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INDIKO TRACKER" sheetId="1" r:id="rId4"/>
    <sheet state="hidden" name="TEMPLATE To Do LCMS &amp; Indiko" sheetId="2" r:id="rId5"/>
    <sheet state="visible" name="COUNT" sheetId="3" r:id="rId6"/>
    <sheet state="visible" name="FEB2022 - CC" sheetId="4" r:id="rId7"/>
    <sheet state="visible" name="Sheet238" sheetId="5" r:id="rId8"/>
    <sheet state="hidden" name="DEC2022 - CC" sheetId="6" r:id="rId9"/>
    <sheet state="hidden" name="JAN2022 - CC" sheetId="7" r:id="rId10"/>
    <sheet state="hidden" name="febacc" sheetId="8" r:id="rId11"/>
    <sheet state="visible" name="4.02 (071021)" sheetId="9" r:id="rId12"/>
    <sheet state="hidden" name="LCMS (02.01 - 02.02)" sheetId="10" r:id="rId13"/>
    <sheet state="hidden" name="DATA" sheetId="11" r:id="rId14"/>
    <sheet state="visible" name="DATA - LIS - RX" sheetId="12" r:id="rId15"/>
    <sheet state="hidden" name="LCMS (02.03 - 02.08)" sheetId="13" r:id="rId16"/>
    <sheet state="visible" name="LCMS (02.09 - 02.11)" sheetId="14" r:id="rId17"/>
    <sheet state="visible" name="INSURANCE REPORT FEB" sheetId="15" r:id="rId18"/>
    <sheet state="visible" name="Sheet239" sheetId="16" r:id="rId19"/>
    <sheet state="hidden" name="LIST" sheetId="17" r:id="rId20"/>
    <sheet state="hidden" name="CANCELLED ACCESSIONS" sheetId="18" r:id="rId21"/>
    <sheet state="hidden" name="ILLICITS" sheetId="19" r:id="rId22"/>
    <sheet state="hidden" name="TO CONFIRM" sheetId="20" r:id="rId23"/>
    <sheet state="hidden" name="Sheet219" sheetId="21" r:id="rId24"/>
    <sheet state="hidden" name="OPIATES" sheetId="22" r:id="rId25"/>
    <sheet state="hidden" name="ILLICITS TO REVIEW" sheetId="23" r:id="rId26"/>
    <sheet state="hidden" name="LCMS WASH TEMP" sheetId="24" r:id="rId27"/>
    <sheet state="hidden" name="Copy of LCMS WASH TEMP" sheetId="25" r:id="rId28"/>
    <sheet state="hidden" name="FEB CHIN" sheetId="26" r:id="rId29"/>
    <sheet state="hidden" name="Sheet218" sheetId="27" r:id="rId30"/>
    <sheet state="hidden" name="FEB VERIFIED - OPEN" sheetId="28" r:id="rId31"/>
    <sheet state="visible" name="COLLECTION REPORT FEB" sheetId="29" r:id="rId32"/>
    <sheet state="visible" name="FEB SAMPLE COL VERIFIED" sheetId="30" r:id="rId33"/>
    <sheet state="hidden" name="LCMS MAINTENANCE" sheetId="31" r:id="rId34"/>
    <sheet state="hidden" name="POSITIVES" sheetId="32" r:id="rId35"/>
    <sheet state="hidden" name="pos" sheetId="33" r:id="rId36"/>
    <sheet state="hidden" name="ALL POSITIVE LIST 01.05 - 03.02" sheetId="34" r:id="rId37"/>
    <sheet state="hidden" name="ALL POSITIVE LIST" sheetId="35" r:id="rId38"/>
    <sheet state="hidden" name="Sheet233" sheetId="36" r:id="rId39"/>
    <sheet state="hidden" name="Copy of POSITIVES 1" sheetId="37" r:id="rId40"/>
    <sheet state="hidden" name="Copy of Copy of POSITIVES 1" sheetId="38" r:id="rId41"/>
    <sheet state="hidden" name="Sheet235" sheetId="39" r:id="rId42"/>
    <sheet state="hidden" name="Copy of POSITIVES" sheetId="40" r:id="rId43"/>
    <sheet state="hidden" name="RR" sheetId="41" r:id="rId44"/>
    <sheet state="hidden" name="decill" sheetId="42" r:id="rId45"/>
    <sheet state="hidden" name="Sheet237" sheetId="43" r:id="rId46"/>
  </sheets>
  <definedNames>
    <definedName hidden="1" localSheetId="3" name="_xlnm._FilterDatabase">'FEB2022 - CC'!$A$1:$Q$1015</definedName>
    <definedName hidden="1" localSheetId="5" name="_xlnm._FilterDatabase">'DEC2022 - CC'!$A$1:$Q$1520</definedName>
    <definedName hidden="1" localSheetId="7" name="_xlnm._FilterDatabase">febacc!$A$1:$F$1000</definedName>
    <definedName hidden="1" localSheetId="12" name="_xlnm._FilterDatabase">'LCMS (02.03 - 02.08)'!$A$9:$R$78</definedName>
    <definedName hidden="1" localSheetId="13" name="_xlnm._FilterDatabase">'LCMS (02.09 - 02.11)'!$A$9:$R$70</definedName>
    <definedName hidden="1" localSheetId="18" name="_xlnm._FilterDatabase">ILLICITS!$A$1:$Z$737</definedName>
    <definedName hidden="1" localSheetId="19" name="_xlnm._FilterDatabase">'TO CONFIRM'!$A$1:$N$28</definedName>
    <definedName hidden="1" localSheetId="21" name="_xlnm._FilterDatabase">OPIATES!$A$1:$Z$848</definedName>
    <definedName hidden="1" localSheetId="25" name="_xlnm._FilterDatabase">'FEB CHIN'!$A$1:$M$884</definedName>
    <definedName hidden="1" localSheetId="27" name="_xlnm._FilterDatabase">'FEB VERIFIED - OPEN'!$A$1:$O$1015</definedName>
    <definedName hidden="1" localSheetId="29" name="_xlnm._FilterDatabase">'FEB SAMPLE COL VERIFIED'!$A$1:$O$1015</definedName>
    <definedName hidden="1" localSheetId="31" name="_xlnm._FilterDatabase">POSITIVES!$A$1:$S$607</definedName>
    <definedName hidden="1" localSheetId="32" name="_xlnm._FilterDatabase">pos!$A$1:$Z$78</definedName>
    <definedName hidden="1" localSheetId="33" name="_xlnm._FilterDatabase">'ALL POSITIVE LIST 01.05 - 03.02'!$A$1:$Z$78</definedName>
    <definedName hidden="1" localSheetId="34" name="_xlnm._FilterDatabase">'ALL POSITIVE LIST'!$A$1:$Z$78</definedName>
    <definedName hidden="1" localSheetId="36" name="_xlnm._FilterDatabase">'Copy of POSITIVES 1'!$A$1:$Y$607</definedName>
    <definedName hidden="1" localSheetId="37" name="_xlnm._FilterDatabase">'Copy of Copy of POSITIVES 1'!$A$1:$X$607</definedName>
    <definedName hidden="1" localSheetId="40" name="_xlnm._FilterDatabase">RR!$A$1:$M$8</definedName>
    <definedName hidden="1" localSheetId="41" name="_xlnm._FilterDatabase">decill!$A$1:$S$263</definedName>
    <definedName hidden="1" localSheetId="3" name="Z_CBABA34E_FF2C_42F1_B7B7_8E821E1F18F1_.wvu.FilterData">'FEB2022 - CC'!$B$1:$N$1015</definedName>
    <definedName hidden="1" localSheetId="5" name="Z_CBABA34E_FF2C_42F1_B7B7_8E821E1F18F1_.wvu.FilterData">'DEC2022 - CC'!$B$1:$K$674</definedName>
    <definedName hidden="1" localSheetId="6" name="Z_CBABA34E_FF2C_42F1_B7B7_8E821E1F18F1_.wvu.FilterData">'JAN2022 - CC'!$B$1:$N$1513</definedName>
  </definedNames>
  <calcPr/>
  <customWorkbookViews>
    <customWorkbookView activeSheetId="0" maximized="1" windowHeight="0" windowWidth="0" guid="{CBABA34E-FF2C-42F1-B7B7-8E821E1F18F1}" name="Filter 1"/>
  </customWorkbookViews>
</workbook>
</file>

<file path=xl/sharedStrings.xml><?xml version="1.0" encoding="utf-8"?>
<sst xmlns="http://schemas.openxmlformats.org/spreadsheetml/2006/main" count="74151" uniqueCount="10655">
  <si>
    <t>REAGENT</t>
  </si>
  <si>
    <t>AVAILABLE</t>
  </si>
  <si>
    <t>LOT ID</t>
  </si>
  <si>
    <t>DATE</t>
  </si>
  <si>
    <t>VOL</t>
  </si>
  <si>
    <t>CONTROL</t>
  </si>
  <si>
    <t>AMPH</t>
  </si>
  <si>
    <t>A</t>
  </si>
  <si>
    <t>Utak Level 1</t>
  </si>
  <si>
    <t>B</t>
  </si>
  <si>
    <t>Utak Level 2</t>
  </si>
  <si>
    <t>BARB</t>
  </si>
  <si>
    <t>pH 11.5</t>
  </si>
  <si>
    <t>pH 3.6</t>
  </si>
  <si>
    <t>BENZ</t>
  </si>
  <si>
    <t>CALIBRATOR</t>
  </si>
  <si>
    <t>BUP</t>
  </si>
  <si>
    <t>BUP 0</t>
  </si>
  <si>
    <t>BUP 5</t>
  </si>
  <si>
    <t>COCM</t>
  </si>
  <si>
    <t>BUP 20</t>
  </si>
  <si>
    <t>BUP 50</t>
  </si>
  <si>
    <t>METH</t>
  </si>
  <si>
    <t>BUP 75</t>
  </si>
  <si>
    <t>DRI NEG URI</t>
  </si>
  <si>
    <t>OPIT</t>
  </si>
  <si>
    <t>DRI MULTI 2</t>
  </si>
  <si>
    <t>LOW URINE</t>
  </si>
  <si>
    <t>OXYC</t>
  </si>
  <si>
    <t>OXY 100</t>
  </si>
  <si>
    <t>THC 50</t>
  </si>
  <si>
    <t>PCP</t>
  </si>
  <si>
    <t>PH LOW</t>
  </si>
  <si>
    <t>PH HIGH</t>
  </si>
  <si>
    <t>pH</t>
  </si>
  <si>
    <t>THC</t>
  </si>
  <si>
    <t>Run Time LCMS: 7:50 min per sample (up to 100 Samples)</t>
  </si>
  <si>
    <t>FOLLOW UP MENU</t>
  </si>
  <si>
    <t>Indiko Complete</t>
  </si>
  <si>
    <t>LC/MS Complete</t>
  </si>
  <si>
    <t>FULL UA</t>
  </si>
  <si>
    <t>LC/MS MISSING</t>
  </si>
  <si>
    <t xml:space="preserve">NAME(LAST,FIRST) </t>
  </si>
  <si>
    <t>VIAL</t>
  </si>
  <si>
    <t>ACCESSION#</t>
  </si>
  <si>
    <t>MRN</t>
  </si>
  <si>
    <t>DOB</t>
  </si>
  <si>
    <t>DOS</t>
  </si>
  <si>
    <t>TIME</t>
  </si>
  <si>
    <t>SEX</t>
  </si>
  <si>
    <t>INITIALS</t>
  </si>
  <si>
    <t>PROVIDER</t>
  </si>
  <si>
    <t>INSURANCE</t>
  </si>
  <si>
    <t>NEW</t>
  </si>
  <si>
    <t>F//U</t>
  </si>
  <si>
    <t>PRE</t>
  </si>
  <si>
    <t>PANELS</t>
  </si>
  <si>
    <t>RX</t>
  </si>
  <si>
    <t>STATUS</t>
  </si>
  <si>
    <t>Total:</t>
  </si>
  <si>
    <t>Molina:</t>
  </si>
  <si>
    <t>ALL</t>
  </si>
  <si>
    <t>IH</t>
  </si>
  <si>
    <t>LCMS</t>
  </si>
  <si>
    <t>TUESDAY</t>
  </si>
  <si>
    <t>BATCH 1</t>
  </si>
  <si>
    <t>WEDNESDAY</t>
  </si>
  <si>
    <t>BATCH 2</t>
  </si>
  <si>
    <t>THURSDAY</t>
  </si>
  <si>
    <t>BATCH 3</t>
  </si>
  <si>
    <t>FRIDAY</t>
  </si>
  <si>
    <t>MONDAY</t>
  </si>
  <si>
    <t>BATCH 4</t>
  </si>
  <si>
    <t>BATCH 5</t>
  </si>
  <si>
    <t>BATCH 6</t>
  </si>
  <si>
    <t>BATCH 7</t>
  </si>
  <si>
    <t>BATCH 8</t>
  </si>
  <si>
    <t>NAME</t>
  </si>
  <si>
    <t>VISIT TYPE</t>
  </si>
  <si>
    <t>RESOURCE</t>
  </si>
  <si>
    <t>NOTES</t>
  </si>
  <si>
    <t>VISIT STATUS</t>
  </si>
  <si>
    <t>ACC</t>
  </si>
  <si>
    <t>MRN &amp; VISIT (R)</t>
  </si>
  <si>
    <t>MRN Repeat</t>
  </si>
  <si>
    <t>MANNING, DALE M</t>
  </si>
  <si>
    <t>UA</t>
  </si>
  <si>
    <t>UA-Provider</t>
  </si>
  <si>
    <t>THOMAS</t>
  </si>
  <si>
    <t>MEDICARE TEXAS</t>
  </si>
  <si>
    <t>UACollecte</t>
  </si>
  <si>
    <t>LERMA, JESUS</t>
  </si>
  <si>
    <t>UA-NP</t>
  </si>
  <si>
    <t>TORRES</t>
  </si>
  <si>
    <t>HUMANA GOLD PLUS HMO</t>
  </si>
  <si>
    <t>LUJAN, MARIA D</t>
  </si>
  <si>
    <t>UA-NWPT</t>
  </si>
  <si>
    <t>LOPEZ</t>
  </si>
  <si>
    <t>BCBSTX PPO</t>
  </si>
  <si>
    <t>COOPER, PATRICIA A</t>
  </si>
  <si>
    <t>OUTUA-FURW</t>
  </si>
  <si>
    <t>MARTINEZ</t>
  </si>
  <si>
    <t>WELLMED - UHC DUAL COMPLETE SNP</t>
  </si>
  <si>
    <t>CompleteUA</t>
  </si>
  <si>
    <t>BAUTISTA, EVANGELINA</t>
  </si>
  <si>
    <t>STAFFORD, REGINALD A</t>
  </si>
  <si>
    <t>MOLINA MEDICAID TEXAS</t>
  </si>
  <si>
    <t>COE, JOHN R</t>
  </si>
  <si>
    <t>OUTUA-NWRW</t>
  </si>
  <si>
    <t>QUINONES, FRANCISCO</t>
  </si>
  <si>
    <t>BAXTER, KATHY L</t>
  </si>
  <si>
    <t>CHRISTO, HARRY</t>
  </si>
  <si>
    <t>OUTUA-PrRW</t>
  </si>
  <si>
    <t>WELLMED - CIGNA HEALTHSPRING</t>
  </si>
  <si>
    <t>PUCKETT, MARTHA P</t>
  </si>
  <si>
    <t>WESTERN SKY COMMUNITY CARE</t>
  </si>
  <si>
    <t>SANCHEZ, RICARDO</t>
  </si>
  <si>
    <t>AMBETTER - SUPERIOR</t>
  </si>
  <si>
    <t>HARBER, LYNN T</t>
  </si>
  <si>
    <t>WELLMED - UHC CHRONIC COMPLETE HMO C-SNP</t>
  </si>
  <si>
    <t>LOPEZ, DINAH O</t>
  </si>
  <si>
    <t>NAJERA, MINERVA</t>
  </si>
  <si>
    <t>UA-Prelim</t>
  </si>
  <si>
    <t>AETNA HMO</t>
  </si>
  <si>
    <t>ACOSTA, MARIA T</t>
  </si>
  <si>
    <t>BAS - PHCS PPO</t>
  </si>
  <si>
    <t>MARTINEZ, DEANA</t>
  </si>
  <si>
    <t>TRICARE SELECT</t>
  </si>
  <si>
    <t>MARTINEZ, GUADALUPE C</t>
  </si>
  <si>
    <t>OUTSA-RW</t>
  </si>
  <si>
    <t>ABREO, DANIEL S</t>
  </si>
  <si>
    <t>WELLMED - AARP MEDICARE COMPLETE</t>
  </si>
  <si>
    <t>BAQUERA, CYNTHIA</t>
  </si>
  <si>
    <t>GARCIA, LEONARDA</t>
  </si>
  <si>
    <t>FRYE, DEBORAH C</t>
  </si>
  <si>
    <t>WELLMED - AMERIVANTAGE</t>
  </si>
  <si>
    <t>SOTO, SARAH L</t>
  </si>
  <si>
    <t>AMERIVANTAGE DUAL</t>
  </si>
  <si>
    <t>REYES, REBECCA A</t>
  </si>
  <si>
    <t>OLGUIN, ISIDRO</t>
  </si>
  <si>
    <t>CHAVEZ, RUBEN</t>
  </si>
  <si>
    <t>LANDRY, NETTIE L</t>
  </si>
  <si>
    <t>OROZCO, MARIA E</t>
  </si>
  <si>
    <t>REYES, ROSA M</t>
  </si>
  <si>
    <t>MELENDEZ, EDWIN</t>
  </si>
  <si>
    <t>WC - GALLAGHER BASSETT SERVICES</t>
  </si>
  <si>
    <t>GUERRERO, GUILLERMO A</t>
  </si>
  <si>
    <t>WPS VA - COMMUNITY CARE</t>
  </si>
  <si>
    <t>WOLFE, PEGGY M</t>
  </si>
  <si>
    <t>MANQUEROS, AURELIA</t>
  </si>
  <si>
    <t>GARCIA, JUAN M</t>
  </si>
  <si>
    <t>WHEAT-ERBY, RUTH</t>
  </si>
  <si>
    <t>ENCISO, HORTENSIA E</t>
  </si>
  <si>
    <t>TORRES, SYLVIA</t>
  </si>
  <si>
    <t>AETNA</t>
  </si>
  <si>
    <t>GUTIERREZ, SUJEI</t>
  </si>
  <si>
    <t>ESCAMILLA, RAUL</t>
  </si>
  <si>
    <t>MORALES, FRANK T</t>
  </si>
  <si>
    <t>CAMPO, HECTOR R</t>
  </si>
  <si>
    <t>BACHUS, GUADALUPE</t>
  </si>
  <si>
    <t>ROGERS, STEVEN R</t>
  </si>
  <si>
    <t>DOHERTY, WILLIAM</t>
  </si>
  <si>
    <t>HENSLEY, LAURA L</t>
  </si>
  <si>
    <t>LESLEY, BARBARA</t>
  </si>
  <si>
    <t>UHC MEDICARE COMPLETE</t>
  </si>
  <si>
    <t>GASTON, JAMES H</t>
  </si>
  <si>
    <t>WELLCARE OF TEXAS</t>
  </si>
  <si>
    <t>ZARATE, MARIA M</t>
  </si>
  <si>
    <t>GARCIA, HILDA J</t>
  </si>
  <si>
    <t>UKE, CHIBUIKE J</t>
  </si>
  <si>
    <t>LOPEZ, NATIVIDAD JR</t>
  </si>
  <si>
    <t>ESQUIVEL, ARMANDO</t>
  </si>
  <si>
    <t>VALENZUELA, LAURA J</t>
  </si>
  <si>
    <t>CASTANEDA, OLGA</t>
  </si>
  <si>
    <t>AMERIGROUP</t>
  </si>
  <si>
    <t>MATA, ROLAND</t>
  </si>
  <si>
    <t>RICHARDSON, SIOMARA G</t>
  </si>
  <si>
    <t>CARBAJAL, AIDA</t>
  </si>
  <si>
    <t>PORRAS, JENNIFER</t>
  </si>
  <si>
    <t>EL PASO HEALTH PLAN</t>
  </si>
  <si>
    <t>ROMERO, JOSE</t>
  </si>
  <si>
    <t>CUELLAR, JOSE D</t>
  </si>
  <si>
    <t>AETNA MEDICARE ADVANTAGE</t>
  </si>
  <si>
    <t>ACOSTA, LETICIA</t>
  </si>
  <si>
    <t>TORRES, CATALINA D</t>
  </si>
  <si>
    <t>FERNANDEZ, RICARDO E. R</t>
  </si>
  <si>
    <t>WELLCARE OF TEXAS HMO</t>
  </si>
  <si>
    <t>ARELLANO, CARLOS</t>
  </si>
  <si>
    <t>GHODSEE, JOSEPH I</t>
  </si>
  <si>
    <t>TRICARE PRIME</t>
  </si>
  <si>
    <t>DE LA O, ALEJANDRO</t>
  </si>
  <si>
    <t>RUIZ, JOSE</t>
  </si>
  <si>
    <t>WELLMED - HUMANA</t>
  </si>
  <si>
    <t>CISNEROS, CECILIA</t>
  </si>
  <si>
    <t>MURGA, TOMAS J</t>
  </si>
  <si>
    <t>ORTEGA, YVONNE</t>
  </si>
  <si>
    <t>CARRILLO, VICTOR</t>
  </si>
  <si>
    <t>MOLINA MARKETPLACE TEXAS</t>
  </si>
  <si>
    <t>MIRANDA, PASCUALA</t>
  </si>
  <si>
    <t>MOLINA DUAL COMPLETE TEXAS</t>
  </si>
  <si>
    <t>FRAUSTO, CARMEN L</t>
  </si>
  <si>
    <t>BUSTILLOS, MANUEL A</t>
  </si>
  <si>
    <t>MONTES, EDNA</t>
  </si>
  <si>
    <t>SANTIAGO, MARIA E</t>
  </si>
  <si>
    <t>PETERSEN, SUSANA</t>
  </si>
  <si>
    <t>BIRDSONG, EVETT</t>
  </si>
  <si>
    <t>CHAMPVA</t>
  </si>
  <si>
    <t>GRADY, MICHELLE</t>
  </si>
  <si>
    <t>RODRIGUEZ, MARTHA J</t>
  </si>
  <si>
    <t>RAMIREZ, MARTIN</t>
  </si>
  <si>
    <t>MONTES, OFELIA E</t>
  </si>
  <si>
    <t>RIOS, DENISE A</t>
  </si>
  <si>
    <t>FLORES, ARMANDO</t>
  </si>
  <si>
    <t>BOWLES, RICHARD</t>
  </si>
  <si>
    <t>HERNANDEZ, ALONZO H</t>
  </si>
  <si>
    <t>ROA, MARIA L</t>
  </si>
  <si>
    <t>OLIVER, TIFFANY G</t>
  </si>
  <si>
    <t>DELLOSSIE, GRACIELA</t>
  </si>
  <si>
    <t>WC - DEPARTMENT OF LABOR</t>
  </si>
  <si>
    <t>SCARCELLI, JOHN A</t>
  </si>
  <si>
    <t>BROWN, ALTHEA I</t>
  </si>
  <si>
    <t>HUMANA MEDICARE PPO</t>
  </si>
  <si>
    <t>ALVIDREZ, MARCELA D</t>
  </si>
  <si>
    <t>WILBOURN, CHARLES P</t>
  </si>
  <si>
    <t>WELLMED - UHC DUAL COMPLETE HMO SNP</t>
  </si>
  <si>
    <t>SANDERS, CHRISTINE</t>
  </si>
  <si>
    <t>PRIEGO, LEOPOLDO</t>
  </si>
  <si>
    <t>RICHARDSON, VICTORIA E</t>
  </si>
  <si>
    <t>ACUNA, FELIPE J</t>
  </si>
  <si>
    <t>MAYO, ELMER</t>
  </si>
  <si>
    <t>NAVA, ERIC N</t>
  </si>
  <si>
    <t>ESPINOZA, MARIA M</t>
  </si>
  <si>
    <t>ARTECHE, YOLANDA</t>
  </si>
  <si>
    <t>COBB, SHARON I</t>
  </si>
  <si>
    <t>ROBLES ELIAS, ANTONIO</t>
  </si>
  <si>
    <t>OSTROFF, STEVEN G</t>
  </si>
  <si>
    <t>OSTOLAZA, JAMES</t>
  </si>
  <si>
    <t>GONZALEZ, BETTY</t>
  </si>
  <si>
    <t>MONTES, RAUL</t>
  </si>
  <si>
    <t>SERVIN, LISETTE</t>
  </si>
  <si>
    <t>ALLSMAN, EMILY</t>
  </si>
  <si>
    <t>MARTINEZ, JARA</t>
  </si>
  <si>
    <t>UNITED HEALTH CARE CHOICEPLUS</t>
  </si>
  <si>
    <t>ZUNIGA, ROSAURA G</t>
  </si>
  <si>
    <t>CARRUTHERS, KEOKI K</t>
  </si>
  <si>
    <t>ROBLES, PATRICIA M</t>
  </si>
  <si>
    <t>RICO, JOSE O</t>
  </si>
  <si>
    <t>BCBSTX HMO</t>
  </si>
  <si>
    <t>SUITONU, PETER S</t>
  </si>
  <si>
    <t>FARNQUIST, DENNIS D</t>
  </si>
  <si>
    <t>SANCHEZ, ROBERTO</t>
  </si>
  <si>
    <t>FRAHN, CRAIG A</t>
  </si>
  <si>
    <t>SALLOUM, DIANA</t>
  </si>
  <si>
    <t>ColUATele</t>
  </si>
  <si>
    <t>ROSALES, INOCENCIO</t>
  </si>
  <si>
    <t>BUSTILLOS, ANDRES</t>
  </si>
  <si>
    <t>ALEMAN, FELIX</t>
  </si>
  <si>
    <t>CUSKEY, LARRY</t>
  </si>
  <si>
    <t>VEGA, ANGELA S</t>
  </si>
  <si>
    <t>THIRD PARTY PAYER TWO - MH</t>
  </si>
  <si>
    <t>HALFHILL, MATTHEW</t>
  </si>
  <si>
    <t>LEYVA, YARAGISEL</t>
  </si>
  <si>
    <t>SUPERIOR HEALTH PLAN</t>
  </si>
  <si>
    <t>MOSS, JENNIE G</t>
  </si>
  <si>
    <t>SANDERSON, CAITLIN I</t>
  </si>
  <si>
    <t>BORCKY, ROBERT</t>
  </si>
  <si>
    <t>CRESPO, GABRIEL</t>
  </si>
  <si>
    <t>YSALDE, ROBBIE G</t>
  </si>
  <si>
    <t>BELTRAN, MIGUEL</t>
  </si>
  <si>
    <t>CASTANEDA DE OCHOA, NOHEMI</t>
  </si>
  <si>
    <t>MONTERO, MARGARITA</t>
  </si>
  <si>
    <t>207191</t>
  </si>
  <si>
    <t>ESPINO, FLOR</t>
  </si>
  <si>
    <t>207193</t>
  </si>
  <si>
    <t>SILVAS, ANTONIO L</t>
  </si>
  <si>
    <t>MENDOZA, JOSE</t>
  </si>
  <si>
    <t>PARKER, SARAH</t>
  </si>
  <si>
    <t>207192</t>
  </si>
  <si>
    <t>RIOS DE SOLIS, MARIA D</t>
  </si>
  <si>
    <t>FARR, AVERY W</t>
  </si>
  <si>
    <t>207194</t>
  </si>
  <si>
    <t>GANDARA, ISIDRA</t>
  </si>
  <si>
    <t>BESS-OBERTO, JORGE D</t>
  </si>
  <si>
    <t>MARTINEZ, DIONEL S</t>
  </si>
  <si>
    <t>207195</t>
  </si>
  <si>
    <t>SALCIDO, ESTELA</t>
  </si>
  <si>
    <t>ANAYA, MAXIMO</t>
  </si>
  <si>
    <t>HUNT, SHARON A</t>
  </si>
  <si>
    <t>207196</t>
  </si>
  <si>
    <t>RUIZ, GRACIELA</t>
  </si>
  <si>
    <t>CHAPMAN, RANDY R</t>
  </si>
  <si>
    <t>CIGNA OPEN ACCESS PLAN (OAP)</t>
  </si>
  <si>
    <t>207197</t>
  </si>
  <si>
    <t>PENALOZA, GRACE E</t>
  </si>
  <si>
    <t>MUNOZ, LORENZA</t>
  </si>
  <si>
    <t>CARREON PALFREEMAN, MARIA R</t>
  </si>
  <si>
    <t>CAMACHO, JUAN M</t>
  </si>
  <si>
    <t>207198</t>
  </si>
  <si>
    <t>MCGLAUN, DON W</t>
  </si>
  <si>
    <t>207199</t>
  </si>
  <si>
    <t>CARREON, ROBERTO</t>
  </si>
  <si>
    <t>BCBS CENTENNIAL</t>
  </si>
  <si>
    <t>207200</t>
  </si>
  <si>
    <t>MARTINEZ, MELISSA A</t>
  </si>
  <si>
    <t>GIROSKY GARIBY, JAIME</t>
  </si>
  <si>
    <t>VERDIER, GRACIELA</t>
  </si>
  <si>
    <t>FIERRO, ARTURO</t>
  </si>
  <si>
    <t>PAZ, JUAN</t>
  </si>
  <si>
    <t>BCBS HEALTH SELECT</t>
  </si>
  <si>
    <t>207201</t>
  </si>
  <si>
    <t>DORANTES, LORENA</t>
  </si>
  <si>
    <t>207202</t>
  </si>
  <si>
    <t>GLASCO, STEVEN E</t>
  </si>
  <si>
    <t>207203</t>
  </si>
  <si>
    <t>LOERA, ELEAZAR</t>
  </si>
  <si>
    <t>207204</t>
  </si>
  <si>
    <t>BAQUERA, MANUEL</t>
  </si>
  <si>
    <t>HESLOP, RACHQUEL</t>
  </si>
  <si>
    <t>207205</t>
  </si>
  <si>
    <t>PEREZ, ROSALIE A</t>
  </si>
  <si>
    <t>DE SANTIAGO, LIZETTE</t>
  </si>
  <si>
    <t>207206</t>
  </si>
  <si>
    <t>MAYNES, RUBEN</t>
  </si>
  <si>
    <t>SIMONDS, ROY L</t>
  </si>
  <si>
    <t>207210</t>
  </si>
  <si>
    <t>GAENZLE, STEVE</t>
  </si>
  <si>
    <t>207209</t>
  </si>
  <si>
    <t>VARGAS, JUAN D</t>
  </si>
  <si>
    <t>207208</t>
  </si>
  <si>
    <t>LOPEZ, MARGARITA</t>
  </si>
  <si>
    <t>207212</t>
  </si>
  <si>
    <t>BARLOW, MARILYN</t>
  </si>
  <si>
    <t>207215</t>
  </si>
  <si>
    <t>AMAYA, MARIA L</t>
  </si>
  <si>
    <t>ALVARADO, YSELA</t>
  </si>
  <si>
    <t>BCBS FEDERAL</t>
  </si>
  <si>
    <t>207211</t>
  </si>
  <si>
    <t>COVARRUBIAS, LUIS A</t>
  </si>
  <si>
    <t>LOPEZ, ERIKA M</t>
  </si>
  <si>
    <t>207213</t>
  </si>
  <si>
    <t>WAGNER, LINDA</t>
  </si>
  <si>
    <t>207214</t>
  </si>
  <si>
    <t>MOTES, TRENT I</t>
  </si>
  <si>
    <t>207216</t>
  </si>
  <si>
    <t>BROOKS, MICHELLE</t>
  </si>
  <si>
    <t>207217</t>
  </si>
  <si>
    <t>GARCES HERNANDEZ, HUMBERTO E</t>
  </si>
  <si>
    <t>207218</t>
  </si>
  <si>
    <t>CARRELL, FLOYD S</t>
  </si>
  <si>
    <t>207227</t>
  </si>
  <si>
    <t>RAMIREZ, MARIA C</t>
  </si>
  <si>
    <t>ROJO, KAREN</t>
  </si>
  <si>
    <t>207223</t>
  </si>
  <si>
    <t>PINA, ISIDRA</t>
  </si>
  <si>
    <t>PADILLA, JANICE A</t>
  </si>
  <si>
    <t>GONZALES, MAGDA S</t>
  </si>
  <si>
    <t>207221</t>
  </si>
  <si>
    <t>KUZMA, MARIAN E</t>
  </si>
  <si>
    <t>UNITED HEALTH CARE</t>
  </si>
  <si>
    <t>207222</t>
  </si>
  <si>
    <t>CLARKE, DONATO</t>
  </si>
  <si>
    <t>207224</t>
  </si>
  <si>
    <t>CASTRO, IANNETTE</t>
  </si>
  <si>
    <t>207220</t>
  </si>
  <si>
    <t>DIAZ, ROBERTO H</t>
  </si>
  <si>
    <t>207225</t>
  </si>
  <si>
    <t>HERNANDEZ, ELENA</t>
  </si>
  <si>
    <t>207226</t>
  </si>
  <si>
    <t>ALVAREZ, MARISSA</t>
  </si>
  <si>
    <t>207228</t>
  </si>
  <si>
    <t>PARRA, RAMONA G</t>
  </si>
  <si>
    <t>207230</t>
  </si>
  <si>
    <t>WILSON, DONNA K</t>
  </si>
  <si>
    <t>PEREZ,JOEL</t>
  </si>
  <si>
    <t>CADENA, YESENIA</t>
  </si>
  <si>
    <t>ORRANTIA, GERARDO R</t>
  </si>
  <si>
    <t>207229</t>
  </si>
  <si>
    <t>SOLIS, ARACELY</t>
  </si>
  <si>
    <t>207231</t>
  </si>
  <si>
    <t>RODRIGUEZ, FERNANDA I</t>
  </si>
  <si>
    <t>GUEVARA, RAUL E</t>
  </si>
  <si>
    <t>GUERRA, TERESA M</t>
  </si>
  <si>
    <t>MURPHY, DANILO A</t>
  </si>
  <si>
    <t>207232</t>
  </si>
  <si>
    <t>MUNOZ, DAVID</t>
  </si>
  <si>
    <t>WELLMED - UHC MEDICARE PPO</t>
  </si>
  <si>
    <t>HOLGUIN, NORMA</t>
  </si>
  <si>
    <t>207219</t>
  </si>
  <si>
    <t>MURDOCK, ROBERT S</t>
  </si>
  <si>
    <t>207240</t>
  </si>
  <si>
    <t>SMITH, CHARLES</t>
  </si>
  <si>
    <t>207241</t>
  </si>
  <si>
    <t>SPILLER, LINDA G</t>
  </si>
  <si>
    <t>GOMEZ, GILBERT</t>
  </si>
  <si>
    <t>207243</t>
  </si>
  <si>
    <t>LEON AGUIRRE, ANTONIO</t>
  </si>
  <si>
    <t>YOUNG, DEANNA A</t>
  </si>
  <si>
    <t>SALAS, TERESA M</t>
  </si>
  <si>
    <t>MUNOZ DE KOESLER, SANJUANA</t>
  </si>
  <si>
    <t>207244</t>
  </si>
  <si>
    <t>MORENO, JOSE M</t>
  </si>
  <si>
    <t>CHRISTMAS, KATHERINE</t>
  </si>
  <si>
    <t>207242</t>
  </si>
  <si>
    <t>KROEGER, ROBERT L</t>
  </si>
  <si>
    <t>ACEVEDO, JAIME</t>
  </si>
  <si>
    <t>FRIDAY HEALTH PLAN</t>
  </si>
  <si>
    <t>207245</t>
  </si>
  <si>
    <t>GOROEOFF, MICHELLE R</t>
  </si>
  <si>
    <t>DUNDORE, MARIA L</t>
  </si>
  <si>
    <t>OROPEZA, CARLOS</t>
  </si>
  <si>
    <t>FLORES, MARCELA</t>
  </si>
  <si>
    <t>AYALA, ROBERT</t>
  </si>
  <si>
    <t>207246</t>
  </si>
  <si>
    <t>GOMEZ, ELSA</t>
  </si>
  <si>
    <t>REYNOLDS, CYNTHIA</t>
  </si>
  <si>
    <t>BLUE CROSS MEDICARE ADVANTAGE HMO TX</t>
  </si>
  <si>
    <t>207249</t>
  </si>
  <si>
    <t>PACHECO, CARMEN</t>
  </si>
  <si>
    <t>GARCIA, MARIA T</t>
  </si>
  <si>
    <t>207247</t>
  </si>
  <si>
    <t>KENNEDY, TAMMY L</t>
  </si>
  <si>
    <t>207252</t>
  </si>
  <si>
    <t>GONZALEZ, DAVID</t>
  </si>
  <si>
    <t>VALENZUELA, YVETTE</t>
  </si>
  <si>
    <t>RENTERIA, RAYMUNDO</t>
  </si>
  <si>
    <t>207254</t>
  </si>
  <si>
    <t>CASTRUITA, ROSA</t>
  </si>
  <si>
    <t>LOPEZ, JOSE</t>
  </si>
  <si>
    <t>207250</t>
  </si>
  <si>
    <t>HERNANDEZ, BLANCA E</t>
  </si>
  <si>
    <t>207251</t>
  </si>
  <si>
    <t>RAMIREZ, ISIDRO</t>
  </si>
  <si>
    <t>CASAS, ELIA</t>
  </si>
  <si>
    <t>KIRKWOOD, DOUGLAS</t>
  </si>
  <si>
    <t>CANCHOLA, GABRIEL M</t>
  </si>
  <si>
    <t>207248</t>
  </si>
  <si>
    <t>CARRILLO, CHRISTINA M</t>
  </si>
  <si>
    <t>BCBS HIGHMARK MEDICAL</t>
  </si>
  <si>
    <t>207253</t>
  </si>
  <si>
    <t>BESS-OBERTO, BLANCA E</t>
  </si>
  <si>
    <t>207255</t>
  </si>
  <si>
    <t>CARREON, SANJUANA</t>
  </si>
  <si>
    <t>PELLETIER, KELLY</t>
  </si>
  <si>
    <t>207262</t>
  </si>
  <si>
    <t>SANTANA, ANA</t>
  </si>
  <si>
    <t>OLIVAS, LETICIA</t>
  </si>
  <si>
    <t>207256</t>
  </si>
  <si>
    <t>KELLER, ANNMARIE</t>
  </si>
  <si>
    <t>207258</t>
  </si>
  <si>
    <t>MORENO, CRUZ H</t>
  </si>
  <si>
    <t>MORADO, RAYMUNDO</t>
  </si>
  <si>
    <t>ELORDUY, ROBERTA</t>
  </si>
  <si>
    <t>207260</t>
  </si>
  <si>
    <t>ALVARADO, STEPHANIE</t>
  </si>
  <si>
    <t>207264</t>
  </si>
  <si>
    <t>GONZALEZ, VELIA</t>
  </si>
  <si>
    <t>207265</t>
  </si>
  <si>
    <t>CALDERA, GEMA</t>
  </si>
  <si>
    <t>207257</t>
  </si>
  <si>
    <t>GOMEZ, BRIANA M</t>
  </si>
  <si>
    <t>207261</t>
  </si>
  <si>
    <t>SAENZ, BEATRIZ</t>
  </si>
  <si>
    <t>TEJADA DE RUEDA, BERTHA</t>
  </si>
  <si>
    <t>MIRANDA DE FRANCO, ZENAIDA</t>
  </si>
  <si>
    <t>ALVIDREZ, MARIA</t>
  </si>
  <si>
    <t>207268</t>
  </si>
  <si>
    <t>FISHER, IRA</t>
  </si>
  <si>
    <t>207263</t>
  </si>
  <si>
    <t>BYERS, LAUREN</t>
  </si>
  <si>
    <t>VAN RUITEN, MARIA A</t>
  </si>
  <si>
    <t>KILLINGSWORTH, STEVE W</t>
  </si>
  <si>
    <t>207259</t>
  </si>
  <si>
    <t>COOPER, OLGA P</t>
  </si>
  <si>
    <t>STOUT, STEPHEN D</t>
  </si>
  <si>
    <t>207267</t>
  </si>
  <si>
    <t>ZUBIA, ADRIANA</t>
  </si>
  <si>
    <t>207266</t>
  </si>
  <si>
    <t>PIZANA, NORMA I</t>
  </si>
  <si>
    <t>MUNIZ, DORA A</t>
  </si>
  <si>
    <t>207272</t>
  </si>
  <si>
    <t>CAMPOS, JOSE ABRAHAM</t>
  </si>
  <si>
    <t>207273</t>
  </si>
  <si>
    <t>RODRIGUEZ, CONSUELO</t>
  </si>
  <si>
    <t>APODACA, ELSA</t>
  </si>
  <si>
    <t>MONTES, EDWARD</t>
  </si>
  <si>
    <t>207275</t>
  </si>
  <si>
    <t>NEAL, FELICIA R</t>
  </si>
  <si>
    <t>207274</t>
  </si>
  <si>
    <t>REGALADO, JOSE</t>
  </si>
  <si>
    <t>207270</t>
  </si>
  <si>
    <t>REYES, ELFIDA A</t>
  </si>
  <si>
    <t>LAWSON, SEAN</t>
  </si>
  <si>
    <t>207271</t>
  </si>
  <si>
    <t>PITONES, LUISA</t>
  </si>
  <si>
    <t>BONNER, HUBERT</t>
  </si>
  <si>
    <t>207279</t>
  </si>
  <si>
    <t>RAMIREZ, MANUEL A</t>
  </si>
  <si>
    <t>ESPARZA, JESUS G</t>
  </si>
  <si>
    <t>207277</t>
  </si>
  <si>
    <t>RODARTE, VANESSA</t>
  </si>
  <si>
    <t>207278</t>
  </si>
  <si>
    <t>SIQUEIROS, EVANGELINA</t>
  </si>
  <si>
    <t>RASSETTE, CHERYL L</t>
  </si>
  <si>
    <t>207280</t>
  </si>
  <si>
    <t>RODRIGUEZ, EMILIA YOLANDA</t>
  </si>
  <si>
    <t>MONTOYA, BELEM</t>
  </si>
  <si>
    <t>LAGARDA-ITURRALDE, MARGARITA</t>
  </si>
  <si>
    <t>207281</t>
  </si>
  <si>
    <t>GARY, TINISHA B</t>
  </si>
  <si>
    <t>207282</t>
  </si>
  <si>
    <t>ESPRAZA, ENRIQUE</t>
  </si>
  <si>
    <t>207276</t>
  </si>
  <si>
    <t>PODNER, ELIZABETH C</t>
  </si>
  <si>
    <t>207283</t>
  </si>
  <si>
    <t>OCHOA, GLORIA E</t>
  </si>
  <si>
    <t>SOLIZ, MARTHA</t>
  </si>
  <si>
    <t>LUCERO, MONICA J</t>
  </si>
  <si>
    <t>ELMORE, ANTHONY</t>
  </si>
  <si>
    <t>PREFERRED ADMINISTRATORS</t>
  </si>
  <si>
    <t>207284</t>
  </si>
  <si>
    <t>ARROYO, ALEXIS</t>
  </si>
  <si>
    <t>207285</t>
  </si>
  <si>
    <t>BINGHAM, LINDA K</t>
  </si>
  <si>
    <t>207286</t>
  </si>
  <si>
    <t>HUERTA MARTINEZ, BERTHA</t>
  </si>
  <si>
    <t>QUEZADA-DIAMONDSTEIN, MARIA D</t>
  </si>
  <si>
    <t>207287</t>
  </si>
  <si>
    <t>DURAN, RICARDO</t>
  </si>
  <si>
    <t>DEIMERLY, LISA B</t>
  </si>
  <si>
    <t>207300</t>
  </si>
  <si>
    <t>PEREZ, ERNESTINA</t>
  </si>
  <si>
    <t>EICHHORN, CATHERINE E</t>
  </si>
  <si>
    <t>207301</t>
  </si>
  <si>
    <t>MENDEZ, SOCORRO</t>
  </si>
  <si>
    <t>ABREGO, JOSE L</t>
  </si>
  <si>
    <t>SERRATO, RAYMOND</t>
  </si>
  <si>
    <t>207291</t>
  </si>
  <si>
    <t>LEYVA, ANDREW R</t>
  </si>
  <si>
    <t>207288</t>
  </si>
  <si>
    <t>COOK, STEVE R</t>
  </si>
  <si>
    <t>207292</t>
  </si>
  <si>
    <t>HINOJOS, LIDIA</t>
  </si>
  <si>
    <t>207293</t>
  </si>
  <si>
    <t>ACOSTA, GERARDO M</t>
  </si>
  <si>
    <t>207289</t>
  </si>
  <si>
    <t>GRADO, EUSTOLIA</t>
  </si>
  <si>
    <t>207290</t>
  </si>
  <si>
    <t>VILLANUEVA, FELIPE</t>
  </si>
  <si>
    <t>NYGAARD, JILL</t>
  </si>
  <si>
    <t>SELF-PAY</t>
  </si>
  <si>
    <t>SALES, PATRICIA</t>
  </si>
  <si>
    <t>207295</t>
  </si>
  <si>
    <t>SALAZAR, ENRIQUE MARQUEZ</t>
  </si>
  <si>
    <t>WC - DONEGAL MUTUAL INSURANCE</t>
  </si>
  <si>
    <t>207294</t>
  </si>
  <si>
    <t>KNIGHT SAPIEN, MONICA</t>
  </si>
  <si>
    <t>BERMEA, IDA H</t>
  </si>
  <si>
    <t>207296</t>
  </si>
  <si>
    <t>SOSA, LILIA V</t>
  </si>
  <si>
    <t>ORTEGA, DOLORES O</t>
  </si>
  <si>
    <t>PATINO, SILVIA</t>
  </si>
  <si>
    <t>207297</t>
  </si>
  <si>
    <t>LICHARD, JESSY</t>
  </si>
  <si>
    <t>207298</t>
  </si>
  <si>
    <t>ALLVILLAR, LUZ E</t>
  </si>
  <si>
    <t>ONTIVEROS, CARMEN D</t>
  </si>
  <si>
    <t>OLVERA, CONCEPCION</t>
  </si>
  <si>
    <t>WC - STAFF FORCE CORP</t>
  </si>
  <si>
    <t>207299</t>
  </si>
  <si>
    <t>YANEZ, THELMA</t>
  </si>
  <si>
    <t>207302</t>
  </si>
  <si>
    <t>LIRA, MARTHA</t>
  </si>
  <si>
    <t>SAENZ, SALVADOR</t>
  </si>
  <si>
    <t>GONZALEZ, EVANGELINA</t>
  </si>
  <si>
    <t>207303</t>
  </si>
  <si>
    <t>RODRIGUEZ, MIGUEL A</t>
  </si>
  <si>
    <t>VICARI, LESLIE C</t>
  </si>
  <si>
    <t>CIGNA</t>
  </si>
  <si>
    <t>207306</t>
  </si>
  <si>
    <t>ROYBAL, ROSENDO</t>
  </si>
  <si>
    <t>CORTEZ, CRESENCIO A</t>
  </si>
  <si>
    <t>ORTEGA, ESPERANZA</t>
  </si>
  <si>
    <t>207313</t>
  </si>
  <si>
    <t>PEREZ, CRUZ A</t>
  </si>
  <si>
    <t>MCKINNEY, MARIA M</t>
  </si>
  <si>
    <t>207305</t>
  </si>
  <si>
    <t>FORE, SANDRA</t>
  </si>
  <si>
    <t>ALMAGUER, NAOMI</t>
  </si>
  <si>
    <t>207308</t>
  </si>
  <si>
    <t>MACKEY, BRIAN</t>
  </si>
  <si>
    <t>207307</t>
  </si>
  <si>
    <t>PENA, MARIA</t>
  </si>
  <si>
    <t>VALDEZ RODRIGUEZ, MARIA</t>
  </si>
  <si>
    <t>GARCIA, YOLANDA M</t>
  </si>
  <si>
    <t>LEYVA, NAOMI</t>
  </si>
  <si>
    <t>207309</t>
  </si>
  <si>
    <t>OWENS, ROBERT M</t>
  </si>
  <si>
    <t>207310</t>
  </si>
  <si>
    <t>SMITH, SHIRLEY</t>
  </si>
  <si>
    <t>207311</t>
  </si>
  <si>
    <t>PEREZ, AMELIA</t>
  </si>
  <si>
    <t>STERN-GILBERT, BILLIE K</t>
  </si>
  <si>
    <t>207315</t>
  </si>
  <si>
    <t>MONTES, ROWENA R</t>
  </si>
  <si>
    <t>207318</t>
  </si>
  <si>
    <t>PENDELTON, JOHN</t>
  </si>
  <si>
    <t>207312</t>
  </si>
  <si>
    <t>ARAIZA DE ENRIQUEZ, ROSA M</t>
  </si>
  <si>
    <t>ROBISON, MICHAEL R</t>
  </si>
  <si>
    <t>207326</t>
  </si>
  <si>
    <t>RAYOS, SYLVIA</t>
  </si>
  <si>
    <t>207314</t>
  </si>
  <si>
    <t>LOYA, MARIO S</t>
  </si>
  <si>
    <t>207316</t>
  </si>
  <si>
    <t>FLORES, MANUEL</t>
  </si>
  <si>
    <t>207317</t>
  </si>
  <si>
    <t>MONTELONGO, ALMA A</t>
  </si>
  <si>
    <t>207321</t>
  </si>
  <si>
    <t>GEIS, JUNE H</t>
  </si>
  <si>
    <t>207323</t>
  </si>
  <si>
    <t>MENDEZ, SUJEY V</t>
  </si>
  <si>
    <t>207320</t>
  </si>
  <si>
    <t>CARRILLO, MARY J</t>
  </si>
  <si>
    <t>207322</t>
  </si>
  <si>
    <t>HOLGUIN, HECTOR M</t>
  </si>
  <si>
    <t>MARTINEZ, VICTOR</t>
  </si>
  <si>
    <t>GOMEZ DE ROMO, MAYRA</t>
  </si>
  <si>
    <t>207319</t>
  </si>
  <si>
    <t>MARTIN, CHARLES B</t>
  </si>
  <si>
    <t>CASAS, JOSE C</t>
  </si>
  <si>
    <t>HUIZAR, DIANA</t>
  </si>
  <si>
    <t>207325</t>
  </si>
  <si>
    <t>SOBARZO DE BARRERA, IVONNE</t>
  </si>
  <si>
    <t>207327</t>
  </si>
  <si>
    <t>COOK, JANICE E</t>
  </si>
  <si>
    <t>HERNANDEZ, MARIA G</t>
  </si>
  <si>
    <t>WALLACE, CARLA J</t>
  </si>
  <si>
    <t>207328</t>
  </si>
  <si>
    <t>DAVILA, DAVID</t>
  </si>
  <si>
    <t>207329</t>
  </si>
  <si>
    <t>DAVIS, ANITA C</t>
  </si>
  <si>
    <t>207330</t>
  </si>
  <si>
    <t>GOMEZ-LEON, IRENE C</t>
  </si>
  <si>
    <t>MARQUEZ, JOSE D</t>
  </si>
  <si>
    <t>GARCIA, JOHN</t>
  </si>
  <si>
    <t>JUDY, FAVIOLA</t>
  </si>
  <si>
    <t>207331</t>
  </si>
  <si>
    <t>MCDONALD, JOHN J</t>
  </si>
  <si>
    <t>207334</t>
  </si>
  <si>
    <t>MARQUEZ, ESMERALDA</t>
  </si>
  <si>
    <t>RIVERA, DORA L</t>
  </si>
  <si>
    <t>RODRIGUEZ, HERMINA G</t>
  </si>
  <si>
    <t>ENRIQUEZ, ROSA M</t>
  </si>
  <si>
    <t>207333</t>
  </si>
  <si>
    <t>HERNANDEZ, ALFREDO</t>
  </si>
  <si>
    <t>NUNEZ, MARICELA</t>
  </si>
  <si>
    <t>207332</t>
  </si>
  <si>
    <t>HAGLAND, PAUL I</t>
  </si>
  <si>
    <t>JUAREZ, MELISSA M</t>
  </si>
  <si>
    <t>207335</t>
  </si>
  <si>
    <t>SAENZ, CIRO J</t>
  </si>
  <si>
    <t>ORTIZ, VELVET</t>
  </si>
  <si>
    <t>CERECERES, OLGA</t>
  </si>
  <si>
    <t>BERNAL, GILBERTO</t>
  </si>
  <si>
    <t>ANDREWS, THOMAS F</t>
  </si>
  <si>
    <t>PADILLA, RAUL</t>
  </si>
  <si>
    <t>BRASWELL, PETER</t>
  </si>
  <si>
    <t>AGUILAR, FREDDY</t>
  </si>
  <si>
    <t>JACOBSON, DOUGLAS C</t>
  </si>
  <si>
    <t>BURCIAGA, TONY</t>
  </si>
  <si>
    <t>GARCIA, SILVIA T</t>
  </si>
  <si>
    <t>GUTIERREZ, LETICIA</t>
  </si>
  <si>
    <t>GARCIA, SANTIAGO</t>
  </si>
  <si>
    <t>DAVIS, SANTA M</t>
  </si>
  <si>
    <t>ORTIZ, LINDA</t>
  </si>
  <si>
    <t>BACA, SELMA M</t>
  </si>
  <si>
    <t>VILLANUEVA, KATHERINE M</t>
  </si>
  <si>
    <t>RANGEL, MARTIN</t>
  </si>
  <si>
    <t>MANRIQUEZ, GUILLERMO A</t>
  </si>
  <si>
    <t>FUENTES, ISRAEL</t>
  </si>
  <si>
    <t>WALKER, GARLAND L</t>
  </si>
  <si>
    <t>MELENDEZ, CARMEN A</t>
  </si>
  <si>
    <t>BACA, BLANCA</t>
  </si>
  <si>
    <t>VASQUEZ, HECTOR</t>
  </si>
  <si>
    <t>GUZMAN, XOCHITL N</t>
  </si>
  <si>
    <t>VILLALOBOS, DAVID L</t>
  </si>
  <si>
    <t>MARTINEZ, PAZ</t>
  </si>
  <si>
    <t>IBARRA, MARIA DEL CARMEN</t>
  </si>
  <si>
    <t>CASTILLO MARQUEZ, JOSE G</t>
  </si>
  <si>
    <t>GARDEA, ROSA M</t>
  </si>
  <si>
    <t>BEATTY, KARI L</t>
  </si>
  <si>
    <t>LOPEZ, MIGUEL</t>
  </si>
  <si>
    <t>FLORES, GUADALUPE</t>
  </si>
  <si>
    <t>GONZALEZ, SHELLY A</t>
  </si>
  <si>
    <t>MORALES, SYLVIA S</t>
  </si>
  <si>
    <t>PEREZ, RODOLFO</t>
  </si>
  <si>
    <t>ANCHONDO, EDWARD A</t>
  </si>
  <si>
    <t>SILVA, SUSANA</t>
  </si>
  <si>
    <t>SILVA, VERONICA</t>
  </si>
  <si>
    <t>PACHECO, EMMA</t>
  </si>
  <si>
    <t>FULTON, DARLENE</t>
  </si>
  <si>
    <t>NARVAIZ, BLANCA A</t>
  </si>
  <si>
    <t>HERRERA, BRENDA T</t>
  </si>
  <si>
    <t>PEDRAZA, AURORA</t>
  </si>
  <si>
    <t>RAMIREZ, GUADALUPE</t>
  </si>
  <si>
    <t>GUERRERO, PETRA</t>
  </si>
  <si>
    <t>PONCE, JESUS</t>
  </si>
  <si>
    <t>JOHNSON, MARC</t>
  </si>
  <si>
    <t>WARR, NATALIE</t>
  </si>
  <si>
    <t>QUEVEDO, MARIA</t>
  </si>
  <si>
    <t>GADSON, NED</t>
  </si>
  <si>
    <t>HERNANDEZ, EMMA</t>
  </si>
  <si>
    <t>ORTEGA, DAVID R</t>
  </si>
  <si>
    <t>GAINES, TRANAY E</t>
  </si>
  <si>
    <t>HERNANDEZ, PAMELA</t>
  </si>
  <si>
    <t>ORTIZ, MARIA D</t>
  </si>
  <si>
    <t>GONZALEZ, JESUS</t>
  </si>
  <si>
    <t>CLARK, ALLISON J</t>
  </si>
  <si>
    <t>FLORES, CARLOS</t>
  </si>
  <si>
    <t>CARDONA, SALVADOR</t>
  </si>
  <si>
    <t>GONZALES,TOMAS</t>
  </si>
  <si>
    <t>MADRID, ELIZABETH A</t>
  </si>
  <si>
    <t>MOORE, DELMAR</t>
  </si>
  <si>
    <t>MULHOLLAND, DEBORAH S</t>
  </si>
  <si>
    <t>MARRUFO, MARK</t>
  </si>
  <si>
    <t>WC - ODESSA ENTERPRISE</t>
  </si>
  <si>
    <t>MANZANO, JAVIER</t>
  </si>
  <si>
    <t>CONOR, VIVIAN</t>
  </si>
  <si>
    <t>SERNA, ROBERTO</t>
  </si>
  <si>
    <t>RODRIGUEZ, FELICIDAD</t>
  </si>
  <si>
    <t>GONZALEZ, ALBERT</t>
  </si>
  <si>
    <t>MEDICAID TEXAS</t>
  </si>
  <si>
    <t>MENDOZA, DANIEL</t>
  </si>
  <si>
    <t>ROSALES, FAUSTINO G</t>
  </si>
  <si>
    <t>MARTINEZ, ALEJANDRO</t>
  </si>
  <si>
    <t>SOTO, BLANCA</t>
  </si>
  <si>
    <t>GARCIA, MARTHA</t>
  </si>
  <si>
    <t>SIFUENTES, GRACIELA T</t>
  </si>
  <si>
    <t>VASQUEZ, DIANA</t>
  </si>
  <si>
    <t>WILLIAMSON, KENT</t>
  </si>
  <si>
    <t>HERNANDEZ, MICAELA</t>
  </si>
  <si>
    <t>BARRERA, JULIAN</t>
  </si>
  <si>
    <t>CRUZ, ADRIANA</t>
  </si>
  <si>
    <t>BREWSTER, KEVIN J</t>
  </si>
  <si>
    <t>GODINEZ, ALICIA E</t>
  </si>
  <si>
    <t>ORLOWSKI, PATRICIA</t>
  </si>
  <si>
    <t>NIPPLE, DARIUS L</t>
  </si>
  <si>
    <t>WPS VA</t>
  </si>
  <si>
    <t>MADRID, RUDY</t>
  </si>
  <si>
    <t>FRANCO, PATRICIA S</t>
  </si>
  <si>
    <t>HERNANDEZ SORIA, VERONICA</t>
  </si>
  <si>
    <t>JURISIC, KYLE J</t>
  </si>
  <si>
    <t>CELIS, ELISA G</t>
  </si>
  <si>
    <t>NAVARRETE, GRECELDA</t>
  </si>
  <si>
    <t>SANCHEZ, MARIA</t>
  </si>
  <si>
    <t>SALCIDO, ROBERT</t>
  </si>
  <si>
    <t>JIMENEZ, ROBERT</t>
  </si>
  <si>
    <t>DELGADO, LORETO J</t>
  </si>
  <si>
    <t>ALLWELL - SUPERIOR</t>
  </si>
  <si>
    <t>DIAZ, ROBERT S</t>
  </si>
  <si>
    <t>CORTEZ, EVA</t>
  </si>
  <si>
    <t>HOOVER, BARBARA C</t>
  </si>
  <si>
    <t>RUIZ, HECTOR</t>
  </si>
  <si>
    <t>WOODRUFF-HERMAN, MARIA</t>
  </si>
  <si>
    <t>ARELLANO, ROSALIO</t>
  </si>
  <si>
    <t>ZAVALA, SANDRA M</t>
  </si>
  <si>
    <t>FREIBERG, JOANNA L</t>
  </si>
  <si>
    <t>MARQUEZ, MARTA M</t>
  </si>
  <si>
    <t>MAYO, TINA M</t>
  </si>
  <si>
    <t>LUCERO, LINDA M</t>
  </si>
  <si>
    <t>SANTILLAN, ROSA</t>
  </si>
  <si>
    <t>PUENTES, OSIRIS</t>
  </si>
  <si>
    <t>HUMANA OPEN ACCESS PLAN</t>
  </si>
  <si>
    <t>UAInvalid</t>
  </si>
  <si>
    <t>OLSON, LINDA M</t>
  </si>
  <si>
    <t>DAVILA, ALMA</t>
  </si>
  <si>
    <t>HUBACKER, LUANA</t>
  </si>
  <si>
    <t>RODRIGUEZ, RAFAEL</t>
  </si>
  <si>
    <t>JOHNSTON, JOHNNY L</t>
  </si>
  <si>
    <t>SOLORZANO, ARMANDO</t>
  </si>
  <si>
    <t>DIAZ, JAVIER</t>
  </si>
  <si>
    <t>VASQUEZ, RICHARD</t>
  </si>
  <si>
    <t>GILL, CHERYL</t>
  </si>
  <si>
    <t>TENORIO, GUSTAVO</t>
  </si>
  <si>
    <t>MARTINEZ, SHARON A</t>
  </si>
  <si>
    <t>RODRIGUEZ, FERNANDO</t>
  </si>
  <si>
    <t>CASTANEDA VILLEGAS, OSCAR</t>
  </si>
  <si>
    <t>HERRERA, MARCO A</t>
  </si>
  <si>
    <t>KENNEDY, GARY S</t>
  </si>
  <si>
    <t>SILVAS- PAZ, YVETTE</t>
  </si>
  <si>
    <t>HERNANDEZ, FRANCISCO J</t>
  </si>
  <si>
    <t>LARA, JOSEFINA</t>
  </si>
  <si>
    <t>PALACIOS, MARTHA A</t>
  </si>
  <si>
    <t>SOLIZ, OSCAR</t>
  </si>
  <si>
    <t>ZAMORA, YOLANDA R</t>
  </si>
  <si>
    <t>HASKETT, JESSICA</t>
  </si>
  <si>
    <t>GARCIA, MARIO A</t>
  </si>
  <si>
    <t>SULIVERES, ANGEL L</t>
  </si>
  <si>
    <t>MELENDEZ, MARTHA</t>
  </si>
  <si>
    <t>CAMPUZANO, FRANCESCA</t>
  </si>
  <si>
    <t>MORALES, MANUEL H</t>
  </si>
  <si>
    <t>JONES, MARIA G</t>
  </si>
  <si>
    <t>DELARNA, EVA A</t>
  </si>
  <si>
    <t>TORRES, RAMON</t>
  </si>
  <si>
    <t>JORDAN, GILBERT</t>
  </si>
  <si>
    <t>AGUERO MARTINEZ, ALFRED</t>
  </si>
  <si>
    <t>MOLINA MEDICARE TEXAS</t>
  </si>
  <si>
    <t>OROZCO, JOSE A</t>
  </si>
  <si>
    <t>LIMON, JENNIE A</t>
  </si>
  <si>
    <t>PAZ, JORGE R.</t>
  </si>
  <si>
    <t>CHOZA, REBECA H</t>
  </si>
  <si>
    <t>HOLAN, SUK M</t>
  </si>
  <si>
    <t>GOMEZ, FABIAN</t>
  </si>
  <si>
    <t>AMERIVANTAGE</t>
  </si>
  <si>
    <t>NORTON, TAMMY W</t>
  </si>
  <si>
    <t>RAMIREZ, KATHRYN</t>
  </si>
  <si>
    <t>LEYVA, ALMA D</t>
  </si>
  <si>
    <t>GAVALDON, RICHARD</t>
  </si>
  <si>
    <t>LUNA, ROSA</t>
  </si>
  <si>
    <t>VARELA, JAMES</t>
  </si>
  <si>
    <t>CARTER, BRITTANY</t>
  </si>
  <si>
    <t>TORRES, MARIA E</t>
  </si>
  <si>
    <t>CORONADO, JOSEFINA</t>
  </si>
  <si>
    <t>RIVERA, ROBERT</t>
  </si>
  <si>
    <t>QUINTERO, FRANCISCO G</t>
  </si>
  <si>
    <t>KIMSEY, TOMMIE L</t>
  </si>
  <si>
    <t>ARREDONDO, ANGELICA O</t>
  </si>
  <si>
    <t>VALLES, EDMUNDO</t>
  </si>
  <si>
    <t>RUIZ, TONY</t>
  </si>
  <si>
    <t>WILLIAMS, MILDRED</t>
  </si>
  <si>
    <t>DURAN, JULIAN</t>
  </si>
  <si>
    <t>RIVAS, SALVADOR</t>
  </si>
  <si>
    <t>GALINDO, JOSE L</t>
  </si>
  <si>
    <t>CALHOUN, GWYNDOLYN L</t>
  </si>
  <si>
    <t>SHAW, BERTHA</t>
  </si>
  <si>
    <t>ANGUIANO, MONIQUE</t>
  </si>
  <si>
    <t>GOMEZ, MARCELO</t>
  </si>
  <si>
    <t>SLOWIK, KEVIN</t>
  </si>
  <si>
    <t>WILSON, DOUGLAS</t>
  </si>
  <si>
    <t>CADENA, JESUS E</t>
  </si>
  <si>
    <t>PEREZ, JUVENTINO M</t>
  </si>
  <si>
    <t>HERRERA, MARIA O</t>
  </si>
  <si>
    <t>FORE, JOE</t>
  </si>
  <si>
    <t>REAVIS, SANDRA J</t>
  </si>
  <si>
    <t>WIX, JESSICA</t>
  </si>
  <si>
    <t>JONES, DEWAYNE W</t>
  </si>
  <si>
    <t>FARAONE, TAMARA J</t>
  </si>
  <si>
    <t>SALAZAR, RAUL</t>
  </si>
  <si>
    <t>SMITH RICHARDSON, TALONNIE S</t>
  </si>
  <si>
    <t>STIPE, BEVERLY</t>
  </si>
  <si>
    <t>CHAVEZ, NORMA</t>
  </si>
  <si>
    <t>BARRON, JESSICA</t>
  </si>
  <si>
    <t>UMR - UNITED HEALTHCARE</t>
  </si>
  <si>
    <t>MENDOZA, JACKIE</t>
  </si>
  <si>
    <t>HERNANDEZ-FISHER, JOANNE</t>
  </si>
  <si>
    <t>CANO, CARMEN Z</t>
  </si>
  <si>
    <t>FERNANDEZ, PURA P</t>
  </si>
  <si>
    <t>BROOKS, ZAIMIS R</t>
  </si>
  <si>
    <t>GALLEGOS, RUDY</t>
  </si>
  <si>
    <t>EASTMAN, CAROL K</t>
  </si>
  <si>
    <t>RIVERA, ALFREDO</t>
  </si>
  <si>
    <t>EZELL, JOHN</t>
  </si>
  <si>
    <t>DAUNCEY, ALAN B</t>
  </si>
  <si>
    <t>HERNANDEZ, LOURDES</t>
  </si>
  <si>
    <t>HERNANDEZ, ARLENE</t>
  </si>
  <si>
    <t>ROJO, BERTHA</t>
  </si>
  <si>
    <t>RODRIGUEZ, SONIA</t>
  </si>
  <si>
    <t>SUIDIKAS, BEATRICE</t>
  </si>
  <si>
    <t>JOHNSON, JOSEPH S</t>
  </si>
  <si>
    <t>GUERECA, ANA B</t>
  </si>
  <si>
    <t>CERVANTES, VICTORIA</t>
  </si>
  <si>
    <t>VELARDE, JOSE L</t>
  </si>
  <si>
    <t>MULLEN, PATRICK T</t>
  </si>
  <si>
    <t>LUTMAN, SHANNON K</t>
  </si>
  <si>
    <t>COLON, BERTHA A</t>
  </si>
  <si>
    <t>GARCIA, LUZ M</t>
  </si>
  <si>
    <t>ALVAREZ DE LOPEZ, MAGDALENA</t>
  </si>
  <si>
    <t>GALAVIZ, BERTHA</t>
  </si>
  <si>
    <t>WALLIS, PEGGY S</t>
  </si>
  <si>
    <t>CORDERO, ALEXIS</t>
  </si>
  <si>
    <t>PADERES, SILVIA</t>
  </si>
  <si>
    <t>PANOS, ELIZABETH</t>
  </si>
  <si>
    <t>JIMENEZ, EMMA</t>
  </si>
  <si>
    <t>TORRES, BEATRIZ</t>
  </si>
  <si>
    <t>MACIEL, DANIEL</t>
  </si>
  <si>
    <t>JACQUEZ, ELISA M</t>
  </si>
  <si>
    <t>CONIGLIO, PATRICIA S</t>
  </si>
  <si>
    <t>JIMENEZ, LETICIA</t>
  </si>
  <si>
    <t>MARQUEZ, JAIRO</t>
  </si>
  <si>
    <t>RUBIO, HECTOR</t>
  </si>
  <si>
    <t>CORRAL, EDUARDO A</t>
  </si>
  <si>
    <t>ROBERTS, SANTIAGO</t>
  </si>
  <si>
    <t>HERRERA, JUAN J</t>
  </si>
  <si>
    <t>ARMENDARIZ, SAUL C</t>
  </si>
  <si>
    <t>GREEN, SHARON</t>
  </si>
  <si>
    <t>BERMUDEZ, LORETO</t>
  </si>
  <si>
    <t>MEDINA, MANUELA I</t>
  </si>
  <si>
    <t>AVALOS, ALBERTO A</t>
  </si>
  <si>
    <t>MORALES, PATRICIA M</t>
  </si>
  <si>
    <t>SANCHEZ, GUSTAVO</t>
  </si>
  <si>
    <t>BELTRAN, ANTONIA</t>
  </si>
  <si>
    <t>SONNIER, STACY C</t>
  </si>
  <si>
    <t>MONTESINOS, LORENA</t>
  </si>
  <si>
    <t>VILLAGOMEZ, LAURA L</t>
  </si>
  <si>
    <t>THORNTON, MERTEEN S</t>
  </si>
  <si>
    <t>BRASWELL, WENDY</t>
  </si>
  <si>
    <t>RUVALCABA, MARTHA R</t>
  </si>
  <si>
    <t>SABO, ALICIA</t>
  </si>
  <si>
    <t>GUTIERREZ, RAUL</t>
  </si>
  <si>
    <t>CORREA, JUAN</t>
  </si>
  <si>
    <t>MENDEZ, JOSE</t>
  </si>
  <si>
    <t>HAWKINS, SYLVIA</t>
  </si>
  <si>
    <t>COMPEAN, PEDRO</t>
  </si>
  <si>
    <t>BERARD, TIMOTHY</t>
  </si>
  <si>
    <t>ROMERO, MANUEL</t>
  </si>
  <si>
    <t>ARCHULETA, OSCAR</t>
  </si>
  <si>
    <t>BURTON, MARY</t>
  </si>
  <si>
    <t>ACOSTA, OFELIA V</t>
  </si>
  <si>
    <t>SMITH, JESSICA D</t>
  </si>
  <si>
    <t>RODRIGUEZ, GILBERTO</t>
  </si>
  <si>
    <t>GANDARA, ANTONIA S</t>
  </si>
  <si>
    <t>OSORIA, RODRIGO</t>
  </si>
  <si>
    <t>MOLINAR, BLANCA</t>
  </si>
  <si>
    <t>ACOSTA, ANA</t>
  </si>
  <si>
    <t>TORRES, FRANCISCO A</t>
  </si>
  <si>
    <t>ORTEGA, HORTENCIA R</t>
  </si>
  <si>
    <t>VACA, MARISELA</t>
  </si>
  <si>
    <t>SANCHEZ, CYNTHIA</t>
  </si>
  <si>
    <t>THOMPSON, VERONICA</t>
  </si>
  <si>
    <t>CARDENAS DE PINA, TERESA</t>
  </si>
  <si>
    <t>MARQUEZ, MARIA G</t>
  </si>
  <si>
    <t>MONTES, EDMUNDO</t>
  </si>
  <si>
    <t>LUCERO, EVANGELINA</t>
  </si>
  <si>
    <t>VELASQUEZ SOLIS, VALERIE</t>
  </si>
  <si>
    <t>ALVAREZ, MARTHA</t>
  </si>
  <si>
    <t>PRESBYTERIAN DUAL PLUS NM</t>
  </si>
  <si>
    <t>SOLTERO, MIGUEL M</t>
  </si>
  <si>
    <t>LEYVA, MARIA J</t>
  </si>
  <si>
    <t>GUZMAN ROCHA, ELIZABETH</t>
  </si>
  <si>
    <t>ROMERO, JUAN</t>
  </si>
  <si>
    <t>OSBORNE, JEROME P</t>
  </si>
  <si>
    <t>BUCHER, JACQUELINE</t>
  </si>
  <si>
    <t>ORTEGA, LILLIAN E</t>
  </si>
  <si>
    <t>ONTIVEROS, HILDA</t>
  </si>
  <si>
    <t>PADILLA, LARRY S</t>
  </si>
  <si>
    <t>CAMPOS, ROSA M</t>
  </si>
  <si>
    <t>REALY VASQUEZ, RICARDO</t>
  </si>
  <si>
    <t>CORDOVA, KATHY S</t>
  </si>
  <si>
    <t>MATHEWS, NICOLE J</t>
  </si>
  <si>
    <t>ESCOBEDO, ROSALBA</t>
  </si>
  <si>
    <t>HERMOSILLO, ALICE D</t>
  </si>
  <si>
    <t>VARGAS, SAMUEL</t>
  </si>
  <si>
    <t>BARBOSA, MINERVA D</t>
  </si>
  <si>
    <t>DELGADO, SUSIE</t>
  </si>
  <si>
    <t>MARTINEZ, DINA V</t>
  </si>
  <si>
    <t>GONZALEZ, VICTOR G</t>
  </si>
  <si>
    <t>MCDONALD, PETER M</t>
  </si>
  <si>
    <t>DIAZ, MARIA</t>
  </si>
  <si>
    <t>SALAYANDIA, JUAN C</t>
  </si>
  <si>
    <t>SANTILLAN, ALEJANDRO</t>
  </si>
  <si>
    <t>PEREZ, VICTOR</t>
  </si>
  <si>
    <t>MENDOZA, ELIA</t>
  </si>
  <si>
    <t>ESPARZA, SANTIAGO</t>
  </si>
  <si>
    <t>ESPINO, JAIME</t>
  </si>
  <si>
    <t>JOHNSEN, KATHLEEN A</t>
  </si>
  <si>
    <t>ALCANTAR, JUANA</t>
  </si>
  <si>
    <t>BOWLIN, JAMES</t>
  </si>
  <si>
    <t>HERNANDEZ, BENITO J</t>
  </si>
  <si>
    <t>MOTA, MONICA</t>
  </si>
  <si>
    <t>MARTINEZ, ARTURO</t>
  </si>
  <si>
    <t>HIDALGO, GILBERTO</t>
  </si>
  <si>
    <t>SANCHEZ, REBECCA S</t>
  </si>
  <si>
    <t>CASTANEDA, ROBERTO</t>
  </si>
  <si>
    <t>DELGADO, RICARDO</t>
  </si>
  <si>
    <t>MOLINAR, ARMANDO</t>
  </si>
  <si>
    <t>WC - ANTHEMS ADMINISTRATORS ONE CALL</t>
  </si>
  <si>
    <t>LOPEZ, GUADALUPE R</t>
  </si>
  <si>
    <t>REVELES, MARY H</t>
  </si>
  <si>
    <t>MANON CERRILLO, SERGIO A</t>
  </si>
  <si>
    <t>PINON, JO</t>
  </si>
  <si>
    <t>SOROA SIGALA, ALBERTO</t>
  </si>
  <si>
    <t>SANCHEZ, RUBEN J</t>
  </si>
  <si>
    <t>VIGIL DE GALLEGOS, OLGA</t>
  </si>
  <si>
    <t>CONTRERAS, JESUS</t>
  </si>
  <si>
    <t>GALLEGOS, MAXIMIANO</t>
  </si>
  <si>
    <t>STEINMEIER, BELINDA</t>
  </si>
  <si>
    <t>MINARD, TERRA</t>
  </si>
  <si>
    <t>URIAS, MARGARITA I</t>
  </si>
  <si>
    <t>MARTINEZ, ANTONIO B</t>
  </si>
  <si>
    <t>HERRERA, IVAN</t>
  </si>
  <si>
    <t>GRASS, THOMAS H</t>
  </si>
  <si>
    <t>PETERS, MARIA I</t>
  </si>
  <si>
    <t>SIFUENTES, CARLOS G</t>
  </si>
  <si>
    <t>GARCIA, YOLANDA J</t>
  </si>
  <si>
    <t>ARRIOLA, DAVID</t>
  </si>
  <si>
    <t>EUBANK, CASANDRA</t>
  </si>
  <si>
    <t>MARTINEZ, LILY J</t>
  </si>
  <si>
    <t>FITZPATRICK, LISA</t>
  </si>
  <si>
    <t>MILLER, CHASON</t>
  </si>
  <si>
    <t>DURYEE, ANTONIA M</t>
  </si>
  <si>
    <t>BAXTER, CHARLES W</t>
  </si>
  <si>
    <t>CERA, MARISELA</t>
  </si>
  <si>
    <t>MARTINEZ, GABRIELA</t>
  </si>
  <si>
    <t>TOVAR, SYLVIA</t>
  </si>
  <si>
    <t>SANCHEZ, MARGARITA</t>
  </si>
  <si>
    <t>MCDANIEL, DANA R</t>
  </si>
  <si>
    <t>ORONA, SERGIO</t>
  </si>
  <si>
    <t>ORTIZ, CASSIE</t>
  </si>
  <si>
    <t>BLACK, RAYMOND J</t>
  </si>
  <si>
    <t>SHADRICK, MANUEL</t>
  </si>
  <si>
    <t>ALVAREZ, SERGIO I</t>
  </si>
  <si>
    <t>UNITED HEALTHCARE - HEALTH SELECT</t>
  </si>
  <si>
    <t>DIAZ, PATRICIA V</t>
  </si>
  <si>
    <t>LOYA, RAMONA E</t>
  </si>
  <si>
    <t>DELGADO, PAULA M</t>
  </si>
  <si>
    <t>CEGLIO, MARY S</t>
  </si>
  <si>
    <t>LOFLIN, ROSA</t>
  </si>
  <si>
    <t>PRESBYTERIAN HEALTH PLAN</t>
  </si>
  <si>
    <t>LOPEZ, ANTONIO</t>
  </si>
  <si>
    <t>ROMERO HERNANDEZ, MIGUEL</t>
  </si>
  <si>
    <t>BRACEY, LORENZA O</t>
  </si>
  <si>
    <t>PUZIO, ANN M</t>
  </si>
  <si>
    <t>TENORIO, ALMA P</t>
  </si>
  <si>
    <t>GUTIERREZ, ROSAURA</t>
  </si>
  <si>
    <t>REGISTER, JAMES</t>
  </si>
  <si>
    <t>VIDAL, LAUREN B</t>
  </si>
  <si>
    <t>ALVARADO, MARTHA</t>
  </si>
  <si>
    <t>MERRICK, PAUL A</t>
  </si>
  <si>
    <t>GUERRERA, DEBBIE</t>
  </si>
  <si>
    <t>CANC</t>
  </si>
  <si>
    <t>SALTER, JON-MICHAEL K</t>
  </si>
  <si>
    <t>MACIAS, ERNESTO</t>
  </si>
  <si>
    <t>HERNANDEZ, JOSEPHINE M</t>
  </si>
  <si>
    <t>VILLALOBOS, BELINDA</t>
  </si>
  <si>
    <t>MELENDEZ, REBEKAH J</t>
  </si>
  <si>
    <t>LOPEZ, BARBARA BRINKLEY</t>
  </si>
  <si>
    <t>GRANT, DEMETRIS</t>
  </si>
  <si>
    <t>VALDEZ, ESTHER</t>
  </si>
  <si>
    <t>FAVELA, AURORA</t>
  </si>
  <si>
    <t>GOMEZ, FELIPE</t>
  </si>
  <si>
    <t>BANDA, ROSE A</t>
  </si>
  <si>
    <t>JARAMILLO, GUADALUPE M</t>
  </si>
  <si>
    <t>MOONEY, STARLENE A</t>
  </si>
  <si>
    <t>ONEIL, MICHAEL</t>
  </si>
  <si>
    <t>SERRANO, PAULA G</t>
  </si>
  <si>
    <t>ANAYA, GUADALUPE L</t>
  </si>
  <si>
    <t>BENITEZ, CONSUELO M</t>
  </si>
  <si>
    <t>HUERTA, SALVADOR</t>
  </si>
  <si>
    <t>REYES, CELIA R</t>
  </si>
  <si>
    <t>VELAZQUEZ, RUDY</t>
  </si>
  <si>
    <t>LLAMAS, MOISES D</t>
  </si>
  <si>
    <t>CAMARILLO, MARIA E</t>
  </si>
  <si>
    <t>FERNANDEZ ORTEGA, HECTOR V</t>
  </si>
  <si>
    <t>HERNANDEZ, ARTURO</t>
  </si>
  <si>
    <t>WC - ASARCO INCORP. OLD REPUBLIC</t>
  </si>
  <si>
    <t>BARRAZA, MARIA</t>
  </si>
  <si>
    <t>MONTALVO, CARMEN</t>
  </si>
  <si>
    <t>LEDEZMA, JUANITA</t>
  </si>
  <si>
    <t>SALAZAR, CINDY A</t>
  </si>
  <si>
    <t>HERRERA, LETICIA</t>
  </si>
  <si>
    <t>NEVAREZ, MANUELA</t>
  </si>
  <si>
    <t>SINGH, JATINDER</t>
  </si>
  <si>
    <t>ABEYTA, DAVID</t>
  </si>
  <si>
    <t>MOLINA DUAL COMPLETE NEW MEXICO</t>
  </si>
  <si>
    <t>BACA, RODOLFO</t>
  </si>
  <si>
    <t>SOSA, JUANITA C</t>
  </si>
  <si>
    <t>OBLINGER, TERESA</t>
  </si>
  <si>
    <t>RODRIGUEZ, ALFREDO</t>
  </si>
  <si>
    <t>MIJAREZ, SOFIA H</t>
  </si>
  <si>
    <t>WHITE, GILBERT V</t>
  </si>
  <si>
    <t>MILLER, DELORES</t>
  </si>
  <si>
    <t>ROSALES, MARISELA</t>
  </si>
  <si>
    <t>LOPEZ, IRMA</t>
  </si>
  <si>
    <t>AGUILAR, RUBEN</t>
  </si>
  <si>
    <t>NUNEZ,JUANA</t>
  </si>
  <si>
    <t>BACK, LORENA</t>
  </si>
  <si>
    <t>JONES, MARY L</t>
  </si>
  <si>
    <t>ARRENAS RAYON, DULCE</t>
  </si>
  <si>
    <t>HOGAN, CASEY</t>
  </si>
  <si>
    <t>CERDA, DEBRA A</t>
  </si>
  <si>
    <t>ERNEWAYN, MARIA J</t>
  </si>
  <si>
    <t>MARTIN DEL CAMPO, ALEJANDRO</t>
  </si>
  <si>
    <t>GODFREY, WILLIAM W</t>
  </si>
  <si>
    <t>RIOS, JAIME</t>
  </si>
  <si>
    <t>VILLEGAS, PATRICIA B</t>
  </si>
  <si>
    <t>LIU, PEI-HENG</t>
  </si>
  <si>
    <t>ROJAS, RENE</t>
  </si>
  <si>
    <t>MCDONALD, MARY J</t>
  </si>
  <si>
    <t>GONZALEZ, MARTHA</t>
  </si>
  <si>
    <t>BOTELLO, EMMA A</t>
  </si>
  <si>
    <t>ARCHULETA, ANGELICA</t>
  </si>
  <si>
    <t>BUSTAMANTE, RICARDO R</t>
  </si>
  <si>
    <t>MACIAS, ALFREDO</t>
  </si>
  <si>
    <t>GETTY, RONALD J</t>
  </si>
  <si>
    <t>ZUNGA DE LOPEZ, ROSA G</t>
  </si>
  <si>
    <t>RAMIREZ, JOSE</t>
  </si>
  <si>
    <t>RUBINO, ANNA</t>
  </si>
  <si>
    <t>QUINTANA, JULIA</t>
  </si>
  <si>
    <t>TRAINNOR, SHANNON</t>
  </si>
  <si>
    <t>ESPINOZA, IRMA B</t>
  </si>
  <si>
    <t>RUIZ, SONIA R</t>
  </si>
  <si>
    <t>VENEGAS, CARLOS A</t>
  </si>
  <si>
    <t>CARRILLO, ENRIQUE</t>
  </si>
  <si>
    <t>QUINTANA, HECTOR</t>
  </si>
  <si>
    <t>BORJAS, LUIS</t>
  </si>
  <si>
    <t>RODRIGUEZ, MONICA</t>
  </si>
  <si>
    <t>MARTINEZ, TERESA</t>
  </si>
  <si>
    <t>MARTINEZ, EVA</t>
  </si>
  <si>
    <t>ARRIOLA, JOSE I</t>
  </si>
  <si>
    <t>MAGDALENO NA, MARTHA</t>
  </si>
  <si>
    <t>CASTILLO, YOLANDA</t>
  </si>
  <si>
    <t>MENDOZA, PASCUAL</t>
  </si>
  <si>
    <t>VIEZCAS DE GIRON, ROSA M</t>
  </si>
  <si>
    <t>ACOSTA, RAUL R</t>
  </si>
  <si>
    <t>BAUTISTA, BRITANY</t>
  </si>
  <si>
    <t>GARRIS, ROBERT R</t>
  </si>
  <si>
    <t>KUHFAL, RONALD</t>
  </si>
  <si>
    <t>HERNANDEZ, EULALIO</t>
  </si>
  <si>
    <t>GARZA PENA, JOHN E</t>
  </si>
  <si>
    <t>CAMPOS, ANA L</t>
  </si>
  <si>
    <t>ARTINO, FABIAN</t>
  </si>
  <si>
    <t>CANO, OLGA</t>
  </si>
  <si>
    <t>SARRATORI, GWENDOLINE M</t>
  </si>
  <si>
    <t>REYES, OSCAR L</t>
  </si>
  <si>
    <t>CERON, FRANCISCO S</t>
  </si>
  <si>
    <t>GARCIA, CATALINA</t>
  </si>
  <si>
    <t>RUELAS, BEATRIZ</t>
  </si>
  <si>
    <t>UGARTE, FERNANDO</t>
  </si>
  <si>
    <t>SPENCER, CHARLES</t>
  </si>
  <si>
    <t>MUNOZ, LETICIA J</t>
  </si>
  <si>
    <t>ONTIVEROS, JOSE C</t>
  </si>
  <si>
    <t>DOMINGUEZ, JOSE G</t>
  </si>
  <si>
    <t>RAMIREZ, CYNTHIA</t>
  </si>
  <si>
    <t>DOMINGUEZ, ADRIAN R</t>
  </si>
  <si>
    <t>ALVARADO, MYRNA</t>
  </si>
  <si>
    <t>GONZALEZ, ABRAHAM</t>
  </si>
  <si>
    <t>MENDOZA, EDDIE A</t>
  </si>
  <si>
    <t>WC - CLAIMS ADMINISTRATIVE</t>
  </si>
  <si>
    <t>DUBOWITZ, EDWARD B</t>
  </si>
  <si>
    <t>VENEGAS, BERTA</t>
  </si>
  <si>
    <t>HARRISON, NICOLE R</t>
  </si>
  <si>
    <t>HERRERA, CONCEPCION</t>
  </si>
  <si>
    <t>GARCIA, RAMON</t>
  </si>
  <si>
    <t>CRUZ, BLANCA</t>
  </si>
  <si>
    <t>HAMMONDS, JANNICE M</t>
  </si>
  <si>
    <t>KITCHENS, JAMES</t>
  </si>
  <si>
    <t>MEDRANO, FRANCISCA P</t>
  </si>
  <si>
    <t>HERNANDEZ, EDUARDO</t>
  </si>
  <si>
    <t>FINKLEA, TERRI</t>
  </si>
  <si>
    <t>AVITIA, AZUCENA</t>
  </si>
  <si>
    <t>RAMIREZ, SERGIO E</t>
  </si>
  <si>
    <t>SIMON, MARK</t>
  </si>
  <si>
    <t>SANDOVAL, JUAN</t>
  </si>
  <si>
    <t>CALDERON, JOSE</t>
  </si>
  <si>
    <t>GUTIERREZ, REFUGIO</t>
  </si>
  <si>
    <t>MORALES, OFELIA</t>
  </si>
  <si>
    <t>SANCHEZ, BARBARA R</t>
  </si>
  <si>
    <t>LEOS, GLORIA</t>
  </si>
  <si>
    <t>NUNEZ NORIEGA, ROBERTO</t>
  </si>
  <si>
    <t>AVICTIA, ALFONSO</t>
  </si>
  <si>
    <t>SAENZ, JUAN</t>
  </si>
  <si>
    <t>MENDOZA, ENRIQUE</t>
  </si>
  <si>
    <t>BRISENO, ANTONIO</t>
  </si>
  <si>
    <t>VOEPEL, LEO F</t>
  </si>
  <si>
    <t>JEDDERY, VICTORIA L</t>
  </si>
  <si>
    <t>GONZALEZ, MICHAEL</t>
  </si>
  <si>
    <t>RAMIREZ, RICARDO</t>
  </si>
  <si>
    <t>LUNA, MANUEL</t>
  </si>
  <si>
    <t>MUNOZ, JUAN M</t>
  </si>
  <si>
    <t>RAMIREZ, JULIA</t>
  </si>
  <si>
    <t>PEREZ, CHRISTINE N</t>
  </si>
  <si>
    <t>RUIZ MOLINA, LAURO L</t>
  </si>
  <si>
    <t>CUELLAR, JOSE J</t>
  </si>
  <si>
    <t>CHAVEZ, GUADALUPE</t>
  </si>
  <si>
    <t>GARCIA, MANUELA</t>
  </si>
  <si>
    <t>ANGULO, GULISIAS E</t>
  </si>
  <si>
    <t>SANCHEZ, MIGUEL</t>
  </si>
  <si>
    <t>TILIAIA, IUTISONE</t>
  </si>
  <si>
    <t>WILLIAMS, KEITH</t>
  </si>
  <si>
    <t>MCLAUGHLIN, JOHN A</t>
  </si>
  <si>
    <t>RINEHART, ANGELA</t>
  </si>
  <si>
    <t>VILLALOBOS, TOMAS V</t>
  </si>
  <si>
    <t>BRYAN, ANTONIO A</t>
  </si>
  <si>
    <t>BROWN, BARBARA M</t>
  </si>
  <si>
    <t>KONO, DARLENE C</t>
  </si>
  <si>
    <t>GUERRA, PATRICK L</t>
  </si>
  <si>
    <t>ALMEIDA, CONCEPCION Y</t>
  </si>
  <si>
    <t>CARO, MICHAEL</t>
  </si>
  <si>
    <t>WRENCHER, PORFIRIA</t>
  </si>
  <si>
    <t>HERNANDEZ, CHONG</t>
  </si>
  <si>
    <t>RODRIGUEZ, LAURA</t>
  </si>
  <si>
    <t>ULLOA, SANDRA</t>
  </si>
  <si>
    <t>JIMENEZ, ALEJANDRINA E</t>
  </si>
  <si>
    <t>ZAMORA, LUIS F</t>
  </si>
  <si>
    <t>RUIZ, MARIA</t>
  </si>
  <si>
    <t>GARCIA, LYDIA C</t>
  </si>
  <si>
    <t>ARCOS, MARTHA</t>
  </si>
  <si>
    <t>PEREZ, JORGE</t>
  </si>
  <si>
    <t>ANCHONDO, JUAN M</t>
  </si>
  <si>
    <t>MARES, LITA G</t>
  </si>
  <si>
    <t>JASSO DE GUTIERREZ, MANUELA</t>
  </si>
  <si>
    <t>TOSH, ERIKA H</t>
  </si>
  <si>
    <t>VERA, RAMONA</t>
  </si>
  <si>
    <t>BERRY, CHRISTINA L</t>
  </si>
  <si>
    <t>CASTORENA, MARTHA</t>
  </si>
  <si>
    <t>STAFFORD, JEFFREY L</t>
  </si>
  <si>
    <t>TERRAZAS, MARTIN</t>
  </si>
  <si>
    <t>ANDERSON, CATHY E</t>
  </si>
  <si>
    <t>ALCALA, IRMA</t>
  </si>
  <si>
    <t>MUNOZ, LUIS M</t>
  </si>
  <si>
    <t>ROSE, JOYCE M</t>
  </si>
  <si>
    <t>ARRIAGA, HECTOR</t>
  </si>
  <si>
    <t>MARTINEZ, ADELINA</t>
  </si>
  <si>
    <t>BETHEA, RAYNA</t>
  </si>
  <si>
    <t>MOLINA, MARIA E</t>
  </si>
  <si>
    <t>CAMPOS, SANDRA</t>
  </si>
  <si>
    <t>MONTES, MARTHA P</t>
  </si>
  <si>
    <t>ALMANZA, HILDA</t>
  </si>
  <si>
    <t>REYES, EMMA O</t>
  </si>
  <si>
    <t>GRANADOS, JOSE</t>
  </si>
  <si>
    <t>MARTINEZ, PEDRO U</t>
  </si>
  <si>
    <t>ZAPATA, ALICIA</t>
  </si>
  <si>
    <t>VIGIL, KELLY</t>
  </si>
  <si>
    <t>CARTER, SARAH A</t>
  </si>
  <si>
    <t>PONCE, SERGIO</t>
  </si>
  <si>
    <t>OAXACA, YVETTE</t>
  </si>
  <si>
    <t>NAGIES, THOMAS A</t>
  </si>
  <si>
    <t>RUANO, LILIANA E</t>
  </si>
  <si>
    <t>TERRELL, JOANNE</t>
  </si>
  <si>
    <t>MONTOYA, LEOPOLZO</t>
  </si>
  <si>
    <t>WALDEN, MELINDA</t>
  </si>
  <si>
    <t>FRAIRE, IRENE</t>
  </si>
  <si>
    <t>SALAS, ELENA N</t>
  </si>
  <si>
    <t>WATTERS, WILLIAM</t>
  </si>
  <si>
    <t>SALAS, EDWARDO</t>
  </si>
  <si>
    <t>RAMIREZ, ANTONIO</t>
  </si>
  <si>
    <t>SAXMAN, PETER</t>
  </si>
  <si>
    <t>MARRERO, HECTOR J</t>
  </si>
  <si>
    <t>DURAN, LETICIA</t>
  </si>
  <si>
    <t>SERNA, RAMON</t>
  </si>
  <si>
    <t>PEDREGON, JAIME</t>
  </si>
  <si>
    <t>HERNANDEZ, REBECA</t>
  </si>
  <si>
    <t>LUJAN, ELIZABETH</t>
  </si>
  <si>
    <t>BUSTAMANTE, LOURDES I</t>
  </si>
  <si>
    <t>BENTON, ERMILA</t>
  </si>
  <si>
    <t>TORRES, ANGELICA V</t>
  </si>
  <si>
    <t>ZUANY, CARLOS E</t>
  </si>
  <si>
    <t>FRAIRE, FERNANDO</t>
  </si>
  <si>
    <t>ACEVEDO, CARLOS M</t>
  </si>
  <si>
    <t>HOLGUIN, ELISA</t>
  </si>
  <si>
    <t>CERVANTES, CIRILOL</t>
  </si>
  <si>
    <t>DOMINGUEZ, ENRIQUETA D</t>
  </si>
  <si>
    <t>ISIC, SILVESTER S</t>
  </si>
  <si>
    <t>PONCE, JUAN</t>
  </si>
  <si>
    <t>CISNEROS, LUIS J</t>
  </si>
  <si>
    <t>RODRIGUEZ SALGADO, GUADALUPE</t>
  </si>
  <si>
    <t>HERNANDEZ, ALBERTA</t>
  </si>
  <si>
    <t>SOLIS, ROSA I</t>
  </si>
  <si>
    <t>ALLEN, HERSHEL</t>
  </si>
  <si>
    <t>GARCIA DE RODRIGUEZ, LETICIA</t>
  </si>
  <si>
    <t>ROMO, ANA</t>
  </si>
  <si>
    <t>RUSH, ADAM C</t>
  </si>
  <si>
    <t>ZUMIDO, LILIA H</t>
  </si>
  <si>
    <t>FAVILA, ADA L</t>
  </si>
  <si>
    <t>JIMENEZ, VIRGINIA</t>
  </si>
  <si>
    <t>HERNANDEZ, RAUL R</t>
  </si>
  <si>
    <t>ZAMILPA CONTRERAS, ESTELA</t>
  </si>
  <si>
    <t>MIRANDA, MARIA ELENA</t>
  </si>
  <si>
    <t>HOWELL, ALISHA</t>
  </si>
  <si>
    <t>LOPEZ JR., RAUL</t>
  </si>
  <si>
    <t>ACOSTA, JOSE</t>
  </si>
  <si>
    <t>LEVARIO, SAUL</t>
  </si>
  <si>
    <t>RIOS, DANIEL</t>
  </si>
  <si>
    <t>ARMENDARIZ, BEATRIZ</t>
  </si>
  <si>
    <t>TUCKER,LAWRENCE</t>
  </si>
  <si>
    <t>SCOTT, CLIFFORD</t>
  </si>
  <si>
    <t>ARANDA, RODOLFO</t>
  </si>
  <si>
    <t>ROJANO, ROSA</t>
  </si>
  <si>
    <t>PACHECO, CAROLINA</t>
  </si>
  <si>
    <t>GARCIA, MARGARITA</t>
  </si>
  <si>
    <t>PORTILLO, CARLOS</t>
  </si>
  <si>
    <t>SANCHEZ, AURORA</t>
  </si>
  <si>
    <t>BORGES, JOSEPH P</t>
  </si>
  <si>
    <t>RUIZ, ADRIANA</t>
  </si>
  <si>
    <t>VARELA, MARIA C</t>
  </si>
  <si>
    <t>URIAS, REGINO N</t>
  </si>
  <si>
    <t>RAMIREZ, LUZ C</t>
  </si>
  <si>
    <t>WHITEHEAD, CHRISTOPHER D</t>
  </si>
  <si>
    <t>GOMEZ, CONSUELO C</t>
  </si>
  <si>
    <t>WALLS, STEVEN</t>
  </si>
  <si>
    <t>GRANADO, MONICA</t>
  </si>
  <si>
    <t>VILCHIS, MARIA E</t>
  </si>
  <si>
    <t>ROSALES, ISABEL</t>
  </si>
  <si>
    <t>RAZO, MARIAH N</t>
  </si>
  <si>
    <t>CARRILLO, HORTENCIA</t>
  </si>
  <si>
    <t>HERNANDEZ, AIDA M</t>
  </si>
  <si>
    <t>ANDAZOLA, LETICIA</t>
  </si>
  <si>
    <t>HUMANA CHOICE CARE</t>
  </si>
  <si>
    <t>MARKOWSKI, ROBERT J</t>
  </si>
  <si>
    <t>MEDINA, JOSE</t>
  </si>
  <si>
    <t>PARKS, ALLOWYN Y</t>
  </si>
  <si>
    <t>MERAZ, ROSE</t>
  </si>
  <si>
    <t>BUEHLER, MANUELA</t>
  </si>
  <si>
    <t>QUEZADA, BRENDA I</t>
  </si>
  <si>
    <t>RODRIGUEZ, NORMA Y</t>
  </si>
  <si>
    <t>ROSALES DE LOPEZ, REINA</t>
  </si>
  <si>
    <t>MORENO, SOFIA</t>
  </si>
  <si>
    <t>CASTRO, DELIA</t>
  </si>
  <si>
    <t>MATA VILLELA, ISIDRO</t>
  </si>
  <si>
    <t>CUEVAS, AGUSTIN</t>
  </si>
  <si>
    <t>HERNANDEZ, ROSA M</t>
  </si>
  <si>
    <t>VALENZUELA, FERNANDO</t>
  </si>
  <si>
    <t>ARIZPE, DANNY</t>
  </si>
  <si>
    <t>Andrews, Thomas</t>
  </si>
  <si>
    <t>Saenz, Ciro</t>
  </si>
  <si>
    <t>Braswell, Peter</t>
  </si>
  <si>
    <t>Jacobson, Douglas</t>
  </si>
  <si>
    <t>Ortiz, Velvet</t>
  </si>
  <si>
    <t>Rangel, Martin</t>
  </si>
  <si>
    <t>Aguilar, Freddy</t>
  </si>
  <si>
    <t>WALKER, GARLAND</t>
  </si>
  <si>
    <t>Villanueva, Katherine</t>
  </si>
  <si>
    <t>Vasquez, Hector</t>
  </si>
  <si>
    <t>Castillo Marquez, Jose</t>
  </si>
  <si>
    <t>GONZALEZ, SHELLY</t>
  </si>
  <si>
    <t>Silva,  Susana</t>
  </si>
  <si>
    <t>Lopez, Miguel</t>
  </si>
  <si>
    <t>OROZCO, MARIA</t>
  </si>
  <si>
    <t>Perez, Rodolfo</t>
  </si>
  <si>
    <t>Herrera, Brenda</t>
  </si>
  <si>
    <t>Pedraza, Aurora</t>
  </si>
  <si>
    <t>ORTEGA,  DAVID</t>
  </si>
  <si>
    <t>Gadson, Ned</t>
  </si>
  <si>
    <t>Anchondo, Edward</t>
  </si>
  <si>
    <t>MRNDOS</t>
  </si>
  <si>
    <t>1634744531</t>
  </si>
  <si>
    <t>HERNANDEZ, ANA A</t>
  </si>
  <si>
    <t>1383044531</t>
  </si>
  <si>
    <t>1408344531</t>
  </si>
  <si>
    <t>NUNEZ, MARY E</t>
  </si>
  <si>
    <t>1057344531</t>
  </si>
  <si>
    <t>998644531</t>
  </si>
  <si>
    <t>SCHEROTTER, HEATHER</t>
  </si>
  <si>
    <t>1760944531</t>
  </si>
  <si>
    <t>JOHNSON, CECILIA C</t>
  </si>
  <si>
    <t>BOMBELA, KATHRYN</t>
  </si>
  <si>
    <t>1286944533</t>
  </si>
  <si>
    <t>1031644531</t>
  </si>
  <si>
    <t>WOODALL, ROBERT P</t>
  </si>
  <si>
    <t>1753844531</t>
  </si>
  <si>
    <t>FELIX, DORA R</t>
  </si>
  <si>
    <t>1755744531</t>
  </si>
  <si>
    <t>SHIVELY, PHILIP D</t>
  </si>
  <si>
    <t>1533044531</t>
  </si>
  <si>
    <t>SHOPPACH, ROBERT E</t>
  </si>
  <si>
    <t>1710544531</t>
  </si>
  <si>
    <t>1058344531</t>
  </si>
  <si>
    <t>1100444531</t>
  </si>
  <si>
    <t>986144531</t>
  </si>
  <si>
    <t>1663744531</t>
  </si>
  <si>
    <t>1660544531</t>
  </si>
  <si>
    <t>KNIGHT, KAY-LA AYANA N</t>
  </si>
  <si>
    <t>1040044531</t>
  </si>
  <si>
    <t>1269744531</t>
  </si>
  <si>
    <t>1756744531</t>
  </si>
  <si>
    <t>RILEY, FRANCISCA F</t>
  </si>
  <si>
    <t>1113144531</t>
  </si>
  <si>
    <t>1761644531</t>
  </si>
  <si>
    <t>GUERRERO, MARIA J</t>
  </si>
  <si>
    <t>1738844531</t>
  </si>
  <si>
    <t>1565744531</t>
  </si>
  <si>
    <t>1488544531</t>
  </si>
  <si>
    <t>STRINGFIELD, DAVID A</t>
  </si>
  <si>
    <t>1327344531</t>
  </si>
  <si>
    <t>SPURGEON, AMOS J</t>
  </si>
  <si>
    <t>1751344531</t>
  </si>
  <si>
    <t>ALARCON, MARGARITA S</t>
  </si>
  <si>
    <t>1734744531</t>
  </si>
  <si>
    <t>MENDEZ, TOMAS</t>
  </si>
  <si>
    <t>1736244531</t>
  </si>
  <si>
    <t>DELGADO, NORMA</t>
  </si>
  <si>
    <t>1616744531</t>
  </si>
  <si>
    <t>1616644531</t>
  </si>
  <si>
    <t>1570244531</t>
  </si>
  <si>
    <t>RUEDAS, ELKE J</t>
  </si>
  <si>
    <t>987844531</t>
  </si>
  <si>
    <t>1208344531</t>
  </si>
  <si>
    <t>1257744531</t>
  </si>
  <si>
    <t>RIVERA, JAIME J</t>
  </si>
  <si>
    <t>1566744532</t>
  </si>
  <si>
    <t>1482044532</t>
  </si>
  <si>
    <t>GONZALEZ, ASHLEY</t>
  </si>
  <si>
    <t>1060744532</t>
  </si>
  <si>
    <t>AGUILAR, SYLVIA</t>
  </si>
  <si>
    <t>923444532</t>
  </si>
  <si>
    <t>LOCKWOOD, WILLIAM S</t>
  </si>
  <si>
    <t>1520244532</t>
  </si>
  <si>
    <t>NAVARRETE, ALDO</t>
  </si>
  <si>
    <t>1638844532</t>
  </si>
  <si>
    <t>963044532</t>
  </si>
  <si>
    <t>MIRANDA, EDWARDO</t>
  </si>
  <si>
    <t>1288444532</t>
  </si>
  <si>
    <t>BROWN, CASEY</t>
  </si>
  <si>
    <t>1219744532</t>
  </si>
  <si>
    <t>1738444532</t>
  </si>
  <si>
    <t>HERNANDEZ, IGNACIO S</t>
  </si>
  <si>
    <t>1302344532</t>
  </si>
  <si>
    <t>1611744532</t>
  </si>
  <si>
    <t>AVEYTIA, FERNANDO H</t>
  </si>
  <si>
    <t>1473844532</t>
  </si>
  <si>
    <t>1755944532</t>
  </si>
  <si>
    <t>PAYAN, LORENZO</t>
  </si>
  <si>
    <t>1337044532</t>
  </si>
  <si>
    <t>TRAUTMAN, LANA</t>
  </si>
  <si>
    <t>1265944532</t>
  </si>
  <si>
    <t>MONTANEZ, ANGELA</t>
  </si>
  <si>
    <t>1230944532</t>
  </si>
  <si>
    <t>1464344532</t>
  </si>
  <si>
    <t>SMITH, TERRY A</t>
  </si>
  <si>
    <t>1524444532</t>
  </si>
  <si>
    <t>1523344532</t>
  </si>
  <si>
    <t>HERRON, HOPE R</t>
  </si>
  <si>
    <t>1176144532</t>
  </si>
  <si>
    <t>1183044532</t>
  </si>
  <si>
    <t>MARESTEIN, OSCAR A</t>
  </si>
  <si>
    <t>1756944532</t>
  </si>
  <si>
    <t>CARRASCO, MICHELLE Y</t>
  </si>
  <si>
    <t>1266244532</t>
  </si>
  <si>
    <t>1270444532</t>
  </si>
  <si>
    <t>REYES, LOURDES</t>
  </si>
  <si>
    <t>1338344532</t>
  </si>
  <si>
    <t>CAMACHO, MARY</t>
  </si>
  <si>
    <t>1554444532</t>
  </si>
  <si>
    <t>RODRIGUEZ, STEPHANIE G</t>
  </si>
  <si>
    <t>1475144532</t>
  </si>
  <si>
    <t>ORTEGON, JACKIE T</t>
  </si>
  <si>
    <t>1075444533</t>
  </si>
  <si>
    <t>ESPINOZA VITELA, LUIS</t>
  </si>
  <si>
    <t>1183944533</t>
  </si>
  <si>
    <t>KUEHN, CLAYTON M</t>
  </si>
  <si>
    <t>1470244533</t>
  </si>
  <si>
    <t>ALVARADO, DORA I</t>
  </si>
  <si>
    <t>1415244533</t>
  </si>
  <si>
    <t>1564344533</t>
  </si>
  <si>
    <t>930344533</t>
  </si>
  <si>
    <t>CASTORENA, WILLIAM E</t>
  </si>
  <si>
    <t>1157144533</t>
  </si>
  <si>
    <t>PRN 1134944533</t>
  </si>
  <si>
    <t>PRN 11349</t>
  </si>
  <si>
    <t>ZELAYA DE GUARDADO, LORENA</t>
  </si>
  <si>
    <t>1704244533</t>
  </si>
  <si>
    <t>1239744533</t>
  </si>
  <si>
    <t>1274144533</t>
  </si>
  <si>
    <t>1642044533</t>
  </si>
  <si>
    <t>BRAVO, ANA L</t>
  </si>
  <si>
    <t>1401544533</t>
  </si>
  <si>
    <t>MCCOLLUM, RUSSELL L</t>
  </si>
  <si>
    <t>1582344533</t>
  </si>
  <si>
    <t>RAMIREZ, MELINDA N</t>
  </si>
  <si>
    <t>1048244537</t>
  </si>
  <si>
    <t>CASTILLO, SARAH</t>
  </si>
  <si>
    <t>1182544533</t>
  </si>
  <si>
    <t>AGUINAGA, ELISA</t>
  </si>
  <si>
    <t>1094544533</t>
  </si>
  <si>
    <t>HERNANDEZ, JAIME</t>
  </si>
  <si>
    <t>1561344533</t>
  </si>
  <si>
    <t>HERNANDEZ, FREDDY</t>
  </si>
  <si>
    <t>930844536</t>
  </si>
  <si>
    <t>ARCHULETA, RITA K</t>
  </si>
  <si>
    <t>1572944536</t>
  </si>
  <si>
    <t>985444536</t>
  </si>
  <si>
    <t>BROWN, REGINALD</t>
  </si>
  <si>
    <t>1397044536</t>
  </si>
  <si>
    <t>ARELLANO, VIRGINIA</t>
  </si>
  <si>
    <t>1322544536</t>
  </si>
  <si>
    <t>KENDALL, KARL O</t>
  </si>
  <si>
    <t>1765444536</t>
  </si>
  <si>
    <t>TOVAR, LETICIA</t>
  </si>
  <si>
    <t>1320544536</t>
  </si>
  <si>
    <t>STUBBS, APRIL</t>
  </si>
  <si>
    <t>1728344536</t>
  </si>
  <si>
    <t>LUCERO, EDUARDO A</t>
  </si>
  <si>
    <t>1344244536</t>
  </si>
  <si>
    <t>968344536</t>
  </si>
  <si>
    <t>1748444536</t>
  </si>
  <si>
    <t>COBOS, BERNABE</t>
  </si>
  <si>
    <t>1699144536</t>
  </si>
  <si>
    <t>HERNANDEZ, MARIO</t>
  </si>
  <si>
    <t>1503944536</t>
  </si>
  <si>
    <t/>
  </si>
  <si>
    <t>1496044536</t>
  </si>
  <si>
    <t>KOPECKY, TED F</t>
  </si>
  <si>
    <t>1736844536</t>
  </si>
  <si>
    <t>CHAVEZ, ALFREDO</t>
  </si>
  <si>
    <t>1749744536</t>
  </si>
  <si>
    <t>MUNOZ, ARTURO B</t>
  </si>
  <si>
    <t>1062644536</t>
  </si>
  <si>
    <t>1754244536</t>
  </si>
  <si>
    <t>TRAVER, MARIA T</t>
  </si>
  <si>
    <t>1517544536</t>
  </si>
  <si>
    <t>1739144536</t>
  </si>
  <si>
    <t>CARRASCO, GLORIA</t>
  </si>
  <si>
    <t>1216744536</t>
  </si>
  <si>
    <t>ROMERO, YVETTE</t>
  </si>
  <si>
    <t>1504644536</t>
  </si>
  <si>
    <t>1587344536</t>
  </si>
  <si>
    <t>1725944536</t>
  </si>
  <si>
    <t>1737244536</t>
  </si>
  <si>
    <t>1737444536</t>
  </si>
  <si>
    <t>PEREZ, IRMA</t>
  </si>
  <si>
    <t>1017644536</t>
  </si>
  <si>
    <t>DE LA ROSA, MICHELLE</t>
  </si>
  <si>
    <t>1380044536</t>
  </si>
  <si>
    <t>1421944536</t>
  </si>
  <si>
    <t>1219044536</t>
  </si>
  <si>
    <t>1766144536</t>
  </si>
  <si>
    <t>VASQUEZ, SAUL</t>
  </si>
  <si>
    <t>1009044536</t>
  </si>
  <si>
    <t>1751544536</t>
  </si>
  <si>
    <t>CHACON, VERONICA</t>
  </si>
  <si>
    <t>1261444536</t>
  </si>
  <si>
    <t>1740044536</t>
  </si>
  <si>
    <t>1564444536</t>
  </si>
  <si>
    <t>AGUILAR, LUCINA</t>
  </si>
  <si>
    <t>1764544536</t>
  </si>
  <si>
    <t>1739344536</t>
  </si>
  <si>
    <t>CISNEROS, MARIA DEL CARMEN</t>
  </si>
  <si>
    <t>1064644536</t>
  </si>
  <si>
    <t>983844536</t>
  </si>
  <si>
    <t>977544536</t>
  </si>
  <si>
    <t>982044536</t>
  </si>
  <si>
    <t>SANCHEZ, MONIQUE</t>
  </si>
  <si>
    <t>1426744536</t>
  </si>
  <si>
    <t>TORRES, ROSA</t>
  </si>
  <si>
    <t>917044537</t>
  </si>
  <si>
    <t>AGUILAR-RAMOS, FLORENCIO</t>
  </si>
  <si>
    <t>1133044537</t>
  </si>
  <si>
    <t>MARTIN, PATRICK</t>
  </si>
  <si>
    <t>1749944537</t>
  </si>
  <si>
    <t>CARNES, DELILA</t>
  </si>
  <si>
    <t>1767044537</t>
  </si>
  <si>
    <t>LOPEZ, CLEMENTE M</t>
  </si>
  <si>
    <t>1018544537</t>
  </si>
  <si>
    <t>1706044537</t>
  </si>
  <si>
    <t>VASQUEZ, GILBERT D</t>
  </si>
  <si>
    <t>1461244537</t>
  </si>
  <si>
    <t>1580244537</t>
  </si>
  <si>
    <t>1750444537</t>
  </si>
  <si>
    <t>O'ROUKE, THERESA</t>
  </si>
  <si>
    <t>1153544537</t>
  </si>
  <si>
    <t>TAPIA, EMMA</t>
  </si>
  <si>
    <t>1734844537</t>
  </si>
  <si>
    <t>ZAMORA, MARGIE A</t>
  </si>
  <si>
    <t>WELL CARE ELITE - PHCS</t>
  </si>
  <si>
    <t>1564144537</t>
  </si>
  <si>
    <t>1589144537</t>
  </si>
  <si>
    <t>1589244537</t>
  </si>
  <si>
    <t>ELMORE, JANEL</t>
  </si>
  <si>
    <t>1767944537</t>
  </si>
  <si>
    <t>MADRID, NANCY</t>
  </si>
  <si>
    <t>1048144544</t>
  </si>
  <si>
    <t>1742144537</t>
  </si>
  <si>
    <t>RAMIREZ, CANDELARIO</t>
  </si>
  <si>
    <t>1687544537</t>
  </si>
  <si>
    <t>1080144537</t>
  </si>
  <si>
    <t>1410644537</t>
  </si>
  <si>
    <t>ESTRADA, ERIC A</t>
  </si>
  <si>
    <t>1756444537</t>
  </si>
  <si>
    <t>RAMIREZ, LIZETH</t>
  </si>
  <si>
    <t>1552144537</t>
  </si>
  <si>
    <t>RAMIREZ, OMAR</t>
  </si>
  <si>
    <t>1535944537</t>
  </si>
  <si>
    <t>1366844537</t>
  </si>
  <si>
    <t>1767244537</t>
  </si>
  <si>
    <t>SILVA, MARIA</t>
  </si>
  <si>
    <t>1762844537</t>
  </si>
  <si>
    <t>WASHINGTON, HENRY L</t>
  </si>
  <si>
    <t>1546144537</t>
  </si>
  <si>
    <t>1738944537</t>
  </si>
  <si>
    <t>RAMOS, RUBEN</t>
  </si>
  <si>
    <t>1190344537</t>
  </si>
  <si>
    <t>1247344537</t>
  </si>
  <si>
    <t>1562144537</t>
  </si>
  <si>
    <t>FERNANDEZ, RUTH S</t>
  </si>
  <si>
    <t>1107244537</t>
  </si>
  <si>
    <t>1271044538</t>
  </si>
  <si>
    <t>WRIGHT, ANGIE</t>
  </si>
  <si>
    <t>1052444538</t>
  </si>
  <si>
    <t>VANDEBERG, MICHAEL P</t>
  </si>
  <si>
    <t>1701744538</t>
  </si>
  <si>
    <t>MENDEZ, JUAN</t>
  </si>
  <si>
    <t>1417244538</t>
  </si>
  <si>
    <t>927844538</t>
  </si>
  <si>
    <t>1532244538</t>
  </si>
  <si>
    <t>WILCOX, CHARLES F</t>
  </si>
  <si>
    <t>1697044538</t>
  </si>
  <si>
    <t>FERNANDEZ, JOSEPH</t>
  </si>
  <si>
    <t>1406644538</t>
  </si>
  <si>
    <t>MONTERO, MARCO</t>
  </si>
  <si>
    <t>1640444538</t>
  </si>
  <si>
    <t>1481044538</t>
  </si>
  <si>
    <t>CHAVEZ, MARGARITA</t>
  </si>
  <si>
    <t>1279544538</t>
  </si>
  <si>
    <t>1758844538</t>
  </si>
  <si>
    <t>MARTINEZ, MA N</t>
  </si>
  <si>
    <t>1284944538</t>
  </si>
  <si>
    <t>MARTINEZ, MARTHA</t>
  </si>
  <si>
    <t>1502044538</t>
  </si>
  <si>
    <t>MCWILLIAMS, DETONI A</t>
  </si>
  <si>
    <t>1237544538</t>
  </si>
  <si>
    <t>1747244538</t>
  </si>
  <si>
    <t>1507644538</t>
  </si>
  <si>
    <t>MORALES, SYLVIA I</t>
  </si>
  <si>
    <t>1585744538</t>
  </si>
  <si>
    <t>MEDRANO, MANUEL J</t>
  </si>
  <si>
    <t>1008444538</t>
  </si>
  <si>
    <t>SCHMIDT, CHRISTOPHER M</t>
  </si>
  <si>
    <t>1743244538</t>
  </si>
  <si>
    <t>1747044538</t>
  </si>
  <si>
    <t>1297544538</t>
  </si>
  <si>
    <t>1560944538</t>
  </si>
  <si>
    <t>AU, JOANN M</t>
  </si>
  <si>
    <t>1564644538</t>
  </si>
  <si>
    <t>CARUCCI, RICHARD D</t>
  </si>
  <si>
    <t>1580644538</t>
  </si>
  <si>
    <t>1604444538</t>
  </si>
  <si>
    <t>MEZA PENA, GONZALO</t>
  </si>
  <si>
    <t>1407944538</t>
  </si>
  <si>
    <t>CARRILLO, JOSE</t>
  </si>
  <si>
    <t>1509144538</t>
  </si>
  <si>
    <t>STEPHENS, NATHANIEL J</t>
  </si>
  <si>
    <t>1532644538</t>
  </si>
  <si>
    <t>RAMIREZ, ALFREDO</t>
  </si>
  <si>
    <t>1224844538</t>
  </si>
  <si>
    <t>ESPINOZA, LETICIA</t>
  </si>
  <si>
    <t>1648144538</t>
  </si>
  <si>
    <t>1395944544</t>
  </si>
  <si>
    <t>1551444538</t>
  </si>
  <si>
    <t>ALWAN, RICHARD</t>
  </si>
  <si>
    <t>1597244539</t>
  </si>
  <si>
    <t>1515944539</t>
  </si>
  <si>
    <t>VAZQUEZ, HECTOR</t>
  </si>
  <si>
    <t>1262044539</t>
  </si>
  <si>
    <t>FLORES, FELICITAS</t>
  </si>
  <si>
    <t>1287944539</t>
  </si>
  <si>
    <t>BARRERAS, LORENZO</t>
  </si>
  <si>
    <t>1116344539</t>
  </si>
  <si>
    <t>LUJAN, SASCHA</t>
  </si>
  <si>
    <t>1052544539</t>
  </si>
  <si>
    <t>1699544539</t>
  </si>
  <si>
    <t>924544539</t>
  </si>
  <si>
    <t>1674544539</t>
  </si>
  <si>
    <t>DURAN, SANTIAGO</t>
  </si>
  <si>
    <t>WC - FARMERS CLAIMS</t>
  </si>
  <si>
    <t>1547944539</t>
  </si>
  <si>
    <t>1230344539</t>
  </si>
  <si>
    <t>BENITEZ, BELIA</t>
  </si>
  <si>
    <t>1611944539</t>
  </si>
  <si>
    <t>HERNANDEZ, RAUL M</t>
  </si>
  <si>
    <t>923944539</t>
  </si>
  <si>
    <t>1102644539</t>
  </si>
  <si>
    <t>LOPEZ, MARIA</t>
  </si>
  <si>
    <t>1753644539</t>
  </si>
  <si>
    <t>ALVARADO, LORENA</t>
  </si>
  <si>
    <t>1193144539</t>
  </si>
  <si>
    <t>FLORES, MARICELA</t>
  </si>
  <si>
    <t>1635544539</t>
  </si>
  <si>
    <t>1329344539</t>
  </si>
  <si>
    <t>1360244539</t>
  </si>
  <si>
    <t>BUTTNER, CARISA</t>
  </si>
  <si>
    <t>1769144539</t>
  </si>
  <si>
    <t>BITTICKS, CAROLYN S</t>
  </si>
  <si>
    <t>1672644539</t>
  </si>
  <si>
    <t>FRANCO, ROXANNE R</t>
  </si>
  <si>
    <t>1029144539</t>
  </si>
  <si>
    <t>1475644539</t>
  </si>
  <si>
    <t>MAGDALENO RODRIGUEZ, ALFONSO</t>
  </si>
  <si>
    <t>1513244539</t>
  </si>
  <si>
    <t>BARRAZA, SUSANA</t>
  </si>
  <si>
    <t>1591444539</t>
  </si>
  <si>
    <t>941644539</t>
  </si>
  <si>
    <t>1603744539</t>
  </si>
  <si>
    <t>ORTEGA, JOE</t>
  </si>
  <si>
    <t>1389244539</t>
  </si>
  <si>
    <t>1608944539</t>
  </si>
  <si>
    <t>LARA, DOLORES</t>
  </si>
  <si>
    <t>986244539</t>
  </si>
  <si>
    <t>1057144540</t>
  </si>
  <si>
    <t>1328344540</t>
  </si>
  <si>
    <t>1534644540</t>
  </si>
  <si>
    <t>HERL, BRANDON K</t>
  </si>
  <si>
    <t>943744540</t>
  </si>
  <si>
    <t>ALARCON, SAGRARIO</t>
  </si>
  <si>
    <t>1420044540</t>
  </si>
  <si>
    <t>MARINELARENA, MATILDE OLIVIA</t>
  </si>
  <si>
    <t>1625444540</t>
  </si>
  <si>
    <t>HENRY, FELICIA M</t>
  </si>
  <si>
    <t>1233244540</t>
  </si>
  <si>
    <t>CISNEROS, GUADALUPE</t>
  </si>
  <si>
    <t>1367344540</t>
  </si>
  <si>
    <t>1061144540</t>
  </si>
  <si>
    <t>VILLANUEVA, MARTHA</t>
  </si>
  <si>
    <t>1412644540</t>
  </si>
  <si>
    <t>1237044540</t>
  </si>
  <si>
    <t>FAVELA, JUAN CARLOS</t>
  </si>
  <si>
    <t>1313944540</t>
  </si>
  <si>
    <t>BROUILLET, JESSICA</t>
  </si>
  <si>
    <t>1340244540</t>
  </si>
  <si>
    <t>1490044540</t>
  </si>
  <si>
    <t>1018144540</t>
  </si>
  <si>
    <t>1672144540</t>
  </si>
  <si>
    <t>1117444540</t>
  </si>
  <si>
    <t>BROWN, DEBORAH K</t>
  </si>
  <si>
    <t>1640144540</t>
  </si>
  <si>
    <t>RODRIGUEZ, ARTURO</t>
  </si>
  <si>
    <t>1130344540</t>
  </si>
  <si>
    <t>1210944540</t>
  </si>
  <si>
    <t>DUNSAVAGE, MICHAEL A</t>
  </si>
  <si>
    <t>1626244540</t>
  </si>
  <si>
    <t>1115544540</t>
  </si>
  <si>
    <t>MELENDEZ, DOLORES</t>
  </si>
  <si>
    <t>1333144540</t>
  </si>
  <si>
    <t>1536844540</t>
  </si>
  <si>
    <t>PALACIOS, CARMEN R</t>
  </si>
  <si>
    <t>946644540</t>
  </si>
  <si>
    <t>MOORE, RONNIE F</t>
  </si>
  <si>
    <t>1094244540</t>
  </si>
  <si>
    <t>DEJESUSSOTO, REINALDO</t>
  </si>
  <si>
    <t>1253344540</t>
  </si>
  <si>
    <t>WILLIAMS, DAVID</t>
  </si>
  <si>
    <t>1417844540</t>
  </si>
  <si>
    <t>1472944540</t>
  </si>
  <si>
    <t>1427644540</t>
  </si>
  <si>
    <t>1632044540</t>
  </si>
  <si>
    <t>1326344540</t>
  </si>
  <si>
    <t>REY, SOFIA</t>
  </si>
  <si>
    <t>1102544543</t>
  </si>
  <si>
    <t>RODARTE, FRANCISCO</t>
  </si>
  <si>
    <t>1506344543</t>
  </si>
  <si>
    <t>GRIFFIN, KYMY</t>
  </si>
  <si>
    <t>1052044543</t>
  </si>
  <si>
    <t>AVALOS, LUZ</t>
  </si>
  <si>
    <t>1016044543</t>
  </si>
  <si>
    <t>1753444543</t>
  </si>
  <si>
    <t>GOMEZ, ARON</t>
  </si>
  <si>
    <t>1743744543</t>
  </si>
  <si>
    <t>MARTINEZ, MARIO</t>
  </si>
  <si>
    <t>BCBS PPO NEW MEXICO</t>
  </si>
  <si>
    <t>922044543</t>
  </si>
  <si>
    <t>LEGARRETA, MARY G</t>
  </si>
  <si>
    <t>1378344543</t>
  </si>
  <si>
    <t>CASAREZ, MARIA A</t>
  </si>
  <si>
    <t>1765144543</t>
  </si>
  <si>
    <t>REICHMAN, BRUCE A</t>
  </si>
  <si>
    <t>1117544543</t>
  </si>
  <si>
    <t>RAMIREZ, MARIA</t>
  </si>
  <si>
    <t>1752144543</t>
  </si>
  <si>
    <t>MORENO, SALVADOR JR</t>
  </si>
  <si>
    <t>1276144543</t>
  </si>
  <si>
    <t>SPECK, SHARON</t>
  </si>
  <si>
    <t>1680644543</t>
  </si>
  <si>
    <t>SALANDY, ARLENE B</t>
  </si>
  <si>
    <t>1753044543</t>
  </si>
  <si>
    <t>BELMAN-GONZALEZ, NORBERTO</t>
  </si>
  <si>
    <t>1224644543</t>
  </si>
  <si>
    <t>WILSON, DOLLY</t>
  </si>
  <si>
    <t>1425744543</t>
  </si>
  <si>
    <t>1272444543</t>
  </si>
  <si>
    <t>937744543</t>
  </si>
  <si>
    <t>SAMBRANO, ELIZABETH J</t>
  </si>
  <si>
    <t>1754944543</t>
  </si>
  <si>
    <t>BRITO, MARIA E</t>
  </si>
  <si>
    <t>1081744543</t>
  </si>
  <si>
    <t>1771344543</t>
  </si>
  <si>
    <t>1429344543</t>
  </si>
  <si>
    <t>RUSSELL, SHARON L</t>
  </si>
  <si>
    <t>1563244543</t>
  </si>
  <si>
    <t>1769744543</t>
  </si>
  <si>
    <t>VIEL, HOLGER P</t>
  </si>
  <si>
    <t>1516744543</t>
  </si>
  <si>
    <t>GOULD, PAMELA L</t>
  </si>
  <si>
    <t>1252644543</t>
  </si>
  <si>
    <t>915344543</t>
  </si>
  <si>
    <t>1656244543</t>
  </si>
  <si>
    <t>FOWLIE, THOMAS G</t>
  </si>
  <si>
    <t>943344543</t>
  </si>
  <si>
    <t>AVILA, MARIA</t>
  </si>
  <si>
    <t>1769344543</t>
  </si>
  <si>
    <t>FONTANA, ASHLEY A</t>
  </si>
  <si>
    <t>1308444543</t>
  </si>
  <si>
    <t>ALARCON, NORMANDO D</t>
  </si>
  <si>
    <t>1003144543</t>
  </si>
  <si>
    <t>1770044543</t>
  </si>
  <si>
    <t>RAMOS, MARIA G</t>
  </si>
  <si>
    <t>1741944543</t>
  </si>
  <si>
    <t>RUIZ, CARLOS</t>
  </si>
  <si>
    <t>1228044543</t>
  </si>
  <si>
    <t>GOOD, JOHN</t>
  </si>
  <si>
    <t>1755444543</t>
  </si>
  <si>
    <t>IZUNDU, VIVIAN T</t>
  </si>
  <si>
    <t>937644543</t>
  </si>
  <si>
    <t>HERNANDEZ, ALICIA</t>
  </si>
  <si>
    <t>1032944543</t>
  </si>
  <si>
    <t>YECANO, JOSE</t>
  </si>
  <si>
    <t>1620644543</t>
  </si>
  <si>
    <t>VIZCAINO, DOLORES R</t>
  </si>
  <si>
    <t>1569044543</t>
  </si>
  <si>
    <t>COLEMAN, POLLY</t>
  </si>
  <si>
    <t>924444543</t>
  </si>
  <si>
    <t>1452044543</t>
  </si>
  <si>
    <t>1577144543</t>
  </si>
  <si>
    <t>ANGEL, JOSE R</t>
  </si>
  <si>
    <t>1403544544</t>
  </si>
  <si>
    <t>1716244544</t>
  </si>
  <si>
    <t>GUTIERREZ, AGRIPIN</t>
  </si>
  <si>
    <t>1637244544</t>
  </si>
  <si>
    <t>TORREZ, FRANK M</t>
  </si>
  <si>
    <t>1755344544</t>
  </si>
  <si>
    <t>DE LA ROSA, ANITA G</t>
  </si>
  <si>
    <t>1755644544</t>
  </si>
  <si>
    <t>SILKER, BLUE E</t>
  </si>
  <si>
    <t>1179244544</t>
  </si>
  <si>
    <t>1676744544</t>
  </si>
  <si>
    <t>LANE, CHANTILLY N</t>
  </si>
  <si>
    <t>1418644544</t>
  </si>
  <si>
    <t>1639544544</t>
  </si>
  <si>
    <t>ISELIN, KELSIE J</t>
  </si>
  <si>
    <t>1011444544</t>
  </si>
  <si>
    <t>VALENZUELA, SILVIA</t>
  </si>
  <si>
    <t>1315144544</t>
  </si>
  <si>
    <t>SILVA, DIANE M</t>
  </si>
  <si>
    <t>953844544</t>
  </si>
  <si>
    <t>PENA, VIRGINIA</t>
  </si>
  <si>
    <t>1755544544</t>
  </si>
  <si>
    <t>ALFARO, REBECCA M</t>
  </si>
  <si>
    <t>1772644544</t>
  </si>
  <si>
    <t>GOMEZ, CRUZ</t>
  </si>
  <si>
    <t>1711944544</t>
  </si>
  <si>
    <t>1524844544</t>
  </si>
  <si>
    <t>IBARRA, AMADO</t>
  </si>
  <si>
    <t>958344544</t>
  </si>
  <si>
    <t>QUINTANA, MARTHA</t>
  </si>
  <si>
    <t>1424344544</t>
  </si>
  <si>
    <t>PEREZ, CORAL</t>
  </si>
  <si>
    <t>1560044544</t>
  </si>
  <si>
    <t>QUARSTAD, GUADALUPE M</t>
  </si>
  <si>
    <t>1401944544</t>
  </si>
  <si>
    <t>1119244544</t>
  </si>
  <si>
    <t>MARTINEZ PEREZ, PERLA</t>
  </si>
  <si>
    <t>1707644544</t>
  </si>
  <si>
    <t>NYBERG, GARY E</t>
  </si>
  <si>
    <t>1514544544</t>
  </si>
  <si>
    <t>1768144544</t>
  </si>
  <si>
    <t>GONZALEZ, LORINA</t>
  </si>
  <si>
    <t>1394644544</t>
  </si>
  <si>
    <t>1076844544</t>
  </si>
  <si>
    <t>1771444544</t>
  </si>
  <si>
    <t>NELSON, AUDREY A</t>
  </si>
  <si>
    <t>1002844544</t>
  </si>
  <si>
    <t>REYES, VIVIANA</t>
  </si>
  <si>
    <t>1648344544</t>
  </si>
  <si>
    <t>BIDDLE, NANCY J</t>
  </si>
  <si>
    <t>1106544544</t>
  </si>
  <si>
    <t>1760044544</t>
  </si>
  <si>
    <t>CARDOZA-JACQUEZ, MARIA L</t>
  </si>
  <si>
    <t>1388544544</t>
  </si>
  <si>
    <t>953044544</t>
  </si>
  <si>
    <t>POULOS, VICTOR F</t>
  </si>
  <si>
    <t>1213144544</t>
  </si>
  <si>
    <t>1757144544</t>
  </si>
  <si>
    <t>GARCIA, RAMON M</t>
  </si>
  <si>
    <t>1125244544</t>
  </si>
  <si>
    <t>MENDOZA, CARLOS</t>
  </si>
  <si>
    <t>914144544</t>
  </si>
  <si>
    <t>1654344545</t>
  </si>
  <si>
    <t>MARCIALESPINOSA, JUNIOR</t>
  </si>
  <si>
    <t>1758744544</t>
  </si>
  <si>
    <t>1137144544</t>
  </si>
  <si>
    <t>RODRIGUEZ, LORRIE</t>
  </si>
  <si>
    <t>995044544</t>
  </si>
  <si>
    <t>GONZALEZ, RENE</t>
  </si>
  <si>
    <t>1643344546</t>
  </si>
  <si>
    <t>CHAVEZ, MARIA I</t>
  </si>
  <si>
    <t>1447744545</t>
  </si>
  <si>
    <t>RODRIGUEZ, EMILIO</t>
  </si>
  <si>
    <t>1769944545</t>
  </si>
  <si>
    <t>SPRAGUE, GUADALUPE</t>
  </si>
  <si>
    <t>1021944545</t>
  </si>
  <si>
    <t>SMITH, WILLIAM</t>
  </si>
  <si>
    <t>948844545</t>
  </si>
  <si>
    <t>WILHELM, ROBERT K</t>
  </si>
  <si>
    <t>1248944545</t>
  </si>
  <si>
    <t>1647344545</t>
  </si>
  <si>
    <t>ZARATE, RUDY C</t>
  </si>
  <si>
    <t>1287344545</t>
  </si>
  <si>
    <t>GRISSON, TARA</t>
  </si>
  <si>
    <t>1593344545</t>
  </si>
  <si>
    <t>DUTCHOVER, BRIAN K</t>
  </si>
  <si>
    <t>1764644545</t>
  </si>
  <si>
    <t>ACOSTA, OLGA</t>
  </si>
  <si>
    <t>1402844547</t>
  </si>
  <si>
    <t>ZAVALA, JUAN C</t>
  </si>
  <si>
    <t>1422944545</t>
  </si>
  <si>
    <t>ESPARZA, LISA M</t>
  </si>
  <si>
    <t>1344044545</t>
  </si>
  <si>
    <t>LANGDON, DAVID</t>
  </si>
  <si>
    <t>1759144545</t>
  </si>
  <si>
    <t>CASTANEDA, ARCELIA</t>
  </si>
  <si>
    <t>1275844545</t>
  </si>
  <si>
    <t>1494044545</t>
  </si>
  <si>
    <t>STOUT, JUDITH K</t>
  </si>
  <si>
    <t>1207144545</t>
  </si>
  <si>
    <t>STRAIGHT, CORA</t>
  </si>
  <si>
    <t>1716844545</t>
  </si>
  <si>
    <t>1536944545</t>
  </si>
  <si>
    <t>SAUCEDO, MARIA</t>
  </si>
  <si>
    <t>WC - SEDGWICK</t>
  </si>
  <si>
    <t>1126844545</t>
  </si>
  <si>
    <t>VALENCIA, MARGARITA C</t>
  </si>
  <si>
    <t>1386344545</t>
  </si>
  <si>
    <t>1225344545</t>
  </si>
  <si>
    <t>TREVIZO, CLAUDIA</t>
  </si>
  <si>
    <t>1498544545</t>
  </si>
  <si>
    <t>1187044545</t>
  </si>
  <si>
    <t>MONCRIEF, CAROLYN W</t>
  </si>
  <si>
    <t>1758944545</t>
  </si>
  <si>
    <t>BECERRA, CARLOS</t>
  </si>
  <si>
    <t>1657644545</t>
  </si>
  <si>
    <t>COLWELL, STEPHEN B</t>
  </si>
  <si>
    <t>1364144545</t>
  </si>
  <si>
    <t>970744545</t>
  </si>
  <si>
    <t>CARRASCO, GREGORIO</t>
  </si>
  <si>
    <t>1308144553</t>
  </si>
  <si>
    <t>GONZALEZ, LISA ANN</t>
  </si>
  <si>
    <t>1411344545</t>
  </si>
  <si>
    <t>TREVINO, ROBERT</t>
  </si>
  <si>
    <t>1548544546</t>
  </si>
  <si>
    <t>VALVERDE, RUBEN J</t>
  </si>
  <si>
    <t>989744546</t>
  </si>
  <si>
    <t>ALVAREZ, MARIA D</t>
  </si>
  <si>
    <t>1542544546</t>
  </si>
  <si>
    <t>GUZMAN, SONIA</t>
  </si>
  <si>
    <t>1305344546</t>
  </si>
  <si>
    <t>983044546</t>
  </si>
  <si>
    <t>SAENZ, RUDY</t>
  </si>
  <si>
    <t>1409544546</t>
  </si>
  <si>
    <t>949344546</t>
  </si>
  <si>
    <t>1256744546</t>
  </si>
  <si>
    <t>RENTERIA, RICARDO</t>
  </si>
  <si>
    <t>1663544546</t>
  </si>
  <si>
    <t>ARIAS, GUILLERMO</t>
  </si>
  <si>
    <t>1648844546</t>
  </si>
  <si>
    <t>DUENAS, ROBERTO</t>
  </si>
  <si>
    <t>1700944546</t>
  </si>
  <si>
    <t>CAZARES, BENIGNO</t>
  </si>
  <si>
    <t>1393744546</t>
  </si>
  <si>
    <t>1220444546</t>
  </si>
  <si>
    <t>CANTU, LUCIA</t>
  </si>
  <si>
    <t>1546644546</t>
  </si>
  <si>
    <t>BAXTER, JUDITH R</t>
  </si>
  <si>
    <t>1193344557</t>
  </si>
  <si>
    <t>1418744546</t>
  </si>
  <si>
    <t>RIVERA, DENISE</t>
  </si>
  <si>
    <t>925944546</t>
  </si>
  <si>
    <t>RANGEL, GUADALUPE Q</t>
  </si>
  <si>
    <t>928644546</t>
  </si>
  <si>
    <t>1417444546</t>
  </si>
  <si>
    <t>FLORES, MARIA P</t>
  </si>
  <si>
    <t>1039544546</t>
  </si>
  <si>
    <t>997644546</t>
  </si>
  <si>
    <t>1070244546</t>
  </si>
  <si>
    <t>994544546</t>
  </si>
  <si>
    <t>1128144546</t>
  </si>
  <si>
    <t>MIRANDA, NANCY A</t>
  </si>
  <si>
    <t>1770444546</t>
  </si>
  <si>
    <t>1441144546</t>
  </si>
  <si>
    <t>RADKE, KARL</t>
  </si>
  <si>
    <t>1267544546</t>
  </si>
  <si>
    <t>SHELTON, JAMES</t>
  </si>
  <si>
    <t>1588744546</t>
  </si>
  <si>
    <t>RAMIREZ, SOLEDAD T</t>
  </si>
  <si>
    <t>921044546</t>
  </si>
  <si>
    <t>1634944546</t>
  </si>
  <si>
    <t>1033844546</t>
  </si>
  <si>
    <t>1033044546</t>
  </si>
  <si>
    <t>1003044546</t>
  </si>
  <si>
    <t>1770744546</t>
  </si>
  <si>
    <t>BARDSLEY, JOHN C</t>
  </si>
  <si>
    <t>1568944546</t>
  </si>
  <si>
    <t>GUZMAN, CINTHIA</t>
  </si>
  <si>
    <t>1587944546</t>
  </si>
  <si>
    <t>1469144546</t>
  </si>
  <si>
    <t>914344546</t>
  </si>
  <si>
    <t>GOODRICH, PHYLLIS LEA</t>
  </si>
  <si>
    <t>1772244546</t>
  </si>
  <si>
    <t>HOOVER, BENNY</t>
  </si>
  <si>
    <t>921444546</t>
  </si>
  <si>
    <t>1018844546</t>
  </si>
  <si>
    <t>HIGAREDA, LORENA</t>
  </si>
  <si>
    <t>1251244546</t>
  </si>
  <si>
    <t>HEDRICK, DARIN B</t>
  </si>
  <si>
    <t>1580344546</t>
  </si>
  <si>
    <t>1562044546</t>
  </si>
  <si>
    <t>1286244547</t>
  </si>
  <si>
    <t>ACOSTA, GUADALUPE S</t>
  </si>
  <si>
    <t>1121844547</t>
  </si>
  <si>
    <t>LOPEZ, ENRIQUE</t>
  </si>
  <si>
    <t>1590644547</t>
  </si>
  <si>
    <t>1533544547</t>
  </si>
  <si>
    <t>1290244547</t>
  </si>
  <si>
    <t>1060444547</t>
  </si>
  <si>
    <t>1208844547</t>
  </si>
  <si>
    <t>AGUILAR, JESUS H</t>
  </si>
  <si>
    <t>1558444558</t>
  </si>
  <si>
    <t>LOPEZ, RICARDO D</t>
  </si>
  <si>
    <t>1633544547</t>
  </si>
  <si>
    <t>HAIR, JOSHUA J</t>
  </si>
  <si>
    <t>1111644547</t>
  </si>
  <si>
    <t>919744547</t>
  </si>
  <si>
    <t>MENDEZ, JOVITA A</t>
  </si>
  <si>
    <t>1458544547</t>
  </si>
  <si>
    <t>ROMO, JOE D</t>
  </si>
  <si>
    <t>1120944547</t>
  </si>
  <si>
    <t>1683244547</t>
  </si>
  <si>
    <t>TORRES, HERIBERTO JR</t>
  </si>
  <si>
    <t>1676344547</t>
  </si>
  <si>
    <t>VILLA, MELISSA C</t>
  </si>
  <si>
    <t>1568344547</t>
  </si>
  <si>
    <t>1010944547</t>
  </si>
  <si>
    <t>JOHNSON, ROBIN A</t>
  </si>
  <si>
    <t>953444547</t>
  </si>
  <si>
    <t>1644344547</t>
  </si>
  <si>
    <t>1502544547</t>
  </si>
  <si>
    <t>SAUCEDO, ADRIANA</t>
  </si>
  <si>
    <t>1487744547</t>
  </si>
  <si>
    <t>DOTTER, JENNIFER R</t>
  </si>
  <si>
    <t>1641744547</t>
  </si>
  <si>
    <t>ESCALERA, HEIDI</t>
  </si>
  <si>
    <t>1698344547</t>
  </si>
  <si>
    <t>980044547</t>
  </si>
  <si>
    <t>EYE, DARLA</t>
  </si>
  <si>
    <t>1553744550</t>
  </si>
  <si>
    <t>1408444550</t>
  </si>
  <si>
    <t>1136844550</t>
  </si>
  <si>
    <t>DUARTE, SANDRA</t>
  </si>
  <si>
    <t>1408644559</t>
  </si>
  <si>
    <t>COLLINS, BELINDA S</t>
  </si>
  <si>
    <t>1554944559</t>
  </si>
  <si>
    <t>1759444550</t>
  </si>
  <si>
    <t>CANO, CORINA L</t>
  </si>
  <si>
    <t>1774744550</t>
  </si>
  <si>
    <t>THOMAS, MARIE C</t>
  </si>
  <si>
    <t>1610644550</t>
  </si>
  <si>
    <t>1108444550</t>
  </si>
  <si>
    <t>TAYLOR, PATRICIA</t>
  </si>
  <si>
    <t>1752544550</t>
  </si>
  <si>
    <t>BENOIT, DEIRDRE E</t>
  </si>
  <si>
    <t>921744550</t>
  </si>
  <si>
    <t>CLEMMONS, MARY W</t>
  </si>
  <si>
    <t>1295744550</t>
  </si>
  <si>
    <t>GALLEGOS, GLENDA I</t>
  </si>
  <si>
    <t>1599244550</t>
  </si>
  <si>
    <t>MANEY, YOLANDA I</t>
  </si>
  <si>
    <t>1719644550</t>
  </si>
  <si>
    <t>ESPINOZA, CRYSTAL</t>
  </si>
  <si>
    <t>1704344550</t>
  </si>
  <si>
    <t>1024444550</t>
  </si>
  <si>
    <t>OLIVER, YOLANDA M</t>
  </si>
  <si>
    <t>1775844550</t>
  </si>
  <si>
    <t>MASSINGILL, SANDRA</t>
  </si>
  <si>
    <t>1257244550</t>
  </si>
  <si>
    <t>KRUG, BARBARA</t>
  </si>
  <si>
    <t>1159644550</t>
  </si>
  <si>
    <t>SIERRA, AMANDA</t>
  </si>
  <si>
    <t>1777044550</t>
  </si>
  <si>
    <t>RIOS, GLORIA F</t>
  </si>
  <si>
    <t>RAILROAD MEDICARE</t>
  </si>
  <si>
    <t>930944550</t>
  </si>
  <si>
    <t>1222544550</t>
  </si>
  <si>
    <t>OZIMEK, CLAUDIA</t>
  </si>
  <si>
    <t>1469044550</t>
  </si>
  <si>
    <t>1296444550</t>
  </si>
  <si>
    <t>ARANDA, ELVA</t>
  </si>
  <si>
    <t>1776144550</t>
  </si>
  <si>
    <t>CALDERON, JUAN</t>
  </si>
  <si>
    <t>1723644550</t>
  </si>
  <si>
    <t>CHAVEZ, YOLANDA H</t>
  </si>
  <si>
    <t>1504444551</t>
  </si>
  <si>
    <t>1762544551</t>
  </si>
  <si>
    <t>MANCINAS DE GALARZA, NAYELI</t>
  </si>
  <si>
    <t>1760644551</t>
  </si>
  <si>
    <t>VEGA, DELIA H</t>
  </si>
  <si>
    <t>1095944551</t>
  </si>
  <si>
    <t>1758344551</t>
  </si>
  <si>
    <t>MOLINA, JESUS A</t>
  </si>
  <si>
    <t>1486244551</t>
  </si>
  <si>
    <t>ARAIZA, GUADALUPE</t>
  </si>
  <si>
    <t>1762144551</t>
  </si>
  <si>
    <t>JORDAN, FRANCISCO</t>
  </si>
  <si>
    <t>1475344551</t>
  </si>
  <si>
    <t>927044551</t>
  </si>
  <si>
    <t>FIERRO, JOSEPH R</t>
  </si>
  <si>
    <t>1761044551</t>
  </si>
  <si>
    <t>HARTNETT, JAMES E</t>
  </si>
  <si>
    <t>1135744551</t>
  </si>
  <si>
    <t>1772844551</t>
  </si>
  <si>
    <t>1010044551</t>
  </si>
  <si>
    <t>982144551</t>
  </si>
  <si>
    <t>MACIAS, JUANITA</t>
  </si>
  <si>
    <t>1418444551</t>
  </si>
  <si>
    <t>1044244551</t>
  </si>
  <si>
    <t>PARKE, ROBERT M</t>
  </si>
  <si>
    <t>1759644551</t>
  </si>
  <si>
    <t>ESTRADA, OMAR</t>
  </si>
  <si>
    <t>1763944551</t>
  </si>
  <si>
    <t>MOLINA, GABRIELA S</t>
  </si>
  <si>
    <t>1763244551</t>
  </si>
  <si>
    <t>VALENCIA,DELIA I</t>
  </si>
  <si>
    <t>1564744551</t>
  </si>
  <si>
    <t>BURROLA, LYDIA H</t>
  </si>
  <si>
    <t>1763544551</t>
  </si>
  <si>
    <t>LANDEROS, ERNESTO</t>
  </si>
  <si>
    <t>1762644551</t>
  </si>
  <si>
    <t>MUCHA, STEVEN J</t>
  </si>
  <si>
    <t>1591044551</t>
  </si>
  <si>
    <t>1492644551</t>
  </si>
  <si>
    <t>PINAL, DEBRA A</t>
  </si>
  <si>
    <t>1600244551</t>
  </si>
  <si>
    <t>1101744551</t>
  </si>
  <si>
    <t>1372844551</t>
  </si>
  <si>
    <t>MUNOZ, MARIA G</t>
  </si>
  <si>
    <t>1652444551</t>
  </si>
  <si>
    <t>MONTERO, JUAN A</t>
  </si>
  <si>
    <t>1147644551</t>
  </si>
  <si>
    <t>DUGAS, AMANDA</t>
  </si>
  <si>
    <t>1460244552</t>
  </si>
  <si>
    <t>1660844552</t>
  </si>
  <si>
    <t>FRANCO, SUKY</t>
  </si>
  <si>
    <t>1437344552</t>
  </si>
  <si>
    <t>1188144552</t>
  </si>
  <si>
    <t>1500244552</t>
  </si>
  <si>
    <t>1120744552</t>
  </si>
  <si>
    <t>1597044552</t>
  </si>
  <si>
    <t>SAPIEN, KATHERINE B</t>
  </si>
  <si>
    <t>1615644552</t>
  </si>
  <si>
    <t>1776944552</t>
  </si>
  <si>
    <t>MITCHELL, LAUREN J</t>
  </si>
  <si>
    <t>928344552</t>
  </si>
  <si>
    <t>1047744552</t>
  </si>
  <si>
    <t>FACIO, CARLOS F</t>
  </si>
  <si>
    <t>1335544552</t>
  </si>
  <si>
    <t>1700344552</t>
  </si>
  <si>
    <t>ACOSTA, FELIPE</t>
  </si>
  <si>
    <t>1061344552</t>
  </si>
  <si>
    <t>MENDEZ, DELIA</t>
  </si>
  <si>
    <t>981044552</t>
  </si>
  <si>
    <t>SILVA, GRACIELA</t>
  </si>
  <si>
    <t>1495944552</t>
  </si>
  <si>
    <t>DARANCOU, YVONNE</t>
  </si>
  <si>
    <t>1697444552</t>
  </si>
  <si>
    <t>1046644552</t>
  </si>
  <si>
    <t>1714544552</t>
  </si>
  <si>
    <t>DE LA ROSA, DAVID A</t>
  </si>
  <si>
    <t>1764144552</t>
  </si>
  <si>
    <t>GONZALEZ, ADELA</t>
  </si>
  <si>
    <t>1778044552</t>
  </si>
  <si>
    <t>ARTEAGA, MARIA G</t>
  </si>
  <si>
    <t>955344552</t>
  </si>
  <si>
    <t>ALFARO, JANETH C</t>
  </si>
  <si>
    <t>1765944552</t>
  </si>
  <si>
    <t>BARCENAS, SONIA I</t>
  </si>
  <si>
    <t>1754044552</t>
  </si>
  <si>
    <t>MUNOZ, EDELMIRA L</t>
  </si>
  <si>
    <t>1479944552</t>
  </si>
  <si>
    <t>MCDONALD, JOSE</t>
  </si>
  <si>
    <t>1725744552</t>
  </si>
  <si>
    <t>HERNANDEZ, ROSA E.</t>
  </si>
  <si>
    <t>1628444552</t>
  </si>
  <si>
    <t>GARCIA, FILIBERTO</t>
  </si>
  <si>
    <t>1598544552</t>
  </si>
  <si>
    <t>HYDER, ZULEMA</t>
  </si>
  <si>
    <t>WC - L ROBERTS INC. AIG AMERICAN HOME</t>
  </si>
  <si>
    <t>1301344552</t>
  </si>
  <si>
    <t>CARRIZALES, SANDRA</t>
  </si>
  <si>
    <t>1553044552</t>
  </si>
  <si>
    <t>1650244552</t>
  </si>
  <si>
    <t>SOTO, MARIA E</t>
  </si>
  <si>
    <t>1458744552</t>
  </si>
  <si>
    <t>1576344553</t>
  </si>
  <si>
    <t>1544744553</t>
  </si>
  <si>
    <t>LOPEZ, RUBEN A</t>
  </si>
  <si>
    <t>1585344553</t>
  </si>
  <si>
    <t>HARRIS, CHARLIE</t>
  </si>
  <si>
    <t>1707144553</t>
  </si>
  <si>
    <t>1566844559</t>
  </si>
  <si>
    <t>RAMIREZ, CONSUELO M</t>
  </si>
  <si>
    <t>1671444553</t>
  </si>
  <si>
    <t>RUIZ, JANIE D</t>
  </si>
  <si>
    <t>1227444553</t>
  </si>
  <si>
    <t>WHITEHEAD, YESMIN L</t>
  </si>
  <si>
    <t>1692744553</t>
  </si>
  <si>
    <t>1290444553</t>
  </si>
  <si>
    <t>ARREDONDO, GLORIA</t>
  </si>
  <si>
    <t>1405444553</t>
  </si>
  <si>
    <t>1650044553</t>
  </si>
  <si>
    <t>SPANGLER, BARBARA J</t>
  </si>
  <si>
    <t>1468344553</t>
  </si>
  <si>
    <t>ZENTZ, FREDERICK A</t>
  </si>
  <si>
    <t>920044553</t>
  </si>
  <si>
    <t>1079644553</t>
  </si>
  <si>
    <t>1407644553</t>
  </si>
  <si>
    <t>1529844553</t>
  </si>
  <si>
    <t>1761844553</t>
  </si>
  <si>
    <t>ZAPATA, AMANDA J</t>
  </si>
  <si>
    <t>979444553</t>
  </si>
  <si>
    <t>RAMIREZ, RICARDO J</t>
  </si>
  <si>
    <t>1702244553</t>
  </si>
  <si>
    <t>RODRIGUEZ CAMPOS, YOLANDA</t>
  </si>
  <si>
    <t>1427544553</t>
  </si>
  <si>
    <t>PERRY, YOLANDA R</t>
  </si>
  <si>
    <t>1762344553</t>
  </si>
  <si>
    <t>GONZALEZ IBARBO, JANIE M</t>
  </si>
  <si>
    <t>WC - SORM</t>
  </si>
  <si>
    <t>1588444559</t>
  </si>
  <si>
    <t>HOOKER, THOMAS W</t>
  </si>
  <si>
    <t>1226744553</t>
  </si>
  <si>
    <t>1136544553</t>
  </si>
  <si>
    <t>ARCOS, LUIS</t>
  </si>
  <si>
    <t>1122344553</t>
  </si>
  <si>
    <t>1438444553</t>
  </si>
  <si>
    <t>VIDALEZ, FRANK</t>
  </si>
  <si>
    <t>1691444553</t>
  </si>
  <si>
    <t>997144553</t>
  </si>
  <si>
    <t>TAPIA, ANA P</t>
  </si>
  <si>
    <t>1292844553</t>
  </si>
  <si>
    <t>BUENO, LETICIA</t>
  </si>
  <si>
    <t>1651444553</t>
  </si>
  <si>
    <t>LEE, TAMIKKA S</t>
  </si>
  <si>
    <t>1059344553</t>
  </si>
  <si>
    <t>AGUILERA, NATIVIDAD</t>
  </si>
  <si>
    <t>1492544553</t>
  </si>
  <si>
    <t>MORENO, RUBEN A</t>
  </si>
  <si>
    <t>1530244557</t>
  </si>
  <si>
    <t>RAMIREZ, RENE</t>
  </si>
  <si>
    <t>1032344557</t>
  </si>
  <si>
    <t>1755144557</t>
  </si>
  <si>
    <t>MORENO, DAISY</t>
  </si>
  <si>
    <t>1094144557</t>
  </si>
  <si>
    <t>CANALES, ARMANDO</t>
  </si>
  <si>
    <t>1768344557</t>
  </si>
  <si>
    <t>1060644557</t>
  </si>
  <si>
    <t>1220144557</t>
  </si>
  <si>
    <t>HERNANDEZ, RICARDO J</t>
  </si>
  <si>
    <t>1647844557</t>
  </si>
  <si>
    <t>GONZALEZ, TRINIDAD</t>
  </si>
  <si>
    <t>1509244557</t>
  </si>
  <si>
    <t>MOLINA, MARGARITA</t>
  </si>
  <si>
    <t>1771544557</t>
  </si>
  <si>
    <t>FRANCO, YVONNE E</t>
  </si>
  <si>
    <t>926944559</t>
  </si>
  <si>
    <t>HOBDY, STARLETTE</t>
  </si>
  <si>
    <t>1566544557</t>
  </si>
  <si>
    <t>LEE, JAMES H</t>
  </si>
  <si>
    <t>1731844557</t>
  </si>
  <si>
    <t>VELASQUEZ, RICARDO</t>
  </si>
  <si>
    <t>1600044557</t>
  </si>
  <si>
    <t>WOHLENHAUS, SARA B</t>
  </si>
  <si>
    <t>1725344557</t>
  </si>
  <si>
    <t>LANDEROS, LETICIA</t>
  </si>
  <si>
    <t>1560644557</t>
  </si>
  <si>
    <t>1766944557</t>
  </si>
  <si>
    <t>CASTILLO, ALBERT</t>
  </si>
  <si>
    <t>1728244557</t>
  </si>
  <si>
    <t>GONZALEZ, GREGORIA D</t>
  </si>
  <si>
    <t>1051944557</t>
  </si>
  <si>
    <t>RODRIGUEZ, AURORA</t>
  </si>
  <si>
    <t>PRN 1766244545</t>
  </si>
  <si>
    <t>PRN 17662</t>
  </si>
  <si>
    <t>SAENZ, MATTHEW O</t>
  </si>
  <si>
    <t>1541244557</t>
  </si>
  <si>
    <t>1407544557</t>
  </si>
  <si>
    <t>HILL, MICHAEL</t>
  </si>
  <si>
    <t>1778744557</t>
  </si>
  <si>
    <t>LUJAN, ISMAEL J</t>
  </si>
  <si>
    <t>1766744557</t>
  </si>
  <si>
    <t>JUAREZ, MARIA</t>
  </si>
  <si>
    <t>1004744557</t>
  </si>
  <si>
    <t>1559144557</t>
  </si>
  <si>
    <t>1681044557</t>
  </si>
  <si>
    <t>RODRIGUEZ GONZALEZ, YVETTE</t>
  </si>
  <si>
    <t>1163744557</t>
  </si>
  <si>
    <t>GARNICA, PATRICIA</t>
  </si>
  <si>
    <t>1348844557</t>
  </si>
  <si>
    <t>ZAMORA, JESUS</t>
  </si>
  <si>
    <t>1761744550</t>
  </si>
  <si>
    <t>MATA, MIRELLA</t>
  </si>
  <si>
    <t>1770144557</t>
  </si>
  <si>
    <t>RODRIGUEZ, MANUEL</t>
  </si>
  <si>
    <t>1245944557</t>
  </si>
  <si>
    <t>NIETO, MICHAEL</t>
  </si>
  <si>
    <t>1552044557</t>
  </si>
  <si>
    <t>HINESLY, THOMAS V</t>
  </si>
  <si>
    <t>1736744557</t>
  </si>
  <si>
    <t>MINJAREZ, FERNANDO</t>
  </si>
  <si>
    <t>1062344557</t>
  </si>
  <si>
    <t>1624544557</t>
  </si>
  <si>
    <t>1564244558</t>
  </si>
  <si>
    <t>PATTON, TERESA M</t>
  </si>
  <si>
    <t>1041644558</t>
  </si>
  <si>
    <t>CHERRY, LESLIE</t>
  </si>
  <si>
    <t>1778444558</t>
  </si>
  <si>
    <t>MARTINEZ SOTO, BLANCA I</t>
  </si>
  <si>
    <t>1676244558</t>
  </si>
  <si>
    <t>BLANQUEZ, JACQUELINE D</t>
  </si>
  <si>
    <t>1770244558</t>
  </si>
  <si>
    <t>FAULKNER, HALEY</t>
  </si>
  <si>
    <t>1115244558</t>
  </si>
  <si>
    <t>GARCIA, RAQUEL</t>
  </si>
  <si>
    <t>913944558</t>
  </si>
  <si>
    <t>PESTANA, MARIA</t>
  </si>
  <si>
    <t>1771844558</t>
  </si>
  <si>
    <t>SMITH, MONICA PATRICIA</t>
  </si>
  <si>
    <t>1521944558</t>
  </si>
  <si>
    <t>1770644550</t>
  </si>
  <si>
    <t>NUNEZ, MARISELA</t>
  </si>
  <si>
    <t>1780044558</t>
  </si>
  <si>
    <t>KHINE, MAY</t>
  </si>
  <si>
    <t>1774344558</t>
  </si>
  <si>
    <t>RODRIGUEZ, SALVADOR</t>
  </si>
  <si>
    <t>1028244558</t>
  </si>
  <si>
    <t>NEWELL, DORRIS</t>
  </si>
  <si>
    <t>1070844558</t>
  </si>
  <si>
    <t>ANCHONDO, BRENDA L</t>
  </si>
  <si>
    <t>1557144557</t>
  </si>
  <si>
    <t>CRENSHAW, WINDY</t>
  </si>
  <si>
    <t>1774144558</t>
  </si>
  <si>
    <t>VALDEZ, LUCIA</t>
  </si>
  <si>
    <t>1768944558</t>
  </si>
  <si>
    <t>MATA, ELIZABETH</t>
  </si>
  <si>
    <t>1775344558</t>
  </si>
  <si>
    <t>STOUFFER, PEYTON</t>
  </si>
  <si>
    <t>1435644558</t>
  </si>
  <si>
    <t>LOFGREN, RICHARD N</t>
  </si>
  <si>
    <t>1448644558</t>
  </si>
  <si>
    <t>TAYLOR, DANIEL</t>
  </si>
  <si>
    <t>1780144558</t>
  </si>
  <si>
    <t>MORGAN, MARTINA A</t>
  </si>
  <si>
    <t>1495544558</t>
  </si>
  <si>
    <t>NOAH, CAROLYN S</t>
  </si>
  <si>
    <t>1390944558</t>
  </si>
  <si>
    <t>ENRIQUEZ, ENRIQUE</t>
  </si>
  <si>
    <t>1578544558</t>
  </si>
  <si>
    <t>ESCAMILLA, ALFONSO</t>
  </si>
  <si>
    <t>1777344558</t>
  </si>
  <si>
    <t>GODINEZ, JESUS</t>
  </si>
  <si>
    <t>1779244558</t>
  </si>
  <si>
    <t>RAMOS, KARINA</t>
  </si>
  <si>
    <t>HEALTHSMART - 90 DEGREE BENEFITS</t>
  </si>
  <si>
    <t>1395644558</t>
  </si>
  <si>
    <t>ARRONIZ, ELSA</t>
  </si>
  <si>
    <t>1437244558</t>
  </si>
  <si>
    <t>ESCOBAR, FRANK A</t>
  </si>
  <si>
    <t>1399144558</t>
  </si>
  <si>
    <t>HEMLIN, PAMELA J</t>
  </si>
  <si>
    <t>1629444558</t>
  </si>
  <si>
    <t>1666444558</t>
  </si>
  <si>
    <t>ORTIZ, DEBRA</t>
  </si>
  <si>
    <t>1540744558</t>
  </si>
  <si>
    <t>MELENDEZ, ARMANDO</t>
  </si>
  <si>
    <t>942144558</t>
  </si>
  <si>
    <t>VALENZUELA, LUCY S</t>
  </si>
  <si>
    <t>1750844558</t>
  </si>
  <si>
    <t>1466344559</t>
  </si>
  <si>
    <t>CUELLAR, SUSAN E</t>
  </si>
  <si>
    <t>1385344559</t>
  </si>
  <si>
    <t>MORENO, DANIEL</t>
  </si>
  <si>
    <t>1777744559</t>
  </si>
  <si>
    <t>ESQUIVEL, IRENE M</t>
  </si>
  <si>
    <t>1769644557</t>
  </si>
  <si>
    <t>CISNEROS, JAVIER</t>
  </si>
  <si>
    <t>1769244558</t>
  </si>
  <si>
    <t>COSSEO, IRMA</t>
  </si>
  <si>
    <t>1381944559</t>
  </si>
  <si>
    <t>MONTES, RAMON</t>
  </si>
  <si>
    <t>1071844559</t>
  </si>
  <si>
    <t>1489144559</t>
  </si>
  <si>
    <t>GUZMAN, ABRAHAM D</t>
  </si>
  <si>
    <t>1279044559</t>
  </si>
  <si>
    <t>LUJAN, GUADALUPE</t>
  </si>
  <si>
    <t>1167044531</t>
  </si>
  <si>
    <t>1141144559</t>
  </si>
  <si>
    <t>1518144559</t>
  </si>
  <si>
    <t>1342844559</t>
  </si>
  <si>
    <t>HERNANDEZ, EMMA D</t>
  </si>
  <si>
    <t>1565744559</t>
  </si>
  <si>
    <t>1323544538</t>
  </si>
  <si>
    <t>1602844553</t>
  </si>
  <si>
    <t>BROWN, BRENDA</t>
  </si>
  <si>
    <t>1759744559</t>
  </si>
  <si>
    <t>KRAWCION, PATRICIA</t>
  </si>
  <si>
    <t>1728544559</t>
  </si>
  <si>
    <t>TORRES, ALBERTO</t>
  </si>
  <si>
    <t>1143344559</t>
  </si>
  <si>
    <t>PEDROZO, YOLANDA ISABEL</t>
  </si>
  <si>
    <t>1329944559</t>
  </si>
  <si>
    <t>DOLZINBYRD, CHARLES</t>
  </si>
  <si>
    <t>1781044559</t>
  </si>
  <si>
    <t>CLEMENTS, DARYL W</t>
  </si>
  <si>
    <t>1100444559</t>
  </si>
  <si>
    <t>1011544559</t>
  </si>
  <si>
    <t>1208344559</t>
  </si>
  <si>
    <t>1377944560</t>
  </si>
  <si>
    <t>CAIRE, EMILIO</t>
  </si>
  <si>
    <t>1738844560</t>
  </si>
  <si>
    <t>1185844560</t>
  </si>
  <si>
    <t>RODRIGUEZ, JORGE</t>
  </si>
  <si>
    <t>980744560</t>
  </si>
  <si>
    <t>MONTGOMERY, LEAMON</t>
  </si>
  <si>
    <t>1507544560</t>
  </si>
  <si>
    <t>1592344560</t>
  </si>
  <si>
    <t>1623944560</t>
  </si>
  <si>
    <t>PEREZ, DORA</t>
  </si>
  <si>
    <t>1595744560</t>
  </si>
  <si>
    <t>ARCOS, IMELDA</t>
  </si>
  <si>
    <t>1405244560</t>
  </si>
  <si>
    <t>KILBORN, STEPHEN A</t>
  </si>
  <si>
    <t>916444560</t>
  </si>
  <si>
    <t>1537544560</t>
  </si>
  <si>
    <t>1560444560</t>
  </si>
  <si>
    <t>1492444560</t>
  </si>
  <si>
    <t>ROCHA, JOSE</t>
  </si>
  <si>
    <t>1464344560</t>
  </si>
  <si>
    <t>1379844560</t>
  </si>
  <si>
    <t>PEREZ-CARDONA, CHRISTOPHER</t>
  </si>
  <si>
    <t>936144560</t>
  </si>
  <si>
    <t>1499744560</t>
  </si>
  <si>
    <t>MEDINA, JUDITH</t>
  </si>
  <si>
    <t>1634044560</t>
  </si>
  <si>
    <t>1113144560</t>
  </si>
  <si>
    <t>923544560</t>
  </si>
  <si>
    <t>ACEVEDO, ALFREDO</t>
  </si>
  <si>
    <t>925144560</t>
  </si>
  <si>
    <t>VAZQUEZ, ALBERTINA</t>
  </si>
  <si>
    <t>1644244560</t>
  </si>
  <si>
    <t>1656044560</t>
  </si>
  <si>
    <t>1074644560</t>
  </si>
  <si>
    <t>DIXON, VAVLENE L</t>
  </si>
  <si>
    <t>1663744560</t>
  </si>
  <si>
    <t>1157344560</t>
  </si>
  <si>
    <t>CIAK, DESIREE</t>
  </si>
  <si>
    <t>AUSTIN, ANDY L</t>
  </si>
  <si>
    <t>WHITE, JENNICE L</t>
  </si>
  <si>
    <t>MATTHEWS, REGINALD</t>
  </si>
  <si>
    <t>HUIZAR, ROSA E</t>
  </si>
  <si>
    <t>ACEVEDO, SALVADOR</t>
  </si>
  <si>
    <t>MORENO, GABRIEL A</t>
  </si>
  <si>
    <t>VELIZ PACHECO, MANUEL</t>
  </si>
  <si>
    <t>DOWNEY, COLLEEN M</t>
  </si>
  <si>
    <t>RODRIGUEZ, PAULA</t>
  </si>
  <si>
    <t>JAYME, RAFAELA</t>
  </si>
  <si>
    <t>SMITH, CYNTHIA</t>
  </si>
  <si>
    <t>BRYAN, JOYCE E</t>
  </si>
  <si>
    <t>SIAS, RODOLOFO R</t>
  </si>
  <si>
    <t>LUNA, RONALD</t>
  </si>
  <si>
    <t>MARSHALL, CRISTINA</t>
  </si>
  <si>
    <t>MAYO, MARIA ELENA E</t>
  </si>
  <si>
    <t>CRUZ, ROBERT L</t>
  </si>
  <si>
    <t>TORRES, JESUS J</t>
  </si>
  <si>
    <t>MORALES, CHRISTINE</t>
  </si>
  <si>
    <t>SAUCEDO, MARIA D</t>
  </si>
  <si>
    <t>ANCHONDO, BLANCA L</t>
  </si>
  <si>
    <t>HOPPER, WAYNE</t>
  </si>
  <si>
    <t>RANGEL, NICHOLAS CHRISTOPHER</t>
  </si>
  <si>
    <t>DEANDA, LINDA</t>
  </si>
  <si>
    <t>HERRERA, MARIA DE JESUS</t>
  </si>
  <si>
    <t>LUNA, ARMANDO</t>
  </si>
  <si>
    <t>CHERENA, LUIS</t>
  </si>
  <si>
    <t>BONNER, DONALD J</t>
  </si>
  <si>
    <t>HERRERA, BLAS</t>
  </si>
  <si>
    <t>DURAN, MARIA D</t>
  </si>
  <si>
    <t>HERNANDEZ, AMELIA</t>
  </si>
  <si>
    <t>ACOSTA, TERESA P</t>
  </si>
  <si>
    <t>BANUELOS, ALBERTO</t>
  </si>
  <si>
    <t>SMITH, WILLIE</t>
  </si>
  <si>
    <t>BAUGH, WILLIAM</t>
  </si>
  <si>
    <t>TREVIZO, ROBERTO</t>
  </si>
  <si>
    <t>GONZALEZ, DANIEL</t>
  </si>
  <si>
    <t>CORDERO, RODOLFO M</t>
  </si>
  <si>
    <t>HARRISON, JOAN R</t>
  </si>
  <si>
    <t>HICKS, OTIS</t>
  </si>
  <si>
    <t>MOLINA, JUANITA M</t>
  </si>
  <si>
    <t>CORMIER, RAVONNE P</t>
  </si>
  <si>
    <t>ACEVEDO, JUANA</t>
  </si>
  <si>
    <t>RUIZ, MARIA G</t>
  </si>
  <si>
    <t>CRENSHAW, KENNETH R</t>
  </si>
  <si>
    <t>TORRES, LUIS</t>
  </si>
  <si>
    <t>NoShow</t>
  </si>
  <si>
    <t>MEJIA, AGUSTINA F</t>
  </si>
  <si>
    <t>MONTELONGO, ERICA</t>
  </si>
  <si>
    <t>VASQUEZ, ABELARDO</t>
  </si>
  <si>
    <t>MCQUADE, DIANA</t>
  </si>
  <si>
    <t>ORTIZ, MARIA</t>
  </si>
  <si>
    <t>MENA MANRIQUEZ, JORGE</t>
  </si>
  <si>
    <t>MARTINEZ, ROSA</t>
  </si>
  <si>
    <t>CARRARA, PATRICIA</t>
  </si>
  <si>
    <t>ARCHULETA, AURORA</t>
  </si>
  <si>
    <t>MORALES, ROSALVA</t>
  </si>
  <si>
    <t>DOMINGUEZ, ALICIA B</t>
  </si>
  <si>
    <t>CAMARILLO, VIRGINIA M</t>
  </si>
  <si>
    <t>MUNOZ MOLINAR, RAMIRO</t>
  </si>
  <si>
    <t>RAMIREZ, DAVID</t>
  </si>
  <si>
    <t>RODRIGUEZ, MARGARET</t>
  </si>
  <si>
    <t>TIRADO, RAMON</t>
  </si>
  <si>
    <t>PAGE, TYLER</t>
  </si>
  <si>
    <t>AGUIRRE, MARIA A</t>
  </si>
  <si>
    <t>PARGA, JULIA</t>
  </si>
  <si>
    <t>DESANTOS- JORDAN, MARIA M</t>
  </si>
  <si>
    <t>DOZAL, HECTOR F</t>
  </si>
  <si>
    <t>GARCIA, LUCIO</t>
  </si>
  <si>
    <t>LOPEZ, CONSUELO Y</t>
  </si>
  <si>
    <t>GALINDO, HERMILA</t>
  </si>
  <si>
    <t>ORTIZ, ADRIAN</t>
  </si>
  <si>
    <t>RIVERA, ISRAEL</t>
  </si>
  <si>
    <t>GILBERT, OLIVER</t>
  </si>
  <si>
    <t>CAPOTE, SABRINA</t>
  </si>
  <si>
    <t>ALTORAN MONTIJO, DOMINGO G</t>
  </si>
  <si>
    <t>RODRIGUEZ, OLIVIA</t>
  </si>
  <si>
    <t>CASTRUITA, FRED</t>
  </si>
  <si>
    <t>CISNEY, LAURA J</t>
  </si>
  <si>
    <t>RIOS, BETTY J</t>
  </si>
  <si>
    <t>ZUNIGA, MIGUEL A</t>
  </si>
  <si>
    <t>MENDOZA, ROSA E</t>
  </si>
  <si>
    <t>MARTINEZ, KELLY C</t>
  </si>
  <si>
    <t>PRESLEY, KYONG</t>
  </si>
  <si>
    <t>MENDOZA DE PROVENCIO, JULIETA</t>
  </si>
  <si>
    <t>HART, GAYLE</t>
  </si>
  <si>
    <t>ANAYA, ROSANNA</t>
  </si>
  <si>
    <t>HUNTER, WARREN A</t>
  </si>
  <si>
    <t>JIMENEZ, JAIME</t>
  </si>
  <si>
    <t>FRAGOSO, PEDRO</t>
  </si>
  <si>
    <t>MUELA, GUSTAVO</t>
  </si>
  <si>
    <t>ACOSTA, GUILLERMO D</t>
  </si>
  <si>
    <t>BURACZYK, STEVEN</t>
  </si>
  <si>
    <t>CERDA, ADRIAN</t>
  </si>
  <si>
    <t>HERNANDEZ, MARIA D</t>
  </si>
  <si>
    <t>HORNER, CONSTANCE M</t>
  </si>
  <si>
    <t>SIFUENTES, SYLVIA</t>
  </si>
  <si>
    <t>SALDIVAR, CRISTINA</t>
  </si>
  <si>
    <t>CARRERA, ADELAIDA</t>
  </si>
  <si>
    <t>VALENZUELA, GLORIA</t>
  </si>
  <si>
    <t>VENTURA, JAVIER</t>
  </si>
  <si>
    <t>MARTINEZ, ROSA E</t>
  </si>
  <si>
    <t>FERNANDEZ, JORGE H</t>
  </si>
  <si>
    <t>SAENZ, ROSA M</t>
  </si>
  <si>
    <t>TOLMAN, JENNIE L</t>
  </si>
  <si>
    <t>LOPEZ DE SOTO, GLORIA</t>
  </si>
  <si>
    <t>CERECERES, YOLANDA</t>
  </si>
  <si>
    <t>GONZALES, ANDY</t>
  </si>
  <si>
    <t>EVANS, DANIEL W</t>
  </si>
  <si>
    <t>Y117.a</t>
  </si>
  <si>
    <t>CHAVEZ, LETICIA</t>
  </si>
  <si>
    <t>HERNANDEZ, CARLOS J</t>
  </si>
  <si>
    <t>VILLA, MARIA D</t>
  </si>
  <si>
    <t>LUNA SANCHEZ, JOSEFINA</t>
  </si>
  <si>
    <t>PACHECO, JOSE A</t>
  </si>
  <si>
    <t>TARANGO, MARIA</t>
  </si>
  <si>
    <t>VARGAS, ANTHONY</t>
  </si>
  <si>
    <t>GONZALEZ, EDUARDO L</t>
  </si>
  <si>
    <t>VIERA, EDWARD L</t>
  </si>
  <si>
    <t>WILCOX, LARRY</t>
  </si>
  <si>
    <t>BAQUERA, PATRICIA</t>
  </si>
  <si>
    <t>ABURTO, JAIME</t>
  </si>
  <si>
    <t>GONZALEZ, AMALIA</t>
  </si>
  <si>
    <t>CAZARES, SERGIO</t>
  </si>
  <si>
    <t>FUENTES, ARMANDO</t>
  </si>
  <si>
    <t>ROJAS, SYLVIA Z</t>
  </si>
  <si>
    <t>VEAL, ALLENE</t>
  </si>
  <si>
    <t>RAMIREZ, FELIPE D</t>
  </si>
  <si>
    <t>VALLES DE MUNOZ, MANUELA</t>
  </si>
  <si>
    <t>MORALES, LORRAINE</t>
  </si>
  <si>
    <t>WC - TRAVELERS INSURANCE</t>
  </si>
  <si>
    <t>PRN 13666</t>
  </si>
  <si>
    <t>CHRISTENSEN, TEMECKA K</t>
  </si>
  <si>
    <t>PALACIOS, ARMANDO R</t>
  </si>
  <si>
    <t>GARCIA, JOEL B</t>
  </si>
  <si>
    <t>SANCHEZ, LUIS A</t>
  </si>
  <si>
    <t>BACA DOMINGUEZ, PEDRO</t>
  </si>
  <si>
    <t>HEPLER, CHAD</t>
  </si>
  <si>
    <t>DOMINGUEZ, MARILYN</t>
  </si>
  <si>
    <t>QUINTERO, URBANO</t>
  </si>
  <si>
    <t>MARTINEZ, MARIA A</t>
  </si>
  <si>
    <t>ALVARADO, GUADALUPE</t>
  </si>
  <si>
    <t>LOPEZ, NIDIA</t>
  </si>
  <si>
    <t>CURTIS, ADELINA</t>
  </si>
  <si>
    <t>ENRIQUEZ, MIGUEL</t>
  </si>
  <si>
    <t>PEREZ, ENRIQUE M</t>
  </si>
  <si>
    <t>MAYORGA, MARGARITA S</t>
  </si>
  <si>
    <t>PORRAS, CLAUDIA</t>
  </si>
  <si>
    <t>SOZA, WILLIAM</t>
  </si>
  <si>
    <t>ALVAREZ, ARTURO</t>
  </si>
  <si>
    <t>VOID, RAVEN E</t>
  </si>
  <si>
    <t>GUERRERO, ROBERT</t>
  </si>
  <si>
    <t>ALFONSO, HERNAN C</t>
  </si>
  <si>
    <t>GALLARDO, RODOLFO</t>
  </si>
  <si>
    <t>MARTINEZ, CONNIE</t>
  </si>
  <si>
    <t>RAMOS, VANESSA B</t>
  </si>
  <si>
    <t>PULIDO, MARGARITA</t>
  </si>
  <si>
    <t>VALENTINO, KAREN J</t>
  </si>
  <si>
    <t>VILLANUEVA, CARMEN</t>
  </si>
  <si>
    <t>LOPEZ-RIOS, ELIZABETH</t>
  </si>
  <si>
    <t>ENRIQUEZ GALLARDO, OCTAVIO</t>
  </si>
  <si>
    <t>BROWN, DESIRIE</t>
  </si>
  <si>
    <t>BROWN, RENEE</t>
  </si>
  <si>
    <t>GUZMAN, ISIDRA G</t>
  </si>
  <si>
    <t>MARTINEZ, MERCEDES</t>
  </si>
  <si>
    <t>BROWN, MARGIE</t>
  </si>
  <si>
    <t>MCDANIEL, BETTY F</t>
  </si>
  <si>
    <t>HOLGUIN, ROSA E</t>
  </si>
  <si>
    <t>OCHOA, ELVIA N</t>
  </si>
  <si>
    <t>MACIEL, JUAN</t>
  </si>
  <si>
    <t>BORDEN-ZACOUR, KRISTI</t>
  </si>
  <si>
    <t>SINGH, VICTORIA</t>
  </si>
  <si>
    <t>ARZATE, RICARDO</t>
  </si>
  <si>
    <t>PONCE SOLORZANO, ARMANDO</t>
  </si>
  <si>
    <t>CORELLA, SYLVIA</t>
  </si>
  <si>
    <t>ARELLANO, ELISA</t>
  </si>
  <si>
    <t>PORTILLO, MARIA R</t>
  </si>
  <si>
    <t>MARIN, ESPERANZA</t>
  </si>
  <si>
    <t>DAVIDSON, ADRIANA</t>
  </si>
  <si>
    <t>JASSO, CECILIA</t>
  </si>
  <si>
    <t>PEREZ, ELVIA L</t>
  </si>
  <si>
    <t>DAVIS, WILLIAM</t>
  </si>
  <si>
    <t>MENDEZ, NOHEMI</t>
  </si>
  <si>
    <t>ONATE, GENOVEVA S</t>
  </si>
  <si>
    <t>BONNER, KRESHA L</t>
  </si>
  <si>
    <t>PENA, LEWIS</t>
  </si>
  <si>
    <t>JOHNSON EVANS, KALEISHA M</t>
  </si>
  <si>
    <t>MONTELONGO CUEVAS, SALVADOR</t>
  </si>
  <si>
    <t>PATTERSON, EVA</t>
  </si>
  <si>
    <t>GALLARDO, MARIA D</t>
  </si>
  <si>
    <t>BORREGO, NORA P</t>
  </si>
  <si>
    <t>HERMOSILLO, GLORIA E</t>
  </si>
  <si>
    <t>HERNANDEZ, JESUS</t>
  </si>
  <si>
    <t>BERGE, VERNON</t>
  </si>
  <si>
    <t>GONZALEZ, IRMA</t>
  </si>
  <si>
    <t>GONZALES, LIONARDO</t>
  </si>
  <si>
    <t>VALTIERRA, JOEL J</t>
  </si>
  <si>
    <t>ARMENDARIZ, MONSERRAT C</t>
  </si>
  <si>
    <t>CORDOVA, NINFA</t>
  </si>
  <si>
    <t>WILSON, JEAN A</t>
  </si>
  <si>
    <t>BARRERAS, MARIA L</t>
  </si>
  <si>
    <t>CENICEROS, REBECCA C</t>
  </si>
  <si>
    <t>DIAZ, GENOVEVA</t>
  </si>
  <si>
    <t>BARRON, DAVID J</t>
  </si>
  <si>
    <t>CANCELLED</t>
  </si>
  <si>
    <t>WRIGHT, WARREN</t>
  </si>
  <si>
    <t>CARBAJAL DE ARROYO, ROSALINDA</t>
  </si>
  <si>
    <t>ARREOLA, MARTHA</t>
  </si>
  <si>
    <t>AKPOROTU, SIMON</t>
  </si>
  <si>
    <t>CHAVEZ, CESAR</t>
  </si>
  <si>
    <t>BARAJAS, EDMUNDO</t>
  </si>
  <si>
    <t>RANGEL, JUAN</t>
  </si>
  <si>
    <t>GANDARA HERNANDEZ, RICARDO</t>
  </si>
  <si>
    <t>PONCE, MARIA ELENA</t>
  </si>
  <si>
    <t>NEVAREZ, KAREN L</t>
  </si>
  <si>
    <t>RENTERIA, SUSANA</t>
  </si>
  <si>
    <t>RODRIGUEZ, FRANCISCA</t>
  </si>
  <si>
    <t>RODRIGUEZ, MICAELA R</t>
  </si>
  <si>
    <t>PULIDO, NORMA</t>
  </si>
  <si>
    <t>YEARWOOD, PATTI A</t>
  </si>
  <si>
    <t>VON MITTENWALD, LEANNE W</t>
  </si>
  <si>
    <t>VELEZ, NORBERTO</t>
  </si>
  <si>
    <t>TORRES, TRACY L</t>
  </si>
  <si>
    <t>LEON, ANA M</t>
  </si>
  <si>
    <t>LEONGUERRERO, MARIE</t>
  </si>
  <si>
    <t>SCROGGS, CLIFTON E</t>
  </si>
  <si>
    <t>FRIAS, JOHN T</t>
  </si>
  <si>
    <t>LICON, JESUS</t>
  </si>
  <si>
    <t>ARIAS, MARIA</t>
  </si>
  <si>
    <t>SALDANA, SANDRA</t>
  </si>
  <si>
    <t>NUNEZ, PASCUAL</t>
  </si>
  <si>
    <t>MEDRANO, CORINA</t>
  </si>
  <si>
    <t>AMAYA, GONZALO</t>
  </si>
  <si>
    <t>RUIZ, CLEOTILDE</t>
  </si>
  <si>
    <t>FLORES, MARIA ELENA</t>
  </si>
  <si>
    <t>ARZATE, ROGELIO R</t>
  </si>
  <si>
    <t>SUA, LYDIA</t>
  </si>
  <si>
    <t>HINOJOS, JONATHAN</t>
  </si>
  <si>
    <t>CHAVEZ, MARCY A</t>
  </si>
  <si>
    <t>TORRES, MARGARITA M</t>
  </si>
  <si>
    <t>LOPEZ, SERGIO</t>
  </si>
  <si>
    <t>GUTIERREZ, IRMA</t>
  </si>
  <si>
    <t>ELICERIO ROBLES, EMILIANO</t>
  </si>
  <si>
    <t>QUINTANA, LAILA</t>
  </si>
  <si>
    <t>SEGURA, ALBERTO</t>
  </si>
  <si>
    <t>QUINTANILLA, MANUEL J</t>
  </si>
  <si>
    <t>SALVIDREZ, ELISA</t>
  </si>
  <si>
    <t>SERVIN, DANNY</t>
  </si>
  <si>
    <t>CLAYCOMB, AMANDA M</t>
  </si>
  <si>
    <t>GARCIA, ALEJANDRA</t>
  </si>
  <si>
    <t>HALL, JEROME</t>
  </si>
  <si>
    <t>SAVAGE, WILMA</t>
  </si>
  <si>
    <t>QUINTANA, JOHN W</t>
  </si>
  <si>
    <t>CALDWELL, SHERYL L</t>
  </si>
  <si>
    <t>PEDROZA, MIGUEL A</t>
  </si>
  <si>
    <t>RODRIGUEZ, LANELLE L</t>
  </si>
  <si>
    <t>UHC SHARED SERVICES</t>
  </si>
  <si>
    <t>KROBOT, ANDREW W</t>
  </si>
  <si>
    <t>PRN 16803</t>
  </si>
  <si>
    <t>PLUMMER, JANET M</t>
  </si>
  <si>
    <t>CASTILLO, LETICIA</t>
  </si>
  <si>
    <t>LEFEBVERE, LESLIE</t>
  </si>
  <si>
    <t>VACIO, IDA</t>
  </si>
  <si>
    <t>PAYAN, MARIA S</t>
  </si>
  <si>
    <t>GILCHRIST, LINWOOD P</t>
  </si>
  <si>
    <t>HANNAH, OFELIA O</t>
  </si>
  <si>
    <t>MARTINEZ RASCON, FRANCISCA</t>
  </si>
  <si>
    <t>RAMIREZ, LUIS C</t>
  </si>
  <si>
    <t>SMYERS, CODY E</t>
  </si>
  <si>
    <t>VIGIL, WENDELIN M</t>
  </si>
  <si>
    <t>GUTIERREZ, BERNARDO</t>
  </si>
  <si>
    <t>MCALEER, KAREN</t>
  </si>
  <si>
    <t>GUERRA, JON</t>
  </si>
  <si>
    <t>REYES, GUADALUPE</t>
  </si>
  <si>
    <t>LOFTON, GERARD</t>
  </si>
  <si>
    <t>LOTT, ALVIN B</t>
  </si>
  <si>
    <t>LINDSEY, ROBERT</t>
  </si>
  <si>
    <t>VASQUEZ, GUADALUPE</t>
  </si>
  <si>
    <t>AGUILAR, HUMBERTO</t>
  </si>
  <si>
    <t>LOPEZ, ROBERT</t>
  </si>
  <si>
    <t>ERNEWAYN, ESTHER</t>
  </si>
  <si>
    <t>SANCHEZ, JOSE G</t>
  </si>
  <si>
    <t>MCINTOSH, CHRISTINE L</t>
  </si>
  <si>
    <t>GARCIA, CARMEN A</t>
  </si>
  <si>
    <t>OSORIA MUNIZ, ERIC E</t>
  </si>
  <si>
    <t>GURROLA, PORFIRIO</t>
  </si>
  <si>
    <t>BLANTON, PATRICIA A</t>
  </si>
  <si>
    <t>URBAN, FRANCES</t>
  </si>
  <si>
    <t>VILLESCAS, HECTOR</t>
  </si>
  <si>
    <t>FACIO, TERESITA D</t>
  </si>
  <si>
    <t>ALMODOVAR VARGAS, GONZALO</t>
  </si>
  <si>
    <t>GOMEZ, ESTHELA</t>
  </si>
  <si>
    <t>PEREZ, MARIA</t>
  </si>
  <si>
    <t>CONTRERAS, RUBY ESMERALDA</t>
  </si>
  <si>
    <t>VASQUEZ DE PONCE, MARIVEL</t>
  </si>
  <si>
    <t>ESPARZA, IRENE</t>
  </si>
  <si>
    <t>RODRIGUEZ, LYDIA G</t>
  </si>
  <si>
    <t>ARMENDARIZ, MARIA S</t>
  </si>
  <si>
    <t>MARTINEZ, CARMELO</t>
  </si>
  <si>
    <t>Y117.x</t>
  </si>
  <si>
    <t>DNARefusal</t>
  </si>
  <si>
    <t>CARRASCO, CAROLINA D</t>
  </si>
  <si>
    <t>REYES, AIDA</t>
  </si>
  <si>
    <t>RIVERA, MARTHA</t>
  </si>
  <si>
    <t>SALDANA, GUADALUPE</t>
  </si>
  <si>
    <t>SOSA, MARY</t>
  </si>
  <si>
    <t>RAMOS, ANTONIO JR</t>
  </si>
  <si>
    <t>VALDIVIA, MARIA I</t>
  </si>
  <si>
    <t>TELLES, EMILIO J</t>
  </si>
  <si>
    <t>AUXIANT - PHCS PPO</t>
  </si>
  <si>
    <t>CARLTON, DEANNA C</t>
  </si>
  <si>
    <t>VASQUEZ, ROBERTO</t>
  </si>
  <si>
    <t>SAVAGE, JOSEPH</t>
  </si>
  <si>
    <t>REYNA, FRANK</t>
  </si>
  <si>
    <t>DEMASSEY, DAVID</t>
  </si>
  <si>
    <t>ATONDO, JESUS A</t>
  </si>
  <si>
    <t>PONCE, LIDIA</t>
  </si>
  <si>
    <t>HICKS, JOSE</t>
  </si>
  <si>
    <t>ALARCON, VICTOR</t>
  </si>
  <si>
    <t>CASTANEDA, YOLANDA</t>
  </si>
  <si>
    <t>GUTIERREZ, MARK A</t>
  </si>
  <si>
    <t>BRISENO, SYLVIA D</t>
  </si>
  <si>
    <t>ROYSDON, CHERYL</t>
  </si>
  <si>
    <t>MADRID, RICARDO</t>
  </si>
  <si>
    <t>TYQUIENGCO, MELVIN</t>
  </si>
  <si>
    <t>MUNN, GARRY L</t>
  </si>
  <si>
    <t>KESSLER, MAGDALENA D</t>
  </si>
  <si>
    <t>MEZA, MANUEL</t>
  </si>
  <si>
    <t>ARRIOLA, PEDRO F</t>
  </si>
  <si>
    <t>AGUIRRE, IVONNE</t>
  </si>
  <si>
    <t>HERNANDEZ, BLANCA A</t>
  </si>
  <si>
    <t>RAMIREZ, ELIZABETH</t>
  </si>
  <si>
    <t>MACIAS, EDWARD</t>
  </si>
  <si>
    <t>PRN 15699</t>
  </si>
  <si>
    <t>GALLARDO, ENRIQUE</t>
  </si>
  <si>
    <t>RODRIGUEZ, MARTHA A</t>
  </si>
  <si>
    <t>VERA, ANDREA</t>
  </si>
  <si>
    <t>RAMIREZ, LUCIA</t>
  </si>
  <si>
    <t>JERIDO, LADARIUS</t>
  </si>
  <si>
    <t>FeeNoShow</t>
  </si>
  <si>
    <t>ALEMAN, GRACIELA</t>
  </si>
  <si>
    <t>MUELLER, MARGARITA</t>
  </si>
  <si>
    <t>SANCHEZ RODRIGUEZ, LUPITA</t>
  </si>
  <si>
    <t>GALLARDO, YOLANDA</t>
  </si>
  <si>
    <t>MADRID, DELMA A</t>
  </si>
  <si>
    <t>WC - PREMIAN CLAIM SERVICE INC</t>
  </si>
  <si>
    <t>SOLIS, FELIPA E</t>
  </si>
  <si>
    <t>MARQUEZ, ELVIRA</t>
  </si>
  <si>
    <t>RANGEL, OSCAR M</t>
  </si>
  <si>
    <t>JORDAN, ROBERTO</t>
  </si>
  <si>
    <t>VARGAS, ESPIRIDION</t>
  </si>
  <si>
    <t>GALLARDO, RAMONA</t>
  </si>
  <si>
    <t>SILVAS, TOMAS M</t>
  </si>
  <si>
    <t>TORRES, MARIA</t>
  </si>
  <si>
    <t>DELGADO, TINA I</t>
  </si>
  <si>
    <t>HARPER, FRANCES B</t>
  </si>
  <si>
    <t>ROBLES, MARTHA I</t>
  </si>
  <si>
    <t>ESTRADA, ELSA</t>
  </si>
  <si>
    <t>CARMONA, LORENA</t>
  </si>
  <si>
    <t>REED, PATRICIA E</t>
  </si>
  <si>
    <t>GUTIERREZ ALVARADO, ROSA M</t>
  </si>
  <si>
    <t>VALADEZ, WENDY A</t>
  </si>
  <si>
    <t>GARCIA, ELIZABETH</t>
  </si>
  <si>
    <t>JACQUEZ, BENJAMIN M</t>
  </si>
  <si>
    <t>URQUIZA, ANTONIO</t>
  </si>
  <si>
    <t>DOMINGUEZ, LUZ R</t>
  </si>
  <si>
    <t>CHAVEZ, TIMOTHY G</t>
  </si>
  <si>
    <t>VALERIO, HEATHER R</t>
  </si>
  <si>
    <t>FLORES, FRANCISCO J</t>
  </si>
  <si>
    <t>PENBERG, JANE M</t>
  </si>
  <si>
    <t>CRUZ, MARIA P</t>
  </si>
  <si>
    <t>MARTIS, TERESA</t>
  </si>
  <si>
    <t>DE LA ROSA, MARIA H</t>
  </si>
  <si>
    <t>HADDAD, ANITA M</t>
  </si>
  <si>
    <t>DUARTE SANCHEZ, GLORIA</t>
  </si>
  <si>
    <t>MARTINEZ, RUBY S</t>
  </si>
  <si>
    <t>BROWN, FRANCOISE</t>
  </si>
  <si>
    <t>ORTEGA, JOSE</t>
  </si>
  <si>
    <t>MEINECKE, GAYLE</t>
  </si>
  <si>
    <t>ESTRADA, MARCO A</t>
  </si>
  <si>
    <t>RIOS, ESPERANZA</t>
  </si>
  <si>
    <t>ROBBINS, BOBBY G</t>
  </si>
  <si>
    <t>HENDERSON, RICKY</t>
  </si>
  <si>
    <t>MEFFORD, ROBERT M</t>
  </si>
  <si>
    <t>AGUIRRE, MARIA</t>
  </si>
  <si>
    <t>RAMOS, SILVIA M</t>
  </si>
  <si>
    <t>PALACIOS, ROMAN</t>
  </si>
  <si>
    <t>CASTRO, DANIEL</t>
  </si>
  <si>
    <t>ACUNA, YEZIKA M</t>
  </si>
  <si>
    <t>AMAYA, OPHELIA</t>
  </si>
  <si>
    <t>RAMIREZ, CECILIA</t>
  </si>
  <si>
    <t>BOGIEL, SHERI</t>
  </si>
  <si>
    <t>CAMP, DAWN E</t>
  </si>
  <si>
    <t>RAMIREZ, ROSA E</t>
  </si>
  <si>
    <t>ACENCIO, DENISE M</t>
  </si>
  <si>
    <t>MARIN, CARLOS E</t>
  </si>
  <si>
    <t>TURNER, ROGER</t>
  </si>
  <si>
    <t>RIVAS, MARK</t>
  </si>
  <si>
    <t>ROBINSON, MARK</t>
  </si>
  <si>
    <t>CEJA, SALVADOR</t>
  </si>
  <si>
    <t>MAYNES, JESUS M</t>
  </si>
  <si>
    <t>CANO, SOCORRO R</t>
  </si>
  <si>
    <t>FERNANDEZ, SOCORRO</t>
  </si>
  <si>
    <t>LEGARRETA, CECILIA A</t>
  </si>
  <si>
    <t>RIVERA-FEBRES, LUIS</t>
  </si>
  <si>
    <t>BELTRAN, ALICIA</t>
  </si>
  <si>
    <t>HERRERA, LUIS M</t>
  </si>
  <si>
    <t>MARQUEZ, JOSE</t>
  </si>
  <si>
    <t>BAQUERA, RONALD A</t>
  </si>
  <si>
    <t>GARCIA, MARIA D</t>
  </si>
  <si>
    <t>HEIRAS, LUIS R</t>
  </si>
  <si>
    <t>CONTRERAS, EDUARDO T</t>
  </si>
  <si>
    <t>BARAY, BRENDA L</t>
  </si>
  <si>
    <t>ALFEREZ, RUBEN</t>
  </si>
  <si>
    <t>MELENDEZ, YVETTE</t>
  </si>
  <si>
    <t>CIGNA - NALC</t>
  </si>
  <si>
    <t>SANDOVAL, ADELAIDA</t>
  </si>
  <si>
    <t>ROSE, LEROY</t>
  </si>
  <si>
    <t>EL PASO VA</t>
  </si>
  <si>
    <t>WILSON, TERESA</t>
  </si>
  <si>
    <t>MONTOYA, DANIEL</t>
  </si>
  <si>
    <t>BLAIR, MARIA E</t>
  </si>
  <si>
    <t>SOTO, LUZ A</t>
  </si>
  <si>
    <t>HEIDENESCHER, HEIDI A</t>
  </si>
  <si>
    <t>MEDRANO, MARIA</t>
  </si>
  <si>
    <t>HENDERSON, WILYUM</t>
  </si>
  <si>
    <t>MANZI, CYNTHIA</t>
  </si>
  <si>
    <t>MARTINEZ, PHILIP</t>
  </si>
  <si>
    <t>PANFILO, JAYME</t>
  </si>
  <si>
    <t>REYES, REFUGIO R</t>
  </si>
  <si>
    <t>VILLALOBOS, MARIA DC</t>
  </si>
  <si>
    <t>CHAVEZ, MARIA D</t>
  </si>
  <si>
    <t>GALLARDO, RAYMOND D</t>
  </si>
  <si>
    <t>RENTERIA, MARIA G</t>
  </si>
  <si>
    <t>BEILFUSS, MICHAEL E</t>
  </si>
  <si>
    <t>CARDOZA, ROBERTO</t>
  </si>
  <si>
    <t>GARCIA, RICHARD</t>
  </si>
  <si>
    <t>HAMILTON, AGNIESZKA</t>
  </si>
  <si>
    <t>ROBLEDO, CARLOS</t>
  </si>
  <si>
    <t>DOMINGUEZ, LYDIA</t>
  </si>
  <si>
    <t>GARCIA, ROSA M</t>
  </si>
  <si>
    <t>BARNNET, ANGELA M</t>
  </si>
  <si>
    <t>PAZ, JORGE R</t>
  </si>
  <si>
    <t>GREEN, VALERIE A</t>
  </si>
  <si>
    <t>WILLIAMS, MARTHA M</t>
  </si>
  <si>
    <t>BARCELEAU, MARIA C</t>
  </si>
  <si>
    <t>AMAYA, JUAN</t>
  </si>
  <si>
    <t>TELLES, ERNESTO</t>
  </si>
  <si>
    <t>BARTKOWIAK, BRENNA L</t>
  </si>
  <si>
    <t>AVILA, CECILIA E</t>
  </si>
  <si>
    <t>CHEW, LUIS ENRIQUE</t>
  </si>
  <si>
    <t>RIVERA, LORRAINE</t>
  </si>
  <si>
    <t>STILWELL, HAROLD W</t>
  </si>
  <si>
    <t>JAMES, CAROLYN D</t>
  </si>
  <si>
    <t>BAUGH, ELIZABETH</t>
  </si>
  <si>
    <t>RIOS, FRANCISCO</t>
  </si>
  <si>
    <t>RODRIGUEZ, LAURA M</t>
  </si>
  <si>
    <t>ESCARSEGA, MICHAEL E</t>
  </si>
  <si>
    <t>PRN 17865</t>
  </si>
  <si>
    <t>FOLMER, MELANIE A</t>
  </si>
  <si>
    <t>VELASCO, ROSARIO</t>
  </si>
  <si>
    <t>ACOSTA, KATHRYN R</t>
  </si>
  <si>
    <t>CAIN, MYRON E</t>
  </si>
  <si>
    <t>SANTIESTEBAN, CARMEN</t>
  </si>
  <si>
    <t>VELASCO, MARIA E</t>
  </si>
  <si>
    <t>DOMINGUEZ, ARLENE</t>
  </si>
  <si>
    <t>OLIVAS, MARIA</t>
  </si>
  <si>
    <t>PRN 15432</t>
  </si>
  <si>
    <t>SERRANO, ROBERTO</t>
  </si>
  <si>
    <t>MELENDEZ,TERESA</t>
  </si>
  <si>
    <t>MARTINEZ, SERGIO</t>
  </si>
  <si>
    <t>BOEHM, THOMAS P</t>
  </si>
  <si>
    <t>ROMERO, HECTOR</t>
  </si>
  <si>
    <t>NELSON, CYNTHIA D</t>
  </si>
  <si>
    <t>GONZALES, TOMAS</t>
  </si>
  <si>
    <t>JONES, SHERIENE N</t>
  </si>
  <si>
    <t>RODRIGUEZ, CAROLYN</t>
  </si>
  <si>
    <t>VILLALOBOS, HECTOR</t>
  </si>
  <si>
    <t>MACIAS, ARMANDO</t>
  </si>
  <si>
    <t>SOTO, ASENCION P</t>
  </si>
  <si>
    <t>FLORES, GABRIELA</t>
  </si>
  <si>
    <t>NIETO, MONICA JO</t>
  </si>
  <si>
    <t>SALINAS NANCE,GISSEL</t>
  </si>
  <si>
    <t>RIOS, GRACIELA A</t>
  </si>
  <si>
    <t>PARIENTE, ALICIA</t>
  </si>
  <si>
    <t>FRAUSTO, FERNANDO</t>
  </si>
  <si>
    <t>SIERRA, ARMANDO</t>
  </si>
  <si>
    <t>CABAN, MILAGROS</t>
  </si>
  <si>
    <t>CALVIRD, PATRICIA N</t>
  </si>
  <si>
    <t>CARO, VICTOR</t>
  </si>
  <si>
    <t>MANRIQUEZ, ELOISA</t>
  </si>
  <si>
    <t>ERSKINE, JACQUELINE</t>
  </si>
  <si>
    <t>CHAPPELL, JONATHAN A</t>
  </si>
  <si>
    <t>PRN 9158</t>
  </si>
  <si>
    <t>YAGER, MINDY</t>
  </si>
  <si>
    <t>MARQUEZ,RICARDO</t>
  </si>
  <si>
    <t>NIETO,FRANK R</t>
  </si>
  <si>
    <t>LAMBERTY FAJ,ROSA M</t>
  </si>
  <si>
    <t>R/S</t>
  </si>
  <si>
    <t>HEATH, WALLACE</t>
  </si>
  <si>
    <t>RISLEY, HARRY</t>
  </si>
  <si>
    <t>PEREZ, ABEL</t>
  </si>
  <si>
    <t>Y377.A</t>
  </si>
  <si>
    <t>FLORES, EMMA U</t>
  </si>
  <si>
    <t>SARABIA, ASHLEY</t>
  </si>
  <si>
    <t>DIAZ, AMELIA</t>
  </si>
  <si>
    <t>LARA, YOLANDA</t>
  </si>
  <si>
    <t>CABRERA VASQUEZ, FLAVIO</t>
  </si>
  <si>
    <t>NORMAN, JONATHON I</t>
  </si>
  <si>
    <t>CALDERON, ARACELI</t>
  </si>
  <si>
    <t>CIGNA - SOCORRO ISD</t>
  </si>
  <si>
    <t>GONZALEZ, ANTONIO</t>
  </si>
  <si>
    <t>ROBLEDO, IDA M</t>
  </si>
  <si>
    <t>CASTANEDA, HECTOR</t>
  </si>
  <si>
    <t>CAMACHO, LOTTI F</t>
  </si>
  <si>
    <t>ABASTA, HERIBERTO O</t>
  </si>
  <si>
    <t>GARCIA, ARMANDO</t>
  </si>
  <si>
    <t>PETTEYS, SUZAN</t>
  </si>
  <si>
    <t>LOPEZ, MARIA ELENA</t>
  </si>
  <si>
    <t>VALADEZ, JUANITA</t>
  </si>
  <si>
    <t>RUBIO, LORENZA C</t>
  </si>
  <si>
    <t>RAMIREZ, ROSA I</t>
  </si>
  <si>
    <t>CARRASCO, EDWARD</t>
  </si>
  <si>
    <t>BAYLON, BRENDA</t>
  </si>
  <si>
    <t>CARRILLO, OFELIA</t>
  </si>
  <si>
    <t>GUTIERREZ, LILIA A</t>
  </si>
  <si>
    <t>DELGADO, FELICIANA</t>
  </si>
  <si>
    <t>SANDOVAL, BLANCA</t>
  </si>
  <si>
    <t>SANCHEZ, RADAMES</t>
  </si>
  <si>
    <t>MENDOZA, MARTHA P</t>
  </si>
  <si>
    <t>VICKERS, LINDA</t>
  </si>
  <si>
    <t>HERRERA, CARMEN M</t>
  </si>
  <si>
    <t>DE LA ROSA, IDA</t>
  </si>
  <si>
    <t>LIZARRAGA, MARIA G</t>
  </si>
  <si>
    <t>SHIVELY, DEBORAH</t>
  </si>
  <si>
    <t>ORCI DE MURGA, JOSEFINA</t>
  </si>
  <si>
    <t>ANCHONDO, SARA G</t>
  </si>
  <si>
    <t>GRAJEDA, LORENA D</t>
  </si>
  <si>
    <t>MOTA, MARIO</t>
  </si>
  <si>
    <t>BENITEZ, JESUS</t>
  </si>
  <si>
    <t>RAMIREZ, MARIA L</t>
  </si>
  <si>
    <t>ORTIZ, ANA C</t>
  </si>
  <si>
    <t>ATILANO, ELDA</t>
  </si>
  <si>
    <t>LOZADA, EVANGELINA</t>
  </si>
  <si>
    <t>MORALES, REYMUNDO</t>
  </si>
  <si>
    <t>PEREZ SAPIEN, MANUEL L</t>
  </si>
  <si>
    <t>PARKE, ROBERT J</t>
  </si>
  <si>
    <t>JORDAN, CHRISTINA</t>
  </si>
  <si>
    <t>HERRERA, MARIA I</t>
  </si>
  <si>
    <t>MARTINEZ, ELIZABETH</t>
  </si>
  <si>
    <t>CHAVEZ, RIGOBERTO</t>
  </si>
  <si>
    <t>MARTINEZ, GUILLERMIN</t>
  </si>
  <si>
    <t>ARAGON DE SANTACRUZ, IRENE</t>
  </si>
  <si>
    <t>BUSTILLOS, PATRICIA</t>
  </si>
  <si>
    <t>CASTILLO, JAVIER A</t>
  </si>
  <si>
    <t>MEDRANO, MARIA E</t>
  </si>
  <si>
    <t>PARRAL, JOSE</t>
  </si>
  <si>
    <t>ESPINOZA, MARIA L</t>
  </si>
  <si>
    <t>MILAM, JAIME</t>
  </si>
  <si>
    <t>OLVERA, REBECCA M</t>
  </si>
  <si>
    <t>HOLGUIN, ROSA</t>
  </si>
  <si>
    <t>STEFFENS, DANNY</t>
  </si>
  <si>
    <t>REYES, PATRICIA</t>
  </si>
  <si>
    <t>LEON GUERRERO, MARIA G</t>
  </si>
  <si>
    <t>FLORES, YELENA</t>
  </si>
  <si>
    <t>RODRIGUEZ, JOSE</t>
  </si>
  <si>
    <t>ENRIQUEZ, CECILIA</t>
  </si>
  <si>
    <t>CRESPO, MAYRA L</t>
  </si>
  <si>
    <t>CARRILLO, PATSY A</t>
  </si>
  <si>
    <t>EPSTEIN, STEVEN</t>
  </si>
  <si>
    <t>RAZO, ELENA</t>
  </si>
  <si>
    <t>CASTRO, JUAN C</t>
  </si>
  <si>
    <t>TOUSIGNANT, JAMES E</t>
  </si>
  <si>
    <t>CABILDO, JORGE</t>
  </si>
  <si>
    <t>WC - CHUBB INSURANCE</t>
  </si>
  <si>
    <t>DAVIS, MARY</t>
  </si>
  <si>
    <t>VILLALBA, SERGIO A</t>
  </si>
  <si>
    <t>GAINES, JAMON</t>
  </si>
  <si>
    <t>CHACON, ANA M</t>
  </si>
  <si>
    <t>MENDOZA, ABEL</t>
  </si>
  <si>
    <t>ARROYO, ISMAEL O</t>
  </si>
  <si>
    <t>FONSECA, JOSEFINA</t>
  </si>
  <si>
    <t>MIRAMONTES, JOSE M</t>
  </si>
  <si>
    <t>FIGUEROA RODRIGUEZ, MARIA B</t>
  </si>
  <si>
    <t>VILLALBA, VANESSA</t>
  </si>
  <si>
    <t>THOMAS, BETTY J</t>
  </si>
  <si>
    <t>GUERRA, ARACELI</t>
  </si>
  <si>
    <t>ORDONEZ, ELVIRA</t>
  </si>
  <si>
    <t>SILVA, DANIEL</t>
  </si>
  <si>
    <t>DE LA ROSA ESCOBEDO, FELIPE</t>
  </si>
  <si>
    <t>LOYA, ERIKA J</t>
  </si>
  <si>
    <t>DAVILA, MARLA H</t>
  </si>
  <si>
    <t>ROMAN, SUE</t>
  </si>
  <si>
    <t>HOPSON, JESSICA M</t>
  </si>
  <si>
    <t>ORTIZ, EVA M</t>
  </si>
  <si>
    <t>KELLY, JENNIFER</t>
  </si>
  <si>
    <t>STERVIL, CLAUDIA</t>
  </si>
  <si>
    <t>ARREOLA, LUIS G</t>
  </si>
  <si>
    <t>SANCHEZ, ROSARIO</t>
  </si>
  <si>
    <t>FUENTES, JAMES</t>
  </si>
  <si>
    <t>ARNAL, ERNIE</t>
  </si>
  <si>
    <t>CABRALES CHAVIRA, GISSELLE</t>
  </si>
  <si>
    <t>PEOPLES, JAMES J</t>
  </si>
  <si>
    <t>RIVERA, ELIZABETH</t>
  </si>
  <si>
    <t>HERRERA, BERTHA A</t>
  </si>
  <si>
    <t>OCAMPO, MARIA</t>
  </si>
  <si>
    <t>HERNANDEZ, GREGORIA</t>
  </si>
  <si>
    <t>MEDINA, SUSANA</t>
  </si>
  <si>
    <t>MOORE, MARGARET</t>
  </si>
  <si>
    <t>CABRIALES, JESUS</t>
  </si>
  <si>
    <t>CHAVIRA, VIRGINIA B</t>
  </si>
  <si>
    <t>KING, GENEVA</t>
  </si>
  <si>
    <t>SOTO, CAROLINA</t>
  </si>
  <si>
    <t>PARKE, BIRGITT H</t>
  </si>
  <si>
    <t>SALAZAR, JOSE A</t>
  </si>
  <si>
    <t>BOHANNON, ERIKA</t>
  </si>
  <si>
    <t>GARCIA, HORTENCIA</t>
  </si>
  <si>
    <t>RUBALCAVA, MARIA</t>
  </si>
  <si>
    <t>GARCIA, EVA</t>
  </si>
  <si>
    <t>SALCIDO, LARRY</t>
  </si>
  <si>
    <t>WC - CLAIMS ADMINISTRATIVE SERVICES</t>
  </si>
  <si>
    <t>VARGAS, MELISSA</t>
  </si>
  <si>
    <t>RODRIGUEZ, PAUL</t>
  </si>
  <si>
    <t>THOMAS, CARL E</t>
  </si>
  <si>
    <t>VINCENT, JOHN D</t>
  </si>
  <si>
    <t>GONZALEZ-DEROMAN, MARICRUZ</t>
  </si>
  <si>
    <t>LOPEZ, ALMA G</t>
  </si>
  <si>
    <t>GRANADO, ANTONIO</t>
  </si>
  <si>
    <t>HERRERA, RAMON</t>
  </si>
  <si>
    <t>PALOMARES, CLAUDIA</t>
  </si>
  <si>
    <t>SMITH, JOSE</t>
  </si>
  <si>
    <t>ESTRADA, ALEJANDRO</t>
  </si>
  <si>
    <t>BAGLEY, LORETTA</t>
  </si>
  <si>
    <t>GARCIA, GLORIA G</t>
  </si>
  <si>
    <t>RODRIGUEZ, DANIEL</t>
  </si>
  <si>
    <t>SANCHEZ, VANESSA</t>
  </si>
  <si>
    <t>HOWARD, THELMA E</t>
  </si>
  <si>
    <t>ONTIVEROS, SOLEDAD B</t>
  </si>
  <si>
    <t>RIPOLL, ADELIDA A</t>
  </si>
  <si>
    <t>CARON, WANDA</t>
  </si>
  <si>
    <t>ELIZONDO, ERICA</t>
  </si>
  <si>
    <t>LEWIS, BRIAN J</t>
  </si>
  <si>
    <t>BALSACH, NANCY</t>
  </si>
  <si>
    <t>LUEKE, DIANA</t>
  </si>
  <si>
    <t>OPORTO, SILVIA</t>
  </si>
  <si>
    <t>TORLA, FLORENCE</t>
  </si>
  <si>
    <t>GRANADOS, IRENE</t>
  </si>
  <si>
    <t>FRANCO, MARGARITA E</t>
  </si>
  <si>
    <t>ARRIETA, GLORIA</t>
  </si>
  <si>
    <t>MARTINEZ, ALICE</t>
  </si>
  <si>
    <t>GUARDADO, ISMAEL M</t>
  </si>
  <si>
    <t>LIU, HSIU CHING</t>
  </si>
  <si>
    <t>MIRELES, ANA SYLVIA</t>
  </si>
  <si>
    <t>ARVIZO, TERESA</t>
  </si>
  <si>
    <t>IBARRA, ANGIE R</t>
  </si>
  <si>
    <t>GONZALEZ, REBECCA</t>
  </si>
  <si>
    <t>ALMARAZ, NICOLE</t>
  </si>
  <si>
    <t>MERJIL, SOCORRO</t>
  </si>
  <si>
    <t>SPANGLER, JASON S</t>
  </si>
  <si>
    <t>KEIM, CHRISTINE C</t>
  </si>
  <si>
    <t xml:space="preserve">WILSON, MARK </t>
  </si>
  <si>
    <t>GARCIA, MANUEL</t>
  </si>
  <si>
    <t>VAZQUEZ-ZIMMERMANN, DIANE</t>
  </si>
  <si>
    <t>PRN 15737</t>
  </si>
  <si>
    <t>LADUE, HILLARY G</t>
  </si>
  <si>
    <t>GOMEZ-LOZANO, JOSE</t>
  </si>
  <si>
    <t>VILLEGAS JR, ROBERT</t>
  </si>
  <si>
    <t>MISCHEN, WILLIAM</t>
  </si>
  <si>
    <t>GOMEZ, VANESSA</t>
  </si>
  <si>
    <t>GARCIA, JESUS</t>
  </si>
  <si>
    <t>-</t>
  </si>
  <si>
    <t>MYERS, KAREN</t>
  </si>
  <si>
    <t>SERRANO, CORA</t>
  </si>
  <si>
    <t>PIERCE, ANDREW S</t>
  </si>
  <si>
    <t>GONZALEZ, ESPERANZA</t>
  </si>
  <si>
    <t>NAVARRO, DOLORES M</t>
  </si>
  <si>
    <t>HERNANDEZ, GUADALUPE M</t>
  </si>
  <si>
    <t>ACOSTA, MIKE</t>
  </si>
  <si>
    <t>BUCKMASTER, FRANCES</t>
  </si>
  <si>
    <t>JONES, HARRY</t>
  </si>
  <si>
    <t>MARTINEZ, VERONICA V</t>
  </si>
  <si>
    <t>CONEN, MARY E</t>
  </si>
  <si>
    <t>GONZALEZ, GRACIELA C</t>
  </si>
  <si>
    <t>GOMEZ PEREZ, MACLOVIO</t>
  </si>
  <si>
    <t>GUEVARA, CINDY A</t>
  </si>
  <si>
    <t>LERMA, MARIA S</t>
  </si>
  <si>
    <t>RODRIGUEZ, DORA</t>
  </si>
  <si>
    <t>ESTRADA, VIRGINIA</t>
  </si>
  <si>
    <t>VELASQUEZ, MARIA G</t>
  </si>
  <si>
    <t>HUERTA, MICHAEL</t>
  </si>
  <si>
    <t>APODACA, JOHNNY</t>
  </si>
  <si>
    <t>GUERRA, LETICIA</t>
  </si>
  <si>
    <t>IBRAHIM, GEORGE</t>
  </si>
  <si>
    <t>CASAREZ, OSCAR</t>
  </si>
  <si>
    <t>BERNAL-SAINZ, HERLINDA</t>
  </si>
  <si>
    <t>PEREYRA, KENNETH</t>
  </si>
  <si>
    <t>DURAN, HERMINIA C</t>
  </si>
  <si>
    <t>RONQUILLO, GABRIEL M</t>
  </si>
  <si>
    <t>GARCIA, IRMA R</t>
  </si>
  <si>
    <t>SOLIS, RICARDO</t>
  </si>
  <si>
    <t>CHAVEZ, ANGIE</t>
  </si>
  <si>
    <t>MENDOZA, YVONNE T</t>
  </si>
  <si>
    <t>ALDAMA, MARIA D</t>
  </si>
  <si>
    <t>MAKER, ARKETHER L</t>
  </si>
  <si>
    <t>CHAMBERS, CAROL J</t>
  </si>
  <si>
    <t>GODINEZ, MARIA C</t>
  </si>
  <si>
    <t>DIAZ, PAULINA</t>
  </si>
  <si>
    <t>DOZIER, BONNIE L</t>
  </si>
  <si>
    <t>LOZANO, MARIA M</t>
  </si>
  <si>
    <t>GUZMAN ORTIZ, JORGE</t>
  </si>
  <si>
    <t>SOTO MARTINEZ, GILBERTO</t>
  </si>
  <si>
    <t>DE LA TORRE, GUADALUPE</t>
  </si>
  <si>
    <t>CASTANON, MINERVA</t>
  </si>
  <si>
    <t>FLORES, JORGE H</t>
  </si>
  <si>
    <t>VALE, DANA E</t>
  </si>
  <si>
    <t>ARMENDARIZ, MARTHA A</t>
  </si>
  <si>
    <t>SOLIS, CHRISTOPHER</t>
  </si>
  <si>
    <t>MARIN, CLAUDIA ISELA</t>
  </si>
  <si>
    <t>COZAD-FULLER, KAREN S</t>
  </si>
  <si>
    <t>MEJIA, NANCY</t>
  </si>
  <si>
    <t>ESCANDON, GLORIA</t>
  </si>
  <si>
    <t>GARCIA, GUADALUPE D</t>
  </si>
  <si>
    <t>GONZALEZ, MARIA Y</t>
  </si>
  <si>
    <t>ROMERO, CONCEPCION</t>
  </si>
  <si>
    <t>SMITH, LATASHIA K</t>
  </si>
  <si>
    <t>MICHELLETTI, MARIA DEL REFUGIO R</t>
  </si>
  <si>
    <t>DE LEON, MARIA E</t>
  </si>
  <si>
    <t>RODRIGUEZ, AARON A</t>
  </si>
  <si>
    <t>GARDEA, ANTONIO R</t>
  </si>
  <si>
    <t>MURDOCK, MARTHA</t>
  </si>
  <si>
    <t>FLORES ONTIVEROS, REBECCA</t>
  </si>
  <si>
    <t>CHAVEZ, LINDA B</t>
  </si>
  <si>
    <t>PANIAGUA, RAFAEL</t>
  </si>
  <si>
    <t>GUZMAN, ASHLEY C</t>
  </si>
  <si>
    <t>HINOJOSA, MARTHA P</t>
  </si>
  <si>
    <t>SALAS, MARTIN</t>
  </si>
  <si>
    <t>TRUJILLO, HORTENCIA</t>
  </si>
  <si>
    <t>CABRERA, ADRIANA</t>
  </si>
  <si>
    <t>LATIMER, WILLARD</t>
  </si>
  <si>
    <t>KITCHENS, MARIA</t>
  </si>
  <si>
    <t>PEINADO, RICHARD</t>
  </si>
  <si>
    <t>WANER, ANDREW M</t>
  </si>
  <si>
    <t>SOSA, MARIA L</t>
  </si>
  <si>
    <t>CORRAL, VERONNA</t>
  </si>
  <si>
    <t>JOHNSTON, GLORIA</t>
  </si>
  <si>
    <t>REVELES, LILIA</t>
  </si>
  <si>
    <t>CANCHOLA, SOCORRO</t>
  </si>
  <si>
    <t>HERRIMAN, GENE E</t>
  </si>
  <si>
    <t>PANTOJA, REFUGIO</t>
  </si>
  <si>
    <t>HERNANDEZ RIVERA, LETICIA M</t>
  </si>
  <si>
    <t>JENKINS, ROSALIE R</t>
  </si>
  <si>
    <t>GARCIA, ROSA E</t>
  </si>
  <si>
    <t>Birth Date</t>
  </si>
  <si>
    <t>206472</t>
  </si>
  <si>
    <t>206473</t>
  </si>
  <si>
    <t>207108</t>
  </si>
  <si>
    <t>207109</t>
  </si>
  <si>
    <t>207110</t>
  </si>
  <si>
    <t>207111</t>
  </si>
  <si>
    <t>207112</t>
  </si>
  <si>
    <t>207113</t>
  </si>
  <si>
    <t>207114</t>
  </si>
  <si>
    <t>207115</t>
  </si>
  <si>
    <t>207116</t>
  </si>
  <si>
    <t>18001</t>
  </si>
  <si>
    <t>207117</t>
  </si>
  <si>
    <t>207118</t>
  </si>
  <si>
    <t>TORRES, SANDRA</t>
  </si>
  <si>
    <t>207119</t>
  </si>
  <si>
    <t>207120</t>
  </si>
  <si>
    <t>207121</t>
  </si>
  <si>
    <t>207122</t>
  </si>
  <si>
    <t>207123</t>
  </si>
  <si>
    <t>207124</t>
  </si>
  <si>
    <t>207125</t>
  </si>
  <si>
    <t>207126</t>
  </si>
  <si>
    <t>207127</t>
  </si>
  <si>
    <t>207128</t>
  </si>
  <si>
    <t>207129</t>
  </si>
  <si>
    <t>207130</t>
  </si>
  <si>
    <t>207131</t>
  </si>
  <si>
    <t>207132</t>
  </si>
  <si>
    <t>207133</t>
  </si>
  <si>
    <t>207134</t>
  </si>
  <si>
    <t>207135</t>
  </si>
  <si>
    <t>207136</t>
  </si>
  <si>
    <t>207137</t>
  </si>
  <si>
    <t>207138</t>
  </si>
  <si>
    <t>207139</t>
  </si>
  <si>
    <t>207141</t>
  </si>
  <si>
    <t>207142</t>
  </si>
  <si>
    <t>207143</t>
  </si>
  <si>
    <t>207144</t>
  </si>
  <si>
    <t>207145</t>
  </si>
  <si>
    <t>207146</t>
  </si>
  <si>
    <t>207147</t>
  </si>
  <si>
    <t>207148</t>
  </si>
  <si>
    <t>207149</t>
  </si>
  <si>
    <t>207150</t>
  </si>
  <si>
    <t>207151</t>
  </si>
  <si>
    <t>207152</t>
  </si>
  <si>
    <t>SANTIAGO, MARIA</t>
  </si>
  <si>
    <t>207153</t>
  </si>
  <si>
    <t>207154</t>
  </si>
  <si>
    <t>207155</t>
  </si>
  <si>
    <t>207156</t>
  </si>
  <si>
    <t>207157</t>
  </si>
  <si>
    <t>RIOS, DENISE</t>
  </si>
  <si>
    <t>207158</t>
  </si>
  <si>
    <t>207159</t>
  </si>
  <si>
    <t>207160</t>
  </si>
  <si>
    <t>207161</t>
  </si>
  <si>
    <t>207162</t>
  </si>
  <si>
    <t>207163</t>
  </si>
  <si>
    <t>207164</t>
  </si>
  <si>
    <t>207165</t>
  </si>
  <si>
    <t>207166</t>
  </si>
  <si>
    <t>207167</t>
  </si>
  <si>
    <t>207168</t>
  </si>
  <si>
    <t>207169</t>
  </si>
  <si>
    <t>207170</t>
  </si>
  <si>
    <t>207171</t>
  </si>
  <si>
    <t>207172</t>
  </si>
  <si>
    <t>207173</t>
  </si>
  <si>
    <t>207174</t>
  </si>
  <si>
    <t>207175</t>
  </si>
  <si>
    <t>207176</t>
  </si>
  <si>
    <t>207177</t>
  </si>
  <si>
    <t>207178</t>
  </si>
  <si>
    <t>207179</t>
  </si>
  <si>
    <t>207180</t>
  </si>
  <si>
    <t>207181</t>
  </si>
  <si>
    <t>207182</t>
  </si>
  <si>
    <t>207183</t>
  </si>
  <si>
    <t>207184</t>
  </si>
  <si>
    <t>207185</t>
  </si>
  <si>
    <t>207186</t>
  </si>
  <si>
    <t>207187</t>
  </si>
  <si>
    <t>207188</t>
  </si>
  <si>
    <t>207189</t>
  </si>
  <si>
    <t>207190</t>
  </si>
  <si>
    <t>207207</t>
  </si>
  <si>
    <t>18021</t>
  </si>
  <si>
    <t>11801</t>
  </si>
  <si>
    <t>MURPHY, DANILO</t>
  </si>
  <si>
    <t>207233</t>
  </si>
  <si>
    <t>207234</t>
  </si>
  <si>
    <t>MOLINAR, OSCAR</t>
  </si>
  <si>
    <t>ARROYO, JULIETA N</t>
  </si>
  <si>
    <t>BESHEARS, CLAUDE D</t>
  </si>
  <si>
    <t>VILLARREAL, MANUEL</t>
  </si>
  <si>
    <t>VERDUGO, ANN S</t>
  </si>
  <si>
    <t>MENDOZA, VICTOR M</t>
  </si>
  <si>
    <t>ESPARZA, MARIA DE JESUS</t>
  </si>
  <si>
    <t>ESPARZA, LYDIA G</t>
  </si>
  <si>
    <t>PALMA ACEVEDO, HECTOR D</t>
  </si>
  <si>
    <t>GARCIA, DORA T</t>
  </si>
  <si>
    <t>LUJAN, NADINE C</t>
  </si>
  <si>
    <t>PRICE, STEPHEN L</t>
  </si>
  <si>
    <t>JARAMILLO, SOFIA</t>
  </si>
  <si>
    <t>RIOS, JAVIER R</t>
  </si>
  <si>
    <t>CRYE, MARGARET H</t>
  </si>
  <si>
    <t>VILARDELL, IRMA</t>
  </si>
  <si>
    <t>MARTINEZ, MARIA LUISA</t>
  </si>
  <si>
    <t>CASAS, RICARDO M</t>
  </si>
  <si>
    <t>BARRAZA, SILVIA</t>
  </si>
  <si>
    <t>ROBLES-DEREZA, LETICIA</t>
  </si>
  <si>
    <t>PAYAN, EUNICE</t>
  </si>
  <si>
    <t>GOSS, HELEN T</t>
  </si>
  <si>
    <t>JAMES, BRENDA M</t>
  </si>
  <si>
    <t>LOPEZ, MANUEL R</t>
  </si>
  <si>
    <t>ROBINSON, PATRICIA A</t>
  </si>
  <si>
    <t>TAPIA, MARTHA N</t>
  </si>
  <si>
    <t>MONROY, MIGUEL</t>
  </si>
  <si>
    <t>OGDEN, ANA T</t>
  </si>
  <si>
    <t>ARROYOS ROJO, ROMELIA</t>
  </si>
  <si>
    <t>OTERO, MARIA I</t>
  </si>
  <si>
    <t>DI PASCUALE, THASMANIA</t>
  </si>
  <si>
    <t>MALDONADO, FRANCES</t>
  </si>
  <si>
    <t>DITIRRO, SHEILA L</t>
  </si>
  <si>
    <t>FLORES, MARIA A</t>
  </si>
  <si>
    <t>MORALES, JESUS</t>
  </si>
  <si>
    <t>TEST, RECORDS</t>
  </si>
  <si>
    <t>WILLIAMS, PATRICIA</t>
  </si>
  <si>
    <t>SHALLENBERGER, JEAN</t>
  </si>
  <si>
    <t>PALMA, KARLA</t>
  </si>
  <si>
    <t>GARDEA, ROBERT</t>
  </si>
  <si>
    <t>URBINA, DOLORES</t>
  </si>
  <si>
    <t>CASTELLANOS, ANTONIO</t>
  </si>
  <si>
    <t>PLACENCIA, VICTOR M</t>
  </si>
  <si>
    <t>CAZARES, MARIA LUISA</t>
  </si>
  <si>
    <t>COLON, ELIZABETH</t>
  </si>
  <si>
    <t>BROWN, EDGAR S</t>
  </si>
  <si>
    <t>SAAVEDRA, LORENZO</t>
  </si>
  <si>
    <t>GUTIERREZ, OLGA</t>
  </si>
  <si>
    <t>BARRAZA, MARIA E</t>
  </si>
  <si>
    <t>SALAZAR, MACARIO B</t>
  </si>
  <si>
    <t>LICON DE MALDONADO, NORMA N</t>
  </si>
  <si>
    <t>LOPEZ, JOSEFINA</t>
  </si>
  <si>
    <t>DUARTE, ARMANDO</t>
  </si>
  <si>
    <t>PASILLAS RIVERA, JESUS A</t>
  </si>
  <si>
    <t>BOCANEGRA, JOSE J</t>
  </si>
  <si>
    <t>CANO SALCIDO, REBECCA</t>
  </si>
  <si>
    <t>GUILLEN, ROBERTO</t>
  </si>
  <si>
    <t>MACIAS, CAROLINA</t>
  </si>
  <si>
    <t>GONZALEZ, BRENDA</t>
  </si>
  <si>
    <t>POULOS, KATHARINE S</t>
  </si>
  <si>
    <t>RAMIREZ, BELEM</t>
  </si>
  <si>
    <t>CANO, JESSICA M</t>
  </si>
  <si>
    <t>RAMOS-CARMONA, JUAN A</t>
  </si>
  <si>
    <t>ESCOBEDO GUERRERO, SERGIO</t>
  </si>
  <si>
    <t>RICHARDSON, VERONICA</t>
  </si>
  <si>
    <t>MORALES, MARIA E</t>
  </si>
  <si>
    <t>FERNANDEZ, CLAUDIA</t>
  </si>
  <si>
    <t>CASTELLANOS, ANA</t>
  </si>
  <si>
    <t>FLORES, ENRIQUE</t>
  </si>
  <si>
    <t>MUNIZ, ESPERANZA</t>
  </si>
  <si>
    <t>WIIRRE, LORRAINE</t>
  </si>
  <si>
    <t>STEVENS, MICHAEL</t>
  </si>
  <si>
    <t>GEMOETS, MARIA A</t>
  </si>
  <si>
    <t>OGBONNA, EBENEZER</t>
  </si>
  <si>
    <t>MELCHOR ARROYO, JUAN F</t>
  </si>
  <si>
    <t>LOUIS, VIVIAN</t>
  </si>
  <si>
    <t>KALLEY, CANDIS A</t>
  </si>
  <si>
    <t>ROSALES, JUAN P</t>
  </si>
  <si>
    <t>MURPHY, VANESSA C</t>
  </si>
  <si>
    <t>TOSUN, AYSE</t>
  </si>
  <si>
    <t>GREEDER, MELISSA</t>
  </si>
  <si>
    <t>GREEN, LAURA</t>
  </si>
  <si>
    <t>HERRERA, RAYMOND</t>
  </si>
  <si>
    <t>QUINONES, ABIGAIL</t>
  </si>
  <si>
    <t>REBNER, MICHAEL</t>
  </si>
  <si>
    <t>SIERRA, RAUL</t>
  </si>
  <si>
    <t>DE ALMEIDA, LUCAS</t>
  </si>
  <si>
    <t>MADRID, BENJAMIN V</t>
  </si>
  <si>
    <t>CARDENAS, ROSARIO</t>
  </si>
  <si>
    <t>WHEELER, JACQUELINE</t>
  </si>
  <si>
    <t>TAYLOR, CHARLES</t>
  </si>
  <si>
    <t>GIL, JULIA</t>
  </si>
  <si>
    <t>DE LA O, JOSE</t>
  </si>
  <si>
    <t>MAYO, JUDITH A</t>
  </si>
  <si>
    <t>PEDREGON, LUIS</t>
  </si>
  <si>
    <t>RAGHEB, MOATAZ M</t>
  </si>
  <si>
    <t>CRAMER, JANET I</t>
  </si>
  <si>
    <t>LOPEZ, MANUEL</t>
  </si>
  <si>
    <t>CHAVEZ, VICTOR M</t>
  </si>
  <si>
    <t>GARCIA, CARMEN</t>
  </si>
  <si>
    <t>MUNOZ, CYNTHIA</t>
  </si>
  <si>
    <t>WINN, REGINALD R</t>
  </si>
  <si>
    <t>MORALES, JOEL</t>
  </si>
  <si>
    <t>RODRIGUEZ, OSCAR</t>
  </si>
  <si>
    <t>CHAVIRA, MARIA L</t>
  </si>
  <si>
    <t>RODRIGUEZ, CHRISTINA</t>
  </si>
  <si>
    <t>BUSTAMANTE, DAVID</t>
  </si>
  <si>
    <t>ORMSBY, KAYE</t>
  </si>
  <si>
    <t>TATE, AMANDA</t>
  </si>
  <si>
    <t>FACIO, MARIA T</t>
  </si>
  <si>
    <t>ORTIZ, ORLANDO</t>
  </si>
  <si>
    <t>HERNANDEZ, LAURA S</t>
  </si>
  <si>
    <t>CHANSON, LAURIE L</t>
  </si>
  <si>
    <t>SALAZAR, JAIME</t>
  </si>
  <si>
    <t>ALLEN, ELIJAH</t>
  </si>
  <si>
    <t>RODRIGUEZ, SAMUEL</t>
  </si>
  <si>
    <t>CASTILLO, MARIO B</t>
  </si>
  <si>
    <t>LOPEZ DE MACIAS, NATIVIDAD</t>
  </si>
  <si>
    <t>GARCIA, SANDRA Y</t>
  </si>
  <si>
    <t>ALDACO, DONNA K</t>
  </si>
  <si>
    <t>ESPARZA, VICTOR</t>
  </si>
  <si>
    <t>OCHOA, MARIA L</t>
  </si>
  <si>
    <t>REYES, ANTHONY</t>
  </si>
  <si>
    <t>SANCHEZ PONCE, JUAN</t>
  </si>
  <si>
    <t>ANDRADE, ANTONIO</t>
  </si>
  <si>
    <t>SMITH, RICKY</t>
  </si>
  <si>
    <t>FOREMAN, MARIANNE</t>
  </si>
  <si>
    <t>JANOE, DELL</t>
  </si>
  <si>
    <t>HARNEY, JANET L</t>
  </si>
  <si>
    <t>TIPTON, ROBERT</t>
  </si>
  <si>
    <t>CANALES, RITA</t>
  </si>
  <si>
    <t>CARRILLO, TERESA G</t>
  </si>
  <si>
    <t>JOHNSON, MONIKA</t>
  </si>
  <si>
    <t>HAWKINS-KIRKHART, GERLINDE</t>
  </si>
  <si>
    <t>JONES, MARY F</t>
  </si>
  <si>
    <t>BARRERA, JANET</t>
  </si>
  <si>
    <t>TRILLO, ANTONIO D</t>
  </si>
  <si>
    <t>LUCERO, CRISTINA R</t>
  </si>
  <si>
    <t>HERRERA, MARGIE</t>
  </si>
  <si>
    <t>RIZO, MARIA</t>
  </si>
  <si>
    <t>SALAZAR, TERESA</t>
  </si>
  <si>
    <t>RYAN, SHAWNA</t>
  </si>
  <si>
    <t>ESTRADA, JOSE</t>
  </si>
  <si>
    <t>AMESQUITA, SANDRA</t>
  </si>
  <si>
    <t>VENZOR, ANDY</t>
  </si>
  <si>
    <t>LOPEZ, RUBEN</t>
  </si>
  <si>
    <t>MCGILL, REBECCA D</t>
  </si>
  <si>
    <t>DIAZ, MARCELA</t>
  </si>
  <si>
    <t>KASCH, GUADALUPE</t>
  </si>
  <si>
    <t>HESTER, TODD</t>
  </si>
  <si>
    <t>BOURGET, KARI</t>
  </si>
  <si>
    <t>SILVA, MANUEL</t>
  </si>
  <si>
    <t>BACA, CONSUELO F</t>
  </si>
  <si>
    <t>JUAREZ, SYLVIA</t>
  </si>
  <si>
    <t>GONZALEZ, CHRISTOPHER</t>
  </si>
  <si>
    <t>MIRANDA, ERNESTINA</t>
  </si>
  <si>
    <t>FEDERICO, GUADALUPE</t>
  </si>
  <si>
    <t>STAIGER, NOTHBURGA E</t>
  </si>
  <si>
    <t>MARTINEZ, RAFAEL</t>
  </si>
  <si>
    <t>CAMPOS, MERLI</t>
  </si>
  <si>
    <t>RAMIREZ, BERTHA M</t>
  </si>
  <si>
    <t>SAMANIEGO, NORMA</t>
  </si>
  <si>
    <t>GOMEZ, CHRISTINA</t>
  </si>
  <si>
    <t>JACKMAN, JOSHUA</t>
  </si>
  <si>
    <t>DE SANTIAGO DE BAEZA, MARIA D</t>
  </si>
  <si>
    <t>LUNA DE VALLES, ELENA</t>
  </si>
  <si>
    <t>GARCIA, JORGE LUIS</t>
  </si>
  <si>
    <t>HERNANDEZ, JOSE L</t>
  </si>
  <si>
    <t>BOBADILLA, LUIS</t>
  </si>
  <si>
    <t>AGUILAR, LAURA</t>
  </si>
  <si>
    <t>LICON, SOCORRO</t>
  </si>
  <si>
    <t>AMARO, ESTEBAN</t>
  </si>
  <si>
    <t>PHILLIPS, PATRICIA</t>
  </si>
  <si>
    <t>HAYEN, SERGIO</t>
  </si>
  <si>
    <t>RUIZ, JOEL</t>
  </si>
  <si>
    <t>BRACK, MAYELA</t>
  </si>
  <si>
    <t>RIVERA, ELVIA</t>
  </si>
  <si>
    <t>BARRAZA, ANA</t>
  </si>
  <si>
    <t>RODRIGUEZ, HECTOR</t>
  </si>
  <si>
    <t>FERNANDEZ, JESSICA</t>
  </si>
  <si>
    <t>VENEGAS, FRANCISCO</t>
  </si>
  <si>
    <t>RETANA, LUIS A</t>
  </si>
  <si>
    <t>MERCADO, BENITA G</t>
  </si>
  <si>
    <t>DALY, DONNA</t>
  </si>
  <si>
    <t>MARTINEZ, ARMANDO</t>
  </si>
  <si>
    <t>GRADO, REYMUNDO</t>
  </si>
  <si>
    <t>VASQUEZ, STOVAL</t>
  </si>
  <si>
    <t>PEREZ, NATALIE</t>
  </si>
  <si>
    <t>COFFMAN, MARY</t>
  </si>
  <si>
    <t>CARRILLO, ANDY</t>
  </si>
  <si>
    <t>BORI, JOHN C</t>
  </si>
  <si>
    <t>ACOSTA, ERIKA</t>
  </si>
  <si>
    <t>BEARD, FRANK</t>
  </si>
  <si>
    <t>LABIAGA, PATRICIA</t>
  </si>
  <si>
    <t>VEGA, JOSE A</t>
  </si>
  <si>
    <t>VILLALVA, ISAAC K</t>
  </si>
  <si>
    <t>RUIZ, CARMEN G</t>
  </si>
  <si>
    <t>PADILLA, ROSEMARY</t>
  </si>
  <si>
    <t>BOJORQUEZ-MORALES, MARIA O</t>
  </si>
  <si>
    <t>SILVA-LEYVA, BIANCA</t>
  </si>
  <si>
    <t>NUNEZ, MARGARET</t>
  </si>
  <si>
    <t>PETRI, RICHARD</t>
  </si>
  <si>
    <t>MURPHY, ROGELIO J</t>
  </si>
  <si>
    <t>ALANIS DE HINOJOS, MARIA T</t>
  </si>
  <si>
    <t>LUJAN, ROBERTO N</t>
  </si>
  <si>
    <t>MELENDEZ, SARAH A</t>
  </si>
  <si>
    <t>MENDOZA, MARGARITA</t>
  </si>
  <si>
    <t>HERNANDEZ, JAMES</t>
  </si>
  <si>
    <t>BERNAL, LEONEL</t>
  </si>
  <si>
    <t>ZAMORA, MILTON</t>
  </si>
  <si>
    <t>ANAYA, JESUS</t>
  </si>
  <si>
    <t>ROBERTS, KIRSTY</t>
  </si>
  <si>
    <t>MARTINEZ, MARY</t>
  </si>
  <si>
    <t>CASTILLO, ANA</t>
  </si>
  <si>
    <t>MARIN, ARTURO</t>
  </si>
  <si>
    <t>PASCHICH, CHRISTINA</t>
  </si>
  <si>
    <t>RUBIO, MARIA VIRGINIA</t>
  </si>
  <si>
    <t>BUSTAMANTE, MIGUEL</t>
  </si>
  <si>
    <t>CRAMER, CHRISTOPHER R</t>
  </si>
  <si>
    <t>LOPEZ, JUAN</t>
  </si>
  <si>
    <t>WACHSMANN, CHRIS E</t>
  </si>
  <si>
    <t>HERNANDEZ, RAMONA</t>
  </si>
  <si>
    <t>GUTIERREZ, ARMIDA</t>
  </si>
  <si>
    <t>ANDRADE, GUADALUPE</t>
  </si>
  <si>
    <t>ALVA DE LOS SANTOS, FERNANDO</t>
  </si>
  <si>
    <t>MAPLES, STEPHEN</t>
  </si>
  <si>
    <t>GONZALEZ, MARTHA GUADALUPE</t>
  </si>
  <si>
    <t>VELEZ, JESSICA</t>
  </si>
  <si>
    <t>MARTINEZ, EDITH</t>
  </si>
  <si>
    <t>GARCIA, BLANCA E</t>
  </si>
  <si>
    <t>SIMONS, GINGER</t>
  </si>
  <si>
    <t>LOPEZ, RONNIE</t>
  </si>
  <si>
    <t>URENA, GLORIA L</t>
  </si>
  <si>
    <t>GALINDO VALDEZ, AIDA</t>
  </si>
  <si>
    <t>VELASQUEZ, SYLVIA</t>
  </si>
  <si>
    <t>BREITAG, DOUGLAS</t>
  </si>
  <si>
    <t>PORRAS, VERONICA</t>
  </si>
  <si>
    <t>LOPEZ, DULCE N</t>
  </si>
  <si>
    <t>MORALES, ROSEMARY</t>
  </si>
  <si>
    <t>EVANS AMACKER, ANGELICA</t>
  </si>
  <si>
    <t>GOMEZ, MARIA</t>
  </si>
  <si>
    <t>PLACE, MICHELLE</t>
  </si>
  <si>
    <t>PEREZ, PRISCILLA</t>
  </si>
  <si>
    <t>MUNOZ DE HERNANDEZ, MARIA E</t>
  </si>
  <si>
    <t>HERNANDEZ, ALBERTO</t>
  </si>
  <si>
    <t>ARELLANO, JUAN</t>
  </si>
  <si>
    <t>ESCOBEDO, JOSE LUIS</t>
  </si>
  <si>
    <t>ACOSTA, NATALIA</t>
  </si>
  <si>
    <t>MCALISTER, THOMAS</t>
  </si>
  <si>
    <t>GOMEZ, ROSALINDA</t>
  </si>
  <si>
    <t>KELLEY, JAMES</t>
  </si>
  <si>
    <t>ALVARADO, ALEJANDRA</t>
  </si>
  <si>
    <t>ALDERETE, GABRIEL DE JESUS</t>
  </si>
  <si>
    <t>MARTINEZ, HECTOR</t>
  </si>
  <si>
    <t>SHORTER, LAURA</t>
  </si>
  <si>
    <t>RUBALCAVA, CHRISTOPHER</t>
  </si>
  <si>
    <t>BARRON, LUCINDA</t>
  </si>
  <si>
    <t>WITHERINGTON, CONNIE</t>
  </si>
  <si>
    <t>GUTIERREZ, SANJUANA</t>
  </si>
  <si>
    <t>NAJERA, ROSA R</t>
  </si>
  <si>
    <t>CAMARGO, FLORENCIA</t>
  </si>
  <si>
    <t>HERNANDEZ, AIDE G</t>
  </si>
  <si>
    <t>GALLEGOS, THELMA</t>
  </si>
  <si>
    <t>CASTLE, CORY</t>
  </si>
  <si>
    <t>LOYA, IRMA</t>
  </si>
  <si>
    <t>ESTRADA, ABRAHAM</t>
  </si>
  <si>
    <t>HARRISON, KRISTEN</t>
  </si>
  <si>
    <t>JIMENEZ, HECTOR</t>
  </si>
  <si>
    <t>JOHNSON, ALFONSO</t>
  </si>
  <si>
    <t>TURCOTTE, ROBERT</t>
  </si>
  <si>
    <t>DOLLAR, DONNA</t>
  </si>
  <si>
    <t>HERNANDEZ, LINDA</t>
  </si>
  <si>
    <t>JOHNSON, EDITH</t>
  </si>
  <si>
    <t>MENDIA, OFELIA</t>
  </si>
  <si>
    <t>HICKMAN, SIDNEY</t>
  </si>
  <si>
    <t>GARCIA, GLORIA</t>
  </si>
  <si>
    <t>REYNOSO, MARIA</t>
  </si>
  <si>
    <t>FLORES, ROBERT</t>
  </si>
  <si>
    <t>OLVERA, RAMON</t>
  </si>
  <si>
    <t>CANO, FERMINA</t>
  </si>
  <si>
    <t>DEUEL, AMANDA S</t>
  </si>
  <si>
    <t>JOHNSON, THOMAS</t>
  </si>
  <si>
    <t>PINEDA, SARA</t>
  </si>
  <si>
    <t>AVITIA, OSBALDO R</t>
  </si>
  <si>
    <t>CAJAS, MATILDE</t>
  </si>
  <si>
    <t>REYES, ARMIDA N</t>
  </si>
  <si>
    <t>CEPEDA, ALICIA</t>
  </si>
  <si>
    <t>ESPINO, YOLANDA</t>
  </si>
  <si>
    <t>ELLIOTT, TANIA L</t>
  </si>
  <si>
    <t>CALVIN, ROY</t>
  </si>
  <si>
    <t>MENDOZA, OTILIA</t>
  </si>
  <si>
    <t>ROMAN, DAVID F</t>
  </si>
  <si>
    <t>SALAS, LETICIA</t>
  </si>
  <si>
    <t>ALCALA, JUAN</t>
  </si>
  <si>
    <t>CARRILLO MAGALLANES, ALBERTO</t>
  </si>
  <si>
    <t>ANAYA, MARIA ELENA</t>
  </si>
  <si>
    <t>MARTINEZ, RICARDO A</t>
  </si>
  <si>
    <t>JACQUEZ, CLEMENCIA</t>
  </si>
  <si>
    <t>CASTILLO, ROGELIO</t>
  </si>
  <si>
    <t>CHRISTENSON, MARGARITA</t>
  </si>
  <si>
    <t>HETZEL, SONIA</t>
  </si>
  <si>
    <t>ANDREWS, RAMONA</t>
  </si>
  <si>
    <t>MORA, ALBERTO</t>
  </si>
  <si>
    <t>TERRAZAS, JOSE</t>
  </si>
  <si>
    <t>MORLAND, CECILIA N</t>
  </si>
  <si>
    <t>ORNELAS, SERGIO A</t>
  </si>
  <si>
    <t>MAJOR, MARLENA G</t>
  </si>
  <si>
    <t>SIKES, SAWYER B</t>
  </si>
  <si>
    <t>STRACKBEIN, JULIE</t>
  </si>
  <si>
    <t>SCOTT-MORENO, ROSA G</t>
  </si>
  <si>
    <t>NAVARRO, MARIA</t>
  </si>
  <si>
    <t>NAVAR, BERTHA A</t>
  </si>
  <si>
    <t>VASQUEZ, ROBERT</t>
  </si>
  <si>
    <t>SAUCEDO, JANET</t>
  </si>
  <si>
    <t>CORRAL, SONIA</t>
  </si>
  <si>
    <t>VOGEL, JOYCE ANN</t>
  </si>
  <si>
    <t>CANO, YVONNE</t>
  </si>
  <si>
    <t>JONES, FAYE J</t>
  </si>
  <si>
    <t>ENRIQUEZ, FABIAN</t>
  </si>
  <si>
    <t>EVANS, APRIL</t>
  </si>
  <si>
    <t>VALDEZ, IRMA</t>
  </si>
  <si>
    <t>GONZALEZ, ARTURO</t>
  </si>
  <si>
    <t>PERALTA, CYNTHIA C</t>
  </si>
  <si>
    <t>SILVA, PEDRO</t>
  </si>
  <si>
    <t>LOPEZ, RICARDO</t>
  </si>
  <si>
    <t>RAMIREZ, ROSENDA</t>
  </si>
  <si>
    <t>NUNEZ, NATTALY S</t>
  </si>
  <si>
    <t>CORRAL, DAVID</t>
  </si>
  <si>
    <t>DOMINGUEZ, MARIA A</t>
  </si>
  <si>
    <t>HERNANDEZ DE PEREZ, IRENE</t>
  </si>
  <si>
    <t>MORALES, IRMA</t>
  </si>
  <si>
    <t>BRAINARD, HAROLD</t>
  </si>
  <si>
    <t>WREN, PAMELA</t>
  </si>
  <si>
    <t>BACA, NORMA</t>
  </si>
  <si>
    <t>GUTIERREZ, ARTURO</t>
  </si>
  <si>
    <t>RAFFERTY, MICHAEL B</t>
  </si>
  <si>
    <t>LOPEZ, MERCEDES G</t>
  </si>
  <si>
    <t>JAQUEZ, HORTENSIA</t>
  </si>
  <si>
    <t>VILLALOBOS, ALFREDO</t>
  </si>
  <si>
    <t>RUSH, MARINA</t>
  </si>
  <si>
    <t>SERNA, JOSE R</t>
  </si>
  <si>
    <t>QUINTERO, LAZARO</t>
  </si>
  <si>
    <t>FLORES, FEDERICO</t>
  </si>
  <si>
    <t>WALLACE, IMELDA</t>
  </si>
  <si>
    <t>GAYTAN, MARIA</t>
  </si>
  <si>
    <t>MERCADO, PEDRO</t>
  </si>
  <si>
    <t>MARTINEZ, MARIA L</t>
  </si>
  <si>
    <t>GARCIA, JESSIE J</t>
  </si>
  <si>
    <t>EVANS, JACINTA</t>
  </si>
  <si>
    <t>SMITH, ZEYNA</t>
  </si>
  <si>
    <t>PATTERSON, MICHAEL</t>
  </si>
  <si>
    <t>RAMIREZ, LISA</t>
  </si>
  <si>
    <t>MATA VARGAS, FERNANDO</t>
  </si>
  <si>
    <t>ARIAS, ROXANNE</t>
  </si>
  <si>
    <t>ROSAS, FRANK</t>
  </si>
  <si>
    <t>CASTILLO BUSTAMANTE, NORMA</t>
  </si>
  <si>
    <t>RODRIGUEZ, HENNAH E</t>
  </si>
  <si>
    <t>GARCIA, SALVADOR</t>
  </si>
  <si>
    <t>CLAYPOOL, JESSICA</t>
  </si>
  <si>
    <t>NUNEZ, BRENDA</t>
  </si>
  <si>
    <t>VALDEZ, MARIA A</t>
  </si>
  <si>
    <t>JURADO JR, ELMO</t>
  </si>
  <si>
    <t>RIZO, LAURA</t>
  </si>
  <si>
    <t>VASQUEZ, DANIEL</t>
  </si>
  <si>
    <t>RODARTE, ANGELA</t>
  </si>
  <si>
    <t>ALVARADO, DANIEL</t>
  </si>
  <si>
    <t>AYALA, MARTHA</t>
  </si>
  <si>
    <t>COFFEY, ARTHUR</t>
  </si>
  <si>
    <t>JUAREZ, PRISCILLA</t>
  </si>
  <si>
    <t>KLINGENBERG, VINCE</t>
  </si>
  <si>
    <t>WALDVOGEL, ESPERANZA</t>
  </si>
  <si>
    <t>MUNOZ, ARTURO</t>
  </si>
  <si>
    <t>MARTINEZ, SANDRA M</t>
  </si>
  <si>
    <t>MITCHELL, BECKY</t>
  </si>
  <si>
    <t>SWANSON, RONALD</t>
  </si>
  <si>
    <t>SCHMIDT, AMY</t>
  </si>
  <si>
    <t>ESTRADA, PAULA R</t>
  </si>
  <si>
    <t>BENITEZ, PEDRO</t>
  </si>
  <si>
    <t>INGLE, AMBER M</t>
  </si>
  <si>
    <t>ORTIZ, ALBERTO</t>
  </si>
  <si>
    <t>VALADEZ, IRENE</t>
  </si>
  <si>
    <t>GUTIERREZ, WENDY</t>
  </si>
  <si>
    <t>KEITH, DIANA</t>
  </si>
  <si>
    <t>PENA, ERNESTINA</t>
  </si>
  <si>
    <t>CORRELL, SHERRI L</t>
  </si>
  <si>
    <t>BAILEY, COREY</t>
  </si>
  <si>
    <t>MEDINA, YSIDRO D</t>
  </si>
  <si>
    <t>DE LA CRUZ, LUIS</t>
  </si>
  <si>
    <t>BACA, SILAS</t>
  </si>
  <si>
    <t>SHUGART, GAIL M</t>
  </si>
  <si>
    <t>MUNOZ, GLORIA</t>
  </si>
  <si>
    <t>BALL, JAMES</t>
  </si>
  <si>
    <t>DENIS, VICTOR</t>
  </si>
  <si>
    <t>MUNIZ, CONNIE M</t>
  </si>
  <si>
    <t>AMBRIZ NUNEZ, ANGEL</t>
  </si>
  <si>
    <t>AUSTIN, WALLACE</t>
  </si>
  <si>
    <t>MARTINEZ, ROSA M</t>
  </si>
  <si>
    <t>SOLIS, HILARIO</t>
  </si>
  <si>
    <t>HERNANDEZ, LUIS</t>
  </si>
  <si>
    <t>ROSALES, JACK</t>
  </si>
  <si>
    <t>GOMEZ, LUIS</t>
  </si>
  <si>
    <t>SOTO, MARY</t>
  </si>
  <si>
    <t>BORJAS, TRINIDAD</t>
  </si>
  <si>
    <t>MCDOWELL, KENNETH R</t>
  </si>
  <si>
    <t>ARELLANO, AURORA</t>
  </si>
  <si>
    <t>BECK, MICHAEL</t>
  </si>
  <si>
    <t>SALAZAR, EVANGELINA</t>
  </si>
  <si>
    <t>ROULEAU, ANITA</t>
  </si>
  <si>
    <t>FOUNTAIN-BELLFUSS, LAUREL</t>
  </si>
  <si>
    <t>DOMINGUEZ, ALEX</t>
  </si>
  <si>
    <t>IGLESIAS, LUIS</t>
  </si>
  <si>
    <t>SULLIVAN, DEBORAH</t>
  </si>
  <si>
    <t>GAXIOLA, MANUEL</t>
  </si>
  <si>
    <t>TRONCOSO, BERTHA</t>
  </si>
  <si>
    <t>TIENDA, IRASEMA</t>
  </si>
  <si>
    <t>NORWOOD, LARRY</t>
  </si>
  <si>
    <t>OLSEN, SANDRA</t>
  </si>
  <si>
    <t>WASHINGTON, VERNON M</t>
  </si>
  <si>
    <t>ALVARADO, ROBERT</t>
  </si>
  <si>
    <t>PALACIOS, MICHAEL</t>
  </si>
  <si>
    <t>PHILLIPS, TONYA</t>
  </si>
  <si>
    <t>AGUAYO, SAMUEL</t>
  </si>
  <si>
    <t>JAQUEZ, FELIX</t>
  </si>
  <si>
    <t>AKWABOAH, EVANS</t>
  </si>
  <si>
    <t>DIAZ, ANTELMA A</t>
  </si>
  <si>
    <t>RIVERA, SANDRA B</t>
  </si>
  <si>
    <t>CASTILLO, CONCEPCION</t>
  </si>
  <si>
    <t>VALDEZ, TONY</t>
  </si>
  <si>
    <t>MEDRANO, JUAN</t>
  </si>
  <si>
    <t>ACOSTA, CARLOS</t>
  </si>
  <si>
    <t>ACOSTA, ALEJANDRINA</t>
  </si>
  <si>
    <t>DAVILA, MARIA R</t>
  </si>
  <si>
    <t>BOISSELIER, VERONICA</t>
  </si>
  <si>
    <t>FELICIANOPESANTE, KEVIN</t>
  </si>
  <si>
    <t>SARABIA, RAMON</t>
  </si>
  <si>
    <t>TORRES-LUNA, GERALDO</t>
  </si>
  <si>
    <t>SOTO CONTRERAS, EVA</t>
  </si>
  <si>
    <t>GARCIA, EUSTOLIA</t>
  </si>
  <si>
    <t>GONZALEZ, RODOLFO</t>
  </si>
  <si>
    <t>SANTACRUZ, VIRGINIA</t>
  </si>
  <si>
    <t>PUENTES, LUZ</t>
  </si>
  <si>
    <t>SOLARES, RAMONA</t>
  </si>
  <si>
    <t>VARELA, GABRIELA</t>
  </si>
  <si>
    <t>HIGAREDA, ODETE</t>
  </si>
  <si>
    <t>MARQUEZ, MARTHA</t>
  </si>
  <si>
    <t>ROLDAN, EVA M</t>
  </si>
  <si>
    <t>MEDINA, GLORIA</t>
  </si>
  <si>
    <t>GARCIA, INES</t>
  </si>
  <si>
    <t>TURNER, ESTELA</t>
  </si>
  <si>
    <t>LUJAN, ABDON</t>
  </si>
  <si>
    <t>AGUILAR, PEARL B</t>
  </si>
  <si>
    <t>PRIETO, BEDA</t>
  </si>
  <si>
    <t>RHEAUME, SCOTT</t>
  </si>
  <si>
    <t>MEDINA, GEORGINA</t>
  </si>
  <si>
    <t>CLICK, ALICIA</t>
  </si>
  <si>
    <t>DIAZ, CHRISTOPHER A</t>
  </si>
  <si>
    <t>RASCON, EVA</t>
  </si>
  <si>
    <t>GARZA-PENA, SOCORRO</t>
  </si>
  <si>
    <t>TORRES, ROSA MARIA</t>
  </si>
  <si>
    <t>DURR, OTIS</t>
  </si>
  <si>
    <t>GARDEA, LUZ MARIA</t>
  </si>
  <si>
    <t>MENDEZ, TIRSO</t>
  </si>
  <si>
    <t>FLUGMACHER, JAMES</t>
  </si>
  <si>
    <t>TOY, DAIGORO</t>
  </si>
  <si>
    <t>HOLGUIN, SOCORRO</t>
  </si>
  <si>
    <t>MUNOZ, JORGE</t>
  </si>
  <si>
    <t>LOPEZ, PATRICIA</t>
  </si>
  <si>
    <t>LOVE, NORMAN</t>
  </si>
  <si>
    <t>CRUZ, MARTHA</t>
  </si>
  <si>
    <t>SANCHEZ, CARMEN MARIA</t>
  </si>
  <si>
    <t>ROBERTS, RENE</t>
  </si>
  <si>
    <t>ERWIN, JEFFREY</t>
  </si>
  <si>
    <t>AVILA, ANDRES</t>
  </si>
  <si>
    <t>ACOSTA, ESPERANZA</t>
  </si>
  <si>
    <t>VALLE, IBRAHIM</t>
  </si>
  <si>
    <t>CASTRO, RODRIGO</t>
  </si>
  <si>
    <t>CAVINESS, SANDRA</t>
  </si>
  <si>
    <t>CAMPO, OLGA</t>
  </si>
  <si>
    <t>WILLIAMS, MARTHA P</t>
  </si>
  <si>
    <t>ARRIAGA, ISIDRO</t>
  </si>
  <si>
    <t>SALAMANCA, SELESTE</t>
  </si>
  <si>
    <t>MCNULTY, MARGARET M</t>
  </si>
  <si>
    <t>HERNANDEZ, MARIA L</t>
  </si>
  <si>
    <t>HARPER, LINDA</t>
  </si>
  <si>
    <t>RAMEY, MARK</t>
  </si>
  <si>
    <t>SOSA, JOHNNY</t>
  </si>
  <si>
    <t>REBELES, ROSE</t>
  </si>
  <si>
    <t>SLOAN, CONNIE L</t>
  </si>
  <si>
    <t>CAZARES, MANUELA</t>
  </si>
  <si>
    <t>EDMUNDS, PAULINA</t>
  </si>
  <si>
    <t>OROZCO, TOMAZ</t>
  </si>
  <si>
    <t>IRIGOYEN, MARIO</t>
  </si>
  <si>
    <t>BARRON, ALBERTO</t>
  </si>
  <si>
    <t>GEIMER, ALBERT</t>
  </si>
  <si>
    <t>DIAZ, JORGE</t>
  </si>
  <si>
    <t>ZAVALA, KARLI</t>
  </si>
  <si>
    <t>ORTLUND, RANDOLPH H</t>
  </si>
  <si>
    <t>MITCHELL, PATRICIA</t>
  </si>
  <si>
    <t>MARQUEZ, LETICIA</t>
  </si>
  <si>
    <t>WOODALL, PHYLLIS</t>
  </si>
  <si>
    <t>ROBLEDO, CYNTHIA</t>
  </si>
  <si>
    <t>BELL, WILMA</t>
  </si>
  <si>
    <t>CABRERA, JOE O</t>
  </si>
  <si>
    <t>LAFARELLE, CARMEN</t>
  </si>
  <si>
    <t>MOORE, ROBERTA F</t>
  </si>
  <si>
    <t>PONCE, APOLONIA</t>
  </si>
  <si>
    <t>MONTOYA, SERGIO P</t>
  </si>
  <si>
    <t>HERNANDEZ PEDROZA, FEDERICO</t>
  </si>
  <si>
    <t>RIOS, GRACIANO G</t>
  </si>
  <si>
    <t>ESTRADA, LUCILA</t>
  </si>
  <si>
    <t>CONTRERAS, VERONICA</t>
  </si>
  <si>
    <t>RIVEROLL, HECTOR</t>
  </si>
  <si>
    <t>GUILLEN, ALONZO</t>
  </si>
  <si>
    <t>GOODELL, SUSAN</t>
  </si>
  <si>
    <t>SANCHEZ, ROSA</t>
  </si>
  <si>
    <t>COUTTA, JEANNIE S</t>
  </si>
  <si>
    <t>MELLO, ANNA</t>
  </si>
  <si>
    <t>FIALA, THIAGO</t>
  </si>
  <si>
    <t>GOMEZ, BENITO D</t>
  </si>
  <si>
    <t>FERNANDEZ, TERESA</t>
  </si>
  <si>
    <t>JEDDERY, CHARLES</t>
  </si>
  <si>
    <t>RODRIGUEZ, ELIZABETH</t>
  </si>
  <si>
    <t>BENITEZ, ROBERT</t>
  </si>
  <si>
    <t>RUIZ, JESUS</t>
  </si>
  <si>
    <t>PARTRIDGE, MARY K</t>
  </si>
  <si>
    <t>SANCHEZ, SOCORRO</t>
  </si>
  <si>
    <t>GONZALEZ, SOFIA A</t>
  </si>
  <si>
    <t>CLARK, MICHAEL</t>
  </si>
  <si>
    <t>ALVARADO, ROSA M</t>
  </si>
  <si>
    <t>ALVARADO, ARMANDO</t>
  </si>
  <si>
    <t>GAYTAN, ALMA DELIA</t>
  </si>
  <si>
    <t>ARENAS, ISAAC</t>
  </si>
  <si>
    <t>HUMBLE, EDDIE</t>
  </si>
  <si>
    <t>ALVARADO, MANUEL</t>
  </si>
  <si>
    <t>FLORES, MARTHA</t>
  </si>
  <si>
    <t>FELIPE, ERIKA</t>
  </si>
  <si>
    <t>JIMENEZ, JOEL</t>
  </si>
  <si>
    <t>ENGELBAUM, KIMBERLEY</t>
  </si>
  <si>
    <t>STONE, RONNIE</t>
  </si>
  <si>
    <t>GONZALEZ, GIGI I</t>
  </si>
  <si>
    <t>HOPPER, CAROLYN</t>
  </si>
  <si>
    <t>GONZALEZ, CHRISTINA</t>
  </si>
  <si>
    <t>GUTIERREZ, OSCAR</t>
  </si>
  <si>
    <t>SEXTON, WILLIAM</t>
  </si>
  <si>
    <t>HARTMAN, PAUL</t>
  </si>
  <si>
    <t>GARCIA, JORGE</t>
  </si>
  <si>
    <t>YORK, TRAVIS</t>
  </si>
  <si>
    <t>AGUIRRE, SYLVIA</t>
  </si>
  <si>
    <t>GONZALEZ, CONCEPCION</t>
  </si>
  <si>
    <t>MELENDEZ, ALICIA</t>
  </si>
  <si>
    <t>AGUILAR, JOSE L</t>
  </si>
  <si>
    <t>GONZALEZ, MARIA T</t>
  </si>
  <si>
    <t>BETHKE, ROSIE</t>
  </si>
  <si>
    <t>VELEZ, VALERIA</t>
  </si>
  <si>
    <t>GUILLEN, RAMON</t>
  </si>
  <si>
    <t>PARRISH, LARRY D</t>
  </si>
  <si>
    <t>MENDEZ, LYNETTE</t>
  </si>
  <si>
    <t>TREVINO CARRILLO, JAIME</t>
  </si>
  <si>
    <t>BECERRA, ANA MARIA</t>
  </si>
  <si>
    <t>RED, JOSE R</t>
  </si>
  <si>
    <t>HANSEN, TAMMY</t>
  </si>
  <si>
    <t>KERWIN, MARIA</t>
  </si>
  <si>
    <t>BROWN, ANDREW</t>
  </si>
  <si>
    <t>CARLOS, MIGUEL</t>
  </si>
  <si>
    <t>GONZALEZ, FRANCISCO</t>
  </si>
  <si>
    <t>RODRIGUEZ, MARTHA L</t>
  </si>
  <si>
    <t>ARROYO, DELFINO</t>
  </si>
  <si>
    <t>VAZQUEZ, GLORIA</t>
  </si>
  <si>
    <t>CHAIREZ, CECILIA</t>
  </si>
  <si>
    <t>GUERRERO, THOMAS</t>
  </si>
  <si>
    <t>RIVERA, ALFONSO</t>
  </si>
  <si>
    <t>GONZALEZ, MARIA D</t>
  </si>
  <si>
    <t>LADD, JOSHUA</t>
  </si>
  <si>
    <t>ESPINO, RAUL</t>
  </si>
  <si>
    <t>LIEURANCE, ASHLEY</t>
  </si>
  <si>
    <t>GONZALEZ, MARIA DE LA LUZ</t>
  </si>
  <si>
    <t>DUQUE, ALEJANDRINA</t>
  </si>
  <si>
    <t>ENRIQUEZ, SANDRA</t>
  </si>
  <si>
    <t>MANQUEROS, GREGORIO</t>
  </si>
  <si>
    <t>VILLALOVOS, DORA O</t>
  </si>
  <si>
    <t>GONZALEZ GARCIA, ORLANDO</t>
  </si>
  <si>
    <t>APODACA, JORGE</t>
  </si>
  <si>
    <t>AGUILAR, STEVE B</t>
  </si>
  <si>
    <t>MORENO, CESAR</t>
  </si>
  <si>
    <t>CARAVEO, YOLANDA</t>
  </si>
  <si>
    <t>GARZA, SYLVIA M</t>
  </si>
  <si>
    <t>TORRES, JOSE</t>
  </si>
  <si>
    <t>RUTLEDGE, MARIA</t>
  </si>
  <si>
    <t>KOONCE, CAROLYN</t>
  </si>
  <si>
    <t>SAMANIEGO, ABEL</t>
  </si>
  <si>
    <t>DIAZ, JOHANNA</t>
  </si>
  <si>
    <t>CENICEROS, ELIZABETH</t>
  </si>
  <si>
    <t>ROJAS, MARIA C</t>
  </si>
  <si>
    <t>ZENKER, SUSAN</t>
  </si>
  <si>
    <t>SNIVELY, MORGAN</t>
  </si>
  <si>
    <t>SANTILLAN, VICTOR</t>
  </si>
  <si>
    <t>BRUNK, ROBERT E</t>
  </si>
  <si>
    <t>CASTRELLON, ALEJANDRA</t>
  </si>
  <si>
    <t>PERICLES, KETTELA</t>
  </si>
  <si>
    <t>OCHOA, FERNANDO</t>
  </si>
  <si>
    <t>BELTRAN, CONSUELO</t>
  </si>
  <si>
    <t>DIAZ, ROSA M</t>
  </si>
  <si>
    <t>TORRES, LAURA A</t>
  </si>
  <si>
    <t>BUNDREN, JAMES</t>
  </si>
  <si>
    <t>SHAW, FRED</t>
  </si>
  <si>
    <t>LUNA, ELSA</t>
  </si>
  <si>
    <t>MACIAS, MIGUEL</t>
  </si>
  <si>
    <t>RAMIREZ, JOSE H</t>
  </si>
  <si>
    <t>MARTIN, CHRISTINE</t>
  </si>
  <si>
    <t>RIVERA, JUAN</t>
  </si>
  <si>
    <t>SANCHEZ, JOANN</t>
  </si>
  <si>
    <t>VALENCIA, CHRISTA A</t>
  </si>
  <si>
    <t>GURROLA, JAIME A</t>
  </si>
  <si>
    <t>NOGUEIRA, OMAR</t>
  </si>
  <si>
    <t>POBLANO, DOLORES</t>
  </si>
  <si>
    <t>CASTORENA, MARIA ELENA</t>
  </si>
  <si>
    <t>BALLESTEROS, ARTURO</t>
  </si>
  <si>
    <t>ULTRERAS, JOSEFINA S</t>
  </si>
  <si>
    <t>TORRES, JORGE</t>
  </si>
  <si>
    <t>VALENZUELA, GERARDO</t>
  </si>
  <si>
    <t>AVILES DE VALENZUELA, MARIA</t>
  </si>
  <si>
    <t>MENDOZA, ARMIDA</t>
  </si>
  <si>
    <t>POLLARD, HENRY</t>
  </si>
  <si>
    <t>MARSHALL, TERESA</t>
  </si>
  <si>
    <t>PORRAS, MARIO</t>
  </si>
  <si>
    <t>CABRERA, LUPE G</t>
  </si>
  <si>
    <t>MORALES, JUAN</t>
  </si>
  <si>
    <t>CORTEZ, JESSE</t>
  </si>
  <si>
    <t>RIVAS, FRANCISCO</t>
  </si>
  <si>
    <t>TILLMAN, CANDICE</t>
  </si>
  <si>
    <t>RODRIGUEZ, SARA</t>
  </si>
  <si>
    <t>URIAS PEREZ, ANTONIO</t>
  </si>
  <si>
    <t>WILES, SHARON</t>
  </si>
  <si>
    <t>MORALES, ANITA</t>
  </si>
  <si>
    <t>BREYER, RALPH</t>
  </si>
  <si>
    <t>BONETTI, CHARLES</t>
  </si>
  <si>
    <t>OROPEZA, ESPERANZA</t>
  </si>
  <si>
    <t>MUNOZ, IRMA</t>
  </si>
  <si>
    <t>MUNOZ, ALEXA</t>
  </si>
  <si>
    <t>ARAUJO, MARTHA</t>
  </si>
  <si>
    <t>GUZMAN, JAIME</t>
  </si>
  <si>
    <t>MONTELONGO, GLORIA</t>
  </si>
  <si>
    <t>HERNANDEZ, YURI</t>
  </si>
  <si>
    <t>PALOMINO-MENDEZ, YOLANDA G</t>
  </si>
  <si>
    <t>MENDEZ, MARIA F</t>
  </si>
  <si>
    <t>NAVARRO, MARTHA</t>
  </si>
  <si>
    <t>OROZCO, LAURA</t>
  </si>
  <si>
    <t>FLORES, JACKIE</t>
  </si>
  <si>
    <t>LANCASTER, CARMEN</t>
  </si>
  <si>
    <t>PETERSON, SANDY</t>
  </si>
  <si>
    <t>LUJAN, PATRICIA</t>
  </si>
  <si>
    <t>GONZALEZ, OFELIA</t>
  </si>
  <si>
    <t>HALLBERG, EDITH E</t>
  </si>
  <si>
    <t>COPELAND, JOHN</t>
  </si>
  <si>
    <t>VAZQUEZ ROSADO, EDGARDO</t>
  </si>
  <si>
    <t>FLETCHER, TOMEKIA</t>
  </si>
  <si>
    <t>ARELLANO, FRANCES</t>
  </si>
  <si>
    <t>GUERRERO, BERTHA</t>
  </si>
  <si>
    <t>LUNA, CATALINA</t>
  </si>
  <si>
    <t>DOMINGUEZ, CARMEN O</t>
  </si>
  <si>
    <t>LEANOS, JOSE</t>
  </si>
  <si>
    <t>VELASCO, JOSE L</t>
  </si>
  <si>
    <t>DE LA ROSA, FRANCISCO J</t>
  </si>
  <si>
    <t>TOZIER, TYLER</t>
  </si>
  <si>
    <t>BURLESON, MICHAEL D</t>
  </si>
  <si>
    <t>SALAZAR, BALDOMAR</t>
  </si>
  <si>
    <t>MENDOZA, MARIA R</t>
  </si>
  <si>
    <t>PEREZ DE GOMEZ, MARGARITA</t>
  </si>
  <si>
    <t>FELGER, BRANDON</t>
  </si>
  <si>
    <t>DOMINGUEZ GRADO, SERGIO</t>
  </si>
  <si>
    <t>WILLIAMS, CARL</t>
  </si>
  <si>
    <t>LATORREOJEDA, ADIELYS</t>
  </si>
  <si>
    <t>CHARLES, PATRICK</t>
  </si>
  <si>
    <t>ANZARA, MARY A</t>
  </si>
  <si>
    <t>ESTRADA, TERESA</t>
  </si>
  <si>
    <t>MELLADO, ERNESTO</t>
  </si>
  <si>
    <t>NAVEJAS, ABEL</t>
  </si>
  <si>
    <t>VIOLETTE, RYAN A</t>
  </si>
  <si>
    <t>SANDOVAL, GLORIA L</t>
  </si>
  <si>
    <t>JASPER, GINA</t>
  </si>
  <si>
    <t>PARRY, MARK</t>
  </si>
  <si>
    <t>CORONADO, GLORIA</t>
  </si>
  <si>
    <t>MONRREAL, CHRISTINA A</t>
  </si>
  <si>
    <t>CORTINAS, MANUEL</t>
  </si>
  <si>
    <t>OGUEGBU, AMAECHI</t>
  </si>
  <si>
    <t>LUCERO, MANUEL A</t>
  </si>
  <si>
    <t>LOPEZ, RAUL C</t>
  </si>
  <si>
    <t>HERNANDEZ GONZALEZ, JOSE</t>
  </si>
  <si>
    <t>TOLKMITT, EUGENE</t>
  </si>
  <si>
    <t>MIRANDA, ESTELA VDA</t>
  </si>
  <si>
    <t>MUNOZ, ROGELIO</t>
  </si>
  <si>
    <t>DIAZ, CYNTHIA</t>
  </si>
  <si>
    <t>GONZALES, PETRA D</t>
  </si>
  <si>
    <t>CARRASCO, HECTOR S</t>
  </si>
  <si>
    <t>MARTINEZ, VIRGINIA F</t>
  </si>
  <si>
    <t>ROTHMAN, ANN</t>
  </si>
  <si>
    <t>ENRIQUEZ, JORGE</t>
  </si>
  <si>
    <t>DODGE, JASON M</t>
  </si>
  <si>
    <t>ALANIS, NORMAN L</t>
  </si>
  <si>
    <t>FARLEY, ROBERTA</t>
  </si>
  <si>
    <t>EDWARDS, TANYA</t>
  </si>
  <si>
    <t>CHA, JEWELS</t>
  </si>
  <si>
    <t>PORRAS, NOE</t>
  </si>
  <si>
    <t>CASTILLO, ESPERANZA</t>
  </si>
  <si>
    <t>PEINADO, MARTHA</t>
  </si>
  <si>
    <t>SALINAS, RAMON</t>
  </si>
  <si>
    <t>CAMPBELL, VIRGINIA</t>
  </si>
  <si>
    <t>CEDILLO, MARIA</t>
  </si>
  <si>
    <t>BELTRAN, MONICA</t>
  </si>
  <si>
    <t>WOO, WAH</t>
  </si>
  <si>
    <t>BRITO, NORMA</t>
  </si>
  <si>
    <t>CHA, DAVID</t>
  </si>
  <si>
    <t>PATTERSON, GEORGE</t>
  </si>
  <si>
    <t>LOPEZ DE GONZALEZ, ESTHER</t>
  </si>
  <si>
    <t>NUNEZ, GRACIELA A</t>
  </si>
  <si>
    <t>PANKO, SUSAN</t>
  </si>
  <si>
    <t>TORRES, GEORGE R</t>
  </si>
  <si>
    <t>BURFORD, HARRY</t>
  </si>
  <si>
    <t>SHORTER, JOEL</t>
  </si>
  <si>
    <t>GUILLEN, MARK</t>
  </si>
  <si>
    <t>TEST, ALFREDO</t>
  </si>
  <si>
    <t>MIRELES, EUSTOLIO</t>
  </si>
  <si>
    <t>WASIEWSKI, ANDREA</t>
  </si>
  <si>
    <t>REVELES, LUIS</t>
  </si>
  <si>
    <t>MORENO, VIRGINIA</t>
  </si>
  <si>
    <t>ROCHA, MARIA</t>
  </si>
  <si>
    <t>HUSSIEN, GAMAL M</t>
  </si>
  <si>
    <t>KAYMAN, HASAN</t>
  </si>
  <si>
    <t>ALE, ENOCABIMELECH J</t>
  </si>
  <si>
    <t>RAYAS, VALERIA</t>
  </si>
  <si>
    <t>GARZA, HECTOR</t>
  </si>
  <si>
    <t>PAEZ, CARMEN</t>
  </si>
  <si>
    <t>BROOKER, LAURA</t>
  </si>
  <si>
    <t>MORGAN, MCCARTHY</t>
  </si>
  <si>
    <t>MARTINEZ, WILLIAM</t>
  </si>
  <si>
    <t>CHAVEZ, MARIA T</t>
  </si>
  <si>
    <t>DELGADO, HECTOR M</t>
  </si>
  <si>
    <t>MORALES, MARIA</t>
  </si>
  <si>
    <t>LIRA, ALBERTO</t>
  </si>
  <si>
    <t>ORTIZ, ESTEBAN</t>
  </si>
  <si>
    <t>GUTIERREZ, JOSE</t>
  </si>
  <si>
    <t>VINA, ROSA</t>
  </si>
  <si>
    <t>GARCIA, MATHEW</t>
  </si>
  <si>
    <t>BORJON DE SALAIS, MARIA D</t>
  </si>
  <si>
    <t>GARCIA, JOSE J</t>
  </si>
  <si>
    <t>FULLER, VERONICA S</t>
  </si>
  <si>
    <t>FLORES, ANTONIA</t>
  </si>
  <si>
    <t>MENDIVIL, IRIS</t>
  </si>
  <si>
    <t>GALLEGOS, JUAN</t>
  </si>
  <si>
    <t>SANDOVAL, TANIA</t>
  </si>
  <si>
    <t>LUCERO, MARGARITA</t>
  </si>
  <si>
    <t>DELGADO, SYLVIA</t>
  </si>
  <si>
    <t>SAPIEN, JAIME</t>
  </si>
  <si>
    <t>RIOS, DELIA</t>
  </si>
  <si>
    <t>HAYES, AMY</t>
  </si>
  <si>
    <t>MERCADO, MANUEL JR</t>
  </si>
  <si>
    <t>DILLON, BERT</t>
  </si>
  <si>
    <t>HERNANDO, HECTOR</t>
  </si>
  <si>
    <t>PUGA, DELFINA</t>
  </si>
  <si>
    <t>ROMERO, ABRAHAM</t>
  </si>
  <si>
    <t>MENA, NOEMI</t>
  </si>
  <si>
    <t>SOTO, MARISELA</t>
  </si>
  <si>
    <t>BRYANT, DENNIS L</t>
  </si>
  <si>
    <t>FRANCO, JOANNA E</t>
  </si>
  <si>
    <t>MENDOZA, NORMA</t>
  </si>
  <si>
    <t>DURAN, ROSA</t>
  </si>
  <si>
    <t>RAMOS GUZMAN, NORMA L</t>
  </si>
  <si>
    <t>GLENN, MIREYA</t>
  </si>
  <si>
    <t>CHENEY, ERICA</t>
  </si>
  <si>
    <t>SOLORZANO, VALERIA</t>
  </si>
  <si>
    <t>ALVARADO, FERNANDO</t>
  </si>
  <si>
    <t>BADILLO, MARIA A</t>
  </si>
  <si>
    <t>RANDLE, TERRY L</t>
  </si>
  <si>
    <t>CAZARES, PATRICIA</t>
  </si>
  <si>
    <t>BOUSHKA, ELAINE</t>
  </si>
  <si>
    <t>ORNELAS CARBAJAL, BENJAMIN</t>
  </si>
  <si>
    <t>CARRILLO, SAMUEL</t>
  </si>
  <si>
    <t>RUCOBO, AMADA</t>
  </si>
  <si>
    <t>CARDEN, JOSELE</t>
  </si>
  <si>
    <t>CRUZ LOPEZ, TOMAS</t>
  </si>
  <si>
    <t>HAVENS, ROY</t>
  </si>
  <si>
    <t>PEREZ, SANDRA</t>
  </si>
  <si>
    <t>GONZALEZ, RAUL</t>
  </si>
  <si>
    <t>CHAVIRA DE MEDINA, VERONICA</t>
  </si>
  <si>
    <t>TORREY, DAQUAN</t>
  </si>
  <si>
    <t>PUENTES, ELIZABETH</t>
  </si>
  <si>
    <t>SANDOVAL, MARGARITA</t>
  </si>
  <si>
    <t>MARTINEZ, MARIA D</t>
  </si>
  <si>
    <t>TRASPENA, BLANCA</t>
  </si>
  <si>
    <t>MAESTAS, LYDIA</t>
  </si>
  <si>
    <t>TORRES, NORA</t>
  </si>
  <si>
    <t>CLEAVER, FRANCISCA</t>
  </si>
  <si>
    <t>DIDRICKSON, SHARON</t>
  </si>
  <si>
    <t>ZAPATA, JOSEFINA</t>
  </si>
  <si>
    <t>MENDOZA, GUSTAVO</t>
  </si>
  <si>
    <t>ORTIZ, ISABEL</t>
  </si>
  <si>
    <t>WALKER, BRANDON</t>
  </si>
  <si>
    <t>VERA, MICHELLE</t>
  </si>
  <si>
    <t>GUTIERREZ, ELKO R</t>
  </si>
  <si>
    <t>RHYMES, CECILIA</t>
  </si>
  <si>
    <t>BOND, CORWIN</t>
  </si>
  <si>
    <t>CASARES, MARIA</t>
  </si>
  <si>
    <t>CERON, ANDREA</t>
  </si>
  <si>
    <t>RIOS, ELOIN</t>
  </si>
  <si>
    <t>MBAKU NYAH, MARGARET</t>
  </si>
  <si>
    <t>MENDIOLA, MARIA ALICIA</t>
  </si>
  <si>
    <t>LANDIS, MATTHEW</t>
  </si>
  <si>
    <t>REYNA, CONSUELO</t>
  </si>
  <si>
    <t>PAUL, JEFFREY</t>
  </si>
  <si>
    <t>KEMZAN, HOLLICIA</t>
  </si>
  <si>
    <t>ALARCON, ROSA</t>
  </si>
  <si>
    <t>VILLA, FRANCISCA</t>
  </si>
  <si>
    <t>DITTRICH, MARIA</t>
  </si>
  <si>
    <t>GONZALEZ, CARLOS</t>
  </si>
  <si>
    <t>VALERIO, PABLO</t>
  </si>
  <si>
    <t>WASKO, WENDY</t>
  </si>
  <si>
    <t>MORALES, CARLOS</t>
  </si>
  <si>
    <t>ORTIZ, PAULA</t>
  </si>
  <si>
    <t>GONZALEZ, FELIPE</t>
  </si>
  <si>
    <t>GARCIA-VALENTINO, VANESSA C</t>
  </si>
  <si>
    <t>CLOUD, SANDRA J</t>
  </si>
  <si>
    <t>RAMIREZ, ENRIQUE</t>
  </si>
  <si>
    <t>MACIAS, MARIA A</t>
  </si>
  <si>
    <t>TRUJILLO, RICARDO</t>
  </si>
  <si>
    <t>MUNOZ, EDMUNDO E</t>
  </si>
  <si>
    <t>MEDINA, JUAN C</t>
  </si>
  <si>
    <t>LEE, FRANCISCA</t>
  </si>
  <si>
    <t>ATILANO, MARIA</t>
  </si>
  <si>
    <t>ALTHEIDE, MARIE</t>
  </si>
  <si>
    <t>SCHNEIDER, KEITH</t>
  </si>
  <si>
    <t>PEREZ, ANDRES</t>
  </si>
  <si>
    <t>STOKES, LAWRENCE</t>
  </si>
  <si>
    <t>VALENZUELA, LORENZO</t>
  </si>
  <si>
    <t>REY, OSCAR</t>
  </si>
  <si>
    <t>DURAN, GERARDO</t>
  </si>
  <si>
    <t>REYES, MARIA E</t>
  </si>
  <si>
    <t>RODRIGUES, ARTURO</t>
  </si>
  <si>
    <t>RAMIREZ, OLIVIA</t>
  </si>
  <si>
    <t>WALSMITH, SHEILA K</t>
  </si>
  <si>
    <t>ORTEGA, ANTHONY</t>
  </si>
  <si>
    <t>ISAAC, JAMES J</t>
  </si>
  <si>
    <t>GRANADOS, RAUL</t>
  </si>
  <si>
    <t>ANDERSON, LAUREN</t>
  </si>
  <si>
    <t>DUFFY, RYAN</t>
  </si>
  <si>
    <t>OSHEA, RYAN P</t>
  </si>
  <si>
    <t>CAMPOS, CUITLAHUAC</t>
  </si>
  <si>
    <t>BOBADILLA, MONICA</t>
  </si>
  <si>
    <t>OCHOA, JOSE</t>
  </si>
  <si>
    <t>AZEVEDO, APRIL D</t>
  </si>
  <si>
    <t>BARTON, GEMETTE</t>
  </si>
  <si>
    <t>COSTA, ROSA</t>
  </si>
  <si>
    <t>GRANADOS, RAMON</t>
  </si>
  <si>
    <t>ADAME, CARLOS</t>
  </si>
  <si>
    <t>UNGER JR, ALBERT</t>
  </si>
  <si>
    <t>HADDAD, FRED</t>
  </si>
  <si>
    <t>DOMINGUEZ, JOSE</t>
  </si>
  <si>
    <t>LEAL, LORENZO</t>
  </si>
  <si>
    <t>HOLGUIN, BLANCA</t>
  </si>
  <si>
    <t>SILERIO ENRIQUEZ, MARIA C</t>
  </si>
  <si>
    <t>WEST, MARY LYNN</t>
  </si>
  <si>
    <t>FONDER, CRYSTAL G</t>
  </si>
  <si>
    <t>PONCE, MARIA S</t>
  </si>
  <si>
    <t>GOMEZ LEON, ARMANDO</t>
  </si>
  <si>
    <t>FLORES, SOFIA</t>
  </si>
  <si>
    <t>MORALES, MANUEL</t>
  </si>
  <si>
    <t>MCCARTHY, DESERAE K</t>
  </si>
  <si>
    <t>CAMPOS, LESLIE</t>
  </si>
  <si>
    <t>RODRIQUEZ, LOUIE</t>
  </si>
  <si>
    <t>MARTINEZ-JUAREZ, REBECCA</t>
  </si>
  <si>
    <t>RAFAEL, HENRY</t>
  </si>
  <si>
    <t>RIVAS, ALFREDO</t>
  </si>
  <si>
    <t>CARRASCO, ROBERTO</t>
  </si>
  <si>
    <t>ROMERO, MARCOS</t>
  </si>
  <si>
    <t>VEGA, LUIS</t>
  </si>
  <si>
    <t>RAMOS AGUERO, PERFECTO F</t>
  </si>
  <si>
    <t>ARREOLA, JOSE A</t>
  </si>
  <si>
    <t>DE LA PENA, DELIA</t>
  </si>
  <si>
    <t>GAMEZ, JORGE</t>
  </si>
  <si>
    <t>RAMON PEREZ, JOSE</t>
  </si>
  <si>
    <t>EIDSCHUN, JOHNNIE</t>
  </si>
  <si>
    <t>CHAVEZ, ANA B</t>
  </si>
  <si>
    <t>CHAVEZ, CHRISTINA</t>
  </si>
  <si>
    <t>BONILLA, LUZ I</t>
  </si>
  <si>
    <t>MCDELL, DORETHA</t>
  </si>
  <si>
    <t>TRIANA, ANA M</t>
  </si>
  <si>
    <t>MARTINEZ, MIGUEL</t>
  </si>
  <si>
    <t>MARTINEZ, LILIANA</t>
  </si>
  <si>
    <t>POLENDO, RUBEN T</t>
  </si>
  <si>
    <t>ARREDONDO, MARIA</t>
  </si>
  <si>
    <t>GARCIA, PETER</t>
  </si>
  <si>
    <t>COSGROVE, SOLEDAD</t>
  </si>
  <si>
    <t>RIVERA, JAIME</t>
  </si>
  <si>
    <t>NAVA, OBDULIA</t>
  </si>
  <si>
    <t>ARRIAGA, CARLO</t>
  </si>
  <si>
    <t>GUEVARA, JANICE</t>
  </si>
  <si>
    <t>GALAN, RUBEN</t>
  </si>
  <si>
    <t>GARCIA, OSCAR</t>
  </si>
  <si>
    <t>ALEJO, ARTURO</t>
  </si>
  <si>
    <t>COLLINS, MICHAEL</t>
  </si>
  <si>
    <t>MARTINEZ, MARGARITA</t>
  </si>
  <si>
    <t>DE LA GARZA, VALERIA</t>
  </si>
  <si>
    <t>CEPEDA, LUCIO</t>
  </si>
  <si>
    <t>SALCIDO, JAVIER DANIEL</t>
  </si>
  <si>
    <t>WEST, WAYNE</t>
  </si>
  <si>
    <t>MOODY, SANTIAGO</t>
  </si>
  <si>
    <t>MACHADO, ROBIN K</t>
  </si>
  <si>
    <t>TERRAZA DE ROJAS, BASILISA</t>
  </si>
  <si>
    <t>PEREZ, BERTHA</t>
  </si>
  <si>
    <t>MADERA, JOSE</t>
  </si>
  <si>
    <t>GONZALEZ, JOSE</t>
  </si>
  <si>
    <t>LAMPRON, TROY L</t>
  </si>
  <si>
    <t>TOVAR, EMMA</t>
  </si>
  <si>
    <t>ANDRADE, ANA L</t>
  </si>
  <si>
    <t>DELGADO, MARTHA</t>
  </si>
  <si>
    <t>MENA, KARLA</t>
  </si>
  <si>
    <t>ALEXANDER, SHEILA</t>
  </si>
  <si>
    <t>FEINSTEIN, ELYSE</t>
  </si>
  <si>
    <t>MAYA, ALAN</t>
  </si>
  <si>
    <t>ALFARO, HERMELINDA</t>
  </si>
  <si>
    <t>SCROGGS, MILDRED</t>
  </si>
  <si>
    <t>WOOD, ANTONIO</t>
  </si>
  <si>
    <t>SOTO, YOLANDA</t>
  </si>
  <si>
    <t>FLORES, SOLEDAD</t>
  </si>
  <si>
    <t>DIAZ, RUBEN</t>
  </si>
  <si>
    <t>AGUILAR, SYNDI A</t>
  </si>
  <si>
    <t>BRANNEN, JAMES</t>
  </si>
  <si>
    <t>CAMACHO, CARMEN</t>
  </si>
  <si>
    <t>NUNEZ, SERGIO</t>
  </si>
  <si>
    <t>MASSEY, GUS</t>
  </si>
  <si>
    <t>GUZMAN, CRUZ A</t>
  </si>
  <si>
    <t>ARRIAGA, CRISTINA</t>
  </si>
  <si>
    <t>MILAM, ALFRED</t>
  </si>
  <si>
    <t>PEREZ, CATHERINE Y</t>
  </si>
  <si>
    <t>ACEVEDO, SOCORRO</t>
  </si>
  <si>
    <t>ERIVES, MARIO</t>
  </si>
  <si>
    <t>DURAN CASTILLO, ARMANDO</t>
  </si>
  <si>
    <t>PACHECO, ANGELA</t>
  </si>
  <si>
    <t>HESS, ERIC</t>
  </si>
  <si>
    <t>GUADIAN HERNANDEZ, SOTERO</t>
  </si>
  <si>
    <t>VALLECILLO, MARIA</t>
  </si>
  <si>
    <t>MCDONALD, THERESA</t>
  </si>
  <si>
    <t>PEREZ, ADRIANA</t>
  </si>
  <si>
    <t>LOPEZ, ESTELA</t>
  </si>
  <si>
    <t>SNOW, LINDA</t>
  </si>
  <si>
    <t>RIZO, DAVID</t>
  </si>
  <si>
    <t>RODRIGUEZ, SOCORRO</t>
  </si>
  <si>
    <t>CEBALLOS, RAMON</t>
  </si>
  <si>
    <t>PEDROZA, ELVA</t>
  </si>
  <si>
    <t>DOMINGUEZ, MATILDE</t>
  </si>
  <si>
    <t>SOLEDAD, ALICIA</t>
  </si>
  <si>
    <t>TORRES, DAGOBERTO</t>
  </si>
  <si>
    <t>GUTIERREZ, JUAN R</t>
  </si>
  <si>
    <t>HOWARD, DEBRA</t>
  </si>
  <si>
    <t>CANALES, GRACIELA</t>
  </si>
  <si>
    <t>CHAVIRA, JOHN G</t>
  </si>
  <si>
    <t>ATILANO, REYMUNDO</t>
  </si>
  <si>
    <t>TORRES, MARIA D</t>
  </si>
  <si>
    <t>HARP, TERESA</t>
  </si>
  <si>
    <t>FALCON, CECILIA</t>
  </si>
  <si>
    <t>LOPEZ, ROSA</t>
  </si>
  <si>
    <t>RODRIGUEZ, MARIA</t>
  </si>
  <si>
    <t>PEARCE, TAM</t>
  </si>
  <si>
    <t>MEJIA MARTINEZ, MARIO</t>
  </si>
  <si>
    <t>ROBINSON, JEFFREY</t>
  </si>
  <si>
    <t>ONTIVEROS, MARTHA</t>
  </si>
  <si>
    <t>HERNANDEZ, ADELA</t>
  </si>
  <si>
    <t>GONZALEZ, ROBERTO</t>
  </si>
  <si>
    <t>TREVINO, JOSHUA</t>
  </si>
  <si>
    <t>DE LA MORA, NORMA</t>
  </si>
  <si>
    <t>NOLLES, NIKI</t>
  </si>
  <si>
    <t>SCOUTEN, MARIA ANGELES</t>
  </si>
  <si>
    <t>PRICE, PEGGY</t>
  </si>
  <si>
    <t>GUERRERO, JOSE DE JESUS</t>
  </si>
  <si>
    <t>GONZALEZ SAENZ, ARNULFO</t>
  </si>
  <si>
    <t>MILLS, DOUGLAS W</t>
  </si>
  <si>
    <t>VILLA, RUBY</t>
  </si>
  <si>
    <t>OLSEN, KRISTOPHER</t>
  </si>
  <si>
    <t>SANDOVAL DE HERNANDEZ, ROSA MARIA</t>
  </si>
  <si>
    <t>MEDINA, FERNANDO</t>
  </si>
  <si>
    <t>CARRILLO FLORES, ROSALINDA</t>
  </si>
  <si>
    <t>SOTO, MARTHA</t>
  </si>
  <si>
    <t>PORRAS, EDUARDO</t>
  </si>
  <si>
    <t>ESPINOZA, JACQUELINE</t>
  </si>
  <si>
    <t>CAMPOS, LIZA</t>
  </si>
  <si>
    <t>ROBLES ORTEGA, LAURA ELENA</t>
  </si>
  <si>
    <t>VARGAS, JACQUELINE</t>
  </si>
  <si>
    <t>GAMBOA, HERMILO ANTONIO</t>
  </si>
  <si>
    <t>RUBIO ACOSTA, GLORIA</t>
  </si>
  <si>
    <t>MADRID, MICHAEL</t>
  </si>
  <si>
    <t>MARTINEZ, RUDOLFO</t>
  </si>
  <si>
    <t>DYE, MARY</t>
  </si>
  <si>
    <t>GUERRA, ERIKA M</t>
  </si>
  <si>
    <t>RAMOS, ELVA M</t>
  </si>
  <si>
    <t>GOMEZ, ROSA M</t>
  </si>
  <si>
    <t>TREJO, EDGAR</t>
  </si>
  <si>
    <t>JOSLYN, CRYSTAL</t>
  </si>
  <si>
    <t>SOTO, PRISCILLA</t>
  </si>
  <si>
    <t>ACEVEDO, LETICIA</t>
  </si>
  <si>
    <t>CALDERON-GRIFFIN, ALICE</t>
  </si>
  <si>
    <t>GUERRERO, MARTHA</t>
  </si>
  <si>
    <t>HERNANDEZ, MANUEL</t>
  </si>
  <si>
    <t>COPELAND, COLTON</t>
  </si>
  <si>
    <t>CONTRERAS, ANA</t>
  </si>
  <si>
    <t>JOHNSON, ERNEST</t>
  </si>
  <si>
    <t>DIAZ, MARGARITA</t>
  </si>
  <si>
    <t>ZINTER, ALAN</t>
  </si>
  <si>
    <t>ALVAREZ, MARIA</t>
  </si>
  <si>
    <t>GUERRERO, MARIA</t>
  </si>
  <si>
    <t>GRADO, JOSEFINA</t>
  </si>
  <si>
    <t>ZEMMOUCHE, JADE</t>
  </si>
  <si>
    <t>BARRAGAN, BONNIE</t>
  </si>
  <si>
    <t>MONCAYO, PAULA R</t>
  </si>
  <si>
    <t>DUNCAN, RICHARD</t>
  </si>
  <si>
    <t>AVILA, EMMANUEL</t>
  </si>
  <si>
    <t>LIMON, GILBERT</t>
  </si>
  <si>
    <t>PEREZ, MANUEL ARTURO</t>
  </si>
  <si>
    <t>DE PEREZ, MARISELA ARREOLA</t>
  </si>
  <si>
    <t>STOKES, DIANE</t>
  </si>
  <si>
    <t>PAGANO, JOSEPH</t>
  </si>
  <si>
    <t>VARGAS, LIDIA</t>
  </si>
  <si>
    <t>ESQUIVEL, TERESA</t>
  </si>
  <si>
    <t>BACA, ARMANDO</t>
  </si>
  <si>
    <t>BENAVIDEZ, EVA</t>
  </si>
  <si>
    <t>CORNWELL, KARIN</t>
  </si>
  <si>
    <t>REYES, DANIELSON</t>
  </si>
  <si>
    <t>HERNANDEZ, JOSE J</t>
  </si>
  <si>
    <t>RASCON, ALICIA</t>
  </si>
  <si>
    <t>INFANTE, ISABEL</t>
  </si>
  <si>
    <t>RAMIREZ, VICENTE</t>
  </si>
  <si>
    <t>SANCHEZ, ANNETTE</t>
  </si>
  <si>
    <t>BANDA, ARIEL</t>
  </si>
  <si>
    <t>DELGADO, TERESSA</t>
  </si>
  <si>
    <t>SANTILLAN, MAGDA</t>
  </si>
  <si>
    <t>DYKES, KRISTIN</t>
  </si>
  <si>
    <t>RAMIREZ, JESUS</t>
  </si>
  <si>
    <t>BEARDEN, KAREN</t>
  </si>
  <si>
    <t>HERNANDEZ, JUANA</t>
  </si>
  <si>
    <t>FLORES, LUIS</t>
  </si>
  <si>
    <t>GONZALEZ, MARIA V</t>
  </si>
  <si>
    <t>BOCANEGRA, MARIA C</t>
  </si>
  <si>
    <t>MARTINEZ LOPEZ, BARBARA</t>
  </si>
  <si>
    <t>CARNERA, HECTOR</t>
  </si>
  <si>
    <t>SALAS, MARCELA</t>
  </si>
  <si>
    <t>CHASCO, VALENTINA</t>
  </si>
  <si>
    <t>VANDERPOOL, TERESA</t>
  </si>
  <si>
    <t>LEFFMAN, DAVID</t>
  </si>
  <si>
    <t>ORIGINALES, JUAN</t>
  </si>
  <si>
    <t>COUSINS, ERNIE</t>
  </si>
  <si>
    <t>GONZALES, ROBERTO</t>
  </si>
  <si>
    <t>CROSS, STEPHANIE</t>
  </si>
  <si>
    <t>BODISON, DORA</t>
  </si>
  <si>
    <t>CAHILL, SUSAN</t>
  </si>
  <si>
    <t>RUIZ, HUMBERTO</t>
  </si>
  <si>
    <t>ALVAREZ, GERARDO</t>
  </si>
  <si>
    <t>GRANADOS, JUAN</t>
  </si>
  <si>
    <t>BAKER, FREDERICK</t>
  </si>
  <si>
    <t>DIAZ, GUILLERMO</t>
  </si>
  <si>
    <t>HARSHBERGER, ALBINA C</t>
  </si>
  <si>
    <t>HERNANDEZ, SOCORRO</t>
  </si>
  <si>
    <t>MARQUEZ, VIRGINIA</t>
  </si>
  <si>
    <t>RODRIGUEZ, JESUS R</t>
  </si>
  <si>
    <t>AYALA, APOLONIA</t>
  </si>
  <si>
    <t>CARRILLO, PRISCILLA J</t>
  </si>
  <si>
    <t>ORTEGA, CARLOS A</t>
  </si>
  <si>
    <t>GARCIA, MARIA</t>
  </si>
  <si>
    <t>VALENZUELA, STEVEN</t>
  </si>
  <si>
    <t>BENNETT, MELISSA</t>
  </si>
  <si>
    <t>GREEN, MATTHEW W</t>
  </si>
  <si>
    <t>LARA, ANTONIO</t>
  </si>
  <si>
    <t>LUNA, APOLINAR P</t>
  </si>
  <si>
    <t>PEREZ, LAURA</t>
  </si>
  <si>
    <t>CORONADO, RICHARD</t>
  </si>
  <si>
    <t>MELENDEZ, BRENDA</t>
  </si>
  <si>
    <t>DIAZ, DIANA</t>
  </si>
  <si>
    <t>VASQUEZ, FRANCISCA</t>
  </si>
  <si>
    <t>SEGURA, EDGAR</t>
  </si>
  <si>
    <t>CORRAL, ROSEMARY</t>
  </si>
  <si>
    <t>LOPEZ, OSCAR</t>
  </si>
  <si>
    <t>SALAZAR, MAYRA</t>
  </si>
  <si>
    <t>MCSWAIN, CHARLES</t>
  </si>
  <si>
    <t>CARRILLO, MARIA</t>
  </si>
  <si>
    <t>MARQUEZ, PEDRO</t>
  </si>
  <si>
    <t>COLLAZO, MARTHA L</t>
  </si>
  <si>
    <t>ROMAN, TERESA</t>
  </si>
  <si>
    <t>SALDACO, NORA</t>
  </si>
  <si>
    <t>MARQUEZ DE BERNAL, LETICIA</t>
  </si>
  <si>
    <t>DINICOLA, BRUNO M</t>
  </si>
  <si>
    <t>SOLANO, IRENE</t>
  </si>
  <si>
    <t>ENRIQUEZ, DULCE</t>
  </si>
  <si>
    <t>ROJAS, RAMON</t>
  </si>
  <si>
    <t>RODRIGUEZ, SYLVIA</t>
  </si>
  <si>
    <t>MADRID, LYDIA</t>
  </si>
  <si>
    <t>HAYWARD, JOLENE</t>
  </si>
  <si>
    <t>DOMINGUEZ, NARCISA M</t>
  </si>
  <si>
    <t>BREELAND, DEANDRE</t>
  </si>
  <si>
    <t>FIERRO, MANUEL</t>
  </si>
  <si>
    <t>BERNAL, MARIA</t>
  </si>
  <si>
    <t>GURANY, ROSALBA</t>
  </si>
  <si>
    <t>KITCHEN, BERTHA</t>
  </si>
  <si>
    <t>JONES, RAMONA</t>
  </si>
  <si>
    <t>TALAMANTES, CATALINA</t>
  </si>
  <si>
    <t>RODRIGUEZ, LUIS F</t>
  </si>
  <si>
    <t>RIVAS, CHELINDA</t>
  </si>
  <si>
    <t>HUERTA, OFELIA</t>
  </si>
  <si>
    <t>CHAVEZ, IRMA</t>
  </si>
  <si>
    <t>RAMIREZ, ESTELLA</t>
  </si>
  <si>
    <t>CADWELL, DOROTHY L</t>
  </si>
  <si>
    <t>MACK, CYNTHIA</t>
  </si>
  <si>
    <t>CHAVEZ, ARTHUR</t>
  </si>
  <si>
    <t>GEDDES, LAWRENCE C</t>
  </si>
  <si>
    <t>CHAVEZ JR, DAVID</t>
  </si>
  <si>
    <t>LAMOTTE, DESIREE</t>
  </si>
  <si>
    <t>NEVAREZ, EMILIANO</t>
  </si>
  <si>
    <t>URIBE, GABRIEL</t>
  </si>
  <si>
    <t>GEYER, DARRIN</t>
  </si>
  <si>
    <t>BARRERAS, HERMAN</t>
  </si>
  <si>
    <t>HERNANDEZ, FRANK</t>
  </si>
  <si>
    <t>MONTGOMERY, STACY</t>
  </si>
  <si>
    <t>VALLES, SUSAN</t>
  </si>
  <si>
    <t>MORENO, MERCEDES CATALINA</t>
  </si>
  <si>
    <t>ALVARADO, JAVIER I</t>
  </si>
  <si>
    <t>LOZANO, MARIA D</t>
  </si>
  <si>
    <t>CERVANTES DE LIRA, JULIA</t>
  </si>
  <si>
    <t>PENOYER, STEVE</t>
  </si>
  <si>
    <t>ESTRADA, GERARDO</t>
  </si>
  <si>
    <t>LEY, LETICIA</t>
  </si>
  <si>
    <t>SANDERS, DITRICK</t>
  </si>
  <si>
    <t>STUCKWISCH, HORTENSIA</t>
  </si>
  <si>
    <t>RUBIO, MARIA</t>
  </si>
  <si>
    <t>SANCHEZ, ELVIA A</t>
  </si>
  <si>
    <t>PARISH, CHARLES</t>
  </si>
  <si>
    <t>PINALES, BRITTANY</t>
  </si>
  <si>
    <t>ONTIVEROS, ARTURO</t>
  </si>
  <si>
    <t>GANDARA, PEDRO</t>
  </si>
  <si>
    <t>RENTERIA, RAMONA</t>
  </si>
  <si>
    <t>ESPARZA, ALFREDO</t>
  </si>
  <si>
    <t>DELGADO, ALEXANDER</t>
  </si>
  <si>
    <t>ALVA, SYLVIA</t>
  </si>
  <si>
    <t>ESPARZA, JAVIER</t>
  </si>
  <si>
    <t>RODRIGUEZ, ESTELA</t>
  </si>
  <si>
    <t>RODRIGUEZ, RAYMUNDO</t>
  </si>
  <si>
    <t>AGUILAR, ENGRACIA</t>
  </si>
  <si>
    <t>DURAN, FELIPE</t>
  </si>
  <si>
    <t>POINDEXTER, LASHAWNTA R</t>
  </si>
  <si>
    <t>RAMIREZ, ERIKA</t>
  </si>
  <si>
    <t>CANDELA, JONATHAN</t>
  </si>
  <si>
    <t>SNUDAT, MARTHA</t>
  </si>
  <si>
    <t>QUINONES, IRMA</t>
  </si>
  <si>
    <t>ZARAGOZA, IRASEMA</t>
  </si>
  <si>
    <t>ALARCON, MARCELO G</t>
  </si>
  <si>
    <t>PALOMO, JOSE L</t>
  </si>
  <si>
    <t>DOMINGUEZ, GLORIA</t>
  </si>
  <si>
    <t>CHAIDES, ROGER</t>
  </si>
  <si>
    <t>TOOZE, MARGARITA</t>
  </si>
  <si>
    <t>THOMPSON, LAWRENCE</t>
  </si>
  <si>
    <t>RIVERA, ARTURO</t>
  </si>
  <si>
    <t>AGUILERA, RAMON</t>
  </si>
  <si>
    <t>SIANEZ, VIRGINIA</t>
  </si>
  <si>
    <t>SOLIS, ABELARDO A</t>
  </si>
  <si>
    <t>AVILA, ADOLFO</t>
  </si>
  <si>
    <t>TOMIELLO, ROBERT</t>
  </si>
  <si>
    <t>ROBLES, MARIA</t>
  </si>
  <si>
    <t>YEPEZ, OSVALDO</t>
  </si>
  <si>
    <t>FLORES, HECTOR</t>
  </si>
  <si>
    <t>GUILLEN, ARGENDIS</t>
  </si>
  <si>
    <t>MARQUEZ, MARIA E</t>
  </si>
  <si>
    <t>GANDARA, ALICIA</t>
  </si>
  <si>
    <t>PICKNELL, CONCEPCION</t>
  </si>
  <si>
    <t>FRAUSTO, SILVIA E</t>
  </si>
  <si>
    <t>OSORIO, ALEJANDRO</t>
  </si>
  <si>
    <t>LOPEZ, BENITO</t>
  </si>
  <si>
    <t>CHAVEZ, ELVA</t>
  </si>
  <si>
    <t>ALMARAZ, REYNA R</t>
  </si>
  <si>
    <t>NUNEZ, MARTHA</t>
  </si>
  <si>
    <t>ITURRALDE, GABRIEL</t>
  </si>
  <si>
    <t>CAMACHO, JORGE</t>
  </si>
  <si>
    <t>GUTIERREZ, BONNIE</t>
  </si>
  <si>
    <t>GUTIERREZ, NANCY</t>
  </si>
  <si>
    <t>MENDOZA, KATY</t>
  </si>
  <si>
    <t>PORTILLO, DALIA</t>
  </si>
  <si>
    <t>JONE, ROLAN G</t>
  </si>
  <si>
    <t>BAQUERA, CARMEN</t>
  </si>
  <si>
    <t>MORENO, ELIZABETH</t>
  </si>
  <si>
    <t>FUENTES, HECTOR</t>
  </si>
  <si>
    <t>VIGIL, NANCY W</t>
  </si>
  <si>
    <t>PORTILLO, AIDA C</t>
  </si>
  <si>
    <t>SHADBURNE, REBECCA</t>
  </si>
  <si>
    <t>DELEON, SULEMA</t>
  </si>
  <si>
    <t>HINOJOSA, MANUELA</t>
  </si>
  <si>
    <t>RETANA, ALFREDO</t>
  </si>
  <si>
    <t>HOWARD, AYNSLEY</t>
  </si>
  <si>
    <t>ESTE, ALEXUS</t>
  </si>
  <si>
    <t>LUNA, ROBERT</t>
  </si>
  <si>
    <t>FUENTES, GUSTAVO</t>
  </si>
  <si>
    <t>SOTO, MARIA</t>
  </si>
  <si>
    <t>RUIZZARCO, JOSE M</t>
  </si>
  <si>
    <t>MEDINA, IRMA E</t>
  </si>
  <si>
    <t>HEALD, MARC</t>
  </si>
  <si>
    <t>MORALES, RUBY</t>
  </si>
  <si>
    <t>PILTZ, DOUGLAS WAYNE</t>
  </si>
  <si>
    <t>POTTER, WILLIAM</t>
  </si>
  <si>
    <t>FONSECA, PRINCESS</t>
  </si>
  <si>
    <t>HARNETT, WILLIE T</t>
  </si>
  <si>
    <t>FACIO, RODOLFO</t>
  </si>
  <si>
    <t>HOLGUIN, MARIA ELENA</t>
  </si>
  <si>
    <t>CANO, JESUS</t>
  </si>
  <si>
    <t>HERNANDEZ, PAULA</t>
  </si>
  <si>
    <t>MONSIVAIS, MARIA C</t>
  </si>
  <si>
    <t>ARANA, NORMA</t>
  </si>
  <si>
    <t>MONTANEZ, ANDY</t>
  </si>
  <si>
    <t>CLARKE, MONTAE</t>
  </si>
  <si>
    <t>DILL, DOUGLAS</t>
  </si>
  <si>
    <t>MORATA MURO, ARACELI</t>
  </si>
  <si>
    <t>VELASQUEZ, ALEJANDRO M</t>
  </si>
  <si>
    <t>CARRILLO, BARBARA</t>
  </si>
  <si>
    <t>JONES, THEOREDOR</t>
  </si>
  <si>
    <t>MULLIN, KEVIN</t>
  </si>
  <si>
    <t>PONCE, CARMEN</t>
  </si>
  <si>
    <t>MURGUIA, MARICARMEN</t>
  </si>
  <si>
    <t>VEILLEUX, KIMBERLY</t>
  </si>
  <si>
    <t>CARRASCO, JOSE</t>
  </si>
  <si>
    <t>DELGADO, MARIA</t>
  </si>
  <si>
    <t>DE LA TORRE, IRMA</t>
  </si>
  <si>
    <t>AVALOS, LORENZA</t>
  </si>
  <si>
    <t>RODARTE, BERNARDO</t>
  </si>
  <si>
    <t>STUART, HERLINDA</t>
  </si>
  <si>
    <t>LUCKY, JUDITH</t>
  </si>
  <si>
    <t>EDWARDS, WILLIAM</t>
  </si>
  <si>
    <t>VARELA, MARIA</t>
  </si>
  <si>
    <t>SHIPLEY, DONALD E</t>
  </si>
  <si>
    <t>BRIONES, MARCOS</t>
  </si>
  <si>
    <t>JASSO, PERLA</t>
  </si>
  <si>
    <t>HERNANDEZ PEREZ, JOSE</t>
  </si>
  <si>
    <t>ESPARZA, MARIO</t>
  </si>
  <si>
    <t>GARNER, EDWARD</t>
  </si>
  <si>
    <t>MONCADA, MARIA GUADALUPE</t>
  </si>
  <si>
    <t>LOPEZ, ALICIA</t>
  </si>
  <si>
    <t>ESCOBAR, DAMIANA M</t>
  </si>
  <si>
    <t>GUEVARA, MARIA</t>
  </si>
  <si>
    <t>PAUL, JOHN</t>
  </si>
  <si>
    <t>GOMEZ, VIRGINIA</t>
  </si>
  <si>
    <t>RODRIGUEZ, HELENA</t>
  </si>
  <si>
    <t>LOPEZ, ARACELI</t>
  </si>
  <si>
    <t>PEASE, EVA</t>
  </si>
  <si>
    <t>PUENTES, ROBERTO</t>
  </si>
  <si>
    <t>RAMOS, GEORGE C</t>
  </si>
  <si>
    <t>LE, HONG</t>
  </si>
  <si>
    <t>CARRASCO, PETE</t>
  </si>
  <si>
    <t>PRECIADO, VIRGINIA</t>
  </si>
  <si>
    <t>FIGUERORA, CLAUDIA</t>
  </si>
  <si>
    <t>SALAS, JUANA</t>
  </si>
  <si>
    <t>CAMPOS SAENZ, ALMA</t>
  </si>
  <si>
    <t>IBARRA, GUSTAVO</t>
  </si>
  <si>
    <t>ORTEGA, ARTURO</t>
  </si>
  <si>
    <t>JORDAN, OLGA</t>
  </si>
  <si>
    <t>VELASCO, ELIZABETH</t>
  </si>
  <si>
    <t>CUELLAR, LUCIO</t>
  </si>
  <si>
    <t>VALDEZ, ESEQUIEL V</t>
  </si>
  <si>
    <t>OLAGUIVEL, ROSA</t>
  </si>
  <si>
    <t>BLIZZARD, WILLIAM H</t>
  </si>
  <si>
    <t>OLVERA, COSME</t>
  </si>
  <si>
    <t>GUILLEN, HORTENSIA O</t>
  </si>
  <si>
    <t>STAIGER, GERHARD</t>
  </si>
  <si>
    <t>REY RUIZ, LUIS C</t>
  </si>
  <si>
    <t>CONTRERAS PEDREGON, TIMOTEA</t>
  </si>
  <si>
    <t>HERRERA, ANA M</t>
  </si>
  <si>
    <t>HARPER, JUSTIN E</t>
  </si>
  <si>
    <t>GONZALES, ESCAMILLA</t>
  </si>
  <si>
    <t>SANTOS, SONIA</t>
  </si>
  <si>
    <t>OCHOA, ALICIA</t>
  </si>
  <si>
    <t>CAMPOS, ISABEL</t>
  </si>
  <si>
    <t>PEREZDECARDEN, MAGDALENA</t>
  </si>
  <si>
    <t>PAUL, PATRICIA M</t>
  </si>
  <si>
    <t>NAVARRO, MARIA SOCORRO</t>
  </si>
  <si>
    <t>WILSON, BYRON</t>
  </si>
  <si>
    <t>FLYNT, DEBORAH</t>
  </si>
  <si>
    <t>BACA, CELIA</t>
  </si>
  <si>
    <t>CORRAL, GUADALUPE E</t>
  </si>
  <si>
    <t>REYES-MANRIQUEZ, JOSE</t>
  </si>
  <si>
    <t>MOLINA, LETICIA</t>
  </si>
  <si>
    <t>MAING, NAM IL</t>
  </si>
  <si>
    <t>FLORES, SANTIAGO</t>
  </si>
  <si>
    <t>RODRIGUEZ, MARIA C</t>
  </si>
  <si>
    <t>SANCHEZ, CHRISTINA M</t>
  </si>
  <si>
    <t>SIFUENTES, SALVADOR K</t>
  </si>
  <si>
    <t>MEDINA, CELIA</t>
  </si>
  <si>
    <t>ROHRBAUGH, EVELYN</t>
  </si>
  <si>
    <t>VENAR, THADDEUS Y</t>
  </si>
  <si>
    <t>VALDEZ, VICTOR</t>
  </si>
  <si>
    <t>ARCOS, LEONARD</t>
  </si>
  <si>
    <t>DE LA ROSA, CARLOS</t>
  </si>
  <si>
    <t>CALDERON, MARTHA</t>
  </si>
  <si>
    <t>CARDONA, WILLINTON</t>
  </si>
  <si>
    <t>CURTIS, JEFFERY</t>
  </si>
  <si>
    <t>CHAPARRO, CARLOS H</t>
  </si>
  <si>
    <t>MARQUEZ, JESUS</t>
  </si>
  <si>
    <t>MARQUEZ, ROMUALDA</t>
  </si>
  <si>
    <t>PALYU, MARIA</t>
  </si>
  <si>
    <t>AGUIRRE, JUAN</t>
  </si>
  <si>
    <t>OLAGUE ROSALES, MARIA CRISTINA</t>
  </si>
  <si>
    <t>CHAVEZ, VELIA</t>
  </si>
  <si>
    <t>BROWN, DARREN</t>
  </si>
  <si>
    <t>VAZQUEZ-LEAL, JOSE</t>
  </si>
  <si>
    <t>CANDELARIA, MELISSA</t>
  </si>
  <si>
    <t>ROSARIO, KARLA GABRIELA</t>
  </si>
  <si>
    <t>REYES, MAKAYLA</t>
  </si>
  <si>
    <t>ZARAZUA, MARIA</t>
  </si>
  <si>
    <t>MCDONALD, KEELY E</t>
  </si>
  <si>
    <t>RIVERA, AMELIA B</t>
  </si>
  <si>
    <t>STARK, CARMEN</t>
  </si>
  <si>
    <t>AWUOR, STEPHEN O</t>
  </si>
  <si>
    <t>GURROLA, BERTHA</t>
  </si>
  <si>
    <t>GONZALEZ, MARIA GUADALUPE</t>
  </si>
  <si>
    <t>HARO, MARIA E</t>
  </si>
  <si>
    <t>RODRIGUEZ, RENE</t>
  </si>
  <si>
    <t>REEL, LYNSEY</t>
  </si>
  <si>
    <t>GALLEGOS, PRISCILLA</t>
  </si>
  <si>
    <t>RASCON, CARLOS</t>
  </si>
  <si>
    <t>GAVILANE, ELIZABETH</t>
  </si>
  <si>
    <t>MAYNES, LUIS C</t>
  </si>
  <si>
    <t>FERNANDEZ, OLGA</t>
  </si>
  <si>
    <t>ACOSTA, JUAN A</t>
  </si>
  <si>
    <t>SEALEY, OTILIA</t>
  </si>
  <si>
    <t>GALINDO GUANGORENA, DOLORES</t>
  </si>
  <si>
    <t>MARTINEZ, MAYRA</t>
  </si>
  <si>
    <t>COSTAS ORTIZ, MIGUEL</t>
  </si>
  <si>
    <t>ARDEN, ALEXANDER</t>
  </si>
  <si>
    <t>WALTON, KIMBERLI</t>
  </si>
  <si>
    <t>HODGES, BRIAN</t>
  </si>
  <si>
    <t>RODRIGUEZ, JOSHUA</t>
  </si>
  <si>
    <t>TURNER, YOLANDA</t>
  </si>
  <si>
    <t>ESPINOZA, YOLANDA</t>
  </si>
  <si>
    <t>SILVIA, MARIA</t>
  </si>
  <si>
    <t>RAMOS VELAZQUEZ, MARTIN</t>
  </si>
  <si>
    <t>HOOKS, TAWANDA</t>
  </si>
  <si>
    <t>MEJIA, SIRENA E</t>
  </si>
  <si>
    <t>PETERSON, WILLIAM</t>
  </si>
  <si>
    <t>PERALTA, JAYSON KEVIN</t>
  </si>
  <si>
    <t>VILLAGRAN, HUGO</t>
  </si>
  <si>
    <t>ROMAN, RAUL</t>
  </si>
  <si>
    <t>MEZA, MARIA</t>
  </si>
  <si>
    <t>TORRES, LOURDES</t>
  </si>
  <si>
    <t>SWIDERSKI, BRENNON</t>
  </si>
  <si>
    <t>MURILLO, MARIA F</t>
  </si>
  <si>
    <t>BAKER, GREGORY LEE</t>
  </si>
  <si>
    <t>REY, LISA</t>
  </si>
  <si>
    <t>DEMOSS, ROSA MARIA</t>
  </si>
  <si>
    <t>RUBIO, LILIA E</t>
  </si>
  <si>
    <t>SANDOVAL, MARIA D</t>
  </si>
  <si>
    <t>SMITH, WALTER E</t>
  </si>
  <si>
    <t>HOLLENBACH, LAURIE</t>
  </si>
  <si>
    <t>SAAVEDRA, GABRIELA</t>
  </si>
  <si>
    <t>TRUJILLO, MARIA</t>
  </si>
  <si>
    <t>SHUTT, STEVEN</t>
  </si>
  <si>
    <t>PUENTES, RICHARD</t>
  </si>
  <si>
    <t>ROBINSON, VALERIE</t>
  </si>
  <si>
    <t>UDOH, OBON I</t>
  </si>
  <si>
    <t>CASILLAS, MARIA GUADALUPE</t>
  </si>
  <si>
    <t>STEPHENS, ADAM</t>
  </si>
  <si>
    <t>HERRERA, MARLON</t>
  </si>
  <si>
    <t>BERNAL, ANA MARIA</t>
  </si>
  <si>
    <t>HOUCK, STEPHANIE M</t>
  </si>
  <si>
    <t>FRIAS, RAMONA M</t>
  </si>
  <si>
    <t>MARTINEZ, BEATRIZ</t>
  </si>
  <si>
    <t>BARRON, ANTONIO</t>
  </si>
  <si>
    <t>MONTESDEOCA, REYNA</t>
  </si>
  <si>
    <t>MARRUFO, JESSE A</t>
  </si>
  <si>
    <t>MADRID, ADELINA</t>
  </si>
  <si>
    <t>VELOZ, ALICIA</t>
  </si>
  <si>
    <t>ALVARADO, GLORIA</t>
  </si>
  <si>
    <t>CASTANEDA, CARLOS H</t>
  </si>
  <si>
    <t>SCHEPPS, LESLIE</t>
  </si>
  <si>
    <t>GANDARA, ARTURO A</t>
  </si>
  <si>
    <t>DAVIS, KYLE C</t>
  </si>
  <si>
    <t>MADDOX, BERNADETTE L</t>
  </si>
  <si>
    <t>RITT, SYLVIA</t>
  </si>
  <si>
    <t>PARGA, MARIA</t>
  </si>
  <si>
    <t>CASILLAS, JOSHUA</t>
  </si>
  <si>
    <t>SABINAS SANCHEZ, IRENE</t>
  </si>
  <si>
    <t>LOPEZ, SYLVIA</t>
  </si>
  <si>
    <t>GUTIERREZ, ESPERANZA</t>
  </si>
  <si>
    <t>GONZALEZ, CLEMENTE</t>
  </si>
  <si>
    <t>VELASQUEZ, JUAN</t>
  </si>
  <si>
    <t>DESIMONE, SHEILA</t>
  </si>
  <si>
    <t>WELLS, LEONARD E</t>
  </si>
  <si>
    <t>SELMON, LAUREN</t>
  </si>
  <si>
    <t>BARRERA, ALFREDO</t>
  </si>
  <si>
    <t>VELASQUEZ, EDUARDO</t>
  </si>
  <si>
    <t>NAVARRETE, JAVIER</t>
  </si>
  <si>
    <t>ROUYER, JANE</t>
  </si>
  <si>
    <t>GRAHAM, HALBERT</t>
  </si>
  <si>
    <t>GAMEZ, GUADALUPE C</t>
  </si>
  <si>
    <t>NUNEZ, ENEDINA</t>
  </si>
  <si>
    <t>QUINTANAR, RANULFO M</t>
  </si>
  <si>
    <t>MONTOYA, CASANDRA</t>
  </si>
  <si>
    <t>UTLEY, TRAVIS</t>
  </si>
  <si>
    <t>DERRICK, ELIZABETH ANNE</t>
  </si>
  <si>
    <t>MACIAS, JESSICA</t>
  </si>
  <si>
    <t>BURROWS, VICTORIA</t>
  </si>
  <si>
    <t>RIVERA, ANTONIO</t>
  </si>
  <si>
    <t>PINKINS, PATRICIA</t>
  </si>
  <si>
    <t>ZWITTAG, JENNETTE H</t>
  </si>
  <si>
    <t>MORALES, MARIA DEL CARMEN</t>
  </si>
  <si>
    <t>GONZALEZ, RAYMUNDO</t>
  </si>
  <si>
    <t>VASQUEZ, ESTHER C</t>
  </si>
  <si>
    <t>SERRANO, ROSALIO</t>
  </si>
  <si>
    <t>REYES, SUSANA</t>
  </si>
  <si>
    <t>TORREZ, MARK</t>
  </si>
  <si>
    <t>MARTINEZ, PATRICIA</t>
  </si>
  <si>
    <t>BELTRAN, JORGE A</t>
  </si>
  <si>
    <t>TURNER, SHERRI</t>
  </si>
  <si>
    <t>QUEZADA, MARIA</t>
  </si>
  <si>
    <t>NACHISON, JOSEPHINE</t>
  </si>
  <si>
    <t>SANCHEZ, LETICIA G</t>
  </si>
  <si>
    <t>AGUIRRE GARCIA, JORGE</t>
  </si>
  <si>
    <t>SEGOVIA-WAGNER, LEAH</t>
  </si>
  <si>
    <t>ZUBIA, JASON</t>
  </si>
  <si>
    <t>DAVILA, FILIBERTO</t>
  </si>
  <si>
    <t>FERRELL, YVONNE</t>
  </si>
  <si>
    <t>SALDIVAR, JOSE S</t>
  </si>
  <si>
    <t>BAUERKEMPER, SHARON</t>
  </si>
  <si>
    <t>CARLIN, COULTER</t>
  </si>
  <si>
    <t>STEVENSON, TODD</t>
  </si>
  <si>
    <t>BAKER, CHRISTIANNA L</t>
  </si>
  <si>
    <t>YBARRA, CANDIDA R</t>
  </si>
  <si>
    <t>AGUAYO, MARIA</t>
  </si>
  <si>
    <t>FIGUEROA, JAVIER</t>
  </si>
  <si>
    <t>VASQUEZ, FRANCISCO</t>
  </si>
  <si>
    <t>RODGERS, THANH</t>
  </si>
  <si>
    <t>GOMEZ, FRANCISCO</t>
  </si>
  <si>
    <t>CAMPOS, RAFAEL</t>
  </si>
  <si>
    <t>JOHNSON- VIERRA, PATRICIA</t>
  </si>
  <si>
    <t>GUTIERREZ, CONCEPCION</t>
  </si>
  <si>
    <t>DE LA TORRE, DANNY</t>
  </si>
  <si>
    <t>FITZGERALD, ROSA</t>
  </si>
  <si>
    <t>WATERS, JOHN</t>
  </si>
  <si>
    <t>HERNANDEZ, EVANGELINA</t>
  </si>
  <si>
    <t>BRYANT JOHNSON, JOHNNIE</t>
  </si>
  <si>
    <t>CANTU, ROCIO</t>
  </si>
  <si>
    <t>PENA, LUIS</t>
  </si>
  <si>
    <t>WINSLETT, CHRISTIAN</t>
  </si>
  <si>
    <t>TETERS, AUNDREA</t>
  </si>
  <si>
    <t>PONCE, RANDY</t>
  </si>
  <si>
    <t>BARAY, CRUZ</t>
  </si>
  <si>
    <t>GARCIA, FERNANDO</t>
  </si>
  <si>
    <t>AGUILERA, CHRISTIAN</t>
  </si>
  <si>
    <t>MORA, IVAN</t>
  </si>
  <si>
    <t>MENA, ESTHER</t>
  </si>
  <si>
    <t>SANCHEZ, RUDY</t>
  </si>
  <si>
    <t>VARGAS, ADRIAN</t>
  </si>
  <si>
    <t>AGUIRRE, NANCY I</t>
  </si>
  <si>
    <t>VARELA, CRUZ</t>
  </si>
  <si>
    <t>RANGEL, ANA G</t>
  </si>
  <si>
    <t>SOTO, ALFREDO</t>
  </si>
  <si>
    <t>GARAY, ALICIA</t>
  </si>
  <si>
    <t>MIRELES, ALBERTO</t>
  </si>
  <si>
    <t>KAULBACH, KENNETH</t>
  </si>
  <si>
    <t>THOMAS, WILLIAM R</t>
  </si>
  <si>
    <t>OROZCO, MARIA G</t>
  </si>
  <si>
    <t>MURRAY, TROY T</t>
  </si>
  <si>
    <t>HIGGINS, CINDY K</t>
  </si>
  <si>
    <t>GALANTE, MONICA</t>
  </si>
  <si>
    <t>KIMBALL, JACQUELINE</t>
  </si>
  <si>
    <t>TARANGO, YOLANDA</t>
  </si>
  <si>
    <t>ALVARADO, JUAN A</t>
  </si>
  <si>
    <t>RIVERA, DAVID F</t>
  </si>
  <si>
    <t>WENGEL, DARLENE</t>
  </si>
  <si>
    <t>CASTRUITA, SILVINA</t>
  </si>
  <si>
    <t>NATIVIDAD, VICTOR</t>
  </si>
  <si>
    <t>CAMPBELL, PATRICIA D</t>
  </si>
  <si>
    <t>STARK, SOCORRO</t>
  </si>
  <si>
    <t>MCCLENNAN, KATHLEEN</t>
  </si>
  <si>
    <t>GRIDLEY, JULIE R</t>
  </si>
  <si>
    <t>FERNANDEZ, RITA</t>
  </si>
  <si>
    <t>PAREDES, RUBEN</t>
  </si>
  <si>
    <t>MARTINEZ, ANGELICA</t>
  </si>
  <si>
    <t>MCCOWAN, BETTY JO</t>
  </si>
  <si>
    <t>LOPEZ, ESPERANZA</t>
  </si>
  <si>
    <t>CANDELARIA, SANDRA L</t>
  </si>
  <si>
    <t>RAMOS, DAVID</t>
  </si>
  <si>
    <t>MILLER, ASHLEY N</t>
  </si>
  <si>
    <t>MOYE, BERNARD R</t>
  </si>
  <si>
    <t>SANCHEZ, OLGA G</t>
  </si>
  <si>
    <t>KNIGHTS, ANTHONY N</t>
  </si>
  <si>
    <t>STALLWORTH, CHRISTOPHER</t>
  </si>
  <si>
    <t>BALLESTEROS, FRANCISCO</t>
  </si>
  <si>
    <t>ESCAPITE, CHRISTIAN B</t>
  </si>
  <si>
    <t>LANDEROS, OLDIFONSO</t>
  </si>
  <si>
    <t>NELSON, MARGARET L</t>
  </si>
  <si>
    <t>LUGO, FRANCISCA</t>
  </si>
  <si>
    <t>CORTEZ, LUIS</t>
  </si>
  <si>
    <t>CASILLAS HERNANDEZ, JAFRETTE</t>
  </si>
  <si>
    <t>WARNER, TAMIKQUA E</t>
  </si>
  <si>
    <t>AVILA, MARGARITA</t>
  </si>
  <si>
    <t>MENDIOLA, ROSA A</t>
  </si>
  <si>
    <t>ESPINOZA, JUAN ONISEMO</t>
  </si>
  <si>
    <t>ZLOMKE, RONALD</t>
  </si>
  <si>
    <t>NUNEZ DE GARCIA, MARIA</t>
  </si>
  <si>
    <t>LOPEZ, MONICA</t>
  </si>
  <si>
    <t>BRANNON, MARICRUZ</t>
  </si>
  <si>
    <t>HERNANDEZ, FRANSISCA</t>
  </si>
  <si>
    <t>GAMBOA, LISA D</t>
  </si>
  <si>
    <t>KAISER, BERTHA A</t>
  </si>
  <si>
    <t>IGLECIAS, SERGIO</t>
  </si>
  <si>
    <t>CORREA, EVA V</t>
  </si>
  <si>
    <t>DELGADO, LUIS</t>
  </si>
  <si>
    <t>LUJAN, JESUS</t>
  </si>
  <si>
    <t>KELLY, JOSEPHINE V</t>
  </si>
  <si>
    <t>MCLAUGHLIN, RICHARD</t>
  </si>
  <si>
    <t>CASTRO, CRYSTAL A</t>
  </si>
  <si>
    <t>LUNA-RAMOS, RUBEN</t>
  </si>
  <si>
    <t>DAVILA, JENNIE</t>
  </si>
  <si>
    <t>JACOBO, ELVIA R</t>
  </si>
  <si>
    <t>HEREDIA, HORTENCIA</t>
  </si>
  <si>
    <t>SAENZ, ELSA F</t>
  </si>
  <si>
    <t>BARRETT, STARLA M</t>
  </si>
  <si>
    <t>MANGLONA, JUNELLA</t>
  </si>
  <si>
    <t>SANCHEZ, LOURDES</t>
  </si>
  <si>
    <t>REY, MARIA</t>
  </si>
  <si>
    <t>MENA, OCTAVIO</t>
  </si>
  <si>
    <t>LOPEZ, CONSUELO</t>
  </si>
  <si>
    <t>MUNOZ, TRISHA</t>
  </si>
  <si>
    <t>ARTALEJO, MARINA</t>
  </si>
  <si>
    <t>SANCHEZ MARTINEZ, MARIA</t>
  </si>
  <si>
    <t>BANUELOS, CHRIS A</t>
  </si>
  <si>
    <t>BARON, KRISTINE M</t>
  </si>
  <si>
    <t>JONES, MARY D</t>
  </si>
  <si>
    <t>FONSECA, ORLANDO ROBERT</t>
  </si>
  <si>
    <t>GUTIERREZ, AGUSTIN</t>
  </si>
  <si>
    <t>DE LA ROSA, MARIA D</t>
  </si>
  <si>
    <t>SAENZ, MARIA E</t>
  </si>
  <si>
    <t>ZUNIGA, DEBBIE</t>
  </si>
  <si>
    <t>CARRILLO, ANTONIA</t>
  </si>
  <si>
    <t>TOVAR, ALFREDO V</t>
  </si>
  <si>
    <t>TALAVERA, RICARDO A</t>
  </si>
  <si>
    <t>PEREZ, GUADALUPE</t>
  </si>
  <si>
    <t>GARCIA, VICTORIANO</t>
  </si>
  <si>
    <t>KRIMMER, RANDY J</t>
  </si>
  <si>
    <t>FLORES, RICHARD</t>
  </si>
  <si>
    <t>CASTRO, LITZZI A</t>
  </si>
  <si>
    <t>GUILLEN, ALFRED</t>
  </si>
  <si>
    <t>MALDONADO, NORMA A</t>
  </si>
  <si>
    <t>PENA, JONATHAN</t>
  </si>
  <si>
    <t>SANCHEZ, JESSICA C</t>
  </si>
  <si>
    <t>GARCIA, YANET E</t>
  </si>
  <si>
    <t>DE SERRATO, LUZ MARIA</t>
  </si>
  <si>
    <t>RANGEL, ALICIA</t>
  </si>
  <si>
    <t>BORJON, SANJUANA</t>
  </si>
  <si>
    <t>ESCALANTE, POQUI A</t>
  </si>
  <si>
    <t>CRUZ, NORMA</t>
  </si>
  <si>
    <t>DOMINGUEZ ALONZO, LUIS R</t>
  </si>
  <si>
    <t>PENA, ROSA</t>
  </si>
  <si>
    <t>VELAZQUEZ, ELSA O</t>
  </si>
  <si>
    <t>MAGANA, JUANA D</t>
  </si>
  <si>
    <t>DE LA PENA, RYAN</t>
  </si>
  <si>
    <t>GARCIA, HECTOR</t>
  </si>
  <si>
    <t>WILLIAMSON, MICHAEL</t>
  </si>
  <si>
    <t>RENTERIA, VANESSA</t>
  </si>
  <si>
    <t>RENTERIA, ANA MARIA</t>
  </si>
  <si>
    <t>RODARTE, MARIA</t>
  </si>
  <si>
    <t>GARRICK, ROBERT B</t>
  </si>
  <si>
    <t>BRIDGES, ALVIN</t>
  </si>
  <si>
    <t>MALDONADO, RUBEN</t>
  </si>
  <si>
    <t>GANDARA, EILEEN</t>
  </si>
  <si>
    <t>ROSAS, MARIA A</t>
  </si>
  <si>
    <t>AHUMADA, ALBERT</t>
  </si>
  <si>
    <t>TRUJILLO, YURY</t>
  </si>
  <si>
    <t>HIDALGO, MARIO</t>
  </si>
  <si>
    <t>LEYVA, BERTHA</t>
  </si>
  <si>
    <t>MARTINEZ, NORMA</t>
  </si>
  <si>
    <t>RIOS, GLORIA A</t>
  </si>
  <si>
    <t>TINOCO, VERONICA</t>
  </si>
  <si>
    <t>SASSO, ROBERT A</t>
  </si>
  <si>
    <t>RAMIREZ, GILBERTO</t>
  </si>
  <si>
    <t>THOMPSON, MAHRIA M</t>
  </si>
  <si>
    <t>CAMPOS, DANIEL M</t>
  </si>
  <si>
    <t>MOSHER, CLAUDIA</t>
  </si>
  <si>
    <t>STARKS, SHER'RYAN</t>
  </si>
  <si>
    <t>DOMINGUEZ, DANIEL</t>
  </si>
  <si>
    <t>RIVERA CRUZ, MARTHA</t>
  </si>
  <si>
    <t>NAVARRO, JANIE</t>
  </si>
  <si>
    <t>VIGIL, JESUS</t>
  </si>
  <si>
    <t>MORALES, JORGE</t>
  </si>
  <si>
    <t>VELARDE, NICOLE C</t>
  </si>
  <si>
    <t>SOTO, DENISE</t>
  </si>
  <si>
    <t>CAMPOS, NAPOLEON</t>
  </si>
  <si>
    <t>AGUILAR, REYNALDO</t>
  </si>
  <si>
    <t>MACIAS, REFUGIO</t>
  </si>
  <si>
    <t>OLIVARES, GILBERTO</t>
  </si>
  <si>
    <t>MOORE, LEEDONAL</t>
  </si>
  <si>
    <t>VERDUGO RENTERIA, LORENZO</t>
  </si>
  <si>
    <t>LUNA, JOSE</t>
  </si>
  <si>
    <t>HERNANDEZ, MARCO A</t>
  </si>
  <si>
    <t>HERNANDEZ, ROSE</t>
  </si>
  <si>
    <t>RICHARDSON, YUN J</t>
  </si>
  <si>
    <t>OBERMEYER, LISA</t>
  </si>
  <si>
    <t>PRIETO, LYDIA</t>
  </si>
  <si>
    <t>GONZALEZ, ROXANNA</t>
  </si>
  <si>
    <t>CAMARENA, MARISELA</t>
  </si>
  <si>
    <t>RODRIGUEZ, BLANCA</t>
  </si>
  <si>
    <t>QUINTANA, JULIAN</t>
  </si>
  <si>
    <t>LOY, OSCAR</t>
  </si>
  <si>
    <t>HERNANDEZ, LAURA</t>
  </si>
  <si>
    <t>FLORES, JOSE L</t>
  </si>
  <si>
    <t>HIPOLITO, RODOLFO</t>
  </si>
  <si>
    <t>KELLY, THOMAS B</t>
  </si>
  <si>
    <t>CHAVEZ DE URENDA, OFELIA</t>
  </si>
  <si>
    <t>ANCHONDO, JESUS S</t>
  </si>
  <si>
    <t>BARROSO, RENAN</t>
  </si>
  <si>
    <t>TOQUINTO, MARIA</t>
  </si>
  <si>
    <t>TOQUINTO, GUILLERMO</t>
  </si>
  <si>
    <t>OSBERG, MATT</t>
  </si>
  <si>
    <t>DURAN, SYLVIA</t>
  </si>
  <si>
    <t>MIRANDA, PALOMA</t>
  </si>
  <si>
    <t>SANCHEZ, MANUEL</t>
  </si>
  <si>
    <t>MARQUEZ, ROSA</t>
  </si>
  <si>
    <t>LOPEZ, LILY ROSE</t>
  </si>
  <si>
    <t>ALANIS, AURORA A</t>
  </si>
  <si>
    <t>BERNAL, FRANCES</t>
  </si>
  <si>
    <t>BANUELOS, MARIA</t>
  </si>
  <si>
    <t>LAUER, MICHAEL R</t>
  </si>
  <si>
    <t>MORGAN, CATALINA</t>
  </si>
  <si>
    <t>MACIEL, LETICIA</t>
  </si>
  <si>
    <t>GONZALEZ, GRACIELA DE</t>
  </si>
  <si>
    <t>PILTZECKER, SEAN</t>
  </si>
  <si>
    <t>KEATING, LINDA</t>
  </si>
  <si>
    <t>BOOTH, MYRANDA M</t>
  </si>
  <si>
    <t>BORJON, JOSE</t>
  </si>
  <si>
    <t>GONZALEZ, IRENE</t>
  </si>
  <si>
    <t>BARRAZA, ALICIA A</t>
  </si>
  <si>
    <t>SCHLESINGER, WILLIAM D</t>
  </si>
  <si>
    <t>LOPEZ, VICTORIA</t>
  </si>
  <si>
    <t>DARLING, STEPHEN W</t>
  </si>
  <si>
    <t>ESCOBEDO DE ROEL, ELIZABETH</t>
  </si>
  <si>
    <t>BAILEY, EBONY</t>
  </si>
  <si>
    <t>SHAFFER, NOLA ANN</t>
  </si>
  <si>
    <t>GANDARA, RICARDO</t>
  </si>
  <si>
    <t>SCHOOP, MARIE</t>
  </si>
  <si>
    <t>MARTINEZ, OLGA M</t>
  </si>
  <si>
    <t>MARTIN, GLENN</t>
  </si>
  <si>
    <t>PALADICHUK, TAYLOR</t>
  </si>
  <si>
    <t>GRANT, MICHAEL</t>
  </si>
  <si>
    <t>SOTO, JOSE L</t>
  </si>
  <si>
    <t>DEL TORO RUBIO, SUSANA</t>
  </si>
  <si>
    <t>HELMAN, STEPHAN</t>
  </si>
  <si>
    <t>MESA, LUZ</t>
  </si>
  <si>
    <t>KOONANKEIL, EMANUEL</t>
  </si>
  <si>
    <t>MONTES, HECTOR</t>
  </si>
  <si>
    <t>CORRAL, OFELIA</t>
  </si>
  <si>
    <t>CANO, FELIX</t>
  </si>
  <si>
    <t>RIVAS, ALANNA</t>
  </si>
  <si>
    <t>LECHUGA, BELINDA</t>
  </si>
  <si>
    <t>RODRIGUEZ, YVONNE</t>
  </si>
  <si>
    <t>RODRIGUEZ, JAIME</t>
  </si>
  <si>
    <t>REYNOSO, CHRISTOPHER G</t>
  </si>
  <si>
    <t>ESTELA GUTIERREZ, VERONICA</t>
  </si>
  <si>
    <t>VILLAREAL, LUISA</t>
  </si>
  <si>
    <t>ORTIZ, ALFREDO L</t>
  </si>
  <si>
    <t>BRIGGINS, KENDALL</t>
  </si>
  <si>
    <t>MENA, VERONICA</t>
  </si>
  <si>
    <t>CARRASCO, JORGE</t>
  </si>
  <si>
    <t>SULLIVAN, REBECCA A</t>
  </si>
  <si>
    <t>SAGE, GREGORY J</t>
  </si>
  <si>
    <t>MACIAS, CONSUELO</t>
  </si>
  <si>
    <t>UNTALAN, MIKE</t>
  </si>
  <si>
    <t>PONCEBENJAMIN, JEANETTE</t>
  </si>
  <si>
    <t>GATLIN, FRITZ</t>
  </si>
  <si>
    <t>NUNEZ, SOCORRO</t>
  </si>
  <si>
    <t>SHAW, ALMA</t>
  </si>
  <si>
    <t>NAVARRO, IRENE</t>
  </si>
  <si>
    <t>LOCKETT, LEONTAE</t>
  </si>
  <si>
    <t>FAULK, LORI D</t>
  </si>
  <si>
    <t>SARIEDDINE, NEHMAT</t>
  </si>
  <si>
    <t>ORTIZ, BENIGNA</t>
  </si>
  <si>
    <t>LOZOYA, ISELA</t>
  </si>
  <si>
    <t>SIMMONS, ZACKARY C</t>
  </si>
  <si>
    <t>ANDREWS, BENNY G</t>
  </si>
  <si>
    <t>TAPIA, HERMELINDA M</t>
  </si>
  <si>
    <t>POARCH, ELIZABETH L</t>
  </si>
  <si>
    <t>AMARO, LINO B</t>
  </si>
  <si>
    <t>GOMEZ, MARIA R</t>
  </si>
  <si>
    <t>GANDARA, JOSE</t>
  </si>
  <si>
    <t>CHAVARRIA, CRUZ</t>
  </si>
  <si>
    <t>WALKER, DONNA K</t>
  </si>
  <si>
    <t>MUNOS, MANUAL</t>
  </si>
  <si>
    <t>BOWMAN, CHARLES B</t>
  </si>
  <si>
    <t>SHEGOW, FADUMA</t>
  </si>
  <si>
    <t>PADILLA, RENEE I</t>
  </si>
  <si>
    <t>VILLALOBOS, SOFIA</t>
  </si>
  <si>
    <t>SHAWLINSKI, RACHEL</t>
  </si>
  <si>
    <t>OLIVAS, ALFREDO</t>
  </si>
  <si>
    <t>PENDELTON, STEPHEN M</t>
  </si>
  <si>
    <t>JUAREZ, ALMA</t>
  </si>
  <si>
    <t>NAJERA, ANDREA</t>
  </si>
  <si>
    <t>URQUIZO, JESUS M</t>
  </si>
  <si>
    <t>SILOS, PATRICIA</t>
  </si>
  <si>
    <t>MACPHERSON, KATHLEEN M</t>
  </si>
  <si>
    <t>HERNANDEZ, CONCEPCION</t>
  </si>
  <si>
    <t>MONTOYA, DAVID</t>
  </si>
  <si>
    <t>BALANDRAN, ADRIANA</t>
  </si>
  <si>
    <t>PELL, JUAN</t>
  </si>
  <si>
    <t>RASCON, MARCELA</t>
  </si>
  <si>
    <t>URANGA-MAHAR, ANTHONY</t>
  </si>
  <si>
    <t>BROWN, STEVEN</t>
  </si>
  <si>
    <t>URANGA, PAOLA</t>
  </si>
  <si>
    <t>DOMINGUEZ, MARIA</t>
  </si>
  <si>
    <t>DEGARCIA, MARIA D</t>
  </si>
  <si>
    <t>MOOR, TINA M</t>
  </si>
  <si>
    <t>BACA, VICTOR</t>
  </si>
  <si>
    <t>CAMACHO, WANDA</t>
  </si>
  <si>
    <t>CONTRERAS, KAREN</t>
  </si>
  <si>
    <t>LOPEZ HERNANDEZ, JOSE G</t>
  </si>
  <si>
    <t>SANCHEZ, REBECCA</t>
  </si>
  <si>
    <t>KANEY, JAQUELINE</t>
  </si>
  <si>
    <t>EROVENCIO, GEORGE</t>
  </si>
  <si>
    <t>EVANS, DAVID E</t>
  </si>
  <si>
    <t>VAZQUEZ, RICARDO</t>
  </si>
  <si>
    <t>RODRIGUEZ, WILFREDO</t>
  </si>
  <si>
    <t>REINHART, ERNEST J</t>
  </si>
  <si>
    <t>MUCINO, ELISA</t>
  </si>
  <si>
    <t>MENDOZA, BERTHA</t>
  </si>
  <si>
    <t>MADRIGAL, ABELINA</t>
  </si>
  <si>
    <t>WALSH, MARTHA</t>
  </si>
  <si>
    <t>OLIVAS, MARGARITA C</t>
  </si>
  <si>
    <t>ORTEGA, JESUS</t>
  </si>
  <si>
    <t>MARTINEZ, HORACIO</t>
  </si>
  <si>
    <t>CRAWFORD, DONALD B</t>
  </si>
  <si>
    <t>ROJAS, NORMA</t>
  </si>
  <si>
    <t>INGRAM, FRANCISCA</t>
  </si>
  <si>
    <t>RENZ, GARY J</t>
  </si>
  <si>
    <t>BURTON, CAROL</t>
  </si>
  <si>
    <t>QUINN, MICHAEL R</t>
  </si>
  <si>
    <t>ALCANTAR, MARIA S</t>
  </si>
  <si>
    <t>RIVERA, JANETH G</t>
  </si>
  <si>
    <t>NIETO, LORENZO</t>
  </si>
  <si>
    <t>GARDEA, IGNACIO</t>
  </si>
  <si>
    <t>ROY, CATHERINE</t>
  </si>
  <si>
    <t>GUERRA, MARIA</t>
  </si>
  <si>
    <t>OVALLE, MARIA</t>
  </si>
  <si>
    <t>AVILA, FRANCISCA</t>
  </si>
  <si>
    <t>JACQUES, MARTIN</t>
  </si>
  <si>
    <t>MORALES, SHIRLEY</t>
  </si>
  <si>
    <t>LEYVA, BEATRIZ</t>
  </si>
  <si>
    <t>COLONAPONTE, LEONARDO</t>
  </si>
  <si>
    <t>HOSEIN, AYESHA</t>
  </si>
  <si>
    <t>REMER-PORTER, HANNAH</t>
  </si>
  <si>
    <t>ILDEFONSO, MELCHOR</t>
  </si>
  <si>
    <t>SOLEDAD PEREZ, JUAN M</t>
  </si>
  <si>
    <t>NAVARRO, VERONICA</t>
  </si>
  <si>
    <t>LARA, SERGIO</t>
  </si>
  <si>
    <t>ORTEGA, MARTHA M</t>
  </si>
  <si>
    <t>SMITH, TAMMY</t>
  </si>
  <si>
    <t>SALAZAR, CARLOS</t>
  </si>
  <si>
    <t>ALLEN, BRETT W</t>
  </si>
  <si>
    <t>GOOD, DAVID</t>
  </si>
  <si>
    <t>LOYA, DEHIDA</t>
  </si>
  <si>
    <t>JOHNS, DOROTHY L</t>
  </si>
  <si>
    <t>OROZCO, MIGUEL</t>
  </si>
  <si>
    <t>ACEVES, ELIZABETH</t>
  </si>
  <si>
    <t>GIL, ALFONSO</t>
  </si>
  <si>
    <t>LOYA, DENISE</t>
  </si>
  <si>
    <t>PEREZ, OLGA</t>
  </si>
  <si>
    <t>RUHMANN, ELIZABETH</t>
  </si>
  <si>
    <t>MONTOYA DE GALVAN, MARISELA</t>
  </si>
  <si>
    <t>LOEZA, ROBERTO</t>
  </si>
  <si>
    <t>DOMINGUEZ, CONCEPCION</t>
  </si>
  <si>
    <t>SIMMONS, MARGARET L</t>
  </si>
  <si>
    <t>LOPEZ, HERMINA C</t>
  </si>
  <si>
    <t>MARRUFO, CARLOS</t>
  </si>
  <si>
    <t>KELLEY, MEREDITH D</t>
  </si>
  <si>
    <t>RODRIGUEZ, MARTHA Y</t>
  </si>
  <si>
    <t>ARANAS, GUILLERMINA</t>
  </si>
  <si>
    <t>ICARD, VICKY</t>
  </si>
  <si>
    <t>RODRIQUEZ, ABEL</t>
  </si>
  <si>
    <t>AGUILERA, DAVID</t>
  </si>
  <si>
    <t>ARRIAGA, ESPERANZA</t>
  </si>
  <si>
    <t>RINCON, SANDRA</t>
  </si>
  <si>
    <t>TORRES, ANGEL</t>
  </si>
  <si>
    <t>BACA, CRUSITO</t>
  </si>
  <si>
    <t>ACOSTA, MICHAEL</t>
  </si>
  <si>
    <t>NORTHROP, PAUL</t>
  </si>
  <si>
    <t>HERNANDEZ, TEOFILO L</t>
  </si>
  <si>
    <t>BETTS, JOHN</t>
  </si>
  <si>
    <t>CADENA, SERGIO</t>
  </si>
  <si>
    <t>SCHUESSLER, MARINA</t>
  </si>
  <si>
    <t>ANGLE, AMBER</t>
  </si>
  <si>
    <t>CARSON, CHERYL M</t>
  </si>
  <si>
    <t>VARGAS, KEITH</t>
  </si>
  <si>
    <t>MEDRANO, RAUL E</t>
  </si>
  <si>
    <t>CAJAS, JUAN CARLOS</t>
  </si>
  <si>
    <t>JAQUEZ, ALICE V</t>
  </si>
  <si>
    <t>BONET, SONIA</t>
  </si>
  <si>
    <t>ORNELAS, ANGELINA</t>
  </si>
  <si>
    <t>ATKINS, DENISE</t>
  </si>
  <si>
    <t>STEARNES, LISA</t>
  </si>
  <si>
    <t>CASTRO DE GOMEZ, JUANA</t>
  </si>
  <si>
    <t>KEIMIG, PAULA D</t>
  </si>
  <si>
    <t>ONTIVEROS, ANA MARIA</t>
  </si>
  <si>
    <t>MARQUEZ, MARIA L</t>
  </si>
  <si>
    <t>PACHECO DE SANTANA, MARIA</t>
  </si>
  <si>
    <t>MIER, ENRIQUE</t>
  </si>
  <si>
    <t>KIRKENDALL, RACHEL</t>
  </si>
  <si>
    <t>YARBROUGH, YVETTE E</t>
  </si>
  <si>
    <t>ULLOA, ARMANDO</t>
  </si>
  <si>
    <t>CASTANEDA GARCIA, JULIO</t>
  </si>
  <si>
    <t>REYES, JOSE S</t>
  </si>
  <si>
    <t>GARCIA, ELIDA C</t>
  </si>
  <si>
    <t>QUINTERO, BEATRIZ</t>
  </si>
  <si>
    <t>CABRERA, JOSE G</t>
  </si>
  <si>
    <t>SARINANA, MARIA D</t>
  </si>
  <si>
    <t>FONG WONG, JOSE</t>
  </si>
  <si>
    <t>GAMBOA, HECTOR</t>
  </si>
  <si>
    <t>TORRES, MARK A</t>
  </si>
  <si>
    <t>CHACON, RUTH</t>
  </si>
  <si>
    <t>POYNOR, BOBBY G</t>
  </si>
  <si>
    <t>TELLEZ, JAIME E</t>
  </si>
  <si>
    <t>CAMACHO, TERESA M</t>
  </si>
  <si>
    <t>KATZ, SHEILA K</t>
  </si>
  <si>
    <t>MARTINEZ, ANDRES</t>
  </si>
  <si>
    <t>SHIELDS, CLIFFORD R</t>
  </si>
  <si>
    <t>BAEZA, LUIS</t>
  </si>
  <si>
    <t>ENRIQUEZ, CARLOS J</t>
  </si>
  <si>
    <t>ROMMELMANN, REINER</t>
  </si>
  <si>
    <t>GARZA, SUZZANE M</t>
  </si>
  <si>
    <t>ROSENTHAL, TEDD A</t>
  </si>
  <si>
    <t>ARCE, JUAN D</t>
  </si>
  <si>
    <t>PADILLA, LISA A</t>
  </si>
  <si>
    <t>LOPEZ, JACQUELINE</t>
  </si>
  <si>
    <t>URISTA DE MADRID, SOLEDAD</t>
  </si>
  <si>
    <t>MILCHEN, DAVID</t>
  </si>
  <si>
    <t>MARTINEZ, DULCE R</t>
  </si>
  <si>
    <t>MENDOZA, SHAUNA H</t>
  </si>
  <si>
    <t>PACHECO, ANTONIO</t>
  </si>
  <si>
    <t>CARRILLO, MARIO A</t>
  </si>
  <si>
    <t>BROADDUS, JO LYNN</t>
  </si>
  <si>
    <t>PATEL, HANSABEN B</t>
  </si>
  <si>
    <t>ALVARADO, ARTURO</t>
  </si>
  <si>
    <t>CORRAL, RAFAEL FRANCISCO</t>
  </si>
  <si>
    <t>KIBBLE, MARIA D</t>
  </si>
  <si>
    <t>RAMOS, NORMA</t>
  </si>
  <si>
    <t>RAEL, IRENE</t>
  </si>
  <si>
    <t>CASTILLO, SYLVIA L</t>
  </si>
  <si>
    <t>CHAVEZ, JESUS S</t>
  </si>
  <si>
    <t>HALFHILL, SUSANA</t>
  </si>
  <si>
    <t>FINE, CHARLES</t>
  </si>
  <si>
    <t>TORRES, JOEL</t>
  </si>
  <si>
    <t>TORRES, NICOLE</t>
  </si>
  <si>
    <t>DOZIER, PAUL</t>
  </si>
  <si>
    <t>ROMIG, CHRISTY</t>
  </si>
  <si>
    <t>NEVAREZ, ANA</t>
  </si>
  <si>
    <t>ROSALES, MARIA DE JESUS</t>
  </si>
  <si>
    <t>EPP, JOANNE L</t>
  </si>
  <si>
    <t>NUNEZ, BRYAN A</t>
  </si>
  <si>
    <t>ENRIQUEZ, JUAN RAMON</t>
  </si>
  <si>
    <t>PARIENTE, EVELYN</t>
  </si>
  <si>
    <t>RAMIREZ, NOEL</t>
  </si>
  <si>
    <t>PEREZ OCHOA, ANTONIO</t>
  </si>
  <si>
    <t>PEREZ, ESMERALDA</t>
  </si>
  <si>
    <t>DURAN DE AGUILAR, MARIA P</t>
  </si>
  <si>
    <t>DUNN, JOHN</t>
  </si>
  <si>
    <t>PEREZ, ALICIA</t>
  </si>
  <si>
    <t>ROBLES, RITA</t>
  </si>
  <si>
    <t>DEEMS, RHIANNON</t>
  </si>
  <si>
    <t>GALLEGOS, NOEMI F</t>
  </si>
  <si>
    <t>CARROLL, FERNANDO A</t>
  </si>
  <si>
    <t>LAIBINIS, DANIEL</t>
  </si>
  <si>
    <t>CONWAY, MARIA R</t>
  </si>
  <si>
    <t>GARCIA, FRANCISCA R</t>
  </si>
  <si>
    <t>AGUILAR, LORENZO</t>
  </si>
  <si>
    <t>LUJAN, GUSTAVO</t>
  </si>
  <si>
    <t>BEAN, MICAELA C</t>
  </si>
  <si>
    <t>QUINN, REBECCA E</t>
  </si>
  <si>
    <t>VAZQUEZ, GUADALUPE I</t>
  </si>
  <si>
    <t>GUEVARA, MARIA ESTELA</t>
  </si>
  <si>
    <t>RAMIREZ, BRENDA D</t>
  </si>
  <si>
    <t>CASTILLO, MARIA G</t>
  </si>
  <si>
    <t>CALDERA, MARTHA</t>
  </si>
  <si>
    <t>RODRIGUEZ, MARCELA</t>
  </si>
  <si>
    <t>LANDY, ANITA</t>
  </si>
  <si>
    <t>STEVENS, ERNESTINA A</t>
  </si>
  <si>
    <t>PICCONE, MARIA D</t>
  </si>
  <si>
    <t>RODRIGUEZ, MARY C</t>
  </si>
  <si>
    <t>MUHAMMAD, BILAL</t>
  </si>
  <si>
    <t>HERNANDEZ, GUADALUPE</t>
  </si>
  <si>
    <t>HERNANDEZ, RAMON</t>
  </si>
  <si>
    <t>PAIZ, HERMINIA</t>
  </si>
  <si>
    <t>CORRAL, FERNIE</t>
  </si>
  <si>
    <t>LONGNECKER, PAMELA</t>
  </si>
  <si>
    <t>MARTINEZ, ELISA A</t>
  </si>
  <si>
    <t>FOSTER, CARLOS</t>
  </si>
  <si>
    <t>ROSALES MENDEZ, ZOILA S</t>
  </si>
  <si>
    <t>SANTILLANES, JOSEATANAC</t>
  </si>
  <si>
    <t>LARA, GUADALUPE</t>
  </si>
  <si>
    <t>PAZ, TERESA D</t>
  </si>
  <si>
    <t>MORALES, TONY</t>
  </si>
  <si>
    <t>GREGORY, JAMIE N</t>
  </si>
  <si>
    <t>SAMANIEGO, VICTOR H</t>
  </si>
  <si>
    <t>VALLESPRIETO, MAYRA K</t>
  </si>
  <si>
    <t>URQUIDI, SUSANA</t>
  </si>
  <si>
    <t>SAVAGE, OMAR</t>
  </si>
  <si>
    <t>RASCON, OSVALDO</t>
  </si>
  <si>
    <t>TILLEY, ANGELA P</t>
  </si>
  <si>
    <t>ACOSTA, MARIO</t>
  </si>
  <si>
    <t>FORDE, LAWRENCE</t>
  </si>
  <si>
    <t>NEGRETE, MARTHA</t>
  </si>
  <si>
    <t>MENDEZ, ARTURO</t>
  </si>
  <si>
    <t>MIRANDA, RAQUEL</t>
  </si>
  <si>
    <t>MEDINA LANDEROS, LUIS</t>
  </si>
  <si>
    <t>GOMEZ DE MARTINEZ, MARIA</t>
  </si>
  <si>
    <t>MADRID, AMPARO</t>
  </si>
  <si>
    <t>PARKS, SUSAN L</t>
  </si>
  <si>
    <t>ORONA, MARTHA</t>
  </si>
  <si>
    <t>CALLENDER, CLINTON C</t>
  </si>
  <si>
    <t>APODACA, WILHELMINA L</t>
  </si>
  <si>
    <t>GUERRERO VALLES, MARIA L</t>
  </si>
  <si>
    <t>DUARTE RIVERA, ROCIO D</t>
  </si>
  <si>
    <t>FELICES, EUSTOLIA</t>
  </si>
  <si>
    <t>LOPEZ, ENRIQUE R</t>
  </si>
  <si>
    <t>SANCHEZ, DINA</t>
  </si>
  <si>
    <t>SANCHEZ PARRILLA, JORGE L</t>
  </si>
  <si>
    <t>SANCHEZ, VICTORIA</t>
  </si>
  <si>
    <t>RAMIREZ, JENNIFER</t>
  </si>
  <si>
    <t>DURAN III, GABRIEL</t>
  </si>
  <si>
    <t>CONTRERAS, CECILIA</t>
  </si>
  <si>
    <t>LOYA, ALEJANDRA</t>
  </si>
  <si>
    <t>SERVIN, JESUS</t>
  </si>
  <si>
    <t>HERNANDEZ, ASHLEY M</t>
  </si>
  <si>
    <t>RIOS, FERNANDO</t>
  </si>
  <si>
    <t>MCGEE, MICHAEL G</t>
  </si>
  <si>
    <t>CAMACHO, EDITH</t>
  </si>
  <si>
    <t>DOMINGUEZ, DELFINA C</t>
  </si>
  <si>
    <t>RAMIREZ, LILIANA</t>
  </si>
  <si>
    <t>GIVEN, BEVERLY H</t>
  </si>
  <si>
    <t>JURADO, JOSE M</t>
  </si>
  <si>
    <t>ESPARZA, JOSE</t>
  </si>
  <si>
    <t>MENDOZA, MELISSA S</t>
  </si>
  <si>
    <t>ADAME, JESSE</t>
  </si>
  <si>
    <t>PEREZ DE FUENTES, LUZ E</t>
  </si>
  <si>
    <t>CHAVEZ, ENRIQUE M</t>
  </si>
  <si>
    <t>BLANCO, GLORIA P</t>
  </si>
  <si>
    <t>GARCIA, DANNY</t>
  </si>
  <si>
    <t>FLORES, FRANK G</t>
  </si>
  <si>
    <t>VILLA, EDUARDO A</t>
  </si>
  <si>
    <t>BARRON, SANDRA</t>
  </si>
  <si>
    <t>CORTEZ, ISRAEL</t>
  </si>
  <si>
    <t>CASAS, MICHELLE</t>
  </si>
  <si>
    <t>LIRA, JOSE</t>
  </si>
  <si>
    <t>VALLES, GLORIA</t>
  </si>
  <si>
    <t>SOLIS, OSCAR</t>
  </si>
  <si>
    <t>HERNANDEZ DE CARMONA, MARIA G</t>
  </si>
  <si>
    <t>CASTILLO, GABRIEL J</t>
  </si>
  <si>
    <t>RODRIGUEZ GANDARA, JOSE</t>
  </si>
  <si>
    <t>GUILLEN, ADA</t>
  </si>
  <si>
    <t>HERNANDEZ, NANCY</t>
  </si>
  <si>
    <t>CARRILLO, BLANCA E</t>
  </si>
  <si>
    <t>DELGADO, DEBORAH</t>
  </si>
  <si>
    <t>HILL, ANDRE D</t>
  </si>
  <si>
    <t>CANO, MARGARITA</t>
  </si>
  <si>
    <t>MONCADA, MARCIA</t>
  </si>
  <si>
    <t>GONZALES, OLAYA</t>
  </si>
  <si>
    <t>MUNOZ, MARTIN</t>
  </si>
  <si>
    <t>GURROLA, JAIME</t>
  </si>
  <si>
    <t>GRIJALVA, LESLIE E</t>
  </si>
  <si>
    <t>BELMONTES, MARIA I</t>
  </si>
  <si>
    <t>ROSARIOEREYES, PAMELA</t>
  </si>
  <si>
    <t>QUINTANILLA, JUAN</t>
  </si>
  <si>
    <t>MACIAS DE ZAMARRIPA, ANTONIA</t>
  </si>
  <si>
    <t>BRYAND OLGUIN, ELVIRA B</t>
  </si>
  <si>
    <t>MARTINEZ, CHRISTOPHER</t>
  </si>
  <si>
    <t>BRADSHER, JAMES R</t>
  </si>
  <si>
    <t>GALLARDO, JOSE</t>
  </si>
  <si>
    <t>HERNANDEZ, LUZ N</t>
  </si>
  <si>
    <t>JONES, DORA A</t>
  </si>
  <si>
    <t>PEREZ, GENOVEVA A</t>
  </si>
  <si>
    <t>WHEELER, MARIA</t>
  </si>
  <si>
    <t>MARQUEZ, ELIA R</t>
  </si>
  <si>
    <t>TORRES, JUAN</t>
  </si>
  <si>
    <t>BROWN, BRIAN D</t>
  </si>
  <si>
    <t>GUILLEN, SONIA P</t>
  </si>
  <si>
    <t>BASOCO, MARTHA B</t>
  </si>
  <si>
    <t>MARTINEZ, JUANA</t>
  </si>
  <si>
    <t>RODRIGUEZ, FRANCISCO</t>
  </si>
  <si>
    <t>SOLIS, ANTONIA</t>
  </si>
  <si>
    <t>SERRANO, LEONARDO</t>
  </si>
  <si>
    <t>RODRIGUEZ, ABBIE S</t>
  </si>
  <si>
    <t>DELGADO, IRMA</t>
  </si>
  <si>
    <t>GOMEZ, MARDONIA</t>
  </si>
  <si>
    <t>DE PICHARDO, MARGARITA</t>
  </si>
  <si>
    <t>ROBERSON, ELBIA</t>
  </si>
  <si>
    <t>ALARCON, REBECA</t>
  </si>
  <si>
    <t>RUEDA, LEONARDO</t>
  </si>
  <si>
    <t>VAZQUEZ, JEANETTE</t>
  </si>
  <si>
    <t>ACOSTA, ROBERT</t>
  </si>
  <si>
    <t>ANDRADE, DAMIAN</t>
  </si>
  <si>
    <t>OGLE, HAYRIYE</t>
  </si>
  <si>
    <t>CISZEK, CHLOE A</t>
  </si>
  <si>
    <t>BROCK, JEFFERY</t>
  </si>
  <si>
    <t>BARRAZA, VICTORIA</t>
  </si>
  <si>
    <t>KNUDSON, KENNETH W</t>
  </si>
  <si>
    <t>OCHOA, ENRIQUE</t>
  </si>
  <si>
    <t>ENGELDINGER, BARBARA J</t>
  </si>
  <si>
    <t>CHACON DE PINON, MARIA D</t>
  </si>
  <si>
    <t>HARPER, CHARLES S</t>
  </si>
  <si>
    <t>MARTINEZ, OSCAR A</t>
  </si>
  <si>
    <t>TAPIA, CARLOS R</t>
  </si>
  <si>
    <t>SANCHEZ, DELIA G</t>
  </si>
  <si>
    <t>MONROE, RITCHIE</t>
  </si>
  <si>
    <t>QUEZADA, ALMA</t>
  </si>
  <si>
    <t>DEL HIERRO, MARTHA E</t>
  </si>
  <si>
    <t>CASTILLO, ROSE M</t>
  </si>
  <si>
    <t>ZUBIA, CRUZ</t>
  </si>
  <si>
    <t>SCANK, LARRY L</t>
  </si>
  <si>
    <t>ESTRADA, KARI E</t>
  </si>
  <si>
    <t>VALLES, SERGIO</t>
  </si>
  <si>
    <t>FLORES, JOSE R</t>
  </si>
  <si>
    <t>HARPER, CYNTHIA S</t>
  </si>
  <si>
    <t>MORENO, JUANA</t>
  </si>
  <si>
    <t>MONTALVO, ROSA M</t>
  </si>
  <si>
    <t>DURAN, RAMON</t>
  </si>
  <si>
    <t>OLIVAS, IVONNE J</t>
  </si>
  <si>
    <t>CEBALLOS, MARIA</t>
  </si>
  <si>
    <t>ROSAS, JONATHAN M</t>
  </si>
  <si>
    <t>RAMIREZ, FRANCISCO</t>
  </si>
  <si>
    <t>SAUCEDO, ABEL</t>
  </si>
  <si>
    <t>BORNEFELD, CHRISTINA M</t>
  </si>
  <si>
    <t>CHESAK, FRANCIS J</t>
  </si>
  <si>
    <t>OLIVARES, JORGE I</t>
  </si>
  <si>
    <t>DURAN, CHRISTINE N</t>
  </si>
  <si>
    <t>BUENDIA, LUIS R</t>
  </si>
  <si>
    <t>MANZANO, NICHOLAS A</t>
  </si>
  <si>
    <t>YANCEY, SETH A</t>
  </si>
  <si>
    <t>FARLEY, BYRON C</t>
  </si>
  <si>
    <t>ROBEY, EMMA</t>
  </si>
  <si>
    <t>TAVARES, BRANDON</t>
  </si>
  <si>
    <t>ALEGRE, MARTHA</t>
  </si>
  <si>
    <t>ARMENDARIZ, MARIA</t>
  </si>
  <si>
    <t>CONTRERAS, LORENZO</t>
  </si>
  <si>
    <t>SIFUENTES, HECTOR</t>
  </si>
  <si>
    <t>WEATHERLEY, FORREST C</t>
  </si>
  <si>
    <t>RODRIGUEZ, PRISCILLA</t>
  </si>
  <si>
    <t>BENDUSH, JEFFREY F</t>
  </si>
  <si>
    <t>HUIZAR, CARMEN S</t>
  </si>
  <si>
    <t>ROMEU, GREGORY A</t>
  </si>
  <si>
    <t>WITTER, GRACIELA</t>
  </si>
  <si>
    <t>DAMIANI, GIOVANNI</t>
  </si>
  <si>
    <t>AVALOS, VERONICA C</t>
  </si>
  <si>
    <t>FERNANDEZ, ANGELINA</t>
  </si>
  <si>
    <t>CARROL, ARELIE</t>
  </si>
  <si>
    <t>MARTINEZ, JOSE</t>
  </si>
  <si>
    <t>SAENZ, ESTELA</t>
  </si>
  <si>
    <t>LEGRETE PEREZ, VICTORIA</t>
  </si>
  <si>
    <t>DAVIS, WILLIAM O</t>
  </si>
  <si>
    <t>SPILLER, HAL D</t>
  </si>
  <si>
    <t>ISLAS, ALVARO</t>
  </si>
  <si>
    <t>GONZALES, TERESA</t>
  </si>
  <si>
    <t>ATKINS, CORBY</t>
  </si>
  <si>
    <t>SOLANO, MARIXA A</t>
  </si>
  <si>
    <t>NEVAREZ, IDALIA Y</t>
  </si>
  <si>
    <t>SANCHEZ, ARMANDO</t>
  </si>
  <si>
    <t>SANCHEZ, GUADALUPE H</t>
  </si>
  <si>
    <t>ZARAGOZA, CHRISTOPHER</t>
  </si>
  <si>
    <t>PADAONG, ODILON A</t>
  </si>
  <si>
    <t>HERRERA, MARIA D</t>
  </si>
  <si>
    <t>FUYIVARA, LETICIA</t>
  </si>
  <si>
    <t>RIOJAS, LUCY D</t>
  </si>
  <si>
    <t>RODRIGUEZ, RALPH</t>
  </si>
  <si>
    <t>DURAN, ROSINA E</t>
  </si>
  <si>
    <t>DIAZ, YARA C</t>
  </si>
  <si>
    <t>OROZCO RODRIGUEZ, JULIO C</t>
  </si>
  <si>
    <t>TELLEZ, JASON A</t>
  </si>
  <si>
    <t>AMOR, REYNALDO</t>
  </si>
  <si>
    <t>SANTIAGO, HENRY</t>
  </si>
  <si>
    <t>SIDA, JUNE A</t>
  </si>
  <si>
    <t>ENRIQUEZ, HERMELINDA</t>
  </si>
  <si>
    <t>DURON, ANNABEL</t>
  </si>
  <si>
    <t>VAQUERA, ROSA D</t>
  </si>
  <si>
    <t>SAAVEDRA, JACOB D</t>
  </si>
  <si>
    <t>NATIVIDAD, TOBY</t>
  </si>
  <si>
    <t>CANO CHIBLI, JENNY</t>
  </si>
  <si>
    <t>GALLENTINE, JUTTA J</t>
  </si>
  <si>
    <t>GALLARDO, LORRIE ANN</t>
  </si>
  <si>
    <t>MONAREZ, MARIA T</t>
  </si>
  <si>
    <t>MOORE, DEBORAH</t>
  </si>
  <si>
    <t>RIVERA BRIONES, BELINDA</t>
  </si>
  <si>
    <t>ROMERO, MARIA L</t>
  </si>
  <si>
    <t>ARAIZA, LINO</t>
  </si>
  <si>
    <t>JENKINS, RICHARD A</t>
  </si>
  <si>
    <t>CARRILLO, NORMA</t>
  </si>
  <si>
    <t>DOWNEY, BRENDAN R</t>
  </si>
  <si>
    <t>KOLLMANSBERGER, KELSEA J</t>
  </si>
  <si>
    <t>THOMAS, BLANCA E</t>
  </si>
  <si>
    <t>SILVA- FRANCO, ALVARO</t>
  </si>
  <si>
    <t>VILLEGAS- PALOFOX, ISAIAS</t>
  </si>
  <si>
    <t>DOMINGUEZ, MARIA S</t>
  </si>
  <si>
    <t>WAGONER, BLANE</t>
  </si>
  <si>
    <t>RIVERA, FRANCISCO</t>
  </si>
  <si>
    <t>RODRIGUEZ, HECTOR J</t>
  </si>
  <si>
    <t>OCHOA DE PEREZ, IRMA</t>
  </si>
  <si>
    <t>MEDINA, FERNANDO P</t>
  </si>
  <si>
    <t>TORRES, JOANN A</t>
  </si>
  <si>
    <t>PRIETO, MARIE B</t>
  </si>
  <si>
    <t>RUIZ, IDA</t>
  </si>
  <si>
    <t>SIMONDS, GUADALUPE</t>
  </si>
  <si>
    <t>RAMIREZ, GLORIA A</t>
  </si>
  <si>
    <t>CARRILLO, GENOVEVA</t>
  </si>
  <si>
    <t>MORA DE GUERRERO, LETICIA</t>
  </si>
  <si>
    <t>MUNIZ, MARIBEL</t>
  </si>
  <si>
    <t>HODGE, ESTHER</t>
  </si>
  <si>
    <t>WILDERMUTH, CORBIN R</t>
  </si>
  <si>
    <t>RODRIGUEZ, JESUS A</t>
  </si>
  <si>
    <t>REYES, ELIZABETH</t>
  </si>
  <si>
    <t>GALLEGOS, JOSEFINA</t>
  </si>
  <si>
    <t>TENORIO, MARTHA</t>
  </si>
  <si>
    <t>ORTIZ, VICTOR</t>
  </si>
  <si>
    <t>SOUTHERN, DEANNA</t>
  </si>
  <si>
    <t>QUIROZ, LUZ M</t>
  </si>
  <si>
    <t>MOLINAR, JOSE L</t>
  </si>
  <si>
    <t>AVILA, ANDRES P</t>
  </si>
  <si>
    <t>SPRUELL, LANELLE</t>
  </si>
  <si>
    <t>WINDSOR, JEANNE</t>
  </si>
  <si>
    <t>MUNOZ, ERIKA</t>
  </si>
  <si>
    <t>VALLEJO, ARIEL R</t>
  </si>
  <si>
    <t>MORA, ERIKA J</t>
  </si>
  <si>
    <t>ESCOBEDO, SAMUEL R</t>
  </si>
  <si>
    <t>POWELL, EDWARD</t>
  </si>
  <si>
    <t>ESCOBEDO, ISELA F</t>
  </si>
  <si>
    <t>SERNA, ALAN M</t>
  </si>
  <si>
    <t>PINON, PRISCILLA R</t>
  </si>
  <si>
    <t>MORENO, ERNESTO</t>
  </si>
  <si>
    <t>BROOKS, RICHARD C</t>
  </si>
  <si>
    <t>ONATE, MARIA C</t>
  </si>
  <si>
    <t>GREEN, JONATHAN J</t>
  </si>
  <si>
    <t>MCRAE, JOANN C</t>
  </si>
  <si>
    <t>CASALETTO, KENNETH A</t>
  </si>
  <si>
    <t>ANCHONDO, OSCAR R</t>
  </si>
  <si>
    <t>ONEILL, ZACHARY T</t>
  </si>
  <si>
    <t>DEAR, MARCUS</t>
  </si>
  <si>
    <t>TURNER, HELEN L</t>
  </si>
  <si>
    <t>SCHOEMANN, ALFREDO</t>
  </si>
  <si>
    <t>BOURBON, DARLEEN</t>
  </si>
  <si>
    <t>HAHN, FREDERICK</t>
  </si>
  <si>
    <t>LARA, JOSE G</t>
  </si>
  <si>
    <t>VEGA, RAMIRO</t>
  </si>
  <si>
    <t>FRAIZIER, LUZ</t>
  </si>
  <si>
    <t>POINDEXTER, JANAY R</t>
  </si>
  <si>
    <t>CANO RUIZ, DAISY</t>
  </si>
  <si>
    <t>CABAZA, JOSHUA T</t>
  </si>
  <si>
    <t>RIVERA FERNANDEZ, LUIS A</t>
  </si>
  <si>
    <t>DELGADO, DIEGO</t>
  </si>
  <si>
    <t>DELGADO, ARMANDO</t>
  </si>
  <si>
    <t>DELGADO, MYRNA</t>
  </si>
  <si>
    <t>RIOS, OVED</t>
  </si>
  <si>
    <t>MEDINA PEREZ, MARGARITA</t>
  </si>
  <si>
    <t>RAMIREZ, FLORENTINO</t>
  </si>
  <si>
    <t>HERRERA, JENNIFER</t>
  </si>
  <si>
    <t>SANCHEZ, NATALIA G</t>
  </si>
  <si>
    <t>ORNELAS, RAMON B</t>
  </si>
  <si>
    <t>CASTRO, SYLVIA</t>
  </si>
  <si>
    <t>FALK, HUNTER G</t>
  </si>
  <si>
    <t>QUINTANA, CYNTHIA</t>
  </si>
  <si>
    <t>DURAN, MANUELA</t>
  </si>
  <si>
    <t>LIRA, RODOLFO</t>
  </si>
  <si>
    <t>FENTON, ALLISON M</t>
  </si>
  <si>
    <t>DIAZ, JUAN A</t>
  </si>
  <si>
    <t>ZACARIAS, IGNACIO</t>
  </si>
  <si>
    <t>MATA, RENE</t>
  </si>
  <si>
    <t>AMAYA, LUIS C</t>
  </si>
  <si>
    <t>ROCHA, DANIEL</t>
  </si>
  <si>
    <t>RAMIREZ, JOSE A</t>
  </si>
  <si>
    <t>OCHOA, PEDRO</t>
  </si>
  <si>
    <t>MCMAHEN, ANGIE</t>
  </si>
  <si>
    <t>ROJAS, FELICIANA</t>
  </si>
  <si>
    <t>DOZAL, ANTONIA C</t>
  </si>
  <si>
    <t>RODARTE, RODOLFO</t>
  </si>
  <si>
    <t>TERAN, ROBERT E</t>
  </si>
  <si>
    <t>VARELA, CARMEN</t>
  </si>
  <si>
    <t>SOTELO, JESSICA</t>
  </si>
  <si>
    <t>DIETER, RICHARD C</t>
  </si>
  <si>
    <t>DILLEY, ERIC L</t>
  </si>
  <si>
    <t>CASTILLO, SOLEDAD</t>
  </si>
  <si>
    <t>LOPEZ, ERIC A</t>
  </si>
  <si>
    <t>MIRELES, SOLEDAD L</t>
  </si>
  <si>
    <t>SANCHEZ, RICHARD</t>
  </si>
  <si>
    <t>MCCAA, MICHAEL T</t>
  </si>
  <si>
    <t>CASILLAS, BENIGNO</t>
  </si>
  <si>
    <t>CAMARGO MEDINA, JOSE E</t>
  </si>
  <si>
    <t>HERNANDEZ, MARIA S</t>
  </si>
  <si>
    <t>HALL, LIAM A</t>
  </si>
  <si>
    <t>ALDERETE, STEPHANIE H</t>
  </si>
  <si>
    <t>HERNANDEZ, ELIZABETH</t>
  </si>
  <si>
    <t>RUBIO, BERNABE</t>
  </si>
  <si>
    <t>ESPARZA, MARIE P</t>
  </si>
  <si>
    <t>MCGUINNESS, BRIAN</t>
  </si>
  <si>
    <t>CARDENAS, ASCENSION</t>
  </si>
  <si>
    <t>FAJARDO, DEBORAH A</t>
  </si>
  <si>
    <t>MORENO, JESUS</t>
  </si>
  <si>
    <t>PINEDA, MIGUEL A</t>
  </si>
  <si>
    <t>CANELO, CAITLIN M</t>
  </si>
  <si>
    <t>COLEMAN, LESSIE B</t>
  </si>
  <si>
    <t>COLARICH LENGHI, AMBRA</t>
  </si>
  <si>
    <t>DE LA CRUZ, FRANCIS G</t>
  </si>
  <si>
    <t>GUTIERREZ, VICTOR</t>
  </si>
  <si>
    <t>AGUILAR, ANGEL M</t>
  </si>
  <si>
    <t>LEGARRETTA, MARIA M</t>
  </si>
  <si>
    <t>GUTIERREZ, YVETTE</t>
  </si>
  <si>
    <t>CASTILLO, GUADALUPE</t>
  </si>
  <si>
    <t>KOONS, JUSTIN A</t>
  </si>
  <si>
    <t>REYES, CANDIDA L</t>
  </si>
  <si>
    <t>MEDINA, ALFONSO</t>
  </si>
  <si>
    <t>REZA SALAS, MARIA</t>
  </si>
  <si>
    <t>BROBERG, CHRISTINE</t>
  </si>
  <si>
    <t>STEWART, BRETT H</t>
  </si>
  <si>
    <t>CALDERA, ALEJANDRA</t>
  </si>
  <si>
    <t>MILNER, AMANDA E</t>
  </si>
  <si>
    <t>MOLESWORTH, MORGAN L</t>
  </si>
  <si>
    <t>POTHUMANCHI, VIVEK</t>
  </si>
  <si>
    <t>HERRERA, FRANCISCO</t>
  </si>
  <si>
    <t>SILVA MARTINEZ, PEDRO</t>
  </si>
  <si>
    <t>CARDONA, JUAN</t>
  </si>
  <si>
    <t>MIJARES, MARIA</t>
  </si>
  <si>
    <t>SIMMONS, KASSONDRA R</t>
  </si>
  <si>
    <t>PEREZ, MARIA E</t>
  </si>
  <si>
    <t>CHAVEZ, GENARO</t>
  </si>
  <si>
    <t>ADAME, SANDRA</t>
  </si>
  <si>
    <t>GUERRERO, DIANA</t>
  </si>
  <si>
    <t>CHALMERS, KRISTY B</t>
  </si>
  <si>
    <t>SMITH, QUINN J</t>
  </si>
  <si>
    <t>FLORES, ANA</t>
  </si>
  <si>
    <t>AMADOR, JOSE R</t>
  </si>
  <si>
    <t>BLUM, ANGELEA D</t>
  </si>
  <si>
    <t>RIOS, LILIA R</t>
  </si>
  <si>
    <t>VILLEGAS, IMELDA</t>
  </si>
  <si>
    <t>BOOHER, BONNIE L</t>
  </si>
  <si>
    <t>MONDRAGON, EFREN</t>
  </si>
  <si>
    <t>ROMERO, PATRICIA</t>
  </si>
  <si>
    <t>ANAYA, INOCENTE</t>
  </si>
  <si>
    <t>RAMOS, SUSANA</t>
  </si>
  <si>
    <t>ODRIOZOLA, ANGEL K</t>
  </si>
  <si>
    <t>CONTRERAS, MELANIE</t>
  </si>
  <si>
    <t>CAMPOS, CARLOS</t>
  </si>
  <si>
    <t>MENDOZA, BELIA</t>
  </si>
  <si>
    <t>MATTHEWS, JOHNNY J</t>
  </si>
  <si>
    <t>BELL, MARGARITA</t>
  </si>
  <si>
    <t>HOWELL, LISA L</t>
  </si>
  <si>
    <t>RODRIGUEZ, LARRY M</t>
  </si>
  <si>
    <t>BRANDON, MICHAEL</t>
  </si>
  <si>
    <t>TEST, JANET V</t>
  </si>
  <si>
    <t>IGUALA, ADAN</t>
  </si>
  <si>
    <t>CENA, SOLEDAD</t>
  </si>
  <si>
    <t>DAOUDI, MAY H</t>
  </si>
  <si>
    <t>ORTEGA, JOSE L</t>
  </si>
  <si>
    <t>PETERS, DAVID L</t>
  </si>
  <si>
    <t>BROOKS, KELLY</t>
  </si>
  <si>
    <t>ESCOBEDO, MANUEL E</t>
  </si>
  <si>
    <t>JOHNSON, JOE I</t>
  </si>
  <si>
    <t>URQUIZA, JESUS M</t>
  </si>
  <si>
    <t>MONTELONGO, CECILIA</t>
  </si>
  <si>
    <t>MCRAE, JONATHAN S</t>
  </si>
  <si>
    <t>MENDOZA, VICTORIA B</t>
  </si>
  <si>
    <t>GURROLA, SELENA</t>
  </si>
  <si>
    <t>RAMIREZ, VENESSA</t>
  </si>
  <si>
    <t>CHRISTOPHERSON, MARY M</t>
  </si>
  <si>
    <t>CHAVEZ, ALMA R</t>
  </si>
  <si>
    <t>NUNEZ, ARTURO</t>
  </si>
  <si>
    <t>MOLINAR, JESUS</t>
  </si>
  <si>
    <t>MORALES, ELEUTERIA A</t>
  </si>
  <si>
    <t>MARQUEZ, VERONICA M</t>
  </si>
  <si>
    <t>CALDERON, EVA M</t>
  </si>
  <si>
    <t>SAENZ, CARMEN</t>
  </si>
  <si>
    <t>AGUILAR, VELIA L</t>
  </si>
  <si>
    <t>CENICEROS, RAUL E</t>
  </si>
  <si>
    <t>FORRESTAL, DENNIS Q</t>
  </si>
  <si>
    <t>ERIVES, OSCAR</t>
  </si>
  <si>
    <t>MOORE, GARY E</t>
  </si>
  <si>
    <t>SAENZ, CHRIS</t>
  </si>
  <si>
    <t>VIGIL, GRACIE</t>
  </si>
  <si>
    <t>JOHNSON, STEVEN T</t>
  </si>
  <si>
    <t>MUNIZ, DONALD</t>
  </si>
  <si>
    <t>PASANEN, ELSA M</t>
  </si>
  <si>
    <t>GONZALEZ, LETICIA L</t>
  </si>
  <si>
    <t>LUJAN, ELPIDIA</t>
  </si>
  <si>
    <t>MURGA, JESUS A</t>
  </si>
  <si>
    <t>ALVARADO, JACQUELINE</t>
  </si>
  <si>
    <t>OCHOA, SAVANNAH</t>
  </si>
  <si>
    <t>CLAIBORNE, SANDRA</t>
  </si>
  <si>
    <t>WARREN, MELISSA D</t>
  </si>
  <si>
    <t>CABRAL, ALMA</t>
  </si>
  <si>
    <t>LOPEZ, ALICIA P</t>
  </si>
  <si>
    <t>RUIZ PEREZ, MARIA I</t>
  </si>
  <si>
    <t>HERNANDEZ, MARTHA C</t>
  </si>
  <si>
    <t>CASSELLS, MARIA Q</t>
  </si>
  <si>
    <t>DUNCAN, ROBERT K</t>
  </si>
  <si>
    <t>GONZALEZ, ADRIAN J</t>
  </si>
  <si>
    <t>SANCHEZ, MARIA C</t>
  </si>
  <si>
    <t>ARMENDARIZ, BLANCA A</t>
  </si>
  <si>
    <t>MCLELLAN, ENEDINA</t>
  </si>
  <si>
    <t>HISA, MICHELE</t>
  </si>
  <si>
    <t>CORRAL, RUBEN</t>
  </si>
  <si>
    <t>NORMAN, JESSICA</t>
  </si>
  <si>
    <t>OLMOS, HUGO</t>
  </si>
  <si>
    <t>LOPEZ DE CAMARILLO, GUADALUPE</t>
  </si>
  <si>
    <t>MAGDALENO ALVAREZ, FRANCISCO</t>
  </si>
  <si>
    <t>SANTIESTEBAN, CLAUDIA</t>
  </si>
  <si>
    <t>BARRERA, ROEL</t>
  </si>
  <si>
    <t>FLORES, CHRISTOPHER R</t>
  </si>
  <si>
    <t>GALLARDO, MARIA DE JESUS</t>
  </si>
  <si>
    <t>GARCIA, SERENITY S</t>
  </si>
  <si>
    <t>BENAVIDES, MANUEL A</t>
  </si>
  <si>
    <t>BURCIAGA, FRANCISCA E</t>
  </si>
  <si>
    <t>LOPEZ, MARIA S</t>
  </si>
  <si>
    <t>CERVERA, DAVID R</t>
  </si>
  <si>
    <t>PORTILLO, REFUGIO M</t>
  </si>
  <si>
    <t>BARRAZA, DAVID</t>
  </si>
  <si>
    <t>MOLITOR, RANCE</t>
  </si>
  <si>
    <t>RODRIGUEZ, MARIA T</t>
  </si>
  <si>
    <t>RUIZ, IVAN</t>
  </si>
  <si>
    <t>ALVARADO, KRYSTAL H</t>
  </si>
  <si>
    <t>GUADIAN, VERONICA</t>
  </si>
  <si>
    <t>PALOMO, VENESSA L</t>
  </si>
  <si>
    <t>CARRILLO, MARIA B</t>
  </si>
  <si>
    <t>JUAREZ, ARMANDO M</t>
  </si>
  <si>
    <t>TORRES, VICTOR M</t>
  </si>
  <si>
    <t>MENDIOLA, JOSE G</t>
  </si>
  <si>
    <t>MENDIOLA, GENOVEVA</t>
  </si>
  <si>
    <t>DUENAS, LILIA</t>
  </si>
  <si>
    <t>HENNES, RONALD K</t>
  </si>
  <si>
    <t>CASTREJON, HERLINDA R</t>
  </si>
  <si>
    <t>CARDIEL, CECILIA Z</t>
  </si>
  <si>
    <t>CADENA, SAUL R</t>
  </si>
  <si>
    <t>WHITAKER, GUADALUPE</t>
  </si>
  <si>
    <t>GRISANTI, ROGELIO</t>
  </si>
  <si>
    <t>OSTOS, JOSUE</t>
  </si>
  <si>
    <t>RUIZ, JOSE A</t>
  </si>
  <si>
    <t>MUNIZ, ISRAEL</t>
  </si>
  <si>
    <t>BAUER, DEBORAH L</t>
  </si>
  <si>
    <t>GARNER-BECKNELL, HEATHER A</t>
  </si>
  <si>
    <t>OCHOA, ANTONIA</t>
  </si>
  <si>
    <t>GARCIA, BRENDA S</t>
  </si>
  <si>
    <t>SANCHEZ, MELISSA B</t>
  </si>
  <si>
    <t>RIVERA, ADELA</t>
  </si>
  <si>
    <t>OCHOA-MIRANDA, BENITA</t>
  </si>
  <si>
    <t>RAMIREZ, LINDA P</t>
  </si>
  <si>
    <t>DAVIS, MARIEL Q</t>
  </si>
  <si>
    <t>ROSS, EVELYN L</t>
  </si>
  <si>
    <t>DEL VALLE, ISELA</t>
  </si>
  <si>
    <t>ALBISUREZ, EDGAR G</t>
  </si>
  <si>
    <t>SARRELS, THADD</t>
  </si>
  <si>
    <t>RAMIREZ, LINDA S</t>
  </si>
  <si>
    <t>BRYNER, CASSANDRA</t>
  </si>
  <si>
    <t>PRYEAR, DANIEL</t>
  </si>
  <si>
    <t>ORTIZ, JOSE</t>
  </si>
  <si>
    <t>FAVELA, ALEJANDRO</t>
  </si>
  <si>
    <t>PEREZ, MIGUEL ANGEL</t>
  </si>
  <si>
    <t>BERMUDEZ, ISAAC</t>
  </si>
  <si>
    <t>ALVAREZ, MICHEL</t>
  </si>
  <si>
    <t>ROJAS, STEPHANIE</t>
  </si>
  <si>
    <t>HOGANSON, JERRY</t>
  </si>
  <si>
    <t>ZUNIGA DE ESTRADA, LORENA</t>
  </si>
  <si>
    <t>VASQUEZ, JACOB J</t>
  </si>
  <si>
    <t>RUTLEDGE, KAY C</t>
  </si>
  <si>
    <t>DOMINGUEZ, OSCAR A</t>
  </si>
  <si>
    <t>HERNANDEZ, MARIA</t>
  </si>
  <si>
    <t>SANCHEZ, JIMMY</t>
  </si>
  <si>
    <t>GUTIERREZ, ALYSSA</t>
  </si>
  <si>
    <t>MENDOZA, MANUEL</t>
  </si>
  <si>
    <t>CARRILLO, LILIANA</t>
  </si>
  <si>
    <t>BECERRA, JAVIER</t>
  </si>
  <si>
    <t>CONTRERAS, LEANNA</t>
  </si>
  <si>
    <t>CHESAK, MICHAEL F</t>
  </si>
  <si>
    <t>RUIZ, ELIZABETH</t>
  </si>
  <si>
    <t>BARAJAS, MELISSA M</t>
  </si>
  <si>
    <t>SALINAS, BELIA</t>
  </si>
  <si>
    <t>MARTIN DEL CAMPO, LILIANA</t>
  </si>
  <si>
    <t>GORDON, TRACY</t>
  </si>
  <si>
    <t>HERNANDEZ MARQUEZ, VICTOR H</t>
  </si>
  <si>
    <t>DE LEON, MARIA C</t>
  </si>
  <si>
    <t>ZAMORA, FRANCES</t>
  </si>
  <si>
    <t>DAVILA, ELSA</t>
  </si>
  <si>
    <t>DAVILA, CHRISTIAN</t>
  </si>
  <si>
    <t>MORALES, DELIA</t>
  </si>
  <si>
    <t>GUTIERREZ, MARISSA J</t>
  </si>
  <si>
    <t>LORA, JENNIE</t>
  </si>
  <si>
    <t>RUBIO, ESTANISLADO</t>
  </si>
  <si>
    <t>DOMINGUEZ, JULIE N</t>
  </si>
  <si>
    <t>BUCK, JIMMY D</t>
  </si>
  <si>
    <t>LOPEZ, GUADALUPE</t>
  </si>
  <si>
    <t>LOPEZ, JUANA L</t>
  </si>
  <si>
    <t>BEASLE, NICHOLAS R</t>
  </si>
  <si>
    <t>UBANYIONWU, GODWIN I</t>
  </si>
  <si>
    <t>ROBLES, RENE</t>
  </si>
  <si>
    <t>CAMPOS, MIRIAM</t>
  </si>
  <si>
    <t>ORTIZ, CYNTHIA R</t>
  </si>
  <si>
    <t>MORENO, EDUARDO R</t>
  </si>
  <si>
    <t>ROSALES DE RAMIREZ, MARIA</t>
  </si>
  <si>
    <t>BROWN, SHAWN R</t>
  </si>
  <si>
    <t>HOPPER, JOSHUA D</t>
  </si>
  <si>
    <t>DELGADO, FRANCISCO</t>
  </si>
  <si>
    <t>CASTILLO, RAFAEL</t>
  </si>
  <si>
    <t>CAMARGO, LUZ E</t>
  </si>
  <si>
    <t>NUNEZ, ANGELITA</t>
  </si>
  <si>
    <t>ADAMS, IAN L</t>
  </si>
  <si>
    <t>ALCANTAR, MICHAEL</t>
  </si>
  <si>
    <t>BLACK, BARBARA J</t>
  </si>
  <si>
    <t>DEEN, MOHAMED</t>
  </si>
  <si>
    <t>GUTIERREZ, GABRIELA</t>
  </si>
  <si>
    <t>SALGADO, FELIPE G</t>
  </si>
  <si>
    <t>URIAS, MAURILIO</t>
  </si>
  <si>
    <t>VILLALOBOS, MARY M</t>
  </si>
  <si>
    <t>CAMPBELL, ALESHA</t>
  </si>
  <si>
    <t>FALCON, YOLANDA</t>
  </si>
  <si>
    <t>CLARK, PATRICK T</t>
  </si>
  <si>
    <t>AGUIRRE, LUIS</t>
  </si>
  <si>
    <t>ORTIZ, GERMAN</t>
  </si>
  <si>
    <t>MARSH, LINDA</t>
  </si>
  <si>
    <t>DELGADILLO, CATHY</t>
  </si>
  <si>
    <t>TOLDT, ARNOLD G</t>
  </si>
  <si>
    <t>MARTELL, SAUL L</t>
  </si>
  <si>
    <t>SALGADO, ALBERT</t>
  </si>
  <si>
    <t>ROLAND, HEATHER M</t>
  </si>
  <si>
    <t>MONTES, DAVID</t>
  </si>
  <si>
    <t>PEPI, OLGA</t>
  </si>
  <si>
    <t>MORALES, FRANCISCO</t>
  </si>
  <si>
    <t>DIAZ, PEDRO</t>
  </si>
  <si>
    <t>TELLEZ, SAMUEL</t>
  </si>
  <si>
    <t>ROSAS, JESUS R</t>
  </si>
  <si>
    <t>SEPULVEDA, ROGELIO</t>
  </si>
  <si>
    <t>PAZ, ELVA</t>
  </si>
  <si>
    <t>CONANT, ANDREA L</t>
  </si>
  <si>
    <t>MUNOZ, PRISCILLA</t>
  </si>
  <si>
    <t>MAXWELL, IGANTIUS</t>
  </si>
  <si>
    <t>SANTANA VILLAR, GUADALUPE</t>
  </si>
  <si>
    <t>RINGGOLD, REGINALD</t>
  </si>
  <si>
    <t>ADAME, RICARDO</t>
  </si>
  <si>
    <t>ADAME, RAUL</t>
  </si>
  <si>
    <t>POLK, COLLIE J</t>
  </si>
  <si>
    <t>JUAREZ, LUCY</t>
  </si>
  <si>
    <t>VELEZ, JULIO E</t>
  </si>
  <si>
    <t>MCCOY, WILLIAM J</t>
  </si>
  <si>
    <t>FREDERICK, JONATHAN</t>
  </si>
  <si>
    <t>ESPINOZA, MARIA</t>
  </si>
  <si>
    <t>BARBOZA, EMILIO</t>
  </si>
  <si>
    <t>JACKSON, JOHN T</t>
  </si>
  <si>
    <t>BERRIOS, ENRIQUE C</t>
  </si>
  <si>
    <t>JIMENEZ, ORLANDO</t>
  </si>
  <si>
    <t>MARTINEZ, ALFONSO</t>
  </si>
  <si>
    <t>CHAVEZ, LUZ E</t>
  </si>
  <si>
    <t>HOLGUIN, CRISTAL A</t>
  </si>
  <si>
    <t>TANNER, BARBARA A</t>
  </si>
  <si>
    <t>COREANO CRESPO, JORGE L</t>
  </si>
  <si>
    <t>RODRIGUEZ, ANA M</t>
  </si>
  <si>
    <t>CHAVEZ, JAIME</t>
  </si>
  <si>
    <t>LOPEZ, LORETO</t>
  </si>
  <si>
    <t>SALCIDO, GLORIA</t>
  </si>
  <si>
    <t>BACHERT, JACOB R</t>
  </si>
  <si>
    <t>THOMAS, JOHN</t>
  </si>
  <si>
    <t>REYNOLDS, NELLIE</t>
  </si>
  <si>
    <t>PAISLEY, VICTORIA L</t>
  </si>
  <si>
    <t>ORTIZ, ENRIQUE M</t>
  </si>
  <si>
    <t>PEREZ, CHRISTINA</t>
  </si>
  <si>
    <t>HARTSON, ELIZABETH</t>
  </si>
  <si>
    <t>MORGA, ELVA L</t>
  </si>
  <si>
    <t>LIEFELD, ROBERT</t>
  </si>
  <si>
    <t>ISLAO, SONIA</t>
  </si>
  <si>
    <t>ANGUIANO, SERGIO</t>
  </si>
  <si>
    <t>MUCINO, VIRGINA</t>
  </si>
  <si>
    <t>WHITE, STEPHANIE</t>
  </si>
  <si>
    <t>BLAMO, MCDONALD</t>
  </si>
  <si>
    <t>ADAMS, VICKI</t>
  </si>
  <si>
    <t>DAVILA, TERRY</t>
  </si>
  <si>
    <t>OLIVA, RAYMUNDO</t>
  </si>
  <si>
    <t>OBERGH, CARMEN Y</t>
  </si>
  <si>
    <t>PEREZ, JORGE A</t>
  </si>
  <si>
    <t>LUJAN, JOSE M</t>
  </si>
  <si>
    <t>LANDA, MAGDALENA</t>
  </si>
  <si>
    <t>LUCERO, MARIA A</t>
  </si>
  <si>
    <t>GOLD, TREVOR</t>
  </si>
  <si>
    <t>RAMIREZ, JOSEFINA</t>
  </si>
  <si>
    <t>QUINN, GREGORY D</t>
  </si>
  <si>
    <t>GARCIA, IRMA</t>
  </si>
  <si>
    <t>BORUNDA, FAITH</t>
  </si>
  <si>
    <t>BLACKBURN, CAMIL</t>
  </si>
  <si>
    <t>SANCHEZ, JULIE</t>
  </si>
  <si>
    <t>TORRES, OSCAR</t>
  </si>
  <si>
    <t>FERNANDEZ, JOE PATRICK S</t>
  </si>
  <si>
    <t>JURADO, JAQUELINE J</t>
  </si>
  <si>
    <t>ROJAS, LUCY J</t>
  </si>
  <si>
    <t>HERNANDEZ, JANET V</t>
  </si>
  <si>
    <t>NGUYEN, BINH N</t>
  </si>
  <si>
    <t>VALENZUELA, JOHN</t>
  </si>
  <si>
    <t>ABRAZADO, DUSTIN P</t>
  </si>
  <si>
    <t>HUTTERER, RICARDO</t>
  </si>
  <si>
    <t>CRISPIN-SALAZAR, NOEMI</t>
  </si>
  <si>
    <t>CAMARGO, JOSE A</t>
  </si>
  <si>
    <t>GANDARA, OSCAR</t>
  </si>
  <si>
    <t>CUSHION, JASON</t>
  </si>
  <si>
    <t>RUDD, DALE A</t>
  </si>
  <si>
    <t>JOHNSON, WINFRED L</t>
  </si>
  <si>
    <t>CAMPOS, RAUL</t>
  </si>
  <si>
    <t>GILMORE, DANIEL A</t>
  </si>
  <si>
    <t>GOMEZ, BRENDA E</t>
  </si>
  <si>
    <t>GUERRERO, ENRIQUE</t>
  </si>
  <si>
    <t>GONZALES TELLES, RAQUEL</t>
  </si>
  <si>
    <t>SMITH, LAUREN M</t>
  </si>
  <si>
    <t>RIVERA, LORENZA</t>
  </si>
  <si>
    <t>ALMEIDA, ELVIA L</t>
  </si>
  <si>
    <t>MASON, JERON T</t>
  </si>
  <si>
    <t>CREWS, WILLIAM R</t>
  </si>
  <si>
    <t>SEPULVEDA, FREDDY</t>
  </si>
  <si>
    <t>TORRES, EDUARDO I</t>
  </si>
  <si>
    <t>WATTS, GEORGE A</t>
  </si>
  <si>
    <t>ROJO, MARIA</t>
  </si>
  <si>
    <t>HUGES, TARA</t>
  </si>
  <si>
    <t>RODRIGUEZ, MARIA D</t>
  </si>
  <si>
    <t>GOLSON, AARON S</t>
  </si>
  <si>
    <t>GOMEZ HERNANDEZ, JOSEFINA</t>
  </si>
  <si>
    <t>SOSA, RAUL</t>
  </si>
  <si>
    <t>GOMEZ, OSCAR O</t>
  </si>
  <si>
    <t>SHIELDS, AMANDA R</t>
  </si>
  <si>
    <t>LOPEZ, MARIA DE JESUS</t>
  </si>
  <si>
    <t>CARRILLO, CARLOS</t>
  </si>
  <si>
    <t>RAMIREZ, JULIAN</t>
  </si>
  <si>
    <t>PHAM, NGOC L</t>
  </si>
  <si>
    <t>ARELLANO, AMALIA</t>
  </si>
  <si>
    <t>ROBERTS, WILLIAM J</t>
  </si>
  <si>
    <t>VEGA, LUIS A</t>
  </si>
  <si>
    <t>ROSE, AKINO</t>
  </si>
  <si>
    <t>VILLANUEVA, NELSON N</t>
  </si>
  <si>
    <t>RODRIGUEZ, EMILIANO</t>
  </si>
  <si>
    <t>CLOUD, RALPH T</t>
  </si>
  <si>
    <t>OLIVAS, GREGORIO</t>
  </si>
  <si>
    <t>GONZALEZ, YOLANDA</t>
  </si>
  <si>
    <t>SKWERES, THOMAS J</t>
  </si>
  <si>
    <t>PENALOCA, CAROLINA</t>
  </si>
  <si>
    <t>FLORES, MARTINA</t>
  </si>
  <si>
    <t>RIVAS, CAROLINA</t>
  </si>
  <si>
    <t>CERNA, CARMEN</t>
  </si>
  <si>
    <t>CHACON, SOLEDAD A</t>
  </si>
  <si>
    <t>PEREZ, CARMEN B</t>
  </si>
  <si>
    <t>ERALES, MARGARITA</t>
  </si>
  <si>
    <t>ROJAS, MARIA</t>
  </si>
  <si>
    <t>DILL, MARIA D</t>
  </si>
  <si>
    <t>SOTO DE HERNANDEZ, MARIA I</t>
  </si>
  <si>
    <t>RODRIGUEZ, ROBERTO C</t>
  </si>
  <si>
    <t>GONZALEZ, RUTH</t>
  </si>
  <si>
    <t>VASQUEZ, JOSEFINA</t>
  </si>
  <si>
    <t>ANDRADE, JOSE L</t>
  </si>
  <si>
    <t>ORTIZ, MARK</t>
  </si>
  <si>
    <t>TORRES, BEATRICE G</t>
  </si>
  <si>
    <t>SCHICK, DEBORAH M</t>
  </si>
  <si>
    <t>PIPPEN, JEANNIE J</t>
  </si>
  <si>
    <t>WHITEHEAD, MONICA K</t>
  </si>
  <si>
    <t>SOLEDAD, HARTELOH</t>
  </si>
  <si>
    <t>ESCUDERO, GUADALUPE</t>
  </si>
  <si>
    <t>URRUTIA, ALEJANDRO</t>
  </si>
  <si>
    <t>FLORES, LYDIA</t>
  </si>
  <si>
    <t>DAVIS, ARTHUR</t>
  </si>
  <si>
    <t>HAMPTON, RONALD</t>
  </si>
  <si>
    <t>MARQUEZ, RAMONA</t>
  </si>
  <si>
    <t>HERNANDEZ, ROBIN A</t>
  </si>
  <si>
    <t>MEDINA, MANUELA U</t>
  </si>
  <si>
    <t>BETHEA, KAMALA K</t>
  </si>
  <si>
    <t>VILLAZANA, RAMON J</t>
  </si>
  <si>
    <t>ANCHONDO MENDOZA, RAMON</t>
  </si>
  <si>
    <t>MARQUEZ, ESTEBAN</t>
  </si>
  <si>
    <t>CORTEZ, GABRIEL A</t>
  </si>
  <si>
    <t>ALVARADO, MARTIN S</t>
  </si>
  <si>
    <t>FLORES DE MURILLO, JOSEFINA</t>
  </si>
  <si>
    <t>MC PHEE, ROBERT C</t>
  </si>
  <si>
    <t>ACEVES-LOPEZ, GENESIS</t>
  </si>
  <si>
    <t>BEADLE, STEVE E</t>
  </si>
  <si>
    <t>FERNANDEZ, PABLO G</t>
  </si>
  <si>
    <t>CARDOSO, BIBIANA</t>
  </si>
  <si>
    <t>MESSING, JEFFERY J</t>
  </si>
  <si>
    <t>GUERRERO, JESUS M</t>
  </si>
  <si>
    <t>MEZA, GUILLERMIN</t>
  </si>
  <si>
    <t>AGUILAR, JOSEFINA</t>
  </si>
  <si>
    <t>JUAREZ, ROSALIE</t>
  </si>
  <si>
    <t>ELIZONDO, YVONNE</t>
  </si>
  <si>
    <t>HOWELL, CATHERINE A</t>
  </si>
  <si>
    <t>BUCK, LETICIA</t>
  </si>
  <si>
    <t>MIRANDA, PETRA</t>
  </si>
  <si>
    <t>PEOPLES, MAURICE</t>
  </si>
  <si>
    <t>GARZA, VICTOR M</t>
  </si>
  <si>
    <t>PASILLAS, ABEL</t>
  </si>
  <si>
    <t>TIMMONS, FRANCES</t>
  </si>
  <si>
    <t>MAES, JUAN L</t>
  </si>
  <si>
    <t>ALARCON, DANIEL</t>
  </si>
  <si>
    <t>GOMEZ, ROGELIO</t>
  </si>
  <si>
    <t>MARTINEZ, BENIGNA</t>
  </si>
  <si>
    <t>MILLS, DANIEL L</t>
  </si>
  <si>
    <t>ORTIZ, FABIAN</t>
  </si>
  <si>
    <t>MARTINEZ, SILVIA</t>
  </si>
  <si>
    <t>IBARRA, LAURA</t>
  </si>
  <si>
    <t>AVILA, JOSE A</t>
  </si>
  <si>
    <t>RODRIGUEZ, MARIBEL A</t>
  </si>
  <si>
    <t>ANDUJO, HECTOR J</t>
  </si>
  <si>
    <t>WOODHOUSE, MARK A</t>
  </si>
  <si>
    <t>SANCHEZ, PEDRO</t>
  </si>
  <si>
    <t>GRANADOS, HERMEREGILDO</t>
  </si>
  <si>
    <t>HERNANDEZ, LUIS C</t>
  </si>
  <si>
    <t>MARCHESE, PATRICIA D</t>
  </si>
  <si>
    <t>VARELA, JOSE I</t>
  </si>
  <si>
    <t>RAMSEY, MARY</t>
  </si>
  <si>
    <t>BORREGO, ANTHONY</t>
  </si>
  <si>
    <t>CHAVEZ HERNANDEZ, MARGARITA</t>
  </si>
  <si>
    <t>NUNEZ, MARIA E</t>
  </si>
  <si>
    <t>MAYNEZ, SOCORRO</t>
  </si>
  <si>
    <t>FLORES, LUIS N</t>
  </si>
  <si>
    <t>VIERA, MARIA</t>
  </si>
  <si>
    <t>CASTANEDA, SAUL R</t>
  </si>
  <si>
    <t>DONOSO, MANUEL A</t>
  </si>
  <si>
    <t>AGUIRRE, ALFREDO</t>
  </si>
  <si>
    <t>LEMON, DAVID A</t>
  </si>
  <si>
    <t>HERNANDEZ SANDOVAL, JOSE M</t>
  </si>
  <si>
    <t>CENICEROS, GUADALUPE</t>
  </si>
  <si>
    <t>PAYAN, ERNESTINA</t>
  </si>
  <si>
    <t>GARCIA, PATRICIA</t>
  </si>
  <si>
    <t>GAMEZ DE HERNANDEZ, ELVA A</t>
  </si>
  <si>
    <t>MEYER, ELIZABETH L</t>
  </si>
  <si>
    <t>NAVARRO, VALERIE</t>
  </si>
  <si>
    <t>VASQUEZ, MARIO</t>
  </si>
  <si>
    <t>WHITE, LAURA C</t>
  </si>
  <si>
    <t>RODRIGUEZ, ISABEL S</t>
  </si>
  <si>
    <t>VILLALOBOS, MARIO</t>
  </si>
  <si>
    <t>JIMENEZ, FELITA</t>
  </si>
  <si>
    <t>RODRIGUEZ, BENJAMIN</t>
  </si>
  <si>
    <t>ESPINOZA, ROSA M</t>
  </si>
  <si>
    <t>FRASER, JAMES E</t>
  </si>
  <si>
    <t>TEST, ALYSSA B</t>
  </si>
  <si>
    <t>AGUILERA, DELIA</t>
  </si>
  <si>
    <t>NAJERA, GERARDO</t>
  </si>
  <si>
    <t>BRANCH, MICHAEL N</t>
  </si>
  <si>
    <t>GORDILLO, LUZ M</t>
  </si>
  <si>
    <t>SNELL, ANA MARIE</t>
  </si>
  <si>
    <t>HIDALGO, LIDIA</t>
  </si>
  <si>
    <t>BENNETT, MARIAN L</t>
  </si>
  <si>
    <t>BUTLER, DANIEL MICHAEL</t>
  </si>
  <si>
    <t>SAAVEDRA, ALFONSO</t>
  </si>
  <si>
    <t>AGUIRRE, CARMEN Y</t>
  </si>
  <si>
    <t>VALERO, CARMEN E</t>
  </si>
  <si>
    <t>BRISENO, HILDA A</t>
  </si>
  <si>
    <t>CORTEZ, ALBERTO</t>
  </si>
  <si>
    <t>HOLGUIN, FRANCISCO J</t>
  </si>
  <si>
    <t>MARRUFO, JOSE G</t>
  </si>
  <si>
    <t>WALKER, MILTON M</t>
  </si>
  <si>
    <t>ACOSTA, CELIA E</t>
  </si>
  <si>
    <t>DAWKINS, CLATTIES</t>
  </si>
  <si>
    <t>ROBLES, MAURICIA</t>
  </si>
  <si>
    <t>HOUSER, RACHEL L</t>
  </si>
  <si>
    <t>REYES, GERARDO</t>
  </si>
  <si>
    <t>NAJERA, SOPHIA M</t>
  </si>
  <si>
    <t>GUTIERREZ, MARIA M</t>
  </si>
  <si>
    <t>RODRIGUEZ-ACOSTA, CECILIA</t>
  </si>
  <si>
    <t>PEREZ, JOSE L</t>
  </si>
  <si>
    <t>RIVERA, MANUEL</t>
  </si>
  <si>
    <t>STEWART, LAMAR E</t>
  </si>
  <si>
    <t>ULATE-DURAN, PEDRO</t>
  </si>
  <si>
    <t>WINTERBERG, VICTORIA</t>
  </si>
  <si>
    <t>ADAMS, MARIE A</t>
  </si>
  <si>
    <t>DELGADO, MARTHA L</t>
  </si>
  <si>
    <t>WOFFORD, NATALIA</t>
  </si>
  <si>
    <t>CABRAL, GERARDO</t>
  </si>
  <si>
    <t>DEAL, ANGEL</t>
  </si>
  <si>
    <t>URANGA, TIFFANY</t>
  </si>
  <si>
    <t>PALACIO, REYMUNDO</t>
  </si>
  <si>
    <t>VILLALOBOS, ELIZABETH E</t>
  </si>
  <si>
    <t>MARTINEZ, VERONICA</t>
  </si>
  <si>
    <t>HERRERA, JLUIS</t>
  </si>
  <si>
    <t>RODARTE, SOCORRO L</t>
  </si>
  <si>
    <t>DE VELAZCO MEDRANO, MARIA R</t>
  </si>
  <si>
    <t>JIMENEZ, JOHN</t>
  </si>
  <si>
    <t>HESTER, NADENE T</t>
  </si>
  <si>
    <t>JUAREZ CARILLO, MARIA E</t>
  </si>
  <si>
    <t>DE LOS ANGELES PALMA, MARIA</t>
  </si>
  <si>
    <t>LARA, CYNTHIA</t>
  </si>
  <si>
    <t>GORGES, MATTHEW G</t>
  </si>
  <si>
    <t>ACEVES, BLANCA E</t>
  </si>
  <si>
    <t>CISNEROS, RODRIGO</t>
  </si>
  <si>
    <t>GRADO, SAMANTHA</t>
  </si>
  <si>
    <t>GRADO, REBEKAH R</t>
  </si>
  <si>
    <t>GRADO, JACOB T</t>
  </si>
  <si>
    <t>ESQUIVEL, MARGARITO</t>
  </si>
  <si>
    <t>SADLER, JACK B</t>
  </si>
  <si>
    <t>FULK, ROBERT M</t>
  </si>
  <si>
    <t>FACIO, JULIO H</t>
  </si>
  <si>
    <t>ADAMS, GRACIELA</t>
  </si>
  <si>
    <t>MICHEL, CELIA</t>
  </si>
  <si>
    <t>PAYAN, GABINA S</t>
  </si>
  <si>
    <t>TOVAR, JOSE</t>
  </si>
  <si>
    <t>INGRAM, JAMES R</t>
  </si>
  <si>
    <t>PRIETO, CARMEN P</t>
  </si>
  <si>
    <t>VILLEGAS, MARY A</t>
  </si>
  <si>
    <t>GAVALDON, PETRA</t>
  </si>
  <si>
    <t>RAMIREZ, MICHAEL A</t>
  </si>
  <si>
    <t>LUCERO, ASCENCION</t>
  </si>
  <si>
    <t>GONZALEZ, MARIO</t>
  </si>
  <si>
    <t>ANDERSON, MARRERO</t>
  </si>
  <si>
    <t>SMOOT, RANDALL L</t>
  </si>
  <si>
    <t>ARMENDARIZ, ROSA L</t>
  </si>
  <si>
    <t>BELTRAN, DENISE</t>
  </si>
  <si>
    <t>MORALES, ALEJANDRO</t>
  </si>
  <si>
    <t>SOLANO, ROBERTO</t>
  </si>
  <si>
    <t>RIOS FERNANDEZ, VAL</t>
  </si>
  <si>
    <t>BURCIAGA, SIMON J</t>
  </si>
  <si>
    <t>ALDERETE, SOCORRO</t>
  </si>
  <si>
    <t>SALINAS, CLAUDIA</t>
  </si>
  <si>
    <t>GUERRERO, GUADALUPE A</t>
  </si>
  <si>
    <t>SALGADO, EULALIO J</t>
  </si>
  <si>
    <t>SALAZAR, LILIANA</t>
  </si>
  <si>
    <t>FELIX, JUANA E</t>
  </si>
  <si>
    <t>AGUILAR, RENE</t>
  </si>
  <si>
    <t>ROQUE, MARTIN</t>
  </si>
  <si>
    <t>FRANCO, MARIA E</t>
  </si>
  <si>
    <t>SALAZAR, VIRGINIA C</t>
  </si>
  <si>
    <t>BAEZ, TERESA</t>
  </si>
  <si>
    <t>AMATO, JOHN G</t>
  </si>
  <si>
    <t>ROSALES, BELINDA</t>
  </si>
  <si>
    <t>PUENTE, CESAR A</t>
  </si>
  <si>
    <t>ARELLANO, NORMA N</t>
  </si>
  <si>
    <t>CONTRERAS, JORGE</t>
  </si>
  <si>
    <t>GARCIA, ASUNCION</t>
  </si>
  <si>
    <t>MOSES, KENNETH P</t>
  </si>
  <si>
    <t>SALCIDO, MICHAEL A</t>
  </si>
  <si>
    <t>SAR, ANNETTE H</t>
  </si>
  <si>
    <t>REVIS, JIMMY L</t>
  </si>
  <si>
    <t>MCDANIEL, ERIN S</t>
  </si>
  <si>
    <t>FLORES, ROSALBA J</t>
  </si>
  <si>
    <t>GONZALEZ, RAMIRO</t>
  </si>
  <si>
    <t>REYES, VALERIE A</t>
  </si>
  <si>
    <t>FLORES, ADELA C</t>
  </si>
  <si>
    <t>HERNANDEZ, YOLANDA G</t>
  </si>
  <si>
    <t>MORALES, CINTHIA E</t>
  </si>
  <si>
    <t>WEITNAUER, VIRGINIA A</t>
  </si>
  <si>
    <t>REGALADO, ROSENDA V</t>
  </si>
  <si>
    <t>MORENO, JOSEPH M</t>
  </si>
  <si>
    <t>MACIAS, ESTHER A</t>
  </si>
  <si>
    <t>CISNEROS, ROSA</t>
  </si>
  <si>
    <t>CASTANEDA, RICARDO</t>
  </si>
  <si>
    <t>GOMEZ, LEANDRA</t>
  </si>
  <si>
    <t>GONZALEZ, LORENE A</t>
  </si>
  <si>
    <t>QUEEN, JACQUELINE J</t>
  </si>
  <si>
    <t>TREJO, MIGUEL</t>
  </si>
  <si>
    <t>HENRY, MICHAEL A</t>
  </si>
  <si>
    <t>ORTEGA, BARBARA O</t>
  </si>
  <si>
    <t>ORTEGA, DOLORES</t>
  </si>
  <si>
    <t>ADAME, ERNESTINA R</t>
  </si>
  <si>
    <t>CHENEY, TERRY J</t>
  </si>
  <si>
    <t>ESTRADA, REBECCA D</t>
  </si>
  <si>
    <t>BRIONES, MARIA L</t>
  </si>
  <si>
    <t>LUNA, AUDREY A</t>
  </si>
  <si>
    <t>ASTON, ANITA A</t>
  </si>
  <si>
    <t>GONZALEZ, JAMES</t>
  </si>
  <si>
    <t>DE AVILA, MARIA</t>
  </si>
  <si>
    <t>LEDESMA, DOLORES</t>
  </si>
  <si>
    <t>GONZALEZ, JOSEPHINE L</t>
  </si>
  <si>
    <t>MONTERO, MARIA C</t>
  </si>
  <si>
    <t>MARES, MARIA S</t>
  </si>
  <si>
    <t>ARELLANO, RUBEN</t>
  </si>
  <si>
    <t>BECERRA, MARTHA M</t>
  </si>
  <si>
    <t>CHAVEZ, SYLVIA M</t>
  </si>
  <si>
    <t>CHAVEZ, OSWALDO</t>
  </si>
  <si>
    <t>FLORES, NORMA E</t>
  </si>
  <si>
    <t>HUERTA, BERTHA D</t>
  </si>
  <si>
    <t>RODRIGUEZ, CARLOS</t>
  </si>
  <si>
    <t>ESQUIVEL, RENE</t>
  </si>
  <si>
    <t>FLORES, HECTOR T</t>
  </si>
  <si>
    <t>MARTINEZ, BLANCA C</t>
  </si>
  <si>
    <t>RUEDA, ROSARIO</t>
  </si>
  <si>
    <t>CASTANEDA, ELVIRA G</t>
  </si>
  <si>
    <t>ZUBIA, HECTOR</t>
  </si>
  <si>
    <t>JIMENEZ HERRERA, ERNESTO</t>
  </si>
  <si>
    <t>QUINTANA, SOCORRO</t>
  </si>
  <si>
    <t>VELA, MAGDALENA M</t>
  </si>
  <si>
    <t>MORALES, JOSE A</t>
  </si>
  <si>
    <t>FLORES, ANTONIO</t>
  </si>
  <si>
    <t>GUILLEN, LYDIA E</t>
  </si>
  <si>
    <t>UTAJADA, SOCORRO</t>
  </si>
  <si>
    <t>OWEN, JOSEPH C</t>
  </si>
  <si>
    <t>BARRAGAN, IVETTE</t>
  </si>
  <si>
    <t>SOHAN, CALEB C</t>
  </si>
  <si>
    <t>ARGUMANIZ, JOE</t>
  </si>
  <si>
    <t>RODRIGUEZ, MARIA F</t>
  </si>
  <si>
    <t>DIAZ, IRMA E</t>
  </si>
  <si>
    <t>TELLES, DANIEL M</t>
  </si>
  <si>
    <t>OLGUIN, ANTONIO</t>
  </si>
  <si>
    <t>SIFUENTES, ELBA E</t>
  </si>
  <si>
    <t>RAMIREZ, ROSA</t>
  </si>
  <si>
    <t>CLAYTON, DIANA K</t>
  </si>
  <si>
    <t>FRANCO, RICARDO</t>
  </si>
  <si>
    <t>ALVARADO, VIRGINIA</t>
  </si>
  <si>
    <t>LEE, KERRY A</t>
  </si>
  <si>
    <t>BANDA, MARTHA A</t>
  </si>
  <si>
    <t>CAZARES, CHRISTINE</t>
  </si>
  <si>
    <t>LOPEZ, VALERIE</t>
  </si>
  <si>
    <t>DUNN, NORMA</t>
  </si>
  <si>
    <t>GONZALES, EDDIE</t>
  </si>
  <si>
    <t>RENTERIA, MARIA A</t>
  </si>
  <si>
    <t>ALMADA, IRMA</t>
  </si>
  <si>
    <t>ROHDE, ULRIKE E</t>
  </si>
  <si>
    <t>BRIONES, RAQUEL</t>
  </si>
  <si>
    <t>ECHEVERRIA, ENOCH</t>
  </si>
  <si>
    <t>CONTRERAS, NICASIO A</t>
  </si>
  <si>
    <t>CASILLAS, MIGUEL</t>
  </si>
  <si>
    <t>ALVIDREZ, CAROLINA</t>
  </si>
  <si>
    <t>DELEON, TIFFANY C</t>
  </si>
  <si>
    <t>PEREZ VALDEZ, OSCAR</t>
  </si>
  <si>
    <t>CAMACHO, ANGEL</t>
  </si>
  <si>
    <t>KULAS, KELLY C</t>
  </si>
  <si>
    <t>SALCIDO, JOSE</t>
  </si>
  <si>
    <t>SHAY, SANDRA</t>
  </si>
  <si>
    <t>OLVERA, RODOLFO</t>
  </si>
  <si>
    <t>STUBBS, GAYLA</t>
  </si>
  <si>
    <t>SIMONS, EVA I</t>
  </si>
  <si>
    <t>GONZALEZ, ARLEEN A</t>
  </si>
  <si>
    <t>SMITH, JULIE A</t>
  </si>
  <si>
    <t>SILVA, REBECCA</t>
  </si>
  <si>
    <t>MARTINEZ, ARTHUR L</t>
  </si>
  <si>
    <t>CONTRERAS, RUBEN R</t>
  </si>
  <si>
    <t>POLANCO, VANESSA</t>
  </si>
  <si>
    <t>WITHOLDER, WILLIAM F</t>
  </si>
  <si>
    <t>ROBLES, GUADALUPE A</t>
  </si>
  <si>
    <t>GONZALEZ, RAMON</t>
  </si>
  <si>
    <t>DE LA ROSA, LYDIA</t>
  </si>
  <si>
    <t>VAN HEE, THERESA</t>
  </si>
  <si>
    <t>RAMIREZ, SAMUEL</t>
  </si>
  <si>
    <t>TARANGO, YVONNE</t>
  </si>
  <si>
    <t>RUIZ, SALVADOR</t>
  </si>
  <si>
    <t>SPRINGER, CATHY</t>
  </si>
  <si>
    <t>HERNANDEZ, SYLVIA</t>
  </si>
  <si>
    <t>LOPEZ, DOMINGA R</t>
  </si>
  <si>
    <t>PETERSON, CARLO A</t>
  </si>
  <si>
    <t>PERALTA, JUAN A</t>
  </si>
  <si>
    <t>HIDALGO, LORENZA</t>
  </si>
  <si>
    <t>MOLINAR, JORGE F</t>
  </si>
  <si>
    <t>KIM, SON K</t>
  </si>
  <si>
    <t>HERNANDEZ, MARGARITO</t>
  </si>
  <si>
    <t>GAMEZ, ALMA M</t>
  </si>
  <si>
    <t>VIDANA, MARIA A</t>
  </si>
  <si>
    <t>NAVARRO, MARIAELENA</t>
  </si>
  <si>
    <t>QUINONES, MARTHA E</t>
  </si>
  <si>
    <t>MURO, JOSE L</t>
  </si>
  <si>
    <t>ERIVES, ANTONIO</t>
  </si>
  <si>
    <t>SPENCER, RICHARD W</t>
  </si>
  <si>
    <t>RODRIGUEZ, JUAN</t>
  </si>
  <si>
    <t>HERNANDEZ, RAFAEL J</t>
  </si>
  <si>
    <t>DEAVILA, ARTURO</t>
  </si>
  <si>
    <t>PENA, GUADALUPE</t>
  </si>
  <si>
    <t>RUIZ, PORFIRIA</t>
  </si>
  <si>
    <t>LOPEZ, ROSE M</t>
  </si>
  <si>
    <t>DORADO, SHIRLEY C</t>
  </si>
  <si>
    <t>LUTH, KARL D</t>
  </si>
  <si>
    <t>IRIGOYEN, CHERYL A</t>
  </si>
  <si>
    <t>FRAIRE, VIRGINIA</t>
  </si>
  <si>
    <t>SAGE, JAMES CARTER</t>
  </si>
  <si>
    <t>QUINTELA, JENNIFER</t>
  </si>
  <si>
    <t>VILLA, BEATRIZ</t>
  </si>
  <si>
    <t>LINDSEY, DARRYL A</t>
  </si>
  <si>
    <t>MCLEOD, TRAVIS D</t>
  </si>
  <si>
    <t>SERRAO, MARTHA V</t>
  </si>
  <si>
    <t>ALMANZAR, RITA I</t>
  </si>
  <si>
    <t>GAMBOA, ERNESTO C</t>
  </si>
  <si>
    <t>QUINONEZ, SENAIDA</t>
  </si>
  <si>
    <t>RAYAS, ALFREDO</t>
  </si>
  <si>
    <t>STABLER, JESSICA L</t>
  </si>
  <si>
    <t>RUIZ, JUANA</t>
  </si>
  <si>
    <t>FIGUEROA, OLGA G</t>
  </si>
  <si>
    <t>GARCIA, SANDRA C</t>
  </si>
  <si>
    <t>MOTTER, CHERYL S</t>
  </si>
  <si>
    <t>HOSEA, ROBERT E</t>
  </si>
  <si>
    <t>CARMONA, RENE</t>
  </si>
  <si>
    <t>HERNANDEZ, LUIS A</t>
  </si>
  <si>
    <t>WALLACE, THOMAS M</t>
  </si>
  <si>
    <t>LARSON, JANELLE</t>
  </si>
  <si>
    <t>NAVEJAS, MARIA D</t>
  </si>
  <si>
    <t>HERNANDEZ, JOSE</t>
  </si>
  <si>
    <t>GALINDO, JOSE J</t>
  </si>
  <si>
    <t>MARTINEZ, FRANCISCO J</t>
  </si>
  <si>
    <t>TORRES, JOSE M</t>
  </si>
  <si>
    <t>ROJAS, OLGA A</t>
  </si>
  <si>
    <t>YEMSHAW, DIANA R</t>
  </si>
  <si>
    <t>LOZOYA DE MUNOZ, EVA</t>
  </si>
  <si>
    <t>SALAZAR, MIGUEL</t>
  </si>
  <si>
    <t>HERNANDEZ, JESUS G</t>
  </si>
  <si>
    <t>SOLIS, BEATRIZ</t>
  </si>
  <si>
    <t>FORREST, STEVEN N</t>
  </si>
  <si>
    <t>PEREZ DE MANRIQUEZ, ANA L</t>
  </si>
  <si>
    <t>MERCADO, JAVIER A</t>
  </si>
  <si>
    <t>CORRAL, EDUARDO</t>
  </si>
  <si>
    <t>RAMOS, BLANCA E</t>
  </si>
  <si>
    <t>DELGADO, HECTOR</t>
  </si>
  <si>
    <t>PENA, ANA</t>
  </si>
  <si>
    <t>LEDBETTER, CAROL M</t>
  </si>
  <si>
    <t>RAMOS, SANDRA</t>
  </si>
  <si>
    <t>SHORTS, CAROL</t>
  </si>
  <si>
    <t>TUCKER, GREGORY</t>
  </si>
  <si>
    <t>LEFEBVERE, JOSHUA R</t>
  </si>
  <si>
    <t>HERRERA, HENRY M</t>
  </si>
  <si>
    <t>TAYLOR, SAMUEL M</t>
  </si>
  <si>
    <t>ORANDA PEREZ, MOCTEZUMA</t>
  </si>
  <si>
    <t>DUARTE, SUZANNE C</t>
  </si>
  <si>
    <t>DE LA RIVA, LINDA N</t>
  </si>
  <si>
    <t>SHORES, RACHEL T</t>
  </si>
  <si>
    <t>GONZALEZ, CHARLES C</t>
  </si>
  <si>
    <t>PROSE, CAROLYN M</t>
  </si>
  <si>
    <t>MEDRANO, JACQUELINE</t>
  </si>
  <si>
    <t>MELENDEZ, MARIA E</t>
  </si>
  <si>
    <t>CASTELLANES, RICARDO</t>
  </si>
  <si>
    <t>CASTILLO, BELINDA</t>
  </si>
  <si>
    <t>TORRES, LORENA</t>
  </si>
  <si>
    <t>DE LA ROSA, ROSA I</t>
  </si>
  <si>
    <t>ZAPIEN, ARCELIA A</t>
  </si>
  <si>
    <t>ENDOZO, REDENTOR</t>
  </si>
  <si>
    <t>CAMPA DE GAMBOA, VIRGINIA</t>
  </si>
  <si>
    <t>VAZQUEZ, SILVERIO</t>
  </si>
  <si>
    <t>BUNN, GLENNA J</t>
  </si>
  <si>
    <t>RUIZ, MARIA A</t>
  </si>
  <si>
    <t>CRAIG, JOANN L</t>
  </si>
  <si>
    <t>HEBESTREIT, CARL J</t>
  </si>
  <si>
    <t>SOTO, SARA D</t>
  </si>
  <si>
    <t>HATTON, PHILLIP</t>
  </si>
  <si>
    <t>ARELLANO, MARGARITA</t>
  </si>
  <si>
    <t>NICHELSON, PAULA W</t>
  </si>
  <si>
    <t>HARRIS, MAURICE M</t>
  </si>
  <si>
    <t>QUEZADA, LORENZA</t>
  </si>
  <si>
    <t>CONTRERAS, ESTELLA</t>
  </si>
  <si>
    <t>QUINTANA-GARDEA, CESAREO</t>
  </si>
  <si>
    <t>JENSEN, PAUL</t>
  </si>
  <si>
    <t>HELMS, CLINT R</t>
  </si>
  <si>
    <t>MARTIN, BRENDA</t>
  </si>
  <si>
    <t>MEHRKENS, TYLER L</t>
  </si>
  <si>
    <t>GALLARDO, JOVANNA C</t>
  </si>
  <si>
    <t>CEJUDO, PAULA</t>
  </si>
  <si>
    <t>MEADOWS, LORRAINE</t>
  </si>
  <si>
    <t>CAMACK, LEEMATTHEW C</t>
  </si>
  <si>
    <t>PACHECO, MARIA G</t>
  </si>
  <si>
    <t>MOUCHETTE, SARAH R</t>
  </si>
  <si>
    <t>BERNAL-GURROLA, JOSEFINA</t>
  </si>
  <si>
    <t>DE LA CANO, JOSE</t>
  </si>
  <si>
    <t>JORDAN, MELANIE A</t>
  </si>
  <si>
    <t>BALDERRAMA, LOURDES</t>
  </si>
  <si>
    <t>VALDEZ, ENRIQUE</t>
  </si>
  <si>
    <t>SOTO MUNOZ, PEDRO</t>
  </si>
  <si>
    <t>EDWARDS, IRENE</t>
  </si>
  <si>
    <t>ARCINIEGA, FRANCISCA</t>
  </si>
  <si>
    <t>TOVAR, MARTHA E</t>
  </si>
  <si>
    <t>MARTIN DEL CAMPO DE GUERRERO, MARIA T</t>
  </si>
  <si>
    <t>RAMIREZ, MARTHA</t>
  </si>
  <si>
    <t>FRANCO, CRYSTAL</t>
  </si>
  <si>
    <t>TORRES, SERGIO</t>
  </si>
  <si>
    <t>CERVERA-OLIVAS, MARIE Y</t>
  </si>
  <si>
    <t>RIVERA, ESTELA R</t>
  </si>
  <si>
    <t>SIQUEROS, EVANGELINA</t>
  </si>
  <si>
    <t>WHITLOCK, KHALEFAH V</t>
  </si>
  <si>
    <t>SIGALES ORNELAS, VERONICA</t>
  </si>
  <si>
    <t>TENNANT, JORDAN A</t>
  </si>
  <si>
    <t>AGUIRRE, ESTEBAN</t>
  </si>
  <si>
    <t>MORA, FELICITAS</t>
  </si>
  <si>
    <t>MENDOZA, DAISY</t>
  </si>
  <si>
    <t>CHAVEZ, JOSE</t>
  </si>
  <si>
    <t>BARRERAS, BLANCA E</t>
  </si>
  <si>
    <t>REED, MELISSA B</t>
  </si>
  <si>
    <t>HOLDER, SEBASTIAN P</t>
  </si>
  <si>
    <t>LUCERO, STACEY M</t>
  </si>
  <si>
    <t>WOLF, TAMI</t>
  </si>
  <si>
    <t>FRANCO, LUCIANA G</t>
  </si>
  <si>
    <t>LANDRY, THOMAS</t>
  </si>
  <si>
    <t>CARREON, ARTURO</t>
  </si>
  <si>
    <t>CHAROWSKY, CASSANDRA L</t>
  </si>
  <si>
    <t>AGUILAR, DON D</t>
  </si>
  <si>
    <t>URBINA, MARIANO</t>
  </si>
  <si>
    <t>AGUIRRE, RICHARD</t>
  </si>
  <si>
    <t>JACQUEZ, DOMINGO</t>
  </si>
  <si>
    <t>OLAGUEZ, BALDOMERO</t>
  </si>
  <si>
    <t>BARRON, MANUEL A</t>
  </si>
  <si>
    <t>MEDINA, MARIA T</t>
  </si>
  <si>
    <t>MCNEAL, GLORIA J</t>
  </si>
  <si>
    <t>OROZCO, CHARLOTTE</t>
  </si>
  <si>
    <t>REEVES, PIEDAD</t>
  </si>
  <si>
    <t>HERNANDEZ, SUSAN</t>
  </si>
  <si>
    <t>OROZCO, ALFONSO</t>
  </si>
  <si>
    <t>LUJAN, ELVIRA</t>
  </si>
  <si>
    <t>FLORES, SAMUEL</t>
  </si>
  <si>
    <t>CAMACHO, RUBEN</t>
  </si>
  <si>
    <t>RODRIGUEZ GUTIERREZ, ELENA</t>
  </si>
  <si>
    <t>CARPENTER, FREDRICK A</t>
  </si>
  <si>
    <t>GUEREQUE, EDUARDO</t>
  </si>
  <si>
    <t>SALCIDO, MARIA S</t>
  </si>
  <si>
    <t>TROTTIER, NANCY D</t>
  </si>
  <si>
    <t>GUERECA, ELSA G</t>
  </si>
  <si>
    <t>SOLIS BARRIOS, EDGAR A</t>
  </si>
  <si>
    <t>FRANCO, HERIBERTO</t>
  </si>
  <si>
    <t>FERNANDEZ, DAVID</t>
  </si>
  <si>
    <t>FRANCO, KENIA L</t>
  </si>
  <si>
    <t>RUIZ, EDUARDO</t>
  </si>
  <si>
    <t>MARQUEZ, DAVID</t>
  </si>
  <si>
    <t>ESTRADA, RICHARD</t>
  </si>
  <si>
    <t>FIERRO, EULALIA M</t>
  </si>
  <si>
    <t>LEWIS, JESSICA D</t>
  </si>
  <si>
    <t>VILLARREAL, PATRICIA</t>
  </si>
  <si>
    <t>SNYDER, DANIEL E</t>
  </si>
  <si>
    <t>CAMACHO, JOSE M</t>
  </si>
  <si>
    <t>RIVERA VAZQUEZ, ALBA I</t>
  </si>
  <si>
    <t>HERNANDEZ, TERESA</t>
  </si>
  <si>
    <t>ANDERSON, MARTHA</t>
  </si>
  <si>
    <t>JIMENEZ, SUSANA</t>
  </si>
  <si>
    <t>GOMEZ, ADELA</t>
  </si>
  <si>
    <t>MARTINEZ, MARIA J</t>
  </si>
  <si>
    <t>PELAYO, VIVIANA</t>
  </si>
  <si>
    <t>ALONSO, ANDRES</t>
  </si>
  <si>
    <t>DELGADO, CELESTINA</t>
  </si>
  <si>
    <t>MINJAREZ, FEDERICO</t>
  </si>
  <si>
    <t>TRUJILLO, ANGELINA</t>
  </si>
  <si>
    <t>TERRY, ETHAN J</t>
  </si>
  <si>
    <t>CORONADO, FERNANDO A</t>
  </si>
  <si>
    <t>MEYER, LYNETTE</t>
  </si>
  <si>
    <t>BELL, VICTORIA E</t>
  </si>
  <si>
    <t>DOMINGUEZ, MIRIAM E</t>
  </si>
  <si>
    <t>CONTRERAS, ELIZABETH</t>
  </si>
  <si>
    <t>HERNANDEZ, ALEXIS A</t>
  </si>
  <si>
    <t>SOTO, EVANGELINA J</t>
  </si>
  <si>
    <t>COVARUBIAS, ALBINO</t>
  </si>
  <si>
    <t>VELEZ, JUAN J</t>
  </si>
  <si>
    <t>GARCIA DE GOMEZ, ARGELIA</t>
  </si>
  <si>
    <t>JACQUES, RAUL</t>
  </si>
  <si>
    <t>MENA, CARLA L</t>
  </si>
  <si>
    <t>TORRES RAMIREZ, CECILIA</t>
  </si>
  <si>
    <t>VENEGAS, MARY</t>
  </si>
  <si>
    <t>BARCENA, LYDIA L</t>
  </si>
  <si>
    <t>FALVEY, NAOMI</t>
  </si>
  <si>
    <t>QUINONEZ, LEANDRO P</t>
  </si>
  <si>
    <t>MIRANDA, JORGE A</t>
  </si>
  <si>
    <t>RIVERA, JULIE A</t>
  </si>
  <si>
    <t>MAYNES, YOLANDA M</t>
  </si>
  <si>
    <t>GARCIA, CONCETTA</t>
  </si>
  <si>
    <t>ARMENDARIZ, FELIPE F</t>
  </si>
  <si>
    <t>KELLEY, JUDY G</t>
  </si>
  <si>
    <t>CAMACHO LOTTI, FRANCISCO J</t>
  </si>
  <si>
    <t>VILLEGAS, GRISELDA</t>
  </si>
  <si>
    <t>PEREZ, JULIO M</t>
  </si>
  <si>
    <t>MCKENNEY, MAUREEN</t>
  </si>
  <si>
    <t>HOGAN, JOHN</t>
  </si>
  <si>
    <t>MENDOZA, LILIA</t>
  </si>
  <si>
    <t>GALINDO, CESAR</t>
  </si>
  <si>
    <t>SERRANO, OSCAR</t>
  </si>
  <si>
    <t>ROSALES, OSCAR</t>
  </si>
  <si>
    <t>SOTO, JAVIER</t>
  </si>
  <si>
    <t>ARAGON, CECILIA</t>
  </si>
  <si>
    <t>GALLEGOS, ELOISA</t>
  </si>
  <si>
    <t>VAZQUEZ, ELVIRA A</t>
  </si>
  <si>
    <t>RUVALCABA, CARMEN Y</t>
  </si>
  <si>
    <t>FRIAS, JUAN</t>
  </si>
  <si>
    <t>ROJO, NORMA</t>
  </si>
  <si>
    <t>MUNOZ, NANCY</t>
  </si>
  <si>
    <t>LOZADA, JADE- MICHAEL</t>
  </si>
  <si>
    <t>BARBOZA, GLORIA</t>
  </si>
  <si>
    <t>CAZARES, CONCEPCION</t>
  </si>
  <si>
    <t>LOPEZ, RAMONA P</t>
  </si>
  <si>
    <t>MONTALVO, MARIA D</t>
  </si>
  <si>
    <t>CORONA, JOSE M</t>
  </si>
  <si>
    <t>VALADEZ, CHRISTINA S</t>
  </si>
  <si>
    <t>ESCANDON, DARCI E</t>
  </si>
  <si>
    <t>MARES, ROGELIO</t>
  </si>
  <si>
    <t>CARRERA, JOSE</t>
  </si>
  <si>
    <t>MARTINEZ, MARIA E</t>
  </si>
  <si>
    <t>RIVERA OROZCO, MICHELLE L</t>
  </si>
  <si>
    <t>MARQUEZ, JOSE M</t>
  </si>
  <si>
    <t>DIAGOSTINO, NICOLAS D</t>
  </si>
  <si>
    <t>MAIS, DENISE M</t>
  </si>
  <si>
    <t>MESTAS, JESUS</t>
  </si>
  <si>
    <t>HERNANDEZ, LUZ MARCELA</t>
  </si>
  <si>
    <t>MAGALLANES, GLORIA E</t>
  </si>
  <si>
    <t>MEDRANO DE RAYGOZA, PATRICIA</t>
  </si>
  <si>
    <t>GRAJEDA, HERMNEJILDA P</t>
  </si>
  <si>
    <t>MORALES, LORENZO A</t>
  </si>
  <si>
    <t>PADILLA, MARTHA</t>
  </si>
  <si>
    <t>ZAYAS, BENJAMIN</t>
  </si>
  <si>
    <t>MCCRANIE, ZACHORY R</t>
  </si>
  <si>
    <t>WARNOCK, TANYA R</t>
  </si>
  <si>
    <t>LEYVA, SARAH</t>
  </si>
  <si>
    <t>ADAME, MANUEL</t>
  </si>
  <si>
    <t>MONTIJO, OFELIA M</t>
  </si>
  <si>
    <t>HOLGUIN, ALBINA H</t>
  </si>
  <si>
    <t>MELENDEZ, LUZ E</t>
  </si>
  <si>
    <t>SOLIS, CHARLES F</t>
  </si>
  <si>
    <t>SINGLETON, MARY H</t>
  </si>
  <si>
    <t>REYES, CARMEN I</t>
  </si>
  <si>
    <t>SIERRA, REFUGIO</t>
  </si>
  <si>
    <t>MARQUEZ, MARIA</t>
  </si>
  <si>
    <t>AVILA, MELISSA V</t>
  </si>
  <si>
    <t>BAKER, CHRYSTAL A</t>
  </si>
  <si>
    <t>ALVARADO, GILBERTO</t>
  </si>
  <si>
    <t>DOMINGUEZ, CRISTINA A</t>
  </si>
  <si>
    <t>CARRILLO, ARMANDO</t>
  </si>
  <si>
    <t>RENTERIA, ALMA</t>
  </si>
  <si>
    <t>LOYA, VICTOR M</t>
  </si>
  <si>
    <t>DORANTES, JESUS</t>
  </si>
  <si>
    <t>GARCIA, ABEL</t>
  </si>
  <si>
    <t>MORAN, LUIS B</t>
  </si>
  <si>
    <t>GRAY, DOUGLAS W</t>
  </si>
  <si>
    <t>LAND, MARIA D</t>
  </si>
  <si>
    <t>GOMEZ, ORALIA</t>
  </si>
  <si>
    <t>ROZIER, LAMEKA C</t>
  </si>
  <si>
    <t>AGUIRRE, DIANA</t>
  </si>
  <si>
    <t>FORSTERLING, WILLIAM</t>
  </si>
  <si>
    <t>GEORGE, SHERYL M</t>
  </si>
  <si>
    <t>ROGERS, VALERIE</t>
  </si>
  <si>
    <t>PONCE, JOSE E</t>
  </si>
  <si>
    <t>PONCE, ROSEMARY M</t>
  </si>
  <si>
    <t>MATTHEWS, JOHN C</t>
  </si>
  <si>
    <t>REYES, ROSA</t>
  </si>
  <si>
    <t>DE LA RIVA, MARTHA</t>
  </si>
  <si>
    <t>LIVINGSTON, LESLIE S</t>
  </si>
  <si>
    <t>HAYDEN, EMERAL E</t>
  </si>
  <si>
    <t>BRONSON, DAVARAS</t>
  </si>
  <si>
    <t>PRECIADO, DAVID L</t>
  </si>
  <si>
    <t>IZUNDU, CHIEMEKA S</t>
  </si>
  <si>
    <t>AVILA, GREGORIA MONTOYA</t>
  </si>
  <si>
    <t>PURLAN, DEBORAH</t>
  </si>
  <si>
    <t>MAEDA, FRANK J</t>
  </si>
  <si>
    <t>MARTINEZMALDONADO, EDWIN J</t>
  </si>
  <si>
    <t>MARTINEZ, LUIS C</t>
  </si>
  <si>
    <t>POSADA, GUILLERMO</t>
  </si>
  <si>
    <t>CONNELLY, REBECCA L</t>
  </si>
  <si>
    <t>NICHELSON, AMY B</t>
  </si>
  <si>
    <t>MORALES, GILBERTO</t>
  </si>
  <si>
    <t>FLORES, JUAN G</t>
  </si>
  <si>
    <t>CASTRO, MIGUEL M</t>
  </si>
  <si>
    <t>ALMARAZ, DENISSE</t>
  </si>
  <si>
    <t>STEPHENS, SHONTE</t>
  </si>
  <si>
    <t>OLSON, PATRICIA M</t>
  </si>
  <si>
    <t>SALAZAR, TRINIDAD</t>
  </si>
  <si>
    <t>HUGHES, JOHN D</t>
  </si>
  <si>
    <t>COLEMAN, DEBRA L</t>
  </si>
  <si>
    <t>LOPEZ, NICOLASA</t>
  </si>
  <si>
    <t>REYNA, GUADALUPE</t>
  </si>
  <si>
    <t>WEIDNER, JUANITA Y</t>
  </si>
  <si>
    <t>GORDINIER, ELLA E</t>
  </si>
  <si>
    <t>SMITH, DEBORAH E</t>
  </si>
  <si>
    <t>VILLALOBOS, LETICIA</t>
  </si>
  <si>
    <t>VASQUEZ, OSVALDO</t>
  </si>
  <si>
    <t>VILLEGAS, TOMAS A</t>
  </si>
  <si>
    <t>MARTINEZ, SAUL</t>
  </si>
  <si>
    <t>HART, MICHAEL M</t>
  </si>
  <si>
    <t>PUNZO, CELIA</t>
  </si>
  <si>
    <t>KELLEY, FANNIE M</t>
  </si>
  <si>
    <t>MOHRHERR, GERTRUD</t>
  </si>
  <si>
    <t>SANCHEZ, CONCEPCION</t>
  </si>
  <si>
    <t>HURTADO, MARIA J</t>
  </si>
  <si>
    <t>SUBOTER-JOHNSON, DAWN A</t>
  </si>
  <si>
    <t>ROGERS, LIZETTE</t>
  </si>
  <si>
    <t>CAMARENA, EVANGELINA</t>
  </si>
  <si>
    <t>PAYARES, BRENDA</t>
  </si>
  <si>
    <t>ESTRADA, RAUL</t>
  </si>
  <si>
    <t>GUFFEY, KRISTI</t>
  </si>
  <si>
    <t>SMITH, LINDA L</t>
  </si>
  <si>
    <t>NAJERA, MARCOS L</t>
  </si>
  <si>
    <t>CROCKETT, MARK D</t>
  </si>
  <si>
    <t>ROJO, RAMON</t>
  </si>
  <si>
    <t>HUGHES, WILLIAM W</t>
  </si>
  <si>
    <t>CHRISTIANSON, HEATHER N</t>
  </si>
  <si>
    <t>ACUNA, VICTOR R</t>
  </si>
  <si>
    <t>MULLEN, PAM V</t>
  </si>
  <si>
    <t>ARIAS, IRENE</t>
  </si>
  <si>
    <t>MELENDEZ, PAUL A</t>
  </si>
  <si>
    <t>GARCIA, ADRIANA</t>
  </si>
  <si>
    <t>GARCIA, MARIA F</t>
  </si>
  <si>
    <t>HERNANDEZ, CECILIA</t>
  </si>
  <si>
    <t>IBARRA, BRANDON E</t>
  </si>
  <si>
    <t>VILLALPANDO, BERTHA A</t>
  </si>
  <si>
    <t>TRUJILLO, EFRAIN E</t>
  </si>
  <si>
    <t>HERNANDEZ, PAULINO</t>
  </si>
  <si>
    <t>STRIPLIN, JUANITA L</t>
  </si>
  <si>
    <t>VELARDE, DANIEL</t>
  </si>
  <si>
    <t>SANDOVAL, SYLVIA M</t>
  </si>
  <si>
    <t>CASTRO, MARIA P</t>
  </si>
  <si>
    <t>FIELDEN, HORACE W</t>
  </si>
  <si>
    <t>BERNAL, ROSA M</t>
  </si>
  <si>
    <t>SOTO, CECILIA T</t>
  </si>
  <si>
    <t>GUTIERREZ, LIDIA</t>
  </si>
  <si>
    <t>RODRIGUEZ, DEBORAH C</t>
  </si>
  <si>
    <t>VAZQUEZ, MARIA L</t>
  </si>
  <si>
    <t>ARMENTA, GILBERTO</t>
  </si>
  <si>
    <t>SOLIS, MARIA D</t>
  </si>
  <si>
    <t>MADRID, ANGELES</t>
  </si>
  <si>
    <t>DAVOUST, ELIZABETH A</t>
  </si>
  <si>
    <t>MAHONEY, MARY</t>
  </si>
  <si>
    <t>GOELDNER, VIRGINIA</t>
  </si>
  <si>
    <t>GUERRERO, CLAUDIA Y</t>
  </si>
  <si>
    <t>GONZALEZ, CARMEN M</t>
  </si>
  <si>
    <t>AVALOS, MARIA G</t>
  </si>
  <si>
    <t>ACOSTA, FERMIN</t>
  </si>
  <si>
    <t>SALCEDO, ANA R</t>
  </si>
  <si>
    <t>PEREZ, CARLOS A</t>
  </si>
  <si>
    <t>SUMPTER, MAURICE T</t>
  </si>
  <si>
    <t>HERNANDEZ, RAFAEL</t>
  </si>
  <si>
    <t>VASQUEZ PARGA, MAGDALENA</t>
  </si>
  <si>
    <t>BROWNLEE, WILBUR H</t>
  </si>
  <si>
    <t>HAGLAND, MARIA L</t>
  </si>
  <si>
    <t>HERNANDEZ, ALFRED V</t>
  </si>
  <si>
    <t>FRAUSTO, FRANCIS</t>
  </si>
  <si>
    <t>CASTORENA, JOSE R</t>
  </si>
  <si>
    <t>GARDEA, CECILIA</t>
  </si>
  <si>
    <t>GUERRA, WENDY</t>
  </si>
  <si>
    <t>GOVEA, ALEXANDRIA G</t>
  </si>
  <si>
    <t>MARRUFO, ESTELA</t>
  </si>
  <si>
    <t>CANGAS, BERENICE F</t>
  </si>
  <si>
    <t>FRAIRE ALVAREZ, JUANITA</t>
  </si>
  <si>
    <t>ALMENDARIZ, LORENA M</t>
  </si>
  <si>
    <t>MORALES JUAREZ, MARTHA E</t>
  </si>
  <si>
    <t>GUTIERREZ, MARTHA</t>
  </si>
  <si>
    <t>LOPEZ ARMENDARIZ, VIRGINIA</t>
  </si>
  <si>
    <t>RAZO, RICHARD</t>
  </si>
  <si>
    <t>MIER, HECTOR A</t>
  </si>
  <si>
    <t>NUNN, CHERYL L</t>
  </si>
  <si>
    <t>MARTINEZ DE ORTIZ, MARICELA</t>
  </si>
  <si>
    <t>MOORE, REBECCA A</t>
  </si>
  <si>
    <t>ARELLANO, PATRICIA A</t>
  </si>
  <si>
    <t>FICETO, DONNA M</t>
  </si>
  <si>
    <t>RODRIGUEZ, ANTONIO</t>
  </si>
  <si>
    <t>TARANGO, RALPH JR</t>
  </si>
  <si>
    <t>GARCIA REYES, MOISES</t>
  </si>
  <si>
    <t>RAMIREZ, JESUS M</t>
  </si>
  <si>
    <t>LUJAN, ARMANDO V</t>
  </si>
  <si>
    <t>SCHWER, ROSEMARY</t>
  </si>
  <si>
    <t>FLORES, MARIA G</t>
  </si>
  <si>
    <t>PORTILLO, ROBERTO</t>
  </si>
  <si>
    <t>DAVILA, MARIA E</t>
  </si>
  <si>
    <t>ROUSH, JASON A</t>
  </si>
  <si>
    <t>PRIETO, ISMAEL</t>
  </si>
  <si>
    <t>SAENZ, SELENA</t>
  </si>
  <si>
    <t>DE LA CRUZ, LIDIA F</t>
  </si>
  <si>
    <t>NEVAREZ, GUADALUPE A</t>
  </si>
  <si>
    <t>PRENDERGAST, ELIZABETH</t>
  </si>
  <si>
    <t>MOTZ, PEGGY L</t>
  </si>
  <si>
    <t>WARREN, PATIRICIA</t>
  </si>
  <si>
    <t>TORRES, JUAN A</t>
  </si>
  <si>
    <t>CASTANEDA, JOSEFA</t>
  </si>
  <si>
    <t>YANEZ, JOSE Q</t>
  </si>
  <si>
    <t>GUTIERREZ, MARIA D</t>
  </si>
  <si>
    <t>MCGILL, MARIA E</t>
  </si>
  <si>
    <t>GUTIERREZ, ROBERTO D</t>
  </si>
  <si>
    <t>GUTIERREZ-BARRON, PABLO S</t>
  </si>
  <si>
    <t>MIRELES, JUAN A</t>
  </si>
  <si>
    <t>ORRANTIA, ARMANDO</t>
  </si>
  <si>
    <t>SANDOVAL, DOLORES F</t>
  </si>
  <si>
    <t>DATTAGE, ARIELL</t>
  </si>
  <si>
    <t>ARNOLD, JOHN P</t>
  </si>
  <si>
    <t>GARCIA, LARRY</t>
  </si>
  <si>
    <t>TOBIAS, ARLENE</t>
  </si>
  <si>
    <t>FRANCO, JUAN D</t>
  </si>
  <si>
    <t>CASTILLO, JOSE L</t>
  </si>
  <si>
    <t>DIAZ, MIGUEL</t>
  </si>
  <si>
    <t>ARVIZU, RODRIGO</t>
  </si>
  <si>
    <t>FANG ORDUNA, GENARO</t>
  </si>
  <si>
    <t>DIAZ, EDWIN</t>
  </si>
  <si>
    <t>GUEVARA, DONNA A</t>
  </si>
  <si>
    <t>ACOSTA, NORMA L</t>
  </si>
  <si>
    <t>MUNOZ, GUADALUPE</t>
  </si>
  <si>
    <t>MELENDEZ, ROSEMARY</t>
  </si>
  <si>
    <t>CRUZ, MIGUEL A</t>
  </si>
  <si>
    <t>SIPPIO-JAMES, TOREY</t>
  </si>
  <si>
    <t>LOYA, DANIEL</t>
  </si>
  <si>
    <t>GURROLAREVELES, MARCO A</t>
  </si>
  <si>
    <t>QUESADA, JORGE</t>
  </si>
  <si>
    <t>FINNEN, JAMES E</t>
  </si>
  <si>
    <t>PEREZ, ALMA C</t>
  </si>
  <si>
    <t>GONZALEZ, ELIA E</t>
  </si>
  <si>
    <t>LEE, MARIA M</t>
  </si>
  <si>
    <t>ARIAS, FRANCISCO</t>
  </si>
  <si>
    <t>BALDERRAMA, ROSA</t>
  </si>
  <si>
    <t>BANKS, MICHAEL A</t>
  </si>
  <si>
    <t>GONZALEZ, LUIS G</t>
  </si>
  <si>
    <t>GARCIA, LORENA M</t>
  </si>
  <si>
    <t>MADRID, MODESTO</t>
  </si>
  <si>
    <t>ALBA, LORENZO</t>
  </si>
  <si>
    <t>LAPOSA, JOHNATHAN M</t>
  </si>
  <si>
    <t>MAREZ, EMILIA</t>
  </si>
  <si>
    <t>LOPEZ, LORENA M</t>
  </si>
  <si>
    <t>FLORES, ROBERTO</t>
  </si>
  <si>
    <t>KNIGHT, KAY-LA</t>
  </si>
  <si>
    <t>ADAME, TERESA M</t>
  </si>
  <si>
    <t>ESPARZA, LETICIA</t>
  </si>
  <si>
    <t>ESPARZA, XAVIER A</t>
  </si>
  <si>
    <t>NAVARRO MOLINA, SAMUEL</t>
  </si>
  <si>
    <t>HARDY, KIMBERLY</t>
  </si>
  <si>
    <t>CUTRER, DIANNA S</t>
  </si>
  <si>
    <t>RODRIGUEZ, VALERIE A</t>
  </si>
  <si>
    <t>GAMILLO, NORMA</t>
  </si>
  <si>
    <t>SILVA, PRUDENCIA</t>
  </si>
  <si>
    <t>SARABIA, AMANDA J</t>
  </si>
  <si>
    <t>PINEDA, MARIA C</t>
  </si>
  <si>
    <t>RAMOS, PATRICIA</t>
  </si>
  <si>
    <t>PADILLA, MARISSA E</t>
  </si>
  <si>
    <t>CAMPOS, MARIA L</t>
  </si>
  <si>
    <t>OLIVAS LERMA, JULIO C</t>
  </si>
  <si>
    <t>DUKES, ARLENE M</t>
  </si>
  <si>
    <t>VEGA, KEVIN J</t>
  </si>
  <si>
    <t>BALLI, JOSEPH E</t>
  </si>
  <si>
    <t>MONTES, RAYMUNDO</t>
  </si>
  <si>
    <t>RAMIREZ, ALICIA O</t>
  </si>
  <si>
    <t>TITUS, DOLLY</t>
  </si>
  <si>
    <t>LUNA, ANGELICA</t>
  </si>
  <si>
    <t>QUINONES, OTILIA</t>
  </si>
  <si>
    <t>QUINTANA, MARIA L</t>
  </si>
  <si>
    <t>LEOS, ANNETTE</t>
  </si>
  <si>
    <t>LOPEZ GARCIA, EUGENIA</t>
  </si>
  <si>
    <t>GAMON, ROSEMARY</t>
  </si>
  <si>
    <t>DANCIGER, ANNA</t>
  </si>
  <si>
    <t>CURTIS, YVONNE</t>
  </si>
  <si>
    <t>RAGA, GUADALUPE</t>
  </si>
  <si>
    <t>CASTILLO, CARLOS</t>
  </si>
  <si>
    <t>ESPARZA, ROSA M</t>
  </si>
  <si>
    <t>JUEN, WILLIAM R</t>
  </si>
  <si>
    <t>SALAS, JOSEPH A</t>
  </si>
  <si>
    <t>FRANCO, BRIAN M</t>
  </si>
  <si>
    <t>QUINONEZ, JAIME</t>
  </si>
  <si>
    <t>LOZANO, HERMENEGILDO J</t>
  </si>
  <si>
    <t>PIZANA, URSULA O</t>
  </si>
  <si>
    <t>CALAVENNA, MARTIN G</t>
  </si>
  <si>
    <t>JORDAN, DAVID</t>
  </si>
  <si>
    <t>NUNEZ, GUADALUPE</t>
  </si>
  <si>
    <t>MEZA, MARIA DEL CARMEN</t>
  </si>
  <si>
    <t>THOMPSON, SHAINE N</t>
  </si>
  <si>
    <t>BELTRAN, JORGE</t>
  </si>
  <si>
    <t>CABALES, LAMBERT B</t>
  </si>
  <si>
    <t>ESPARZA, YOLANDA</t>
  </si>
  <si>
    <t>MARTINEZ, SEVERO</t>
  </si>
  <si>
    <t>HERNANDEZ, RICARDO</t>
  </si>
  <si>
    <t>ARREDONDO VEGA, J REYES</t>
  </si>
  <si>
    <t>GALLEGOS, ANGEL M</t>
  </si>
  <si>
    <t>NAVARRETE, RICARDO</t>
  </si>
  <si>
    <t>FULLER, CHARLES M</t>
  </si>
  <si>
    <t>BAUTISTA, ARTURO</t>
  </si>
  <si>
    <t>ESPINOZA, MARIA I</t>
  </si>
  <si>
    <t>EMERY, JOHN</t>
  </si>
  <si>
    <t>RAMOS, ELLA A</t>
  </si>
  <si>
    <t>POLANCO, LIZBETTE</t>
  </si>
  <si>
    <t>MORALES, OMAR</t>
  </si>
  <si>
    <t>GARCIA CORONA, LAURA</t>
  </si>
  <si>
    <t>NUNEZ, ALBERTO</t>
  </si>
  <si>
    <t>SOLIS, HELGA A</t>
  </si>
  <si>
    <t>PADILLA, LILIA P</t>
  </si>
  <si>
    <t>MELENDEZ, ADRIANA J</t>
  </si>
  <si>
    <t>ULLOA, MIGUEL A</t>
  </si>
  <si>
    <t>GARDNER, GARY C</t>
  </si>
  <si>
    <t>MOLINAR, YVETTE T</t>
  </si>
  <si>
    <t>VASQUEZ, ALYCIA Y</t>
  </si>
  <si>
    <t>ESPARZA, JOSE JR</t>
  </si>
  <si>
    <t>ELIAS, YVONNE</t>
  </si>
  <si>
    <t>LOPEZ, BEATRIZ</t>
  </si>
  <si>
    <t>ROMAN, IVAN A</t>
  </si>
  <si>
    <t>SIMPSON, DENISE</t>
  </si>
  <si>
    <t>CENDEJAS, SUSANA E</t>
  </si>
  <si>
    <t>PANTOJA, CYNTHIA A</t>
  </si>
  <si>
    <t>RAMIREZ, LUZ V</t>
  </si>
  <si>
    <t>TALBOT, ROSA</t>
  </si>
  <si>
    <t>CABALLERO, MARY J</t>
  </si>
  <si>
    <t>ZAVALA, ERICA R</t>
  </si>
  <si>
    <t>ADZIMAHE, EVELYN M</t>
  </si>
  <si>
    <t>CARRILLO, ANTHONY V</t>
  </si>
  <si>
    <t>ROBLES LEYVA, RAMON</t>
  </si>
  <si>
    <t>AGUIRRE, JESUS</t>
  </si>
  <si>
    <t>JUAREZ, FLORENCIA</t>
  </si>
  <si>
    <t>GARCIA, DOLORES E</t>
  </si>
  <si>
    <t>PENA, RODOLFO</t>
  </si>
  <si>
    <t>BLANQUEZ, JACQUELINE</t>
  </si>
  <si>
    <t>VEGA, CARMEN</t>
  </si>
  <si>
    <t>BECERRA, MARIA F</t>
  </si>
  <si>
    <t>CARAGON, MARIA C</t>
  </si>
  <si>
    <t>FLORES, JOSHUA K</t>
  </si>
  <si>
    <t>ORTIZ, MARIA Y</t>
  </si>
  <si>
    <t>SERRANO, MARY M</t>
  </si>
  <si>
    <t>MOLINA, CARMEN</t>
  </si>
  <si>
    <t>DE LA ROSA, CRUZ T</t>
  </si>
  <si>
    <t>LUNA, SOURAYA</t>
  </si>
  <si>
    <t>QUINONES CARRILLO, MARIA S</t>
  </si>
  <si>
    <t>VANDENBURG, ALICE V</t>
  </si>
  <si>
    <t>BUTLER, ADAM W</t>
  </si>
  <si>
    <t>LONG, DARELL</t>
  </si>
  <si>
    <t>SANTOYO, CONSTANTINA</t>
  </si>
  <si>
    <t>LOPEZ, PAULA</t>
  </si>
  <si>
    <t>TORRES, SANTA</t>
  </si>
  <si>
    <t>DEL CORRO, MARIA</t>
  </si>
  <si>
    <t>GAYTAN, VERONICA</t>
  </si>
  <si>
    <t>CADENA, HERMENEGILDA B</t>
  </si>
  <si>
    <t>SERRANO, IMELDA V</t>
  </si>
  <si>
    <t>LASALDE, SANDRA</t>
  </si>
  <si>
    <t>PEREZ, CARMEN</t>
  </si>
  <si>
    <t>AGUILAR, IMELDA A</t>
  </si>
  <si>
    <t>WALKER, CLARA</t>
  </si>
  <si>
    <t>PADILLA, JOSE</t>
  </si>
  <si>
    <t>RAMIREZ, HUMBERTO</t>
  </si>
  <si>
    <t>CHAVEZ, MARIA E</t>
  </si>
  <si>
    <t>DRAYTON, FLORA R</t>
  </si>
  <si>
    <t>AVALOS, SYLVIA</t>
  </si>
  <si>
    <t>GRAY, ALICE</t>
  </si>
  <si>
    <t>FAJARDO, JORGE</t>
  </si>
  <si>
    <t>SHAND, MARVELENE M</t>
  </si>
  <si>
    <t>GARCIA, NANCY M</t>
  </si>
  <si>
    <t>GAVALDON, BERTHA</t>
  </si>
  <si>
    <t>PATRICK, JONAS W</t>
  </si>
  <si>
    <t>REYES, KATHY</t>
  </si>
  <si>
    <t>LOPEZ, FERNANDO</t>
  </si>
  <si>
    <t>TORRES, HERIBERTO</t>
  </si>
  <si>
    <t>ESCALANTE, MARIO LUIS JR</t>
  </si>
  <si>
    <t>ALARCON, SONIA</t>
  </si>
  <si>
    <t>GIRARD, WILLIAM PAUL</t>
  </si>
  <si>
    <t>HERNANDEZ, ARNULFO</t>
  </si>
  <si>
    <t>MARQUEZ, SAUL E</t>
  </si>
  <si>
    <t>ALBERTO, MARLENE</t>
  </si>
  <si>
    <t>PINON DE BELTRAN, GLORIA R</t>
  </si>
  <si>
    <t>GARCIA, GRACIELA</t>
  </si>
  <si>
    <t>APODACA, MARIA E</t>
  </si>
  <si>
    <t>VALDEZ, MONICA</t>
  </si>
  <si>
    <t>QUINONES, DANIEL S</t>
  </si>
  <si>
    <t>MOORE, TERESA</t>
  </si>
  <si>
    <t>WILLIAMS, CURT L</t>
  </si>
  <si>
    <t>RAMIREZ, MARIA D</t>
  </si>
  <si>
    <t>CORRAL DEL PALMA, BERTHA</t>
  </si>
  <si>
    <t>OLIVAS, GERARDO</t>
  </si>
  <si>
    <t>VACIO, GUADALUPE</t>
  </si>
  <si>
    <t>ROMERO, LETICIA</t>
  </si>
  <si>
    <t>RENTERIA, SARA L</t>
  </si>
  <si>
    <t>RODRIGUEZ, REBECCA</t>
  </si>
  <si>
    <t>GODINEZ, CARLA</t>
  </si>
  <si>
    <t>NIETO, LUZ M</t>
  </si>
  <si>
    <t>CANO, SOTERA B</t>
  </si>
  <si>
    <t>LOZANO, MARIA S</t>
  </si>
  <si>
    <t>VIZCAINO, JULIA</t>
  </si>
  <si>
    <t>RAMIREZ, MARIANO</t>
  </si>
  <si>
    <t>SOSA, DORIS</t>
  </si>
  <si>
    <t>CHAVEZ, CONCEPCION P</t>
  </si>
  <si>
    <t>JIMENEZ, ADELINA J</t>
  </si>
  <si>
    <t>LOPEZ, BOBBY</t>
  </si>
  <si>
    <t>GAENZLE, GORDON</t>
  </si>
  <si>
    <t>CASTANEDA, LILIA</t>
  </si>
  <si>
    <t>GARDNER, TERSEA M</t>
  </si>
  <si>
    <t>FAVELA, JORGE</t>
  </si>
  <si>
    <t>PEREZ, BEATRICE</t>
  </si>
  <si>
    <t>JONES, EDRENA S</t>
  </si>
  <si>
    <t>PRIEMER, CARLOS G</t>
  </si>
  <si>
    <t>NERIA, ELIZABETH</t>
  </si>
  <si>
    <t>ESCAJEDA, JAVIER</t>
  </si>
  <si>
    <t>ABDULJABER, NAZMEYAH M</t>
  </si>
  <si>
    <t>MENDOZA AUSTIN, ELIA E</t>
  </si>
  <si>
    <t>BURROW, JUSTIN</t>
  </si>
  <si>
    <t>WALL, ANTHONY R</t>
  </si>
  <si>
    <t>WALTERS, SOCORRO P</t>
  </si>
  <si>
    <t>MUNOZ PONCE, JOSE D</t>
  </si>
  <si>
    <t>ODIOTT, ANGEL L</t>
  </si>
  <si>
    <t>ARMENDARIZ FLORES, PRIMITIVO</t>
  </si>
  <si>
    <t>GUERRERO, JOSE LUIS</t>
  </si>
  <si>
    <t>SOLIS, JOSE LUIS</t>
  </si>
  <si>
    <t>PERRALDI, JOSE</t>
  </si>
  <si>
    <t>SALAS, FERNIE</t>
  </si>
  <si>
    <t>BRAVO, MYRIAM</t>
  </si>
  <si>
    <t>SAUNDERS, DARREN E</t>
  </si>
  <si>
    <t>STANBROUGH, LEIGHTON T</t>
  </si>
  <si>
    <t>WEST, TIMOTHY M</t>
  </si>
  <si>
    <t>ALVARADO, SILVIA</t>
  </si>
  <si>
    <t>ELLIOTT, MARY A</t>
  </si>
  <si>
    <t>BUCKHALTER, JEANETTE</t>
  </si>
  <si>
    <t>VILLANUEVA, JOHANA</t>
  </si>
  <si>
    <t>BENNETT, JULES G</t>
  </si>
  <si>
    <t>GONZALEZ, DORIS</t>
  </si>
  <si>
    <t>URQUIDI, PATRICIA C</t>
  </si>
  <si>
    <t>AMRANI, ROBERT J</t>
  </si>
  <si>
    <t>NAVARRETTE, SAMUEL D</t>
  </si>
  <si>
    <t>MELENDEZ, CATALINA</t>
  </si>
  <si>
    <t>INGRAM, RUTH D</t>
  </si>
  <si>
    <t>CONTRERAS, GREGORIO G</t>
  </si>
  <si>
    <t>ALEXANDER, LEILAMAY B</t>
  </si>
  <si>
    <t>SAMANIEGO, MARY E</t>
  </si>
  <si>
    <t>RENZ, ROBERT G</t>
  </si>
  <si>
    <t>FRANCO, AURORA</t>
  </si>
  <si>
    <t>BENNETT, JULANA</t>
  </si>
  <si>
    <t>CARMONA, HILDA</t>
  </si>
  <si>
    <t>ESQUIVEL, CECILIO</t>
  </si>
  <si>
    <t>DIAZ, FRANCISCO</t>
  </si>
  <si>
    <t>FIORE, ALBERTO</t>
  </si>
  <si>
    <t>CARRERA, MONICA</t>
  </si>
  <si>
    <t>RUBIO, JEANETTE M</t>
  </si>
  <si>
    <t>SNELL, CAROLOTTE W</t>
  </si>
  <si>
    <t>SITFUENTES, IRMA</t>
  </si>
  <si>
    <t>DAVIS, MOSES</t>
  </si>
  <si>
    <t>MANON, SERGIO A</t>
  </si>
  <si>
    <t>FUNG, MARIA S</t>
  </si>
  <si>
    <t>GILLESPIE STEELE, YEVETTE</t>
  </si>
  <si>
    <t>SAENZ, ROSA</t>
  </si>
  <si>
    <t>CHAVEZ, MANUELA</t>
  </si>
  <si>
    <t>HOLGUIN, SANDRA P</t>
  </si>
  <si>
    <t>HOLGUIN, YOLANDA R</t>
  </si>
  <si>
    <t>HERRERA, MARY G</t>
  </si>
  <si>
    <t>MARRUFO, TERESA</t>
  </si>
  <si>
    <t>TORRES, RAUL G</t>
  </si>
  <si>
    <t>GALINDO, ANITA</t>
  </si>
  <si>
    <t>BERNAL, RAMONA C</t>
  </si>
  <si>
    <t>GUERRERO DE AGUIRE, MARIA</t>
  </si>
  <si>
    <t>ESCOBAR, NORMA</t>
  </si>
  <si>
    <t>HAND, MICHAEL K</t>
  </si>
  <si>
    <t>GARCIA-ASTORGA, NORMA C</t>
  </si>
  <si>
    <t>COUDER, JAMES S</t>
  </si>
  <si>
    <t>BAZIL, OSVALDO D</t>
  </si>
  <si>
    <t>MARTINEZ, BETSABE</t>
  </si>
  <si>
    <t>URIAS, MONICA G</t>
  </si>
  <si>
    <t>GONZALEZ, RICARDO</t>
  </si>
  <si>
    <t>ZARATE, ANTHONY J</t>
  </si>
  <si>
    <t>HERNANDEZ, IRMA P</t>
  </si>
  <si>
    <t>ESPINOZA BETANCOURT, MARIA G</t>
  </si>
  <si>
    <t>NUNEZ, PETRA H</t>
  </si>
  <si>
    <t>GARDEA, CAMILA M</t>
  </si>
  <si>
    <t>RUNYAN, PATRICIA A</t>
  </si>
  <si>
    <t>BARRAGAN, JESUS M</t>
  </si>
  <si>
    <t>ISLA, ADRIANA</t>
  </si>
  <si>
    <t>OYLER, ELLA C</t>
  </si>
  <si>
    <t>DOMINGUEZ OROZCO, FELIPE D</t>
  </si>
  <si>
    <t>HERNANDEZ, FERDERICO</t>
  </si>
  <si>
    <t>HOLGUIN, RODOLFO</t>
  </si>
  <si>
    <t>GARZA, MARIA D</t>
  </si>
  <si>
    <t>ANCHONDO, SARAH G</t>
  </si>
  <si>
    <t>QUINTANA, OSCAR</t>
  </si>
  <si>
    <t>MORENO, CARMEN</t>
  </si>
  <si>
    <t>LOPEZ, LUIS E</t>
  </si>
  <si>
    <t>BORJAS, JORGE</t>
  </si>
  <si>
    <t>GODINA, YOLANDA</t>
  </si>
  <si>
    <t>SANTOS, ONEY S</t>
  </si>
  <si>
    <t>ARIAS, ANA</t>
  </si>
  <si>
    <t>COOK, SOCORRO L</t>
  </si>
  <si>
    <t>HORN, LARRY</t>
  </si>
  <si>
    <t>POPCHOKE, CHRISTOPHER L</t>
  </si>
  <si>
    <t>LAMBERTY FAJ, ROSA M</t>
  </si>
  <si>
    <t>TERRIAN, VIRGINIA M</t>
  </si>
  <si>
    <t>OCHOA, JOSE M</t>
  </si>
  <si>
    <t>LANDERS, PRISCILLA</t>
  </si>
  <si>
    <t>CAMARENA, SARA H</t>
  </si>
  <si>
    <t>KLOKEID, ANDREW T</t>
  </si>
  <si>
    <t>RICO, FRANK T</t>
  </si>
  <si>
    <t>DOMINGUEZ, LEOPOLDO</t>
  </si>
  <si>
    <t>LOZANO, TOMAS</t>
  </si>
  <si>
    <t>WOODRUFF, GLORIANNE</t>
  </si>
  <si>
    <t>TERRAZAS, MARCO B</t>
  </si>
  <si>
    <t>GOMEZ DE BALDERAS, PAULA</t>
  </si>
  <si>
    <t>HEATON, ANN M</t>
  </si>
  <si>
    <t>ALCARAZ, DONNA</t>
  </si>
  <si>
    <t>JIMENEZ, MARTA G</t>
  </si>
  <si>
    <t>HILL, THEODORE</t>
  </si>
  <si>
    <t>APODACA, CLARA</t>
  </si>
  <si>
    <t>GRANILLO, LUDOVICO</t>
  </si>
  <si>
    <t>CASTRO, MARIA V</t>
  </si>
  <si>
    <t>FOUST, DELAINA J</t>
  </si>
  <si>
    <t>BAILEY, PATRICK H</t>
  </si>
  <si>
    <t>DIAZ, JOSE M</t>
  </si>
  <si>
    <t>RIOS, BLANCA C</t>
  </si>
  <si>
    <t>GONZALEZ, SERGIO</t>
  </si>
  <si>
    <t>ROBLEDO, CARLOS L</t>
  </si>
  <si>
    <t>WILLIAMS, JOHN L</t>
  </si>
  <si>
    <t>SCHUMACHER, JEANINE G</t>
  </si>
  <si>
    <t>YANEZ, ALEJANDRO</t>
  </si>
  <si>
    <t>HIPOLITO, JAVIER G</t>
  </si>
  <si>
    <t>QUINONES, JUAN M</t>
  </si>
  <si>
    <t>DANIELS, SHARRONA L</t>
  </si>
  <si>
    <t>PEREZ, JUVENTINO</t>
  </si>
  <si>
    <t>ROBLES, ERIKA</t>
  </si>
  <si>
    <t>OROZCO, RENE</t>
  </si>
  <si>
    <t>GILLIS, RICHARD F</t>
  </si>
  <si>
    <t>ORTEGA, CECILIA G</t>
  </si>
  <si>
    <t>RODRIGUEZ, CHRISTIAN</t>
  </si>
  <si>
    <t>KROLL, JOHN M</t>
  </si>
  <si>
    <t>MUNRO, MARI M</t>
  </si>
  <si>
    <t>PONZIO, RAUL</t>
  </si>
  <si>
    <t>DOMINGUEZ, MARIA I</t>
  </si>
  <si>
    <t>CONTRERAS, SYLVIA</t>
  </si>
  <si>
    <t>KENNEDY, TAMMY</t>
  </si>
  <si>
    <t>JACOBES, ELIZABETH H</t>
  </si>
  <si>
    <t>FLORES BAZIL, DIDA E</t>
  </si>
  <si>
    <t>MADRID, MARIA DEL CARMEN</t>
  </si>
  <si>
    <t>AVILA-BALBUENA, IRMA M</t>
  </si>
  <si>
    <t>HERNANDEZ, SANDRA</t>
  </si>
  <si>
    <t>PONCE-DE MUNOZ, LETICIA</t>
  </si>
  <si>
    <t>ATTRIDGE, ROBERT D</t>
  </si>
  <si>
    <t>AVILA, FELIX</t>
  </si>
  <si>
    <t>ESPERZA, CRYSTAL</t>
  </si>
  <si>
    <t>EDDY, ANITA M</t>
  </si>
  <si>
    <t>DIAZ, RAUL</t>
  </si>
  <si>
    <t>MORALES, MONICA M</t>
  </si>
  <si>
    <t>OROZCO, MELVA I</t>
  </si>
  <si>
    <t>FAJARDO, RUDOLPH C</t>
  </si>
  <si>
    <t>ADEBUSOYE, BABAWANDE</t>
  </si>
  <si>
    <t>COERT-METCALF, REINA L</t>
  </si>
  <si>
    <t>RAMOS, HILDA</t>
  </si>
  <si>
    <t>BLANCO, BEATRICE</t>
  </si>
  <si>
    <t>DE LA ROSA, CECILIA</t>
  </si>
  <si>
    <t>ROMAN, NOEMI</t>
  </si>
  <si>
    <t>SWEED, JIMMY L</t>
  </si>
  <si>
    <t>GAMBOA, SONIA</t>
  </si>
  <si>
    <t>LEYVA, JESUS</t>
  </si>
  <si>
    <t>CARDONA, ROSALIO</t>
  </si>
  <si>
    <t>GONZALES, EDUVIGES</t>
  </si>
  <si>
    <t>LOPEZ ARREOLA, CECILIA</t>
  </si>
  <si>
    <t>CASTILLO, SILVIA E</t>
  </si>
  <si>
    <t>EPHIVESTE, ROSA LINDA</t>
  </si>
  <si>
    <t>ACEVEDO, CARMEN</t>
  </si>
  <si>
    <t>MORALES, ROSAURA</t>
  </si>
  <si>
    <t>ACOSTA, ARIANA M</t>
  </si>
  <si>
    <t>VASQUEZ, MARIA</t>
  </si>
  <si>
    <t>BASS, CHARLES</t>
  </si>
  <si>
    <t>CARRILLO, MELISSA A</t>
  </si>
  <si>
    <t>CASARES, GLORIA</t>
  </si>
  <si>
    <t>PEREZ MONTES, HOMERO</t>
  </si>
  <si>
    <t>HERREJON, IVAN</t>
  </si>
  <si>
    <t>JUAREZ, MARIA E</t>
  </si>
  <si>
    <t>GALAVIZ, MARTIN M</t>
  </si>
  <si>
    <t>MARQUEZ, GUADALUPE</t>
  </si>
  <si>
    <t>GRIFFIN, ABIGAIL A</t>
  </si>
  <si>
    <t>RISONSILLS, JUNE A</t>
  </si>
  <si>
    <t>CABALDON, BLANCA</t>
  </si>
  <si>
    <t>CHAVES, GEORGE J</t>
  </si>
  <si>
    <t>LUJAN, MARIA E</t>
  </si>
  <si>
    <t>STARKEY, JACK Y</t>
  </si>
  <si>
    <t>FACIO, JOSE L</t>
  </si>
  <si>
    <t>TORRES, ROBERTO</t>
  </si>
  <si>
    <t>BORJES, MARIA D</t>
  </si>
  <si>
    <t>ARNAL, REBECCA C</t>
  </si>
  <si>
    <t>ALVAREZ, ANNETTE</t>
  </si>
  <si>
    <t>AVALOS, ABELARDO JR</t>
  </si>
  <si>
    <t>GUERRERO, GRISELDA</t>
  </si>
  <si>
    <t>DUENEZ, FERNANDO</t>
  </si>
  <si>
    <t>MARTINEZ, RUBEN</t>
  </si>
  <si>
    <t>BENAVIDEZ, ANGEL D</t>
  </si>
  <si>
    <t>SALDANA, ESPERANZA D</t>
  </si>
  <si>
    <t>VILLANUEVA, JESUS</t>
  </si>
  <si>
    <t>MONTOYA, MARTIN L</t>
  </si>
  <si>
    <t>NATIVIDAD, OLGA R</t>
  </si>
  <si>
    <t>SWEARS, KENNETH W</t>
  </si>
  <si>
    <t>SORRO, RICHARD J</t>
  </si>
  <si>
    <t>CASADO VEGA, ANA</t>
  </si>
  <si>
    <t>DELGADO, MARIA I</t>
  </si>
  <si>
    <t>TRIANA CEDILLO, ANA K</t>
  </si>
  <si>
    <t>ROJEDO, JUANA</t>
  </si>
  <si>
    <t>HERNANDEZ, LILIA</t>
  </si>
  <si>
    <t>CHAVEZ, JOSE L</t>
  </si>
  <si>
    <t>FIERRO, CELIA</t>
  </si>
  <si>
    <t>RAMIREZ, NORMA A</t>
  </si>
  <si>
    <t>MALDONADO, YOLANDA</t>
  </si>
  <si>
    <t>ACOSTA, MARY R</t>
  </si>
  <si>
    <t>DEBORA, JOSE A</t>
  </si>
  <si>
    <t>TORRES, JANNETTE</t>
  </si>
  <si>
    <t>ROMERO, SHANE</t>
  </si>
  <si>
    <t>MUNOZ DE OLIVAS, ANTONIA</t>
  </si>
  <si>
    <t>ORTIZ RAMIREZ, JOSE R</t>
  </si>
  <si>
    <t>RETANA, LILIA</t>
  </si>
  <si>
    <t>REYES FACIO, JORGE</t>
  </si>
  <si>
    <t>CABATIC, ERIKA</t>
  </si>
  <si>
    <t>ANDERSON, SHEREE A</t>
  </si>
  <si>
    <t>AVILA, OMAR</t>
  </si>
  <si>
    <t>CARDOZA VARGAS, MARIA</t>
  </si>
  <si>
    <t>CUEVAS, JOSE L</t>
  </si>
  <si>
    <t>WALTERS, JESSICA P</t>
  </si>
  <si>
    <t>TARANGO, DANIEL J</t>
  </si>
  <si>
    <t>SALAZAR, RAMON C</t>
  </si>
  <si>
    <t>RODELA, MARIA DE LA LUZ</t>
  </si>
  <si>
    <t>MATHEWS, NICOLE</t>
  </si>
  <si>
    <t>TORRES, LEONARDO</t>
  </si>
  <si>
    <t>HERNANDEZ, CORINA</t>
  </si>
  <si>
    <t>ROBLES, MARIA C</t>
  </si>
  <si>
    <t>CARROLL, EDMOND</t>
  </si>
  <si>
    <t>GALLEGOS, GUERRERO</t>
  </si>
  <si>
    <t>VILLALVA, JALEN B</t>
  </si>
  <si>
    <t>ACEVEDO, ROGELIO</t>
  </si>
  <si>
    <t>ZUBIA, LORENA P</t>
  </si>
  <si>
    <t>FIGUEROA, ELVA</t>
  </si>
  <si>
    <t>MC KENNA, RANDALL E</t>
  </si>
  <si>
    <t>LOPEZ, BLANCA</t>
  </si>
  <si>
    <t>ORTIZ, PERLA</t>
  </si>
  <si>
    <t>SOLIS, FELIPA</t>
  </si>
  <si>
    <t>CORRAL, ALICIA</t>
  </si>
  <si>
    <t>JONES, FRANK</t>
  </si>
  <si>
    <t>WILKINSON, PHILOMENA</t>
  </si>
  <si>
    <t>CALERO, ALMA</t>
  </si>
  <si>
    <t>TERRAZAS, SERGIO M</t>
  </si>
  <si>
    <t>BIRKELBACH, JOHN</t>
  </si>
  <si>
    <t>LARES, DELIA E</t>
  </si>
  <si>
    <t>FRAIRE, MARK</t>
  </si>
  <si>
    <t>MONTES, MARTHA E</t>
  </si>
  <si>
    <t>MIJARES, KATHERINE A</t>
  </si>
  <si>
    <t>ROMERO, ELVIA</t>
  </si>
  <si>
    <t>CAMACHO, MARIA A</t>
  </si>
  <si>
    <t>SARELLANO, GISELA</t>
  </si>
  <si>
    <t>MARTINEZ, ERIN E</t>
  </si>
  <si>
    <t>OROZCO, MARIO</t>
  </si>
  <si>
    <t>RONQUILLO, HECTOR</t>
  </si>
  <si>
    <t>REYES, MONSERRAT</t>
  </si>
  <si>
    <t>GALVAN, MARGARITA</t>
  </si>
  <si>
    <t>GIBBS, MARY E</t>
  </si>
  <si>
    <t>BRUNS, ALVIN G</t>
  </si>
  <si>
    <t>RUIZ, BERTHA</t>
  </si>
  <si>
    <t>REYES, MARIA D</t>
  </si>
  <si>
    <t>MATA, ALBERTO</t>
  </si>
  <si>
    <t>PAULSEN, GUADALUPE</t>
  </si>
  <si>
    <t>RIOS-MENDEZ, HECTOR</t>
  </si>
  <si>
    <t>GONZALEZ, CHRISTIAN J</t>
  </si>
  <si>
    <t>MARTINEZ, ROBERTO</t>
  </si>
  <si>
    <t>AMEZQUITA, NOHEMY</t>
  </si>
  <si>
    <t>RUBIN, SUE W</t>
  </si>
  <si>
    <t>PORRAS, MIREILLE M</t>
  </si>
  <si>
    <t>SANTIAGO BARRAZA, JULIAN</t>
  </si>
  <si>
    <t>OLVERA, LINDA</t>
  </si>
  <si>
    <t>DOYAL, CHARLES</t>
  </si>
  <si>
    <t>SANCHEZ, MARTHA A</t>
  </si>
  <si>
    <t>MARTINEZ, ABELARDO</t>
  </si>
  <si>
    <t>PACHECO, EMILIO</t>
  </si>
  <si>
    <t>DIAZ, BERNARD</t>
  </si>
  <si>
    <t>CHAVEZ, JULIAN</t>
  </si>
  <si>
    <t>CARAVEO, MARTHA E</t>
  </si>
  <si>
    <t>YATES, ANN</t>
  </si>
  <si>
    <t>CHARRON, ARLENE M</t>
  </si>
  <si>
    <t>PATTERSON, EVA A</t>
  </si>
  <si>
    <t>SMITH, JESSICA L</t>
  </si>
  <si>
    <t>RODRIGUEZ, RAUL</t>
  </si>
  <si>
    <t>GARCIA, PAULENE R</t>
  </si>
  <si>
    <t>CEJAS RIVERA, PEDRO</t>
  </si>
  <si>
    <t>MARTINEZ, BERTHA A</t>
  </si>
  <si>
    <t>HALOW, LAURA P</t>
  </si>
  <si>
    <t>SORIA, FERNANDO</t>
  </si>
  <si>
    <t>HERNANDEZ, BERTHA A</t>
  </si>
  <si>
    <t>FRANKY, CARMEN G</t>
  </si>
  <si>
    <t>MORALES, TERESA P</t>
  </si>
  <si>
    <t>LUCIO, CARLOS</t>
  </si>
  <si>
    <t>MATA, JUAN A</t>
  </si>
  <si>
    <t>TORRES, FRANCISCO</t>
  </si>
  <si>
    <t>ORTIZ, BERTHA</t>
  </si>
  <si>
    <t>BARRON, LILIA</t>
  </si>
  <si>
    <t>ARMIJO, MARIA M</t>
  </si>
  <si>
    <t>SILVA, MARIO</t>
  </si>
  <si>
    <t>ANDERSON, DIANA</t>
  </si>
  <si>
    <t>ANTHONY, ROBIN T</t>
  </si>
  <si>
    <t>GARCIA, VICTOR</t>
  </si>
  <si>
    <t>ONTIVEROS, YVONNE</t>
  </si>
  <si>
    <t>SANCHEZ, VICTOR</t>
  </si>
  <si>
    <t>GARDEA, GABRIELA</t>
  </si>
  <si>
    <t>ARZATE, MANUEL</t>
  </si>
  <si>
    <t>JACQUEZ, MARIA E</t>
  </si>
  <si>
    <t>PRATS, BLANCA N</t>
  </si>
  <si>
    <t>MARQUEZ, LUIS R</t>
  </si>
  <si>
    <t>GADSDEN, LASHAWNA D</t>
  </si>
  <si>
    <t>SOUFLEE, MARIA D</t>
  </si>
  <si>
    <t>CARBAJAL, JESSICA V</t>
  </si>
  <si>
    <t>LERMA, MARIA</t>
  </si>
  <si>
    <t>GAUNA, ARMANDO</t>
  </si>
  <si>
    <t>SPENCER, JAMIE D</t>
  </si>
  <si>
    <t>ELIAS, JORGE L</t>
  </si>
  <si>
    <t>MONTES, NORMA L</t>
  </si>
  <si>
    <t>MANRIQUE, MICHELLE</t>
  </si>
  <si>
    <t>FELIX, MARIA A</t>
  </si>
  <si>
    <t>AUSTIN, MELISSA B</t>
  </si>
  <si>
    <t>CHESTERS, SARAH M</t>
  </si>
  <si>
    <t>DARBONNIER, PIERRE</t>
  </si>
  <si>
    <t>HERNANDEZ, YOLANDA</t>
  </si>
  <si>
    <t>HERAS, CLAUDIA VALENZUELA</t>
  </si>
  <si>
    <t>SERTUCHE, FRANK</t>
  </si>
  <si>
    <t>PEREZ, MARCO</t>
  </si>
  <si>
    <t>MARTINEZ, EVANGELINA</t>
  </si>
  <si>
    <t>CIGARROA GUERRERO, YOLANDA</t>
  </si>
  <si>
    <t>LAREDO, ANA</t>
  </si>
  <si>
    <t>CEVEDO, JAIME</t>
  </si>
  <si>
    <t>LOPEZ, MELANIE</t>
  </si>
  <si>
    <t>HERNANDEZ, AGUSTIN</t>
  </si>
  <si>
    <t>LEYVA, FRANCISCO</t>
  </si>
  <si>
    <t>MAIO, RUDOLPH J</t>
  </si>
  <si>
    <t>TORRES DE MELENDEZ, CARMEN</t>
  </si>
  <si>
    <t>ARNAL, TORIBIA</t>
  </si>
  <si>
    <t>GONZALEZ, JUAN M</t>
  </si>
  <si>
    <t>ARELLANO, ANTHONY J</t>
  </si>
  <si>
    <t>REYES, ALICIA L</t>
  </si>
  <si>
    <t>GAETZKE, BRAD S</t>
  </si>
  <si>
    <t>CONTRERAS, MARIA D</t>
  </si>
  <si>
    <t>GONZALEZ, ERIKA</t>
  </si>
  <si>
    <t>ARMENDARIZ, DIANA Y</t>
  </si>
  <si>
    <t>MINJARES, MARGARITA A</t>
  </si>
  <si>
    <t>ALMARAZ, BENITO</t>
  </si>
  <si>
    <t>BARCENA, BERTHA</t>
  </si>
  <si>
    <t>QUIJAS, MARISSA Y</t>
  </si>
  <si>
    <t>OLIVAS, GILBERT</t>
  </si>
  <si>
    <t>FRANCO, VALERIA</t>
  </si>
  <si>
    <t>GONZALEZ DE MARTINEZ, MARIA R</t>
  </si>
  <si>
    <t>MORENO, SALVADOR</t>
  </si>
  <si>
    <t>PERALES, CARLOS F</t>
  </si>
  <si>
    <t>RODRIGUEZ, GABRIEL</t>
  </si>
  <si>
    <t>CANDELARIA, ANTONIO</t>
  </si>
  <si>
    <t>AGUIRRE, RAUL</t>
  </si>
  <si>
    <t>MENESES, MIGUEL</t>
  </si>
  <si>
    <t>CANO, BRANDON</t>
  </si>
  <si>
    <t>CERVANTES, ANTONIO</t>
  </si>
  <si>
    <t>TORRES SANDOVAL, ALFREDO</t>
  </si>
  <si>
    <t>DE LA CRUZ, MARIA</t>
  </si>
  <si>
    <t>ALFARO, REBECCA</t>
  </si>
  <si>
    <t>FLORES, MARIA</t>
  </si>
  <si>
    <t>ACOSTA, OFELIA</t>
  </si>
  <si>
    <t>LEGARRETA, CECILIA</t>
  </si>
  <si>
    <t>HERNANDEZ, JUAN D</t>
  </si>
  <si>
    <t>ANTONIOU, PAUL E</t>
  </si>
  <si>
    <t>MURILLO, BENJAMIN</t>
  </si>
  <si>
    <t>RAMIREZ, BEATRIZ G</t>
  </si>
  <si>
    <t>FLORES, JUAN E</t>
  </si>
  <si>
    <t>ARMENDARIZ, VERONICA</t>
  </si>
  <si>
    <t>PALAFOX, ANDREW J</t>
  </si>
  <si>
    <t>ENRIQUEZ, HECTOR M</t>
  </si>
  <si>
    <t>ARRIOLA, MARIA</t>
  </si>
  <si>
    <t>GOMEZ HERRERA, ALEJANDRO</t>
  </si>
  <si>
    <t>LLEWELLYN, DIANA</t>
  </si>
  <si>
    <t>GALLEGOS, MARIA E</t>
  </si>
  <si>
    <t>KUHFAL, RONALD J</t>
  </si>
  <si>
    <t>MORENO, BRENDA L</t>
  </si>
  <si>
    <t>CLARK, RAY A</t>
  </si>
  <si>
    <t>LOPEZ, MATIANAE</t>
  </si>
  <si>
    <t>DELORA, BERTHA</t>
  </si>
  <si>
    <t>MUNOZ, ELENA M</t>
  </si>
  <si>
    <t>GOMEZ, TOMMY R</t>
  </si>
  <si>
    <t>TORRES, ERIKA</t>
  </si>
  <si>
    <t>TRUETT, FLORA</t>
  </si>
  <si>
    <t>TRUETT, EUGENE T</t>
  </si>
  <si>
    <t>ORTIZ, MANUEL M</t>
  </si>
  <si>
    <t>AVALOS, MICHAELA</t>
  </si>
  <si>
    <t>SUBIA, JOSEFINA J</t>
  </si>
  <si>
    <t>NAJAR, GUTEMBERG</t>
  </si>
  <si>
    <t>A DE VELASQUEZ, MANUELA</t>
  </si>
  <si>
    <t>GARCIA, ROMUALDO</t>
  </si>
  <si>
    <t>SALINAS, GLORIA</t>
  </si>
  <si>
    <t>BITTICKS, CAROLYN</t>
  </si>
  <si>
    <t>FONTANA, ASHELEY</t>
  </si>
  <si>
    <t>ROMERO, GLORIA</t>
  </si>
  <si>
    <t>REYES, LUZ</t>
  </si>
  <si>
    <t>MIRANDA, ROSA</t>
  </si>
  <si>
    <t>LF 9562</t>
  </si>
  <si>
    <t>CANALDA, SERGIO L</t>
  </si>
  <si>
    <t>PRN10340</t>
  </si>
  <si>
    <t>PRN10460</t>
  </si>
  <si>
    <t>PRN10714</t>
  </si>
  <si>
    <t>PRN10807</t>
  </si>
  <si>
    <t>PRN10973</t>
  </si>
  <si>
    <t>PRN10978</t>
  </si>
  <si>
    <t>PRN11055</t>
  </si>
  <si>
    <t>VERLANDER, SHARON J</t>
  </si>
  <si>
    <t>PRN11071</t>
  </si>
  <si>
    <t>PRN11073</t>
  </si>
  <si>
    <t>PRN11085</t>
  </si>
  <si>
    <t>PRN11159</t>
  </si>
  <si>
    <t>HURST, BIANCA</t>
  </si>
  <si>
    <t>PRN11341</t>
  </si>
  <si>
    <t>PRN11573</t>
  </si>
  <si>
    <t>PRN12121</t>
  </si>
  <si>
    <t>RAMIREZ, VERONICA</t>
  </si>
  <si>
    <t>PRN12161</t>
  </si>
  <si>
    <t>PRN12175</t>
  </si>
  <si>
    <t>PRN12465</t>
  </si>
  <si>
    <t>PRN12590</t>
  </si>
  <si>
    <t>PRN12773</t>
  </si>
  <si>
    <t>PRN12826</t>
  </si>
  <si>
    <t>PAZ, LILIA</t>
  </si>
  <si>
    <t>PRN12928</t>
  </si>
  <si>
    <t>PRN12984</t>
  </si>
  <si>
    <t>PRN13083</t>
  </si>
  <si>
    <t>PRN13211</t>
  </si>
  <si>
    <t>PRN13306</t>
  </si>
  <si>
    <t>PRN13369</t>
  </si>
  <si>
    <t>PRN13463</t>
  </si>
  <si>
    <t>PRN13467</t>
  </si>
  <si>
    <t>PRN13604</t>
  </si>
  <si>
    <t>PRN13646</t>
  </si>
  <si>
    <t>PRN13718</t>
  </si>
  <si>
    <t>PRN13731</t>
  </si>
  <si>
    <t>PRN13732</t>
  </si>
  <si>
    <t>PRN13749</t>
  </si>
  <si>
    <t>PRN13765</t>
  </si>
  <si>
    <t>PRN13907</t>
  </si>
  <si>
    <t>PRN13926</t>
  </si>
  <si>
    <t>GUEVARA, JULIAN</t>
  </si>
  <si>
    <t>PRN13988</t>
  </si>
  <si>
    <t>GARCIA, PARIE</t>
  </si>
  <si>
    <t>PRN13996</t>
  </si>
  <si>
    <t>PRN14053</t>
  </si>
  <si>
    <t>PRN14122</t>
  </si>
  <si>
    <t>WASHINGTON, ANTHONY O</t>
  </si>
  <si>
    <t>PRN14172</t>
  </si>
  <si>
    <t>PRN14236</t>
  </si>
  <si>
    <t>PRN14239</t>
  </si>
  <si>
    <t>PRN14338</t>
  </si>
  <si>
    <t>PRN14496</t>
  </si>
  <si>
    <t>PRN14513</t>
  </si>
  <si>
    <t>PRN14521</t>
  </si>
  <si>
    <t>PRN14524</t>
  </si>
  <si>
    <t>PRN14601</t>
  </si>
  <si>
    <t>PRN14631</t>
  </si>
  <si>
    <t>PRN14707</t>
  </si>
  <si>
    <t>PRN14862</t>
  </si>
  <si>
    <t>PRN15052</t>
  </si>
  <si>
    <t>PRN15128</t>
  </si>
  <si>
    <t>PRN15157</t>
  </si>
  <si>
    <t>PRN15246</t>
  </si>
  <si>
    <t>PRN15262</t>
  </si>
  <si>
    <t>PRN15356</t>
  </si>
  <si>
    <t>PRN15379</t>
  </si>
  <si>
    <t>PRN15471</t>
  </si>
  <si>
    <t>PRN15588</t>
  </si>
  <si>
    <t>PRN15676</t>
  </si>
  <si>
    <t>PRN15678</t>
  </si>
  <si>
    <t>PRN15746</t>
  </si>
  <si>
    <t>PRN15756</t>
  </si>
  <si>
    <t>PRN15774</t>
  </si>
  <si>
    <t>PRN15797</t>
  </si>
  <si>
    <t>PRN15843</t>
  </si>
  <si>
    <t>PRN15890</t>
  </si>
  <si>
    <t>PRN15924</t>
  </si>
  <si>
    <t>PRN15940</t>
  </si>
  <si>
    <t>JENSEN, PAUL B</t>
  </si>
  <si>
    <t>PRN15977</t>
  </si>
  <si>
    <t>PRN16014</t>
  </si>
  <si>
    <t>PRN16362</t>
  </si>
  <si>
    <t>PRN16540</t>
  </si>
  <si>
    <t>OTERO, JOHN R</t>
  </si>
  <si>
    <t>PRN16614</t>
  </si>
  <si>
    <t>PRN16709</t>
  </si>
  <si>
    <t>PRN16933</t>
  </si>
  <si>
    <t>GONZALES, DORIS A</t>
  </si>
  <si>
    <t>PRN17440</t>
  </si>
  <si>
    <t>ARANDA CAMPOS, MELANI S</t>
  </si>
  <si>
    <t>PRN9160</t>
  </si>
  <si>
    <t>PRN9506</t>
  </si>
  <si>
    <t>PRN9623</t>
  </si>
  <si>
    <t>PRN9790</t>
  </si>
  <si>
    <t>WC9299</t>
  </si>
  <si>
    <t>LANKFORD, MICHAEL S</t>
  </si>
  <si>
    <t>CARRILLO, MELISSA J</t>
  </si>
  <si>
    <t>GARCIA, MARIA L</t>
  </si>
  <si>
    <t>QUINTERO, TERESA</t>
  </si>
  <si>
    <t>DE MARTE, CECILIA</t>
  </si>
  <si>
    <t>RITA, WOOLLEY</t>
  </si>
  <si>
    <t>RAMIREZ, ANTONIO A</t>
  </si>
  <si>
    <t>PUENTES, ESTELLA</t>
  </si>
  <si>
    <t>MONTESIONOS, LORENA</t>
  </si>
  <si>
    <t>SNELL CAROLOTTE</t>
  </si>
  <si>
    <t>RAMIREZ, PATRICIA T</t>
  </si>
  <si>
    <t>PORRAS, FRANCISCO R</t>
  </si>
  <si>
    <t>SIERRA, YOLANDA</t>
  </si>
  <si>
    <t>CARRASCO, MANUEL J</t>
  </si>
  <si>
    <t>BENOIT, DEIRDRE</t>
  </si>
  <si>
    <t>AMARO, JENNIFER</t>
  </si>
  <si>
    <t>CHAVEZ DE MARQUEZ, OFELIA</t>
  </si>
  <si>
    <t>BIDDLE RICHARD, JACKELINE</t>
  </si>
  <si>
    <t>TUECKMANTEL, RUDY</t>
  </si>
  <si>
    <t>SIGALA, GABRIEL A</t>
  </si>
  <si>
    <t>POTTER, LEONOR M</t>
  </si>
  <si>
    <t>CASTILLO, CLAUDIA</t>
  </si>
  <si>
    <t>LEYVA, IRMA</t>
  </si>
  <si>
    <t>ACOSTA, CHRISTINA</t>
  </si>
  <si>
    <t>RIOS, BERTHA</t>
  </si>
  <si>
    <t>CARRIZALES DE BURLINGAME, MARIA S</t>
  </si>
  <si>
    <t>JIMENEZ, VIRGINIA E</t>
  </si>
  <si>
    <t>FAVELA, DANIEL H</t>
  </si>
  <si>
    <t>ESCOBEDO, FERNANDO</t>
  </si>
  <si>
    <t>VEGA, DELIA</t>
  </si>
  <si>
    <t>SANDOVAL, TERESA</t>
  </si>
  <si>
    <t>HARTNETT, EDDIE</t>
  </si>
  <si>
    <t>VALENCIA, DELIA I</t>
  </si>
  <si>
    <t>ARANDA, ANTONIO JR</t>
  </si>
  <si>
    <t>VILLARREAL, ELSA</t>
  </si>
  <si>
    <t>GONZALEZ, JANIE M</t>
  </si>
  <si>
    <t>DODSON, NEAL O</t>
  </si>
  <si>
    <t>MADRID, ELAINE G</t>
  </si>
  <si>
    <t>NAJERA DE MIRANDA, GLORIA</t>
  </si>
  <si>
    <t>HERNANDEZ, MARIA E</t>
  </si>
  <si>
    <t>GARCIA, MARIA DEL SOCORRO</t>
  </si>
  <si>
    <t>CISNEROS, MARIADELCARMEN</t>
  </si>
  <si>
    <t>MCDANIEL, CURTIS E</t>
  </si>
  <si>
    <t>QUINONES, LUZ E</t>
  </si>
  <si>
    <t>PINA, CELSA E</t>
  </si>
  <si>
    <t>ORTIZ, EVA A</t>
  </si>
  <si>
    <t>ESPARZA, ROSA</t>
  </si>
  <si>
    <t>OSCAR, JOSEFINA D</t>
  </si>
  <si>
    <t>FLORES, ENRIQUE R</t>
  </si>
  <si>
    <t>LEAL, ERIC</t>
  </si>
  <si>
    <t>AMEZQUITA, JOSE ISMAEL R</t>
  </si>
  <si>
    <t>GONZALEZ, ADELA M</t>
  </si>
  <si>
    <t>LUNA, CRYSTAL D</t>
  </si>
  <si>
    <t>BARCENAS SEGURA, SONIA I</t>
  </si>
  <si>
    <t>BYERS, CHRISTINA O</t>
  </si>
  <si>
    <t>TARIN, LUIS A</t>
  </si>
  <si>
    <t>NAVARRO, RAMON</t>
  </si>
  <si>
    <t>CHRISTIANSON, SANDRA V</t>
  </si>
  <si>
    <t>DOMINGUEZ, RITA</t>
  </si>
  <si>
    <t>SALAIZ, SOFIA C</t>
  </si>
  <si>
    <t>DOMINGUEZ, RITA Z</t>
  </si>
  <si>
    <t>ORQUIZ, LILIANA</t>
  </si>
  <si>
    <t>RODRIGUEZ FOXWORTHY, SYLVIA R</t>
  </si>
  <si>
    <t>DE MARTE, CECILIA A</t>
  </si>
  <si>
    <t>MELENDEZ DE DIAZ, MARIA DE JESUS</t>
  </si>
  <si>
    <t>SILVA, MARIA A</t>
  </si>
  <si>
    <t>SWITZER, JOHN</t>
  </si>
  <si>
    <t>ELLIS, PATRICIA</t>
  </si>
  <si>
    <t>SALINAS, GLORIA S</t>
  </si>
  <si>
    <t>ROBLES, BERTHA D</t>
  </si>
  <si>
    <t>RUPAS, ZACHARY</t>
  </si>
  <si>
    <t>ALONSO, ADELA</t>
  </si>
  <si>
    <t>CEJA RIVERA, PEDRO</t>
  </si>
  <si>
    <t>RICO, JOSE</t>
  </si>
  <si>
    <t>PACHECHO, LUZ MARIA</t>
  </si>
  <si>
    <t>FRANCO, VALERIA G</t>
  </si>
  <si>
    <t>LUJAN, ISMAEL</t>
  </si>
  <si>
    <t>WOOLLEY, RITA V</t>
  </si>
  <si>
    <t>BORGES, MARIA D</t>
  </si>
  <si>
    <t>CARRILLO, ARMANDO M</t>
  </si>
  <si>
    <t>AGUAYO, JOSE M</t>
  </si>
  <si>
    <t>HERRERA, MARIA</t>
  </si>
  <si>
    <t>MACIAS, GUADALUPE</t>
  </si>
  <si>
    <t>PULIDO, MIGUEL</t>
  </si>
  <si>
    <t>COBOS RODRIGUEZ, MARTHA</t>
  </si>
  <si>
    <t>ACEVEDO, BERTHA</t>
  </si>
  <si>
    <t>ENCARNACION, STELIANA</t>
  </si>
  <si>
    <t>CASTRO, ALEJANDRA</t>
  </si>
  <si>
    <t>DE LEON DE TOVAR, MARIA E</t>
  </si>
  <si>
    <t>OROURKE, THERESA A</t>
  </si>
  <si>
    <t>BLACHARD, LAILA</t>
  </si>
  <si>
    <t>GARDNER, LUZ M</t>
  </si>
  <si>
    <t>PRN14600</t>
  </si>
  <si>
    <t>CARDOZA VARGAS, MARIA G</t>
  </si>
  <si>
    <t>RISER, MARIA E</t>
  </si>
  <si>
    <t>HERNANDEZ, KRISTOPHER</t>
  </si>
  <si>
    <t>CHAVEZ, ALFRED</t>
  </si>
  <si>
    <t>VELASQUEZ, MANUELA A</t>
  </si>
  <si>
    <t>MARTINEZ, BETSABE M</t>
  </si>
  <si>
    <t>ALTORAN MONTIJO, DOMINGO</t>
  </si>
  <si>
    <t>WARREN, PATRICIA</t>
  </si>
  <si>
    <t>LOPEZ, MATIANA E</t>
  </si>
  <si>
    <t>NIETO, LUCY M</t>
  </si>
  <si>
    <t>REYES, LUZ M</t>
  </si>
  <si>
    <t>RIVERA HERNANDEZ, LETICIA M</t>
  </si>
  <si>
    <t>TEST, ESMERALDA K</t>
  </si>
  <si>
    <t>HERAS, CLAUDIA V</t>
  </si>
  <si>
    <t>MACDONALD, PETER M</t>
  </si>
  <si>
    <t>LLEWELLYN, DIANA L</t>
  </si>
  <si>
    <t>AJTUN, YESENIA M</t>
  </si>
  <si>
    <t>TREVINO, ROBERTO</t>
  </si>
  <si>
    <t>CASTANON, GUADALUPE</t>
  </si>
  <si>
    <t>JIMENEZ, ROBERTO</t>
  </si>
  <si>
    <t>DIAZ-SANCHEZ, IRMA E</t>
  </si>
  <si>
    <t>WC 9299</t>
  </si>
  <si>
    <t>REYES, MONSERRAT M</t>
  </si>
  <si>
    <t>POTTER, LEONOR</t>
  </si>
  <si>
    <t>RIOS, BERTHA R</t>
  </si>
  <si>
    <t>RIVAS, LUCY</t>
  </si>
  <si>
    <t>CASTILLO, CLAUDIA E</t>
  </si>
  <si>
    <t>PULIDO-REYES, MIGUEL</t>
  </si>
  <si>
    <t>RODRIGUEZ, MARTHA C</t>
  </si>
  <si>
    <t>COE, JOHN RICHARD</t>
  </si>
  <si>
    <t>SOTO, SOCORRO</t>
  </si>
  <si>
    <t>LIZARRAGA, MARIA</t>
  </si>
  <si>
    <t>GIRARD, WILLIAM P</t>
  </si>
  <si>
    <t>MARQUEZ, GUADALUPE G</t>
  </si>
  <si>
    <t>RODRIGUEZ, ANGIE A</t>
  </si>
  <si>
    <t>KIDD PARTRIDGE, MARY K</t>
  </si>
  <si>
    <t>PRN 17156</t>
  </si>
  <si>
    <t>MARQUEZ, RICARDO</t>
  </si>
  <si>
    <t>TORRES, JOSE O</t>
  </si>
  <si>
    <t>RUIZ, BERTHA R</t>
  </si>
  <si>
    <t>GARCIA, ERIC R</t>
  </si>
  <si>
    <t>NIETO, FRANK R</t>
  </si>
  <si>
    <t>SAENZ, SHEILA P</t>
  </si>
  <si>
    <t>SALINAS NANCE, GISSEL</t>
  </si>
  <si>
    <t>PEREZ, JOEL</t>
  </si>
  <si>
    <t>MELENDEZ, TERESA</t>
  </si>
  <si>
    <t>NUNEZ, JUANA M</t>
  </si>
  <si>
    <t>MIRSHAMSI, JEFFRY H</t>
  </si>
  <si>
    <t>TUCKER, LAWRENCE</t>
  </si>
  <si>
    <t>PRN 17962</t>
  </si>
  <si>
    <t>ACOSTA, MARLENE</t>
  </si>
  <si>
    <t>BURTON, MARY C</t>
  </si>
  <si>
    <t>GAINES, JAMON E</t>
  </si>
  <si>
    <t>CHERENA, LUIS DANIEL S</t>
  </si>
  <si>
    <t>PRN17573</t>
  </si>
  <si>
    <t>QUINTERO, FRANCISCO</t>
  </si>
  <si>
    <t>ESTRADA DE CANCHOLA, SOCORRO</t>
  </si>
  <si>
    <t>SIAS, RODOLFO R</t>
  </si>
  <si>
    <t>PRN 14600</t>
  </si>
  <si>
    <t>VILLALOBOS, MARIA C</t>
  </si>
  <si>
    <t>RIVERA HERNANDEZ, LETICIA</t>
  </si>
  <si>
    <t>RODRIGUEZ, CONSUELO R</t>
  </si>
  <si>
    <t>PRN 16779</t>
  </si>
  <si>
    <t>EVANS, KALEISHA M</t>
  </si>
  <si>
    <t>PRN 17239</t>
  </si>
  <si>
    <t>PRN 14513</t>
  </si>
  <si>
    <t>MENDEZ JAIMEZ, JUAN</t>
  </si>
  <si>
    <t>PRN 11516</t>
  </si>
  <si>
    <t>MARTINEZ HERNANDEZ, GABRIELA</t>
  </si>
  <si>
    <t>UGARTE, FERNANDO JR</t>
  </si>
  <si>
    <t>AVALOS, MICAELA</t>
  </si>
  <si>
    <t>PAZ, JUAN A</t>
  </si>
  <si>
    <t>PONCE, MARIA</t>
  </si>
  <si>
    <t>PRN 11693</t>
  </si>
  <si>
    <t>CARBAJAL, ROSALINDA</t>
  </si>
  <si>
    <t>LIU, HSIUCHING</t>
  </si>
  <si>
    <t>QUEVEDO, MARIA DEL CARMEN</t>
  </si>
  <si>
    <t>BACARDI, WOLF ROI JR</t>
  </si>
  <si>
    <t>ONTIVEROS DE MEILI, CARMEN D</t>
  </si>
  <si>
    <t>PRN 15152</t>
  </si>
  <si>
    <t>LINDSEY, ROBERT E</t>
  </si>
  <si>
    <t>ZEPEDA DE JUAREZ, MARISELA</t>
  </si>
  <si>
    <t>MONTELONGO, CONNIE L</t>
  </si>
  <si>
    <t>CARDONA, ROSALIO A</t>
  </si>
  <si>
    <t>CARROLL, EDMOUND A</t>
  </si>
  <si>
    <t>SOSA, LILIA J</t>
  </si>
  <si>
    <t>VILLA DE TORRES, JUANA M</t>
  </si>
  <si>
    <t>BARCENAS SEGURA, SONIA</t>
  </si>
  <si>
    <t>LERMA, MARIA M</t>
  </si>
  <si>
    <t>VASQUEZ, JOSEFINA M</t>
  </si>
  <si>
    <t>PRN 17939</t>
  </si>
  <si>
    <t>AGUIRRE, DANIEL JR</t>
  </si>
  <si>
    <t>PRN 9419</t>
  </si>
  <si>
    <t>PRN 17576</t>
  </si>
  <si>
    <t>CARRERA, GABRIEL I</t>
  </si>
  <si>
    <t>CARRERA, HEATHER J</t>
  </si>
  <si>
    <t>ROJERO, JUANA R</t>
  </si>
  <si>
    <t>MELENDEZ, ALICIA A</t>
  </si>
  <si>
    <t>FRAIRE MARTINEZ, VIRGINIA F</t>
  </si>
  <si>
    <t>BAUTISTA, ARTURO H</t>
  </si>
  <si>
    <t>ASENCIO, DENISE M</t>
  </si>
  <si>
    <t>FULTON- NELSON, DARLEAN</t>
  </si>
  <si>
    <t>HERRERA, MIGUEL</t>
  </si>
  <si>
    <t>GARCIA, RICHARD L</t>
  </si>
  <si>
    <t>BARNETT, ANGELA M</t>
  </si>
  <si>
    <t>VELAZCO, MARIA E</t>
  </si>
  <si>
    <t>GREEN, SHARON G</t>
  </si>
  <si>
    <t>PRN 15895</t>
  </si>
  <si>
    <t>GUERRERO CIGARROA, YOLANDA</t>
  </si>
  <si>
    <t>MANTILLA, FILIMON</t>
  </si>
  <si>
    <t>DELGADO, FELICIANA V</t>
  </si>
  <si>
    <t>ARMENDARIZ, FELIPE S</t>
  </si>
  <si>
    <t>ESPARZA, ENRIQUE JR</t>
  </si>
  <si>
    <t>COSSIO, IRMA</t>
  </si>
  <si>
    <t>REZA DE VALDEZ, LUCIA</t>
  </si>
  <si>
    <t>PELLETIER NELSON, KELLY</t>
  </si>
  <si>
    <t>KHINE, MAY T</t>
  </si>
  <si>
    <t>PRN 16702</t>
  </si>
  <si>
    <t>RODARTE, KARINA</t>
  </si>
  <si>
    <t>RAMOS RAMIREZ, KARINA I</t>
  </si>
  <si>
    <t>CUBILLAS, DANIEL I</t>
  </si>
  <si>
    <t>TORLA, FLORENCE M</t>
  </si>
  <si>
    <t>ARVIZU, TERESA</t>
  </si>
  <si>
    <t>WILSON, MARK</t>
  </si>
  <si>
    <t>PRN 11215</t>
  </si>
  <si>
    <t>LEYVA, ELIZABETH</t>
  </si>
  <si>
    <t>PRN 16187</t>
  </si>
  <si>
    <t>PRN 16602</t>
  </si>
  <si>
    <t>BELTRAN BARRIOS, LIZETH</t>
  </si>
  <si>
    <t>NAVARRO, ELENA</t>
  </si>
  <si>
    <t>FIGUEROA, ELVA L</t>
  </si>
  <si>
    <t>PRN 14571</t>
  </si>
  <si>
    <t>GARCIA, JASON</t>
  </si>
  <si>
    <t>HARPER, AMBER M</t>
  </si>
  <si>
    <t>AMAYA, PATRICIA S</t>
  </si>
  <si>
    <t>RAMIREZ, MARIA E</t>
  </si>
  <si>
    <t>PRN 18038</t>
  </si>
  <si>
    <t>RASSETTE, CHERYL</t>
  </si>
  <si>
    <t>CARRILLO, MARY</t>
  </si>
  <si>
    <t>DAVIS, ANITA</t>
  </si>
  <si>
    <t>ACC#</t>
  </si>
  <si>
    <t>F/U</t>
  </si>
  <si>
    <t>M</t>
  </si>
  <si>
    <t>DA</t>
  </si>
  <si>
    <t>X</t>
  </si>
  <si>
    <t>GABA</t>
  </si>
  <si>
    <t>GABA + TCA</t>
  </si>
  <si>
    <t>F</t>
  </si>
  <si>
    <t>DB</t>
  </si>
  <si>
    <t>CH</t>
  </si>
  <si>
    <t>GABA + SSRI</t>
  </si>
  <si>
    <t>LM</t>
  </si>
  <si>
    <t>DM</t>
  </si>
  <si>
    <t>PREGAB</t>
  </si>
  <si>
    <t>SSRI</t>
  </si>
  <si>
    <t>TCA</t>
  </si>
  <si>
    <t>FA</t>
  </si>
  <si>
    <t>PRIMARY INSURANCE NAME</t>
  </si>
  <si>
    <t>ADDERALL</t>
  </si>
  <si>
    <t>ALPRAZOLAM</t>
  </si>
  <si>
    <t>AMITRIPTILYNE</t>
  </si>
  <si>
    <t>AMPHETAMINE</t>
  </si>
  <si>
    <t>ARMODAFINIL</t>
  </si>
  <si>
    <t>ATIVAN</t>
  </si>
  <si>
    <t>BELBUCA</t>
  </si>
  <si>
    <t>BELSOMRA</t>
  </si>
  <si>
    <t>BUPRENORPHINE</t>
  </si>
  <si>
    <t>BUTALBITAL</t>
  </si>
  <si>
    <t>BUTORPHANOL</t>
  </si>
  <si>
    <t>CARISOPRODOL</t>
  </si>
  <si>
    <t>CHLORDIAZEPOXIDE</t>
  </si>
  <si>
    <t>CLONAZEPAM</t>
  </si>
  <si>
    <t>CODEINE</t>
  </si>
  <si>
    <t>GEHA</t>
  </si>
  <si>
    <t>CYCLOBENZAPRINE</t>
  </si>
  <si>
    <t>DEXMETHYLPHENIDATE</t>
  </si>
  <si>
    <t>DEXTROAMPHETAMINE</t>
  </si>
  <si>
    <t>DIAZEPAM</t>
  </si>
  <si>
    <t>DRONABINOL</t>
  </si>
  <si>
    <t>DULOXETINE</t>
  </si>
  <si>
    <t>FENTANYL</t>
  </si>
  <si>
    <t>GABAPENTIN</t>
  </si>
  <si>
    <t>HYDROCODONE</t>
  </si>
  <si>
    <t>HYDROMORPHONE</t>
  </si>
  <si>
    <t>LISDEXAMFETAMINE</t>
  </si>
  <si>
    <t>LORAZEPAM</t>
  </si>
  <si>
    <t>METHADONE</t>
  </si>
  <si>
    <t>THIRD PARTY PAYER TWO - EH</t>
  </si>
  <si>
    <t>METHYLPHENIDATE</t>
  </si>
  <si>
    <t>MORPHINE</t>
  </si>
  <si>
    <t>NORTRIPTYLINE</t>
  </si>
  <si>
    <t>UHC DUAL COMPLETE</t>
  </si>
  <si>
    <t>OXYCODONE</t>
  </si>
  <si>
    <t>PERCOCET</t>
  </si>
  <si>
    <t>PHENTERMINE</t>
  </si>
  <si>
    <t>PREGABALIN</t>
  </si>
  <si>
    <t>SUVOREXANT</t>
  </si>
  <si>
    <t>TAPENTADOL</t>
  </si>
  <si>
    <t>WC - TEXAS PROPERTY AND CASUALTY INSURANCE GUARANTY ASSOCIATION</t>
  </si>
  <si>
    <t>TEMAZEPAM</t>
  </si>
  <si>
    <t>TRAMADOL</t>
  </si>
  <si>
    <t>ULTRACET</t>
  </si>
  <si>
    <t>VIMPAT</t>
  </si>
  <si>
    <t>VYVANSE</t>
  </si>
  <si>
    <t>ZOLPIDEM</t>
  </si>
  <si>
    <t>QNS</t>
  </si>
  <si>
    <t>TIQ</t>
  </si>
  <si>
    <t>TNP</t>
  </si>
  <si>
    <t>SWAB</t>
  </si>
  <si>
    <t>WPS VA - PC3</t>
  </si>
  <si>
    <t>UHC CHOICE PLUS</t>
  </si>
  <si>
    <t>GABA + PREGAB</t>
  </si>
  <si>
    <t>AARP MEDICARE COMPLETE</t>
  </si>
  <si>
    <t>GABA + PREGAB + SSRI</t>
  </si>
  <si>
    <t>GABA + PREGAB + SSRI + TCA</t>
  </si>
  <si>
    <t>GABA + PREGAB + TCA</t>
  </si>
  <si>
    <t>GABA + SSRI + TCA</t>
  </si>
  <si>
    <t>PREGAB + SSRI</t>
  </si>
  <si>
    <t>PREGAB + SSRI + TCA</t>
  </si>
  <si>
    <t>PREGAB + TCA</t>
  </si>
  <si>
    <t>PRELIM</t>
  </si>
  <si>
    <t>SSRI + TCA</t>
  </si>
  <si>
    <t>MEDICATIONS</t>
  </si>
  <si>
    <t>CHECKED</t>
  </si>
  <si>
    <t>OPI</t>
  </si>
  <si>
    <t>SOAPP</t>
  </si>
  <si>
    <t>DATE SOAPP/COMM</t>
  </si>
  <si>
    <t>LAST CHECKED SOAPP</t>
  </si>
  <si>
    <t>POSITIVES</t>
  </si>
  <si>
    <t>https://codingisforloss.com/learn - vlookup - formula - google - sheets/</t>
  </si>
  <si>
    <t>Gabapentin, Cyclobenzaprine</t>
  </si>
  <si>
    <t xml:space="preserve">  -  </t>
  </si>
  <si>
    <t>today</t>
  </si>
  <si>
    <t>Hydrocodone, Oxycodone</t>
  </si>
  <si>
    <t>Alprazolam, Gabapentin, Hydrocodone</t>
  </si>
  <si>
    <t>Codeine</t>
  </si>
  <si>
    <t>Gabapentin, Oxycodone</t>
  </si>
  <si>
    <t>Alprazolam, Gabapentin, Zolpidem</t>
  </si>
  <si>
    <t>Adderall, Diazepam, Fioricet #3, Oxycodone</t>
  </si>
  <si>
    <t>Hydrocodone, Duloxetine, Pregabalin</t>
  </si>
  <si>
    <t>Buprenorphine, Oxycodone, Pregabalin</t>
  </si>
  <si>
    <t>Alprazolam, Buprenorphine, Codeine</t>
  </si>
  <si>
    <t>Alprazolam, Amitriptyline, Cyclobenzaprine, Gabapentin, Hydrocodone</t>
  </si>
  <si>
    <t>Hydromorphone, Fentanyl, Gabapentin</t>
  </si>
  <si>
    <t>Fentanyl, Hydrocodone</t>
  </si>
  <si>
    <t>Hydrocodone</t>
  </si>
  <si>
    <t>Gabapentin, Buprenorphine</t>
  </si>
  <si>
    <t>Alprazolam, Hydrocodone</t>
  </si>
  <si>
    <t>Oxycodone</t>
  </si>
  <si>
    <t>Pregabalin</t>
  </si>
  <si>
    <t>Pregabalin, Hydrocodone</t>
  </si>
  <si>
    <t>Gabapentin, Hydromorphone, Zolpidem, Buprenorphine, Diazepam</t>
  </si>
  <si>
    <t>Amitriptyline, Pregabalin, Codeine</t>
  </si>
  <si>
    <t>Gabapentin, Codeine</t>
  </si>
  <si>
    <t>Gabapentin, Hydrocodone, Duloxetine</t>
  </si>
  <si>
    <t>Gabapentin</t>
  </si>
  <si>
    <t>Alprazolam, Tramadol</t>
  </si>
  <si>
    <t>Pregabalin, Oxycodone</t>
  </si>
  <si>
    <t>Alprazolam, Hydrocodone, Zolpidem</t>
  </si>
  <si>
    <t>Pregabalin, Tramadol</t>
  </si>
  <si>
    <t>Hydrocodone, Nortriptyline</t>
  </si>
  <si>
    <t>Hydrocodone, Pregabalin</t>
  </si>
  <si>
    <t>Alprazolam, Amitriptyline, Oxycodone</t>
  </si>
  <si>
    <t>Hydrocodone, Buprenorphine</t>
  </si>
  <si>
    <t>Gabapentin, Hydrocodone</t>
  </si>
  <si>
    <t>Amitriptyline, Gabapentin, Hydrocodone</t>
  </si>
  <si>
    <t>Hydrocodone, Diazepam</t>
  </si>
  <si>
    <t>Tapentadol, Pregabalin, Duloxetine</t>
  </si>
  <si>
    <t xml:space="preserve">Oxycodone, Pregabalin, Zolpidem </t>
  </si>
  <si>
    <t>Alprazolam, Gabapentin, Tramadol</t>
  </si>
  <si>
    <t>Gabapentin, Hydrocodone, Morphine, Alprazolam</t>
  </si>
  <si>
    <t>Clonazepam, Tramadol</t>
  </si>
  <si>
    <t>Tramadol, Codeine, Duloxetine, Gabapentin</t>
  </si>
  <si>
    <t>Codeine, Gabapentin</t>
  </si>
  <si>
    <t>Amitriptyline, Gabapentin, Zolpidem, Oxycodone</t>
  </si>
  <si>
    <t xml:space="preserve">Amitriptyline, Duloxetine, Gabapentin, Oxycodone, Zolpidem </t>
  </si>
  <si>
    <t>Adderall, Clonazepam, Hydrocodone</t>
  </si>
  <si>
    <t>Oxycodone, Pregabalin</t>
  </si>
  <si>
    <t>Codeine, Cyclobenzaprine</t>
  </si>
  <si>
    <t xml:space="preserve">Pregabalin, Hydrocodone, Duloxetine </t>
  </si>
  <si>
    <t>Cyclobenzaprine, Hydrocodone</t>
  </si>
  <si>
    <t>Amitriptyline, Pregabalin</t>
  </si>
  <si>
    <t>Buprenorphine, Oxycodone</t>
  </si>
  <si>
    <t>Clonazepam, Dextroamphetamine, Hydromorphone</t>
  </si>
  <si>
    <t xml:space="preserve">Alprazolam, Cyclobenzaprine, Gabapentin, Hydrocodone, Zolpidem </t>
  </si>
  <si>
    <t>Tramadol</t>
  </si>
  <si>
    <t>Hydrocodone, Morphine</t>
  </si>
  <si>
    <t>Clonazepam, Tramadol, Alprazolam</t>
  </si>
  <si>
    <t>Diazepam, Gabapentin, Hydrocodone,  Zolpidem, Buprenorphine, Chlordiazepoxide Amitriptyline</t>
  </si>
  <si>
    <t>Alprazolam, Tramadol, Zolpidem, Cyclobenzaprine, Gabapentin</t>
  </si>
  <si>
    <t xml:space="preserve">Alprazolam, Gabapentin, Tramadol, Zolpidem </t>
  </si>
  <si>
    <t>Alprazolam, Amitriptyline, Hydrocodone, Pregabalin</t>
  </si>
  <si>
    <t xml:space="preserve">Amitriptyline, Codeine, Zolpidem </t>
  </si>
  <si>
    <t>Hydrocodone, Duloxetine</t>
  </si>
  <si>
    <t>Pregabalin, Cyclobenzaprine, Oxycodone</t>
  </si>
  <si>
    <t>Gabapentin, Tramadol</t>
  </si>
  <si>
    <t>Amitriptyline, Hydrocodone</t>
  </si>
  <si>
    <t>Alprazolam, Gabapentin, Zolpidem, Cyclobenzaprine, Oxycodone, Duloxetine</t>
  </si>
  <si>
    <t>Amitriptyline, Gabapentin, Cyclobenzaprine</t>
  </si>
  <si>
    <t>Codeine, Duloxetine</t>
  </si>
  <si>
    <t>Gabapentin, Diazepam, Temazepam</t>
  </si>
  <si>
    <t>Narcan, Pregabalin, Oxycodone</t>
  </si>
  <si>
    <t xml:space="preserve">Phentermine </t>
  </si>
  <si>
    <t>Alprazolam, Duloxetine, Zolpidem, Oxycodone</t>
  </si>
  <si>
    <t>Codeine, Zolpidem</t>
  </si>
  <si>
    <t>Clonazepam, Oxycodone</t>
  </si>
  <si>
    <t>Buprenorphine, Hydrocodone</t>
  </si>
  <si>
    <t>Gabapentin, Diazepam</t>
  </si>
  <si>
    <t>Zolpidem, Amitriptyline, Hydrocodone, Pregabalin</t>
  </si>
  <si>
    <t>Pregabalin, Cyclobenzaprine</t>
  </si>
  <si>
    <t xml:space="preserve">Amitriptyline, Gabapentin, Hydrocodone, Zolpidem </t>
  </si>
  <si>
    <t xml:space="preserve">Alprazolam, Hydrocodone, Duloxetine </t>
  </si>
  <si>
    <t>Lorazepam, Pregabalin, Hydrocodone</t>
  </si>
  <si>
    <t xml:space="preserve">Zolpidem </t>
  </si>
  <si>
    <t>Pregabalin, Tramadol, Cyclobenzaprine</t>
  </si>
  <si>
    <t>Clonazepam</t>
  </si>
  <si>
    <t>Gabapentin, Tramadol, Cyclobenzaprine, Suvorexant</t>
  </si>
  <si>
    <t>Alprazolam, Hydrocodone, Pregabalin</t>
  </si>
  <si>
    <t>Gabapentin, Hydrocodone, Cyclobenzaprine</t>
  </si>
  <si>
    <t>Nortriptyline</t>
  </si>
  <si>
    <t>Alprazolam, Gabapentin, Oxycodone, Dronabinol</t>
  </si>
  <si>
    <t>Clonazepam, Hydromorphone, Methadone, Pregabalin</t>
  </si>
  <si>
    <t>Amitriptyline, Duloxetine, Gabapentin, Hydrocodone</t>
  </si>
  <si>
    <t xml:space="preserve">Gabapentin, Hydrocodone, Duloxetine, Zolpidem </t>
  </si>
  <si>
    <t xml:space="preserve">Hydromorphone, Pregabalin, Duloxetine </t>
  </si>
  <si>
    <t>Hydrocodone, Pregabalin, Duloxetine</t>
  </si>
  <si>
    <t>Hydromorphone, Pregabalin</t>
  </si>
  <si>
    <t>Clonazepam, Phentermine, Oxycodone, Percocet,  Xanax</t>
  </si>
  <si>
    <t>Codeine, Gabapentin, Hydrocodone</t>
  </si>
  <si>
    <t>Fentanyl, Gabapentin, Zolpidem, Cyclobenzaprine, Oxycodone</t>
  </si>
  <si>
    <t>Zolpidem, Dextroamphetamine, Oxycodone</t>
  </si>
  <si>
    <t>Oxycodone, Duloxetine, Pregabalin</t>
  </si>
  <si>
    <t>Pregabalin, Duloxetine, Oxycodone</t>
  </si>
  <si>
    <t>Tramadol, Adderall</t>
  </si>
  <si>
    <t>Gabapentin, Hydrocodone, Diazepam, Duloxetine</t>
  </si>
  <si>
    <t>Oxycodone, Cyclobenzaprine</t>
  </si>
  <si>
    <t>Hydrocodone, Cyclobenzaprine</t>
  </si>
  <si>
    <t>Clonazepam, Hydrocodone, Pregabalin, Tapentadol</t>
  </si>
  <si>
    <t xml:space="preserve">Gabapentin, Zolpidem, Phentermine, Oxycodone, Duloxetine </t>
  </si>
  <si>
    <t>Clonazepam, Oxycodone, Pregabalin, Duloxetine</t>
  </si>
  <si>
    <t>Amitriptyline, Gabapentin, Temazepam</t>
  </si>
  <si>
    <t>Gabapentin, Hydrocodone, Lorazepam, Oxycodone</t>
  </si>
  <si>
    <t>Gabapentin, Duloxetine</t>
  </si>
  <si>
    <t>Hydrocodone, Zolpidem</t>
  </si>
  <si>
    <t>Alprazolam, Zolpidem, Morphine</t>
  </si>
  <si>
    <t>Clonazepam, Hydrocodone</t>
  </si>
  <si>
    <t>Pregabalin, Phentermine, Zolpidem, Duloxetine</t>
  </si>
  <si>
    <t>Hydrocodone, Nortriptyline, Pregabalin</t>
  </si>
  <si>
    <t xml:space="preserve">Tramadol, Duloxetine </t>
  </si>
  <si>
    <t xml:space="preserve">Buprenorphine, Hydrocodone, Diazepam, Zolpidem </t>
  </si>
  <si>
    <t>Belbuca, Oxycodone</t>
  </si>
  <si>
    <t>Clonazepam, Gabapentin, Hydromorphone</t>
  </si>
  <si>
    <t xml:space="preserve">Alprazolam, Buprenorphine, Carisoprodol, Gabapentin, Morphine </t>
  </si>
  <si>
    <t>Alprazolam, Duloxetine, Hydrocodone</t>
  </si>
  <si>
    <t>Codeine, Gabapentin, Tramadol</t>
  </si>
  <si>
    <t>Alprazolam, Gabapentin, Tramadol, Duloxetine</t>
  </si>
  <si>
    <t>Gabapentin, Lorazepam, Tramadol</t>
  </si>
  <si>
    <t>Hydrocodone, Pregabalin, Tramadol, Zolpidem</t>
  </si>
  <si>
    <t>Codeine, Alprazolam, Gabapentin, Zolpidem, Hydrocodone</t>
  </si>
  <si>
    <t>Alprazolam, Gabapentin, Oxycodone</t>
  </si>
  <si>
    <t>Codeine, Pregabalin</t>
  </si>
  <si>
    <t>Clonazepam, Gabapentin, Codeine</t>
  </si>
  <si>
    <t>Pregabalin, Codeine</t>
  </si>
  <si>
    <t>Gabapentin, Hydrocodone, Lorazepam, Nortriptyline</t>
  </si>
  <si>
    <t xml:space="preserve">Hydrocodone, Pregabalin, Zolpidem </t>
  </si>
  <si>
    <t>Zolpidem</t>
  </si>
  <si>
    <t>Alprazolam, Oxycodone</t>
  </si>
  <si>
    <t>Alprazolam, Hydrocodone, Cyclobenzaprine, Codeine</t>
  </si>
  <si>
    <t>Gabapentin, Tramadol, Cyclobenzaprine</t>
  </si>
  <si>
    <t>Gabapentin, Morphine Sulfate</t>
  </si>
  <si>
    <t xml:space="preserve">Hydrocodone, Zolpidem </t>
  </si>
  <si>
    <t>Alprazolam, Hydrocodone, Belsomra</t>
  </si>
  <si>
    <t>Gabapentin, Tapentadol</t>
  </si>
  <si>
    <t>Diazepam</t>
  </si>
  <si>
    <t>Gabapentin, Buprenorphine, Cyclobenzaprine</t>
  </si>
  <si>
    <t>Cyclobenzaprine, Gabapentin, Hydrocodone</t>
  </si>
  <si>
    <t xml:space="preserve">Gabapentin, Oxycodone, Zolpidem </t>
  </si>
  <si>
    <t>Clonazepam, Pregabalin, Oxycodone, Morphine</t>
  </si>
  <si>
    <t>Amphetamine, Codeine, Duloxetine</t>
  </si>
  <si>
    <t>Fentanyl, Pregabalin, Oxycodone</t>
  </si>
  <si>
    <t>Adderall, Buprenorphine, Oxycodone</t>
  </si>
  <si>
    <t>Buprenorphine, Clonazepam, Hydrocodone, Gabapentin, Hydromorphone</t>
  </si>
  <si>
    <t>Amitriptyline, Gabapentin, Clonazepam, Oxycodone</t>
  </si>
  <si>
    <t>Gabapentin, Pregabalin, Oxycodone</t>
  </si>
  <si>
    <t>Duloxetine</t>
  </si>
  <si>
    <t>Clonazepam, Gabapentin, Hydrocodone</t>
  </si>
  <si>
    <t>Clonazepam, Cyclobenzaprine, Gabapentin, Tramadol</t>
  </si>
  <si>
    <t>Amitriptyline, Hydrocodone, Pregabalin, Cyclobenzaprine, Duloxetine, Zolpidem, Phentermine</t>
  </si>
  <si>
    <t>Buprenorphine, Hydrocodone, Pregabalin</t>
  </si>
  <si>
    <t>Clonazepam, Gabapentin, Tramadol</t>
  </si>
  <si>
    <t>Amitriptyline, Tramadol, Cyclobenzaprine</t>
  </si>
  <si>
    <t>Amitriptyline, Gabapentin, Hydrocodone, Cyclobenzaprine</t>
  </si>
  <si>
    <t>Buprenorphine, Hydrocodone, Lorazepam</t>
  </si>
  <si>
    <t>Codeine, Amitriptyline, Clonazepam</t>
  </si>
  <si>
    <t>Alprazolam, Gabapentin, Nucynta</t>
  </si>
  <si>
    <t>Amitriptyline, Hydrocodone, Morphine, Pregabalin</t>
  </si>
  <si>
    <t>Gabapentin, Pregabalin</t>
  </si>
  <si>
    <t>Gabapentin, Alprazolam</t>
  </si>
  <si>
    <t>Gabapentin, Hydrocodone, Oxycodone</t>
  </si>
  <si>
    <t>Adderall, Hydrocodone, Lorazepam, Pregabalin</t>
  </si>
  <si>
    <t>Alprazolam, Cyclobenzaprine, Gabapentin, Oxycodone</t>
  </si>
  <si>
    <t>Amitriptyline, Pregabalin, Tramadol</t>
  </si>
  <si>
    <t>Gabapentin, Hydrocodone, Alprazolam</t>
  </si>
  <si>
    <t>Lorazepam, Tramadol</t>
  </si>
  <si>
    <t>Gabapentin, Amitriptyline, Oxycodone</t>
  </si>
  <si>
    <t>COC</t>
  </si>
  <si>
    <t>Amitriptyline, Gabapentin, Oxycodone</t>
  </si>
  <si>
    <t>Gabapentin, Cyclobenzaprine, Butalbital</t>
  </si>
  <si>
    <t>Oxycodone, Zolpidem</t>
  </si>
  <si>
    <t>Alprazolam</t>
  </si>
  <si>
    <t>Hydrocodone, Pregabalin, Cyclobenzaprine</t>
  </si>
  <si>
    <t>Gabapentin, Hydrocodone, Diazepam</t>
  </si>
  <si>
    <t>Gabapentin, Morphine, Oxycodone</t>
  </si>
  <si>
    <t>Codeine, Hydrocodone, Lorazepam</t>
  </si>
  <si>
    <t xml:space="preserve">Codeine, Zolpidem </t>
  </si>
  <si>
    <t>Cyclobenzaprine</t>
  </si>
  <si>
    <t>Gabapentin, Lorazepam, Nortriptyline, Oxycodone</t>
  </si>
  <si>
    <t>Tramadol, Cyclobenzaprine</t>
  </si>
  <si>
    <t>Belbuca, Duloxetine, Percocet</t>
  </si>
  <si>
    <t>Gabapentin, Hydromorphone</t>
  </si>
  <si>
    <t>Clonazepam, Cyclobenzaprine, Hydrocodone, Duloxetine</t>
  </si>
  <si>
    <t>Clonazepam, Pregabalin, Tramadol</t>
  </si>
  <si>
    <t>Codeine, Cyclobenzaprine, Gabapentin</t>
  </si>
  <si>
    <t>Amitriptyline, Gabapentin, Morphine, Codeine, Diazepam</t>
  </si>
  <si>
    <t>Zolpidem, Clonazepam, Oxycodone, Hydromorphone</t>
  </si>
  <si>
    <t>Clonazepam, Gabapentin, Duloxetine</t>
  </si>
  <si>
    <t>Dextroamphetamine, Gabapentin, Cyclobenzaprine, Oxycodone</t>
  </si>
  <si>
    <t>Phentermine, Oxycodone, Gabapentin</t>
  </si>
  <si>
    <t>Codeine, Hydrocodone</t>
  </si>
  <si>
    <t xml:space="preserve">Gabapentin, Tapentadol </t>
  </si>
  <si>
    <t>Hydrocodone, Oxycodone, Tramadol</t>
  </si>
  <si>
    <t>Buprenorphine, Gabapentin, Tramadol</t>
  </si>
  <si>
    <t>Duloxetine, Hydrocodone</t>
  </si>
  <si>
    <t>Amitriptyline</t>
  </si>
  <si>
    <t>Gabapentin, Hydrocodone, Amitriptyline, Temazepam</t>
  </si>
  <si>
    <t>Amitriptyline, Oxycodone, Duloxetine</t>
  </si>
  <si>
    <t>Zolpidem, Gabapentin, Hydrocodone</t>
  </si>
  <si>
    <t xml:space="preserve">Clonazepam, Hydrocodone, Pregabalin, Duloxetine, Zolpidem </t>
  </si>
  <si>
    <t>Tramadol, Duloxetine</t>
  </si>
  <si>
    <t>Alprazolam, Zolpidem, Hydrocodone, Duloxetine</t>
  </si>
  <si>
    <t>Alprazolam, Amitriptyline, Buprenorphine, Diazepam, Gabapentin, Oxycodone</t>
  </si>
  <si>
    <t>Gabapentin, Oxycodone, Duloxetine</t>
  </si>
  <si>
    <t>Belbuca, Pregabalin</t>
  </si>
  <si>
    <t xml:space="preserve">Tramadol, Zolpidem </t>
  </si>
  <si>
    <t>Gabapentin, Tramadol, Oxycodone</t>
  </si>
  <si>
    <t>Methadone, Morphine, Pregabalin</t>
  </si>
  <si>
    <t>Gabapentin, Hydrocodone, Zolpidem</t>
  </si>
  <si>
    <t xml:space="preserve">Hydrocodone, Pregabalin, Buprenorphine, Zolpidem </t>
  </si>
  <si>
    <t>Hydrocodone, Lorazepam</t>
  </si>
  <si>
    <t xml:space="preserve">Gabapentin, Hydrocodone, Phentermine </t>
  </si>
  <si>
    <t>Hydrocodone, Pregabalin, Nortriptyline, Tramadol</t>
  </si>
  <si>
    <t>Hydrocodone, Fioricet #3</t>
  </si>
  <si>
    <t>Clonazepam, Hydrocodone, Gabapentin</t>
  </si>
  <si>
    <t>Gabapentin, Tramadol, Duloxetine</t>
  </si>
  <si>
    <t>Hydromorphone, Morphine, Cyclobenzaprine</t>
  </si>
  <si>
    <t>Alprazolam, Gabapentin, Oxycodone, Lorazepam, Buprenorphine</t>
  </si>
  <si>
    <t xml:space="preserve">Gabapentin, Tramadol, Zolpidem </t>
  </si>
  <si>
    <t>Hydrocodone, Gabapentin</t>
  </si>
  <si>
    <t>Hydrocodone, Tramadol</t>
  </si>
  <si>
    <t>Gabapentin, Tramadol, Buprenorphine</t>
  </si>
  <si>
    <t>Hydrocodone, Codeine</t>
  </si>
  <si>
    <t>Cyclobenzaprine, Gabapentin, Hydrocodone, Oxycodone, Duloxetine</t>
  </si>
  <si>
    <t>Alprazolam, Pregabalin, Codeine</t>
  </si>
  <si>
    <t>Tramadol, Oxycodone</t>
  </si>
  <si>
    <t>Clorazepate Dipotassium, Lorazepam, Duloxetine, Lorazepam, Gabapentin, Tramadol</t>
  </si>
  <si>
    <t>Clonazepam, Gabapentin, Hydrocodone, Zolpidem, Duloxetine</t>
  </si>
  <si>
    <t>Armodafinil, Butalbital, Clonazepam, Gabapentin</t>
  </si>
  <si>
    <t>Zolpidem, Oxycodone</t>
  </si>
  <si>
    <t>Adderall, Diazepam, Pregabalin, Oxycodone</t>
  </si>
  <si>
    <t>Hydrocodone, Pregabalin, Tramadol</t>
  </si>
  <si>
    <t>Tramadol, Buprenorphine, Cyclobenzaprine</t>
  </si>
  <si>
    <t>Zolpidem, Duloxetine</t>
  </si>
  <si>
    <t>Pregabalin, Oxycodone, Duloxetine</t>
  </si>
  <si>
    <t>Alprazolam, Gabapentin, Pregabalin</t>
  </si>
  <si>
    <t>Gabapentin, Zolpidem, Oxycodone</t>
  </si>
  <si>
    <t>Alprazolam, Butrans, Duloxetine,  Hydrocodone, Pregabalin</t>
  </si>
  <si>
    <t xml:space="preserve">Pregabalin, Zolpidem </t>
  </si>
  <si>
    <t>Pregabalin, Tramadol, Amitriptyline</t>
  </si>
  <si>
    <t>Pregabalin, Tramadol, Duloxetine</t>
  </si>
  <si>
    <t>Amitriptyline, Hydrocodone, Pregabalin</t>
  </si>
  <si>
    <t xml:space="preserve">Hydrocodone, Pregabalin, Morphine </t>
  </si>
  <si>
    <t>Amitriptyline, Gabapentin, Tramadol</t>
  </si>
  <si>
    <t>Clonazepam, Gabapentin, Temazepam</t>
  </si>
  <si>
    <t xml:space="preserve">Buprenorphine, Pregabalin, Zolpidem </t>
  </si>
  <si>
    <t>Duloxetine, Gabapentin, Tramadol</t>
  </si>
  <si>
    <t xml:space="preserve">Cyclobenzaprine, Gabapentin, Tramadol, Zolpidem </t>
  </si>
  <si>
    <t>Alprazolam, Codeine</t>
  </si>
  <si>
    <t>Adderall, Clonazepam, Buprenorphine, Hydrocodone</t>
  </si>
  <si>
    <t>Oxycodone, Duloxetine</t>
  </si>
  <si>
    <t>Hydrocodone, Gabapentin, Morphine</t>
  </si>
  <si>
    <t>Hydrocodone, Tapentadol</t>
  </si>
  <si>
    <t xml:space="preserve">Duloxetine </t>
  </si>
  <si>
    <t xml:space="preserve">Zaleplon, Zolpidem </t>
  </si>
  <si>
    <t>Alprazolam, Codeine, Gabapentin, Buprenorphine</t>
  </si>
  <si>
    <t>Gabapentin, Cyclobenzaprine, Codeine</t>
  </si>
  <si>
    <t>Alprazolam, Hydromorphone</t>
  </si>
  <si>
    <t xml:space="preserve">Codeine, Buprenorphine, Lorazepam </t>
  </si>
  <si>
    <t>Zolpidem, Alprazolam, Diazepam, Butalbital, Codeine, Cyclobenzaprine, Vyvanse</t>
  </si>
  <si>
    <t>Alprazolam, Gabapentin, Hydrocodone, Cyclobenzaprine, Duloxetine</t>
  </si>
  <si>
    <t>Alprazolam, Gabapentin, Hydrocodone, Buprenorphine</t>
  </si>
  <si>
    <t xml:space="preserve">Alprazolam, Buprenorphine, Clonazepam, Gabapentin, Hydrocodone, Zolpidem </t>
  </si>
  <si>
    <t>Zolpidem, Buprenorphine, Gabapentin, Hydrocodone</t>
  </si>
  <si>
    <t xml:space="preserve">Codeine, Hydrocodone, Phentermine </t>
  </si>
  <si>
    <t>Oxycodone, Pregabalin, Tramadol</t>
  </si>
  <si>
    <t>Alprazolam, Gabapentin, Buprenorphine, Codeine</t>
  </si>
  <si>
    <t>Alprazolam, Hydrocodone, Oxycodone</t>
  </si>
  <si>
    <t>Amitriptyline, Gabapentin, Hydrocodone, Alprazolam</t>
  </si>
  <si>
    <t>Cyclobenzaprine, Oxycodone</t>
  </si>
  <si>
    <t xml:space="preserve">Clonazepam, Duloxetine, Hydrocodone, Zolpidem </t>
  </si>
  <si>
    <t>Morphine, Oxycodone</t>
  </si>
  <si>
    <t>Gabapentin, Hydrocodone, Zolpidem, Duloxetine</t>
  </si>
  <si>
    <t>Amitriptyline, Tramadol</t>
  </si>
  <si>
    <t>Zolpidem, Oxycodone, Zolpidem, Fioricet #3</t>
  </si>
  <si>
    <t>Alprazolam, Zolpidem, Nortriptyline, Oxycodone</t>
  </si>
  <si>
    <t>Zolpidem, Buprenorphine, Codeine</t>
  </si>
  <si>
    <t xml:space="preserve">Tramadol, Pregabalin, Zolpidem </t>
  </si>
  <si>
    <t>Gabapentin, Nortriptyline</t>
  </si>
  <si>
    <t>Amitriptyline, Diazepam, Tramadol, Zolpidem</t>
  </si>
  <si>
    <t>Clonazepam, Gabapentin</t>
  </si>
  <si>
    <t>Clonazepam, Hydrocodone, Pregabalin</t>
  </si>
  <si>
    <t>Codeine, Lorazepam</t>
  </si>
  <si>
    <t>Morphine, Cyclobenzaprine, Zolpidem, Gabapentin</t>
  </si>
  <si>
    <t>Pregabalin, Hydrocodone, Cyclobenzaprine, Duloxetine</t>
  </si>
  <si>
    <t>Alprazolam, Codeine, Duloxetine</t>
  </si>
  <si>
    <t xml:space="preserve">Pregabalin, Oxycodone, Buprenorphine, Nortriptyline </t>
  </si>
  <si>
    <t>Hydrocodone, Vyvanse</t>
  </si>
  <si>
    <t>Amitriptyline, Carisoprodol, Hydrocodone, Tramadol</t>
  </si>
  <si>
    <t>Gabapentin, Tramadol, Alprazolam</t>
  </si>
  <si>
    <t>Alprazolam, Gabapentin</t>
  </si>
  <si>
    <t>Carisoprodol, Gabapentin, Codeine</t>
  </si>
  <si>
    <t>Gabapentin, Pregabalin, Tramadol</t>
  </si>
  <si>
    <t>Amitriptyline, Clonazepam, Gabapentin</t>
  </si>
  <si>
    <t>Gabapentin, Pregabalin, Hydrocodone</t>
  </si>
  <si>
    <t>Duloxetine, Oxycodone, Pregabalin</t>
  </si>
  <si>
    <t>Alprazolam, Amitriptyline, Cyclobenzaprine, Hydrocodone, Gabapentin</t>
  </si>
  <si>
    <t>Hydrocodone, Alprazolam</t>
  </si>
  <si>
    <t xml:space="preserve">Nortriptyline </t>
  </si>
  <si>
    <t>Phentermine, Tramadol</t>
  </si>
  <si>
    <t>Buprenorphine, Clonazepam, Pregabalin, Hydrocodone, Oxycodone, Cyclobenzaprine</t>
  </si>
  <si>
    <t>Carisoprodol</t>
  </si>
  <si>
    <t>Tramadol, Gabapentin</t>
  </si>
  <si>
    <t>Clonazepam, Gabapentin, Nortriptyline, Tramadol, Alprazolam</t>
  </si>
  <si>
    <t>Amitriptyline, Gabapentin</t>
  </si>
  <si>
    <t>Pregabalin, Oxycodone, Cyclobenzaprine</t>
  </si>
  <si>
    <t>Codeine, Gabapentin, Cyclobenzaprine</t>
  </si>
  <si>
    <t xml:space="preserve">Gabapentin, Zolpidem </t>
  </si>
  <si>
    <t>Amitriptyline, Duloxetine, Oxycodone</t>
  </si>
  <si>
    <t>Alprazolam, Gabapentin, Zolpidem, Oxycodone, Buprenorphine</t>
  </si>
  <si>
    <t>Adderall, Duloxetine</t>
  </si>
  <si>
    <t>Pregabalin, Codeine, Gabapentin</t>
  </si>
  <si>
    <t xml:space="preserve">Pregabalin, Tramadol , Duloxetine </t>
  </si>
  <si>
    <t>Clonazepam, Codeine</t>
  </si>
  <si>
    <t>Hydrocodone, Temazepam</t>
  </si>
  <si>
    <t>Duloxetine, Hydrocodone, Pregabalin, Methadone, Tramadol</t>
  </si>
  <si>
    <t>Bultalbital, Tramadol, Zolpidem</t>
  </si>
  <si>
    <t xml:space="preserve">Amitriptyline, Hydrocodone, Pregabalin, Phentermine </t>
  </si>
  <si>
    <t>Gabapentin, Oxycodone - Acetaminophen, Diazepam</t>
  </si>
  <si>
    <t>Tapentadol, Oxycodone, Oxycodone</t>
  </si>
  <si>
    <t>Methylphenidate, Tramadol</t>
  </si>
  <si>
    <t>Cyclobenzaprine, Duloxetine, Hydrocodone, Pregabalin</t>
  </si>
  <si>
    <t>Pregabalin, Buprenorphine</t>
  </si>
  <si>
    <t xml:space="preserve">Clonazepam, Oxycodone, Pregabalin, Zolpidem </t>
  </si>
  <si>
    <t>Gabapentin, Ultracet</t>
  </si>
  <si>
    <t xml:space="preserve">Cyclobenzaprine, Zolpidem </t>
  </si>
  <si>
    <t>Amitriptyline, Cyclobenzaprine, Tramadol</t>
  </si>
  <si>
    <t>Cyclobenzaprine, Duloxetine, Gabapentin, Zolpidem</t>
  </si>
  <si>
    <t>Oxycodone, Gabapentin</t>
  </si>
  <si>
    <t xml:space="preserve">Duloxetine, Hydrocodone, Pregabalin, Zolpidem </t>
  </si>
  <si>
    <t>Zolpidem, Cyclobenzaprine</t>
  </si>
  <si>
    <t>Hydrocodone, Pregabalin, Zolpidem, Buprenorphine, Duloxetine</t>
  </si>
  <si>
    <t>Lorazepam, Chlordiazepoxide</t>
  </si>
  <si>
    <t>Diazepam, Tramadol, Gabapentin</t>
  </si>
  <si>
    <t>Amitriptyline, Pregabalin, Hydrocodone</t>
  </si>
  <si>
    <t>Adderall, Pregabalin, Hydrocodone, Oxycodone</t>
  </si>
  <si>
    <t>(+) methamphetamines</t>
  </si>
  <si>
    <t>Codeine, Gabapentin, Alprazolam</t>
  </si>
  <si>
    <t>Alprazolam, Buprenorphine, Tramadol</t>
  </si>
  <si>
    <t>Fentanyl, Gabapentin, Hydromorphone</t>
  </si>
  <si>
    <t>Codeine, Alprazolam, Diazepam, Gabapentin</t>
  </si>
  <si>
    <t xml:space="preserve">Fentanyl, Gabapentin, Hydrocodone, Cyclobenzaprine, Duloxetine </t>
  </si>
  <si>
    <t>Alprazolam, Amitriptyline, Pregabalin, Tramadol</t>
  </si>
  <si>
    <t>Amitriptyline, Gabapentin, Hydrocodone, Morphine</t>
  </si>
  <si>
    <t>Alprazolam, Gabapentin, Clonazepam, Tramadol</t>
  </si>
  <si>
    <t>Methadone</t>
  </si>
  <si>
    <t>Duloxetine, Hydrocodone, Diazepam</t>
  </si>
  <si>
    <t xml:space="preserve">Zolpidem, Duloxetine </t>
  </si>
  <si>
    <t>Clonazepam, Gabapentin, Hydrocodone, Lorazepam</t>
  </si>
  <si>
    <t>Gabapentin, Alprazolam, Oxycodone</t>
  </si>
  <si>
    <t>Amitriptyline, Duloxetine</t>
  </si>
  <si>
    <t>Clonazepam, Pregabalin, Hydrocodone</t>
  </si>
  <si>
    <t>Tramadol, Alprazolam</t>
  </si>
  <si>
    <t>Gabapentin, Alprazolam, Codeine</t>
  </si>
  <si>
    <t>Zolpidem, Hydrocodone, Duloxetine</t>
  </si>
  <si>
    <t>Amitriptyline, Gabapentin, Buprenorphine, Oxycodone</t>
  </si>
  <si>
    <t xml:space="preserve">Hydrocodone, Clonazepam, Zolpidem </t>
  </si>
  <si>
    <t>Adderall, Tapentadol</t>
  </si>
  <si>
    <t>Gabapentin, Hydrocodone, Duloxetine, Cyclobenzaprine</t>
  </si>
  <si>
    <t>Alprazolam, Tramadol, Zolpidem</t>
  </si>
  <si>
    <t>Amitriptyline , Dexmethylphenidate</t>
  </si>
  <si>
    <t>Belbuca, Gabapentin, Hydrocodone</t>
  </si>
  <si>
    <t>Methylphenidate</t>
  </si>
  <si>
    <t>Pregabalin, Codeine, Duloxetine</t>
  </si>
  <si>
    <t xml:space="preserve">Pregabalin, Oxycodone, Cyclobenzaprine, Duloxetine </t>
  </si>
  <si>
    <t>Alprazolam, Zolpidem, Cyclobenzaprine</t>
  </si>
  <si>
    <t>Alprazolam, Tramadol, Pregabalin, Duloxetine</t>
  </si>
  <si>
    <t>Adderall</t>
  </si>
  <si>
    <t>Gabapentin, Temazepam</t>
  </si>
  <si>
    <t>Gabapentin, Amitriptyline, Methadone</t>
  </si>
  <si>
    <t>Amitriptyline, Oxycodone</t>
  </si>
  <si>
    <t xml:space="preserve">Buprenorphine, Gabapentin, Oxycodone, Tramadol, Zolpidem </t>
  </si>
  <si>
    <t>Codeine, Tramadol</t>
  </si>
  <si>
    <t>Adderall, Cyclobenzaprine, Duloxetine, Tramadol</t>
  </si>
  <si>
    <t>Hydrocodone, Duloxetine, Gabapentin, Buprenorphine</t>
  </si>
  <si>
    <t>Clonazepam, Gabapentin, Hydrocodone, Cyclobenzaprine, Duloxetine</t>
  </si>
  <si>
    <t>Codeine, Duloxetine, Gabapentin</t>
  </si>
  <si>
    <t>Amitriptyline, Clonazepam, Pregabalin, Tramadol</t>
  </si>
  <si>
    <t xml:space="preserve">Gabapentin, Duloxetine </t>
  </si>
  <si>
    <t>Gabapentin, Narcan, Oxycodone, Duloxetine</t>
  </si>
  <si>
    <t>Buprenorphine</t>
  </si>
  <si>
    <t>Morphine, Pregabalin, Hydrocodone</t>
  </si>
  <si>
    <t>Pregabalin, Duloxetine, Hydrocodone</t>
  </si>
  <si>
    <t>Alprazolam, Tramadol, Duloxetine</t>
  </si>
  <si>
    <t xml:space="preserve">Gabapentin, Hydrocodone, Tramadol, Zolpidem </t>
  </si>
  <si>
    <t>Duloxetine, Gabapentin</t>
  </si>
  <si>
    <t>Cylcobenzaprine, Tramadol</t>
  </si>
  <si>
    <t>Carisoprodol, Lorazepam</t>
  </si>
  <si>
    <t>Hydromorphone, Buprenorphine</t>
  </si>
  <si>
    <t>Alprazolam, Zolpidem</t>
  </si>
  <si>
    <t>Pregabalin, Morphine, Duloxetine, Hydrocodone</t>
  </si>
  <si>
    <t>Duloxetine, Tramadol, Cyclobenzaprine, Gabapentin</t>
  </si>
  <si>
    <t>Gabapentin, Hydrocodone, Tramadol</t>
  </si>
  <si>
    <t>Hydrocodone, Cyclobenzaprine, Duloxetine</t>
  </si>
  <si>
    <t>Buprenorphine, Clonazepam, Oxycodone</t>
  </si>
  <si>
    <t>Duloxetine, Gabapentin, Codeine</t>
  </si>
  <si>
    <t>Ativan, Oxycodone</t>
  </si>
  <si>
    <t>Hydrocodone, Pregabalin, Zolpidem</t>
  </si>
  <si>
    <t xml:space="preserve">Morphine </t>
  </si>
  <si>
    <t>Duloxetine, Methylphenidate</t>
  </si>
  <si>
    <t xml:space="preserve">Pregabalin, Duloxetine, Codeine, Zolpidem </t>
  </si>
  <si>
    <t>Gabapentin, Duloxetine, Hydrocodone</t>
  </si>
  <si>
    <t>Lorazepam</t>
  </si>
  <si>
    <t>Zolpidem, Hydrocodone, Pregabalin, Duloxetine, Gabapentin</t>
  </si>
  <si>
    <t>Gabapentin, Oxycodone, Buprenorphine</t>
  </si>
  <si>
    <t>Alprazolam, Cyclobenzaprine</t>
  </si>
  <si>
    <t xml:space="preserve">Gabapentin, Oxycodone </t>
  </si>
  <si>
    <t>Gabapentin, Hydrocodone, Buprenorphine</t>
  </si>
  <si>
    <t>HIGH</t>
  </si>
  <si>
    <t>Butalbital - APAP - Caffeine, Oxycodone</t>
  </si>
  <si>
    <t>Pregabalin, Oxycodone, Tramadol</t>
  </si>
  <si>
    <t>Pregabalin, Codeine, Cyclobenzaprine, Zolpidem, Duloxetine, Amitriptyline</t>
  </si>
  <si>
    <t xml:space="preserve">Alprazolam, Tapentadol, Zolpidem </t>
  </si>
  <si>
    <t>Phentermine</t>
  </si>
  <si>
    <t>Buprenorphine, Tramadol</t>
  </si>
  <si>
    <t>Gabapentin, Lorazepam</t>
  </si>
  <si>
    <t>Buprenorphine, Codeine, Gabapentin</t>
  </si>
  <si>
    <t>Hydrocodone, Pregabalin, Buprenorphine, Duloxetine</t>
  </si>
  <si>
    <t>Zolpidem, Hydrocodone</t>
  </si>
  <si>
    <t>Alprazolam, Oxycodone, Buprenorphine, Pregabalin</t>
  </si>
  <si>
    <t>Tramadol, Codeine, Hydrocodone</t>
  </si>
  <si>
    <t>Alprazolam, Carisoprodol, Codeine</t>
  </si>
  <si>
    <t>Adderall, Gabapentin, Codeine</t>
  </si>
  <si>
    <t>Gabapentin, Buprenorphine, Codeine</t>
  </si>
  <si>
    <t>Clonazepam, Hydrocodone, Buprenorphine</t>
  </si>
  <si>
    <t>Amitriptyline, Diazepam</t>
  </si>
  <si>
    <t>Buprenorphine, Hydrocodone, Gabapentin</t>
  </si>
  <si>
    <t>Phentermine, Pregabalin</t>
  </si>
  <si>
    <t>Methylphenidate, Oxycodone, Cyclobenzaprine</t>
  </si>
  <si>
    <t>Cyclobenzaprine, Modafinil, Tramadol</t>
  </si>
  <si>
    <t>Gabapentin, Cyclobenzaprine, Oxycodone</t>
  </si>
  <si>
    <t>Gabapentin, Temazepam, Tramadol</t>
  </si>
  <si>
    <t>Adderall, Gabapentin, Duloxetine, Cyclobenzaprine</t>
  </si>
  <si>
    <t>Dextroamphetamine, Oxycodone, Dexedrine</t>
  </si>
  <si>
    <t>Pregabalin, Cyclobenzaprine, Codeine</t>
  </si>
  <si>
    <t>Clonazepam, Pregabalin</t>
  </si>
  <si>
    <t>Alprazolam, Gabapentin, Oxycodone, Cyclobenzaprine, Duloxetine</t>
  </si>
  <si>
    <t>Cyclobenzaprine, Duloxetine, Gabapentin, Hydrocodone, Pregabalin</t>
  </si>
  <si>
    <t>Adderall, Alprazolam, Hydrocodone</t>
  </si>
  <si>
    <t>Gabapentin, Nortriptyline, Oxycodone</t>
  </si>
  <si>
    <t>Codeine, Amitriptyline, Nortriptyline, Hydrocodone, Pregabalin, Tramadol</t>
  </si>
  <si>
    <t>Clonazepam, Pregabalin, Duloxetine</t>
  </si>
  <si>
    <t>Cyclobenzaprine, Pregabalin</t>
  </si>
  <si>
    <t>Gabapentin, Buprenorphine, Hydrocodone, Cyclobenzaprine</t>
  </si>
  <si>
    <t>Codeine, Clonazepam, Gabapentin, Tramadol</t>
  </si>
  <si>
    <t>Clonazepam, Gabapentin, Cyclobenzaprine, Oxycodone, Duloxetine</t>
  </si>
  <si>
    <t>Hydrocodone, Temazepam, Alprazolam, Zolpidem</t>
  </si>
  <si>
    <t>Tramadol, Diazepam</t>
  </si>
  <si>
    <t>Tramadol, Phentermine, Cyclobenzaprine</t>
  </si>
  <si>
    <t xml:space="preserve">Cyclobenzaprine </t>
  </si>
  <si>
    <t>Amitriptyline, Gabapentin, Pregabalin</t>
  </si>
  <si>
    <t>Codeine, Cyclobenzaprine,  Alprazolam</t>
  </si>
  <si>
    <t>Tramadol, Diazepam, Cyclobenzaprine</t>
  </si>
  <si>
    <t>Alprazolam, Amitriptyline, Amphetamine, Dextroamphetamine, Duloxetine</t>
  </si>
  <si>
    <t>Buprenorphine, Hydrocodone, Duloxetine</t>
  </si>
  <si>
    <t>Diphenoxylate - Atropine, Gabapentin, Hydrocodone, Lorazepam</t>
  </si>
  <si>
    <t>Codeine, Cyclobenzaprine, Duloxetine, Gabapentin</t>
  </si>
  <si>
    <t>Clonazepam, Dextroamphetamine, Duloxetine</t>
  </si>
  <si>
    <t>Pregabalin, Duloxetine</t>
  </si>
  <si>
    <t>Pregabalin, Tapentadol</t>
  </si>
  <si>
    <t>Alprazolam, Buprenorphine, Clonazepam, Oxycodone</t>
  </si>
  <si>
    <t>Cyclobenzaprine, Tramadol</t>
  </si>
  <si>
    <t>Gabapentin, Tramadol, Alprazolam , Codeine, Diazepam</t>
  </si>
  <si>
    <t>Tramadol, Gabapentin, Duloxetine</t>
  </si>
  <si>
    <t>Tramadol, Zolpidem</t>
  </si>
  <si>
    <t>Tramadol, Pregabalin</t>
  </si>
  <si>
    <t>Armodafinil</t>
  </si>
  <si>
    <t>Pregabalin, Zolpidem, Codeine, Duloxetine</t>
  </si>
  <si>
    <t>Clonazepam, Gabapentin, Tramadol, Nortriptyline</t>
  </si>
  <si>
    <t>Cyclobenzaprine, Pregabalin, Tramadol</t>
  </si>
  <si>
    <t>Morphine</t>
  </si>
  <si>
    <t>Gabapentin, Hydrocodone, Pregabalin</t>
  </si>
  <si>
    <t>Amphetamine, Dextroamphetamine</t>
  </si>
  <si>
    <t>Gabapentin, Tramadol, Cyclobenzaprine, Duloxetine</t>
  </si>
  <si>
    <t>Tramadol, Hydrocodone</t>
  </si>
  <si>
    <t>Alprazolam, Tapentadol, Pregabalin, Zolpidem</t>
  </si>
  <si>
    <t>Diazepam, Hydrocodone</t>
  </si>
  <si>
    <t>Duloxetine, Pregabalin</t>
  </si>
  <si>
    <t>Morphine, Diazepam, Cyclobenzaprine</t>
  </si>
  <si>
    <t>Pregabalin, Zolpidem, Cyclobenzaprine</t>
  </si>
  <si>
    <t>Carisoprodol, Gabapentin, Oxycodone</t>
  </si>
  <si>
    <t>Alprazolam, Gabapentin, Duloxetine</t>
  </si>
  <si>
    <t>Codeine, Alprazolam, Tramadol, Gabapentin</t>
  </si>
  <si>
    <t>Codeine, Amitriptyline, Gabapentin</t>
  </si>
  <si>
    <t>Tramadol, Codeine</t>
  </si>
  <si>
    <t>Clonazepam, Cyclobenzaprine, Pregabalin</t>
  </si>
  <si>
    <t>Gabapentin, Duloxetine, Tramadol</t>
  </si>
  <si>
    <t>Gabapentin, Tramadol, Diazepam</t>
  </si>
  <si>
    <t>Buprenorphine, Gabapentin, Hydrocodone</t>
  </si>
  <si>
    <t>Pregabalin, Phentermine</t>
  </si>
  <si>
    <t>Alprazolam, Hydrocodone, Vyvanse</t>
  </si>
  <si>
    <t>Gabapentin, Clonazepam, Tramadol</t>
  </si>
  <si>
    <t>Pregabalin, Duloxetine, Tramadol</t>
  </si>
  <si>
    <t>Alprazolam, Zolpidem, Cyclobenzaprine, Oxycodone, Pregabalin</t>
  </si>
  <si>
    <t>Gabapentin, Hydrocodone, Morphine</t>
  </si>
  <si>
    <t>Codeine, Pregabalin, Zolpidem</t>
  </si>
  <si>
    <t>Gabapentin, Buprenorphine, Duloxetine</t>
  </si>
  <si>
    <t>Gabapentin, Pregabalin, Amitriptyline, Cyclobenzaprine, Alprazolam</t>
  </si>
  <si>
    <t>Tramadol, Gabapentin, Cyclobenzaprine</t>
  </si>
  <si>
    <t>Buprenorphine, Oxycodone, Gabapentin</t>
  </si>
  <si>
    <t>Zolpidem, Cyclobenzaprine, Nortriptyline</t>
  </si>
  <si>
    <t xml:space="preserve">Cyclobenzaprine, Hydrocodone, Zolpidem </t>
  </si>
  <si>
    <t>Codeine, Nortriptyline, Tapentadol, Oxycodone, Pregabalin, Amitriptyline, Duloxetine</t>
  </si>
  <si>
    <t>Gabapentin, Duloxetine, Buprenorphine, Hydrocodone</t>
  </si>
  <si>
    <t xml:space="preserve">Gabapentin, Nortriptyline , Zolpidem </t>
  </si>
  <si>
    <t>Duloxetine, Gabapentin, Hydrocodone</t>
  </si>
  <si>
    <t>Codeine, Clonazepam, Gabapentin</t>
  </si>
  <si>
    <t>Alprazolam, Pregabalin, Codeine, Duloxetine</t>
  </si>
  <si>
    <t>Hydrocodone, Clonazepam, Pregabalin</t>
  </si>
  <si>
    <t>Tapentadol , Pregabalin, Cyclobenzaprine, Oxycodone</t>
  </si>
  <si>
    <t>Codeine, Gabapentin, Pregabalin</t>
  </si>
  <si>
    <t xml:space="preserve">Alprazolam, Duloxetine, Hydrocodone, Zolpidem </t>
  </si>
  <si>
    <t>Alprazolam, Amitriptyline, Gabapentin</t>
  </si>
  <si>
    <t xml:space="preserve">Methadone, Duloxetine </t>
  </si>
  <si>
    <t>Codeine #3, Diazepam, Pregabalin</t>
  </si>
  <si>
    <t>Temazepam</t>
  </si>
  <si>
    <t xml:space="preserve">Codeine, Alprazolam, Duloxetine </t>
  </si>
  <si>
    <t>Oxycodone, Gabapentin, Lorazepam, Tramadol</t>
  </si>
  <si>
    <t xml:space="preserve">Diazepam, Zolpidem </t>
  </si>
  <si>
    <t>Oxycodone, Buprenorphine, Gabapentin</t>
  </si>
  <si>
    <t>Gabapentin, Tramadol, Zolpidem</t>
  </si>
  <si>
    <t xml:space="preserve">Pregabalin, Cyclobenzaprine </t>
  </si>
  <si>
    <t>Duloxetine, Hydrocodone, Lorazepam, Pregabalin, Buprenorphine</t>
  </si>
  <si>
    <t xml:space="preserve">Fentanyl, Zolpidem </t>
  </si>
  <si>
    <t xml:space="preserve">Alprazolam, Gabapentin, Hydrocodone, Cyclobenzaprine, Zolpidem </t>
  </si>
  <si>
    <t>Hydrocodone, Gabapentin, Duloxetine</t>
  </si>
  <si>
    <t>Duloxetine, Fentanyl</t>
  </si>
  <si>
    <t>Amitrityline, Cyclobenzaprine</t>
  </si>
  <si>
    <t>Clonazepam, Tapentadol</t>
  </si>
  <si>
    <t>Dextroamphetamine, Butrans, Gabapentin, Oxycodone</t>
  </si>
  <si>
    <t>Buprenorphine, Duloxetine, Hydrocodone, Pregabalin</t>
  </si>
  <si>
    <t>Amitriptyline, Belbuca, Gabapentin, Oxycodone, Zolpidem</t>
  </si>
  <si>
    <t>Codeine, Clonazepam</t>
  </si>
  <si>
    <t xml:space="preserve">Duloxetine, Hydrocodone, Tramadol, Zolpidem </t>
  </si>
  <si>
    <t>Fentanyl, Gabapentin, Oxycodone</t>
  </si>
  <si>
    <t>Fentanyl, Gabapentin, Hydrocodone</t>
  </si>
  <si>
    <t>Cyclobenzaprine, Gabapentin</t>
  </si>
  <si>
    <t xml:space="preserve">Gabapentin, Hydrocodone, Zolpidem </t>
  </si>
  <si>
    <t>Alprazolam, Duloxetine, Gabapentin, Hydrocodone</t>
  </si>
  <si>
    <t xml:space="preserve">Hydrocodone, Oxycodone, Zolpidem </t>
  </si>
  <si>
    <t>Cycloebenzaprine, Duloxetine, Gabapentin, Hydrocodone</t>
  </si>
  <si>
    <t xml:space="preserve">Alprazolam, Amitriptyline, Buprenorphine, Duloxetine, Gabapentin, Hydrocodone, Zolpidem </t>
  </si>
  <si>
    <t>Duloxetine, Gabapentin, Nortriptyline, Oxycodone</t>
  </si>
  <si>
    <t>Buprenorphine, Gabapentin, Oxycodone</t>
  </si>
  <si>
    <t>Alprazolam, Fentanyl, Gabapentin, Oxycodone, Tramadol</t>
  </si>
  <si>
    <t>Oxycodone, Pregabalin, Duloxetine, Morphine</t>
  </si>
  <si>
    <t>Alprazolam, Duloxetine, Hydrocodone, Tramadol</t>
  </si>
  <si>
    <t xml:space="preserve">Gabapentin, Hydrocodone, Duloxetine, Morphine </t>
  </si>
  <si>
    <t xml:space="preserve">Duloxetine, Hydrocodone, Morphine  </t>
  </si>
  <si>
    <t xml:space="preserve">Duloxetine, Oxycodone, Zolpidem </t>
  </si>
  <si>
    <t>Gabapentin, Hydrocodone, Amitriptyline</t>
  </si>
  <si>
    <t>Belbuca, Clonazepam, Hydrocodone,  Gabapentin</t>
  </si>
  <si>
    <t xml:space="preserve">Gabapentin, Hydrocodone, Hydromorphone </t>
  </si>
  <si>
    <t>Buprenorphine, Clonazepam, Hydrocodone, Gabapentin</t>
  </si>
  <si>
    <t xml:space="preserve">Alprazolam,  Gabapentin, Hydrocodone, Morphine </t>
  </si>
  <si>
    <t>Clonazepam, Oxycodone, Tramadol</t>
  </si>
  <si>
    <t>Cyclobenzaprine,Tramadol</t>
  </si>
  <si>
    <t>Cyclobenzaprine, Duloxetine, Gabapentin, Pregabalin, Tramadol</t>
  </si>
  <si>
    <t>Clonazepam, Duloxetine, Hydrocodone, Tramadol</t>
  </si>
  <si>
    <t>Hydrocodone, Lorazepam, Pregabalin</t>
  </si>
  <si>
    <t xml:space="preserve">Buprenorphine, Pregabalin, Oxycodone, Zolpidem </t>
  </si>
  <si>
    <t>Buprenorphine, Gabapentin, Hydrocodone, Lorazepam</t>
  </si>
  <si>
    <t xml:space="preserve">Hydrocodone, Tramadol, Zolpidem </t>
  </si>
  <si>
    <t>Gabapentin, Hydrocodone, Tramadol, Buprenorphine</t>
  </si>
  <si>
    <t>Alprazolam, Duloxetine, Methadone</t>
  </si>
  <si>
    <t>Clonazepam, Gabapentin, Hydrocodone, Morphine</t>
  </si>
  <si>
    <t>Amitriptyline, Buprenorphine, Cyclobenzaprine, Hydrocodone, Pregabalin</t>
  </si>
  <si>
    <t>Clonazepam, Codeine, Gabapentin</t>
  </si>
  <si>
    <t>Clonazepam, Cyclobenzaprine, Hydrocodone</t>
  </si>
  <si>
    <t xml:space="preserve">Amitriptyline, Gabapentin, Tramadol, Zolpidem </t>
  </si>
  <si>
    <t xml:space="preserve">Buprenorphine, Clonazepam, Duloxetine, Pregabalin, Tramadol, Zolpidem </t>
  </si>
  <si>
    <t>Lisdexamfetamine Dimesylate, Gabapentin, Oxycodone, Pregabalin</t>
  </si>
  <si>
    <t>Codeine, Duloxetine, Lorazepam</t>
  </si>
  <si>
    <t>Buprenorphine, Cyclobenzaprine, Duloxetine, Pregabalin</t>
  </si>
  <si>
    <t>Buprenorphine, Duloxetine, Pregabalin</t>
  </si>
  <si>
    <t>Hydrocodone, Gabapentin, Duloxetine, Phentermine</t>
  </si>
  <si>
    <t>Temazepam, Tramadol, Alprazolam</t>
  </si>
  <si>
    <t>Alprazolam, Buprenorphine, Hydrocodone</t>
  </si>
  <si>
    <t>Gabapentin, Hydrocodone, Methadone</t>
  </si>
  <si>
    <t>Gabapentin, Morphine</t>
  </si>
  <si>
    <t>Gabapentin, Dronabinol</t>
  </si>
  <si>
    <t>Buprenorphine, Lorazepam, Gabapentin</t>
  </si>
  <si>
    <t>Tramadol, Duloxetine, Pregabalin</t>
  </si>
  <si>
    <t>Adderall, Oxycodone</t>
  </si>
  <si>
    <t xml:space="preserve">Codeine, Gabapentin, Cyclobenzaprine, </t>
  </si>
  <si>
    <t>Oxycodone, Armodafinil, Temazepam, Buprenorphine</t>
  </si>
  <si>
    <t>Hydrocodone, Hydromorphone, Duloxetine</t>
  </si>
  <si>
    <t>Gabapentin, Hydrocodone, Duloxetine, Tramadol</t>
  </si>
  <si>
    <t>Amitriptyline, Fentanyl, Hydromorphone</t>
  </si>
  <si>
    <t xml:space="preserve">Hydrocodone, Gabapentin, Zolpidem </t>
  </si>
  <si>
    <t xml:space="preserve">Diazepam, Duloxetine, Gabapentin, Morphine </t>
  </si>
  <si>
    <t xml:space="preserve">Hydrocodone, Buprenorphine, Cyclobenzaprine, </t>
  </si>
  <si>
    <t>Amitriptyline, Gabapentin, Oxycodone, Zolpidem</t>
  </si>
  <si>
    <t>Gabapententin</t>
  </si>
  <si>
    <t xml:space="preserve">Amitriptilyne, Duloxetine, Tramadol, Zolpidem </t>
  </si>
  <si>
    <t xml:space="preserve">Codeine, Tramadol, Zolpidem </t>
  </si>
  <si>
    <t>Alprazolam, Pregabalin</t>
  </si>
  <si>
    <t>Gabapentin, Lisdexamfetamine, Oxycodone</t>
  </si>
  <si>
    <t>Duloxetine, Gabapentin, Tramadol, Vimpat</t>
  </si>
  <si>
    <t xml:space="preserve">Codeine, Duloxetine, Lorazepam, Pregabalin, Hydrocodone </t>
  </si>
  <si>
    <t>Buprenorphine, Buprenorphine, Methylphenidate</t>
  </si>
  <si>
    <t>Hyrocodone, Pregabalin</t>
  </si>
  <si>
    <t>Butorphanol, Gabapentin, Hydrocodone</t>
  </si>
  <si>
    <t>Codeine, Amphetamine, Clonazepam, Duloxetine, Pregabalin</t>
  </si>
  <si>
    <t>Duloxetine, Pregabalin, Clonazepam</t>
  </si>
  <si>
    <t xml:space="preserve">Alprazolam, Hydrocodone, Pregabalin, Zolpidem </t>
  </si>
  <si>
    <t>Alprazolam, Buprenorphine, Diazepam</t>
  </si>
  <si>
    <t>Codeine, Zolpidem Tartrate</t>
  </si>
  <si>
    <t>Adderall, Buprenorphine, Oxycodone, Pregabalin</t>
  </si>
  <si>
    <t>Hydrocodone, Gabapentin, DIazepam</t>
  </si>
  <si>
    <t>Hydromorphone, Morphine, Hydrocodone</t>
  </si>
  <si>
    <t>Zolpidem, Pregabalin, Oxycodone, Buprenorphine</t>
  </si>
  <si>
    <t>Cyclobenzaprine, Tramadol, Fentanyl</t>
  </si>
  <si>
    <t>Codeine, Zolpidem, Amitrityline</t>
  </si>
  <si>
    <t>Clonazepam, Duloxetine, Gabapentin, Hydrocodone</t>
  </si>
  <si>
    <t>Codeine, Duloxetine, Pregabalin</t>
  </si>
  <si>
    <t>Adderall, Gabapentin</t>
  </si>
  <si>
    <t>Briviact</t>
  </si>
  <si>
    <t>Fentanyl, Oxycodone</t>
  </si>
  <si>
    <t>Briviact, Clonazepam, Pregabalin</t>
  </si>
  <si>
    <t>Codeine, Nortriptyline</t>
  </si>
  <si>
    <t>Zolpidem, Alprazolam, Codeine</t>
  </si>
  <si>
    <t>Codeine, Tramadol, Pregabalin</t>
  </si>
  <si>
    <t>Duloxetine, Codeine</t>
  </si>
  <si>
    <t>Codeine, Duloxetine, Diazepam</t>
  </si>
  <si>
    <t>Tramadol, Duloxetine, Oxycodone, Pregabalin</t>
  </si>
  <si>
    <t xml:space="preserve">Cyclobenzaprine, Pregabalin, </t>
  </si>
  <si>
    <t>Codeine, Lorazepam, Tramadol</t>
  </si>
  <si>
    <t>Alprazolam, Hydrocodone, Zolpidem Tartrate</t>
  </si>
  <si>
    <t>Amitriptyline, Nortriptyline, Gabapentin</t>
  </si>
  <si>
    <t>Amitriptyline, Gabapentin, Clonazepam</t>
  </si>
  <si>
    <t>Duloxetine, Gabapentin, Pregabalin, Oxycodone</t>
  </si>
  <si>
    <t>Zolpidem, Gabapentin</t>
  </si>
  <si>
    <t>Codeine, Temzepam, Tramadol</t>
  </si>
  <si>
    <t>Clonazepam, Temazepam</t>
  </si>
  <si>
    <t>Gabapentin, Tramadol, Amitriptyline</t>
  </si>
  <si>
    <t>Alprazolam, Cyclobenzaprine, Gabapentin</t>
  </si>
  <si>
    <t>Duloxetine, Tramadol</t>
  </si>
  <si>
    <t>Buprenorphine, Pregabalin</t>
  </si>
  <si>
    <t>Alprazolam, Dronabinol, Tramadol</t>
  </si>
  <si>
    <t>Buprenorphine, Gabapentin</t>
  </si>
  <si>
    <t>Alprazolam, Tapentadol</t>
  </si>
  <si>
    <t>Hydrocodone, Pregabalin, Gabapentin</t>
  </si>
  <si>
    <t>Duloxetine, Gabapentin, Zolpidem</t>
  </si>
  <si>
    <t>Oxycodone, Gabapentin, Duloxetine</t>
  </si>
  <si>
    <t>Alprazolam, Clonazepam, Tramadol</t>
  </si>
  <si>
    <t>Cyclobenzaprine, Hydrocodone, Pregabalin</t>
  </si>
  <si>
    <t>Dextroamphetamine, Methadone</t>
  </si>
  <si>
    <t>Zolpidem, Tramadol</t>
  </si>
  <si>
    <t>Codeine, Zolpidem, Alprazolam, Duloxetine, Gabapentin</t>
  </si>
  <si>
    <t>Gabapentin, Hydrocodone, Buprenorphine, Tramadol</t>
  </si>
  <si>
    <t>Duloxetine, Hydrocodone, Pregabalin</t>
  </si>
  <si>
    <t>Alprazolam, Duloxetine, Fentanyl, Hydrocodone</t>
  </si>
  <si>
    <t>Amitriptyline, Duloxetine, Pregabalin</t>
  </si>
  <si>
    <t>Clonazepam, Duloxetine</t>
  </si>
  <si>
    <t>Gabapentin, Zolpidem</t>
  </si>
  <si>
    <t>Pregabalin, Zolpidem</t>
  </si>
  <si>
    <t>Cyclobenzaprine, Pregabalin, Codeine</t>
  </si>
  <si>
    <t>Duloxetine, Zolpidem</t>
  </si>
  <si>
    <t>Codeine, Clonazepam, Pregabalin</t>
  </si>
  <si>
    <t>Cyclobenzaprine, Diazepam, Dronabinol, Pregabalin</t>
  </si>
  <si>
    <t>Codeine, Gabapentin, Temazepam</t>
  </si>
  <si>
    <t>*Possible date is off, need to ask Fabian. Year 2022 and 2023</t>
  </si>
  <si>
    <t>Cyclobenzaprine, Gabapentin, Tramadol</t>
  </si>
  <si>
    <t>Morphine, Hydrocodone</t>
  </si>
  <si>
    <t>Codeine, Clonazepam, Tramadol, Duloxetine</t>
  </si>
  <si>
    <t>Alprazolam, Nortriptyline</t>
  </si>
  <si>
    <t>Clonazepam, Pregabalin, Oxycodone, Duloxetine</t>
  </si>
  <si>
    <t>Amphetamine - Dextroamphetamine</t>
  </si>
  <si>
    <t>Clonazepam Tramadol, Vyvanse (lisdexamphetamine)</t>
  </si>
  <si>
    <t>Duloxetine, Lorazepam</t>
  </si>
  <si>
    <t>Alprazolam, Cyclobenzaprine, Gabapentin, Tramadol</t>
  </si>
  <si>
    <t>Gabapentin, Pregabalin, Nortriptyline</t>
  </si>
  <si>
    <t>Zolpidem, Duloxetine, Hydrocodone</t>
  </si>
  <si>
    <t>Cyclobenzaprine, Zolpidem</t>
  </si>
  <si>
    <t xml:space="preserve">Gabapentin </t>
  </si>
  <si>
    <t>Duloxetine, Hydrocodone, Tramadol</t>
  </si>
  <si>
    <t>Codeine #3, Gabapentin</t>
  </si>
  <si>
    <t>Gabapentin, Lyrica</t>
  </si>
  <si>
    <t>Buprenorphine, Duloxetine, Pregabalin, Zolpidem</t>
  </si>
  <si>
    <t>Pregabalin, Duloxetine, Nortriptyline</t>
  </si>
  <si>
    <t>Tramadol, Clonazepam, Gabapentin</t>
  </si>
  <si>
    <t>Dextroamphetamine, Oxycodone, Pregabalin</t>
  </si>
  <si>
    <t>PRN 14862</t>
  </si>
  <si>
    <t>PRN 15746</t>
  </si>
  <si>
    <t>PRN 15850</t>
  </si>
  <si>
    <t xml:space="preserve">Duloxetine, Methadone </t>
  </si>
  <si>
    <t>Adderall, Codeine</t>
  </si>
  <si>
    <t>Codeine, Clonazepam, Hydrocodone, Temazepam</t>
  </si>
  <si>
    <t xml:space="preserve">Duloxetine, Alprazolam </t>
  </si>
  <si>
    <t>Cyclobenzaprine, Phentermine, Tramadol</t>
  </si>
  <si>
    <t>Codeine, Adderall</t>
  </si>
  <si>
    <t>Clarisoprodol, Lorazepam</t>
  </si>
  <si>
    <t>Belsomra</t>
  </si>
  <si>
    <t>Nucynta</t>
  </si>
  <si>
    <t>Hydrocodone, Diazepam, Buprenorphine</t>
  </si>
  <si>
    <t>Codeine, Alprazolam, Pregabalin, Nortriptyline</t>
  </si>
  <si>
    <t>Dronabinol</t>
  </si>
  <si>
    <t>Codeine, Hydrocodone, Zolpidem</t>
  </si>
  <si>
    <t>Pregabalin, Gabapentin</t>
  </si>
  <si>
    <t>Codeine, Clonazepam, Duloxetine, Pregabalin</t>
  </si>
  <si>
    <t>Buprenorphine, Cyclobenzaprine</t>
  </si>
  <si>
    <t>Codeine, Pregabalin, Tramadol</t>
  </si>
  <si>
    <t>Codeine, Alprazolam, Buprenorphine, Duloxetine, Pregabalin</t>
  </si>
  <si>
    <t>Carisoprodol, Diazepam, Gabapentin, Hydrocodone</t>
  </si>
  <si>
    <t>Cyclobenzaprine, Gabapentin, Pregabalin</t>
  </si>
  <si>
    <t>Codeine, Clonazepam, Cyclobenzaprine, Gabapentin</t>
  </si>
  <si>
    <t>Triazolam, Gabapentin</t>
  </si>
  <si>
    <t>Buprenorphine, Duloxetine, Gabapentin, Hydrocodone</t>
  </si>
  <si>
    <t>Codeine, Diazepam, Hydrocodone,Tramadol</t>
  </si>
  <si>
    <t>Clonazepam, Cyclobenxaprine, Duloxetine, Fentanyl, Hydromorphone, Pregabalin</t>
  </si>
  <si>
    <t>Diazepam, Gabapentin, Tramadol</t>
  </si>
  <si>
    <t>OPI RX</t>
  </si>
  <si>
    <t>OPIOIDS</t>
  </si>
  <si>
    <t>LOW</t>
  </si>
  <si>
    <t>DUE COMM</t>
  </si>
  <si>
    <t xml:space="preserve"> </t>
  </si>
  <si>
    <t>STD 1</t>
  </si>
  <si>
    <t>1.5mL Standard</t>
  </si>
  <si>
    <t>STD 2</t>
  </si>
  <si>
    <t>STD 3</t>
  </si>
  <si>
    <t>STD 4</t>
  </si>
  <si>
    <t>STD 5</t>
  </si>
  <si>
    <t>STD 6</t>
  </si>
  <si>
    <t>STD 7</t>
  </si>
  <si>
    <t>STD 8</t>
  </si>
  <si>
    <t>STD 9</t>
  </si>
  <si>
    <t>STD 10</t>
  </si>
  <si>
    <t>MeOH Wash</t>
  </si>
  <si>
    <t>QC Blank</t>
  </si>
  <si>
    <t>QC Low</t>
  </si>
  <si>
    <t>QC High</t>
  </si>
  <si>
    <t>H2O Wash</t>
  </si>
  <si>
    <t>WASH</t>
  </si>
  <si>
    <t>DAY</t>
  </si>
  <si>
    <t>PRESENT</t>
  </si>
  <si>
    <t>FRIDGE</t>
  </si>
  <si>
    <t>SATURDAY</t>
  </si>
  <si>
    <t>SUNDAY</t>
  </si>
  <si>
    <t>CANCELLED ACC</t>
  </si>
  <si>
    <t>COLLECTION</t>
  </si>
  <si>
    <t>DONE</t>
  </si>
  <si>
    <t>Acc#</t>
  </si>
  <si>
    <t>Pt. Name</t>
  </si>
  <si>
    <t>TEST DATE</t>
  </si>
  <si>
    <t>Test Name</t>
  </si>
  <si>
    <t>Result</t>
  </si>
  <si>
    <t>Result Flag</t>
  </si>
  <si>
    <t>LAST CHECKED</t>
  </si>
  <si>
    <t>1270944575</t>
  </si>
  <si>
    <t>Positive</t>
  </si>
  <si>
    <t>1106644575</t>
  </si>
  <si>
    <t>adderall</t>
  </si>
  <si>
    <t>1360444565</t>
  </si>
  <si>
    <t>Amphetamine</t>
  </si>
  <si>
    <t>1564344566</t>
  </si>
  <si>
    <t>&gt; 2000</t>
  </si>
  <si>
    <t>930044568</t>
  </si>
  <si>
    <t>1161944573</t>
  </si>
  <si>
    <t>Amphetamines</t>
  </si>
  <si>
    <t>1419444566</t>
  </si>
  <si>
    <t>968344568</t>
  </si>
  <si>
    <t>1408344576</t>
  </si>
  <si>
    <t>1147644578</t>
  </si>
  <si>
    <t>1416744564</t>
  </si>
  <si>
    <t>Barbiturates</t>
  </si>
  <si>
    <t>1386344564</t>
  </si>
  <si>
    <t>1737244565</t>
  </si>
  <si>
    <t>1266244565</t>
  </si>
  <si>
    <t>993844574</t>
  </si>
  <si>
    <t>928644574</t>
  </si>
  <si>
    <t>1327844574</t>
  </si>
  <si>
    <t>1295044575</t>
  </si>
  <si>
    <t>980044575</t>
  </si>
  <si>
    <t>1006144578</t>
  </si>
  <si>
    <t>923244578</t>
  </si>
  <si>
    <t>1785744579</t>
  </si>
  <si>
    <t>1135744579</t>
  </si>
  <si>
    <t>1650244579</t>
  </si>
  <si>
    <t>1029144580</t>
  </si>
  <si>
    <t>1173644564</t>
  </si>
  <si>
    <t>alprazolam</t>
  </si>
  <si>
    <t>1269744564</t>
  </si>
  <si>
    <t>Benzodiazepines</t>
  </si>
  <si>
    <t>1274944565</t>
  </si>
  <si>
    <t>1380044565</t>
  </si>
  <si>
    <t>1040044565</t>
  </si>
  <si>
    <t>clonazepam</t>
  </si>
  <si>
    <t>977544565</t>
  </si>
  <si>
    <t>1246244566</t>
  </si>
  <si>
    <t>lorazepam</t>
  </si>
  <si>
    <t>1018544567</t>
  </si>
  <si>
    <t>1333144567</t>
  </si>
  <si>
    <t>1525344567</t>
  </si>
  <si>
    <t>935344568</t>
  </si>
  <si>
    <t>1193144568</t>
  </si>
  <si>
    <t>1617844568</t>
  </si>
  <si>
    <t>1533544571</t>
  </si>
  <si>
    <t>946644572</t>
  </si>
  <si>
    <t>1426244575</t>
  </si>
  <si>
    <t>1555544573</t>
  </si>
  <si>
    <t>diazepam</t>
  </si>
  <si>
    <t>1566744573</t>
  </si>
  <si>
    <t>921044574</t>
  </si>
  <si>
    <t>921444574</t>
  </si>
  <si>
    <t>1340544574</t>
  </si>
  <si>
    <t>997644575</t>
  </si>
  <si>
    <t>1062644578</t>
  </si>
  <si>
    <t>1789344578</t>
  </si>
  <si>
    <t>1698344578</t>
  </si>
  <si>
    <t>1044544579</t>
  </si>
  <si>
    <t>1213144580</t>
  </si>
  <si>
    <t>1724144580</t>
  </si>
  <si>
    <t>1107244580</t>
  </si>
  <si>
    <t>1299044564</t>
  </si>
  <si>
    <t>Benzoylecgonine</t>
  </si>
  <si>
    <t>919944564</t>
  </si>
  <si>
    <t>1188344566</t>
  </si>
  <si>
    <t>1547944567</t>
  </si>
  <si>
    <t>1535944568</t>
  </si>
  <si>
    <t>1485844568</t>
  </si>
  <si>
    <t>1066244573</t>
  </si>
  <si>
    <t>1424844575</t>
  </si>
  <si>
    <t>1422944578</t>
  </si>
  <si>
    <t>1302344580</t>
  </si>
  <si>
    <t>Carboxy-THC</t>
  </si>
  <si>
    <t>1061444575</t>
  </si>
  <si>
    <t>1103744565</t>
  </si>
  <si>
    <t>1472944567</t>
  </si>
  <si>
    <t>1571644572</t>
  </si>
  <si>
    <t>Cocaine</t>
  </si>
  <si>
    <t>949344574</t>
  </si>
  <si>
    <t>1251244578</t>
  </si>
  <si>
    <t>1729444564</t>
  </si>
  <si>
    <t>1426344564</t>
  </si>
  <si>
    <t>1038044564</t>
  </si>
  <si>
    <t>1781844565</t>
  </si>
  <si>
    <t>1261744568</t>
  </si>
  <si>
    <t>1206244571</t>
  </si>
  <si>
    <t>1369544574</t>
  </si>
  <si>
    <t>1280444574</t>
  </si>
  <si>
    <t>1406344573</t>
  </si>
  <si>
    <t>1415944573</t>
  </si>
  <si>
    <t>1773044564</t>
  </si>
  <si>
    <t>927144564</t>
  </si>
  <si>
    <t>1514644571</t>
  </si>
  <si>
    <t>1638844574</t>
  </si>
  <si>
    <t>1052144574</t>
  </si>
  <si>
    <t>998744573</t>
  </si>
  <si>
    <t>1393844574</t>
  </si>
  <si>
    <t>1128244574</t>
  </si>
  <si>
    <t>EDDP</t>
  </si>
  <si>
    <t>1293344574</t>
  </si>
  <si>
    <t>986144564</t>
  </si>
  <si>
    <t>Fentanyl</t>
  </si>
  <si>
    <t>1570244564</t>
  </si>
  <si>
    <t>987844564</t>
  </si>
  <si>
    <t>1737944564</t>
  </si>
  <si>
    <t>1765844564</t>
  </si>
  <si>
    <t>917144565</t>
  </si>
  <si>
    <t>1780244565</t>
  </si>
  <si>
    <t>1778844565</t>
  </si>
  <si>
    <t>1782644565</t>
  </si>
  <si>
    <t>1679444566</t>
  </si>
  <si>
    <t>1194044567</t>
  </si>
  <si>
    <t>1090344567</t>
  </si>
  <si>
    <t>985444567</t>
  </si>
  <si>
    <t>1408544567</t>
  </si>
  <si>
    <t>1616744567</t>
  </si>
  <si>
    <t>1001544567</t>
  </si>
  <si>
    <t>1041544567</t>
  </si>
  <si>
    <t>1410344568</t>
  </si>
  <si>
    <t>1612444568</t>
  </si>
  <si>
    <t>981344568</t>
  </si>
  <si>
    <t>924544571</t>
  </si>
  <si>
    <t>1558244571</t>
  </si>
  <si>
    <t>1711944572</t>
  </si>
  <si>
    <t>1073244572</t>
  </si>
  <si>
    <t>1610644572</t>
  </si>
  <si>
    <t>1699544575</t>
  </si>
  <si>
    <t>1153644572</t>
  </si>
  <si>
    <t>924844574</t>
  </si>
  <si>
    <t>1256744574</t>
  </si>
  <si>
    <t>1366844574</t>
  </si>
  <si>
    <t>1191044574</t>
  </si>
  <si>
    <t>1246744574</t>
  </si>
  <si>
    <t>1490144573</t>
  </si>
  <si>
    <t>1469144574</t>
  </si>
  <si>
    <t>1557544564</t>
  </si>
  <si>
    <t>1580744564</t>
  </si>
  <si>
    <t>1063444564</t>
  </si>
  <si>
    <t>1020444564</t>
  </si>
  <si>
    <t>1385044565</t>
  </si>
  <si>
    <t>1005544565</t>
  </si>
  <si>
    <t>927344565</t>
  </si>
  <si>
    <t>1324044565</t>
  </si>
  <si>
    <t>1553444565</t>
  </si>
  <si>
    <t>1516044567</t>
  </si>
  <si>
    <t>1222444567</t>
  </si>
  <si>
    <t>985344567</t>
  </si>
  <si>
    <t>1139144567</t>
  </si>
  <si>
    <t>1701744567</t>
  </si>
  <si>
    <t>1616644567</t>
  </si>
  <si>
    <t>1263844567</t>
  </si>
  <si>
    <t>1660944567</t>
  </si>
  <si>
    <t>1585144568</t>
  </si>
  <si>
    <t>923944568</t>
  </si>
  <si>
    <t>1287944568</t>
  </si>
  <si>
    <t>1152344568</t>
  </si>
  <si>
    <t>926344571</t>
  </si>
  <si>
    <t>1228944572</t>
  </si>
  <si>
    <t>1388544572</t>
  </si>
  <si>
    <t>1246944572</t>
  </si>
  <si>
    <t>937344575</t>
  </si>
  <si>
    <t>1721744575</t>
  </si>
  <si>
    <t>1411344574</t>
  </si>
  <si>
    <t>1407344574</t>
  </si>
  <si>
    <t>1420044573</t>
  </si>
  <si>
    <t>1179244573</t>
  </si>
  <si>
    <t>1222044573</t>
  </si>
  <si>
    <t>972644573</t>
  </si>
  <si>
    <t>1394644575</t>
  </si>
  <si>
    <t>1009544575</t>
  </si>
  <si>
    <t>hydrocodone</t>
  </si>
  <si>
    <t>Hydromorphone</t>
  </si>
  <si>
    <t>tapentadol</t>
  </si>
  <si>
    <t>1190344568</t>
  </si>
  <si>
    <t>1092944579</t>
  </si>
  <si>
    <t>codeine</t>
  </si>
  <si>
    <t>1393744575</t>
  </si>
  <si>
    <t>buprenorphine</t>
  </si>
  <si>
    <t>Norbuprenorphine</t>
  </si>
  <si>
    <t>Nordiazepam</t>
  </si>
  <si>
    <t>Norfentanyl</t>
  </si>
  <si>
    <t>&gt; 200</t>
  </si>
  <si>
    <t>Norhydrocodone</t>
  </si>
  <si>
    <t>Noroxycodone</t>
  </si>
  <si>
    <t>1009444564</t>
  </si>
  <si>
    <t>1571344566</t>
  </si>
  <si>
    <t>1590144566</t>
  </si>
  <si>
    <t>1421944571</t>
  </si>
  <si>
    <t>1181244571</t>
  </si>
  <si>
    <t>918244574</t>
  </si>
  <si>
    <t>1386044574</t>
  </si>
  <si>
    <t>1579144573</t>
  </si>
  <si>
    <t>1301944573</t>
  </si>
  <si>
    <t>1642744574</t>
  </si>
  <si>
    <t>1667544564</t>
  </si>
  <si>
    <t>Opiates</t>
  </si>
  <si>
    <t>1773344564</t>
  </si>
  <si>
    <t>1323444564</t>
  </si>
  <si>
    <t>1327344564</t>
  </si>
  <si>
    <t>1344244564</t>
  </si>
  <si>
    <t>1080144565</t>
  </si>
  <si>
    <t>1612844567</t>
  </si>
  <si>
    <t>1634844567</t>
  </si>
  <si>
    <t>1052544567</t>
  </si>
  <si>
    <t>1482144567</t>
  </si>
  <si>
    <t>1580644567</t>
  </si>
  <si>
    <t>1417244568</t>
  </si>
  <si>
    <t>1328344568</t>
  </si>
  <si>
    <t>1383544568</t>
  </si>
  <si>
    <t>1412644568</t>
  </si>
  <si>
    <t>986244571</t>
  </si>
  <si>
    <t>1061144571</t>
  </si>
  <si>
    <t>1252644571</t>
  </si>
  <si>
    <t>1710544571</t>
  </si>
  <si>
    <t>1640444571</t>
  </si>
  <si>
    <t>1044444571</t>
  </si>
  <si>
    <t>1076844572</t>
  </si>
  <si>
    <t>1577144572</t>
  </si>
  <si>
    <t>1568344575</t>
  </si>
  <si>
    <t>1033844575</t>
  </si>
  <si>
    <t>1594244575</t>
  </si>
  <si>
    <t>1185244574</t>
  </si>
  <si>
    <t>1700544574</t>
  </si>
  <si>
    <t>1409544574</t>
  </si>
  <si>
    <t>1227544573</t>
  </si>
  <si>
    <t>1318744573</t>
  </si>
  <si>
    <t>1108844573</t>
  </si>
  <si>
    <t>1272444573</t>
  </si>
  <si>
    <t>1297544575</t>
  </si>
  <si>
    <t>947944575</t>
  </si>
  <si>
    <t>1224644575</t>
  </si>
  <si>
    <t>1106544575</t>
  </si>
  <si>
    <t>1126544575</t>
  </si>
  <si>
    <t>1148944578</t>
  </si>
  <si>
    <t>1035744578</t>
  </si>
  <si>
    <t>1414044578</t>
  </si>
  <si>
    <t>1060444578</t>
  </si>
  <si>
    <t>1217944578</t>
  </si>
  <si>
    <t>1228344578</t>
  </si>
  <si>
    <t>1591444578</t>
  </si>
  <si>
    <t>1616544578</t>
  </si>
  <si>
    <t>1788844579</t>
  </si>
  <si>
    <t>1010044579</t>
  </si>
  <si>
    <t>1600244579</t>
  </si>
  <si>
    <t>916544579</t>
  </si>
  <si>
    <t>1712744579</t>
  </si>
  <si>
    <t>1096144580</t>
  </si>
  <si>
    <t>960844580</t>
  </si>
  <si>
    <t>1763244580</t>
  </si>
  <si>
    <t>1500244580</t>
  </si>
  <si>
    <t>928344580</t>
  </si>
  <si>
    <t>983044580</t>
  </si>
  <si>
    <t>1652444580</t>
  </si>
  <si>
    <t>961644580</t>
  </si>
  <si>
    <t>915344580</t>
  </si>
  <si>
    <t>1789544580</t>
  </si>
  <si>
    <t>1265944580</t>
  </si>
  <si>
    <t>1568044580</t>
  </si>
  <si>
    <t>1120044580</t>
  </si>
  <si>
    <t>1145244580</t>
  </si>
  <si>
    <t>1605144564</t>
  </si>
  <si>
    <t>983844564</t>
  </si>
  <si>
    <t>1421244565</t>
  </si>
  <si>
    <t>953444575</t>
  </si>
  <si>
    <t>1650044575</t>
  </si>
  <si>
    <t>1268244578</t>
  </si>
  <si>
    <t>1152244579</t>
  </si>
  <si>
    <t>994544579</t>
  </si>
  <si>
    <t>1418644580</t>
  </si>
  <si>
    <t>Oxymorphone</t>
  </si>
  <si>
    <t>1784944578</t>
  </si>
  <si>
    <t>Phencyclidine</t>
  </si>
  <si>
    <t>965244564</t>
  </si>
  <si>
    <t>1670344565</t>
  </si>
  <si>
    <t>1290244575</t>
  </si>
  <si>
    <t>1274044574</t>
  </si>
  <si>
    <t>1725944576</t>
  </si>
  <si>
    <t>1718644566</t>
  </si>
  <si>
    <t>1239744567</t>
  </si>
  <si>
    <t>1747044568</t>
  </si>
  <si>
    <t>1247344575</t>
  </si>
  <si>
    <t>1625444575</t>
  </si>
  <si>
    <t>1783644578</t>
  </si>
  <si>
    <t>1290744578</t>
  </si>
  <si>
    <t>1253844564</t>
  </si>
  <si>
    <t>1443444564</t>
  </si>
  <si>
    <t>1548344565</t>
  </si>
  <si>
    <t>1694144566</t>
  </si>
  <si>
    <t>1620244566</t>
  </si>
  <si>
    <t>1786144566</t>
  </si>
  <si>
    <t>1344744567</t>
  </si>
  <si>
    <t>1508144567</t>
  </si>
  <si>
    <t>1651544567</t>
  </si>
  <si>
    <t>1681844568</t>
  </si>
  <si>
    <t>1214844571</t>
  </si>
  <si>
    <t>1575044571</t>
  </si>
  <si>
    <t>1560344572</t>
  </si>
  <si>
    <t>1580344575</t>
  </si>
  <si>
    <t>1002544572</t>
  </si>
  <si>
    <t>1685644573</t>
  </si>
  <si>
    <t>1615844575</t>
  </si>
  <si>
    <t>1780744565</t>
  </si>
  <si>
    <t>CONFIRM RX</t>
  </si>
  <si>
    <t>*</t>
  </si>
  <si>
    <t>Tapentadol, Oxycodone, Percocet</t>
  </si>
  <si>
    <t>CONFIRMED</t>
  </si>
  <si>
    <t>WPI TX 2022</t>
  </si>
  <si>
    <t>March 2022\RENAME ME</t>
  </si>
  <si>
    <t>SET1</t>
  </si>
  <si>
    <t>N/A</t>
  </si>
  <si>
    <t>Sample 1</t>
  </si>
  <si>
    <t>Sample 2</t>
  </si>
  <si>
    <t>Sample 3</t>
  </si>
  <si>
    <t>Sample 4</t>
  </si>
  <si>
    <t>Sample 5</t>
  </si>
  <si>
    <t>Sample 6</t>
  </si>
  <si>
    <t>Sample 7</t>
  </si>
  <si>
    <t>Sample 8</t>
  </si>
  <si>
    <t>Sample 9</t>
  </si>
  <si>
    <t>Sample 10</t>
  </si>
  <si>
    <t>Sample 11</t>
  </si>
  <si>
    <t>Sample 12</t>
  </si>
  <si>
    <t>Sample 13</t>
  </si>
  <si>
    <t>Sample 14</t>
  </si>
  <si>
    <t>Sample 15</t>
  </si>
  <si>
    <t>Sample 16</t>
  </si>
  <si>
    <t>Sample 17</t>
  </si>
  <si>
    <t>Sample 18</t>
  </si>
  <si>
    <t>Sample 19</t>
  </si>
  <si>
    <t>Sample 20</t>
  </si>
  <si>
    <t>Sample 21</t>
  </si>
  <si>
    <t>Sample 22</t>
  </si>
  <si>
    <t>Sample 23</t>
  </si>
  <si>
    <t>Sample 24</t>
  </si>
  <si>
    <t>Sample 25</t>
  </si>
  <si>
    <t>Sample 26</t>
  </si>
  <si>
    <t>Sample 27</t>
  </si>
  <si>
    <t>Sample 28</t>
  </si>
  <si>
    <t>Sample 29</t>
  </si>
  <si>
    <t>Sample 30</t>
  </si>
  <si>
    <t>Sample 31</t>
  </si>
  <si>
    <t>Sample 32</t>
  </si>
  <si>
    <t>Sample 33</t>
  </si>
  <si>
    <t>Sample 34</t>
  </si>
  <si>
    <t>Sample 35</t>
  </si>
  <si>
    <t>Sample 36</t>
  </si>
  <si>
    <t>Sample 37</t>
  </si>
  <si>
    <t>Sample 38</t>
  </si>
  <si>
    <t>Sample 39</t>
  </si>
  <si>
    <t>Sample 40</t>
  </si>
  <si>
    <t>Sample 41</t>
  </si>
  <si>
    <t>Sample 42</t>
  </si>
  <si>
    <t>Sample 43</t>
  </si>
  <si>
    <t>Sample 44</t>
  </si>
  <si>
    <t>Sample 45</t>
  </si>
  <si>
    <t>Sample 46</t>
  </si>
  <si>
    <t>Sample 47</t>
  </si>
  <si>
    <t>Sample 48</t>
  </si>
  <si>
    <t>Sample 49</t>
  </si>
  <si>
    <t>Sample 50</t>
  </si>
  <si>
    <t>Sample 51</t>
  </si>
  <si>
    <t>Sample 52</t>
  </si>
  <si>
    <t>Sample 53</t>
  </si>
  <si>
    <t>Sample 54</t>
  </si>
  <si>
    <t>Sample 55</t>
  </si>
  <si>
    <t>Sample 56</t>
  </si>
  <si>
    <t>Sample 57</t>
  </si>
  <si>
    <t>Sample 58</t>
  </si>
  <si>
    <t>Sample 59</t>
  </si>
  <si>
    <t>Sample 60</t>
  </si>
  <si>
    <t>Sample 61</t>
  </si>
  <si>
    <t>Sample 62</t>
  </si>
  <si>
    <t>Sample 63</t>
  </si>
  <si>
    <t>Sample 64</t>
  </si>
  <si>
    <t>Sample 65</t>
  </si>
  <si>
    <t>Sample 66</t>
  </si>
  <si>
    <t>Sample 67</t>
  </si>
  <si>
    <t>Sample 68</t>
  </si>
  <si>
    <t>Sample 69</t>
  </si>
  <si>
    <t>Sample 70</t>
  </si>
  <si>
    <t>Sample 71</t>
  </si>
  <si>
    <t>Sample 72</t>
  </si>
  <si>
    <t>Sample 73</t>
  </si>
  <si>
    <t>Sample 74</t>
  </si>
  <si>
    <t>Sample 75</t>
  </si>
  <si>
    <t>Sample 76</t>
  </si>
  <si>
    <t>Sample 77</t>
  </si>
  <si>
    <t>Sample 78</t>
  </si>
  <si>
    <t>Sample 79</t>
  </si>
  <si>
    <t>Sample 80</t>
  </si>
  <si>
    <t>Sample 81</t>
  </si>
  <si>
    <t>Sample 82</t>
  </si>
  <si>
    <t>Sample 83</t>
  </si>
  <si>
    <t>Sample 84</t>
  </si>
  <si>
    <t>Sample 85</t>
  </si>
  <si>
    <t>Sample 86</t>
  </si>
  <si>
    <t>Sample 87</t>
  </si>
  <si>
    <t>Sample 88</t>
  </si>
  <si>
    <t>Sample 89</t>
  </si>
  <si>
    <t>Sample 90</t>
  </si>
  <si>
    <t>Sample 91</t>
  </si>
  <si>
    <t>Sample 92</t>
  </si>
  <si>
    <t>Sample 93</t>
  </si>
  <si>
    <t>Sample 94</t>
  </si>
  <si>
    <t>Sample 95</t>
  </si>
  <si>
    <t>Sample 96</t>
  </si>
  <si>
    <t>Sample 97</t>
  </si>
  <si>
    <t>Sample 98</t>
  </si>
  <si>
    <t>Sample 99</t>
  </si>
  <si>
    <t>Sample 100</t>
  </si>
  <si>
    <t>MRN #</t>
  </si>
  <si>
    <t>TIME COLLECTED</t>
  </si>
  <si>
    <t>GENDER</t>
  </si>
  <si>
    <t>VISIT</t>
  </si>
  <si>
    <t>NOT ON ECW</t>
  </si>
  <si>
    <t>Lopez</t>
  </si>
  <si>
    <t>f</t>
  </si>
  <si>
    <t>lm</t>
  </si>
  <si>
    <t>cancelled per Belem</t>
  </si>
  <si>
    <t>TOREES</t>
  </si>
  <si>
    <t>ch</t>
  </si>
  <si>
    <t>m</t>
  </si>
  <si>
    <t>loPEZ</t>
  </si>
  <si>
    <t>lopez</t>
  </si>
  <si>
    <t>SALES, PATRICIA B</t>
  </si>
  <si>
    <t>SE CAMBIO SEGURO 02/11/22</t>
  </si>
  <si>
    <t>QUEST</t>
  </si>
  <si>
    <t>swab</t>
  </si>
  <si>
    <t>outbound</t>
  </si>
  <si>
    <t>Swab</t>
  </si>
  <si>
    <t>corresponde UA</t>
  </si>
  <si>
    <t>ARENAS RAYON, DULCE N</t>
  </si>
  <si>
    <t>BERTAUD, BRENDA</t>
  </si>
  <si>
    <t>NCHIN</t>
  </si>
  <si>
    <t>ECID</t>
  </si>
  <si>
    <t>CHID</t>
  </si>
  <si>
    <t>SENT</t>
  </si>
  <si>
    <t>NOT SENT</t>
  </si>
  <si>
    <t>DISPOSE</t>
  </si>
  <si>
    <t>COUNT</t>
  </si>
  <si>
    <t>IN HOUSE</t>
  </si>
  <si>
    <t>OUTBOUND</t>
  </si>
  <si>
    <t>TOTAL</t>
  </si>
  <si>
    <t>AVERAGE DAILY</t>
  </si>
  <si>
    <t>AVG</t>
  </si>
  <si>
    <t>1503844595</t>
  </si>
  <si>
    <t>921444602</t>
  </si>
  <si>
    <t>NCI</t>
  </si>
  <si>
    <t>1106544602</t>
  </si>
  <si>
    <t>923744602</t>
  </si>
  <si>
    <t>1578344603</t>
  </si>
  <si>
    <t>1646744607</t>
  </si>
  <si>
    <t>1807844607</t>
  </si>
  <si>
    <t>1469044607</t>
  </si>
  <si>
    <t>1466944610</t>
  </si>
  <si>
    <t>1343244610</t>
  </si>
  <si>
    <t>1508844610</t>
  </si>
  <si>
    <t>1003044610</t>
  </si>
  <si>
    <t>1736344613</t>
  </si>
  <si>
    <t>1446644613</t>
  </si>
  <si>
    <t>1811144613</t>
  </si>
  <si>
    <t>1795144613</t>
  </si>
  <si>
    <t>1809444613</t>
  </si>
  <si>
    <t>1164344613</t>
  </si>
  <si>
    <t>1516344613</t>
  </si>
  <si>
    <t>1813344613</t>
  </si>
  <si>
    <t>1503944613</t>
  </si>
  <si>
    <t>1712144613</t>
  </si>
  <si>
    <t>1473844613</t>
  </si>
  <si>
    <t>1448344613</t>
  </si>
  <si>
    <t>1602944613</t>
  </si>
  <si>
    <t>1204944613</t>
  </si>
  <si>
    <t>1049844613</t>
  </si>
  <si>
    <t>1182944613</t>
  </si>
  <si>
    <t>1604544613</t>
  </si>
  <si>
    <t>1563844613</t>
  </si>
  <si>
    <t>1727144613</t>
  </si>
  <si>
    <t>1549144613</t>
  </si>
  <si>
    <t>1792944613</t>
  </si>
  <si>
    <t>1666344613</t>
  </si>
  <si>
    <t>1289144613</t>
  </si>
  <si>
    <t>940744613</t>
  </si>
  <si>
    <t>1816844614</t>
  </si>
  <si>
    <t>1559544614</t>
  </si>
  <si>
    <t>1531544614</t>
  </si>
  <si>
    <t>1771044614</t>
  </si>
  <si>
    <t>1801744614</t>
  </si>
  <si>
    <t>1753344614</t>
  </si>
  <si>
    <t>1590744614</t>
  </si>
  <si>
    <t>947144614</t>
  </si>
  <si>
    <t>1697344614</t>
  </si>
  <si>
    <t>1287844614</t>
  </si>
  <si>
    <t>1739244614</t>
  </si>
  <si>
    <t>997944614</t>
  </si>
  <si>
    <t>1813244614</t>
  </si>
  <si>
    <t>1816544614</t>
  </si>
  <si>
    <t>1684244614</t>
  </si>
  <si>
    <t>1592544614</t>
  </si>
  <si>
    <t>1510244614</t>
  </si>
  <si>
    <t>1413544614</t>
  </si>
  <si>
    <t>1022644614</t>
  </si>
  <si>
    <t>1481444614</t>
  </si>
  <si>
    <t>1190644614</t>
  </si>
  <si>
    <t>1116544614</t>
  </si>
  <si>
    <t>1375744614</t>
  </si>
  <si>
    <t>1783344614</t>
  </si>
  <si>
    <t>1101744615</t>
  </si>
  <si>
    <t>1570644615</t>
  </si>
  <si>
    <t>1607244615</t>
  </si>
  <si>
    <t>1565344615</t>
  </si>
  <si>
    <t>1373944615</t>
  </si>
  <si>
    <t>1005044615</t>
  </si>
  <si>
    <t>1025544615</t>
  </si>
  <si>
    <t>1799944615</t>
  </si>
  <si>
    <t>1759244615</t>
  </si>
  <si>
    <t>1700144615</t>
  </si>
  <si>
    <t>1387944615</t>
  </si>
  <si>
    <t>1134844615</t>
  </si>
  <si>
    <t>1818444615</t>
  </si>
  <si>
    <t>1179544615</t>
  </si>
  <si>
    <t>1573744615</t>
  </si>
  <si>
    <t>1584044615</t>
  </si>
  <si>
    <t>1595344615</t>
  </si>
  <si>
    <t>1402444615</t>
  </si>
  <si>
    <t>1596644615</t>
  </si>
  <si>
    <t>1185344615</t>
  </si>
  <si>
    <t>1433044615</t>
  </si>
  <si>
    <t>1016144615</t>
  </si>
  <si>
    <t>917444615</t>
  </si>
  <si>
    <t>1558344616</t>
  </si>
  <si>
    <t>1818844616</t>
  </si>
  <si>
    <t>1818044616</t>
  </si>
  <si>
    <t>1277044616</t>
  </si>
  <si>
    <t>1495744616</t>
  </si>
  <si>
    <t>996544616</t>
  </si>
  <si>
    <t>1562344616</t>
  </si>
  <si>
    <t>972244616</t>
  </si>
  <si>
    <t>1140544616</t>
  </si>
  <si>
    <t>1588044616</t>
  </si>
  <si>
    <t>1032744616</t>
  </si>
  <si>
    <t>1820044616</t>
  </si>
  <si>
    <t>1479344616</t>
  </si>
  <si>
    <t>1121544616</t>
  </si>
  <si>
    <t>954844616</t>
  </si>
  <si>
    <t>1821944616</t>
  </si>
  <si>
    <t>1437644616</t>
  </si>
  <si>
    <t>1823044616</t>
  </si>
  <si>
    <t>1366244616</t>
  </si>
  <si>
    <t>1376644616</t>
  </si>
  <si>
    <t>941144617</t>
  </si>
  <si>
    <t>1573844617</t>
  </si>
  <si>
    <t>1564344617</t>
  </si>
  <si>
    <t>1713744617</t>
  </si>
  <si>
    <t>1529144617</t>
  </si>
  <si>
    <t>1186244617</t>
  </si>
  <si>
    <t>1385444617</t>
  </si>
  <si>
    <t>1582744617</t>
  </si>
  <si>
    <t>1724244617</t>
  </si>
  <si>
    <t>1554044617</t>
  </si>
  <si>
    <t>1794444617</t>
  </si>
  <si>
    <t>1617244617</t>
  </si>
  <si>
    <t>1257944617</t>
  </si>
  <si>
    <t>1734944617</t>
  </si>
  <si>
    <t>1667844617</t>
  </si>
  <si>
    <t>1164644617</t>
  </si>
  <si>
    <t>935944620</t>
  </si>
  <si>
    <t>1819444620</t>
  </si>
  <si>
    <t>1673144620</t>
  </si>
  <si>
    <t>1820944620</t>
  </si>
  <si>
    <t>1755044620</t>
  </si>
  <si>
    <t>1554844620</t>
  </si>
  <si>
    <t>920944620</t>
  </si>
  <si>
    <t>985644620</t>
  </si>
  <si>
    <t>964544620</t>
  </si>
  <si>
    <t>996144620</t>
  </si>
  <si>
    <t>1819044620</t>
  </si>
  <si>
    <t>1609744620</t>
  </si>
  <si>
    <t>1678644620</t>
  </si>
  <si>
    <t>1598744620</t>
  </si>
  <si>
    <t>1114644620</t>
  </si>
  <si>
    <t>1526544620</t>
  </si>
  <si>
    <t>1509844620</t>
  </si>
  <si>
    <t>1440344620</t>
  </si>
  <si>
    <t>1111344620</t>
  </si>
  <si>
    <t>1372144593</t>
  </si>
  <si>
    <t>927944593</t>
  </si>
  <si>
    <t>1361144593</t>
  </si>
  <si>
    <t>960144593</t>
  </si>
  <si>
    <t>1578244593</t>
  </si>
  <si>
    <t>1606344593</t>
  </si>
  <si>
    <t>1442144593</t>
  </si>
  <si>
    <t>1631844593</t>
  </si>
  <si>
    <t>1800444593</t>
  </si>
  <si>
    <t>1786544593</t>
  </si>
  <si>
    <t>1256244593</t>
  </si>
  <si>
    <t>1629344593</t>
  </si>
  <si>
    <t>1791244593</t>
  </si>
  <si>
    <t>1595244593</t>
  </si>
  <si>
    <t>1740044593</t>
  </si>
  <si>
    <t>1726644593</t>
  </si>
  <si>
    <t>1190344593</t>
  </si>
  <si>
    <t>1446944593</t>
  </si>
  <si>
    <t>1800144593</t>
  </si>
  <si>
    <t>1553944593</t>
  </si>
  <si>
    <t>1069744593</t>
  </si>
  <si>
    <t>1796044593</t>
  </si>
  <si>
    <t>1800044593</t>
  </si>
  <si>
    <t>1776744593</t>
  </si>
  <si>
    <t>1799844593</t>
  </si>
  <si>
    <t>1580244593</t>
  </si>
  <si>
    <t>1564144593</t>
  </si>
  <si>
    <t>1779644593</t>
  </si>
  <si>
    <t>1563944593</t>
  </si>
  <si>
    <t>1782944593</t>
  </si>
  <si>
    <t>1711644593</t>
  </si>
  <si>
    <t>1323044593</t>
  </si>
  <si>
    <t>1192144593</t>
  </si>
  <si>
    <t>983844593</t>
  </si>
  <si>
    <t>1761944593</t>
  </si>
  <si>
    <t>1454544593</t>
  </si>
  <si>
    <t>979544593</t>
  </si>
  <si>
    <t>1577544593</t>
  </si>
  <si>
    <t>1344244593</t>
  </si>
  <si>
    <t>1570144593</t>
  </si>
  <si>
    <t>941644593</t>
  </si>
  <si>
    <t>1038144593</t>
  </si>
  <si>
    <t>1088244593</t>
  </si>
  <si>
    <t>1062944593</t>
  </si>
  <si>
    <t>1580644593</t>
  </si>
  <si>
    <t>1427644593</t>
  </si>
  <si>
    <t>1793544593</t>
  </si>
  <si>
    <t>1534044593</t>
  </si>
  <si>
    <t>1591644593</t>
  </si>
  <si>
    <t>1604644595</t>
  </si>
  <si>
    <t>1616744593</t>
  </si>
  <si>
    <t>1441944593</t>
  </si>
  <si>
    <t>1616644593</t>
  </si>
  <si>
    <t>1687544593</t>
  </si>
  <si>
    <t>1344644593</t>
  </si>
  <si>
    <t>1351444594</t>
  </si>
  <si>
    <t>1566444594</t>
  </si>
  <si>
    <t>1704644594</t>
  </si>
  <si>
    <t>1052544594</t>
  </si>
  <si>
    <t>1188444594</t>
  </si>
  <si>
    <t>1584544594</t>
  </si>
  <si>
    <t>1479044594</t>
  </si>
  <si>
    <t>1415844594</t>
  </si>
  <si>
    <t>1802344594</t>
  </si>
  <si>
    <t>1790444594</t>
  </si>
  <si>
    <t>1182744594</t>
  </si>
  <si>
    <t>1801444594</t>
  </si>
  <si>
    <t>1637744594</t>
  </si>
  <si>
    <t>1798444594</t>
  </si>
  <si>
    <t>1007844594</t>
  </si>
  <si>
    <t>1718044594</t>
  </si>
  <si>
    <t>1621944594</t>
  </si>
  <si>
    <t>986144594</t>
  </si>
  <si>
    <t>1081944594</t>
  </si>
  <si>
    <t>1706644594</t>
  </si>
  <si>
    <t>1321544594</t>
  </si>
  <si>
    <t>1746244594</t>
  </si>
  <si>
    <t>1770844594</t>
  </si>
  <si>
    <t>1482144594</t>
  </si>
  <si>
    <t>1554944594</t>
  </si>
  <si>
    <t>1101244594</t>
  </si>
  <si>
    <t>1305344594</t>
  </si>
  <si>
    <t>1718644594</t>
  </si>
  <si>
    <t>1648144594</t>
  </si>
  <si>
    <t>1472944594</t>
  </si>
  <si>
    <t>1580044594</t>
  </si>
  <si>
    <t>1800244594</t>
  </si>
  <si>
    <t>1779344594</t>
  </si>
  <si>
    <t>1524444594</t>
  </si>
  <si>
    <t>1698244594</t>
  </si>
  <si>
    <t>1564844594</t>
  </si>
  <si>
    <t>1200144594</t>
  </si>
  <si>
    <t>977544594</t>
  </si>
  <si>
    <t>917644594</t>
  </si>
  <si>
    <t>1113144594</t>
  </si>
  <si>
    <t>1592344594</t>
  </si>
  <si>
    <t>1519044594</t>
  </si>
  <si>
    <t>1417844594</t>
  </si>
  <si>
    <t>1785544594</t>
  </si>
  <si>
    <t>1232844594</t>
  </si>
  <si>
    <t>1782544594</t>
  </si>
  <si>
    <t>1228744594</t>
  </si>
  <si>
    <t>1112744594</t>
  </si>
  <si>
    <t>1796744594</t>
  </si>
  <si>
    <t>1683744594</t>
  </si>
  <si>
    <t>1416144594</t>
  </si>
  <si>
    <t>1547944594</t>
  </si>
  <si>
    <t>1801344594</t>
  </si>
  <si>
    <t>1667744594</t>
  </si>
  <si>
    <t>1014144594</t>
  </si>
  <si>
    <t>1421244595</t>
  </si>
  <si>
    <t>927844595</t>
  </si>
  <si>
    <t>1593844595</t>
  </si>
  <si>
    <t>1699944595</t>
  </si>
  <si>
    <t>1512944595</t>
  </si>
  <si>
    <t>989644595</t>
  </si>
  <si>
    <t>1017044593</t>
  </si>
  <si>
    <t>1014544595</t>
  </si>
  <si>
    <t>1667144595</t>
  </si>
  <si>
    <t>1287144595</t>
  </si>
  <si>
    <t>1383544595</t>
  </si>
  <si>
    <t>1386344595</t>
  </si>
  <si>
    <t>1039244595</t>
  </si>
  <si>
    <t>1739944595</t>
  </si>
  <si>
    <t>1495044595</t>
  </si>
  <si>
    <t>928644595</t>
  </si>
  <si>
    <t>1032844595</t>
  </si>
  <si>
    <t>1269744595</t>
  </si>
  <si>
    <t>1719944595</t>
  </si>
  <si>
    <t>1804144595</t>
  </si>
  <si>
    <t>1633044595</t>
  </si>
  <si>
    <t>1411744595</t>
  </si>
  <si>
    <t>1248944596</t>
  </si>
  <si>
    <t>1300544596</t>
  </si>
  <si>
    <t>943644596</t>
  </si>
  <si>
    <t>1458144596</t>
  </si>
  <si>
    <t>1591144596</t>
  </si>
  <si>
    <t>1036844596</t>
  </si>
  <si>
    <t>923944596</t>
  </si>
  <si>
    <t>1417244596</t>
  </si>
  <si>
    <t>1078044596</t>
  </si>
  <si>
    <t>1691344596</t>
  </si>
  <si>
    <t>1680444596</t>
  </si>
  <si>
    <t>1617844596</t>
  </si>
  <si>
    <t>1558944596</t>
  </si>
  <si>
    <t>1520944596</t>
  </si>
  <si>
    <t>1675744596</t>
  </si>
  <si>
    <t>1259244596</t>
  </si>
  <si>
    <t>986344596</t>
  </si>
  <si>
    <t>1552944596</t>
  </si>
  <si>
    <t>1771344596</t>
  </si>
  <si>
    <t>1656044596</t>
  </si>
  <si>
    <t>1599344596</t>
  </si>
  <si>
    <t>1040044596</t>
  </si>
  <si>
    <t>1202744596</t>
  </si>
  <si>
    <t>1135544596</t>
  </si>
  <si>
    <t>1249944596</t>
  </si>
  <si>
    <t>1689644596</t>
  </si>
  <si>
    <t>1085444596</t>
  </si>
  <si>
    <t>1328344596</t>
  </si>
  <si>
    <t>1333144596</t>
  </si>
  <si>
    <t>1600844596</t>
  </si>
  <si>
    <t>1063244596</t>
  </si>
  <si>
    <t>1080144596</t>
  </si>
  <si>
    <t>1211844596</t>
  </si>
  <si>
    <t>1563244599</t>
  </si>
  <si>
    <t>1229244599</t>
  </si>
  <si>
    <t>1421944599</t>
  </si>
  <si>
    <t>1416044599</t>
  </si>
  <si>
    <t>1088044599</t>
  </si>
  <si>
    <t>1252644599</t>
  </si>
  <si>
    <t>1786244599</t>
  </si>
  <si>
    <t>1721044599</t>
  </si>
  <si>
    <t>1795044599</t>
  </si>
  <si>
    <t>919344599</t>
  </si>
  <si>
    <t>1715344599</t>
  </si>
  <si>
    <t>1802144599</t>
  </si>
  <si>
    <t>1044444599</t>
  </si>
  <si>
    <t>1801644599</t>
  </si>
  <si>
    <t>1241244599</t>
  </si>
  <si>
    <t>1018544599</t>
  </si>
  <si>
    <t>1754444599</t>
  </si>
  <si>
    <t>1608644599</t>
  </si>
  <si>
    <t>1206244599</t>
  </si>
  <si>
    <t>1565744599</t>
  </si>
  <si>
    <t>1802944599</t>
  </si>
  <si>
    <t>1351844599</t>
  </si>
  <si>
    <t>1803344599</t>
  </si>
  <si>
    <t>1076844599</t>
  </si>
  <si>
    <t>1738844599</t>
  </si>
  <si>
    <t>1770944599</t>
  </si>
  <si>
    <t>1042944599</t>
  </si>
  <si>
    <t>1640444599</t>
  </si>
  <si>
    <t>1180144599</t>
  </si>
  <si>
    <t>1802444599</t>
  </si>
  <si>
    <t>1770444599</t>
  </si>
  <si>
    <t>1794844599</t>
  </si>
  <si>
    <t>1497144599</t>
  </si>
  <si>
    <t>1268144599</t>
  </si>
  <si>
    <t>1799144599</t>
  </si>
  <si>
    <t>1790544599</t>
  </si>
  <si>
    <t>1683544599</t>
  </si>
  <si>
    <t>1498744599</t>
  </si>
  <si>
    <t>968344600</t>
  </si>
  <si>
    <t>1661844600</t>
  </si>
  <si>
    <t>1596244600</t>
  </si>
  <si>
    <t>1602144600</t>
  </si>
  <si>
    <t>975244600</t>
  </si>
  <si>
    <t>1579144600</t>
  </si>
  <si>
    <t>1805144600</t>
  </si>
  <si>
    <t>1805544600</t>
  </si>
  <si>
    <t>1208244600</t>
  </si>
  <si>
    <t>1695244600</t>
  </si>
  <si>
    <t>1803244600</t>
  </si>
  <si>
    <t>1747244600</t>
  </si>
  <si>
    <t>1147844600</t>
  </si>
  <si>
    <t>986244600</t>
  </si>
  <si>
    <t>1694244600</t>
  </si>
  <si>
    <t>1577244600</t>
  </si>
  <si>
    <t>1803644600</t>
  </si>
  <si>
    <t>1403544600</t>
  </si>
  <si>
    <t>1334944600</t>
  </si>
  <si>
    <t>1802844600</t>
  </si>
  <si>
    <t>1670544600</t>
  </si>
  <si>
    <t>1803844600</t>
  </si>
  <si>
    <t>1004944600</t>
  </si>
  <si>
    <t>1576244600</t>
  </si>
  <si>
    <t>1016044600</t>
  </si>
  <si>
    <t>1297444600</t>
  </si>
  <si>
    <t>1806644600</t>
  </si>
  <si>
    <t>1711944600</t>
  </si>
  <si>
    <t>1318744600</t>
  </si>
  <si>
    <t>1107044600</t>
  </si>
  <si>
    <t>1633644600</t>
  </si>
  <si>
    <t>1768244600</t>
  </si>
  <si>
    <t>1131544600</t>
  </si>
  <si>
    <t>1403044600</t>
  </si>
  <si>
    <t>1691444600</t>
  </si>
  <si>
    <t>962844600</t>
  </si>
  <si>
    <t>1742844600</t>
  </si>
  <si>
    <t>1628744600</t>
  </si>
  <si>
    <t>1807444600</t>
  </si>
  <si>
    <t>1131444600</t>
  </si>
  <si>
    <t>1584244600</t>
  </si>
  <si>
    <t>1104544600</t>
  </si>
  <si>
    <t>1754544600</t>
  </si>
  <si>
    <t>1702444600</t>
  </si>
  <si>
    <t>1525344600</t>
  </si>
  <si>
    <t>1169844600</t>
  </si>
  <si>
    <t>917244600</t>
  </si>
  <si>
    <t>1278744600</t>
  </si>
  <si>
    <t>1468244600</t>
  </si>
  <si>
    <t>1067344600</t>
  </si>
  <si>
    <t>1173344600</t>
  </si>
  <si>
    <t>1717744600</t>
  </si>
  <si>
    <t>1329344600</t>
  </si>
  <si>
    <t>945744600</t>
  </si>
  <si>
    <t>1139344600</t>
  </si>
  <si>
    <t>1266244600</t>
  </si>
  <si>
    <t>1001044600</t>
  </si>
  <si>
    <t>1604144600</t>
  </si>
  <si>
    <t>1590644601</t>
  </si>
  <si>
    <t>1410344601</t>
  </si>
  <si>
    <t>1737244601</t>
  </si>
  <si>
    <t>1130344601</t>
  </si>
  <si>
    <t>1614044601</t>
  </si>
  <si>
    <t>1801244601</t>
  </si>
  <si>
    <t>971644601</t>
  </si>
  <si>
    <t>1775944601</t>
  </si>
  <si>
    <t>1120544601</t>
  </si>
  <si>
    <t>1734044601</t>
  </si>
  <si>
    <t>1571644601</t>
  </si>
  <si>
    <t>1704344601</t>
  </si>
  <si>
    <t>949344601</t>
  </si>
  <si>
    <t>1254344601</t>
  </si>
  <si>
    <t>1806344601</t>
  </si>
  <si>
    <t>1599444601</t>
  </si>
  <si>
    <t>1199844601</t>
  </si>
  <si>
    <t>1064944601</t>
  </si>
  <si>
    <t>1240844601</t>
  </si>
  <si>
    <t>1419444601</t>
  </si>
  <si>
    <t>1608244601</t>
  </si>
  <si>
    <t>1572444601</t>
  </si>
  <si>
    <t>1533544601</t>
  </si>
  <si>
    <t>1556944601</t>
  </si>
  <si>
    <t>1589144601</t>
  </si>
  <si>
    <t>1033844601</t>
  </si>
  <si>
    <t>1388044601</t>
  </si>
  <si>
    <t>960844601</t>
  </si>
  <si>
    <t>1643144601</t>
  </si>
  <si>
    <t>1576544601</t>
  </si>
  <si>
    <t>1745744601</t>
  </si>
  <si>
    <t>1497244601</t>
  </si>
  <si>
    <t>1723544601</t>
  </si>
  <si>
    <t>954044601</t>
  </si>
  <si>
    <t>1100044601</t>
  </si>
  <si>
    <t>1541244601</t>
  </si>
  <si>
    <t>1683444601</t>
  </si>
  <si>
    <t>1598844601</t>
  </si>
  <si>
    <t>1662644601</t>
  </si>
  <si>
    <t>1380044601</t>
  </si>
  <si>
    <t>1557844601</t>
  </si>
  <si>
    <t>1597144601</t>
  </si>
  <si>
    <t>1806044601</t>
  </si>
  <si>
    <t>1621644601</t>
  </si>
  <si>
    <t>1652144601</t>
  </si>
  <si>
    <t>989244601</t>
  </si>
  <si>
    <t>1802244601</t>
  </si>
  <si>
    <t>1384844601</t>
  </si>
  <si>
    <t>1682944601</t>
  </si>
  <si>
    <t>1167044601</t>
  </si>
  <si>
    <t>1710544601</t>
  </si>
  <si>
    <t>1602744601</t>
  </si>
  <si>
    <t>1803744601</t>
  </si>
  <si>
    <t>1555644601</t>
  </si>
  <si>
    <t>1749244601</t>
  </si>
  <si>
    <t>1693744601</t>
  </si>
  <si>
    <t>1290244601</t>
  </si>
  <si>
    <t>924544602</t>
  </si>
  <si>
    <t>1226444602</t>
  </si>
  <si>
    <t>1808544602</t>
  </si>
  <si>
    <t>1530944602</t>
  </si>
  <si>
    <t>1440644602</t>
  </si>
  <si>
    <t>1010144602</t>
  </si>
  <si>
    <t>1507544602</t>
  </si>
  <si>
    <t>1580344602</t>
  </si>
  <si>
    <t>1238144602</t>
  </si>
  <si>
    <t>1587944602</t>
  </si>
  <si>
    <t>1210244602</t>
  </si>
  <si>
    <t>937844602</t>
  </si>
  <si>
    <t>1046744602</t>
  </si>
  <si>
    <t>1480244602</t>
  </si>
  <si>
    <t>1808044602</t>
  </si>
  <si>
    <t>947944602</t>
  </si>
  <si>
    <t>1412644602</t>
  </si>
  <si>
    <t>1179244602</t>
  </si>
  <si>
    <t>1346644602</t>
  </si>
  <si>
    <t>1016444602</t>
  </si>
  <si>
    <t>1118744602</t>
  </si>
  <si>
    <t>1617544602</t>
  </si>
  <si>
    <t>1808344602</t>
  </si>
  <si>
    <t>1704244602</t>
  </si>
  <si>
    <t>1310944602</t>
  </si>
  <si>
    <t>1409544602</t>
  </si>
  <si>
    <t>1542844602</t>
  </si>
  <si>
    <t>1719144602</t>
  </si>
  <si>
    <t>1340244602</t>
  </si>
  <si>
    <t>1808944602</t>
  </si>
  <si>
    <t>1610744602</t>
  </si>
  <si>
    <t>1800644602</t>
  </si>
  <si>
    <t>1570944602</t>
  </si>
  <si>
    <t>1550344602</t>
  </si>
  <si>
    <t>1231644602</t>
  </si>
  <si>
    <t>1389244602</t>
  </si>
  <si>
    <t>1364144602</t>
  </si>
  <si>
    <t>1678844602</t>
  </si>
  <si>
    <t>1151644602</t>
  </si>
  <si>
    <t>1408744602</t>
  </si>
  <si>
    <t>955544602</t>
  </si>
  <si>
    <t>1757744602</t>
  </si>
  <si>
    <t>1401844602</t>
  </si>
  <si>
    <t>1803944602</t>
  </si>
  <si>
    <t>1109044602</t>
  </si>
  <si>
    <t>1469144602</t>
  </si>
  <si>
    <t>1752244602</t>
  </si>
  <si>
    <t>1681144602</t>
  </si>
  <si>
    <t>1569244602</t>
  </si>
  <si>
    <t>1305044602</t>
  </si>
  <si>
    <t>1188144602</t>
  </si>
  <si>
    <t>1645644602</t>
  </si>
  <si>
    <t>1491844602</t>
  </si>
  <si>
    <t>1027744603</t>
  </si>
  <si>
    <t>1783244603</t>
  </si>
  <si>
    <t>1070244603</t>
  </si>
  <si>
    <t>1568344603</t>
  </si>
  <si>
    <t>1707144603</t>
  </si>
  <si>
    <t>1610644603</t>
  </si>
  <si>
    <t>1124544603</t>
  </si>
  <si>
    <t>922744603</t>
  </si>
  <si>
    <t>1617044603</t>
  </si>
  <si>
    <t>1378444603</t>
  </si>
  <si>
    <t>1239744603</t>
  </si>
  <si>
    <t>1692844603</t>
  </si>
  <si>
    <t>1272444603</t>
  </si>
  <si>
    <t>1153244603</t>
  </si>
  <si>
    <t>1629744603</t>
  </si>
  <si>
    <t>1579844603</t>
  </si>
  <si>
    <t>1419844603</t>
  </si>
  <si>
    <t>1747844603</t>
  </si>
  <si>
    <t>1000344603</t>
  </si>
  <si>
    <t>1559744603</t>
  </si>
  <si>
    <t>1583844603</t>
  </si>
  <si>
    <t>1433244603</t>
  </si>
  <si>
    <t>1219744603</t>
  </si>
  <si>
    <t>1497744603</t>
  </si>
  <si>
    <t>946344603</t>
  </si>
  <si>
    <t>1650344603</t>
  </si>
  <si>
    <t>1618444603</t>
  </si>
  <si>
    <t>1488744603</t>
  </si>
  <si>
    <t>1142144603</t>
  </si>
  <si>
    <t>1567344603</t>
  </si>
  <si>
    <t>1553744603</t>
  </si>
  <si>
    <t>1407044603</t>
  </si>
  <si>
    <t>1559244603</t>
  </si>
  <si>
    <t>1644244603</t>
  </si>
  <si>
    <t>1644344603</t>
  </si>
  <si>
    <t>1418844603</t>
  </si>
  <si>
    <t>1311644603</t>
  </si>
  <si>
    <t>1407644603</t>
  </si>
  <si>
    <t>1628344603</t>
  </si>
  <si>
    <t>1144744603</t>
  </si>
  <si>
    <t>1421644603</t>
  </si>
  <si>
    <t>1230944603</t>
  </si>
  <si>
    <t>947044603</t>
  </si>
  <si>
    <t>1274144603</t>
  </si>
  <si>
    <t>1219044603</t>
  </si>
  <si>
    <t>921344603</t>
  </si>
  <si>
    <t>1415644603</t>
  </si>
  <si>
    <t>1193344603</t>
  </si>
  <si>
    <t>992944603</t>
  </si>
  <si>
    <t>1665644603</t>
  </si>
  <si>
    <t>953144603</t>
  </si>
  <si>
    <t>1634044603</t>
  </si>
  <si>
    <t>1424944603</t>
  </si>
  <si>
    <t>1804644606</t>
  </si>
  <si>
    <t>1786944606</t>
  </si>
  <si>
    <t>1807744606</t>
  </si>
  <si>
    <t>1472544606</t>
  </si>
  <si>
    <t>1688744606</t>
  </si>
  <si>
    <t>1366844606</t>
  </si>
  <si>
    <t>1805844606</t>
  </si>
  <si>
    <t>1811344606</t>
  </si>
  <si>
    <t>1426244606</t>
  </si>
  <si>
    <t>1136344606</t>
  </si>
  <si>
    <t>1401944606</t>
  </si>
  <si>
    <t>1120944606</t>
  </si>
  <si>
    <t>1014044606</t>
  </si>
  <si>
    <t>1490844606</t>
  </si>
  <si>
    <t>1593944606</t>
  </si>
  <si>
    <t>972644606</t>
  </si>
  <si>
    <t>1784444606</t>
  </si>
  <si>
    <t>1108044606</t>
  </si>
  <si>
    <t>1062644606</t>
  </si>
  <si>
    <t>1131944606</t>
  </si>
  <si>
    <t>1673444606</t>
  </si>
  <si>
    <t>1609044606</t>
  </si>
  <si>
    <t>964244606</t>
  </si>
  <si>
    <t>1361044606</t>
  </si>
  <si>
    <t>1223044606</t>
  </si>
  <si>
    <t>1549044606</t>
  </si>
  <si>
    <t>1800344606</t>
  </si>
  <si>
    <t>1294644606</t>
  </si>
  <si>
    <t>1231844606</t>
  </si>
  <si>
    <t>1805744606</t>
  </si>
  <si>
    <t>1811544606</t>
  </si>
  <si>
    <t>1572944606</t>
  </si>
  <si>
    <t>1807344606</t>
  </si>
  <si>
    <t>1699544606</t>
  </si>
  <si>
    <t>1804344606</t>
  </si>
  <si>
    <t>1811444606</t>
  </si>
  <si>
    <t>1419644606</t>
  </si>
  <si>
    <t>1789344606</t>
  </si>
  <si>
    <t>1595144606</t>
  </si>
  <si>
    <t>1597944606</t>
  </si>
  <si>
    <t>1408844606</t>
  </si>
  <si>
    <t>1395944606</t>
  </si>
  <si>
    <t>1064644606</t>
  </si>
  <si>
    <t>1558044606</t>
  </si>
  <si>
    <t>1302344606</t>
  </si>
  <si>
    <t>955244606</t>
  </si>
  <si>
    <t>1032644606</t>
  </si>
  <si>
    <t>1583544606</t>
  </si>
  <si>
    <t>1774644606</t>
  </si>
  <si>
    <t>1809744606</t>
  </si>
  <si>
    <t>1720044606</t>
  </si>
  <si>
    <t>1123444606</t>
  </si>
  <si>
    <t>977844606</t>
  </si>
  <si>
    <t>1625544606</t>
  </si>
  <si>
    <t>1010044606</t>
  </si>
  <si>
    <t>1357944606</t>
  </si>
  <si>
    <t>1297544606</t>
  </si>
  <si>
    <t>930944606</t>
  </si>
  <si>
    <t>1272144606</t>
  </si>
  <si>
    <t>1443444606</t>
  </si>
  <si>
    <t>1397244606</t>
  </si>
  <si>
    <t>1332944606</t>
  </si>
  <si>
    <t>1552444607</t>
  </si>
  <si>
    <t>1060444607</t>
  </si>
  <si>
    <t>1743144607</t>
  </si>
  <si>
    <t>1405044607</t>
  </si>
  <si>
    <t>1017444607</t>
  </si>
  <si>
    <t>1798044607</t>
  </si>
  <si>
    <t>1354644607</t>
  </si>
  <si>
    <t>1005844607</t>
  </si>
  <si>
    <t>971744607</t>
  </si>
  <si>
    <t>1174244607</t>
  </si>
  <si>
    <t>1717344607</t>
  </si>
  <si>
    <t>1807544607</t>
  </si>
  <si>
    <t>1482844607</t>
  </si>
  <si>
    <t>1515444607</t>
  </si>
  <si>
    <t>1615644607</t>
  </si>
  <si>
    <t>1809544607</t>
  </si>
  <si>
    <t>1335544607</t>
  </si>
  <si>
    <t>1587344607</t>
  </si>
  <si>
    <t>1560844607</t>
  </si>
  <si>
    <t>1293044607</t>
  </si>
  <si>
    <t>1394644607</t>
  </si>
  <si>
    <t>1810644607</t>
  </si>
  <si>
    <t>1747044607</t>
  </si>
  <si>
    <t>1808744607</t>
  </si>
  <si>
    <t>994544607</t>
  </si>
  <si>
    <t>1807244607</t>
  </si>
  <si>
    <t>1715744607</t>
  </si>
  <si>
    <t>1697544607</t>
  </si>
  <si>
    <t>1518144607</t>
  </si>
  <si>
    <t>1587044607</t>
  </si>
  <si>
    <t>940544607</t>
  </si>
  <si>
    <t>1805944607</t>
  </si>
  <si>
    <t>1600244607</t>
  </si>
  <si>
    <t>1808244607</t>
  </si>
  <si>
    <t>1488944607</t>
  </si>
  <si>
    <t>1111044607</t>
  </si>
  <si>
    <t>916944607</t>
  </si>
  <si>
    <t>1458744607</t>
  </si>
  <si>
    <t>1061444607</t>
  </si>
  <si>
    <t>1810844607</t>
  </si>
  <si>
    <t>1809844607</t>
  </si>
  <si>
    <t>1733444607</t>
  </si>
  <si>
    <t>1393744607</t>
  </si>
  <si>
    <t>1813944607</t>
  </si>
  <si>
    <t>1121644607</t>
  </si>
  <si>
    <t>1574144607</t>
  </si>
  <si>
    <t>1810744607</t>
  </si>
  <si>
    <t>1710644607</t>
  </si>
  <si>
    <t>914144607</t>
  </si>
  <si>
    <t>1009044607</t>
  </si>
  <si>
    <t>943144607</t>
  </si>
  <si>
    <t>1809144607</t>
  </si>
  <si>
    <t>1651344607</t>
  </si>
  <si>
    <t>1498244607</t>
  </si>
  <si>
    <t>1589444607</t>
  </si>
  <si>
    <t>1540944608</t>
  </si>
  <si>
    <t>1321744608</t>
  </si>
  <si>
    <t>1075344608</t>
  </si>
  <si>
    <t>1286944608</t>
  </si>
  <si>
    <t>1598944608</t>
  </si>
  <si>
    <t>952944608</t>
  </si>
  <si>
    <t>1500244608</t>
  </si>
  <si>
    <t>1261444608</t>
  </si>
  <si>
    <t>1122144608</t>
  </si>
  <si>
    <t>1368044608</t>
  </si>
  <si>
    <t>1814644608</t>
  </si>
  <si>
    <t>1672144608</t>
  </si>
  <si>
    <t>1619644608</t>
  </si>
  <si>
    <t>1726444608</t>
  </si>
  <si>
    <t>1584944608</t>
  </si>
  <si>
    <t>1748544608</t>
  </si>
  <si>
    <t>1140344608</t>
  </si>
  <si>
    <t>1810244608</t>
  </si>
  <si>
    <t>1811044608</t>
  </si>
  <si>
    <t>1810144608</t>
  </si>
  <si>
    <t>1057144608</t>
  </si>
  <si>
    <t>1614944608</t>
  </si>
  <si>
    <t>1415244608</t>
  </si>
  <si>
    <t>1815244608</t>
  </si>
  <si>
    <t>1333744608</t>
  </si>
  <si>
    <t>1048144608</t>
  </si>
  <si>
    <t>1142844608</t>
  </si>
  <si>
    <t>1349844608</t>
  </si>
  <si>
    <t>1581244608</t>
  </si>
  <si>
    <t>977944608</t>
  </si>
  <si>
    <t>1804744608</t>
  </si>
  <si>
    <t>1814144608</t>
  </si>
  <si>
    <t>1692744608</t>
  </si>
  <si>
    <t>1690544608</t>
  </si>
  <si>
    <t>1220844608</t>
  </si>
  <si>
    <t>1811944608</t>
  </si>
  <si>
    <t>1808644608</t>
  </si>
  <si>
    <t>1813144608</t>
  </si>
  <si>
    <t>1027344608</t>
  </si>
  <si>
    <t>1096744608</t>
  </si>
  <si>
    <t>1566744608</t>
  </si>
  <si>
    <t>1764044608</t>
  </si>
  <si>
    <t>967244608</t>
  </si>
  <si>
    <t>1213144608</t>
  </si>
  <si>
    <t>1796344608</t>
  </si>
  <si>
    <t>920044608</t>
  </si>
  <si>
    <t>1815744608</t>
  </si>
  <si>
    <t>1772744608</t>
  </si>
  <si>
    <t>1810044608</t>
  </si>
  <si>
    <t>1804244608</t>
  </si>
  <si>
    <t>1570444609</t>
  </si>
  <si>
    <t>1486944609</t>
  </si>
  <si>
    <t>1562044609</t>
  </si>
  <si>
    <t>1278144609</t>
  </si>
  <si>
    <t>1448944609</t>
  </si>
  <si>
    <t>1408444609</t>
  </si>
  <si>
    <t>1750844609</t>
  </si>
  <si>
    <t>1226744609</t>
  </si>
  <si>
    <t>1594244609</t>
  </si>
  <si>
    <t>919444609</t>
  </si>
  <si>
    <t>1247744609</t>
  </si>
  <si>
    <t>1509344609</t>
  </si>
  <si>
    <t>1634944609</t>
  </si>
  <si>
    <t>1439244609</t>
  </si>
  <si>
    <t>1568044609</t>
  </si>
  <si>
    <t>1594844609</t>
  </si>
  <si>
    <t>1134044609</t>
  </si>
  <si>
    <t>1101644609</t>
  </si>
  <si>
    <t>1815844609</t>
  </si>
  <si>
    <t>1583744609</t>
  </si>
  <si>
    <t>1095944609</t>
  </si>
  <si>
    <t>1246344609</t>
  </si>
  <si>
    <t>1627144609</t>
  </si>
  <si>
    <t>1436744609</t>
  </si>
  <si>
    <t>1138744609</t>
  </si>
  <si>
    <t>1281144609</t>
  </si>
  <si>
    <t>1347244609</t>
  </si>
  <si>
    <t>1757544609</t>
  </si>
  <si>
    <t>1756244609</t>
  </si>
  <si>
    <t>1589644609</t>
  </si>
  <si>
    <t>1167544609</t>
  </si>
  <si>
    <t>924444609</t>
  </si>
  <si>
    <t>1712544609</t>
  </si>
  <si>
    <t>921044609</t>
  </si>
  <si>
    <t>1565844609</t>
  </si>
  <si>
    <t>1390344609</t>
  </si>
  <si>
    <t>1249244609</t>
  </si>
  <si>
    <t>1407144609</t>
  </si>
  <si>
    <t>1497844609</t>
  </si>
  <si>
    <t>1405444609</t>
  </si>
  <si>
    <t>1101144609</t>
  </si>
  <si>
    <t>1124244609</t>
  </si>
  <si>
    <t>1018144609</t>
  </si>
  <si>
    <t>1166944609</t>
  </si>
  <si>
    <t>1668744609</t>
  </si>
  <si>
    <t>1276744609</t>
  </si>
  <si>
    <t>1417644609</t>
  </si>
  <si>
    <t>1236344609</t>
  </si>
  <si>
    <t>1504644609</t>
  </si>
  <si>
    <t>1816344609</t>
  </si>
  <si>
    <t>1712344609</t>
  </si>
  <si>
    <t>1157144609</t>
  </si>
  <si>
    <t>1563744609</t>
  </si>
  <si>
    <t>1772844610</t>
  </si>
  <si>
    <t>1719044610</t>
  </si>
  <si>
    <t>1208344610</t>
  </si>
  <si>
    <t>1728044610</t>
  </si>
  <si>
    <t>1029144610</t>
  </si>
  <si>
    <t>1401044610</t>
  </si>
  <si>
    <t>1604844610</t>
  </si>
  <si>
    <t>1746944610</t>
  </si>
  <si>
    <t>1112144610</t>
  </si>
  <si>
    <t>1535944610</t>
  </si>
  <si>
    <t>971844610</t>
  </si>
  <si>
    <t>921244610</t>
  </si>
  <si>
    <t>1469544610</t>
  </si>
  <si>
    <t>1396744610</t>
  </si>
  <si>
    <t>1576344610</t>
  </si>
  <si>
    <t>1568444610</t>
  </si>
  <si>
    <t>1090644610</t>
  </si>
  <si>
    <t>1731244610</t>
  </si>
  <si>
    <t>1622344610</t>
  </si>
  <si>
    <t>1316044610</t>
  </si>
  <si>
    <t>1060644610</t>
  </si>
  <si>
    <t>1247344610</t>
  </si>
  <si>
    <t>1600344610</t>
  </si>
  <si>
    <t>1512644610</t>
  </si>
  <si>
    <t>1719544610</t>
  </si>
  <si>
    <t>1599844610</t>
  </si>
  <si>
    <t>1236044610</t>
  </si>
  <si>
    <t>1343644610</t>
  </si>
  <si>
    <t>1714644610</t>
  </si>
  <si>
    <t>1725944610</t>
  </si>
  <si>
    <t>1591444610</t>
  </si>
  <si>
    <t>1179844610</t>
  </si>
  <si>
    <t>997644610</t>
  </si>
  <si>
    <t>1696844610</t>
  </si>
  <si>
    <t>1509744610</t>
  </si>
  <si>
    <t>1221244610</t>
  </si>
  <si>
    <t>1376844610</t>
  </si>
  <si>
    <t>1250844610</t>
  </si>
  <si>
    <t>1716844610</t>
  </si>
  <si>
    <t>979344610</t>
  </si>
  <si>
    <t>984644610</t>
  </si>
  <si>
    <t>1077244610</t>
  </si>
  <si>
    <t>1565544610</t>
  </si>
  <si>
    <t>953444610</t>
  </si>
  <si>
    <t>916344610</t>
  </si>
  <si>
    <t>1632944610</t>
  </si>
  <si>
    <t>1581744610</t>
  </si>
  <si>
    <t>1786144610</t>
  </si>
  <si>
    <t>1529844610</t>
  </si>
  <si>
    <t>1033044610</t>
  </si>
  <si>
    <t>1275844610</t>
  </si>
  <si>
    <t>1703244610</t>
  </si>
  <si>
    <t>1438844610</t>
  </si>
  <si>
    <t>915344610</t>
  </si>
  <si>
    <t>1622044610</t>
  </si>
  <si>
    <t>1692244610</t>
  </si>
  <si>
    <t>1764744610</t>
  </si>
  <si>
    <t>1335744610</t>
  </si>
  <si>
    <t>1438344610</t>
  </si>
  <si>
    <t>1474244610</t>
  </si>
  <si>
    <t>1712744610</t>
  </si>
  <si>
    <t>1579544610</t>
  </si>
  <si>
    <t>1200844610</t>
  </si>
  <si>
    <t>1620444610</t>
  </si>
  <si>
    <t>1546144610</t>
  </si>
  <si>
    <t>1748244610</t>
  </si>
  <si>
    <t>1582444610</t>
  </si>
  <si>
    <t>1555544613</t>
  </si>
  <si>
    <t>1814444613</t>
  </si>
  <si>
    <t>1279544613</t>
  </si>
  <si>
    <t>1537944613</t>
  </si>
  <si>
    <t>1583144613</t>
  </si>
  <si>
    <t>1798244613</t>
  </si>
  <si>
    <t>1802344613</t>
  </si>
  <si>
    <t>1609644613</t>
  </si>
  <si>
    <t>967644613</t>
  </si>
  <si>
    <t>1076644613</t>
  </si>
  <si>
    <t>1720944613</t>
  </si>
  <si>
    <t>1813044613</t>
  </si>
  <si>
    <t>1323544613</t>
  </si>
  <si>
    <t>1033744613</t>
  </si>
  <si>
    <t>1597244613</t>
  </si>
  <si>
    <t>1812844613</t>
  </si>
  <si>
    <t>1638844613</t>
  </si>
  <si>
    <t>1227544613</t>
  </si>
  <si>
    <t>1673944613</t>
  </si>
  <si>
    <t>1758144613</t>
  </si>
  <si>
    <t>1812544613</t>
  </si>
  <si>
    <t>1603544613</t>
  </si>
  <si>
    <t>1138944613</t>
  </si>
  <si>
    <t>1613544613</t>
  </si>
  <si>
    <t>926544613</t>
  </si>
  <si>
    <t>1388544613</t>
  </si>
  <si>
    <t>1425644613</t>
  </si>
  <si>
    <t>1815944613</t>
  </si>
  <si>
    <t>1763744613</t>
  </si>
  <si>
    <t>1255644613</t>
  </si>
  <si>
    <t>1490044613</t>
  </si>
  <si>
    <t>1062344613</t>
  </si>
  <si>
    <t>1004744613</t>
  </si>
  <si>
    <t>1418544613</t>
  </si>
  <si>
    <t>1812744613</t>
  </si>
  <si>
    <t>1817844613</t>
  </si>
  <si>
    <t>936144613</t>
  </si>
  <si>
    <t>1591044613</t>
  </si>
  <si>
    <t>924244613</t>
  </si>
  <si>
    <t>1169044613</t>
  </si>
  <si>
    <t>1418444613</t>
  </si>
  <si>
    <t>1135744614</t>
  </si>
  <si>
    <t>1557044614</t>
  </si>
  <si>
    <t>1816744614</t>
  </si>
  <si>
    <t>1383044614</t>
  </si>
  <si>
    <t>1561144614</t>
  </si>
  <si>
    <t>1120744614</t>
  </si>
  <si>
    <t>1437344614</t>
  </si>
  <si>
    <t>1624544614</t>
  </si>
  <si>
    <t>1816044614</t>
  </si>
  <si>
    <t>1818544614</t>
  </si>
  <si>
    <t>949244614</t>
  </si>
  <si>
    <t>1367344614</t>
  </si>
  <si>
    <t>1817344614</t>
  </si>
  <si>
    <t>1425744614</t>
  </si>
  <si>
    <t>1817944614</t>
  </si>
  <si>
    <t>1768344614</t>
  </si>
  <si>
    <t>1071844614</t>
  </si>
  <si>
    <t>1698344614</t>
  </si>
  <si>
    <t>1814944614</t>
  </si>
  <si>
    <t>1815444614</t>
  </si>
  <si>
    <t>1632044614</t>
  </si>
  <si>
    <t>1743244614</t>
  </si>
  <si>
    <t>1687344614</t>
  </si>
  <si>
    <t>1814244614</t>
  </si>
  <si>
    <t>1780444614</t>
  </si>
  <si>
    <t>1794544614</t>
  </si>
  <si>
    <t>1081744614</t>
  </si>
  <si>
    <t>1452044614</t>
  </si>
  <si>
    <t>1475744615</t>
  </si>
  <si>
    <t>1237544615</t>
  </si>
  <si>
    <t>1498544615</t>
  </si>
  <si>
    <t>1629444615</t>
  </si>
  <si>
    <t>1522344615</t>
  </si>
  <si>
    <t>928344615</t>
  </si>
  <si>
    <t>1172844615</t>
  </si>
  <si>
    <t>1817444615</t>
  </si>
  <si>
    <t>1785444615</t>
  </si>
  <si>
    <t>1751244615</t>
  </si>
  <si>
    <t>1342944615</t>
  </si>
  <si>
    <t>1565944615</t>
  </si>
  <si>
    <t>1626244615</t>
  </si>
  <si>
    <t>1105944615</t>
  </si>
  <si>
    <t>1778944615</t>
  </si>
  <si>
    <t>1107244615</t>
  </si>
  <si>
    <t>1817644615</t>
  </si>
  <si>
    <t>1820744615</t>
  </si>
  <si>
    <t>1046644615</t>
  </si>
  <si>
    <t>1639244615</t>
  </si>
  <si>
    <t>1521944615</t>
  </si>
  <si>
    <t>1532844615</t>
  </si>
  <si>
    <t>1628644615</t>
  </si>
  <si>
    <t>1819244615</t>
  </si>
  <si>
    <t>916444615</t>
  </si>
  <si>
    <t>957444615</t>
  </si>
  <si>
    <t>1818944615</t>
  </si>
  <si>
    <t>1003144615</t>
  </si>
  <si>
    <t>1044544615</t>
  </si>
  <si>
    <t>1141144615</t>
  </si>
  <si>
    <t>1173844615</t>
  </si>
  <si>
    <t>1244644615</t>
  </si>
  <si>
    <t>1504444615</t>
  </si>
  <si>
    <t>1553044615</t>
  </si>
  <si>
    <t>1122344616</t>
  </si>
  <si>
    <t>1418344616</t>
  </si>
  <si>
    <t>1697444616</t>
  </si>
  <si>
    <t>1633344616</t>
  </si>
  <si>
    <t>1277544616</t>
  </si>
  <si>
    <t>1345844616</t>
  </si>
  <si>
    <t>1450344616</t>
  </si>
  <si>
    <t>1560444616</t>
  </si>
  <si>
    <t>1011544616</t>
  </si>
  <si>
    <t>1079644616</t>
  </si>
  <si>
    <t>1266944616</t>
  </si>
  <si>
    <t>1731644616</t>
  </si>
  <si>
    <t>1754844616</t>
  </si>
  <si>
    <t>1791144616</t>
  </si>
  <si>
    <t>1360144616</t>
  </si>
  <si>
    <t>1647444616</t>
  </si>
  <si>
    <t>1379944616</t>
  </si>
  <si>
    <t>1460244616</t>
  </si>
  <si>
    <t>1286644616</t>
  </si>
  <si>
    <t>987844616</t>
  </si>
  <si>
    <t>1514544616</t>
  </si>
  <si>
    <t>1039544616</t>
  </si>
  <si>
    <t>1559144616</t>
  </si>
  <si>
    <t>1721444616</t>
  </si>
  <si>
    <t>1032344616</t>
  </si>
  <si>
    <t>1179744616</t>
  </si>
  <si>
    <t>1605344616</t>
  </si>
  <si>
    <t>1058344616</t>
  </si>
  <si>
    <t>1669544616</t>
  </si>
  <si>
    <t>1758744616</t>
  </si>
  <si>
    <t>1764544616</t>
  </si>
  <si>
    <t>1635544617</t>
  </si>
  <si>
    <t>1625244617</t>
  </si>
  <si>
    <t>1560644617</t>
  </si>
  <si>
    <t>1623644617</t>
  </si>
  <si>
    <t>1087844617</t>
  </si>
  <si>
    <t>1578644617</t>
  </si>
  <si>
    <t>1663744617</t>
  </si>
  <si>
    <t>1727644617</t>
  </si>
  <si>
    <t>1100444617</t>
  </si>
  <si>
    <t>918744617</t>
  </si>
  <si>
    <t>1057344620</t>
  </si>
  <si>
    <t>1176144620</t>
  </si>
  <si>
    <t>1222444620</t>
  </si>
  <si>
    <t>1418644620</t>
  </si>
  <si>
    <t>1461244620</t>
  </si>
  <si>
    <t>1475344620</t>
  </si>
  <si>
    <t>1490944620</t>
  </si>
  <si>
    <t>1517544620</t>
  </si>
  <si>
    <t>1537544620</t>
  </si>
  <si>
    <t>1554944620</t>
  </si>
  <si>
    <t>1612844620</t>
  </si>
  <si>
    <t>1765744620</t>
  </si>
  <si>
    <t>1788744620</t>
  </si>
  <si>
    <t>1800944620</t>
  </si>
  <si>
    <t>1810544620</t>
  </si>
  <si>
    <t>1817144620</t>
  </si>
  <si>
    <t>1819944620</t>
  </si>
  <si>
    <t>1820144620</t>
  </si>
  <si>
    <t>1820244620</t>
  </si>
  <si>
    <t>1820544620</t>
  </si>
  <si>
    <t>1824644620</t>
  </si>
  <si>
    <t>OPERATION</t>
  </si>
  <si>
    <t>CHEMISTRY *</t>
  </si>
  <si>
    <t>LAB FRIDGE TEMPERATURE (F) *</t>
  </si>
  <si>
    <t>REFERENCE RANGE: 35.6⁰F TO 46.4⁰F</t>
  </si>
  <si>
    <t>MAKE SURE THAT THE AREAS THAT YOU STORE CHEMICALS OR EQUIPMENT RELATED TO SAMPLE PREP IS CLEAN.</t>
  </si>
  <si>
    <t>YES</t>
  </si>
  <si>
    <t>NO</t>
  </si>
  <si>
    <t>LAB FREEZER TEMPERATURE (F) *</t>
  </si>
  <si>
    <t>REFERENCE RANGE: BELOW 32⁰F</t>
  </si>
  <si>
    <t>ROOM TEMPERATURE (F) *</t>
  </si>
  <si>
    <t>REFERENCE RANGE: 59⁰F TO 86⁰F</t>
  </si>
  <si>
    <t>DRAWING AREA/RESTOCK *</t>
  </si>
  <si>
    <t>RELATIVE HUMIDITY PERCENTAGE (%) *</t>
  </si>
  <si>
    <t>REFERENCE RANGE: 20% TO 80%</t>
  </si>
  <si>
    <t>ARE ALL OF YOUR PIPETTE TIPS, CENTRIFUGE TUBES, CUPS, REQUISITION FORMS, ETC. IN STOCK?</t>
  </si>
  <si>
    <t>COUNTER/SINK AREA *</t>
  </si>
  <si>
    <t>CORRECTIVE ACTION</t>
  </si>
  <si>
    <t>IF YOU HAD ANY TEMPERATURE OR HUMIDITY READINGS FALL OUTSIDE OF THE SPECIFIED RANGE, PLEASE RECORD THE ORIGINAL READING AS WELL AS WHAT CORRECTIVE ACTION WAS PERFORMED</t>
  </si>
  <si>
    <t>SOLVENT STORAGE AREA *</t>
  </si>
  <si>
    <t>DO YOU HAVE ENOUGH SOLVENTS IN STOCK FOR AT LEAST 2 DAYS OF PROCEDURE?</t>
  </si>
  <si>
    <t>QC/STANDARDS RESTOCK *</t>
  </si>
  <si>
    <t>YOUR QC'S AND STANDARDS NEED TO BE AT LEAST 1\4 OF THE WAY FILLED IN ORDER TO RUN THEM.</t>
  </si>
  <si>
    <t>HAVE THE STANDARDS BEEN RUN? *</t>
  </si>
  <si>
    <t>NO - NOT FIRST DAY OF TESTING</t>
  </si>
  <si>
    <t>TODAY, DID YOU COMPLETE THE MONTHLY QA FOR THE PREVIOUS MONTH?</t>
  </si>
  <si>
    <t>HAS THE CURTAIN PLATE BEEN CLEANED?</t>
  </si>
  <si>
    <t>DID YOU CHANGE THE GUARD COLUMN FILTER TODAY?</t>
  </si>
  <si>
    <t>DID YOU CHANGE BUFFER A, BUFFER B, OR NEEDLE RINSE? IF YES, PLEASE LIST WHAT YOU CHANGED AND THE NEW LOT NUMBER.</t>
  </si>
  <si>
    <t>PUMP PRESSURE *</t>
  </si>
  <si>
    <t>RECORD PUMP A PRESSURE AFTER 10 MINUTES OF EQUILIBRATION</t>
  </si>
  <si>
    <t>RECORD PUMP B PRESSURE AFTER 10 MINUTES OF EQUILIBRATION</t>
  </si>
  <si>
    <t>Tapentadol</t>
  </si>
  <si>
    <t>Carboxy-THC - 23.30 ng/mL</t>
  </si>
  <si>
    <t>1342844585</t>
  </si>
  <si>
    <t>R</t>
  </si>
  <si>
    <t>1559144582</t>
  </si>
  <si>
    <t>1274144586</t>
  </si>
  <si>
    <t>1546144582</t>
  </si>
  <si>
    <t>1418444582</t>
  </si>
  <si>
    <t>1060644585</t>
  </si>
  <si>
    <t>1032344585</t>
  </si>
  <si>
    <t>1367344585</t>
  </si>
  <si>
    <t>1071844586</t>
  </si>
  <si>
    <t>1125244586</t>
  </si>
  <si>
    <t>1081744587</t>
  </si>
  <si>
    <t>1227444587</t>
  </si>
  <si>
    <t>1564444587</t>
  </si>
  <si>
    <t>1629444587</t>
  </si>
  <si>
    <t>1560444587</t>
  </si>
  <si>
    <t>924144587</t>
  </si>
  <si>
    <t>1700344588</t>
  </si>
  <si>
    <t>1049544588</t>
  </si>
  <si>
    <t>1769644588</t>
  </si>
  <si>
    <t>1585344588</t>
  </si>
  <si>
    <t>1560644589</t>
  </si>
  <si>
    <t>1570244592</t>
  </si>
  <si>
    <t>1327344592</t>
  </si>
  <si>
    <t>1461244592</t>
  </si>
  <si>
    <t>1062344585</t>
  </si>
  <si>
    <t>1408344589</t>
  </si>
  <si>
    <t>1120744582</t>
  </si>
  <si>
    <t>1492644588</t>
  </si>
  <si>
    <t>1595744589</t>
  </si>
  <si>
    <t>1173644592</t>
  </si>
  <si>
    <t>1246244592</t>
  </si>
  <si>
    <t>1591044582</t>
  </si>
  <si>
    <t>1176144588</t>
  </si>
  <si>
    <t>1437344586</t>
  </si>
  <si>
    <t>1390944589</t>
  </si>
  <si>
    <t>Pt. Last Name</t>
  </si>
  <si>
    <t>Pt. First Name</t>
  </si>
  <si>
    <t>RIOS</t>
  </si>
  <si>
    <t>DENISE</t>
  </si>
  <si>
    <t>Rangel</t>
  </si>
  <si>
    <t>Martin</t>
  </si>
  <si>
    <t>OROZCO</t>
  </si>
  <si>
    <t>JOSE</t>
  </si>
  <si>
    <t>Hernandez</t>
  </si>
  <si>
    <t>Benito</t>
  </si>
  <si>
    <t>Bonner</t>
  </si>
  <si>
    <t>Hubert</t>
  </si>
  <si>
    <t>Flores</t>
  </si>
  <si>
    <t>Carlos</t>
  </si>
  <si>
    <t>Henry</t>
  </si>
  <si>
    <t xml:space="preserve"> Felicia</t>
  </si>
  <si>
    <t>Spangler</t>
  </si>
  <si>
    <t>Barbara</t>
  </si>
  <si>
    <t>NUNEZ</t>
  </si>
  <si>
    <t>MARY</t>
  </si>
  <si>
    <t>Meinecke</t>
  </si>
  <si>
    <t>Gayle</t>
  </si>
  <si>
    <t>HENDERSON</t>
  </si>
  <si>
    <t>RICKY</t>
  </si>
  <si>
    <t>MEFFORD</t>
  </si>
  <si>
    <t>ROBERT</t>
  </si>
  <si>
    <t>Manzano</t>
  </si>
  <si>
    <t>Javier</t>
  </si>
  <si>
    <t>Ramos</t>
  </si>
  <si>
    <t>Silvia</t>
  </si>
  <si>
    <t>PACHECO</t>
  </si>
  <si>
    <t>BOGIEL</t>
  </si>
  <si>
    <t>SHERI</t>
  </si>
  <si>
    <t>SALCIDO</t>
  </si>
  <si>
    <t>ACUNA</t>
  </si>
  <si>
    <t>YEZIKA</t>
  </si>
  <si>
    <t>LEOS</t>
  </si>
  <si>
    <t>GLORIA</t>
  </si>
  <si>
    <t>RAMIREZ</t>
  </si>
  <si>
    <t>ROSA</t>
  </si>
  <si>
    <t>Esparza</t>
  </si>
  <si>
    <t>Lisa</t>
  </si>
  <si>
    <t>ACENCIO</t>
  </si>
  <si>
    <t>TURNER</t>
  </si>
  <si>
    <t>ROGER</t>
  </si>
  <si>
    <t>Rivas</t>
  </si>
  <si>
    <t>Mark</t>
  </si>
  <si>
    <t>Robinson</t>
  </si>
  <si>
    <t>Rivera-Febres</t>
  </si>
  <si>
    <t>Luis</t>
  </si>
  <si>
    <t>SARRATORI</t>
  </si>
  <si>
    <t>GWENDOLINE</t>
  </si>
  <si>
    <t>Hedrick</t>
  </si>
  <si>
    <t>Darin</t>
  </si>
  <si>
    <t>DUGAS</t>
  </si>
  <si>
    <t>AMANDA</t>
  </si>
  <si>
    <t>REVELES</t>
  </si>
  <si>
    <t xml:space="preserve">MARY </t>
  </si>
  <si>
    <t>CAMP</t>
  </si>
  <si>
    <t xml:space="preserve"> DAWN E</t>
  </si>
  <si>
    <t>MEDRANO</t>
  </si>
  <si>
    <t>MARIA</t>
  </si>
  <si>
    <t>WILYUM</t>
  </si>
  <si>
    <t>PANFILO</t>
  </si>
  <si>
    <t>JAYME</t>
  </si>
  <si>
    <t>Hamilton</t>
  </si>
  <si>
    <t xml:space="preserve">Agnieska </t>
  </si>
  <si>
    <t>Mcdonald</t>
  </si>
  <si>
    <t xml:space="preserve">Mary </t>
  </si>
  <si>
    <t>Bartkwiak</t>
  </si>
  <si>
    <t>Brenna</t>
  </si>
  <si>
    <t>Clonazepam (7-Amino)</t>
  </si>
  <si>
    <t>ALVAREZ</t>
  </si>
  <si>
    <t>SERGIO</t>
  </si>
  <si>
    <t>SOTO</t>
  </si>
  <si>
    <t>Chong</t>
  </si>
  <si>
    <t>Rios</t>
  </si>
  <si>
    <t>Francisco</t>
  </si>
  <si>
    <t>GARCIA</t>
  </si>
  <si>
    <t>RICHARD</t>
  </si>
  <si>
    <t>DOMINGUEZ</t>
  </si>
  <si>
    <t>LYDIA</t>
  </si>
  <si>
    <t>BARNNET</t>
  </si>
  <si>
    <t>ANGELA</t>
  </si>
  <si>
    <t>AMAYA</t>
  </si>
  <si>
    <t>JUAN</t>
  </si>
  <si>
    <t>RUBIO</t>
  </si>
  <si>
    <t>HECTOR</t>
  </si>
  <si>
    <t>Olivas</t>
  </si>
  <si>
    <t>Maria</t>
  </si>
  <si>
    <t>Martinez</t>
  </si>
  <si>
    <t>Bertha</t>
  </si>
  <si>
    <t>MELENDEZ</t>
  </si>
  <si>
    <t>TERESA</t>
  </si>
  <si>
    <t>VARGAS</t>
  </si>
  <si>
    <t>ANTHONY</t>
  </si>
  <si>
    <t>Campuzano</t>
  </si>
  <si>
    <t>Francesca</t>
  </si>
  <si>
    <t>Saenz</t>
  </si>
  <si>
    <t>Rudy</t>
  </si>
  <si>
    <t>Macias</t>
  </si>
  <si>
    <t>Armando</t>
  </si>
  <si>
    <t>Soto</t>
  </si>
  <si>
    <t>Asencion</t>
  </si>
  <si>
    <t>SALINAS NANCE</t>
  </si>
  <si>
    <t>GISSEL</t>
  </si>
  <si>
    <t>GRACIELA</t>
  </si>
  <si>
    <t>Montanez</t>
  </si>
  <si>
    <t>Angela</t>
  </si>
  <si>
    <t>Braswell</t>
  </si>
  <si>
    <t>Wendy</t>
  </si>
  <si>
    <t>Arellano</t>
  </si>
  <si>
    <t>Rosario</t>
  </si>
  <si>
    <t>Sierra</t>
  </si>
  <si>
    <t>Caban</t>
  </si>
  <si>
    <t>Milagros</t>
  </si>
  <si>
    <t>Chavez</t>
  </si>
  <si>
    <t>Guadalupe</t>
  </si>
  <si>
    <t>DIAZ BARBOSA</t>
  </si>
  <si>
    <t xml:space="preserve"> MINERVA</t>
  </si>
  <si>
    <t>Lucero</t>
  </si>
  <si>
    <t xml:space="preserve">Linda </t>
  </si>
  <si>
    <t>HADDAD</t>
  </si>
  <si>
    <t>ANITA</t>
  </si>
  <si>
    <t>Martinez-Rascon</t>
  </si>
  <si>
    <t>Francisca</t>
  </si>
  <si>
    <t>Diaz</t>
  </si>
  <si>
    <t>Amelia</t>
  </si>
  <si>
    <t>Wallace</t>
  </si>
  <si>
    <t>Heath</t>
  </si>
  <si>
    <t>Villagomez</t>
  </si>
  <si>
    <t>Laura</t>
  </si>
  <si>
    <t>ARCOS</t>
  </si>
  <si>
    <t>LUIS</t>
  </si>
  <si>
    <t>SANCHEZ</t>
  </si>
  <si>
    <t>REBECCA</t>
  </si>
  <si>
    <t>Norman</t>
  </si>
  <si>
    <t>Jonathon</t>
  </si>
  <si>
    <t>Ladarius</t>
  </si>
  <si>
    <t>Jerido</t>
  </si>
  <si>
    <t>CAZARES</t>
  </si>
  <si>
    <t>BENIGNO</t>
  </si>
  <si>
    <t>Gonzalez</t>
  </si>
  <si>
    <t xml:space="preserve">Antonio </t>
  </si>
  <si>
    <t>BUSTAMANTE</t>
  </si>
  <si>
    <t>LOURDES</t>
  </si>
  <si>
    <t>ZENTZ</t>
  </si>
  <si>
    <t>FREDERICK</t>
  </si>
  <si>
    <t>CAMACHO-LOTTI</t>
  </si>
  <si>
    <t>FRANCISCO</t>
  </si>
  <si>
    <t>Grisson</t>
  </si>
  <si>
    <t>Tara</t>
  </si>
  <si>
    <t>OBLINGER</t>
  </si>
  <si>
    <t>Ramirez</t>
  </si>
  <si>
    <t>Rosa</t>
  </si>
  <si>
    <t>Register</t>
  </si>
  <si>
    <t>James</t>
  </si>
  <si>
    <t>GUTIERREZ</t>
  </si>
  <si>
    <t>LILIA</t>
  </si>
  <si>
    <t>CALHOUN</t>
  </si>
  <si>
    <t>GWYNDOLYN</t>
  </si>
  <si>
    <t>Erskine</t>
  </si>
  <si>
    <t>Jacqueline</t>
  </si>
  <si>
    <t>Oxazepam</t>
  </si>
  <si>
    <t>Mischen</t>
  </si>
  <si>
    <t>William</t>
  </si>
  <si>
    <t>Mendoza</t>
  </si>
  <si>
    <t>Martha</t>
  </si>
  <si>
    <t>Mota Sanchez</t>
  </si>
  <si>
    <t>Mario</t>
  </si>
  <si>
    <t>Rojas</t>
  </si>
  <si>
    <t>Rene</t>
  </si>
  <si>
    <t>Benitez</t>
  </si>
  <si>
    <t>Jesus</t>
  </si>
  <si>
    <t>RONALD</t>
  </si>
  <si>
    <t>GETTY</t>
  </si>
  <si>
    <t>MERRICK</t>
  </si>
  <si>
    <t>PAUL</t>
  </si>
  <si>
    <t>Rubino</t>
  </si>
  <si>
    <t>Anna</t>
  </si>
  <si>
    <t>ORTIZ</t>
  </si>
  <si>
    <t>ANA</t>
  </si>
  <si>
    <t>Ernesto</t>
  </si>
  <si>
    <t>De la Rosa</t>
  </si>
  <si>
    <t>Ida</t>
  </si>
  <si>
    <t>Atilano</t>
  </si>
  <si>
    <t>Elda</t>
  </si>
  <si>
    <t>Morales</t>
  </si>
  <si>
    <t>Reymundo</t>
  </si>
  <si>
    <t>PEREZ SAPIEN</t>
  </si>
  <si>
    <t>MANUEL</t>
  </si>
  <si>
    <t>Gomez</t>
  </si>
  <si>
    <t>Felipe</t>
  </si>
  <si>
    <t>Camarillo</t>
  </si>
  <si>
    <t>Parke</t>
  </si>
  <si>
    <t>Robert</t>
  </si>
  <si>
    <t>Jordan</t>
  </si>
  <si>
    <t>Christina</t>
  </si>
  <si>
    <t>Elizabeth</t>
  </si>
  <si>
    <t>NAVARRETE</t>
  </si>
  <si>
    <t>ALDO</t>
  </si>
  <si>
    <t>Bustillos</t>
  </si>
  <si>
    <t xml:space="preserve">Patricia </t>
  </si>
  <si>
    <t>Delgado</t>
  </si>
  <si>
    <t>Paula</t>
  </si>
  <si>
    <t>RINEHART</t>
  </si>
  <si>
    <t>GODFREY</t>
  </si>
  <si>
    <t>WILLIAM</t>
  </si>
  <si>
    <t>SAXMAN</t>
  </si>
  <si>
    <t>PETER</t>
  </si>
  <si>
    <t>Milam</t>
  </si>
  <si>
    <t>Jaime</t>
  </si>
  <si>
    <t>OLVERA</t>
  </si>
  <si>
    <t>Yelena</t>
  </si>
  <si>
    <t>DURAN</t>
  </si>
  <si>
    <t>LETICIA</t>
  </si>
  <si>
    <t>ENRIQUEZ</t>
  </si>
  <si>
    <t>CECILIA</t>
  </si>
  <si>
    <t>ONEIL</t>
  </si>
  <si>
    <t>MICHAEL</t>
  </si>
  <si>
    <t>Claycombs</t>
  </si>
  <si>
    <t>Amanda</t>
  </si>
  <si>
    <t>GAINES</t>
  </si>
  <si>
    <t>JAMON</t>
  </si>
  <si>
    <t>CHACON</t>
  </si>
  <si>
    <t>ARROYO</t>
  </si>
  <si>
    <t>ISMAEL</t>
  </si>
  <si>
    <t>Emma</t>
  </si>
  <si>
    <t>VIGIL</t>
  </si>
  <si>
    <t>KELLY</t>
  </si>
  <si>
    <t>RODRIGUEZ</t>
  </si>
  <si>
    <t>MONICA</t>
  </si>
  <si>
    <t>Figueroa</t>
  </si>
  <si>
    <t>Elmore</t>
  </si>
  <si>
    <t xml:space="preserve"> Janel</t>
  </si>
  <si>
    <t>Bowlin</t>
  </si>
  <si>
    <t>MARGARET</t>
  </si>
  <si>
    <t>Nieto</t>
  </si>
  <si>
    <t>Michael</t>
  </si>
  <si>
    <t>Irma</t>
  </si>
  <si>
    <t>DE LA ROSA ESCOBEDO</t>
  </si>
  <si>
    <t>FELIPE</t>
  </si>
  <si>
    <t>Loya</t>
  </si>
  <si>
    <t xml:space="preserve">Erika </t>
  </si>
  <si>
    <t>Back</t>
  </si>
  <si>
    <t>Lorena</t>
  </si>
  <si>
    <t>Martin Del Campo</t>
  </si>
  <si>
    <t>Alejandro</t>
  </si>
  <si>
    <t>Ortiz</t>
  </si>
  <si>
    <t>Eva</t>
  </si>
  <si>
    <t>Stervil</t>
  </si>
  <si>
    <t>Claudia</t>
  </si>
  <si>
    <t xml:space="preserve">LUIS </t>
  </si>
  <si>
    <t>SALAZAR</t>
  </si>
  <si>
    <t>Bohannon</t>
  </si>
  <si>
    <t>Erika</t>
  </si>
  <si>
    <t>HORTENCIA</t>
  </si>
  <si>
    <t>Alfredo</t>
  </si>
  <si>
    <t>QUINTANA</t>
  </si>
  <si>
    <t>LAILA</t>
  </si>
  <si>
    <t>MUNOZ MOLINAR</t>
  </si>
  <si>
    <t>RAMIRO</t>
  </si>
  <si>
    <t>CARL</t>
  </si>
  <si>
    <t>Lofgren</t>
  </si>
  <si>
    <t>Richard</t>
  </si>
  <si>
    <t>ESPINOZA</t>
  </si>
  <si>
    <t xml:space="preserve"> IRMA </t>
  </si>
  <si>
    <t>PATTON</t>
  </si>
  <si>
    <t>Maricruz</t>
  </si>
  <si>
    <t>ALMA</t>
  </si>
  <si>
    <t>Barraza</t>
  </si>
  <si>
    <t>REYES</t>
  </si>
  <si>
    <t>AIDA</t>
  </si>
  <si>
    <t>Cano</t>
  </si>
  <si>
    <t>Olga</t>
  </si>
  <si>
    <t>Herrera</t>
  </si>
  <si>
    <t>Brenda</t>
  </si>
  <si>
    <t>Trainnor</t>
  </si>
  <si>
    <t>Shannon</t>
  </si>
  <si>
    <t>Rodriguez</t>
  </si>
  <si>
    <t>Emilio</t>
  </si>
  <si>
    <t>Onate</t>
  </si>
  <si>
    <t xml:space="preserve"> Genoveva</t>
  </si>
  <si>
    <t xml:space="preserve">LYDIA </t>
  </si>
  <si>
    <t>Daniel</t>
  </si>
  <si>
    <t>LAURA</t>
  </si>
  <si>
    <t>HAMMONDS</t>
  </si>
  <si>
    <t>JANNICE</t>
  </si>
  <si>
    <t>ROMO</t>
  </si>
  <si>
    <t>Sanchez</t>
  </si>
  <si>
    <t>Vanessa</t>
  </si>
  <si>
    <t>Ibarra</t>
  </si>
  <si>
    <t>Amado</t>
  </si>
  <si>
    <t>TORLA</t>
  </si>
  <si>
    <t>FLORENCE</t>
  </si>
  <si>
    <t>Loi Hsiu</t>
  </si>
  <si>
    <t xml:space="preserve">Ching </t>
  </si>
  <si>
    <t>HERNANDEZ</t>
  </si>
  <si>
    <t>Almaraz</t>
  </si>
  <si>
    <t>Nicole</t>
  </si>
  <si>
    <t>SPANGLER</t>
  </si>
  <si>
    <t>JASON</t>
  </si>
  <si>
    <t>NIETO</t>
  </si>
  <si>
    <t>FRANK</t>
  </si>
  <si>
    <t>WILSON</t>
  </si>
  <si>
    <t>MARK</t>
  </si>
  <si>
    <t>Eddie</t>
  </si>
  <si>
    <t>ANCHONDO</t>
  </si>
  <si>
    <t>Armendariz</t>
  </si>
  <si>
    <t>Aguilar</t>
  </si>
  <si>
    <t>Lucina</t>
  </si>
  <si>
    <t>Rose</t>
  </si>
  <si>
    <t>Joyce</t>
  </si>
  <si>
    <t>Villegas</t>
  </si>
  <si>
    <t>Whitehead</t>
  </si>
  <si>
    <t>Yesmin</t>
  </si>
  <si>
    <t>Walls</t>
  </si>
  <si>
    <t>Steven</t>
  </si>
  <si>
    <t>Pinal</t>
  </si>
  <si>
    <t>Debra</t>
  </si>
  <si>
    <t>HARRIS</t>
  </si>
  <si>
    <t>CHARLIE</t>
  </si>
  <si>
    <t>APODACA</t>
  </si>
  <si>
    <t>JOHNNY</t>
  </si>
  <si>
    <t>Cisneros</t>
  </si>
  <si>
    <t>ACOSTA</t>
  </si>
  <si>
    <t>IMELDA</t>
  </si>
  <si>
    <t>Mueller</t>
  </si>
  <si>
    <t>Margarita</t>
  </si>
  <si>
    <t>Ponce</t>
  </si>
  <si>
    <t>Juan</t>
  </si>
  <si>
    <t>Enriquez</t>
  </si>
  <si>
    <t>Enrique</t>
  </si>
  <si>
    <t>Smith</t>
  </si>
  <si>
    <t>Cynthia</t>
  </si>
  <si>
    <t>Ruedas</t>
  </si>
  <si>
    <t>Elke</t>
  </si>
  <si>
    <t>Vilchis</t>
  </si>
  <si>
    <t>Spurgeon</t>
  </si>
  <si>
    <t>Amos</t>
  </si>
  <si>
    <t>JOEL</t>
  </si>
  <si>
    <t>Munoz</t>
  </si>
  <si>
    <t>Edelmira</t>
  </si>
  <si>
    <t>Lerma</t>
  </si>
  <si>
    <t xml:space="preserve">Jesus </t>
  </si>
  <si>
    <t>MANNING</t>
  </si>
  <si>
    <t xml:space="preserve">DALE </t>
  </si>
  <si>
    <t>NAJERA</t>
  </si>
  <si>
    <t>MINERVA</t>
  </si>
  <si>
    <t>BAQUERA</t>
  </si>
  <si>
    <t>CYNTHIA</t>
  </si>
  <si>
    <t>CHAVEZ</t>
  </si>
  <si>
    <t>RUBEN</t>
  </si>
  <si>
    <t>GUERRERO</t>
  </si>
  <si>
    <t>GUILLERMO</t>
  </si>
  <si>
    <t>Gutierrez</t>
  </si>
  <si>
    <t>Sujei</t>
  </si>
  <si>
    <t>Frank</t>
  </si>
  <si>
    <t>Doherty</t>
  </si>
  <si>
    <t>Castaneda</t>
  </si>
  <si>
    <t>Mata</t>
  </si>
  <si>
    <t>Roland</t>
  </si>
  <si>
    <t>ESQUIVEL</t>
  </si>
  <si>
    <t>ARMANDO</t>
  </si>
  <si>
    <t>Gaston</t>
  </si>
  <si>
    <t xml:space="preserve"> James</t>
  </si>
  <si>
    <t xml:space="preserve">Zarate </t>
  </si>
  <si>
    <t>CARBAJAL</t>
  </si>
  <si>
    <t>Romero</t>
  </si>
  <si>
    <t>Jose</t>
  </si>
  <si>
    <t>Torres</t>
  </si>
  <si>
    <t>Catalina</t>
  </si>
  <si>
    <t>Fernandez</t>
  </si>
  <si>
    <t xml:space="preserve"> Eutimio</t>
  </si>
  <si>
    <t>Cecilia</t>
  </si>
  <si>
    <t xml:space="preserve">Bustillos </t>
  </si>
  <si>
    <t xml:space="preserve"> Manuel</t>
  </si>
  <si>
    <t>Ortega</t>
  </si>
  <si>
    <t>Yvonne</t>
  </si>
  <si>
    <t>Peterson</t>
  </si>
  <si>
    <t>Susana</t>
  </si>
  <si>
    <t>BIRDSONG</t>
  </si>
  <si>
    <t xml:space="preserve"> EVETT</t>
  </si>
  <si>
    <t>MARTIN</t>
  </si>
  <si>
    <t>Grady</t>
  </si>
  <si>
    <t>Michelle</t>
  </si>
  <si>
    <t>Oliver</t>
  </si>
  <si>
    <t>Tiffany</t>
  </si>
  <si>
    <t>BOWLES</t>
  </si>
  <si>
    <t>BROWN</t>
  </si>
  <si>
    <t xml:space="preserve">ALTHEA </t>
  </si>
  <si>
    <t>SANDERS</t>
  </si>
  <si>
    <t>CHRISTINE</t>
  </si>
  <si>
    <t>Alvidrez</t>
  </si>
  <si>
    <t>Marcela</t>
  </si>
  <si>
    <t>Scarcelli</t>
  </si>
  <si>
    <t>John</t>
  </si>
  <si>
    <t>MARIA M</t>
  </si>
  <si>
    <t>Ostolaza</t>
  </si>
  <si>
    <t>Montes</t>
  </si>
  <si>
    <t>Raul</t>
  </si>
  <si>
    <t>Jara</t>
  </si>
  <si>
    <t>COBB</t>
  </si>
  <si>
    <t>SHARON</t>
  </si>
  <si>
    <t>DELIVERED</t>
  </si>
  <si>
    <t>MISSING</t>
  </si>
  <si>
    <t>CALIBRATION</t>
  </si>
  <si>
    <t>QCS, BZO</t>
  </si>
  <si>
    <t>QCS</t>
  </si>
  <si>
    <t>Requisition Date</t>
  </si>
  <si>
    <t>Organization</t>
  </si>
  <si>
    <t>Location</t>
  </si>
  <si>
    <t>Provider</t>
  </si>
  <si>
    <t>03/07/2022</t>
  </si>
  <si>
    <t>206465</t>
  </si>
  <si>
    <t>West Texas Pain Institute</t>
  </si>
  <si>
    <t>WTPI</t>
  </si>
  <si>
    <t>Raul Lopez, MD</t>
  </si>
  <si>
    <t>30.60</t>
  </si>
  <si>
    <t>206489</t>
  </si>
  <si>
    <t>Gabriela Martinez</t>
  </si>
  <si>
    <t>222.00</t>
  </si>
  <si>
    <t>206550</t>
  </si>
  <si>
    <t>Albert Torres</t>
  </si>
  <si>
    <t>62.10</t>
  </si>
  <si>
    <t>352.00</t>
  </si>
  <si>
    <t>02/21/2022</t>
  </si>
  <si>
    <t>206597</t>
  </si>
  <si>
    <t>120.00</t>
  </si>
  <si>
    <t>58.90</t>
  </si>
  <si>
    <t>206617</t>
  </si>
  <si>
    <t>108.00</t>
  </si>
  <si>
    <t>32.80</t>
  </si>
  <si>
    <t>02/22/2022</t>
  </si>
  <si>
    <t>206645</t>
  </si>
  <si>
    <t>1370.00</t>
  </si>
  <si>
    <t>941.00</t>
  </si>
  <si>
    <t>206717</t>
  </si>
  <si>
    <t>97.10</t>
  </si>
  <si>
    <t>206724</t>
  </si>
  <si>
    <t>128.00</t>
  </si>
  <si>
    <t>488.00</t>
  </si>
  <si>
    <t>206729</t>
  </si>
  <si>
    <t>02/28/2022</t>
  </si>
  <si>
    <t>206735</t>
  </si>
  <si>
    <t>1900.00</t>
  </si>
  <si>
    <t>206737</t>
  </si>
  <si>
    <t>1470.00</t>
  </si>
  <si>
    <t>1170.00</t>
  </si>
  <si>
    <t>206738</t>
  </si>
  <si>
    <t>206740</t>
  </si>
  <si>
    <t>117.00</t>
  </si>
  <si>
    <t>206742</t>
  </si>
  <si>
    <t>146.00</t>
  </si>
  <si>
    <t>206745</t>
  </si>
  <si>
    <t>206747</t>
  </si>
  <si>
    <t>265.00</t>
  </si>
  <si>
    <t>206748</t>
  </si>
  <si>
    <t>121.00</t>
  </si>
  <si>
    <t>206749</t>
  </si>
  <si>
    <t>30.80</t>
  </si>
  <si>
    <t>206750</t>
  </si>
  <si>
    <t>206751</t>
  </si>
  <si>
    <t>206752</t>
  </si>
  <si>
    <t>02/24/2022</t>
  </si>
  <si>
    <t>206753</t>
  </si>
  <si>
    <t>206755</t>
  </si>
  <si>
    <t>1330.00</t>
  </si>
  <si>
    <t>206756</t>
  </si>
  <si>
    <t>62.90</t>
  </si>
  <si>
    <t>139.00</t>
  </si>
  <si>
    <t>98.10</t>
  </si>
  <si>
    <t>206757</t>
  </si>
  <si>
    <t>103.00</t>
  </si>
  <si>
    <t>768.00</t>
  </si>
  <si>
    <t>492.00</t>
  </si>
  <si>
    <t>206758</t>
  </si>
  <si>
    <t>693.00</t>
  </si>
  <si>
    <t>687.00</t>
  </si>
  <si>
    <t>206759</t>
  </si>
  <si>
    <t>206760</t>
  </si>
  <si>
    <t>206761</t>
  </si>
  <si>
    <t>1650.00</t>
  </si>
  <si>
    <t>251.00</t>
  </si>
  <si>
    <t>206762</t>
  </si>
  <si>
    <t>1020.00</t>
  </si>
  <si>
    <t>263.00</t>
  </si>
  <si>
    <t>242.00</t>
  </si>
  <si>
    <t>206763</t>
  </si>
  <si>
    <t>247.00</t>
  </si>
  <si>
    <t>194.00</t>
  </si>
  <si>
    <t>206765</t>
  </si>
  <si>
    <t>206766</t>
  </si>
  <si>
    <t>34.90</t>
  </si>
  <si>
    <t>206769</t>
  </si>
  <si>
    <t>206772</t>
  </si>
  <si>
    <t>174.00</t>
  </si>
  <si>
    <t>537.00</t>
  </si>
  <si>
    <t>206773</t>
  </si>
  <si>
    <t>292.00</t>
  </si>
  <si>
    <t>561.00</t>
  </si>
  <si>
    <t>1810.00</t>
  </si>
  <si>
    <t>206776</t>
  </si>
  <si>
    <t>196.00</t>
  </si>
  <si>
    <t>15.000</t>
  </si>
  <si>
    <t>13.600</t>
  </si>
  <si>
    <t>206777</t>
  </si>
  <si>
    <t>109.00</t>
  </si>
  <si>
    <t>1340.00</t>
  </si>
  <si>
    <t>54.40</t>
  </si>
  <si>
    <t>206780</t>
  </si>
  <si>
    <t>1160.00</t>
  </si>
  <si>
    <t>206782</t>
  </si>
  <si>
    <t>206783</t>
  </si>
  <si>
    <t>1800.00</t>
  </si>
  <si>
    <t>206784</t>
  </si>
  <si>
    <t>206787</t>
  </si>
  <si>
    <t>206788</t>
  </si>
  <si>
    <t>206789</t>
  </si>
  <si>
    <t>680.00</t>
  </si>
  <si>
    <t>206790</t>
  </si>
  <si>
    <t>206792</t>
  </si>
  <si>
    <t>206793</t>
  </si>
  <si>
    <t>259.00</t>
  </si>
  <si>
    <t>206794</t>
  </si>
  <si>
    <t>272.00</t>
  </si>
  <si>
    <t>206797</t>
  </si>
  <si>
    <t>85.40</t>
  </si>
  <si>
    <t>206798</t>
  </si>
  <si>
    <t>206799</t>
  </si>
  <si>
    <t>206805</t>
  </si>
  <si>
    <t>608.00</t>
  </si>
  <si>
    <t>206810</t>
  </si>
  <si>
    <t>1280.00</t>
  </si>
  <si>
    <t>1640.00</t>
  </si>
  <si>
    <t>206811</t>
  </si>
  <si>
    <t>206815</t>
  </si>
  <si>
    <t>63.20</t>
  </si>
  <si>
    <t>355.00</t>
  </si>
  <si>
    <t>279.00</t>
  </si>
  <si>
    <t>206816</t>
  </si>
  <si>
    <t>206817</t>
  </si>
  <si>
    <t>655.00</t>
  </si>
  <si>
    <t>206818</t>
  </si>
  <si>
    <t>119.00</t>
  </si>
  <si>
    <t>206819</t>
  </si>
  <si>
    <t>160.00</t>
  </si>
  <si>
    <t>555.00</t>
  </si>
  <si>
    <t>206820</t>
  </si>
  <si>
    <t>206822</t>
  </si>
  <si>
    <t>1240.00</t>
  </si>
  <si>
    <t>54.20</t>
  </si>
  <si>
    <t>645.00</t>
  </si>
  <si>
    <t>206824</t>
  </si>
  <si>
    <t>206829</t>
  </si>
  <si>
    <t>554.00</t>
  </si>
  <si>
    <t>496.00</t>
  </si>
  <si>
    <t>206830</t>
  </si>
  <si>
    <t>1040.00</t>
  </si>
  <si>
    <t>281.00</t>
  </si>
  <si>
    <t>206832</t>
  </si>
  <si>
    <t>403.00</t>
  </si>
  <si>
    <t>1840.00</t>
  </si>
  <si>
    <t>206834</t>
  </si>
  <si>
    <t>161.00</t>
  </si>
  <si>
    <t>51.10</t>
  </si>
  <si>
    <t>206836</t>
  </si>
  <si>
    <t>206838</t>
  </si>
  <si>
    <t>68.00</t>
  </si>
  <si>
    <t>629.00</t>
  </si>
  <si>
    <t>576.00</t>
  </si>
  <si>
    <t>206839</t>
  </si>
  <si>
    <t>206840</t>
  </si>
  <si>
    <t>429.00</t>
  </si>
  <si>
    <t>230.00</t>
  </si>
  <si>
    <t>206841</t>
  </si>
  <si>
    <t>206844</t>
  </si>
  <si>
    <t>115.00</t>
  </si>
  <si>
    <t>206845</t>
  </si>
  <si>
    <t>206847</t>
  </si>
  <si>
    <t>206848</t>
  </si>
  <si>
    <t>206849</t>
  </si>
  <si>
    <t>1880.00</t>
  </si>
  <si>
    <t>206852</t>
  </si>
  <si>
    <t>206853</t>
  </si>
  <si>
    <t>252.00</t>
  </si>
  <si>
    <t>206854</t>
  </si>
  <si>
    <t>179.00</t>
  </si>
  <si>
    <t>206856</t>
  </si>
  <si>
    <t>153.00</t>
  </si>
  <si>
    <t>206862</t>
  </si>
  <si>
    <t>60.40</t>
  </si>
  <si>
    <t>1030.00</t>
  </si>
  <si>
    <t>535.00</t>
  </si>
  <si>
    <t>206863</t>
  </si>
  <si>
    <t>1310.00</t>
  </si>
  <si>
    <t>802.00</t>
  </si>
  <si>
    <t>206865</t>
  </si>
  <si>
    <t>206873</t>
  </si>
  <si>
    <t>206874</t>
  </si>
  <si>
    <t>1410.00</t>
  </si>
  <si>
    <t>204.00</t>
  </si>
  <si>
    <t>72.00</t>
  </si>
  <si>
    <t>206875</t>
  </si>
  <si>
    <t>1570.00</t>
  </si>
  <si>
    <t>1910.00</t>
  </si>
  <si>
    <t>206888</t>
  </si>
  <si>
    <t>681.00</t>
  </si>
  <si>
    <t>206889</t>
  </si>
  <si>
    <t>64.70</t>
  </si>
  <si>
    <t>1180.00</t>
  </si>
  <si>
    <t>1130.00</t>
  </si>
  <si>
    <t>03/01/2022</t>
  </si>
  <si>
    <t>206890</t>
  </si>
  <si>
    <t>206891</t>
  </si>
  <si>
    <t>206892</t>
  </si>
  <si>
    <t>Napoleon Campos</t>
  </si>
  <si>
    <t>499.00</t>
  </si>
  <si>
    <t>206893</t>
  </si>
  <si>
    <t>74.60</t>
  </si>
  <si>
    <t>1190.00</t>
  </si>
  <si>
    <t>206894</t>
  </si>
  <si>
    <t>206896</t>
  </si>
  <si>
    <t>206897</t>
  </si>
  <si>
    <t>728.00</t>
  </si>
  <si>
    <t>206898</t>
  </si>
  <si>
    <t>206899</t>
  </si>
  <si>
    <t>132.00</t>
  </si>
  <si>
    <t>206900</t>
  </si>
  <si>
    <t>137.00</t>
  </si>
  <si>
    <t>66.20</t>
  </si>
  <si>
    <t>1480.00</t>
  </si>
  <si>
    <t>206901</t>
  </si>
  <si>
    <t>206902</t>
  </si>
  <si>
    <t>1750.00</t>
  </si>
  <si>
    <t>206903</t>
  </si>
  <si>
    <t>189.00</t>
  </si>
  <si>
    <t>206904</t>
  </si>
  <si>
    <t>206905</t>
  </si>
  <si>
    <t>100.00</t>
  </si>
  <si>
    <t>1220.00</t>
  </si>
  <si>
    <t>206906</t>
  </si>
  <si>
    <t>735.00</t>
  </si>
  <si>
    <t>967.00</t>
  </si>
  <si>
    <t>206907</t>
  </si>
  <si>
    <t>206910</t>
  </si>
  <si>
    <t>601.00</t>
  </si>
  <si>
    <t>1120.00</t>
  </si>
  <si>
    <t>206912</t>
  </si>
  <si>
    <t>216.00</t>
  </si>
  <si>
    <t>1090.00</t>
  </si>
  <si>
    <t>206913</t>
  </si>
  <si>
    <t>206914</t>
  </si>
  <si>
    <t>206915</t>
  </si>
  <si>
    <t>206916</t>
  </si>
  <si>
    <t>206917</t>
  </si>
  <si>
    <t>617.00</t>
  </si>
  <si>
    <t>206918</t>
  </si>
  <si>
    <t>657.00</t>
  </si>
  <si>
    <t>206919</t>
  </si>
  <si>
    <t>763.00</t>
  </si>
  <si>
    <t>1290.00</t>
  </si>
  <si>
    <t>206921</t>
  </si>
  <si>
    <t>206922</t>
  </si>
  <si>
    <t>206924</t>
  </si>
  <si>
    <t>79.70</t>
  </si>
  <si>
    <t>206928</t>
  </si>
  <si>
    <t>87.80</t>
  </si>
  <si>
    <t>206929</t>
  </si>
  <si>
    <t>273.00</t>
  </si>
  <si>
    <t>450.00</t>
  </si>
  <si>
    <t>58.100</t>
  </si>
  <si>
    <t>386.00</t>
  </si>
  <si>
    <t>206930</t>
  </si>
  <si>
    <t>84.00</t>
  </si>
  <si>
    <t>748.00</t>
  </si>
  <si>
    <t>206932</t>
  </si>
  <si>
    <t>82.10</t>
  </si>
  <si>
    <t>206933</t>
  </si>
  <si>
    <t>206934</t>
  </si>
  <si>
    <t>206935</t>
  </si>
  <si>
    <t>206937</t>
  </si>
  <si>
    <t>206938</t>
  </si>
  <si>
    <t>195.00</t>
  </si>
  <si>
    <t>312.00</t>
  </si>
  <si>
    <t>206939</t>
  </si>
  <si>
    <t>206942</t>
  </si>
  <si>
    <t>206943</t>
  </si>
  <si>
    <t>519.00</t>
  </si>
  <si>
    <t>206946</t>
  </si>
  <si>
    <t>206947</t>
  </si>
  <si>
    <t>206948</t>
  </si>
  <si>
    <t>706.00</t>
  </si>
  <si>
    <t>206949</t>
  </si>
  <si>
    <t>206954</t>
  </si>
  <si>
    <t>206955</t>
  </si>
  <si>
    <t>56.90</t>
  </si>
  <si>
    <t>1270.00</t>
  </si>
  <si>
    <t>03/10/2022</t>
  </si>
  <si>
    <t>206957</t>
  </si>
  <si>
    <t>170.00</t>
  </si>
  <si>
    <t>597.00</t>
  </si>
  <si>
    <t>1780.00</t>
  </si>
  <si>
    <t>206959</t>
  </si>
  <si>
    <t>206960</t>
  </si>
  <si>
    <t>206961</t>
  </si>
  <si>
    <t>206962</t>
  </si>
  <si>
    <t>206963</t>
  </si>
  <si>
    <t>236.00</t>
  </si>
  <si>
    <t>1580.00</t>
  </si>
  <si>
    <t>710.00</t>
  </si>
  <si>
    <t>1720.00</t>
  </si>
  <si>
    <t>206965</t>
  </si>
  <si>
    <t>303.00</t>
  </si>
  <si>
    <t>557.00</t>
  </si>
  <si>
    <t>206967</t>
  </si>
  <si>
    <t>206968</t>
  </si>
  <si>
    <t>237.00</t>
  </si>
  <si>
    <t>206969</t>
  </si>
  <si>
    <t>206970</t>
  </si>
  <si>
    <t>68.30</t>
  </si>
  <si>
    <t>206971</t>
  </si>
  <si>
    <t>286.00</t>
  </si>
  <si>
    <t>672.00</t>
  </si>
  <si>
    <t>206972</t>
  </si>
  <si>
    <t>511.00</t>
  </si>
  <si>
    <t>206973</t>
  </si>
  <si>
    <t>149.00</t>
  </si>
  <si>
    <t>206974</t>
  </si>
  <si>
    <t>260.00</t>
  </si>
  <si>
    <t>205.00</t>
  </si>
  <si>
    <t>206976</t>
  </si>
  <si>
    <t>03/02/2022</t>
  </si>
  <si>
    <t>206977</t>
  </si>
  <si>
    <t>206978</t>
  </si>
  <si>
    <t>206980</t>
  </si>
  <si>
    <t>206981</t>
  </si>
  <si>
    <t>206982</t>
  </si>
  <si>
    <t>206984</t>
  </si>
  <si>
    <t>459.00</t>
  </si>
  <si>
    <t>749.00</t>
  </si>
  <si>
    <t>206987</t>
  </si>
  <si>
    <t>1140.00</t>
  </si>
  <si>
    <t>206988</t>
  </si>
  <si>
    <t>1110.00</t>
  </si>
  <si>
    <t>869.00</t>
  </si>
  <si>
    <t>206989</t>
  </si>
  <si>
    <t>206990</t>
  </si>
  <si>
    <t>206991</t>
  </si>
  <si>
    <t>206992</t>
  </si>
  <si>
    <t>460.00</t>
  </si>
  <si>
    <t>206994</t>
  </si>
  <si>
    <t>206996</t>
  </si>
  <si>
    <t>207001</t>
  </si>
  <si>
    <t>207003</t>
  </si>
  <si>
    <t>147.00</t>
  </si>
  <si>
    <t>207004</t>
  </si>
  <si>
    <t>138.00</t>
  </si>
  <si>
    <t>70.60</t>
  </si>
  <si>
    <t>65.70</t>
  </si>
  <si>
    <t>207005</t>
  </si>
  <si>
    <t>467.00</t>
  </si>
  <si>
    <t>343.00</t>
  </si>
  <si>
    <t>207006</t>
  </si>
  <si>
    <t>157.00</t>
  </si>
  <si>
    <t>207007</t>
  </si>
  <si>
    <t>68.80</t>
  </si>
  <si>
    <t>207008</t>
  </si>
  <si>
    <t>395.00</t>
  </si>
  <si>
    <t>440.00</t>
  </si>
  <si>
    <t>31.30</t>
  </si>
  <si>
    <t>207009</t>
  </si>
  <si>
    <t>207011</t>
  </si>
  <si>
    <t>1210.00</t>
  </si>
  <si>
    <t>207012</t>
  </si>
  <si>
    <t>947.00</t>
  </si>
  <si>
    <t>1600.00</t>
  </si>
  <si>
    <t>207015</t>
  </si>
  <si>
    <t>207016</t>
  </si>
  <si>
    <t>207017</t>
  </si>
  <si>
    <t>207018</t>
  </si>
  <si>
    <t>03/03/2022</t>
  </si>
  <si>
    <t>207023</t>
  </si>
  <si>
    <t>207024</t>
  </si>
  <si>
    <t>207029</t>
  </si>
  <si>
    <t>207031</t>
  </si>
  <si>
    <t>207038</t>
  </si>
  <si>
    <t>207044</t>
  </si>
  <si>
    <t>207051</t>
  </si>
  <si>
    <t>207055</t>
  </si>
  <si>
    <t>03/11/2022</t>
  </si>
  <si>
    <t>207058</t>
  </si>
  <si>
    <t>207059</t>
  </si>
  <si>
    <t>207067</t>
  </si>
  <si>
    <t>03/04/2022</t>
  </si>
  <si>
    <t>207073</t>
  </si>
  <si>
    <t>207074</t>
  </si>
  <si>
    <t>207076</t>
  </si>
  <si>
    <t>207092</t>
  </si>
  <si>
    <t>207095</t>
  </si>
  <si>
    <t>207105</t>
  </si>
  <si>
    <t>03/08/2022</t>
  </si>
  <si>
    <t>INC</t>
  </si>
  <si>
    <t>OXY, PH, THC, PCP</t>
  </si>
  <si>
    <t>BUP, COC, METH, OPI, OXY, PH, PCP ,THC</t>
  </si>
  <si>
    <t>RR</t>
  </si>
  <si>
    <t>ID</t>
  </si>
  <si>
    <t>REQ</t>
  </si>
  <si>
    <t>DRUGS</t>
  </si>
  <si>
    <t>1766244545</t>
  </si>
  <si>
    <t>Citalopram</t>
  </si>
  <si>
    <t>NOT CONFIRMED</t>
  </si>
  <si>
    <t>1563744557</t>
  </si>
  <si>
    <t>Methamphetamine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</si>
</sst>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mm/dd/yy"/>
    <numFmt numFmtId="165" formatCode="yymmdd"/>
    <numFmt numFmtId="166" formatCode="mm&quot;/&quot;dd&quot;/&quot;yy"/>
    <numFmt numFmtId="167" formatCode="mm&quot;/&quot;dd&quot;/&quot;yyyy"/>
    <numFmt numFmtId="168" formatCode="h&quot;:&quot;mm"/>
    <numFmt numFmtId="169" formatCode="hh&quot;:&quot;mm&quot; &quot;am/pm"/>
    <numFmt numFmtId="170" formatCode="mm/dd/yyyy"/>
    <numFmt numFmtId="171" formatCode="m/d/yyyy"/>
    <numFmt numFmtId="172" formatCode="h:mm am/pm"/>
    <numFmt numFmtId="173" formatCode="m/d/yy"/>
    <numFmt numFmtId="174" formatCode="&quot;$&quot;#,##0.00"/>
    <numFmt numFmtId="175" formatCode="0.000"/>
    <numFmt numFmtId="176" formatCode="_(&quot;$&quot;* #,##0.00_);_(&quot;$&quot;* \(#,##0.00\);_(&quot;$&quot;* &quot;-&quot;??_);_(@_)"/>
  </numFmts>
  <fonts count="23">
    <font>
      <sz val="10.0"/>
      <color rgb="FF000000"/>
      <name val="Arial"/>
      <scheme val="minor"/>
    </font>
    <font>
      <b/>
      <sz val="9.0"/>
      <color theme="1"/>
      <name val="Arial"/>
    </font>
    <font>
      <sz val="9.0"/>
      <color theme="1"/>
      <name val="Arial"/>
    </font>
    <font/>
    <font>
      <b/>
      <sz val="9.0"/>
      <color theme="1"/>
      <name val="Arial"/>
      <scheme val="minor"/>
    </font>
    <font>
      <sz val="9.0"/>
      <color theme="1"/>
      <name val="Arial"/>
      <scheme val="minor"/>
    </font>
    <font>
      <b/>
      <sz val="9.0"/>
      <color rgb="FF000000"/>
      <name val="Arial"/>
    </font>
    <font>
      <sz val="10.0"/>
      <color theme="1"/>
      <name val="Arial"/>
    </font>
    <font>
      <color theme="1"/>
      <name val="Arial"/>
      <scheme val="minor"/>
    </font>
    <font>
      <b/>
      <sz val="8.0"/>
      <color theme="1"/>
      <name val="Arial"/>
    </font>
    <font>
      <sz val="8.0"/>
      <color theme="1"/>
      <name val="Arial"/>
    </font>
    <font>
      <u/>
      <sz val="9.0"/>
      <color rgb="FF1155CC"/>
      <name val="Arial"/>
    </font>
    <font>
      <sz val="9.0"/>
      <color rgb="FFFF0000"/>
      <name val="Arial"/>
    </font>
    <font>
      <sz val="9.0"/>
      <color rgb="FFFFFFFF"/>
      <name val="Arial"/>
    </font>
    <font>
      <sz val="9.0"/>
      <color theme="0"/>
      <name val="Arial"/>
    </font>
    <font>
      <b/>
      <sz val="9.0"/>
      <color theme="0"/>
      <name val="Arial"/>
    </font>
    <font>
      <color theme="1"/>
      <name val="Arial"/>
    </font>
    <font>
      <sz val="8.0"/>
      <color rgb="FFFFFFFF"/>
      <name val="Arial"/>
    </font>
    <font>
      <sz val="8.0"/>
      <color theme="0"/>
      <name val="Arial"/>
    </font>
    <font>
      <sz val="7.0"/>
      <color theme="1"/>
      <name val="Arial"/>
    </font>
    <font>
      <b/>
      <color theme="1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0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46BDC6"/>
        <bgColor rgb="FF46BDC6"/>
      </patternFill>
    </fill>
    <fill>
      <patternFill patternType="solid">
        <fgColor rgb="FF4285F4"/>
        <bgColor rgb="FF4285F4"/>
      </patternFill>
    </fill>
    <fill>
      <patternFill patternType="solid">
        <fgColor rgb="FFEAFFE3"/>
        <bgColor rgb="FFEAFFE3"/>
      </patternFill>
    </fill>
    <fill>
      <patternFill patternType="solid">
        <fgColor rgb="FFB4A7D6"/>
        <bgColor rgb="FFB4A7D6"/>
      </patternFill>
    </fill>
    <fill>
      <patternFill patternType="solid">
        <fgColor rgb="FFFF54FF"/>
        <bgColor rgb="FFFF54FF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FFE599"/>
        <bgColor rgb="FFFFE599"/>
      </patternFill>
    </fill>
    <fill>
      <patternFill patternType="solid">
        <fgColor rgb="FFEAD1DC"/>
        <bgColor rgb="FFEAD1DC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  <fill>
      <patternFill patternType="solid">
        <fgColor rgb="FFE06666"/>
        <bgColor rgb="FFE06666"/>
      </patternFill>
    </fill>
    <fill>
      <patternFill patternType="solid">
        <fgColor rgb="FF6AA84F"/>
        <bgColor rgb="FF6AA84F"/>
      </patternFill>
    </fill>
    <fill>
      <patternFill patternType="solid">
        <fgColor rgb="FF00FF00"/>
        <bgColor rgb="FF00FF00"/>
      </patternFill>
    </fill>
  </fills>
  <borders count="53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top style="thin">
        <color rgb="FF000000"/>
      </top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38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1" numFmtId="1" xfId="0" applyAlignment="1" applyBorder="1" applyFont="1" applyNumberFormat="1">
      <alignment horizontal="center" readingOrder="0" vertical="center"/>
    </xf>
    <xf borderId="3" fillId="0" fontId="1" numFmtId="1" xfId="0" applyAlignment="1" applyBorder="1" applyFont="1" applyNumberFormat="1">
      <alignment horizontal="center" readingOrder="0" vertical="center"/>
    </xf>
    <xf borderId="4" fillId="0" fontId="1" numFmtId="1" xfId="0" applyAlignment="1" applyBorder="1" applyFont="1" applyNumberFormat="1">
      <alignment horizontal="center" readingOrder="0" vertical="center"/>
    </xf>
    <xf borderId="1" fillId="0" fontId="1" numFmtId="1" xfId="0" applyAlignment="1" applyBorder="1" applyFont="1" applyNumberFormat="1">
      <alignment horizontal="center" readingOrder="0" vertical="center"/>
    </xf>
    <xf borderId="5" fillId="0" fontId="1" numFmtId="1" xfId="0" applyAlignment="1" applyBorder="1" applyFont="1" applyNumberFormat="1">
      <alignment horizontal="center" readingOrder="0" vertical="center"/>
    </xf>
    <xf borderId="2" fillId="2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horizontal="center" readingOrder="0" vertical="center"/>
    </xf>
    <xf borderId="1" fillId="0" fontId="1" numFmtId="4" xfId="0" applyAlignment="1" applyBorder="1" applyFont="1" applyNumberFormat="1">
      <alignment horizontal="center" readingOrder="0" vertical="center"/>
    </xf>
    <xf borderId="3" fillId="0" fontId="1" numFmtId="0" xfId="0" applyAlignment="1" applyBorder="1" applyFont="1">
      <alignment horizontal="center" readingOrder="0" vertical="center"/>
    </xf>
    <xf borderId="4" fillId="0" fontId="1" numFmtId="0" xfId="0" applyAlignment="1" applyBorder="1" applyFont="1">
      <alignment horizontal="center" readingOrder="0" vertical="center"/>
    </xf>
    <xf borderId="6" fillId="0" fontId="2" numFmtId="0" xfId="0" applyAlignment="1" applyBorder="1" applyFont="1">
      <alignment horizontal="center" readingOrder="0" vertical="center"/>
    </xf>
    <xf borderId="7" fillId="0" fontId="2" numFmtId="1" xfId="0" applyAlignment="1" applyBorder="1" applyFont="1" applyNumberFormat="1">
      <alignment horizontal="center" readingOrder="0" vertical="center"/>
    </xf>
    <xf borderId="8" fillId="0" fontId="2" numFmtId="1" xfId="0" applyAlignment="1" applyBorder="1" applyFont="1" applyNumberFormat="1">
      <alignment horizontal="center" readingOrder="0" vertical="center"/>
    </xf>
    <xf borderId="9" fillId="0" fontId="2" numFmtId="164" xfId="0" applyAlignment="1" applyBorder="1" applyFont="1" applyNumberFormat="1">
      <alignment horizontal="center" readingOrder="0" vertical="center"/>
    </xf>
    <xf borderId="10" fillId="0" fontId="2" numFmtId="1" xfId="0" applyAlignment="1" applyBorder="1" applyFont="1" applyNumberFormat="1">
      <alignment horizontal="center" readingOrder="0" vertical="center"/>
    </xf>
    <xf borderId="11" fillId="0" fontId="2" numFmtId="1" xfId="0" applyAlignment="1" applyBorder="1" applyFont="1" applyNumberFormat="1">
      <alignment horizontal="center" readingOrder="0" vertical="center"/>
    </xf>
    <xf borderId="6" fillId="0" fontId="2" numFmtId="1" xfId="0" applyAlignment="1" applyBorder="1" applyFont="1" applyNumberFormat="1">
      <alignment horizontal="center" readingOrder="0" vertical="center"/>
    </xf>
    <xf borderId="6" fillId="0" fontId="2" numFmtId="4" xfId="0" applyAlignment="1" applyBorder="1" applyFont="1" applyNumberFormat="1">
      <alignment horizontal="center" readingOrder="0" vertical="center"/>
    </xf>
    <xf borderId="12" fillId="2" fontId="2" numFmtId="0" xfId="0" applyAlignment="1" applyBorder="1" applyFont="1">
      <alignment horizontal="center" readingOrder="0" vertical="center"/>
    </xf>
    <xf borderId="12" fillId="0" fontId="2" numFmtId="0" xfId="0" applyAlignment="1" applyBorder="1" applyFont="1">
      <alignment horizontal="center" readingOrder="0" vertical="center"/>
    </xf>
    <xf borderId="10" fillId="0" fontId="2" numFmtId="4" xfId="0" applyAlignment="1" applyBorder="1" applyFont="1" applyNumberFormat="1">
      <alignment horizontal="center" readingOrder="0" vertical="center"/>
    </xf>
    <xf borderId="13" fillId="0" fontId="2" numFmtId="4" xfId="0" applyAlignment="1" applyBorder="1" applyFont="1" applyNumberFormat="1">
      <alignment horizontal="center" readingOrder="0" vertical="center"/>
    </xf>
    <xf borderId="14" fillId="0" fontId="2" numFmtId="0" xfId="0" applyAlignment="1" applyBorder="1" applyFont="1">
      <alignment horizontal="center" readingOrder="0" vertical="center"/>
    </xf>
    <xf borderId="15" fillId="0" fontId="3" numFmtId="0" xfId="0" applyBorder="1" applyFont="1"/>
    <xf borderId="16" fillId="0" fontId="3" numFmtId="0" xfId="0" applyBorder="1" applyFont="1"/>
    <xf borderId="17" fillId="0" fontId="3" numFmtId="0" xfId="0" applyBorder="1" applyFont="1"/>
    <xf borderId="18" fillId="0" fontId="2" numFmtId="1" xfId="0" applyAlignment="1" applyBorder="1" applyFont="1" applyNumberFormat="1">
      <alignment horizontal="center" readingOrder="0" vertical="center"/>
    </xf>
    <xf borderId="19" fillId="0" fontId="3" numFmtId="0" xfId="0" applyBorder="1" applyFont="1"/>
    <xf borderId="14" fillId="0" fontId="2" numFmtId="1" xfId="0" applyAlignment="1" applyBorder="1" applyFont="1" applyNumberFormat="1">
      <alignment horizontal="center" readingOrder="0" vertical="center"/>
    </xf>
    <xf borderId="14" fillId="0" fontId="2" numFmtId="4" xfId="0" applyAlignment="1" applyBorder="1" applyFont="1" applyNumberFormat="1">
      <alignment horizontal="center" readingOrder="0" vertical="center"/>
    </xf>
    <xf borderId="20" fillId="2" fontId="2" numFmtId="0" xfId="0" applyAlignment="1" applyBorder="1" applyFont="1">
      <alignment horizontal="center" readingOrder="0" vertical="center"/>
    </xf>
    <xf borderId="20" fillId="0" fontId="2" numFmtId="0" xfId="0" applyAlignment="1" applyBorder="1" applyFont="1">
      <alignment horizontal="center" readingOrder="0" vertical="center"/>
    </xf>
    <xf borderId="18" fillId="0" fontId="2" numFmtId="4" xfId="0" applyAlignment="1" applyBorder="1" applyFont="1" applyNumberFormat="1">
      <alignment horizontal="center" readingOrder="0" vertical="center"/>
    </xf>
    <xf borderId="21" fillId="0" fontId="2" numFmtId="4" xfId="0" applyAlignment="1" applyBorder="1" applyFont="1" applyNumberFormat="1">
      <alignment horizontal="center" readingOrder="0" vertical="center"/>
    </xf>
    <xf borderId="6" fillId="2" fontId="2" numFmtId="4" xfId="0" applyAlignment="1" applyBorder="1" applyFont="1" applyNumberFormat="1">
      <alignment horizontal="center" readingOrder="0" vertical="center"/>
    </xf>
    <xf borderId="10" fillId="2" fontId="2" numFmtId="4" xfId="0" applyAlignment="1" applyBorder="1" applyFont="1" applyNumberFormat="1">
      <alignment horizontal="center" readingOrder="0" vertical="center"/>
    </xf>
    <xf borderId="13" fillId="2" fontId="2" numFmtId="4" xfId="0" applyAlignment="1" applyBorder="1" applyFont="1" applyNumberFormat="1">
      <alignment horizontal="center" readingOrder="0" vertical="center"/>
    </xf>
    <xf borderId="22" fillId="2" fontId="2" numFmtId="4" xfId="0" applyAlignment="1" applyBorder="1" applyFont="1" applyNumberFormat="1">
      <alignment horizontal="center" readingOrder="0" vertical="center"/>
    </xf>
    <xf borderId="23" fillId="0" fontId="2" numFmtId="1" xfId="0" applyAlignment="1" applyBorder="1" applyFont="1" applyNumberFormat="1">
      <alignment horizontal="center" readingOrder="0" vertical="center"/>
    </xf>
    <xf borderId="24" fillId="0" fontId="2" numFmtId="1" xfId="0" applyAlignment="1" applyBorder="1" applyFont="1" applyNumberFormat="1">
      <alignment horizontal="center" readingOrder="0" vertical="center"/>
    </xf>
    <xf borderId="24" fillId="0" fontId="2" numFmtId="4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9" fillId="0" fontId="2" numFmtId="1" xfId="0" applyAlignment="1" applyBorder="1" applyFont="1" applyNumberFormat="1">
      <alignment horizontal="center" readingOrder="0" vertical="center"/>
    </xf>
    <xf borderId="25" fillId="2" fontId="2" numFmtId="0" xfId="0" applyAlignment="1" applyBorder="1" applyFont="1">
      <alignment horizontal="center" readingOrder="0" vertical="center"/>
    </xf>
    <xf borderId="26" fillId="0" fontId="2" numFmtId="0" xfId="0" applyAlignment="1" applyBorder="1" applyFont="1">
      <alignment horizontal="center" readingOrder="0" vertical="center"/>
    </xf>
    <xf borderId="27" fillId="0" fontId="2" numFmtId="4" xfId="0" applyAlignment="1" applyBorder="1" applyFont="1" applyNumberFormat="1">
      <alignment horizontal="center" readingOrder="0" vertical="center"/>
    </xf>
    <xf borderId="28" fillId="0" fontId="2" numFmtId="4" xfId="0" applyAlignment="1" applyBorder="1" applyFont="1" applyNumberFormat="1">
      <alignment horizontal="center" readingOrder="0" vertical="center"/>
    </xf>
    <xf borderId="29" fillId="0" fontId="2" numFmtId="4" xfId="0" applyAlignment="1" applyBorder="1" applyFont="1" applyNumberFormat="1">
      <alignment horizontal="center" readingOrder="0" vertical="center"/>
    </xf>
    <xf borderId="30" fillId="2" fontId="2" numFmtId="0" xfId="0" applyAlignment="1" applyBorder="1" applyFont="1">
      <alignment horizontal="center" readingOrder="0" vertical="center"/>
    </xf>
    <xf borderId="0" fillId="2" fontId="2" numFmtId="0" xfId="0" applyAlignment="1" applyFont="1">
      <alignment horizontal="center" readingOrder="0" vertical="center"/>
    </xf>
    <xf borderId="24" fillId="0" fontId="2" numFmtId="0" xfId="0" applyAlignment="1" applyBorder="1" applyFont="1">
      <alignment horizontal="center" readingOrder="0" vertical="center"/>
    </xf>
    <xf borderId="0" fillId="0" fontId="2" numFmtId="1" xfId="0" applyAlignment="1" applyFont="1" applyNumberFormat="1">
      <alignment horizontal="center" readingOrder="0" vertical="center"/>
    </xf>
    <xf borderId="31" fillId="0" fontId="2" numFmtId="1" xfId="0" applyAlignment="1" applyBorder="1" applyFont="1" applyNumberFormat="1">
      <alignment horizontal="center" readingOrder="0" vertical="center"/>
    </xf>
    <xf borderId="32" fillId="0" fontId="2" numFmtId="1" xfId="0" applyAlignment="1" applyBorder="1" applyFont="1" applyNumberFormat="1">
      <alignment horizontal="center" readingOrder="0" vertical="center"/>
    </xf>
    <xf borderId="33" fillId="0" fontId="2" numFmtId="1" xfId="0" applyAlignment="1" applyBorder="1" applyFont="1" applyNumberFormat="1">
      <alignment horizontal="center" readingOrder="0" vertical="center"/>
    </xf>
    <xf borderId="34" fillId="0" fontId="2" numFmtId="0" xfId="0" applyAlignment="1" applyBorder="1" applyFont="1">
      <alignment horizontal="center" readingOrder="0" vertical="center"/>
    </xf>
    <xf borderId="30" fillId="0" fontId="3" numFmtId="0" xfId="0" applyBorder="1" applyFont="1"/>
    <xf borderId="35" fillId="0" fontId="3" numFmtId="0" xfId="0" applyBorder="1" applyFont="1"/>
    <xf borderId="36" fillId="0" fontId="3" numFmtId="0" xfId="0" applyBorder="1" applyFont="1"/>
    <xf borderId="37" fillId="0" fontId="3" numFmtId="0" xfId="0" applyBorder="1" applyFont="1"/>
    <xf borderId="38" fillId="3" fontId="4" numFmtId="165" xfId="0" applyAlignment="1" applyBorder="1" applyFill="1" applyFont="1" applyNumberFormat="1">
      <alignment horizontal="center" readingOrder="0"/>
    </xf>
    <xf borderId="26" fillId="0" fontId="3" numFmtId="0" xfId="0" applyBorder="1" applyFont="1"/>
    <xf borderId="28" fillId="0" fontId="3" numFmtId="0" xfId="0" applyBorder="1" applyFont="1"/>
    <xf borderId="0" fillId="0" fontId="5" numFmtId="49" xfId="0" applyAlignment="1" applyFont="1" applyNumberFormat="1">
      <alignment horizontal="left"/>
    </xf>
    <xf borderId="0" fillId="0" fontId="5" numFmtId="0" xfId="0" applyFont="1"/>
    <xf borderId="0" fillId="0" fontId="5" numFmtId="166" xfId="0" applyAlignment="1" applyFont="1" applyNumberFormat="1">
      <alignment horizontal="left"/>
    </xf>
    <xf borderId="33" fillId="0" fontId="2" numFmtId="0" xfId="0" applyAlignment="1" applyBorder="1" applyFont="1">
      <alignment horizontal="center" vertical="bottom"/>
    </xf>
    <xf borderId="39" fillId="0" fontId="3" numFmtId="0" xfId="0" applyBorder="1" applyFont="1"/>
    <xf borderId="38" fillId="0" fontId="1" numFmtId="0" xfId="0" applyAlignment="1" applyBorder="1" applyFont="1">
      <alignment horizontal="center" readingOrder="0" vertical="bottom"/>
    </xf>
    <xf borderId="33" fillId="0" fontId="2" numFmtId="0" xfId="0" applyAlignment="1" applyBorder="1" applyFont="1">
      <alignment horizontal="left" vertical="bottom"/>
    </xf>
    <xf borderId="33" fillId="4" fontId="2" numFmtId="0" xfId="0" applyAlignment="1" applyBorder="1" applyFill="1" applyFont="1">
      <alignment horizontal="left" vertical="bottom"/>
    </xf>
    <xf borderId="0" fillId="0" fontId="2" numFmtId="0" xfId="0" applyAlignment="1" applyFont="1">
      <alignment horizontal="left" vertical="bottom"/>
    </xf>
    <xf borderId="40" fillId="0" fontId="2" numFmtId="0" xfId="0" applyAlignment="1" applyBorder="1" applyFont="1">
      <alignment horizontal="left" vertical="bottom"/>
    </xf>
    <xf borderId="40" fillId="5" fontId="2" numFmtId="0" xfId="0" applyAlignment="1" applyBorder="1" applyFill="1" applyFont="1">
      <alignment horizontal="left" vertical="bottom"/>
    </xf>
    <xf borderId="0" fillId="0" fontId="2" numFmtId="167" xfId="0" applyAlignment="1" applyFont="1" applyNumberFormat="1">
      <alignment horizontal="left" vertical="bottom"/>
    </xf>
    <xf borderId="40" fillId="0" fontId="2" numFmtId="167" xfId="0" applyAlignment="1" applyBorder="1" applyFont="1" applyNumberFormat="1">
      <alignment horizontal="left" vertical="bottom"/>
    </xf>
    <xf borderId="40" fillId="6" fontId="2" numFmtId="0" xfId="0" applyAlignment="1" applyBorder="1" applyFill="1" applyFont="1">
      <alignment horizontal="left" vertical="bottom"/>
    </xf>
    <xf borderId="40" fillId="0" fontId="2" numFmtId="0" xfId="0" applyAlignment="1" applyBorder="1" applyFont="1">
      <alignment horizontal="left" shrinkToFit="0" vertical="bottom" wrapText="0"/>
    </xf>
    <xf borderId="40" fillId="7" fontId="2" numFmtId="0" xfId="0" applyAlignment="1" applyBorder="1" applyFill="1" applyFont="1">
      <alignment horizontal="left" vertical="bottom"/>
    </xf>
    <xf borderId="40" fillId="8" fontId="2" numFmtId="0" xfId="0" applyAlignment="1" applyBorder="1" applyFill="1" applyFont="1">
      <alignment horizontal="left" vertical="bottom"/>
    </xf>
    <xf borderId="0" fillId="9" fontId="2" numFmtId="49" xfId="0" applyAlignment="1" applyFill="1" applyFont="1" applyNumberFormat="1">
      <alignment horizontal="left" vertical="bottom"/>
    </xf>
    <xf borderId="0" fillId="0" fontId="2" numFmtId="0" xfId="0" applyAlignment="1" applyFont="1">
      <alignment vertical="bottom"/>
    </xf>
    <xf borderId="0" fillId="0" fontId="2" numFmtId="166" xfId="0" applyAlignment="1" applyFont="1" applyNumberFormat="1">
      <alignment horizontal="left" vertical="bottom"/>
    </xf>
    <xf borderId="0" fillId="0" fontId="5" numFmtId="0" xfId="0" applyAlignment="1" applyFont="1">
      <alignment horizontal="left" readingOrder="0"/>
    </xf>
    <xf borderId="0" fillId="0" fontId="5" numFmtId="0" xfId="0" applyAlignment="1" applyFont="1">
      <alignment horizontal="left"/>
    </xf>
    <xf borderId="39" fillId="0" fontId="2" numFmtId="0" xfId="0" applyAlignment="1" applyBorder="1" applyFont="1">
      <alignment horizontal="left" vertical="bottom"/>
    </xf>
    <xf borderId="33" fillId="10" fontId="2" numFmtId="0" xfId="0" applyAlignment="1" applyBorder="1" applyFill="1" applyFont="1">
      <alignment horizontal="left" vertical="bottom"/>
    </xf>
    <xf borderId="38" fillId="3" fontId="1" numFmtId="0" xfId="0" applyAlignment="1" applyBorder="1" applyFont="1">
      <alignment horizontal="center" readingOrder="0" vertical="bottom"/>
    </xf>
    <xf borderId="40" fillId="9" fontId="6" numFmtId="0" xfId="0" applyAlignment="1" applyBorder="1" applyFont="1">
      <alignment horizontal="center" readingOrder="0" shrinkToFit="0" vertical="center" wrapText="1"/>
    </xf>
    <xf borderId="41" fillId="9" fontId="6" numFmtId="0" xfId="0" applyAlignment="1" applyBorder="1" applyFont="1">
      <alignment horizontal="center" readingOrder="0" shrinkToFit="0" vertical="center" wrapText="1"/>
    </xf>
    <xf borderId="41" fillId="9" fontId="6" numFmtId="0" xfId="0" applyAlignment="1" applyBorder="1" applyFont="1">
      <alignment horizontal="left" readingOrder="0" shrinkToFit="0" vertical="center" wrapText="1"/>
    </xf>
    <xf borderId="40" fillId="5" fontId="2" numFmtId="0" xfId="0" applyAlignment="1" applyBorder="1" applyFont="1">
      <alignment horizontal="left" readingOrder="0" vertical="bottom"/>
    </xf>
    <xf borderId="40" fillId="11" fontId="2" numFmtId="0" xfId="0" applyAlignment="1" applyBorder="1" applyFill="1" applyFont="1">
      <alignment horizontal="left" readingOrder="0" vertical="bottom"/>
    </xf>
    <xf borderId="40" fillId="12" fontId="2" numFmtId="167" xfId="0" applyAlignment="1" applyBorder="1" applyFill="1" applyFont="1" applyNumberFormat="1">
      <alignment horizontal="left" readingOrder="0" vertical="bottom"/>
    </xf>
    <xf borderId="40" fillId="13" fontId="2" numFmtId="167" xfId="0" applyAlignment="1" applyBorder="1" applyFill="1" applyFont="1" applyNumberFormat="1">
      <alignment horizontal="left" readingOrder="0" vertical="bottom"/>
    </xf>
    <xf borderId="40" fillId="14" fontId="2" numFmtId="20" xfId="0" applyAlignment="1" applyBorder="1" applyFill="1" applyFont="1" applyNumberFormat="1">
      <alignment horizontal="left" readingOrder="0" vertical="bottom"/>
    </xf>
    <xf borderId="40" fillId="15" fontId="2" numFmtId="0" xfId="0" applyAlignment="1" applyBorder="1" applyFill="1" applyFont="1">
      <alignment horizontal="left" readingOrder="0" vertical="bottom"/>
    </xf>
    <xf borderId="40" fillId="16" fontId="2" numFmtId="0" xfId="0" applyAlignment="1" applyBorder="1" applyFill="1" applyFont="1">
      <alignment horizontal="left" readingOrder="0" vertical="bottom"/>
    </xf>
    <xf borderId="40" fillId="17" fontId="2" numFmtId="0" xfId="0" applyAlignment="1" applyBorder="1" applyFill="1" applyFont="1">
      <alignment horizontal="left" readingOrder="0" vertical="bottom"/>
    </xf>
    <xf borderId="38" fillId="18" fontId="2" numFmtId="0" xfId="0" applyAlignment="1" applyBorder="1" applyFill="1" applyFont="1">
      <alignment horizontal="left" readingOrder="0" vertical="bottom"/>
    </xf>
    <xf borderId="40" fillId="0" fontId="5" numFmtId="0" xfId="0" applyAlignment="1" applyBorder="1" applyFont="1">
      <alignment horizontal="left"/>
    </xf>
    <xf borderId="40" fillId="0" fontId="5" numFmtId="0" xfId="0" applyAlignment="1" applyBorder="1" applyFont="1">
      <alignment horizontal="left" readingOrder="0"/>
    </xf>
    <xf borderId="40" fillId="0" fontId="5" numFmtId="49" xfId="0" applyAlignment="1" applyBorder="1" applyFont="1" applyNumberFormat="1">
      <alignment horizontal="left"/>
    </xf>
    <xf borderId="40" fillId="0" fontId="5" numFmtId="49" xfId="0" applyBorder="1" applyFont="1" applyNumberFormat="1"/>
    <xf borderId="40" fillId="0" fontId="5" numFmtId="166" xfId="0" applyAlignment="1" applyBorder="1" applyFont="1" applyNumberFormat="1">
      <alignment horizontal="left"/>
    </xf>
    <xf borderId="0" fillId="0" fontId="5" numFmtId="0" xfId="0" applyFont="1"/>
    <xf borderId="40" fillId="0" fontId="5" numFmtId="0" xfId="0" applyAlignment="1" applyBorder="1" applyFont="1">
      <alignment horizontal="left"/>
    </xf>
    <xf borderId="0" fillId="0" fontId="5" numFmtId="49" xfId="0" applyFont="1" applyNumberFormat="1"/>
    <xf borderId="0" fillId="0" fontId="5" numFmtId="0" xfId="0" applyAlignment="1" applyFont="1">
      <alignment readingOrder="0"/>
    </xf>
    <xf borderId="41" fillId="0" fontId="5" numFmtId="0" xfId="0" applyAlignment="1" applyBorder="1" applyFont="1">
      <alignment horizontal="left"/>
    </xf>
    <xf borderId="41" fillId="0" fontId="5" numFmtId="0" xfId="0" applyAlignment="1" applyBorder="1" applyFont="1">
      <alignment horizontal="left" readingOrder="0"/>
    </xf>
    <xf borderId="41" fillId="0" fontId="5" numFmtId="0" xfId="0" applyAlignment="1" applyBorder="1" applyFont="1">
      <alignment horizontal="left"/>
    </xf>
    <xf borderId="40" fillId="5" fontId="2" numFmtId="0" xfId="0" applyAlignment="1" applyBorder="1" applyFont="1">
      <alignment horizontal="left" vertical="bottom"/>
    </xf>
    <xf borderId="0" fillId="0" fontId="5" numFmtId="167" xfId="0" applyFont="1" applyNumberFormat="1"/>
    <xf borderId="0" fillId="0" fontId="5" numFmtId="168" xfId="0" applyFont="1" applyNumberFormat="1"/>
    <xf borderId="0" fillId="0" fontId="5" numFmtId="0" xfId="0" applyAlignment="1" applyFont="1">
      <alignment horizontal="center"/>
    </xf>
    <xf borderId="40" fillId="0" fontId="1" numFmtId="0" xfId="0" applyAlignment="1" applyBorder="1" applyFont="1">
      <alignment horizontal="right" vertical="bottom"/>
    </xf>
    <xf borderId="40" fillId="0" fontId="1" numFmtId="0" xfId="0" applyAlignment="1" applyBorder="1" applyFont="1">
      <alignment horizontal="center" vertical="bottom"/>
    </xf>
    <xf borderId="38" fillId="10" fontId="1" numFmtId="167" xfId="0" applyAlignment="1" applyBorder="1" applyFont="1" applyNumberFormat="1">
      <alignment horizontal="right" vertical="bottom"/>
    </xf>
    <xf borderId="0" fillId="0" fontId="7" numFmtId="0" xfId="0" applyAlignment="1" applyFont="1">
      <alignment horizontal="left" shrinkToFit="0" vertical="center" wrapText="1"/>
    </xf>
    <xf borderId="0" fillId="0" fontId="7" numFmtId="164" xfId="0" applyAlignment="1" applyFont="1" applyNumberFormat="1">
      <alignment horizontal="left" readingOrder="0" shrinkToFit="0" vertical="center" wrapText="1"/>
    </xf>
    <xf borderId="41" fillId="0" fontId="7" numFmtId="0" xfId="0" applyAlignment="1" applyBorder="1" applyFont="1">
      <alignment horizontal="left" readingOrder="0" shrinkToFit="0" vertical="center" wrapText="1"/>
    </xf>
    <xf borderId="0" fillId="0" fontId="7" numFmtId="0" xfId="0" applyAlignment="1" applyFont="1">
      <alignment horizontal="left" readingOrder="0" shrinkToFit="0" vertical="center" wrapText="1"/>
    </xf>
    <xf borderId="42" fillId="0" fontId="7" numFmtId="0" xfId="0" applyAlignment="1" applyBorder="1" applyFont="1">
      <alignment horizontal="left" shrinkToFit="0" vertical="center" wrapText="1"/>
    </xf>
    <xf borderId="43" fillId="0" fontId="7" numFmtId="164" xfId="0" applyAlignment="1" applyBorder="1" applyFont="1" applyNumberFormat="1">
      <alignment horizontal="left" shrinkToFit="0" vertical="center" wrapText="1"/>
    </xf>
    <xf borderId="43" fillId="0" fontId="7" numFmtId="0" xfId="0" applyAlignment="1" applyBorder="1" applyFont="1">
      <alignment horizontal="left" shrinkToFit="0" vertical="center" wrapText="1"/>
    </xf>
    <xf borderId="7" fillId="0" fontId="7" numFmtId="0" xfId="0" applyAlignment="1" applyBorder="1" applyFont="1">
      <alignment horizontal="left" shrinkToFit="0" vertical="center" wrapText="1"/>
    </xf>
    <xf borderId="6" fillId="0" fontId="7" numFmtId="0" xfId="0" applyAlignment="1" applyBorder="1" applyFont="1">
      <alignment horizontal="left" readingOrder="0" shrinkToFit="0" vertical="center" wrapText="1"/>
    </xf>
    <xf borderId="40" fillId="19" fontId="7" numFmtId="0" xfId="0" applyAlignment="1" applyBorder="1" applyFill="1" applyFont="1">
      <alignment horizontal="left" readingOrder="0" shrinkToFit="0" vertical="center" wrapText="1"/>
    </xf>
    <xf borderId="40" fillId="19" fontId="7" numFmtId="0" xfId="0" applyAlignment="1" applyBorder="1" applyFont="1">
      <alignment horizontal="left" readingOrder="0" shrinkToFit="0" vertical="center" wrapText="1"/>
    </xf>
    <xf borderId="44" fillId="0" fontId="7" numFmtId="0" xfId="0" applyAlignment="1" applyBorder="1" applyFont="1">
      <alignment horizontal="left" shrinkToFit="0" vertical="center" wrapText="1"/>
    </xf>
    <xf borderId="45" fillId="0" fontId="7" numFmtId="164" xfId="0" applyAlignment="1" applyBorder="1" applyFont="1" applyNumberFormat="1">
      <alignment horizontal="left" shrinkToFit="0" vertical="center" wrapText="1"/>
    </xf>
    <xf borderId="45" fillId="0" fontId="7" numFmtId="0" xfId="0" applyAlignment="1" applyBorder="1" applyFont="1">
      <alignment horizontal="left" shrinkToFit="0" vertical="center" wrapText="1"/>
    </xf>
    <xf borderId="15" fillId="0" fontId="7" numFmtId="0" xfId="0" applyAlignment="1" applyBorder="1" applyFont="1">
      <alignment horizontal="left" shrinkToFit="0" vertical="center" wrapText="1"/>
    </xf>
    <xf borderId="14" fillId="0" fontId="7" numFmtId="0" xfId="0" applyAlignment="1" applyBorder="1" applyFont="1">
      <alignment horizontal="left" readingOrder="0" shrinkToFit="0" vertical="center" wrapText="1"/>
    </xf>
    <xf borderId="28" fillId="0" fontId="7" numFmtId="0" xfId="0" applyAlignment="1" applyBorder="1" applyFont="1">
      <alignment horizontal="left" shrinkToFit="0" vertical="center" wrapText="1"/>
    </xf>
    <xf borderId="40" fillId="0" fontId="7" numFmtId="0" xfId="0" applyAlignment="1" applyBorder="1" applyFont="1">
      <alignment horizontal="left" readingOrder="0" shrinkToFit="0" vertical="center" wrapText="1"/>
    </xf>
    <xf borderId="40" fillId="0" fontId="7" numFmtId="0" xfId="0" applyAlignment="1" applyBorder="1" applyFont="1">
      <alignment horizontal="left" readingOrder="0" shrinkToFit="0" vertical="center" wrapText="1"/>
    </xf>
    <xf borderId="46" fillId="0" fontId="7" numFmtId="0" xfId="0" applyAlignment="1" applyBorder="1" applyFont="1">
      <alignment horizontal="left" shrinkToFit="0" vertical="center" wrapText="1"/>
    </xf>
    <xf borderId="40" fillId="0" fontId="7" numFmtId="164" xfId="0" applyAlignment="1" applyBorder="1" applyFont="1" applyNumberFormat="1">
      <alignment horizontal="left" shrinkToFit="0" vertical="center" wrapText="1"/>
    </xf>
    <xf borderId="40" fillId="0" fontId="7" numFmtId="0" xfId="0" applyAlignment="1" applyBorder="1" applyFont="1">
      <alignment horizontal="left" shrinkToFit="0" vertical="center" wrapText="1"/>
    </xf>
    <xf borderId="27" fillId="0" fontId="7" numFmtId="0" xfId="0" applyAlignment="1" applyBorder="1" applyFont="1">
      <alignment horizontal="left" readingOrder="0" shrinkToFit="0" vertical="center" wrapText="1"/>
    </xf>
    <xf borderId="0" fillId="0" fontId="8" numFmtId="0" xfId="0" applyAlignment="1" applyFont="1">
      <alignment horizontal="left" shrinkToFit="0" vertical="center" wrapText="1"/>
    </xf>
    <xf borderId="3" fillId="0" fontId="7" numFmtId="0" xfId="0" applyAlignment="1" applyBorder="1" applyFont="1">
      <alignment horizontal="left" shrinkToFit="0" vertical="center" wrapText="1"/>
    </xf>
    <xf borderId="47" fillId="0" fontId="7" numFmtId="164" xfId="0" applyAlignment="1" applyBorder="1" applyFont="1" applyNumberFormat="1">
      <alignment horizontal="left" shrinkToFit="0" vertical="center" wrapText="1"/>
    </xf>
    <xf borderId="47" fillId="0" fontId="7" numFmtId="0" xfId="0" applyAlignment="1" applyBorder="1" applyFont="1">
      <alignment horizontal="left" shrinkToFit="0" vertical="center" wrapText="1"/>
    </xf>
    <xf borderId="2" fillId="0" fontId="7" numFmtId="0" xfId="0" applyAlignment="1" applyBorder="1" applyFont="1">
      <alignment horizontal="left" shrinkToFit="0" vertical="center" wrapText="1"/>
    </xf>
    <xf borderId="1" fillId="0" fontId="7" numFmtId="0" xfId="0" applyAlignment="1" applyBorder="1" applyFont="1">
      <alignment horizontal="left" readingOrder="0" shrinkToFit="0" vertical="center" wrapText="1"/>
    </xf>
    <xf borderId="28" fillId="0" fontId="8" numFmtId="0" xfId="0" applyAlignment="1" applyBorder="1" applyFont="1">
      <alignment horizontal="left" shrinkToFit="0" vertical="center" wrapText="1"/>
    </xf>
    <xf borderId="40" fillId="0" fontId="1" numFmtId="0" xfId="0" applyAlignment="1" applyBorder="1" applyFont="1">
      <alignment horizontal="left" readingOrder="0"/>
    </xf>
    <xf borderId="40" fillId="0" fontId="1" numFmtId="169" xfId="0" applyAlignment="1" applyBorder="1" applyFont="1" applyNumberFormat="1">
      <alignment horizontal="left" readingOrder="0"/>
    </xf>
    <xf borderId="40" fillId="0" fontId="1" numFmtId="0" xfId="0" applyAlignment="1" applyBorder="1" applyFont="1">
      <alignment horizontal="left"/>
    </xf>
    <xf borderId="40" fillId="0" fontId="1" numFmtId="166" xfId="0" applyAlignment="1" applyBorder="1" applyFont="1" applyNumberFormat="1">
      <alignment horizontal="left" readingOrder="0"/>
    </xf>
    <xf borderId="40" fillId="0" fontId="2" numFmtId="0" xfId="0" applyAlignment="1" applyBorder="1" applyFont="1">
      <alignment horizontal="left" readingOrder="0"/>
    </xf>
    <xf borderId="48" fillId="0" fontId="2" numFmtId="0" xfId="0" applyAlignment="1" applyBorder="1" applyFont="1">
      <alignment horizontal="left" readingOrder="0"/>
    </xf>
    <xf borderId="23" fillId="0" fontId="2" numFmtId="169" xfId="0" applyAlignment="1" applyBorder="1" applyFont="1" applyNumberFormat="1">
      <alignment horizontal="left" readingOrder="0"/>
    </xf>
    <xf borderId="23" fillId="0" fontId="2" numFmtId="0" xfId="0" applyAlignment="1" applyBorder="1" applyFont="1">
      <alignment horizontal="left"/>
    </xf>
    <xf borderId="23" fillId="0" fontId="2" numFmtId="166" xfId="0" applyAlignment="1" applyBorder="1" applyFont="1" applyNumberFormat="1">
      <alignment horizontal="left" readingOrder="0"/>
    </xf>
    <xf borderId="23" fillId="0" fontId="2" numFmtId="0" xfId="0" applyAlignment="1" applyBorder="1" applyFont="1">
      <alignment horizontal="left" readingOrder="0"/>
    </xf>
    <xf borderId="40" fillId="0" fontId="2" numFmtId="0" xfId="0" applyAlignment="1" applyBorder="1" applyFont="1">
      <alignment horizontal="left"/>
    </xf>
    <xf borderId="0" fillId="0" fontId="8" numFmtId="0" xfId="0" applyAlignment="1" applyFont="1">
      <alignment readingOrder="0"/>
    </xf>
    <xf borderId="0" fillId="0" fontId="8" numFmtId="170" xfId="0" applyAlignment="1" applyFont="1" applyNumberFormat="1">
      <alignment readingOrder="0"/>
    </xf>
    <xf borderId="0" fillId="0" fontId="8" numFmtId="171" xfId="0" applyAlignment="1" applyFont="1" applyNumberFormat="1">
      <alignment readingOrder="0"/>
    </xf>
    <xf borderId="40" fillId="0" fontId="1" numFmtId="0" xfId="0" applyAlignment="1" applyBorder="1" applyFont="1">
      <alignment horizontal="left" readingOrder="0" vertical="bottom"/>
    </xf>
    <xf borderId="28" fillId="0" fontId="1" numFmtId="172" xfId="0" applyAlignment="1" applyBorder="1" applyFont="1" applyNumberFormat="1">
      <alignment horizontal="left" readingOrder="0" vertical="bottom"/>
    </xf>
    <xf borderId="28" fillId="0" fontId="1" numFmtId="0" xfId="0" applyAlignment="1" applyBorder="1" applyFont="1">
      <alignment horizontal="left" readingOrder="0" vertical="bottom"/>
    </xf>
    <xf borderId="28" fillId="0" fontId="1" numFmtId="164" xfId="0" applyAlignment="1" applyBorder="1" applyFont="1" applyNumberFormat="1">
      <alignment horizontal="left" readingOrder="0" vertical="bottom"/>
    </xf>
    <xf borderId="28" fillId="0" fontId="1" numFmtId="173" xfId="0" applyAlignment="1" applyBorder="1" applyFont="1" applyNumberFormat="1">
      <alignment horizontal="left" readingOrder="0" vertical="bottom"/>
    </xf>
    <xf borderId="23" fillId="0" fontId="2" numFmtId="0" xfId="0" applyAlignment="1" applyBorder="1" applyFont="1">
      <alignment horizontal="left" vertical="bottom"/>
    </xf>
    <xf borderId="40" fillId="0" fontId="2" numFmtId="169" xfId="0" applyAlignment="1" applyBorder="1" applyFont="1" applyNumberFormat="1">
      <alignment horizontal="left" readingOrder="0"/>
    </xf>
    <xf borderId="40" fillId="0" fontId="2" numFmtId="166" xfId="0" applyAlignment="1" applyBorder="1" applyFont="1" applyNumberFormat="1">
      <alignment horizontal="left" readingOrder="0"/>
    </xf>
    <xf borderId="40" fillId="0" fontId="2" numFmtId="0" xfId="0" applyAlignment="1" applyBorder="1" applyFont="1">
      <alignment horizontal="left" vertical="bottom"/>
    </xf>
    <xf borderId="40" fillId="0" fontId="2" numFmtId="0" xfId="0" applyAlignment="1" applyBorder="1" applyFont="1">
      <alignment horizontal="left" readingOrder="0" vertical="bottom"/>
    </xf>
    <xf borderId="40" fillId="0" fontId="2" numFmtId="172" xfId="0" applyAlignment="1" applyBorder="1" applyFont="1" applyNumberFormat="1">
      <alignment horizontal="left" readingOrder="0" vertical="bottom"/>
    </xf>
    <xf borderId="40" fillId="0" fontId="2" numFmtId="164" xfId="0" applyAlignment="1" applyBorder="1" applyFont="1" applyNumberFormat="1">
      <alignment horizontal="left" readingOrder="0" vertical="bottom"/>
    </xf>
    <xf borderId="40" fillId="0" fontId="2" numFmtId="166" xfId="0" applyAlignment="1" applyBorder="1" applyFont="1" applyNumberFormat="1">
      <alignment horizontal="left" readingOrder="0" vertical="bottom"/>
    </xf>
    <xf borderId="40" fillId="0" fontId="2" numFmtId="172" xfId="0" applyAlignment="1" applyBorder="1" applyFont="1" applyNumberFormat="1">
      <alignment horizontal="left" readingOrder="0"/>
    </xf>
    <xf borderId="40" fillId="0" fontId="2" numFmtId="164" xfId="0" applyAlignment="1" applyBorder="1" applyFont="1" applyNumberFormat="1">
      <alignment horizontal="left" readingOrder="0"/>
    </xf>
    <xf borderId="40" fillId="0" fontId="2" numFmtId="166" xfId="0" applyAlignment="1" applyBorder="1" applyFont="1" applyNumberFormat="1">
      <alignment horizontal="left" readingOrder="0"/>
    </xf>
    <xf borderId="40" fillId="0" fontId="2" numFmtId="174" xfId="0" applyAlignment="1" applyBorder="1" applyFont="1" applyNumberFormat="1">
      <alignment horizontal="left" readingOrder="0"/>
    </xf>
    <xf borderId="0" fillId="0" fontId="2" numFmtId="0" xfId="0" applyAlignment="1" applyFont="1">
      <alignment horizontal="left" readingOrder="0"/>
    </xf>
    <xf borderId="40" fillId="0" fontId="2" numFmtId="0" xfId="0" applyAlignment="1" applyBorder="1" applyFont="1">
      <alignment horizontal="left" readingOrder="0"/>
    </xf>
    <xf borderId="40" fillId="8" fontId="2" numFmtId="0" xfId="0" applyAlignment="1" applyBorder="1" applyFont="1">
      <alignment horizontal="left"/>
    </xf>
    <xf borderId="0" fillId="0" fontId="2" numFmtId="172" xfId="0" applyAlignment="1" applyFont="1" applyNumberFormat="1">
      <alignment horizontal="left" readingOrder="0"/>
    </xf>
    <xf borderId="0" fillId="0" fontId="2" numFmtId="0" xfId="0" applyAlignment="1" applyFont="1">
      <alignment horizontal="left"/>
    </xf>
    <xf borderId="0" fillId="0" fontId="2" numFmtId="164" xfId="0" applyAlignment="1" applyFont="1" applyNumberFormat="1">
      <alignment horizontal="left" readingOrder="0"/>
    </xf>
    <xf borderId="0" fillId="0" fontId="2" numFmtId="166" xfId="0" applyAlignment="1" applyFont="1" applyNumberFormat="1">
      <alignment horizontal="left" readingOrder="0"/>
    </xf>
    <xf borderId="48" fillId="0" fontId="1" numFmtId="0" xfId="0" applyAlignment="1" applyBorder="1" applyFont="1">
      <alignment horizontal="left" readingOrder="0"/>
    </xf>
    <xf borderId="23" fillId="0" fontId="1" numFmtId="169" xfId="0" applyAlignment="1" applyBorder="1" applyFont="1" applyNumberFormat="1">
      <alignment horizontal="left" readingOrder="0"/>
    </xf>
    <xf borderId="23" fillId="0" fontId="1" numFmtId="0" xfId="0" applyAlignment="1" applyBorder="1" applyFont="1">
      <alignment horizontal="left"/>
    </xf>
    <xf borderId="23" fillId="0" fontId="1" numFmtId="166" xfId="0" applyAlignment="1" applyBorder="1" applyFont="1" applyNumberFormat="1">
      <alignment horizontal="left" readingOrder="0"/>
    </xf>
    <xf borderId="23" fillId="0" fontId="1" numFmtId="0" xfId="0" applyAlignment="1" applyBorder="1" applyFont="1">
      <alignment horizontal="left" readingOrder="0"/>
    </xf>
    <xf borderId="0" fillId="0" fontId="2" numFmtId="49" xfId="0" applyAlignment="1" applyFont="1" applyNumberFormat="1">
      <alignment vertical="top"/>
    </xf>
    <xf borderId="0" fillId="0" fontId="1" numFmtId="49" xfId="0" applyAlignment="1" applyFont="1" applyNumberFormat="1">
      <alignment readingOrder="0" vertical="top"/>
    </xf>
    <xf borderId="0" fillId="0" fontId="1" numFmtId="49" xfId="0" applyAlignment="1" applyFont="1" applyNumberFormat="1">
      <alignment vertical="top"/>
    </xf>
    <xf borderId="0" fillId="0" fontId="2" numFmtId="0" xfId="0" applyFont="1"/>
    <xf borderId="0" fillId="0" fontId="1" numFmtId="166" xfId="0" applyAlignment="1" applyFont="1" applyNumberFormat="1">
      <alignment vertical="top"/>
    </xf>
    <xf borderId="0" fillId="0" fontId="1" numFmtId="166" xfId="0" applyAlignment="1" applyFont="1" applyNumberFormat="1">
      <alignment readingOrder="0" vertical="top"/>
    </xf>
    <xf borderId="0" fillId="0" fontId="2" numFmtId="166" xfId="0" applyAlignment="1" applyFont="1" applyNumberFormat="1">
      <alignment vertical="top"/>
    </xf>
    <xf borderId="0" fillId="0" fontId="2" numFmtId="166" xfId="0" applyAlignment="1" applyFont="1" applyNumberFormat="1">
      <alignment vertical="top"/>
    </xf>
    <xf borderId="0" fillId="0" fontId="2" numFmtId="49" xfId="0" applyAlignment="1" applyFont="1" applyNumberFormat="1">
      <alignment readingOrder="0" vertical="top"/>
    </xf>
    <xf borderId="0" fillId="0" fontId="2" numFmtId="0" xfId="0" applyAlignment="1" applyFont="1">
      <alignment readingOrder="0"/>
    </xf>
    <xf borderId="0" fillId="0" fontId="2" numFmtId="166" xfId="0" applyAlignment="1" applyFont="1" applyNumberFormat="1">
      <alignment vertical="bottom"/>
    </xf>
    <xf borderId="0" fillId="0" fontId="2" numFmtId="166" xfId="0" applyAlignment="1" applyFont="1" applyNumberFormat="1">
      <alignment vertical="bottom"/>
    </xf>
    <xf borderId="40" fillId="0" fontId="2" numFmtId="166" xfId="0" applyAlignment="1" applyBorder="1" applyFont="1" applyNumberFormat="1">
      <alignment horizontal="left" vertical="bottom"/>
    </xf>
    <xf borderId="40" fillId="0" fontId="5" numFmtId="0" xfId="0" applyAlignment="1" applyBorder="1" applyFont="1">
      <alignment horizontal="left" readingOrder="0"/>
    </xf>
    <xf borderId="41" fillId="0" fontId="5" numFmtId="0" xfId="0" applyAlignment="1" applyBorder="1" applyFont="1">
      <alignment horizontal="left" readingOrder="0"/>
    </xf>
    <xf borderId="49" fillId="0" fontId="9" numFmtId="0" xfId="0" applyAlignment="1" applyBorder="1" applyFont="1">
      <alignment readingOrder="0" vertical="bottom"/>
    </xf>
    <xf borderId="49" fillId="0" fontId="9" numFmtId="0" xfId="0" applyAlignment="1" applyBorder="1" applyFont="1">
      <alignment readingOrder="0"/>
    </xf>
    <xf borderId="0" fillId="0" fontId="9" numFmtId="0" xfId="0" applyAlignment="1" applyFont="1">
      <alignment readingOrder="0"/>
    </xf>
    <xf borderId="0" fillId="0" fontId="10" numFmtId="0" xfId="0" applyFont="1"/>
    <xf borderId="50" fillId="0" fontId="10" numFmtId="0" xfId="0" applyAlignment="1" applyBorder="1" applyFont="1">
      <alignment readingOrder="0" vertical="bottom"/>
    </xf>
    <xf borderId="50" fillId="0" fontId="10" numFmtId="20" xfId="0" applyAlignment="1" applyBorder="1" applyFont="1" applyNumberFormat="1">
      <alignment readingOrder="0"/>
    </xf>
    <xf borderId="50" fillId="0" fontId="10" numFmtId="164" xfId="0" applyAlignment="1" applyBorder="1" applyFont="1" applyNumberFormat="1">
      <alignment readingOrder="0"/>
    </xf>
    <xf borderId="0" fillId="0" fontId="10" numFmtId="0" xfId="0" applyAlignment="1" applyFont="1">
      <alignment readingOrder="0"/>
    </xf>
    <xf borderId="51" fillId="0" fontId="10" numFmtId="0" xfId="0" applyBorder="1" applyFont="1"/>
    <xf borderId="50" fillId="0" fontId="10" numFmtId="0" xfId="0" applyAlignment="1" applyBorder="1" applyFont="1">
      <alignment readingOrder="0"/>
    </xf>
    <xf borderId="52" fillId="0" fontId="10" numFmtId="20" xfId="0" applyAlignment="1" applyBorder="1" applyFont="1" applyNumberFormat="1">
      <alignment readingOrder="0"/>
    </xf>
    <xf borderId="49" fillId="0" fontId="10" numFmtId="0" xfId="0" applyAlignment="1" applyBorder="1" applyFont="1">
      <alignment readingOrder="0"/>
    </xf>
    <xf borderId="52" fillId="0" fontId="10" numFmtId="0" xfId="0" applyAlignment="1" applyBorder="1" applyFont="1">
      <alignment readingOrder="0"/>
    </xf>
    <xf borderId="50" fillId="0" fontId="10" numFmtId="0" xfId="0" applyBorder="1" applyFont="1"/>
    <xf borderId="52" fillId="0" fontId="10" numFmtId="0" xfId="0" applyBorder="1" applyFont="1"/>
    <xf borderId="15" fillId="0" fontId="10" numFmtId="0" xfId="0" applyBorder="1" applyFont="1"/>
    <xf borderId="52" fillId="0" fontId="10" numFmtId="164" xfId="0" applyAlignment="1" applyBorder="1" applyFont="1" applyNumberFormat="1">
      <alignment readingOrder="0"/>
    </xf>
    <xf borderId="0" fillId="0" fontId="1" numFmtId="0" xfId="0" applyFont="1"/>
    <xf borderId="40" fillId="0" fontId="1" numFmtId="0" xfId="0" applyBorder="1" applyFont="1"/>
    <xf borderId="40" fillId="0" fontId="1" numFmtId="166" xfId="0" applyAlignment="1" applyBorder="1" applyFont="1" applyNumberFormat="1">
      <alignment horizontal="right"/>
    </xf>
    <xf borderId="40" fillId="0" fontId="1" numFmtId="166" xfId="0" applyBorder="1" applyFont="1" applyNumberFormat="1"/>
    <xf borderId="40" fillId="0" fontId="2" numFmtId="0" xfId="0" applyBorder="1" applyFont="1"/>
    <xf borderId="40" fillId="0" fontId="2" numFmtId="0" xfId="0" applyBorder="1" applyFont="1"/>
    <xf borderId="40" fillId="0" fontId="11" numFmtId="0" xfId="0" applyAlignment="1" applyBorder="1" applyFont="1">
      <alignment readingOrder="0"/>
    </xf>
    <xf borderId="40" fillId="0" fontId="2" numFmtId="0" xfId="0" applyAlignment="1" applyBorder="1" applyFont="1">
      <alignment horizontal="right" vertical="bottom"/>
    </xf>
    <xf borderId="40" fillId="0" fontId="2" numFmtId="0" xfId="0" applyAlignment="1" applyBorder="1" applyFont="1">
      <alignment vertical="bottom"/>
    </xf>
    <xf borderId="40" fillId="0" fontId="2" numFmtId="166" xfId="0" applyAlignment="1" applyBorder="1" applyFont="1" applyNumberFormat="1">
      <alignment horizontal="right" readingOrder="0" vertical="bottom"/>
    </xf>
    <xf borderId="40" fillId="0" fontId="2" numFmtId="0" xfId="0" applyAlignment="1" applyBorder="1" applyFont="1">
      <alignment horizontal="center" vertical="bottom"/>
    </xf>
    <xf borderId="40" fillId="0" fontId="2" numFmtId="0" xfId="0" applyAlignment="1" applyBorder="1" applyFont="1">
      <alignment vertical="bottom"/>
    </xf>
    <xf borderId="40" fillId="0" fontId="2" numFmtId="166" xfId="0" applyAlignment="1" applyBorder="1" applyFont="1" applyNumberFormat="1">
      <alignment vertical="bottom"/>
    </xf>
    <xf borderId="40" fillId="0" fontId="2" numFmtId="0" xfId="0" applyAlignment="1" applyBorder="1" applyFont="1">
      <alignment readingOrder="0" vertical="bottom"/>
    </xf>
    <xf borderId="40" fillId="0" fontId="2" numFmtId="14" xfId="0" applyAlignment="1" applyBorder="1" applyFont="1" applyNumberFormat="1">
      <alignment horizontal="right" vertical="bottom"/>
    </xf>
    <xf borderId="40" fillId="0" fontId="2" numFmtId="0" xfId="0" applyAlignment="1" applyBorder="1" applyFont="1">
      <alignment readingOrder="0" vertical="top"/>
    </xf>
    <xf borderId="40" fillId="0" fontId="2" numFmtId="166" xfId="0" applyAlignment="1" applyBorder="1" applyFont="1" applyNumberFormat="1">
      <alignment readingOrder="0" vertical="bottom"/>
    </xf>
    <xf borderId="40" fillId="0" fontId="2" numFmtId="166" xfId="0" applyAlignment="1" applyBorder="1" applyFont="1" applyNumberFormat="1">
      <alignment horizontal="right" vertical="bottom"/>
    </xf>
    <xf borderId="40" fillId="0" fontId="2" numFmtId="0" xfId="0" applyAlignment="1" applyBorder="1" applyFont="1">
      <alignment horizontal="right" vertical="top"/>
    </xf>
    <xf borderId="40" fillId="0" fontId="2" numFmtId="0" xfId="0" applyAlignment="1" applyBorder="1" applyFont="1">
      <alignment vertical="top"/>
    </xf>
    <xf borderId="40" fillId="0" fontId="2" numFmtId="0" xfId="0" applyAlignment="1" applyBorder="1" applyFont="1">
      <alignment readingOrder="0" vertical="top"/>
    </xf>
    <xf borderId="40" fillId="0" fontId="2" numFmtId="0" xfId="0" applyAlignment="1" applyBorder="1" applyFont="1">
      <alignment horizontal="right" readingOrder="0" vertical="top"/>
    </xf>
    <xf borderId="40" fillId="0" fontId="2" numFmtId="0" xfId="0" applyAlignment="1" applyBorder="1" applyFont="1">
      <alignment vertical="top"/>
    </xf>
    <xf borderId="40" fillId="0" fontId="2" numFmtId="166" xfId="0" applyAlignment="1" applyBorder="1" applyFont="1" applyNumberFormat="1">
      <alignment horizontal="right" shrinkToFit="0" vertical="bottom" wrapText="1"/>
    </xf>
    <xf borderId="40" fillId="0" fontId="2" numFmtId="0" xfId="0" applyAlignment="1" applyBorder="1" applyFont="1">
      <alignment horizontal="right" vertical="top"/>
    </xf>
    <xf borderId="40" fillId="0" fontId="2" numFmtId="0" xfId="0" applyAlignment="1" applyBorder="1" applyFont="1">
      <alignment readingOrder="0"/>
    </xf>
    <xf borderId="0" fillId="0" fontId="2" numFmtId="14" xfId="0" applyAlignment="1" applyFont="1" applyNumberFormat="1">
      <alignment vertical="bottom"/>
    </xf>
    <xf borderId="40" fillId="0" fontId="2" numFmtId="0" xfId="0" applyAlignment="1" applyBorder="1" applyFont="1">
      <alignment horizontal="right" vertical="bottom"/>
    </xf>
    <xf borderId="0" fillId="0" fontId="2" numFmtId="0" xfId="0" applyAlignment="1" applyFont="1">
      <alignment vertical="bottom"/>
    </xf>
    <xf borderId="40" fillId="0" fontId="12" numFmtId="0" xfId="0" applyAlignment="1" applyBorder="1" applyFont="1">
      <alignment horizontal="right" vertical="bottom"/>
    </xf>
    <xf borderId="40" fillId="0" fontId="1" numFmtId="0" xfId="0" applyAlignment="1" applyBorder="1" applyFont="1">
      <alignment readingOrder="0" vertical="bottom"/>
    </xf>
    <xf borderId="40" fillId="0" fontId="2" numFmtId="166" xfId="0" applyBorder="1" applyFont="1" applyNumberFormat="1"/>
    <xf borderId="0" fillId="0" fontId="2" numFmtId="0" xfId="0" applyAlignment="1" applyFont="1">
      <alignment readingOrder="0" vertical="bottom"/>
    </xf>
    <xf borderId="40" fillId="0" fontId="2" numFmtId="0" xfId="0" applyAlignment="1" applyBorder="1" applyFont="1">
      <alignment horizontal="right" readingOrder="0" vertical="bottom"/>
    </xf>
    <xf borderId="40" fillId="0" fontId="2" numFmtId="0" xfId="0" applyAlignment="1" applyBorder="1" applyFont="1">
      <alignment horizontal="center" readingOrder="0" vertical="bottom"/>
    </xf>
    <xf borderId="40" fillId="11" fontId="2" numFmtId="0" xfId="0" applyAlignment="1" applyBorder="1" applyFont="1">
      <alignment horizontal="left" vertical="bottom"/>
    </xf>
    <xf borderId="40" fillId="12" fontId="2" numFmtId="167" xfId="0" applyAlignment="1" applyBorder="1" applyFont="1" applyNumberFormat="1">
      <alignment horizontal="left" vertical="bottom"/>
    </xf>
    <xf borderId="40" fillId="13" fontId="2" numFmtId="167" xfId="0" applyAlignment="1" applyBorder="1" applyFont="1" applyNumberFormat="1">
      <alignment horizontal="left" vertical="bottom"/>
    </xf>
    <xf borderId="40" fillId="14" fontId="2" numFmtId="20" xfId="0" applyAlignment="1" applyBorder="1" applyFont="1" applyNumberFormat="1">
      <alignment horizontal="left" vertical="bottom"/>
    </xf>
    <xf borderId="40" fillId="17" fontId="2" numFmtId="0" xfId="0" applyAlignment="1" applyBorder="1" applyFont="1">
      <alignment horizontal="left" vertical="bottom"/>
    </xf>
    <xf borderId="38" fillId="18" fontId="2" numFmtId="0" xfId="0" applyAlignment="1" applyBorder="1" applyFont="1">
      <alignment horizontal="left" vertical="bottom"/>
    </xf>
    <xf borderId="0" fillId="0" fontId="5" numFmtId="0" xfId="0" applyAlignment="1" applyFont="1">
      <alignment readingOrder="0"/>
    </xf>
    <xf borderId="40" fillId="2" fontId="13" numFmtId="0" xfId="0" applyAlignment="1" applyBorder="1" applyFont="1">
      <alignment horizontal="left" readingOrder="0" vertical="bottom"/>
    </xf>
    <xf borderId="40" fillId="2" fontId="8" numFmtId="166" xfId="0" applyAlignment="1" applyBorder="1" applyFont="1" applyNumberFormat="1">
      <alignment horizontal="center"/>
    </xf>
    <xf borderId="40" fillId="2" fontId="13" numFmtId="166" xfId="0" applyAlignment="1" applyBorder="1" applyFont="1" applyNumberFormat="1">
      <alignment horizontal="left" readingOrder="0" vertical="bottom"/>
    </xf>
    <xf borderId="40" fillId="2" fontId="14" numFmtId="166" xfId="0" applyAlignment="1" applyBorder="1" applyFont="1" applyNumberFormat="1">
      <alignment horizontal="center" readingOrder="0" vertical="bottom"/>
    </xf>
    <xf borderId="0" fillId="0" fontId="8" numFmtId="0" xfId="0" applyAlignment="1" applyFont="1">
      <alignment horizontal="left" readingOrder="0"/>
    </xf>
    <xf borderId="0" fillId="0" fontId="8" numFmtId="0" xfId="0" applyAlignment="1" applyFont="1">
      <alignment horizontal="left"/>
    </xf>
    <xf borderId="0" fillId="0" fontId="8" numFmtId="0" xfId="0" applyAlignment="1" applyFont="1">
      <alignment horizontal="left" readingOrder="0"/>
    </xf>
    <xf borderId="40" fillId="0" fontId="9" numFmtId="0" xfId="0" applyAlignment="1" applyBorder="1" applyFont="1">
      <alignment readingOrder="0"/>
    </xf>
    <xf borderId="0" fillId="0" fontId="2" numFmtId="166" xfId="0" applyAlignment="1" applyFont="1" applyNumberFormat="1">
      <alignment readingOrder="0"/>
    </xf>
    <xf borderId="0" fillId="0" fontId="2" numFmtId="0" xfId="0" applyFont="1"/>
    <xf borderId="40" fillId="0" fontId="10" numFmtId="0" xfId="0" applyBorder="1" applyFont="1"/>
    <xf borderId="40" fillId="0" fontId="10" numFmtId="166" xfId="0" applyBorder="1" applyFont="1" applyNumberFormat="1"/>
    <xf borderId="0" fillId="0" fontId="2" numFmtId="46" xfId="0" applyFont="1" applyNumberFormat="1"/>
    <xf borderId="0" fillId="0" fontId="2" numFmtId="166" xfId="0" applyFont="1" applyNumberFormat="1"/>
    <xf borderId="0" fillId="0" fontId="10" numFmtId="166" xfId="0" applyFont="1" applyNumberFormat="1"/>
    <xf borderId="40" fillId="2" fontId="15" numFmtId="0" xfId="0" applyAlignment="1" applyBorder="1" applyFont="1">
      <alignment horizontal="center" readingOrder="0"/>
    </xf>
    <xf borderId="40" fillId="0" fontId="1" numFmtId="0" xfId="0" applyAlignment="1" applyBorder="1" applyFont="1">
      <alignment horizontal="center" readingOrder="0"/>
    </xf>
    <xf borderId="40" fillId="0" fontId="1" numFmtId="0" xfId="0" applyAlignment="1" applyBorder="1" applyFont="1">
      <alignment horizontal="center"/>
    </xf>
    <xf borderId="40" fillId="0" fontId="1" numFmtId="170" xfId="0" applyAlignment="1" applyBorder="1" applyFont="1" applyNumberFormat="1">
      <alignment horizontal="center" readingOrder="0"/>
    </xf>
    <xf borderId="40" fillId="0" fontId="2" numFmtId="0" xfId="0" applyAlignment="1" applyBorder="1" applyFont="1">
      <alignment horizontal="center" readingOrder="0"/>
    </xf>
    <xf borderId="40" fillId="0" fontId="2" numFmtId="0" xfId="0" applyAlignment="1" applyBorder="1" applyFont="1">
      <alignment horizontal="center"/>
    </xf>
    <xf borderId="40" fillId="0" fontId="2" numFmtId="170" xfId="0" applyAlignment="1" applyBorder="1" applyFont="1" applyNumberFormat="1">
      <alignment horizontal="center" readingOrder="0"/>
    </xf>
    <xf borderId="40" fillId="0" fontId="2" numFmtId="0" xfId="0" applyAlignment="1" applyBorder="1" applyFont="1">
      <alignment readingOrder="0"/>
    </xf>
    <xf borderId="40" fillId="0" fontId="2" numFmtId="166" xfId="0" applyAlignment="1" applyBorder="1" applyFont="1" applyNumberFormat="1">
      <alignment readingOrder="0"/>
    </xf>
    <xf borderId="40" fillId="0" fontId="2" numFmtId="166" xfId="0" applyBorder="1" applyFont="1" applyNumberFormat="1"/>
    <xf borderId="40" fillId="0" fontId="2" numFmtId="0" xfId="0" applyAlignment="1" applyBorder="1" applyFont="1">
      <alignment horizontal="center" readingOrder="0" vertical="bottom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vertical="bottom"/>
    </xf>
    <xf borderId="0" fillId="0" fontId="8" numFmtId="0" xfId="0" applyFont="1"/>
    <xf borderId="0" fillId="0" fontId="8" numFmtId="0" xfId="0" applyAlignment="1" applyFont="1">
      <alignment readingOrder="0"/>
    </xf>
    <xf borderId="40" fillId="0" fontId="2" numFmtId="167" xfId="0" applyAlignment="1" applyBorder="1" applyFont="1" applyNumberFormat="1">
      <alignment horizontal="left" readingOrder="0" vertical="bottom"/>
    </xf>
    <xf borderId="40" fillId="0" fontId="2" numFmtId="169" xfId="0" applyAlignment="1" applyBorder="1" applyFont="1" applyNumberFormat="1">
      <alignment horizontal="left" readingOrder="0" vertical="bottom"/>
    </xf>
    <xf borderId="40" fillId="0" fontId="16" numFmtId="0" xfId="0" applyAlignment="1" applyBorder="1" applyFont="1">
      <alignment horizontal="left" vertical="bottom"/>
    </xf>
    <xf borderId="40" fillId="0" fontId="16" numFmtId="0" xfId="0" applyAlignment="1" applyBorder="1" applyFont="1">
      <alignment horizontal="left" readingOrder="0" vertical="bottom"/>
    </xf>
    <xf borderId="40" fillId="0" fontId="16" numFmtId="0" xfId="0" applyAlignment="1" applyBorder="1" applyFont="1">
      <alignment horizontal="left" readingOrder="0" vertical="bottom"/>
    </xf>
    <xf borderId="40" fillId="0" fontId="2" numFmtId="0" xfId="0" applyAlignment="1" applyBorder="1" applyFont="1">
      <alignment horizontal="left"/>
    </xf>
    <xf borderId="40" fillId="0" fontId="2" numFmtId="0" xfId="0" applyAlignment="1" applyBorder="1" applyFont="1">
      <alignment horizontal="center"/>
    </xf>
    <xf borderId="40" fillId="0" fontId="2" numFmtId="175" xfId="0" applyAlignment="1" applyBorder="1" applyFont="1" applyNumberFormat="1">
      <alignment horizontal="center" readingOrder="0"/>
    </xf>
    <xf borderId="40" fillId="2" fontId="13" numFmtId="0" xfId="0" applyAlignment="1" applyBorder="1" applyFont="1">
      <alignment horizontal="center" readingOrder="0" vertical="bottom"/>
    </xf>
    <xf borderId="28" fillId="2" fontId="2" numFmtId="0" xfId="0" applyAlignment="1" applyBorder="1" applyFont="1">
      <alignment horizontal="center" vertical="bottom"/>
    </xf>
    <xf borderId="0" fillId="0" fontId="8" numFmtId="0" xfId="0" applyAlignment="1" applyFont="1">
      <alignment horizontal="center"/>
    </xf>
    <xf borderId="0" fillId="0" fontId="8" numFmtId="2" xfId="0" applyAlignment="1" applyFont="1" applyNumberFormat="1">
      <alignment horizontal="center"/>
    </xf>
    <xf borderId="40" fillId="2" fontId="14" numFmtId="0" xfId="0" applyAlignment="1" applyBorder="1" applyFont="1">
      <alignment horizontal="center" readingOrder="0" vertical="bottom"/>
    </xf>
    <xf borderId="28" fillId="0" fontId="2" numFmtId="0" xfId="0" applyAlignment="1" applyBorder="1" applyFont="1">
      <alignment horizontal="center" vertical="bottom"/>
    </xf>
    <xf borderId="40" fillId="0" fontId="1" numFmtId="0" xfId="0" applyAlignment="1" applyBorder="1" applyFont="1">
      <alignment horizontal="center" readingOrder="0" vertical="bottom"/>
    </xf>
    <xf borderId="40" fillId="2" fontId="14" numFmtId="0" xfId="0" applyAlignment="1" applyBorder="1" applyFont="1">
      <alignment horizontal="center" readingOrder="0" vertical="bottom"/>
    </xf>
    <xf borderId="28" fillId="0" fontId="2" numFmtId="0" xfId="0" applyAlignment="1" applyBorder="1" applyFont="1">
      <alignment horizontal="center" readingOrder="0" vertical="bottom"/>
    </xf>
    <xf borderId="40" fillId="0" fontId="8" numFmtId="0" xfId="0" applyAlignment="1" applyBorder="1" applyFont="1">
      <alignment horizontal="center"/>
    </xf>
    <xf borderId="0" fillId="10" fontId="8" numFmtId="0" xfId="0" applyAlignment="1" applyFont="1">
      <alignment horizontal="center"/>
    </xf>
    <xf borderId="0" fillId="2" fontId="8" numFmtId="0" xfId="0" applyAlignment="1" applyFont="1">
      <alignment horizontal="center"/>
    </xf>
    <xf borderId="28" fillId="2" fontId="2" numFmtId="0" xfId="0" applyAlignment="1" applyBorder="1" applyFont="1">
      <alignment horizontal="center" readingOrder="0" vertical="bottom"/>
    </xf>
    <xf borderId="0" fillId="0" fontId="2" numFmtId="2" xfId="0" applyAlignment="1" applyFont="1" applyNumberFormat="1">
      <alignment horizontal="center" vertical="bottom"/>
    </xf>
    <xf borderId="40" fillId="2" fontId="17" numFmtId="0" xfId="0" applyAlignment="1" applyBorder="1" applyFont="1">
      <alignment horizontal="center" readingOrder="0" vertical="bottom"/>
    </xf>
    <xf borderId="40" fillId="2" fontId="10" numFmtId="0" xfId="0" applyAlignment="1" applyBorder="1" applyFont="1">
      <alignment horizontal="center" vertical="bottom"/>
    </xf>
    <xf borderId="0" fillId="0" fontId="17" numFmtId="0" xfId="0" applyAlignment="1" applyFont="1">
      <alignment horizontal="center" readingOrder="0" vertical="bottom"/>
    </xf>
    <xf borderId="40" fillId="2" fontId="18" numFmtId="166" xfId="0" applyAlignment="1" applyBorder="1" applyFont="1" applyNumberFormat="1">
      <alignment horizontal="center" readingOrder="0" vertical="bottom"/>
    </xf>
    <xf borderId="40" fillId="0" fontId="10" numFmtId="0" xfId="0" applyAlignment="1" applyBorder="1" applyFont="1">
      <alignment horizontal="center" vertical="bottom"/>
    </xf>
    <xf borderId="40" fillId="0" fontId="10" numFmtId="0" xfId="0" applyAlignment="1" applyBorder="1" applyFont="1">
      <alignment horizontal="center" readingOrder="0" vertical="bottom"/>
    </xf>
    <xf borderId="0" fillId="0" fontId="10" numFmtId="0" xfId="0" applyAlignment="1" applyFont="1">
      <alignment horizontal="center" vertical="bottom"/>
    </xf>
    <xf borderId="0" fillId="0" fontId="10" numFmtId="2" xfId="0" applyAlignment="1" applyFont="1" applyNumberFormat="1">
      <alignment horizontal="center" vertical="bottom"/>
    </xf>
    <xf borderId="0" fillId="0" fontId="10" numFmtId="3" xfId="0" applyAlignment="1" applyFont="1" applyNumberForma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0" fontId="10" numFmtId="2" xfId="0" applyAlignment="1" applyFont="1" applyNumberFormat="1">
      <alignment horizontal="center" readingOrder="0" vertical="bottom"/>
    </xf>
    <xf borderId="0" fillId="0" fontId="10" numFmtId="176" xfId="0" applyAlignment="1" applyFont="1" applyNumberFormat="1">
      <alignment horizontal="center" readingOrder="0" vertical="bottom"/>
    </xf>
    <xf borderId="0" fillId="0" fontId="2" numFmtId="0" xfId="0" applyAlignment="1" applyFont="1">
      <alignment horizontal="center" readingOrder="0"/>
    </xf>
    <xf borderId="28" fillId="2" fontId="18" numFmtId="166" xfId="0" applyAlignment="1" applyBorder="1" applyFont="1" applyNumberFormat="1">
      <alignment horizontal="center" vertical="bottom"/>
    </xf>
    <xf borderId="28" fillId="2" fontId="18" numFmtId="0" xfId="0" applyAlignment="1" applyBorder="1" applyFont="1">
      <alignment horizontal="center" vertical="bottom"/>
    </xf>
    <xf borderId="28" fillId="2" fontId="18" numFmtId="2" xfId="0" applyAlignment="1" applyBorder="1" applyFont="1" applyNumberFormat="1">
      <alignment horizontal="center" vertical="bottom"/>
    </xf>
    <xf borderId="28" fillId="2" fontId="17" numFmtId="2" xfId="0" applyAlignment="1" applyBorder="1" applyFont="1" applyNumberFormat="1">
      <alignment horizontal="center" readingOrder="0" vertical="bottom"/>
    </xf>
    <xf borderId="28" fillId="0" fontId="10" numFmtId="0" xfId="0" applyAlignment="1" applyBorder="1" applyFont="1">
      <alignment horizontal="center" vertical="bottom"/>
    </xf>
    <xf borderId="28" fillId="0" fontId="10" numFmtId="2" xfId="0" applyAlignment="1" applyBorder="1" applyFont="1" applyNumberFormat="1">
      <alignment horizontal="center" vertical="bottom"/>
    </xf>
    <xf borderId="0" fillId="0" fontId="2" numFmtId="0" xfId="0" applyAlignment="1" applyFont="1">
      <alignment horizontal="center"/>
    </xf>
    <xf borderId="40" fillId="0" fontId="10" numFmtId="0" xfId="0" applyAlignment="1" applyBorder="1" applyFont="1">
      <alignment horizontal="center"/>
    </xf>
    <xf borderId="28" fillId="2" fontId="17" numFmtId="0" xfId="0" applyAlignment="1" applyBorder="1" applyFont="1">
      <alignment horizontal="center" readingOrder="0" vertical="bottom"/>
    </xf>
    <xf borderId="40" fillId="0" fontId="10" numFmtId="0" xfId="0" applyAlignment="1" applyBorder="1" applyFont="1">
      <alignment horizontal="center"/>
    </xf>
    <xf borderId="40" fillId="0" fontId="10" numFmtId="1" xfId="0" applyAlignment="1" applyBorder="1" applyFont="1" applyNumberFormat="1">
      <alignment horizontal="center"/>
    </xf>
    <xf borderId="40" fillId="0" fontId="10" numFmtId="2" xfId="0" applyAlignment="1" applyBorder="1" applyFont="1" applyNumberFormat="1">
      <alignment horizontal="center"/>
    </xf>
    <xf borderId="0" fillId="0" fontId="2" numFmtId="0" xfId="0" applyAlignment="1" applyFont="1">
      <alignment horizontal="center"/>
    </xf>
    <xf borderId="0" fillId="0" fontId="19" numFmtId="0" xfId="0" applyAlignment="1" applyFont="1">
      <alignment horizontal="center" vertical="center"/>
    </xf>
    <xf borderId="0" fillId="0" fontId="19" numFmtId="0" xfId="0" applyAlignment="1" applyFont="1">
      <alignment horizontal="center" readingOrder="0" vertical="center"/>
    </xf>
    <xf borderId="40" fillId="0" fontId="19" numFmtId="0" xfId="0" applyAlignment="1" applyBorder="1" applyFont="1">
      <alignment horizontal="center" readingOrder="0" shrinkToFit="0" vertical="center" wrapText="1"/>
    </xf>
    <xf borderId="0" fillId="0" fontId="19" numFmtId="0" xfId="0" applyAlignment="1" applyFont="1">
      <alignment horizontal="center" shrinkToFit="0" vertical="center" wrapText="1"/>
    </xf>
    <xf borderId="0" fillId="0" fontId="19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left" readingOrder="1" vertical="top"/>
    </xf>
    <xf borderId="0" fillId="0" fontId="2" numFmtId="0" xfId="0" applyAlignment="1" applyFont="1">
      <alignment horizontal="left" readingOrder="1" vertical="top"/>
    </xf>
    <xf borderId="0" fillId="0" fontId="2" numFmtId="166" xfId="0" applyAlignment="1" applyFont="1" applyNumberFormat="1">
      <alignment horizontal="left" readingOrder="1" vertical="top"/>
    </xf>
    <xf borderId="40" fillId="0" fontId="1" numFmtId="169" xfId="0" applyAlignment="1" applyBorder="1" applyFont="1" applyNumberFormat="1">
      <alignment horizontal="center" readingOrder="0"/>
    </xf>
    <xf borderId="40" fillId="0" fontId="1" numFmtId="0" xfId="0" applyAlignment="1" applyBorder="1" applyFont="1">
      <alignment horizontal="center"/>
    </xf>
    <xf borderId="40" fillId="0" fontId="1" numFmtId="166" xfId="0" applyAlignment="1" applyBorder="1" applyFont="1" applyNumberFormat="1">
      <alignment horizontal="center" readingOrder="0"/>
    </xf>
    <xf borderId="38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20" numFmtId="0" xfId="0" applyAlignment="1" applyFont="1">
      <alignment horizontal="center"/>
    </xf>
    <xf borderId="40" fillId="0" fontId="2" numFmtId="166" xfId="0" applyAlignment="1" applyBorder="1" applyFont="1" applyNumberFormat="1">
      <alignment horizontal="center" readingOrder="0"/>
    </xf>
    <xf borderId="0" fillId="0" fontId="8" numFmtId="166" xfId="0" applyAlignment="1" applyFont="1" applyNumberFormat="1">
      <alignment horizontal="center"/>
    </xf>
    <xf borderId="0" fillId="0" fontId="21" numFmtId="49" xfId="0" applyAlignment="1" applyFont="1" applyNumberFormat="1">
      <alignment horizontal="left" readingOrder="1" vertical="top"/>
    </xf>
    <xf borderId="0" fillId="0" fontId="22" numFmtId="49" xfId="0" applyAlignment="1" applyFont="1" applyNumberFormat="1">
      <alignment horizontal="left" readingOrder="1" vertical="top"/>
    </xf>
    <xf borderId="40" fillId="8" fontId="2" numFmtId="0" xfId="0" applyAlignment="1" applyBorder="1" applyFont="1">
      <alignment readingOrder="0" vertical="bottom"/>
    </xf>
    <xf borderId="40" fillId="8" fontId="2" numFmtId="169" xfId="0" applyAlignment="1" applyBorder="1" applyFont="1" applyNumberFormat="1">
      <alignment readingOrder="0" vertical="bottom"/>
    </xf>
    <xf borderId="40" fillId="8" fontId="2" numFmtId="166" xfId="0" applyAlignment="1" applyBorder="1" applyFont="1" applyNumberFormat="1">
      <alignment readingOrder="0" vertical="bottom"/>
    </xf>
    <xf borderId="40" fillId="0" fontId="2" numFmtId="169" xfId="0" applyAlignment="1" applyBorder="1" applyFont="1" applyNumberFormat="1">
      <alignment readingOrder="0" vertical="bottom"/>
    </xf>
    <xf borderId="40" fillId="0" fontId="2" numFmtId="166" xfId="0" applyAlignment="1" applyBorder="1" applyFont="1" applyNumberFormat="1">
      <alignment readingOrder="0" vertical="bottom"/>
    </xf>
    <xf borderId="40" fillId="0" fontId="2" numFmtId="169" xfId="0" applyAlignment="1" applyBorder="1" applyFont="1" applyNumberFormat="1">
      <alignment vertical="bottom"/>
    </xf>
    <xf borderId="40" fillId="0" fontId="2" numFmtId="166" xfId="0" applyAlignment="1" applyBorder="1" applyFont="1" applyNumberFormat="1">
      <alignment vertical="bottom"/>
    </xf>
    <xf borderId="40" fillId="0" fontId="10" numFmtId="0" xfId="0" applyAlignment="1" applyBorder="1" applyFont="1">
      <alignment horizontal="left" readingOrder="0" shrinkToFit="0" vertical="bottom" wrapText="0"/>
    </xf>
    <xf borderId="40" fillId="0" fontId="10" numFmtId="166" xfId="0" applyAlignment="1" applyBorder="1" applyFont="1" applyNumberFormat="1">
      <alignment horizontal="left" readingOrder="0" shrinkToFit="0" vertical="bottom" wrapText="0"/>
    </xf>
    <xf borderId="40" fillId="0" fontId="10" numFmtId="0" xfId="0" applyAlignment="1" applyBorder="1" applyFont="1">
      <alignment horizontal="left" shrinkToFit="0" vertical="bottom" wrapText="0"/>
    </xf>
    <xf borderId="40" fillId="0" fontId="10" numFmtId="164" xfId="0" applyAlignment="1" applyBorder="1" applyFont="1" applyNumberFormat="1">
      <alignment horizontal="left" readingOrder="0" shrinkToFit="0" vertical="bottom" wrapText="0"/>
    </xf>
    <xf borderId="0" fillId="0" fontId="9" numFmtId="166" xfId="0" applyAlignment="1" applyFont="1" applyNumberFormat="1">
      <alignment vertical="top"/>
    </xf>
    <xf borderId="0" fillId="0" fontId="9" numFmtId="0" xfId="0" applyAlignment="1" applyFont="1">
      <alignment vertical="top"/>
    </xf>
    <xf borderId="0" fillId="0" fontId="16" numFmtId="0" xfId="0" applyAlignment="1" applyFont="1">
      <alignment vertical="bottom"/>
    </xf>
    <xf borderId="0" fillId="0" fontId="10" numFmtId="166" xfId="0" applyAlignment="1" applyFont="1" applyNumberFormat="1">
      <alignment horizontal="right" vertical="top"/>
    </xf>
    <xf borderId="0" fillId="0" fontId="10" numFmtId="0" xfId="0" applyAlignment="1" applyFont="1">
      <alignment horizontal="right" vertical="top"/>
    </xf>
    <xf borderId="0" fillId="0" fontId="10" numFmtId="0" xfId="0" applyAlignment="1" applyFont="1">
      <alignment vertical="top"/>
    </xf>
    <xf borderId="0" fillId="0" fontId="16" numFmtId="0" xfId="0" applyFont="1"/>
  </cellXfs>
  <cellStyles count="1">
    <cellStyle xfId="0" name="Normal" builtinId="0"/>
  </cellStyles>
  <dxfs count="14">
    <dxf>
      <font/>
      <fill>
        <patternFill patternType="solid">
          <fgColor rgb="FFFF9900"/>
          <bgColor rgb="FFFF9900"/>
        </patternFill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B4A7D6"/>
          <bgColor rgb="FFB4A7D6"/>
        </patternFill>
      </fill>
      <border/>
    </dxf>
    <dxf>
      <font/>
      <fill>
        <patternFill patternType="solid">
          <fgColor rgb="FFFF00FF"/>
          <bgColor rgb="FFFF00FF"/>
        </patternFill>
      </fill>
      <border/>
    </dxf>
    <dxf>
      <font>
        <color rgb="FFFF0000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v>INVALID</c:v>
          </c:tx>
          <c:spPr>
            <a:solidFill>
              <a:srgbClr val="FF0000"/>
            </a:solidFill>
            <a:ln cmpd="sng">
              <a:solidFill>
                <a:srgbClr val="000000"/>
              </a:solidFill>
            </a:ln>
          </c:spPr>
          <c:dPt>
            <c:idx val="1"/>
          </c:dPt>
          <c:dPt>
            <c:idx val="9"/>
          </c:dPt>
          <c:cat>
            <c:strRef>
              <c:f>'COLLECTION REPORT FEB'!$A$24:$A$45</c:f>
            </c:strRef>
          </c:cat>
          <c:val>
            <c:numRef>
              <c:f>'COLLECTION REPORT FEB'!$C$24:$C$45</c:f>
              <c:numCache/>
            </c:numRef>
          </c:val>
        </c:ser>
        <c:ser>
          <c:idx val="1"/>
          <c:order val="1"/>
          <c:tx>
            <c:strRef>
              <c:f>'COLLECTION REPORT FEB'!$D$23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'COLLECTION REPORT FEB'!$A$24:$A$45</c:f>
            </c:strRef>
          </c:cat>
          <c:val>
            <c:numRef>
              <c:f>'COLLECTION REPORT FEB'!$D$24:$D$45</c:f>
              <c:numCache/>
            </c:numRef>
          </c:val>
        </c:ser>
        <c:ser>
          <c:idx val="2"/>
          <c:order val="2"/>
          <c:tx>
            <c:strRef>
              <c:f>'COLLECTION REPORT FEB'!$E$23</c:f>
            </c:strRef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cat>
            <c:strRef>
              <c:f>'COLLECTION REPORT FEB'!$A$24:$A$45</c:f>
            </c:strRef>
          </c:cat>
          <c:val>
            <c:numRef>
              <c:f>'COLLECTION REPORT FEB'!$E$24:$E$45</c:f>
              <c:numCache/>
            </c:numRef>
          </c:val>
        </c:ser>
        <c:ser>
          <c:idx val="3"/>
          <c:order val="3"/>
          <c:tx>
            <c:strRef>
              <c:f>'COLLECTION REPORT FEB'!$F$23</c:f>
            </c:strRef>
          </c:tx>
          <c:spPr>
            <a:solidFill>
              <a:srgbClr val="FFFF00"/>
            </a:solidFill>
            <a:ln cmpd="sng">
              <a:solidFill>
                <a:srgbClr val="000000"/>
              </a:solidFill>
            </a:ln>
          </c:spPr>
          <c:cat>
            <c:strRef>
              <c:f>'COLLECTION REPORT FEB'!$A$24:$A$45</c:f>
            </c:strRef>
          </c:cat>
          <c:val>
            <c:numRef>
              <c:f>'COLLECTION REPORT FEB'!$F$24:$F$45</c:f>
              <c:numCache/>
            </c:numRef>
          </c:val>
        </c:ser>
        <c:ser>
          <c:idx val="4"/>
          <c:order val="4"/>
          <c:tx>
            <c:strRef>
              <c:f>'COLLECTION REPORT FEB'!$G$23</c:f>
            </c:strRef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cat>
            <c:strRef>
              <c:f>'COLLECTION REPORT FEB'!$A$24:$A$45</c:f>
            </c:strRef>
          </c:cat>
          <c:val>
            <c:numRef>
              <c:f>'COLLECTION REPORT FEB'!$G$24:$G$45</c:f>
              <c:numCache/>
            </c:numRef>
          </c:val>
        </c:ser>
        <c:ser>
          <c:idx val="5"/>
          <c:order val="5"/>
          <c:tx>
            <c:strRef>
              <c:f>'COLLECTION REPORT FEB'!$H$23</c:f>
            </c:strRef>
          </c:tx>
          <c:spPr>
            <a:solidFill>
              <a:srgbClr val="980000"/>
            </a:solidFill>
            <a:ln cmpd="sng">
              <a:solidFill>
                <a:srgbClr val="000000"/>
              </a:solidFill>
            </a:ln>
          </c:spPr>
          <c:cat>
            <c:strRef>
              <c:f>'COLLECTION REPORT FEB'!$A$24:$A$45</c:f>
            </c:strRef>
          </c:cat>
          <c:val>
            <c:numRef>
              <c:f>'COLLECTION REPORT FEB'!$H$24:$H$45</c:f>
              <c:numCache/>
            </c:numRef>
          </c:val>
        </c:ser>
        <c:ser>
          <c:idx val="6"/>
          <c:order val="6"/>
          <c:tx>
            <c:strRef>
              <c:f>'COLLECTION REPORT FEB'!$I$23</c:f>
            </c:strRef>
          </c:tx>
          <c:spPr>
            <a:solidFill>
              <a:srgbClr val="FF9900"/>
            </a:solidFill>
            <a:ln cmpd="sng">
              <a:solidFill>
                <a:srgbClr val="000000"/>
              </a:solidFill>
            </a:ln>
          </c:spPr>
          <c:dPt>
            <c:idx val="14"/>
          </c:dPt>
          <c:dPt>
            <c:idx val="1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9"/>
          </c:dPt>
          <c:cat>
            <c:strRef>
              <c:f>'COLLECTION REPORT FEB'!$A$24:$A$45</c:f>
            </c:strRef>
          </c:cat>
          <c:val>
            <c:numRef>
              <c:f>'COLLECTION REPORT FEB'!$I$24:$I$45</c:f>
              <c:numCache/>
            </c:numRef>
          </c:val>
        </c:ser>
        <c:ser>
          <c:idx val="7"/>
          <c:order val="7"/>
          <c:tx>
            <c:strRef>
              <c:f>'COLLECTION REPORT FEB'!$J$23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13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</c:dPt>
          <c:dPt>
            <c:idx val="14"/>
          </c:dPt>
          <c:dPt>
            <c:idx val="15"/>
          </c:dPt>
          <c:dPt>
            <c:idx val="16"/>
          </c:dPt>
          <c:cat>
            <c:strRef>
              <c:f>'COLLECTION REPORT FEB'!$A$24:$A$45</c:f>
            </c:strRef>
          </c:cat>
          <c:val>
            <c:numRef>
              <c:f>'COLLECTION REPORT FEB'!$J$24:$J$45</c:f>
              <c:numCache/>
            </c:numRef>
          </c:val>
        </c:ser>
        <c:overlap val="100"/>
        <c:axId val="502608738"/>
        <c:axId val="162554472"/>
      </c:barChart>
      <c:catAx>
        <c:axId val="5026087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554472"/>
      </c:catAx>
      <c:valAx>
        <c:axId val="1625544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2608738"/>
      </c:valAx>
    </c:plotArea>
    <c:legend>
      <c:legendPos val="r"/>
      <c:legendEntry>
        <c:idx val="0"/>
        <c:txPr>
          <a:bodyPr/>
          <a:lstStyle/>
          <a:p>
            <a:pPr lvl="0">
              <a:defRPr>
                <a:solidFill>
                  <a:srgbClr val="000000"/>
                </a:solidFill>
              </a:defRPr>
            </a:pPr>
          </a:p>
        </c:txPr>
      </c:legendEntry>
      <c:legendEntry>
        <c:idx val="7"/>
        <c:txPr>
          <a:bodyPr/>
          <a:lstStyle/>
          <a:p>
            <a:pPr lvl="0">
              <a:defRPr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757575"/>
                </a:solidFill>
                <a:latin typeface="Arial"/>
              </a:defRPr>
            </a:pPr>
            <a:r>
              <a:rPr b="1" sz="1400">
                <a:solidFill>
                  <a:srgbClr val="757575"/>
                </a:solidFill>
                <a:latin typeface="Arial"/>
              </a:rPr>
              <a:t>COLLECTIONS 02/01/22 - 02/28/22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'COLLECTION REPORT FEB'!$B$1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800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274E13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D966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0000F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'COLLECTION REPORT FEB'!$A$2:$A$8</c:f>
            </c:strRef>
          </c:cat>
          <c:val>
            <c:numRef>
              <c:f>'COLLECTION REPORT FEB'!$B$2:$B$8</c:f>
              <c:numCache/>
            </c:numRef>
          </c:val>
        </c:ser>
        <c:axId val="954302421"/>
        <c:axId val="1776241609"/>
      </c:barChart>
      <c:catAx>
        <c:axId val="9543024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6241609"/>
      </c:catAx>
      <c:valAx>
        <c:axId val="17762416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</a:t>
                </a:r>
              </a:p>
            </c:rich>
          </c:tx>
          <c:layout>
            <c:manualLayout>
              <c:xMode val="edge"/>
              <c:yMode val="edge"/>
              <c:x val="0.04594594594594594"/>
              <c:y val="0.122881355932203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43024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47</xdr:row>
      <xdr:rowOff>47625</xdr:rowOff>
    </xdr:from>
    <xdr:ext cx="8486775" cy="41814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66675</xdr:colOff>
      <xdr:row>1</xdr:row>
      <xdr:rowOff>9525</xdr:rowOff>
    </xdr:from>
    <xdr:ext cx="3876675" cy="33718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codingisforlosers.com/learn-vlookup-formula-google-sheets/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2.43"/>
    <col customWidth="1" min="3" max="3" width="10.71"/>
    <col customWidth="1" min="4" max="4" width="8.71"/>
    <col customWidth="1" min="5" max="5" width="8.0"/>
    <col customWidth="1" min="6" max="6" width="4.71"/>
    <col customWidth="1" min="7" max="7" width="6.71"/>
    <col customWidth="1" min="8" max="8" width="5.86"/>
    <col customWidth="1" min="9" max="9" width="4.86"/>
    <col customWidth="1" min="10" max="10" width="6.71"/>
    <col customWidth="1" min="11" max="11" width="5.71"/>
    <col customWidth="1" min="12" max="12" width="4.86"/>
    <col customWidth="1" min="13" max="13" width="4.43"/>
    <col customWidth="1" min="14" max="14" width="12.29"/>
    <col customWidth="1" min="15" max="15" width="10.86"/>
    <col customWidth="1" min="16" max="16" width="6.71"/>
    <col customWidth="1" min="17" max="17" width="5.86"/>
    <col customWidth="1" min="18" max="18" width="4.86"/>
    <col customWidth="1" min="19" max="19" width="6.71"/>
    <col customWidth="1" min="20" max="20" width="5.86"/>
    <col customWidth="1" min="21" max="21" width="4.86"/>
  </cols>
  <sheetData>
    <row r="1">
      <c r="A1" s="1" t="s">
        <v>0</v>
      </c>
      <c r="B1" s="1"/>
      <c r="C1" s="2" t="s">
        <v>1</v>
      </c>
      <c r="D1" s="3" t="s">
        <v>2</v>
      </c>
      <c r="E1" s="4" t="s">
        <v>3</v>
      </c>
      <c r="F1" s="3" t="s">
        <v>4</v>
      </c>
      <c r="G1" s="3" t="s">
        <v>2</v>
      </c>
      <c r="H1" s="4" t="s">
        <v>3</v>
      </c>
      <c r="I1" s="5" t="s">
        <v>4</v>
      </c>
      <c r="J1" s="3" t="s">
        <v>2</v>
      </c>
      <c r="K1" s="6" t="s">
        <v>3</v>
      </c>
      <c r="L1" s="1" t="s">
        <v>4</v>
      </c>
      <c r="M1" s="7"/>
      <c r="N1" s="8" t="s">
        <v>5</v>
      </c>
      <c r="O1" s="9" t="s">
        <v>1</v>
      </c>
      <c r="P1" s="10" t="s">
        <v>2</v>
      </c>
      <c r="Q1" s="11" t="s">
        <v>3</v>
      </c>
      <c r="R1" s="1" t="s">
        <v>4</v>
      </c>
      <c r="S1" s="10" t="s">
        <v>2</v>
      </c>
      <c r="T1" s="11" t="s">
        <v>3</v>
      </c>
      <c r="U1" s="1" t="s">
        <v>4</v>
      </c>
    </row>
    <row r="2">
      <c r="A2" s="12" t="s">
        <v>6</v>
      </c>
      <c r="B2" s="12" t="s">
        <v>7</v>
      </c>
      <c r="C2" s="13">
        <v>4.0</v>
      </c>
      <c r="D2" s="14">
        <v>7.4347785E7</v>
      </c>
      <c r="E2" s="15">
        <v>44532.0</v>
      </c>
      <c r="F2" s="16"/>
      <c r="G2" s="14"/>
      <c r="H2" s="17"/>
      <c r="I2" s="18"/>
      <c r="J2" s="14"/>
      <c r="K2" s="17"/>
      <c r="L2" s="19"/>
      <c r="M2" s="20"/>
      <c r="N2" s="21" t="s">
        <v>8</v>
      </c>
      <c r="O2" s="19"/>
      <c r="P2" s="22"/>
      <c r="Q2" s="23"/>
      <c r="R2" s="19"/>
      <c r="S2" s="22"/>
      <c r="T2" s="23"/>
      <c r="U2" s="19"/>
    </row>
    <row r="3">
      <c r="A3" s="24" t="s">
        <v>6</v>
      </c>
      <c r="B3" s="24" t="s">
        <v>9</v>
      </c>
      <c r="C3" s="25"/>
      <c r="D3" s="26"/>
      <c r="E3" s="27"/>
      <c r="F3" s="28"/>
      <c r="G3" s="26"/>
      <c r="H3" s="29"/>
      <c r="I3" s="30"/>
      <c r="J3" s="26"/>
      <c r="K3" s="29"/>
      <c r="L3" s="31"/>
      <c r="M3" s="32"/>
      <c r="N3" s="33" t="s">
        <v>10</v>
      </c>
      <c r="O3" s="31"/>
      <c r="P3" s="34"/>
      <c r="Q3" s="35"/>
      <c r="R3" s="31"/>
      <c r="S3" s="34"/>
      <c r="T3" s="35"/>
      <c r="U3" s="31"/>
    </row>
    <row r="4">
      <c r="A4" s="12" t="s">
        <v>11</v>
      </c>
      <c r="B4" s="12" t="s">
        <v>7</v>
      </c>
      <c r="C4" s="13">
        <v>2.0</v>
      </c>
      <c r="D4" s="14">
        <v>7.427584E7</v>
      </c>
      <c r="E4" s="15">
        <v>44586.0</v>
      </c>
      <c r="F4" s="16"/>
      <c r="G4" s="14"/>
      <c r="H4" s="17"/>
      <c r="I4" s="18"/>
      <c r="J4" s="14"/>
      <c r="K4" s="17"/>
      <c r="L4" s="19"/>
      <c r="M4" s="20"/>
      <c r="N4" s="21" t="s">
        <v>12</v>
      </c>
      <c r="O4" s="19"/>
      <c r="P4" s="22"/>
      <c r="Q4" s="23"/>
      <c r="R4" s="19"/>
      <c r="S4" s="22"/>
      <c r="T4" s="23"/>
      <c r="U4" s="19"/>
    </row>
    <row r="5">
      <c r="A5" s="24" t="s">
        <v>11</v>
      </c>
      <c r="B5" s="24" t="s">
        <v>9</v>
      </c>
      <c r="C5" s="25"/>
      <c r="D5" s="26"/>
      <c r="E5" s="27"/>
      <c r="F5" s="28"/>
      <c r="G5" s="26"/>
      <c r="H5" s="29"/>
      <c r="I5" s="30"/>
      <c r="J5" s="26"/>
      <c r="K5" s="29"/>
      <c r="L5" s="31"/>
      <c r="M5" s="32"/>
      <c r="N5" s="33" t="s">
        <v>13</v>
      </c>
      <c r="O5" s="31"/>
      <c r="P5" s="34"/>
      <c r="Q5" s="35"/>
      <c r="R5" s="31"/>
      <c r="S5" s="34"/>
      <c r="T5" s="35"/>
      <c r="U5" s="31"/>
    </row>
    <row r="6">
      <c r="A6" s="12" t="s">
        <v>14</v>
      </c>
      <c r="B6" s="12" t="s">
        <v>7</v>
      </c>
      <c r="C6" s="13">
        <v>2.0</v>
      </c>
      <c r="D6" s="14">
        <v>7.4370994E7</v>
      </c>
      <c r="E6" s="15">
        <v>44230.0</v>
      </c>
      <c r="F6" s="16"/>
      <c r="G6" s="14"/>
      <c r="H6" s="17"/>
      <c r="I6" s="18"/>
      <c r="J6" s="14"/>
      <c r="K6" s="17"/>
      <c r="L6" s="19"/>
      <c r="M6" s="20"/>
      <c r="N6" s="20"/>
      <c r="O6" s="36"/>
      <c r="P6" s="37"/>
      <c r="Q6" s="38"/>
      <c r="R6" s="36"/>
      <c r="S6" s="39"/>
      <c r="T6" s="38"/>
      <c r="U6" s="36"/>
    </row>
    <row r="7">
      <c r="A7" s="24" t="s">
        <v>14</v>
      </c>
      <c r="B7" s="24" t="s">
        <v>9</v>
      </c>
      <c r="C7" s="25"/>
      <c r="D7" s="26"/>
      <c r="E7" s="27"/>
      <c r="F7" s="40"/>
      <c r="G7" s="26"/>
      <c r="H7" s="29"/>
      <c r="I7" s="41"/>
      <c r="J7" s="26"/>
      <c r="K7" s="29"/>
      <c r="L7" s="42"/>
      <c r="M7" s="43"/>
      <c r="N7" s="8" t="s">
        <v>15</v>
      </c>
      <c r="O7" s="9" t="s">
        <v>1</v>
      </c>
      <c r="P7" s="10" t="s">
        <v>2</v>
      </c>
      <c r="Q7" s="11" t="s">
        <v>3</v>
      </c>
      <c r="R7" s="1" t="s">
        <v>4</v>
      </c>
      <c r="S7" s="10" t="s">
        <v>2</v>
      </c>
      <c r="T7" s="11" t="s">
        <v>3</v>
      </c>
      <c r="U7" s="1" t="s">
        <v>4</v>
      </c>
    </row>
    <row r="8">
      <c r="A8" s="12" t="s">
        <v>16</v>
      </c>
      <c r="B8" s="12" t="s">
        <v>7</v>
      </c>
      <c r="C8" s="13">
        <v>2.0</v>
      </c>
      <c r="D8" s="14">
        <v>7.4307875E7</v>
      </c>
      <c r="E8" s="44"/>
      <c r="F8" s="16"/>
      <c r="G8" s="14"/>
      <c r="H8" s="17"/>
      <c r="I8" s="18"/>
      <c r="J8" s="14"/>
      <c r="K8" s="17"/>
      <c r="L8" s="19"/>
      <c r="M8" s="20"/>
      <c r="N8" s="21" t="s">
        <v>17</v>
      </c>
      <c r="O8" s="19"/>
      <c r="P8" s="22"/>
      <c r="Q8" s="23"/>
      <c r="R8" s="19"/>
      <c r="S8" s="22"/>
      <c r="T8" s="23"/>
      <c r="U8" s="19"/>
    </row>
    <row r="9">
      <c r="A9" s="24" t="s">
        <v>16</v>
      </c>
      <c r="B9" s="24" t="s">
        <v>9</v>
      </c>
      <c r="C9" s="25"/>
      <c r="D9" s="26"/>
      <c r="E9" s="27"/>
      <c r="F9" s="28"/>
      <c r="G9" s="26"/>
      <c r="H9" s="29"/>
      <c r="I9" s="30"/>
      <c r="J9" s="26"/>
      <c r="K9" s="29"/>
      <c r="L9" s="31"/>
      <c r="M9" s="45"/>
      <c r="N9" s="46" t="s">
        <v>18</v>
      </c>
      <c r="O9" s="47"/>
      <c r="P9" s="48"/>
      <c r="Q9" s="49"/>
      <c r="R9" s="31"/>
      <c r="S9" s="48"/>
      <c r="T9" s="49"/>
      <c r="U9" s="31"/>
    </row>
    <row r="10">
      <c r="A10" s="12" t="s">
        <v>19</v>
      </c>
      <c r="B10" s="12" t="s">
        <v>7</v>
      </c>
      <c r="C10" s="13">
        <v>1.0</v>
      </c>
      <c r="D10" s="14">
        <v>7.4310708E7</v>
      </c>
      <c r="E10" s="44"/>
      <c r="F10" s="16"/>
      <c r="G10" s="14"/>
      <c r="H10" s="17"/>
      <c r="I10" s="18"/>
      <c r="J10" s="14"/>
      <c r="K10" s="17"/>
      <c r="L10" s="19"/>
      <c r="M10" s="50"/>
      <c r="N10" s="46" t="s">
        <v>20</v>
      </c>
      <c r="O10" s="47"/>
      <c r="P10" s="48"/>
      <c r="Q10" s="49"/>
      <c r="R10" s="19"/>
      <c r="S10" s="48"/>
      <c r="T10" s="49"/>
      <c r="U10" s="19"/>
    </row>
    <row r="11">
      <c r="A11" s="24" t="s">
        <v>19</v>
      </c>
      <c r="B11" s="24" t="s">
        <v>9</v>
      </c>
      <c r="C11" s="25"/>
      <c r="D11" s="26"/>
      <c r="E11" s="27"/>
      <c r="F11" s="28"/>
      <c r="G11" s="26"/>
      <c r="H11" s="29"/>
      <c r="I11" s="30"/>
      <c r="J11" s="26"/>
      <c r="K11" s="29"/>
      <c r="L11" s="31"/>
      <c r="M11" s="45"/>
      <c r="N11" s="46" t="s">
        <v>21</v>
      </c>
      <c r="O11" s="47"/>
      <c r="P11" s="48"/>
      <c r="Q11" s="49"/>
      <c r="R11" s="31"/>
      <c r="S11" s="48"/>
      <c r="T11" s="49"/>
      <c r="U11" s="31"/>
    </row>
    <row r="12">
      <c r="A12" s="12" t="s">
        <v>22</v>
      </c>
      <c r="B12" s="12" t="s">
        <v>7</v>
      </c>
      <c r="C12" s="13">
        <v>5.0</v>
      </c>
      <c r="D12" s="14">
        <v>7.4329609E7</v>
      </c>
      <c r="E12" s="44"/>
      <c r="F12" s="16"/>
      <c r="G12" s="14"/>
      <c r="H12" s="17"/>
      <c r="I12" s="18"/>
      <c r="J12" s="14"/>
      <c r="K12" s="17"/>
      <c r="L12" s="19"/>
      <c r="M12" s="51"/>
      <c r="N12" s="33" t="s">
        <v>23</v>
      </c>
      <c r="O12" s="31"/>
      <c r="P12" s="34"/>
      <c r="Q12" s="35"/>
      <c r="R12" s="19"/>
      <c r="S12" s="34"/>
      <c r="T12" s="35"/>
      <c r="U12" s="19"/>
    </row>
    <row r="13">
      <c r="A13" s="24" t="s">
        <v>22</v>
      </c>
      <c r="B13" s="24" t="s">
        <v>9</v>
      </c>
      <c r="C13" s="25"/>
      <c r="D13" s="26"/>
      <c r="E13" s="27"/>
      <c r="F13" s="28"/>
      <c r="G13" s="26"/>
      <c r="H13" s="29"/>
      <c r="I13" s="30"/>
      <c r="J13" s="26"/>
      <c r="K13" s="29"/>
      <c r="L13" s="31"/>
      <c r="M13" s="51"/>
      <c r="N13" s="21" t="s">
        <v>24</v>
      </c>
      <c r="O13" s="19"/>
      <c r="P13" s="22"/>
      <c r="Q13" s="23"/>
      <c r="R13" s="31"/>
      <c r="S13" s="22"/>
      <c r="T13" s="23"/>
      <c r="U13" s="31"/>
    </row>
    <row r="14">
      <c r="A14" s="52" t="s">
        <v>25</v>
      </c>
      <c r="B14" s="52" t="s">
        <v>7</v>
      </c>
      <c r="C14" s="53">
        <v>4.0</v>
      </c>
      <c r="D14" s="54">
        <v>7.4347053E7</v>
      </c>
      <c r="E14" s="55"/>
      <c r="F14" s="16"/>
      <c r="G14" s="54"/>
      <c r="H14" s="56"/>
      <c r="I14" s="18"/>
      <c r="J14" s="54"/>
      <c r="K14" s="56"/>
      <c r="L14" s="19"/>
      <c r="M14" s="50"/>
      <c r="N14" s="46" t="s">
        <v>26</v>
      </c>
      <c r="O14" s="47"/>
      <c r="P14" s="48"/>
      <c r="Q14" s="49"/>
      <c r="R14" s="19"/>
      <c r="S14" s="48"/>
      <c r="T14" s="49"/>
      <c r="U14" s="19"/>
    </row>
    <row r="15">
      <c r="A15" s="57" t="s">
        <v>25</v>
      </c>
      <c r="B15" s="57" t="s">
        <v>9</v>
      </c>
      <c r="C15" s="58"/>
      <c r="D15" s="59"/>
      <c r="E15" s="60"/>
      <c r="F15" s="28"/>
      <c r="G15" s="59"/>
      <c r="H15" s="61"/>
      <c r="I15" s="30"/>
      <c r="J15" s="59"/>
      <c r="K15" s="61"/>
      <c r="L15" s="31"/>
      <c r="M15" s="45"/>
      <c r="N15" s="46" t="s">
        <v>27</v>
      </c>
      <c r="O15" s="47"/>
      <c r="P15" s="48"/>
      <c r="Q15" s="49"/>
      <c r="R15" s="31"/>
      <c r="S15" s="48"/>
      <c r="T15" s="49"/>
      <c r="U15" s="31"/>
    </row>
    <row r="16">
      <c r="A16" s="12" t="s">
        <v>28</v>
      </c>
      <c r="B16" s="12" t="s">
        <v>7</v>
      </c>
      <c r="C16" s="13">
        <v>1.0</v>
      </c>
      <c r="D16" s="14">
        <v>7.4322044E7</v>
      </c>
      <c r="E16" s="44"/>
      <c r="F16" s="16"/>
      <c r="G16" s="14"/>
      <c r="H16" s="17"/>
      <c r="I16" s="18"/>
      <c r="J16" s="14"/>
      <c r="K16" s="17"/>
      <c r="L16" s="19"/>
      <c r="M16" s="50"/>
      <c r="N16" s="46" t="s">
        <v>29</v>
      </c>
      <c r="O16" s="47"/>
      <c r="P16" s="48"/>
      <c r="Q16" s="49"/>
      <c r="R16" s="19"/>
      <c r="S16" s="48"/>
      <c r="T16" s="49"/>
      <c r="U16" s="19"/>
    </row>
    <row r="17">
      <c r="A17" s="24" t="s">
        <v>28</v>
      </c>
      <c r="B17" s="24" t="s">
        <v>9</v>
      </c>
      <c r="C17" s="25"/>
      <c r="D17" s="26"/>
      <c r="E17" s="27"/>
      <c r="F17" s="28"/>
      <c r="G17" s="26"/>
      <c r="H17" s="29"/>
      <c r="I17" s="30"/>
      <c r="J17" s="26"/>
      <c r="K17" s="29"/>
      <c r="L17" s="31"/>
      <c r="M17" s="45"/>
      <c r="N17" s="46" t="s">
        <v>30</v>
      </c>
      <c r="O17" s="47"/>
      <c r="P17" s="48"/>
      <c r="Q17" s="49"/>
      <c r="R17" s="31"/>
      <c r="S17" s="48"/>
      <c r="T17" s="49"/>
      <c r="U17" s="31"/>
    </row>
    <row r="18">
      <c r="A18" s="52" t="s">
        <v>31</v>
      </c>
      <c r="B18" s="52" t="s">
        <v>7</v>
      </c>
      <c r="C18" s="53">
        <v>2.0</v>
      </c>
      <c r="D18" s="54">
        <v>7.4359908E7</v>
      </c>
      <c r="E18" s="55"/>
      <c r="F18" s="16"/>
      <c r="G18" s="54"/>
      <c r="H18" s="56"/>
      <c r="I18" s="18"/>
      <c r="J18" s="54"/>
      <c r="K18" s="56"/>
      <c r="L18" s="19"/>
      <c r="M18" s="50"/>
      <c r="N18" s="46" t="s">
        <v>32</v>
      </c>
      <c r="O18" s="47"/>
      <c r="P18" s="48"/>
      <c r="Q18" s="49"/>
      <c r="R18" s="19"/>
      <c r="S18" s="48"/>
      <c r="T18" s="49"/>
      <c r="U18" s="19"/>
    </row>
    <row r="19">
      <c r="A19" s="57" t="s">
        <v>31</v>
      </c>
      <c r="B19" s="57" t="s">
        <v>9</v>
      </c>
      <c r="C19" s="58"/>
      <c r="D19" s="59"/>
      <c r="E19" s="60"/>
      <c r="F19" s="28"/>
      <c r="G19" s="59"/>
      <c r="H19" s="61"/>
      <c r="I19" s="30"/>
      <c r="J19" s="59"/>
      <c r="K19" s="61"/>
      <c r="L19" s="31"/>
      <c r="M19" s="32"/>
      <c r="N19" s="33" t="s">
        <v>33</v>
      </c>
      <c r="O19" s="31"/>
      <c r="P19" s="34"/>
      <c r="Q19" s="35"/>
      <c r="R19" s="31"/>
      <c r="S19" s="34"/>
      <c r="T19" s="35"/>
      <c r="U19" s="31"/>
    </row>
    <row r="20">
      <c r="A20" s="12" t="s">
        <v>34</v>
      </c>
      <c r="B20" s="12" t="s">
        <v>7</v>
      </c>
      <c r="C20" s="13">
        <v>1.0</v>
      </c>
      <c r="D20" s="14">
        <v>7.4378248E7</v>
      </c>
      <c r="E20" s="44"/>
      <c r="F20" s="16"/>
      <c r="G20" s="14"/>
      <c r="H20" s="17"/>
      <c r="I20" s="18"/>
      <c r="J20" s="14"/>
      <c r="K20" s="17"/>
      <c r="L20" s="19"/>
      <c r="M20" s="50"/>
      <c r="N20" s="46"/>
      <c r="O20" s="47"/>
      <c r="P20" s="48"/>
      <c r="Q20" s="49"/>
      <c r="R20" s="19"/>
      <c r="S20" s="48"/>
      <c r="T20" s="49"/>
      <c r="U20" s="19"/>
    </row>
    <row r="21">
      <c r="A21" s="24" t="s">
        <v>34</v>
      </c>
      <c r="B21" s="24" t="s">
        <v>9</v>
      </c>
      <c r="C21" s="25"/>
      <c r="D21" s="26"/>
      <c r="E21" s="27"/>
      <c r="F21" s="28"/>
      <c r="G21" s="26"/>
      <c r="H21" s="29"/>
      <c r="I21" s="30"/>
      <c r="J21" s="26"/>
      <c r="K21" s="29"/>
      <c r="L21" s="31"/>
      <c r="M21" s="45"/>
      <c r="N21" s="46"/>
      <c r="O21" s="47"/>
      <c r="P21" s="48"/>
      <c r="Q21" s="49"/>
      <c r="R21" s="31"/>
      <c r="S21" s="48"/>
      <c r="T21" s="49"/>
      <c r="U21" s="31"/>
    </row>
    <row r="22">
      <c r="A22" s="52" t="s">
        <v>35</v>
      </c>
      <c r="B22" s="52" t="s">
        <v>7</v>
      </c>
      <c r="C22" s="53">
        <v>2.0</v>
      </c>
      <c r="D22" s="54">
        <v>7.4431264E7</v>
      </c>
      <c r="E22" s="55"/>
      <c r="F22" s="16"/>
      <c r="G22" s="54"/>
      <c r="H22" s="56"/>
      <c r="I22" s="18"/>
      <c r="J22" s="54"/>
      <c r="K22" s="56"/>
      <c r="L22" s="19"/>
      <c r="M22" s="50"/>
      <c r="N22" s="46"/>
      <c r="O22" s="47"/>
      <c r="P22" s="48"/>
      <c r="Q22" s="49"/>
      <c r="R22" s="19"/>
      <c r="S22" s="48"/>
      <c r="T22" s="49"/>
      <c r="U22" s="19"/>
    </row>
    <row r="23">
      <c r="A23" s="24" t="s">
        <v>35</v>
      </c>
      <c r="B23" s="24" t="s">
        <v>9</v>
      </c>
      <c r="C23" s="25"/>
      <c r="D23" s="26"/>
      <c r="E23" s="27"/>
      <c r="F23" s="28"/>
      <c r="G23" s="26"/>
      <c r="H23" s="29"/>
      <c r="I23" s="30"/>
      <c r="J23" s="26"/>
      <c r="K23" s="29"/>
      <c r="L23" s="31"/>
      <c r="M23" s="32"/>
      <c r="N23" s="33"/>
      <c r="O23" s="31"/>
      <c r="P23" s="34"/>
      <c r="Q23" s="35"/>
      <c r="R23" s="31"/>
      <c r="S23" s="34"/>
      <c r="T23" s="35"/>
      <c r="U23" s="31"/>
    </row>
  </sheetData>
  <mergeCells count="77">
    <mergeCell ref="C14:C15"/>
    <mergeCell ref="D14:D15"/>
    <mergeCell ref="E14:E15"/>
    <mergeCell ref="G14:G15"/>
    <mergeCell ref="H14:H15"/>
    <mergeCell ref="J14:J15"/>
    <mergeCell ref="K14:K15"/>
    <mergeCell ref="C16:C17"/>
    <mergeCell ref="D16:D17"/>
    <mergeCell ref="E16:E17"/>
    <mergeCell ref="G16:G17"/>
    <mergeCell ref="H16:H17"/>
    <mergeCell ref="J16:J17"/>
    <mergeCell ref="K16:K17"/>
    <mergeCell ref="C18:C19"/>
    <mergeCell ref="D18:D19"/>
    <mergeCell ref="E18:E19"/>
    <mergeCell ref="G18:G19"/>
    <mergeCell ref="H18:H19"/>
    <mergeCell ref="J18:J19"/>
    <mergeCell ref="K18:K19"/>
    <mergeCell ref="C20:C21"/>
    <mergeCell ref="D20:D21"/>
    <mergeCell ref="E20:E21"/>
    <mergeCell ref="G20:G21"/>
    <mergeCell ref="H20:H21"/>
    <mergeCell ref="J20:J21"/>
    <mergeCell ref="K20:K21"/>
    <mergeCell ref="C2:C3"/>
    <mergeCell ref="D2:D3"/>
    <mergeCell ref="E2:E3"/>
    <mergeCell ref="G2:G3"/>
    <mergeCell ref="H2:H3"/>
    <mergeCell ref="J2:J3"/>
    <mergeCell ref="K2:K3"/>
    <mergeCell ref="C4:C5"/>
    <mergeCell ref="D4:D5"/>
    <mergeCell ref="E4:E5"/>
    <mergeCell ref="G4:G5"/>
    <mergeCell ref="H4:H5"/>
    <mergeCell ref="J4:J5"/>
    <mergeCell ref="K4:K5"/>
    <mergeCell ref="C6:C7"/>
    <mergeCell ref="D6:D7"/>
    <mergeCell ref="E6:E7"/>
    <mergeCell ref="G6:G7"/>
    <mergeCell ref="H6:H7"/>
    <mergeCell ref="J6:J7"/>
    <mergeCell ref="K6:K7"/>
    <mergeCell ref="C8:C9"/>
    <mergeCell ref="D8:D9"/>
    <mergeCell ref="E8:E9"/>
    <mergeCell ref="G8:G9"/>
    <mergeCell ref="H8:H9"/>
    <mergeCell ref="J8:J9"/>
    <mergeCell ref="K8:K9"/>
    <mergeCell ref="C10:C11"/>
    <mergeCell ref="D10:D11"/>
    <mergeCell ref="E10:E11"/>
    <mergeCell ref="G10:G11"/>
    <mergeCell ref="H10:H11"/>
    <mergeCell ref="J10:J11"/>
    <mergeCell ref="K10:K11"/>
    <mergeCell ref="C12:C13"/>
    <mergeCell ref="D12:D13"/>
    <mergeCell ref="E12:E13"/>
    <mergeCell ref="G12:G13"/>
    <mergeCell ref="H12:H13"/>
    <mergeCell ref="J12:J13"/>
    <mergeCell ref="K12:K13"/>
    <mergeCell ref="C22:C23"/>
    <mergeCell ref="D22:D23"/>
    <mergeCell ref="E22:E23"/>
    <mergeCell ref="G22:G23"/>
    <mergeCell ref="H22:H23"/>
    <mergeCell ref="J22:J23"/>
    <mergeCell ref="K22:K23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43"/>
    <col customWidth="1" min="2" max="2" width="5.57"/>
    <col customWidth="1" min="4" max="4" width="11.43"/>
    <col customWidth="1" min="7" max="7" width="6.71"/>
    <col customWidth="1" min="8" max="8" width="7.14"/>
    <col customWidth="1" min="9" max="9" width="8.86"/>
    <col customWidth="1" min="11" max="11" width="34.86"/>
    <col customWidth="1" min="12" max="12" width="8.86"/>
    <col customWidth="1" min="13" max="13" width="7.0"/>
    <col customWidth="1" min="14" max="14" width="6.29"/>
    <col customWidth="1" min="15" max="15" width="23.57"/>
    <col customWidth="1" min="16" max="16" width="72.0"/>
    <col customWidth="1" min="17" max="17" width="14.57"/>
    <col customWidth="1" min="18" max="18" width="32.43"/>
    <col customWidth="1" min="19" max="19" width="23.86"/>
    <col customWidth="1" min="20" max="21" width="16.0"/>
  </cols>
  <sheetData>
    <row r="1">
      <c r="A1" s="62">
        <v>44615.0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4"/>
      <c r="P1" s="65"/>
      <c r="Q1" s="66"/>
      <c r="R1" s="67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</row>
    <row r="2">
      <c r="A2" s="68"/>
      <c r="O2" s="69"/>
      <c r="P2" s="65"/>
      <c r="Q2" s="66"/>
      <c r="R2" s="67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</row>
    <row r="3">
      <c r="A3" s="70" t="s">
        <v>36</v>
      </c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4"/>
      <c r="P3" s="65"/>
      <c r="Q3" s="66"/>
      <c r="R3" s="67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</row>
    <row r="4">
      <c r="A4" s="71"/>
      <c r="O4" s="69"/>
      <c r="P4" s="65"/>
      <c r="Q4" s="66"/>
      <c r="R4" s="67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</row>
    <row r="5">
      <c r="A5" s="72" t="s">
        <v>37</v>
      </c>
      <c r="B5" s="73"/>
      <c r="C5" s="74"/>
      <c r="D5" s="75"/>
      <c r="E5" s="76" t="s">
        <v>38</v>
      </c>
      <c r="F5" s="76"/>
      <c r="G5" s="77"/>
      <c r="H5" s="78"/>
      <c r="I5" s="79" t="s">
        <v>39</v>
      </c>
      <c r="J5" s="74"/>
      <c r="K5" s="80"/>
      <c r="L5" s="73"/>
      <c r="M5" s="73"/>
      <c r="N5" s="74"/>
      <c r="O5" s="81" t="s">
        <v>40</v>
      </c>
      <c r="P5" s="82"/>
      <c r="Q5" s="83"/>
      <c r="R5" s="84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</row>
    <row r="6">
      <c r="A6" s="71"/>
      <c r="B6" s="85"/>
      <c r="C6" s="85"/>
      <c r="D6" s="73"/>
      <c r="E6" s="76"/>
      <c r="F6" s="86"/>
      <c r="G6" s="85"/>
      <c r="H6" s="73"/>
      <c r="I6" s="73"/>
      <c r="J6" s="73"/>
      <c r="K6" s="73"/>
      <c r="L6" s="73"/>
      <c r="M6" s="73"/>
      <c r="N6" s="73"/>
      <c r="O6" s="87"/>
      <c r="P6" s="65"/>
      <c r="Q6" s="66"/>
      <c r="R6" s="67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</row>
    <row r="7">
      <c r="A7" s="88"/>
      <c r="O7" s="69"/>
      <c r="P7" s="65"/>
      <c r="Q7" s="66"/>
      <c r="R7" s="67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</row>
    <row r="8">
      <c r="A8" s="89" t="s">
        <v>41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4"/>
      <c r="P8" s="65"/>
      <c r="Q8" s="66"/>
      <c r="R8" s="67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</row>
    <row r="9" ht="23.25" customHeight="1">
      <c r="A9" s="90" t="s">
        <v>42</v>
      </c>
      <c r="B9" s="90" t="s">
        <v>43</v>
      </c>
      <c r="C9" s="90" t="s">
        <v>44</v>
      </c>
      <c r="D9" s="90" t="s">
        <v>45</v>
      </c>
      <c r="E9" s="90" t="s">
        <v>46</v>
      </c>
      <c r="F9" s="90" t="s">
        <v>47</v>
      </c>
      <c r="G9" s="90" t="s">
        <v>48</v>
      </c>
      <c r="H9" s="90" t="s">
        <v>49</v>
      </c>
      <c r="I9" s="90" t="s">
        <v>50</v>
      </c>
      <c r="J9" s="90" t="s">
        <v>51</v>
      </c>
      <c r="K9" s="90" t="s">
        <v>52</v>
      </c>
      <c r="L9" s="91" t="s">
        <v>53</v>
      </c>
      <c r="M9" s="91" t="s">
        <v>54</v>
      </c>
      <c r="N9" s="91" t="s">
        <v>55</v>
      </c>
      <c r="O9" s="90" t="s">
        <v>56</v>
      </c>
      <c r="P9" s="92" t="s">
        <v>57</v>
      </c>
      <c r="Q9" s="92" t="s">
        <v>58</v>
      </c>
      <c r="R9" s="67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</row>
    <row r="10">
      <c r="A10" s="93"/>
      <c r="B10" s="94">
        <v>4.0</v>
      </c>
      <c r="C10" s="94"/>
      <c r="D10" s="94"/>
      <c r="E10" s="95"/>
      <c r="F10" s="96"/>
      <c r="G10" s="97"/>
      <c r="H10" s="98"/>
      <c r="I10" s="99"/>
      <c r="J10" s="100"/>
      <c r="K10" s="101"/>
      <c r="L10" s="102"/>
      <c r="M10" s="103"/>
      <c r="N10" s="102"/>
      <c r="O10" s="103"/>
      <c r="P10" s="104" t="str">
        <f>IFS($D10="","",$D10, vlookup($D10,'DATA - LIS - RX'!$A:$D,2,0))</f>
        <v/>
      </c>
      <c r="Q10" s="105" t="str">
        <f>IFS($D10="","",$D10, VLOOKUP(D10, 'DATA - LIS - RX'!A:D, 3, 0))</f>
        <v/>
      </c>
      <c r="R10" s="106" t="str">
        <f>IFS($D10="","",$D10, vlookup(D10,'DATA - LIS - RX'!A:D,4,0))</f>
        <v/>
      </c>
      <c r="S10" s="107"/>
      <c r="T10" s="107"/>
      <c r="U10" s="107"/>
      <c r="V10" s="107"/>
      <c r="W10" s="107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</row>
    <row r="11">
      <c r="A11" s="93"/>
      <c r="B11" s="94">
        <f t="shared" ref="B11:B252" si="1">B10+1</f>
        <v>5</v>
      </c>
      <c r="C11" s="94"/>
      <c r="D11" s="94"/>
      <c r="E11" s="95"/>
      <c r="F11" s="96"/>
      <c r="G11" s="97"/>
      <c r="H11" s="98"/>
      <c r="I11" s="99"/>
      <c r="J11" s="100"/>
      <c r="K11" s="101"/>
      <c r="L11" s="102"/>
      <c r="M11" s="103"/>
      <c r="N11" s="102"/>
      <c r="O11" s="103"/>
      <c r="P11" s="104" t="str">
        <f>IFS($D11="","",$D11, vlookup($D11,'DATA - LIS - RX'!$A:$D,2,0))</f>
        <v/>
      </c>
      <c r="Q11" s="105" t="str">
        <f>IFS($D11="","",$D11, VLOOKUP(D11, 'DATA - LIS - RX'!A:D, 3, 0))</f>
        <v/>
      </c>
      <c r="R11" s="106" t="str">
        <f>IFS($D11="","",$D11, vlookup(D11,'DATA - LIS - RX'!A:D,4,0))</f>
        <v/>
      </c>
      <c r="S11" s="107"/>
      <c r="T11" s="107"/>
      <c r="U11" s="107"/>
      <c r="V11" s="107"/>
      <c r="W11" s="107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</row>
    <row r="12">
      <c r="A12" s="93"/>
      <c r="B12" s="94">
        <f t="shared" si="1"/>
        <v>6</v>
      </c>
      <c r="C12" s="94"/>
      <c r="D12" s="94"/>
      <c r="E12" s="95"/>
      <c r="F12" s="96"/>
      <c r="G12" s="97"/>
      <c r="H12" s="98"/>
      <c r="I12" s="99"/>
      <c r="J12" s="100"/>
      <c r="K12" s="101"/>
      <c r="L12" s="108"/>
      <c r="M12" s="103"/>
      <c r="N12" s="102"/>
      <c r="O12" s="103"/>
      <c r="P12" s="104" t="str">
        <f>IFS($D12="","",$D12, vlookup($D12,'DATA - LIS - RX'!$A:$D,2,0))</f>
        <v/>
      </c>
      <c r="Q12" s="105" t="str">
        <f>IFS($D12="","",$D12, VLOOKUP(D12, 'DATA - LIS - RX'!A:D, 3, 0))</f>
        <v/>
      </c>
      <c r="R12" s="106" t="str">
        <f>IFS($D12="","",$D12, vlookup(D12,'DATA - LIS - RX'!A:D,4,0))</f>
        <v/>
      </c>
      <c r="S12" s="107"/>
      <c r="T12" s="107"/>
      <c r="U12" s="107"/>
      <c r="V12" s="107"/>
      <c r="W12" s="107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</row>
    <row r="13">
      <c r="A13" s="93"/>
      <c r="B13" s="94">
        <f t="shared" si="1"/>
        <v>7</v>
      </c>
      <c r="C13" s="94"/>
      <c r="D13" s="94"/>
      <c r="E13" s="95"/>
      <c r="F13" s="96"/>
      <c r="G13" s="97"/>
      <c r="H13" s="98"/>
      <c r="I13" s="99"/>
      <c r="J13" s="100"/>
      <c r="K13" s="101"/>
      <c r="L13" s="102"/>
      <c r="M13" s="103"/>
      <c r="N13" s="102"/>
      <c r="O13" s="103"/>
      <c r="P13" s="104" t="str">
        <f>IFS($D13="","",$D13, vlookup($D13,'DATA - LIS - RX'!$A:$D,2,0))</f>
        <v/>
      </c>
      <c r="Q13" s="105" t="str">
        <f>IFS($D13="","",$D13, VLOOKUP(D13, 'DATA - LIS - RX'!A:D, 3, 0))</f>
        <v/>
      </c>
      <c r="R13" s="106" t="str">
        <f>IFS($D13="","",$D13, vlookup(D13,'DATA - LIS - RX'!A:D,4,0))</f>
        <v/>
      </c>
      <c r="S13" s="107"/>
      <c r="T13" s="107"/>
      <c r="U13" s="107"/>
      <c r="V13" s="107"/>
      <c r="W13" s="107"/>
      <c r="X13" s="109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</row>
    <row r="14">
      <c r="A14" s="93"/>
      <c r="B14" s="94">
        <f t="shared" si="1"/>
        <v>8</v>
      </c>
      <c r="C14" s="94"/>
      <c r="D14" s="94"/>
      <c r="E14" s="95"/>
      <c r="F14" s="96"/>
      <c r="G14" s="97"/>
      <c r="H14" s="98"/>
      <c r="I14" s="99"/>
      <c r="J14" s="100"/>
      <c r="K14" s="101"/>
      <c r="L14" s="108"/>
      <c r="M14" s="103"/>
      <c r="N14" s="102"/>
      <c r="O14" s="108"/>
      <c r="P14" s="104" t="str">
        <f>IFS($D14="","",$D14, vlookup($D14,'DATA - LIS - RX'!$A:$D,2,0))</f>
        <v/>
      </c>
      <c r="Q14" s="105" t="str">
        <f>IFS($D14="","",$D14, VLOOKUP(D14, 'DATA - LIS - RX'!A:D, 3, 0))</f>
        <v/>
      </c>
      <c r="R14" s="106" t="str">
        <f>IFS($D14="","",$D14, vlookup(D14,'DATA - LIS - RX'!A:D,4,0))</f>
        <v/>
      </c>
      <c r="S14" s="107"/>
      <c r="T14" s="107"/>
      <c r="U14" s="107"/>
      <c r="V14" s="107"/>
      <c r="W14" s="107"/>
      <c r="X14" s="109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</row>
    <row r="15">
      <c r="A15" s="93"/>
      <c r="B15" s="94">
        <f t="shared" si="1"/>
        <v>9</v>
      </c>
      <c r="C15" s="94"/>
      <c r="D15" s="94"/>
      <c r="E15" s="95"/>
      <c r="F15" s="96"/>
      <c r="G15" s="97"/>
      <c r="H15" s="98"/>
      <c r="I15" s="99"/>
      <c r="J15" s="100"/>
      <c r="K15" s="101"/>
      <c r="L15" s="108"/>
      <c r="M15" s="103"/>
      <c r="N15" s="102"/>
      <c r="O15" s="103"/>
      <c r="P15" s="104" t="str">
        <f>IFS($D15="","",$D15, vlookup($D15,'DATA - LIS - RX'!$A:$D,2,0))</f>
        <v/>
      </c>
      <c r="Q15" s="105" t="str">
        <f>IFS($D15="","",$D15, VLOOKUP(D15, 'DATA - LIS - RX'!A:D, 3, 0))</f>
        <v/>
      </c>
      <c r="R15" s="106" t="str">
        <f>IFS($D15="","",$D15, vlookup(D15,'DATA - LIS - RX'!A:D,4,0))</f>
        <v/>
      </c>
      <c r="S15" s="107"/>
      <c r="T15" s="107"/>
      <c r="U15" s="107"/>
      <c r="V15" s="107"/>
      <c r="W15" s="107"/>
      <c r="X15" s="109"/>
      <c r="Y15" s="110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</row>
    <row r="16">
      <c r="A16" s="93"/>
      <c r="B16" s="94">
        <f t="shared" si="1"/>
        <v>10</v>
      </c>
      <c r="C16" s="94"/>
      <c r="D16" s="94"/>
      <c r="E16" s="95"/>
      <c r="F16" s="96"/>
      <c r="G16" s="97"/>
      <c r="H16" s="98"/>
      <c r="I16" s="99"/>
      <c r="J16" s="100"/>
      <c r="K16" s="101"/>
      <c r="L16" s="102"/>
      <c r="M16" s="103"/>
      <c r="N16" s="102"/>
      <c r="O16" s="103"/>
      <c r="P16" s="104" t="str">
        <f>IFS($D16="","",$D16, vlookup($D16,'DATA - LIS - RX'!$A:$D,2,0))</f>
        <v/>
      </c>
      <c r="Q16" s="105" t="str">
        <f>IFS($D16="","",$D16, VLOOKUP(D16, 'DATA - LIS - RX'!A:D, 3, 0))</f>
        <v/>
      </c>
      <c r="R16" s="106" t="str">
        <f>IFS($D16="","",$D16, vlookup(D16,'DATA - LIS - RX'!A:D,4,0))</f>
        <v/>
      </c>
      <c r="S16" s="107"/>
      <c r="T16" s="107"/>
      <c r="U16" s="107"/>
      <c r="V16" s="107"/>
      <c r="W16" s="107"/>
      <c r="X16" s="109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</row>
    <row r="17">
      <c r="A17" s="93"/>
      <c r="B17" s="94">
        <f t="shared" si="1"/>
        <v>11</v>
      </c>
      <c r="C17" s="94"/>
      <c r="D17" s="94"/>
      <c r="E17" s="95"/>
      <c r="F17" s="96"/>
      <c r="G17" s="97"/>
      <c r="H17" s="98"/>
      <c r="I17" s="99"/>
      <c r="J17" s="100"/>
      <c r="K17" s="101"/>
      <c r="L17" s="111"/>
      <c r="M17" s="112"/>
      <c r="N17" s="111"/>
      <c r="O17" s="112"/>
      <c r="P17" s="104" t="str">
        <f>IFS($D17="","",$D17, vlookup($D17,'DATA - LIS - RX'!$A:$D,2,0))</f>
        <v/>
      </c>
      <c r="Q17" s="105" t="str">
        <f>IFS($D17="","",$D17, VLOOKUP(D17, 'DATA - LIS - RX'!A:D, 3, 0))</f>
        <v/>
      </c>
      <c r="R17" s="106" t="str">
        <f>IFS($D17="","",$D17, vlookup(D17,'DATA - LIS - RX'!A:D,4,0))</f>
        <v/>
      </c>
      <c r="S17" s="107"/>
      <c r="T17" s="107"/>
      <c r="U17" s="107"/>
      <c r="V17" s="107"/>
      <c r="W17" s="107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</row>
    <row r="18">
      <c r="A18" s="93"/>
      <c r="B18" s="94">
        <f t="shared" si="1"/>
        <v>12</v>
      </c>
      <c r="C18" s="94"/>
      <c r="D18" s="94"/>
      <c r="E18" s="95"/>
      <c r="F18" s="96"/>
      <c r="G18" s="97"/>
      <c r="H18" s="98"/>
      <c r="I18" s="99"/>
      <c r="J18" s="100"/>
      <c r="K18" s="101"/>
      <c r="L18" s="102"/>
      <c r="M18" s="103"/>
      <c r="N18" s="102"/>
      <c r="O18" s="103"/>
      <c r="P18" s="104" t="str">
        <f>IFS($D18="","",$D18, vlookup($D18,'DATA - LIS - RX'!$A:$D,2,0))</f>
        <v/>
      </c>
      <c r="Q18" s="105" t="str">
        <f>IFS($D18="","",$D18, VLOOKUP(D18, 'DATA - LIS - RX'!A:D, 3, 0))</f>
        <v/>
      </c>
      <c r="R18" s="106" t="str">
        <f>IFS($D18="","",$D18, vlookup(D18,'DATA - LIS - RX'!A:D,4,0))</f>
        <v/>
      </c>
      <c r="S18" s="107"/>
      <c r="T18" s="107"/>
      <c r="U18" s="107"/>
      <c r="V18" s="107"/>
      <c r="W18" s="107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</row>
    <row r="19">
      <c r="A19" s="93"/>
      <c r="B19" s="94">
        <f t="shared" si="1"/>
        <v>13</v>
      </c>
      <c r="C19" s="94"/>
      <c r="D19" s="94"/>
      <c r="E19" s="95"/>
      <c r="F19" s="96"/>
      <c r="G19" s="97"/>
      <c r="H19" s="98"/>
      <c r="I19" s="99"/>
      <c r="J19" s="100"/>
      <c r="K19" s="101"/>
      <c r="L19" s="113"/>
      <c r="M19" s="112"/>
      <c r="N19" s="111"/>
      <c r="O19" s="103"/>
      <c r="P19" s="104" t="str">
        <f>IFS($D19="","",$D19, vlookup($D19,'DATA - LIS - RX'!$A:$D,2,0))</f>
        <v/>
      </c>
      <c r="Q19" s="105" t="str">
        <f>IFS($D19="","",$D19, VLOOKUP(D19, 'DATA - LIS - RX'!A:D, 3, 0))</f>
        <v/>
      </c>
      <c r="R19" s="106" t="str">
        <f>IFS($D19="","",$D19, vlookup(D19,'DATA - LIS - RX'!A:D,4,0))</f>
        <v/>
      </c>
      <c r="S19" s="107"/>
      <c r="T19" s="107"/>
      <c r="U19" s="107"/>
      <c r="V19" s="107"/>
      <c r="W19" s="107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</row>
    <row r="20">
      <c r="A20" s="93"/>
      <c r="B20" s="94">
        <f t="shared" si="1"/>
        <v>14</v>
      </c>
      <c r="C20" s="94"/>
      <c r="D20" s="94"/>
      <c r="E20" s="95"/>
      <c r="F20" s="96"/>
      <c r="G20" s="97"/>
      <c r="H20" s="98"/>
      <c r="I20" s="99"/>
      <c r="J20" s="100"/>
      <c r="K20" s="101"/>
      <c r="L20" s="113"/>
      <c r="M20" s="112"/>
      <c r="N20" s="111"/>
      <c r="O20" s="112"/>
      <c r="P20" s="104" t="str">
        <f>IFS($D20="","",$D20, vlookup($D20,'DATA - LIS - RX'!$A:$D,2,0))</f>
        <v/>
      </c>
      <c r="Q20" s="105" t="str">
        <f>IFS($D20="","",$D20, VLOOKUP(D20, 'DATA - LIS - RX'!A:D, 3, 0))</f>
        <v/>
      </c>
      <c r="R20" s="106" t="str">
        <f>IFS($D20="","",$D20, vlookup(D20,'DATA - LIS - RX'!A:D,4,0))</f>
        <v/>
      </c>
      <c r="S20" s="107"/>
      <c r="T20" s="107"/>
      <c r="U20" s="107"/>
      <c r="V20" s="107"/>
      <c r="W20" s="107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</row>
    <row r="21">
      <c r="A21" s="93"/>
      <c r="B21" s="94">
        <f t="shared" si="1"/>
        <v>15</v>
      </c>
      <c r="C21" s="94"/>
      <c r="D21" s="94"/>
      <c r="E21" s="95"/>
      <c r="F21" s="96"/>
      <c r="G21" s="97"/>
      <c r="H21" s="98"/>
      <c r="I21" s="99"/>
      <c r="J21" s="100"/>
      <c r="K21" s="101"/>
      <c r="L21" s="111"/>
      <c r="M21" s="112"/>
      <c r="N21" s="111"/>
      <c r="O21" s="112"/>
      <c r="P21" s="104" t="str">
        <f>IFS($D21="","",$D21, vlookup($D21,'DATA - LIS - RX'!$A:$D,2,0))</f>
        <v/>
      </c>
      <c r="Q21" s="105" t="str">
        <f>IFS($D21="","",$D21, VLOOKUP(D21, 'DATA - LIS - RX'!A:D, 3, 0))</f>
        <v/>
      </c>
      <c r="R21" s="106" t="str">
        <f>IFS($D21="","",$D21, vlookup(D21,'DATA - LIS - RX'!A:D,4,0))</f>
        <v/>
      </c>
      <c r="S21" s="107"/>
      <c r="T21" s="107"/>
      <c r="U21" s="107"/>
      <c r="V21" s="107"/>
      <c r="W21" s="107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</row>
    <row r="22">
      <c r="A22" s="93"/>
      <c r="B22" s="94">
        <f t="shared" si="1"/>
        <v>16</v>
      </c>
      <c r="C22" s="94"/>
      <c r="D22" s="94"/>
      <c r="E22" s="95"/>
      <c r="F22" s="96"/>
      <c r="G22" s="97"/>
      <c r="H22" s="98"/>
      <c r="I22" s="99"/>
      <c r="J22" s="100"/>
      <c r="K22" s="101"/>
      <c r="L22" s="113"/>
      <c r="M22" s="112"/>
      <c r="N22" s="111"/>
      <c r="O22" s="103"/>
      <c r="P22" s="104" t="str">
        <f>IFS($D22="","",$D22, vlookup($D22,'DATA - LIS - RX'!$A:$D,2,0))</f>
        <v/>
      </c>
      <c r="Q22" s="105" t="str">
        <f>IFS($D22="","",$D22, VLOOKUP(D22, 'DATA - LIS - RX'!A:D, 3, 0))</f>
        <v/>
      </c>
      <c r="R22" s="106" t="str">
        <f>IFS($D22="","",$D22, vlookup(D22,'DATA - LIS - RX'!A:D,4,0))</f>
        <v/>
      </c>
      <c r="S22" s="107"/>
      <c r="T22" s="107"/>
      <c r="U22" s="107"/>
      <c r="V22" s="107"/>
      <c r="W22" s="107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</row>
    <row r="23">
      <c r="A23" s="93"/>
      <c r="B23" s="94">
        <f t="shared" si="1"/>
        <v>17</v>
      </c>
      <c r="C23" s="94"/>
      <c r="D23" s="94"/>
      <c r="E23" s="95"/>
      <c r="F23" s="96"/>
      <c r="G23" s="97"/>
      <c r="H23" s="98"/>
      <c r="I23" s="99"/>
      <c r="J23" s="100"/>
      <c r="K23" s="101"/>
      <c r="L23" s="113"/>
      <c r="M23" s="112"/>
      <c r="N23" s="111"/>
      <c r="O23" s="103"/>
      <c r="P23" s="104" t="str">
        <f>IFS($D23="","",$D23, vlookup($D23,'DATA - LIS - RX'!$A:$D,2,0))</f>
        <v/>
      </c>
      <c r="Q23" s="105" t="str">
        <f>IFS($D23="","",$D23, VLOOKUP(D23, 'DATA - LIS - RX'!A:D, 3, 0))</f>
        <v/>
      </c>
      <c r="R23" s="106" t="str">
        <f>IFS($D23="","",$D23, vlookup(D23,'DATA - LIS - RX'!A:D,4,0))</f>
        <v/>
      </c>
      <c r="S23" s="107"/>
      <c r="T23" s="107"/>
      <c r="U23" s="107"/>
      <c r="V23" s="107"/>
      <c r="W23" s="107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</row>
    <row r="24">
      <c r="A24" s="93"/>
      <c r="B24" s="94">
        <f t="shared" si="1"/>
        <v>18</v>
      </c>
      <c r="C24" s="94"/>
      <c r="D24" s="94"/>
      <c r="E24" s="95"/>
      <c r="F24" s="96"/>
      <c r="G24" s="97"/>
      <c r="H24" s="98"/>
      <c r="I24" s="99"/>
      <c r="J24" s="100"/>
      <c r="K24" s="101"/>
      <c r="L24" s="111"/>
      <c r="M24" s="112"/>
      <c r="N24" s="111"/>
      <c r="O24" s="112"/>
      <c r="P24" s="104" t="str">
        <f>IFS($D24="","",$D24, vlookup($D24,'DATA - LIS - RX'!$A:$D,2,0))</f>
        <v/>
      </c>
      <c r="Q24" s="105" t="str">
        <f>IFS($D24="","",$D24, VLOOKUP(D24, 'DATA - LIS - RX'!A:D, 3, 0))</f>
        <v/>
      </c>
      <c r="R24" s="106" t="str">
        <f>IFS($D24="","",$D24, vlookup(D24,'DATA - LIS - RX'!A:D,4,0))</f>
        <v/>
      </c>
      <c r="S24" s="107"/>
      <c r="T24" s="107"/>
      <c r="U24" s="107"/>
      <c r="V24" s="107"/>
      <c r="W24" s="107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</row>
    <row r="25">
      <c r="A25" s="93"/>
      <c r="B25" s="94">
        <f t="shared" si="1"/>
        <v>19</v>
      </c>
      <c r="C25" s="94"/>
      <c r="D25" s="94"/>
      <c r="E25" s="95"/>
      <c r="F25" s="96"/>
      <c r="G25" s="97"/>
      <c r="H25" s="98"/>
      <c r="I25" s="99"/>
      <c r="J25" s="100"/>
      <c r="K25" s="101"/>
      <c r="L25" s="102"/>
      <c r="M25" s="103"/>
      <c r="N25" s="102"/>
      <c r="O25" s="103"/>
      <c r="P25" s="104" t="str">
        <f>IFS($D25="","",$D25, vlookup($D25,'DATA - LIS - RX'!$A:$D,2,0))</f>
        <v/>
      </c>
      <c r="Q25" s="105" t="str">
        <f>IFS($D25="","",$D25, VLOOKUP(D25, 'DATA - LIS - RX'!A:D, 3, 0))</f>
        <v/>
      </c>
      <c r="R25" s="106" t="str">
        <f>IFS($D25="","",$D25, vlookup(D25,'DATA - LIS - RX'!A:D,4,0))</f>
        <v/>
      </c>
      <c r="S25" s="107"/>
      <c r="T25" s="107"/>
      <c r="U25" s="107"/>
      <c r="V25" s="107"/>
      <c r="W25" s="107"/>
      <c r="X25" s="109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</row>
    <row r="26">
      <c r="A26" s="93"/>
      <c r="B26" s="94">
        <f t="shared" si="1"/>
        <v>20</v>
      </c>
      <c r="C26" s="94"/>
      <c r="D26" s="94"/>
      <c r="E26" s="95"/>
      <c r="F26" s="96"/>
      <c r="G26" s="97"/>
      <c r="H26" s="98"/>
      <c r="I26" s="99"/>
      <c r="J26" s="100"/>
      <c r="K26" s="101"/>
      <c r="L26" s="102"/>
      <c r="M26" s="103"/>
      <c r="N26" s="102"/>
      <c r="O26" s="113"/>
      <c r="P26" s="104" t="str">
        <f>IFS($D26="","",$D26, vlookup($D26,'DATA - LIS - RX'!$A:$D,2,0))</f>
        <v/>
      </c>
      <c r="Q26" s="105" t="str">
        <f>IFS($D26="","",$D26, VLOOKUP(D26, 'DATA - LIS - RX'!A:D, 3, 0))</f>
        <v/>
      </c>
      <c r="R26" s="106" t="str">
        <f>IFS($D26="","",$D26, vlookup(D26,'DATA - LIS - RX'!A:D,4,0))</f>
        <v/>
      </c>
      <c r="S26" s="107"/>
      <c r="T26" s="107"/>
      <c r="U26" s="107"/>
      <c r="V26" s="107"/>
      <c r="W26" s="107"/>
      <c r="X26" s="109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</row>
    <row r="27">
      <c r="A27" s="114"/>
      <c r="B27" s="94">
        <f t="shared" si="1"/>
        <v>21</v>
      </c>
      <c r="C27" s="94"/>
      <c r="D27" s="94"/>
      <c r="E27" s="95"/>
      <c r="F27" s="96"/>
      <c r="G27" s="97"/>
      <c r="H27" s="98"/>
      <c r="I27" s="99"/>
      <c r="J27" s="100"/>
      <c r="K27" s="101"/>
      <c r="L27" s="102"/>
      <c r="M27" s="103"/>
      <c r="N27" s="102"/>
      <c r="O27" s="103"/>
      <c r="P27" s="104" t="str">
        <f>IFS($D27="","",$D27, vlookup($D27,'DATA - LIS - RX'!$A:$D,2,0))</f>
        <v/>
      </c>
      <c r="Q27" s="105" t="str">
        <f>IFS($D27="","",$D27, VLOOKUP(D27, 'DATA - LIS - RX'!A:D, 3, 0))</f>
        <v/>
      </c>
      <c r="R27" s="106" t="str">
        <f>IFS($D27="","",$D27, vlookup(D27,'DATA - LIS - RX'!A:D,4,0))</f>
        <v/>
      </c>
      <c r="S27" s="107"/>
      <c r="T27" s="107"/>
      <c r="U27" s="107"/>
      <c r="V27" s="107"/>
      <c r="W27" s="107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</row>
    <row r="28">
      <c r="A28" s="114"/>
      <c r="B28" s="94">
        <f t="shared" si="1"/>
        <v>22</v>
      </c>
      <c r="C28" s="94"/>
      <c r="D28" s="94"/>
      <c r="E28" s="95"/>
      <c r="F28" s="96"/>
      <c r="G28" s="97"/>
      <c r="H28" s="98"/>
      <c r="I28" s="99"/>
      <c r="J28" s="100"/>
      <c r="K28" s="101"/>
      <c r="L28" s="102"/>
      <c r="M28" s="103"/>
      <c r="N28" s="102"/>
      <c r="O28" s="103"/>
      <c r="P28" s="104" t="str">
        <f>IFS($D28="","",$D28, vlookup($D28,'DATA - LIS - RX'!$A:$D,2,0))</f>
        <v/>
      </c>
      <c r="Q28" s="105" t="str">
        <f>IFS($D28="","",$D28, VLOOKUP(D28, 'DATA - LIS - RX'!A:D, 3, 0))</f>
        <v/>
      </c>
      <c r="R28" s="106" t="str">
        <f>IFS($D28="","",$D28, vlookup(D28,'DATA - LIS - RX'!A:D,4,0))</f>
        <v/>
      </c>
      <c r="S28" s="107"/>
      <c r="T28" s="107"/>
      <c r="U28" s="107"/>
      <c r="V28" s="107"/>
      <c r="W28" s="107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</row>
    <row r="29">
      <c r="A29" s="114"/>
      <c r="B29" s="94">
        <f t="shared" si="1"/>
        <v>23</v>
      </c>
      <c r="C29" s="94"/>
      <c r="D29" s="94"/>
      <c r="E29" s="95"/>
      <c r="F29" s="96"/>
      <c r="G29" s="97"/>
      <c r="H29" s="98"/>
      <c r="I29" s="99"/>
      <c r="J29" s="100"/>
      <c r="K29" s="101"/>
      <c r="L29" s="102"/>
      <c r="M29" s="103"/>
      <c r="N29" s="102"/>
      <c r="O29" s="103"/>
      <c r="P29" s="104" t="str">
        <f>IFS($D29="","",$D29, vlookup($D29,'DATA - LIS - RX'!$A:$D,2,0))</f>
        <v/>
      </c>
      <c r="Q29" s="105" t="str">
        <f>IFS($D29="","",$D29, VLOOKUP(D29, 'DATA - LIS - RX'!A:D, 3, 0))</f>
        <v/>
      </c>
      <c r="R29" s="106" t="str">
        <f>IFS($D29="","",$D29, vlookup(D29,'DATA - LIS - RX'!A:D,4,0))</f>
        <v/>
      </c>
      <c r="S29" s="107"/>
      <c r="T29" s="107"/>
      <c r="U29" s="107"/>
      <c r="V29" s="107"/>
      <c r="W29" s="107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</row>
    <row r="30">
      <c r="A30" s="114"/>
      <c r="B30" s="94">
        <f t="shared" si="1"/>
        <v>24</v>
      </c>
      <c r="C30" s="94"/>
      <c r="D30" s="94"/>
      <c r="E30" s="95"/>
      <c r="F30" s="96"/>
      <c r="G30" s="97"/>
      <c r="H30" s="98"/>
      <c r="I30" s="99"/>
      <c r="J30" s="100"/>
      <c r="K30" s="101"/>
      <c r="L30" s="102"/>
      <c r="M30" s="103"/>
      <c r="N30" s="102"/>
      <c r="O30" s="103"/>
      <c r="P30" s="104" t="str">
        <f>IFS($D30="","",$D30, vlookup($D30,'DATA - LIS - RX'!$A:$D,2,0))</f>
        <v/>
      </c>
      <c r="Q30" s="105" t="str">
        <f>IFS($D30="","",$D30, VLOOKUP(D30, 'DATA - LIS - RX'!A:D, 3, 0))</f>
        <v/>
      </c>
      <c r="R30" s="106" t="str">
        <f>IFS($D30="","",$D30, vlookup(D30,'DATA - LIS - RX'!A:D,4,0))</f>
        <v/>
      </c>
      <c r="S30" s="107"/>
      <c r="T30" s="107"/>
      <c r="U30" s="107"/>
      <c r="V30" s="107"/>
      <c r="W30" s="107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</row>
    <row r="31">
      <c r="A31" s="114"/>
      <c r="B31" s="94">
        <f t="shared" si="1"/>
        <v>25</v>
      </c>
      <c r="C31" s="94"/>
      <c r="D31" s="94"/>
      <c r="E31" s="95"/>
      <c r="F31" s="96"/>
      <c r="G31" s="97"/>
      <c r="H31" s="98"/>
      <c r="I31" s="99"/>
      <c r="J31" s="100"/>
      <c r="K31" s="101"/>
      <c r="L31" s="102"/>
      <c r="M31" s="103"/>
      <c r="N31" s="102"/>
      <c r="O31" s="103"/>
      <c r="P31" s="104" t="str">
        <f>IFS($D31="","",$D31, vlookup($D31,'DATA - LIS - RX'!$A:$D,2,0))</f>
        <v/>
      </c>
      <c r="Q31" s="105" t="str">
        <f>IFS($D31="","",$D31, VLOOKUP(D31, 'DATA - LIS - RX'!A:D, 3, 0))</f>
        <v/>
      </c>
      <c r="R31" s="106" t="str">
        <f>IFS($D31="","",$D31, vlookup(D31,'DATA - LIS - RX'!A:D,4,0))</f>
        <v/>
      </c>
      <c r="S31" s="107"/>
      <c r="T31" s="107"/>
      <c r="U31" s="107"/>
      <c r="V31" s="107"/>
      <c r="W31" s="107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</row>
    <row r="32">
      <c r="A32" s="114"/>
      <c r="B32" s="94">
        <f t="shared" si="1"/>
        <v>26</v>
      </c>
      <c r="C32" s="94"/>
      <c r="D32" s="94"/>
      <c r="E32" s="95"/>
      <c r="F32" s="96"/>
      <c r="G32" s="97"/>
      <c r="H32" s="98"/>
      <c r="I32" s="99"/>
      <c r="J32" s="100"/>
      <c r="K32" s="101"/>
      <c r="L32" s="102"/>
      <c r="M32" s="103"/>
      <c r="N32" s="102"/>
      <c r="O32" s="103"/>
      <c r="P32" s="104" t="str">
        <f>IFS($D32="","",$D32, vlookup($D32,'DATA - LIS - RX'!$A:$D,2,0))</f>
        <v/>
      </c>
      <c r="Q32" s="105" t="str">
        <f>IFS($D32="","",$D32, VLOOKUP(D32, 'DATA - LIS - RX'!A:D, 3, 0))</f>
        <v/>
      </c>
      <c r="R32" s="106" t="str">
        <f>IFS($D32="","",$D32, vlookup(D32,'DATA - LIS - RX'!A:D,4,0))</f>
        <v/>
      </c>
      <c r="S32" s="107"/>
      <c r="T32" s="107"/>
      <c r="U32" s="107"/>
      <c r="V32" s="107"/>
      <c r="W32" s="107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</row>
    <row r="33">
      <c r="A33" s="93"/>
      <c r="B33" s="94">
        <f t="shared" si="1"/>
        <v>27</v>
      </c>
      <c r="C33" s="94"/>
      <c r="D33" s="94"/>
      <c r="E33" s="95"/>
      <c r="F33" s="96"/>
      <c r="G33" s="97"/>
      <c r="H33" s="98"/>
      <c r="I33" s="99"/>
      <c r="J33" s="100"/>
      <c r="K33" s="101"/>
      <c r="L33" s="102"/>
      <c r="M33" s="103"/>
      <c r="N33" s="102"/>
      <c r="O33" s="113"/>
      <c r="P33" s="104" t="str">
        <f>IFS($D33="","",$D33, vlookup($D33,'DATA - LIS - RX'!$A:$D,2,0))</f>
        <v/>
      </c>
      <c r="Q33" s="105" t="str">
        <f>IFS($D33="","",$D33, VLOOKUP(D33, 'DATA - LIS - RX'!A:D, 3, 0))</f>
        <v/>
      </c>
      <c r="R33" s="106" t="str">
        <f>IFS($D33="","",$D33, vlookup(D33,'DATA - LIS - RX'!A:D,4,0))</f>
        <v/>
      </c>
      <c r="S33" s="107"/>
      <c r="T33" s="107"/>
      <c r="U33" s="107"/>
      <c r="V33" s="107"/>
      <c r="W33" s="107"/>
      <c r="X33" s="109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</row>
    <row r="34">
      <c r="A34" s="93"/>
      <c r="B34" s="94">
        <f t="shared" si="1"/>
        <v>28</v>
      </c>
      <c r="C34" s="94"/>
      <c r="D34" s="94"/>
      <c r="E34" s="95"/>
      <c r="F34" s="96"/>
      <c r="G34" s="97"/>
      <c r="H34" s="98"/>
      <c r="I34" s="99"/>
      <c r="J34" s="100"/>
      <c r="K34" s="101"/>
      <c r="L34" s="108"/>
      <c r="M34" s="103"/>
      <c r="N34" s="102"/>
      <c r="O34" s="108"/>
      <c r="P34" s="104" t="str">
        <f>IFS($D34="","",$D34, vlookup($D34,'DATA - LIS - RX'!$A:$D,2,0))</f>
        <v/>
      </c>
      <c r="Q34" s="105" t="str">
        <f>IFS($D34="","",$D34, VLOOKUP(D34, 'DATA - LIS - RX'!A:D, 3, 0))</f>
        <v/>
      </c>
      <c r="R34" s="106" t="str">
        <f>IFS($D34="","",$D34, vlookup(D34,'DATA - LIS - RX'!A:D,4,0))</f>
        <v/>
      </c>
      <c r="S34" s="107"/>
      <c r="T34" s="107"/>
      <c r="U34" s="107"/>
      <c r="V34" s="107"/>
      <c r="W34" s="107"/>
      <c r="X34" s="109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</row>
    <row r="35">
      <c r="A35" s="93"/>
      <c r="B35" s="94">
        <f t="shared" si="1"/>
        <v>29</v>
      </c>
      <c r="C35" s="94"/>
      <c r="D35" s="94"/>
      <c r="E35" s="95"/>
      <c r="F35" s="96"/>
      <c r="G35" s="97"/>
      <c r="H35" s="98"/>
      <c r="I35" s="99"/>
      <c r="J35" s="100"/>
      <c r="K35" s="101"/>
      <c r="L35" s="102"/>
      <c r="M35" s="103"/>
      <c r="N35" s="102"/>
      <c r="O35" s="112"/>
      <c r="P35" s="104" t="str">
        <f>IFS($D35="","",$D35, vlookup($D35,'DATA - LIS - RX'!$A:$D,2,0))</f>
        <v/>
      </c>
      <c r="Q35" s="105" t="str">
        <f>IFS($D35="","",$D35, VLOOKUP(D35, 'DATA - LIS - RX'!A:D, 3, 0))</f>
        <v/>
      </c>
      <c r="R35" s="106" t="str">
        <f>IFS($D35="","",$D35, vlookup(D35,'DATA - LIS - RX'!A:D,4,0))</f>
        <v/>
      </c>
      <c r="S35" s="107"/>
      <c r="T35" s="107"/>
      <c r="U35" s="107"/>
      <c r="V35" s="107"/>
      <c r="W35" s="107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</row>
    <row r="36">
      <c r="A36" s="93"/>
      <c r="B36" s="94">
        <f t="shared" si="1"/>
        <v>30</v>
      </c>
      <c r="C36" s="94"/>
      <c r="D36" s="94"/>
      <c r="E36" s="95"/>
      <c r="F36" s="96"/>
      <c r="G36" s="97"/>
      <c r="H36" s="98"/>
      <c r="I36" s="99"/>
      <c r="J36" s="100"/>
      <c r="K36" s="101"/>
      <c r="L36" s="108"/>
      <c r="M36" s="103"/>
      <c r="N36" s="102"/>
      <c r="O36" s="103"/>
      <c r="P36" s="104" t="str">
        <f>IFS($D36="","",$D36, vlookup($D36,'DATA - LIS - RX'!$A:$D,2,0))</f>
        <v/>
      </c>
      <c r="Q36" s="105" t="str">
        <f>IFS($D36="","",$D36, VLOOKUP(D36, 'DATA - LIS - RX'!A:D, 3, 0))</f>
        <v/>
      </c>
      <c r="R36" s="106" t="str">
        <f>IFS($D36="","",$D36, vlookup(D36,'DATA - LIS - RX'!A:D,4,0))</f>
        <v/>
      </c>
      <c r="S36" s="107"/>
      <c r="T36" s="107"/>
      <c r="U36" s="107"/>
      <c r="V36" s="107"/>
      <c r="W36" s="107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</row>
    <row r="37">
      <c r="A37" s="93"/>
      <c r="B37" s="94">
        <f t="shared" si="1"/>
        <v>31</v>
      </c>
      <c r="C37" s="94"/>
      <c r="D37" s="94"/>
      <c r="E37" s="95"/>
      <c r="F37" s="96"/>
      <c r="G37" s="97"/>
      <c r="H37" s="98"/>
      <c r="I37" s="99"/>
      <c r="J37" s="100"/>
      <c r="K37" s="101"/>
      <c r="L37" s="102"/>
      <c r="M37" s="103"/>
      <c r="N37" s="102"/>
      <c r="O37" s="108"/>
      <c r="P37" s="104" t="str">
        <f>IFS($D37="","",$D37, vlookup($D37,'DATA - LIS - RX'!$A:$D,2,0))</f>
        <v/>
      </c>
      <c r="Q37" s="105" t="str">
        <f>IFS($D37="","",$D37, VLOOKUP(D37, 'DATA - LIS - RX'!A:D, 3, 0))</f>
        <v/>
      </c>
      <c r="R37" s="106" t="str">
        <f>IFS($D37="","",$D37, vlookup(D37,'DATA - LIS - RX'!A:D,4,0))</f>
        <v/>
      </c>
      <c r="S37" s="107"/>
      <c r="T37" s="107"/>
      <c r="U37" s="107"/>
      <c r="V37" s="107"/>
      <c r="W37" s="107"/>
      <c r="X37" s="109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</row>
    <row r="38">
      <c r="A38" s="93"/>
      <c r="B38" s="94">
        <f t="shared" si="1"/>
        <v>32</v>
      </c>
      <c r="C38" s="94"/>
      <c r="D38" s="94"/>
      <c r="E38" s="95"/>
      <c r="F38" s="96"/>
      <c r="G38" s="97"/>
      <c r="H38" s="98"/>
      <c r="I38" s="99"/>
      <c r="J38" s="100"/>
      <c r="K38" s="101"/>
      <c r="L38" s="103"/>
      <c r="M38" s="103"/>
      <c r="N38" s="102"/>
      <c r="O38" s="112"/>
      <c r="P38" s="104" t="str">
        <f>IFS($D38="","",$D38, vlookup($D38,'DATA - LIS - RX'!$A:$D,2,0))</f>
        <v/>
      </c>
      <c r="Q38" s="105" t="str">
        <f>IFS($D38="","",$D38, VLOOKUP(D38, 'DATA - LIS - RX'!A:D, 3, 0))</f>
        <v/>
      </c>
      <c r="R38" s="106" t="str">
        <f>IFS($D38="","",$D38, vlookup(D38,'DATA - LIS - RX'!A:D,4,0))</f>
        <v/>
      </c>
      <c r="S38" s="107"/>
      <c r="T38" s="107"/>
      <c r="U38" s="107"/>
      <c r="V38" s="107"/>
      <c r="W38" s="107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</row>
    <row r="39">
      <c r="A39" s="93"/>
      <c r="B39" s="94">
        <f t="shared" si="1"/>
        <v>33</v>
      </c>
      <c r="C39" s="94"/>
      <c r="D39" s="94"/>
      <c r="E39" s="95"/>
      <c r="F39" s="96"/>
      <c r="G39" s="97"/>
      <c r="H39" s="98"/>
      <c r="I39" s="99"/>
      <c r="J39" s="100"/>
      <c r="K39" s="101"/>
      <c r="L39" s="103"/>
      <c r="M39" s="103"/>
      <c r="N39" s="102"/>
      <c r="O39" s="103"/>
      <c r="P39" s="104" t="str">
        <f>IFS($D39="","",$D39, vlookup($D39,'DATA - LIS - RX'!$A:$D,2,0))</f>
        <v/>
      </c>
      <c r="Q39" s="105" t="str">
        <f>IFS($D39="","",$D39, VLOOKUP(D39, 'DATA - LIS - RX'!A:D, 3, 0))</f>
        <v/>
      </c>
      <c r="R39" s="106" t="str">
        <f>IFS($D39="","",$D39, vlookup(D39,'DATA - LIS - RX'!A:D,4,0))</f>
        <v/>
      </c>
      <c r="S39" s="107"/>
      <c r="T39" s="107"/>
      <c r="U39" s="107"/>
      <c r="V39" s="107"/>
      <c r="W39" s="107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</row>
    <row r="40">
      <c r="A40" s="93"/>
      <c r="B40" s="94">
        <f t="shared" si="1"/>
        <v>34</v>
      </c>
      <c r="C40" s="94"/>
      <c r="D40" s="94"/>
      <c r="E40" s="95"/>
      <c r="F40" s="96"/>
      <c r="G40" s="97"/>
      <c r="H40" s="98"/>
      <c r="I40" s="99"/>
      <c r="J40" s="100"/>
      <c r="K40" s="101"/>
      <c r="L40" s="102"/>
      <c r="M40" s="103"/>
      <c r="N40" s="102"/>
      <c r="O40" s="103"/>
      <c r="P40" s="104" t="str">
        <f>IFS($D40="","",$D40, vlookup($D40,'DATA - LIS - RX'!$A:$D,2,0))</f>
        <v/>
      </c>
      <c r="Q40" s="105" t="str">
        <f>IFS($D40="","",$D40, VLOOKUP(D40, 'DATA - LIS - RX'!A:D, 3, 0))</f>
        <v/>
      </c>
      <c r="R40" s="106" t="str">
        <f>IFS($D40="","",$D40, vlookup(D40,'DATA - LIS - RX'!A:D,4,0))</f>
        <v/>
      </c>
      <c r="S40" s="107"/>
      <c r="T40" s="107"/>
      <c r="U40" s="107"/>
      <c r="V40" s="107"/>
      <c r="W40" s="107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</row>
    <row r="41">
      <c r="A41" s="93"/>
      <c r="B41" s="94">
        <f t="shared" si="1"/>
        <v>35</v>
      </c>
      <c r="C41" s="94"/>
      <c r="D41" s="94"/>
      <c r="E41" s="95"/>
      <c r="F41" s="96"/>
      <c r="G41" s="97"/>
      <c r="H41" s="98"/>
      <c r="I41" s="99"/>
      <c r="J41" s="100"/>
      <c r="K41" s="101"/>
      <c r="L41" s="103"/>
      <c r="M41" s="103"/>
      <c r="N41" s="102"/>
      <c r="O41" s="103"/>
      <c r="P41" s="104" t="str">
        <f>IFS($D41="","",$D41, vlookup($D41,'DATA - LIS - RX'!$A:$D,2,0))</f>
        <v/>
      </c>
      <c r="Q41" s="105" t="str">
        <f>IFS($D41="","",$D41, VLOOKUP(D41, 'DATA - LIS - RX'!A:D, 3, 0))</f>
        <v/>
      </c>
      <c r="R41" s="106" t="str">
        <f>IFS($D41="","",$D41, vlookup(D41,'DATA - LIS - RX'!A:D,4,0))</f>
        <v/>
      </c>
      <c r="S41" s="107"/>
      <c r="T41" s="107"/>
      <c r="U41" s="107"/>
      <c r="V41" s="107"/>
      <c r="W41" s="107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</row>
    <row r="42">
      <c r="A42" s="93"/>
      <c r="B42" s="94">
        <f t="shared" si="1"/>
        <v>36</v>
      </c>
      <c r="C42" s="94"/>
      <c r="D42" s="94"/>
      <c r="E42" s="95"/>
      <c r="F42" s="96"/>
      <c r="G42" s="97"/>
      <c r="H42" s="98"/>
      <c r="I42" s="99"/>
      <c r="J42" s="100"/>
      <c r="K42" s="101"/>
      <c r="L42" s="103"/>
      <c r="M42" s="103"/>
      <c r="N42" s="102"/>
      <c r="O42" s="103"/>
      <c r="P42" s="104" t="str">
        <f>IFS($D42="","",$D42, vlookup($D42,'DATA - LIS - RX'!$A:$D,2,0))</f>
        <v/>
      </c>
      <c r="Q42" s="105" t="str">
        <f>IFS($D42="","",$D42, VLOOKUP(D42, 'DATA - LIS - RX'!A:D, 3, 0))</f>
        <v/>
      </c>
      <c r="R42" s="106" t="str">
        <f>IFS($D42="","",$D42, vlookup(D42,'DATA - LIS - RX'!A:D,4,0))</f>
        <v/>
      </c>
      <c r="S42" s="107"/>
      <c r="T42" s="107"/>
      <c r="U42" s="107"/>
      <c r="V42" s="107"/>
      <c r="W42" s="107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</row>
    <row r="43">
      <c r="A43" s="93"/>
      <c r="B43" s="94">
        <f t="shared" si="1"/>
        <v>37</v>
      </c>
      <c r="C43" s="94"/>
      <c r="D43" s="94"/>
      <c r="E43" s="95"/>
      <c r="F43" s="96"/>
      <c r="G43" s="97"/>
      <c r="H43" s="98"/>
      <c r="I43" s="99"/>
      <c r="J43" s="100"/>
      <c r="K43" s="101"/>
      <c r="L43" s="102"/>
      <c r="M43" s="103"/>
      <c r="N43" s="102"/>
      <c r="O43" s="103"/>
      <c r="P43" s="104" t="str">
        <f>IFS($D43="","",$D43, vlookup($D43,'DATA - LIS - RX'!$A:$D,2,0))</f>
        <v/>
      </c>
      <c r="Q43" s="105" t="str">
        <f>IFS($D43="","",$D43, VLOOKUP(D43, 'DATA - LIS - RX'!A:D, 3, 0))</f>
        <v/>
      </c>
      <c r="R43" s="106" t="str">
        <f>IFS($D43="","",$D43, vlookup(D43,'DATA - LIS - RX'!A:D,4,0))</f>
        <v/>
      </c>
      <c r="S43" s="107"/>
      <c r="T43" s="107"/>
      <c r="U43" s="107"/>
      <c r="V43" s="107"/>
      <c r="W43" s="107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</row>
    <row r="44">
      <c r="A44" s="93"/>
      <c r="B44" s="94">
        <f t="shared" si="1"/>
        <v>38</v>
      </c>
      <c r="C44" s="94"/>
      <c r="D44" s="94"/>
      <c r="E44" s="95"/>
      <c r="F44" s="96"/>
      <c r="G44" s="97"/>
      <c r="H44" s="98"/>
      <c r="I44" s="99"/>
      <c r="J44" s="100"/>
      <c r="K44" s="101"/>
      <c r="L44" s="102"/>
      <c r="M44" s="103"/>
      <c r="N44" s="102"/>
      <c r="O44" s="103"/>
      <c r="P44" s="104" t="str">
        <f>IFS($D44="","",$D44, vlookup($D44,'DATA - LIS - RX'!$A:$D,2,0))</f>
        <v/>
      </c>
      <c r="Q44" s="105" t="str">
        <f>IFS($D44="","",$D44, VLOOKUP(D44, 'DATA - LIS - RX'!A:D, 3, 0))</f>
        <v/>
      </c>
      <c r="R44" s="106" t="str">
        <f>IFS($D44="","",$D44, vlookup(D44,'DATA - LIS - RX'!A:D,4,0))</f>
        <v/>
      </c>
      <c r="S44" s="107"/>
      <c r="T44" s="107"/>
      <c r="U44" s="107"/>
      <c r="V44" s="107"/>
      <c r="W44" s="107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</row>
    <row r="45">
      <c r="A45" s="93"/>
      <c r="B45" s="94">
        <f t="shared" si="1"/>
        <v>39</v>
      </c>
      <c r="C45" s="94"/>
      <c r="D45" s="94"/>
      <c r="E45" s="95"/>
      <c r="F45" s="96"/>
      <c r="G45" s="97"/>
      <c r="H45" s="98"/>
      <c r="I45" s="99"/>
      <c r="J45" s="100"/>
      <c r="K45" s="101"/>
      <c r="L45" s="102"/>
      <c r="M45" s="103"/>
      <c r="N45" s="102"/>
      <c r="O45" s="103"/>
      <c r="P45" s="104" t="str">
        <f>IFS($D45="","",$D45, vlookup($D45,'DATA - LIS - RX'!$A:$D,2,0))</f>
        <v/>
      </c>
      <c r="Q45" s="105" t="str">
        <f>IFS($D45="","",$D45, VLOOKUP(D45, 'DATA - LIS - RX'!A:D, 3, 0))</f>
        <v/>
      </c>
      <c r="R45" s="106" t="str">
        <f>IFS($D45="","",$D45, vlookup(D45,'DATA - LIS - RX'!A:D,4,0))</f>
        <v/>
      </c>
      <c r="S45" s="107"/>
      <c r="T45" s="107"/>
      <c r="U45" s="107"/>
      <c r="V45" s="107"/>
      <c r="W45" s="107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</row>
    <row r="46">
      <c r="A46" s="93"/>
      <c r="B46" s="94">
        <f t="shared" si="1"/>
        <v>40</v>
      </c>
      <c r="C46" s="94"/>
      <c r="D46" s="94"/>
      <c r="E46" s="95"/>
      <c r="F46" s="96"/>
      <c r="G46" s="97"/>
      <c r="H46" s="98"/>
      <c r="I46" s="99"/>
      <c r="J46" s="100"/>
      <c r="K46" s="101"/>
      <c r="L46" s="103"/>
      <c r="M46" s="103"/>
      <c r="N46" s="102"/>
      <c r="O46" s="103"/>
      <c r="P46" s="104" t="str">
        <f>IFS($D46="","",$D46, vlookup($D46,'DATA - LIS - RX'!$A:$D,2,0))</f>
        <v/>
      </c>
      <c r="Q46" s="105" t="str">
        <f>IFS($D46="","",$D46, VLOOKUP(D46, 'DATA - LIS - RX'!A:D, 3, 0))</f>
        <v/>
      </c>
      <c r="R46" s="106" t="str">
        <f>IFS($D46="","",$D46, vlookup(D46,'DATA - LIS - RX'!A:D,4,0))</f>
        <v/>
      </c>
      <c r="S46" s="107"/>
      <c r="T46" s="107"/>
      <c r="U46" s="107"/>
      <c r="V46" s="107"/>
      <c r="W46" s="107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</row>
    <row r="47">
      <c r="A47" s="93"/>
      <c r="B47" s="94">
        <f t="shared" si="1"/>
        <v>41</v>
      </c>
      <c r="C47" s="94"/>
      <c r="D47" s="94"/>
      <c r="E47" s="95"/>
      <c r="F47" s="96"/>
      <c r="G47" s="97"/>
      <c r="H47" s="98"/>
      <c r="I47" s="99"/>
      <c r="J47" s="100"/>
      <c r="K47" s="101"/>
      <c r="L47" s="102"/>
      <c r="M47" s="103"/>
      <c r="N47" s="102"/>
      <c r="O47" s="103"/>
      <c r="P47" s="104" t="str">
        <f>IFS($D47="","",$D47, vlookup($D47,'DATA - LIS - RX'!$A:$D,2,0))</f>
        <v/>
      </c>
      <c r="Q47" s="105" t="str">
        <f>IFS($D47="","",$D47, VLOOKUP(D47, 'DATA - LIS - RX'!A:D, 3, 0))</f>
        <v/>
      </c>
      <c r="R47" s="106" t="str">
        <f>IFS($D47="","",$D47, vlookup(D47,'DATA - LIS - RX'!A:D,4,0))</f>
        <v/>
      </c>
      <c r="S47" s="107"/>
      <c r="T47" s="107"/>
      <c r="U47" s="107"/>
      <c r="V47" s="107"/>
      <c r="W47" s="107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</row>
    <row r="48">
      <c r="A48" s="93"/>
      <c r="B48" s="94">
        <f t="shared" si="1"/>
        <v>42</v>
      </c>
      <c r="C48" s="94"/>
      <c r="D48" s="94"/>
      <c r="E48" s="95"/>
      <c r="F48" s="96"/>
      <c r="G48" s="97"/>
      <c r="H48" s="98"/>
      <c r="I48" s="99"/>
      <c r="J48" s="100"/>
      <c r="K48" s="101"/>
      <c r="L48" s="102"/>
      <c r="M48" s="103"/>
      <c r="N48" s="102"/>
      <c r="O48" s="103"/>
      <c r="P48" s="104" t="str">
        <f>IFS($D48="","",$D48, vlookup($D48,'DATA - LIS - RX'!$A:$D,2,0))</f>
        <v/>
      </c>
      <c r="Q48" s="105" t="str">
        <f>IFS($D48="","",$D48, VLOOKUP(D48, 'DATA - LIS - RX'!A:D, 3, 0))</f>
        <v/>
      </c>
      <c r="R48" s="106" t="str">
        <f>IFS($D48="","",$D48, vlookup(D48,'DATA - LIS - RX'!A:D,4,0))</f>
        <v/>
      </c>
      <c r="S48" s="107"/>
      <c r="T48" s="107"/>
      <c r="U48" s="107"/>
      <c r="V48" s="107"/>
      <c r="W48" s="107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</row>
    <row r="49">
      <c r="A49" s="93"/>
      <c r="B49" s="94">
        <f t="shared" si="1"/>
        <v>43</v>
      </c>
      <c r="C49" s="94"/>
      <c r="D49" s="94"/>
      <c r="E49" s="95"/>
      <c r="F49" s="96"/>
      <c r="G49" s="97"/>
      <c r="H49" s="98"/>
      <c r="I49" s="99"/>
      <c r="J49" s="100"/>
      <c r="K49" s="101"/>
      <c r="L49" s="103"/>
      <c r="M49" s="103"/>
      <c r="N49" s="102"/>
      <c r="O49" s="103"/>
      <c r="P49" s="104" t="str">
        <f>IFS($D49="","",$D49, vlookup($D49,'DATA - LIS - RX'!$A:$D,2,0))</f>
        <v/>
      </c>
      <c r="Q49" s="105" t="str">
        <f>IFS($D49="","",$D49, VLOOKUP(D49, 'DATA - LIS - RX'!A:D, 3, 0))</f>
        <v/>
      </c>
      <c r="R49" s="106" t="str">
        <f>IFS($D49="","",$D49, vlookup(D49,'DATA - LIS - RX'!A:D,4,0))</f>
        <v/>
      </c>
      <c r="S49" s="107"/>
      <c r="T49" s="107"/>
      <c r="U49" s="107"/>
      <c r="V49" s="107"/>
      <c r="W49" s="107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</row>
    <row r="50">
      <c r="A50" s="93"/>
      <c r="B50" s="94">
        <f t="shared" si="1"/>
        <v>44</v>
      </c>
      <c r="C50" s="94"/>
      <c r="D50" s="94"/>
      <c r="E50" s="95"/>
      <c r="F50" s="96"/>
      <c r="G50" s="97"/>
      <c r="H50" s="98"/>
      <c r="I50" s="99"/>
      <c r="J50" s="100"/>
      <c r="K50" s="101"/>
      <c r="L50" s="103"/>
      <c r="M50" s="103"/>
      <c r="N50" s="102"/>
      <c r="O50" s="103"/>
      <c r="P50" s="104" t="str">
        <f>IFS($D50="","",$D50, vlookup($D50,'DATA - LIS - RX'!$A:$D,2,0))</f>
        <v/>
      </c>
      <c r="Q50" s="105" t="str">
        <f>IFS($D50="","",$D50, VLOOKUP(D50, 'DATA - LIS - RX'!A:D, 3, 0))</f>
        <v/>
      </c>
      <c r="R50" s="106" t="str">
        <f>IFS($D50="","",$D50, vlookup(D50,'DATA - LIS - RX'!A:D,4,0))</f>
        <v/>
      </c>
      <c r="S50" s="107"/>
      <c r="T50" s="107"/>
      <c r="U50" s="107"/>
      <c r="V50" s="107"/>
      <c r="W50" s="107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</row>
    <row r="51">
      <c r="A51" s="93"/>
      <c r="B51" s="94">
        <f t="shared" si="1"/>
        <v>45</v>
      </c>
      <c r="C51" s="94"/>
      <c r="D51" s="94"/>
      <c r="E51" s="95"/>
      <c r="F51" s="96"/>
      <c r="G51" s="97"/>
      <c r="H51" s="98"/>
      <c r="I51" s="99"/>
      <c r="J51" s="100"/>
      <c r="K51" s="101"/>
      <c r="L51" s="102"/>
      <c r="M51" s="103"/>
      <c r="N51" s="102"/>
      <c r="O51" s="103"/>
      <c r="P51" s="104" t="str">
        <f>IFS($D51="","",$D51, vlookup($D51,'DATA - LIS - RX'!$A:$D,2,0))</f>
        <v/>
      </c>
      <c r="Q51" s="105" t="str">
        <f>IFS($D51="","",$D51, VLOOKUP(D51, 'DATA - LIS - RX'!A:D, 3, 0))</f>
        <v/>
      </c>
      <c r="R51" s="106" t="str">
        <f>IFS($D51="","",$D51, vlookup(D51,'DATA - LIS - RX'!A:D,4,0))</f>
        <v/>
      </c>
      <c r="S51" s="107"/>
      <c r="T51" s="107"/>
      <c r="U51" s="107"/>
      <c r="V51" s="107"/>
      <c r="W51" s="107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</row>
    <row r="52">
      <c r="A52" s="93"/>
      <c r="B52" s="94">
        <f t="shared" si="1"/>
        <v>46</v>
      </c>
      <c r="C52" s="94"/>
      <c r="D52" s="94"/>
      <c r="E52" s="95"/>
      <c r="F52" s="96"/>
      <c r="G52" s="97"/>
      <c r="H52" s="98"/>
      <c r="I52" s="99"/>
      <c r="J52" s="100"/>
      <c r="K52" s="101"/>
      <c r="L52" s="103"/>
      <c r="M52" s="103"/>
      <c r="N52" s="102"/>
      <c r="O52" s="103"/>
      <c r="P52" s="104" t="str">
        <f>IFS($D52="","",$D52, vlookup($D52,'DATA - LIS - RX'!$A:$D,2,0))</f>
        <v/>
      </c>
      <c r="Q52" s="105" t="str">
        <f>IFS($D52="","",$D52, VLOOKUP(D52, 'DATA - LIS - RX'!A:D, 3, 0))</f>
        <v/>
      </c>
      <c r="R52" s="106" t="str">
        <f>IFS($D52="","",$D52, vlookup(D52,'DATA - LIS - RX'!A:D,4,0))</f>
        <v/>
      </c>
      <c r="S52" s="107"/>
      <c r="T52" s="107"/>
      <c r="U52" s="107"/>
      <c r="V52" s="107"/>
      <c r="W52" s="107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</row>
    <row r="53">
      <c r="A53" s="93"/>
      <c r="B53" s="94">
        <f t="shared" si="1"/>
        <v>47</v>
      </c>
      <c r="C53" s="94"/>
      <c r="D53" s="94"/>
      <c r="E53" s="95"/>
      <c r="F53" s="96"/>
      <c r="G53" s="97"/>
      <c r="H53" s="98"/>
      <c r="I53" s="99"/>
      <c r="J53" s="100"/>
      <c r="K53" s="101"/>
      <c r="L53" s="102"/>
      <c r="M53" s="103"/>
      <c r="N53" s="102"/>
      <c r="O53" s="103"/>
      <c r="P53" s="104" t="str">
        <f>IFS($D53="","",$D53, vlookup($D53,'DATA - LIS - RX'!$A:$D,2,0))</f>
        <v/>
      </c>
      <c r="Q53" s="105" t="str">
        <f>IFS($D53="","",$D53, VLOOKUP(D53, 'DATA - LIS - RX'!A:D, 3, 0))</f>
        <v/>
      </c>
      <c r="R53" s="106" t="str">
        <f>IFS($D53="","",$D53, vlookup(D53,'DATA - LIS - RX'!A:D,4,0))</f>
        <v/>
      </c>
      <c r="S53" s="107"/>
      <c r="T53" s="107"/>
      <c r="U53" s="107"/>
      <c r="V53" s="107"/>
      <c r="W53" s="107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</row>
    <row r="54">
      <c r="A54" s="93"/>
      <c r="B54" s="94">
        <f t="shared" si="1"/>
        <v>48</v>
      </c>
      <c r="C54" s="94"/>
      <c r="D54" s="94"/>
      <c r="E54" s="95"/>
      <c r="F54" s="96"/>
      <c r="G54" s="97"/>
      <c r="H54" s="98"/>
      <c r="I54" s="99"/>
      <c r="J54" s="100"/>
      <c r="K54" s="101"/>
      <c r="L54" s="102"/>
      <c r="M54" s="103"/>
      <c r="N54" s="102"/>
      <c r="O54" s="103"/>
      <c r="P54" s="104" t="str">
        <f>IFS($D54="","",$D54, vlookup($D54,'DATA - LIS - RX'!$A:$D,2,0))</f>
        <v/>
      </c>
      <c r="Q54" s="105" t="str">
        <f>IFS($D54="","",$D54, VLOOKUP(D54, 'DATA - LIS - RX'!A:D, 3, 0))</f>
        <v/>
      </c>
      <c r="R54" s="106" t="str">
        <f>IFS($D54="","",$D54, vlookup(D54,'DATA - LIS - RX'!A:D,4,0))</f>
        <v/>
      </c>
      <c r="S54" s="107"/>
      <c r="T54" s="107"/>
      <c r="U54" s="107"/>
      <c r="V54" s="107"/>
      <c r="W54" s="107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</row>
    <row r="55">
      <c r="A55" s="93"/>
      <c r="B55" s="94">
        <f t="shared" si="1"/>
        <v>49</v>
      </c>
      <c r="C55" s="94"/>
      <c r="D55" s="94"/>
      <c r="E55" s="95"/>
      <c r="F55" s="96"/>
      <c r="G55" s="97"/>
      <c r="H55" s="98"/>
      <c r="I55" s="99"/>
      <c r="J55" s="100"/>
      <c r="K55" s="101"/>
      <c r="L55" s="103"/>
      <c r="M55" s="103"/>
      <c r="N55" s="102"/>
      <c r="O55" s="103"/>
      <c r="P55" s="104" t="str">
        <f>IFS($D55="","",$D55, vlookup($D55,'DATA - LIS - RX'!$A:$D,2,0))</f>
        <v/>
      </c>
      <c r="Q55" s="105" t="str">
        <f>IFS($D55="","",$D55, VLOOKUP(D55, 'DATA - LIS - RX'!A:D, 3, 0))</f>
        <v/>
      </c>
      <c r="R55" s="106" t="str">
        <f>IFS($D55="","",$D55, vlookup(D55,'DATA - LIS - RX'!A:D,4,0))</f>
        <v/>
      </c>
      <c r="S55" s="107"/>
      <c r="T55" s="107"/>
      <c r="U55" s="107"/>
      <c r="V55" s="107"/>
      <c r="W55" s="107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</row>
    <row r="56">
      <c r="A56" s="93"/>
      <c r="B56" s="94">
        <f t="shared" si="1"/>
        <v>50</v>
      </c>
      <c r="C56" s="94"/>
      <c r="D56" s="94"/>
      <c r="E56" s="95"/>
      <c r="F56" s="96"/>
      <c r="G56" s="97"/>
      <c r="H56" s="98"/>
      <c r="I56" s="99"/>
      <c r="J56" s="100"/>
      <c r="K56" s="101"/>
      <c r="L56" s="102"/>
      <c r="M56" s="103"/>
      <c r="N56" s="102"/>
      <c r="O56" s="103"/>
      <c r="P56" s="104" t="str">
        <f>IFS($D56="","",$D56, vlookup($D56,'DATA - LIS - RX'!$A:$D,2,0))</f>
        <v/>
      </c>
      <c r="Q56" s="105" t="str">
        <f>IFS($D56="","",$D56, VLOOKUP(D56, 'DATA - LIS - RX'!A:D, 3, 0))</f>
        <v/>
      </c>
      <c r="R56" s="106" t="str">
        <f>IFS($D56="","",$D56, vlookup(D56,'DATA - LIS - RX'!A:D,4,0))</f>
        <v/>
      </c>
      <c r="S56" s="107"/>
      <c r="T56" s="107"/>
      <c r="U56" s="107"/>
      <c r="V56" s="107"/>
      <c r="W56" s="107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</row>
    <row r="57">
      <c r="A57" s="93"/>
      <c r="B57" s="94">
        <f t="shared" si="1"/>
        <v>51</v>
      </c>
      <c r="C57" s="94"/>
      <c r="D57" s="94"/>
      <c r="E57" s="95"/>
      <c r="F57" s="96"/>
      <c r="G57" s="97"/>
      <c r="H57" s="98"/>
      <c r="I57" s="99"/>
      <c r="J57" s="100"/>
      <c r="K57" s="101"/>
      <c r="L57" s="102"/>
      <c r="M57" s="103"/>
      <c r="N57" s="102"/>
      <c r="O57" s="103"/>
      <c r="P57" s="104" t="str">
        <f>IFS($D57="","",$D57, vlookup($D57,'DATA - LIS - RX'!$A:$D,2,0))</f>
        <v/>
      </c>
      <c r="Q57" s="105" t="str">
        <f>IFS($D57="","",$D57, VLOOKUP(D57, 'DATA - LIS - RX'!A:D, 3, 0))</f>
        <v/>
      </c>
      <c r="R57" s="106" t="str">
        <f>IFS($D57="","",$D57, vlookup(D57,'DATA - LIS - RX'!A:D,4,0))</f>
        <v/>
      </c>
      <c r="S57" s="107"/>
      <c r="T57" s="107"/>
      <c r="U57" s="107"/>
      <c r="V57" s="107"/>
      <c r="W57" s="107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</row>
    <row r="58">
      <c r="A58" s="93"/>
      <c r="B58" s="94">
        <f t="shared" si="1"/>
        <v>52</v>
      </c>
      <c r="C58" s="94"/>
      <c r="D58" s="94"/>
      <c r="E58" s="95"/>
      <c r="F58" s="96"/>
      <c r="G58" s="97"/>
      <c r="H58" s="98"/>
      <c r="I58" s="99"/>
      <c r="J58" s="100"/>
      <c r="K58" s="101"/>
      <c r="L58" s="103"/>
      <c r="M58" s="103"/>
      <c r="N58" s="102"/>
      <c r="O58" s="103"/>
      <c r="P58" s="104" t="str">
        <f>IFS($D58="","",$D58, vlookup($D58,'DATA - LIS - RX'!$A:$D,2,0))</f>
        <v/>
      </c>
      <c r="Q58" s="105" t="str">
        <f>IFS($D58="","",$D58, VLOOKUP(D58, 'DATA - LIS - RX'!A:D, 3, 0))</f>
        <v/>
      </c>
      <c r="R58" s="106" t="str">
        <f>IFS($D58="","",$D58, vlookup(D58,'DATA - LIS - RX'!A:D,4,0))</f>
        <v/>
      </c>
      <c r="S58" s="107"/>
      <c r="T58" s="107"/>
      <c r="U58" s="107"/>
      <c r="V58" s="107"/>
      <c r="W58" s="107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</row>
    <row r="59">
      <c r="A59" s="114"/>
      <c r="B59" s="94">
        <f t="shared" si="1"/>
        <v>53</v>
      </c>
      <c r="C59" s="94"/>
      <c r="D59" s="94"/>
      <c r="E59" s="95"/>
      <c r="F59" s="96"/>
      <c r="G59" s="97"/>
      <c r="H59" s="98"/>
      <c r="I59" s="99"/>
      <c r="J59" s="100"/>
      <c r="K59" s="101"/>
      <c r="L59" s="102"/>
      <c r="M59" s="103"/>
      <c r="N59" s="102"/>
      <c r="O59" s="103"/>
      <c r="P59" s="104" t="str">
        <f>IFS($D59="","",$D59, vlookup($D59,'DATA - LIS - RX'!$A:$D,2,0))</f>
        <v/>
      </c>
      <c r="Q59" s="105" t="str">
        <f>IFS($D59="","",$D59, VLOOKUP(D59, 'DATA - LIS - RX'!A:D, 3, 0))</f>
        <v/>
      </c>
      <c r="R59" s="106" t="str">
        <f>IFS($D59="","",$D59, vlookup(D59,'DATA - LIS - RX'!A:D,4,0))</f>
        <v/>
      </c>
      <c r="S59" s="107"/>
      <c r="T59" s="107"/>
      <c r="U59" s="107"/>
      <c r="V59" s="107"/>
      <c r="W59" s="107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</row>
    <row r="60">
      <c r="A60" s="114"/>
      <c r="B60" s="94">
        <f t="shared" si="1"/>
        <v>54</v>
      </c>
      <c r="C60" s="94"/>
      <c r="D60" s="94"/>
      <c r="E60" s="95"/>
      <c r="F60" s="96"/>
      <c r="G60" s="97"/>
      <c r="H60" s="98"/>
      <c r="I60" s="99"/>
      <c r="J60" s="100"/>
      <c r="K60" s="101"/>
      <c r="L60" s="102"/>
      <c r="M60" s="103"/>
      <c r="N60" s="102"/>
      <c r="O60" s="103"/>
      <c r="P60" s="104" t="str">
        <f>IFS($D60="","",$D60, vlookup($D60,'DATA - LIS - RX'!$A:$D,2,0))</f>
        <v/>
      </c>
      <c r="Q60" s="105" t="str">
        <f>IFS($D60="","",$D60, VLOOKUP(D60, 'DATA - LIS - RX'!A:D, 3, 0))</f>
        <v/>
      </c>
      <c r="R60" s="106" t="str">
        <f>IFS($D60="","",$D60, vlookup(D60,'DATA - LIS - RX'!A:D,4,0))</f>
        <v/>
      </c>
      <c r="S60" s="107"/>
      <c r="T60" s="107"/>
      <c r="U60" s="107"/>
      <c r="V60" s="107"/>
      <c r="W60" s="107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</row>
    <row r="61">
      <c r="A61" s="114"/>
      <c r="B61" s="94">
        <f t="shared" si="1"/>
        <v>55</v>
      </c>
      <c r="C61" s="94"/>
      <c r="D61" s="94"/>
      <c r="E61" s="95"/>
      <c r="F61" s="96"/>
      <c r="G61" s="97"/>
      <c r="H61" s="98"/>
      <c r="I61" s="99"/>
      <c r="J61" s="100"/>
      <c r="K61" s="101"/>
      <c r="L61" s="102"/>
      <c r="M61" s="103"/>
      <c r="N61" s="102"/>
      <c r="O61" s="103"/>
      <c r="P61" s="104" t="str">
        <f>IFS($D61="","",$D61, vlookup($D61,'DATA - LIS - RX'!$A:$D,2,0))</f>
        <v/>
      </c>
      <c r="Q61" s="105" t="str">
        <f>IFS($D61="","",$D61, VLOOKUP(D61, 'DATA - LIS - RX'!A:D, 3, 0))</f>
        <v/>
      </c>
      <c r="R61" s="106" t="str">
        <f>IFS($D61="","",$D61, vlookup(D61,'DATA - LIS - RX'!A:D,4,0))</f>
        <v/>
      </c>
      <c r="S61" s="107"/>
      <c r="T61" s="107"/>
      <c r="U61" s="107"/>
      <c r="V61" s="107"/>
      <c r="W61" s="107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</row>
    <row r="62">
      <c r="A62" s="114"/>
      <c r="B62" s="94">
        <f t="shared" si="1"/>
        <v>56</v>
      </c>
      <c r="C62" s="94"/>
      <c r="D62" s="94"/>
      <c r="E62" s="95"/>
      <c r="F62" s="96"/>
      <c r="G62" s="97"/>
      <c r="H62" s="98"/>
      <c r="I62" s="99"/>
      <c r="J62" s="100"/>
      <c r="K62" s="101"/>
      <c r="L62" s="102"/>
      <c r="M62" s="103"/>
      <c r="N62" s="102"/>
      <c r="O62" s="103"/>
      <c r="P62" s="104" t="str">
        <f>IFS($D62="","",$D62, vlookup($D62,'DATA - LIS - RX'!$A:$D,2,0))</f>
        <v/>
      </c>
      <c r="Q62" s="105" t="str">
        <f>IFS($D62="","",$D62, VLOOKUP(D62, 'DATA - LIS - RX'!A:D, 3, 0))</f>
        <v/>
      </c>
      <c r="R62" s="106" t="str">
        <f>IFS($D62="","",$D62, vlookup(D62,'DATA - LIS - RX'!A:D,4,0))</f>
        <v/>
      </c>
      <c r="S62" s="107"/>
      <c r="T62" s="107"/>
      <c r="U62" s="107"/>
      <c r="V62" s="107"/>
      <c r="W62" s="107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</row>
    <row r="63">
      <c r="A63" s="114"/>
      <c r="B63" s="94">
        <f t="shared" si="1"/>
        <v>57</v>
      </c>
      <c r="C63" s="94"/>
      <c r="D63" s="94"/>
      <c r="E63" s="95"/>
      <c r="F63" s="96"/>
      <c r="G63" s="97"/>
      <c r="H63" s="98"/>
      <c r="I63" s="99"/>
      <c r="J63" s="100"/>
      <c r="K63" s="101"/>
      <c r="L63" s="102"/>
      <c r="M63" s="103"/>
      <c r="N63" s="102"/>
      <c r="O63" s="103"/>
      <c r="P63" s="104" t="str">
        <f>IFS($D63="","",$D63, vlookup($D63,'DATA - LIS - RX'!$A:$D,2,0))</f>
        <v/>
      </c>
      <c r="Q63" s="105" t="str">
        <f>IFS($D63="","",$D63, VLOOKUP(D63, 'DATA - LIS - RX'!A:D, 3, 0))</f>
        <v/>
      </c>
      <c r="R63" s="106" t="str">
        <f>IFS($D63="","",$D63, vlookup(D63,'DATA - LIS - RX'!A:D,4,0))</f>
        <v/>
      </c>
      <c r="S63" s="107"/>
      <c r="T63" s="107"/>
      <c r="U63" s="107"/>
      <c r="V63" s="107"/>
      <c r="W63" s="107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</row>
    <row r="64">
      <c r="A64" s="114"/>
      <c r="B64" s="94">
        <f t="shared" si="1"/>
        <v>58</v>
      </c>
      <c r="C64" s="94"/>
      <c r="D64" s="94"/>
      <c r="E64" s="95"/>
      <c r="F64" s="96"/>
      <c r="G64" s="97"/>
      <c r="H64" s="98"/>
      <c r="I64" s="99"/>
      <c r="J64" s="100"/>
      <c r="K64" s="101"/>
      <c r="L64" s="102"/>
      <c r="M64" s="103"/>
      <c r="N64" s="102"/>
      <c r="O64" s="103"/>
      <c r="P64" s="104" t="str">
        <f>IFS($D64="","",$D64, vlookup($D64,'DATA - LIS - RX'!$A:$D,2,0))</f>
        <v/>
      </c>
      <c r="Q64" s="105" t="str">
        <f>IFS($D64="","",$D64, VLOOKUP(D64, 'DATA - LIS - RX'!A:D, 3, 0))</f>
        <v/>
      </c>
      <c r="R64" s="106" t="str">
        <f>IFS($D64="","",$D64, vlookup(D64,'DATA - LIS - RX'!A:D,4,0))</f>
        <v/>
      </c>
      <c r="S64" s="107"/>
      <c r="T64" s="107"/>
      <c r="U64" s="107"/>
      <c r="V64" s="107"/>
      <c r="W64" s="107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</row>
    <row r="65">
      <c r="A65" s="114"/>
      <c r="B65" s="94">
        <f t="shared" si="1"/>
        <v>59</v>
      </c>
      <c r="C65" s="94"/>
      <c r="D65" s="94"/>
      <c r="E65" s="95"/>
      <c r="F65" s="96"/>
      <c r="G65" s="97"/>
      <c r="H65" s="98"/>
      <c r="I65" s="99"/>
      <c r="J65" s="100"/>
      <c r="K65" s="101"/>
      <c r="L65" s="102"/>
      <c r="M65" s="103"/>
      <c r="N65" s="102"/>
      <c r="O65" s="103"/>
      <c r="P65" s="104" t="str">
        <f>IFS($D65="","",$D65, vlookup($D65,'DATA - LIS - RX'!$A:$D,2,0))</f>
        <v/>
      </c>
      <c r="Q65" s="105" t="str">
        <f>IFS($D65="","",$D65, VLOOKUP(D65, 'DATA - LIS - RX'!A:D, 3, 0))</f>
        <v/>
      </c>
      <c r="R65" s="106" t="str">
        <f>IFS($D65="","",$D65, vlookup(D65,'DATA - LIS - RX'!A:D,4,0))</f>
        <v/>
      </c>
      <c r="S65" s="107"/>
      <c r="T65" s="107"/>
      <c r="U65" s="107"/>
      <c r="V65" s="107"/>
      <c r="W65" s="107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</row>
    <row r="66">
      <c r="A66" s="114"/>
      <c r="B66" s="94">
        <f t="shared" si="1"/>
        <v>60</v>
      </c>
      <c r="C66" s="94"/>
      <c r="D66" s="94"/>
      <c r="E66" s="95"/>
      <c r="F66" s="96"/>
      <c r="G66" s="97"/>
      <c r="H66" s="98"/>
      <c r="I66" s="99"/>
      <c r="J66" s="100"/>
      <c r="K66" s="101"/>
      <c r="L66" s="102"/>
      <c r="M66" s="103"/>
      <c r="N66" s="102"/>
      <c r="O66" s="103"/>
      <c r="P66" s="104" t="str">
        <f>IFS($D66="","",$D66, vlookup($D66,'DATA - LIS - RX'!$A:$D,2,0))</f>
        <v/>
      </c>
      <c r="Q66" s="105" t="str">
        <f>IFS($D66="","",$D66, VLOOKUP(D66, 'DATA - LIS - RX'!A:D, 3, 0))</f>
        <v/>
      </c>
      <c r="R66" s="106" t="str">
        <f>IFS($D66="","",$D66, vlookup(D66,'DATA - LIS - RX'!A:D,4,0))</f>
        <v/>
      </c>
      <c r="S66" s="107"/>
      <c r="T66" s="107"/>
      <c r="U66" s="107"/>
      <c r="V66" s="107"/>
      <c r="W66" s="107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</row>
    <row r="67">
      <c r="A67" s="114"/>
      <c r="B67" s="94">
        <f t="shared" si="1"/>
        <v>61</v>
      </c>
      <c r="C67" s="94"/>
      <c r="D67" s="94"/>
      <c r="E67" s="95"/>
      <c r="F67" s="96"/>
      <c r="G67" s="97"/>
      <c r="H67" s="98"/>
      <c r="I67" s="99"/>
      <c r="J67" s="100"/>
      <c r="K67" s="101"/>
      <c r="L67" s="102"/>
      <c r="M67" s="103"/>
      <c r="N67" s="102"/>
      <c r="O67" s="103"/>
      <c r="P67" s="104" t="str">
        <f>IFS($D67="","",$D67, vlookup($D67,'DATA - LIS - RX'!$A:$D,2,0))</f>
        <v/>
      </c>
      <c r="Q67" s="105" t="str">
        <f>IFS($D67="","",$D67, VLOOKUP(D67, 'DATA - LIS - RX'!A:D, 3, 0))</f>
        <v/>
      </c>
      <c r="R67" s="106" t="str">
        <f>IFS($D67="","",$D67, vlookup(D67,'DATA - LIS - RX'!A:D,4,0))</f>
        <v/>
      </c>
      <c r="S67" s="107"/>
      <c r="T67" s="107"/>
      <c r="U67" s="107"/>
      <c r="V67" s="107"/>
      <c r="W67" s="107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</row>
    <row r="68">
      <c r="A68" s="114"/>
      <c r="B68" s="94">
        <f t="shared" si="1"/>
        <v>62</v>
      </c>
      <c r="C68" s="94"/>
      <c r="D68" s="94"/>
      <c r="E68" s="95"/>
      <c r="F68" s="96"/>
      <c r="G68" s="97"/>
      <c r="H68" s="98"/>
      <c r="I68" s="99"/>
      <c r="J68" s="100"/>
      <c r="K68" s="101"/>
      <c r="L68" s="102"/>
      <c r="M68" s="103"/>
      <c r="N68" s="102"/>
      <c r="O68" s="103"/>
      <c r="P68" s="104" t="str">
        <f>IFS($D68="","",$D68, vlookup($D68,'DATA - LIS - RX'!$A:$D,2,0))</f>
        <v/>
      </c>
      <c r="Q68" s="105" t="str">
        <f>IFS($D68="","",$D68, VLOOKUP(D68, 'DATA - LIS - RX'!A:D, 3, 0))</f>
        <v/>
      </c>
      <c r="R68" s="106" t="str">
        <f>IFS($D68="","",$D68, vlookup(D68,'DATA - LIS - RX'!A:D,4,0))</f>
        <v/>
      </c>
      <c r="S68" s="107"/>
      <c r="T68" s="107"/>
      <c r="U68" s="107"/>
      <c r="V68" s="107"/>
      <c r="W68" s="107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</row>
    <row r="69">
      <c r="A69" s="114"/>
      <c r="B69" s="94">
        <f t="shared" si="1"/>
        <v>63</v>
      </c>
      <c r="C69" s="94"/>
      <c r="D69" s="94"/>
      <c r="E69" s="95"/>
      <c r="F69" s="96"/>
      <c r="G69" s="97"/>
      <c r="H69" s="98"/>
      <c r="I69" s="99"/>
      <c r="J69" s="100"/>
      <c r="K69" s="101"/>
      <c r="L69" s="102"/>
      <c r="M69" s="103"/>
      <c r="N69" s="102"/>
      <c r="O69" s="103"/>
      <c r="P69" s="104" t="str">
        <f>IFS($D69="","",$D69, vlookup($D69,'DATA - LIS - RX'!$A:$D,2,0))</f>
        <v/>
      </c>
      <c r="Q69" s="105" t="str">
        <f>IFS($D69="","",$D69, VLOOKUP(D69, 'DATA - LIS - RX'!A:D, 3, 0))</f>
        <v/>
      </c>
      <c r="R69" s="106" t="str">
        <f>IFS($D69="","",$D69, vlookup(D69,'DATA - LIS - RX'!A:D,4,0))</f>
        <v/>
      </c>
      <c r="S69" s="107"/>
      <c r="T69" s="107"/>
      <c r="U69" s="107"/>
      <c r="V69" s="107"/>
      <c r="W69" s="107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</row>
    <row r="70">
      <c r="A70" s="114"/>
      <c r="B70" s="94">
        <f t="shared" si="1"/>
        <v>64</v>
      </c>
      <c r="C70" s="94"/>
      <c r="D70" s="94"/>
      <c r="E70" s="95"/>
      <c r="F70" s="96"/>
      <c r="G70" s="97"/>
      <c r="H70" s="98"/>
      <c r="I70" s="99"/>
      <c r="J70" s="100"/>
      <c r="K70" s="101"/>
      <c r="L70" s="102"/>
      <c r="M70" s="103"/>
      <c r="N70" s="102"/>
      <c r="O70" s="103"/>
      <c r="P70" s="104" t="str">
        <f>IFS($D70="","",$D70, vlookup($D70,'DATA - LIS - RX'!$A:$D,2,0))</f>
        <v/>
      </c>
      <c r="Q70" s="105" t="str">
        <f>IFS($D70="","",$D70, VLOOKUP(D70, 'DATA - LIS - RX'!A:D, 3, 0))</f>
        <v/>
      </c>
      <c r="R70" s="106" t="str">
        <f>IFS($D70="","",$D70, vlookup(D70,'DATA - LIS - RX'!A:D,4,0))</f>
        <v/>
      </c>
      <c r="S70" s="107"/>
      <c r="T70" s="107"/>
      <c r="U70" s="107"/>
      <c r="V70" s="107"/>
      <c r="W70" s="107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</row>
    <row r="71">
      <c r="A71" s="114"/>
      <c r="B71" s="94">
        <f t="shared" si="1"/>
        <v>65</v>
      </c>
      <c r="C71" s="94"/>
      <c r="D71" s="94"/>
      <c r="E71" s="95"/>
      <c r="F71" s="96"/>
      <c r="G71" s="97"/>
      <c r="H71" s="98"/>
      <c r="I71" s="99"/>
      <c r="J71" s="100"/>
      <c r="K71" s="101"/>
      <c r="L71" s="102"/>
      <c r="M71" s="103"/>
      <c r="N71" s="102"/>
      <c r="O71" s="103"/>
      <c r="P71" s="104" t="str">
        <f>IFS($D71="","",$D71, vlookup($D71,'DATA - LIS - RX'!$A:$D,2,0))</f>
        <v/>
      </c>
      <c r="Q71" s="105" t="str">
        <f>IFS($D71="","",$D71, VLOOKUP(D71, 'DATA - LIS - RX'!A:D, 3, 0))</f>
        <v/>
      </c>
      <c r="R71" s="106" t="str">
        <f>IFS($D71="","",$D71, vlookup(D71,'DATA - LIS - RX'!A:D,4,0))</f>
        <v/>
      </c>
      <c r="S71" s="107"/>
      <c r="T71" s="107"/>
      <c r="U71" s="107"/>
      <c r="V71" s="107"/>
      <c r="W71" s="107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</row>
    <row r="72">
      <c r="A72" s="114"/>
      <c r="B72" s="94">
        <f t="shared" si="1"/>
        <v>66</v>
      </c>
      <c r="C72" s="94"/>
      <c r="D72" s="94"/>
      <c r="E72" s="95"/>
      <c r="F72" s="96"/>
      <c r="G72" s="97"/>
      <c r="H72" s="98"/>
      <c r="I72" s="99"/>
      <c r="J72" s="100"/>
      <c r="K72" s="101"/>
      <c r="L72" s="102"/>
      <c r="M72" s="103"/>
      <c r="N72" s="102"/>
      <c r="O72" s="103"/>
      <c r="P72" s="104" t="str">
        <f>IFS($D72="","",$D72, vlookup($D72,'DATA - LIS - RX'!$A:$D,2,0))</f>
        <v/>
      </c>
      <c r="Q72" s="105" t="str">
        <f>IFS($D72="","",$D72, VLOOKUP(D72, 'DATA - LIS - RX'!A:D, 3, 0))</f>
        <v/>
      </c>
      <c r="R72" s="106" t="str">
        <f>IFS($D72="","",$D72, vlookup(D72,'DATA - LIS - RX'!A:D,4,0))</f>
        <v/>
      </c>
      <c r="S72" s="107"/>
      <c r="T72" s="107"/>
      <c r="U72" s="107"/>
      <c r="V72" s="107"/>
      <c r="W72" s="107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</row>
    <row r="73">
      <c r="A73" s="114"/>
      <c r="B73" s="94">
        <f t="shared" si="1"/>
        <v>67</v>
      </c>
      <c r="C73" s="94"/>
      <c r="D73" s="94"/>
      <c r="E73" s="95"/>
      <c r="F73" s="96"/>
      <c r="G73" s="97"/>
      <c r="H73" s="98"/>
      <c r="I73" s="99"/>
      <c r="J73" s="100"/>
      <c r="K73" s="101"/>
      <c r="L73" s="102"/>
      <c r="M73" s="103"/>
      <c r="N73" s="102"/>
      <c r="O73" s="103"/>
      <c r="P73" s="104" t="str">
        <f>IFS($D73="","",$D73, vlookup($D73,'DATA - LIS - RX'!$A:$D,2,0))</f>
        <v/>
      </c>
      <c r="Q73" s="105" t="str">
        <f>IFS($D73="","",$D73, VLOOKUP(D73, 'DATA - LIS - RX'!A:D, 3, 0))</f>
        <v/>
      </c>
      <c r="R73" s="106" t="str">
        <f>IFS($D73="","",$D73, vlookup(D73,'DATA - LIS - RX'!A:D,4,0))</f>
        <v/>
      </c>
      <c r="S73" s="107"/>
      <c r="T73" s="107"/>
      <c r="U73" s="107"/>
      <c r="V73" s="107"/>
      <c r="W73" s="107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</row>
    <row r="74">
      <c r="A74" s="114"/>
      <c r="B74" s="94">
        <f t="shared" si="1"/>
        <v>68</v>
      </c>
      <c r="C74" s="94"/>
      <c r="D74" s="94"/>
      <c r="E74" s="95"/>
      <c r="F74" s="96"/>
      <c r="G74" s="97"/>
      <c r="H74" s="98"/>
      <c r="I74" s="99"/>
      <c r="J74" s="100"/>
      <c r="K74" s="101"/>
      <c r="L74" s="102"/>
      <c r="M74" s="103"/>
      <c r="N74" s="102"/>
      <c r="O74" s="103"/>
      <c r="P74" s="104" t="str">
        <f>IFS($D74="","",$D74, vlookup($D74,'DATA - LIS - RX'!$A:$D,2,0))</f>
        <v/>
      </c>
      <c r="Q74" s="105" t="str">
        <f>IFS($D74="","",$D74, VLOOKUP(D74, 'DATA - LIS - RX'!A:D, 3, 0))</f>
        <v/>
      </c>
      <c r="R74" s="106" t="str">
        <f>IFS($D74="","",$D74, vlookup(D74,'DATA - LIS - RX'!A:D,4,0))</f>
        <v/>
      </c>
      <c r="S74" s="107"/>
      <c r="T74" s="107"/>
      <c r="U74" s="107"/>
      <c r="V74" s="107"/>
      <c r="W74" s="107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</row>
    <row r="75">
      <c r="A75" s="114"/>
      <c r="B75" s="94">
        <f t="shared" si="1"/>
        <v>69</v>
      </c>
      <c r="C75" s="94"/>
      <c r="D75" s="94"/>
      <c r="E75" s="95"/>
      <c r="F75" s="96"/>
      <c r="G75" s="97"/>
      <c r="H75" s="98"/>
      <c r="I75" s="99"/>
      <c r="J75" s="100"/>
      <c r="K75" s="101"/>
      <c r="L75" s="102"/>
      <c r="M75" s="103"/>
      <c r="N75" s="102"/>
      <c r="O75" s="103"/>
      <c r="P75" s="104" t="str">
        <f>IFS($D75="","",$D75, vlookup($D75,'DATA - LIS - RX'!$A:$D,2,0))</f>
        <v/>
      </c>
      <c r="Q75" s="105" t="str">
        <f>IFS($D75="","",$D75, VLOOKUP(D75, 'DATA - LIS - RX'!A:D, 3, 0))</f>
        <v/>
      </c>
      <c r="R75" s="106" t="str">
        <f>IFS($D75="","",$D75, vlookup(D75,'DATA - LIS - RX'!A:D,4,0))</f>
        <v/>
      </c>
      <c r="S75" s="107"/>
      <c r="T75" s="107"/>
      <c r="U75" s="107"/>
      <c r="V75" s="107"/>
      <c r="W75" s="107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</row>
    <row r="76">
      <c r="A76" s="114"/>
      <c r="B76" s="94">
        <f t="shared" si="1"/>
        <v>70</v>
      </c>
      <c r="C76" s="94"/>
      <c r="D76" s="94"/>
      <c r="E76" s="95"/>
      <c r="F76" s="96"/>
      <c r="G76" s="97"/>
      <c r="H76" s="98"/>
      <c r="I76" s="99"/>
      <c r="J76" s="100"/>
      <c r="K76" s="101"/>
      <c r="L76" s="102"/>
      <c r="M76" s="103"/>
      <c r="N76" s="102"/>
      <c r="O76" s="103"/>
      <c r="P76" s="104" t="str">
        <f>IFS($D76="","",$D76, vlookup($D76,'DATA - LIS - RX'!$A:$D,2,0))</f>
        <v/>
      </c>
      <c r="Q76" s="105" t="str">
        <f>IFS($D76="","",$D76, VLOOKUP(D76, 'DATA - LIS - RX'!A:D, 3, 0))</f>
        <v/>
      </c>
      <c r="R76" s="106" t="str">
        <f>IFS($D76="","",$D76, vlookup(D76,'DATA - LIS - RX'!A:D,4,0))</f>
        <v/>
      </c>
      <c r="S76" s="107"/>
      <c r="T76" s="107"/>
      <c r="U76" s="107"/>
      <c r="V76" s="107"/>
      <c r="W76" s="107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</row>
    <row r="77">
      <c r="A77" s="114"/>
      <c r="B77" s="94">
        <f t="shared" si="1"/>
        <v>71</v>
      </c>
      <c r="C77" s="94"/>
      <c r="D77" s="94"/>
      <c r="E77" s="95"/>
      <c r="F77" s="96"/>
      <c r="G77" s="97"/>
      <c r="H77" s="98"/>
      <c r="I77" s="99"/>
      <c r="J77" s="100"/>
      <c r="K77" s="101"/>
      <c r="L77" s="102"/>
      <c r="M77" s="103"/>
      <c r="N77" s="102"/>
      <c r="O77" s="103"/>
      <c r="P77" s="104" t="str">
        <f>IFS($D77="","",$D77, vlookup($D77,'DATA - LIS - RX'!$A:$D,2,0))</f>
        <v/>
      </c>
      <c r="Q77" s="105" t="str">
        <f>IFS($D77="","",$D77, VLOOKUP(D77, 'DATA - LIS - RX'!A:D, 3, 0))</f>
        <v/>
      </c>
      <c r="R77" s="106" t="str">
        <f>IFS($D77="","",$D77, vlookup(D77,'DATA - LIS - RX'!A:D,4,0))</f>
        <v/>
      </c>
      <c r="S77" s="107"/>
      <c r="T77" s="107"/>
      <c r="U77" s="107"/>
      <c r="V77" s="107"/>
      <c r="W77" s="107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</row>
    <row r="78">
      <c r="A78" s="114"/>
      <c r="B78" s="94">
        <f t="shared" si="1"/>
        <v>72</v>
      </c>
      <c r="C78" s="94"/>
      <c r="D78" s="94"/>
      <c r="E78" s="95"/>
      <c r="F78" s="96"/>
      <c r="G78" s="97"/>
      <c r="H78" s="98"/>
      <c r="I78" s="99"/>
      <c r="J78" s="100"/>
      <c r="K78" s="101"/>
      <c r="L78" s="102"/>
      <c r="M78" s="103"/>
      <c r="N78" s="102"/>
      <c r="O78" s="103"/>
      <c r="P78" s="104" t="str">
        <f>IFS($D78="","",$D78, vlookup($D78,'DATA - LIS - RX'!$A:$D,2,0))</f>
        <v/>
      </c>
      <c r="Q78" s="105" t="str">
        <f>IFS($D78="","",$D78, VLOOKUP(D78, 'DATA - LIS - RX'!A:D, 3, 0))</f>
        <v/>
      </c>
      <c r="R78" s="106" t="str">
        <f>IFS($D78="","",$D78, vlookup(D78,'DATA - LIS - RX'!A:D,4,0))</f>
        <v/>
      </c>
      <c r="S78" s="107"/>
      <c r="T78" s="107"/>
      <c r="U78" s="107"/>
      <c r="V78" s="107"/>
      <c r="W78" s="107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</row>
    <row r="79">
      <c r="A79" s="114"/>
      <c r="B79" s="94">
        <f t="shared" si="1"/>
        <v>73</v>
      </c>
      <c r="C79" s="94"/>
      <c r="D79" s="94"/>
      <c r="E79" s="95"/>
      <c r="F79" s="96"/>
      <c r="G79" s="97"/>
      <c r="H79" s="98"/>
      <c r="I79" s="99"/>
      <c r="J79" s="100"/>
      <c r="K79" s="101"/>
      <c r="L79" s="102"/>
      <c r="M79" s="103"/>
      <c r="N79" s="102"/>
      <c r="O79" s="103"/>
      <c r="P79" s="104" t="str">
        <f>IFS($D79="","",$D79, vlookup($D79,'DATA - LIS - RX'!$A:$D,2,0))</f>
        <v/>
      </c>
      <c r="Q79" s="105" t="str">
        <f>IFS($D79="","",$D79, VLOOKUP(D79, 'DATA - LIS - RX'!A:D, 3, 0))</f>
        <v/>
      </c>
      <c r="R79" s="106" t="str">
        <f>IFS($D79="","",$D79, vlookup(D79,'DATA - LIS - RX'!A:D,4,0))</f>
        <v/>
      </c>
      <c r="S79" s="107"/>
      <c r="T79" s="107"/>
      <c r="U79" s="107"/>
      <c r="V79" s="107"/>
      <c r="W79" s="107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</row>
    <row r="80">
      <c r="A80" s="114"/>
      <c r="B80" s="94">
        <f t="shared" si="1"/>
        <v>74</v>
      </c>
      <c r="C80" s="94"/>
      <c r="D80" s="94"/>
      <c r="E80" s="95"/>
      <c r="F80" s="96"/>
      <c r="G80" s="97"/>
      <c r="H80" s="98"/>
      <c r="I80" s="99"/>
      <c r="J80" s="100"/>
      <c r="K80" s="101"/>
      <c r="L80" s="102"/>
      <c r="M80" s="103"/>
      <c r="N80" s="102"/>
      <c r="O80" s="103"/>
      <c r="P80" s="104" t="str">
        <f>IFS($D80="","",$D80, vlookup($D80,'DATA - LIS - RX'!$A:$D,2,0))</f>
        <v/>
      </c>
      <c r="Q80" s="105" t="str">
        <f>IFS($D80="","",$D80, VLOOKUP(D80, 'DATA - LIS - RX'!A:D, 3, 0))</f>
        <v/>
      </c>
      <c r="R80" s="106" t="str">
        <f>IFS($D80="","",$D80, vlookup(D80,'DATA - LIS - RX'!A:D,4,0))</f>
        <v/>
      </c>
      <c r="S80" s="107"/>
      <c r="T80" s="107"/>
      <c r="U80" s="107"/>
      <c r="V80" s="107"/>
      <c r="W80" s="107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</row>
    <row r="81">
      <c r="A81" s="114"/>
      <c r="B81" s="94">
        <f t="shared" si="1"/>
        <v>75</v>
      </c>
      <c r="C81" s="94"/>
      <c r="D81" s="94"/>
      <c r="E81" s="95"/>
      <c r="F81" s="96"/>
      <c r="G81" s="97"/>
      <c r="H81" s="98"/>
      <c r="I81" s="99"/>
      <c r="J81" s="100"/>
      <c r="K81" s="101"/>
      <c r="L81" s="102"/>
      <c r="M81" s="103"/>
      <c r="N81" s="102"/>
      <c r="O81" s="103"/>
      <c r="P81" s="104" t="str">
        <f>IFS($D81="","",$D81, vlookup($D81,'DATA - LIS - RX'!$A:$D,2,0))</f>
        <v/>
      </c>
      <c r="Q81" s="105" t="str">
        <f>IFS($D81="","",$D81, VLOOKUP(D81, 'DATA - LIS - RX'!A:D, 3, 0))</f>
        <v/>
      </c>
      <c r="R81" s="106" t="str">
        <f>IFS($D81="","",$D81, vlookup(D81,'DATA - LIS - RX'!A:D,4,0))</f>
        <v/>
      </c>
      <c r="S81" s="107"/>
      <c r="T81" s="107"/>
      <c r="U81" s="107"/>
      <c r="V81" s="107"/>
      <c r="W81" s="107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</row>
    <row r="82">
      <c r="A82" s="114"/>
      <c r="B82" s="94">
        <f t="shared" si="1"/>
        <v>76</v>
      </c>
      <c r="C82" s="94"/>
      <c r="D82" s="94"/>
      <c r="E82" s="95"/>
      <c r="F82" s="96"/>
      <c r="G82" s="97"/>
      <c r="H82" s="98"/>
      <c r="I82" s="99"/>
      <c r="J82" s="100"/>
      <c r="K82" s="101"/>
      <c r="L82" s="102"/>
      <c r="M82" s="103"/>
      <c r="N82" s="102"/>
      <c r="O82" s="103"/>
      <c r="P82" s="104" t="str">
        <f>IFS($D82="","",$D82, vlookup($D82,'DATA - LIS - RX'!$A:$D,2,0))</f>
        <v/>
      </c>
      <c r="Q82" s="105" t="str">
        <f>IFS($D82="","",$D82, VLOOKUP(D82, 'DATA - LIS - RX'!A:D, 3, 0))</f>
        <v/>
      </c>
      <c r="R82" s="106" t="str">
        <f>IFS($D82="","",$D82, vlookup(D82,'DATA - LIS - RX'!A:D,4,0))</f>
        <v/>
      </c>
      <c r="S82" s="107"/>
      <c r="T82" s="107"/>
      <c r="U82" s="107"/>
      <c r="V82" s="107"/>
      <c r="W82" s="107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</row>
    <row r="83">
      <c r="A83" s="114"/>
      <c r="B83" s="94">
        <f t="shared" si="1"/>
        <v>77</v>
      </c>
      <c r="C83" s="94"/>
      <c r="D83" s="94"/>
      <c r="E83" s="95"/>
      <c r="F83" s="96"/>
      <c r="G83" s="97"/>
      <c r="H83" s="98"/>
      <c r="I83" s="99"/>
      <c r="J83" s="100"/>
      <c r="K83" s="101"/>
      <c r="L83" s="102"/>
      <c r="M83" s="103"/>
      <c r="N83" s="102"/>
      <c r="O83" s="103"/>
      <c r="P83" s="104" t="str">
        <f>IFS($D83="","",$D83, vlookup($D83,'DATA - LIS - RX'!$A:$D,2,0))</f>
        <v/>
      </c>
      <c r="Q83" s="105" t="str">
        <f>IFS($D83="","",$D83, VLOOKUP(D83, 'DATA - LIS - RX'!A:D, 3, 0))</f>
        <v/>
      </c>
      <c r="R83" s="106" t="str">
        <f>IFS($D83="","",$D83, vlookup(D83,'DATA - LIS - RX'!A:D,4,0))</f>
        <v/>
      </c>
      <c r="S83" s="107"/>
      <c r="T83" s="107"/>
      <c r="U83" s="107"/>
      <c r="V83" s="107"/>
      <c r="W83" s="107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</row>
    <row r="84">
      <c r="A84" s="114"/>
      <c r="B84" s="94">
        <f t="shared" si="1"/>
        <v>78</v>
      </c>
      <c r="C84" s="94"/>
      <c r="D84" s="94"/>
      <c r="E84" s="95"/>
      <c r="F84" s="96"/>
      <c r="G84" s="97"/>
      <c r="H84" s="98"/>
      <c r="I84" s="99"/>
      <c r="J84" s="100"/>
      <c r="K84" s="101"/>
      <c r="L84" s="102"/>
      <c r="M84" s="103"/>
      <c r="N84" s="102"/>
      <c r="O84" s="103"/>
      <c r="P84" s="104" t="str">
        <f>IFS($D84="","",$D84, vlookup($D84,'DATA - LIS - RX'!$A:$D,2,0))</f>
        <v/>
      </c>
      <c r="Q84" s="105" t="str">
        <f>IFS($D84="","",$D84, VLOOKUP(D84, 'DATA - LIS - RX'!A:D, 3, 0))</f>
        <v/>
      </c>
      <c r="R84" s="106" t="str">
        <f>IFS($D84="","",$D84, vlookup(D84,'DATA - LIS - RX'!A:D,4,0))</f>
        <v/>
      </c>
      <c r="S84" s="107"/>
      <c r="T84" s="107"/>
      <c r="U84" s="107"/>
      <c r="V84" s="107"/>
      <c r="W84" s="107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</row>
    <row r="85">
      <c r="A85" s="114"/>
      <c r="B85" s="94">
        <f t="shared" si="1"/>
        <v>79</v>
      </c>
      <c r="C85" s="94"/>
      <c r="D85" s="94"/>
      <c r="E85" s="95"/>
      <c r="F85" s="96"/>
      <c r="G85" s="97"/>
      <c r="H85" s="98"/>
      <c r="I85" s="99"/>
      <c r="J85" s="100"/>
      <c r="K85" s="101"/>
      <c r="L85" s="102"/>
      <c r="M85" s="103"/>
      <c r="N85" s="102"/>
      <c r="O85" s="103"/>
      <c r="P85" s="104" t="str">
        <f>IFS($D85="","",$D85, vlookup($D85,'DATA - LIS - RX'!$A:$D,2,0))</f>
        <v/>
      </c>
      <c r="Q85" s="105" t="str">
        <f>IFS($D85="","",$D85, VLOOKUP(D85, 'DATA - LIS - RX'!A:D, 3, 0))</f>
        <v/>
      </c>
      <c r="R85" s="106" t="str">
        <f>IFS($D85="","",$D85, vlookup(D85,'DATA - LIS - RX'!A:D,4,0))</f>
        <v/>
      </c>
      <c r="S85" s="107"/>
      <c r="T85" s="107"/>
      <c r="U85" s="107"/>
      <c r="V85" s="107"/>
      <c r="W85" s="107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</row>
    <row r="86">
      <c r="A86" s="114"/>
      <c r="B86" s="94">
        <f t="shared" si="1"/>
        <v>80</v>
      </c>
      <c r="C86" s="94"/>
      <c r="D86" s="94"/>
      <c r="E86" s="95"/>
      <c r="F86" s="96"/>
      <c r="G86" s="97"/>
      <c r="H86" s="98"/>
      <c r="I86" s="99"/>
      <c r="J86" s="100"/>
      <c r="K86" s="101"/>
      <c r="L86" s="102"/>
      <c r="M86" s="103"/>
      <c r="N86" s="102"/>
      <c r="O86" s="103"/>
      <c r="P86" s="104" t="str">
        <f>IFS($D86="","",$D86, vlookup($D86,'DATA - LIS - RX'!$A:$D,2,0))</f>
        <v/>
      </c>
      <c r="Q86" s="105" t="str">
        <f>IFS($D86="","",$D86, VLOOKUP(D86, 'DATA - LIS - RX'!A:D, 3, 0))</f>
        <v/>
      </c>
      <c r="R86" s="106" t="str">
        <f>IFS($D86="","",$D86, vlookup(D86,'DATA - LIS - RX'!A:D,4,0))</f>
        <v/>
      </c>
      <c r="S86" s="107"/>
      <c r="T86" s="107"/>
      <c r="U86" s="107"/>
      <c r="V86" s="107"/>
      <c r="W86" s="107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</row>
    <row r="87">
      <c r="A87" s="114"/>
      <c r="B87" s="94">
        <f t="shared" si="1"/>
        <v>81</v>
      </c>
      <c r="C87" s="94"/>
      <c r="D87" s="94"/>
      <c r="E87" s="95"/>
      <c r="F87" s="96"/>
      <c r="G87" s="97"/>
      <c r="H87" s="98"/>
      <c r="I87" s="99"/>
      <c r="J87" s="100"/>
      <c r="K87" s="101"/>
      <c r="L87" s="102"/>
      <c r="M87" s="103"/>
      <c r="N87" s="102"/>
      <c r="O87" s="103"/>
      <c r="P87" s="104" t="str">
        <f>IFS($D87="","",$D87, vlookup($D87,'DATA - LIS - RX'!$A:$D,2,0))</f>
        <v/>
      </c>
      <c r="Q87" s="105" t="str">
        <f>IFS($D87="","",$D87, VLOOKUP(D87, 'DATA - LIS - RX'!A:D, 3, 0))</f>
        <v/>
      </c>
      <c r="R87" s="106" t="str">
        <f>IFS($D87="","",$D87, vlookup(D87,'DATA - LIS - RX'!A:D,4,0))</f>
        <v/>
      </c>
      <c r="S87" s="107"/>
      <c r="T87" s="107"/>
      <c r="U87" s="107"/>
      <c r="V87" s="107"/>
      <c r="W87" s="107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</row>
    <row r="88">
      <c r="A88" s="114"/>
      <c r="B88" s="94">
        <f t="shared" si="1"/>
        <v>82</v>
      </c>
      <c r="C88" s="94"/>
      <c r="D88" s="94"/>
      <c r="E88" s="95"/>
      <c r="F88" s="96"/>
      <c r="G88" s="97"/>
      <c r="H88" s="98"/>
      <c r="I88" s="99"/>
      <c r="J88" s="100"/>
      <c r="K88" s="101"/>
      <c r="L88" s="102"/>
      <c r="M88" s="103"/>
      <c r="N88" s="102"/>
      <c r="O88" s="103"/>
      <c r="P88" s="104" t="str">
        <f>IFS($D88="","",$D88, vlookup($D88,'DATA - LIS - RX'!$A:$D,2,0))</f>
        <v/>
      </c>
      <c r="Q88" s="105" t="str">
        <f>IFS($D88="","",$D88, VLOOKUP(D88, 'DATA - LIS - RX'!A:D, 3, 0))</f>
        <v/>
      </c>
      <c r="R88" s="106" t="str">
        <f>IFS($D88="","",$D88, vlookup(D88,'DATA - LIS - RX'!A:D,4,0))</f>
        <v/>
      </c>
      <c r="S88" s="107"/>
      <c r="T88" s="107"/>
      <c r="U88" s="107"/>
      <c r="V88" s="107"/>
      <c r="W88" s="107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</row>
    <row r="89">
      <c r="A89" s="114"/>
      <c r="B89" s="94">
        <f t="shared" si="1"/>
        <v>83</v>
      </c>
      <c r="C89" s="94"/>
      <c r="D89" s="94"/>
      <c r="E89" s="95"/>
      <c r="F89" s="96"/>
      <c r="G89" s="97"/>
      <c r="H89" s="98"/>
      <c r="I89" s="99"/>
      <c r="J89" s="100"/>
      <c r="K89" s="101"/>
      <c r="L89" s="102"/>
      <c r="M89" s="103"/>
      <c r="N89" s="102"/>
      <c r="O89" s="103"/>
      <c r="P89" s="104" t="str">
        <f>IFS($D89="","",$D89, vlookup($D89,'DATA - LIS - RX'!$A:$D,2,0))</f>
        <v/>
      </c>
      <c r="Q89" s="105" t="str">
        <f>IFS($D89="","",$D89, VLOOKUP(D89, 'DATA - LIS - RX'!A:D, 3, 0))</f>
        <v/>
      </c>
      <c r="R89" s="106" t="str">
        <f>IFS($D89="","",$D89, vlookup(D89,'DATA - LIS - RX'!A:D,4,0))</f>
        <v/>
      </c>
      <c r="S89" s="107"/>
      <c r="T89" s="107"/>
      <c r="U89" s="107"/>
      <c r="V89" s="107"/>
      <c r="W89" s="107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</row>
    <row r="90">
      <c r="A90" s="114"/>
      <c r="B90" s="94">
        <f t="shared" si="1"/>
        <v>84</v>
      </c>
      <c r="C90" s="94"/>
      <c r="D90" s="94"/>
      <c r="E90" s="95"/>
      <c r="F90" s="96"/>
      <c r="G90" s="97"/>
      <c r="H90" s="98"/>
      <c r="I90" s="99"/>
      <c r="J90" s="100"/>
      <c r="K90" s="101"/>
      <c r="L90" s="102"/>
      <c r="M90" s="103"/>
      <c r="N90" s="102"/>
      <c r="O90" s="103"/>
      <c r="P90" s="104" t="str">
        <f>IFS($D90="","",$D90, vlookup($D90,'DATA - LIS - RX'!$A:$D,2,0))</f>
        <v/>
      </c>
      <c r="Q90" s="105" t="str">
        <f>IFS($D90="","",$D90, VLOOKUP(D90, 'DATA - LIS - RX'!A:D, 3, 0))</f>
        <v/>
      </c>
      <c r="R90" s="106" t="str">
        <f>IFS($D90="","",$D90, vlookup(D90,'DATA - LIS - RX'!A:D,4,0))</f>
        <v/>
      </c>
      <c r="S90" s="107"/>
      <c r="T90" s="107"/>
      <c r="U90" s="107"/>
      <c r="V90" s="107"/>
      <c r="W90" s="107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</row>
    <row r="91">
      <c r="A91" s="114"/>
      <c r="B91" s="94">
        <f t="shared" si="1"/>
        <v>85</v>
      </c>
      <c r="C91" s="94"/>
      <c r="D91" s="94"/>
      <c r="E91" s="95"/>
      <c r="F91" s="96"/>
      <c r="G91" s="97"/>
      <c r="H91" s="98"/>
      <c r="I91" s="99"/>
      <c r="J91" s="100"/>
      <c r="K91" s="101"/>
      <c r="L91" s="102"/>
      <c r="M91" s="103"/>
      <c r="N91" s="102"/>
      <c r="O91" s="103"/>
      <c r="P91" s="104" t="str">
        <f>IFS($D91="","",$D91, vlookup($D91,'DATA - LIS - RX'!$A:$D,2,0))</f>
        <v/>
      </c>
      <c r="Q91" s="105" t="str">
        <f>IFS($D91="","",$D91, VLOOKUP(D91, 'DATA - LIS - RX'!A:D, 3, 0))</f>
        <v/>
      </c>
      <c r="R91" s="106" t="str">
        <f>IFS($D91="","",$D91, vlookup(D91,'DATA - LIS - RX'!A:D,4,0))</f>
        <v/>
      </c>
      <c r="S91" s="107"/>
      <c r="T91" s="107"/>
      <c r="U91" s="107"/>
      <c r="V91" s="107"/>
      <c r="W91" s="107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</row>
    <row r="92">
      <c r="A92" s="114"/>
      <c r="B92" s="94">
        <f t="shared" si="1"/>
        <v>86</v>
      </c>
      <c r="C92" s="94"/>
      <c r="D92" s="94"/>
      <c r="E92" s="95"/>
      <c r="F92" s="96"/>
      <c r="G92" s="97"/>
      <c r="H92" s="98"/>
      <c r="I92" s="99"/>
      <c r="J92" s="100"/>
      <c r="K92" s="101"/>
      <c r="L92" s="102"/>
      <c r="M92" s="103"/>
      <c r="N92" s="102"/>
      <c r="O92" s="103"/>
      <c r="P92" s="104" t="str">
        <f>IFS($D92="","",$D92, vlookup($D92,'DATA - LIS - RX'!$A:$D,2,0))</f>
        <v/>
      </c>
      <c r="Q92" s="105" t="str">
        <f>IFS($D92="","",$D92, VLOOKUP(D92, 'DATA - LIS - RX'!A:D, 3, 0))</f>
        <v/>
      </c>
      <c r="R92" s="106" t="str">
        <f>IFS($D92="","",$D92, vlookup(D92,'DATA - LIS - RX'!A:D,4,0))</f>
        <v/>
      </c>
      <c r="S92" s="107"/>
      <c r="T92" s="107"/>
      <c r="U92" s="107"/>
      <c r="V92" s="107"/>
      <c r="W92" s="107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</row>
    <row r="93">
      <c r="A93" s="114"/>
      <c r="B93" s="94">
        <f t="shared" si="1"/>
        <v>87</v>
      </c>
      <c r="C93" s="94"/>
      <c r="D93" s="94"/>
      <c r="E93" s="95"/>
      <c r="F93" s="96"/>
      <c r="G93" s="97"/>
      <c r="H93" s="98"/>
      <c r="I93" s="99"/>
      <c r="J93" s="100"/>
      <c r="K93" s="101"/>
      <c r="L93" s="102"/>
      <c r="M93" s="103"/>
      <c r="N93" s="102"/>
      <c r="O93" s="103"/>
      <c r="P93" s="104" t="str">
        <f>IFS($D93="","",$D93, vlookup($D93,'DATA - LIS - RX'!$A:$D,2,0))</f>
        <v/>
      </c>
      <c r="Q93" s="105" t="str">
        <f>IFS($D93="","",$D93, VLOOKUP(D93, 'DATA - LIS - RX'!A:D, 3, 0))</f>
        <v/>
      </c>
      <c r="R93" s="106" t="str">
        <f>IFS($D93="","",$D93, vlookup(D93,'DATA - LIS - RX'!A:D,4,0))</f>
        <v/>
      </c>
      <c r="S93" s="107"/>
      <c r="T93" s="107"/>
      <c r="U93" s="107"/>
      <c r="V93" s="107"/>
      <c r="W93" s="107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</row>
    <row r="94">
      <c r="A94" s="114"/>
      <c r="B94" s="94">
        <f t="shared" si="1"/>
        <v>88</v>
      </c>
      <c r="C94" s="94"/>
      <c r="D94" s="94"/>
      <c r="E94" s="95"/>
      <c r="F94" s="96"/>
      <c r="G94" s="97"/>
      <c r="H94" s="98"/>
      <c r="I94" s="99"/>
      <c r="J94" s="100"/>
      <c r="K94" s="101"/>
      <c r="L94" s="102"/>
      <c r="M94" s="103"/>
      <c r="N94" s="102"/>
      <c r="O94" s="103"/>
      <c r="P94" s="104" t="str">
        <f>IFS($D94="","",$D94, vlookup($D94,'DATA - LIS - RX'!$A:$D,2,0))</f>
        <v/>
      </c>
      <c r="Q94" s="105" t="str">
        <f>IFS($D94="","",$D94, VLOOKUP(D94, 'DATA - LIS - RX'!A:D, 3, 0))</f>
        <v/>
      </c>
      <c r="R94" s="106" t="str">
        <f>IFS($D94="","",$D94, vlookup(D94,'DATA - LIS - RX'!A:D,4,0))</f>
        <v/>
      </c>
      <c r="S94" s="107"/>
      <c r="T94" s="107"/>
      <c r="U94" s="107"/>
      <c r="V94" s="107"/>
      <c r="W94" s="107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</row>
    <row r="95">
      <c r="A95" s="114"/>
      <c r="B95" s="94">
        <f t="shared" si="1"/>
        <v>89</v>
      </c>
      <c r="C95" s="94"/>
      <c r="D95" s="94"/>
      <c r="E95" s="95"/>
      <c r="F95" s="96"/>
      <c r="G95" s="97"/>
      <c r="H95" s="98"/>
      <c r="I95" s="99"/>
      <c r="J95" s="100"/>
      <c r="K95" s="101"/>
      <c r="L95" s="102"/>
      <c r="M95" s="103"/>
      <c r="N95" s="102"/>
      <c r="O95" s="103"/>
      <c r="P95" s="104" t="str">
        <f>IFS($D95="","",$D95, vlookup($D95,'DATA - LIS - RX'!$A:$D,2,0))</f>
        <v/>
      </c>
      <c r="Q95" s="105" t="str">
        <f>IFS($D95="","",$D95, VLOOKUP(D95, 'DATA - LIS - RX'!A:D, 3, 0))</f>
        <v/>
      </c>
      <c r="R95" s="106" t="str">
        <f>IFS($D95="","",$D95, vlookup(D95,'DATA - LIS - RX'!A:D,4,0))</f>
        <v/>
      </c>
      <c r="S95" s="107"/>
      <c r="T95" s="107"/>
      <c r="U95" s="107"/>
      <c r="V95" s="107"/>
      <c r="W95" s="107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</row>
    <row r="96">
      <c r="A96" s="114"/>
      <c r="B96" s="94">
        <f t="shared" si="1"/>
        <v>90</v>
      </c>
      <c r="C96" s="94"/>
      <c r="D96" s="94"/>
      <c r="E96" s="95"/>
      <c r="F96" s="96"/>
      <c r="G96" s="97"/>
      <c r="H96" s="98"/>
      <c r="I96" s="99"/>
      <c r="J96" s="100"/>
      <c r="K96" s="101"/>
      <c r="L96" s="102"/>
      <c r="M96" s="103"/>
      <c r="N96" s="102"/>
      <c r="O96" s="103"/>
      <c r="P96" s="104" t="str">
        <f>IFS($D96="","",$D96, vlookup($D96,'DATA - LIS - RX'!$A:$D,2,0))</f>
        <v/>
      </c>
      <c r="Q96" s="105" t="str">
        <f>IFS($D96="","",$D96, VLOOKUP(D96, 'DATA - LIS - RX'!A:D, 3, 0))</f>
        <v/>
      </c>
      <c r="R96" s="106" t="str">
        <f>IFS($D96="","",$D96, vlookup(D96,'DATA - LIS - RX'!A:D,4,0))</f>
        <v/>
      </c>
      <c r="S96" s="107"/>
      <c r="T96" s="107"/>
      <c r="U96" s="107"/>
      <c r="V96" s="107"/>
      <c r="W96" s="107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</row>
    <row r="97">
      <c r="A97" s="114"/>
      <c r="B97" s="94">
        <f t="shared" si="1"/>
        <v>91</v>
      </c>
      <c r="C97" s="94"/>
      <c r="D97" s="94"/>
      <c r="E97" s="95"/>
      <c r="F97" s="96"/>
      <c r="G97" s="97"/>
      <c r="H97" s="98"/>
      <c r="I97" s="99"/>
      <c r="J97" s="100"/>
      <c r="K97" s="101"/>
      <c r="L97" s="102"/>
      <c r="M97" s="103"/>
      <c r="N97" s="102"/>
      <c r="O97" s="103"/>
      <c r="P97" s="104" t="str">
        <f>IFS($D97="","",$D97, vlookup($D97,'DATA - LIS - RX'!$A:$D,2,0))</f>
        <v/>
      </c>
      <c r="Q97" s="105" t="str">
        <f>IFS($D97="","",$D97, VLOOKUP(D97, 'DATA - LIS - RX'!A:D, 3, 0))</f>
        <v/>
      </c>
      <c r="R97" s="106" t="str">
        <f>IFS($D97="","",$D97, vlookup(D97,'DATA - LIS - RX'!A:D,4,0))</f>
        <v/>
      </c>
      <c r="S97" s="107"/>
      <c r="T97" s="107"/>
      <c r="U97" s="107"/>
      <c r="V97" s="107"/>
      <c r="W97" s="107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</row>
    <row r="98">
      <c r="A98" s="114"/>
      <c r="B98" s="94">
        <f t="shared" si="1"/>
        <v>92</v>
      </c>
      <c r="C98" s="94"/>
      <c r="D98" s="94"/>
      <c r="E98" s="95"/>
      <c r="F98" s="96"/>
      <c r="G98" s="97"/>
      <c r="H98" s="98"/>
      <c r="I98" s="99"/>
      <c r="J98" s="100"/>
      <c r="K98" s="101"/>
      <c r="L98" s="102"/>
      <c r="M98" s="103"/>
      <c r="N98" s="102"/>
      <c r="O98" s="103"/>
      <c r="P98" s="104" t="str">
        <f>IFS($D98="","",$D98, vlookup($D98,'DATA - LIS - RX'!$A:$D,2,0))</f>
        <v/>
      </c>
      <c r="Q98" s="105" t="str">
        <f>IFS($D98="","",$D98, VLOOKUP(D98, 'DATA - LIS - RX'!A:D, 3, 0))</f>
        <v/>
      </c>
      <c r="R98" s="106" t="str">
        <f>IFS($D98="","",$D98, vlookup(D98,'DATA - LIS - RX'!A:D,4,0))</f>
        <v/>
      </c>
      <c r="S98" s="107"/>
      <c r="T98" s="107"/>
      <c r="U98" s="107"/>
      <c r="V98" s="107"/>
      <c r="W98" s="107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</row>
    <row r="99">
      <c r="A99" s="114"/>
      <c r="B99" s="94">
        <f t="shared" si="1"/>
        <v>93</v>
      </c>
      <c r="C99" s="94"/>
      <c r="D99" s="94"/>
      <c r="E99" s="95"/>
      <c r="F99" s="96"/>
      <c r="G99" s="97"/>
      <c r="H99" s="98"/>
      <c r="I99" s="99"/>
      <c r="J99" s="100"/>
      <c r="K99" s="101"/>
      <c r="L99" s="102"/>
      <c r="M99" s="103"/>
      <c r="N99" s="102"/>
      <c r="O99" s="103"/>
      <c r="P99" s="104" t="str">
        <f>IFS($D99="","",$D99, vlookup($D99,'DATA - LIS - RX'!$A:$D,2,0))</f>
        <v/>
      </c>
      <c r="Q99" s="105" t="str">
        <f>IFS($D99="","",$D99, VLOOKUP(D99, 'DATA - LIS - RX'!A:D, 3, 0))</f>
        <v/>
      </c>
      <c r="R99" s="106" t="str">
        <f>IFS($D99="","",$D99, vlookup(D99,'DATA - LIS - RX'!A:D,4,0))</f>
        <v/>
      </c>
      <c r="S99" s="107"/>
      <c r="T99" s="107"/>
      <c r="U99" s="107"/>
      <c r="V99" s="107"/>
      <c r="W99" s="107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</row>
    <row r="100">
      <c r="A100" s="114"/>
      <c r="B100" s="94">
        <f t="shared" si="1"/>
        <v>94</v>
      </c>
      <c r="C100" s="94"/>
      <c r="D100" s="94"/>
      <c r="E100" s="95"/>
      <c r="F100" s="96"/>
      <c r="G100" s="97"/>
      <c r="H100" s="98"/>
      <c r="I100" s="99"/>
      <c r="J100" s="100"/>
      <c r="K100" s="101"/>
      <c r="L100" s="102"/>
      <c r="M100" s="103"/>
      <c r="N100" s="102"/>
      <c r="O100" s="103"/>
      <c r="P100" s="104" t="str">
        <f>IFS($D100="","",$D100, vlookup($D100,'DATA - LIS - RX'!$A:$D,2,0))</f>
        <v/>
      </c>
      <c r="Q100" s="105" t="str">
        <f>IFS($D100="","",$D100, VLOOKUP(D100, 'DATA - LIS - RX'!A:D, 3, 0))</f>
        <v/>
      </c>
      <c r="R100" s="106" t="str">
        <f>IFS($D100="","",$D100, vlookup(D100,'DATA - LIS - RX'!A:D,4,0))</f>
        <v/>
      </c>
      <c r="S100" s="107"/>
      <c r="T100" s="107"/>
      <c r="U100" s="107"/>
      <c r="V100" s="107"/>
      <c r="W100" s="107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</row>
    <row r="101">
      <c r="A101" s="114"/>
      <c r="B101" s="94">
        <f t="shared" si="1"/>
        <v>95</v>
      </c>
      <c r="C101" s="94"/>
      <c r="D101" s="94"/>
      <c r="E101" s="95"/>
      <c r="F101" s="96"/>
      <c r="G101" s="97"/>
      <c r="H101" s="98"/>
      <c r="I101" s="99"/>
      <c r="J101" s="100"/>
      <c r="K101" s="101"/>
      <c r="L101" s="102"/>
      <c r="M101" s="103"/>
      <c r="N101" s="102"/>
      <c r="O101" s="103"/>
      <c r="P101" s="104" t="str">
        <f>IFS($D101="","",$D101, vlookup($D101,'DATA - LIS - RX'!$A:$D,2,0))</f>
        <v/>
      </c>
      <c r="Q101" s="105" t="str">
        <f>IFS($D101="","",$D101, VLOOKUP(D101, 'DATA - LIS - RX'!A:D, 3, 0))</f>
        <v/>
      </c>
      <c r="R101" s="106" t="str">
        <f>IFS($D101="","",$D101, vlookup(D101,'DATA - LIS - RX'!A:D,4,0))</f>
        <v/>
      </c>
      <c r="S101" s="107"/>
      <c r="T101" s="107"/>
      <c r="U101" s="107"/>
      <c r="V101" s="107"/>
      <c r="W101" s="107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</row>
    <row r="102">
      <c r="A102" s="114"/>
      <c r="B102" s="94">
        <f t="shared" si="1"/>
        <v>96</v>
      </c>
      <c r="C102" s="94"/>
      <c r="D102" s="94"/>
      <c r="E102" s="95"/>
      <c r="F102" s="96"/>
      <c r="G102" s="97"/>
      <c r="H102" s="98"/>
      <c r="I102" s="99"/>
      <c r="J102" s="100"/>
      <c r="K102" s="101"/>
      <c r="L102" s="102"/>
      <c r="M102" s="103"/>
      <c r="N102" s="102"/>
      <c r="O102" s="103"/>
      <c r="P102" s="104" t="str">
        <f>IFS($D102="","",$D102, vlookup($D102,'DATA - LIS - RX'!$A:$D,2,0))</f>
        <v/>
      </c>
      <c r="Q102" s="105" t="str">
        <f>IFS($D102="","",$D102, VLOOKUP(D102, 'DATA - LIS - RX'!A:D, 3, 0))</f>
        <v/>
      </c>
      <c r="R102" s="106" t="str">
        <f>IFS($D102="","",$D102, vlookup(D102,'DATA - LIS - RX'!A:D,4,0))</f>
        <v/>
      </c>
      <c r="S102" s="107"/>
      <c r="T102" s="107"/>
      <c r="U102" s="107"/>
      <c r="V102" s="107"/>
      <c r="W102" s="107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</row>
    <row r="103">
      <c r="A103" s="114"/>
      <c r="B103" s="94">
        <f t="shared" si="1"/>
        <v>97</v>
      </c>
      <c r="C103" s="94"/>
      <c r="D103" s="94"/>
      <c r="E103" s="95"/>
      <c r="F103" s="96"/>
      <c r="G103" s="97"/>
      <c r="H103" s="98"/>
      <c r="I103" s="99"/>
      <c r="J103" s="100"/>
      <c r="K103" s="101"/>
      <c r="L103" s="102"/>
      <c r="M103" s="103"/>
      <c r="N103" s="102"/>
      <c r="O103" s="103"/>
      <c r="P103" s="104" t="str">
        <f>IFS($D103="","",$D103, vlookup($D103,'DATA - LIS - RX'!$A:$D,2,0))</f>
        <v/>
      </c>
      <c r="Q103" s="105" t="str">
        <f>IFS($D103="","",$D103, VLOOKUP(D103, 'DATA - LIS - RX'!A:D, 3, 0))</f>
        <v/>
      </c>
      <c r="R103" s="106" t="str">
        <f>IFS($D103="","",$D103, vlookup(D103,'DATA - LIS - RX'!A:D,4,0))</f>
        <v/>
      </c>
      <c r="S103" s="107"/>
      <c r="T103" s="107"/>
      <c r="U103" s="107"/>
      <c r="V103" s="107"/>
      <c r="W103" s="107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</row>
    <row r="104">
      <c r="A104" s="114"/>
      <c r="B104" s="94">
        <f t="shared" si="1"/>
        <v>98</v>
      </c>
      <c r="C104" s="94"/>
      <c r="D104" s="94"/>
      <c r="E104" s="95"/>
      <c r="F104" s="96"/>
      <c r="G104" s="97"/>
      <c r="H104" s="98"/>
      <c r="I104" s="99"/>
      <c r="J104" s="100"/>
      <c r="K104" s="101"/>
      <c r="L104" s="102"/>
      <c r="M104" s="103"/>
      <c r="N104" s="102"/>
      <c r="O104" s="103"/>
      <c r="P104" s="104" t="str">
        <f>IFS($D104="","",$D104, vlookup($D104,'DATA - LIS - RX'!$A:$D,2,0))</f>
        <v/>
      </c>
      <c r="Q104" s="105" t="str">
        <f>IFS($D104="","",$D104, VLOOKUP(D104, 'DATA - LIS - RX'!A:D, 3, 0))</f>
        <v/>
      </c>
      <c r="R104" s="106" t="str">
        <f>IFS($D104="","",$D104, vlookup(D104,'DATA - LIS - RX'!A:D,4,0))</f>
        <v/>
      </c>
      <c r="S104" s="107"/>
      <c r="T104" s="107"/>
      <c r="U104" s="107"/>
      <c r="V104" s="107"/>
      <c r="W104" s="107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</row>
    <row r="105">
      <c r="A105" s="114"/>
      <c r="B105" s="94">
        <f t="shared" si="1"/>
        <v>99</v>
      </c>
      <c r="C105" s="94"/>
      <c r="D105" s="94"/>
      <c r="E105" s="95"/>
      <c r="F105" s="96"/>
      <c r="G105" s="97"/>
      <c r="H105" s="98"/>
      <c r="I105" s="99"/>
      <c r="J105" s="100"/>
      <c r="K105" s="101"/>
      <c r="L105" s="102"/>
      <c r="M105" s="103"/>
      <c r="N105" s="102"/>
      <c r="O105" s="103"/>
      <c r="P105" s="104" t="str">
        <f>IFS($D105="","",$D105, vlookup($D105,'DATA - LIS - RX'!$A:$D,2,0))</f>
        <v/>
      </c>
      <c r="Q105" s="105" t="str">
        <f>IFS($D105="","",$D105, VLOOKUP(D105, 'DATA - LIS - RX'!A:D, 3, 0))</f>
        <v/>
      </c>
      <c r="R105" s="106" t="str">
        <f>IFS($D105="","",$D105, vlookup(D105,'DATA - LIS - RX'!A:D,4,0))</f>
        <v/>
      </c>
      <c r="S105" s="107"/>
      <c r="T105" s="107"/>
      <c r="U105" s="107"/>
      <c r="V105" s="107"/>
      <c r="W105" s="107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</row>
    <row r="106">
      <c r="A106" s="114"/>
      <c r="B106" s="94">
        <f t="shared" si="1"/>
        <v>100</v>
      </c>
      <c r="C106" s="94"/>
      <c r="D106" s="94"/>
      <c r="E106" s="95"/>
      <c r="F106" s="96"/>
      <c r="G106" s="97"/>
      <c r="H106" s="98"/>
      <c r="I106" s="99"/>
      <c r="J106" s="100"/>
      <c r="K106" s="101"/>
      <c r="L106" s="102"/>
      <c r="M106" s="103"/>
      <c r="N106" s="102"/>
      <c r="O106" s="103"/>
      <c r="P106" s="104" t="str">
        <f>IFS($D106="","",$D106, vlookup($D106,'DATA - LIS - RX'!$A:$D,2,0))</f>
        <v/>
      </c>
      <c r="Q106" s="105" t="str">
        <f>IFS($D106="","",$D106, VLOOKUP(D106, 'DATA - LIS - RX'!A:D, 3, 0))</f>
        <v/>
      </c>
      <c r="R106" s="106" t="str">
        <f>IFS($D106="","",$D106, vlookup(D106,'DATA - LIS - RX'!A:D,4,0))</f>
        <v/>
      </c>
      <c r="S106" s="107"/>
      <c r="T106" s="107"/>
      <c r="U106" s="107"/>
      <c r="V106" s="107"/>
      <c r="W106" s="107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</row>
    <row r="107">
      <c r="A107" s="114"/>
      <c r="B107" s="94">
        <f t="shared" si="1"/>
        <v>101</v>
      </c>
      <c r="C107" s="94"/>
      <c r="D107" s="94"/>
      <c r="E107" s="95"/>
      <c r="F107" s="96"/>
      <c r="G107" s="97"/>
      <c r="H107" s="98"/>
      <c r="I107" s="99"/>
      <c r="J107" s="100"/>
      <c r="K107" s="101"/>
      <c r="L107" s="102"/>
      <c r="M107" s="103"/>
      <c r="N107" s="102"/>
      <c r="O107" s="103"/>
      <c r="P107" s="104" t="str">
        <f>IFS($D107="","",$D107, vlookup($D107,'DATA - LIS - RX'!$A:$D,2,0))</f>
        <v/>
      </c>
      <c r="Q107" s="105" t="str">
        <f>IFS($D107="","",$D107, VLOOKUP(D107, 'DATA - LIS - RX'!A:D, 3, 0))</f>
        <v/>
      </c>
      <c r="R107" s="106" t="str">
        <f>IFS($D107="","",$D107, vlookup(D107,'DATA - LIS - RX'!A:D,4,0))</f>
        <v/>
      </c>
      <c r="S107" s="107"/>
      <c r="T107" s="107"/>
      <c r="U107" s="107"/>
      <c r="V107" s="107"/>
      <c r="W107" s="107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</row>
    <row r="108">
      <c r="A108" s="114"/>
      <c r="B108" s="94">
        <f t="shared" si="1"/>
        <v>102</v>
      </c>
      <c r="C108" s="94"/>
      <c r="D108" s="94"/>
      <c r="E108" s="95"/>
      <c r="F108" s="96"/>
      <c r="G108" s="97"/>
      <c r="H108" s="98"/>
      <c r="I108" s="99"/>
      <c r="J108" s="100"/>
      <c r="K108" s="101"/>
      <c r="L108" s="102"/>
      <c r="M108" s="103"/>
      <c r="N108" s="102"/>
      <c r="O108" s="103"/>
      <c r="P108" s="104" t="str">
        <f>IFS($D108="","",$D108, vlookup($D108,'DATA - LIS - RX'!$A:$D,2,0))</f>
        <v/>
      </c>
      <c r="Q108" s="105" t="str">
        <f>IFS($D108="","",$D108, VLOOKUP(D108, 'DATA - LIS - RX'!A:D, 3, 0))</f>
        <v/>
      </c>
      <c r="R108" s="106" t="str">
        <f>IFS($D108="","",$D108, vlookup(D108,'DATA - LIS - RX'!A:D,4,0))</f>
        <v/>
      </c>
      <c r="S108" s="107"/>
      <c r="T108" s="107"/>
      <c r="U108" s="107"/>
      <c r="V108" s="107"/>
      <c r="W108" s="107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</row>
    <row r="109">
      <c r="A109" s="114"/>
      <c r="B109" s="94">
        <f t="shared" si="1"/>
        <v>103</v>
      </c>
      <c r="C109" s="94"/>
      <c r="D109" s="94"/>
      <c r="E109" s="95"/>
      <c r="F109" s="96"/>
      <c r="G109" s="97"/>
      <c r="H109" s="98"/>
      <c r="I109" s="99"/>
      <c r="J109" s="100"/>
      <c r="K109" s="101"/>
      <c r="L109" s="102"/>
      <c r="M109" s="103"/>
      <c r="N109" s="102"/>
      <c r="O109" s="103"/>
      <c r="P109" s="104" t="str">
        <f>IFS($D109="","",$D109, vlookup($D109,'DATA - LIS - RX'!$A:$D,2,0))</f>
        <v/>
      </c>
      <c r="Q109" s="105" t="str">
        <f>IFS($D109="","",$D109, VLOOKUP(D109, 'DATA - LIS - RX'!A:D, 3, 0))</f>
        <v/>
      </c>
      <c r="R109" s="106" t="str">
        <f>IFS($D109="","",$D109, vlookup(D109,'DATA - LIS - RX'!A:D,4,0))</f>
        <v/>
      </c>
      <c r="S109" s="107"/>
      <c r="T109" s="107"/>
      <c r="U109" s="107"/>
      <c r="V109" s="107"/>
      <c r="W109" s="107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</row>
    <row r="110">
      <c r="A110" s="114"/>
      <c r="B110" s="94">
        <f t="shared" si="1"/>
        <v>104</v>
      </c>
      <c r="C110" s="94"/>
      <c r="D110" s="94"/>
      <c r="E110" s="95"/>
      <c r="F110" s="96"/>
      <c r="G110" s="97"/>
      <c r="H110" s="98"/>
      <c r="I110" s="99"/>
      <c r="J110" s="100"/>
      <c r="K110" s="101"/>
      <c r="L110" s="102"/>
      <c r="M110" s="103"/>
      <c r="N110" s="102"/>
      <c r="O110" s="103"/>
      <c r="P110" s="104" t="str">
        <f>IFS($D110="","",$D110, vlookup($D110,'DATA - LIS - RX'!$A:$D,2,0))</f>
        <v/>
      </c>
      <c r="Q110" s="105" t="str">
        <f>IFS($D110="","",$D110, VLOOKUP(D110, 'DATA - LIS - RX'!A:D, 3, 0))</f>
        <v/>
      </c>
      <c r="R110" s="106" t="str">
        <f>IFS($D110="","",$D110, vlookup(D110,'DATA - LIS - RX'!A:D,4,0))</f>
        <v/>
      </c>
      <c r="S110" s="107"/>
      <c r="T110" s="107"/>
      <c r="U110" s="107"/>
      <c r="V110" s="107"/>
      <c r="W110" s="107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</row>
    <row r="111">
      <c r="A111" s="114"/>
      <c r="B111" s="94">
        <f t="shared" si="1"/>
        <v>105</v>
      </c>
      <c r="C111" s="94"/>
      <c r="D111" s="94"/>
      <c r="E111" s="95"/>
      <c r="F111" s="96"/>
      <c r="G111" s="97"/>
      <c r="H111" s="98"/>
      <c r="I111" s="99"/>
      <c r="J111" s="100"/>
      <c r="K111" s="101"/>
      <c r="L111" s="102"/>
      <c r="M111" s="103"/>
      <c r="N111" s="102"/>
      <c r="O111" s="103"/>
      <c r="P111" s="104" t="str">
        <f>IFS($D111="","",$D111, vlookup($D111,'DATA - LIS - RX'!$A:$D,2,0))</f>
        <v/>
      </c>
      <c r="Q111" s="105" t="str">
        <f>IFS($D111="","",$D111, VLOOKUP(D111, 'DATA - LIS - RX'!A:D, 3, 0))</f>
        <v/>
      </c>
      <c r="R111" s="106" t="str">
        <f>IFS($D111="","",$D111, vlookup(D111,'DATA - LIS - RX'!A:D,4,0))</f>
        <v/>
      </c>
      <c r="S111" s="107"/>
      <c r="T111" s="107"/>
      <c r="U111" s="107"/>
      <c r="V111" s="107"/>
      <c r="W111" s="107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</row>
    <row r="112">
      <c r="A112" s="114"/>
      <c r="B112" s="94">
        <f t="shared" si="1"/>
        <v>106</v>
      </c>
      <c r="C112" s="94"/>
      <c r="D112" s="94"/>
      <c r="E112" s="95"/>
      <c r="F112" s="96"/>
      <c r="G112" s="97"/>
      <c r="H112" s="98"/>
      <c r="I112" s="99"/>
      <c r="J112" s="100"/>
      <c r="K112" s="101"/>
      <c r="L112" s="102"/>
      <c r="M112" s="103"/>
      <c r="N112" s="102"/>
      <c r="O112" s="103"/>
      <c r="P112" s="104" t="str">
        <f>IFS($D112="","",$D112, vlookup($D112,'DATA - LIS - RX'!$A:$D,2,0))</f>
        <v/>
      </c>
      <c r="Q112" s="105" t="str">
        <f>IFS($D112="","",$D112, VLOOKUP(D112, 'DATA - LIS - RX'!A:D, 3, 0))</f>
        <v/>
      </c>
      <c r="R112" s="106" t="str">
        <f>IFS($D112="","",$D112, vlookup(D112,'DATA - LIS - RX'!A:D,4,0))</f>
        <v/>
      </c>
      <c r="S112" s="107"/>
      <c r="T112" s="107"/>
      <c r="U112" s="107"/>
      <c r="V112" s="107"/>
      <c r="W112" s="107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</row>
    <row r="113">
      <c r="A113" s="114"/>
      <c r="B113" s="94">
        <f t="shared" si="1"/>
        <v>107</v>
      </c>
      <c r="C113" s="94"/>
      <c r="D113" s="94"/>
      <c r="E113" s="95"/>
      <c r="F113" s="96"/>
      <c r="G113" s="97"/>
      <c r="H113" s="98"/>
      <c r="I113" s="99"/>
      <c r="J113" s="100"/>
      <c r="K113" s="101"/>
      <c r="L113" s="102"/>
      <c r="M113" s="103"/>
      <c r="N113" s="102"/>
      <c r="O113" s="103"/>
      <c r="P113" s="104" t="str">
        <f>IFS($D113="","",$D113, vlookup($D113,'DATA - LIS - RX'!$A:$D,2,0))</f>
        <v/>
      </c>
      <c r="Q113" s="105" t="str">
        <f>IFS($D113="","",$D113, VLOOKUP(D113, 'DATA - LIS - RX'!A:D, 3, 0))</f>
        <v/>
      </c>
      <c r="R113" s="106" t="str">
        <f>IFS($D113="","",$D113, vlookup(D113,'DATA - LIS - RX'!A:D,4,0))</f>
        <v/>
      </c>
      <c r="S113" s="107"/>
      <c r="T113" s="107"/>
      <c r="U113" s="107"/>
      <c r="V113" s="107"/>
      <c r="W113" s="107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</row>
    <row r="114">
      <c r="A114" s="114"/>
      <c r="B114" s="94">
        <f t="shared" si="1"/>
        <v>108</v>
      </c>
      <c r="C114" s="94"/>
      <c r="D114" s="94"/>
      <c r="E114" s="95"/>
      <c r="F114" s="96"/>
      <c r="G114" s="97"/>
      <c r="H114" s="98"/>
      <c r="I114" s="99"/>
      <c r="J114" s="100"/>
      <c r="K114" s="101"/>
      <c r="L114" s="102"/>
      <c r="M114" s="103"/>
      <c r="N114" s="102"/>
      <c r="O114" s="103"/>
      <c r="P114" s="104" t="str">
        <f>IFS($D114="","",$D114, vlookup($D114,'DATA - LIS - RX'!$A:$D,2,0))</f>
        <v/>
      </c>
      <c r="Q114" s="105" t="str">
        <f>IFS($D114="","",$D114, VLOOKUP(D114, 'DATA - LIS - RX'!A:D, 3, 0))</f>
        <v/>
      </c>
      <c r="R114" s="106" t="str">
        <f>IFS($D114="","",$D114, vlookup(D114,'DATA - LIS - RX'!A:D,4,0))</f>
        <v/>
      </c>
      <c r="S114" s="107"/>
      <c r="T114" s="107"/>
      <c r="U114" s="107"/>
      <c r="V114" s="107"/>
      <c r="W114" s="107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</row>
    <row r="115">
      <c r="A115" s="114"/>
      <c r="B115" s="94">
        <f t="shared" si="1"/>
        <v>109</v>
      </c>
      <c r="C115" s="94"/>
      <c r="D115" s="94"/>
      <c r="E115" s="95"/>
      <c r="F115" s="96"/>
      <c r="G115" s="97"/>
      <c r="H115" s="98"/>
      <c r="I115" s="99"/>
      <c r="J115" s="100"/>
      <c r="K115" s="101"/>
      <c r="L115" s="102"/>
      <c r="M115" s="103"/>
      <c r="N115" s="102"/>
      <c r="O115" s="103"/>
      <c r="P115" s="104" t="str">
        <f>IFS($D115="","",$D115, vlookup($D115,'DATA - LIS - RX'!$A:$D,2,0))</f>
        <v/>
      </c>
      <c r="Q115" s="105" t="str">
        <f>IFS($D115="","",$D115, VLOOKUP(D115, 'DATA - LIS - RX'!A:D, 3, 0))</f>
        <v/>
      </c>
      <c r="R115" s="106" t="str">
        <f>IFS($D115="","",$D115, vlookup(D115,'DATA - LIS - RX'!A:D,4,0))</f>
        <v/>
      </c>
      <c r="S115" s="107"/>
      <c r="T115" s="107"/>
      <c r="U115" s="107"/>
      <c r="V115" s="107"/>
      <c r="W115" s="107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</row>
    <row r="116">
      <c r="A116" s="114"/>
      <c r="B116" s="94">
        <f t="shared" si="1"/>
        <v>110</v>
      </c>
      <c r="C116" s="94"/>
      <c r="D116" s="94"/>
      <c r="E116" s="95"/>
      <c r="F116" s="96"/>
      <c r="G116" s="97"/>
      <c r="H116" s="98"/>
      <c r="I116" s="99"/>
      <c r="J116" s="100"/>
      <c r="K116" s="101"/>
      <c r="L116" s="102"/>
      <c r="M116" s="103"/>
      <c r="N116" s="102"/>
      <c r="O116" s="103"/>
      <c r="P116" s="104" t="str">
        <f>IFS($D116="","",$D116, vlookup($D116,'DATA - LIS - RX'!$A:$D,2,0))</f>
        <v/>
      </c>
      <c r="Q116" s="105" t="str">
        <f>IFS($D116="","",$D116, VLOOKUP(D116, 'DATA - LIS - RX'!A:D, 3, 0))</f>
        <v/>
      </c>
      <c r="R116" s="106" t="str">
        <f>IFS($D116="","",$D116, vlookup(D116,'DATA - LIS - RX'!A:D,4,0))</f>
        <v/>
      </c>
      <c r="S116" s="107"/>
      <c r="T116" s="107"/>
      <c r="U116" s="107"/>
      <c r="V116" s="107"/>
      <c r="W116" s="107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</row>
    <row r="117">
      <c r="A117" s="114"/>
      <c r="B117" s="94">
        <f t="shared" si="1"/>
        <v>111</v>
      </c>
      <c r="C117" s="94"/>
      <c r="D117" s="94"/>
      <c r="E117" s="95"/>
      <c r="F117" s="96"/>
      <c r="G117" s="97"/>
      <c r="H117" s="98"/>
      <c r="I117" s="99"/>
      <c r="J117" s="100"/>
      <c r="K117" s="101"/>
      <c r="L117" s="102"/>
      <c r="M117" s="103"/>
      <c r="N117" s="102"/>
      <c r="O117" s="103"/>
      <c r="P117" s="104" t="str">
        <f>IFS($D117="","",$D117, vlookup($D117,'DATA - LIS - RX'!$A:$D,2,0))</f>
        <v/>
      </c>
      <c r="Q117" s="105" t="str">
        <f>IFS($D117="","",$D117, VLOOKUP(D117, 'DATA - LIS - RX'!A:D, 3, 0))</f>
        <v/>
      </c>
      <c r="R117" s="106" t="str">
        <f>IFS($D117="","",$D117, vlookup(D117,'DATA - LIS - RX'!A:D,4,0))</f>
        <v/>
      </c>
      <c r="S117" s="107"/>
      <c r="T117" s="107"/>
      <c r="U117" s="107"/>
      <c r="V117" s="107"/>
      <c r="W117" s="107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</row>
    <row r="118">
      <c r="A118" s="114"/>
      <c r="B118" s="94">
        <f t="shared" si="1"/>
        <v>112</v>
      </c>
      <c r="C118" s="94"/>
      <c r="D118" s="94"/>
      <c r="E118" s="95"/>
      <c r="F118" s="96"/>
      <c r="G118" s="97"/>
      <c r="H118" s="98"/>
      <c r="I118" s="99"/>
      <c r="J118" s="100"/>
      <c r="K118" s="101"/>
      <c r="L118" s="102"/>
      <c r="M118" s="103"/>
      <c r="N118" s="102"/>
      <c r="O118" s="103"/>
      <c r="P118" s="104" t="str">
        <f>IFS($D118="","",$D118, vlookup($D118,'DATA - LIS - RX'!$A:$D,2,0))</f>
        <v/>
      </c>
      <c r="Q118" s="105" t="str">
        <f>IFS($D118="","",$D118, VLOOKUP(D118, 'DATA - LIS - RX'!A:D, 3, 0))</f>
        <v/>
      </c>
      <c r="R118" s="106" t="str">
        <f>IFS($D118="","",$D118, vlookup(D118,'DATA - LIS - RX'!A:D,4,0))</f>
        <v/>
      </c>
      <c r="S118" s="107"/>
      <c r="T118" s="107"/>
      <c r="U118" s="107"/>
      <c r="V118" s="107"/>
      <c r="W118" s="107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</row>
    <row r="119">
      <c r="A119" s="114"/>
      <c r="B119" s="94">
        <f t="shared" si="1"/>
        <v>113</v>
      </c>
      <c r="C119" s="94"/>
      <c r="D119" s="94"/>
      <c r="E119" s="95"/>
      <c r="F119" s="96"/>
      <c r="G119" s="97"/>
      <c r="H119" s="98"/>
      <c r="I119" s="99"/>
      <c r="J119" s="100"/>
      <c r="K119" s="101"/>
      <c r="L119" s="102"/>
      <c r="M119" s="103"/>
      <c r="N119" s="102"/>
      <c r="O119" s="103"/>
      <c r="P119" s="104" t="str">
        <f>IFS($D119="","",$D119, vlookup($D119,'DATA - LIS - RX'!$A:$D,2,0))</f>
        <v/>
      </c>
      <c r="Q119" s="105" t="str">
        <f>IFS($D119="","",$D119, VLOOKUP(D119, 'DATA - LIS - RX'!A:D, 3, 0))</f>
        <v/>
      </c>
      <c r="R119" s="106" t="str">
        <f>IFS($D119="","",$D119, vlookup(D119,'DATA - LIS - RX'!A:D,4,0))</f>
        <v/>
      </c>
      <c r="S119" s="107"/>
      <c r="T119" s="107"/>
      <c r="U119" s="107"/>
      <c r="V119" s="107"/>
      <c r="W119" s="107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</row>
    <row r="120">
      <c r="A120" s="114"/>
      <c r="B120" s="94">
        <f t="shared" si="1"/>
        <v>114</v>
      </c>
      <c r="C120" s="94"/>
      <c r="D120" s="94"/>
      <c r="E120" s="95"/>
      <c r="F120" s="96"/>
      <c r="G120" s="97"/>
      <c r="H120" s="98"/>
      <c r="I120" s="99"/>
      <c r="J120" s="100"/>
      <c r="K120" s="101"/>
      <c r="L120" s="102"/>
      <c r="M120" s="103"/>
      <c r="N120" s="102"/>
      <c r="O120" s="103"/>
      <c r="P120" s="104" t="str">
        <f>IFS($D120="","",$D120, vlookup($D120,'DATA - LIS - RX'!$A:$D,2,0))</f>
        <v/>
      </c>
      <c r="Q120" s="105" t="str">
        <f>IFS($D120="","",$D120, VLOOKUP(D120, 'DATA - LIS - RX'!A:D, 3, 0))</f>
        <v/>
      </c>
      <c r="R120" s="106" t="str">
        <f>IFS($D120="","",$D120, vlookup(D120,'DATA - LIS - RX'!A:D,4,0))</f>
        <v/>
      </c>
      <c r="S120" s="107"/>
      <c r="T120" s="107"/>
      <c r="U120" s="107"/>
      <c r="V120" s="107"/>
      <c r="W120" s="107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</row>
    <row r="121">
      <c r="A121" s="114"/>
      <c r="B121" s="94">
        <f t="shared" si="1"/>
        <v>115</v>
      </c>
      <c r="C121" s="94"/>
      <c r="D121" s="94"/>
      <c r="E121" s="95"/>
      <c r="F121" s="96"/>
      <c r="G121" s="97"/>
      <c r="H121" s="98"/>
      <c r="I121" s="99"/>
      <c r="J121" s="100"/>
      <c r="K121" s="101"/>
      <c r="L121" s="102"/>
      <c r="M121" s="103"/>
      <c r="N121" s="102"/>
      <c r="O121" s="103"/>
      <c r="P121" s="104" t="str">
        <f>IFS($D121="","",$D121, vlookup($D121,'DATA - LIS - RX'!$A:$D,2,0))</f>
        <v/>
      </c>
      <c r="Q121" s="105" t="str">
        <f>IFS($D121="","",$D121, VLOOKUP(D121, 'DATA - LIS - RX'!A:D, 3, 0))</f>
        <v/>
      </c>
      <c r="R121" s="106" t="str">
        <f>IFS($D121="","",$D121, vlookup(D121,'DATA - LIS - RX'!A:D,4,0))</f>
        <v/>
      </c>
      <c r="S121" s="107"/>
      <c r="T121" s="107"/>
      <c r="U121" s="107"/>
      <c r="V121" s="107"/>
      <c r="W121" s="107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</row>
    <row r="122">
      <c r="A122" s="114"/>
      <c r="B122" s="94">
        <f t="shared" si="1"/>
        <v>116</v>
      </c>
      <c r="C122" s="94"/>
      <c r="D122" s="94"/>
      <c r="E122" s="95"/>
      <c r="F122" s="96"/>
      <c r="G122" s="97"/>
      <c r="H122" s="98"/>
      <c r="I122" s="99"/>
      <c r="J122" s="100"/>
      <c r="K122" s="101"/>
      <c r="L122" s="102"/>
      <c r="M122" s="103"/>
      <c r="N122" s="102"/>
      <c r="O122" s="103"/>
      <c r="P122" s="104" t="str">
        <f>IFS($D122="","",$D122, vlookup($D122,'DATA - LIS - RX'!$A:$D,2,0))</f>
        <v/>
      </c>
      <c r="Q122" s="105" t="str">
        <f>IFS($D122="","",$D122, VLOOKUP(D122, 'DATA - LIS - RX'!A:D, 3, 0))</f>
        <v/>
      </c>
      <c r="R122" s="106" t="str">
        <f>IFS($D122="","",$D122, vlookup(D122,'DATA - LIS - RX'!A:D,4,0))</f>
        <v/>
      </c>
      <c r="S122" s="107"/>
      <c r="T122" s="107"/>
      <c r="U122" s="107"/>
      <c r="V122" s="107"/>
      <c r="W122" s="107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</row>
    <row r="123">
      <c r="A123" s="114"/>
      <c r="B123" s="94">
        <f t="shared" si="1"/>
        <v>117</v>
      </c>
      <c r="C123" s="94"/>
      <c r="D123" s="94"/>
      <c r="E123" s="95"/>
      <c r="F123" s="96"/>
      <c r="G123" s="97"/>
      <c r="H123" s="98"/>
      <c r="I123" s="99"/>
      <c r="J123" s="100"/>
      <c r="K123" s="101"/>
      <c r="L123" s="102"/>
      <c r="M123" s="103"/>
      <c r="N123" s="102"/>
      <c r="O123" s="103"/>
      <c r="P123" s="104" t="str">
        <f>IFS($D123="","",$D123, vlookup($D123,'DATA - LIS - RX'!$A:$D,2,0))</f>
        <v/>
      </c>
      <c r="Q123" s="105" t="str">
        <f>IFS($D123="","",$D123, VLOOKUP(D123, 'DATA - LIS - RX'!A:D, 3, 0))</f>
        <v/>
      </c>
      <c r="R123" s="106" t="str">
        <f>IFS($D123="","",$D123, vlookup(D123,'DATA - LIS - RX'!A:D,4,0))</f>
        <v/>
      </c>
      <c r="S123" s="107"/>
      <c r="T123" s="107"/>
      <c r="U123" s="107"/>
      <c r="V123" s="107"/>
      <c r="W123" s="107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</row>
    <row r="124">
      <c r="A124" s="114"/>
      <c r="B124" s="94">
        <f t="shared" si="1"/>
        <v>118</v>
      </c>
      <c r="C124" s="94"/>
      <c r="D124" s="94"/>
      <c r="E124" s="95"/>
      <c r="F124" s="96"/>
      <c r="G124" s="97"/>
      <c r="H124" s="98"/>
      <c r="I124" s="99"/>
      <c r="J124" s="100"/>
      <c r="K124" s="101"/>
      <c r="L124" s="102"/>
      <c r="M124" s="103"/>
      <c r="N124" s="102"/>
      <c r="O124" s="103"/>
      <c r="P124" s="104" t="str">
        <f>IFS($D124="","",$D124, vlookup($D124,'DATA - LIS - RX'!$A:$D,2,0))</f>
        <v/>
      </c>
      <c r="Q124" s="105" t="str">
        <f>IFS($D124="","",$D124, VLOOKUP(D124, 'DATA - LIS - RX'!A:D, 3, 0))</f>
        <v/>
      </c>
      <c r="R124" s="106" t="str">
        <f>IFS($D124="","",$D124, vlookup(D124,'DATA - LIS - RX'!A:D,4,0))</f>
        <v/>
      </c>
      <c r="S124" s="107"/>
      <c r="T124" s="107"/>
      <c r="U124" s="107"/>
      <c r="V124" s="107"/>
      <c r="W124" s="107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</row>
    <row r="125">
      <c r="A125" s="114"/>
      <c r="B125" s="94">
        <f t="shared" si="1"/>
        <v>119</v>
      </c>
      <c r="C125" s="94"/>
      <c r="D125" s="94"/>
      <c r="E125" s="95"/>
      <c r="F125" s="96"/>
      <c r="G125" s="97"/>
      <c r="H125" s="98"/>
      <c r="I125" s="99"/>
      <c r="J125" s="100"/>
      <c r="K125" s="101"/>
      <c r="L125" s="102"/>
      <c r="M125" s="103"/>
      <c r="N125" s="102"/>
      <c r="O125" s="103"/>
      <c r="P125" s="104" t="str">
        <f>IFS($D125="","",$D125, vlookup($D125,'DATA - LIS - RX'!$A:$D,2,0))</f>
        <v/>
      </c>
      <c r="Q125" s="105" t="str">
        <f>IFS($D125="","",$D125, VLOOKUP(D125, 'DATA - LIS - RX'!A:D, 3, 0))</f>
        <v/>
      </c>
      <c r="R125" s="106" t="str">
        <f>IFS($D125="","",$D125, vlookup(D125,'DATA - LIS - RX'!A:D,4,0))</f>
        <v/>
      </c>
      <c r="S125" s="107"/>
      <c r="T125" s="107"/>
      <c r="U125" s="107"/>
      <c r="V125" s="107"/>
      <c r="W125" s="107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</row>
    <row r="126">
      <c r="A126" s="114"/>
      <c r="B126" s="94">
        <f t="shared" si="1"/>
        <v>120</v>
      </c>
      <c r="C126" s="94"/>
      <c r="D126" s="94"/>
      <c r="E126" s="95"/>
      <c r="F126" s="96"/>
      <c r="G126" s="97"/>
      <c r="H126" s="98"/>
      <c r="I126" s="99"/>
      <c r="J126" s="100"/>
      <c r="K126" s="101"/>
      <c r="L126" s="102"/>
      <c r="M126" s="103"/>
      <c r="N126" s="102"/>
      <c r="O126" s="103"/>
      <c r="P126" s="104" t="str">
        <f>IFS($D126="","",$D126, vlookup($D126,'DATA - LIS - RX'!$A:$D,2,0))</f>
        <v/>
      </c>
      <c r="Q126" s="105" t="str">
        <f>IFS($D126="","",$D126, VLOOKUP(D126, 'DATA - LIS - RX'!A:D, 3, 0))</f>
        <v/>
      </c>
      <c r="R126" s="106" t="str">
        <f>IFS($D126="","",$D126, vlookup(D126,'DATA - LIS - RX'!A:D,4,0))</f>
        <v/>
      </c>
      <c r="S126" s="107"/>
      <c r="T126" s="107"/>
      <c r="U126" s="107"/>
      <c r="V126" s="107"/>
      <c r="W126" s="107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</row>
    <row r="127">
      <c r="A127" s="114"/>
      <c r="B127" s="94">
        <f t="shared" si="1"/>
        <v>121</v>
      </c>
      <c r="C127" s="94"/>
      <c r="D127" s="94"/>
      <c r="E127" s="95"/>
      <c r="F127" s="96"/>
      <c r="G127" s="97"/>
      <c r="H127" s="98"/>
      <c r="I127" s="99"/>
      <c r="J127" s="100"/>
      <c r="K127" s="101"/>
      <c r="L127" s="102"/>
      <c r="M127" s="103"/>
      <c r="N127" s="102"/>
      <c r="O127" s="103"/>
      <c r="P127" s="104" t="str">
        <f>IFS($D127="","",$D127, vlookup($D127,'DATA - LIS - RX'!$A:$D,2,0))</f>
        <v/>
      </c>
      <c r="Q127" s="105" t="str">
        <f>IFS($D127="","",$D127, VLOOKUP(D127, 'DATA - LIS - RX'!A:D, 3, 0))</f>
        <v/>
      </c>
      <c r="R127" s="106" t="str">
        <f>IFS($D127="","",$D127, vlookup(D127,'DATA - LIS - RX'!A:D,4,0))</f>
        <v/>
      </c>
      <c r="S127" s="107"/>
      <c r="T127" s="107"/>
      <c r="U127" s="107"/>
      <c r="V127" s="107"/>
      <c r="W127" s="107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</row>
    <row r="128">
      <c r="A128" s="114"/>
      <c r="B128" s="94">
        <f t="shared" si="1"/>
        <v>122</v>
      </c>
      <c r="C128" s="94"/>
      <c r="D128" s="94"/>
      <c r="E128" s="95"/>
      <c r="F128" s="96"/>
      <c r="G128" s="97"/>
      <c r="H128" s="98"/>
      <c r="I128" s="99"/>
      <c r="J128" s="100"/>
      <c r="K128" s="101"/>
      <c r="L128" s="102"/>
      <c r="M128" s="103"/>
      <c r="N128" s="102"/>
      <c r="O128" s="103"/>
      <c r="P128" s="104" t="str">
        <f>IFS($D128="","",$D128, vlookup($D128,'DATA - LIS - RX'!$A:$D,2,0))</f>
        <v/>
      </c>
      <c r="Q128" s="105" t="str">
        <f>IFS($D128="","",$D128, VLOOKUP(D128, 'DATA - LIS - RX'!A:D, 3, 0))</f>
        <v/>
      </c>
      <c r="R128" s="106" t="str">
        <f>IFS($D128="","",$D128, vlookup(D128,'DATA - LIS - RX'!A:D,4,0))</f>
        <v/>
      </c>
      <c r="S128" s="107"/>
      <c r="T128" s="107"/>
      <c r="U128" s="107"/>
      <c r="V128" s="107"/>
      <c r="W128" s="107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</row>
    <row r="129">
      <c r="A129" s="114"/>
      <c r="B129" s="94">
        <f t="shared" si="1"/>
        <v>123</v>
      </c>
      <c r="C129" s="94"/>
      <c r="D129" s="94"/>
      <c r="E129" s="95"/>
      <c r="F129" s="96"/>
      <c r="G129" s="97"/>
      <c r="H129" s="98"/>
      <c r="I129" s="99"/>
      <c r="J129" s="100"/>
      <c r="K129" s="101"/>
      <c r="L129" s="102"/>
      <c r="M129" s="103"/>
      <c r="N129" s="102"/>
      <c r="O129" s="103"/>
      <c r="P129" s="104" t="str">
        <f>IFS($D129="","",$D129, vlookup($D129,'DATA - LIS - RX'!$A:$D,2,0))</f>
        <v/>
      </c>
      <c r="Q129" s="105" t="str">
        <f>IFS($D129="","",$D129, VLOOKUP(D129, 'DATA - LIS - RX'!A:D, 3, 0))</f>
        <v/>
      </c>
      <c r="R129" s="106" t="str">
        <f>IFS($D129="","",$D129, vlookup(D129,'DATA - LIS - RX'!A:D,4,0))</f>
        <v/>
      </c>
      <c r="S129" s="107"/>
      <c r="T129" s="107"/>
      <c r="U129" s="107"/>
      <c r="V129" s="107"/>
      <c r="W129" s="107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</row>
    <row r="130">
      <c r="A130" s="114"/>
      <c r="B130" s="94">
        <f t="shared" si="1"/>
        <v>124</v>
      </c>
      <c r="C130" s="94"/>
      <c r="D130" s="94"/>
      <c r="E130" s="95"/>
      <c r="F130" s="96"/>
      <c r="G130" s="97"/>
      <c r="H130" s="98"/>
      <c r="I130" s="99"/>
      <c r="J130" s="100"/>
      <c r="K130" s="101"/>
      <c r="L130" s="102"/>
      <c r="M130" s="103"/>
      <c r="N130" s="102"/>
      <c r="O130" s="103"/>
      <c r="P130" s="104" t="str">
        <f>IFS($D130="","",$D130, vlookup($D130,'DATA - LIS - RX'!$A:$D,2,0))</f>
        <v/>
      </c>
      <c r="Q130" s="105" t="str">
        <f>IFS($D130="","",$D130, VLOOKUP(D130, 'DATA - LIS - RX'!A:D, 3, 0))</f>
        <v/>
      </c>
      <c r="R130" s="106" t="str">
        <f>IFS($D130="","",$D130, vlookup(D130,'DATA - LIS - RX'!A:D,4,0))</f>
        <v/>
      </c>
      <c r="S130" s="107"/>
      <c r="T130" s="107"/>
      <c r="U130" s="107"/>
      <c r="V130" s="107"/>
      <c r="W130" s="107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</row>
    <row r="131">
      <c r="A131" s="114"/>
      <c r="B131" s="94">
        <f t="shared" si="1"/>
        <v>125</v>
      </c>
      <c r="C131" s="94"/>
      <c r="D131" s="94"/>
      <c r="E131" s="95"/>
      <c r="F131" s="96"/>
      <c r="G131" s="97"/>
      <c r="H131" s="98"/>
      <c r="I131" s="99"/>
      <c r="J131" s="100"/>
      <c r="K131" s="101"/>
      <c r="L131" s="102"/>
      <c r="M131" s="103"/>
      <c r="N131" s="102"/>
      <c r="O131" s="103"/>
      <c r="P131" s="104" t="str">
        <f>IFS($D131="","",$D131, vlookup($D131,'DATA - LIS - RX'!$A:$D,2,0))</f>
        <v/>
      </c>
      <c r="Q131" s="105" t="str">
        <f>IFS($D131="","",$D131, VLOOKUP(D131, 'DATA - LIS - RX'!A:D, 3, 0))</f>
        <v/>
      </c>
      <c r="R131" s="106" t="str">
        <f>IFS($D131="","",$D131, vlookup(D131,'DATA - LIS - RX'!A:D,4,0))</f>
        <v/>
      </c>
      <c r="S131" s="107"/>
      <c r="T131" s="107"/>
      <c r="U131" s="107"/>
      <c r="V131" s="107"/>
      <c r="W131" s="107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</row>
    <row r="132">
      <c r="A132" s="114"/>
      <c r="B132" s="94">
        <f t="shared" si="1"/>
        <v>126</v>
      </c>
      <c r="C132" s="94"/>
      <c r="D132" s="94"/>
      <c r="E132" s="95"/>
      <c r="F132" s="96"/>
      <c r="G132" s="97"/>
      <c r="H132" s="98"/>
      <c r="I132" s="99"/>
      <c r="J132" s="100"/>
      <c r="K132" s="101"/>
      <c r="L132" s="102"/>
      <c r="M132" s="103"/>
      <c r="N132" s="102"/>
      <c r="O132" s="103"/>
      <c r="P132" s="104" t="str">
        <f>IFS($D132="","",$D132, vlookup($D132,'DATA - LIS - RX'!$A:$D,2,0))</f>
        <v/>
      </c>
      <c r="Q132" s="105" t="str">
        <f>IFS($D132="","",$D132, VLOOKUP(D132, 'DATA - LIS - RX'!A:D, 3, 0))</f>
        <v/>
      </c>
      <c r="R132" s="106" t="str">
        <f>IFS($D132="","",$D132, vlookup(D132,'DATA - LIS - RX'!A:D,4,0))</f>
        <v/>
      </c>
      <c r="S132" s="107"/>
      <c r="T132" s="107"/>
      <c r="U132" s="107"/>
      <c r="V132" s="107"/>
      <c r="W132" s="107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</row>
    <row r="133">
      <c r="A133" s="114"/>
      <c r="B133" s="94">
        <f t="shared" si="1"/>
        <v>127</v>
      </c>
      <c r="C133" s="94"/>
      <c r="D133" s="94"/>
      <c r="E133" s="95"/>
      <c r="F133" s="96"/>
      <c r="G133" s="97"/>
      <c r="H133" s="98"/>
      <c r="I133" s="99"/>
      <c r="J133" s="100"/>
      <c r="K133" s="101"/>
      <c r="L133" s="102"/>
      <c r="M133" s="103"/>
      <c r="N133" s="102"/>
      <c r="O133" s="103"/>
      <c r="P133" s="104" t="str">
        <f>IFS($D133="","",$D133, vlookup($D133,'DATA - LIS - RX'!$A:$D,2,0))</f>
        <v/>
      </c>
      <c r="Q133" s="105" t="str">
        <f>IFS($D133="","",$D133, VLOOKUP(D133, 'DATA - LIS - RX'!A:D, 3, 0))</f>
        <v/>
      </c>
      <c r="R133" s="106" t="str">
        <f>IFS($D133="","",$D133, vlookup(D133,'DATA - LIS - RX'!A:D,4,0))</f>
        <v/>
      </c>
      <c r="S133" s="107"/>
      <c r="T133" s="107"/>
      <c r="U133" s="107"/>
      <c r="V133" s="107"/>
      <c r="W133" s="107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</row>
    <row r="134">
      <c r="A134" s="114"/>
      <c r="B134" s="94">
        <f t="shared" si="1"/>
        <v>128</v>
      </c>
      <c r="C134" s="94"/>
      <c r="D134" s="94"/>
      <c r="E134" s="95"/>
      <c r="F134" s="96"/>
      <c r="G134" s="97"/>
      <c r="H134" s="98"/>
      <c r="I134" s="99"/>
      <c r="J134" s="100"/>
      <c r="K134" s="101"/>
      <c r="L134" s="102"/>
      <c r="M134" s="103"/>
      <c r="N134" s="102"/>
      <c r="O134" s="103"/>
      <c r="P134" s="104" t="str">
        <f>IFS($D134="","",$D134, vlookup($D134,'DATA - LIS - RX'!$A:$D,2,0))</f>
        <v/>
      </c>
      <c r="Q134" s="105" t="str">
        <f>IFS($D134="","",$D134, VLOOKUP(D134, 'DATA - LIS - RX'!A:D, 3, 0))</f>
        <v/>
      </c>
      <c r="R134" s="106" t="str">
        <f>IFS($D134="","",$D134, vlookup(D134,'DATA - LIS - RX'!A:D,4,0))</f>
        <v/>
      </c>
      <c r="S134" s="107"/>
      <c r="T134" s="107"/>
      <c r="U134" s="107"/>
      <c r="V134" s="107"/>
      <c r="W134" s="107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</row>
    <row r="135">
      <c r="A135" s="114"/>
      <c r="B135" s="94">
        <f t="shared" si="1"/>
        <v>129</v>
      </c>
      <c r="C135" s="94"/>
      <c r="D135" s="94"/>
      <c r="E135" s="95"/>
      <c r="F135" s="96"/>
      <c r="G135" s="97"/>
      <c r="H135" s="98"/>
      <c r="I135" s="99"/>
      <c r="J135" s="100"/>
      <c r="K135" s="101"/>
      <c r="L135" s="102"/>
      <c r="M135" s="103"/>
      <c r="N135" s="102"/>
      <c r="O135" s="103"/>
      <c r="P135" s="104" t="str">
        <f>IFS($D135="","",$D135, vlookup($D135,'DATA - LIS - RX'!$A:$D,2,0))</f>
        <v/>
      </c>
      <c r="Q135" s="105" t="str">
        <f>IFS($D135="","",$D135, VLOOKUP(D135, 'DATA - LIS - RX'!A:D, 3, 0))</f>
        <v/>
      </c>
      <c r="R135" s="106" t="str">
        <f>IFS($D135="","",$D135, vlookup(D135,'DATA - LIS - RX'!A:D,4,0))</f>
        <v/>
      </c>
      <c r="S135" s="107"/>
      <c r="T135" s="107"/>
      <c r="U135" s="107"/>
      <c r="V135" s="107"/>
      <c r="W135" s="107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</row>
    <row r="136">
      <c r="A136" s="114"/>
      <c r="B136" s="94">
        <f t="shared" si="1"/>
        <v>130</v>
      </c>
      <c r="C136" s="94"/>
      <c r="D136" s="94"/>
      <c r="E136" s="95"/>
      <c r="F136" s="96"/>
      <c r="G136" s="97"/>
      <c r="H136" s="98"/>
      <c r="I136" s="99"/>
      <c r="J136" s="100"/>
      <c r="K136" s="101"/>
      <c r="L136" s="102"/>
      <c r="M136" s="103"/>
      <c r="N136" s="102"/>
      <c r="O136" s="103"/>
      <c r="P136" s="104" t="str">
        <f>IFS($D136="","",$D136, vlookup($D136,'DATA - LIS - RX'!$A:$D,2,0))</f>
        <v/>
      </c>
      <c r="Q136" s="105" t="str">
        <f>IFS($D136="","",$D136, VLOOKUP(D136, 'DATA - LIS - RX'!A:D, 3, 0))</f>
        <v/>
      </c>
      <c r="R136" s="106" t="str">
        <f>IFS($D136="","",$D136, vlookup(D136,'DATA - LIS - RX'!A:D,4,0))</f>
        <v/>
      </c>
      <c r="S136" s="107"/>
      <c r="T136" s="107"/>
      <c r="U136" s="107"/>
      <c r="V136" s="107"/>
      <c r="W136" s="107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</row>
    <row r="137">
      <c r="A137" s="114"/>
      <c r="B137" s="94">
        <f t="shared" si="1"/>
        <v>131</v>
      </c>
      <c r="C137" s="94"/>
      <c r="D137" s="94"/>
      <c r="E137" s="95"/>
      <c r="F137" s="96"/>
      <c r="G137" s="97"/>
      <c r="H137" s="98"/>
      <c r="I137" s="99"/>
      <c r="J137" s="100"/>
      <c r="K137" s="101"/>
      <c r="L137" s="102"/>
      <c r="M137" s="103"/>
      <c r="N137" s="102"/>
      <c r="O137" s="103"/>
      <c r="P137" s="104" t="str">
        <f>IFS($D137="","",$D137, vlookup($D137,'DATA - LIS - RX'!$A:$D,2,0))</f>
        <v/>
      </c>
      <c r="Q137" s="105" t="str">
        <f>IFS($D137="","",$D137, VLOOKUP(D137, 'DATA - LIS - RX'!A:D, 3, 0))</f>
        <v/>
      </c>
      <c r="R137" s="106" t="str">
        <f>IFS($D137="","",$D137, vlookup(D137,'DATA - LIS - RX'!A:D,4,0))</f>
        <v/>
      </c>
      <c r="S137" s="107"/>
      <c r="T137" s="107"/>
      <c r="U137" s="107"/>
      <c r="V137" s="107"/>
      <c r="W137" s="107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</row>
    <row r="138">
      <c r="A138" s="114"/>
      <c r="B138" s="94">
        <f t="shared" si="1"/>
        <v>132</v>
      </c>
      <c r="C138" s="94"/>
      <c r="D138" s="94"/>
      <c r="E138" s="95"/>
      <c r="F138" s="96"/>
      <c r="G138" s="97"/>
      <c r="H138" s="98"/>
      <c r="I138" s="99"/>
      <c r="J138" s="100"/>
      <c r="K138" s="101"/>
      <c r="L138" s="102"/>
      <c r="M138" s="103"/>
      <c r="N138" s="102"/>
      <c r="O138" s="103"/>
      <c r="P138" s="104" t="str">
        <f>IFS($D138="","",$D138, vlookup($D138,'DATA - LIS - RX'!$A:$D,2,0))</f>
        <v/>
      </c>
      <c r="Q138" s="105" t="str">
        <f>IFS($D138="","",$D138, VLOOKUP(D138, 'DATA - LIS - RX'!A:D, 3, 0))</f>
        <v/>
      </c>
      <c r="R138" s="106" t="str">
        <f>IFS($D138="","",$D138, vlookup(D138,'DATA - LIS - RX'!A:D,4,0))</f>
        <v/>
      </c>
      <c r="S138" s="107"/>
      <c r="T138" s="107"/>
      <c r="U138" s="107"/>
      <c r="V138" s="107"/>
      <c r="W138" s="107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</row>
    <row r="139">
      <c r="A139" s="114"/>
      <c r="B139" s="94">
        <f t="shared" si="1"/>
        <v>133</v>
      </c>
      <c r="C139" s="94"/>
      <c r="D139" s="94"/>
      <c r="E139" s="95"/>
      <c r="F139" s="96"/>
      <c r="G139" s="97"/>
      <c r="H139" s="98"/>
      <c r="I139" s="99"/>
      <c r="J139" s="100"/>
      <c r="K139" s="101"/>
      <c r="L139" s="102"/>
      <c r="M139" s="103"/>
      <c r="N139" s="102"/>
      <c r="O139" s="103"/>
      <c r="P139" s="104" t="str">
        <f>IFS($D139="","",$D139, vlookup($D139,'DATA - LIS - RX'!$A:$D,2,0))</f>
        <v/>
      </c>
      <c r="Q139" s="105" t="str">
        <f>IFS($D139="","",$D139, VLOOKUP(D139, 'DATA - LIS - RX'!A:D, 3, 0))</f>
        <v/>
      </c>
      <c r="R139" s="106" t="str">
        <f>IFS($D139="","",$D139, vlookup(D139,'DATA - LIS - RX'!A:D,4,0))</f>
        <v/>
      </c>
      <c r="S139" s="107"/>
      <c r="T139" s="107"/>
      <c r="U139" s="107"/>
      <c r="V139" s="107"/>
      <c r="W139" s="107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</row>
    <row r="140">
      <c r="A140" s="114"/>
      <c r="B140" s="94">
        <f t="shared" si="1"/>
        <v>134</v>
      </c>
      <c r="C140" s="94"/>
      <c r="D140" s="94"/>
      <c r="E140" s="95"/>
      <c r="F140" s="96"/>
      <c r="G140" s="97"/>
      <c r="H140" s="98"/>
      <c r="I140" s="99"/>
      <c r="J140" s="100"/>
      <c r="K140" s="101"/>
      <c r="L140" s="102"/>
      <c r="M140" s="103"/>
      <c r="N140" s="102"/>
      <c r="O140" s="103"/>
      <c r="P140" s="104" t="str">
        <f>IFS($D140="","",$D140, vlookup($D140,'DATA - LIS - RX'!$A:$D,2,0))</f>
        <v/>
      </c>
      <c r="Q140" s="105" t="str">
        <f>IFS($D140="","",$D140, VLOOKUP(D140, 'DATA - LIS - RX'!A:D, 3, 0))</f>
        <v/>
      </c>
      <c r="R140" s="106" t="str">
        <f>IFS($D140="","",$D140, vlookup(D140,'DATA - LIS - RX'!A:D,4,0))</f>
        <v/>
      </c>
      <c r="S140" s="107"/>
      <c r="T140" s="107"/>
      <c r="U140" s="107"/>
      <c r="V140" s="107"/>
      <c r="W140" s="107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</row>
    <row r="141">
      <c r="A141" s="114"/>
      <c r="B141" s="94">
        <f t="shared" si="1"/>
        <v>135</v>
      </c>
      <c r="C141" s="94"/>
      <c r="D141" s="94"/>
      <c r="E141" s="95"/>
      <c r="F141" s="96"/>
      <c r="G141" s="97"/>
      <c r="H141" s="98"/>
      <c r="I141" s="99"/>
      <c r="J141" s="100"/>
      <c r="K141" s="101"/>
      <c r="L141" s="102"/>
      <c r="M141" s="103"/>
      <c r="N141" s="102"/>
      <c r="O141" s="103"/>
      <c r="P141" s="104" t="str">
        <f>IFS($D141="","",$D141, vlookup($D141,'DATA - LIS - RX'!$A:$D,2,0))</f>
        <v/>
      </c>
      <c r="Q141" s="105" t="str">
        <f>IFS($D141="","",$D141, VLOOKUP(D141, 'DATA - LIS - RX'!A:D, 3, 0))</f>
        <v/>
      </c>
      <c r="R141" s="106" t="str">
        <f>IFS($D141="","",$D141, vlookup(D141,'DATA - LIS - RX'!A:D,4,0))</f>
        <v/>
      </c>
      <c r="S141" s="107"/>
      <c r="T141" s="107"/>
      <c r="U141" s="107"/>
      <c r="V141" s="107"/>
      <c r="W141" s="107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</row>
    <row r="142">
      <c r="A142" s="114"/>
      <c r="B142" s="94">
        <f t="shared" si="1"/>
        <v>136</v>
      </c>
      <c r="C142" s="94"/>
      <c r="D142" s="94"/>
      <c r="E142" s="95"/>
      <c r="F142" s="96"/>
      <c r="G142" s="97"/>
      <c r="H142" s="98"/>
      <c r="I142" s="99"/>
      <c r="J142" s="100"/>
      <c r="K142" s="101"/>
      <c r="L142" s="102"/>
      <c r="M142" s="103"/>
      <c r="N142" s="102"/>
      <c r="O142" s="103"/>
      <c r="P142" s="104" t="str">
        <f>IFS($D142="","",$D142, vlookup($D142,'DATA - LIS - RX'!$A:$D,2,0))</f>
        <v/>
      </c>
      <c r="Q142" s="105" t="str">
        <f>IFS($D142="","",$D142, VLOOKUP(D142, 'DATA - LIS - RX'!A:D, 3, 0))</f>
        <v/>
      </c>
      <c r="R142" s="106" t="str">
        <f>IFS($D142="","",$D142, vlookup(D142,'DATA - LIS - RX'!A:D,4,0))</f>
        <v/>
      </c>
      <c r="S142" s="107"/>
      <c r="T142" s="107"/>
      <c r="U142" s="107"/>
      <c r="V142" s="107"/>
      <c r="W142" s="107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</row>
    <row r="143">
      <c r="A143" s="114"/>
      <c r="B143" s="94">
        <f t="shared" si="1"/>
        <v>137</v>
      </c>
      <c r="C143" s="94"/>
      <c r="D143" s="94"/>
      <c r="E143" s="95"/>
      <c r="F143" s="96"/>
      <c r="G143" s="97"/>
      <c r="H143" s="98"/>
      <c r="I143" s="99"/>
      <c r="J143" s="100"/>
      <c r="K143" s="101"/>
      <c r="L143" s="102"/>
      <c r="M143" s="103"/>
      <c r="N143" s="102"/>
      <c r="O143" s="103"/>
      <c r="P143" s="104" t="str">
        <f>IFS($D143="","",$D143, vlookup($D143,'DATA - LIS - RX'!$A:$D,2,0))</f>
        <v/>
      </c>
      <c r="Q143" s="105" t="str">
        <f>IFS($D143="","",$D143, VLOOKUP(D143, 'DATA - LIS - RX'!A:D, 3, 0))</f>
        <v/>
      </c>
      <c r="R143" s="106" t="str">
        <f>IFS($D143="","",$D143, vlookup(D143,'DATA - LIS - RX'!A:D,4,0))</f>
        <v/>
      </c>
      <c r="S143" s="107"/>
      <c r="T143" s="107"/>
      <c r="U143" s="107"/>
      <c r="V143" s="107"/>
      <c r="W143" s="107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</row>
    <row r="144">
      <c r="A144" s="114"/>
      <c r="B144" s="94">
        <f t="shared" si="1"/>
        <v>138</v>
      </c>
      <c r="C144" s="94"/>
      <c r="D144" s="94"/>
      <c r="E144" s="95"/>
      <c r="F144" s="96"/>
      <c r="G144" s="97"/>
      <c r="H144" s="98"/>
      <c r="I144" s="99"/>
      <c r="J144" s="100"/>
      <c r="K144" s="101"/>
      <c r="L144" s="102"/>
      <c r="M144" s="103"/>
      <c r="N144" s="102"/>
      <c r="O144" s="103"/>
      <c r="P144" s="104" t="str">
        <f>IFS($D144="","",$D144, vlookup($D144,'DATA - LIS - RX'!$A:$D,2,0))</f>
        <v/>
      </c>
      <c r="Q144" s="105" t="str">
        <f>IFS($D144="","",$D144, VLOOKUP(D144, 'DATA - LIS - RX'!A:D, 3, 0))</f>
        <v/>
      </c>
      <c r="R144" s="106" t="str">
        <f>IFS($D144="","",$D144, vlookup(D144,'DATA - LIS - RX'!A:D,4,0))</f>
        <v/>
      </c>
      <c r="S144" s="107"/>
      <c r="T144" s="107"/>
      <c r="U144" s="107"/>
      <c r="V144" s="107"/>
      <c r="W144" s="107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6"/>
      <c r="AP144" s="66"/>
      <c r="AQ144" s="66"/>
      <c r="AR144" s="66"/>
    </row>
    <row r="145">
      <c r="A145" s="114"/>
      <c r="B145" s="94">
        <f t="shared" si="1"/>
        <v>139</v>
      </c>
      <c r="C145" s="94"/>
      <c r="D145" s="94"/>
      <c r="E145" s="95"/>
      <c r="F145" s="96"/>
      <c r="G145" s="97"/>
      <c r="H145" s="98"/>
      <c r="I145" s="99"/>
      <c r="J145" s="100"/>
      <c r="K145" s="101"/>
      <c r="L145" s="102"/>
      <c r="M145" s="103"/>
      <c r="N145" s="102"/>
      <c r="O145" s="103"/>
      <c r="P145" s="104" t="str">
        <f>IFS($D145="","",$D145, vlookup($D145,'DATA - LIS - RX'!$A:$D,2,0))</f>
        <v/>
      </c>
      <c r="Q145" s="105" t="str">
        <f>IFS($D145="","",$D145, VLOOKUP(D145, 'DATA - LIS - RX'!A:D, 3, 0))</f>
        <v/>
      </c>
      <c r="R145" s="106" t="str">
        <f>IFS($D145="","",$D145, vlookup(D145,'DATA - LIS - RX'!A:D,4,0))</f>
        <v/>
      </c>
      <c r="S145" s="107"/>
      <c r="T145" s="107"/>
      <c r="U145" s="107"/>
      <c r="V145" s="107"/>
      <c r="W145" s="107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</row>
    <row r="146">
      <c r="A146" s="114"/>
      <c r="B146" s="94">
        <f t="shared" si="1"/>
        <v>140</v>
      </c>
      <c r="C146" s="94"/>
      <c r="D146" s="94"/>
      <c r="E146" s="95"/>
      <c r="F146" s="96"/>
      <c r="G146" s="97"/>
      <c r="H146" s="98"/>
      <c r="I146" s="99"/>
      <c r="J146" s="100"/>
      <c r="K146" s="101"/>
      <c r="L146" s="102"/>
      <c r="M146" s="103"/>
      <c r="N146" s="102"/>
      <c r="O146" s="103"/>
      <c r="P146" s="104" t="str">
        <f>IFS($D146="","",$D146, vlookup($D146,'DATA - LIS - RX'!$A:$D,2,0))</f>
        <v/>
      </c>
      <c r="Q146" s="105" t="str">
        <f>IFS($D146="","",$D146, VLOOKUP(D146, 'DATA - LIS - RX'!A:D, 3, 0))</f>
        <v/>
      </c>
      <c r="R146" s="106" t="str">
        <f>IFS($D146="","",$D146, vlookup(D146,'DATA - LIS - RX'!A:D,4,0))</f>
        <v/>
      </c>
      <c r="S146" s="107"/>
      <c r="T146" s="107"/>
      <c r="U146" s="107"/>
      <c r="V146" s="107"/>
      <c r="W146" s="107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6"/>
      <c r="AP146" s="66"/>
      <c r="AQ146" s="66"/>
      <c r="AR146" s="66"/>
    </row>
    <row r="147">
      <c r="A147" s="114"/>
      <c r="B147" s="94">
        <f t="shared" si="1"/>
        <v>141</v>
      </c>
      <c r="C147" s="94"/>
      <c r="D147" s="94"/>
      <c r="E147" s="95"/>
      <c r="F147" s="96"/>
      <c r="G147" s="97"/>
      <c r="H147" s="98"/>
      <c r="I147" s="99"/>
      <c r="J147" s="100"/>
      <c r="K147" s="101"/>
      <c r="L147" s="102"/>
      <c r="M147" s="103"/>
      <c r="N147" s="102"/>
      <c r="O147" s="103"/>
      <c r="P147" s="104" t="str">
        <f>IFS($D147="","",$D147, vlookup($D147,'DATA - LIS - RX'!$A:$D,2,0))</f>
        <v/>
      </c>
      <c r="Q147" s="105" t="str">
        <f>IFS($D147="","",$D147, VLOOKUP(D147, 'DATA - LIS - RX'!A:D, 3, 0))</f>
        <v/>
      </c>
      <c r="R147" s="106" t="str">
        <f>IFS($D147="","",$D147, vlookup(D147,'DATA - LIS - RX'!A:D,4,0))</f>
        <v/>
      </c>
      <c r="S147" s="107"/>
      <c r="T147" s="107"/>
      <c r="U147" s="107"/>
      <c r="V147" s="107"/>
      <c r="W147" s="107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</row>
    <row r="148">
      <c r="A148" s="114"/>
      <c r="B148" s="94">
        <f t="shared" si="1"/>
        <v>142</v>
      </c>
      <c r="C148" s="94"/>
      <c r="D148" s="94"/>
      <c r="E148" s="95"/>
      <c r="F148" s="96"/>
      <c r="G148" s="97"/>
      <c r="H148" s="98"/>
      <c r="I148" s="99"/>
      <c r="J148" s="100"/>
      <c r="K148" s="101"/>
      <c r="L148" s="102"/>
      <c r="M148" s="103"/>
      <c r="N148" s="102"/>
      <c r="O148" s="103"/>
      <c r="P148" s="104" t="str">
        <f>IFS($D148="","",$D148, vlookup($D148,'DATA - LIS - RX'!$A:$D,2,0))</f>
        <v/>
      </c>
      <c r="Q148" s="105" t="str">
        <f>IFS($D148="","",$D148, VLOOKUP(D148, 'DATA - LIS - RX'!A:D, 3, 0))</f>
        <v/>
      </c>
      <c r="R148" s="106" t="str">
        <f>IFS($D148="","",$D148, vlookup(D148,'DATA - LIS - RX'!A:D,4,0))</f>
        <v/>
      </c>
      <c r="S148" s="107"/>
      <c r="T148" s="107"/>
      <c r="U148" s="107"/>
      <c r="V148" s="107"/>
      <c r="W148" s="107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</row>
    <row r="149">
      <c r="A149" s="114"/>
      <c r="B149" s="94">
        <f t="shared" si="1"/>
        <v>143</v>
      </c>
      <c r="C149" s="94"/>
      <c r="D149" s="94"/>
      <c r="E149" s="95"/>
      <c r="F149" s="96"/>
      <c r="G149" s="97"/>
      <c r="H149" s="98"/>
      <c r="I149" s="99"/>
      <c r="J149" s="100"/>
      <c r="K149" s="101"/>
      <c r="L149" s="102"/>
      <c r="M149" s="103"/>
      <c r="N149" s="102"/>
      <c r="O149" s="103"/>
      <c r="P149" s="104" t="str">
        <f>IFS($D149="","",$D149, vlookup($D149,'DATA - LIS - RX'!$A:$D,2,0))</f>
        <v/>
      </c>
      <c r="Q149" s="105" t="str">
        <f>IFS($D149="","",$D149, VLOOKUP(D149, 'DATA - LIS - RX'!A:D, 3, 0))</f>
        <v/>
      </c>
      <c r="R149" s="106" t="str">
        <f>IFS($D149="","",$D149, vlookup(D149,'DATA - LIS - RX'!A:D,4,0))</f>
        <v/>
      </c>
      <c r="S149" s="107"/>
      <c r="T149" s="107"/>
      <c r="U149" s="107"/>
      <c r="V149" s="107"/>
      <c r="W149" s="107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6"/>
      <c r="AP149" s="66"/>
      <c r="AQ149" s="66"/>
      <c r="AR149" s="66"/>
    </row>
    <row r="150">
      <c r="A150" s="114"/>
      <c r="B150" s="94">
        <f t="shared" si="1"/>
        <v>144</v>
      </c>
      <c r="C150" s="94"/>
      <c r="D150" s="94"/>
      <c r="E150" s="95"/>
      <c r="F150" s="96"/>
      <c r="G150" s="97"/>
      <c r="H150" s="98"/>
      <c r="I150" s="99"/>
      <c r="J150" s="100"/>
      <c r="K150" s="101"/>
      <c r="L150" s="102"/>
      <c r="M150" s="103"/>
      <c r="N150" s="102"/>
      <c r="O150" s="103"/>
      <c r="P150" s="104" t="str">
        <f>IFS($D150="","",$D150, vlookup($D150,'DATA - LIS - RX'!$A:$D,2,0))</f>
        <v/>
      </c>
      <c r="Q150" s="105" t="str">
        <f>IFS($D150="","",$D150, VLOOKUP(D150, 'DATA - LIS - RX'!A:D, 3, 0))</f>
        <v/>
      </c>
      <c r="R150" s="106" t="str">
        <f>IFS($D150="","",$D150, vlookup(D150,'DATA - LIS - RX'!A:D,4,0))</f>
        <v/>
      </c>
      <c r="S150" s="107"/>
      <c r="T150" s="107"/>
      <c r="U150" s="107"/>
      <c r="V150" s="107"/>
      <c r="W150" s="107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6"/>
      <c r="AP150" s="66"/>
      <c r="AQ150" s="66"/>
      <c r="AR150" s="66"/>
    </row>
    <row r="151">
      <c r="A151" s="114"/>
      <c r="B151" s="94">
        <f t="shared" si="1"/>
        <v>145</v>
      </c>
      <c r="C151" s="94"/>
      <c r="D151" s="94"/>
      <c r="E151" s="95"/>
      <c r="F151" s="96"/>
      <c r="G151" s="97"/>
      <c r="H151" s="98"/>
      <c r="I151" s="99"/>
      <c r="J151" s="100"/>
      <c r="K151" s="101"/>
      <c r="L151" s="102"/>
      <c r="M151" s="103"/>
      <c r="N151" s="102"/>
      <c r="O151" s="103"/>
      <c r="P151" s="104" t="str">
        <f>IFS($D151="","",$D151, vlookup($D151,'DATA - LIS - RX'!$A:$D,2,0))</f>
        <v/>
      </c>
      <c r="Q151" s="105" t="str">
        <f>IFS($D151="","",$D151, VLOOKUP(D151, 'DATA - LIS - RX'!A:D, 3, 0))</f>
        <v/>
      </c>
      <c r="R151" s="106" t="str">
        <f>IFS($D151="","",$D151, vlookup(D151,'DATA - LIS - RX'!A:D,4,0))</f>
        <v/>
      </c>
      <c r="S151" s="107"/>
      <c r="T151" s="107"/>
      <c r="U151" s="107"/>
      <c r="V151" s="107"/>
      <c r="W151" s="107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</row>
    <row r="152">
      <c r="A152" s="114"/>
      <c r="B152" s="94">
        <f t="shared" si="1"/>
        <v>146</v>
      </c>
      <c r="C152" s="94"/>
      <c r="D152" s="94"/>
      <c r="E152" s="95"/>
      <c r="F152" s="96"/>
      <c r="G152" s="97"/>
      <c r="H152" s="98"/>
      <c r="I152" s="99"/>
      <c r="J152" s="100"/>
      <c r="K152" s="101"/>
      <c r="L152" s="102"/>
      <c r="M152" s="103"/>
      <c r="N152" s="102"/>
      <c r="O152" s="103"/>
      <c r="P152" s="104" t="str">
        <f>IFS($D152="","",$D152, vlookup($D152,'DATA - LIS - RX'!$A:$D,2,0))</f>
        <v/>
      </c>
      <c r="Q152" s="105" t="str">
        <f>IFS($D152="","",$D152, VLOOKUP(D152, 'DATA - LIS - RX'!A:D, 3, 0))</f>
        <v/>
      </c>
      <c r="R152" s="106" t="str">
        <f>IFS($D152="","",$D152, vlookup(D152,'DATA - LIS - RX'!A:D,4,0))</f>
        <v/>
      </c>
      <c r="S152" s="107"/>
      <c r="T152" s="107"/>
      <c r="U152" s="107"/>
      <c r="V152" s="107"/>
      <c r="W152" s="107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6"/>
      <c r="AP152" s="66"/>
      <c r="AQ152" s="66"/>
      <c r="AR152" s="66"/>
    </row>
    <row r="153">
      <c r="A153" s="114"/>
      <c r="B153" s="94">
        <f t="shared" si="1"/>
        <v>147</v>
      </c>
      <c r="C153" s="94"/>
      <c r="D153" s="94"/>
      <c r="E153" s="95"/>
      <c r="F153" s="96"/>
      <c r="G153" s="97"/>
      <c r="H153" s="98"/>
      <c r="I153" s="99"/>
      <c r="J153" s="100"/>
      <c r="K153" s="101"/>
      <c r="L153" s="102"/>
      <c r="M153" s="103"/>
      <c r="N153" s="102"/>
      <c r="O153" s="103"/>
      <c r="P153" s="104" t="str">
        <f>IFS($D153="","",$D153, vlookup($D153,'DATA - LIS - RX'!$A:$D,2,0))</f>
        <v/>
      </c>
      <c r="Q153" s="105" t="str">
        <f>IFS($D153="","",$D153, VLOOKUP(D153, 'DATA - LIS - RX'!A:D, 3, 0))</f>
        <v/>
      </c>
      <c r="R153" s="106" t="str">
        <f>IFS($D153="","",$D153, vlookup(D153,'DATA - LIS - RX'!A:D,4,0))</f>
        <v/>
      </c>
      <c r="S153" s="107"/>
      <c r="T153" s="107"/>
      <c r="U153" s="107"/>
      <c r="V153" s="107"/>
      <c r="W153" s="107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</row>
    <row r="154">
      <c r="A154" s="114"/>
      <c r="B154" s="94">
        <f t="shared" si="1"/>
        <v>148</v>
      </c>
      <c r="C154" s="94"/>
      <c r="D154" s="94"/>
      <c r="E154" s="95"/>
      <c r="F154" s="96"/>
      <c r="G154" s="97"/>
      <c r="H154" s="98"/>
      <c r="I154" s="99"/>
      <c r="J154" s="100"/>
      <c r="K154" s="101"/>
      <c r="L154" s="102"/>
      <c r="M154" s="103"/>
      <c r="N154" s="102"/>
      <c r="O154" s="103"/>
      <c r="P154" s="104" t="str">
        <f>IFS($D154="","",$D154, vlookup($D154,'DATA - LIS - RX'!$A:$D,2,0))</f>
        <v/>
      </c>
      <c r="Q154" s="105" t="str">
        <f>IFS($D154="","",$D154, VLOOKUP(D154, 'DATA - LIS - RX'!A:D, 3, 0))</f>
        <v/>
      </c>
      <c r="R154" s="106" t="str">
        <f>IFS($D154="","",$D154, vlookup(D154,'DATA - LIS - RX'!A:D,4,0))</f>
        <v/>
      </c>
      <c r="S154" s="107"/>
      <c r="T154" s="107"/>
      <c r="U154" s="107"/>
      <c r="V154" s="107"/>
      <c r="W154" s="107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6"/>
      <c r="AP154" s="66"/>
      <c r="AQ154" s="66"/>
      <c r="AR154" s="66"/>
    </row>
    <row r="155">
      <c r="A155" s="114"/>
      <c r="B155" s="94">
        <f t="shared" si="1"/>
        <v>149</v>
      </c>
      <c r="C155" s="94"/>
      <c r="D155" s="94"/>
      <c r="E155" s="95"/>
      <c r="F155" s="96"/>
      <c r="G155" s="97"/>
      <c r="H155" s="98"/>
      <c r="I155" s="99"/>
      <c r="J155" s="100"/>
      <c r="K155" s="101"/>
      <c r="L155" s="102"/>
      <c r="M155" s="103"/>
      <c r="N155" s="102"/>
      <c r="O155" s="103"/>
      <c r="P155" s="104" t="str">
        <f>IFS($D155="","",$D155, vlookup($D155,'DATA - LIS - RX'!$A:$D,2,0))</f>
        <v/>
      </c>
      <c r="Q155" s="105" t="str">
        <f>IFS($D155="","",$D155, VLOOKUP(D155, 'DATA - LIS - RX'!A:D, 3, 0))</f>
        <v/>
      </c>
      <c r="R155" s="106" t="str">
        <f>IFS($D155="","",$D155, vlookup(D155,'DATA - LIS - RX'!A:D,4,0))</f>
        <v/>
      </c>
      <c r="S155" s="107"/>
      <c r="T155" s="107"/>
      <c r="U155" s="107"/>
      <c r="V155" s="107"/>
      <c r="W155" s="107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</row>
    <row r="156">
      <c r="A156" s="114"/>
      <c r="B156" s="94">
        <f t="shared" si="1"/>
        <v>150</v>
      </c>
      <c r="C156" s="94"/>
      <c r="D156" s="94"/>
      <c r="E156" s="95"/>
      <c r="F156" s="96"/>
      <c r="G156" s="97"/>
      <c r="H156" s="98"/>
      <c r="I156" s="99"/>
      <c r="J156" s="100"/>
      <c r="K156" s="101"/>
      <c r="L156" s="102"/>
      <c r="M156" s="103"/>
      <c r="N156" s="102"/>
      <c r="O156" s="103"/>
      <c r="P156" s="104" t="str">
        <f>IFS($D156="","",$D156, vlookup($D156,'DATA - LIS - RX'!$A:$D,2,0))</f>
        <v/>
      </c>
      <c r="Q156" s="105" t="str">
        <f>IFS($D156="","",$D156, VLOOKUP(D156, 'DATA - LIS - RX'!A:D, 3, 0))</f>
        <v/>
      </c>
      <c r="R156" s="106" t="str">
        <f>IFS($D156="","",$D156, vlookup(D156,'DATA - LIS - RX'!A:D,4,0))</f>
        <v/>
      </c>
      <c r="S156" s="107"/>
      <c r="T156" s="107"/>
      <c r="U156" s="107"/>
      <c r="V156" s="107"/>
      <c r="W156" s="107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</row>
    <row r="157">
      <c r="A157" s="114"/>
      <c r="B157" s="94">
        <f t="shared" si="1"/>
        <v>151</v>
      </c>
      <c r="C157" s="94"/>
      <c r="D157" s="94"/>
      <c r="E157" s="95"/>
      <c r="F157" s="96"/>
      <c r="G157" s="97"/>
      <c r="H157" s="98"/>
      <c r="I157" s="99"/>
      <c r="J157" s="100"/>
      <c r="K157" s="101"/>
      <c r="L157" s="102"/>
      <c r="M157" s="103"/>
      <c r="N157" s="102"/>
      <c r="O157" s="103"/>
      <c r="P157" s="104" t="str">
        <f>IFS($D157="","",$D157, vlookup($D157,'DATA - LIS - RX'!$A:$D,2,0))</f>
        <v/>
      </c>
      <c r="Q157" s="105" t="str">
        <f>IFS($D157="","",$D157, VLOOKUP(D157, 'DATA - LIS - RX'!A:D, 3, 0))</f>
        <v/>
      </c>
      <c r="R157" s="106" t="str">
        <f>IFS($D157="","",$D157, vlookup(D157,'DATA - LIS - RX'!A:D,4,0))</f>
        <v/>
      </c>
      <c r="S157" s="107"/>
      <c r="T157" s="107"/>
      <c r="U157" s="107"/>
      <c r="V157" s="107"/>
      <c r="W157" s="107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</row>
    <row r="158">
      <c r="A158" s="114"/>
      <c r="B158" s="94">
        <f t="shared" si="1"/>
        <v>152</v>
      </c>
      <c r="C158" s="94"/>
      <c r="D158" s="94"/>
      <c r="E158" s="95"/>
      <c r="F158" s="96"/>
      <c r="G158" s="97"/>
      <c r="H158" s="98"/>
      <c r="I158" s="99"/>
      <c r="J158" s="100"/>
      <c r="K158" s="101"/>
      <c r="L158" s="102"/>
      <c r="M158" s="103"/>
      <c r="N158" s="102"/>
      <c r="O158" s="103"/>
      <c r="P158" s="104" t="str">
        <f>IFS($D158="","",$D158, vlookup($D158,'DATA - LIS - RX'!$A:$D,2,0))</f>
        <v/>
      </c>
      <c r="Q158" s="105" t="str">
        <f>IFS($D158="","",$D158, VLOOKUP(D158, 'DATA - LIS - RX'!A:D, 3, 0))</f>
        <v/>
      </c>
      <c r="R158" s="106" t="str">
        <f>IFS($D158="","",$D158, vlookup(D158,'DATA - LIS - RX'!A:D,4,0))</f>
        <v/>
      </c>
      <c r="S158" s="107"/>
      <c r="T158" s="107"/>
      <c r="U158" s="107"/>
      <c r="V158" s="107"/>
      <c r="W158" s="107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</row>
    <row r="159">
      <c r="A159" s="114"/>
      <c r="B159" s="94">
        <f t="shared" si="1"/>
        <v>153</v>
      </c>
      <c r="C159" s="94"/>
      <c r="D159" s="94"/>
      <c r="E159" s="95"/>
      <c r="F159" s="96"/>
      <c r="G159" s="97"/>
      <c r="H159" s="98"/>
      <c r="I159" s="99"/>
      <c r="J159" s="100"/>
      <c r="K159" s="101"/>
      <c r="L159" s="102"/>
      <c r="M159" s="103"/>
      <c r="N159" s="102"/>
      <c r="O159" s="103"/>
      <c r="P159" s="104" t="str">
        <f>IFS($D159="","",$D159, vlookup($D159,'DATA - LIS - RX'!$A:$D,2,0))</f>
        <v/>
      </c>
      <c r="Q159" s="105" t="str">
        <f>IFS($D159="","",$D159, VLOOKUP(D159, 'DATA - LIS - RX'!A:D, 3, 0))</f>
        <v/>
      </c>
      <c r="R159" s="106" t="str">
        <f>IFS($D159="","",$D159, vlookup(D159,'DATA - LIS - RX'!A:D,4,0))</f>
        <v/>
      </c>
      <c r="S159" s="107"/>
      <c r="T159" s="107"/>
      <c r="U159" s="107"/>
      <c r="V159" s="107"/>
      <c r="W159" s="107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/>
      <c r="AN159" s="66"/>
      <c r="AO159" s="66"/>
      <c r="AP159" s="66"/>
      <c r="AQ159" s="66"/>
      <c r="AR159" s="66"/>
    </row>
    <row r="160">
      <c r="A160" s="114"/>
      <c r="B160" s="94">
        <f t="shared" si="1"/>
        <v>154</v>
      </c>
      <c r="C160" s="94"/>
      <c r="D160" s="94"/>
      <c r="E160" s="95"/>
      <c r="F160" s="96"/>
      <c r="G160" s="97"/>
      <c r="H160" s="98"/>
      <c r="I160" s="99"/>
      <c r="J160" s="100"/>
      <c r="K160" s="101"/>
      <c r="L160" s="102"/>
      <c r="M160" s="103"/>
      <c r="N160" s="102"/>
      <c r="O160" s="103"/>
      <c r="P160" s="104" t="str">
        <f>IFS($D160="","",$D160, vlookup($D160,'DATA - LIS - RX'!$A:$D,2,0))</f>
        <v/>
      </c>
      <c r="Q160" s="105" t="str">
        <f>IFS($D160="","",$D160, VLOOKUP(D160, 'DATA - LIS - RX'!A:D, 3, 0))</f>
        <v/>
      </c>
      <c r="R160" s="106" t="str">
        <f>IFS($D160="","",$D160, vlookup(D160,'DATA - LIS - RX'!A:D,4,0))</f>
        <v/>
      </c>
      <c r="S160" s="107"/>
      <c r="T160" s="107"/>
      <c r="U160" s="107"/>
      <c r="V160" s="107"/>
      <c r="W160" s="107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/>
      <c r="AN160" s="66"/>
      <c r="AO160" s="66"/>
      <c r="AP160" s="66"/>
      <c r="AQ160" s="66"/>
      <c r="AR160" s="66"/>
    </row>
    <row r="161">
      <c r="A161" s="114"/>
      <c r="B161" s="94">
        <f t="shared" si="1"/>
        <v>155</v>
      </c>
      <c r="C161" s="94"/>
      <c r="D161" s="94"/>
      <c r="E161" s="95"/>
      <c r="F161" s="96"/>
      <c r="G161" s="97"/>
      <c r="H161" s="98"/>
      <c r="I161" s="99"/>
      <c r="J161" s="100"/>
      <c r="K161" s="101"/>
      <c r="L161" s="102"/>
      <c r="M161" s="103"/>
      <c r="N161" s="102"/>
      <c r="O161" s="103"/>
      <c r="P161" s="104" t="str">
        <f>IFS($D161="","",$D161, vlookup($D161,'DATA - LIS - RX'!$A:$D,2,0))</f>
        <v/>
      </c>
      <c r="Q161" s="105" t="str">
        <f>IFS($D161="","",$D161, VLOOKUP(D161, 'DATA - LIS - RX'!A:D, 3, 0))</f>
        <v/>
      </c>
      <c r="R161" s="106" t="str">
        <f>IFS($D161="","",$D161, vlookup(D161,'DATA - LIS - RX'!A:D,4,0))</f>
        <v/>
      </c>
      <c r="S161" s="107"/>
      <c r="T161" s="107"/>
      <c r="U161" s="107"/>
      <c r="V161" s="107"/>
      <c r="W161" s="107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66"/>
      <c r="AL161" s="66"/>
      <c r="AM161" s="66"/>
      <c r="AN161" s="66"/>
      <c r="AO161" s="66"/>
      <c r="AP161" s="66"/>
      <c r="AQ161" s="66"/>
      <c r="AR161" s="66"/>
    </row>
    <row r="162">
      <c r="A162" s="114"/>
      <c r="B162" s="94">
        <f t="shared" si="1"/>
        <v>156</v>
      </c>
      <c r="C162" s="94"/>
      <c r="D162" s="94"/>
      <c r="E162" s="95"/>
      <c r="F162" s="96"/>
      <c r="G162" s="97"/>
      <c r="H162" s="98"/>
      <c r="I162" s="99"/>
      <c r="J162" s="100"/>
      <c r="K162" s="101"/>
      <c r="L162" s="102"/>
      <c r="M162" s="103"/>
      <c r="N162" s="102"/>
      <c r="O162" s="103"/>
      <c r="P162" s="104" t="str">
        <f>IFS($D162="","",$D162, vlookup($D162,'DATA - LIS - RX'!$A:$D,2,0))</f>
        <v/>
      </c>
      <c r="Q162" s="105" t="str">
        <f>IFS($D162="","",$D162, VLOOKUP(D162, 'DATA - LIS - RX'!A:D, 3, 0))</f>
        <v/>
      </c>
      <c r="R162" s="106" t="str">
        <f>IFS($D162="","",$D162, vlookup(D162,'DATA - LIS - RX'!A:D,4,0))</f>
        <v/>
      </c>
      <c r="S162" s="107"/>
      <c r="T162" s="107"/>
      <c r="U162" s="107"/>
      <c r="V162" s="107"/>
      <c r="W162" s="107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66"/>
      <c r="AO162" s="66"/>
      <c r="AP162" s="66"/>
      <c r="AQ162" s="66"/>
      <c r="AR162" s="66"/>
    </row>
    <row r="163">
      <c r="A163" s="114"/>
      <c r="B163" s="94">
        <f t="shared" si="1"/>
        <v>157</v>
      </c>
      <c r="C163" s="94"/>
      <c r="D163" s="94"/>
      <c r="E163" s="95"/>
      <c r="F163" s="96"/>
      <c r="G163" s="97"/>
      <c r="H163" s="98"/>
      <c r="I163" s="99"/>
      <c r="J163" s="100"/>
      <c r="K163" s="101"/>
      <c r="L163" s="102"/>
      <c r="M163" s="103"/>
      <c r="N163" s="102"/>
      <c r="O163" s="103"/>
      <c r="P163" s="104" t="str">
        <f>IFS($D163="","",$D163, vlookup($D163,'DATA - LIS - RX'!$A:$D,2,0))</f>
        <v/>
      </c>
      <c r="Q163" s="105" t="str">
        <f>IFS($D163="","",$D163, VLOOKUP(D163, 'DATA - LIS - RX'!A:D, 3, 0))</f>
        <v/>
      </c>
      <c r="R163" s="106" t="str">
        <f>IFS($D163="","",$D163, vlookup(D163,'DATA - LIS - RX'!A:D,4,0))</f>
        <v/>
      </c>
      <c r="S163" s="107"/>
      <c r="T163" s="107"/>
      <c r="U163" s="107"/>
      <c r="V163" s="107"/>
      <c r="W163" s="107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/>
      <c r="AO163" s="66"/>
      <c r="AP163" s="66"/>
      <c r="AQ163" s="66"/>
      <c r="AR163" s="66"/>
    </row>
    <row r="164">
      <c r="A164" s="114"/>
      <c r="B164" s="94">
        <f t="shared" si="1"/>
        <v>158</v>
      </c>
      <c r="C164" s="94"/>
      <c r="D164" s="94"/>
      <c r="E164" s="95"/>
      <c r="F164" s="96"/>
      <c r="G164" s="97"/>
      <c r="H164" s="98"/>
      <c r="I164" s="99"/>
      <c r="J164" s="100"/>
      <c r="K164" s="101"/>
      <c r="L164" s="102"/>
      <c r="M164" s="103"/>
      <c r="N164" s="102"/>
      <c r="O164" s="103"/>
      <c r="P164" s="104" t="str">
        <f>IFS($D164="","",$D164, vlookup($D164,'DATA - LIS - RX'!$A:$D,2,0))</f>
        <v/>
      </c>
      <c r="Q164" s="105" t="str">
        <f>IFS($D164="","",$D164, VLOOKUP(D164, 'DATA - LIS - RX'!A:D, 3, 0))</f>
        <v/>
      </c>
      <c r="R164" s="106" t="str">
        <f>IFS($D164="","",$D164, vlookup(D164,'DATA - LIS - RX'!A:D,4,0))</f>
        <v/>
      </c>
      <c r="S164" s="107"/>
      <c r="T164" s="107"/>
      <c r="U164" s="107"/>
      <c r="V164" s="107"/>
      <c r="W164" s="107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/>
      <c r="AO164" s="66"/>
      <c r="AP164" s="66"/>
      <c r="AQ164" s="66"/>
      <c r="AR164" s="66"/>
    </row>
    <row r="165">
      <c r="A165" s="114"/>
      <c r="B165" s="94">
        <f t="shared" si="1"/>
        <v>159</v>
      </c>
      <c r="C165" s="94"/>
      <c r="D165" s="94"/>
      <c r="E165" s="95"/>
      <c r="F165" s="96"/>
      <c r="G165" s="97"/>
      <c r="H165" s="98"/>
      <c r="I165" s="99"/>
      <c r="J165" s="100"/>
      <c r="K165" s="101"/>
      <c r="L165" s="102"/>
      <c r="M165" s="103"/>
      <c r="N165" s="102"/>
      <c r="O165" s="103"/>
      <c r="P165" s="104" t="str">
        <f>IFS($D165="","",$D165, vlookup($D165,'DATA - LIS - RX'!$A:$D,2,0))</f>
        <v/>
      </c>
      <c r="Q165" s="105" t="str">
        <f>IFS($D165="","",$D165, VLOOKUP(D165, 'DATA - LIS - RX'!A:D, 3, 0))</f>
        <v/>
      </c>
      <c r="R165" s="106" t="str">
        <f>IFS($D165="","",$D165, vlookup(D165,'DATA - LIS - RX'!A:D,4,0))</f>
        <v/>
      </c>
      <c r="S165" s="107"/>
      <c r="T165" s="107"/>
      <c r="U165" s="107"/>
      <c r="V165" s="107"/>
      <c r="W165" s="107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</row>
    <row r="166">
      <c r="A166" s="114"/>
      <c r="B166" s="94">
        <f t="shared" si="1"/>
        <v>160</v>
      </c>
      <c r="C166" s="94"/>
      <c r="D166" s="94"/>
      <c r="E166" s="95"/>
      <c r="F166" s="96"/>
      <c r="G166" s="97"/>
      <c r="H166" s="98"/>
      <c r="I166" s="99"/>
      <c r="J166" s="100"/>
      <c r="K166" s="101"/>
      <c r="L166" s="102"/>
      <c r="M166" s="103"/>
      <c r="N166" s="102"/>
      <c r="O166" s="103"/>
      <c r="P166" s="104" t="str">
        <f>IFS($D166="","",$D166, vlookup($D166,'DATA - LIS - RX'!$A:$D,2,0))</f>
        <v/>
      </c>
      <c r="Q166" s="105" t="str">
        <f>IFS($D166="","",$D166, VLOOKUP(D166, 'DATA - LIS - RX'!A:D, 3, 0))</f>
        <v/>
      </c>
      <c r="R166" s="106" t="str">
        <f>IFS($D166="","",$D166, vlookup(D166,'DATA - LIS - RX'!A:D,4,0))</f>
        <v/>
      </c>
      <c r="S166" s="107"/>
      <c r="T166" s="107"/>
      <c r="U166" s="107"/>
      <c r="V166" s="107"/>
      <c r="W166" s="107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66"/>
      <c r="AL166" s="66"/>
      <c r="AM166" s="66"/>
      <c r="AN166" s="66"/>
      <c r="AO166" s="66"/>
      <c r="AP166" s="66"/>
      <c r="AQ166" s="66"/>
      <c r="AR166" s="66"/>
    </row>
    <row r="167">
      <c r="A167" s="114"/>
      <c r="B167" s="94">
        <f t="shared" si="1"/>
        <v>161</v>
      </c>
      <c r="C167" s="94"/>
      <c r="D167" s="94"/>
      <c r="E167" s="95"/>
      <c r="F167" s="96"/>
      <c r="G167" s="97"/>
      <c r="H167" s="98"/>
      <c r="I167" s="99"/>
      <c r="J167" s="100"/>
      <c r="K167" s="101"/>
      <c r="L167" s="102"/>
      <c r="M167" s="103"/>
      <c r="N167" s="102"/>
      <c r="O167" s="103"/>
      <c r="P167" s="104" t="str">
        <f>IFS($D167="","",$D167, vlookup($D167,'DATA - LIS - RX'!$A:$D,2,0))</f>
        <v/>
      </c>
      <c r="Q167" s="105" t="str">
        <f>IFS($D167="","",$D167, VLOOKUP(D167, 'DATA - LIS - RX'!A:D, 3, 0))</f>
        <v/>
      </c>
      <c r="R167" s="106" t="str">
        <f>IFS($D167="","",$D167, vlookup(D167,'DATA - LIS - RX'!A:D,4,0))</f>
        <v/>
      </c>
      <c r="S167" s="107"/>
      <c r="T167" s="107"/>
      <c r="U167" s="107"/>
      <c r="V167" s="107"/>
      <c r="W167" s="107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/>
      <c r="AN167" s="66"/>
      <c r="AO167" s="66"/>
      <c r="AP167" s="66"/>
      <c r="AQ167" s="66"/>
      <c r="AR167" s="66"/>
    </row>
    <row r="168">
      <c r="A168" s="114"/>
      <c r="B168" s="94">
        <f t="shared" si="1"/>
        <v>162</v>
      </c>
      <c r="C168" s="94"/>
      <c r="D168" s="94"/>
      <c r="E168" s="95"/>
      <c r="F168" s="96"/>
      <c r="G168" s="97"/>
      <c r="H168" s="98"/>
      <c r="I168" s="99"/>
      <c r="J168" s="100"/>
      <c r="K168" s="101"/>
      <c r="L168" s="102"/>
      <c r="M168" s="103"/>
      <c r="N168" s="102"/>
      <c r="O168" s="103"/>
      <c r="P168" s="104" t="str">
        <f>IFS($D168="","",$D168, vlookup($D168,'DATA - LIS - RX'!$A:$D,2,0))</f>
        <v/>
      </c>
      <c r="Q168" s="105" t="str">
        <f>IFS($D168="","",$D168, VLOOKUP(D168, 'DATA - LIS - RX'!A:D, 3, 0))</f>
        <v/>
      </c>
      <c r="R168" s="106" t="str">
        <f>IFS($D168="","",$D168, vlookup(D168,'DATA - LIS - RX'!A:D,4,0))</f>
        <v/>
      </c>
      <c r="S168" s="107"/>
      <c r="T168" s="107"/>
      <c r="U168" s="107"/>
      <c r="V168" s="107"/>
      <c r="W168" s="107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/>
      <c r="AN168" s="66"/>
      <c r="AO168" s="66"/>
      <c r="AP168" s="66"/>
      <c r="AQ168" s="66"/>
      <c r="AR168" s="66"/>
    </row>
    <row r="169">
      <c r="A169" s="114"/>
      <c r="B169" s="94">
        <f t="shared" si="1"/>
        <v>163</v>
      </c>
      <c r="C169" s="94"/>
      <c r="D169" s="94"/>
      <c r="E169" s="95"/>
      <c r="F169" s="96"/>
      <c r="G169" s="97"/>
      <c r="H169" s="98"/>
      <c r="I169" s="99"/>
      <c r="J169" s="100"/>
      <c r="K169" s="101"/>
      <c r="L169" s="102"/>
      <c r="M169" s="103"/>
      <c r="N169" s="102"/>
      <c r="O169" s="103"/>
      <c r="P169" s="104" t="str">
        <f>IFS($D169="","",$D169, vlookup($D169,'DATA - LIS - RX'!$A:$D,2,0))</f>
        <v/>
      </c>
      <c r="Q169" s="105" t="str">
        <f>IFS($D169="","",$D169, VLOOKUP(D169, 'DATA - LIS - RX'!A:D, 3, 0))</f>
        <v/>
      </c>
      <c r="R169" s="106" t="str">
        <f>IFS($D169="","",$D169, vlookup(D169,'DATA - LIS - RX'!A:D,4,0))</f>
        <v/>
      </c>
      <c r="S169" s="107"/>
      <c r="T169" s="107"/>
      <c r="U169" s="107"/>
      <c r="V169" s="107"/>
      <c r="W169" s="107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/>
      <c r="AO169" s="66"/>
      <c r="AP169" s="66"/>
      <c r="AQ169" s="66"/>
      <c r="AR169" s="66"/>
    </row>
    <row r="170">
      <c r="A170" s="114"/>
      <c r="B170" s="94">
        <f t="shared" si="1"/>
        <v>164</v>
      </c>
      <c r="C170" s="94"/>
      <c r="D170" s="94"/>
      <c r="E170" s="95"/>
      <c r="F170" s="96"/>
      <c r="G170" s="97"/>
      <c r="H170" s="98"/>
      <c r="I170" s="99"/>
      <c r="J170" s="100"/>
      <c r="K170" s="101"/>
      <c r="L170" s="102"/>
      <c r="M170" s="103"/>
      <c r="N170" s="102"/>
      <c r="O170" s="103"/>
      <c r="P170" s="104" t="str">
        <f>IFS($D170="","",$D170, vlookup($D170,'DATA - LIS - RX'!$A:$D,2,0))</f>
        <v/>
      </c>
      <c r="Q170" s="105" t="str">
        <f>IFS($D170="","",$D170, VLOOKUP(D170, 'DATA - LIS - RX'!A:D, 3, 0))</f>
        <v/>
      </c>
      <c r="R170" s="106" t="str">
        <f>IFS($D170="","",$D170, vlookup(D170,'DATA - LIS - RX'!A:D,4,0))</f>
        <v/>
      </c>
      <c r="S170" s="107"/>
      <c r="T170" s="107"/>
      <c r="U170" s="107"/>
      <c r="V170" s="107"/>
      <c r="W170" s="107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66"/>
      <c r="AL170" s="66"/>
      <c r="AM170" s="66"/>
      <c r="AN170" s="66"/>
      <c r="AO170" s="66"/>
      <c r="AP170" s="66"/>
      <c r="AQ170" s="66"/>
      <c r="AR170" s="66"/>
    </row>
    <row r="171">
      <c r="A171" s="114"/>
      <c r="B171" s="94">
        <f t="shared" si="1"/>
        <v>165</v>
      </c>
      <c r="C171" s="94"/>
      <c r="D171" s="94"/>
      <c r="E171" s="95"/>
      <c r="F171" s="96"/>
      <c r="G171" s="97"/>
      <c r="H171" s="98"/>
      <c r="I171" s="99"/>
      <c r="J171" s="100"/>
      <c r="K171" s="101"/>
      <c r="L171" s="102"/>
      <c r="M171" s="103"/>
      <c r="N171" s="102"/>
      <c r="O171" s="103"/>
      <c r="P171" s="104" t="str">
        <f>IFS($D171="","",$D171, vlookup($D171,'DATA - LIS - RX'!$A:$D,2,0))</f>
        <v/>
      </c>
      <c r="Q171" s="105" t="str">
        <f>IFS($D171="","",$D171, VLOOKUP(D171, 'DATA - LIS - RX'!A:D, 3, 0))</f>
        <v/>
      </c>
      <c r="R171" s="106" t="str">
        <f>IFS($D171="","",$D171, vlookup(D171,'DATA - LIS - RX'!A:D,4,0))</f>
        <v/>
      </c>
      <c r="S171" s="107"/>
      <c r="T171" s="107"/>
      <c r="U171" s="107"/>
      <c r="V171" s="107"/>
      <c r="W171" s="107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/>
      <c r="AO171" s="66"/>
      <c r="AP171" s="66"/>
      <c r="AQ171" s="66"/>
      <c r="AR171" s="66"/>
    </row>
    <row r="172">
      <c r="A172" s="114"/>
      <c r="B172" s="94">
        <f t="shared" si="1"/>
        <v>166</v>
      </c>
      <c r="C172" s="94"/>
      <c r="D172" s="94"/>
      <c r="E172" s="95"/>
      <c r="F172" s="96"/>
      <c r="G172" s="97"/>
      <c r="H172" s="98"/>
      <c r="I172" s="99"/>
      <c r="J172" s="100"/>
      <c r="K172" s="101"/>
      <c r="L172" s="102"/>
      <c r="M172" s="103"/>
      <c r="N172" s="102"/>
      <c r="O172" s="103"/>
      <c r="P172" s="104" t="str">
        <f>IFS($D172="","",$D172, vlookup($D172,'DATA - LIS - RX'!$A:$D,2,0))</f>
        <v/>
      </c>
      <c r="Q172" s="105" t="str">
        <f>IFS($D172="","",$D172, VLOOKUP(D172, 'DATA - LIS - RX'!A:D, 3, 0))</f>
        <v/>
      </c>
      <c r="R172" s="106" t="str">
        <f>IFS($D172="","",$D172, vlookup(D172,'DATA - LIS - RX'!A:D,4,0))</f>
        <v/>
      </c>
      <c r="S172" s="107"/>
      <c r="T172" s="107"/>
      <c r="U172" s="107"/>
      <c r="V172" s="107"/>
      <c r="W172" s="107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66"/>
      <c r="AL172" s="66"/>
      <c r="AM172" s="66"/>
      <c r="AN172" s="66"/>
      <c r="AO172" s="66"/>
      <c r="AP172" s="66"/>
      <c r="AQ172" s="66"/>
      <c r="AR172" s="66"/>
    </row>
    <row r="173">
      <c r="A173" s="114"/>
      <c r="B173" s="94">
        <f t="shared" si="1"/>
        <v>167</v>
      </c>
      <c r="C173" s="94"/>
      <c r="D173" s="94"/>
      <c r="E173" s="95"/>
      <c r="F173" s="96"/>
      <c r="G173" s="97"/>
      <c r="H173" s="98"/>
      <c r="I173" s="99"/>
      <c r="J173" s="100"/>
      <c r="K173" s="101"/>
      <c r="L173" s="102"/>
      <c r="M173" s="103"/>
      <c r="N173" s="102"/>
      <c r="O173" s="103"/>
      <c r="P173" s="104" t="str">
        <f>IFS($D173="","",$D173, vlookup($D173,'DATA - LIS - RX'!$A:$D,2,0))</f>
        <v/>
      </c>
      <c r="Q173" s="105" t="str">
        <f>IFS($D173="","",$D173, VLOOKUP(D173, 'DATA - LIS - RX'!A:D, 3, 0))</f>
        <v/>
      </c>
      <c r="R173" s="106" t="str">
        <f>IFS($D173="","",$D173, vlookup(D173,'DATA - LIS - RX'!A:D,4,0))</f>
        <v/>
      </c>
      <c r="S173" s="107"/>
      <c r="T173" s="107"/>
      <c r="U173" s="107"/>
      <c r="V173" s="107"/>
      <c r="W173" s="107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6"/>
      <c r="AP173" s="66"/>
      <c r="AQ173" s="66"/>
      <c r="AR173" s="66"/>
    </row>
    <row r="174">
      <c r="A174" s="114"/>
      <c r="B174" s="94">
        <f t="shared" si="1"/>
        <v>168</v>
      </c>
      <c r="C174" s="94"/>
      <c r="D174" s="94"/>
      <c r="E174" s="95"/>
      <c r="F174" s="96"/>
      <c r="G174" s="97"/>
      <c r="H174" s="98"/>
      <c r="I174" s="99"/>
      <c r="J174" s="100"/>
      <c r="K174" s="101"/>
      <c r="L174" s="102"/>
      <c r="M174" s="103"/>
      <c r="N174" s="102"/>
      <c r="O174" s="103"/>
      <c r="P174" s="104" t="str">
        <f>IFS($D174="","",$D174, vlookup($D174,'DATA - LIS - RX'!$A:$D,2,0))</f>
        <v/>
      </c>
      <c r="Q174" s="105" t="str">
        <f>IFS($D174="","",$D174, VLOOKUP(D174, 'DATA - LIS - RX'!A:D, 3, 0))</f>
        <v/>
      </c>
      <c r="R174" s="106" t="str">
        <f>IFS($D174="","",$D174, vlookup(D174,'DATA - LIS - RX'!A:D,4,0))</f>
        <v/>
      </c>
      <c r="S174" s="107"/>
      <c r="T174" s="107"/>
      <c r="U174" s="107"/>
      <c r="V174" s="107"/>
      <c r="W174" s="107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66"/>
      <c r="AL174" s="66"/>
      <c r="AM174" s="66"/>
      <c r="AN174" s="66"/>
      <c r="AO174" s="66"/>
      <c r="AP174" s="66"/>
      <c r="AQ174" s="66"/>
      <c r="AR174" s="66"/>
    </row>
    <row r="175">
      <c r="A175" s="114"/>
      <c r="B175" s="94">
        <f t="shared" si="1"/>
        <v>169</v>
      </c>
      <c r="C175" s="94"/>
      <c r="D175" s="94"/>
      <c r="E175" s="95"/>
      <c r="F175" s="96"/>
      <c r="G175" s="97"/>
      <c r="H175" s="98"/>
      <c r="I175" s="99"/>
      <c r="J175" s="100"/>
      <c r="K175" s="101"/>
      <c r="L175" s="102"/>
      <c r="M175" s="103"/>
      <c r="N175" s="102"/>
      <c r="O175" s="103"/>
      <c r="P175" s="104" t="str">
        <f>IFS($D175="","",$D175, vlookup($D175,'DATA - LIS - RX'!$A:$D,2,0))</f>
        <v/>
      </c>
      <c r="Q175" s="105" t="str">
        <f>IFS($D175="","",$D175, VLOOKUP(D175, 'DATA - LIS - RX'!A:D, 3, 0))</f>
        <v/>
      </c>
      <c r="R175" s="106" t="str">
        <f>IFS($D175="","",$D175, vlookup(D175,'DATA - LIS - RX'!A:D,4,0))</f>
        <v/>
      </c>
      <c r="S175" s="107"/>
      <c r="T175" s="107"/>
      <c r="U175" s="107"/>
      <c r="V175" s="107"/>
      <c r="W175" s="107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/>
      <c r="AO175" s="66"/>
      <c r="AP175" s="66"/>
      <c r="AQ175" s="66"/>
      <c r="AR175" s="66"/>
    </row>
    <row r="176">
      <c r="A176" s="114"/>
      <c r="B176" s="94">
        <f t="shared" si="1"/>
        <v>170</v>
      </c>
      <c r="C176" s="94"/>
      <c r="D176" s="94"/>
      <c r="E176" s="95"/>
      <c r="F176" s="96"/>
      <c r="G176" s="97"/>
      <c r="H176" s="98"/>
      <c r="I176" s="99"/>
      <c r="J176" s="100"/>
      <c r="K176" s="101"/>
      <c r="L176" s="102"/>
      <c r="M176" s="103"/>
      <c r="N176" s="102"/>
      <c r="O176" s="103"/>
      <c r="P176" s="104" t="str">
        <f>IFS($D176="","",$D176, vlookup($D176,'DATA - LIS - RX'!$A:$D,2,0))</f>
        <v/>
      </c>
      <c r="Q176" s="105" t="str">
        <f>IFS($D176="","",$D176, VLOOKUP(D176, 'DATA - LIS - RX'!A:D, 3, 0))</f>
        <v/>
      </c>
      <c r="R176" s="106" t="str">
        <f>IFS($D176="","",$D176, vlookup(D176,'DATA - LIS - RX'!A:D,4,0))</f>
        <v/>
      </c>
      <c r="S176" s="107"/>
      <c r="T176" s="107"/>
      <c r="U176" s="107"/>
      <c r="V176" s="107"/>
      <c r="W176" s="107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</row>
    <row r="177">
      <c r="A177" s="114"/>
      <c r="B177" s="94">
        <f t="shared" si="1"/>
        <v>171</v>
      </c>
      <c r="C177" s="94"/>
      <c r="D177" s="94"/>
      <c r="E177" s="95"/>
      <c r="F177" s="96"/>
      <c r="G177" s="97"/>
      <c r="H177" s="98"/>
      <c r="I177" s="99"/>
      <c r="J177" s="100"/>
      <c r="K177" s="101"/>
      <c r="L177" s="102"/>
      <c r="M177" s="103"/>
      <c r="N177" s="102"/>
      <c r="O177" s="103"/>
      <c r="P177" s="104" t="str">
        <f>IFS($D177="","",$D177, vlookup($D177,'DATA - LIS - RX'!$A:$D,2,0))</f>
        <v/>
      </c>
      <c r="Q177" s="105" t="str">
        <f>IFS($D177="","",$D177, VLOOKUP(D177, 'DATA - LIS - RX'!A:D, 3, 0))</f>
        <v/>
      </c>
      <c r="R177" s="106" t="str">
        <f>IFS($D177="","",$D177, vlookup(D177,'DATA - LIS - RX'!A:D,4,0))</f>
        <v/>
      </c>
      <c r="S177" s="107"/>
      <c r="T177" s="107"/>
      <c r="U177" s="107"/>
      <c r="V177" s="107"/>
      <c r="W177" s="107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</row>
    <row r="178">
      <c r="A178" s="114"/>
      <c r="B178" s="94">
        <f t="shared" si="1"/>
        <v>172</v>
      </c>
      <c r="C178" s="94"/>
      <c r="D178" s="94"/>
      <c r="E178" s="95"/>
      <c r="F178" s="96"/>
      <c r="G178" s="97"/>
      <c r="H178" s="98"/>
      <c r="I178" s="99"/>
      <c r="J178" s="100"/>
      <c r="K178" s="101"/>
      <c r="L178" s="102"/>
      <c r="M178" s="103"/>
      <c r="N178" s="102"/>
      <c r="O178" s="103"/>
      <c r="P178" s="104" t="str">
        <f>IFS($D178="","",$D178, vlookup($D178,'DATA - LIS - RX'!$A:$D,2,0))</f>
        <v/>
      </c>
      <c r="Q178" s="105" t="str">
        <f>IFS($D178="","",$D178, VLOOKUP(D178, 'DATA - LIS - RX'!A:D, 3, 0))</f>
        <v/>
      </c>
      <c r="R178" s="106" t="str">
        <f>IFS($D178="","",$D178, vlookup(D178,'DATA - LIS - RX'!A:D,4,0))</f>
        <v/>
      </c>
      <c r="S178" s="107"/>
      <c r="T178" s="107"/>
      <c r="U178" s="107"/>
      <c r="V178" s="107"/>
      <c r="W178" s="107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</row>
    <row r="179">
      <c r="A179" s="114"/>
      <c r="B179" s="94">
        <f t="shared" si="1"/>
        <v>173</v>
      </c>
      <c r="C179" s="94"/>
      <c r="D179" s="94"/>
      <c r="E179" s="95"/>
      <c r="F179" s="96"/>
      <c r="G179" s="97"/>
      <c r="H179" s="98"/>
      <c r="I179" s="99"/>
      <c r="J179" s="100"/>
      <c r="K179" s="101"/>
      <c r="L179" s="102"/>
      <c r="M179" s="103"/>
      <c r="N179" s="102"/>
      <c r="O179" s="103"/>
      <c r="P179" s="104" t="str">
        <f>IFS($D179="","",$D179, vlookup($D179,'DATA - LIS - RX'!$A:$D,2,0))</f>
        <v/>
      </c>
      <c r="Q179" s="105" t="str">
        <f>IFS($D179="","",$D179, VLOOKUP(D179, 'DATA - LIS - RX'!A:D, 3, 0))</f>
        <v/>
      </c>
      <c r="R179" s="106" t="str">
        <f>IFS($D179="","",$D179, vlookup(D179,'DATA - LIS - RX'!A:D,4,0))</f>
        <v/>
      </c>
      <c r="S179" s="107"/>
      <c r="T179" s="107"/>
      <c r="U179" s="107"/>
      <c r="V179" s="107"/>
      <c r="W179" s="107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/>
      <c r="AP179" s="66"/>
      <c r="AQ179" s="66"/>
      <c r="AR179" s="66"/>
    </row>
    <row r="180">
      <c r="A180" s="114"/>
      <c r="B180" s="94">
        <f t="shared" si="1"/>
        <v>174</v>
      </c>
      <c r="C180" s="94"/>
      <c r="D180" s="94"/>
      <c r="E180" s="95"/>
      <c r="F180" s="96"/>
      <c r="G180" s="97"/>
      <c r="H180" s="98"/>
      <c r="I180" s="99"/>
      <c r="J180" s="100"/>
      <c r="K180" s="101"/>
      <c r="L180" s="102"/>
      <c r="M180" s="103"/>
      <c r="N180" s="102"/>
      <c r="O180" s="103"/>
      <c r="P180" s="104" t="str">
        <f>IFS($D180="","",$D180, vlookup($D180,'DATA - LIS - RX'!$A:$D,2,0))</f>
        <v/>
      </c>
      <c r="Q180" s="105" t="str">
        <f>IFS($D180="","",$D180, VLOOKUP(D180, 'DATA - LIS - RX'!A:D, 3, 0))</f>
        <v/>
      </c>
      <c r="R180" s="106" t="str">
        <f>IFS($D180="","",$D180, vlookup(D180,'DATA - LIS - RX'!A:D,4,0))</f>
        <v/>
      </c>
      <c r="S180" s="107"/>
      <c r="T180" s="107"/>
      <c r="U180" s="107"/>
      <c r="V180" s="107"/>
      <c r="W180" s="107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/>
      <c r="AO180" s="66"/>
      <c r="AP180" s="66"/>
      <c r="AQ180" s="66"/>
      <c r="AR180" s="66"/>
    </row>
    <row r="181">
      <c r="A181" s="114"/>
      <c r="B181" s="94">
        <f t="shared" si="1"/>
        <v>175</v>
      </c>
      <c r="C181" s="94"/>
      <c r="D181" s="94"/>
      <c r="E181" s="95"/>
      <c r="F181" s="96"/>
      <c r="G181" s="97"/>
      <c r="H181" s="98"/>
      <c r="I181" s="99"/>
      <c r="J181" s="100"/>
      <c r="K181" s="101"/>
      <c r="L181" s="102"/>
      <c r="M181" s="103"/>
      <c r="N181" s="102"/>
      <c r="O181" s="103"/>
      <c r="P181" s="104" t="str">
        <f>IFS($D181="","",$D181, vlookup($D181,'DATA - LIS - RX'!$A:$D,2,0))</f>
        <v/>
      </c>
      <c r="Q181" s="105" t="str">
        <f>IFS($D181="","",$D181, VLOOKUP(D181, 'DATA - LIS - RX'!A:D, 3, 0))</f>
        <v/>
      </c>
      <c r="R181" s="106" t="str">
        <f>IFS($D181="","",$D181, vlookup(D181,'DATA - LIS - RX'!A:D,4,0))</f>
        <v/>
      </c>
      <c r="S181" s="107"/>
      <c r="T181" s="107"/>
      <c r="U181" s="107"/>
      <c r="V181" s="107"/>
      <c r="W181" s="107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/>
      <c r="AO181" s="66"/>
      <c r="AP181" s="66"/>
      <c r="AQ181" s="66"/>
      <c r="AR181" s="66"/>
    </row>
    <row r="182">
      <c r="A182" s="114"/>
      <c r="B182" s="94">
        <f t="shared" si="1"/>
        <v>176</v>
      </c>
      <c r="C182" s="94"/>
      <c r="D182" s="94"/>
      <c r="E182" s="95"/>
      <c r="F182" s="96"/>
      <c r="G182" s="97"/>
      <c r="H182" s="98"/>
      <c r="I182" s="99"/>
      <c r="J182" s="100"/>
      <c r="K182" s="101"/>
      <c r="L182" s="102"/>
      <c r="M182" s="103"/>
      <c r="N182" s="102"/>
      <c r="O182" s="103"/>
      <c r="P182" s="104" t="str">
        <f>IFS($D182="","",$D182, vlookup($D182,'DATA - LIS - RX'!$A:$D,2,0))</f>
        <v/>
      </c>
      <c r="Q182" s="105" t="str">
        <f>IFS($D182="","",$D182, VLOOKUP(D182, 'DATA - LIS - RX'!A:D, 3, 0))</f>
        <v/>
      </c>
      <c r="R182" s="106" t="str">
        <f>IFS($D182="","",$D182, vlookup(D182,'DATA - LIS - RX'!A:D,4,0))</f>
        <v/>
      </c>
      <c r="S182" s="107"/>
      <c r="T182" s="107"/>
      <c r="U182" s="107"/>
      <c r="V182" s="107"/>
      <c r="W182" s="107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/>
      <c r="AO182" s="66"/>
      <c r="AP182" s="66"/>
      <c r="AQ182" s="66"/>
      <c r="AR182" s="66"/>
    </row>
    <row r="183">
      <c r="A183" s="114"/>
      <c r="B183" s="94">
        <f t="shared" si="1"/>
        <v>177</v>
      </c>
      <c r="C183" s="94"/>
      <c r="D183" s="94"/>
      <c r="E183" s="95"/>
      <c r="F183" s="96"/>
      <c r="G183" s="97"/>
      <c r="H183" s="98"/>
      <c r="I183" s="99"/>
      <c r="J183" s="100"/>
      <c r="K183" s="101"/>
      <c r="L183" s="102"/>
      <c r="M183" s="103"/>
      <c r="N183" s="102"/>
      <c r="O183" s="103"/>
      <c r="P183" s="104" t="str">
        <f>IFS($D183="","",$D183, vlookup($D183,'DATA - LIS - RX'!$A:$D,2,0))</f>
        <v/>
      </c>
      <c r="Q183" s="105" t="str">
        <f>IFS($D183="","",$D183, VLOOKUP(D183, 'DATA - LIS - RX'!A:D, 3, 0))</f>
        <v/>
      </c>
      <c r="R183" s="106" t="str">
        <f>IFS($D183="","",$D183, vlookup(D183,'DATA - LIS - RX'!A:D,4,0))</f>
        <v/>
      </c>
      <c r="S183" s="107"/>
      <c r="T183" s="107"/>
      <c r="U183" s="107"/>
      <c r="V183" s="107"/>
      <c r="W183" s="107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66"/>
      <c r="AL183" s="66"/>
      <c r="AM183" s="66"/>
      <c r="AN183" s="66"/>
      <c r="AO183" s="66"/>
      <c r="AP183" s="66"/>
      <c r="AQ183" s="66"/>
      <c r="AR183" s="66"/>
    </row>
    <row r="184">
      <c r="A184" s="114"/>
      <c r="B184" s="94">
        <f t="shared" si="1"/>
        <v>178</v>
      </c>
      <c r="C184" s="94"/>
      <c r="D184" s="94"/>
      <c r="E184" s="95"/>
      <c r="F184" s="96"/>
      <c r="G184" s="97"/>
      <c r="H184" s="98"/>
      <c r="I184" s="99"/>
      <c r="J184" s="100"/>
      <c r="K184" s="101"/>
      <c r="L184" s="102"/>
      <c r="M184" s="103"/>
      <c r="N184" s="102"/>
      <c r="O184" s="103"/>
      <c r="P184" s="104" t="str">
        <f>IFS($D184="","",$D184, vlookup($D184,'DATA - LIS - RX'!$A:$D,2,0))</f>
        <v/>
      </c>
      <c r="Q184" s="105" t="str">
        <f>IFS($D184="","",$D184, VLOOKUP(D184, 'DATA - LIS - RX'!A:D, 3, 0))</f>
        <v/>
      </c>
      <c r="R184" s="106" t="str">
        <f>IFS($D184="","",$D184, vlookup(D184,'DATA - LIS - RX'!A:D,4,0))</f>
        <v/>
      </c>
      <c r="S184" s="107"/>
      <c r="T184" s="107"/>
      <c r="U184" s="107"/>
      <c r="V184" s="107"/>
      <c r="W184" s="107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/>
      <c r="AO184" s="66"/>
      <c r="AP184" s="66"/>
      <c r="AQ184" s="66"/>
      <c r="AR184" s="66"/>
    </row>
    <row r="185">
      <c r="A185" s="114"/>
      <c r="B185" s="94">
        <f t="shared" si="1"/>
        <v>179</v>
      </c>
      <c r="C185" s="94"/>
      <c r="D185" s="94"/>
      <c r="E185" s="95"/>
      <c r="F185" s="96"/>
      <c r="G185" s="97"/>
      <c r="H185" s="98"/>
      <c r="I185" s="99"/>
      <c r="J185" s="100"/>
      <c r="K185" s="101"/>
      <c r="L185" s="102"/>
      <c r="M185" s="103"/>
      <c r="N185" s="102"/>
      <c r="O185" s="103"/>
      <c r="P185" s="104" t="str">
        <f>IFS($D185="","",$D185, vlookup($D185,'DATA - LIS - RX'!$A:$D,2,0))</f>
        <v/>
      </c>
      <c r="Q185" s="105" t="str">
        <f>IFS($D185="","",$D185, VLOOKUP(D185, 'DATA - LIS - RX'!A:D, 3, 0))</f>
        <v/>
      </c>
      <c r="R185" s="106" t="str">
        <f>IFS($D185="","",$D185, vlookup(D185,'DATA - LIS - RX'!A:D,4,0))</f>
        <v/>
      </c>
      <c r="S185" s="107"/>
      <c r="T185" s="107"/>
      <c r="U185" s="107"/>
      <c r="V185" s="107"/>
      <c r="W185" s="107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/>
      <c r="AO185" s="66"/>
      <c r="AP185" s="66"/>
      <c r="AQ185" s="66"/>
      <c r="AR185" s="66"/>
    </row>
    <row r="186">
      <c r="A186" s="114"/>
      <c r="B186" s="94">
        <f t="shared" si="1"/>
        <v>180</v>
      </c>
      <c r="C186" s="94"/>
      <c r="D186" s="94"/>
      <c r="E186" s="95"/>
      <c r="F186" s="96"/>
      <c r="G186" s="97"/>
      <c r="H186" s="98"/>
      <c r="I186" s="99"/>
      <c r="J186" s="100"/>
      <c r="K186" s="101"/>
      <c r="L186" s="102"/>
      <c r="M186" s="103"/>
      <c r="N186" s="102"/>
      <c r="O186" s="103"/>
      <c r="P186" s="104" t="str">
        <f>IFS($D186="","",$D186, vlookup($D186,'DATA - LIS - RX'!$A:$D,2,0))</f>
        <v/>
      </c>
      <c r="Q186" s="105" t="str">
        <f>IFS($D186="","",$D186, VLOOKUP(D186, 'DATA - LIS - RX'!A:D, 3, 0))</f>
        <v/>
      </c>
      <c r="R186" s="106" t="str">
        <f>IFS($D186="","",$D186, vlookup(D186,'DATA - LIS - RX'!A:D,4,0))</f>
        <v/>
      </c>
      <c r="S186" s="107"/>
      <c r="T186" s="107"/>
      <c r="U186" s="107"/>
      <c r="V186" s="107"/>
      <c r="W186" s="107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  <c r="AP186" s="66"/>
      <c r="AQ186" s="66"/>
      <c r="AR186" s="66"/>
    </row>
    <row r="187">
      <c r="A187" s="114"/>
      <c r="B187" s="94">
        <f t="shared" si="1"/>
        <v>181</v>
      </c>
      <c r="C187" s="94"/>
      <c r="D187" s="94"/>
      <c r="E187" s="95"/>
      <c r="F187" s="96"/>
      <c r="G187" s="97"/>
      <c r="H187" s="98"/>
      <c r="I187" s="99"/>
      <c r="J187" s="100"/>
      <c r="K187" s="101"/>
      <c r="L187" s="102"/>
      <c r="M187" s="103"/>
      <c r="N187" s="102"/>
      <c r="O187" s="103"/>
      <c r="P187" s="104" t="str">
        <f>IFS($D187="","",$D187, vlookup($D187,'DATA - LIS - RX'!$A:$D,2,0))</f>
        <v/>
      </c>
      <c r="Q187" s="105" t="str">
        <f>IFS($D187="","",$D187, VLOOKUP(D187, 'DATA - LIS - RX'!A:D, 3, 0))</f>
        <v/>
      </c>
      <c r="R187" s="106" t="str">
        <f>IFS($D187="","",$D187, vlookup(D187,'DATA - LIS - RX'!A:D,4,0))</f>
        <v/>
      </c>
      <c r="S187" s="107"/>
      <c r="T187" s="107"/>
      <c r="U187" s="107"/>
      <c r="V187" s="107"/>
      <c r="W187" s="107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  <c r="AN187" s="66"/>
      <c r="AO187" s="66"/>
      <c r="AP187" s="66"/>
      <c r="AQ187" s="66"/>
      <c r="AR187" s="66"/>
    </row>
    <row r="188">
      <c r="A188" s="114"/>
      <c r="B188" s="94">
        <f t="shared" si="1"/>
        <v>182</v>
      </c>
      <c r="C188" s="94"/>
      <c r="D188" s="94"/>
      <c r="E188" s="95"/>
      <c r="F188" s="96"/>
      <c r="G188" s="97"/>
      <c r="H188" s="98"/>
      <c r="I188" s="99"/>
      <c r="J188" s="100"/>
      <c r="K188" s="101"/>
      <c r="L188" s="102"/>
      <c r="M188" s="103"/>
      <c r="N188" s="102"/>
      <c r="O188" s="103"/>
      <c r="P188" s="104" t="str">
        <f>IFS($D188="","",$D188, vlookup($D188,'DATA - LIS - RX'!$A:$D,2,0))</f>
        <v/>
      </c>
      <c r="Q188" s="105" t="str">
        <f>IFS($D188="","",$D188, VLOOKUP(D188, 'DATA - LIS - RX'!A:D, 3, 0))</f>
        <v/>
      </c>
      <c r="R188" s="106" t="str">
        <f>IFS($D188="","",$D188, vlookup(D188,'DATA - LIS - RX'!A:D,4,0))</f>
        <v/>
      </c>
      <c r="S188" s="107"/>
      <c r="T188" s="107"/>
      <c r="U188" s="107"/>
      <c r="V188" s="107"/>
      <c r="W188" s="107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</row>
    <row r="189">
      <c r="A189" s="114"/>
      <c r="B189" s="94">
        <f t="shared" si="1"/>
        <v>183</v>
      </c>
      <c r="C189" s="94"/>
      <c r="D189" s="94"/>
      <c r="E189" s="95"/>
      <c r="F189" s="96"/>
      <c r="G189" s="97"/>
      <c r="H189" s="98"/>
      <c r="I189" s="99"/>
      <c r="J189" s="100"/>
      <c r="K189" s="101"/>
      <c r="L189" s="102"/>
      <c r="M189" s="103"/>
      <c r="N189" s="102"/>
      <c r="O189" s="103"/>
      <c r="P189" s="104" t="str">
        <f>IFS($D189="","",$D189, vlookup($D189,'DATA - LIS - RX'!$A:$D,2,0))</f>
        <v/>
      </c>
      <c r="Q189" s="105" t="str">
        <f>IFS($D189="","",$D189, VLOOKUP(D189, 'DATA - LIS - RX'!A:D, 3, 0))</f>
        <v/>
      </c>
      <c r="R189" s="106" t="str">
        <f>IFS($D189="","",$D189, vlookup(D189,'DATA - LIS - RX'!A:D,4,0))</f>
        <v/>
      </c>
      <c r="S189" s="107"/>
      <c r="T189" s="107"/>
      <c r="U189" s="107"/>
      <c r="V189" s="107"/>
      <c r="W189" s="107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</row>
    <row r="190">
      <c r="A190" s="114"/>
      <c r="B190" s="94">
        <f t="shared" si="1"/>
        <v>184</v>
      </c>
      <c r="C190" s="94"/>
      <c r="D190" s="94"/>
      <c r="E190" s="95"/>
      <c r="F190" s="96"/>
      <c r="G190" s="97"/>
      <c r="H190" s="98"/>
      <c r="I190" s="99"/>
      <c r="J190" s="100"/>
      <c r="K190" s="101"/>
      <c r="L190" s="102"/>
      <c r="M190" s="103"/>
      <c r="N190" s="102"/>
      <c r="O190" s="103"/>
      <c r="P190" s="104" t="str">
        <f>IFS($D190="","",$D190, vlookup($D190,'DATA - LIS - RX'!$A:$D,2,0))</f>
        <v/>
      </c>
      <c r="Q190" s="105" t="str">
        <f>IFS($D190="","",$D190, VLOOKUP(D190, 'DATA - LIS - RX'!A:D, 3, 0))</f>
        <v/>
      </c>
      <c r="R190" s="106" t="str">
        <f>IFS($D190="","",$D190, vlookup(D190,'DATA - LIS - RX'!A:D,4,0))</f>
        <v/>
      </c>
      <c r="S190" s="107"/>
      <c r="T190" s="107"/>
      <c r="U190" s="107"/>
      <c r="V190" s="107"/>
      <c r="W190" s="107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</row>
    <row r="191">
      <c r="A191" s="114"/>
      <c r="B191" s="94">
        <f t="shared" si="1"/>
        <v>185</v>
      </c>
      <c r="C191" s="94"/>
      <c r="D191" s="94"/>
      <c r="E191" s="95"/>
      <c r="F191" s="96"/>
      <c r="G191" s="97"/>
      <c r="H191" s="98"/>
      <c r="I191" s="99"/>
      <c r="J191" s="100"/>
      <c r="K191" s="101"/>
      <c r="L191" s="102"/>
      <c r="M191" s="103"/>
      <c r="N191" s="102"/>
      <c r="O191" s="103"/>
      <c r="P191" s="104" t="str">
        <f>IFS($D191="","",$D191, vlookup($D191,'DATA - LIS - RX'!$A:$D,2,0))</f>
        <v/>
      </c>
      <c r="Q191" s="105" t="str">
        <f>IFS($D191="","",$D191, VLOOKUP(D191, 'DATA - LIS - RX'!A:D, 3, 0))</f>
        <v/>
      </c>
      <c r="R191" s="106" t="str">
        <f>IFS($D191="","",$D191, vlookup(D191,'DATA - LIS - RX'!A:D,4,0))</f>
        <v/>
      </c>
      <c r="S191" s="107"/>
      <c r="T191" s="107"/>
      <c r="U191" s="107"/>
      <c r="V191" s="107"/>
      <c r="W191" s="107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</row>
    <row r="192">
      <c r="A192" s="114"/>
      <c r="B192" s="94">
        <f t="shared" si="1"/>
        <v>186</v>
      </c>
      <c r="C192" s="94"/>
      <c r="D192" s="94"/>
      <c r="E192" s="95"/>
      <c r="F192" s="96"/>
      <c r="G192" s="97"/>
      <c r="H192" s="98"/>
      <c r="I192" s="99"/>
      <c r="J192" s="100"/>
      <c r="K192" s="101"/>
      <c r="L192" s="102"/>
      <c r="M192" s="103"/>
      <c r="N192" s="102"/>
      <c r="O192" s="103"/>
      <c r="P192" s="104" t="str">
        <f>IFS($D192="","",$D192, vlookup($D192,'DATA - LIS - RX'!$A:$D,2,0))</f>
        <v/>
      </c>
      <c r="Q192" s="105" t="str">
        <f>IFS($D192="","",$D192, VLOOKUP(D192, 'DATA - LIS - RX'!A:D, 3, 0))</f>
        <v/>
      </c>
      <c r="R192" s="106" t="str">
        <f>IFS($D192="","",$D192, vlookup(D192,'DATA - LIS - RX'!A:D,4,0))</f>
        <v/>
      </c>
      <c r="S192" s="107"/>
      <c r="T192" s="107"/>
      <c r="U192" s="107"/>
      <c r="V192" s="107"/>
      <c r="W192" s="107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</row>
    <row r="193">
      <c r="A193" s="114"/>
      <c r="B193" s="94">
        <f t="shared" si="1"/>
        <v>187</v>
      </c>
      <c r="C193" s="94"/>
      <c r="D193" s="94"/>
      <c r="E193" s="95"/>
      <c r="F193" s="96"/>
      <c r="G193" s="97"/>
      <c r="H193" s="98"/>
      <c r="I193" s="99"/>
      <c r="J193" s="100"/>
      <c r="K193" s="101"/>
      <c r="L193" s="102"/>
      <c r="M193" s="103"/>
      <c r="N193" s="102"/>
      <c r="O193" s="103"/>
      <c r="P193" s="104" t="str">
        <f>IFS($D193="","",$D193, vlookup($D193,'DATA - LIS - RX'!$A:$D,2,0))</f>
        <v/>
      </c>
      <c r="Q193" s="105" t="str">
        <f>IFS($D193="","",$D193, VLOOKUP(D193, 'DATA - LIS - RX'!A:D, 3, 0))</f>
        <v/>
      </c>
      <c r="R193" s="106" t="str">
        <f>IFS($D193="","",$D193, vlookup(D193,'DATA - LIS - RX'!A:D,4,0))</f>
        <v/>
      </c>
      <c r="S193" s="107"/>
      <c r="T193" s="107"/>
      <c r="U193" s="107"/>
      <c r="V193" s="107"/>
      <c r="W193" s="107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</row>
    <row r="194">
      <c r="A194" s="114"/>
      <c r="B194" s="94">
        <f t="shared" si="1"/>
        <v>188</v>
      </c>
      <c r="C194" s="94"/>
      <c r="D194" s="94"/>
      <c r="E194" s="95"/>
      <c r="F194" s="96"/>
      <c r="G194" s="97"/>
      <c r="H194" s="98"/>
      <c r="I194" s="99"/>
      <c r="J194" s="100"/>
      <c r="K194" s="101"/>
      <c r="L194" s="102"/>
      <c r="M194" s="103"/>
      <c r="N194" s="102"/>
      <c r="O194" s="103"/>
      <c r="P194" s="104" t="str">
        <f>IFS($D194="","",$D194, vlookup($D194,'DATA - LIS - RX'!$A:$D,2,0))</f>
        <v/>
      </c>
      <c r="Q194" s="105" t="str">
        <f>IFS($D194="","",$D194, VLOOKUP(D194, 'DATA - LIS - RX'!A:D, 3, 0))</f>
        <v/>
      </c>
      <c r="R194" s="106" t="str">
        <f>IFS($D194="","",$D194, vlookup(D194,'DATA - LIS - RX'!A:D,4,0))</f>
        <v/>
      </c>
      <c r="S194" s="107"/>
      <c r="T194" s="107"/>
      <c r="U194" s="107"/>
      <c r="V194" s="107"/>
      <c r="W194" s="107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</row>
    <row r="195">
      <c r="A195" s="114"/>
      <c r="B195" s="94">
        <f t="shared" si="1"/>
        <v>189</v>
      </c>
      <c r="C195" s="94"/>
      <c r="D195" s="94"/>
      <c r="E195" s="95"/>
      <c r="F195" s="96"/>
      <c r="G195" s="97"/>
      <c r="H195" s="98"/>
      <c r="I195" s="99"/>
      <c r="J195" s="100"/>
      <c r="K195" s="101"/>
      <c r="L195" s="102"/>
      <c r="M195" s="103"/>
      <c r="N195" s="102"/>
      <c r="O195" s="103"/>
      <c r="P195" s="104" t="str">
        <f>IFS($D195="","",$D195, vlookup($D195,'DATA - LIS - RX'!$A:$D,2,0))</f>
        <v/>
      </c>
      <c r="Q195" s="105" t="str">
        <f>IFS($D195="","",$D195, VLOOKUP(D195, 'DATA - LIS - RX'!A:D, 3, 0))</f>
        <v/>
      </c>
      <c r="R195" s="106" t="str">
        <f>IFS($D195="","",$D195, vlookup(D195,'DATA - LIS - RX'!A:D,4,0))</f>
        <v/>
      </c>
      <c r="S195" s="107"/>
      <c r="T195" s="107"/>
      <c r="U195" s="107"/>
      <c r="V195" s="107"/>
      <c r="W195" s="107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</row>
    <row r="196">
      <c r="A196" s="114"/>
      <c r="B196" s="94">
        <f t="shared" si="1"/>
        <v>190</v>
      </c>
      <c r="C196" s="94"/>
      <c r="D196" s="94"/>
      <c r="E196" s="95"/>
      <c r="F196" s="96"/>
      <c r="G196" s="97"/>
      <c r="H196" s="98"/>
      <c r="I196" s="99"/>
      <c r="J196" s="100"/>
      <c r="K196" s="101"/>
      <c r="L196" s="102"/>
      <c r="M196" s="103"/>
      <c r="N196" s="102"/>
      <c r="O196" s="103"/>
      <c r="P196" s="104" t="str">
        <f>IFS($D196="","",$D196, vlookup($D196,'DATA - LIS - RX'!$A:$D,2,0))</f>
        <v/>
      </c>
      <c r="Q196" s="105" t="str">
        <f>IFS($D196="","",$D196, VLOOKUP(D196, 'DATA - LIS - RX'!A:D, 3, 0))</f>
        <v/>
      </c>
      <c r="R196" s="106" t="str">
        <f>IFS($D196="","",$D196, vlookup(D196,'DATA - LIS - RX'!A:D,4,0))</f>
        <v/>
      </c>
      <c r="S196" s="107"/>
      <c r="T196" s="107"/>
      <c r="U196" s="107"/>
      <c r="V196" s="107"/>
      <c r="W196" s="107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</row>
    <row r="197">
      <c r="A197" s="114"/>
      <c r="B197" s="94">
        <f t="shared" si="1"/>
        <v>191</v>
      </c>
      <c r="C197" s="94"/>
      <c r="D197" s="94"/>
      <c r="E197" s="95"/>
      <c r="F197" s="96"/>
      <c r="G197" s="97"/>
      <c r="H197" s="98"/>
      <c r="I197" s="99"/>
      <c r="J197" s="100"/>
      <c r="K197" s="101"/>
      <c r="L197" s="102"/>
      <c r="M197" s="103"/>
      <c r="N197" s="102"/>
      <c r="O197" s="103"/>
      <c r="P197" s="104" t="str">
        <f>IFS($D197="","",$D197, vlookup($D197,'DATA - LIS - RX'!$A:$D,2,0))</f>
        <v/>
      </c>
      <c r="Q197" s="105" t="str">
        <f>IFS($D197="","",$D197, VLOOKUP(D197, 'DATA - LIS - RX'!A:D, 3, 0))</f>
        <v/>
      </c>
      <c r="R197" s="106" t="str">
        <f>IFS($D197="","",$D197, vlookup(D197,'DATA - LIS - RX'!A:D,4,0))</f>
        <v/>
      </c>
      <c r="S197" s="107"/>
      <c r="T197" s="107"/>
      <c r="U197" s="107"/>
      <c r="V197" s="107"/>
      <c r="W197" s="107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</row>
    <row r="198">
      <c r="A198" s="114"/>
      <c r="B198" s="94">
        <f t="shared" si="1"/>
        <v>192</v>
      </c>
      <c r="C198" s="94"/>
      <c r="D198" s="94"/>
      <c r="E198" s="95"/>
      <c r="F198" s="96"/>
      <c r="G198" s="97"/>
      <c r="H198" s="98"/>
      <c r="I198" s="99"/>
      <c r="J198" s="100"/>
      <c r="K198" s="101"/>
      <c r="L198" s="102"/>
      <c r="M198" s="103"/>
      <c r="N198" s="102"/>
      <c r="O198" s="103"/>
      <c r="P198" s="104" t="str">
        <f>IFS($D198="","",$D198, vlookup($D198,'DATA - LIS - RX'!$A:$D,2,0))</f>
        <v/>
      </c>
      <c r="Q198" s="105" t="str">
        <f>IFS($D198="","",$D198, VLOOKUP(D198, 'DATA - LIS - RX'!A:D, 3, 0))</f>
        <v/>
      </c>
      <c r="R198" s="106" t="str">
        <f>IFS($D198="","",$D198, vlookup(D198,'DATA - LIS - RX'!A:D,4,0))</f>
        <v/>
      </c>
      <c r="S198" s="107"/>
      <c r="T198" s="107"/>
      <c r="U198" s="107"/>
      <c r="V198" s="107"/>
      <c r="W198" s="107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</row>
    <row r="199">
      <c r="A199" s="114"/>
      <c r="B199" s="94">
        <f t="shared" si="1"/>
        <v>193</v>
      </c>
      <c r="C199" s="94"/>
      <c r="D199" s="94"/>
      <c r="E199" s="95"/>
      <c r="F199" s="96"/>
      <c r="G199" s="97"/>
      <c r="H199" s="98"/>
      <c r="I199" s="99"/>
      <c r="J199" s="100"/>
      <c r="K199" s="101"/>
      <c r="L199" s="102"/>
      <c r="M199" s="103"/>
      <c r="N199" s="102"/>
      <c r="O199" s="103"/>
      <c r="P199" s="104" t="str">
        <f>IFS($D199="","",$D199, vlookup($D199,'DATA - LIS - RX'!$A:$D,2,0))</f>
        <v/>
      </c>
      <c r="Q199" s="105" t="str">
        <f>IFS($D199="","",$D199, VLOOKUP(D199, 'DATA - LIS - RX'!A:D, 3, 0))</f>
        <v/>
      </c>
      <c r="R199" s="106" t="str">
        <f>IFS($D199="","",$D199, vlookup(D199,'DATA - LIS - RX'!A:D,4,0))</f>
        <v/>
      </c>
      <c r="S199" s="107"/>
      <c r="T199" s="107"/>
      <c r="U199" s="107"/>
      <c r="V199" s="107"/>
      <c r="W199" s="107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</row>
    <row r="200">
      <c r="A200" s="114"/>
      <c r="B200" s="94">
        <f t="shared" si="1"/>
        <v>194</v>
      </c>
      <c r="C200" s="94"/>
      <c r="D200" s="94"/>
      <c r="E200" s="95"/>
      <c r="F200" s="96"/>
      <c r="G200" s="97"/>
      <c r="H200" s="98"/>
      <c r="I200" s="99"/>
      <c r="J200" s="100"/>
      <c r="K200" s="101"/>
      <c r="L200" s="102"/>
      <c r="M200" s="103"/>
      <c r="N200" s="102"/>
      <c r="O200" s="103"/>
      <c r="P200" s="104" t="str">
        <f>IFS($D200="","",$D200, vlookup($D200,'DATA - LIS - RX'!$A:$D,2,0))</f>
        <v/>
      </c>
      <c r="Q200" s="105" t="str">
        <f>IFS($D200="","",$D200, VLOOKUP(D200, 'DATA - LIS - RX'!A:D, 3, 0))</f>
        <v/>
      </c>
      <c r="R200" s="106" t="str">
        <f>IFS($D200="","",$D200, vlookup(D200,'DATA - LIS - RX'!A:D,4,0))</f>
        <v/>
      </c>
      <c r="S200" s="107"/>
      <c r="T200" s="107"/>
      <c r="U200" s="107"/>
      <c r="V200" s="107"/>
      <c r="W200" s="107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</row>
    <row r="201">
      <c r="A201" s="114"/>
      <c r="B201" s="94">
        <f t="shared" si="1"/>
        <v>195</v>
      </c>
      <c r="C201" s="94"/>
      <c r="D201" s="94"/>
      <c r="E201" s="95"/>
      <c r="F201" s="96"/>
      <c r="G201" s="97"/>
      <c r="H201" s="98"/>
      <c r="I201" s="99"/>
      <c r="J201" s="100"/>
      <c r="K201" s="101"/>
      <c r="L201" s="102"/>
      <c r="M201" s="103"/>
      <c r="N201" s="102"/>
      <c r="O201" s="103"/>
      <c r="P201" s="104" t="str">
        <f>IFS($D201="","",$D201, vlookup($D201,'DATA - LIS - RX'!$A:$D,2,0))</f>
        <v/>
      </c>
      <c r="Q201" s="105" t="str">
        <f>IFS($D201="","",$D201, VLOOKUP(D201, 'DATA - LIS - RX'!A:D, 3, 0))</f>
        <v/>
      </c>
      <c r="R201" s="106" t="str">
        <f>IFS($D201="","",$D201, vlookup(D201,'DATA - LIS - RX'!A:D,4,0))</f>
        <v/>
      </c>
      <c r="S201" s="107"/>
      <c r="T201" s="107"/>
      <c r="U201" s="107"/>
      <c r="V201" s="107"/>
      <c r="W201" s="107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</row>
    <row r="202">
      <c r="A202" s="114"/>
      <c r="B202" s="94">
        <f t="shared" si="1"/>
        <v>196</v>
      </c>
      <c r="C202" s="94"/>
      <c r="D202" s="94"/>
      <c r="E202" s="95"/>
      <c r="F202" s="96"/>
      <c r="G202" s="97"/>
      <c r="H202" s="98"/>
      <c r="I202" s="99"/>
      <c r="J202" s="100"/>
      <c r="K202" s="101"/>
      <c r="L202" s="102"/>
      <c r="M202" s="103"/>
      <c r="N202" s="102"/>
      <c r="O202" s="103"/>
      <c r="P202" s="104" t="str">
        <f>IFS($D202="","",$D202, vlookup($D202,'DATA - LIS - RX'!$A:$D,2,0))</f>
        <v/>
      </c>
      <c r="Q202" s="105" t="str">
        <f>IFS($D202="","",$D202, VLOOKUP(D202, 'DATA - LIS - RX'!A:D, 3, 0))</f>
        <v/>
      </c>
      <c r="R202" s="106" t="str">
        <f>IFS($D202="","",$D202, vlookup(D202,'DATA - LIS - RX'!A:D,4,0))</f>
        <v/>
      </c>
      <c r="S202" s="107"/>
      <c r="T202" s="107"/>
      <c r="U202" s="107"/>
      <c r="V202" s="107"/>
      <c r="W202" s="107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</row>
    <row r="203">
      <c r="A203" s="114"/>
      <c r="B203" s="94">
        <f t="shared" si="1"/>
        <v>197</v>
      </c>
      <c r="C203" s="94"/>
      <c r="D203" s="94"/>
      <c r="E203" s="95"/>
      <c r="F203" s="96"/>
      <c r="G203" s="97"/>
      <c r="H203" s="98"/>
      <c r="I203" s="99"/>
      <c r="J203" s="100"/>
      <c r="K203" s="101"/>
      <c r="L203" s="102"/>
      <c r="M203" s="103"/>
      <c r="N203" s="102"/>
      <c r="O203" s="103"/>
      <c r="P203" s="104" t="str">
        <f>IFS($D203="","",$D203, vlookup($D203,'DATA - LIS - RX'!$A:$D,2,0))</f>
        <v/>
      </c>
      <c r="Q203" s="105" t="str">
        <f>IFS($D203="","",$D203, VLOOKUP(D203, 'DATA - LIS - RX'!A:D, 3, 0))</f>
        <v/>
      </c>
      <c r="R203" s="106" t="str">
        <f>IFS($D203="","",$D203, vlookup(D203,'DATA - LIS - RX'!A:D,4,0))</f>
        <v/>
      </c>
      <c r="S203" s="107"/>
      <c r="T203" s="107"/>
      <c r="U203" s="107"/>
      <c r="V203" s="107"/>
      <c r="W203" s="107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</row>
    <row r="204">
      <c r="A204" s="114"/>
      <c r="B204" s="94">
        <f t="shared" si="1"/>
        <v>198</v>
      </c>
      <c r="C204" s="94"/>
      <c r="D204" s="94"/>
      <c r="E204" s="95"/>
      <c r="F204" s="96"/>
      <c r="G204" s="97"/>
      <c r="H204" s="98"/>
      <c r="I204" s="99"/>
      <c r="J204" s="100"/>
      <c r="K204" s="101"/>
      <c r="L204" s="102"/>
      <c r="M204" s="103"/>
      <c r="N204" s="102"/>
      <c r="O204" s="103"/>
      <c r="P204" s="104" t="str">
        <f>IFS($D204="","",$D204, vlookup($D204,'DATA - LIS - RX'!$A:$D,2,0))</f>
        <v/>
      </c>
      <c r="Q204" s="105" t="str">
        <f>IFS($D204="","",$D204, VLOOKUP(D204, 'DATA - LIS - RX'!A:D, 3, 0))</f>
        <v/>
      </c>
      <c r="R204" s="106" t="str">
        <f>IFS($D204="","",$D204, vlookup(D204,'DATA - LIS - RX'!A:D,4,0))</f>
        <v/>
      </c>
      <c r="S204" s="107"/>
      <c r="T204" s="107"/>
      <c r="U204" s="107"/>
      <c r="V204" s="107"/>
      <c r="W204" s="107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</row>
    <row r="205">
      <c r="A205" s="114"/>
      <c r="B205" s="94">
        <f t="shared" si="1"/>
        <v>199</v>
      </c>
      <c r="C205" s="94"/>
      <c r="D205" s="94"/>
      <c r="E205" s="95"/>
      <c r="F205" s="96"/>
      <c r="G205" s="97"/>
      <c r="H205" s="98"/>
      <c r="I205" s="99"/>
      <c r="J205" s="100"/>
      <c r="K205" s="101"/>
      <c r="L205" s="102"/>
      <c r="M205" s="103"/>
      <c r="N205" s="102"/>
      <c r="O205" s="103"/>
      <c r="P205" s="104" t="str">
        <f>IFS($D205="","",$D205, vlookup($D205,'DATA - LIS - RX'!$A:$D,2,0))</f>
        <v/>
      </c>
      <c r="Q205" s="105" t="str">
        <f>IFS($D205="","",$D205, VLOOKUP(D205, 'DATA - LIS - RX'!A:D, 3, 0))</f>
        <v/>
      </c>
      <c r="R205" s="106" t="str">
        <f>IFS($D205="","",$D205, vlookup(D205,'DATA - LIS - RX'!A:D,4,0))</f>
        <v/>
      </c>
      <c r="S205" s="107"/>
      <c r="T205" s="107"/>
      <c r="U205" s="107"/>
      <c r="V205" s="107"/>
      <c r="W205" s="107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</row>
    <row r="206">
      <c r="A206" s="114"/>
      <c r="B206" s="94">
        <f t="shared" si="1"/>
        <v>200</v>
      </c>
      <c r="C206" s="94"/>
      <c r="D206" s="94"/>
      <c r="E206" s="95"/>
      <c r="F206" s="96"/>
      <c r="G206" s="97"/>
      <c r="H206" s="98"/>
      <c r="I206" s="99"/>
      <c r="J206" s="100"/>
      <c r="K206" s="101"/>
      <c r="L206" s="102"/>
      <c r="M206" s="103"/>
      <c r="N206" s="102"/>
      <c r="O206" s="103"/>
      <c r="P206" s="104" t="str">
        <f>IFS($D206="","",$D206, vlookup($D206,'DATA - LIS - RX'!$A:$D,2,0))</f>
        <v/>
      </c>
      <c r="Q206" s="105" t="str">
        <f>IFS($D206="","",$D206, VLOOKUP(D206, 'DATA - LIS - RX'!A:D, 3, 0))</f>
        <v/>
      </c>
      <c r="R206" s="106" t="str">
        <f>IFS($D206="","",$D206, vlookup(D206,'DATA - LIS - RX'!A:D,4,0))</f>
        <v/>
      </c>
      <c r="S206" s="107"/>
      <c r="T206" s="107"/>
      <c r="U206" s="107"/>
      <c r="V206" s="107"/>
      <c r="W206" s="107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</row>
    <row r="207">
      <c r="A207" s="114"/>
      <c r="B207" s="94">
        <f t="shared" si="1"/>
        <v>201</v>
      </c>
      <c r="C207" s="94"/>
      <c r="D207" s="94"/>
      <c r="E207" s="95"/>
      <c r="F207" s="96"/>
      <c r="G207" s="97"/>
      <c r="H207" s="98"/>
      <c r="I207" s="99"/>
      <c r="J207" s="100"/>
      <c r="K207" s="101"/>
      <c r="L207" s="102"/>
      <c r="M207" s="103"/>
      <c r="N207" s="102"/>
      <c r="O207" s="103"/>
      <c r="P207" s="104" t="str">
        <f>IFS($D207="","",$D207, vlookup($D207,'DATA - LIS - RX'!$A:$D,2,0))</f>
        <v/>
      </c>
      <c r="Q207" s="105" t="str">
        <f>IFS($D207="","",$D207, VLOOKUP(D207, 'DATA - LIS - RX'!A:D, 3, 0))</f>
        <v/>
      </c>
      <c r="R207" s="106" t="str">
        <f>IFS($D207="","",$D207, vlookup(D207,'DATA - LIS - RX'!A:D,4,0))</f>
        <v/>
      </c>
      <c r="S207" s="107"/>
      <c r="T207" s="107"/>
      <c r="U207" s="107"/>
      <c r="V207" s="107"/>
      <c r="W207" s="107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</row>
    <row r="208">
      <c r="A208" s="114"/>
      <c r="B208" s="94">
        <f t="shared" si="1"/>
        <v>202</v>
      </c>
      <c r="C208" s="94"/>
      <c r="D208" s="94"/>
      <c r="E208" s="95"/>
      <c r="F208" s="96"/>
      <c r="G208" s="97"/>
      <c r="H208" s="98"/>
      <c r="I208" s="99"/>
      <c r="J208" s="100"/>
      <c r="K208" s="101"/>
      <c r="L208" s="102"/>
      <c r="M208" s="103"/>
      <c r="N208" s="102"/>
      <c r="O208" s="103"/>
      <c r="P208" s="104" t="str">
        <f>IFS($D208="","",$D208, vlookup($D208,'DATA - LIS - RX'!$A:$D,2,0))</f>
        <v/>
      </c>
      <c r="Q208" s="105" t="str">
        <f>IFS($D208="","",$D208, VLOOKUP(D208, 'DATA - LIS - RX'!A:D, 3, 0))</f>
        <v/>
      </c>
      <c r="R208" s="106" t="str">
        <f>IFS($D208="","",$D208, vlookup(D208,'DATA - LIS - RX'!A:D,4,0))</f>
        <v/>
      </c>
      <c r="S208" s="107"/>
      <c r="T208" s="107"/>
      <c r="U208" s="107"/>
      <c r="V208" s="107"/>
      <c r="W208" s="107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</row>
    <row r="209">
      <c r="A209" s="114"/>
      <c r="B209" s="94">
        <f t="shared" si="1"/>
        <v>203</v>
      </c>
      <c r="C209" s="94"/>
      <c r="D209" s="94"/>
      <c r="E209" s="95"/>
      <c r="F209" s="96"/>
      <c r="G209" s="97"/>
      <c r="H209" s="98"/>
      <c r="I209" s="99"/>
      <c r="J209" s="100"/>
      <c r="K209" s="101"/>
      <c r="L209" s="102"/>
      <c r="M209" s="103"/>
      <c r="N209" s="102"/>
      <c r="O209" s="103"/>
      <c r="P209" s="104" t="str">
        <f>IFS($D209="","",$D209, vlookup($D209,'DATA - LIS - RX'!$A:$D,2,0))</f>
        <v/>
      </c>
      <c r="Q209" s="105" t="str">
        <f>IFS($D209="","",$D209, VLOOKUP(D209, 'DATA - LIS - RX'!A:D, 3, 0))</f>
        <v/>
      </c>
      <c r="R209" s="106" t="str">
        <f>IFS($D209="","",$D209, vlookup(D209,'DATA - LIS - RX'!A:D,4,0))</f>
        <v/>
      </c>
      <c r="S209" s="107"/>
      <c r="T209" s="107"/>
      <c r="U209" s="107"/>
      <c r="V209" s="107"/>
      <c r="W209" s="107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</row>
    <row r="210">
      <c r="A210" s="114"/>
      <c r="B210" s="94">
        <f t="shared" si="1"/>
        <v>204</v>
      </c>
      <c r="C210" s="94"/>
      <c r="D210" s="94"/>
      <c r="E210" s="95"/>
      <c r="F210" s="96"/>
      <c r="G210" s="97"/>
      <c r="H210" s="98"/>
      <c r="I210" s="99"/>
      <c r="J210" s="100"/>
      <c r="K210" s="101"/>
      <c r="L210" s="102"/>
      <c r="M210" s="103"/>
      <c r="N210" s="102"/>
      <c r="O210" s="103"/>
      <c r="P210" s="104" t="str">
        <f>IFS($D210="","",$D210, vlookup($D210,'DATA - LIS - RX'!$A:$D,2,0))</f>
        <v/>
      </c>
      <c r="Q210" s="105" t="str">
        <f>IFS($D210="","",$D210, VLOOKUP(D210, 'DATA - LIS - RX'!A:D, 3, 0))</f>
        <v/>
      </c>
      <c r="R210" s="106" t="str">
        <f>IFS($D210="","",$D210, vlookup(D210,'DATA - LIS - RX'!A:D,4,0))</f>
        <v/>
      </c>
      <c r="S210" s="107"/>
      <c r="T210" s="107"/>
      <c r="U210" s="107"/>
      <c r="V210" s="107"/>
      <c r="W210" s="107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</row>
    <row r="211">
      <c r="A211" s="114"/>
      <c r="B211" s="94">
        <f t="shared" si="1"/>
        <v>205</v>
      </c>
      <c r="C211" s="94"/>
      <c r="D211" s="94"/>
      <c r="E211" s="95"/>
      <c r="F211" s="96"/>
      <c r="G211" s="97"/>
      <c r="H211" s="98"/>
      <c r="I211" s="99"/>
      <c r="J211" s="100"/>
      <c r="K211" s="101"/>
      <c r="L211" s="102"/>
      <c r="M211" s="103"/>
      <c r="N211" s="102"/>
      <c r="O211" s="103"/>
      <c r="P211" s="104" t="str">
        <f>IFS($D211="","",$D211, vlookup($D211,'DATA - LIS - RX'!$A:$D,2,0))</f>
        <v/>
      </c>
      <c r="Q211" s="105" t="str">
        <f>IFS($D211="","",$D211, VLOOKUP(D211, 'DATA - LIS - RX'!A:D, 3, 0))</f>
        <v/>
      </c>
      <c r="R211" s="106" t="str">
        <f>IFS($D211="","",$D211, vlookup(D211,'DATA - LIS - RX'!A:D,4,0))</f>
        <v/>
      </c>
      <c r="S211" s="107"/>
      <c r="T211" s="107"/>
      <c r="U211" s="107"/>
      <c r="V211" s="107"/>
      <c r="W211" s="107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</row>
    <row r="212">
      <c r="A212" s="114"/>
      <c r="B212" s="94">
        <f t="shared" si="1"/>
        <v>206</v>
      </c>
      <c r="C212" s="94"/>
      <c r="D212" s="94"/>
      <c r="E212" s="95"/>
      <c r="F212" s="96"/>
      <c r="G212" s="97"/>
      <c r="H212" s="98"/>
      <c r="I212" s="99"/>
      <c r="J212" s="100"/>
      <c r="K212" s="101"/>
      <c r="L212" s="102"/>
      <c r="M212" s="103"/>
      <c r="N212" s="102"/>
      <c r="O212" s="103"/>
      <c r="P212" s="104" t="str">
        <f>IFS($D212="","",$D212, vlookup($D212,'DATA - LIS - RX'!$A:$D,2,0))</f>
        <v/>
      </c>
      <c r="Q212" s="105" t="str">
        <f>IFS($D212="","",$D212, VLOOKUP(D212, 'DATA - LIS - RX'!A:D, 3, 0))</f>
        <v/>
      </c>
      <c r="R212" s="106" t="str">
        <f>IFS($D212="","",$D212, vlookup(D212,'DATA - LIS - RX'!A:D,4,0))</f>
        <v/>
      </c>
      <c r="S212" s="107"/>
      <c r="T212" s="107"/>
      <c r="U212" s="107"/>
      <c r="V212" s="107"/>
      <c r="W212" s="107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</row>
    <row r="213">
      <c r="A213" s="114"/>
      <c r="B213" s="94">
        <f t="shared" si="1"/>
        <v>207</v>
      </c>
      <c r="C213" s="94"/>
      <c r="D213" s="94"/>
      <c r="E213" s="95"/>
      <c r="F213" s="96"/>
      <c r="G213" s="97"/>
      <c r="H213" s="98"/>
      <c r="I213" s="99"/>
      <c r="J213" s="100"/>
      <c r="K213" s="101"/>
      <c r="L213" s="102"/>
      <c r="M213" s="103"/>
      <c r="N213" s="102"/>
      <c r="O213" s="103"/>
      <c r="P213" s="104" t="str">
        <f>IFS($D213="","",$D213, vlookup($D213,'DATA - LIS - RX'!$A:$D,2,0))</f>
        <v/>
      </c>
      <c r="Q213" s="105" t="str">
        <f>IFS($D213="","",$D213, VLOOKUP(D213, 'DATA - LIS - RX'!A:D, 3, 0))</f>
        <v/>
      </c>
      <c r="R213" s="106" t="str">
        <f>IFS($D213="","",$D213, vlookup(D213,'DATA - LIS - RX'!A:D,4,0))</f>
        <v/>
      </c>
      <c r="S213" s="107"/>
      <c r="T213" s="107"/>
      <c r="U213" s="107"/>
      <c r="V213" s="107"/>
      <c r="W213" s="107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</row>
    <row r="214">
      <c r="A214" s="114"/>
      <c r="B214" s="94">
        <f t="shared" si="1"/>
        <v>208</v>
      </c>
      <c r="C214" s="94"/>
      <c r="D214" s="94"/>
      <c r="E214" s="95"/>
      <c r="F214" s="96"/>
      <c r="G214" s="97"/>
      <c r="H214" s="98"/>
      <c r="I214" s="99"/>
      <c r="J214" s="100"/>
      <c r="K214" s="101"/>
      <c r="L214" s="102"/>
      <c r="M214" s="103"/>
      <c r="N214" s="102"/>
      <c r="O214" s="103"/>
      <c r="P214" s="104" t="str">
        <f>IFS($D214="","",$D214, vlookup($D214,'DATA - LIS - RX'!$A:$D,2,0))</f>
        <v/>
      </c>
      <c r="Q214" s="105" t="str">
        <f>IFS($D214="","",$D214, VLOOKUP(D214, 'DATA - LIS - RX'!A:D, 3, 0))</f>
        <v/>
      </c>
      <c r="R214" s="106" t="str">
        <f>IFS($D214="","",$D214, vlookup(D214,'DATA - LIS - RX'!A:D,4,0))</f>
        <v/>
      </c>
      <c r="S214" s="107"/>
      <c r="T214" s="107"/>
      <c r="U214" s="107"/>
      <c r="V214" s="107"/>
      <c r="W214" s="107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</row>
    <row r="215">
      <c r="A215" s="114"/>
      <c r="B215" s="94">
        <f t="shared" si="1"/>
        <v>209</v>
      </c>
      <c r="C215" s="94"/>
      <c r="D215" s="94"/>
      <c r="E215" s="95"/>
      <c r="F215" s="96"/>
      <c r="G215" s="97"/>
      <c r="H215" s="98"/>
      <c r="I215" s="99"/>
      <c r="J215" s="100"/>
      <c r="K215" s="101"/>
      <c r="L215" s="102"/>
      <c r="M215" s="103"/>
      <c r="N215" s="102"/>
      <c r="O215" s="103"/>
      <c r="P215" s="104" t="str">
        <f>IFS($D215="","",$D215, vlookup($D215,'DATA - LIS - RX'!$A:$D,2,0))</f>
        <v/>
      </c>
      <c r="Q215" s="105" t="str">
        <f>IFS($D215="","",$D215, VLOOKUP(D215, 'DATA - LIS - RX'!A:D, 3, 0))</f>
        <v/>
      </c>
      <c r="R215" s="106" t="str">
        <f>IFS($D215="","",$D215, vlookup(D215,'DATA - LIS - RX'!A:D,4,0))</f>
        <v/>
      </c>
      <c r="S215" s="107"/>
      <c r="T215" s="107"/>
      <c r="U215" s="107"/>
      <c r="V215" s="107"/>
      <c r="W215" s="107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</row>
    <row r="216">
      <c r="A216" s="114"/>
      <c r="B216" s="94">
        <f t="shared" si="1"/>
        <v>210</v>
      </c>
      <c r="C216" s="94"/>
      <c r="D216" s="94"/>
      <c r="E216" s="95"/>
      <c r="F216" s="96"/>
      <c r="G216" s="97"/>
      <c r="H216" s="98"/>
      <c r="I216" s="99"/>
      <c r="J216" s="100"/>
      <c r="K216" s="101"/>
      <c r="L216" s="102"/>
      <c r="M216" s="103"/>
      <c r="N216" s="102"/>
      <c r="O216" s="103"/>
      <c r="P216" s="104" t="str">
        <f>IFS($D216="","",$D216, vlookup($D216,'DATA - LIS - RX'!$A:$D,2,0))</f>
        <v/>
      </c>
      <c r="Q216" s="105" t="str">
        <f>IFS($D216="","",$D216, VLOOKUP(D216, 'DATA - LIS - RX'!A:D, 3, 0))</f>
        <v/>
      </c>
      <c r="R216" s="106" t="str">
        <f>IFS($D216="","",$D216, vlookup(D216,'DATA - LIS - RX'!A:D,4,0))</f>
        <v/>
      </c>
      <c r="S216" s="107"/>
      <c r="T216" s="107"/>
      <c r="U216" s="107"/>
      <c r="V216" s="107"/>
      <c r="W216" s="107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</row>
    <row r="217">
      <c r="A217" s="114"/>
      <c r="B217" s="94">
        <f t="shared" si="1"/>
        <v>211</v>
      </c>
      <c r="C217" s="94"/>
      <c r="D217" s="94"/>
      <c r="E217" s="95"/>
      <c r="F217" s="96"/>
      <c r="G217" s="97"/>
      <c r="H217" s="98"/>
      <c r="I217" s="99"/>
      <c r="J217" s="100"/>
      <c r="K217" s="101"/>
      <c r="L217" s="102"/>
      <c r="M217" s="103"/>
      <c r="N217" s="102"/>
      <c r="O217" s="103"/>
      <c r="P217" s="104" t="str">
        <f>IFS($D217="","",$D217, vlookup($D217,'DATA - LIS - RX'!$A:$D,2,0))</f>
        <v/>
      </c>
      <c r="Q217" s="105" t="str">
        <f>IFS($D217="","",$D217, VLOOKUP(D217, 'DATA - LIS - RX'!A:D, 3, 0))</f>
        <v/>
      </c>
      <c r="R217" s="106" t="str">
        <f>IFS($D217="","",$D217, vlookup(D217,'DATA - LIS - RX'!A:D,4,0))</f>
        <v/>
      </c>
      <c r="S217" s="107"/>
      <c r="T217" s="107"/>
      <c r="U217" s="107"/>
      <c r="V217" s="107"/>
      <c r="W217" s="107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</row>
    <row r="218">
      <c r="A218" s="114"/>
      <c r="B218" s="94">
        <f t="shared" si="1"/>
        <v>212</v>
      </c>
      <c r="C218" s="94"/>
      <c r="D218" s="94"/>
      <c r="E218" s="95"/>
      <c r="F218" s="96"/>
      <c r="G218" s="97"/>
      <c r="H218" s="98"/>
      <c r="I218" s="99"/>
      <c r="J218" s="100"/>
      <c r="K218" s="101"/>
      <c r="L218" s="102"/>
      <c r="M218" s="103"/>
      <c r="N218" s="102"/>
      <c r="O218" s="103"/>
      <c r="P218" s="104" t="str">
        <f>IFS($D218="","",$D218, vlookup($D218,'DATA - LIS - RX'!$A:$D,2,0))</f>
        <v/>
      </c>
      <c r="Q218" s="105" t="str">
        <f>IFS($D218="","",$D218, VLOOKUP(D218, 'DATA - LIS - RX'!A:D, 3, 0))</f>
        <v/>
      </c>
      <c r="R218" s="106" t="str">
        <f>IFS($D218="","",$D218, vlookup(D218,'DATA - LIS - RX'!A:D,4,0))</f>
        <v/>
      </c>
      <c r="S218" s="107"/>
      <c r="T218" s="107"/>
      <c r="U218" s="107"/>
      <c r="V218" s="107"/>
      <c r="W218" s="107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</row>
    <row r="219">
      <c r="A219" s="114"/>
      <c r="B219" s="94">
        <f t="shared" si="1"/>
        <v>213</v>
      </c>
      <c r="C219" s="94"/>
      <c r="D219" s="94"/>
      <c r="E219" s="95"/>
      <c r="F219" s="96"/>
      <c r="G219" s="97"/>
      <c r="H219" s="98"/>
      <c r="I219" s="99"/>
      <c r="J219" s="100"/>
      <c r="K219" s="101"/>
      <c r="L219" s="102"/>
      <c r="M219" s="103"/>
      <c r="N219" s="102"/>
      <c r="O219" s="103"/>
      <c r="P219" s="104" t="str">
        <f>IFS($D219="","",$D219, vlookup($D219,'DATA - LIS - RX'!$A:$D,2,0))</f>
        <v/>
      </c>
      <c r="Q219" s="105" t="str">
        <f>IFS($D219="","",$D219, VLOOKUP(D219, 'DATA - LIS - RX'!A:D, 3, 0))</f>
        <v/>
      </c>
      <c r="R219" s="106" t="str">
        <f>IFS($D219="","",$D219, vlookup(D219,'DATA - LIS - RX'!A:D,4,0))</f>
        <v/>
      </c>
      <c r="S219" s="107"/>
      <c r="T219" s="107"/>
      <c r="U219" s="107"/>
      <c r="V219" s="107"/>
      <c r="W219" s="107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</row>
    <row r="220">
      <c r="A220" s="114"/>
      <c r="B220" s="94">
        <f t="shared" si="1"/>
        <v>214</v>
      </c>
      <c r="C220" s="94"/>
      <c r="D220" s="94"/>
      <c r="E220" s="95"/>
      <c r="F220" s="96"/>
      <c r="G220" s="97"/>
      <c r="H220" s="98"/>
      <c r="I220" s="99"/>
      <c r="J220" s="100"/>
      <c r="K220" s="101"/>
      <c r="L220" s="102"/>
      <c r="M220" s="103"/>
      <c r="N220" s="102"/>
      <c r="O220" s="103"/>
      <c r="P220" s="104" t="str">
        <f>IFS($D220="","",$D220, vlookup($D220,'DATA - LIS - RX'!$A:$D,2,0))</f>
        <v/>
      </c>
      <c r="Q220" s="105" t="str">
        <f>IFS($D220="","",$D220, VLOOKUP(D220, 'DATA - LIS - RX'!A:D, 3, 0))</f>
        <v/>
      </c>
      <c r="R220" s="106" t="str">
        <f>IFS($D220="","",$D220, vlookup(D220,'DATA - LIS - RX'!A:D,4,0))</f>
        <v/>
      </c>
      <c r="S220" s="107"/>
      <c r="T220" s="107"/>
      <c r="U220" s="107"/>
      <c r="V220" s="107"/>
      <c r="W220" s="107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</row>
    <row r="221">
      <c r="A221" s="114"/>
      <c r="B221" s="94">
        <f t="shared" si="1"/>
        <v>215</v>
      </c>
      <c r="C221" s="94"/>
      <c r="D221" s="94"/>
      <c r="E221" s="95"/>
      <c r="F221" s="96"/>
      <c r="G221" s="97"/>
      <c r="H221" s="98"/>
      <c r="I221" s="99"/>
      <c r="J221" s="100"/>
      <c r="K221" s="101"/>
      <c r="L221" s="102"/>
      <c r="M221" s="103"/>
      <c r="N221" s="102"/>
      <c r="O221" s="103"/>
      <c r="P221" s="104" t="str">
        <f>IFS($D221="","",$D221, vlookup($D221,'DATA - LIS - RX'!$A:$D,2,0))</f>
        <v/>
      </c>
      <c r="Q221" s="105" t="str">
        <f>IFS($D221="","",$D221, VLOOKUP(D221, 'DATA - LIS - RX'!A:D, 3, 0))</f>
        <v/>
      </c>
      <c r="R221" s="106" t="str">
        <f>IFS($D221="","",$D221, vlookup(D221,'DATA - LIS - RX'!A:D,4,0))</f>
        <v/>
      </c>
      <c r="S221" s="107"/>
      <c r="T221" s="107"/>
      <c r="U221" s="107"/>
      <c r="V221" s="107"/>
      <c r="W221" s="107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</row>
    <row r="222">
      <c r="A222" s="114"/>
      <c r="B222" s="94">
        <f t="shared" si="1"/>
        <v>216</v>
      </c>
      <c r="C222" s="94"/>
      <c r="D222" s="94"/>
      <c r="E222" s="95"/>
      <c r="F222" s="96"/>
      <c r="G222" s="97"/>
      <c r="H222" s="98"/>
      <c r="I222" s="99"/>
      <c r="J222" s="100"/>
      <c r="K222" s="101"/>
      <c r="L222" s="102"/>
      <c r="M222" s="103"/>
      <c r="N222" s="102"/>
      <c r="O222" s="103"/>
      <c r="P222" s="104" t="str">
        <f>IFS($D222="","",$D222, vlookup($D222,'DATA - LIS - RX'!$A:$D,2,0))</f>
        <v/>
      </c>
      <c r="Q222" s="105" t="str">
        <f>IFS($D222="","",$D222, VLOOKUP(D222, 'DATA - LIS - RX'!A:D, 3, 0))</f>
        <v/>
      </c>
      <c r="R222" s="106" t="str">
        <f>IFS($D222="","",$D222, vlookup(D222,'DATA - LIS - RX'!A:D,4,0))</f>
        <v/>
      </c>
      <c r="S222" s="107"/>
      <c r="T222" s="107"/>
      <c r="U222" s="107"/>
      <c r="V222" s="107"/>
      <c r="W222" s="107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</row>
    <row r="223">
      <c r="A223" s="114"/>
      <c r="B223" s="94">
        <f t="shared" si="1"/>
        <v>217</v>
      </c>
      <c r="C223" s="94"/>
      <c r="D223" s="94"/>
      <c r="E223" s="95"/>
      <c r="F223" s="96"/>
      <c r="G223" s="97"/>
      <c r="H223" s="98"/>
      <c r="I223" s="99"/>
      <c r="J223" s="100"/>
      <c r="K223" s="101"/>
      <c r="L223" s="102"/>
      <c r="M223" s="103"/>
      <c r="N223" s="102"/>
      <c r="O223" s="103"/>
      <c r="P223" s="104" t="str">
        <f>IFS($D223="","",$D223, vlookup($D223,'DATA - LIS - RX'!$A:$D,2,0))</f>
        <v/>
      </c>
      <c r="Q223" s="105" t="str">
        <f>IFS($D223="","",$D223, VLOOKUP(D223, 'DATA - LIS - RX'!A:D, 3, 0))</f>
        <v/>
      </c>
      <c r="R223" s="106" t="str">
        <f>IFS($D223="","",$D223, vlookup(D223,'DATA - LIS - RX'!A:D,4,0))</f>
        <v/>
      </c>
      <c r="S223" s="107"/>
      <c r="T223" s="107"/>
      <c r="U223" s="107"/>
      <c r="V223" s="107"/>
      <c r="W223" s="107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</row>
    <row r="224">
      <c r="A224" s="114"/>
      <c r="B224" s="94">
        <f t="shared" si="1"/>
        <v>218</v>
      </c>
      <c r="C224" s="94"/>
      <c r="D224" s="94"/>
      <c r="E224" s="95"/>
      <c r="F224" s="96"/>
      <c r="G224" s="97"/>
      <c r="H224" s="98"/>
      <c r="I224" s="99"/>
      <c r="J224" s="100"/>
      <c r="K224" s="101"/>
      <c r="L224" s="102"/>
      <c r="M224" s="103"/>
      <c r="N224" s="102"/>
      <c r="O224" s="103"/>
      <c r="P224" s="104" t="str">
        <f>IFS($D224="","",$D224, vlookup($D224,'DATA - LIS - RX'!$A:$D,2,0))</f>
        <v/>
      </c>
      <c r="Q224" s="105" t="str">
        <f>IFS($D224="","",$D224, VLOOKUP(D224, 'DATA - LIS - RX'!A:D, 3, 0))</f>
        <v/>
      </c>
      <c r="R224" s="106" t="str">
        <f>IFS($D224="","",$D224, vlookup(D224,'DATA - LIS - RX'!A:D,4,0))</f>
        <v/>
      </c>
      <c r="S224" s="107"/>
      <c r="T224" s="107"/>
      <c r="U224" s="107"/>
      <c r="V224" s="107"/>
      <c r="W224" s="107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</row>
    <row r="225">
      <c r="A225" s="114"/>
      <c r="B225" s="94">
        <f t="shared" si="1"/>
        <v>219</v>
      </c>
      <c r="C225" s="94"/>
      <c r="D225" s="94"/>
      <c r="E225" s="95"/>
      <c r="F225" s="96"/>
      <c r="G225" s="97"/>
      <c r="H225" s="98"/>
      <c r="I225" s="99"/>
      <c r="J225" s="100"/>
      <c r="K225" s="101"/>
      <c r="L225" s="102"/>
      <c r="M225" s="103"/>
      <c r="N225" s="102"/>
      <c r="O225" s="103"/>
      <c r="P225" s="104" t="str">
        <f>IFS($D225="","",$D225, vlookup($D225,'DATA - LIS - RX'!$A:$D,2,0))</f>
        <v/>
      </c>
      <c r="Q225" s="105" t="str">
        <f>IFS($D225="","",$D225, VLOOKUP(D225, 'DATA - LIS - RX'!A:D, 3, 0))</f>
        <v/>
      </c>
      <c r="R225" s="106" t="str">
        <f>IFS($D225="","",$D225, vlookup(D225,'DATA - LIS - RX'!A:D,4,0))</f>
        <v/>
      </c>
      <c r="S225" s="107"/>
      <c r="T225" s="107"/>
      <c r="U225" s="107"/>
      <c r="V225" s="107"/>
      <c r="W225" s="107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</row>
    <row r="226">
      <c r="A226" s="114"/>
      <c r="B226" s="94">
        <f t="shared" si="1"/>
        <v>220</v>
      </c>
      <c r="C226" s="94"/>
      <c r="D226" s="94"/>
      <c r="E226" s="95"/>
      <c r="F226" s="96"/>
      <c r="G226" s="97"/>
      <c r="H226" s="98"/>
      <c r="I226" s="99"/>
      <c r="J226" s="100"/>
      <c r="K226" s="101"/>
      <c r="L226" s="102"/>
      <c r="M226" s="103"/>
      <c r="N226" s="102"/>
      <c r="O226" s="103"/>
      <c r="P226" s="104" t="str">
        <f>IFS($D226="","",$D226, vlookup($D226,'DATA - LIS - RX'!$A:$D,2,0))</f>
        <v/>
      </c>
      <c r="Q226" s="105" t="str">
        <f>IFS($D226="","",$D226, VLOOKUP(D226, 'DATA - LIS - RX'!A:D, 3, 0))</f>
        <v/>
      </c>
      <c r="R226" s="106" t="str">
        <f>IFS($D226="","",$D226, vlookup(D226,'DATA - LIS - RX'!A:D,4,0))</f>
        <v/>
      </c>
      <c r="S226" s="107"/>
      <c r="T226" s="107"/>
      <c r="U226" s="107"/>
      <c r="V226" s="107"/>
      <c r="W226" s="107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</row>
    <row r="227">
      <c r="A227" s="114"/>
      <c r="B227" s="94">
        <f t="shared" si="1"/>
        <v>221</v>
      </c>
      <c r="C227" s="94"/>
      <c r="D227" s="94"/>
      <c r="E227" s="95"/>
      <c r="F227" s="96"/>
      <c r="G227" s="97"/>
      <c r="H227" s="98"/>
      <c r="I227" s="99"/>
      <c r="J227" s="100"/>
      <c r="K227" s="101"/>
      <c r="L227" s="102"/>
      <c r="M227" s="103"/>
      <c r="N227" s="102"/>
      <c r="O227" s="103"/>
      <c r="P227" s="104" t="str">
        <f>IFS($D227="","",$D227, vlookup($D227,'DATA - LIS - RX'!$A:$D,2,0))</f>
        <v/>
      </c>
      <c r="Q227" s="105" t="str">
        <f>IFS($D227="","",$D227, VLOOKUP(D227, 'DATA - LIS - RX'!A:D, 3, 0))</f>
        <v/>
      </c>
      <c r="R227" s="106" t="str">
        <f>IFS($D227="","",$D227, vlookup(D227,'DATA - LIS - RX'!A:D,4,0))</f>
        <v/>
      </c>
      <c r="S227" s="107"/>
      <c r="T227" s="107"/>
      <c r="U227" s="107"/>
      <c r="V227" s="107"/>
      <c r="W227" s="107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</row>
    <row r="228">
      <c r="A228" s="114"/>
      <c r="B228" s="94">
        <f t="shared" si="1"/>
        <v>222</v>
      </c>
      <c r="C228" s="94"/>
      <c r="D228" s="94"/>
      <c r="E228" s="95"/>
      <c r="F228" s="96"/>
      <c r="G228" s="97"/>
      <c r="H228" s="98"/>
      <c r="I228" s="99"/>
      <c r="J228" s="100"/>
      <c r="K228" s="101"/>
      <c r="L228" s="102"/>
      <c r="M228" s="103"/>
      <c r="N228" s="102"/>
      <c r="O228" s="103"/>
      <c r="P228" s="104" t="str">
        <f>IFS($D228="","",$D228, vlookup($D228,'DATA - LIS - RX'!$A:$D,2,0))</f>
        <v/>
      </c>
      <c r="Q228" s="105" t="str">
        <f>IFS($D228="","",$D228, VLOOKUP(D228, 'DATA - LIS - RX'!A:D, 3, 0))</f>
        <v/>
      </c>
      <c r="R228" s="106" t="str">
        <f>IFS($D228="","",$D228, vlookup(D228,'DATA - LIS - RX'!A:D,4,0))</f>
        <v/>
      </c>
      <c r="S228" s="107"/>
      <c r="T228" s="107"/>
      <c r="U228" s="107"/>
      <c r="V228" s="107"/>
      <c r="W228" s="107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</row>
    <row r="229">
      <c r="A229" s="114"/>
      <c r="B229" s="94">
        <f t="shared" si="1"/>
        <v>223</v>
      </c>
      <c r="C229" s="94"/>
      <c r="D229" s="94"/>
      <c r="E229" s="95"/>
      <c r="F229" s="96"/>
      <c r="G229" s="97"/>
      <c r="H229" s="98"/>
      <c r="I229" s="99"/>
      <c r="J229" s="100"/>
      <c r="K229" s="101"/>
      <c r="L229" s="102"/>
      <c r="M229" s="103"/>
      <c r="N229" s="102"/>
      <c r="O229" s="103"/>
      <c r="P229" s="104" t="str">
        <f>IFS($D229="","",$D229, vlookup($D229,'DATA - LIS - RX'!$A:$D,2,0))</f>
        <v/>
      </c>
      <c r="Q229" s="105" t="str">
        <f>IFS($D229="","",$D229, VLOOKUP(D229, 'DATA - LIS - RX'!A:D, 3, 0))</f>
        <v/>
      </c>
      <c r="R229" s="106" t="str">
        <f>IFS($D229="","",$D229, vlookup(D229,'DATA - LIS - RX'!A:D,4,0))</f>
        <v/>
      </c>
      <c r="S229" s="107"/>
      <c r="T229" s="107"/>
      <c r="U229" s="107"/>
      <c r="V229" s="107"/>
      <c r="W229" s="107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</row>
    <row r="230">
      <c r="A230" s="114"/>
      <c r="B230" s="94">
        <f t="shared" si="1"/>
        <v>224</v>
      </c>
      <c r="C230" s="94"/>
      <c r="D230" s="94"/>
      <c r="E230" s="95"/>
      <c r="F230" s="96"/>
      <c r="G230" s="97"/>
      <c r="H230" s="98"/>
      <c r="I230" s="99"/>
      <c r="J230" s="100"/>
      <c r="K230" s="101"/>
      <c r="L230" s="102"/>
      <c r="M230" s="103"/>
      <c r="N230" s="102"/>
      <c r="O230" s="103"/>
      <c r="P230" s="104" t="str">
        <f>IFS($D230="","",$D230, vlookup($D230,'DATA - LIS - RX'!$A:$D,2,0))</f>
        <v/>
      </c>
      <c r="Q230" s="105" t="str">
        <f>IFS($D230="","",$D230, VLOOKUP(D230, 'DATA - LIS - RX'!A:D, 3, 0))</f>
        <v/>
      </c>
      <c r="R230" s="106" t="str">
        <f>IFS($D230="","",$D230, vlookup(D230,'DATA - LIS - RX'!A:D,4,0))</f>
        <v/>
      </c>
      <c r="S230" s="107"/>
      <c r="T230" s="107"/>
      <c r="U230" s="107"/>
      <c r="V230" s="107"/>
      <c r="W230" s="107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</row>
    <row r="231">
      <c r="A231" s="114"/>
      <c r="B231" s="94">
        <f t="shared" si="1"/>
        <v>225</v>
      </c>
      <c r="C231" s="94"/>
      <c r="D231" s="94"/>
      <c r="E231" s="95"/>
      <c r="F231" s="96"/>
      <c r="G231" s="97"/>
      <c r="H231" s="98"/>
      <c r="I231" s="99"/>
      <c r="J231" s="100"/>
      <c r="K231" s="101"/>
      <c r="L231" s="102"/>
      <c r="M231" s="103"/>
      <c r="N231" s="102"/>
      <c r="O231" s="103"/>
      <c r="P231" s="104" t="str">
        <f>IFS($D231="","",$D231, vlookup($D231,'DATA - LIS - RX'!$A:$D,2,0))</f>
        <v/>
      </c>
      <c r="Q231" s="105" t="str">
        <f>IFS($D231="","",$D231, VLOOKUP(D231, 'DATA - LIS - RX'!A:D, 3, 0))</f>
        <v/>
      </c>
      <c r="R231" s="106" t="str">
        <f>IFS($D231="","",$D231, vlookup(D231,'DATA - LIS - RX'!A:D,4,0))</f>
        <v/>
      </c>
      <c r="S231" s="107"/>
      <c r="T231" s="107"/>
      <c r="U231" s="107"/>
      <c r="V231" s="107"/>
      <c r="W231" s="107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</row>
    <row r="232">
      <c r="A232" s="114"/>
      <c r="B232" s="94">
        <f t="shared" si="1"/>
        <v>226</v>
      </c>
      <c r="C232" s="94"/>
      <c r="D232" s="94"/>
      <c r="E232" s="95"/>
      <c r="F232" s="96"/>
      <c r="G232" s="97"/>
      <c r="H232" s="98"/>
      <c r="I232" s="99"/>
      <c r="J232" s="100"/>
      <c r="K232" s="101"/>
      <c r="L232" s="102"/>
      <c r="M232" s="103"/>
      <c r="N232" s="102"/>
      <c r="O232" s="103"/>
      <c r="P232" s="104" t="str">
        <f>IFS($D232="","",$D232, vlookup($D232,'DATA - LIS - RX'!$A:$D,2,0))</f>
        <v/>
      </c>
      <c r="Q232" s="105" t="str">
        <f>IFS($D232="","",$D232, VLOOKUP(D232, 'DATA - LIS - RX'!A:D, 3, 0))</f>
        <v/>
      </c>
      <c r="R232" s="106" t="str">
        <f>IFS($D232="","",$D232, vlookup(D232,'DATA - LIS - RX'!A:D,4,0))</f>
        <v/>
      </c>
      <c r="S232" s="107"/>
      <c r="T232" s="107"/>
      <c r="U232" s="107"/>
      <c r="V232" s="107"/>
      <c r="W232" s="107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</row>
    <row r="233">
      <c r="A233" s="114"/>
      <c r="B233" s="94">
        <f t="shared" si="1"/>
        <v>227</v>
      </c>
      <c r="C233" s="94"/>
      <c r="D233" s="94"/>
      <c r="E233" s="95"/>
      <c r="F233" s="96"/>
      <c r="G233" s="97"/>
      <c r="H233" s="98"/>
      <c r="I233" s="99"/>
      <c r="J233" s="100"/>
      <c r="K233" s="101"/>
      <c r="L233" s="102"/>
      <c r="M233" s="103"/>
      <c r="N233" s="102"/>
      <c r="O233" s="103"/>
      <c r="P233" s="104" t="str">
        <f>IFS($D233="","",$D233, vlookup($D233,'DATA - LIS - RX'!$A:$D,2,0))</f>
        <v/>
      </c>
      <c r="Q233" s="105" t="str">
        <f>IFS($D233="","",$D233, VLOOKUP(D233, 'DATA - LIS - RX'!A:D, 3, 0))</f>
        <v/>
      </c>
      <c r="R233" s="106" t="str">
        <f>IFS($D233="","",$D233, vlookup(D233,'DATA - LIS - RX'!A:D,4,0))</f>
        <v/>
      </c>
      <c r="S233" s="107"/>
      <c r="T233" s="107"/>
      <c r="U233" s="107"/>
      <c r="V233" s="107"/>
      <c r="W233" s="107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</row>
    <row r="234">
      <c r="A234" s="114"/>
      <c r="B234" s="94">
        <f t="shared" si="1"/>
        <v>228</v>
      </c>
      <c r="C234" s="94"/>
      <c r="D234" s="94"/>
      <c r="E234" s="95"/>
      <c r="F234" s="96"/>
      <c r="G234" s="97"/>
      <c r="H234" s="98"/>
      <c r="I234" s="99"/>
      <c r="J234" s="100"/>
      <c r="K234" s="101"/>
      <c r="L234" s="102"/>
      <c r="M234" s="103"/>
      <c r="N234" s="102"/>
      <c r="O234" s="103"/>
      <c r="P234" s="104" t="str">
        <f>IFS($D234="","",$D234, vlookup($D234,'DATA - LIS - RX'!$A:$D,2,0))</f>
        <v/>
      </c>
      <c r="Q234" s="105" t="str">
        <f>IFS($D234="","",$D234, VLOOKUP(D234, 'DATA - LIS - RX'!A:D, 3, 0))</f>
        <v/>
      </c>
      <c r="R234" s="106" t="str">
        <f>IFS($D234="","",$D234, vlookup(D234,'DATA - LIS - RX'!A:D,4,0))</f>
        <v/>
      </c>
      <c r="S234" s="107"/>
      <c r="T234" s="107"/>
      <c r="U234" s="107"/>
      <c r="V234" s="107"/>
      <c r="W234" s="107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</row>
    <row r="235">
      <c r="A235" s="114"/>
      <c r="B235" s="94">
        <f t="shared" si="1"/>
        <v>229</v>
      </c>
      <c r="C235" s="94"/>
      <c r="D235" s="94"/>
      <c r="E235" s="95"/>
      <c r="F235" s="96"/>
      <c r="G235" s="97"/>
      <c r="H235" s="98"/>
      <c r="I235" s="99"/>
      <c r="J235" s="100"/>
      <c r="K235" s="101"/>
      <c r="L235" s="102"/>
      <c r="M235" s="103"/>
      <c r="N235" s="102"/>
      <c r="O235" s="103"/>
      <c r="P235" s="104" t="str">
        <f>IFS($D235="","",$D235, vlookup($D235,'DATA - LIS - RX'!$A:$D,2,0))</f>
        <v/>
      </c>
      <c r="Q235" s="105" t="str">
        <f>IFS($D235="","",$D235, VLOOKUP(D235, 'DATA - LIS - RX'!A:D, 3, 0))</f>
        <v/>
      </c>
      <c r="R235" s="106" t="str">
        <f>IFS($D235="","",$D235, vlookup(D235,'DATA - LIS - RX'!A:D,4,0))</f>
        <v/>
      </c>
      <c r="S235" s="107"/>
      <c r="T235" s="107"/>
      <c r="U235" s="107"/>
      <c r="V235" s="107"/>
      <c r="W235" s="107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</row>
    <row r="236">
      <c r="A236" s="114"/>
      <c r="B236" s="94">
        <f t="shared" si="1"/>
        <v>230</v>
      </c>
      <c r="C236" s="94"/>
      <c r="D236" s="94"/>
      <c r="E236" s="95"/>
      <c r="F236" s="96"/>
      <c r="G236" s="97"/>
      <c r="H236" s="98"/>
      <c r="I236" s="99"/>
      <c r="J236" s="100"/>
      <c r="K236" s="101"/>
      <c r="L236" s="102"/>
      <c r="M236" s="103"/>
      <c r="N236" s="102"/>
      <c r="O236" s="103"/>
      <c r="P236" s="104" t="str">
        <f>IFS($D236="","",$D236, vlookup($D236,'DATA - LIS - RX'!$A:$D,2,0))</f>
        <v/>
      </c>
      <c r="Q236" s="105" t="str">
        <f>IFS($D236="","",$D236, VLOOKUP(D236, 'DATA - LIS - RX'!A:D, 3, 0))</f>
        <v/>
      </c>
      <c r="R236" s="106" t="str">
        <f>IFS($D236="","",$D236, vlookup(D236,'DATA - LIS - RX'!A:D,4,0))</f>
        <v/>
      </c>
      <c r="S236" s="107"/>
      <c r="T236" s="107"/>
      <c r="U236" s="107"/>
      <c r="V236" s="107"/>
      <c r="W236" s="107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</row>
    <row r="237">
      <c r="A237" s="114"/>
      <c r="B237" s="94">
        <f t="shared" si="1"/>
        <v>231</v>
      </c>
      <c r="C237" s="94"/>
      <c r="D237" s="94"/>
      <c r="E237" s="95"/>
      <c r="F237" s="96"/>
      <c r="G237" s="97"/>
      <c r="H237" s="98"/>
      <c r="I237" s="99"/>
      <c r="J237" s="100"/>
      <c r="K237" s="101"/>
      <c r="L237" s="102"/>
      <c r="M237" s="103"/>
      <c r="N237" s="102"/>
      <c r="O237" s="103"/>
      <c r="P237" s="104" t="str">
        <f>IFS($D237="","",$D237, vlookup($D237,'DATA - LIS - RX'!$A:$D,2,0))</f>
        <v/>
      </c>
      <c r="Q237" s="105" t="str">
        <f>IFS($D237="","",$D237, VLOOKUP(D237, 'DATA - LIS - RX'!A:D, 3, 0))</f>
        <v/>
      </c>
      <c r="R237" s="106" t="str">
        <f>IFS($D237="","",$D237, vlookup(D237,'DATA - LIS - RX'!A:D,4,0))</f>
        <v/>
      </c>
      <c r="S237" s="107"/>
      <c r="T237" s="107"/>
      <c r="U237" s="107"/>
      <c r="V237" s="107"/>
      <c r="W237" s="107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</row>
    <row r="238">
      <c r="A238" s="114"/>
      <c r="B238" s="94">
        <f t="shared" si="1"/>
        <v>232</v>
      </c>
      <c r="C238" s="94"/>
      <c r="D238" s="94"/>
      <c r="E238" s="95"/>
      <c r="F238" s="96"/>
      <c r="G238" s="97"/>
      <c r="H238" s="98"/>
      <c r="I238" s="99"/>
      <c r="J238" s="100"/>
      <c r="K238" s="101"/>
      <c r="L238" s="102"/>
      <c r="M238" s="103"/>
      <c r="N238" s="102"/>
      <c r="O238" s="103"/>
      <c r="P238" s="104" t="str">
        <f>IFS($D238="","",$D238, vlookup($D238,'DATA - LIS - RX'!$A:$D,2,0))</f>
        <v/>
      </c>
      <c r="Q238" s="105" t="str">
        <f>IFS($D238="","",$D238, VLOOKUP(D238, 'DATA - LIS - RX'!A:D, 3, 0))</f>
        <v/>
      </c>
      <c r="R238" s="106" t="str">
        <f>IFS($D238="","",$D238, vlookup(D238,'DATA - LIS - RX'!A:D,4,0))</f>
        <v/>
      </c>
      <c r="S238" s="107"/>
      <c r="T238" s="107"/>
      <c r="U238" s="107"/>
      <c r="V238" s="107"/>
      <c r="W238" s="107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</row>
    <row r="239">
      <c r="A239" s="114"/>
      <c r="B239" s="94">
        <f t="shared" si="1"/>
        <v>233</v>
      </c>
      <c r="C239" s="94"/>
      <c r="D239" s="94"/>
      <c r="E239" s="95"/>
      <c r="F239" s="96"/>
      <c r="G239" s="97"/>
      <c r="H239" s="98"/>
      <c r="I239" s="99"/>
      <c r="J239" s="100"/>
      <c r="K239" s="101"/>
      <c r="L239" s="102"/>
      <c r="M239" s="103"/>
      <c r="N239" s="102"/>
      <c r="O239" s="103"/>
      <c r="P239" s="104" t="str">
        <f>IFS($D239="","",$D239, vlookup($D239,'DATA - LIS - RX'!$A:$D,2,0))</f>
        <v/>
      </c>
      <c r="Q239" s="105" t="str">
        <f>IFS($D239="","",$D239, VLOOKUP(D239, 'DATA - LIS - RX'!A:D, 3, 0))</f>
        <v/>
      </c>
      <c r="R239" s="106" t="str">
        <f>IFS($D239="","",$D239, vlookup(D239,'DATA - LIS - RX'!A:D,4,0))</f>
        <v/>
      </c>
      <c r="S239" s="107"/>
      <c r="T239" s="107"/>
      <c r="U239" s="107"/>
      <c r="V239" s="107"/>
      <c r="W239" s="107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</row>
    <row r="240">
      <c r="A240" s="114"/>
      <c r="B240" s="94">
        <f t="shared" si="1"/>
        <v>234</v>
      </c>
      <c r="C240" s="94"/>
      <c r="D240" s="94"/>
      <c r="E240" s="95"/>
      <c r="F240" s="96"/>
      <c r="G240" s="97"/>
      <c r="H240" s="98"/>
      <c r="I240" s="99"/>
      <c r="J240" s="100"/>
      <c r="K240" s="101"/>
      <c r="L240" s="102"/>
      <c r="M240" s="103"/>
      <c r="N240" s="102"/>
      <c r="O240" s="103"/>
      <c r="P240" s="104" t="str">
        <f>IFS($D240="","",$D240, vlookup($D240,'DATA - LIS - RX'!$A:$D,2,0))</f>
        <v/>
      </c>
      <c r="Q240" s="105" t="str">
        <f>IFS($D240="","",$D240, VLOOKUP(D240, 'DATA - LIS - RX'!A:D, 3, 0))</f>
        <v/>
      </c>
      <c r="R240" s="106" t="str">
        <f>IFS($D240="","",$D240, vlookup(D240,'DATA - LIS - RX'!A:D,4,0))</f>
        <v/>
      </c>
      <c r="S240" s="107"/>
      <c r="T240" s="107"/>
      <c r="U240" s="107"/>
      <c r="V240" s="107"/>
      <c r="W240" s="107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</row>
    <row r="241">
      <c r="A241" s="114"/>
      <c r="B241" s="94">
        <f t="shared" si="1"/>
        <v>235</v>
      </c>
      <c r="C241" s="94"/>
      <c r="D241" s="94"/>
      <c r="E241" s="95"/>
      <c r="F241" s="96"/>
      <c r="G241" s="97"/>
      <c r="H241" s="98"/>
      <c r="I241" s="99"/>
      <c r="J241" s="100"/>
      <c r="K241" s="101"/>
      <c r="L241" s="102"/>
      <c r="M241" s="103"/>
      <c r="N241" s="102"/>
      <c r="O241" s="103"/>
      <c r="P241" s="104" t="str">
        <f>IFS($D241="","",$D241, vlookup($D241,'DATA - LIS - RX'!$A:$D,2,0))</f>
        <v/>
      </c>
      <c r="Q241" s="105" t="str">
        <f>IFS($D241="","",$D241, VLOOKUP(D241, 'DATA - LIS - RX'!A:D, 3, 0))</f>
        <v/>
      </c>
      <c r="R241" s="106" t="str">
        <f>IFS($D241="","",$D241, vlookup(D241,'DATA - LIS - RX'!A:D,4,0))</f>
        <v/>
      </c>
      <c r="S241" s="107"/>
      <c r="T241" s="107"/>
      <c r="U241" s="107"/>
      <c r="V241" s="107"/>
      <c r="W241" s="107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</row>
    <row r="242">
      <c r="A242" s="114"/>
      <c r="B242" s="94">
        <f t="shared" si="1"/>
        <v>236</v>
      </c>
      <c r="C242" s="94"/>
      <c r="D242" s="94"/>
      <c r="E242" s="95"/>
      <c r="F242" s="96"/>
      <c r="G242" s="97"/>
      <c r="H242" s="98"/>
      <c r="I242" s="99"/>
      <c r="J242" s="100"/>
      <c r="K242" s="101"/>
      <c r="L242" s="102"/>
      <c r="M242" s="103"/>
      <c r="N242" s="102"/>
      <c r="O242" s="103"/>
      <c r="P242" s="104" t="str">
        <f>IFS($D242="","",$D242, vlookup($D242,'DATA - LIS - RX'!$A:$D,2,0))</f>
        <v/>
      </c>
      <c r="Q242" s="105" t="str">
        <f>IFS($D242="","",$D242, VLOOKUP(D242, 'DATA - LIS - RX'!A:D, 3, 0))</f>
        <v/>
      </c>
      <c r="R242" s="106" t="str">
        <f>IFS($D242="","",$D242, vlookup(D242,'DATA - LIS - RX'!A:D,4,0))</f>
        <v/>
      </c>
      <c r="S242" s="107"/>
      <c r="T242" s="107"/>
      <c r="U242" s="107"/>
      <c r="V242" s="107"/>
      <c r="W242" s="107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</row>
    <row r="243">
      <c r="A243" s="114"/>
      <c r="B243" s="94">
        <f t="shared" si="1"/>
        <v>237</v>
      </c>
      <c r="C243" s="94"/>
      <c r="D243" s="94"/>
      <c r="E243" s="95"/>
      <c r="F243" s="96"/>
      <c r="G243" s="97"/>
      <c r="H243" s="98"/>
      <c r="I243" s="99"/>
      <c r="J243" s="100"/>
      <c r="K243" s="101"/>
      <c r="L243" s="102"/>
      <c r="M243" s="103"/>
      <c r="N243" s="102"/>
      <c r="O243" s="103"/>
      <c r="P243" s="104" t="str">
        <f>IFS($D243="","",$D243, vlookup($D243,'DATA - LIS - RX'!$A:$D,2,0))</f>
        <v/>
      </c>
      <c r="Q243" s="105" t="str">
        <f>IFS($D243="","",$D243, VLOOKUP(D243, 'DATA - LIS - RX'!A:D, 3, 0))</f>
        <v/>
      </c>
      <c r="R243" s="106" t="str">
        <f>IFS($D243="","",$D243, vlookup(D243,'DATA - LIS - RX'!A:D,4,0))</f>
        <v/>
      </c>
      <c r="S243" s="107"/>
      <c r="T243" s="107"/>
      <c r="U243" s="107"/>
      <c r="V243" s="107"/>
      <c r="W243" s="107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</row>
    <row r="244">
      <c r="A244" s="114"/>
      <c r="B244" s="94">
        <f t="shared" si="1"/>
        <v>238</v>
      </c>
      <c r="C244" s="94"/>
      <c r="D244" s="94"/>
      <c r="E244" s="95"/>
      <c r="F244" s="96"/>
      <c r="G244" s="97"/>
      <c r="H244" s="98"/>
      <c r="I244" s="99"/>
      <c r="J244" s="100"/>
      <c r="K244" s="101"/>
      <c r="L244" s="102"/>
      <c r="M244" s="103"/>
      <c r="N244" s="102"/>
      <c r="O244" s="103"/>
      <c r="P244" s="104" t="str">
        <f>IFS($D244="","",$D244, vlookup($D244,'DATA - LIS - RX'!$A:$D,2,0))</f>
        <v/>
      </c>
      <c r="Q244" s="105" t="str">
        <f>IFS($D244="","",$D244, VLOOKUP(D244, 'DATA - LIS - RX'!A:D, 3, 0))</f>
        <v/>
      </c>
      <c r="R244" s="106" t="str">
        <f>IFS($D244="","",$D244, vlookup(D244,'DATA - LIS - RX'!A:D,4,0))</f>
        <v/>
      </c>
      <c r="S244" s="107"/>
      <c r="T244" s="107"/>
      <c r="U244" s="107"/>
      <c r="V244" s="107"/>
      <c r="W244" s="107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</row>
    <row r="245">
      <c r="A245" s="114"/>
      <c r="B245" s="94">
        <f t="shared" si="1"/>
        <v>239</v>
      </c>
      <c r="C245" s="94"/>
      <c r="D245" s="94"/>
      <c r="E245" s="95"/>
      <c r="F245" s="96"/>
      <c r="G245" s="97"/>
      <c r="H245" s="98"/>
      <c r="I245" s="99"/>
      <c r="J245" s="100"/>
      <c r="K245" s="101"/>
      <c r="L245" s="102"/>
      <c r="M245" s="103"/>
      <c r="N245" s="102"/>
      <c r="O245" s="103"/>
      <c r="P245" s="104" t="str">
        <f>IFS($D245="","",$D245, vlookup($D245,'DATA - LIS - RX'!$A:$D,2,0))</f>
        <v/>
      </c>
      <c r="Q245" s="105" t="str">
        <f>IFS($D245="","",$D245, VLOOKUP(D245, 'DATA - LIS - RX'!A:D, 3, 0))</f>
        <v/>
      </c>
      <c r="R245" s="106" t="str">
        <f>IFS($D245="","",$D245, vlookup(D245,'DATA - LIS - RX'!A:D,4,0))</f>
        <v/>
      </c>
      <c r="S245" s="107"/>
      <c r="T245" s="107"/>
      <c r="U245" s="107"/>
      <c r="V245" s="107"/>
      <c r="W245" s="107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</row>
    <row r="246">
      <c r="A246" s="114"/>
      <c r="B246" s="94">
        <f t="shared" si="1"/>
        <v>240</v>
      </c>
      <c r="C246" s="94"/>
      <c r="D246" s="94"/>
      <c r="E246" s="95"/>
      <c r="F246" s="96"/>
      <c r="G246" s="97"/>
      <c r="H246" s="98"/>
      <c r="I246" s="99"/>
      <c r="J246" s="100"/>
      <c r="K246" s="101"/>
      <c r="L246" s="102"/>
      <c r="M246" s="103"/>
      <c r="N246" s="102"/>
      <c r="O246" s="103"/>
      <c r="P246" s="104" t="str">
        <f>IFS($D246="","",$D246, vlookup($D246,'DATA - LIS - RX'!$A:$D,2,0))</f>
        <v/>
      </c>
      <c r="Q246" s="105" t="str">
        <f>IFS($D246="","",$D246, VLOOKUP(D246, 'DATA - LIS - RX'!A:D, 3, 0))</f>
        <v/>
      </c>
      <c r="R246" s="106" t="str">
        <f>IFS($D246="","",$D246, vlookup(D246,'DATA - LIS - RX'!A:D,4,0))</f>
        <v/>
      </c>
      <c r="S246" s="107"/>
      <c r="T246" s="107"/>
      <c r="U246" s="107"/>
      <c r="V246" s="107"/>
      <c r="W246" s="107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</row>
    <row r="247">
      <c r="A247" s="114"/>
      <c r="B247" s="94">
        <f t="shared" si="1"/>
        <v>241</v>
      </c>
      <c r="C247" s="94"/>
      <c r="D247" s="94"/>
      <c r="E247" s="95"/>
      <c r="F247" s="96"/>
      <c r="G247" s="97"/>
      <c r="H247" s="98"/>
      <c r="I247" s="99"/>
      <c r="J247" s="100"/>
      <c r="K247" s="101"/>
      <c r="L247" s="102"/>
      <c r="M247" s="103"/>
      <c r="N247" s="102"/>
      <c r="O247" s="103"/>
      <c r="P247" s="104" t="str">
        <f>IFS($D247="","",$D247, vlookup($D247,'DATA - LIS - RX'!$A:$D,2,0))</f>
        <v/>
      </c>
      <c r="Q247" s="105" t="str">
        <f>IFS($D247="","",$D247, VLOOKUP(D247, 'DATA - LIS - RX'!A:D, 3, 0))</f>
        <v/>
      </c>
      <c r="R247" s="106" t="str">
        <f>IFS($D247="","",$D247, vlookup(D247,'DATA - LIS - RX'!A:D,4,0))</f>
        <v/>
      </c>
      <c r="S247" s="107"/>
      <c r="T247" s="107"/>
      <c r="U247" s="107"/>
      <c r="V247" s="107"/>
      <c r="W247" s="107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</row>
    <row r="248">
      <c r="A248" s="114"/>
      <c r="B248" s="94">
        <f t="shared" si="1"/>
        <v>242</v>
      </c>
      <c r="C248" s="94"/>
      <c r="D248" s="94"/>
      <c r="E248" s="95"/>
      <c r="F248" s="96"/>
      <c r="G248" s="97"/>
      <c r="H248" s="98"/>
      <c r="I248" s="99"/>
      <c r="J248" s="100"/>
      <c r="K248" s="101"/>
      <c r="L248" s="102"/>
      <c r="M248" s="103"/>
      <c r="N248" s="102"/>
      <c r="O248" s="103"/>
      <c r="P248" s="104" t="str">
        <f>IFS($D248="","",$D248, vlookup($D248,'DATA - LIS - RX'!$A:$D,2,0))</f>
        <v/>
      </c>
      <c r="Q248" s="105" t="str">
        <f>IFS($D248="","",$D248, VLOOKUP(D248, 'DATA - LIS - RX'!A:D, 3, 0))</f>
        <v/>
      </c>
      <c r="R248" s="106" t="str">
        <f>IFS($D248="","",$D248, vlookup(D248,'DATA - LIS - RX'!A:D,4,0))</f>
        <v/>
      </c>
      <c r="S248" s="107"/>
      <c r="T248" s="107"/>
      <c r="U248" s="107"/>
      <c r="V248" s="107"/>
      <c r="W248" s="107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</row>
    <row r="249">
      <c r="A249" s="114"/>
      <c r="B249" s="94">
        <f t="shared" si="1"/>
        <v>243</v>
      </c>
      <c r="C249" s="94"/>
      <c r="D249" s="94"/>
      <c r="E249" s="95"/>
      <c r="F249" s="96"/>
      <c r="G249" s="97"/>
      <c r="H249" s="98"/>
      <c r="I249" s="99"/>
      <c r="J249" s="100"/>
      <c r="K249" s="101"/>
      <c r="L249" s="102"/>
      <c r="M249" s="103"/>
      <c r="N249" s="102"/>
      <c r="O249" s="103"/>
      <c r="P249" s="104" t="str">
        <f>IFS($D249="","",$D249, vlookup($D249,'DATA - LIS - RX'!$A:$D,2,0))</f>
        <v/>
      </c>
      <c r="Q249" s="105" t="str">
        <f>IFS($D249="","",$D249, VLOOKUP(D249, 'DATA - LIS - RX'!A:D, 3, 0))</f>
        <v/>
      </c>
      <c r="R249" s="106" t="str">
        <f>IFS($D249="","",$D249, vlookup(D249,'DATA - LIS - RX'!A:D,4,0))</f>
        <v/>
      </c>
      <c r="S249" s="107"/>
      <c r="T249" s="107"/>
      <c r="U249" s="107"/>
      <c r="V249" s="107"/>
      <c r="W249" s="107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</row>
    <row r="250">
      <c r="A250" s="114"/>
      <c r="B250" s="94">
        <f t="shared" si="1"/>
        <v>244</v>
      </c>
      <c r="C250" s="94"/>
      <c r="D250" s="94"/>
      <c r="E250" s="95"/>
      <c r="F250" s="96"/>
      <c r="G250" s="97"/>
      <c r="H250" s="98"/>
      <c r="I250" s="99"/>
      <c r="J250" s="100"/>
      <c r="K250" s="101"/>
      <c r="L250" s="102"/>
      <c r="M250" s="103"/>
      <c r="N250" s="102"/>
      <c r="O250" s="103"/>
      <c r="P250" s="104" t="str">
        <f>IFS($D250="","",$D250, vlookup($D250,'DATA - LIS - RX'!$A:$D,2,0))</f>
        <v/>
      </c>
      <c r="Q250" s="105" t="str">
        <f>IFS($D250="","",$D250, VLOOKUP(D250, 'DATA - LIS - RX'!A:D, 3, 0))</f>
        <v/>
      </c>
      <c r="R250" s="106" t="str">
        <f>IFS($D250="","",$D250, vlookup(D250,'DATA - LIS - RX'!A:D,4,0))</f>
        <v/>
      </c>
      <c r="S250" s="107"/>
      <c r="T250" s="107"/>
      <c r="U250" s="107"/>
      <c r="V250" s="107"/>
      <c r="W250" s="107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</row>
    <row r="251">
      <c r="A251" s="114"/>
      <c r="B251" s="94">
        <f t="shared" si="1"/>
        <v>245</v>
      </c>
      <c r="C251" s="94"/>
      <c r="D251" s="94"/>
      <c r="E251" s="95"/>
      <c r="F251" s="96"/>
      <c r="G251" s="97"/>
      <c r="H251" s="98"/>
      <c r="I251" s="99"/>
      <c r="J251" s="100"/>
      <c r="K251" s="101"/>
      <c r="L251" s="102"/>
      <c r="M251" s="103"/>
      <c r="N251" s="102"/>
      <c r="O251" s="103"/>
      <c r="P251" s="104" t="str">
        <f>IFS($D251="","",$D251, vlookup($D251,'DATA - LIS - RX'!$A:$D,2,0))</f>
        <v/>
      </c>
      <c r="Q251" s="105" t="str">
        <f>IFS($D251="","",$D251, VLOOKUP(D251, 'DATA - LIS - RX'!A:D, 3, 0))</f>
        <v/>
      </c>
      <c r="R251" s="106" t="str">
        <f>IFS($D251="","",$D251, vlookup(D251,'DATA - LIS - RX'!A:D,4,0))</f>
        <v/>
      </c>
      <c r="S251" s="107"/>
      <c r="T251" s="107"/>
      <c r="U251" s="107"/>
      <c r="V251" s="107"/>
      <c r="W251" s="107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</row>
    <row r="252">
      <c r="A252" s="114"/>
      <c r="B252" s="94">
        <f t="shared" si="1"/>
        <v>246</v>
      </c>
      <c r="C252" s="94"/>
      <c r="D252" s="94"/>
      <c r="E252" s="95"/>
      <c r="F252" s="96"/>
      <c r="G252" s="97"/>
      <c r="H252" s="98"/>
      <c r="I252" s="99"/>
      <c r="J252" s="100"/>
      <c r="K252" s="101"/>
      <c r="L252" s="102"/>
      <c r="M252" s="103"/>
      <c r="N252" s="102"/>
      <c r="O252" s="103"/>
      <c r="P252" s="104" t="str">
        <f>IFS($D252="","",$D252, vlookup($D252,'DATA - LIS - RX'!$A:$D,2,0))</f>
        <v/>
      </c>
      <c r="Q252" s="105" t="str">
        <f>IFS($D252="","",$D252, VLOOKUP(D252, 'DATA - LIS - RX'!A:D, 3, 0))</f>
        <v/>
      </c>
      <c r="R252" s="106" t="str">
        <f>IFS($D252="","",$D252, vlookup(D252,'DATA - LIS - RX'!A:D,4,0))</f>
        <v/>
      </c>
      <c r="S252" s="107"/>
      <c r="T252" s="107"/>
      <c r="U252" s="107"/>
      <c r="V252" s="107"/>
      <c r="W252" s="107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</row>
    <row r="253">
      <c r="A253" s="66"/>
      <c r="B253" s="66"/>
      <c r="C253" s="66"/>
      <c r="D253" s="66"/>
      <c r="E253" s="115"/>
      <c r="F253" s="115"/>
      <c r="G253" s="116"/>
      <c r="H253" s="66"/>
      <c r="I253" s="66"/>
      <c r="J253" s="66"/>
      <c r="K253" s="66"/>
      <c r="L253" s="117"/>
      <c r="M253" s="117"/>
      <c r="N253" s="117"/>
      <c r="O253" s="66"/>
      <c r="P253" s="109"/>
      <c r="Q253" s="66"/>
      <c r="R253" s="67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</row>
    <row r="254">
      <c r="A254" s="118" t="s">
        <v>59</v>
      </c>
      <c r="B254" s="119">
        <f>COUNTIF(L:M, "X")</f>
        <v>0</v>
      </c>
      <c r="C254" s="120" t="s">
        <v>60</v>
      </c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4"/>
      <c r="P254" s="120" t="s">
        <v>60</v>
      </c>
      <c r="Q254" s="66"/>
      <c r="R254" s="67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</row>
    <row r="255">
      <c r="A255" s="66"/>
      <c r="B255" s="66"/>
      <c r="C255" s="66"/>
      <c r="D255" s="66"/>
      <c r="E255" s="115"/>
      <c r="F255" s="115"/>
      <c r="G255" s="116"/>
      <c r="H255" s="66"/>
      <c r="I255" s="66"/>
      <c r="J255" s="66"/>
      <c r="K255" s="66"/>
      <c r="L255" s="117"/>
      <c r="M255" s="117"/>
      <c r="N255" s="117"/>
      <c r="O255" s="66"/>
      <c r="P255" s="109"/>
      <c r="Q255" s="66"/>
      <c r="R255" s="67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</row>
    <row r="256">
      <c r="A256" s="66"/>
      <c r="B256" s="66"/>
      <c r="C256" s="66"/>
      <c r="D256" s="66"/>
      <c r="E256" s="115"/>
      <c r="F256" s="115"/>
      <c r="G256" s="116"/>
      <c r="H256" s="66"/>
      <c r="I256" s="66"/>
      <c r="J256" s="66"/>
      <c r="K256" s="66"/>
      <c r="L256" s="117"/>
      <c r="M256" s="117"/>
      <c r="N256" s="117"/>
      <c r="O256" s="66"/>
      <c r="P256" s="109"/>
      <c r="Q256" s="66"/>
      <c r="R256" s="67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</row>
    <row r="257">
      <c r="A257" s="66"/>
      <c r="B257" s="66"/>
      <c r="C257" s="66"/>
      <c r="D257" s="66"/>
      <c r="E257" s="115"/>
      <c r="F257" s="115"/>
      <c r="G257" s="116"/>
      <c r="H257" s="66"/>
      <c r="I257" s="66"/>
      <c r="J257" s="66"/>
      <c r="K257" s="66"/>
      <c r="L257" s="117"/>
      <c r="M257" s="117"/>
      <c r="N257" s="117"/>
      <c r="O257" s="66"/>
      <c r="P257" s="109"/>
      <c r="Q257" s="66"/>
      <c r="R257" s="67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</row>
    <row r="258">
      <c r="A258" s="66"/>
      <c r="B258" s="66"/>
      <c r="C258" s="66"/>
      <c r="D258" s="66"/>
      <c r="E258" s="115"/>
      <c r="F258" s="115"/>
      <c r="G258" s="116"/>
      <c r="H258" s="66"/>
      <c r="I258" s="66"/>
      <c r="J258" s="66"/>
      <c r="K258" s="66"/>
      <c r="L258" s="117"/>
      <c r="M258" s="117"/>
      <c r="N258" s="117"/>
      <c r="O258" s="66"/>
      <c r="P258" s="109"/>
      <c r="Q258" s="66"/>
      <c r="R258" s="67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</row>
    <row r="259">
      <c r="A259" s="66"/>
      <c r="B259" s="66"/>
      <c r="C259" s="66"/>
      <c r="D259" s="66"/>
      <c r="E259" s="115"/>
      <c r="F259" s="115"/>
      <c r="G259" s="116"/>
      <c r="H259" s="66"/>
      <c r="I259" s="66"/>
      <c r="J259" s="66"/>
      <c r="K259" s="66"/>
      <c r="L259" s="117"/>
      <c r="M259" s="117"/>
      <c r="N259" s="117"/>
      <c r="O259" s="66"/>
      <c r="P259" s="109"/>
      <c r="Q259" s="66"/>
      <c r="R259" s="67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</row>
    <row r="260">
      <c r="A260" s="66"/>
      <c r="B260" s="66"/>
      <c r="C260" s="66"/>
      <c r="D260" s="66"/>
      <c r="E260" s="115"/>
      <c r="F260" s="115"/>
      <c r="G260" s="116"/>
      <c r="H260" s="66"/>
      <c r="I260" s="66"/>
      <c r="J260" s="66"/>
      <c r="K260" s="66"/>
      <c r="L260" s="117"/>
      <c r="M260" s="117"/>
      <c r="N260" s="117"/>
      <c r="O260" s="66"/>
      <c r="P260" s="109"/>
      <c r="Q260" s="66"/>
      <c r="R260" s="67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</row>
    <row r="261">
      <c r="A261" s="66"/>
      <c r="B261" s="66"/>
      <c r="C261" s="66"/>
      <c r="D261" s="66"/>
      <c r="E261" s="115"/>
      <c r="F261" s="115"/>
      <c r="G261" s="116"/>
      <c r="H261" s="66"/>
      <c r="I261" s="66"/>
      <c r="J261" s="66"/>
      <c r="K261" s="66"/>
      <c r="L261" s="117"/>
      <c r="M261" s="117"/>
      <c r="N261" s="117"/>
      <c r="O261" s="66"/>
      <c r="P261" s="109"/>
      <c r="Q261" s="66"/>
      <c r="R261" s="67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</row>
    <row r="262">
      <c r="A262" s="66"/>
      <c r="B262" s="66"/>
      <c r="C262" s="66"/>
      <c r="D262" s="66"/>
      <c r="E262" s="115"/>
      <c r="F262" s="115"/>
      <c r="G262" s="116"/>
      <c r="H262" s="66"/>
      <c r="I262" s="66"/>
      <c r="J262" s="66"/>
      <c r="K262" s="66"/>
      <c r="L262" s="117"/>
      <c r="M262" s="117"/>
      <c r="N262" s="117"/>
      <c r="O262" s="66"/>
      <c r="P262" s="109"/>
      <c r="Q262" s="66"/>
      <c r="R262" s="67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</row>
    <row r="263">
      <c r="A263" s="66"/>
      <c r="B263" s="66"/>
      <c r="C263" s="66"/>
      <c r="D263" s="66"/>
      <c r="E263" s="115"/>
      <c r="F263" s="115"/>
      <c r="G263" s="116"/>
      <c r="H263" s="66"/>
      <c r="I263" s="66"/>
      <c r="J263" s="66"/>
      <c r="K263" s="66"/>
      <c r="L263" s="117"/>
      <c r="M263" s="117"/>
      <c r="N263" s="117"/>
      <c r="O263" s="66"/>
      <c r="P263" s="109"/>
      <c r="Q263" s="66"/>
      <c r="R263" s="67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</row>
    <row r="264">
      <c r="A264" s="66"/>
      <c r="B264" s="66"/>
      <c r="C264" s="66"/>
      <c r="D264" s="66"/>
      <c r="E264" s="115"/>
      <c r="F264" s="115"/>
      <c r="G264" s="116"/>
      <c r="H264" s="66"/>
      <c r="I264" s="66"/>
      <c r="J264" s="66"/>
      <c r="K264" s="66"/>
      <c r="L264" s="117"/>
      <c r="M264" s="117"/>
      <c r="N264" s="117"/>
      <c r="O264" s="66"/>
      <c r="P264" s="109"/>
      <c r="Q264" s="66"/>
      <c r="R264" s="67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</row>
    <row r="265">
      <c r="A265" s="66"/>
      <c r="B265" s="66"/>
      <c r="C265" s="66"/>
      <c r="D265" s="66"/>
      <c r="E265" s="115"/>
      <c r="F265" s="115"/>
      <c r="G265" s="116"/>
      <c r="H265" s="66"/>
      <c r="I265" s="66"/>
      <c r="J265" s="66"/>
      <c r="K265" s="66"/>
      <c r="L265" s="117"/>
      <c r="M265" s="117"/>
      <c r="N265" s="117"/>
      <c r="O265" s="66"/>
      <c r="P265" s="109"/>
      <c r="Q265" s="66"/>
      <c r="R265" s="67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</row>
    <row r="266">
      <c r="A266" s="66"/>
      <c r="B266" s="66"/>
      <c r="C266" s="66"/>
      <c r="D266" s="66"/>
      <c r="E266" s="115"/>
      <c r="F266" s="115"/>
      <c r="G266" s="116"/>
      <c r="H266" s="66"/>
      <c r="I266" s="66"/>
      <c r="J266" s="66"/>
      <c r="K266" s="66"/>
      <c r="L266" s="117"/>
      <c r="M266" s="117"/>
      <c r="N266" s="117"/>
      <c r="O266" s="66"/>
      <c r="P266" s="109"/>
      <c r="Q266" s="66"/>
      <c r="R266" s="67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</row>
    <row r="267">
      <c r="A267" s="66"/>
      <c r="B267" s="66"/>
      <c r="C267" s="66"/>
      <c r="D267" s="66"/>
      <c r="E267" s="115"/>
      <c r="F267" s="115"/>
      <c r="G267" s="116"/>
      <c r="H267" s="66"/>
      <c r="I267" s="66"/>
      <c r="J267" s="66"/>
      <c r="K267" s="66"/>
      <c r="L267" s="117"/>
      <c r="M267" s="117"/>
      <c r="N267" s="117"/>
      <c r="O267" s="66"/>
      <c r="P267" s="109"/>
      <c r="Q267" s="66"/>
      <c r="R267" s="67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</row>
    <row r="268">
      <c r="A268" s="66"/>
      <c r="B268" s="66"/>
      <c r="C268" s="66"/>
      <c r="D268" s="66"/>
      <c r="E268" s="115"/>
      <c r="F268" s="115"/>
      <c r="G268" s="116"/>
      <c r="H268" s="66"/>
      <c r="I268" s="66"/>
      <c r="J268" s="66"/>
      <c r="K268" s="66"/>
      <c r="L268" s="117"/>
      <c r="M268" s="117"/>
      <c r="N268" s="117"/>
      <c r="O268" s="66"/>
      <c r="P268" s="109"/>
      <c r="Q268" s="66"/>
      <c r="R268" s="67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</row>
    <row r="269">
      <c r="A269" s="66"/>
      <c r="B269" s="66"/>
      <c r="C269" s="66"/>
      <c r="D269" s="66"/>
      <c r="E269" s="115"/>
      <c r="F269" s="115"/>
      <c r="G269" s="116"/>
      <c r="H269" s="66"/>
      <c r="I269" s="66"/>
      <c r="J269" s="66"/>
      <c r="K269" s="66"/>
      <c r="L269" s="117"/>
      <c r="M269" s="117"/>
      <c r="N269" s="117"/>
      <c r="O269" s="66"/>
      <c r="P269" s="109"/>
      <c r="Q269" s="66"/>
      <c r="R269" s="67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</row>
    <row r="270">
      <c r="A270" s="66"/>
      <c r="B270" s="66"/>
      <c r="C270" s="66"/>
      <c r="D270" s="66"/>
      <c r="E270" s="115"/>
      <c r="F270" s="115"/>
      <c r="G270" s="116"/>
      <c r="H270" s="66"/>
      <c r="I270" s="66"/>
      <c r="J270" s="66"/>
      <c r="K270" s="66"/>
      <c r="L270" s="117"/>
      <c r="M270" s="117"/>
      <c r="N270" s="117"/>
      <c r="O270" s="66"/>
      <c r="P270" s="109"/>
      <c r="Q270" s="66"/>
      <c r="R270" s="67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</row>
    <row r="271">
      <c r="A271" s="66"/>
      <c r="B271" s="66"/>
      <c r="C271" s="66"/>
      <c r="D271" s="66"/>
      <c r="E271" s="115"/>
      <c r="F271" s="115"/>
      <c r="G271" s="116"/>
      <c r="H271" s="66"/>
      <c r="I271" s="66"/>
      <c r="J271" s="66"/>
      <c r="K271" s="66"/>
      <c r="L271" s="117"/>
      <c r="M271" s="117"/>
      <c r="N271" s="117"/>
      <c r="O271" s="66"/>
      <c r="P271" s="109"/>
      <c r="Q271" s="66"/>
      <c r="R271" s="67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</row>
    <row r="272">
      <c r="A272" s="66"/>
      <c r="B272" s="66"/>
      <c r="C272" s="66"/>
      <c r="D272" s="66"/>
      <c r="E272" s="115"/>
      <c r="F272" s="115"/>
      <c r="G272" s="116"/>
      <c r="H272" s="66"/>
      <c r="I272" s="66"/>
      <c r="J272" s="66"/>
      <c r="K272" s="66"/>
      <c r="L272" s="117"/>
      <c r="M272" s="117"/>
      <c r="N272" s="117"/>
      <c r="O272" s="66"/>
      <c r="P272" s="109"/>
      <c r="Q272" s="66"/>
      <c r="R272" s="67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</row>
    <row r="273">
      <c r="A273" s="66"/>
      <c r="B273" s="66"/>
      <c r="C273" s="66"/>
      <c r="D273" s="66"/>
      <c r="E273" s="115"/>
      <c r="F273" s="115"/>
      <c r="G273" s="116"/>
      <c r="H273" s="66"/>
      <c r="I273" s="66"/>
      <c r="J273" s="66"/>
      <c r="K273" s="66"/>
      <c r="L273" s="117"/>
      <c r="M273" s="117"/>
      <c r="N273" s="117"/>
      <c r="O273" s="66"/>
      <c r="P273" s="109"/>
      <c r="Q273" s="66"/>
      <c r="R273" s="67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</row>
    <row r="274">
      <c r="A274" s="66"/>
      <c r="B274" s="66"/>
      <c r="C274" s="66"/>
      <c r="D274" s="66"/>
      <c r="E274" s="115"/>
      <c r="F274" s="115"/>
      <c r="G274" s="116"/>
      <c r="H274" s="66"/>
      <c r="I274" s="66"/>
      <c r="J274" s="66"/>
      <c r="K274" s="66"/>
      <c r="L274" s="117"/>
      <c r="M274" s="117"/>
      <c r="N274" s="117"/>
      <c r="O274" s="66"/>
      <c r="P274" s="109"/>
      <c r="Q274" s="66"/>
      <c r="R274" s="67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</row>
    <row r="275">
      <c r="A275" s="66"/>
      <c r="B275" s="66"/>
      <c r="C275" s="66"/>
      <c r="D275" s="66"/>
      <c r="E275" s="115"/>
      <c r="F275" s="115"/>
      <c r="G275" s="116"/>
      <c r="H275" s="66"/>
      <c r="I275" s="66"/>
      <c r="J275" s="66"/>
      <c r="K275" s="66"/>
      <c r="L275" s="117"/>
      <c r="M275" s="117"/>
      <c r="N275" s="117"/>
      <c r="O275" s="66"/>
      <c r="P275" s="109"/>
      <c r="Q275" s="66"/>
      <c r="R275" s="67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</row>
    <row r="276">
      <c r="A276" s="66"/>
      <c r="B276" s="66"/>
      <c r="C276" s="66"/>
      <c r="D276" s="66"/>
      <c r="E276" s="115"/>
      <c r="F276" s="115"/>
      <c r="G276" s="116"/>
      <c r="H276" s="66"/>
      <c r="I276" s="66"/>
      <c r="J276" s="66"/>
      <c r="K276" s="66"/>
      <c r="L276" s="117"/>
      <c r="M276" s="117"/>
      <c r="N276" s="117"/>
      <c r="O276" s="66"/>
      <c r="P276" s="109"/>
      <c r="Q276" s="66"/>
      <c r="R276" s="67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</row>
    <row r="277">
      <c r="A277" s="66"/>
      <c r="B277" s="66"/>
      <c r="C277" s="66"/>
      <c r="D277" s="66"/>
      <c r="E277" s="115"/>
      <c r="F277" s="115"/>
      <c r="G277" s="116"/>
      <c r="H277" s="66"/>
      <c r="I277" s="66"/>
      <c r="J277" s="66"/>
      <c r="K277" s="66"/>
      <c r="L277" s="117"/>
      <c r="M277" s="117"/>
      <c r="N277" s="117"/>
      <c r="O277" s="66"/>
      <c r="P277" s="109"/>
      <c r="Q277" s="66"/>
      <c r="R277" s="67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</row>
    <row r="278">
      <c r="A278" s="66"/>
      <c r="B278" s="66"/>
      <c r="C278" s="66"/>
      <c r="D278" s="66"/>
      <c r="E278" s="115"/>
      <c r="F278" s="115"/>
      <c r="G278" s="116"/>
      <c r="H278" s="66"/>
      <c r="I278" s="66"/>
      <c r="J278" s="66"/>
      <c r="K278" s="66"/>
      <c r="L278" s="117"/>
      <c r="M278" s="117"/>
      <c r="N278" s="117"/>
      <c r="O278" s="66"/>
      <c r="P278" s="109"/>
      <c r="Q278" s="66"/>
      <c r="R278" s="67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</row>
    <row r="279">
      <c r="A279" s="66"/>
      <c r="B279" s="66"/>
      <c r="C279" s="66"/>
      <c r="D279" s="66"/>
      <c r="E279" s="115"/>
      <c r="F279" s="115"/>
      <c r="G279" s="116"/>
      <c r="H279" s="66"/>
      <c r="I279" s="66"/>
      <c r="J279" s="66"/>
      <c r="K279" s="66"/>
      <c r="L279" s="117"/>
      <c r="M279" s="117"/>
      <c r="N279" s="117"/>
      <c r="O279" s="66"/>
      <c r="P279" s="109"/>
      <c r="Q279" s="66"/>
      <c r="R279" s="67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</row>
    <row r="280">
      <c r="A280" s="66"/>
      <c r="B280" s="66"/>
      <c r="C280" s="66"/>
      <c r="D280" s="66"/>
      <c r="E280" s="115"/>
      <c r="F280" s="115"/>
      <c r="G280" s="116"/>
      <c r="H280" s="66"/>
      <c r="I280" s="66"/>
      <c r="J280" s="66"/>
      <c r="K280" s="66"/>
      <c r="L280" s="117"/>
      <c r="M280" s="117"/>
      <c r="N280" s="117"/>
      <c r="O280" s="66"/>
      <c r="P280" s="109"/>
      <c r="Q280" s="66"/>
      <c r="R280" s="67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</row>
    <row r="281">
      <c r="A281" s="66"/>
      <c r="B281" s="66"/>
      <c r="C281" s="66"/>
      <c r="D281" s="66"/>
      <c r="E281" s="115"/>
      <c r="F281" s="115"/>
      <c r="G281" s="116"/>
      <c r="H281" s="66"/>
      <c r="I281" s="66"/>
      <c r="J281" s="66"/>
      <c r="K281" s="66"/>
      <c r="L281" s="117"/>
      <c r="M281" s="117"/>
      <c r="N281" s="117"/>
      <c r="O281" s="66"/>
      <c r="P281" s="109"/>
      <c r="Q281" s="66"/>
      <c r="R281" s="67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</row>
    <row r="282">
      <c r="A282" s="66"/>
      <c r="B282" s="66"/>
      <c r="C282" s="66"/>
      <c r="D282" s="66"/>
      <c r="E282" s="115"/>
      <c r="F282" s="115"/>
      <c r="G282" s="116"/>
      <c r="H282" s="66"/>
      <c r="I282" s="66"/>
      <c r="J282" s="66"/>
      <c r="K282" s="66"/>
      <c r="L282" s="117"/>
      <c r="M282" s="117"/>
      <c r="N282" s="117"/>
      <c r="O282" s="66"/>
      <c r="P282" s="109"/>
      <c r="Q282" s="66"/>
      <c r="R282" s="67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</row>
    <row r="283">
      <c r="A283" s="66"/>
      <c r="B283" s="66"/>
      <c r="C283" s="66"/>
      <c r="D283" s="66"/>
      <c r="E283" s="115"/>
      <c r="F283" s="115"/>
      <c r="G283" s="116"/>
      <c r="H283" s="66"/>
      <c r="I283" s="66"/>
      <c r="J283" s="66"/>
      <c r="K283" s="66"/>
      <c r="L283" s="117"/>
      <c r="M283" s="117"/>
      <c r="N283" s="117"/>
      <c r="O283" s="66"/>
      <c r="P283" s="109"/>
      <c r="Q283" s="66"/>
      <c r="R283" s="67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</row>
    <row r="284">
      <c r="A284" s="66"/>
      <c r="B284" s="66"/>
      <c r="C284" s="66"/>
      <c r="D284" s="66"/>
      <c r="E284" s="115"/>
      <c r="F284" s="115"/>
      <c r="G284" s="116"/>
      <c r="H284" s="66"/>
      <c r="I284" s="66"/>
      <c r="J284" s="66"/>
      <c r="K284" s="66"/>
      <c r="L284" s="117"/>
      <c r="M284" s="117"/>
      <c r="N284" s="117"/>
      <c r="O284" s="66"/>
      <c r="P284" s="109"/>
      <c r="Q284" s="66"/>
      <c r="R284" s="67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</row>
    <row r="285">
      <c r="A285" s="66"/>
      <c r="B285" s="66"/>
      <c r="C285" s="66"/>
      <c r="D285" s="66"/>
      <c r="E285" s="115"/>
      <c r="F285" s="115"/>
      <c r="G285" s="116"/>
      <c r="H285" s="66"/>
      <c r="I285" s="66"/>
      <c r="J285" s="66"/>
      <c r="K285" s="66"/>
      <c r="L285" s="117"/>
      <c r="M285" s="117"/>
      <c r="N285" s="117"/>
      <c r="O285" s="66"/>
      <c r="P285" s="109"/>
      <c r="Q285" s="66"/>
      <c r="R285" s="67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</row>
    <row r="286">
      <c r="A286" s="66"/>
      <c r="B286" s="66"/>
      <c r="C286" s="66"/>
      <c r="D286" s="66"/>
      <c r="E286" s="115"/>
      <c r="F286" s="115"/>
      <c r="G286" s="116"/>
      <c r="H286" s="66"/>
      <c r="I286" s="66"/>
      <c r="J286" s="66"/>
      <c r="K286" s="66"/>
      <c r="L286" s="117"/>
      <c r="M286" s="117"/>
      <c r="N286" s="117"/>
      <c r="O286" s="66"/>
      <c r="P286" s="109"/>
      <c r="Q286" s="66"/>
      <c r="R286" s="67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</row>
    <row r="287">
      <c r="A287" s="66"/>
      <c r="B287" s="66"/>
      <c r="C287" s="66"/>
      <c r="D287" s="66"/>
      <c r="E287" s="115"/>
      <c r="F287" s="115"/>
      <c r="G287" s="116"/>
      <c r="H287" s="66"/>
      <c r="I287" s="66"/>
      <c r="J287" s="66"/>
      <c r="K287" s="66"/>
      <c r="L287" s="117"/>
      <c r="M287" s="117"/>
      <c r="N287" s="117"/>
      <c r="O287" s="66"/>
      <c r="P287" s="109"/>
      <c r="Q287" s="66"/>
      <c r="R287" s="67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</row>
    <row r="288">
      <c r="A288" s="66"/>
      <c r="B288" s="66"/>
      <c r="C288" s="66"/>
      <c r="D288" s="66"/>
      <c r="E288" s="115"/>
      <c r="F288" s="115"/>
      <c r="G288" s="116"/>
      <c r="H288" s="66"/>
      <c r="I288" s="66"/>
      <c r="J288" s="66"/>
      <c r="K288" s="66"/>
      <c r="L288" s="117"/>
      <c r="M288" s="117"/>
      <c r="N288" s="117"/>
      <c r="O288" s="66"/>
      <c r="P288" s="109"/>
      <c r="Q288" s="66"/>
      <c r="R288" s="67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</row>
    <row r="289">
      <c r="A289" s="66"/>
      <c r="B289" s="66"/>
      <c r="C289" s="66"/>
      <c r="D289" s="66"/>
      <c r="E289" s="115"/>
      <c r="F289" s="115"/>
      <c r="G289" s="116"/>
      <c r="H289" s="66"/>
      <c r="I289" s="66"/>
      <c r="J289" s="66"/>
      <c r="K289" s="66"/>
      <c r="L289" s="117"/>
      <c r="M289" s="117"/>
      <c r="N289" s="117"/>
      <c r="O289" s="66"/>
      <c r="P289" s="109"/>
      <c r="Q289" s="66"/>
      <c r="R289" s="67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</row>
    <row r="290">
      <c r="A290" s="66"/>
      <c r="B290" s="66"/>
      <c r="C290" s="66"/>
      <c r="D290" s="66"/>
      <c r="E290" s="115"/>
      <c r="F290" s="115"/>
      <c r="G290" s="116"/>
      <c r="H290" s="66"/>
      <c r="I290" s="66"/>
      <c r="J290" s="66"/>
      <c r="K290" s="66"/>
      <c r="L290" s="117"/>
      <c r="M290" s="117"/>
      <c r="N290" s="117"/>
      <c r="O290" s="66"/>
      <c r="P290" s="109"/>
      <c r="Q290" s="66"/>
      <c r="R290" s="67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</row>
    <row r="291">
      <c r="A291" s="66"/>
      <c r="B291" s="66"/>
      <c r="C291" s="66"/>
      <c r="D291" s="66"/>
      <c r="E291" s="115"/>
      <c r="F291" s="115"/>
      <c r="G291" s="116"/>
      <c r="H291" s="66"/>
      <c r="I291" s="66"/>
      <c r="J291" s="66"/>
      <c r="K291" s="66"/>
      <c r="L291" s="117"/>
      <c r="M291" s="117"/>
      <c r="N291" s="117"/>
      <c r="O291" s="66"/>
      <c r="P291" s="109"/>
      <c r="Q291" s="66"/>
      <c r="R291" s="67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</row>
    <row r="292">
      <c r="A292" s="66"/>
      <c r="B292" s="66"/>
      <c r="C292" s="66"/>
      <c r="D292" s="66"/>
      <c r="E292" s="115"/>
      <c r="F292" s="115"/>
      <c r="G292" s="116"/>
      <c r="H292" s="66"/>
      <c r="I292" s="66"/>
      <c r="J292" s="66"/>
      <c r="K292" s="66"/>
      <c r="L292" s="117"/>
      <c r="M292" s="117"/>
      <c r="N292" s="117"/>
      <c r="O292" s="66"/>
      <c r="P292" s="109"/>
      <c r="Q292" s="66"/>
      <c r="R292" s="67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</row>
    <row r="293">
      <c r="A293" s="66"/>
      <c r="B293" s="66"/>
      <c r="C293" s="66"/>
      <c r="D293" s="66"/>
      <c r="E293" s="115"/>
      <c r="F293" s="115"/>
      <c r="G293" s="116"/>
      <c r="H293" s="66"/>
      <c r="I293" s="66"/>
      <c r="J293" s="66"/>
      <c r="K293" s="66"/>
      <c r="L293" s="117"/>
      <c r="M293" s="117"/>
      <c r="N293" s="117"/>
      <c r="O293" s="66"/>
      <c r="P293" s="109"/>
      <c r="Q293" s="66"/>
      <c r="R293" s="67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</row>
    <row r="294">
      <c r="A294" s="66"/>
      <c r="B294" s="66"/>
      <c r="C294" s="66"/>
      <c r="D294" s="66"/>
      <c r="E294" s="115"/>
      <c r="F294" s="115"/>
      <c r="G294" s="116"/>
      <c r="H294" s="66"/>
      <c r="I294" s="66"/>
      <c r="J294" s="66"/>
      <c r="K294" s="66"/>
      <c r="L294" s="117"/>
      <c r="M294" s="117"/>
      <c r="N294" s="117"/>
      <c r="O294" s="66"/>
      <c r="P294" s="109"/>
      <c r="Q294" s="66"/>
      <c r="R294" s="67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</row>
    <row r="295">
      <c r="A295" s="66"/>
      <c r="B295" s="66"/>
      <c r="C295" s="66"/>
      <c r="D295" s="66"/>
      <c r="E295" s="115"/>
      <c r="F295" s="115"/>
      <c r="G295" s="116"/>
      <c r="H295" s="66"/>
      <c r="I295" s="66"/>
      <c r="J295" s="66"/>
      <c r="K295" s="66"/>
      <c r="L295" s="117"/>
      <c r="M295" s="117"/>
      <c r="N295" s="117"/>
      <c r="O295" s="66"/>
      <c r="P295" s="109"/>
      <c r="Q295" s="66"/>
      <c r="R295" s="67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</row>
    <row r="296">
      <c r="A296" s="66"/>
      <c r="B296" s="66"/>
      <c r="C296" s="66"/>
      <c r="D296" s="66"/>
      <c r="E296" s="115"/>
      <c r="F296" s="115"/>
      <c r="G296" s="116"/>
      <c r="H296" s="66"/>
      <c r="I296" s="66"/>
      <c r="J296" s="66"/>
      <c r="K296" s="66"/>
      <c r="L296" s="117"/>
      <c r="M296" s="117"/>
      <c r="N296" s="117"/>
      <c r="O296" s="66"/>
      <c r="P296" s="109"/>
      <c r="Q296" s="66"/>
      <c r="R296" s="67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</row>
    <row r="297">
      <c r="A297" s="66"/>
      <c r="B297" s="66"/>
      <c r="C297" s="66"/>
      <c r="D297" s="66"/>
      <c r="E297" s="115"/>
      <c r="F297" s="115"/>
      <c r="G297" s="116"/>
      <c r="H297" s="66"/>
      <c r="I297" s="66"/>
      <c r="J297" s="66"/>
      <c r="K297" s="66"/>
      <c r="L297" s="117"/>
      <c r="M297" s="117"/>
      <c r="N297" s="117"/>
      <c r="O297" s="66"/>
      <c r="P297" s="109"/>
      <c r="Q297" s="66"/>
      <c r="R297" s="67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</row>
    <row r="298">
      <c r="A298" s="66"/>
      <c r="B298" s="66"/>
      <c r="C298" s="66"/>
      <c r="D298" s="66"/>
      <c r="E298" s="115"/>
      <c r="F298" s="115"/>
      <c r="G298" s="116"/>
      <c r="H298" s="66"/>
      <c r="I298" s="66"/>
      <c r="J298" s="66"/>
      <c r="K298" s="66"/>
      <c r="L298" s="117"/>
      <c r="M298" s="117"/>
      <c r="N298" s="117"/>
      <c r="O298" s="66"/>
      <c r="P298" s="109"/>
      <c r="Q298" s="66"/>
      <c r="R298" s="67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</row>
    <row r="299">
      <c r="A299" s="66"/>
      <c r="B299" s="66"/>
      <c r="C299" s="66"/>
      <c r="D299" s="66"/>
      <c r="E299" s="115"/>
      <c r="F299" s="115"/>
      <c r="G299" s="116"/>
      <c r="H299" s="66"/>
      <c r="I299" s="66"/>
      <c r="J299" s="66"/>
      <c r="K299" s="66"/>
      <c r="L299" s="117"/>
      <c r="M299" s="117"/>
      <c r="N299" s="117"/>
      <c r="O299" s="66"/>
      <c r="P299" s="109"/>
      <c r="Q299" s="66"/>
      <c r="R299" s="67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</row>
    <row r="300">
      <c r="A300" s="66"/>
      <c r="B300" s="66"/>
      <c r="C300" s="66"/>
      <c r="D300" s="66"/>
      <c r="E300" s="115"/>
      <c r="F300" s="115"/>
      <c r="G300" s="116"/>
      <c r="H300" s="66"/>
      <c r="I300" s="66"/>
      <c r="J300" s="66"/>
      <c r="K300" s="66"/>
      <c r="L300" s="117"/>
      <c r="M300" s="117"/>
      <c r="N300" s="117"/>
      <c r="O300" s="66"/>
      <c r="P300" s="109"/>
      <c r="Q300" s="66"/>
      <c r="R300" s="67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</row>
    <row r="301">
      <c r="A301" s="66"/>
      <c r="B301" s="66"/>
      <c r="C301" s="66"/>
      <c r="D301" s="66"/>
      <c r="E301" s="115"/>
      <c r="F301" s="115"/>
      <c r="G301" s="116"/>
      <c r="H301" s="66"/>
      <c r="I301" s="66"/>
      <c r="J301" s="66"/>
      <c r="K301" s="66"/>
      <c r="L301" s="117"/>
      <c r="M301" s="117"/>
      <c r="N301" s="117"/>
      <c r="O301" s="66"/>
      <c r="P301" s="109"/>
      <c r="Q301" s="66"/>
      <c r="R301" s="67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</row>
    <row r="302">
      <c r="A302" s="66"/>
      <c r="B302" s="66"/>
      <c r="C302" s="66"/>
      <c r="D302" s="66"/>
      <c r="E302" s="115"/>
      <c r="F302" s="115"/>
      <c r="G302" s="116"/>
      <c r="H302" s="66"/>
      <c r="I302" s="66"/>
      <c r="J302" s="66"/>
      <c r="K302" s="66"/>
      <c r="L302" s="117"/>
      <c r="M302" s="117"/>
      <c r="N302" s="117"/>
      <c r="O302" s="66"/>
      <c r="P302" s="109"/>
      <c r="Q302" s="66"/>
      <c r="R302" s="67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</row>
    <row r="303">
      <c r="A303" s="66"/>
      <c r="B303" s="66"/>
      <c r="C303" s="66"/>
      <c r="D303" s="66"/>
      <c r="E303" s="115"/>
      <c r="F303" s="115"/>
      <c r="G303" s="116"/>
      <c r="H303" s="66"/>
      <c r="I303" s="66"/>
      <c r="J303" s="66"/>
      <c r="K303" s="66"/>
      <c r="L303" s="117"/>
      <c r="M303" s="117"/>
      <c r="N303" s="117"/>
      <c r="O303" s="66"/>
      <c r="P303" s="109"/>
      <c r="Q303" s="66"/>
      <c r="R303" s="67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</row>
    <row r="304">
      <c r="A304" s="66"/>
      <c r="B304" s="66"/>
      <c r="C304" s="66"/>
      <c r="D304" s="66"/>
      <c r="E304" s="115"/>
      <c r="F304" s="115"/>
      <c r="G304" s="116"/>
      <c r="H304" s="66"/>
      <c r="I304" s="66"/>
      <c r="J304" s="66"/>
      <c r="K304" s="66"/>
      <c r="L304" s="117"/>
      <c r="M304" s="117"/>
      <c r="N304" s="117"/>
      <c r="O304" s="66"/>
      <c r="P304" s="109"/>
      <c r="Q304" s="66"/>
      <c r="R304" s="67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</row>
    <row r="305">
      <c r="A305" s="66"/>
      <c r="B305" s="66"/>
      <c r="C305" s="66"/>
      <c r="D305" s="66"/>
      <c r="E305" s="115"/>
      <c r="F305" s="115"/>
      <c r="G305" s="116"/>
      <c r="H305" s="66"/>
      <c r="I305" s="66"/>
      <c r="J305" s="66"/>
      <c r="K305" s="66"/>
      <c r="L305" s="117"/>
      <c r="M305" s="117"/>
      <c r="N305" s="117"/>
      <c r="O305" s="66"/>
      <c r="P305" s="109"/>
      <c r="Q305" s="66"/>
      <c r="R305" s="67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</row>
    <row r="306">
      <c r="A306" s="66"/>
      <c r="B306" s="66"/>
      <c r="C306" s="66"/>
      <c r="D306" s="66"/>
      <c r="E306" s="115"/>
      <c r="F306" s="115"/>
      <c r="G306" s="116"/>
      <c r="H306" s="66"/>
      <c r="I306" s="66"/>
      <c r="J306" s="66"/>
      <c r="K306" s="66"/>
      <c r="L306" s="117"/>
      <c r="M306" s="117"/>
      <c r="N306" s="117"/>
      <c r="O306" s="66"/>
      <c r="P306" s="109"/>
      <c r="Q306" s="66"/>
      <c r="R306" s="67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</row>
    <row r="307">
      <c r="A307" s="66"/>
      <c r="B307" s="66"/>
      <c r="C307" s="66"/>
      <c r="D307" s="66"/>
      <c r="E307" s="115"/>
      <c r="F307" s="115"/>
      <c r="G307" s="116"/>
      <c r="H307" s="66"/>
      <c r="I307" s="66"/>
      <c r="J307" s="66"/>
      <c r="K307" s="66"/>
      <c r="L307" s="117"/>
      <c r="M307" s="117"/>
      <c r="N307" s="117"/>
      <c r="O307" s="66"/>
      <c r="P307" s="109"/>
      <c r="Q307" s="66"/>
      <c r="R307" s="67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</row>
    <row r="308">
      <c r="A308" s="66"/>
      <c r="B308" s="66"/>
      <c r="C308" s="66"/>
      <c r="D308" s="66"/>
      <c r="E308" s="115"/>
      <c r="F308" s="115"/>
      <c r="G308" s="116"/>
      <c r="H308" s="66"/>
      <c r="I308" s="66"/>
      <c r="J308" s="66"/>
      <c r="K308" s="66"/>
      <c r="L308" s="117"/>
      <c r="M308" s="117"/>
      <c r="N308" s="117"/>
      <c r="O308" s="66"/>
      <c r="P308" s="109"/>
      <c r="Q308" s="66"/>
      <c r="R308" s="67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</row>
    <row r="309">
      <c r="A309" s="66"/>
      <c r="B309" s="66"/>
      <c r="C309" s="66"/>
      <c r="D309" s="66"/>
      <c r="E309" s="115"/>
      <c r="F309" s="115"/>
      <c r="G309" s="116"/>
      <c r="H309" s="66"/>
      <c r="I309" s="66"/>
      <c r="J309" s="66"/>
      <c r="K309" s="66"/>
      <c r="L309" s="117"/>
      <c r="M309" s="117"/>
      <c r="N309" s="117"/>
      <c r="O309" s="66"/>
      <c r="P309" s="109"/>
      <c r="Q309" s="66"/>
      <c r="R309" s="67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</row>
    <row r="310">
      <c r="A310" s="66"/>
      <c r="B310" s="66"/>
      <c r="C310" s="66"/>
      <c r="D310" s="66"/>
      <c r="E310" s="115"/>
      <c r="F310" s="115"/>
      <c r="G310" s="116"/>
      <c r="H310" s="66"/>
      <c r="I310" s="66"/>
      <c r="J310" s="66"/>
      <c r="K310" s="66"/>
      <c r="L310" s="117"/>
      <c r="M310" s="117"/>
      <c r="N310" s="117"/>
      <c r="O310" s="66"/>
      <c r="P310" s="109"/>
      <c r="Q310" s="66"/>
      <c r="R310" s="67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</row>
    <row r="311">
      <c r="A311" s="66"/>
      <c r="B311" s="66"/>
      <c r="C311" s="66"/>
      <c r="D311" s="66"/>
      <c r="E311" s="115"/>
      <c r="F311" s="115"/>
      <c r="G311" s="116"/>
      <c r="H311" s="66"/>
      <c r="I311" s="66"/>
      <c r="J311" s="66"/>
      <c r="K311" s="66"/>
      <c r="L311" s="117"/>
      <c r="M311" s="117"/>
      <c r="N311" s="117"/>
      <c r="O311" s="66"/>
      <c r="P311" s="109"/>
      <c r="Q311" s="66"/>
      <c r="R311" s="67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</row>
    <row r="312">
      <c r="A312" s="66"/>
      <c r="B312" s="66"/>
      <c r="C312" s="66"/>
      <c r="D312" s="66"/>
      <c r="E312" s="115"/>
      <c r="F312" s="115"/>
      <c r="G312" s="116"/>
      <c r="H312" s="66"/>
      <c r="I312" s="66"/>
      <c r="J312" s="66"/>
      <c r="K312" s="66"/>
      <c r="L312" s="117"/>
      <c r="M312" s="117"/>
      <c r="N312" s="117"/>
      <c r="O312" s="66"/>
      <c r="P312" s="109"/>
      <c r="Q312" s="66"/>
      <c r="R312" s="67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</row>
    <row r="313">
      <c r="A313" s="66"/>
      <c r="B313" s="66"/>
      <c r="C313" s="66"/>
      <c r="D313" s="66"/>
      <c r="E313" s="115"/>
      <c r="F313" s="115"/>
      <c r="G313" s="66"/>
      <c r="H313" s="66"/>
      <c r="I313" s="66"/>
      <c r="J313" s="66"/>
      <c r="K313" s="66"/>
      <c r="L313" s="117"/>
      <c r="M313" s="117"/>
      <c r="N313" s="117"/>
      <c r="O313" s="66"/>
      <c r="P313" s="109"/>
      <c r="Q313" s="66"/>
      <c r="R313" s="67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</row>
    <row r="314">
      <c r="A314" s="66"/>
      <c r="B314" s="66"/>
      <c r="C314" s="66"/>
      <c r="D314" s="66"/>
      <c r="E314" s="115"/>
      <c r="F314" s="115"/>
      <c r="G314" s="66"/>
      <c r="H314" s="66"/>
      <c r="I314" s="66"/>
      <c r="J314" s="66"/>
      <c r="K314" s="66"/>
      <c r="L314" s="117"/>
      <c r="M314" s="117"/>
      <c r="N314" s="117"/>
      <c r="O314" s="66"/>
      <c r="P314" s="109"/>
      <c r="Q314" s="66"/>
      <c r="R314" s="67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</row>
    <row r="315">
      <c r="A315" s="66"/>
      <c r="B315" s="66"/>
      <c r="C315" s="66"/>
      <c r="D315" s="66"/>
      <c r="E315" s="115"/>
      <c r="F315" s="115"/>
      <c r="G315" s="66"/>
      <c r="H315" s="66"/>
      <c r="I315" s="66"/>
      <c r="J315" s="66"/>
      <c r="K315" s="66"/>
      <c r="L315" s="117"/>
      <c r="M315" s="117"/>
      <c r="N315" s="117"/>
      <c r="O315" s="66"/>
      <c r="P315" s="109"/>
      <c r="Q315" s="66"/>
      <c r="R315" s="67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</row>
    <row r="316">
      <c r="A316" s="66"/>
      <c r="B316" s="66"/>
      <c r="C316" s="66"/>
      <c r="D316" s="66"/>
      <c r="E316" s="115"/>
      <c r="F316" s="115"/>
      <c r="G316" s="66"/>
      <c r="H316" s="66"/>
      <c r="I316" s="66"/>
      <c r="J316" s="66"/>
      <c r="K316" s="66"/>
      <c r="L316" s="117"/>
      <c r="M316" s="117"/>
      <c r="N316" s="117"/>
      <c r="O316" s="66"/>
      <c r="P316" s="109"/>
      <c r="Q316" s="66"/>
      <c r="R316" s="67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</row>
    <row r="317">
      <c r="A317" s="66"/>
      <c r="B317" s="66"/>
      <c r="C317" s="66"/>
      <c r="D317" s="66"/>
      <c r="E317" s="115"/>
      <c r="F317" s="115"/>
      <c r="G317" s="66"/>
      <c r="H317" s="66"/>
      <c r="I317" s="66"/>
      <c r="J317" s="66"/>
      <c r="K317" s="66"/>
      <c r="L317" s="117"/>
      <c r="M317" s="117"/>
      <c r="N317" s="117"/>
      <c r="O317" s="66"/>
      <c r="P317" s="109"/>
      <c r="Q317" s="66"/>
      <c r="R317" s="67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</row>
    <row r="318">
      <c r="A318" s="66"/>
      <c r="B318" s="66"/>
      <c r="C318" s="66"/>
      <c r="D318" s="66"/>
      <c r="E318" s="115"/>
      <c r="F318" s="115"/>
      <c r="G318" s="66"/>
      <c r="H318" s="66"/>
      <c r="I318" s="66"/>
      <c r="J318" s="66"/>
      <c r="K318" s="66"/>
      <c r="L318" s="117"/>
      <c r="M318" s="117"/>
      <c r="N318" s="117"/>
      <c r="O318" s="66"/>
      <c r="P318" s="109"/>
      <c r="Q318" s="66"/>
      <c r="R318" s="67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</row>
    <row r="319">
      <c r="A319" s="66"/>
      <c r="B319" s="66"/>
      <c r="C319" s="66"/>
      <c r="D319" s="66"/>
      <c r="E319" s="115"/>
      <c r="F319" s="115"/>
      <c r="G319" s="66"/>
      <c r="H319" s="66"/>
      <c r="I319" s="66"/>
      <c r="J319" s="66"/>
      <c r="K319" s="66"/>
      <c r="L319" s="117"/>
      <c r="M319" s="117"/>
      <c r="N319" s="117"/>
      <c r="O319" s="66"/>
      <c r="P319" s="109"/>
      <c r="Q319" s="66"/>
      <c r="R319" s="67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</row>
    <row r="320">
      <c r="A320" s="66"/>
      <c r="B320" s="66"/>
      <c r="C320" s="66"/>
      <c r="D320" s="66"/>
      <c r="E320" s="115"/>
      <c r="F320" s="115"/>
      <c r="G320" s="66"/>
      <c r="H320" s="66"/>
      <c r="I320" s="66"/>
      <c r="J320" s="66"/>
      <c r="K320" s="66"/>
      <c r="L320" s="117"/>
      <c r="M320" s="117"/>
      <c r="N320" s="117"/>
      <c r="O320" s="66"/>
      <c r="P320" s="109"/>
      <c r="Q320" s="66"/>
      <c r="R320" s="67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</row>
    <row r="321">
      <c r="A321" s="66"/>
      <c r="B321" s="66"/>
      <c r="C321" s="66"/>
      <c r="D321" s="66"/>
      <c r="E321" s="115"/>
      <c r="F321" s="115"/>
      <c r="G321" s="66"/>
      <c r="H321" s="66"/>
      <c r="I321" s="66"/>
      <c r="J321" s="66"/>
      <c r="K321" s="66"/>
      <c r="L321" s="117"/>
      <c r="M321" s="117"/>
      <c r="N321" s="117"/>
      <c r="O321" s="66"/>
      <c r="P321" s="109"/>
      <c r="Q321" s="66"/>
      <c r="R321" s="67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</row>
    <row r="322">
      <c r="A322" s="66"/>
      <c r="B322" s="66"/>
      <c r="C322" s="66"/>
      <c r="D322" s="66"/>
      <c r="E322" s="115"/>
      <c r="F322" s="115"/>
      <c r="G322" s="66"/>
      <c r="H322" s="66"/>
      <c r="I322" s="66"/>
      <c r="J322" s="66"/>
      <c r="K322" s="66"/>
      <c r="L322" s="117"/>
      <c r="M322" s="117"/>
      <c r="N322" s="117"/>
      <c r="O322" s="66"/>
      <c r="P322" s="109"/>
      <c r="Q322" s="66"/>
      <c r="R322" s="67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</row>
    <row r="323">
      <c r="A323" s="66"/>
      <c r="B323" s="66"/>
      <c r="C323" s="66"/>
      <c r="D323" s="66"/>
      <c r="E323" s="115"/>
      <c r="F323" s="115"/>
      <c r="G323" s="66"/>
      <c r="H323" s="66"/>
      <c r="I323" s="66"/>
      <c r="J323" s="66"/>
      <c r="K323" s="66"/>
      <c r="L323" s="117"/>
      <c r="M323" s="117"/>
      <c r="N323" s="117"/>
      <c r="O323" s="66"/>
      <c r="P323" s="109"/>
      <c r="Q323" s="66"/>
      <c r="R323" s="67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</row>
    <row r="324">
      <c r="A324" s="66"/>
      <c r="B324" s="66"/>
      <c r="C324" s="66"/>
      <c r="D324" s="66"/>
      <c r="E324" s="115"/>
      <c r="F324" s="115"/>
      <c r="G324" s="66"/>
      <c r="H324" s="66"/>
      <c r="I324" s="66"/>
      <c r="J324" s="66"/>
      <c r="K324" s="66"/>
      <c r="L324" s="117"/>
      <c r="M324" s="117"/>
      <c r="N324" s="117"/>
      <c r="O324" s="66"/>
      <c r="P324" s="109"/>
      <c r="Q324" s="66"/>
      <c r="R324" s="67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</row>
    <row r="325">
      <c r="A325" s="66"/>
      <c r="B325" s="66"/>
      <c r="C325" s="66"/>
      <c r="D325" s="66"/>
      <c r="E325" s="115"/>
      <c r="F325" s="115"/>
      <c r="G325" s="66"/>
      <c r="H325" s="66"/>
      <c r="I325" s="66"/>
      <c r="J325" s="66"/>
      <c r="K325" s="66"/>
      <c r="L325" s="117"/>
      <c r="M325" s="117"/>
      <c r="N325" s="117"/>
      <c r="O325" s="66"/>
      <c r="P325" s="109"/>
      <c r="Q325" s="66"/>
      <c r="R325" s="67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</row>
    <row r="326">
      <c r="A326" s="66"/>
      <c r="B326" s="66"/>
      <c r="C326" s="66"/>
      <c r="D326" s="66"/>
      <c r="E326" s="115"/>
      <c r="F326" s="115"/>
      <c r="G326" s="66"/>
      <c r="H326" s="66"/>
      <c r="I326" s="66"/>
      <c r="J326" s="66"/>
      <c r="K326" s="66"/>
      <c r="L326" s="117"/>
      <c r="M326" s="117"/>
      <c r="N326" s="117"/>
      <c r="O326" s="66"/>
      <c r="P326" s="109"/>
      <c r="Q326" s="66"/>
      <c r="R326" s="67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</row>
    <row r="327">
      <c r="A327" s="66"/>
      <c r="B327" s="66"/>
      <c r="C327" s="66"/>
      <c r="D327" s="66"/>
      <c r="E327" s="115"/>
      <c r="F327" s="115"/>
      <c r="G327" s="66"/>
      <c r="H327" s="66"/>
      <c r="I327" s="66"/>
      <c r="J327" s="66"/>
      <c r="K327" s="66"/>
      <c r="L327" s="117"/>
      <c r="M327" s="117"/>
      <c r="N327" s="117"/>
      <c r="O327" s="66"/>
      <c r="P327" s="109"/>
      <c r="Q327" s="66"/>
      <c r="R327" s="67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</row>
    <row r="328">
      <c r="A328" s="66"/>
      <c r="B328" s="66"/>
      <c r="C328" s="66"/>
      <c r="D328" s="66"/>
      <c r="E328" s="115"/>
      <c r="F328" s="115"/>
      <c r="G328" s="66"/>
      <c r="H328" s="66"/>
      <c r="I328" s="66"/>
      <c r="J328" s="66"/>
      <c r="K328" s="66"/>
      <c r="L328" s="117"/>
      <c r="M328" s="117"/>
      <c r="N328" s="117"/>
      <c r="O328" s="66"/>
      <c r="P328" s="109"/>
      <c r="Q328" s="66"/>
      <c r="R328" s="67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</row>
    <row r="329">
      <c r="A329" s="66"/>
      <c r="B329" s="66"/>
      <c r="C329" s="66"/>
      <c r="D329" s="66"/>
      <c r="E329" s="115"/>
      <c r="F329" s="115"/>
      <c r="G329" s="66"/>
      <c r="H329" s="66"/>
      <c r="I329" s="66"/>
      <c r="J329" s="66"/>
      <c r="K329" s="66"/>
      <c r="L329" s="117"/>
      <c r="M329" s="117"/>
      <c r="N329" s="117"/>
      <c r="O329" s="66"/>
      <c r="P329" s="109"/>
      <c r="Q329" s="66"/>
      <c r="R329" s="67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</row>
    <row r="330">
      <c r="A330" s="66"/>
      <c r="B330" s="66"/>
      <c r="C330" s="66"/>
      <c r="D330" s="66"/>
      <c r="E330" s="115"/>
      <c r="F330" s="115"/>
      <c r="G330" s="66"/>
      <c r="H330" s="66"/>
      <c r="I330" s="66"/>
      <c r="J330" s="66"/>
      <c r="K330" s="66"/>
      <c r="L330" s="117"/>
      <c r="M330" s="117"/>
      <c r="N330" s="117"/>
      <c r="O330" s="66"/>
      <c r="P330" s="109"/>
      <c r="Q330" s="66"/>
      <c r="R330" s="67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</row>
    <row r="331">
      <c r="A331" s="66"/>
      <c r="B331" s="66"/>
      <c r="C331" s="66"/>
      <c r="D331" s="66"/>
      <c r="E331" s="115"/>
      <c r="F331" s="115"/>
      <c r="G331" s="66"/>
      <c r="H331" s="66"/>
      <c r="I331" s="66"/>
      <c r="J331" s="66"/>
      <c r="K331" s="66"/>
      <c r="L331" s="117"/>
      <c r="M331" s="117"/>
      <c r="N331" s="117"/>
      <c r="O331" s="66"/>
      <c r="P331" s="109"/>
      <c r="Q331" s="66"/>
      <c r="R331" s="67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</row>
    <row r="332">
      <c r="A332" s="66"/>
      <c r="B332" s="66"/>
      <c r="C332" s="66"/>
      <c r="D332" s="66"/>
      <c r="E332" s="115"/>
      <c r="F332" s="115"/>
      <c r="G332" s="66"/>
      <c r="H332" s="66"/>
      <c r="I332" s="66"/>
      <c r="J332" s="66"/>
      <c r="K332" s="66"/>
      <c r="L332" s="117"/>
      <c r="M332" s="117"/>
      <c r="N332" s="117"/>
      <c r="O332" s="66"/>
      <c r="P332" s="109"/>
      <c r="Q332" s="66"/>
      <c r="R332" s="67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</row>
    <row r="333">
      <c r="A333" s="66"/>
      <c r="B333" s="66"/>
      <c r="C333" s="66"/>
      <c r="D333" s="66"/>
      <c r="E333" s="115"/>
      <c r="F333" s="115"/>
      <c r="G333" s="66"/>
      <c r="H333" s="66"/>
      <c r="I333" s="66"/>
      <c r="J333" s="66"/>
      <c r="K333" s="66"/>
      <c r="L333" s="117"/>
      <c r="M333" s="117"/>
      <c r="N333" s="117"/>
      <c r="O333" s="66"/>
      <c r="P333" s="109"/>
      <c r="Q333" s="66"/>
      <c r="R333" s="67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</row>
    <row r="334">
      <c r="A334" s="66"/>
      <c r="B334" s="66"/>
      <c r="C334" s="66"/>
      <c r="D334" s="66"/>
      <c r="E334" s="115"/>
      <c r="F334" s="115"/>
      <c r="G334" s="66"/>
      <c r="H334" s="66"/>
      <c r="I334" s="66"/>
      <c r="J334" s="66"/>
      <c r="K334" s="66"/>
      <c r="L334" s="117"/>
      <c r="M334" s="117"/>
      <c r="N334" s="117"/>
      <c r="O334" s="66"/>
      <c r="P334" s="109"/>
      <c r="Q334" s="66"/>
      <c r="R334" s="67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</row>
    <row r="335">
      <c r="A335" s="66"/>
      <c r="B335" s="66"/>
      <c r="C335" s="66"/>
      <c r="D335" s="66"/>
      <c r="E335" s="115"/>
      <c r="F335" s="115"/>
      <c r="G335" s="66"/>
      <c r="H335" s="66"/>
      <c r="I335" s="66"/>
      <c r="J335" s="66"/>
      <c r="K335" s="66"/>
      <c r="L335" s="117"/>
      <c r="M335" s="117"/>
      <c r="N335" s="117"/>
      <c r="O335" s="66"/>
      <c r="P335" s="109"/>
      <c r="Q335" s="66"/>
      <c r="R335" s="67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</row>
    <row r="336">
      <c r="A336" s="66"/>
      <c r="B336" s="66"/>
      <c r="C336" s="66"/>
      <c r="D336" s="66"/>
      <c r="E336" s="115"/>
      <c r="F336" s="115"/>
      <c r="G336" s="66"/>
      <c r="H336" s="66"/>
      <c r="I336" s="66"/>
      <c r="J336" s="66"/>
      <c r="K336" s="66"/>
      <c r="L336" s="117"/>
      <c r="M336" s="117"/>
      <c r="N336" s="117"/>
      <c r="O336" s="66"/>
      <c r="P336" s="109"/>
      <c r="Q336" s="66"/>
      <c r="R336" s="67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</row>
    <row r="337">
      <c r="A337" s="66"/>
      <c r="B337" s="66"/>
      <c r="C337" s="66"/>
      <c r="D337" s="66"/>
      <c r="E337" s="115"/>
      <c r="F337" s="115"/>
      <c r="G337" s="66"/>
      <c r="H337" s="66"/>
      <c r="I337" s="66"/>
      <c r="J337" s="66"/>
      <c r="K337" s="66"/>
      <c r="L337" s="117"/>
      <c r="M337" s="117"/>
      <c r="N337" s="117"/>
      <c r="O337" s="66"/>
      <c r="P337" s="109"/>
      <c r="Q337" s="66"/>
      <c r="R337" s="67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</row>
    <row r="338">
      <c r="A338" s="66"/>
      <c r="B338" s="66"/>
      <c r="C338" s="66"/>
      <c r="D338" s="66"/>
      <c r="E338" s="115"/>
      <c r="F338" s="115"/>
      <c r="G338" s="66"/>
      <c r="H338" s="66"/>
      <c r="I338" s="66"/>
      <c r="J338" s="66"/>
      <c r="K338" s="66"/>
      <c r="L338" s="117"/>
      <c r="M338" s="117"/>
      <c r="N338" s="117"/>
      <c r="O338" s="66"/>
      <c r="P338" s="109"/>
      <c r="Q338" s="66"/>
      <c r="R338" s="67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</row>
    <row r="339">
      <c r="A339" s="66"/>
      <c r="B339" s="66"/>
      <c r="C339" s="66"/>
      <c r="D339" s="66"/>
      <c r="E339" s="115"/>
      <c r="F339" s="115"/>
      <c r="G339" s="66"/>
      <c r="H339" s="66"/>
      <c r="I339" s="66"/>
      <c r="J339" s="66"/>
      <c r="K339" s="66"/>
      <c r="L339" s="117"/>
      <c r="M339" s="117"/>
      <c r="N339" s="117"/>
      <c r="O339" s="66"/>
      <c r="P339" s="109"/>
      <c r="Q339" s="66"/>
      <c r="R339" s="67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</row>
    <row r="340">
      <c r="A340" s="66"/>
      <c r="B340" s="66"/>
      <c r="C340" s="66"/>
      <c r="D340" s="66"/>
      <c r="E340" s="115"/>
      <c r="F340" s="115"/>
      <c r="G340" s="66"/>
      <c r="H340" s="66"/>
      <c r="I340" s="66"/>
      <c r="J340" s="66"/>
      <c r="K340" s="66"/>
      <c r="L340" s="117"/>
      <c r="M340" s="117"/>
      <c r="N340" s="117"/>
      <c r="O340" s="66"/>
      <c r="P340" s="109"/>
      <c r="Q340" s="66"/>
      <c r="R340" s="67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</row>
    <row r="341">
      <c r="A341" s="66"/>
      <c r="B341" s="66"/>
      <c r="C341" s="66"/>
      <c r="D341" s="66"/>
      <c r="E341" s="115"/>
      <c r="F341" s="115"/>
      <c r="G341" s="66"/>
      <c r="H341" s="66"/>
      <c r="I341" s="66"/>
      <c r="J341" s="66"/>
      <c r="K341" s="66"/>
      <c r="L341" s="117"/>
      <c r="M341" s="117"/>
      <c r="N341" s="117"/>
      <c r="O341" s="66"/>
      <c r="P341" s="109"/>
      <c r="Q341" s="66"/>
      <c r="R341" s="67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</row>
    <row r="342">
      <c r="A342" s="66"/>
      <c r="B342" s="66"/>
      <c r="C342" s="66"/>
      <c r="D342" s="66"/>
      <c r="E342" s="115"/>
      <c r="F342" s="115"/>
      <c r="G342" s="66"/>
      <c r="H342" s="66"/>
      <c r="I342" s="66"/>
      <c r="J342" s="66"/>
      <c r="K342" s="66"/>
      <c r="L342" s="117"/>
      <c r="M342" s="117"/>
      <c r="N342" s="117"/>
      <c r="O342" s="66"/>
      <c r="P342" s="109"/>
      <c r="Q342" s="66"/>
      <c r="R342" s="67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</row>
    <row r="343">
      <c r="A343" s="66"/>
      <c r="B343" s="66"/>
      <c r="C343" s="66"/>
      <c r="D343" s="66"/>
      <c r="E343" s="115"/>
      <c r="F343" s="115"/>
      <c r="G343" s="66"/>
      <c r="H343" s="66"/>
      <c r="I343" s="66"/>
      <c r="J343" s="66"/>
      <c r="K343" s="66"/>
      <c r="L343" s="117"/>
      <c r="M343" s="117"/>
      <c r="N343" s="117"/>
      <c r="O343" s="66"/>
      <c r="P343" s="109"/>
      <c r="Q343" s="66"/>
      <c r="R343" s="67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</row>
    <row r="344">
      <c r="A344" s="66"/>
      <c r="B344" s="66"/>
      <c r="C344" s="66"/>
      <c r="D344" s="66"/>
      <c r="E344" s="115"/>
      <c r="F344" s="115"/>
      <c r="G344" s="66"/>
      <c r="H344" s="66"/>
      <c r="I344" s="66"/>
      <c r="J344" s="66"/>
      <c r="K344" s="66"/>
      <c r="L344" s="117"/>
      <c r="M344" s="117"/>
      <c r="N344" s="117"/>
      <c r="O344" s="66"/>
      <c r="P344" s="109"/>
      <c r="Q344" s="66"/>
      <c r="R344" s="67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</row>
    <row r="345">
      <c r="A345" s="66"/>
      <c r="B345" s="66"/>
      <c r="C345" s="66"/>
      <c r="D345" s="66"/>
      <c r="E345" s="115"/>
      <c r="F345" s="115"/>
      <c r="G345" s="66"/>
      <c r="H345" s="66"/>
      <c r="I345" s="66"/>
      <c r="J345" s="66"/>
      <c r="K345" s="66"/>
      <c r="L345" s="117"/>
      <c r="M345" s="117"/>
      <c r="N345" s="117"/>
      <c r="O345" s="66"/>
      <c r="P345" s="109"/>
      <c r="Q345" s="66"/>
      <c r="R345" s="67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</row>
    <row r="346">
      <c r="A346" s="66"/>
      <c r="B346" s="66"/>
      <c r="C346" s="66"/>
      <c r="D346" s="66"/>
      <c r="E346" s="115"/>
      <c r="F346" s="115"/>
      <c r="G346" s="66"/>
      <c r="H346" s="66"/>
      <c r="I346" s="66"/>
      <c r="J346" s="66"/>
      <c r="K346" s="66"/>
      <c r="L346" s="117"/>
      <c r="M346" s="117"/>
      <c r="N346" s="117"/>
      <c r="O346" s="66"/>
      <c r="P346" s="109"/>
      <c r="Q346" s="66"/>
      <c r="R346" s="67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</row>
    <row r="347">
      <c r="A347" s="66"/>
      <c r="B347" s="66"/>
      <c r="C347" s="66"/>
      <c r="D347" s="66"/>
      <c r="E347" s="115"/>
      <c r="F347" s="115"/>
      <c r="G347" s="66"/>
      <c r="H347" s="66"/>
      <c r="I347" s="66"/>
      <c r="J347" s="66"/>
      <c r="K347" s="66"/>
      <c r="L347" s="117"/>
      <c r="M347" s="117"/>
      <c r="N347" s="117"/>
      <c r="O347" s="66"/>
      <c r="P347" s="109"/>
      <c r="Q347" s="66"/>
      <c r="R347" s="67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</row>
    <row r="348">
      <c r="A348" s="66"/>
      <c r="B348" s="66"/>
      <c r="C348" s="66"/>
      <c r="D348" s="66"/>
      <c r="E348" s="115"/>
      <c r="F348" s="115"/>
      <c r="G348" s="66"/>
      <c r="H348" s="66"/>
      <c r="I348" s="66"/>
      <c r="J348" s="66"/>
      <c r="K348" s="66"/>
      <c r="L348" s="117"/>
      <c r="M348" s="117"/>
      <c r="N348" s="117"/>
      <c r="O348" s="66"/>
      <c r="P348" s="109"/>
      <c r="Q348" s="66"/>
      <c r="R348" s="67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</row>
    <row r="349">
      <c r="A349" s="66"/>
      <c r="B349" s="66"/>
      <c r="C349" s="66"/>
      <c r="D349" s="66"/>
      <c r="E349" s="115"/>
      <c r="F349" s="115"/>
      <c r="G349" s="66"/>
      <c r="H349" s="66"/>
      <c r="I349" s="66"/>
      <c r="J349" s="66"/>
      <c r="K349" s="66"/>
      <c r="L349" s="117"/>
      <c r="M349" s="117"/>
      <c r="N349" s="117"/>
      <c r="O349" s="66"/>
      <c r="P349" s="109"/>
      <c r="Q349" s="66"/>
      <c r="R349" s="67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</row>
    <row r="350">
      <c r="A350" s="66"/>
      <c r="B350" s="66"/>
      <c r="C350" s="66"/>
      <c r="D350" s="66"/>
      <c r="E350" s="115"/>
      <c r="F350" s="115"/>
      <c r="G350" s="66"/>
      <c r="H350" s="66"/>
      <c r="I350" s="66"/>
      <c r="J350" s="66"/>
      <c r="K350" s="66"/>
      <c r="L350" s="117"/>
      <c r="M350" s="117"/>
      <c r="N350" s="117"/>
      <c r="O350" s="66"/>
      <c r="P350" s="109"/>
      <c r="Q350" s="66"/>
      <c r="R350" s="67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</row>
    <row r="351">
      <c r="A351" s="66"/>
      <c r="B351" s="66"/>
      <c r="C351" s="66"/>
      <c r="D351" s="66"/>
      <c r="E351" s="115"/>
      <c r="F351" s="115"/>
      <c r="G351" s="66"/>
      <c r="H351" s="66"/>
      <c r="I351" s="66"/>
      <c r="J351" s="66"/>
      <c r="K351" s="66"/>
      <c r="L351" s="117"/>
      <c r="M351" s="117"/>
      <c r="N351" s="117"/>
      <c r="O351" s="66"/>
      <c r="P351" s="109"/>
      <c r="Q351" s="66"/>
      <c r="R351" s="67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</row>
    <row r="352">
      <c r="A352" s="66"/>
      <c r="B352" s="66"/>
      <c r="C352" s="66"/>
      <c r="D352" s="66"/>
      <c r="E352" s="115"/>
      <c r="F352" s="115"/>
      <c r="G352" s="66"/>
      <c r="H352" s="66"/>
      <c r="I352" s="66"/>
      <c r="J352" s="66"/>
      <c r="K352" s="66"/>
      <c r="L352" s="117"/>
      <c r="M352" s="117"/>
      <c r="N352" s="117"/>
      <c r="O352" s="66"/>
      <c r="P352" s="109"/>
      <c r="Q352" s="66"/>
      <c r="R352" s="67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</row>
    <row r="353">
      <c r="A353" s="66"/>
      <c r="B353" s="66"/>
      <c r="C353" s="66"/>
      <c r="D353" s="66"/>
      <c r="E353" s="115"/>
      <c r="F353" s="115"/>
      <c r="G353" s="66"/>
      <c r="H353" s="66"/>
      <c r="I353" s="66"/>
      <c r="J353" s="66"/>
      <c r="K353" s="66"/>
      <c r="L353" s="117"/>
      <c r="M353" s="117"/>
      <c r="N353" s="117"/>
      <c r="O353" s="66"/>
      <c r="P353" s="109"/>
      <c r="Q353" s="66"/>
      <c r="R353" s="67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</row>
    <row r="354">
      <c r="A354" s="66"/>
      <c r="B354" s="66"/>
      <c r="C354" s="66"/>
      <c r="D354" s="66"/>
      <c r="E354" s="115"/>
      <c r="F354" s="115"/>
      <c r="G354" s="66"/>
      <c r="H354" s="66"/>
      <c r="I354" s="66"/>
      <c r="J354" s="66"/>
      <c r="K354" s="66"/>
      <c r="L354" s="117"/>
      <c r="M354" s="117"/>
      <c r="N354" s="117"/>
      <c r="O354" s="66"/>
      <c r="P354" s="109"/>
      <c r="Q354" s="66"/>
      <c r="R354" s="67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</row>
    <row r="355">
      <c r="A355" s="66"/>
      <c r="B355" s="66"/>
      <c r="C355" s="66"/>
      <c r="D355" s="66"/>
      <c r="E355" s="115"/>
      <c r="F355" s="115"/>
      <c r="G355" s="66"/>
      <c r="H355" s="66"/>
      <c r="I355" s="66"/>
      <c r="J355" s="66"/>
      <c r="K355" s="66"/>
      <c r="L355" s="117"/>
      <c r="M355" s="117"/>
      <c r="N355" s="117"/>
      <c r="O355" s="66"/>
      <c r="P355" s="109"/>
      <c r="Q355" s="66"/>
      <c r="R355" s="67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</row>
    <row r="356">
      <c r="A356" s="66"/>
      <c r="B356" s="66"/>
      <c r="C356" s="66"/>
      <c r="D356" s="66"/>
      <c r="E356" s="115"/>
      <c r="F356" s="115"/>
      <c r="G356" s="66"/>
      <c r="H356" s="66"/>
      <c r="I356" s="66"/>
      <c r="J356" s="66"/>
      <c r="K356" s="66"/>
      <c r="L356" s="117"/>
      <c r="M356" s="117"/>
      <c r="N356" s="117"/>
      <c r="O356" s="66"/>
      <c r="P356" s="109"/>
      <c r="Q356" s="66"/>
      <c r="R356" s="67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</row>
    <row r="357">
      <c r="A357" s="66"/>
      <c r="B357" s="66"/>
      <c r="C357" s="66"/>
      <c r="D357" s="66"/>
      <c r="E357" s="115"/>
      <c r="F357" s="115"/>
      <c r="G357" s="66"/>
      <c r="H357" s="66"/>
      <c r="I357" s="66"/>
      <c r="J357" s="66"/>
      <c r="K357" s="66"/>
      <c r="L357" s="117"/>
      <c r="M357" s="117"/>
      <c r="N357" s="117"/>
      <c r="O357" s="66"/>
      <c r="P357" s="109"/>
      <c r="Q357" s="66"/>
      <c r="R357" s="67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</row>
    <row r="358">
      <c r="A358" s="66"/>
      <c r="B358" s="66"/>
      <c r="C358" s="66"/>
      <c r="D358" s="66"/>
      <c r="E358" s="115"/>
      <c r="F358" s="115"/>
      <c r="G358" s="66"/>
      <c r="H358" s="66"/>
      <c r="I358" s="66"/>
      <c r="J358" s="66"/>
      <c r="K358" s="66"/>
      <c r="L358" s="117"/>
      <c r="M358" s="117"/>
      <c r="N358" s="117"/>
      <c r="O358" s="66"/>
      <c r="P358" s="109"/>
      <c r="Q358" s="66"/>
      <c r="R358" s="67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</row>
    <row r="359">
      <c r="A359" s="66"/>
      <c r="B359" s="66"/>
      <c r="C359" s="66"/>
      <c r="D359" s="66"/>
      <c r="E359" s="115"/>
      <c r="F359" s="115"/>
      <c r="G359" s="66"/>
      <c r="H359" s="66"/>
      <c r="I359" s="66"/>
      <c r="J359" s="66"/>
      <c r="K359" s="66"/>
      <c r="L359" s="117"/>
      <c r="M359" s="117"/>
      <c r="N359" s="117"/>
      <c r="O359" s="66"/>
      <c r="P359" s="109"/>
      <c r="Q359" s="66"/>
      <c r="R359" s="67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</row>
    <row r="360">
      <c r="A360" s="66"/>
      <c r="B360" s="66"/>
      <c r="C360" s="66"/>
      <c r="D360" s="66"/>
      <c r="E360" s="115"/>
      <c r="F360" s="115"/>
      <c r="G360" s="66"/>
      <c r="H360" s="66"/>
      <c r="I360" s="66"/>
      <c r="J360" s="66"/>
      <c r="K360" s="66"/>
      <c r="L360" s="117"/>
      <c r="M360" s="117"/>
      <c r="N360" s="117"/>
      <c r="O360" s="66"/>
      <c r="P360" s="109"/>
      <c r="Q360" s="66"/>
      <c r="R360" s="67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</row>
    <row r="361">
      <c r="A361" s="66"/>
      <c r="B361" s="66"/>
      <c r="C361" s="66"/>
      <c r="D361" s="66"/>
      <c r="E361" s="115"/>
      <c r="F361" s="115"/>
      <c r="G361" s="66"/>
      <c r="H361" s="66"/>
      <c r="I361" s="66"/>
      <c r="J361" s="66"/>
      <c r="K361" s="66"/>
      <c r="L361" s="117"/>
      <c r="M361" s="117"/>
      <c r="N361" s="117"/>
      <c r="O361" s="66"/>
      <c r="P361" s="109"/>
      <c r="Q361" s="66"/>
      <c r="R361" s="67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</row>
    <row r="362">
      <c r="A362" s="66"/>
      <c r="B362" s="66"/>
      <c r="C362" s="66"/>
      <c r="D362" s="66"/>
      <c r="E362" s="115"/>
      <c r="F362" s="115"/>
      <c r="G362" s="66"/>
      <c r="H362" s="66"/>
      <c r="I362" s="66"/>
      <c r="J362" s="66"/>
      <c r="K362" s="66"/>
      <c r="L362" s="117"/>
      <c r="M362" s="117"/>
      <c r="N362" s="117"/>
      <c r="O362" s="66"/>
      <c r="P362" s="109"/>
      <c r="Q362" s="66"/>
      <c r="R362" s="67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</row>
    <row r="363">
      <c r="A363" s="66"/>
      <c r="B363" s="66"/>
      <c r="C363" s="66"/>
      <c r="D363" s="66"/>
      <c r="E363" s="115"/>
      <c r="F363" s="115"/>
      <c r="G363" s="66"/>
      <c r="H363" s="66"/>
      <c r="I363" s="66"/>
      <c r="J363" s="66"/>
      <c r="K363" s="66"/>
      <c r="L363" s="117"/>
      <c r="M363" s="117"/>
      <c r="N363" s="117"/>
      <c r="O363" s="66"/>
      <c r="P363" s="109"/>
      <c r="Q363" s="66"/>
      <c r="R363" s="67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</row>
    <row r="364">
      <c r="A364" s="66"/>
      <c r="B364" s="66"/>
      <c r="C364" s="66"/>
      <c r="D364" s="66"/>
      <c r="E364" s="115"/>
      <c r="F364" s="115"/>
      <c r="G364" s="66"/>
      <c r="H364" s="66"/>
      <c r="I364" s="66"/>
      <c r="J364" s="66"/>
      <c r="K364" s="66"/>
      <c r="L364" s="117"/>
      <c r="M364" s="117"/>
      <c r="N364" s="117"/>
      <c r="O364" s="66"/>
      <c r="P364" s="109"/>
      <c r="Q364" s="66"/>
      <c r="R364" s="67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</row>
    <row r="365">
      <c r="A365" s="66"/>
      <c r="B365" s="66"/>
      <c r="C365" s="66"/>
      <c r="D365" s="66"/>
      <c r="E365" s="115"/>
      <c r="F365" s="115"/>
      <c r="G365" s="66"/>
      <c r="H365" s="66"/>
      <c r="I365" s="66"/>
      <c r="J365" s="66"/>
      <c r="K365" s="66"/>
      <c r="L365" s="117"/>
      <c r="M365" s="117"/>
      <c r="N365" s="117"/>
      <c r="O365" s="66"/>
      <c r="P365" s="109"/>
      <c r="Q365" s="66"/>
      <c r="R365" s="67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</row>
    <row r="366">
      <c r="A366" s="66"/>
      <c r="B366" s="66"/>
      <c r="C366" s="66"/>
      <c r="D366" s="66"/>
      <c r="E366" s="115"/>
      <c r="F366" s="115"/>
      <c r="G366" s="66"/>
      <c r="H366" s="66"/>
      <c r="I366" s="66"/>
      <c r="J366" s="66"/>
      <c r="K366" s="66"/>
      <c r="L366" s="117"/>
      <c r="M366" s="117"/>
      <c r="N366" s="117"/>
      <c r="O366" s="66"/>
      <c r="P366" s="109"/>
      <c r="Q366" s="66"/>
      <c r="R366" s="67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</row>
    <row r="367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109"/>
      <c r="Q367" s="66"/>
      <c r="R367" s="67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</row>
    <row r="36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109"/>
      <c r="Q368" s="66"/>
      <c r="R368" s="67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</row>
    <row r="369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109"/>
      <c r="Q369" s="66"/>
      <c r="R369" s="67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</row>
    <row r="370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109"/>
      <c r="Q370" s="66"/>
      <c r="R370" s="67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</row>
    <row r="37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109"/>
      <c r="Q371" s="66"/>
      <c r="R371" s="67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</row>
    <row r="372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109"/>
      <c r="Q372" s="66"/>
      <c r="R372" s="67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</row>
    <row r="373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109"/>
      <c r="Q373" s="66"/>
      <c r="R373" s="67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</row>
    <row r="374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109"/>
      <c r="Q374" s="66"/>
      <c r="R374" s="67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</row>
    <row r="375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109"/>
      <c r="Q375" s="66"/>
      <c r="R375" s="67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</row>
    <row r="376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109"/>
      <c r="Q376" s="66"/>
      <c r="R376" s="67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</row>
    <row r="377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109"/>
      <c r="Q377" s="66"/>
      <c r="R377" s="67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</row>
    <row r="37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109"/>
      <c r="Q378" s="66"/>
      <c r="R378" s="67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66"/>
      <c r="AL378" s="66"/>
      <c r="AM378" s="66"/>
      <c r="AN378" s="66"/>
      <c r="AO378" s="66"/>
      <c r="AP378" s="66"/>
      <c r="AQ378" s="66"/>
      <c r="AR378" s="66"/>
    </row>
    <row r="379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109"/>
      <c r="Q379" s="66"/>
      <c r="R379" s="67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</row>
    <row r="380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109"/>
      <c r="Q380" s="66"/>
      <c r="R380" s="67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66"/>
      <c r="AL380" s="66"/>
      <c r="AM380" s="66"/>
      <c r="AN380" s="66"/>
      <c r="AO380" s="66"/>
      <c r="AP380" s="66"/>
      <c r="AQ380" s="66"/>
      <c r="AR380" s="66"/>
    </row>
    <row r="38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109"/>
      <c r="Q381" s="66"/>
      <c r="R381" s="67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66"/>
      <c r="AL381" s="66"/>
      <c r="AM381" s="66"/>
      <c r="AN381" s="66"/>
      <c r="AO381" s="66"/>
      <c r="AP381" s="66"/>
      <c r="AQ381" s="66"/>
      <c r="AR381" s="66"/>
    </row>
    <row r="382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109"/>
      <c r="Q382" s="66"/>
      <c r="R382" s="67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  <c r="AJ382" s="66"/>
      <c r="AK382" s="66"/>
      <c r="AL382" s="66"/>
      <c r="AM382" s="66"/>
      <c r="AN382" s="66"/>
      <c r="AO382" s="66"/>
      <c r="AP382" s="66"/>
      <c r="AQ382" s="66"/>
      <c r="AR382" s="66"/>
    </row>
    <row r="383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109"/>
      <c r="Q383" s="66"/>
      <c r="R383" s="67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66"/>
      <c r="AL383" s="66"/>
      <c r="AM383" s="66"/>
      <c r="AN383" s="66"/>
      <c r="AO383" s="66"/>
      <c r="AP383" s="66"/>
      <c r="AQ383" s="66"/>
      <c r="AR383" s="66"/>
    </row>
    <row r="384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109"/>
      <c r="Q384" s="66"/>
      <c r="R384" s="67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  <c r="AJ384" s="66"/>
      <c r="AK384" s="66"/>
      <c r="AL384" s="66"/>
      <c r="AM384" s="66"/>
      <c r="AN384" s="66"/>
      <c r="AO384" s="66"/>
      <c r="AP384" s="66"/>
      <c r="AQ384" s="66"/>
      <c r="AR384" s="66"/>
    </row>
    <row r="385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109"/>
      <c r="Q385" s="66"/>
      <c r="R385" s="67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  <c r="AJ385" s="66"/>
      <c r="AK385" s="66"/>
      <c r="AL385" s="66"/>
      <c r="AM385" s="66"/>
      <c r="AN385" s="66"/>
      <c r="AO385" s="66"/>
      <c r="AP385" s="66"/>
      <c r="AQ385" s="66"/>
      <c r="AR385" s="66"/>
    </row>
    <row r="386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109"/>
      <c r="Q386" s="66"/>
      <c r="R386" s="67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  <c r="AJ386" s="66"/>
      <c r="AK386" s="66"/>
      <c r="AL386" s="66"/>
      <c r="AM386" s="66"/>
      <c r="AN386" s="66"/>
      <c r="AO386" s="66"/>
      <c r="AP386" s="66"/>
      <c r="AQ386" s="66"/>
      <c r="AR386" s="66"/>
    </row>
    <row r="387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109"/>
      <c r="Q387" s="66"/>
      <c r="R387" s="67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  <c r="AJ387" s="66"/>
      <c r="AK387" s="66"/>
      <c r="AL387" s="66"/>
      <c r="AM387" s="66"/>
      <c r="AN387" s="66"/>
      <c r="AO387" s="66"/>
      <c r="AP387" s="66"/>
      <c r="AQ387" s="66"/>
      <c r="AR387" s="66"/>
    </row>
    <row r="38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109"/>
      <c r="Q388" s="66"/>
      <c r="R388" s="67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  <c r="AJ388" s="66"/>
      <c r="AK388" s="66"/>
      <c r="AL388" s="66"/>
      <c r="AM388" s="66"/>
      <c r="AN388" s="66"/>
      <c r="AO388" s="66"/>
      <c r="AP388" s="66"/>
      <c r="AQ388" s="66"/>
      <c r="AR388" s="66"/>
    </row>
    <row r="389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109"/>
      <c r="Q389" s="66"/>
      <c r="R389" s="67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  <c r="AJ389" s="66"/>
      <c r="AK389" s="66"/>
      <c r="AL389" s="66"/>
      <c r="AM389" s="66"/>
      <c r="AN389" s="66"/>
      <c r="AO389" s="66"/>
      <c r="AP389" s="66"/>
      <c r="AQ389" s="66"/>
      <c r="AR389" s="66"/>
    </row>
    <row r="390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109"/>
      <c r="Q390" s="66"/>
      <c r="R390" s="67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  <c r="AJ390" s="66"/>
      <c r="AK390" s="66"/>
      <c r="AL390" s="66"/>
      <c r="AM390" s="66"/>
      <c r="AN390" s="66"/>
      <c r="AO390" s="66"/>
      <c r="AP390" s="66"/>
      <c r="AQ390" s="66"/>
      <c r="AR390" s="66"/>
    </row>
    <row r="39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109"/>
      <c r="Q391" s="66"/>
      <c r="R391" s="67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66"/>
      <c r="AL391" s="66"/>
      <c r="AM391" s="66"/>
      <c r="AN391" s="66"/>
      <c r="AO391" s="66"/>
      <c r="AP391" s="66"/>
      <c r="AQ391" s="66"/>
      <c r="AR391" s="66"/>
    </row>
    <row r="392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109"/>
      <c r="Q392" s="66"/>
      <c r="R392" s="67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</row>
    <row r="393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109"/>
      <c r="Q393" s="66"/>
      <c r="R393" s="67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</row>
    <row r="394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109"/>
      <c r="Q394" s="66"/>
      <c r="R394" s="67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  <c r="AJ394" s="66"/>
      <c r="AK394" s="66"/>
      <c r="AL394" s="66"/>
      <c r="AM394" s="66"/>
      <c r="AN394" s="66"/>
      <c r="AO394" s="66"/>
      <c r="AP394" s="66"/>
      <c r="AQ394" s="66"/>
      <c r="AR394" s="66"/>
    </row>
    <row r="395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109"/>
      <c r="Q395" s="66"/>
      <c r="R395" s="67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66"/>
      <c r="AL395" s="66"/>
      <c r="AM395" s="66"/>
      <c r="AN395" s="66"/>
      <c r="AO395" s="66"/>
      <c r="AP395" s="66"/>
      <c r="AQ395" s="66"/>
      <c r="AR395" s="66"/>
    </row>
    <row r="396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109"/>
      <c r="Q396" s="66"/>
      <c r="R396" s="67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66"/>
      <c r="AL396" s="66"/>
      <c r="AM396" s="66"/>
      <c r="AN396" s="66"/>
      <c r="AO396" s="66"/>
      <c r="AP396" s="66"/>
      <c r="AQ396" s="66"/>
      <c r="AR396" s="66"/>
    </row>
    <row r="397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109"/>
      <c r="Q397" s="66"/>
      <c r="R397" s="67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66"/>
      <c r="AL397" s="66"/>
      <c r="AM397" s="66"/>
      <c r="AN397" s="66"/>
      <c r="AO397" s="66"/>
      <c r="AP397" s="66"/>
      <c r="AQ397" s="66"/>
      <c r="AR397" s="66"/>
    </row>
    <row r="39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109"/>
      <c r="Q398" s="66"/>
      <c r="R398" s="67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</row>
    <row r="399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109"/>
      <c r="Q399" s="66"/>
      <c r="R399" s="67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</row>
    <row r="400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109"/>
      <c r="Q400" s="66"/>
      <c r="R400" s="67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66"/>
      <c r="AL400" s="66"/>
      <c r="AM400" s="66"/>
      <c r="AN400" s="66"/>
      <c r="AO400" s="66"/>
      <c r="AP400" s="66"/>
      <c r="AQ400" s="66"/>
      <c r="AR400" s="66"/>
    </row>
    <row r="40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109"/>
      <c r="Q401" s="66"/>
      <c r="R401" s="67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66"/>
      <c r="AL401" s="66"/>
      <c r="AM401" s="66"/>
      <c r="AN401" s="66"/>
      <c r="AO401" s="66"/>
      <c r="AP401" s="66"/>
      <c r="AQ401" s="66"/>
      <c r="AR401" s="66"/>
    </row>
    <row r="402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109"/>
      <c r="Q402" s="66"/>
      <c r="R402" s="67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66"/>
      <c r="AL402" s="66"/>
      <c r="AM402" s="66"/>
      <c r="AN402" s="66"/>
      <c r="AO402" s="66"/>
      <c r="AP402" s="66"/>
      <c r="AQ402" s="66"/>
      <c r="AR402" s="66"/>
    </row>
    <row r="403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109"/>
      <c r="Q403" s="66"/>
      <c r="R403" s="67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</row>
    <row r="404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109"/>
      <c r="Q404" s="66"/>
      <c r="R404" s="67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66"/>
      <c r="AL404" s="66"/>
      <c r="AM404" s="66"/>
      <c r="AN404" s="66"/>
      <c r="AO404" s="66"/>
      <c r="AP404" s="66"/>
      <c r="AQ404" s="66"/>
      <c r="AR404" s="66"/>
    </row>
    <row r="405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109"/>
      <c r="Q405" s="66"/>
      <c r="R405" s="67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66"/>
      <c r="AL405" s="66"/>
      <c r="AM405" s="66"/>
      <c r="AN405" s="66"/>
      <c r="AO405" s="66"/>
      <c r="AP405" s="66"/>
      <c r="AQ405" s="66"/>
      <c r="AR405" s="66"/>
    </row>
    <row r="406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109"/>
      <c r="Q406" s="66"/>
      <c r="R406" s="67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66"/>
      <c r="AL406" s="66"/>
      <c r="AM406" s="66"/>
      <c r="AN406" s="66"/>
      <c r="AO406" s="66"/>
      <c r="AP406" s="66"/>
      <c r="AQ406" s="66"/>
      <c r="AR406" s="66"/>
    </row>
    <row r="407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109"/>
      <c r="Q407" s="66"/>
      <c r="R407" s="67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66"/>
      <c r="AL407" s="66"/>
      <c r="AM407" s="66"/>
      <c r="AN407" s="66"/>
      <c r="AO407" s="66"/>
      <c r="AP407" s="66"/>
      <c r="AQ407" s="66"/>
      <c r="AR407" s="66"/>
    </row>
    <row r="40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109"/>
      <c r="Q408" s="66"/>
      <c r="R408" s="67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66"/>
      <c r="AL408" s="66"/>
      <c r="AM408" s="66"/>
      <c r="AN408" s="66"/>
      <c r="AO408" s="66"/>
      <c r="AP408" s="66"/>
      <c r="AQ408" s="66"/>
      <c r="AR408" s="66"/>
    </row>
    <row r="409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109"/>
      <c r="Q409" s="66"/>
      <c r="R409" s="67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66"/>
      <c r="AL409" s="66"/>
      <c r="AM409" s="66"/>
      <c r="AN409" s="66"/>
      <c r="AO409" s="66"/>
      <c r="AP409" s="66"/>
      <c r="AQ409" s="66"/>
      <c r="AR409" s="66"/>
    </row>
    <row r="410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109"/>
      <c r="Q410" s="66"/>
      <c r="R410" s="67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66"/>
      <c r="AL410" s="66"/>
      <c r="AM410" s="66"/>
      <c r="AN410" s="66"/>
      <c r="AO410" s="66"/>
      <c r="AP410" s="66"/>
      <c r="AQ410" s="66"/>
      <c r="AR410" s="66"/>
    </row>
    <row r="41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109"/>
      <c r="Q411" s="66"/>
      <c r="R411" s="67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66"/>
      <c r="AL411" s="66"/>
      <c r="AM411" s="66"/>
      <c r="AN411" s="66"/>
      <c r="AO411" s="66"/>
      <c r="AP411" s="66"/>
      <c r="AQ411" s="66"/>
      <c r="AR411" s="66"/>
    </row>
    <row r="412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109"/>
      <c r="Q412" s="66"/>
      <c r="R412" s="67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66"/>
      <c r="AL412" s="66"/>
      <c r="AM412" s="66"/>
      <c r="AN412" s="66"/>
      <c r="AO412" s="66"/>
      <c r="AP412" s="66"/>
      <c r="AQ412" s="66"/>
      <c r="AR412" s="66"/>
    </row>
    <row r="413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109"/>
      <c r="Q413" s="66"/>
      <c r="R413" s="67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66"/>
      <c r="AL413" s="66"/>
      <c r="AM413" s="66"/>
      <c r="AN413" s="66"/>
      <c r="AO413" s="66"/>
      <c r="AP413" s="66"/>
      <c r="AQ413" s="66"/>
      <c r="AR413" s="66"/>
    </row>
    <row r="414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109"/>
      <c r="Q414" s="66"/>
      <c r="R414" s="67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66"/>
      <c r="AL414" s="66"/>
      <c r="AM414" s="66"/>
      <c r="AN414" s="66"/>
      <c r="AO414" s="66"/>
      <c r="AP414" s="66"/>
      <c r="AQ414" s="66"/>
      <c r="AR414" s="66"/>
    </row>
    <row r="415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109"/>
      <c r="Q415" s="66"/>
      <c r="R415" s="67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66"/>
      <c r="AL415" s="66"/>
      <c r="AM415" s="66"/>
      <c r="AN415" s="66"/>
      <c r="AO415" s="66"/>
      <c r="AP415" s="66"/>
      <c r="AQ415" s="66"/>
      <c r="AR415" s="66"/>
    </row>
    <row r="416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109"/>
      <c r="Q416" s="66"/>
      <c r="R416" s="67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66"/>
      <c r="AL416" s="66"/>
      <c r="AM416" s="66"/>
      <c r="AN416" s="66"/>
      <c r="AO416" s="66"/>
      <c r="AP416" s="66"/>
      <c r="AQ416" s="66"/>
      <c r="AR416" s="66"/>
    </row>
    <row r="417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109"/>
      <c r="Q417" s="66"/>
      <c r="R417" s="67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66"/>
      <c r="AN417" s="66"/>
      <c r="AO417" s="66"/>
      <c r="AP417" s="66"/>
      <c r="AQ417" s="66"/>
      <c r="AR417" s="66"/>
    </row>
    <row r="41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109"/>
      <c r="Q418" s="66"/>
      <c r="R418" s="67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6"/>
      <c r="AO418" s="66"/>
      <c r="AP418" s="66"/>
      <c r="AQ418" s="66"/>
      <c r="AR418" s="66"/>
    </row>
    <row r="419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109"/>
      <c r="Q419" s="66"/>
      <c r="R419" s="67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/>
      <c r="AL419" s="66"/>
      <c r="AM419" s="66"/>
      <c r="AN419" s="66"/>
      <c r="AO419" s="66"/>
      <c r="AP419" s="66"/>
      <c r="AQ419" s="66"/>
      <c r="AR419" s="66"/>
    </row>
    <row r="420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109"/>
      <c r="Q420" s="66"/>
      <c r="R420" s="67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/>
      <c r="AP420" s="66"/>
      <c r="AQ420" s="66"/>
      <c r="AR420" s="66"/>
    </row>
    <row r="42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109"/>
      <c r="Q421" s="66"/>
      <c r="R421" s="67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/>
      <c r="AP421" s="66"/>
      <c r="AQ421" s="66"/>
      <c r="AR421" s="66"/>
    </row>
    <row r="422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109"/>
      <c r="Q422" s="66"/>
      <c r="R422" s="67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/>
      <c r="AP422" s="66"/>
      <c r="AQ422" s="66"/>
      <c r="AR422" s="66"/>
    </row>
    <row r="423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109"/>
      <c r="Q423" s="66"/>
      <c r="R423" s="67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  <c r="AJ423" s="66"/>
      <c r="AK423" s="66"/>
      <c r="AL423" s="66"/>
      <c r="AM423" s="66"/>
      <c r="AN423" s="66"/>
      <c r="AO423" s="66"/>
      <c r="AP423" s="66"/>
      <c r="AQ423" s="66"/>
      <c r="AR423" s="66"/>
    </row>
    <row r="424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109"/>
      <c r="Q424" s="66"/>
      <c r="R424" s="67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  <c r="AJ424" s="66"/>
      <c r="AK424" s="66"/>
      <c r="AL424" s="66"/>
      <c r="AM424" s="66"/>
      <c r="AN424" s="66"/>
      <c r="AO424" s="66"/>
      <c r="AP424" s="66"/>
      <c r="AQ424" s="66"/>
      <c r="AR424" s="66"/>
    </row>
    <row r="425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109"/>
      <c r="Q425" s="66"/>
      <c r="R425" s="67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  <c r="AJ425" s="66"/>
      <c r="AK425" s="66"/>
      <c r="AL425" s="66"/>
      <c r="AM425" s="66"/>
      <c r="AN425" s="66"/>
      <c r="AO425" s="66"/>
      <c r="AP425" s="66"/>
      <c r="AQ425" s="66"/>
      <c r="AR425" s="66"/>
    </row>
    <row r="426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109"/>
      <c r="Q426" s="66"/>
      <c r="R426" s="67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  <c r="AJ426" s="66"/>
      <c r="AK426" s="66"/>
      <c r="AL426" s="66"/>
      <c r="AM426" s="66"/>
      <c r="AN426" s="66"/>
      <c r="AO426" s="66"/>
      <c r="AP426" s="66"/>
      <c r="AQ426" s="66"/>
      <c r="AR426" s="66"/>
    </row>
    <row r="427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109"/>
      <c r="Q427" s="66"/>
      <c r="R427" s="67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  <c r="AJ427" s="66"/>
      <c r="AK427" s="66"/>
      <c r="AL427" s="66"/>
      <c r="AM427" s="66"/>
      <c r="AN427" s="66"/>
      <c r="AO427" s="66"/>
      <c r="AP427" s="66"/>
      <c r="AQ427" s="66"/>
      <c r="AR427" s="66"/>
    </row>
    <row r="42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109"/>
      <c r="Q428" s="66"/>
      <c r="R428" s="67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66"/>
      <c r="AL428" s="66"/>
      <c r="AM428" s="66"/>
      <c r="AN428" s="66"/>
      <c r="AO428" s="66"/>
      <c r="AP428" s="66"/>
      <c r="AQ428" s="66"/>
      <c r="AR428" s="66"/>
    </row>
    <row r="429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109"/>
      <c r="Q429" s="66"/>
      <c r="R429" s="67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66"/>
      <c r="AL429" s="66"/>
      <c r="AM429" s="66"/>
      <c r="AN429" s="66"/>
      <c r="AO429" s="66"/>
      <c r="AP429" s="66"/>
      <c r="AQ429" s="66"/>
      <c r="AR429" s="66"/>
    </row>
    <row r="430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109"/>
      <c r="Q430" s="66"/>
      <c r="R430" s="67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  <c r="AJ430" s="66"/>
      <c r="AK430" s="66"/>
      <c r="AL430" s="66"/>
      <c r="AM430" s="66"/>
      <c r="AN430" s="66"/>
      <c r="AO430" s="66"/>
      <c r="AP430" s="66"/>
      <c r="AQ430" s="66"/>
      <c r="AR430" s="66"/>
    </row>
    <row r="43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109"/>
      <c r="Q431" s="66"/>
      <c r="R431" s="67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  <c r="AJ431" s="66"/>
      <c r="AK431" s="66"/>
      <c r="AL431" s="66"/>
      <c r="AM431" s="66"/>
      <c r="AN431" s="66"/>
      <c r="AO431" s="66"/>
      <c r="AP431" s="66"/>
      <c r="AQ431" s="66"/>
      <c r="AR431" s="66"/>
    </row>
    <row r="432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109"/>
      <c r="Q432" s="66"/>
      <c r="R432" s="67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  <c r="AJ432" s="66"/>
      <c r="AK432" s="66"/>
      <c r="AL432" s="66"/>
      <c r="AM432" s="66"/>
      <c r="AN432" s="66"/>
      <c r="AO432" s="66"/>
      <c r="AP432" s="66"/>
      <c r="AQ432" s="66"/>
      <c r="AR432" s="66"/>
    </row>
    <row r="433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109"/>
      <c r="Q433" s="66"/>
      <c r="R433" s="67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  <c r="AJ433" s="66"/>
      <c r="AK433" s="66"/>
      <c r="AL433" s="66"/>
      <c r="AM433" s="66"/>
      <c r="AN433" s="66"/>
      <c r="AO433" s="66"/>
      <c r="AP433" s="66"/>
      <c r="AQ433" s="66"/>
      <c r="AR433" s="66"/>
    </row>
    <row r="434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109"/>
      <c r="Q434" s="66"/>
      <c r="R434" s="67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66"/>
      <c r="AL434" s="66"/>
      <c r="AM434" s="66"/>
      <c r="AN434" s="66"/>
      <c r="AO434" s="66"/>
      <c r="AP434" s="66"/>
      <c r="AQ434" s="66"/>
      <c r="AR434" s="66"/>
    </row>
    <row r="435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109"/>
      <c r="Q435" s="66"/>
      <c r="R435" s="67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66"/>
      <c r="AL435" s="66"/>
      <c r="AM435" s="66"/>
      <c r="AN435" s="66"/>
      <c r="AO435" s="66"/>
      <c r="AP435" s="66"/>
      <c r="AQ435" s="66"/>
      <c r="AR435" s="66"/>
    </row>
    <row r="436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109"/>
      <c r="Q436" s="66"/>
      <c r="R436" s="67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</row>
    <row r="437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109"/>
      <c r="Q437" s="66"/>
      <c r="R437" s="67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  <c r="AJ437" s="66"/>
      <c r="AK437" s="66"/>
      <c r="AL437" s="66"/>
      <c r="AM437" s="66"/>
      <c r="AN437" s="66"/>
      <c r="AO437" s="66"/>
      <c r="AP437" s="66"/>
      <c r="AQ437" s="66"/>
      <c r="AR437" s="66"/>
    </row>
    <row r="43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109"/>
      <c r="Q438" s="66"/>
      <c r="R438" s="67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  <c r="AJ438" s="66"/>
      <c r="AK438" s="66"/>
      <c r="AL438" s="66"/>
      <c r="AM438" s="66"/>
      <c r="AN438" s="66"/>
      <c r="AO438" s="66"/>
      <c r="AP438" s="66"/>
      <c r="AQ438" s="66"/>
      <c r="AR438" s="66"/>
    </row>
    <row r="439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109"/>
      <c r="Q439" s="66"/>
      <c r="R439" s="67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  <c r="AJ439" s="66"/>
      <c r="AK439" s="66"/>
      <c r="AL439" s="66"/>
      <c r="AM439" s="66"/>
      <c r="AN439" s="66"/>
      <c r="AO439" s="66"/>
      <c r="AP439" s="66"/>
      <c r="AQ439" s="66"/>
      <c r="AR439" s="66"/>
    </row>
    <row r="440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109"/>
      <c r="Q440" s="66"/>
      <c r="R440" s="67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  <c r="AJ440" s="66"/>
      <c r="AK440" s="66"/>
      <c r="AL440" s="66"/>
      <c r="AM440" s="66"/>
      <c r="AN440" s="66"/>
      <c r="AO440" s="66"/>
      <c r="AP440" s="66"/>
      <c r="AQ440" s="66"/>
      <c r="AR440" s="66"/>
    </row>
    <row r="44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109"/>
      <c r="Q441" s="66"/>
      <c r="R441" s="67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  <c r="AJ441" s="66"/>
      <c r="AK441" s="66"/>
      <c r="AL441" s="66"/>
      <c r="AM441" s="66"/>
      <c r="AN441" s="66"/>
      <c r="AO441" s="66"/>
      <c r="AP441" s="66"/>
      <c r="AQ441" s="66"/>
      <c r="AR441" s="66"/>
    </row>
    <row r="442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109"/>
      <c r="Q442" s="66"/>
      <c r="R442" s="67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  <c r="AJ442" s="66"/>
      <c r="AK442" s="66"/>
      <c r="AL442" s="66"/>
      <c r="AM442" s="66"/>
      <c r="AN442" s="66"/>
      <c r="AO442" s="66"/>
      <c r="AP442" s="66"/>
      <c r="AQ442" s="66"/>
      <c r="AR442" s="66"/>
    </row>
    <row r="443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109"/>
      <c r="Q443" s="66"/>
      <c r="R443" s="67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  <c r="AJ443" s="66"/>
      <c r="AK443" s="66"/>
      <c r="AL443" s="66"/>
      <c r="AM443" s="66"/>
      <c r="AN443" s="66"/>
      <c r="AO443" s="66"/>
      <c r="AP443" s="66"/>
      <c r="AQ443" s="66"/>
      <c r="AR443" s="66"/>
    </row>
    <row r="444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109"/>
      <c r="Q444" s="66"/>
      <c r="R444" s="67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  <c r="AJ444" s="66"/>
      <c r="AK444" s="66"/>
      <c r="AL444" s="66"/>
      <c r="AM444" s="66"/>
      <c r="AN444" s="66"/>
      <c r="AO444" s="66"/>
      <c r="AP444" s="66"/>
      <c r="AQ444" s="66"/>
      <c r="AR444" s="66"/>
    </row>
    <row r="44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109"/>
      <c r="Q445" s="66"/>
      <c r="R445" s="67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66"/>
      <c r="AL445" s="66"/>
      <c r="AM445" s="66"/>
      <c r="AN445" s="66"/>
      <c r="AO445" s="66"/>
      <c r="AP445" s="66"/>
      <c r="AQ445" s="66"/>
      <c r="AR445" s="66"/>
    </row>
    <row r="446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109"/>
      <c r="Q446" s="66"/>
      <c r="R446" s="67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  <c r="AJ446" s="66"/>
      <c r="AK446" s="66"/>
      <c r="AL446" s="66"/>
      <c r="AM446" s="66"/>
      <c r="AN446" s="66"/>
      <c r="AO446" s="66"/>
      <c r="AP446" s="66"/>
      <c r="AQ446" s="66"/>
      <c r="AR446" s="66"/>
    </row>
    <row r="447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109"/>
      <c r="Q447" s="66"/>
      <c r="R447" s="67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  <c r="AJ447" s="66"/>
      <c r="AK447" s="66"/>
      <c r="AL447" s="66"/>
      <c r="AM447" s="66"/>
      <c r="AN447" s="66"/>
      <c r="AO447" s="66"/>
      <c r="AP447" s="66"/>
      <c r="AQ447" s="66"/>
      <c r="AR447" s="66"/>
    </row>
    <row r="44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109"/>
      <c r="Q448" s="66"/>
      <c r="R448" s="67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  <c r="AJ448" s="66"/>
      <c r="AK448" s="66"/>
      <c r="AL448" s="66"/>
      <c r="AM448" s="66"/>
      <c r="AN448" s="66"/>
      <c r="AO448" s="66"/>
      <c r="AP448" s="66"/>
      <c r="AQ448" s="66"/>
      <c r="AR448" s="66"/>
    </row>
    <row r="449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109"/>
      <c r="Q449" s="66"/>
      <c r="R449" s="67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  <c r="AJ449" s="66"/>
      <c r="AK449" s="66"/>
      <c r="AL449" s="66"/>
      <c r="AM449" s="66"/>
      <c r="AN449" s="66"/>
      <c r="AO449" s="66"/>
      <c r="AP449" s="66"/>
      <c r="AQ449" s="66"/>
      <c r="AR449" s="66"/>
    </row>
    <row r="450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109"/>
      <c r="Q450" s="66"/>
      <c r="R450" s="67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  <c r="AJ450" s="66"/>
      <c r="AK450" s="66"/>
      <c r="AL450" s="66"/>
      <c r="AM450" s="66"/>
      <c r="AN450" s="66"/>
      <c r="AO450" s="66"/>
      <c r="AP450" s="66"/>
      <c r="AQ450" s="66"/>
      <c r="AR450" s="66"/>
    </row>
    <row r="45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109"/>
      <c r="Q451" s="66"/>
      <c r="R451" s="67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  <c r="AJ451" s="66"/>
      <c r="AK451" s="66"/>
      <c r="AL451" s="66"/>
      <c r="AM451" s="66"/>
      <c r="AN451" s="66"/>
      <c r="AO451" s="66"/>
      <c r="AP451" s="66"/>
      <c r="AQ451" s="66"/>
      <c r="AR451" s="66"/>
    </row>
    <row r="452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109"/>
      <c r="Q452" s="66"/>
      <c r="R452" s="67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  <c r="AJ452" s="66"/>
      <c r="AK452" s="66"/>
      <c r="AL452" s="66"/>
      <c r="AM452" s="66"/>
      <c r="AN452" s="66"/>
      <c r="AO452" s="66"/>
      <c r="AP452" s="66"/>
      <c r="AQ452" s="66"/>
      <c r="AR452" s="66"/>
    </row>
    <row r="453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109"/>
      <c r="Q453" s="66"/>
      <c r="R453" s="67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  <c r="AJ453" s="66"/>
      <c r="AK453" s="66"/>
      <c r="AL453" s="66"/>
      <c r="AM453" s="66"/>
      <c r="AN453" s="66"/>
      <c r="AO453" s="66"/>
      <c r="AP453" s="66"/>
      <c r="AQ453" s="66"/>
      <c r="AR453" s="66"/>
    </row>
    <row r="454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109"/>
      <c r="Q454" s="66"/>
      <c r="R454" s="67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  <c r="AJ454" s="66"/>
      <c r="AK454" s="66"/>
      <c r="AL454" s="66"/>
      <c r="AM454" s="66"/>
      <c r="AN454" s="66"/>
      <c r="AO454" s="66"/>
      <c r="AP454" s="66"/>
      <c r="AQ454" s="66"/>
      <c r="AR454" s="66"/>
    </row>
    <row r="455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109"/>
      <c r="Q455" s="66"/>
      <c r="R455" s="67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  <c r="AJ455" s="66"/>
      <c r="AK455" s="66"/>
      <c r="AL455" s="66"/>
      <c r="AM455" s="66"/>
      <c r="AN455" s="66"/>
      <c r="AO455" s="66"/>
      <c r="AP455" s="66"/>
      <c r="AQ455" s="66"/>
      <c r="AR455" s="66"/>
    </row>
    <row r="456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109"/>
      <c r="Q456" s="66"/>
      <c r="R456" s="67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  <c r="AJ456" s="66"/>
      <c r="AK456" s="66"/>
      <c r="AL456" s="66"/>
      <c r="AM456" s="66"/>
      <c r="AN456" s="66"/>
      <c r="AO456" s="66"/>
      <c r="AP456" s="66"/>
      <c r="AQ456" s="66"/>
      <c r="AR456" s="66"/>
    </row>
    <row r="457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109"/>
      <c r="Q457" s="66"/>
      <c r="R457" s="67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  <c r="AJ457" s="66"/>
      <c r="AK457" s="66"/>
      <c r="AL457" s="66"/>
      <c r="AM457" s="66"/>
      <c r="AN457" s="66"/>
      <c r="AO457" s="66"/>
      <c r="AP457" s="66"/>
      <c r="AQ457" s="66"/>
      <c r="AR457" s="66"/>
    </row>
    <row r="45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109"/>
      <c r="Q458" s="66"/>
      <c r="R458" s="67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66"/>
      <c r="AL458" s="66"/>
      <c r="AM458" s="66"/>
      <c r="AN458" s="66"/>
      <c r="AO458" s="66"/>
      <c r="AP458" s="66"/>
      <c r="AQ458" s="66"/>
      <c r="AR458" s="66"/>
    </row>
    <row r="459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109"/>
      <c r="Q459" s="66"/>
      <c r="R459" s="67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  <c r="AJ459" s="66"/>
      <c r="AK459" s="66"/>
      <c r="AL459" s="66"/>
      <c r="AM459" s="66"/>
      <c r="AN459" s="66"/>
      <c r="AO459" s="66"/>
      <c r="AP459" s="66"/>
      <c r="AQ459" s="66"/>
      <c r="AR459" s="66"/>
    </row>
    <row r="460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109"/>
      <c r="Q460" s="66"/>
      <c r="R460" s="67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  <c r="AJ460" s="66"/>
      <c r="AK460" s="66"/>
      <c r="AL460" s="66"/>
      <c r="AM460" s="66"/>
      <c r="AN460" s="66"/>
      <c r="AO460" s="66"/>
      <c r="AP460" s="66"/>
      <c r="AQ460" s="66"/>
      <c r="AR460" s="66"/>
    </row>
    <row r="46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109"/>
      <c r="Q461" s="66"/>
      <c r="R461" s="67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  <c r="AJ461" s="66"/>
      <c r="AK461" s="66"/>
      <c r="AL461" s="66"/>
      <c r="AM461" s="66"/>
      <c r="AN461" s="66"/>
      <c r="AO461" s="66"/>
      <c r="AP461" s="66"/>
      <c r="AQ461" s="66"/>
      <c r="AR461" s="66"/>
    </row>
    <row r="462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109"/>
      <c r="Q462" s="66"/>
      <c r="R462" s="67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  <c r="AJ462" s="66"/>
      <c r="AK462" s="66"/>
      <c r="AL462" s="66"/>
      <c r="AM462" s="66"/>
      <c r="AN462" s="66"/>
      <c r="AO462" s="66"/>
      <c r="AP462" s="66"/>
      <c r="AQ462" s="66"/>
      <c r="AR462" s="66"/>
    </row>
    <row r="463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109"/>
      <c r="Q463" s="66"/>
      <c r="R463" s="67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  <c r="AJ463" s="66"/>
      <c r="AK463" s="66"/>
      <c r="AL463" s="66"/>
      <c r="AM463" s="66"/>
      <c r="AN463" s="66"/>
      <c r="AO463" s="66"/>
      <c r="AP463" s="66"/>
      <c r="AQ463" s="66"/>
      <c r="AR463" s="66"/>
    </row>
    <row r="464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109"/>
      <c r="Q464" s="66"/>
      <c r="R464" s="67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  <c r="AJ464" s="66"/>
      <c r="AK464" s="66"/>
      <c r="AL464" s="66"/>
      <c r="AM464" s="66"/>
      <c r="AN464" s="66"/>
      <c r="AO464" s="66"/>
      <c r="AP464" s="66"/>
      <c r="AQ464" s="66"/>
      <c r="AR464" s="66"/>
    </row>
    <row r="465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109"/>
      <c r="Q465" s="66"/>
      <c r="R465" s="67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  <c r="AJ465" s="66"/>
      <c r="AK465" s="66"/>
      <c r="AL465" s="66"/>
      <c r="AM465" s="66"/>
      <c r="AN465" s="66"/>
      <c r="AO465" s="66"/>
      <c r="AP465" s="66"/>
      <c r="AQ465" s="66"/>
      <c r="AR465" s="66"/>
    </row>
    <row r="466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109"/>
      <c r="Q466" s="66"/>
      <c r="R466" s="67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  <c r="AJ466" s="66"/>
      <c r="AK466" s="66"/>
      <c r="AL466" s="66"/>
      <c r="AM466" s="66"/>
      <c r="AN466" s="66"/>
      <c r="AO466" s="66"/>
      <c r="AP466" s="66"/>
      <c r="AQ466" s="66"/>
      <c r="AR466" s="66"/>
    </row>
    <row r="467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109"/>
      <c r="Q467" s="66"/>
      <c r="R467" s="67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  <c r="AJ467" s="66"/>
      <c r="AK467" s="66"/>
      <c r="AL467" s="66"/>
      <c r="AM467" s="66"/>
      <c r="AN467" s="66"/>
      <c r="AO467" s="66"/>
      <c r="AP467" s="66"/>
      <c r="AQ467" s="66"/>
      <c r="AR467" s="66"/>
    </row>
    <row r="46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109"/>
      <c r="Q468" s="66"/>
      <c r="R468" s="67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  <c r="AJ468" s="66"/>
      <c r="AK468" s="66"/>
      <c r="AL468" s="66"/>
      <c r="AM468" s="66"/>
      <c r="AN468" s="66"/>
      <c r="AO468" s="66"/>
      <c r="AP468" s="66"/>
      <c r="AQ468" s="66"/>
      <c r="AR468" s="66"/>
    </row>
    <row r="469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109"/>
      <c r="Q469" s="66"/>
      <c r="R469" s="67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  <c r="AJ469" s="66"/>
      <c r="AK469" s="66"/>
      <c r="AL469" s="66"/>
      <c r="AM469" s="66"/>
      <c r="AN469" s="66"/>
      <c r="AO469" s="66"/>
      <c r="AP469" s="66"/>
      <c r="AQ469" s="66"/>
      <c r="AR469" s="66"/>
    </row>
    <row r="470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109"/>
      <c r="Q470" s="66"/>
      <c r="R470" s="67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  <c r="AJ470" s="66"/>
      <c r="AK470" s="66"/>
      <c r="AL470" s="66"/>
      <c r="AM470" s="66"/>
      <c r="AN470" s="66"/>
      <c r="AO470" s="66"/>
      <c r="AP470" s="66"/>
      <c r="AQ470" s="66"/>
      <c r="AR470" s="66"/>
    </row>
    <row r="47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109"/>
      <c r="Q471" s="66"/>
      <c r="R471" s="67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  <c r="AJ471" s="66"/>
      <c r="AK471" s="66"/>
      <c r="AL471" s="66"/>
      <c r="AM471" s="66"/>
      <c r="AN471" s="66"/>
      <c r="AO471" s="66"/>
      <c r="AP471" s="66"/>
      <c r="AQ471" s="66"/>
      <c r="AR471" s="66"/>
    </row>
    <row r="472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109"/>
      <c r="Q472" s="66"/>
      <c r="R472" s="67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  <c r="AJ472" s="66"/>
      <c r="AK472" s="66"/>
      <c r="AL472" s="66"/>
      <c r="AM472" s="66"/>
      <c r="AN472" s="66"/>
      <c r="AO472" s="66"/>
      <c r="AP472" s="66"/>
      <c r="AQ472" s="66"/>
      <c r="AR472" s="66"/>
    </row>
    <row r="473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109"/>
      <c r="Q473" s="66"/>
      <c r="R473" s="67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  <c r="AJ473" s="66"/>
      <c r="AK473" s="66"/>
      <c r="AL473" s="66"/>
      <c r="AM473" s="66"/>
      <c r="AN473" s="66"/>
      <c r="AO473" s="66"/>
      <c r="AP473" s="66"/>
      <c r="AQ473" s="66"/>
      <c r="AR473" s="66"/>
    </row>
    <row r="474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109"/>
      <c r="Q474" s="66"/>
      <c r="R474" s="67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66"/>
      <c r="AL474" s="66"/>
      <c r="AM474" s="66"/>
      <c r="AN474" s="66"/>
      <c r="AO474" s="66"/>
      <c r="AP474" s="66"/>
      <c r="AQ474" s="66"/>
      <c r="AR474" s="66"/>
    </row>
    <row r="475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109"/>
      <c r="Q475" s="66"/>
      <c r="R475" s="67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66"/>
      <c r="AL475" s="66"/>
      <c r="AM475" s="66"/>
      <c r="AN475" s="66"/>
      <c r="AO475" s="66"/>
      <c r="AP475" s="66"/>
      <c r="AQ475" s="66"/>
      <c r="AR475" s="66"/>
    </row>
    <row r="476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109"/>
      <c r="Q476" s="66"/>
      <c r="R476" s="67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6"/>
      <c r="AO476" s="66"/>
      <c r="AP476" s="66"/>
      <c r="AQ476" s="66"/>
      <c r="AR476" s="66"/>
    </row>
    <row r="477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109"/>
      <c r="Q477" s="66"/>
      <c r="R477" s="67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66"/>
      <c r="AL477" s="66"/>
      <c r="AM477" s="66"/>
      <c r="AN477" s="66"/>
      <c r="AO477" s="66"/>
      <c r="AP477" s="66"/>
      <c r="AQ477" s="66"/>
      <c r="AR477" s="66"/>
    </row>
    <row r="47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109"/>
      <c r="Q478" s="66"/>
      <c r="R478" s="67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66"/>
      <c r="AL478" s="66"/>
      <c r="AM478" s="66"/>
      <c r="AN478" s="66"/>
      <c r="AO478" s="66"/>
      <c r="AP478" s="66"/>
      <c r="AQ478" s="66"/>
      <c r="AR478" s="66"/>
    </row>
    <row r="479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109"/>
      <c r="Q479" s="66"/>
      <c r="R479" s="67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66"/>
      <c r="AL479" s="66"/>
      <c r="AM479" s="66"/>
      <c r="AN479" s="66"/>
      <c r="AO479" s="66"/>
      <c r="AP479" s="66"/>
      <c r="AQ479" s="66"/>
      <c r="AR479" s="66"/>
    </row>
    <row r="480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109"/>
      <c r="Q480" s="66"/>
      <c r="R480" s="67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  <c r="AJ480" s="66"/>
      <c r="AK480" s="66"/>
      <c r="AL480" s="66"/>
      <c r="AM480" s="66"/>
      <c r="AN480" s="66"/>
      <c r="AO480" s="66"/>
      <c r="AP480" s="66"/>
      <c r="AQ480" s="66"/>
      <c r="AR480" s="66"/>
    </row>
    <row r="48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109"/>
      <c r="Q481" s="66"/>
      <c r="R481" s="67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  <c r="AJ481" s="66"/>
      <c r="AK481" s="66"/>
      <c r="AL481" s="66"/>
      <c r="AM481" s="66"/>
      <c r="AN481" s="66"/>
      <c r="AO481" s="66"/>
      <c r="AP481" s="66"/>
      <c r="AQ481" s="66"/>
      <c r="AR481" s="66"/>
    </row>
    <row r="482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109"/>
      <c r="Q482" s="66"/>
      <c r="R482" s="67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  <c r="AJ482" s="66"/>
      <c r="AK482" s="66"/>
      <c r="AL482" s="66"/>
      <c r="AM482" s="66"/>
      <c r="AN482" s="66"/>
      <c r="AO482" s="66"/>
      <c r="AP482" s="66"/>
      <c r="AQ482" s="66"/>
      <c r="AR482" s="66"/>
    </row>
    <row r="483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109"/>
      <c r="Q483" s="66"/>
      <c r="R483" s="67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  <c r="AN483" s="66"/>
      <c r="AO483" s="66"/>
      <c r="AP483" s="66"/>
      <c r="AQ483" s="66"/>
      <c r="AR483" s="66"/>
    </row>
    <row r="484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109"/>
      <c r="Q484" s="66"/>
      <c r="R484" s="67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66"/>
      <c r="AL484" s="66"/>
      <c r="AM484" s="66"/>
      <c r="AN484" s="66"/>
      <c r="AO484" s="66"/>
      <c r="AP484" s="66"/>
      <c r="AQ484" s="66"/>
      <c r="AR484" s="66"/>
    </row>
    <row r="485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109"/>
      <c r="Q485" s="66"/>
      <c r="R485" s="67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66"/>
      <c r="AL485" s="66"/>
      <c r="AM485" s="66"/>
      <c r="AN485" s="66"/>
      <c r="AO485" s="66"/>
      <c r="AP485" s="66"/>
      <c r="AQ485" s="66"/>
      <c r="AR485" s="66"/>
    </row>
    <row r="486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109"/>
      <c r="Q486" s="66"/>
      <c r="R486" s="67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66"/>
      <c r="AL486" s="66"/>
      <c r="AM486" s="66"/>
      <c r="AN486" s="66"/>
      <c r="AO486" s="66"/>
      <c r="AP486" s="66"/>
      <c r="AQ486" s="66"/>
      <c r="AR486" s="66"/>
    </row>
    <row r="487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109"/>
      <c r="Q487" s="66"/>
      <c r="R487" s="67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  <c r="AJ487" s="66"/>
      <c r="AK487" s="66"/>
      <c r="AL487" s="66"/>
      <c r="AM487" s="66"/>
      <c r="AN487" s="66"/>
      <c r="AO487" s="66"/>
      <c r="AP487" s="66"/>
      <c r="AQ487" s="66"/>
      <c r="AR487" s="66"/>
    </row>
    <row r="48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109"/>
      <c r="Q488" s="66"/>
      <c r="R488" s="67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  <c r="AJ488" s="66"/>
      <c r="AK488" s="66"/>
      <c r="AL488" s="66"/>
      <c r="AM488" s="66"/>
      <c r="AN488" s="66"/>
      <c r="AO488" s="66"/>
      <c r="AP488" s="66"/>
      <c r="AQ488" s="66"/>
      <c r="AR488" s="66"/>
    </row>
    <row r="489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109"/>
      <c r="Q489" s="66"/>
      <c r="R489" s="67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  <c r="AJ489" s="66"/>
      <c r="AK489" s="66"/>
      <c r="AL489" s="66"/>
      <c r="AM489" s="66"/>
      <c r="AN489" s="66"/>
      <c r="AO489" s="66"/>
      <c r="AP489" s="66"/>
      <c r="AQ489" s="66"/>
      <c r="AR489" s="66"/>
    </row>
    <row r="490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109"/>
      <c r="Q490" s="66"/>
      <c r="R490" s="67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  <c r="AJ490" s="66"/>
      <c r="AK490" s="66"/>
      <c r="AL490" s="66"/>
      <c r="AM490" s="66"/>
      <c r="AN490" s="66"/>
      <c r="AO490" s="66"/>
      <c r="AP490" s="66"/>
      <c r="AQ490" s="66"/>
      <c r="AR490" s="66"/>
    </row>
    <row r="49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109"/>
      <c r="Q491" s="66"/>
      <c r="R491" s="67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  <c r="AJ491" s="66"/>
      <c r="AK491" s="66"/>
      <c r="AL491" s="66"/>
      <c r="AM491" s="66"/>
      <c r="AN491" s="66"/>
      <c r="AO491" s="66"/>
      <c r="AP491" s="66"/>
      <c r="AQ491" s="66"/>
      <c r="AR491" s="66"/>
    </row>
    <row r="492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109"/>
      <c r="Q492" s="66"/>
      <c r="R492" s="67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  <c r="AJ492" s="66"/>
      <c r="AK492" s="66"/>
      <c r="AL492" s="66"/>
      <c r="AM492" s="66"/>
      <c r="AN492" s="66"/>
      <c r="AO492" s="66"/>
      <c r="AP492" s="66"/>
      <c r="AQ492" s="66"/>
      <c r="AR492" s="66"/>
    </row>
    <row r="493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109"/>
      <c r="Q493" s="66"/>
      <c r="R493" s="67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  <c r="AJ493" s="66"/>
      <c r="AK493" s="66"/>
      <c r="AL493" s="66"/>
      <c r="AM493" s="66"/>
      <c r="AN493" s="66"/>
      <c r="AO493" s="66"/>
      <c r="AP493" s="66"/>
      <c r="AQ493" s="66"/>
      <c r="AR493" s="66"/>
    </row>
    <row r="494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109"/>
      <c r="Q494" s="66"/>
      <c r="R494" s="67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  <c r="AJ494" s="66"/>
      <c r="AK494" s="66"/>
      <c r="AL494" s="66"/>
      <c r="AM494" s="66"/>
      <c r="AN494" s="66"/>
      <c r="AO494" s="66"/>
      <c r="AP494" s="66"/>
      <c r="AQ494" s="66"/>
      <c r="AR494" s="66"/>
    </row>
    <row r="495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109"/>
      <c r="Q495" s="66"/>
      <c r="R495" s="67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  <c r="AJ495" s="66"/>
      <c r="AK495" s="66"/>
      <c r="AL495" s="66"/>
      <c r="AM495" s="66"/>
      <c r="AN495" s="66"/>
      <c r="AO495" s="66"/>
      <c r="AP495" s="66"/>
      <c r="AQ495" s="66"/>
      <c r="AR495" s="66"/>
    </row>
    <row r="496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109"/>
      <c r="Q496" s="66"/>
      <c r="R496" s="67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66"/>
      <c r="AL496" s="66"/>
      <c r="AM496" s="66"/>
      <c r="AN496" s="66"/>
      <c r="AO496" s="66"/>
      <c r="AP496" s="66"/>
      <c r="AQ496" s="66"/>
      <c r="AR496" s="66"/>
    </row>
    <row r="497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109"/>
      <c r="Q497" s="66"/>
      <c r="R497" s="67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66"/>
      <c r="AL497" s="66"/>
      <c r="AM497" s="66"/>
      <c r="AN497" s="66"/>
      <c r="AO497" s="66"/>
      <c r="AP497" s="66"/>
      <c r="AQ497" s="66"/>
      <c r="AR497" s="66"/>
    </row>
    <row r="49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109"/>
      <c r="Q498" s="66"/>
      <c r="R498" s="67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</row>
    <row r="499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109"/>
      <c r="Q499" s="66"/>
      <c r="R499" s="67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  <c r="AJ499" s="66"/>
      <c r="AK499" s="66"/>
      <c r="AL499" s="66"/>
      <c r="AM499" s="66"/>
      <c r="AN499" s="66"/>
      <c r="AO499" s="66"/>
      <c r="AP499" s="66"/>
      <c r="AQ499" s="66"/>
      <c r="AR499" s="66"/>
    </row>
    <row r="500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109"/>
      <c r="Q500" s="66"/>
      <c r="R500" s="67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  <c r="AJ500" s="66"/>
      <c r="AK500" s="66"/>
      <c r="AL500" s="66"/>
      <c r="AM500" s="66"/>
      <c r="AN500" s="66"/>
      <c r="AO500" s="66"/>
      <c r="AP500" s="66"/>
      <c r="AQ500" s="66"/>
      <c r="AR500" s="66"/>
    </row>
    <row r="50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109"/>
      <c r="Q501" s="66"/>
      <c r="R501" s="67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  <c r="AJ501" s="66"/>
      <c r="AK501" s="66"/>
      <c r="AL501" s="66"/>
      <c r="AM501" s="66"/>
      <c r="AN501" s="66"/>
      <c r="AO501" s="66"/>
      <c r="AP501" s="66"/>
      <c r="AQ501" s="66"/>
      <c r="AR501" s="66"/>
    </row>
    <row r="502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109"/>
      <c r="Q502" s="66"/>
      <c r="R502" s="67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  <c r="AJ502" s="66"/>
      <c r="AK502" s="66"/>
      <c r="AL502" s="66"/>
      <c r="AM502" s="66"/>
      <c r="AN502" s="66"/>
      <c r="AO502" s="66"/>
      <c r="AP502" s="66"/>
      <c r="AQ502" s="66"/>
      <c r="AR502" s="66"/>
    </row>
    <row r="503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109"/>
      <c r="Q503" s="66"/>
      <c r="R503" s="67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  <c r="AJ503" s="66"/>
      <c r="AK503" s="66"/>
      <c r="AL503" s="66"/>
      <c r="AM503" s="66"/>
      <c r="AN503" s="66"/>
      <c r="AO503" s="66"/>
      <c r="AP503" s="66"/>
      <c r="AQ503" s="66"/>
      <c r="AR503" s="66"/>
    </row>
    <row r="504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109"/>
      <c r="Q504" s="66"/>
      <c r="R504" s="67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  <c r="AJ504" s="66"/>
      <c r="AK504" s="66"/>
      <c r="AL504" s="66"/>
      <c r="AM504" s="66"/>
      <c r="AN504" s="66"/>
      <c r="AO504" s="66"/>
      <c r="AP504" s="66"/>
      <c r="AQ504" s="66"/>
      <c r="AR504" s="66"/>
    </row>
    <row r="505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109"/>
      <c r="Q505" s="66"/>
      <c r="R505" s="67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66"/>
      <c r="AL505" s="66"/>
      <c r="AM505" s="66"/>
      <c r="AN505" s="66"/>
      <c r="AO505" s="66"/>
      <c r="AP505" s="66"/>
      <c r="AQ505" s="66"/>
      <c r="AR505" s="66"/>
    </row>
    <row r="506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109"/>
      <c r="Q506" s="66"/>
      <c r="R506" s="67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66"/>
      <c r="AL506" s="66"/>
      <c r="AM506" s="66"/>
      <c r="AN506" s="66"/>
      <c r="AO506" s="66"/>
      <c r="AP506" s="66"/>
      <c r="AQ506" s="66"/>
      <c r="AR506" s="66"/>
    </row>
    <row r="507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109"/>
      <c r="Q507" s="66"/>
      <c r="R507" s="67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  <c r="AJ507" s="66"/>
      <c r="AK507" s="66"/>
      <c r="AL507" s="66"/>
      <c r="AM507" s="66"/>
      <c r="AN507" s="66"/>
      <c r="AO507" s="66"/>
      <c r="AP507" s="66"/>
      <c r="AQ507" s="66"/>
      <c r="AR507" s="66"/>
    </row>
    <row r="50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109"/>
      <c r="Q508" s="66"/>
      <c r="R508" s="67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  <c r="AJ508" s="66"/>
      <c r="AK508" s="66"/>
      <c r="AL508" s="66"/>
      <c r="AM508" s="66"/>
      <c r="AN508" s="66"/>
      <c r="AO508" s="66"/>
      <c r="AP508" s="66"/>
      <c r="AQ508" s="66"/>
      <c r="AR508" s="66"/>
    </row>
    <row r="509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109"/>
      <c r="Q509" s="66"/>
      <c r="R509" s="67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  <c r="AJ509" s="66"/>
      <c r="AK509" s="66"/>
      <c r="AL509" s="66"/>
      <c r="AM509" s="66"/>
      <c r="AN509" s="66"/>
      <c r="AO509" s="66"/>
      <c r="AP509" s="66"/>
      <c r="AQ509" s="66"/>
      <c r="AR509" s="66"/>
    </row>
    <row r="510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109"/>
      <c r="Q510" s="66"/>
      <c r="R510" s="67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  <c r="AJ510" s="66"/>
      <c r="AK510" s="66"/>
      <c r="AL510" s="66"/>
      <c r="AM510" s="66"/>
      <c r="AN510" s="66"/>
      <c r="AO510" s="66"/>
      <c r="AP510" s="66"/>
      <c r="AQ510" s="66"/>
      <c r="AR510" s="66"/>
    </row>
    <row r="51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109"/>
      <c r="Q511" s="66"/>
      <c r="R511" s="67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66"/>
      <c r="AL511" s="66"/>
      <c r="AM511" s="66"/>
      <c r="AN511" s="66"/>
      <c r="AO511" s="66"/>
      <c r="AP511" s="66"/>
      <c r="AQ511" s="66"/>
      <c r="AR511" s="66"/>
    </row>
    <row r="512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109"/>
      <c r="Q512" s="66"/>
      <c r="R512" s="67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66"/>
      <c r="AL512" s="66"/>
      <c r="AM512" s="66"/>
      <c r="AN512" s="66"/>
      <c r="AO512" s="66"/>
      <c r="AP512" s="66"/>
      <c r="AQ512" s="66"/>
      <c r="AR512" s="66"/>
    </row>
    <row r="513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109"/>
      <c r="Q513" s="66"/>
      <c r="R513" s="67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66"/>
      <c r="AL513" s="66"/>
      <c r="AM513" s="66"/>
      <c r="AN513" s="66"/>
      <c r="AO513" s="66"/>
      <c r="AP513" s="66"/>
      <c r="AQ513" s="66"/>
      <c r="AR513" s="66"/>
    </row>
    <row r="514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109"/>
      <c r="Q514" s="66"/>
      <c r="R514" s="67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</row>
    <row r="515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109"/>
      <c r="Q515" s="66"/>
      <c r="R515" s="67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  <c r="AJ515" s="66"/>
      <c r="AK515" s="66"/>
      <c r="AL515" s="66"/>
      <c r="AM515" s="66"/>
      <c r="AN515" s="66"/>
      <c r="AO515" s="66"/>
      <c r="AP515" s="66"/>
      <c r="AQ515" s="66"/>
      <c r="AR515" s="66"/>
    </row>
    <row r="516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109"/>
      <c r="Q516" s="66"/>
      <c r="R516" s="67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  <c r="AJ516" s="66"/>
      <c r="AK516" s="66"/>
      <c r="AL516" s="66"/>
      <c r="AM516" s="66"/>
      <c r="AN516" s="66"/>
      <c r="AO516" s="66"/>
      <c r="AP516" s="66"/>
      <c r="AQ516" s="66"/>
      <c r="AR516" s="66"/>
    </row>
    <row r="517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109"/>
      <c r="Q517" s="66"/>
      <c r="R517" s="67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  <c r="AJ517" s="66"/>
      <c r="AK517" s="66"/>
      <c r="AL517" s="66"/>
      <c r="AM517" s="66"/>
      <c r="AN517" s="66"/>
      <c r="AO517" s="66"/>
      <c r="AP517" s="66"/>
      <c r="AQ517" s="66"/>
      <c r="AR517" s="66"/>
    </row>
    <row r="51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109"/>
      <c r="Q518" s="66"/>
      <c r="R518" s="67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  <c r="AJ518" s="66"/>
      <c r="AK518" s="66"/>
      <c r="AL518" s="66"/>
      <c r="AM518" s="66"/>
      <c r="AN518" s="66"/>
      <c r="AO518" s="66"/>
      <c r="AP518" s="66"/>
      <c r="AQ518" s="66"/>
      <c r="AR518" s="66"/>
    </row>
    <row r="519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109"/>
      <c r="Q519" s="66"/>
      <c r="R519" s="67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  <c r="AJ519" s="66"/>
      <c r="AK519" s="66"/>
      <c r="AL519" s="66"/>
      <c r="AM519" s="66"/>
      <c r="AN519" s="66"/>
      <c r="AO519" s="66"/>
      <c r="AP519" s="66"/>
      <c r="AQ519" s="66"/>
      <c r="AR519" s="66"/>
    </row>
    <row r="520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109"/>
      <c r="Q520" s="66"/>
      <c r="R520" s="67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66"/>
      <c r="AL520" s="66"/>
      <c r="AM520" s="66"/>
      <c r="AN520" s="66"/>
      <c r="AO520" s="66"/>
      <c r="AP520" s="66"/>
      <c r="AQ520" s="66"/>
      <c r="AR520" s="66"/>
    </row>
    <row r="52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109"/>
      <c r="Q521" s="66"/>
      <c r="R521" s="67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66"/>
      <c r="AL521" s="66"/>
      <c r="AM521" s="66"/>
      <c r="AN521" s="66"/>
      <c r="AO521" s="66"/>
      <c r="AP521" s="66"/>
      <c r="AQ521" s="66"/>
      <c r="AR521" s="66"/>
    </row>
    <row r="522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109"/>
      <c r="Q522" s="66"/>
      <c r="R522" s="67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66"/>
      <c r="AL522" s="66"/>
      <c r="AM522" s="66"/>
      <c r="AN522" s="66"/>
      <c r="AO522" s="66"/>
      <c r="AP522" s="66"/>
      <c r="AQ522" s="66"/>
      <c r="AR522" s="66"/>
    </row>
    <row r="523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109"/>
      <c r="Q523" s="66"/>
      <c r="R523" s="67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  <c r="AJ523" s="66"/>
      <c r="AK523" s="66"/>
      <c r="AL523" s="66"/>
      <c r="AM523" s="66"/>
      <c r="AN523" s="66"/>
      <c r="AO523" s="66"/>
      <c r="AP523" s="66"/>
      <c r="AQ523" s="66"/>
      <c r="AR523" s="66"/>
    </row>
    <row r="524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109"/>
      <c r="Q524" s="66"/>
      <c r="R524" s="67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  <c r="AJ524" s="66"/>
      <c r="AK524" s="66"/>
      <c r="AL524" s="66"/>
      <c r="AM524" s="66"/>
      <c r="AN524" s="66"/>
      <c r="AO524" s="66"/>
      <c r="AP524" s="66"/>
      <c r="AQ524" s="66"/>
      <c r="AR524" s="66"/>
    </row>
    <row r="525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109"/>
      <c r="Q525" s="66"/>
      <c r="R525" s="67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  <c r="AJ525" s="66"/>
      <c r="AK525" s="66"/>
      <c r="AL525" s="66"/>
      <c r="AM525" s="66"/>
      <c r="AN525" s="66"/>
      <c r="AO525" s="66"/>
      <c r="AP525" s="66"/>
      <c r="AQ525" s="66"/>
      <c r="AR525" s="66"/>
    </row>
    <row r="526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109"/>
      <c r="Q526" s="66"/>
      <c r="R526" s="67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  <c r="AJ526" s="66"/>
      <c r="AK526" s="66"/>
      <c r="AL526" s="66"/>
      <c r="AM526" s="66"/>
      <c r="AN526" s="66"/>
      <c r="AO526" s="66"/>
      <c r="AP526" s="66"/>
      <c r="AQ526" s="66"/>
      <c r="AR526" s="66"/>
    </row>
    <row r="527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109"/>
      <c r="Q527" s="66"/>
      <c r="R527" s="67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  <c r="AJ527" s="66"/>
      <c r="AK527" s="66"/>
      <c r="AL527" s="66"/>
      <c r="AM527" s="66"/>
      <c r="AN527" s="66"/>
      <c r="AO527" s="66"/>
      <c r="AP527" s="66"/>
      <c r="AQ527" s="66"/>
      <c r="AR527" s="66"/>
    </row>
    <row r="52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109"/>
      <c r="Q528" s="66"/>
      <c r="R528" s="67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66"/>
      <c r="AL528" s="66"/>
      <c r="AM528" s="66"/>
      <c r="AN528" s="66"/>
      <c r="AO528" s="66"/>
      <c r="AP528" s="66"/>
      <c r="AQ528" s="66"/>
      <c r="AR528" s="66"/>
    </row>
    <row r="529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109"/>
      <c r="Q529" s="66"/>
      <c r="R529" s="67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  <c r="AJ529" s="66"/>
      <c r="AK529" s="66"/>
      <c r="AL529" s="66"/>
      <c r="AM529" s="66"/>
      <c r="AN529" s="66"/>
      <c r="AO529" s="66"/>
      <c r="AP529" s="66"/>
      <c r="AQ529" s="66"/>
      <c r="AR529" s="66"/>
    </row>
    <row r="530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109"/>
      <c r="Q530" s="66"/>
      <c r="R530" s="67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  <c r="AJ530" s="66"/>
      <c r="AK530" s="66"/>
      <c r="AL530" s="66"/>
      <c r="AM530" s="66"/>
      <c r="AN530" s="66"/>
      <c r="AO530" s="66"/>
      <c r="AP530" s="66"/>
      <c r="AQ530" s="66"/>
      <c r="AR530" s="66"/>
    </row>
    <row r="53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109"/>
      <c r="Q531" s="66"/>
      <c r="R531" s="67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  <c r="AJ531" s="66"/>
      <c r="AK531" s="66"/>
      <c r="AL531" s="66"/>
      <c r="AM531" s="66"/>
      <c r="AN531" s="66"/>
      <c r="AO531" s="66"/>
      <c r="AP531" s="66"/>
      <c r="AQ531" s="66"/>
      <c r="AR531" s="66"/>
    </row>
    <row r="532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109"/>
      <c r="Q532" s="66"/>
      <c r="R532" s="67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  <c r="AJ532" s="66"/>
      <c r="AK532" s="66"/>
      <c r="AL532" s="66"/>
      <c r="AM532" s="66"/>
      <c r="AN532" s="66"/>
      <c r="AO532" s="66"/>
      <c r="AP532" s="66"/>
      <c r="AQ532" s="66"/>
      <c r="AR532" s="66"/>
    </row>
    <row r="533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109"/>
      <c r="Q533" s="66"/>
      <c r="R533" s="67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/>
      <c r="AL533" s="66"/>
      <c r="AM533" s="66"/>
      <c r="AN533" s="66"/>
      <c r="AO533" s="66"/>
      <c r="AP533" s="66"/>
      <c r="AQ533" s="66"/>
      <c r="AR533" s="66"/>
    </row>
    <row r="534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109"/>
      <c r="Q534" s="66"/>
      <c r="R534" s="67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/>
      <c r="AN534" s="66"/>
      <c r="AO534" s="66"/>
      <c r="AP534" s="66"/>
      <c r="AQ534" s="66"/>
      <c r="AR534" s="66"/>
    </row>
    <row r="535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109"/>
      <c r="Q535" s="66"/>
      <c r="R535" s="67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  <c r="AJ535" s="66"/>
      <c r="AK535" s="66"/>
      <c r="AL535" s="66"/>
      <c r="AM535" s="66"/>
      <c r="AN535" s="66"/>
      <c r="AO535" s="66"/>
      <c r="AP535" s="66"/>
      <c r="AQ535" s="66"/>
      <c r="AR535" s="66"/>
    </row>
    <row r="536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109"/>
      <c r="Q536" s="66"/>
      <c r="R536" s="67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66"/>
      <c r="AL536" s="66"/>
      <c r="AM536" s="66"/>
      <c r="AN536" s="66"/>
      <c r="AO536" s="66"/>
      <c r="AP536" s="66"/>
      <c r="AQ536" s="66"/>
      <c r="AR536" s="66"/>
    </row>
    <row r="537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109"/>
      <c r="Q537" s="66"/>
      <c r="R537" s="67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66"/>
      <c r="AL537" s="66"/>
      <c r="AM537" s="66"/>
      <c r="AN537" s="66"/>
      <c r="AO537" s="66"/>
      <c r="AP537" s="66"/>
      <c r="AQ537" s="66"/>
      <c r="AR537" s="66"/>
    </row>
    <row r="53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109"/>
      <c r="Q538" s="66"/>
      <c r="R538" s="67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  <c r="AJ538" s="66"/>
      <c r="AK538" s="66"/>
      <c r="AL538" s="66"/>
      <c r="AM538" s="66"/>
      <c r="AN538" s="66"/>
      <c r="AO538" s="66"/>
      <c r="AP538" s="66"/>
      <c r="AQ538" s="66"/>
      <c r="AR538" s="66"/>
    </row>
    <row r="539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109"/>
      <c r="Q539" s="66"/>
      <c r="R539" s="67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  <c r="AJ539" s="66"/>
      <c r="AK539" s="66"/>
      <c r="AL539" s="66"/>
      <c r="AM539" s="66"/>
      <c r="AN539" s="66"/>
      <c r="AO539" s="66"/>
      <c r="AP539" s="66"/>
      <c r="AQ539" s="66"/>
      <c r="AR539" s="66"/>
    </row>
    <row r="540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109"/>
      <c r="Q540" s="66"/>
      <c r="R540" s="67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  <c r="AJ540" s="66"/>
      <c r="AK540" s="66"/>
      <c r="AL540" s="66"/>
      <c r="AM540" s="66"/>
      <c r="AN540" s="66"/>
      <c r="AO540" s="66"/>
      <c r="AP540" s="66"/>
      <c r="AQ540" s="66"/>
      <c r="AR540" s="66"/>
    </row>
    <row r="54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109"/>
      <c r="Q541" s="66"/>
      <c r="R541" s="67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  <c r="AJ541" s="66"/>
      <c r="AK541" s="66"/>
      <c r="AL541" s="66"/>
      <c r="AM541" s="66"/>
      <c r="AN541" s="66"/>
      <c r="AO541" s="66"/>
      <c r="AP541" s="66"/>
      <c r="AQ541" s="66"/>
      <c r="AR541" s="66"/>
    </row>
    <row r="542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109"/>
      <c r="Q542" s="66"/>
      <c r="R542" s="67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  <c r="AJ542" s="66"/>
      <c r="AK542" s="66"/>
      <c r="AL542" s="66"/>
      <c r="AM542" s="66"/>
      <c r="AN542" s="66"/>
      <c r="AO542" s="66"/>
      <c r="AP542" s="66"/>
      <c r="AQ542" s="66"/>
      <c r="AR542" s="66"/>
    </row>
    <row r="543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109"/>
      <c r="Q543" s="66"/>
      <c r="R543" s="67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  <c r="AJ543" s="66"/>
      <c r="AK543" s="66"/>
      <c r="AL543" s="66"/>
      <c r="AM543" s="66"/>
      <c r="AN543" s="66"/>
      <c r="AO543" s="66"/>
      <c r="AP543" s="66"/>
      <c r="AQ543" s="66"/>
      <c r="AR543" s="66"/>
    </row>
    <row r="544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109"/>
      <c r="Q544" s="66"/>
      <c r="R544" s="67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  <c r="AJ544" s="66"/>
      <c r="AK544" s="66"/>
      <c r="AL544" s="66"/>
      <c r="AM544" s="66"/>
      <c r="AN544" s="66"/>
      <c r="AO544" s="66"/>
      <c r="AP544" s="66"/>
      <c r="AQ544" s="66"/>
      <c r="AR544" s="66"/>
    </row>
    <row r="545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109"/>
      <c r="Q545" s="66"/>
      <c r="R545" s="67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  <c r="AJ545" s="66"/>
      <c r="AK545" s="66"/>
      <c r="AL545" s="66"/>
      <c r="AM545" s="66"/>
      <c r="AN545" s="66"/>
      <c r="AO545" s="66"/>
      <c r="AP545" s="66"/>
      <c r="AQ545" s="66"/>
      <c r="AR545" s="66"/>
    </row>
    <row r="546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109"/>
      <c r="Q546" s="66"/>
      <c r="R546" s="67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  <c r="AJ546" s="66"/>
      <c r="AK546" s="66"/>
      <c r="AL546" s="66"/>
      <c r="AM546" s="66"/>
      <c r="AN546" s="66"/>
      <c r="AO546" s="66"/>
      <c r="AP546" s="66"/>
      <c r="AQ546" s="66"/>
      <c r="AR546" s="66"/>
    </row>
    <row r="547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109"/>
      <c r="Q547" s="66"/>
      <c r="R547" s="67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  <c r="AJ547" s="66"/>
      <c r="AK547" s="66"/>
      <c r="AL547" s="66"/>
      <c r="AM547" s="66"/>
      <c r="AN547" s="66"/>
      <c r="AO547" s="66"/>
      <c r="AP547" s="66"/>
      <c r="AQ547" s="66"/>
      <c r="AR547" s="66"/>
    </row>
    <row r="54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109"/>
      <c r="Q548" s="66"/>
      <c r="R548" s="67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  <c r="AJ548" s="66"/>
      <c r="AK548" s="66"/>
      <c r="AL548" s="66"/>
      <c r="AM548" s="66"/>
      <c r="AN548" s="66"/>
      <c r="AO548" s="66"/>
      <c r="AP548" s="66"/>
      <c r="AQ548" s="66"/>
      <c r="AR548" s="66"/>
    </row>
    <row r="549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109"/>
      <c r="Q549" s="66"/>
      <c r="R549" s="67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  <c r="AJ549" s="66"/>
      <c r="AK549" s="66"/>
      <c r="AL549" s="66"/>
      <c r="AM549" s="66"/>
      <c r="AN549" s="66"/>
      <c r="AO549" s="66"/>
      <c r="AP549" s="66"/>
      <c r="AQ549" s="66"/>
      <c r="AR549" s="66"/>
    </row>
    <row r="550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109"/>
      <c r="Q550" s="66"/>
      <c r="R550" s="67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  <c r="AJ550" s="66"/>
      <c r="AK550" s="66"/>
      <c r="AL550" s="66"/>
      <c r="AM550" s="66"/>
      <c r="AN550" s="66"/>
      <c r="AO550" s="66"/>
      <c r="AP550" s="66"/>
      <c r="AQ550" s="66"/>
      <c r="AR550" s="66"/>
    </row>
    <row r="55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109"/>
      <c r="Q551" s="66"/>
      <c r="R551" s="67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  <c r="AJ551" s="66"/>
      <c r="AK551" s="66"/>
      <c r="AL551" s="66"/>
      <c r="AM551" s="66"/>
      <c r="AN551" s="66"/>
      <c r="AO551" s="66"/>
      <c r="AP551" s="66"/>
      <c r="AQ551" s="66"/>
      <c r="AR551" s="66"/>
    </row>
    <row r="552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109"/>
      <c r="Q552" s="66"/>
      <c r="R552" s="67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  <c r="AJ552" s="66"/>
      <c r="AK552" s="66"/>
      <c r="AL552" s="66"/>
      <c r="AM552" s="66"/>
      <c r="AN552" s="66"/>
      <c r="AO552" s="66"/>
      <c r="AP552" s="66"/>
      <c r="AQ552" s="66"/>
      <c r="AR552" s="66"/>
    </row>
    <row r="553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109"/>
      <c r="Q553" s="66"/>
      <c r="R553" s="67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  <c r="AJ553" s="66"/>
      <c r="AK553" s="66"/>
      <c r="AL553" s="66"/>
      <c r="AM553" s="66"/>
      <c r="AN553" s="66"/>
      <c r="AO553" s="66"/>
      <c r="AP553" s="66"/>
      <c r="AQ553" s="66"/>
      <c r="AR553" s="66"/>
    </row>
    <row r="554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109"/>
      <c r="Q554" s="66"/>
      <c r="R554" s="67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  <c r="AJ554" s="66"/>
      <c r="AK554" s="66"/>
      <c r="AL554" s="66"/>
      <c r="AM554" s="66"/>
      <c r="AN554" s="66"/>
      <c r="AO554" s="66"/>
      <c r="AP554" s="66"/>
      <c r="AQ554" s="66"/>
      <c r="AR554" s="66"/>
    </row>
    <row r="555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109"/>
      <c r="Q555" s="66"/>
      <c r="R555" s="67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  <c r="AJ555" s="66"/>
      <c r="AK555" s="66"/>
      <c r="AL555" s="66"/>
      <c r="AM555" s="66"/>
      <c r="AN555" s="66"/>
      <c r="AO555" s="66"/>
      <c r="AP555" s="66"/>
      <c r="AQ555" s="66"/>
      <c r="AR555" s="66"/>
    </row>
    <row r="556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109"/>
      <c r="Q556" s="66"/>
      <c r="R556" s="67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  <c r="AJ556" s="66"/>
      <c r="AK556" s="66"/>
      <c r="AL556" s="66"/>
      <c r="AM556" s="66"/>
      <c r="AN556" s="66"/>
      <c r="AO556" s="66"/>
      <c r="AP556" s="66"/>
      <c r="AQ556" s="66"/>
      <c r="AR556" s="66"/>
    </row>
    <row r="557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109"/>
      <c r="Q557" s="66"/>
      <c r="R557" s="67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  <c r="AJ557" s="66"/>
      <c r="AK557" s="66"/>
      <c r="AL557" s="66"/>
      <c r="AM557" s="66"/>
      <c r="AN557" s="66"/>
      <c r="AO557" s="66"/>
      <c r="AP557" s="66"/>
      <c r="AQ557" s="66"/>
      <c r="AR557" s="66"/>
    </row>
    <row r="55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109"/>
      <c r="Q558" s="66"/>
      <c r="R558" s="67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  <c r="AJ558" s="66"/>
      <c r="AK558" s="66"/>
      <c r="AL558" s="66"/>
      <c r="AM558" s="66"/>
      <c r="AN558" s="66"/>
      <c r="AO558" s="66"/>
      <c r="AP558" s="66"/>
      <c r="AQ558" s="66"/>
      <c r="AR558" s="66"/>
    </row>
    <row r="559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109"/>
      <c r="Q559" s="66"/>
      <c r="R559" s="67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  <c r="AJ559" s="66"/>
      <c r="AK559" s="66"/>
      <c r="AL559" s="66"/>
      <c r="AM559" s="66"/>
      <c r="AN559" s="66"/>
      <c r="AO559" s="66"/>
      <c r="AP559" s="66"/>
      <c r="AQ559" s="66"/>
      <c r="AR559" s="66"/>
    </row>
    <row r="560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109"/>
      <c r="Q560" s="66"/>
      <c r="R560" s="67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  <c r="AJ560" s="66"/>
      <c r="AK560" s="66"/>
      <c r="AL560" s="66"/>
      <c r="AM560" s="66"/>
      <c r="AN560" s="66"/>
      <c r="AO560" s="66"/>
      <c r="AP560" s="66"/>
      <c r="AQ560" s="66"/>
      <c r="AR560" s="66"/>
    </row>
    <row r="56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109"/>
      <c r="Q561" s="66"/>
      <c r="R561" s="67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  <c r="AJ561" s="66"/>
      <c r="AK561" s="66"/>
      <c r="AL561" s="66"/>
      <c r="AM561" s="66"/>
      <c r="AN561" s="66"/>
      <c r="AO561" s="66"/>
      <c r="AP561" s="66"/>
      <c r="AQ561" s="66"/>
      <c r="AR561" s="66"/>
    </row>
    <row r="562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109"/>
      <c r="Q562" s="66"/>
      <c r="R562" s="67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  <c r="AJ562" s="66"/>
      <c r="AK562" s="66"/>
      <c r="AL562" s="66"/>
      <c r="AM562" s="66"/>
      <c r="AN562" s="66"/>
      <c r="AO562" s="66"/>
      <c r="AP562" s="66"/>
      <c r="AQ562" s="66"/>
      <c r="AR562" s="66"/>
    </row>
    <row r="563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109"/>
      <c r="Q563" s="66"/>
      <c r="R563" s="67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  <c r="AJ563" s="66"/>
      <c r="AK563" s="66"/>
      <c r="AL563" s="66"/>
      <c r="AM563" s="66"/>
      <c r="AN563" s="66"/>
      <c r="AO563" s="66"/>
      <c r="AP563" s="66"/>
      <c r="AQ563" s="66"/>
      <c r="AR563" s="66"/>
    </row>
    <row r="564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109"/>
      <c r="Q564" s="66"/>
      <c r="R564" s="67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  <c r="AJ564" s="66"/>
      <c r="AK564" s="66"/>
      <c r="AL564" s="66"/>
      <c r="AM564" s="66"/>
      <c r="AN564" s="66"/>
      <c r="AO564" s="66"/>
      <c r="AP564" s="66"/>
      <c r="AQ564" s="66"/>
      <c r="AR564" s="66"/>
    </row>
    <row r="565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109"/>
      <c r="Q565" s="66"/>
      <c r="R565" s="67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  <c r="AJ565" s="66"/>
      <c r="AK565" s="66"/>
      <c r="AL565" s="66"/>
      <c r="AM565" s="66"/>
      <c r="AN565" s="66"/>
      <c r="AO565" s="66"/>
      <c r="AP565" s="66"/>
      <c r="AQ565" s="66"/>
      <c r="AR565" s="66"/>
    </row>
    <row r="566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109"/>
      <c r="Q566" s="66"/>
      <c r="R566" s="67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  <c r="AJ566" s="66"/>
      <c r="AK566" s="66"/>
      <c r="AL566" s="66"/>
      <c r="AM566" s="66"/>
      <c r="AN566" s="66"/>
      <c r="AO566" s="66"/>
      <c r="AP566" s="66"/>
      <c r="AQ566" s="66"/>
      <c r="AR566" s="66"/>
    </row>
    <row r="567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109"/>
      <c r="Q567" s="66"/>
      <c r="R567" s="67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  <c r="AJ567" s="66"/>
      <c r="AK567" s="66"/>
      <c r="AL567" s="66"/>
      <c r="AM567" s="66"/>
      <c r="AN567" s="66"/>
      <c r="AO567" s="66"/>
      <c r="AP567" s="66"/>
      <c r="AQ567" s="66"/>
      <c r="AR567" s="66"/>
    </row>
    <row r="56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109"/>
      <c r="Q568" s="66"/>
      <c r="R568" s="67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  <c r="AJ568" s="66"/>
      <c r="AK568" s="66"/>
      <c r="AL568" s="66"/>
      <c r="AM568" s="66"/>
      <c r="AN568" s="66"/>
      <c r="AO568" s="66"/>
      <c r="AP568" s="66"/>
      <c r="AQ568" s="66"/>
      <c r="AR568" s="66"/>
    </row>
    <row r="569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109"/>
      <c r="Q569" s="66"/>
      <c r="R569" s="67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  <c r="AJ569" s="66"/>
      <c r="AK569" s="66"/>
      <c r="AL569" s="66"/>
      <c r="AM569" s="66"/>
      <c r="AN569" s="66"/>
      <c r="AO569" s="66"/>
      <c r="AP569" s="66"/>
      <c r="AQ569" s="66"/>
      <c r="AR569" s="66"/>
    </row>
    <row r="570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109"/>
      <c r="Q570" s="66"/>
      <c r="R570" s="67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  <c r="AJ570" s="66"/>
      <c r="AK570" s="66"/>
      <c r="AL570" s="66"/>
      <c r="AM570" s="66"/>
      <c r="AN570" s="66"/>
      <c r="AO570" s="66"/>
      <c r="AP570" s="66"/>
      <c r="AQ570" s="66"/>
      <c r="AR570" s="66"/>
    </row>
    <row r="57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109"/>
      <c r="Q571" s="66"/>
      <c r="R571" s="67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  <c r="AJ571" s="66"/>
      <c r="AK571" s="66"/>
      <c r="AL571" s="66"/>
      <c r="AM571" s="66"/>
      <c r="AN571" s="66"/>
      <c r="AO571" s="66"/>
      <c r="AP571" s="66"/>
      <c r="AQ571" s="66"/>
      <c r="AR571" s="66"/>
    </row>
    <row r="572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109"/>
      <c r="Q572" s="66"/>
      <c r="R572" s="67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  <c r="AJ572" s="66"/>
      <c r="AK572" s="66"/>
      <c r="AL572" s="66"/>
      <c r="AM572" s="66"/>
      <c r="AN572" s="66"/>
      <c r="AO572" s="66"/>
      <c r="AP572" s="66"/>
      <c r="AQ572" s="66"/>
      <c r="AR572" s="66"/>
    </row>
    <row r="573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109"/>
      <c r="Q573" s="66"/>
      <c r="R573" s="67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  <c r="AJ573" s="66"/>
      <c r="AK573" s="66"/>
      <c r="AL573" s="66"/>
      <c r="AM573" s="66"/>
      <c r="AN573" s="66"/>
      <c r="AO573" s="66"/>
      <c r="AP573" s="66"/>
      <c r="AQ573" s="66"/>
      <c r="AR573" s="66"/>
    </row>
    <row r="574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109"/>
      <c r="Q574" s="66"/>
      <c r="R574" s="67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  <c r="AJ574" s="66"/>
      <c r="AK574" s="66"/>
      <c r="AL574" s="66"/>
      <c r="AM574" s="66"/>
      <c r="AN574" s="66"/>
      <c r="AO574" s="66"/>
      <c r="AP574" s="66"/>
      <c r="AQ574" s="66"/>
      <c r="AR574" s="66"/>
    </row>
    <row r="575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109"/>
      <c r="Q575" s="66"/>
      <c r="R575" s="67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  <c r="AJ575" s="66"/>
      <c r="AK575" s="66"/>
      <c r="AL575" s="66"/>
      <c r="AM575" s="66"/>
      <c r="AN575" s="66"/>
      <c r="AO575" s="66"/>
      <c r="AP575" s="66"/>
      <c r="AQ575" s="66"/>
      <c r="AR575" s="66"/>
    </row>
    <row r="576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109"/>
      <c r="Q576" s="66"/>
      <c r="R576" s="67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  <c r="AJ576" s="66"/>
      <c r="AK576" s="66"/>
      <c r="AL576" s="66"/>
      <c r="AM576" s="66"/>
      <c r="AN576" s="66"/>
      <c r="AO576" s="66"/>
      <c r="AP576" s="66"/>
      <c r="AQ576" s="66"/>
      <c r="AR576" s="66"/>
    </row>
    <row r="577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109"/>
      <c r="Q577" s="66"/>
      <c r="R577" s="67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  <c r="AJ577" s="66"/>
      <c r="AK577" s="66"/>
      <c r="AL577" s="66"/>
      <c r="AM577" s="66"/>
      <c r="AN577" s="66"/>
      <c r="AO577" s="66"/>
      <c r="AP577" s="66"/>
      <c r="AQ577" s="66"/>
      <c r="AR577" s="66"/>
    </row>
    <row r="57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109"/>
      <c r="Q578" s="66"/>
      <c r="R578" s="67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  <c r="AJ578" s="66"/>
      <c r="AK578" s="66"/>
      <c r="AL578" s="66"/>
      <c r="AM578" s="66"/>
      <c r="AN578" s="66"/>
      <c r="AO578" s="66"/>
      <c r="AP578" s="66"/>
      <c r="AQ578" s="66"/>
      <c r="AR578" s="66"/>
    </row>
    <row r="579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109"/>
      <c r="Q579" s="66"/>
      <c r="R579" s="67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  <c r="AJ579" s="66"/>
      <c r="AK579" s="66"/>
      <c r="AL579" s="66"/>
      <c r="AM579" s="66"/>
      <c r="AN579" s="66"/>
      <c r="AO579" s="66"/>
      <c r="AP579" s="66"/>
      <c r="AQ579" s="66"/>
      <c r="AR579" s="66"/>
    </row>
    <row r="580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109"/>
      <c r="Q580" s="66"/>
      <c r="R580" s="67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  <c r="AJ580" s="66"/>
      <c r="AK580" s="66"/>
      <c r="AL580" s="66"/>
      <c r="AM580" s="66"/>
      <c r="AN580" s="66"/>
      <c r="AO580" s="66"/>
      <c r="AP580" s="66"/>
      <c r="AQ580" s="66"/>
      <c r="AR580" s="66"/>
    </row>
    <row r="58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109"/>
      <c r="Q581" s="66"/>
      <c r="R581" s="67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  <c r="AJ581" s="66"/>
      <c r="AK581" s="66"/>
      <c r="AL581" s="66"/>
      <c r="AM581" s="66"/>
      <c r="AN581" s="66"/>
      <c r="AO581" s="66"/>
      <c r="AP581" s="66"/>
      <c r="AQ581" s="66"/>
      <c r="AR581" s="66"/>
    </row>
    <row r="582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109"/>
      <c r="Q582" s="66"/>
      <c r="R582" s="67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  <c r="AJ582" s="66"/>
      <c r="AK582" s="66"/>
      <c r="AL582" s="66"/>
      <c r="AM582" s="66"/>
      <c r="AN582" s="66"/>
      <c r="AO582" s="66"/>
      <c r="AP582" s="66"/>
      <c r="AQ582" s="66"/>
      <c r="AR582" s="66"/>
    </row>
    <row r="583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109"/>
      <c r="Q583" s="66"/>
      <c r="R583" s="67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  <c r="AJ583" s="66"/>
      <c r="AK583" s="66"/>
      <c r="AL583" s="66"/>
      <c r="AM583" s="66"/>
      <c r="AN583" s="66"/>
      <c r="AO583" s="66"/>
      <c r="AP583" s="66"/>
      <c r="AQ583" s="66"/>
      <c r="AR583" s="66"/>
    </row>
    <row r="584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109"/>
      <c r="Q584" s="66"/>
      <c r="R584" s="67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  <c r="AJ584" s="66"/>
      <c r="AK584" s="66"/>
      <c r="AL584" s="66"/>
      <c r="AM584" s="66"/>
      <c r="AN584" s="66"/>
      <c r="AO584" s="66"/>
      <c r="AP584" s="66"/>
      <c r="AQ584" s="66"/>
      <c r="AR584" s="66"/>
    </row>
    <row r="585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109"/>
      <c r="Q585" s="66"/>
      <c r="R585" s="67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  <c r="AJ585" s="66"/>
      <c r="AK585" s="66"/>
      <c r="AL585" s="66"/>
      <c r="AM585" s="66"/>
      <c r="AN585" s="66"/>
      <c r="AO585" s="66"/>
      <c r="AP585" s="66"/>
      <c r="AQ585" s="66"/>
      <c r="AR585" s="66"/>
    </row>
    <row r="586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109"/>
      <c r="Q586" s="66"/>
      <c r="R586" s="67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  <c r="AJ586" s="66"/>
      <c r="AK586" s="66"/>
      <c r="AL586" s="66"/>
      <c r="AM586" s="66"/>
      <c r="AN586" s="66"/>
      <c r="AO586" s="66"/>
      <c r="AP586" s="66"/>
      <c r="AQ586" s="66"/>
      <c r="AR586" s="66"/>
    </row>
    <row r="587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109"/>
      <c r="Q587" s="66"/>
      <c r="R587" s="67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  <c r="AJ587" s="66"/>
      <c r="AK587" s="66"/>
      <c r="AL587" s="66"/>
      <c r="AM587" s="66"/>
      <c r="AN587" s="66"/>
      <c r="AO587" s="66"/>
      <c r="AP587" s="66"/>
      <c r="AQ587" s="66"/>
      <c r="AR587" s="66"/>
    </row>
    <row r="58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109"/>
      <c r="Q588" s="66"/>
      <c r="R588" s="67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  <c r="AJ588" s="66"/>
      <c r="AK588" s="66"/>
      <c r="AL588" s="66"/>
      <c r="AM588" s="66"/>
      <c r="AN588" s="66"/>
      <c r="AO588" s="66"/>
      <c r="AP588" s="66"/>
      <c r="AQ588" s="66"/>
      <c r="AR588" s="66"/>
    </row>
    <row r="589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109"/>
      <c r="Q589" s="66"/>
      <c r="R589" s="67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  <c r="AJ589" s="66"/>
      <c r="AK589" s="66"/>
      <c r="AL589" s="66"/>
      <c r="AM589" s="66"/>
      <c r="AN589" s="66"/>
      <c r="AO589" s="66"/>
      <c r="AP589" s="66"/>
      <c r="AQ589" s="66"/>
      <c r="AR589" s="66"/>
    </row>
    <row r="590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109"/>
      <c r="Q590" s="66"/>
      <c r="R590" s="67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  <c r="AJ590" s="66"/>
      <c r="AK590" s="66"/>
      <c r="AL590" s="66"/>
      <c r="AM590" s="66"/>
      <c r="AN590" s="66"/>
      <c r="AO590" s="66"/>
      <c r="AP590" s="66"/>
      <c r="AQ590" s="66"/>
      <c r="AR590" s="66"/>
    </row>
    <row r="59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109"/>
      <c r="Q591" s="66"/>
      <c r="R591" s="67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  <c r="AJ591" s="66"/>
      <c r="AK591" s="66"/>
      <c r="AL591" s="66"/>
      <c r="AM591" s="66"/>
      <c r="AN591" s="66"/>
      <c r="AO591" s="66"/>
      <c r="AP591" s="66"/>
      <c r="AQ591" s="66"/>
      <c r="AR591" s="66"/>
    </row>
    <row r="592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109"/>
      <c r="Q592" s="66"/>
      <c r="R592" s="67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  <c r="AJ592" s="66"/>
      <c r="AK592" s="66"/>
      <c r="AL592" s="66"/>
      <c r="AM592" s="66"/>
      <c r="AN592" s="66"/>
      <c r="AO592" s="66"/>
      <c r="AP592" s="66"/>
      <c r="AQ592" s="66"/>
      <c r="AR592" s="66"/>
    </row>
    <row r="593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109"/>
      <c r="Q593" s="66"/>
      <c r="R593" s="67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  <c r="AJ593" s="66"/>
      <c r="AK593" s="66"/>
      <c r="AL593" s="66"/>
      <c r="AM593" s="66"/>
      <c r="AN593" s="66"/>
      <c r="AO593" s="66"/>
      <c r="AP593" s="66"/>
      <c r="AQ593" s="66"/>
      <c r="AR593" s="66"/>
    </row>
    <row r="594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109"/>
      <c r="Q594" s="66"/>
      <c r="R594" s="67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  <c r="AJ594" s="66"/>
      <c r="AK594" s="66"/>
      <c r="AL594" s="66"/>
      <c r="AM594" s="66"/>
      <c r="AN594" s="66"/>
      <c r="AO594" s="66"/>
      <c r="AP594" s="66"/>
      <c r="AQ594" s="66"/>
      <c r="AR594" s="66"/>
    </row>
    <row r="595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109"/>
      <c r="Q595" s="66"/>
      <c r="R595" s="67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  <c r="AJ595" s="66"/>
      <c r="AK595" s="66"/>
      <c r="AL595" s="66"/>
      <c r="AM595" s="66"/>
      <c r="AN595" s="66"/>
      <c r="AO595" s="66"/>
      <c r="AP595" s="66"/>
      <c r="AQ595" s="66"/>
      <c r="AR595" s="66"/>
    </row>
    <row r="596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109"/>
      <c r="Q596" s="66"/>
      <c r="R596" s="67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  <c r="AJ596" s="66"/>
      <c r="AK596" s="66"/>
      <c r="AL596" s="66"/>
      <c r="AM596" s="66"/>
      <c r="AN596" s="66"/>
      <c r="AO596" s="66"/>
      <c r="AP596" s="66"/>
      <c r="AQ596" s="66"/>
      <c r="AR596" s="66"/>
    </row>
    <row r="597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109"/>
      <c r="Q597" s="66"/>
      <c r="R597" s="67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  <c r="AJ597" s="66"/>
      <c r="AK597" s="66"/>
      <c r="AL597" s="66"/>
      <c r="AM597" s="66"/>
      <c r="AN597" s="66"/>
      <c r="AO597" s="66"/>
      <c r="AP597" s="66"/>
      <c r="AQ597" s="66"/>
      <c r="AR597" s="66"/>
    </row>
    <row r="59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109"/>
      <c r="Q598" s="66"/>
      <c r="R598" s="67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  <c r="AJ598" s="66"/>
      <c r="AK598" s="66"/>
      <c r="AL598" s="66"/>
      <c r="AM598" s="66"/>
      <c r="AN598" s="66"/>
      <c r="AO598" s="66"/>
      <c r="AP598" s="66"/>
      <c r="AQ598" s="66"/>
      <c r="AR598" s="66"/>
    </row>
    <row r="599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109"/>
      <c r="Q599" s="66"/>
      <c r="R599" s="67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  <c r="AJ599" s="66"/>
      <c r="AK599" s="66"/>
      <c r="AL599" s="66"/>
      <c r="AM599" s="66"/>
      <c r="AN599" s="66"/>
      <c r="AO599" s="66"/>
      <c r="AP599" s="66"/>
      <c r="AQ599" s="66"/>
      <c r="AR599" s="66"/>
    </row>
    <row r="600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109"/>
      <c r="Q600" s="66"/>
      <c r="R600" s="67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  <c r="AJ600" s="66"/>
      <c r="AK600" s="66"/>
      <c r="AL600" s="66"/>
      <c r="AM600" s="66"/>
      <c r="AN600" s="66"/>
      <c r="AO600" s="66"/>
      <c r="AP600" s="66"/>
      <c r="AQ600" s="66"/>
      <c r="AR600" s="66"/>
    </row>
    <row r="60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109"/>
      <c r="Q601" s="66"/>
      <c r="R601" s="67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  <c r="AJ601" s="66"/>
      <c r="AK601" s="66"/>
      <c r="AL601" s="66"/>
      <c r="AM601" s="66"/>
      <c r="AN601" s="66"/>
      <c r="AO601" s="66"/>
      <c r="AP601" s="66"/>
      <c r="AQ601" s="66"/>
      <c r="AR601" s="66"/>
    </row>
    <row r="602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109"/>
      <c r="Q602" s="66"/>
      <c r="R602" s="67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  <c r="AJ602" s="66"/>
      <c r="AK602" s="66"/>
      <c r="AL602" s="66"/>
      <c r="AM602" s="66"/>
      <c r="AN602" s="66"/>
      <c r="AO602" s="66"/>
      <c r="AP602" s="66"/>
      <c r="AQ602" s="66"/>
      <c r="AR602" s="66"/>
    </row>
    <row r="603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109"/>
      <c r="Q603" s="66"/>
      <c r="R603" s="67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  <c r="AJ603" s="66"/>
      <c r="AK603" s="66"/>
      <c r="AL603" s="66"/>
      <c r="AM603" s="66"/>
      <c r="AN603" s="66"/>
      <c r="AO603" s="66"/>
      <c r="AP603" s="66"/>
      <c r="AQ603" s="66"/>
      <c r="AR603" s="66"/>
    </row>
    <row r="604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109"/>
      <c r="Q604" s="66"/>
      <c r="R604" s="67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  <c r="AJ604" s="66"/>
      <c r="AK604" s="66"/>
      <c r="AL604" s="66"/>
      <c r="AM604" s="66"/>
      <c r="AN604" s="66"/>
      <c r="AO604" s="66"/>
      <c r="AP604" s="66"/>
      <c r="AQ604" s="66"/>
      <c r="AR604" s="66"/>
    </row>
    <row r="605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109"/>
      <c r="Q605" s="66"/>
      <c r="R605" s="67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  <c r="AJ605" s="66"/>
      <c r="AK605" s="66"/>
      <c r="AL605" s="66"/>
      <c r="AM605" s="66"/>
      <c r="AN605" s="66"/>
      <c r="AO605" s="66"/>
      <c r="AP605" s="66"/>
      <c r="AQ605" s="66"/>
      <c r="AR605" s="66"/>
    </row>
    <row r="606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109"/>
      <c r="Q606" s="66"/>
      <c r="R606" s="67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  <c r="AJ606" s="66"/>
      <c r="AK606" s="66"/>
      <c r="AL606" s="66"/>
      <c r="AM606" s="66"/>
      <c r="AN606" s="66"/>
      <c r="AO606" s="66"/>
      <c r="AP606" s="66"/>
      <c r="AQ606" s="66"/>
      <c r="AR606" s="66"/>
    </row>
    <row r="607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109"/>
      <c r="Q607" s="66"/>
      <c r="R607" s="67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  <c r="AJ607" s="66"/>
      <c r="AK607" s="66"/>
      <c r="AL607" s="66"/>
      <c r="AM607" s="66"/>
      <c r="AN607" s="66"/>
      <c r="AO607" s="66"/>
      <c r="AP607" s="66"/>
      <c r="AQ607" s="66"/>
      <c r="AR607" s="66"/>
    </row>
    <row r="60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109"/>
      <c r="Q608" s="66"/>
      <c r="R608" s="67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  <c r="AJ608" s="66"/>
      <c r="AK608" s="66"/>
      <c r="AL608" s="66"/>
      <c r="AM608" s="66"/>
      <c r="AN608" s="66"/>
      <c r="AO608" s="66"/>
      <c r="AP608" s="66"/>
      <c r="AQ608" s="66"/>
      <c r="AR608" s="66"/>
    </row>
    <row r="609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109"/>
      <c r="Q609" s="66"/>
      <c r="R609" s="67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  <c r="AJ609" s="66"/>
      <c r="AK609" s="66"/>
      <c r="AL609" s="66"/>
      <c r="AM609" s="66"/>
      <c r="AN609" s="66"/>
      <c r="AO609" s="66"/>
      <c r="AP609" s="66"/>
      <c r="AQ609" s="66"/>
      <c r="AR609" s="66"/>
    </row>
    <row r="610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109"/>
      <c r="Q610" s="66"/>
      <c r="R610" s="67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  <c r="AJ610" s="66"/>
      <c r="AK610" s="66"/>
      <c r="AL610" s="66"/>
      <c r="AM610" s="66"/>
      <c r="AN610" s="66"/>
      <c r="AO610" s="66"/>
      <c r="AP610" s="66"/>
      <c r="AQ610" s="66"/>
      <c r="AR610" s="66"/>
    </row>
    <row r="61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109"/>
      <c r="Q611" s="66"/>
      <c r="R611" s="67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  <c r="AJ611" s="66"/>
      <c r="AK611" s="66"/>
      <c r="AL611" s="66"/>
      <c r="AM611" s="66"/>
      <c r="AN611" s="66"/>
      <c r="AO611" s="66"/>
      <c r="AP611" s="66"/>
      <c r="AQ611" s="66"/>
      <c r="AR611" s="66"/>
    </row>
    <row r="612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109"/>
      <c r="Q612" s="66"/>
      <c r="R612" s="67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  <c r="AJ612" s="66"/>
      <c r="AK612" s="66"/>
      <c r="AL612" s="66"/>
      <c r="AM612" s="66"/>
      <c r="AN612" s="66"/>
      <c r="AO612" s="66"/>
      <c r="AP612" s="66"/>
      <c r="AQ612" s="66"/>
      <c r="AR612" s="66"/>
    </row>
    <row r="613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109"/>
      <c r="Q613" s="66"/>
      <c r="R613" s="67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  <c r="AJ613" s="66"/>
      <c r="AK613" s="66"/>
      <c r="AL613" s="66"/>
      <c r="AM613" s="66"/>
      <c r="AN613" s="66"/>
      <c r="AO613" s="66"/>
      <c r="AP613" s="66"/>
      <c r="AQ613" s="66"/>
      <c r="AR613" s="66"/>
    </row>
    <row r="614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109"/>
      <c r="Q614" s="66"/>
      <c r="R614" s="67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  <c r="AJ614" s="66"/>
      <c r="AK614" s="66"/>
      <c r="AL614" s="66"/>
      <c r="AM614" s="66"/>
      <c r="AN614" s="66"/>
      <c r="AO614" s="66"/>
      <c r="AP614" s="66"/>
      <c r="AQ614" s="66"/>
      <c r="AR614" s="66"/>
    </row>
    <row r="615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109"/>
      <c r="Q615" s="66"/>
      <c r="R615" s="67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  <c r="AJ615" s="66"/>
      <c r="AK615" s="66"/>
      <c r="AL615" s="66"/>
      <c r="AM615" s="66"/>
      <c r="AN615" s="66"/>
      <c r="AO615" s="66"/>
      <c r="AP615" s="66"/>
      <c r="AQ615" s="66"/>
      <c r="AR615" s="66"/>
    </row>
    <row r="616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109"/>
      <c r="Q616" s="66"/>
      <c r="R616" s="67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  <c r="AJ616" s="66"/>
      <c r="AK616" s="66"/>
      <c r="AL616" s="66"/>
      <c r="AM616" s="66"/>
      <c r="AN616" s="66"/>
      <c r="AO616" s="66"/>
      <c r="AP616" s="66"/>
      <c r="AQ616" s="66"/>
      <c r="AR616" s="66"/>
    </row>
    <row r="617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109"/>
      <c r="Q617" s="66"/>
      <c r="R617" s="67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  <c r="AJ617" s="66"/>
      <c r="AK617" s="66"/>
      <c r="AL617" s="66"/>
      <c r="AM617" s="66"/>
      <c r="AN617" s="66"/>
      <c r="AO617" s="66"/>
      <c r="AP617" s="66"/>
      <c r="AQ617" s="66"/>
      <c r="AR617" s="66"/>
    </row>
    <row r="61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109"/>
      <c r="Q618" s="66"/>
      <c r="R618" s="67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  <c r="AJ618" s="66"/>
      <c r="AK618" s="66"/>
      <c r="AL618" s="66"/>
      <c r="AM618" s="66"/>
      <c r="AN618" s="66"/>
      <c r="AO618" s="66"/>
      <c r="AP618" s="66"/>
      <c r="AQ618" s="66"/>
      <c r="AR618" s="66"/>
    </row>
    <row r="619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7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  <c r="AJ619" s="66"/>
      <c r="AK619" s="66"/>
      <c r="AL619" s="66"/>
      <c r="AM619" s="66"/>
      <c r="AN619" s="66"/>
      <c r="AO619" s="66"/>
      <c r="AP619" s="66"/>
      <c r="AQ619" s="66"/>
      <c r="AR619" s="66"/>
    </row>
    <row r="620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7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  <c r="AJ620" s="66"/>
      <c r="AK620" s="66"/>
      <c r="AL620" s="66"/>
      <c r="AM620" s="66"/>
      <c r="AN620" s="66"/>
      <c r="AO620" s="66"/>
      <c r="AP620" s="66"/>
      <c r="AQ620" s="66"/>
      <c r="AR620" s="66"/>
    </row>
    <row r="62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7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  <c r="AJ621" s="66"/>
      <c r="AK621" s="66"/>
      <c r="AL621" s="66"/>
      <c r="AM621" s="66"/>
      <c r="AN621" s="66"/>
      <c r="AO621" s="66"/>
      <c r="AP621" s="66"/>
      <c r="AQ621" s="66"/>
      <c r="AR621" s="66"/>
    </row>
    <row r="622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7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  <c r="AJ622" s="66"/>
      <c r="AK622" s="66"/>
      <c r="AL622" s="66"/>
      <c r="AM622" s="66"/>
      <c r="AN622" s="66"/>
      <c r="AO622" s="66"/>
      <c r="AP622" s="66"/>
      <c r="AQ622" s="66"/>
      <c r="AR622" s="66"/>
    </row>
    <row r="623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7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  <c r="AJ623" s="66"/>
      <c r="AK623" s="66"/>
      <c r="AL623" s="66"/>
      <c r="AM623" s="66"/>
      <c r="AN623" s="66"/>
      <c r="AO623" s="66"/>
      <c r="AP623" s="66"/>
      <c r="AQ623" s="66"/>
      <c r="AR623" s="66"/>
    </row>
    <row r="624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7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  <c r="AJ624" s="66"/>
      <c r="AK624" s="66"/>
      <c r="AL624" s="66"/>
      <c r="AM624" s="66"/>
      <c r="AN624" s="66"/>
      <c r="AO624" s="66"/>
      <c r="AP624" s="66"/>
      <c r="AQ624" s="66"/>
      <c r="AR624" s="66"/>
    </row>
    <row r="625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7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  <c r="AJ625" s="66"/>
      <c r="AK625" s="66"/>
      <c r="AL625" s="66"/>
      <c r="AM625" s="66"/>
      <c r="AN625" s="66"/>
      <c r="AO625" s="66"/>
      <c r="AP625" s="66"/>
      <c r="AQ625" s="66"/>
      <c r="AR625" s="66"/>
    </row>
    <row r="626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7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  <c r="AJ626" s="66"/>
      <c r="AK626" s="66"/>
      <c r="AL626" s="66"/>
      <c r="AM626" s="66"/>
      <c r="AN626" s="66"/>
      <c r="AO626" s="66"/>
      <c r="AP626" s="66"/>
      <c r="AQ626" s="66"/>
      <c r="AR626" s="66"/>
    </row>
    <row r="627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7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  <c r="AJ627" s="66"/>
      <c r="AK627" s="66"/>
      <c r="AL627" s="66"/>
      <c r="AM627" s="66"/>
      <c r="AN627" s="66"/>
      <c r="AO627" s="66"/>
      <c r="AP627" s="66"/>
      <c r="AQ627" s="66"/>
      <c r="AR627" s="66"/>
    </row>
    <row r="62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7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  <c r="AJ628" s="66"/>
      <c r="AK628" s="66"/>
      <c r="AL628" s="66"/>
      <c r="AM628" s="66"/>
      <c r="AN628" s="66"/>
      <c r="AO628" s="66"/>
      <c r="AP628" s="66"/>
      <c r="AQ628" s="66"/>
      <c r="AR628" s="66"/>
    </row>
    <row r="629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7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  <c r="AJ629" s="66"/>
      <c r="AK629" s="66"/>
      <c r="AL629" s="66"/>
      <c r="AM629" s="66"/>
      <c r="AN629" s="66"/>
      <c r="AO629" s="66"/>
      <c r="AP629" s="66"/>
      <c r="AQ629" s="66"/>
      <c r="AR629" s="66"/>
    </row>
    <row r="630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7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  <c r="AJ630" s="66"/>
      <c r="AK630" s="66"/>
      <c r="AL630" s="66"/>
      <c r="AM630" s="66"/>
      <c r="AN630" s="66"/>
      <c r="AO630" s="66"/>
      <c r="AP630" s="66"/>
      <c r="AQ630" s="66"/>
      <c r="AR630" s="66"/>
    </row>
    <row r="63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7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  <c r="AJ631" s="66"/>
      <c r="AK631" s="66"/>
      <c r="AL631" s="66"/>
      <c r="AM631" s="66"/>
      <c r="AN631" s="66"/>
      <c r="AO631" s="66"/>
      <c r="AP631" s="66"/>
      <c r="AQ631" s="66"/>
      <c r="AR631" s="66"/>
    </row>
    <row r="632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7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  <c r="AJ632" s="66"/>
      <c r="AK632" s="66"/>
      <c r="AL632" s="66"/>
      <c r="AM632" s="66"/>
      <c r="AN632" s="66"/>
      <c r="AO632" s="66"/>
      <c r="AP632" s="66"/>
      <c r="AQ632" s="66"/>
      <c r="AR632" s="66"/>
    </row>
    <row r="633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7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  <c r="AJ633" s="66"/>
      <c r="AK633" s="66"/>
      <c r="AL633" s="66"/>
      <c r="AM633" s="66"/>
      <c r="AN633" s="66"/>
      <c r="AO633" s="66"/>
      <c r="AP633" s="66"/>
      <c r="AQ633" s="66"/>
      <c r="AR633" s="66"/>
    </row>
    <row r="634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7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  <c r="AJ634" s="66"/>
      <c r="AK634" s="66"/>
      <c r="AL634" s="66"/>
      <c r="AM634" s="66"/>
      <c r="AN634" s="66"/>
      <c r="AO634" s="66"/>
      <c r="AP634" s="66"/>
      <c r="AQ634" s="66"/>
      <c r="AR634" s="66"/>
    </row>
    <row r="635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7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  <c r="AJ635" s="66"/>
      <c r="AK635" s="66"/>
      <c r="AL635" s="66"/>
      <c r="AM635" s="66"/>
      <c r="AN635" s="66"/>
      <c r="AO635" s="66"/>
      <c r="AP635" s="66"/>
      <c r="AQ635" s="66"/>
      <c r="AR635" s="66"/>
    </row>
    <row r="636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7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  <c r="AJ636" s="66"/>
      <c r="AK636" s="66"/>
      <c r="AL636" s="66"/>
      <c r="AM636" s="66"/>
      <c r="AN636" s="66"/>
      <c r="AO636" s="66"/>
      <c r="AP636" s="66"/>
      <c r="AQ636" s="66"/>
      <c r="AR636" s="66"/>
    </row>
    <row r="637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7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  <c r="AJ637" s="66"/>
      <c r="AK637" s="66"/>
      <c r="AL637" s="66"/>
      <c r="AM637" s="66"/>
      <c r="AN637" s="66"/>
      <c r="AO637" s="66"/>
      <c r="AP637" s="66"/>
      <c r="AQ637" s="66"/>
      <c r="AR637" s="66"/>
    </row>
    <row r="63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7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  <c r="AJ638" s="66"/>
      <c r="AK638" s="66"/>
      <c r="AL638" s="66"/>
      <c r="AM638" s="66"/>
      <c r="AN638" s="66"/>
      <c r="AO638" s="66"/>
      <c r="AP638" s="66"/>
      <c r="AQ638" s="66"/>
      <c r="AR638" s="66"/>
    </row>
    <row r="639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7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  <c r="AJ639" s="66"/>
      <c r="AK639" s="66"/>
      <c r="AL639" s="66"/>
      <c r="AM639" s="66"/>
      <c r="AN639" s="66"/>
      <c r="AO639" s="66"/>
      <c r="AP639" s="66"/>
      <c r="AQ639" s="66"/>
      <c r="AR639" s="66"/>
    </row>
    <row r="640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7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  <c r="AJ640" s="66"/>
      <c r="AK640" s="66"/>
      <c r="AL640" s="66"/>
      <c r="AM640" s="66"/>
      <c r="AN640" s="66"/>
      <c r="AO640" s="66"/>
      <c r="AP640" s="66"/>
      <c r="AQ640" s="66"/>
      <c r="AR640" s="66"/>
    </row>
    <row r="64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7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  <c r="AJ641" s="66"/>
      <c r="AK641" s="66"/>
      <c r="AL641" s="66"/>
      <c r="AM641" s="66"/>
      <c r="AN641" s="66"/>
      <c r="AO641" s="66"/>
      <c r="AP641" s="66"/>
      <c r="AQ641" s="66"/>
      <c r="AR641" s="66"/>
    </row>
    <row r="642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7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  <c r="AJ642" s="66"/>
      <c r="AK642" s="66"/>
      <c r="AL642" s="66"/>
      <c r="AM642" s="66"/>
      <c r="AN642" s="66"/>
      <c r="AO642" s="66"/>
      <c r="AP642" s="66"/>
      <c r="AQ642" s="66"/>
      <c r="AR642" s="66"/>
    </row>
    <row r="643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7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  <c r="AJ643" s="66"/>
      <c r="AK643" s="66"/>
      <c r="AL643" s="66"/>
      <c r="AM643" s="66"/>
      <c r="AN643" s="66"/>
      <c r="AO643" s="66"/>
      <c r="AP643" s="66"/>
      <c r="AQ643" s="66"/>
      <c r="AR643" s="66"/>
    </row>
    <row r="644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7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  <c r="AJ644" s="66"/>
      <c r="AK644" s="66"/>
      <c r="AL644" s="66"/>
      <c r="AM644" s="66"/>
      <c r="AN644" s="66"/>
      <c r="AO644" s="66"/>
      <c r="AP644" s="66"/>
      <c r="AQ644" s="66"/>
      <c r="AR644" s="66"/>
    </row>
    <row r="645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7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  <c r="AJ645" s="66"/>
      <c r="AK645" s="66"/>
      <c r="AL645" s="66"/>
      <c r="AM645" s="66"/>
      <c r="AN645" s="66"/>
      <c r="AO645" s="66"/>
      <c r="AP645" s="66"/>
      <c r="AQ645" s="66"/>
      <c r="AR645" s="66"/>
    </row>
    <row r="646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7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  <c r="AJ646" s="66"/>
      <c r="AK646" s="66"/>
      <c r="AL646" s="66"/>
      <c r="AM646" s="66"/>
      <c r="AN646" s="66"/>
      <c r="AO646" s="66"/>
      <c r="AP646" s="66"/>
      <c r="AQ646" s="66"/>
      <c r="AR646" s="66"/>
    </row>
    <row r="647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7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  <c r="AJ647" s="66"/>
      <c r="AK647" s="66"/>
      <c r="AL647" s="66"/>
      <c r="AM647" s="66"/>
      <c r="AN647" s="66"/>
      <c r="AO647" s="66"/>
      <c r="AP647" s="66"/>
      <c r="AQ647" s="66"/>
      <c r="AR647" s="66"/>
    </row>
    <row r="64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7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  <c r="AJ648" s="66"/>
      <c r="AK648" s="66"/>
      <c r="AL648" s="66"/>
      <c r="AM648" s="66"/>
      <c r="AN648" s="66"/>
      <c r="AO648" s="66"/>
      <c r="AP648" s="66"/>
      <c r="AQ648" s="66"/>
      <c r="AR648" s="66"/>
    </row>
    <row r="649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7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  <c r="AJ649" s="66"/>
      <c r="AK649" s="66"/>
      <c r="AL649" s="66"/>
      <c r="AM649" s="66"/>
      <c r="AN649" s="66"/>
      <c r="AO649" s="66"/>
      <c r="AP649" s="66"/>
      <c r="AQ649" s="66"/>
      <c r="AR649" s="66"/>
    </row>
    <row r="650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7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  <c r="AJ650" s="66"/>
      <c r="AK650" s="66"/>
      <c r="AL650" s="66"/>
      <c r="AM650" s="66"/>
      <c r="AN650" s="66"/>
      <c r="AO650" s="66"/>
      <c r="AP650" s="66"/>
      <c r="AQ650" s="66"/>
      <c r="AR650" s="66"/>
    </row>
    <row r="65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7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  <c r="AJ651" s="66"/>
      <c r="AK651" s="66"/>
      <c r="AL651" s="66"/>
      <c r="AM651" s="66"/>
      <c r="AN651" s="66"/>
      <c r="AO651" s="66"/>
      <c r="AP651" s="66"/>
      <c r="AQ651" s="66"/>
      <c r="AR651" s="66"/>
    </row>
    <row r="652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7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  <c r="AJ652" s="66"/>
      <c r="AK652" s="66"/>
      <c r="AL652" s="66"/>
      <c r="AM652" s="66"/>
      <c r="AN652" s="66"/>
      <c r="AO652" s="66"/>
      <c r="AP652" s="66"/>
      <c r="AQ652" s="66"/>
      <c r="AR652" s="66"/>
    </row>
    <row r="653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7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  <c r="AJ653" s="66"/>
      <c r="AK653" s="66"/>
      <c r="AL653" s="66"/>
      <c r="AM653" s="66"/>
      <c r="AN653" s="66"/>
      <c r="AO653" s="66"/>
      <c r="AP653" s="66"/>
      <c r="AQ653" s="66"/>
      <c r="AR653" s="66"/>
    </row>
    <row r="654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7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  <c r="AJ654" s="66"/>
      <c r="AK654" s="66"/>
      <c r="AL654" s="66"/>
      <c r="AM654" s="66"/>
      <c r="AN654" s="66"/>
      <c r="AO654" s="66"/>
      <c r="AP654" s="66"/>
      <c r="AQ654" s="66"/>
      <c r="AR654" s="66"/>
    </row>
    <row r="655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7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  <c r="AJ655" s="66"/>
      <c r="AK655" s="66"/>
      <c r="AL655" s="66"/>
      <c r="AM655" s="66"/>
      <c r="AN655" s="66"/>
      <c r="AO655" s="66"/>
      <c r="AP655" s="66"/>
      <c r="AQ655" s="66"/>
      <c r="AR655" s="66"/>
    </row>
    <row r="656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7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  <c r="AJ656" s="66"/>
      <c r="AK656" s="66"/>
      <c r="AL656" s="66"/>
      <c r="AM656" s="66"/>
      <c r="AN656" s="66"/>
      <c r="AO656" s="66"/>
      <c r="AP656" s="66"/>
      <c r="AQ656" s="66"/>
      <c r="AR656" s="66"/>
    </row>
    <row r="657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107"/>
      <c r="P657" s="66"/>
      <c r="Q657" s="66"/>
      <c r="R657" s="67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  <c r="AJ657" s="66"/>
      <c r="AK657" s="66"/>
      <c r="AL657" s="66"/>
      <c r="AM657" s="66"/>
      <c r="AN657" s="66"/>
      <c r="AO657" s="66"/>
      <c r="AP657" s="66"/>
      <c r="AQ657" s="66"/>
      <c r="AR657" s="66"/>
    </row>
    <row r="65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7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  <c r="AJ658" s="66"/>
      <c r="AK658" s="66"/>
      <c r="AL658" s="66"/>
      <c r="AM658" s="66"/>
      <c r="AN658" s="66"/>
      <c r="AO658" s="66"/>
      <c r="AP658" s="66"/>
      <c r="AQ658" s="66"/>
      <c r="AR658" s="66"/>
    </row>
    <row r="659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7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  <c r="AJ659" s="66"/>
      <c r="AK659" s="66"/>
      <c r="AL659" s="66"/>
      <c r="AM659" s="66"/>
      <c r="AN659" s="66"/>
      <c r="AO659" s="66"/>
      <c r="AP659" s="66"/>
      <c r="AQ659" s="66"/>
      <c r="AR659" s="66"/>
    </row>
    <row r="660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7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  <c r="AJ660" s="66"/>
      <c r="AK660" s="66"/>
      <c r="AL660" s="66"/>
      <c r="AM660" s="66"/>
      <c r="AN660" s="66"/>
      <c r="AO660" s="66"/>
      <c r="AP660" s="66"/>
      <c r="AQ660" s="66"/>
      <c r="AR660" s="66"/>
    </row>
    <row r="66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7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  <c r="AJ661" s="66"/>
      <c r="AK661" s="66"/>
      <c r="AL661" s="66"/>
      <c r="AM661" s="66"/>
      <c r="AN661" s="66"/>
      <c r="AO661" s="66"/>
      <c r="AP661" s="66"/>
      <c r="AQ661" s="66"/>
      <c r="AR661" s="66"/>
    </row>
    <row r="662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7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  <c r="AJ662" s="66"/>
      <c r="AK662" s="66"/>
      <c r="AL662" s="66"/>
      <c r="AM662" s="66"/>
      <c r="AN662" s="66"/>
      <c r="AO662" s="66"/>
      <c r="AP662" s="66"/>
      <c r="AQ662" s="66"/>
      <c r="AR662" s="66"/>
    </row>
    <row r="663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7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  <c r="AJ663" s="66"/>
      <c r="AK663" s="66"/>
      <c r="AL663" s="66"/>
      <c r="AM663" s="66"/>
      <c r="AN663" s="66"/>
      <c r="AO663" s="66"/>
      <c r="AP663" s="66"/>
      <c r="AQ663" s="66"/>
      <c r="AR663" s="66"/>
    </row>
    <row r="664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7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  <c r="AJ664" s="66"/>
      <c r="AK664" s="66"/>
      <c r="AL664" s="66"/>
      <c r="AM664" s="66"/>
      <c r="AN664" s="66"/>
      <c r="AO664" s="66"/>
      <c r="AP664" s="66"/>
      <c r="AQ664" s="66"/>
      <c r="AR664" s="66"/>
    </row>
    <row r="665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7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  <c r="AJ665" s="66"/>
      <c r="AK665" s="66"/>
      <c r="AL665" s="66"/>
      <c r="AM665" s="66"/>
      <c r="AN665" s="66"/>
      <c r="AO665" s="66"/>
      <c r="AP665" s="66"/>
      <c r="AQ665" s="66"/>
      <c r="AR665" s="66"/>
    </row>
    <row r="666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7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  <c r="AJ666" s="66"/>
      <c r="AK666" s="66"/>
      <c r="AL666" s="66"/>
      <c r="AM666" s="66"/>
      <c r="AN666" s="66"/>
      <c r="AO666" s="66"/>
      <c r="AP666" s="66"/>
      <c r="AQ666" s="66"/>
      <c r="AR666" s="66"/>
    </row>
    <row r="667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7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  <c r="AJ667" s="66"/>
      <c r="AK667" s="66"/>
      <c r="AL667" s="66"/>
      <c r="AM667" s="66"/>
      <c r="AN667" s="66"/>
      <c r="AO667" s="66"/>
      <c r="AP667" s="66"/>
      <c r="AQ667" s="66"/>
      <c r="AR667" s="66"/>
    </row>
    <row r="66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7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  <c r="AJ668" s="66"/>
      <c r="AK668" s="66"/>
      <c r="AL668" s="66"/>
      <c r="AM668" s="66"/>
      <c r="AN668" s="66"/>
      <c r="AO668" s="66"/>
      <c r="AP668" s="66"/>
      <c r="AQ668" s="66"/>
      <c r="AR668" s="66"/>
    </row>
    <row r="669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7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  <c r="AJ669" s="66"/>
      <c r="AK669" s="66"/>
      <c r="AL669" s="66"/>
      <c r="AM669" s="66"/>
      <c r="AN669" s="66"/>
      <c r="AO669" s="66"/>
      <c r="AP669" s="66"/>
      <c r="AQ669" s="66"/>
      <c r="AR669" s="66"/>
    </row>
    <row r="670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7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  <c r="AJ670" s="66"/>
      <c r="AK670" s="66"/>
      <c r="AL670" s="66"/>
      <c r="AM670" s="66"/>
      <c r="AN670" s="66"/>
      <c r="AO670" s="66"/>
      <c r="AP670" s="66"/>
      <c r="AQ670" s="66"/>
      <c r="AR670" s="66"/>
    </row>
    <row r="67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7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  <c r="AJ671" s="66"/>
      <c r="AK671" s="66"/>
      <c r="AL671" s="66"/>
      <c r="AM671" s="66"/>
      <c r="AN671" s="66"/>
      <c r="AO671" s="66"/>
      <c r="AP671" s="66"/>
      <c r="AQ671" s="66"/>
      <c r="AR671" s="66"/>
    </row>
    <row r="672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7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  <c r="AJ672" s="66"/>
      <c r="AK672" s="66"/>
      <c r="AL672" s="66"/>
      <c r="AM672" s="66"/>
      <c r="AN672" s="66"/>
      <c r="AO672" s="66"/>
      <c r="AP672" s="66"/>
      <c r="AQ672" s="66"/>
      <c r="AR672" s="66"/>
    </row>
    <row r="673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7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  <c r="AJ673" s="66"/>
      <c r="AK673" s="66"/>
      <c r="AL673" s="66"/>
      <c r="AM673" s="66"/>
      <c r="AN673" s="66"/>
      <c r="AO673" s="66"/>
      <c r="AP673" s="66"/>
      <c r="AQ673" s="66"/>
      <c r="AR673" s="66"/>
    </row>
    <row r="674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7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  <c r="AJ674" s="66"/>
      <c r="AK674" s="66"/>
      <c r="AL674" s="66"/>
      <c r="AM674" s="66"/>
      <c r="AN674" s="66"/>
      <c r="AO674" s="66"/>
      <c r="AP674" s="66"/>
      <c r="AQ674" s="66"/>
      <c r="AR674" s="66"/>
    </row>
    <row r="675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7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  <c r="AJ675" s="66"/>
      <c r="AK675" s="66"/>
      <c r="AL675" s="66"/>
      <c r="AM675" s="66"/>
      <c r="AN675" s="66"/>
      <c r="AO675" s="66"/>
      <c r="AP675" s="66"/>
      <c r="AQ675" s="66"/>
      <c r="AR675" s="66"/>
    </row>
    <row r="676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7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  <c r="AJ676" s="66"/>
      <c r="AK676" s="66"/>
      <c r="AL676" s="66"/>
      <c r="AM676" s="66"/>
      <c r="AN676" s="66"/>
      <c r="AO676" s="66"/>
      <c r="AP676" s="66"/>
      <c r="AQ676" s="66"/>
      <c r="AR676" s="66"/>
    </row>
    <row r="677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7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  <c r="AJ677" s="66"/>
      <c r="AK677" s="66"/>
      <c r="AL677" s="66"/>
      <c r="AM677" s="66"/>
      <c r="AN677" s="66"/>
      <c r="AO677" s="66"/>
      <c r="AP677" s="66"/>
      <c r="AQ677" s="66"/>
      <c r="AR677" s="66"/>
    </row>
    <row r="67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7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  <c r="AJ678" s="66"/>
      <c r="AK678" s="66"/>
      <c r="AL678" s="66"/>
      <c r="AM678" s="66"/>
      <c r="AN678" s="66"/>
      <c r="AO678" s="66"/>
      <c r="AP678" s="66"/>
      <c r="AQ678" s="66"/>
      <c r="AR678" s="66"/>
    </row>
    <row r="679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7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  <c r="AJ679" s="66"/>
      <c r="AK679" s="66"/>
      <c r="AL679" s="66"/>
      <c r="AM679" s="66"/>
      <c r="AN679" s="66"/>
      <c r="AO679" s="66"/>
      <c r="AP679" s="66"/>
      <c r="AQ679" s="66"/>
      <c r="AR679" s="66"/>
    </row>
    <row r="680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7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  <c r="AJ680" s="66"/>
      <c r="AK680" s="66"/>
      <c r="AL680" s="66"/>
      <c r="AM680" s="66"/>
      <c r="AN680" s="66"/>
      <c r="AO680" s="66"/>
      <c r="AP680" s="66"/>
      <c r="AQ680" s="66"/>
      <c r="AR680" s="66"/>
    </row>
    <row r="68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7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  <c r="AJ681" s="66"/>
      <c r="AK681" s="66"/>
      <c r="AL681" s="66"/>
      <c r="AM681" s="66"/>
      <c r="AN681" s="66"/>
      <c r="AO681" s="66"/>
      <c r="AP681" s="66"/>
      <c r="AQ681" s="66"/>
      <c r="AR681" s="66"/>
    </row>
    <row r="682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7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  <c r="AJ682" s="66"/>
      <c r="AK682" s="66"/>
      <c r="AL682" s="66"/>
      <c r="AM682" s="66"/>
      <c r="AN682" s="66"/>
      <c r="AO682" s="66"/>
      <c r="AP682" s="66"/>
      <c r="AQ682" s="66"/>
      <c r="AR682" s="66"/>
    </row>
    <row r="683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7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  <c r="AJ683" s="66"/>
      <c r="AK683" s="66"/>
      <c r="AL683" s="66"/>
      <c r="AM683" s="66"/>
      <c r="AN683" s="66"/>
      <c r="AO683" s="66"/>
      <c r="AP683" s="66"/>
      <c r="AQ683" s="66"/>
      <c r="AR683" s="66"/>
    </row>
    <row r="684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7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  <c r="AJ684" s="66"/>
      <c r="AK684" s="66"/>
      <c r="AL684" s="66"/>
      <c r="AM684" s="66"/>
      <c r="AN684" s="66"/>
      <c r="AO684" s="66"/>
      <c r="AP684" s="66"/>
      <c r="AQ684" s="66"/>
      <c r="AR684" s="66"/>
    </row>
    <row r="685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7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  <c r="AJ685" s="66"/>
      <c r="AK685" s="66"/>
      <c r="AL685" s="66"/>
      <c r="AM685" s="66"/>
      <c r="AN685" s="66"/>
      <c r="AO685" s="66"/>
      <c r="AP685" s="66"/>
      <c r="AQ685" s="66"/>
      <c r="AR685" s="66"/>
    </row>
    <row r="686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7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  <c r="AJ686" s="66"/>
      <c r="AK686" s="66"/>
      <c r="AL686" s="66"/>
      <c r="AM686" s="66"/>
      <c r="AN686" s="66"/>
      <c r="AO686" s="66"/>
      <c r="AP686" s="66"/>
      <c r="AQ686" s="66"/>
      <c r="AR686" s="66"/>
    </row>
    <row r="687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7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  <c r="AJ687" s="66"/>
      <c r="AK687" s="66"/>
      <c r="AL687" s="66"/>
      <c r="AM687" s="66"/>
      <c r="AN687" s="66"/>
      <c r="AO687" s="66"/>
      <c r="AP687" s="66"/>
      <c r="AQ687" s="66"/>
      <c r="AR687" s="66"/>
    </row>
    <row r="68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7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  <c r="AJ688" s="66"/>
      <c r="AK688" s="66"/>
      <c r="AL688" s="66"/>
      <c r="AM688" s="66"/>
      <c r="AN688" s="66"/>
      <c r="AO688" s="66"/>
      <c r="AP688" s="66"/>
      <c r="AQ688" s="66"/>
      <c r="AR688" s="66"/>
    </row>
    <row r="689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7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  <c r="AJ689" s="66"/>
      <c r="AK689" s="66"/>
      <c r="AL689" s="66"/>
      <c r="AM689" s="66"/>
      <c r="AN689" s="66"/>
      <c r="AO689" s="66"/>
      <c r="AP689" s="66"/>
      <c r="AQ689" s="66"/>
      <c r="AR689" s="66"/>
    </row>
    <row r="690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7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  <c r="AJ690" s="66"/>
      <c r="AK690" s="66"/>
      <c r="AL690" s="66"/>
      <c r="AM690" s="66"/>
      <c r="AN690" s="66"/>
      <c r="AO690" s="66"/>
      <c r="AP690" s="66"/>
      <c r="AQ690" s="66"/>
      <c r="AR690" s="66"/>
    </row>
    <row r="69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7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  <c r="AJ691" s="66"/>
      <c r="AK691" s="66"/>
      <c r="AL691" s="66"/>
      <c r="AM691" s="66"/>
      <c r="AN691" s="66"/>
      <c r="AO691" s="66"/>
      <c r="AP691" s="66"/>
      <c r="AQ691" s="66"/>
      <c r="AR691" s="66"/>
    </row>
    <row r="692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7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  <c r="AJ692" s="66"/>
      <c r="AK692" s="66"/>
      <c r="AL692" s="66"/>
      <c r="AM692" s="66"/>
      <c r="AN692" s="66"/>
      <c r="AO692" s="66"/>
      <c r="AP692" s="66"/>
      <c r="AQ692" s="66"/>
      <c r="AR692" s="66"/>
    </row>
    <row r="693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7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  <c r="AJ693" s="66"/>
      <c r="AK693" s="66"/>
      <c r="AL693" s="66"/>
      <c r="AM693" s="66"/>
      <c r="AN693" s="66"/>
      <c r="AO693" s="66"/>
      <c r="AP693" s="66"/>
      <c r="AQ693" s="66"/>
      <c r="AR693" s="66"/>
    </row>
    <row r="694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7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  <c r="AJ694" s="66"/>
      <c r="AK694" s="66"/>
      <c r="AL694" s="66"/>
      <c r="AM694" s="66"/>
      <c r="AN694" s="66"/>
      <c r="AO694" s="66"/>
      <c r="AP694" s="66"/>
      <c r="AQ694" s="66"/>
      <c r="AR694" s="66"/>
    </row>
    <row r="695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7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  <c r="AJ695" s="66"/>
      <c r="AK695" s="66"/>
      <c r="AL695" s="66"/>
      <c r="AM695" s="66"/>
      <c r="AN695" s="66"/>
      <c r="AO695" s="66"/>
      <c r="AP695" s="66"/>
      <c r="AQ695" s="66"/>
      <c r="AR695" s="66"/>
    </row>
    <row r="696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7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  <c r="AJ696" s="66"/>
      <c r="AK696" s="66"/>
      <c r="AL696" s="66"/>
      <c r="AM696" s="66"/>
      <c r="AN696" s="66"/>
      <c r="AO696" s="66"/>
      <c r="AP696" s="66"/>
      <c r="AQ696" s="66"/>
      <c r="AR696" s="66"/>
    </row>
    <row r="697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7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  <c r="AJ697" s="66"/>
      <c r="AK697" s="66"/>
      <c r="AL697" s="66"/>
      <c r="AM697" s="66"/>
      <c r="AN697" s="66"/>
      <c r="AO697" s="66"/>
      <c r="AP697" s="66"/>
      <c r="AQ697" s="66"/>
      <c r="AR697" s="66"/>
    </row>
    <row r="69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7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  <c r="AJ698" s="66"/>
      <c r="AK698" s="66"/>
      <c r="AL698" s="66"/>
      <c r="AM698" s="66"/>
      <c r="AN698" s="66"/>
      <c r="AO698" s="66"/>
      <c r="AP698" s="66"/>
      <c r="AQ698" s="66"/>
      <c r="AR698" s="66"/>
    </row>
    <row r="699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7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  <c r="AJ699" s="66"/>
      <c r="AK699" s="66"/>
      <c r="AL699" s="66"/>
      <c r="AM699" s="66"/>
      <c r="AN699" s="66"/>
      <c r="AO699" s="66"/>
      <c r="AP699" s="66"/>
      <c r="AQ699" s="66"/>
      <c r="AR699" s="66"/>
    </row>
    <row r="700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7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  <c r="AJ700" s="66"/>
      <c r="AK700" s="66"/>
      <c r="AL700" s="66"/>
      <c r="AM700" s="66"/>
      <c r="AN700" s="66"/>
      <c r="AO700" s="66"/>
      <c r="AP700" s="66"/>
      <c r="AQ700" s="66"/>
      <c r="AR700" s="66"/>
    </row>
    <row r="70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7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  <c r="AJ701" s="66"/>
      <c r="AK701" s="66"/>
      <c r="AL701" s="66"/>
      <c r="AM701" s="66"/>
      <c r="AN701" s="66"/>
      <c r="AO701" s="66"/>
      <c r="AP701" s="66"/>
      <c r="AQ701" s="66"/>
      <c r="AR701" s="66"/>
    </row>
    <row r="702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7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  <c r="AJ702" s="66"/>
      <c r="AK702" s="66"/>
      <c r="AL702" s="66"/>
      <c r="AM702" s="66"/>
      <c r="AN702" s="66"/>
      <c r="AO702" s="66"/>
      <c r="AP702" s="66"/>
      <c r="AQ702" s="66"/>
      <c r="AR702" s="66"/>
    </row>
    <row r="703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7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  <c r="AJ703" s="66"/>
      <c r="AK703" s="66"/>
      <c r="AL703" s="66"/>
      <c r="AM703" s="66"/>
      <c r="AN703" s="66"/>
      <c r="AO703" s="66"/>
      <c r="AP703" s="66"/>
      <c r="AQ703" s="66"/>
      <c r="AR703" s="66"/>
    </row>
    <row r="704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7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  <c r="AJ704" s="66"/>
      <c r="AK704" s="66"/>
      <c r="AL704" s="66"/>
      <c r="AM704" s="66"/>
      <c r="AN704" s="66"/>
      <c r="AO704" s="66"/>
      <c r="AP704" s="66"/>
      <c r="AQ704" s="66"/>
      <c r="AR704" s="66"/>
    </row>
    <row r="705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7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  <c r="AJ705" s="66"/>
      <c r="AK705" s="66"/>
      <c r="AL705" s="66"/>
      <c r="AM705" s="66"/>
      <c r="AN705" s="66"/>
      <c r="AO705" s="66"/>
      <c r="AP705" s="66"/>
      <c r="AQ705" s="66"/>
      <c r="AR705" s="66"/>
    </row>
    <row r="706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7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  <c r="AJ706" s="66"/>
      <c r="AK706" s="66"/>
      <c r="AL706" s="66"/>
      <c r="AM706" s="66"/>
      <c r="AN706" s="66"/>
      <c r="AO706" s="66"/>
      <c r="AP706" s="66"/>
      <c r="AQ706" s="66"/>
      <c r="AR706" s="66"/>
    </row>
    <row r="707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7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  <c r="AJ707" s="66"/>
      <c r="AK707" s="66"/>
      <c r="AL707" s="66"/>
      <c r="AM707" s="66"/>
      <c r="AN707" s="66"/>
      <c r="AO707" s="66"/>
      <c r="AP707" s="66"/>
      <c r="AQ707" s="66"/>
      <c r="AR707" s="66"/>
    </row>
    <row r="70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7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  <c r="AJ708" s="66"/>
      <c r="AK708" s="66"/>
      <c r="AL708" s="66"/>
      <c r="AM708" s="66"/>
      <c r="AN708" s="66"/>
      <c r="AO708" s="66"/>
      <c r="AP708" s="66"/>
      <c r="AQ708" s="66"/>
      <c r="AR708" s="66"/>
    </row>
    <row r="709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7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  <c r="AJ709" s="66"/>
      <c r="AK709" s="66"/>
      <c r="AL709" s="66"/>
      <c r="AM709" s="66"/>
      <c r="AN709" s="66"/>
      <c r="AO709" s="66"/>
      <c r="AP709" s="66"/>
      <c r="AQ709" s="66"/>
      <c r="AR709" s="66"/>
    </row>
    <row r="710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7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  <c r="AJ710" s="66"/>
      <c r="AK710" s="66"/>
      <c r="AL710" s="66"/>
      <c r="AM710" s="66"/>
      <c r="AN710" s="66"/>
      <c r="AO710" s="66"/>
      <c r="AP710" s="66"/>
      <c r="AQ710" s="66"/>
      <c r="AR710" s="66"/>
    </row>
    <row r="71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7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  <c r="AJ711" s="66"/>
      <c r="AK711" s="66"/>
      <c r="AL711" s="66"/>
      <c r="AM711" s="66"/>
      <c r="AN711" s="66"/>
      <c r="AO711" s="66"/>
      <c r="AP711" s="66"/>
      <c r="AQ711" s="66"/>
      <c r="AR711" s="66"/>
    </row>
    <row r="712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7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  <c r="AJ712" s="66"/>
      <c r="AK712" s="66"/>
      <c r="AL712" s="66"/>
      <c r="AM712" s="66"/>
      <c r="AN712" s="66"/>
      <c r="AO712" s="66"/>
      <c r="AP712" s="66"/>
      <c r="AQ712" s="66"/>
      <c r="AR712" s="66"/>
    </row>
    <row r="713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7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  <c r="AJ713" s="66"/>
      <c r="AK713" s="66"/>
      <c r="AL713" s="66"/>
      <c r="AM713" s="66"/>
      <c r="AN713" s="66"/>
      <c r="AO713" s="66"/>
      <c r="AP713" s="66"/>
      <c r="AQ713" s="66"/>
      <c r="AR713" s="66"/>
    </row>
    <row r="714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7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  <c r="AJ714" s="66"/>
      <c r="AK714" s="66"/>
      <c r="AL714" s="66"/>
      <c r="AM714" s="66"/>
      <c r="AN714" s="66"/>
      <c r="AO714" s="66"/>
      <c r="AP714" s="66"/>
      <c r="AQ714" s="66"/>
      <c r="AR714" s="66"/>
    </row>
    <row r="715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7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  <c r="AJ715" s="66"/>
      <c r="AK715" s="66"/>
      <c r="AL715" s="66"/>
      <c r="AM715" s="66"/>
      <c r="AN715" s="66"/>
      <c r="AO715" s="66"/>
      <c r="AP715" s="66"/>
      <c r="AQ715" s="66"/>
      <c r="AR715" s="66"/>
    </row>
    <row r="716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7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  <c r="AJ716" s="66"/>
      <c r="AK716" s="66"/>
      <c r="AL716" s="66"/>
      <c r="AM716" s="66"/>
      <c r="AN716" s="66"/>
      <c r="AO716" s="66"/>
      <c r="AP716" s="66"/>
      <c r="AQ716" s="66"/>
      <c r="AR716" s="66"/>
    </row>
    <row r="717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7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  <c r="AJ717" s="66"/>
      <c r="AK717" s="66"/>
      <c r="AL717" s="66"/>
      <c r="AM717" s="66"/>
      <c r="AN717" s="66"/>
      <c r="AO717" s="66"/>
      <c r="AP717" s="66"/>
      <c r="AQ717" s="66"/>
      <c r="AR717" s="66"/>
    </row>
    <row r="71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7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  <c r="AJ718" s="66"/>
      <c r="AK718" s="66"/>
      <c r="AL718" s="66"/>
      <c r="AM718" s="66"/>
      <c r="AN718" s="66"/>
      <c r="AO718" s="66"/>
      <c r="AP718" s="66"/>
      <c r="AQ718" s="66"/>
      <c r="AR718" s="66"/>
    </row>
    <row r="719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7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  <c r="AJ719" s="66"/>
      <c r="AK719" s="66"/>
      <c r="AL719" s="66"/>
      <c r="AM719" s="66"/>
      <c r="AN719" s="66"/>
      <c r="AO719" s="66"/>
      <c r="AP719" s="66"/>
      <c r="AQ719" s="66"/>
      <c r="AR719" s="66"/>
    </row>
    <row r="720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7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  <c r="AJ720" s="66"/>
      <c r="AK720" s="66"/>
      <c r="AL720" s="66"/>
      <c r="AM720" s="66"/>
      <c r="AN720" s="66"/>
      <c r="AO720" s="66"/>
      <c r="AP720" s="66"/>
      <c r="AQ720" s="66"/>
      <c r="AR720" s="66"/>
    </row>
    <row r="72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7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  <c r="AJ721" s="66"/>
      <c r="AK721" s="66"/>
      <c r="AL721" s="66"/>
      <c r="AM721" s="66"/>
      <c r="AN721" s="66"/>
      <c r="AO721" s="66"/>
      <c r="AP721" s="66"/>
      <c r="AQ721" s="66"/>
      <c r="AR721" s="66"/>
    </row>
    <row r="722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7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  <c r="AJ722" s="66"/>
      <c r="AK722" s="66"/>
      <c r="AL722" s="66"/>
      <c r="AM722" s="66"/>
      <c r="AN722" s="66"/>
      <c r="AO722" s="66"/>
      <c r="AP722" s="66"/>
      <c r="AQ722" s="66"/>
      <c r="AR722" s="66"/>
    </row>
    <row r="723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7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  <c r="AJ723" s="66"/>
      <c r="AK723" s="66"/>
      <c r="AL723" s="66"/>
      <c r="AM723" s="66"/>
      <c r="AN723" s="66"/>
      <c r="AO723" s="66"/>
      <c r="AP723" s="66"/>
      <c r="AQ723" s="66"/>
      <c r="AR723" s="66"/>
    </row>
    <row r="724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7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  <c r="AJ724" s="66"/>
      <c r="AK724" s="66"/>
      <c r="AL724" s="66"/>
      <c r="AM724" s="66"/>
      <c r="AN724" s="66"/>
      <c r="AO724" s="66"/>
      <c r="AP724" s="66"/>
      <c r="AQ724" s="66"/>
      <c r="AR724" s="66"/>
    </row>
    <row r="725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7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  <c r="AJ725" s="66"/>
      <c r="AK725" s="66"/>
      <c r="AL725" s="66"/>
      <c r="AM725" s="66"/>
      <c r="AN725" s="66"/>
      <c r="AO725" s="66"/>
      <c r="AP725" s="66"/>
      <c r="AQ725" s="66"/>
      <c r="AR725" s="66"/>
    </row>
    <row r="726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7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  <c r="AJ726" s="66"/>
      <c r="AK726" s="66"/>
      <c r="AL726" s="66"/>
      <c r="AM726" s="66"/>
      <c r="AN726" s="66"/>
      <c r="AO726" s="66"/>
      <c r="AP726" s="66"/>
      <c r="AQ726" s="66"/>
      <c r="AR726" s="66"/>
    </row>
    <row r="727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7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  <c r="AJ727" s="66"/>
      <c r="AK727" s="66"/>
      <c r="AL727" s="66"/>
      <c r="AM727" s="66"/>
      <c r="AN727" s="66"/>
      <c r="AO727" s="66"/>
      <c r="AP727" s="66"/>
      <c r="AQ727" s="66"/>
      <c r="AR727" s="66"/>
    </row>
    <row r="72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7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  <c r="AJ728" s="66"/>
      <c r="AK728" s="66"/>
      <c r="AL728" s="66"/>
      <c r="AM728" s="66"/>
      <c r="AN728" s="66"/>
      <c r="AO728" s="66"/>
      <c r="AP728" s="66"/>
      <c r="AQ728" s="66"/>
      <c r="AR728" s="66"/>
    </row>
    <row r="729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7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  <c r="AJ729" s="66"/>
      <c r="AK729" s="66"/>
      <c r="AL729" s="66"/>
      <c r="AM729" s="66"/>
      <c r="AN729" s="66"/>
      <c r="AO729" s="66"/>
      <c r="AP729" s="66"/>
      <c r="AQ729" s="66"/>
      <c r="AR729" s="66"/>
    </row>
    <row r="730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7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  <c r="AJ730" s="66"/>
      <c r="AK730" s="66"/>
      <c r="AL730" s="66"/>
      <c r="AM730" s="66"/>
      <c r="AN730" s="66"/>
      <c r="AO730" s="66"/>
      <c r="AP730" s="66"/>
      <c r="AQ730" s="66"/>
      <c r="AR730" s="66"/>
    </row>
    <row r="73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7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  <c r="AJ731" s="66"/>
      <c r="AK731" s="66"/>
      <c r="AL731" s="66"/>
      <c r="AM731" s="66"/>
      <c r="AN731" s="66"/>
      <c r="AO731" s="66"/>
      <c r="AP731" s="66"/>
      <c r="AQ731" s="66"/>
      <c r="AR731" s="66"/>
    </row>
    <row r="732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7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  <c r="AJ732" s="66"/>
      <c r="AK732" s="66"/>
      <c r="AL732" s="66"/>
      <c r="AM732" s="66"/>
      <c r="AN732" s="66"/>
      <c r="AO732" s="66"/>
      <c r="AP732" s="66"/>
      <c r="AQ732" s="66"/>
      <c r="AR732" s="66"/>
    </row>
    <row r="733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7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  <c r="AJ733" s="66"/>
      <c r="AK733" s="66"/>
      <c r="AL733" s="66"/>
      <c r="AM733" s="66"/>
      <c r="AN733" s="66"/>
      <c r="AO733" s="66"/>
      <c r="AP733" s="66"/>
      <c r="AQ733" s="66"/>
      <c r="AR733" s="66"/>
    </row>
    <row r="734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7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  <c r="AJ734" s="66"/>
      <c r="AK734" s="66"/>
      <c r="AL734" s="66"/>
      <c r="AM734" s="66"/>
      <c r="AN734" s="66"/>
      <c r="AO734" s="66"/>
      <c r="AP734" s="66"/>
      <c r="AQ734" s="66"/>
      <c r="AR734" s="66"/>
    </row>
    <row r="735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7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  <c r="AJ735" s="66"/>
      <c r="AK735" s="66"/>
      <c r="AL735" s="66"/>
      <c r="AM735" s="66"/>
      <c r="AN735" s="66"/>
      <c r="AO735" s="66"/>
      <c r="AP735" s="66"/>
      <c r="AQ735" s="66"/>
      <c r="AR735" s="66"/>
    </row>
    <row r="736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7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  <c r="AJ736" s="66"/>
      <c r="AK736" s="66"/>
      <c r="AL736" s="66"/>
      <c r="AM736" s="66"/>
      <c r="AN736" s="66"/>
      <c r="AO736" s="66"/>
      <c r="AP736" s="66"/>
      <c r="AQ736" s="66"/>
      <c r="AR736" s="66"/>
    </row>
    <row r="737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7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  <c r="AJ737" s="66"/>
      <c r="AK737" s="66"/>
      <c r="AL737" s="66"/>
      <c r="AM737" s="66"/>
      <c r="AN737" s="66"/>
      <c r="AO737" s="66"/>
      <c r="AP737" s="66"/>
      <c r="AQ737" s="66"/>
      <c r="AR737" s="66"/>
    </row>
    <row r="73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7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  <c r="AJ738" s="66"/>
      <c r="AK738" s="66"/>
      <c r="AL738" s="66"/>
      <c r="AM738" s="66"/>
      <c r="AN738" s="66"/>
      <c r="AO738" s="66"/>
      <c r="AP738" s="66"/>
      <c r="AQ738" s="66"/>
      <c r="AR738" s="66"/>
    </row>
    <row r="739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7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  <c r="AJ739" s="66"/>
      <c r="AK739" s="66"/>
      <c r="AL739" s="66"/>
      <c r="AM739" s="66"/>
      <c r="AN739" s="66"/>
      <c r="AO739" s="66"/>
      <c r="AP739" s="66"/>
      <c r="AQ739" s="66"/>
      <c r="AR739" s="66"/>
    </row>
    <row r="740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7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  <c r="AJ740" s="66"/>
      <c r="AK740" s="66"/>
      <c r="AL740" s="66"/>
      <c r="AM740" s="66"/>
      <c r="AN740" s="66"/>
      <c r="AO740" s="66"/>
      <c r="AP740" s="66"/>
      <c r="AQ740" s="66"/>
      <c r="AR740" s="66"/>
    </row>
    <row r="74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7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  <c r="AJ741" s="66"/>
      <c r="AK741" s="66"/>
      <c r="AL741" s="66"/>
      <c r="AM741" s="66"/>
      <c r="AN741" s="66"/>
      <c r="AO741" s="66"/>
      <c r="AP741" s="66"/>
      <c r="AQ741" s="66"/>
      <c r="AR741" s="66"/>
    </row>
    <row r="742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7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  <c r="AJ742" s="66"/>
      <c r="AK742" s="66"/>
      <c r="AL742" s="66"/>
      <c r="AM742" s="66"/>
      <c r="AN742" s="66"/>
      <c r="AO742" s="66"/>
      <c r="AP742" s="66"/>
      <c r="AQ742" s="66"/>
      <c r="AR742" s="66"/>
    </row>
    <row r="743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7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  <c r="AJ743" s="66"/>
      <c r="AK743" s="66"/>
      <c r="AL743" s="66"/>
      <c r="AM743" s="66"/>
      <c r="AN743" s="66"/>
      <c r="AO743" s="66"/>
      <c r="AP743" s="66"/>
      <c r="AQ743" s="66"/>
      <c r="AR743" s="66"/>
    </row>
    <row r="744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7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  <c r="AJ744" s="66"/>
      <c r="AK744" s="66"/>
      <c r="AL744" s="66"/>
      <c r="AM744" s="66"/>
      <c r="AN744" s="66"/>
      <c r="AO744" s="66"/>
      <c r="AP744" s="66"/>
      <c r="AQ744" s="66"/>
      <c r="AR744" s="66"/>
    </row>
    <row r="745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7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  <c r="AJ745" s="66"/>
      <c r="AK745" s="66"/>
      <c r="AL745" s="66"/>
      <c r="AM745" s="66"/>
      <c r="AN745" s="66"/>
      <c r="AO745" s="66"/>
      <c r="AP745" s="66"/>
      <c r="AQ745" s="66"/>
      <c r="AR745" s="66"/>
    </row>
    <row r="746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7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  <c r="AJ746" s="66"/>
      <c r="AK746" s="66"/>
      <c r="AL746" s="66"/>
      <c r="AM746" s="66"/>
      <c r="AN746" s="66"/>
      <c r="AO746" s="66"/>
      <c r="AP746" s="66"/>
      <c r="AQ746" s="66"/>
      <c r="AR746" s="66"/>
    </row>
    <row r="747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7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  <c r="AJ747" s="66"/>
      <c r="AK747" s="66"/>
      <c r="AL747" s="66"/>
      <c r="AM747" s="66"/>
      <c r="AN747" s="66"/>
      <c r="AO747" s="66"/>
      <c r="AP747" s="66"/>
      <c r="AQ747" s="66"/>
      <c r="AR747" s="66"/>
    </row>
    <row r="74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7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  <c r="AJ748" s="66"/>
      <c r="AK748" s="66"/>
      <c r="AL748" s="66"/>
      <c r="AM748" s="66"/>
      <c r="AN748" s="66"/>
      <c r="AO748" s="66"/>
      <c r="AP748" s="66"/>
      <c r="AQ748" s="66"/>
      <c r="AR748" s="66"/>
    </row>
    <row r="749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7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  <c r="AJ749" s="66"/>
      <c r="AK749" s="66"/>
      <c r="AL749" s="66"/>
      <c r="AM749" s="66"/>
      <c r="AN749" s="66"/>
      <c r="AO749" s="66"/>
      <c r="AP749" s="66"/>
      <c r="AQ749" s="66"/>
      <c r="AR749" s="66"/>
    </row>
    <row r="750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7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  <c r="AJ750" s="66"/>
      <c r="AK750" s="66"/>
      <c r="AL750" s="66"/>
      <c r="AM750" s="66"/>
      <c r="AN750" s="66"/>
      <c r="AO750" s="66"/>
      <c r="AP750" s="66"/>
      <c r="AQ750" s="66"/>
      <c r="AR750" s="66"/>
    </row>
    <row r="75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7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  <c r="AJ751" s="66"/>
      <c r="AK751" s="66"/>
      <c r="AL751" s="66"/>
      <c r="AM751" s="66"/>
      <c r="AN751" s="66"/>
      <c r="AO751" s="66"/>
      <c r="AP751" s="66"/>
      <c r="AQ751" s="66"/>
      <c r="AR751" s="66"/>
    </row>
    <row r="752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7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  <c r="AJ752" s="66"/>
      <c r="AK752" s="66"/>
      <c r="AL752" s="66"/>
      <c r="AM752" s="66"/>
      <c r="AN752" s="66"/>
      <c r="AO752" s="66"/>
      <c r="AP752" s="66"/>
      <c r="AQ752" s="66"/>
      <c r="AR752" s="66"/>
    </row>
    <row r="753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7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  <c r="AJ753" s="66"/>
      <c r="AK753" s="66"/>
      <c r="AL753" s="66"/>
      <c r="AM753" s="66"/>
      <c r="AN753" s="66"/>
      <c r="AO753" s="66"/>
      <c r="AP753" s="66"/>
      <c r="AQ753" s="66"/>
      <c r="AR753" s="66"/>
    </row>
    <row r="754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7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  <c r="AJ754" s="66"/>
      <c r="AK754" s="66"/>
      <c r="AL754" s="66"/>
      <c r="AM754" s="66"/>
      <c r="AN754" s="66"/>
      <c r="AO754" s="66"/>
      <c r="AP754" s="66"/>
      <c r="AQ754" s="66"/>
      <c r="AR754" s="66"/>
    </row>
    <row r="755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7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  <c r="AJ755" s="66"/>
      <c r="AK755" s="66"/>
      <c r="AL755" s="66"/>
      <c r="AM755" s="66"/>
      <c r="AN755" s="66"/>
      <c r="AO755" s="66"/>
      <c r="AP755" s="66"/>
      <c r="AQ755" s="66"/>
      <c r="AR755" s="66"/>
    </row>
    <row r="756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7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  <c r="AJ756" s="66"/>
      <c r="AK756" s="66"/>
      <c r="AL756" s="66"/>
      <c r="AM756" s="66"/>
      <c r="AN756" s="66"/>
      <c r="AO756" s="66"/>
      <c r="AP756" s="66"/>
      <c r="AQ756" s="66"/>
      <c r="AR756" s="66"/>
    </row>
    <row r="757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7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  <c r="AJ757" s="66"/>
      <c r="AK757" s="66"/>
      <c r="AL757" s="66"/>
      <c r="AM757" s="66"/>
      <c r="AN757" s="66"/>
      <c r="AO757" s="66"/>
      <c r="AP757" s="66"/>
      <c r="AQ757" s="66"/>
      <c r="AR757" s="66"/>
    </row>
    <row r="75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7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  <c r="AJ758" s="66"/>
      <c r="AK758" s="66"/>
      <c r="AL758" s="66"/>
      <c r="AM758" s="66"/>
      <c r="AN758" s="66"/>
      <c r="AO758" s="66"/>
      <c r="AP758" s="66"/>
      <c r="AQ758" s="66"/>
      <c r="AR758" s="66"/>
    </row>
    <row r="759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7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  <c r="AJ759" s="66"/>
      <c r="AK759" s="66"/>
      <c r="AL759" s="66"/>
      <c r="AM759" s="66"/>
      <c r="AN759" s="66"/>
      <c r="AO759" s="66"/>
      <c r="AP759" s="66"/>
      <c r="AQ759" s="66"/>
      <c r="AR759" s="66"/>
    </row>
    <row r="760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7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  <c r="AJ760" s="66"/>
      <c r="AK760" s="66"/>
      <c r="AL760" s="66"/>
      <c r="AM760" s="66"/>
      <c r="AN760" s="66"/>
      <c r="AO760" s="66"/>
      <c r="AP760" s="66"/>
      <c r="AQ760" s="66"/>
      <c r="AR760" s="66"/>
    </row>
    <row r="76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7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  <c r="AJ761" s="66"/>
      <c r="AK761" s="66"/>
      <c r="AL761" s="66"/>
      <c r="AM761" s="66"/>
      <c r="AN761" s="66"/>
      <c r="AO761" s="66"/>
      <c r="AP761" s="66"/>
      <c r="AQ761" s="66"/>
      <c r="AR761" s="66"/>
    </row>
    <row r="762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7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  <c r="AJ762" s="66"/>
      <c r="AK762" s="66"/>
      <c r="AL762" s="66"/>
      <c r="AM762" s="66"/>
      <c r="AN762" s="66"/>
      <c r="AO762" s="66"/>
      <c r="AP762" s="66"/>
      <c r="AQ762" s="66"/>
      <c r="AR762" s="66"/>
    </row>
    <row r="763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7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  <c r="AJ763" s="66"/>
      <c r="AK763" s="66"/>
      <c r="AL763" s="66"/>
      <c r="AM763" s="66"/>
      <c r="AN763" s="66"/>
      <c r="AO763" s="66"/>
      <c r="AP763" s="66"/>
      <c r="AQ763" s="66"/>
      <c r="AR763" s="66"/>
    </row>
    <row r="764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7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  <c r="AJ764" s="66"/>
      <c r="AK764" s="66"/>
      <c r="AL764" s="66"/>
      <c r="AM764" s="66"/>
      <c r="AN764" s="66"/>
      <c r="AO764" s="66"/>
      <c r="AP764" s="66"/>
      <c r="AQ764" s="66"/>
      <c r="AR764" s="66"/>
    </row>
    <row r="765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7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  <c r="AJ765" s="66"/>
      <c r="AK765" s="66"/>
      <c r="AL765" s="66"/>
      <c r="AM765" s="66"/>
      <c r="AN765" s="66"/>
      <c r="AO765" s="66"/>
      <c r="AP765" s="66"/>
      <c r="AQ765" s="66"/>
      <c r="AR765" s="66"/>
    </row>
    <row r="766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7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  <c r="AJ766" s="66"/>
      <c r="AK766" s="66"/>
      <c r="AL766" s="66"/>
      <c r="AM766" s="66"/>
      <c r="AN766" s="66"/>
      <c r="AO766" s="66"/>
      <c r="AP766" s="66"/>
      <c r="AQ766" s="66"/>
      <c r="AR766" s="66"/>
    </row>
    <row r="767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7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  <c r="AJ767" s="66"/>
      <c r="AK767" s="66"/>
      <c r="AL767" s="66"/>
      <c r="AM767" s="66"/>
      <c r="AN767" s="66"/>
      <c r="AO767" s="66"/>
      <c r="AP767" s="66"/>
      <c r="AQ767" s="66"/>
      <c r="AR767" s="66"/>
    </row>
    <row r="76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7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  <c r="AJ768" s="66"/>
      <c r="AK768" s="66"/>
      <c r="AL768" s="66"/>
      <c r="AM768" s="66"/>
      <c r="AN768" s="66"/>
      <c r="AO768" s="66"/>
      <c r="AP768" s="66"/>
      <c r="AQ768" s="66"/>
      <c r="AR768" s="66"/>
    </row>
    <row r="769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7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  <c r="AJ769" s="66"/>
      <c r="AK769" s="66"/>
      <c r="AL769" s="66"/>
      <c r="AM769" s="66"/>
      <c r="AN769" s="66"/>
      <c r="AO769" s="66"/>
      <c r="AP769" s="66"/>
      <c r="AQ769" s="66"/>
      <c r="AR769" s="66"/>
    </row>
    <row r="770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7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  <c r="AJ770" s="66"/>
      <c r="AK770" s="66"/>
      <c r="AL770" s="66"/>
      <c r="AM770" s="66"/>
      <c r="AN770" s="66"/>
      <c r="AO770" s="66"/>
      <c r="AP770" s="66"/>
      <c r="AQ770" s="66"/>
      <c r="AR770" s="66"/>
    </row>
    <row r="77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7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  <c r="AJ771" s="66"/>
      <c r="AK771" s="66"/>
      <c r="AL771" s="66"/>
      <c r="AM771" s="66"/>
      <c r="AN771" s="66"/>
      <c r="AO771" s="66"/>
      <c r="AP771" s="66"/>
      <c r="AQ771" s="66"/>
      <c r="AR771" s="66"/>
    </row>
    <row r="772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7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  <c r="AJ772" s="66"/>
      <c r="AK772" s="66"/>
      <c r="AL772" s="66"/>
      <c r="AM772" s="66"/>
      <c r="AN772" s="66"/>
      <c r="AO772" s="66"/>
      <c r="AP772" s="66"/>
      <c r="AQ772" s="66"/>
      <c r="AR772" s="66"/>
    </row>
    <row r="773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7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  <c r="AJ773" s="66"/>
      <c r="AK773" s="66"/>
      <c r="AL773" s="66"/>
      <c r="AM773" s="66"/>
      <c r="AN773" s="66"/>
      <c r="AO773" s="66"/>
      <c r="AP773" s="66"/>
      <c r="AQ773" s="66"/>
      <c r="AR773" s="66"/>
    </row>
    <row r="774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7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  <c r="AJ774" s="66"/>
      <c r="AK774" s="66"/>
      <c r="AL774" s="66"/>
      <c r="AM774" s="66"/>
      <c r="AN774" s="66"/>
      <c r="AO774" s="66"/>
      <c r="AP774" s="66"/>
      <c r="AQ774" s="66"/>
      <c r="AR774" s="66"/>
    </row>
    <row r="775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7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  <c r="AJ775" s="66"/>
      <c r="AK775" s="66"/>
      <c r="AL775" s="66"/>
      <c r="AM775" s="66"/>
      <c r="AN775" s="66"/>
      <c r="AO775" s="66"/>
      <c r="AP775" s="66"/>
      <c r="AQ775" s="66"/>
      <c r="AR775" s="66"/>
    </row>
    <row r="776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7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</row>
    <row r="777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7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</row>
    <row r="77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7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</row>
    <row r="779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7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</row>
    <row r="780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7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</row>
    <row r="78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7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</row>
    <row r="782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7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</row>
    <row r="783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7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</row>
    <row r="784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7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</row>
    <row r="785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7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</row>
    <row r="786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7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</row>
    <row r="787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7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</row>
    <row r="78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7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</row>
    <row r="789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7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</row>
    <row r="790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7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</row>
    <row r="79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7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</row>
    <row r="792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7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</row>
    <row r="793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7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</row>
    <row r="794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7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</row>
    <row r="795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7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</row>
    <row r="796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7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</row>
    <row r="797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7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</row>
    <row r="79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7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</row>
    <row r="799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7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  <c r="AJ799" s="66"/>
      <c r="AK799" s="66"/>
      <c r="AL799" s="66"/>
      <c r="AM799" s="66"/>
      <c r="AN799" s="66"/>
      <c r="AO799" s="66"/>
      <c r="AP799" s="66"/>
      <c r="AQ799" s="66"/>
      <c r="AR799" s="66"/>
    </row>
    <row r="800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7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  <c r="AJ800" s="66"/>
      <c r="AK800" s="66"/>
      <c r="AL800" s="66"/>
      <c r="AM800" s="66"/>
      <c r="AN800" s="66"/>
      <c r="AO800" s="66"/>
      <c r="AP800" s="66"/>
      <c r="AQ800" s="66"/>
      <c r="AR800" s="66"/>
    </row>
    <row r="80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7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  <c r="AJ801" s="66"/>
      <c r="AK801" s="66"/>
      <c r="AL801" s="66"/>
      <c r="AM801" s="66"/>
      <c r="AN801" s="66"/>
      <c r="AO801" s="66"/>
      <c r="AP801" s="66"/>
      <c r="AQ801" s="66"/>
      <c r="AR801" s="66"/>
    </row>
    <row r="802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7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  <c r="AJ802" s="66"/>
      <c r="AK802" s="66"/>
      <c r="AL802" s="66"/>
      <c r="AM802" s="66"/>
      <c r="AN802" s="66"/>
      <c r="AO802" s="66"/>
      <c r="AP802" s="66"/>
      <c r="AQ802" s="66"/>
      <c r="AR802" s="66"/>
    </row>
    <row r="803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7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</row>
    <row r="804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7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</row>
    <row r="805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7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</row>
    <row r="806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7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</row>
    <row r="807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7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</row>
    <row r="80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7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</row>
    <row r="809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7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</row>
    <row r="810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7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</row>
    <row r="81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7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  <c r="AJ811" s="66"/>
      <c r="AK811" s="66"/>
      <c r="AL811" s="66"/>
      <c r="AM811" s="66"/>
      <c r="AN811" s="66"/>
      <c r="AO811" s="66"/>
      <c r="AP811" s="66"/>
      <c r="AQ811" s="66"/>
      <c r="AR811" s="66"/>
    </row>
  </sheetData>
  <mergeCells count="7">
    <mergeCell ref="A1:O1"/>
    <mergeCell ref="A2:O2"/>
    <mergeCell ref="A3:O3"/>
    <mergeCell ref="A4:O4"/>
    <mergeCell ref="A7:O7"/>
    <mergeCell ref="A8:O8"/>
    <mergeCell ref="C254:O254"/>
  </mergeCells>
  <conditionalFormatting sqref="B86:B88">
    <cfRule type="expression" dxfId="0" priority="1">
      <formula>$K280="Ambetter - Superior"</formula>
    </cfRule>
  </conditionalFormatting>
  <conditionalFormatting sqref="B27:B33">
    <cfRule type="expression" dxfId="0" priority="2">
      <formula>$K274="Ambetter - Superior"</formula>
    </cfRule>
  </conditionalFormatting>
  <conditionalFormatting sqref="B39:B252">
    <cfRule type="expression" dxfId="0" priority="3">
      <formula>$K254="Ambetter - Superior"</formula>
    </cfRule>
  </conditionalFormatting>
  <conditionalFormatting sqref="B18 B33 B35">
    <cfRule type="expression" dxfId="0" priority="4">
      <formula>$K19="Ambetter - Superior"</formula>
    </cfRule>
  </conditionalFormatting>
  <conditionalFormatting sqref="L10:N253 L255:N760">
    <cfRule type="containsBlanks" dxfId="1" priority="5">
      <formula>LEN(TRIM(L10))=0</formula>
    </cfRule>
  </conditionalFormatting>
  <conditionalFormatting sqref="L10:L253 L255:L760">
    <cfRule type="containsText" dxfId="0" priority="6" operator="containsText" text="X">
      <formula>NOT(ISERROR(SEARCH(("X"),(L10))))</formula>
    </cfRule>
  </conditionalFormatting>
  <conditionalFormatting sqref="M10:M253 M255:M760">
    <cfRule type="containsText" dxfId="2" priority="7" operator="containsText" text="X">
      <formula>NOT(ISERROR(SEARCH(("X"),(M10))))</formula>
    </cfRule>
  </conditionalFormatting>
  <conditionalFormatting sqref="A10:N760 O254:P254">
    <cfRule type="expression" dxfId="0" priority="8">
      <formula>$K10="Ambetter - Superior"</formula>
    </cfRule>
  </conditionalFormatting>
  <conditionalFormatting sqref="O5:O6 O10:O253 O255:O760">
    <cfRule type="containsText" dxfId="0" priority="9" operator="containsText" text="FULL UA">
      <formula>NOT(ISERROR(SEARCH(("FULL UA"),(O5))))</formula>
    </cfRule>
  </conditionalFormatting>
  <conditionalFormatting sqref="O10:O253 O255:O760">
    <cfRule type="containsText" dxfId="3" priority="10" operator="containsText" text="GABA">
      <formula>NOT(ISERROR(SEARCH(("GABA"),(O10))))</formula>
    </cfRule>
  </conditionalFormatting>
  <conditionalFormatting sqref="O10:O253 O255:O760">
    <cfRule type="containsText" dxfId="3" priority="11" operator="containsText" text="SSRI">
      <formula>NOT(ISERROR(SEARCH(("SSRI"),(O10))))</formula>
    </cfRule>
  </conditionalFormatting>
  <conditionalFormatting sqref="O10:O253 O255:O760">
    <cfRule type="containsText" dxfId="3" priority="12" operator="containsText" text="PREGAB">
      <formula>NOT(ISERROR(SEARCH(("PREGAB"),(O10))))</formula>
    </cfRule>
  </conditionalFormatting>
  <conditionalFormatting sqref="O10:O253 O255:O760">
    <cfRule type="containsText" dxfId="3" priority="13" operator="containsText" text="TCA">
      <formula>NOT(ISERROR(SEARCH(("TCA"),(O10))))</formula>
    </cfRule>
  </conditionalFormatting>
  <conditionalFormatting sqref="P1:P760 Q9 R10:R252 A18:O18 A27:A32 B27:B33 C27:O32 A35:O35 A39:O252">
    <cfRule type="containsText" dxfId="4" priority="14" operator="containsText" text="pregab">
      <formula>NOT(ISERROR(SEARCH(("pregab"),(P1))))</formula>
    </cfRule>
  </conditionalFormatting>
  <conditionalFormatting sqref="P1:P760 Q9 R10:R252 A18:O18 A27:A32 B27:B33 C27:O32 A35:O35 A39:O252">
    <cfRule type="containsText" dxfId="4" priority="15" operator="containsText" text="gab">
      <formula>NOT(ISERROR(SEARCH(("gab"),(P1))))</formula>
    </cfRule>
  </conditionalFormatting>
  <conditionalFormatting sqref="P1:P760 Q9 R10:R252 A18:O18 A27:A32 B27:B33 C27:O32 A35:O35 A39:O252">
    <cfRule type="containsText" dxfId="4" priority="16" operator="containsText" text="dulox">
      <formula>NOT(ISERROR(SEARCH(("dulox"),(P1))))</formula>
    </cfRule>
  </conditionalFormatting>
  <conditionalFormatting sqref="P1:P760 Q9 R10:R252 A18:O18 A27:A32 B27:B33 C27:O32 A35:O35 A39:O252">
    <cfRule type="containsText" dxfId="4" priority="17" operator="containsText" text="cymbalta">
      <formula>NOT(ISERROR(SEARCH(("cymbalta"),(P1))))</formula>
    </cfRule>
  </conditionalFormatting>
  <conditionalFormatting sqref="P1:P760 Q9 R10:R252 A18:O18 A27:A32 B27:B33 C27:O32 A35:O35 A39:O252">
    <cfRule type="containsText" dxfId="4" priority="18" operator="containsText" text="lyrica">
      <formula>NOT(ISERROR(SEARCH(("lyrica"),(P1))))</formula>
    </cfRule>
  </conditionalFormatting>
  <conditionalFormatting sqref="P1:P760 Q9 R10:R252 A18:O18 A27:A32 B27:B33 C27:O32 A35:O35 A39:O252">
    <cfRule type="containsText" dxfId="4" priority="19" operator="containsText" text="amitrip">
      <formula>NOT(ISERROR(SEARCH(("amitrip"),(P1))))</formula>
    </cfRule>
  </conditionalFormatting>
  <conditionalFormatting sqref="P1:P760 Q9 R10:R252 A18:O18 A27:A32 B27:B33 C27:O32 A35:O35 A39:O252">
    <cfRule type="containsText" dxfId="4" priority="20" operator="containsText" text="nortrip">
      <formula>NOT(ISERROR(SEARCH(("nortrip"),(P1))))</formula>
    </cfRule>
  </conditionalFormatting>
  <conditionalFormatting sqref="Q1:Q811">
    <cfRule type="containsText" dxfId="5" priority="21" operator="containsText" text="FALSE">
      <formula>NOT(ISERROR(SEARCH(("FALSE"),(Q1))))</formula>
    </cfRule>
  </conditionalFormatting>
  <conditionalFormatting sqref="Q1:Q811">
    <cfRule type="containsText" dxfId="6" priority="22" operator="containsText" text="TRUE">
      <formula>NOT(ISERROR(SEARCH(("TRUE"),(Q1))))</formula>
    </cfRule>
  </conditionalFormatting>
  <dataValidations>
    <dataValidation type="list" allowBlank="1" sqref="O10:O252">
      <formula1>DATA!$B$50:$B$66</formula1>
    </dataValidation>
  </dataValidations>
  <printOptions horizontalCentered="1"/>
  <pageMargins bottom="3.980595084087969" footer="0.0" header="0.0" left="0.75" right="0.75" top="0.5"/>
  <pageSetup fitToHeight="0" orientation="portrait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.29"/>
    <col customWidth="1" min="2" max="2" width="8.57"/>
    <col customWidth="1" min="3" max="3" width="5.43"/>
    <col customWidth="1" min="4" max="4" width="4.29"/>
    <col customWidth="1" min="5" max="5" width="13.57"/>
    <col customWidth="1" min="6" max="6" width="6.43"/>
    <col customWidth="1" min="7" max="7" width="4.29"/>
    <col customWidth="1" min="8" max="9" width="13.57"/>
    <col customWidth="1" min="10" max="10" width="14.57"/>
    <col customWidth="1" min="11" max="11" width="4.29"/>
    <col customWidth="1" min="12" max="13" width="13.57"/>
    <col customWidth="1" min="14" max="14" width="9.0"/>
    <col customWidth="1" min="15" max="15" width="3.29"/>
    <col customWidth="1" min="16" max="16" width="4.29"/>
    <col customWidth="1" min="17" max="17" width="4.86"/>
    <col customWidth="1" min="18" max="26" width="13.57"/>
  </cols>
  <sheetData>
    <row r="1">
      <c r="A1" s="121"/>
      <c r="B1" s="122"/>
      <c r="C1" s="123" t="s">
        <v>61</v>
      </c>
      <c r="D1" s="123" t="s">
        <v>62</v>
      </c>
      <c r="E1" s="121"/>
      <c r="F1" s="123" t="s">
        <v>63</v>
      </c>
      <c r="G1" s="121"/>
      <c r="H1" s="121"/>
      <c r="I1" s="121"/>
      <c r="J1" s="121"/>
      <c r="K1" s="124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</row>
    <row r="2">
      <c r="A2" s="125" t="s">
        <v>64</v>
      </c>
      <c r="B2" s="126">
        <v>44593.0</v>
      </c>
      <c r="C2" s="127">
        <f>VLOOKUP(B2, 'COLLECTION REPORT FEB'!$A$24:$B$43,2,0)</f>
        <v>55</v>
      </c>
      <c r="D2" s="127">
        <v>34.0</v>
      </c>
      <c r="E2" s="128"/>
      <c r="F2" s="127">
        <v>26.0</v>
      </c>
      <c r="G2" s="128"/>
      <c r="H2" s="128"/>
      <c r="I2" s="128"/>
      <c r="J2" s="129" t="s">
        <v>65</v>
      </c>
      <c r="K2" s="121"/>
      <c r="L2" s="121"/>
      <c r="M2" s="121"/>
      <c r="N2" s="130" t="s">
        <v>65</v>
      </c>
      <c r="O2" s="131">
        <v>49.0</v>
      </c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</row>
    <row r="3">
      <c r="A3" s="132" t="s">
        <v>66</v>
      </c>
      <c r="B3" s="133">
        <v>44594.0</v>
      </c>
      <c r="C3" s="134">
        <f>VLOOKUP(B3, 'COLLECTION REPORT FEB'!$A$24:$B$43,2,0)</f>
        <v>55</v>
      </c>
      <c r="D3" s="134">
        <v>36.0</v>
      </c>
      <c r="E3" s="135"/>
      <c r="F3" s="134">
        <v>23.0</v>
      </c>
      <c r="G3" s="135"/>
      <c r="H3" s="135"/>
      <c r="I3" s="135"/>
      <c r="J3" s="136" t="s">
        <v>65</v>
      </c>
      <c r="K3" s="137">
        <f>SUM(F2:F3)</f>
        <v>49</v>
      </c>
      <c r="L3" s="121"/>
      <c r="M3" s="121"/>
      <c r="N3" s="130" t="s">
        <v>67</v>
      </c>
      <c r="O3" s="131">
        <v>64.0</v>
      </c>
      <c r="P3" s="124"/>
      <c r="Q3" s="121"/>
      <c r="R3" s="121">
        <f>O3+O2</f>
        <v>113</v>
      </c>
      <c r="S3" s="121">
        <f>R3-K23</f>
        <v>-279</v>
      </c>
      <c r="T3" s="121"/>
      <c r="U3" s="121"/>
      <c r="V3" s="121"/>
      <c r="W3" s="121"/>
      <c r="X3" s="121"/>
      <c r="Y3" s="121"/>
      <c r="Z3" s="121"/>
    </row>
    <row r="4">
      <c r="A4" s="125" t="s">
        <v>68</v>
      </c>
      <c r="B4" s="126">
        <v>44595.0</v>
      </c>
      <c r="C4" s="127">
        <f>VLOOKUP(B4, 'COLLECTION REPORT FEB'!$A$24:$B$43,2,0)</f>
        <v>23</v>
      </c>
      <c r="D4" s="127">
        <v>15.0</v>
      </c>
      <c r="E4" s="128"/>
      <c r="F4" s="127">
        <v>12.0</v>
      </c>
      <c r="G4" s="128"/>
      <c r="H4" s="128"/>
      <c r="I4" s="128"/>
      <c r="J4" s="129" t="s">
        <v>67</v>
      </c>
      <c r="K4" s="121"/>
      <c r="L4" s="121"/>
      <c r="M4" s="121"/>
      <c r="N4" s="138" t="s">
        <v>69</v>
      </c>
      <c r="O4" s="139">
        <v>60.0</v>
      </c>
      <c r="P4" s="121">
        <f>SUM(O2:O4)</f>
        <v>173</v>
      </c>
      <c r="Q4" s="121">
        <f>P4/2</f>
        <v>86.5</v>
      </c>
      <c r="R4" s="121"/>
      <c r="S4" s="121"/>
      <c r="T4" s="121"/>
      <c r="U4" s="121"/>
      <c r="V4" s="121"/>
      <c r="W4" s="121"/>
      <c r="X4" s="121"/>
      <c r="Y4" s="121"/>
      <c r="Z4" s="121"/>
    </row>
    <row r="5">
      <c r="A5" s="140" t="s">
        <v>70</v>
      </c>
      <c r="B5" s="141">
        <v>44596.0</v>
      </c>
      <c r="C5" s="142">
        <f>VLOOKUP(B5, 'COLLECTION REPORT FEB'!$A$24:$B$43,2,0)</f>
        <v>33</v>
      </c>
      <c r="D5" s="142">
        <v>16.0</v>
      </c>
      <c r="E5" s="121"/>
      <c r="F5" s="142">
        <v>7.0</v>
      </c>
      <c r="G5" s="142">
        <f>SUM(F2:F5)</f>
        <v>68</v>
      </c>
      <c r="H5" s="121"/>
      <c r="I5" s="121"/>
      <c r="J5" s="143" t="s">
        <v>67</v>
      </c>
      <c r="K5" s="121"/>
      <c r="L5" s="121"/>
      <c r="M5" s="121"/>
      <c r="N5" s="144"/>
      <c r="O5" s="144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</row>
    <row r="6">
      <c r="A6" s="140" t="s">
        <v>71</v>
      </c>
      <c r="B6" s="141">
        <v>44599.0</v>
      </c>
      <c r="C6" s="142">
        <f>VLOOKUP(B6, 'COLLECTION REPORT FEB'!$A$24:$B$43,2,0)</f>
        <v>38</v>
      </c>
      <c r="D6" s="142">
        <v>30.0</v>
      </c>
      <c r="E6" s="121"/>
      <c r="F6" s="142">
        <v>25.0</v>
      </c>
      <c r="G6" s="121"/>
      <c r="H6" s="121"/>
      <c r="I6" s="121"/>
      <c r="J6" s="143" t="s">
        <v>67</v>
      </c>
      <c r="L6" s="121"/>
      <c r="M6" s="121"/>
      <c r="N6" s="144"/>
      <c r="O6" s="144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</row>
    <row r="7">
      <c r="A7" s="132" t="s">
        <v>64</v>
      </c>
      <c r="B7" s="133">
        <v>44600.0</v>
      </c>
      <c r="C7" s="134">
        <f>VLOOKUP(B7, 'COLLECTION REPORT FEB'!$A$24:$B$43,2,0)</f>
        <v>58</v>
      </c>
      <c r="D7" s="134">
        <v>29.0</v>
      </c>
      <c r="E7" s="135"/>
      <c r="F7" s="134">
        <v>20.0</v>
      </c>
      <c r="G7" s="135"/>
      <c r="H7" s="135"/>
      <c r="I7" s="135"/>
      <c r="J7" s="136" t="s">
        <v>67</v>
      </c>
      <c r="K7" s="137">
        <f>SUM(F4:F7)</f>
        <v>64</v>
      </c>
      <c r="L7" s="121">
        <f>3</f>
        <v>3</v>
      </c>
      <c r="M7" s="121"/>
      <c r="N7" s="138" t="s">
        <v>72</v>
      </c>
      <c r="O7" s="139">
        <v>48.0</v>
      </c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</row>
    <row r="8">
      <c r="A8" s="125" t="s">
        <v>66</v>
      </c>
      <c r="B8" s="126">
        <v>44601.0</v>
      </c>
      <c r="C8" s="127">
        <f>VLOOKUP(B8, 'COLLECTION REPORT FEB'!$A$24:$B$43,2,0)</f>
        <v>57</v>
      </c>
      <c r="D8" s="127">
        <v>33.0</v>
      </c>
      <c r="E8" s="128"/>
      <c r="F8" s="127">
        <v>21.0</v>
      </c>
      <c r="G8" s="128"/>
      <c r="H8" s="128"/>
      <c r="I8" s="128"/>
      <c r="J8" s="129" t="s">
        <v>69</v>
      </c>
      <c r="K8" s="121"/>
      <c r="L8" s="121"/>
      <c r="M8" s="121"/>
      <c r="N8" s="138" t="s">
        <v>73</v>
      </c>
      <c r="O8" s="139">
        <v>47.0</v>
      </c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</row>
    <row r="9">
      <c r="A9" s="140" t="s">
        <v>68</v>
      </c>
      <c r="B9" s="141">
        <v>44602.0</v>
      </c>
      <c r="C9" s="142">
        <f>VLOOKUP(B9, 'COLLECTION REPORT FEB'!$A$24:$B$43,2,0)</f>
        <v>56</v>
      </c>
      <c r="D9" s="142">
        <v>36.0</v>
      </c>
      <c r="E9" s="121"/>
      <c r="F9" s="142">
        <v>27.0</v>
      </c>
      <c r="G9" s="121"/>
      <c r="H9" s="121"/>
      <c r="I9" s="121"/>
      <c r="J9" s="143" t="s">
        <v>69</v>
      </c>
      <c r="K9" s="121"/>
      <c r="L9" s="121"/>
      <c r="M9" s="121"/>
      <c r="N9" s="138" t="s">
        <v>74</v>
      </c>
      <c r="O9" s="139">
        <v>49.0</v>
      </c>
      <c r="P9" s="121">
        <f>SUM(O7:O9)</f>
        <v>144</v>
      </c>
      <c r="Q9" s="121">
        <f>P9/2</f>
        <v>72</v>
      </c>
      <c r="R9" s="121"/>
      <c r="S9" s="121"/>
      <c r="T9" s="121"/>
      <c r="U9" s="121"/>
      <c r="V9" s="121"/>
      <c r="W9" s="121"/>
      <c r="X9" s="121"/>
      <c r="Y9" s="121"/>
      <c r="Z9" s="121"/>
    </row>
    <row r="10">
      <c r="A10" s="132" t="s">
        <v>70</v>
      </c>
      <c r="B10" s="133">
        <v>44603.0</v>
      </c>
      <c r="C10" s="134">
        <f>VLOOKUP(B10, 'COLLECTION REPORT FEB'!$A$24:$B$43,2,0)</f>
        <v>54</v>
      </c>
      <c r="D10" s="134">
        <v>26.0</v>
      </c>
      <c r="E10" s="135"/>
      <c r="F10" s="134">
        <v>12.0</v>
      </c>
      <c r="G10" s="134">
        <f>SUM(F6:F10)</f>
        <v>105</v>
      </c>
      <c r="H10" s="135"/>
      <c r="I10" s="135"/>
      <c r="J10" s="136" t="s">
        <v>69</v>
      </c>
      <c r="K10" s="137">
        <f>SUM(F8:F10)</f>
        <v>60</v>
      </c>
      <c r="L10" s="121"/>
      <c r="M10" s="121"/>
      <c r="N10" s="144"/>
      <c r="O10" s="144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</row>
    <row r="11">
      <c r="A11" s="125" t="s">
        <v>71</v>
      </c>
      <c r="B11" s="126">
        <v>44606.0</v>
      </c>
      <c r="C11" s="127">
        <f>VLOOKUP(B11, 'COLLECTION REPORT FEB'!$A$24:$B$43,2,0)</f>
        <v>62</v>
      </c>
      <c r="D11" s="127">
        <v>42.0</v>
      </c>
      <c r="E11" s="128"/>
      <c r="F11" s="127">
        <v>25.0</v>
      </c>
      <c r="G11" s="128"/>
      <c r="H11" s="128"/>
      <c r="I11" s="128"/>
      <c r="J11" s="129" t="s">
        <v>72</v>
      </c>
      <c r="K11" s="121"/>
      <c r="L11" s="121"/>
      <c r="M11" s="121"/>
      <c r="N11" s="144"/>
      <c r="O11" s="144"/>
      <c r="P11" s="144"/>
      <c r="Q11" s="121"/>
      <c r="R11" s="121"/>
      <c r="S11" s="121"/>
      <c r="T11" s="121"/>
      <c r="U11" s="121"/>
      <c r="V11" s="121"/>
      <c r="W11" s="121"/>
      <c r="X11" s="121"/>
      <c r="Y11" s="121"/>
      <c r="Z11" s="121"/>
    </row>
    <row r="12">
      <c r="A12" s="132" t="s">
        <v>64</v>
      </c>
      <c r="B12" s="133">
        <v>44607.0</v>
      </c>
      <c r="C12" s="134">
        <f>VLOOKUP(B12, 'COLLECTION REPORT FEB'!$A$24:$B$43,2,0)</f>
        <v>58</v>
      </c>
      <c r="D12" s="134">
        <v>31.0</v>
      </c>
      <c r="E12" s="135"/>
      <c r="F12" s="134">
        <v>23.0</v>
      </c>
      <c r="G12" s="135"/>
      <c r="H12" s="135"/>
      <c r="I12" s="135"/>
      <c r="J12" s="136" t="s">
        <v>72</v>
      </c>
      <c r="K12" s="137">
        <f>SUM(F11:F12)</f>
        <v>48</v>
      </c>
      <c r="L12" s="121"/>
      <c r="M12" s="121"/>
      <c r="N12" s="138" t="s">
        <v>75</v>
      </c>
      <c r="O12" s="139">
        <v>61.0</v>
      </c>
      <c r="P12" s="121">
        <f>SUM(O10:O12)</f>
        <v>61</v>
      </c>
      <c r="Q12" s="121"/>
      <c r="R12" s="121"/>
      <c r="S12" s="121"/>
      <c r="T12" s="121"/>
      <c r="U12" s="121"/>
      <c r="V12" s="121"/>
      <c r="W12" s="121"/>
      <c r="X12" s="121"/>
      <c r="Y12" s="121"/>
      <c r="Z12" s="121"/>
    </row>
    <row r="13">
      <c r="A13" s="125" t="s">
        <v>66</v>
      </c>
      <c r="B13" s="126">
        <v>44608.0</v>
      </c>
      <c r="C13" s="127">
        <f>VLOOKUP(B13, 'COLLECTION REPORT FEB'!$A$24:$B$43,2,0)</f>
        <v>50</v>
      </c>
      <c r="D13" s="127">
        <v>34.0</v>
      </c>
      <c r="E13" s="128"/>
      <c r="F13" s="127">
        <v>25.0</v>
      </c>
      <c r="G13" s="128"/>
      <c r="H13" s="128"/>
      <c r="I13" s="128"/>
      <c r="J13" s="129" t="s">
        <v>73</v>
      </c>
      <c r="K13" s="121"/>
      <c r="L13" s="121"/>
      <c r="M13" s="121"/>
      <c r="N13" s="144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</row>
    <row r="14">
      <c r="A14" s="132" t="s">
        <v>68</v>
      </c>
      <c r="B14" s="133">
        <v>44609.0</v>
      </c>
      <c r="C14" s="134">
        <f>VLOOKUP(B14, 'COLLECTION REPORT FEB'!$A$24:$B$43,2,0)</f>
        <v>53</v>
      </c>
      <c r="D14" s="134">
        <v>33.0</v>
      </c>
      <c r="E14" s="135"/>
      <c r="F14" s="134">
        <v>22.0</v>
      </c>
      <c r="G14" s="135"/>
      <c r="H14" s="135"/>
      <c r="I14" s="135"/>
      <c r="J14" s="136" t="s">
        <v>73</v>
      </c>
      <c r="K14" s="137">
        <f>SUM(F13:F14)</f>
        <v>47</v>
      </c>
      <c r="L14" s="121"/>
      <c r="M14" s="121"/>
      <c r="N14" s="144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</row>
    <row r="15">
      <c r="A15" s="125" t="s">
        <v>70</v>
      </c>
      <c r="B15" s="126">
        <v>44610.0</v>
      </c>
      <c r="C15" s="127">
        <f>VLOOKUP(B15, 'COLLECTION REPORT FEB'!$A$24:$B$43,2,0)</f>
        <v>71</v>
      </c>
      <c r="D15" s="127">
        <v>38.0</v>
      </c>
      <c r="E15" s="128"/>
      <c r="F15" s="127">
        <v>23.0</v>
      </c>
      <c r="G15" s="127">
        <f>SUM(F11:F15)</f>
        <v>118</v>
      </c>
      <c r="H15" s="128"/>
      <c r="I15" s="128"/>
      <c r="J15" s="129" t="s">
        <v>74</v>
      </c>
      <c r="K15" s="121"/>
      <c r="L15" s="121"/>
      <c r="M15" s="121"/>
      <c r="N15" s="144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</row>
    <row r="16">
      <c r="A16" s="132" t="s">
        <v>71</v>
      </c>
      <c r="B16" s="133">
        <v>44613.0</v>
      </c>
      <c r="C16" s="134">
        <f>VLOOKUP(B16, 'COLLECTION REPORT FEB'!$A$24:$B$43,2,0)</f>
        <v>65</v>
      </c>
      <c r="D16" s="134">
        <v>41.0</v>
      </c>
      <c r="E16" s="135"/>
      <c r="F16" s="134">
        <v>26.0</v>
      </c>
      <c r="G16" s="135"/>
      <c r="H16" s="135"/>
      <c r="I16" s="135"/>
      <c r="J16" s="136" t="s">
        <v>74</v>
      </c>
      <c r="K16" s="137">
        <f>SUM(F15:F16)</f>
        <v>49</v>
      </c>
      <c r="L16" s="121"/>
      <c r="M16" s="121"/>
      <c r="N16" s="144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</row>
    <row r="17">
      <c r="A17" s="125" t="s">
        <v>64</v>
      </c>
      <c r="B17" s="126">
        <v>44614.0</v>
      </c>
      <c r="C17" s="127">
        <f>VLOOKUP(B17, 'COLLECTION REPORT FEB'!$A$24:$B$43,2,0)</f>
        <v>52</v>
      </c>
      <c r="D17" s="127">
        <v>28.0</v>
      </c>
      <c r="E17" s="128"/>
      <c r="F17" s="127">
        <v>19.0</v>
      </c>
      <c r="G17" s="128"/>
      <c r="H17" s="128"/>
      <c r="I17" s="128"/>
      <c r="J17" s="129" t="s">
        <v>75</v>
      </c>
      <c r="K17" s="121"/>
      <c r="L17" s="121"/>
      <c r="M17" s="121"/>
      <c r="N17" s="144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</row>
    <row r="18">
      <c r="A18" s="140" t="s">
        <v>66</v>
      </c>
      <c r="B18" s="141">
        <v>44615.0</v>
      </c>
      <c r="C18" s="142">
        <f>VLOOKUP(B18, 'COLLECTION REPORT FEB'!$A$24:$B$43,2,0)</f>
        <v>57</v>
      </c>
      <c r="D18" s="142">
        <v>34.0</v>
      </c>
      <c r="E18" s="121"/>
      <c r="F18" s="142">
        <v>21.0</v>
      </c>
      <c r="G18" s="121"/>
      <c r="H18" s="121"/>
      <c r="I18" s="121"/>
      <c r="J18" s="143" t="s">
        <v>75</v>
      </c>
      <c r="K18" s="121"/>
      <c r="L18" s="121"/>
      <c r="M18" s="121"/>
      <c r="N18" s="144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</row>
    <row r="19">
      <c r="A19" s="140" t="s">
        <v>68</v>
      </c>
      <c r="B19" s="141">
        <v>44616.0</v>
      </c>
      <c r="C19" s="142">
        <f>VLOOKUP(B19, 'COLLECTION REPORT FEB'!$A$24:$B$43,2,0)</f>
        <v>51</v>
      </c>
      <c r="D19" s="142">
        <v>31.0</v>
      </c>
      <c r="E19" s="121"/>
      <c r="F19" s="142">
        <v>15.0</v>
      </c>
      <c r="G19" s="121"/>
      <c r="H19" s="121"/>
      <c r="I19" s="121"/>
      <c r="J19" s="143" t="s">
        <v>75</v>
      </c>
      <c r="K19" s="121"/>
      <c r="L19" s="121"/>
      <c r="M19" s="121"/>
      <c r="N19" s="144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</row>
    <row r="20">
      <c r="A20" s="132" t="s">
        <v>70</v>
      </c>
      <c r="B20" s="133">
        <v>44617.0</v>
      </c>
      <c r="C20" s="134">
        <f>VLOOKUP(B20, 'COLLECTION REPORT FEB'!$A$24:$B$43,2,0)</f>
        <v>26</v>
      </c>
      <c r="D20" s="134">
        <v>10.0</v>
      </c>
      <c r="E20" s="135"/>
      <c r="F20" s="134">
        <v>6.0</v>
      </c>
      <c r="G20" s="134">
        <f>SUM(F16:F20)</f>
        <v>87</v>
      </c>
      <c r="H20" s="135"/>
      <c r="I20" s="135"/>
      <c r="J20" s="136" t="s">
        <v>75</v>
      </c>
      <c r="K20" s="137">
        <f>SUM(F17:F20)</f>
        <v>61</v>
      </c>
      <c r="L20" s="121"/>
      <c r="M20" s="121"/>
      <c r="N20" s="144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</row>
    <row r="21">
      <c r="A21" s="145" t="s">
        <v>71</v>
      </c>
      <c r="B21" s="146">
        <v>44620.0</v>
      </c>
      <c r="C21" s="147">
        <f>VLOOKUP(B21, 'COLLECTION REPORT FEB'!$A$24:$B$43,2,0)</f>
        <v>40</v>
      </c>
      <c r="D21" s="147">
        <v>21.0</v>
      </c>
      <c r="E21" s="148"/>
      <c r="F21" s="147">
        <v>14.0</v>
      </c>
      <c r="G21" s="147">
        <f>F21</f>
        <v>14</v>
      </c>
      <c r="H21" s="148"/>
      <c r="I21" s="148"/>
      <c r="J21" s="149" t="s">
        <v>76</v>
      </c>
      <c r="K21" s="150">
        <f>F21</f>
        <v>14</v>
      </c>
      <c r="L21" s="121"/>
      <c r="M21" s="121"/>
      <c r="N21" s="144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</row>
    <row r="22">
      <c r="A22" s="121"/>
      <c r="B22" s="122"/>
      <c r="C22" s="121"/>
      <c r="D22" s="121"/>
      <c r="E22" s="121"/>
      <c r="F22" s="121"/>
      <c r="G22" s="121"/>
      <c r="H22" s="121"/>
      <c r="I22" s="121"/>
      <c r="J22" s="121"/>
      <c r="K22" s="144"/>
      <c r="L22" s="121"/>
      <c r="M22" s="121"/>
      <c r="N22" s="144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</row>
    <row r="23">
      <c r="A23" s="142"/>
      <c r="B23" s="142"/>
      <c r="C23" s="142">
        <f t="shared" ref="C23:D23" si="1">SUM(C2:C21)</f>
        <v>1014</v>
      </c>
      <c r="D23" s="142">
        <f t="shared" si="1"/>
        <v>598</v>
      </c>
      <c r="E23" s="121"/>
      <c r="F23" s="142">
        <f>SUM(F2:F21)</f>
        <v>392</v>
      </c>
      <c r="G23" s="121"/>
      <c r="H23" s="121"/>
      <c r="I23" s="121"/>
      <c r="J23" s="142"/>
      <c r="K23" s="142">
        <f>SUM(K2:K21)</f>
        <v>392</v>
      </c>
      <c r="L23" s="121"/>
      <c r="M23" s="121"/>
      <c r="N23" s="144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</row>
    <row r="24">
      <c r="A24" s="121"/>
      <c r="B24" s="122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44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</row>
    <row r="25">
      <c r="A25" s="121"/>
      <c r="B25" s="122"/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44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</row>
    <row r="26">
      <c r="A26" s="121"/>
      <c r="B26" s="122"/>
      <c r="C26" s="121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44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</row>
    <row r="27">
      <c r="A27" s="121"/>
      <c r="B27" s="122"/>
      <c r="C27" s="121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44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</row>
    <row r="28">
      <c r="A28" s="121"/>
      <c r="B28" s="122"/>
      <c r="C28" s="121"/>
      <c r="D28" s="121"/>
      <c r="E28" s="121"/>
      <c r="F28" s="121"/>
      <c r="G28" s="121"/>
      <c r="H28" s="121"/>
      <c r="I28" s="121"/>
      <c r="J28" s="121"/>
      <c r="K28" s="121"/>
      <c r="L28" s="121"/>
      <c r="M28" s="121"/>
      <c r="N28" s="144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</row>
    <row r="29">
      <c r="A29" s="121"/>
      <c r="B29" s="122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44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</row>
    <row r="30">
      <c r="A30" s="121"/>
      <c r="B30" s="121"/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44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</row>
    <row r="31">
      <c r="A31" s="121"/>
      <c r="B31" s="121"/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44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</row>
    <row r="32">
      <c r="A32" s="121"/>
      <c r="B32" s="121"/>
      <c r="C32" s="121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44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</row>
    <row r="33">
      <c r="A33" s="121"/>
      <c r="B33" s="121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44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</row>
    <row r="34">
      <c r="A34" s="121"/>
      <c r="B34" s="121"/>
      <c r="C34" s="121"/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44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</row>
    <row r="35">
      <c r="A35" s="121"/>
      <c r="B35" s="121"/>
      <c r="C35" s="121"/>
      <c r="D35" s="121"/>
      <c r="E35" s="121"/>
      <c r="F35" s="121"/>
      <c r="G35" s="121"/>
      <c r="H35" s="121"/>
      <c r="I35" s="121"/>
      <c r="J35" s="121"/>
      <c r="K35" s="121"/>
      <c r="L35" s="121"/>
      <c r="M35" s="121"/>
      <c r="N35" s="144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</row>
    <row r="36">
      <c r="A36" s="121"/>
      <c r="B36" s="121"/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44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</row>
    <row r="37">
      <c r="A37" s="121"/>
      <c r="B37" s="121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44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</row>
    <row r="38">
      <c r="A38" s="121"/>
      <c r="B38" s="121"/>
      <c r="C38" s="121"/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44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</row>
    <row r="39">
      <c r="A39" s="121"/>
      <c r="B39" s="121"/>
      <c r="C39" s="121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44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</row>
    <row r="40">
      <c r="A40" s="121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44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</row>
    <row r="41">
      <c r="A41" s="121"/>
      <c r="B41" s="121"/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44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</row>
    <row r="42">
      <c r="A42" s="121"/>
      <c r="B42" s="121"/>
      <c r="C42" s="121"/>
      <c r="D42" s="121"/>
      <c r="E42" s="121"/>
      <c r="F42" s="121"/>
      <c r="G42" s="121"/>
      <c r="H42" s="121"/>
      <c r="I42" s="121"/>
      <c r="J42" s="121"/>
      <c r="K42" s="121"/>
      <c r="L42" s="121"/>
      <c r="M42" s="121"/>
      <c r="N42" s="144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</row>
    <row r="43">
      <c r="A43" s="121"/>
      <c r="B43" s="121"/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44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</row>
    <row r="44">
      <c r="A44" s="121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44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</row>
    <row r="45">
      <c r="A45" s="121"/>
      <c r="B45" s="121"/>
      <c r="C45" s="121"/>
      <c r="D45" s="121"/>
      <c r="E45" s="121"/>
      <c r="F45" s="121"/>
      <c r="G45" s="121"/>
      <c r="H45" s="121"/>
      <c r="I45" s="121"/>
      <c r="J45" s="121"/>
      <c r="K45" s="121"/>
      <c r="L45" s="121"/>
      <c r="M45" s="121"/>
      <c r="N45" s="144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</row>
    <row r="46">
      <c r="A46" s="121"/>
      <c r="B46" s="121"/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44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</row>
    <row r="47">
      <c r="A47" s="121"/>
      <c r="B47" s="121"/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44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</row>
    <row r="48">
      <c r="A48" s="121"/>
      <c r="B48" s="121"/>
      <c r="C48" s="121"/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44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</row>
    <row r="49">
      <c r="A49" s="121"/>
      <c r="B49" s="121"/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44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</row>
    <row r="50">
      <c r="A50" s="121"/>
      <c r="B50" s="121"/>
      <c r="C50" s="121"/>
      <c r="D50" s="121"/>
      <c r="E50" s="121"/>
      <c r="F50" s="121"/>
      <c r="G50" s="121"/>
      <c r="H50" s="121"/>
      <c r="I50" s="121"/>
      <c r="J50" s="121"/>
      <c r="K50" s="121"/>
      <c r="L50" s="121"/>
      <c r="M50" s="121"/>
      <c r="N50" s="144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</row>
    <row r="51">
      <c r="A51" s="121"/>
      <c r="B51" s="121"/>
      <c r="C51" s="121"/>
      <c r="D51" s="121"/>
      <c r="E51" s="121"/>
      <c r="F51" s="121"/>
      <c r="G51" s="121"/>
      <c r="H51" s="121"/>
      <c r="I51" s="121"/>
      <c r="J51" s="121"/>
      <c r="K51" s="121"/>
      <c r="L51" s="121"/>
      <c r="M51" s="121"/>
      <c r="N51" s="144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</row>
    <row r="52">
      <c r="A52" s="121"/>
      <c r="B52" s="121"/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44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</row>
    <row r="53">
      <c r="A53" s="121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44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</row>
    <row r="54">
      <c r="A54" s="121"/>
      <c r="B54" s="121"/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44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</row>
    <row r="55">
      <c r="A55" s="121"/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44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</row>
    <row r="56">
      <c r="A56" s="121"/>
      <c r="B56" s="121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44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</row>
    <row r="57">
      <c r="A57" s="121"/>
      <c r="B57" s="121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44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</row>
    <row r="58">
      <c r="A58" s="121"/>
      <c r="B58" s="121"/>
      <c r="C58" s="121"/>
      <c r="D58" s="121"/>
      <c r="E58" s="121"/>
      <c r="F58" s="121"/>
      <c r="G58" s="121"/>
      <c r="H58" s="121"/>
      <c r="I58" s="121"/>
      <c r="J58" s="121"/>
      <c r="K58" s="121"/>
      <c r="L58" s="121"/>
      <c r="M58" s="121"/>
      <c r="N58" s="144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</row>
    <row r="59">
      <c r="A59" s="121"/>
      <c r="B59" s="121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44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</row>
    <row r="60">
      <c r="A60" s="121"/>
      <c r="B60" s="121"/>
      <c r="C60" s="121"/>
      <c r="D60" s="121"/>
      <c r="E60" s="121"/>
      <c r="F60" s="121"/>
      <c r="G60" s="121"/>
      <c r="H60" s="121"/>
      <c r="I60" s="121"/>
      <c r="J60" s="121"/>
      <c r="K60" s="121"/>
      <c r="L60" s="121"/>
      <c r="M60" s="121"/>
      <c r="N60" s="144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</row>
    <row r="61">
      <c r="A61" s="121"/>
      <c r="B61" s="121"/>
      <c r="C61" s="121"/>
      <c r="D61" s="121"/>
      <c r="E61" s="121"/>
      <c r="F61" s="121"/>
      <c r="G61" s="121"/>
      <c r="H61" s="121"/>
      <c r="I61" s="121"/>
      <c r="J61" s="121"/>
      <c r="K61" s="121"/>
      <c r="L61" s="121"/>
      <c r="M61" s="121"/>
      <c r="N61" s="144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</row>
    <row r="62">
      <c r="A62" s="121"/>
      <c r="B62" s="121"/>
      <c r="C62" s="121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44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</row>
    <row r="63">
      <c r="A63" s="121"/>
      <c r="B63" s="121"/>
      <c r="C63" s="121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44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</row>
    <row r="64">
      <c r="A64" s="121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44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</row>
    <row r="65">
      <c r="A65" s="121"/>
      <c r="B65" s="121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44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</row>
    <row r="66">
      <c r="A66" s="121"/>
      <c r="B66" s="121"/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44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</row>
    <row r="67">
      <c r="A67" s="121"/>
      <c r="B67" s="121"/>
      <c r="C67" s="121"/>
      <c r="D67" s="121"/>
      <c r="E67" s="121"/>
      <c r="F67" s="121"/>
      <c r="G67" s="121"/>
      <c r="H67" s="121"/>
      <c r="I67" s="121"/>
      <c r="J67" s="121"/>
      <c r="K67" s="121"/>
      <c r="L67" s="121"/>
      <c r="M67" s="121"/>
      <c r="N67" s="144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  <c r="Z67" s="121"/>
    </row>
    <row r="68">
      <c r="A68" s="121"/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44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</row>
    <row r="69">
      <c r="A69" s="121"/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44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</row>
    <row r="70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44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</row>
    <row r="71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44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</row>
    <row r="72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44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</row>
    <row r="73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44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</row>
    <row r="74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44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</row>
    <row r="75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44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</row>
    <row r="76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44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</row>
    <row r="77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44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</row>
    <row r="78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44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</row>
    <row r="79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44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</row>
    <row r="80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44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</row>
    <row r="81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44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</row>
    <row r="82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44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</row>
    <row r="83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44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</row>
    <row r="84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44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</row>
    <row r="85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44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</row>
    <row r="86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44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</row>
    <row r="87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44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</row>
    <row r="88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44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</row>
    <row r="89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44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</row>
    <row r="90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44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</row>
    <row r="91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44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</row>
    <row r="92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44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</row>
    <row r="93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44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</row>
    <row r="94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44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</row>
    <row r="95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44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</row>
    <row r="96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44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</row>
    <row r="97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44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</row>
    <row r="98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44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</row>
    <row r="99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44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</row>
    <row r="100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44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</row>
    <row r="101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44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</row>
    <row r="102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44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</row>
    <row r="103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44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</row>
    <row r="104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44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</row>
    <row r="105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44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</row>
    <row r="106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44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</row>
    <row r="107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44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</row>
    <row r="108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44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</row>
    <row r="109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44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</row>
    <row r="110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44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</row>
    <row r="111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44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</row>
    <row r="112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44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</row>
    <row r="113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44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</row>
    <row r="114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44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</row>
    <row r="115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44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</row>
    <row r="116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44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</row>
    <row r="117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44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</row>
    <row r="118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44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</row>
    <row r="119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44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</row>
    <row r="120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44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</row>
    <row r="121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44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</row>
    <row r="122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44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</row>
    <row r="123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44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</row>
    <row r="124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44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</row>
    <row r="125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44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</row>
    <row r="126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44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</row>
    <row r="127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44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</row>
    <row r="128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44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</row>
    <row r="129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44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</row>
    <row r="130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44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</row>
    <row r="131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44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</row>
    <row r="132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44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</row>
    <row r="133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44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</row>
    <row r="134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44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</row>
    <row r="135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44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</row>
    <row r="136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44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</row>
    <row r="137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44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</row>
    <row r="138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44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</row>
    <row r="139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44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</row>
    <row r="140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44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</row>
    <row r="141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44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</row>
    <row r="142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44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</row>
    <row r="143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44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</row>
    <row r="144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44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</row>
    <row r="145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44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</row>
    <row r="146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44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</row>
    <row r="147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44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</row>
    <row r="148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44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</row>
    <row r="149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44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</row>
    <row r="150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44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</row>
    <row r="151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44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</row>
    <row r="152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44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</row>
    <row r="153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44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</row>
    <row r="154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44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</row>
    <row r="155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44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</row>
    <row r="156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44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</row>
    <row r="157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44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</row>
    <row r="158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44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</row>
    <row r="159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44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</row>
    <row r="160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44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</row>
    <row r="161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44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</row>
    <row r="162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44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</row>
    <row r="163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44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</row>
    <row r="164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44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</row>
    <row r="165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44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</row>
    <row r="166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44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</row>
    <row r="167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44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</row>
    <row r="168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44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</row>
    <row r="169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44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</row>
    <row r="170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44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</row>
    <row r="171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44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</row>
    <row r="172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44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</row>
    <row r="173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44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</row>
    <row r="174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44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</row>
    <row r="175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44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</row>
    <row r="176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44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</row>
    <row r="177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44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</row>
    <row r="178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44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</row>
    <row r="179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44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</row>
    <row r="180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44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</row>
    <row r="181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44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</row>
    <row r="182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44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</row>
    <row r="183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44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</row>
    <row r="184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44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</row>
    <row r="185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44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</row>
    <row r="186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44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</row>
    <row r="187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44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</row>
    <row r="188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44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</row>
    <row r="189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44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</row>
    <row r="190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44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</row>
    <row r="191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44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</row>
    <row r="192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44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</row>
    <row r="193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44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</row>
    <row r="194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44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</row>
    <row r="195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44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</row>
    <row r="196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44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</row>
    <row r="197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44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</row>
    <row r="198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44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</row>
    <row r="199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44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</row>
    <row r="200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44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</row>
    <row r="201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44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</row>
    <row r="202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44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</row>
    <row r="203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44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</row>
    <row r="204">
      <c r="A204" s="121"/>
      <c r="B204" s="121"/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44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</row>
    <row r="205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44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</row>
    <row r="206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44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</row>
    <row r="207">
      <c r="A207" s="121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44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</row>
    <row r="208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44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</row>
    <row r="209">
      <c r="A209" s="121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44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</row>
    <row r="210">
      <c r="A210" s="121"/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44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</row>
    <row r="211">
      <c r="A211" s="121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44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</row>
    <row r="212">
      <c r="A212" s="121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44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</row>
    <row r="213">
      <c r="A213" s="121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44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</row>
    <row r="214">
      <c r="A214" s="121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44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</row>
    <row r="215">
      <c r="A215" s="121"/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44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</row>
    <row r="216">
      <c r="A216" s="121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44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</row>
    <row r="217">
      <c r="A217" s="121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44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</row>
    <row r="218">
      <c r="A218" s="121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44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</row>
    <row r="219">
      <c r="A219" s="121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44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</row>
    <row r="220">
      <c r="A220" s="121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44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</row>
    <row r="221">
      <c r="A221" s="121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44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</row>
    <row r="222">
      <c r="A222" s="121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44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</row>
    <row r="223">
      <c r="A223" s="121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44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</row>
    <row r="224">
      <c r="A224" s="121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44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</row>
    <row r="225">
      <c r="A225" s="121"/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44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</row>
    <row r="226">
      <c r="A226" s="121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44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</row>
    <row r="227">
      <c r="A227" s="121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44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</row>
    <row r="228">
      <c r="A228" s="121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44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</row>
    <row r="229">
      <c r="A229" s="121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44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</row>
    <row r="230">
      <c r="A230" s="121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44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</row>
    <row r="231">
      <c r="A231" s="121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44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</row>
    <row r="232">
      <c r="A232" s="121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44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</row>
    <row r="233">
      <c r="A233" s="121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44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</row>
    <row r="234">
      <c r="A234" s="121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44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</row>
    <row r="235">
      <c r="A235" s="121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44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</row>
    <row r="236">
      <c r="A236" s="121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44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</row>
    <row r="237">
      <c r="A237" s="121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44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</row>
    <row r="238">
      <c r="A238" s="121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44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</row>
    <row r="239">
      <c r="A239" s="121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44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</row>
    <row r="240">
      <c r="A240" s="121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44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</row>
    <row r="241">
      <c r="A241" s="121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44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</row>
    <row r="242">
      <c r="A242" s="121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44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</row>
    <row r="243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44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</row>
    <row r="244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44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</row>
    <row r="245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44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</row>
    <row r="246">
      <c r="A246" s="121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44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</row>
    <row r="247">
      <c r="A247" s="121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44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</row>
    <row r="248">
      <c r="A248" s="121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44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</row>
    <row r="249">
      <c r="A249" s="121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44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</row>
    <row r="250">
      <c r="A250" s="121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44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</row>
    <row r="251">
      <c r="A251" s="121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44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</row>
    <row r="252">
      <c r="A252" s="121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44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</row>
    <row r="253">
      <c r="A253" s="121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44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</row>
    <row r="254">
      <c r="A254" s="121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44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</row>
    <row r="255">
      <c r="A255" s="121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44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</row>
    <row r="256">
      <c r="A256" s="121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44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</row>
    <row r="257">
      <c r="A257" s="121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44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</row>
    <row r="258">
      <c r="A258" s="121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44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</row>
    <row r="259">
      <c r="A259" s="121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44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</row>
    <row r="260">
      <c r="A260" s="121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44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</row>
    <row r="261">
      <c r="A261" s="121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44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</row>
    <row r="262">
      <c r="A262" s="121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44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</row>
    <row r="263">
      <c r="A263" s="121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44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</row>
    <row r="264">
      <c r="A264" s="121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44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</row>
    <row r="265">
      <c r="A265" s="121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44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</row>
    <row r="266">
      <c r="A266" s="121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44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</row>
    <row r="267">
      <c r="A267" s="121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44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</row>
    <row r="268">
      <c r="A268" s="121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44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</row>
    <row r="269">
      <c r="A269" s="121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44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</row>
    <row r="270">
      <c r="A270" s="121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44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</row>
    <row r="271">
      <c r="A271" s="121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44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</row>
    <row r="272">
      <c r="A272" s="121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44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</row>
    <row r="273">
      <c r="A273" s="121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44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</row>
    <row r="274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44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</row>
    <row r="275">
      <c r="A275" s="121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44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</row>
    <row r="276">
      <c r="A276" s="121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44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</row>
    <row r="277">
      <c r="A277" s="121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44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</row>
    <row r="278">
      <c r="A278" s="121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44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</row>
    <row r="279">
      <c r="A279" s="121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44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</row>
    <row r="280">
      <c r="A280" s="121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44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</row>
    <row r="281">
      <c r="A281" s="121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44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</row>
    <row r="282">
      <c r="A282" s="121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44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</row>
    <row r="283">
      <c r="A283" s="121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44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</row>
    <row r="284">
      <c r="A284" s="121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44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</row>
    <row r="285">
      <c r="A285" s="121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44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</row>
    <row r="286">
      <c r="A286" s="121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44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</row>
    <row r="287">
      <c r="A287" s="121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44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</row>
    <row r="288">
      <c r="A288" s="121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44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</row>
    <row r="289">
      <c r="A289" s="121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44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</row>
    <row r="290">
      <c r="A290" s="121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44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</row>
    <row r="291">
      <c r="A291" s="121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44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</row>
    <row r="292">
      <c r="A292" s="121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44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</row>
    <row r="293">
      <c r="A293" s="121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44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</row>
    <row r="294">
      <c r="A294" s="121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44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</row>
    <row r="295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44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</row>
    <row r="296">
      <c r="A296" s="121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44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</row>
    <row r="297">
      <c r="A297" s="121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44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</row>
    <row r="298">
      <c r="A298" s="12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44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</row>
    <row r="299">
      <c r="A299" s="121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44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</row>
    <row r="300">
      <c r="A300" s="121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44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</row>
    <row r="301">
      <c r="A301" s="12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44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</row>
    <row r="302">
      <c r="A302" s="121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44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</row>
    <row r="303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44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</row>
    <row r="304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44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</row>
    <row r="305">
      <c r="A305" s="121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44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</row>
    <row r="306">
      <c r="A306" s="121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44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</row>
    <row r="307">
      <c r="A307" s="12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44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</row>
    <row r="308">
      <c r="A308" s="121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44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</row>
    <row r="309">
      <c r="A309" s="121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44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</row>
    <row r="310">
      <c r="A310" s="12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44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</row>
    <row r="311">
      <c r="A311" s="121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44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</row>
    <row r="312">
      <c r="A312" s="121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44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</row>
    <row r="313">
      <c r="A313" s="12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44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</row>
    <row r="314">
      <c r="A314" s="121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44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</row>
    <row r="315">
      <c r="A315" s="121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44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</row>
    <row r="316">
      <c r="A316" s="12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44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</row>
    <row r="317">
      <c r="A317" s="121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44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</row>
    <row r="318">
      <c r="A318" s="121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44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</row>
    <row r="319">
      <c r="A319" s="12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44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</row>
    <row r="320">
      <c r="A320" s="121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44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</row>
    <row r="321">
      <c r="A321" s="121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44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</row>
    <row r="322">
      <c r="A322" s="12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44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</row>
    <row r="323">
      <c r="A323" s="121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44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</row>
    <row r="324">
      <c r="A324" s="121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44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</row>
    <row r="325">
      <c r="A325" s="121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44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</row>
    <row r="326">
      <c r="A326" s="121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44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</row>
    <row r="327">
      <c r="A327" s="121"/>
      <c r="B327" s="121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44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</row>
    <row r="328">
      <c r="A328" s="121"/>
      <c r="B328" s="121"/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44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</row>
    <row r="329">
      <c r="A329" s="121"/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44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</row>
    <row r="330">
      <c r="A330" s="121"/>
      <c r="B330" s="121"/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44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</row>
    <row r="331">
      <c r="A331" s="121"/>
      <c r="B331" s="121"/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44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</row>
    <row r="332">
      <c r="A332" s="121"/>
      <c r="B332" s="121"/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44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</row>
    <row r="333">
      <c r="A333" s="121"/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44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</row>
    <row r="334">
      <c r="A334" s="121"/>
      <c r="B334" s="121"/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44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</row>
    <row r="335">
      <c r="A335" s="121"/>
      <c r="B335" s="121"/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44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</row>
    <row r="336">
      <c r="A336" s="121"/>
      <c r="B336" s="121"/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44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</row>
    <row r="337">
      <c r="A337" s="121"/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44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</row>
    <row r="338">
      <c r="A338" s="121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44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</row>
    <row r="339">
      <c r="A339" s="121"/>
      <c r="B339" s="121"/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44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</row>
    <row r="340">
      <c r="A340" s="121"/>
      <c r="B340" s="121"/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44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</row>
    <row r="341">
      <c r="A341" s="121"/>
      <c r="B341" s="121"/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44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</row>
    <row r="342">
      <c r="A342" s="121"/>
      <c r="B342" s="121"/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44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</row>
    <row r="343">
      <c r="A343" s="121"/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44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</row>
    <row r="344">
      <c r="A344" s="121"/>
      <c r="B344" s="121"/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44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</row>
    <row r="345">
      <c r="A345" s="121"/>
      <c r="B345" s="121"/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44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</row>
    <row r="346">
      <c r="A346" s="121"/>
      <c r="B346" s="121"/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44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</row>
    <row r="347">
      <c r="A347" s="121"/>
      <c r="B347" s="121"/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44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</row>
    <row r="348">
      <c r="A348" s="121"/>
      <c r="B348" s="121"/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44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</row>
    <row r="349">
      <c r="A349" s="121"/>
      <c r="B349" s="121"/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44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</row>
    <row r="350">
      <c r="A350" s="121"/>
      <c r="B350" s="121"/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44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</row>
    <row r="351">
      <c r="A351" s="121"/>
      <c r="B351" s="121"/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44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</row>
    <row r="352">
      <c r="A352" s="121"/>
      <c r="B352" s="121"/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44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</row>
    <row r="353">
      <c r="A353" s="121"/>
      <c r="B353" s="121"/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44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</row>
    <row r="354">
      <c r="A354" s="121"/>
      <c r="B354" s="121"/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44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</row>
    <row r="355">
      <c r="A355" s="121"/>
      <c r="B355" s="121"/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44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</row>
    <row r="356">
      <c r="A356" s="121"/>
      <c r="B356" s="121"/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44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</row>
    <row r="357">
      <c r="A357" s="121"/>
      <c r="B357" s="121"/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44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</row>
    <row r="358">
      <c r="A358" s="121"/>
      <c r="B358" s="121"/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44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</row>
    <row r="359">
      <c r="A359" s="121"/>
      <c r="B359" s="121"/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44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</row>
    <row r="360">
      <c r="A360" s="121"/>
      <c r="B360" s="121"/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44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</row>
    <row r="361">
      <c r="A361" s="121"/>
      <c r="B361" s="121"/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44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</row>
    <row r="362">
      <c r="A362" s="121"/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44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</row>
    <row r="363">
      <c r="A363" s="121"/>
      <c r="B363" s="121"/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44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</row>
    <row r="364">
      <c r="A364" s="121"/>
      <c r="B364" s="121"/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44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</row>
    <row r="365">
      <c r="A365" s="121"/>
      <c r="B365" s="121"/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44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</row>
    <row r="366">
      <c r="A366" s="121"/>
      <c r="B366" s="121"/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44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</row>
    <row r="367">
      <c r="A367" s="121"/>
      <c r="B367" s="121"/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44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</row>
    <row r="368">
      <c r="A368" s="121"/>
      <c r="B368" s="121"/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44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</row>
    <row r="369">
      <c r="A369" s="121"/>
      <c r="B369" s="121"/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44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</row>
    <row r="370">
      <c r="A370" s="121"/>
      <c r="B370" s="121"/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44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</row>
    <row r="371">
      <c r="A371" s="121"/>
      <c r="B371" s="121"/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44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</row>
    <row r="372">
      <c r="A372" s="121"/>
      <c r="B372" s="121"/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44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</row>
    <row r="373">
      <c r="A373" s="121"/>
      <c r="B373" s="121"/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44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</row>
    <row r="374">
      <c r="A374" s="121"/>
      <c r="B374" s="121"/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44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</row>
    <row r="375">
      <c r="A375" s="121"/>
      <c r="B375" s="121"/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44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</row>
    <row r="376">
      <c r="A376" s="121"/>
      <c r="B376" s="121"/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44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</row>
    <row r="377">
      <c r="A377" s="121"/>
      <c r="B377" s="121"/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44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</row>
    <row r="378">
      <c r="A378" s="121"/>
      <c r="B378" s="121"/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44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</row>
    <row r="379">
      <c r="A379" s="121"/>
      <c r="B379" s="121"/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44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</row>
    <row r="380">
      <c r="A380" s="121"/>
      <c r="B380" s="121"/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44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</row>
    <row r="381">
      <c r="A381" s="121"/>
      <c r="B381" s="121"/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44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</row>
    <row r="382">
      <c r="A382" s="121"/>
      <c r="B382" s="121"/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44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</row>
    <row r="383">
      <c r="A383" s="121"/>
      <c r="B383" s="121"/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44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</row>
    <row r="384">
      <c r="A384" s="121"/>
      <c r="B384" s="121"/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44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</row>
    <row r="385">
      <c r="A385" s="121"/>
      <c r="B385" s="121"/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44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</row>
    <row r="386">
      <c r="A386" s="121"/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44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</row>
    <row r="387">
      <c r="A387" s="121"/>
      <c r="B387" s="121"/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44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</row>
    <row r="388">
      <c r="A388" s="121"/>
      <c r="B388" s="121"/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44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</row>
    <row r="389">
      <c r="A389" s="121"/>
      <c r="B389" s="121"/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44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</row>
    <row r="390">
      <c r="A390" s="121"/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44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</row>
    <row r="391">
      <c r="A391" s="121"/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44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</row>
    <row r="392">
      <c r="A392" s="121"/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44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</row>
    <row r="393">
      <c r="A393" s="121"/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44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</row>
    <row r="394">
      <c r="A394" s="121"/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44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</row>
    <row r="395">
      <c r="A395" s="121"/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44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</row>
    <row r="396">
      <c r="A396" s="121"/>
      <c r="B396" s="121"/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44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</row>
    <row r="397">
      <c r="A397" s="121"/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44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</row>
    <row r="398">
      <c r="A398" s="121"/>
      <c r="B398" s="121"/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44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</row>
    <row r="399">
      <c r="A399" s="121"/>
      <c r="B399" s="121"/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44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</row>
    <row r="400">
      <c r="A400" s="121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44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</row>
    <row r="401">
      <c r="A401" s="121"/>
      <c r="B401" s="121"/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44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</row>
    <row r="402">
      <c r="A402" s="121"/>
      <c r="B402" s="121"/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44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</row>
    <row r="403">
      <c r="A403" s="121"/>
      <c r="B403" s="121"/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44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</row>
    <row r="404">
      <c r="A404" s="121"/>
      <c r="B404" s="121"/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44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</row>
    <row r="405">
      <c r="A405" s="121"/>
      <c r="B405" s="121"/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44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</row>
    <row r="406">
      <c r="A406" s="121"/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44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</row>
    <row r="407">
      <c r="A407" s="121"/>
      <c r="B407" s="121"/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44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</row>
    <row r="408">
      <c r="A408" s="121"/>
      <c r="B408" s="121"/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44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</row>
    <row r="409">
      <c r="A409" s="121"/>
      <c r="B409" s="121"/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44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</row>
    <row r="410">
      <c r="A410" s="121"/>
      <c r="B410" s="121"/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44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</row>
    <row r="411">
      <c r="A411" s="121"/>
      <c r="B411" s="121"/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44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</row>
    <row r="412">
      <c r="A412" s="121"/>
      <c r="B412" s="121"/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44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</row>
    <row r="413">
      <c r="A413" s="121"/>
      <c r="B413" s="121"/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44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</row>
    <row r="414">
      <c r="A414" s="121"/>
      <c r="B414" s="121"/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44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</row>
    <row r="415">
      <c r="A415" s="121"/>
      <c r="B415" s="121"/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44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</row>
    <row r="416">
      <c r="A416" s="121"/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44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</row>
    <row r="417">
      <c r="A417" s="121"/>
      <c r="B417" s="121"/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44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</row>
    <row r="418">
      <c r="A418" s="121"/>
      <c r="B418" s="121"/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44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</row>
    <row r="419">
      <c r="A419" s="121"/>
      <c r="B419" s="121"/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44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</row>
    <row r="420">
      <c r="A420" s="121"/>
      <c r="B420" s="121"/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44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</row>
    <row r="421">
      <c r="A421" s="121"/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44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</row>
    <row r="422">
      <c r="A422" s="121"/>
      <c r="B422" s="121"/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44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</row>
    <row r="423">
      <c r="A423" s="121"/>
      <c r="B423" s="121"/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44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</row>
    <row r="424">
      <c r="A424" s="121"/>
      <c r="B424" s="121"/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44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</row>
    <row r="425">
      <c r="A425" s="121"/>
      <c r="B425" s="121"/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44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</row>
    <row r="426">
      <c r="A426" s="121"/>
      <c r="B426" s="121"/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44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</row>
    <row r="427">
      <c r="A427" s="121"/>
      <c r="B427" s="121"/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44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</row>
    <row r="428">
      <c r="A428" s="121"/>
      <c r="B428" s="121"/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44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</row>
    <row r="429">
      <c r="A429" s="121"/>
      <c r="B429" s="121"/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44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</row>
    <row r="430">
      <c r="A430" s="121"/>
      <c r="B430" s="121"/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44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</row>
    <row r="431">
      <c r="A431" s="121"/>
      <c r="B431" s="121"/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44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</row>
    <row r="432">
      <c r="A432" s="121"/>
      <c r="B432" s="121"/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44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</row>
    <row r="433">
      <c r="A433" s="121"/>
      <c r="B433" s="121"/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44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</row>
    <row r="434">
      <c r="A434" s="121"/>
      <c r="B434" s="121"/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44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</row>
    <row r="435">
      <c r="A435" s="121"/>
      <c r="B435" s="121"/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44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</row>
    <row r="436">
      <c r="A436" s="121"/>
      <c r="B436" s="121"/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44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</row>
    <row r="437">
      <c r="A437" s="121"/>
      <c r="B437" s="121"/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44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</row>
    <row r="438">
      <c r="A438" s="121"/>
      <c r="B438" s="121"/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44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</row>
    <row r="439">
      <c r="A439" s="121"/>
      <c r="B439" s="121"/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44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</row>
    <row r="440">
      <c r="A440" s="121"/>
      <c r="B440" s="121"/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44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</row>
    <row r="441">
      <c r="A441" s="121"/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44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</row>
    <row r="442">
      <c r="A442" s="121"/>
      <c r="B442" s="121"/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44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</row>
    <row r="443">
      <c r="A443" s="121"/>
      <c r="B443" s="121"/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44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</row>
    <row r="444">
      <c r="A444" s="121"/>
      <c r="B444" s="121"/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44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</row>
    <row r="445">
      <c r="A445" s="121"/>
      <c r="B445" s="121"/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44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</row>
    <row r="446">
      <c r="A446" s="121"/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44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</row>
    <row r="447">
      <c r="A447" s="121"/>
      <c r="B447" s="121"/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44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</row>
    <row r="448">
      <c r="A448" s="121"/>
      <c r="B448" s="121"/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44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</row>
    <row r="449">
      <c r="A449" s="121"/>
      <c r="B449" s="121"/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44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</row>
    <row r="450">
      <c r="A450" s="121"/>
      <c r="B450" s="121"/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44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</row>
    <row r="451">
      <c r="A451" s="121"/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44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</row>
    <row r="452">
      <c r="A452" s="121"/>
      <c r="B452" s="121"/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44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</row>
    <row r="453">
      <c r="A453" s="121"/>
      <c r="B453" s="121"/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44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</row>
    <row r="454">
      <c r="A454" s="121"/>
      <c r="B454" s="121"/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44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</row>
    <row r="455">
      <c r="A455" s="121"/>
      <c r="B455" s="121"/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44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</row>
    <row r="456">
      <c r="A456" s="121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44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</row>
    <row r="457">
      <c r="A457" s="121"/>
      <c r="B457" s="121"/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44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</row>
    <row r="458">
      <c r="A458" s="121"/>
      <c r="B458" s="121"/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44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</row>
    <row r="459">
      <c r="A459" s="121"/>
      <c r="B459" s="121"/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44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</row>
    <row r="460">
      <c r="A460" s="121"/>
      <c r="B460" s="121"/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44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</row>
    <row r="461">
      <c r="A461" s="121"/>
      <c r="B461" s="121"/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44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</row>
    <row r="462">
      <c r="A462" s="121"/>
      <c r="B462" s="121"/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44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</row>
    <row r="463">
      <c r="A463" s="121"/>
      <c r="B463" s="121"/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44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</row>
    <row r="464">
      <c r="A464" s="121"/>
      <c r="B464" s="121"/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44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</row>
    <row r="465">
      <c r="A465" s="121"/>
      <c r="B465" s="121"/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44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</row>
    <row r="466">
      <c r="A466" s="121"/>
      <c r="B466" s="121"/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44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</row>
    <row r="467">
      <c r="A467" s="121"/>
      <c r="B467" s="121"/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44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</row>
    <row r="468">
      <c r="A468" s="121"/>
      <c r="B468" s="121"/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44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</row>
    <row r="469">
      <c r="A469" s="121"/>
      <c r="B469" s="121"/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44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</row>
    <row r="470">
      <c r="A470" s="121"/>
      <c r="B470" s="121"/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44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</row>
    <row r="471">
      <c r="A471" s="121"/>
      <c r="B471" s="121"/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44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</row>
    <row r="472">
      <c r="A472" s="121"/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44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</row>
    <row r="473">
      <c r="A473" s="121"/>
      <c r="B473" s="121"/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44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</row>
    <row r="474">
      <c r="A474" s="121"/>
      <c r="B474" s="121"/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44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</row>
    <row r="475">
      <c r="A475" s="121"/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44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</row>
    <row r="476">
      <c r="A476" s="121"/>
      <c r="B476" s="121"/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44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</row>
    <row r="477">
      <c r="A477" s="121"/>
      <c r="B477" s="121"/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44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</row>
    <row r="478">
      <c r="A478" s="121"/>
      <c r="B478" s="121"/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44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</row>
    <row r="479">
      <c r="A479" s="121"/>
      <c r="B479" s="121"/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44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</row>
    <row r="480">
      <c r="A480" s="121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44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</row>
    <row r="481">
      <c r="A481" s="121"/>
      <c r="B481" s="121"/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44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</row>
    <row r="482">
      <c r="A482" s="121"/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44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</row>
    <row r="483">
      <c r="A483" s="121"/>
      <c r="B483" s="121"/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44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</row>
    <row r="484">
      <c r="A484" s="121"/>
      <c r="B484" s="121"/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44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</row>
    <row r="485">
      <c r="A485" s="121"/>
      <c r="B485" s="121"/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44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</row>
    <row r="486">
      <c r="A486" s="121"/>
      <c r="B486" s="121"/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44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</row>
    <row r="487">
      <c r="A487" s="121"/>
      <c r="B487" s="121"/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44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</row>
    <row r="488">
      <c r="A488" s="121"/>
      <c r="B488" s="121"/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44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</row>
    <row r="489">
      <c r="A489" s="121"/>
      <c r="B489" s="121"/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44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</row>
    <row r="490">
      <c r="A490" s="121"/>
      <c r="B490" s="121"/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44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</row>
    <row r="491">
      <c r="A491" s="121"/>
      <c r="B491" s="121"/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44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</row>
    <row r="492">
      <c r="A492" s="121"/>
      <c r="B492" s="121"/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44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</row>
    <row r="493">
      <c r="A493" s="121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44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</row>
    <row r="494">
      <c r="A494" s="121"/>
      <c r="B494" s="121"/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44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</row>
    <row r="495">
      <c r="A495" s="121"/>
      <c r="B495" s="121"/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44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</row>
    <row r="496">
      <c r="A496" s="121"/>
      <c r="B496" s="121"/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44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</row>
    <row r="497">
      <c r="A497" s="121"/>
      <c r="B497" s="121"/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44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</row>
    <row r="498">
      <c r="A498" s="121"/>
      <c r="B498" s="121"/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44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</row>
    <row r="499">
      <c r="A499" s="121"/>
      <c r="B499" s="121"/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44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</row>
    <row r="500">
      <c r="A500" s="121"/>
      <c r="B500" s="121"/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44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</row>
    <row r="501">
      <c r="A501" s="121"/>
      <c r="B501" s="121"/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44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</row>
    <row r="502">
      <c r="A502" s="121"/>
      <c r="B502" s="121"/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44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</row>
    <row r="503">
      <c r="A503" s="121"/>
      <c r="B503" s="121"/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44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</row>
    <row r="504">
      <c r="A504" s="121"/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44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</row>
    <row r="505">
      <c r="A505" s="121"/>
      <c r="B505" s="121"/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44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</row>
    <row r="506">
      <c r="A506" s="121"/>
      <c r="B506" s="121"/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44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</row>
    <row r="507">
      <c r="A507" s="121"/>
      <c r="B507" s="121"/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44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</row>
    <row r="508">
      <c r="A508" s="121"/>
      <c r="B508" s="121"/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44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</row>
    <row r="509">
      <c r="A509" s="121"/>
      <c r="B509" s="121"/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44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</row>
    <row r="510">
      <c r="A510" s="121"/>
      <c r="B510" s="121"/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44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</row>
    <row r="511">
      <c r="A511" s="121"/>
      <c r="B511" s="121"/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44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</row>
    <row r="512">
      <c r="A512" s="121"/>
      <c r="B512" s="121"/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44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</row>
    <row r="513">
      <c r="A513" s="121"/>
      <c r="B513" s="121"/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44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</row>
    <row r="514">
      <c r="A514" s="121"/>
      <c r="B514" s="121"/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44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</row>
    <row r="515">
      <c r="A515" s="121"/>
      <c r="B515" s="121"/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44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</row>
    <row r="516">
      <c r="A516" s="121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44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</row>
    <row r="517">
      <c r="A517" s="121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44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</row>
    <row r="518">
      <c r="A518" s="121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44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</row>
    <row r="519">
      <c r="A519" s="121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44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</row>
    <row r="520">
      <c r="A520" s="121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44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</row>
    <row r="521">
      <c r="A521" s="121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44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</row>
    <row r="522">
      <c r="A522" s="121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44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</row>
    <row r="523">
      <c r="A523" s="121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44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</row>
    <row r="524">
      <c r="A524" s="121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44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</row>
    <row r="525">
      <c r="A525" s="121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44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</row>
    <row r="526">
      <c r="A526" s="121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44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</row>
    <row r="527">
      <c r="A527" s="121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44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</row>
    <row r="528">
      <c r="A528" s="121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44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</row>
    <row r="529">
      <c r="A529" s="121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44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</row>
    <row r="530">
      <c r="A530" s="121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44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</row>
    <row r="531">
      <c r="A531" s="121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44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</row>
    <row r="532">
      <c r="A532" s="121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44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</row>
    <row r="533">
      <c r="A533" s="121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44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</row>
    <row r="534">
      <c r="A534" s="121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44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</row>
    <row r="535">
      <c r="A535" s="121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44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</row>
    <row r="536">
      <c r="A536" s="121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44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</row>
    <row r="537">
      <c r="A537" s="121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44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</row>
    <row r="538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44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</row>
    <row r="539">
      <c r="A539" s="121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44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</row>
    <row r="540">
      <c r="A540" s="121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44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</row>
    <row r="541">
      <c r="A541" s="121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44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</row>
    <row r="542">
      <c r="A542" s="121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44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</row>
    <row r="543">
      <c r="A543" s="121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44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</row>
    <row r="544">
      <c r="A544" s="121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44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</row>
    <row r="545">
      <c r="A545" s="121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44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</row>
    <row r="546">
      <c r="A546" s="121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44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</row>
    <row r="547">
      <c r="A547" s="121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44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</row>
    <row r="548">
      <c r="A548" s="121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44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</row>
    <row r="549">
      <c r="A549" s="121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44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</row>
    <row r="550">
      <c r="A550" s="121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44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</row>
    <row r="551">
      <c r="A551" s="121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44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</row>
    <row r="552">
      <c r="A552" s="121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44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</row>
    <row r="553">
      <c r="A553" s="121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44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</row>
    <row r="554">
      <c r="A554" s="121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44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</row>
    <row r="555">
      <c r="A555" s="121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44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</row>
    <row r="556">
      <c r="A556" s="121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44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</row>
    <row r="557">
      <c r="A557" s="121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44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</row>
    <row r="558">
      <c r="A558" s="121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44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</row>
    <row r="559">
      <c r="A559" s="121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44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</row>
    <row r="560">
      <c r="A560" s="121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44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</row>
    <row r="561">
      <c r="A561" s="121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44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</row>
    <row r="562">
      <c r="A562" s="121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44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</row>
    <row r="563">
      <c r="A563" s="121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44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</row>
    <row r="564">
      <c r="A564" s="121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44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</row>
    <row r="565">
      <c r="A565" s="121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44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</row>
    <row r="566">
      <c r="A566" s="121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44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</row>
    <row r="567">
      <c r="A567" s="121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44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</row>
    <row r="568">
      <c r="A568" s="121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44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</row>
    <row r="569">
      <c r="A569" s="121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44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</row>
    <row r="570">
      <c r="A570" s="121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44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</row>
    <row r="571">
      <c r="A571" s="121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44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</row>
    <row r="572">
      <c r="A572" s="121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44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</row>
    <row r="573">
      <c r="A573" s="121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44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</row>
    <row r="574">
      <c r="A574" s="121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44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</row>
    <row r="575">
      <c r="A575" s="121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44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</row>
    <row r="576">
      <c r="A576" s="121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44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</row>
    <row r="577">
      <c r="A577" s="121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44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</row>
    <row r="578">
      <c r="A578" s="121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44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</row>
    <row r="579">
      <c r="A579" s="121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44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</row>
    <row r="580">
      <c r="A580" s="121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44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</row>
    <row r="581">
      <c r="A581" s="121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44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</row>
    <row r="582">
      <c r="A582" s="121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44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</row>
    <row r="583">
      <c r="A583" s="121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44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</row>
    <row r="584">
      <c r="A584" s="121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44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</row>
    <row r="585">
      <c r="A585" s="121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44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</row>
    <row r="586">
      <c r="A586" s="121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44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</row>
    <row r="587">
      <c r="A587" s="121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44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</row>
    <row r="588">
      <c r="A588" s="121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44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</row>
    <row r="589">
      <c r="A589" s="121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44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</row>
    <row r="590">
      <c r="A590" s="121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44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</row>
    <row r="591">
      <c r="A591" s="121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44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</row>
    <row r="592">
      <c r="A592" s="121"/>
      <c r="B592" s="121"/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44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</row>
    <row r="593">
      <c r="A593" s="121"/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44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</row>
    <row r="594">
      <c r="A594" s="121"/>
      <c r="B594" s="121"/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44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</row>
    <row r="595">
      <c r="A595" s="121"/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44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</row>
    <row r="596">
      <c r="A596" s="121"/>
      <c r="B596" s="121"/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44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</row>
    <row r="597">
      <c r="A597" s="121"/>
      <c r="B597" s="121"/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44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</row>
    <row r="598">
      <c r="A598" s="121"/>
      <c r="B598" s="121"/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44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</row>
    <row r="599">
      <c r="A599" s="121"/>
      <c r="B599" s="121"/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44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</row>
    <row r="600">
      <c r="A600" s="121"/>
      <c r="B600" s="121"/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44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</row>
    <row r="601">
      <c r="A601" s="121"/>
      <c r="B601" s="121"/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44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</row>
    <row r="602">
      <c r="A602" s="121"/>
      <c r="B602" s="121"/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44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</row>
    <row r="603">
      <c r="A603" s="121"/>
      <c r="B603" s="121"/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44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</row>
    <row r="604">
      <c r="A604" s="121"/>
      <c r="B604" s="121"/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44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</row>
    <row r="605">
      <c r="A605" s="121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44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</row>
    <row r="606">
      <c r="A606" s="121"/>
      <c r="B606" s="121"/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44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</row>
    <row r="607">
      <c r="A607" s="121"/>
      <c r="B607" s="121"/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44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</row>
    <row r="608">
      <c r="A608" s="121"/>
      <c r="B608" s="121"/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44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</row>
    <row r="609">
      <c r="A609" s="121"/>
      <c r="B609" s="121"/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44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</row>
    <row r="610">
      <c r="A610" s="121"/>
      <c r="B610" s="121"/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44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</row>
    <row r="611">
      <c r="A611" s="121"/>
      <c r="B611" s="121"/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44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</row>
    <row r="612">
      <c r="A612" s="121"/>
      <c r="B612" s="121"/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44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</row>
    <row r="613">
      <c r="A613" s="121"/>
      <c r="B613" s="121"/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44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</row>
    <row r="614">
      <c r="A614" s="121"/>
      <c r="B614" s="121"/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44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</row>
    <row r="615">
      <c r="A615" s="121"/>
      <c r="B615" s="121"/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44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</row>
    <row r="616">
      <c r="A616" s="121"/>
      <c r="B616" s="121"/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44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</row>
    <row r="617">
      <c r="A617" s="121"/>
      <c r="B617" s="121"/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44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</row>
    <row r="618">
      <c r="A618" s="121"/>
      <c r="B618" s="121"/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44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</row>
    <row r="619">
      <c r="A619" s="121"/>
      <c r="B619" s="121"/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44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</row>
    <row r="620">
      <c r="A620" s="121"/>
      <c r="B620" s="121"/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44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</row>
    <row r="621">
      <c r="A621" s="121"/>
      <c r="B621" s="121"/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44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</row>
    <row r="622">
      <c r="A622" s="121"/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44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</row>
    <row r="623">
      <c r="A623" s="121"/>
      <c r="B623" s="121"/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44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</row>
    <row r="624">
      <c r="A624" s="121"/>
      <c r="B624" s="121"/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44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</row>
    <row r="625">
      <c r="A625" s="121"/>
      <c r="B625" s="121"/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44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</row>
    <row r="626">
      <c r="A626" s="121"/>
      <c r="B626" s="121"/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44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</row>
    <row r="627">
      <c r="A627" s="121"/>
      <c r="B627" s="121"/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44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</row>
    <row r="628">
      <c r="A628" s="121"/>
      <c r="B628" s="121"/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44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</row>
    <row r="629">
      <c r="A629" s="121"/>
      <c r="B629" s="121"/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44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</row>
    <row r="630">
      <c r="A630" s="121"/>
      <c r="B630" s="121"/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44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</row>
    <row r="631">
      <c r="A631" s="121"/>
      <c r="B631" s="121"/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44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</row>
    <row r="632">
      <c r="A632" s="121"/>
      <c r="B632" s="121"/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44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</row>
    <row r="633">
      <c r="A633" s="121"/>
      <c r="B633" s="121"/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44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</row>
    <row r="634">
      <c r="A634" s="121"/>
      <c r="B634" s="121"/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44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</row>
    <row r="635">
      <c r="A635" s="121"/>
      <c r="B635" s="121"/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44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</row>
    <row r="636">
      <c r="A636" s="121"/>
      <c r="B636" s="121"/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44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</row>
    <row r="637">
      <c r="A637" s="121"/>
      <c r="B637" s="121"/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44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</row>
    <row r="638">
      <c r="A638" s="121"/>
      <c r="B638" s="121"/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44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</row>
    <row r="639">
      <c r="A639" s="121"/>
      <c r="B639" s="121"/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44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</row>
    <row r="640">
      <c r="A640" s="121"/>
      <c r="B640" s="121"/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44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</row>
    <row r="641">
      <c r="A641" s="121"/>
      <c r="B641" s="121"/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44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</row>
    <row r="642">
      <c r="A642" s="121"/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44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</row>
    <row r="643">
      <c r="A643" s="121"/>
      <c r="B643" s="121"/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44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</row>
    <row r="644">
      <c r="A644" s="121"/>
      <c r="B644" s="121"/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44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</row>
    <row r="645">
      <c r="A645" s="121"/>
      <c r="B645" s="121"/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44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</row>
    <row r="646">
      <c r="A646" s="121"/>
      <c r="B646" s="121"/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44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</row>
    <row r="647">
      <c r="A647" s="121"/>
      <c r="B647" s="121"/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44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</row>
    <row r="648">
      <c r="A648" s="121"/>
      <c r="B648" s="121"/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44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</row>
    <row r="649">
      <c r="A649" s="121"/>
      <c r="B649" s="121"/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44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</row>
    <row r="650">
      <c r="A650" s="121"/>
      <c r="B650" s="121"/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44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</row>
    <row r="651">
      <c r="A651" s="121"/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44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</row>
    <row r="652">
      <c r="A652" s="121"/>
      <c r="B652" s="121"/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44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</row>
    <row r="653">
      <c r="A653" s="121"/>
      <c r="B653" s="121"/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44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</row>
    <row r="654">
      <c r="A654" s="121"/>
      <c r="B654" s="121"/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44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</row>
    <row r="655">
      <c r="A655" s="121"/>
      <c r="B655" s="121"/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44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</row>
    <row r="656">
      <c r="A656" s="121"/>
      <c r="B656" s="121"/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44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</row>
    <row r="657">
      <c r="A657" s="121"/>
      <c r="B657" s="121"/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44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</row>
    <row r="658">
      <c r="A658" s="121"/>
      <c r="B658" s="121"/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44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</row>
    <row r="659">
      <c r="A659" s="121"/>
      <c r="B659" s="121"/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44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</row>
    <row r="660">
      <c r="A660" s="121"/>
      <c r="B660" s="121"/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44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</row>
    <row r="661">
      <c r="A661" s="121"/>
      <c r="B661" s="121"/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44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</row>
    <row r="662">
      <c r="A662" s="121"/>
      <c r="B662" s="121"/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44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</row>
    <row r="663">
      <c r="A663" s="121"/>
      <c r="B663" s="121"/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44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</row>
    <row r="664">
      <c r="A664" s="121"/>
      <c r="B664" s="121"/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44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</row>
    <row r="665">
      <c r="A665" s="121"/>
      <c r="B665" s="121"/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44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</row>
    <row r="666">
      <c r="A666" s="121"/>
      <c r="B666" s="121"/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44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</row>
    <row r="667">
      <c r="A667" s="121"/>
      <c r="B667" s="121"/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44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</row>
    <row r="668">
      <c r="A668" s="121"/>
      <c r="B668" s="121"/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44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</row>
    <row r="669">
      <c r="A669" s="121"/>
      <c r="B669" s="121"/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44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</row>
    <row r="670">
      <c r="A670" s="121"/>
      <c r="B670" s="121"/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44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</row>
    <row r="671">
      <c r="A671" s="121"/>
      <c r="B671" s="121"/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44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</row>
    <row r="672">
      <c r="A672" s="121"/>
      <c r="B672" s="121"/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44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</row>
    <row r="673">
      <c r="A673" s="121"/>
      <c r="B673" s="121"/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44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</row>
    <row r="674">
      <c r="A674" s="121"/>
      <c r="B674" s="121"/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44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</row>
    <row r="675">
      <c r="A675" s="121"/>
      <c r="B675" s="121"/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44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</row>
    <row r="676">
      <c r="A676" s="121"/>
      <c r="B676" s="121"/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44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</row>
    <row r="677">
      <c r="A677" s="121"/>
      <c r="B677" s="121"/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44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</row>
    <row r="678">
      <c r="A678" s="121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44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</row>
    <row r="679">
      <c r="A679" s="121"/>
      <c r="B679" s="121"/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44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</row>
    <row r="680">
      <c r="A680" s="121"/>
      <c r="B680" s="121"/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44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</row>
    <row r="681">
      <c r="A681" s="121"/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44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</row>
    <row r="682">
      <c r="A682" s="121"/>
      <c r="B682" s="121"/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44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</row>
    <row r="683">
      <c r="A683" s="121"/>
      <c r="B683" s="121"/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44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</row>
    <row r="684">
      <c r="A684" s="121"/>
      <c r="B684" s="121"/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44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</row>
    <row r="685">
      <c r="A685" s="121"/>
      <c r="B685" s="121"/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44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</row>
    <row r="686">
      <c r="A686" s="121"/>
      <c r="B686" s="121"/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44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</row>
    <row r="687">
      <c r="A687" s="121"/>
      <c r="B687" s="121"/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44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</row>
    <row r="688">
      <c r="A688" s="121"/>
      <c r="B688" s="121"/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44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</row>
    <row r="689">
      <c r="A689" s="121"/>
      <c r="B689" s="121"/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44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</row>
    <row r="690">
      <c r="A690" s="121"/>
      <c r="B690" s="121"/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44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</row>
    <row r="691">
      <c r="A691" s="121"/>
      <c r="B691" s="121"/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44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</row>
    <row r="692">
      <c r="A692" s="121"/>
      <c r="B692" s="121"/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44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</row>
    <row r="693">
      <c r="A693" s="121"/>
      <c r="B693" s="121"/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44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</row>
    <row r="694">
      <c r="A694" s="121"/>
      <c r="B694" s="121"/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44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</row>
    <row r="695">
      <c r="A695" s="121"/>
      <c r="B695" s="121"/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44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</row>
    <row r="696">
      <c r="A696" s="121"/>
      <c r="B696" s="121"/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44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</row>
    <row r="697">
      <c r="A697" s="121"/>
      <c r="B697" s="121"/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44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</row>
    <row r="698">
      <c r="A698" s="121"/>
      <c r="B698" s="121"/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44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</row>
    <row r="699">
      <c r="A699" s="121"/>
      <c r="B699" s="121"/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44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</row>
    <row r="700">
      <c r="A700" s="121"/>
      <c r="B700" s="121"/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44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</row>
    <row r="701">
      <c r="A701" s="121"/>
      <c r="B701" s="121"/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44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</row>
    <row r="702">
      <c r="A702" s="121"/>
      <c r="B702" s="121"/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44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</row>
    <row r="703">
      <c r="A703" s="121"/>
      <c r="B703" s="121"/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44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</row>
    <row r="704">
      <c r="A704" s="121"/>
      <c r="B704" s="121"/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44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</row>
    <row r="705">
      <c r="A705" s="121"/>
      <c r="B705" s="121"/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44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</row>
    <row r="706">
      <c r="A706" s="121"/>
      <c r="B706" s="121"/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44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</row>
    <row r="707">
      <c r="A707" s="121"/>
      <c r="B707" s="121"/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44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</row>
    <row r="708">
      <c r="A708" s="121"/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44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</row>
    <row r="709">
      <c r="A709" s="121"/>
      <c r="B709" s="121"/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44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</row>
    <row r="710">
      <c r="A710" s="121"/>
      <c r="B710" s="121"/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44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</row>
    <row r="711">
      <c r="A711" s="121"/>
      <c r="B711" s="121"/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44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</row>
    <row r="712">
      <c r="A712" s="121"/>
      <c r="B712" s="121"/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44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</row>
    <row r="713">
      <c r="A713" s="121"/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44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</row>
    <row r="714">
      <c r="A714" s="121"/>
      <c r="B714" s="121"/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44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</row>
    <row r="715">
      <c r="A715" s="121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44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</row>
    <row r="716">
      <c r="A716" s="121"/>
      <c r="B716" s="121"/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44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</row>
    <row r="717">
      <c r="A717" s="121"/>
      <c r="B717" s="121"/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44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</row>
    <row r="718">
      <c r="A718" s="121"/>
      <c r="B718" s="121"/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44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</row>
    <row r="719">
      <c r="A719" s="121"/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44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</row>
    <row r="720">
      <c r="A720" s="121"/>
      <c r="B720" s="121"/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44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</row>
    <row r="721">
      <c r="A721" s="121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44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</row>
    <row r="722">
      <c r="A722" s="121"/>
      <c r="B722" s="121"/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44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</row>
    <row r="723">
      <c r="A723" s="121"/>
      <c r="B723" s="121"/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44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</row>
    <row r="724">
      <c r="A724" s="121"/>
      <c r="B724" s="121"/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44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</row>
    <row r="725">
      <c r="A725" s="121"/>
      <c r="B725" s="121"/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44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</row>
    <row r="726">
      <c r="A726" s="121"/>
      <c r="B726" s="121"/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44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</row>
    <row r="727">
      <c r="A727" s="121"/>
      <c r="B727" s="121"/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44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</row>
    <row r="728">
      <c r="A728" s="121"/>
      <c r="B728" s="121"/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44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</row>
    <row r="729">
      <c r="A729" s="121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44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</row>
    <row r="730">
      <c r="A730" s="121"/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44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</row>
    <row r="731">
      <c r="A731" s="121"/>
      <c r="B731" s="121"/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44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</row>
    <row r="732">
      <c r="A732" s="121"/>
      <c r="B732" s="121"/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44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</row>
    <row r="733">
      <c r="A733" s="121"/>
      <c r="B733" s="121"/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44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</row>
    <row r="734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44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</row>
    <row r="735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44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</row>
    <row r="736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44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</row>
    <row r="737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44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</row>
    <row r="738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44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</row>
    <row r="739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44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</row>
    <row r="740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44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</row>
    <row r="741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44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</row>
    <row r="742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44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</row>
    <row r="743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44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</row>
    <row r="744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44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</row>
    <row r="745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44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</row>
    <row r="746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44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</row>
    <row r="747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44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</row>
    <row r="748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44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</row>
    <row r="749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44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</row>
    <row r="750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44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</row>
    <row r="751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44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</row>
    <row r="752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44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</row>
    <row r="753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44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</row>
    <row r="754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44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</row>
    <row r="755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44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</row>
    <row r="756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44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</row>
    <row r="757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44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</row>
    <row r="758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44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</row>
    <row r="759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44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</row>
    <row r="760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44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</row>
    <row r="761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44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</row>
    <row r="762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44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</row>
    <row r="763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44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</row>
    <row r="764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44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</row>
    <row r="765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44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</row>
    <row r="766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44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</row>
    <row r="767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44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</row>
    <row r="768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44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</row>
    <row r="769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44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</row>
    <row r="770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44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</row>
    <row r="771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44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</row>
    <row r="772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44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</row>
    <row r="773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44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</row>
    <row r="774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44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</row>
    <row r="775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44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</row>
    <row r="776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44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</row>
    <row r="777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44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</row>
    <row r="778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44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</row>
    <row r="779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44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</row>
    <row r="780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44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</row>
    <row r="781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44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</row>
    <row r="782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44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</row>
    <row r="783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44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</row>
    <row r="784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44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</row>
    <row r="785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44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</row>
    <row r="786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44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</row>
    <row r="787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44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</row>
    <row r="788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44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</row>
    <row r="789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44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</row>
    <row r="790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44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</row>
    <row r="791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44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</row>
    <row r="792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44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</row>
    <row r="793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44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</row>
    <row r="794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44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</row>
    <row r="795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44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</row>
    <row r="796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44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</row>
    <row r="797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44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</row>
    <row r="798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44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</row>
    <row r="799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44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</row>
    <row r="800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44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</row>
    <row r="801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44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</row>
    <row r="802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44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</row>
    <row r="803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44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</row>
    <row r="804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44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</row>
    <row r="805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44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</row>
    <row r="806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44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</row>
    <row r="807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44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</row>
    <row r="808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44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</row>
    <row r="809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44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</row>
    <row r="810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44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</row>
    <row r="811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44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</row>
    <row r="812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44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</row>
    <row r="813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44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</row>
    <row r="814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44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</row>
    <row r="815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44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</row>
    <row r="816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44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</row>
    <row r="817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44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</row>
    <row r="818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44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</row>
    <row r="819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44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</row>
    <row r="820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44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</row>
    <row r="821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44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</row>
    <row r="822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44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</row>
    <row r="823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44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</row>
    <row r="824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44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</row>
    <row r="825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44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</row>
    <row r="826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44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</row>
    <row r="827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44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</row>
    <row r="828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44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</row>
    <row r="829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44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</row>
    <row r="830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44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</row>
    <row r="831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44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</row>
    <row r="832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44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</row>
    <row r="833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44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</row>
    <row r="834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44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</row>
    <row r="835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44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</row>
    <row r="836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44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</row>
    <row r="837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44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</row>
    <row r="838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44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</row>
    <row r="839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44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</row>
    <row r="840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44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</row>
    <row r="841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44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</row>
    <row r="842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44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</row>
    <row r="843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44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</row>
    <row r="844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44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</row>
    <row r="845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44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</row>
    <row r="846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44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</row>
    <row r="847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44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</row>
    <row r="848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44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</row>
    <row r="849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44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</row>
    <row r="850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44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</row>
    <row r="851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44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</row>
    <row r="852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44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</row>
    <row r="853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44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</row>
    <row r="854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44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</row>
    <row r="855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44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</row>
    <row r="856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44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</row>
    <row r="857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44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</row>
    <row r="858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44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</row>
    <row r="859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44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</row>
    <row r="860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44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</row>
    <row r="861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44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</row>
    <row r="862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44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</row>
    <row r="863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44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</row>
    <row r="864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44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</row>
    <row r="865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44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</row>
    <row r="866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44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</row>
    <row r="867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44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</row>
    <row r="868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44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</row>
    <row r="869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44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</row>
    <row r="870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44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</row>
    <row r="871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44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</row>
    <row r="872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44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</row>
    <row r="873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44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</row>
    <row r="874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44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</row>
    <row r="875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44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</row>
    <row r="876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44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</row>
    <row r="877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44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</row>
    <row r="878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44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</row>
    <row r="879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44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</row>
    <row r="880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44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</row>
    <row r="881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44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</row>
    <row r="882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44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</row>
    <row r="883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44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</row>
    <row r="884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44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</row>
    <row r="885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44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</row>
    <row r="886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44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</row>
    <row r="887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44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</row>
    <row r="888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44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</row>
    <row r="889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44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</row>
    <row r="890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44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</row>
    <row r="891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44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</row>
    <row r="892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44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</row>
    <row r="893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44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</row>
    <row r="894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44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</row>
    <row r="895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44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</row>
    <row r="896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44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</row>
    <row r="897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44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</row>
    <row r="898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44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</row>
    <row r="899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44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</row>
    <row r="900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44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</row>
    <row r="901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44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</row>
    <row r="902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44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</row>
    <row r="903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44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</row>
    <row r="904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44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</row>
    <row r="905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44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</row>
    <row r="906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44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</row>
    <row r="907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44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</row>
    <row r="908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44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</row>
    <row r="909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44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</row>
    <row r="910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44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</row>
    <row r="911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44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</row>
    <row r="912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44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</row>
    <row r="913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44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</row>
    <row r="914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44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</row>
    <row r="915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44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</row>
    <row r="916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44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</row>
    <row r="917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44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</row>
    <row r="918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44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</row>
    <row r="919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44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</row>
    <row r="920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44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</row>
    <row r="921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44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</row>
    <row r="922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44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</row>
    <row r="923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44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</row>
    <row r="924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44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</row>
    <row r="925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44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</row>
    <row r="926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44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</row>
    <row r="927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44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</row>
    <row r="928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44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</row>
    <row r="929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44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</row>
    <row r="930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44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</row>
    <row r="931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44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</row>
    <row r="932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44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</row>
    <row r="933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44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</row>
    <row r="934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44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</row>
    <row r="935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44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</row>
    <row r="936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44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</row>
    <row r="937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44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</row>
    <row r="938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44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</row>
    <row r="939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44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</row>
    <row r="940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44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</row>
    <row r="941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44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</row>
    <row r="942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44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</row>
    <row r="943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44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</row>
    <row r="944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44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</row>
    <row r="945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44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</row>
    <row r="946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44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</row>
    <row r="947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44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</row>
    <row r="948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44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</row>
    <row r="949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44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</row>
    <row r="950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44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</row>
    <row r="951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44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</row>
    <row r="952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44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</row>
    <row r="953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44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</row>
    <row r="954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44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</row>
    <row r="955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44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</row>
    <row r="956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44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</row>
    <row r="957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44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</row>
    <row r="958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44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</row>
    <row r="959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44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</row>
    <row r="960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44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</row>
    <row r="961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44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</row>
    <row r="962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44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</row>
    <row r="963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44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</row>
    <row r="964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44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</row>
    <row r="965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44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</row>
    <row r="966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44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</row>
    <row r="967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44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5.86"/>
    <col customWidth="1" min="3" max="3" width="8.71"/>
    <col customWidth="1" min="4" max="4" width="31.86"/>
    <col customWidth="1" min="5" max="6" width="7.86"/>
    <col customWidth="1" min="7" max="7" width="13.43"/>
    <col customWidth="1" min="8" max="8" width="11.14"/>
    <col customWidth="1" min="9" max="9" width="10.14"/>
    <col customWidth="1" min="10" max="10" width="43.57"/>
    <col customWidth="1" min="11" max="11" width="7.0"/>
    <col customWidth="1" min="12" max="12" width="12.57"/>
    <col customWidth="1" min="13" max="13" width="7.71"/>
    <col customWidth="1" min="14" max="14" width="10.71"/>
    <col customWidth="1" min="15" max="15" width="7.0"/>
    <col customWidth="1" min="16" max="16" width="14.43"/>
    <col customWidth="1" min="17" max="17" width="11.29"/>
  </cols>
  <sheetData>
    <row r="1">
      <c r="A1" s="151" t="str">
        <f t="shared" ref="A1:A1015" si="1">B1&amp;F1</f>
        <v>MRNDOS</v>
      </c>
      <c r="B1" s="151" t="s">
        <v>45</v>
      </c>
      <c r="C1" s="152" t="s">
        <v>48</v>
      </c>
      <c r="D1" s="153" t="s">
        <v>77</v>
      </c>
      <c r="E1" s="154" t="s">
        <v>46</v>
      </c>
      <c r="F1" s="154" t="s">
        <v>47</v>
      </c>
      <c r="G1" s="151" t="s">
        <v>78</v>
      </c>
      <c r="H1" s="151" t="s">
        <v>79</v>
      </c>
      <c r="I1" s="151" t="s">
        <v>51</v>
      </c>
      <c r="J1" s="151" t="s">
        <v>52</v>
      </c>
      <c r="K1" s="151" t="s">
        <v>80</v>
      </c>
      <c r="L1" s="151" t="s">
        <v>81</v>
      </c>
      <c r="M1" s="151" t="s">
        <v>82</v>
      </c>
      <c r="N1" s="155" t="str">
        <f t="shared" ref="N1:N1015" si="2">A1</f>
        <v>MRNDOS</v>
      </c>
      <c r="O1" s="155"/>
      <c r="P1" s="151" t="s">
        <v>83</v>
      </c>
      <c r="Q1" s="151" t="s">
        <v>84</v>
      </c>
    </row>
    <row r="2" hidden="1">
      <c r="A2" s="156" t="str">
        <f t="shared" si="1"/>
        <v>1631844593</v>
      </c>
      <c r="B2" s="156">
        <v>16318.0</v>
      </c>
      <c r="C2" s="157">
        <v>0.3333333333333333</v>
      </c>
      <c r="D2" s="158" t="s">
        <v>85</v>
      </c>
      <c r="E2" s="159">
        <v>18967.0</v>
      </c>
      <c r="F2" s="159">
        <v>44593.0</v>
      </c>
      <c r="G2" s="160" t="s">
        <v>86</v>
      </c>
      <c r="H2" s="160" t="s">
        <v>87</v>
      </c>
      <c r="I2" s="160" t="s">
        <v>88</v>
      </c>
      <c r="J2" s="160" t="s">
        <v>89</v>
      </c>
      <c r="K2" s="155"/>
      <c r="L2" s="155" t="s">
        <v>90</v>
      </c>
      <c r="M2" s="155">
        <v>207111.0</v>
      </c>
      <c r="N2" s="155" t="str">
        <f t="shared" si="2"/>
        <v>1631844593</v>
      </c>
      <c r="O2" s="155"/>
      <c r="P2" s="155" t="str">
        <f t="shared" ref="P2:P1015" si="3">if(COUNTIF(A:A,A2)&gt;1,"R","")</f>
        <v/>
      </c>
      <c r="Q2" s="155" t="str">
        <f t="shared" ref="Q2:Q1015" si="4">if(countif(B:B,B2)&gt;1, "R", "")</f>
        <v/>
      </c>
    </row>
    <row r="3" hidden="1">
      <c r="A3" s="156" t="str">
        <f t="shared" si="1"/>
        <v>1372144593</v>
      </c>
      <c r="B3" s="156">
        <v>13721.0</v>
      </c>
      <c r="C3" s="157">
        <v>0.34375</v>
      </c>
      <c r="D3" s="158" t="s">
        <v>91</v>
      </c>
      <c r="E3" s="159">
        <v>24069.0</v>
      </c>
      <c r="F3" s="159">
        <v>44593.0</v>
      </c>
      <c r="G3" s="160" t="s">
        <v>86</v>
      </c>
      <c r="H3" s="160" t="s">
        <v>92</v>
      </c>
      <c r="I3" s="160" t="s">
        <v>93</v>
      </c>
      <c r="J3" s="160" t="s">
        <v>94</v>
      </c>
      <c r="K3" s="155"/>
      <c r="L3" s="155" t="s">
        <v>90</v>
      </c>
      <c r="M3" s="155">
        <v>207108.0</v>
      </c>
      <c r="N3" s="155" t="str">
        <f t="shared" si="2"/>
        <v>1372144593</v>
      </c>
      <c r="O3" s="155"/>
      <c r="P3" s="155" t="str">
        <f t="shared" si="3"/>
        <v/>
      </c>
      <c r="Q3" s="155" t="str">
        <f t="shared" si="4"/>
        <v/>
      </c>
    </row>
    <row r="4" hidden="1">
      <c r="A4" s="156" t="str">
        <f t="shared" si="1"/>
        <v>1800444593</v>
      </c>
      <c r="B4" s="156">
        <v>18004.0</v>
      </c>
      <c r="C4" s="157">
        <v>0.34375</v>
      </c>
      <c r="D4" s="158" t="s">
        <v>95</v>
      </c>
      <c r="E4" s="159">
        <v>24456.0</v>
      </c>
      <c r="F4" s="159">
        <v>44593.0</v>
      </c>
      <c r="G4" s="160" t="s">
        <v>96</v>
      </c>
      <c r="H4" s="160" t="s">
        <v>87</v>
      </c>
      <c r="I4" s="160" t="s">
        <v>97</v>
      </c>
      <c r="J4" s="160" t="s">
        <v>98</v>
      </c>
      <c r="K4" s="155"/>
      <c r="L4" s="155" t="s">
        <v>90</v>
      </c>
      <c r="M4" s="155">
        <v>207112.0</v>
      </c>
      <c r="N4" s="155" t="str">
        <f t="shared" si="2"/>
        <v>1800444593</v>
      </c>
      <c r="O4" s="155"/>
      <c r="P4" s="155" t="str">
        <f t="shared" si="3"/>
        <v/>
      </c>
      <c r="Q4" s="155" t="str">
        <f t="shared" si="4"/>
        <v/>
      </c>
    </row>
    <row r="5" hidden="1">
      <c r="A5" s="156" t="str">
        <f t="shared" si="1"/>
        <v>927944593</v>
      </c>
      <c r="B5" s="156">
        <v>9279.0</v>
      </c>
      <c r="C5" s="157">
        <v>0.3541666666666667</v>
      </c>
      <c r="D5" s="158" t="s">
        <v>99</v>
      </c>
      <c r="E5" s="159">
        <v>25997.0</v>
      </c>
      <c r="F5" s="159">
        <v>44593.0</v>
      </c>
      <c r="G5" s="160" t="s">
        <v>100</v>
      </c>
      <c r="H5" s="160" t="s">
        <v>92</v>
      </c>
      <c r="I5" s="160" t="s">
        <v>101</v>
      </c>
      <c r="J5" s="160" t="s">
        <v>102</v>
      </c>
      <c r="K5" s="155"/>
      <c r="L5" s="155" t="s">
        <v>103</v>
      </c>
      <c r="M5" s="155"/>
      <c r="N5" s="155" t="str">
        <f t="shared" si="2"/>
        <v>927944593</v>
      </c>
      <c r="O5" s="155"/>
      <c r="P5" s="155" t="str">
        <f t="shared" si="3"/>
        <v/>
      </c>
      <c r="Q5" s="155" t="str">
        <f t="shared" si="4"/>
        <v/>
      </c>
    </row>
    <row r="6" hidden="1">
      <c r="A6" s="156" t="str">
        <f t="shared" si="1"/>
        <v>1361144593</v>
      </c>
      <c r="B6" s="156">
        <v>13611.0</v>
      </c>
      <c r="C6" s="157">
        <v>0.3541666666666667</v>
      </c>
      <c r="D6" s="158" t="s">
        <v>104</v>
      </c>
      <c r="E6" s="159">
        <v>17151.0</v>
      </c>
      <c r="F6" s="159">
        <v>44593.0</v>
      </c>
      <c r="G6" s="160" t="s">
        <v>100</v>
      </c>
      <c r="H6" s="160" t="s">
        <v>92</v>
      </c>
      <c r="I6" s="160" t="s">
        <v>93</v>
      </c>
      <c r="J6" s="160" t="s">
        <v>102</v>
      </c>
      <c r="K6" s="155"/>
      <c r="L6" s="155" t="s">
        <v>103</v>
      </c>
      <c r="M6" s="155"/>
      <c r="N6" s="155" t="str">
        <f t="shared" si="2"/>
        <v>1361144593</v>
      </c>
      <c r="O6" s="155"/>
      <c r="P6" s="155" t="str">
        <f t="shared" si="3"/>
        <v/>
      </c>
      <c r="Q6" s="155" t="str">
        <f t="shared" si="4"/>
        <v/>
      </c>
    </row>
    <row r="7" hidden="1">
      <c r="A7" s="156" t="str">
        <f t="shared" si="1"/>
        <v>1606344593</v>
      </c>
      <c r="B7" s="156">
        <v>16063.0</v>
      </c>
      <c r="C7" s="157">
        <v>0.3541666666666667</v>
      </c>
      <c r="D7" s="158" t="s">
        <v>105</v>
      </c>
      <c r="E7" s="159">
        <v>24748.0</v>
      </c>
      <c r="F7" s="159">
        <v>44593.0</v>
      </c>
      <c r="G7" s="160" t="s">
        <v>100</v>
      </c>
      <c r="H7" s="160" t="s">
        <v>92</v>
      </c>
      <c r="I7" s="160" t="s">
        <v>101</v>
      </c>
      <c r="J7" s="160" t="s">
        <v>106</v>
      </c>
      <c r="K7" s="155"/>
      <c r="L7" s="155" t="s">
        <v>103</v>
      </c>
      <c r="M7" s="155"/>
      <c r="N7" s="155" t="str">
        <f t="shared" si="2"/>
        <v>1606344593</v>
      </c>
      <c r="O7" s="155"/>
      <c r="P7" s="155" t="str">
        <f t="shared" si="3"/>
        <v/>
      </c>
      <c r="Q7" s="155" t="str">
        <f t="shared" si="4"/>
        <v/>
      </c>
    </row>
    <row r="8" hidden="1">
      <c r="A8" s="156" t="str">
        <f t="shared" si="1"/>
        <v>1786544593</v>
      </c>
      <c r="B8" s="156">
        <v>17865.0</v>
      </c>
      <c r="C8" s="157">
        <v>0.3645833333333333</v>
      </c>
      <c r="D8" s="158" t="s">
        <v>107</v>
      </c>
      <c r="E8" s="159">
        <v>24537.0</v>
      </c>
      <c r="F8" s="159">
        <v>44593.0</v>
      </c>
      <c r="G8" s="160" t="s">
        <v>108</v>
      </c>
      <c r="H8" s="160" t="s">
        <v>87</v>
      </c>
      <c r="I8" s="160" t="s">
        <v>97</v>
      </c>
      <c r="J8" s="160" t="s">
        <v>106</v>
      </c>
      <c r="K8" s="155"/>
      <c r="L8" s="155" t="s">
        <v>103</v>
      </c>
      <c r="M8" s="155"/>
      <c r="N8" s="155" t="str">
        <f t="shared" si="2"/>
        <v>1786544593</v>
      </c>
      <c r="O8" s="155"/>
      <c r="P8" s="155" t="str">
        <f t="shared" si="3"/>
        <v/>
      </c>
      <c r="Q8" s="155" t="str">
        <f t="shared" si="4"/>
        <v/>
      </c>
    </row>
    <row r="9" hidden="1">
      <c r="A9" s="156" t="str">
        <f t="shared" si="1"/>
        <v>1256244593</v>
      </c>
      <c r="B9" s="156">
        <v>12562.0</v>
      </c>
      <c r="C9" s="157">
        <v>0.3645833333333333</v>
      </c>
      <c r="D9" s="158" t="s">
        <v>109</v>
      </c>
      <c r="E9" s="159">
        <v>14451.0</v>
      </c>
      <c r="F9" s="159">
        <v>44593.0</v>
      </c>
      <c r="G9" s="160" t="s">
        <v>100</v>
      </c>
      <c r="H9" s="160" t="s">
        <v>87</v>
      </c>
      <c r="I9" s="160" t="s">
        <v>97</v>
      </c>
      <c r="J9" s="160" t="s">
        <v>102</v>
      </c>
      <c r="K9" s="155"/>
      <c r="L9" s="155" t="s">
        <v>103</v>
      </c>
      <c r="M9" s="155"/>
      <c r="N9" s="155" t="str">
        <f t="shared" si="2"/>
        <v>1256244593</v>
      </c>
      <c r="O9" s="155"/>
      <c r="P9" s="155" t="str">
        <f t="shared" si="3"/>
        <v/>
      </c>
      <c r="Q9" s="155" t="str">
        <f t="shared" si="4"/>
        <v/>
      </c>
    </row>
    <row r="10" hidden="1">
      <c r="A10" s="156" t="str">
        <f t="shared" si="1"/>
        <v>1578244593</v>
      </c>
      <c r="B10" s="156">
        <v>15782.0</v>
      </c>
      <c r="C10" s="157">
        <v>0.375</v>
      </c>
      <c r="D10" s="158" t="s">
        <v>110</v>
      </c>
      <c r="E10" s="159">
        <v>26777.0</v>
      </c>
      <c r="F10" s="159">
        <v>44593.0</v>
      </c>
      <c r="G10" s="160" t="s">
        <v>100</v>
      </c>
      <c r="H10" s="160" t="s">
        <v>92</v>
      </c>
      <c r="I10" s="160" t="s">
        <v>101</v>
      </c>
      <c r="J10" s="160" t="s">
        <v>102</v>
      </c>
      <c r="K10" s="155"/>
      <c r="L10" s="155" t="s">
        <v>103</v>
      </c>
      <c r="M10" s="155"/>
      <c r="N10" s="155" t="str">
        <f t="shared" si="2"/>
        <v>1578244593</v>
      </c>
      <c r="O10" s="155"/>
      <c r="P10" s="155" t="str">
        <f t="shared" si="3"/>
        <v/>
      </c>
      <c r="Q10" s="155" t="str">
        <f t="shared" si="4"/>
        <v/>
      </c>
    </row>
    <row r="11" hidden="1">
      <c r="A11" s="156" t="str">
        <f t="shared" si="1"/>
        <v>1595244593</v>
      </c>
      <c r="B11" s="156">
        <v>15952.0</v>
      </c>
      <c r="C11" s="157">
        <v>0.375</v>
      </c>
      <c r="D11" s="158" t="s">
        <v>111</v>
      </c>
      <c r="E11" s="159">
        <v>21231.0</v>
      </c>
      <c r="F11" s="159">
        <v>44593.0</v>
      </c>
      <c r="G11" s="160" t="s">
        <v>112</v>
      </c>
      <c r="H11" s="160" t="s">
        <v>92</v>
      </c>
      <c r="I11" s="160" t="s">
        <v>101</v>
      </c>
      <c r="J11" s="160" t="s">
        <v>113</v>
      </c>
      <c r="K11" s="155"/>
      <c r="L11" s="155" t="s">
        <v>103</v>
      </c>
      <c r="M11" s="155"/>
      <c r="N11" s="155" t="str">
        <f t="shared" si="2"/>
        <v>1595244593</v>
      </c>
      <c r="O11" s="155"/>
      <c r="P11" s="155" t="str">
        <f t="shared" si="3"/>
        <v/>
      </c>
      <c r="Q11" s="155" t="str">
        <f t="shared" si="4"/>
        <v/>
      </c>
    </row>
    <row r="12" hidden="1">
      <c r="A12" s="156" t="str">
        <f t="shared" si="1"/>
        <v>1442144593</v>
      </c>
      <c r="B12" s="156">
        <v>14421.0</v>
      </c>
      <c r="C12" s="157">
        <v>0.3854166666666667</v>
      </c>
      <c r="D12" s="158" t="s">
        <v>114</v>
      </c>
      <c r="E12" s="159">
        <v>26326.0</v>
      </c>
      <c r="F12" s="159">
        <v>44593.0</v>
      </c>
      <c r="G12" s="160" t="s">
        <v>86</v>
      </c>
      <c r="H12" s="160" t="s">
        <v>92</v>
      </c>
      <c r="I12" s="160" t="s">
        <v>93</v>
      </c>
      <c r="J12" s="160" t="s">
        <v>115</v>
      </c>
      <c r="K12" s="155"/>
      <c r="L12" s="155" t="s">
        <v>90</v>
      </c>
      <c r="M12" s="155">
        <v>207110.0</v>
      </c>
      <c r="N12" s="155" t="str">
        <f t="shared" si="2"/>
        <v>1442144593</v>
      </c>
      <c r="O12" s="155"/>
      <c r="P12" s="155" t="str">
        <f t="shared" si="3"/>
        <v/>
      </c>
      <c r="Q12" s="155" t="str">
        <f t="shared" si="4"/>
        <v/>
      </c>
    </row>
    <row r="13" hidden="1">
      <c r="A13" s="156" t="str">
        <f t="shared" si="1"/>
        <v>960144593</v>
      </c>
      <c r="B13" s="156">
        <v>9601.0</v>
      </c>
      <c r="C13" s="157">
        <v>0.3958333333333333</v>
      </c>
      <c r="D13" s="158" t="s">
        <v>116</v>
      </c>
      <c r="E13" s="159">
        <v>26335.0</v>
      </c>
      <c r="F13" s="159">
        <v>44593.0</v>
      </c>
      <c r="G13" s="160" t="s">
        <v>86</v>
      </c>
      <c r="H13" s="160" t="s">
        <v>92</v>
      </c>
      <c r="I13" s="160" t="s">
        <v>93</v>
      </c>
      <c r="J13" s="160" t="s">
        <v>117</v>
      </c>
      <c r="K13" s="155"/>
      <c r="L13" s="155" t="s">
        <v>90</v>
      </c>
      <c r="M13" s="155">
        <v>207109.0</v>
      </c>
      <c r="N13" s="155" t="str">
        <f t="shared" si="2"/>
        <v>960144593</v>
      </c>
      <c r="O13" s="155"/>
      <c r="P13" s="155" t="str">
        <f t="shared" si="3"/>
        <v/>
      </c>
      <c r="Q13" s="155" t="str">
        <f t="shared" si="4"/>
        <v/>
      </c>
    </row>
    <row r="14" hidden="1">
      <c r="A14" s="156" t="str">
        <f t="shared" si="1"/>
        <v>1629344593</v>
      </c>
      <c r="B14" s="156">
        <v>16293.0</v>
      </c>
      <c r="C14" s="157">
        <v>0.3958333333333333</v>
      </c>
      <c r="D14" s="158" t="s">
        <v>118</v>
      </c>
      <c r="E14" s="159">
        <v>23364.0</v>
      </c>
      <c r="F14" s="159">
        <v>44593.0</v>
      </c>
      <c r="G14" s="160" t="s">
        <v>100</v>
      </c>
      <c r="H14" s="160" t="s">
        <v>87</v>
      </c>
      <c r="I14" s="160" t="s">
        <v>88</v>
      </c>
      <c r="J14" s="160" t="s">
        <v>119</v>
      </c>
      <c r="K14" s="155"/>
      <c r="L14" s="155" t="s">
        <v>103</v>
      </c>
      <c r="M14" s="155"/>
      <c r="N14" s="155" t="str">
        <f t="shared" si="2"/>
        <v>1629344593</v>
      </c>
      <c r="O14" s="155"/>
      <c r="P14" s="155" t="str">
        <f t="shared" si="3"/>
        <v/>
      </c>
      <c r="Q14" s="155" t="str">
        <f t="shared" si="4"/>
        <v/>
      </c>
    </row>
    <row r="15" hidden="1">
      <c r="A15" s="156" t="str">
        <f t="shared" si="1"/>
        <v>1791244593</v>
      </c>
      <c r="B15" s="156">
        <v>17912.0</v>
      </c>
      <c r="C15" s="157">
        <v>0.3958333333333333</v>
      </c>
      <c r="D15" s="158" t="s">
        <v>120</v>
      </c>
      <c r="E15" s="159">
        <v>21820.0</v>
      </c>
      <c r="F15" s="159">
        <v>44593.0</v>
      </c>
      <c r="G15" s="160" t="s">
        <v>96</v>
      </c>
      <c r="H15" s="160" t="s">
        <v>87</v>
      </c>
      <c r="I15" s="160" t="s">
        <v>97</v>
      </c>
      <c r="J15" s="160" t="s">
        <v>98</v>
      </c>
      <c r="K15" s="155"/>
      <c r="L15" s="155" t="s">
        <v>90</v>
      </c>
      <c r="M15" s="155">
        <v>207113.0</v>
      </c>
      <c r="N15" s="155" t="str">
        <f t="shared" si="2"/>
        <v>1791244593</v>
      </c>
      <c r="O15" s="155"/>
      <c r="P15" s="155" t="str">
        <f t="shared" si="3"/>
        <v/>
      </c>
      <c r="Q15" s="155" t="str">
        <f t="shared" si="4"/>
        <v/>
      </c>
    </row>
    <row r="16" hidden="1">
      <c r="A16" s="156" t="str">
        <f t="shared" si="1"/>
        <v>1740044593</v>
      </c>
      <c r="B16" s="156">
        <v>17400.0</v>
      </c>
      <c r="C16" s="157">
        <v>0.3958333333333333</v>
      </c>
      <c r="D16" s="158" t="s">
        <v>121</v>
      </c>
      <c r="E16" s="159">
        <v>22359.0</v>
      </c>
      <c r="F16" s="159">
        <v>44593.0</v>
      </c>
      <c r="G16" s="160" t="s">
        <v>122</v>
      </c>
      <c r="H16" s="160" t="s">
        <v>92</v>
      </c>
      <c r="I16" s="160" t="s">
        <v>101</v>
      </c>
      <c r="J16" s="158" t="s">
        <v>123</v>
      </c>
      <c r="K16" s="155"/>
      <c r="L16" s="155" t="s">
        <v>90</v>
      </c>
      <c r="M16" s="155">
        <v>207114.0</v>
      </c>
      <c r="N16" s="155" t="str">
        <f t="shared" si="2"/>
        <v>1740044593</v>
      </c>
      <c r="O16" s="155"/>
      <c r="P16" s="155" t="str">
        <f t="shared" si="3"/>
        <v/>
      </c>
      <c r="Q16" s="155" t="str">
        <f t="shared" si="4"/>
        <v/>
      </c>
    </row>
    <row r="17" hidden="1">
      <c r="A17" s="156" t="str">
        <f t="shared" si="1"/>
        <v>1800144593</v>
      </c>
      <c r="B17" s="156">
        <v>18001.0</v>
      </c>
      <c r="C17" s="157">
        <v>0.3958333333333333</v>
      </c>
      <c r="D17" s="158" t="s">
        <v>124</v>
      </c>
      <c r="E17" s="159">
        <v>23710.0</v>
      </c>
      <c r="F17" s="159">
        <v>44593.0</v>
      </c>
      <c r="G17" s="160" t="s">
        <v>96</v>
      </c>
      <c r="H17" s="160" t="s">
        <v>87</v>
      </c>
      <c r="I17" s="160" t="s">
        <v>97</v>
      </c>
      <c r="J17" s="160" t="s">
        <v>125</v>
      </c>
      <c r="K17" s="155"/>
      <c r="L17" s="155" t="s">
        <v>90</v>
      </c>
      <c r="M17" s="155">
        <v>207116.0</v>
      </c>
      <c r="N17" s="155" t="str">
        <f t="shared" si="2"/>
        <v>1800144593</v>
      </c>
      <c r="O17" s="155"/>
      <c r="P17" s="155" t="str">
        <f t="shared" si="3"/>
        <v/>
      </c>
      <c r="Q17" s="155" t="str">
        <f t="shared" si="4"/>
        <v/>
      </c>
    </row>
    <row r="18" hidden="1">
      <c r="A18" s="156" t="str">
        <f t="shared" si="1"/>
        <v>1069744593</v>
      </c>
      <c r="B18" s="156">
        <v>10697.0</v>
      </c>
      <c r="C18" s="157">
        <v>0.3958333333333333</v>
      </c>
      <c r="D18" s="158" t="s">
        <v>126</v>
      </c>
      <c r="E18" s="159">
        <v>27612.0</v>
      </c>
      <c r="F18" s="159">
        <v>44593.0</v>
      </c>
      <c r="G18" s="160" t="s">
        <v>86</v>
      </c>
      <c r="H18" s="160" t="s">
        <v>92</v>
      </c>
      <c r="I18" s="160" t="s">
        <v>101</v>
      </c>
      <c r="J18" s="160" t="s">
        <v>127</v>
      </c>
      <c r="K18" s="155"/>
      <c r="L18" s="155" t="s">
        <v>90</v>
      </c>
      <c r="M18" s="155">
        <v>207117.0</v>
      </c>
      <c r="N18" s="155" t="str">
        <f t="shared" si="2"/>
        <v>1069744593</v>
      </c>
      <c r="O18" s="155"/>
      <c r="P18" s="155" t="str">
        <f t="shared" si="3"/>
        <v/>
      </c>
      <c r="Q18" s="155" t="str">
        <f t="shared" si="4"/>
        <v/>
      </c>
    </row>
    <row r="19" hidden="1">
      <c r="A19" s="156" t="str">
        <f t="shared" si="1"/>
        <v>1796044593</v>
      </c>
      <c r="B19" s="156">
        <v>17960.0</v>
      </c>
      <c r="C19" s="157">
        <v>0.3958333333333333</v>
      </c>
      <c r="D19" s="158" t="s">
        <v>128</v>
      </c>
      <c r="E19" s="159">
        <v>14881.0</v>
      </c>
      <c r="F19" s="159">
        <v>44593.0</v>
      </c>
      <c r="G19" s="160" t="s">
        <v>129</v>
      </c>
      <c r="H19" s="160" t="s">
        <v>87</v>
      </c>
      <c r="I19" s="160" t="s">
        <v>97</v>
      </c>
      <c r="J19" s="160" t="s">
        <v>89</v>
      </c>
      <c r="K19" s="155"/>
      <c r="L19" s="155" t="s">
        <v>103</v>
      </c>
      <c r="M19" s="155"/>
      <c r="N19" s="155" t="str">
        <f t="shared" si="2"/>
        <v>1796044593</v>
      </c>
      <c r="O19" s="155"/>
      <c r="P19" s="155" t="str">
        <f t="shared" si="3"/>
        <v/>
      </c>
      <c r="Q19" s="155" t="str">
        <f t="shared" si="4"/>
        <v/>
      </c>
    </row>
    <row r="20" hidden="1">
      <c r="A20" s="156" t="str">
        <f t="shared" si="1"/>
        <v>1726644593</v>
      </c>
      <c r="B20" s="156">
        <v>17266.0</v>
      </c>
      <c r="C20" s="157">
        <v>0.40625</v>
      </c>
      <c r="D20" s="158" t="s">
        <v>130</v>
      </c>
      <c r="E20" s="159">
        <v>17591.0</v>
      </c>
      <c r="F20" s="159">
        <v>44593.0</v>
      </c>
      <c r="G20" s="160" t="s">
        <v>100</v>
      </c>
      <c r="H20" s="160" t="s">
        <v>92</v>
      </c>
      <c r="I20" s="160" t="s">
        <v>93</v>
      </c>
      <c r="J20" s="160" t="s">
        <v>131</v>
      </c>
      <c r="K20" s="155"/>
      <c r="L20" s="155" t="s">
        <v>103</v>
      </c>
      <c r="M20" s="155"/>
      <c r="N20" s="155" t="str">
        <f t="shared" si="2"/>
        <v>1726644593</v>
      </c>
      <c r="O20" s="155"/>
      <c r="P20" s="155" t="str">
        <f t="shared" si="3"/>
        <v/>
      </c>
      <c r="Q20" s="155" t="str">
        <f t="shared" si="4"/>
        <v/>
      </c>
    </row>
    <row r="21" hidden="1">
      <c r="A21" s="156" t="str">
        <f t="shared" si="1"/>
        <v>1190344593</v>
      </c>
      <c r="B21" s="156">
        <v>11903.0</v>
      </c>
      <c r="C21" s="157">
        <v>0.40625</v>
      </c>
      <c r="D21" s="158" t="s">
        <v>132</v>
      </c>
      <c r="E21" s="159">
        <v>21184.0</v>
      </c>
      <c r="F21" s="159">
        <v>44593.0</v>
      </c>
      <c r="G21" s="160" t="s">
        <v>86</v>
      </c>
      <c r="H21" s="160" t="s">
        <v>92</v>
      </c>
      <c r="I21" s="160" t="s">
        <v>93</v>
      </c>
      <c r="J21" s="160" t="s">
        <v>117</v>
      </c>
      <c r="K21" s="155"/>
      <c r="L21" s="155" t="s">
        <v>90</v>
      </c>
      <c r="M21" s="155">
        <v>207115.0</v>
      </c>
      <c r="N21" s="155" t="str">
        <f t="shared" si="2"/>
        <v>1190344593</v>
      </c>
      <c r="O21" s="155"/>
      <c r="P21" s="155" t="str">
        <f t="shared" si="3"/>
        <v/>
      </c>
      <c r="Q21" s="155" t="str">
        <f t="shared" si="4"/>
        <v/>
      </c>
    </row>
    <row r="22" hidden="1">
      <c r="A22" s="156" t="str">
        <f t="shared" si="1"/>
        <v>1446944593</v>
      </c>
      <c r="B22" s="156">
        <v>14469.0</v>
      </c>
      <c r="C22" s="157">
        <v>0.40625</v>
      </c>
      <c r="D22" s="158" t="s">
        <v>133</v>
      </c>
      <c r="E22" s="159">
        <v>13712.0</v>
      </c>
      <c r="F22" s="159">
        <v>44593.0</v>
      </c>
      <c r="G22" s="160" t="s">
        <v>112</v>
      </c>
      <c r="H22" s="160" t="s">
        <v>87</v>
      </c>
      <c r="I22" s="160" t="s">
        <v>88</v>
      </c>
      <c r="J22" s="160" t="s">
        <v>113</v>
      </c>
      <c r="K22" s="155"/>
      <c r="L22" s="155" t="s">
        <v>103</v>
      </c>
      <c r="M22" s="155"/>
      <c r="N22" s="155" t="str">
        <f t="shared" si="2"/>
        <v>1446944593</v>
      </c>
      <c r="O22" s="155"/>
      <c r="P22" s="155" t="str">
        <f t="shared" si="3"/>
        <v/>
      </c>
      <c r="Q22" s="155" t="str">
        <f t="shared" si="4"/>
        <v/>
      </c>
    </row>
    <row r="23" hidden="1">
      <c r="A23" s="156" t="str">
        <f t="shared" si="1"/>
        <v>1553944593</v>
      </c>
      <c r="B23" s="156">
        <v>15539.0</v>
      </c>
      <c r="C23" s="157">
        <v>0.4166666666666667</v>
      </c>
      <c r="D23" s="158" t="s">
        <v>134</v>
      </c>
      <c r="E23" s="159">
        <v>23413.0</v>
      </c>
      <c r="F23" s="159">
        <v>44593.0</v>
      </c>
      <c r="G23" s="160" t="s">
        <v>100</v>
      </c>
      <c r="H23" s="160" t="s">
        <v>87</v>
      </c>
      <c r="I23" s="160" t="s">
        <v>97</v>
      </c>
      <c r="J23" s="160" t="s">
        <v>135</v>
      </c>
      <c r="K23" s="155"/>
      <c r="L23" s="155" t="s">
        <v>103</v>
      </c>
      <c r="M23" s="155"/>
      <c r="N23" s="155" t="str">
        <f t="shared" si="2"/>
        <v>1553944593</v>
      </c>
      <c r="O23" s="155"/>
      <c r="P23" s="155" t="str">
        <f t="shared" si="3"/>
        <v/>
      </c>
      <c r="Q23" s="155" t="str">
        <f t="shared" si="4"/>
        <v/>
      </c>
    </row>
    <row r="24" hidden="1">
      <c r="A24" s="156" t="str">
        <f t="shared" si="1"/>
        <v>1800044593</v>
      </c>
      <c r="B24" s="156">
        <v>18000.0</v>
      </c>
      <c r="C24" s="157">
        <v>0.4166666666666667</v>
      </c>
      <c r="D24" s="158" t="s">
        <v>136</v>
      </c>
      <c r="E24" s="159">
        <v>22844.0</v>
      </c>
      <c r="F24" s="159">
        <v>44593.0</v>
      </c>
      <c r="G24" s="160" t="s">
        <v>96</v>
      </c>
      <c r="H24" s="160" t="s">
        <v>87</v>
      </c>
      <c r="I24" s="160" t="s">
        <v>97</v>
      </c>
      <c r="J24" s="160" t="s">
        <v>137</v>
      </c>
      <c r="K24" s="155"/>
      <c r="L24" s="155" t="s">
        <v>90</v>
      </c>
      <c r="M24" s="155">
        <v>207118.0</v>
      </c>
      <c r="N24" s="155" t="str">
        <f t="shared" si="2"/>
        <v>1800044593</v>
      </c>
      <c r="O24" s="155"/>
      <c r="P24" s="155" t="str">
        <f t="shared" si="3"/>
        <v/>
      </c>
      <c r="Q24" s="155" t="str">
        <f t="shared" si="4"/>
        <v/>
      </c>
    </row>
    <row r="25" hidden="1">
      <c r="A25" s="156" t="str">
        <f t="shared" si="1"/>
        <v>1776744593</v>
      </c>
      <c r="B25" s="156">
        <v>17767.0</v>
      </c>
      <c r="C25" s="157">
        <v>0.4479166666666667</v>
      </c>
      <c r="D25" s="158" t="s">
        <v>138</v>
      </c>
      <c r="E25" s="159">
        <v>18141.0</v>
      </c>
      <c r="F25" s="159">
        <v>44593.0</v>
      </c>
      <c r="G25" s="160" t="s">
        <v>96</v>
      </c>
      <c r="H25" s="160" t="s">
        <v>87</v>
      </c>
      <c r="I25" s="160" t="s">
        <v>97</v>
      </c>
      <c r="J25" s="160" t="s">
        <v>89</v>
      </c>
      <c r="K25" s="155"/>
      <c r="L25" s="155" t="s">
        <v>90</v>
      </c>
      <c r="M25" s="155">
        <v>207119.0</v>
      </c>
      <c r="N25" s="155" t="str">
        <f t="shared" si="2"/>
        <v>1776744593</v>
      </c>
      <c r="O25" s="155"/>
      <c r="P25" s="155" t="str">
        <f t="shared" si="3"/>
        <v/>
      </c>
      <c r="Q25" s="155" t="str">
        <f t="shared" si="4"/>
        <v/>
      </c>
    </row>
    <row r="26" hidden="1">
      <c r="A26" s="156" t="str">
        <f t="shared" si="1"/>
        <v>1580244593</v>
      </c>
      <c r="B26" s="156">
        <v>15802.0</v>
      </c>
      <c r="C26" s="157">
        <v>0.4479166666666667</v>
      </c>
      <c r="D26" s="158" t="s">
        <v>139</v>
      </c>
      <c r="E26" s="159">
        <v>14014.0</v>
      </c>
      <c r="F26" s="159">
        <v>44593.0</v>
      </c>
      <c r="G26" s="160" t="s">
        <v>122</v>
      </c>
      <c r="H26" s="160" t="s">
        <v>87</v>
      </c>
      <c r="I26" s="160" t="s">
        <v>88</v>
      </c>
      <c r="J26" s="160" t="s">
        <v>89</v>
      </c>
      <c r="K26" s="155"/>
      <c r="L26" s="155" t="s">
        <v>90</v>
      </c>
      <c r="M26" s="155">
        <v>207121.0</v>
      </c>
      <c r="N26" s="155" t="str">
        <f t="shared" si="2"/>
        <v>1580244593</v>
      </c>
      <c r="O26" s="155"/>
      <c r="P26" s="155" t="str">
        <f t="shared" si="3"/>
        <v/>
      </c>
      <c r="Q26" s="155" t="str">
        <f t="shared" si="4"/>
        <v/>
      </c>
    </row>
    <row r="27" hidden="1">
      <c r="A27" s="156" t="str">
        <f t="shared" si="1"/>
        <v>1564144593</v>
      </c>
      <c r="B27" s="156">
        <v>15641.0</v>
      </c>
      <c r="C27" s="157">
        <v>0.4479166666666667</v>
      </c>
      <c r="D27" s="158" t="s">
        <v>140</v>
      </c>
      <c r="E27" s="159">
        <v>14095.0</v>
      </c>
      <c r="F27" s="159">
        <v>44593.0</v>
      </c>
      <c r="G27" s="160" t="s">
        <v>86</v>
      </c>
      <c r="H27" s="160" t="s">
        <v>92</v>
      </c>
      <c r="I27" s="160" t="s">
        <v>101</v>
      </c>
      <c r="J27" s="160" t="s">
        <v>94</v>
      </c>
      <c r="K27" s="155"/>
      <c r="L27" s="155" t="s">
        <v>90</v>
      </c>
      <c r="M27" s="155">
        <v>207122.0</v>
      </c>
      <c r="N27" s="155" t="str">
        <f t="shared" si="2"/>
        <v>1564144593</v>
      </c>
      <c r="O27" s="155"/>
      <c r="P27" s="155" t="str">
        <f t="shared" si="3"/>
        <v/>
      </c>
      <c r="Q27" s="155" t="str">
        <f t="shared" si="4"/>
        <v/>
      </c>
    </row>
    <row r="28" hidden="1">
      <c r="A28" s="156" t="str">
        <f t="shared" si="1"/>
        <v>1779644593</v>
      </c>
      <c r="B28" s="156">
        <v>17796.0</v>
      </c>
      <c r="C28" s="157">
        <v>0.4479166666666667</v>
      </c>
      <c r="D28" s="158" t="s">
        <v>141</v>
      </c>
      <c r="E28" s="159">
        <v>10923.0</v>
      </c>
      <c r="F28" s="159">
        <v>44593.0</v>
      </c>
      <c r="G28" s="160" t="s">
        <v>108</v>
      </c>
      <c r="H28" s="160" t="s">
        <v>87</v>
      </c>
      <c r="I28" s="160" t="s">
        <v>97</v>
      </c>
      <c r="J28" s="160" t="s">
        <v>131</v>
      </c>
      <c r="K28" s="155"/>
      <c r="L28" s="155" t="s">
        <v>103</v>
      </c>
      <c r="M28" s="155"/>
      <c r="N28" s="155" t="str">
        <f t="shared" si="2"/>
        <v>1779644593</v>
      </c>
      <c r="O28" s="155"/>
      <c r="P28" s="155" t="str">
        <f t="shared" si="3"/>
        <v/>
      </c>
      <c r="Q28" s="155" t="str">
        <f t="shared" si="4"/>
        <v/>
      </c>
    </row>
    <row r="29" hidden="1">
      <c r="A29" s="156" t="str">
        <f t="shared" si="1"/>
        <v>1563944593</v>
      </c>
      <c r="B29" s="156">
        <v>15639.0</v>
      </c>
      <c r="C29" s="157">
        <v>0.4583333333333333</v>
      </c>
      <c r="D29" s="158" t="s">
        <v>142</v>
      </c>
      <c r="E29" s="159">
        <v>17056.0</v>
      </c>
      <c r="F29" s="159">
        <v>44593.0</v>
      </c>
      <c r="G29" s="160" t="s">
        <v>86</v>
      </c>
      <c r="H29" s="160" t="s">
        <v>92</v>
      </c>
      <c r="I29" s="160" t="s">
        <v>101</v>
      </c>
      <c r="J29" s="160" t="s">
        <v>137</v>
      </c>
      <c r="K29" s="155"/>
      <c r="L29" s="155" t="s">
        <v>90</v>
      </c>
      <c r="M29" s="155">
        <v>207123.0</v>
      </c>
      <c r="N29" s="155" t="str">
        <f t="shared" si="2"/>
        <v>1563944593</v>
      </c>
      <c r="O29" s="155"/>
      <c r="P29" s="155" t="str">
        <f t="shared" si="3"/>
        <v/>
      </c>
      <c r="Q29" s="155" t="str">
        <f t="shared" si="4"/>
        <v/>
      </c>
    </row>
    <row r="30" hidden="1">
      <c r="A30" s="156" t="str">
        <f t="shared" si="1"/>
        <v>1799844593</v>
      </c>
      <c r="B30" s="156">
        <v>17998.0</v>
      </c>
      <c r="C30" s="157">
        <v>0.46875</v>
      </c>
      <c r="D30" s="158" t="s">
        <v>143</v>
      </c>
      <c r="E30" s="159">
        <v>24226.0</v>
      </c>
      <c r="F30" s="159">
        <v>44593.0</v>
      </c>
      <c r="G30" s="160" t="s">
        <v>96</v>
      </c>
      <c r="H30" s="160" t="s">
        <v>87</v>
      </c>
      <c r="I30" s="160" t="s">
        <v>97</v>
      </c>
      <c r="J30" s="160" t="s">
        <v>117</v>
      </c>
      <c r="K30" s="155"/>
      <c r="L30" s="155" t="s">
        <v>90</v>
      </c>
      <c r="M30" s="155">
        <v>207120.0</v>
      </c>
      <c r="N30" s="155" t="str">
        <f t="shared" si="2"/>
        <v>1799844593</v>
      </c>
      <c r="O30" s="155"/>
      <c r="P30" s="155" t="str">
        <f t="shared" si="3"/>
        <v/>
      </c>
      <c r="Q30" s="155" t="str">
        <f t="shared" si="4"/>
        <v/>
      </c>
    </row>
    <row r="31" hidden="1">
      <c r="A31" s="156" t="str">
        <f t="shared" si="1"/>
        <v>1782944593</v>
      </c>
      <c r="B31" s="156">
        <v>17829.0</v>
      </c>
      <c r="C31" s="157">
        <v>0.5416666666666666</v>
      </c>
      <c r="D31" s="158" t="s">
        <v>144</v>
      </c>
      <c r="E31" s="159">
        <v>20919.0</v>
      </c>
      <c r="F31" s="159">
        <v>44593.0</v>
      </c>
      <c r="G31" s="160" t="s">
        <v>96</v>
      </c>
      <c r="H31" s="160" t="s">
        <v>87</v>
      </c>
      <c r="I31" s="160" t="s">
        <v>97</v>
      </c>
      <c r="J31" s="160" t="s">
        <v>145</v>
      </c>
      <c r="K31" s="155"/>
      <c r="L31" s="155" t="s">
        <v>90</v>
      </c>
      <c r="M31" s="155">
        <v>207233.0</v>
      </c>
      <c r="N31" s="155" t="str">
        <f t="shared" si="2"/>
        <v>1782944593</v>
      </c>
      <c r="O31" s="155"/>
      <c r="P31" s="155" t="str">
        <f t="shared" si="3"/>
        <v/>
      </c>
      <c r="Q31" s="155" t="str">
        <f t="shared" si="4"/>
        <v/>
      </c>
    </row>
    <row r="32" hidden="1">
      <c r="A32" s="156" t="str">
        <f t="shared" si="1"/>
        <v>1711644593</v>
      </c>
      <c r="B32" s="156">
        <v>17116.0</v>
      </c>
      <c r="C32" s="157">
        <v>0.5416666666666666</v>
      </c>
      <c r="D32" s="158" t="s">
        <v>146</v>
      </c>
      <c r="E32" s="159">
        <v>32878.0</v>
      </c>
      <c r="F32" s="159">
        <v>44593.0</v>
      </c>
      <c r="G32" s="160" t="s">
        <v>96</v>
      </c>
      <c r="H32" s="160" t="s">
        <v>87</v>
      </c>
      <c r="I32" s="160" t="s">
        <v>97</v>
      </c>
      <c r="J32" s="160" t="s">
        <v>147</v>
      </c>
      <c r="K32" s="155"/>
      <c r="L32" s="155" t="s">
        <v>90</v>
      </c>
      <c r="M32" s="155">
        <v>207124.0</v>
      </c>
      <c r="N32" s="155" t="str">
        <f t="shared" si="2"/>
        <v>1711644593</v>
      </c>
      <c r="O32" s="155"/>
      <c r="P32" s="155" t="str">
        <f t="shared" si="3"/>
        <v/>
      </c>
      <c r="Q32" s="155" t="str">
        <f t="shared" si="4"/>
        <v/>
      </c>
    </row>
    <row r="33" hidden="1">
      <c r="A33" s="156" t="str">
        <f t="shared" si="1"/>
        <v>1323044593</v>
      </c>
      <c r="B33" s="156">
        <v>13230.0</v>
      </c>
      <c r="C33" s="157">
        <v>0.5416666666666666</v>
      </c>
      <c r="D33" s="158" t="s">
        <v>148</v>
      </c>
      <c r="E33" s="159">
        <v>13097.0</v>
      </c>
      <c r="F33" s="159">
        <v>44593.0</v>
      </c>
      <c r="G33" s="160" t="s">
        <v>86</v>
      </c>
      <c r="H33" s="160" t="s">
        <v>92</v>
      </c>
      <c r="I33" s="160" t="s">
        <v>93</v>
      </c>
      <c r="J33" s="160" t="s">
        <v>89</v>
      </c>
      <c r="K33" s="155"/>
      <c r="L33" s="155" t="s">
        <v>90</v>
      </c>
      <c r="M33" s="155">
        <v>207125.0</v>
      </c>
      <c r="N33" s="155" t="str">
        <f t="shared" si="2"/>
        <v>1323044593</v>
      </c>
      <c r="O33" s="155"/>
      <c r="P33" s="155" t="str">
        <f t="shared" si="3"/>
        <v/>
      </c>
      <c r="Q33" s="155" t="str">
        <f t="shared" si="4"/>
        <v/>
      </c>
    </row>
    <row r="34" hidden="1">
      <c r="A34" s="156" t="str">
        <f t="shared" si="1"/>
        <v>1192144593</v>
      </c>
      <c r="B34" s="156">
        <v>11921.0</v>
      </c>
      <c r="C34" s="157">
        <v>0.5416666666666666</v>
      </c>
      <c r="D34" s="158" t="s">
        <v>149</v>
      </c>
      <c r="E34" s="159">
        <v>20656.0</v>
      </c>
      <c r="F34" s="159">
        <v>44593.0</v>
      </c>
      <c r="G34" s="160" t="s">
        <v>86</v>
      </c>
      <c r="H34" s="160" t="s">
        <v>87</v>
      </c>
      <c r="I34" s="160" t="s">
        <v>97</v>
      </c>
      <c r="J34" s="160" t="s">
        <v>137</v>
      </c>
      <c r="K34" s="155"/>
      <c r="L34" s="155" t="s">
        <v>90</v>
      </c>
      <c r="M34" s="155">
        <v>207126.0</v>
      </c>
      <c r="N34" s="155" t="str">
        <f t="shared" si="2"/>
        <v>1192144593</v>
      </c>
      <c r="O34" s="155"/>
      <c r="P34" s="155" t="str">
        <f t="shared" si="3"/>
        <v/>
      </c>
      <c r="Q34" s="155" t="str">
        <f t="shared" si="4"/>
        <v/>
      </c>
    </row>
    <row r="35" hidden="1">
      <c r="A35" s="156" t="str">
        <f t="shared" si="1"/>
        <v>979544593</v>
      </c>
      <c r="B35" s="156">
        <v>9795.0</v>
      </c>
      <c r="C35" s="157">
        <v>0.5416666666666666</v>
      </c>
      <c r="D35" s="158" t="s">
        <v>150</v>
      </c>
      <c r="E35" s="159">
        <v>15509.0</v>
      </c>
      <c r="F35" s="159">
        <v>44593.0</v>
      </c>
      <c r="G35" s="160" t="s">
        <v>86</v>
      </c>
      <c r="H35" s="160" t="s">
        <v>92</v>
      </c>
      <c r="I35" s="160" t="s">
        <v>101</v>
      </c>
      <c r="J35" s="160" t="s">
        <v>147</v>
      </c>
      <c r="K35" s="155"/>
      <c r="L35" s="155" t="s">
        <v>90</v>
      </c>
      <c r="M35" s="155">
        <v>207128.0</v>
      </c>
      <c r="N35" s="155" t="str">
        <f t="shared" si="2"/>
        <v>979544593</v>
      </c>
      <c r="O35" s="155"/>
      <c r="P35" s="155" t="str">
        <f t="shared" si="3"/>
        <v/>
      </c>
      <c r="Q35" s="155" t="str">
        <f t="shared" si="4"/>
        <v/>
      </c>
    </row>
    <row r="36" hidden="1">
      <c r="A36" s="156" t="str">
        <f t="shared" si="1"/>
        <v>1017044593</v>
      </c>
      <c r="B36" s="156">
        <v>10170.0</v>
      </c>
      <c r="C36" s="157">
        <v>0.5416666666666666</v>
      </c>
      <c r="D36" s="158" t="s">
        <v>151</v>
      </c>
      <c r="E36" s="159">
        <v>23032.0</v>
      </c>
      <c r="F36" s="159">
        <v>44593.0</v>
      </c>
      <c r="G36" s="160" t="s">
        <v>100</v>
      </c>
      <c r="H36" s="160" t="s">
        <v>92</v>
      </c>
      <c r="I36" s="160" t="s">
        <v>101</v>
      </c>
      <c r="J36" s="160" t="s">
        <v>131</v>
      </c>
      <c r="K36" s="155"/>
      <c r="L36" s="155" t="s">
        <v>103</v>
      </c>
      <c r="M36" s="155"/>
      <c r="N36" s="155" t="str">
        <f t="shared" si="2"/>
        <v>1017044593</v>
      </c>
      <c r="O36" s="155"/>
      <c r="P36" s="155" t="str">
        <f t="shared" si="3"/>
        <v/>
      </c>
      <c r="Q36" s="155" t="str">
        <f t="shared" si="4"/>
        <v/>
      </c>
    </row>
    <row r="37" hidden="1">
      <c r="A37" s="156" t="str">
        <f t="shared" si="1"/>
        <v>1454544593</v>
      </c>
      <c r="B37" s="156">
        <v>14545.0</v>
      </c>
      <c r="C37" s="157">
        <v>0.5520833333333334</v>
      </c>
      <c r="D37" s="158" t="s">
        <v>152</v>
      </c>
      <c r="E37" s="159">
        <v>22468.0</v>
      </c>
      <c r="F37" s="159">
        <v>44593.0</v>
      </c>
      <c r="G37" s="160" t="s">
        <v>100</v>
      </c>
      <c r="H37" s="160" t="s">
        <v>87</v>
      </c>
      <c r="I37" s="160" t="s">
        <v>88</v>
      </c>
      <c r="J37" s="160" t="s">
        <v>113</v>
      </c>
      <c r="K37" s="155"/>
      <c r="L37" s="155" t="s">
        <v>103</v>
      </c>
      <c r="M37" s="155"/>
      <c r="N37" s="155" t="str">
        <f t="shared" si="2"/>
        <v>1454544593</v>
      </c>
      <c r="O37" s="155"/>
      <c r="P37" s="155" t="str">
        <f t="shared" si="3"/>
        <v/>
      </c>
      <c r="Q37" s="155" t="str">
        <f t="shared" si="4"/>
        <v/>
      </c>
    </row>
    <row r="38" hidden="1">
      <c r="A38" s="156" t="str">
        <f t="shared" si="1"/>
        <v>1577544593</v>
      </c>
      <c r="B38" s="156">
        <v>15775.0</v>
      </c>
      <c r="C38" s="157">
        <v>0.5520833333333334</v>
      </c>
      <c r="D38" s="158" t="s">
        <v>153</v>
      </c>
      <c r="E38" s="159">
        <v>24599.0</v>
      </c>
      <c r="F38" s="159">
        <v>44593.0</v>
      </c>
      <c r="G38" s="160" t="s">
        <v>86</v>
      </c>
      <c r="H38" s="160" t="s">
        <v>92</v>
      </c>
      <c r="I38" s="160" t="s">
        <v>101</v>
      </c>
      <c r="J38" s="160" t="s">
        <v>154</v>
      </c>
      <c r="K38" s="155"/>
      <c r="L38" s="155" t="s">
        <v>90</v>
      </c>
      <c r="M38" s="155">
        <v>207129.0</v>
      </c>
      <c r="N38" s="155" t="str">
        <f t="shared" si="2"/>
        <v>1577544593</v>
      </c>
      <c r="O38" s="155"/>
      <c r="P38" s="155" t="str">
        <f t="shared" si="3"/>
        <v/>
      </c>
      <c r="Q38" s="155" t="str">
        <f t="shared" si="4"/>
        <v/>
      </c>
    </row>
    <row r="39" hidden="1">
      <c r="A39" s="156" t="str">
        <f t="shared" si="1"/>
        <v>983844593</v>
      </c>
      <c r="B39" s="156">
        <v>9838.0</v>
      </c>
      <c r="C39" s="157">
        <v>0.5625</v>
      </c>
      <c r="D39" s="158" t="s">
        <v>155</v>
      </c>
      <c r="E39" s="159">
        <v>27927.0</v>
      </c>
      <c r="F39" s="159">
        <v>44593.0</v>
      </c>
      <c r="G39" s="160" t="s">
        <v>86</v>
      </c>
      <c r="H39" s="160" t="s">
        <v>87</v>
      </c>
      <c r="I39" s="160" t="s">
        <v>88</v>
      </c>
      <c r="J39" s="160" t="s">
        <v>89</v>
      </c>
      <c r="K39" s="155"/>
      <c r="L39" s="155" t="s">
        <v>90</v>
      </c>
      <c r="M39" s="155">
        <v>207127.0</v>
      </c>
      <c r="N39" s="155" t="str">
        <f t="shared" si="2"/>
        <v>983844593</v>
      </c>
      <c r="O39" s="155"/>
      <c r="P39" s="155" t="str">
        <f t="shared" si="3"/>
        <v/>
      </c>
      <c r="Q39" s="155" t="str">
        <f t="shared" si="4"/>
        <v/>
      </c>
    </row>
    <row r="40" hidden="1">
      <c r="A40" s="156" t="str">
        <f t="shared" si="1"/>
        <v>1761944593</v>
      </c>
      <c r="B40" s="156">
        <v>17619.0</v>
      </c>
      <c r="C40" s="157">
        <v>0.5625</v>
      </c>
      <c r="D40" s="158" t="s">
        <v>156</v>
      </c>
      <c r="E40" s="159">
        <v>22908.0</v>
      </c>
      <c r="F40" s="159">
        <v>44593.0</v>
      </c>
      <c r="G40" s="160" t="s">
        <v>108</v>
      </c>
      <c r="H40" s="160" t="s">
        <v>87</v>
      </c>
      <c r="I40" s="160" t="s">
        <v>97</v>
      </c>
      <c r="J40" s="160" t="s">
        <v>102</v>
      </c>
      <c r="K40" s="155"/>
      <c r="L40" s="155" t="s">
        <v>103</v>
      </c>
      <c r="M40" s="155"/>
      <c r="N40" s="155" t="str">
        <f t="shared" si="2"/>
        <v>1761944593</v>
      </c>
      <c r="O40" s="155"/>
      <c r="P40" s="155" t="str">
        <f t="shared" si="3"/>
        <v/>
      </c>
      <c r="Q40" s="155" t="str">
        <f t="shared" si="4"/>
        <v/>
      </c>
    </row>
    <row r="41" hidden="1">
      <c r="A41" s="156" t="str">
        <f t="shared" si="1"/>
        <v>1344244593</v>
      </c>
      <c r="B41" s="156">
        <v>13442.0</v>
      </c>
      <c r="C41" s="157">
        <v>0.5625</v>
      </c>
      <c r="D41" s="158" t="s">
        <v>157</v>
      </c>
      <c r="E41" s="159">
        <v>19087.0</v>
      </c>
      <c r="F41" s="159">
        <v>44593.0</v>
      </c>
      <c r="G41" s="160" t="s">
        <v>86</v>
      </c>
      <c r="H41" s="160" t="s">
        <v>92</v>
      </c>
      <c r="I41" s="160" t="s">
        <v>93</v>
      </c>
      <c r="J41" s="160" t="s">
        <v>147</v>
      </c>
      <c r="K41" s="155"/>
      <c r="L41" s="155" t="s">
        <v>90</v>
      </c>
      <c r="M41" s="155">
        <v>207130.0</v>
      </c>
      <c r="N41" s="155" t="str">
        <f t="shared" si="2"/>
        <v>1344244593</v>
      </c>
      <c r="O41" s="155"/>
      <c r="P41" s="155" t="str">
        <f t="shared" si="3"/>
        <v/>
      </c>
      <c r="Q41" s="155" t="str">
        <f t="shared" si="4"/>
        <v/>
      </c>
    </row>
    <row r="42" hidden="1">
      <c r="A42" s="156" t="str">
        <f t="shared" si="1"/>
        <v>1534044593</v>
      </c>
      <c r="B42" s="156">
        <v>15340.0</v>
      </c>
      <c r="C42" s="157">
        <v>0.5625</v>
      </c>
      <c r="D42" s="158" t="s">
        <v>158</v>
      </c>
      <c r="E42" s="159">
        <v>20218.0</v>
      </c>
      <c r="F42" s="159">
        <v>44593.0</v>
      </c>
      <c r="G42" s="160" t="s">
        <v>112</v>
      </c>
      <c r="H42" s="160" t="s">
        <v>92</v>
      </c>
      <c r="I42" s="160" t="s">
        <v>101</v>
      </c>
      <c r="J42" s="160" t="s">
        <v>102</v>
      </c>
      <c r="K42" s="155"/>
      <c r="L42" s="155" t="s">
        <v>103</v>
      </c>
      <c r="M42" s="155"/>
      <c r="N42" s="155" t="str">
        <f t="shared" si="2"/>
        <v>1534044593</v>
      </c>
      <c r="O42" s="155"/>
      <c r="P42" s="155" t="str">
        <f t="shared" si="3"/>
        <v/>
      </c>
      <c r="Q42" s="155" t="str">
        <f t="shared" si="4"/>
        <v/>
      </c>
    </row>
    <row r="43" hidden="1">
      <c r="A43" s="156" t="str">
        <f t="shared" si="1"/>
        <v>1570144593</v>
      </c>
      <c r="B43" s="156">
        <v>15701.0</v>
      </c>
      <c r="C43" s="157">
        <v>0.5729166666666666</v>
      </c>
      <c r="D43" s="158" t="s">
        <v>159</v>
      </c>
      <c r="E43" s="159">
        <v>23802.0</v>
      </c>
      <c r="F43" s="159">
        <v>44593.0</v>
      </c>
      <c r="G43" s="160" t="s">
        <v>100</v>
      </c>
      <c r="H43" s="160" t="s">
        <v>87</v>
      </c>
      <c r="I43" s="160" t="s">
        <v>88</v>
      </c>
      <c r="J43" s="160" t="s">
        <v>131</v>
      </c>
      <c r="K43" s="155"/>
      <c r="L43" s="155" t="s">
        <v>103</v>
      </c>
      <c r="M43" s="155"/>
      <c r="N43" s="155" t="str">
        <f t="shared" si="2"/>
        <v>1570144593</v>
      </c>
      <c r="O43" s="155"/>
      <c r="P43" s="155" t="str">
        <f t="shared" si="3"/>
        <v/>
      </c>
      <c r="Q43" s="155" t="str">
        <f t="shared" si="4"/>
        <v/>
      </c>
    </row>
    <row r="44" hidden="1">
      <c r="A44" s="156" t="str">
        <f t="shared" si="1"/>
        <v>1687544593</v>
      </c>
      <c r="B44" s="156">
        <v>16875.0</v>
      </c>
      <c r="C44" s="157">
        <v>0.5833333333333334</v>
      </c>
      <c r="D44" s="158" t="s">
        <v>160</v>
      </c>
      <c r="E44" s="159">
        <v>19869.0</v>
      </c>
      <c r="F44" s="159">
        <v>44593.0</v>
      </c>
      <c r="G44" s="160" t="s">
        <v>122</v>
      </c>
      <c r="H44" s="160" t="s">
        <v>92</v>
      </c>
      <c r="I44" s="160" t="s">
        <v>101</v>
      </c>
      <c r="J44" s="160" t="s">
        <v>147</v>
      </c>
      <c r="K44" s="155"/>
      <c r="L44" s="155" t="s">
        <v>90</v>
      </c>
      <c r="M44" s="155">
        <v>207140.0</v>
      </c>
      <c r="N44" s="155" t="str">
        <f t="shared" si="2"/>
        <v>1687544593</v>
      </c>
      <c r="O44" s="155"/>
      <c r="P44" s="155" t="str">
        <f t="shared" si="3"/>
        <v/>
      </c>
      <c r="Q44" s="155" t="str">
        <f t="shared" si="4"/>
        <v/>
      </c>
    </row>
    <row r="45" hidden="1">
      <c r="A45" s="156" t="str">
        <f t="shared" si="1"/>
        <v>941644593</v>
      </c>
      <c r="B45" s="156">
        <v>9416.0</v>
      </c>
      <c r="C45" s="157">
        <v>0.59375</v>
      </c>
      <c r="D45" s="158" t="s">
        <v>161</v>
      </c>
      <c r="E45" s="159">
        <v>30339.0</v>
      </c>
      <c r="F45" s="159">
        <v>44593.0</v>
      </c>
      <c r="G45" s="160" t="s">
        <v>86</v>
      </c>
      <c r="H45" s="160" t="s">
        <v>87</v>
      </c>
      <c r="I45" s="160" t="s">
        <v>97</v>
      </c>
      <c r="J45" s="160" t="s">
        <v>98</v>
      </c>
      <c r="K45" s="155"/>
      <c r="L45" s="155" t="s">
        <v>90</v>
      </c>
      <c r="M45" s="155">
        <v>207131.0</v>
      </c>
      <c r="N45" s="155" t="str">
        <f t="shared" si="2"/>
        <v>941644593</v>
      </c>
      <c r="O45" s="155"/>
      <c r="P45" s="155" t="str">
        <f t="shared" si="3"/>
        <v/>
      </c>
      <c r="Q45" s="155" t="str">
        <f t="shared" si="4"/>
        <v/>
      </c>
    </row>
    <row r="46" hidden="1">
      <c r="A46" s="156" t="str">
        <f t="shared" si="1"/>
        <v>1591644593</v>
      </c>
      <c r="B46" s="156">
        <v>15916.0</v>
      </c>
      <c r="C46" s="157">
        <v>0.59375</v>
      </c>
      <c r="D46" s="158" t="s">
        <v>162</v>
      </c>
      <c r="E46" s="159">
        <v>24736.0</v>
      </c>
      <c r="F46" s="159">
        <v>44593.0</v>
      </c>
      <c r="G46" s="160" t="s">
        <v>100</v>
      </c>
      <c r="H46" s="160" t="s">
        <v>92</v>
      </c>
      <c r="I46" s="160" t="s">
        <v>101</v>
      </c>
      <c r="J46" s="160" t="s">
        <v>106</v>
      </c>
      <c r="K46" s="155"/>
      <c r="L46" s="155" t="s">
        <v>103</v>
      </c>
      <c r="M46" s="155"/>
      <c r="N46" s="155" t="str">
        <f t="shared" si="2"/>
        <v>1591644593</v>
      </c>
      <c r="O46" s="155"/>
      <c r="P46" s="155" t="str">
        <f t="shared" si="3"/>
        <v/>
      </c>
      <c r="Q46" s="155" t="str">
        <f t="shared" si="4"/>
        <v/>
      </c>
    </row>
    <row r="47" hidden="1">
      <c r="A47" s="156" t="str">
        <f t="shared" si="1"/>
        <v>1038144593</v>
      </c>
      <c r="B47" s="156">
        <v>10381.0</v>
      </c>
      <c r="C47" s="157">
        <v>0.6041666666666666</v>
      </c>
      <c r="D47" s="158" t="s">
        <v>163</v>
      </c>
      <c r="E47" s="159">
        <v>15865.0</v>
      </c>
      <c r="F47" s="159">
        <v>44593.0</v>
      </c>
      <c r="G47" s="160" t="s">
        <v>86</v>
      </c>
      <c r="H47" s="160" t="s">
        <v>92</v>
      </c>
      <c r="I47" s="160" t="s">
        <v>93</v>
      </c>
      <c r="J47" s="160" t="s">
        <v>164</v>
      </c>
      <c r="K47" s="155"/>
      <c r="L47" s="155" t="s">
        <v>90</v>
      </c>
      <c r="M47" s="155">
        <v>207132.0</v>
      </c>
      <c r="N47" s="155" t="str">
        <f t="shared" si="2"/>
        <v>1038144593</v>
      </c>
      <c r="O47" s="155"/>
      <c r="P47" s="155" t="str">
        <f t="shared" si="3"/>
        <v/>
      </c>
      <c r="Q47" s="155" t="str">
        <f t="shared" si="4"/>
        <v/>
      </c>
    </row>
    <row r="48" hidden="1">
      <c r="A48" s="156" t="str">
        <f t="shared" si="1"/>
        <v>1616744593</v>
      </c>
      <c r="B48" s="156">
        <v>16167.0</v>
      </c>
      <c r="C48" s="157">
        <v>0.6041666666666666</v>
      </c>
      <c r="D48" s="158" t="s">
        <v>165</v>
      </c>
      <c r="E48" s="159">
        <v>19877.0</v>
      </c>
      <c r="F48" s="159">
        <v>44593.0</v>
      </c>
      <c r="G48" s="160" t="s">
        <v>122</v>
      </c>
      <c r="H48" s="160" t="s">
        <v>92</v>
      </c>
      <c r="I48" s="160" t="s">
        <v>101</v>
      </c>
      <c r="J48" s="160" t="s">
        <v>166</v>
      </c>
      <c r="K48" s="155"/>
      <c r="L48" s="155" t="s">
        <v>90</v>
      </c>
      <c r="M48" s="155">
        <v>207138.0</v>
      </c>
      <c r="N48" s="155" t="str">
        <f t="shared" si="2"/>
        <v>1616744593</v>
      </c>
      <c r="O48" s="155"/>
      <c r="P48" s="155" t="str">
        <f t="shared" si="3"/>
        <v/>
      </c>
      <c r="Q48" s="155" t="str">
        <f t="shared" si="4"/>
        <v/>
      </c>
    </row>
    <row r="49" hidden="1">
      <c r="A49" s="156" t="str">
        <f t="shared" si="1"/>
        <v>1616644593</v>
      </c>
      <c r="B49" s="156">
        <v>16166.0</v>
      </c>
      <c r="C49" s="157">
        <v>0.6041666666666666</v>
      </c>
      <c r="D49" s="158" t="s">
        <v>167</v>
      </c>
      <c r="E49" s="159">
        <v>21767.0</v>
      </c>
      <c r="F49" s="159">
        <v>44593.0</v>
      </c>
      <c r="G49" s="160" t="s">
        <v>122</v>
      </c>
      <c r="H49" s="160" t="s">
        <v>92</v>
      </c>
      <c r="I49" s="160" t="s">
        <v>101</v>
      </c>
      <c r="J49" s="160" t="s">
        <v>166</v>
      </c>
      <c r="K49" s="155"/>
      <c r="L49" s="155" t="s">
        <v>90</v>
      </c>
      <c r="M49" s="155">
        <v>207139.0</v>
      </c>
      <c r="N49" s="155" t="str">
        <f t="shared" si="2"/>
        <v>1616644593</v>
      </c>
      <c r="O49" s="155"/>
      <c r="P49" s="155" t="str">
        <f t="shared" si="3"/>
        <v/>
      </c>
      <c r="Q49" s="155" t="str">
        <f t="shared" si="4"/>
        <v/>
      </c>
    </row>
    <row r="50" hidden="1">
      <c r="A50" s="156" t="str">
        <f t="shared" si="1"/>
        <v>1793544593</v>
      </c>
      <c r="B50" s="156">
        <v>17935.0</v>
      </c>
      <c r="C50" s="157">
        <v>0.6145833333333334</v>
      </c>
      <c r="D50" s="158" t="s">
        <v>168</v>
      </c>
      <c r="E50" s="159">
        <v>29638.0</v>
      </c>
      <c r="F50" s="159">
        <v>44593.0</v>
      </c>
      <c r="G50" s="160" t="s">
        <v>96</v>
      </c>
      <c r="H50" s="160" t="s">
        <v>87</v>
      </c>
      <c r="I50" s="160" t="s">
        <v>97</v>
      </c>
      <c r="J50" s="160" t="s">
        <v>98</v>
      </c>
      <c r="K50" s="155"/>
      <c r="L50" s="155" t="s">
        <v>90</v>
      </c>
      <c r="M50" s="155">
        <v>207137.0</v>
      </c>
      <c r="N50" s="155" t="str">
        <f t="shared" si="2"/>
        <v>1793544593</v>
      </c>
      <c r="O50" s="155"/>
      <c r="P50" s="155" t="str">
        <f t="shared" si="3"/>
        <v/>
      </c>
      <c r="Q50" s="155" t="str">
        <f t="shared" si="4"/>
        <v/>
      </c>
    </row>
    <row r="51" hidden="1">
      <c r="A51" s="156" t="str">
        <f t="shared" si="1"/>
        <v>1441944593</v>
      </c>
      <c r="B51" s="156">
        <v>14419.0</v>
      </c>
      <c r="C51" s="157">
        <v>0.6145833333333334</v>
      </c>
      <c r="D51" s="158" t="s">
        <v>169</v>
      </c>
      <c r="E51" s="159">
        <v>19617.0</v>
      </c>
      <c r="F51" s="159">
        <v>44593.0</v>
      </c>
      <c r="G51" s="160" t="s">
        <v>100</v>
      </c>
      <c r="H51" s="160" t="s">
        <v>92</v>
      </c>
      <c r="I51" s="160" t="s">
        <v>101</v>
      </c>
      <c r="J51" s="160" t="s">
        <v>113</v>
      </c>
      <c r="K51" s="155"/>
      <c r="L51" s="155" t="s">
        <v>103</v>
      </c>
      <c r="M51" s="155"/>
      <c r="N51" s="155" t="str">
        <f t="shared" si="2"/>
        <v>1441944593</v>
      </c>
      <c r="O51" s="155"/>
      <c r="P51" s="155" t="str">
        <f t="shared" si="3"/>
        <v/>
      </c>
      <c r="Q51" s="155" t="str">
        <f t="shared" si="4"/>
        <v/>
      </c>
    </row>
    <row r="52" hidden="1">
      <c r="A52" s="156" t="str">
        <f t="shared" si="1"/>
        <v>1062944593</v>
      </c>
      <c r="B52" s="156">
        <v>10629.0</v>
      </c>
      <c r="C52" s="157">
        <v>0.625</v>
      </c>
      <c r="D52" s="158" t="s">
        <v>170</v>
      </c>
      <c r="E52" s="159">
        <v>23738.0</v>
      </c>
      <c r="F52" s="159">
        <v>44593.0</v>
      </c>
      <c r="G52" s="160" t="s">
        <v>86</v>
      </c>
      <c r="H52" s="160" t="s">
        <v>87</v>
      </c>
      <c r="I52" s="160" t="s">
        <v>88</v>
      </c>
      <c r="J52" s="160" t="s">
        <v>89</v>
      </c>
      <c r="K52" s="155"/>
      <c r="L52" s="155" t="s">
        <v>90</v>
      </c>
      <c r="M52" s="155">
        <v>207134.0</v>
      </c>
      <c r="N52" s="155" t="str">
        <f t="shared" si="2"/>
        <v>1062944593</v>
      </c>
      <c r="O52" s="155"/>
      <c r="P52" s="155" t="str">
        <f t="shared" si="3"/>
        <v/>
      </c>
      <c r="Q52" s="155" t="str">
        <f t="shared" si="4"/>
        <v/>
      </c>
    </row>
    <row r="53" hidden="1">
      <c r="A53" s="156" t="str">
        <f t="shared" si="1"/>
        <v>1427644593</v>
      </c>
      <c r="B53" s="156">
        <v>14276.0</v>
      </c>
      <c r="C53" s="157">
        <v>0.6354166666666666</v>
      </c>
      <c r="D53" s="158" t="s">
        <v>171</v>
      </c>
      <c r="E53" s="159">
        <v>27880.0</v>
      </c>
      <c r="F53" s="159">
        <v>44593.0</v>
      </c>
      <c r="G53" s="160" t="s">
        <v>122</v>
      </c>
      <c r="H53" s="160" t="s">
        <v>87</v>
      </c>
      <c r="I53" s="160" t="s">
        <v>88</v>
      </c>
      <c r="J53" s="160" t="s">
        <v>89</v>
      </c>
      <c r="K53" s="155"/>
      <c r="L53" s="155" t="s">
        <v>90</v>
      </c>
      <c r="M53" s="155">
        <v>207136.0</v>
      </c>
      <c r="N53" s="155" t="str">
        <f t="shared" si="2"/>
        <v>1427644593</v>
      </c>
      <c r="O53" s="155"/>
      <c r="P53" s="155" t="str">
        <f t="shared" si="3"/>
        <v/>
      </c>
      <c r="Q53" s="155" t="str">
        <f t="shared" si="4"/>
        <v/>
      </c>
    </row>
    <row r="54" hidden="1">
      <c r="A54" s="156" t="str">
        <f t="shared" si="1"/>
        <v>1344644593</v>
      </c>
      <c r="B54" s="156">
        <v>13446.0</v>
      </c>
      <c r="C54" s="157">
        <v>0.6354166666666666</v>
      </c>
      <c r="D54" s="158" t="s">
        <v>172</v>
      </c>
      <c r="E54" s="159">
        <v>22265.0</v>
      </c>
      <c r="F54" s="159">
        <v>44593.0</v>
      </c>
      <c r="G54" s="160" t="s">
        <v>112</v>
      </c>
      <c r="H54" s="160" t="s">
        <v>92</v>
      </c>
      <c r="I54" s="160" t="s">
        <v>101</v>
      </c>
      <c r="J54" s="160" t="s">
        <v>106</v>
      </c>
      <c r="K54" s="155"/>
      <c r="L54" s="155" t="s">
        <v>103</v>
      </c>
      <c r="M54" s="155"/>
      <c r="N54" s="155" t="str">
        <f t="shared" si="2"/>
        <v>1344644593</v>
      </c>
      <c r="O54" s="155"/>
      <c r="P54" s="155" t="str">
        <f t="shared" si="3"/>
        <v/>
      </c>
      <c r="Q54" s="155" t="str">
        <f t="shared" si="4"/>
        <v/>
      </c>
    </row>
    <row r="55" hidden="1">
      <c r="A55" s="156" t="str">
        <f t="shared" si="1"/>
        <v>1088244593</v>
      </c>
      <c r="B55" s="156">
        <v>10882.0</v>
      </c>
      <c r="C55" s="157">
        <v>0.6458333333333334</v>
      </c>
      <c r="D55" s="158" t="s">
        <v>173</v>
      </c>
      <c r="E55" s="159">
        <v>25037.0</v>
      </c>
      <c r="F55" s="159">
        <v>44593.0</v>
      </c>
      <c r="G55" s="160" t="s">
        <v>86</v>
      </c>
      <c r="H55" s="160" t="s">
        <v>87</v>
      </c>
      <c r="I55" s="160" t="s">
        <v>97</v>
      </c>
      <c r="J55" s="160" t="s">
        <v>174</v>
      </c>
      <c r="K55" s="155"/>
      <c r="L55" s="155" t="s">
        <v>90</v>
      </c>
      <c r="M55" s="155">
        <v>207133.0</v>
      </c>
      <c r="N55" s="155" t="str">
        <f t="shared" si="2"/>
        <v>1088244593</v>
      </c>
      <c r="O55" s="155"/>
      <c r="P55" s="155" t="str">
        <f t="shared" si="3"/>
        <v/>
      </c>
      <c r="Q55" s="155" t="str">
        <f t="shared" si="4"/>
        <v/>
      </c>
    </row>
    <row r="56" hidden="1">
      <c r="A56" s="156" t="str">
        <f t="shared" si="1"/>
        <v>1580644593</v>
      </c>
      <c r="B56" s="156">
        <v>15806.0</v>
      </c>
      <c r="C56" s="157">
        <v>0.6458333333333334</v>
      </c>
      <c r="D56" s="158" t="s">
        <v>175</v>
      </c>
      <c r="E56" s="159">
        <v>18664.0</v>
      </c>
      <c r="F56" s="159">
        <v>44593.0</v>
      </c>
      <c r="G56" s="160" t="s">
        <v>122</v>
      </c>
      <c r="H56" s="160" t="s">
        <v>87</v>
      </c>
      <c r="I56" s="160" t="s">
        <v>97</v>
      </c>
      <c r="J56" s="160" t="s">
        <v>89</v>
      </c>
      <c r="K56" s="155"/>
      <c r="L56" s="155" t="s">
        <v>90</v>
      </c>
      <c r="M56" s="155">
        <v>207135.0</v>
      </c>
      <c r="N56" s="155" t="str">
        <f t="shared" si="2"/>
        <v>1580644593</v>
      </c>
      <c r="O56" s="155"/>
      <c r="P56" s="155" t="str">
        <f t="shared" si="3"/>
        <v/>
      </c>
      <c r="Q56" s="155" t="str">
        <f t="shared" si="4"/>
        <v/>
      </c>
    </row>
    <row r="57" hidden="1">
      <c r="A57" s="156" t="str">
        <f t="shared" si="1"/>
        <v>1351444594</v>
      </c>
      <c r="B57" s="156">
        <v>13514.0</v>
      </c>
      <c r="C57" s="157">
        <v>0.3333333333333333</v>
      </c>
      <c r="D57" s="158" t="s">
        <v>176</v>
      </c>
      <c r="E57" s="159">
        <v>33238.0</v>
      </c>
      <c r="F57" s="159">
        <v>44594.0</v>
      </c>
      <c r="G57" s="160" t="s">
        <v>86</v>
      </c>
      <c r="H57" s="160" t="s">
        <v>87</v>
      </c>
      <c r="I57" s="160" t="s">
        <v>97</v>
      </c>
      <c r="J57" s="160" t="s">
        <v>147</v>
      </c>
      <c r="K57" s="155"/>
      <c r="L57" s="155" t="s">
        <v>90</v>
      </c>
      <c r="M57" s="155">
        <v>207141.0</v>
      </c>
      <c r="N57" s="155" t="str">
        <f t="shared" si="2"/>
        <v>1351444594</v>
      </c>
      <c r="O57" s="155"/>
      <c r="P57" s="155" t="str">
        <f t="shared" si="3"/>
        <v/>
      </c>
      <c r="Q57" s="155" t="str">
        <f t="shared" si="4"/>
        <v/>
      </c>
    </row>
    <row r="58" hidden="1">
      <c r="A58" s="156" t="str">
        <f t="shared" si="1"/>
        <v>1566444594</v>
      </c>
      <c r="B58" s="156">
        <v>15664.0</v>
      </c>
      <c r="C58" s="157">
        <v>0.3333333333333333</v>
      </c>
      <c r="D58" s="158" t="s">
        <v>177</v>
      </c>
      <c r="E58" s="159">
        <v>22056.0</v>
      </c>
      <c r="F58" s="159">
        <v>44594.0</v>
      </c>
      <c r="G58" s="160" t="s">
        <v>86</v>
      </c>
      <c r="H58" s="160" t="s">
        <v>92</v>
      </c>
      <c r="I58" s="160" t="s">
        <v>93</v>
      </c>
      <c r="J58" s="160" t="s">
        <v>174</v>
      </c>
      <c r="K58" s="155"/>
      <c r="L58" s="155" t="s">
        <v>90</v>
      </c>
      <c r="M58" s="155">
        <v>207142.0</v>
      </c>
      <c r="N58" s="155" t="str">
        <f t="shared" si="2"/>
        <v>1566444594</v>
      </c>
      <c r="O58" s="155"/>
      <c r="P58" s="155" t="str">
        <f t="shared" si="3"/>
        <v/>
      </c>
      <c r="Q58" s="155" t="str">
        <f t="shared" si="4"/>
        <v/>
      </c>
    </row>
    <row r="59" hidden="1">
      <c r="A59" s="156" t="str">
        <f t="shared" si="1"/>
        <v>1704644594</v>
      </c>
      <c r="B59" s="156">
        <v>17046.0</v>
      </c>
      <c r="C59" s="157">
        <v>0.3541666666666667</v>
      </c>
      <c r="D59" s="158" t="s">
        <v>178</v>
      </c>
      <c r="E59" s="159">
        <v>30865.0</v>
      </c>
      <c r="F59" s="159">
        <v>44594.0</v>
      </c>
      <c r="G59" s="160" t="s">
        <v>86</v>
      </c>
      <c r="H59" s="160" t="s">
        <v>92</v>
      </c>
      <c r="I59" s="160" t="s">
        <v>93</v>
      </c>
      <c r="J59" s="160" t="s">
        <v>179</v>
      </c>
      <c r="K59" s="155"/>
      <c r="L59" s="155" t="s">
        <v>90</v>
      </c>
      <c r="M59" s="155">
        <v>207143.0</v>
      </c>
      <c r="N59" s="155" t="str">
        <f t="shared" si="2"/>
        <v>1704644594</v>
      </c>
      <c r="O59" s="155"/>
      <c r="P59" s="155" t="str">
        <f t="shared" si="3"/>
        <v/>
      </c>
      <c r="Q59" s="155" t="str">
        <f t="shared" si="4"/>
        <v/>
      </c>
    </row>
    <row r="60" hidden="1">
      <c r="A60" s="156" t="str">
        <f t="shared" si="1"/>
        <v>1052544594</v>
      </c>
      <c r="B60" s="156">
        <v>10525.0</v>
      </c>
      <c r="C60" s="157">
        <v>0.3541666666666667</v>
      </c>
      <c r="D60" s="158" t="s">
        <v>180</v>
      </c>
      <c r="E60" s="159">
        <v>21713.0</v>
      </c>
      <c r="F60" s="159">
        <v>44594.0</v>
      </c>
      <c r="G60" s="160" t="s">
        <v>122</v>
      </c>
      <c r="H60" s="160" t="s">
        <v>92</v>
      </c>
      <c r="I60" s="160" t="s">
        <v>93</v>
      </c>
      <c r="J60" s="160" t="s">
        <v>147</v>
      </c>
      <c r="K60" s="155"/>
      <c r="L60" s="155" t="s">
        <v>90</v>
      </c>
      <c r="M60" s="155">
        <v>207144.0</v>
      </c>
      <c r="N60" s="155" t="str">
        <f t="shared" si="2"/>
        <v>1052544594</v>
      </c>
      <c r="O60" s="155"/>
      <c r="P60" s="155" t="str">
        <f t="shared" si="3"/>
        <v/>
      </c>
      <c r="Q60" s="155" t="str">
        <f t="shared" si="4"/>
        <v/>
      </c>
    </row>
    <row r="61" hidden="1">
      <c r="A61" s="156" t="str">
        <f t="shared" si="1"/>
        <v>1584544594</v>
      </c>
      <c r="B61" s="156">
        <v>15845.0</v>
      </c>
      <c r="C61" s="157">
        <v>0.3645833333333333</v>
      </c>
      <c r="D61" s="158" t="s">
        <v>181</v>
      </c>
      <c r="E61" s="159">
        <v>26349.0</v>
      </c>
      <c r="F61" s="159">
        <v>44594.0</v>
      </c>
      <c r="G61" s="160" t="s">
        <v>86</v>
      </c>
      <c r="H61" s="160" t="s">
        <v>92</v>
      </c>
      <c r="I61" s="160" t="s">
        <v>101</v>
      </c>
      <c r="J61" s="160" t="s">
        <v>182</v>
      </c>
      <c r="K61" s="155"/>
      <c r="L61" s="155" t="s">
        <v>90</v>
      </c>
      <c r="M61" s="155">
        <v>207146.0</v>
      </c>
      <c r="N61" s="155" t="str">
        <f t="shared" si="2"/>
        <v>1584544594</v>
      </c>
      <c r="O61" s="155"/>
      <c r="P61" s="155" t="str">
        <f t="shared" si="3"/>
        <v/>
      </c>
      <c r="Q61" s="155" t="str">
        <f t="shared" si="4"/>
        <v/>
      </c>
    </row>
    <row r="62" hidden="1">
      <c r="A62" s="156" t="str">
        <f t="shared" si="1"/>
        <v>1790444594</v>
      </c>
      <c r="B62" s="156">
        <v>17904.0</v>
      </c>
      <c r="C62" s="157">
        <v>0.3645833333333333</v>
      </c>
      <c r="D62" s="158" t="s">
        <v>183</v>
      </c>
      <c r="E62" s="159">
        <v>27564.0</v>
      </c>
      <c r="F62" s="159">
        <v>44594.0</v>
      </c>
      <c r="G62" s="160" t="s">
        <v>108</v>
      </c>
      <c r="H62" s="160" t="s">
        <v>87</v>
      </c>
      <c r="I62" s="160" t="s">
        <v>88</v>
      </c>
      <c r="J62" s="160" t="s">
        <v>102</v>
      </c>
      <c r="K62" s="155"/>
      <c r="L62" s="155" t="s">
        <v>103</v>
      </c>
      <c r="M62" s="155"/>
      <c r="N62" s="155" t="str">
        <f t="shared" si="2"/>
        <v>1790444594</v>
      </c>
      <c r="O62" s="155"/>
      <c r="P62" s="155" t="str">
        <f t="shared" si="3"/>
        <v/>
      </c>
      <c r="Q62" s="155" t="str">
        <f t="shared" si="4"/>
        <v/>
      </c>
    </row>
    <row r="63" hidden="1">
      <c r="A63" s="156" t="str">
        <f t="shared" si="1"/>
        <v>1188444594</v>
      </c>
      <c r="B63" s="156">
        <v>11884.0</v>
      </c>
      <c r="C63" s="157">
        <v>0.375</v>
      </c>
      <c r="D63" s="158" t="s">
        <v>184</v>
      </c>
      <c r="E63" s="159">
        <v>23150.0</v>
      </c>
      <c r="F63" s="159">
        <v>44594.0</v>
      </c>
      <c r="G63" s="160" t="s">
        <v>86</v>
      </c>
      <c r="H63" s="160" t="s">
        <v>92</v>
      </c>
      <c r="I63" s="160" t="s">
        <v>93</v>
      </c>
      <c r="J63" s="160" t="s">
        <v>174</v>
      </c>
      <c r="K63" s="155"/>
      <c r="L63" s="155" t="s">
        <v>90</v>
      </c>
      <c r="M63" s="155">
        <v>207145.0</v>
      </c>
      <c r="N63" s="155" t="str">
        <f t="shared" si="2"/>
        <v>1188444594</v>
      </c>
      <c r="O63" s="155"/>
      <c r="P63" s="155" t="str">
        <f t="shared" si="3"/>
        <v/>
      </c>
      <c r="Q63" s="155" t="str">
        <f t="shared" si="4"/>
        <v/>
      </c>
    </row>
    <row r="64" hidden="1">
      <c r="A64" s="156" t="str">
        <f t="shared" si="1"/>
        <v>1479044594</v>
      </c>
      <c r="B64" s="156">
        <v>14790.0</v>
      </c>
      <c r="C64" s="157">
        <v>0.375</v>
      </c>
      <c r="D64" s="158" t="s">
        <v>185</v>
      </c>
      <c r="E64" s="159">
        <v>24134.0</v>
      </c>
      <c r="F64" s="159">
        <v>44594.0</v>
      </c>
      <c r="G64" s="160" t="s">
        <v>86</v>
      </c>
      <c r="H64" s="160" t="s">
        <v>92</v>
      </c>
      <c r="I64" s="160" t="s">
        <v>93</v>
      </c>
      <c r="J64" s="160" t="s">
        <v>186</v>
      </c>
      <c r="K64" s="155"/>
      <c r="L64" s="155" t="s">
        <v>90</v>
      </c>
      <c r="M64" s="155">
        <v>207147.0</v>
      </c>
      <c r="N64" s="155" t="str">
        <f t="shared" si="2"/>
        <v>1479044594</v>
      </c>
      <c r="O64" s="155"/>
      <c r="P64" s="155" t="str">
        <f t="shared" si="3"/>
        <v/>
      </c>
      <c r="Q64" s="155" t="str">
        <f t="shared" si="4"/>
        <v/>
      </c>
    </row>
    <row r="65" hidden="1">
      <c r="A65" s="156" t="str">
        <f t="shared" si="1"/>
        <v>1415844594</v>
      </c>
      <c r="B65" s="156">
        <v>14158.0</v>
      </c>
      <c r="C65" s="157">
        <v>0.3854166666666667</v>
      </c>
      <c r="D65" s="158" t="s">
        <v>187</v>
      </c>
      <c r="E65" s="159">
        <v>14321.0</v>
      </c>
      <c r="F65" s="159">
        <v>44594.0</v>
      </c>
      <c r="G65" s="160" t="s">
        <v>86</v>
      </c>
      <c r="H65" s="160" t="s">
        <v>92</v>
      </c>
      <c r="I65" s="160" t="s">
        <v>93</v>
      </c>
      <c r="J65" s="160" t="s">
        <v>147</v>
      </c>
      <c r="K65" s="155"/>
      <c r="L65" s="155" t="s">
        <v>90</v>
      </c>
      <c r="M65" s="155">
        <v>207148.0</v>
      </c>
      <c r="N65" s="155" t="str">
        <f t="shared" si="2"/>
        <v>1415844594</v>
      </c>
      <c r="O65" s="155"/>
      <c r="P65" s="155" t="str">
        <f t="shared" si="3"/>
        <v/>
      </c>
      <c r="Q65" s="155" t="str">
        <f t="shared" si="4"/>
        <v/>
      </c>
    </row>
    <row r="66" hidden="1">
      <c r="A66" s="156" t="str">
        <f t="shared" si="1"/>
        <v>1802344594</v>
      </c>
      <c r="B66" s="156">
        <v>18023.0</v>
      </c>
      <c r="C66" s="157">
        <v>0.3854166666666667</v>
      </c>
      <c r="D66" s="158" t="s">
        <v>188</v>
      </c>
      <c r="E66" s="159">
        <v>36140.0</v>
      </c>
      <c r="F66" s="159">
        <v>44594.0</v>
      </c>
      <c r="G66" s="160" t="s">
        <v>96</v>
      </c>
      <c r="H66" s="160" t="s">
        <v>87</v>
      </c>
      <c r="I66" s="160" t="s">
        <v>97</v>
      </c>
      <c r="J66" s="160" t="s">
        <v>189</v>
      </c>
      <c r="K66" s="155"/>
      <c r="L66" s="155" t="s">
        <v>90</v>
      </c>
      <c r="M66" s="155">
        <v>207235.0</v>
      </c>
      <c r="N66" s="155" t="str">
        <f t="shared" si="2"/>
        <v>1802344594</v>
      </c>
      <c r="O66" s="155"/>
      <c r="P66" s="155" t="str">
        <f t="shared" si="3"/>
        <v/>
      </c>
      <c r="Q66" s="155" t="str">
        <f t="shared" si="4"/>
        <v>R</v>
      </c>
    </row>
    <row r="67" hidden="1">
      <c r="A67" s="156" t="str">
        <f t="shared" si="1"/>
        <v>1801444594</v>
      </c>
      <c r="B67" s="156">
        <v>18014.0</v>
      </c>
      <c r="C67" s="157">
        <v>0.3958333333333333</v>
      </c>
      <c r="D67" s="158" t="s">
        <v>190</v>
      </c>
      <c r="E67" s="159">
        <v>28943.0</v>
      </c>
      <c r="F67" s="159">
        <v>44594.0</v>
      </c>
      <c r="G67" s="160" t="s">
        <v>108</v>
      </c>
      <c r="H67" s="160" t="s">
        <v>87</v>
      </c>
      <c r="I67" s="160" t="s">
        <v>88</v>
      </c>
      <c r="J67" s="160" t="s">
        <v>102</v>
      </c>
      <c r="K67" s="155"/>
      <c r="L67" s="155" t="s">
        <v>103</v>
      </c>
      <c r="M67" s="155"/>
      <c r="N67" s="155" t="str">
        <f t="shared" si="2"/>
        <v>1801444594</v>
      </c>
      <c r="O67" s="155"/>
      <c r="P67" s="155" t="str">
        <f t="shared" si="3"/>
        <v/>
      </c>
      <c r="Q67" s="155" t="str">
        <f t="shared" si="4"/>
        <v/>
      </c>
    </row>
    <row r="68" hidden="1">
      <c r="A68" s="156" t="str">
        <f t="shared" si="1"/>
        <v>1798444594</v>
      </c>
      <c r="B68" s="156">
        <v>17984.0</v>
      </c>
      <c r="C68" s="157">
        <v>0.3958333333333333</v>
      </c>
      <c r="D68" s="158" t="s">
        <v>191</v>
      </c>
      <c r="E68" s="159">
        <v>19027.0</v>
      </c>
      <c r="F68" s="159">
        <v>44594.0</v>
      </c>
      <c r="G68" s="160" t="s">
        <v>108</v>
      </c>
      <c r="H68" s="160" t="s">
        <v>87</v>
      </c>
      <c r="I68" s="160" t="s">
        <v>88</v>
      </c>
      <c r="J68" s="160" t="s">
        <v>192</v>
      </c>
      <c r="K68" s="155"/>
      <c r="L68" s="155" t="s">
        <v>103</v>
      </c>
      <c r="M68" s="155"/>
      <c r="N68" s="155" t="str">
        <f t="shared" si="2"/>
        <v>1798444594</v>
      </c>
      <c r="O68" s="155"/>
      <c r="P68" s="155" t="str">
        <f t="shared" si="3"/>
        <v/>
      </c>
      <c r="Q68" s="155" t="str">
        <f t="shared" si="4"/>
        <v/>
      </c>
    </row>
    <row r="69" hidden="1">
      <c r="A69" s="156" t="str">
        <f t="shared" si="1"/>
        <v>1182744594</v>
      </c>
      <c r="B69" s="156">
        <v>11827.0</v>
      </c>
      <c r="C69" s="157">
        <v>0.40625</v>
      </c>
      <c r="D69" s="158" t="s">
        <v>193</v>
      </c>
      <c r="E69" s="159">
        <v>30145.0</v>
      </c>
      <c r="F69" s="159">
        <v>44594.0</v>
      </c>
      <c r="G69" s="160" t="s">
        <v>86</v>
      </c>
      <c r="H69" s="160" t="s">
        <v>92</v>
      </c>
      <c r="I69" s="160" t="s">
        <v>93</v>
      </c>
      <c r="J69" s="160" t="s">
        <v>179</v>
      </c>
      <c r="K69" s="155"/>
      <c r="L69" s="155" t="s">
        <v>90</v>
      </c>
      <c r="M69" s="155">
        <v>207149.0</v>
      </c>
      <c r="N69" s="155" t="str">
        <f t="shared" si="2"/>
        <v>1182744594</v>
      </c>
      <c r="O69" s="155"/>
      <c r="P69" s="155" t="str">
        <f t="shared" si="3"/>
        <v/>
      </c>
      <c r="Q69" s="155" t="str">
        <f t="shared" si="4"/>
        <v/>
      </c>
    </row>
    <row r="70" hidden="1">
      <c r="A70" s="156" t="str">
        <f t="shared" si="1"/>
        <v>1637744594</v>
      </c>
      <c r="B70" s="156">
        <v>16377.0</v>
      </c>
      <c r="C70" s="157">
        <v>0.4166666666666667</v>
      </c>
      <c r="D70" s="158" t="s">
        <v>194</v>
      </c>
      <c r="E70" s="159">
        <v>26719.0</v>
      </c>
      <c r="F70" s="159">
        <v>44594.0</v>
      </c>
      <c r="G70" s="160" t="s">
        <v>100</v>
      </c>
      <c r="H70" s="160" t="s">
        <v>92</v>
      </c>
      <c r="I70" s="160" t="s">
        <v>93</v>
      </c>
      <c r="J70" s="160" t="s">
        <v>102</v>
      </c>
      <c r="K70" s="155"/>
      <c r="L70" s="155" t="s">
        <v>103</v>
      </c>
      <c r="M70" s="155"/>
      <c r="N70" s="155" t="str">
        <f t="shared" si="2"/>
        <v>1637744594</v>
      </c>
      <c r="O70" s="155"/>
      <c r="P70" s="155" t="str">
        <f t="shared" si="3"/>
        <v/>
      </c>
      <c r="Q70" s="155" t="str">
        <f t="shared" si="4"/>
        <v/>
      </c>
    </row>
    <row r="71" hidden="1">
      <c r="A71" s="156" t="str">
        <f t="shared" si="1"/>
        <v>986144594</v>
      </c>
      <c r="B71" s="156">
        <v>9861.0</v>
      </c>
      <c r="C71" s="157">
        <v>0.4166666666666667</v>
      </c>
      <c r="D71" s="158" t="s">
        <v>195</v>
      </c>
      <c r="E71" s="159">
        <v>22756.0</v>
      </c>
      <c r="F71" s="159">
        <v>44594.0</v>
      </c>
      <c r="G71" s="160" t="s">
        <v>122</v>
      </c>
      <c r="H71" s="160" t="s">
        <v>92</v>
      </c>
      <c r="I71" s="160" t="s">
        <v>101</v>
      </c>
      <c r="J71" s="160" t="s">
        <v>154</v>
      </c>
      <c r="K71" s="155"/>
      <c r="L71" s="155" t="s">
        <v>90</v>
      </c>
      <c r="M71" s="155">
        <v>207151.0</v>
      </c>
      <c r="N71" s="155" t="str">
        <f t="shared" si="2"/>
        <v>986144594</v>
      </c>
      <c r="O71" s="155"/>
      <c r="P71" s="155" t="str">
        <f t="shared" si="3"/>
        <v/>
      </c>
      <c r="Q71" s="155" t="str">
        <f t="shared" si="4"/>
        <v/>
      </c>
    </row>
    <row r="72" hidden="1">
      <c r="A72" s="156" t="str">
        <f t="shared" si="1"/>
        <v>1081944594</v>
      </c>
      <c r="B72" s="156">
        <v>10819.0</v>
      </c>
      <c r="C72" s="157">
        <v>0.4166666666666667</v>
      </c>
      <c r="D72" s="158" t="s">
        <v>196</v>
      </c>
      <c r="E72" s="159">
        <v>33525.0</v>
      </c>
      <c r="F72" s="159">
        <v>44594.0</v>
      </c>
      <c r="G72" s="160" t="s">
        <v>100</v>
      </c>
      <c r="H72" s="160" t="s">
        <v>92</v>
      </c>
      <c r="I72" s="160" t="s">
        <v>101</v>
      </c>
      <c r="J72" s="160" t="s">
        <v>197</v>
      </c>
      <c r="K72" s="155"/>
      <c r="L72" s="155" t="s">
        <v>103</v>
      </c>
      <c r="M72" s="155"/>
      <c r="N72" s="155" t="str">
        <f t="shared" si="2"/>
        <v>1081944594</v>
      </c>
      <c r="O72" s="155"/>
      <c r="P72" s="155" t="str">
        <f t="shared" si="3"/>
        <v/>
      </c>
      <c r="Q72" s="155" t="str">
        <f t="shared" si="4"/>
        <v/>
      </c>
    </row>
    <row r="73" hidden="1">
      <c r="A73" s="156" t="str">
        <f t="shared" si="1"/>
        <v>1007844594</v>
      </c>
      <c r="B73" s="156">
        <v>10078.0</v>
      </c>
      <c r="C73" s="157">
        <v>0.4270833333333333</v>
      </c>
      <c r="D73" s="158" t="s">
        <v>198</v>
      </c>
      <c r="E73" s="159">
        <v>11441.0</v>
      </c>
      <c r="F73" s="159">
        <v>44594.0</v>
      </c>
      <c r="G73" s="160" t="s">
        <v>112</v>
      </c>
      <c r="H73" s="160" t="s">
        <v>92</v>
      </c>
      <c r="I73" s="160" t="s">
        <v>101</v>
      </c>
      <c r="J73" s="160" t="s">
        <v>199</v>
      </c>
      <c r="K73" s="155"/>
      <c r="L73" s="155" t="s">
        <v>103</v>
      </c>
      <c r="M73" s="155"/>
      <c r="N73" s="155" t="str">
        <f t="shared" si="2"/>
        <v>1007844594</v>
      </c>
      <c r="O73" s="155"/>
      <c r="P73" s="155" t="str">
        <f t="shared" si="3"/>
        <v/>
      </c>
      <c r="Q73" s="155" t="str">
        <f t="shared" si="4"/>
        <v/>
      </c>
    </row>
    <row r="74" hidden="1">
      <c r="A74" s="156" t="str">
        <f t="shared" si="1"/>
        <v>1718044594</v>
      </c>
      <c r="B74" s="156">
        <v>17180.0</v>
      </c>
      <c r="C74" s="157">
        <v>0.4375</v>
      </c>
      <c r="D74" s="158" t="s">
        <v>200</v>
      </c>
      <c r="E74" s="159">
        <v>14910.0</v>
      </c>
      <c r="F74" s="159">
        <v>44594.0</v>
      </c>
      <c r="G74" s="160" t="s">
        <v>100</v>
      </c>
      <c r="H74" s="160" t="s">
        <v>87</v>
      </c>
      <c r="I74" s="160" t="s">
        <v>97</v>
      </c>
      <c r="J74" s="160" t="s">
        <v>192</v>
      </c>
      <c r="K74" s="155"/>
      <c r="L74" s="155" t="s">
        <v>103</v>
      </c>
      <c r="M74" s="155"/>
      <c r="N74" s="155" t="str">
        <f t="shared" si="2"/>
        <v>1718044594</v>
      </c>
      <c r="O74" s="155"/>
      <c r="P74" s="155" t="str">
        <f t="shared" si="3"/>
        <v/>
      </c>
      <c r="Q74" s="155" t="str">
        <f t="shared" si="4"/>
        <v/>
      </c>
    </row>
    <row r="75" hidden="1">
      <c r="A75" s="156" t="str">
        <f t="shared" si="1"/>
        <v>1621944594</v>
      </c>
      <c r="B75" s="156">
        <v>16219.0</v>
      </c>
      <c r="C75" s="157">
        <v>0.4479166666666667</v>
      </c>
      <c r="D75" s="158" t="s">
        <v>201</v>
      </c>
      <c r="E75" s="159">
        <v>24090.0</v>
      </c>
      <c r="F75" s="159">
        <v>44594.0</v>
      </c>
      <c r="G75" s="160" t="s">
        <v>122</v>
      </c>
      <c r="H75" s="160" t="s">
        <v>92</v>
      </c>
      <c r="I75" s="160" t="s">
        <v>88</v>
      </c>
      <c r="J75" s="160" t="s">
        <v>186</v>
      </c>
      <c r="K75" s="155"/>
      <c r="L75" s="155" t="s">
        <v>90</v>
      </c>
      <c r="M75" s="155">
        <v>207150.0</v>
      </c>
      <c r="N75" s="155" t="str">
        <f t="shared" si="2"/>
        <v>1621944594</v>
      </c>
      <c r="O75" s="155"/>
      <c r="P75" s="155" t="str">
        <f t="shared" si="3"/>
        <v/>
      </c>
      <c r="Q75" s="155" t="str">
        <f t="shared" si="4"/>
        <v/>
      </c>
    </row>
    <row r="76" hidden="1">
      <c r="A76" s="156" t="str">
        <f t="shared" si="1"/>
        <v>1746244594</v>
      </c>
      <c r="B76" s="156">
        <v>17462.0</v>
      </c>
      <c r="C76" s="157">
        <v>0.4479166666666667</v>
      </c>
      <c r="D76" s="158" t="s">
        <v>202</v>
      </c>
      <c r="E76" s="159">
        <v>25331.0</v>
      </c>
      <c r="F76" s="159">
        <v>44594.0</v>
      </c>
      <c r="G76" s="160" t="s">
        <v>112</v>
      </c>
      <c r="H76" s="160" t="s">
        <v>92</v>
      </c>
      <c r="I76" s="160" t="s">
        <v>93</v>
      </c>
      <c r="J76" s="160" t="s">
        <v>106</v>
      </c>
      <c r="K76" s="155"/>
      <c r="L76" s="155" t="s">
        <v>103</v>
      </c>
      <c r="M76" s="155"/>
      <c r="N76" s="155" t="str">
        <f t="shared" si="2"/>
        <v>1746244594</v>
      </c>
      <c r="O76" s="155"/>
      <c r="P76" s="155" t="str">
        <f t="shared" si="3"/>
        <v/>
      </c>
      <c r="Q76" s="155" t="str">
        <f t="shared" si="4"/>
        <v/>
      </c>
    </row>
    <row r="77" hidden="1">
      <c r="A77" s="156" t="str">
        <f t="shared" si="1"/>
        <v>1770844594</v>
      </c>
      <c r="B77" s="156">
        <v>17708.0</v>
      </c>
      <c r="C77" s="157">
        <v>0.4479166666666667</v>
      </c>
      <c r="D77" s="158" t="s">
        <v>203</v>
      </c>
      <c r="E77" s="159">
        <v>14701.0</v>
      </c>
      <c r="F77" s="159">
        <v>44594.0</v>
      </c>
      <c r="G77" s="160" t="s">
        <v>96</v>
      </c>
      <c r="H77" s="160" t="s">
        <v>87</v>
      </c>
      <c r="I77" s="160" t="s">
        <v>88</v>
      </c>
      <c r="J77" s="160" t="s">
        <v>89</v>
      </c>
      <c r="K77" s="155"/>
      <c r="L77" s="155" t="s">
        <v>90</v>
      </c>
      <c r="M77" s="155">
        <v>207152.0</v>
      </c>
      <c r="N77" s="155" t="str">
        <f t="shared" si="2"/>
        <v>1770844594</v>
      </c>
      <c r="O77" s="155"/>
      <c r="P77" s="155" t="str">
        <f t="shared" si="3"/>
        <v/>
      </c>
      <c r="Q77" s="155" t="str">
        <f t="shared" si="4"/>
        <v/>
      </c>
    </row>
    <row r="78" hidden="1">
      <c r="A78" s="156" t="str">
        <f t="shared" si="1"/>
        <v>1482144594</v>
      </c>
      <c r="B78" s="156">
        <v>14821.0</v>
      </c>
      <c r="C78" s="157">
        <v>0.4479166666666667</v>
      </c>
      <c r="D78" s="158" t="s">
        <v>204</v>
      </c>
      <c r="E78" s="159">
        <v>21380.0</v>
      </c>
      <c r="F78" s="159">
        <v>44594.0</v>
      </c>
      <c r="G78" s="160" t="s">
        <v>122</v>
      </c>
      <c r="H78" s="160" t="s">
        <v>92</v>
      </c>
      <c r="I78" s="160" t="s">
        <v>101</v>
      </c>
      <c r="J78" s="160" t="s">
        <v>137</v>
      </c>
      <c r="K78" s="155"/>
      <c r="L78" s="155" t="s">
        <v>90</v>
      </c>
      <c r="M78" s="155">
        <v>207153.0</v>
      </c>
      <c r="N78" s="155" t="str">
        <f t="shared" si="2"/>
        <v>1482144594</v>
      </c>
      <c r="O78" s="155"/>
      <c r="P78" s="155" t="str">
        <f t="shared" si="3"/>
        <v/>
      </c>
      <c r="Q78" s="155" t="str">
        <f t="shared" si="4"/>
        <v/>
      </c>
    </row>
    <row r="79" hidden="1">
      <c r="A79" s="156" t="str">
        <f t="shared" si="1"/>
        <v>1554944594</v>
      </c>
      <c r="B79" s="156">
        <v>15549.0</v>
      </c>
      <c r="C79" s="157">
        <v>0.4583333333333333</v>
      </c>
      <c r="D79" s="158" t="s">
        <v>205</v>
      </c>
      <c r="E79" s="159">
        <v>27220.0</v>
      </c>
      <c r="F79" s="159">
        <v>44594.0</v>
      </c>
      <c r="G79" s="160" t="s">
        <v>122</v>
      </c>
      <c r="H79" s="160" t="s">
        <v>92</v>
      </c>
      <c r="I79" s="160" t="s">
        <v>93</v>
      </c>
      <c r="J79" s="160" t="s">
        <v>206</v>
      </c>
      <c r="K79" s="155"/>
      <c r="L79" s="155" t="s">
        <v>90</v>
      </c>
      <c r="M79" s="155">
        <v>207154.0</v>
      </c>
      <c r="N79" s="155" t="str">
        <f t="shared" si="2"/>
        <v>1554944594</v>
      </c>
      <c r="O79" s="155"/>
      <c r="P79" s="155" t="str">
        <f t="shared" si="3"/>
        <v/>
      </c>
      <c r="Q79" s="155" t="str">
        <f t="shared" si="4"/>
        <v>R</v>
      </c>
    </row>
    <row r="80" hidden="1">
      <c r="A80" s="156" t="str">
        <f t="shared" si="1"/>
        <v>1305344594</v>
      </c>
      <c r="B80" s="156">
        <v>13053.0</v>
      </c>
      <c r="C80" s="157">
        <v>0.4583333333333333</v>
      </c>
      <c r="D80" s="158" t="s">
        <v>207</v>
      </c>
      <c r="E80" s="159">
        <v>31604.0</v>
      </c>
      <c r="F80" s="159">
        <v>44594.0</v>
      </c>
      <c r="G80" s="160" t="s">
        <v>122</v>
      </c>
      <c r="H80" s="160" t="s">
        <v>92</v>
      </c>
      <c r="I80" s="160" t="s">
        <v>101</v>
      </c>
      <c r="J80" s="160" t="s">
        <v>98</v>
      </c>
      <c r="K80" s="155"/>
      <c r="L80" s="155" t="s">
        <v>90</v>
      </c>
      <c r="M80" s="155">
        <v>207156.0</v>
      </c>
      <c r="N80" s="155" t="str">
        <f t="shared" si="2"/>
        <v>1305344594</v>
      </c>
      <c r="O80" s="155"/>
      <c r="P80" s="155" t="str">
        <f t="shared" si="3"/>
        <v/>
      </c>
      <c r="Q80" s="155" t="str">
        <f t="shared" si="4"/>
        <v/>
      </c>
    </row>
    <row r="81" hidden="1">
      <c r="A81" s="156" t="str">
        <f t="shared" si="1"/>
        <v>1706644594</v>
      </c>
      <c r="B81" s="156">
        <v>17066.0</v>
      </c>
      <c r="C81" s="157">
        <v>0.46875</v>
      </c>
      <c r="D81" s="158" t="s">
        <v>208</v>
      </c>
      <c r="E81" s="159">
        <v>16544.0</v>
      </c>
      <c r="F81" s="159">
        <v>44594.0</v>
      </c>
      <c r="G81" s="160" t="s">
        <v>100</v>
      </c>
      <c r="H81" s="160" t="s">
        <v>87</v>
      </c>
      <c r="I81" s="160" t="s">
        <v>88</v>
      </c>
      <c r="J81" s="160" t="s">
        <v>131</v>
      </c>
      <c r="K81" s="155"/>
      <c r="L81" s="155" t="s">
        <v>103</v>
      </c>
      <c r="M81" s="155"/>
      <c r="N81" s="155" t="str">
        <f t="shared" si="2"/>
        <v>1706644594</v>
      </c>
      <c r="O81" s="155"/>
      <c r="P81" s="155" t="str">
        <f t="shared" si="3"/>
        <v/>
      </c>
      <c r="Q81" s="155" t="str">
        <f t="shared" si="4"/>
        <v/>
      </c>
    </row>
    <row r="82" hidden="1">
      <c r="A82" s="156" t="str">
        <f t="shared" si="1"/>
        <v>1101244594</v>
      </c>
      <c r="B82" s="156">
        <v>11012.0</v>
      </c>
      <c r="C82" s="157">
        <v>0.46875</v>
      </c>
      <c r="D82" s="158" t="s">
        <v>209</v>
      </c>
      <c r="E82" s="159">
        <v>23539.0</v>
      </c>
      <c r="F82" s="159">
        <v>44594.0</v>
      </c>
      <c r="G82" s="160" t="s">
        <v>86</v>
      </c>
      <c r="H82" s="160" t="s">
        <v>92</v>
      </c>
      <c r="I82" s="160" t="s">
        <v>93</v>
      </c>
      <c r="J82" s="160" t="s">
        <v>174</v>
      </c>
      <c r="K82" s="155"/>
      <c r="L82" s="155" t="s">
        <v>90</v>
      </c>
      <c r="M82" s="155">
        <v>207155.0</v>
      </c>
      <c r="N82" s="155" t="str">
        <f t="shared" si="2"/>
        <v>1101244594</v>
      </c>
      <c r="O82" s="155"/>
      <c r="P82" s="155" t="str">
        <f t="shared" si="3"/>
        <v/>
      </c>
      <c r="Q82" s="155" t="str">
        <f t="shared" si="4"/>
        <v/>
      </c>
    </row>
    <row r="83" hidden="1">
      <c r="A83" s="156" t="str">
        <f t="shared" si="1"/>
        <v>1321544594</v>
      </c>
      <c r="B83" s="156">
        <v>13215.0</v>
      </c>
      <c r="C83" s="157">
        <v>0.4791666666666667</v>
      </c>
      <c r="D83" s="158" t="s">
        <v>210</v>
      </c>
      <c r="E83" s="159">
        <v>20143.0</v>
      </c>
      <c r="F83" s="159">
        <v>44594.0</v>
      </c>
      <c r="G83" s="160" t="s">
        <v>100</v>
      </c>
      <c r="H83" s="160" t="s">
        <v>87</v>
      </c>
      <c r="I83" s="160" t="s">
        <v>88</v>
      </c>
      <c r="J83" s="160" t="s">
        <v>131</v>
      </c>
      <c r="K83" s="155"/>
      <c r="L83" s="155" t="s">
        <v>103</v>
      </c>
      <c r="M83" s="155"/>
      <c r="N83" s="155" t="str">
        <f t="shared" si="2"/>
        <v>1321544594</v>
      </c>
      <c r="O83" s="155"/>
      <c r="P83" s="155" t="str">
        <f t="shared" si="3"/>
        <v/>
      </c>
      <c r="Q83" s="155" t="str">
        <f t="shared" si="4"/>
        <v/>
      </c>
    </row>
    <row r="84" hidden="1">
      <c r="A84" s="156" t="str">
        <f t="shared" si="1"/>
        <v>1718644594</v>
      </c>
      <c r="B84" s="156">
        <v>17186.0</v>
      </c>
      <c r="C84" s="157">
        <v>0.5416666666666666</v>
      </c>
      <c r="D84" s="158" t="s">
        <v>211</v>
      </c>
      <c r="E84" s="159">
        <v>32887.0</v>
      </c>
      <c r="F84" s="159">
        <v>44594.0</v>
      </c>
      <c r="G84" s="160" t="s">
        <v>122</v>
      </c>
      <c r="H84" s="160" t="s">
        <v>92</v>
      </c>
      <c r="I84" s="160" t="s">
        <v>93</v>
      </c>
      <c r="J84" s="160" t="s">
        <v>179</v>
      </c>
      <c r="K84" s="155"/>
      <c r="L84" s="155" t="s">
        <v>90</v>
      </c>
      <c r="M84" s="155">
        <v>207157.0</v>
      </c>
      <c r="N84" s="155" t="str">
        <f t="shared" si="2"/>
        <v>1718644594</v>
      </c>
      <c r="O84" s="155"/>
      <c r="P84" s="155" t="str">
        <f t="shared" si="3"/>
        <v/>
      </c>
      <c r="Q84" s="155" t="str">
        <f t="shared" si="4"/>
        <v/>
      </c>
    </row>
    <row r="85" hidden="1">
      <c r="A85" s="156" t="str">
        <f t="shared" si="1"/>
        <v>1648144594</v>
      </c>
      <c r="B85" s="156">
        <v>16481.0</v>
      </c>
      <c r="C85" s="157">
        <v>0.5416666666666666</v>
      </c>
      <c r="D85" s="158" t="s">
        <v>212</v>
      </c>
      <c r="E85" s="159">
        <v>23102.0</v>
      </c>
      <c r="F85" s="159">
        <v>44594.0</v>
      </c>
      <c r="G85" s="160" t="s">
        <v>86</v>
      </c>
      <c r="H85" s="160" t="s">
        <v>92</v>
      </c>
      <c r="I85" s="160" t="s">
        <v>101</v>
      </c>
      <c r="J85" s="160" t="s">
        <v>147</v>
      </c>
      <c r="K85" s="155"/>
      <c r="L85" s="155" t="s">
        <v>90</v>
      </c>
      <c r="M85" s="155">
        <v>207158.0</v>
      </c>
      <c r="N85" s="155" t="str">
        <f t="shared" si="2"/>
        <v>1648144594</v>
      </c>
      <c r="O85" s="155"/>
      <c r="P85" s="155" t="str">
        <f t="shared" si="3"/>
        <v/>
      </c>
      <c r="Q85" s="155" t="str">
        <f t="shared" si="4"/>
        <v/>
      </c>
    </row>
    <row r="86" hidden="1">
      <c r="A86" s="156" t="str">
        <f t="shared" si="1"/>
        <v>1580044594</v>
      </c>
      <c r="B86" s="156">
        <v>15800.0</v>
      </c>
      <c r="C86" s="157">
        <v>0.5416666666666666</v>
      </c>
      <c r="D86" s="158" t="s">
        <v>213</v>
      </c>
      <c r="E86" s="159">
        <v>21210.0</v>
      </c>
      <c r="F86" s="159">
        <v>44594.0</v>
      </c>
      <c r="G86" s="160" t="s">
        <v>86</v>
      </c>
      <c r="H86" s="160" t="s">
        <v>92</v>
      </c>
      <c r="I86" s="160" t="s">
        <v>93</v>
      </c>
      <c r="J86" s="160" t="s">
        <v>98</v>
      </c>
      <c r="K86" s="155"/>
      <c r="L86" s="155" t="s">
        <v>90</v>
      </c>
      <c r="M86" s="155">
        <v>207160.0</v>
      </c>
      <c r="N86" s="155" t="str">
        <f t="shared" si="2"/>
        <v>1580044594</v>
      </c>
      <c r="O86" s="155"/>
      <c r="P86" s="155" t="str">
        <f t="shared" si="3"/>
        <v/>
      </c>
      <c r="Q86" s="155" t="str">
        <f t="shared" si="4"/>
        <v/>
      </c>
    </row>
    <row r="87" hidden="1">
      <c r="A87" s="156" t="str">
        <f t="shared" si="1"/>
        <v>1800244594</v>
      </c>
      <c r="B87" s="156">
        <v>18002.0</v>
      </c>
      <c r="C87" s="157">
        <v>0.5416666666666666</v>
      </c>
      <c r="D87" s="158" t="s">
        <v>214</v>
      </c>
      <c r="E87" s="159">
        <v>19647.0</v>
      </c>
      <c r="F87" s="159">
        <v>44594.0</v>
      </c>
      <c r="G87" s="160" t="s">
        <v>108</v>
      </c>
      <c r="H87" s="160" t="s">
        <v>87</v>
      </c>
      <c r="I87" s="160" t="s">
        <v>88</v>
      </c>
      <c r="J87" s="160" t="s">
        <v>113</v>
      </c>
      <c r="K87" s="155"/>
      <c r="L87" s="155" t="s">
        <v>103</v>
      </c>
      <c r="M87" s="155"/>
      <c r="N87" s="155" t="str">
        <f t="shared" si="2"/>
        <v>1800244594</v>
      </c>
      <c r="O87" s="155"/>
      <c r="P87" s="155" t="str">
        <f t="shared" si="3"/>
        <v/>
      </c>
      <c r="Q87" s="155" t="str">
        <f t="shared" si="4"/>
        <v/>
      </c>
    </row>
    <row r="88" hidden="1">
      <c r="A88" s="156" t="str">
        <f t="shared" si="1"/>
        <v>1796744594</v>
      </c>
      <c r="B88" s="156">
        <v>17967.0</v>
      </c>
      <c r="C88" s="157">
        <v>0.5416666666666666</v>
      </c>
      <c r="D88" s="158" t="s">
        <v>215</v>
      </c>
      <c r="E88" s="159">
        <v>19257.0</v>
      </c>
      <c r="F88" s="159">
        <v>44594.0</v>
      </c>
      <c r="G88" s="160" t="s">
        <v>108</v>
      </c>
      <c r="H88" s="160" t="s">
        <v>87</v>
      </c>
      <c r="I88" s="160" t="s">
        <v>88</v>
      </c>
      <c r="J88" s="160" t="s">
        <v>102</v>
      </c>
      <c r="K88" s="155"/>
      <c r="L88" s="155" t="s">
        <v>103</v>
      </c>
      <c r="M88" s="155"/>
      <c r="N88" s="155" t="str">
        <f t="shared" si="2"/>
        <v>1796744594</v>
      </c>
      <c r="O88" s="155"/>
      <c r="P88" s="155" t="str">
        <f t="shared" si="3"/>
        <v/>
      </c>
      <c r="Q88" s="155" t="str">
        <f t="shared" si="4"/>
        <v/>
      </c>
    </row>
    <row r="89" hidden="1">
      <c r="A89" s="156" t="str">
        <f t="shared" si="1"/>
        <v>1472944594</v>
      </c>
      <c r="B89" s="156">
        <v>14729.0</v>
      </c>
      <c r="C89" s="157">
        <v>0.5520833333333334</v>
      </c>
      <c r="D89" s="158" t="s">
        <v>216</v>
      </c>
      <c r="E89" s="159">
        <v>30461.0</v>
      </c>
      <c r="F89" s="159">
        <v>44594.0</v>
      </c>
      <c r="G89" s="160" t="s">
        <v>122</v>
      </c>
      <c r="H89" s="160" t="s">
        <v>92</v>
      </c>
      <c r="I89" s="160" t="s">
        <v>93</v>
      </c>
      <c r="J89" s="160" t="s">
        <v>189</v>
      </c>
      <c r="K89" s="155"/>
      <c r="L89" s="155" t="s">
        <v>90</v>
      </c>
      <c r="M89" s="155">
        <v>207159.0</v>
      </c>
      <c r="N89" s="155" t="str">
        <f t="shared" si="2"/>
        <v>1472944594</v>
      </c>
      <c r="O89" s="155"/>
      <c r="P89" s="155" t="str">
        <f t="shared" si="3"/>
        <v/>
      </c>
      <c r="Q89" s="155" t="str">
        <f t="shared" si="4"/>
        <v/>
      </c>
    </row>
    <row r="90" hidden="1">
      <c r="A90" s="156" t="str">
        <f t="shared" si="1"/>
        <v>1779344594</v>
      </c>
      <c r="B90" s="156">
        <v>17793.0</v>
      </c>
      <c r="C90" s="157">
        <v>0.5520833333333334</v>
      </c>
      <c r="D90" s="158" t="s">
        <v>217</v>
      </c>
      <c r="E90" s="159">
        <v>20823.0</v>
      </c>
      <c r="F90" s="159">
        <v>44594.0</v>
      </c>
      <c r="G90" s="160" t="s">
        <v>96</v>
      </c>
      <c r="H90" s="160" t="s">
        <v>87</v>
      </c>
      <c r="I90" s="160" t="s">
        <v>97</v>
      </c>
      <c r="J90" s="160" t="s">
        <v>218</v>
      </c>
      <c r="K90" s="155"/>
      <c r="L90" s="155" t="s">
        <v>90</v>
      </c>
      <c r="M90" s="155">
        <v>207161.0</v>
      </c>
      <c r="N90" s="155" t="str">
        <f t="shared" si="2"/>
        <v>1779344594</v>
      </c>
      <c r="O90" s="155"/>
      <c r="P90" s="155" t="str">
        <f t="shared" si="3"/>
        <v/>
      </c>
      <c r="Q90" s="155" t="str">
        <f t="shared" si="4"/>
        <v/>
      </c>
    </row>
    <row r="91" hidden="1">
      <c r="A91" s="156" t="str">
        <f t="shared" si="1"/>
        <v>977544594</v>
      </c>
      <c r="B91" s="156">
        <v>9775.0</v>
      </c>
      <c r="C91" s="157">
        <v>0.5520833333333334</v>
      </c>
      <c r="D91" s="158" t="s">
        <v>219</v>
      </c>
      <c r="E91" s="159">
        <v>16906.0</v>
      </c>
      <c r="F91" s="159">
        <v>44594.0</v>
      </c>
      <c r="G91" s="160" t="s">
        <v>122</v>
      </c>
      <c r="H91" s="160" t="s">
        <v>92</v>
      </c>
      <c r="I91" s="160" t="s">
        <v>101</v>
      </c>
      <c r="J91" s="160" t="s">
        <v>94</v>
      </c>
      <c r="K91" s="155"/>
      <c r="L91" s="155" t="s">
        <v>90</v>
      </c>
      <c r="M91" s="155">
        <v>207165.0</v>
      </c>
      <c r="N91" s="155" t="str">
        <f t="shared" si="2"/>
        <v>977544594</v>
      </c>
      <c r="O91" s="155"/>
      <c r="P91" s="155" t="str">
        <f t="shared" si="3"/>
        <v/>
      </c>
      <c r="Q91" s="155" t="str">
        <f t="shared" si="4"/>
        <v/>
      </c>
    </row>
    <row r="92" hidden="1">
      <c r="A92" s="156" t="str">
        <f t="shared" si="1"/>
        <v>1524444594</v>
      </c>
      <c r="B92" s="156">
        <v>15244.0</v>
      </c>
      <c r="C92" s="157">
        <v>0.5625</v>
      </c>
      <c r="D92" s="158" t="s">
        <v>220</v>
      </c>
      <c r="E92" s="159">
        <v>22139.0</v>
      </c>
      <c r="F92" s="159">
        <v>44594.0</v>
      </c>
      <c r="G92" s="160" t="s">
        <v>86</v>
      </c>
      <c r="H92" s="160" t="s">
        <v>92</v>
      </c>
      <c r="I92" s="160" t="s">
        <v>93</v>
      </c>
      <c r="J92" s="160" t="s">
        <v>221</v>
      </c>
      <c r="K92" s="155"/>
      <c r="L92" s="155" t="s">
        <v>90</v>
      </c>
      <c r="M92" s="155">
        <v>207162.0</v>
      </c>
      <c r="N92" s="155" t="str">
        <f t="shared" si="2"/>
        <v>1524444594</v>
      </c>
      <c r="O92" s="155"/>
      <c r="P92" s="155" t="str">
        <f t="shared" si="3"/>
        <v/>
      </c>
      <c r="Q92" s="155" t="str">
        <f t="shared" si="4"/>
        <v/>
      </c>
    </row>
    <row r="93" hidden="1">
      <c r="A93" s="156" t="str">
        <f t="shared" si="1"/>
        <v>1200144594</v>
      </c>
      <c r="B93" s="156">
        <v>12001.0</v>
      </c>
      <c r="C93" s="157">
        <v>0.5625</v>
      </c>
      <c r="D93" s="158" t="s">
        <v>222</v>
      </c>
      <c r="E93" s="159">
        <v>29034.0</v>
      </c>
      <c r="F93" s="159">
        <v>44594.0</v>
      </c>
      <c r="G93" s="160" t="s">
        <v>86</v>
      </c>
      <c r="H93" s="160" t="s">
        <v>92</v>
      </c>
      <c r="I93" s="160" t="s">
        <v>101</v>
      </c>
      <c r="J93" s="160" t="s">
        <v>182</v>
      </c>
      <c r="K93" s="155"/>
      <c r="L93" s="155" t="s">
        <v>90</v>
      </c>
      <c r="M93" s="155">
        <v>207164.0</v>
      </c>
      <c r="N93" s="155" t="str">
        <f t="shared" si="2"/>
        <v>1200144594</v>
      </c>
      <c r="O93" s="155"/>
      <c r="P93" s="155" t="str">
        <f t="shared" si="3"/>
        <v/>
      </c>
      <c r="Q93" s="155" t="str">
        <f t="shared" si="4"/>
        <v/>
      </c>
    </row>
    <row r="94" hidden="1">
      <c r="A94" s="156" t="str">
        <f t="shared" si="1"/>
        <v>1683744594</v>
      </c>
      <c r="B94" s="156">
        <v>16837.0</v>
      </c>
      <c r="C94" s="157">
        <v>0.5625</v>
      </c>
      <c r="D94" s="158" t="s">
        <v>223</v>
      </c>
      <c r="E94" s="159">
        <v>20933.0</v>
      </c>
      <c r="F94" s="159">
        <v>44594.0</v>
      </c>
      <c r="G94" s="160" t="s">
        <v>100</v>
      </c>
      <c r="H94" s="160" t="s">
        <v>87</v>
      </c>
      <c r="I94" s="160" t="s">
        <v>88</v>
      </c>
      <c r="J94" s="160" t="s">
        <v>224</v>
      </c>
      <c r="K94" s="155"/>
      <c r="L94" s="155" t="s">
        <v>103</v>
      </c>
      <c r="M94" s="155"/>
      <c r="N94" s="155" t="str">
        <f t="shared" si="2"/>
        <v>1683744594</v>
      </c>
      <c r="O94" s="155"/>
      <c r="P94" s="155" t="str">
        <f t="shared" si="3"/>
        <v/>
      </c>
      <c r="Q94" s="155" t="str">
        <f t="shared" si="4"/>
        <v/>
      </c>
    </row>
    <row r="95" hidden="1">
      <c r="A95" s="156" t="str">
        <f t="shared" si="1"/>
        <v>1698244594</v>
      </c>
      <c r="B95" s="156">
        <v>16982.0</v>
      </c>
      <c r="C95" s="157">
        <v>0.5729166666666666</v>
      </c>
      <c r="D95" s="158" t="s">
        <v>225</v>
      </c>
      <c r="E95" s="159">
        <v>21978.0</v>
      </c>
      <c r="F95" s="159">
        <v>44594.0</v>
      </c>
      <c r="G95" s="160" t="s">
        <v>86</v>
      </c>
      <c r="H95" s="160" t="s">
        <v>92</v>
      </c>
      <c r="I95" s="160" t="s">
        <v>93</v>
      </c>
      <c r="J95" s="160" t="s">
        <v>98</v>
      </c>
      <c r="K95" s="155"/>
      <c r="L95" s="155" t="s">
        <v>90</v>
      </c>
      <c r="M95" s="155">
        <v>207163.0</v>
      </c>
      <c r="N95" s="155" t="str">
        <f t="shared" si="2"/>
        <v>1698244594</v>
      </c>
      <c r="O95" s="155"/>
      <c r="P95" s="155" t="str">
        <f t="shared" si="3"/>
        <v/>
      </c>
      <c r="Q95" s="155" t="str">
        <f t="shared" si="4"/>
        <v/>
      </c>
    </row>
    <row r="96" hidden="1">
      <c r="A96" s="156" t="str">
        <f t="shared" si="1"/>
        <v>1564844594</v>
      </c>
      <c r="B96" s="156">
        <v>15648.0</v>
      </c>
      <c r="C96" s="157">
        <v>0.5729166666666666</v>
      </c>
      <c r="D96" s="158" t="s">
        <v>226</v>
      </c>
      <c r="E96" s="159">
        <v>25882.0</v>
      </c>
      <c r="F96" s="159">
        <v>44594.0</v>
      </c>
      <c r="G96" s="160" t="s">
        <v>100</v>
      </c>
      <c r="H96" s="160" t="s">
        <v>87</v>
      </c>
      <c r="I96" s="160" t="s">
        <v>88</v>
      </c>
      <c r="J96" s="160" t="s">
        <v>102</v>
      </c>
      <c r="K96" s="155"/>
      <c r="L96" s="155" t="s">
        <v>103</v>
      </c>
      <c r="M96" s="155"/>
      <c r="N96" s="155" t="str">
        <f t="shared" si="2"/>
        <v>1564844594</v>
      </c>
      <c r="O96" s="155"/>
      <c r="P96" s="155" t="str">
        <f t="shared" si="3"/>
        <v/>
      </c>
      <c r="Q96" s="155" t="str">
        <f t="shared" si="4"/>
        <v/>
      </c>
    </row>
    <row r="97" hidden="1">
      <c r="A97" s="156" t="str">
        <f t="shared" si="1"/>
        <v>917644594</v>
      </c>
      <c r="B97" s="156">
        <v>9176.0</v>
      </c>
      <c r="C97" s="157">
        <v>0.5729166666666666</v>
      </c>
      <c r="D97" s="158" t="s">
        <v>227</v>
      </c>
      <c r="E97" s="159">
        <v>17667.0</v>
      </c>
      <c r="F97" s="159">
        <v>44594.0</v>
      </c>
      <c r="G97" s="160" t="s">
        <v>86</v>
      </c>
      <c r="H97" s="160" t="s">
        <v>92</v>
      </c>
      <c r="I97" s="160" t="s">
        <v>101</v>
      </c>
      <c r="J97" s="160" t="s">
        <v>89</v>
      </c>
      <c r="K97" s="155"/>
      <c r="L97" s="155" t="s">
        <v>90</v>
      </c>
      <c r="M97" s="155">
        <v>207166.0</v>
      </c>
      <c r="N97" s="155" t="str">
        <f t="shared" si="2"/>
        <v>917644594</v>
      </c>
      <c r="O97" s="155"/>
      <c r="P97" s="155" t="str">
        <f t="shared" si="3"/>
        <v/>
      </c>
      <c r="Q97" s="155" t="str">
        <f t="shared" si="4"/>
        <v/>
      </c>
    </row>
    <row r="98" hidden="1">
      <c r="A98" s="156" t="str">
        <f t="shared" si="1"/>
        <v>1801344594</v>
      </c>
      <c r="B98" s="156">
        <v>18013.0</v>
      </c>
      <c r="C98" s="157">
        <v>0.5729166666666666</v>
      </c>
      <c r="D98" s="158" t="s">
        <v>228</v>
      </c>
      <c r="E98" s="159">
        <v>21042.0</v>
      </c>
      <c r="F98" s="159">
        <v>44594.0</v>
      </c>
      <c r="G98" s="160" t="s">
        <v>96</v>
      </c>
      <c r="H98" s="160" t="s">
        <v>87</v>
      </c>
      <c r="I98" s="160" t="s">
        <v>97</v>
      </c>
      <c r="J98" s="160" t="s">
        <v>147</v>
      </c>
      <c r="K98" s="155"/>
      <c r="L98" s="155" t="s">
        <v>90</v>
      </c>
      <c r="M98" s="155">
        <v>207174.0</v>
      </c>
      <c r="N98" s="155" t="str">
        <f t="shared" si="2"/>
        <v>1801344594</v>
      </c>
      <c r="O98" s="155"/>
      <c r="P98" s="155" t="str">
        <f t="shared" si="3"/>
        <v/>
      </c>
      <c r="Q98" s="155" t="str">
        <f t="shared" si="4"/>
        <v/>
      </c>
    </row>
    <row r="99" hidden="1">
      <c r="A99" s="156" t="str">
        <f t="shared" si="1"/>
        <v>1113144594</v>
      </c>
      <c r="B99" s="156">
        <v>11131.0</v>
      </c>
      <c r="C99" s="157">
        <v>0.5833333333333334</v>
      </c>
      <c r="D99" s="158" t="s">
        <v>229</v>
      </c>
      <c r="E99" s="159">
        <v>16644.0</v>
      </c>
      <c r="F99" s="159">
        <v>44594.0</v>
      </c>
      <c r="G99" s="160" t="s">
        <v>122</v>
      </c>
      <c r="H99" s="160" t="s">
        <v>92</v>
      </c>
      <c r="I99" s="160" t="s">
        <v>101</v>
      </c>
      <c r="J99" s="160" t="s">
        <v>89</v>
      </c>
      <c r="K99" s="155"/>
      <c r="L99" s="155" t="s">
        <v>90</v>
      </c>
      <c r="M99" s="155">
        <v>207167.0</v>
      </c>
      <c r="N99" s="155" t="str">
        <f t="shared" si="2"/>
        <v>1113144594</v>
      </c>
      <c r="O99" s="155"/>
      <c r="P99" s="155" t="str">
        <f t="shared" si="3"/>
        <v/>
      </c>
      <c r="Q99" s="155" t="str">
        <f t="shared" si="4"/>
        <v/>
      </c>
    </row>
    <row r="100" hidden="1">
      <c r="A100" s="156" t="str">
        <f t="shared" si="1"/>
        <v>1592344594</v>
      </c>
      <c r="B100" s="156">
        <v>15923.0</v>
      </c>
      <c r="C100" s="157">
        <v>0.59375</v>
      </c>
      <c r="D100" s="158" t="s">
        <v>230</v>
      </c>
      <c r="E100" s="159">
        <v>23037.0</v>
      </c>
      <c r="F100" s="159">
        <v>44594.0</v>
      </c>
      <c r="G100" s="160" t="s">
        <v>122</v>
      </c>
      <c r="H100" s="160" t="s">
        <v>92</v>
      </c>
      <c r="I100" s="160" t="s">
        <v>101</v>
      </c>
      <c r="J100" s="160" t="s">
        <v>147</v>
      </c>
      <c r="K100" s="155"/>
      <c r="L100" s="155" t="s">
        <v>90</v>
      </c>
      <c r="M100" s="155">
        <v>207168.0</v>
      </c>
      <c r="N100" s="155" t="str">
        <f t="shared" si="2"/>
        <v>1592344594</v>
      </c>
      <c r="O100" s="155"/>
      <c r="P100" s="155" t="str">
        <f t="shared" si="3"/>
        <v/>
      </c>
      <c r="Q100" s="155" t="str">
        <f t="shared" si="4"/>
        <v/>
      </c>
    </row>
    <row r="101" hidden="1">
      <c r="A101" s="156" t="str">
        <f t="shared" si="1"/>
        <v>1519044594</v>
      </c>
      <c r="B101" s="156">
        <v>15190.0</v>
      </c>
      <c r="C101" s="157">
        <v>0.59375</v>
      </c>
      <c r="D101" s="158" t="s">
        <v>231</v>
      </c>
      <c r="E101" s="159">
        <v>11783.0</v>
      </c>
      <c r="F101" s="159">
        <v>44594.0</v>
      </c>
      <c r="G101" s="160" t="s">
        <v>86</v>
      </c>
      <c r="H101" s="160" t="s">
        <v>92</v>
      </c>
      <c r="I101" s="160" t="s">
        <v>93</v>
      </c>
      <c r="J101" s="160" t="s">
        <v>94</v>
      </c>
      <c r="K101" s="155"/>
      <c r="L101" s="155" t="s">
        <v>90</v>
      </c>
      <c r="M101" s="155">
        <v>207169.0</v>
      </c>
      <c r="N101" s="155" t="str">
        <f t="shared" si="2"/>
        <v>1519044594</v>
      </c>
      <c r="O101" s="155"/>
      <c r="P101" s="155" t="str">
        <f t="shared" si="3"/>
        <v/>
      </c>
      <c r="Q101" s="155" t="str">
        <f t="shared" si="4"/>
        <v/>
      </c>
    </row>
    <row r="102" hidden="1">
      <c r="A102" s="156" t="str">
        <f t="shared" si="1"/>
        <v>1785544594</v>
      </c>
      <c r="B102" s="156">
        <v>17855.0</v>
      </c>
      <c r="C102" s="157">
        <v>0.59375</v>
      </c>
      <c r="D102" s="158" t="s">
        <v>232</v>
      </c>
      <c r="E102" s="159">
        <v>20194.0</v>
      </c>
      <c r="F102" s="159">
        <v>44594.0</v>
      </c>
      <c r="G102" s="160" t="s">
        <v>108</v>
      </c>
      <c r="H102" s="160" t="s">
        <v>87</v>
      </c>
      <c r="I102" s="160" t="s">
        <v>88</v>
      </c>
      <c r="J102" s="160" t="s">
        <v>131</v>
      </c>
      <c r="K102" s="155"/>
      <c r="L102" s="155" t="s">
        <v>103</v>
      </c>
      <c r="M102" s="155"/>
      <c r="N102" s="155" t="str">
        <f t="shared" si="2"/>
        <v>1785544594</v>
      </c>
      <c r="O102" s="155"/>
      <c r="P102" s="155" t="str">
        <f t="shared" si="3"/>
        <v/>
      </c>
      <c r="Q102" s="155" t="str">
        <f t="shared" si="4"/>
        <v/>
      </c>
    </row>
    <row r="103" hidden="1">
      <c r="A103" s="156" t="str">
        <f t="shared" si="1"/>
        <v>1667744594</v>
      </c>
      <c r="B103" s="156">
        <v>16677.0</v>
      </c>
      <c r="C103" s="157">
        <v>0.59375</v>
      </c>
      <c r="D103" s="158" t="s">
        <v>233</v>
      </c>
      <c r="E103" s="159">
        <v>20737.0</v>
      </c>
      <c r="F103" s="159">
        <v>44594.0</v>
      </c>
      <c r="G103" s="160" t="s">
        <v>96</v>
      </c>
      <c r="H103" s="160" t="s">
        <v>87</v>
      </c>
      <c r="I103" s="160" t="s">
        <v>88</v>
      </c>
      <c r="J103" s="160" t="s">
        <v>89</v>
      </c>
      <c r="K103" s="155"/>
      <c r="L103" s="155" t="s">
        <v>90</v>
      </c>
      <c r="M103" s="155">
        <v>207175.0</v>
      </c>
      <c r="N103" s="155" t="str">
        <f t="shared" si="2"/>
        <v>1667744594</v>
      </c>
      <c r="O103" s="155"/>
      <c r="P103" s="155" t="str">
        <f t="shared" si="3"/>
        <v/>
      </c>
      <c r="Q103" s="155" t="str">
        <f t="shared" si="4"/>
        <v/>
      </c>
    </row>
    <row r="104" hidden="1">
      <c r="A104" s="156" t="str">
        <f t="shared" si="1"/>
        <v>1782544594</v>
      </c>
      <c r="B104" s="156">
        <v>17825.0</v>
      </c>
      <c r="C104" s="157">
        <v>0.6145833333333334</v>
      </c>
      <c r="D104" s="158" t="s">
        <v>234</v>
      </c>
      <c r="E104" s="159">
        <v>15882.0</v>
      </c>
      <c r="F104" s="159">
        <v>44594.0</v>
      </c>
      <c r="G104" s="160" t="s">
        <v>129</v>
      </c>
      <c r="H104" s="160" t="s">
        <v>87</v>
      </c>
      <c r="I104" s="160" t="s">
        <v>88</v>
      </c>
      <c r="J104" s="160" t="s">
        <v>102</v>
      </c>
      <c r="K104" s="155"/>
      <c r="L104" s="155" t="s">
        <v>103</v>
      </c>
      <c r="M104" s="155"/>
      <c r="N104" s="155" t="str">
        <f t="shared" si="2"/>
        <v>1782544594</v>
      </c>
      <c r="O104" s="155"/>
      <c r="P104" s="155" t="str">
        <f t="shared" si="3"/>
        <v/>
      </c>
      <c r="Q104" s="155" t="str">
        <f t="shared" si="4"/>
        <v/>
      </c>
    </row>
    <row r="105" hidden="1">
      <c r="A105" s="156" t="str">
        <f t="shared" si="1"/>
        <v>1416144594</v>
      </c>
      <c r="B105" s="156">
        <v>14161.0</v>
      </c>
      <c r="C105" s="157">
        <v>0.6145833333333334</v>
      </c>
      <c r="D105" s="158" t="s">
        <v>235</v>
      </c>
      <c r="E105" s="159">
        <v>18739.0</v>
      </c>
      <c r="F105" s="159">
        <v>44594.0</v>
      </c>
      <c r="G105" s="160" t="s">
        <v>86</v>
      </c>
      <c r="H105" s="160" t="s">
        <v>92</v>
      </c>
      <c r="I105" s="160" t="s">
        <v>101</v>
      </c>
      <c r="J105" s="160" t="s">
        <v>98</v>
      </c>
      <c r="K105" s="155"/>
      <c r="L105" s="155" t="s">
        <v>90</v>
      </c>
      <c r="M105" s="155">
        <v>207172.0</v>
      </c>
      <c r="N105" s="155" t="str">
        <f t="shared" si="2"/>
        <v>1416144594</v>
      </c>
      <c r="O105" s="155"/>
      <c r="P105" s="155" t="str">
        <f t="shared" si="3"/>
        <v/>
      </c>
      <c r="Q105" s="155" t="str">
        <f t="shared" si="4"/>
        <v/>
      </c>
    </row>
    <row r="106" hidden="1">
      <c r="A106" s="156" t="str">
        <f t="shared" si="1"/>
        <v>1417844594</v>
      </c>
      <c r="B106" s="156">
        <v>14178.0</v>
      </c>
      <c r="C106" s="157">
        <v>0.625</v>
      </c>
      <c r="D106" s="158" t="s">
        <v>236</v>
      </c>
      <c r="E106" s="159">
        <v>20540.0</v>
      </c>
      <c r="F106" s="159">
        <v>44594.0</v>
      </c>
      <c r="G106" s="160" t="s">
        <v>122</v>
      </c>
      <c r="H106" s="160" t="s">
        <v>92</v>
      </c>
      <c r="I106" s="160" t="s">
        <v>93</v>
      </c>
      <c r="J106" s="160" t="s">
        <v>147</v>
      </c>
      <c r="K106" s="155"/>
      <c r="L106" s="155" t="s">
        <v>90</v>
      </c>
      <c r="M106" s="155">
        <v>207170.0</v>
      </c>
      <c r="N106" s="155" t="str">
        <f t="shared" si="2"/>
        <v>1417844594</v>
      </c>
      <c r="O106" s="155"/>
      <c r="P106" s="155" t="str">
        <f t="shared" si="3"/>
        <v/>
      </c>
      <c r="Q106" s="155" t="str">
        <f t="shared" si="4"/>
        <v/>
      </c>
    </row>
    <row r="107" hidden="1">
      <c r="A107" s="156" t="str">
        <f t="shared" si="1"/>
        <v>1228744594</v>
      </c>
      <c r="B107" s="156">
        <v>12287.0</v>
      </c>
      <c r="C107" s="157">
        <v>0.625</v>
      </c>
      <c r="D107" s="158" t="s">
        <v>237</v>
      </c>
      <c r="E107" s="159">
        <v>26721.0</v>
      </c>
      <c r="F107" s="159">
        <v>44594.0</v>
      </c>
      <c r="G107" s="160" t="s">
        <v>112</v>
      </c>
      <c r="H107" s="160" t="s">
        <v>87</v>
      </c>
      <c r="I107" s="160" t="s">
        <v>97</v>
      </c>
      <c r="J107" s="160" t="s">
        <v>102</v>
      </c>
      <c r="K107" s="155"/>
      <c r="L107" s="155" t="s">
        <v>103</v>
      </c>
      <c r="M107" s="155"/>
      <c r="N107" s="155" t="str">
        <f t="shared" si="2"/>
        <v>1228744594</v>
      </c>
      <c r="O107" s="155"/>
      <c r="P107" s="155" t="str">
        <f t="shared" si="3"/>
        <v/>
      </c>
      <c r="Q107" s="155" t="str">
        <f t="shared" si="4"/>
        <v/>
      </c>
    </row>
    <row r="108" hidden="1">
      <c r="A108" s="156" t="str">
        <f t="shared" si="1"/>
        <v>1232844594</v>
      </c>
      <c r="B108" s="156">
        <v>12328.0</v>
      </c>
      <c r="C108" s="157">
        <v>0.6354166666666666</v>
      </c>
      <c r="D108" s="158" t="s">
        <v>238</v>
      </c>
      <c r="E108" s="159">
        <v>18799.0</v>
      </c>
      <c r="F108" s="159">
        <v>44594.0</v>
      </c>
      <c r="G108" s="160" t="s">
        <v>86</v>
      </c>
      <c r="H108" s="160" t="s">
        <v>92</v>
      </c>
      <c r="I108" s="160" t="s">
        <v>93</v>
      </c>
      <c r="J108" s="160" t="s">
        <v>154</v>
      </c>
      <c r="K108" s="155"/>
      <c r="L108" s="155" t="s">
        <v>90</v>
      </c>
      <c r="M108" s="155">
        <v>207171.0</v>
      </c>
      <c r="N108" s="155" t="str">
        <f t="shared" si="2"/>
        <v>1232844594</v>
      </c>
      <c r="O108" s="155"/>
      <c r="P108" s="155" t="str">
        <f t="shared" si="3"/>
        <v/>
      </c>
      <c r="Q108" s="155" t="str">
        <f t="shared" si="4"/>
        <v/>
      </c>
    </row>
    <row r="109" hidden="1">
      <c r="A109" s="156" t="str">
        <f t="shared" si="1"/>
        <v>1112744594</v>
      </c>
      <c r="B109" s="156">
        <v>11127.0</v>
      </c>
      <c r="C109" s="157">
        <v>0.6354166666666666</v>
      </c>
      <c r="D109" s="158" t="s">
        <v>239</v>
      </c>
      <c r="E109" s="159">
        <v>25704.0</v>
      </c>
      <c r="F109" s="159">
        <v>44594.0</v>
      </c>
      <c r="G109" s="160" t="s">
        <v>100</v>
      </c>
      <c r="H109" s="160" t="s">
        <v>87</v>
      </c>
      <c r="I109" s="160" t="s">
        <v>88</v>
      </c>
      <c r="J109" s="160" t="s">
        <v>102</v>
      </c>
      <c r="K109" s="155"/>
      <c r="L109" s="155" t="s">
        <v>103</v>
      </c>
      <c r="M109" s="155"/>
      <c r="N109" s="155" t="str">
        <f t="shared" si="2"/>
        <v>1112744594</v>
      </c>
      <c r="O109" s="155"/>
      <c r="P109" s="155" t="str">
        <f t="shared" si="3"/>
        <v/>
      </c>
      <c r="Q109" s="155" t="str">
        <f t="shared" si="4"/>
        <v/>
      </c>
    </row>
    <row r="110" hidden="1">
      <c r="A110" s="156" t="str">
        <f t="shared" si="1"/>
        <v>1014144594</v>
      </c>
      <c r="B110" s="156">
        <v>10141.0</v>
      </c>
      <c r="C110" s="157">
        <v>0.6354166666666666</v>
      </c>
      <c r="D110" s="158" t="s">
        <v>240</v>
      </c>
      <c r="E110" s="159">
        <v>23797.0</v>
      </c>
      <c r="F110" s="159">
        <v>44594.0</v>
      </c>
      <c r="G110" s="160" t="s">
        <v>112</v>
      </c>
      <c r="H110" s="160" t="s">
        <v>92</v>
      </c>
      <c r="I110" s="160" t="s">
        <v>101</v>
      </c>
      <c r="J110" s="160" t="s">
        <v>135</v>
      </c>
      <c r="K110" s="155"/>
      <c r="L110" s="155" t="s">
        <v>103</v>
      </c>
      <c r="M110" s="155"/>
      <c r="N110" s="155" t="str">
        <f t="shared" si="2"/>
        <v>1014144594</v>
      </c>
      <c r="O110" s="155"/>
      <c r="P110" s="155" t="str">
        <f t="shared" si="3"/>
        <v/>
      </c>
      <c r="Q110" s="155" t="str">
        <f t="shared" si="4"/>
        <v/>
      </c>
    </row>
    <row r="111" hidden="1">
      <c r="A111" s="156" t="str">
        <f t="shared" si="1"/>
        <v>1547944594</v>
      </c>
      <c r="B111" s="156">
        <v>15479.0</v>
      </c>
      <c r="C111" s="157">
        <v>0.6458333333333334</v>
      </c>
      <c r="D111" s="158" t="s">
        <v>241</v>
      </c>
      <c r="E111" s="159">
        <v>28397.0</v>
      </c>
      <c r="F111" s="159">
        <v>44594.0</v>
      </c>
      <c r="G111" s="160" t="s">
        <v>122</v>
      </c>
      <c r="H111" s="160" t="s">
        <v>92</v>
      </c>
      <c r="I111" s="160" t="s">
        <v>101</v>
      </c>
      <c r="J111" s="160" t="s">
        <v>242</v>
      </c>
      <c r="K111" s="155"/>
      <c r="L111" s="155" t="s">
        <v>90</v>
      </c>
      <c r="M111" s="155">
        <v>207173.0</v>
      </c>
      <c r="N111" s="155" t="str">
        <f t="shared" si="2"/>
        <v>1547944594</v>
      </c>
      <c r="O111" s="155"/>
      <c r="P111" s="155" t="str">
        <f t="shared" si="3"/>
        <v/>
      </c>
      <c r="Q111" s="155" t="str">
        <f t="shared" si="4"/>
        <v/>
      </c>
    </row>
    <row r="112" hidden="1">
      <c r="A112" s="156" t="str">
        <f t="shared" si="1"/>
        <v>1421244595</v>
      </c>
      <c r="B112" s="156">
        <v>14212.0</v>
      </c>
      <c r="C112" s="157">
        <v>0.3541666666666667</v>
      </c>
      <c r="D112" s="158" t="s">
        <v>243</v>
      </c>
      <c r="E112" s="159">
        <v>21952.0</v>
      </c>
      <c r="F112" s="159">
        <v>44595.0</v>
      </c>
      <c r="G112" s="160" t="s">
        <v>86</v>
      </c>
      <c r="H112" s="160" t="s">
        <v>92</v>
      </c>
      <c r="I112" s="160" t="s">
        <v>101</v>
      </c>
      <c r="J112" s="160" t="s">
        <v>174</v>
      </c>
      <c r="K112" s="155"/>
      <c r="L112" s="155" t="s">
        <v>90</v>
      </c>
      <c r="M112" s="155">
        <v>207176.0</v>
      </c>
      <c r="N112" s="155" t="str">
        <f t="shared" si="2"/>
        <v>1421244595</v>
      </c>
      <c r="O112" s="155"/>
      <c r="P112" s="155" t="str">
        <f t="shared" si="3"/>
        <v/>
      </c>
      <c r="Q112" s="155" t="str">
        <f t="shared" si="4"/>
        <v/>
      </c>
    </row>
    <row r="113" hidden="1">
      <c r="A113" s="156" t="str">
        <f t="shared" si="1"/>
        <v>927844595</v>
      </c>
      <c r="B113" s="156">
        <v>9278.0</v>
      </c>
      <c r="C113" s="157">
        <v>0.3541666666666667</v>
      </c>
      <c r="D113" s="158" t="s">
        <v>244</v>
      </c>
      <c r="E113" s="159">
        <v>24413.0</v>
      </c>
      <c r="F113" s="159">
        <v>44595.0</v>
      </c>
      <c r="G113" s="160" t="s">
        <v>122</v>
      </c>
      <c r="H113" s="160" t="s">
        <v>87</v>
      </c>
      <c r="I113" s="160" t="s">
        <v>97</v>
      </c>
      <c r="J113" s="160" t="s">
        <v>147</v>
      </c>
      <c r="K113" s="155"/>
      <c r="L113" s="155" t="s">
        <v>90</v>
      </c>
      <c r="M113" s="155">
        <v>207177.0</v>
      </c>
      <c r="N113" s="155" t="str">
        <f t="shared" si="2"/>
        <v>927844595</v>
      </c>
      <c r="O113" s="155"/>
      <c r="P113" s="155" t="str">
        <f t="shared" si="3"/>
        <v/>
      </c>
      <c r="Q113" s="155" t="str">
        <f t="shared" si="4"/>
        <v/>
      </c>
    </row>
    <row r="114" hidden="1">
      <c r="A114" s="156" t="str">
        <f t="shared" si="1"/>
        <v>1593844595</v>
      </c>
      <c r="B114" s="156">
        <v>15938.0</v>
      </c>
      <c r="C114" s="157">
        <v>0.3541666666666667</v>
      </c>
      <c r="D114" s="158" t="s">
        <v>245</v>
      </c>
      <c r="E114" s="159">
        <v>24547.0</v>
      </c>
      <c r="F114" s="159">
        <v>44595.0</v>
      </c>
      <c r="G114" s="160" t="s">
        <v>86</v>
      </c>
      <c r="H114" s="160" t="s">
        <v>87</v>
      </c>
      <c r="I114" s="160" t="s">
        <v>97</v>
      </c>
      <c r="J114" s="160" t="s">
        <v>98</v>
      </c>
      <c r="K114" s="155"/>
      <c r="L114" s="155" t="s">
        <v>90</v>
      </c>
      <c r="M114" s="155">
        <v>207178.0</v>
      </c>
      <c r="N114" s="155" t="str">
        <f t="shared" si="2"/>
        <v>1593844595</v>
      </c>
      <c r="O114" s="155"/>
      <c r="P114" s="155" t="str">
        <f t="shared" si="3"/>
        <v/>
      </c>
      <c r="Q114" s="155" t="str">
        <f t="shared" si="4"/>
        <v/>
      </c>
    </row>
    <row r="115" hidden="1">
      <c r="A115" s="156" t="str">
        <f t="shared" si="1"/>
        <v>1699944595</v>
      </c>
      <c r="B115" s="156">
        <v>16999.0</v>
      </c>
      <c r="C115" s="157">
        <v>0.3645833333333333</v>
      </c>
      <c r="D115" s="158" t="s">
        <v>246</v>
      </c>
      <c r="E115" s="159">
        <v>25187.0</v>
      </c>
      <c r="F115" s="159">
        <v>44595.0</v>
      </c>
      <c r="G115" s="160" t="s">
        <v>86</v>
      </c>
      <c r="H115" s="160" t="s">
        <v>87</v>
      </c>
      <c r="I115" s="160" t="s">
        <v>97</v>
      </c>
      <c r="J115" s="160" t="s">
        <v>247</v>
      </c>
      <c r="K115" s="155"/>
      <c r="L115" s="155" t="s">
        <v>90</v>
      </c>
      <c r="M115" s="155">
        <v>207179.0</v>
      </c>
      <c r="N115" s="155" t="str">
        <f t="shared" si="2"/>
        <v>1699944595</v>
      </c>
      <c r="O115" s="155"/>
      <c r="P115" s="155" t="str">
        <f t="shared" si="3"/>
        <v/>
      </c>
      <c r="Q115" s="155" t="str">
        <f t="shared" si="4"/>
        <v/>
      </c>
    </row>
    <row r="116" hidden="1">
      <c r="A116" s="156" t="str">
        <f t="shared" si="1"/>
        <v>1512944595</v>
      </c>
      <c r="B116" s="156">
        <v>15129.0</v>
      </c>
      <c r="C116" s="157">
        <v>0.3645833333333333</v>
      </c>
      <c r="D116" s="158" t="s">
        <v>248</v>
      </c>
      <c r="E116" s="159">
        <v>22829.0</v>
      </c>
      <c r="F116" s="159">
        <v>44595.0</v>
      </c>
      <c r="G116" s="160" t="s">
        <v>86</v>
      </c>
      <c r="H116" s="160" t="s">
        <v>87</v>
      </c>
      <c r="I116" s="160" t="s">
        <v>97</v>
      </c>
      <c r="J116" s="160" t="s">
        <v>189</v>
      </c>
      <c r="K116" s="155"/>
      <c r="L116" s="155" t="s">
        <v>90</v>
      </c>
      <c r="M116" s="155">
        <v>207180.0</v>
      </c>
      <c r="N116" s="155" t="str">
        <f t="shared" si="2"/>
        <v>1512944595</v>
      </c>
      <c r="O116" s="155"/>
      <c r="P116" s="155" t="str">
        <f t="shared" si="3"/>
        <v/>
      </c>
      <c r="Q116" s="155" t="str">
        <f t="shared" si="4"/>
        <v/>
      </c>
    </row>
    <row r="117" hidden="1">
      <c r="A117" s="156" t="str">
        <f t="shared" si="1"/>
        <v>989644595</v>
      </c>
      <c r="B117" s="156">
        <v>9896.0</v>
      </c>
      <c r="C117" s="157">
        <v>0.375</v>
      </c>
      <c r="D117" s="158" t="s">
        <v>249</v>
      </c>
      <c r="E117" s="159">
        <v>26782.0</v>
      </c>
      <c r="F117" s="159">
        <v>44595.0</v>
      </c>
      <c r="G117" s="160" t="s">
        <v>100</v>
      </c>
      <c r="H117" s="160" t="s">
        <v>92</v>
      </c>
      <c r="I117" s="160" t="s">
        <v>101</v>
      </c>
      <c r="J117" s="160" t="s">
        <v>192</v>
      </c>
      <c r="K117" s="155"/>
      <c r="L117" s="155" t="s">
        <v>103</v>
      </c>
      <c r="M117" s="155"/>
      <c r="N117" s="155" t="str">
        <f t="shared" si="2"/>
        <v>989644595</v>
      </c>
      <c r="O117" s="155"/>
      <c r="P117" s="155" t="str">
        <f t="shared" si="3"/>
        <v/>
      </c>
      <c r="Q117" s="155" t="str">
        <f t="shared" si="4"/>
        <v/>
      </c>
    </row>
    <row r="118" hidden="1">
      <c r="A118" s="156" t="str">
        <f t="shared" si="1"/>
        <v>1604644595</v>
      </c>
      <c r="B118" s="156">
        <v>16046.0</v>
      </c>
      <c r="C118" s="157">
        <v>0.4166666666666667</v>
      </c>
      <c r="D118" s="158" t="s">
        <v>250</v>
      </c>
      <c r="E118" s="159">
        <v>18837.0</v>
      </c>
      <c r="F118" s="159">
        <v>44595.0</v>
      </c>
      <c r="G118" s="160" t="s">
        <v>100</v>
      </c>
      <c r="H118" s="160" t="s">
        <v>87</v>
      </c>
      <c r="I118" s="160" t="s">
        <v>88</v>
      </c>
      <c r="J118" s="160" t="s">
        <v>113</v>
      </c>
      <c r="K118" s="155"/>
      <c r="L118" s="155" t="s">
        <v>103</v>
      </c>
      <c r="M118" s="155"/>
      <c r="N118" s="155" t="str">
        <f t="shared" si="2"/>
        <v>1604644595</v>
      </c>
      <c r="O118" s="155"/>
      <c r="P118" s="155" t="str">
        <f t="shared" si="3"/>
        <v/>
      </c>
      <c r="Q118" s="155" t="str">
        <f t="shared" si="4"/>
        <v/>
      </c>
    </row>
    <row r="119" hidden="1">
      <c r="A119" s="156" t="str">
        <f t="shared" si="1"/>
        <v>1503844595</v>
      </c>
      <c r="B119" s="156">
        <v>15038.0</v>
      </c>
      <c r="C119" s="157">
        <v>0.4270833333333333</v>
      </c>
      <c r="D119" s="158" t="s">
        <v>251</v>
      </c>
      <c r="E119" s="159">
        <v>25266.0</v>
      </c>
      <c r="F119" s="159">
        <v>44595.0</v>
      </c>
      <c r="G119" s="160" t="s">
        <v>112</v>
      </c>
      <c r="H119" s="160" t="s">
        <v>92</v>
      </c>
      <c r="I119" s="160" t="s">
        <v>101</v>
      </c>
      <c r="J119" s="160" t="s">
        <v>197</v>
      </c>
      <c r="K119" s="155"/>
      <c r="L119" s="155" t="s">
        <v>103</v>
      </c>
      <c r="M119" s="155"/>
      <c r="N119" s="155" t="str">
        <f t="shared" si="2"/>
        <v>1503844595</v>
      </c>
      <c r="O119" s="155"/>
      <c r="P119" s="155" t="str">
        <f t="shared" si="3"/>
        <v/>
      </c>
      <c r="Q119" s="155" t="str">
        <f t="shared" si="4"/>
        <v/>
      </c>
    </row>
    <row r="120" hidden="1">
      <c r="A120" s="156" t="str">
        <f t="shared" si="1"/>
        <v>1014544595</v>
      </c>
      <c r="B120" s="156">
        <v>10145.0</v>
      </c>
      <c r="C120" s="157">
        <v>0.4270833333333333</v>
      </c>
      <c r="D120" s="158" t="s">
        <v>252</v>
      </c>
      <c r="E120" s="159">
        <v>30566.0</v>
      </c>
      <c r="F120" s="159">
        <v>44595.0</v>
      </c>
      <c r="G120" s="160" t="s">
        <v>100</v>
      </c>
      <c r="H120" s="160" t="s">
        <v>87</v>
      </c>
      <c r="I120" s="160" t="s">
        <v>97</v>
      </c>
      <c r="J120" s="160" t="s">
        <v>106</v>
      </c>
      <c r="K120" s="155"/>
      <c r="L120" s="155" t="s">
        <v>253</v>
      </c>
      <c r="M120" s="155"/>
      <c r="N120" s="155" t="str">
        <f t="shared" si="2"/>
        <v>1014544595</v>
      </c>
      <c r="O120" s="155"/>
      <c r="P120" s="155" t="str">
        <f t="shared" si="3"/>
        <v/>
      </c>
      <c r="Q120" s="155" t="str">
        <f t="shared" si="4"/>
        <v/>
      </c>
    </row>
    <row r="121" hidden="1">
      <c r="A121" s="156" t="str">
        <f t="shared" si="1"/>
        <v>1667144595</v>
      </c>
      <c r="B121" s="156">
        <v>16671.0</v>
      </c>
      <c r="C121" s="157">
        <v>0.4375</v>
      </c>
      <c r="D121" s="158" t="s">
        <v>254</v>
      </c>
      <c r="E121" s="159">
        <v>22559.0</v>
      </c>
      <c r="F121" s="159">
        <v>44595.0</v>
      </c>
      <c r="G121" s="160" t="s">
        <v>100</v>
      </c>
      <c r="H121" s="160" t="s">
        <v>92</v>
      </c>
      <c r="I121" s="160" t="s">
        <v>101</v>
      </c>
      <c r="J121" s="160" t="s">
        <v>113</v>
      </c>
      <c r="K121" s="155"/>
      <c r="L121" s="155" t="s">
        <v>103</v>
      </c>
      <c r="M121" s="155"/>
      <c r="N121" s="155" t="str">
        <f t="shared" si="2"/>
        <v>1667144595</v>
      </c>
      <c r="O121" s="155"/>
      <c r="P121" s="155" t="str">
        <f t="shared" si="3"/>
        <v/>
      </c>
      <c r="Q121" s="155" t="str">
        <f t="shared" si="4"/>
        <v/>
      </c>
    </row>
    <row r="122" hidden="1">
      <c r="A122" s="156" t="str">
        <f t="shared" si="1"/>
        <v>1287144595</v>
      </c>
      <c r="B122" s="156">
        <v>12871.0</v>
      </c>
      <c r="C122" s="157">
        <v>0.4583333333333333</v>
      </c>
      <c r="D122" s="158" t="s">
        <v>255</v>
      </c>
      <c r="E122" s="159">
        <v>32304.0</v>
      </c>
      <c r="F122" s="159">
        <v>44595.0</v>
      </c>
      <c r="G122" s="160" t="s">
        <v>86</v>
      </c>
      <c r="H122" s="160" t="s">
        <v>92</v>
      </c>
      <c r="I122" s="160" t="s">
        <v>101</v>
      </c>
      <c r="J122" s="160" t="s">
        <v>154</v>
      </c>
      <c r="K122" s="155"/>
      <c r="L122" s="155" t="s">
        <v>90</v>
      </c>
      <c r="M122" s="155">
        <v>207181.0</v>
      </c>
      <c r="N122" s="155" t="str">
        <f t="shared" si="2"/>
        <v>1287144595</v>
      </c>
      <c r="O122" s="155"/>
      <c r="P122" s="155" t="str">
        <f t="shared" si="3"/>
        <v/>
      </c>
      <c r="Q122" s="155" t="str">
        <f t="shared" si="4"/>
        <v/>
      </c>
    </row>
    <row r="123" hidden="1">
      <c r="A123" s="156" t="str">
        <f t="shared" si="1"/>
        <v>1039244595</v>
      </c>
      <c r="B123" s="156">
        <v>10392.0</v>
      </c>
      <c r="C123" s="157">
        <v>0.4583333333333333</v>
      </c>
      <c r="D123" s="158" t="s">
        <v>256</v>
      </c>
      <c r="E123" s="159">
        <v>31105.0</v>
      </c>
      <c r="F123" s="159">
        <v>44595.0</v>
      </c>
      <c r="G123" s="160" t="s">
        <v>129</v>
      </c>
      <c r="H123" s="160" t="s">
        <v>92</v>
      </c>
      <c r="I123" s="160" t="s">
        <v>101</v>
      </c>
      <c r="J123" s="160" t="s">
        <v>89</v>
      </c>
      <c r="K123" s="155"/>
      <c r="L123" s="155" t="s">
        <v>103</v>
      </c>
      <c r="M123" s="155"/>
      <c r="N123" s="155" t="str">
        <f t="shared" si="2"/>
        <v>1039244595</v>
      </c>
      <c r="O123" s="155"/>
      <c r="P123" s="155" t="str">
        <f t="shared" si="3"/>
        <v/>
      </c>
      <c r="Q123" s="155" t="str">
        <f t="shared" si="4"/>
        <v/>
      </c>
    </row>
    <row r="124" hidden="1">
      <c r="A124" s="156" t="str">
        <f t="shared" si="1"/>
        <v>1383544595</v>
      </c>
      <c r="B124" s="156">
        <v>13835.0</v>
      </c>
      <c r="C124" s="157">
        <v>0.46875</v>
      </c>
      <c r="D124" s="158" t="s">
        <v>257</v>
      </c>
      <c r="E124" s="159">
        <v>18179.0</v>
      </c>
      <c r="F124" s="159">
        <v>44595.0</v>
      </c>
      <c r="G124" s="160" t="s">
        <v>122</v>
      </c>
      <c r="H124" s="160" t="s">
        <v>87</v>
      </c>
      <c r="I124" s="160" t="s">
        <v>97</v>
      </c>
      <c r="J124" s="160" t="s">
        <v>147</v>
      </c>
      <c r="K124" s="155"/>
      <c r="L124" s="155" t="s">
        <v>90</v>
      </c>
      <c r="M124" s="155">
        <v>207182.0</v>
      </c>
      <c r="N124" s="155" t="str">
        <f t="shared" si="2"/>
        <v>1383544595</v>
      </c>
      <c r="O124" s="155"/>
      <c r="P124" s="155" t="str">
        <f t="shared" si="3"/>
        <v/>
      </c>
      <c r="Q124" s="155" t="str">
        <f t="shared" si="4"/>
        <v/>
      </c>
    </row>
    <row r="125" hidden="1">
      <c r="A125" s="156" t="str">
        <f t="shared" si="1"/>
        <v>1739944595</v>
      </c>
      <c r="B125" s="156">
        <v>17399.0</v>
      </c>
      <c r="C125" s="157">
        <v>0.46875</v>
      </c>
      <c r="D125" s="158" t="s">
        <v>258</v>
      </c>
      <c r="E125" s="159">
        <v>19585.0</v>
      </c>
      <c r="F125" s="159">
        <v>44595.0</v>
      </c>
      <c r="G125" s="160" t="s">
        <v>86</v>
      </c>
      <c r="H125" s="160" t="s">
        <v>92</v>
      </c>
      <c r="I125" s="160" t="s">
        <v>101</v>
      </c>
      <c r="J125" s="160" t="s">
        <v>259</v>
      </c>
      <c r="K125" s="155"/>
      <c r="L125" s="155" t="s">
        <v>90</v>
      </c>
      <c r="M125" s="155">
        <v>207184.0</v>
      </c>
      <c r="N125" s="155" t="str">
        <f t="shared" si="2"/>
        <v>1739944595</v>
      </c>
      <c r="O125" s="155"/>
      <c r="P125" s="155" t="str">
        <f t="shared" si="3"/>
        <v/>
      </c>
      <c r="Q125" s="155" t="str">
        <f t="shared" si="4"/>
        <v/>
      </c>
    </row>
    <row r="126" hidden="1">
      <c r="A126" s="156" t="str">
        <f t="shared" si="1"/>
        <v>1386344595</v>
      </c>
      <c r="B126" s="156">
        <v>13863.0</v>
      </c>
      <c r="C126" s="157">
        <v>0.4791666666666667</v>
      </c>
      <c r="D126" s="158" t="s">
        <v>260</v>
      </c>
      <c r="E126" s="159">
        <v>29842.0</v>
      </c>
      <c r="F126" s="159">
        <v>44595.0</v>
      </c>
      <c r="G126" s="160" t="s">
        <v>122</v>
      </c>
      <c r="H126" s="160" t="s">
        <v>87</v>
      </c>
      <c r="I126" s="160" t="s">
        <v>97</v>
      </c>
      <c r="J126" s="160" t="s">
        <v>218</v>
      </c>
      <c r="K126" s="155"/>
      <c r="L126" s="155" t="s">
        <v>90</v>
      </c>
      <c r="M126" s="155">
        <v>207183.0</v>
      </c>
      <c r="N126" s="155" t="str">
        <f t="shared" si="2"/>
        <v>1386344595</v>
      </c>
      <c r="O126" s="155"/>
      <c r="P126" s="155" t="str">
        <f t="shared" si="3"/>
        <v/>
      </c>
      <c r="Q126" s="155" t="str">
        <f t="shared" si="4"/>
        <v/>
      </c>
    </row>
    <row r="127" hidden="1">
      <c r="A127" s="156" t="str">
        <f t="shared" si="1"/>
        <v>1495044595</v>
      </c>
      <c r="B127" s="156">
        <v>14950.0</v>
      </c>
      <c r="C127" s="157">
        <v>0.5416666666666666</v>
      </c>
      <c r="D127" s="158" t="s">
        <v>261</v>
      </c>
      <c r="E127" s="159">
        <v>27319.0</v>
      </c>
      <c r="F127" s="159">
        <v>44595.0</v>
      </c>
      <c r="G127" s="160" t="s">
        <v>86</v>
      </c>
      <c r="H127" s="160" t="s">
        <v>92</v>
      </c>
      <c r="I127" s="160" t="s">
        <v>101</v>
      </c>
      <c r="J127" s="160" t="s">
        <v>262</v>
      </c>
      <c r="K127" s="155"/>
      <c r="L127" s="155" t="s">
        <v>90</v>
      </c>
      <c r="M127" s="155">
        <v>207185.0</v>
      </c>
      <c r="N127" s="155" t="str">
        <f t="shared" si="2"/>
        <v>1495044595</v>
      </c>
      <c r="O127" s="155"/>
      <c r="P127" s="155" t="str">
        <f t="shared" si="3"/>
        <v/>
      </c>
      <c r="Q127" s="155" t="str">
        <f t="shared" si="4"/>
        <v/>
      </c>
    </row>
    <row r="128" hidden="1">
      <c r="A128" s="156" t="str">
        <f t="shared" si="1"/>
        <v>928644595</v>
      </c>
      <c r="B128" s="156">
        <v>9286.0</v>
      </c>
      <c r="C128" s="157">
        <v>0.5625</v>
      </c>
      <c r="D128" s="158" t="s">
        <v>263</v>
      </c>
      <c r="E128" s="159">
        <v>14829.0</v>
      </c>
      <c r="F128" s="159">
        <v>44595.0</v>
      </c>
      <c r="G128" s="160" t="s">
        <v>86</v>
      </c>
      <c r="H128" s="160" t="s">
        <v>87</v>
      </c>
      <c r="I128" s="160" t="s">
        <v>97</v>
      </c>
      <c r="J128" s="160" t="s">
        <v>89</v>
      </c>
      <c r="K128" s="155"/>
      <c r="L128" s="155" t="s">
        <v>90</v>
      </c>
      <c r="M128" s="155">
        <v>207186.0</v>
      </c>
      <c r="N128" s="155" t="str">
        <f t="shared" si="2"/>
        <v>928644595</v>
      </c>
      <c r="O128" s="155"/>
      <c r="P128" s="155" t="str">
        <f t="shared" si="3"/>
        <v/>
      </c>
      <c r="Q128" s="155" t="str">
        <f t="shared" si="4"/>
        <v/>
      </c>
    </row>
    <row r="129" hidden="1">
      <c r="A129" s="156" t="str">
        <f t="shared" si="1"/>
        <v>1719944595</v>
      </c>
      <c r="B129" s="156">
        <v>17199.0</v>
      </c>
      <c r="C129" s="157">
        <v>0.5625</v>
      </c>
      <c r="D129" s="158" t="s">
        <v>264</v>
      </c>
      <c r="E129" s="159">
        <v>34129.0</v>
      </c>
      <c r="F129" s="159">
        <v>44595.0</v>
      </c>
      <c r="G129" s="160" t="s">
        <v>86</v>
      </c>
      <c r="H129" s="160" t="s">
        <v>87</v>
      </c>
      <c r="I129" s="160" t="s">
        <v>97</v>
      </c>
      <c r="J129" s="160" t="s">
        <v>117</v>
      </c>
      <c r="K129" s="155"/>
      <c r="L129" s="155" t="s">
        <v>90</v>
      </c>
      <c r="M129" s="155">
        <v>207189.0</v>
      </c>
      <c r="N129" s="155" t="str">
        <f t="shared" si="2"/>
        <v>1719944595</v>
      </c>
      <c r="O129" s="155"/>
      <c r="P129" s="155" t="str">
        <f t="shared" si="3"/>
        <v/>
      </c>
      <c r="Q129" s="155" t="str">
        <f t="shared" si="4"/>
        <v/>
      </c>
    </row>
    <row r="130" hidden="1">
      <c r="A130" s="156" t="str">
        <f t="shared" si="1"/>
        <v>1032844595</v>
      </c>
      <c r="B130" s="156">
        <v>10328.0</v>
      </c>
      <c r="C130" s="157">
        <v>0.5729166666666666</v>
      </c>
      <c r="D130" s="158" t="s">
        <v>265</v>
      </c>
      <c r="E130" s="159">
        <v>23256.0</v>
      </c>
      <c r="F130" s="159">
        <v>44595.0</v>
      </c>
      <c r="G130" s="160" t="s">
        <v>86</v>
      </c>
      <c r="H130" s="160" t="s">
        <v>92</v>
      </c>
      <c r="I130" s="160" t="s">
        <v>101</v>
      </c>
      <c r="J130" s="160" t="s">
        <v>174</v>
      </c>
      <c r="K130" s="155"/>
      <c r="L130" s="155" t="s">
        <v>90</v>
      </c>
      <c r="M130" s="155">
        <v>207187.0</v>
      </c>
      <c r="N130" s="155" t="str">
        <f t="shared" si="2"/>
        <v>1032844595</v>
      </c>
      <c r="O130" s="155"/>
      <c r="P130" s="155" t="str">
        <f t="shared" si="3"/>
        <v/>
      </c>
      <c r="Q130" s="155" t="str">
        <f t="shared" si="4"/>
        <v/>
      </c>
    </row>
    <row r="131" hidden="1">
      <c r="A131" s="156" t="str">
        <f t="shared" si="1"/>
        <v>1269744595</v>
      </c>
      <c r="B131" s="156">
        <v>12697.0</v>
      </c>
      <c r="C131" s="157">
        <v>0.5833333333333334</v>
      </c>
      <c r="D131" s="158" t="s">
        <v>266</v>
      </c>
      <c r="E131" s="159">
        <v>30536.0</v>
      </c>
      <c r="F131" s="159">
        <v>44595.0</v>
      </c>
      <c r="G131" s="160" t="s">
        <v>86</v>
      </c>
      <c r="H131" s="160" t="s">
        <v>92</v>
      </c>
      <c r="I131" s="160" t="s">
        <v>101</v>
      </c>
      <c r="J131" s="160" t="s">
        <v>137</v>
      </c>
      <c r="K131" s="155"/>
      <c r="L131" s="155" t="s">
        <v>90</v>
      </c>
      <c r="M131" s="155">
        <v>207188.0</v>
      </c>
      <c r="N131" s="155" t="str">
        <f t="shared" si="2"/>
        <v>1269744595</v>
      </c>
      <c r="O131" s="155"/>
      <c r="P131" s="155" t="str">
        <f t="shared" si="3"/>
        <v/>
      </c>
      <c r="Q131" s="155" t="str">
        <f t="shared" si="4"/>
        <v/>
      </c>
    </row>
    <row r="132" hidden="1">
      <c r="A132" s="156" t="str">
        <f t="shared" si="1"/>
        <v>1633044595</v>
      </c>
      <c r="B132" s="156">
        <v>16330.0</v>
      </c>
      <c r="C132" s="157">
        <v>0.5833333333333334</v>
      </c>
      <c r="D132" s="158" t="s">
        <v>267</v>
      </c>
      <c r="E132" s="159">
        <v>24636.0</v>
      </c>
      <c r="F132" s="159">
        <v>44595.0</v>
      </c>
      <c r="G132" s="160" t="s">
        <v>86</v>
      </c>
      <c r="H132" s="160" t="s">
        <v>87</v>
      </c>
      <c r="I132" s="160" t="s">
        <v>97</v>
      </c>
      <c r="J132" s="160" t="s">
        <v>147</v>
      </c>
      <c r="K132" s="155"/>
      <c r="L132" s="155" t="s">
        <v>90</v>
      </c>
      <c r="M132" s="155">
        <v>207190.0</v>
      </c>
      <c r="N132" s="155" t="str">
        <f t="shared" si="2"/>
        <v>1633044595</v>
      </c>
      <c r="O132" s="155"/>
      <c r="P132" s="155" t="str">
        <f t="shared" si="3"/>
        <v/>
      </c>
      <c r="Q132" s="155" t="str">
        <f t="shared" si="4"/>
        <v/>
      </c>
    </row>
    <row r="133" hidden="1">
      <c r="A133" s="156" t="str">
        <f t="shared" si="1"/>
        <v>1804144595</v>
      </c>
      <c r="B133" s="156">
        <v>18041.0</v>
      </c>
      <c r="C133" s="157">
        <v>0.59375</v>
      </c>
      <c r="D133" s="158" t="s">
        <v>268</v>
      </c>
      <c r="E133" s="159">
        <v>19826.0</v>
      </c>
      <c r="F133" s="159">
        <v>44595.0</v>
      </c>
      <c r="G133" s="160" t="s">
        <v>108</v>
      </c>
      <c r="H133" s="160" t="s">
        <v>87</v>
      </c>
      <c r="I133" s="160" t="s">
        <v>88</v>
      </c>
      <c r="J133" s="160" t="s">
        <v>102</v>
      </c>
      <c r="K133" s="155"/>
      <c r="L133" s="155" t="s">
        <v>103</v>
      </c>
      <c r="M133" s="155"/>
      <c r="N133" s="155" t="str">
        <f t="shared" si="2"/>
        <v>1804144595</v>
      </c>
      <c r="O133" s="155"/>
      <c r="P133" s="155" t="str">
        <f t="shared" si="3"/>
        <v/>
      </c>
      <c r="Q133" s="155" t="str">
        <f t="shared" si="4"/>
        <v/>
      </c>
    </row>
    <row r="134" hidden="1">
      <c r="A134" s="156" t="str">
        <f t="shared" si="1"/>
        <v>1411744595</v>
      </c>
      <c r="B134" s="156">
        <v>14117.0</v>
      </c>
      <c r="C134" s="157">
        <v>0.6145833333333334</v>
      </c>
      <c r="D134" s="158" t="s">
        <v>269</v>
      </c>
      <c r="E134" s="159">
        <v>24626.0</v>
      </c>
      <c r="F134" s="159">
        <v>44595.0</v>
      </c>
      <c r="G134" s="160" t="s">
        <v>100</v>
      </c>
      <c r="H134" s="160" t="s">
        <v>87</v>
      </c>
      <c r="I134" s="160" t="s">
        <v>97</v>
      </c>
      <c r="J134" s="160" t="s">
        <v>106</v>
      </c>
      <c r="K134" s="155"/>
      <c r="L134" s="155" t="s">
        <v>253</v>
      </c>
      <c r="M134" s="155"/>
      <c r="N134" s="155" t="str">
        <f t="shared" si="2"/>
        <v>1411744595</v>
      </c>
      <c r="O134" s="155"/>
      <c r="P134" s="155" t="str">
        <f t="shared" si="3"/>
        <v/>
      </c>
      <c r="Q134" s="155" t="str">
        <f t="shared" si="4"/>
        <v/>
      </c>
    </row>
    <row r="135" hidden="1">
      <c r="A135" s="156" t="str">
        <f t="shared" si="1"/>
        <v>1248944596</v>
      </c>
      <c r="B135" s="156">
        <v>12489.0</v>
      </c>
      <c r="C135" s="157">
        <v>0.3333333333333333</v>
      </c>
      <c r="D135" s="158" t="s">
        <v>270</v>
      </c>
      <c r="E135" s="159">
        <v>21111.0</v>
      </c>
      <c r="F135" s="159">
        <v>44596.0</v>
      </c>
      <c r="G135" s="160" t="s">
        <v>122</v>
      </c>
      <c r="H135" s="160" t="s">
        <v>87</v>
      </c>
      <c r="I135" s="160" t="s">
        <v>97</v>
      </c>
      <c r="J135" s="160" t="s">
        <v>94</v>
      </c>
      <c r="K135" s="155"/>
      <c r="L135" s="155" t="s">
        <v>90</v>
      </c>
      <c r="M135" s="155" t="s">
        <v>271</v>
      </c>
      <c r="N135" s="155" t="str">
        <f t="shared" si="2"/>
        <v>1248944596</v>
      </c>
      <c r="O135" s="155"/>
      <c r="P135" s="155" t="str">
        <f t="shared" si="3"/>
        <v/>
      </c>
      <c r="Q135" s="155" t="str">
        <f t="shared" si="4"/>
        <v/>
      </c>
    </row>
    <row r="136" hidden="1">
      <c r="A136" s="156" t="str">
        <f t="shared" si="1"/>
        <v>1036844596</v>
      </c>
      <c r="B136" s="156">
        <v>10368.0</v>
      </c>
      <c r="C136" s="157">
        <v>0.3333333333333333</v>
      </c>
      <c r="D136" s="158" t="s">
        <v>272</v>
      </c>
      <c r="E136" s="159">
        <v>29922.0</v>
      </c>
      <c r="F136" s="159">
        <v>44596.0</v>
      </c>
      <c r="G136" s="160" t="s">
        <v>86</v>
      </c>
      <c r="H136" s="160" t="s">
        <v>92</v>
      </c>
      <c r="I136" s="160" t="s">
        <v>101</v>
      </c>
      <c r="J136" s="160" t="s">
        <v>174</v>
      </c>
      <c r="K136" s="155"/>
      <c r="L136" s="155" t="s">
        <v>90</v>
      </c>
      <c r="M136" s="155" t="s">
        <v>273</v>
      </c>
      <c r="N136" s="155" t="str">
        <f t="shared" si="2"/>
        <v>1036844596</v>
      </c>
      <c r="O136" s="155"/>
      <c r="P136" s="155" t="str">
        <f t="shared" si="3"/>
        <v/>
      </c>
      <c r="Q136" s="155" t="str">
        <f t="shared" si="4"/>
        <v/>
      </c>
    </row>
    <row r="137" hidden="1">
      <c r="A137" s="156" t="str">
        <f t="shared" si="1"/>
        <v>1300544596</v>
      </c>
      <c r="B137" s="156">
        <v>13005.0</v>
      </c>
      <c r="C137" s="157">
        <v>0.3541666666666667</v>
      </c>
      <c r="D137" s="158" t="s">
        <v>274</v>
      </c>
      <c r="E137" s="159">
        <v>22674.0</v>
      </c>
      <c r="F137" s="159">
        <v>44596.0</v>
      </c>
      <c r="G137" s="160" t="s">
        <v>112</v>
      </c>
      <c r="H137" s="160" t="s">
        <v>87</v>
      </c>
      <c r="I137" s="160" t="s">
        <v>88</v>
      </c>
      <c r="J137" s="160" t="s">
        <v>131</v>
      </c>
      <c r="K137" s="155"/>
      <c r="L137" s="155" t="s">
        <v>103</v>
      </c>
      <c r="M137" s="155"/>
      <c r="N137" s="155" t="str">
        <f t="shared" si="2"/>
        <v>1300544596</v>
      </c>
      <c r="O137" s="155"/>
      <c r="P137" s="155" t="str">
        <f t="shared" si="3"/>
        <v/>
      </c>
      <c r="Q137" s="155" t="str">
        <f t="shared" si="4"/>
        <v/>
      </c>
    </row>
    <row r="138" hidden="1">
      <c r="A138" s="156" t="str">
        <f t="shared" si="1"/>
        <v>1458144596</v>
      </c>
      <c r="B138" s="156">
        <v>14581.0</v>
      </c>
      <c r="C138" s="157">
        <v>0.3541666666666667</v>
      </c>
      <c r="D138" s="158" t="s">
        <v>275</v>
      </c>
      <c r="E138" s="159">
        <v>21223.0</v>
      </c>
      <c r="F138" s="159">
        <v>44596.0</v>
      </c>
      <c r="G138" s="160" t="s">
        <v>100</v>
      </c>
      <c r="H138" s="160" t="s">
        <v>87</v>
      </c>
      <c r="I138" s="160" t="s">
        <v>88</v>
      </c>
      <c r="J138" s="160" t="s">
        <v>113</v>
      </c>
      <c r="K138" s="155"/>
      <c r="L138" s="155" t="s">
        <v>103</v>
      </c>
      <c r="M138" s="155"/>
      <c r="N138" s="155" t="str">
        <f t="shared" si="2"/>
        <v>1458144596</v>
      </c>
      <c r="O138" s="155"/>
      <c r="P138" s="155" t="str">
        <f t="shared" si="3"/>
        <v/>
      </c>
      <c r="Q138" s="155" t="str">
        <f t="shared" si="4"/>
        <v/>
      </c>
    </row>
    <row r="139" hidden="1">
      <c r="A139" s="156" t="str">
        <f t="shared" si="1"/>
        <v>1591144596</v>
      </c>
      <c r="B139" s="156">
        <v>15911.0</v>
      </c>
      <c r="C139" s="157">
        <v>0.3541666666666667</v>
      </c>
      <c r="D139" s="158" t="s">
        <v>276</v>
      </c>
      <c r="E139" s="159">
        <v>29976.0</v>
      </c>
      <c r="F139" s="159">
        <v>44596.0</v>
      </c>
      <c r="G139" s="160" t="s">
        <v>86</v>
      </c>
      <c r="H139" s="160" t="s">
        <v>92</v>
      </c>
      <c r="I139" s="160" t="s">
        <v>101</v>
      </c>
      <c r="J139" s="160" t="s">
        <v>189</v>
      </c>
      <c r="K139" s="155"/>
      <c r="L139" s="155" t="s">
        <v>90</v>
      </c>
      <c r="M139" s="155" t="s">
        <v>277</v>
      </c>
      <c r="N139" s="155" t="str">
        <f t="shared" si="2"/>
        <v>1591144596</v>
      </c>
      <c r="O139" s="155"/>
      <c r="P139" s="155" t="str">
        <f t="shared" si="3"/>
        <v/>
      </c>
      <c r="Q139" s="155" t="str">
        <f t="shared" si="4"/>
        <v/>
      </c>
    </row>
    <row r="140" hidden="1">
      <c r="A140" s="156" t="str">
        <f t="shared" si="1"/>
        <v>943644596</v>
      </c>
      <c r="B140" s="156">
        <v>9436.0</v>
      </c>
      <c r="C140" s="157">
        <v>0.3645833333333333</v>
      </c>
      <c r="D140" s="158" t="s">
        <v>278</v>
      </c>
      <c r="E140" s="159">
        <v>16542.0</v>
      </c>
      <c r="F140" s="159">
        <v>44596.0</v>
      </c>
      <c r="G140" s="160" t="s">
        <v>100</v>
      </c>
      <c r="H140" s="160" t="s">
        <v>87</v>
      </c>
      <c r="I140" s="160" t="s">
        <v>88</v>
      </c>
      <c r="J140" s="160" t="s">
        <v>102</v>
      </c>
      <c r="K140" s="155"/>
      <c r="L140" s="155" t="s">
        <v>103</v>
      </c>
      <c r="M140" s="155"/>
      <c r="N140" s="155" t="str">
        <f t="shared" si="2"/>
        <v>943644596</v>
      </c>
      <c r="O140" s="155"/>
      <c r="P140" s="155" t="str">
        <f t="shared" si="3"/>
        <v/>
      </c>
      <c r="Q140" s="155" t="str">
        <f t="shared" si="4"/>
        <v/>
      </c>
    </row>
    <row r="141" hidden="1">
      <c r="A141" s="156" t="str">
        <f t="shared" si="1"/>
        <v>923944596</v>
      </c>
      <c r="B141" s="156">
        <v>9239.0</v>
      </c>
      <c r="C141" s="157">
        <v>0.375</v>
      </c>
      <c r="D141" s="158" t="s">
        <v>279</v>
      </c>
      <c r="E141" s="159">
        <v>17941.0</v>
      </c>
      <c r="F141" s="159">
        <v>44596.0</v>
      </c>
      <c r="G141" s="160" t="s">
        <v>122</v>
      </c>
      <c r="H141" s="160" t="s">
        <v>92</v>
      </c>
      <c r="I141" s="160" t="s">
        <v>101</v>
      </c>
      <c r="J141" s="160" t="s">
        <v>147</v>
      </c>
      <c r="K141" s="155"/>
      <c r="L141" s="155" t="s">
        <v>90</v>
      </c>
      <c r="M141" s="155" t="s">
        <v>280</v>
      </c>
      <c r="N141" s="155" t="str">
        <f t="shared" si="2"/>
        <v>923944596</v>
      </c>
      <c r="O141" s="155"/>
      <c r="P141" s="155" t="str">
        <f t="shared" si="3"/>
        <v/>
      </c>
      <c r="Q141" s="155" t="str">
        <f t="shared" si="4"/>
        <v/>
      </c>
    </row>
    <row r="142" hidden="1">
      <c r="A142" s="156" t="str">
        <f t="shared" si="1"/>
        <v>1078044596</v>
      </c>
      <c r="B142" s="156">
        <v>10780.0</v>
      </c>
      <c r="C142" s="157">
        <v>0.375</v>
      </c>
      <c r="D142" s="158" t="s">
        <v>281</v>
      </c>
      <c r="E142" s="159">
        <v>17668.0</v>
      </c>
      <c r="F142" s="159">
        <v>44596.0</v>
      </c>
      <c r="G142" s="160" t="s">
        <v>112</v>
      </c>
      <c r="H142" s="160" t="s">
        <v>87</v>
      </c>
      <c r="I142" s="160" t="s">
        <v>88</v>
      </c>
      <c r="J142" s="160" t="s">
        <v>131</v>
      </c>
      <c r="K142" s="155"/>
      <c r="L142" s="155" t="s">
        <v>103</v>
      </c>
      <c r="M142" s="155"/>
      <c r="N142" s="155" t="str">
        <f t="shared" si="2"/>
        <v>1078044596</v>
      </c>
      <c r="O142" s="155"/>
      <c r="P142" s="155" t="str">
        <f t="shared" si="3"/>
        <v/>
      </c>
      <c r="Q142" s="155" t="str">
        <f t="shared" si="4"/>
        <v/>
      </c>
    </row>
    <row r="143" hidden="1">
      <c r="A143" s="156" t="str">
        <f t="shared" si="1"/>
        <v>1691344596</v>
      </c>
      <c r="B143" s="156">
        <v>16913.0</v>
      </c>
      <c r="C143" s="157">
        <v>0.375</v>
      </c>
      <c r="D143" s="158" t="s">
        <v>282</v>
      </c>
      <c r="E143" s="159">
        <v>20603.0</v>
      </c>
      <c r="F143" s="159">
        <v>44596.0</v>
      </c>
      <c r="G143" s="160" t="s">
        <v>100</v>
      </c>
      <c r="H143" s="160" t="s">
        <v>87</v>
      </c>
      <c r="I143" s="160" t="s">
        <v>88</v>
      </c>
      <c r="J143" s="160" t="s">
        <v>131</v>
      </c>
      <c r="K143" s="155"/>
      <c r="L143" s="155" t="s">
        <v>103</v>
      </c>
      <c r="M143" s="155"/>
      <c r="N143" s="155" t="str">
        <f t="shared" si="2"/>
        <v>1691344596</v>
      </c>
      <c r="O143" s="155"/>
      <c r="P143" s="155" t="str">
        <f t="shared" si="3"/>
        <v/>
      </c>
      <c r="Q143" s="155" t="str">
        <f t="shared" si="4"/>
        <v/>
      </c>
    </row>
    <row r="144" hidden="1">
      <c r="A144" s="156" t="str">
        <f t="shared" si="1"/>
        <v>1417244596</v>
      </c>
      <c r="B144" s="156">
        <v>14172.0</v>
      </c>
      <c r="C144" s="157">
        <v>0.3854166666666667</v>
      </c>
      <c r="D144" s="158" t="s">
        <v>283</v>
      </c>
      <c r="E144" s="159">
        <v>17875.0</v>
      </c>
      <c r="F144" s="159">
        <v>44596.0</v>
      </c>
      <c r="G144" s="160" t="s">
        <v>86</v>
      </c>
      <c r="H144" s="160" t="s">
        <v>92</v>
      </c>
      <c r="I144" s="160" t="s">
        <v>101</v>
      </c>
      <c r="J144" s="160" t="s">
        <v>147</v>
      </c>
      <c r="K144" s="155"/>
      <c r="L144" s="155" t="s">
        <v>90</v>
      </c>
      <c r="M144" s="155" t="s">
        <v>284</v>
      </c>
      <c r="N144" s="155" t="str">
        <f t="shared" si="2"/>
        <v>1417244596</v>
      </c>
      <c r="O144" s="155"/>
      <c r="P144" s="155" t="str">
        <f t="shared" si="3"/>
        <v/>
      </c>
      <c r="Q144" s="155" t="str">
        <f t="shared" si="4"/>
        <v/>
      </c>
    </row>
    <row r="145" hidden="1">
      <c r="A145" s="156" t="str">
        <f t="shared" si="1"/>
        <v>1680444596</v>
      </c>
      <c r="B145" s="156">
        <v>16804.0</v>
      </c>
      <c r="C145" s="157">
        <v>0.3958333333333333</v>
      </c>
      <c r="D145" s="158" t="s">
        <v>285</v>
      </c>
      <c r="E145" s="159">
        <v>14781.0</v>
      </c>
      <c r="F145" s="159">
        <v>44596.0</v>
      </c>
      <c r="G145" s="160" t="s">
        <v>100</v>
      </c>
      <c r="H145" s="160" t="s">
        <v>87</v>
      </c>
      <c r="I145" s="160" t="s">
        <v>88</v>
      </c>
      <c r="J145" s="160" t="s">
        <v>113</v>
      </c>
      <c r="K145" s="155"/>
      <c r="L145" s="155" t="s">
        <v>103</v>
      </c>
      <c r="M145" s="155"/>
      <c r="N145" s="155" t="str">
        <f t="shared" si="2"/>
        <v>1680444596</v>
      </c>
      <c r="O145" s="155"/>
      <c r="P145" s="155" t="str">
        <f t="shared" si="3"/>
        <v/>
      </c>
      <c r="Q145" s="155" t="str">
        <f t="shared" si="4"/>
        <v/>
      </c>
    </row>
    <row r="146" hidden="1">
      <c r="A146" s="156" t="str">
        <f t="shared" si="1"/>
        <v>1520944596</v>
      </c>
      <c r="B146" s="156">
        <v>15209.0</v>
      </c>
      <c r="C146" s="157">
        <v>0.40625</v>
      </c>
      <c r="D146" s="158" t="s">
        <v>286</v>
      </c>
      <c r="E146" s="159">
        <v>14594.0</v>
      </c>
      <c r="F146" s="159">
        <v>44596.0</v>
      </c>
      <c r="G146" s="160" t="s">
        <v>100</v>
      </c>
      <c r="H146" s="160" t="s">
        <v>92</v>
      </c>
      <c r="I146" s="160" t="s">
        <v>101</v>
      </c>
      <c r="J146" s="160" t="s">
        <v>102</v>
      </c>
      <c r="K146" s="155"/>
      <c r="L146" s="155" t="s">
        <v>103</v>
      </c>
      <c r="M146" s="155"/>
      <c r="N146" s="155" t="str">
        <f t="shared" si="2"/>
        <v>1520944596</v>
      </c>
      <c r="O146" s="155"/>
      <c r="P146" s="155" t="str">
        <f t="shared" si="3"/>
        <v/>
      </c>
      <c r="Q146" s="155" t="str">
        <f t="shared" si="4"/>
        <v/>
      </c>
    </row>
    <row r="147" hidden="1">
      <c r="A147" s="156" t="str">
        <f t="shared" si="1"/>
        <v>1617844596</v>
      </c>
      <c r="B147" s="156">
        <v>16178.0</v>
      </c>
      <c r="C147" s="157">
        <v>0.4166666666666667</v>
      </c>
      <c r="D147" s="158" t="s">
        <v>287</v>
      </c>
      <c r="E147" s="159">
        <v>16356.0</v>
      </c>
      <c r="F147" s="159">
        <v>44596.0</v>
      </c>
      <c r="G147" s="160" t="s">
        <v>122</v>
      </c>
      <c r="H147" s="160" t="s">
        <v>87</v>
      </c>
      <c r="I147" s="160" t="s">
        <v>88</v>
      </c>
      <c r="J147" s="160" t="s">
        <v>89</v>
      </c>
      <c r="K147" s="155"/>
      <c r="L147" s="155" t="s">
        <v>90</v>
      </c>
      <c r="M147" s="155" t="s">
        <v>288</v>
      </c>
      <c r="N147" s="155" t="str">
        <f t="shared" si="2"/>
        <v>1617844596</v>
      </c>
      <c r="O147" s="155"/>
      <c r="P147" s="155" t="str">
        <f t="shared" si="3"/>
        <v/>
      </c>
      <c r="Q147" s="155" t="str">
        <f t="shared" si="4"/>
        <v/>
      </c>
    </row>
    <row r="148" hidden="1">
      <c r="A148" s="156" t="str">
        <f t="shared" si="1"/>
        <v>1558944596</v>
      </c>
      <c r="B148" s="156">
        <v>15589.0</v>
      </c>
      <c r="C148" s="157">
        <v>0.4166666666666667</v>
      </c>
      <c r="D148" s="158" t="s">
        <v>289</v>
      </c>
      <c r="E148" s="159">
        <v>24482.0</v>
      </c>
      <c r="F148" s="159">
        <v>44596.0</v>
      </c>
      <c r="G148" s="160" t="s">
        <v>112</v>
      </c>
      <c r="H148" s="160" t="s">
        <v>87</v>
      </c>
      <c r="I148" s="160" t="s">
        <v>88</v>
      </c>
      <c r="J148" s="160" t="s">
        <v>102</v>
      </c>
      <c r="K148" s="155"/>
      <c r="L148" s="155" t="s">
        <v>103</v>
      </c>
      <c r="M148" s="155"/>
      <c r="N148" s="155" t="str">
        <f t="shared" si="2"/>
        <v>1558944596</v>
      </c>
      <c r="O148" s="155"/>
      <c r="P148" s="155" t="str">
        <f t="shared" si="3"/>
        <v/>
      </c>
      <c r="Q148" s="155" t="str">
        <f t="shared" si="4"/>
        <v/>
      </c>
    </row>
    <row r="149" hidden="1">
      <c r="A149" s="156" t="str">
        <f t="shared" si="1"/>
        <v>1675744596</v>
      </c>
      <c r="B149" s="156">
        <v>16757.0</v>
      </c>
      <c r="C149" s="157">
        <v>0.4375</v>
      </c>
      <c r="D149" s="158" t="s">
        <v>290</v>
      </c>
      <c r="E149" s="159">
        <v>22411.0</v>
      </c>
      <c r="F149" s="159">
        <v>44596.0</v>
      </c>
      <c r="G149" s="160" t="s">
        <v>86</v>
      </c>
      <c r="H149" s="160" t="s">
        <v>87</v>
      </c>
      <c r="I149" s="160" t="s">
        <v>97</v>
      </c>
      <c r="J149" s="160" t="s">
        <v>291</v>
      </c>
      <c r="K149" s="155"/>
      <c r="L149" s="155" t="s">
        <v>90</v>
      </c>
      <c r="M149" s="155" t="s">
        <v>292</v>
      </c>
      <c r="N149" s="155" t="str">
        <f t="shared" si="2"/>
        <v>1675744596</v>
      </c>
      <c r="O149" s="155"/>
      <c r="P149" s="155" t="str">
        <f t="shared" si="3"/>
        <v/>
      </c>
      <c r="Q149" s="155" t="str">
        <f t="shared" si="4"/>
        <v/>
      </c>
    </row>
    <row r="150" hidden="1">
      <c r="A150" s="156" t="str">
        <f t="shared" si="1"/>
        <v>1259244596</v>
      </c>
      <c r="B150" s="156">
        <v>12592.0</v>
      </c>
      <c r="C150" s="157">
        <v>0.4375</v>
      </c>
      <c r="D150" s="158" t="s">
        <v>293</v>
      </c>
      <c r="E150" s="159">
        <v>22417.0</v>
      </c>
      <c r="F150" s="159">
        <v>44596.0</v>
      </c>
      <c r="G150" s="160" t="s">
        <v>100</v>
      </c>
      <c r="H150" s="160" t="s">
        <v>87</v>
      </c>
      <c r="I150" s="160" t="s">
        <v>88</v>
      </c>
      <c r="J150" s="160" t="s">
        <v>113</v>
      </c>
      <c r="K150" s="155"/>
      <c r="L150" s="155" t="s">
        <v>103</v>
      </c>
      <c r="M150" s="155"/>
      <c r="N150" s="155" t="str">
        <f t="shared" si="2"/>
        <v>1259244596</v>
      </c>
      <c r="O150" s="155"/>
      <c r="P150" s="155" t="str">
        <f t="shared" si="3"/>
        <v/>
      </c>
      <c r="Q150" s="155" t="str">
        <f t="shared" si="4"/>
        <v/>
      </c>
    </row>
    <row r="151" hidden="1">
      <c r="A151" s="156" t="str">
        <f t="shared" si="1"/>
        <v>986344596</v>
      </c>
      <c r="B151" s="156">
        <v>9863.0</v>
      </c>
      <c r="C151" s="157">
        <v>0.4375</v>
      </c>
      <c r="D151" s="158" t="s">
        <v>294</v>
      </c>
      <c r="E151" s="159">
        <v>17578.0</v>
      </c>
      <c r="F151" s="159">
        <v>44596.0</v>
      </c>
      <c r="G151" s="160" t="s">
        <v>112</v>
      </c>
      <c r="H151" s="160" t="s">
        <v>92</v>
      </c>
      <c r="I151" s="160" t="s">
        <v>101</v>
      </c>
      <c r="J151" s="160" t="s">
        <v>199</v>
      </c>
      <c r="K151" s="155"/>
      <c r="L151" s="155" t="s">
        <v>103</v>
      </c>
      <c r="M151" s="155"/>
      <c r="N151" s="155" t="str">
        <f t="shared" si="2"/>
        <v>986344596</v>
      </c>
      <c r="O151" s="155"/>
      <c r="P151" s="155" t="str">
        <f t="shared" si="3"/>
        <v/>
      </c>
      <c r="Q151" s="155" t="str">
        <f t="shared" si="4"/>
        <v/>
      </c>
    </row>
    <row r="152" hidden="1">
      <c r="A152" s="156" t="str">
        <f t="shared" si="1"/>
        <v>1552944596</v>
      </c>
      <c r="B152" s="156">
        <v>15529.0</v>
      </c>
      <c r="C152" s="157">
        <v>0.4479166666666667</v>
      </c>
      <c r="D152" s="158" t="s">
        <v>295</v>
      </c>
      <c r="E152" s="159">
        <v>24662.0</v>
      </c>
      <c r="F152" s="159">
        <v>44596.0</v>
      </c>
      <c r="G152" s="160" t="s">
        <v>100</v>
      </c>
      <c r="H152" s="160" t="s">
        <v>87</v>
      </c>
      <c r="I152" s="160" t="s">
        <v>88</v>
      </c>
      <c r="J152" s="160" t="s">
        <v>131</v>
      </c>
      <c r="K152" s="155"/>
      <c r="L152" s="155" t="s">
        <v>103</v>
      </c>
      <c r="M152" s="155"/>
      <c r="N152" s="155" t="str">
        <f t="shared" si="2"/>
        <v>1552944596</v>
      </c>
      <c r="O152" s="155"/>
      <c r="P152" s="155" t="str">
        <f t="shared" si="3"/>
        <v/>
      </c>
      <c r="Q152" s="155" t="str">
        <f t="shared" si="4"/>
        <v/>
      </c>
    </row>
    <row r="153" hidden="1">
      <c r="A153" s="156" t="str">
        <f t="shared" si="1"/>
        <v>1771344596</v>
      </c>
      <c r="B153" s="156">
        <v>17713.0</v>
      </c>
      <c r="C153" s="157">
        <v>0.4479166666666667</v>
      </c>
      <c r="D153" s="158" t="s">
        <v>296</v>
      </c>
      <c r="E153" s="159">
        <v>21325.0</v>
      </c>
      <c r="F153" s="159">
        <v>44596.0</v>
      </c>
      <c r="G153" s="160" t="s">
        <v>122</v>
      </c>
      <c r="H153" s="160" t="s">
        <v>92</v>
      </c>
      <c r="I153" s="160" t="s">
        <v>101</v>
      </c>
      <c r="J153" s="160" t="s">
        <v>154</v>
      </c>
      <c r="K153" s="155"/>
      <c r="L153" s="155" t="s">
        <v>90</v>
      </c>
      <c r="M153" s="155" t="s">
        <v>297</v>
      </c>
      <c r="N153" s="155" t="str">
        <f t="shared" si="2"/>
        <v>1771344596</v>
      </c>
      <c r="O153" s="155"/>
      <c r="P153" s="155" t="str">
        <f t="shared" si="3"/>
        <v/>
      </c>
      <c r="Q153" s="155" t="str">
        <f t="shared" si="4"/>
        <v/>
      </c>
    </row>
    <row r="154" hidden="1">
      <c r="A154" s="156" t="str">
        <f t="shared" si="1"/>
        <v>1656044596</v>
      </c>
      <c r="B154" s="156">
        <v>16560.0</v>
      </c>
      <c r="C154" s="157">
        <v>0.4479166666666667</v>
      </c>
      <c r="D154" s="158" t="s">
        <v>298</v>
      </c>
      <c r="E154" s="159">
        <v>17367.0</v>
      </c>
      <c r="F154" s="159">
        <v>44596.0</v>
      </c>
      <c r="G154" s="160" t="s">
        <v>122</v>
      </c>
      <c r="H154" s="160" t="s">
        <v>92</v>
      </c>
      <c r="I154" s="160" t="s">
        <v>101</v>
      </c>
      <c r="J154" s="160" t="s">
        <v>94</v>
      </c>
      <c r="K154" s="155"/>
      <c r="L154" s="155" t="s">
        <v>90</v>
      </c>
      <c r="M154" s="155" t="s">
        <v>299</v>
      </c>
      <c r="N154" s="155" t="str">
        <f t="shared" si="2"/>
        <v>1656044596</v>
      </c>
      <c r="O154" s="155"/>
      <c r="P154" s="155" t="str">
        <f t="shared" si="3"/>
        <v/>
      </c>
      <c r="Q154" s="155" t="str">
        <f t="shared" si="4"/>
        <v/>
      </c>
    </row>
    <row r="155" hidden="1">
      <c r="A155" s="156" t="str">
        <f t="shared" si="1"/>
        <v>1040044596</v>
      </c>
      <c r="B155" s="156">
        <v>10400.0</v>
      </c>
      <c r="C155" s="157">
        <v>0.4583333333333333</v>
      </c>
      <c r="D155" s="158" t="s">
        <v>300</v>
      </c>
      <c r="E155" s="159">
        <v>23351.0</v>
      </c>
      <c r="F155" s="159">
        <v>44596.0</v>
      </c>
      <c r="G155" s="160" t="s">
        <v>122</v>
      </c>
      <c r="H155" s="160" t="s">
        <v>92</v>
      </c>
      <c r="I155" s="160" t="s">
        <v>101</v>
      </c>
      <c r="J155" s="160" t="s">
        <v>301</v>
      </c>
      <c r="K155" s="155"/>
      <c r="L155" s="155" t="s">
        <v>90</v>
      </c>
      <c r="M155" s="155" t="s">
        <v>302</v>
      </c>
      <c r="N155" s="155" t="str">
        <f t="shared" si="2"/>
        <v>1040044596</v>
      </c>
      <c r="O155" s="155"/>
      <c r="P155" s="155" t="str">
        <f t="shared" si="3"/>
        <v/>
      </c>
      <c r="Q155" s="155" t="str">
        <f t="shared" si="4"/>
        <v/>
      </c>
    </row>
    <row r="156" hidden="1">
      <c r="A156" s="156" t="str">
        <f t="shared" si="1"/>
        <v>1599344596</v>
      </c>
      <c r="B156" s="156">
        <v>15993.0</v>
      </c>
      <c r="C156" s="157">
        <v>0.46875</v>
      </c>
      <c r="D156" s="158" t="s">
        <v>303</v>
      </c>
      <c r="E156" s="159">
        <v>30933.0</v>
      </c>
      <c r="F156" s="159">
        <v>44596.0</v>
      </c>
      <c r="G156" s="160" t="s">
        <v>100</v>
      </c>
      <c r="H156" s="160" t="s">
        <v>92</v>
      </c>
      <c r="I156" s="160" t="s">
        <v>101</v>
      </c>
      <c r="J156" s="160" t="s">
        <v>106</v>
      </c>
      <c r="K156" s="155"/>
      <c r="L156" s="155" t="s">
        <v>103</v>
      </c>
      <c r="M156" s="155"/>
      <c r="N156" s="155" t="str">
        <f t="shared" si="2"/>
        <v>1599344596</v>
      </c>
      <c r="O156" s="155"/>
      <c r="P156" s="155" t="str">
        <f t="shared" si="3"/>
        <v/>
      </c>
      <c r="Q156" s="155" t="str">
        <f t="shared" si="4"/>
        <v/>
      </c>
    </row>
    <row r="157" hidden="1">
      <c r="A157" s="156" t="str">
        <f t="shared" si="1"/>
        <v>1202744596</v>
      </c>
      <c r="B157" s="156">
        <v>12027.0</v>
      </c>
      <c r="C157" s="157">
        <v>0.5416666666666666</v>
      </c>
      <c r="D157" s="158" t="s">
        <v>304</v>
      </c>
      <c r="E157" s="159">
        <v>23428.0</v>
      </c>
      <c r="F157" s="159">
        <v>44596.0</v>
      </c>
      <c r="G157" s="160" t="s">
        <v>100</v>
      </c>
      <c r="H157" s="160" t="s">
        <v>87</v>
      </c>
      <c r="I157" s="160" t="s">
        <v>88</v>
      </c>
      <c r="J157" s="160" t="s">
        <v>113</v>
      </c>
      <c r="K157" s="155"/>
      <c r="L157" s="155" t="s">
        <v>103</v>
      </c>
      <c r="M157" s="155"/>
      <c r="N157" s="155" t="str">
        <f t="shared" si="2"/>
        <v>1202744596</v>
      </c>
      <c r="O157" s="155"/>
      <c r="P157" s="155" t="str">
        <f t="shared" si="3"/>
        <v/>
      </c>
      <c r="Q157" s="155" t="str">
        <f t="shared" si="4"/>
        <v/>
      </c>
    </row>
    <row r="158" hidden="1">
      <c r="A158" s="156" t="str">
        <f t="shared" si="1"/>
        <v>1135544596</v>
      </c>
      <c r="B158" s="156">
        <v>11355.0</v>
      </c>
      <c r="C158" s="157">
        <v>0.5520833333333334</v>
      </c>
      <c r="D158" s="158" t="s">
        <v>305</v>
      </c>
      <c r="E158" s="159">
        <v>21117.0</v>
      </c>
      <c r="F158" s="159">
        <v>44596.0</v>
      </c>
      <c r="G158" s="160" t="s">
        <v>112</v>
      </c>
      <c r="H158" s="160" t="s">
        <v>87</v>
      </c>
      <c r="I158" s="160" t="s">
        <v>88</v>
      </c>
      <c r="J158" s="160" t="s">
        <v>102</v>
      </c>
      <c r="K158" s="155"/>
      <c r="L158" s="155" t="s">
        <v>103</v>
      </c>
      <c r="M158" s="155"/>
      <c r="N158" s="155" t="str">
        <f t="shared" si="2"/>
        <v>1135544596</v>
      </c>
      <c r="O158" s="155"/>
      <c r="P158" s="155" t="str">
        <f t="shared" si="3"/>
        <v/>
      </c>
      <c r="Q158" s="155" t="str">
        <f t="shared" si="4"/>
        <v/>
      </c>
    </row>
    <row r="159" hidden="1">
      <c r="A159" s="156" t="str">
        <f t="shared" si="1"/>
        <v>1249944596</v>
      </c>
      <c r="B159" s="156">
        <v>12499.0</v>
      </c>
      <c r="C159" s="157">
        <v>0.5625</v>
      </c>
      <c r="D159" s="158" t="s">
        <v>306</v>
      </c>
      <c r="E159" s="159">
        <v>20699.0</v>
      </c>
      <c r="F159" s="159">
        <v>44596.0</v>
      </c>
      <c r="G159" s="160" t="s">
        <v>112</v>
      </c>
      <c r="H159" s="160" t="s">
        <v>87</v>
      </c>
      <c r="I159" s="160" t="s">
        <v>88</v>
      </c>
      <c r="J159" s="160" t="s">
        <v>102</v>
      </c>
      <c r="K159" s="155"/>
      <c r="L159" s="155" t="s">
        <v>103</v>
      </c>
      <c r="M159" s="155"/>
      <c r="N159" s="155" t="str">
        <f t="shared" si="2"/>
        <v>1249944596</v>
      </c>
      <c r="O159" s="155"/>
      <c r="P159" s="155" t="str">
        <f t="shared" si="3"/>
        <v/>
      </c>
      <c r="Q159" s="155" t="str">
        <f t="shared" si="4"/>
        <v/>
      </c>
    </row>
    <row r="160" hidden="1">
      <c r="A160" s="156" t="str">
        <f t="shared" si="1"/>
        <v>1689644596</v>
      </c>
      <c r="B160" s="156">
        <v>16896.0</v>
      </c>
      <c r="C160" s="157">
        <v>0.5625</v>
      </c>
      <c r="D160" s="158" t="s">
        <v>307</v>
      </c>
      <c r="E160" s="159">
        <v>22688.0</v>
      </c>
      <c r="F160" s="159">
        <v>44596.0</v>
      </c>
      <c r="G160" s="160" t="s">
        <v>86</v>
      </c>
      <c r="H160" s="160" t="s">
        <v>92</v>
      </c>
      <c r="I160" s="160" t="s">
        <v>101</v>
      </c>
      <c r="J160" s="160" t="s">
        <v>308</v>
      </c>
      <c r="K160" s="155"/>
      <c r="L160" s="155" t="s">
        <v>90</v>
      </c>
      <c r="M160" s="155" t="s">
        <v>309</v>
      </c>
      <c r="N160" s="155" t="str">
        <f t="shared" si="2"/>
        <v>1689644596</v>
      </c>
      <c r="O160" s="155"/>
      <c r="P160" s="155" t="str">
        <f t="shared" si="3"/>
        <v/>
      </c>
      <c r="Q160" s="155" t="str">
        <f t="shared" si="4"/>
        <v/>
      </c>
    </row>
    <row r="161" hidden="1">
      <c r="A161" s="156" t="str">
        <f t="shared" si="1"/>
        <v>1085444596</v>
      </c>
      <c r="B161" s="156">
        <v>10854.0</v>
      </c>
      <c r="C161" s="157">
        <v>0.5833333333333334</v>
      </c>
      <c r="D161" s="158" t="s">
        <v>310</v>
      </c>
      <c r="E161" s="159">
        <v>26580.0</v>
      </c>
      <c r="F161" s="159">
        <v>44596.0</v>
      </c>
      <c r="G161" s="160" t="s">
        <v>86</v>
      </c>
      <c r="H161" s="160" t="s">
        <v>92</v>
      </c>
      <c r="I161" s="160" t="s">
        <v>101</v>
      </c>
      <c r="J161" s="160" t="s">
        <v>291</v>
      </c>
      <c r="K161" s="155"/>
      <c r="L161" s="155" t="s">
        <v>90</v>
      </c>
      <c r="M161" s="155" t="s">
        <v>311</v>
      </c>
      <c r="N161" s="155" t="str">
        <f t="shared" si="2"/>
        <v>1085444596</v>
      </c>
      <c r="O161" s="155"/>
      <c r="P161" s="155" t="str">
        <f t="shared" si="3"/>
        <v/>
      </c>
      <c r="Q161" s="155" t="str">
        <f t="shared" si="4"/>
        <v/>
      </c>
    </row>
    <row r="162" hidden="1">
      <c r="A162" s="156" t="str">
        <f t="shared" si="1"/>
        <v>1328344596</v>
      </c>
      <c r="B162" s="156">
        <v>13283.0</v>
      </c>
      <c r="C162" s="157">
        <v>0.5833333333333334</v>
      </c>
      <c r="D162" s="158" t="s">
        <v>312</v>
      </c>
      <c r="E162" s="159">
        <v>28196.0</v>
      </c>
      <c r="F162" s="159">
        <v>44596.0</v>
      </c>
      <c r="G162" s="160" t="s">
        <v>122</v>
      </c>
      <c r="H162" s="160" t="s">
        <v>92</v>
      </c>
      <c r="I162" s="160" t="s">
        <v>101</v>
      </c>
      <c r="J162" s="160" t="s">
        <v>147</v>
      </c>
      <c r="K162" s="155"/>
      <c r="L162" s="155" t="s">
        <v>90</v>
      </c>
      <c r="M162" s="155" t="s">
        <v>313</v>
      </c>
      <c r="N162" s="155" t="str">
        <f t="shared" si="2"/>
        <v>1328344596</v>
      </c>
      <c r="O162" s="155"/>
      <c r="P162" s="155" t="str">
        <f t="shared" si="3"/>
        <v/>
      </c>
      <c r="Q162" s="155" t="str">
        <f t="shared" si="4"/>
        <v/>
      </c>
    </row>
    <row r="163" hidden="1">
      <c r="A163" s="156" t="str">
        <f t="shared" si="1"/>
        <v>1333144596</v>
      </c>
      <c r="B163" s="156">
        <v>13331.0</v>
      </c>
      <c r="C163" s="157">
        <v>0.6041666666666666</v>
      </c>
      <c r="D163" s="158" t="s">
        <v>314</v>
      </c>
      <c r="E163" s="159">
        <v>17613.0</v>
      </c>
      <c r="F163" s="159">
        <v>44596.0</v>
      </c>
      <c r="G163" s="160" t="s">
        <v>122</v>
      </c>
      <c r="H163" s="160" t="s">
        <v>92</v>
      </c>
      <c r="I163" s="160" t="s">
        <v>101</v>
      </c>
      <c r="J163" s="160" t="s">
        <v>221</v>
      </c>
      <c r="K163" s="155"/>
      <c r="L163" s="155" t="s">
        <v>90</v>
      </c>
      <c r="M163" s="155" t="s">
        <v>315</v>
      </c>
      <c r="N163" s="155" t="str">
        <f t="shared" si="2"/>
        <v>1333144596</v>
      </c>
      <c r="O163" s="155"/>
      <c r="P163" s="155" t="str">
        <f t="shared" si="3"/>
        <v/>
      </c>
      <c r="Q163" s="155" t="str">
        <f t="shared" si="4"/>
        <v/>
      </c>
    </row>
    <row r="164" hidden="1">
      <c r="A164" s="156" t="str">
        <f t="shared" si="1"/>
        <v>1600844596</v>
      </c>
      <c r="B164" s="156">
        <v>16008.0</v>
      </c>
      <c r="C164" s="157">
        <v>0.6041666666666666</v>
      </c>
      <c r="D164" s="158" t="s">
        <v>316</v>
      </c>
      <c r="E164" s="159">
        <v>18674.0</v>
      </c>
      <c r="F164" s="159">
        <v>44596.0</v>
      </c>
      <c r="G164" s="160" t="s">
        <v>100</v>
      </c>
      <c r="H164" s="160" t="s">
        <v>87</v>
      </c>
      <c r="I164" s="160" t="s">
        <v>88</v>
      </c>
      <c r="J164" s="160" t="s">
        <v>119</v>
      </c>
      <c r="K164" s="155"/>
      <c r="L164" s="155" t="s">
        <v>103</v>
      </c>
      <c r="M164" s="155"/>
      <c r="N164" s="155" t="str">
        <f t="shared" si="2"/>
        <v>1600844596</v>
      </c>
      <c r="O164" s="155"/>
      <c r="P164" s="155" t="str">
        <f t="shared" si="3"/>
        <v/>
      </c>
      <c r="Q164" s="155" t="str">
        <f t="shared" si="4"/>
        <v/>
      </c>
    </row>
    <row r="165" hidden="1">
      <c r="A165" s="156" t="str">
        <f t="shared" si="1"/>
        <v>1080144596</v>
      </c>
      <c r="B165" s="156">
        <v>10801.0</v>
      </c>
      <c r="C165" s="157">
        <v>0.6145833333333334</v>
      </c>
      <c r="D165" s="158" t="s">
        <v>317</v>
      </c>
      <c r="E165" s="159">
        <v>28794.0</v>
      </c>
      <c r="F165" s="159">
        <v>44596.0</v>
      </c>
      <c r="G165" s="160" t="s">
        <v>122</v>
      </c>
      <c r="H165" s="160" t="s">
        <v>92</v>
      </c>
      <c r="I165" s="160" t="s">
        <v>101</v>
      </c>
      <c r="J165" s="160" t="s">
        <v>154</v>
      </c>
      <c r="K165" s="155"/>
      <c r="L165" s="155" t="s">
        <v>90</v>
      </c>
      <c r="M165" s="155" t="s">
        <v>318</v>
      </c>
      <c r="N165" s="155" t="str">
        <f t="shared" si="2"/>
        <v>1080144596</v>
      </c>
      <c r="O165" s="155"/>
      <c r="P165" s="155" t="str">
        <f t="shared" si="3"/>
        <v/>
      </c>
      <c r="Q165" s="155" t="str">
        <f t="shared" si="4"/>
        <v/>
      </c>
    </row>
    <row r="166" hidden="1">
      <c r="A166" s="156" t="str">
        <f t="shared" si="1"/>
        <v>1063244596</v>
      </c>
      <c r="B166" s="156">
        <v>10632.0</v>
      </c>
      <c r="C166" s="157">
        <v>0.625</v>
      </c>
      <c r="D166" s="158" t="s">
        <v>319</v>
      </c>
      <c r="E166" s="159">
        <v>22528.0</v>
      </c>
      <c r="F166" s="159">
        <v>44596.0</v>
      </c>
      <c r="G166" s="160" t="s">
        <v>112</v>
      </c>
      <c r="H166" s="160" t="s">
        <v>92</v>
      </c>
      <c r="I166" s="160" t="s">
        <v>101</v>
      </c>
      <c r="J166" s="160" t="s">
        <v>106</v>
      </c>
      <c r="K166" s="155"/>
      <c r="L166" s="155" t="s">
        <v>103</v>
      </c>
      <c r="M166" s="155"/>
      <c r="N166" s="155" t="str">
        <f t="shared" si="2"/>
        <v>1063244596</v>
      </c>
      <c r="O166" s="155"/>
      <c r="P166" s="155" t="str">
        <f t="shared" si="3"/>
        <v/>
      </c>
      <c r="Q166" s="155" t="str">
        <f t="shared" si="4"/>
        <v/>
      </c>
    </row>
    <row r="167" hidden="1">
      <c r="A167" s="156" t="str">
        <f t="shared" si="1"/>
        <v>1211844596</v>
      </c>
      <c r="B167" s="156">
        <v>12118.0</v>
      </c>
      <c r="C167" s="157">
        <v>0.6354166666666666</v>
      </c>
      <c r="D167" s="158" t="s">
        <v>320</v>
      </c>
      <c r="E167" s="159">
        <v>34867.0</v>
      </c>
      <c r="F167" s="159">
        <v>44596.0</v>
      </c>
      <c r="G167" s="160" t="s">
        <v>86</v>
      </c>
      <c r="H167" s="160" t="s">
        <v>92</v>
      </c>
      <c r="I167" s="160" t="s">
        <v>101</v>
      </c>
      <c r="J167" s="160" t="s">
        <v>301</v>
      </c>
      <c r="K167" s="155"/>
      <c r="L167" s="155" t="s">
        <v>90</v>
      </c>
      <c r="M167" s="155" t="s">
        <v>321</v>
      </c>
      <c r="N167" s="155" t="str">
        <f t="shared" si="2"/>
        <v>1211844596</v>
      </c>
      <c r="O167" s="155"/>
      <c r="P167" s="155" t="str">
        <f t="shared" si="3"/>
        <v/>
      </c>
      <c r="Q167" s="155" t="str">
        <f t="shared" si="4"/>
        <v/>
      </c>
    </row>
    <row r="168" hidden="1">
      <c r="A168" s="156" t="str">
        <f t="shared" si="1"/>
        <v>1563244599</v>
      </c>
      <c r="B168" s="156">
        <v>15632.0</v>
      </c>
      <c r="C168" s="157">
        <v>0.3125</v>
      </c>
      <c r="D168" s="158" t="s">
        <v>322</v>
      </c>
      <c r="E168" s="159">
        <v>23874.0</v>
      </c>
      <c r="F168" s="159">
        <v>44599.0</v>
      </c>
      <c r="G168" s="160" t="s">
        <v>86</v>
      </c>
      <c r="H168" s="160" t="s">
        <v>87</v>
      </c>
      <c r="I168" s="160" t="s">
        <v>88</v>
      </c>
      <c r="J168" s="160" t="s">
        <v>89</v>
      </c>
      <c r="K168" s="155"/>
      <c r="L168" s="155" t="s">
        <v>253</v>
      </c>
      <c r="M168" s="155">
        <v>207207.0</v>
      </c>
      <c r="N168" s="155" t="str">
        <f t="shared" si="2"/>
        <v>1563244599</v>
      </c>
      <c r="O168" s="155"/>
      <c r="P168" s="155" t="str">
        <f t="shared" si="3"/>
        <v/>
      </c>
      <c r="Q168" s="155" t="str">
        <f t="shared" si="4"/>
        <v/>
      </c>
    </row>
    <row r="169" hidden="1">
      <c r="A169" s="156" t="str">
        <f t="shared" si="1"/>
        <v>1416044599</v>
      </c>
      <c r="B169" s="156">
        <v>14160.0</v>
      </c>
      <c r="C169" s="157">
        <v>0.3229166666666667</v>
      </c>
      <c r="D169" s="158" t="s">
        <v>323</v>
      </c>
      <c r="E169" s="159">
        <v>29818.0</v>
      </c>
      <c r="F169" s="159">
        <v>44599.0</v>
      </c>
      <c r="G169" s="160" t="s">
        <v>86</v>
      </c>
      <c r="H169" s="160" t="s">
        <v>87</v>
      </c>
      <c r="I169" s="160" t="s">
        <v>97</v>
      </c>
      <c r="J169" s="160" t="s">
        <v>147</v>
      </c>
      <c r="K169" s="155"/>
      <c r="L169" s="155" t="s">
        <v>90</v>
      </c>
      <c r="M169" s="155" t="s">
        <v>324</v>
      </c>
      <c r="N169" s="155" t="str">
        <f t="shared" si="2"/>
        <v>1416044599</v>
      </c>
      <c r="O169" s="155"/>
      <c r="P169" s="155" t="str">
        <f t="shared" si="3"/>
        <v/>
      </c>
      <c r="Q169" s="155" t="str">
        <f t="shared" si="4"/>
        <v/>
      </c>
    </row>
    <row r="170" hidden="1">
      <c r="A170" s="156" t="str">
        <f t="shared" si="1"/>
        <v>1229244599</v>
      </c>
      <c r="B170" s="156">
        <v>12292.0</v>
      </c>
      <c r="C170" s="157">
        <v>0.3333333333333333</v>
      </c>
      <c r="D170" s="158" t="s">
        <v>325</v>
      </c>
      <c r="E170" s="159">
        <v>20548.0</v>
      </c>
      <c r="F170" s="159">
        <v>44599.0</v>
      </c>
      <c r="G170" s="160" t="s">
        <v>86</v>
      </c>
      <c r="H170" s="160" t="s">
        <v>92</v>
      </c>
      <c r="I170" s="160" t="s">
        <v>101</v>
      </c>
      <c r="J170" s="160" t="s">
        <v>221</v>
      </c>
      <c r="K170" s="155"/>
      <c r="L170" s="155" t="s">
        <v>90</v>
      </c>
      <c r="M170" s="155" t="s">
        <v>326</v>
      </c>
      <c r="N170" s="155" t="str">
        <f t="shared" si="2"/>
        <v>1229244599</v>
      </c>
      <c r="O170" s="155"/>
      <c r="P170" s="155" t="str">
        <f t="shared" si="3"/>
        <v/>
      </c>
      <c r="Q170" s="155" t="str">
        <f t="shared" si="4"/>
        <v/>
      </c>
    </row>
    <row r="171" hidden="1">
      <c r="A171" s="156" t="str">
        <f t="shared" si="1"/>
        <v>1421944599</v>
      </c>
      <c r="B171" s="156">
        <v>14219.0</v>
      </c>
      <c r="C171" s="157">
        <v>0.3645833333333333</v>
      </c>
      <c r="D171" s="158" t="s">
        <v>327</v>
      </c>
      <c r="E171" s="159">
        <v>24977.0</v>
      </c>
      <c r="F171" s="159">
        <v>44599.0</v>
      </c>
      <c r="G171" s="160" t="s">
        <v>122</v>
      </c>
      <c r="H171" s="160" t="s">
        <v>92</v>
      </c>
      <c r="I171" s="160" t="s">
        <v>101</v>
      </c>
      <c r="J171" s="160" t="s">
        <v>174</v>
      </c>
      <c r="K171" s="155"/>
      <c r="L171" s="155" t="s">
        <v>90</v>
      </c>
      <c r="M171" s="155" t="s">
        <v>328</v>
      </c>
      <c r="N171" s="155" t="str">
        <f t="shared" si="2"/>
        <v>1421944599</v>
      </c>
      <c r="O171" s="155"/>
      <c r="P171" s="155" t="str">
        <f t="shared" si="3"/>
        <v/>
      </c>
      <c r="Q171" s="155" t="str">
        <f t="shared" si="4"/>
        <v/>
      </c>
    </row>
    <row r="172" hidden="1">
      <c r="A172" s="156" t="str">
        <f t="shared" si="1"/>
        <v>1786244599</v>
      </c>
      <c r="B172" s="156">
        <v>17862.0</v>
      </c>
      <c r="C172" s="157">
        <v>0.3645833333333333</v>
      </c>
      <c r="D172" s="158" t="s">
        <v>329</v>
      </c>
      <c r="E172" s="159">
        <v>27210.0</v>
      </c>
      <c r="F172" s="159">
        <v>44599.0</v>
      </c>
      <c r="G172" s="160" t="s">
        <v>96</v>
      </c>
      <c r="H172" s="160" t="s">
        <v>87</v>
      </c>
      <c r="I172" s="160" t="s">
        <v>97</v>
      </c>
      <c r="J172" s="160" t="s">
        <v>154</v>
      </c>
      <c r="K172" s="155"/>
      <c r="L172" s="155" t="s">
        <v>90</v>
      </c>
      <c r="M172" s="155" t="s">
        <v>330</v>
      </c>
      <c r="N172" s="155" t="str">
        <f t="shared" si="2"/>
        <v>1786244599</v>
      </c>
      <c r="O172" s="155"/>
      <c r="P172" s="155" t="str">
        <f t="shared" si="3"/>
        <v/>
      </c>
      <c r="Q172" s="155" t="str">
        <f t="shared" si="4"/>
        <v/>
      </c>
    </row>
    <row r="173" hidden="1">
      <c r="A173" s="156" t="str">
        <f t="shared" si="1"/>
        <v>1715344599</v>
      </c>
      <c r="B173" s="156">
        <v>17153.0</v>
      </c>
      <c r="C173" s="157">
        <v>0.3645833333333333</v>
      </c>
      <c r="D173" s="158" t="s">
        <v>331</v>
      </c>
      <c r="E173" s="159">
        <v>29857.0</v>
      </c>
      <c r="F173" s="159">
        <v>44599.0</v>
      </c>
      <c r="G173" s="160" t="s">
        <v>96</v>
      </c>
      <c r="H173" s="160" t="s">
        <v>87</v>
      </c>
      <c r="I173" s="160" t="s">
        <v>97</v>
      </c>
      <c r="J173" s="160" t="s">
        <v>117</v>
      </c>
      <c r="K173" s="155"/>
      <c r="L173" s="155" t="s">
        <v>90</v>
      </c>
      <c r="M173" s="155" t="s">
        <v>332</v>
      </c>
      <c r="N173" s="155" t="str">
        <f t="shared" si="2"/>
        <v>1715344599</v>
      </c>
      <c r="O173" s="155"/>
      <c r="P173" s="155" t="str">
        <f t="shared" si="3"/>
        <v/>
      </c>
      <c r="Q173" s="155" t="str">
        <f t="shared" si="4"/>
        <v/>
      </c>
    </row>
    <row r="174" hidden="1">
      <c r="A174" s="156" t="str">
        <f t="shared" si="1"/>
        <v>1088044599</v>
      </c>
      <c r="B174" s="156">
        <v>10880.0</v>
      </c>
      <c r="C174" s="157">
        <v>0.375</v>
      </c>
      <c r="D174" s="158" t="s">
        <v>333</v>
      </c>
      <c r="E174" s="159">
        <v>21427.0</v>
      </c>
      <c r="F174" s="159">
        <v>44599.0</v>
      </c>
      <c r="G174" s="160" t="s">
        <v>100</v>
      </c>
      <c r="H174" s="160" t="s">
        <v>92</v>
      </c>
      <c r="I174" s="160" t="s">
        <v>101</v>
      </c>
      <c r="J174" s="160" t="s">
        <v>131</v>
      </c>
      <c r="K174" s="155"/>
      <c r="L174" s="155" t="s">
        <v>103</v>
      </c>
      <c r="M174" s="155"/>
      <c r="N174" s="155" t="str">
        <f t="shared" si="2"/>
        <v>1088044599</v>
      </c>
      <c r="O174" s="155"/>
      <c r="P174" s="155" t="str">
        <f t="shared" si="3"/>
        <v/>
      </c>
      <c r="Q174" s="155" t="str">
        <f t="shared" si="4"/>
        <v/>
      </c>
    </row>
    <row r="175" hidden="1">
      <c r="A175" s="156" t="str">
        <f t="shared" si="1"/>
        <v>1252644599</v>
      </c>
      <c r="B175" s="156">
        <v>12526.0</v>
      </c>
      <c r="C175" s="157">
        <v>0.3854166666666667</v>
      </c>
      <c r="D175" s="158" t="s">
        <v>334</v>
      </c>
      <c r="E175" s="159">
        <v>17903.0</v>
      </c>
      <c r="F175" s="159">
        <v>44599.0</v>
      </c>
      <c r="G175" s="160" t="s">
        <v>86</v>
      </c>
      <c r="H175" s="160" t="s">
        <v>92</v>
      </c>
      <c r="I175" s="160" t="s">
        <v>101</v>
      </c>
      <c r="J175" s="160" t="s">
        <v>335</v>
      </c>
      <c r="K175" s="155"/>
      <c r="L175" s="155" t="s">
        <v>90</v>
      </c>
      <c r="M175" s="155" t="s">
        <v>336</v>
      </c>
      <c r="N175" s="155" t="str">
        <f t="shared" si="2"/>
        <v>1252644599</v>
      </c>
      <c r="O175" s="155"/>
      <c r="P175" s="155" t="str">
        <f t="shared" si="3"/>
        <v/>
      </c>
      <c r="Q175" s="155" t="str">
        <f t="shared" si="4"/>
        <v/>
      </c>
    </row>
    <row r="176" hidden="1">
      <c r="A176" s="156" t="str">
        <f t="shared" si="1"/>
        <v>1721044599</v>
      </c>
      <c r="B176" s="156">
        <v>17210.0</v>
      </c>
      <c r="C176" s="157">
        <v>0.3958333333333333</v>
      </c>
      <c r="D176" s="158" t="s">
        <v>337</v>
      </c>
      <c r="E176" s="159">
        <v>21998.0</v>
      </c>
      <c r="F176" s="159">
        <v>44599.0</v>
      </c>
      <c r="G176" s="160" t="s">
        <v>108</v>
      </c>
      <c r="H176" s="160" t="s">
        <v>87</v>
      </c>
      <c r="I176" s="160" t="s">
        <v>97</v>
      </c>
      <c r="J176" s="160" t="s">
        <v>102</v>
      </c>
      <c r="K176" s="155"/>
      <c r="L176" s="155" t="s">
        <v>103</v>
      </c>
      <c r="M176" s="155"/>
      <c r="N176" s="155" t="str">
        <f t="shared" si="2"/>
        <v>1721044599</v>
      </c>
      <c r="O176" s="155"/>
      <c r="P176" s="155" t="str">
        <f t="shared" si="3"/>
        <v/>
      </c>
      <c r="Q176" s="155" t="str">
        <f t="shared" si="4"/>
        <v/>
      </c>
    </row>
    <row r="177" hidden="1">
      <c r="A177" s="156" t="str">
        <f t="shared" si="1"/>
        <v>1795044599</v>
      </c>
      <c r="B177" s="156">
        <v>17950.0</v>
      </c>
      <c r="C177" s="157">
        <v>0.3958333333333333</v>
      </c>
      <c r="D177" s="158" t="s">
        <v>338</v>
      </c>
      <c r="E177" s="159">
        <v>28008.0</v>
      </c>
      <c r="F177" s="159">
        <v>44599.0</v>
      </c>
      <c r="G177" s="160" t="s">
        <v>96</v>
      </c>
      <c r="H177" s="160" t="s">
        <v>87</v>
      </c>
      <c r="I177" s="160" t="s">
        <v>97</v>
      </c>
      <c r="J177" s="160" t="s">
        <v>154</v>
      </c>
      <c r="K177" s="155"/>
      <c r="L177" s="155" t="s">
        <v>90</v>
      </c>
      <c r="M177" s="155" t="s">
        <v>339</v>
      </c>
      <c r="N177" s="155" t="str">
        <f t="shared" si="2"/>
        <v>1795044599</v>
      </c>
      <c r="O177" s="155"/>
      <c r="P177" s="155" t="str">
        <f t="shared" si="3"/>
        <v/>
      </c>
      <c r="Q177" s="155" t="str">
        <f t="shared" si="4"/>
        <v/>
      </c>
    </row>
    <row r="178" hidden="1">
      <c r="A178" s="156" t="str">
        <f t="shared" si="1"/>
        <v>919344599</v>
      </c>
      <c r="B178" s="156">
        <v>9193.0</v>
      </c>
      <c r="C178" s="157">
        <v>0.40625</v>
      </c>
      <c r="D178" s="158" t="s">
        <v>340</v>
      </c>
      <c r="E178" s="159">
        <v>18632.0</v>
      </c>
      <c r="F178" s="159">
        <v>44599.0</v>
      </c>
      <c r="G178" s="160" t="s">
        <v>86</v>
      </c>
      <c r="H178" s="160" t="s">
        <v>87</v>
      </c>
      <c r="I178" s="160" t="s">
        <v>97</v>
      </c>
      <c r="J178" s="160" t="s">
        <v>89</v>
      </c>
      <c r="K178" s="155"/>
      <c r="L178" s="155" t="s">
        <v>90</v>
      </c>
      <c r="M178" s="155" t="s">
        <v>341</v>
      </c>
      <c r="N178" s="155" t="str">
        <f t="shared" si="2"/>
        <v>919344599</v>
      </c>
      <c r="O178" s="155"/>
      <c r="P178" s="155" t="str">
        <f t="shared" si="3"/>
        <v/>
      </c>
      <c r="Q178" s="155" t="str">
        <f t="shared" si="4"/>
        <v/>
      </c>
    </row>
    <row r="179" hidden="1">
      <c r="A179" s="156" t="str">
        <f t="shared" si="1"/>
        <v>1802144599</v>
      </c>
      <c r="B179" s="156">
        <v>18021.0</v>
      </c>
      <c r="C179" s="157">
        <v>0.4166666666666667</v>
      </c>
      <c r="D179" s="158" t="s">
        <v>342</v>
      </c>
      <c r="E179" s="159">
        <v>37457.0</v>
      </c>
      <c r="F179" s="159">
        <v>44599.0</v>
      </c>
      <c r="G179" s="160" t="s">
        <v>96</v>
      </c>
      <c r="H179" s="160" t="s">
        <v>87</v>
      </c>
      <c r="I179" s="160" t="s">
        <v>97</v>
      </c>
      <c r="J179" s="160" t="s">
        <v>189</v>
      </c>
      <c r="K179" s="155"/>
      <c r="L179" s="155" t="s">
        <v>90</v>
      </c>
      <c r="M179" s="155" t="s">
        <v>343</v>
      </c>
      <c r="N179" s="155" t="str">
        <f t="shared" si="2"/>
        <v>1802144599</v>
      </c>
      <c r="O179" s="155"/>
      <c r="P179" s="155" t="str">
        <f t="shared" si="3"/>
        <v/>
      </c>
      <c r="Q179" s="155" t="str">
        <f t="shared" si="4"/>
        <v/>
      </c>
    </row>
    <row r="180" hidden="1">
      <c r="A180" s="156" t="str">
        <f t="shared" si="1"/>
        <v>1044444599</v>
      </c>
      <c r="B180" s="156">
        <v>10444.0</v>
      </c>
      <c r="C180" s="157">
        <v>0.4166666666666667</v>
      </c>
      <c r="D180" s="158" t="s">
        <v>344</v>
      </c>
      <c r="E180" s="159">
        <v>26614.0</v>
      </c>
      <c r="F180" s="159">
        <v>44599.0</v>
      </c>
      <c r="G180" s="160" t="s">
        <v>122</v>
      </c>
      <c r="H180" s="160" t="s">
        <v>92</v>
      </c>
      <c r="I180" s="160" t="s">
        <v>101</v>
      </c>
      <c r="J180" s="160" t="s">
        <v>137</v>
      </c>
      <c r="K180" s="155"/>
      <c r="L180" s="155" t="s">
        <v>90</v>
      </c>
      <c r="M180" s="155" t="s">
        <v>345</v>
      </c>
      <c r="N180" s="155" t="str">
        <f t="shared" si="2"/>
        <v>1044444599</v>
      </c>
      <c r="O180" s="155"/>
      <c r="P180" s="155" t="str">
        <f t="shared" si="3"/>
        <v/>
      </c>
      <c r="Q180" s="155" t="str">
        <f t="shared" si="4"/>
        <v/>
      </c>
    </row>
    <row r="181" hidden="1">
      <c r="A181" s="156" t="str">
        <f t="shared" si="1"/>
        <v>1241244599</v>
      </c>
      <c r="B181" s="156">
        <v>12412.0</v>
      </c>
      <c r="C181" s="157">
        <v>0.4166666666666667</v>
      </c>
      <c r="D181" s="158" t="s">
        <v>346</v>
      </c>
      <c r="E181" s="159">
        <v>21267.0</v>
      </c>
      <c r="F181" s="159">
        <v>44599.0</v>
      </c>
      <c r="G181" s="160" t="s">
        <v>86</v>
      </c>
      <c r="H181" s="160" t="s">
        <v>92</v>
      </c>
      <c r="I181" s="160" t="s">
        <v>101</v>
      </c>
      <c r="J181" s="160" t="s">
        <v>174</v>
      </c>
      <c r="K181" s="155"/>
      <c r="L181" s="155" t="s">
        <v>90</v>
      </c>
      <c r="M181" s="155" t="s">
        <v>347</v>
      </c>
      <c r="N181" s="155" t="str">
        <f t="shared" si="2"/>
        <v>1241244599</v>
      </c>
      <c r="O181" s="155"/>
      <c r="P181" s="155" t="str">
        <f t="shared" si="3"/>
        <v/>
      </c>
      <c r="Q181" s="155" t="str">
        <f t="shared" si="4"/>
        <v/>
      </c>
    </row>
    <row r="182" hidden="1">
      <c r="A182" s="156" t="str">
        <f t="shared" si="1"/>
        <v>1738844599</v>
      </c>
      <c r="B182" s="156">
        <v>17388.0</v>
      </c>
      <c r="C182" s="157">
        <v>0.4375</v>
      </c>
      <c r="D182" s="158" t="s">
        <v>348</v>
      </c>
      <c r="E182" s="159">
        <v>20837.0</v>
      </c>
      <c r="F182" s="159">
        <v>44599.0</v>
      </c>
      <c r="G182" s="160" t="s">
        <v>122</v>
      </c>
      <c r="H182" s="160" t="s">
        <v>92</v>
      </c>
      <c r="I182" s="160" t="s">
        <v>101</v>
      </c>
      <c r="J182" s="160" t="s">
        <v>147</v>
      </c>
      <c r="K182" s="155"/>
      <c r="L182" s="155" t="s">
        <v>90</v>
      </c>
      <c r="M182" s="155" t="s">
        <v>349</v>
      </c>
      <c r="N182" s="155" t="str">
        <f t="shared" si="2"/>
        <v>1738844599</v>
      </c>
      <c r="O182" s="155"/>
      <c r="P182" s="155" t="str">
        <f t="shared" si="3"/>
        <v/>
      </c>
      <c r="Q182" s="155" t="str">
        <f t="shared" si="4"/>
        <v/>
      </c>
    </row>
    <row r="183" hidden="1">
      <c r="A183" s="156" t="str">
        <f t="shared" si="1"/>
        <v>1801644599</v>
      </c>
      <c r="B183" s="156">
        <v>18016.0</v>
      </c>
      <c r="C183" s="157">
        <v>0.4479166666666667</v>
      </c>
      <c r="D183" s="158" t="s">
        <v>350</v>
      </c>
      <c r="E183" s="159">
        <v>21543.0</v>
      </c>
      <c r="F183" s="159">
        <v>44599.0</v>
      </c>
      <c r="G183" s="160" t="s">
        <v>108</v>
      </c>
      <c r="H183" s="160" t="s">
        <v>87</v>
      </c>
      <c r="I183" s="160" t="s">
        <v>97</v>
      </c>
      <c r="J183" s="160" t="s">
        <v>106</v>
      </c>
      <c r="K183" s="155"/>
      <c r="L183" s="155" t="s">
        <v>103</v>
      </c>
      <c r="M183" s="155"/>
      <c r="N183" s="155" t="str">
        <f t="shared" si="2"/>
        <v>1801644599</v>
      </c>
      <c r="O183" s="155"/>
      <c r="P183" s="155" t="str">
        <f t="shared" si="3"/>
        <v/>
      </c>
      <c r="Q183" s="155" t="str">
        <f t="shared" si="4"/>
        <v/>
      </c>
    </row>
    <row r="184" hidden="1">
      <c r="A184" s="156" t="str">
        <f t="shared" si="1"/>
        <v>1802944599</v>
      </c>
      <c r="B184" s="156">
        <v>18029.0</v>
      </c>
      <c r="C184" s="157">
        <v>0.4479166666666667</v>
      </c>
      <c r="D184" s="158" t="s">
        <v>351</v>
      </c>
      <c r="E184" s="159">
        <v>34870.0</v>
      </c>
      <c r="F184" s="159">
        <v>44599.0</v>
      </c>
      <c r="G184" s="160" t="s">
        <v>96</v>
      </c>
      <c r="H184" s="160" t="s">
        <v>87</v>
      </c>
      <c r="I184" s="160" t="s">
        <v>97</v>
      </c>
      <c r="J184" s="160" t="s">
        <v>98</v>
      </c>
      <c r="K184" s="155"/>
      <c r="L184" s="155" t="s">
        <v>90</v>
      </c>
      <c r="M184" s="155" t="s">
        <v>352</v>
      </c>
      <c r="N184" s="155" t="str">
        <f t="shared" si="2"/>
        <v>1802944599</v>
      </c>
      <c r="O184" s="155"/>
      <c r="P184" s="155" t="str">
        <f t="shared" si="3"/>
        <v/>
      </c>
      <c r="Q184" s="155" t="str">
        <f t="shared" si="4"/>
        <v/>
      </c>
    </row>
    <row r="185" hidden="1">
      <c r="A185" s="156" t="str">
        <f t="shared" si="1"/>
        <v>1042944599</v>
      </c>
      <c r="B185" s="156">
        <v>10429.0</v>
      </c>
      <c r="C185" s="157">
        <v>0.4479166666666667</v>
      </c>
      <c r="D185" s="158" t="s">
        <v>353</v>
      </c>
      <c r="E185" s="159">
        <v>16572.0</v>
      </c>
      <c r="F185" s="159">
        <v>44599.0</v>
      </c>
      <c r="G185" s="160" t="s">
        <v>112</v>
      </c>
      <c r="H185" s="160" t="s">
        <v>92</v>
      </c>
      <c r="I185" s="160" t="s">
        <v>101</v>
      </c>
      <c r="J185" s="160" t="s">
        <v>102</v>
      </c>
      <c r="K185" s="155"/>
      <c r="L185" s="155" t="s">
        <v>103</v>
      </c>
      <c r="M185" s="155"/>
      <c r="N185" s="155" t="str">
        <f t="shared" si="2"/>
        <v>1042944599</v>
      </c>
      <c r="O185" s="155"/>
      <c r="P185" s="155" t="str">
        <f t="shared" si="3"/>
        <v/>
      </c>
      <c r="Q185" s="155" t="str">
        <f t="shared" si="4"/>
        <v/>
      </c>
    </row>
    <row r="186" hidden="1">
      <c r="A186" s="156" t="str">
        <f t="shared" si="1"/>
        <v>1754444599</v>
      </c>
      <c r="B186" s="156">
        <v>17544.0</v>
      </c>
      <c r="C186" s="157">
        <v>0.4583333333333333</v>
      </c>
      <c r="D186" s="158" t="s">
        <v>354</v>
      </c>
      <c r="E186" s="159">
        <v>23721.0</v>
      </c>
      <c r="F186" s="159">
        <v>44599.0</v>
      </c>
      <c r="G186" s="160" t="s">
        <v>112</v>
      </c>
      <c r="H186" s="160" t="s">
        <v>87</v>
      </c>
      <c r="I186" s="160" t="s">
        <v>88</v>
      </c>
      <c r="J186" s="160" t="s">
        <v>224</v>
      </c>
      <c r="K186" s="155"/>
      <c r="L186" s="155" t="s">
        <v>103</v>
      </c>
      <c r="M186" s="155"/>
      <c r="N186" s="155" t="str">
        <f t="shared" si="2"/>
        <v>1754444599</v>
      </c>
      <c r="O186" s="155"/>
      <c r="P186" s="155" t="str">
        <f t="shared" si="3"/>
        <v/>
      </c>
      <c r="Q186" s="155" t="str">
        <f t="shared" si="4"/>
        <v/>
      </c>
    </row>
    <row r="187" hidden="1">
      <c r="A187" s="156" t="str">
        <f t="shared" si="1"/>
        <v>1206244599</v>
      </c>
      <c r="B187" s="156">
        <v>12062.0</v>
      </c>
      <c r="C187" s="157">
        <v>0.4583333333333333</v>
      </c>
      <c r="D187" s="158" t="s">
        <v>355</v>
      </c>
      <c r="E187" s="159">
        <v>11801.0</v>
      </c>
      <c r="F187" s="159">
        <v>44599.0</v>
      </c>
      <c r="G187" s="160" t="s">
        <v>122</v>
      </c>
      <c r="H187" s="160" t="s">
        <v>92</v>
      </c>
      <c r="I187" s="160" t="s">
        <v>101</v>
      </c>
      <c r="J187" s="160" t="s">
        <v>89</v>
      </c>
      <c r="K187" s="155"/>
      <c r="L187" s="155" t="s">
        <v>90</v>
      </c>
      <c r="M187" s="155" t="s">
        <v>356</v>
      </c>
      <c r="N187" s="155" t="str">
        <f t="shared" si="2"/>
        <v>1206244599</v>
      </c>
      <c r="O187" s="155"/>
      <c r="P187" s="155" t="str">
        <f t="shared" si="3"/>
        <v/>
      </c>
      <c r="Q187" s="155" t="str">
        <f t="shared" si="4"/>
        <v/>
      </c>
    </row>
    <row r="188" hidden="1">
      <c r="A188" s="156" t="str">
        <f t="shared" si="1"/>
        <v>1565744599</v>
      </c>
      <c r="B188" s="156">
        <v>15657.0</v>
      </c>
      <c r="C188" s="157">
        <v>0.4583333333333333</v>
      </c>
      <c r="D188" s="158" t="s">
        <v>357</v>
      </c>
      <c r="E188" s="159">
        <v>24273.0</v>
      </c>
      <c r="F188" s="159">
        <v>44599.0</v>
      </c>
      <c r="G188" s="160" t="s">
        <v>122</v>
      </c>
      <c r="H188" s="160" t="s">
        <v>92</v>
      </c>
      <c r="I188" s="160" t="s">
        <v>101</v>
      </c>
      <c r="J188" s="160" t="s">
        <v>358</v>
      </c>
      <c r="K188" s="155"/>
      <c r="L188" s="155" t="s">
        <v>90</v>
      </c>
      <c r="M188" s="155" t="s">
        <v>359</v>
      </c>
      <c r="N188" s="155" t="str">
        <f t="shared" si="2"/>
        <v>1565744599</v>
      </c>
      <c r="O188" s="155"/>
      <c r="P188" s="155" t="str">
        <f t="shared" si="3"/>
        <v/>
      </c>
      <c r="Q188" s="155" t="str">
        <f t="shared" si="4"/>
        <v/>
      </c>
    </row>
    <row r="189" hidden="1">
      <c r="A189" s="156" t="str">
        <f t="shared" si="1"/>
        <v>1351844599</v>
      </c>
      <c r="B189" s="156">
        <v>13518.0</v>
      </c>
      <c r="C189" s="157">
        <v>0.4583333333333333</v>
      </c>
      <c r="D189" s="158" t="s">
        <v>360</v>
      </c>
      <c r="E189" s="159">
        <v>32525.0</v>
      </c>
      <c r="F189" s="159">
        <v>44599.0</v>
      </c>
      <c r="G189" s="160" t="s">
        <v>86</v>
      </c>
      <c r="H189" s="160" t="s">
        <v>87</v>
      </c>
      <c r="I189" s="160" t="s">
        <v>97</v>
      </c>
      <c r="J189" s="160" t="s">
        <v>189</v>
      </c>
      <c r="K189" s="155"/>
      <c r="L189" s="155" t="s">
        <v>90</v>
      </c>
      <c r="M189" s="155" t="s">
        <v>361</v>
      </c>
      <c r="N189" s="155" t="str">
        <f t="shared" si="2"/>
        <v>1351844599</v>
      </c>
      <c r="O189" s="155"/>
      <c r="P189" s="155" t="str">
        <f t="shared" si="3"/>
        <v/>
      </c>
      <c r="Q189" s="155" t="str">
        <f t="shared" si="4"/>
        <v/>
      </c>
    </row>
    <row r="190" hidden="1">
      <c r="A190" s="156" t="str">
        <f t="shared" si="1"/>
        <v>1608644599</v>
      </c>
      <c r="B190" s="156">
        <v>16086.0</v>
      </c>
      <c r="C190" s="157">
        <v>0.46875</v>
      </c>
      <c r="D190" s="158" t="s">
        <v>362</v>
      </c>
      <c r="E190" s="159">
        <v>29859.0</v>
      </c>
      <c r="F190" s="159">
        <v>44599.0</v>
      </c>
      <c r="G190" s="160" t="s">
        <v>86</v>
      </c>
      <c r="H190" s="160" t="s">
        <v>87</v>
      </c>
      <c r="I190" s="160" t="s">
        <v>88</v>
      </c>
      <c r="J190" s="160" t="s">
        <v>89</v>
      </c>
      <c r="K190" s="155"/>
      <c r="L190" s="155" t="s">
        <v>90</v>
      </c>
      <c r="M190" s="155" t="s">
        <v>363</v>
      </c>
      <c r="N190" s="155" t="str">
        <f t="shared" si="2"/>
        <v>1608644599</v>
      </c>
      <c r="O190" s="155"/>
      <c r="P190" s="155" t="str">
        <f t="shared" si="3"/>
        <v/>
      </c>
      <c r="Q190" s="155" t="str">
        <f t="shared" si="4"/>
        <v/>
      </c>
    </row>
    <row r="191" hidden="1">
      <c r="A191" s="156" t="str">
        <f t="shared" si="1"/>
        <v>1803344599</v>
      </c>
      <c r="B191" s="156">
        <v>18033.0</v>
      </c>
      <c r="C191" s="157">
        <v>0.46875</v>
      </c>
      <c r="D191" s="158" t="s">
        <v>364</v>
      </c>
      <c r="E191" s="159">
        <v>20590.0</v>
      </c>
      <c r="F191" s="159">
        <v>44599.0</v>
      </c>
      <c r="G191" s="160" t="s">
        <v>96</v>
      </c>
      <c r="H191" s="160" t="s">
        <v>87</v>
      </c>
      <c r="I191" s="160" t="s">
        <v>97</v>
      </c>
      <c r="J191" s="160" t="s">
        <v>98</v>
      </c>
      <c r="K191" s="155"/>
      <c r="L191" s="155" t="s">
        <v>90</v>
      </c>
      <c r="M191" s="155" t="s">
        <v>365</v>
      </c>
      <c r="N191" s="155" t="str">
        <f t="shared" si="2"/>
        <v>1803344599</v>
      </c>
      <c r="O191" s="155"/>
      <c r="P191" s="155" t="str">
        <f t="shared" si="3"/>
        <v/>
      </c>
      <c r="Q191" s="155" t="str">
        <f t="shared" si="4"/>
        <v/>
      </c>
    </row>
    <row r="192" hidden="1">
      <c r="A192" s="156" t="str">
        <f t="shared" si="1"/>
        <v>1076844599</v>
      </c>
      <c r="B192" s="156">
        <v>10768.0</v>
      </c>
      <c r="C192" s="157">
        <v>0.46875</v>
      </c>
      <c r="D192" s="158" t="s">
        <v>366</v>
      </c>
      <c r="E192" s="159">
        <v>19517.0</v>
      </c>
      <c r="F192" s="159">
        <v>44599.0</v>
      </c>
      <c r="G192" s="160" t="s">
        <v>86</v>
      </c>
      <c r="H192" s="160" t="s">
        <v>92</v>
      </c>
      <c r="I192" s="160" t="s">
        <v>101</v>
      </c>
      <c r="J192" s="160" t="s">
        <v>98</v>
      </c>
      <c r="K192" s="155"/>
      <c r="L192" s="155" t="s">
        <v>90</v>
      </c>
      <c r="M192" s="155" t="s">
        <v>367</v>
      </c>
      <c r="N192" s="155" t="str">
        <f t="shared" si="2"/>
        <v>1076844599</v>
      </c>
      <c r="O192" s="155"/>
      <c r="P192" s="155" t="str">
        <f t="shared" si="3"/>
        <v/>
      </c>
      <c r="Q192" s="155" t="str">
        <f t="shared" si="4"/>
        <v/>
      </c>
    </row>
    <row r="193" hidden="1">
      <c r="A193" s="156" t="str">
        <f t="shared" si="1"/>
        <v>1770944599</v>
      </c>
      <c r="B193" s="156">
        <v>17709.0</v>
      </c>
      <c r="C193" s="157">
        <v>0.46875</v>
      </c>
      <c r="D193" s="158" t="s">
        <v>368</v>
      </c>
      <c r="E193" s="159">
        <v>29001.0</v>
      </c>
      <c r="F193" s="159">
        <v>44599.0</v>
      </c>
      <c r="G193" s="160" t="s">
        <v>96</v>
      </c>
      <c r="H193" s="160" t="s">
        <v>87</v>
      </c>
      <c r="I193" s="160" t="s">
        <v>97</v>
      </c>
      <c r="J193" s="160" t="s">
        <v>179</v>
      </c>
      <c r="K193" s="155"/>
      <c r="L193" s="155" t="s">
        <v>90</v>
      </c>
      <c r="M193" s="155" t="s">
        <v>369</v>
      </c>
      <c r="N193" s="155" t="str">
        <f t="shared" si="2"/>
        <v>1770944599</v>
      </c>
      <c r="O193" s="155"/>
      <c r="P193" s="155" t="str">
        <f t="shared" si="3"/>
        <v/>
      </c>
      <c r="Q193" s="155" t="str">
        <f t="shared" si="4"/>
        <v/>
      </c>
    </row>
    <row r="194" hidden="1">
      <c r="A194" s="156" t="str">
        <f t="shared" si="1"/>
        <v>1180144599</v>
      </c>
      <c r="B194" s="156">
        <v>11801.0</v>
      </c>
      <c r="C194" s="157">
        <v>0.5416666666666666</v>
      </c>
      <c r="D194" s="158" t="s">
        <v>370</v>
      </c>
      <c r="E194" s="159">
        <v>9862.0</v>
      </c>
      <c r="F194" s="159">
        <v>44599.0</v>
      </c>
      <c r="G194" s="160" t="s">
        <v>86</v>
      </c>
      <c r="H194" s="160" t="s">
        <v>92</v>
      </c>
      <c r="I194" s="160" t="s">
        <v>101</v>
      </c>
      <c r="J194" s="160" t="s">
        <v>335</v>
      </c>
      <c r="K194" s="155"/>
      <c r="L194" s="155" t="s">
        <v>90</v>
      </c>
      <c r="M194" s="155" t="s">
        <v>371</v>
      </c>
      <c r="N194" s="155" t="str">
        <f t="shared" si="2"/>
        <v>1180144599</v>
      </c>
      <c r="O194" s="155"/>
      <c r="P194" s="155" t="str">
        <f t="shared" si="3"/>
        <v/>
      </c>
      <c r="Q194" s="155" t="str">
        <f t="shared" si="4"/>
        <v/>
      </c>
    </row>
    <row r="195" hidden="1">
      <c r="A195" s="156" t="str">
        <f t="shared" si="1"/>
        <v>1497144599</v>
      </c>
      <c r="B195" s="156">
        <v>14971.0</v>
      </c>
      <c r="C195" s="157">
        <v>0.5416666666666666</v>
      </c>
      <c r="D195" s="158" t="s">
        <v>372</v>
      </c>
      <c r="E195" s="159">
        <v>19737.0</v>
      </c>
      <c r="F195" s="159">
        <v>44599.0</v>
      </c>
      <c r="G195" s="160" t="s">
        <v>86</v>
      </c>
      <c r="H195" s="160" t="s">
        <v>87</v>
      </c>
      <c r="I195" s="160" t="s">
        <v>97</v>
      </c>
      <c r="J195" s="160" t="s">
        <v>221</v>
      </c>
      <c r="K195" s="155"/>
      <c r="L195" s="155" t="s">
        <v>90</v>
      </c>
      <c r="M195" s="155">
        <v>207236.0</v>
      </c>
      <c r="N195" s="155" t="str">
        <f t="shared" si="2"/>
        <v>1497144599</v>
      </c>
      <c r="O195" s="155"/>
      <c r="P195" s="155" t="str">
        <f t="shared" si="3"/>
        <v/>
      </c>
      <c r="Q195" s="155" t="str">
        <f t="shared" si="4"/>
        <v/>
      </c>
    </row>
    <row r="196" hidden="1">
      <c r="A196" s="156" t="str">
        <f t="shared" si="1"/>
        <v>1790544599</v>
      </c>
      <c r="B196" s="156">
        <v>17905.0</v>
      </c>
      <c r="C196" s="157">
        <v>0.5416666666666666</v>
      </c>
      <c r="D196" s="158" t="s">
        <v>373</v>
      </c>
      <c r="E196" s="159">
        <v>25479.0</v>
      </c>
      <c r="F196" s="159">
        <v>44599.0</v>
      </c>
      <c r="G196" s="160" t="s">
        <v>129</v>
      </c>
      <c r="H196" s="160" t="s">
        <v>87</v>
      </c>
      <c r="I196" s="160" t="s">
        <v>97</v>
      </c>
      <c r="J196" s="160" t="s">
        <v>197</v>
      </c>
      <c r="K196" s="155"/>
      <c r="L196" s="155" t="s">
        <v>103</v>
      </c>
      <c r="M196" s="155"/>
      <c r="N196" s="155" t="str">
        <f t="shared" si="2"/>
        <v>1790544599</v>
      </c>
      <c r="O196" s="155"/>
      <c r="P196" s="155" t="str">
        <f t="shared" si="3"/>
        <v/>
      </c>
      <c r="Q196" s="155" t="str">
        <f t="shared" si="4"/>
        <v/>
      </c>
    </row>
    <row r="197" hidden="1">
      <c r="A197" s="156" t="str">
        <f t="shared" si="1"/>
        <v>1683544599</v>
      </c>
      <c r="B197" s="156">
        <v>16835.0</v>
      </c>
      <c r="C197" s="157">
        <v>0.5416666666666666</v>
      </c>
      <c r="D197" s="158" t="s">
        <v>374</v>
      </c>
      <c r="E197" s="159">
        <v>24826.0</v>
      </c>
      <c r="F197" s="159">
        <v>44599.0</v>
      </c>
      <c r="G197" s="160" t="s">
        <v>108</v>
      </c>
      <c r="H197" s="160" t="s">
        <v>87</v>
      </c>
      <c r="I197" s="160" t="s">
        <v>97</v>
      </c>
      <c r="J197" s="160" t="s">
        <v>197</v>
      </c>
      <c r="K197" s="155"/>
      <c r="L197" s="155" t="s">
        <v>103</v>
      </c>
      <c r="M197" s="155"/>
      <c r="N197" s="155" t="str">
        <f t="shared" si="2"/>
        <v>1683544599</v>
      </c>
      <c r="O197" s="155"/>
      <c r="P197" s="155" t="str">
        <f t="shared" si="3"/>
        <v/>
      </c>
      <c r="Q197" s="155" t="str">
        <f t="shared" si="4"/>
        <v/>
      </c>
    </row>
    <row r="198" hidden="1">
      <c r="A198" s="156" t="str">
        <f t="shared" si="1"/>
        <v>1640444599</v>
      </c>
      <c r="B198" s="156">
        <v>16404.0</v>
      </c>
      <c r="C198" s="157">
        <v>0.5625</v>
      </c>
      <c r="D198" s="158" t="s">
        <v>375</v>
      </c>
      <c r="E198" s="159">
        <v>21743.0</v>
      </c>
      <c r="F198" s="159">
        <v>44599.0</v>
      </c>
      <c r="G198" s="160" t="s">
        <v>86</v>
      </c>
      <c r="H198" s="160" t="s">
        <v>92</v>
      </c>
      <c r="I198" s="160" t="s">
        <v>101</v>
      </c>
      <c r="J198" s="160" t="s">
        <v>147</v>
      </c>
      <c r="K198" s="155"/>
      <c r="L198" s="155" t="s">
        <v>90</v>
      </c>
      <c r="M198" s="155" t="s">
        <v>376</v>
      </c>
      <c r="N198" s="155" t="str">
        <f t="shared" si="2"/>
        <v>1640444599</v>
      </c>
      <c r="O198" s="155"/>
      <c r="P198" s="155" t="str">
        <f t="shared" si="3"/>
        <v/>
      </c>
      <c r="Q198" s="155" t="str">
        <f t="shared" si="4"/>
        <v/>
      </c>
    </row>
    <row r="199" hidden="1">
      <c r="A199" s="156" t="str">
        <f t="shared" si="1"/>
        <v>1802444599</v>
      </c>
      <c r="B199" s="156">
        <v>18024.0</v>
      </c>
      <c r="C199" s="157">
        <v>0.5625</v>
      </c>
      <c r="D199" s="158" t="s">
        <v>377</v>
      </c>
      <c r="E199" s="159">
        <v>30137.0</v>
      </c>
      <c r="F199" s="159">
        <v>44599.0</v>
      </c>
      <c r="G199" s="160" t="s">
        <v>96</v>
      </c>
      <c r="H199" s="160" t="s">
        <v>87</v>
      </c>
      <c r="I199" s="160" t="s">
        <v>97</v>
      </c>
      <c r="J199" s="160" t="s">
        <v>335</v>
      </c>
      <c r="K199" s="155"/>
      <c r="L199" s="155" t="s">
        <v>90</v>
      </c>
      <c r="M199" s="155" t="s">
        <v>378</v>
      </c>
      <c r="N199" s="155" t="str">
        <f t="shared" si="2"/>
        <v>1802444599</v>
      </c>
      <c r="O199" s="155"/>
      <c r="P199" s="155" t="str">
        <f t="shared" si="3"/>
        <v/>
      </c>
      <c r="Q199" s="155" t="str">
        <f t="shared" si="4"/>
        <v/>
      </c>
    </row>
    <row r="200" hidden="1">
      <c r="A200" s="156" t="str">
        <f t="shared" si="1"/>
        <v>1794844599</v>
      </c>
      <c r="B200" s="156">
        <v>17948.0</v>
      </c>
      <c r="C200" s="157">
        <v>0.5625</v>
      </c>
      <c r="D200" s="158" t="s">
        <v>379</v>
      </c>
      <c r="E200" s="159">
        <v>21335.0</v>
      </c>
      <c r="F200" s="159">
        <v>44599.0</v>
      </c>
      <c r="G200" s="160" t="s">
        <v>96</v>
      </c>
      <c r="H200" s="160" t="s">
        <v>87</v>
      </c>
      <c r="I200" s="160" t="s">
        <v>97</v>
      </c>
      <c r="J200" s="160" t="s">
        <v>117</v>
      </c>
      <c r="K200" s="155"/>
      <c r="L200" s="155" t="s">
        <v>90</v>
      </c>
      <c r="M200" s="155">
        <v>207239.0</v>
      </c>
      <c r="N200" s="155" t="str">
        <f t="shared" si="2"/>
        <v>1794844599</v>
      </c>
      <c r="O200" s="155"/>
      <c r="P200" s="155" t="str">
        <f t="shared" si="3"/>
        <v/>
      </c>
      <c r="Q200" s="155" t="str">
        <f t="shared" si="4"/>
        <v/>
      </c>
    </row>
    <row r="201" hidden="1">
      <c r="A201" s="156" t="str">
        <f t="shared" si="1"/>
        <v>1498744599</v>
      </c>
      <c r="B201" s="156">
        <v>14987.0</v>
      </c>
      <c r="C201" s="157">
        <v>0.5625</v>
      </c>
      <c r="D201" s="158" t="s">
        <v>380</v>
      </c>
      <c r="E201" s="159">
        <v>27390.0</v>
      </c>
      <c r="F201" s="159">
        <v>44599.0</v>
      </c>
      <c r="G201" s="160" t="s">
        <v>112</v>
      </c>
      <c r="H201" s="160" t="s">
        <v>87</v>
      </c>
      <c r="I201" s="160" t="s">
        <v>88</v>
      </c>
      <c r="J201" s="160" t="s">
        <v>224</v>
      </c>
      <c r="K201" s="155"/>
      <c r="L201" s="155" t="s">
        <v>103</v>
      </c>
      <c r="M201" s="155"/>
      <c r="N201" s="155" t="str">
        <f t="shared" si="2"/>
        <v>1498744599</v>
      </c>
      <c r="O201" s="155"/>
      <c r="P201" s="155" t="str">
        <f t="shared" si="3"/>
        <v/>
      </c>
      <c r="Q201" s="155" t="str">
        <f t="shared" si="4"/>
        <v/>
      </c>
    </row>
    <row r="202" hidden="1">
      <c r="A202" s="156" t="str">
        <f t="shared" si="1"/>
        <v>1268144599</v>
      </c>
      <c r="B202" s="156">
        <v>12681.0</v>
      </c>
      <c r="C202" s="157">
        <v>0.5729166666666666</v>
      </c>
      <c r="D202" s="158" t="s">
        <v>381</v>
      </c>
      <c r="E202" s="159">
        <v>23343.0</v>
      </c>
      <c r="F202" s="159">
        <v>44599.0</v>
      </c>
      <c r="G202" s="160" t="s">
        <v>86</v>
      </c>
      <c r="H202" s="160" t="s">
        <v>87</v>
      </c>
      <c r="I202" s="160" t="s">
        <v>101</v>
      </c>
      <c r="J202" s="160" t="s">
        <v>98</v>
      </c>
      <c r="K202" s="155"/>
      <c r="L202" s="155" t="s">
        <v>90</v>
      </c>
      <c r="M202" s="155">
        <v>207237.0</v>
      </c>
      <c r="N202" s="155" t="str">
        <f t="shared" si="2"/>
        <v>1268144599</v>
      </c>
      <c r="O202" s="155"/>
      <c r="P202" s="155" t="str">
        <f t="shared" si="3"/>
        <v/>
      </c>
      <c r="Q202" s="155" t="str">
        <f t="shared" si="4"/>
        <v/>
      </c>
    </row>
    <row r="203" hidden="1">
      <c r="A203" s="156" t="str">
        <f t="shared" si="1"/>
        <v>1770444599</v>
      </c>
      <c r="B203" s="156">
        <v>17704.0</v>
      </c>
      <c r="C203" s="157">
        <v>0.59375</v>
      </c>
      <c r="D203" s="158" t="s">
        <v>382</v>
      </c>
      <c r="E203" s="159">
        <v>26847.0</v>
      </c>
      <c r="F203" s="159">
        <v>44599.0</v>
      </c>
      <c r="G203" s="160" t="s">
        <v>86</v>
      </c>
      <c r="H203" s="160" t="s">
        <v>92</v>
      </c>
      <c r="I203" s="160" t="s">
        <v>101</v>
      </c>
      <c r="J203" s="160" t="s">
        <v>89</v>
      </c>
      <c r="K203" s="155"/>
      <c r="L203" s="155" t="s">
        <v>90</v>
      </c>
      <c r="M203" s="155" t="s">
        <v>383</v>
      </c>
      <c r="N203" s="155" t="str">
        <f t="shared" si="2"/>
        <v>1770444599</v>
      </c>
      <c r="O203" s="155"/>
      <c r="P203" s="155" t="str">
        <f t="shared" si="3"/>
        <v/>
      </c>
      <c r="Q203" s="155" t="str">
        <f t="shared" si="4"/>
        <v/>
      </c>
    </row>
    <row r="204" hidden="1">
      <c r="A204" s="156" t="str">
        <f t="shared" si="1"/>
        <v>1799144599</v>
      </c>
      <c r="B204" s="156">
        <v>17991.0</v>
      </c>
      <c r="C204" s="157">
        <v>0.59375</v>
      </c>
      <c r="D204" s="158" t="s">
        <v>384</v>
      </c>
      <c r="E204" s="159">
        <v>25883.0</v>
      </c>
      <c r="F204" s="159">
        <v>44599.0</v>
      </c>
      <c r="G204" s="160" t="s">
        <v>96</v>
      </c>
      <c r="H204" s="160" t="s">
        <v>87</v>
      </c>
      <c r="I204" s="160" t="s">
        <v>97</v>
      </c>
      <c r="J204" s="160" t="s">
        <v>385</v>
      </c>
      <c r="K204" s="155"/>
      <c r="L204" s="155" t="s">
        <v>90</v>
      </c>
      <c r="M204" s="155">
        <v>207238.0</v>
      </c>
      <c r="N204" s="155" t="str">
        <f t="shared" si="2"/>
        <v>1799144599</v>
      </c>
      <c r="O204" s="155"/>
      <c r="P204" s="155" t="str">
        <f t="shared" si="3"/>
        <v/>
      </c>
      <c r="Q204" s="155" t="str">
        <f t="shared" si="4"/>
        <v/>
      </c>
    </row>
    <row r="205" hidden="1">
      <c r="A205" s="156" t="str">
        <f t="shared" si="1"/>
        <v>1018544599</v>
      </c>
      <c r="B205" s="156">
        <v>10185.0</v>
      </c>
      <c r="C205" s="157">
        <v>0.6354166666666666</v>
      </c>
      <c r="D205" s="158" t="s">
        <v>386</v>
      </c>
      <c r="E205" s="159">
        <v>24575.0</v>
      </c>
      <c r="F205" s="159">
        <v>44599.0</v>
      </c>
      <c r="G205" s="160" t="s">
        <v>86</v>
      </c>
      <c r="H205" s="160" t="s">
        <v>92</v>
      </c>
      <c r="I205" s="160" t="s">
        <v>101</v>
      </c>
      <c r="J205" s="160" t="s">
        <v>94</v>
      </c>
      <c r="K205" s="155"/>
      <c r="L205" s="155" t="s">
        <v>90</v>
      </c>
      <c r="M205" s="155" t="s">
        <v>387</v>
      </c>
      <c r="N205" s="155" t="str">
        <f t="shared" si="2"/>
        <v>1018544599</v>
      </c>
      <c r="O205" s="155"/>
      <c r="P205" s="155" t="str">
        <f t="shared" si="3"/>
        <v/>
      </c>
      <c r="Q205" s="155" t="str">
        <f t="shared" si="4"/>
        <v/>
      </c>
    </row>
    <row r="206" hidden="1">
      <c r="A206" s="156" t="str">
        <f t="shared" si="1"/>
        <v>968344600</v>
      </c>
      <c r="B206" s="156">
        <v>9683.0</v>
      </c>
      <c r="C206" s="157">
        <v>0.3333333333333333</v>
      </c>
      <c r="D206" s="158" t="s">
        <v>388</v>
      </c>
      <c r="E206" s="159">
        <v>29811.0</v>
      </c>
      <c r="F206" s="159">
        <v>44600.0</v>
      </c>
      <c r="G206" s="160" t="s">
        <v>122</v>
      </c>
      <c r="H206" s="160" t="s">
        <v>92</v>
      </c>
      <c r="I206" s="160" t="s">
        <v>101</v>
      </c>
      <c r="J206" s="160" t="s">
        <v>117</v>
      </c>
      <c r="K206" s="155"/>
      <c r="L206" s="155" t="s">
        <v>90</v>
      </c>
      <c r="M206" s="155" t="s">
        <v>389</v>
      </c>
      <c r="N206" s="155" t="str">
        <f t="shared" si="2"/>
        <v>968344600</v>
      </c>
      <c r="O206" s="155"/>
      <c r="P206" s="155" t="str">
        <f t="shared" si="3"/>
        <v/>
      </c>
      <c r="Q206" s="155" t="str">
        <f t="shared" si="4"/>
        <v/>
      </c>
    </row>
    <row r="207" hidden="1">
      <c r="A207" s="156" t="str">
        <f t="shared" si="1"/>
        <v>1661844600</v>
      </c>
      <c r="B207" s="156">
        <v>16618.0</v>
      </c>
      <c r="C207" s="157">
        <v>0.3333333333333333</v>
      </c>
      <c r="D207" s="158" t="s">
        <v>390</v>
      </c>
      <c r="E207" s="159">
        <v>19461.0</v>
      </c>
      <c r="F207" s="159">
        <v>44600.0</v>
      </c>
      <c r="G207" s="160" t="s">
        <v>86</v>
      </c>
      <c r="H207" s="160" t="s">
        <v>92</v>
      </c>
      <c r="I207" s="160" t="s">
        <v>93</v>
      </c>
      <c r="J207" s="160" t="s">
        <v>147</v>
      </c>
      <c r="K207" s="155"/>
      <c r="L207" s="155" t="s">
        <v>90</v>
      </c>
      <c r="M207" s="155" t="s">
        <v>391</v>
      </c>
      <c r="N207" s="155" t="str">
        <f t="shared" si="2"/>
        <v>1661844600</v>
      </c>
      <c r="O207" s="155"/>
      <c r="P207" s="155" t="str">
        <f t="shared" si="3"/>
        <v/>
      </c>
      <c r="Q207" s="155" t="str">
        <f t="shared" si="4"/>
        <v/>
      </c>
    </row>
    <row r="208" hidden="1">
      <c r="A208" s="156" t="str">
        <f t="shared" si="1"/>
        <v>1208244600</v>
      </c>
      <c r="B208" s="156">
        <v>12082.0</v>
      </c>
      <c r="C208" s="157">
        <v>0.3333333333333333</v>
      </c>
      <c r="D208" s="158" t="s">
        <v>392</v>
      </c>
      <c r="E208" s="159">
        <v>22122.0</v>
      </c>
      <c r="F208" s="159">
        <v>44600.0</v>
      </c>
      <c r="G208" s="160" t="s">
        <v>112</v>
      </c>
      <c r="H208" s="160" t="s">
        <v>92</v>
      </c>
      <c r="I208" s="160" t="s">
        <v>93</v>
      </c>
      <c r="J208" s="160" t="s">
        <v>106</v>
      </c>
      <c r="K208" s="155"/>
      <c r="L208" s="155" t="s">
        <v>103</v>
      </c>
      <c r="M208" s="155"/>
      <c r="N208" s="155" t="str">
        <f t="shared" si="2"/>
        <v>1208244600</v>
      </c>
      <c r="O208" s="155"/>
      <c r="P208" s="155" t="str">
        <f t="shared" si="3"/>
        <v/>
      </c>
      <c r="Q208" s="155" t="str">
        <f t="shared" si="4"/>
        <v/>
      </c>
    </row>
    <row r="209" hidden="1">
      <c r="A209" s="156" t="str">
        <f t="shared" si="1"/>
        <v>1805144600</v>
      </c>
      <c r="B209" s="156">
        <v>18051.0</v>
      </c>
      <c r="C209" s="157">
        <v>0.34375</v>
      </c>
      <c r="D209" s="158" t="s">
        <v>393</v>
      </c>
      <c r="E209" s="159">
        <v>21863.0</v>
      </c>
      <c r="F209" s="159">
        <v>44600.0</v>
      </c>
      <c r="G209" s="160" t="s">
        <v>96</v>
      </c>
      <c r="H209" s="160" t="s">
        <v>87</v>
      </c>
      <c r="I209" s="160" t="s">
        <v>97</v>
      </c>
      <c r="J209" s="160" t="s">
        <v>154</v>
      </c>
      <c r="K209" s="155"/>
      <c r="L209" s="155" t="s">
        <v>90</v>
      </c>
      <c r="M209" s="155" t="s">
        <v>394</v>
      </c>
      <c r="N209" s="155" t="str">
        <f t="shared" si="2"/>
        <v>1805144600</v>
      </c>
      <c r="O209" s="155"/>
      <c r="P209" s="155" t="str">
        <f t="shared" si="3"/>
        <v/>
      </c>
      <c r="Q209" s="155" t="str">
        <f t="shared" si="4"/>
        <v/>
      </c>
    </row>
    <row r="210" hidden="1">
      <c r="A210" s="156" t="str">
        <f t="shared" si="1"/>
        <v>1803644600</v>
      </c>
      <c r="B210" s="156">
        <v>18036.0</v>
      </c>
      <c r="C210" s="157">
        <v>0.34375</v>
      </c>
      <c r="D210" s="158" t="s">
        <v>395</v>
      </c>
      <c r="E210" s="159">
        <v>17456.0</v>
      </c>
      <c r="F210" s="159">
        <v>44600.0</v>
      </c>
      <c r="G210" s="160" t="s">
        <v>108</v>
      </c>
      <c r="H210" s="160" t="s">
        <v>87</v>
      </c>
      <c r="I210" s="160" t="s">
        <v>97</v>
      </c>
      <c r="J210" s="160" t="s">
        <v>102</v>
      </c>
      <c r="K210" s="155"/>
      <c r="L210" s="155" t="s">
        <v>103</v>
      </c>
      <c r="M210" s="155"/>
      <c r="N210" s="155" t="str">
        <f t="shared" si="2"/>
        <v>1803644600</v>
      </c>
      <c r="O210" s="155"/>
      <c r="P210" s="155" t="str">
        <f t="shared" si="3"/>
        <v/>
      </c>
      <c r="Q210" s="155" t="str">
        <f t="shared" si="4"/>
        <v/>
      </c>
    </row>
    <row r="211" hidden="1">
      <c r="A211" s="156" t="str">
        <f t="shared" si="1"/>
        <v>1596244600</v>
      </c>
      <c r="B211" s="156">
        <v>15962.0</v>
      </c>
      <c r="C211" s="157">
        <v>0.3541666666666667</v>
      </c>
      <c r="D211" s="158" t="s">
        <v>396</v>
      </c>
      <c r="E211" s="159">
        <v>15921.0</v>
      </c>
      <c r="F211" s="159">
        <v>44600.0</v>
      </c>
      <c r="G211" s="160" t="s">
        <v>100</v>
      </c>
      <c r="H211" s="160" t="s">
        <v>92</v>
      </c>
      <c r="I211" s="160" t="s">
        <v>93</v>
      </c>
      <c r="J211" s="160" t="s">
        <v>135</v>
      </c>
      <c r="K211" s="155"/>
      <c r="L211" s="155" t="s">
        <v>103</v>
      </c>
      <c r="M211" s="155"/>
      <c r="N211" s="155" t="str">
        <f t="shared" si="2"/>
        <v>1596244600</v>
      </c>
      <c r="O211" s="155"/>
      <c r="P211" s="155" t="str">
        <f t="shared" si="3"/>
        <v/>
      </c>
      <c r="Q211" s="155" t="str">
        <f t="shared" si="4"/>
        <v/>
      </c>
    </row>
    <row r="212" hidden="1">
      <c r="A212" s="156" t="str">
        <f t="shared" si="1"/>
        <v>1602144600</v>
      </c>
      <c r="B212" s="156">
        <v>16021.0</v>
      </c>
      <c r="C212" s="157">
        <v>0.3541666666666667</v>
      </c>
      <c r="D212" s="158" t="s">
        <v>397</v>
      </c>
      <c r="E212" s="159">
        <v>16360.0</v>
      </c>
      <c r="F212" s="159">
        <v>44600.0</v>
      </c>
      <c r="G212" s="160" t="s">
        <v>100</v>
      </c>
      <c r="H212" s="160" t="s">
        <v>92</v>
      </c>
      <c r="I212" s="160" t="s">
        <v>93</v>
      </c>
      <c r="J212" s="160" t="s">
        <v>113</v>
      </c>
      <c r="K212" s="155"/>
      <c r="L212" s="155" t="s">
        <v>103</v>
      </c>
      <c r="M212" s="155"/>
      <c r="N212" s="155" t="str">
        <f t="shared" si="2"/>
        <v>1602144600</v>
      </c>
      <c r="O212" s="155"/>
      <c r="P212" s="155" t="str">
        <f t="shared" si="3"/>
        <v/>
      </c>
      <c r="Q212" s="155" t="str">
        <f t="shared" si="4"/>
        <v/>
      </c>
    </row>
    <row r="213" hidden="1">
      <c r="A213" s="156" t="str">
        <f t="shared" si="1"/>
        <v>1805544600</v>
      </c>
      <c r="B213" s="156">
        <v>18055.0</v>
      </c>
      <c r="C213" s="157">
        <v>0.3645833333333333</v>
      </c>
      <c r="D213" s="158" t="s">
        <v>398</v>
      </c>
      <c r="E213" s="159">
        <v>17978.0</v>
      </c>
      <c r="F213" s="159">
        <v>44600.0</v>
      </c>
      <c r="G213" s="160" t="s">
        <v>96</v>
      </c>
      <c r="H213" s="160" t="s">
        <v>87</v>
      </c>
      <c r="I213" s="160" t="s">
        <v>97</v>
      </c>
      <c r="J213" s="160" t="s">
        <v>166</v>
      </c>
      <c r="K213" s="155"/>
      <c r="L213" s="155" t="s">
        <v>90</v>
      </c>
      <c r="M213" s="155" t="s">
        <v>399</v>
      </c>
      <c r="N213" s="155" t="str">
        <f t="shared" si="2"/>
        <v>1805544600</v>
      </c>
      <c r="O213" s="155"/>
      <c r="P213" s="155" t="str">
        <f t="shared" si="3"/>
        <v/>
      </c>
      <c r="Q213" s="155" t="str">
        <f t="shared" si="4"/>
        <v/>
      </c>
    </row>
    <row r="214" hidden="1">
      <c r="A214" s="156" t="str">
        <f t="shared" si="1"/>
        <v>975244600</v>
      </c>
      <c r="B214" s="156">
        <v>9752.0</v>
      </c>
      <c r="C214" s="157">
        <v>0.375</v>
      </c>
      <c r="D214" s="158" t="s">
        <v>400</v>
      </c>
      <c r="E214" s="159">
        <v>17975.0</v>
      </c>
      <c r="F214" s="159">
        <v>44600.0</v>
      </c>
      <c r="G214" s="160" t="s">
        <v>112</v>
      </c>
      <c r="H214" s="160" t="s">
        <v>92</v>
      </c>
      <c r="I214" s="160" t="s">
        <v>93</v>
      </c>
      <c r="J214" s="160" t="s">
        <v>131</v>
      </c>
      <c r="K214" s="155"/>
      <c r="L214" s="155" t="s">
        <v>103</v>
      </c>
      <c r="M214" s="155"/>
      <c r="N214" s="155" t="str">
        <f t="shared" si="2"/>
        <v>975244600</v>
      </c>
      <c r="O214" s="155"/>
      <c r="P214" s="155" t="str">
        <f t="shared" si="3"/>
        <v/>
      </c>
      <c r="Q214" s="155" t="str">
        <f t="shared" si="4"/>
        <v/>
      </c>
    </row>
    <row r="215" hidden="1">
      <c r="A215" s="156" t="str">
        <f t="shared" si="1"/>
        <v>1579144600</v>
      </c>
      <c r="B215" s="156">
        <v>15791.0</v>
      </c>
      <c r="C215" s="157">
        <v>0.375</v>
      </c>
      <c r="D215" s="158" t="s">
        <v>401</v>
      </c>
      <c r="E215" s="159">
        <v>21098.0</v>
      </c>
      <c r="F215" s="159">
        <v>44600.0</v>
      </c>
      <c r="G215" s="160" t="s">
        <v>122</v>
      </c>
      <c r="H215" s="160" t="s">
        <v>92</v>
      </c>
      <c r="I215" s="160" t="s">
        <v>93</v>
      </c>
      <c r="J215" s="160" t="s">
        <v>174</v>
      </c>
      <c r="K215" s="155"/>
      <c r="L215" s="155" t="s">
        <v>90</v>
      </c>
      <c r="M215" s="155" t="s">
        <v>402</v>
      </c>
      <c r="N215" s="155" t="str">
        <f t="shared" si="2"/>
        <v>1579144600</v>
      </c>
      <c r="O215" s="155"/>
      <c r="P215" s="155" t="str">
        <f t="shared" si="3"/>
        <v/>
      </c>
      <c r="Q215" s="155" t="str">
        <f t="shared" si="4"/>
        <v/>
      </c>
    </row>
    <row r="216" hidden="1">
      <c r="A216" s="156" t="str">
        <f t="shared" si="1"/>
        <v>1695244600</v>
      </c>
      <c r="B216" s="156">
        <v>16952.0</v>
      </c>
      <c r="C216" s="157">
        <v>0.3854166666666667</v>
      </c>
      <c r="D216" s="158" t="s">
        <v>403</v>
      </c>
      <c r="E216" s="159">
        <v>19025.0</v>
      </c>
      <c r="F216" s="159">
        <v>44600.0</v>
      </c>
      <c r="G216" s="160" t="s">
        <v>100</v>
      </c>
      <c r="H216" s="160" t="s">
        <v>92</v>
      </c>
      <c r="I216" s="160" t="s">
        <v>101</v>
      </c>
      <c r="J216" s="160" t="s">
        <v>131</v>
      </c>
      <c r="K216" s="155"/>
      <c r="L216" s="155" t="s">
        <v>103</v>
      </c>
      <c r="M216" s="155"/>
      <c r="N216" s="155" t="str">
        <f t="shared" si="2"/>
        <v>1695244600</v>
      </c>
      <c r="O216" s="155"/>
      <c r="P216" s="155" t="str">
        <f t="shared" si="3"/>
        <v/>
      </c>
      <c r="Q216" s="155" t="str">
        <f t="shared" si="4"/>
        <v/>
      </c>
    </row>
    <row r="217" hidden="1">
      <c r="A217" s="156" t="str">
        <f t="shared" si="1"/>
        <v>1747244600</v>
      </c>
      <c r="B217" s="156">
        <v>17472.0</v>
      </c>
      <c r="C217" s="157">
        <v>0.3854166666666667</v>
      </c>
      <c r="D217" s="158" t="s">
        <v>404</v>
      </c>
      <c r="E217" s="159">
        <v>23857.0</v>
      </c>
      <c r="F217" s="159">
        <v>44600.0</v>
      </c>
      <c r="G217" s="160" t="s">
        <v>122</v>
      </c>
      <c r="H217" s="160" t="s">
        <v>92</v>
      </c>
      <c r="I217" s="160" t="s">
        <v>93</v>
      </c>
      <c r="J217" s="160" t="s">
        <v>405</v>
      </c>
      <c r="K217" s="155"/>
      <c r="L217" s="155" t="s">
        <v>90</v>
      </c>
      <c r="M217" s="155" t="s">
        <v>406</v>
      </c>
      <c r="N217" s="155" t="str">
        <f t="shared" si="2"/>
        <v>1747244600</v>
      </c>
      <c r="O217" s="155"/>
      <c r="P217" s="155" t="str">
        <f t="shared" si="3"/>
        <v/>
      </c>
      <c r="Q217" s="155" t="str">
        <f t="shared" si="4"/>
        <v/>
      </c>
    </row>
    <row r="218" hidden="1">
      <c r="A218" s="156" t="str">
        <f t="shared" si="1"/>
        <v>1577244600</v>
      </c>
      <c r="B218" s="156">
        <v>15772.0</v>
      </c>
      <c r="C218" s="157">
        <v>0.3854166666666667</v>
      </c>
      <c r="D218" s="158" t="s">
        <v>407</v>
      </c>
      <c r="E218" s="159">
        <v>24343.0</v>
      </c>
      <c r="F218" s="159">
        <v>44600.0</v>
      </c>
      <c r="G218" s="160" t="s">
        <v>112</v>
      </c>
      <c r="H218" s="160" t="s">
        <v>87</v>
      </c>
      <c r="I218" s="160" t="s">
        <v>88</v>
      </c>
      <c r="J218" s="160" t="s">
        <v>192</v>
      </c>
      <c r="K218" s="155"/>
      <c r="L218" s="155" t="s">
        <v>103</v>
      </c>
      <c r="M218" s="155"/>
      <c r="N218" s="155" t="str">
        <f t="shared" si="2"/>
        <v>1577244600</v>
      </c>
      <c r="O218" s="155"/>
      <c r="P218" s="155" t="str">
        <f t="shared" si="3"/>
        <v/>
      </c>
      <c r="Q218" s="155" t="str">
        <f t="shared" si="4"/>
        <v/>
      </c>
    </row>
    <row r="219" hidden="1">
      <c r="A219" s="156" t="str">
        <f t="shared" si="1"/>
        <v>1803244600</v>
      </c>
      <c r="B219" s="156">
        <v>18032.0</v>
      </c>
      <c r="C219" s="157">
        <v>0.3958333333333333</v>
      </c>
      <c r="D219" s="158" t="s">
        <v>408</v>
      </c>
      <c r="E219" s="159">
        <v>15823.0</v>
      </c>
      <c r="F219" s="159">
        <v>44600.0</v>
      </c>
      <c r="G219" s="160" t="s">
        <v>129</v>
      </c>
      <c r="H219" s="160" t="s">
        <v>87</v>
      </c>
      <c r="I219" s="160" t="s">
        <v>97</v>
      </c>
      <c r="J219" s="160" t="s">
        <v>94</v>
      </c>
      <c r="K219" s="155"/>
      <c r="L219" s="155" t="s">
        <v>103</v>
      </c>
      <c r="M219" s="155"/>
      <c r="N219" s="155" t="str">
        <f t="shared" si="2"/>
        <v>1803244600</v>
      </c>
      <c r="O219" s="155"/>
      <c r="P219" s="155" t="str">
        <f t="shared" si="3"/>
        <v/>
      </c>
      <c r="Q219" s="155" t="str">
        <f t="shared" si="4"/>
        <v/>
      </c>
    </row>
    <row r="220" hidden="1">
      <c r="A220" s="156" t="str">
        <f t="shared" si="1"/>
        <v>1147844600</v>
      </c>
      <c r="B220" s="156">
        <v>11478.0</v>
      </c>
      <c r="C220" s="157">
        <v>0.3958333333333333</v>
      </c>
      <c r="D220" s="158" t="s">
        <v>409</v>
      </c>
      <c r="E220" s="159">
        <v>22542.0</v>
      </c>
      <c r="F220" s="159">
        <v>44600.0</v>
      </c>
      <c r="G220" s="160" t="s">
        <v>100</v>
      </c>
      <c r="H220" s="160" t="s">
        <v>92</v>
      </c>
      <c r="I220" s="160" t="s">
        <v>93</v>
      </c>
      <c r="J220" s="160" t="s">
        <v>102</v>
      </c>
      <c r="K220" s="155"/>
      <c r="L220" s="155" t="s">
        <v>103</v>
      </c>
      <c r="M220" s="155"/>
      <c r="N220" s="155" t="str">
        <f t="shared" si="2"/>
        <v>1147844600</v>
      </c>
      <c r="O220" s="155"/>
      <c r="P220" s="155" t="str">
        <f t="shared" si="3"/>
        <v/>
      </c>
      <c r="Q220" s="155" t="str">
        <f t="shared" si="4"/>
        <v/>
      </c>
    </row>
    <row r="221" hidden="1">
      <c r="A221" s="156" t="str">
        <f t="shared" si="1"/>
        <v>1694244600</v>
      </c>
      <c r="B221" s="156">
        <v>16942.0</v>
      </c>
      <c r="C221" s="157">
        <v>0.3958333333333333</v>
      </c>
      <c r="D221" s="158" t="s">
        <v>410</v>
      </c>
      <c r="E221" s="159">
        <v>21275.0</v>
      </c>
      <c r="F221" s="159">
        <v>44600.0</v>
      </c>
      <c r="G221" s="160" t="s">
        <v>100</v>
      </c>
      <c r="H221" s="160" t="s">
        <v>92</v>
      </c>
      <c r="I221" s="160" t="s">
        <v>101</v>
      </c>
      <c r="J221" s="160" t="s">
        <v>102</v>
      </c>
      <c r="K221" s="155"/>
      <c r="L221" s="155" t="s">
        <v>103</v>
      </c>
      <c r="M221" s="155"/>
      <c r="N221" s="155" t="str">
        <f t="shared" si="2"/>
        <v>1694244600</v>
      </c>
      <c r="O221" s="155"/>
      <c r="P221" s="155" t="str">
        <f t="shared" si="3"/>
        <v/>
      </c>
      <c r="Q221" s="155" t="str">
        <f t="shared" si="4"/>
        <v/>
      </c>
    </row>
    <row r="222" hidden="1">
      <c r="A222" s="156" t="str">
        <f t="shared" si="1"/>
        <v>986244600</v>
      </c>
      <c r="B222" s="156">
        <v>9862.0</v>
      </c>
      <c r="C222" s="157">
        <v>0.40625</v>
      </c>
      <c r="D222" s="158" t="s">
        <v>411</v>
      </c>
      <c r="E222" s="159">
        <v>18805.0</v>
      </c>
      <c r="F222" s="159">
        <v>44600.0</v>
      </c>
      <c r="G222" s="160" t="s">
        <v>86</v>
      </c>
      <c r="H222" s="160" t="s">
        <v>92</v>
      </c>
      <c r="I222" s="160" t="s">
        <v>93</v>
      </c>
      <c r="J222" s="160" t="s">
        <v>147</v>
      </c>
      <c r="K222" s="155"/>
      <c r="L222" s="155" t="s">
        <v>90</v>
      </c>
      <c r="M222" s="155" t="s">
        <v>412</v>
      </c>
      <c r="N222" s="155" t="str">
        <f t="shared" si="2"/>
        <v>986244600</v>
      </c>
      <c r="O222" s="155"/>
      <c r="P222" s="155" t="str">
        <f t="shared" si="3"/>
        <v/>
      </c>
      <c r="Q222" s="155" t="str">
        <f t="shared" si="4"/>
        <v/>
      </c>
    </row>
    <row r="223" hidden="1">
      <c r="A223" s="156" t="str">
        <f t="shared" si="1"/>
        <v>1334944600</v>
      </c>
      <c r="B223" s="156">
        <v>13349.0</v>
      </c>
      <c r="C223" s="157">
        <v>0.40625</v>
      </c>
      <c r="D223" s="158" t="s">
        <v>413</v>
      </c>
      <c r="E223" s="159">
        <v>24549.0</v>
      </c>
      <c r="F223" s="159">
        <v>44600.0</v>
      </c>
      <c r="G223" s="160" t="s">
        <v>112</v>
      </c>
      <c r="H223" s="160" t="s">
        <v>92</v>
      </c>
      <c r="I223" s="160" t="s">
        <v>93</v>
      </c>
      <c r="J223" s="160" t="s">
        <v>102</v>
      </c>
      <c r="K223" s="155"/>
      <c r="L223" s="155" t="s">
        <v>103</v>
      </c>
      <c r="M223" s="155"/>
      <c r="N223" s="155" t="str">
        <f t="shared" si="2"/>
        <v>1334944600</v>
      </c>
      <c r="O223" s="155"/>
      <c r="P223" s="155" t="str">
        <f t="shared" si="3"/>
        <v/>
      </c>
      <c r="Q223" s="155" t="str">
        <f t="shared" si="4"/>
        <v/>
      </c>
    </row>
    <row r="224" hidden="1">
      <c r="A224" s="156" t="str">
        <f t="shared" si="1"/>
        <v>1004944600</v>
      </c>
      <c r="B224" s="156">
        <v>10049.0</v>
      </c>
      <c r="C224" s="157">
        <v>0.40625</v>
      </c>
      <c r="D224" s="158" t="s">
        <v>414</v>
      </c>
      <c r="E224" s="159">
        <v>20472.0</v>
      </c>
      <c r="F224" s="159">
        <v>44600.0</v>
      </c>
      <c r="G224" s="160" t="s">
        <v>86</v>
      </c>
      <c r="H224" s="160" t="s">
        <v>92</v>
      </c>
      <c r="I224" s="160" t="s">
        <v>101</v>
      </c>
      <c r="J224" s="160" t="s">
        <v>415</v>
      </c>
      <c r="K224" s="155"/>
      <c r="L224" s="155" t="s">
        <v>90</v>
      </c>
      <c r="M224" s="155" t="s">
        <v>416</v>
      </c>
      <c r="N224" s="155" t="str">
        <f t="shared" si="2"/>
        <v>1004944600</v>
      </c>
      <c r="O224" s="155"/>
      <c r="P224" s="155" t="str">
        <f t="shared" si="3"/>
        <v/>
      </c>
      <c r="Q224" s="155" t="str">
        <f t="shared" si="4"/>
        <v/>
      </c>
    </row>
    <row r="225" hidden="1">
      <c r="A225" s="156" t="str">
        <f t="shared" si="1"/>
        <v>1403544600</v>
      </c>
      <c r="B225" s="156">
        <v>14035.0</v>
      </c>
      <c r="C225" s="157">
        <v>0.4166666666666667</v>
      </c>
      <c r="D225" s="158" t="s">
        <v>417</v>
      </c>
      <c r="E225" s="159">
        <v>22362.0</v>
      </c>
      <c r="F225" s="159">
        <v>44600.0</v>
      </c>
      <c r="G225" s="160" t="s">
        <v>112</v>
      </c>
      <c r="H225" s="160" t="s">
        <v>87</v>
      </c>
      <c r="I225" s="160" t="s">
        <v>97</v>
      </c>
      <c r="J225" s="160" t="s">
        <v>113</v>
      </c>
      <c r="K225" s="155"/>
      <c r="L225" s="155" t="s">
        <v>103</v>
      </c>
      <c r="M225" s="155"/>
      <c r="N225" s="155" t="str">
        <f t="shared" si="2"/>
        <v>1403544600</v>
      </c>
      <c r="O225" s="155"/>
      <c r="P225" s="155" t="str">
        <f t="shared" si="3"/>
        <v/>
      </c>
      <c r="Q225" s="155" t="str">
        <f t="shared" si="4"/>
        <v/>
      </c>
    </row>
    <row r="226" hidden="1">
      <c r="A226" s="156" t="str">
        <f t="shared" si="1"/>
        <v>1802844600</v>
      </c>
      <c r="B226" s="156">
        <v>18028.0</v>
      </c>
      <c r="C226" s="157">
        <v>0.4166666666666667</v>
      </c>
      <c r="D226" s="158" t="s">
        <v>418</v>
      </c>
      <c r="E226" s="159">
        <v>17455.0</v>
      </c>
      <c r="F226" s="159">
        <v>44600.0</v>
      </c>
      <c r="G226" s="160" t="s">
        <v>96</v>
      </c>
      <c r="H226" s="160" t="s">
        <v>87</v>
      </c>
      <c r="I226" s="160" t="s">
        <v>97</v>
      </c>
      <c r="J226" s="160" t="s">
        <v>358</v>
      </c>
      <c r="K226" s="155"/>
      <c r="L226" s="155" t="s">
        <v>90</v>
      </c>
      <c r="M226" s="155" t="s">
        <v>419</v>
      </c>
      <c r="N226" s="155" t="str">
        <f t="shared" si="2"/>
        <v>1802844600</v>
      </c>
      <c r="O226" s="155"/>
      <c r="P226" s="155" t="str">
        <f t="shared" si="3"/>
        <v/>
      </c>
      <c r="Q226" s="155" t="str">
        <f t="shared" si="4"/>
        <v/>
      </c>
    </row>
    <row r="227" hidden="1">
      <c r="A227" s="156" t="str">
        <f t="shared" si="1"/>
        <v>1711944600</v>
      </c>
      <c r="B227" s="156">
        <v>17119.0</v>
      </c>
      <c r="C227" s="157">
        <v>0.4270833333333333</v>
      </c>
      <c r="D227" s="158" t="s">
        <v>420</v>
      </c>
      <c r="E227" s="159">
        <v>22189.0</v>
      </c>
      <c r="F227" s="159">
        <v>44600.0</v>
      </c>
      <c r="G227" s="160" t="s">
        <v>122</v>
      </c>
      <c r="H227" s="160" t="s">
        <v>92</v>
      </c>
      <c r="I227" s="160" t="s">
        <v>101</v>
      </c>
      <c r="J227" s="160" t="s">
        <v>189</v>
      </c>
      <c r="K227" s="155"/>
      <c r="L227" s="155" t="s">
        <v>90</v>
      </c>
      <c r="M227" s="155" t="s">
        <v>421</v>
      </c>
      <c r="N227" s="155" t="str">
        <f t="shared" si="2"/>
        <v>1711944600</v>
      </c>
      <c r="O227" s="155"/>
      <c r="P227" s="155" t="str">
        <f t="shared" si="3"/>
        <v/>
      </c>
      <c r="Q227" s="155" t="str">
        <f t="shared" si="4"/>
        <v/>
      </c>
    </row>
    <row r="228" hidden="1">
      <c r="A228" s="156" t="str">
        <f t="shared" si="1"/>
        <v>1670544600</v>
      </c>
      <c r="B228" s="156">
        <v>16705.0</v>
      </c>
      <c r="C228" s="157">
        <v>0.4375</v>
      </c>
      <c r="D228" s="158" t="s">
        <v>422</v>
      </c>
      <c r="E228" s="159">
        <v>20001.0</v>
      </c>
      <c r="F228" s="159">
        <v>44600.0</v>
      </c>
      <c r="G228" s="160" t="s">
        <v>129</v>
      </c>
      <c r="H228" s="160" t="s">
        <v>87</v>
      </c>
      <c r="I228" s="160" t="s">
        <v>88</v>
      </c>
      <c r="J228" s="160" t="s">
        <v>131</v>
      </c>
      <c r="K228" s="155"/>
      <c r="L228" s="155" t="s">
        <v>103</v>
      </c>
      <c r="M228" s="155"/>
      <c r="N228" s="155" t="str">
        <f t="shared" si="2"/>
        <v>1670544600</v>
      </c>
      <c r="O228" s="155"/>
      <c r="P228" s="155" t="str">
        <f t="shared" si="3"/>
        <v/>
      </c>
      <c r="Q228" s="155" t="str">
        <f t="shared" si="4"/>
        <v/>
      </c>
    </row>
    <row r="229" hidden="1">
      <c r="A229" s="156" t="str">
        <f t="shared" si="1"/>
        <v>1576244600</v>
      </c>
      <c r="B229" s="156">
        <v>15762.0</v>
      </c>
      <c r="C229" s="157">
        <v>0.4375</v>
      </c>
      <c r="D229" s="158" t="s">
        <v>423</v>
      </c>
      <c r="E229" s="159">
        <v>28325.0</v>
      </c>
      <c r="F229" s="159">
        <v>44600.0</v>
      </c>
      <c r="G229" s="160" t="s">
        <v>100</v>
      </c>
      <c r="H229" s="160" t="s">
        <v>92</v>
      </c>
      <c r="I229" s="160" t="s">
        <v>101</v>
      </c>
      <c r="J229" s="160" t="s">
        <v>102</v>
      </c>
      <c r="K229" s="155"/>
      <c r="L229" s="155" t="s">
        <v>103</v>
      </c>
      <c r="M229" s="155"/>
      <c r="N229" s="155" t="str">
        <f t="shared" si="2"/>
        <v>1576244600</v>
      </c>
      <c r="O229" s="155"/>
      <c r="P229" s="155" t="str">
        <f t="shared" si="3"/>
        <v/>
      </c>
      <c r="Q229" s="155" t="str">
        <f t="shared" si="4"/>
        <v/>
      </c>
    </row>
    <row r="230" hidden="1">
      <c r="A230" s="156" t="str">
        <f t="shared" si="1"/>
        <v>1107044600</v>
      </c>
      <c r="B230" s="156">
        <v>11070.0</v>
      </c>
      <c r="C230" s="157">
        <v>0.4375</v>
      </c>
      <c r="D230" s="158" t="s">
        <v>424</v>
      </c>
      <c r="E230" s="159">
        <v>19238.0</v>
      </c>
      <c r="F230" s="159">
        <v>44600.0</v>
      </c>
      <c r="G230" s="160" t="s">
        <v>86</v>
      </c>
      <c r="H230" s="160" t="s">
        <v>92</v>
      </c>
      <c r="I230" s="160" t="s">
        <v>93</v>
      </c>
      <c r="J230" s="160" t="s">
        <v>147</v>
      </c>
      <c r="K230" s="155"/>
      <c r="L230" s="155" t="s">
        <v>90</v>
      </c>
      <c r="M230" s="155" t="s">
        <v>425</v>
      </c>
      <c r="N230" s="155" t="str">
        <f t="shared" si="2"/>
        <v>1107044600</v>
      </c>
      <c r="O230" s="155"/>
      <c r="P230" s="155" t="str">
        <f t="shared" si="3"/>
        <v/>
      </c>
      <c r="Q230" s="155" t="str">
        <f t="shared" si="4"/>
        <v/>
      </c>
    </row>
    <row r="231" hidden="1">
      <c r="A231" s="156" t="str">
        <f t="shared" si="1"/>
        <v>1633644600</v>
      </c>
      <c r="B231" s="156">
        <v>16336.0</v>
      </c>
      <c r="C231" s="157">
        <v>0.4375</v>
      </c>
      <c r="D231" s="158" t="s">
        <v>426</v>
      </c>
      <c r="E231" s="159">
        <v>20145.0</v>
      </c>
      <c r="F231" s="159">
        <v>44600.0</v>
      </c>
      <c r="G231" s="160" t="s">
        <v>100</v>
      </c>
      <c r="H231" s="160" t="s">
        <v>92</v>
      </c>
      <c r="I231" s="160" t="s">
        <v>93</v>
      </c>
      <c r="J231" s="160" t="s">
        <v>113</v>
      </c>
      <c r="K231" s="155"/>
      <c r="L231" s="155" t="s">
        <v>103</v>
      </c>
      <c r="M231" s="155"/>
      <c r="N231" s="155" t="str">
        <f t="shared" si="2"/>
        <v>1633644600</v>
      </c>
      <c r="O231" s="155"/>
      <c r="P231" s="155" t="str">
        <f t="shared" si="3"/>
        <v/>
      </c>
      <c r="Q231" s="155" t="str">
        <f t="shared" si="4"/>
        <v/>
      </c>
    </row>
    <row r="232" hidden="1">
      <c r="A232" s="156" t="str">
        <f t="shared" si="1"/>
        <v>1016044600</v>
      </c>
      <c r="B232" s="156">
        <v>10160.0</v>
      </c>
      <c r="C232" s="157">
        <v>0.4479166666666667</v>
      </c>
      <c r="D232" s="158" t="s">
        <v>427</v>
      </c>
      <c r="E232" s="159">
        <v>21263.0</v>
      </c>
      <c r="F232" s="159">
        <v>44600.0</v>
      </c>
      <c r="G232" s="160" t="s">
        <v>122</v>
      </c>
      <c r="H232" s="160" t="s">
        <v>92</v>
      </c>
      <c r="I232" s="160" t="s">
        <v>101</v>
      </c>
      <c r="J232" s="160" t="s">
        <v>174</v>
      </c>
      <c r="K232" s="155"/>
      <c r="L232" s="155" t="s">
        <v>90</v>
      </c>
      <c r="M232" s="155" t="s">
        <v>428</v>
      </c>
      <c r="N232" s="155" t="str">
        <f t="shared" si="2"/>
        <v>1016044600</v>
      </c>
      <c r="O232" s="155"/>
      <c r="P232" s="155" t="str">
        <f t="shared" si="3"/>
        <v/>
      </c>
      <c r="Q232" s="155" t="str">
        <f t="shared" si="4"/>
        <v/>
      </c>
    </row>
    <row r="233" hidden="1">
      <c r="A233" s="156" t="str">
        <f t="shared" si="1"/>
        <v>1806644600</v>
      </c>
      <c r="B233" s="156">
        <v>18066.0</v>
      </c>
      <c r="C233" s="157">
        <v>0.4479166666666667</v>
      </c>
      <c r="D233" s="158" t="s">
        <v>429</v>
      </c>
      <c r="E233" s="159">
        <v>23481.0</v>
      </c>
      <c r="F233" s="159">
        <v>44600.0</v>
      </c>
      <c r="G233" s="160" t="s">
        <v>96</v>
      </c>
      <c r="H233" s="160" t="s">
        <v>87</v>
      </c>
      <c r="I233" s="160" t="s">
        <v>97</v>
      </c>
      <c r="J233" s="160" t="s">
        <v>405</v>
      </c>
      <c r="K233" s="155"/>
      <c r="L233" s="155" t="s">
        <v>90</v>
      </c>
      <c r="M233" s="155" t="s">
        <v>430</v>
      </c>
      <c r="N233" s="155" t="str">
        <f t="shared" si="2"/>
        <v>1806644600</v>
      </c>
      <c r="O233" s="155"/>
      <c r="P233" s="155" t="str">
        <f t="shared" si="3"/>
        <v/>
      </c>
      <c r="Q233" s="155" t="str">
        <f t="shared" si="4"/>
        <v/>
      </c>
    </row>
    <row r="234" hidden="1">
      <c r="A234" s="156" t="str">
        <f t="shared" si="1"/>
        <v>1768244600</v>
      </c>
      <c r="B234" s="156">
        <v>17682.0</v>
      </c>
      <c r="C234" s="157">
        <v>0.4479166666666667</v>
      </c>
      <c r="D234" s="158" t="s">
        <v>431</v>
      </c>
      <c r="E234" s="159">
        <v>19868.0</v>
      </c>
      <c r="F234" s="159">
        <v>44600.0</v>
      </c>
      <c r="G234" s="160" t="s">
        <v>112</v>
      </c>
      <c r="H234" s="160" t="s">
        <v>92</v>
      </c>
      <c r="I234" s="160" t="s">
        <v>93</v>
      </c>
      <c r="J234" s="160" t="s">
        <v>224</v>
      </c>
      <c r="K234" s="155"/>
      <c r="L234" s="155" t="s">
        <v>103</v>
      </c>
      <c r="M234" s="155"/>
      <c r="N234" s="155" t="str">
        <f t="shared" si="2"/>
        <v>1768244600</v>
      </c>
      <c r="O234" s="155"/>
      <c r="P234" s="155" t="str">
        <f t="shared" si="3"/>
        <v/>
      </c>
      <c r="Q234" s="155" t="str">
        <f t="shared" si="4"/>
        <v/>
      </c>
    </row>
    <row r="235" hidden="1">
      <c r="A235" s="156" t="str">
        <f t="shared" si="1"/>
        <v>1297444600</v>
      </c>
      <c r="B235" s="156">
        <v>12974.0</v>
      </c>
      <c r="C235" s="157">
        <v>0.4583333333333333</v>
      </c>
      <c r="D235" s="158" t="s">
        <v>432</v>
      </c>
      <c r="E235" s="159">
        <v>14278.0</v>
      </c>
      <c r="F235" s="159">
        <v>44600.0</v>
      </c>
      <c r="G235" s="160" t="s">
        <v>100</v>
      </c>
      <c r="H235" s="160" t="s">
        <v>87</v>
      </c>
      <c r="I235" s="160" t="s">
        <v>97</v>
      </c>
      <c r="J235" s="160" t="s">
        <v>131</v>
      </c>
      <c r="K235" s="155"/>
      <c r="L235" s="155" t="s">
        <v>103</v>
      </c>
      <c r="M235" s="155"/>
      <c r="N235" s="155" t="str">
        <f t="shared" si="2"/>
        <v>1297444600</v>
      </c>
      <c r="O235" s="155"/>
      <c r="P235" s="155" t="str">
        <f t="shared" si="3"/>
        <v/>
      </c>
      <c r="Q235" s="155" t="str">
        <f t="shared" si="4"/>
        <v/>
      </c>
    </row>
    <row r="236" hidden="1">
      <c r="A236" s="156" t="str">
        <f t="shared" si="1"/>
        <v>1131544600</v>
      </c>
      <c r="B236" s="156">
        <v>11315.0</v>
      </c>
      <c r="C236" s="157">
        <v>0.4583333333333333</v>
      </c>
      <c r="D236" s="158" t="s">
        <v>433</v>
      </c>
      <c r="E236" s="159">
        <v>28233.0</v>
      </c>
      <c r="F236" s="159">
        <v>44600.0</v>
      </c>
      <c r="G236" s="160" t="s">
        <v>112</v>
      </c>
      <c r="H236" s="160" t="s">
        <v>92</v>
      </c>
      <c r="I236" s="160" t="s">
        <v>93</v>
      </c>
      <c r="J236" s="160" t="s">
        <v>131</v>
      </c>
      <c r="K236" s="155"/>
      <c r="L236" s="155" t="s">
        <v>103</v>
      </c>
      <c r="M236" s="155"/>
      <c r="N236" s="155" t="str">
        <f t="shared" si="2"/>
        <v>1131544600</v>
      </c>
      <c r="O236" s="155"/>
      <c r="P236" s="155" t="str">
        <f t="shared" si="3"/>
        <v/>
      </c>
      <c r="Q236" s="155" t="str">
        <f t="shared" si="4"/>
        <v/>
      </c>
    </row>
    <row r="237" hidden="1">
      <c r="A237" s="156" t="str">
        <f t="shared" si="1"/>
        <v>1803844600</v>
      </c>
      <c r="B237" s="156">
        <v>18038.0</v>
      </c>
      <c r="C237" s="157">
        <v>0.46875</v>
      </c>
      <c r="D237" s="158" t="s">
        <v>434</v>
      </c>
      <c r="E237" s="159">
        <v>26246.0</v>
      </c>
      <c r="F237" s="159">
        <v>44600.0</v>
      </c>
      <c r="G237" s="160" t="s">
        <v>96</v>
      </c>
      <c r="H237" s="160" t="s">
        <v>87</v>
      </c>
      <c r="I237" s="160" t="s">
        <v>97</v>
      </c>
      <c r="J237" s="160" t="s">
        <v>98</v>
      </c>
      <c r="K237" s="155"/>
      <c r="L237" s="155" t="s">
        <v>90</v>
      </c>
      <c r="M237" s="161" t="s">
        <v>435</v>
      </c>
      <c r="N237" s="155" t="str">
        <f t="shared" si="2"/>
        <v>1803844600</v>
      </c>
      <c r="O237" s="155"/>
      <c r="P237" s="155" t="str">
        <f t="shared" si="3"/>
        <v/>
      </c>
      <c r="Q237" s="155" t="str">
        <f t="shared" si="4"/>
        <v/>
      </c>
    </row>
    <row r="238" hidden="1">
      <c r="A238" s="156" t="str">
        <f t="shared" si="1"/>
        <v>1318744600</v>
      </c>
      <c r="B238" s="156">
        <v>13187.0</v>
      </c>
      <c r="C238" s="157">
        <v>0.46875</v>
      </c>
      <c r="D238" s="158" t="s">
        <v>436</v>
      </c>
      <c r="E238" s="159">
        <v>20156.0</v>
      </c>
      <c r="F238" s="159">
        <v>44600.0</v>
      </c>
      <c r="G238" s="160" t="s">
        <v>122</v>
      </c>
      <c r="H238" s="160" t="s">
        <v>92</v>
      </c>
      <c r="I238" s="160" t="s">
        <v>101</v>
      </c>
      <c r="J238" s="160" t="s">
        <v>437</v>
      </c>
      <c r="K238" s="155"/>
      <c r="L238" s="155" t="s">
        <v>90</v>
      </c>
      <c r="M238" s="155" t="s">
        <v>438</v>
      </c>
      <c r="N238" s="155" t="str">
        <f t="shared" si="2"/>
        <v>1318744600</v>
      </c>
      <c r="O238" s="155"/>
      <c r="P238" s="155" t="str">
        <f t="shared" si="3"/>
        <v/>
      </c>
      <c r="Q238" s="155" t="str">
        <f t="shared" si="4"/>
        <v/>
      </c>
    </row>
    <row r="239" hidden="1">
      <c r="A239" s="156" t="str">
        <f t="shared" si="1"/>
        <v>1691444600</v>
      </c>
      <c r="B239" s="156">
        <v>16914.0</v>
      </c>
      <c r="C239" s="157">
        <v>0.5416666666666666</v>
      </c>
      <c r="D239" s="158" t="s">
        <v>439</v>
      </c>
      <c r="E239" s="159">
        <v>22267.0</v>
      </c>
      <c r="F239" s="159">
        <v>44600.0</v>
      </c>
      <c r="G239" s="160" t="s">
        <v>86</v>
      </c>
      <c r="H239" s="160" t="s">
        <v>87</v>
      </c>
      <c r="I239" s="160" t="s">
        <v>97</v>
      </c>
      <c r="J239" s="160" t="s">
        <v>247</v>
      </c>
      <c r="K239" s="155"/>
      <c r="L239" s="155" t="s">
        <v>90</v>
      </c>
      <c r="M239" s="155" t="s">
        <v>440</v>
      </c>
      <c r="N239" s="155" t="str">
        <f t="shared" si="2"/>
        <v>1691444600</v>
      </c>
      <c r="O239" s="155"/>
      <c r="P239" s="155" t="str">
        <f t="shared" si="3"/>
        <v/>
      </c>
      <c r="Q239" s="155" t="str">
        <f t="shared" si="4"/>
        <v/>
      </c>
    </row>
    <row r="240" hidden="1">
      <c r="A240" s="156" t="str">
        <f t="shared" si="1"/>
        <v>962844600</v>
      </c>
      <c r="B240" s="156">
        <v>9628.0</v>
      </c>
      <c r="C240" s="157">
        <v>0.5416666666666666</v>
      </c>
      <c r="D240" s="158" t="s">
        <v>441</v>
      </c>
      <c r="E240" s="159">
        <v>19679.0</v>
      </c>
      <c r="F240" s="159">
        <v>44600.0</v>
      </c>
      <c r="G240" s="160" t="s">
        <v>100</v>
      </c>
      <c r="H240" s="160" t="s">
        <v>92</v>
      </c>
      <c r="I240" s="160" t="s">
        <v>93</v>
      </c>
      <c r="J240" s="160" t="s">
        <v>102</v>
      </c>
      <c r="K240" s="155"/>
      <c r="L240" s="155" t="s">
        <v>103</v>
      </c>
      <c r="M240" s="155"/>
      <c r="N240" s="155" t="str">
        <f t="shared" si="2"/>
        <v>962844600</v>
      </c>
      <c r="O240" s="155"/>
      <c r="P240" s="155" t="str">
        <f t="shared" si="3"/>
        <v/>
      </c>
      <c r="Q240" s="155" t="str">
        <f t="shared" si="4"/>
        <v/>
      </c>
    </row>
    <row r="241" hidden="1">
      <c r="A241" s="156" t="str">
        <f t="shared" si="1"/>
        <v>1067344600</v>
      </c>
      <c r="B241" s="156">
        <v>10673.0</v>
      </c>
      <c r="C241" s="157">
        <v>0.5416666666666666</v>
      </c>
      <c r="D241" s="158" t="s">
        <v>442</v>
      </c>
      <c r="E241" s="159">
        <v>21995.0</v>
      </c>
      <c r="F241" s="159">
        <v>44600.0</v>
      </c>
      <c r="G241" s="160" t="s">
        <v>86</v>
      </c>
      <c r="H241" s="160" t="s">
        <v>92</v>
      </c>
      <c r="I241" s="160" t="s">
        <v>93</v>
      </c>
      <c r="J241" s="160" t="s">
        <v>335</v>
      </c>
      <c r="K241" s="155"/>
      <c r="L241" s="155" t="s">
        <v>90</v>
      </c>
      <c r="M241" s="155" t="s">
        <v>443</v>
      </c>
      <c r="N241" s="155" t="str">
        <f t="shared" si="2"/>
        <v>1067344600</v>
      </c>
      <c r="O241" s="155"/>
      <c r="P241" s="155" t="str">
        <f t="shared" si="3"/>
        <v/>
      </c>
      <c r="Q241" s="155" t="str">
        <f t="shared" si="4"/>
        <v/>
      </c>
    </row>
    <row r="242" hidden="1">
      <c r="A242" s="156" t="str">
        <f t="shared" si="1"/>
        <v>1139344600</v>
      </c>
      <c r="B242" s="156">
        <v>11393.0</v>
      </c>
      <c r="C242" s="157">
        <v>0.5520833333333334</v>
      </c>
      <c r="D242" s="158" t="s">
        <v>444</v>
      </c>
      <c r="E242" s="159">
        <v>20624.0</v>
      </c>
      <c r="F242" s="159">
        <v>44600.0</v>
      </c>
      <c r="G242" s="160" t="s">
        <v>100</v>
      </c>
      <c r="H242" s="160" t="s">
        <v>92</v>
      </c>
      <c r="I242" s="160" t="s">
        <v>101</v>
      </c>
      <c r="J242" s="160" t="s">
        <v>102</v>
      </c>
      <c r="K242" s="155"/>
      <c r="L242" s="155" t="s">
        <v>103</v>
      </c>
      <c r="M242" s="155"/>
      <c r="N242" s="155" t="str">
        <f t="shared" si="2"/>
        <v>1139344600</v>
      </c>
      <c r="O242" s="155"/>
      <c r="P242" s="155" t="str">
        <f t="shared" si="3"/>
        <v/>
      </c>
      <c r="Q242" s="155" t="str">
        <f t="shared" si="4"/>
        <v/>
      </c>
    </row>
    <row r="243" hidden="1">
      <c r="A243" s="156" t="str">
        <f t="shared" si="1"/>
        <v>1807444600</v>
      </c>
      <c r="B243" s="156">
        <v>18074.0</v>
      </c>
      <c r="C243" s="157">
        <v>0.5625</v>
      </c>
      <c r="D243" s="158" t="s">
        <v>445</v>
      </c>
      <c r="E243" s="159">
        <v>21940.0</v>
      </c>
      <c r="F243" s="159">
        <v>44600.0</v>
      </c>
      <c r="G243" s="160" t="s">
        <v>96</v>
      </c>
      <c r="H243" s="160" t="s">
        <v>87</v>
      </c>
      <c r="I243" s="160" t="s">
        <v>97</v>
      </c>
      <c r="J243" s="160" t="s">
        <v>117</v>
      </c>
      <c r="K243" s="155"/>
      <c r="L243" s="155" t="s">
        <v>90</v>
      </c>
      <c r="M243" s="155" t="s">
        <v>446</v>
      </c>
      <c r="N243" s="155" t="str">
        <f t="shared" si="2"/>
        <v>1807444600</v>
      </c>
      <c r="O243" s="155"/>
      <c r="P243" s="155" t="str">
        <f t="shared" si="3"/>
        <v/>
      </c>
      <c r="Q243" s="155" t="str">
        <f t="shared" si="4"/>
        <v/>
      </c>
    </row>
    <row r="244" hidden="1">
      <c r="A244" s="156" t="str">
        <f t="shared" si="1"/>
        <v>1169844600</v>
      </c>
      <c r="B244" s="156">
        <v>11698.0</v>
      </c>
      <c r="C244" s="157">
        <v>0.5625</v>
      </c>
      <c r="D244" s="158" t="s">
        <v>447</v>
      </c>
      <c r="E244" s="159">
        <v>33194.0</v>
      </c>
      <c r="F244" s="159">
        <v>44600.0</v>
      </c>
      <c r="G244" s="160" t="s">
        <v>86</v>
      </c>
      <c r="H244" s="160" t="s">
        <v>92</v>
      </c>
      <c r="I244" s="160" t="s">
        <v>101</v>
      </c>
      <c r="J244" s="160" t="s">
        <v>154</v>
      </c>
      <c r="K244" s="155"/>
      <c r="L244" s="155" t="s">
        <v>90</v>
      </c>
      <c r="M244" s="155" t="s">
        <v>448</v>
      </c>
      <c r="N244" s="155" t="str">
        <f t="shared" si="2"/>
        <v>1169844600</v>
      </c>
      <c r="O244" s="155"/>
      <c r="P244" s="155" t="str">
        <f t="shared" si="3"/>
        <v/>
      </c>
      <c r="Q244" s="155" t="str">
        <f t="shared" si="4"/>
        <v/>
      </c>
    </row>
    <row r="245" hidden="1">
      <c r="A245" s="156" t="str">
        <f t="shared" si="1"/>
        <v>1403044600</v>
      </c>
      <c r="B245" s="156">
        <v>14030.0</v>
      </c>
      <c r="C245" s="157">
        <v>0.5729166666666666</v>
      </c>
      <c r="D245" s="158" t="s">
        <v>449</v>
      </c>
      <c r="E245" s="159">
        <v>17261.0</v>
      </c>
      <c r="F245" s="159">
        <v>44600.0</v>
      </c>
      <c r="G245" s="160" t="s">
        <v>100</v>
      </c>
      <c r="H245" s="160" t="s">
        <v>87</v>
      </c>
      <c r="I245" s="160" t="s">
        <v>88</v>
      </c>
      <c r="J245" s="160" t="s">
        <v>102</v>
      </c>
      <c r="K245" s="155"/>
      <c r="L245" s="155" t="s">
        <v>103</v>
      </c>
      <c r="M245" s="155"/>
      <c r="N245" s="155" t="str">
        <f t="shared" si="2"/>
        <v>1403044600</v>
      </c>
      <c r="O245" s="155"/>
      <c r="P245" s="155" t="str">
        <f t="shared" si="3"/>
        <v/>
      </c>
      <c r="Q245" s="155" t="str">
        <f t="shared" si="4"/>
        <v/>
      </c>
    </row>
    <row r="246" hidden="1">
      <c r="A246" s="156" t="str">
        <f t="shared" si="1"/>
        <v>1742844600</v>
      </c>
      <c r="B246" s="156">
        <v>17428.0</v>
      </c>
      <c r="C246" s="157">
        <v>0.5729166666666666</v>
      </c>
      <c r="D246" s="158" t="s">
        <v>450</v>
      </c>
      <c r="E246" s="159">
        <v>19307.0</v>
      </c>
      <c r="F246" s="159">
        <v>44600.0</v>
      </c>
      <c r="G246" s="160" t="s">
        <v>100</v>
      </c>
      <c r="H246" s="160" t="s">
        <v>87</v>
      </c>
      <c r="I246" s="160" t="s">
        <v>88</v>
      </c>
      <c r="J246" s="160" t="s">
        <v>113</v>
      </c>
      <c r="K246" s="155"/>
      <c r="L246" s="155" t="s">
        <v>103</v>
      </c>
      <c r="M246" s="155"/>
      <c r="N246" s="155" t="str">
        <f t="shared" si="2"/>
        <v>1742844600</v>
      </c>
      <c r="O246" s="155"/>
      <c r="P246" s="155" t="str">
        <f t="shared" si="3"/>
        <v/>
      </c>
      <c r="Q246" s="155" t="str">
        <f t="shared" si="4"/>
        <v/>
      </c>
    </row>
    <row r="247" hidden="1">
      <c r="A247" s="156" t="str">
        <f t="shared" si="1"/>
        <v>1278744600</v>
      </c>
      <c r="B247" s="156">
        <v>12787.0</v>
      </c>
      <c r="C247" s="157">
        <v>0.5729166666666666</v>
      </c>
      <c r="D247" s="158" t="s">
        <v>451</v>
      </c>
      <c r="E247" s="159">
        <v>27859.0</v>
      </c>
      <c r="F247" s="159">
        <v>44600.0</v>
      </c>
      <c r="G247" s="160" t="s">
        <v>86</v>
      </c>
      <c r="H247" s="160" t="s">
        <v>92</v>
      </c>
      <c r="I247" s="160" t="s">
        <v>101</v>
      </c>
      <c r="J247" s="160" t="s">
        <v>174</v>
      </c>
      <c r="K247" s="155"/>
      <c r="L247" s="155" t="s">
        <v>90</v>
      </c>
      <c r="M247" s="155" t="s">
        <v>452</v>
      </c>
      <c r="N247" s="155" t="str">
        <f t="shared" si="2"/>
        <v>1278744600</v>
      </c>
      <c r="O247" s="155"/>
      <c r="P247" s="155" t="str">
        <f t="shared" si="3"/>
        <v/>
      </c>
      <c r="Q247" s="155" t="str">
        <f t="shared" si="4"/>
        <v/>
      </c>
    </row>
    <row r="248" hidden="1">
      <c r="A248" s="156" t="str">
        <f t="shared" si="1"/>
        <v>1717744600</v>
      </c>
      <c r="B248" s="156">
        <v>17177.0</v>
      </c>
      <c r="C248" s="157">
        <v>0.5729166666666666</v>
      </c>
      <c r="D248" s="158" t="s">
        <v>453</v>
      </c>
      <c r="E248" s="159">
        <v>30401.0</v>
      </c>
      <c r="F248" s="159">
        <v>44600.0</v>
      </c>
      <c r="G248" s="160" t="s">
        <v>86</v>
      </c>
      <c r="H248" s="160" t="s">
        <v>92</v>
      </c>
      <c r="I248" s="160" t="s">
        <v>93</v>
      </c>
      <c r="J248" s="160" t="s">
        <v>335</v>
      </c>
      <c r="K248" s="155"/>
      <c r="L248" s="155" t="s">
        <v>90</v>
      </c>
      <c r="M248" s="155" t="s">
        <v>454</v>
      </c>
      <c r="N248" s="155" t="str">
        <f t="shared" si="2"/>
        <v>1717744600</v>
      </c>
      <c r="O248" s="155"/>
      <c r="P248" s="155" t="str">
        <f t="shared" si="3"/>
        <v/>
      </c>
      <c r="Q248" s="155" t="str">
        <f t="shared" si="4"/>
        <v/>
      </c>
    </row>
    <row r="249" hidden="1">
      <c r="A249" s="156" t="str">
        <f t="shared" si="1"/>
        <v>1329344600</v>
      </c>
      <c r="B249" s="156">
        <v>13293.0</v>
      </c>
      <c r="C249" s="157">
        <v>0.5729166666666666</v>
      </c>
      <c r="D249" s="158" t="s">
        <v>455</v>
      </c>
      <c r="E249" s="159">
        <v>30806.0</v>
      </c>
      <c r="F249" s="159">
        <v>44600.0</v>
      </c>
      <c r="G249" s="160" t="s">
        <v>122</v>
      </c>
      <c r="H249" s="160" t="s">
        <v>92</v>
      </c>
      <c r="I249" s="160" t="s">
        <v>93</v>
      </c>
      <c r="J249" s="160" t="s">
        <v>98</v>
      </c>
      <c r="K249" s="155"/>
      <c r="L249" s="155" t="s">
        <v>90</v>
      </c>
      <c r="M249" s="155" t="s">
        <v>456</v>
      </c>
      <c r="N249" s="155" t="str">
        <f t="shared" si="2"/>
        <v>1329344600</v>
      </c>
      <c r="O249" s="155"/>
      <c r="P249" s="155" t="str">
        <f t="shared" si="3"/>
        <v/>
      </c>
      <c r="Q249" s="155" t="str">
        <f t="shared" si="4"/>
        <v/>
      </c>
    </row>
    <row r="250" hidden="1">
      <c r="A250" s="156" t="str">
        <f t="shared" si="1"/>
        <v>1525344600</v>
      </c>
      <c r="B250" s="156">
        <v>15253.0</v>
      </c>
      <c r="C250" s="157">
        <v>0.5833333333333334</v>
      </c>
      <c r="D250" s="158" t="s">
        <v>457</v>
      </c>
      <c r="E250" s="159">
        <v>24706.0</v>
      </c>
      <c r="F250" s="159">
        <v>44600.0</v>
      </c>
      <c r="G250" s="160" t="s">
        <v>86</v>
      </c>
      <c r="H250" s="160" t="s">
        <v>92</v>
      </c>
      <c r="I250" s="160" t="s">
        <v>101</v>
      </c>
      <c r="J250" s="160" t="s">
        <v>137</v>
      </c>
      <c r="K250" s="155"/>
      <c r="L250" s="155" t="s">
        <v>90</v>
      </c>
      <c r="M250" s="155" t="s">
        <v>458</v>
      </c>
      <c r="N250" s="155" t="str">
        <f t="shared" si="2"/>
        <v>1525344600</v>
      </c>
      <c r="O250" s="155"/>
      <c r="P250" s="155" t="str">
        <f t="shared" si="3"/>
        <v/>
      </c>
      <c r="Q250" s="155" t="str">
        <f t="shared" si="4"/>
        <v/>
      </c>
    </row>
    <row r="251" hidden="1">
      <c r="A251" s="156" t="str">
        <f t="shared" si="1"/>
        <v>1468244600</v>
      </c>
      <c r="B251" s="156">
        <v>14682.0</v>
      </c>
      <c r="C251" s="157">
        <v>0.5833333333333334</v>
      </c>
      <c r="D251" s="158" t="s">
        <v>459</v>
      </c>
      <c r="E251" s="159">
        <v>33997.0</v>
      </c>
      <c r="F251" s="159">
        <v>44600.0</v>
      </c>
      <c r="G251" s="160" t="s">
        <v>122</v>
      </c>
      <c r="H251" s="160" t="s">
        <v>92</v>
      </c>
      <c r="I251" s="160" t="s">
        <v>93</v>
      </c>
      <c r="J251" s="160" t="s">
        <v>89</v>
      </c>
      <c r="K251" s="155"/>
      <c r="L251" s="155" t="s">
        <v>90</v>
      </c>
      <c r="M251" s="155" t="s">
        <v>460</v>
      </c>
      <c r="N251" s="155" t="str">
        <f t="shared" si="2"/>
        <v>1468244600</v>
      </c>
      <c r="O251" s="155"/>
      <c r="P251" s="155" t="str">
        <f t="shared" si="3"/>
        <v/>
      </c>
      <c r="Q251" s="155" t="str">
        <f t="shared" si="4"/>
        <v/>
      </c>
    </row>
    <row r="252" hidden="1">
      <c r="A252" s="156" t="str">
        <f t="shared" si="1"/>
        <v>1628744600</v>
      </c>
      <c r="B252" s="156">
        <v>16287.0</v>
      </c>
      <c r="C252" s="157">
        <v>0.59375</v>
      </c>
      <c r="D252" s="158" t="s">
        <v>461</v>
      </c>
      <c r="E252" s="159">
        <v>11138.0</v>
      </c>
      <c r="F252" s="159">
        <v>44600.0</v>
      </c>
      <c r="G252" s="160" t="s">
        <v>100</v>
      </c>
      <c r="H252" s="160" t="s">
        <v>87</v>
      </c>
      <c r="I252" s="160" t="s">
        <v>88</v>
      </c>
      <c r="J252" s="160" t="s">
        <v>102</v>
      </c>
      <c r="K252" s="155"/>
      <c r="L252" s="155" t="s">
        <v>103</v>
      </c>
      <c r="M252" s="155"/>
      <c r="N252" s="155" t="str">
        <f t="shared" si="2"/>
        <v>1628744600</v>
      </c>
      <c r="O252" s="155"/>
      <c r="P252" s="155" t="str">
        <f t="shared" si="3"/>
        <v/>
      </c>
      <c r="Q252" s="155" t="str">
        <f t="shared" si="4"/>
        <v/>
      </c>
    </row>
    <row r="253" hidden="1">
      <c r="A253" s="156" t="str">
        <f t="shared" si="1"/>
        <v>1131444600</v>
      </c>
      <c r="B253" s="156">
        <v>11314.0</v>
      </c>
      <c r="C253" s="157">
        <v>0.59375</v>
      </c>
      <c r="D253" s="158" t="s">
        <v>462</v>
      </c>
      <c r="E253" s="159">
        <v>16759.0</v>
      </c>
      <c r="F253" s="159">
        <v>44600.0</v>
      </c>
      <c r="G253" s="160" t="s">
        <v>100</v>
      </c>
      <c r="H253" s="160" t="s">
        <v>87</v>
      </c>
      <c r="I253" s="160" t="s">
        <v>97</v>
      </c>
      <c r="J253" s="160" t="s">
        <v>102</v>
      </c>
      <c r="K253" s="155"/>
      <c r="L253" s="155" t="s">
        <v>103</v>
      </c>
      <c r="M253" s="155"/>
      <c r="N253" s="155" t="str">
        <f t="shared" si="2"/>
        <v>1131444600</v>
      </c>
      <c r="O253" s="155"/>
      <c r="P253" s="155" t="str">
        <f t="shared" si="3"/>
        <v/>
      </c>
      <c r="Q253" s="155" t="str">
        <f t="shared" si="4"/>
        <v/>
      </c>
    </row>
    <row r="254" hidden="1">
      <c r="A254" s="156" t="str">
        <f t="shared" si="1"/>
        <v>1584244600</v>
      </c>
      <c r="B254" s="156">
        <v>15842.0</v>
      </c>
      <c r="C254" s="157">
        <v>0.59375</v>
      </c>
      <c r="D254" s="158" t="s">
        <v>463</v>
      </c>
      <c r="E254" s="159">
        <v>18789.0</v>
      </c>
      <c r="F254" s="159">
        <v>44600.0</v>
      </c>
      <c r="G254" s="160" t="s">
        <v>112</v>
      </c>
      <c r="H254" s="160" t="s">
        <v>87</v>
      </c>
      <c r="I254" s="160" t="s">
        <v>88</v>
      </c>
      <c r="J254" s="160" t="s">
        <v>102</v>
      </c>
      <c r="K254" s="155"/>
      <c r="L254" s="155" t="s">
        <v>103</v>
      </c>
      <c r="M254" s="155"/>
      <c r="N254" s="155" t="str">
        <f t="shared" si="2"/>
        <v>1584244600</v>
      </c>
      <c r="O254" s="155"/>
      <c r="P254" s="155" t="str">
        <f t="shared" si="3"/>
        <v/>
      </c>
      <c r="Q254" s="155" t="str">
        <f t="shared" si="4"/>
        <v/>
      </c>
    </row>
    <row r="255" hidden="1">
      <c r="A255" s="156" t="str">
        <f t="shared" si="1"/>
        <v>1754544600</v>
      </c>
      <c r="B255" s="156">
        <v>17545.0</v>
      </c>
      <c r="C255" s="157">
        <v>0.59375</v>
      </c>
      <c r="D255" s="158" t="s">
        <v>464</v>
      </c>
      <c r="E255" s="159">
        <v>20813.0</v>
      </c>
      <c r="F255" s="159">
        <v>44600.0</v>
      </c>
      <c r="G255" s="160" t="s">
        <v>96</v>
      </c>
      <c r="H255" s="160" t="s">
        <v>87</v>
      </c>
      <c r="I255" s="160" t="s">
        <v>97</v>
      </c>
      <c r="J255" s="160" t="s">
        <v>154</v>
      </c>
      <c r="K255" s="155"/>
      <c r="L255" s="155" t="s">
        <v>90</v>
      </c>
      <c r="M255" s="155" t="s">
        <v>465</v>
      </c>
      <c r="N255" s="155" t="str">
        <f t="shared" si="2"/>
        <v>1754544600</v>
      </c>
      <c r="O255" s="155"/>
      <c r="P255" s="155" t="str">
        <f t="shared" si="3"/>
        <v/>
      </c>
      <c r="Q255" s="155" t="str">
        <f t="shared" si="4"/>
        <v/>
      </c>
    </row>
    <row r="256" hidden="1">
      <c r="A256" s="156" t="str">
        <f t="shared" si="1"/>
        <v>1173344600</v>
      </c>
      <c r="B256" s="156">
        <v>11733.0</v>
      </c>
      <c r="C256" s="157">
        <v>0.59375</v>
      </c>
      <c r="D256" s="158" t="s">
        <v>466</v>
      </c>
      <c r="E256" s="159">
        <v>17813.0</v>
      </c>
      <c r="F256" s="159">
        <v>44600.0</v>
      </c>
      <c r="G256" s="160" t="s">
        <v>86</v>
      </c>
      <c r="H256" s="160" t="s">
        <v>92</v>
      </c>
      <c r="I256" s="160" t="s">
        <v>101</v>
      </c>
      <c r="J256" s="160" t="s">
        <v>147</v>
      </c>
      <c r="K256" s="155"/>
      <c r="L256" s="155" t="s">
        <v>90</v>
      </c>
      <c r="M256" s="155" t="s">
        <v>467</v>
      </c>
      <c r="N256" s="155" t="str">
        <f t="shared" si="2"/>
        <v>1173344600</v>
      </c>
      <c r="O256" s="155"/>
      <c r="P256" s="155" t="str">
        <f t="shared" si="3"/>
        <v/>
      </c>
      <c r="Q256" s="155" t="str">
        <f t="shared" si="4"/>
        <v/>
      </c>
    </row>
    <row r="257" hidden="1">
      <c r="A257" s="156" t="str">
        <f t="shared" si="1"/>
        <v>1702444600</v>
      </c>
      <c r="B257" s="156">
        <v>17024.0</v>
      </c>
      <c r="C257" s="157">
        <v>0.6145833333333334</v>
      </c>
      <c r="D257" s="158" t="s">
        <v>468</v>
      </c>
      <c r="E257" s="159">
        <v>31335.0</v>
      </c>
      <c r="F257" s="159">
        <v>44600.0</v>
      </c>
      <c r="G257" s="160" t="s">
        <v>108</v>
      </c>
      <c r="H257" s="160" t="s">
        <v>87</v>
      </c>
      <c r="I257" s="160" t="s">
        <v>97</v>
      </c>
      <c r="J257" s="160" t="s">
        <v>106</v>
      </c>
      <c r="K257" s="155"/>
      <c r="L257" s="155" t="s">
        <v>103</v>
      </c>
      <c r="M257" s="155"/>
      <c r="N257" s="155" t="str">
        <f t="shared" si="2"/>
        <v>1702444600</v>
      </c>
      <c r="O257" s="155"/>
      <c r="P257" s="155" t="str">
        <f t="shared" si="3"/>
        <v/>
      </c>
      <c r="Q257" s="155" t="str">
        <f t="shared" si="4"/>
        <v/>
      </c>
    </row>
    <row r="258" hidden="1">
      <c r="A258" s="156" t="str">
        <f t="shared" si="1"/>
        <v>1104544600</v>
      </c>
      <c r="B258" s="156">
        <v>11045.0</v>
      </c>
      <c r="C258" s="157">
        <v>0.625</v>
      </c>
      <c r="D258" s="158" t="s">
        <v>469</v>
      </c>
      <c r="E258" s="159">
        <v>16559.0</v>
      </c>
      <c r="F258" s="159">
        <v>44600.0</v>
      </c>
      <c r="G258" s="160" t="s">
        <v>100</v>
      </c>
      <c r="H258" s="160" t="s">
        <v>87</v>
      </c>
      <c r="I258" s="160" t="s">
        <v>88</v>
      </c>
      <c r="J258" s="160" t="s">
        <v>113</v>
      </c>
      <c r="K258" s="155"/>
      <c r="L258" s="155" t="s">
        <v>103</v>
      </c>
      <c r="M258" s="155"/>
      <c r="N258" s="155" t="str">
        <f t="shared" si="2"/>
        <v>1104544600</v>
      </c>
      <c r="O258" s="155"/>
      <c r="P258" s="155" t="str">
        <f t="shared" si="3"/>
        <v/>
      </c>
      <c r="Q258" s="155" t="str">
        <f t="shared" si="4"/>
        <v/>
      </c>
    </row>
    <row r="259" hidden="1">
      <c r="A259" s="156" t="str">
        <f t="shared" si="1"/>
        <v>917244600</v>
      </c>
      <c r="B259" s="156">
        <v>9172.0</v>
      </c>
      <c r="C259" s="157">
        <v>0.625</v>
      </c>
      <c r="D259" s="158" t="s">
        <v>470</v>
      </c>
      <c r="E259" s="159">
        <v>21800.0</v>
      </c>
      <c r="F259" s="159">
        <v>44600.0</v>
      </c>
      <c r="G259" s="160" t="s">
        <v>86</v>
      </c>
      <c r="H259" s="160" t="s">
        <v>92</v>
      </c>
      <c r="I259" s="160" t="s">
        <v>93</v>
      </c>
      <c r="J259" s="160" t="s">
        <v>147</v>
      </c>
      <c r="K259" s="155"/>
      <c r="L259" s="155" t="s">
        <v>90</v>
      </c>
      <c r="M259" s="155" t="s">
        <v>471</v>
      </c>
      <c r="N259" s="155" t="str">
        <f t="shared" si="2"/>
        <v>917244600</v>
      </c>
      <c r="O259" s="155"/>
      <c r="P259" s="155" t="str">
        <f t="shared" si="3"/>
        <v/>
      </c>
      <c r="Q259" s="155" t="str">
        <f t="shared" si="4"/>
        <v/>
      </c>
    </row>
    <row r="260" hidden="1">
      <c r="A260" s="156" t="str">
        <f t="shared" si="1"/>
        <v>945744600</v>
      </c>
      <c r="B260" s="156">
        <v>9457.0</v>
      </c>
      <c r="C260" s="157">
        <v>0.6354166666666666</v>
      </c>
      <c r="D260" s="158" t="s">
        <v>472</v>
      </c>
      <c r="E260" s="159">
        <v>18817.0</v>
      </c>
      <c r="F260" s="159">
        <v>44600.0</v>
      </c>
      <c r="G260" s="160" t="s">
        <v>100</v>
      </c>
      <c r="H260" s="160" t="s">
        <v>92</v>
      </c>
      <c r="I260" s="160" t="s">
        <v>93</v>
      </c>
      <c r="J260" s="160" t="s">
        <v>102</v>
      </c>
      <c r="K260" s="155"/>
      <c r="L260" s="155" t="s">
        <v>103</v>
      </c>
      <c r="M260" s="155"/>
      <c r="N260" s="155" t="str">
        <f t="shared" si="2"/>
        <v>945744600</v>
      </c>
      <c r="O260" s="155"/>
      <c r="P260" s="155" t="str">
        <f t="shared" si="3"/>
        <v/>
      </c>
      <c r="Q260" s="155" t="str">
        <f t="shared" si="4"/>
        <v/>
      </c>
    </row>
    <row r="261" hidden="1">
      <c r="A261" s="156" t="str">
        <f t="shared" si="1"/>
        <v>1001044600</v>
      </c>
      <c r="B261" s="156">
        <v>10010.0</v>
      </c>
      <c r="C261" s="157">
        <v>0.6354166666666666</v>
      </c>
      <c r="D261" s="158" t="s">
        <v>473</v>
      </c>
      <c r="E261" s="159">
        <v>17232.0</v>
      </c>
      <c r="F261" s="159">
        <v>44600.0</v>
      </c>
      <c r="G261" s="160" t="s">
        <v>86</v>
      </c>
      <c r="H261" s="160" t="s">
        <v>87</v>
      </c>
      <c r="I261" s="160" t="s">
        <v>97</v>
      </c>
      <c r="J261" s="160" t="s">
        <v>164</v>
      </c>
      <c r="K261" s="155"/>
      <c r="L261" s="155" t="s">
        <v>90</v>
      </c>
      <c r="M261" s="155" t="s">
        <v>474</v>
      </c>
      <c r="N261" s="155" t="str">
        <f t="shared" si="2"/>
        <v>1001044600</v>
      </c>
      <c r="O261" s="155"/>
      <c r="P261" s="155" t="str">
        <f t="shared" si="3"/>
        <v/>
      </c>
      <c r="Q261" s="155" t="str">
        <f t="shared" si="4"/>
        <v/>
      </c>
    </row>
    <row r="262" hidden="1">
      <c r="A262" s="156" t="str">
        <f t="shared" si="1"/>
        <v>1266244600</v>
      </c>
      <c r="B262" s="156">
        <v>12662.0</v>
      </c>
      <c r="C262" s="157">
        <v>0.6458333333333334</v>
      </c>
      <c r="D262" s="158" t="s">
        <v>475</v>
      </c>
      <c r="E262" s="159">
        <v>25947.0</v>
      </c>
      <c r="F262" s="159">
        <v>44600.0</v>
      </c>
      <c r="G262" s="160" t="s">
        <v>122</v>
      </c>
      <c r="H262" s="160" t="s">
        <v>92</v>
      </c>
      <c r="I262" s="160" t="s">
        <v>93</v>
      </c>
      <c r="J262" s="160" t="s">
        <v>174</v>
      </c>
      <c r="K262" s="155"/>
      <c r="L262" s="155" t="s">
        <v>90</v>
      </c>
      <c r="M262" s="155" t="s">
        <v>476</v>
      </c>
      <c r="N262" s="155" t="str">
        <f t="shared" si="2"/>
        <v>1266244600</v>
      </c>
      <c r="O262" s="155"/>
      <c r="P262" s="155" t="str">
        <f t="shared" si="3"/>
        <v/>
      </c>
      <c r="Q262" s="155" t="str">
        <f t="shared" si="4"/>
        <v/>
      </c>
    </row>
    <row r="263" hidden="1">
      <c r="A263" s="156" t="str">
        <f t="shared" si="1"/>
        <v>1604144600</v>
      </c>
      <c r="B263" s="156">
        <v>16041.0</v>
      </c>
      <c r="C263" s="157">
        <v>0.6458333333333334</v>
      </c>
      <c r="D263" s="158" t="s">
        <v>477</v>
      </c>
      <c r="E263" s="159">
        <v>25669.0</v>
      </c>
      <c r="F263" s="159">
        <v>44600.0</v>
      </c>
      <c r="G263" s="160" t="s">
        <v>100</v>
      </c>
      <c r="H263" s="160" t="s">
        <v>92</v>
      </c>
      <c r="I263" s="160" t="s">
        <v>93</v>
      </c>
      <c r="J263" s="160" t="s">
        <v>106</v>
      </c>
      <c r="K263" s="155"/>
      <c r="L263" s="155" t="s">
        <v>103</v>
      </c>
      <c r="M263" s="155"/>
      <c r="N263" s="155" t="str">
        <f t="shared" si="2"/>
        <v>1604144600</v>
      </c>
      <c r="O263" s="155"/>
      <c r="P263" s="155" t="str">
        <f t="shared" si="3"/>
        <v/>
      </c>
      <c r="Q263" s="155" t="str">
        <f t="shared" si="4"/>
        <v/>
      </c>
    </row>
    <row r="264">
      <c r="A264" s="156" t="str">
        <f t="shared" si="1"/>
        <v>1590644601</v>
      </c>
      <c r="B264" s="156">
        <v>15906.0</v>
      </c>
      <c r="C264" s="157">
        <v>0.3333333333333333</v>
      </c>
      <c r="D264" s="158" t="s">
        <v>478</v>
      </c>
      <c r="E264" s="159">
        <v>19970.0</v>
      </c>
      <c r="F264" s="159">
        <v>44601.0</v>
      </c>
      <c r="G264" s="160" t="s">
        <v>122</v>
      </c>
      <c r="H264" s="160" t="s">
        <v>92</v>
      </c>
      <c r="I264" s="160" t="s">
        <v>101</v>
      </c>
      <c r="J264" s="160" t="s">
        <v>221</v>
      </c>
      <c r="K264" s="155"/>
      <c r="L264" s="155" t="s">
        <v>90</v>
      </c>
      <c r="M264" s="155" t="s">
        <v>479</v>
      </c>
      <c r="N264" s="155" t="str">
        <f t="shared" si="2"/>
        <v>1590644601</v>
      </c>
      <c r="O264" s="155"/>
      <c r="P264" s="155" t="str">
        <f t="shared" si="3"/>
        <v/>
      </c>
      <c r="Q264" s="155" t="str">
        <f t="shared" si="4"/>
        <v/>
      </c>
    </row>
    <row r="265">
      <c r="A265" s="156" t="str">
        <f t="shared" si="1"/>
        <v>1410344601</v>
      </c>
      <c r="B265" s="156">
        <v>14103.0</v>
      </c>
      <c r="C265" s="157">
        <v>0.34375</v>
      </c>
      <c r="D265" s="158" t="s">
        <v>480</v>
      </c>
      <c r="E265" s="159">
        <v>16960.0</v>
      </c>
      <c r="F265" s="159">
        <v>44601.0</v>
      </c>
      <c r="G265" s="160" t="s">
        <v>122</v>
      </c>
      <c r="H265" s="160" t="s">
        <v>92</v>
      </c>
      <c r="I265" s="160" t="s">
        <v>93</v>
      </c>
      <c r="J265" s="160" t="s">
        <v>147</v>
      </c>
      <c r="K265" s="155"/>
      <c r="L265" s="155" t="s">
        <v>90</v>
      </c>
      <c r="M265" s="155" t="s">
        <v>481</v>
      </c>
      <c r="N265" s="155" t="str">
        <f t="shared" si="2"/>
        <v>1410344601</v>
      </c>
      <c r="O265" s="155"/>
      <c r="P265" s="155" t="str">
        <f t="shared" si="3"/>
        <v/>
      </c>
      <c r="Q265" s="155" t="str">
        <f t="shared" si="4"/>
        <v/>
      </c>
    </row>
    <row r="266" hidden="1">
      <c r="A266" s="156" t="str">
        <f t="shared" si="1"/>
        <v>1775944601</v>
      </c>
      <c r="B266" s="156">
        <v>17759.0</v>
      </c>
      <c r="C266" s="157">
        <v>0.34375</v>
      </c>
      <c r="D266" s="158" t="s">
        <v>482</v>
      </c>
      <c r="E266" s="159">
        <v>13627.0</v>
      </c>
      <c r="F266" s="159">
        <v>44601.0</v>
      </c>
      <c r="G266" s="160" t="s">
        <v>108</v>
      </c>
      <c r="H266" s="160" t="s">
        <v>87</v>
      </c>
      <c r="I266" s="160" t="s">
        <v>88</v>
      </c>
      <c r="J266" s="160" t="s">
        <v>102</v>
      </c>
      <c r="K266" s="155"/>
      <c r="L266" s="155" t="s">
        <v>103</v>
      </c>
      <c r="M266" s="155"/>
      <c r="N266" s="155" t="str">
        <f t="shared" si="2"/>
        <v>1775944601</v>
      </c>
      <c r="O266" s="155"/>
      <c r="P266" s="155" t="str">
        <f t="shared" si="3"/>
        <v/>
      </c>
      <c r="Q266" s="155" t="str">
        <f t="shared" si="4"/>
        <v/>
      </c>
    </row>
    <row r="267" hidden="1">
      <c r="A267" s="156" t="str">
        <f t="shared" si="1"/>
        <v>1556944601</v>
      </c>
      <c r="B267" s="156">
        <v>15569.0</v>
      </c>
      <c r="C267" s="157">
        <v>0.34375</v>
      </c>
      <c r="D267" s="158" t="s">
        <v>483</v>
      </c>
      <c r="E267" s="159">
        <v>25170.0</v>
      </c>
      <c r="F267" s="159">
        <v>44601.0</v>
      </c>
      <c r="G267" s="160" t="s">
        <v>100</v>
      </c>
      <c r="H267" s="160" t="s">
        <v>87</v>
      </c>
      <c r="I267" s="160" t="s">
        <v>97</v>
      </c>
      <c r="J267" s="160" t="s">
        <v>106</v>
      </c>
      <c r="K267" s="155"/>
      <c r="L267" s="155" t="s">
        <v>253</v>
      </c>
      <c r="M267" s="155"/>
      <c r="N267" s="155" t="str">
        <f t="shared" si="2"/>
        <v>1556944601</v>
      </c>
      <c r="O267" s="155"/>
      <c r="P267" s="155" t="str">
        <f t="shared" si="3"/>
        <v/>
      </c>
      <c r="Q267" s="155" t="str">
        <f t="shared" si="4"/>
        <v/>
      </c>
    </row>
    <row r="268">
      <c r="A268" s="156" t="str">
        <f t="shared" si="1"/>
        <v>1130344601</v>
      </c>
      <c r="B268" s="156">
        <v>11303.0</v>
      </c>
      <c r="C268" s="157">
        <v>0.3541666666666667</v>
      </c>
      <c r="D268" s="158" t="s">
        <v>484</v>
      </c>
      <c r="E268" s="159">
        <v>17223.0</v>
      </c>
      <c r="F268" s="159">
        <v>44601.0</v>
      </c>
      <c r="G268" s="160" t="s">
        <v>122</v>
      </c>
      <c r="H268" s="160" t="s">
        <v>92</v>
      </c>
      <c r="I268" s="160" t="s">
        <v>93</v>
      </c>
      <c r="J268" s="160" t="s">
        <v>147</v>
      </c>
      <c r="K268" s="155"/>
      <c r="L268" s="155" t="s">
        <v>90</v>
      </c>
      <c r="M268" s="155" t="s">
        <v>485</v>
      </c>
      <c r="N268" s="155" t="str">
        <f t="shared" si="2"/>
        <v>1130344601</v>
      </c>
      <c r="O268" s="155"/>
      <c r="P268" s="155" t="str">
        <f t="shared" si="3"/>
        <v/>
      </c>
      <c r="Q268" s="155" t="str">
        <f t="shared" si="4"/>
        <v/>
      </c>
    </row>
    <row r="269">
      <c r="A269" s="156" t="str">
        <f t="shared" si="1"/>
        <v>1737244601</v>
      </c>
      <c r="B269" s="156">
        <v>17372.0</v>
      </c>
      <c r="C269" s="157">
        <v>0.3645833333333333</v>
      </c>
      <c r="D269" s="158" t="s">
        <v>486</v>
      </c>
      <c r="E269" s="159">
        <v>28927.0</v>
      </c>
      <c r="F269" s="159">
        <v>44601.0</v>
      </c>
      <c r="G269" s="160" t="s">
        <v>122</v>
      </c>
      <c r="H269" s="160" t="s">
        <v>87</v>
      </c>
      <c r="I269" s="160" t="s">
        <v>97</v>
      </c>
      <c r="J269" s="160" t="s">
        <v>179</v>
      </c>
      <c r="K269" s="155"/>
      <c r="L269" s="155" t="s">
        <v>90</v>
      </c>
      <c r="M269" s="155" t="s">
        <v>487</v>
      </c>
      <c r="N269" s="155" t="str">
        <f t="shared" si="2"/>
        <v>1737244601</v>
      </c>
      <c r="O269" s="155"/>
      <c r="P269" s="155" t="str">
        <f t="shared" si="3"/>
        <v/>
      </c>
      <c r="Q269" s="155" t="str">
        <f t="shared" si="4"/>
        <v/>
      </c>
    </row>
    <row r="270">
      <c r="A270" s="156" t="str">
        <f t="shared" si="1"/>
        <v>1614044601</v>
      </c>
      <c r="B270" s="156">
        <v>16140.0</v>
      </c>
      <c r="C270" s="157">
        <v>0.3645833333333333</v>
      </c>
      <c r="D270" s="158" t="s">
        <v>488</v>
      </c>
      <c r="E270" s="159">
        <v>19835.0</v>
      </c>
      <c r="F270" s="159">
        <v>44601.0</v>
      </c>
      <c r="G270" s="160" t="s">
        <v>86</v>
      </c>
      <c r="H270" s="160" t="s">
        <v>92</v>
      </c>
      <c r="I270" s="160" t="s">
        <v>101</v>
      </c>
      <c r="J270" s="160" t="s">
        <v>147</v>
      </c>
      <c r="K270" s="155"/>
      <c r="L270" s="155" t="s">
        <v>90</v>
      </c>
      <c r="M270" s="155" t="s">
        <v>489</v>
      </c>
      <c r="N270" s="155" t="str">
        <f t="shared" si="2"/>
        <v>1614044601</v>
      </c>
      <c r="O270" s="155"/>
      <c r="P270" s="155" t="str">
        <f t="shared" si="3"/>
        <v/>
      </c>
      <c r="Q270" s="155" t="str">
        <f t="shared" si="4"/>
        <v/>
      </c>
    </row>
    <row r="271" hidden="1">
      <c r="A271" s="156" t="str">
        <f t="shared" si="1"/>
        <v>1801244601</v>
      </c>
      <c r="B271" s="156">
        <v>18012.0</v>
      </c>
      <c r="C271" s="157">
        <v>0.3645833333333333</v>
      </c>
      <c r="D271" s="158" t="s">
        <v>490</v>
      </c>
      <c r="E271" s="159">
        <v>15815.0</v>
      </c>
      <c r="F271" s="159">
        <v>44601.0</v>
      </c>
      <c r="G271" s="160" t="s">
        <v>108</v>
      </c>
      <c r="H271" s="160" t="s">
        <v>87</v>
      </c>
      <c r="I271" s="160" t="s">
        <v>88</v>
      </c>
      <c r="J271" s="160" t="s">
        <v>131</v>
      </c>
      <c r="K271" s="155"/>
      <c r="L271" s="155" t="s">
        <v>103</v>
      </c>
      <c r="M271" s="155"/>
      <c r="N271" s="155" t="str">
        <f t="shared" si="2"/>
        <v>1801244601</v>
      </c>
      <c r="O271" s="155"/>
      <c r="P271" s="155" t="str">
        <f t="shared" si="3"/>
        <v/>
      </c>
      <c r="Q271" s="155" t="str">
        <f t="shared" si="4"/>
        <v/>
      </c>
    </row>
    <row r="272">
      <c r="A272" s="156" t="str">
        <f t="shared" si="1"/>
        <v>1120544601</v>
      </c>
      <c r="B272" s="156">
        <v>11205.0</v>
      </c>
      <c r="C272" s="157">
        <v>0.3645833333333333</v>
      </c>
      <c r="D272" s="158" t="s">
        <v>491</v>
      </c>
      <c r="E272" s="159">
        <v>31645.0</v>
      </c>
      <c r="F272" s="159">
        <v>44601.0</v>
      </c>
      <c r="G272" s="160" t="s">
        <v>86</v>
      </c>
      <c r="H272" s="160" t="s">
        <v>92</v>
      </c>
      <c r="I272" s="160" t="s">
        <v>93</v>
      </c>
      <c r="J272" s="160" t="s">
        <v>147</v>
      </c>
      <c r="K272" s="155"/>
      <c r="L272" s="155" t="s">
        <v>90</v>
      </c>
      <c r="M272" s="155" t="s">
        <v>492</v>
      </c>
      <c r="N272" s="155" t="str">
        <f t="shared" si="2"/>
        <v>1120544601</v>
      </c>
      <c r="O272" s="155"/>
      <c r="P272" s="155" t="str">
        <f t="shared" si="3"/>
        <v/>
      </c>
      <c r="Q272" s="155" t="str">
        <f t="shared" si="4"/>
        <v/>
      </c>
    </row>
    <row r="273" hidden="1">
      <c r="A273" s="156" t="str">
        <f t="shared" si="1"/>
        <v>971644601</v>
      </c>
      <c r="B273" s="156">
        <v>9716.0</v>
      </c>
      <c r="C273" s="157">
        <v>0.375</v>
      </c>
      <c r="D273" s="158" t="s">
        <v>493</v>
      </c>
      <c r="E273" s="159">
        <v>20692.0</v>
      </c>
      <c r="F273" s="159">
        <v>44601.0</v>
      </c>
      <c r="G273" s="160" t="s">
        <v>112</v>
      </c>
      <c r="H273" s="160" t="s">
        <v>92</v>
      </c>
      <c r="I273" s="160" t="s">
        <v>93</v>
      </c>
      <c r="J273" s="160" t="s">
        <v>102</v>
      </c>
      <c r="K273" s="155"/>
      <c r="L273" s="155" t="s">
        <v>103</v>
      </c>
      <c r="M273" s="155"/>
      <c r="N273" s="155" t="str">
        <f t="shared" si="2"/>
        <v>971644601</v>
      </c>
      <c r="O273" s="155"/>
      <c r="P273" s="155" t="str">
        <f t="shared" si="3"/>
        <v/>
      </c>
      <c r="Q273" s="155" t="str">
        <f t="shared" si="4"/>
        <v/>
      </c>
    </row>
    <row r="274">
      <c r="A274" s="156" t="str">
        <f t="shared" si="1"/>
        <v>949344601</v>
      </c>
      <c r="B274" s="156">
        <v>9493.0</v>
      </c>
      <c r="C274" s="157">
        <v>0.375</v>
      </c>
      <c r="D274" s="158" t="s">
        <v>494</v>
      </c>
      <c r="E274" s="159">
        <v>20636.0</v>
      </c>
      <c r="F274" s="159">
        <v>44601.0</v>
      </c>
      <c r="G274" s="160" t="s">
        <v>86</v>
      </c>
      <c r="H274" s="160" t="s">
        <v>92</v>
      </c>
      <c r="I274" s="160" t="s">
        <v>93</v>
      </c>
      <c r="J274" s="160" t="s">
        <v>147</v>
      </c>
      <c r="K274" s="155"/>
      <c r="L274" s="155" t="s">
        <v>90</v>
      </c>
      <c r="M274" s="155" t="s">
        <v>495</v>
      </c>
      <c r="N274" s="155" t="str">
        <f t="shared" si="2"/>
        <v>949344601</v>
      </c>
      <c r="O274" s="155"/>
      <c r="P274" s="155" t="str">
        <f t="shared" si="3"/>
        <v/>
      </c>
      <c r="Q274" s="155" t="str">
        <f t="shared" si="4"/>
        <v/>
      </c>
    </row>
    <row r="275" hidden="1">
      <c r="A275" s="156" t="str">
        <f t="shared" si="1"/>
        <v>1254344601</v>
      </c>
      <c r="B275" s="156">
        <v>12543.0</v>
      </c>
      <c r="C275" s="157">
        <v>0.375</v>
      </c>
      <c r="D275" s="158" t="s">
        <v>496</v>
      </c>
      <c r="E275" s="159">
        <v>22657.0</v>
      </c>
      <c r="F275" s="159">
        <v>44601.0</v>
      </c>
      <c r="G275" s="160" t="s">
        <v>100</v>
      </c>
      <c r="H275" s="160" t="s">
        <v>87</v>
      </c>
      <c r="I275" s="160" t="s">
        <v>88</v>
      </c>
      <c r="J275" s="160" t="s">
        <v>119</v>
      </c>
      <c r="K275" s="155"/>
      <c r="L275" s="155" t="s">
        <v>103</v>
      </c>
      <c r="M275" s="155"/>
      <c r="N275" s="155" t="str">
        <f t="shared" si="2"/>
        <v>1254344601</v>
      </c>
      <c r="O275" s="155"/>
      <c r="P275" s="155" t="str">
        <f t="shared" si="3"/>
        <v/>
      </c>
      <c r="Q275" s="155" t="str">
        <f t="shared" si="4"/>
        <v/>
      </c>
    </row>
    <row r="276">
      <c r="A276" s="156" t="str">
        <f t="shared" si="1"/>
        <v>1571644601</v>
      </c>
      <c r="B276" s="156">
        <v>15716.0</v>
      </c>
      <c r="C276" s="157">
        <v>0.3854166666666667</v>
      </c>
      <c r="D276" s="158" t="s">
        <v>497</v>
      </c>
      <c r="E276" s="159">
        <v>22638.0</v>
      </c>
      <c r="F276" s="159">
        <v>44601.0</v>
      </c>
      <c r="G276" s="160" t="s">
        <v>122</v>
      </c>
      <c r="H276" s="160" t="s">
        <v>92</v>
      </c>
      <c r="I276" s="160" t="s">
        <v>101</v>
      </c>
      <c r="J276" s="160" t="s">
        <v>147</v>
      </c>
      <c r="K276" s="155"/>
      <c r="L276" s="155" t="s">
        <v>90</v>
      </c>
      <c r="M276" s="155" t="s">
        <v>498</v>
      </c>
      <c r="N276" s="155" t="str">
        <f t="shared" si="2"/>
        <v>1571644601</v>
      </c>
      <c r="O276" s="155"/>
      <c r="P276" s="155" t="str">
        <f t="shared" si="3"/>
        <v/>
      </c>
      <c r="Q276" s="155" t="str">
        <f t="shared" si="4"/>
        <v/>
      </c>
    </row>
    <row r="277">
      <c r="A277" s="156" t="str">
        <f t="shared" si="1"/>
        <v>1704344601</v>
      </c>
      <c r="B277" s="156">
        <v>17043.0</v>
      </c>
      <c r="C277" s="157">
        <v>0.3854166666666667</v>
      </c>
      <c r="D277" s="158" t="s">
        <v>499</v>
      </c>
      <c r="E277" s="159">
        <v>28322.0</v>
      </c>
      <c r="F277" s="159">
        <v>44601.0</v>
      </c>
      <c r="G277" s="160" t="s">
        <v>122</v>
      </c>
      <c r="H277" s="160" t="s">
        <v>87</v>
      </c>
      <c r="I277" s="160" t="s">
        <v>97</v>
      </c>
      <c r="J277" s="160" t="s">
        <v>174</v>
      </c>
      <c r="K277" s="155"/>
      <c r="L277" s="155" t="s">
        <v>90</v>
      </c>
      <c r="M277" s="155" t="s">
        <v>500</v>
      </c>
      <c r="N277" s="155" t="str">
        <f t="shared" si="2"/>
        <v>1704344601</v>
      </c>
      <c r="O277" s="155"/>
      <c r="P277" s="155" t="str">
        <f t="shared" si="3"/>
        <v/>
      </c>
      <c r="Q277" s="155" t="str">
        <f t="shared" si="4"/>
        <v/>
      </c>
    </row>
    <row r="278" hidden="1">
      <c r="A278" s="156" t="str">
        <f t="shared" si="1"/>
        <v>1599444601</v>
      </c>
      <c r="B278" s="156">
        <v>15994.0</v>
      </c>
      <c r="C278" s="157">
        <v>0.3854166666666667</v>
      </c>
      <c r="D278" s="158" t="s">
        <v>501</v>
      </c>
      <c r="E278" s="159">
        <v>13335.0</v>
      </c>
      <c r="F278" s="159">
        <v>44601.0</v>
      </c>
      <c r="G278" s="160" t="s">
        <v>100</v>
      </c>
      <c r="H278" s="160" t="s">
        <v>92</v>
      </c>
      <c r="I278" s="160" t="s">
        <v>93</v>
      </c>
      <c r="J278" s="160" t="s">
        <v>224</v>
      </c>
      <c r="K278" s="155"/>
      <c r="L278" s="155" t="s">
        <v>103</v>
      </c>
      <c r="M278" s="155"/>
      <c r="N278" s="155" t="str">
        <f t="shared" si="2"/>
        <v>1599444601</v>
      </c>
      <c r="O278" s="155"/>
      <c r="P278" s="155" t="str">
        <f t="shared" si="3"/>
        <v/>
      </c>
      <c r="Q278" s="155" t="str">
        <f t="shared" si="4"/>
        <v/>
      </c>
    </row>
    <row r="279">
      <c r="A279" s="156" t="str">
        <f t="shared" si="1"/>
        <v>1806344601</v>
      </c>
      <c r="B279" s="156">
        <v>18063.0</v>
      </c>
      <c r="C279" s="157">
        <v>0.3958333333333333</v>
      </c>
      <c r="D279" s="158" t="s">
        <v>502</v>
      </c>
      <c r="E279" s="159">
        <v>20233.0</v>
      </c>
      <c r="F279" s="159">
        <v>44601.0</v>
      </c>
      <c r="G279" s="160" t="s">
        <v>96</v>
      </c>
      <c r="H279" s="160" t="s">
        <v>87</v>
      </c>
      <c r="I279" s="160" t="s">
        <v>88</v>
      </c>
      <c r="J279" s="160" t="s">
        <v>89</v>
      </c>
      <c r="K279" s="155"/>
      <c r="L279" s="155" t="s">
        <v>90</v>
      </c>
      <c r="M279" s="155" t="s">
        <v>503</v>
      </c>
      <c r="N279" s="155" t="str">
        <f t="shared" si="2"/>
        <v>1806344601</v>
      </c>
      <c r="O279" s="155"/>
      <c r="P279" s="155" t="str">
        <f t="shared" si="3"/>
        <v/>
      </c>
      <c r="Q279" s="155" t="str">
        <f t="shared" si="4"/>
        <v/>
      </c>
    </row>
    <row r="280" hidden="1">
      <c r="A280" s="156" t="str">
        <f t="shared" si="1"/>
        <v>1199844601</v>
      </c>
      <c r="B280" s="156">
        <v>11998.0</v>
      </c>
      <c r="C280" s="157">
        <v>0.3958333333333333</v>
      </c>
      <c r="D280" s="158" t="s">
        <v>504</v>
      </c>
      <c r="E280" s="159">
        <v>12569.0</v>
      </c>
      <c r="F280" s="159">
        <v>44601.0</v>
      </c>
      <c r="G280" s="160" t="s">
        <v>100</v>
      </c>
      <c r="H280" s="160" t="s">
        <v>87</v>
      </c>
      <c r="I280" s="160" t="s">
        <v>88</v>
      </c>
      <c r="J280" s="160" t="s">
        <v>113</v>
      </c>
      <c r="K280" s="155"/>
      <c r="L280" s="155" t="s">
        <v>103</v>
      </c>
      <c r="M280" s="155"/>
      <c r="N280" s="155" t="str">
        <f t="shared" si="2"/>
        <v>1199844601</v>
      </c>
      <c r="O280" s="155"/>
      <c r="P280" s="155" t="str">
        <f t="shared" si="3"/>
        <v/>
      </c>
      <c r="Q280" s="155" t="str">
        <f t="shared" si="4"/>
        <v/>
      </c>
    </row>
    <row r="281" hidden="1">
      <c r="A281" s="156" t="str">
        <f t="shared" si="1"/>
        <v>1064944601</v>
      </c>
      <c r="B281" s="156">
        <v>10649.0</v>
      </c>
      <c r="C281" s="157">
        <v>0.3958333333333333</v>
      </c>
      <c r="D281" s="158" t="s">
        <v>505</v>
      </c>
      <c r="E281" s="159">
        <v>21647.0</v>
      </c>
      <c r="F281" s="159">
        <v>44601.0</v>
      </c>
      <c r="G281" s="160" t="s">
        <v>112</v>
      </c>
      <c r="H281" s="160" t="s">
        <v>92</v>
      </c>
      <c r="I281" s="160" t="s">
        <v>93</v>
      </c>
      <c r="J281" s="160" t="s">
        <v>113</v>
      </c>
      <c r="K281" s="155"/>
      <c r="L281" s="155" t="s">
        <v>103</v>
      </c>
      <c r="M281" s="155"/>
      <c r="N281" s="155" t="str">
        <f t="shared" si="2"/>
        <v>1064944601</v>
      </c>
      <c r="O281" s="155"/>
      <c r="P281" s="155" t="str">
        <f t="shared" si="3"/>
        <v/>
      </c>
      <c r="Q281" s="155" t="str">
        <f t="shared" si="4"/>
        <v/>
      </c>
    </row>
    <row r="282">
      <c r="A282" s="156" t="str">
        <f t="shared" si="1"/>
        <v>1240844601</v>
      </c>
      <c r="B282" s="156">
        <v>12408.0</v>
      </c>
      <c r="C282" s="157">
        <v>0.3958333333333333</v>
      </c>
      <c r="D282" s="158" t="s">
        <v>506</v>
      </c>
      <c r="E282" s="159">
        <v>23198.0</v>
      </c>
      <c r="F282" s="159">
        <v>44601.0</v>
      </c>
      <c r="G282" s="160" t="s">
        <v>86</v>
      </c>
      <c r="H282" s="160" t="s">
        <v>92</v>
      </c>
      <c r="I282" s="160" t="s">
        <v>93</v>
      </c>
      <c r="J282" s="160" t="s">
        <v>117</v>
      </c>
      <c r="K282" s="155"/>
      <c r="L282" s="155" t="s">
        <v>90</v>
      </c>
      <c r="M282" s="155" t="s">
        <v>507</v>
      </c>
      <c r="N282" s="155" t="str">
        <f t="shared" si="2"/>
        <v>1240844601</v>
      </c>
      <c r="O282" s="155"/>
      <c r="P282" s="155" t="str">
        <f t="shared" si="3"/>
        <v/>
      </c>
      <c r="Q282" s="155" t="str">
        <f t="shared" si="4"/>
        <v/>
      </c>
    </row>
    <row r="283">
      <c r="A283" s="156" t="str">
        <f t="shared" si="1"/>
        <v>1419444601</v>
      </c>
      <c r="B283" s="156">
        <v>14194.0</v>
      </c>
      <c r="C283" s="157">
        <v>0.3958333333333333</v>
      </c>
      <c r="D283" s="158" t="s">
        <v>508</v>
      </c>
      <c r="E283" s="159">
        <v>25721.0</v>
      </c>
      <c r="F283" s="159">
        <v>44601.0</v>
      </c>
      <c r="G283" s="160" t="s">
        <v>122</v>
      </c>
      <c r="H283" s="160" t="s">
        <v>87</v>
      </c>
      <c r="I283" s="160" t="s">
        <v>97</v>
      </c>
      <c r="J283" s="160" t="s">
        <v>189</v>
      </c>
      <c r="K283" s="155"/>
      <c r="L283" s="155" t="s">
        <v>90</v>
      </c>
      <c r="M283" s="155" t="s">
        <v>509</v>
      </c>
      <c r="N283" s="155" t="str">
        <f t="shared" si="2"/>
        <v>1419444601</v>
      </c>
      <c r="O283" s="155"/>
      <c r="P283" s="155" t="str">
        <f t="shared" si="3"/>
        <v/>
      </c>
      <c r="Q283" s="155" t="str">
        <f t="shared" si="4"/>
        <v/>
      </c>
    </row>
    <row r="284">
      <c r="A284" s="156" t="str">
        <f t="shared" si="1"/>
        <v>1734044601</v>
      </c>
      <c r="B284" s="156">
        <v>17340.0</v>
      </c>
      <c r="C284" s="157">
        <v>0.40625</v>
      </c>
      <c r="D284" s="158" t="s">
        <v>510</v>
      </c>
      <c r="E284" s="159">
        <v>26715.0</v>
      </c>
      <c r="F284" s="159">
        <v>44601.0</v>
      </c>
      <c r="G284" s="160" t="s">
        <v>86</v>
      </c>
      <c r="H284" s="160" t="s">
        <v>87</v>
      </c>
      <c r="I284" s="160" t="s">
        <v>97</v>
      </c>
      <c r="J284" s="160" t="s">
        <v>98</v>
      </c>
      <c r="K284" s="155"/>
      <c r="L284" s="155" t="s">
        <v>90</v>
      </c>
      <c r="M284" s="155" t="s">
        <v>511</v>
      </c>
      <c r="N284" s="155" t="str">
        <f t="shared" si="2"/>
        <v>1734044601</v>
      </c>
      <c r="O284" s="155"/>
      <c r="P284" s="155" t="str">
        <f t="shared" si="3"/>
        <v/>
      </c>
      <c r="Q284" s="155" t="str">
        <f t="shared" si="4"/>
        <v/>
      </c>
    </row>
    <row r="285">
      <c r="A285" s="156" t="str">
        <f t="shared" si="1"/>
        <v>1533544601</v>
      </c>
      <c r="B285" s="156">
        <v>15335.0</v>
      </c>
      <c r="C285" s="157">
        <v>0.40625</v>
      </c>
      <c r="D285" s="158" t="s">
        <v>512</v>
      </c>
      <c r="E285" s="159">
        <v>33029.0</v>
      </c>
      <c r="F285" s="159">
        <v>44601.0</v>
      </c>
      <c r="G285" s="160" t="s">
        <v>122</v>
      </c>
      <c r="H285" s="160" t="s">
        <v>92</v>
      </c>
      <c r="I285" s="160" t="s">
        <v>93</v>
      </c>
      <c r="J285" s="160" t="s">
        <v>98</v>
      </c>
      <c r="K285" s="155"/>
      <c r="L285" s="155" t="s">
        <v>90</v>
      </c>
      <c r="M285" s="155" t="s">
        <v>513</v>
      </c>
      <c r="N285" s="155" t="str">
        <f t="shared" si="2"/>
        <v>1533544601</v>
      </c>
      <c r="O285" s="155"/>
      <c r="P285" s="155" t="str">
        <f t="shared" si="3"/>
        <v/>
      </c>
      <c r="Q285" s="155" t="str">
        <f t="shared" si="4"/>
        <v/>
      </c>
    </row>
    <row r="286" hidden="1">
      <c r="A286" s="156" t="str">
        <f t="shared" si="1"/>
        <v>1608244601</v>
      </c>
      <c r="B286" s="156">
        <v>16082.0</v>
      </c>
      <c r="C286" s="157">
        <v>0.4166666666666667</v>
      </c>
      <c r="D286" s="158" t="s">
        <v>514</v>
      </c>
      <c r="E286" s="159">
        <v>22883.0</v>
      </c>
      <c r="F286" s="159">
        <v>44601.0</v>
      </c>
      <c r="G286" s="160" t="s">
        <v>100</v>
      </c>
      <c r="H286" s="160" t="s">
        <v>87</v>
      </c>
      <c r="I286" s="160" t="s">
        <v>88</v>
      </c>
      <c r="J286" s="160" t="s">
        <v>224</v>
      </c>
      <c r="K286" s="155"/>
      <c r="L286" s="155" t="s">
        <v>103</v>
      </c>
      <c r="M286" s="155"/>
      <c r="N286" s="155" t="str">
        <f t="shared" si="2"/>
        <v>1608244601</v>
      </c>
      <c r="O286" s="155"/>
      <c r="P286" s="155" t="str">
        <f t="shared" si="3"/>
        <v/>
      </c>
      <c r="Q286" s="155" t="str">
        <f t="shared" si="4"/>
        <v/>
      </c>
    </row>
    <row r="287" hidden="1">
      <c r="A287" s="156" t="str">
        <f t="shared" si="1"/>
        <v>1167044601</v>
      </c>
      <c r="B287" s="156">
        <v>11670.0</v>
      </c>
      <c r="C287" s="157">
        <v>0.4270833333333333</v>
      </c>
      <c r="D287" s="158" t="s">
        <v>515</v>
      </c>
      <c r="E287" s="159">
        <v>20486.0</v>
      </c>
      <c r="F287" s="159">
        <v>44601.0</v>
      </c>
      <c r="G287" s="160" t="s">
        <v>112</v>
      </c>
      <c r="H287" s="160" t="s">
        <v>87</v>
      </c>
      <c r="I287" s="160" t="s">
        <v>97</v>
      </c>
      <c r="J287" s="160" t="s">
        <v>102</v>
      </c>
      <c r="K287" s="155"/>
      <c r="L287" s="155" t="s">
        <v>103</v>
      </c>
      <c r="M287" s="155"/>
      <c r="N287" s="155" t="str">
        <f t="shared" si="2"/>
        <v>1167044601</v>
      </c>
      <c r="O287" s="155"/>
      <c r="P287" s="155" t="str">
        <f t="shared" si="3"/>
        <v/>
      </c>
      <c r="Q287" s="155" t="str">
        <f t="shared" si="4"/>
        <v/>
      </c>
    </row>
    <row r="288" hidden="1">
      <c r="A288" s="156" t="str">
        <f t="shared" si="1"/>
        <v>1572444601</v>
      </c>
      <c r="B288" s="156">
        <v>15724.0</v>
      </c>
      <c r="C288" s="157">
        <v>0.4375</v>
      </c>
      <c r="D288" s="158" t="s">
        <v>516</v>
      </c>
      <c r="E288" s="159">
        <v>23824.0</v>
      </c>
      <c r="F288" s="159">
        <v>44601.0</v>
      </c>
      <c r="G288" s="160" t="s">
        <v>100</v>
      </c>
      <c r="H288" s="160" t="s">
        <v>92</v>
      </c>
      <c r="I288" s="160" t="s">
        <v>93</v>
      </c>
      <c r="J288" s="160" t="s">
        <v>106</v>
      </c>
      <c r="K288" s="155"/>
      <c r="L288" s="155" t="s">
        <v>103</v>
      </c>
      <c r="M288" s="155"/>
      <c r="N288" s="155" t="str">
        <f t="shared" si="2"/>
        <v>1572444601</v>
      </c>
      <c r="O288" s="155"/>
      <c r="P288" s="155" t="str">
        <f t="shared" si="3"/>
        <v/>
      </c>
      <c r="Q288" s="155" t="str">
        <f t="shared" si="4"/>
        <v/>
      </c>
    </row>
    <row r="289">
      <c r="A289" s="156" t="str">
        <f t="shared" si="1"/>
        <v>1589144601</v>
      </c>
      <c r="B289" s="156">
        <v>15891.0</v>
      </c>
      <c r="C289" s="157">
        <v>0.4375</v>
      </c>
      <c r="D289" s="158" t="s">
        <v>517</v>
      </c>
      <c r="E289" s="159">
        <v>25116.0</v>
      </c>
      <c r="F289" s="159">
        <v>44601.0</v>
      </c>
      <c r="G289" s="160" t="s">
        <v>122</v>
      </c>
      <c r="H289" s="160" t="s">
        <v>92</v>
      </c>
      <c r="I289" s="160" t="s">
        <v>101</v>
      </c>
      <c r="J289" s="160" t="s">
        <v>518</v>
      </c>
      <c r="K289" s="155"/>
      <c r="L289" s="155" t="s">
        <v>90</v>
      </c>
      <c r="M289" s="155" t="s">
        <v>519</v>
      </c>
      <c r="N289" s="155" t="str">
        <f t="shared" si="2"/>
        <v>1589144601</v>
      </c>
      <c r="O289" s="155"/>
      <c r="P289" s="155" t="str">
        <f t="shared" si="3"/>
        <v/>
      </c>
      <c r="Q289" s="155" t="str">
        <f t="shared" si="4"/>
        <v/>
      </c>
    </row>
    <row r="290">
      <c r="A290" s="156" t="str">
        <f t="shared" si="1"/>
        <v>1033844601</v>
      </c>
      <c r="B290" s="156">
        <v>10338.0</v>
      </c>
      <c r="C290" s="157">
        <v>0.4479166666666667</v>
      </c>
      <c r="D290" s="158" t="s">
        <v>520</v>
      </c>
      <c r="E290" s="159">
        <v>34388.0</v>
      </c>
      <c r="F290" s="159">
        <v>44601.0</v>
      </c>
      <c r="G290" s="160" t="s">
        <v>122</v>
      </c>
      <c r="H290" s="160" t="s">
        <v>92</v>
      </c>
      <c r="I290" s="160" t="s">
        <v>93</v>
      </c>
      <c r="J290" s="160" t="s">
        <v>179</v>
      </c>
      <c r="K290" s="155"/>
      <c r="L290" s="155" t="s">
        <v>90</v>
      </c>
      <c r="M290" s="155" t="s">
        <v>521</v>
      </c>
      <c r="N290" s="155" t="str">
        <f t="shared" si="2"/>
        <v>1033844601</v>
      </c>
      <c r="O290" s="155"/>
      <c r="P290" s="155" t="str">
        <f t="shared" si="3"/>
        <v/>
      </c>
      <c r="Q290" s="155" t="str">
        <f t="shared" si="4"/>
        <v/>
      </c>
    </row>
    <row r="291">
      <c r="A291" s="156" t="str">
        <f t="shared" si="1"/>
        <v>1388044601</v>
      </c>
      <c r="B291" s="156">
        <v>13880.0</v>
      </c>
      <c r="C291" s="157">
        <v>0.4479166666666667</v>
      </c>
      <c r="D291" s="158" t="s">
        <v>522</v>
      </c>
      <c r="E291" s="159">
        <v>18348.0</v>
      </c>
      <c r="F291" s="159">
        <v>44601.0</v>
      </c>
      <c r="G291" s="160" t="s">
        <v>86</v>
      </c>
      <c r="H291" s="160" t="s">
        <v>87</v>
      </c>
      <c r="I291" s="160" t="s">
        <v>88</v>
      </c>
      <c r="J291" s="160" t="s">
        <v>89</v>
      </c>
      <c r="K291" s="155"/>
      <c r="L291" s="155" t="s">
        <v>90</v>
      </c>
      <c r="M291" s="155" t="s">
        <v>523</v>
      </c>
      <c r="N291" s="155" t="str">
        <f t="shared" si="2"/>
        <v>1388044601</v>
      </c>
      <c r="O291" s="155"/>
      <c r="P291" s="155" t="str">
        <f t="shared" si="3"/>
        <v/>
      </c>
      <c r="Q291" s="155" t="str">
        <f t="shared" si="4"/>
        <v/>
      </c>
    </row>
    <row r="292" hidden="1">
      <c r="A292" s="156" t="str">
        <f t="shared" si="1"/>
        <v>960844601</v>
      </c>
      <c r="B292" s="156">
        <v>9608.0</v>
      </c>
      <c r="C292" s="157">
        <v>0.4583333333333333</v>
      </c>
      <c r="D292" s="158" t="s">
        <v>524</v>
      </c>
      <c r="E292" s="159">
        <v>21736.0</v>
      </c>
      <c r="F292" s="159">
        <v>44601.0</v>
      </c>
      <c r="G292" s="160" t="s">
        <v>112</v>
      </c>
      <c r="H292" s="160" t="s">
        <v>87</v>
      </c>
      <c r="I292" s="160" t="s">
        <v>97</v>
      </c>
      <c r="J292" s="160" t="s">
        <v>135</v>
      </c>
      <c r="K292" s="155"/>
      <c r="L292" s="155" t="s">
        <v>103</v>
      </c>
      <c r="M292" s="155"/>
      <c r="N292" s="155" t="str">
        <f t="shared" si="2"/>
        <v>960844601</v>
      </c>
      <c r="O292" s="155"/>
      <c r="P292" s="155" t="str">
        <f t="shared" si="3"/>
        <v/>
      </c>
      <c r="Q292" s="155" t="str">
        <f t="shared" si="4"/>
        <v/>
      </c>
    </row>
    <row r="293">
      <c r="A293" s="156" t="str">
        <f t="shared" si="1"/>
        <v>1643144601</v>
      </c>
      <c r="B293" s="156">
        <v>16431.0</v>
      </c>
      <c r="C293" s="157">
        <v>0.4583333333333333</v>
      </c>
      <c r="D293" s="158" t="s">
        <v>525</v>
      </c>
      <c r="E293" s="159">
        <v>18157.0</v>
      </c>
      <c r="F293" s="159">
        <v>44601.0</v>
      </c>
      <c r="G293" s="160" t="s">
        <v>86</v>
      </c>
      <c r="H293" s="160" t="s">
        <v>92</v>
      </c>
      <c r="I293" s="160" t="s">
        <v>93</v>
      </c>
      <c r="J293" s="160" t="s">
        <v>182</v>
      </c>
      <c r="K293" s="155"/>
      <c r="L293" s="155" t="s">
        <v>90</v>
      </c>
      <c r="M293" s="155" t="s">
        <v>526</v>
      </c>
      <c r="N293" s="155" t="str">
        <f t="shared" si="2"/>
        <v>1643144601</v>
      </c>
      <c r="O293" s="155"/>
      <c r="P293" s="155" t="str">
        <f t="shared" si="3"/>
        <v/>
      </c>
      <c r="Q293" s="155" t="str">
        <f t="shared" si="4"/>
        <v/>
      </c>
    </row>
    <row r="294" hidden="1">
      <c r="A294" s="156" t="str">
        <f t="shared" si="1"/>
        <v>1745744601</v>
      </c>
      <c r="B294" s="156">
        <v>17457.0</v>
      </c>
      <c r="C294" s="157">
        <v>0.4583333333333333</v>
      </c>
      <c r="D294" s="158" t="s">
        <v>527</v>
      </c>
      <c r="E294" s="159">
        <v>13539.0</v>
      </c>
      <c r="F294" s="159">
        <v>44601.0</v>
      </c>
      <c r="G294" s="160" t="s">
        <v>100</v>
      </c>
      <c r="H294" s="160" t="s">
        <v>92</v>
      </c>
      <c r="I294" s="160" t="s">
        <v>101</v>
      </c>
      <c r="J294" s="160" t="s">
        <v>131</v>
      </c>
      <c r="K294" s="155"/>
      <c r="L294" s="155" t="s">
        <v>103</v>
      </c>
      <c r="M294" s="155"/>
      <c r="N294" s="155" t="str">
        <f t="shared" si="2"/>
        <v>1745744601</v>
      </c>
      <c r="O294" s="155"/>
      <c r="P294" s="155" t="str">
        <f t="shared" si="3"/>
        <v/>
      </c>
      <c r="Q294" s="155" t="str">
        <f t="shared" si="4"/>
        <v/>
      </c>
    </row>
    <row r="295">
      <c r="A295" s="156" t="str">
        <f t="shared" si="1"/>
        <v>1710544601</v>
      </c>
      <c r="B295" s="156">
        <v>17105.0</v>
      </c>
      <c r="C295" s="157">
        <v>0.4583333333333333</v>
      </c>
      <c r="D295" s="158" t="s">
        <v>528</v>
      </c>
      <c r="E295" s="159">
        <v>25263.0</v>
      </c>
      <c r="F295" s="159">
        <v>44601.0</v>
      </c>
      <c r="G295" s="160" t="s">
        <v>86</v>
      </c>
      <c r="H295" s="160" t="s">
        <v>87</v>
      </c>
      <c r="I295" s="160" t="s">
        <v>97</v>
      </c>
      <c r="J295" s="160" t="s">
        <v>174</v>
      </c>
      <c r="K295" s="155"/>
      <c r="L295" s="155" t="s">
        <v>90</v>
      </c>
      <c r="M295" s="155" t="s">
        <v>529</v>
      </c>
      <c r="N295" s="155" t="str">
        <f t="shared" si="2"/>
        <v>1710544601</v>
      </c>
      <c r="O295" s="155"/>
      <c r="P295" s="155" t="str">
        <f t="shared" si="3"/>
        <v/>
      </c>
      <c r="Q295" s="155" t="str">
        <f t="shared" si="4"/>
        <v/>
      </c>
    </row>
    <row r="296" hidden="1">
      <c r="A296" s="156" t="str">
        <f t="shared" si="1"/>
        <v>1576544601</v>
      </c>
      <c r="B296" s="156">
        <v>15765.0</v>
      </c>
      <c r="C296" s="157">
        <v>0.46875</v>
      </c>
      <c r="D296" s="158" t="s">
        <v>530</v>
      </c>
      <c r="E296" s="159">
        <v>23265.0</v>
      </c>
      <c r="F296" s="159">
        <v>44601.0</v>
      </c>
      <c r="G296" s="160" t="s">
        <v>112</v>
      </c>
      <c r="H296" s="160" t="s">
        <v>92</v>
      </c>
      <c r="I296" s="160" t="s">
        <v>101</v>
      </c>
      <c r="J296" s="160" t="s">
        <v>113</v>
      </c>
      <c r="K296" s="155"/>
      <c r="L296" s="155" t="s">
        <v>103</v>
      </c>
      <c r="M296" s="155"/>
      <c r="N296" s="155" t="str">
        <f t="shared" si="2"/>
        <v>1576544601</v>
      </c>
      <c r="O296" s="155"/>
      <c r="P296" s="155" t="str">
        <f t="shared" si="3"/>
        <v/>
      </c>
      <c r="Q296" s="155" t="str">
        <f t="shared" si="4"/>
        <v/>
      </c>
    </row>
    <row r="297">
      <c r="A297" s="156" t="str">
        <f t="shared" si="1"/>
        <v>1602744601</v>
      </c>
      <c r="B297" s="156">
        <v>16027.0</v>
      </c>
      <c r="C297" s="157">
        <v>0.46875</v>
      </c>
      <c r="D297" s="158" t="s">
        <v>531</v>
      </c>
      <c r="E297" s="159">
        <v>30414.0</v>
      </c>
      <c r="F297" s="159">
        <v>44601.0</v>
      </c>
      <c r="G297" s="160" t="s">
        <v>86</v>
      </c>
      <c r="H297" s="160" t="s">
        <v>87</v>
      </c>
      <c r="I297" s="160" t="s">
        <v>97</v>
      </c>
      <c r="J297" s="160" t="s">
        <v>308</v>
      </c>
      <c r="K297" s="155"/>
      <c r="L297" s="155" t="s">
        <v>90</v>
      </c>
      <c r="M297" s="155" t="s">
        <v>532</v>
      </c>
      <c r="N297" s="155" t="str">
        <f t="shared" si="2"/>
        <v>1602744601</v>
      </c>
      <c r="O297" s="155"/>
      <c r="P297" s="155" t="str">
        <f t="shared" si="3"/>
        <v/>
      </c>
      <c r="Q297" s="155" t="str">
        <f t="shared" si="4"/>
        <v/>
      </c>
    </row>
    <row r="298" hidden="1">
      <c r="A298" s="156" t="str">
        <f t="shared" si="1"/>
        <v>1803744601</v>
      </c>
      <c r="B298" s="156">
        <v>18037.0</v>
      </c>
      <c r="C298" s="157">
        <v>0.46875</v>
      </c>
      <c r="D298" s="158" t="s">
        <v>533</v>
      </c>
      <c r="E298" s="159">
        <v>20346.0</v>
      </c>
      <c r="F298" s="159">
        <v>44601.0</v>
      </c>
      <c r="G298" s="160" t="s">
        <v>108</v>
      </c>
      <c r="H298" s="160" t="s">
        <v>87</v>
      </c>
      <c r="I298" s="160" t="s">
        <v>88</v>
      </c>
      <c r="J298" s="160" t="s">
        <v>102</v>
      </c>
      <c r="K298" s="155"/>
      <c r="L298" s="155" t="s">
        <v>103</v>
      </c>
      <c r="M298" s="155"/>
      <c r="N298" s="155" t="str">
        <f t="shared" si="2"/>
        <v>1803744601</v>
      </c>
      <c r="O298" s="155"/>
      <c r="P298" s="155" t="str">
        <f t="shared" si="3"/>
        <v/>
      </c>
      <c r="Q298" s="155" t="str">
        <f t="shared" si="4"/>
        <v/>
      </c>
    </row>
    <row r="299" hidden="1">
      <c r="A299" s="156" t="str">
        <f t="shared" si="1"/>
        <v>1723544601</v>
      </c>
      <c r="B299" s="156">
        <v>17235.0</v>
      </c>
      <c r="C299" s="157">
        <v>0.53125</v>
      </c>
      <c r="D299" s="158" t="s">
        <v>534</v>
      </c>
      <c r="E299" s="159">
        <v>23653.0</v>
      </c>
      <c r="F299" s="159">
        <v>44601.0</v>
      </c>
      <c r="G299" s="160" t="s">
        <v>100</v>
      </c>
      <c r="H299" s="160" t="s">
        <v>92</v>
      </c>
      <c r="I299" s="160" t="s">
        <v>93</v>
      </c>
      <c r="J299" s="160" t="s">
        <v>102</v>
      </c>
      <c r="K299" s="155"/>
      <c r="L299" s="155" t="s">
        <v>103</v>
      </c>
      <c r="M299" s="155"/>
      <c r="N299" s="155" t="str">
        <f t="shared" si="2"/>
        <v>1723544601</v>
      </c>
      <c r="O299" s="155"/>
      <c r="P299" s="155" t="str">
        <f t="shared" si="3"/>
        <v/>
      </c>
      <c r="Q299" s="155" t="str">
        <f t="shared" si="4"/>
        <v/>
      </c>
    </row>
    <row r="300">
      <c r="A300" s="156" t="str">
        <f t="shared" si="1"/>
        <v>1541244601</v>
      </c>
      <c r="B300" s="156">
        <v>15412.0</v>
      </c>
      <c r="C300" s="157">
        <v>0.53125</v>
      </c>
      <c r="D300" s="158" t="s">
        <v>535</v>
      </c>
      <c r="E300" s="159">
        <v>9126.0</v>
      </c>
      <c r="F300" s="159">
        <v>44601.0</v>
      </c>
      <c r="G300" s="160" t="s">
        <v>122</v>
      </c>
      <c r="H300" s="160" t="s">
        <v>92</v>
      </c>
      <c r="I300" s="160" t="s">
        <v>93</v>
      </c>
      <c r="J300" s="160" t="s">
        <v>147</v>
      </c>
      <c r="K300" s="155"/>
      <c r="L300" s="155" t="s">
        <v>90</v>
      </c>
      <c r="M300" s="155" t="s">
        <v>536</v>
      </c>
      <c r="N300" s="155" t="str">
        <f t="shared" si="2"/>
        <v>1541244601</v>
      </c>
      <c r="O300" s="155"/>
      <c r="P300" s="155" t="str">
        <f t="shared" si="3"/>
        <v/>
      </c>
      <c r="Q300" s="155" t="str">
        <f t="shared" si="4"/>
        <v/>
      </c>
    </row>
    <row r="301">
      <c r="A301" s="156" t="str">
        <f t="shared" si="1"/>
        <v>1497244601</v>
      </c>
      <c r="B301" s="156">
        <v>14972.0</v>
      </c>
      <c r="C301" s="157">
        <v>0.5416666666666666</v>
      </c>
      <c r="D301" s="158" t="s">
        <v>537</v>
      </c>
      <c r="E301" s="159">
        <v>25152.0</v>
      </c>
      <c r="F301" s="159">
        <v>44601.0</v>
      </c>
      <c r="G301" s="160" t="s">
        <v>86</v>
      </c>
      <c r="H301" s="160" t="s">
        <v>92</v>
      </c>
      <c r="I301" s="160" t="s">
        <v>101</v>
      </c>
      <c r="J301" s="160" t="s">
        <v>189</v>
      </c>
      <c r="K301" s="155"/>
      <c r="L301" s="155" t="s">
        <v>90</v>
      </c>
      <c r="M301" s="155" t="s">
        <v>538</v>
      </c>
      <c r="N301" s="155" t="str">
        <f t="shared" si="2"/>
        <v>1497244601</v>
      </c>
      <c r="O301" s="155"/>
      <c r="P301" s="155" t="str">
        <f t="shared" si="3"/>
        <v/>
      </c>
      <c r="Q301" s="155" t="str">
        <f t="shared" si="4"/>
        <v/>
      </c>
    </row>
    <row r="302">
      <c r="A302" s="156" t="str">
        <f t="shared" si="1"/>
        <v>1598844601</v>
      </c>
      <c r="B302" s="156">
        <v>15988.0</v>
      </c>
      <c r="C302" s="157">
        <v>0.5416666666666666</v>
      </c>
      <c r="D302" s="158" t="s">
        <v>539</v>
      </c>
      <c r="E302" s="159">
        <v>17400.0</v>
      </c>
      <c r="F302" s="159">
        <v>44601.0</v>
      </c>
      <c r="G302" s="160" t="s">
        <v>86</v>
      </c>
      <c r="H302" s="160" t="s">
        <v>92</v>
      </c>
      <c r="I302" s="160" t="s">
        <v>93</v>
      </c>
      <c r="J302" s="160" t="s">
        <v>89</v>
      </c>
      <c r="K302" s="155"/>
      <c r="L302" s="155" t="s">
        <v>90</v>
      </c>
      <c r="M302" s="155" t="s">
        <v>540</v>
      </c>
      <c r="N302" s="155" t="str">
        <f t="shared" si="2"/>
        <v>1598844601</v>
      </c>
      <c r="O302" s="155"/>
      <c r="P302" s="155" t="str">
        <f t="shared" si="3"/>
        <v/>
      </c>
      <c r="Q302" s="155" t="str">
        <f t="shared" si="4"/>
        <v/>
      </c>
    </row>
    <row r="303">
      <c r="A303" s="156" t="str">
        <f t="shared" si="1"/>
        <v>1662644601</v>
      </c>
      <c r="B303" s="156">
        <v>16626.0</v>
      </c>
      <c r="C303" s="157">
        <v>0.5520833333333334</v>
      </c>
      <c r="D303" s="158" t="s">
        <v>541</v>
      </c>
      <c r="E303" s="159">
        <v>22990.0</v>
      </c>
      <c r="F303" s="159">
        <v>44601.0</v>
      </c>
      <c r="G303" s="160" t="s">
        <v>96</v>
      </c>
      <c r="H303" s="160" t="s">
        <v>87</v>
      </c>
      <c r="I303" s="160" t="s">
        <v>97</v>
      </c>
      <c r="J303" s="160" t="s">
        <v>115</v>
      </c>
      <c r="K303" s="155"/>
      <c r="L303" s="155" t="s">
        <v>90</v>
      </c>
      <c r="M303" s="155" t="s">
        <v>542</v>
      </c>
      <c r="N303" s="155" t="str">
        <f t="shared" si="2"/>
        <v>1662644601</v>
      </c>
      <c r="O303" s="155"/>
      <c r="P303" s="155" t="str">
        <f t="shared" si="3"/>
        <v/>
      </c>
      <c r="Q303" s="155" t="str">
        <f t="shared" si="4"/>
        <v/>
      </c>
    </row>
    <row r="304">
      <c r="A304" s="156" t="str">
        <f t="shared" si="1"/>
        <v>954044601</v>
      </c>
      <c r="B304" s="156">
        <v>9540.0</v>
      </c>
      <c r="C304" s="157">
        <v>0.5625</v>
      </c>
      <c r="D304" s="158" t="s">
        <v>543</v>
      </c>
      <c r="E304" s="159">
        <v>31846.0</v>
      </c>
      <c r="F304" s="159">
        <v>44601.0</v>
      </c>
      <c r="G304" s="160" t="s">
        <v>86</v>
      </c>
      <c r="H304" s="160" t="s">
        <v>87</v>
      </c>
      <c r="I304" s="160" t="s">
        <v>97</v>
      </c>
      <c r="J304" s="160" t="s">
        <v>127</v>
      </c>
      <c r="K304" s="155"/>
      <c r="L304" s="155" t="s">
        <v>90</v>
      </c>
      <c r="M304" s="155" t="s">
        <v>544</v>
      </c>
      <c r="N304" s="155" t="str">
        <f t="shared" si="2"/>
        <v>954044601</v>
      </c>
      <c r="O304" s="155"/>
      <c r="P304" s="155" t="str">
        <f t="shared" si="3"/>
        <v/>
      </c>
      <c r="Q304" s="155" t="str">
        <f t="shared" si="4"/>
        <v/>
      </c>
    </row>
    <row r="305">
      <c r="A305" s="156" t="str">
        <f t="shared" si="1"/>
        <v>1100044601</v>
      </c>
      <c r="B305" s="156">
        <v>11000.0</v>
      </c>
      <c r="C305" s="157">
        <v>0.5625</v>
      </c>
      <c r="D305" s="158" t="s">
        <v>545</v>
      </c>
      <c r="E305" s="159">
        <v>16385.0</v>
      </c>
      <c r="F305" s="159">
        <v>44601.0</v>
      </c>
      <c r="G305" s="160" t="s">
        <v>86</v>
      </c>
      <c r="H305" s="160" t="s">
        <v>87</v>
      </c>
      <c r="I305" s="160" t="s">
        <v>97</v>
      </c>
      <c r="J305" s="160" t="s">
        <v>94</v>
      </c>
      <c r="K305" s="155"/>
      <c r="L305" s="155" t="s">
        <v>90</v>
      </c>
      <c r="M305" s="155" t="s">
        <v>546</v>
      </c>
      <c r="N305" s="155" t="str">
        <f t="shared" si="2"/>
        <v>1100044601</v>
      </c>
      <c r="O305" s="155"/>
      <c r="P305" s="155" t="str">
        <f t="shared" si="3"/>
        <v/>
      </c>
      <c r="Q305" s="155" t="str">
        <f t="shared" si="4"/>
        <v/>
      </c>
    </row>
    <row r="306" hidden="1">
      <c r="A306" s="156" t="str">
        <f t="shared" si="1"/>
        <v>1683444601</v>
      </c>
      <c r="B306" s="156">
        <v>16834.0</v>
      </c>
      <c r="C306" s="157">
        <v>0.5625</v>
      </c>
      <c r="D306" s="158" t="s">
        <v>547</v>
      </c>
      <c r="E306" s="159">
        <v>19637.0</v>
      </c>
      <c r="F306" s="159">
        <v>44601.0</v>
      </c>
      <c r="G306" s="160" t="s">
        <v>112</v>
      </c>
      <c r="H306" s="160" t="s">
        <v>87</v>
      </c>
      <c r="I306" s="160" t="s">
        <v>88</v>
      </c>
      <c r="J306" s="160" t="s">
        <v>119</v>
      </c>
      <c r="K306" s="155"/>
      <c r="L306" s="155" t="s">
        <v>103</v>
      </c>
      <c r="M306" s="155"/>
      <c r="N306" s="155" t="str">
        <f t="shared" si="2"/>
        <v>1683444601</v>
      </c>
      <c r="O306" s="155"/>
      <c r="P306" s="155" t="str">
        <f t="shared" si="3"/>
        <v/>
      </c>
      <c r="Q306" s="155" t="str">
        <f t="shared" si="4"/>
        <v/>
      </c>
    </row>
    <row r="307" hidden="1">
      <c r="A307" s="156" t="str">
        <f t="shared" si="1"/>
        <v>1380044601</v>
      </c>
      <c r="B307" s="156">
        <v>13800.0</v>
      </c>
      <c r="C307" s="157">
        <v>0.5625</v>
      </c>
      <c r="D307" s="158" t="s">
        <v>548</v>
      </c>
      <c r="E307" s="159">
        <v>21061.0</v>
      </c>
      <c r="F307" s="159">
        <v>44601.0</v>
      </c>
      <c r="G307" s="160" t="s">
        <v>112</v>
      </c>
      <c r="H307" s="160" t="s">
        <v>92</v>
      </c>
      <c r="I307" s="160" t="s">
        <v>93</v>
      </c>
      <c r="J307" s="160" t="s">
        <v>549</v>
      </c>
      <c r="K307" s="155"/>
      <c r="L307" s="155" t="s">
        <v>103</v>
      </c>
      <c r="M307" s="155"/>
      <c r="N307" s="155" t="str">
        <f t="shared" si="2"/>
        <v>1380044601</v>
      </c>
      <c r="O307" s="155"/>
      <c r="P307" s="155" t="str">
        <f t="shared" si="3"/>
        <v/>
      </c>
      <c r="Q307" s="155" t="str">
        <f t="shared" si="4"/>
        <v/>
      </c>
    </row>
    <row r="308">
      <c r="A308" s="156" t="str">
        <f t="shared" si="1"/>
        <v>1806044601</v>
      </c>
      <c r="B308" s="156">
        <v>18060.0</v>
      </c>
      <c r="C308" s="157">
        <v>0.5625</v>
      </c>
      <c r="D308" s="158" t="s">
        <v>550</v>
      </c>
      <c r="E308" s="159">
        <v>19866.0</v>
      </c>
      <c r="F308" s="159">
        <v>44601.0</v>
      </c>
      <c r="G308" s="160" t="s">
        <v>96</v>
      </c>
      <c r="H308" s="160" t="s">
        <v>87</v>
      </c>
      <c r="I308" s="160" t="s">
        <v>88</v>
      </c>
      <c r="J308" s="160" t="s">
        <v>89</v>
      </c>
      <c r="K308" s="155"/>
      <c r="L308" s="155" t="s">
        <v>90</v>
      </c>
      <c r="M308" s="155" t="s">
        <v>551</v>
      </c>
      <c r="N308" s="155" t="str">
        <f t="shared" si="2"/>
        <v>1806044601</v>
      </c>
      <c r="O308" s="155"/>
      <c r="P308" s="155" t="str">
        <f t="shared" si="3"/>
        <v/>
      </c>
      <c r="Q308" s="155" t="str">
        <f t="shared" si="4"/>
        <v/>
      </c>
    </row>
    <row r="309">
      <c r="A309" s="156" t="str">
        <f t="shared" si="1"/>
        <v>1557844601</v>
      </c>
      <c r="B309" s="156">
        <v>15578.0</v>
      </c>
      <c r="C309" s="157">
        <v>0.5729166666666666</v>
      </c>
      <c r="D309" s="158" t="s">
        <v>552</v>
      </c>
      <c r="E309" s="159">
        <v>24337.0</v>
      </c>
      <c r="F309" s="159">
        <v>44601.0</v>
      </c>
      <c r="G309" s="160" t="s">
        <v>86</v>
      </c>
      <c r="H309" s="160" t="s">
        <v>87</v>
      </c>
      <c r="I309" s="160" t="s">
        <v>97</v>
      </c>
      <c r="J309" s="160" t="s">
        <v>553</v>
      </c>
      <c r="K309" s="155"/>
      <c r="L309" s="155" t="s">
        <v>90</v>
      </c>
      <c r="M309" s="155" t="s">
        <v>554</v>
      </c>
      <c r="N309" s="155" t="str">
        <f t="shared" si="2"/>
        <v>1557844601</v>
      </c>
      <c r="O309" s="155"/>
      <c r="P309" s="155" t="str">
        <f t="shared" si="3"/>
        <v/>
      </c>
      <c r="Q309" s="155" t="str">
        <f t="shared" si="4"/>
        <v/>
      </c>
    </row>
    <row r="310" hidden="1">
      <c r="A310" s="156" t="str">
        <f t="shared" si="1"/>
        <v>1597144601</v>
      </c>
      <c r="B310" s="156">
        <v>15971.0</v>
      </c>
      <c r="C310" s="157">
        <v>0.5729166666666666</v>
      </c>
      <c r="D310" s="158" t="s">
        <v>555</v>
      </c>
      <c r="E310" s="159">
        <v>26266.0</v>
      </c>
      <c r="F310" s="159">
        <v>44601.0</v>
      </c>
      <c r="G310" s="160" t="s">
        <v>100</v>
      </c>
      <c r="H310" s="160" t="s">
        <v>92</v>
      </c>
      <c r="I310" s="160" t="s">
        <v>101</v>
      </c>
      <c r="J310" s="160" t="s">
        <v>549</v>
      </c>
      <c r="K310" s="155"/>
      <c r="L310" s="155" t="s">
        <v>103</v>
      </c>
      <c r="M310" s="155"/>
      <c r="N310" s="155" t="str">
        <f t="shared" si="2"/>
        <v>1597144601</v>
      </c>
      <c r="O310" s="155"/>
      <c r="P310" s="155" t="str">
        <f t="shared" si="3"/>
        <v/>
      </c>
      <c r="Q310" s="155" t="str">
        <f t="shared" si="4"/>
        <v/>
      </c>
    </row>
    <row r="311">
      <c r="A311" s="156" t="str">
        <f t="shared" si="1"/>
        <v>1621644601</v>
      </c>
      <c r="B311" s="156">
        <v>16216.0</v>
      </c>
      <c r="C311" s="157">
        <v>0.5729166666666666</v>
      </c>
      <c r="D311" s="158" t="s">
        <v>556</v>
      </c>
      <c r="E311" s="159">
        <v>25289.0</v>
      </c>
      <c r="F311" s="159">
        <v>44601.0</v>
      </c>
      <c r="G311" s="160" t="s">
        <v>96</v>
      </c>
      <c r="H311" s="160" t="s">
        <v>87</v>
      </c>
      <c r="I311" s="160" t="s">
        <v>97</v>
      </c>
      <c r="J311" s="160" t="s">
        <v>166</v>
      </c>
      <c r="K311" s="155"/>
      <c r="L311" s="155" t="s">
        <v>90</v>
      </c>
      <c r="M311" s="155" t="s">
        <v>557</v>
      </c>
      <c r="N311" s="155" t="str">
        <f t="shared" si="2"/>
        <v>1621644601</v>
      </c>
      <c r="O311" s="155"/>
      <c r="P311" s="155" t="str">
        <f t="shared" si="3"/>
        <v/>
      </c>
      <c r="Q311" s="155" t="str">
        <f t="shared" si="4"/>
        <v/>
      </c>
    </row>
    <row r="312" hidden="1">
      <c r="A312" s="156" t="str">
        <f t="shared" si="1"/>
        <v>1749244601</v>
      </c>
      <c r="B312" s="156">
        <v>17492.0</v>
      </c>
      <c r="C312" s="157">
        <v>0.5729166666666666</v>
      </c>
      <c r="D312" s="158" t="s">
        <v>558</v>
      </c>
      <c r="E312" s="159">
        <v>14490.0</v>
      </c>
      <c r="F312" s="159">
        <v>44601.0</v>
      </c>
      <c r="G312" s="160" t="s">
        <v>100</v>
      </c>
      <c r="H312" s="160" t="s">
        <v>92</v>
      </c>
      <c r="I312" s="160" t="s">
        <v>101</v>
      </c>
      <c r="J312" s="160" t="s">
        <v>192</v>
      </c>
      <c r="K312" s="155"/>
      <c r="L312" s="155" t="s">
        <v>103</v>
      </c>
      <c r="M312" s="161"/>
      <c r="N312" s="155" t="str">
        <f t="shared" si="2"/>
        <v>1749244601</v>
      </c>
      <c r="O312" s="155"/>
      <c r="P312" s="155" t="str">
        <f t="shared" si="3"/>
        <v/>
      </c>
      <c r="Q312" s="155" t="str">
        <f t="shared" si="4"/>
        <v/>
      </c>
    </row>
    <row r="313" hidden="1">
      <c r="A313" s="156" t="str">
        <f t="shared" si="1"/>
        <v>1555644601</v>
      </c>
      <c r="B313" s="156">
        <v>15556.0</v>
      </c>
      <c r="C313" s="157">
        <v>0.5833333333333334</v>
      </c>
      <c r="D313" s="158" t="s">
        <v>559</v>
      </c>
      <c r="E313" s="159">
        <v>12814.0</v>
      </c>
      <c r="F313" s="159">
        <v>44601.0</v>
      </c>
      <c r="G313" s="160" t="s">
        <v>100</v>
      </c>
      <c r="H313" s="160" t="s">
        <v>92</v>
      </c>
      <c r="I313" s="160" t="s">
        <v>101</v>
      </c>
      <c r="J313" s="160" t="s">
        <v>131</v>
      </c>
      <c r="K313" s="155"/>
      <c r="L313" s="155" t="s">
        <v>103</v>
      </c>
      <c r="M313" s="155"/>
      <c r="N313" s="155" t="str">
        <f t="shared" si="2"/>
        <v>1555644601</v>
      </c>
      <c r="O313" s="155"/>
      <c r="P313" s="155" t="str">
        <f t="shared" si="3"/>
        <v/>
      </c>
      <c r="Q313" s="155" t="str">
        <f t="shared" si="4"/>
        <v/>
      </c>
    </row>
    <row r="314">
      <c r="A314" s="156" t="str">
        <f t="shared" si="1"/>
        <v>1652144601</v>
      </c>
      <c r="B314" s="156">
        <v>16521.0</v>
      </c>
      <c r="C314" s="157">
        <v>0.59375</v>
      </c>
      <c r="D314" s="158" t="s">
        <v>560</v>
      </c>
      <c r="E314" s="159">
        <v>19307.0</v>
      </c>
      <c r="F314" s="159">
        <v>44601.0</v>
      </c>
      <c r="G314" s="160" t="s">
        <v>86</v>
      </c>
      <c r="H314" s="160" t="s">
        <v>92</v>
      </c>
      <c r="I314" s="160" t="s">
        <v>93</v>
      </c>
      <c r="J314" s="160" t="s">
        <v>117</v>
      </c>
      <c r="K314" s="155"/>
      <c r="L314" s="155" t="s">
        <v>90</v>
      </c>
      <c r="M314" s="155" t="s">
        <v>561</v>
      </c>
      <c r="N314" s="155" t="str">
        <f t="shared" si="2"/>
        <v>1652144601</v>
      </c>
      <c r="O314" s="155"/>
      <c r="P314" s="155" t="str">
        <f t="shared" si="3"/>
        <v/>
      </c>
      <c r="Q314" s="155" t="str">
        <f t="shared" si="4"/>
        <v/>
      </c>
    </row>
    <row r="315">
      <c r="A315" s="156" t="str">
        <f t="shared" si="1"/>
        <v>989244601</v>
      </c>
      <c r="B315" s="156">
        <v>9892.0</v>
      </c>
      <c r="C315" s="157">
        <v>0.59375</v>
      </c>
      <c r="D315" s="158" t="s">
        <v>562</v>
      </c>
      <c r="E315" s="159">
        <v>24543.0</v>
      </c>
      <c r="F315" s="159">
        <v>44601.0</v>
      </c>
      <c r="G315" s="160" t="s">
        <v>122</v>
      </c>
      <c r="H315" s="160" t="s">
        <v>92</v>
      </c>
      <c r="I315" s="160" t="s">
        <v>101</v>
      </c>
      <c r="J315" s="160" t="s">
        <v>147</v>
      </c>
      <c r="K315" s="155"/>
      <c r="L315" s="155" t="s">
        <v>90</v>
      </c>
      <c r="M315" s="155" t="s">
        <v>563</v>
      </c>
      <c r="N315" s="155" t="str">
        <f t="shared" si="2"/>
        <v>989244601</v>
      </c>
      <c r="O315" s="155"/>
      <c r="P315" s="155" t="str">
        <f t="shared" si="3"/>
        <v/>
      </c>
      <c r="Q315" s="155" t="str">
        <f t="shared" si="4"/>
        <v/>
      </c>
    </row>
    <row r="316" hidden="1">
      <c r="A316" s="156" t="str">
        <f t="shared" si="1"/>
        <v>1802244601</v>
      </c>
      <c r="B316" s="156">
        <v>18022.0</v>
      </c>
      <c r="C316" s="157">
        <v>0.59375</v>
      </c>
      <c r="D316" s="158" t="s">
        <v>564</v>
      </c>
      <c r="E316" s="159">
        <v>19421.0</v>
      </c>
      <c r="F316" s="159">
        <v>44601.0</v>
      </c>
      <c r="G316" s="160" t="s">
        <v>129</v>
      </c>
      <c r="H316" s="160" t="s">
        <v>87</v>
      </c>
      <c r="I316" s="160" t="s">
        <v>88</v>
      </c>
      <c r="J316" s="160" t="s">
        <v>102</v>
      </c>
      <c r="K316" s="155"/>
      <c r="L316" s="155" t="s">
        <v>103</v>
      </c>
      <c r="M316" s="161"/>
      <c r="N316" s="155" t="str">
        <f t="shared" si="2"/>
        <v>1802244601</v>
      </c>
      <c r="O316" s="155"/>
      <c r="P316" s="155" t="str">
        <f t="shared" si="3"/>
        <v/>
      </c>
      <c r="Q316" s="155" t="str">
        <f t="shared" si="4"/>
        <v/>
      </c>
    </row>
    <row r="317" hidden="1">
      <c r="A317" s="156" t="str">
        <f t="shared" si="1"/>
        <v>1384844601</v>
      </c>
      <c r="B317" s="156">
        <v>13848.0</v>
      </c>
      <c r="C317" s="157">
        <v>0.6041666666666666</v>
      </c>
      <c r="D317" s="158" t="s">
        <v>565</v>
      </c>
      <c r="E317" s="159">
        <v>16483.0</v>
      </c>
      <c r="F317" s="159">
        <v>44601.0</v>
      </c>
      <c r="G317" s="160" t="s">
        <v>100</v>
      </c>
      <c r="H317" s="160" t="s">
        <v>92</v>
      </c>
      <c r="I317" s="160" t="s">
        <v>93</v>
      </c>
      <c r="J317" s="160" t="s">
        <v>135</v>
      </c>
      <c r="K317" s="155"/>
      <c r="L317" s="155" t="s">
        <v>103</v>
      </c>
      <c r="M317" s="155"/>
      <c r="N317" s="155" t="str">
        <f t="shared" si="2"/>
        <v>1384844601</v>
      </c>
      <c r="O317" s="155"/>
      <c r="P317" s="155" t="str">
        <f t="shared" si="3"/>
        <v/>
      </c>
      <c r="Q317" s="155" t="str">
        <f t="shared" si="4"/>
        <v/>
      </c>
    </row>
    <row r="318">
      <c r="A318" s="156" t="str">
        <f t="shared" si="1"/>
        <v>1682944601</v>
      </c>
      <c r="B318" s="156">
        <v>16829.0</v>
      </c>
      <c r="C318" s="157">
        <v>0.6041666666666666</v>
      </c>
      <c r="D318" s="158" t="s">
        <v>566</v>
      </c>
      <c r="E318" s="159">
        <v>25909.0</v>
      </c>
      <c r="F318" s="159">
        <v>44601.0</v>
      </c>
      <c r="G318" s="160" t="s">
        <v>96</v>
      </c>
      <c r="H318" s="160" t="s">
        <v>87</v>
      </c>
      <c r="I318" s="160" t="s">
        <v>97</v>
      </c>
      <c r="J318" s="158" t="s">
        <v>567</v>
      </c>
      <c r="K318" s="155"/>
      <c r="L318" s="155" t="s">
        <v>90</v>
      </c>
      <c r="M318" s="155" t="s">
        <v>568</v>
      </c>
      <c r="N318" s="155" t="str">
        <f t="shared" si="2"/>
        <v>1682944601</v>
      </c>
      <c r="O318" s="155"/>
      <c r="P318" s="155" t="str">
        <f t="shared" si="3"/>
        <v/>
      </c>
      <c r="Q318" s="155" t="str">
        <f t="shared" si="4"/>
        <v/>
      </c>
    </row>
    <row r="319">
      <c r="A319" s="156" t="str">
        <f t="shared" si="1"/>
        <v>1290244601</v>
      </c>
      <c r="B319" s="156">
        <v>12902.0</v>
      </c>
      <c r="C319" s="157">
        <v>0.6145833333333334</v>
      </c>
      <c r="D319" s="158" t="s">
        <v>569</v>
      </c>
      <c r="E319" s="159">
        <v>22034.0</v>
      </c>
      <c r="F319" s="159">
        <v>44601.0</v>
      </c>
      <c r="G319" s="160" t="s">
        <v>86</v>
      </c>
      <c r="H319" s="160" t="s">
        <v>92</v>
      </c>
      <c r="I319" s="160" t="s">
        <v>93</v>
      </c>
      <c r="J319" s="160" t="s">
        <v>174</v>
      </c>
      <c r="K319" s="155"/>
      <c r="L319" s="155" t="s">
        <v>90</v>
      </c>
      <c r="M319" s="155" t="s">
        <v>570</v>
      </c>
      <c r="N319" s="155" t="str">
        <f t="shared" si="2"/>
        <v>1290244601</v>
      </c>
      <c r="O319" s="155"/>
      <c r="P319" s="155" t="str">
        <f t="shared" si="3"/>
        <v/>
      </c>
      <c r="Q319" s="155" t="str">
        <f t="shared" si="4"/>
        <v/>
      </c>
    </row>
    <row r="320" hidden="1">
      <c r="A320" s="156" t="str">
        <f t="shared" si="1"/>
        <v>1693744601</v>
      </c>
      <c r="B320" s="156">
        <v>16937.0</v>
      </c>
      <c r="C320" s="157">
        <v>0.625</v>
      </c>
      <c r="D320" s="158" t="s">
        <v>571</v>
      </c>
      <c r="E320" s="159">
        <v>22909.0</v>
      </c>
      <c r="F320" s="159">
        <v>44601.0</v>
      </c>
      <c r="G320" s="160" t="s">
        <v>129</v>
      </c>
      <c r="H320" s="160" t="s">
        <v>92</v>
      </c>
      <c r="I320" s="160" t="s">
        <v>93</v>
      </c>
      <c r="J320" s="160" t="s">
        <v>106</v>
      </c>
      <c r="K320" s="155"/>
      <c r="L320" s="155" t="s">
        <v>103</v>
      </c>
      <c r="M320" s="155"/>
      <c r="N320" s="155" t="str">
        <f t="shared" si="2"/>
        <v>1693744601</v>
      </c>
      <c r="O320" s="155"/>
      <c r="P320" s="155" t="str">
        <f t="shared" si="3"/>
        <v/>
      </c>
      <c r="Q320" s="155" t="str">
        <f t="shared" si="4"/>
        <v/>
      </c>
    </row>
    <row r="321" hidden="1">
      <c r="A321" s="156" t="str">
        <f t="shared" si="1"/>
        <v>1010144602</v>
      </c>
      <c r="B321" s="156">
        <v>10101.0</v>
      </c>
      <c r="C321" s="157">
        <v>0.3125</v>
      </c>
      <c r="D321" s="158" t="s">
        <v>572</v>
      </c>
      <c r="E321" s="159">
        <v>21656.0</v>
      </c>
      <c r="F321" s="159">
        <v>44602.0</v>
      </c>
      <c r="G321" s="160" t="s">
        <v>100</v>
      </c>
      <c r="H321" s="160" t="s">
        <v>87</v>
      </c>
      <c r="I321" s="160" t="s">
        <v>88</v>
      </c>
      <c r="J321" s="160" t="s">
        <v>102</v>
      </c>
      <c r="K321" s="155"/>
      <c r="L321" s="155" t="s">
        <v>103</v>
      </c>
      <c r="M321" s="161"/>
      <c r="N321" s="155" t="str">
        <f t="shared" si="2"/>
        <v>1010144602</v>
      </c>
      <c r="O321" s="155"/>
      <c r="P321" s="155" t="str">
        <f t="shared" si="3"/>
        <v/>
      </c>
      <c r="Q321" s="155" t="str">
        <f t="shared" si="4"/>
        <v/>
      </c>
    </row>
    <row r="322">
      <c r="A322" s="156" t="str">
        <f t="shared" si="1"/>
        <v>924544602</v>
      </c>
      <c r="B322" s="156">
        <v>9245.0</v>
      </c>
      <c r="C322" s="157">
        <v>0.3333333333333333</v>
      </c>
      <c r="D322" s="158" t="s">
        <v>573</v>
      </c>
      <c r="E322" s="159">
        <v>16580.0</v>
      </c>
      <c r="F322" s="159">
        <v>44602.0</v>
      </c>
      <c r="G322" s="160" t="s">
        <v>122</v>
      </c>
      <c r="H322" s="160" t="s">
        <v>92</v>
      </c>
      <c r="I322" s="160" t="s">
        <v>93</v>
      </c>
      <c r="J322" s="160" t="s">
        <v>94</v>
      </c>
      <c r="K322" s="155"/>
      <c r="L322" s="155" t="s">
        <v>90</v>
      </c>
      <c r="M322" s="155" t="s">
        <v>574</v>
      </c>
      <c r="N322" s="155" t="str">
        <f t="shared" si="2"/>
        <v>924544602</v>
      </c>
      <c r="O322" s="155"/>
      <c r="P322" s="155" t="str">
        <f t="shared" si="3"/>
        <v/>
      </c>
      <c r="Q322" s="155" t="str">
        <f t="shared" si="4"/>
        <v/>
      </c>
    </row>
    <row r="323" hidden="1">
      <c r="A323" s="156" t="str">
        <f t="shared" si="1"/>
        <v>1226444602</v>
      </c>
      <c r="B323" s="156">
        <v>12264.0</v>
      </c>
      <c r="C323" s="157">
        <v>0.3333333333333333</v>
      </c>
      <c r="D323" s="158" t="s">
        <v>575</v>
      </c>
      <c r="E323" s="159">
        <v>13630.0</v>
      </c>
      <c r="F323" s="159">
        <v>44602.0</v>
      </c>
      <c r="G323" s="160" t="s">
        <v>112</v>
      </c>
      <c r="H323" s="160" t="s">
        <v>92</v>
      </c>
      <c r="I323" s="160" t="s">
        <v>93</v>
      </c>
      <c r="J323" s="160" t="s">
        <v>131</v>
      </c>
      <c r="K323" s="155"/>
      <c r="L323" s="155" t="s">
        <v>103</v>
      </c>
      <c r="M323" s="155"/>
      <c r="N323" s="155" t="str">
        <f t="shared" si="2"/>
        <v>1226444602</v>
      </c>
      <c r="O323" s="155"/>
      <c r="P323" s="155" t="str">
        <f t="shared" si="3"/>
        <v/>
      </c>
      <c r="Q323" s="155" t="str">
        <f t="shared" si="4"/>
        <v/>
      </c>
    </row>
    <row r="324">
      <c r="A324" s="156" t="str">
        <f t="shared" si="1"/>
        <v>1580344602</v>
      </c>
      <c r="B324" s="156">
        <v>15803.0</v>
      </c>
      <c r="C324" s="157">
        <v>0.3333333333333333</v>
      </c>
      <c r="D324" s="158" t="s">
        <v>576</v>
      </c>
      <c r="E324" s="159">
        <v>23681.0</v>
      </c>
      <c r="F324" s="159">
        <v>44602.0</v>
      </c>
      <c r="G324" s="160" t="s">
        <v>122</v>
      </c>
      <c r="H324" s="160" t="s">
        <v>92</v>
      </c>
      <c r="I324" s="160" t="s">
        <v>101</v>
      </c>
      <c r="J324" s="160" t="s">
        <v>577</v>
      </c>
      <c r="K324" s="155"/>
      <c r="L324" s="155" t="s">
        <v>90</v>
      </c>
      <c r="M324" s="155" t="s">
        <v>578</v>
      </c>
      <c r="N324" s="155" t="str">
        <f t="shared" si="2"/>
        <v>1580344602</v>
      </c>
      <c r="O324" s="155"/>
      <c r="P324" s="155" t="str">
        <f t="shared" si="3"/>
        <v/>
      </c>
      <c r="Q324" s="155" t="str">
        <f t="shared" si="4"/>
        <v/>
      </c>
    </row>
    <row r="325" hidden="1">
      <c r="A325" s="156" t="str">
        <f t="shared" si="1"/>
        <v>1808544602</v>
      </c>
      <c r="B325" s="156">
        <v>18085.0</v>
      </c>
      <c r="C325" s="157">
        <v>0.34375</v>
      </c>
      <c r="D325" s="158" t="s">
        <v>579</v>
      </c>
      <c r="E325" s="159">
        <v>23129.0</v>
      </c>
      <c r="F325" s="159">
        <v>44602.0</v>
      </c>
      <c r="G325" s="160" t="s">
        <v>108</v>
      </c>
      <c r="H325" s="160" t="s">
        <v>87</v>
      </c>
      <c r="I325" s="160" t="s">
        <v>88</v>
      </c>
      <c r="J325" s="160" t="s">
        <v>131</v>
      </c>
      <c r="K325" s="155"/>
      <c r="L325" s="155" t="s">
        <v>103</v>
      </c>
      <c r="M325" s="155"/>
      <c r="N325" s="155" t="str">
        <f t="shared" si="2"/>
        <v>1808544602</v>
      </c>
      <c r="O325" s="155"/>
      <c r="P325" s="155" t="str">
        <f t="shared" si="3"/>
        <v/>
      </c>
      <c r="Q325" s="155" t="str">
        <f t="shared" si="4"/>
        <v/>
      </c>
    </row>
    <row r="326">
      <c r="A326" s="156" t="str">
        <f t="shared" si="1"/>
        <v>1440644602</v>
      </c>
      <c r="B326" s="156">
        <v>14406.0</v>
      </c>
      <c r="C326" s="157">
        <v>0.34375</v>
      </c>
      <c r="D326" s="158" t="s">
        <v>580</v>
      </c>
      <c r="E326" s="159">
        <v>28161.0</v>
      </c>
      <c r="F326" s="159">
        <v>44602.0</v>
      </c>
      <c r="G326" s="160" t="s">
        <v>86</v>
      </c>
      <c r="H326" s="160" t="s">
        <v>92</v>
      </c>
      <c r="I326" s="160" t="s">
        <v>93</v>
      </c>
      <c r="J326" s="160" t="s">
        <v>262</v>
      </c>
      <c r="K326" s="155"/>
      <c r="L326" s="155" t="s">
        <v>90</v>
      </c>
      <c r="M326" s="155">
        <v>207304.0</v>
      </c>
      <c r="N326" s="155" t="str">
        <f t="shared" si="2"/>
        <v>1440644602</v>
      </c>
      <c r="O326" s="155"/>
      <c r="P326" s="155" t="str">
        <f t="shared" si="3"/>
        <v/>
      </c>
      <c r="Q326" s="155" t="str">
        <f t="shared" si="4"/>
        <v/>
      </c>
    </row>
    <row r="327">
      <c r="A327" s="156" t="str">
        <f t="shared" si="1"/>
        <v>1179244602</v>
      </c>
      <c r="B327" s="156">
        <v>11792.0</v>
      </c>
      <c r="C327" s="157">
        <v>0.34375</v>
      </c>
      <c r="D327" s="158" t="s">
        <v>581</v>
      </c>
      <c r="E327" s="159">
        <v>20872.0</v>
      </c>
      <c r="F327" s="159">
        <v>44602.0</v>
      </c>
      <c r="G327" s="160" t="s">
        <v>122</v>
      </c>
      <c r="H327" s="160" t="s">
        <v>92</v>
      </c>
      <c r="I327" s="160" t="s">
        <v>101</v>
      </c>
      <c r="J327" s="160" t="s">
        <v>89</v>
      </c>
      <c r="K327" s="155"/>
      <c r="L327" s="155" t="s">
        <v>90</v>
      </c>
      <c r="M327" s="155" t="s">
        <v>582</v>
      </c>
      <c r="N327" s="155" t="str">
        <f t="shared" si="2"/>
        <v>1179244602</v>
      </c>
      <c r="O327" s="155"/>
      <c r="P327" s="155" t="str">
        <f t="shared" si="3"/>
        <v/>
      </c>
      <c r="Q327" s="155" t="str">
        <f t="shared" si="4"/>
        <v/>
      </c>
    </row>
    <row r="328" hidden="1">
      <c r="A328" s="156" t="str">
        <f t="shared" si="1"/>
        <v>1530944602</v>
      </c>
      <c r="B328" s="156">
        <v>15309.0</v>
      </c>
      <c r="C328" s="157">
        <v>0.3541666666666667</v>
      </c>
      <c r="D328" s="158" t="s">
        <v>583</v>
      </c>
      <c r="E328" s="159">
        <v>22714.0</v>
      </c>
      <c r="F328" s="159">
        <v>44602.0</v>
      </c>
      <c r="G328" s="160" t="s">
        <v>112</v>
      </c>
      <c r="H328" s="160" t="s">
        <v>87</v>
      </c>
      <c r="I328" s="160" t="s">
        <v>88</v>
      </c>
      <c r="J328" s="160" t="s">
        <v>113</v>
      </c>
      <c r="K328" s="155"/>
      <c r="L328" s="155" t="s">
        <v>103</v>
      </c>
      <c r="M328" s="155"/>
      <c r="N328" s="155" t="str">
        <f t="shared" si="2"/>
        <v>1530944602</v>
      </c>
      <c r="O328" s="155"/>
      <c r="P328" s="155" t="str">
        <f t="shared" si="3"/>
        <v/>
      </c>
      <c r="Q328" s="155" t="str">
        <f t="shared" si="4"/>
        <v/>
      </c>
    </row>
    <row r="329">
      <c r="A329" s="156" t="str">
        <f t="shared" si="1"/>
        <v>1507544602</v>
      </c>
      <c r="B329" s="156">
        <v>15075.0</v>
      </c>
      <c r="C329" s="157">
        <v>0.3541666666666667</v>
      </c>
      <c r="D329" s="158" t="s">
        <v>584</v>
      </c>
      <c r="E329" s="159">
        <v>19774.0</v>
      </c>
      <c r="F329" s="159">
        <v>44602.0</v>
      </c>
      <c r="G329" s="160" t="s">
        <v>86</v>
      </c>
      <c r="H329" s="160" t="s">
        <v>92</v>
      </c>
      <c r="I329" s="160" t="s">
        <v>93</v>
      </c>
      <c r="J329" s="160" t="s">
        <v>89</v>
      </c>
      <c r="K329" s="155"/>
      <c r="L329" s="155" t="s">
        <v>90</v>
      </c>
      <c r="M329" s="155" t="s">
        <v>585</v>
      </c>
      <c r="N329" s="155" t="str">
        <f t="shared" si="2"/>
        <v>1507544602</v>
      </c>
      <c r="O329" s="155"/>
      <c r="P329" s="155" t="str">
        <f t="shared" si="3"/>
        <v/>
      </c>
      <c r="Q329" s="155" t="str">
        <f t="shared" si="4"/>
        <v/>
      </c>
    </row>
    <row r="330" hidden="1">
      <c r="A330" s="156" t="str">
        <f t="shared" si="1"/>
        <v>1210244602</v>
      </c>
      <c r="B330" s="156">
        <v>12102.0</v>
      </c>
      <c r="C330" s="157">
        <v>0.3541666666666667</v>
      </c>
      <c r="D330" s="158" t="s">
        <v>586</v>
      </c>
      <c r="E330" s="159">
        <v>17055.0</v>
      </c>
      <c r="F330" s="159">
        <v>44602.0</v>
      </c>
      <c r="G330" s="160" t="s">
        <v>100</v>
      </c>
      <c r="H330" s="160" t="s">
        <v>92</v>
      </c>
      <c r="I330" s="160" t="s">
        <v>101</v>
      </c>
      <c r="J330" s="160" t="s">
        <v>131</v>
      </c>
      <c r="K330" s="155"/>
      <c r="L330" s="155" t="s">
        <v>103</v>
      </c>
      <c r="M330" s="155"/>
      <c r="N330" s="155" t="str">
        <f t="shared" si="2"/>
        <v>1210244602</v>
      </c>
      <c r="O330" s="155"/>
      <c r="P330" s="155" t="str">
        <f t="shared" si="3"/>
        <v/>
      </c>
      <c r="Q330" s="155" t="str">
        <f t="shared" si="4"/>
        <v/>
      </c>
    </row>
    <row r="331">
      <c r="A331" s="156" t="str">
        <f t="shared" si="1"/>
        <v>1238144602</v>
      </c>
      <c r="B331" s="156">
        <v>12381.0</v>
      </c>
      <c r="C331" s="157">
        <v>0.3645833333333333</v>
      </c>
      <c r="D331" s="158" t="s">
        <v>587</v>
      </c>
      <c r="E331" s="159">
        <v>26666.0</v>
      </c>
      <c r="F331" s="159">
        <v>44602.0</v>
      </c>
      <c r="G331" s="160" t="s">
        <v>86</v>
      </c>
      <c r="H331" s="160" t="s">
        <v>87</v>
      </c>
      <c r="I331" s="160" t="s">
        <v>97</v>
      </c>
      <c r="J331" s="160" t="s">
        <v>221</v>
      </c>
      <c r="K331" s="155"/>
      <c r="L331" s="155" t="s">
        <v>90</v>
      </c>
      <c r="M331" s="155" t="s">
        <v>588</v>
      </c>
      <c r="N331" s="155" t="str">
        <f t="shared" si="2"/>
        <v>1238144602</v>
      </c>
      <c r="O331" s="155"/>
      <c r="P331" s="155" t="str">
        <f t="shared" si="3"/>
        <v/>
      </c>
      <c r="Q331" s="155" t="str">
        <f t="shared" si="4"/>
        <v/>
      </c>
    </row>
    <row r="332">
      <c r="A332" s="156" t="str">
        <f t="shared" si="1"/>
        <v>1587944602</v>
      </c>
      <c r="B332" s="156">
        <v>15879.0</v>
      </c>
      <c r="C332" s="157">
        <v>0.375</v>
      </c>
      <c r="D332" s="158" t="s">
        <v>589</v>
      </c>
      <c r="E332" s="159">
        <v>28372.0</v>
      </c>
      <c r="F332" s="159">
        <v>44602.0</v>
      </c>
      <c r="G332" s="160" t="s">
        <v>86</v>
      </c>
      <c r="H332" s="160" t="s">
        <v>92</v>
      </c>
      <c r="I332" s="160" t="s">
        <v>93</v>
      </c>
      <c r="J332" s="160" t="s">
        <v>147</v>
      </c>
      <c r="K332" s="155"/>
      <c r="L332" s="155" t="s">
        <v>90</v>
      </c>
      <c r="M332" s="155" t="s">
        <v>590</v>
      </c>
      <c r="N332" s="155" t="str">
        <f t="shared" si="2"/>
        <v>1587944602</v>
      </c>
      <c r="O332" s="155"/>
      <c r="P332" s="155" t="str">
        <f t="shared" si="3"/>
        <v/>
      </c>
      <c r="Q332" s="155" t="str">
        <f t="shared" si="4"/>
        <v/>
      </c>
    </row>
    <row r="333" hidden="1">
      <c r="A333" s="156" t="str">
        <f t="shared" si="1"/>
        <v>1046744602</v>
      </c>
      <c r="B333" s="156">
        <v>10467.0</v>
      </c>
      <c r="C333" s="157">
        <v>0.375</v>
      </c>
      <c r="D333" s="158" t="s">
        <v>591</v>
      </c>
      <c r="E333" s="159">
        <v>18038.0</v>
      </c>
      <c r="F333" s="159">
        <v>44602.0</v>
      </c>
      <c r="G333" s="160" t="s">
        <v>100</v>
      </c>
      <c r="H333" s="160" t="s">
        <v>92</v>
      </c>
      <c r="I333" s="160" t="s">
        <v>101</v>
      </c>
      <c r="J333" s="160" t="s">
        <v>102</v>
      </c>
      <c r="K333" s="155"/>
      <c r="L333" s="155" t="s">
        <v>103</v>
      </c>
      <c r="M333" s="155"/>
      <c r="N333" s="155" t="str">
        <f t="shared" si="2"/>
        <v>1046744602</v>
      </c>
      <c r="O333" s="155"/>
      <c r="P333" s="155" t="str">
        <f t="shared" si="3"/>
        <v/>
      </c>
      <c r="Q333" s="155" t="str">
        <f t="shared" si="4"/>
        <v/>
      </c>
    </row>
    <row r="334" hidden="1">
      <c r="A334" s="156" t="str">
        <f t="shared" si="1"/>
        <v>1016444602</v>
      </c>
      <c r="B334" s="156">
        <v>10164.0</v>
      </c>
      <c r="C334" s="157">
        <v>0.375</v>
      </c>
      <c r="D334" s="158" t="s">
        <v>592</v>
      </c>
      <c r="E334" s="159">
        <v>21050.0</v>
      </c>
      <c r="F334" s="159">
        <v>44602.0</v>
      </c>
      <c r="G334" s="160" t="s">
        <v>112</v>
      </c>
      <c r="H334" s="160" t="s">
        <v>92</v>
      </c>
      <c r="I334" s="160" t="s">
        <v>93</v>
      </c>
      <c r="J334" s="160" t="s">
        <v>106</v>
      </c>
      <c r="K334" s="155"/>
      <c r="L334" s="155" t="s">
        <v>103</v>
      </c>
      <c r="M334" s="155"/>
      <c r="N334" s="155" t="str">
        <f t="shared" si="2"/>
        <v>1016444602</v>
      </c>
      <c r="O334" s="155"/>
      <c r="P334" s="155" t="str">
        <f t="shared" si="3"/>
        <v/>
      </c>
      <c r="Q334" s="155" t="str">
        <f t="shared" si="4"/>
        <v/>
      </c>
    </row>
    <row r="335" hidden="1">
      <c r="A335" s="156" t="str">
        <f t="shared" si="1"/>
        <v>937844602</v>
      </c>
      <c r="B335" s="156">
        <v>9378.0</v>
      </c>
      <c r="C335" s="157">
        <v>0.3854166666666667</v>
      </c>
      <c r="D335" s="158" t="s">
        <v>593</v>
      </c>
      <c r="E335" s="159">
        <v>15869.0</v>
      </c>
      <c r="F335" s="159">
        <v>44602.0</v>
      </c>
      <c r="G335" s="160" t="s">
        <v>100</v>
      </c>
      <c r="H335" s="160" t="s">
        <v>87</v>
      </c>
      <c r="I335" s="160" t="s">
        <v>97</v>
      </c>
      <c r="J335" s="160" t="s">
        <v>131</v>
      </c>
      <c r="K335" s="155"/>
      <c r="L335" s="155" t="s">
        <v>103</v>
      </c>
      <c r="M335" s="155"/>
      <c r="N335" s="155" t="str">
        <f t="shared" si="2"/>
        <v>937844602</v>
      </c>
      <c r="O335" s="155"/>
      <c r="P335" s="155" t="str">
        <f t="shared" si="3"/>
        <v/>
      </c>
      <c r="Q335" s="155" t="str">
        <f t="shared" si="4"/>
        <v/>
      </c>
    </row>
    <row r="336">
      <c r="A336" s="156" t="str">
        <f t="shared" si="1"/>
        <v>1480244602</v>
      </c>
      <c r="B336" s="156">
        <v>14802.0</v>
      </c>
      <c r="C336" s="157">
        <v>0.3958333333333333</v>
      </c>
      <c r="D336" s="158" t="s">
        <v>594</v>
      </c>
      <c r="E336" s="159">
        <v>33158.0</v>
      </c>
      <c r="F336" s="159">
        <v>44602.0</v>
      </c>
      <c r="G336" s="160" t="s">
        <v>86</v>
      </c>
      <c r="H336" s="160" t="s">
        <v>92</v>
      </c>
      <c r="I336" s="160" t="s">
        <v>101</v>
      </c>
      <c r="J336" s="160" t="s">
        <v>179</v>
      </c>
      <c r="K336" s="155"/>
      <c r="L336" s="155" t="s">
        <v>90</v>
      </c>
      <c r="M336" s="155" t="s">
        <v>595</v>
      </c>
      <c r="N336" s="155" t="str">
        <f t="shared" si="2"/>
        <v>1480244602</v>
      </c>
      <c r="O336" s="155"/>
      <c r="P336" s="155" t="str">
        <f t="shared" si="3"/>
        <v/>
      </c>
      <c r="Q336" s="155" t="str">
        <f t="shared" si="4"/>
        <v/>
      </c>
    </row>
    <row r="337">
      <c r="A337" s="156" t="str">
        <f t="shared" si="1"/>
        <v>1808044602</v>
      </c>
      <c r="B337" s="156">
        <v>18080.0</v>
      </c>
      <c r="C337" s="157">
        <v>0.3958333333333333</v>
      </c>
      <c r="D337" s="158" t="s">
        <v>596</v>
      </c>
      <c r="E337" s="159">
        <v>24514.0</v>
      </c>
      <c r="F337" s="159">
        <v>44602.0</v>
      </c>
      <c r="G337" s="160" t="s">
        <v>96</v>
      </c>
      <c r="H337" s="160" t="s">
        <v>87</v>
      </c>
      <c r="I337" s="160" t="s">
        <v>88</v>
      </c>
      <c r="J337" s="160" t="s">
        <v>89</v>
      </c>
      <c r="K337" s="155"/>
      <c r="L337" s="155" t="s">
        <v>90</v>
      </c>
      <c r="M337" s="155" t="s">
        <v>597</v>
      </c>
      <c r="N337" s="155" t="str">
        <f t="shared" si="2"/>
        <v>1808044602</v>
      </c>
      <c r="O337" s="155"/>
      <c r="P337" s="155" t="str">
        <f t="shared" si="3"/>
        <v/>
      </c>
      <c r="Q337" s="155" t="str">
        <f t="shared" si="4"/>
        <v/>
      </c>
    </row>
    <row r="338">
      <c r="A338" s="156" t="str">
        <f t="shared" si="1"/>
        <v>947944602</v>
      </c>
      <c r="B338" s="156">
        <v>9479.0</v>
      </c>
      <c r="C338" s="157">
        <v>0.3958333333333333</v>
      </c>
      <c r="D338" s="158" t="s">
        <v>598</v>
      </c>
      <c r="E338" s="159">
        <v>19225.0</v>
      </c>
      <c r="F338" s="159">
        <v>44602.0</v>
      </c>
      <c r="G338" s="160" t="s">
        <v>86</v>
      </c>
      <c r="H338" s="160" t="s">
        <v>92</v>
      </c>
      <c r="I338" s="160" t="s">
        <v>93</v>
      </c>
      <c r="J338" s="160" t="s">
        <v>89</v>
      </c>
      <c r="K338" s="155"/>
      <c r="L338" s="155" t="s">
        <v>90</v>
      </c>
      <c r="M338" s="155" t="s">
        <v>599</v>
      </c>
      <c r="N338" s="155" t="str">
        <f t="shared" si="2"/>
        <v>947944602</v>
      </c>
      <c r="O338" s="155"/>
      <c r="P338" s="155" t="str">
        <f t="shared" si="3"/>
        <v/>
      </c>
      <c r="Q338" s="155" t="str">
        <f t="shared" si="4"/>
        <v/>
      </c>
    </row>
    <row r="339" hidden="1">
      <c r="A339" s="156" t="str">
        <f t="shared" si="1"/>
        <v>1118744602</v>
      </c>
      <c r="B339" s="156">
        <v>11187.0</v>
      </c>
      <c r="C339" s="157">
        <v>0.3958333333333333</v>
      </c>
      <c r="D339" s="158" t="s">
        <v>600</v>
      </c>
      <c r="E339" s="159">
        <v>22577.0</v>
      </c>
      <c r="F339" s="159">
        <v>44602.0</v>
      </c>
      <c r="G339" s="160" t="s">
        <v>108</v>
      </c>
      <c r="H339" s="160" t="s">
        <v>87</v>
      </c>
      <c r="I339" s="160" t="s">
        <v>88</v>
      </c>
      <c r="J339" s="160" t="s">
        <v>135</v>
      </c>
      <c r="K339" s="155"/>
      <c r="L339" s="155" t="s">
        <v>103</v>
      </c>
      <c r="M339" s="155"/>
      <c r="N339" s="155" t="str">
        <f t="shared" si="2"/>
        <v>1118744602</v>
      </c>
      <c r="O339" s="155"/>
      <c r="P339" s="155" t="str">
        <f t="shared" si="3"/>
        <v/>
      </c>
      <c r="Q339" s="155" t="str">
        <f t="shared" si="4"/>
        <v/>
      </c>
    </row>
    <row r="340">
      <c r="A340" s="156" t="str">
        <f t="shared" si="1"/>
        <v>1617544602</v>
      </c>
      <c r="B340" s="156">
        <v>16175.0</v>
      </c>
      <c r="C340" s="157">
        <v>0.3958333333333333</v>
      </c>
      <c r="D340" s="158" t="s">
        <v>601</v>
      </c>
      <c r="E340" s="159">
        <v>15210.0</v>
      </c>
      <c r="F340" s="159">
        <v>44602.0</v>
      </c>
      <c r="G340" s="160" t="s">
        <v>96</v>
      </c>
      <c r="H340" s="160" t="s">
        <v>87</v>
      </c>
      <c r="I340" s="160" t="s">
        <v>88</v>
      </c>
      <c r="J340" s="160" t="s">
        <v>89</v>
      </c>
      <c r="K340" s="155"/>
      <c r="L340" s="155" t="s">
        <v>90</v>
      </c>
      <c r="M340" s="155" t="s">
        <v>602</v>
      </c>
      <c r="N340" s="155" t="str">
        <f t="shared" si="2"/>
        <v>1617544602</v>
      </c>
      <c r="O340" s="155"/>
      <c r="P340" s="155" t="str">
        <f t="shared" si="3"/>
        <v/>
      </c>
      <c r="Q340" s="155" t="str">
        <f t="shared" si="4"/>
        <v/>
      </c>
    </row>
    <row r="341">
      <c r="A341" s="156" t="str">
        <f t="shared" si="1"/>
        <v>1409544602</v>
      </c>
      <c r="B341" s="156">
        <v>14095.0</v>
      </c>
      <c r="C341" s="157">
        <v>0.3958333333333333</v>
      </c>
      <c r="D341" s="158" t="s">
        <v>603</v>
      </c>
      <c r="E341" s="159">
        <v>22965.0</v>
      </c>
      <c r="F341" s="159">
        <v>44602.0</v>
      </c>
      <c r="G341" s="160" t="s">
        <v>122</v>
      </c>
      <c r="H341" s="160" t="s">
        <v>92</v>
      </c>
      <c r="I341" s="160" t="s">
        <v>101</v>
      </c>
      <c r="J341" s="160" t="s">
        <v>98</v>
      </c>
      <c r="K341" s="155"/>
      <c r="L341" s="155" t="s">
        <v>90</v>
      </c>
      <c r="M341" s="155" t="s">
        <v>604</v>
      </c>
      <c r="N341" s="155" t="str">
        <f t="shared" si="2"/>
        <v>1409544602</v>
      </c>
      <c r="O341" s="155"/>
      <c r="P341" s="155" t="str">
        <f t="shared" si="3"/>
        <v/>
      </c>
      <c r="Q341" s="155" t="str">
        <f t="shared" si="4"/>
        <v/>
      </c>
    </row>
    <row r="342">
      <c r="A342" s="156" t="str">
        <f t="shared" si="1"/>
        <v>1412644602</v>
      </c>
      <c r="B342" s="156">
        <v>14126.0</v>
      </c>
      <c r="C342" s="157">
        <v>0.40625</v>
      </c>
      <c r="D342" s="158" t="s">
        <v>605</v>
      </c>
      <c r="E342" s="159">
        <v>18823.0</v>
      </c>
      <c r="F342" s="159">
        <v>44602.0</v>
      </c>
      <c r="G342" s="160" t="s">
        <v>86</v>
      </c>
      <c r="H342" s="160" t="s">
        <v>92</v>
      </c>
      <c r="I342" s="160" t="s">
        <v>93</v>
      </c>
      <c r="J342" s="160" t="s">
        <v>147</v>
      </c>
      <c r="K342" s="155"/>
      <c r="L342" s="155" t="s">
        <v>90</v>
      </c>
      <c r="M342" s="155" t="s">
        <v>606</v>
      </c>
      <c r="N342" s="155" t="str">
        <f t="shared" si="2"/>
        <v>1412644602</v>
      </c>
      <c r="O342" s="155"/>
      <c r="P342" s="155" t="str">
        <f t="shared" si="3"/>
        <v/>
      </c>
      <c r="Q342" s="155" t="str">
        <f t="shared" si="4"/>
        <v/>
      </c>
    </row>
    <row r="343" hidden="1">
      <c r="A343" s="156" t="str">
        <f t="shared" si="1"/>
        <v>1808344602</v>
      </c>
      <c r="B343" s="156">
        <v>18083.0</v>
      </c>
      <c r="C343" s="157">
        <v>0.4166666666666667</v>
      </c>
      <c r="D343" s="158" t="s">
        <v>607</v>
      </c>
      <c r="E343" s="159">
        <v>19211.0</v>
      </c>
      <c r="F343" s="159">
        <v>44602.0</v>
      </c>
      <c r="G343" s="160" t="s">
        <v>108</v>
      </c>
      <c r="H343" s="160" t="s">
        <v>87</v>
      </c>
      <c r="I343" s="160" t="s">
        <v>88</v>
      </c>
      <c r="J343" s="160" t="s">
        <v>224</v>
      </c>
      <c r="K343" s="155"/>
      <c r="L343" s="155" t="s">
        <v>103</v>
      </c>
      <c r="M343" s="161"/>
      <c r="N343" s="155" t="str">
        <f t="shared" si="2"/>
        <v>1808344602</v>
      </c>
      <c r="O343" s="155"/>
      <c r="P343" s="155" t="str">
        <f t="shared" si="3"/>
        <v/>
      </c>
      <c r="Q343" s="155" t="str">
        <f t="shared" si="4"/>
        <v/>
      </c>
    </row>
    <row r="344">
      <c r="A344" s="156" t="str">
        <f t="shared" si="1"/>
        <v>1364144602</v>
      </c>
      <c r="B344" s="156">
        <v>13641.0</v>
      </c>
      <c r="C344" s="157">
        <v>0.4166666666666667</v>
      </c>
      <c r="D344" s="158" t="s">
        <v>608</v>
      </c>
      <c r="E344" s="159">
        <v>29118.0</v>
      </c>
      <c r="F344" s="159">
        <v>44602.0</v>
      </c>
      <c r="G344" s="160" t="s">
        <v>86</v>
      </c>
      <c r="H344" s="160" t="s">
        <v>92</v>
      </c>
      <c r="I344" s="160" t="s">
        <v>101</v>
      </c>
      <c r="J344" s="160" t="s">
        <v>147</v>
      </c>
      <c r="K344" s="155"/>
      <c r="L344" s="155" t="s">
        <v>90</v>
      </c>
      <c r="M344" s="155" t="s">
        <v>609</v>
      </c>
      <c r="N344" s="155" t="str">
        <f t="shared" si="2"/>
        <v>1364144602</v>
      </c>
      <c r="O344" s="155"/>
      <c r="P344" s="155" t="str">
        <f t="shared" si="3"/>
        <v/>
      </c>
      <c r="Q344" s="155" t="str">
        <f t="shared" si="4"/>
        <v/>
      </c>
    </row>
    <row r="345">
      <c r="A345" s="156" t="str">
        <f t="shared" si="1"/>
        <v>1346644602</v>
      </c>
      <c r="B345" s="156">
        <v>13466.0</v>
      </c>
      <c r="C345" s="157">
        <v>0.4270833333333333</v>
      </c>
      <c r="D345" s="158" t="s">
        <v>610</v>
      </c>
      <c r="E345" s="159">
        <v>26953.0</v>
      </c>
      <c r="F345" s="159">
        <v>44602.0</v>
      </c>
      <c r="G345" s="160" t="s">
        <v>86</v>
      </c>
      <c r="H345" s="160" t="s">
        <v>92</v>
      </c>
      <c r="I345" s="160" t="s">
        <v>101</v>
      </c>
      <c r="J345" s="160" t="s">
        <v>166</v>
      </c>
      <c r="K345" s="155"/>
      <c r="L345" s="155" t="s">
        <v>90</v>
      </c>
      <c r="M345" s="155" t="s">
        <v>611</v>
      </c>
      <c r="N345" s="155" t="str">
        <f t="shared" si="2"/>
        <v>1346644602</v>
      </c>
      <c r="O345" s="155"/>
      <c r="P345" s="155" t="str">
        <f t="shared" si="3"/>
        <v/>
      </c>
      <c r="Q345" s="155" t="str">
        <f t="shared" si="4"/>
        <v/>
      </c>
    </row>
    <row r="346">
      <c r="A346" s="156" t="str">
        <f t="shared" si="1"/>
        <v>1704244602</v>
      </c>
      <c r="B346" s="156">
        <v>17042.0</v>
      </c>
      <c r="C346" s="157">
        <v>0.4270833333333333</v>
      </c>
      <c r="D346" s="158" t="s">
        <v>612</v>
      </c>
      <c r="E346" s="159">
        <v>16764.0</v>
      </c>
      <c r="F346" s="159">
        <v>44602.0</v>
      </c>
      <c r="G346" s="160" t="s">
        <v>86</v>
      </c>
      <c r="H346" s="160" t="s">
        <v>87</v>
      </c>
      <c r="I346" s="160" t="s">
        <v>97</v>
      </c>
      <c r="J346" s="160" t="s">
        <v>147</v>
      </c>
      <c r="K346" s="155"/>
      <c r="L346" s="155" t="s">
        <v>90</v>
      </c>
      <c r="M346" s="155" t="s">
        <v>613</v>
      </c>
      <c r="N346" s="155" t="str">
        <f t="shared" si="2"/>
        <v>1704244602</v>
      </c>
      <c r="O346" s="155"/>
      <c r="P346" s="155" t="str">
        <f t="shared" si="3"/>
        <v/>
      </c>
      <c r="Q346" s="155" t="str">
        <f t="shared" si="4"/>
        <v/>
      </c>
    </row>
    <row r="347">
      <c r="A347" s="156" t="str">
        <f t="shared" si="1"/>
        <v>1310944602</v>
      </c>
      <c r="B347" s="156">
        <v>13109.0</v>
      </c>
      <c r="C347" s="157">
        <v>0.4270833333333333</v>
      </c>
      <c r="D347" s="158" t="s">
        <v>614</v>
      </c>
      <c r="E347" s="159">
        <v>29219.0</v>
      </c>
      <c r="F347" s="159">
        <v>44602.0</v>
      </c>
      <c r="G347" s="160" t="s">
        <v>86</v>
      </c>
      <c r="H347" s="160" t="s">
        <v>92</v>
      </c>
      <c r="I347" s="160" t="s">
        <v>93</v>
      </c>
      <c r="J347" s="160" t="s">
        <v>335</v>
      </c>
      <c r="K347" s="155"/>
      <c r="L347" s="155" t="s">
        <v>90</v>
      </c>
      <c r="M347" s="155" t="s">
        <v>615</v>
      </c>
      <c r="N347" s="155" t="str">
        <f t="shared" si="2"/>
        <v>1310944602</v>
      </c>
      <c r="O347" s="155"/>
      <c r="P347" s="155" t="str">
        <f t="shared" si="3"/>
        <v/>
      </c>
      <c r="Q347" s="155" t="str">
        <f t="shared" si="4"/>
        <v/>
      </c>
    </row>
    <row r="348">
      <c r="A348" s="156" t="str">
        <f t="shared" si="1"/>
        <v>1340244602</v>
      </c>
      <c r="B348" s="156">
        <v>13402.0</v>
      </c>
      <c r="C348" s="157">
        <v>0.4375</v>
      </c>
      <c r="D348" s="158" t="s">
        <v>616</v>
      </c>
      <c r="E348" s="159">
        <v>27668.0</v>
      </c>
      <c r="F348" s="159">
        <v>44602.0</v>
      </c>
      <c r="G348" s="160" t="s">
        <v>122</v>
      </c>
      <c r="H348" s="160" t="s">
        <v>92</v>
      </c>
      <c r="I348" s="160" t="s">
        <v>101</v>
      </c>
      <c r="J348" s="160" t="s">
        <v>174</v>
      </c>
      <c r="K348" s="155"/>
      <c r="L348" s="155" t="s">
        <v>90</v>
      </c>
      <c r="M348" s="155" t="s">
        <v>617</v>
      </c>
      <c r="N348" s="155" t="str">
        <f t="shared" si="2"/>
        <v>1340244602</v>
      </c>
      <c r="O348" s="155"/>
      <c r="P348" s="155" t="str">
        <f t="shared" si="3"/>
        <v/>
      </c>
      <c r="Q348" s="155" t="str">
        <f t="shared" si="4"/>
        <v/>
      </c>
    </row>
    <row r="349">
      <c r="A349" s="156" t="str">
        <f t="shared" si="1"/>
        <v>1610744602</v>
      </c>
      <c r="B349" s="156">
        <v>16107.0</v>
      </c>
      <c r="C349" s="157">
        <v>0.4375</v>
      </c>
      <c r="D349" s="158" t="s">
        <v>618</v>
      </c>
      <c r="E349" s="159">
        <v>14998.0</v>
      </c>
      <c r="F349" s="159">
        <v>44602.0</v>
      </c>
      <c r="G349" s="160" t="s">
        <v>122</v>
      </c>
      <c r="H349" s="160" t="s">
        <v>92</v>
      </c>
      <c r="I349" s="160" t="s">
        <v>101</v>
      </c>
      <c r="J349" s="160" t="s">
        <v>89</v>
      </c>
      <c r="K349" s="155"/>
      <c r="L349" s="155" t="s">
        <v>90</v>
      </c>
      <c r="M349" s="155" t="s">
        <v>619</v>
      </c>
      <c r="N349" s="155" t="str">
        <f t="shared" si="2"/>
        <v>1610744602</v>
      </c>
      <c r="O349" s="155"/>
      <c r="P349" s="155" t="str">
        <f t="shared" si="3"/>
        <v/>
      </c>
      <c r="Q349" s="155" t="str">
        <f t="shared" si="4"/>
        <v/>
      </c>
    </row>
    <row r="350">
      <c r="A350" s="156" t="str">
        <f t="shared" si="1"/>
        <v>1719144602</v>
      </c>
      <c r="B350" s="156">
        <v>17191.0</v>
      </c>
      <c r="C350" s="157">
        <v>0.4479166666666667</v>
      </c>
      <c r="D350" s="158" t="s">
        <v>620</v>
      </c>
      <c r="E350" s="159">
        <v>28971.0</v>
      </c>
      <c r="F350" s="159">
        <v>44602.0</v>
      </c>
      <c r="G350" s="160" t="s">
        <v>86</v>
      </c>
      <c r="H350" s="160" t="s">
        <v>87</v>
      </c>
      <c r="I350" s="160" t="s">
        <v>97</v>
      </c>
      <c r="J350" s="160" t="s">
        <v>405</v>
      </c>
      <c r="K350" s="155"/>
      <c r="L350" s="155" t="s">
        <v>90</v>
      </c>
      <c r="M350" s="155" t="s">
        <v>621</v>
      </c>
      <c r="N350" s="155" t="str">
        <f t="shared" si="2"/>
        <v>1719144602</v>
      </c>
      <c r="O350" s="155"/>
      <c r="P350" s="155" t="str">
        <f t="shared" si="3"/>
        <v/>
      </c>
      <c r="Q350" s="155" t="str">
        <f t="shared" si="4"/>
        <v/>
      </c>
    </row>
    <row r="351">
      <c r="A351" s="156" t="str">
        <f t="shared" si="1"/>
        <v>1808944602</v>
      </c>
      <c r="B351" s="156">
        <v>18089.0</v>
      </c>
      <c r="C351" s="157">
        <v>0.4479166666666667</v>
      </c>
      <c r="D351" s="158" t="s">
        <v>622</v>
      </c>
      <c r="E351" s="159">
        <v>13624.0</v>
      </c>
      <c r="F351" s="159">
        <v>44602.0</v>
      </c>
      <c r="G351" s="160" t="s">
        <v>96</v>
      </c>
      <c r="H351" s="160" t="s">
        <v>87</v>
      </c>
      <c r="I351" s="160" t="s">
        <v>88</v>
      </c>
      <c r="J351" s="160" t="s">
        <v>89</v>
      </c>
      <c r="K351" s="155"/>
      <c r="L351" s="155" t="s">
        <v>90</v>
      </c>
      <c r="M351" s="155" t="s">
        <v>623</v>
      </c>
      <c r="N351" s="155" t="str">
        <f t="shared" si="2"/>
        <v>1808944602</v>
      </c>
      <c r="O351" s="155"/>
      <c r="P351" s="155" t="str">
        <f t="shared" si="3"/>
        <v/>
      </c>
      <c r="Q351" s="155" t="str">
        <f t="shared" si="4"/>
        <v/>
      </c>
    </row>
    <row r="352">
      <c r="A352" s="156" t="str">
        <f t="shared" si="1"/>
        <v>1800644602</v>
      </c>
      <c r="B352" s="156">
        <v>18006.0</v>
      </c>
      <c r="C352" s="157">
        <v>0.4479166666666667</v>
      </c>
      <c r="D352" s="158" t="s">
        <v>624</v>
      </c>
      <c r="E352" s="159">
        <v>20785.0</v>
      </c>
      <c r="F352" s="159">
        <v>44602.0</v>
      </c>
      <c r="G352" s="160" t="s">
        <v>96</v>
      </c>
      <c r="H352" s="160" t="s">
        <v>87</v>
      </c>
      <c r="I352" s="160" t="s">
        <v>88</v>
      </c>
      <c r="J352" s="160" t="s">
        <v>89</v>
      </c>
      <c r="K352" s="155"/>
      <c r="L352" s="155" t="s">
        <v>90</v>
      </c>
      <c r="M352" s="155">
        <v>207324.0</v>
      </c>
      <c r="N352" s="155" t="str">
        <f t="shared" si="2"/>
        <v>1800644602</v>
      </c>
      <c r="O352" s="155"/>
      <c r="P352" s="155" t="str">
        <f t="shared" si="3"/>
        <v/>
      </c>
      <c r="Q352" s="155" t="str">
        <f t="shared" si="4"/>
        <v/>
      </c>
    </row>
    <row r="353" hidden="1">
      <c r="A353" s="156" t="str">
        <f t="shared" si="1"/>
        <v>1231644602</v>
      </c>
      <c r="B353" s="156">
        <v>12316.0</v>
      </c>
      <c r="C353" s="157">
        <v>0.4479166666666667</v>
      </c>
      <c r="D353" s="158" t="s">
        <v>625</v>
      </c>
      <c r="E353" s="159">
        <v>21955.0</v>
      </c>
      <c r="F353" s="159">
        <v>44602.0</v>
      </c>
      <c r="G353" s="160" t="s">
        <v>112</v>
      </c>
      <c r="H353" s="160" t="s">
        <v>92</v>
      </c>
      <c r="I353" s="160" t="s">
        <v>93</v>
      </c>
      <c r="J353" s="160" t="s">
        <v>102</v>
      </c>
      <c r="K353" s="155"/>
      <c r="L353" s="155" t="s">
        <v>103</v>
      </c>
      <c r="M353" s="155"/>
      <c r="N353" s="155" t="str">
        <f t="shared" si="2"/>
        <v>1231644602</v>
      </c>
      <c r="O353" s="155"/>
      <c r="P353" s="155" t="str">
        <f t="shared" si="3"/>
        <v/>
      </c>
      <c r="Q353" s="155" t="str">
        <f t="shared" si="4"/>
        <v/>
      </c>
    </row>
    <row r="354">
      <c r="A354" s="156" t="str">
        <f t="shared" si="1"/>
        <v>1542844602</v>
      </c>
      <c r="B354" s="156">
        <v>15428.0</v>
      </c>
      <c r="C354" s="157">
        <v>0.4583333333333333</v>
      </c>
      <c r="D354" s="158" t="s">
        <v>626</v>
      </c>
      <c r="E354" s="159">
        <v>30271.0</v>
      </c>
      <c r="F354" s="159">
        <v>44602.0</v>
      </c>
      <c r="G354" s="160" t="s">
        <v>86</v>
      </c>
      <c r="H354" s="160" t="s">
        <v>92</v>
      </c>
      <c r="I354" s="160" t="s">
        <v>101</v>
      </c>
      <c r="J354" s="160" t="s">
        <v>98</v>
      </c>
      <c r="K354" s="155"/>
      <c r="L354" s="155" t="s">
        <v>90</v>
      </c>
      <c r="M354" s="155" t="s">
        <v>627</v>
      </c>
      <c r="N354" s="155" t="str">
        <f t="shared" si="2"/>
        <v>1542844602</v>
      </c>
      <c r="O354" s="155"/>
      <c r="P354" s="155" t="str">
        <f t="shared" si="3"/>
        <v/>
      </c>
      <c r="Q354" s="155" t="str">
        <f t="shared" si="4"/>
        <v/>
      </c>
    </row>
    <row r="355" hidden="1">
      <c r="A355" s="156" t="str">
        <f t="shared" si="1"/>
        <v>1570944602</v>
      </c>
      <c r="B355" s="156">
        <v>15709.0</v>
      </c>
      <c r="C355" s="157">
        <v>0.4583333333333333</v>
      </c>
      <c r="D355" s="158" t="s">
        <v>628</v>
      </c>
      <c r="E355" s="159">
        <v>33385.0</v>
      </c>
      <c r="F355" s="159">
        <v>44602.0</v>
      </c>
      <c r="G355" s="160" t="s">
        <v>100</v>
      </c>
      <c r="H355" s="160" t="s">
        <v>87</v>
      </c>
      <c r="I355" s="160" t="s">
        <v>97</v>
      </c>
      <c r="J355" s="160" t="s">
        <v>106</v>
      </c>
      <c r="K355" s="155"/>
      <c r="L355" s="155" t="s">
        <v>253</v>
      </c>
      <c r="M355" s="161"/>
      <c r="N355" s="155" t="str">
        <f t="shared" si="2"/>
        <v>1570944602</v>
      </c>
      <c r="O355" s="155"/>
      <c r="P355" s="155" t="str">
        <f t="shared" si="3"/>
        <v/>
      </c>
      <c r="Q355" s="155" t="str">
        <f t="shared" si="4"/>
        <v/>
      </c>
    </row>
    <row r="356" hidden="1">
      <c r="A356" s="156" t="str">
        <f t="shared" si="1"/>
        <v>1550344602</v>
      </c>
      <c r="B356" s="156">
        <v>15503.0</v>
      </c>
      <c r="C356" s="157">
        <v>0.46875</v>
      </c>
      <c r="D356" s="158" t="s">
        <v>629</v>
      </c>
      <c r="E356" s="159">
        <v>18910.0</v>
      </c>
      <c r="F356" s="159">
        <v>44602.0</v>
      </c>
      <c r="G356" s="160" t="s">
        <v>100</v>
      </c>
      <c r="H356" s="160" t="s">
        <v>87</v>
      </c>
      <c r="I356" s="160" t="s">
        <v>97</v>
      </c>
      <c r="J356" s="160" t="s">
        <v>131</v>
      </c>
      <c r="K356" s="155"/>
      <c r="L356" s="155" t="s">
        <v>103</v>
      </c>
      <c r="M356" s="155"/>
      <c r="N356" s="155" t="str">
        <f t="shared" si="2"/>
        <v>1550344602</v>
      </c>
      <c r="O356" s="155"/>
      <c r="P356" s="155" t="str">
        <f t="shared" si="3"/>
        <v/>
      </c>
      <c r="Q356" s="155" t="str">
        <f t="shared" si="4"/>
        <v/>
      </c>
    </row>
    <row r="357">
      <c r="A357" s="156" t="str">
        <f t="shared" si="1"/>
        <v>1389244602</v>
      </c>
      <c r="B357" s="156">
        <v>13892.0</v>
      </c>
      <c r="C357" s="157">
        <v>0.46875</v>
      </c>
      <c r="D357" s="158" t="s">
        <v>630</v>
      </c>
      <c r="E357" s="159">
        <v>25062.0</v>
      </c>
      <c r="F357" s="159">
        <v>44602.0</v>
      </c>
      <c r="G357" s="160" t="s">
        <v>86</v>
      </c>
      <c r="H357" s="160" t="s">
        <v>92</v>
      </c>
      <c r="I357" s="160" t="s">
        <v>93</v>
      </c>
      <c r="J357" s="160" t="s">
        <v>174</v>
      </c>
      <c r="K357" s="155"/>
      <c r="L357" s="155" t="s">
        <v>90</v>
      </c>
      <c r="M357" s="155" t="s">
        <v>631</v>
      </c>
      <c r="N357" s="155" t="str">
        <f t="shared" si="2"/>
        <v>1389244602</v>
      </c>
      <c r="O357" s="155"/>
      <c r="P357" s="155" t="str">
        <f t="shared" si="3"/>
        <v/>
      </c>
      <c r="Q357" s="155" t="str">
        <f t="shared" si="4"/>
        <v/>
      </c>
    </row>
    <row r="358">
      <c r="A358" s="156" t="str">
        <f t="shared" si="1"/>
        <v>1678844602</v>
      </c>
      <c r="B358" s="156">
        <v>16788.0</v>
      </c>
      <c r="C358" s="157">
        <v>0.5416666666666666</v>
      </c>
      <c r="D358" s="158" t="s">
        <v>632</v>
      </c>
      <c r="E358" s="159">
        <v>18684.0</v>
      </c>
      <c r="F358" s="159">
        <v>44602.0</v>
      </c>
      <c r="G358" s="160" t="s">
        <v>86</v>
      </c>
      <c r="H358" s="160" t="s">
        <v>92</v>
      </c>
      <c r="I358" s="160" t="s">
        <v>101</v>
      </c>
      <c r="J358" s="160" t="s">
        <v>154</v>
      </c>
      <c r="K358" s="155"/>
      <c r="L358" s="155" t="s">
        <v>90</v>
      </c>
      <c r="M358" s="155" t="s">
        <v>633</v>
      </c>
      <c r="N358" s="155" t="str">
        <f t="shared" si="2"/>
        <v>1678844602</v>
      </c>
      <c r="O358" s="155"/>
      <c r="P358" s="155" t="str">
        <f t="shared" si="3"/>
        <v/>
      </c>
      <c r="Q358" s="155" t="str">
        <f t="shared" si="4"/>
        <v/>
      </c>
    </row>
    <row r="359" hidden="1">
      <c r="A359" s="156" t="str">
        <f t="shared" si="1"/>
        <v>1151644602</v>
      </c>
      <c r="B359" s="156">
        <v>11516.0</v>
      </c>
      <c r="C359" s="157">
        <v>0.5520833333333334</v>
      </c>
      <c r="D359" s="158" t="s">
        <v>634</v>
      </c>
      <c r="E359" s="159">
        <v>19283.0</v>
      </c>
      <c r="F359" s="159">
        <v>44602.0</v>
      </c>
      <c r="G359" s="160" t="s">
        <v>100</v>
      </c>
      <c r="H359" s="160" t="s">
        <v>87</v>
      </c>
      <c r="I359" s="160" t="s">
        <v>88</v>
      </c>
      <c r="J359" s="160" t="s">
        <v>113</v>
      </c>
      <c r="K359" s="155"/>
      <c r="L359" s="155" t="s">
        <v>103</v>
      </c>
      <c r="M359" s="155"/>
      <c r="N359" s="155" t="str">
        <f t="shared" si="2"/>
        <v>1151644602</v>
      </c>
      <c r="O359" s="155"/>
      <c r="P359" s="155" t="str">
        <f t="shared" si="3"/>
        <v/>
      </c>
      <c r="Q359" s="155" t="str">
        <f t="shared" si="4"/>
        <v/>
      </c>
    </row>
    <row r="360" hidden="1">
      <c r="A360" s="156" t="str">
        <f t="shared" si="1"/>
        <v>955544602</v>
      </c>
      <c r="B360" s="156">
        <v>9555.0</v>
      </c>
      <c r="C360" s="157">
        <v>0.5520833333333334</v>
      </c>
      <c r="D360" s="158" t="s">
        <v>635</v>
      </c>
      <c r="E360" s="159">
        <v>17568.0</v>
      </c>
      <c r="F360" s="159">
        <v>44602.0</v>
      </c>
      <c r="G360" s="160" t="s">
        <v>100</v>
      </c>
      <c r="H360" s="160" t="s">
        <v>87</v>
      </c>
      <c r="I360" s="160" t="s">
        <v>88</v>
      </c>
      <c r="J360" s="160" t="s">
        <v>102</v>
      </c>
      <c r="K360" s="155"/>
      <c r="L360" s="155" t="s">
        <v>103</v>
      </c>
      <c r="M360" s="155"/>
      <c r="N360" s="155" t="str">
        <f t="shared" si="2"/>
        <v>955544602</v>
      </c>
      <c r="O360" s="155"/>
      <c r="P360" s="155" t="str">
        <f t="shared" si="3"/>
        <v/>
      </c>
      <c r="Q360" s="155" t="str">
        <f t="shared" si="4"/>
        <v/>
      </c>
    </row>
    <row r="361">
      <c r="A361" s="156" t="str">
        <f t="shared" si="1"/>
        <v>1408744602</v>
      </c>
      <c r="B361" s="156">
        <v>14087.0</v>
      </c>
      <c r="C361" s="157">
        <v>0.5625</v>
      </c>
      <c r="D361" s="158" t="s">
        <v>636</v>
      </c>
      <c r="E361" s="159">
        <v>20668.0</v>
      </c>
      <c r="F361" s="159">
        <v>44602.0</v>
      </c>
      <c r="G361" s="160" t="s">
        <v>86</v>
      </c>
      <c r="H361" s="160" t="s">
        <v>92</v>
      </c>
      <c r="I361" s="160" t="s">
        <v>93</v>
      </c>
      <c r="J361" s="160" t="s">
        <v>147</v>
      </c>
      <c r="K361" s="155"/>
      <c r="L361" s="155" t="s">
        <v>90</v>
      </c>
      <c r="M361" s="155" t="s">
        <v>637</v>
      </c>
      <c r="N361" s="155" t="str">
        <f t="shared" si="2"/>
        <v>1408744602</v>
      </c>
      <c r="O361" s="155"/>
      <c r="P361" s="155" t="str">
        <f t="shared" si="3"/>
        <v/>
      </c>
      <c r="Q361" s="155" t="str">
        <f t="shared" si="4"/>
        <v/>
      </c>
    </row>
    <row r="362">
      <c r="A362" s="156" t="str">
        <f t="shared" si="1"/>
        <v>1401844602</v>
      </c>
      <c r="B362" s="156">
        <v>14018.0</v>
      </c>
      <c r="C362" s="157">
        <v>0.5625</v>
      </c>
      <c r="D362" s="158" t="s">
        <v>638</v>
      </c>
      <c r="E362" s="159">
        <v>27273.0</v>
      </c>
      <c r="F362" s="159">
        <v>44602.0</v>
      </c>
      <c r="G362" s="160" t="s">
        <v>86</v>
      </c>
      <c r="H362" s="160" t="s">
        <v>87</v>
      </c>
      <c r="I362" s="160" t="s">
        <v>97</v>
      </c>
      <c r="J362" s="160" t="s">
        <v>98</v>
      </c>
      <c r="K362" s="155"/>
      <c r="L362" s="155" t="s">
        <v>90</v>
      </c>
      <c r="M362" s="155" t="s">
        <v>639</v>
      </c>
      <c r="N362" s="155" t="str">
        <f t="shared" si="2"/>
        <v>1401844602</v>
      </c>
      <c r="O362" s="155"/>
      <c r="P362" s="155" t="str">
        <f t="shared" si="3"/>
        <v/>
      </c>
      <c r="Q362" s="155" t="str">
        <f t="shared" si="4"/>
        <v/>
      </c>
    </row>
    <row r="363">
      <c r="A363" s="156" t="str">
        <f t="shared" si="1"/>
        <v>1803944602</v>
      </c>
      <c r="B363" s="156">
        <v>18039.0</v>
      </c>
      <c r="C363" s="157">
        <v>0.5625</v>
      </c>
      <c r="D363" s="158" t="s">
        <v>640</v>
      </c>
      <c r="E363" s="159">
        <v>16982.0</v>
      </c>
      <c r="F363" s="159">
        <v>44602.0</v>
      </c>
      <c r="G363" s="160" t="s">
        <v>96</v>
      </c>
      <c r="H363" s="160" t="s">
        <v>87</v>
      </c>
      <c r="I363" s="160" t="s">
        <v>88</v>
      </c>
      <c r="J363" s="160" t="s">
        <v>89</v>
      </c>
      <c r="K363" s="155"/>
      <c r="L363" s="155" t="s">
        <v>90</v>
      </c>
      <c r="M363" s="155" t="s">
        <v>641</v>
      </c>
      <c r="N363" s="155" t="str">
        <f t="shared" si="2"/>
        <v>1803944602</v>
      </c>
      <c r="O363" s="155"/>
      <c r="P363" s="155" t="str">
        <f t="shared" si="3"/>
        <v/>
      </c>
      <c r="Q363" s="155" t="str">
        <f t="shared" si="4"/>
        <v/>
      </c>
    </row>
    <row r="364">
      <c r="A364" s="156" t="str">
        <f t="shared" si="1"/>
        <v>921444602</v>
      </c>
      <c r="B364" s="156">
        <v>9214.0</v>
      </c>
      <c r="C364" s="157">
        <v>0.5729166666666666</v>
      </c>
      <c r="D364" s="158" t="s">
        <v>642</v>
      </c>
      <c r="E364" s="159">
        <v>20158.0</v>
      </c>
      <c r="F364" s="159">
        <v>44602.0</v>
      </c>
      <c r="G364" s="160" t="s">
        <v>122</v>
      </c>
      <c r="H364" s="160" t="s">
        <v>92</v>
      </c>
      <c r="I364" s="160" t="s">
        <v>101</v>
      </c>
      <c r="J364" s="160" t="s">
        <v>94</v>
      </c>
      <c r="K364" s="155"/>
      <c r="L364" s="155" t="s">
        <v>90</v>
      </c>
      <c r="M364" s="155" t="e">
        <v>#N/A</v>
      </c>
      <c r="N364" s="155" t="str">
        <f t="shared" si="2"/>
        <v>921444602</v>
      </c>
      <c r="O364" s="155"/>
      <c r="P364" s="155" t="str">
        <f t="shared" si="3"/>
        <v/>
      </c>
      <c r="Q364" s="155" t="str">
        <f t="shared" si="4"/>
        <v/>
      </c>
    </row>
    <row r="365" hidden="1">
      <c r="A365" s="156" t="str">
        <f t="shared" si="1"/>
        <v>1757744602</v>
      </c>
      <c r="B365" s="156">
        <v>17577.0</v>
      </c>
      <c r="C365" s="157">
        <v>0.5729166666666666</v>
      </c>
      <c r="D365" s="158" t="s">
        <v>643</v>
      </c>
      <c r="E365" s="159">
        <v>23885.0</v>
      </c>
      <c r="F365" s="159">
        <v>44602.0</v>
      </c>
      <c r="G365" s="160" t="s">
        <v>112</v>
      </c>
      <c r="H365" s="160" t="s">
        <v>92</v>
      </c>
      <c r="I365" s="160" t="s">
        <v>93</v>
      </c>
      <c r="J365" s="160" t="s">
        <v>102</v>
      </c>
      <c r="K365" s="155"/>
      <c r="L365" s="155" t="s">
        <v>103</v>
      </c>
      <c r="M365" s="161"/>
      <c r="N365" s="155" t="str">
        <f t="shared" si="2"/>
        <v>1757744602</v>
      </c>
      <c r="O365" s="155"/>
      <c r="P365" s="155" t="str">
        <f t="shared" si="3"/>
        <v/>
      </c>
      <c r="Q365" s="155" t="str">
        <f t="shared" si="4"/>
        <v/>
      </c>
    </row>
    <row r="366">
      <c r="A366" s="156" t="str">
        <f t="shared" si="1"/>
        <v>1106544602</v>
      </c>
      <c r="B366" s="156">
        <v>11065.0</v>
      </c>
      <c r="C366" s="157">
        <v>0.5833333333333334</v>
      </c>
      <c r="D366" s="158" t="s">
        <v>644</v>
      </c>
      <c r="E366" s="159">
        <v>18803.0</v>
      </c>
      <c r="F366" s="159">
        <v>44602.0</v>
      </c>
      <c r="G366" s="160" t="s">
        <v>86</v>
      </c>
      <c r="H366" s="160" t="s">
        <v>92</v>
      </c>
      <c r="I366" s="160" t="s">
        <v>101</v>
      </c>
      <c r="J366" s="160" t="s">
        <v>94</v>
      </c>
      <c r="K366" s="155"/>
      <c r="L366" s="155" t="s">
        <v>90</v>
      </c>
      <c r="M366" s="155">
        <v>207336.0</v>
      </c>
      <c r="N366" s="155" t="str">
        <f t="shared" si="2"/>
        <v>1106544602</v>
      </c>
      <c r="O366" s="155"/>
      <c r="P366" s="155" t="str">
        <f t="shared" si="3"/>
        <v/>
      </c>
      <c r="Q366" s="155" t="str">
        <f t="shared" si="4"/>
        <v/>
      </c>
    </row>
    <row r="367">
      <c r="A367" s="156" t="str">
        <f t="shared" si="1"/>
        <v>1109044602</v>
      </c>
      <c r="B367" s="156">
        <v>11090.0</v>
      </c>
      <c r="C367" s="157">
        <v>0.6041666666666666</v>
      </c>
      <c r="D367" s="158" t="s">
        <v>645</v>
      </c>
      <c r="E367" s="159">
        <v>29523.0</v>
      </c>
      <c r="F367" s="159">
        <v>44602.0</v>
      </c>
      <c r="G367" s="160" t="s">
        <v>86</v>
      </c>
      <c r="H367" s="160" t="s">
        <v>92</v>
      </c>
      <c r="I367" s="160" t="s">
        <v>93</v>
      </c>
      <c r="J367" s="160" t="s">
        <v>147</v>
      </c>
      <c r="K367" s="155"/>
      <c r="L367" s="155" t="s">
        <v>90</v>
      </c>
      <c r="M367" s="155" t="s">
        <v>646</v>
      </c>
      <c r="N367" s="155" t="str">
        <f t="shared" si="2"/>
        <v>1109044602</v>
      </c>
      <c r="O367" s="155"/>
      <c r="P367" s="155" t="str">
        <f t="shared" si="3"/>
        <v/>
      </c>
      <c r="Q367" s="155" t="str">
        <f t="shared" si="4"/>
        <v/>
      </c>
    </row>
    <row r="368">
      <c r="A368" s="156" t="str">
        <f t="shared" si="1"/>
        <v>1188144602</v>
      </c>
      <c r="B368" s="156">
        <v>11881.0</v>
      </c>
      <c r="C368" s="157">
        <v>0.6041666666666666</v>
      </c>
      <c r="D368" s="158" t="s">
        <v>647</v>
      </c>
      <c r="E368" s="159">
        <v>14449.0</v>
      </c>
      <c r="F368" s="159">
        <v>44602.0</v>
      </c>
      <c r="G368" s="160" t="s">
        <v>122</v>
      </c>
      <c r="H368" s="160" t="s">
        <v>87</v>
      </c>
      <c r="I368" s="160" t="s">
        <v>97</v>
      </c>
      <c r="J368" s="160" t="s">
        <v>89</v>
      </c>
      <c r="K368" s="155"/>
      <c r="L368" s="155" t="s">
        <v>90</v>
      </c>
      <c r="M368" s="155" t="s">
        <v>648</v>
      </c>
      <c r="N368" s="155" t="str">
        <f t="shared" si="2"/>
        <v>1188144602</v>
      </c>
      <c r="O368" s="155"/>
      <c r="P368" s="155" t="str">
        <f t="shared" si="3"/>
        <v/>
      </c>
      <c r="Q368" s="155" t="str">
        <f t="shared" si="4"/>
        <v/>
      </c>
    </row>
    <row r="369" hidden="1">
      <c r="A369" s="156" t="str">
        <f t="shared" si="1"/>
        <v>1491844602</v>
      </c>
      <c r="B369" s="156">
        <v>14918.0</v>
      </c>
      <c r="C369" s="157">
        <v>0.6041666666666666</v>
      </c>
      <c r="D369" s="158" t="s">
        <v>649</v>
      </c>
      <c r="E369" s="159">
        <v>29730.0</v>
      </c>
      <c r="F369" s="159">
        <v>44602.0</v>
      </c>
      <c r="G369" s="160" t="s">
        <v>100</v>
      </c>
      <c r="H369" s="160" t="s">
        <v>92</v>
      </c>
      <c r="I369" s="160" t="s">
        <v>101</v>
      </c>
      <c r="J369" s="160" t="s">
        <v>106</v>
      </c>
      <c r="K369" s="155"/>
      <c r="L369" s="155" t="s">
        <v>103</v>
      </c>
      <c r="M369" s="155"/>
      <c r="N369" s="155" t="str">
        <f t="shared" si="2"/>
        <v>1491844602</v>
      </c>
      <c r="O369" s="155"/>
      <c r="P369" s="155" t="str">
        <f t="shared" si="3"/>
        <v/>
      </c>
      <c r="Q369" s="155" t="str">
        <f t="shared" si="4"/>
        <v/>
      </c>
    </row>
    <row r="370" hidden="1">
      <c r="A370" s="156" t="str">
        <f t="shared" si="1"/>
        <v>1569244602</v>
      </c>
      <c r="B370" s="156">
        <v>15692.0</v>
      </c>
      <c r="C370" s="157">
        <v>0.6145833333333334</v>
      </c>
      <c r="D370" s="158" t="s">
        <v>650</v>
      </c>
      <c r="E370" s="159">
        <v>19760.0</v>
      </c>
      <c r="F370" s="159">
        <v>44602.0</v>
      </c>
      <c r="G370" s="160" t="s">
        <v>100</v>
      </c>
      <c r="H370" s="160" t="s">
        <v>92</v>
      </c>
      <c r="I370" s="160" t="s">
        <v>101</v>
      </c>
      <c r="J370" s="160" t="s">
        <v>102</v>
      </c>
      <c r="K370" s="155"/>
      <c r="L370" s="155" t="s">
        <v>103</v>
      </c>
      <c r="M370" s="155"/>
      <c r="N370" s="155" t="str">
        <f t="shared" si="2"/>
        <v>1569244602</v>
      </c>
      <c r="O370" s="155"/>
      <c r="P370" s="155" t="str">
        <f t="shared" si="3"/>
        <v/>
      </c>
      <c r="Q370" s="155" t="str">
        <f t="shared" si="4"/>
        <v/>
      </c>
    </row>
    <row r="371" hidden="1">
      <c r="A371" s="156" t="str">
        <f t="shared" si="1"/>
        <v>1752244602</v>
      </c>
      <c r="B371" s="156">
        <v>17522.0</v>
      </c>
      <c r="C371" s="157">
        <v>0.625</v>
      </c>
      <c r="D371" s="158" t="s">
        <v>651</v>
      </c>
      <c r="E371" s="159">
        <v>18023.0</v>
      </c>
      <c r="F371" s="159">
        <v>44602.0</v>
      </c>
      <c r="G371" s="160" t="s">
        <v>100</v>
      </c>
      <c r="H371" s="160" t="s">
        <v>92</v>
      </c>
      <c r="I371" s="160" t="s">
        <v>93</v>
      </c>
      <c r="J371" s="160" t="s">
        <v>131</v>
      </c>
      <c r="K371" s="155"/>
      <c r="L371" s="155" t="s">
        <v>103</v>
      </c>
      <c r="M371" s="155"/>
      <c r="N371" s="155" t="str">
        <f t="shared" si="2"/>
        <v>1752244602</v>
      </c>
      <c r="O371" s="155"/>
      <c r="P371" s="155" t="str">
        <f t="shared" si="3"/>
        <v/>
      </c>
      <c r="Q371" s="155" t="str">
        <f t="shared" si="4"/>
        <v/>
      </c>
    </row>
    <row r="372">
      <c r="A372" s="156" t="str">
        <f t="shared" si="1"/>
        <v>1681144602</v>
      </c>
      <c r="B372" s="156">
        <v>16811.0</v>
      </c>
      <c r="C372" s="157">
        <v>0.625</v>
      </c>
      <c r="D372" s="158" t="s">
        <v>652</v>
      </c>
      <c r="E372" s="159">
        <v>22145.0</v>
      </c>
      <c r="F372" s="159">
        <v>44602.0</v>
      </c>
      <c r="G372" s="160" t="s">
        <v>86</v>
      </c>
      <c r="H372" s="160" t="s">
        <v>92</v>
      </c>
      <c r="I372" s="160" t="s">
        <v>101</v>
      </c>
      <c r="J372" s="160" t="s">
        <v>98</v>
      </c>
      <c r="K372" s="155"/>
      <c r="L372" s="155" t="s">
        <v>90</v>
      </c>
      <c r="M372" s="155" t="s">
        <v>653</v>
      </c>
      <c r="N372" s="155" t="str">
        <f t="shared" si="2"/>
        <v>1681144602</v>
      </c>
      <c r="O372" s="155"/>
      <c r="P372" s="155" t="str">
        <f t="shared" si="3"/>
        <v/>
      </c>
      <c r="Q372" s="155" t="str">
        <f t="shared" si="4"/>
        <v/>
      </c>
    </row>
    <row r="373" hidden="1">
      <c r="A373" s="156" t="str">
        <f t="shared" si="1"/>
        <v>1305044602</v>
      </c>
      <c r="B373" s="156">
        <v>13050.0</v>
      </c>
      <c r="C373" s="157">
        <v>0.625</v>
      </c>
      <c r="D373" s="158" t="s">
        <v>654</v>
      </c>
      <c r="E373" s="159">
        <v>23718.0</v>
      </c>
      <c r="F373" s="159">
        <v>44602.0</v>
      </c>
      <c r="G373" s="160" t="s">
        <v>112</v>
      </c>
      <c r="H373" s="160" t="s">
        <v>92</v>
      </c>
      <c r="I373" s="160" t="s">
        <v>93</v>
      </c>
      <c r="J373" s="160" t="s">
        <v>102</v>
      </c>
      <c r="K373" s="155"/>
      <c r="L373" s="155" t="s">
        <v>103</v>
      </c>
      <c r="M373" s="155"/>
      <c r="N373" s="155" t="str">
        <f t="shared" si="2"/>
        <v>1305044602</v>
      </c>
      <c r="O373" s="155"/>
      <c r="P373" s="155" t="str">
        <f t="shared" si="3"/>
        <v/>
      </c>
      <c r="Q373" s="155" t="str">
        <f t="shared" si="4"/>
        <v/>
      </c>
    </row>
    <row r="374">
      <c r="A374" s="156" t="str">
        <f t="shared" si="1"/>
        <v>1469144602</v>
      </c>
      <c r="B374" s="156">
        <v>14691.0</v>
      </c>
      <c r="C374" s="157">
        <v>0.6354166666666666</v>
      </c>
      <c r="D374" s="158" t="s">
        <v>655</v>
      </c>
      <c r="E374" s="159">
        <v>18045.0</v>
      </c>
      <c r="F374" s="159">
        <v>44602.0</v>
      </c>
      <c r="G374" s="160" t="s">
        <v>122</v>
      </c>
      <c r="H374" s="160" t="s">
        <v>87</v>
      </c>
      <c r="I374" s="160" t="s">
        <v>88</v>
      </c>
      <c r="J374" s="160" t="s">
        <v>89</v>
      </c>
      <c r="K374" s="155"/>
      <c r="L374" s="155" t="s">
        <v>90</v>
      </c>
      <c r="M374" s="155" t="s">
        <v>656</v>
      </c>
      <c r="N374" s="155" t="str">
        <f t="shared" si="2"/>
        <v>1469144602</v>
      </c>
      <c r="O374" s="155"/>
      <c r="P374" s="155" t="str">
        <f t="shared" si="3"/>
        <v/>
      </c>
      <c r="Q374" s="155" t="str">
        <f t="shared" si="4"/>
        <v/>
      </c>
    </row>
    <row r="375">
      <c r="A375" s="156" t="str">
        <f t="shared" si="1"/>
        <v>923744602</v>
      </c>
      <c r="B375" s="156">
        <v>9237.0</v>
      </c>
      <c r="C375" s="157">
        <v>0.6458333333333334</v>
      </c>
      <c r="D375" s="158" t="s">
        <v>657</v>
      </c>
      <c r="E375" s="159">
        <v>16916.0</v>
      </c>
      <c r="F375" s="159">
        <v>44602.0</v>
      </c>
      <c r="G375" s="160" t="s">
        <v>86</v>
      </c>
      <c r="H375" s="160" t="s">
        <v>92</v>
      </c>
      <c r="I375" s="160" t="s">
        <v>93</v>
      </c>
      <c r="J375" s="160" t="s">
        <v>147</v>
      </c>
      <c r="K375" s="155"/>
      <c r="L375" s="155" t="s">
        <v>90</v>
      </c>
      <c r="M375" s="155">
        <v>207338.0</v>
      </c>
      <c r="N375" s="155" t="str">
        <f t="shared" si="2"/>
        <v>923744602</v>
      </c>
      <c r="O375" s="155"/>
      <c r="P375" s="155" t="str">
        <f t="shared" si="3"/>
        <v/>
      </c>
      <c r="Q375" s="155" t="str">
        <f t="shared" si="4"/>
        <v/>
      </c>
    </row>
    <row r="376">
      <c r="A376" s="156" t="str">
        <f t="shared" si="1"/>
        <v>1645644602</v>
      </c>
      <c r="B376" s="156">
        <v>16456.0</v>
      </c>
      <c r="C376" s="157">
        <v>0.6458333333333334</v>
      </c>
      <c r="D376" s="158" t="s">
        <v>658</v>
      </c>
      <c r="E376" s="159">
        <v>33340.0</v>
      </c>
      <c r="F376" s="159">
        <v>44602.0</v>
      </c>
      <c r="G376" s="160" t="s">
        <v>86</v>
      </c>
      <c r="H376" s="160" t="s">
        <v>92</v>
      </c>
      <c r="I376" s="160" t="s">
        <v>101</v>
      </c>
      <c r="J376" s="160" t="s">
        <v>154</v>
      </c>
      <c r="K376" s="155"/>
      <c r="L376" s="155" t="s">
        <v>90</v>
      </c>
      <c r="M376" s="155" t="s">
        <v>659</v>
      </c>
      <c r="N376" s="155" t="str">
        <f t="shared" si="2"/>
        <v>1645644602</v>
      </c>
      <c r="O376" s="155"/>
      <c r="P376" s="155" t="str">
        <f t="shared" si="3"/>
        <v/>
      </c>
      <c r="Q376" s="155" t="str">
        <f t="shared" si="4"/>
        <v/>
      </c>
    </row>
    <row r="377">
      <c r="A377" s="156" t="str">
        <f t="shared" si="1"/>
        <v>1070244603</v>
      </c>
      <c r="B377" s="156">
        <v>10702.0</v>
      </c>
      <c r="C377" s="157">
        <v>0.3333333333333333</v>
      </c>
      <c r="D377" s="158" t="s">
        <v>660</v>
      </c>
      <c r="E377" s="159">
        <v>18579.0</v>
      </c>
      <c r="F377" s="159">
        <v>44603.0</v>
      </c>
      <c r="G377" s="160" t="s">
        <v>122</v>
      </c>
      <c r="H377" s="160" t="s">
        <v>92</v>
      </c>
      <c r="I377" s="160" t="s">
        <v>101</v>
      </c>
      <c r="J377" s="160" t="s">
        <v>147</v>
      </c>
      <c r="K377" s="155"/>
      <c r="L377" s="155" t="s">
        <v>90</v>
      </c>
      <c r="M377" s="155"/>
      <c r="N377" s="155" t="str">
        <f t="shared" si="2"/>
        <v>1070244603</v>
      </c>
      <c r="O377" s="155"/>
      <c r="P377" s="155" t="str">
        <f t="shared" si="3"/>
        <v/>
      </c>
      <c r="Q377" s="155" t="str">
        <f t="shared" si="4"/>
        <v/>
      </c>
    </row>
    <row r="378">
      <c r="A378" s="156" t="str">
        <f t="shared" si="1"/>
        <v>1124544603</v>
      </c>
      <c r="B378" s="156">
        <v>11245.0</v>
      </c>
      <c r="C378" s="157">
        <v>0.3333333333333333</v>
      </c>
      <c r="D378" s="158" t="s">
        <v>661</v>
      </c>
      <c r="E378" s="159">
        <v>23641.0</v>
      </c>
      <c r="F378" s="159">
        <v>44603.0</v>
      </c>
      <c r="G378" s="160" t="s">
        <v>86</v>
      </c>
      <c r="H378" s="160" t="s">
        <v>92</v>
      </c>
      <c r="I378" s="160" t="s">
        <v>101</v>
      </c>
      <c r="J378" s="160" t="s">
        <v>242</v>
      </c>
      <c r="K378" s="155"/>
      <c r="L378" s="155" t="s">
        <v>90</v>
      </c>
      <c r="M378" s="155"/>
      <c r="N378" s="155" t="str">
        <f t="shared" si="2"/>
        <v>1124544603</v>
      </c>
      <c r="O378" s="155"/>
      <c r="P378" s="155" t="str">
        <f t="shared" si="3"/>
        <v/>
      </c>
      <c r="Q378" s="155" t="str">
        <f t="shared" si="4"/>
        <v/>
      </c>
    </row>
    <row r="379" hidden="1">
      <c r="A379" s="156" t="str">
        <f t="shared" si="1"/>
        <v>1378444603</v>
      </c>
      <c r="B379" s="156">
        <v>13784.0</v>
      </c>
      <c r="C379" s="157">
        <v>0.3333333333333333</v>
      </c>
      <c r="D379" s="158" t="s">
        <v>662</v>
      </c>
      <c r="E379" s="159">
        <v>21088.0</v>
      </c>
      <c r="F379" s="159">
        <v>44603.0</v>
      </c>
      <c r="G379" s="160" t="s">
        <v>112</v>
      </c>
      <c r="H379" s="160" t="s">
        <v>92</v>
      </c>
      <c r="I379" s="160" t="s">
        <v>93</v>
      </c>
      <c r="J379" s="160" t="s">
        <v>106</v>
      </c>
      <c r="K379" s="155"/>
      <c r="L379" s="155" t="s">
        <v>103</v>
      </c>
      <c r="M379" s="155"/>
      <c r="N379" s="155" t="str">
        <f t="shared" si="2"/>
        <v>1378444603</v>
      </c>
      <c r="O379" s="155"/>
      <c r="P379" s="155" t="str">
        <f t="shared" si="3"/>
        <v/>
      </c>
      <c r="Q379" s="155" t="str">
        <f t="shared" si="4"/>
        <v/>
      </c>
    </row>
    <row r="380">
      <c r="A380" s="156" t="str">
        <f t="shared" si="1"/>
        <v>1692844603</v>
      </c>
      <c r="B380" s="156">
        <v>16928.0</v>
      </c>
      <c r="C380" s="157">
        <v>0.34375</v>
      </c>
      <c r="D380" s="158" t="s">
        <v>663</v>
      </c>
      <c r="E380" s="159">
        <v>20393.0</v>
      </c>
      <c r="F380" s="159">
        <v>44603.0</v>
      </c>
      <c r="G380" s="160" t="s">
        <v>122</v>
      </c>
      <c r="H380" s="160" t="s">
        <v>92</v>
      </c>
      <c r="I380" s="160" t="s">
        <v>93</v>
      </c>
      <c r="J380" s="160" t="s">
        <v>147</v>
      </c>
      <c r="K380" s="155"/>
      <c r="L380" s="155" t="s">
        <v>90</v>
      </c>
      <c r="M380" s="155"/>
      <c r="N380" s="155" t="str">
        <f t="shared" si="2"/>
        <v>1692844603</v>
      </c>
      <c r="O380" s="155"/>
      <c r="P380" s="155" t="str">
        <f t="shared" si="3"/>
        <v/>
      </c>
      <c r="Q380" s="155" t="str">
        <f t="shared" si="4"/>
        <v/>
      </c>
    </row>
    <row r="381">
      <c r="A381" s="156" t="str">
        <f t="shared" si="1"/>
        <v>1027744603</v>
      </c>
      <c r="B381" s="156">
        <v>10277.0</v>
      </c>
      <c r="C381" s="157">
        <v>0.3541666666666667</v>
      </c>
      <c r="D381" s="160" t="s">
        <v>664</v>
      </c>
      <c r="E381" s="159">
        <v>19210.0</v>
      </c>
      <c r="F381" s="159">
        <v>44603.0</v>
      </c>
      <c r="G381" s="160" t="s">
        <v>86</v>
      </c>
      <c r="H381" s="160" t="s">
        <v>87</v>
      </c>
      <c r="I381" s="160" t="s">
        <v>88</v>
      </c>
      <c r="J381" s="160" t="s">
        <v>89</v>
      </c>
      <c r="K381" s="155"/>
      <c r="L381" s="155" t="s">
        <v>90</v>
      </c>
      <c r="M381" s="155"/>
      <c r="N381" s="155" t="str">
        <f t="shared" si="2"/>
        <v>1027744603</v>
      </c>
      <c r="O381" s="155"/>
      <c r="P381" s="155" t="str">
        <f t="shared" si="3"/>
        <v/>
      </c>
      <c r="Q381" s="155" t="str">
        <f t="shared" si="4"/>
        <v/>
      </c>
    </row>
    <row r="382" hidden="1">
      <c r="A382" s="156" t="str">
        <f t="shared" si="1"/>
        <v>1783244603</v>
      </c>
      <c r="B382" s="156">
        <v>17832.0</v>
      </c>
      <c r="C382" s="157">
        <v>0.3541666666666667</v>
      </c>
      <c r="D382" s="158" t="s">
        <v>665</v>
      </c>
      <c r="E382" s="159">
        <v>16496.0</v>
      </c>
      <c r="F382" s="159">
        <v>44603.0</v>
      </c>
      <c r="G382" s="160" t="s">
        <v>112</v>
      </c>
      <c r="H382" s="160" t="s">
        <v>87</v>
      </c>
      <c r="I382" s="160" t="s">
        <v>88</v>
      </c>
      <c r="J382" s="160" t="s">
        <v>102</v>
      </c>
      <c r="K382" s="155"/>
      <c r="L382" s="155" t="s">
        <v>103</v>
      </c>
      <c r="M382" s="155"/>
      <c r="N382" s="155" t="str">
        <f t="shared" si="2"/>
        <v>1783244603</v>
      </c>
      <c r="O382" s="155"/>
      <c r="P382" s="155" t="str">
        <f t="shared" si="3"/>
        <v/>
      </c>
      <c r="Q382" s="155" t="str">
        <f t="shared" si="4"/>
        <v/>
      </c>
    </row>
    <row r="383">
      <c r="A383" s="156" t="str">
        <f t="shared" si="1"/>
        <v>1568344603</v>
      </c>
      <c r="B383" s="156">
        <v>15683.0</v>
      </c>
      <c r="C383" s="157">
        <v>0.3541666666666667</v>
      </c>
      <c r="D383" s="158" t="s">
        <v>666</v>
      </c>
      <c r="E383" s="159">
        <v>25687.0</v>
      </c>
      <c r="F383" s="159">
        <v>44603.0</v>
      </c>
      <c r="G383" s="160" t="s">
        <v>122</v>
      </c>
      <c r="H383" s="160" t="s">
        <v>92</v>
      </c>
      <c r="I383" s="160" t="s">
        <v>101</v>
      </c>
      <c r="J383" s="160" t="s">
        <v>182</v>
      </c>
      <c r="K383" s="155"/>
      <c r="L383" s="155" t="s">
        <v>90</v>
      </c>
      <c r="M383" s="155"/>
      <c r="N383" s="155" t="str">
        <f t="shared" si="2"/>
        <v>1568344603</v>
      </c>
      <c r="O383" s="155"/>
      <c r="P383" s="155" t="str">
        <f t="shared" si="3"/>
        <v/>
      </c>
      <c r="Q383" s="155" t="str">
        <f t="shared" si="4"/>
        <v/>
      </c>
    </row>
    <row r="384">
      <c r="A384" s="156" t="str">
        <f t="shared" si="1"/>
        <v>1272444603</v>
      </c>
      <c r="B384" s="156">
        <v>12724.0</v>
      </c>
      <c r="C384" s="157">
        <v>0.3541666666666667</v>
      </c>
      <c r="D384" s="158" t="s">
        <v>667</v>
      </c>
      <c r="E384" s="159">
        <v>25314.0</v>
      </c>
      <c r="F384" s="159">
        <v>44603.0</v>
      </c>
      <c r="G384" s="160" t="s">
        <v>122</v>
      </c>
      <c r="H384" s="160" t="s">
        <v>92</v>
      </c>
      <c r="I384" s="160" t="s">
        <v>93</v>
      </c>
      <c r="J384" s="160" t="s">
        <v>262</v>
      </c>
      <c r="K384" s="155"/>
      <c r="L384" s="155" t="s">
        <v>90</v>
      </c>
      <c r="M384" s="155"/>
      <c r="N384" s="155" t="str">
        <f t="shared" si="2"/>
        <v>1272444603</v>
      </c>
      <c r="O384" s="155"/>
      <c r="P384" s="155" t="str">
        <f t="shared" si="3"/>
        <v/>
      </c>
      <c r="Q384" s="155" t="str">
        <f t="shared" si="4"/>
        <v/>
      </c>
    </row>
    <row r="385">
      <c r="A385" s="156" t="str">
        <f t="shared" si="1"/>
        <v>1707144603</v>
      </c>
      <c r="B385" s="156">
        <v>17071.0</v>
      </c>
      <c r="C385" s="157">
        <v>0.375</v>
      </c>
      <c r="D385" s="158" t="s">
        <v>668</v>
      </c>
      <c r="E385" s="159">
        <v>20042.0</v>
      </c>
      <c r="F385" s="159">
        <v>44603.0</v>
      </c>
      <c r="G385" s="160" t="s">
        <v>122</v>
      </c>
      <c r="H385" s="160" t="s">
        <v>87</v>
      </c>
      <c r="I385" s="160" t="s">
        <v>97</v>
      </c>
      <c r="J385" s="160" t="s">
        <v>147</v>
      </c>
      <c r="K385" s="155"/>
      <c r="L385" s="155" t="s">
        <v>90</v>
      </c>
      <c r="M385" s="155"/>
      <c r="N385" s="155" t="str">
        <f t="shared" si="2"/>
        <v>1707144603</v>
      </c>
      <c r="O385" s="155"/>
      <c r="P385" s="155" t="str">
        <f t="shared" si="3"/>
        <v/>
      </c>
      <c r="Q385" s="155" t="str">
        <f t="shared" si="4"/>
        <v/>
      </c>
    </row>
    <row r="386" hidden="1">
      <c r="A386" s="156" t="str">
        <f t="shared" si="1"/>
        <v>922744603</v>
      </c>
      <c r="B386" s="156">
        <v>9227.0</v>
      </c>
      <c r="C386" s="157">
        <v>0.375</v>
      </c>
      <c r="D386" s="158" t="s">
        <v>669</v>
      </c>
      <c r="E386" s="159">
        <v>21258.0</v>
      </c>
      <c r="F386" s="159">
        <v>44603.0</v>
      </c>
      <c r="G386" s="160" t="s">
        <v>100</v>
      </c>
      <c r="H386" s="160" t="s">
        <v>87</v>
      </c>
      <c r="I386" s="160" t="s">
        <v>88</v>
      </c>
      <c r="J386" s="160" t="s">
        <v>119</v>
      </c>
      <c r="K386" s="155"/>
      <c r="L386" s="155" t="s">
        <v>103</v>
      </c>
      <c r="M386" s="155"/>
      <c r="N386" s="155" t="str">
        <f t="shared" si="2"/>
        <v>922744603</v>
      </c>
      <c r="O386" s="155"/>
      <c r="P386" s="155" t="str">
        <f t="shared" si="3"/>
        <v/>
      </c>
      <c r="Q386" s="155" t="str">
        <f t="shared" si="4"/>
        <v/>
      </c>
    </row>
    <row r="387" hidden="1">
      <c r="A387" s="156" t="str">
        <f t="shared" si="1"/>
        <v>1153244603</v>
      </c>
      <c r="B387" s="156">
        <v>11532.0</v>
      </c>
      <c r="C387" s="157">
        <v>0.375</v>
      </c>
      <c r="D387" s="158" t="s">
        <v>670</v>
      </c>
      <c r="E387" s="159">
        <v>20475.0</v>
      </c>
      <c r="F387" s="159">
        <v>44603.0</v>
      </c>
      <c r="G387" s="160" t="s">
        <v>100</v>
      </c>
      <c r="H387" s="160" t="s">
        <v>92</v>
      </c>
      <c r="I387" s="160" t="s">
        <v>93</v>
      </c>
      <c r="J387" s="160" t="s">
        <v>131</v>
      </c>
      <c r="K387" s="155"/>
      <c r="L387" s="155" t="s">
        <v>103</v>
      </c>
      <c r="M387" s="155"/>
      <c r="N387" s="155" t="str">
        <f t="shared" si="2"/>
        <v>1153244603</v>
      </c>
      <c r="O387" s="155"/>
      <c r="P387" s="155" t="str">
        <f t="shared" si="3"/>
        <v/>
      </c>
      <c r="Q387" s="155" t="str">
        <f t="shared" si="4"/>
        <v/>
      </c>
    </row>
    <row r="388">
      <c r="A388" s="156" t="str">
        <f t="shared" si="1"/>
        <v>1610644603</v>
      </c>
      <c r="B388" s="156">
        <v>16106.0</v>
      </c>
      <c r="C388" s="157">
        <v>0.3854166666666667</v>
      </c>
      <c r="D388" s="158" t="s">
        <v>671</v>
      </c>
      <c r="E388" s="159">
        <v>23484.0</v>
      </c>
      <c r="F388" s="159">
        <v>44603.0</v>
      </c>
      <c r="G388" s="160" t="s">
        <v>122</v>
      </c>
      <c r="H388" s="160" t="s">
        <v>87</v>
      </c>
      <c r="I388" s="160" t="s">
        <v>88</v>
      </c>
      <c r="J388" s="160" t="s">
        <v>89</v>
      </c>
      <c r="K388" s="155"/>
      <c r="L388" s="155" t="s">
        <v>90</v>
      </c>
      <c r="M388" s="161"/>
      <c r="N388" s="155" t="str">
        <f t="shared" si="2"/>
        <v>1610644603</v>
      </c>
      <c r="O388" s="155"/>
      <c r="P388" s="155" t="str">
        <f t="shared" si="3"/>
        <v/>
      </c>
      <c r="Q388" s="155" t="str">
        <f t="shared" si="4"/>
        <v/>
      </c>
    </row>
    <row r="389" hidden="1">
      <c r="A389" s="156" t="str">
        <f t="shared" si="1"/>
        <v>1617044603</v>
      </c>
      <c r="B389" s="156">
        <v>16170.0</v>
      </c>
      <c r="C389" s="157">
        <v>0.3958333333333333</v>
      </c>
      <c r="D389" s="158" t="s">
        <v>672</v>
      </c>
      <c r="E389" s="159">
        <v>14821.0</v>
      </c>
      <c r="F389" s="159">
        <v>44603.0</v>
      </c>
      <c r="G389" s="160" t="s">
        <v>100</v>
      </c>
      <c r="H389" s="160" t="s">
        <v>87</v>
      </c>
      <c r="I389" s="160" t="s">
        <v>88</v>
      </c>
      <c r="J389" s="160" t="s">
        <v>113</v>
      </c>
      <c r="K389" s="155"/>
      <c r="L389" s="155" t="s">
        <v>103</v>
      </c>
      <c r="M389" s="161"/>
      <c r="N389" s="155" t="str">
        <f t="shared" si="2"/>
        <v>1617044603</v>
      </c>
      <c r="O389" s="155"/>
      <c r="P389" s="155" t="str">
        <f t="shared" si="3"/>
        <v/>
      </c>
      <c r="Q389" s="155" t="str">
        <f t="shared" si="4"/>
        <v/>
      </c>
    </row>
    <row r="390" hidden="1">
      <c r="A390" s="156" t="str">
        <f t="shared" si="1"/>
        <v>1629744603</v>
      </c>
      <c r="B390" s="156">
        <v>16297.0</v>
      </c>
      <c r="C390" s="157">
        <v>0.3958333333333333</v>
      </c>
      <c r="D390" s="158" t="s">
        <v>673</v>
      </c>
      <c r="E390" s="159">
        <v>15281.0</v>
      </c>
      <c r="F390" s="159">
        <v>44603.0</v>
      </c>
      <c r="G390" s="160" t="s">
        <v>100</v>
      </c>
      <c r="H390" s="160" t="s">
        <v>92</v>
      </c>
      <c r="I390" s="160" t="s">
        <v>93</v>
      </c>
      <c r="J390" s="160" t="s">
        <v>549</v>
      </c>
      <c r="K390" s="155"/>
      <c r="L390" s="155" t="s">
        <v>103</v>
      </c>
      <c r="M390" s="155"/>
      <c r="N390" s="155" t="str">
        <f t="shared" si="2"/>
        <v>1629744603</v>
      </c>
      <c r="O390" s="155"/>
      <c r="P390" s="155" t="str">
        <f t="shared" si="3"/>
        <v/>
      </c>
      <c r="Q390" s="155" t="str">
        <f t="shared" si="4"/>
        <v/>
      </c>
    </row>
    <row r="391" hidden="1">
      <c r="A391" s="156" t="str">
        <f t="shared" si="1"/>
        <v>1000344603</v>
      </c>
      <c r="B391" s="156">
        <v>10003.0</v>
      </c>
      <c r="C391" s="157">
        <v>0.3958333333333333</v>
      </c>
      <c r="D391" s="158" t="s">
        <v>674</v>
      </c>
      <c r="E391" s="159">
        <v>17511.0</v>
      </c>
      <c r="F391" s="159">
        <v>44603.0</v>
      </c>
      <c r="G391" s="160" t="s">
        <v>100</v>
      </c>
      <c r="H391" s="160" t="s">
        <v>87</v>
      </c>
      <c r="I391" s="160" t="s">
        <v>88</v>
      </c>
      <c r="J391" s="160" t="s">
        <v>102</v>
      </c>
      <c r="K391" s="155"/>
      <c r="L391" s="155" t="s">
        <v>103</v>
      </c>
      <c r="M391" s="155"/>
      <c r="N391" s="155" t="str">
        <f t="shared" si="2"/>
        <v>1000344603</v>
      </c>
      <c r="O391" s="155"/>
      <c r="P391" s="155" t="str">
        <f t="shared" si="3"/>
        <v/>
      </c>
      <c r="Q391" s="155" t="str">
        <f t="shared" si="4"/>
        <v/>
      </c>
    </row>
    <row r="392" hidden="1">
      <c r="A392" s="156" t="str">
        <f t="shared" si="1"/>
        <v>1578344603</v>
      </c>
      <c r="B392" s="156">
        <v>15783.0</v>
      </c>
      <c r="C392" s="157">
        <v>0.40625</v>
      </c>
      <c r="D392" s="158" t="s">
        <v>675</v>
      </c>
      <c r="E392" s="159">
        <v>20965.0</v>
      </c>
      <c r="F392" s="159">
        <v>44603.0</v>
      </c>
      <c r="G392" s="160" t="s">
        <v>112</v>
      </c>
      <c r="H392" s="160" t="s">
        <v>92</v>
      </c>
      <c r="I392" s="160" t="s">
        <v>101</v>
      </c>
      <c r="J392" s="160" t="s">
        <v>106</v>
      </c>
      <c r="K392" s="155"/>
      <c r="L392" s="155" t="s">
        <v>103</v>
      </c>
      <c r="M392" s="155"/>
      <c r="N392" s="155" t="str">
        <f t="shared" si="2"/>
        <v>1578344603</v>
      </c>
      <c r="O392" s="155"/>
      <c r="P392" s="155" t="str">
        <f t="shared" si="3"/>
        <v/>
      </c>
      <c r="Q392" s="155" t="str">
        <f t="shared" si="4"/>
        <v/>
      </c>
    </row>
    <row r="393">
      <c r="A393" s="156" t="str">
        <f t="shared" si="1"/>
        <v>1433244603</v>
      </c>
      <c r="B393" s="156">
        <v>14332.0</v>
      </c>
      <c r="C393" s="157">
        <v>0.40625</v>
      </c>
      <c r="D393" s="158" t="s">
        <v>676</v>
      </c>
      <c r="E393" s="159">
        <v>23076.0</v>
      </c>
      <c r="F393" s="159">
        <v>44603.0</v>
      </c>
      <c r="G393" s="160" t="s">
        <v>86</v>
      </c>
      <c r="H393" s="160" t="s">
        <v>92</v>
      </c>
      <c r="I393" s="160" t="s">
        <v>93</v>
      </c>
      <c r="J393" s="160" t="s">
        <v>98</v>
      </c>
      <c r="K393" s="155"/>
      <c r="L393" s="155" t="s">
        <v>90</v>
      </c>
      <c r="M393" s="155"/>
      <c r="N393" s="155" t="str">
        <f t="shared" si="2"/>
        <v>1433244603</v>
      </c>
      <c r="O393" s="155"/>
      <c r="P393" s="155" t="str">
        <f t="shared" si="3"/>
        <v/>
      </c>
      <c r="Q393" s="155" t="str">
        <f t="shared" si="4"/>
        <v/>
      </c>
    </row>
    <row r="394">
      <c r="A394" s="156" t="str">
        <f t="shared" si="1"/>
        <v>1239744603</v>
      </c>
      <c r="B394" s="156">
        <v>12397.0</v>
      </c>
      <c r="C394" s="157">
        <v>0.4166666666666667</v>
      </c>
      <c r="D394" s="158" t="s">
        <v>677</v>
      </c>
      <c r="E394" s="159">
        <v>24151.0</v>
      </c>
      <c r="F394" s="159">
        <v>44603.0</v>
      </c>
      <c r="G394" s="160" t="s">
        <v>122</v>
      </c>
      <c r="H394" s="160" t="s">
        <v>87</v>
      </c>
      <c r="I394" s="160" t="s">
        <v>97</v>
      </c>
      <c r="J394" s="160" t="s">
        <v>174</v>
      </c>
      <c r="K394" s="155"/>
      <c r="L394" s="155" t="s">
        <v>90</v>
      </c>
      <c r="M394" s="155"/>
      <c r="N394" s="155" t="str">
        <f t="shared" si="2"/>
        <v>1239744603</v>
      </c>
      <c r="O394" s="155"/>
      <c r="P394" s="155" t="str">
        <f t="shared" si="3"/>
        <v/>
      </c>
      <c r="Q394" s="155" t="str">
        <f t="shared" si="4"/>
        <v/>
      </c>
    </row>
    <row r="395" hidden="1">
      <c r="A395" s="156" t="str">
        <f t="shared" si="1"/>
        <v>1559744603</v>
      </c>
      <c r="B395" s="156">
        <v>15597.0</v>
      </c>
      <c r="C395" s="157">
        <v>0.4166666666666667</v>
      </c>
      <c r="D395" s="158" t="s">
        <v>678</v>
      </c>
      <c r="E395" s="159">
        <v>16309.0</v>
      </c>
      <c r="F395" s="159">
        <v>44603.0</v>
      </c>
      <c r="G395" s="160" t="s">
        <v>100</v>
      </c>
      <c r="H395" s="160" t="s">
        <v>87</v>
      </c>
      <c r="I395" s="160" t="s">
        <v>88</v>
      </c>
      <c r="J395" s="160" t="s">
        <v>131</v>
      </c>
      <c r="K395" s="155"/>
      <c r="L395" s="155" t="s">
        <v>103</v>
      </c>
      <c r="M395" s="155"/>
      <c r="N395" s="155" t="str">
        <f t="shared" si="2"/>
        <v>1559744603</v>
      </c>
      <c r="O395" s="155"/>
      <c r="P395" s="155" t="str">
        <f t="shared" si="3"/>
        <v/>
      </c>
      <c r="Q395" s="155" t="str">
        <f t="shared" si="4"/>
        <v/>
      </c>
    </row>
    <row r="396">
      <c r="A396" s="156" t="str">
        <f t="shared" si="1"/>
        <v>1579844603</v>
      </c>
      <c r="B396" s="156">
        <v>15798.0</v>
      </c>
      <c r="C396" s="157">
        <v>0.4270833333333333</v>
      </c>
      <c r="D396" s="158" t="s">
        <v>679</v>
      </c>
      <c r="E396" s="159">
        <v>26903.0</v>
      </c>
      <c r="F396" s="159">
        <v>44603.0</v>
      </c>
      <c r="G396" s="160" t="s">
        <v>86</v>
      </c>
      <c r="H396" s="160" t="s">
        <v>92</v>
      </c>
      <c r="I396" s="160" t="s">
        <v>101</v>
      </c>
      <c r="J396" s="160" t="s">
        <v>147</v>
      </c>
      <c r="K396" s="155"/>
      <c r="L396" s="155" t="s">
        <v>90</v>
      </c>
      <c r="M396" s="155"/>
      <c r="N396" s="155" t="str">
        <f t="shared" si="2"/>
        <v>1579844603</v>
      </c>
      <c r="O396" s="155"/>
      <c r="P396" s="155" t="str">
        <f t="shared" si="3"/>
        <v/>
      </c>
      <c r="Q396" s="155" t="str">
        <f t="shared" si="4"/>
        <v/>
      </c>
    </row>
    <row r="397">
      <c r="A397" s="156" t="str">
        <f t="shared" si="1"/>
        <v>1419844603</v>
      </c>
      <c r="B397" s="156">
        <v>14198.0</v>
      </c>
      <c r="C397" s="157">
        <v>0.4270833333333333</v>
      </c>
      <c r="D397" s="158" t="s">
        <v>680</v>
      </c>
      <c r="E397" s="159">
        <v>25589.0</v>
      </c>
      <c r="F397" s="159">
        <v>44603.0</v>
      </c>
      <c r="G397" s="160" t="s">
        <v>86</v>
      </c>
      <c r="H397" s="160" t="s">
        <v>87</v>
      </c>
      <c r="I397" s="160" t="s">
        <v>97</v>
      </c>
      <c r="J397" s="160" t="s">
        <v>147</v>
      </c>
      <c r="K397" s="155"/>
      <c r="L397" s="155" t="s">
        <v>90</v>
      </c>
      <c r="M397" s="155"/>
      <c r="N397" s="155" t="str">
        <f t="shared" si="2"/>
        <v>1419844603</v>
      </c>
      <c r="O397" s="155"/>
      <c r="P397" s="155" t="str">
        <f t="shared" si="3"/>
        <v/>
      </c>
      <c r="Q397" s="155" t="str">
        <f t="shared" si="4"/>
        <v/>
      </c>
    </row>
    <row r="398" hidden="1">
      <c r="A398" s="156" t="str">
        <f t="shared" si="1"/>
        <v>1747844603</v>
      </c>
      <c r="B398" s="156">
        <v>17478.0</v>
      </c>
      <c r="C398" s="157">
        <v>0.4270833333333333</v>
      </c>
      <c r="D398" s="158" t="s">
        <v>681</v>
      </c>
      <c r="E398" s="159">
        <v>17962.0</v>
      </c>
      <c r="F398" s="159">
        <v>44603.0</v>
      </c>
      <c r="G398" s="160" t="s">
        <v>112</v>
      </c>
      <c r="H398" s="160" t="s">
        <v>92</v>
      </c>
      <c r="I398" s="160" t="s">
        <v>93</v>
      </c>
      <c r="J398" s="160" t="s">
        <v>102</v>
      </c>
      <c r="K398" s="155"/>
      <c r="L398" s="155" t="s">
        <v>103</v>
      </c>
      <c r="M398" s="155"/>
      <c r="N398" s="155" t="str">
        <f t="shared" si="2"/>
        <v>1747844603</v>
      </c>
      <c r="O398" s="155"/>
      <c r="P398" s="155" t="str">
        <f t="shared" si="3"/>
        <v/>
      </c>
      <c r="Q398" s="155" t="str">
        <f t="shared" si="4"/>
        <v/>
      </c>
    </row>
    <row r="399" hidden="1">
      <c r="A399" s="156" t="str">
        <f t="shared" si="1"/>
        <v>1219744603</v>
      </c>
      <c r="B399" s="156">
        <v>12197.0</v>
      </c>
      <c r="C399" s="157">
        <v>0.4375</v>
      </c>
      <c r="D399" s="158" t="s">
        <v>682</v>
      </c>
      <c r="E399" s="159">
        <v>20786.0</v>
      </c>
      <c r="F399" s="159">
        <v>44603.0</v>
      </c>
      <c r="G399" s="160" t="s">
        <v>100</v>
      </c>
      <c r="H399" s="160" t="s">
        <v>87</v>
      </c>
      <c r="I399" s="160" t="s">
        <v>93</v>
      </c>
      <c r="J399" s="160" t="s">
        <v>102</v>
      </c>
      <c r="K399" s="155"/>
      <c r="L399" s="155" t="s">
        <v>103</v>
      </c>
      <c r="M399" s="155"/>
      <c r="N399" s="155" t="str">
        <f t="shared" si="2"/>
        <v>1219744603</v>
      </c>
      <c r="O399" s="155"/>
      <c r="P399" s="155" t="str">
        <f t="shared" si="3"/>
        <v/>
      </c>
      <c r="Q399" s="155" t="str">
        <f t="shared" si="4"/>
        <v/>
      </c>
    </row>
    <row r="400">
      <c r="A400" s="156" t="str">
        <f t="shared" si="1"/>
        <v>1497744603</v>
      </c>
      <c r="B400" s="156">
        <v>14977.0</v>
      </c>
      <c r="C400" s="157">
        <v>0.4479166666666667</v>
      </c>
      <c r="D400" s="158" t="s">
        <v>683</v>
      </c>
      <c r="E400" s="159">
        <v>21888.0</v>
      </c>
      <c r="F400" s="159">
        <v>44603.0</v>
      </c>
      <c r="G400" s="160" t="s">
        <v>86</v>
      </c>
      <c r="H400" s="160" t="s">
        <v>87</v>
      </c>
      <c r="I400" s="160" t="s">
        <v>97</v>
      </c>
      <c r="J400" s="160" t="s">
        <v>147</v>
      </c>
      <c r="K400" s="155"/>
      <c r="L400" s="155" t="s">
        <v>90</v>
      </c>
      <c r="M400" s="155"/>
      <c r="N400" s="155" t="str">
        <f t="shared" si="2"/>
        <v>1497744603</v>
      </c>
      <c r="O400" s="155"/>
      <c r="P400" s="155" t="str">
        <f t="shared" si="3"/>
        <v/>
      </c>
      <c r="Q400" s="155" t="str">
        <f t="shared" si="4"/>
        <v/>
      </c>
    </row>
    <row r="401" hidden="1">
      <c r="A401" s="156" t="str">
        <f t="shared" si="1"/>
        <v>1583844603</v>
      </c>
      <c r="B401" s="156">
        <v>15838.0</v>
      </c>
      <c r="C401" s="157">
        <v>0.4583333333333333</v>
      </c>
      <c r="D401" s="158" t="s">
        <v>684</v>
      </c>
      <c r="E401" s="159">
        <v>21409.0</v>
      </c>
      <c r="F401" s="159">
        <v>44603.0</v>
      </c>
      <c r="G401" s="160" t="s">
        <v>112</v>
      </c>
      <c r="H401" s="160" t="s">
        <v>92</v>
      </c>
      <c r="I401" s="160" t="s">
        <v>101</v>
      </c>
      <c r="J401" s="160" t="s">
        <v>113</v>
      </c>
      <c r="K401" s="155"/>
      <c r="L401" s="155" t="s">
        <v>103</v>
      </c>
      <c r="M401" s="155"/>
      <c r="N401" s="155" t="str">
        <f t="shared" si="2"/>
        <v>1583844603</v>
      </c>
      <c r="O401" s="155"/>
      <c r="P401" s="155" t="str">
        <f t="shared" si="3"/>
        <v/>
      </c>
      <c r="Q401" s="155" t="str">
        <f t="shared" si="4"/>
        <v/>
      </c>
    </row>
    <row r="402" hidden="1">
      <c r="A402" s="156" t="str">
        <f t="shared" si="1"/>
        <v>946344603</v>
      </c>
      <c r="B402" s="156">
        <v>9463.0</v>
      </c>
      <c r="C402" s="157">
        <v>0.4583333333333333</v>
      </c>
      <c r="D402" s="158" t="s">
        <v>685</v>
      </c>
      <c r="E402" s="159">
        <v>25642.0</v>
      </c>
      <c r="F402" s="159">
        <v>44603.0</v>
      </c>
      <c r="G402" s="160" t="s">
        <v>100</v>
      </c>
      <c r="H402" s="160" t="s">
        <v>87</v>
      </c>
      <c r="I402" s="160" t="s">
        <v>88</v>
      </c>
      <c r="J402" s="160" t="s">
        <v>131</v>
      </c>
      <c r="K402" s="155"/>
      <c r="L402" s="155" t="s">
        <v>103</v>
      </c>
      <c r="M402" s="155"/>
      <c r="N402" s="155" t="str">
        <f t="shared" si="2"/>
        <v>946344603</v>
      </c>
      <c r="O402" s="155"/>
      <c r="P402" s="155" t="str">
        <f t="shared" si="3"/>
        <v/>
      </c>
      <c r="Q402" s="155" t="str">
        <f t="shared" si="4"/>
        <v/>
      </c>
    </row>
    <row r="403" hidden="1">
      <c r="A403" s="156" t="str">
        <f t="shared" si="1"/>
        <v>1618444603</v>
      </c>
      <c r="B403" s="156">
        <v>16184.0</v>
      </c>
      <c r="C403" s="157">
        <v>0.46875</v>
      </c>
      <c r="D403" s="158" t="s">
        <v>686</v>
      </c>
      <c r="E403" s="159">
        <v>17049.0</v>
      </c>
      <c r="F403" s="159">
        <v>44603.0</v>
      </c>
      <c r="G403" s="160" t="s">
        <v>100</v>
      </c>
      <c r="H403" s="160" t="s">
        <v>87</v>
      </c>
      <c r="I403" s="160" t="s">
        <v>88</v>
      </c>
      <c r="J403" s="160" t="s">
        <v>224</v>
      </c>
      <c r="K403" s="155"/>
      <c r="L403" s="155" t="s">
        <v>103</v>
      </c>
      <c r="M403" s="155"/>
      <c r="N403" s="155" t="str">
        <f t="shared" si="2"/>
        <v>1618444603</v>
      </c>
      <c r="O403" s="155"/>
      <c r="P403" s="155" t="str">
        <f t="shared" si="3"/>
        <v/>
      </c>
      <c r="Q403" s="155" t="str">
        <f t="shared" si="4"/>
        <v/>
      </c>
    </row>
    <row r="404" hidden="1">
      <c r="A404" s="156" t="str">
        <f t="shared" si="1"/>
        <v>1142144603</v>
      </c>
      <c r="B404" s="156">
        <v>11421.0</v>
      </c>
      <c r="C404" s="157">
        <v>0.46875</v>
      </c>
      <c r="D404" s="158" t="s">
        <v>687</v>
      </c>
      <c r="E404" s="159">
        <v>14043.0</v>
      </c>
      <c r="F404" s="159">
        <v>44603.0</v>
      </c>
      <c r="G404" s="160" t="s">
        <v>100</v>
      </c>
      <c r="H404" s="160" t="s">
        <v>92</v>
      </c>
      <c r="I404" s="160" t="s">
        <v>101</v>
      </c>
      <c r="J404" s="160" t="s">
        <v>199</v>
      </c>
      <c r="K404" s="155"/>
      <c r="L404" s="155" t="s">
        <v>103</v>
      </c>
      <c r="M404" s="155"/>
      <c r="N404" s="155" t="str">
        <f t="shared" si="2"/>
        <v>1142144603</v>
      </c>
      <c r="O404" s="155"/>
      <c r="P404" s="155" t="str">
        <f t="shared" si="3"/>
        <v/>
      </c>
      <c r="Q404" s="155" t="str">
        <f t="shared" si="4"/>
        <v/>
      </c>
    </row>
    <row r="405">
      <c r="A405" s="156" t="str">
        <f t="shared" si="1"/>
        <v>1650344603</v>
      </c>
      <c r="B405" s="156">
        <v>16503.0</v>
      </c>
      <c r="C405" s="157">
        <v>0.4791666666666667</v>
      </c>
      <c r="D405" s="158" t="s">
        <v>688</v>
      </c>
      <c r="E405" s="159">
        <v>12325.0</v>
      </c>
      <c r="F405" s="159">
        <v>44603.0</v>
      </c>
      <c r="G405" s="160" t="s">
        <v>86</v>
      </c>
      <c r="H405" s="160" t="s">
        <v>87</v>
      </c>
      <c r="I405" s="160" t="s">
        <v>97</v>
      </c>
      <c r="J405" s="160" t="s">
        <v>405</v>
      </c>
      <c r="K405" s="155"/>
      <c r="L405" s="155" t="s">
        <v>90</v>
      </c>
      <c r="M405" s="155"/>
      <c r="N405" s="155" t="str">
        <f t="shared" si="2"/>
        <v>1650344603</v>
      </c>
      <c r="O405" s="155"/>
      <c r="P405" s="155" t="str">
        <f t="shared" si="3"/>
        <v/>
      </c>
      <c r="Q405" s="155" t="str">
        <f t="shared" si="4"/>
        <v/>
      </c>
    </row>
    <row r="406" hidden="1">
      <c r="A406" s="156" t="str">
        <f t="shared" si="1"/>
        <v>1488744603</v>
      </c>
      <c r="B406" s="156">
        <v>14887.0</v>
      </c>
      <c r="C406" s="157">
        <v>0.4791666666666667</v>
      </c>
      <c r="D406" s="158" t="s">
        <v>689</v>
      </c>
      <c r="E406" s="159">
        <v>18270.0</v>
      </c>
      <c r="F406" s="159">
        <v>44603.0</v>
      </c>
      <c r="G406" s="160" t="s">
        <v>100</v>
      </c>
      <c r="H406" s="160" t="s">
        <v>87</v>
      </c>
      <c r="I406" s="160" t="s">
        <v>88</v>
      </c>
      <c r="J406" s="160" t="s">
        <v>192</v>
      </c>
      <c r="K406" s="155"/>
      <c r="L406" s="155" t="s">
        <v>103</v>
      </c>
      <c r="M406" s="161"/>
      <c r="N406" s="155" t="str">
        <f t="shared" si="2"/>
        <v>1488744603</v>
      </c>
      <c r="O406" s="155"/>
      <c r="P406" s="155" t="str">
        <f t="shared" si="3"/>
        <v/>
      </c>
      <c r="Q406" s="155" t="str">
        <f t="shared" si="4"/>
        <v/>
      </c>
    </row>
    <row r="407" hidden="1">
      <c r="A407" s="156" t="str">
        <f t="shared" si="1"/>
        <v>1553744603</v>
      </c>
      <c r="B407" s="156">
        <v>15537.0</v>
      </c>
      <c r="C407" s="157">
        <v>0.5416666666666666</v>
      </c>
      <c r="D407" s="158" t="s">
        <v>690</v>
      </c>
      <c r="E407" s="159">
        <v>21607.0</v>
      </c>
      <c r="F407" s="159">
        <v>44603.0</v>
      </c>
      <c r="G407" s="160" t="s">
        <v>100</v>
      </c>
      <c r="H407" s="160" t="s">
        <v>87</v>
      </c>
      <c r="I407" s="160" t="s">
        <v>88</v>
      </c>
      <c r="J407" s="160" t="s">
        <v>131</v>
      </c>
      <c r="K407" s="155"/>
      <c r="L407" s="155" t="s">
        <v>103</v>
      </c>
      <c r="M407" s="161"/>
      <c r="N407" s="155" t="str">
        <f t="shared" si="2"/>
        <v>1553744603</v>
      </c>
      <c r="O407" s="155"/>
      <c r="P407" s="155" t="str">
        <f t="shared" si="3"/>
        <v/>
      </c>
      <c r="Q407" s="155" t="str">
        <f t="shared" si="4"/>
        <v/>
      </c>
    </row>
    <row r="408">
      <c r="A408" s="156" t="str">
        <f t="shared" si="1"/>
        <v>1407644603</v>
      </c>
      <c r="B408" s="156">
        <v>14076.0</v>
      </c>
      <c r="C408" s="157">
        <v>0.5416666666666666</v>
      </c>
      <c r="D408" s="158" t="s">
        <v>691</v>
      </c>
      <c r="E408" s="159">
        <v>29289.0</v>
      </c>
      <c r="F408" s="159">
        <v>44603.0</v>
      </c>
      <c r="G408" s="160" t="s">
        <v>122</v>
      </c>
      <c r="H408" s="160" t="s">
        <v>92</v>
      </c>
      <c r="I408" s="160" t="s">
        <v>93</v>
      </c>
      <c r="J408" s="160" t="s">
        <v>147</v>
      </c>
      <c r="K408" s="155"/>
      <c r="L408" s="155" t="s">
        <v>90</v>
      </c>
      <c r="M408" s="155"/>
      <c r="N408" s="155" t="str">
        <f t="shared" si="2"/>
        <v>1407644603</v>
      </c>
      <c r="O408" s="155"/>
      <c r="P408" s="155" t="str">
        <f t="shared" si="3"/>
        <v/>
      </c>
      <c r="Q408" s="155" t="str">
        <f t="shared" si="4"/>
        <v/>
      </c>
    </row>
    <row r="409" hidden="1">
      <c r="A409" s="156" t="str">
        <f t="shared" si="1"/>
        <v>1567344603</v>
      </c>
      <c r="B409" s="156">
        <v>15673.0</v>
      </c>
      <c r="C409" s="157">
        <v>0.5520833333333334</v>
      </c>
      <c r="D409" s="158" t="s">
        <v>692</v>
      </c>
      <c r="E409" s="159">
        <v>21105.0</v>
      </c>
      <c r="F409" s="159">
        <v>44603.0</v>
      </c>
      <c r="G409" s="160" t="s">
        <v>100</v>
      </c>
      <c r="H409" s="160" t="s">
        <v>87</v>
      </c>
      <c r="I409" s="160" t="s">
        <v>88</v>
      </c>
      <c r="J409" s="160" t="s">
        <v>192</v>
      </c>
      <c r="K409" s="155"/>
      <c r="L409" s="155" t="s">
        <v>103</v>
      </c>
      <c r="M409" s="161"/>
      <c r="N409" s="155" t="str">
        <f t="shared" si="2"/>
        <v>1567344603</v>
      </c>
      <c r="O409" s="155"/>
      <c r="P409" s="155" t="str">
        <f t="shared" si="3"/>
        <v/>
      </c>
      <c r="Q409" s="155" t="str">
        <f t="shared" si="4"/>
        <v/>
      </c>
    </row>
    <row r="410">
      <c r="A410" s="156" t="str">
        <f t="shared" si="1"/>
        <v>1407044603</v>
      </c>
      <c r="B410" s="156">
        <v>14070.0</v>
      </c>
      <c r="C410" s="157">
        <v>0.5625</v>
      </c>
      <c r="D410" s="158" t="s">
        <v>693</v>
      </c>
      <c r="E410" s="159">
        <v>26355.0</v>
      </c>
      <c r="F410" s="159">
        <v>44603.0</v>
      </c>
      <c r="G410" s="160" t="s">
        <v>86</v>
      </c>
      <c r="H410" s="160" t="s">
        <v>92</v>
      </c>
      <c r="I410" s="160" t="s">
        <v>93</v>
      </c>
      <c r="J410" s="160" t="s">
        <v>154</v>
      </c>
      <c r="K410" s="155"/>
      <c r="L410" s="155" t="s">
        <v>90</v>
      </c>
      <c r="M410" s="161"/>
      <c r="N410" s="155" t="str">
        <f t="shared" si="2"/>
        <v>1407044603</v>
      </c>
      <c r="O410" s="155"/>
      <c r="P410" s="155" t="str">
        <f t="shared" si="3"/>
        <v/>
      </c>
      <c r="Q410" s="155" t="str">
        <f t="shared" si="4"/>
        <v/>
      </c>
    </row>
    <row r="411" hidden="1">
      <c r="A411" s="156" t="str">
        <f t="shared" si="1"/>
        <v>1559244603</v>
      </c>
      <c r="B411" s="156">
        <v>15592.0</v>
      </c>
      <c r="C411" s="157">
        <v>0.5625</v>
      </c>
      <c r="D411" s="158" t="s">
        <v>694</v>
      </c>
      <c r="E411" s="159">
        <v>17154.0</v>
      </c>
      <c r="F411" s="159">
        <v>44603.0</v>
      </c>
      <c r="G411" s="160" t="s">
        <v>100</v>
      </c>
      <c r="H411" s="160" t="s">
        <v>87</v>
      </c>
      <c r="I411" s="160" t="s">
        <v>88</v>
      </c>
      <c r="J411" s="160" t="s">
        <v>102</v>
      </c>
      <c r="K411" s="155"/>
      <c r="L411" s="155" t="s">
        <v>103</v>
      </c>
      <c r="M411" s="161"/>
      <c r="N411" s="155" t="str">
        <f t="shared" si="2"/>
        <v>1559244603</v>
      </c>
      <c r="O411" s="155"/>
      <c r="P411" s="155" t="str">
        <f t="shared" si="3"/>
        <v/>
      </c>
      <c r="Q411" s="155" t="str">
        <f t="shared" si="4"/>
        <v/>
      </c>
    </row>
    <row r="412">
      <c r="A412" s="156" t="str">
        <f t="shared" si="1"/>
        <v>1230944603</v>
      </c>
      <c r="B412" s="156">
        <v>12309.0</v>
      </c>
      <c r="C412" s="157">
        <v>0.5625</v>
      </c>
      <c r="D412" s="158" t="s">
        <v>695</v>
      </c>
      <c r="E412" s="159">
        <v>16897.0</v>
      </c>
      <c r="F412" s="159">
        <v>44603.0</v>
      </c>
      <c r="G412" s="160" t="s">
        <v>122</v>
      </c>
      <c r="H412" s="160" t="s">
        <v>92</v>
      </c>
      <c r="I412" s="160" t="s">
        <v>101</v>
      </c>
      <c r="J412" s="160" t="s">
        <v>147</v>
      </c>
      <c r="K412" s="155"/>
      <c r="L412" s="155" t="s">
        <v>90</v>
      </c>
      <c r="M412" s="161"/>
      <c r="N412" s="155" t="str">
        <f t="shared" si="2"/>
        <v>1230944603</v>
      </c>
      <c r="O412" s="155"/>
      <c r="P412" s="155" t="str">
        <f t="shared" si="3"/>
        <v/>
      </c>
      <c r="Q412" s="155" t="str">
        <f t="shared" si="4"/>
        <v/>
      </c>
    </row>
    <row r="413">
      <c r="A413" s="156" t="str">
        <f t="shared" si="1"/>
        <v>1418844603</v>
      </c>
      <c r="B413" s="156">
        <v>14188.0</v>
      </c>
      <c r="C413" s="157">
        <v>0.5729166666666666</v>
      </c>
      <c r="D413" s="158" t="s">
        <v>696</v>
      </c>
      <c r="E413" s="159">
        <v>23480.0</v>
      </c>
      <c r="F413" s="159">
        <v>44603.0</v>
      </c>
      <c r="G413" s="160" t="s">
        <v>86</v>
      </c>
      <c r="H413" s="160" t="s">
        <v>92</v>
      </c>
      <c r="I413" s="160" t="s">
        <v>101</v>
      </c>
      <c r="J413" s="160" t="s">
        <v>147</v>
      </c>
      <c r="K413" s="155"/>
      <c r="L413" s="155" t="s">
        <v>90</v>
      </c>
      <c r="M413" s="161"/>
      <c r="N413" s="155" t="str">
        <f t="shared" si="2"/>
        <v>1418844603</v>
      </c>
      <c r="O413" s="155"/>
      <c r="P413" s="155" t="str">
        <f t="shared" si="3"/>
        <v/>
      </c>
      <c r="Q413" s="155" t="str">
        <f t="shared" si="4"/>
        <v/>
      </c>
    </row>
    <row r="414">
      <c r="A414" s="156" t="str">
        <f t="shared" si="1"/>
        <v>1628344603</v>
      </c>
      <c r="B414" s="156">
        <v>16283.0</v>
      </c>
      <c r="C414" s="157">
        <v>0.5729166666666666</v>
      </c>
      <c r="D414" s="158" t="s">
        <v>142</v>
      </c>
      <c r="E414" s="159">
        <v>19566.0</v>
      </c>
      <c r="F414" s="159">
        <v>44603.0</v>
      </c>
      <c r="G414" s="160" t="s">
        <v>86</v>
      </c>
      <c r="H414" s="160" t="s">
        <v>87</v>
      </c>
      <c r="I414" s="160" t="s">
        <v>88</v>
      </c>
      <c r="J414" s="160" t="s">
        <v>89</v>
      </c>
      <c r="K414" s="155"/>
      <c r="L414" s="155" t="s">
        <v>90</v>
      </c>
      <c r="M414" s="161"/>
      <c r="N414" s="155" t="str">
        <f t="shared" si="2"/>
        <v>1628344603</v>
      </c>
      <c r="O414" s="155"/>
      <c r="P414" s="155" t="str">
        <f t="shared" si="3"/>
        <v/>
      </c>
      <c r="Q414" s="155" t="str">
        <f t="shared" si="4"/>
        <v/>
      </c>
    </row>
    <row r="415">
      <c r="A415" s="156" t="str">
        <f t="shared" si="1"/>
        <v>1644244603</v>
      </c>
      <c r="B415" s="156">
        <v>16442.0</v>
      </c>
      <c r="C415" s="157">
        <v>0.5833333333333334</v>
      </c>
      <c r="D415" s="158" t="s">
        <v>697</v>
      </c>
      <c r="E415" s="159">
        <v>22978.0</v>
      </c>
      <c r="F415" s="159">
        <v>44603.0</v>
      </c>
      <c r="G415" s="160" t="s">
        <v>122</v>
      </c>
      <c r="H415" s="160" t="s">
        <v>92</v>
      </c>
      <c r="I415" s="160" t="s">
        <v>93</v>
      </c>
      <c r="J415" s="160" t="s">
        <v>137</v>
      </c>
      <c r="K415" s="155"/>
      <c r="L415" s="155" t="s">
        <v>90</v>
      </c>
      <c r="M415" s="161"/>
      <c r="N415" s="155" t="str">
        <f t="shared" si="2"/>
        <v>1644244603</v>
      </c>
      <c r="O415" s="155"/>
      <c r="P415" s="155" t="str">
        <f t="shared" si="3"/>
        <v/>
      </c>
      <c r="Q415" s="155" t="str">
        <f t="shared" si="4"/>
        <v/>
      </c>
    </row>
    <row r="416">
      <c r="A416" s="156" t="str">
        <f t="shared" si="1"/>
        <v>1644344603</v>
      </c>
      <c r="B416" s="156">
        <v>16443.0</v>
      </c>
      <c r="C416" s="157">
        <v>0.5833333333333334</v>
      </c>
      <c r="D416" s="158" t="s">
        <v>698</v>
      </c>
      <c r="E416" s="159">
        <v>33995.0</v>
      </c>
      <c r="F416" s="159">
        <v>44603.0</v>
      </c>
      <c r="G416" s="160" t="s">
        <v>122</v>
      </c>
      <c r="H416" s="160" t="s">
        <v>92</v>
      </c>
      <c r="I416" s="160" t="s">
        <v>93</v>
      </c>
      <c r="J416" s="160" t="s">
        <v>137</v>
      </c>
      <c r="K416" s="155"/>
      <c r="L416" s="155" t="s">
        <v>90</v>
      </c>
      <c r="M416" s="161"/>
      <c r="N416" s="155" t="str">
        <f t="shared" si="2"/>
        <v>1644344603</v>
      </c>
      <c r="O416" s="155"/>
      <c r="P416" s="155" t="str">
        <f t="shared" si="3"/>
        <v/>
      </c>
      <c r="Q416" s="155" t="str">
        <f t="shared" si="4"/>
        <v/>
      </c>
    </row>
    <row r="417" hidden="1">
      <c r="A417" s="156" t="str">
        <f t="shared" si="1"/>
        <v>1311644603</v>
      </c>
      <c r="B417" s="156">
        <v>13116.0</v>
      </c>
      <c r="C417" s="157">
        <v>0.5833333333333334</v>
      </c>
      <c r="D417" s="158" t="s">
        <v>699</v>
      </c>
      <c r="E417" s="159">
        <v>22927.0</v>
      </c>
      <c r="F417" s="159">
        <v>44603.0</v>
      </c>
      <c r="G417" s="160" t="s">
        <v>112</v>
      </c>
      <c r="H417" s="160" t="s">
        <v>87</v>
      </c>
      <c r="I417" s="160" t="s">
        <v>88</v>
      </c>
      <c r="J417" s="160" t="s">
        <v>102</v>
      </c>
      <c r="K417" s="155"/>
      <c r="L417" s="155" t="s">
        <v>103</v>
      </c>
      <c r="M417" s="161"/>
      <c r="N417" s="155" t="str">
        <f t="shared" si="2"/>
        <v>1311644603</v>
      </c>
      <c r="O417" s="155"/>
      <c r="P417" s="155" t="str">
        <f t="shared" si="3"/>
        <v/>
      </c>
      <c r="Q417" s="155" t="str">
        <f t="shared" si="4"/>
        <v/>
      </c>
    </row>
    <row r="418" hidden="1">
      <c r="A418" s="156" t="str">
        <f t="shared" si="1"/>
        <v>1421644603</v>
      </c>
      <c r="B418" s="156">
        <v>14216.0</v>
      </c>
      <c r="C418" s="157">
        <v>0.6041666666666666</v>
      </c>
      <c r="D418" s="158" t="s">
        <v>700</v>
      </c>
      <c r="E418" s="159">
        <v>22769.0</v>
      </c>
      <c r="F418" s="159">
        <v>44603.0</v>
      </c>
      <c r="G418" s="160" t="s">
        <v>100</v>
      </c>
      <c r="H418" s="160" t="s">
        <v>87</v>
      </c>
      <c r="I418" s="160" t="s">
        <v>88</v>
      </c>
      <c r="J418" s="160" t="s">
        <v>131</v>
      </c>
      <c r="K418" s="155"/>
      <c r="L418" s="155" t="s">
        <v>103</v>
      </c>
      <c r="M418" s="161"/>
      <c r="N418" s="155" t="str">
        <f t="shared" si="2"/>
        <v>1421644603</v>
      </c>
      <c r="O418" s="155"/>
      <c r="P418" s="155" t="str">
        <f t="shared" si="3"/>
        <v/>
      </c>
      <c r="Q418" s="155" t="str">
        <f t="shared" si="4"/>
        <v/>
      </c>
    </row>
    <row r="419" hidden="1">
      <c r="A419" s="156" t="str">
        <f t="shared" si="1"/>
        <v>947044603</v>
      </c>
      <c r="B419" s="156">
        <v>9470.0</v>
      </c>
      <c r="C419" s="157">
        <v>0.6041666666666666</v>
      </c>
      <c r="D419" s="158" t="s">
        <v>701</v>
      </c>
      <c r="E419" s="159">
        <v>14237.0</v>
      </c>
      <c r="F419" s="159">
        <v>44603.0</v>
      </c>
      <c r="G419" s="160" t="s">
        <v>100</v>
      </c>
      <c r="H419" s="160" t="s">
        <v>87</v>
      </c>
      <c r="I419" s="160" t="s">
        <v>88</v>
      </c>
      <c r="J419" s="160" t="s">
        <v>102</v>
      </c>
      <c r="K419" s="155"/>
      <c r="L419" s="155" t="s">
        <v>103</v>
      </c>
      <c r="M419" s="161"/>
      <c r="N419" s="155" t="str">
        <f t="shared" si="2"/>
        <v>947044603</v>
      </c>
      <c r="O419" s="155"/>
      <c r="P419" s="155" t="str">
        <f t="shared" si="3"/>
        <v/>
      </c>
      <c r="Q419" s="155" t="str">
        <f t="shared" si="4"/>
        <v/>
      </c>
    </row>
    <row r="420">
      <c r="A420" s="156" t="str">
        <f t="shared" si="1"/>
        <v>1274144603</v>
      </c>
      <c r="B420" s="156">
        <v>12741.0</v>
      </c>
      <c r="C420" s="157">
        <v>0.625</v>
      </c>
      <c r="D420" s="158" t="s">
        <v>702</v>
      </c>
      <c r="E420" s="159">
        <v>25142.0</v>
      </c>
      <c r="F420" s="159">
        <v>44603.0</v>
      </c>
      <c r="G420" s="160" t="s">
        <v>86</v>
      </c>
      <c r="H420" s="160" t="s">
        <v>87</v>
      </c>
      <c r="I420" s="160" t="s">
        <v>88</v>
      </c>
      <c r="J420" s="160" t="s">
        <v>89</v>
      </c>
      <c r="K420" s="155"/>
      <c r="L420" s="155" t="s">
        <v>90</v>
      </c>
      <c r="M420" s="155"/>
      <c r="N420" s="155" t="str">
        <f t="shared" si="2"/>
        <v>1274144603</v>
      </c>
      <c r="O420" s="155"/>
      <c r="P420" s="155" t="str">
        <f t="shared" si="3"/>
        <v/>
      </c>
      <c r="Q420" s="155" t="str">
        <f t="shared" si="4"/>
        <v/>
      </c>
    </row>
    <row r="421">
      <c r="A421" s="156" t="str">
        <f t="shared" si="1"/>
        <v>1219044603</v>
      </c>
      <c r="B421" s="156">
        <v>12190.0</v>
      </c>
      <c r="C421" s="157">
        <v>0.625</v>
      </c>
      <c r="D421" s="158" t="s">
        <v>703</v>
      </c>
      <c r="E421" s="159">
        <v>16791.0</v>
      </c>
      <c r="F421" s="159">
        <v>44603.0</v>
      </c>
      <c r="G421" s="160" t="s">
        <v>122</v>
      </c>
      <c r="H421" s="160" t="s">
        <v>87</v>
      </c>
      <c r="I421" s="160" t="s">
        <v>88</v>
      </c>
      <c r="J421" s="160" t="s">
        <v>89</v>
      </c>
      <c r="K421" s="155"/>
      <c r="L421" s="155" t="s">
        <v>90</v>
      </c>
      <c r="M421" s="155"/>
      <c r="N421" s="155" t="str">
        <f t="shared" si="2"/>
        <v>1219044603</v>
      </c>
      <c r="O421" s="155"/>
      <c r="P421" s="155" t="str">
        <f t="shared" si="3"/>
        <v/>
      </c>
      <c r="Q421" s="155" t="str">
        <f t="shared" si="4"/>
        <v/>
      </c>
    </row>
    <row r="422" hidden="1">
      <c r="A422" s="156" t="str">
        <f t="shared" si="1"/>
        <v>1415644603</v>
      </c>
      <c r="B422" s="156">
        <v>14156.0</v>
      </c>
      <c r="C422" s="157">
        <v>0.625</v>
      </c>
      <c r="D422" s="158" t="s">
        <v>704</v>
      </c>
      <c r="E422" s="159">
        <v>18022.0</v>
      </c>
      <c r="F422" s="159">
        <v>44603.0</v>
      </c>
      <c r="G422" s="160" t="s">
        <v>100</v>
      </c>
      <c r="H422" s="160" t="s">
        <v>92</v>
      </c>
      <c r="I422" s="160" t="s">
        <v>101</v>
      </c>
      <c r="J422" s="160" t="s">
        <v>199</v>
      </c>
      <c r="K422" s="155"/>
      <c r="L422" s="155" t="s">
        <v>103</v>
      </c>
      <c r="M422" s="161"/>
      <c r="N422" s="155" t="str">
        <f t="shared" si="2"/>
        <v>1415644603</v>
      </c>
      <c r="O422" s="155"/>
      <c r="P422" s="155" t="str">
        <f t="shared" si="3"/>
        <v/>
      </c>
      <c r="Q422" s="155" t="str">
        <f t="shared" si="4"/>
        <v/>
      </c>
    </row>
    <row r="423" hidden="1">
      <c r="A423" s="156" t="str">
        <f t="shared" si="1"/>
        <v>921344603</v>
      </c>
      <c r="B423" s="156">
        <v>9213.0</v>
      </c>
      <c r="C423" s="157">
        <v>0.6354166666666666</v>
      </c>
      <c r="D423" s="158" t="s">
        <v>705</v>
      </c>
      <c r="E423" s="159">
        <v>21844.0</v>
      </c>
      <c r="F423" s="159">
        <v>44603.0</v>
      </c>
      <c r="G423" s="160" t="s">
        <v>100</v>
      </c>
      <c r="H423" s="160" t="s">
        <v>87</v>
      </c>
      <c r="I423" s="160" t="s">
        <v>97</v>
      </c>
      <c r="J423" s="160" t="s">
        <v>199</v>
      </c>
      <c r="K423" s="155"/>
      <c r="L423" s="155" t="s">
        <v>253</v>
      </c>
      <c r="M423" s="161"/>
      <c r="N423" s="155" t="str">
        <f t="shared" si="2"/>
        <v>921344603</v>
      </c>
      <c r="O423" s="155"/>
      <c r="P423" s="155" t="str">
        <f t="shared" si="3"/>
        <v/>
      </c>
      <c r="Q423" s="155" t="str">
        <f t="shared" si="4"/>
        <v/>
      </c>
    </row>
    <row r="424" hidden="1">
      <c r="A424" s="156" t="str">
        <f t="shared" si="1"/>
        <v>1144744603</v>
      </c>
      <c r="B424" s="156">
        <v>11447.0</v>
      </c>
      <c r="C424" s="157">
        <v>0.6458333333333334</v>
      </c>
      <c r="D424" s="158" t="s">
        <v>706</v>
      </c>
      <c r="E424" s="159">
        <v>25776.0</v>
      </c>
      <c r="F424" s="159">
        <v>44603.0</v>
      </c>
      <c r="G424" s="160" t="s">
        <v>100</v>
      </c>
      <c r="H424" s="160" t="s">
        <v>87</v>
      </c>
      <c r="I424" s="160" t="s">
        <v>97</v>
      </c>
      <c r="J424" s="160" t="s">
        <v>113</v>
      </c>
      <c r="K424" s="155"/>
      <c r="L424" s="155" t="s">
        <v>103</v>
      </c>
      <c r="M424" s="161"/>
      <c r="N424" s="155" t="str">
        <f t="shared" si="2"/>
        <v>1144744603</v>
      </c>
      <c r="O424" s="155"/>
      <c r="P424" s="155" t="str">
        <f t="shared" si="3"/>
        <v/>
      </c>
      <c r="Q424" s="155" t="str">
        <f t="shared" si="4"/>
        <v/>
      </c>
    </row>
    <row r="425">
      <c r="A425" s="156" t="str">
        <f t="shared" si="1"/>
        <v>1193344603</v>
      </c>
      <c r="B425" s="156">
        <v>11933.0</v>
      </c>
      <c r="C425" s="157">
        <v>0.6458333333333334</v>
      </c>
      <c r="D425" s="158" t="s">
        <v>707</v>
      </c>
      <c r="E425" s="159">
        <v>26960.0</v>
      </c>
      <c r="F425" s="159">
        <v>44603.0</v>
      </c>
      <c r="G425" s="160" t="s">
        <v>122</v>
      </c>
      <c r="H425" s="160" t="s">
        <v>92</v>
      </c>
      <c r="I425" s="160" t="s">
        <v>101</v>
      </c>
      <c r="J425" s="160" t="s">
        <v>137</v>
      </c>
      <c r="K425" s="155"/>
      <c r="L425" s="155" t="s">
        <v>90</v>
      </c>
      <c r="M425" s="161"/>
      <c r="N425" s="155" t="str">
        <f t="shared" si="2"/>
        <v>1193344603</v>
      </c>
      <c r="O425" s="155"/>
      <c r="P425" s="155" t="str">
        <f t="shared" si="3"/>
        <v/>
      </c>
      <c r="Q425" s="155" t="str">
        <f t="shared" si="4"/>
        <v/>
      </c>
    </row>
    <row r="426" hidden="1">
      <c r="A426" s="156" t="str">
        <f t="shared" si="1"/>
        <v>992944603</v>
      </c>
      <c r="B426" s="156">
        <v>9929.0</v>
      </c>
      <c r="C426" s="157">
        <v>0.6458333333333334</v>
      </c>
      <c r="D426" s="158" t="s">
        <v>708</v>
      </c>
      <c r="E426" s="159">
        <v>28475.0</v>
      </c>
      <c r="F426" s="159">
        <v>44603.0</v>
      </c>
      <c r="G426" s="160" t="s">
        <v>100</v>
      </c>
      <c r="H426" s="160" t="s">
        <v>87</v>
      </c>
      <c r="I426" s="160" t="s">
        <v>88</v>
      </c>
      <c r="J426" s="160" t="s">
        <v>385</v>
      </c>
      <c r="K426" s="155"/>
      <c r="L426" s="155" t="s">
        <v>103</v>
      </c>
      <c r="M426" s="155"/>
      <c r="N426" s="155" t="str">
        <f t="shared" si="2"/>
        <v>992944603</v>
      </c>
      <c r="O426" s="155"/>
      <c r="P426" s="155" t="str">
        <f t="shared" si="3"/>
        <v/>
      </c>
      <c r="Q426" s="155" t="str">
        <f t="shared" si="4"/>
        <v/>
      </c>
    </row>
    <row r="427" hidden="1">
      <c r="A427" s="156" t="str">
        <f t="shared" si="1"/>
        <v>1665644603</v>
      </c>
      <c r="B427" s="156">
        <v>16656.0</v>
      </c>
      <c r="C427" s="157">
        <v>0.6458333333333334</v>
      </c>
      <c r="D427" s="158" t="s">
        <v>709</v>
      </c>
      <c r="E427" s="159">
        <v>19104.0</v>
      </c>
      <c r="F427" s="159">
        <v>44603.0</v>
      </c>
      <c r="G427" s="160" t="s">
        <v>100</v>
      </c>
      <c r="H427" s="160" t="s">
        <v>92</v>
      </c>
      <c r="I427" s="160" t="s">
        <v>93</v>
      </c>
      <c r="J427" s="160" t="s">
        <v>102</v>
      </c>
      <c r="K427" s="155"/>
      <c r="L427" s="155" t="s">
        <v>103</v>
      </c>
      <c r="M427" s="155"/>
      <c r="N427" s="155" t="str">
        <f t="shared" si="2"/>
        <v>1665644603</v>
      </c>
      <c r="O427" s="155"/>
      <c r="P427" s="155" t="str">
        <f t="shared" si="3"/>
        <v/>
      </c>
      <c r="Q427" s="155" t="str">
        <f t="shared" si="4"/>
        <v/>
      </c>
    </row>
    <row r="428">
      <c r="A428" s="156" t="str">
        <f t="shared" si="1"/>
        <v>1424944603</v>
      </c>
      <c r="B428" s="156">
        <v>14249.0</v>
      </c>
      <c r="C428" s="157">
        <v>0.6458333333333334</v>
      </c>
      <c r="D428" s="158" t="s">
        <v>710</v>
      </c>
      <c r="E428" s="159">
        <v>27991.0</v>
      </c>
      <c r="F428" s="159">
        <v>44603.0</v>
      </c>
      <c r="G428" s="160" t="s">
        <v>86</v>
      </c>
      <c r="H428" s="160" t="s">
        <v>92</v>
      </c>
      <c r="I428" s="160" t="s">
        <v>101</v>
      </c>
      <c r="J428" s="160" t="s">
        <v>147</v>
      </c>
      <c r="K428" s="155"/>
      <c r="L428" s="155" t="s">
        <v>90</v>
      </c>
      <c r="M428" s="161"/>
      <c r="N428" s="155" t="str">
        <f t="shared" si="2"/>
        <v>1424944603</v>
      </c>
      <c r="O428" s="155"/>
      <c r="P428" s="155" t="str">
        <f t="shared" si="3"/>
        <v/>
      </c>
      <c r="Q428" s="155" t="str">
        <f t="shared" si="4"/>
        <v/>
      </c>
    </row>
    <row r="429" hidden="1">
      <c r="A429" s="156" t="str">
        <f t="shared" si="1"/>
        <v>953144603</v>
      </c>
      <c r="B429" s="156">
        <v>9531.0</v>
      </c>
      <c r="C429" s="157">
        <v>0.65625</v>
      </c>
      <c r="D429" s="158" t="s">
        <v>711</v>
      </c>
      <c r="E429" s="159">
        <v>17451.0</v>
      </c>
      <c r="F429" s="159">
        <v>44603.0</v>
      </c>
      <c r="G429" s="160" t="s">
        <v>112</v>
      </c>
      <c r="H429" s="160" t="s">
        <v>87</v>
      </c>
      <c r="I429" s="160" t="s">
        <v>97</v>
      </c>
      <c r="J429" s="160" t="s">
        <v>549</v>
      </c>
      <c r="K429" s="161"/>
      <c r="L429" s="155" t="s">
        <v>103</v>
      </c>
      <c r="M429" s="161"/>
      <c r="N429" s="155" t="str">
        <f t="shared" si="2"/>
        <v>953144603</v>
      </c>
      <c r="O429" s="155"/>
      <c r="P429" s="155" t="str">
        <f t="shared" si="3"/>
        <v/>
      </c>
      <c r="Q429" s="155" t="str">
        <f t="shared" si="4"/>
        <v/>
      </c>
    </row>
    <row r="430">
      <c r="A430" s="156" t="str">
        <f t="shared" si="1"/>
        <v>1634044603</v>
      </c>
      <c r="B430" s="156">
        <v>16340.0</v>
      </c>
      <c r="C430" s="157">
        <v>0.6770833333333334</v>
      </c>
      <c r="D430" s="158" t="s">
        <v>712</v>
      </c>
      <c r="E430" s="159">
        <v>21007.0</v>
      </c>
      <c r="F430" s="159">
        <v>44603.0</v>
      </c>
      <c r="G430" s="160" t="s">
        <v>122</v>
      </c>
      <c r="H430" s="160" t="s">
        <v>87</v>
      </c>
      <c r="I430" s="160" t="s">
        <v>97</v>
      </c>
      <c r="J430" s="160" t="s">
        <v>189</v>
      </c>
      <c r="K430" s="155"/>
      <c r="L430" s="155" t="s">
        <v>90</v>
      </c>
      <c r="M430" s="155"/>
      <c r="N430" s="155" t="str">
        <f t="shared" si="2"/>
        <v>1634044603</v>
      </c>
      <c r="O430" s="155"/>
      <c r="P430" s="155" t="str">
        <f t="shared" si="3"/>
        <v/>
      </c>
      <c r="Q430" s="155" t="str">
        <f t="shared" si="4"/>
        <v/>
      </c>
    </row>
    <row r="431" hidden="1">
      <c r="A431" s="156" t="str">
        <f t="shared" si="1"/>
        <v>1426244606</v>
      </c>
      <c r="B431" s="156">
        <v>14262.0</v>
      </c>
      <c r="C431" s="157">
        <v>0.3333333333333333</v>
      </c>
      <c r="D431" s="158" t="s">
        <v>713</v>
      </c>
      <c r="E431" s="159">
        <v>31118.0</v>
      </c>
      <c r="F431" s="159">
        <v>44606.0</v>
      </c>
      <c r="G431" s="160" t="s">
        <v>122</v>
      </c>
      <c r="H431" s="160" t="s">
        <v>92</v>
      </c>
      <c r="I431" s="160" t="s">
        <v>101</v>
      </c>
      <c r="J431" s="160" t="s">
        <v>89</v>
      </c>
      <c r="K431" s="155"/>
      <c r="L431" s="155" t="s">
        <v>90</v>
      </c>
      <c r="M431" s="161"/>
      <c r="N431" s="155" t="str">
        <f t="shared" si="2"/>
        <v>1426244606</v>
      </c>
      <c r="O431" s="155"/>
      <c r="P431" s="155" t="str">
        <f t="shared" si="3"/>
        <v/>
      </c>
      <c r="Q431" s="155" t="str">
        <f t="shared" si="4"/>
        <v/>
      </c>
    </row>
    <row r="432" hidden="1">
      <c r="A432" s="156" t="str">
        <f t="shared" si="1"/>
        <v>1490844606</v>
      </c>
      <c r="B432" s="156">
        <v>14908.0</v>
      </c>
      <c r="C432" s="157">
        <v>0.3333333333333333</v>
      </c>
      <c r="D432" s="158" t="s">
        <v>714</v>
      </c>
      <c r="E432" s="159">
        <v>23122.0</v>
      </c>
      <c r="F432" s="159">
        <v>44606.0</v>
      </c>
      <c r="G432" s="160" t="s">
        <v>100</v>
      </c>
      <c r="H432" s="160" t="s">
        <v>92</v>
      </c>
      <c r="I432" s="160" t="s">
        <v>93</v>
      </c>
      <c r="J432" s="160" t="s">
        <v>106</v>
      </c>
      <c r="K432" s="155"/>
      <c r="L432" s="155" t="s">
        <v>103</v>
      </c>
      <c r="M432" s="155"/>
      <c r="N432" s="155" t="str">
        <f t="shared" si="2"/>
        <v>1490844606</v>
      </c>
      <c r="O432" s="155"/>
      <c r="P432" s="155" t="str">
        <f t="shared" si="3"/>
        <v/>
      </c>
      <c r="Q432" s="155" t="str">
        <f t="shared" si="4"/>
        <v/>
      </c>
    </row>
    <row r="433" hidden="1">
      <c r="A433" s="156" t="str">
        <f t="shared" si="1"/>
        <v>1673444606</v>
      </c>
      <c r="B433" s="156">
        <v>16734.0</v>
      </c>
      <c r="C433" s="157">
        <v>0.3333333333333333</v>
      </c>
      <c r="D433" s="158" t="s">
        <v>715</v>
      </c>
      <c r="E433" s="159">
        <v>16208.0</v>
      </c>
      <c r="F433" s="159">
        <v>44606.0</v>
      </c>
      <c r="G433" s="160" t="s">
        <v>100</v>
      </c>
      <c r="H433" s="160" t="s">
        <v>92</v>
      </c>
      <c r="I433" s="160" t="s">
        <v>101</v>
      </c>
      <c r="J433" s="160" t="s">
        <v>224</v>
      </c>
      <c r="K433" s="155"/>
      <c r="L433" s="155" t="s">
        <v>103</v>
      </c>
      <c r="M433" s="155"/>
      <c r="N433" s="155" t="str">
        <f t="shared" si="2"/>
        <v>1673444606</v>
      </c>
      <c r="O433" s="155"/>
      <c r="P433" s="155" t="str">
        <f t="shared" si="3"/>
        <v/>
      </c>
      <c r="Q433" s="155" t="str">
        <f t="shared" si="4"/>
        <v/>
      </c>
    </row>
    <row r="434" hidden="1">
      <c r="A434" s="156" t="str">
        <f t="shared" si="1"/>
        <v>1136344606</v>
      </c>
      <c r="B434" s="156">
        <v>11363.0</v>
      </c>
      <c r="C434" s="157">
        <v>0.34375</v>
      </c>
      <c r="D434" s="158" t="s">
        <v>716</v>
      </c>
      <c r="E434" s="159">
        <v>23246.0</v>
      </c>
      <c r="F434" s="159">
        <v>44606.0</v>
      </c>
      <c r="G434" s="160" t="s">
        <v>100</v>
      </c>
      <c r="H434" s="160" t="s">
        <v>92</v>
      </c>
      <c r="I434" s="160" t="s">
        <v>101</v>
      </c>
      <c r="J434" s="160" t="s">
        <v>154</v>
      </c>
      <c r="K434" s="155"/>
      <c r="L434" s="155" t="s">
        <v>103</v>
      </c>
      <c r="M434" s="161"/>
      <c r="N434" s="155" t="str">
        <f t="shared" si="2"/>
        <v>1136344606</v>
      </c>
      <c r="O434" s="155"/>
      <c r="P434" s="155" t="str">
        <f t="shared" si="3"/>
        <v/>
      </c>
      <c r="Q434" s="155" t="str">
        <f t="shared" si="4"/>
        <v/>
      </c>
    </row>
    <row r="435" hidden="1">
      <c r="A435" s="156" t="str">
        <f t="shared" si="1"/>
        <v>1593944606</v>
      </c>
      <c r="B435" s="156">
        <v>15939.0</v>
      </c>
      <c r="C435" s="157">
        <v>0.34375</v>
      </c>
      <c r="D435" s="158" t="s">
        <v>717</v>
      </c>
      <c r="E435" s="159">
        <v>24219.0</v>
      </c>
      <c r="F435" s="159">
        <v>44606.0</v>
      </c>
      <c r="G435" s="160" t="s">
        <v>86</v>
      </c>
      <c r="H435" s="160" t="s">
        <v>92</v>
      </c>
      <c r="I435" s="160" t="s">
        <v>93</v>
      </c>
      <c r="J435" s="160" t="s">
        <v>189</v>
      </c>
      <c r="K435" s="155"/>
      <c r="L435" s="155" t="s">
        <v>90</v>
      </c>
      <c r="M435" s="155"/>
      <c r="N435" s="155" t="str">
        <f t="shared" si="2"/>
        <v>1593944606</v>
      </c>
      <c r="O435" s="155"/>
      <c r="P435" s="155" t="str">
        <f t="shared" si="3"/>
        <v/>
      </c>
      <c r="Q435" s="155" t="str">
        <f t="shared" si="4"/>
        <v/>
      </c>
    </row>
    <row r="436" hidden="1">
      <c r="A436" s="156" t="str">
        <f t="shared" si="1"/>
        <v>972644606</v>
      </c>
      <c r="B436" s="156">
        <v>9726.0</v>
      </c>
      <c r="C436" s="157">
        <v>0.3541666666666667</v>
      </c>
      <c r="D436" s="158" t="s">
        <v>718</v>
      </c>
      <c r="E436" s="159">
        <v>23374.0</v>
      </c>
      <c r="F436" s="159">
        <v>44606.0</v>
      </c>
      <c r="G436" s="160" t="s">
        <v>122</v>
      </c>
      <c r="H436" s="160" t="s">
        <v>92</v>
      </c>
      <c r="I436" s="160" t="s">
        <v>93</v>
      </c>
      <c r="J436" s="160" t="s">
        <v>147</v>
      </c>
      <c r="K436" s="155"/>
      <c r="L436" s="155" t="s">
        <v>90</v>
      </c>
      <c r="M436" s="161"/>
      <c r="N436" s="155" t="str">
        <f t="shared" si="2"/>
        <v>972644606</v>
      </c>
      <c r="O436" s="155"/>
      <c r="P436" s="155" t="str">
        <f t="shared" si="3"/>
        <v/>
      </c>
      <c r="Q436" s="155" t="str">
        <f t="shared" si="4"/>
        <v/>
      </c>
    </row>
    <row r="437" hidden="1">
      <c r="A437" s="156" t="str">
        <f t="shared" si="1"/>
        <v>1804644606</v>
      </c>
      <c r="B437" s="156">
        <v>18046.0</v>
      </c>
      <c r="C437" s="157">
        <v>0.3645833333333333</v>
      </c>
      <c r="D437" s="158" t="s">
        <v>719</v>
      </c>
      <c r="E437" s="159">
        <v>21540.0</v>
      </c>
      <c r="F437" s="159">
        <v>44606.0</v>
      </c>
      <c r="G437" s="160" t="s">
        <v>96</v>
      </c>
      <c r="H437" s="160" t="s">
        <v>87</v>
      </c>
      <c r="I437" s="160" t="s">
        <v>97</v>
      </c>
      <c r="J437" s="160" t="s">
        <v>98</v>
      </c>
      <c r="K437" s="155"/>
      <c r="L437" s="155" t="s">
        <v>90</v>
      </c>
      <c r="M437" s="155"/>
      <c r="N437" s="155" t="str">
        <f t="shared" si="2"/>
        <v>1804644606</v>
      </c>
      <c r="O437" s="155"/>
      <c r="P437" s="155" t="str">
        <f t="shared" si="3"/>
        <v/>
      </c>
      <c r="Q437" s="155" t="str">
        <f t="shared" si="4"/>
        <v/>
      </c>
    </row>
    <row r="438" hidden="1">
      <c r="A438" s="156" t="str">
        <f t="shared" si="1"/>
        <v>1786944606</v>
      </c>
      <c r="B438" s="156">
        <v>17869.0</v>
      </c>
      <c r="C438" s="157">
        <v>0.3645833333333333</v>
      </c>
      <c r="D438" s="158" t="s">
        <v>720</v>
      </c>
      <c r="E438" s="159">
        <v>14526.0</v>
      </c>
      <c r="F438" s="159">
        <v>44606.0</v>
      </c>
      <c r="G438" s="160" t="s">
        <v>122</v>
      </c>
      <c r="H438" s="160" t="s">
        <v>87</v>
      </c>
      <c r="I438" s="160" t="s">
        <v>88</v>
      </c>
      <c r="J438" s="160" t="s">
        <v>89</v>
      </c>
      <c r="K438" s="155"/>
      <c r="L438" s="155" t="s">
        <v>90</v>
      </c>
      <c r="M438" s="155"/>
      <c r="N438" s="155" t="str">
        <f t="shared" si="2"/>
        <v>1786944606</v>
      </c>
      <c r="O438" s="155"/>
      <c r="P438" s="155" t="str">
        <f t="shared" si="3"/>
        <v/>
      </c>
      <c r="Q438" s="155" t="str">
        <f t="shared" si="4"/>
        <v/>
      </c>
    </row>
    <row r="439" hidden="1">
      <c r="A439" s="156" t="str">
        <f t="shared" si="1"/>
        <v>1807744606</v>
      </c>
      <c r="B439" s="156">
        <v>18077.0</v>
      </c>
      <c r="C439" s="157">
        <v>0.3645833333333333</v>
      </c>
      <c r="D439" s="158" t="s">
        <v>721</v>
      </c>
      <c r="E439" s="159">
        <v>25390.0</v>
      </c>
      <c r="F439" s="159">
        <v>44606.0</v>
      </c>
      <c r="G439" s="160" t="s">
        <v>96</v>
      </c>
      <c r="H439" s="160" t="s">
        <v>87</v>
      </c>
      <c r="I439" s="160" t="s">
        <v>97</v>
      </c>
      <c r="J439" s="160" t="s">
        <v>137</v>
      </c>
      <c r="K439" s="155"/>
      <c r="L439" s="155" t="s">
        <v>90</v>
      </c>
      <c r="M439" s="155"/>
      <c r="N439" s="155" t="str">
        <f t="shared" si="2"/>
        <v>1807744606</v>
      </c>
      <c r="O439" s="155"/>
      <c r="P439" s="155" t="str">
        <f t="shared" si="3"/>
        <v/>
      </c>
      <c r="Q439" s="155" t="str">
        <f t="shared" si="4"/>
        <v/>
      </c>
    </row>
    <row r="440" hidden="1">
      <c r="A440" s="156" t="str">
        <f t="shared" si="1"/>
        <v>1472544606</v>
      </c>
      <c r="B440" s="156">
        <v>14725.0</v>
      </c>
      <c r="C440" s="157">
        <v>0.3645833333333333</v>
      </c>
      <c r="D440" s="158" t="s">
        <v>722</v>
      </c>
      <c r="E440" s="159">
        <v>24665.0</v>
      </c>
      <c r="F440" s="159">
        <v>44606.0</v>
      </c>
      <c r="G440" s="160" t="s">
        <v>86</v>
      </c>
      <c r="H440" s="160" t="s">
        <v>87</v>
      </c>
      <c r="I440" s="160" t="s">
        <v>97</v>
      </c>
      <c r="J440" s="160" t="s">
        <v>145</v>
      </c>
      <c r="K440" s="155"/>
      <c r="L440" s="155" t="s">
        <v>90</v>
      </c>
      <c r="M440" s="161"/>
      <c r="N440" s="155" t="str">
        <f t="shared" si="2"/>
        <v>1472544606</v>
      </c>
      <c r="O440" s="155"/>
      <c r="P440" s="155" t="str">
        <f t="shared" si="3"/>
        <v/>
      </c>
      <c r="Q440" s="155" t="str">
        <f t="shared" si="4"/>
        <v/>
      </c>
    </row>
    <row r="441" hidden="1">
      <c r="A441" s="156" t="str">
        <f t="shared" si="1"/>
        <v>1784444606</v>
      </c>
      <c r="B441" s="156">
        <v>17844.0</v>
      </c>
      <c r="C441" s="157">
        <v>0.3645833333333333</v>
      </c>
      <c r="D441" s="158" t="s">
        <v>723</v>
      </c>
      <c r="E441" s="159">
        <v>30422.0</v>
      </c>
      <c r="F441" s="159">
        <v>44606.0</v>
      </c>
      <c r="G441" s="160" t="s">
        <v>122</v>
      </c>
      <c r="H441" s="160" t="s">
        <v>92</v>
      </c>
      <c r="I441" s="160" t="s">
        <v>93</v>
      </c>
      <c r="J441" s="160" t="s">
        <v>174</v>
      </c>
      <c r="K441" s="155"/>
      <c r="L441" s="155" t="s">
        <v>90</v>
      </c>
      <c r="M441" s="155"/>
      <c r="N441" s="155" t="str">
        <f t="shared" si="2"/>
        <v>1784444606</v>
      </c>
      <c r="O441" s="155"/>
      <c r="P441" s="155" t="str">
        <f t="shared" si="3"/>
        <v/>
      </c>
      <c r="Q441" s="155" t="str">
        <f t="shared" si="4"/>
        <v/>
      </c>
    </row>
    <row r="442" hidden="1">
      <c r="A442" s="156" t="str">
        <f t="shared" si="1"/>
        <v>1688744606</v>
      </c>
      <c r="B442" s="156">
        <v>16887.0</v>
      </c>
      <c r="C442" s="157">
        <v>0.375</v>
      </c>
      <c r="D442" s="158" t="s">
        <v>724</v>
      </c>
      <c r="E442" s="159">
        <v>27615.0</v>
      </c>
      <c r="F442" s="159">
        <v>44606.0</v>
      </c>
      <c r="G442" s="160" t="s">
        <v>86</v>
      </c>
      <c r="H442" s="160" t="s">
        <v>87</v>
      </c>
      <c r="I442" s="160" t="s">
        <v>97</v>
      </c>
      <c r="J442" s="160" t="s">
        <v>725</v>
      </c>
      <c r="K442" s="155"/>
      <c r="L442" s="155" t="s">
        <v>90</v>
      </c>
      <c r="M442" s="161"/>
      <c r="N442" s="155" t="str">
        <f t="shared" si="2"/>
        <v>1688744606</v>
      </c>
      <c r="O442" s="155"/>
      <c r="P442" s="155" t="str">
        <f t="shared" si="3"/>
        <v/>
      </c>
      <c r="Q442" s="155" t="str">
        <f t="shared" si="4"/>
        <v/>
      </c>
    </row>
    <row r="443" hidden="1">
      <c r="A443" s="156" t="str">
        <f t="shared" si="1"/>
        <v>1401944606</v>
      </c>
      <c r="B443" s="156">
        <v>14019.0</v>
      </c>
      <c r="C443" s="157">
        <v>0.375</v>
      </c>
      <c r="D443" s="158" t="s">
        <v>726</v>
      </c>
      <c r="E443" s="159">
        <v>23292.0</v>
      </c>
      <c r="F443" s="159">
        <v>44606.0</v>
      </c>
      <c r="G443" s="160" t="s">
        <v>122</v>
      </c>
      <c r="H443" s="160" t="s">
        <v>92</v>
      </c>
      <c r="I443" s="160" t="s">
        <v>101</v>
      </c>
      <c r="J443" s="160" t="s">
        <v>147</v>
      </c>
      <c r="K443" s="155"/>
      <c r="L443" s="155" t="s">
        <v>90</v>
      </c>
      <c r="M443" s="155"/>
      <c r="N443" s="155" t="str">
        <f t="shared" si="2"/>
        <v>1401944606</v>
      </c>
      <c r="O443" s="155"/>
      <c r="P443" s="155" t="str">
        <f t="shared" si="3"/>
        <v/>
      </c>
      <c r="Q443" s="155" t="str">
        <f t="shared" si="4"/>
        <v/>
      </c>
    </row>
    <row r="444" hidden="1">
      <c r="A444" s="156" t="str">
        <f t="shared" si="1"/>
        <v>1108044606</v>
      </c>
      <c r="B444" s="156">
        <v>11080.0</v>
      </c>
      <c r="C444" s="157">
        <v>0.375</v>
      </c>
      <c r="D444" s="158" t="s">
        <v>727</v>
      </c>
      <c r="E444" s="159">
        <v>16280.0</v>
      </c>
      <c r="F444" s="159">
        <v>44606.0</v>
      </c>
      <c r="G444" s="160" t="s">
        <v>100</v>
      </c>
      <c r="H444" s="160" t="s">
        <v>92</v>
      </c>
      <c r="I444" s="160" t="s">
        <v>93</v>
      </c>
      <c r="J444" s="160" t="s">
        <v>119</v>
      </c>
      <c r="K444" s="155"/>
      <c r="L444" s="155" t="s">
        <v>103</v>
      </c>
      <c r="M444" s="155"/>
      <c r="N444" s="155" t="str">
        <f t="shared" si="2"/>
        <v>1108044606</v>
      </c>
      <c r="O444" s="155"/>
      <c r="P444" s="155" t="str">
        <f t="shared" si="3"/>
        <v/>
      </c>
      <c r="Q444" s="155" t="str">
        <f t="shared" si="4"/>
        <v/>
      </c>
    </row>
    <row r="445" hidden="1">
      <c r="A445" s="156" t="str">
        <f t="shared" si="1"/>
        <v>1062644606</v>
      </c>
      <c r="B445" s="156">
        <v>10626.0</v>
      </c>
      <c r="C445" s="157">
        <v>0.375</v>
      </c>
      <c r="D445" s="158" t="s">
        <v>728</v>
      </c>
      <c r="E445" s="159">
        <v>18426.0</v>
      </c>
      <c r="F445" s="159">
        <v>44606.0</v>
      </c>
      <c r="G445" s="160" t="s">
        <v>122</v>
      </c>
      <c r="H445" s="160" t="s">
        <v>92</v>
      </c>
      <c r="I445" s="160" t="s">
        <v>93</v>
      </c>
      <c r="J445" s="160" t="s">
        <v>147</v>
      </c>
      <c r="K445" s="155"/>
      <c r="L445" s="155" t="s">
        <v>90</v>
      </c>
      <c r="M445" s="161"/>
      <c r="N445" s="155" t="str">
        <f t="shared" si="2"/>
        <v>1062644606</v>
      </c>
      <c r="O445" s="155"/>
      <c r="P445" s="155" t="str">
        <f t="shared" si="3"/>
        <v/>
      </c>
      <c r="Q445" s="155" t="str">
        <f t="shared" si="4"/>
        <v/>
      </c>
    </row>
    <row r="446" hidden="1">
      <c r="A446" s="156" t="str">
        <f t="shared" si="1"/>
        <v>1294644606</v>
      </c>
      <c r="B446" s="156">
        <v>12946.0</v>
      </c>
      <c r="C446" s="157">
        <v>0.3854166666666667</v>
      </c>
      <c r="D446" s="158" t="s">
        <v>729</v>
      </c>
      <c r="E446" s="159">
        <v>22894.0</v>
      </c>
      <c r="F446" s="159">
        <v>44606.0</v>
      </c>
      <c r="G446" s="160" t="s">
        <v>112</v>
      </c>
      <c r="H446" s="160" t="s">
        <v>92</v>
      </c>
      <c r="I446" s="160" t="s">
        <v>101</v>
      </c>
      <c r="J446" s="160" t="s">
        <v>106</v>
      </c>
      <c r="K446" s="155"/>
      <c r="L446" s="155" t="s">
        <v>103</v>
      </c>
      <c r="M446" s="155"/>
      <c r="N446" s="155" t="str">
        <f t="shared" si="2"/>
        <v>1294644606</v>
      </c>
      <c r="O446" s="155"/>
      <c r="P446" s="155" t="str">
        <f t="shared" si="3"/>
        <v/>
      </c>
      <c r="Q446" s="155" t="str">
        <f t="shared" si="4"/>
        <v/>
      </c>
    </row>
    <row r="447" hidden="1">
      <c r="A447" s="156" t="str">
        <f t="shared" si="1"/>
        <v>1366844606</v>
      </c>
      <c r="B447" s="156">
        <v>13668.0</v>
      </c>
      <c r="C447" s="157">
        <v>0.3958333333333333</v>
      </c>
      <c r="D447" s="158" t="s">
        <v>730</v>
      </c>
      <c r="E447" s="159">
        <v>23634.0</v>
      </c>
      <c r="F447" s="159">
        <v>44606.0</v>
      </c>
      <c r="G447" s="160" t="s">
        <v>122</v>
      </c>
      <c r="H447" s="160" t="s">
        <v>87</v>
      </c>
      <c r="I447" s="160" t="s">
        <v>97</v>
      </c>
      <c r="J447" s="160" t="s">
        <v>731</v>
      </c>
      <c r="K447" s="155"/>
      <c r="L447" s="155" t="s">
        <v>90</v>
      </c>
      <c r="M447" s="155"/>
      <c r="N447" s="155" t="str">
        <f t="shared" si="2"/>
        <v>1366844606</v>
      </c>
      <c r="O447" s="155"/>
      <c r="P447" s="155" t="str">
        <f t="shared" si="3"/>
        <v/>
      </c>
      <c r="Q447" s="155" t="str">
        <f t="shared" si="4"/>
        <v/>
      </c>
    </row>
    <row r="448" hidden="1">
      <c r="A448" s="156" t="str">
        <f t="shared" si="1"/>
        <v>1805844606</v>
      </c>
      <c r="B448" s="156">
        <v>18058.0</v>
      </c>
      <c r="C448" s="157">
        <v>0.3958333333333333</v>
      </c>
      <c r="D448" s="158" t="s">
        <v>732</v>
      </c>
      <c r="E448" s="159">
        <v>22897.0</v>
      </c>
      <c r="F448" s="159">
        <v>44606.0</v>
      </c>
      <c r="G448" s="160" t="s">
        <v>96</v>
      </c>
      <c r="H448" s="160" t="s">
        <v>87</v>
      </c>
      <c r="I448" s="160" t="s">
        <v>97</v>
      </c>
      <c r="J448" s="160" t="s">
        <v>94</v>
      </c>
      <c r="K448" s="155"/>
      <c r="L448" s="155" t="s">
        <v>90</v>
      </c>
      <c r="M448" s="155"/>
      <c r="N448" s="155" t="str">
        <f t="shared" si="2"/>
        <v>1805844606</v>
      </c>
      <c r="O448" s="155"/>
      <c r="P448" s="155" t="str">
        <f t="shared" si="3"/>
        <v/>
      </c>
      <c r="Q448" s="155" t="str">
        <f t="shared" si="4"/>
        <v/>
      </c>
    </row>
    <row r="449" hidden="1">
      <c r="A449" s="156" t="str">
        <f t="shared" si="1"/>
        <v>1811344606</v>
      </c>
      <c r="B449" s="156">
        <v>18113.0</v>
      </c>
      <c r="C449" s="157">
        <v>0.3958333333333333</v>
      </c>
      <c r="D449" s="158" t="s">
        <v>733</v>
      </c>
      <c r="E449" s="159">
        <v>17944.0</v>
      </c>
      <c r="F449" s="159">
        <v>44606.0</v>
      </c>
      <c r="G449" s="160" t="s">
        <v>96</v>
      </c>
      <c r="H449" s="160" t="s">
        <v>87</v>
      </c>
      <c r="I449" s="160" t="s">
        <v>97</v>
      </c>
      <c r="J449" s="160" t="s">
        <v>166</v>
      </c>
      <c r="K449" s="155"/>
      <c r="L449" s="155" t="s">
        <v>90</v>
      </c>
      <c r="M449" s="155"/>
      <c r="N449" s="155" t="str">
        <f t="shared" si="2"/>
        <v>1811344606</v>
      </c>
      <c r="O449" s="155"/>
      <c r="P449" s="155" t="str">
        <f t="shared" si="3"/>
        <v/>
      </c>
      <c r="Q449" s="155" t="str">
        <f t="shared" si="4"/>
        <v/>
      </c>
    </row>
    <row r="450" hidden="1">
      <c r="A450" s="156" t="str">
        <f t="shared" si="1"/>
        <v>1120944606</v>
      </c>
      <c r="B450" s="156">
        <v>11209.0</v>
      </c>
      <c r="C450" s="157">
        <v>0.3958333333333333</v>
      </c>
      <c r="D450" s="158" t="s">
        <v>734</v>
      </c>
      <c r="E450" s="159">
        <v>27406.0</v>
      </c>
      <c r="F450" s="159">
        <v>44606.0</v>
      </c>
      <c r="G450" s="160" t="s">
        <v>122</v>
      </c>
      <c r="H450" s="160" t="s">
        <v>92</v>
      </c>
      <c r="I450" s="160" t="s">
        <v>101</v>
      </c>
      <c r="J450" s="160" t="s">
        <v>127</v>
      </c>
      <c r="K450" s="155"/>
      <c r="L450" s="155" t="s">
        <v>90</v>
      </c>
      <c r="M450" s="161"/>
      <c r="N450" s="155" t="str">
        <f t="shared" si="2"/>
        <v>1120944606</v>
      </c>
      <c r="O450" s="155"/>
      <c r="P450" s="155" t="str">
        <f t="shared" si="3"/>
        <v/>
      </c>
      <c r="Q450" s="155" t="str">
        <f t="shared" si="4"/>
        <v/>
      </c>
    </row>
    <row r="451" hidden="1">
      <c r="A451" s="156" t="str">
        <f t="shared" si="1"/>
        <v>1131944606</v>
      </c>
      <c r="B451" s="156">
        <v>11319.0</v>
      </c>
      <c r="C451" s="157">
        <v>0.3958333333333333</v>
      </c>
      <c r="D451" s="158" t="s">
        <v>735</v>
      </c>
      <c r="E451" s="159">
        <v>22198.0</v>
      </c>
      <c r="F451" s="159">
        <v>44606.0</v>
      </c>
      <c r="G451" s="160" t="s">
        <v>112</v>
      </c>
      <c r="H451" s="160" t="s">
        <v>92</v>
      </c>
      <c r="I451" s="160" t="s">
        <v>93</v>
      </c>
      <c r="J451" s="160" t="s">
        <v>102</v>
      </c>
      <c r="K451" s="155"/>
      <c r="L451" s="155" t="s">
        <v>103</v>
      </c>
      <c r="M451" s="161"/>
      <c r="N451" s="155" t="str">
        <f t="shared" si="2"/>
        <v>1131944606</v>
      </c>
      <c r="O451" s="155"/>
      <c r="P451" s="155" t="str">
        <f t="shared" si="3"/>
        <v/>
      </c>
      <c r="Q451" s="155" t="str">
        <f t="shared" si="4"/>
        <v/>
      </c>
    </row>
    <row r="452" hidden="1">
      <c r="A452" s="156" t="str">
        <f t="shared" si="1"/>
        <v>1609044606</v>
      </c>
      <c r="B452" s="156">
        <v>16090.0</v>
      </c>
      <c r="C452" s="157">
        <v>0.3958333333333333</v>
      </c>
      <c r="D452" s="158" t="s">
        <v>736</v>
      </c>
      <c r="E452" s="159">
        <v>23657.0</v>
      </c>
      <c r="F452" s="159">
        <v>44606.0</v>
      </c>
      <c r="G452" s="160" t="s">
        <v>100</v>
      </c>
      <c r="H452" s="160" t="s">
        <v>92</v>
      </c>
      <c r="I452" s="160" t="s">
        <v>101</v>
      </c>
      <c r="J452" s="160" t="s">
        <v>106</v>
      </c>
      <c r="K452" s="155"/>
      <c r="L452" s="155" t="s">
        <v>103</v>
      </c>
      <c r="M452" s="155"/>
      <c r="N452" s="155" t="str">
        <f t="shared" si="2"/>
        <v>1609044606</v>
      </c>
      <c r="O452" s="155"/>
      <c r="P452" s="155" t="str">
        <f t="shared" si="3"/>
        <v/>
      </c>
      <c r="Q452" s="155" t="str">
        <f t="shared" si="4"/>
        <v/>
      </c>
    </row>
    <row r="453" hidden="1">
      <c r="A453" s="156" t="str">
        <f t="shared" si="1"/>
        <v>1361044606</v>
      </c>
      <c r="B453" s="156">
        <v>13610.0</v>
      </c>
      <c r="C453" s="157">
        <v>0.40625</v>
      </c>
      <c r="D453" s="158" t="s">
        <v>737</v>
      </c>
      <c r="E453" s="159">
        <v>18047.0</v>
      </c>
      <c r="F453" s="159">
        <v>44606.0</v>
      </c>
      <c r="G453" s="160" t="s">
        <v>86</v>
      </c>
      <c r="H453" s="160" t="s">
        <v>92</v>
      </c>
      <c r="I453" s="160" t="s">
        <v>93</v>
      </c>
      <c r="J453" s="160" t="s">
        <v>164</v>
      </c>
      <c r="K453" s="155"/>
      <c r="L453" s="155" t="s">
        <v>90</v>
      </c>
      <c r="M453" s="155"/>
      <c r="N453" s="155" t="str">
        <f t="shared" si="2"/>
        <v>1361044606</v>
      </c>
      <c r="O453" s="155"/>
      <c r="P453" s="155" t="str">
        <f t="shared" si="3"/>
        <v/>
      </c>
      <c r="Q453" s="155" t="str">
        <f t="shared" si="4"/>
        <v/>
      </c>
    </row>
    <row r="454" hidden="1">
      <c r="A454" s="156" t="str">
        <f t="shared" si="1"/>
        <v>1014044606</v>
      </c>
      <c r="B454" s="156">
        <v>10140.0</v>
      </c>
      <c r="C454" s="157">
        <v>0.4166666666666667</v>
      </c>
      <c r="D454" s="158" t="s">
        <v>738</v>
      </c>
      <c r="E454" s="159">
        <v>24305.0</v>
      </c>
      <c r="F454" s="159">
        <v>44606.0</v>
      </c>
      <c r="G454" s="160" t="s">
        <v>100</v>
      </c>
      <c r="H454" s="160" t="s">
        <v>87</v>
      </c>
      <c r="I454" s="160" t="s">
        <v>97</v>
      </c>
      <c r="J454" s="160" t="s">
        <v>131</v>
      </c>
      <c r="K454" s="155"/>
      <c r="L454" s="155" t="s">
        <v>103</v>
      </c>
      <c r="M454" s="155"/>
      <c r="N454" s="155" t="str">
        <f t="shared" si="2"/>
        <v>1014044606</v>
      </c>
      <c r="O454" s="155"/>
      <c r="P454" s="155" t="str">
        <f t="shared" si="3"/>
        <v/>
      </c>
      <c r="Q454" s="155" t="str">
        <f t="shared" si="4"/>
        <v/>
      </c>
    </row>
    <row r="455" hidden="1">
      <c r="A455" s="156" t="str">
        <f t="shared" si="1"/>
        <v>1223044606</v>
      </c>
      <c r="B455" s="156">
        <v>12230.0</v>
      </c>
      <c r="C455" s="157">
        <v>0.4166666666666667</v>
      </c>
      <c r="D455" s="158" t="s">
        <v>739</v>
      </c>
      <c r="E455" s="159">
        <v>18378.0</v>
      </c>
      <c r="F455" s="159">
        <v>44606.0</v>
      </c>
      <c r="G455" s="160" t="s">
        <v>86</v>
      </c>
      <c r="H455" s="160" t="s">
        <v>87</v>
      </c>
      <c r="I455" s="160" t="s">
        <v>97</v>
      </c>
      <c r="J455" s="160" t="s">
        <v>89</v>
      </c>
      <c r="K455" s="155"/>
      <c r="L455" s="155" t="s">
        <v>90</v>
      </c>
      <c r="M455" s="155"/>
      <c r="N455" s="155" t="str">
        <f t="shared" si="2"/>
        <v>1223044606</v>
      </c>
      <c r="O455" s="155"/>
      <c r="P455" s="155" t="str">
        <f t="shared" si="3"/>
        <v/>
      </c>
      <c r="Q455" s="155" t="str">
        <f t="shared" si="4"/>
        <v/>
      </c>
    </row>
    <row r="456" hidden="1">
      <c r="A456" s="156" t="str">
        <f t="shared" si="1"/>
        <v>964244606</v>
      </c>
      <c r="B456" s="156">
        <v>9642.0</v>
      </c>
      <c r="C456" s="157">
        <v>0.4270833333333333</v>
      </c>
      <c r="D456" s="158" t="s">
        <v>740</v>
      </c>
      <c r="E456" s="159">
        <v>17215.0</v>
      </c>
      <c r="F456" s="159">
        <v>44606.0</v>
      </c>
      <c r="G456" s="160" t="s">
        <v>100</v>
      </c>
      <c r="H456" s="160" t="s">
        <v>92</v>
      </c>
      <c r="I456" s="160" t="s">
        <v>101</v>
      </c>
      <c r="J456" s="160" t="s">
        <v>113</v>
      </c>
      <c r="K456" s="155"/>
      <c r="L456" s="155" t="s">
        <v>103</v>
      </c>
      <c r="M456" s="161"/>
      <c r="N456" s="155" t="str">
        <f t="shared" si="2"/>
        <v>964244606</v>
      </c>
      <c r="O456" s="155"/>
      <c r="P456" s="155" t="str">
        <f t="shared" si="3"/>
        <v/>
      </c>
      <c r="Q456" s="155" t="str">
        <f t="shared" si="4"/>
        <v/>
      </c>
    </row>
    <row r="457" hidden="1">
      <c r="A457" s="156" t="str">
        <f t="shared" si="1"/>
        <v>1231844606</v>
      </c>
      <c r="B457" s="156">
        <v>12318.0</v>
      </c>
      <c r="C457" s="157">
        <v>0.4375</v>
      </c>
      <c r="D457" s="158" t="s">
        <v>741</v>
      </c>
      <c r="E457" s="159">
        <v>20463.0</v>
      </c>
      <c r="F457" s="159">
        <v>44606.0</v>
      </c>
      <c r="G457" s="160" t="s">
        <v>100</v>
      </c>
      <c r="H457" s="160" t="s">
        <v>92</v>
      </c>
      <c r="I457" s="160" t="s">
        <v>93</v>
      </c>
      <c r="J457" s="160" t="s">
        <v>102</v>
      </c>
      <c r="K457" s="155"/>
      <c r="L457" s="155" t="s">
        <v>103</v>
      </c>
      <c r="M457" s="155"/>
      <c r="N457" s="155" t="str">
        <f t="shared" si="2"/>
        <v>1231844606</v>
      </c>
      <c r="O457" s="155"/>
      <c r="P457" s="155" t="str">
        <f t="shared" si="3"/>
        <v/>
      </c>
      <c r="Q457" s="155" t="str">
        <f t="shared" si="4"/>
        <v/>
      </c>
    </row>
    <row r="458" hidden="1">
      <c r="A458" s="156" t="str">
        <f t="shared" si="1"/>
        <v>1572944606</v>
      </c>
      <c r="B458" s="156">
        <v>15729.0</v>
      </c>
      <c r="C458" s="157">
        <v>0.4375</v>
      </c>
      <c r="D458" s="158" t="s">
        <v>742</v>
      </c>
      <c r="E458" s="159">
        <v>27327.0</v>
      </c>
      <c r="F458" s="159">
        <v>44606.0</v>
      </c>
      <c r="G458" s="160" t="s">
        <v>86</v>
      </c>
      <c r="H458" s="160" t="s">
        <v>92</v>
      </c>
      <c r="I458" s="160" t="s">
        <v>93</v>
      </c>
      <c r="J458" s="160" t="s">
        <v>98</v>
      </c>
      <c r="K458" s="155"/>
      <c r="L458" s="155" t="s">
        <v>90</v>
      </c>
      <c r="M458" s="155"/>
      <c r="N458" s="155" t="str">
        <f t="shared" si="2"/>
        <v>1572944606</v>
      </c>
      <c r="O458" s="155"/>
      <c r="P458" s="155" t="str">
        <f t="shared" si="3"/>
        <v/>
      </c>
      <c r="Q458" s="155" t="str">
        <f t="shared" si="4"/>
        <v/>
      </c>
    </row>
    <row r="459" hidden="1">
      <c r="A459" s="156" t="str">
        <f t="shared" si="1"/>
        <v>1549044606</v>
      </c>
      <c r="B459" s="156">
        <v>15490.0</v>
      </c>
      <c r="C459" s="157">
        <v>0.4479166666666667</v>
      </c>
      <c r="D459" s="158" t="s">
        <v>743</v>
      </c>
      <c r="E459" s="159">
        <v>31492.0</v>
      </c>
      <c r="F459" s="159">
        <v>44606.0</v>
      </c>
      <c r="G459" s="160" t="s">
        <v>86</v>
      </c>
      <c r="H459" s="160" t="s">
        <v>87</v>
      </c>
      <c r="I459" s="160" t="s">
        <v>97</v>
      </c>
      <c r="J459" s="160" t="s">
        <v>189</v>
      </c>
      <c r="K459" s="155"/>
      <c r="L459" s="155" t="s">
        <v>90</v>
      </c>
      <c r="M459" s="155"/>
      <c r="N459" s="155" t="str">
        <f t="shared" si="2"/>
        <v>1549044606</v>
      </c>
      <c r="O459" s="155"/>
      <c r="P459" s="155" t="str">
        <f t="shared" si="3"/>
        <v/>
      </c>
      <c r="Q459" s="155" t="str">
        <f t="shared" si="4"/>
        <v/>
      </c>
    </row>
    <row r="460" hidden="1">
      <c r="A460" s="156" t="str">
        <f t="shared" si="1"/>
        <v>1800344606</v>
      </c>
      <c r="B460" s="156">
        <v>18003.0</v>
      </c>
      <c r="C460" s="157">
        <v>0.4479166666666667</v>
      </c>
      <c r="D460" s="158" t="s">
        <v>744</v>
      </c>
      <c r="E460" s="159">
        <v>23265.0</v>
      </c>
      <c r="F460" s="159">
        <v>44606.0</v>
      </c>
      <c r="G460" s="160" t="s">
        <v>96</v>
      </c>
      <c r="H460" s="160" t="s">
        <v>87</v>
      </c>
      <c r="I460" s="160" t="s">
        <v>97</v>
      </c>
      <c r="J460" s="160" t="s">
        <v>189</v>
      </c>
      <c r="K460" s="155"/>
      <c r="L460" s="155" t="s">
        <v>90</v>
      </c>
      <c r="M460" s="161"/>
      <c r="N460" s="155" t="str">
        <f t="shared" si="2"/>
        <v>1800344606</v>
      </c>
      <c r="O460" s="155"/>
      <c r="P460" s="155" t="str">
        <f t="shared" si="3"/>
        <v/>
      </c>
      <c r="Q460" s="155" t="str">
        <f t="shared" si="4"/>
        <v/>
      </c>
    </row>
    <row r="461" hidden="1">
      <c r="A461" s="156" t="str">
        <f t="shared" si="1"/>
        <v>1805744606</v>
      </c>
      <c r="B461" s="156">
        <v>18057.0</v>
      </c>
      <c r="C461" s="157">
        <v>0.4479166666666667</v>
      </c>
      <c r="D461" s="158" t="s">
        <v>745</v>
      </c>
      <c r="E461" s="159">
        <v>20898.0</v>
      </c>
      <c r="F461" s="159">
        <v>44606.0</v>
      </c>
      <c r="G461" s="160" t="s">
        <v>96</v>
      </c>
      <c r="H461" s="160" t="s">
        <v>87</v>
      </c>
      <c r="I461" s="160" t="s">
        <v>97</v>
      </c>
      <c r="J461" s="160" t="s">
        <v>117</v>
      </c>
      <c r="K461" s="155"/>
      <c r="L461" s="155" t="s">
        <v>90</v>
      </c>
      <c r="M461" s="155"/>
      <c r="N461" s="155" t="str">
        <f t="shared" si="2"/>
        <v>1805744606</v>
      </c>
      <c r="O461" s="155"/>
      <c r="P461" s="155" t="str">
        <f t="shared" si="3"/>
        <v/>
      </c>
      <c r="Q461" s="155" t="str">
        <f t="shared" si="4"/>
        <v/>
      </c>
    </row>
    <row r="462" hidden="1">
      <c r="A462" s="156" t="str">
        <f t="shared" si="1"/>
        <v>1811544606</v>
      </c>
      <c r="B462" s="156">
        <v>18115.0</v>
      </c>
      <c r="C462" s="157">
        <v>0.46875</v>
      </c>
      <c r="D462" s="158" t="s">
        <v>746</v>
      </c>
      <c r="E462" s="159">
        <v>30483.0</v>
      </c>
      <c r="F462" s="159">
        <v>44606.0</v>
      </c>
      <c r="G462" s="160" t="s">
        <v>96</v>
      </c>
      <c r="H462" s="160" t="s">
        <v>87</v>
      </c>
      <c r="I462" s="160" t="s">
        <v>97</v>
      </c>
      <c r="J462" s="160" t="s">
        <v>747</v>
      </c>
      <c r="K462" s="155"/>
      <c r="L462" s="155" t="s">
        <v>90</v>
      </c>
      <c r="M462" s="155"/>
      <c r="N462" s="155" t="str">
        <f t="shared" si="2"/>
        <v>1811544606</v>
      </c>
      <c r="O462" s="155"/>
      <c r="P462" s="155" t="str">
        <f t="shared" si="3"/>
        <v/>
      </c>
      <c r="Q462" s="155" t="str">
        <f t="shared" si="4"/>
        <v/>
      </c>
    </row>
    <row r="463" hidden="1">
      <c r="A463" s="156" t="str">
        <f t="shared" si="1"/>
        <v>1807344606</v>
      </c>
      <c r="B463" s="156">
        <v>18073.0</v>
      </c>
      <c r="C463" s="157">
        <v>0.46875</v>
      </c>
      <c r="D463" s="158" t="s">
        <v>748</v>
      </c>
      <c r="E463" s="159">
        <v>23991.0</v>
      </c>
      <c r="F463" s="159">
        <v>44606.0</v>
      </c>
      <c r="G463" s="160" t="s">
        <v>96</v>
      </c>
      <c r="H463" s="160" t="s">
        <v>87</v>
      </c>
      <c r="I463" s="160" t="s">
        <v>97</v>
      </c>
      <c r="J463" s="160" t="s">
        <v>174</v>
      </c>
      <c r="K463" s="155"/>
      <c r="L463" s="155" t="s">
        <v>90</v>
      </c>
      <c r="M463" s="155"/>
      <c r="N463" s="155" t="str">
        <f t="shared" si="2"/>
        <v>1807344606</v>
      </c>
      <c r="O463" s="155"/>
      <c r="P463" s="155" t="str">
        <f t="shared" si="3"/>
        <v/>
      </c>
      <c r="Q463" s="155" t="str">
        <f t="shared" si="4"/>
        <v/>
      </c>
    </row>
    <row r="464" hidden="1">
      <c r="A464" s="156" t="str">
        <f t="shared" si="1"/>
        <v>1699544606</v>
      </c>
      <c r="B464" s="156">
        <v>16995.0</v>
      </c>
      <c r="C464" s="157">
        <v>0.5416666666666666</v>
      </c>
      <c r="D464" s="158" t="s">
        <v>749</v>
      </c>
      <c r="E464" s="159">
        <v>24264.0</v>
      </c>
      <c r="F464" s="159">
        <v>44606.0</v>
      </c>
      <c r="G464" s="160" t="s">
        <v>122</v>
      </c>
      <c r="H464" s="160" t="s">
        <v>92</v>
      </c>
      <c r="I464" s="160" t="s">
        <v>93</v>
      </c>
      <c r="J464" s="160" t="s">
        <v>137</v>
      </c>
      <c r="K464" s="155"/>
      <c r="L464" s="155" t="s">
        <v>90</v>
      </c>
      <c r="M464" s="155"/>
      <c r="N464" s="155" t="str">
        <f t="shared" si="2"/>
        <v>1699544606</v>
      </c>
      <c r="O464" s="155"/>
      <c r="P464" s="155" t="str">
        <f t="shared" si="3"/>
        <v/>
      </c>
      <c r="Q464" s="155" t="str">
        <f t="shared" si="4"/>
        <v/>
      </c>
    </row>
    <row r="465" hidden="1">
      <c r="A465" s="156" t="str">
        <f t="shared" si="1"/>
        <v>1804344606</v>
      </c>
      <c r="B465" s="156">
        <v>18043.0</v>
      </c>
      <c r="C465" s="157">
        <v>0.5416666666666666</v>
      </c>
      <c r="D465" s="158" t="s">
        <v>750</v>
      </c>
      <c r="E465" s="159">
        <v>25256.0</v>
      </c>
      <c r="F465" s="159">
        <v>44606.0</v>
      </c>
      <c r="G465" s="160" t="s">
        <v>96</v>
      </c>
      <c r="H465" s="160" t="s">
        <v>87</v>
      </c>
      <c r="I465" s="160" t="s">
        <v>97</v>
      </c>
      <c r="J465" s="160" t="s">
        <v>117</v>
      </c>
      <c r="K465" s="155"/>
      <c r="L465" s="155" t="s">
        <v>90</v>
      </c>
      <c r="M465" s="155"/>
      <c r="N465" s="155" t="str">
        <f t="shared" si="2"/>
        <v>1804344606</v>
      </c>
      <c r="O465" s="155"/>
      <c r="P465" s="155" t="str">
        <f t="shared" si="3"/>
        <v/>
      </c>
      <c r="Q465" s="155" t="str">
        <f t="shared" si="4"/>
        <v/>
      </c>
    </row>
    <row r="466" hidden="1">
      <c r="A466" s="156" t="str">
        <f t="shared" si="1"/>
        <v>1811444606</v>
      </c>
      <c r="B466" s="156">
        <v>18114.0</v>
      </c>
      <c r="C466" s="157">
        <v>0.5416666666666666</v>
      </c>
      <c r="D466" s="158" t="s">
        <v>751</v>
      </c>
      <c r="E466" s="159">
        <v>32736.0</v>
      </c>
      <c r="F466" s="159">
        <v>44606.0</v>
      </c>
      <c r="G466" s="160" t="s">
        <v>96</v>
      </c>
      <c r="H466" s="160" t="s">
        <v>87</v>
      </c>
      <c r="I466" s="160" t="s">
        <v>97</v>
      </c>
      <c r="J466" s="160" t="s">
        <v>147</v>
      </c>
      <c r="K466" s="155"/>
      <c r="L466" s="155" t="s">
        <v>90</v>
      </c>
      <c r="M466" s="155"/>
      <c r="N466" s="155" t="str">
        <f t="shared" si="2"/>
        <v>1811444606</v>
      </c>
      <c r="O466" s="155"/>
      <c r="P466" s="155" t="str">
        <f t="shared" si="3"/>
        <v/>
      </c>
      <c r="Q466" s="155" t="str">
        <f t="shared" si="4"/>
        <v/>
      </c>
    </row>
    <row r="467" hidden="1">
      <c r="A467" s="156" t="str">
        <f t="shared" si="1"/>
        <v>1419644606</v>
      </c>
      <c r="B467" s="156">
        <v>14196.0</v>
      </c>
      <c r="C467" s="157">
        <v>0.5416666666666666</v>
      </c>
      <c r="D467" s="158" t="s">
        <v>752</v>
      </c>
      <c r="E467" s="159">
        <v>12003.0</v>
      </c>
      <c r="F467" s="159">
        <v>44606.0</v>
      </c>
      <c r="G467" s="160" t="s">
        <v>86</v>
      </c>
      <c r="H467" s="160" t="s">
        <v>92</v>
      </c>
      <c r="I467" s="160" t="s">
        <v>101</v>
      </c>
      <c r="J467" s="160" t="s">
        <v>89</v>
      </c>
      <c r="K467" s="155"/>
      <c r="L467" s="155" t="s">
        <v>90</v>
      </c>
      <c r="M467" s="155"/>
      <c r="N467" s="155" t="str">
        <f t="shared" si="2"/>
        <v>1419644606</v>
      </c>
      <c r="O467" s="155"/>
      <c r="P467" s="155" t="str">
        <f t="shared" si="3"/>
        <v/>
      </c>
      <c r="Q467" s="155" t="str">
        <f t="shared" si="4"/>
        <v/>
      </c>
    </row>
    <row r="468" hidden="1">
      <c r="A468" s="156" t="str">
        <f t="shared" si="1"/>
        <v>1395944606</v>
      </c>
      <c r="B468" s="156">
        <v>13959.0</v>
      </c>
      <c r="C468" s="157">
        <v>0.5520833333333334</v>
      </c>
      <c r="D468" s="158" t="s">
        <v>753</v>
      </c>
      <c r="E468" s="159">
        <v>17526.0</v>
      </c>
      <c r="F468" s="159">
        <v>44606.0</v>
      </c>
      <c r="G468" s="160" t="s">
        <v>86</v>
      </c>
      <c r="H468" s="160" t="s">
        <v>92</v>
      </c>
      <c r="I468" s="160" t="s">
        <v>93</v>
      </c>
      <c r="J468" s="160" t="s">
        <v>164</v>
      </c>
      <c r="K468" s="155"/>
      <c r="L468" s="155" t="s">
        <v>90</v>
      </c>
      <c r="M468" s="155"/>
      <c r="N468" s="155" t="str">
        <f t="shared" si="2"/>
        <v>1395944606</v>
      </c>
      <c r="O468" s="155"/>
      <c r="P468" s="155" t="str">
        <f t="shared" si="3"/>
        <v/>
      </c>
      <c r="Q468" s="155" t="str">
        <f t="shared" si="4"/>
        <v/>
      </c>
    </row>
    <row r="469" hidden="1">
      <c r="A469" s="156" t="str">
        <f t="shared" si="1"/>
        <v>1064644606</v>
      </c>
      <c r="B469" s="156">
        <v>10646.0</v>
      </c>
      <c r="C469" s="157">
        <v>0.5520833333333334</v>
      </c>
      <c r="D469" s="158" t="s">
        <v>754</v>
      </c>
      <c r="E469" s="159">
        <v>12791.0</v>
      </c>
      <c r="F469" s="159">
        <v>44606.0</v>
      </c>
      <c r="G469" s="160" t="s">
        <v>122</v>
      </c>
      <c r="H469" s="160" t="s">
        <v>92</v>
      </c>
      <c r="I469" s="160" t="s">
        <v>101</v>
      </c>
      <c r="J469" s="160" t="s">
        <v>166</v>
      </c>
      <c r="K469" s="155"/>
      <c r="L469" s="155" t="s">
        <v>90</v>
      </c>
      <c r="M469" s="155"/>
      <c r="N469" s="155" t="str">
        <f t="shared" si="2"/>
        <v>1064644606</v>
      </c>
      <c r="O469" s="155"/>
      <c r="P469" s="155" t="str">
        <f t="shared" si="3"/>
        <v/>
      </c>
      <c r="Q469" s="155" t="str">
        <f t="shared" si="4"/>
        <v/>
      </c>
    </row>
    <row r="470" hidden="1">
      <c r="A470" s="156" t="str">
        <f t="shared" si="1"/>
        <v>1789344606</v>
      </c>
      <c r="B470" s="156">
        <v>17893.0</v>
      </c>
      <c r="C470" s="157">
        <v>0.5625</v>
      </c>
      <c r="D470" s="158" t="s">
        <v>755</v>
      </c>
      <c r="E470" s="159">
        <v>17174.0</v>
      </c>
      <c r="F470" s="159">
        <v>44606.0</v>
      </c>
      <c r="G470" s="160" t="s">
        <v>122</v>
      </c>
      <c r="H470" s="160" t="s">
        <v>92</v>
      </c>
      <c r="I470" s="160" t="s">
        <v>93</v>
      </c>
      <c r="J470" s="160" t="s">
        <v>147</v>
      </c>
      <c r="K470" s="155"/>
      <c r="L470" s="155" t="s">
        <v>90</v>
      </c>
      <c r="M470" s="155"/>
      <c r="N470" s="155" t="str">
        <f t="shared" si="2"/>
        <v>1789344606</v>
      </c>
      <c r="O470" s="155"/>
      <c r="P470" s="155" t="str">
        <f t="shared" si="3"/>
        <v/>
      </c>
      <c r="Q470" s="155" t="str">
        <f t="shared" si="4"/>
        <v/>
      </c>
    </row>
    <row r="471" hidden="1">
      <c r="A471" s="156" t="str">
        <f t="shared" si="1"/>
        <v>1597944606</v>
      </c>
      <c r="B471" s="156">
        <v>15979.0</v>
      </c>
      <c r="C471" s="157">
        <v>0.5625</v>
      </c>
      <c r="D471" s="158" t="s">
        <v>756</v>
      </c>
      <c r="E471" s="159">
        <v>22579.0</v>
      </c>
      <c r="F471" s="159">
        <v>44606.0</v>
      </c>
      <c r="G471" s="160" t="s">
        <v>100</v>
      </c>
      <c r="H471" s="160" t="s">
        <v>92</v>
      </c>
      <c r="I471" s="160" t="s">
        <v>101</v>
      </c>
      <c r="J471" s="160" t="s">
        <v>113</v>
      </c>
      <c r="K471" s="155"/>
      <c r="L471" s="155" t="s">
        <v>103</v>
      </c>
      <c r="M471" s="155"/>
      <c r="N471" s="155" t="str">
        <f t="shared" si="2"/>
        <v>1597944606</v>
      </c>
      <c r="O471" s="155"/>
      <c r="P471" s="155" t="str">
        <f t="shared" si="3"/>
        <v/>
      </c>
      <c r="Q471" s="155" t="str">
        <f t="shared" si="4"/>
        <v/>
      </c>
    </row>
    <row r="472" hidden="1">
      <c r="A472" s="156" t="str">
        <f t="shared" si="1"/>
        <v>1720044606</v>
      </c>
      <c r="B472" s="156">
        <v>17200.0</v>
      </c>
      <c r="C472" s="157">
        <v>0.5625</v>
      </c>
      <c r="D472" s="158" t="s">
        <v>757</v>
      </c>
      <c r="E472" s="159">
        <v>27599.0</v>
      </c>
      <c r="F472" s="159">
        <v>44606.0</v>
      </c>
      <c r="G472" s="160" t="s">
        <v>96</v>
      </c>
      <c r="H472" s="160" t="s">
        <v>87</v>
      </c>
      <c r="I472" s="160" t="s">
        <v>97</v>
      </c>
      <c r="J472" s="160" t="s">
        <v>758</v>
      </c>
      <c r="K472" s="155"/>
      <c r="L472" s="155" t="s">
        <v>90</v>
      </c>
      <c r="M472" s="161"/>
      <c r="N472" s="155" t="str">
        <f t="shared" si="2"/>
        <v>1720044606</v>
      </c>
      <c r="O472" s="155"/>
      <c r="P472" s="155" t="str">
        <f t="shared" si="3"/>
        <v/>
      </c>
      <c r="Q472" s="155" t="str">
        <f t="shared" si="4"/>
        <v/>
      </c>
    </row>
    <row r="473" hidden="1">
      <c r="A473" s="156" t="str">
        <f t="shared" si="1"/>
        <v>1595144606</v>
      </c>
      <c r="B473" s="156">
        <v>15951.0</v>
      </c>
      <c r="C473" s="157">
        <v>0.5729166666666666</v>
      </c>
      <c r="D473" s="158" t="s">
        <v>759</v>
      </c>
      <c r="E473" s="159">
        <v>31987.0</v>
      </c>
      <c r="F473" s="159">
        <v>44606.0</v>
      </c>
      <c r="G473" s="160" t="s">
        <v>100</v>
      </c>
      <c r="H473" s="160" t="s">
        <v>87</v>
      </c>
      <c r="I473" s="160" t="s">
        <v>88</v>
      </c>
      <c r="J473" s="160" t="s">
        <v>131</v>
      </c>
      <c r="K473" s="155"/>
      <c r="L473" s="155" t="s">
        <v>103</v>
      </c>
      <c r="M473" s="155"/>
      <c r="N473" s="155" t="str">
        <f t="shared" si="2"/>
        <v>1595144606</v>
      </c>
      <c r="O473" s="155"/>
      <c r="P473" s="155" t="str">
        <f t="shared" si="3"/>
        <v/>
      </c>
      <c r="Q473" s="155" t="str">
        <f t="shared" si="4"/>
        <v/>
      </c>
    </row>
    <row r="474" hidden="1">
      <c r="A474" s="156" t="str">
        <f t="shared" si="1"/>
        <v>1032644606</v>
      </c>
      <c r="B474" s="156">
        <v>10326.0</v>
      </c>
      <c r="C474" s="157">
        <v>0.5729166666666666</v>
      </c>
      <c r="D474" s="158" t="s">
        <v>760</v>
      </c>
      <c r="E474" s="159">
        <v>23490.0</v>
      </c>
      <c r="F474" s="159">
        <v>44606.0</v>
      </c>
      <c r="G474" s="160" t="s">
        <v>86</v>
      </c>
      <c r="H474" s="160" t="s">
        <v>92</v>
      </c>
      <c r="I474" s="160" t="s">
        <v>101</v>
      </c>
      <c r="J474" s="160" t="s">
        <v>174</v>
      </c>
      <c r="K474" s="155"/>
      <c r="L474" s="155" t="s">
        <v>90</v>
      </c>
      <c r="M474" s="161"/>
      <c r="N474" s="155" t="str">
        <f t="shared" si="2"/>
        <v>1032644606</v>
      </c>
      <c r="O474" s="155"/>
      <c r="P474" s="155" t="str">
        <f t="shared" si="3"/>
        <v/>
      </c>
      <c r="Q474" s="155" t="str">
        <f t="shared" si="4"/>
        <v/>
      </c>
    </row>
    <row r="475" hidden="1">
      <c r="A475" s="156" t="str">
        <f t="shared" si="1"/>
        <v>1408844606</v>
      </c>
      <c r="B475" s="156">
        <v>14088.0</v>
      </c>
      <c r="C475" s="157">
        <v>0.5833333333333334</v>
      </c>
      <c r="D475" s="158" t="s">
        <v>761</v>
      </c>
      <c r="E475" s="159">
        <v>22147.0</v>
      </c>
      <c r="F475" s="159">
        <v>44606.0</v>
      </c>
      <c r="G475" s="160" t="s">
        <v>86</v>
      </c>
      <c r="H475" s="160" t="s">
        <v>92</v>
      </c>
      <c r="I475" s="160" t="s">
        <v>93</v>
      </c>
      <c r="J475" s="160" t="s">
        <v>147</v>
      </c>
      <c r="K475" s="155"/>
      <c r="L475" s="155" t="s">
        <v>90</v>
      </c>
      <c r="M475" s="155"/>
      <c r="N475" s="155" t="str">
        <f t="shared" si="2"/>
        <v>1408844606</v>
      </c>
      <c r="O475" s="155"/>
      <c r="P475" s="155" t="str">
        <f t="shared" si="3"/>
        <v/>
      </c>
      <c r="Q475" s="155" t="str">
        <f t="shared" si="4"/>
        <v/>
      </c>
    </row>
    <row r="476" hidden="1">
      <c r="A476" s="156" t="str">
        <f t="shared" si="1"/>
        <v>1558044606</v>
      </c>
      <c r="B476" s="156">
        <v>15580.0</v>
      </c>
      <c r="C476" s="157">
        <v>0.5833333333333334</v>
      </c>
      <c r="D476" s="158" t="s">
        <v>762</v>
      </c>
      <c r="E476" s="159">
        <v>19803.0</v>
      </c>
      <c r="F476" s="159">
        <v>44606.0</v>
      </c>
      <c r="G476" s="160" t="s">
        <v>112</v>
      </c>
      <c r="H476" s="160" t="s">
        <v>92</v>
      </c>
      <c r="I476" s="160" t="s">
        <v>101</v>
      </c>
      <c r="J476" s="160" t="s">
        <v>102</v>
      </c>
      <c r="K476" s="155"/>
      <c r="L476" s="155" t="s">
        <v>103</v>
      </c>
      <c r="M476" s="155"/>
      <c r="N476" s="155" t="str">
        <f t="shared" si="2"/>
        <v>1558044606</v>
      </c>
      <c r="O476" s="155"/>
      <c r="P476" s="155" t="str">
        <f t="shared" si="3"/>
        <v/>
      </c>
      <c r="Q476" s="155" t="str">
        <f t="shared" si="4"/>
        <v/>
      </c>
    </row>
    <row r="477" hidden="1">
      <c r="A477" s="156" t="str">
        <f t="shared" si="1"/>
        <v>1583544606</v>
      </c>
      <c r="B477" s="156">
        <v>15835.0</v>
      </c>
      <c r="C477" s="157">
        <v>0.5833333333333334</v>
      </c>
      <c r="D477" s="158" t="s">
        <v>763</v>
      </c>
      <c r="E477" s="159">
        <v>21919.0</v>
      </c>
      <c r="F477" s="159">
        <v>44606.0</v>
      </c>
      <c r="G477" s="160" t="s">
        <v>112</v>
      </c>
      <c r="H477" s="160" t="s">
        <v>87</v>
      </c>
      <c r="I477" s="160" t="s">
        <v>88</v>
      </c>
      <c r="J477" s="160" t="s">
        <v>131</v>
      </c>
      <c r="K477" s="155"/>
      <c r="L477" s="155" t="s">
        <v>103</v>
      </c>
      <c r="M477" s="161"/>
      <c r="N477" s="155" t="str">
        <f t="shared" si="2"/>
        <v>1583544606</v>
      </c>
      <c r="O477" s="155"/>
      <c r="P477" s="155" t="str">
        <f t="shared" si="3"/>
        <v/>
      </c>
      <c r="Q477" s="155" t="str">
        <f t="shared" si="4"/>
        <v/>
      </c>
    </row>
    <row r="478" hidden="1">
      <c r="A478" s="156" t="str">
        <f t="shared" si="1"/>
        <v>1302344606</v>
      </c>
      <c r="B478" s="156">
        <v>13023.0</v>
      </c>
      <c r="C478" s="157">
        <v>0.59375</v>
      </c>
      <c r="D478" s="158" t="s">
        <v>764</v>
      </c>
      <c r="E478" s="159">
        <v>11936.0</v>
      </c>
      <c r="F478" s="159">
        <v>44606.0</v>
      </c>
      <c r="G478" s="160" t="s">
        <v>122</v>
      </c>
      <c r="H478" s="160" t="s">
        <v>92</v>
      </c>
      <c r="I478" s="160" t="s">
        <v>101</v>
      </c>
      <c r="J478" s="160" t="s">
        <v>89</v>
      </c>
      <c r="K478" s="155"/>
      <c r="L478" s="155" t="s">
        <v>90</v>
      </c>
      <c r="M478" s="161"/>
      <c r="N478" s="155" t="str">
        <f t="shared" si="2"/>
        <v>1302344606</v>
      </c>
      <c r="O478" s="155"/>
      <c r="P478" s="155" t="str">
        <f t="shared" si="3"/>
        <v/>
      </c>
      <c r="Q478" s="155" t="str">
        <f t="shared" si="4"/>
        <v/>
      </c>
    </row>
    <row r="479" hidden="1">
      <c r="A479" s="156" t="str">
        <f t="shared" si="1"/>
        <v>955244606</v>
      </c>
      <c r="B479" s="156">
        <v>9552.0</v>
      </c>
      <c r="C479" s="157">
        <v>0.59375</v>
      </c>
      <c r="D479" s="158" t="s">
        <v>765</v>
      </c>
      <c r="E479" s="159">
        <v>25547.0</v>
      </c>
      <c r="F479" s="159">
        <v>44606.0</v>
      </c>
      <c r="G479" s="160" t="s">
        <v>112</v>
      </c>
      <c r="H479" s="160" t="s">
        <v>87</v>
      </c>
      <c r="I479" s="160" t="s">
        <v>88</v>
      </c>
      <c r="J479" s="160" t="s">
        <v>102</v>
      </c>
      <c r="K479" s="155"/>
      <c r="L479" s="155" t="s">
        <v>103</v>
      </c>
      <c r="M479" s="155"/>
      <c r="N479" s="155" t="str">
        <f t="shared" si="2"/>
        <v>955244606</v>
      </c>
      <c r="O479" s="155"/>
      <c r="P479" s="155" t="str">
        <f t="shared" si="3"/>
        <v/>
      </c>
      <c r="Q479" s="155" t="str">
        <f t="shared" si="4"/>
        <v/>
      </c>
    </row>
    <row r="480" hidden="1">
      <c r="A480" s="156" t="str">
        <f t="shared" si="1"/>
        <v>1774644606</v>
      </c>
      <c r="B480" s="156">
        <v>17746.0</v>
      </c>
      <c r="C480" s="157">
        <v>0.59375</v>
      </c>
      <c r="D480" s="158" t="s">
        <v>766</v>
      </c>
      <c r="E480" s="159">
        <v>23814.0</v>
      </c>
      <c r="F480" s="159">
        <v>44606.0</v>
      </c>
      <c r="G480" s="160" t="s">
        <v>108</v>
      </c>
      <c r="H480" s="160" t="s">
        <v>87</v>
      </c>
      <c r="I480" s="160" t="s">
        <v>97</v>
      </c>
      <c r="J480" s="160" t="s">
        <v>113</v>
      </c>
      <c r="K480" s="155"/>
      <c r="L480" s="155" t="s">
        <v>103</v>
      </c>
      <c r="M480" s="161"/>
      <c r="N480" s="155" t="str">
        <f t="shared" si="2"/>
        <v>1774644606</v>
      </c>
      <c r="O480" s="155"/>
      <c r="P480" s="155" t="str">
        <f t="shared" si="3"/>
        <v/>
      </c>
      <c r="Q480" s="155" t="str">
        <f t="shared" si="4"/>
        <v/>
      </c>
    </row>
    <row r="481" hidden="1">
      <c r="A481" s="156" t="str">
        <f t="shared" si="1"/>
        <v>1809744606</v>
      </c>
      <c r="B481" s="156">
        <v>18097.0</v>
      </c>
      <c r="C481" s="157">
        <v>0.59375</v>
      </c>
      <c r="D481" s="158" t="s">
        <v>767</v>
      </c>
      <c r="E481" s="159">
        <v>28980.0</v>
      </c>
      <c r="F481" s="159">
        <v>44606.0</v>
      </c>
      <c r="G481" s="160" t="s">
        <v>96</v>
      </c>
      <c r="H481" s="160" t="s">
        <v>87</v>
      </c>
      <c r="I481" s="160" t="s">
        <v>97</v>
      </c>
      <c r="J481" s="160" t="s">
        <v>117</v>
      </c>
      <c r="K481" s="155"/>
      <c r="L481" s="155" t="s">
        <v>90</v>
      </c>
      <c r="M481" s="155"/>
      <c r="N481" s="155" t="str">
        <f t="shared" si="2"/>
        <v>1809744606</v>
      </c>
      <c r="O481" s="155"/>
      <c r="P481" s="155" t="str">
        <f t="shared" si="3"/>
        <v/>
      </c>
      <c r="Q481" s="155" t="str">
        <f t="shared" si="4"/>
        <v/>
      </c>
    </row>
    <row r="482" hidden="1">
      <c r="A482" s="156" t="str">
        <f t="shared" si="1"/>
        <v>1123444606</v>
      </c>
      <c r="B482" s="156">
        <v>11234.0</v>
      </c>
      <c r="C482" s="157">
        <v>0.59375</v>
      </c>
      <c r="D482" s="158" t="s">
        <v>768</v>
      </c>
      <c r="E482" s="159">
        <v>26498.0</v>
      </c>
      <c r="F482" s="159">
        <v>44606.0</v>
      </c>
      <c r="G482" s="160" t="s">
        <v>129</v>
      </c>
      <c r="H482" s="160" t="s">
        <v>87</v>
      </c>
      <c r="I482" s="160" t="s">
        <v>97</v>
      </c>
      <c r="J482" s="160" t="s">
        <v>89</v>
      </c>
      <c r="K482" s="155"/>
      <c r="L482" s="155" t="s">
        <v>103</v>
      </c>
      <c r="M482" s="155"/>
      <c r="N482" s="155" t="str">
        <f t="shared" si="2"/>
        <v>1123444606</v>
      </c>
      <c r="O482" s="155"/>
      <c r="P482" s="155" t="str">
        <f t="shared" si="3"/>
        <v/>
      </c>
      <c r="Q482" s="155" t="str">
        <f t="shared" si="4"/>
        <v/>
      </c>
    </row>
    <row r="483" hidden="1">
      <c r="A483" s="156" t="str">
        <f t="shared" si="1"/>
        <v>1357944606</v>
      </c>
      <c r="B483" s="156">
        <v>13579.0</v>
      </c>
      <c r="C483" s="157">
        <v>0.6041666666666666</v>
      </c>
      <c r="D483" s="158" t="s">
        <v>769</v>
      </c>
      <c r="E483" s="159">
        <v>23956.0</v>
      </c>
      <c r="F483" s="159">
        <v>44606.0</v>
      </c>
      <c r="G483" s="160" t="s">
        <v>122</v>
      </c>
      <c r="H483" s="160" t="s">
        <v>92</v>
      </c>
      <c r="I483" s="160" t="s">
        <v>101</v>
      </c>
      <c r="J483" s="160" t="s">
        <v>174</v>
      </c>
      <c r="K483" s="155"/>
      <c r="L483" s="155" t="s">
        <v>90</v>
      </c>
      <c r="M483" s="161"/>
      <c r="N483" s="155" t="str">
        <f t="shared" si="2"/>
        <v>1357944606</v>
      </c>
      <c r="O483" s="155"/>
      <c r="P483" s="155" t="str">
        <f t="shared" si="3"/>
        <v/>
      </c>
      <c r="Q483" s="155" t="str">
        <f t="shared" si="4"/>
        <v/>
      </c>
    </row>
    <row r="484" hidden="1">
      <c r="A484" s="156" t="str">
        <f t="shared" si="1"/>
        <v>1443444606</v>
      </c>
      <c r="B484" s="156">
        <v>14434.0</v>
      </c>
      <c r="C484" s="157">
        <v>0.6041666666666666</v>
      </c>
      <c r="D484" s="158" t="s">
        <v>770</v>
      </c>
      <c r="E484" s="159">
        <v>22526.0</v>
      </c>
      <c r="F484" s="159">
        <v>44606.0</v>
      </c>
      <c r="G484" s="160" t="s">
        <v>122</v>
      </c>
      <c r="H484" s="160" t="s">
        <v>92</v>
      </c>
      <c r="I484" s="160" t="s">
        <v>101</v>
      </c>
      <c r="J484" s="160" t="s">
        <v>405</v>
      </c>
      <c r="K484" s="155"/>
      <c r="L484" s="155" t="s">
        <v>90</v>
      </c>
      <c r="M484" s="161"/>
      <c r="N484" s="155" t="str">
        <f t="shared" si="2"/>
        <v>1443444606</v>
      </c>
      <c r="O484" s="155"/>
      <c r="P484" s="155" t="str">
        <f t="shared" si="3"/>
        <v/>
      </c>
      <c r="Q484" s="155" t="str">
        <f t="shared" si="4"/>
        <v/>
      </c>
    </row>
    <row r="485" hidden="1">
      <c r="A485" s="156" t="str">
        <f t="shared" si="1"/>
        <v>977844606</v>
      </c>
      <c r="B485" s="156">
        <v>9778.0</v>
      </c>
      <c r="C485" s="157">
        <v>0.6145833333333334</v>
      </c>
      <c r="D485" s="158" t="s">
        <v>771</v>
      </c>
      <c r="E485" s="159">
        <v>32095.0</v>
      </c>
      <c r="F485" s="159">
        <v>44606.0</v>
      </c>
      <c r="G485" s="160" t="s">
        <v>108</v>
      </c>
      <c r="H485" s="160" t="s">
        <v>87</v>
      </c>
      <c r="I485" s="160" t="s">
        <v>97</v>
      </c>
      <c r="J485" s="160" t="s">
        <v>772</v>
      </c>
      <c r="K485" s="155"/>
      <c r="L485" s="155" t="s">
        <v>773</v>
      </c>
      <c r="M485" s="161"/>
      <c r="N485" s="155" t="str">
        <f t="shared" si="2"/>
        <v>977844606</v>
      </c>
      <c r="O485" s="155"/>
      <c r="P485" s="155" t="str">
        <f t="shared" si="3"/>
        <v/>
      </c>
      <c r="Q485" s="155" t="str">
        <f t="shared" si="4"/>
        <v/>
      </c>
    </row>
    <row r="486" hidden="1">
      <c r="A486" s="156" t="str">
        <f t="shared" si="1"/>
        <v>1625544606</v>
      </c>
      <c r="B486" s="156">
        <v>16255.0</v>
      </c>
      <c r="C486" s="157">
        <v>0.625</v>
      </c>
      <c r="D486" s="158" t="s">
        <v>774</v>
      </c>
      <c r="E486" s="159">
        <v>18350.0</v>
      </c>
      <c r="F486" s="159">
        <v>44606.0</v>
      </c>
      <c r="G486" s="160" t="s">
        <v>100</v>
      </c>
      <c r="H486" s="160" t="s">
        <v>92</v>
      </c>
      <c r="I486" s="160" t="s">
        <v>101</v>
      </c>
      <c r="J486" s="160" t="s">
        <v>131</v>
      </c>
      <c r="K486" s="155"/>
      <c r="L486" s="155" t="s">
        <v>103</v>
      </c>
      <c r="M486" s="155"/>
      <c r="N486" s="155" t="str">
        <f t="shared" si="2"/>
        <v>1625544606</v>
      </c>
      <c r="O486" s="155"/>
      <c r="P486" s="155" t="str">
        <f t="shared" si="3"/>
        <v/>
      </c>
      <c r="Q486" s="155" t="str">
        <f t="shared" si="4"/>
        <v/>
      </c>
    </row>
    <row r="487" hidden="1">
      <c r="A487" s="156" t="str">
        <f t="shared" si="1"/>
        <v>1397244606</v>
      </c>
      <c r="B487" s="156">
        <v>13972.0</v>
      </c>
      <c r="C487" s="157">
        <v>0.625</v>
      </c>
      <c r="D487" s="158" t="s">
        <v>775</v>
      </c>
      <c r="E487" s="159">
        <v>17231.0</v>
      </c>
      <c r="F487" s="159">
        <v>44606.0</v>
      </c>
      <c r="G487" s="160" t="s">
        <v>112</v>
      </c>
      <c r="H487" s="160" t="s">
        <v>92</v>
      </c>
      <c r="I487" s="160" t="s">
        <v>101</v>
      </c>
      <c r="J487" s="160" t="s">
        <v>224</v>
      </c>
      <c r="K487" s="155"/>
      <c r="L487" s="155" t="s">
        <v>103</v>
      </c>
      <c r="M487" s="161"/>
      <c r="N487" s="155" t="str">
        <f t="shared" si="2"/>
        <v>1397244606</v>
      </c>
      <c r="O487" s="155"/>
      <c r="P487" s="155" t="str">
        <f t="shared" si="3"/>
        <v/>
      </c>
      <c r="Q487" s="155" t="str">
        <f t="shared" si="4"/>
        <v/>
      </c>
    </row>
    <row r="488" hidden="1">
      <c r="A488" s="156" t="str">
        <f t="shared" si="1"/>
        <v>1010044606</v>
      </c>
      <c r="B488" s="156">
        <v>10100.0</v>
      </c>
      <c r="C488" s="157">
        <v>0.6354166666666666</v>
      </c>
      <c r="D488" s="158" t="s">
        <v>776</v>
      </c>
      <c r="E488" s="159">
        <v>21315.0</v>
      </c>
      <c r="F488" s="159">
        <v>44606.0</v>
      </c>
      <c r="G488" s="160" t="s">
        <v>122</v>
      </c>
      <c r="H488" s="160" t="s">
        <v>92</v>
      </c>
      <c r="I488" s="160" t="s">
        <v>93</v>
      </c>
      <c r="J488" s="160" t="s">
        <v>164</v>
      </c>
      <c r="K488" s="155"/>
      <c r="L488" s="155" t="s">
        <v>90</v>
      </c>
      <c r="M488" s="161"/>
      <c r="N488" s="155" t="str">
        <f t="shared" si="2"/>
        <v>1010044606</v>
      </c>
      <c r="O488" s="155"/>
      <c r="P488" s="155" t="str">
        <f t="shared" si="3"/>
        <v/>
      </c>
      <c r="Q488" s="155" t="str">
        <f t="shared" si="4"/>
        <v/>
      </c>
    </row>
    <row r="489" hidden="1">
      <c r="A489" s="156" t="str">
        <f t="shared" si="1"/>
        <v>1297544606</v>
      </c>
      <c r="B489" s="156">
        <v>12975.0</v>
      </c>
      <c r="C489" s="157">
        <v>0.6354166666666666</v>
      </c>
      <c r="D489" s="158" t="s">
        <v>777</v>
      </c>
      <c r="E489" s="159">
        <v>14177.0</v>
      </c>
      <c r="F489" s="159">
        <v>44606.0</v>
      </c>
      <c r="G489" s="160" t="s">
        <v>122</v>
      </c>
      <c r="H489" s="160" t="s">
        <v>92</v>
      </c>
      <c r="I489" s="160" t="s">
        <v>101</v>
      </c>
      <c r="J489" s="160" t="s">
        <v>94</v>
      </c>
      <c r="K489" s="155"/>
      <c r="L489" s="155" t="s">
        <v>90</v>
      </c>
      <c r="M489" s="161"/>
      <c r="N489" s="155" t="str">
        <f t="shared" si="2"/>
        <v>1297544606</v>
      </c>
      <c r="O489" s="155"/>
      <c r="P489" s="155" t="str">
        <f t="shared" si="3"/>
        <v/>
      </c>
      <c r="Q489" s="155" t="str">
        <f t="shared" si="4"/>
        <v/>
      </c>
    </row>
    <row r="490" hidden="1">
      <c r="A490" s="156" t="str">
        <f t="shared" si="1"/>
        <v>930944606</v>
      </c>
      <c r="B490" s="156">
        <v>9309.0</v>
      </c>
      <c r="C490" s="157">
        <v>0.6458333333333334</v>
      </c>
      <c r="D490" s="158" t="s">
        <v>778</v>
      </c>
      <c r="E490" s="159">
        <v>16967.0</v>
      </c>
      <c r="F490" s="159">
        <v>44606.0</v>
      </c>
      <c r="G490" s="160" t="s">
        <v>122</v>
      </c>
      <c r="H490" s="160" t="s">
        <v>87</v>
      </c>
      <c r="I490" s="160" t="s">
        <v>97</v>
      </c>
      <c r="J490" s="160" t="s">
        <v>147</v>
      </c>
      <c r="K490" s="155"/>
      <c r="L490" s="155" t="s">
        <v>90</v>
      </c>
      <c r="M490" s="155"/>
      <c r="N490" s="155" t="str">
        <f t="shared" si="2"/>
        <v>930944606</v>
      </c>
      <c r="O490" s="155"/>
      <c r="P490" s="155" t="str">
        <f t="shared" si="3"/>
        <v/>
      </c>
      <c r="Q490" s="155" t="str">
        <f t="shared" si="4"/>
        <v/>
      </c>
    </row>
    <row r="491" hidden="1">
      <c r="A491" s="156" t="str">
        <f t="shared" si="1"/>
        <v>1272144606</v>
      </c>
      <c r="B491" s="156">
        <v>12721.0</v>
      </c>
      <c r="C491" s="157">
        <v>0.6458333333333334</v>
      </c>
      <c r="D491" s="158" t="s">
        <v>779</v>
      </c>
      <c r="E491" s="159">
        <v>29014.0</v>
      </c>
      <c r="F491" s="159">
        <v>44606.0</v>
      </c>
      <c r="G491" s="160" t="s">
        <v>86</v>
      </c>
      <c r="H491" s="160" t="s">
        <v>92</v>
      </c>
      <c r="I491" s="160" t="s">
        <v>101</v>
      </c>
      <c r="J491" s="160" t="s">
        <v>147</v>
      </c>
      <c r="K491" s="155"/>
      <c r="L491" s="155" t="s">
        <v>90</v>
      </c>
      <c r="M491" s="161"/>
      <c r="N491" s="155" t="str">
        <f t="shared" si="2"/>
        <v>1272144606</v>
      </c>
      <c r="O491" s="155"/>
      <c r="P491" s="155" t="str">
        <f t="shared" si="3"/>
        <v/>
      </c>
      <c r="Q491" s="155" t="str">
        <f t="shared" si="4"/>
        <v/>
      </c>
    </row>
    <row r="492" hidden="1">
      <c r="A492" s="156" t="str">
        <f t="shared" si="1"/>
        <v>1332944606</v>
      </c>
      <c r="B492" s="156">
        <v>13329.0</v>
      </c>
      <c r="C492" s="157">
        <v>0.6458333333333334</v>
      </c>
      <c r="D492" s="158" t="s">
        <v>780</v>
      </c>
      <c r="E492" s="159">
        <v>26626.0</v>
      </c>
      <c r="F492" s="159">
        <v>44606.0</v>
      </c>
      <c r="G492" s="160" t="s">
        <v>86</v>
      </c>
      <c r="H492" s="160" t="s">
        <v>92</v>
      </c>
      <c r="I492" s="160" t="s">
        <v>93</v>
      </c>
      <c r="J492" s="160" t="s">
        <v>117</v>
      </c>
      <c r="K492" s="155"/>
      <c r="L492" s="155" t="s">
        <v>90</v>
      </c>
      <c r="M492" s="155"/>
      <c r="N492" s="155" t="str">
        <f t="shared" si="2"/>
        <v>1332944606</v>
      </c>
      <c r="O492" s="155"/>
      <c r="P492" s="155" t="str">
        <f t="shared" si="3"/>
        <v/>
      </c>
      <c r="Q492" s="155" t="str">
        <f t="shared" si="4"/>
        <v/>
      </c>
    </row>
    <row r="493" hidden="1">
      <c r="A493" s="156" t="str">
        <f t="shared" si="1"/>
        <v>1174244607</v>
      </c>
      <c r="B493" s="156">
        <v>11742.0</v>
      </c>
      <c r="C493" s="157">
        <v>0.3125</v>
      </c>
      <c r="D493" s="158" t="s">
        <v>781</v>
      </c>
      <c r="E493" s="159">
        <v>18849.0</v>
      </c>
      <c r="F493" s="159">
        <v>44607.0</v>
      </c>
      <c r="G493" s="160" t="s">
        <v>100</v>
      </c>
      <c r="H493" s="160" t="s">
        <v>87</v>
      </c>
      <c r="I493" s="160" t="s">
        <v>97</v>
      </c>
      <c r="J493" s="160" t="s">
        <v>119</v>
      </c>
      <c r="K493" s="155"/>
      <c r="L493" s="155" t="s">
        <v>103</v>
      </c>
      <c r="M493" s="155"/>
      <c r="N493" s="155" t="str">
        <f t="shared" si="2"/>
        <v>1174244607</v>
      </c>
      <c r="O493" s="155"/>
      <c r="P493" s="155" t="str">
        <f t="shared" si="3"/>
        <v/>
      </c>
      <c r="Q493" s="155" t="str">
        <f t="shared" si="4"/>
        <v/>
      </c>
    </row>
    <row r="494" hidden="1">
      <c r="A494" s="156" t="str">
        <f t="shared" si="1"/>
        <v>1005844607</v>
      </c>
      <c r="B494" s="156">
        <v>10058.0</v>
      </c>
      <c r="C494" s="157">
        <v>0.3333333333333333</v>
      </c>
      <c r="D494" s="158" t="s">
        <v>782</v>
      </c>
      <c r="E494" s="159">
        <v>23141.0</v>
      </c>
      <c r="F494" s="159">
        <v>44607.0</v>
      </c>
      <c r="G494" s="160" t="s">
        <v>100</v>
      </c>
      <c r="H494" s="160" t="s">
        <v>92</v>
      </c>
      <c r="I494" s="160" t="s">
        <v>101</v>
      </c>
      <c r="J494" s="160" t="s">
        <v>131</v>
      </c>
      <c r="K494" s="155"/>
      <c r="L494" s="155" t="s">
        <v>103</v>
      </c>
      <c r="M494" s="161"/>
      <c r="N494" s="155" t="str">
        <f t="shared" si="2"/>
        <v>1005844607</v>
      </c>
      <c r="O494" s="155"/>
      <c r="P494" s="155" t="str">
        <f t="shared" si="3"/>
        <v/>
      </c>
      <c r="Q494" s="155" t="str">
        <f t="shared" si="4"/>
        <v/>
      </c>
    </row>
    <row r="495" hidden="1">
      <c r="A495" s="156" t="str">
        <f t="shared" si="1"/>
        <v>1060444607</v>
      </c>
      <c r="B495" s="156">
        <v>10604.0</v>
      </c>
      <c r="C495" s="157">
        <v>0.34375</v>
      </c>
      <c r="D495" s="158" t="s">
        <v>783</v>
      </c>
      <c r="E495" s="159">
        <v>30878.0</v>
      </c>
      <c r="F495" s="159">
        <v>44607.0</v>
      </c>
      <c r="G495" s="160" t="s">
        <v>86</v>
      </c>
      <c r="H495" s="160" t="s">
        <v>92</v>
      </c>
      <c r="I495" s="160" t="s">
        <v>93</v>
      </c>
      <c r="J495" s="160" t="s">
        <v>147</v>
      </c>
      <c r="K495" s="155"/>
      <c r="L495" s="155" t="s">
        <v>90</v>
      </c>
      <c r="M495" s="155"/>
      <c r="N495" s="155" t="str">
        <f t="shared" si="2"/>
        <v>1060444607</v>
      </c>
      <c r="O495" s="155"/>
      <c r="P495" s="155" t="str">
        <f t="shared" si="3"/>
        <v/>
      </c>
      <c r="Q495" s="155" t="str">
        <f t="shared" si="4"/>
        <v/>
      </c>
    </row>
    <row r="496" hidden="1">
      <c r="A496" s="156" t="str">
        <f t="shared" si="1"/>
        <v>1798044607</v>
      </c>
      <c r="B496" s="156">
        <v>17980.0</v>
      </c>
      <c r="C496" s="157">
        <v>0.34375</v>
      </c>
      <c r="D496" s="158" t="s">
        <v>784</v>
      </c>
      <c r="E496" s="159">
        <v>23385.0</v>
      </c>
      <c r="F496" s="159">
        <v>44607.0</v>
      </c>
      <c r="G496" s="160" t="s">
        <v>96</v>
      </c>
      <c r="H496" s="160" t="s">
        <v>87</v>
      </c>
      <c r="I496" s="160" t="s">
        <v>97</v>
      </c>
      <c r="J496" s="160" t="s">
        <v>98</v>
      </c>
      <c r="K496" s="155"/>
      <c r="L496" s="155" t="s">
        <v>90</v>
      </c>
      <c r="M496" s="155"/>
      <c r="N496" s="155" t="str">
        <f t="shared" si="2"/>
        <v>1798044607</v>
      </c>
      <c r="O496" s="155"/>
      <c r="P496" s="155" t="str">
        <f t="shared" si="3"/>
        <v/>
      </c>
      <c r="Q496" s="155" t="str">
        <f t="shared" si="4"/>
        <v/>
      </c>
    </row>
    <row r="497" hidden="1">
      <c r="A497" s="156" t="str">
        <f t="shared" si="1"/>
        <v>1717344607</v>
      </c>
      <c r="B497" s="156">
        <v>17173.0</v>
      </c>
      <c r="C497" s="157">
        <v>0.34375</v>
      </c>
      <c r="D497" s="158" t="s">
        <v>785</v>
      </c>
      <c r="E497" s="159">
        <v>29239.0</v>
      </c>
      <c r="F497" s="159">
        <v>44607.0</v>
      </c>
      <c r="G497" s="160" t="s">
        <v>96</v>
      </c>
      <c r="H497" s="160" t="s">
        <v>87</v>
      </c>
      <c r="I497" s="160" t="s">
        <v>97</v>
      </c>
      <c r="J497" s="160" t="s">
        <v>174</v>
      </c>
      <c r="K497" s="155"/>
      <c r="L497" s="155" t="s">
        <v>90</v>
      </c>
      <c r="M497" s="155"/>
      <c r="N497" s="155" t="str">
        <f t="shared" si="2"/>
        <v>1717344607</v>
      </c>
      <c r="O497" s="155"/>
      <c r="P497" s="155" t="str">
        <f t="shared" si="3"/>
        <v/>
      </c>
      <c r="Q497" s="155" t="str">
        <f t="shared" si="4"/>
        <v/>
      </c>
    </row>
    <row r="498" hidden="1">
      <c r="A498" s="156" t="str">
        <f t="shared" si="1"/>
        <v>1743144607</v>
      </c>
      <c r="B498" s="156">
        <v>17431.0</v>
      </c>
      <c r="C498" s="157">
        <v>0.3541666666666667</v>
      </c>
      <c r="D498" s="158" t="s">
        <v>786</v>
      </c>
      <c r="E498" s="159">
        <v>30474.0</v>
      </c>
      <c r="F498" s="159">
        <v>44607.0</v>
      </c>
      <c r="G498" s="160" t="s">
        <v>112</v>
      </c>
      <c r="H498" s="160" t="s">
        <v>92</v>
      </c>
      <c r="I498" s="160" t="s">
        <v>93</v>
      </c>
      <c r="J498" s="160" t="s">
        <v>197</v>
      </c>
      <c r="K498" s="155"/>
      <c r="L498" s="155" t="s">
        <v>103</v>
      </c>
      <c r="M498" s="155"/>
      <c r="N498" s="155" t="str">
        <f t="shared" si="2"/>
        <v>1743144607</v>
      </c>
      <c r="O498" s="155"/>
      <c r="P498" s="155" t="str">
        <f t="shared" si="3"/>
        <v/>
      </c>
      <c r="Q498" s="155" t="str">
        <f t="shared" si="4"/>
        <v/>
      </c>
    </row>
    <row r="499" hidden="1">
      <c r="A499" s="156" t="str">
        <f t="shared" si="1"/>
        <v>971744607</v>
      </c>
      <c r="B499" s="156">
        <v>9717.0</v>
      </c>
      <c r="C499" s="157">
        <v>0.3541666666666667</v>
      </c>
      <c r="D499" s="158" t="s">
        <v>787</v>
      </c>
      <c r="E499" s="159">
        <v>21889.0</v>
      </c>
      <c r="F499" s="159">
        <v>44607.0</v>
      </c>
      <c r="G499" s="160" t="s">
        <v>86</v>
      </c>
      <c r="H499" s="160" t="s">
        <v>92</v>
      </c>
      <c r="I499" s="160" t="s">
        <v>101</v>
      </c>
      <c r="J499" s="160" t="s">
        <v>89</v>
      </c>
      <c r="K499" s="155"/>
      <c r="L499" s="155" t="s">
        <v>90</v>
      </c>
      <c r="M499" s="161"/>
      <c r="N499" s="155" t="str">
        <f t="shared" si="2"/>
        <v>971744607</v>
      </c>
      <c r="O499" s="155"/>
      <c r="P499" s="155" t="str">
        <f t="shared" si="3"/>
        <v/>
      </c>
      <c r="Q499" s="155" t="str">
        <f t="shared" si="4"/>
        <v/>
      </c>
    </row>
    <row r="500" hidden="1">
      <c r="A500" s="156" t="str">
        <f t="shared" si="1"/>
        <v>1405044607</v>
      </c>
      <c r="B500" s="156">
        <v>14050.0</v>
      </c>
      <c r="C500" s="157">
        <v>0.375</v>
      </c>
      <c r="D500" s="158" t="s">
        <v>788</v>
      </c>
      <c r="E500" s="159">
        <v>20523.0</v>
      </c>
      <c r="F500" s="159">
        <v>44607.0</v>
      </c>
      <c r="G500" s="160" t="s">
        <v>86</v>
      </c>
      <c r="H500" s="160" t="s">
        <v>92</v>
      </c>
      <c r="I500" s="160" t="s">
        <v>93</v>
      </c>
      <c r="J500" s="160" t="s">
        <v>147</v>
      </c>
      <c r="K500" s="155"/>
      <c r="L500" s="155" t="s">
        <v>90</v>
      </c>
      <c r="M500" s="161"/>
      <c r="N500" s="155" t="str">
        <f t="shared" si="2"/>
        <v>1405044607</v>
      </c>
      <c r="O500" s="155"/>
      <c r="P500" s="155" t="str">
        <f t="shared" si="3"/>
        <v/>
      </c>
      <c r="Q500" s="155" t="str">
        <f t="shared" si="4"/>
        <v/>
      </c>
    </row>
    <row r="501" hidden="1">
      <c r="A501" s="156" t="str">
        <f t="shared" si="1"/>
        <v>1646744607</v>
      </c>
      <c r="B501" s="156">
        <v>16467.0</v>
      </c>
      <c r="C501" s="157">
        <v>0.3958333333333333</v>
      </c>
      <c r="D501" s="158" t="s">
        <v>789</v>
      </c>
      <c r="E501" s="159">
        <v>25813.0</v>
      </c>
      <c r="F501" s="159">
        <v>44607.0</v>
      </c>
      <c r="G501" s="160" t="s">
        <v>86</v>
      </c>
      <c r="H501" s="160" t="s">
        <v>92</v>
      </c>
      <c r="I501" s="160" t="s">
        <v>93</v>
      </c>
      <c r="J501" s="160" t="s">
        <v>89</v>
      </c>
      <c r="K501" s="155"/>
      <c r="L501" s="155" t="s">
        <v>90</v>
      </c>
      <c r="M501" s="155"/>
      <c r="N501" s="155" t="str">
        <f t="shared" si="2"/>
        <v>1646744607</v>
      </c>
      <c r="O501" s="155"/>
      <c r="P501" s="155" t="str">
        <f t="shared" si="3"/>
        <v/>
      </c>
      <c r="Q501" s="155" t="str">
        <f t="shared" si="4"/>
        <v/>
      </c>
    </row>
    <row r="502" hidden="1">
      <c r="A502" s="156" t="str">
        <f t="shared" si="1"/>
        <v>1552444607</v>
      </c>
      <c r="B502" s="156">
        <v>15524.0</v>
      </c>
      <c r="C502" s="157">
        <v>0.3958333333333333</v>
      </c>
      <c r="D502" s="158" t="s">
        <v>790</v>
      </c>
      <c r="E502" s="159">
        <v>19310.0</v>
      </c>
      <c r="F502" s="159">
        <v>44607.0</v>
      </c>
      <c r="G502" s="160" t="s">
        <v>112</v>
      </c>
      <c r="H502" s="160" t="s">
        <v>92</v>
      </c>
      <c r="I502" s="160" t="s">
        <v>93</v>
      </c>
      <c r="J502" s="160" t="s">
        <v>102</v>
      </c>
      <c r="K502" s="155"/>
      <c r="L502" s="155" t="s">
        <v>103</v>
      </c>
      <c r="M502" s="155"/>
      <c r="N502" s="155" t="str">
        <f t="shared" si="2"/>
        <v>1552444607</v>
      </c>
      <c r="O502" s="155"/>
      <c r="P502" s="155" t="str">
        <f t="shared" si="3"/>
        <v/>
      </c>
      <c r="Q502" s="155" t="str">
        <f t="shared" si="4"/>
        <v/>
      </c>
    </row>
    <row r="503" hidden="1">
      <c r="A503" s="156" t="str">
        <f t="shared" si="1"/>
        <v>1017444607</v>
      </c>
      <c r="B503" s="156">
        <v>10174.0</v>
      </c>
      <c r="C503" s="157">
        <v>0.3958333333333333</v>
      </c>
      <c r="D503" s="158" t="s">
        <v>791</v>
      </c>
      <c r="E503" s="159">
        <v>13226.0</v>
      </c>
      <c r="F503" s="159">
        <v>44607.0</v>
      </c>
      <c r="G503" s="160" t="s">
        <v>100</v>
      </c>
      <c r="H503" s="160" t="s">
        <v>87</v>
      </c>
      <c r="I503" s="160" t="s">
        <v>88</v>
      </c>
      <c r="J503" s="160" t="s">
        <v>102</v>
      </c>
      <c r="K503" s="155"/>
      <c r="L503" s="155" t="s">
        <v>103</v>
      </c>
      <c r="M503" s="161"/>
      <c r="N503" s="155" t="str">
        <f t="shared" si="2"/>
        <v>1017444607</v>
      </c>
      <c r="O503" s="155"/>
      <c r="P503" s="155" t="str">
        <f t="shared" si="3"/>
        <v/>
      </c>
      <c r="Q503" s="155" t="str">
        <f t="shared" si="4"/>
        <v/>
      </c>
    </row>
    <row r="504" hidden="1">
      <c r="A504" s="156" t="str">
        <f t="shared" si="1"/>
        <v>1354644607</v>
      </c>
      <c r="B504" s="156">
        <v>13546.0</v>
      </c>
      <c r="C504" s="157">
        <v>0.3958333333333333</v>
      </c>
      <c r="D504" s="158" t="s">
        <v>792</v>
      </c>
      <c r="E504" s="159">
        <v>17856.0</v>
      </c>
      <c r="F504" s="159">
        <v>44607.0</v>
      </c>
      <c r="G504" s="160" t="s">
        <v>100</v>
      </c>
      <c r="H504" s="160" t="s">
        <v>92</v>
      </c>
      <c r="I504" s="160" t="s">
        <v>101</v>
      </c>
      <c r="J504" s="160" t="s">
        <v>102</v>
      </c>
      <c r="K504" s="155"/>
      <c r="L504" s="155" t="s">
        <v>103</v>
      </c>
      <c r="M504" s="161"/>
      <c r="N504" s="155" t="str">
        <f t="shared" si="2"/>
        <v>1354644607</v>
      </c>
      <c r="O504" s="155"/>
      <c r="P504" s="155" t="str">
        <f t="shared" si="3"/>
        <v/>
      </c>
      <c r="Q504" s="155" t="str">
        <f t="shared" si="4"/>
        <v/>
      </c>
    </row>
    <row r="505" hidden="1">
      <c r="A505" s="156" t="str">
        <f t="shared" si="1"/>
        <v>1807544607</v>
      </c>
      <c r="B505" s="156">
        <v>18075.0</v>
      </c>
      <c r="C505" s="157">
        <v>0.3958333333333333</v>
      </c>
      <c r="D505" s="158" t="s">
        <v>793</v>
      </c>
      <c r="E505" s="159">
        <v>22229.0</v>
      </c>
      <c r="F505" s="159">
        <v>44607.0</v>
      </c>
      <c r="G505" s="160" t="s">
        <v>108</v>
      </c>
      <c r="H505" s="160" t="s">
        <v>87</v>
      </c>
      <c r="I505" s="160" t="s">
        <v>97</v>
      </c>
      <c r="J505" s="160" t="s">
        <v>549</v>
      </c>
      <c r="K505" s="155"/>
      <c r="L505" s="155" t="s">
        <v>103</v>
      </c>
      <c r="M505" s="161"/>
      <c r="N505" s="155" t="str">
        <f t="shared" si="2"/>
        <v>1807544607</v>
      </c>
      <c r="O505" s="155"/>
      <c r="P505" s="155" t="str">
        <f t="shared" si="3"/>
        <v/>
      </c>
      <c r="Q505" s="155" t="str">
        <f t="shared" si="4"/>
        <v/>
      </c>
    </row>
    <row r="506" hidden="1">
      <c r="A506" s="156" t="str">
        <f t="shared" si="1"/>
        <v>1515444607</v>
      </c>
      <c r="B506" s="156">
        <v>15154.0</v>
      </c>
      <c r="C506" s="157">
        <v>0.40625</v>
      </c>
      <c r="D506" s="158" t="s">
        <v>794</v>
      </c>
      <c r="E506" s="159">
        <v>19976.0</v>
      </c>
      <c r="F506" s="159">
        <v>44607.0</v>
      </c>
      <c r="G506" s="160" t="s">
        <v>100</v>
      </c>
      <c r="H506" s="160" t="s">
        <v>92</v>
      </c>
      <c r="I506" s="160" t="s">
        <v>93</v>
      </c>
      <c r="J506" s="160" t="s">
        <v>131</v>
      </c>
      <c r="K506" s="155"/>
      <c r="L506" s="155" t="s">
        <v>103</v>
      </c>
      <c r="M506" s="161"/>
      <c r="N506" s="155" t="str">
        <f t="shared" si="2"/>
        <v>1515444607</v>
      </c>
      <c r="O506" s="155"/>
      <c r="P506" s="155" t="str">
        <f t="shared" si="3"/>
        <v/>
      </c>
      <c r="Q506" s="155" t="str">
        <f t="shared" si="4"/>
        <v/>
      </c>
    </row>
    <row r="507" hidden="1">
      <c r="A507" s="156" t="str">
        <f t="shared" si="1"/>
        <v>1615644607</v>
      </c>
      <c r="B507" s="156">
        <v>16156.0</v>
      </c>
      <c r="C507" s="157">
        <v>0.40625</v>
      </c>
      <c r="D507" s="158" t="s">
        <v>795</v>
      </c>
      <c r="E507" s="159">
        <v>29705.0</v>
      </c>
      <c r="F507" s="159">
        <v>44607.0</v>
      </c>
      <c r="G507" s="160" t="s">
        <v>122</v>
      </c>
      <c r="H507" s="160" t="s">
        <v>92</v>
      </c>
      <c r="I507" s="160" t="s">
        <v>93</v>
      </c>
      <c r="J507" s="160" t="s">
        <v>174</v>
      </c>
      <c r="K507" s="155"/>
      <c r="L507" s="155" t="s">
        <v>90</v>
      </c>
      <c r="M507" s="155"/>
      <c r="N507" s="155" t="str">
        <f t="shared" si="2"/>
        <v>1615644607</v>
      </c>
      <c r="O507" s="155"/>
      <c r="P507" s="155" t="str">
        <f t="shared" si="3"/>
        <v/>
      </c>
      <c r="Q507" s="155" t="str">
        <f t="shared" si="4"/>
        <v/>
      </c>
    </row>
    <row r="508" hidden="1">
      <c r="A508" s="156" t="str">
        <f t="shared" si="1"/>
        <v>1807844607</v>
      </c>
      <c r="B508" s="156">
        <v>18078.0</v>
      </c>
      <c r="C508" s="157">
        <v>0.4166666666666667</v>
      </c>
      <c r="D508" s="158" t="s">
        <v>796</v>
      </c>
      <c r="E508" s="159">
        <v>35070.0</v>
      </c>
      <c r="F508" s="159">
        <v>44607.0</v>
      </c>
      <c r="G508" s="160" t="s">
        <v>96</v>
      </c>
      <c r="H508" s="160" t="s">
        <v>87</v>
      </c>
      <c r="I508" s="160" t="s">
        <v>97</v>
      </c>
      <c r="J508" s="160" t="s">
        <v>147</v>
      </c>
      <c r="K508" s="155"/>
      <c r="L508" s="155" t="s">
        <v>90</v>
      </c>
      <c r="M508" s="155"/>
      <c r="N508" s="155" t="str">
        <f t="shared" si="2"/>
        <v>1807844607</v>
      </c>
      <c r="O508" s="155"/>
      <c r="P508" s="155" t="str">
        <f t="shared" si="3"/>
        <v/>
      </c>
      <c r="Q508" s="155" t="str">
        <f t="shared" si="4"/>
        <v/>
      </c>
    </row>
    <row r="509" hidden="1">
      <c r="A509" s="156" t="str">
        <f t="shared" si="1"/>
        <v>1482844607</v>
      </c>
      <c r="B509" s="156">
        <v>14828.0</v>
      </c>
      <c r="C509" s="157">
        <v>0.4166666666666667</v>
      </c>
      <c r="D509" s="158" t="s">
        <v>797</v>
      </c>
      <c r="E509" s="159">
        <v>25524.0</v>
      </c>
      <c r="F509" s="159">
        <v>44607.0</v>
      </c>
      <c r="G509" s="160" t="s">
        <v>86</v>
      </c>
      <c r="H509" s="160" t="s">
        <v>87</v>
      </c>
      <c r="I509" s="160" t="s">
        <v>97</v>
      </c>
      <c r="J509" s="160" t="s">
        <v>218</v>
      </c>
      <c r="K509" s="155"/>
      <c r="L509" s="155" t="s">
        <v>90</v>
      </c>
      <c r="M509" s="155"/>
      <c r="N509" s="155" t="str">
        <f t="shared" si="2"/>
        <v>1482844607</v>
      </c>
      <c r="O509" s="155"/>
      <c r="P509" s="155" t="str">
        <f t="shared" si="3"/>
        <v/>
      </c>
      <c r="Q509" s="155" t="str">
        <f t="shared" si="4"/>
        <v/>
      </c>
    </row>
    <row r="510" hidden="1">
      <c r="A510" s="156" t="str">
        <f t="shared" si="1"/>
        <v>1560844607</v>
      </c>
      <c r="B510" s="156">
        <v>15608.0</v>
      </c>
      <c r="C510" s="157">
        <v>0.4166666666666667</v>
      </c>
      <c r="D510" s="158" t="s">
        <v>798</v>
      </c>
      <c r="E510" s="159">
        <v>20238.0</v>
      </c>
      <c r="F510" s="159">
        <v>44607.0</v>
      </c>
      <c r="G510" s="160" t="s">
        <v>100</v>
      </c>
      <c r="H510" s="160" t="s">
        <v>92</v>
      </c>
      <c r="I510" s="160" t="s">
        <v>93</v>
      </c>
      <c r="J510" s="160" t="s">
        <v>131</v>
      </c>
      <c r="K510" s="155"/>
      <c r="L510" s="155" t="s">
        <v>103</v>
      </c>
      <c r="M510" s="155"/>
      <c r="N510" s="155" t="str">
        <f t="shared" si="2"/>
        <v>1560844607</v>
      </c>
      <c r="O510" s="155"/>
      <c r="P510" s="155" t="str">
        <f t="shared" si="3"/>
        <v/>
      </c>
      <c r="Q510" s="155" t="str">
        <f t="shared" si="4"/>
        <v/>
      </c>
    </row>
    <row r="511" hidden="1">
      <c r="A511" s="156" t="str">
        <f t="shared" si="1"/>
        <v>1335544607</v>
      </c>
      <c r="B511" s="156">
        <v>13355.0</v>
      </c>
      <c r="C511" s="157">
        <v>0.4375</v>
      </c>
      <c r="D511" s="158" t="s">
        <v>799</v>
      </c>
      <c r="E511" s="159">
        <v>27322.0</v>
      </c>
      <c r="F511" s="159">
        <v>44607.0</v>
      </c>
      <c r="G511" s="160" t="s">
        <v>122</v>
      </c>
      <c r="H511" s="160" t="s">
        <v>92</v>
      </c>
      <c r="I511" s="160" t="s">
        <v>93</v>
      </c>
      <c r="J511" s="160" t="s">
        <v>242</v>
      </c>
      <c r="K511" s="155"/>
      <c r="L511" s="155" t="s">
        <v>90</v>
      </c>
      <c r="M511" s="161"/>
      <c r="N511" s="155" t="str">
        <f t="shared" si="2"/>
        <v>1335544607</v>
      </c>
      <c r="O511" s="155"/>
      <c r="P511" s="155" t="str">
        <f t="shared" si="3"/>
        <v/>
      </c>
      <c r="Q511" s="155" t="str">
        <f t="shared" si="4"/>
        <v/>
      </c>
    </row>
    <row r="512" hidden="1">
      <c r="A512" s="156" t="str">
        <f t="shared" si="1"/>
        <v>1394644607</v>
      </c>
      <c r="B512" s="156">
        <v>13946.0</v>
      </c>
      <c r="C512" s="157">
        <v>0.4375</v>
      </c>
      <c r="D512" s="158" t="s">
        <v>800</v>
      </c>
      <c r="E512" s="159">
        <v>26251.0</v>
      </c>
      <c r="F512" s="159">
        <v>44607.0</v>
      </c>
      <c r="G512" s="160" t="s">
        <v>86</v>
      </c>
      <c r="H512" s="160" t="s">
        <v>92</v>
      </c>
      <c r="I512" s="160" t="s">
        <v>101</v>
      </c>
      <c r="J512" s="160" t="s">
        <v>147</v>
      </c>
      <c r="K512" s="155"/>
      <c r="L512" s="155" t="s">
        <v>90</v>
      </c>
      <c r="M512" s="161"/>
      <c r="N512" s="155" t="str">
        <f t="shared" si="2"/>
        <v>1394644607</v>
      </c>
      <c r="O512" s="155"/>
      <c r="P512" s="155" t="str">
        <f t="shared" si="3"/>
        <v/>
      </c>
      <c r="Q512" s="155" t="str">
        <f t="shared" si="4"/>
        <v/>
      </c>
    </row>
    <row r="513" hidden="1">
      <c r="A513" s="156" t="str">
        <f t="shared" si="1"/>
        <v>1715744607</v>
      </c>
      <c r="B513" s="156">
        <v>17157.0</v>
      </c>
      <c r="C513" s="157">
        <v>0.4375</v>
      </c>
      <c r="D513" s="158" t="s">
        <v>801</v>
      </c>
      <c r="E513" s="159">
        <v>21795.0</v>
      </c>
      <c r="F513" s="159">
        <v>44607.0</v>
      </c>
      <c r="G513" s="160" t="s">
        <v>86</v>
      </c>
      <c r="H513" s="160" t="s">
        <v>92</v>
      </c>
      <c r="I513" s="160" t="s">
        <v>101</v>
      </c>
      <c r="J513" s="160" t="s">
        <v>335</v>
      </c>
      <c r="K513" s="155"/>
      <c r="L513" s="155" t="s">
        <v>90</v>
      </c>
      <c r="M513" s="155"/>
      <c r="N513" s="155" t="str">
        <f t="shared" si="2"/>
        <v>1715744607</v>
      </c>
      <c r="O513" s="155"/>
      <c r="P513" s="155" t="str">
        <f t="shared" si="3"/>
        <v/>
      </c>
      <c r="Q513" s="155" t="str">
        <f t="shared" si="4"/>
        <v/>
      </c>
    </row>
    <row r="514" hidden="1">
      <c r="A514" s="156" t="str">
        <f t="shared" si="1"/>
        <v>1809544607</v>
      </c>
      <c r="B514" s="156">
        <v>18095.0</v>
      </c>
      <c r="C514" s="157">
        <v>0.4479166666666667</v>
      </c>
      <c r="D514" s="158" t="s">
        <v>802</v>
      </c>
      <c r="E514" s="159">
        <v>15672.0</v>
      </c>
      <c r="F514" s="159">
        <v>44607.0</v>
      </c>
      <c r="G514" s="160" t="s">
        <v>108</v>
      </c>
      <c r="H514" s="160" t="s">
        <v>87</v>
      </c>
      <c r="I514" s="160" t="s">
        <v>97</v>
      </c>
      <c r="J514" s="160" t="s">
        <v>102</v>
      </c>
      <c r="K514" s="155"/>
      <c r="L514" s="155" t="s">
        <v>103</v>
      </c>
      <c r="M514" s="155"/>
      <c r="N514" s="155" t="str">
        <f t="shared" si="2"/>
        <v>1809544607</v>
      </c>
      <c r="O514" s="155"/>
      <c r="P514" s="155" t="str">
        <f t="shared" si="3"/>
        <v/>
      </c>
      <c r="Q514" s="155" t="str">
        <f t="shared" si="4"/>
        <v/>
      </c>
    </row>
    <row r="515" hidden="1">
      <c r="A515" s="156" t="str">
        <f t="shared" si="1"/>
        <v>1587344607</v>
      </c>
      <c r="B515" s="156">
        <v>15873.0</v>
      </c>
      <c r="C515" s="157">
        <v>0.4479166666666667</v>
      </c>
      <c r="D515" s="158" t="s">
        <v>803</v>
      </c>
      <c r="E515" s="159">
        <v>17286.0</v>
      </c>
      <c r="F515" s="159">
        <v>44607.0</v>
      </c>
      <c r="G515" s="160" t="s">
        <v>86</v>
      </c>
      <c r="H515" s="160" t="s">
        <v>87</v>
      </c>
      <c r="I515" s="160" t="s">
        <v>97</v>
      </c>
      <c r="J515" s="160" t="s">
        <v>218</v>
      </c>
      <c r="K515" s="155"/>
      <c r="L515" s="155" t="s">
        <v>90</v>
      </c>
      <c r="M515" s="155"/>
      <c r="N515" s="155" t="str">
        <f t="shared" si="2"/>
        <v>1587344607</v>
      </c>
      <c r="O515" s="155"/>
      <c r="P515" s="155" t="str">
        <f t="shared" si="3"/>
        <v/>
      </c>
      <c r="Q515" s="155" t="str">
        <f t="shared" si="4"/>
        <v/>
      </c>
    </row>
    <row r="516" hidden="1">
      <c r="A516" s="156" t="str">
        <f t="shared" si="1"/>
        <v>1293044607</v>
      </c>
      <c r="B516" s="156">
        <v>12930.0</v>
      </c>
      <c r="C516" s="157">
        <v>0.4479166666666667</v>
      </c>
      <c r="D516" s="158" t="s">
        <v>804</v>
      </c>
      <c r="E516" s="159">
        <v>21097.0</v>
      </c>
      <c r="F516" s="159">
        <v>44607.0</v>
      </c>
      <c r="G516" s="160" t="s">
        <v>86</v>
      </c>
      <c r="H516" s="160" t="s">
        <v>92</v>
      </c>
      <c r="I516" s="160" t="s">
        <v>93</v>
      </c>
      <c r="J516" s="160" t="s">
        <v>147</v>
      </c>
      <c r="K516" s="155"/>
      <c r="L516" s="155" t="s">
        <v>90</v>
      </c>
      <c r="M516" s="155"/>
      <c r="N516" s="155" t="str">
        <f t="shared" si="2"/>
        <v>1293044607</v>
      </c>
      <c r="O516" s="155"/>
      <c r="P516" s="155" t="str">
        <f t="shared" si="3"/>
        <v/>
      </c>
      <c r="Q516" s="155" t="str">
        <f t="shared" si="4"/>
        <v/>
      </c>
    </row>
    <row r="517" hidden="1">
      <c r="A517" s="156" t="str">
        <f t="shared" si="1"/>
        <v>1810644607</v>
      </c>
      <c r="B517" s="156">
        <v>18106.0</v>
      </c>
      <c r="C517" s="157">
        <v>0.4479166666666667</v>
      </c>
      <c r="D517" s="158" t="s">
        <v>805</v>
      </c>
      <c r="E517" s="159">
        <v>20979.0</v>
      </c>
      <c r="F517" s="159">
        <v>44607.0</v>
      </c>
      <c r="G517" s="160" t="s">
        <v>108</v>
      </c>
      <c r="H517" s="160" t="s">
        <v>87</v>
      </c>
      <c r="I517" s="160" t="s">
        <v>97</v>
      </c>
      <c r="J517" s="160" t="s">
        <v>806</v>
      </c>
      <c r="K517" s="155"/>
      <c r="L517" s="155" t="s">
        <v>103</v>
      </c>
      <c r="M517" s="161"/>
      <c r="N517" s="155" t="str">
        <f t="shared" si="2"/>
        <v>1810644607</v>
      </c>
      <c r="O517" s="155"/>
      <c r="P517" s="155" t="str">
        <f t="shared" si="3"/>
        <v/>
      </c>
      <c r="Q517" s="155" t="str">
        <f t="shared" si="4"/>
        <v/>
      </c>
    </row>
    <row r="518" hidden="1">
      <c r="A518" s="156" t="str">
        <f t="shared" si="1"/>
        <v>1747044607</v>
      </c>
      <c r="B518" s="156">
        <v>17470.0</v>
      </c>
      <c r="C518" s="157">
        <v>0.4479166666666667</v>
      </c>
      <c r="D518" s="158" t="s">
        <v>807</v>
      </c>
      <c r="E518" s="159">
        <v>34674.0</v>
      </c>
      <c r="F518" s="159">
        <v>44607.0</v>
      </c>
      <c r="G518" s="160" t="s">
        <v>86</v>
      </c>
      <c r="H518" s="160" t="s">
        <v>92</v>
      </c>
      <c r="I518" s="160" t="s">
        <v>101</v>
      </c>
      <c r="J518" s="160" t="s">
        <v>179</v>
      </c>
      <c r="K518" s="155"/>
      <c r="L518" s="155" t="s">
        <v>90</v>
      </c>
      <c r="M518" s="155"/>
      <c r="N518" s="155" t="str">
        <f t="shared" si="2"/>
        <v>1747044607</v>
      </c>
      <c r="O518" s="155"/>
      <c r="P518" s="155" t="str">
        <f t="shared" si="3"/>
        <v/>
      </c>
      <c r="Q518" s="155" t="str">
        <f t="shared" si="4"/>
        <v/>
      </c>
    </row>
    <row r="519" hidden="1">
      <c r="A519" s="156" t="str">
        <f t="shared" si="1"/>
        <v>1808744607</v>
      </c>
      <c r="B519" s="156">
        <v>18087.0</v>
      </c>
      <c r="C519" s="157">
        <v>0.4479166666666667</v>
      </c>
      <c r="D519" s="158" t="s">
        <v>808</v>
      </c>
      <c r="E519" s="159">
        <v>23194.0</v>
      </c>
      <c r="F519" s="159">
        <v>44607.0</v>
      </c>
      <c r="G519" s="160" t="s">
        <v>96</v>
      </c>
      <c r="H519" s="160" t="s">
        <v>87</v>
      </c>
      <c r="I519" s="160" t="s">
        <v>97</v>
      </c>
      <c r="J519" s="160" t="s">
        <v>98</v>
      </c>
      <c r="K519" s="155"/>
      <c r="L519" s="155" t="s">
        <v>90</v>
      </c>
      <c r="M519" s="161"/>
      <c r="N519" s="155" t="str">
        <f t="shared" si="2"/>
        <v>1808744607</v>
      </c>
      <c r="O519" s="155"/>
      <c r="P519" s="155" t="str">
        <f t="shared" si="3"/>
        <v/>
      </c>
      <c r="Q519" s="155" t="str">
        <f t="shared" si="4"/>
        <v/>
      </c>
    </row>
    <row r="520" hidden="1">
      <c r="A520" s="156" t="str">
        <f t="shared" si="1"/>
        <v>994544607</v>
      </c>
      <c r="B520" s="156">
        <v>9945.0</v>
      </c>
      <c r="C520" s="157">
        <v>0.4583333333333333</v>
      </c>
      <c r="D520" s="158" t="s">
        <v>809</v>
      </c>
      <c r="E520" s="159">
        <v>21443.0</v>
      </c>
      <c r="F520" s="159">
        <v>44607.0</v>
      </c>
      <c r="G520" s="160" t="s">
        <v>122</v>
      </c>
      <c r="H520" s="160" t="s">
        <v>92</v>
      </c>
      <c r="I520" s="160" t="s">
        <v>93</v>
      </c>
      <c r="J520" s="160" t="s">
        <v>147</v>
      </c>
      <c r="K520" s="155"/>
      <c r="L520" s="155" t="s">
        <v>90</v>
      </c>
      <c r="M520" s="161"/>
      <c r="N520" s="155" t="str">
        <f t="shared" si="2"/>
        <v>994544607</v>
      </c>
      <c r="O520" s="155"/>
      <c r="P520" s="155" t="str">
        <f t="shared" si="3"/>
        <v/>
      </c>
      <c r="Q520" s="155" t="str">
        <f t="shared" si="4"/>
        <v/>
      </c>
    </row>
    <row r="521" hidden="1">
      <c r="A521" s="156" t="str">
        <f t="shared" si="1"/>
        <v>1498244607</v>
      </c>
      <c r="B521" s="156">
        <v>14982.0</v>
      </c>
      <c r="C521" s="157">
        <v>0.4583333333333333</v>
      </c>
      <c r="D521" s="158" t="s">
        <v>810</v>
      </c>
      <c r="E521" s="159">
        <v>15634.0</v>
      </c>
      <c r="F521" s="159">
        <v>44607.0</v>
      </c>
      <c r="G521" s="160" t="s">
        <v>100</v>
      </c>
      <c r="H521" s="160" t="s">
        <v>92</v>
      </c>
      <c r="I521" s="160" t="s">
        <v>101</v>
      </c>
      <c r="J521" s="160" t="s">
        <v>131</v>
      </c>
      <c r="K521" s="155"/>
      <c r="L521" s="155" t="s">
        <v>103</v>
      </c>
      <c r="M521" s="155"/>
      <c r="N521" s="155" t="str">
        <f t="shared" si="2"/>
        <v>1498244607</v>
      </c>
      <c r="O521" s="155"/>
      <c r="P521" s="155" t="str">
        <f t="shared" si="3"/>
        <v/>
      </c>
      <c r="Q521" s="155" t="str">
        <f t="shared" si="4"/>
        <v/>
      </c>
    </row>
    <row r="522" hidden="1">
      <c r="A522" s="156" t="str">
        <f t="shared" si="1"/>
        <v>1807244607</v>
      </c>
      <c r="B522" s="156">
        <v>18072.0</v>
      </c>
      <c r="C522" s="157">
        <v>0.46875</v>
      </c>
      <c r="D522" s="158" t="s">
        <v>811</v>
      </c>
      <c r="E522" s="159">
        <v>21909.0</v>
      </c>
      <c r="F522" s="159">
        <v>44607.0</v>
      </c>
      <c r="G522" s="160" t="s">
        <v>96</v>
      </c>
      <c r="H522" s="160" t="s">
        <v>87</v>
      </c>
      <c r="I522" s="160" t="s">
        <v>97</v>
      </c>
      <c r="J522" s="160" t="s">
        <v>189</v>
      </c>
      <c r="K522" s="155"/>
      <c r="L522" s="155" t="s">
        <v>90</v>
      </c>
      <c r="M522" s="161"/>
      <c r="N522" s="155" t="str">
        <f t="shared" si="2"/>
        <v>1807244607</v>
      </c>
      <c r="O522" s="155"/>
      <c r="P522" s="155" t="str">
        <f t="shared" si="3"/>
        <v/>
      </c>
      <c r="Q522" s="155" t="str">
        <f t="shared" si="4"/>
        <v/>
      </c>
    </row>
    <row r="523" hidden="1">
      <c r="A523" s="156" t="str">
        <f t="shared" si="1"/>
        <v>1697544607</v>
      </c>
      <c r="B523" s="156">
        <v>16975.0</v>
      </c>
      <c r="C523" s="157">
        <v>0.46875</v>
      </c>
      <c r="D523" s="158" t="s">
        <v>812</v>
      </c>
      <c r="E523" s="159">
        <v>27957.0</v>
      </c>
      <c r="F523" s="159">
        <v>44607.0</v>
      </c>
      <c r="G523" s="160" t="s">
        <v>129</v>
      </c>
      <c r="H523" s="160" t="s">
        <v>87</v>
      </c>
      <c r="I523" s="160" t="s">
        <v>97</v>
      </c>
      <c r="J523" s="160" t="s">
        <v>813</v>
      </c>
      <c r="K523" s="155"/>
      <c r="L523" s="155" t="s">
        <v>103</v>
      </c>
      <c r="M523" s="155"/>
      <c r="N523" s="155" t="str">
        <f t="shared" si="2"/>
        <v>1697544607</v>
      </c>
      <c r="O523" s="155"/>
      <c r="P523" s="155" t="str">
        <f t="shared" si="3"/>
        <v/>
      </c>
      <c r="Q523" s="155" t="str">
        <f t="shared" si="4"/>
        <v/>
      </c>
    </row>
    <row r="524" hidden="1">
      <c r="A524" s="156" t="str">
        <f t="shared" si="1"/>
        <v>1518144607</v>
      </c>
      <c r="B524" s="156">
        <v>15181.0</v>
      </c>
      <c r="C524" s="157">
        <v>0.4895833333333333</v>
      </c>
      <c r="D524" s="158" t="s">
        <v>814</v>
      </c>
      <c r="E524" s="159">
        <v>25311.0</v>
      </c>
      <c r="F524" s="159">
        <v>44607.0</v>
      </c>
      <c r="G524" s="160" t="s">
        <v>122</v>
      </c>
      <c r="H524" s="160" t="s">
        <v>87</v>
      </c>
      <c r="I524" s="160" t="s">
        <v>88</v>
      </c>
      <c r="J524" s="160" t="s">
        <v>89</v>
      </c>
      <c r="K524" s="155"/>
      <c r="L524" s="155" t="s">
        <v>90</v>
      </c>
      <c r="M524" s="155"/>
      <c r="N524" s="155" t="str">
        <f t="shared" si="2"/>
        <v>1518144607</v>
      </c>
      <c r="O524" s="155"/>
      <c r="P524" s="155" t="str">
        <f t="shared" si="3"/>
        <v/>
      </c>
      <c r="Q524" s="155" t="str">
        <f t="shared" si="4"/>
        <v/>
      </c>
    </row>
    <row r="525" hidden="1">
      <c r="A525" s="156" t="str">
        <f t="shared" si="1"/>
        <v>1587044607</v>
      </c>
      <c r="B525" s="156">
        <v>15870.0</v>
      </c>
      <c r="C525" s="157">
        <v>0.5416666666666666</v>
      </c>
      <c r="D525" s="158" t="s">
        <v>815</v>
      </c>
      <c r="E525" s="159">
        <v>23931.0</v>
      </c>
      <c r="F525" s="159">
        <v>44607.0</v>
      </c>
      <c r="G525" s="160" t="s">
        <v>112</v>
      </c>
      <c r="H525" s="160" t="s">
        <v>92</v>
      </c>
      <c r="I525" s="160" t="s">
        <v>101</v>
      </c>
      <c r="J525" s="160" t="s">
        <v>106</v>
      </c>
      <c r="K525" s="155"/>
      <c r="L525" s="155" t="s">
        <v>103</v>
      </c>
      <c r="M525" s="155"/>
      <c r="N525" s="155" t="str">
        <f t="shared" si="2"/>
        <v>1587044607</v>
      </c>
      <c r="O525" s="155"/>
      <c r="P525" s="155" t="str">
        <f t="shared" si="3"/>
        <v/>
      </c>
      <c r="Q525" s="155" t="str">
        <f t="shared" si="4"/>
        <v/>
      </c>
    </row>
    <row r="526" hidden="1">
      <c r="A526" s="156" t="str">
        <f t="shared" si="1"/>
        <v>940544607</v>
      </c>
      <c r="B526" s="156">
        <v>9405.0</v>
      </c>
      <c r="C526" s="157">
        <v>0.5416666666666666</v>
      </c>
      <c r="D526" s="158" t="s">
        <v>816</v>
      </c>
      <c r="E526" s="159">
        <v>23240.0</v>
      </c>
      <c r="F526" s="159">
        <v>44607.0</v>
      </c>
      <c r="G526" s="160" t="s">
        <v>112</v>
      </c>
      <c r="H526" s="160" t="s">
        <v>92</v>
      </c>
      <c r="I526" s="160" t="s">
        <v>93</v>
      </c>
      <c r="J526" s="160" t="s">
        <v>102</v>
      </c>
      <c r="K526" s="155"/>
      <c r="L526" s="155" t="s">
        <v>103</v>
      </c>
      <c r="M526" s="161"/>
      <c r="N526" s="155" t="str">
        <f t="shared" si="2"/>
        <v>940544607</v>
      </c>
      <c r="O526" s="155"/>
      <c r="P526" s="155" t="str">
        <f t="shared" si="3"/>
        <v/>
      </c>
      <c r="Q526" s="155" t="str">
        <f t="shared" si="4"/>
        <v/>
      </c>
    </row>
    <row r="527" hidden="1">
      <c r="A527" s="156" t="str">
        <f t="shared" si="1"/>
        <v>1805944607</v>
      </c>
      <c r="B527" s="156">
        <v>18059.0</v>
      </c>
      <c r="C527" s="157">
        <v>0.5416666666666666</v>
      </c>
      <c r="D527" s="158" t="s">
        <v>817</v>
      </c>
      <c r="E527" s="159">
        <v>27676.0</v>
      </c>
      <c r="F527" s="159">
        <v>44607.0</v>
      </c>
      <c r="G527" s="160" t="s">
        <v>96</v>
      </c>
      <c r="H527" s="160" t="s">
        <v>87</v>
      </c>
      <c r="I527" s="160" t="s">
        <v>97</v>
      </c>
      <c r="J527" s="160" t="s">
        <v>147</v>
      </c>
      <c r="K527" s="155"/>
      <c r="L527" s="155" t="s">
        <v>90</v>
      </c>
      <c r="M527" s="155"/>
      <c r="N527" s="155" t="str">
        <f t="shared" si="2"/>
        <v>1805944607</v>
      </c>
      <c r="O527" s="155"/>
      <c r="P527" s="155" t="str">
        <f t="shared" si="3"/>
        <v/>
      </c>
      <c r="Q527" s="155" t="str">
        <f t="shared" si="4"/>
        <v/>
      </c>
    </row>
    <row r="528" hidden="1">
      <c r="A528" s="156" t="str">
        <f t="shared" si="1"/>
        <v>1810844607</v>
      </c>
      <c r="B528" s="156">
        <v>18108.0</v>
      </c>
      <c r="C528" s="157">
        <v>0.5416666666666666</v>
      </c>
      <c r="D528" s="158" t="s">
        <v>818</v>
      </c>
      <c r="E528" s="159">
        <v>13026.0</v>
      </c>
      <c r="F528" s="159">
        <v>44607.0</v>
      </c>
      <c r="G528" s="160" t="s">
        <v>108</v>
      </c>
      <c r="H528" s="160" t="s">
        <v>87</v>
      </c>
      <c r="I528" s="160" t="s">
        <v>97</v>
      </c>
      <c r="J528" s="160" t="s">
        <v>102</v>
      </c>
      <c r="K528" s="155"/>
      <c r="L528" s="155" t="s">
        <v>103</v>
      </c>
      <c r="M528" s="161"/>
      <c r="N528" s="155" t="str">
        <f t="shared" si="2"/>
        <v>1810844607</v>
      </c>
      <c r="O528" s="155"/>
      <c r="P528" s="155" t="str">
        <f t="shared" si="3"/>
        <v/>
      </c>
      <c r="Q528" s="155" t="str">
        <f t="shared" si="4"/>
        <v/>
      </c>
    </row>
    <row r="529" hidden="1">
      <c r="A529" s="156" t="str">
        <f t="shared" si="1"/>
        <v>1458744607</v>
      </c>
      <c r="B529" s="156">
        <v>14587.0</v>
      </c>
      <c r="C529" s="157">
        <v>0.5520833333333334</v>
      </c>
      <c r="D529" s="158" t="s">
        <v>819</v>
      </c>
      <c r="E529" s="159">
        <v>22546.0</v>
      </c>
      <c r="F529" s="159">
        <v>44607.0</v>
      </c>
      <c r="G529" s="160" t="s">
        <v>86</v>
      </c>
      <c r="H529" s="160" t="s">
        <v>92</v>
      </c>
      <c r="I529" s="160" t="s">
        <v>93</v>
      </c>
      <c r="J529" s="160" t="s">
        <v>308</v>
      </c>
      <c r="K529" s="155"/>
      <c r="L529" s="155" t="s">
        <v>90</v>
      </c>
      <c r="M529" s="155"/>
      <c r="N529" s="155" t="str">
        <f t="shared" si="2"/>
        <v>1458744607</v>
      </c>
      <c r="O529" s="155"/>
      <c r="P529" s="155" t="str">
        <f t="shared" si="3"/>
        <v/>
      </c>
      <c r="Q529" s="155" t="str">
        <f t="shared" si="4"/>
        <v/>
      </c>
    </row>
    <row r="530" hidden="1">
      <c r="A530" s="156" t="str">
        <f t="shared" si="1"/>
        <v>1600244607</v>
      </c>
      <c r="B530" s="156">
        <v>16002.0</v>
      </c>
      <c r="C530" s="157">
        <v>0.5625</v>
      </c>
      <c r="D530" s="158" t="s">
        <v>820</v>
      </c>
      <c r="E530" s="159">
        <v>33968.0</v>
      </c>
      <c r="F530" s="159">
        <v>44607.0</v>
      </c>
      <c r="G530" s="160" t="s">
        <v>86</v>
      </c>
      <c r="H530" s="160" t="s">
        <v>92</v>
      </c>
      <c r="I530" s="160" t="s">
        <v>93</v>
      </c>
      <c r="J530" s="160" t="s">
        <v>154</v>
      </c>
      <c r="K530" s="155"/>
      <c r="L530" s="155" t="s">
        <v>90</v>
      </c>
      <c r="M530" s="155"/>
      <c r="N530" s="155" t="str">
        <f t="shared" si="2"/>
        <v>1600244607</v>
      </c>
      <c r="O530" s="155"/>
      <c r="P530" s="155" t="str">
        <f t="shared" si="3"/>
        <v/>
      </c>
      <c r="Q530" s="155" t="str">
        <f t="shared" si="4"/>
        <v/>
      </c>
    </row>
    <row r="531" hidden="1">
      <c r="A531" s="156" t="str">
        <f t="shared" si="1"/>
        <v>1808244607</v>
      </c>
      <c r="B531" s="156">
        <v>18082.0</v>
      </c>
      <c r="C531" s="157">
        <v>0.5625</v>
      </c>
      <c r="D531" s="158" t="s">
        <v>821</v>
      </c>
      <c r="E531" s="159">
        <v>17686.0</v>
      </c>
      <c r="F531" s="159">
        <v>44607.0</v>
      </c>
      <c r="G531" s="160" t="s">
        <v>108</v>
      </c>
      <c r="H531" s="160" t="s">
        <v>87</v>
      </c>
      <c r="I531" s="160" t="s">
        <v>97</v>
      </c>
      <c r="J531" s="160" t="s">
        <v>113</v>
      </c>
      <c r="K531" s="155"/>
      <c r="L531" s="155" t="s">
        <v>103</v>
      </c>
      <c r="M531" s="161"/>
      <c r="N531" s="155" t="str">
        <f t="shared" si="2"/>
        <v>1808244607</v>
      </c>
      <c r="O531" s="155"/>
      <c r="P531" s="155" t="str">
        <f t="shared" si="3"/>
        <v/>
      </c>
      <c r="Q531" s="155" t="str">
        <f t="shared" si="4"/>
        <v/>
      </c>
    </row>
    <row r="532" hidden="1">
      <c r="A532" s="156" t="str">
        <f t="shared" si="1"/>
        <v>1111044607</v>
      </c>
      <c r="B532" s="156">
        <v>11110.0</v>
      </c>
      <c r="C532" s="157">
        <v>0.5625</v>
      </c>
      <c r="D532" s="158" t="s">
        <v>822</v>
      </c>
      <c r="E532" s="159">
        <v>13190.0</v>
      </c>
      <c r="F532" s="159">
        <v>44607.0</v>
      </c>
      <c r="G532" s="160" t="s">
        <v>100</v>
      </c>
      <c r="H532" s="160" t="s">
        <v>87</v>
      </c>
      <c r="I532" s="160" t="s">
        <v>88</v>
      </c>
      <c r="J532" s="160" t="s">
        <v>102</v>
      </c>
      <c r="K532" s="155"/>
      <c r="L532" s="155" t="s">
        <v>103</v>
      </c>
      <c r="M532" s="155"/>
      <c r="N532" s="155" t="str">
        <f t="shared" si="2"/>
        <v>1111044607</v>
      </c>
      <c r="O532" s="155"/>
      <c r="P532" s="155" t="str">
        <f t="shared" si="3"/>
        <v/>
      </c>
      <c r="Q532" s="155" t="str">
        <f t="shared" si="4"/>
        <v/>
      </c>
    </row>
    <row r="533" hidden="1">
      <c r="A533" s="156" t="str">
        <f t="shared" si="1"/>
        <v>1488944607</v>
      </c>
      <c r="B533" s="156">
        <v>14889.0</v>
      </c>
      <c r="C533" s="157">
        <v>0.5729166666666666</v>
      </c>
      <c r="D533" s="158" t="s">
        <v>823</v>
      </c>
      <c r="E533" s="159">
        <v>20777.0</v>
      </c>
      <c r="F533" s="159">
        <v>44607.0</v>
      </c>
      <c r="G533" s="160" t="s">
        <v>112</v>
      </c>
      <c r="H533" s="160" t="s">
        <v>92</v>
      </c>
      <c r="I533" s="160" t="s">
        <v>93</v>
      </c>
      <c r="J533" s="160" t="s">
        <v>119</v>
      </c>
      <c r="K533" s="155"/>
      <c r="L533" s="155" t="s">
        <v>103</v>
      </c>
      <c r="M533" s="161"/>
      <c r="N533" s="155" t="str">
        <f t="shared" si="2"/>
        <v>1488944607</v>
      </c>
      <c r="O533" s="155"/>
      <c r="P533" s="155" t="str">
        <f t="shared" si="3"/>
        <v/>
      </c>
      <c r="Q533" s="155" t="str">
        <f t="shared" si="4"/>
        <v/>
      </c>
    </row>
    <row r="534" hidden="1">
      <c r="A534" s="156" t="str">
        <f t="shared" si="1"/>
        <v>1733444607</v>
      </c>
      <c r="B534" s="156">
        <v>17334.0</v>
      </c>
      <c r="C534" s="157">
        <v>0.5729166666666666</v>
      </c>
      <c r="D534" s="158" t="s">
        <v>824</v>
      </c>
      <c r="E534" s="159">
        <v>25243.0</v>
      </c>
      <c r="F534" s="159">
        <v>44607.0</v>
      </c>
      <c r="G534" s="160" t="s">
        <v>112</v>
      </c>
      <c r="H534" s="160" t="s">
        <v>92</v>
      </c>
      <c r="I534" s="160" t="s">
        <v>101</v>
      </c>
      <c r="J534" s="160" t="s">
        <v>113</v>
      </c>
      <c r="K534" s="155"/>
      <c r="L534" s="155" t="s">
        <v>103</v>
      </c>
      <c r="M534" s="155"/>
      <c r="N534" s="155" t="str">
        <f t="shared" si="2"/>
        <v>1733444607</v>
      </c>
      <c r="O534" s="155"/>
      <c r="P534" s="155" t="str">
        <f t="shared" si="3"/>
        <v/>
      </c>
      <c r="Q534" s="155" t="str">
        <f t="shared" si="4"/>
        <v/>
      </c>
    </row>
    <row r="535" hidden="1">
      <c r="A535" s="156" t="str">
        <f t="shared" si="1"/>
        <v>916944607</v>
      </c>
      <c r="B535" s="156">
        <v>9169.0</v>
      </c>
      <c r="C535" s="157">
        <v>0.5833333333333334</v>
      </c>
      <c r="D535" s="158" t="s">
        <v>825</v>
      </c>
      <c r="E535" s="159">
        <v>16745.0</v>
      </c>
      <c r="F535" s="159">
        <v>44607.0</v>
      </c>
      <c r="G535" s="160" t="s">
        <v>129</v>
      </c>
      <c r="H535" s="160" t="s">
        <v>92</v>
      </c>
      <c r="I535" s="160" t="s">
        <v>93</v>
      </c>
      <c r="J535" s="160" t="s">
        <v>89</v>
      </c>
      <c r="K535" s="155"/>
      <c r="L535" s="155" t="s">
        <v>103</v>
      </c>
      <c r="M535" s="155"/>
      <c r="N535" s="155" t="str">
        <f t="shared" si="2"/>
        <v>916944607</v>
      </c>
      <c r="O535" s="155"/>
      <c r="P535" s="155" t="str">
        <f t="shared" si="3"/>
        <v/>
      </c>
      <c r="Q535" s="155" t="str">
        <f t="shared" si="4"/>
        <v/>
      </c>
    </row>
    <row r="536" hidden="1">
      <c r="A536" s="156" t="str">
        <f t="shared" si="1"/>
        <v>1061444607</v>
      </c>
      <c r="B536" s="156">
        <v>10614.0</v>
      </c>
      <c r="C536" s="157">
        <v>0.59375</v>
      </c>
      <c r="D536" s="158" t="s">
        <v>826</v>
      </c>
      <c r="E536" s="159">
        <v>19605.0</v>
      </c>
      <c r="F536" s="159">
        <v>44607.0</v>
      </c>
      <c r="G536" s="160" t="s">
        <v>122</v>
      </c>
      <c r="H536" s="160" t="s">
        <v>92</v>
      </c>
      <c r="I536" s="160" t="s">
        <v>93</v>
      </c>
      <c r="J536" s="160" t="s">
        <v>154</v>
      </c>
      <c r="K536" s="155"/>
      <c r="L536" s="155" t="s">
        <v>90</v>
      </c>
      <c r="M536" s="155"/>
      <c r="N536" s="155" t="str">
        <f t="shared" si="2"/>
        <v>1061444607</v>
      </c>
      <c r="O536" s="155"/>
      <c r="P536" s="155" t="str">
        <f t="shared" si="3"/>
        <v/>
      </c>
      <c r="Q536" s="155" t="str">
        <f t="shared" si="4"/>
        <v/>
      </c>
    </row>
    <row r="537" hidden="1">
      <c r="A537" s="156" t="str">
        <f t="shared" si="1"/>
        <v>1813944607</v>
      </c>
      <c r="B537" s="156">
        <v>18139.0</v>
      </c>
      <c r="C537" s="157">
        <v>0.59375</v>
      </c>
      <c r="D537" s="158" t="s">
        <v>827</v>
      </c>
      <c r="E537" s="159">
        <v>23268.0</v>
      </c>
      <c r="F537" s="159">
        <v>44607.0</v>
      </c>
      <c r="G537" s="160" t="s">
        <v>96</v>
      </c>
      <c r="H537" s="160" t="s">
        <v>87</v>
      </c>
      <c r="I537" s="160" t="s">
        <v>97</v>
      </c>
      <c r="J537" s="160" t="s">
        <v>98</v>
      </c>
      <c r="K537" s="155"/>
      <c r="L537" s="155" t="s">
        <v>90</v>
      </c>
      <c r="M537" s="161"/>
      <c r="N537" s="155" t="str">
        <f t="shared" si="2"/>
        <v>1813944607</v>
      </c>
      <c r="O537" s="155"/>
      <c r="P537" s="155" t="str">
        <f t="shared" si="3"/>
        <v/>
      </c>
      <c r="Q537" s="155" t="str">
        <f t="shared" si="4"/>
        <v/>
      </c>
    </row>
    <row r="538" hidden="1">
      <c r="A538" s="156" t="str">
        <f t="shared" si="1"/>
        <v>1810744607</v>
      </c>
      <c r="B538" s="156">
        <v>18107.0</v>
      </c>
      <c r="C538" s="157">
        <v>0.59375</v>
      </c>
      <c r="D538" s="158" t="s">
        <v>828</v>
      </c>
      <c r="E538" s="159">
        <v>16069.0</v>
      </c>
      <c r="F538" s="159">
        <v>44607.0</v>
      </c>
      <c r="G538" s="160" t="s">
        <v>96</v>
      </c>
      <c r="H538" s="160" t="s">
        <v>87</v>
      </c>
      <c r="I538" s="160" t="s">
        <v>97</v>
      </c>
      <c r="J538" s="160" t="s">
        <v>358</v>
      </c>
      <c r="K538" s="155"/>
      <c r="L538" s="155" t="s">
        <v>90</v>
      </c>
      <c r="M538" s="155"/>
      <c r="N538" s="155" t="str">
        <f t="shared" si="2"/>
        <v>1810744607</v>
      </c>
      <c r="O538" s="155"/>
      <c r="P538" s="155" t="str">
        <f t="shared" si="3"/>
        <v/>
      </c>
      <c r="Q538" s="155" t="str">
        <f t="shared" si="4"/>
        <v/>
      </c>
    </row>
    <row r="539" hidden="1">
      <c r="A539" s="156" t="str">
        <f t="shared" si="1"/>
        <v>943144607</v>
      </c>
      <c r="B539" s="156">
        <v>9431.0</v>
      </c>
      <c r="C539" s="157">
        <v>0.59375</v>
      </c>
      <c r="D539" s="158" t="s">
        <v>829</v>
      </c>
      <c r="E539" s="159">
        <v>17511.0</v>
      </c>
      <c r="F539" s="159">
        <v>44607.0</v>
      </c>
      <c r="G539" s="160" t="s">
        <v>86</v>
      </c>
      <c r="H539" s="160" t="s">
        <v>87</v>
      </c>
      <c r="I539" s="160" t="s">
        <v>88</v>
      </c>
      <c r="J539" s="160" t="s">
        <v>89</v>
      </c>
      <c r="K539" s="155"/>
      <c r="L539" s="155" t="s">
        <v>90</v>
      </c>
      <c r="M539" s="155"/>
      <c r="N539" s="155" t="str">
        <f t="shared" si="2"/>
        <v>943144607</v>
      </c>
      <c r="O539" s="155"/>
      <c r="P539" s="155" t="str">
        <f t="shared" si="3"/>
        <v/>
      </c>
      <c r="Q539" s="155" t="str">
        <f t="shared" si="4"/>
        <v/>
      </c>
    </row>
    <row r="540" hidden="1">
      <c r="A540" s="156" t="str">
        <f t="shared" si="1"/>
        <v>1809144607</v>
      </c>
      <c r="B540" s="156">
        <v>18091.0</v>
      </c>
      <c r="C540" s="157">
        <v>0.59375</v>
      </c>
      <c r="D540" s="158" t="s">
        <v>830</v>
      </c>
      <c r="E540" s="159">
        <v>18093.0</v>
      </c>
      <c r="F540" s="159">
        <v>44607.0</v>
      </c>
      <c r="G540" s="160" t="s">
        <v>129</v>
      </c>
      <c r="H540" s="160" t="s">
        <v>87</v>
      </c>
      <c r="I540" s="160" t="s">
        <v>97</v>
      </c>
      <c r="J540" s="160" t="s">
        <v>135</v>
      </c>
      <c r="K540" s="155"/>
      <c r="L540" s="155" t="s">
        <v>103</v>
      </c>
      <c r="M540" s="155"/>
      <c r="N540" s="155" t="str">
        <f t="shared" si="2"/>
        <v>1809144607</v>
      </c>
      <c r="O540" s="155"/>
      <c r="P540" s="155" t="str">
        <f t="shared" si="3"/>
        <v/>
      </c>
      <c r="Q540" s="155" t="str">
        <f t="shared" si="4"/>
        <v/>
      </c>
    </row>
    <row r="541" hidden="1">
      <c r="A541" s="156" t="str">
        <f t="shared" si="1"/>
        <v>1651344607</v>
      </c>
      <c r="B541" s="156">
        <v>16513.0</v>
      </c>
      <c r="C541" s="157">
        <v>0.6041666666666666</v>
      </c>
      <c r="D541" s="158" t="s">
        <v>831</v>
      </c>
      <c r="E541" s="159">
        <v>17670.0</v>
      </c>
      <c r="F541" s="159">
        <v>44607.0</v>
      </c>
      <c r="G541" s="160" t="s">
        <v>112</v>
      </c>
      <c r="H541" s="160" t="s">
        <v>92</v>
      </c>
      <c r="I541" s="160" t="s">
        <v>97</v>
      </c>
      <c r="J541" s="160" t="s">
        <v>102</v>
      </c>
      <c r="K541" s="155"/>
      <c r="L541" s="155" t="s">
        <v>103</v>
      </c>
      <c r="M541" s="155"/>
      <c r="N541" s="155" t="str">
        <f t="shared" si="2"/>
        <v>1651344607</v>
      </c>
      <c r="O541" s="155"/>
      <c r="P541" s="155" t="str">
        <f t="shared" si="3"/>
        <v/>
      </c>
      <c r="Q541" s="155" t="str">
        <f t="shared" si="4"/>
        <v/>
      </c>
    </row>
    <row r="542" hidden="1">
      <c r="A542" s="156" t="str">
        <f t="shared" si="1"/>
        <v>1809844607</v>
      </c>
      <c r="B542" s="156">
        <v>18098.0</v>
      </c>
      <c r="C542" s="157">
        <v>0.6145833333333334</v>
      </c>
      <c r="D542" s="158" t="s">
        <v>832</v>
      </c>
      <c r="E542" s="159">
        <v>18133.0</v>
      </c>
      <c r="F542" s="159">
        <v>44607.0</v>
      </c>
      <c r="G542" s="160" t="s">
        <v>96</v>
      </c>
      <c r="H542" s="160" t="s">
        <v>87</v>
      </c>
      <c r="I542" s="160" t="s">
        <v>97</v>
      </c>
      <c r="J542" s="160" t="s">
        <v>335</v>
      </c>
      <c r="K542" s="155"/>
      <c r="L542" s="155" t="s">
        <v>90</v>
      </c>
      <c r="M542" s="155"/>
      <c r="N542" s="155" t="str">
        <f t="shared" si="2"/>
        <v>1809844607</v>
      </c>
      <c r="O542" s="155"/>
      <c r="P542" s="155" t="str">
        <f t="shared" si="3"/>
        <v/>
      </c>
      <c r="Q542" s="155" t="str">
        <f t="shared" si="4"/>
        <v/>
      </c>
    </row>
    <row r="543" hidden="1">
      <c r="A543" s="156" t="str">
        <f t="shared" si="1"/>
        <v>1574144607</v>
      </c>
      <c r="B543" s="156">
        <v>15741.0</v>
      </c>
      <c r="C543" s="157">
        <v>0.6145833333333334</v>
      </c>
      <c r="D543" s="158" t="s">
        <v>833</v>
      </c>
      <c r="E543" s="159">
        <v>17556.0</v>
      </c>
      <c r="F543" s="159">
        <v>44607.0</v>
      </c>
      <c r="G543" s="160" t="s">
        <v>122</v>
      </c>
      <c r="H543" s="160" t="s">
        <v>87</v>
      </c>
      <c r="I543" s="160" t="s">
        <v>88</v>
      </c>
      <c r="J543" s="160" t="s">
        <v>89</v>
      </c>
      <c r="K543" s="155"/>
      <c r="L543" s="155" t="s">
        <v>90</v>
      </c>
      <c r="M543" s="155"/>
      <c r="N543" s="155" t="str">
        <f t="shared" si="2"/>
        <v>1574144607</v>
      </c>
      <c r="O543" s="155"/>
      <c r="P543" s="155" t="str">
        <f t="shared" si="3"/>
        <v/>
      </c>
      <c r="Q543" s="155" t="str">
        <f t="shared" si="4"/>
        <v/>
      </c>
    </row>
    <row r="544" hidden="1">
      <c r="A544" s="156" t="str">
        <f t="shared" si="1"/>
        <v>1009044607</v>
      </c>
      <c r="B544" s="156">
        <v>10090.0</v>
      </c>
      <c r="C544" s="157">
        <v>0.6145833333333334</v>
      </c>
      <c r="D544" s="158" t="s">
        <v>834</v>
      </c>
      <c r="E544" s="159">
        <v>19362.0</v>
      </c>
      <c r="F544" s="159">
        <v>44607.0</v>
      </c>
      <c r="G544" s="160" t="s">
        <v>100</v>
      </c>
      <c r="H544" s="160" t="s">
        <v>87</v>
      </c>
      <c r="I544" s="160" t="s">
        <v>88</v>
      </c>
      <c r="J544" s="160" t="s">
        <v>131</v>
      </c>
      <c r="K544" s="155"/>
      <c r="L544" s="155" t="s">
        <v>103</v>
      </c>
      <c r="M544" s="155"/>
      <c r="N544" s="155" t="str">
        <f t="shared" si="2"/>
        <v>1009044607</v>
      </c>
      <c r="O544" s="155"/>
      <c r="P544" s="155" t="str">
        <f t="shared" si="3"/>
        <v/>
      </c>
      <c r="Q544" s="155" t="str">
        <f t="shared" si="4"/>
        <v/>
      </c>
    </row>
    <row r="545" hidden="1">
      <c r="A545" s="156" t="str">
        <f t="shared" si="1"/>
        <v>914144607</v>
      </c>
      <c r="B545" s="156">
        <v>9141.0</v>
      </c>
      <c r="C545" s="157">
        <v>0.625</v>
      </c>
      <c r="D545" s="158" t="s">
        <v>835</v>
      </c>
      <c r="E545" s="159">
        <v>30758.0</v>
      </c>
      <c r="F545" s="159">
        <v>44607.0</v>
      </c>
      <c r="G545" s="160" t="s">
        <v>122</v>
      </c>
      <c r="H545" s="160" t="s">
        <v>92</v>
      </c>
      <c r="I545" s="160" t="s">
        <v>93</v>
      </c>
      <c r="J545" s="160" t="s">
        <v>179</v>
      </c>
      <c r="K545" s="155"/>
      <c r="L545" s="155" t="s">
        <v>90</v>
      </c>
      <c r="M545" s="155"/>
      <c r="N545" s="155" t="str">
        <f t="shared" si="2"/>
        <v>914144607</v>
      </c>
      <c r="O545" s="155"/>
      <c r="P545" s="155" t="str">
        <f t="shared" si="3"/>
        <v/>
      </c>
      <c r="Q545" s="155" t="str">
        <f t="shared" si="4"/>
        <v/>
      </c>
    </row>
    <row r="546" hidden="1">
      <c r="A546" s="156" t="str">
        <f t="shared" si="1"/>
        <v>1589444607</v>
      </c>
      <c r="B546" s="156">
        <v>15894.0</v>
      </c>
      <c r="C546" s="157">
        <v>0.625</v>
      </c>
      <c r="D546" s="158" t="s">
        <v>836</v>
      </c>
      <c r="E546" s="159">
        <v>18114.0</v>
      </c>
      <c r="F546" s="159">
        <v>44607.0</v>
      </c>
      <c r="G546" s="160" t="s">
        <v>100</v>
      </c>
      <c r="H546" s="160" t="s">
        <v>92</v>
      </c>
      <c r="I546" s="160" t="s">
        <v>101</v>
      </c>
      <c r="J546" s="160" t="s">
        <v>102</v>
      </c>
      <c r="K546" s="155"/>
      <c r="L546" s="155" t="s">
        <v>253</v>
      </c>
      <c r="M546" s="155"/>
      <c r="N546" s="155" t="str">
        <f t="shared" si="2"/>
        <v>1589444607</v>
      </c>
      <c r="O546" s="155"/>
      <c r="P546" s="155" t="str">
        <f t="shared" si="3"/>
        <v/>
      </c>
      <c r="Q546" s="155" t="str">
        <f t="shared" si="4"/>
        <v/>
      </c>
    </row>
    <row r="547" hidden="1">
      <c r="A547" s="156" t="str">
        <f t="shared" si="1"/>
        <v>1393744607</v>
      </c>
      <c r="B547" s="156">
        <v>13937.0</v>
      </c>
      <c r="C547" s="157">
        <v>0.6354166666666666</v>
      </c>
      <c r="D547" s="158" t="s">
        <v>837</v>
      </c>
      <c r="E547" s="159">
        <v>33308.0</v>
      </c>
      <c r="F547" s="159">
        <v>44607.0</v>
      </c>
      <c r="G547" s="160" t="s">
        <v>122</v>
      </c>
      <c r="H547" s="160" t="s">
        <v>92</v>
      </c>
      <c r="I547" s="160" t="s">
        <v>93</v>
      </c>
      <c r="J547" s="160" t="s">
        <v>262</v>
      </c>
      <c r="K547" s="155"/>
      <c r="L547" s="155" t="s">
        <v>90</v>
      </c>
      <c r="M547" s="161"/>
      <c r="N547" s="155" t="str">
        <f t="shared" si="2"/>
        <v>1393744607</v>
      </c>
      <c r="O547" s="155"/>
      <c r="P547" s="155" t="str">
        <f t="shared" si="3"/>
        <v/>
      </c>
      <c r="Q547" s="155" t="str">
        <f t="shared" si="4"/>
        <v/>
      </c>
    </row>
    <row r="548" hidden="1">
      <c r="A548" s="156" t="str">
        <f t="shared" si="1"/>
        <v>1121644607</v>
      </c>
      <c r="B548" s="156">
        <v>11216.0</v>
      </c>
      <c r="C548" s="157">
        <v>0.6354166666666666</v>
      </c>
      <c r="D548" s="158" t="s">
        <v>838</v>
      </c>
      <c r="E548" s="159">
        <v>27234.0</v>
      </c>
      <c r="F548" s="159">
        <v>44607.0</v>
      </c>
      <c r="G548" s="160" t="s">
        <v>86</v>
      </c>
      <c r="H548" s="160" t="s">
        <v>87</v>
      </c>
      <c r="I548" s="160" t="s">
        <v>97</v>
      </c>
      <c r="J548" s="160" t="s">
        <v>308</v>
      </c>
      <c r="K548" s="155"/>
      <c r="L548" s="155" t="s">
        <v>90</v>
      </c>
      <c r="M548" s="161"/>
      <c r="N548" s="155" t="str">
        <f t="shared" si="2"/>
        <v>1121644607</v>
      </c>
      <c r="O548" s="155"/>
      <c r="P548" s="155" t="str">
        <f t="shared" si="3"/>
        <v/>
      </c>
      <c r="Q548" s="155" t="str">
        <f t="shared" si="4"/>
        <v/>
      </c>
    </row>
    <row r="549" hidden="1">
      <c r="A549" s="156" t="str">
        <f t="shared" si="1"/>
        <v>1469044607</v>
      </c>
      <c r="B549" s="156">
        <v>14690.0</v>
      </c>
      <c r="C549" s="157">
        <v>0.6458333333333334</v>
      </c>
      <c r="D549" s="158" t="s">
        <v>839</v>
      </c>
      <c r="E549" s="159">
        <v>23183.0</v>
      </c>
      <c r="F549" s="159">
        <v>44607.0</v>
      </c>
      <c r="G549" s="160" t="s">
        <v>112</v>
      </c>
      <c r="H549" s="160" t="s">
        <v>87</v>
      </c>
      <c r="I549" s="160" t="s">
        <v>97</v>
      </c>
      <c r="J549" s="160" t="s">
        <v>131</v>
      </c>
      <c r="K549" s="155"/>
      <c r="L549" s="155" t="s">
        <v>103</v>
      </c>
      <c r="M549" s="155"/>
      <c r="N549" s="155" t="str">
        <f t="shared" si="2"/>
        <v>1469044607</v>
      </c>
      <c r="O549" s="155"/>
      <c r="P549" s="155" t="str">
        <f t="shared" si="3"/>
        <v/>
      </c>
      <c r="Q549" s="155" t="str">
        <f t="shared" si="4"/>
        <v/>
      </c>
    </row>
    <row r="550" hidden="1">
      <c r="A550" s="156" t="str">
        <f t="shared" si="1"/>
        <v>1710644607</v>
      </c>
      <c r="B550" s="156">
        <v>17106.0</v>
      </c>
      <c r="C550" s="157">
        <v>0.6458333333333334</v>
      </c>
      <c r="D550" s="158" t="s">
        <v>840</v>
      </c>
      <c r="E550" s="159">
        <v>11696.0</v>
      </c>
      <c r="F550" s="159">
        <v>44607.0</v>
      </c>
      <c r="G550" s="160" t="s">
        <v>100</v>
      </c>
      <c r="H550" s="160" t="s">
        <v>92</v>
      </c>
      <c r="I550" s="160" t="s">
        <v>93</v>
      </c>
      <c r="J550" s="160" t="s">
        <v>224</v>
      </c>
      <c r="K550" s="155"/>
      <c r="L550" s="155" t="s">
        <v>103</v>
      </c>
      <c r="M550" s="155"/>
      <c r="N550" s="155" t="str">
        <f t="shared" si="2"/>
        <v>1710644607</v>
      </c>
      <c r="O550" s="155"/>
      <c r="P550" s="155" t="str">
        <f t="shared" si="3"/>
        <v/>
      </c>
      <c r="Q550" s="155" t="str">
        <f t="shared" si="4"/>
        <v/>
      </c>
    </row>
    <row r="551" hidden="1">
      <c r="A551" s="156" t="str">
        <f t="shared" si="1"/>
        <v>1540944608</v>
      </c>
      <c r="B551" s="156">
        <v>15409.0</v>
      </c>
      <c r="C551" s="157">
        <v>0.3229166666666667</v>
      </c>
      <c r="D551" s="158" t="s">
        <v>841</v>
      </c>
      <c r="E551" s="159">
        <v>16055.0</v>
      </c>
      <c r="F551" s="159">
        <v>44608.0</v>
      </c>
      <c r="G551" s="160" t="s">
        <v>100</v>
      </c>
      <c r="H551" s="160" t="s">
        <v>87</v>
      </c>
      <c r="I551" s="160" t="s">
        <v>88</v>
      </c>
      <c r="J551" s="160" t="s">
        <v>224</v>
      </c>
      <c r="K551" s="155"/>
      <c r="L551" s="155" t="s">
        <v>103</v>
      </c>
      <c r="M551" s="155"/>
      <c r="N551" s="155" t="str">
        <f t="shared" si="2"/>
        <v>1540944608</v>
      </c>
      <c r="O551" s="155"/>
      <c r="P551" s="155" t="str">
        <f t="shared" si="3"/>
        <v/>
      </c>
      <c r="Q551" s="155" t="str">
        <f t="shared" si="4"/>
        <v/>
      </c>
    </row>
    <row r="552" hidden="1">
      <c r="A552" s="156" t="str">
        <f t="shared" si="1"/>
        <v>1321744608</v>
      </c>
      <c r="B552" s="156">
        <v>13217.0</v>
      </c>
      <c r="C552" s="157">
        <v>0.3333333333333333</v>
      </c>
      <c r="D552" s="158" t="s">
        <v>842</v>
      </c>
      <c r="E552" s="159">
        <v>17043.0</v>
      </c>
      <c r="F552" s="159">
        <v>44608.0</v>
      </c>
      <c r="G552" s="160" t="s">
        <v>86</v>
      </c>
      <c r="H552" s="160" t="s">
        <v>92</v>
      </c>
      <c r="I552" s="160" t="s">
        <v>101</v>
      </c>
      <c r="J552" s="160" t="s">
        <v>147</v>
      </c>
      <c r="K552" s="155"/>
      <c r="L552" s="155" t="s">
        <v>90</v>
      </c>
      <c r="M552" s="155"/>
      <c r="N552" s="155" t="str">
        <f t="shared" si="2"/>
        <v>1321744608</v>
      </c>
      <c r="O552" s="155"/>
      <c r="P552" s="155" t="str">
        <f t="shared" si="3"/>
        <v/>
      </c>
      <c r="Q552" s="155" t="str">
        <f t="shared" si="4"/>
        <v/>
      </c>
    </row>
    <row r="553" hidden="1">
      <c r="A553" s="156" t="str">
        <f t="shared" si="1"/>
        <v>1075344608</v>
      </c>
      <c r="B553" s="156">
        <v>10753.0</v>
      </c>
      <c r="C553" s="157">
        <v>0.34375</v>
      </c>
      <c r="D553" s="158" t="s">
        <v>843</v>
      </c>
      <c r="E553" s="159">
        <v>19695.0</v>
      </c>
      <c r="F553" s="159">
        <v>44608.0</v>
      </c>
      <c r="G553" s="160" t="s">
        <v>129</v>
      </c>
      <c r="H553" s="160" t="s">
        <v>92</v>
      </c>
      <c r="I553" s="160" t="s">
        <v>93</v>
      </c>
      <c r="J553" s="160" t="s">
        <v>131</v>
      </c>
      <c r="K553" s="155"/>
      <c r="L553" s="155" t="s">
        <v>103</v>
      </c>
      <c r="M553" s="155"/>
      <c r="N553" s="155" t="str">
        <f t="shared" si="2"/>
        <v>1075344608</v>
      </c>
      <c r="O553" s="155"/>
      <c r="P553" s="155" t="str">
        <f t="shared" si="3"/>
        <v/>
      </c>
      <c r="Q553" s="155" t="str">
        <f t="shared" si="4"/>
        <v/>
      </c>
    </row>
    <row r="554" hidden="1">
      <c r="A554" s="156" t="str">
        <f t="shared" si="1"/>
        <v>1286944608</v>
      </c>
      <c r="B554" s="156">
        <v>12869.0</v>
      </c>
      <c r="C554" s="157">
        <v>0.34375</v>
      </c>
      <c r="D554" s="158" t="s">
        <v>844</v>
      </c>
      <c r="E554" s="159">
        <v>25511.0</v>
      </c>
      <c r="F554" s="159">
        <v>44608.0</v>
      </c>
      <c r="G554" s="160" t="s">
        <v>122</v>
      </c>
      <c r="H554" s="160" t="s">
        <v>92</v>
      </c>
      <c r="I554" s="160" t="s">
        <v>101</v>
      </c>
      <c r="J554" s="160" t="s">
        <v>94</v>
      </c>
      <c r="K554" s="155"/>
      <c r="L554" s="155" t="s">
        <v>90</v>
      </c>
      <c r="M554" s="155"/>
      <c r="N554" s="155" t="str">
        <f t="shared" si="2"/>
        <v>1286944608</v>
      </c>
      <c r="O554" s="155"/>
      <c r="P554" s="155" t="str">
        <f t="shared" si="3"/>
        <v/>
      </c>
      <c r="Q554" s="155" t="str">
        <f t="shared" si="4"/>
        <v/>
      </c>
    </row>
    <row r="555" hidden="1">
      <c r="A555" s="156" t="str">
        <f t="shared" si="1"/>
        <v>1814644608</v>
      </c>
      <c r="B555" s="156">
        <v>18146.0</v>
      </c>
      <c r="C555" s="157">
        <v>0.34375</v>
      </c>
      <c r="D555" s="158" t="s">
        <v>845</v>
      </c>
      <c r="E555" s="159">
        <v>20786.0</v>
      </c>
      <c r="F555" s="159">
        <v>44608.0</v>
      </c>
      <c r="G555" s="160" t="s">
        <v>96</v>
      </c>
      <c r="H555" s="160" t="s">
        <v>87</v>
      </c>
      <c r="I555" s="160" t="s">
        <v>88</v>
      </c>
      <c r="J555" s="160" t="s">
        <v>89</v>
      </c>
      <c r="K555" s="155"/>
      <c r="L555" s="155" t="s">
        <v>90</v>
      </c>
      <c r="M555" s="155"/>
      <c r="N555" s="155" t="str">
        <f t="shared" si="2"/>
        <v>1814644608</v>
      </c>
      <c r="O555" s="155"/>
      <c r="P555" s="155" t="str">
        <f t="shared" si="3"/>
        <v/>
      </c>
      <c r="Q555" s="155" t="str">
        <f t="shared" si="4"/>
        <v/>
      </c>
    </row>
    <row r="556" hidden="1">
      <c r="A556" s="156" t="str">
        <f t="shared" si="1"/>
        <v>952944608</v>
      </c>
      <c r="B556" s="156">
        <v>9529.0</v>
      </c>
      <c r="C556" s="157">
        <v>0.3541666666666667</v>
      </c>
      <c r="D556" s="158" t="s">
        <v>846</v>
      </c>
      <c r="E556" s="159">
        <v>28740.0</v>
      </c>
      <c r="F556" s="159">
        <v>44608.0</v>
      </c>
      <c r="G556" s="160" t="s">
        <v>112</v>
      </c>
      <c r="H556" s="160" t="s">
        <v>92</v>
      </c>
      <c r="I556" s="160" t="s">
        <v>101</v>
      </c>
      <c r="J556" s="160" t="s">
        <v>772</v>
      </c>
      <c r="K556" s="155"/>
      <c r="L556" s="155" t="s">
        <v>103</v>
      </c>
      <c r="M556" s="155"/>
      <c r="N556" s="155" t="str">
        <f t="shared" si="2"/>
        <v>952944608</v>
      </c>
      <c r="O556" s="155"/>
      <c r="P556" s="155" t="str">
        <f t="shared" si="3"/>
        <v/>
      </c>
      <c r="Q556" s="155" t="str">
        <f t="shared" si="4"/>
        <v/>
      </c>
    </row>
    <row r="557" hidden="1">
      <c r="A557" s="156" t="str">
        <f t="shared" si="1"/>
        <v>1619644608</v>
      </c>
      <c r="B557" s="156">
        <v>16196.0</v>
      </c>
      <c r="C557" s="157">
        <v>0.3541666666666667</v>
      </c>
      <c r="D557" s="158" t="s">
        <v>847</v>
      </c>
      <c r="E557" s="159">
        <v>17763.0</v>
      </c>
      <c r="F557" s="159">
        <v>44608.0</v>
      </c>
      <c r="G557" s="160" t="s">
        <v>112</v>
      </c>
      <c r="H557" s="160" t="s">
        <v>87</v>
      </c>
      <c r="I557" s="160" t="s">
        <v>88</v>
      </c>
      <c r="J557" s="160" t="s">
        <v>135</v>
      </c>
      <c r="K557" s="155"/>
      <c r="L557" s="155" t="s">
        <v>103</v>
      </c>
      <c r="M557" s="155"/>
      <c r="N557" s="155" t="str">
        <f t="shared" si="2"/>
        <v>1619644608</v>
      </c>
      <c r="O557" s="155"/>
      <c r="P557" s="155" t="str">
        <f t="shared" si="3"/>
        <v/>
      </c>
      <c r="Q557" s="155" t="str">
        <f t="shared" si="4"/>
        <v/>
      </c>
    </row>
    <row r="558" hidden="1">
      <c r="A558" s="156" t="str">
        <f t="shared" si="1"/>
        <v>1598944608</v>
      </c>
      <c r="B558" s="156">
        <v>15989.0</v>
      </c>
      <c r="C558" s="157">
        <v>0.3645833333333333</v>
      </c>
      <c r="D558" s="158" t="s">
        <v>848</v>
      </c>
      <c r="E558" s="159">
        <v>30622.0</v>
      </c>
      <c r="F558" s="159">
        <v>44608.0</v>
      </c>
      <c r="G558" s="160" t="s">
        <v>86</v>
      </c>
      <c r="H558" s="160" t="s">
        <v>92</v>
      </c>
      <c r="I558" s="160" t="s">
        <v>93</v>
      </c>
      <c r="J558" s="160" t="s">
        <v>174</v>
      </c>
      <c r="K558" s="155"/>
      <c r="L558" s="155" t="s">
        <v>90</v>
      </c>
      <c r="M558" s="155"/>
      <c r="N558" s="155" t="str">
        <f t="shared" si="2"/>
        <v>1598944608</v>
      </c>
      <c r="O558" s="155"/>
      <c r="P558" s="155" t="str">
        <f t="shared" si="3"/>
        <v/>
      </c>
      <c r="Q558" s="155" t="str">
        <f t="shared" si="4"/>
        <v/>
      </c>
    </row>
    <row r="559" hidden="1">
      <c r="A559" s="156" t="str">
        <f t="shared" si="1"/>
        <v>1261444608</v>
      </c>
      <c r="B559" s="156">
        <v>12614.0</v>
      </c>
      <c r="C559" s="157">
        <v>0.3645833333333333</v>
      </c>
      <c r="D559" s="158" t="s">
        <v>849</v>
      </c>
      <c r="E559" s="159">
        <v>21378.0</v>
      </c>
      <c r="F559" s="159">
        <v>44608.0</v>
      </c>
      <c r="G559" s="160" t="s">
        <v>86</v>
      </c>
      <c r="H559" s="160" t="s">
        <v>92</v>
      </c>
      <c r="I559" s="160" t="s">
        <v>101</v>
      </c>
      <c r="J559" s="160" t="s">
        <v>147</v>
      </c>
      <c r="K559" s="155"/>
      <c r="L559" s="155" t="s">
        <v>90</v>
      </c>
      <c r="M559" s="155"/>
      <c r="N559" s="155" t="str">
        <f t="shared" si="2"/>
        <v>1261444608</v>
      </c>
      <c r="O559" s="155"/>
      <c r="P559" s="155" t="str">
        <f t="shared" si="3"/>
        <v/>
      </c>
      <c r="Q559" s="155" t="str">
        <f t="shared" si="4"/>
        <v/>
      </c>
    </row>
    <row r="560" hidden="1">
      <c r="A560" s="156" t="str">
        <f t="shared" si="1"/>
        <v>1500244608</v>
      </c>
      <c r="B560" s="156">
        <v>15002.0</v>
      </c>
      <c r="C560" s="157">
        <v>0.375</v>
      </c>
      <c r="D560" s="158" t="s">
        <v>850</v>
      </c>
      <c r="E560" s="159">
        <v>21001.0</v>
      </c>
      <c r="F560" s="159">
        <v>44608.0</v>
      </c>
      <c r="G560" s="160" t="s">
        <v>122</v>
      </c>
      <c r="H560" s="160" t="s">
        <v>92</v>
      </c>
      <c r="I560" s="160" t="s">
        <v>93</v>
      </c>
      <c r="J560" s="160" t="s">
        <v>127</v>
      </c>
      <c r="K560" s="155"/>
      <c r="L560" s="155" t="s">
        <v>90</v>
      </c>
      <c r="M560" s="155"/>
      <c r="N560" s="155" t="str">
        <f t="shared" si="2"/>
        <v>1500244608</v>
      </c>
      <c r="O560" s="155"/>
      <c r="P560" s="155" t="str">
        <f t="shared" si="3"/>
        <v/>
      </c>
      <c r="Q560" s="155" t="str">
        <f t="shared" si="4"/>
        <v/>
      </c>
    </row>
    <row r="561" hidden="1">
      <c r="A561" s="156" t="str">
        <f t="shared" si="1"/>
        <v>1584944608</v>
      </c>
      <c r="B561" s="156">
        <v>15849.0</v>
      </c>
      <c r="C561" s="157">
        <v>0.375</v>
      </c>
      <c r="D561" s="158" t="s">
        <v>851</v>
      </c>
      <c r="E561" s="159">
        <v>32104.0</v>
      </c>
      <c r="F561" s="159">
        <v>44608.0</v>
      </c>
      <c r="G561" s="160" t="s">
        <v>86</v>
      </c>
      <c r="H561" s="160" t="s">
        <v>87</v>
      </c>
      <c r="I561" s="160" t="s">
        <v>97</v>
      </c>
      <c r="J561" s="160" t="s">
        <v>852</v>
      </c>
      <c r="K561" s="155"/>
      <c r="L561" s="155" t="s">
        <v>90</v>
      </c>
      <c r="M561" s="155"/>
      <c r="N561" s="155" t="str">
        <f t="shared" si="2"/>
        <v>1584944608</v>
      </c>
      <c r="O561" s="155"/>
      <c r="P561" s="155" t="str">
        <f t="shared" si="3"/>
        <v/>
      </c>
      <c r="Q561" s="155" t="str">
        <f t="shared" si="4"/>
        <v/>
      </c>
    </row>
    <row r="562" hidden="1">
      <c r="A562" s="156" t="str">
        <f t="shared" si="1"/>
        <v>1748544608</v>
      </c>
      <c r="B562" s="156">
        <v>17485.0</v>
      </c>
      <c r="C562" s="157">
        <v>0.3854166666666667</v>
      </c>
      <c r="D562" s="158" t="s">
        <v>853</v>
      </c>
      <c r="E562" s="159">
        <v>24152.0</v>
      </c>
      <c r="F562" s="159">
        <v>44608.0</v>
      </c>
      <c r="G562" s="160" t="s">
        <v>86</v>
      </c>
      <c r="H562" s="160" t="s">
        <v>87</v>
      </c>
      <c r="I562" s="160" t="s">
        <v>97</v>
      </c>
      <c r="J562" s="160" t="s">
        <v>166</v>
      </c>
      <c r="K562" s="155"/>
      <c r="L562" s="155" t="s">
        <v>90</v>
      </c>
      <c r="M562" s="155"/>
      <c r="N562" s="155" t="str">
        <f t="shared" si="2"/>
        <v>1748544608</v>
      </c>
      <c r="O562" s="155"/>
      <c r="P562" s="155" t="str">
        <f t="shared" si="3"/>
        <v/>
      </c>
      <c r="Q562" s="155" t="str">
        <f t="shared" si="4"/>
        <v/>
      </c>
    </row>
    <row r="563" hidden="1">
      <c r="A563" s="156" t="str">
        <f t="shared" si="1"/>
        <v>1368044608</v>
      </c>
      <c r="B563" s="156">
        <v>13680.0</v>
      </c>
      <c r="C563" s="157">
        <v>0.3958333333333333</v>
      </c>
      <c r="D563" s="158" t="s">
        <v>854</v>
      </c>
      <c r="E563" s="159">
        <v>26459.0</v>
      </c>
      <c r="F563" s="159">
        <v>44608.0</v>
      </c>
      <c r="G563" s="160" t="s">
        <v>122</v>
      </c>
      <c r="H563" s="160" t="s">
        <v>92</v>
      </c>
      <c r="I563" s="160" t="s">
        <v>101</v>
      </c>
      <c r="J563" s="160" t="s">
        <v>147</v>
      </c>
      <c r="K563" s="155"/>
      <c r="L563" s="155" t="s">
        <v>90</v>
      </c>
      <c r="M563" s="155"/>
      <c r="N563" s="155" t="str">
        <f t="shared" si="2"/>
        <v>1368044608</v>
      </c>
      <c r="O563" s="155"/>
      <c r="P563" s="155" t="str">
        <f t="shared" si="3"/>
        <v/>
      </c>
      <c r="Q563" s="155" t="str">
        <f t="shared" si="4"/>
        <v/>
      </c>
    </row>
    <row r="564" hidden="1">
      <c r="A564" s="156" t="str">
        <f t="shared" si="1"/>
        <v>1811044608</v>
      </c>
      <c r="B564" s="156">
        <v>18110.0</v>
      </c>
      <c r="C564" s="157">
        <v>0.3958333333333333</v>
      </c>
      <c r="D564" s="158" t="s">
        <v>855</v>
      </c>
      <c r="E564" s="159">
        <v>18462.0</v>
      </c>
      <c r="F564" s="159">
        <v>44608.0</v>
      </c>
      <c r="G564" s="160" t="s">
        <v>108</v>
      </c>
      <c r="H564" s="160" t="s">
        <v>87</v>
      </c>
      <c r="I564" s="160" t="s">
        <v>88</v>
      </c>
      <c r="J564" s="160" t="s">
        <v>131</v>
      </c>
      <c r="K564" s="155"/>
      <c r="L564" s="155" t="s">
        <v>103</v>
      </c>
      <c r="M564" s="155"/>
      <c r="N564" s="155" t="str">
        <f t="shared" si="2"/>
        <v>1811044608</v>
      </c>
      <c r="O564" s="155"/>
      <c r="P564" s="155" t="str">
        <f t="shared" si="3"/>
        <v/>
      </c>
      <c r="Q564" s="155" t="str">
        <f t="shared" si="4"/>
        <v/>
      </c>
    </row>
    <row r="565" hidden="1">
      <c r="A565" s="156" t="str">
        <f t="shared" si="1"/>
        <v>1810144608</v>
      </c>
      <c r="B565" s="156">
        <v>18101.0</v>
      </c>
      <c r="C565" s="157">
        <v>0.3958333333333333</v>
      </c>
      <c r="D565" s="158" t="s">
        <v>856</v>
      </c>
      <c r="E565" s="159">
        <v>18715.0</v>
      </c>
      <c r="F565" s="159">
        <v>44608.0</v>
      </c>
      <c r="G565" s="160" t="s">
        <v>108</v>
      </c>
      <c r="H565" s="160" t="s">
        <v>87</v>
      </c>
      <c r="I565" s="160" t="s">
        <v>88</v>
      </c>
      <c r="J565" s="160" t="s">
        <v>102</v>
      </c>
      <c r="K565" s="155"/>
      <c r="L565" s="155" t="s">
        <v>103</v>
      </c>
      <c r="M565" s="161"/>
      <c r="N565" s="155" t="str">
        <f t="shared" si="2"/>
        <v>1810144608</v>
      </c>
      <c r="O565" s="155"/>
      <c r="P565" s="155" t="str">
        <f t="shared" si="3"/>
        <v/>
      </c>
      <c r="Q565" s="155" t="str">
        <f t="shared" si="4"/>
        <v/>
      </c>
    </row>
    <row r="566" hidden="1">
      <c r="A566" s="156" t="str">
        <f t="shared" si="1"/>
        <v>1672144608</v>
      </c>
      <c r="B566" s="156">
        <v>16721.0</v>
      </c>
      <c r="C566" s="157">
        <v>0.40625</v>
      </c>
      <c r="D566" s="158" t="s">
        <v>857</v>
      </c>
      <c r="E566" s="159">
        <v>29245.0</v>
      </c>
      <c r="F566" s="159">
        <v>44608.0</v>
      </c>
      <c r="G566" s="160" t="s">
        <v>86</v>
      </c>
      <c r="H566" s="160" t="s">
        <v>92</v>
      </c>
      <c r="I566" s="160" t="s">
        <v>101</v>
      </c>
      <c r="J566" s="160" t="s">
        <v>147</v>
      </c>
      <c r="K566" s="155"/>
      <c r="L566" s="155" t="s">
        <v>90</v>
      </c>
      <c r="M566" s="155"/>
      <c r="N566" s="155" t="str">
        <f t="shared" si="2"/>
        <v>1672144608</v>
      </c>
      <c r="O566" s="155"/>
      <c r="P566" s="155" t="str">
        <f t="shared" si="3"/>
        <v/>
      </c>
      <c r="Q566" s="155" t="str">
        <f t="shared" si="4"/>
        <v/>
      </c>
    </row>
    <row r="567" hidden="1">
      <c r="A567" s="156" t="str">
        <f t="shared" si="1"/>
        <v>1140344608</v>
      </c>
      <c r="B567" s="156">
        <v>11403.0</v>
      </c>
      <c r="C567" s="157">
        <v>0.40625</v>
      </c>
      <c r="D567" s="158" t="s">
        <v>858</v>
      </c>
      <c r="E567" s="159">
        <v>26190.0</v>
      </c>
      <c r="F567" s="159">
        <v>44608.0</v>
      </c>
      <c r="G567" s="160" t="s">
        <v>112</v>
      </c>
      <c r="H567" s="160" t="s">
        <v>87</v>
      </c>
      <c r="I567" s="160" t="s">
        <v>88</v>
      </c>
      <c r="J567" s="160" t="s">
        <v>131</v>
      </c>
      <c r="K567" s="155"/>
      <c r="L567" s="155" t="s">
        <v>103</v>
      </c>
      <c r="M567" s="155"/>
      <c r="N567" s="155" t="str">
        <f t="shared" si="2"/>
        <v>1140344608</v>
      </c>
      <c r="O567" s="155"/>
      <c r="P567" s="155" t="str">
        <f t="shared" si="3"/>
        <v/>
      </c>
      <c r="Q567" s="155" t="str">
        <f t="shared" si="4"/>
        <v/>
      </c>
    </row>
    <row r="568" hidden="1">
      <c r="A568" s="156" t="str">
        <f t="shared" si="1"/>
        <v>1810244608</v>
      </c>
      <c r="B568" s="156">
        <v>18102.0</v>
      </c>
      <c r="C568" s="157">
        <v>0.4166666666666667</v>
      </c>
      <c r="D568" s="158" t="s">
        <v>859</v>
      </c>
      <c r="E568" s="159">
        <v>14309.0</v>
      </c>
      <c r="F568" s="159">
        <v>44608.0</v>
      </c>
      <c r="G568" s="160" t="s">
        <v>96</v>
      </c>
      <c r="H568" s="160" t="s">
        <v>87</v>
      </c>
      <c r="I568" s="160" t="s">
        <v>88</v>
      </c>
      <c r="J568" s="160" t="s">
        <v>89</v>
      </c>
      <c r="K568" s="155"/>
      <c r="L568" s="155" t="s">
        <v>90</v>
      </c>
      <c r="M568" s="155"/>
      <c r="N568" s="155" t="str">
        <f t="shared" si="2"/>
        <v>1810244608</v>
      </c>
      <c r="O568" s="155"/>
      <c r="P568" s="155" t="str">
        <f t="shared" si="3"/>
        <v/>
      </c>
      <c r="Q568" s="155" t="str">
        <f t="shared" si="4"/>
        <v/>
      </c>
    </row>
    <row r="569" hidden="1">
      <c r="A569" s="156" t="str">
        <f t="shared" si="1"/>
        <v>1726444608</v>
      </c>
      <c r="B569" s="156">
        <v>17264.0</v>
      </c>
      <c r="C569" s="157">
        <v>0.4270833333333333</v>
      </c>
      <c r="D569" s="158" t="s">
        <v>860</v>
      </c>
      <c r="E569" s="159">
        <v>18156.0</v>
      </c>
      <c r="F569" s="159">
        <v>44608.0</v>
      </c>
      <c r="G569" s="160" t="s">
        <v>86</v>
      </c>
      <c r="H569" s="160" t="s">
        <v>92</v>
      </c>
      <c r="I569" s="160" t="s">
        <v>101</v>
      </c>
      <c r="J569" s="160" t="s">
        <v>147</v>
      </c>
      <c r="K569" s="155"/>
      <c r="L569" s="155" t="s">
        <v>90</v>
      </c>
      <c r="M569" s="155"/>
      <c r="N569" s="155" t="str">
        <f t="shared" si="2"/>
        <v>1726444608</v>
      </c>
      <c r="O569" s="155"/>
      <c r="P569" s="155" t="str">
        <f t="shared" si="3"/>
        <v/>
      </c>
      <c r="Q569" s="155" t="str">
        <f t="shared" si="4"/>
        <v/>
      </c>
    </row>
    <row r="570" hidden="1">
      <c r="A570" s="156" t="str">
        <f t="shared" si="1"/>
        <v>1122144608</v>
      </c>
      <c r="B570" s="156">
        <v>11221.0</v>
      </c>
      <c r="C570" s="157">
        <v>0.4375</v>
      </c>
      <c r="D570" s="158" t="s">
        <v>861</v>
      </c>
      <c r="E570" s="159">
        <v>21080.0</v>
      </c>
      <c r="F570" s="159">
        <v>44608.0</v>
      </c>
      <c r="G570" s="160" t="s">
        <v>86</v>
      </c>
      <c r="H570" s="160" t="s">
        <v>92</v>
      </c>
      <c r="I570" s="160" t="s">
        <v>93</v>
      </c>
      <c r="J570" s="160" t="s">
        <v>147</v>
      </c>
      <c r="K570" s="155"/>
      <c r="L570" s="155" t="s">
        <v>90</v>
      </c>
      <c r="M570" s="155"/>
      <c r="N570" s="155" t="str">
        <f t="shared" si="2"/>
        <v>1122144608</v>
      </c>
      <c r="O570" s="155"/>
      <c r="P570" s="155" t="str">
        <f t="shared" si="3"/>
        <v/>
      </c>
      <c r="Q570" s="155" t="str">
        <f t="shared" si="4"/>
        <v/>
      </c>
    </row>
    <row r="571" hidden="1">
      <c r="A571" s="156" t="str">
        <f t="shared" si="1"/>
        <v>1057144608</v>
      </c>
      <c r="B571" s="156">
        <v>10571.0</v>
      </c>
      <c r="C571" s="157">
        <v>0.4479166666666667</v>
      </c>
      <c r="D571" s="158" t="s">
        <v>862</v>
      </c>
      <c r="E571" s="159">
        <v>21775.0</v>
      </c>
      <c r="F571" s="159">
        <v>44608.0</v>
      </c>
      <c r="G571" s="160" t="s">
        <v>86</v>
      </c>
      <c r="H571" s="160" t="s">
        <v>92</v>
      </c>
      <c r="I571" s="160" t="s">
        <v>93</v>
      </c>
      <c r="J571" s="160" t="s">
        <v>147</v>
      </c>
      <c r="K571" s="155"/>
      <c r="L571" s="155" t="s">
        <v>90</v>
      </c>
      <c r="M571" s="155"/>
      <c r="N571" s="155" t="str">
        <f t="shared" si="2"/>
        <v>1057144608</v>
      </c>
      <c r="O571" s="155"/>
      <c r="P571" s="155" t="str">
        <f t="shared" si="3"/>
        <v/>
      </c>
      <c r="Q571" s="155" t="str">
        <f t="shared" si="4"/>
        <v/>
      </c>
    </row>
    <row r="572" hidden="1">
      <c r="A572" s="156" t="str">
        <f t="shared" si="1"/>
        <v>1614944608</v>
      </c>
      <c r="B572" s="156">
        <v>16149.0</v>
      </c>
      <c r="C572" s="157">
        <v>0.4479166666666667</v>
      </c>
      <c r="D572" s="158" t="s">
        <v>863</v>
      </c>
      <c r="E572" s="159">
        <v>14652.0</v>
      </c>
      <c r="F572" s="159">
        <v>44608.0</v>
      </c>
      <c r="G572" s="160" t="s">
        <v>96</v>
      </c>
      <c r="H572" s="160" t="s">
        <v>87</v>
      </c>
      <c r="I572" s="160" t="s">
        <v>88</v>
      </c>
      <c r="J572" s="160" t="s">
        <v>89</v>
      </c>
      <c r="K572" s="155"/>
      <c r="L572" s="155" t="s">
        <v>90</v>
      </c>
      <c r="M572" s="155"/>
      <c r="N572" s="155" t="str">
        <f t="shared" si="2"/>
        <v>1614944608</v>
      </c>
      <c r="O572" s="155"/>
      <c r="P572" s="155" t="str">
        <f t="shared" si="3"/>
        <v/>
      </c>
      <c r="Q572" s="155" t="str">
        <f t="shared" si="4"/>
        <v/>
      </c>
    </row>
    <row r="573" hidden="1">
      <c r="A573" s="156" t="str">
        <f t="shared" si="1"/>
        <v>1415244608</v>
      </c>
      <c r="B573" s="156">
        <v>14152.0</v>
      </c>
      <c r="C573" s="157">
        <v>0.4583333333333333</v>
      </c>
      <c r="D573" s="158" t="s">
        <v>864</v>
      </c>
      <c r="E573" s="159">
        <v>25368.0</v>
      </c>
      <c r="F573" s="159">
        <v>44608.0</v>
      </c>
      <c r="G573" s="160" t="s">
        <v>122</v>
      </c>
      <c r="H573" s="160" t="s">
        <v>87</v>
      </c>
      <c r="I573" s="160" t="s">
        <v>97</v>
      </c>
      <c r="J573" s="160" t="s">
        <v>174</v>
      </c>
      <c r="K573" s="155"/>
      <c r="L573" s="155" t="s">
        <v>90</v>
      </c>
      <c r="M573" s="155"/>
      <c r="N573" s="155" t="str">
        <f t="shared" si="2"/>
        <v>1415244608</v>
      </c>
      <c r="O573" s="155"/>
      <c r="P573" s="155" t="str">
        <f t="shared" si="3"/>
        <v/>
      </c>
      <c r="Q573" s="155" t="str">
        <f t="shared" si="4"/>
        <v/>
      </c>
    </row>
    <row r="574" hidden="1">
      <c r="A574" s="156" t="str">
        <f t="shared" si="1"/>
        <v>1815244608</v>
      </c>
      <c r="B574" s="156">
        <v>18152.0</v>
      </c>
      <c r="C574" s="157">
        <v>0.46875</v>
      </c>
      <c r="D574" s="158" t="s">
        <v>865</v>
      </c>
      <c r="E574" s="159">
        <v>24358.0</v>
      </c>
      <c r="F574" s="159">
        <v>44608.0</v>
      </c>
      <c r="G574" s="160" t="s">
        <v>108</v>
      </c>
      <c r="H574" s="160" t="s">
        <v>87</v>
      </c>
      <c r="I574" s="160" t="s">
        <v>88</v>
      </c>
      <c r="J574" s="160" t="s">
        <v>102</v>
      </c>
      <c r="K574" s="155"/>
      <c r="L574" s="155" t="s">
        <v>103</v>
      </c>
      <c r="M574" s="155"/>
      <c r="N574" s="155" t="str">
        <f t="shared" si="2"/>
        <v>1815244608</v>
      </c>
      <c r="O574" s="155"/>
      <c r="P574" s="155" t="str">
        <f t="shared" si="3"/>
        <v/>
      </c>
      <c r="Q574" s="155" t="str">
        <f t="shared" si="4"/>
        <v/>
      </c>
    </row>
    <row r="575" hidden="1">
      <c r="A575" s="156" t="str">
        <f t="shared" si="1"/>
        <v>1333744608</v>
      </c>
      <c r="B575" s="156">
        <v>13337.0</v>
      </c>
      <c r="C575" s="157">
        <v>0.46875</v>
      </c>
      <c r="D575" s="158" t="s">
        <v>866</v>
      </c>
      <c r="E575" s="159">
        <v>24039.0</v>
      </c>
      <c r="F575" s="159">
        <v>44608.0</v>
      </c>
      <c r="G575" s="160" t="s">
        <v>100</v>
      </c>
      <c r="H575" s="160" t="s">
        <v>92</v>
      </c>
      <c r="I575" s="160" t="s">
        <v>93</v>
      </c>
      <c r="J575" s="160" t="s">
        <v>131</v>
      </c>
      <c r="K575" s="155"/>
      <c r="L575" s="155" t="s">
        <v>103</v>
      </c>
      <c r="M575" s="155"/>
      <c r="N575" s="155" t="str">
        <f t="shared" si="2"/>
        <v>1333744608</v>
      </c>
      <c r="O575" s="155"/>
      <c r="P575" s="155" t="str">
        <f t="shared" si="3"/>
        <v/>
      </c>
      <c r="Q575" s="155" t="str">
        <f t="shared" si="4"/>
        <v/>
      </c>
    </row>
    <row r="576" hidden="1">
      <c r="A576" s="156" t="str">
        <f t="shared" si="1"/>
        <v>1142844608</v>
      </c>
      <c r="B576" s="156">
        <v>11428.0</v>
      </c>
      <c r="C576" s="157">
        <v>0.5416666666666666</v>
      </c>
      <c r="D576" s="158" t="s">
        <v>867</v>
      </c>
      <c r="E576" s="159">
        <v>16107.0</v>
      </c>
      <c r="F576" s="159">
        <v>44608.0</v>
      </c>
      <c r="G576" s="160" t="s">
        <v>100</v>
      </c>
      <c r="H576" s="160" t="s">
        <v>87</v>
      </c>
      <c r="I576" s="160" t="s">
        <v>88</v>
      </c>
      <c r="J576" s="160" t="s">
        <v>131</v>
      </c>
      <c r="K576" s="155"/>
      <c r="L576" s="155" t="s">
        <v>103</v>
      </c>
      <c r="M576" s="155"/>
      <c r="N576" s="155" t="str">
        <f t="shared" si="2"/>
        <v>1142844608</v>
      </c>
      <c r="O576" s="155"/>
      <c r="P576" s="155" t="str">
        <f t="shared" si="3"/>
        <v/>
      </c>
      <c r="Q576" s="155" t="str">
        <f t="shared" si="4"/>
        <v/>
      </c>
    </row>
    <row r="577" hidden="1">
      <c r="A577" s="156" t="str">
        <f t="shared" si="1"/>
        <v>1581244608</v>
      </c>
      <c r="B577" s="156">
        <v>15812.0</v>
      </c>
      <c r="C577" s="157">
        <v>0.5416666666666666</v>
      </c>
      <c r="D577" s="158" t="s">
        <v>868</v>
      </c>
      <c r="E577" s="159">
        <v>31904.0</v>
      </c>
      <c r="F577" s="159">
        <v>44608.0</v>
      </c>
      <c r="G577" s="160" t="s">
        <v>86</v>
      </c>
      <c r="H577" s="160" t="s">
        <v>92</v>
      </c>
      <c r="I577" s="160" t="s">
        <v>93</v>
      </c>
      <c r="J577" s="160" t="s">
        <v>189</v>
      </c>
      <c r="K577" s="155"/>
      <c r="L577" s="155" t="s">
        <v>90</v>
      </c>
      <c r="M577" s="155"/>
      <c r="N577" s="155" t="str">
        <f t="shared" si="2"/>
        <v>1581244608</v>
      </c>
      <c r="O577" s="155"/>
      <c r="P577" s="155" t="str">
        <f t="shared" si="3"/>
        <v/>
      </c>
      <c r="Q577" s="155" t="str">
        <f t="shared" si="4"/>
        <v/>
      </c>
    </row>
    <row r="578" hidden="1">
      <c r="A578" s="156" t="str">
        <f t="shared" si="1"/>
        <v>1692744608</v>
      </c>
      <c r="B578" s="156">
        <v>16927.0</v>
      </c>
      <c r="C578" s="157">
        <v>0.5416666666666666</v>
      </c>
      <c r="D578" s="158" t="s">
        <v>869</v>
      </c>
      <c r="E578" s="159">
        <v>19924.0</v>
      </c>
      <c r="F578" s="159">
        <v>44608.0</v>
      </c>
      <c r="G578" s="160" t="s">
        <v>86</v>
      </c>
      <c r="H578" s="160" t="s">
        <v>92</v>
      </c>
      <c r="I578" s="160" t="s">
        <v>101</v>
      </c>
      <c r="J578" s="160" t="s">
        <v>166</v>
      </c>
      <c r="K578" s="155"/>
      <c r="L578" s="155" t="s">
        <v>90</v>
      </c>
      <c r="M578" s="155"/>
      <c r="N578" s="155" t="str">
        <f t="shared" si="2"/>
        <v>1692744608</v>
      </c>
      <c r="O578" s="155"/>
      <c r="P578" s="155" t="str">
        <f t="shared" si="3"/>
        <v/>
      </c>
      <c r="Q578" s="155" t="str">
        <f t="shared" si="4"/>
        <v/>
      </c>
    </row>
    <row r="579" hidden="1">
      <c r="A579" s="156" t="str">
        <f t="shared" si="1"/>
        <v>1811944608</v>
      </c>
      <c r="B579" s="156">
        <v>18119.0</v>
      </c>
      <c r="C579" s="157">
        <v>0.5416666666666666</v>
      </c>
      <c r="D579" s="158" t="s">
        <v>870</v>
      </c>
      <c r="E579" s="159">
        <v>14367.0</v>
      </c>
      <c r="F579" s="159">
        <v>44608.0</v>
      </c>
      <c r="G579" s="160" t="s">
        <v>108</v>
      </c>
      <c r="H579" s="160" t="s">
        <v>87</v>
      </c>
      <c r="I579" s="160" t="s">
        <v>88</v>
      </c>
      <c r="J579" s="160" t="s">
        <v>192</v>
      </c>
      <c r="K579" s="155"/>
      <c r="L579" s="155" t="s">
        <v>103</v>
      </c>
      <c r="M579" s="155"/>
      <c r="N579" s="155" t="str">
        <f t="shared" si="2"/>
        <v>1811944608</v>
      </c>
      <c r="O579" s="155"/>
      <c r="P579" s="155" t="str">
        <f t="shared" si="3"/>
        <v/>
      </c>
      <c r="Q579" s="155" t="str">
        <f t="shared" si="4"/>
        <v/>
      </c>
    </row>
    <row r="580" hidden="1">
      <c r="A580" s="156" t="str">
        <f t="shared" si="1"/>
        <v>1349844608</v>
      </c>
      <c r="B580" s="156">
        <v>13498.0</v>
      </c>
      <c r="C580" s="157">
        <v>0.5520833333333334</v>
      </c>
      <c r="D580" s="158" t="s">
        <v>871</v>
      </c>
      <c r="E580" s="159">
        <v>20405.0</v>
      </c>
      <c r="F580" s="159">
        <v>44608.0</v>
      </c>
      <c r="G580" s="160" t="s">
        <v>100</v>
      </c>
      <c r="H580" s="160" t="s">
        <v>87</v>
      </c>
      <c r="I580" s="160" t="s">
        <v>88</v>
      </c>
      <c r="J580" s="160" t="s">
        <v>131</v>
      </c>
      <c r="K580" s="155"/>
      <c r="L580" s="155" t="s">
        <v>103</v>
      </c>
      <c r="M580" s="155"/>
      <c r="N580" s="155" t="str">
        <f t="shared" si="2"/>
        <v>1349844608</v>
      </c>
      <c r="O580" s="155"/>
      <c r="P580" s="155" t="str">
        <f t="shared" si="3"/>
        <v/>
      </c>
      <c r="Q580" s="155" t="str">
        <f t="shared" si="4"/>
        <v/>
      </c>
    </row>
    <row r="581" hidden="1">
      <c r="A581" s="156" t="str">
        <f t="shared" si="1"/>
        <v>1804744608</v>
      </c>
      <c r="B581" s="156">
        <v>18047.0</v>
      </c>
      <c r="C581" s="157">
        <v>0.5520833333333334</v>
      </c>
      <c r="D581" s="158" t="s">
        <v>872</v>
      </c>
      <c r="E581" s="159">
        <v>20905.0</v>
      </c>
      <c r="F581" s="159">
        <v>44608.0</v>
      </c>
      <c r="G581" s="160" t="s">
        <v>96</v>
      </c>
      <c r="H581" s="160" t="s">
        <v>87</v>
      </c>
      <c r="I581" s="160" t="s">
        <v>97</v>
      </c>
      <c r="J581" s="160" t="s">
        <v>154</v>
      </c>
      <c r="K581" s="155"/>
      <c r="L581" s="155" t="s">
        <v>90</v>
      </c>
      <c r="M581" s="155"/>
      <c r="N581" s="155" t="str">
        <f t="shared" si="2"/>
        <v>1804744608</v>
      </c>
      <c r="O581" s="155"/>
      <c r="P581" s="155" t="str">
        <f t="shared" si="3"/>
        <v/>
      </c>
      <c r="Q581" s="155" t="str">
        <f t="shared" si="4"/>
        <v/>
      </c>
    </row>
    <row r="582" hidden="1">
      <c r="A582" s="156" t="str">
        <f t="shared" si="1"/>
        <v>1808644608</v>
      </c>
      <c r="B582" s="156">
        <v>18086.0</v>
      </c>
      <c r="C582" s="157">
        <v>0.5520833333333334</v>
      </c>
      <c r="D582" s="158" t="s">
        <v>873</v>
      </c>
      <c r="E582" s="159">
        <v>26511.0</v>
      </c>
      <c r="F582" s="159">
        <v>44608.0</v>
      </c>
      <c r="G582" s="160" t="s">
        <v>96</v>
      </c>
      <c r="H582" s="160" t="s">
        <v>87</v>
      </c>
      <c r="I582" s="160" t="s">
        <v>97</v>
      </c>
      <c r="J582" s="160" t="s">
        <v>154</v>
      </c>
      <c r="K582" s="155"/>
      <c r="L582" s="155" t="s">
        <v>90</v>
      </c>
      <c r="M582" s="155"/>
      <c r="N582" s="155" t="str">
        <f t="shared" si="2"/>
        <v>1808644608</v>
      </c>
      <c r="O582" s="155"/>
      <c r="P582" s="155" t="str">
        <f t="shared" si="3"/>
        <v/>
      </c>
      <c r="Q582" s="155" t="str">
        <f t="shared" si="4"/>
        <v/>
      </c>
    </row>
    <row r="583" hidden="1">
      <c r="A583" s="156" t="str">
        <f t="shared" si="1"/>
        <v>977944608</v>
      </c>
      <c r="B583" s="156">
        <v>9779.0</v>
      </c>
      <c r="C583" s="157">
        <v>0.5625</v>
      </c>
      <c r="D583" s="158" t="s">
        <v>874</v>
      </c>
      <c r="E583" s="159">
        <v>22449.0</v>
      </c>
      <c r="F583" s="159">
        <v>44608.0</v>
      </c>
      <c r="G583" s="160" t="s">
        <v>122</v>
      </c>
      <c r="H583" s="160" t="s">
        <v>92</v>
      </c>
      <c r="I583" s="160" t="s">
        <v>93</v>
      </c>
      <c r="J583" s="160" t="s">
        <v>813</v>
      </c>
      <c r="K583" s="155"/>
      <c r="L583" s="155" t="s">
        <v>90</v>
      </c>
      <c r="M583" s="155"/>
      <c r="N583" s="155" t="str">
        <f t="shared" si="2"/>
        <v>977944608</v>
      </c>
      <c r="O583" s="155"/>
      <c r="P583" s="155" t="str">
        <f t="shared" si="3"/>
        <v/>
      </c>
      <c r="Q583" s="155" t="str">
        <f t="shared" si="4"/>
        <v/>
      </c>
    </row>
    <row r="584" hidden="1">
      <c r="A584" s="156" t="str">
        <f t="shared" si="1"/>
        <v>1814144608</v>
      </c>
      <c r="B584" s="156">
        <v>18141.0</v>
      </c>
      <c r="C584" s="157">
        <v>0.5625</v>
      </c>
      <c r="D584" s="158" t="s">
        <v>875</v>
      </c>
      <c r="E584" s="159">
        <v>13336.0</v>
      </c>
      <c r="F584" s="159">
        <v>44608.0</v>
      </c>
      <c r="G584" s="160" t="s">
        <v>108</v>
      </c>
      <c r="H584" s="160" t="s">
        <v>87</v>
      </c>
      <c r="I584" s="160" t="s">
        <v>88</v>
      </c>
      <c r="J584" s="160" t="s">
        <v>224</v>
      </c>
      <c r="K584" s="155"/>
      <c r="L584" s="155" t="s">
        <v>103</v>
      </c>
      <c r="M584" s="155"/>
      <c r="N584" s="155" t="str">
        <f t="shared" si="2"/>
        <v>1814144608</v>
      </c>
      <c r="O584" s="155"/>
      <c r="P584" s="155" t="str">
        <f t="shared" si="3"/>
        <v/>
      </c>
      <c r="Q584" s="155" t="str">
        <f t="shared" si="4"/>
        <v/>
      </c>
    </row>
    <row r="585" hidden="1">
      <c r="A585" s="156" t="str">
        <f t="shared" si="1"/>
        <v>1690544608</v>
      </c>
      <c r="B585" s="156">
        <v>16905.0</v>
      </c>
      <c r="C585" s="157">
        <v>0.5625</v>
      </c>
      <c r="D585" s="158" t="s">
        <v>876</v>
      </c>
      <c r="E585" s="159">
        <v>19927.0</v>
      </c>
      <c r="F585" s="159">
        <v>44608.0</v>
      </c>
      <c r="G585" s="160" t="s">
        <v>100</v>
      </c>
      <c r="H585" s="160" t="s">
        <v>92</v>
      </c>
      <c r="I585" s="160" t="s">
        <v>93</v>
      </c>
      <c r="J585" s="160" t="s">
        <v>131</v>
      </c>
      <c r="K585" s="155"/>
      <c r="L585" s="155" t="s">
        <v>103</v>
      </c>
      <c r="M585" s="155"/>
      <c r="N585" s="155" t="str">
        <f t="shared" si="2"/>
        <v>1690544608</v>
      </c>
      <c r="O585" s="155"/>
      <c r="P585" s="155" t="str">
        <f t="shared" si="3"/>
        <v/>
      </c>
      <c r="Q585" s="155" t="str">
        <f t="shared" si="4"/>
        <v/>
      </c>
    </row>
    <row r="586" hidden="1">
      <c r="A586" s="156" t="str">
        <f t="shared" si="1"/>
        <v>1220844608</v>
      </c>
      <c r="B586" s="156">
        <v>12208.0</v>
      </c>
      <c r="C586" s="157">
        <v>0.5625</v>
      </c>
      <c r="D586" s="158" t="s">
        <v>877</v>
      </c>
      <c r="E586" s="159">
        <v>15804.0</v>
      </c>
      <c r="F586" s="159">
        <v>44608.0</v>
      </c>
      <c r="G586" s="160" t="s">
        <v>100</v>
      </c>
      <c r="H586" s="160" t="s">
        <v>92</v>
      </c>
      <c r="I586" s="160" t="s">
        <v>101</v>
      </c>
      <c r="J586" s="160" t="s">
        <v>192</v>
      </c>
      <c r="K586" s="155"/>
      <c r="L586" s="155" t="s">
        <v>103</v>
      </c>
      <c r="M586" s="155"/>
      <c r="N586" s="155" t="str">
        <f t="shared" si="2"/>
        <v>1220844608</v>
      </c>
      <c r="O586" s="155"/>
      <c r="P586" s="155" t="str">
        <f t="shared" si="3"/>
        <v/>
      </c>
      <c r="Q586" s="155" t="str">
        <f t="shared" si="4"/>
        <v/>
      </c>
    </row>
    <row r="587" hidden="1">
      <c r="A587" s="156" t="str">
        <f t="shared" si="1"/>
        <v>1048144608</v>
      </c>
      <c r="B587" s="156">
        <v>10481.0</v>
      </c>
      <c r="C587" s="157">
        <v>0.5729166666666666</v>
      </c>
      <c r="D587" s="158" t="s">
        <v>878</v>
      </c>
      <c r="E587" s="159">
        <v>22006.0</v>
      </c>
      <c r="F587" s="159">
        <v>44608.0</v>
      </c>
      <c r="G587" s="160" t="s">
        <v>86</v>
      </c>
      <c r="H587" s="160" t="s">
        <v>87</v>
      </c>
      <c r="I587" s="160" t="s">
        <v>88</v>
      </c>
      <c r="J587" s="160" t="s">
        <v>89</v>
      </c>
      <c r="K587" s="155"/>
      <c r="L587" s="155" t="s">
        <v>90</v>
      </c>
      <c r="M587" s="155"/>
      <c r="N587" s="155" t="str">
        <f t="shared" si="2"/>
        <v>1048144608</v>
      </c>
      <c r="O587" s="155"/>
      <c r="P587" s="155" t="str">
        <f t="shared" si="3"/>
        <v/>
      </c>
      <c r="Q587" s="155" t="str">
        <f t="shared" si="4"/>
        <v/>
      </c>
    </row>
    <row r="588" hidden="1">
      <c r="A588" s="156" t="str">
        <f t="shared" si="1"/>
        <v>1813144608</v>
      </c>
      <c r="B588" s="156">
        <v>18131.0</v>
      </c>
      <c r="C588" s="157">
        <v>0.5729166666666666</v>
      </c>
      <c r="D588" s="158" t="s">
        <v>879</v>
      </c>
      <c r="E588" s="159">
        <v>35173.0</v>
      </c>
      <c r="F588" s="159">
        <v>44608.0</v>
      </c>
      <c r="G588" s="160" t="s">
        <v>96</v>
      </c>
      <c r="H588" s="160" t="s">
        <v>87</v>
      </c>
      <c r="I588" s="160" t="s">
        <v>97</v>
      </c>
      <c r="J588" s="160" t="s">
        <v>291</v>
      </c>
      <c r="K588" s="155"/>
      <c r="L588" s="155" t="s">
        <v>90</v>
      </c>
      <c r="M588" s="155"/>
      <c r="N588" s="155" t="str">
        <f t="shared" si="2"/>
        <v>1813144608</v>
      </c>
      <c r="O588" s="155"/>
      <c r="P588" s="155" t="str">
        <f t="shared" si="3"/>
        <v/>
      </c>
      <c r="Q588" s="155" t="str">
        <f t="shared" si="4"/>
        <v/>
      </c>
    </row>
    <row r="589" hidden="1">
      <c r="A589" s="156" t="str">
        <f t="shared" si="1"/>
        <v>1796344608</v>
      </c>
      <c r="B589" s="156">
        <v>17963.0</v>
      </c>
      <c r="C589" s="157">
        <v>0.59375</v>
      </c>
      <c r="D589" s="158" t="s">
        <v>880</v>
      </c>
      <c r="E589" s="159">
        <v>19664.0</v>
      </c>
      <c r="F589" s="159">
        <v>44608.0</v>
      </c>
      <c r="G589" s="160" t="s">
        <v>108</v>
      </c>
      <c r="H589" s="160" t="s">
        <v>87</v>
      </c>
      <c r="I589" s="160" t="s">
        <v>88</v>
      </c>
      <c r="J589" s="160" t="s">
        <v>102</v>
      </c>
      <c r="K589" s="155"/>
      <c r="L589" s="155" t="s">
        <v>103</v>
      </c>
      <c r="M589" s="155"/>
      <c r="N589" s="155" t="str">
        <f t="shared" si="2"/>
        <v>1796344608</v>
      </c>
      <c r="O589" s="155"/>
      <c r="P589" s="155" t="str">
        <f t="shared" si="3"/>
        <v/>
      </c>
      <c r="Q589" s="155" t="str">
        <f t="shared" si="4"/>
        <v/>
      </c>
    </row>
    <row r="590" hidden="1">
      <c r="A590" s="156" t="str">
        <f t="shared" si="1"/>
        <v>1815744608</v>
      </c>
      <c r="B590" s="156">
        <v>18157.0</v>
      </c>
      <c r="C590" s="157">
        <v>0.59375</v>
      </c>
      <c r="D590" s="158" t="s">
        <v>881</v>
      </c>
      <c r="E590" s="159">
        <v>20071.0</v>
      </c>
      <c r="F590" s="159">
        <v>44608.0</v>
      </c>
      <c r="G590" s="160" t="s">
        <v>96</v>
      </c>
      <c r="H590" s="160" t="s">
        <v>87</v>
      </c>
      <c r="I590" s="160" t="s">
        <v>88</v>
      </c>
      <c r="J590" s="160" t="s">
        <v>89</v>
      </c>
      <c r="K590" s="155"/>
      <c r="L590" s="155" t="s">
        <v>90</v>
      </c>
      <c r="M590" s="155"/>
      <c r="N590" s="155" t="str">
        <f t="shared" si="2"/>
        <v>1815744608</v>
      </c>
      <c r="O590" s="155"/>
      <c r="P590" s="155" t="str">
        <f t="shared" si="3"/>
        <v/>
      </c>
      <c r="Q590" s="155" t="str">
        <f t="shared" si="4"/>
        <v/>
      </c>
    </row>
    <row r="591" hidden="1">
      <c r="A591" s="156" t="str">
        <f t="shared" si="1"/>
        <v>1096744608</v>
      </c>
      <c r="B591" s="156">
        <v>10967.0</v>
      </c>
      <c r="C591" s="157">
        <v>0.6041666666666666</v>
      </c>
      <c r="D591" s="158" t="s">
        <v>882</v>
      </c>
      <c r="E591" s="159">
        <v>18921.0</v>
      </c>
      <c r="F591" s="159">
        <v>44608.0</v>
      </c>
      <c r="G591" s="160" t="s">
        <v>86</v>
      </c>
      <c r="H591" s="160" t="s">
        <v>92</v>
      </c>
      <c r="I591" s="160" t="s">
        <v>101</v>
      </c>
      <c r="J591" s="160" t="s">
        <v>94</v>
      </c>
      <c r="K591" s="155"/>
      <c r="L591" s="155" t="s">
        <v>90</v>
      </c>
      <c r="M591" s="155"/>
      <c r="N591" s="155" t="str">
        <f t="shared" si="2"/>
        <v>1096744608</v>
      </c>
      <c r="O591" s="155"/>
      <c r="P591" s="155" t="str">
        <f t="shared" si="3"/>
        <v/>
      </c>
      <c r="Q591" s="155" t="str">
        <f t="shared" si="4"/>
        <v/>
      </c>
    </row>
    <row r="592" hidden="1">
      <c r="A592" s="156" t="str">
        <f t="shared" si="1"/>
        <v>1764044608</v>
      </c>
      <c r="B592" s="156">
        <v>17640.0</v>
      </c>
      <c r="C592" s="157">
        <v>0.6041666666666666</v>
      </c>
      <c r="D592" s="158" t="s">
        <v>883</v>
      </c>
      <c r="E592" s="159">
        <v>22120.0</v>
      </c>
      <c r="F592" s="159">
        <v>44608.0</v>
      </c>
      <c r="G592" s="160" t="s">
        <v>96</v>
      </c>
      <c r="H592" s="160" t="s">
        <v>87</v>
      </c>
      <c r="I592" s="160" t="s">
        <v>97</v>
      </c>
      <c r="J592" s="160" t="s">
        <v>117</v>
      </c>
      <c r="K592" s="155"/>
      <c r="L592" s="155" t="s">
        <v>90</v>
      </c>
      <c r="M592" s="155"/>
      <c r="N592" s="155" t="str">
        <f t="shared" si="2"/>
        <v>1764044608</v>
      </c>
      <c r="O592" s="155"/>
      <c r="P592" s="155" t="str">
        <f t="shared" si="3"/>
        <v/>
      </c>
      <c r="Q592" s="155" t="str">
        <f t="shared" si="4"/>
        <v/>
      </c>
    </row>
    <row r="593" hidden="1">
      <c r="A593" s="156" t="str">
        <f t="shared" si="1"/>
        <v>967244608</v>
      </c>
      <c r="B593" s="156">
        <v>9672.0</v>
      </c>
      <c r="C593" s="157">
        <v>0.6041666666666666</v>
      </c>
      <c r="D593" s="158" t="s">
        <v>884</v>
      </c>
      <c r="E593" s="159">
        <v>27199.0</v>
      </c>
      <c r="F593" s="159">
        <v>44608.0</v>
      </c>
      <c r="G593" s="160" t="s">
        <v>86</v>
      </c>
      <c r="H593" s="160" t="s">
        <v>92</v>
      </c>
      <c r="I593" s="160" t="s">
        <v>93</v>
      </c>
      <c r="J593" s="160" t="s">
        <v>147</v>
      </c>
      <c r="K593" s="155"/>
      <c r="L593" s="155" t="s">
        <v>90</v>
      </c>
      <c r="M593" s="155"/>
      <c r="N593" s="155" t="str">
        <f t="shared" si="2"/>
        <v>967244608</v>
      </c>
      <c r="O593" s="155"/>
      <c r="P593" s="155" t="str">
        <f t="shared" si="3"/>
        <v/>
      </c>
      <c r="Q593" s="155" t="str">
        <f t="shared" si="4"/>
        <v/>
      </c>
    </row>
    <row r="594" hidden="1">
      <c r="A594" s="156" t="str">
        <f t="shared" si="1"/>
        <v>1810044608</v>
      </c>
      <c r="B594" s="156">
        <v>18100.0</v>
      </c>
      <c r="C594" s="157">
        <v>0.6041666666666666</v>
      </c>
      <c r="D594" s="158" t="s">
        <v>885</v>
      </c>
      <c r="E594" s="159">
        <v>14158.0</v>
      </c>
      <c r="F594" s="159">
        <v>44608.0</v>
      </c>
      <c r="G594" s="160" t="s">
        <v>96</v>
      </c>
      <c r="H594" s="160" t="s">
        <v>87</v>
      </c>
      <c r="I594" s="160" t="s">
        <v>97</v>
      </c>
      <c r="J594" s="160" t="s">
        <v>89</v>
      </c>
      <c r="K594" s="155"/>
      <c r="L594" s="155" t="s">
        <v>90</v>
      </c>
      <c r="M594" s="155"/>
      <c r="N594" s="155" t="str">
        <f t="shared" si="2"/>
        <v>1810044608</v>
      </c>
      <c r="O594" s="155"/>
      <c r="P594" s="155" t="str">
        <f t="shared" si="3"/>
        <v/>
      </c>
      <c r="Q594" s="155" t="str">
        <f t="shared" si="4"/>
        <v/>
      </c>
    </row>
    <row r="595" hidden="1">
      <c r="A595" s="156" t="str">
        <f t="shared" si="1"/>
        <v>1566744608</v>
      </c>
      <c r="B595" s="156">
        <v>15667.0</v>
      </c>
      <c r="C595" s="157">
        <v>0.6145833333333334</v>
      </c>
      <c r="D595" s="158" t="s">
        <v>886</v>
      </c>
      <c r="E595" s="159">
        <v>28612.0</v>
      </c>
      <c r="F595" s="159">
        <v>44608.0</v>
      </c>
      <c r="G595" s="160" t="s">
        <v>122</v>
      </c>
      <c r="H595" s="160" t="s">
        <v>92</v>
      </c>
      <c r="I595" s="160" t="s">
        <v>93</v>
      </c>
      <c r="J595" s="160" t="s">
        <v>179</v>
      </c>
      <c r="K595" s="155"/>
      <c r="L595" s="155" t="s">
        <v>90</v>
      </c>
      <c r="M595" s="155"/>
      <c r="N595" s="155" t="str">
        <f t="shared" si="2"/>
        <v>1566744608</v>
      </c>
      <c r="O595" s="155"/>
      <c r="P595" s="155" t="str">
        <f t="shared" si="3"/>
        <v/>
      </c>
      <c r="Q595" s="155" t="str">
        <f t="shared" si="4"/>
        <v/>
      </c>
    </row>
    <row r="596" hidden="1">
      <c r="A596" s="156" t="str">
        <f t="shared" si="1"/>
        <v>920044608</v>
      </c>
      <c r="B596" s="156">
        <v>9200.0</v>
      </c>
      <c r="C596" s="157">
        <v>0.6145833333333334</v>
      </c>
      <c r="D596" s="158" t="s">
        <v>887</v>
      </c>
      <c r="E596" s="159">
        <v>22540.0</v>
      </c>
      <c r="F596" s="159">
        <v>44608.0</v>
      </c>
      <c r="G596" s="160" t="s">
        <v>122</v>
      </c>
      <c r="H596" s="160" t="s">
        <v>92</v>
      </c>
      <c r="I596" s="160" t="s">
        <v>101</v>
      </c>
      <c r="J596" s="160" t="s">
        <v>98</v>
      </c>
      <c r="K596" s="155"/>
      <c r="L596" s="155" t="s">
        <v>90</v>
      </c>
      <c r="M596" s="155"/>
      <c r="N596" s="155" t="str">
        <f t="shared" si="2"/>
        <v>920044608</v>
      </c>
      <c r="O596" s="155"/>
      <c r="P596" s="155" t="str">
        <f t="shared" si="3"/>
        <v/>
      </c>
      <c r="Q596" s="155" t="str">
        <f t="shared" si="4"/>
        <v/>
      </c>
    </row>
    <row r="597" hidden="1">
      <c r="A597" s="156" t="str">
        <f t="shared" si="1"/>
        <v>1804244608</v>
      </c>
      <c r="B597" s="156">
        <v>18042.0</v>
      </c>
      <c r="C597" s="157">
        <v>0.6145833333333334</v>
      </c>
      <c r="D597" s="158" t="s">
        <v>888</v>
      </c>
      <c r="E597" s="159">
        <v>12490.0</v>
      </c>
      <c r="F597" s="159">
        <v>44608.0</v>
      </c>
      <c r="G597" s="160" t="s">
        <v>96</v>
      </c>
      <c r="H597" s="160" t="s">
        <v>87</v>
      </c>
      <c r="I597" s="160" t="s">
        <v>88</v>
      </c>
      <c r="J597" s="160" t="s">
        <v>89</v>
      </c>
      <c r="K597" s="155"/>
      <c r="L597" s="155" t="s">
        <v>90</v>
      </c>
      <c r="M597" s="155"/>
      <c r="N597" s="155" t="str">
        <f t="shared" si="2"/>
        <v>1804244608</v>
      </c>
      <c r="O597" s="155"/>
      <c r="P597" s="155" t="str">
        <f t="shared" si="3"/>
        <v/>
      </c>
      <c r="Q597" s="155" t="str">
        <f t="shared" si="4"/>
        <v/>
      </c>
    </row>
    <row r="598" hidden="1">
      <c r="A598" s="156" t="str">
        <f t="shared" si="1"/>
        <v>1213144608</v>
      </c>
      <c r="B598" s="156">
        <v>12131.0</v>
      </c>
      <c r="C598" s="157">
        <v>0.625</v>
      </c>
      <c r="D598" s="158" t="s">
        <v>889</v>
      </c>
      <c r="E598" s="159">
        <v>22551.0</v>
      </c>
      <c r="F598" s="159">
        <v>44608.0</v>
      </c>
      <c r="G598" s="160" t="s">
        <v>122</v>
      </c>
      <c r="H598" s="160" t="s">
        <v>92</v>
      </c>
      <c r="I598" s="160" t="s">
        <v>101</v>
      </c>
      <c r="J598" s="160" t="s">
        <v>174</v>
      </c>
      <c r="K598" s="155"/>
      <c r="L598" s="155" t="s">
        <v>90</v>
      </c>
      <c r="M598" s="155"/>
      <c r="N598" s="155" t="str">
        <f t="shared" si="2"/>
        <v>1213144608</v>
      </c>
      <c r="O598" s="155"/>
      <c r="P598" s="155" t="str">
        <f t="shared" si="3"/>
        <v/>
      </c>
      <c r="Q598" s="155" t="str">
        <f t="shared" si="4"/>
        <v/>
      </c>
    </row>
    <row r="599" hidden="1">
      <c r="A599" s="156" t="str">
        <f t="shared" si="1"/>
        <v>1772744608</v>
      </c>
      <c r="B599" s="156">
        <v>17727.0</v>
      </c>
      <c r="C599" s="157">
        <v>0.625</v>
      </c>
      <c r="D599" s="158" t="s">
        <v>890</v>
      </c>
      <c r="E599" s="159">
        <v>28711.0</v>
      </c>
      <c r="F599" s="159">
        <v>44608.0</v>
      </c>
      <c r="G599" s="160" t="s">
        <v>86</v>
      </c>
      <c r="H599" s="160" t="s">
        <v>92</v>
      </c>
      <c r="I599" s="160" t="s">
        <v>101</v>
      </c>
      <c r="J599" s="160" t="s">
        <v>335</v>
      </c>
      <c r="K599" s="155"/>
      <c r="L599" s="155" t="s">
        <v>90</v>
      </c>
      <c r="M599" s="155">
        <v>207269.0</v>
      </c>
      <c r="N599" s="155" t="str">
        <f t="shared" si="2"/>
        <v>1772744608</v>
      </c>
      <c r="O599" s="155"/>
      <c r="P599" s="155" t="str">
        <f t="shared" si="3"/>
        <v/>
      </c>
      <c r="Q599" s="155" t="str">
        <f t="shared" si="4"/>
        <v/>
      </c>
    </row>
    <row r="600" hidden="1">
      <c r="A600" s="156" t="str">
        <f t="shared" si="1"/>
        <v>1027344608</v>
      </c>
      <c r="B600" s="156">
        <v>10273.0</v>
      </c>
      <c r="C600" s="157">
        <v>0.6354166666666666</v>
      </c>
      <c r="D600" s="158" t="s">
        <v>891</v>
      </c>
      <c r="E600" s="159">
        <v>15730.0</v>
      </c>
      <c r="F600" s="159">
        <v>44608.0</v>
      </c>
      <c r="G600" s="160" t="s">
        <v>122</v>
      </c>
      <c r="H600" s="160" t="s">
        <v>87</v>
      </c>
      <c r="I600" s="160" t="s">
        <v>97</v>
      </c>
      <c r="J600" s="160" t="s">
        <v>166</v>
      </c>
      <c r="K600" s="155"/>
      <c r="L600" s="155" t="s">
        <v>90</v>
      </c>
      <c r="M600" s="155"/>
      <c r="N600" s="155" t="str">
        <f t="shared" si="2"/>
        <v>1027344608</v>
      </c>
      <c r="O600" s="155"/>
      <c r="P600" s="155" t="str">
        <f t="shared" si="3"/>
        <v/>
      </c>
      <c r="Q600" s="155" t="str">
        <f t="shared" si="4"/>
        <v/>
      </c>
    </row>
    <row r="601" hidden="1">
      <c r="A601" s="156" t="str">
        <f t="shared" si="1"/>
        <v>1594244609</v>
      </c>
      <c r="B601" s="156">
        <v>15942.0</v>
      </c>
      <c r="C601" s="157">
        <v>0.3229166666666667</v>
      </c>
      <c r="D601" s="158" t="s">
        <v>892</v>
      </c>
      <c r="E601" s="159">
        <v>20598.0</v>
      </c>
      <c r="F601" s="159">
        <v>44609.0</v>
      </c>
      <c r="G601" s="160" t="s">
        <v>122</v>
      </c>
      <c r="H601" s="160" t="s">
        <v>87</v>
      </c>
      <c r="I601" s="160" t="s">
        <v>97</v>
      </c>
      <c r="J601" s="160" t="s">
        <v>186</v>
      </c>
      <c r="K601" s="155"/>
      <c r="L601" s="155" t="s">
        <v>90</v>
      </c>
      <c r="M601" s="155"/>
      <c r="N601" s="155" t="str">
        <f t="shared" si="2"/>
        <v>1594244609</v>
      </c>
      <c r="O601" s="155"/>
      <c r="P601" s="155" t="str">
        <f t="shared" si="3"/>
        <v/>
      </c>
      <c r="Q601" s="155" t="str">
        <f t="shared" si="4"/>
        <v/>
      </c>
    </row>
    <row r="602" hidden="1">
      <c r="A602" s="156" t="str">
        <f t="shared" si="1"/>
        <v>919444609</v>
      </c>
      <c r="B602" s="156">
        <v>9194.0</v>
      </c>
      <c r="C602" s="157">
        <v>0.3229166666666667</v>
      </c>
      <c r="D602" s="158" t="s">
        <v>893</v>
      </c>
      <c r="E602" s="159">
        <v>21494.0</v>
      </c>
      <c r="F602" s="159">
        <v>44609.0</v>
      </c>
      <c r="G602" s="160" t="s">
        <v>100</v>
      </c>
      <c r="H602" s="160" t="s">
        <v>87</v>
      </c>
      <c r="I602" s="160" t="s">
        <v>88</v>
      </c>
      <c r="J602" s="160" t="s">
        <v>113</v>
      </c>
      <c r="K602" s="155"/>
      <c r="L602" s="155" t="s">
        <v>103</v>
      </c>
      <c r="M602" s="155"/>
      <c r="N602" s="155" t="str">
        <f t="shared" si="2"/>
        <v>919444609</v>
      </c>
      <c r="O602" s="155"/>
      <c r="P602" s="155" t="str">
        <f t="shared" si="3"/>
        <v/>
      </c>
      <c r="Q602" s="155" t="str">
        <f t="shared" si="4"/>
        <v/>
      </c>
    </row>
    <row r="603" hidden="1">
      <c r="A603" s="156" t="str">
        <f t="shared" si="1"/>
        <v>1278144609</v>
      </c>
      <c r="B603" s="156">
        <v>12781.0</v>
      </c>
      <c r="C603" s="157">
        <v>0.3333333333333333</v>
      </c>
      <c r="D603" s="158" t="s">
        <v>894</v>
      </c>
      <c r="E603" s="159">
        <v>19260.0</v>
      </c>
      <c r="F603" s="159">
        <v>44609.0</v>
      </c>
      <c r="G603" s="160" t="s">
        <v>86</v>
      </c>
      <c r="H603" s="160" t="s">
        <v>92</v>
      </c>
      <c r="I603" s="160" t="s">
        <v>93</v>
      </c>
      <c r="J603" s="160" t="s">
        <v>89</v>
      </c>
      <c r="K603" s="155"/>
      <c r="L603" s="155" t="s">
        <v>90</v>
      </c>
      <c r="M603" s="155"/>
      <c r="N603" s="155" t="str">
        <f t="shared" si="2"/>
        <v>1278144609</v>
      </c>
      <c r="O603" s="155"/>
      <c r="P603" s="155" t="str">
        <f t="shared" si="3"/>
        <v/>
      </c>
      <c r="Q603" s="155" t="str">
        <f t="shared" si="4"/>
        <v/>
      </c>
    </row>
    <row r="604" hidden="1">
      <c r="A604" s="156" t="str">
        <f t="shared" si="1"/>
        <v>1486944609</v>
      </c>
      <c r="B604" s="156">
        <v>14869.0</v>
      </c>
      <c r="C604" s="157">
        <v>0.3541666666666667</v>
      </c>
      <c r="D604" s="158" t="s">
        <v>895</v>
      </c>
      <c r="E604" s="159">
        <v>26458.0</v>
      </c>
      <c r="F604" s="159">
        <v>44609.0</v>
      </c>
      <c r="G604" s="160" t="s">
        <v>129</v>
      </c>
      <c r="H604" s="160" t="s">
        <v>87</v>
      </c>
      <c r="I604" s="160" t="s">
        <v>88</v>
      </c>
      <c r="J604" s="160" t="s">
        <v>89</v>
      </c>
      <c r="K604" s="155"/>
      <c r="L604" s="155" t="s">
        <v>103</v>
      </c>
      <c r="M604" s="155"/>
      <c r="N604" s="155" t="str">
        <f t="shared" si="2"/>
        <v>1486944609</v>
      </c>
      <c r="O604" s="155"/>
      <c r="P604" s="155" t="str">
        <f t="shared" si="3"/>
        <v/>
      </c>
      <c r="Q604" s="155" t="str">
        <f t="shared" si="4"/>
        <v/>
      </c>
    </row>
    <row r="605" hidden="1">
      <c r="A605" s="156" t="str">
        <f t="shared" si="1"/>
        <v>1570444609</v>
      </c>
      <c r="B605" s="156">
        <v>15704.0</v>
      </c>
      <c r="C605" s="157">
        <v>0.3645833333333333</v>
      </c>
      <c r="D605" s="158" t="s">
        <v>896</v>
      </c>
      <c r="E605" s="159">
        <v>23553.0</v>
      </c>
      <c r="F605" s="159">
        <v>44609.0</v>
      </c>
      <c r="G605" s="160" t="s">
        <v>100</v>
      </c>
      <c r="H605" s="160" t="s">
        <v>87</v>
      </c>
      <c r="I605" s="160" t="s">
        <v>88</v>
      </c>
      <c r="J605" s="160" t="s">
        <v>224</v>
      </c>
      <c r="K605" s="155"/>
      <c r="L605" s="155" t="s">
        <v>103</v>
      </c>
      <c r="M605" s="155"/>
      <c r="N605" s="155" t="str">
        <f t="shared" si="2"/>
        <v>1570444609</v>
      </c>
      <c r="O605" s="155"/>
      <c r="P605" s="155" t="str">
        <f t="shared" si="3"/>
        <v/>
      </c>
      <c r="Q605" s="155" t="str">
        <f t="shared" si="4"/>
        <v/>
      </c>
    </row>
    <row r="606" hidden="1">
      <c r="A606" s="156" t="str">
        <f t="shared" si="1"/>
        <v>1562044609</v>
      </c>
      <c r="B606" s="156">
        <v>15620.0</v>
      </c>
      <c r="C606" s="157">
        <v>0.375</v>
      </c>
      <c r="D606" s="158" t="s">
        <v>897</v>
      </c>
      <c r="E606" s="159">
        <v>19311.0</v>
      </c>
      <c r="F606" s="159">
        <v>44609.0</v>
      </c>
      <c r="G606" s="160" t="s">
        <v>122</v>
      </c>
      <c r="H606" s="160" t="s">
        <v>92</v>
      </c>
      <c r="I606" s="160" t="s">
        <v>93</v>
      </c>
      <c r="J606" s="160" t="s">
        <v>89</v>
      </c>
      <c r="K606" s="155"/>
      <c r="L606" s="155" t="s">
        <v>90</v>
      </c>
      <c r="M606" s="155"/>
      <c r="N606" s="155" t="str">
        <f t="shared" si="2"/>
        <v>1562044609</v>
      </c>
      <c r="O606" s="155"/>
      <c r="P606" s="155" t="str">
        <f t="shared" si="3"/>
        <v/>
      </c>
      <c r="Q606" s="155" t="str">
        <f t="shared" si="4"/>
        <v/>
      </c>
    </row>
    <row r="607" hidden="1">
      <c r="A607" s="156" t="str">
        <f t="shared" si="1"/>
        <v>1448944609</v>
      </c>
      <c r="B607" s="156">
        <v>14489.0</v>
      </c>
      <c r="C607" s="157">
        <v>0.375</v>
      </c>
      <c r="D607" s="158" t="s">
        <v>898</v>
      </c>
      <c r="E607" s="159">
        <v>26451.0</v>
      </c>
      <c r="F607" s="159">
        <v>44609.0</v>
      </c>
      <c r="G607" s="160" t="s">
        <v>86</v>
      </c>
      <c r="H607" s="160" t="s">
        <v>87</v>
      </c>
      <c r="I607" s="160" t="s">
        <v>97</v>
      </c>
      <c r="J607" s="160" t="s">
        <v>117</v>
      </c>
      <c r="K607" s="155"/>
      <c r="L607" s="155" t="s">
        <v>90</v>
      </c>
      <c r="M607" s="155"/>
      <c r="N607" s="155" t="str">
        <f t="shared" si="2"/>
        <v>1448944609</v>
      </c>
      <c r="O607" s="155"/>
      <c r="P607" s="155" t="str">
        <f t="shared" si="3"/>
        <v/>
      </c>
      <c r="Q607" s="155" t="str">
        <f t="shared" si="4"/>
        <v/>
      </c>
    </row>
    <row r="608" hidden="1">
      <c r="A608" s="156" t="str">
        <f t="shared" si="1"/>
        <v>1408444609</v>
      </c>
      <c r="B608" s="156">
        <v>14084.0</v>
      </c>
      <c r="C608" s="157">
        <v>0.375</v>
      </c>
      <c r="D608" s="158" t="s">
        <v>899</v>
      </c>
      <c r="E608" s="159">
        <v>29711.0</v>
      </c>
      <c r="F608" s="159">
        <v>44609.0</v>
      </c>
      <c r="G608" s="160" t="s">
        <v>86</v>
      </c>
      <c r="H608" s="160" t="s">
        <v>87</v>
      </c>
      <c r="I608" s="160" t="s">
        <v>97</v>
      </c>
      <c r="J608" s="160" t="s">
        <v>147</v>
      </c>
      <c r="K608" s="155"/>
      <c r="L608" s="155" t="s">
        <v>90</v>
      </c>
      <c r="M608" s="155"/>
      <c r="N608" s="155" t="str">
        <f t="shared" si="2"/>
        <v>1408444609</v>
      </c>
      <c r="O608" s="155"/>
      <c r="P608" s="155" t="str">
        <f t="shared" si="3"/>
        <v/>
      </c>
      <c r="Q608" s="155" t="str">
        <f t="shared" si="4"/>
        <v/>
      </c>
    </row>
    <row r="609" hidden="1">
      <c r="A609" s="156" t="str">
        <f t="shared" si="1"/>
        <v>1247744609</v>
      </c>
      <c r="B609" s="156">
        <v>12477.0</v>
      </c>
      <c r="C609" s="157">
        <v>0.375</v>
      </c>
      <c r="D609" s="158" t="s">
        <v>900</v>
      </c>
      <c r="E609" s="159">
        <v>24073.0</v>
      </c>
      <c r="F609" s="159">
        <v>44609.0</v>
      </c>
      <c r="G609" s="160" t="s">
        <v>112</v>
      </c>
      <c r="H609" s="160" t="s">
        <v>92</v>
      </c>
      <c r="I609" s="160" t="s">
        <v>101</v>
      </c>
      <c r="J609" s="160" t="s">
        <v>549</v>
      </c>
      <c r="K609" s="155"/>
      <c r="L609" s="155" t="s">
        <v>103</v>
      </c>
      <c r="M609" s="155"/>
      <c r="N609" s="155" t="str">
        <f t="shared" si="2"/>
        <v>1247744609</v>
      </c>
      <c r="O609" s="155"/>
      <c r="P609" s="155" t="str">
        <f t="shared" si="3"/>
        <v/>
      </c>
      <c r="Q609" s="155" t="str">
        <f t="shared" si="4"/>
        <v/>
      </c>
    </row>
    <row r="610" hidden="1">
      <c r="A610" s="156" t="str">
        <f t="shared" si="1"/>
        <v>1439244609</v>
      </c>
      <c r="B610" s="156">
        <v>14392.0</v>
      </c>
      <c r="C610" s="157">
        <v>0.3854166666666667</v>
      </c>
      <c r="D610" s="158" t="s">
        <v>901</v>
      </c>
      <c r="E610" s="159">
        <v>21549.0</v>
      </c>
      <c r="F610" s="159">
        <v>44609.0</v>
      </c>
      <c r="G610" s="160" t="s">
        <v>122</v>
      </c>
      <c r="H610" s="160" t="s">
        <v>92</v>
      </c>
      <c r="I610" s="160" t="s">
        <v>101</v>
      </c>
      <c r="J610" s="160" t="s">
        <v>813</v>
      </c>
      <c r="K610" s="155"/>
      <c r="L610" s="155" t="s">
        <v>90</v>
      </c>
      <c r="M610" s="155"/>
      <c r="N610" s="155" t="str">
        <f t="shared" si="2"/>
        <v>1439244609</v>
      </c>
      <c r="O610" s="155"/>
      <c r="P610" s="155" t="str">
        <f t="shared" si="3"/>
        <v/>
      </c>
      <c r="Q610" s="155" t="str">
        <f t="shared" si="4"/>
        <v/>
      </c>
    </row>
    <row r="611" hidden="1">
      <c r="A611" s="156" t="str">
        <f t="shared" si="1"/>
        <v>1750844609</v>
      </c>
      <c r="B611" s="156">
        <v>17508.0</v>
      </c>
      <c r="C611" s="157">
        <v>0.3958333333333333</v>
      </c>
      <c r="D611" s="158" t="s">
        <v>902</v>
      </c>
      <c r="E611" s="159">
        <v>26371.0</v>
      </c>
      <c r="F611" s="159">
        <v>44609.0</v>
      </c>
      <c r="G611" s="160" t="s">
        <v>122</v>
      </c>
      <c r="H611" s="160" t="s">
        <v>87</v>
      </c>
      <c r="I611" s="160" t="s">
        <v>97</v>
      </c>
      <c r="J611" s="160" t="s">
        <v>301</v>
      </c>
      <c r="K611" s="155"/>
      <c r="L611" s="155" t="s">
        <v>90</v>
      </c>
      <c r="M611" s="155"/>
      <c r="N611" s="155" t="str">
        <f t="shared" si="2"/>
        <v>1750844609</v>
      </c>
      <c r="O611" s="155"/>
      <c r="P611" s="155" t="str">
        <f t="shared" si="3"/>
        <v/>
      </c>
      <c r="Q611" s="155" t="str">
        <f t="shared" si="4"/>
        <v/>
      </c>
    </row>
    <row r="612" hidden="1">
      <c r="A612" s="156" t="str">
        <f t="shared" si="1"/>
        <v>1226744609</v>
      </c>
      <c r="B612" s="156">
        <v>12267.0</v>
      </c>
      <c r="C612" s="157">
        <v>0.3958333333333333</v>
      </c>
      <c r="D612" s="158" t="s">
        <v>903</v>
      </c>
      <c r="E612" s="159">
        <v>23969.0</v>
      </c>
      <c r="F612" s="159">
        <v>44609.0</v>
      </c>
      <c r="G612" s="160" t="s">
        <v>86</v>
      </c>
      <c r="H612" s="160" t="s">
        <v>87</v>
      </c>
      <c r="I612" s="160" t="s">
        <v>97</v>
      </c>
      <c r="J612" s="160" t="s">
        <v>174</v>
      </c>
      <c r="K612" s="155"/>
      <c r="L612" s="155" t="s">
        <v>90</v>
      </c>
      <c r="M612" s="155"/>
      <c r="N612" s="155" t="str">
        <f t="shared" si="2"/>
        <v>1226744609</v>
      </c>
      <c r="O612" s="155"/>
      <c r="P612" s="155" t="str">
        <f t="shared" si="3"/>
        <v/>
      </c>
      <c r="Q612" s="155" t="str">
        <f t="shared" si="4"/>
        <v/>
      </c>
    </row>
    <row r="613" hidden="1">
      <c r="A613" s="156" t="str">
        <f t="shared" si="1"/>
        <v>1509344609</v>
      </c>
      <c r="B613" s="156">
        <v>15093.0</v>
      </c>
      <c r="C613" s="157">
        <v>0.3958333333333333</v>
      </c>
      <c r="D613" s="158" t="s">
        <v>904</v>
      </c>
      <c r="E613" s="159">
        <v>22471.0</v>
      </c>
      <c r="F613" s="159">
        <v>44609.0</v>
      </c>
      <c r="G613" s="160" t="s">
        <v>86</v>
      </c>
      <c r="H613" s="160" t="s">
        <v>92</v>
      </c>
      <c r="I613" s="160" t="s">
        <v>101</v>
      </c>
      <c r="J613" s="160" t="s">
        <v>189</v>
      </c>
      <c r="K613" s="155"/>
      <c r="L613" s="155" t="s">
        <v>90</v>
      </c>
      <c r="M613" s="155"/>
      <c r="N613" s="155" t="str">
        <f t="shared" si="2"/>
        <v>1509344609</v>
      </c>
      <c r="O613" s="155"/>
      <c r="P613" s="155" t="str">
        <f t="shared" si="3"/>
        <v/>
      </c>
      <c r="Q613" s="155" t="str">
        <f t="shared" si="4"/>
        <v/>
      </c>
    </row>
    <row r="614" hidden="1">
      <c r="A614" s="156" t="str">
        <f t="shared" si="1"/>
        <v>1568044609</v>
      </c>
      <c r="B614" s="156">
        <v>15680.0</v>
      </c>
      <c r="C614" s="157">
        <v>0.3958333333333333</v>
      </c>
      <c r="D614" s="158" t="s">
        <v>905</v>
      </c>
      <c r="E614" s="159">
        <v>26249.0</v>
      </c>
      <c r="F614" s="159">
        <v>44609.0</v>
      </c>
      <c r="G614" s="160" t="s">
        <v>122</v>
      </c>
      <c r="H614" s="160" t="s">
        <v>92</v>
      </c>
      <c r="I614" s="160" t="s">
        <v>93</v>
      </c>
      <c r="J614" s="160" t="s">
        <v>189</v>
      </c>
      <c r="K614" s="155"/>
      <c r="L614" s="155" t="s">
        <v>90</v>
      </c>
      <c r="M614" s="155"/>
      <c r="N614" s="155" t="str">
        <f t="shared" si="2"/>
        <v>1568044609</v>
      </c>
      <c r="O614" s="155"/>
      <c r="P614" s="155" t="str">
        <f t="shared" si="3"/>
        <v/>
      </c>
      <c r="Q614" s="155" t="str">
        <f t="shared" si="4"/>
        <v/>
      </c>
    </row>
    <row r="615" hidden="1">
      <c r="A615" s="156" t="str">
        <f t="shared" si="1"/>
        <v>1815844609</v>
      </c>
      <c r="B615" s="156">
        <v>18158.0</v>
      </c>
      <c r="C615" s="157">
        <v>0.3958333333333333</v>
      </c>
      <c r="D615" s="158" t="s">
        <v>906</v>
      </c>
      <c r="E615" s="159">
        <v>20169.0</v>
      </c>
      <c r="F615" s="159">
        <v>44609.0</v>
      </c>
      <c r="G615" s="160" t="s">
        <v>108</v>
      </c>
      <c r="H615" s="160" t="s">
        <v>87</v>
      </c>
      <c r="I615" s="160" t="s">
        <v>88</v>
      </c>
      <c r="J615" s="160" t="s">
        <v>131</v>
      </c>
      <c r="K615" s="155"/>
      <c r="L615" s="155" t="s">
        <v>103</v>
      </c>
      <c r="M615" s="155"/>
      <c r="N615" s="155" t="str">
        <f t="shared" si="2"/>
        <v>1815844609</v>
      </c>
      <c r="O615" s="155"/>
      <c r="P615" s="155" t="str">
        <f t="shared" si="3"/>
        <v/>
      </c>
      <c r="Q615" s="155" t="str">
        <f t="shared" si="4"/>
        <v/>
      </c>
    </row>
    <row r="616" hidden="1">
      <c r="A616" s="156" t="str">
        <f t="shared" si="1"/>
        <v>1634944609</v>
      </c>
      <c r="B616" s="156">
        <v>16349.0</v>
      </c>
      <c r="C616" s="157">
        <v>0.40625</v>
      </c>
      <c r="D616" s="158" t="s">
        <v>907</v>
      </c>
      <c r="E616" s="159">
        <v>13922.0</v>
      </c>
      <c r="F616" s="159">
        <v>44609.0</v>
      </c>
      <c r="G616" s="160" t="s">
        <v>86</v>
      </c>
      <c r="H616" s="160" t="s">
        <v>87</v>
      </c>
      <c r="I616" s="160" t="s">
        <v>97</v>
      </c>
      <c r="J616" s="160" t="s">
        <v>94</v>
      </c>
      <c r="K616" s="155"/>
      <c r="L616" s="155" t="s">
        <v>90</v>
      </c>
      <c r="M616" s="155"/>
      <c r="N616" s="155" t="str">
        <f t="shared" si="2"/>
        <v>1634944609</v>
      </c>
      <c r="O616" s="155"/>
      <c r="P616" s="155" t="str">
        <f t="shared" si="3"/>
        <v/>
      </c>
      <c r="Q616" s="155" t="str">
        <f t="shared" si="4"/>
        <v/>
      </c>
    </row>
    <row r="617" hidden="1">
      <c r="A617" s="156" t="str">
        <f t="shared" si="1"/>
        <v>1101644609</v>
      </c>
      <c r="B617" s="156">
        <v>11016.0</v>
      </c>
      <c r="C617" s="157">
        <v>0.40625</v>
      </c>
      <c r="D617" s="158" t="s">
        <v>908</v>
      </c>
      <c r="E617" s="159">
        <v>23703.0</v>
      </c>
      <c r="F617" s="159">
        <v>44609.0</v>
      </c>
      <c r="G617" s="160" t="s">
        <v>112</v>
      </c>
      <c r="H617" s="160" t="s">
        <v>92</v>
      </c>
      <c r="I617" s="160" t="s">
        <v>93</v>
      </c>
      <c r="J617" s="160" t="s">
        <v>199</v>
      </c>
      <c r="K617" s="155"/>
      <c r="L617" s="155" t="s">
        <v>103</v>
      </c>
      <c r="M617" s="155"/>
      <c r="N617" s="155" t="str">
        <f t="shared" si="2"/>
        <v>1101644609</v>
      </c>
      <c r="O617" s="155"/>
      <c r="P617" s="155" t="str">
        <f t="shared" si="3"/>
        <v/>
      </c>
      <c r="Q617" s="155" t="str">
        <f t="shared" si="4"/>
        <v/>
      </c>
    </row>
    <row r="618" hidden="1">
      <c r="A618" s="156" t="str">
        <f t="shared" si="1"/>
        <v>1095944609</v>
      </c>
      <c r="B618" s="156">
        <v>10959.0</v>
      </c>
      <c r="C618" s="157">
        <v>0.40625</v>
      </c>
      <c r="D618" s="158" t="s">
        <v>909</v>
      </c>
      <c r="E618" s="159">
        <v>20829.0</v>
      </c>
      <c r="F618" s="159">
        <v>44609.0</v>
      </c>
      <c r="G618" s="160" t="s">
        <v>86</v>
      </c>
      <c r="H618" s="160" t="s">
        <v>92</v>
      </c>
      <c r="I618" s="160" t="s">
        <v>101</v>
      </c>
      <c r="J618" s="160" t="s">
        <v>182</v>
      </c>
      <c r="K618" s="155"/>
      <c r="L618" s="155" t="s">
        <v>90</v>
      </c>
      <c r="M618" s="155"/>
      <c r="N618" s="155" t="str">
        <f t="shared" si="2"/>
        <v>1095944609</v>
      </c>
      <c r="O618" s="155"/>
      <c r="P618" s="155" t="str">
        <f t="shared" si="3"/>
        <v/>
      </c>
      <c r="Q618" s="155" t="str">
        <f t="shared" si="4"/>
        <v/>
      </c>
    </row>
    <row r="619" hidden="1">
      <c r="A619" s="156" t="str">
        <f t="shared" si="1"/>
        <v>1594844609</v>
      </c>
      <c r="B619" s="156">
        <v>15948.0</v>
      </c>
      <c r="C619" s="157">
        <v>0.4166666666666667</v>
      </c>
      <c r="D619" s="158" t="s">
        <v>910</v>
      </c>
      <c r="E619" s="159">
        <v>20139.0</v>
      </c>
      <c r="F619" s="159">
        <v>44609.0</v>
      </c>
      <c r="G619" s="160" t="s">
        <v>112</v>
      </c>
      <c r="H619" s="160" t="s">
        <v>87</v>
      </c>
      <c r="I619" s="160" t="s">
        <v>97</v>
      </c>
      <c r="J619" s="160" t="s">
        <v>199</v>
      </c>
      <c r="K619" s="155"/>
      <c r="L619" s="155" t="s">
        <v>253</v>
      </c>
      <c r="M619" s="155"/>
      <c r="N619" s="155" t="str">
        <f t="shared" si="2"/>
        <v>1594844609</v>
      </c>
      <c r="O619" s="155"/>
      <c r="P619" s="155" t="str">
        <f t="shared" si="3"/>
        <v/>
      </c>
      <c r="Q619" s="155" t="str">
        <f t="shared" si="4"/>
        <v/>
      </c>
    </row>
    <row r="620" hidden="1">
      <c r="A620" s="156" t="str">
        <f t="shared" si="1"/>
        <v>1134044609</v>
      </c>
      <c r="B620" s="156">
        <v>11340.0</v>
      </c>
      <c r="C620" s="157">
        <v>0.4166666666666667</v>
      </c>
      <c r="D620" s="158" t="s">
        <v>911</v>
      </c>
      <c r="E620" s="159">
        <v>19369.0</v>
      </c>
      <c r="F620" s="159">
        <v>44609.0</v>
      </c>
      <c r="G620" s="160" t="s">
        <v>86</v>
      </c>
      <c r="H620" s="160" t="s">
        <v>87</v>
      </c>
      <c r="I620" s="160" t="s">
        <v>88</v>
      </c>
      <c r="J620" s="160" t="s">
        <v>89</v>
      </c>
      <c r="K620" s="155"/>
      <c r="L620" s="155" t="s">
        <v>90</v>
      </c>
      <c r="M620" s="155"/>
      <c r="N620" s="155" t="str">
        <f t="shared" si="2"/>
        <v>1134044609</v>
      </c>
      <c r="O620" s="155"/>
      <c r="P620" s="155" t="str">
        <f t="shared" si="3"/>
        <v/>
      </c>
      <c r="Q620" s="155" t="str">
        <f t="shared" si="4"/>
        <v/>
      </c>
    </row>
    <row r="621" hidden="1">
      <c r="A621" s="156" t="str">
        <f t="shared" si="1"/>
        <v>1583744609</v>
      </c>
      <c r="B621" s="156">
        <v>15837.0</v>
      </c>
      <c r="C621" s="157">
        <v>0.4166666666666667</v>
      </c>
      <c r="D621" s="158" t="s">
        <v>912</v>
      </c>
      <c r="E621" s="159">
        <v>26371.0</v>
      </c>
      <c r="F621" s="159">
        <v>44609.0</v>
      </c>
      <c r="G621" s="160" t="s">
        <v>100</v>
      </c>
      <c r="H621" s="160" t="s">
        <v>92</v>
      </c>
      <c r="I621" s="160" t="s">
        <v>93</v>
      </c>
      <c r="J621" s="160" t="s">
        <v>102</v>
      </c>
      <c r="K621" s="155"/>
      <c r="L621" s="155" t="s">
        <v>103</v>
      </c>
      <c r="M621" s="155"/>
      <c r="N621" s="155" t="str">
        <f t="shared" si="2"/>
        <v>1583744609</v>
      </c>
      <c r="O621" s="155"/>
      <c r="P621" s="155" t="str">
        <f t="shared" si="3"/>
        <v/>
      </c>
      <c r="Q621" s="155" t="str">
        <f t="shared" si="4"/>
        <v/>
      </c>
    </row>
    <row r="622" hidden="1">
      <c r="A622" s="156" t="str">
        <f t="shared" si="1"/>
        <v>1246344609</v>
      </c>
      <c r="B622" s="156">
        <v>12463.0</v>
      </c>
      <c r="C622" s="157">
        <v>0.4166666666666667</v>
      </c>
      <c r="D622" s="158" t="s">
        <v>913</v>
      </c>
      <c r="E622" s="159">
        <v>26067.0</v>
      </c>
      <c r="F622" s="159">
        <v>44609.0</v>
      </c>
      <c r="G622" s="160" t="s">
        <v>86</v>
      </c>
      <c r="H622" s="160" t="s">
        <v>92</v>
      </c>
      <c r="I622" s="160" t="s">
        <v>101</v>
      </c>
      <c r="J622" s="160" t="s">
        <v>147</v>
      </c>
      <c r="K622" s="155"/>
      <c r="L622" s="155" t="s">
        <v>90</v>
      </c>
      <c r="M622" s="155"/>
      <c r="N622" s="155" t="str">
        <f t="shared" si="2"/>
        <v>1246344609</v>
      </c>
      <c r="O622" s="155"/>
      <c r="P622" s="155" t="str">
        <f t="shared" si="3"/>
        <v/>
      </c>
      <c r="Q622" s="155" t="str">
        <f t="shared" si="4"/>
        <v/>
      </c>
    </row>
    <row r="623" hidden="1">
      <c r="A623" s="156" t="str">
        <f t="shared" si="1"/>
        <v>1281144609</v>
      </c>
      <c r="B623" s="156">
        <v>12811.0</v>
      </c>
      <c r="C623" s="157">
        <v>0.4270833333333333</v>
      </c>
      <c r="D623" s="158" t="s">
        <v>914</v>
      </c>
      <c r="E623" s="159">
        <v>14050.0</v>
      </c>
      <c r="F623" s="159">
        <v>44609.0</v>
      </c>
      <c r="G623" s="160" t="s">
        <v>86</v>
      </c>
      <c r="H623" s="160" t="s">
        <v>92</v>
      </c>
      <c r="I623" s="160" t="s">
        <v>101</v>
      </c>
      <c r="J623" s="160" t="s">
        <v>94</v>
      </c>
      <c r="K623" s="155"/>
      <c r="L623" s="155" t="s">
        <v>90</v>
      </c>
      <c r="M623" s="155"/>
      <c r="N623" s="155" t="str">
        <f t="shared" si="2"/>
        <v>1281144609</v>
      </c>
      <c r="O623" s="155"/>
      <c r="P623" s="155" t="str">
        <f t="shared" si="3"/>
        <v/>
      </c>
      <c r="Q623" s="155" t="str">
        <f t="shared" si="4"/>
        <v/>
      </c>
    </row>
    <row r="624" hidden="1">
      <c r="A624" s="156" t="str">
        <f t="shared" si="1"/>
        <v>1138744609</v>
      </c>
      <c r="B624" s="156">
        <v>11387.0</v>
      </c>
      <c r="C624" s="157">
        <v>0.4375</v>
      </c>
      <c r="D624" s="158" t="s">
        <v>915</v>
      </c>
      <c r="E624" s="159">
        <v>21062.0</v>
      </c>
      <c r="F624" s="159">
        <v>44609.0</v>
      </c>
      <c r="G624" s="160" t="s">
        <v>129</v>
      </c>
      <c r="H624" s="160" t="s">
        <v>92</v>
      </c>
      <c r="I624" s="160" t="s">
        <v>101</v>
      </c>
      <c r="J624" s="160" t="s">
        <v>813</v>
      </c>
      <c r="K624" s="155"/>
      <c r="L624" s="155" t="s">
        <v>103</v>
      </c>
      <c r="M624" s="155"/>
      <c r="N624" s="155" t="str">
        <f t="shared" si="2"/>
        <v>1138744609</v>
      </c>
      <c r="O624" s="155"/>
      <c r="P624" s="155" t="str">
        <f t="shared" si="3"/>
        <v/>
      </c>
      <c r="Q624" s="155" t="str">
        <f t="shared" si="4"/>
        <v/>
      </c>
    </row>
    <row r="625" hidden="1">
      <c r="A625" s="156" t="str">
        <f t="shared" si="1"/>
        <v>1757544609</v>
      </c>
      <c r="B625" s="156">
        <v>17575.0</v>
      </c>
      <c r="C625" s="157">
        <v>0.4479166666666667</v>
      </c>
      <c r="D625" s="158" t="s">
        <v>916</v>
      </c>
      <c r="E625" s="159">
        <v>30266.0</v>
      </c>
      <c r="F625" s="159">
        <v>44609.0</v>
      </c>
      <c r="G625" s="160" t="s">
        <v>122</v>
      </c>
      <c r="H625" s="160" t="s">
        <v>92</v>
      </c>
      <c r="I625" s="160" t="s">
        <v>101</v>
      </c>
      <c r="J625" s="160" t="s">
        <v>189</v>
      </c>
      <c r="K625" s="155"/>
      <c r="L625" s="155" t="s">
        <v>90</v>
      </c>
      <c r="M625" s="155"/>
      <c r="N625" s="155" t="str">
        <f t="shared" si="2"/>
        <v>1757544609</v>
      </c>
      <c r="O625" s="155"/>
      <c r="P625" s="155" t="str">
        <f t="shared" si="3"/>
        <v/>
      </c>
      <c r="Q625" s="155" t="str">
        <f t="shared" si="4"/>
        <v/>
      </c>
    </row>
    <row r="626" hidden="1">
      <c r="A626" s="156" t="str">
        <f t="shared" si="1"/>
        <v>1756244609</v>
      </c>
      <c r="B626" s="156">
        <v>17562.0</v>
      </c>
      <c r="C626" s="157">
        <v>0.4479166666666667</v>
      </c>
      <c r="D626" s="158" t="s">
        <v>917</v>
      </c>
      <c r="E626" s="159">
        <v>14131.0</v>
      </c>
      <c r="F626" s="159">
        <v>44609.0</v>
      </c>
      <c r="G626" s="160" t="s">
        <v>100</v>
      </c>
      <c r="H626" s="160" t="s">
        <v>92</v>
      </c>
      <c r="I626" s="160" t="s">
        <v>93</v>
      </c>
      <c r="J626" s="160" t="s">
        <v>199</v>
      </c>
      <c r="K626" s="155"/>
      <c r="L626" s="155" t="s">
        <v>103</v>
      </c>
      <c r="M626" s="155"/>
      <c r="N626" s="155" t="str">
        <f t="shared" si="2"/>
        <v>1756244609</v>
      </c>
      <c r="O626" s="155"/>
      <c r="P626" s="155" t="str">
        <f t="shared" si="3"/>
        <v/>
      </c>
      <c r="Q626" s="155" t="str">
        <f t="shared" si="4"/>
        <v/>
      </c>
    </row>
    <row r="627" hidden="1">
      <c r="A627" s="156" t="str">
        <f t="shared" si="1"/>
        <v>1436744609</v>
      </c>
      <c r="B627" s="156">
        <v>14367.0</v>
      </c>
      <c r="C627" s="157">
        <v>0.4583333333333333</v>
      </c>
      <c r="D627" s="158" t="s">
        <v>918</v>
      </c>
      <c r="E627" s="159">
        <v>30917.0</v>
      </c>
      <c r="F627" s="159">
        <v>44609.0</v>
      </c>
      <c r="G627" s="160" t="s">
        <v>86</v>
      </c>
      <c r="H627" s="160" t="s">
        <v>87</v>
      </c>
      <c r="I627" s="160" t="s">
        <v>97</v>
      </c>
      <c r="J627" s="160" t="s">
        <v>189</v>
      </c>
      <c r="K627" s="155"/>
      <c r="L627" s="155" t="s">
        <v>90</v>
      </c>
      <c r="M627" s="155"/>
      <c r="N627" s="155" t="str">
        <f t="shared" si="2"/>
        <v>1436744609</v>
      </c>
      <c r="O627" s="155"/>
      <c r="P627" s="155" t="str">
        <f t="shared" si="3"/>
        <v/>
      </c>
      <c r="Q627" s="155" t="str">
        <f t="shared" si="4"/>
        <v/>
      </c>
    </row>
    <row r="628" hidden="1">
      <c r="A628" s="156" t="str">
        <f t="shared" si="1"/>
        <v>1347244609</v>
      </c>
      <c r="B628" s="156">
        <v>13472.0</v>
      </c>
      <c r="C628" s="157">
        <v>0.4583333333333333</v>
      </c>
      <c r="D628" s="158" t="s">
        <v>919</v>
      </c>
      <c r="E628" s="159">
        <v>21682.0</v>
      </c>
      <c r="F628" s="159">
        <v>44609.0</v>
      </c>
      <c r="G628" s="160" t="s">
        <v>100</v>
      </c>
      <c r="H628" s="160" t="s">
        <v>92</v>
      </c>
      <c r="I628" s="160" t="s">
        <v>101</v>
      </c>
      <c r="J628" s="160" t="s">
        <v>131</v>
      </c>
      <c r="K628" s="155"/>
      <c r="L628" s="155" t="s">
        <v>103</v>
      </c>
      <c r="M628" s="155"/>
      <c r="N628" s="155" t="str">
        <f t="shared" si="2"/>
        <v>1347244609</v>
      </c>
      <c r="O628" s="155"/>
      <c r="P628" s="155" t="str">
        <f t="shared" si="3"/>
        <v/>
      </c>
      <c r="Q628" s="155" t="str">
        <f t="shared" si="4"/>
        <v/>
      </c>
    </row>
    <row r="629" hidden="1">
      <c r="A629" s="156" t="str">
        <f t="shared" si="1"/>
        <v>1627144609</v>
      </c>
      <c r="B629" s="156">
        <v>16271.0</v>
      </c>
      <c r="C629" s="157">
        <v>0.46875</v>
      </c>
      <c r="D629" s="158" t="s">
        <v>920</v>
      </c>
      <c r="E629" s="159">
        <v>19087.0</v>
      </c>
      <c r="F629" s="159">
        <v>44609.0</v>
      </c>
      <c r="G629" s="160" t="s">
        <v>108</v>
      </c>
      <c r="H629" s="160" t="s">
        <v>87</v>
      </c>
      <c r="I629" s="160" t="s">
        <v>88</v>
      </c>
      <c r="J629" s="160" t="s">
        <v>102</v>
      </c>
      <c r="K629" s="155"/>
      <c r="L629" s="155" t="s">
        <v>103</v>
      </c>
      <c r="M629" s="155"/>
      <c r="N629" s="155" t="str">
        <f t="shared" si="2"/>
        <v>1627144609</v>
      </c>
      <c r="O629" s="155"/>
      <c r="P629" s="155" t="str">
        <f t="shared" si="3"/>
        <v/>
      </c>
      <c r="Q629" s="155" t="str">
        <f t="shared" si="4"/>
        <v/>
      </c>
    </row>
    <row r="630" hidden="1">
      <c r="A630" s="156" t="str">
        <f t="shared" si="1"/>
        <v>1589644609</v>
      </c>
      <c r="B630" s="156">
        <v>15896.0</v>
      </c>
      <c r="C630" s="157">
        <v>0.46875</v>
      </c>
      <c r="D630" s="158" t="s">
        <v>921</v>
      </c>
      <c r="E630" s="159">
        <v>18717.0</v>
      </c>
      <c r="F630" s="159">
        <v>44609.0</v>
      </c>
      <c r="G630" s="160" t="s">
        <v>129</v>
      </c>
      <c r="H630" s="160" t="s">
        <v>87</v>
      </c>
      <c r="I630" s="160" t="s">
        <v>88</v>
      </c>
      <c r="J630" s="160" t="s">
        <v>813</v>
      </c>
      <c r="K630" s="155"/>
      <c r="L630" s="155" t="s">
        <v>103</v>
      </c>
      <c r="M630" s="155"/>
      <c r="N630" s="155" t="str">
        <f t="shared" si="2"/>
        <v>1589644609</v>
      </c>
      <c r="O630" s="155"/>
      <c r="P630" s="155" t="str">
        <f t="shared" si="3"/>
        <v/>
      </c>
      <c r="Q630" s="155" t="str">
        <f t="shared" si="4"/>
        <v/>
      </c>
    </row>
    <row r="631" hidden="1">
      <c r="A631" s="156" t="str">
        <f t="shared" si="1"/>
        <v>1167544609</v>
      </c>
      <c r="B631" s="156">
        <v>11675.0</v>
      </c>
      <c r="C631" s="157">
        <v>0.5416666666666666</v>
      </c>
      <c r="D631" s="158" t="s">
        <v>922</v>
      </c>
      <c r="E631" s="159">
        <v>19439.0</v>
      </c>
      <c r="F631" s="159">
        <v>44609.0</v>
      </c>
      <c r="G631" s="160" t="s">
        <v>100</v>
      </c>
      <c r="H631" s="160" t="s">
        <v>92</v>
      </c>
      <c r="I631" s="160" t="s">
        <v>101</v>
      </c>
      <c r="J631" s="160" t="s">
        <v>102</v>
      </c>
      <c r="K631" s="155"/>
      <c r="L631" s="155" t="s">
        <v>103</v>
      </c>
      <c r="M631" s="155"/>
      <c r="N631" s="155" t="str">
        <f t="shared" si="2"/>
        <v>1167544609</v>
      </c>
      <c r="O631" s="155"/>
      <c r="P631" s="155" t="str">
        <f t="shared" si="3"/>
        <v/>
      </c>
      <c r="Q631" s="155" t="str">
        <f t="shared" si="4"/>
        <v/>
      </c>
    </row>
    <row r="632" hidden="1">
      <c r="A632" s="156" t="str">
        <f t="shared" si="1"/>
        <v>924444609</v>
      </c>
      <c r="B632" s="156">
        <v>9244.0</v>
      </c>
      <c r="C632" s="157">
        <v>0.5416666666666666</v>
      </c>
      <c r="D632" s="158" t="s">
        <v>923</v>
      </c>
      <c r="E632" s="159">
        <v>30083.0</v>
      </c>
      <c r="F632" s="159">
        <v>44609.0</v>
      </c>
      <c r="G632" s="160" t="s">
        <v>122</v>
      </c>
      <c r="H632" s="160" t="s">
        <v>92</v>
      </c>
      <c r="I632" s="160" t="s">
        <v>93</v>
      </c>
      <c r="J632" s="160" t="s">
        <v>179</v>
      </c>
      <c r="K632" s="155"/>
      <c r="L632" s="155" t="s">
        <v>90</v>
      </c>
      <c r="M632" s="155"/>
      <c r="N632" s="155" t="str">
        <f t="shared" si="2"/>
        <v>924444609</v>
      </c>
      <c r="O632" s="155"/>
      <c r="P632" s="155" t="str">
        <f t="shared" si="3"/>
        <v/>
      </c>
      <c r="Q632" s="155" t="str">
        <f t="shared" si="4"/>
        <v/>
      </c>
    </row>
    <row r="633" hidden="1">
      <c r="A633" s="156" t="str">
        <f t="shared" si="1"/>
        <v>1712544609</v>
      </c>
      <c r="B633" s="156">
        <v>17125.0</v>
      </c>
      <c r="C633" s="157">
        <v>0.5520833333333334</v>
      </c>
      <c r="D633" s="158" t="s">
        <v>924</v>
      </c>
      <c r="E633" s="159">
        <v>17554.0</v>
      </c>
      <c r="F633" s="159">
        <v>44609.0</v>
      </c>
      <c r="G633" s="160" t="s">
        <v>122</v>
      </c>
      <c r="H633" s="160" t="s">
        <v>92</v>
      </c>
      <c r="I633" s="160" t="s">
        <v>93</v>
      </c>
      <c r="J633" s="160" t="s">
        <v>166</v>
      </c>
      <c r="K633" s="155"/>
      <c r="L633" s="155" t="s">
        <v>90</v>
      </c>
      <c r="M633" s="155"/>
      <c r="N633" s="155" t="str">
        <f t="shared" si="2"/>
        <v>1712544609</v>
      </c>
      <c r="O633" s="155"/>
      <c r="P633" s="155" t="str">
        <f t="shared" si="3"/>
        <v/>
      </c>
      <c r="Q633" s="155" t="str">
        <f t="shared" si="4"/>
        <v/>
      </c>
    </row>
    <row r="634" hidden="1">
      <c r="A634" s="156" t="str">
        <f t="shared" si="1"/>
        <v>921044609</v>
      </c>
      <c r="B634" s="156">
        <v>9210.0</v>
      </c>
      <c r="C634" s="157">
        <v>0.5625</v>
      </c>
      <c r="D634" s="158" t="s">
        <v>925</v>
      </c>
      <c r="E634" s="159">
        <v>9983.0</v>
      </c>
      <c r="F634" s="159">
        <v>44609.0</v>
      </c>
      <c r="G634" s="160" t="s">
        <v>86</v>
      </c>
      <c r="H634" s="160" t="s">
        <v>87</v>
      </c>
      <c r="I634" s="160" t="s">
        <v>88</v>
      </c>
      <c r="J634" s="160" t="s">
        <v>89</v>
      </c>
      <c r="K634" s="155"/>
      <c r="L634" s="155" t="s">
        <v>90</v>
      </c>
      <c r="M634" s="155"/>
      <c r="N634" s="155" t="str">
        <f t="shared" si="2"/>
        <v>921044609</v>
      </c>
      <c r="O634" s="155"/>
      <c r="P634" s="155" t="str">
        <f t="shared" si="3"/>
        <v/>
      </c>
      <c r="Q634" s="155" t="str">
        <f t="shared" si="4"/>
        <v/>
      </c>
    </row>
    <row r="635" hidden="1">
      <c r="A635" s="156" t="str">
        <f t="shared" si="1"/>
        <v>1565844609</v>
      </c>
      <c r="B635" s="156">
        <v>15658.0</v>
      </c>
      <c r="C635" s="157">
        <v>0.5625</v>
      </c>
      <c r="D635" s="158" t="s">
        <v>926</v>
      </c>
      <c r="E635" s="159">
        <v>20620.0</v>
      </c>
      <c r="F635" s="159">
        <v>44609.0</v>
      </c>
      <c r="G635" s="160" t="s">
        <v>100</v>
      </c>
      <c r="H635" s="160" t="s">
        <v>87</v>
      </c>
      <c r="I635" s="160" t="s">
        <v>97</v>
      </c>
      <c r="J635" s="160" t="s">
        <v>102</v>
      </c>
      <c r="K635" s="155"/>
      <c r="L635" s="155" t="s">
        <v>103</v>
      </c>
      <c r="M635" s="155"/>
      <c r="N635" s="155" t="str">
        <f t="shared" si="2"/>
        <v>1565844609</v>
      </c>
      <c r="O635" s="155"/>
      <c r="P635" s="155" t="str">
        <f t="shared" si="3"/>
        <v/>
      </c>
      <c r="Q635" s="155" t="str">
        <f t="shared" si="4"/>
        <v/>
      </c>
    </row>
    <row r="636" hidden="1">
      <c r="A636" s="156" t="str">
        <f t="shared" si="1"/>
        <v>1390344609</v>
      </c>
      <c r="B636" s="156">
        <v>13903.0</v>
      </c>
      <c r="C636" s="157">
        <v>0.5625</v>
      </c>
      <c r="D636" s="158" t="s">
        <v>927</v>
      </c>
      <c r="E636" s="159">
        <v>22038.0</v>
      </c>
      <c r="F636" s="159">
        <v>44609.0</v>
      </c>
      <c r="G636" s="160" t="s">
        <v>86</v>
      </c>
      <c r="H636" s="160" t="s">
        <v>92</v>
      </c>
      <c r="I636" s="160" t="s">
        <v>93</v>
      </c>
      <c r="J636" s="160" t="s">
        <v>117</v>
      </c>
      <c r="K636" s="155"/>
      <c r="L636" s="155" t="s">
        <v>90</v>
      </c>
      <c r="M636" s="155"/>
      <c r="N636" s="155" t="str">
        <f t="shared" si="2"/>
        <v>1390344609</v>
      </c>
      <c r="O636" s="155"/>
      <c r="P636" s="155" t="str">
        <f t="shared" si="3"/>
        <v/>
      </c>
      <c r="Q636" s="155" t="str">
        <f t="shared" si="4"/>
        <v/>
      </c>
    </row>
    <row r="637" hidden="1">
      <c r="A637" s="156" t="str">
        <f t="shared" si="1"/>
        <v>1407144609</v>
      </c>
      <c r="B637" s="156">
        <v>14071.0</v>
      </c>
      <c r="C637" s="157">
        <v>0.5625</v>
      </c>
      <c r="D637" s="158" t="s">
        <v>928</v>
      </c>
      <c r="E637" s="159">
        <v>25236.0</v>
      </c>
      <c r="F637" s="159">
        <v>44609.0</v>
      </c>
      <c r="G637" s="160" t="s">
        <v>86</v>
      </c>
      <c r="H637" s="160" t="s">
        <v>92</v>
      </c>
      <c r="I637" s="160" t="s">
        <v>101</v>
      </c>
      <c r="J637" s="160" t="s">
        <v>308</v>
      </c>
      <c r="K637" s="155"/>
      <c r="L637" s="155" t="s">
        <v>90</v>
      </c>
      <c r="M637" s="155"/>
      <c r="N637" s="155" t="str">
        <f t="shared" si="2"/>
        <v>1407144609</v>
      </c>
      <c r="O637" s="155"/>
      <c r="P637" s="155" t="str">
        <f t="shared" si="3"/>
        <v/>
      </c>
      <c r="Q637" s="155" t="str">
        <f t="shared" si="4"/>
        <v/>
      </c>
    </row>
    <row r="638" hidden="1">
      <c r="A638" s="156" t="str">
        <f t="shared" si="1"/>
        <v>1249244609</v>
      </c>
      <c r="B638" s="156">
        <v>12492.0</v>
      </c>
      <c r="C638" s="157">
        <v>0.5729166666666666</v>
      </c>
      <c r="D638" s="158" t="s">
        <v>929</v>
      </c>
      <c r="E638" s="159">
        <v>20836.0</v>
      </c>
      <c r="F638" s="159">
        <v>44609.0</v>
      </c>
      <c r="G638" s="160" t="s">
        <v>122</v>
      </c>
      <c r="H638" s="160" t="s">
        <v>92</v>
      </c>
      <c r="I638" s="160" t="s">
        <v>93</v>
      </c>
      <c r="J638" s="160" t="s">
        <v>137</v>
      </c>
      <c r="K638" s="155"/>
      <c r="L638" s="155" t="s">
        <v>90</v>
      </c>
      <c r="M638" s="155"/>
      <c r="N638" s="155" t="str">
        <f t="shared" si="2"/>
        <v>1249244609</v>
      </c>
      <c r="O638" s="155"/>
      <c r="P638" s="155" t="str">
        <f t="shared" si="3"/>
        <v/>
      </c>
      <c r="Q638" s="155" t="str">
        <f t="shared" si="4"/>
        <v/>
      </c>
    </row>
    <row r="639" hidden="1">
      <c r="A639" s="156" t="str">
        <f t="shared" si="1"/>
        <v>1497844609</v>
      </c>
      <c r="B639" s="156">
        <v>14978.0</v>
      </c>
      <c r="C639" s="157">
        <v>0.5833333333333334</v>
      </c>
      <c r="D639" s="158" t="s">
        <v>930</v>
      </c>
      <c r="E639" s="159">
        <v>22798.0</v>
      </c>
      <c r="F639" s="159">
        <v>44609.0</v>
      </c>
      <c r="G639" s="160" t="s">
        <v>86</v>
      </c>
      <c r="H639" s="160" t="s">
        <v>87</v>
      </c>
      <c r="I639" s="160" t="s">
        <v>97</v>
      </c>
      <c r="J639" s="160" t="s">
        <v>174</v>
      </c>
      <c r="K639" s="155"/>
      <c r="L639" s="155" t="s">
        <v>90</v>
      </c>
      <c r="M639" s="155"/>
      <c r="N639" s="155" t="str">
        <f t="shared" si="2"/>
        <v>1497844609</v>
      </c>
      <c r="O639" s="155"/>
      <c r="P639" s="155" t="str">
        <f t="shared" si="3"/>
        <v/>
      </c>
      <c r="Q639" s="155" t="str">
        <f t="shared" si="4"/>
        <v/>
      </c>
    </row>
    <row r="640" hidden="1">
      <c r="A640" s="156" t="str">
        <f t="shared" si="1"/>
        <v>1405444609</v>
      </c>
      <c r="B640" s="156">
        <v>14054.0</v>
      </c>
      <c r="C640" s="157">
        <v>0.5833333333333334</v>
      </c>
      <c r="D640" s="158" t="s">
        <v>931</v>
      </c>
      <c r="E640" s="159">
        <v>19098.0</v>
      </c>
      <c r="F640" s="159">
        <v>44609.0</v>
      </c>
      <c r="G640" s="160" t="s">
        <v>86</v>
      </c>
      <c r="H640" s="160" t="s">
        <v>92</v>
      </c>
      <c r="I640" s="160" t="s">
        <v>93</v>
      </c>
      <c r="J640" s="160" t="s">
        <v>164</v>
      </c>
      <c r="K640" s="155"/>
      <c r="L640" s="155" t="s">
        <v>90</v>
      </c>
      <c r="M640" s="155"/>
      <c r="N640" s="155" t="str">
        <f t="shared" si="2"/>
        <v>1405444609</v>
      </c>
      <c r="O640" s="155"/>
      <c r="P640" s="155" t="str">
        <f t="shared" si="3"/>
        <v/>
      </c>
      <c r="Q640" s="155" t="str">
        <f t="shared" si="4"/>
        <v/>
      </c>
    </row>
    <row r="641" hidden="1">
      <c r="A641" s="156" t="str">
        <f t="shared" si="1"/>
        <v>1101144609</v>
      </c>
      <c r="B641" s="156">
        <v>11011.0</v>
      </c>
      <c r="C641" s="157">
        <v>0.5833333333333334</v>
      </c>
      <c r="D641" s="158" t="s">
        <v>932</v>
      </c>
      <c r="E641" s="159">
        <v>15419.0</v>
      </c>
      <c r="F641" s="159">
        <v>44609.0</v>
      </c>
      <c r="G641" s="160" t="s">
        <v>100</v>
      </c>
      <c r="H641" s="160" t="s">
        <v>87</v>
      </c>
      <c r="I641" s="160" t="s">
        <v>97</v>
      </c>
      <c r="J641" s="160" t="s">
        <v>102</v>
      </c>
      <c r="K641" s="155"/>
      <c r="L641" s="155" t="s">
        <v>103</v>
      </c>
      <c r="M641" s="155"/>
      <c r="N641" s="155" t="str">
        <f t="shared" si="2"/>
        <v>1101144609</v>
      </c>
      <c r="O641" s="155"/>
      <c r="P641" s="155" t="str">
        <f t="shared" si="3"/>
        <v/>
      </c>
      <c r="Q641" s="155" t="str">
        <f t="shared" si="4"/>
        <v/>
      </c>
    </row>
    <row r="642" hidden="1">
      <c r="A642" s="156" t="str">
        <f t="shared" si="1"/>
        <v>1124244609</v>
      </c>
      <c r="B642" s="156">
        <v>11242.0</v>
      </c>
      <c r="C642" s="157">
        <v>0.5833333333333334</v>
      </c>
      <c r="D642" s="158" t="s">
        <v>933</v>
      </c>
      <c r="E642" s="159">
        <v>24788.0</v>
      </c>
      <c r="F642" s="159">
        <v>44609.0</v>
      </c>
      <c r="G642" s="160" t="s">
        <v>129</v>
      </c>
      <c r="H642" s="160" t="s">
        <v>92</v>
      </c>
      <c r="I642" s="160" t="s">
        <v>93</v>
      </c>
      <c r="J642" s="160" t="s">
        <v>89</v>
      </c>
      <c r="K642" s="155"/>
      <c r="L642" s="155" t="s">
        <v>103</v>
      </c>
      <c r="M642" s="155"/>
      <c r="N642" s="155" t="str">
        <f t="shared" si="2"/>
        <v>1124244609</v>
      </c>
      <c r="O642" s="155"/>
      <c r="P642" s="155" t="str">
        <f t="shared" si="3"/>
        <v/>
      </c>
      <c r="Q642" s="155" t="str">
        <f t="shared" si="4"/>
        <v/>
      </c>
    </row>
    <row r="643" hidden="1">
      <c r="A643" s="156" t="str">
        <f t="shared" si="1"/>
        <v>1018144609</v>
      </c>
      <c r="B643" s="156">
        <v>10181.0</v>
      </c>
      <c r="C643" s="157">
        <v>0.59375</v>
      </c>
      <c r="D643" s="158" t="s">
        <v>934</v>
      </c>
      <c r="E643" s="159">
        <v>13596.0</v>
      </c>
      <c r="F643" s="159">
        <v>44609.0</v>
      </c>
      <c r="G643" s="160" t="s">
        <v>86</v>
      </c>
      <c r="H643" s="160" t="s">
        <v>92</v>
      </c>
      <c r="I643" s="160" t="s">
        <v>93</v>
      </c>
      <c r="J643" s="158" t="s">
        <v>935</v>
      </c>
      <c r="K643" s="155"/>
      <c r="L643" s="155" t="s">
        <v>90</v>
      </c>
      <c r="M643" s="155"/>
      <c r="N643" s="155" t="str">
        <f t="shared" si="2"/>
        <v>1018144609</v>
      </c>
      <c r="O643" s="155"/>
      <c r="P643" s="155" t="str">
        <f t="shared" si="3"/>
        <v/>
      </c>
      <c r="Q643" s="155" t="str">
        <f t="shared" si="4"/>
        <v/>
      </c>
    </row>
    <row r="644" hidden="1">
      <c r="A644" s="156" t="str">
        <f t="shared" si="1"/>
        <v>1668744609</v>
      </c>
      <c r="B644" s="156">
        <v>16687.0</v>
      </c>
      <c r="C644" s="157">
        <v>0.59375</v>
      </c>
      <c r="D644" s="158" t="s">
        <v>936</v>
      </c>
      <c r="E644" s="159">
        <v>17055.0</v>
      </c>
      <c r="F644" s="159">
        <v>44609.0</v>
      </c>
      <c r="G644" s="160" t="s">
        <v>86</v>
      </c>
      <c r="H644" s="160" t="s">
        <v>92</v>
      </c>
      <c r="I644" s="160" t="s">
        <v>101</v>
      </c>
      <c r="J644" s="160" t="s">
        <v>147</v>
      </c>
      <c r="K644" s="155"/>
      <c r="L644" s="155" t="s">
        <v>90</v>
      </c>
      <c r="M644" s="155"/>
      <c r="N644" s="155" t="str">
        <f t="shared" si="2"/>
        <v>1668744609</v>
      </c>
      <c r="O644" s="155"/>
      <c r="P644" s="155" t="str">
        <f t="shared" si="3"/>
        <v/>
      </c>
      <c r="Q644" s="155" t="str">
        <f t="shared" si="4"/>
        <v/>
      </c>
    </row>
    <row r="645" hidden="1">
      <c r="A645" s="156" t="str">
        <f t="shared" si="1"/>
        <v>1157144609</v>
      </c>
      <c r="B645" s="156">
        <v>11571.0</v>
      </c>
      <c r="C645" s="157">
        <v>0.6041666666666666</v>
      </c>
      <c r="D645" s="158" t="s">
        <v>937</v>
      </c>
      <c r="E645" s="159">
        <v>8669.0</v>
      </c>
      <c r="F645" s="159">
        <v>44609.0</v>
      </c>
      <c r="G645" s="160" t="s">
        <v>122</v>
      </c>
      <c r="H645" s="160" t="s">
        <v>92</v>
      </c>
      <c r="I645" s="160" t="s">
        <v>93</v>
      </c>
      <c r="J645" s="160" t="s">
        <v>89</v>
      </c>
      <c r="K645" s="155"/>
      <c r="L645" s="155" t="s">
        <v>90</v>
      </c>
      <c r="M645" s="155"/>
      <c r="N645" s="155" t="str">
        <f t="shared" si="2"/>
        <v>1157144609</v>
      </c>
      <c r="O645" s="155"/>
      <c r="P645" s="155" t="str">
        <f t="shared" si="3"/>
        <v/>
      </c>
      <c r="Q645" s="155" t="str">
        <f t="shared" si="4"/>
        <v/>
      </c>
    </row>
    <row r="646" hidden="1">
      <c r="A646" s="156" t="str">
        <f t="shared" si="1"/>
        <v>1166944609</v>
      </c>
      <c r="B646" s="156">
        <v>11669.0</v>
      </c>
      <c r="C646" s="157">
        <v>0.6145833333333334</v>
      </c>
      <c r="D646" s="158" t="s">
        <v>938</v>
      </c>
      <c r="E646" s="159">
        <v>21906.0</v>
      </c>
      <c r="F646" s="159">
        <v>44609.0</v>
      </c>
      <c r="G646" s="160" t="s">
        <v>129</v>
      </c>
      <c r="H646" s="160" t="s">
        <v>92</v>
      </c>
      <c r="I646" s="160" t="s">
        <v>101</v>
      </c>
      <c r="J646" s="160" t="s">
        <v>106</v>
      </c>
      <c r="K646" s="155"/>
      <c r="L646" s="155" t="s">
        <v>103</v>
      </c>
      <c r="M646" s="155"/>
      <c r="N646" s="155" t="str">
        <f t="shared" si="2"/>
        <v>1166944609</v>
      </c>
      <c r="O646" s="155"/>
      <c r="P646" s="155" t="str">
        <f t="shared" si="3"/>
        <v/>
      </c>
      <c r="Q646" s="155" t="str">
        <f t="shared" si="4"/>
        <v/>
      </c>
    </row>
    <row r="647" hidden="1">
      <c r="A647" s="156" t="str">
        <f t="shared" si="1"/>
        <v>1816344609</v>
      </c>
      <c r="B647" s="156">
        <v>18163.0</v>
      </c>
      <c r="C647" s="157">
        <v>0.6145833333333334</v>
      </c>
      <c r="D647" s="158" t="s">
        <v>939</v>
      </c>
      <c r="E647" s="159">
        <v>15402.0</v>
      </c>
      <c r="F647" s="159">
        <v>44609.0</v>
      </c>
      <c r="G647" s="160" t="s">
        <v>108</v>
      </c>
      <c r="H647" s="160" t="s">
        <v>87</v>
      </c>
      <c r="I647" s="160" t="s">
        <v>88</v>
      </c>
      <c r="J647" s="160" t="s">
        <v>131</v>
      </c>
      <c r="K647" s="155"/>
      <c r="L647" s="155" t="s">
        <v>103</v>
      </c>
      <c r="M647" s="155"/>
      <c r="N647" s="155" t="str">
        <f t="shared" si="2"/>
        <v>1816344609</v>
      </c>
      <c r="O647" s="155"/>
      <c r="P647" s="155" t="str">
        <f t="shared" si="3"/>
        <v/>
      </c>
      <c r="Q647" s="155" t="str">
        <f t="shared" si="4"/>
        <v/>
      </c>
    </row>
    <row r="648" hidden="1">
      <c r="A648" s="156" t="str">
        <f t="shared" si="1"/>
        <v>1417644609</v>
      </c>
      <c r="B648" s="156">
        <v>14176.0</v>
      </c>
      <c r="C648" s="157">
        <v>0.625</v>
      </c>
      <c r="D648" s="158" t="s">
        <v>940</v>
      </c>
      <c r="E648" s="159">
        <v>25015.0</v>
      </c>
      <c r="F648" s="159">
        <v>44609.0</v>
      </c>
      <c r="G648" s="160" t="s">
        <v>86</v>
      </c>
      <c r="H648" s="160" t="s">
        <v>92</v>
      </c>
      <c r="I648" s="160" t="s">
        <v>93</v>
      </c>
      <c r="J648" s="160" t="s">
        <v>98</v>
      </c>
      <c r="K648" s="155"/>
      <c r="L648" s="155" t="s">
        <v>90</v>
      </c>
      <c r="M648" s="155"/>
      <c r="N648" s="155" t="str">
        <f t="shared" si="2"/>
        <v>1417644609</v>
      </c>
      <c r="O648" s="155"/>
      <c r="P648" s="155" t="str">
        <f t="shared" si="3"/>
        <v/>
      </c>
      <c r="Q648" s="155" t="str">
        <f t="shared" si="4"/>
        <v/>
      </c>
    </row>
    <row r="649" hidden="1">
      <c r="A649" s="156" t="str">
        <f t="shared" si="1"/>
        <v>1504644609</v>
      </c>
      <c r="B649" s="156">
        <v>15046.0</v>
      </c>
      <c r="C649" s="157">
        <v>0.625</v>
      </c>
      <c r="D649" s="158" t="s">
        <v>941</v>
      </c>
      <c r="E649" s="159">
        <v>35872.0</v>
      </c>
      <c r="F649" s="159">
        <v>44609.0</v>
      </c>
      <c r="G649" s="160" t="s">
        <v>122</v>
      </c>
      <c r="H649" s="160" t="s">
        <v>87</v>
      </c>
      <c r="I649" s="160" t="s">
        <v>97</v>
      </c>
      <c r="J649" s="160" t="s">
        <v>189</v>
      </c>
      <c r="K649" s="155"/>
      <c r="L649" s="155" t="s">
        <v>90</v>
      </c>
      <c r="M649" s="155"/>
      <c r="N649" s="155" t="str">
        <f t="shared" si="2"/>
        <v>1504644609</v>
      </c>
      <c r="O649" s="155"/>
      <c r="P649" s="155" t="str">
        <f t="shared" si="3"/>
        <v/>
      </c>
      <c r="Q649" s="155" t="str">
        <f t="shared" si="4"/>
        <v/>
      </c>
    </row>
    <row r="650" hidden="1">
      <c r="A650" s="156" t="str">
        <f t="shared" si="1"/>
        <v>1563744609</v>
      </c>
      <c r="B650" s="156">
        <v>15637.0</v>
      </c>
      <c r="C650" s="157">
        <v>0.625</v>
      </c>
      <c r="D650" s="158" t="s">
        <v>942</v>
      </c>
      <c r="E650" s="159">
        <v>25033.0</v>
      </c>
      <c r="F650" s="159">
        <v>44609.0</v>
      </c>
      <c r="G650" s="160" t="s">
        <v>86</v>
      </c>
      <c r="H650" s="160" t="s">
        <v>87</v>
      </c>
      <c r="I650" s="160" t="s">
        <v>97</v>
      </c>
      <c r="J650" s="160" t="s">
        <v>98</v>
      </c>
      <c r="K650" s="155"/>
      <c r="L650" s="155" t="s">
        <v>90</v>
      </c>
      <c r="M650" s="155"/>
      <c r="N650" s="155" t="str">
        <f t="shared" si="2"/>
        <v>1563744609</v>
      </c>
      <c r="O650" s="155"/>
      <c r="P650" s="155" t="str">
        <f t="shared" si="3"/>
        <v/>
      </c>
      <c r="Q650" s="155" t="str">
        <f t="shared" si="4"/>
        <v/>
      </c>
    </row>
    <row r="651" hidden="1">
      <c r="A651" s="156" t="str">
        <f t="shared" si="1"/>
        <v>1276744609</v>
      </c>
      <c r="B651" s="156">
        <v>12767.0</v>
      </c>
      <c r="C651" s="157">
        <v>0.6354166666666666</v>
      </c>
      <c r="D651" s="158" t="s">
        <v>943</v>
      </c>
      <c r="E651" s="159">
        <v>29651.0</v>
      </c>
      <c r="F651" s="159">
        <v>44609.0</v>
      </c>
      <c r="G651" s="160" t="s">
        <v>86</v>
      </c>
      <c r="H651" s="160" t="s">
        <v>92</v>
      </c>
      <c r="I651" s="160" t="s">
        <v>101</v>
      </c>
      <c r="J651" s="160" t="s">
        <v>98</v>
      </c>
      <c r="K651" s="155"/>
      <c r="L651" s="155" t="s">
        <v>90</v>
      </c>
      <c r="M651" s="155"/>
      <c r="N651" s="155" t="str">
        <f t="shared" si="2"/>
        <v>1276744609</v>
      </c>
      <c r="O651" s="155"/>
      <c r="P651" s="155" t="str">
        <f t="shared" si="3"/>
        <v/>
      </c>
      <c r="Q651" s="155" t="str">
        <f t="shared" si="4"/>
        <v/>
      </c>
    </row>
    <row r="652" hidden="1">
      <c r="A652" s="156" t="str">
        <f t="shared" si="1"/>
        <v>1236344609</v>
      </c>
      <c r="B652" s="156">
        <v>12363.0</v>
      </c>
      <c r="C652" s="157">
        <v>0.6354166666666666</v>
      </c>
      <c r="D652" s="158" t="s">
        <v>944</v>
      </c>
      <c r="E652" s="159">
        <v>23307.0</v>
      </c>
      <c r="F652" s="159">
        <v>44609.0</v>
      </c>
      <c r="G652" s="160" t="s">
        <v>86</v>
      </c>
      <c r="H652" s="160" t="s">
        <v>92</v>
      </c>
      <c r="I652" s="160" t="s">
        <v>93</v>
      </c>
      <c r="J652" s="160" t="s">
        <v>89</v>
      </c>
      <c r="K652" s="155"/>
      <c r="L652" s="155" t="s">
        <v>90</v>
      </c>
      <c r="M652" s="155"/>
      <c r="N652" s="155" t="str">
        <f t="shared" si="2"/>
        <v>1236344609</v>
      </c>
      <c r="O652" s="155"/>
      <c r="P652" s="155" t="str">
        <f t="shared" si="3"/>
        <v/>
      </c>
      <c r="Q652" s="155" t="str">
        <f t="shared" si="4"/>
        <v/>
      </c>
    </row>
    <row r="653" hidden="1">
      <c r="A653" s="156" t="str">
        <f t="shared" si="1"/>
        <v>1712344609</v>
      </c>
      <c r="B653" s="156">
        <v>17123.0</v>
      </c>
      <c r="C653" s="157">
        <v>0.6458333333333334</v>
      </c>
      <c r="D653" s="158" t="s">
        <v>945</v>
      </c>
      <c r="E653" s="159">
        <v>20047.0</v>
      </c>
      <c r="F653" s="159">
        <v>44609.0</v>
      </c>
      <c r="G653" s="160" t="s">
        <v>100</v>
      </c>
      <c r="H653" s="160" t="s">
        <v>92</v>
      </c>
      <c r="I653" s="160" t="s">
        <v>93</v>
      </c>
      <c r="J653" s="160" t="s">
        <v>131</v>
      </c>
      <c r="K653" s="155"/>
      <c r="L653" s="155" t="s">
        <v>103</v>
      </c>
      <c r="M653" s="155"/>
      <c r="N653" s="155" t="str">
        <f t="shared" si="2"/>
        <v>1712344609</v>
      </c>
      <c r="O653" s="155"/>
      <c r="P653" s="155" t="str">
        <f t="shared" si="3"/>
        <v/>
      </c>
      <c r="Q653" s="155" t="str">
        <f t="shared" si="4"/>
        <v/>
      </c>
    </row>
    <row r="654" hidden="1">
      <c r="A654" s="156" t="str">
        <f t="shared" si="1"/>
        <v>1772844610</v>
      </c>
      <c r="B654" s="156">
        <v>17728.0</v>
      </c>
      <c r="C654" s="157">
        <v>0.3020833333333333</v>
      </c>
      <c r="D654" s="158" t="s">
        <v>946</v>
      </c>
      <c r="E654" s="159">
        <v>16889.0</v>
      </c>
      <c r="F654" s="159">
        <v>44610.0</v>
      </c>
      <c r="G654" s="160" t="s">
        <v>122</v>
      </c>
      <c r="H654" s="160" t="s">
        <v>87</v>
      </c>
      <c r="I654" s="160" t="s">
        <v>97</v>
      </c>
      <c r="J654" s="160" t="s">
        <v>218</v>
      </c>
      <c r="K654" s="155"/>
      <c r="L654" s="155" t="s">
        <v>90</v>
      </c>
      <c r="M654" s="155"/>
      <c r="N654" s="155" t="str">
        <f t="shared" si="2"/>
        <v>1772844610</v>
      </c>
      <c r="O654" s="155"/>
      <c r="P654" s="155" t="str">
        <f t="shared" si="3"/>
        <v/>
      </c>
      <c r="Q654" s="155" t="str">
        <f t="shared" si="4"/>
        <v/>
      </c>
    </row>
    <row r="655" hidden="1">
      <c r="A655" s="156" t="str">
        <f t="shared" si="1"/>
        <v>1719044610</v>
      </c>
      <c r="B655" s="156">
        <v>17190.0</v>
      </c>
      <c r="C655" s="157">
        <v>0.3229166666666667</v>
      </c>
      <c r="D655" s="158" t="s">
        <v>947</v>
      </c>
      <c r="E655" s="159">
        <v>19879.0</v>
      </c>
      <c r="F655" s="159">
        <v>44610.0</v>
      </c>
      <c r="G655" s="160" t="s">
        <v>86</v>
      </c>
      <c r="H655" s="160" t="s">
        <v>87</v>
      </c>
      <c r="I655" s="160" t="s">
        <v>88</v>
      </c>
      <c r="J655" s="160" t="s">
        <v>89</v>
      </c>
      <c r="K655" s="155"/>
      <c r="L655" s="155" t="s">
        <v>90</v>
      </c>
      <c r="M655" s="155"/>
      <c r="N655" s="155" t="str">
        <f t="shared" si="2"/>
        <v>1719044610</v>
      </c>
      <c r="O655" s="155"/>
      <c r="P655" s="155" t="str">
        <f t="shared" si="3"/>
        <v/>
      </c>
      <c r="Q655" s="155" t="str">
        <f t="shared" si="4"/>
        <v/>
      </c>
    </row>
    <row r="656" hidden="1">
      <c r="A656" s="156" t="str">
        <f t="shared" si="1"/>
        <v>1728044610</v>
      </c>
      <c r="B656" s="156">
        <v>17280.0</v>
      </c>
      <c r="C656" s="157">
        <v>0.3333333333333333</v>
      </c>
      <c r="D656" s="158" t="s">
        <v>948</v>
      </c>
      <c r="E656" s="159">
        <v>29439.0</v>
      </c>
      <c r="F656" s="159">
        <v>44610.0</v>
      </c>
      <c r="G656" s="160" t="s">
        <v>86</v>
      </c>
      <c r="H656" s="160" t="s">
        <v>92</v>
      </c>
      <c r="I656" s="160" t="s">
        <v>101</v>
      </c>
      <c r="J656" s="160" t="s">
        <v>98</v>
      </c>
      <c r="K656" s="155"/>
      <c r="L656" s="155" t="s">
        <v>90</v>
      </c>
      <c r="M656" s="155"/>
      <c r="N656" s="155" t="str">
        <f t="shared" si="2"/>
        <v>1728044610</v>
      </c>
      <c r="O656" s="155"/>
      <c r="P656" s="155" t="str">
        <f t="shared" si="3"/>
        <v/>
      </c>
      <c r="Q656" s="155" t="str">
        <f t="shared" si="4"/>
        <v/>
      </c>
    </row>
    <row r="657" hidden="1">
      <c r="A657" s="156" t="str">
        <f t="shared" si="1"/>
        <v>1029144610</v>
      </c>
      <c r="B657" s="156">
        <v>10291.0</v>
      </c>
      <c r="C657" s="157">
        <v>0.3333333333333333</v>
      </c>
      <c r="D657" s="158" t="s">
        <v>949</v>
      </c>
      <c r="E657" s="159">
        <v>20391.0</v>
      </c>
      <c r="F657" s="159">
        <v>44610.0</v>
      </c>
      <c r="G657" s="160" t="s">
        <v>122</v>
      </c>
      <c r="H657" s="160" t="s">
        <v>87</v>
      </c>
      <c r="I657" s="160" t="s">
        <v>88</v>
      </c>
      <c r="J657" s="160" t="s">
        <v>89</v>
      </c>
      <c r="K657" s="155"/>
      <c r="L657" s="155" t="s">
        <v>90</v>
      </c>
      <c r="M657" s="155"/>
      <c r="N657" s="155" t="str">
        <f t="shared" si="2"/>
        <v>1029144610</v>
      </c>
      <c r="O657" s="155"/>
      <c r="P657" s="155" t="str">
        <f t="shared" si="3"/>
        <v/>
      </c>
      <c r="Q657" s="155" t="str">
        <f t="shared" si="4"/>
        <v/>
      </c>
    </row>
    <row r="658" hidden="1">
      <c r="A658" s="156" t="str">
        <f t="shared" si="1"/>
        <v>1568444610</v>
      </c>
      <c r="B658" s="156">
        <v>15684.0</v>
      </c>
      <c r="C658" s="157">
        <v>0.3333333333333333</v>
      </c>
      <c r="D658" s="158" t="s">
        <v>950</v>
      </c>
      <c r="E658" s="159">
        <v>29785.0</v>
      </c>
      <c r="F658" s="159">
        <v>44610.0</v>
      </c>
      <c r="G658" s="160" t="s">
        <v>112</v>
      </c>
      <c r="H658" s="160" t="s">
        <v>92</v>
      </c>
      <c r="I658" s="160" t="s">
        <v>93</v>
      </c>
      <c r="J658" s="160" t="s">
        <v>106</v>
      </c>
      <c r="K658" s="155"/>
      <c r="L658" s="155" t="s">
        <v>103</v>
      </c>
      <c r="M658" s="155"/>
      <c r="N658" s="155" t="str">
        <f t="shared" si="2"/>
        <v>1568444610</v>
      </c>
      <c r="O658" s="155"/>
      <c r="P658" s="155" t="str">
        <f t="shared" si="3"/>
        <v/>
      </c>
      <c r="Q658" s="155" t="str">
        <f t="shared" si="4"/>
        <v/>
      </c>
    </row>
    <row r="659" hidden="1">
      <c r="A659" s="156" t="str">
        <f t="shared" si="1"/>
        <v>1208344610</v>
      </c>
      <c r="B659" s="156">
        <v>12083.0</v>
      </c>
      <c r="C659" s="157">
        <v>0.34375</v>
      </c>
      <c r="D659" s="158" t="s">
        <v>951</v>
      </c>
      <c r="E659" s="159">
        <v>22041.0</v>
      </c>
      <c r="F659" s="159">
        <v>44610.0</v>
      </c>
      <c r="G659" s="160" t="s">
        <v>86</v>
      </c>
      <c r="H659" s="160" t="s">
        <v>87</v>
      </c>
      <c r="I659" s="160" t="s">
        <v>97</v>
      </c>
      <c r="J659" s="160" t="s">
        <v>147</v>
      </c>
      <c r="K659" s="155"/>
      <c r="L659" s="155" t="s">
        <v>90</v>
      </c>
      <c r="M659" s="155"/>
      <c r="N659" s="155" t="str">
        <f t="shared" si="2"/>
        <v>1208344610</v>
      </c>
      <c r="O659" s="155"/>
      <c r="P659" s="155" t="str">
        <f t="shared" si="3"/>
        <v/>
      </c>
      <c r="Q659" s="155" t="str">
        <f t="shared" si="4"/>
        <v/>
      </c>
    </row>
    <row r="660" hidden="1">
      <c r="A660" s="156" t="str">
        <f t="shared" si="1"/>
        <v>1576344610</v>
      </c>
      <c r="B660" s="156">
        <v>15763.0</v>
      </c>
      <c r="C660" s="157">
        <v>0.34375</v>
      </c>
      <c r="D660" s="158" t="s">
        <v>952</v>
      </c>
      <c r="E660" s="159">
        <v>23818.0</v>
      </c>
      <c r="F660" s="159">
        <v>44610.0</v>
      </c>
      <c r="G660" s="160" t="s">
        <v>122</v>
      </c>
      <c r="H660" s="160" t="s">
        <v>92</v>
      </c>
      <c r="I660" s="160" t="s">
        <v>93</v>
      </c>
      <c r="J660" s="160" t="s">
        <v>758</v>
      </c>
      <c r="K660" s="155"/>
      <c r="L660" s="155" t="s">
        <v>90</v>
      </c>
      <c r="M660" s="155"/>
      <c r="N660" s="155" t="str">
        <f t="shared" si="2"/>
        <v>1576344610</v>
      </c>
      <c r="O660" s="155"/>
      <c r="P660" s="155" t="str">
        <f t="shared" si="3"/>
        <v/>
      </c>
      <c r="Q660" s="155" t="str">
        <f t="shared" si="4"/>
        <v/>
      </c>
    </row>
    <row r="661" hidden="1">
      <c r="A661" s="156" t="str">
        <f t="shared" si="1"/>
        <v>1090644610</v>
      </c>
      <c r="B661" s="156">
        <v>10906.0</v>
      </c>
      <c r="C661" s="157">
        <v>0.34375</v>
      </c>
      <c r="D661" s="158" t="s">
        <v>953</v>
      </c>
      <c r="E661" s="159">
        <v>30712.0</v>
      </c>
      <c r="F661" s="159">
        <v>44610.0</v>
      </c>
      <c r="G661" s="160" t="s">
        <v>100</v>
      </c>
      <c r="H661" s="160" t="s">
        <v>92</v>
      </c>
      <c r="I661" s="160" t="s">
        <v>101</v>
      </c>
      <c r="J661" s="160" t="s">
        <v>102</v>
      </c>
      <c r="K661" s="155"/>
      <c r="L661" s="155" t="s">
        <v>103</v>
      </c>
      <c r="M661" s="155"/>
      <c r="N661" s="155" t="str">
        <f t="shared" si="2"/>
        <v>1090644610</v>
      </c>
      <c r="O661" s="155"/>
      <c r="P661" s="155" t="str">
        <f t="shared" si="3"/>
        <v/>
      </c>
      <c r="Q661" s="155" t="str">
        <f t="shared" si="4"/>
        <v/>
      </c>
    </row>
    <row r="662" hidden="1">
      <c r="A662" s="156" t="str">
        <f t="shared" si="1"/>
        <v>1535944610</v>
      </c>
      <c r="B662" s="156">
        <v>15359.0</v>
      </c>
      <c r="C662" s="157">
        <v>0.3541666666666667</v>
      </c>
      <c r="D662" s="158" t="s">
        <v>954</v>
      </c>
      <c r="E662" s="159">
        <v>29328.0</v>
      </c>
      <c r="F662" s="159">
        <v>44610.0</v>
      </c>
      <c r="G662" s="160" t="s">
        <v>122</v>
      </c>
      <c r="H662" s="160" t="s">
        <v>92</v>
      </c>
      <c r="I662" s="160" t="s">
        <v>101</v>
      </c>
      <c r="J662" s="160" t="s">
        <v>174</v>
      </c>
      <c r="K662" s="155"/>
      <c r="L662" s="155" t="s">
        <v>90</v>
      </c>
      <c r="M662" s="155"/>
      <c r="N662" s="155" t="str">
        <f t="shared" si="2"/>
        <v>1535944610</v>
      </c>
      <c r="O662" s="155"/>
      <c r="P662" s="155" t="str">
        <f t="shared" si="3"/>
        <v/>
      </c>
      <c r="Q662" s="155" t="str">
        <f t="shared" si="4"/>
        <v/>
      </c>
    </row>
    <row r="663" hidden="1">
      <c r="A663" s="156" t="str">
        <f t="shared" si="1"/>
        <v>1396744610</v>
      </c>
      <c r="B663" s="156">
        <v>13967.0</v>
      </c>
      <c r="C663" s="157">
        <v>0.3541666666666667</v>
      </c>
      <c r="D663" s="158" t="s">
        <v>955</v>
      </c>
      <c r="E663" s="159">
        <v>16308.0</v>
      </c>
      <c r="F663" s="159">
        <v>44610.0</v>
      </c>
      <c r="G663" s="160" t="s">
        <v>100</v>
      </c>
      <c r="H663" s="160" t="s">
        <v>92</v>
      </c>
      <c r="I663" s="160" t="s">
        <v>93</v>
      </c>
      <c r="J663" s="160" t="s">
        <v>192</v>
      </c>
      <c r="K663" s="155"/>
      <c r="L663" s="155" t="s">
        <v>103</v>
      </c>
      <c r="M663" s="155"/>
      <c r="N663" s="155" t="str">
        <f t="shared" si="2"/>
        <v>1396744610</v>
      </c>
      <c r="O663" s="155"/>
      <c r="P663" s="155" t="str">
        <f t="shared" si="3"/>
        <v/>
      </c>
      <c r="Q663" s="155" t="str">
        <f t="shared" si="4"/>
        <v/>
      </c>
    </row>
    <row r="664" hidden="1">
      <c r="A664" s="156" t="str">
        <f t="shared" si="1"/>
        <v>1746944610</v>
      </c>
      <c r="B664" s="156">
        <v>17469.0</v>
      </c>
      <c r="C664" s="157">
        <v>0.3645833333333333</v>
      </c>
      <c r="D664" s="158" t="s">
        <v>956</v>
      </c>
      <c r="E664" s="159">
        <v>24017.0</v>
      </c>
      <c r="F664" s="159">
        <v>44610.0</v>
      </c>
      <c r="G664" s="160" t="s">
        <v>86</v>
      </c>
      <c r="H664" s="160" t="s">
        <v>87</v>
      </c>
      <c r="I664" s="160" t="s">
        <v>97</v>
      </c>
      <c r="J664" s="160" t="s">
        <v>98</v>
      </c>
      <c r="K664" s="155"/>
      <c r="L664" s="155" t="s">
        <v>90</v>
      </c>
      <c r="M664" s="155"/>
      <c r="N664" s="155" t="str">
        <f t="shared" si="2"/>
        <v>1746944610</v>
      </c>
      <c r="O664" s="155"/>
      <c r="P664" s="155" t="str">
        <f t="shared" si="3"/>
        <v/>
      </c>
      <c r="Q664" s="155" t="str">
        <f t="shared" si="4"/>
        <v/>
      </c>
    </row>
    <row r="665" hidden="1">
      <c r="A665" s="156" t="str">
        <f t="shared" si="1"/>
        <v>971844610</v>
      </c>
      <c r="B665" s="156">
        <v>9718.0</v>
      </c>
      <c r="C665" s="157">
        <v>0.3645833333333333</v>
      </c>
      <c r="D665" s="158" t="s">
        <v>957</v>
      </c>
      <c r="E665" s="159">
        <v>19657.0</v>
      </c>
      <c r="F665" s="159">
        <v>44610.0</v>
      </c>
      <c r="G665" s="160" t="s">
        <v>112</v>
      </c>
      <c r="H665" s="160" t="s">
        <v>87</v>
      </c>
      <c r="I665" s="160" t="s">
        <v>88</v>
      </c>
      <c r="J665" s="160" t="s">
        <v>102</v>
      </c>
      <c r="K665" s="155"/>
      <c r="L665" s="155" t="s">
        <v>103</v>
      </c>
      <c r="M665" s="155"/>
      <c r="N665" s="155" t="str">
        <f t="shared" si="2"/>
        <v>971844610</v>
      </c>
      <c r="O665" s="155"/>
      <c r="P665" s="155" t="str">
        <f t="shared" si="3"/>
        <v/>
      </c>
      <c r="Q665" s="155" t="str">
        <f t="shared" si="4"/>
        <v/>
      </c>
    </row>
    <row r="666" hidden="1">
      <c r="A666" s="156" t="str">
        <f t="shared" si="1"/>
        <v>1401044610</v>
      </c>
      <c r="B666" s="156">
        <v>14010.0</v>
      </c>
      <c r="C666" s="157">
        <v>0.375</v>
      </c>
      <c r="D666" s="158" t="s">
        <v>958</v>
      </c>
      <c r="E666" s="159">
        <v>21325.0</v>
      </c>
      <c r="F666" s="159">
        <v>44610.0</v>
      </c>
      <c r="G666" s="160" t="s">
        <v>100</v>
      </c>
      <c r="H666" s="160" t="s">
        <v>92</v>
      </c>
      <c r="I666" s="160" t="s">
        <v>93</v>
      </c>
      <c r="J666" s="160" t="s">
        <v>192</v>
      </c>
      <c r="K666" s="155"/>
      <c r="L666" s="155" t="s">
        <v>103</v>
      </c>
      <c r="M666" s="155"/>
      <c r="N666" s="155" t="str">
        <f t="shared" si="2"/>
        <v>1401044610</v>
      </c>
      <c r="O666" s="155"/>
      <c r="P666" s="155" t="str">
        <f t="shared" si="3"/>
        <v/>
      </c>
      <c r="Q666" s="155" t="str">
        <f t="shared" si="4"/>
        <v/>
      </c>
    </row>
    <row r="667" hidden="1">
      <c r="A667" s="156" t="str">
        <f t="shared" si="1"/>
        <v>1604844610</v>
      </c>
      <c r="B667" s="156">
        <v>16048.0</v>
      </c>
      <c r="C667" s="157">
        <v>0.375</v>
      </c>
      <c r="D667" s="158" t="s">
        <v>959</v>
      </c>
      <c r="E667" s="159">
        <v>20964.0</v>
      </c>
      <c r="F667" s="159">
        <v>44610.0</v>
      </c>
      <c r="G667" s="160" t="s">
        <v>100</v>
      </c>
      <c r="H667" s="160" t="s">
        <v>92</v>
      </c>
      <c r="I667" s="160" t="s">
        <v>93</v>
      </c>
      <c r="J667" s="160" t="s">
        <v>224</v>
      </c>
      <c r="K667" s="155"/>
      <c r="L667" s="155" t="s">
        <v>103</v>
      </c>
      <c r="M667" s="155"/>
      <c r="N667" s="155" t="str">
        <f t="shared" si="2"/>
        <v>1604844610</v>
      </c>
      <c r="O667" s="155"/>
      <c r="P667" s="155" t="str">
        <f t="shared" si="3"/>
        <v/>
      </c>
      <c r="Q667" s="155" t="str">
        <f t="shared" si="4"/>
        <v/>
      </c>
    </row>
    <row r="668" hidden="1">
      <c r="A668" s="156" t="str">
        <f t="shared" si="1"/>
        <v>1112144610</v>
      </c>
      <c r="B668" s="156">
        <v>11121.0</v>
      </c>
      <c r="C668" s="157">
        <v>0.375</v>
      </c>
      <c r="D668" s="158" t="s">
        <v>960</v>
      </c>
      <c r="E668" s="159">
        <v>24534.0</v>
      </c>
      <c r="F668" s="159">
        <v>44610.0</v>
      </c>
      <c r="G668" s="160" t="s">
        <v>112</v>
      </c>
      <c r="H668" s="160" t="s">
        <v>87</v>
      </c>
      <c r="I668" s="160" t="s">
        <v>88</v>
      </c>
      <c r="J668" s="160" t="s">
        <v>113</v>
      </c>
      <c r="K668" s="155"/>
      <c r="L668" s="155" t="s">
        <v>103</v>
      </c>
      <c r="M668" s="155"/>
      <c r="N668" s="155" t="str">
        <f t="shared" si="2"/>
        <v>1112144610</v>
      </c>
      <c r="O668" s="155"/>
      <c r="P668" s="155" t="str">
        <f t="shared" si="3"/>
        <v/>
      </c>
      <c r="Q668" s="155" t="str">
        <f t="shared" si="4"/>
        <v/>
      </c>
    </row>
    <row r="669" hidden="1">
      <c r="A669" s="156" t="str">
        <f t="shared" si="1"/>
        <v>1731244610</v>
      </c>
      <c r="B669" s="156">
        <v>17312.0</v>
      </c>
      <c r="C669" s="157">
        <v>0.375</v>
      </c>
      <c r="D669" s="158" t="s">
        <v>961</v>
      </c>
      <c r="E669" s="159">
        <v>26135.0</v>
      </c>
      <c r="F669" s="159">
        <v>44610.0</v>
      </c>
      <c r="G669" s="160" t="s">
        <v>86</v>
      </c>
      <c r="H669" s="160" t="s">
        <v>92</v>
      </c>
      <c r="I669" s="160" t="s">
        <v>101</v>
      </c>
      <c r="J669" s="160" t="s">
        <v>179</v>
      </c>
      <c r="K669" s="155"/>
      <c r="L669" s="155" t="s">
        <v>90</v>
      </c>
      <c r="M669" s="155"/>
      <c r="N669" s="155" t="str">
        <f t="shared" si="2"/>
        <v>1731244610</v>
      </c>
      <c r="O669" s="155"/>
      <c r="P669" s="155" t="str">
        <f t="shared" si="3"/>
        <v/>
      </c>
      <c r="Q669" s="155" t="str">
        <f t="shared" si="4"/>
        <v/>
      </c>
    </row>
    <row r="670" hidden="1">
      <c r="A670" s="156" t="str">
        <f t="shared" si="1"/>
        <v>921244610</v>
      </c>
      <c r="B670" s="156">
        <v>9212.0</v>
      </c>
      <c r="C670" s="157">
        <v>0.3958333333333333</v>
      </c>
      <c r="D670" s="158" t="s">
        <v>962</v>
      </c>
      <c r="E670" s="159">
        <v>18834.0</v>
      </c>
      <c r="F670" s="159">
        <v>44610.0</v>
      </c>
      <c r="G670" s="160" t="s">
        <v>86</v>
      </c>
      <c r="H670" s="160" t="s">
        <v>87</v>
      </c>
      <c r="I670" s="160" t="s">
        <v>97</v>
      </c>
      <c r="J670" s="160" t="s">
        <v>182</v>
      </c>
      <c r="K670" s="155"/>
      <c r="L670" s="155" t="s">
        <v>90</v>
      </c>
      <c r="M670" s="155"/>
      <c r="N670" s="155" t="str">
        <f t="shared" si="2"/>
        <v>921244610</v>
      </c>
      <c r="O670" s="155"/>
      <c r="P670" s="155" t="str">
        <f t="shared" si="3"/>
        <v/>
      </c>
      <c r="Q670" s="155" t="str">
        <f t="shared" si="4"/>
        <v/>
      </c>
    </row>
    <row r="671" hidden="1">
      <c r="A671" s="156" t="str">
        <f t="shared" si="1"/>
        <v>1469544610</v>
      </c>
      <c r="B671" s="156">
        <v>14695.0</v>
      </c>
      <c r="C671" s="157">
        <v>0.3958333333333333</v>
      </c>
      <c r="D671" s="158" t="s">
        <v>963</v>
      </c>
      <c r="E671" s="159">
        <v>20258.0</v>
      </c>
      <c r="F671" s="159">
        <v>44610.0</v>
      </c>
      <c r="G671" s="160" t="s">
        <v>112</v>
      </c>
      <c r="H671" s="160" t="s">
        <v>92</v>
      </c>
      <c r="I671" s="160" t="s">
        <v>93</v>
      </c>
      <c r="J671" s="160" t="s">
        <v>135</v>
      </c>
      <c r="K671" s="155"/>
      <c r="L671" s="155" t="s">
        <v>103</v>
      </c>
      <c r="M671" s="155"/>
      <c r="N671" s="155" t="str">
        <f t="shared" si="2"/>
        <v>1469544610</v>
      </c>
      <c r="O671" s="155"/>
      <c r="P671" s="155" t="str">
        <f t="shared" si="3"/>
        <v/>
      </c>
      <c r="Q671" s="155" t="str">
        <f t="shared" si="4"/>
        <v/>
      </c>
    </row>
    <row r="672" hidden="1">
      <c r="A672" s="156" t="str">
        <f t="shared" si="1"/>
        <v>1622344610</v>
      </c>
      <c r="B672" s="156">
        <v>16223.0</v>
      </c>
      <c r="C672" s="157">
        <v>0.40625</v>
      </c>
      <c r="D672" s="158" t="s">
        <v>964</v>
      </c>
      <c r="E672" s="159">
        <v>20569.0</v>
      </c>
      <c r="F672" s="159">
        <v>44610.0</v>
      </c>
      <c r="G672" s="160" t="s">
        <v>86</v>
      </c>
      <c r="H672" s="160" t="s">
        <v>87</v>
      </c>
      <c r="I672" s="160" t="s">
        <v>97</v>
      </c>
      <c r="J672" s="160" t="s">
        <v>335</v>
      </c>
      <c r="K672" s="155"/>
      <c r="L672" s="155" t="s">
        <v>90</v>
      </c>
      <c r="M672" s="155"/>
      <c r="N672" s="155" t="str">
        <f t="shared" si="2"/>
        <v>1622344610</v>
      </c>
      <c r="O672" s="155"/>
      <c r="P672" s="155" t="str">
        <f t="shared" si="3"/>
        <v/>
      </c>
      <c r="Q672" s="155" t="str">
        <f t="shared" si="4"/>
        <v/>
      </c>
    </row>
    <row r="673" hidden="1">
      <c r="A673" s="156" t="str">
        <f t="shared" si="1"/>
        <v>1316044610</v>
      </c>
      <c r="B673" s="156">
        <v>13160.0</v>
      </c>
      <c r="C673" s="157">
        <v>0.40625</v>
      </c>
      <c r="D673" s="158" t="s">
        <v>965</v>
      </c>
      <c r="E673" s="159">
        <v>16977.0</v>
      </c>
      <c r="F673" s="159">
        <v>44610.0</v>
      </c>
      <c r="G673" s="160" t="s">
        <v>112</v>
      </c>
      <c r="H673" s="160" t="s">
        <v>87</v>
      </c>
      <c r="I673" s="160" t="s">
        <v>88</v>
      </c>
      <c r="J673" s="160" t="s">
        <v>119</v>
      </c>
      <c r="K673" s="155"/>
      <c r="L673" s="155" t="s">
        <v>103</v>
      </c>
      <c r="M673" s="155"/>
      <c r="N673" s="155" t="str">
        <f t="shared" si="2"/>
        <v>1316044610</v>
      </c>
      <c r="O673" s="155"/>
      <c r="P673" s="155" t="str">
        <f t="shared" si="3"/>
        <v/>
      </c>
      <c r="Q673" s="155" t="str">
        <f t="shared" si="4"/>
        <v/>
      </c>
    </row>
    <row r="674" hidden="1">
      <c r="A674" s="156" t="str">
        <f t="shared" si="1"/>
        <v>1060644610</v>
      </c>
      <c r="B674" s="156">
        <v>10606.0</v>
      </c>
      <c r="C674" s="157">
        <v>0.40625</v>
      </c>
      <c r="D674" s="158" t="s">
        <v>966</v>
      </c>
      <c r="E674" s="159">
        <v>22291.0</v>
      </c>
      <c r="F674" s="159">
        <v>44610.0</v>
      </c>
      <c r="G674" s="160" t="s">
        <v>86</v>
      </c>
      <c r="H674" s="160" t="s">
        <v>92</v>
      </c>
      <c r="I674" s="160" t="s">
        <v>101</v>
      </c>
      <c r="J674" s="160" t="s">
        <v>89</v>
      </c>
      <c r="K674" s="155"/>
      <c r="L674" s="155" t="s">
        <v>90</v>
      </c>
      <c r="M674" s="155"/>
      <c r="N674" s="155" t="str">
        <f t="shared" si="2"/>
        <v>1060644610</v>
      </c>
      <c r="O674" s="155"/>
      <c r="P674" s="155" t="str">
        <f t="shared" si="3"/>
        <v/>
      </c>
      <c r="Q674" s="155" t="str">
        <f t="shared" si="4"/>
        <v/>
      </c>
    </row>
    <row r="675" hidden="1">
      <c r="A675" s="156" t="str">
        <f t="shared" si="1"/>
        <v>1247344610</v>
      </c>
      <c r="B675" s="156">
        <v>12473.0</v>
      </c>
      <c r="C675" s="157">
        <v>0.40625</v>
      </c>
      <c r="D675" s="158" t="s">
        <v>967</v>
      </c>
      <c r="E675" s="159">
        <v>23807.0</v>
      </c>
      <c r="F675" s="159">
        <v>44610.0</v>
      </c>
      <c r="G675" s="160" t="s">
        <v>86</v>
      </c>
      <c r="H675" s="160" t="s">
        <v>92</v>
      </c>
      <c r="I675" s="160" t="s">
        <v>93</v>
      </c>
      <c r="J675" s="160" t="s">
        <v>164</v>
      </c>
      <c r="K675" s="155"/>
      <c r="L675" s="155" t="s">
        <v>90</v>
      </c>
      <c r="M675" s="155"/>
      <c r="N675" s="155" t="str">
        <f t="shared" si="2"/>
        <v>1247344610</v>
      </c>
      <c r="O675" s="155"/>
      <c r="P675" s="155" t="str">
        <f t="shared" si="3"/>
        <v/>
      </c>
      <c r="Q675" s="155" t="str">
        <f t="shared" si="4"/>
        <v/>
      </c>
    </row>
    <row r="676" hidden="1">
      <c r="A676" s="156" t="str">
        <f t="shared" si="1"/>
        <v>1600344610</v>
      </c>
      <c r="B676" s="156">
        <v>16003.0</v>
      </c>
      <c r="C676" s="157">
        <v>0.40625</v>
      </c>
      <c r="D676" s="158" t="s">
        <v>968</v>
      </c>
      <c r="E676" s="159">
        <v>25541.0</v>
      </c>
      <c r="F676" s="159">
        <v>44610.0</v>
      </c>
      <c r="G676" s="160" t="s">
        <v>100</v>
      </c>
      <c r="H676" s="160" t="s">
        <v>92</v>
      </c>
      <c r="I676" s="160" t="s">
        <v>101</v>
      </c>
      <c r="J676" s="160" t="s">
        <v>106</v>
      </c>
      <c r="K676" s="155"/>
      <c r="L676" s="155" t="s">
        <v>103</v>
      </c>
      <c r="M676" s="155"/>
      <c r="N676" s="155" t="str">
        <f t="shared" si="2"/>
        <v>1600344610</v>
      </c>
      <c r="O676" s="155"/>
      <c r="P676" s="155" t="str">
        <f t="shared" si="3"/>
        <v/>
      </c>
      <c r="Q676" s="155" t="str">
        <f t="shared" si="4"/>
        <v/>
      </c>
    </row>
    <row r="677" hidden="1">
      <c r="A677" s="156" t="str">
        <f t="shared" si="1"/>
        <v>1512644610</v>
      </c>
      <c r="B677" s="156">
        <v>15126.0</v>
      </c>
      <c r="C677" s="157">
        <v>0.4166666666666667</v>
      </c>
      <c r="D677" s="158" t="s">
        <v>969</v>
      </c>
      <c r="E677" s="159">
        <v>23561.0</v>
      </c>
      <c r="F677" s="159">
        <v>44610.0</v>
      </c>
      <c r="G677" s="160" t="s">
        <v>112</v>
      </c>
      <c r="H677" s="160" t="s">
        <v>92</v>
      </c>
      <c r="I677" s="160" t="s">
        <v>93</v>
      </c>
      <c r="J677" s="160" t="s">
        <v>106</v>
      </c>
      <c r="K677" s="155"/>
      <c r="L677" s="155" t="s">
        <v>103</v>
      </c>
      <c r="M677" s="155"/>
      <c r="N677" s="155" t="str">
        <f t="shared" si="2"/>
        <v>1512644610</v>
      </c>
      <c r="O677" s="155"/>
      <c r="P677" s="155" t="str">
        <f t="shared" si="3"/>
        <v/>
      </c>
      <c r="Q677" s="155" t="str">
        <f t="shared" si="4"/>
        <v/>
      </c>
    </row>
    <row r="678" hidden="1">
      <c r="A678" s="156" t="str">
        <f t="shared" si="1"/>
        <v>1719544610</v>
      </c>
      <c r="B678" s="156">
        <v>17195.0</v>
      </c>
      <c r="C678" s="157">
        <v>0.4166666666666667</v>
      </c>
      <c r="D678" s="158" t="s">
        <v>970</v>
      </c>
      <c r="E678" s="159">
        <v>23337.0</v>
      </c>
      <c r="F678" s="159">
        <v>44610.0</v>
      </c>
      <c r="G678" s="160" t="s">
        <v>112</v>
      </c>
      <c r="H678" s="160" t="s">
        <v>87</v>
      </c>
      <c r="I678" s="160" t="s">
        <v>97</v>
      </c>
      <c r="J678" s="160" t="s">
        <v>106</v>
      </c>
      <c r="K678" s="155"/>
      <c r="L678" s="155" t="s">
        <v>253</v>
      </c>
      <c r="M678" s="155"/>
      <c r="N678" s="155" t="str">
        <f t="shared" si="2"/>
        <v>1719544610</v>
      </c>
      <c r="O678" s="155"/>
      <c r="P678" s="155" t="str">
        <f t="shared" si="3"/>
        <v/>
      </c>
      <c r="Q678" s="155" t="str">
        <f t="shared" si="4"/>
        <v/>
      </c>
    </row>
    <row r="679" hidden="1">
      <c r="A679" s="156" t="str">
        <f t="shared" si="1"/>
        <v>1599844610</v>
      </c>
      <c r="B679" s="156">
        <v>15998.0</v>
      </c>
      <c r="C679" s="157">
        <v>0.4166666666666667</v>
      </c>
      <c r="D679" s="158" t="s">
        <v>971</v>
      </c>
      <c r="E679" s="159">
        <v>19064.0</v>
      </c>
      <c r="F679" s="159">
        <v>44610.0</v>
      </c>
      <c r="G679" s="160" t="s">
        <v>122</v>
      </c>
      <c r="H679" s="160" t="s">
        <v>87</v>
      </c>
      <c r="I679" s="160" t="s">
        <v>88</v>
      </c>
      <c r="J679" s="160" t="s">
        <v>89</v>
      </c>
      <c r="K679" s="155"/>
      <c r="L679" s="155" t="s">
        <v>90</v>
      </c>
      <c r="M679" s="155"/>
      <c r="N679" s="155" t="str">
        <f t="shared" si="2"/>
        <v>1599844610</v>
      </c>
      <c r="O679" s="155"/>
      <c r="P679" s="155" t="str">
        <f t="shared" si="3"/>
        <v/>
      </c>
      <c r="Q679" s="155" t="str">
        <f t="shared" si="4"/>
        <v/>
      </c>
    </row>
    <row r="680" hidden="1">
      <c r="A680" s="156" t="str">
        <f t="shared" si="1"/>
        <v>1725944610</v>
      </c>
      <c r="B680" s="156">
        <v>17259.0</v>
      </c>
      <c r="C680" s="157">
        <v>0.4166666666666667</v>
      </c>
      <c r="D680" s="158" t="s">
        <v>972</v>
      </c>
      <c r="E680" s="159">
        <v>30466.0</v>
      </c>
      <c r="F680" s="159">
        <v>44610.0</v>
      </c>
      <c r="G680" s="160" t="s">
        <v>122</v>
      </c>
      <c r="H680" s="160" t="s">
        <v>92</v>
      </c>
      <c r="I680" s="160" t="s">
        <v>101</v>
      </c>
      <c r="J680" s="160" t="s">
        <v>147</v>
      </c>
      <c r="K680" s="155"/>
      <c r="L680" s="155" t="s">
        <v>90</v>
      </c>
      <c r="M680" s="155"/>
      <c r="N680" s="155" t="str">
        <f t="shared" si="2"/>
        <v>1725944610</v>
      </c>
      <c r="O680" s="155"/>
      <c r="P680" s="155" t="str">
        <f t="shared" si="3"/>
        <v/>
      </c>
      <c r="Q680" s="155" t="str">
        <f t="shared" si="4"/>
        <v/>
      </c>
    </row>
    <row r="681" hidden="1">
      <c r="A681" s="156" t="str">
        <f t="shared" si="1"/>
        <v>1343644610</v>
      </c>
      <c r="B681" s="156">
        <v>13436.0</v>
      </c>
      <c r="C681" s="157">
        <v>0.4375</v>
      </c>
      <c r="D681" s="158" t="s">
        <v>973</v>
      </c>
      <c r="E681" s="159">
        <v>12775.0</v>
      </c>
      <c r="F681" s="159">
        <v>44610.0</v>
      </c>
      <c r="G681" s="160" t="s">
        <v>86</v>
      </c>
      <c r="H681" s="160" t="s">
        <v>87</v>
      </c>
      <c r="I681" s="160" t="s">
        <v>88</v>
      </c>
      <c r="J681" s="160" t="s">
        <v>89</v>
      </c>
      <c r="K681" s="155"/>
      <c r="L681" s="155" t="s">
        <v>90</v>
      </c>
      <c r="M681" s="155"/>
      <c r="N681" s="155" t="str">
        <f t="shared" si="2"/>
        <v>1343644610</v>
      </c>
      <c r="O681" s="155"/>
      <c r="P681" s="155" t="str">
        <f t="shared" si="3"/>
        <v/>
      </c>
      <c r="Q681" s="155" t="str">
        <f t="shared" si="4"/>
        <v/>
      </c>
    </row>
    <row r="682" hidden="1">
      <c r="A682" s="156" t="str">
        <f t="shared" si="1"/>
        <v>1714644610</v>
      </c>
      <c r="B682" s="156">
        <v>17146.0</v>
      </c>
      <c r="C682" s="157">
        <v>0.4375</v>
      </c>
      <c r="D682" s="158" t="s">
        <v>974</v>
      </c>
      <c r="E682" s="159">
        <v>20905.0</v>
      </c>
      <c r="F682" s="159">
        <v>44610.0</v>
      </c>
      <c r="G682" s="160" t="s">
        <v>86</v>
      </c>
      <c r="H682" s="160" t="s">
        <v>87</v>
      </c>
      <c r="I682" s="160" t="s">
        <v>97</v>
      </c>
      <c r="J682" s="160" t="s">
        <v>975</v>
      </c>
      <c r="K682" s="155"/>
      <c r="L682" s="155" t="s">
        <v>90</v>
      </c>
      <c r="M682" s="155"/>
      <c r="N682" s="155" t="str">
        <f t="shared" si="2"/>
        <v>1714644610</v>
      </c>
      <c r="O682" s="155"/>
      <c r="P682" s="155" t="str">
        <f t="shared" si="3"/>
        <v/>
      </c>
      <c r="Q682" s="155" t="str">
        <f t="shared" si="4"/>
        <v/>
      </c>
    </row>
    <row r="683" hidden="1">
      <c r="A683" s="156" t="str">
        <f t="shared" si="1"/>
        <v>979344610</v>
      </c>
      <c r="B683" s="156">
        <v>9793.0</v>
      </c>
      <c r="C683" s="157">
        <v>0.4375</v>
      </c>
      <c r="D683" s="158" t="s">
        <v>976</v>
      </c>
      <c r="E683" s="159">
        <v>9749.0</v>
      </c>
      <c r="F683" s="159">
        <v>44610.0</v>
      </c>
      <c r="G683" s="160" t="s">
        <v>129</v>
      </c>
      <c r="H683" s="160" t="s">
        <v>92</v>
      </c>
      <c r="I683" s="160" t="s">
        <v>101</v>
      </c>
      <c r="J683" s="160" t="s">
        <v>89</v>
      </c>
      <c r="K683" s="155"/>
      <c r="L683" s="155" t="s">
        <v>103</v>
      </c>
      <c r="M683" s="155"/>
      <c r="N683" s="155" t="str">
        <f t="shared" si="2"/>
        <v>979344610</v>
      </c>
      <c r="O683" s="155"/>
      <c r="P683" s="155" t="str">
        <f t="shared" si="3"/>
        <v/>
      </c>
      <c r="Q683" s="155" t="str">
        <f t="shared" si="4"/>
        <v/>
      </c>
    </row>
    <row r="684" hidden="1">
      <c r="A684" s="156" t="str">
        <f t="shared" si="1"/>
        <v>1591444610</v>
      </c>
      <c r="B684" s="156">
        <v>15914.0</v>
      </c>
      <c r="C684" s="157">
        <v>0.4479166666666667</v>
      </c>
      <c r="D684" s="158" t="s">
        <v>977</v>
      </c>
      <c r="E684" s="159">
        <v>21149.0</v>
      </c>
      <c r="F684" s="159">
        <v>44610.0</v>
      </c>
      <c r="G684" s="160" t="s">
        <v>122</v>
      </c>
      <c r="H684" s="160" t="s">
        <v>92</v>
      </c>
      <c r="I684" s="160" t="s">
        <v>93</v>
      </c>
      <c r="J684" s="160" t="s">
        <v>174</v>
      </c>
      <c r="K684" s="155"/>
      <c r="L684" s="155" t="s">
        <v>90</v>
      </c>
      <c r="M684" s="155"/>
      <c r="N684" s="155" t="str">
        <f t="shared" si="2"/>
        <v>1591444610</v>
      </c>
      <c r="O684" s="155"/>
      <c r="P684" s="155" t="str">
        <f t="shared" si="3"/>
        <v/>
      </c>
      <c r="Q684" s="155" t="str">
        <f t="shared" si="4"/>
        <v/>
      </c>
    </row>
    <row r="685" hidden="1">
      <c r="A685" s="156" t="str">
        <f t="shared" si="1"/>
        <v>1696844610</v>
      </c>
      <c r="B685" s="156">
        <v>16968.0</v>
      </c>
      <c r="C685" s="157">
        <v>0.4479166666666667</v>
      </c>
      <c r="D685" s="158" t="s">
        <v>978</v>
      </c>
      <c r="E685" s="159">
        <v>17193.0</v>
      </c>
      <c r="F685" s="159">
        <v>44610.0</v>
      </c>
      <c r="G685" s="160" t="s">
        <v>86</v>
      </c>
      <c r="H685" s="160" t="s">
        <v>87</v>
      </c>
      <c r="I685" s="160" t="s">
        <v>97</v>
      </c>
      <c r="J685" s="160" t="s">
        <v>186</v>
      </c>
      <c r="K685" s="155"/>
      <c r="L685" s="155" t="s">
        <v>90</v>
      </c>
      <c r="M685" s="155"/>
      <c r="N685" s="155" t="str">
        <f t="shared" si="2"/>
        <v>1696844610</v>
      </c>
      <c r="O685" s="155"/>
      <c r="P685" s="155" t="str">
        <f t="shared" si="3"/>
        <v/>
      </c>
      <c r="Q685" s="155" t="str">
        <f t="shared" si="4"/>
        <v/>
      </c>
    </row>
    <row r="686" hidden="1">
      <c r="A686" s="156" t="str">
        <f t="shared" si="1"/>
        <v>1236044610</v>
      </c>
      <c r="B686" s="156">
        <v>12360.0</v>
      </c>
      <c r="C686" s="157">
        <v>0.4583333333333333</v>
      </c>
      <c r="D686" s="158" t="s">
        <v>979</v>
      </c>
      <c r="E686" s="159">
        <v>27366.0</v>
      </c>
      <c r="F686" s="159">
        <v>44610.0</v>
      </c>
      <c r="G686" s="160" t="s">
        <v>100</v>
      </c>
      <c r="H686" s="160" t="s">
        <v>92</v>
      </c>
      <c r="I686" s="160" t="s">
        <v>101</v>
      </c>
      <c r="J686" s="160" t="s">
        <v>113</v>
      </c>
      <c r="K686" s="155"/>
      <c r="L686" s="155" t="s">
        <v>103</v>
      </c>
      <c r="M686" s="155"/>
      <c r="N686" s="155" t="str">
        <f t="shared" si="2"/>
        <v>1236044610</v>
      </c>
      <c r="O686" s="155"/>
      <c r="P686" s="155" t="str">
        <f t="shared" si="3"/>
        <v/>
      </c>
      <c r="Q686" s="155" t="str">
        <f t="shared" si="4"/>
        <v/>
      </c>
    </row>
    <row r="687" hidden="1">
      <c r="A687" s="156" t="str">
        <f t="shared" si="1"/>
        <v>1179844610</v>
      </c>
      <c r="B687" s="156">
        <v>11798.0</v>
      </c>
      <c r="C687" s="157">
        <v>0.4583333333333333</v>
      </c>
      <c r="D687" s="158" t="s">
        <v>980</v>
      </c>
      <c r="E687" s="159">
        <v>16818.0</v>
      </c>
      <c r="F687" s="159">
        <v>44610.0</v>
      </c>
      <c r="G687" s="160" t="s">
        <v>100</v>
      </c>
      <c r="H687" s="160" t="s">
        <v>92</v>
      </c>
      <c r="I687" s="160" t="s">
        <v>93</v>
      </c>
      <c r="J687" s="160" t="s">
        <v>102</v>
      </c>
      <c r="K687" s="155"/>
      <c r="L687" s="155" t="s">
        <v>103</v>
      </c>
      <c r="M687" s="155"/>
      <c r="N687" s="155" t="str">
        <f t="shared" si="2"/>
        <v>1179844610</v>
      </c>
      <c r="O687" s="155"/>
      <c r="P687" s="155" t="str">
        <f t="shared" si="3"/>
        <v/>
      </c>
      <c r="Q687" s="155" t="str">
        <f t="shared" si="4"/>
        <v/>
      </c>
    </row>
    <row r="688" hidden="1">
      <c r="A688" s="156" t="str">
        <f t="shared" si="1"/>
        <v>1509744610</v>
      </c>
      <c r="B688" s="156">
        <v>15097.0</v>
      </c>
      <c r="C688" s="157">
        <v>0.4583333333333333</v>
      </c>
      <c r="D688" s="158" t="s">
        <v>981</v>
      </c>
      <c r="E688" s="159">
        <v>35193.0</v>
      </c>
      <c r="F688" s="159">
        <v>44610.0</v>
      </c>
      <c r="G688" s="160" t="s">
        <v>86</v>
      </c>
      <c r="H688" s="160" t="s">
        <v>87</v>
      </c>
      <c r="I688" s="160" t="s">
        <v>97</v>
      </c>
      <c r="J688" s="160" t="s">
        <v>147</v>
      </c>
      <c r="K688" s="155"/>
      <c r="L688" s="155" t="s">
        <v>90</v>
      </c>
      <c r="M688" s="155"/>
      <c r="N688" s="155" t="str">
        <f t="shared" si="2"/>
        <v>1509744610</v>
      </c>
      <c r="O688" s="155"/>
      <c r="P688" s="155" t="str">
        <f t="shared" si="3"/>
        <v/>
      </c>
      <c r="Q688" s="155" t="str">
        <f t="shared" si="4"/>
        <v/>
      </c>
    </row>
    <row r="689" hidden="1">
      <c r="A689" s="156" t="str">
        <f t="shared" si="1"/>
        <v>1221244610</v>
      </c>
      <c r="B689" s="156">
        <v>12212.0</v>
      </c>
      <c r="C689" s="157">
        <v>0.4583333333333333</v>
      </c>
      <c r="D689" s="158" t="s">
        <v>982</v>
      </c>
      <c r="E689" s="159">
        <v>19493.0</v>
      </c>
      <c r="F689" s="159">
        <v>44610.0</v>
      </c>
      <c r="G689" s="160" t="s">
        <v>100</v>
      </c>
      <c r="H689" s="160" t="s">
        <v>92</v>
      </c>
      <c r="I689" s="160" t="s">
        <v>101</v>
      </c>
      <c r="J689" s="160" t="s">
        <v>113</v>
      </c>
      <c r="K689" s="155"/>
      <c r="L689" s="155" t="s">
        <v>103</v>
      </c>
      <c r="M689" s="155"/>
      <c r="N689" s="155" t="str">
        <f t="shared" si="2"/>
        <v>1221244610</v>
      </c>
      <c r="O689" s="155"/>
      <c r="P689" s="155" t="str">
        <f t="shared" si="3"/>
        <v/>
      </c>
      <c r="Q689" s="155" t="str">
        <f t="shared" si="4"/>
        <v/>
      </c>
    </row>
    <row r="690" hidden="1">
      <c r="A690" s="156" t="str">
        <f t="shared" si="1"/>
        <v>1376844610</v>
      </c>
      <c r="B690" s="156">
        <v>13768.0</v>
      </c>
      <c r="C690" s="157">
        <v>0.4583333333333333</v>
      </c>
      <c r="D690" s="158" t="s">
        <v>983</v>
      </c>
      <c r="E690" s="159">
        <v>14281.0</v>
      </c>
      <c r="F690" s="159">
        <v>44610.0</v>
      </c>
      <c r="G690" s="160" t="s">
        <v>100</v>
      </c>
      <c r="H690" s="160" t="s">
        <v>87</v>
      </c>
      <c r="I690" s="160" t="s">
        <v>88</v>
      </c>
      <c r="J690" s="160" t="s">
        <v>102</v>
      </c>
      <c r="K690" s="155"/>
      <c r="L690" s="155" t="s">
        <v>103</v>
      </c>
      <c r="M690" s="155"/>
      <c r="N690" s="155" t="str">
        <f t="shared" si="2"/>
        <v>1376844610</v>
      </c>
      <c r="O690" s="155"/>
      <c r="P690" s="155" t="str">
        <f t="shared" si="3"/>
        <v/>
      </c>
      <c r="Q690" s="155" t="str">
        <f t="shared" si="4"/>
        <v/>
      </c>
    </row>
    <row r="691" hidden="1">
      <c r="A691" s="156" t="str">
        <f t="shared" si="1"/>
        <v>1250844610</v>
      </c>
      <c r="B691" s="156">
        <v>12508.0</v>
      </c>
      <c r="C691" s="157">
        <v>0.4583333333333333</v>
      </c>
      <c r="D691" s="158" t="s">
        <v>984</v>
      </c>
      <c r="E691" s="159">
        <v>18129.0</v>
      </c>
      <c r="F691" s="159">
        <v>44610.0</v>
      </c>
      <c r="G691" s="160" t="s">
        <v>100</v>
      </c>
      <c r="H691" s="160" t="s">
        <v>87</v>
      </c>
      <c r="I691" s="160" t="s">
        <v>88</v>
      </c>
      <c r="J691" s="160" t="s">
        <v>113</v>
      </c>
      <c r="K691" s="155"/>
      <c r="L691" s="155" t="s">
        <v>103</v>
      </c>
      <c r="M691" s="155"/>
      <c r="N691" s="155" t="str">
        <f t="shared" si="2"/>
        <v>1250844610</v>
      </c>
      <c r="O691" s="155"/>
      <c r="P691" s="155" t="str">
        <f t="shared" si="3"/>
        <v/>
      </c>
      <c r="Q691" s="155" t="str">
        <f t="shared" si="4"/>
        <v/>
      </c>
    </row>
    <row r="692" hidden="1">
      <c r="A692" s="156" t="str">
        <f t="shared" si="1"/>
        <v>997644610</v>
      </c>
      <c r="B692" s="156">
        <v>9976.0</v>
      </c>
      <c r="C692" s="157">
        <v>0.46875</v>
      </c>
      <c r="D692" s="158" t="s">
        <v>985</v>
      </c>
      <c r="E692" s="159">
        <v>19321.0</v>
      </c>
      <c r="F692" s="159">
        <v>44610.0</v>
      </c>
      <c r="G692" s="160" t="s">
        <v>86</v>
      </c>
      <c r="H692" s="160" t="s">
        <v>87</v>
      </c>
      <c r="I692" s="160" t="s">
        <v>88</v>
      </c>
      <c r="J692" s="160" t="s">
        <v>89</v>
      </c>
      <c r="K692" s="155"/>
      <c r="L692" s="155" t="s">
        <v>90</v>
      </c>
      <c r="M692" s="155"/>
      <c r="N692" s="155" t="str">
        <f t="shared" si="2"/>
        <v>997644610</v>
      </c>
      <c r="O692" s="155"/>
      <c r="P692" s="155" t="str">
        <f t="shared" si="3"/>
        <v/>
      </c>
      <c r="Q692" s="155" t="str">
        <f t="shared" si="4"/>
        <v/>
      </c>
    </row>
    <row r="693" hidden="1">
      <c r="A693" s="156" t="str">
        <f t="shared" si="1"/>
        <v>1716844610</v>
      </c>
      <c r="B693" s="156">
        <v>17168.0</v>
      </c>
      <c r="C693" s="157">
        <v>0.4791666666666667</v>
      </c>
      <c r="D693" s="158" t="s">
        <v>986</v>
      </c>
      <c r="E693" s="159">
        <v>27344.0</v>
      </c>
      <c r="F693" s="159">
        <v>44610.0</v>
      </c>
      <c r="G693" s="160" t="s">
        <v>122</v>
      </c>
      <c r="H693" s="160" t="s">
        <v>87</v>
      </c>
      <c r="I693" s="160" t="s">
        <v>97</v>
      </c>
      <c r="J693" s="160" t="s">
        <v>242</v>
      </c>
      <c r="K693" s="155"/>
      <c r="L693" s="155" t="s">
        <v>90</v>
      </c>
      <c r="M693" s="155"/>
      <c r="N693" s="155" t="str">
        <f t="shared" si="2"/>
        <v>1716844610</v>
      </c>
      <c r="O693" s="155"/>
      <c r="P693" s="155" t="str">
        <f t="shared" si="3"/>
        <v/>
      </c>
      <c r="Q693" s="155" t="str">
        <f t="shared" si="4"/>
        <v/>
      </c>
    </row>
    <row r="694" hidden="1">
      <c r="A694" s="156" t="str">
        <f t="shared" si="1"/>
        <v>1582444610</v>
      </c>
      <c r="B694" s="156">
        <v>15824.0</v>
      </c>
      <c r="C694" s="157">
        <v>0.4791666666666667</v>
      </c>
      <c r="D694" s="158" t="s">
        <v>987</v>
      </c>
      <c r="E694" s="159">
        <v>22206.0</v>
      </c>
      <c r="F694" s="159">
        <v>44610.0</v>
      </c>
      <c r="G694" s="160" t="s">
        <v>100</v>
      </c>
      <c r="H694" s="160" t="s">
        <v>87</v>
      </c>
      <c r="I694" s="160" t="s">
        <v>88</v>
      </c>
      <c r="J694" s="160" t="s">
        <v>224</v>
      </c>
      <c r="K694" s="155"/>
      <c r="L694" s="155" t="s">
        <v>103</v>
      </c>
      <c r="M694" s="155"/>
      <c r="N694" s="155" t="str">
        <f t="shared" si="2"/>
        <v>1582444610</v>
      </c>
      <c r="O694" s="155"/>
      <c r="P694" s="155" t="str">
        <f t="shared" si="3"/>
        <v/>
      </c>
      <c r="Q694" s="155" t="str">
        <f t="shared" si="4"/>
        <v/>
      </c>
    </row>
    <row r="695" hidden="1">
      <c r="A695" s="156" t="str">
        <f t="shared" si="1"/>
        <v>984644610</v>
      </c>
      <c r="B695" s="156">
        <v>9846.0</v>
      </c>
      <c r="C695" s="157">
        <v>0.5416666666666666</v>
      </c>
      <c r="D695" s="158" t="s">
        <v>988</v>
      </c>
      <c r="E695" s="159">
        <v>25384.0</v>
      </c>
      <c r="F695" s="159">
        <v>44610.0</v>
      </c>
      <c r="G695" s="160" t="s">
        <v>112</v>
      </c>
      <c r="H695" s="160" t="s">
        <v>92</v>
      </c>
      <c r="I695" s="160" t="s">
        <v>93</v>
      </c>
      <c r="J695" s="160" t="s">
        <v>131</v>
      </c>
      <c r="K695" s="155"/>
      <c r="L695" s="155" t="s">
        <v>103</v>
      </c>
      <c r="M695" s="155"/>
      <c r="N695" s="155" t="str">
        <f t="shared" si="2"/>
        <v>984644610</v>
      </c>
      <c r="O695" s="155"/>
      <c r="P695" s="155" t="str">
        <f t="shared" si="3"/>
        <v/>
      </c>
      <c r="Q695" s="155" t="str">
        <f t="shared" si="4"/>
        <v/>
      </c>
    </row>
    <row r="696" hidden="1">
      <c r="A696" s="156" t="str">
        <f t="shared" si="1"/>
        <v>953444610</v>
      </c>
      <c r="B696" s="156">
        <v>9534.0</v>
      </c>
      <c r="C696" s="157">
        <v>0.5416666666666666</v>
      </c>
      <c r="D696" s="158" t="s">
        <v>989</v>
      </c>
      <c r="E696" s="159">
        <v>29839.0</v>
      </c>
      <c r="F696" s="159">
        <v>44610.0</v>
      </c>
      <c r="G696" s="160" t="s">
        <v>122</v>
      </c>
      <c r="H696" s="160" t="s">
        <v>92</v>
      </c>
      <c r="I696" s="160" t="s">
        <v>101</v>
      </c>
      <c r="J696" s="160" t="s">
        <v>147</v>
      </c>
      <c r="K696" s="155"/>
      <c r="L696" s="155" t="s">
        <v>90</v>
      </c>
      <c r="M696" s="155"/>
      <c r="N696" s="155" t="str">
        <f t="shared" si="2"/>
        <v>953444610</v>
      </c>
      <c r="O696" s="155"/>
      <c r="P696" s="155" t="str">
        <f t="shared" si="3"/>
        <v/>
      </c>
      <c r="Q696" s="155" t="str">
        <f t="shared" si="4"/>
        <v/>
      </c>
    </row>
    <row r="697" hidden="1">
      <c r="A697" s="156" t="str">
        <f t="shared" si="1"/>
        <v>916344610</v>
      </c>
      <c r="B697" s="156">
        <v>9163.0</v>
      </c>
      <c r="C697" s="157">
        <v>0.5416666666666666</v>
      </c>
      <c r="D697" s="160" t="s">
        <v>990</v>
      </c>
      <c r="E697" s="159">
        <v>17275.0</v>
      </c>
      <c r="F697" s="159">
        <v>44610.0</v>
      </c>
      <c r="G697" s="160" t="s">
        <v>86</v>
      </c>
      <c r="H697" s="160" t="s">
        <v>87</v>
      </c>
      <c r="I697" s="160" t="s">
        <v>88</v>
      </c>
      <c r="J697" s="160" t="s">
        <v>89</v>
      </c>
      <c r="K697" s="155"/>
      <c r="L697" s="155" t="s">
        <v>90</v>
      </c>
      <c r="M697" s="155"/>
      <c r="N697" s="155" t="str">
        <f t="shared" si="2"/>
        <v>916344610</v>
      </c>
      <c r="O697" s="155"/>
      <c r="P697" s="155" t="str">
        <f t="shared" si="3"/>
        <v/>
      </c>
      <c r="Q697" s="155" t="str">
        <f t="shared" si="4"/>
        <v/>
      </c>
    </row>
    <row r="698" hidden="1">
      <c r="A698" s="156" t="str">
        <f t="shared" si="1"/>
        <v>1581744610</v>
      </c>
      <c r="B698" s="156">
        <v>15817.0</v>
      </c>
      <c r="C698" s="157">
        <v>0.5416666666666666</v>
      </c>
      <c r="D698" s="158" t="s">
        <v>991</v>
      </c>
      <c r="E698" s="159">
        <v>31161.0</v>
      </c>
      <c r="F698" s="159">
        <v>44610.0</v>
      </c>
      <c r="G698" s="160" t="s">
        <v>112</v>
      </c>
      <c r="H698" s="160" t="s">
        <v>92</v>
      </c>
      <c r="I698" s="160" t="s">
        <v>93</v>
      </c>
      <c r="J698" s="160" t="s">
        <v>106</v>
      </c>
      <c r="K698" s="155"/>
      <c r="L698" s="155" t="s">
        <v>103</v>
      </c>
      <c r="M698" s="155"/>
      <c r="N698" s="155" t="str">
        <f t="shared" si="2"/>
        <v>1581744610</v>
      </c>
      <c r="O698" s="155"/>
      <c r="P698" s="155" t="str">
        <f t="shared" si="3"/>
        <v/>
      </c>
      <c r="Q698" s="155" t="str">
        <f t="shared" si="4"/>
        <v/>
      </c>
    </row>
    <row r="699" hidden="1">
      <c r="A699" s="156" t="str">
        <f t="shared" si="1"/>
        <v>1077244610</v>
      </c>
      <c r="B699" s="156">
        <v>10772.0</v>
      </c>
      <c r="C699" s="157">
        <v>0.5520833333333334</v>
      </c>
      <c r="D699" s="158" t="s">
        <v>992</v>
      </c>
      <c r="E699" s="159">
        <v>20763.0</v>
      </c>
      <c r="F699" s="159">
        <v>44610.0</v>
      </c>
      <c r="G699" s="160" t="s">
        <v>100</v>
      </c>
      <c r="H699" s="160" t="s">
        <v>92</v>
      </c>
      <c r="I699" s="160" t="s">
        <v>93</v>
      </c>
      <c r="J699" s="160" t="s">
        <v>102</v>
      </c>
      <c r="K699" s="155"/>
      <c r="L699" s="155" t="s">
        <v>103</v>
      </c>
      <c r="M699" s="155"/>
      <c r="N699" s="155" t="str">
        <f t="shared" si="2"/>
        <v>1077244610</v>
      </c>
      <c r="O699" s="155"/>
      <c r="P699" s="155" t="str">
        <f t="shared" si="3"/>
        <v/>
      </c>
      <c r="Q699" s="155" t="str">
        <f t="shared" si="4"/>
        <v/>
      </c>
    </row>
    <row r="700" hidden="1">
      <c r="A700" s="156" t="str">
        <f t="shared" si="1"/>
        <v>1786144610</v>
      </c>
      <c r="B700" s="156">
        <v>17861.0</v>
      </c>
      <c r="C700" s="157">
        <v>0.5520833333333334</v>
      </c>
      <c r="D700" s="158" t="s">
        <v>993</v>
      </c>
      <c r="E700" s="159">
        <v>21685.0</v>
      </c>
      <c r="F700" s="159">
        <v>44610.0</v>
      </c>
      <c r="G700" s="160" t="s">
        <v>122</v>
      </c>
      <c r="H700" s="160" t="s">
        <v>87</v>
      </c>
      <c r="I700" s="160" t="s">
        <v>97</v>
      </c>
      <c r="J700" s="160" t="s">
        <v>405</v>
      </c>
      <c r="K700" s="155"/>
      <c r="L700" s="155" t="s">
        <v>90</v>
      </c>
      <c r="M700" s="155"/>
      <c r="N700" s="155" t="str">
        <f t="shared" si="2"/>
        <v>1786144610</v>
      </c>
      <c r="O700" s="155"/>
      <c r="P700" s="155" t="str">
        <f t="shared" si="3"/>
        <v/>
      </c>
      <c r="Q700" s="155" t="str">
        <f t="shared" si="4"/>
        <v/>
      </c>
    </row>
    <row r="701" hidden="1">
      <c r="A701" s="156" t="str">
        <f t="shared" si="1"/>
        <v>1438844610</v>
      </c>
      <c r="B701" s="156">
        <v>14388.0</v>
      </c>
      <c r="C701" s="157">
        <v>0.5520833333333334</v>
      </c>
      <c r="D701" s="158" t="s">
        <v>994</v>
      </c>
      <c r="E701" s="159">
        <v>20264.0</v>
      </c>
      <c r="F701" s="159">
        <v>44610.0</v>
      </c>
      <c r="G701" s="160" t="s">
        <v>86</v>
      </c>
      <c r="H701" s="160" t="s">
        <v>92</v>
      </c>
      <c r="I701" s="160" t="s">
        <v>88</v>
      </c>
      <c r="J701" s="160" t="s">
        <v>182</v>
      </c>
      <c r="K701" s="155"/>
      <c r="L701" s="155" t="s">
        <v>90</v>
      </c>
      <c r="M701" s="155"/>
      <c r="N701" s="155" t="str">
        <f t="shared" si="2"/>
        <v>1438844610</v>
      </c>
      <c r="O701" s="155"/>
      <c r="P701" s="155" t="str">
        <f t="shared" si="3"/>
        <v/>
      </c>
      <c r="Q701" s="155" t="str">
        <f t="shared" si="4"/>
        <v/>
      </c>
    </row>
    <row r="702" hidden="1">
      <c r="A702" s="156" t="str">
        <f t="shared" si="1"/>
        <v>1565544610</v>
      </c>
      <c r="B702" s="156">
        <v>15655.0</v>
      </c>
      <c r="C702" s="157">
        <v>0.5625</v>
      </c>
      <c r="D702" s="158" t="s">
        <v>995</v>
      </c>
      <c r="E702" s="159">
        <v>18038.0</v>
      </c>
      <c r="F702" s="159">
        <v>44610.0</v>
      </c>
      <c r="G702" s="160" t="s">
        <v>112</v>
      </c>
      <c r="H702" s="160" t="s">
        <v>92</v>
      </c>
      <c r="I702" s="160" t="s">
        <v>101</v>
      </c>
      <c r="J702" s="160" t="s">
        <v>113</v>
      </c>
      <c r="K702" s="155"/>
      <c r="L702" s="155" t="s">
        <v>103</v>
      </c>
      <c r="M702" s="155"/>
      <c r="N702" s="155" t="str">
        <f t="shared" si="2"/>
        <v>1565544610</v>
      </c>
      <c r="O702" s="155"/>
      <c r="P702" s="155" t="str">
        <f t="shared" si="3"/>
        <v/>
      </c>
      <c r="Q702" s="155" t="str">
        <f t="shared" si="4"/>
        <v/>
      </c>
    </row>
    <row r="703" hidden="1">
      <c r="A703" s="156" t="str">
        <f t="shared" si="1"/>
        <v>1529844610</v>
      </c>
      <c r="B703" s="156">
        <v>15298.0</v>
      </c>
      <c r="C703" s="157">
        <v>0.5625</v>
      </c>
      <c r="D703" s="158" t="s">
        <v>996</v>
      </c>
      <c r="E703" s="159">
        <v>28361.0</v>
      </c>
      <c r="F703" s="159">
        <v>44610.0</v>
      </c>
      <c r="G703" s="160" t="s">
        <v>122</v>
      </c>
      <c r="H703" s="160" t="s">
        <v>92</v>
      </c>
      <c r="I703" s="160" t="s">
        <v>93</v>
      </c>
      <c r="J703" s="160" t="s">
        <v>98</v>
      </c>
      <c r="K703" s="155"/>
      <c r="L703" s="155" t="s">
        <v>90</v>
      </c>
      <c r="M703" s="155"/>
      <c r="N703" s="155" t="str">
        <f t="shared" si="2"/>
        <v>1529844610</v>
      </c>
      <c r="O703" s="155"/>
      <c r="P703" s="155" t="str">
        <f t="shared" si="3"/>
        <v/>
      </c>
      <c r="Q703" s="155" t="str">
        <f t="shared" si="4"/>
        <v/>
      </c>
    </row>
    <row r="704" hidden="1">
      <c r="A704" s="156" t="str">
        <f t="shared" si="1"/>
        <v>1033044610</v>
      </c>
      <c r="B704" s="156">
        <v>10330.0</v>
      </c>
      <c r="C704" s="157">
        <v>0.5625</v>
      </c>
      <c r="D704" s="158" t="s">
        <v>997</v>
      </c>
      <c r="E704" s="159">
        <v>23562.0</v>
      </c>
      <c r="F704" s="159">
        <v>44610.0</v>
      </c>
      <c r="G704" s="160" t="s">
        <v>122</v>
      </c>
      <c r="H704" s="160" t="s">
        <v>87</v>
      </c>
      <c r="I704" s="160" t="s">
        <v>97</v>
      </c>
      <c r="J704" s="160" t="s">
        <v>98</v>
      </c>
      <c r="K704" s="155"/>
      <c r="L704" s="155" t="s">
        <v>90</v>
      </c>
      <c r="M704" s="155"/>
      <c r="N704" s="155" t="str">
        <f t="shared" si="2"/>
        <v>1033044610</v>
      </c>
      <c r="O704" s="155"/>
      <c r="P704" s="155" t="str">
        <f t="shared" si="3"/>
        <v/>
      </c>
      <c r="Q704" s="155" t="str">
        <f t="shared" si="4"/>
        <v/>
      </c>
    </row>
    <row r="705" hidden="1">
      <c r="A705" s="156" t="str">
        <f t="shared" si="1"/>
        <v>1275844610</v>
      </c>
      <c r="B705" s="156">
        <v>12758.0</v>
      </c>
      <c r="C705" s="157">
        <v>0.5625</v>
      </c>
      <c r="D705" s="158" t="s">
        <v>998</v>
      </c>
      <c r="E705" s="159">
        <v>32853.0</v>
      </c>
      <c r="F705" s="159">
        <v>44610.0</v>
      </c>
      <c r="G705" s="160" t="s">
        <v>86</v>
      </c>
      <c r="H705" s="160" t="s">
        <v>92</v>
      </c>
      <c r="I705" s="160" t="s">
        <v>101</v>
      </c>
      <c r="J705" s="160" t="s">
        <v>117</v>
      </c>
      <c r="K705" s="155"/>
      <c r="L705" s="155" t="s">
        <v>90</v>
      </c>
      <c r="M705" s="155"/>
      <c r="N705" s="155" t="str">
        <f t="shared" si="2"/>
        <v>1275844610</v>
      </c>
      <c r="O705" s="155"/>
      <c r="P705" s="155" t="str">
        <f t="shared" si="3"/>
        <v/>
      </c>
      <c r="Q705" s="155" t="str">
        <f t="shared" si="4"/>
        <v/>
      </c>
    </row>
    <row r="706" hidden="1">
      <c r="A706" s="156" t="str">
        <f t="shared" si="1"/>
        <v>1466944610</v>
      </c>
      <c r="B706" s="156">
        <v>14669.0</v>
      </c>
      <c r="C706" s="157">
        <v>0.5729166666666666</v>
      </c>
      <c r="D706" s="158" t="s">
        <v>999</v>
      </c>
      <c r="E706" s="159">
        <v>14682.0</v>
      </c>
      <c r="F706" s="159">
        <v>44610.0</v>
      </c>
      <c r="G706" s="160" t="s">
        <v>86</v>
      </c>
      <c r="H706" s="160" t="s">
        <v>92</v>
      </c>
      <c r="I706" s="160" t="s">
        <v>101</v>
      </c>
      <c r="J706" s="160" t="s">
        <v>182</v>
      </c>
      <c r="K706" s="155"/>
      <c r="L706" s="155" t="s">
        <v>90</v>
      </c>
      <c r="M706" s="155"/>
      <c r="N706" s="155" t="str">
        <f t="shared" si="2"/>
        <v>1466944610</v>
      </c>
      <c r="O706" s="155"/>
      <c r="P706" s="155" t="str">
        <f t="shared" si="3"/>
        <v/>
      </c>
      <c r="Q706" s="155" t="str">
        <f t="shared" si="4"/>
        <v/>
      </c>
    </row>
    <row r="707" hidden="1">
      <c r="A707" s="156" t="str">
        <f t="shared" si="1"/>
        <v>1632944610</v>
      </c>
      <c r="B707" s="156">
        <v>16329.0</v>
      </c>
      <c r="C707" s="157">
        <v>0.5729166666666666</v>
      </c>
      <c r="D707" s="158" t="s">
        <v>1000</v>
      </c>
      <c r="E707" s="159">
        <v>23619.0</v>
      </c>
      <c r="F707" s="159">
        <v>44610.0</v>
      </c>
      <c r="G707" s="160" t="s">
        <v>112</v>
      </c>
      <c r="H707" s="160" t="s">
        <v>92</v>
      </c>
      <c r="I707" s="160" t="s">
        <v>93</v>
      </c>
      <c r="J707" s="160" t="s">
        <v>224</v>
      </c>
      <c r="K707" s="155"/>
      <c r="L707" s="155" t="s">
        <v>103</v>
      </c>
      <c r="M707" s="155"/>
      <c r="N707" s="155" t="str">
        <f t="shared" si="2"/>
        <v>1632944610</v>
      </c>
      <c r="O707" s="155"/>
      <c r="P707" s="155" t="str">
        <f t="shared" si="3"/>
        <v/>
      </c>
      <c r="Q707" s="155" t="str">
        <f t="shared" si="4"/>
        <v/>
      </c>
    </row>
    <row r="708" hidden="1">
      <c r="A708" s="156" t="str">
        <f t="shared" si="1"/>
        <v>1703244610</v>
      </c>
      <c r="B708" s="156">
        <v>17032.0</v>
      </c>
      <c r="C708" s="157">
        <v>0.5729166666666666</v>
      </c>
      <c r="D708" s="158" t="s">
        <v>1001</v>
      </c>
      <c r="E708" s="159">
        <v>26641.0</v>
      </c>
      <c r="F708" s="159">
        <v>44610.0</v>
      </c>
      <c r="G708" s="160" t="s">
        <v>100</v>
      </c>
      <c r="H708" s="160" t="s">
        <v>87</v>
      </c>
      <c r="I708" s="160" t="s">
        <v>97</v>
      </c>
      <c r="J708" s="160" t="s">
        <v>106</v>
      </c>
      <c r="K708" s="155"/>
      <c r="L708" s="155" t="s">
        <v>253</v>
      </c>
      <c r="M708" s="155"/>
      <c r="N708" s="155" t="str">
        <f t="shared" si="2"/>
        <v>1703244610</v>
      </c>
      <c r="O708" s="155"/>
      <c r="P708" s="155" t="str">
        <f t="shared" si="3"/>
        <v/>
      </c>
      <c r="Q708" s="155" t="str">
        <f t="shared" si="4"/>
        <v/>
      </c>
    </row>
    <row r="709" hidden="1">
      <c r="A709" s="156" t="str">
        <f t="shared" si="1"/>
        <v>1003044610</v>
      </c>
      <c r="B709" s="156">
        <v>10030.0</v>
      </c>
      <c r="C709" s="157">
        <v>0.5833333333333334</v>
      </c>
      <c r="D709" s="158" t="s">
        <v>1002</v>
      </c>
      <c r="E709" s="159">
        <v>28740.0</v>
      </c>
      <c r="F709" s="159">
        <v>44610.0</v>
      </c>
      <c r="G709" s="160" t="s">
        <v>100</v>
      </c>
      <c r="H709" s="160" t="s">
        <v>92</v>
      </c>
      <c r="I709" s="160" t="s">
        <v>93</v>
      </c>
      <c r="J709" s="160" t="s">
        <v>102</v>
      </c>
      <c r="K709" s="155"/>
      <c r="L709" s="155" t="s">
        <v>103</v>
      </c>
      <c r="M709" s="155"/>
      <c r="N709" s="155" t="str">
        <f t="shared" si="2"/>
        <v>1003044610</v>
      </c>
      <c r="O709" s="155"/>
      <c r="P709" s="155" t="str">
        <f t="shared" si="3"/>
        <v/>
      </c>
      <c r="Q709" s="155" t="str">
        <f t="shared" si="4"/>
        <v/>
      </c>
    </row>
    <row r="710" hidden="1">
      <c r="A710" s="156" t="str">
        <f t="shared" si="1"/>
        <v>915344610</v>
      </c>
      <c r="B710" s="156">
        <v>9153.0</v>
      </c>
      <c r="C710" s="157">
        <v>0.5833333333333334</v>
      </c>
      <c r="D710" s="158" t="s">
        <v>1003</v>
      </c>
      <c r="E710" s="159">
        <v>24623.0</v>
      </c>
      <c r="F710" s="159">
        <v>44610.0</v>
      </c>
      <c r="G710" s="160" t="s">
        <v>122</v>
      </c>
      <c r="H710" s="160" t="s">
        <v>92</v>
      </c>
      <c r="I710" s="160" t="s">
        <v>101</v>
      </c>
      <c r="J710" s="160" t="s">
        <v>186</v>
      </c>
      <c r="K710" s="155"/>
      <c r="L710" s="155" t="s">
        <v>90</v>
      </c>
      <c r="M710" s="155"/>
      <c r="N710" s="155" t="str">
        <f t="shared" si="2"/>
        <v>915344610</v>
      </c>
      <c r="O710" s="155"/>
      <c r="P710" s="155" t="str">
        <f t="shared" si="3"/>
        <v/>
      </c>
      <c r="Q710" s="155" t="str">
        <f t="shared" si="4"/>
        <v/>
      </c>
    </row>
    <row r="711" hidden="1">
      <c r="A711" s="156" t="str">
        <f t="shared" si="1"/>
        <v>1622044610</v>
      </c>
      <c r="B711" s="156">
        <v>16220.0</v>
      </c>
      <c r="C711" s="157">
        <v>0.5833333333333334</v>
      </c>
      <c r="D711" s="158" t="s">
        <v>1004</v>
      </c>
      <c r="E711" s="159">
        <v>15500.0</v>
      </c>
      <c r="F711" s="159">
        <v>44610.0</v>
      </c>
      <c r="G711" s="160" t="s">
        <v>100</v>
      </c>
      <c r="H711" s="160" t="s">
        <v>87</v>
      </c>
      <c r="I711" s="160" t="s">
        <v>88</v>
      </c>
      <c r="J711" s="160" t="s">
        <v>224</v>
      </c>
      <c r="K711" s="155"/>
      <c r="L711" s="155" t="s">
        <v>103</v>
      </c>
      <c r="M711" s="155"/>
      <c r="N711" s="155" t="str">
        <f t="shared" si="2"/>
        <v>1622044610</v>
      </c>
      <c r="O711" s="155"/>
      <c r="P711" s="155" t="str">
        <f t="shared" si="3"/>
        <v/>
      </c>
      <c r="Q711" s="155" t="str">
        <f t="shared" si="4"/>
        <v/>
      </c>
    </row>
    <row r="712" hidden="1">
      <c r="A712" s="156" t="str">
        <f t="shared" si="1"/>
        <v>1692244610</v>
      </c>
      <c r="B712" s="156">
        <v>16922.0</v>
      </c>
      <c r="C712" s="157">
        <v>0.59375</v>
      </c>
      <c r="D712" s="158" t="s">
        <v>1005</v>
      </c>
      <c r="E712" s="159">
        <v>25738.0</v>
      </c>
      <c r="F712" s="159">
        <v>44610.0</v>
      </c>
      <c r="G712" s="160" t="s">
        <v>100</v>
      </c>
      <c r="H712" s="160" t="s">
        <v>87</v>
      </c>
      <c r="I712" s="160" t="s">
        <v>88</v>
      </c>
      <c r="J712" s="160" t="s">
        <v>131</v>
      </c>
      <c r="K712" s="155"/>
      <c r="L712" s="155" t="s">
        <v>103</v>
      </c>
      <c r="M712" s="155"/>
      <c r="N712" s="155" t="str">
        <f t="shared" si="2"/>
        <v>1692244610</v>
      </c>
      <c r="O712" s="155"/>
      <c r="P712" s="155" t="str">
        <f t="shared" si="3"/>
        <v/>
      </c>
      <c r="Q712" s="155" t="str">
        <f t="shared" si="4"/>
        <v/>
      </c>
    </row>
    <row r="713" hidden="1">
      <c r="A713" s="156" t="str">
        <f t="shared" si="1"/>
        <v>1474244610</v>
      </c>
      <c r="B713" s="156">
        <v>14742.0</v>
      </c>
      <c r="C713" s="157">
        <v>0.59375</v>
      </c>
      <c r="D713" s="158" t="s">
        <v>1006</v>
      </c>
      <c r="E713" s="159">
        <v>19050.0</v>
      </c>
      <c r="F713" s="159">
        <v>44610.0</v>
      </c>
      <c r="G713" s="160" t="s">
        <v>129</v>
      </c>
      <c r="H713" s="160" t="s">
        <v>87</v>
      </c>
      <c r="I713" s="160" t="s">
        <v>97</v>
      </c>
      <c r="J713" s="160" t="s">
        <v>385</v>
      </c>
      <c r="K713" s="155"/>
      <c r="L713" s="155" t="s">
        <v>103</v>
      </c>
      <c r="M713" s="155"/>
      <c r="N713" s="155" t="str">
        <f t="shared" si="2"/>
        <v>1474244610</v>
      </c>
      <c r="O713" s="155"/>
      <c r="P713" s="155" t="str">
        <f t="shared" si="3"/>
        <v/>
      </c>
      <c r="Q713" s="155" t="str">
        <f t="shared" si="4"/>
        <v/>
      </c>
    </row>
    <row r="714" hidden="1">
      <c r="A714" s="156" t="str">
        <f t="shared" si="1"/>
        <v>1764744610</v>
      </c>
      <c r="B714" s="156">
        <v>17647.0</v>
      </c>
      <c r="C714" s="157">
        <v>0.6041666666666666</v>
      </c>
      <c r="D714" s="158" t="s">
        <v>1007</v>
      </c>
      <c r="E714" s="159">
        <v>27610.0</v>
      </c>
      <c r="F714" s="159">
        <v>44610.0</v>
      </c>
      <c r="G714" s="160" t="s">
        <v>112</v>
      </c>
      <c r="H714" s="160" t="s">
        <v>87</v>
      </c>
      <c r="I714" s="160" t="s">
        <v>88</v>
      </c>
      <c r="J714" s="160" t="s">
        <v>192</v>
      </c>
      <c r="K714" s="155"/>
      <c r="L714" s="155" t="s">
        <v>103</v>
      </c>
      <c r="M714" s="155"/>
      <c r="N714" s="155" t="str">
        <f t="shared" si="2"/>
        <v>1764744610</v>
      </c>
      <c r="O714" s="155"/>
      <c r="P714" s="155" t="str">
        <f t="shared" si="3"/>
        <v/>
      </c>
      <c r="Q714" s="155" t="str">
        <f t="shared" si="4"/>
        <v/>
      </c>
    </row>
    <row r="715" hidden="1">
      <c r="A715" s="156" t="str">
        <f t="shared" si="1"/>
        <v>1579544610</v>
      </c>
      <c r="B715" s="156">
        <v>15795.0</v>
      </c>
      <c r="C715" s="157">
        <v>0.6041666666666666</v>
      </c>
      <c r="D715" s="158" t="s">
        <v>1008</v>
      </c>
      <c r="E715" s="159">
        <v>15753.0</v>
      </c>
      <c r="F715" s="159">
        <v>44610.0</v>
      </c>
      <c r="G715" s="160" t="s">
        <v>86</v>
      </c>
      <c r="H715" s="160" t="s">
        <v>87</v>
      </c>
      <c r="I715" s="160" t="s">
        <v>97</v>
      </c>
      <c r="J715" s="160" t="s">
        <v>147</v>
      </c>
      <c r="K715" s="155"/>
      <c r="L715" s="155" t="s">
        <v>90</v>
      </c>
      <c r="M715" s="155"/>
      <c r="N715" s="155" t="str">
        <f t="shared" si="2"/>
        <v>1579544610</v>
      </c>
      <c r="O715" s="155"/>
      <c r="P715" s="155" t="str">
        <f t="shared" si="3"/>
        <v/>
      </c>
      <c r="Q715" s="155" t="str">
        <f t="shared" si="4"/>
        <v/>
      </c>
    </row>
    <row r="716" hidden="1">
      <c r="A716" s="156" t="str">
        <f t="shared" si="1"/>
        <v>1335744610</v>
      </c>
      <c r="B716" s="156">
        <v>13357.0</v>
      </c>
      <c r="C716" s="157">
        <v>0.6145833333333334</v>
      </c>
      <c r="D716" s="158" t="s">
        <v>1009</v>
      </c>
      <c r="E716" s="159">
        <v>20115.0</v>
      </c>
      <c r="F716" s="159">
        <v>44610.0</v>
      </c>
      <c r="G716" s="160" t="s">
        <v>112</v>
      </c>
      <c r="H716" s="160" t="s">
        <v>87</v>
      </c>
      <c r="I716" s="160" t="s">
        <v>88</v>
      </c>
      <c r="J716" s="160" t="s">
        <v>192</v>
      </c>
      <c r="K716" s="155"/>
      <c r="L716" s="155" t="s">
        <v>103</v>
      </c>
      <c r="M716" s="155"/>
      <c r="N716" s="155" t="str">
        <f t="shared" si="2"/>
        <v>1335744610</v>
      </c>
      <c r="O716" s="155"/>
      <c r="P716" s="155" t="str">
        <f t="shared" si="3"/>
        <v/>
      </c>
      <c r="Q716" s="155" t="str">
        <f t="shared" si="4"/>
        <v/>
      </c>
    </row>
    <row r="717" hidden="1">
      <c r="A717" s="156" t="str">
        <f t="shared" si="1"/>
        <v>1712744610</v>
      </c>
      <c r="B717" s="156">
        <v>17127.0</v>
      </c>
      <c r="C717" s="157">
        <v>0.6145833333333334</v>
      </c>
      <c r="D717" s="158" t="s">
        <v>1010</v>
      </c>
      <c r="E717" s="159">
        <v>20178.0</v>
      </c>
      <c r="F717" s="159">
        <v>44610.0</v>
      </c>
      <c r="G717" s="160" t="s">
        <v>122</v>
      </c>
      <c r="H717" s="160" t="s">
        <v>92</v>
      </c>
      <c r="I717" s="160" t="s">
        <v>93</v>
      </c>
      <c r="J717" s="160" t="s">
        <v>1011</v>
      </c>
      <c r="K717" s="155"/>
      <c r="L717" s="155" t="s">
        <v>90</v>
      </c>
      <c r="M717" s="155"/>
      <c r="N717" s="155" t="str">
        <f t="shared" si="2"/>
        <v>1712744610</v>
      </c>
      <c r="O717" s="155"/>
      <c r="P717" s="155" t="str">
        <f t="shared" si="3"/>
        <v/>
      </c>
      <c r="Q717" s="155" t="str">
        <f t="shared" si="4"/>
        <v/>
      </c>
    </row>
    <row r="718" hidden="1">
      <c r="A718" s="156" t="str">
        <f t="shared" si="1"/>
        <v>1438344610</v>
      </c>
      <c r="B718" s="156">
        <v>14383.0</v>
      </c>
      <c r="C718" s="157">
        <v>0.625</v>
      </c>
      <c r="D718" s="158" t="s">
        <v>1012</v>
      </c>
      <c r="E718" s="159">
        <v>19460.0</v>
      </c>
      <c r="F718" s="159">
        <v>44610.0</v>
      </c>
      <c r="G718" s="160" t="s">
        <v>86</v>
      </c>
      <c r="H718" s="160" t="s">
        <v>92</v>
      </c>
      <c r="I718" s="160" t="s">
        <v>101</v>
      </c>
      <c r="J718" s="160" t="s">
        <v>137</v>
      </c>
      <c r="K718" s="155"/>
      <c r="L718" s="155" t="s">
        <v>90</v>
      </c>
      <c r="M718" s="155"/>
      <c r="N718" s="155" t="str">
        <f t="shared" si="2"/>
        <v>1438344610</v>
      </c>
      <c r="O718" s="155"/>
      <c r="P718" s="155" t="str">
        <f t="shared" si="3"/>
        <v/>
      </c>
      <c r="Q718" s="155" t="str">
        <f t="shared" si="4"/>
        <v/>
      </c>
    </row>
    <row r="719" hidden="1">
      <c r="A719" s="156" t="str">
        <f t="shared" si="1"/>
        <v>1620444610</v>
      </c>
      <c r="B719" s="156">
        <v>16204.0</v>
      </c>
      <c r="C719" s="157">
        <v>0.625</v>
      </c>
      <c r="D719" s="158" t="s">
        <v>1013</v>
      </c>
      <c r="E719" s="159">
        <v>19496.0</v>
      </c>
      <c r="F719" s="159">
        <v>44610.0</v>
      </c>
      <c r="G719" s="160" t="s">
        <v>100</v>
      </c>
      <c r="H719" s="160" t="s">
        <v>87</v>
      </c>
      <c r="I719" s="160" t="s">
        <v>88</v>
      </c>
      <c r="J719" s="160" t="s">
        <v>192</v>
      </c>
      <c r="K719" s="155"/>
      <c r="L719" s="155" t="s">
        <v>103</v>
      </c>
      <c r="M719" s="155"/>
      <c r="N719" s="155" t="str">
        <f t="shared" si="2"/>
        <v>1620444610</v>
      </c>
      <c r="O719" s="155"/>
      <c r="P719" s="155" t="str">
        <f t="shared" si="3"/>
        <v/>
      </c>
      <c r="Q719" s="155" t="str">
        <f t="shared" si="4"/>
        <v/>
      </c>
    </row>
    <row r="720" hidden="1">
      <c r="A720" s="156" t="str">
        <f t="shared" si="1"/>
        <v>1546144610</v>
      </c>
      <c r="B720" s="156">
        <v>15461.0</v>
      </c>
      <c r="C720" s="157">
        <v>0.625</v>
      </c>
      <c r="D720" s="158" t="s">
        <v>1014</v>
      </c>
      <c r="E720" s="159">
        <v>13322.0</v>
      </c>
      <c r="F720" s="159">
        <v>44610.0</v>
      </c>
      <c r="G720" s="160" t="s">
        <v>86</v>
      </c>
      <c r="H720" s="160" t="s">
        <v>87</v>
      </c>
      <c r="I720" s="160" t="s">
        <v>88</v>
      </c>
      <c r="J720" s="160" t="s">
        <v>89</v>
      </c>
      <c r="K720" s="155"/>
      <c r="L720" s="155" t="s">
        <v>90</v>
      </c>
      <c r="M720" s="155"/>
      <c r="N720" s="155" t="str">
        <f t="shared" si="2"/>
        <v>1546144610</v>
      </c>
      <c r="O720" s="155"/>
      <c r="P720" s="155" t="str">
        <f t="shared" si="3"/>
        <v/>
      </c>
      <c r="Q720" s="155" t="str">
        <f t="shared" si="4"/>
        <v/>
      </c>
    </row>
    <row r="721" hidden="1">
      <c r="A721" s="156" t="str">
        <f t="shared" si="1"/>
        <v>1748244610</v>
      </c>
      <c r="B721" s="156">
        <v>17482.0</v>
      </c>
      <c r="C721" s="157">
        <v>0.625</v>
      </c>
      <c r="D721" s="158" t="s">
        <v>1015</v>
      </c>
      <c r="E721" s="159">
        <v>23647.0</v>
      </c>
      <c r="F721" s="159">
        <v>44610.0</v>
      </c>
      <c r="G721" s="160" t="s">
        <v>129</v>
      </c>
      <c r="H721" s="160" t="s">
        <v>92</v>
      </c>
      <c r="I721" s="160" t="s">
        <v>101</v>
      </c>
      <c r="J721" s="160" t="s">
        <v>518</v>
      </c>
      <c r="K721" s="155"/>
      <c r="L721" s="155" t="s">
        <v>103</v>
      </c>
      <c r="M721" s="155"/>
      <c r="N721" s="155" t="str">
        <f t="shared" si="2"/>
        <v>1748244610</v>
      </c>
      <c r="O721" s="155"/>
      <c r="P721" s="155" t="str">
        <f t="shared" si="3"/>
        <v/>
      </c>
      <c r="Q721" s="155" t="str">
        <f t="shared" si="4"/>
        <v/>
      </c>
    </row>
    <row r="722" hidden="1">
      <c r="A722" s="156" t="str">
        <f t="shared" si="1"/>
        <v>1343244610</v>
      </c>
      <c r="B722" s="156">
        <v>13432.0</v>
      </c>
      <c r="C722" s="157">
        <v>0.6354166666666666</v>
      </c>
      <c r="D722" s="158" t="s">
        <v>1016</v>
      </c>
      <c r="E722" s="159">
        <v>26678.0</v>
      </c>
      <c r="F722" s="159">
        <v>44610.0</v>
      </c>
      <c r="G722" s="160" t="s">
        <v>122</v>
      </c>
      <c r="H722" s="160" t="s">
        <v>92</v>
      </c>
      <c r="I722" s="160" t="s">
        <v>93</v>
      </c>
      <c r="J722" s="160" t="s">
        <v>1017</v>
      </c>
      <c r="K722" s="155"/>
      <c r="L722" s="155" t="s">
        <v>90</v>
      </c>
      <c r="M722" s="155"/>
      <c r="N722" s="155" t="str">
        <f t="shared" si="2"/>
        <v>1343244610</v>
      </c>
      <c r="O722" s="155"/>
      <c r="P722" s="155" t="str">
        <f t="shared" si="3"/>
        <v/>
      </c>
      <c r="Q722" s="155" t="str">
        <f t="shared" si="4"/>
        <v/>
      </c>
    </row>
    <row r="723" hidden="1">
      <c r="A723" s="156" t="str">
        <f t="shared" si="1"/>
        <v>1508844610</v>
      </c>
      <c r="B723" s="156">
        <v>15088.0</v>
      </c>
      <c r="C723" s="157">
        <v>0.6458333333333334</v>
      </c>
      <c r="D723" s="158" t="s">
        <v>1018</v>
      </c>
      <c r="E723" s="159">
        <v>27426.0</v>
      </c>
      <c r="F723" s="159">
        <v>44610.0</v>
      </c>
      <c r="G723" s="160" t="s">
        <v>86</v>
      </c>
      <c r="H723" s="160" t="s">
        <v>92</v>
      </c>
      <c r="I723" s="160" t="s">
        <v>101</v>
      </c>
      <c r="J723" s="160" t="s">
        <v>154</v>
      </c>
      <c r="K723" s="155"/>
      <c r="L723" s="155" t="s">
        <v>90</v>
      </c>
      <c r="M723" s="155"/>
      <c r="N723" s="155" t="str">
        <f t="shared" si="2"/>
        <v>1508844610</v>
      </c>
      <c r="O723" s="155"/>
      <c r="P723" s="155" t="str">
        <f t="shared" si="3"/>
        <v/>
      </c>
      <c r="Q723" s="155" t="str">
        <f t="shared" si="4"/>
        <v/>
      </c>
    </row>
    <row r="724" hidden="1">
      <c r="A724" s="156" t="str">
        <f t="shared" si="1"/>
        <v>1200844610</v>
      </c>
      <c r="B724" s="156">
        <v>12008.0</v>
      </c>
      <c r="C724" s="157">
        <v>0.6458333333333334</v>
      </c>
      <c r="D724" s="158" t="s">
        <v>1019</v>
      </c>
      <c r="E724" s="159">
        <v>22902.0</v>
      </c>
      <c r="F724" s="159">
        <v>44610.0</v>
      </c>
      <c r="G724" s="160" t="s">
        <v>86</v>
      </c>
      <c r="H724" s="160" t="s">
        <v>87</v>
      </c>
      <c r="I724" s="160" t="s">
        <v>88</v>
      </c>
      <c r="J724" s="160" t="s">
        <v>89</v>
      </c>
      <c r="K724" s="155"/>
      <c r="L724" s="155" t="s">
        <v>90</v>
      </c>
      <c r="M724" s="155"/>
      <c r="N724" s="155" t="str">
        <f t="shared" si="2"/>
        <v>1200844610</v>
      </c>
      <c r="O724" s="155"/>
      <c r="P724" s="155" t="str">
        <f t="shared" si="3"/>
        <v/>
      </c>
      <c r="Q724" s="155" t="str">
        <f t="shared" si="4"/>
        <v/>
      </c>
    </row>
    <row r="725" hidden="1">
      <c r="A725" s="156" t="str">
        <f t="shared" si="1"/>
        <v>1736344613</v>
      </c>
      <c r="B725" s="156">
        <v>17363.0</v>
      </c>
      <c r="C725" s="157">
        <v>0.3125</v>
      </c>
      <c r="D725" s="158" t="s">
        <v>1020</v>
      </c>
      <c r="E725" s="159">
        <v>25187.0</v>
      </c>
      <c r="F725" s="159">
        <v>44613.0</v>
      </c>
      <c r="G725" s="160" t="s">
        <v>100</v>
      </c>
      <c r="H725" s="160" t="s">
        <v>87</v>
      </c>
      <c r="I725" s="160" t="s">
        <v>97</v>
      </c>
      <c r="J725" s="160" t="s">
        <v>102</v>
      </c>
      <c r="K725" s="155"/>
      <c r="L725" s="155" t="s">
        <v>103</v>
      </c>
      <c r="M725" s="155"/>
      <c r="N725" s="155" t="str">
        <f t="shared" si="2"/>
        <v>1736344613</v>
      </c>
      <c r="O725" s="155"/>
      <c r="P725" s="155" t="str">
        <f t="shared" si="3"/>
        <v/>
      </c>
      <c r="Q725" s="155" t="str">
        <f t="shared" si="4"/>
        <v/>
      </c>
    </row>
    <row r="726" hidden="1">
      <c r="A726" s="156" t="str">
        <f t="shared" si="1"/>
        <v>1555544613</v>
      </c>
      <c r="B726" s="156">
        <v>15555.0</v>
      </c>
      <c r="C726" s="157">
        <v>0.3229166666666667</v>
      </c>
      <c r="D726" s="158" t="s">
        <v>1021</v>
      </c>
      <c r="E726" s="159">
        <v>20542.0</v>
      </c>
      <c r="F726" s="159">
        <v>44613.0</v>
      </c>
      <c r="G726" s="160" t="s">
        <v>122</v>
      </c>
      <c r="H726" s="160" t="s">
        <v>87</v>
      </c>
      <c r="I726" s="160" t="s">
        <v>88</v>
      </c>
      <c r="J726" s="160" t="s">
        <v>89</v>
      </c>
      <c r="K726" s="155"/>
      <c r="L726" s="155" t="s">
        <v>90</v>
      </c>
      <c r="M726" s="155"/>
      <c r="N726" s="155" t="str">
        <f t="shared" si="2"/>
        <v>1555544613</v>
      </c>
      <c r="O726" s="155"/>
      <c r="P726" s="155" t="str">
        <f t="shared" si="3"/>
        <v/>
      </c>
      <c r="Q726" s="155" t="str">
        <f t="shared" si="4"/>
        <v/>
      </c>
    </row>
    <row r="727" hidden="1">
      <c r="A727" s="156" t="str">
        <f t="shared" si="1"/>
        <v>1446644613</v>
      </c>
      <c r="B727" s="156">
        <v>14466.0</v>
      </c>
      <c r="C727" s="157">
        <v>0.3333333333333333</v>
      </c>
      <c r="D727" s="158" t="s">
        <v>1022</v>
      </c>
      <c r="E727" s="159">
        <v>15805.0</v>
      </c>
      <c r="F727" s="159">
        <v>44613.0</v>
      </c>
      <c r="G727" s="160" t="s">
        <v>100</v>
      </c>
      <c r="H727" s="160" t="s">
        <v>92</v>
      </c>
      <c r="I727" s="160" t="s">
        <v>93</v>
      </c>
      <c r="J727" s="160" t="s">
        <v>102</v>
      </c>
      <c r="K727" s="155"/>
      <c r="L727" s="155" t="s">
        <v>103</v>
      </c>
      <c r="M727" s="155"/>
      <c r="N727" s="155" t="str">
        <f t="shared" si="2"/>
        <v>1446644613</v>
      </c>
      <c r="O727" s="155"/>
      <c r="P727" s="155" t="str">
        <f t="shared" si="3"/>
        <v/>
      </c>
      <c r="Q727" s="155" t="str">
        <f t="shared" si="4"/>
        <v/>
      </c>
    </row>
    <row r="728" hidden="1">
      <c r="A728" s="156" t="str">
        <f t="shared" si="1"/>
        <v>1814444613</v>
      </c>
      <c r="B728" s="156">
        <v>18144.0</v>
      </c>
      <c r="C728" s="157">
        <v>0.34375</v>
      </c>
      <c r="D728" s="158" t="s">
        <v>1023</v>
      </c>
      <c r="E728" s="159">
        <v>19469.0</v>
      </c>
      <c r="F728" s="159">
        <v>44613.0</v>
      </c>
      <c r="G728" s="160" t="s">
        <v>96</v>
      </c>
      <c r="H728" s="160" t="s">
        <v>87</v>
      </c>
      <c r="I728" s="160" t="s">
        <v>97</v>
      </c>
      <c r="J728" s="160" t="s">
        <v>137</v>
      </c>
      <c r="K728" s="155"/>
      <c r="L728" s="155" t="s">
        <v>90</v>
      </c>
      <c r="M728" s="155"/>
      <c r="N728" s="155" t="str">
        <f t="shared" si="2"/>
        <v>1814444613</v>
      </c>
      <c r="O728" s="155"/>
      <c r="P728" s="155" t="str">
        <f t="shared" si="3"/>
        <v/>
      </c>
      <c r="Q728" s="155" t="str">
        <f t="shared" si="4"/>
        <v/>
      </c>
    </row>
    <row r="729" hidden="1">
      <c r="A729" s="156" t="str">
        <f t="shared" si="1"/>
        <v>1279544613</v>
      </c>
      <c r="B729" s="156">
        <v>12795.0</v>
      </c>
      <c r="C729" s="157">
        <v>0.3541666666666667</v>
      </c>
      <c r="D729" s="158" t="s">
        <v>1024</v>
      </c>
      <c r="E729" s="159">
        <v>25954.0</v>
      </c>
      <c r="F729" s="159">
        <v>44613.0</v>
      </c>
      <c r="G729" s="160" t="s">
        <v>122</v>
      </c>
      <c r="H729" s="160" t="s">
        <v>92</v>
      </c>
      <c r="I729" s="160" t="s">
        <v>101</v>
      </c>
      <c r="J729" s="160" t="s">
        <v>147</v>
      </c>
      <c r="K729" s="155"/>
      <c r="L729" s="155" t="s">
        <v>90</v>
      </c>
      <c r="M729" s="155"/>
      <c r="N729" s="155" t="str">
        <f t="shared" si="2"/>
        <v>1279544613</v>
      </c>
      <c r="O729" s="155"/>
      <c r="P729" s="155" t="str">
        <f t="shared" si="3"/>
        <v/>
      </c>
      <c r="Q729" s="155" t="str">
        <f t="shared" si="4"/>
        <v/>
      </c>
    </row>
    <row r="730" hidden="1">
      <c r="A730" s="156" t="str">
        <f t="shared" si="1"/>
        <v>1537944613</v>
      </c>
      <c r="B730" s="156">
        <v>15379.0</v>
      </c>
      <c r="C730" s="157">
        <v>0.3541666666666667</v>
      </c>
      <c r="D730" s="158" t="s">
        <v>1025</v>
      </c>
      <c r="E730" s="159">
        <v>17858.0</v>
      </c>
      <c r="F730" s="159">
        <v>44613.0</v>
      </c>
      <c r="G730" s="160" t="s">
        <v>86</v>
      </c>
      <c r="H730" s="160" t="s">
        <v>92</v>
      </c>
      <c r="I730" s="160" t="s">
        <v>93</v>
      </c>
      <c r="J730" s="160" t="s">
        <v>182</v>
      </c>
      <c r="K730" s="155"/>
      <c r="L730" s="155" t="s">
        <v>90</v>
      </c>
      <c r="M730" s="155"/>
      <c r="N730" s="155" t="str">
        <f t="shared" si="2"/>
        <v>1537944613</v>
      </c>
      <c r="O730" s="155"/>
      <c r="P730" s="155" t="str">
        <f t="shared" si="3"/>
        <v/>
      </c>
      <c r="Q730" s="155" t="str">
        <f t="shared" si="4"/>
        <v/>
      </c>
    </row>
    <row r="731" hidden="1">
      <c r="A731" s="156" t="str">
        <f t="shared" si="1"/>
        <v>1811144613</v>
      </c>
      <c r="B731" s="156">
        <v>18111.0</v>
      </c>
      <c r="C731" s="157">
        <v>0.3645833333333333</v>
      </c>
      <c r="D731" s="158" t="s">
        <v>1026</v>
      </c>
      <c r="E731" s="159">
        <v>15159.0</v>
      </c>
      <c r="F731" s="159">
        <v>44613.0</v>
      </c>
      <c r="G731" s="160" t="s">
        <v>108</v>
      </c>
      <c r="H731" s="160" t="s">
        <v>87</v>
      </c>
      <c r="I731" s="160" t="s">
        <v>97</v>
      </c>
      <c r="J731" s="160" t="s">
        <v>131</v>
      </c>
      <c r="K731" s="155"/>
      <c r="L731" s="155" t="s">
        <v>103</v>
      </c>
      <c r="M731" s="155"/>
      <c r="N731" s="155" t="str">
        <f t="shared" si="2"/>
        <v>1811144613</v>
      </c>
      <c r="O731" s="155"/>
      <c r="P731" s="155" t="str">
        <f t="shared" si="3"/>
        <v/>
      </c>
      <c r="Q731" s="155" t="str">
        <f t="shared" si="4"/>
        <v/>
      </c>
    </row>
    <row r="732" hidden="1">
      <c r="A732" s="156" t="str">
        <f t="shared" si="1"/>
        <v>1583144613</v>
      </c>
      <c r="B732" s="156">
        <v>15831.0</v>
      </c>
      <c r="C732" s="157">
        <v>0.3645833333333333</v>
      </c>
      <c r="D732" s="158" t="s">
        <v>1027</v>
      </c>
      <c r="E732" s="159">
        <v>27556.0</v>
      </c>
      <c r="F732" s="159">
        <v>44613.0</v>
      </c>
      <c r="G732" s="160" t="s">
        <v>122</v>
      </c>
      <c r="H732" s="160" t="s">
        <v>92</v>
      </c>
      <c r="I732" s="160" t="s">
        <v>101</v>
      </c>
      <c r="J732" s="160" t="s">
        <v>98</v>
      </c>
      <c r="K732" s="155"/>
      <c r="L732" s="155" t="s">
        <v>90</v>
      </c>
      <c r="M732" s="155"/>
      <c r="N732" s="155" t="str">
        <f t="shared" si="2"/>
        <v>1583144613</v>
      </c>
      <c r="O732" s="155"/>
      <c r="P732" s="155" t="str">
        <f t="shared" si="3"/>
        <v/>
      </c>
      <c r="Q732" s="155" t="str">
        <f t="shared" si="4"/>
        <v/>
      </c>
    </row>
    <row r="733" hidden="1">
      <c r="A733" s="156" t="str">
        <f t="shared" si="1"/>
        <v>1798244613</v>
      </c>
      <c r="B733" s="156">
        <v>17982.0</v>
      </c>
      <c r="C733" s="157">
        <v>0.3645833333333333</v>
      </c>
      <c r="D733" s="158" t="s">
        <v>1028</v>
      </c>
      <c r="E733" s="159">
        <v>31771.0</v>
      </c>
      <c r="F733" s="159">
        <v>44613.0</v>
      </c>
      <c r="G733" s="160" t="s">
        <v>96</v>
      </c>
      <c r="H733" s="160" t="s">
        <v>87</v>
      </c>
      <c r="I733" s="160" t="s">
        <v>97</v>
      </c>
      <c r="J733" s="160" t="s">
        <v>154</v>
      </c>
      <c r="K733" s="155"/>
      <c r="L733" s="155" t="s">
        <v>90</v>
      </c>
      <c r="M733" s="155"/>
      <c r="N733" s="155" t="str">
        <f t="shared" si="2"/>
        <v>1798244613</v>
      </c>
      <c r="O733" s="155"/>
      <c r="P733" s="155" t="str">
        <f t="shared" si="3"/>
        <v/>
      </c>
      <c r="Q733" s="155" t="str">
        <f t="shared" si="4"/>
        <v/>
      </c>
    </row>
    <row r="734" hidden="1">
      <c r="A734" s="156" t="str">
        <f t="shared" si="1"/>
        <v>1802344613</v>
      </c>
      <c r="B734" s="156">
        <v>18023.0</v>
      </c>
      <c r="C734" s="157">
        <v>0.3645833333333333</v>
      </c>
      <c r="D734" s="158" t="s">
        <v>188</v>
      </c>
      <c r="E734" s="159">
        <v>36140.0</v>
      </c>
      <c r="F734" s="159">
        <v>44613.0</v>
      </c>
      <c r="G734" s="160" t="s">
        <v>86</v>
      </c>
      <c r="H734" s="160" t="s">
        <v>87</v>
      </c>
      <c r="I734" s="160" t="s">
        <v>97</v>
      </c>
      <c r="J734" s="160" t="s">
        <v>189</v>
      </c>
      <c r="K734" s="155"/>
      <c r="L734" s="155" t="s">
        <v>1029</v>
      </c>
      <c r="M734" s="155"/>
      <c r="N734" s="155" t="str">
        <f t="shared" si="2"/>
        <v>1802344613</v>
      </c>
      <c r="O734" s="155"/>
      <c r="P734" s="155" t="str">
        <f t="shared" si="3"/>
        <v/>
      </c>
      <c r="Q734" s="155" t="str">
        <f t="shared" si="4"/>
        <v>R</v>
      </c>
    </row>
    <row r="735" hidden="1">
      <c r="A735" s="156" t="str">
        <f t="shared" si="1"/>
        <v>1609644613</v>
      </c>
      <c r="B735" s="156">
        <v>16096.0</v>
      </c>
      <c r="C735" s="157">
        <v>0.375</v>
      </c>
      <c r="D735" s="158" t="s">
        <v>1030</v>
      </c>
      <c r="E735" s="159">
        <v>30163.0</v>
      </c>
      <c r="F735" s="159">
        <v>44613.0</v>
      </c>
      <c r="G735" s="160" t="s">
        <v>86</v>
      </c>
      <c r="H735" s="160" t="s">
        <v>92</v>
      </c>
      <c r="I735" s="160" t="s">
        <v>93</v>
      </c>
      <c r="J735" s="160" t="s">
        <v>147</v>
      </c>
      <c r="K735" s="155"/>
      <c r="L735" s="155" t="s">
        <v>90</v>
      </c>
      <c r="M735" s="155"/>
      <c r="N735" s="155" t="str">
        <f t="shared" si="2"/>
        <v>1609644613</v>
      </c>
      <c r="O735" s="155"/>
      <c r="P735" s="155" t="str">
        <f t="shared" si="3"/>
        <v/>
      </c>
      <c r="Q735" s="155" t="str">
        <f t="shared" si="4"/>
        <v/>
      </c>
    </row>
    <row r="736" hidden="1">
      <c r="A736" s="156" t="str">
        <f t="shared" si="1"/>
        <v>967644613</v>
      </c>
      <c r="B736" s="156">
        <v>9676.0</v>
      </c>
      <c r="C736" s="157">
        <v>0.3854166666666667</v>
      </c>
      <c r="D736" s="158" t="s">
        <v>1031</v>
      </c>
      <c r="E736" s="159">
        <v>20831.0</v>
      </c>
      <c r="F736" s="159">
        <v>44613.0</v>
      </c>
      <c r="G736" s="160" t="s">
        <v>122</v>
      </c>
      <c r="H736" s="160" t="s">
        <v>92</v>
      </c>
      <c r="I736" s="160" t="s">
        <v>101</v>
      </c>
      <c r="J736" s="160" t="s">
        <v>147</v>
      </c>
      <c r="K736" s="155"/>
      <c r="L736" s="155" t="s">
        <v>90</v>
      </c>
      <c r="M736" s="155"/>
      <c r="N736" s="155" t="str">
        <f t="shared" si="2"/>
        <v>967644613</v>
      </c>
      <c r="O736" s="155"/>
      <c r="P736" s="155" t="str">
        <f t="shared" si="3"/>
        <v/>
      </c>
      <c r="Q736" s="155" t="str">
        <f t="shared" si="4"/>
        <v/>
      </c>
    </row>
    <row r="737" hidden="1">
      <c r="A737" s="156" t="str">
        <f t="shared" si="1"/>
        <v>1795144613</v>
      </c>
      <c r="B737" s="156">
        <v>17951.0</v>
      </c>
      <c r="C737" s="157">
        <v>0.3958333333333333</v>
      </c>
      <c r="D737" s="158" t="s">
        <v>1032</v>
      </c>
      <c r="E737" s="159">
        <v>17003.0</v>
      </c>
      <c r="F737" s="159">
        <v>44613.0</v>
      </c>
      <c r="G737" s="160" t="s">
        <v>108</v>
      </c>
      <c r="H737" s="160" t="s">
        <v>87</v>
      </c>
      <c r="I737" s="160" t="s">
        <v>97</v>
      </c>
      <c r="J737" s="160" t="s">
        <v>102</v>
      </c>
      <c r="K737" s="155"/>
      <c r="L737" s="155" t="s">
        <v>103</v>
      </c>
      <c r="M737" s="155"/>
      <c r="N737" s="155" t="str">
        <f t="shared" si="2"/>
        <v>1795144613</v>
      </c>
      <c r="O737" s="155"/>
      <c r="P737" s="155" t="str">
        <f t="shared" si="3"/>
        <v/>
      </c>
      <c r="Q737" s="155" t="str">
        <f t="shared" si="4"/>
        <v/>
      </c>
    </row>
    <row r="738" hidden="1">
      <c r="A738" s="156" t="str">
        <f t="shared" si="1"/>
        <v>1076644613</v>
      </c>
      <c r="B738" s="156">
        <v>10766.0</v>
      </c>
      <c r="C738" s="157">
        <v>0.3958333333333333</v>
      </c>
      <c r="D738" s="158" t="s">
        <v>1033</v>
      </c>
      <c r="E738" s="159">
        <v>27154.0</v>
      </c>
      <c r="F738" s="159">
        <v>44613.0</v>
      </c>
      <c r="G738" s="160" t="s">
        <v>86</v>
      </c>
      <c r="H738" s="160" t="s">
        <v>92</v>
      </c>
      <c r="I738" s="160" t="s">
        <v>93</v>
      </c>
      <c r="J738" s="160" t="s">
        <v>174</v>
      </c>
      <c r="K738" s="155"/>
      <c r="L738" s="155" t="s">
        <v>90</v>
      </c>
      <c r="M738" s="155"/>
      <c r="N738" s="155" t="str">
        <f t="shared" si="2"/>
        <v>1076644613</v>
      </c>
      <c r="O738" s="155"/>
      <c r="P738" s="155" t="str">
        <f t="shared" si="3"/>
        <v/>
      </c>
      <c r="Q738" s="155" t="str">
        <f t="shared" si="4"/>
        <v/>
      </c>
    </row>
    <row r="739" hidden="1">
      <c r="A739" s="156" t="str">
        <f t="shared" si="1"/>
        <v>1720944613</v>
      </c>
      <c r="B739" s="156">
        <v>17209.0</v>
      </c>
      <c r="C739" s="157">
        <v>0.3958333333333333</v>
      </c>
      <c r="D739" s="158" t="s">
        <v>1034</v>
      </c>
      <c r="E739" s="159">
        <v>31086.0</v>
      </c>
      <c r="F739" s="159">
        <v>44613.0</v>
      </c>
      <c r="G739" s="160" t="s">
        <v>86</v>
      </c>
      <c r="H739" s="160" t="s">
        <v>92</v>
      </c>
      <c r="I739" s="160" t="s">
        <v>101</v>
      </c>
      <c r="J739" s="160" t="s">
        <v>98</v>
      </c>
      <c r="K739" s="155"/>
      <c r="L739" s="155" t="s">
        <v>90</v>
      </c>
      <c r="M739" s="155"/>
      <c r="N739" s="155" t="str">
        <f t="shared" si="2"/>
        <v>1720944613</v>
      </c>
      <c r="O739" s="155"/>
      <c r="P739" s="155" t="str">
        <f t="shared" si="3"/>
        <v/>
      </c>
      <c r="Q739" s="155" t="str">
        <f t="shared" si="4"/>
        <v/>
      </c>
    </row>
    <row r="740" hidden="1">
      <c r="A740" s="156" t="str">
        <f t="shared" si="1"/>
        <v>1813044613</v>
      </c>
      <c r="B740" s="156">
        <v>18130.0</v>
      </c>
      <c r="C740" s="157">
        <v>0.3958333333333333</v>
      </c>
      <c r="D740" s="158" t="s">
        <v>1035</v>
      </c>
      <c r="E740" s="159">
        <v>23798.0</v>
      </c>
      <c r="F740" s="159">
        <v>44613.0</v>
      </c>
      <c r="G740" s="160" t="s">
        <v>96</v>
      </c>
      <c r="H740" s="160" t="s">
        <v>87</v>
      </c>
      <c r="I740" s="160" t="s">
        <v>97</v>
      </c>
      <c r="J740" s="160" t="s">
        <v>189</v>
      </c>
      <c r="K740" s="155"/>
      <c r="L740" s="155" t="s">
        <v>90</v>
      </c>
      <c r="M740" s="155"/>
      <c r="N740" s="155" t="str">
        <f t="shared" si="2"/>
        <v>1813044613</v>
      </c>
      <c r="O740" s="155"/>
      <c r="P740" s="155" t="str">
        <f t="shared" si="3"/>
        <v/>
      </c>
      <c r="Q740" s="155" t="str">
        <f t="shared" si="4"/>
        <v/>
      </c>
    </row>
    <row r="741" hidden="1">
      <c r="A741" s="156" t="str">
        <f t="shared" si="1"/>
        <v>1809444613</v>
      </c>
      <c r="B741" s="156">
        <v>18094.0</v>
      </c>
      <c r="C741" s="157">
        <v>0.40625</v>
      </c>
      <c r="D741" s="158" t="s">
        <v>1036</v>
      </c>
      <c r="E741" s="159">
        <v>26421.0</v>
      </c>
      <c r="F741" s="159">
        <v>44613.0</v>
      </c>
      <c r="G741" s="160" t="s">
        <v>108</v>
      </c>
      <c r="H741" s="160" t="s">
        <v>87</v>
      </c>
      <c r="I741" s="160" t="s">
        <v>97</v>
      </c>
      <c r="J741" s="160" t="s">
        <v>106</v>
      </c>
      <c r="K741" s="155"/>
      <c r="L741" s="155" t="s">
        <v>103</v>
      </c>
      <c r="M741" s="155"/>
      <c r="N741" s="155" t="str">
        <f t="shared" si="2"/>
        <v>1809444613</v>
      </c>
      <c r="O741" s="155"/>
      <c r="P741" s="155" t="str">
        <f t="shared" si="3"/>
        <v/>
      </c>
      <c r="Q741" s="155" t="str">
        <f t="shared" si="4"/>
        <v/>
      </c>
    </row>
    <row r="742" hidden="1">
      <c r="A742" s="156" t="str">
        <f t="shared" si="1"/>
        <v>1164344613</v>
      </c>
      <c r="B742" s="156">
        <v>11643.0</v>
      </c>
      <c r="C742" s="157">
        <v>0.40625</v>
      </c>
      <c r="D742" s="158" t="s">
        <v>1037</v>
      </c>
      <c r="E742" s="159">
        <v>14248.0</v>
      </c>
      <c r="F742" s="159">
        <v>44613.0</v>
      </c>
      <c r="G742" s="160" t="s">
        <v>100</v>
      </c>
      <c r="H742" s="160" t="s">
        <v>92</v>
      </c>
      <c r="I742" s="160" t="s">
        <v>93</v>
      </c>
      <c r="J742" s="160" t="s">
        <v>113</v>
      </c>
      <c r="K742" s="155"/>
      <c r="L742" s="155" t="s">
        <v>103</v>
      </c>
      <c r="M742" s="155"/>
      <c r="N742" s="155" t="str">
        <f t="shared" si="2"/>
        <v>1164344613</v>
      </c>
      <c r="O742" s="155"/>
      <c r="P742" s="155" t="str">
        <f t="shared" si="3"/>
        <v/>
      </c>
      <c r="Q742" s="155" t="str">
        <f t="shared" si="4"/>
        <v/>
      </c>
    </row>
    <row r="743" hidden="1">
      <c r="A743" s="156" t="str">
        <f t="shared" si="1"/>
        <v>1516344613</v>
      </c>
      <c r="B743" s="156">
        <v>15163.0</v>
      </c>
      <c r="C743" s="157">
        <v>0.40625</v>
      </c>
      <c r="D743" s="158" t="s">
        <v>1038</v>
      </c>
      <c r="E743" s="159">
        <v>17848.0</v>
      </c>
      <c r="F743" s="159">
        <v>44613.0</v>
      </c>
      <c r="G743" s="160" t="s">
        <v>100</v>
      </c>
      <c r="H743" s="160" t="s">
        <v>92</v>
      </c>
      <c r="I743" s="160" t="s">
        <v>101</v>
      </c>
      <c r="J743" s="160" t="s">
        <v>192</v>
      </c>
      <c r="K743" s="155"/>
      <c r="L743" s="155" t="s">
        <v>103</v>
      </c>
      <c r="M743" s="155"/>
      <c r="N743" s="155" t="str">
        <f t="shared" si="2"/>
        <v>1516344613</v>
      </c>
      <c r="O743" s="155"/>
      <c r="P743" s="155" t="str">
        <f t="shared" si="3"/>
        <v/>
      </c>
      <c r="Q743" s="155" t="str">
        <f t="shared" si="4"/>
        <v/>
      </c>
    </row>
    <row r="744" hidden="1">
      <c r="A744" s="156" t="str">
        <f t="shared" si="1"/>
        <v>1323544613</v>
      </c>
      <c r="B744" s="156">
        <v>13235.0</v>
      </c>
      <c r="C744" s="157">
        <v>0.40625</v>
      </c>
      <c r="D744" s="158" t="s">
        <v>1039</v>
      </c>
      <c r="E744" s="159">
        <v>25452.0</v>
      </c>
      <c r="F744" s="159">
        <v>44613.0</v>
      </c>
      <c r="G744" s="160" t="s">
        <v>122</v>
      </c>
      <c r="H744" s="160" t="s">
        <v>92</v>
      </c>
      <c r="I744" s="160" t="s">
        <v>93</v>
      </c>
      <c r="J744" s="160" t="s">
        <v>154</v>
      </c>
      <c r="K744" s="155"/>
      <c r="L744" s="155" t="s">
        <v>90</v>
      </c>
      <c r="M744" s="155"/>
      <c r="N744" s="155" t="str">
        <f t="shared" si="2"/>
        <v>1323544613</v>
      </c>
      <c r="O744" s="155"/>
      <c r="P744" s="155" t="str">
        <f t="shared" si="3"/>
        <v/>
      </c>
      <c r="Q744" s="155" t="str">
        <f t="shared" si="4"/>
        <v/>
      </c>
    </row>
    <row r="745" hidden="1">
      <c r="A745" s="156" t="str">
        <f t="shared" si="1"/>
        <v>1813344613</v>
      </c>
      <c r="B745" s="156">
        <v>18133.0</v>
      </c>
      <c r="C745" s="157">
        <v>0.4166666666666667</v>
      </c>
      <c r="D745" s="158" t="s">
        <v>1040</v>
      </c>
      <c r="E745" s="159">
        <v>20467.0</v>
      </c>
      <c r="F745" s="159">
        <v>44613.0</v>
      </c>
      <c r="G745" s="160" t="s">
        <v>108</v>
      </c>
      <c r="H745" s="160" t="s">
        <v>87</v>
      </c>
      <c r="I745" s="160" t="s">
        <v>97</v>
      </c>
      <c r="J745" s="160" t="s">
        <v>131</v>
      </c>
      <c r="K745" s="155"/>
      <c r="L745" s="155" t="s">
        <v>103</v>
      </c>
      <c r="M745" s="155"/>
      <c r="N745" s="155" t="str">
        <f t="shared" si="2"/>
        <v>1813344613</v>
      </c>
      <c r="O745" s="155"/>
      <c r="P745" s="155" t="str">
        <f t="shared" si="3"/>
        <v/>
      </c>
      <c r="Q745" s="155" t="str">
        <f t="shared" si="4"/>
        <v/>
      </c>
    </row>
    <row r="746" hidden="1">
      <c r="A746" s="156" t="str">
        <f t="shared" si="1"/>
        <v>1503944613</v>
      </c>
      <c r="B746" s="156">
        <v>15039.0</v>
      </c>
      <c r="C746" s="157">
        <v>0.4166666666666667</v>
      </c>
      <c r="D746" s="158" t="s">
        <v>1041</v>
      </c>
      <c r="E746" s="159">
        <v>19466.0</v>
      </c>
      <c r="F746" s="159">
        <v>44613.0</v>
      </c>
      <c r="G746" s="160" t="s">
        <v>112</v>
      </c>
      <c r="H746" s="160" t="s">
        <v>87</v>
      </c>
      <c r="I746" s="160" t="s">
        <v>88</v>
      </c>
      <c r="J746" s="160" t="s">
        <v>102</v>
      </c>
      <c r="K746" s="155"/>
      <c r="L746" s="155" t="s">
        <v>103</v>
      </c>
      <c r="M746" s="155"/>
      <c r="N746" s="155" t="str">
        <f t="shared" si="2"/>
        <v>1503944613</v>
      </c>
      <c r="O746" s="155"/>
      <c r="P746" s="155" t="str">
        <f t="shared" si="3"/>
        <v/>
      </c>
      <c r="Q746" s="155" t="str">
        <f t="shared" si="4"/>
        <v/>
      </c>
    </row>
    <row r="747" hidden="1">
      <c r="A747" s="156" t="str">
        <f t="shared" si="1"/>
        <v>1033744613</v>
      </c>
      <c r="B747" s="156">
        <v>10337.0</v>
      </c>
      <c r="C747" s="157">
        <v>0.4166666666666667</v>
      </c>
      <c r="D747" s="158" t="s">
        <v>1042</v>
      </c>
      <c r="E747" s="159">
        <v>28137.0</v>
      </c>
      <c r="F747" s="159">
        <v>44613.0</v>
      </c>
      <c r="G747" s="160" t="s">
        <v>86</v>
      </c>
      <c r="H747" s="160" t="s">
        <v>92</v>
      </c>
      <c r="I747" s="160" t="s">
        <v>101</v>
      </c>
      <c r="J747" s="160" t="s">
        <v>221</v>
      </c>
      <c r="K747" s="155"/>
      <c r="L747" s="155" t="s">
        <v>90</v>
      </c>
      <c r="M747" s="155"/>
      <c r="N747" s="155" t="str">
        <f t="shared" si="2"/>
        <v>1033744613</v>
      </c>
      <c r="O747" s="155"/>
      <c r="P747" s="155" t="str">
        <f t="shared" si="3"/>
        <v/>
      </c>
      <c r="Q747" s="155" t="str">
        <f t="shared" si="4"/>
        <v/>
      </c>
    </row>
    <row r="748" hidden="1">
      <c r="A748" s="156" t="str">
        <f t="shared" si="1"/>
        <v>1597244613</v>
      </c>
      <c r="B748" s="156">
        <v>15972.0</v>
      </c>
      <c r="C748" s="157">
        <v>0.4166666666666667</v>
      </c>
      <c r="D748" s="158" t="s">
        <v>1043</v>
      </c>
      <c r="E748" s="159">
        <v>22825.0</v>
      </c>
      <c r="F748" s="159">
        <v>44613.0</v>
      </c>
      <c r="G748" s="160" t="s">
        <v>122</v>
      </c>
      <c r="H748" s="160" t="s">
        <v>92</v>
      </c>
      <c r="I748" s="160" t="s">
        <v>93</v>
      </c>
      <c r="J748" s="160" t="s">
        <v>89</v>
      </c>
      <c r="K748" s="155"/>
      <c r="L748" s="155" t="s">
        <v>90</v>
      </c>
      <c r="M748" s="155"/>
      <c r="N748" s="155" t="str">
        <f t="shared" si="2"/>
        <v>1597244613</v>
      </c>
      <c r="O748" s="155"/>
      <c r="P748" s="155" t="str">
        <f t="shared" si="3"/>
        <v/>
      </c>
      <c r="Q748" s="155" t="str">
        <f t="shared" si="4"/>
        <v/>
      </c>
    </row>
    <row r="749" hidden="1">
      <c r="A749" s="156" t="str">
        <f t="shared" si="1"/>
        <v>1812844613</v>
      </c>
      <c r="B749" s="156">
        <v>18128.0</v>
      </c>
      <c r="C749" s="157">
        <v>0.4166666666666667</v>
      </c>
      <c r="D749" s="158" t="s">
        <v>1044</v>
      </c>
      <c r="E749" s="159">
        <v>12964.0</v>
      </c>
      <c r="F749" s="159">
        <v>44613.0</v>
      </c>
      <c r="G749" s="160" t="s">
        <v>96</v>
      </c>
      <c r="H749" s="160" t="s">
        <v>87</v>
      </c>
      <c r="I749" s="160" t="s">
        <v>97</v>
      </c>
      <c r="J749" s="160" t="s">
        <v>166</v>
      </c>
      <c r="K749" s="155"/>
      <c r="L749" s="155" t="s">
        <v>90</v>
      </c>
      <c r="M749" s="155"/>
      <c r="N749" s="155" t="str">
        <f t="shared" si="2"/>
        <v>1812844613</v>
      </c>
      <c r="O749" s="155"/>
      <c r="P749" s="155" t="str">
        <f t="shared" si="3"/>
        <v/>
      </c>
      <c r="Q749" s="155" t="str">
        <f t="shared" si="4"/>
        <v/>
      </c>
    </row>
    <row r="750" hidden="1">
      <c r="A750" s="156" t="str">
        <f t="shared" si="1"/>
        <v>1638844613</v>
      </c>
      <c r="B750" s="156">
        <v>16388.0</v>
      </c>
      <c r="C750" s="157">
        <v>0.4270833333333333</v>
      </c>
      <c r="D750" s="158" t="s">
        <v>1045</v>
      </c>
      <c r="E750" s="159">
        <v>15830.0</v>
      </c>
      <c r="F750" s="159">
        <v>44613.0</v>
      </c>
      <c r="G750" s="160" t="s">
        <v>122</v>
      </c>
      <c r="H750" s="160" t="s">
        <v>92</v>
      </c>
      <c r="I750" s="160" t="s">
        <v>101</v>
      </c>
      <c r="J750" s="160" t="s">
        <v>358</v>
      </c>
      <c r="K750" s="155"/>
      <c r="L750" s="155" t="s">
        <v>90</v>
      </c>
      <c r="M750" s="155"/>
      <c r="N750" s="155" t="str">
        <f t="shared" si="2"/>
        <v>1638844613</v>
      </c>
      <c r="O750" s="155"/>
      <c r="P750" s="155" t="str">
        <f t="shared" si="3"/>
        <v/>
      </c>
      <c r="Q750" s="155" t="str">
        <f t="shared" si="4"/>
        <v/>
      </c>
    </row>
    <row r="751" hidden="1">
      <c r="A751" s="156" t="str">
        <f t="shared" si="1"/>
        <v>1712144613</v>
      </c>
      <c r="B751" s="156">
        <v>17121.0</v>
      </c>
      <c r="C751" s="157">
        <v>0.4375</v>
      </c>
      <c r="D751" s="158" t="s">
        <v>1046</v>
      </c>
      <c r="E751" s="159">
        <v>10085.0</v>
      </c>
      <c r="F751" s="159">
        <v>44613.0</v>
      </c>
      <c r="G751" s="160" t="s">
        <v>100</v>
      </c>
      <c r="H751" s="160" t="s">
        <v>87</v>
      </c>
      <c r="I751" s="160" t="s">
        <v>88</v>
      </c>
      <c r="J751" s="160" t="s">
        <v>224</v>
      </c>
      <c r="K751" s="155"/>
      <c r="L751" s="155" t="s">
        <v>103</v>
      </c>
      <c r="M751" s="155"/>
      <c r="N751" s="155" t="str">
        <f t="shared" si="2"/>
        <v>1712144613</v>
      </c>
      <c r="O751" s="155"/>
      <c r="P751" s="155" t="str">
        <f t="shared" si="3"/>
        <v/>
      </c>
      <c r="Q751" s="155" t="str">
        <f t="shared" si="4"/>
        <v/>
      </c>
    </row>
    <row r="752" hidden="1">
      <c r="A752" s="156" t="str">
        <f t="shared" si="1"/>
        <v>1227544613</v>
      </c>
      <c r="B752" s="156">
        <v>12275.0</v>
      </c>
      <c r="C752" s="157">
        <v>0.4375</v>
      </c>
      <c r="D752" s="158" t="s">
        <v>1047</v>
      </c>
      <c r="E752" s="159">
        <v>14237.0</v>
      </c>
      <c r="F752" s="159">
        <v>44613.0</v>
      </c>
      <c r="G752" s="160" t="s">
        <v>86</v>
      </c>
      <c r="H752" s="160" t="s">
        <v>92</v>
      </c>
      <c r="I752" s="160" t="s">
        <v>101</v>
      </c>
      <c r="J752" s="160" t="s">
        <v>186</v>
      </c>
      <c r="K752" s="155"/>
      <c r="L752" s="155" t="s">
        <v>90</v>
      </c>
      <c r="M752" s="155"/>
      <c r="N752" s="155" t="str">
        <f t="shared" si="2"/>
        <v>1227544613</v>
      </c>
      <c r="O752" s="155"/>
      <c r="P752" s="155" t="str">
        <f t="shared" si="3"/>
        <v/>
      </c>
      <c r="Q752" s="155" t="str">
        <f t="shared" si="4"/>
        <v/>
      </c>
    </row>
    <row r="753" hidden="1">
      <c r="A753" s="156" t="str">
        <f t="shared" si="1"/>
        <v>1673944613</v>
      </c>
      <c r="B753" s="156">
        <v>16739.0</v>
      </c>
      <c r="C753" s="157">
        <v>0.4375</v>
      </c>
      <c r="D753" s="158" t="s">
        <v>1048</v>
      </c>
      <c r="E753" s="159">
        <v>16716.0</v>
      </c>
      <c r="F753" s="159">
        <v>44613.0</v>
      </c>
      <c r="G753" s="160" t="s">
        <v>86</v>
      </c>
      <c r="H753" s="160" t="s">
        <v>92</v>
      </c>
      <c r="I753" s="160" t="s">
        <v>93</v>
      </c>
      <c r="J753" s="160" t="s">
        <v>182</v>
      </c>
      <c r="K753" s="155"/>
      <c r="L753" s="155" t="s">
        <v>90</v>
      </c>
      <c r="M753" s="155"/>
      <c r="N753" s="155" t="str">
        <f t="shared" si="2"/>
        <v>1673944613</v>
      </c>
      <c r="O753" s="155"/>
      <c r="P753" s="155" t="str">
        <f t="shared" si="3"/>
        <v/>
      </c>
      <c r="Q753" s="155" t="str">
        <f t="shared" si="4"/>
        <v/>
      </c>
    </row>
    <row r="754" hidden="1">
      <c r="A754" s="156" t="str">
        <f t="shared" si="1"/>
        <v>1758144613</v>
      </c>
      <c r="B754" s="156">
        <v>17581.0</v>
      </c>
      <c r="C754" s="157">
        <v>0.4479166666666667</v>
      </c>
      <c r="D754" s="158" t="s">
        <v>1049</v>
      </c>
      <c r="E754" s="159">
        <v>29340.0</v>
      </c>
      <c r="F754" s="159">
        <v>44613.0</v>
      </c>
      <c r="G754" s="160" t="s">
        <v>96</v>
      </c>
      <c r="H754" s="160" t="s">
        <v>87</v>
      </c>
      <c r="I754" s="160" t="s">
        <v>97</v>
      </c>
      <c r="J754" s="160" t="s">
        <v>242</v>
      </c>
      <c r="K754" s="155"/>
      <c r="L754" s="155" t="s">
        <v>90</v>
      </c>
      <c r="M754" s="155"/>
      <c r="N754" s="155" t="str">
        <f t="shared" si="2"/>
        <v>1758144613</v>
      </c>
      <c r="O754" s="155"/>
      <c r="P754" s="155" t="str">
        <f t="shared" si="3"/>
        <v/>
      </c>
      <c r="Q754" s="155" t="str">
        <f t="shared" si="4"/>
        <v/>
      </c>
    </row>
    <row r="755" hidden="1">
      <c r="A755" s="156" t="str">
        <f t="shared" si="1"/>
        <v>1812544613</v>
      </c>
      <c r="B755" s="156">
        <v>18125.0</v>
      </c>
      <c r="C755" s="157">
        <v>0.4479166666666667</v>
      </c>
      <c r="D755" s="158" t="s">
        <v>1050</v>
      </c>
      <c r="E755" s="159">
        <v>29910.0</v>
      </c>
      <c r="F755" s="159">
        <v>44613.0</v>
      </c>
      <c r="G755" s="160" t="s">
        <v>96</v>
      </c>
      <c r="H755" s="160" t="s">
        <v>87</v>
      </c>
      <c r="I755" s="160" t="s">
        <v>97</v>
      </c>
      <c r="J755" s="160" t="s">
        <v>747</v>
      </c>
      <c r="K755" s="155"/>
      <c r="L755" s="155" t="s">
        <v>90</v>
      </c>
      <c r="M755" s="155"/>
      <c r="N755" s="155" t="str">
        <f t="shared" si="2"/>
        <v>1812544613</v>
      </c>
      <c r="O755" s="155"/>
      <c r="P755" s="155" t="str">
        <f t="shared" si="3"/>
        <v/>
      </c>
      <c r="Q755" s="155" t="str">
        <f t="shared" si="4"/>
        <v/>
      </c>
    </row>
    <row r="756" hidden="1">
      <c r="A756" s="156" t="str">
        <f t="shared" si="1"/>
        <v>1473844613</v>
      </c>
      <c r="B756" s="156">
        <v>14738.0</v>
      </c>
      <c r="C756" s="157">
        <v>0.4583333333333333</v>
      </c>
      <c r="D756" s="158" t="s">
        <v>1051</v>
      </c>
      <c r="E756" s="159">
        <v>23696.0</v>
      </c>
      <c r="F756" s="159">
        <v>44613.0</v>
      </c>
      <c r="G756" s="160" t="s">
        <v>112</v>
      </c>
      <c r="H756" s="160" t="s">
        <v>92</v>
      </c>
      <c r="I756" s="160" t="s">
        <v>101</v>
      </c>
      <c r="J756" s="160" t="s">
        <v>102</v>
      </c>
      <c r="K756" s="155"/>
      <c r="L756" s="155" t="s">
        <v>103</v>
      </c>
      <c r="M756" s="155"/>
      <c r="N756" s="155" t="str">
        <f t="shared" si="2"/>
        <v>1473844613</v>
      </c>
      <c r="O756" s="155"/>
      <c r="P756" s="155" t="str">
        <f t="shared" si="3"/>
        <v/>
      </c>
      <c r="Q756" s="155" t="str">
        <f t="shared" si="4"/>
        <v/>
      </c>
    </row>
    <row r="757" hidden="1">
      <c r="A757" s="156" t="str">
        <f t="shared" si="1"/>
        <v>1448344613</v>
      </c>
      <c r="B757" s="156">
        <v>14483.0</v>
      </c>
      <c r="C757" s="157">
        <v>0.4583333333333333</v>
      </c>
      <c r="D757" s="158" t="s">
        <v>1052</v>
      </c>
      <c r="E757" s="159">
        <v>22579.0</v>
      </c>
      <c r="F757" s="159">
        <v>44613.0</v>
      </c>
      <c r="G757" s="160" t="s">
        <v>112</v>
      </c>
      <c r="H757" s="160" t="s">
        <v>87</v>
      </c>
      <c r="I757" s="160" t="s">
        <v>88</v>
      </c>
      <c r="J757" s="160" t="s">
        <v>102</v>
      </c>
      <c r="K757" s="155"/>
      <c r="L757" s="155" t="s">
        <v>103</v>
      </c>
      <c r="M757" s="155"/>
      <c r="N757" s="155" t="str">
        <f t="shared" si="2"/>
        <v>1448344613</v>
      </c>
      <c r="O757" s="155"/>
      <c r="P757" s="155" t="str">
        <f t="shared" si="3"/>
        <v/>
      </c>
      <c r="Q757" s="155" t="str">
        <f t="shared" si="4"/>
        <v/>
      </c>
    </row>
    <row r="758" hidden="1">
      <c r="A758" s="156" t="str">
        <f t="shared" si="1"/>
        <v>1603544613</v>
      </c>
      <c r="B758" s="156">
        <v>16035.0</v>
      </c>
      <c r="C758" s="157">
        <v>0.4583333333333333</v>
      </c>
      <c r="D758" s="158" t="s">
        <v>1053</v>
      </c>
      <c r="E758" s="159">
        <v>19873.0</v>
      </c>
      <c r="F758" s="159">
        <v>44613.0</v>
      </c>
      <c r="G758" s="160" t="s">
        <v>86</v>
      </c>
      <c r="H758" s="160" t="s">
        <v>87</v>
      </c>
      <c r="I758" s="160" t="s">
        <v>97</v>
      </c>
      <c r="J758" s="160" t="s">
        <v>1054</v>
      </c>
      <c r="K758" s="155"/>
      <c r="L758" s="155" t="s">
        <v>90</v>
      </c>
      <c r="M758" s="155"/>
      <c r="N758" s="155" t="str">
        <f t="shared" si="2"/>
        <v>1603544613</v>
      </c>
      <c r="O758" s="155"/>
      <c r="P758" s="155" t="str">
        <f t="shared" si="3"/>
        <v/>
      </c>
      <c r="Q758" s="155" t="str">
        <f t="shared" si="4"/>
        <v/>
      </c>
    </row>
    <row r="759" hidden="1">
      <c r="A759" s="156" t="str">
        <f t="shared" si="1"/>
        <v>1138944613</v>
      </c>
      <c r="B759" s="156">
        <v>11389.0</v>
      </c>
      <c r="C759" s="157">
        <v>0.46875</v>
      </c>
      <c r="D759" s="158" t="s">
        <v>1055</v>
      </c>
      <c r="E759" s="159">
        <v>26165.0</v>
      </c>
      <c r="F759" s="159">
        <v>44613.0</v>
      </c>
      <c r="G759" s="160" t="s">
        <v>122</v>
      </c>
      <c r="H759" s="160" t="s">
        <v>92</v>
      </c>
      <c r="I759" s="160" t="s">
        <v>101</v>
      </c>
      <c r="J759" s="160" t="s">
        <v>89</v>
      </c>
      <c r="K759" s="155"/>
      <c r="L759" s="155" t="s">
        <v>90</v>
      </c>
      <c r="M759" s="155"/>
      <c r="N759" s="155" t="str">
        <f t="shared" si="2"/>
        <v>1138944613</v>
      </c>
      <c r="O759" s="155"/>
      <c r="P759" s="155" t="str">
        <f t="shared" si="3"/>
        <v/>
      </c>
      <c r="Q759" s="155" t="str">
        <f t="shared" si="4"/>
        <v/>
      </c>
    </row>
    <row r="760" hidden="1">
      <c r="A760" s="156" t="str">
        <f t="shared" si="1"/>
        <v>1613544613</v>
      </c>
      <c r="B760" s="156">
        <v>16135.0</v>
      </c>
      <c r="C760" s="157">
        <v>0.4791666666666667</v>
      </c>
      <c r="D760" s="158" t="s">
        <v>1056</v>
      </c>
      <c r="E760" s="159">
        <v>26455.0</v>
      </c>
      <c r="F760" s="159">
        <v>44613.0</v>
      </c>
      <c r="G760" s="160" t="s">
        <v>86</v>
      </c>
      <c r="H760" s="160" t="s">
        <v>87</v>
      </c>
      <c r="I760" s="160" t="s">
        <v>97</v>
      </c>
      <c r="J760" s="160" t="s">
        <v>117</v>
      </c>
      <c r="K760" s="155"/>
      <c r="L760" s="155" t="s">
        <v>90</v>
      </c>
      <c r="M760" s="155"/>
      <c r="N760" s="155" t="str">
        <f t="shared" si="2"/>
        <v>1613544613</v>
      </c>
      <c r="O760" s="155"/>
      <c r="P760" s="155" t="str">
        <f t="shared" si="3"/>
        <v/>
      </c>
      <c r="Q760" s="155" t="str">
        <f t="shared" si="4"/>
        <v/>
      </c>
    </row>
    <row r="761" hidden="1">
      <c r="A761" s="156" t="str">
        <f t="shared" si="1"/>
        <v>1602944613</v>
      </c>
      <c r="B761" s="156">
        <v>16029.0</v>
      </c>
      <c r="C761" s="157">
        <v>0.4895833333333333</v>
      </c>
      <c r="D761" s="158" t="s">
        <v>1057</v>
      </c>
      <c r="E761" s="159">
        <v>15431.0</v>
      </c>
      <c r="F761" s="159">
        <v>44613.0</v>
      </c>
      <c r="G761" s="160" t="s">
        <v>100</v>
      </c>
      <c r="H761" s="160" t="s">
        <v>87</v>
      </c>
      <c r="I761" s="160" t="s">
        <v>88</v>
      </c>
      <c r="J761" s="160" t="s">
        <v>224</v>
      </c>
      <c r="K761" s="155"/>
      <c r="L761" s="155" t="s">
        <v>103</v>
      </c>
      <c r="M761" s="155"/>
      <c r="N761" s="155" t="str">
        <f t="shared" si="2"/>
        <v>1602944613</v>
      </c>
      <c r="O761" s="155"/>
      <c r="P761" s="155" t="str">
        <f t="shared" si="3"/>
        <v/>
      </c>
      <c r="Q761" s="155" t="str">
        <f t="shared" si="4"/>
        <v/>
      </c>
    </row>
    <row r="762" hidden="1">
      <c r="A762" s="156" t="str">
        <f t="shared" si="1"/>
        <v>926544613</v>
      </c>
      <c r="B762" s="156">
        <v>9265.0</v>
      </c>
      <c r="C762" s="157">
        <v>0.5416666666666666</v>
      </c>
      <c r="D762" s="158" t="s">
        <v>1058</v>
      </c>
      <c r="E762" s="159">
        <v>22971.0</v>
      </c>
      <c r="F762" s="159">
        <v>44613.0</v>
      </c>
      <c r="G762" s="160" t="s">
        <v>86</v>
      </c>
      <c r="H762" s="160" t="s">
        <v>92</v>
      </c>
      <c r="I762" s="160" t="s">
        <v>101</v>
      </c>
      <c r="J762" s="160" t="s">
        <v>166</v>
      </c>
      <c r="K762" s="155"/>
      <c r="L762" s="155" t="s">
        <v>90</v>
      </c>
      <c r="M762" s="155"/>
      <c r="N762" s="155" t="str">
        <f t="shared" si="2"/>
        <v>926544613</v>
      </c>
      <c r="O762" s="155"/>
      <c r="P762" s="155" t="str">
        <f t="shared" si="3"/>
        <v/>
      </c>
      <c r="Q762" s="155" t="str">
        <f t="shared" si="4"/>
        <v/>
      </c>
    </row>
    <row r="763" hidden="1">
      <c r="A763" s="156" t="str">
        <f t="shared" si="1"/>
        <v>1388544613</v>
      </c>
      <c r="B763" s="156">
        <v>13885.0</v>
      </c>
      <c r="C763" s="157">
        <v>0.5416666666666666</v>
      </c>
      <c r="D763" s="158" t="s">
        <v>1059</v>
      </c>
      <c r="E763" s="159">
        <v>22542.0</v>
      </c>
      <c r="F763" s="159">
        <v>44613.0</v>
      </c>
      <c r="G763" s="160" t="s">
        <v>122</v>
      </c>
      <c r="H763" s="160" t="s">
        <v>92</v>
      </c>
      <c r="I763" s="160" t="s">
        <v>101</v>
      </c>
      <c r="J763" s="160" t="s">
        <v>117</v>
      </c>
      <c r="K763" s="155"/>
      <c r="L763" s="155" t="s">
        <v>90</v>
      </c>
      <c r="M763" s="155"/>
      <c r="N763" s="155" t="str">
        <f t="shared" si="2"/>
        <v>1388544613</v>
      </c>
      <c r="O763" s="155"/>
      <c r="P763" s="155" t="str">
        <f t="shared" si="3"/>
        <v/>
      </c>
      <c r="Q763" s="155" t="str">
        <f t="shared" si="4"/>
        <v/>
      </c>
    </row>
    <row r="764" hidden="1">
      <c r="A764" s="156" t="str">
        <f t="shared" si="1"/>
        <v>1425644613</v>
      </c>
      <c r="B764" s="156">
        <v>14256.0</v>
      </c>
      <c r="C764" s="157">
        <v>0.5416666666666666</v>
      </c>
      <c r="D764" s="158" t="s">
        <v>1060</v>
      </c>
      <c r="E764" s="159">
        <v>9908.0</v>
      </c>
      <c r="F764" s="159">
        <v>44613.0</v>
      </c>
      <c r="G764" s="160" t="s">
        <v>96</v>
      </c>
      <c r="H764" s="160" t="s">
        <v>87</v>
      </c>
      <c r="I764" s="160" t="s">
        <v>97</v>
      </c>
      <c r="J764" s="160" t="s">
        <v>89</v>
      </c>
      <c r="K764" s="155"/>
      <c r="L764" s="155" t="s">
        <v>90</v>
      </c>
      <c r="M764" s="155"/>
      <c r="N764" s="155" t="str">
        <f t="shared" si="2"/>
        <v>1425644613</v>
      </c>
      <c r="O764" s="155"/>
      <c r="P764" s="155" t="str">
        <f t="shared" si="3"/>
        <v/>
      </c>
      <c r="Q764" s="155" t="str">
        <f t="shared" si="4"/>
        <v/>
      </c>
    </row>
    <row r="765" hidden="1">
      <c r="A765" s="156" t="str">
        <f t="shared" si="1"/>
        <v>1815944613</v>
      </c>
      <c r="B765" s="156">
        <v>18159.0</v>
      </c>
      <c r="C765" s="157">
        <v>0.5416666666666666</v>
      </c>
      <c r="D765" s="158" t="s">
        <v>1061</v>
      </c>
      <c r="E765" s="159">
        <v>32054.0</v>
      </c>
      <c r="F765" s="159">
        <v>44613.0</v>
      </c>
      <c r="G765" s="160" t="s">
        <v>96</v>
      </c>
      <c r="H765" s="160" t="s">
        <v>87</v>
      </c>
      <c r="I765" s="160" t="s">
        <v>97</v>
      </c>
      <c r="J765" s="160" t="s">
        <v>117</v>
      </c>
      <c r="K765" s="155"/>
      <c r="L765" s="155" t="s">
        <v>90</v>
      </c>
      <c r="M765" s="155"/>
      <c r="N765" s="155" t="str">
        <f t="shared" si="2"/>
        <v>1815944613</v>
      </c>
      <c r="O765" s="155"/>
      <c r="P765" s="155" t="str">
        <f t="shared" si="3"/>
        <v/>
      </c>
      <c r="Q765" s="155" t="str">
        <f t="shared" si="4"/>
        <v/>
      </c>
    </row>
    <row r="766" hidden="1">
      <c r="A766" s="156" t="str">
        <f t="shared" si="1"/>
        <v>1204944613</v>
      </c>
      <c r="B766" s="156">
        <v>12049.0</v>
      </c>
      <c r="C766" s="157">
        <v>0.5520833333333334</v>
      </c>
      <c r="D766" s="158" t="s">
        <v>1062</v>
      </c>
      <c r="E766" s="159">
        <v>24229.0</v>
      </c>
      <c r="F766" s="159">
        <v>44613.0</v>
      </c>
      <c r="G766" s="160" t="s">
        <v>112</v>
      </c>
      <c r="H766" s="160" t="s">
        <v>92</v>
      </c>
      <c r="I766" s="160" t="s">
        <v>93</v>
      </c>
      <c r="J766" s="160" t="s">
        <v>1063</v>
      </c>
      <c r="K766" s="155"/>
      <c r="L766" s="155" t="s">
        <v>103</v>
      </c>
      <c r="M766" s="155"/>
      <c r="N766" s="155" t="str">
        <f t="shared" si="2"/>
        <v>1204944613</v>
      </c>
      <c r="O766" s="155"/>
      <c r="P766" s="155" t="str">
        <f t="shared" si="3"/>
        <v/>
      </c>
      <c r="Q766" s="155" t="str">
        <f t="shared" si="4"/>
        <v/>
      </c>
    </row>
    <row r="767" hidden="1">
      <c r="A767" s="156" t="str">
        <f t="shared" si="1"/>
        <v>1049844613</v>
      </c>
      <c r="B767" s="156">
        <v>10498.0</v>
      </c>
      <c r="C767" s="157">
        <v>0.5625</v>
      </c>
      <c r="D767" s="158" t="s">
        <v>1064</v>
      </c>
      <c r="E767" s="159">
        <v>28308.0</v>
      </c>
      <c r="F767" s="159">
        <v>44613.0</v>
      </c>
      <c r="G767" s="160" t="s">
        <v>112</v>
      </c>
      <c r="H767" s="160" t="s">
        <v>92</v>
      </c>
      <c r="I767" s="160" t="s">
        <v>101</v>
      </c>
      <c r="J767" s="160" t="s">
        <v>102</v>
      </c>
      <c r="K767" s="155"/>
      <c r="L767" s="155" t="s">
        <v>103</v>
      </c>
      <c r="M767" s="155"/>
      <c r="N767" s="155" t="str">
        <f t="shared" si="2"/>
        <v>1049844613</v>
      </c>
      <c r="O767" s="155"/>
      <c r="P767" s="155" t="str">
        <f t="shared" si="3"/>
        <v/>
      </c>
      <c r="Q767" s="155" t="str">
        <f t="shared" si="4"/>
        <v/>
      </c>
    </row>
    <row r="768" hidden="1">
      <c r="A768" s="156" t="str">
        <f t="shared" si="1"/>
        <v>1182944613</v>
      </c>
      <c r="B768" s="156">
        <v>11829.0</v>
      </c>
      <c r="C768" s="157">
        <v>0.5625</v>
      </c>
      <c r="D768" s="158" t="s">
        <v>1065</v>
      </c>
      <c r="E768" s="159">
        <v>23698.0</v>
      </c>
      <c r="F768" s="159">
        <v>44613.0</v>
      </c>
      <c r="G768" s="160" t="s">
        <v>112</v>
      </c>
      <c r="H768" s="160" t="s">
        <v>92</v>
      </c>
      <c r="I768" s="160" t="s">
        <v>101</v>
      </c>
      <c r="J768" s="160" t="s">
        <v>106</v>
      </c>
      <c r="K768" s="155"/>
      <c r="L768" s="155" t="s">
        <v>103</v>
      </c>
      <c r="M768" s="155"/>
      <c r="N768" s="155" t="str">
        <f t="shared" si="2"/>
        <v>1182944613</v>
      </c>
      <c r="O768" s="155"/>
      <c r="P768" s="155" t="str">
        <f t="shared" si="3"/>
        <v/>
      </c>
      <c r="Q768" s="155" t="str">
        <f t="shared" si="4"/>
        <v/>
      </c>
    </row>
    <row r="769" hidden="1">
      <c r="A769" s="156" t="str">
        <f t="shared" si="1"/>
        <v>1763744613</v>
      </c>
      <c r="B769" s="156">
        <v>17637.0</v>
      </c>
      <c r="C769" s="157">
        <v>0.5625</v>
      </c>
      <c r="D769" s="158" t="s">
        <v>1066</v>
      </c>
      <c r="E769" s="159">
        <v>21661.0</v>
      </c>
      <c r="F769" s="159">
        <v>44613.0</v>
      </c>
      <c r="G769" s="160" t="s">
        <v>122</v>
      </c>
      <c r="H769" s="160" t="s">
        <v>92</v>
      </c>
      <c r="I769" s="160" t="s">
        <v>93</v>
      </c>
      <c r="J769" s="160" t="s">
        <v>415</v>
      </c>
      <c r="K769" s="155"/>
      <c r="L769" s="155" t="s">
        <v>90</v>
      </c>
      <c r="M769" s="155"/>
      <c r="N769" s="155" t="str">
        <f t="shared" si="2"/>
        <v>1763744613</v>
      </c>
      <c r="O769" s="155"/>
      <c r="P769" s="155" t="str">
        <f t="shared" si="3"/>
        <v/>
      </c>
      <c r="Q769" s="155" t="str">
        <f t="shared" si="4"/>
        <v/>
      </c>
    </row>
    <row r="770" hidden="1">
      <c r="A770" s="156" t="str">
        <f t="shared" si="1"/>
        <v>1604544613</v>
      </c>
      <c r="B770" s="156">
        <v>16045.0</v>
      </c>
      <c r="C770" s="157">
        <v>0.5729166666666666</v>
      </c>
      <c r="D770" s="158" t="s">
        <v>1067</v>
      </c>
      <c r="E770" s="159">
        <v>24633.0</v>
      </c>
      <c r="F770" s="159">
        <v>44613.0</v>
      </c>
      <c r="G770" s="160" t="s">
        <v>112</v>
      </c>
      <c r="H770" s="160" t="s">
        <v>92</v>
      </c>
      <c r="I770" s="160" t="s">
        <v>93</v>
      </c>
      <c r="J770" s="160" t="s">
        <v>119</v>
      </c>
      <c r="K770" s="155"/>
      <c r="L770" s="155" t="s">
        <v>103</v>
      </c>
      <c r="M770" s="155"/>
      <c r="N770" s="155" t="str">
        <f t="shared" si="2"/>
        <v>1604544613</v>
      </c>
      <c r="O770" s="155"/>
      <c r="P770" s="155" t="str">
        <f t="shared" si="3"/>
        <v/>
      </c>
      <c r="Q770" s="155" t="str">
        <f t="shared" si="4"/>
        <v/>
      </c>
    </row>
    <row r="771" hidden="1">
      <c r="A771" s="156" t="str">
        <f t="shared" si="1"/>
        <v>1563844613</v>
      </c>
      <c r="B771" s="156">
        <v>15638.0</v>
      </c>
      <c r="C771" s="157">
        <v>0.5729166666666666</v>
      </c>
      <c r="D771" s="158" t="s">
        <v>1068</v>
      </c>
      <c r="E771" s="159">
        <v>18174.0</v>
      </c>
      <c r="F771" s="159">
        <v>44613.0</v>
      </c>
      <c r="G771" s="160" t="s">
        <v>112</v>
      </c>
      <c r="H771" s="160" t="s">
        <v>92</v>
      </c>
      <c r="I771" s="160" t="s">
        <v>101</v>
      </c>
      <c r="J771" s="160" t="s">
        <v>135</v>
      </c>
      <c r="K771" s="155"/>
      <c r="L771" s="155" t="s">
        <v>103</v>
      </c>
      <c r="M771" s="155"/>
      <c r="N771" s="155" t="str">
        <f t="shared" si="2"/>
        <v>1563844613</v>
      </c>
      <c r="O771" s="155"/>
      <c r="P771" s="155" t="str">
        <f t="shared" si="3"/>
        <v/>
      </c>
      <c r="Q771" s="155" t="str">
        <f t="shared" si="4"/>
        <v/>
      </c>
    </row>
    <row r="772" hidden="1">
      <c r="A772" s="156" t="str">
        <f t="shared" si="1"/>
        <v>1727144613</v>
      </c>
      <c r="B772" s="156">
        <v>17271.0</v>
      </c>
      <c r="C772" s="157">
        <v>0.5729166666666666</v>
      </c>
      <c r="D772" s="158" t="s">
        <v>1069</v>
      </c>
      <c r="E772" s="159">
        <v>30677.0</v>
      </c>
      <c r="F772" s="159">
        <v>44613.0</v>
      </c>
      <c r="G772" s="160" t="s">
        <v>100</v>
      </c>
      <c r="H772" s="160" t="s">
        <v>87</v>
      </c>
      <c r="I772" s="160" t="s">
        <v>88</v>
      </c>
      <c r="J772" s="160" t="s">
        <v>192</v>
      </c>
      <c r="K772" s="155"/>
      <c r="L772" s="155" t="s">
        <v>103</v>
      </c>
      <c r="M772" s="155"/>
      <c r="N772" s="155" t="str">
        <f t="shared" si="2"/>
        <v>1727144613</v>
      </c>
      <c r="O772" s="155"/>
      <c r="P772" s="155" t="str">
        <f t="shared" si="3"/>
        <v/>
      </c>
      <c r="Q772" s="155" t="str">
        <f t="shared" si="4"/>
        <v/>
      </c>
    </row>
    <row r="773" hidden="1">
      <c r="A773" s="156" t="str">
        <f t="shared" si="1"/>
        <v>1255644613</v>
      </c>
      <c r="B773" s="156">
        <v>12556.0</v>
      </c>
      <c r="C773" s="157">
        <v>0.5729166666666666</v>
      </c>
      <c r="D773" s="158" t="s">
        <v>1070</v>
      </c>
      <c r="E773" s="159">
        <v>17986.0</v>
      </c>
      <c r="F773" s="159">
        <v>44613.0</v>
      </c>
      <c r="G773" s="160" t="s">
        <v>86</v>
      </c>
      <c r="H773" s="160" t="s">
        <v>92</v>
      </c>
      <c r="I773" s="160" t="s">
        <v>101</v>
      </c>
      <c r="J773" s="160" t="s">
        <v>221</v>
      </c>
      <c r="K773" s="155"/>
      <c r="L773" s="155" t="s">
        <v>90</v>
      </c>
      <c r="M773" s="155"/>
      <c r="N773" s="155" t="str">
        <f t="shared" si="2"/>
        <v>1255644613</v>
      </c>
      <c r="O773" s="155"/>
      <c r="P773" s="155" t="str">
        <f t="shared" si="3"/>
        <v/>
      </c>
      <c r="Q773" s="155" t="str">
        <f t="shared" si="4"/>
        <v/>
      </c>
    </row>
    <row r="774" hidden="1">
      <c r="A774" s="156" t="str">
        <f t="shared" si="1"/>
        <v>1490044613</v>
      </c>
      <c r="B774" s="156">
        <v>14900.0</v>
      </c>
      <c r="C774" s="157">
        <v>0.5729166666666666</v>
      </c>
      <c r="D774" s="158" t="s">
        <v>1071</v>
      </c>
      <c r="E774" s="159">
        <v>23223.0</v>
      </c>
      <c r="F774" s="159">
        <v>44613.0</v>
      </c>
      <c r="G774" s="160" t="s">
        <v>122</v>
      </c>
      <c r="H774" s="160" t="s">
        <v>87</v>
      </c>
      <c r="I774" s="160" t="s">
        <v>97</v>
      </c>
      <c r="J774" s="160" t="s">
        <v>247</v>
      </c>
      <c r="K774" s="155"/>
      <c r="L774" s="155" t="s">
        <v>90</v>
      </c>
      <c r="M774" s="155"/>
      <c r="N774" s="155" t="str">
        <f t="shared" si="2"/>
        <v>1490044613</v>
      </c>
      <c r="O774" s="155"/>
      <c r="P774" s="155" t="str">
        <f t="shared" si="3"/>
        <v/>
      </c>
      <c r="Q774" s="155" t="str">
        <f t="shared" si="4"/>
        <v/>
      </c>
    </row>
    <row r="775" hidden="1">
      <c r="A775" s="156" t="str">
        <f t="shared" si="1"/>
        <v>1062344613</v>
      </c>
      <c r="B775" s="156">
        <v>10623.0</v>
      </c>
      <c r="C775" s="157">
        <v>0.5833333333333334</v>
      </c>
      <c r="D775" s="158" t="s">
        <v>1072</v>
      </c>
      <c r="E775" s="159">
        <v>21882.0</v>
      </c>
      <c r="F775" s="159">
        <v>44613.0</v>
      </c>
      <c r="G775" s="160" t="s">
        <v>122</v>
      </c>
      <c r="H775" s="160" t="s">
        <v>92</v>
      </c>
      <c r="I775" s="160" t="s">
        <v>93</v>
      </c>
      <c r="J775" s="160" t="s">
        <v>405</v>
      </c>
      <c r="K775" s="155"/>
      <c r="L775" s="155" t="s">
        <v>90</v>
      </c>
      <c r="M775" s="155"/>
      <c r="N775" s="155" t="str">
        <f t="shared" si="2"/>
        <v>1062344613</v>
      </c>
      <c r="O775" s="155"/>
      <c r="P775" s="155" t="str">
        <f t="shared" si="3"/>
        <v/>
      </c>
      <c r="Q775" s="155" t="str">
        <f t="shared" si="4"/>
        <v/>
      </c>
    </row>
    <row r="776" hidden="1">
      <c r="A776" s="156" t="str">
        <f t="shared" si="1"/>
        <v>1549144613</v>
      </c>
      <c r="B776" s="156">
        <v>15491.0</v>
      </c>
      <c r="C776" s="157">
        <v>0.59375</v>
      </c>
      <c r="D776" s="158" t="s">
        <v>1073</v>
      </c>
      <c r="E776" s="159">
        <v>17962.0</v>
      </c>
      <c r="F776" s="159">
        <v>44613.0</v>
      </c>
      <c r="G776" s="160" t="s">
        <v>129</v>
      </c>
      <c r="H776" s="160" t="s">
        <v>92</v>
      </c>
      <c r="I776" s="160" t="s">
        <v>93</v>
      </c>
      <c r="J776" s="160" t="s">
        <v>199</v>
      </c>
      <c r="K776" s="155"/>
      <c r="L776" s="155" t="s">
        <v>103</v>
      </c>
      <c r="M776" s="155"/>
      <c r="N776" s="155" t="str">
        <f t="shared" si="2"/>
        <v>1549144613</v>
      </c>
      <c r="O776" s="155"/>
      <c r="P776" s="155" t="str">
        <f t="shared" si="3"/>
        <v/>
      </c>
      <c r="Q776" s="155" t="str">
        <f t="shared" si="4"/>
        <v/>
      </c>
    </row>
    <row r="777" hidden="1">
      <c r="A777" s="156" t="str">
        <f t="shared" si="1"/>
        <v>1792944613</v>
      </c>
      <c r="B777" s="156">
        <v>17929.0</v>
      </c>
      <c r="C777" s="157">
        <v>0.59375</v>
      </c>
      <c r="D777" s="158" t="s">
        <v>1074</v>
      </c>
      <c r="E777" s="159">
        <v>15674.0</v>
      </c>
      <c r="F777" s="159">
        <v>44613.0</v>
      </c>
      <c r="G777" s="160" t="s">
        <v>112</v>
      </c>
      <c r="H777" s="160" t="s">
        <v>92</v>
      </c>
      <c r="I777" s="160" t="s">
        <v>101</v>
      </c>
      <c r="J777" s="160" t="s">
        <v>131</v>
      </c>
      <c r="K777" s="155"/>
      <c r="L777" s="155" t="s">
        <v>103</v>
      </c>
      <c r="M777" s="155"/>
      <c r="N777" s="155" t="str">
        <f t="shared" si="2"/>
        <v>1792944613</v>
      </c>
      <c r="O777" s="155"/>
      <c r="P777" s="155" t="str">
        <f t="shared" si="3"/>
        <v/>
      </c>
      <c r="Q777" s="155" t="str">
        <f t="shared" si="4"/>
        <v/>
      </c>
    </row>
    <row r="778" hidden="1">
      <c r="A778" s="156" t="str">
        <f t="shared" si="1"/>
        <v>1004744613</v>
      </c>
      <c r="B778" s="156">
        <v>10047.0</v>
      </c>
      <c r="C778" s="157">
        <v>0.59375</v>
      </c>
      <c r="D778" s="158" t="s">
        <v>1075</v>
      </c>
      <c r="E778" s="159">
        <v>24501.0</v>
      </c>
      <c r="F778" s="159">
        <v>44613.0</v>
      </c>
      <c r="G778" s="160" t="s">
        <v>122</v>
      </c>
      <c r="H778" s="160" t="s">
        <v>92</v>
      </c>
      <c r="I778" s="160" t="s">
        <v>93</v>
      </c>
      <c r="J778" s="160" t="s">
        <v>89</v>
      </c>
      <c r="K778" s="155"/>
      <c r="L778" s="155" t="s">
        <v>90</v>
      </c>
      <c r="M778" s="155"/>
      <c r="N778" s="155" t="str">
        <f t="shared" si="2"/>
        <v>1004744613</v>
      </c>
      <c r="O778" s="155"/>
      <c r="P778" s="155" t="str">
        <f t="shared" si="3"/>
        <v/>
      </c>
      <c r="Q778" s="155" t="str">
        <f t="shared" si="4"/>
        <v/>
      </c>
    </row>
    <row r="779" hidden="1">
      <c r="A779" s="156" t="str">
        <f t="shared" si="1"/>
        <v>1418544613</v>
      </c>
      <c r="B779" s="156">
        <v>14185.0</v>
      </c>
      <c r="C779" s="157">
        <v>0.59375</v>
      </c>
      <c r="D779" s="158" t="s">
        <v>1076</v>
      </c>
      <c r="E779" s="159">
        <v>9736.0</v>
      </c>
      <c r="F779" s="159">
        <v>44613.0</v>
      </c>
      <c r="G779" s="160" t="s">
        <v>86</v>
      </c>
      <c r="H779" s="160" t="s">
        <v>87</v>
      </c>
      <c r="I779" s="160" t="s">
        <v>88</v>
      </c>
      <c r="J779" s="160" t="s">
        <v>89</v>
      </c>
      <c r="K779" s="155"/>
      <c r="L779" s="155" t="s">
        <v>90</v>
      </c>
      <c r="M779" s="155"/>
      <c r="N779" s="155" t="str">
        <f t="shared" si="2"/>
        <v>1418544613</v>
      </c>
      <c r="O779" s="155"/>
      <c r="P779" s="155" t="str">
        <f t="shared" si="3"/>
        <v/>
      </c>
      <c r="Q779" s="155" t="str">
        <f t="shared" si="4"/>
        <v/>
      </c>
    </row>
    <row r="780" hidden="1">
      <c r="A780" s="156" t="str">
        <f t="shared" si="1"/>
        <v>1812744613</v>
      </c>
      <c r="B780" s="156">
        <v>18127.0</v>
      </c>
      <c r="C780" s="157">
        <v>0.59375</v>
      </c>
      <c r="D780" s="158" t="s">
        <v>1077</v>
      </c>
      <c r="E780" s="159">
        <v>31549.0</v>
      </c>
      <c r="F780" s="159">
        <v>44613.0</v>
      </c>
      <c r="G780" s="160" t="s">
        <v>96</v>
      </c>
      <c r="H780" s="160" t="s">
        <v>87</v>
      </c>
      <c r="I780" s="160" t="s">
        <v>97</v>
      </c>
      <c r="J780" s="160" t="s">
        <v>189</v>
      </c>
      <c r="K780" s="155"/>
      <c r="L780" s="155" t="s">
        <v>90</v>
      </c>
      <c r="M780" s="155"/>
      <c r="N780" s="155" t="str">
        <f t="shared" si="2"/>
        <v>1812744613</v>
      </c>
      <c r="O780" s="155"/>
      <c r="P780" s="155" t="str">
        <f t="shared" si="3"/>
        <v/>
      </c>
      <c r="Q780" s="155" t="str">
        <f t="shared" si="4"/>
        <v/>
      </c>
    </row>
    <row r="781" hidden="1">
      <c r="A781" s="156" t="str">
        <f t="shared" si="1"/>
        <v>1817844613</v>
      </c>
      <c r="B781" s="156">
        <v>18178.0</v>
      </c>
      <c r="C781" s="157">
        <v>0.59375</v>
      </c>
      <c r="D781" s="158" t="s">
        <v>1078</v>
      </c>
      <c r="E781" s="159">
        <v>30404.0</v>
      </c>
      <c r="F781" s="159">
        <v>44613.0</v>
      </c>
      <c r="G781" s="160" t="s">
        <v>96</v>
      </c>
      <c r="H781" s="160" t="s">
        <v>87</v>
      </c>
      <c r="I781" s="160" t="s">
        <v>97</v>
      </c>
      <c r="J781" s="160" t="s">
        <v>98</v>
      </c>
      <c r="K781" s="155"/>
      <c r="L781" s="155" t="s">
        <v>90</v>
      </c>
      <c r="M781" s="155"/>
      <c r="N781" s="155" t="str">
        <f t="shared" si="2"/>
        <v>1817844613</v>
      </c>
      <c r="O781" s="155"/>
      <c r="P781" s="155" t="str">
        <f t="shared" si="3"/>
        <v/>
      </c>
      <c r="Q781" s="155" t="str">
        <f t="shared" si="4"/>
        <v/>
      </c>
    </row>
    <row r="782" hidden="1">
      <c r="A782" s="156" t="str">
        <f t="shared" si="1"/>
        <v>1666344613</v>
      </c>
      <c r="B782" s="156">
        <v>16663.0</v>
      </c>
      <c r="C782" s="157">
        <v>0.6041666666666666</v>
      </c>
      <c r="D782" s="158" t="s">
        <v>1079</v>
      </c>
      <c r="E782" s="159">
        <v>23574.0</v>
      </c>
      <c r="F782" s="159">
        <v>44613.0</v>
      </c>
      <c r="G782" s="160" t="s">
        <v>100</v>
      </c>
      <c r="H782" s="160" t="s">
        <v>92</v>
      </c>
      <c r="I782" s="160" t="s">
        <v>93</v>
      </c>
      <c r="J782" s="160" t="s">
        <v>224</v>
      </c>
      <c r="K782" s="155"/>
      <c r="L782" s="155" t="s">
        <v>103</v>
      </c>
      <c r="M782" s="155"/>
      <c r="N782" s="155" t="str">
        <f t="shared" si="2"/>
        <v>1666344613</v>
      </c>
      <c r="O782" s="155"/>
      <c r="P782" s="155" t="str">
        <f t="shared" si="3"/>
        <v/>
      </c>
      <c r="Q782" s="155" t="str">
        <f t="shared" si="4"/>
        <v/>
      </c>
    </row>
    <row r="783" hidden="1">
      <c r="A783" s="156" t="str">
        <f t="shared" si="1"/>
        <v>1289144613</v>
      </c>
      <c r="B783" s="156">
        <v>12891.0</v>
      </c>
      <c r="C783" s="157">
        <v>0.6041666666666666</v>
      </c>
      <c r="D783" s="158" t="s">
        <v>1080</v>
      </c>
      <c r="E783" s="159">
        <v>11364.0</v>
      </c>
      <c r="F783" s="159">
        <v>44613.0</v>
      </c>
      <c r="G783" s="160" t="s">
        <v>112</v>
      </c>
      <c r="H783" s="160" t="s">
        <v>92</v>
      </c>
      <c r="I783" s="160" t="s">
        <v>93</v>
      </c>
      <c r="J783" s="160" t="s">
        <v>135</v>
      </c>
      <c r="K783" s="155"/>
      <c r="L783" s="155" t="s">
        <v>103</v>
      </c>
      <c r="M783" s="155"/>
      <c r="N783" s="155" t="str">
        <f t="shared" si="2"/>
        <v>1289144613</v>
      </c>
      <c r="O783" s="155"/>
      <c r="P783" s="155" t="str">
        <f t="shared" si="3"/>
        <v/>
      </c>
      <c r="Q783" s="155" t="str">
        <f t="shared" si="4"/>
        <v/>
      </c>
    </row>
    <row r="784" hidden="1">
      <c r="A784" s="156" t="str">
        <f t="shared" si="1"/>
        <v>936144613</v>
      </c>
      <c r="B784" s="156">
        <v>9361.0</v>
      </c>
      <c r="C784" s="157">
        <v>0.6041666666666666</v>
      </c>
      <c r="D784" s="158" t="s">
        <v>1081</v>
      </c>
      <c r="E784" s="159">
        <v>28389.0</v>
      </c>
      <c r="F784" s="159">
        <v>44613.0</v>
      </c>
      <c r="G784" s="160" t="s">
        <v>122</v>
      </c>
      <c r="H784" s="160" t="s">
        <v>92</v>
      </c>
      <c r="I784" s="160" t="s">
        <v>101</v>
      </c>
      <c r="J784" s="160" t="s">
        <v>174</v>
      </c>
      <c r="K784" s="155"/>
      <c r="L784" s="155" t="s">
        <v>90</v>
      </c>
      <c r="M784" s="155"/>
      <c r="N784" s="155" t="str">
        <f t="shared" si="2"/>
        <v>936144613</v>
      </c>
      <c r="O784" s="155"/>
      <c r="P784" s="155" t="str">
        <f t="shared" si="3"/>
        <v/>
      </c>
      <c r="Q784" s="155" t="str">
        <f t="shared" si="4"/>
        <v/>
      </c>
    </row>
    <row r="785" hidden="1">
      <c r="A785" s="156" t="str">
        <f t="shared" si="1"/>
        <v>1591044613</v>
      </c>
      <c r="B785" s="156">
        <v>15910.0</v>
      </c>
      <c r="C785" s="157">
        <v>0.625</v>
      </c>
      <c r="D785" s="158" t="s">
        <v>1082</v>
      </c>
      <c r="E785" s="159">
        <v>23715.0</v>
      </c>
      <c r="F785" s="159">
        <v>44613.0</v>
      </c>
      <c r="G785" s="160" t="s">
        <v>86</v>
      </c>
      <c r="H785" s="160" t="s">
        <v>92</v>
      </c>
      <c r="I785" s="160" t="s">
        <v>101</v>
      </c>
      <c r="J785" s="160" t="s">
        <v>147</v>
      </c>
      <c r="K785" s="155"/>
      <c r="L785" s="155" t="s">
        <v>90</v>
      </c>
      <c r="M785" s="155"/>
      <c r="N785" s="155" t="str">
        <f t="shared" si="2"/>
        <v>1591044613</v>
      </c>
      <c r="O785" s="155"/>
      <c r="P785" s="155" t="str">
        <f t="shared" si="3"/>
        <v/>
      </c>
      <c r="Q785" s="155" t="str">
        <f t="shared" si="4"/>
        <v/>
      </c>
    </row>
    <row r="786" hidden="1">
      <c r="A786" s="156" t="str">
        <f t="shared" si="1"/>
        <v>940744613</v>
      </c>
      <c r="B786" s="156">
        <v>9407.0</v>
      </c>
      <c r="C786" s="157">
        <v>0.6458333333333334</v>
      </c>
      <c r="D786" s="158" t="s">
        <v>1083</v>
      </c>
      <c r="E786" s="159">
        <v>20817.0</v>
      </c>
      <c r="F786" s="159">
        <v>44613.0</v>
      </c>
      <c r="G786" s="160" t="s">
        <v>112</v>
      </c>
      <c r="H786" s="160" t="s">
        <v>92</v>
      </c>
      <c r="I786" s="160" t="s">
        <v>93</v>
      </c>
      <c r="J786" s="160" t="s">
        <v>199</v>
      </c>
      <c r="K786" s="155"/>
      <c r="L786" s="155" t="s">
        <v>103</v>
      </c>
      <c r="M786" s="155"/>
      <c r="N786" s="155" t="str">
        <f t="shared" si="2"/>
        <v>940744613</v>
      </c>
      <c r="O786" s="155"/>
      <c r="P786" s="155" t="str">
        <f t="shared" si="3"/>
        <v/>
      </c>
      <c r="Q786" s="155" t="str">
        <f t="shared" si="4"/>
        <v/>
      </c>
    </row>
    <row r="787" hidden="1">
      <c r="A787" s="156" t="str">
        <f t="shared" si="1"/>
        <v>924244613</v>
      </c>
      <c r="B787" s="156">
        <v>9242.0</v>
      </c>
      <c r="C787" s="157">
        <v>0.6458333333333334</v>
      </c>
      <c r="D787" s="158" t="s">
        <v>1084</v>
      </c>
      <c r="E787" s="159">
        <v>20485.0</v>
      </c>
      <c r="F787" s="159">
        <v>44613.0</v>
      </c>
      <c r="G787" s="160" t="s">
        <v>86</v>
      </c>
      <c r="H787" s="160" t="s">
        <v>87</v>
      </c>
      <c r="I787" s="160" t="s">
        <v>97</v>
      </c>
      <c r="J787" s="160" t="s">
        <v>218</v>
      </c>
      <c r="K787" s="155"/>
      <c r="L787" s="155" t="s">
        <v>90</v>
      </c>
      <c r="M787" s="155"/>
      <c r="N787" s="155" t="str">
        <f t="shared" si="2"/>
        <v>924244613</v>
      </c>
      <c r="O787" s="155"/>
      <c r="P787" s="155" t="str">
        <f t="shared" si="3"/>
        <v/>
      </c>
      <c r="Q787" s="155" t="str">
        <f t="shared" si="4"/>
        <v/>
      </c>
    </row>
    <row r="788" hidden="1">
      <c r="A788" s="156" t="str">
        <f t="shared" si="1"/>
        <v>1169044613</v>
      </c>
      <c r="B788" s="156">
        <v>11690.0</v>
      </c>
      <c r="C788" s="157">
        <v>0.6458333333333334</v>
      </c>
      <c r="D788" s="158" t="s">
        <v>1085</v>
      </c>
      <c r="E788" s="159">
        <v>16779.0</v>
      </c>
      <c r="F788" s="159">
        <v>44613.0</v>
      </c>
      <c r="G788" s="160" t="s">
        <v>86</v>
      </c>
      <c r="H788" s="160" t="s">
        <v>87</v>
      </c>
      <c r="I788" s="160" t="s">
        <v>88</v>
      </c>
      <c r="J788" s="160" t="s">
        <v>89</v>
      </c>
      <c r="K788" s="155"/>
      <c r="L788" s="155" t="s">
        <v>90</v>
      </c>
      <c r="M788" s="155"/>
      <c r="N788" s="155" t="str">
        <f t="shared" si="2"/>
        <v>1169044613</v>
      </c>
      <c r="O788" s="155"/>
      <c r="P788" s="155" t="str">
        <f t="shared" si="3"/>
        <v/>
      </c>
      <c r="Q788" s="155" t="str">
        <f t="shared" si="4"/>
        <v/>
      </c>
    </row>
    <row r="789" hidden="1">
      <c r="A789" s="156" t="str">
        <f t="shared" si="1"/>
        <v>1418444613</v>
      </c>
      <c r="B789" s="156">
        <v>14184.0</v>
      </c>
      <c r="C789" s="157">
        <v>0.6458333333333334</v>
      </c>
      <c r="D789" s="158" t="s">
        <v>1086</v>
      </c>
      <c r="E789" s="159">
        <v>21084.0</v>
      </c>
      <c r="F789" s="159">
        <v>44613.0</v>
      </c>
      <c r="G789" s="160" t="s">
        <v>122</v>
      </c>
      <c r="H789" s="160" t="s">
        <v>92</v>
      </c>
      <c r="I789" s="160" t="s">
        <v>93</v>
      </c>
      <c r="J789" s="160" t="s">
        <v>166</v>
      </c>
      <c r="K789" s="155"/>
      <c r="L789" s="155" t="s">
        <v>90</v>
      </c>
      <c r="M789" s="155"/>
      <c r="N789" s="155" t="str">
        <f t="shared" si="2"/>
        <v>1418444613</v>
      </c>
      <c r="O789" s="155"/>
      <c r="P789" s="155" t="str">
        <f t="shared" si="3"/>
        <v/>
      </c>
      <c r="Q789" s="155" t="str">
        <f t="shared" si="4"/>
        <v/>
      </c>
    </row>
    <row r="790" hidden="1">
      <c r="A790" s="156" t="str">
        <f t="shared" si="1"/>
        <v>1135744614</v>
      </c>
      <c r="B790" s="156">
        <v>11357.0</v>
      </c>
      <c r="C790" s="157">
        <v>0.3333333333333333</v>
      </c>
      <c r="D790" s="158" t="s">
        <v>1087</v>
      </c>
      <c r="E790" s="159">
        <v>14592.0</v>
      </c>
      <c r="F790" s="159">
        <v>44614.0</v>
      </c>
      <c r="G790" s="160" t="s">
        <v>122</v>
      </c>
      <c r="H790" s="160" t="s">
        <v>92</v>
      </c>
      <c r="I790" s="160" t="s">
        <v>101</v>
      </c>
      <c r="J790" s="160" t="s">
        <v>89</v>
      </c>
      <c r="K790" s="155"/>
      <c r="L790" s="155" t="s">
        <v>90</v>
      </c>
      <c r="M790" s="155"/>
      <c r="N790" s="155" t="str">
        <f t="shared" si="2"/>
        <v>1135744614</v>
      </c>
      <c r="O790" s="155"/>
      <c r="P790" s="155" t="str">
        <f t="shared" si="3"/>
        <v/>
      </c>
      <c r="Q790" s="155" t="str">
        <f t="shared" si="4"/>
        <v/>
      </c>
    </row>
    <row r="791" hidden="1">
      <c r="A791" s="156" t="str">
        <f t="shared" si="1"/>
        <v>1557044614</v>
      </c>
      <c r="B791" s="156">
        <v>15570.0</v>
      </c>
      <c r="C791" s="157">
        <v>0.3333333333333333</v>
      </c>
      <c r="D791" s="158" t="s">
        <v>1088</v>
      </c>
      <c r="E791" s="159">
        <v>19023.0</v>
      </c>
      <c r="F791" s="159">
        <v>44614.0</v>
      </c>
      <c r="G791" s="160" t="s">
        <v>86</v>
      </c>
      <c r="H791" s="160" t="s">
        <v>87</v>
      </c>
      <c r="I791" s="160" t="s">
        <v>88</v>
      </c>
      <c r="J791" s="160" t="s">
        <v>89</v>
      </c>
      <c r="K791" s="155"/>
      <c r="L791" s="155" t="s">
        <v>90</v>
      </c>
      <c r="M791" s="155"/>
      <c r="N791" s="155" t="str">
        <f t="shared" si="2"/>
        <v>1557044614</v>
      </c>
      <c r="O791" s="155"/>
      <c r="P791" s="155" t="str">
        <f t="shared" si="3"/>
        <v/>
      </c>
      <c r="Q791" s="155" t="str">
        <f t="shared" si="4"/>
        <v/>
      </c>
    </row>
    <row r="792" hidden="1">
      <c r="A792" s="156" t="str">
        <f t="shared" si="1"/>
        <v>1816844614</v>
      </c>
      <c r="B792" s="156">
        <v>18168.0</v>
      </c>
      <c r="C792" s="157">
        <v>0.34375</v>
      </c>
      <c r="D792" s="158" t="s">
        <v>1089</v>
      </c>
      <c r="E792" s="159">
        <v>19508.0</v>
      </c>
      <c r="F792" s="159">
        <v>44614.0</v>
      </c>
      <c r="G792" s="160" t="s">
        <v>108</v>
      </c>
      <c r="H792" s="160" t="s">
        <v>87</v>
      </c>
      <c r="I792" s="160" t="s">
        <v>97</v>
      </c>
      <c r="J792" s="160" t="s">
        <v>102</v>
      </c>
      <c r="K792" s="155"/>
      <c r="L792" s="155" t="s">
        <v>103</v>
      </c>
      <c r="M792" s="155"/>
      <c r="N792" s="155" t="str">
        <f t="shared" si="2"/>
        <v>1816844614</v>
      </c>
      <c r="O792" s="155"/>
      <c r="P792" s="155" t="str">
        <f t="shared" si="3"/>
        <v/>
      </c>
      <c r="Q792" s="155" t="str">
        <f t="shared" si="4"/>
        <v/>
      </c>
    </row>
    <row r="793" hidden="1">
      <c r="A793" s="156" t="str">
        <f t="shared" si="1"/>
        <v>1816744614</v>
      </c>
      <c r="B793" s="156">
        <v>18167.0</v>
      </c>
      <c r="C793" s="157">
        <v>0.34375</v>
      </c>
      <c r="D793" s="158" t="s">
        <v>1090</v>
      </c>
      <c r="E793" s="159">
        <v>24539.0</v>
      </c>
      <c r="F793" s="159">
        <v>44614.0</v>
      </c>
      <c r="G793" s="160" t="s">
        <v>96</v>
      </c>
      <c r="H793" s="160" t="s">
        <v>87</v>
      </c>
      <c r="I793" s="160" t="s">
        <v>97</v>
      </c>
      <c r="J793" s="160" t="s">
        <v>98</v>
      </c>
      <c r="K793" s="155"/>
      <c r="L793" s="155" t="s">
        <v>90</v>
      </c>
      <c r="M793" s="155"/>
      <c r="N793" s="155" t="str">
        <f t="shared" si="2"/>
        <v>1816744614</v>
      </c>
      <c r="O793" s="155"/>
      <c r="P793" s="155" t="str">
        <f t="shared" si="3"/>
        <v/>
      </c>
      <c r="Q793" s="155" t="str">
        <f t="shared" si="4"/>
        <v/>
      </c>
    </row>
    <row r="794" hidden="1">
      <c r="A794" s="156" t="str">
        <f t="shared" si="1"/>
        <v>1559544614</v>
      </c>
      <c r="B794" s="156">
        <v>15595.0</v>
      </c>
      <c r="C794" s="157">
        <v>0.3541666666666667</v>
      </c>
      <c r="D794" s="158" t="s">
        <v>1091</v>
      </c>
      <c r="E794" s="159">
        <v>16882.0</v>
      </c>
      <c r="F794" s="159">
        <v>44614.0</v>
      </c>
      <c r="G794" s="160" t="s">
        <v>112</v>
      </c>
      <c r="H794" s="160" t="s">
        <v>92</v>
      </c>
      <c r="I794" s="160" t="s">
        <v>101</v>
      </c>
      <c r="J794" s="160" t="s">
        <v>119</v>
      </c>
      <c r="K794" s="155"/>
      <c r="L794" s="155" t="s">
        <v>103</v>
      </c>
      <c r="M794" s="155"/>
      <c r="N794" s="155" t="str">
        <f t="shared" si="2"/>
        <v>1559544614</v>
      </c>
      <c r="O794" s="155"/>
      <c r="P794" s="155" t="str">
        <f t="shared" si="3"/>
        <v/>
      </c>
      <c r="Q794" s="155" t="str">
        <f t="shared" si="4"/>
        <v/>
      </c>
    </row>
    <row r="795" hidden="1">
      <c r="A795" s="156" t="str">
        <f t="shared" si="1"/>
        <v>1383044614</v>
      </c>
      <c r="B795" s="156">
        <v>13830.0</v>
      </c>
      <c r="C795" s="157">
        <v>0.3541666666666667</v>
      </c>
      <c r="D795" s="158" t="s">
        <v>1092</v>
      </c>
      <c r="E795" s="159">
        <v>29294.0</v>
      </c>
      <c r="F795" s="159">
        <v>44614.0</v>
      </c>
      <c r="G795" s="160" t="s">
        <v>122</v>
      </c>
      <c r="H795" s="160" t="s">
        <v>92</v>
      </c>
      <c r="I795" s="160" t="s">
        <v>101</v>
      </c>
      <c r="J795" s="160" t="s">
        <v>89</v>
      </c>
      <c r="K795" s="155"/>
      <c r="L795" s="155" t="s">
        <v>90</v>
      </c>
      <c r="M795" s="155"/>
      <c r="N795" s="155" t="str">
        <f t="shared" si="2"/>
        <v>1383044614</v>
      </c>
      <c r="O795" s="155"/>
      <c r="P795" s="155" t="str">
        <f t="shared" si="3"/>
        <v/>
      </c>
      <c r="Q795" s="155" t="str">
        <f t="shared" si="4"/>
        <v/>
      </c>
    </row>
    <row r="796" hidden="1">
      <c r="A796" s="156" t="str">
        <f t="shared" si="1"/>
        <v>1561144614</v>
      </c>
      <c r="B796" s="156">
        <v>15611.0</v>
      </c>
      <c r="C796" s="157">
        <v>0.3541666666666667</v>
      </c>
      <c r="D796" s="158" t="s">
        <v>1093</v>
      </c>
      <c r="E796" s="159">
        <v>21765.0</v>
      </c>
      <c r="F796" s="159">
        <v>44614.0</v>
      </c>
      <c r="G796" s="160" t="s">
        <v>86</v>
      </c>
      <c r="H796" s="160" t="s">
        <v>92</v>
      </c>
      <c r="I796" s="160" t="s">
        <v>93</v>
      </c>
      <c r="J796" s="160" t="s">
        <v>186</v>
      </c>
      <c r="K796" s="155"/>
      <c r="L796" s="155" t="s">
        <v>90</v>
      </c>
      <c r="M796" s="155"/>
      <c r="N796" s="155" t="str">
        <f t="shared" si="2"/>
        <v>1561144614</v>
      </c>
      <c r="O796" s="155"/>
      <c r="P796" s="155" t="str">
        <f t="shared" si="3"/>
        <v/>
      </c>
      <c r="Q796" s="155" t="str">
        <f t="shared" si="4"/>
        <v/>
      </c>
    </row>
    <row r="797" hidden="1">
      <c r="A797" s="156" t="str">
        <f t="shared" si="1"/>
        <v>1531544614</v>
      </c>
      <c r="B797" s="156">
        <v>15315.0</v>
      </c>
      <c r="C797" s="157">
        <v>0.375</v>
      </c>
      <c r="D797" s="158" t="s">
        <v>1094</v>
      </c>
      <c r="E797" s="159">
        <v>23045.0</v>
      </c>
      <c r="F797" s="159">
        <v>44614.0</v>
      </c>
      <c r="G797" s="160" t="s">
        <v>100</v>
      </c>
      <c r="H797" s="160" t="s">
        <v>92</v>
      </c>
      <c r="I797" s="160" t="s">
        <v>93</v>
      </c>
      <c r="J797" s="160" t="s">
        <v>106</v>
      </c>
      <c r="K797" s="155"/>
      <c r="L797" s="155" t="s">
        <v>103</v>
      </c>
      <c r="M797" s="155"/>
      <c r="N797" s="155" t="str">
        <f t="shared" si="2"/>
        <v>1531544614</v>
      </c>
      <c r="O797" s="155"/>
      <c r="P797" s="155" t="str">
        <f t="shared" si="3"/>
        <v/>
      </c>
      <c r="Q797" s="155" t="str">
        <f t="shared" si="4"/>
        <v/>
      </c>
    </row>
    <row r="798" hidden="1">
      <c r="A798" s="156" t="str">
        <f t="shared" si="1"/>
        <v>1771044614</v>
      </c>
      <c r="B798" s="156">
        <v>17710.0</v>
      </c>
      <c r="C798" s="157">
        <v>0.3854166666666667</v>
      </c>
      <c r="D798" s="158" t="s">
        <v>1095</v>
      </c>
      <c r="E798" s="159">
        <v>19920.0</v>
      </c>
      <c r="F798" s="159">
        <v>44614.0</v>
      </c>
      <c r="G798" s="160" t="s">
        <v>112</v>
      </c>
      <c r="H798" s="160" t="s">
        <v>87</v>
      </c>
      <c r="I798" s="160" t="s">
        <v>88</v>
      </c>
      <c r="J798" s="160" t="s">
        <v>119</v>
      </c>
      <c r="K798" s="155"/>
      <c r="L798" s="155" t="s">
        <v>103</v>
      </c>
      <c r="M798" s="155"/>
      <c r="N798" s="155" t="str">
        <f t="shared" si="2"/>
        <v>1771044614</v>
      </c>
      <c r="O798" s="155"/>
      <c r="P798" s="155" t="str">
        <f t="shared" si="3"/>
        <v/>
      </c>
      <c r="Q798" s="155" t="str">
        <f t="shared" si="4"/>
        <v/>
      </c>
    </row>
    <row r="799" hidden="1">
      <c r="A799" s="156" t="str">
        <f t="shared" si="1"/>
        <v>1120744614</v>
      </c>
      <c r="B799" s="156">
        <v>11207.0</v>
      </c>
      <c r="C799" s="157">
        <v>0.3854166666666667</v>
      </c>
      <c r="D799" s="158" t="s">
        <v>1096</v>
      </c>
      <c r="E799" s="159">
        <v>9739.0</v>
      </c>
      <c r="F799" s="159">
        <v>44614.0</v>
      </c>
      <c r="G799" s="160" t="s">
        <v>86</v>
      </c>
      <c r="H799" s="160" t="s">
        <v>92</v>
      </c>
      <c r="I799" s="160" t="s">
        <v>93</v>
      </c>
      <c r="J799" s="160" t="s">
        <v>89</v>
      </c>
      <c r="K799" s="155"/>
      <c r="L799" s="155" t="s">
        <v>90</v>
      </c>
      <c r="M799" s="155"/>
      <c r="N799" s="155" t="str">
        <f t="shared" si="2"/>
        <v>1120744614</v>
      </c>
      <c r="O799" s="155"/>
      <c r="P799" s="155" t="str">
        <f t="shared" si="3"/>
        <v/>
      </c>
      <c r="Q799" s="155" t="str">
        <f t="shared" si="4"/>
        <v/>
      </c>
    </row>
    <row r="800" hidden="1">
      <c r="A800" s="156" t="str">
        <f t="shared" si="1"/>
        <v>1801744614</v>
      </c>
      <c r="B800" s="156">
        <v>18017.0</v>
      </c>
      <c r="C800" s="157">
        <v>0.3958333333333333</v>
      </c>
      <c r="D800" s="158" t="s">
        <v>1097</v>
      </c>
      <c r="E800" s="159">
        <v>24651.0</v>
      </c>
      <c r="F800" s="159">
        <v>44614.0</v>
      </c>
      <c r="G800" s="160" t="s">
        <v>108</v>
      </c>
      <c r="H800" s="160" t="s">
        <v>87</v>
      </c>
      <c r="I800" s="160" t="s">
        <v>97</v>
      </c>
      <c r="J800" s="160" t="s">
        <v>131</v>
      </c>
      <c r="K800" s="155"/>
      <c r="L800" s="155" t="s">
        <v>103</v>
      </c>
      <c r="M800" s="155"/>
      <c r="N800" s="155" t="str">
        <f t="shared" si="2"/>
        <v>1801744614</v>
      </c>
      <c r="O800" s="155"/>
      <c r="P800" s="155" t="str">
        <f t="shared" si="3"/>
        <v/>
      </c>
      <c r="Q800" s="155" t="str">
        <f t="shared" si="4"/>
        <v/>
      </c>
    </row>
    <row r="801" hidden="1">
      <c r="A801" s="156" t="str">
        <f t="shared" si="1"/>
        <v>1437344614</v>
      </c>
      <c r="B801" s="156">
        <v>14373.0</v>
      </c>
      <c r="C801" s="157">
        <v>0.3958333333333333</v>
      </c>
      <c r="D801" s="158" t="s">
        <v>1098</v>
      </c>
      <c r="E801" s="159">
        <v>28183.0</v>
      </c>
      <c r="F801" s="159">
        <v>44614.0</v>
      </c>
      <c r="G801" s="160" t="s">
        <v>122</v>
      </c>
      <c r="H801" s="160" t="s">
        <v>92</v>
      </c>
      <c r="I801" s="160" t="s">
        <v>93</v>
      </c>
      <c r="J801" s="160" t="s">
        <v>98</v>
      </c>
      <c r="K801" s="155"/>
      <c r="L801" s="155" t="s">
        <v>90</v>
      </c>
      <c r="M801" s="155"/>
      <c r="N801" s="155" t="str">
        <f t="shared" si="2"/>
        <v>1437344614</v>
      </c>
      <c r="O801" s="155"/>
      <c r="P801" s="155" t="str">
        <f t="shared" si="3"/>
        <v/>
      </c>
      <c r="Q801" s="155" t="str">
        <f t="shared" si="4"/>
        <v/>
      </c>
    </row>
    <row r="802" hidden="1">
      <c r="A802" s="156" t="str">
        <f t="shared" si="1"/>
        <v>1624544614</v>
      </c>
      <c r="B802" s="156">
        <v>16245.0</v>
      </c>
      <c r="C802" s="157">
        <v>0.3958333333333333</v>
      </c>
      <c r="D802" s="158" t="s">
        <v>1099</v>
      </c>
      <c r="E802" s="159">
        <v>22836.0</v>
      </c>
      <c r="F802" s="159">
        <v>44614.0</v>
      </c>
      <c r="G802" s="160" t="s">
        <v>122</v>
      </c>
      <c r="H802" s="160" t="s">
        <v>92</v>
      </c>
      <c r="I802" s="160" t="s">
        <v>101</v>
      </c>
      <c r="J802" s="160" t="s">
        <v>137</v>
      </c>
      <c r="K802" s="155"/>
      <c r="L802" s="155" t="s">
        <v>90</v>
      </c>
      <c r="M802" s="155"/>
      <c r="N802" s="155" t="str">
        <f t="shared" si="2"/>
        <v>1624544614</v>
      </c>
      <c r="O802" s="155"/>
      <c r="P802" s="155" t="str">
        <f t="shared" si="3"/>
        <v/>
      </c>
      <c r="Q802" s="155" t="str">
        <f t="shared" si="4"/>
        <v/>
      </c>
    </row>
    <row r="803" hidden="1">
      <c r="A803" s="156" t="str">
        <f t="shared" si="1"/>
        <v>1816044614</v>
      </c>
      <c r="B803" s="156">
        <v>18160.0</v>
      </c>
      <c r="C803" s="157">
        <v>0.3958333333333333</v>
      </c>
      <c r="D803" s="158" t="s">
        <v>1100</v>
      </c>
      <c r="E803" s="159">
        <v>24722.0</v>
      </c>
      <c r="F803" s="159">
        <v>44614.0</v>
      </c>
      <c r="G803" s="160" t="s">
        <v>96</v>
      </c>
      <c r="H803" s="160" t="s">
        <v>87</v>
      </c>
      <c r="I803" s="160" t="s">
        <v>97</v>
      </c>
      <c r="J803" s="160" t="s">
        <v>405</v>
      </c>
      <c r="K803" s="155"/>
      <c r="L803" s="155" t="s">
        <v>90</v>
      </c>
      <c r="M803" s="155"/>
      <c r="N803" s="155" t="str">
        <f t="shared" si="2"/>
        <v>1816044614</v>
      </c>
      <c r="O803" s="155"/>
      <c r="P803" s="155" t="str">
        <f t="shared" si="3"/>
        <v/>
      </c>
      <c r="Q803" s="155" t="str">
        <f t="shared" si="4"/>
        <v/>
      </c>
    </row>
    <row r="804" hidden="1">
      <c r="A804" s="156" t="str">
        <f t="shared" si="1"/>
        <v>1818544614</v>
      </c>
      <c r="B804" s="156">
        <v>18185.0</v>
      </c>
      <c r="C804" s="157">
        <v>0.3958333333333333</v>
      </c>
      <c r="D804" s="158" t="s">
        <v>1101</v>
      </c>
      <c r="E804" s="159">
        <v>29783.0</v>
      </c>
      <c r="F804" s="159">
        <v>44614.0</v>
      </c>
      <c r="G804" s="160" t="s">
        <v>96</v>
      </c>
      <c r="H804" s="160" t="s">
        <v>87</v>
      </c>
      <c r="I804" s="160" t="s">
        <v>97</v>
      </c>
      <c r="J804" s="160" t="s">
        <v>179</v>
      </c>
      <c r="K804" s="155"/>
      <c r="L804" s="155" t="s">
        <v>90</v>
      </c>
      <c r="M804" s="155"/>
      <c r="N804" s="155" t="str">
        <f t="shared" si="2"/>
        <v>1818544614</v>
      </c>
      <c r="O804" s="155"/>
      <c r="P804" s="155" t="str">
        <f t="shared" si="3"/>
        <v/>
      </c>
      <c r="Q804" s="155" t="str">
        <f t="shared" si="4"/>
        <v/>
      </c>
    </row>
    <row r="805" hidden="1">
      <c r="A805" s="156" t="str">
        <f t="shared" si="1"/>
        <v>1753344614</v>
      </c>
      <c r="B805" s="156">
        <v>17533.0</v>
      </c>
      <c r="C805" s="157">
        <v>0.40625</v>
      </c>
      <c r="D805" s="158" t="s">
        <v>1102</v>
      </c>
      <c r="E805" s="159">
        <v>24130.0</v>
      </c>
      <c r="F805" s="159">
        <v>44614.0</v>
      </c>
      <c r="G805" s="160" t="s">
        <v>129</v>
      </c>
      <c r="H805" s="160" t="s">
        <v>92</v>
      </c>
      <c r="I805" s="160" t="s">
        <v>93</v>
      </c>
      <c r="J805" s="160" t="s">
        <v>813</v>
      </c>
      <c r="K805" s="155"/>
      <c r="L805" s="155" t="s">
        <v>103</v>
      </c>
      <c r="M805" s="155"/>
      <c r="N805" s="155" t="str">
        <f t="shared" si="2"/>
        <v>1753344614</v>
      </c>
      <c r="O805" s="155"/>
      <c r="P805" s="155" t="str">
        <f t="shared" si="3"/>
        <v/>
      </c>
      <c r="Q805" s="155" t="str">
        <f t="shared" si="4"/>
        <v/>
      </c>
    </row>
    <row r="806" hidden="1">
      <c r="A806" s="156" t="str">
        <f t="shared" si="1"/>
        <v>949244614</v>
      </c>
      <c r="B806" s="156">
        <v>9492.0</v>
      </c>
      <c r="C806" s="157">
        <v>0.40625</v>
      </c>
      <c r="D806" s="158" t="s">
        <v>1103</v>
      </c>
      <c r="E806" s="159">
        <v>16812.0</v>
      </c>
      <c r="F806" s="159">
        <v>44614.0</v>
      </c>
      <c r="G806" s="160" t="s">
        <v>86</v>
      </c>
      <c r="H806" s="160" t="s">
        <v>92</v>
      </c>
      <c r="I806" s="160" t="s">
        <v>101</v>
      </c>
      <c r="J806" s="160" t="s">
        <v>147</v>
      </c>
      <c r="K806" s="155"/>
      <c r="L806" s="155" t="s">
        <v>90</v>
      </c>
      <c r="M806" s="155"/>
      <c r="N806" s="155" t="str">
        <f t="shared" si="2"/>
        <v>949244614</v>
      </c>
      <c r="O806" s="155"/>
      <c r="P806" s="155" t="str">
        <f t="shared" si="3"/>
        <v/>
      </c>
      <c r="Q806" s="155" t="str">
        <f t="shared" si="4"/>
        <v/>
      </c>
    </row>
    <row r="807" hidden="1">
      <c r="A807" s="156" t="str">
        <f t="shared" si="1"/>
        <v>1590744614</v>
      </c>
      <c r="B807" s="156">
        <v>15907.0</v>
      </c>
      <c r="C807" s="157">
        <v>0.4166666666666667</v>
      </c>
      <c r="D807" s="158" t="s">
        <v>1095</v>
      </c>
      <c r="E807" s="159">
        <v>31056.0</v>
      </c>
      <c r="F807" s="159">
        <v>44614.0</v>
      </c>
      <c r="G807" s="160" t="s">
        <v>112</v>
      </c>
      <c r="H807" s="160" t="s">
        <v>92</v>
      </c>
      <c r="I807" s="160" t="s">
        <v>101</v>
      </c>
      <c r="J807" s="160" t="s">
        <v>549</v>
      </c>
      <c r="K807" s="155"/>
      <c r="L807" s="155" t="s">
        <v>103</v>
      </c>
      <c r="M807" s="155"/>
      <c r="N807" s="155" t="str">
        <f t="shared" si="2"/>
        <v>1590744614</v>
      </c>
      <c r="O807" s="155"/>
      <c r="P807" s="155" t="str">
        <f t="shared" si="3"/>
        <v/>
      </c>
      <c r="Q807" s="155" t="str">
        <f t="shared" si="4"/>
        <v/>
      </c>
    </row>
    <row r="808" hidden="1">
      <c r="A808" s="156" t="str">
        <f t="shared" si="1"/>
        <v>947144614</v>
      </c>
      <c r="B808" s="156">
        <v>9471.0</v>
      </c>
      <c r="C808" s="157">
        <v>0.4166666666666667</v>
      </c>
      <c r="D808" s="158" t="s">
        <v>1104</v>
      </c>
      <c r="E808" s="159">
        <v>23973.0</v>
      </c>
      <c r="F808" s="159">
        <v>44614.0</v>
      </c>
      <c r="G808" s="160" t="s">
        <v>100</v>
      </c>
      <c r="H808" s="160" t="s">
        <v>92</v>
      </c>
      <c r="I808" s="160" t="s">
        <v>93</v>
      </c>
      <c r="J808" s="160" t="s">
        <v>131</v>
      </c>
      <c r="K808" s="155"/>
      <c r="L808" s="155" t="s">
        <v>103</v>
      </c>
      <c r="M808" s="155"/>
      <c r="N808" s="155" t="str">
        <f t="shared" si="2"/>
        <v>947144614</v>
      </c>
      <c r="O808" s="155"/>
      <c r="P808" s="155" t="str">
        <f t="shared" si="3"/>
        <v/>
      </c>
      <c r="Q808" s="155" t="str">
        <f t="shared" si="4"/>
        <v/>
      </c>
    </row>
    <row r="809" hidden="1">
      <c r="A809" s="156" t="str">
        <f t="shared" si="1"/>
        <v>1367344614</v>
      </c>
      <c r="B809" s="156">
        <v>13673.0</v>
      </c>
      <c r="C809" s="157">
        <v>0.4166666666666667</v>
      </c>
      <c r="D809" s="158" t="s">
        <v>1105</v>
      </c>
      <c r="E809" s="159">
        <v>25366.0</v>
      </c>
      <c r="F809" s="159">
        <v>44614.0</v>
      </c>
      <c r="G809" s="160" t="s">
        <v>86</v>
      </c>
      <c r="H809" s="160" t="s">
        <v>92</v>
      </c>
      <c r="I809" s="160" t="s">
        <v>101</v>
      </c>
      <c r="J809" s="160" t="s">
        <v>405</v>
      </c>
      <c r="K809" s="155"/>
      <c r="L809" s="155" t="s">
        <v>90</v>
      </c>
      <c r="M809" s="155"/>
      <c r="N809" s="155" t="str">
        <f t="shared" si="2"/>
        <v>1367344614</v>
      </c>
      <c r="O809" s="155"/>
      <c r="P809" s="155" t="str">
        <f t="shared" si="3"/>
        <v/>
      </c>
      <c r="Q809" s="155" t="str">
        <f t="shared" si="4"/>
        <v/>
      </c>
    </row>
    <row r="810" hidden="1">
      <c r="A810" s="156" t="str">
        <f t="shared" si="1"/>
        <v>1817344614</v>
      </c>
      <c r="B810" s="156">
        <v>18173.0</v>
      </c>
      <c r="C810" s="157">
        <v>0.4166666666666667</v>
      </c>
      <c r="D810" s="158" t="s">
        <v>1106</v>
      </c>
      <c r="E810" s="159">
        <v>15794.0</v>
      </c>
      <c r="F810" s="159">
        <v>44614.0</v>
      </c>
      <c r="G810" s="160" t="s">
        <v>96</v>
      </c>
      <c r="H810" s="160" t="s">
        <v>87</v>
      </c>
      <c r="I810" s="160" t="s">
        <v>97</v>
      </c>
      <c r="J810" s="160" t="s">
        <v>174</v>
      </c>
      <c r="K810" s="155"/>
      <c r="L810" s="155" t="s">
        <v>90</v>
      </c>
      <c r="M810" s="155"/>
      <c r="N810" s="155" t="str">
        <f t="shared" si="2"/>
        <v>1817344614</v>
      </c>
      <c r="O810" s="155"/>
      <c r="P810" s="155" t="str">
        <f t="shared" si="3"/>
        <v/>
      </c>
      <c r="Q810" s="155" t="str">
        <f t="shared" si="4"/>
        <v/>
      </c>
    </row>
    <row r="811" hidden="1">
      <c r="A811" s="156" t="str">
        <f t="shared" si="1"/>
        <v>1697344614</v>
      </c>
      <c r="B811" s="156">
        <v>16973.0</v>
      </c>
      <c r="C811" s="157">
        <v>0.4375</v>
      </c>
      <c r="D811" s="158" t="s">
        <v>1107</v>
      </c>
      <c r="E811" s="159">
        <v>24541.0</v>
      </c>
      <c r="F811" s="159">
        <v>44614.0</v>
      </c>
      <c r="G811" s="160" t="s">
        <v>112</v>
      </c>
      <c r="H811" s="160" t="s">
        <v>92</v>
      </c>
      <c r="I811" s="160" t="s">
        <v>93</v>
      </c>
      <c r="J811" s="160" t="s">
        <v>224</v>
      </c>
      <c r="K811" s="155"/>
      <c r="L811" s="155" t="s">
        <v>103</v>
      </c>
      <c r="M811" s="155"/>
      <c r="N811" s="155" t="str">
        <f t="shared" si="2"/>
        <v>1697344614</v>
      </c>
      <c r="O811" s="155"/>
      <c r="P811" s="155" t="str">
        <f t="shared" si="3"/>
        <v/>
      </c>
      <c r="Q811" s="155" t="str">
        <f t="shared" si="4"/>
        <v/>
      </c>
    </row>
    <row r="812" hidden="1">
      <c r="A812" s="156" t="str">
        <f t="shared" si="1"/>
        <v>1287844614</v>
      </c>
      <c r="B812" s="156">
        <v>12878.0</v>
      </c>
      <c r="C812" s="157">
        <v>0.4375</v>
      </c>
      <c r="D812" s="158" t="s">
        <v>1108</v>
      </c>
      <c r="E812" s="159">
        <v>28115.0</v>
      </c>
      <c r="F812" s="159">
        <v>44614.0</v>
      </c>
      <c r="G812" s="160" t="s">
        <v>112</v>
      </c>
      <c r="H812" s="160" t="s">
        <v>92</v>
      </c>
      <c r="I812" s="160" t="s">
        <v>101</v>
      </c>
      <c r="J812" s="160" t="s">
        <v>106</v>
      </c>
      <c r="K812" s="155"/>
      <c r="L812" s="155" t="s">
        <v>103</v>
      </c>
      <c r="M812" s="155"/>
      <c r="N812" s="155" t="str">
        <f t="shared" si="2"/>
        <v>1287844614</v>
      </c>
      <c r="O812" s="155"/>
      <c r="P812" s="155" t="str">
        <f t="shared" si="3"/>
        <v/>
      </c>
      <c r="Q812" s="155" t="str">
        <f t="shared" si="4"/>
        <v/>
      </c>
    </row>
    <row r="813" hidden="1">
      <c r="A813" s="156" t="str">
        <f t="shared" si="1"/>
        <v>1739244614</v>
      </c>
      <c r="B813" s="156">
        <v>17392.0</v>
      </c>
      <c r="C813" s="157">
        <v>0.4479166666666667</v>
      </c>
      <c r="D813" s="158" t="s">
        <v>1109</v>
      </c>
      <c r="E813" s="159">
        <v>15475.0</v>
      </c>
      <c r="F813" s="159">
        <v>44614.0</v>
      </c>
      <c r="G813" s="160" t="s">
        <v>108</v>
      </c>
      <c r="H813" s="160" t="s">
        <v>87</v>
      </c>
      <c r="I813" s="160" t="s">
        <v>97</v>
      </c>
      <c r="J813" s="160" t="s">
        <v>199</v>
      </c>
      <c r="K813" s="155"/>
      <c r="L813" s="155" t="s">
        <v>103</v>
      </c>
      <c r="M813" s="155"/>
      <c r="N813" s="155" t="str">
        <f t="shared" si="2"/>
        <v>1739244614</v>
      </c>
      <c r="O813" s="155"/>
      <c r="P813" s="155" t="str">
        <f t="shared" si="3"/>
        <v/>
      </c>
      <c r="Q813" s="155" t="str">
        <f t="shared" si="4"/>
        <v/>
      </c>
    </row>
    <row r="814" hidden="1">
      <c r="A814" s="156" t="str">
        <f t="shared" si="1"/>
        <v>997944614</v>
      </c>
      <c r="B814" s="156">
        <v>9979.0</v>
      </c>
      <c r="C814" s="157">
        <v>0.4479166666666667</v>
      </c>
      <c r="D814" s="158" t="s">
        <v>1110</v>
      </c>
      <c r="E814" s="159">
        <v>16425.0</v>
      </c>
      <c r="F814" s="159">
        <v>44614.0</v>
      </c>
      <c r="G814" s="160" t="s">
        <v>112</v>
      </c>
      <c r="H814" s="160" t="s">
        <v>92</v>
      </c>
      <c r="I814" s="160" t="s">
        <v>101</v>
      </c>
      <c r="J814" s="160" t="s">
        <v>102</v>
      </c>
      <c r="K814" s="155"/>
      <c r="L814" s="155" t="s">
        <v>103</v>
      </c>
      <c r="M814" s="155"/>
      <c r="N814" s="155" t="str">
        <f t="shared" si="2"/>
        <v>997944614</v>
      </c>
      <c r="O814" s="155"/>
      <c r="P814" s="155" t="str">
        <f t="shared" si="3"/>
        <v/>
      </c>
      <c r="Q814" s="155" t="str">
        <f t="shared" si="4"/>
        <v/>
      </c>
    </row>
    <row r="815" hidden="1">
      <c r="A815" s="156" t="str">
        <f t="shared" si="1"/>
        <v>1425744614</v>
      </c>
      <c r="B815" s="156">
        <v>14257.0</v>
      </c>
      <c r="C815" s="157">
        <v>0.4479166666666667</v>
      </c>
      <c r="D815" s="158" t="s">
        <v>1111</v>
      </c>
      <c r="E815" s="159">
        <v>15843.0</v>
      </c>
      <c r="F815" s="159">
        <v>44614.0</v>
      </c>
      <c r="G815" s="160" t="s">
        <v>122</v>
      </c>
      <c r="H815" s="160" t="s">
        <v>87</v>
      </c>
      <c r="I815" s="160" t="s">
        <v>97</v>
      </c>
      <c r="J815" s="160" t="s">
        <v>147</v>
      </c>
      <c r="K815" s="155"/>
      <c r="L815" s="155" t="s">
        <v>90</v>
      </c>
      <c r="M815" s="155"/>
      <c r="N815" s="155" t="str">
        <f t="shared" si="2"/>
        <v>1425744614</v>
      </c>
      <c r="O815" s="155"/>
      <c r="P815" s="155" t="str">
        <f t="shared" si="3"/>
        <v/>
      </c>
      <c r="Q815" s="155" t="str">
        <f t="shared" si="4"/>
        <v/>
      </c>
    </row>
    <row r="816" hidden="1">
      <c r="A816" s="156" t="str">
        <f t="shared" si="1"/>
        <v>1817944614</v>
      </c>
      <c r="B816" s="156">
        <v>18179.0</v>
      </c>
      <c r="C816" s="157">
        <v>0.4479166666666667</v>
      </c>
      <c r="D816" s="158" t="s">
        <v>1112</v>
      </c>
      <c r="E816" s="159">
        <v>20924.0</v>
      </c>
      <c r="F816" s="159">
        <v>44614.0</v>
      </c>
      <c r="G816" s="160" t="s">
        <v>96</v>
      </c>
      <c r="H816" s="160" t="s">
        <v>87</v>
      </c>
      <c r="I816" s="160" t="s">
        <v>97</v>
      </c>
      <c r="J816" s="160" t="s">
        <v>117</v>
      </c>
      <c r="K816" s="155"/>
      <c r="L816" s="155" t="s">
        <v>90</v>
      </c>
      <c r="M816" s="155"/>
      <c r="N816" s="155" t="str">
        <f t="shared" si="2"/>
        <v>1817944614</v>
      </c>
      <c r="O816" s="155"/>
      <c r="P816" s="155" t="str">
        <f t="shared" si="3"/>
        <v/>
      </c>
      <c r="Q816" s="155" t="str">
        <f t="shared" si="4"/>
        <v/>
      </c>
    </row>
    <row r="817" hidden="1">
      <c r="A817" s="156" t="str">
        <f t="shared" si="1"/>
        <v>1813244614</v>
      </c>
      <c r="B817" s="156">
        <v>18132.0</v>
      </c>
      <c r="C817" s="157">
        <v>0.46875</v>
      </c>
      <c r="D817" s="158" t="s">
        <v>1113</v>
      </c>
      <c r="E817" s="159">
        <v>18736.0</v>
      </c>
      <c r="F817" s="159">
        <v>44614.0</v>
      </c>
      <c r="G817" s="160" t="s">
        <v>129</v>
      </c>
      <c r="H817" s="160" t="s">
        <v>87</v>
      </c>
      <c r="I817" s="160" t="s">
        <v>97</v>
      </c>
      <c r="J817" s="160" t="s">
        <v>131</v>
      </c>
      <c r="K817" s="155"/>
      <c r="L817" s="155" t="s">
        <v>103</v>
      </c>
      <c r="M817" s="155"/>
      <c r="N817" s="155" t="str">
        <f t="shared" si="2"/>
        <v>1813244614</v>
      </c>
      <c r="O817" s="155"/>
      <c r="P817" s="155" t="str">
        <f t="shared" si="3"/>
        <v/>
      </c>
      <c r="Q817" s="155" t="str">
        <f t="shared" si="4"/>
        <v/>
      </c>
    </row>
    <row r="818" hidden="1">
      <c r="A818" s="156" t="str">
        <f t="shared" si="1"/>
        <v>1768344614</v>
      </c>
      <c r="B818" s="156">
        <v>17683.0</v>
      </c>
      <c r="C818" s="157">
        <v>0.4791666666666667</v>
      </c>
      <c r="D818" s="158" t="s">
        <v>1114</v>
      </c>
      <c r="E818" s="159">
        <v>36630.0</v>
      </c>
      <c r="F818" s="159">
        <v>44614.0</v>
      </c>
      <c r="G818" s="160" t="s">
        <v>122</v>
      </c>
      <c r="H818" s="160" t="s">
        <v>87</v>
      </c>
      <c r="I818" s="160" t="s">
        <v>97</v>
      </c>
      <c r="J818" s="160" t="s">
        <v>98</v>
      </c>
      <c r="K818" s="155"/>
      <c r="L818" s="155" t="s">
        <v>90</v>
      </c>
      <c r="M818" s="155"/>
      <c r="N818" s="155" t="str">
        <f t="shared" si="2"/>
        <v>1768344614</v>
      </c>
      <c r="O818" s="155"/>
      <c r="P818" s="155" t="str">
        <f t="shared" si="3"/>
        <v/>
      </c>
      <c r="Q818" s="155" t="str">
        <f t="shared" si="4"/>
        <v/>
      </c>
    </row>
    <row r="819" hidden="1">
      <c r="A819" s="156" t="str">
        <f t="shared" si="1"/>
        <v>1816544614</v>
      </c>
      <c r="B819" s="156">
        <v>18165.0</v>
      </c>
      <c r="C819" s="157">
        <v>0.5416666666666666</v>
      </c>
      <c r="D819" s="158" t="s">
        <v>1115</v>
      </c>
      <c r="E819" s="159">
        <v>21830.0</v>
      </c>
      <c r="F819" s="159">
        <v>44614.0</v>
      </c>
      <c r="G819" s="160" t="s">
        <v>108</v>
      </c>
      <c r="H819" s="160" t="s">
        <v>87</v>
      </c>
      <c r="I819" s="160" t="s">
        <v>97</v>
      </c>
      <c r="J819" s="160" t="s">
        <v>102</v>
      </c>
      <c r="K819" s="155"/>
      <c r="L819" s="155" t="s">
        <v>103</v>
      </c>
      <c r="M819" s="155"/>
      <c r="N819" s="155" t="str">
        <f t="shared" si="2"/>
        <v>1816544614</v>
      </c>
      <c r="O819" s="155"/>
      <c r="P819" s="155" t="str">
        <f t="shared" si="3"/>
        <v/>
      </c>
      <c r="Q819" s="155" t="str">
        <f t="shared" si="4"/>
        <v/>
      </c>
    </row>
    <row r="820" hidden="1">
      <c r="A820" s="156" t="str">
        <f t="shared" si="1"/>
        <v>1684244614</v>
      </c>
      <c r="B820" s="156">
        <v>16842.0</v>
      </c>
      <c r="C820" s="157">
        <v>0.5416666666666666</v>
      </c>
      <c r="D820" s="158" t="s">
        <v>1116</v>
      </c>
      <c r="E820" s="159">
        <v>21658.0</v>
      </c>
      <c r="F820" s="159">
        <v>44614.0</v>
      </c>
      <c r="G820" s="160" t="s">
        <v>112</v>
      </c>
      <c r="H820" s="160" t="s">
        <v>92</v>
      </c>
      <c r="I820" s="160" t="s">
        <v>101</v>
      </c>
      <c r="J820" s="160" t="s">
        <v>106</v>
      </c>
      <c r="K820" s="155"/>
      <c r="L820" s="155" t="s">
        <v>103</v>
      </c>
      <c r="M820" s="155"/>
      <c r="N820" s="155" t="str">
        <f t="shared" si="2"/>
        <v>1684244614</v>
      </c>
      <c r="O820" s="155"/>
      <c r="P820" s="155" t="str">
        <f t="shared" si="3"/>
        <v/>
      </c>
      <c r="Q820" s="155" t="str">
        <f t="shared" si="4"/>
        <v/>
      </c>
    </row>
    <row r="821" hidden="1">
      <c r="A821" s="156" t="str">
        <f t="shared" si="1"/>
        <v>1592544614</v>
      </c>
      <c r="B821" s="156">
        <v>15925.0</v>
      </c>
      <c r="C821" s="157">
        <v>0.5520833333333334</v>
      </c>
      <c r="D821" s="158" t="s">
        <v>1117</v>
      </c>
      <c r="E821" s="159">
        <v>14629.0</v>
      </c>
      <c r="F821" s="159">
        <v>44614.0</v>
      </c>
      <c r="G821" s="160" t="s">
        <v>100</v>
      </c>
      <c r="H821" s="160" t="s">
        <v>87</v>
      </c>
      <c r="I821" s="160" t="s">
        <v>88</v>
      </c>
      <c r="J821" s="160" t="s">
        <v>135</v>
      </c>
      <c r="K821" s="155"/>
      <c r="L821" s="155" t="s">
        <v>103</v>
      </c>
      <c r="M821" s="155"/>
      <c r="N821" s="155" t="str">
        <f t="shared" si="2"/>
        <v>1592544614</v>
      </c>
      <c r="O821" s="155"/>
      <c r="P821" s="155" t="str">
        <f t="shared" si="3"/>
        <v/>
      </c>
      <c r="Q821" s="155" t="str">
        <f t="shared" si="4"/>
        <v/>
      </c>
    </row>
    <row r="822" hidden="1">
      <c r="A822" s="156" t="str">
        <f t="shared" si="1"/>
        <v>1510244614</v>
      </c>
      <c r="B822" s="156">
        <v>15102.0</v>
      </c>
      <c r="C822" s="157">
        <v>0.5520833333333334</v>
      </c>
      <c r="D822" s="158" t="s">
        <v>1118</v>
      </c>
      <c r="E822" s="159">
        <v>24527.0</v>
      </c>
      <c r="F822" s="159">
        <v>44614.0</v>
      </c>
      <c r="G822" s="160" t="s">
        <v>112</v>
      </c>
      <c r="H822" s="160" t="s">
        <v>92</v>
      </c>
      <c r="I822" s="160" t="s">
        <v>93</v>
      </c>
      <c r="J822" s="160" t="s">
        <v>131</v>
      </c>
      <c r="K822" s="155"/>
      <c r="L822" s="155" t="s">
        <v>103</v>
      </c>
      <c r="M822" s="155"/>
      <c r="N822" s="155" t="str">
        <f t="shared" si="2"/>
        <v>1510244614</v>
      </c>
      <c r="O822" s="155"/>
      <c r="P822" s="155" t="str">
        <f t="shared" si="3"/>
        <v/>
      </c>
      <c r="Q822" s="155" t="str">
        <f t="shared" si="4"/>
        <v/>
      </c>
    </row>
    <row r="823" hidden="1">
      <c r="A823" s="156" t="str">
        <f t="shared" si="1"/>
        <v>1413544614</v>
      </c>
      <c r="B823" s="156">
        <v>14135.0</v>
      </c>
      <c r="C823" s="157">
        <v>0.5625</v>
      </c>
      <c r="D823" s="158" t="s">
        <v>1119</v>
      </c>
      <c r="E823" s="159">
        <v>17862.0</v>
      </c>
      <c r="F823" s="159">
        <v>44614.0</v>
      </c>
      <c r="G823" s="160" t="s">
        <v>112</v>
      </c>
      <c r="H823" s="160" t="s">
        <v>87</v>
      </c>
      <c r="I823" s="160" t="s">
        <v>88</v>
      </c>
      <c r="J823" s="160" t="s">
        <v>131</v>
      </c>
      <c r="K823" s="155"/>
      <c r="L823" s="155" t="s">
        <v>103</v>
      </c>
      <c r="M823" s="155"/>
      <c r="N823" s="155" t="str">
        <f t="shared" si="2"/>
        <v>1413544614</v>
      </c>
      <c r="O823" s="155"/>
      <c r="P823" s="155" t="str">
        <f t="shared" si="3"/>
        <v/>
      </c>
      <c r="Q823" s="155" t="str">
        <f t="shared" si="4"/>
        <v/>
      </c>
    </row>
    <row r="824" hidden="1">
      <c r="A824" s="156" t="str">
        <f t="shared" si="1"/>
        <v>1022644614</v>
      </c>
      <c r="B824" s="156">
        <v>10226.0</v>
      </c>
      <c r="C824" s="157">
        <v>0.5625</v>
      </c>
      <c r="D824" s="158" t="s">
        <v>1120</v>
      </c>
      <c r="E824" s="159">
        <v>24555.0</v>
      </c>
      <c r="F824" s="159">
        <v>44614.0</v>
      </c>
      <c r="G824" s="160" t="s">
        <v>100</v>
      </c>
      <c r="H824" s="160" t="s">
        <v>92</v>
      </c>
      <c r="I824" s="160" t="s">
        <v>101</v>
      </c>
      <c r="J824" s="160" t="s">
        <v>106</v>
      </c>
      <c r="K824" s="155"/>
      <c r="L824" s="155" t="s">
        <v>103</v>
      </c>
      <c r="M824" s="155"/>
      <c r="N824" s="155" t="str">
        <f t="shared" si="2"/>
        <v>1022644614</v>
      </c>
      <c r="O824" s="155"/>
      <c r="P824" s="155" t="str">
        <f t="shared" si="3"/>
        <v/>
      </c>
      <c r="Q824" s="155" t="str">
        <f t="shared" si="4"/>
        <v/>
      </c>
    </row>
    <row r="825" hidden="1">
      <c r="A825" s="156" t="str">
        <f t="shared" si="1"/>
        <v>1071844614</v>
      </c>
      <c r="B825" s="156">
        <v>10718.0</v>
      </c>
      <c r="C825" s="157">
        <v>0.5625</v>
      </c>
      <c r="D825" s="158" t="s">
        <v>1121</v>
      </c>
      <c r="E825" s="159">
        <v>25173.0</v>
      </c>
      <c r="F825" s="159">
        <v>44614.0</v>
      </c>
      <c r="G825" s="160" t="s">
        <v>86</v>
      </c>
      <c r="H825" s="160" t="s">
        <v>92</v>
      </c>
      <c r="I825" s="160" t="s">
        <v>93</v>
      </c>
      <c r="J825" s="160" t="s">
        <v>174</v>
      </c>
      <c r="K825" s="155"/>
      <c r="L825" s="155" t="s">
        <v>90</v>
      </c>
      <c r="M825" s="155"/>
      <c r="N825" s="155" t="str">
        <f t="shared" si="2"/>
        <v>1071844614</v>
      </c>
      <c r="O825" s="155"/>
      <c r="P825" s="155" t="str">
        <f t="shared" si="3"/>
        <v/>
      </c>
      <c r="Q825" s="155" t="str">
        <f t="shared" si="4"/>
        <v/>
      </c>
    </row>
    <row r="826" hidden="1">
      <c r="A826" s="156" t="str">
        <f t="shared" si="1"/>
        <v>1698344614</v>
      </c>
      <c r="B826" s="156">
        <v>16983.0</v>
      </c>
      <c r="C826" s="157">
        <v>0.5625</v>
      </c>
      <c r="D826" s="158" t="s">
        <v>1122</v>
      </c>
      <c r="E826" s="159">
        <v>33550.0</v>
      </c>
      <c r="F826" s="159">
        <v>44614.0</v>
      </c>
      <c r="G826" s="160" t="s">
        <v>122</v>
      </c>
      <c r="H826" s="160" t="s">
        <v>92</v>
      </c>
      <c r="I826" s="160" t="s">
        <v>93</v>
      </c>
      <c r="J826" s="160" t="s">
        <v>189</v>
      </c>
      <c r="K826" s="155"/>
      <c r="L826" s="155" t="s">
        <v>90</v>
      </c>
      <c r="M826" s="155"/>
      <c r="N826" s="155" t="str">
        <f t="shared" si="2"/>
        <v>1698344614</v>
      </c>
      <c r="O826" s="155"/>
      <c r="P826" s="155" t="str">
        <f t="shared" si="3"/>
        <v/>
      </c>
      <c r="Q826" s="155" t="str">
        <f t="shared" si="4"/>
        <v/>
      </c>
    </row>
    <row r="827" hidden="1">
      <c r="A827" s="156" t="str">
        <f t="shared" si="1"/>
        <v>1814944614</v>
      </c>
      <c r="B827" s="156">
        <v>18149.0</v>
      </c>
      <c r="C827" s="157">
        <v>0.5625</v>
      </c>
      <c r="D827" s="158" t="s">
        <v>1123</v>
      </c>
      <c r="E827" s="159">
        <v>34389.0</v>
      </c>
      <c r="F827" s="159">
        <v>44614.0</v>
      </c>
      <c r="G827" s="160" t="s">
        <v>96</v>
      </c>
      <c r="H827" s="160" t="s">
        <v>87</v>
      </c>
      <c r="I827" s="160" t="s">
        <v>97</v>
      </c>
      <c r="J827" s="160" t="s">
        <v>358</v>
      </c>
      <c r="K827" s="155"/>
      <c r="L827" s="155" t="s">
        <v>90</v>
      </c>
      <c r="M827" s="155"/>
      <c r="N827" s="155" t="str">
        <f t="shared" si="2"/>
        <v>1814944614</v>
      </c>
      <c r="O827" s="155"/>
      <c r="P827" s="155" t="str">
        <f t="shared" si="3"/>
        <v/>
      </c>
      <c r="Q827" s="155" t="str">
        <f t="shared" si="4"/>
        <v/>
      </c>
    </row>
    <row r="828" hidden="1">
      <c r="A828" s="156" t="str">
        <f t="shared" si="1"/>
        <v>1815444614</v>
      </c>
      <c r="B828" s="156">
        <v>18154.0</v>
      </c>
      <c r="C828" s="157">
        <v>0.5625</v>
      </c>
      <c r="D828" s="158" t="s">
        <v>1124</v>
      </c>
      <c r="E828" s="159">
        <v>16024.0</v>
      </c>
      <c r="F828" s="159">
        <v>44614.0</v>
      </c>
      <c r="G828" s="160" t="s">
        <v>96</v>
      </c>
      <c r="H828" s="160" t="s">
        <v>87</v>
      </c>
      <c r="I828" s="160" t="s">
        <v>97</v>
      </c>
      <c r="J828" s="160" t="s">
        <v>166</v>
      </c>
      <c r="K828" s="155"/>
      <c r="L828" s="155" t="s">
        <v>90</v>
      </c>
      <c r="M828" s="155"/>
      <c r="N828" s="155" t="str">
        <f t="shared" si="2"/>
        <v>1815444614</v>
      </c>
      <c r="O828" s="155"/>
      <c r="P828" s="155" t="str">
        <f t="shared" si="3"/>
        <v/>
      </c>
      <c r="Q828" s="155" t="str">
        <f t="shared" si="4"/>
        <v/>
      </c>
    </row>
    <row r="829" hidden="1">
      <c r="A829" s="156" t="str">
        <f t="shared" si="1"/>
        <v>1481444614</v>
      </c>
      <c r="B829" s="156">
        <v>14814.0</v>
      </c>
      <c r="C829" s="157">
        <v>0.5729166666666666</v>
      </c>
      <c r="D829" s="158" t="s">
        <v>1125</v>
      </c>
      <c r="E829" s="159">
        <v>20167.0</v>
      </c>
      <c r="F829" s="159">
        <v>44614.0</v>
      </c>
      <c r="G829" s="160" t="s">
        <v>112</v>
      </c>
      <c r="H829" s="160" t="s">
        <v>87</v>
      </c>
      <c r="I829" s="160" t="s">
        <v>88</v>
      </c>
      <c r="J829" s="160" t="s">
        <v>131</v>
      </c>
      <c r="K829" s="155"/>
      <c r="L829" s="155" t="s">
        <v>103</v>
      </c>
      <c r="M829" s="155"/>
      <c r="N829" s="155" t="str">
        <f t="shared" si="2"/>
        <v>1481444614</v>
      </c>
      <c r="O829" s="155"/>
      <c r="P829" s="155" t="str">
        <f t="shared" si="3"/>
        <v/>
      </c>
      <c r="Q829" s="155" t="str">
        <f t="shared" si="4"/>
        <v/>
      </c>
    </row>
    <row r="830" hidden="1">
      <c r="A830" s="156" t="str">
        <f t="shared" si="1"/>
        <v>1632044614</v>
      </c>
      <c r="B830" s="156">
        <v>16320.0</v>
      </c>
      <c r="C830" s="157">
        <v>0.5729166666666666</v>
      </c>
      <c r="D830" s="158" t="s">
        <v>1126</v>
      </c>
      <c r="E830" s="159">
        <v>12609.0</v>
      </c>
      <c r="F830" s="159">
        <v>44614.0</v>
      </c>
      <c r="G830" s="160" t="s">
        <v>122</v>
      </c>
      <c r="H830" s="160" t="s">
        <v>92</v>
      </c>
      <c r="I830" s="160" t="s">
        <v>93</v>
      </c>
      <c r="J830" s="160" t="s">
        <v>1011</v>
      </c>
      <c r="K830" s="155"/>
      <c r="L830" s="155" t="s">
        <v>90</v>
      </c>
      <c r="M830" s="155"/>
      <c r="N830" s="155" t="str">
        <f t="shared" si="2"/>
        <v>1632044614</v>
      </c>
      <c r="O830" s="155"/>
      <c r="P830" s="155" t="str">
        <f t="shared" si="3"/>
        <v/>
      </c>
      <c r="Q830" s="155" t="str">
        <f t="shared" si="4"/>
        <v/>
      </c>
    </row>
    <row r="831" hidden="1">
      <c r="A831" s="156" t="str">
        <f t="shared" si="1"/>
        <v>1743244614</v>
      </c>
      <c r="B831" s="156">
        <v>17432.0</v>
      </c>
      <c r="C831" s="157">
        <v>0.5833333333333334</v>
      </c>
      <c r="D831" s="158" t="s">
        <v>1127</v>
      </c>
      <c r="E831" s="159">
        <v>28960.0</v>
      </c>
      <c r="F831" s="159">
        <v>44614.0</v>
      </c>
      <c r="G831" s="160" t="s">
        <v>86</v>
      </c>
      <c r="H831" s="160" t="s">
        <v>92</v>
      </c>
      <c r="I831" s="160" t="s">
        <v>93</v>
      </c>
      <c r="J831" s="160" t="s">
        <v>1017</v>
      </c>
      <c r="K831" s="155"/>
      <c r="L831" s="155" t="s">
        <v>90</v>
      </c>
      <c r="M831" s="155"/>
      <c r="N831" s="155" t="str">
        <f t="shared" si="2"/>
        <v>1743244614</v>
      </c>
      <c r="O831" s="155"/>
      <c r="P831" s="155" t="str">
        <f t="shared" si="3"/>
        <v/>
      </c>
      <c r="Q831" s="155" t="str">
        <f t="shared" si="4"/>
        <v/>
      </c>
    </row>
    <row r="832" hidden="1">
      <c r="A832" s="156" t="str">
        <f t="shared" si="1"/>
        <v>1687344614</v>
      </c>
      <c r="B832" s="156">
        <v>16873.0</v>
      </c>
      <c r="C832" s="157">
        <v>0.59375</v>
      </c>
      <c r="D832" s="158" t="s">
        <v>1128</v>
      </c>
      <c r="E832" s="159">
        <v>25643.0</v>
      </c>
      <c r="F832" s="159">
        <v>44614.0</v>
      </c>
      <c r="G832" s="160" t="s">
        <v>96</v>
      </c>
      <c r="H832" s="160" t="s">
        <v>87</v>
      </c>
      <c r="I832" s="160" t="s">
        <v>97</v>
      </c>
      <c r="J832" s="160" t="s">
        <v>174</v>
      </c>
      <c r="K832" s="155"/>
      <c r="L832" s="155" t="s">
        <v>90</v>
      </c>
      <c r="M832" s="155"/>
      <c r="N832" s="155" t="str">
        <f t="shared" si="2"/>
        <v>1687344614</v>
      </c>
      <c r="O832" s="155"/>
      <c r="P832" s="155" t="str">
        <f t="shared" si="3"/>
        <v/>
      </c>
      <c r="Q832" s="155" t="str">
        <f t="shared" si="4"/>
        <v/>
      </c>
    </row>
    <row r="833" hidden="1">
      <c r="A833" s="156" t="str">
        <f t="shared" si="1"/>
        <v>1814244614</v>
      </c>
      <c r="B833" s="156">
        <v>18142.0</v>
      </c>
      <c r="C833" s="157">
        <v>0.59375</v>
      </c>
      <c r="D833" s="158" t="s">
        <v>1129</v>
      </c>
      <c r="E833" s="159">
        <v>23091.0</v>
      </c>
      <c r="F833" s="159">
        <v>44614.0</v>
      </c>
      <c r="G833" s="160" t="s">
        <v>96</v>
      </c>
      <c r="H833" s="160" t="s">
        <v>87</v>
      </c>
      <c r="I833" s="160" t="s">
        <v>97</v>
      </c>
      <c r="J833" s="160" t="s">
        <v>174</v>
      </c>
      <c r="K833" s="155"/>
      <c r="L833" s="155" t="s">
        <v>90</v>
      </c>
      <c r="M833" s="155"/>
      <c r="N833" s="155" t="str">
        <f t="shared" si="2"/>
        <v>1814244614</v>
      </c>
      <c r="O833" s="155"/>
      <c r="P833" s="155" t="str">
        <f t="shared" si="3"/>
        <v/>
      </c>
      <c r="Q833" s="155" t="str">
        <f t="shared" si="4"/>
        <v/>
      </c>
    </row>
    <row r="834" hidden="1">
      <c r="A834" s="156" t="str">
        <f t="shared" si="1"/>
        <v>1190644614</v>
      </c>
      <c r="B834" s="156">
        <v>11906.0</v>
      </c>
      <c r="C834" s="157">
        <v>0.6041666666666666</v>
      </c>
      <c r="D834" s="158" t="s">
        <v>1130</v>
      </c>
      <c r="E834" s="159">
        <v>22067.0</v>
      </c>
      <c r="F834" s="159">
        <v>44614.0</v>
      </c>
      <c r="G834" s="160" t="s">
        <v>100</v>
      </c>
      <c r="H834" s="160" t="s">
        <v>92</v>
      </c>
      <c r="I834" s="160" t="s">
        <v>101</v>
      </c>
      <c r="J834" s="160" t="s">
        <v>135</v>
      </c>
      <c r="K834" s="155"/>
      <c r="L834" s="155" t="s">
        <v>103</v>
      </c>
      <c r="M834" s="155"/>
      <c r="N834" s="155" t="str">
        <f t="shared" si="2"/>
        <v>1190644614</v>
      </c>
      <c r="O834" s="155"/>
      <c r="P834" s="155" t="str">
        <f t="shared" si="3"/>
        <v/>
      </c>
      <c r="Q834" s="155" t="str">
        <f t="shared" si="4"/>
        <v/>
      </c>
    </row>
    <row r="835" hidden="1">
      <c r="A835" s="156" t="str">
        <f t="shared" si="1"/>
        <v>1116544614</v>
      </c>
      <c r="B835" s="156">
        <v>11165.0</v>
      </c>
      <c r="C835" s="157">
        <v>0.6145833333333334</v>
      </c>
      <c r="D835" s="158" t="s">
        <v>1131</v>
      </c>
      <c r="E835" s="159">
        <v>17791.0</v>
      </c>
      <c r="F835" s="159">
        <v>44614.0</v>
      </c>
      <c r="G835" s="160" t="s">
        <v>100</v>
      </c>
      <c r="H835" s="160" t="s">
        <v>92</v>
      </c>
      <c r="I835" s="160" t="s">
        <v>101</v>
      </c>
      <c r="J835" s="160" t="s">
        <v>102</v>
      </c>
      <c r="K835" s="155"/>
      <c r="L835" s="155" t="s">
        <v>103</v>
      </c>
      <c r="M835" s="155"/>
      <c r="N835" s="155" t="str">
        <f t="shared" si="2"/>
        <v>1116544614</v>
      </c>
      <c r="O835" s="155"/>
      <c r="P835" s="155" t="str">
        <f t="shared" si="3"/>
        <v/>
      </c>
      <c r="Q835" s="155" t="str">
        <f t="shared" si="4"/>
        <v/>
      </c>
    </row>
    <row r="836" hidden="1">
      <c r="A836" s="156" t="str">
        <f t="shared" si="1"/>
        <v>1780444614</v>
      </c>
      <c r="B836" s="156">
        <v>17804.0</v>
      </c>
      <c r="C836" s="157">
        <v>0.6145833333333334</v>
      </c>
      <c r="D836" s="158" t="s">
        <v>1132</v>
      </c>
      <c r="E836" s="159">
        <v>26496.0</v>
      </c>
      <c r="F836" s="159">
        <v>44614.0</v>
      </c>
      <c r="G836" s="160" t="s">
        <v>96</v>
      </c>
      <c r="H836" s="160" t="s">
        <v>87</v>
      </c>
      <c r="I836" s="160" t="s">
        <v>97</v>
      </c>
      <c r="J836" s="160" t="s">
        <v>98</v>
      </c>
      <c r="K836" s="155"/>
      <c r="L836" s="155" t="s">
        <v>90</v>
      </c>
      <c r="M836" s="155"/>
      <c r="N836" s="155" t="str">
        <f t="shared" si="2"/>
        <v>1780444614</v>
      </c>
      <c r="O836" s="155"/>
      <c r="P836" s="155" t="str">
        <f t="shared" si="3"/>
        <v/>
      </c>
      <c r="Q836" s="155" t="str">
        <f t="shared" si="4"/>
        <v/>
      </c>
    </row>
    <row r="837" hidden="1">
      <c r="A837" s="156" t="str">
        <f t="shared" si="1"/>
        <v>1794544614</v>
      </c>
      <c r="B837" s="156">
        <v>17945.0</v>
      </c>
      <c r="C837" s="157">
        <v>0.6145833333333334</v>
      </c>
      <c r="D837" s="158" t="s">
        <v>1133</v>
      </c>
      <c r="E837" s="159">
        <v>33072.0</v>
      </c>
      <c r="F837" s="159">
        <v>44614.0</v>
      </c>
      <c r="G837" s="160" t="s">
        <v>96</v>
      </c>
      <c r="H837" s="160" t="s">
        <v>87</v>
      </c>
      <c r="I837" s="160" t="s">
        <v>97</v>
      </c>
      <c r="J837" s="160" t="s">
        <v>98</v>
      </c>
      <c r="K837" s="155"/>
      <c r="L837" s="155" t="s">
        <v>90</v>
      </c>
      <c r="M837" s="155"/>
      <c r="N837" s="155" t="str">
        <f t="shared" si="2"/>
        <v>1794544614</v>
      </c>
      <c r="O837" s="155"/>
      <c r="P837" s="155" t="str">
        <f t="shared" si="3"/>
        <v/>
      </c>
      <c r="Q837" s="155" t="str">
        <f t="shared" si="4"/>
        <v/>
      </c>
    </row>
    <row r="838" hidden="1">
      <c r="A838" s="156" t="str">
        <f t="shared" si="1"/>
        <v>1375744614</v>
      </c>
      <c r="B838" s="156">
        <v>13757.0</v>
      </c>
      <c r="C838" s="157">
        <v>0.6354166666666666</v>
      </c>
      <c r="D838" s="158" t="s">
        <v>1134</v>
      </c>
      <c r="E838" s="159">
        <v>24280.0</v>
      </c>
      <c r="F838" s="159">
        <v>44614.0</v>
      </c>
      <c r="G838" s="160" t="s">
        <v>112</v>
      </c>
      <c r="H838" s="160" t="s">
        <v>87</v>
      </c>
      <c r="I838" s="160" t="s">
        <v>97</v>
      </c>
      <c r="J838" s="160" t="s">
        <v>131</v>
      </c>
      <c r="K838" s="155"/>
      <c r="L838" s="155" t="s">
        <v>103</v>
      </c>
      <c r="M838" s="155"/>
      <c r="N838" s="155" t="str">
        <f t="shared" si="2"/>
        <v>1375744614</v>
      </c>
      <c r="O838" s="155"/>
      <c r="P838" s="155" t="str">
        <f t="shared" si="3"/>
        <v/>
      </c>
      <c r="Q838" s="155" t="str">
        <f t="shared" si="4"/>
        <v/>
      </c>
    </row>
    <row r="839" hidden="1">
      <c r="A839" s="156" t="str">
        <f t="shared" si="1"/>
        <v>1783344614</v>
      </c>
      <c r="B839" s="156">
        <v>17833.0</v>
      </c>
      <c r="C839" s="157">
        <v>0.6354166666666666</v>
      </c>
      <c r="D839" s="158" t="s">
        <v>1135</v>
      </c>
      <c r="E839" s="159">
        <v>16597.0</v>
      </c>
      <c r="F839" s="159">
        <v>44614.0</v>
      </c>
      <c r="G839" s="160" t="s">
        <v>112</v>
      </c>
      <c r="H839" s="160" t="s">
        <v>92</v>
      </c>
      <c r="I839" s="160" t="s">
        <v>93</v>
      </c>
      <c r="J839" s="160" t="s">
        <v>199</v>
      </c>
      <c r="K839" s="155"/>
      <c r="L839" s="155" t="s">
        <v>103</v>
      </c>
      <c r="M839" s="155"/>
      <c r="N839" s="155" t="str">
        <f t="shared" si="2"/>
        <v>1783344614</v>
      </c>
      <c r="O839" s="155"/>
      <c r="P839" s="155" t="str">
        <f t="shared" si="3"/>
        <v/>
      </c>
      <c r="Q839" s="155" t="str">
        <f t="shared" si="4"/>
        <v/>
      </c>
    </row>
    <row r="840" hidden="1">
      <c r="A840" s="156" t="str">
        <f t="shared" si="1"/>
        <v>1081744614</v>
      </c>
      <c r="B840" s="156">
        <v>10817.0</v>
      </c>
      <c r="C840" s="157">
        <v>0.6458333333333334</v>
      </c>
      <c r="D840" s="158" t="s">
        <v>1136</v>
      </c>
      <c r="E840" s="159">
        <v>22099.0</v>
      </c>
      <c r="F840" s="159">
        <v>44614.0</v>
      </c>
      <c r="G840" s="160" t="s">
        <v>86</v>
      </c>
      <c r="H840" s="160" t="s">
        <v>87</v>
      </c>
      <c r="I840" s="160" t="s">
        <v>97</v>
      </c>
      <c r="J840" s="160" t="s">
        <v>1137</v>
      </c>
      <c r="K840" s="155"/>
      <c r="L840" s="155" t="s">
        <v>90</v>
      </c>
      <c r="M840" s="155"/>
      <c r="N840" s="155" t="str">
        <f t="shared" si="2"/>
        <v>1081744614</v>
      </c>
      <c r="O840" s="155"/>
      <c r="P840" s="155" t="str">
        <f t="shared" si="3"/>
        <v/>
      </c>
      <c r="Q840" s="155" t="str">
        <f t="shared" si="4"/>
        <v/>
      </c>
    </row>
    <row r="841" hidden="1">
      <c r="A841" s="156" t="str">
        <f t="shared" si="1"/>
        <v>1452044614</v>
      </c>
      <c r="B841" s="156">
        <v>14520.0</v>
      </c>
      <c r="C841" s="157">
        <v>0.6458333333333334</v>
      </c>
      <c r="D841" s="158" t="s">
        <v>1138</v>
      </c>
      <c r="E841" s="159">
        <v>28140.0</v>
      </c>
      <c r="F841" s="159">
        <v>44614.0</v>
      </c>
      <c r="G841" s="160" t="s">
        <v>122</v>
      </c>
      <c r="H841" s="160" t="s">
        <v>92</v>
      </c>
      <c r="I841" s="160" t="s">
        <v>101</v>
      </c>
      <c r="J841" s="160" t="s">
        <v>154</v>
      </c>
      <c r="K841" s="155"/>
      <c r="L841" s="155" t="s">
        <v>90</v>
      </c>
      <c r="M841" s="155"/>
      <c r="N841" s="155" t="str">
        <f t="shared" si="2"/>
        <v>1452044614</v>
      </c>
      <c r="O841" s="155"/>
      <c r="P841" s="155" t="str">
        <f t="shared" si="3"/>
        <v/>
      </c>
      <c r="Q841" s="155" t="str">
        <f t="shared" si="4"/>
        <v/>
      </c>
    </row>
    <row r="842" hidden="1">
      <c r="A842" s="156" t="str">
        <f t="shared" si="1"/>
        <v>1101744615</v>
      </c>
      <c r="B842" s="156">
        <v>11017.0</v>
      </c>
      <c r="C842" s="157">
        <v>0.3333333333333333</v>
      </c>
      <c r="D842" s="158" t="s">
        <v>1139</v>
      </c>
      <c r="E842" s="159">
        <v>22235.0</v>
      </c>
      <c r="F842" s="159">
        <v>44615.0</v>
      </c>
      <c r="G842" s="160" t="s">
        <v>112</v>
      </c>
      <c r="H842" s="160" t="s">
        <v>92</v>
      </c>
      <c r="I842" s="160" t="s">
        <v>101</v>
      </c>
      <c r="J842" s="160" t="s">
        <v>102</v>
      </c>
      <c r="K842" s="155"/>
      <c r="L842" s="155" t="s">
        <v>103</v>
      </c>
      <c r="M842" s="155"/>
      <c r="N842" s="155" t="str">
        <f t="shared" si="2"/>
        <v>1101744615</v>
      </c>
      <c r="O842" s="155"/>
      <c r="P842" s="155" t="str">
        <f t="shared" si="3"/>
        <v/>
      </c>
      <c r="Q842" s="155" t="str">
        <f t="shared" si="4"/>
        <v/>
      </c>
    </row>
    <row r="843" hidden="1">
      <c r="A843" s="156" t="str">
        <f t="shared" si="1"/>
        <v>1570644615</v>
      </c>
      <c r="B843" s="156">
        <v>15706.0</v>
      </c>
      <c r="C843" s="157">
        <v>0.34375</v>
      </c>
      <c r="D843" s="158" t="s">
        <v>1140</v>
      </c>
      <c r="E843" s="159">
        <v>28206.0</v>
      </c>
      <c r="F843" s="159">
        <v>44615.0</v>
      </c>
      <c r="G843" s="160" t="s">
        <v>112</v>
      </c>
      <c r="H843" s="160" t="s">
        <v>92</v>
      </c>
      <c r="I843" s="160" t="s">
        <v>101</v>
      </c>
      <c r="J843" s="160" t="s">
        <v>106</v>
      </c>
      <c r="K843" s="155"/>
      <c r="L843" s="155" t="s">
        <v>103</v>
      </c>
      <c r="M843" s="155"/>
      <c r="N843" s="155" t="str">
        <f t="shared" si="2"/>
        <v>1570644615</v>
      </c>
      <c r="O843" s="155"/>
      <c r="P843" s="155" t="str">
        <f t="shared" si="3"/>
        <v/>
      </c>
      <c r="Q843" s="155" t="str">
        <f t="shared" si="4"/>
        <v/>
      </c>
    </row>
    <row r="844" hidden="1">
      <c r="A844" s="156" t="str">
        <f t="shared" si="1"/>
        <v>1475744615</v>
      </c>
      <c r="B844" s="156">
        <v>14757.0</v>
      </c>
      <c r="C844" s="157">
        <v>0.3541666666666667</v>
      </c>
      <c r="D844" s="158" t="s">
        <v>1141</v>
      </c>
      <c r="E844" s="159">
        <v>14870.0</v>
      </c>
      <c r="F844" s="159">
        <v>44615.0</v>
      </c>
      <c r="G844" s="160" t="s">
        <v>86</v>
      </c>
      <c r="H844" s="160" t="s">
        <v>92</v>
      </c>
      <c r="I844" s="160" t="s">
        <v>101</v>
      </c>
      <c r="J844" s="160" t="s">
        <v>221</v>
      </c>
      <c r="K844" s="155"/>
      <c r="L844" s="155" t="s">
        <v>90</v>
      </c>
      <c r="M844" s="155"/>
      <c r="N844" s="155" t="str">
        <f t="shared" si="2"/>
        <v>1475744615</v>
      </c>
      <c r="O844" s="155"/>
      <c r="P844" s="155" t="str">
        <f t="shared" si="3"/>
        <v/>
      </c>
      <c r="Q844" s="155" t="str">
        <f t="shared" si="4"/>
        <v/>
      </c>
    </row>
    <row r="845" hidden="1">
      <c r="A845" s="156" t="str">
        <f t="shared" si="1"/>
        <v>1237544615</v>
      </c>
      <c r="B845" s="156">
        <v>12375.0</v>
      </c>
      <c r="C845" s="157">
        <v>0.375</v>
      </c>
      <c r="D845" s="158" t="s">
        <v>1142</v>
      </c>
      <c r="E845" s="159">
        <v>25838.0</v>
      </c>
      <c r="F845" s="159">
        <v>44615.0</v>
      </c>
      <c r="G845" s="160" t="s">
        <v>122</v>
      </c>
      <c r="H845" s="160" t="s">
        <v>92</v>
      </c>
      <c r="I845" s="160" t="s">
        <v>101</v>
      </c>
      <c r="J845" s="160" t="s">
        <v>147</v>
      </c>
      <c r="K845" s="155"/>
      <c r="L845" s="155" t="s">
        <v>90</v>
      </c>
      <c r="M845" s="155"/>
      <c r="N845" s="155" t="str">
        <f t="shared" si="2"/>
        <v>1237544615</v>
      </c>
      <c r="O845" s="155"/>
      <c r="P845" s="155" t="str">
        <f t="shared" si="3"/>
        <v/>
      </c>
      <c r="Q845" s="155" t="str">
        <f t="shared" si="4"/>
        <v/>
      </c>
    </row>
    <row r="846" hidden="1">
      <c r="A846" s="156" t="str">
        <f t="shared" si="1"/>
        <v>1498544615</v>
      </c>
      <c r="B846" s="156">
        <v>14985.0</v>
      </c>
      <c r="C846" s="157">
        <v>0.375</v>
      </c>
      <c r="D846" s="158" t="s">
        <v>1143</v>
      </c>
      <c r="E846" s="159">
        <v>25658.0</v>
      </c>
      <c r="F846" s="159">
        <v>44615.0</v>
      </c>
      <c r="G846" s="160" t="s">
        <v>86</v>
      </c>
      <c r="H846" s="160" t="s">
        <v>92</v>
      </c>
      <c r="I846" s="160" t="s">
        <v>93</v>
      </c>
      <c r="J846" s="160" t="s">
        <v>117</v>
      </c>
      <c r="K846" s="155"/>
      <c r="L846" s="155" t="s">
        <v>90</v>
      </c>
      <c r="M846" s="155"/>
      <c r="N846" s="155" t="str">
        <f t="shared" si="2"/>
        <v>1498544615</v>
      </c>
      <c r="O846" s="155"/>
      <c r="P846" s="155" t="str">
        <f t="shared" si="3"/>
        <v/>
      </c>
      <c r="Q846" s="155" t="str">
        <f t="shared" si="4"/>
        <v/>
      </c>
    </row>
    <row r="847" hidden="1">
      <c r="A847" s="156" t="str">
        <f t="shared" si="1"/>
        <v>1629444615</v>
      </c>
      <c r="B847" s="156">
        <v>16294.0</v>
      </c>
      <c r="C847" s="157">
        <v>0.375</v>
      </c>
      <c r="D847" s="158" t="s">
        <v>1144</v>
      </c>
      <c r="E847" s="159">
        <v>24388.0</v>
      </c>
      <c r="F847" s="159">
        <v>44615.0</v>
      </c>
      <c r="G847" s="160" t="s">
        <v>122</v>
      </c>
      <c r="H847" s="160" t="s">
        <v>92</v>
      </c>
      <c r="I847" s="160" t="s">
        <v>101</v>
      </c>
      <c r="J847" s="160" t="s">
        <v>358</v>
      </c>
      <c r="K847" s="155"/>
      <c r="L847" s="155" t="s">
        <v>90</v>
      </c>
      <c r="M847" s="155"/>
      <c r="N847" s="155" t="str">
        <f t="shared" si="2"/>
        <v>1629444615</v>
      </c>
      <c r="O847" s="155"/>
      <c r="P847" s="155" t="str">
        <f t="shared" si="3"/>
        <v/>
      </c>
      <c r="Q847" s="155" t="str">
        <f t="shared" si="4"/>
        <v/>
      </c>
    </row>
    <row r="848" hidden="1">
      <c r="A848" s="156" t="str">
        <f t="shared" si="1"/>
        <v>1607244615</v>
      </c>
      <c r="B848" s="156">
        <v>16072.0</v>
      </c>
      <c r="C848" s="157">
        <v>0.3854166666666667</v>
      </c>
      <c r="D848" s="158" t="s">
        <v>1145</v>
      </c>
      <c r="E848" s="159">
        <v>19202.0</v>
      </c>
      <c r="F848" s="159">
        <v>44615.0</v>
      </c>
      <c r="G848" s="160" t="s">
        <v>112</v>
      </c>
      <c r="H848" s="160" t="s">
        <v>92</v>
      </c>
      <c r="I848" s="160" t="s">
        <v>101</v>
      </c>
      <c r="J848" s="160" t="s">
        <v>192</v>
      </c>
      <c r="K848" s="155"/>
      <c r="L848" s="155" t="s">
        <v>103</v>
      </c>
      <c r="M848" s="155"/>
      <c r="N848" s="155" t="str">
        <f t="shared" si="2"/>
        <v>1607244615</v>
      </c>
      <c r="O848" s="155"/>
      <c r="P848" s="155" t="str">
        <f t="shared" si="3"/>
        <v/>
      </c>
      <c r="Q848" s="155" t="str">
        <f t="shared" si="4"/>
        <v/>
      </c>
    </row>
    <row r="849" hidden="1">
      <c r="A849" s="156" t="str">
        <f t="shared" si="1"/>
        <v>1522344615</v>
      </c>
      <c r="B849" s="156">
        <v>15223.0</v>
      </c>
      <c r="C849" s="157">
        <v>0.3854166666666667</v>
      </c>
      <c r="D849" s="158" t="s">
        <v>1146</v>
      </c>
      <c r="E849" s="159">
        <v>13792.0</v>
      </c>
      <c r="F849" s="159">
        <v>44615.0</v>
      </c>
      <c r="G849" s="160" t="s">
        <v>86</v>
      </c>
      <c r="H849" s="160" t="s">
        <v>92</v>
      </c>
      <c r="I849" s="160" t="s">
        <v>93</v>
      </c>
      <c r="J849" s="160" t="s">
        <v>94</v>
      </c>
      <c r="K849" s="155"/>
      <c r="L849" s="155" t="s">
        <v>90</v>
      </c>
      <c r="M849" s="155"/>
      <c r="N849" s="155" t="str">
        <f t="shared" si="2"/>
        <v>1522344615</v>
      </c>
      <c r="O849" s="155"/>
      <c r="P849" s="155" t="str">
        <f t="shared" si="3"/>
        <v/>
      </c>
      <c r="Q849" s="155" t="str">
        <f t="shared" si="4"/>
        <v/>
      </c>
    </row>
    <row r="850" hidden="1">
      <c r="A850" s="156" t="str">
        <f t="shared" si="1"/>
        <v>1565344615</v>
      </c>
      <c r="B850" s="156">
        <v>15653.0</v>
      </c>
      <c r="C850" s="157">
        <v>0.40625</v>
      </c>
      <c r="D850" s="158" t="s">
        <v>1147</v>
      </c>
      <c r="E850" s="159">
        <v>18431.0</v>
      </c>
      <c r="F850" s="159">
        <v>44615.0</v>
      </c>
      <c r="G850" s="160" t="s">
        <v>100</v>
      </c>
      <c r="H850" s="160" t="s">
        <v>92</v>
      </c>
      <c r="I850" s="160" t="s">
        <v>93</v>
      </c>
      <c r="J850" s="160" t="s">
        <v>199</v>
      </c>
      <c r="K850" s="155"/>
      <c r="L850" s="155" t="s">
        <v>103</v>
      </c>
      <c r="M850" s="155"/>
      <c r="N850" s="155" t="str">
        <f t="shared" si="2"/>
        <v>1565344615</v>
      </c>
      <c r="O850" s="155"/>
      <c r="P850" s="155" t="str">
        <f t="shared" si="3"/>
        <v/>
      </c>
      <c r="Q850" s="155" t="str">
        <f t="shared" si="4"/>
        <v/>
      </c>
    </row>
    <row r="851" hidden="1">
      <c r="A851" s="156" t="str">
        <f t="shared" si="1"/>
        <v>928344615</v>
      </c>
      <c r="B851" s="156">
        <v>9283.0</v>
      </c>
      <c r="C851" s="157">
        <v>0.40625</v>
      </c>
      <c r="D851" s="158" t="s">
        <v>1148</v>
      </c>
      <c r="E851" s="159">
        <v>20483.0</v>
      </c>
      <c r="F851" s="159">
        <v>44615.0</v>
      </c>
      <c r="G851" s="160" t="s">
        <v>86</v>
      </c>
      <c r="H851" s="160" t="s">
        <v>87</v>
      </c>
      <c r="I851" s="160" t="s">
        <v>97</v>
      </c>
      <c r="J851" s="160" t="s">
        <v>89</v>
      </c>
      <c r="K851" s="155"/>
      <c r="L851" s="155" t="s">
        <v>90</v>
      </c>
      <c r="M851" s="155"/>
      <c r="N851" s="155" t="str">
        <f t="shared" si="2"/>
        <v>928344615</v>
      </c>
      <c r="O851" s="155"/>
      <c r="P851" s="155" t="str">
        <f t="shared" si="3"/>
        <v/>
      </c>
      <c r="Q851" s="155" t="str">
        <f t="shared" si="4"/>
        <v/>
      </c>
    </row>
    <row r="852" hidden="1">
      <c r="A852" s="156" t="str">
        <f t="shared" si="1"/>
        <v>1172844615</v>
      </c>
      <c r="B852" s="156">
        <v>11728.0</v>
      </c>
      <c r="C852" s="157">
        <v>0.40625</v>
      </c>
      <c r="D852" s="158" t="s">
        <v>1149</v>
      </c>
      <c r="E852" s="159">
        <v>28621.0</v>
      </c>
      <c r="F852" s="159">
        <v>44615.0</v>
      </c>
      <c r="G852" s="160" t="s">
        <v>86</v>
      </c>
      <c r="H852" s="160" t="s">
        <v>87</v>
      </c>
      <c r="I852" s="160" t="s">
        <v>97</v>
      </c>
      <c r="J852" s="160" t="s">
        <v>335</v>
      </c>
      <c r="K852" s="155"/>
      <c r="L852" s="155" t="s">
        <v>90</v>
      </c>
      <c r="M852" s="155"/>
      <c r="N852" s="155" t="str">
        <f t="shared" si="2"/>
        <v>1172844615</v>
      </c>
      <c r="O852" s="155"/>
      <c r="P852" s="155" t="str">
        <f t="shared" si="3"/>
        <v/>
      </c>
      <c r="Q852" s="155" t="str">
        <f t="shared" si="4"/>
        <v/>
      </c>
    </row>
    <row r="853" hidden="1">
      <c r="A853" s="156" t="str">
        <f t="shared" si="1"/>
        <v>1373944615</v>
      </c>
      <c r="B853" s="156">
        <v>13739.0</v>
      </c>
      <c r="C853" s="157">
        <v>0.4166666666666667</v>
      </c>
      <c r="D853" s="158" t="s">
        <v>1150</v>
      </c>
      <c r="E853" s="159">
        <v>22361.0</v>
      </c>
      <c r="F853" s="159">
        <v>44615.0</v>
      </c>
      <c r="G853" s="160" t="s">
        <v>112</v>
      </c>
      <c r="H853" s="160" t="s">
        <v>92</v>
      </c>
      <c r="I853" s="160" t="s">
        <v>93</v>
      </c>
      <c r="J853" s="160" t="s">
        <v>102</v>
      </c>
      <c r="K853" s="155"/>
      <c r="L853" s="155" t="s">
        <v>103</v>
      </c>
      <c r="M853" s="155"/>
      <c r="N853" s="155" t="str">
        <f t="shared" si="2"/>
        <v>1373944615</v>
      </c>
      <c r="O853" s="155"/>
      <c r="P853" s="155" t="str">
        <f t="shared" si="3"/>
        <v/>
      </c>
      <c r="Q853" s="155" t="str">
        <f t="shared" si="4"/>
        <v/>
      </c>
    </row>
    <row r="854" hidden="1">
      <c r="A854" s="156" t="str">
        <f t="shared" si="1"/>
        <v>1005044615</v>
      </c>
      <c r="B854" s="156">
        <v>10050.0</v>
      </c>
      <c r="C854" s="157">
        <v>0.4166666666666667</v>
      </c>
      <c r="D854" s="158" t="s">
        <v>1151</v>
      </c>
      <c r="E854" s="159">
        <v>17254.0</v>
      </c>
      <c r="F854" s="159">
        <v>44615.0</v>
      </c>
      <c r="G854" s="160" t="s">
        <v>100</v>
      </c>
      <c r="H854" s="160" t="s">
        <v>92</v>
      </c>
      <c r="I854" s="160" t="s">
        <v>101</v>
      </c>
      <c r="J854" s="160" t="s">
        <v>131</v>
      </c>
      <c r="K854" s="155"/>
      <c r="L854" s="155" t="s">
        <v>103</v>
      </c>
      <c r="M854" s="155"/>
      <c r="N854" s="155" t="str">
        <f t="shared" si="2"/>
        <v>1005044615</v>
      </c>
      <c r="O854" s="155"/>
      <c r="P854" s="155" t="str">
        <f t="shared" si="3"/>
        <v/>
      </c>
      <c r="Q854" s="155" t="str">
        <f t="shared" si="4"/>
        <v/>
      </c>
    </row>
    <row r="855" hidden="1">
      <c r="A855" s="156" t="str">
        <f t="shared" si="1"/>
        <v>1817444615</v>
      </c>
      <c r="B855" s="156">
        <v>18174.0</v>
      </c>
      <c r="C855" s="157">
        <v>0.4166666666666667</v>
      </c>
      <c r="D855" s="158" t="s">
        <v>1152</v>
      </c>
      <c r="E855" s="159">
        <v>18472.0</v>
      </c>
      <c r="F855" s="159">
        <v>44615.0</v>
      </c>
      <c r="G855" s="160" t="s">
        <v>96</v>
      </c>
      <c r="H855" s="160" t="s">
        <v>87</v>
      </c>
      <c r="I855" s="160" t="s">
        <v>88</v>
      </c>
      <c r="J855" s="160" t="s">
        <v>89</v>
      </c>
      <c r="K855" s="155"/>
      <c r="L855" s="155" t="s">
        <v>90</v>
      </c>
      <c r="M855" s="155"/>
      <c r="N855" s="155" t="str">
        <f t="shared" si="2"/>
        <v>1817444615</v>
      </c>
      <c r="O855" s="155"/>
      <c r="P855" s="155" t="str">
        <f t="shared" si="3"/>
        <v/>
      </c>
      <c r="Q855" s="155" t="str">
        <f t="shared" si="4"/>
        <v/>
      </c>
    </row>
    <row r="856" hidden="1">
      <c r="A856" s="156" t="str">
        <f t="shared" si="1"/>
        <v>1025544615</v>
      </c>
      <c r="B856" s="156">
        <v>10255.0</v>
      </c>
      <c r="C856" s="157">
        <v>0.4270833333333333</v>
      </c>
      <c r="D856" s="158" t="s">
        <v>1153</v>
      </c>
      <c r="E856" s="159">
        <v>17542.0</v>
      </c>
      <c r="F856" s="159">
        <v>44615.0</v>
      </c>
      <c r="G856" s="160" t="s">
        <v>100</v>
      </c>
      <c r="H856" s="160" t="s">
        <v>87</v>
      </c>
      <c r="I856" s="160" t="s">
        <v>88</v>
      </c>
      <c r="J856" s="160" t="s">
        <v>102</v>
      </c>
      <c r="K856" s="155"/>
      <c r="L856" s="155" t="s">
        <v>103</v>
      </c>
      <c r="M856" s="155"/>
      <c r="N856" s="155" t="str">
        <f t="shared" si="2"/>
        <v>1025544615</v>
      </c>
      <c r="O856" s="155"/>
      <c r="P856" s="155" t="str">
        <f t="shared" si="3"/>
        <v/>
      </c>
      <c r="Q856" s="155" t="str">
        <f t="shared" si="4"/>
        <v/>
      </c>
    </row>
    <row r="857" hidden="1">
      <c r="A857" s="156" t="str">
        <f t="shared" si="1"/>
        <v>1799944615</v>
      </c>
      <c r="B857" s="156">
        <v>17999.0</v>
      </c>
      <c r="C857" s="157">
        <v>0.4375</v>
      </c>
      <c r="D857" s="158" t="s">
        <v>1154</v>
      </c>
      <c r="E857" s="159">
        <v>23637.0</v>
      </c>
      <c r="F857" s="159">
        <v>44615.0</v>
      </c>
      <c r="G857" s="160" t="s">
        <v>112</v>
      </c>
      <c r="H857" s="160" t="s">
        <v>92</v>
      </c>
      <c r="I857" s="160" t="s">
        <v>93</v>
      </c>
      <c r="J857" s="160" t="s">
        <v>102</v>
      </c>
      <c r="K857" s="155"/>
      <c r="L857" s="155" t="s">
        <v>103</v>
      </c>
      <c r="M857" s="155"/>
      <c r="N857" s="155" t="str">
        <f t="shared" si="2"/>
        <v>1799944615</v>
      </c>
      <c r="O857" s="155"/>
      <c r="P857" s="155" t="str">
        <f t="shared" si="3"/>
        <v/>
      </c>
      <c r="Q857" s="155" t="str">
        <f t="shared" si="4"/>
        <v/>
      </c>
    </row>
    <row r="858" hidden="1">
      <c r="A858" s="156" t="str">
        <f t="shared" si="1"/>
        <v>1759244615</v>
      </c>
      <c r="B858" s="156">
        <v>17592.0</v>
      </c>
      <c r="C858" s="157">
        <v>0.4479166666666667</v>
      </c>
      <c r="D858" s="158" t="s">
        <v>1155</v>
      </c>
      <c r="E858" s="159">
        <v>20500.0</v>
      </c>
      <c r="F858" s="159">
        <v>44615.0</v>
      </c>
      <c r="G858" s="160" t="s">
        <v>108</v>
      </c>
      <c r="H858" s="160" t="s">
        <v>87</v>
      </c>
      <c r="I858" s="160" t="s">
        <v>88</v>
      </c>
      <c r="J858" s="160" t="s">
        <v>102</v>
      </c>
      <c r="K858" s="155"/>
      <c r="L858" s="155" t="s">
        <v>103</v>
      </c>
      <c r="M858" s="155"/>
      <c r="N858" s="155" t="str">
        <f t="shared" si="2"/>
        <v>1759244615</v>
      </c>
      <c r="O858" s="155"/>
      <c r="P858" s="155" t="str">
        <f t="shared" si="3"/>
        <v/>
      </c>
      <c r="Q858" s="155" t="str">
        <f t="shared" si="4"/>
        <v/>
      </c>
    </row>
    <row r="859" hidden="1">
      <c r="A859" s="156" t="str">
        <f t="shared" si="1"/>
        <v>1700144615</v>
      </c>
      <c r="B859" s="156">
        <v>17001.0</v>
      </c>
      <c r="C859" s="157">
        <v>0.4479166666666667</v>
      </c>
      <c r="D859" s="158" t="s">
        <v>1156</v>
      </c>
      <c r="E859" s="159">
        <v>21083.0</v>
      </c>
      <c r="F859" s="159">
        <v>44615.0</v>
      </c>
      <c r="G859" s="160" t="s">
        <v>108</v>
      </c>
      <c r="H859" s="160" t="s">
        <v>87</v>
      </c>
      <c r="I859" s="160" t="s">
        <v>88</v>
      </c>
      <c r="J859" s="160" t="s">
        <v>135</v>
      </c>
      <c r="K859" s="155"/>
      <c r="L859" s="155" t="s">
        <v>103</v>
      </c>
      <c r="M859" s="155"/>
      <c r="N859" s="155" t="str">
        <f t="shared" si="2"/>
        <v>1700144615</v>
      </c>
      <c r="O859" s="155"/>
      <c r="P859" s="155" t="str">
        <f t="shared" si="3"/>
        <v/>
      </c>
      <c r="Q859" s="155" t="str">
        <f t="shared" si="4"/>
        <v/>
      </c>
    </row>
    <row r="860" hidden="1">
      <c r="A860" s="156" t="str">
        <f t="shared" si="1"/>
        <v>1785444615</v>
      </c>
      <c r="B860" s="156">
        <v>17854.0</v>
      </c>
      <c r="C860" s="157">
        <v>0.4479166666666667</v>
      </c>
      <c r="D860" s="158" t="s">
        <v>1157</v>
      </c>
      <c r="E860" s="159">
        <v>22029.0</v>
      </c>
      <c r="F860" s="159">
        <v>44615.0</v>
      </c>
      <c r="G860" s="160" t="s">
        <v>122</v>
      </c>
      <c r="H860" s="160" t="s">
        <v>92</v>
      </c>
      <c r="I860" s="160" t="s">
        <v>101</v>
      </c>
      <c r="J860" s="160" t="s">
        <v>174</v>
      </c>
      <c r="K860" s="155"/>
      <c r="L860" s="155" t="s">
        <v>90</v>
      </c>
      <c r="M860" s="155"/>
      <c r="N860" s="155" t="str">
        <f t="shared" si="2"/>
        <v>1785444615</v>
      </c>
      <c r="O860" s="155"/>
      <c r="P860" s="155" t="str">
        <f t="shared" si="3"/>
        <v/>
      </c>
      <c r="Q860" s="155" t="str">
        <f t="shared" si="4"/>
        <v/>
      </c>
    </row>
    <row r="861" hidden="1">
      <c r="A861" s="156" t="str">
        <f t="shared" si="1"/>
        <v>1387944615</v>
      </c>
      <c r="B861" s="156">
        <v>13879.0</v>
      </c>
      <c r="C861" s="157">
        <v>0.4583333333333333</v>
      </c>
      <c r="D861" s="158" t="s">
        <v>1158</v>
      </c>
      <c r="E861" s="159">
        <v>11423.0</v>
      </c>
      <c r="F861" s="159">
        <v>44615.0</v>
      </c>
      <c r="G861" s="160" t="s">
        <v>100</v>
      </c>
      <c r="H861" s="160" t="s">
        <v>92</v>
      </c>
      <c r="I861" s="160" t="s">
        <v>101</v>
      </c>
      <c r="J861" s="160" t="s">
        <v>102</v>
      </c>
      <c r="K861" s="155"/>
      <c r="L861" s="155" t="s">
        <v>103</v>
      </c>
      <c r="M861" s="155"/>
      <c r="N861" s="155" t="str">
        <f t="shared" si="2"/>
        <v>1387944615</v>
      </c>
      <c r="O861" s="155"/>
      <c r="P861" s="155" t="str">
        <f t="shared" si="3"/>
        <v/>
      </c>
      <c r="Q861" s="155" t="str">
        <f t="shared" si="4"/>
        <v/>
      </c>
    </row>
    <row r="862" hidden="1">
      <c r="A862" s="156" t="str">
        <f t="shared" si="1"/>
        <v>1134844615</v>
      </c>
      <c r="B862" s="156">
        <v>11348.0</v>
      </c>
      <c r="C862" s="157">
        <v>0.46875</v>
      </c>
      <c r="D862" s="158" t="s">
        <v>1159</v>
      </c>
      <c r="E862" s="159">
        <v>18296.0</v>
      </c>
      <c r="F862" s="159">
        <v>44615.0</v>
      </c>
      <c r="G862" s="160" t="s">
        <v>100</v>
      </c>
      <c r="H862" s="160" t="s">
        <v>92</v>
      </c>
      <c r="I862" s="160" t="s">
        <v>101</v>
      </c>
      <c r="J862" s="160" t="s">
        <v>192</v>
      </c>
      <c r="K862" s="155"/>
      <c r="L862" s="155" t="s">
        <v>103</v>
      </c>
      <c r="M862" s="155"/>
      <c r="N862" s="155" t="str">
        <f t="shared" si="2"/>
        <v>1134844615</v>
      </c>
      <c r="O862" s="155"/>
      <c r="P862" s="155" t="str">
        <f t="shared" si="3"/>
        <v/>
      </c>
      <c r="Q862" s="155" t="str">
        <f t="shared" si="4"/>
        <v/>
      </c>
    </row>
    <row r="863" hidden="1">
      <c r="A863" s="156" t="str">
        <f t="shared" si="1"/>
        <v>1818444615</v>
      </c>
      <c r="B863" s="156">
        <v>18184.0</v>
      </c>
      <c r="C863" s="157">
        <v>0.46875</v>
      </c>
      <c r="D863" s="158" t="s">
        <v>1160</v>
      </c>
      <c r="E863" s="159">
        <v>21431.0</v>
      </c>
      <c r="F863" s="159">
        <v>44615.0</v>
      </c>
      <c r="G863" s="160" t="s">
        <v>108</v>
      </c>
      <c r="H863" s="160" t="s">
        <v>87</v>
      </c>
      <c r="I863" s="160" t="s">
        <v>88</v>
      </c>
      <c r="J863" s="160" t="s">
        <v>131</v>
      </c>
      <c r="K863" s="155"/>
      <c r="L863" s="155" t="s">
        <v>103</v>
      </c>
      <c r="M863" s="155"/>
      <c r="N863" s="155" t="str">
        <f t="shared" si="2"/>
        <v>1818444615</v>
      </c>
      <c r="O863" s="155"/>
      <c r="P863" s="155" t="str">
        <f t="shared" si="3"/>
        <v/>
      </c>
      <c r="Q863" s="155" t="str">
        <f t="shared" si="4"/>
        <v/>
      </c>
    </row>
    <row r="864" hidden="1">
      <c r="A864" s="156" t="str">
        <f t="shared" si="1"/>
        <v>1751244615</v>
      </c>
      <c r="B864" s="156">
        <v>17512.0</v>
      </c>
      <c r="C864" s="157">
        <v>0.46875</v>
      </c>
      <c r="D864" s="158" t="s">
        <v>1161</v>
      </c>
      <c r="E864" s="159">
        <v>16813.0</v>
      </c>
      <c r="F864" s="159">
        <v>44615.0</v>
      </c>
      <c r="G864" s="160" t="s">
        <v>86</v>
      </c>
      <c r="H864" s="160" t="s">
        <v>87</v>
      </c>
      <c r="I864" s="160" t="s">
        <v>97</v>
      </c>
      <c r="J864" s="160" t="s">
        <v>147</v>
      </c>
      <c r="K864" s="155"/>
      <c r="L864" s="155" t="s">
        <v>90</v>
      </c>
      <c r="M864" s="155"/>
      <c r="N864" s="155" t="str">
        <f t="shared" si="2"/>
        <v>1751244615</v>
      </c>
      <c r="O864" s="155"/>
      <c r="P864" s="155" t="str">
        <f t="shared" si="3"/>
        <v/>
      </c>
      <c r="Q864" s="155" t="str">
        <f t="shared" si="4"/>
        <v/>
      </c>
    </row>
    <row r="865" hidden="1">
      <c r="A865" s="156" t="str">
        <f t="shared" si="1"/>
        <v>1179544615</v>
      </c>
      <c r="B865" s="156">
        <v>11795.0</v>
      </c>
      <c r="C865" s="157">
        <v>0.4791666666666667</v>
      </c>
      <c r="D865" s="158" t="s">
        <v>1162</v>
      </c>
      <c r="E865" s="159">
        <v>18542.0</v>
      </c>
      <c r="F865" s="159">
        <v>44615.0</v>
      </c>
      <c r="G865" s="160" t="s">
        <v>100</v>
      </c>
      <c r="H865" s="160" t="s">
        <v>87</v>
      </c>
      <c r="I865" s="160" t="s">
        <v>88</v>
      </c>
      <c r="J865" s="160" t="s">
        <v>113</v>
      </c>
      <c r="K865" s="155"/>
      <c r="L865" s="155" t="s">
        <v>103</v>
      </c>
      <c r="M865" s="155"/>
      <c r="N865" s="155" t="str">
        <f t="shared" si="2"/>
        <v>1179544615</v>
      </c>
      <c r="O865" s="155"/>
      <c r="P865" s="155" t="str">
        <f t="shared" si="3"/>
        <v/>
      </c>
      <c r="Q865" s="155" t="str">
        <f t="shared" si="4"/>
        <v/>
      </c>
    </row>
    <row r="866" hidden="1">
      <c r="A866" s="156" t="str">
        <f t="shared" si="1"/>
        <v>1342944615</v>
      </c>
      <c r="B866" s="156">
        <v>13429.0</v>
      </c>
      <c r="C866" s="157">
        <v>0.5416666666666666</v>
      </c>
      <c r="D866" s="158" t="s">
        <v>1163</v>
      </c>
      <c r="E866" s="159">
        <v>18323.0</v>
      </c>
      <c r="F866" s="159">
        <v>44615.0</v>
      </c>
      <c r="G866" s="160" t="s">
        <v>86</v>
      </c>
      <c r="H866" s="160" t="s">
        <v>92</v>
      </c>
      <c r="I866" s="160" t="s">
        <v>88</v>
      </c>
      <c r="J866" s="160" t="s">
        <v>89</v>
      </c>
      <c r="K866" s="155"/>
      <c r="L866" s="155" t="s">
        <v>90</v>
      </c>
      <c r="M866" s="155"/>
      <c r="N866" s="155" t="str">
        <f t="shared" si="2"/>
        <v>1342944615</v>
      </c>
      <c r="O866" s="155"/>
      <c r="P866" s="155" t="str">
        <f t="shared" si="3"/>
        <v/>
      </c>
      <c r="Q866" s="155" t="str">
        <f t="shared" si="4"/>
        <v/>
      </c>
    </row>
    <row r="867" hidden="1">
      <c r="A867" s="156" t="str">
        <f t="shared" si="1"/>
        <v>1565944615</v>
      </c>
      <c r="B867" s="156">
        <v>15659.0</v>
      </c>
      <c r="C867" s="157">
        <v>0.5416666666666666</v>
      </c>
      <c r="D867" s="158" t="s">
        <v>1164</v>
      </c>
      <c r="E867" s="159">
        <v>32631.0</v>
      </c>
      <c r="F867" s="159">
        <v>44615.0</v>
      </c>
      <c r="G867" s="160" t="s">
        <v>86</v>
      </c>
      <c r="H867" s="160" t="s">
        <v>92</v>
      </c>
      <c r="I867" s="160" t="s">
        <v>101</v>
      </c>
      <c r="J867" s="160" t="s">
        <v>179</v>
      </c>
      <c r="K867" s="155"/>
      <c r="L867" s="155" t="s">
        <v>90</v>
      </c>
      <c r="M867" s="155"/>
      <c r="N867" s="155" t="str">
        <f t="shared" si="2"/>
        <v>1565944615</v>
      </c>
      <c r="O867" s="155"/>
      <c r="P867" s="155" t="str">
        <f t="shared" si="3"/>
        <v/>
      </c>
      <c r="Q867" s="155" t="str">
        <f t="shared" si="4"/>
        <v/>
      </c>
    </row>
    <row r="868" hidden="1">
      <c r="A868" s="156" t="str">
        <f t="shared" si="1"/>
        <v>1626244615</v>
      </c>
      <c r="B868" s="156">
        <v>16262.0</v>
      </c>
      <c r="C868" s="157">
        <v>0.5416666666666666</v>
      </c>
      <c r="D868" s="158" t="s">
        <v>1165</v>
      </c>
      <c r="E868" s="159">
        <v>23868.0</v>
      </c>
      <c r="F868" s="159">
        <v>44615.0</v>
      </c>
      <c r="G868" s="160" t="s">
        <v>122</v>
      </c>
      <c r="H868" s="160" t="s">
        <v>92</v>
      </c>
      <c r="I868" s="160" t="s">
        <v>93</v>
      </c>
      <c r="J868" s="160" t="s">
        <v>147</v>
      </c>
      <c r="K868" s="155"/>
      <c r="L868" s="155" t="s">
        <v>90</v>
      </c>
      <c r="M868" s="155"/>
      <c r="N868" s="155" t="str">
        <f t="shared" si="2"/>
        <v>1626244615</v>
      </c>
      <c r="O868" s="155"/>
      <c r="P868" s="155" t="str">
        <f t="shared" si="3"/>
        <v/>
      </c>
      <c r="Q868" s="155" t="str">
        <f t="shared" si="4"/>
        <v/>
      </c>
    </row>
    <row r="869" hidden="1">
      <c r="A869" s="156" t="str">
        <f t="shared" si="1"/>
        <v>1573744615</v>
      </c>
      <c r="B869" s="156">
        <v>15737.0</v>
      </c>
      <c r="C869" s="157">
        <v>0.5520833333333334</v>
      </c>
      <c r="D869" s="158" t="s">
        <v>1166</v>
      </c>
      <c r="E869" s="159">
        <v>27398.0</v>
      </c>
      <c r="F869" s="159">
        <v>44615.0</v>
      </c>
      <c r="G869" s="160" t="s">
        <v>100</v>
      </c>
      <c r="H869" s="160" t="s">
        <v>87</v>
      </c>
      <c r="I869" s="160" t="s">
        <v>88</v>
      </c>
      <c r="J869" s="160" t="s">
        <v>102</v>
      </c>
      <c r="K869" s="155"/>
      <c r="L869" s="155" t="s">
        <v>103</v>
      </c>
      <c r="M869" s="155"/>
      <c r="N869" s="155" t="str">
        <f t="shared" si="2"/>
        <v>1573744615</v>
      </c>
      <c r="O869" s="155"/>
      <c r="P869" s="155" t="str">
        <f t="shared" si="3"/>
        <v/>
      </c>
      <c r="Q869" s="155" t="str">
        <f t="shared" si="4"/>
        <v/>
      </c>
    </row>
    <row r="870" hidden="1">
      <c r="A870" s="156" t="str">
        <f t="shared" si="1"/>
        <v>1105944615</v>
      </c>
      <c r="B870" s="156">
        <v>11059.0</v>
      </c>
      <c r="C870" s="157">
        <v>0.5520833333333334</v>
      </c>
      <c r="D870" s="158" t="s">
        <v>1167</v>
      </c>
      <c r="E870" s="159">
        <v>17955.0</v>
      </c>
      <c r="F870" s="159">
        <v>44615.0</v>
      </c>
      <c r="G870" s="160" t="s">
        <v>86</v>
      </c>
      <c r="H870" s="160" t="s">
        <v>92</v>
      </c>
      <c r="I870" s="160" t="s">
        <v>93</v>
      </c>
      <c r="J870" s="160" t="s">
        <v>147</v>
      </c>
      <c r="K870" s="155"/>
      <c r="L870" s="155" t="s">
        <v>90</v>
      </c>
      <c r="M870" s="155"/>
      <c r="N870" s="155" t="str">
        <f t="shared" si="2"/>
        <v>1105944615</v>
      </c>
      <c r="O870" s="155"/>
      <c r="P870" s="155" t="str">
        <f t="shared" si="3"/>
        <v/>
      </c>
      <c r="Q870" s="155" t="str">
        <f t="shared" si="4"/>
        <v/>
      </c>
    </row>
    <row r="871" hidden="1">
      <c r="A871" s="156" t="str">
        <f t="shared" si="1"/>
        <v>1778944615</v>
      </c>
      <c r="B871" s="156">
        <v>17789.0</v>
      </c>
      <c r="C871" s="157">
        <v>0.5520833333333334</v>
      </c>
      <c r="D871" s="158" t="s">
        <v>1168</v>
      </c>
      <c r="E871" s="159">
        <v>22877.0</v>
      </c>
      <c r="F871" s="159">
        <v>44615.0</v>
      </c>
      <c r="G871" s="160" t="s">
        <v>96</v>
      </c>
      <c r="H871" s="160" t="s">
        <v>87</v>
      </c>
      <c r="I871" s="160" t="s">
        <v>97</v>
      </c>
      <c r="J871" s="160" t="s">
        <v>94</v>
      </c>
      <c r="K871" s="155"/>
      <c r="L871" s="155" t="s">
        <v>90</v>
      </c>
      <c r="M871" s="155"/>
      <c r="N871" s="155" t="str">
        <f t="shared" si="2"/>
        <v>1778944615</v>
      </c>
      <c r="O871" s="155"/>
      <c r="P871" s="155" t="str">
        <f t="shared" si="3"/>
        <v/>
      </c>
      <c r="Q871" s="155" t="str">
        <f t="shared" si="4"/>
        <v/>
      </c>
    </row>
    <row r="872" hidden="1">
      <c r="A872" s="156" t="str">
        <f t="shared" si="1"/>
        <v>1584044615</v>
      </c>
      <c r="B872" s="156">
        <v>15840.0</v>
      </c>
      <c r="C872" s="157">
        <v>0.5625</v>
      </c>
      <c r="D872" s="158" t="s">
        <v>1169</v>
      </c>
      <c r="E872" s="159">
        <v>16549.0</v>
      </c>
      <c r="F872" s="159">
        <v>44615.0</v>
      </c>
      <c r="G872" s="160" t="s">
        <v>112</v>
      </c>
      <c r="H872" s="160" t="s">
        <v>87</v>
      </c>
      <c r="I872" s="160" t="s">
        <v>88</v>
      </c>
      <c r="J872" s="160" t="s">
        <v>135</v>
      </c>
      <c r="K872" s="155"/>
      <c r="L872" s="155" t="s">
        <v>103</v>
      </c>
      <c r="M872" s="155"/>
      <c r="N872" s="155" t="str">
        <f t="shared" si="2"/>
        <v>1584044615</v>
      </c>
      <c r="O872" s="155"/>
      <c r="P872" s="155" t="str">
        <f t="shared" si="3"/>
        <v/>
      </c>
      <c r="Q872" s="155" t="str">
        <f t="shared" si="4"/>
        <v/>
      </c>
    </row>
    <row r="873" hidden="1">
      <c r="A873" s="156" t="str">
        <f t="shared" si="1"/>
        <v>1595344615</v>
      </c>
      <c r="B873" s="156">
        <v>15953.0</v>
      </c>
      <c r="C873" s="157">
        <v>0.5625</v>
      </c>
      <c r="D873" s="158" t="s">
        <v>1170</v>
      </c>
      <c r="E873" s="159">
        <v>29255.0</v>
      </c>
      <c r="F873" s="159">
        <v>44615.0</v>
      </c>
      <c r="G873" s="160" t="s">
        <v>112</v>
      </c>
      <c r="H873" s="160" t="s">
        <v>92</v>
      </c>
      <c r="I873" s="160" t="s">
        <v>101</v>
      </c>
      <c r="J873" s="160" t="s">
        <v>106</v>
      </c>
      <c r="K873" s="155"/>
      <c r="L873" s="155" t="s">
        <v>103</v>
      </c>
      <c r="M873" s="155"/>
      <c r="N873" s="155" t="str">
        <f t="shared" si="2"/>
        <v>1595344615</v>
      </c>
      <c r="O873" s="155"/>
      <c r="P873" s="155" t="str">
        <f t="shared" si="3"/>
        <v/>
      </c>
      <c r="Q873" s="155" t="str">
        <f t="shared" si="4"/>
        <v/>
      </c>
    </row>
    <row r="874" hidden="1">
      <c r="A874" s="156" t="str">
        <f t="shared" si="1"/>
        <v>1402444615</v>
      </c>
      <c r="B874" s="156">
        <v>14024.0</v>
      </c>
      <c r="C874" s="157">
        <v>0.5729166666666666</v>
      </c>
      <c r="D874" s="158" t="s">
        <v>1171</v>
      </c>
      <c r="E874" s="159">
        <v>15850.0</v>
      </c>
      <c r="F874" s="159">
        <v>44615.0</v>
      </c>
      <c r="G874" s="160" t="s">
        <v>112</v>
      </c>
      <c r="H874" s="160" t="s">
        <v>87</v>
      </c>
      <c r="I874" s="160" t="s">
        <v>88</v>
      </c>
      <c r="J874" s="160" t="s">
        <v>135</v>
      </c>
      <c r="K874" s="155"/>
      <c r="L874" s="155" t="s">
        <v>103</v>
      </c>
      <c r="M874" s="155"/>
      <c r="N874" s="155" t="str">
        <f t="shared" si="2"/>
        <v>1402444615</v>
      </c>
      <c r="O874" s="155"/>
      <c r="P874" s="155" t="str">
        <f t="shared" si="3"/>
        <v/>
      </c>
      <c r="Q874" s="155" t="str">
        <f t="shared" si="4"/>
        <v/>
      </c>
    </row>
    <row r="875" hidden="1">
      <c r="A875" s="156" t="str">
        <f t="shared" si="1"/>
        <v>1596644615</v>
      </c>
      <c r="B875" s="156">
        <v>15966.0</v>
      </c>
      <c r="C875" s="157">
        <v>0.5729166666666666</v>
      </c>
      <c r="D875" s="158" t="s">
        <v>1172</v>
      </c>
      <c r="E875" s="159">
        <v>17152.0</v>
      </c>
      <c r="F875" s="159">
        <v>44615.0</v>
      </c>
      <c r="G875" s="160" t="s">
        <v>112</v>
      </c>
      <c r="H875" s="160" t="s">
        <v>92</v>
      </c>
      <c r="I875" s="160" t="s">
        <v>101</v>
      </c>
      <c r="J875" s="160" t="s">
        <v>119</v>
      </c>
      <c r="K875" s="155"/>
      <c r="L875" s="155" t="s">
        <v>103</v>
      </c>
      <c r="M875" s="155"/>
      <c r="N875" s="155" t="str">
        <f t="shared" si="2"/>
        <v>1596644615</v>
      </c>
      <c r="O875" s="155"/>
      <c r="P875" s="155" t="str">
        <f t="shared" si="3"/>
        <v/>
      </c>
      <c r="Q875" s="155" t="str">
        <f t="shared" si="4"/>
        <v/>
      </c>
    </row>
    <row r="876" hidden="1">
      <c r="A876" s="156" t="str">
        <f t="shared" si="1"/>
        <v>1107244615</v>
      </c>
      <c r="B876" s="156">
        <v>11072.0</v>
      </c>
      <c r="C876" s="157">
        <v>0.5729166666666666</v>
      </c>
      <c r="D876" s="158" t="s">
        <v>1173</v>
      </c>
      <c r="E876" s="159">
        <v>27956.0</v>
      </c>
      <c r="F876" s="159">
        <v>44615.0</v>
      </c>
      <c r="G876" s="160" t="s">
        <v>122</v>
      </c>
      <c r="H876" s="160" t="s">
        <v>87</v>
      </c>
      <c r="I876" s="160" t="s">
        <v>97</v>
      </c>
      <c r="J876" s="160" t="s">
        <v>335</v>
      </c>
      <c r="K876" s="155"/>
      <c r="L876" s="155" t="s">
        <v>90</v>
      </c>
      <c r="M876" s="155"/>
      <c r="N876" s="155" t="str">
        <f t="shared" si="2"/>
        <v>1107244615</v>
      </c>
      <c r="O876" s="155"/>
      <c r="P876" s="155" t="str">
        <f t="shared" si="3"/>
        <v/>
      </c>
      <c r="Q876" s="155" t="str">
        <f t="shared" si="4"/>
        <v/>
      </c>
    </row>
    <row r="877" hidden="1">
      <c r="A877" s="156" t="str">
        <f t="shared" si="1"/>
        <v>1817644615</v>
      </c>
      <c r="B877" s="156">
        <v>18176.0</v>
      </c>
      <c r="C877" s="157">
        <v>0.5729166666666666</v>
      </c>
      <c r="D877" s="158" t="s">
        <v>1174</v>
      </c>
      <c r="E877" s="159">
        <v>23907.0</v>
      </c>
      <c r="F877" s="159">
        <v>44615.0</v>
      </c>
      <c r="G877" s="160" t="s">
        <v>96</v>
      </c>
      <c r="H877" s="160" t="s">
        <v>87</v>
      </c>
      <c r="I877" s="160" t="s">
        <v>97</v>
      </c>
      <c r="J877" s="160" t="s">
        <v>405</v>
      </c>
      <c r="K877" s="155"/>
      <c r="L877" s="155" t="s">
        <v>90</v>
      </c>
      <c r="M877" s="155"/>
      <c r="N877" s="155" t="str">
        <f t="shared" si="2"/>
        <v>1817644615</v>
      </c>
      <c r="O877" s="155"/>
      <c r="P877" s="155" t="str">
        <f t="shared" si="3"/>
        <v/>
      </c>
      <c r="Q877" s="155" t="str">
        <f t="shared" si="4"/>
        <v/>
      </c>
    </row>
    <row r="878" hidden="1">
      <c r="A878" s="156" t="str">
        <f t="shared" si="1"/>
        <v>1820744615</v>
      </c>
      <c r="B878" s="156">
        <v>18207.0</v>
      </c>
      <c r="C878" s="157">
        <v>0.5729166666666666</v>
      </c>
      <c r="D878" s="158" t="s">
        <v>1175</v>
      </c>
      <c r="E878" s="159">
        <v>37315.0</v>
      </c>
      <c r="F878" s="159">
        <v>44615.0</v>
      </c>
      <c r="G878" s="160" t="s">
        <v>96</v>
      </c>
      <c r="H878" s="160" t="s">
        <v>87</v>
      </c>
      <c r="I878" s="160" t="s">
        <v>97</v>
      </c>
      <c r="J878" s="160" t="s">
        <v>189</v>
      </c>
      <c r="K878" s="155"/>
      <c r="L878" s="155" t="s">
        <v>90</v>
      </c>
      <c r="M878" s="155"/>
      <c r="N878" s="155" t="str">
        <f t="shared" si="2"/>
        <v>1820744615</v>
      </c>
      <c r="O878" s="155"/>
      <c r="P878" s="155" t="str">
        <f t="shared" si="3"/>
        <v/>
      </c>
      <c r="Q878" s="155" t="str">
        <f t="shared" si="4"/>
        <v/>
      </c>
    </row>
    <row r="879" hidden="1">
      <c r="A879" s="156" t="str">
        <f t="shared" si="1"/>
        <v>1185344615</v>
      </c>
      <c r="B879" s="156">
        <v>11853.0</v>
      </c>
      <c r="C879" s="157">
        <v>0.5833333333333334</v>
      </c>
      <c r="D879" s="158" t="s">
        <v>1176</v>
      </c>
      <c r="E879" s="159">
        <v>18889.0</v>
      </c>
      <c r="F879" s="159">
        <v>44615.0</v>
      </c>
      <c r="G879" s="160" t="s">
        <v>100</v>
      </c>
      <c r="H879" s="160" t="s">
        <v>92</v>
      </c>
      <c r="I879" s="160" t="s">
        <v>93</v>
      </c>
      <c r="J879" s="160" t="s">
        <v>102</v>
      </c>
      <c r="K879" s="155"/>
      <c r="L879" s="155" t="s">
        <v>103</v>
      </c>
      <c r="M879" s="155"/>
      <c r="N879" s="155" t="str">
        <f t="shared" si="2"/>
        <v>1185344615</v>
      </c>
      <c r="O879" s="155"/>
      <c r="P879" s="155" t="str">
        <f t="shared" si="3"/>
        <v/>
      </c>
      <c r="Q879" s="155" t="str">
        <f t="shared" si="4"/>
        <v/>
      </c>
    </row>
    <row r="880" hidden="1">
      <c r="A880" s="156" t="str">
        <f t="shared" si="1"/>
        <v>1046644615</v>
      </c>
      <c r="B880" s="156">
        <v>10466.0</v>
      </c>
      <c r="C880" s="157">
        <v>0.59375</v>
      </c>
      <c r="D880" s="158" t="s">
        <v>1177</v>
      </c>
      <c r="E880" s="159">
        <v>20330.0</v>
      </c>
      <c r="F880" s="159">
        <v>44615.0</v>
      </c>
      <c r="G880" s="160" t="s">
        <v>122</v>
      </c>
      <c r="H880" s="160" t="s">
        <v>92</v>
      </c>
      <c r="I880" s="160" t="s">
        <v>93</v>
      </c>
      <c r="J880" s="160" t="s">
        <v>147</v>
      </c>
      <c r="K880" s="155"/>
      <c r="L880" s="155" t="s">
        <v>90</v>
      </c>
      <c r="M880" s="155"/>
      <c r="N880" s="155" t="str">
        <f t="shared" si="2"/>
        <v>1046644615</v>
      </c>
      <c r="O880" s="155"/>
      <c r="P880" s="155" t="str">
        <f t="shared" si="3"/>
        <v/>
      </c>
      <c r="Q880" s="155" t="str">
        <f t="shared" si="4"/>
        <v/>
      </c>
    </row>
    <row r="881" hidden="1">
      <c r="A881" s="156" t="str">
        <f t="shared" si="1"/>
        <v>1639244615</v>
      </c>
      <c r="B881" s="156">
        <v>16392.0</v>
      </c>
      <c r="C881" s="157">
        <v>0.59375</v>
      </c>
      <c r="D881" s="158" t="s">
        <v>1178</v>
      </c>
      <c r="E881" s="159">
        <v>29159.0</v>
      </c>
      <c r="F881" s="159">
        <v>44615.0</v>
      </c>
      <c r="G881" s="160" t="s">
        <v>122</v>
      </c>
      <c r="H881" s="160" t="s">
        <v>92</v>
      </c>
      <c r="I881" s="160" t="s">
        <v>101</v>
      </c>
      <c r="J881" s="160" t="s">
        <v>189</v>
      </c>
      <c r="K881" s="155"/>
      <c r="L881" s="155" t="s">
        <v>90</v>
      </c>
      <c r="M881" s="155"/>
      <c r="N881" s="155" t="str">
        <f t="shared" si="2"/>
        <v>1639244615</v>
      </c>
      <c r="O881" s="155"/>
      <c r="P881" s="155" t="str">
        <f t="shared" si="3"/>
        <v/>
      </c>
      <c r="Q881" s="155" t="str">
        <f t="shared" si="4"/>
        <v/>
      </c>
    </row>
    <row r="882" hidden="1">
      <c r="A882" s="156" t="str">
        <f t="shared" si="1"/>
        <v>1521944615</v>
      </c>
      <c r="B882" s="156">
        <v>15219.0</v>
      </c>
      <c r="C882" s="157">
        <v>0.6041666666666666</v>
      </c>
      <c r="D882" s="158" t="s">
        <v>1179</v>
      </c>
      <c r="E882" s="159">
        <v>20125.0</v>
      </c>
      <c r="F882" s="159">
        <v>44615.0</v>
      </c>
      <c r="G882" s="160" t="s">
        <v>122</v>
      </c>
      <c r="H882" s="160" t="s">
        <v>92</v>
      </c>
      <c r="I882" s="160" t="s">
        <v>101</v>
      </c>
      <c r="J882" s="160" t="s">
        <v>147</v>
      </c>
      <c r="K882" s="155"/>
      <c r="L882" s="155" t="s">
        <v>90</v>
      </c>
      <c r="M882" s="155"/>
      <c r="N882" s="155" t="str">
        <f t="shared" si="2"/>
        <v>1521944615</v>
      </c>
      <c r="O882" s="155"/>
      <c r="P882" s="155" t="str">
        <f t="shared" si="3"/>
        <v/>
      </c>
      <c r="Q882" s="155" t="str">
        <f t="shared" si="4"/>
        <v/>
      </c>
    </row>
    <row r="883" hidden="1">
      <c r="A883" s="156" t="str">
        <f t="shared" si="1"/>
        <v>1532844615</v>
      </c>
      <c r="B883" s="156">
        <v>15328.0</v>
      </c>
      <c r="C883" s="157">
        <v>0.6041666666666666</v>
      </c>
      <c r="D883" s="158" t="s">
        <v>1180</v>
      </c>
      <c r="E883" s="159">
        <v>26212.0</v>
      </c>
      <c r="F883" s="159">
        <v>44615.0</v>
      </c>
      <c r="G883" s="160" t="s">
        <v>86</v>
      </c>
      <c r="H883" s="160" t="s">
        <v>92</v>
      </c>
      <c r="I883" s="160" t="s">
        <v>93</v>
      </c>
      <c r="J883" s="160" t="s">
        <v>174</v>
      </c>
      <c r="K883" s="155"/>
      <c r="L883" s="155" t="s">
        <v>90</v>
      </c>
      <c r="M883" s="155"/>
      <c r="N883" s="155" t="str">
        <f t="shared" si="2"/>
        <v>1532844615</v>
      </c>
      <c r="O883" s="155"/>
      <c r="P883" s="155" t="str">
        <f t="shared" si="3"/>
        <v/>
      </c>
      <c r="Q883" s="155" t="str">
        <f t="shared" si="4"/>
        <v/>
      </c>
    </row>
    <row r="884" hidden="1">
      <c r="A884" s="156" t="str">
        <f t="shared" si="1"/>
        <v>1628644615</v>
      </c>
      <c r="B884" s="156">
        <v>16286.0</v>
      </c>
      <c r="C884" s="157">
        <v>0.6041666666666666</v>
      </c>
      <c r="D884" s="158" t="s">
        <v>1181</v>
      </c>
      <c r="E884" s="159">
        <v>16305.0</v>
      </c>
      <c r="F884" s="159">
        <v>44615.0</v>
      </c>
      <c r="G884" s="160" t="s">
        <v>86</v>
      </c>
      <c r="H884" s="160" t="s">
        <v>92</v>
      </c>
      <c r="I884" s="160" t="s">
        <v>93</v>
      </c>
      <c r="J884" s="160" t="s">
        <v>147</v>
      </c>
      <c r="K884" s="155"/>
      <c r="L884" s="155" t="s">
        <v>90</v>
      </c>
      <c r="M884" s="155"/>
      <c r="N884" s="155" t="str">
        <f t="shared" si="2"/>
        <v>1628644615</v>
      </c>
      <c r="O884" s="155"/>
      <c r="P884" s="155" t="str">
        <f t="shared" si="3"/>
        <v/>
      </c>
      <c r="Q884" s="155" t="str">
        <f t="shared" si="4"/>
        <v/>
      </c>
    </row>
    <row r="885" hidden="1">
      <c r="A885" s="156" t="str">
        <f t="shared" si="1"/>
        <v>1819244615</v>
      </c>
      <c r="B885" s="156">
        <v>18192.0</v>
      </c>
      <c r="C885" s="157">
        <v>0.6041666666666666</v>
      </c>
      <c r="D885" s="158" t="s">
        <v>1182</v>
      </c>
      <c r="E885" s="159">
        <v>22602.0</v>
      </c>
      <c r="F885" s="159">
        <v>44615.0</v>
      </c>
      <c r="G885" s="160" t="s">
        <v>96</v>
      </c>
      <c r="H885" s="160" t="s">
        <v>87</v>
      </c>
      <c r="I885" s="160" t="s">
        <v>97</v>
      </c>
      <c r="J885" s="160" t="s">
        <v>127</v>
      </c>
      <c r="K885" s="155"/>
      <c r="L885" s="155" t="s">
        <v>90</v>
      </c>
      <c r="M885" s="155"/>
      <c r="N885" s="155" t="str">
        <f t="shared" si="2"/>
        <v>1819244615</v>
      </c>
      <c r="O885" s="155"/>
      <c r="P885" s="155" t="str">
        <f t="shared" si="3"/>
        <v/>
      </c>
      <c r="Q885" s="155" t="str">
        <f t="shared" si="4"/>
        <v/>
      </c>
    </row>
    <row r="886" hidden="1">
      <c r="A886" s="156" t="str">
        <f t="shared" si="1"/>
        <v>916444615</v>
      </c>
      <c r="B886" s="156">
        <v>9164.0</v>
      </c>
      <c r="C886" s="157">
        <v>0.6145833333333334</v>
      </c>
      <c r="D886" s="158" t="s">
        <v>1183</v>
      </c>
      <c r="E886" s="159">
        <v>12175.0</v>
      </c>
      <c r="F886" s="159">
        <v>44615.0</v>
      </c>
      <c r="G886" s="160" t="s">
        <v>122</v>
      </c>
      <c r="H886" s="160" t="s">
        <v>87</v>
      </c>
      <c r="I886" s="160" t="s">
        <v>88</v>
      </c>
      <c r="J886" s="160" t="s">
        <v>89</v>
      </c>
      <c r="K886" s="155"/>
      <c r="L886" s="155" t="s">
        <v>90</v>
      </c>
      <c r="M886" s="155"/>
      <c r="N886" s="155" t="str">
        <f t="shared" si="2"/>
        <v>916444615</v>
      </c>
      <c r="O886" s="155"/>
      <c r="P886" s="155" t="str">
        <f t="shared" si="3"/>
        <v/>
      </c>
      <c r="Q886" s="155" t="str">
        <f t="shared" si="4"/>
        <v/>
      </c>
    </row>
    <row r="887" hidden="1">
      <c r="A887" s="156" t="str">
        <f t="shared" si="1"/>
        <v>957444615</v>
      </c>
      <c r="B887" s="156">
        <v>9574.0</v>
      </c>
      <c r="C887" s="157">
        <v>0.6145833333333334</v>
      </c>
      <c r="D887" s="158" t="s">
        <v>1184</v>
      </c>
      <c r="E887" s="159">
        <v>22789.0</v>
      </c>
      <c r="F887" s="159">
        <v>44615.0</v>
      </c>
      <c r="G887" s="160" t="s">
        <v>86</v>
      </c>
      <c r="H887" s="160" t="s">
        <v>92</v>
      </c>
      <c r="I887" s="160" t="s">
        <v>101</v>
      </c>
      <c r="J887" s="160" t="s">
        <v>127</v>
      </c>
      <c r="K887" s="155"/>
      <c r="L887" s="155" t="s">
        <v>90</v>
      </c>
      <c r="M887" s="155"/>
      <c r="N887" s="155" t="str">
        <f t="shared" si="2"/>
        <v>957444615</v>
      </c>
      <c r="O887" s="155"/>
      <c r="P887" s="155" t="str">
        <f t="shared" si="3"/>
        <v/>
      </c>
      <c r="Q887" s="155" t="str">
        <f t="shared" si="4"/>
        <v/>
      </c>
    </row>
    <row r="888" hidden="1">
      <c r="A888" s="156" t="str">
        <f t="shared" si="1"/>
        <v>1818944615</v>
      </c>
      <c r="B888" s="156">
        <v>18189.0</v>
      </c>
      <c r="C888" s="157">
        <v>0.6145833333333334</v>
      </c>
      <c r="D888" s="158" t="s">
        <v>1185</v>
      </c>
      <c r="E888" s="159">
        <v>29148.0</v>
      </c>
      <c r="F888" s="159">
        <v>44615.0</v>
      </c>
      <c r="G888" s="160" t="s">
        <v>96</v>
      </c>
      <c r="H888" s="160" t="s">
        <v>87</v>
      </c>
      <c r="I888" s="160" t="s">
        <v>88</v>
      </c>
      <c r="J888" s="160" t="s">
        <v>98</v>
      </c>
      <c r="K888" s="155"/>
      <c r="L888" s="155" t="s">
        <v>90</v>
      </c>
      <c r="M888" s="155"/>
      <c r="N888" s="155" t="str">
        <f t="shared" si="2"/>
        <v>1818944615</v>
      </c>
      <c r="O888" s="155"/>
      <c r="P888" s="155" t="str">
        <f t="shared" si="3"/>
        <v/>
      </c>
      <c r="Q888" s="155" t="str">
        <f t="shared" si="4"/>
        <v/>
      </c>
    </row>
    <row r="889" hidden="1">
      <c r="A889" s="156" t="str">
        <f t="shared" si="1"/>
        <v>1433044615</v>
      </c>
      <c r="B889" s="156">
        <v>14330.0</v>
      </c>
      <c r="C889" s="157">
        <v>0.625</v>
      </c>
      <c r="D889" s="158" t="s">
        <v>1186</v>
      </c>
      <c r="E889" s="159">
        <v>17506.0</v>
      </c>
      <c r="F889" s="159">
        <v>44615.0</v>
      </c>
      <c r="G889" s="160" t="s">
        <v>100</v>
      </c>
      <c r="H889" s="160" t="s">
        <v>92</v>
      </c>
      <c r="I889" s="160" t="s">
        <v>101</v>
      </c>
      <c r="J889" s="160" t="s">
        <v>385</v>
      </c>
      <c r="K889" s="155"/>
      <c r="L889" s="155" t="s">
        <v>103</v>
      </c>
      <c r="M889" s="155"/>
      <c r="N889" s="155" t="str">
        <f t="shared" si="2"/>
        <v>1433044615</v>
      </c>
      <c r="O889" s="155"/>
      <c r="P889" s="155" t="str">
        <f t="shared" si="3"/>
        <v/>
      </c>
      <c r="Q889" s="155" t="str">
        <f t="shared" si="4"/>
        <v/>
      </c>
    </row>
    <row r="890" hidden="1">
      <c r="A890" s="156" t="str">
        <f t="shared" si="1"/>
        <v>1016144615</v>
      </c>
      <c r="B890" s="156">
        <v>10161.0</v>
      </c>
      <c r="C890" s="157">
        <v>0.625</v>
      </c>
      <c r="D890" s="158" t="s">
        <v>1187</v>
      </c>
      <c r="E890" s="159">
        <v>22351.0</v>
      </c>
      <c r="F890" s="159">
        <v>44615.0</v>
      </c>
      <c r="G890" s="160" t="s">
        <v>100</v>
      </c>
      <c r="H890" s="160" t="s">
        <v>92</v>
      </c>
      <c r="I890" s="160" t="s">
        <v>101</v>
      </c>
      <c r="J890" s="160" t="s">
        <v>113</v>
      </c>
      <c r="K890" s="155"/>
      <c r="L890" s="155" t="s">
        <v>103</v>
      </c>
      <c r="M890" s="155"/>
      <c r="N890" s="155" t="str">
        <f t="shared" si="2"/>
        <v>1016144615</v>
      </c>
      <c r="O890" s="155"/>
      <c r="P890" s="155" t="str">
        <f t="shared" si="3"/>
        <v/>
      </c>
      <c r="Q890" s="155" t="str">
        <f t="shared" si="4"/>
        <v/>
      </c>
    </row>
    <row r="891" hidden="1">
      <c r="A891" s="156" t="str">
        <f t="shared" si="1"/>
        <v>1003144615</v>
      </c>
      <c r="B891" s="156">
        <v>10031.0</v>
      </c>
      <c r="C891" s="157">
        <v>0.625</v>
      </c>
      <c r="D891" s="158" t="s">
        <v>1188</v>
      </c>
      <c r="E891" s="159">
        <v>17004.0</v>
      </c>
      <c r="F891" s="159">
        <v>44615.0</v>
      </c>
      <c r="G891" s="160" t="s">
        <v>86</v>
      </c>
      <c r="H891" s="160" t="s">
        <v>87</v>
      </c>
      <c r="I891" s="160" t="s">
        <v>88</v>
      </c>
      <c r="J891" s="160" t="s">
        <v>89</v>
      </c>
      <c r="K891" s="155"/>
      <c r="L891" s="155" t="s">
        <v>90</v>
      </c>
      <c r="M891" s="155"/>
      <c r="N891" s="155" t="str">
        <f t="shared" si="2"/>
        <v>1003144615</v>
      </c>
      <c r="O891" s="155"/>
      <c r="P891" s="155" t="str">
        <f t="shared" si="3"/>
        <v/>
      </c>
      <c r="Q891" s="155" t="str">
        <f t="shared" si="4"/>
        <v/>
      </c>
    </row>
    <row r="892" hidden="1">
      <c r="A892" s="156" t="str">
        <f t="shared" si="1"/>
        <v>1044544615</v>
      </c>
      <c r="B892" s="156">
        <v>10445.0</v>
      </c>
      <c r="C892" s="157">
        <v>0.6354166666666666</v>
      </c>
      <c r="D892" s="158" t="s">
        <v>1189</v>
      </c>
      <c r="E892" s="159">
        <v>16254.0</v>
      </c>
      <c r="F892" s="159">
        <v>44615.0</v>
      </c>
      <c r="G892" s="160" t="s">
        <v>122</v>
      </c>
      <c r="H892" s="160" t="s">
        <v>87</v>
      </c>
      <c r="I892" s="160" t="s">
        <v>97</v>
      </c>
      <c r="J892" s="160" t="s">
        <v>89</v>
      </c>
      <c r="K892" s="155"/>
      <c r="L892" s="155" t="s">
        <v>90</v>
      </c>
      <c r="M892" s="155"/>
      <c r="N892" s="155" t="str">
        <f t="shared" si="2"/>
        <v>1044544615</v>
      </c>
      <c r="O892" s="155"/>
      <c r="P892" s="155" t="str">
        <f t="shared" si="3"/>
        <v/>
      </c>
      <c r="Q892" s="155" t="str">
        <f t="shared" si="4"/>
        <v/>
      </c>
    </row>
    <row r="893" hidden="1">
      <c r="A893" s="156" t="str">
        <f t="shared" si="1"/>
        <v>1141144615</v>
      </c>
      <c r="B893" s="156">
        <v>11411.0</v>
      </c>
      <c r="C893" s="157">
        <v>0.6354166666666666</v>
      </c>
      <c r="D893" s="158" t="s">
        <v>1190</v>
      </c>
      <c r="E893" s="159">
        <v>26573.0</v>
      </c>
      <c r="F893" s="159">
        <v>44615.0</v>
      </c>
      <c r="G893" s="160" t="s">
        <v>122</v>
      </c>
      <c r="H893" s="160" t="s">
        <v>87</v>
      </c>
      <c r="I893" s="160" t="s">
        <v>97</v>
      </c>
      <c r="J893" s="160" t="s">
        <v>117</v>
      </c>
      <c r="K893" s="155"/>
      <c r="L893" s="155" t="s">
        <v>90</v>
      </c>
      <c r="M893" s="155"/>
      <c r="N893" s="155" t="str">
        <f t="shared" si="2"/>
        <v>1141144615</v>
      </c>
      <c r="O893" s="155"/>
      <c r="P893" s="155" t="str">
        <f t="shared" si="3"/>
        <v/>
      </c>
      <c r="Q893" s="155" t="str">
        <f t="shared" si="4"/>
        <v/>
      </c>
    </row>
    <row r="894" hidden="1">
      <c r="A894" s="156" t="str">
        <f t="shared" si="1"/>
        <v>1173844615</v>
      </c>
      <c r="B894" s="156">
        <v>11738.0</v>
      </c>
      <c r="C894" s="157">
        <v>0.6354166666666666</v>
      </c>
      <c r="D894" s="158" t="s">
        <v>1191</v>
      </c>
      <c r="E894" s="159">
        <v>19881.0</v>
      </c>
      <c r="F894" s="159">
        <v>44615.0</v>
      </c>
      <c r="G894" s="160" t="s">
        <v>86</v>
      </c>
      <c r="H894" s="160" t="s">
        <v>87</v>
      </c>
      <c r="I894" s="160" t="s">
        <v>88</v>
      </c>
      <c r="J894" s="160" t="s">
        <v>89</v>
      </c>
      <c r="K894" s="155"/>
      <c r="L894" s="155" t="s">
        <v>90</v>
      </c>
      <c r="M894" s="155"/>
      <c r="N894" s="155" t="str">
        <f t="shared" si="2"/>
        <v>1173844615</v>
      </c>
      <c r="O894" s="155"/>
      <c r="P894" s="155" t="str">
        <f t="shared" si="3"/>
        <v/>
      </c>
      <c r="Q894" s="155" t="str">
        <f t="shared" si="4"/>
        <v/>
      </c>
    </row>
    <row r="895" hidden="1">
      <c r="A895" s="156" t="str">
        <f t="shared" si="1"/>
        <v>917444615</v>
      </c>
      <c r="B895" s="156">
        <v>9174.0</v>
      </c>
      <c r="C895" s="157">
        <v>0.6458333333333334</v>
      </c>
      <c r="D895" s="158" t="s">
        <v>1192</v>
      </c>
      <c r="E895" s="159">
        <v>19192.0</v>
      </c>
      <c r="F895" s="159">
        <v>44615.0</v>
      </c>
      <c r="G895" s="160" t="s">
        <v>112</v>
      </c>
      <c r="H895" s="160" t="s">
        <v>87</v>
      </c>
      <c r="I895" s="160" t="s">
        <v>88</v>
      </c>
      <c r="J895" s="160" t="s">
        <v>102</v>
      </c>
      <c r="K895" s="155"/>
      <c r="L895" s="155" t="s">
        <v>103</v>
      </c>
      <c r="M895" s="155"/>
      <c r="N895" s="155" t="str">
        <f t="shared" si="2"/>
        <v>917444615</v>
      </c>
      <c r="O895" s="155"/>
      <c r="P895" s="155" t="str">
        <f t="shared" si="3"/>
        <v/>
      </c>
      <c r="Q895" s="155" t="str">
        <f t="shared" si="4"/>
        <v/>
      </c>
    </row>
    <row r="896" hidden="1">
      <c r="A896" s="156" t="str">
        <f t="shared" si="1"/>
        <v>1244644615</v>
      </c>
      <c r="B896" s="156">
        <v>12446.0</v>
      </c>
      <c r="C896" s="157">
        <v>0.6458333333333334</v>
      </c>
      <c r="D896" s="158" t="s">
        <v>1193</v>
      </c>
      <c r="E896" s="159">
        <v>33168.0</v>
      </c>
      <c r="F896" s="159">
        <v>44615.0</v>
      </c>
      <c r="G896" s="160" t="s">
        <v>86</v>
      </c>
      <c r="H896" s="160" t="s">
        <v>92</v>
      </c>
      <c r="I896" s="160" t="s">
        <v>93</v>
      </c>
      <c r="J896" s="160" t="s">
        <v>147</v>
      </c>
      <c r="K896" s="155"/>
      <c r="L896" s="155" t="s">
        <v>90</v>
      </c>
      <c r="M896" s="155"/>
      <c r="N896" s="155" t="str">
        <f t="shared" si="2"/>
        <v>1244644615</v>
      </c>
      <c r="O896" s="155"/>
      <c r="P896" s="155" t="str">
        <f t="shared" si="3"/>
        <v/>
      </c>
      <c r="Q896" s="155" t="str">
        <f t="shared" si="4"/>
        <v/>
      </c>
    </row>
    <row r="897" hidden="1">
      <c r="A897" s="156" t="str">
        <f t="shared" si="1"/>
        <v>1504444615</v>
      </c>
      <c r="B897" s="156">
        <v>15044.0</v>
      </c>
      <c r="C897" s="157">
        <v>0.6458333333333334</v>
      </c>
      <c r="D897" s="158" t="s">
        <v>1194</v>
      </c>
      <c r="E897" s="159">
        <v>21018.0</v>
      </c>
      <c r="F897" s="159">
        <v>44615.0</v>
      </c>
      <c r="G897" s="160" t="s">
        <v>122</v>
      </c>
      <c r="H897" s="160" t="s">
        <v>92</v>
      </c>
      <c r="I897" s="160" t="s">
        <v>101</v>
      </c>
      <c r="J897" s="160" t="s">
        <v>577</v>
      </c>
      <c r="K897" s="155"/>
      <c r="L897" s="155" t="s">
        <v>90</v>
      </c>
      <c r="M897" s="155"/>
      <c r="N897" s="155" t="str">
        <f t="shared" si="2"/>
        <v>1504444615</v>
      </c>
      <c r="O897" s="155"/>
      <c r="P897" s="155" t="str">
        <f t="shared" si="3"/>
        <v/>
      </c>
      <c r="Q897" s="155" t="str">
        <f t="shared" si="4"/>
        <v/>
      </c>
    </row>
    <row r="898" hidden="1">
      <c r="A898" s="156" t="str">
        <f t="shared" si="1"/>
        <v>1553044615</v>
      </c>
      <c r="B898" s="156">
        <v>15530.0</v>
      </c>
      <c r="C898" s="157">
        <v>0.6458333333333334</v>
      </c>
      <c r="D898" s="158" t="s">
        <v>1195</v>
      </c>
      <c r="E898" s="159">
        <v>16683.0</v>
      </c>
      <c r="F898" s="159">
        <v>44615.0</v>
      </c>
      <c r="G898" s="160" t="s">
        <v>122</v>
      </c>
      <c r="H898" s="160" t="s">
        <v>87</v>
      </c>
      <c r="I898" s="160" t="s">
        <v>88</v>
      </c>
      <c r="J898" s="160" t="s">
        <v>89</v>
      </c>
      <c r="K898" s="155"/>
      <c r="L898" s="155" t="s">
        <v>90</v>
      </c>
      <c r="M898" s="155"/>
      <c r="N898" s="155" t="str">
        <f t="shared" si="2"/>
        <v>1553044615</v>
      </c>
      <c r="O898" s="155"/>
      <c r="P898" s="155" t="str">
        <f t="shared" si="3"/>
        <v/>
      </c>
      <c r="Q898" s="155" t="str">
        <f t="shared" si="4"/>
        <v/>
      </c>
    </row>
    <row r="899" hidden="1">
      <c r="A899" s="156" t="str">
        <f t="shared" si="1"/>
        <v>1122344616</v>
      </c>
      <c r="B899" s="156">
        <v>11223.0</v>
      </c>
      <c r="C899" s="157">
        <v>0.3333333333333333</v>
      </c>
      <c r="D899" s="158" t="s">
        <v>1196</v>
      </c>
      <c r="E899" s="159">
        <v>27156.0</v>
      </c>
      <c r="F899" s="159">
        <v>44616.0</v>
      </c>
      <c r="G899" s="160" t="s">
        <v>122</v>
      </c>
      <c r="H899" s="160" t="s">
        <v>92</v>
      </c>
      <c r="I899" s="160" t="s">
        <v>93</v>
      </c>
      <c r="J899" s="160" t="s">
        <v>174</v>
      </c>
      <c r="K899" s="155"/>
      <c r="L899" s="155" t="s">
        <v>90</v>
      </c>
      <c r="M899" s="155"/>
      <c r="N899" s="155" t="str">
        <f t="shared" si="2"/>
        <v>1122344616</v>
      </c>
      <c r="O899" s="155"/>
      <c r="P899" s="155" t="str">
        <f t="shared" si="3"/>
        <v/>
      </c>
      <c r="Q899" s="155" t="str">
        <f t="shared" si="4"/>
        <v/>
      </c>
    </row>
    <row r="900" hidden="1">
      <c r="A900" s="156" t="str">
        <f t="shared" si="1"/>
        <v>1418344616</v>
      </c>
      <c r="B900" s="156">
        <v>14183.0</v>
      </c>
      <c r="C900" s="157">
        <v>0.3333333333333333</v>
      </c>
      <c r="D900" s="158" t="s">
        <v>1197</v>
      </c>
      <c r="E900" s="159">
        <v>17152.0</v>
      </c>
      <c r="F900" s="159">
        <v>44616.0</v>
      </c>
      <c r="G900" s="160" t="s">
        <v>86</v>
      </c>
      <c r="H900" s="160" t="s">
        <v>87</v>
      </c>
      <c r="I900" s="160" t="s">
        <v>97</v>
      </c>
      <c r="J900" s="160" t="s">
        <v>147</v>
      </c>
      <c r="K900" s="155"/>
      <c r="L900" s="155" t="s">
        <v>90</v>
      </c>
      <c r="M900" s="155"/>
      <c r="N900" s="155" t="str">
        <f t="shared" si="2"/>
        <v>1418344616</v>
      </c>
      <c r="O900" s="155"/>
      <c r="P900" s="155" t="str">
        <f t="shared" si="3"/>
        <v/>
      </c>
      <c r="Q900" s="155" t="str">
        <f t="shared" si="4"/>
        <v/>
      </c>
    </row>
    <row r="901" hidden="1">
      <c r="A901" s="156" t="str">
        <f t="shared" si="1"/>
        <v>1697444616</v>
      </c>
      <c r="B901" s="156">
        <v>16974.0</v>
      </c>
      <c r="C901" s="157">
        <v>0.3333333333333333</v>
      </c>
      <c r="D901" s="158" t="s">
        <v>1198</v>
      </c>
      <c r="E901" s="159">
        <v>18458.0</v>
      </c>
      <c r="F901" s="159">
        <v>44616.0</v>
      </c>
      <c r="G901" s="160" t="s">
        <v>122</v>
      </c>
      <c r="H901" s="160" t="s">
        <v>92</v>
      </c>
      <c r="I901" s="160" t="s">
        <v>101</v>
      </c>
      <c r="J901" s="160" t="s">
        <v>147</v>
      </c>
      <c r="K901" s="155"/>
      <c r="L901" s="155" t="s">
        <v>90</v>
      </c>
      <c r="M901" s="155"/>
      <c r="N901" s="155" t="str">
        <f t="shared" si="2"/>
        <v>1697444616</v>
      </c>
      <c r="O901" s="155"/>
      <c r="P901" s="155" t="str">
        <f t="shared" si="3"/>
        <v/>
      </c>
      <c r="Q901" s="155" t="str">
        <f t="shared" si="4"/>
        <v/>
      </c>
    </row>
    <row r="902" hidden="1">
      <c r="A902" s="156" t="str">
        <f t="shared" si="1"/>
        <v>1558344616</v>
      </c>
      <c r="B902" s="156">
        <v>15583.0</v>
      </c>
      <c r="C902" s="157">
        <v>0.34375</v>
      </c>
      <c r="D902" s="158" t="s">
        <v>1199</v>
      </c>
      <c r="E902" s="159">
        <v>16991.0</v>
      </c>
      <c r="F902" s="159">
        <v>44616.0</v>
      </c>
      <c r="G902" s="160" t="s">
        <v>100</v>
      </c>
      <c r="H902" s="160" t="s">
        <v>92</v>
      </c>
      <c r="I902" s="160" t="s">
        <v>93</v>
      </c>
      <c r="J902" s="160" t="s">
        <v>102</v>
      </c>
      <c r="K902" s="155"/>
      <c r="L902" s="155" t="s">
        <v>103</v>
      </c>
      <c r="M902" s="155"/>
      <c r="N902" s="155" t="str">
        <f t="shared" si="2"/>
        <v>1558344616</v>
      </c>
      <c r="O902" s="155"/>
      <c r="P902" s="155" t="str">
        <f t="shared" si="3"/>
        <v/>
      </c>
      <c r="Q902" s="155" t="str">
        <f t="shared" si="4"/>
        <v/>
      </c>
    </row>
    <row r="903" hidden="1">
      <c r="A903" s="156" t="str">
        <f t="shared" si="1"/>
        <v>1818844616</v>
      </c>
      <c r="B903" s="156">
        <v>18188.0</v>
      </c>
      <c r="C903" s="157">
        <v>0.34375</v>
      </c>
      <c r="D903" s="158" t="s">
        <v>1200</v>
      </c>
      <c r="E903" s="159">
        <v>16605.0</v>
      </c>
      <c r="F903" s="159">
        <v>44616.0</v>
      </c>
      <c r="G903" s="160" t="s">
        <v>108</v>
      </c>
      <c r="H903" s="160" t="s">
        <v>87</v>
      </c>
      <c r="I903" s="160" t="s">
        <v>88</v>
      </c>
      <c r="J903" s="160" t="s">
        <v>102</v>
      </c>
      <c r="K903" s="155"/>
      <c r="L903" s="155" t="s">
        <v>103</v>
      </c>
      <c r="M903" s="155"/>
      <c r="N903" s="155" t="str">
        <f t="shared" si="2"/>
        <v>1818844616</v>
      </c>
      <c r="O903" s="155"/>
      <c r="P903" s="155" t="str">
        <f t="shared" si="3"/>
        <v/>
      </c>
      <c r="Q903" s="155" t="str">
        <f t="shared" si="4"/>
        <v/>
      </c>
    </row>
    <row r="904" hidden="1">
      <c r="A904" s="156" t="str">
        <f t="shared" si="1"/>
        <v>1818044616</v>
      </c>
      <c r="B904" s="156">
        <v>18180.0</v>
      </c>
      <c r="C904" s="157">
        <v>0.34375</v>
      </c>
      <c r="D904" s="158" t="s">
        <v>1201</v>
      </c>
      <c r="E904" s="159">
        <v>14490.0</v>
      </c>
      <c r="F904" s="159">
        <v>44616.0</v>
      </c>
      <c r="G904" s="160" t="s">
        <v>108</v>
      </c>
      <c r="H904" s="160" t="s">
        <v>87</v>
      </c>
      <c r="I904" s="160" t="s">
        <v>88</v>
      </c>
      <c r="J904" s="160" t="s">
        <v>135</v>
      </c>
      <c r="K904" s="155"/>
      <c r="L904" s="155" t="s">
        <v>103</v>
      </c>
      <c r="M904" s="155"/>
      <c r="N904" s="155" t="str">
        <f t="shared" si="2"/>
        <v>1818044616</v>
      </c>
      <c r="O904" s="155"/>
      <c r="P904" s="155" t="str">
        <f t="shared" si="3"/>
        <v/>
      </c>
      <c r="Q904" s="155" t="str">
        <f t="shared" si="4"/>
        <v/>
      </c>
    </row>
    <row r="905" hidden="1">
      <c r="A905" s="156" t="str">
        <f t="shared" si="1"/>
        <v>1277044616</v>
      </c>
      <c r="B905" s="156">
        <v>12770.0</v>
      </c>
      <c r="C905" s="157">
        <v>0.3541666666666667</v>
      </c>
      <c r="D905" s="158" t="s">
        <v>1202</v>
      </c>
      <c r="E905" s="159">
        <v>21063.0</v>
      </c>
      <c r="F905" s="159">
        <v>44616.0</v>
      </c>
      <c r="G905" s="160" t="s">
        <v>100</v>
      </c>
      <c r="H905" s="160" t="s">
        <v>87</v>
      </c>
      <c r="I905" s="160" t="s">
        <v>88</v>
      </c>
      <c r="J905" s="160" t="s">
        <v>102</v>
      </c>
      <c r="K905" s="155"/>
      <c r="L905" s="155" t="s">
        <v>103</v>
      </c>
      <c r="M905" s="155"/>
      <c r="N905" s="155" t="str">
        <f t="shared" si="2"/>
        <v>1277044616</v>
      </c>
      <c r="O905" s="155"/>
      <c r="P905" s="155" t="str">
        <f t="shared" si="3"/>
        <v/>
      </c>
      <c r="Q905" s="155" t="str">
        <f t="shared" si="4"/>
        <v/>
      </c>
    </row>
    <row r="906" hidden="1">
      <c r="A906" s="156" t="str">
        <f t="shared" si="1"/>
        <v>1633344616</v>
      </c>
      <c r="B906" s="156">
        <v>16333.0</v>
      </c>
      <c r="C906" s="157">
        <v>0.3541666666666667</v>
      </c>
      <c r="D906" s="158" t="s">
        <v>1203</v>
      </c>
      <c r="E906" s="159">
        <v>31071.0</v>
      </c>
      <c r="F906" s="159">
        <v>44616.0</v>
      </c>
      <c r="G906" s="160" t="s">
        <v>86</v>
      </c>
      <c r="H906" s="160" t="s">
        <v>92</v>
      </c>
      <c r="I906" s="160" t="s">
        <v>101</v>
      </c>
      <c r="J906" s="160" t="s">
        <v>189</v>
      </c>
      <c r="K906" s="155"/>
      <c r="L906" s="155" t="s">
        <v>90</v>
      </c>
      <c r="M906" s="155"/>
      <c r="N906" s="155" t="str">
        <f t="shared" si="2"/>
        <v>1633344616</v>
      </c>
      <c r="O906" s="155"/>
      <c r="P906" s="155" t="str">
        <f t="shared" si="3"/>
        <v/>
      </c>
      <c r="Q906" s="155" t="str">
        <f t="shared" si="4"/>
        <v/>
      </c>
    </row>
    <row r="907" hidden="1">
      <c r="A907" s="156" t="str">
        <f t="shared" si="1"/>
        <v>1495744616</v>
      </c>
      <c r="B907" s="156">
        <v>14957.0</v>
      </c>
      <c r="C907" s="157">
        <v>0.3645833333333333</v>
      </c>
      <c r="D907" s="158" t="s">
        <v>1204</v>
      </c>
      <c r="E907" s="159">
        <v>20366.0</v>
      </c>
      <c r="F907" s="159">
        <v>44616.0</v>
      </c>
      <c r="G907" s="160" t="s">
        <v>108</v>
      </c>
      <c r="H907" s="160" t="s">
        <v>87</v>
      </c>
      <c r="I907" s="160" t="s">
        <v>88</v>
      </c>
      <c r="J907" s="160" t="s">
        <v>113</v>
      </c>
      <c r="K907" s="155"/>
      <c r="L907" s="155" t="s">
        <v>103</v>
      </c>
      <c r="M907" s="155"/>
      <c r="N907" s="155" t="str">
        <f t="shared" si="2"/>
        <v>1495744616</v>
      </c>
      <c r="O907" s="155"/>
      <c r="P907" s="155" t="str">
        <f t="shared" si="3"/>
        <v/>
      </c>
      <c r="Q907" s="155" t="str">
        <f t="shared" si="4"/>
        <v/>
      </c>
    </row>
    <row r="908" hidden="1">
      <c r="A908" s="156" t="str">
        <f t="shared" si="1"/>
        <v>1277544616</v>
      </c>
      <c r="B908" s="156">
        <v>12775.0</v>
      </c>
      <c r="C908" s="157">
        <v>0.3645833333333333</v>
      </c>
      <c r="D908" s="158" t="s">
        <v>1205</v>
      </c>
      <c r="E908" s="159">
        <v>21667.0</v>
      </c>
      <c r="F908" s="159">
        <v>44616.0</v>
      </c>
      <c r="G908" s="160" t="s">
        <v>86</v>
      </c>
      <c r="H908" s="160" t="s">
        <v>87</v>
      </c>
      <c r="I908" s="160" t="s">
        <v>97</v>
      </c>
      <c r="J908" s="160" t="s">
        <v>218</v>
      </c>
      <c r="K908" s="155"/>
      <c r="L908" s="155" t="s">
        <v>90</v>
      </c>
      <c r="M908" s="155"/>
      <c r="N908" s="155" t="str">
        <f t="shared" si="2"/>
        <v>1277544616</v>
      </c>
      <c r="O908" s="155"/>
      <c r="P908" s="155" t="str">
        <f t="shared" si="3"/>
        <v/>
      </c>
      <c r="Q908" s="155" t="str">
        <f t="shared" si="4"/>
        <v/>
      </c>
    </row>
    <row r="909" hidden="1">
      <c r="A909" s="156" t="str">
        <f t="shared" si="1"/>
        <v>996544616</v>
      </c>
      <c r="B909" s="156">
        <v>9965.0</v>
      </c>
      <c r="C909" s="157">
        <v>0.375</v>
      </c>
      <c r="D909" s="158" t="s">
        <v>1206</v>
      </c>
      <c r="E909" s="159">
        <v>23819.0</v>
      </c>
      <c r="F909" s="159">
        <v>44616.0</v>
      </c>
      <c r="G909" s="160" t="s">
        <v>100</v>
      </c>
      <c r="H909" s="160" t="s">
        <v>92</v>
      </c>
      <c r="I909" s="160" t="s">
        <v>93</v>
      </c>
      <c r="J909" s="160" t="s">
        <v>113</v>
      </c>
      <c r="K909" s="155"/>
      <c r="L909" s="155" t="s">
        <v>103</v>
      </c>
      <c r="M909" s="155"/>
      <c r="N909" s="155" t="str">
        <f t="shared" si="2"/>
        <v>996544616</v>
      </c>
      <c r="O909" s="155"/>
      <c r="P909" s="155" t="str">
        <f t="shared" si="3"/>
        <v/>
      </c>
      <c r="Q909" s="155" t="str">
        <f t="shared" si="4"/>
        <v/>
      </c>
    </row>
    <row r="910" hidden="1">
      <c r="A910" s="156" t="str">
        <f t="shared" si="1"/>
        <v>1562344616</v>
      </c>
      <c r="B910" s="156">
        <v>15623.0</v>
      </c>
      <c r="C910" s="157">
        <v>0.3958333333333333</v>
      </c>
      <c r="D910" s="158" t="s">
        <v>1207</v>
      </c>
      <c r="E910" s="159">
        <v>24495.0</v>
      </c>
      <c r="F910" s="159">
        <v>44616.0</v>
      </c>
      <c r="G910" s="160" t="s">
        <v>100</v>
      </c>
      <c r="H910" s="160" t="s">
        <v>87</v>
      </c>
      <c r="I910" s="160" t="s">
        <v>88</v>
      </c>
      <c r="J910" s="160" t="s">
        <v>102</v>
      </c>
      <c r="K910" s="155"/>
      <c r="L910" s="155" t="s">
        <v>103</v>
      </c>
      <c r="M910" s="155"/>
      <c r="N910" s="155" t="str">
        <f t="shared" si="2"/>
        <v>1562344616</v>
      </c>
      <c r="O910" s="155"/>
      <c r="P910" s="155" t="str">
        <f t="shared" si="3"/>
        <v/>
      </c>
      <c r="Q910" s="155" t="str">
        <f t="shared" si="4"/>
        <v/>
      </c>
    </row>
    <row r="911" hidden="1">
      <c r="A911" s="156" t="str">
        <f t="shared" si="1"/>
        <v>1345844616</v>
      </c>
      <c r="B911" s="156">
        <v>13458.0</v>
      </c>
      <c r="C911" s="157">
        <v>0.3958333333333333</v>
      </c>
      <c r="D911" s="158" t="s">
        <v>1208</v>
      </c>
      <c r="E911" s="159">
        <v>21888.0</v>
      </c>
      <c r="F911" s="159">
        <v>44616.0</v>
      </c>
      <c r="G911" s="160" t="s">
        <v>86</v>
      </c>
      <c r="H911" s="160" t="s">
        <v>92</v>
      </c>
      <c r="I911" s="160" t="s">
        <v>101</v>
      </c>
      <c r="J911" s="160" t="s">
        <v>335</v>
      </c>
      <c r="K911" s="155"/>
      <c r="L911" s="155" t="s">
        <v>90</v>
      </c>
      <c r="M911" s="155"/>
      <c r="N911" s="155" t="str">
        <f t="shared" si="2"/>
        <v>1345844616</v>
      </c>
      <c r="O911" s="155"/>
      <c r="P911" s="155" t="str">
        <f t="shared" si="3"/>
        <v/>
      </c>
      <c r="Q911" s="155" t="str">
        <f t="shared" si="4"/>
        <v/>
      </c>
    </row>
    <row r="912" hidden="1">
      <c r="A912" s="156" t="str">
        <f t="shared" si="1"/>
        <v>1450344616</v>
      </c>
      <c r="B912" s="156">
        <v>14503.0</v>
      </c>
      <c r="C912" s="157">
        <v>0.3958333333333333</v>
      </c>
      <c r="D912" s="158" t="s">
        <v>1209</v>
      </c>
      <c r="E912" s="159">
        <v>22835.0</v>
      </c>
      <c r="F912" s="159">
        <v>44616.0</v>
      </c>
      <c r="G912" s="160" t="s">
        <v>86</v>
      </c>
      <c r="H912" s="160" t="s">
        <v>92</v>
      </c>
      <c r="I912" s="160" t="s">
        <v>93</v>
      </c>
      <c r="J912" s="160" t="s">
        <v>242</v>
      </c>
      <c r="K912" s="155"/>
      <c r="L912" s="155" t="s">
        <v>90</v>
      </c>
      <c r="M912" s="155"/>
      <c r="N912" s="155" t="str">
        <f t="shared" si="2"/>
        <v>1450344616</v>
      </c>
      <c r="O912" s="155"/>
      <c r="P912" s="155" t="str">
        <f t="shared" si="3"/>
        <v/>
      </c>
      <c r="Q912" s="155" t="str">
        <f t="shared" si="4"/>
        <v/>
      </c>
    </row>
    <row r="913" hidden="1">
      <c r="A913" s="156" t="str">
        <f t="shared" si="1"/>
        <v>1560444616</v>
      </c>
      <c r="B913" s="156">
        <v>15604.0</v>
      </c>
      <c r="C913" s="157">
        <v>0.3958333333333333</v>
      </c>
      <c r="D913" s="158" t="s">
        <v>1210</v>
      </c>
      <c r="E913" s="159">
        <v>20476.0</v>
      </c>
      <c r="F913" s="159">
        <v>44616.0</v>
      </c>
      <c r="G913" s="160" t="s">
        <v>122</v>
      </c>
      <c r="H913" s="160" t="s">
        <v>92</v>
      </c>
      <c r="I913" s="160" t="s">
        <v>93</v>
      </c>
      <c r="J913" s="160" t="s">
        <v>137</v>
      </c>
      <c r="K913" s="155"/>
      <c r="L913" s="155" t="s">
        <v>90</v>
      </c>
      <c r="M913" s="155"/>
      <c r="N913" s="155" t="str">
        <f t="shared" si="2"/>
        <v>1560444616</v>
      </c>
      <c r="O913" s="155"/>
      <c r="P913" s="155" t="str">
        <f t="shared" si="3"/>
        <v/>
      </c>
      <c r="Q913" s="155" t="str">
        <f t="shared" si="4"/>
        <v/>
      </c>
    </row>
    <row r="914" hidden="1">
      <c r="A914" s="156" t="str">
        <f t="shared" si="1"/>
        <v>972244616</v>
      </c>
      <c r="B914" s="156">
        <v>9722.0</v>
      </c>
      <c r="C914" s="157">
        <v>0.40625</v>
      </c>
      <c r="D914" s="158" t="s">
        <v>1211</v>
      </c>
      <c r="E914" s="159">
        <v>14366.0</v>
      </c>
      <c r="F914" s="159">
        <v>44616.0</v>
      </c>
      <c r="G914" s="160" t="s">
        <v>112</v>
      </c>
      <c r="H914" s="160" t="s">
        <v>87</v>
      </c>
      <c r="I914" s="160" t="s">
        <v>97</v>
      </c>
      <c r="J914" s="160" t="s">
        <v>135</v>
      </c>
      <c r="K914" s="155"/>
      <c r="L914" s="155" t="s">
        <v>103</v>
      </c>
      <c r="M914" s="155"/>
      <c r="N914" s="155" t="str">
        <f t="shared" si="2"/>
        <v>972244616</v>
      </c>
      <c r="O914" s="155"/>
      <c r="P914" s="155" t="str">
        <f t="shared" si="3"/>
        <v/>
      </c>
      <c r="Q914" s="155" t="str">
        <f t="shared" si="4"/>
        <v/>
      </c>
    </row>
    <row r="915" hidden="1">
      <c r="A915" s="156" t="str">
        <f t="shared" si="1"/>
        <v>1140544616</v>
      </c>
      <c r="B915" s="156">
        <v>11405.0</v>
      </c>
      <c r="C915" s="157">
        <v>0.40625</v>
      </c>
      <c r="D915" s="158" t="s">
        <v>1212</v>
      </c>
      <c r="E915" s="159">
        <v>22772.0</v>
      </c>
      <c r="F915" s="159">
        <v>44616.0</v>
      </c>
      <c r="G915" s="160" t="s">
        <v>112</v>
      </c>
      <c r="H915" s="160" t="s">
        <v>92</v>
      </c>
      <c r="I915" s="160" t="s">
        <v>93</v>
      </c>
      <c r="J915" s="160" t="s">
        <v>102</v>
      </c>
      <c r="K915" s="155"/>
      <c r="L915" s="155" t="s">
        <v>103</v>
      </c>
      <c r="M915" s="155"/>
      <c r="N915" s="155" t="str">
        <f t="shared" si="2"/>
        <v>1140544616</v>
      </c>
      <c r="O915" s="155"/>
      <c r="P915" s="155" t="str">
        <f t="shared" si="3"/>
        <v/>
      </c>
      <c r="Q915" s="155" t="str">
        <f t="shared" si="4"/>
        <v/>
      </c>
    </row>
    <row r="916" hidden="1">
      <c r="A916" s="156" t="str">
        <f t="shared" si="1"/>
        <v>1011544616</v>
      </c>
      <c r="B916" s="156">
        <v>10115.0</v>
      </c>
      <c r="C916" s="157">
        <v>0.40625</v>
      </c>
      <c r="D916" s="158" t="s">
        <v>1213</v>
      </c>
      <c r="E916" s="159">
        <v>28803.0</v>
      </c>
      <c r="F916" s="159">
        <v>44616.0</v>
      </c>
      <c r="G916" s="160" t="s">
        <v>122</v>
      </c>
      <c r="H916" s="160" t="s">
        <v>92</v>
      </c>
      <c r="I916" s="160" t="s">
        <v>101</v>
      </c>
      <c r="J916" s="160" t="s">
        <v>174</v>
      </c>
      <c r="K916" s="155"/>
      <c r="L916" s="155" t="s">
        <v>90</v>
      </c>
      <c r="M916" s="155"/>
      <c r="N916" s="155" t="str">
        <f t="shared" si="2"/>
        <v>1011544616</v>
      </c>
      <c r="O916" s="155"/>
      <c r="P916" s="155" t="str">
        <f t="shared" si="3"/>
        <v/>
      </c>
      <c r="Q916" s="155" t="str">
        <f t="shared" si="4"/>
        <v/>
      </c>
    </row>
    <row r="917" hidden="1">
      <c r="A917" s="156" t="str">
        <f t="shared" si="1"/>
        <v>1079644616</v>
      </c>
      <c r="B917" s="156">
        <v>10796.0</v>
      </c>
      <c r="C917" s="157">
        <v>0.4166666666666667</v>
      </c>
      <c r="D917" s="158" t="s">
        <v>1214</v>
      </c>
      <c r="E917" s="159">
        <v>19515.0</v>
      </c>
      <c r="F917" s="159">
        <v>44616.0</v>
      </c>
      <c r="G917" s="160" t="s">
        <v>122</v>
      </c>
      <c r="H917" s="160" t="s">
        <v>92</v>
      </c>
      <c r="I917" s="160" t="s">
        <v>101</v>
      </c>
      <c r="J917" s="160" t="s">
        <v>94</v>
      </c>
      <c r="K917" s="155"/>
      <c r="L917" s="155" t="s">
        <v>90</v>
      </c>
      <c r="M917" s="155"/>
      <c r="N917" s="155" t="str">
        <f t="shared" si="2"/>
        <v>1079644616</v>
      </c>
      <c r="O917" s="155"/>
      <c r="P917" s="155" t="str">
        <f t="shared" si="3"/>
        <v/>
      </c>
      <c r="Q917" s="155" t="str">
        <f t="shared" si="4"/>
        <v/>
      </c>
    </row>
    <row r="918" hidden="1">
      <c r="A918" s="156" t="str">
        <f t="shared" si="1"/>
        <v>1266944616</v>
      </c>
      <c r="B918" s="156">
        <v>12669.0</v>
      </c>
      <c r="C918" s="157">
        <v>0.4166666666666667</v>
      </c>
      <c r="D918" s="158" t="s">
        <v>1215</v>
      </c>
      <c r="E918" s="159">
        <v>24179.0</v>
      </c>
      <c r="F918" s="159">
        <v>44616.0</v>
      </c>
      <c r="G918" s="160" t="s">
        <v>86</v>
      </c>
      <c r="H918" s="160" t="s">
        <v>92</v>
      </c>
      <c r="I918" s="160" t="s">
        <v>93</v>
      </c>
      <c r="J918" s="160" t="s">
        <v>89</v>
      </c>
      <c r="K918" s="155"/>
      <c r="L918" s="155" t="s">
        <v>90</v>
      </c>
      <c r="M918" s="155"/>
      <c r="N918" s="155" t="str">
        <f t="shared" si="2"/>
        <v>1266944616</v>
      </c>
      <c r="O918" s="155"/>
      <c r="P918" s="155" t="str">
        <f t="shared" si="3"/>
        <v/>
      </c>
      <c r="Q918" s="155" t="str">
        <f t="shared" si="4"/>
        <v/>
      </c>
    </row>
    <row r="919" hidden="1">
      <c r="A919" s="156" t="str">
        <f t="shared" si="1"/>
        <v>1731644616</v>
      </c>
      <c r="B919" s="156">
        <v>17316.0</v>
      </c>
      <c r="C919" s="157">
        <v>0.4166666666666667</v>
      </c>
      <c r="D919" s="158" t="s">
        <v>1216</v>
      </c>
      <c r="E919" s="159">
        <v>21188.0</v>
      </c>
      <c r="F919" s="159">
        <v>44616.0</v>
      </c>
      <c r="G919" s="160" t="s">
        <v>86</v>
      </c>
      <c r="H919" s="160" t="s">
        <v>92</v>
      </c>
      <c r="I919" s="160" t="s">
        <v>101</v>
      </c>
      <c r="J919" s="160" t="s">
        <v>1011</v>
      </c>
      <c r="K919" s="155"/>
      <c r="L919" s="155" t="s">
        <v>90</v>
      </c>
      <c r="M919" s="155"/>
      <c r="N919" s="155" t="str">
        <f t="shared" si="2"/>
        <v>1731644616</v>
      </c>
      <c r="O919" s="155"/>
      <c r="P919" s="155" t="str">
        <f t="shared" si="3"/>
        <v/>
      </c>
      <c r="Q919" s="155" t="str">
        <f t="shared" si="4"/>
        <v/>
      </c>
    </row>
    <row r="920" hidden="1">
      <c r="A920" s="156" t="str">
        <f t="shared" si="1"/>
        <v>1588044616</v>
      </c>
      <c r="B920" s="156">
        <v>15880.0</v>
      </c>
      <c r="C920" s="157">
        <v>0.4270833333333333</v>
      </c>
      <c r="D920" s="158" t="s">
        <v>1217</v>
      </c>
      <c r="E920" s="159">
        <v>20718.0</v>
      </c>
      <c r="F920" s="159">
        <v>44616.0</v>
      </c>
      <c r="G920" s="160" t="s">
        <v>100</v>
      </c>
      <c r="H920" s="160" t="s">
        <v>92</v>
      </c>
      <c r="I920" s="160" t="s">
        <v>93</v>
      </c>
      <c r="J920" s="160" t="s">
        <v>135</v>
      </c>
      <c r="K920" s="155"/>
      <c r="L920" s="155" t="s">
        <v>103</v>
      </c>
      <c r="M920" s="155"/>
      <c r="N920" s="155" t="str">
        <f t="shared" si="2"/>
        <v>1588044616</v>
      </c>
      <c r="O920" s="155"/>
      <c r="P920" s="155" t="str">
        <f t="shared" si="3"/>
        <v/>
      </c>
      <c r="Q920" s="155" t="str">
        <f t="shared" si="4"/>
        <v/>
      </c>
    </row>
    <row r="921" hidden="1">
      <c r="A921" s="156" t="str">
        <f t="shared" si="1"/>
        <v>1032744616</v>
      </c>
      <c r="B921" s="156">
        <v>10327.0</v>
      </c>
      <c r="C921" s="157">
        <v>0.4375</v>
      </c>
      <c r="D921" s="158" t="s">
        <v>1218</v>
      </c>
      <c r="E921" s="159">
        <v>18737.0</v>
      </c>
      <c r="F921" s="159">
        <v>44616.0</v>
      </c>
      <c r="G921" s="160" t="s">
        <v>112</v>
      </c>
      <c r="H921" s="160" t="s">
        <v>92</v>
      </c>
      <c r="I921" s="160" t="s">
        <v>93</v>
      </c>
      <c r="J921" s="160" t="s">
        <v>131</v>
      </c>
      <c r="K921" s="155"/>
      <c r="L921" s="155" t="s">
        <v>103</v>
      </c>
      <c r="M921" s="155"/>
      <c r="N921" s="155" t="str">
        <f t="shared" si="2"/>
        <v>1032744616</v>
      </c>
      <c r="O921" s="155"/>
      <c r="P921" s="155" t="str">
        <f t="shared" si="3"/>
        <v/>
      </c>
      <c r="Q921" s="155" t="str">
        <f t="shared" si="4"/>
        <v/>
      </c>
    </row>
    <row r="922" hidden="1">
      <c r="A922" s="156" t="str">
        <f t="shared" si="1"/>
        <v>1820044616</v>
      </c>
      <c r="B922" s="156">
        <v>18200.0</v>
      </c>
      <c r="C922" s="157">
        <v>0.4479166666666667</v>
      </c>
      <c r="D922" s="158" t="s">
        <v>1219</v>
      </c>
      <c r="E922" s="159">
        <v>20078.0</v>
      </c>
      <c r="F922" s="159">
        <v>44616.0</v>
      </c>
      <c r="G922" s="160" t="s">
        <v>108</v>
      </c>
      <c r="H922" s="160" t="s">
        <v>87</v>
      </c>
      <c r="I922" s="160" t="s">
        <v>88</v>
      </c>
      <c r="J922" s="160" t="s">
        <v>131</v>
      </c>
      <c r="K922" s="155"/>
      <c r="L922" s="155" t="s">
        <v>103</v>
      </c>
      <c r="M922" s="155"/>
      <c r="N922" s="155" t="str">
        <f t="shared" si="2"/>
        <v>1820044616</v>
      </c>
      <c r="O922" s="155"/>
      <c r="P922" s="155" t="str">
        <f t="shared" si="3"/>
        <v/>
      </c>
      <c r="Q922" s="155" t="str">
        <f t="shared" si="4"/>
        <v/>
      </c>
    </row>
    <row r="923" hidden="1">
      <c r="A923" s="156" t="str">
        <f t="shared" si="1"/>
        <v>1479344616</v>
      </c>
      <c r="B923" s="156">
        <v>14793.0</v>
      </c>
      <c r="C923" s="157">
        <v>0.4479166666666667</v>
      </c>
      <c r="D923" s="158" t="s">
        <v>1220</v>
      </c>
      <c r="E923" s="159">
        <v>22658.0</v>
      </c>
      <c r="F923" s="159">
        <v>44616.0</v>
      </c>
      <c r="G923" s="160" t="s">
        <v>112</v>
      </c>
      <c r="H923" s="160" t="s">
        <v>92</v>
      </c>
      <c r="I923" s="160" t="s">
        <v>93</v>
      </c>
      <c r="J923" s="160" t="s">
        <v>102</v>
      </c>
      <c r="K923" s="155"/>
      <c r="L923" s="155" t="s">
        <v>103</v>
      </c>
      <c r="M923" s="155"/>
      <c r="N923" s="155" t="str">
        <f t="shared" si="2"/>
        <v>1479344616</v>
      </c>
      <c r="O923" s="155"/>
      <c r="P923" s="155" t="str">
        <f t="shared" si="3"/>
        <v/>
      </c>
      <c r="Q923" s="155" t="str">
        <f t="shared" si="4"/>
        <v/>
      </c>
    </row>
    <row r="924" hidden="1">
      <c r="A924" s="156" t="str">
        <f t="shared" si="1"/>
        <v>1754844616</v>
      </c>
      <c r="B924" s="156">
        <v>17548.0</v>
      </c>
      <c r="C924" s="157">
        <v>0.4479166666666667</v>
      </c>
      <c r="D924" s="158" t="s">
        <v>1221</v>
      </c>
      <c r="E924" s="159">
        <v>20628.0</v>
      </c>
      <c r="F924" s="159">
        <v>44616.0</v>
      </c>
      <c r="G924" s="160" t="s">
        <v>96</v>
      </c>
      <c r="H924" s="160" t="s">
        <v>87</v>
      </c>
      <c r="I924" s="160" t="s">
        <v>88</v>
      </c>
      <c r="J924" s="160" t="s">
        <v>98</v>
      </c>
      <c r="K924" s="155"/>
      <c r="L924" s="155" t="s">
        <v>90</v>
      </c>
      <c r="M924" s="155"/>
      <c r="N924" s="155" t="str">
        <f t="shared" si="2"/>
        <v>1754844616</v>
      </c>
      <c r="O924" s="155"/>
      <c r="P924" s="155" t="str">
        <f t="shared" si="3"/>
        <v/>
      </c>
      <c r="Q924" s="155" t="str">
        <f t="shared" si="4"/>
        <v/>
      </c>
    </row>
    <row r="925" hidden="1">
      <c r="A925" s="156" t="str">
        <f t="shared" si="1"/>
        <v>1791144616</v>
      </c>
      <c r="B925" s="156">
        <v>17911.0</v>
      </c>
      <c r="C925" s="157">
        <v>0.4479166666666667</v>
      </c>
      <c r="D925" s="158" t="s">
        <v>1222</v>
      </c>
      <c r="E925" s="159">
        <v>24230.0</v>
      </c>
      <c r="F925" s="159">
        <v>44616.0</v>
      </c>
      <c r="G925" s="160" t="s">
        <v>122</v>
      </c>
      <c r="H925" s="160" t="s">
        <v>87</v>
      </c>
      <c r="I925" s="160" t="s">
        <v>97</v>
      </c>
      <c r="J925" s="160" t="s">
        <v>98</v>
      </c>
      <c r="K925" s="155"/>
      <c r="L925" s="155" t="s">
        <v>90</v>
      </c>
      <c r="M925" s="155"/>
      <c r="N925" s="155" t="str">
        <f t="shared" si="2"/>
        <v>1791144616</v>
      </c>
      <c r="O925" s="155"/>
      <c r="P925" s="155" t="str">
        <f t="shared" si="3"/>
        <v/>
      </c>
      <c r="Q925" s="155" t="str">
        <f t="shared" si="4"/>
        <v/>
      </c>
    </row>
    <row r="926" hidden="1">
      <c r="A926" s="156" t="str">
        <f t="shared" si="1"/>
        <v>1121544616</v>
      </c>
      <c r="B926" s="156">
        <v>11215.0</v>
      </c>
      <c r="C926" s="157">
        <v>0.4583333333333333</v>
      </c>
      <c r="D926" s="158" t="s">
        <v>1223</v>
      </c>
      <c r="E926" s="159">
        <v>24298.0</v>
      </c>
      <c r="F926" s="159">
        <v>44616.0</v>
      </c>
      <c r="G926" s="160" t="s">
        <v>112</v>
      </c>
      <c r="H926" s="160" t="s">
        <v>92</v>
      </c>
      <c r="I926" s="160" t="s">
        <v>101</v>
      </c>
      <c r="J926" s="160" t="s">
        <v>135</v>
      </c>
      <c r="K926" s="155"/>
      <c r="L926" s="155" t="s">
        <v>103</v>
      </c>
      <c r="M926" s="155"/>
      <c r="N926" s="155" t="str">
        <f t="shared" si="2"/>
        <v>1121544616</v>
      </c>
      <c r="O926" s="155"/>
      <c r="P926" s="155" t="str">
        <f t="shared" si="3"/>
        <v/>
      </c>
      <c r="Q926" s="155" t="str">
        <f t="shared" si="4"/>
        <v/>
      </c>
    </row>
    <row r="927" hidden="1">
      <c r="A927" s="156" t="str">
        <f t="shared" si="1"/>
        <v>1360144616</v>
      </c>
      <c r="B927" s="156">
        <v>13601.0</v>
      </c>
      <c r="C927" s="157">
        <v>0.4583333333333333</v>
      </c>
      <c r="D927" s="158" t="s">
        <v>1224</v>
      </c>
      <c r="E927" s="159">
        <v>19131.0</v>
      </c>
      <c r="F927" s="159">
        <v>44616.0</v>
      </c>
      <c r="G927" s="160" t="s">
        <v>86</v>
      </c>
      <c r="H927" s="160" t="s">
        <v>92</v>
      </c>
      <c r="I927" s="160" t="s">
        <v>93</v>
      </c>
      <c r="J927" s="160" t="s">
        <v>166</v>
      </c>
      <c r="K927" s="155"/>
      <c r="L927" s="155" t="s">
        <v>90</v>
      </c>
      <c r="M927" s="155"/>
      <c r="N927" s="155" t="str">
        <f t="shared" si="2"/>
        <v>1360144616</v>
      </c>
      <c r="O927" s="155"/>
      <c r="P927" s="155" t="str">
        <f t="shared" si="3"/>
        <v/>
      </c>
      <c r="Q927" s="155" t="str">
        <f t="shared" si="4"/>
        <v/>
      </c>
    </row>
    <row r="928" hidden="1">
      <c r="A928" s="156" t="str">
        <f t="shared" si="1"/>
        <v>1647444616</v>
      </c>
      <c r="B928" s="156">
        <v>16474.0</v>
      </c>
      <c r="C928" s="157">
        <v>0.4583333333333333</v>
      </c>
      <c r="D928" s="158" t="s">
        <v>1225</v>
      </c>
      <c r="E928" s="159">
        <v>24316.0</v>
      </c>
      <c r="F928" s="159">
        <v>44616.0</v>
      </c>
      <c r="G928" s="160" t="s">
        <v>86</v>
      </c>
      <c r="H928" s="160" t="s">
        <v>87</v>
      </c>
      <c r="I928" s="160" t="s">
        <v>97</v>
      </c>
      <c r="J928" s="160" t="s">
        <v>98</v>
      </c>
      <c r="K928" s="155"/>
      <c r="L928" s="155" t="s">
        <v>90</v>
      </c>
      <c r="M928" s="155"/>
      <c r="N928" s="155" t="str">
        <f t="shared" si="2"/>
        <v>1647444616</v>
      </c>
      <c r="O928" s="155"/>
      <c r="P928" s="155" t="str">
        <f t="shared" si="3"/>
        <v/>
      </c>
      <c r="Q928" s="155" t="str">
        <f t="shared" si="4"/>
        <v/>
      </c>
    </row>
    <row r="929" hidden="1">
      <c r="A929" s="156" t="str">
        <f t="shared" si="1"/>
        <v>1379944616</v>
      </c>
      <c r="B929" s="156">
        <v>13799.0</v>
      </c>
      <c r="C929" s="157">
        <v>0.46875</v>
      </c>
      <c r="D929" s="160" t="s">
        <v>1226</v>
      </c>
      <c r="E929" s="159">
        <v>24564.0</v>
      </c>
      <c r="F929" s="159">
        <v>44616.0</v>
      </c>
      <c r="G929" s="160" t="s">
        <v>86</v>
      </c>
      <c r="H929" s="160" t="s">
        <v>92</v>
      </c>
      <c r="I929" s="160" t="s">
        <v>101</v>
      </c>
      <c r="J929" s="160" t="s">
        <v>147</v>
      </c>
      <c r="K929" s="155"/>
      <c r="L929" s="155" t="s">
        <v>90</v>
      </c>
      <c r="M929" s="155"/>
      <c r="N929" s="155" t="str">
        <f t="shared" si="2"/>
        <v>1379944616</v>
      </c>
      <c r="O929" s="155"/>
      <c r="P929" s="155" t="str">
        <f t="shared" si="3"/>
        <v/>
      </c>
      <c r="Q929" s="155" t="str">
        <f t="shared" si="4"/>
        <v/>
      </c>
    </row>
    <row r="930" hidden="1">
      <c r="A930" s="156" t="str">
        <f t="shared" si="1"/>
        <v>1460244616</v>
      </c>
      <c r="B930" s="156">
        <v>14602.0</v>
      </c>
      <c r="C930" s="157">
        <v>0.4895833333333333</v>
      </c>
      <c r="D930" s="158" t="s">
        <v>1227</v>
      </c>
      <c r="E930" s="159">
        <v>24599.0</v>
      </c>
      <c r="F930" s="159">
        <v>44616.0</v>
      </c>
      <c r="G930" s="160" t="s">
        <v>122</v>
      </c>
      <c r="H930" s="160" t="s">
        <v>87</v>
      </c>
      <c r="I930" s="160" t="s">
        <v>97</v>
      </c>
      <c r="J930" s="160" t="s">
        <v>98</v>
      </c>
      <c r="K930" s="155"/>
      <c r="L930" s="155" t="s">
        <v>90</v>
      </c>
      <c r="M930" s="155"/>
      <c r="N930" s="155" t="str">
        <f t="shared" si="2"/>
        <v>1460244616</v>
      </c>
      <c r="O930" s="155"/>
      <c r="P930" s="155" t="str">
        <f t="shared" si="3"/>
        <v/>
      </c>
      <c r="Q930" s="155" t="str">
        <f t="shared" si="4"/>
        <v/>
      </c>
    </row>
    <row r="931" hidden="1">
      <c r="A931" s="156" t="str">
        <f t="shared" si="1"/>
        <v>954844616</v>
      </c>
      <c r="B931" s="156">
        <v>9548.0</v>
      </c>
      <c r="C931" s="157">
        <v>0.5416666666666666</v>
      </c>
      <c r="D931" s="158" t="s">
        <v>1228</v>
      </c>
      <c r="E931" s="159">
        <v>20139.0</v>
      </c>
      <c r="F931" s="159">
        <v>44616.0</v>
      </c>
      <c r="G931" s="160" t="s">
        <v>112</v>
      </c>
      <c r="H931" s="160" t="s">
        <v>87</v>
      </c>
      <c r="I931" s="160" t="s">
        <v>93</v>
      </c>
      <c r="J931" s="160" t="s">
        <v>131</v>
      </c>
      <c r="K931" s="155"/>
      <c r="L931" s="155" t="s">
        <v>253</v>
      </c>
      <c r="M931" s="155"/>
      <c r="N931" s="155" t="str">
        <f t="shared" si="2"/>
        <v>954844616</v>
      </c>
      <c r="O931" s="155"/>
      <c r="P931" s="155" t="str">
        <f t="shared" si="3"/>
        <v/>
      </c>
      <c r="Q931" s="155" t="str">
        <f t="shared" si="4"/>
        <v/>
      </c>
    </row>
    <row r="932" hidden="1">
      <c r="A932" s="156" t="str">
        <f t="shared" si="1"/>
        <v>1821944616</v>
      </c>
      <c r="B932" s="156">
        <v>18219.0</v>
      </c>
      <c r="C932" s="157">
        <v>0.5416666666666666</v>
      </c>
      <c r="D932" s="158" t="s">
        <v>1229</v>
      </c>
      <c r="E932" s="159">
        <v>18878.0</v>
      </c>
      <c r="F932" s="159">
        <v>44616.0</v>
      </c>
      <c r="G932" s="160" t="s">
        <v>108</v>
      </c>
      <c r="H932" s="160" t="s">
        <v>87</v>
      </c>
      <c r="I932" s="160" t="s">
        <v>88</v>
      </c>
      <c r="J932" s="160" t="s">
        <v>131</v>
      </c>
      <c r="K932" s="155"/>
      <c r="L932" s="155" t="s">
        <v>103</v>
      </c>
      <c r="M932" s="155"/>
      <c r="N932" s="155" t="str">
        <f t="shared" si="2"/>
        <v>1821944616</v>
      </c>
      <c r="O932" s="155"/>
      <c r="P932" s="155" t="str">
        <f t="shared" si="3"/>
        <v/>
      </c>
      <c r="Q932" s="155" t="str">
        <f t="shared" si="4"/>
        <v/>
      </c>
    </row>
    <row r="933" hidden="1">
      <c r="A933" s="156" t="str">
        <f t="shared" si="1"/>
        <v>1286644616</v>
      </c>
      <c r="B933" s="156">
        <v>12866.0</v>
      </c>
      <c r="C933" s="157">
        <v>0.5416666666666666</v>
      </c>
      <c r="D933" s="158" t="s">
        <v>1230</v>
      </c>
      <c r="E933" s="159">
        <v>29894.0</v>
      </c>
      <c r="F933" s="159">
        <v>44616.0</v>
      </c>
      <c r="G933" s="160" t="s">
        <v>86</v>
      </c>
      <c r="H933" s="160" t="s">
        <v>92</v>
      </c>
      <c r="I933" s="160" t="s">
        <v>93</v>
      </c>
      <c r="J933" s="160" t="s">
        <v>189</v>
      </c>
      <c r="K933" s="155"/>
      <c r="L933" s="155" t="s">
        <v>90</v>
      </c>
      <c r="M933" s="155"/>
      <c r="N933" s="155" t="str">
        <f t="shared" si="2"/>
        <v>1286644616</v>
      </c>
      <c r="O933" s="155"/>
      <c r="P933" s="155" t="str">
        <f t="shared" si="3"/>
        <v/>
      </c>
      <c r="Q933" s="155" t="str">
        <f t="shared" si="4"/>
        <v/>
      </c>
    </row>
    <row r="934" hidden="1">
      <c r="A934" s="156" t="str">
        <f t="shared" si="1"/>
        <v>987844616</v>
      </c>
      <c r="B934" s="156">
        <v>9878.0</v>
      </c>
      <c r="C934" s="157">
        <v>0.5520833333333334</v>
      </c>
      <c r="D934" s="158" t="s">
        <v>1231</v>
      </c>
      <c r="E934" s="159">
        <v>26966.0</v>
      </c>
      <c r="F934" s="159">
        <v>44616.0</v>
      </c>
      <c r="G934" s="160" t="s">
        <v>122</v>
      </c>
      <c r="H934" s="160" t="s">
        <v>92</v>
      </c>
      <c r="I934" s="160" t="s">
        <v>93</v>
      </c>
      <c r="J934" s="160" t="s">
        <v>179</v>
      </c>
      <c r="K934" s="155"/>
      <c r="L934" s="155" t="s">
        <v>90</v>
      </c>
      <c r="M934" s="155"/>
      <c r="N934" s="155" t="str">
        <f t="shared" si="2"/>
        <v>987844616</v>
      </c>
      <c r="O934" s="155"/>
      <c r="P934" s="155" t="str">
        <f t="shared" si="3"/>
        <v/>
      </c>
      <c r="Q934" s="155" t="str">
        <f t="shared" si="4"/>
        <v/>
      </c>
    </row>
    <row r="935" hidden="1">
      <c r="A935" s="156" t="str">
        <f t="shared" si="1"/>
        <v>1437644616</v>
      </c>
      <c r="B935" s="156">
        <v>14376.0</v>
      </c>
      <c r="C935" s="157">
        <v>0.5625</v>
      </c>
      <c r="D935" s="158" t="s">
        <v>1232</v>
      </c>
      <c r="E935" s="159">
        <v>19032.0</v>
      </c>
      <c r="F935" s="159">
        <v>44616.0</v>
      </c>
      <c r="G935" s="160" t="s">
        <v>100</v>
      </c>
      <c r="H935" s="160" t="s">
        <v>87</v>
      </c>
      <c r="I935" s="160" t="s">
        <v>88</v>
      </c>
      <c r="J935" s="160" t="s">
        <v>131</v>
      </c>
      <c r="K935" s="155"/>
      <c r="L935" s="155" t="s">
        <v>103</v>
      </c>
      <c r="M935" s="155"/>
      <c r="N935" s="155" t="str">
        <f t="shared" si="2"/>
        <v>1437644616</v>
      </c>
      <c r="O935" s="155"/>
      <c r="P935" s="155" t="str">
        <f t="shared" si="3"/>
        <v/>
      </c>
      <c r="Q935" s="155" t="str">
        <f t="shared" si="4"/>
        <v/>
      </c>
    </row>
    <row r="936" hidden="1">
      <c r="A936" s="156" t="str">
        <f t="shared" si="1"/>
        <v>1823044616</v>
      </c>
      <c r="B936" s="156">
        <v>18230.0</v>
      </c>
      <c r="C936" s="157">
        <v>0.5625</v>
      </c>
      <c r="D936" s="158" t="s">
        <v>1233</v>
      </c>
      <c r="E936" s="159">
        <v>17549.0</v>
      </c>
      <c r="F936" s="159">
        <v>44616.0</v>
      </c>
      <c r="G936" s="160" t="s">
        <v>108</v>
      </c>
      <c r="H936" s="160" t="s">
        <v>87</v>
      </c>
      <c r="I936" s="160" t="s">
        <v>88</v>
      </c>
      <c r="J936" s="160" t="s">
        <v>119</v>
      </c>
      <c r="K936" s="155"/>
      <c r="L936" s="155" t="s">
        <v>103</v>
      </c>
      <c r="M936" s="155"/>
      <c r="N936" s="155" t="str">
        <f t="shared" si="2"/>
        <v>1823044616</v>
      </c>
      <c r="O936" s="155"/>
      <c r="P936" s="155" t="str">
        <f t="shared" si="3"/>
        <v/>
      </c>
      <c r="Q936" s="155" t="str">
        <f t="shared" si="4"/>
        <v/>
      </c>
    </row>
    <row r="937" hidden="1">
      <c r="A937" s="156" t="str">
        <f t="shared" si="1"/>
        <v>1514544616</v>
      </c>
      <c r="B937" s="156">
        <v>15145.0</v>
      </c>
      <c r="C937" s="157">
        <v>0.5729166666666666</v>
      </c>
      <c r="D937" s="158" t="s">
        <v>1234</v>
      </c>
      <c r="E937" s="159">
        <v>18524.0</v>
      </c>
      <c r="F937" s="159">
        <v>44616.0</v>
      </c>
      <c r="G937" s="160" t="s">
        <v>122</v>
      </c>
      <c r="H937" s="160" t="s">
        <v>92</v>
      </c>
      <c r="I937" s="160" t="s">
        <v>93</v>
      </c>
      <c r="J937" s="160" t="s">
        <v>147</v>
      </c>
      <c r="K937" s="155"/>
      <c r="L937" s="155" t="s">
        <v>90</v>
      </c>
      <c r="M937" s="155"/>
      <c r="N937" s="155" t="str">
        <f t="shared" si="2"/>
        <v>1514544616</v>
      </c>
      <c r="O937" s="155"/>
      <c r="P937" s="155" t="str">
        <f t="shared" si="3"/>
        <v/>
      </c>
      <c r="Q937" s="155" t="str">
        <f t="shared" si="4"/>
        <v/>
      </c>
    </row>
    <row r="938" hidden="1">
      <c r="A938" s="156" t="str">
        <f t="shared" si="1"/>
        <v>1039544616</v>
      </c>
      <c r="B938" s="156">
        <v>10395.0</v>
      </c>
      <c r="C938" s="157">
        <v>0.59375</v>
      </c>
      <c r="D938" s="158" t="s">
        <v>1235</v>
      </c>
      <c r="E938" s="159">
        <v>16600.0</v>
      </c>
      <c r="F938" s="159">
        <v>44616.0</v>
      </c>
      <c r="G938" s="160" t="s">
        <v>122</v>
      </c>
      <c r="H938" s="160" t="s">
        <v>92</v>
      </c>
      <c r="I938" s="160" t="s">
        <v>101</v>
      </c>
      <c r="J938" s="160" t="s">
        <v>186</v>
      </c>
      <c r="K938" s="155"/>
      <c r="L938" s="155" t="s">
        <v>90</v>
      </c>
      <c r="M938" s="155"/>
      <c r="N938" s="155" t="str">
        <f t="shared" si="2"/>
        <v>1039544616</v>
      </c>
      <c r="O938" s="155"/>
      <c r="P938" s="155" t="str">
        <f t="shared" si="3"/>
        <v/>
      </c>
      <c r="Q938" s="155" t="str">
        <f t="shared" si="4"/>
        <v/>
      </c>
    </row>
    <row r="939" hidden="1">
      <c r="A939" s="156" t="str">
        <f t="shared" si="1"/>
        <v>1559144616</v>
      </c>
      <c r="B939" s="156">
        <v>15591.0</v>
      </c>
      <c r="C939" s="157">
        <v>0.59375</v>
      </c>
      <c r="D939" s="158" t="s">
        <v>1236</v>
      </c>
      <c r="E939" s="159">
        <v>21357.0</v>
      </c>
      <c r="F939" s="159">
        <v>44616.0</v>
      </c>
      <c r="G939" s="160" t="s">
        <v>122</v>
      </c>
      <c r="H939" s="160" t="s">
        <v>87</v>
      </c>
      <c r="I939" s="160" t="s">
        <v>88</v>
      </c>
      <c r="J939" s="160" t="s">
        <v>98</v>
      </c>
      <c r="K939" s="155"/>
      <c r="L939" s="155" t="s">
        <v>90</v>
      </c>
      <c r="M939" s="155"/>
      <c r="N939" s="155" t="str">
        <f t="shared" si="2"/>
        <v>1559144616</v>
      </c>
      <c r="O939" s="155"/>
      <c r="P939" s="155" t="str">
        <f t="shared" si="3"/>
        <v/>
      </c>
      <c r="Q939" s="155" t="str">
        <f t="shared" si="4"/>
        <v/>
      </c>
    </row>
    <row r="940" hidden="1">
      <c r="A940" s="156" t="str">
        <f t="shared" si="1"/>
        <v>1721444616</v>
      </c>
      <c r="B940" s="156">
        <v>17214.0</v>
      </c>
      <c r="C940" s="157">
        <v>0.6145833333333334</v>
      </c>
      <c r="D940" s="158" t="s">
        <v>1237</v>
      </c>
      <c r="E940" s="159">
        <v>27931.0</v>
      </c>
      <c r="F940" s="159">
        <v>44616.0</v>
      </c>
      <c r="G940" s="160" t="s">
        <v>122</v>
      </c>
      <c r="H940" s="160" t="s">
        <v>92</v>
      </c>
      <c r="I940" s="160" t="s">
        <v>101</v>
      </c>
      <c r="J940" s="160" t="s">
        <v>301</v>
      </c>
      <c r="K940" s="155"/>
      <c r="L940" s="155" t="s">
        <v>90</v>
      </c>
      <c r="M940" s="155"/>
      <c r="N940" s="155" t="str">
        <f t="shared" si="2"/>
        <v>1721444616</v>
      </c>
      <c r="O940" s="155"/>
      <c r="P940" s="155" t="str">
        <f t="shared" si="3"/>
        <v/>
      </c>
      <c r="Q940" s="155" t="str">
        <f t="shared" si="4"/>
        <v/>
      </c>
    </row>
    <row r="941" hidden="1">
      <c r="A941" s="156" t="str">
        <f t="shared" si="1"/>
        <v>1032344616</v>
      </c>
      <c r="B941" s="156">
        <v>10323.0</v>
      </c>
      <c r="C941" s="157">
        <v>0.625</v>
      </c>
      <c r="D941" s="158" t="s">
        <v>1238</v>
      </c>
      <c r="E941" s="159">
        <v>25052.0</v>
      </c>
      <c r="F941" s="159">
        <v>44616.0</v>
      </c>
      <c r="G941" s="160" t="s">
        <v>122</v>
      </c>
      <c r="H941" s="160" t="s">
        <v>92</v>
      </c>
      <c r="I941" s="160" t="s">
        <v>101</v>
      </c>
      <c r="J941" s="160" t="s">
        <v>174</v>
      </c>
      <c r="K941" s="155"/>
      <c r="L941" s="155" t="s">
        <v>90</v>
      </c>
      <c r="M941" s="155"/>
      <c r="N941" s="155" t="str">
        <f t="shared" si="2"/>
        <v>1032344616</v>
      </c>
      <c r="O941" s="155"/>
      <c r="P941" s="155" t="str">
        <f t="shared" si="3"/>
        <v/>
      </c>
      <c r="Q941" s="155" t="str">
        <f t="shared" si="4"/>
        <v/>
      </c>
    </row>
    <row r="942" hidden="1">
      <c r="A942" s="156" t="str">
        <f t="shared" si="1"/>
        <v>1179744616</v>
      </c>
      <c r="B942" s="156">
        <v>11797.0</v>
      </c>
      <c r="C942" s="157">
        <v>0.625</v>
      </c>
      <c r="D942" s="158" t="s">
        <v>1239</v>
      </c>
      <c r="E942" s="159">
        <v>22586.0</v>
      </c>
      <c r="F942" s="159">
        <v>44616.0</v>
      </c>
      <c r="G942" s="160" t="s">
        <v>86</v>
      </c>
      <c r="H942" s="160" t="s">
        <v>92</v>
      </c>
      <c r="I942" s="160" t="s">
        <v>93</v>
      </c>
      <c r="J942" s="160" t="s">
        <v>117</v>
      </c>
      <c r="K942" s="155"/>
      <c r="L942" s="155" t="s">
        <v>90</v>
      </c>
      <c r="M942" s="155"/>
      <c r="N942" s="155" t="str">
        <f t="shared" si="2"/>
        <v>1179744616</v>
      </c>
      <c r="O942" s="155"/>
      <c r="P942" s="155" t="str">
        <f t="shared" si="3"/>
        <v/>
      </c>
      <c r="Q942" s="155" t="str">
        <f t="shared" si="4"/>
        <v/>
      </c>
    </row>
    <row r="943" hidden="1">
      <c r="A943" s="156" t="str">
        <f t="shared" si="1"/>
        <v>1605344616</v>
      </c>
      <c r="B943" s="156">
        <v>16053.0</v>
      </c>
      <c r="C943" s="157">
        <v>0.625</v>
      </c>
      <c r="D943" s="158" t="s">
        <v>1240</v>
      </c>
      <c r="E943" s="159">
        <v>22521.0</v>
      </c>
      <c r="F943" s="159">
        <v>44616.0</v>
      </c>
      <c r="G943" s="160" t="s">
        <v>86</v>
      </c>
      <c r="H943" s="160" t="s">
        <v>92</v>
      </c>
      <c r="I943" s="160" t="s">
        <v>93</v>
      </c>
      <c r="J943" s="160" t="s">
        <v>731</v>
      </c>
      <c r="K943" s="155"/>
      <c r="L943" s="155" t="s">
        <v>90</v>
      </c>
      <c r="M943" s="155"/>
      <c r="N943" s="155" t="str">
        <f t="shared" si="2"/>
        <v>1605344616</v>
      </c>
      <c r="O943" s="155"/>
      <c r="P943" s="155" t="str">
        <f t="shared" si="3"/>
        <v/>
      </c>
      <c r="Q943" s="155" t="str">
        <f t="shared" si="4"/>
        <v/>
      </c>
    </row>
    <row r="944" hidden="1">
      <c r="A944" s="156" t="str">
        <f t="shared" si="1"/>
        <v>1366244616</v>
      </c>
      <c r="B944" s="156">
        <v>13662.0</v>
      </c>
      <c r="C944" s="157">
        <v>0.6354166666666666</v>
      </c>
      <c r="D944" s="158" t="s">
        <v>1241</v>
      </c>
      <c r="E944" s="159">
        <v>21491.0</v>
      </c>
      <c r="F944" s="159">
        <v>44616.0</v>
      </c>
      <c r="G944" s="160" t="s">
        <v>100</v>
      </c>
      <c r="H944" s="160" t="s">
        <v>87</v>
      </c>
      <c r="I944" s="160" t="s">
        <v>88</v>
      </c>
      <c r="J944" s="160" t="s">
        <v>113</v>
      </c>
      <c r="K944" s="155"/>
      <c r="L944" s="155" t="s">
        <v>103</v>
      </c>
      <c r="M944" s="155"/>
      <c r="N944" s="155" t="str">
        <f t="shared" si="2"/>
        <v>1366244616</v>
      </c>
      <c r="O944" s="155"/>
      <c r="P944" s="155" t="str">
        <f t="shared" si="3"/>
        <v/>
      </c>
      <c r="Q944" s="155" t="str">
        <f t="shared" si="4"/>
        <v/>
      </c>
    </row>
    <row r="945" hidden="1">
      <c r="A945" s="156" t="str">
        <f t="shared" si="1"/>
        <v>1376644616</v>
      </c>
      <c r="B945" s="156">
        <v>13766.0</v>
      </c>
      <c r="C945" s="157">
        <v>0.6354166666666666</v>
      </c>
      <c r="D945" s="158" t="s">
        <v>1242</v>
      </c>
      <c r="E945" s="159">
        <v>27553.0</v>
      </c>
      <c r="F945" s="159">
        <v>44616.0</v>
      </c>
      <c r="G945" s="160" t="s">
        <v>100</v>
      </c>
      <c r="H945" s="160" t="s">
        <v>87</v>
      </c>
      <c r="I945" s="160" t="s">
        <v>88</v>
      </c>
      <c r="J945" s="160" t="s">
        <v>102</v>
      </c>
      <c r="K945" s="155"/>
      <c r="L945" s="155" t="s">
        <v>103</v>
      </c>
      <c r="M945" s="155"/>
      <c r="N945" s="155" t="str">
        <f t="shared" si="2"/>
        <v>1376644616</v>
      </c>
      <c r="O945" s="155"/>
      <c r="P945" s="155" t="str">
        <f t="shared" si="3"/>
        <v/>
      </c>
      <c r="Q945" s="155" t="str">
        <f t="shared" si="4"/>
        <v/>
      </c>
    </row>
    <row r="946" hidden="1">
      <c r="A946" s="156" t="str">
        <f t="shared" si="1"/>
        <v>1058344616</v>
      </c>
      <c r="B946" s="156">
        <v>10583.0</v>
      </c>
      <c r="C946" s="157">
        <v>0.6354166666666666</v>
      </c>
      <c r="D946" s="158" t="s">
        <v>1243</v>
      </c>
      <c r="E946" s="159">
        <v>24764.0</v>
      </c>
      <c r="F946" s="159">
        <v>44616.0</v>
      </c>
      <c r="G946" s="160" t="s">
        <v>122</v>
      </c>
      <c r="H946" s="160" t="s">
        <v>92</v>
      </c>
      <c r="I946" s="160" t="s">
        <v>93</v>
      </c>
      <c r="J946" s="160" t="s">
        <v>813</v>
      </c>
      <c r="K946" s="155"/>
      <c r="L946" s="155" t="s">
        <v>90</v>
      </c>
      <c r="M946" s="155"/>
      <c r="N946" s="155" t="str">
        <f t="shared" si="2"/>
        <v>1058344616</v>
      </c>
      <c r="O946" s="155"/>
      <c r="P946" s="155" t="str">
        <f t="shared" si="3"/>
        <v/>
      </c>
      <c r="Q946" s="155" t="str">
        <f t="shared" si="4"/>
        <v/>
      </c>
    </row>
    <row r="947" hidden="1">
      <c r="A947" s="156" t="str">
        <f t="shared" si="1"/>
        <v>1669544616</v>
      </c>
      <c r="B947" s="156">
        <v>16695.0</v>
      </c>
      <c r="C947" s="157">
        <v>0.6458333333333334</v>
      </c>
      <c r="D947" s="158" t="s">
        <v>1244</v>
      </c>
      <c r="E947" s="159">
        <v>22489.0</v>
      </c>
      <c r="F947" s="159">
        <v>44616.0</v>
      </c>
      <c r="G947" s="160" t="s">
        <v>86</v>
      </c>
      <c r="H947" s="160" t="s">
        <v>92</v>
      </c>
      <c r="I947" s="160" t="s">
        <v>101</v>
      </c>
      <c r="J947" s="160" t="s">
        <v>117</v>
      </c>
      <c r="K947" s="155"/>
      <c r="L947" s="155" t="s">
        <v>90</v>
      </c>
      <c r="M947" s="155"/>
      <c r="N947" s="155" t="str">
        <f t="shared" si="2"/>
        <v>1669544616</v>
      </c>
      <c r="O947" s="155"/>
      <c r="P947" s="155" t="str">
        <f t="shared" si="3"/>
        <v/>
      </c>
      <c r="Q947" s="155" t="str">
        <f t="shared" si="4"/>
        <v/>
      </c>
    </row>
    <row r="948" hidden="1">
      <c r="A948" s="156" t="str">
        <f t="shared" si="1"/>
        <v>1758744616</v>
      </c>
      <c r="B948" s="156">
        <v>17587.0</v>
      </c>
      <c r="C948" s="157">
        <v>0.6458333333333334</v>
      </c>
      <c r="D948" s="158" t="s">
        <v>1245</v>
      </c>
      <c r="E948" s="159">
        <v>25234.0</v>
      </c>
      <c r="F948" s="159">
        <v>44616.0</v>
      </c>
      <c r="G948" s="160" t="s">
        <v>122</v>
      </c>
      <c r="H948" s="160" t="s">
        <v>92</v>
      </c>
      <c r="I948" s="160" t="s">
        <v>101</v>
      </c>
      <c r="J948" s="160" t="s">
        <v>147</v>
      </c>
      <c r="K948" s="155"/>
      <c r="L948" s="155" t="s">
        <v>90</v>
      </c>
      <c r="M948" s="155"/>
      <c r="N948" s="155" t="str">
        <f t="shared" si="2"/>
        <v>1758744616</v>
      </c>
      <c r="O948" s="155"/>
      <c r="P948" s="155" t="str">
        <f t="shared" si="3"/>
        <v/>
      </c>
      <c r="Q948" s="155" t="str">
        <f t="shared" si="4"/>
        <v/>
      </c>
    </row>
    <row r="949" hidden="1">
      <c r="A949" s="156" t="str">
        <f t="shared" si="1"/>
        <v>1764544616</v>
      </c>
      <c r="B949" s="156">
        <v>17645.0</v>
      </c>
      <c r="C949" s="157">
        <v>0.6458333333333334</v>
      </c>
      <c r="D949" s="158" t="s">
        <v>1246</v>
      </c>
      <c r="E949" s="159">
        <v>28342.0</v>
      </c>
      <c r="F949" s="159">
        <v>44616.0</v>
      </c>
      <c r="G949" s="160" t="s">
        <v>122</v>
      </c>
      <c r="H949" s="160" t="s">
        <v>92</v>
      </c>
      <c r="I949" s="160" t="s">
        <v>93</v>
      </c>
      <c r="J949" s="160" t="s">
        <v>335</v>
      </c>
      <c r="K949" s="155"/>
      <c r="L949" s="155" t="s">
        <v>90</v>
      </c>
      <c r="M949" s="155"/>
      <c r="N949" s="155" t="str">
        <f t="shared" si="2"/>
        <v>1764544616</v>
      </c>
      <c r="O949" s="155"/>
      <c r="P949" s="155" t="str">
        <f t="shared" si="3"/>
        <v/>
      </c>
      <c r="Q949" s="155" t="str">
        <f t="shared" si="4"/>
        <v/>
      </c>
    </row>
    <row r="950" hidden="1">
      <c r="A950" s="156" t="str">
        <f t="shared" si="1"/>
        <v>941144617</v>
      </c>
      <c r="B950" s="156">
        <v>9411.0</v>
      </c>
      <c r="C950" s="157">
        <v>0.3333333333333333</v>
      </c>
      <c r="D950" s="158" t="s">
        <v>1247</v>
      </c>
      <c r="E950" s="159">
        <v>21700.0</v>
      </c>
      <c r="F950" s="159">
        <v>44617.0</v>
      </c>
      <c r="G950" s="160" t="s">
        <v>100</v>
      </c>
      <c r="H950" s="160" t="s">
        <v>87</v>
      </c>
      <c r="I950" s="160" t="s">
        <v>97</v>
      </c>
      <c r="J950" s="160" t="s">
        <v>197</v>
      </c>
      <c r="K950" s="155"/>
      <c r="L950" s="155" t="s">
        <v>253</v>
      </c>
      <c r="M950" s="155"/>
      <c r="N950" s="155" t="str">
        <f t="shared" si="2"/>
        <v>941144617</v>
      </c>
      <c r="O950" s="155"/>
      <c r="P950" s="155" t="str">
        <f t="shared" si="3"/>
        <v/>
      </c>
      <c r="Q950" s="155" t="str">
        <f t="shared" si="4"/>
        <v/>
      </c>
    </row>
    <row r="951" hidden="1">
      <c r="A951" s="156" t="str">
        <f t="shared" si="1"/>
        <v>1573844617</v>
      </c>
      <c r="B951" s="156">
        <v>15738.0</v>
      </c>
      <c r="C951" s="157">
        <v>0.34375</v>
      </c>
      <c r="D951" s="158" t="s">
        <v>1248</v>
      </c>
      <c r="E951" s="159">
        <v>23184.0</v>
      </c>
      <c r="F951" s="159">
        <v>44617.0</v>
      </c>
      <c r="G951" s="160" t="s">
        <v>112</v>
      </c>
      <c r="H951" s="160" t="s">
        <v>92</v>
      </c>
      <c r="I951" s="160" t="s">
        <v>101</v>
      </c>
      <c r="J951" s="160" t="s">
        <v>192</v>
      </c>
      <c r="K951" s="155"/>
      <c r="L951" s="155" t="s">
        <v>103</v>
      </c>
      <c r="M951" s="155"/>
      <c r="N951" s="155" t="str">
        <f t="shared" si="2"/>
        <v>1573844617</v>
      </c>
      <c r="O951" s="155"/>
      <c r="P951" s="155" t="str">
        <f t="shared" si="3"/>
        <v/>
      </c>
      <c r="Q951" s="155" t="str">
        <f t="shared" si="4"/>
        <v/>
      </c>
    </row>
    <row r="952" hidden="1">
      <c r="A952" s="156" t="str">
        <f t="shared" si="1"/>
        <v>1564344617</v>
      </c>
      <c r="B952" s="156">
        <v>15643.0</v>
      </c>
      <c r="C952" s="157">
        <v>0.3645833333333333</v>
      </c>
      <c r="D952" s="158" t="s">
        <v>1249</v>
      </c>
      <c r="E952" s="159">
        <v>26218.0</v>
      </c>
      <c r="F952" s="159">
        <v>44617.0</v>
      </c>
      <c r="G952" s="160" t="s">
        <v>112</v>
      </c>
      <c r="H952" s="160" t="s">
        <v>92</v>
      </c>
      <c r="I952" s="160" t="s">
        <v>101</v>
      </c>
      <c r="J952" s="160" t="s">
        <v>131</v>
      </c>
      <c r="K952" s="155"/>
      <c r="L952" s="155" t="s">
        <v>103</v>
      </c>
      <c r="M952" s="155"/>
      <c r="N952" s="155" t="str">
        <f t="shared" si="2"/>
        <v>1564344617</v>
      </c>
      <c r="O952" s="155"/>
      <c r="P952" s="155" t="str">
        <f t="shared" si="3"/>
        <v/>
      </c>
      <c r="Q952" s="155" t="str">
        <f t="shared" si="4"/>
        <v/>
      </c>
    </row>
    <row r="953" hidden="1">
      <c r="A953" s="156" t="str">
        <f t="shared" si="1"/>
        <v>1635544617</v>
      </c>
      <c r="B953" s="156">
        <v>16355.0</v>
      </c>
      <c r="C953" s="157">
        <v>0.3645833333333333</v>
      </c>
      <c r="D953" s="158" t="s">
        <v>1250</v>
      </c>
      <c r="E953" s="159">
        <v>13948.0</v>
      </c>
      <c r="F953" s="159">
        <v>44617.0</v>
      </c>
      <c r="G953" s="160" t="s">
        <v>122</v>
      </c>
      <c r="H953" s="160" t="s">
        <v>87</v>
      </c>
      <c r="I953" s="160" t="s">
        <v>97</v>
      </c>
      <c r="J953" s="160" t="s">
        <v>154</v>
      </c>
      <c r="K953" s="155"/>
      <c r="L953" s="155" t="s">
        <v>90</v>
      </c>
      <c r="M953" s="155"/>
      <c r="N953" s="155" t="str">
        <f t="shared" si="2"/>
        <v>1635544617</v>
      </c>
      <c r="O953" s="155"/>
      <c r="P953" s="155" t="str">
        <f t="shared" si="3"/>
        <v/>
      </c>
      <c r="Q953" s="155" t="str">
        <f t="shared" si="4"/>
        <v/>
      </c>
    </row>
    <row r="954" hidden="1">
      <c r="A954" s="156" t="str">
        <f t="shared" si="1"/>
        <v>1713744617</v>
      </c>
      <c r="B954" s="156">
        <v>17137.0</v>
      </c>
      <c r="C954" s="157">
        <v>0.375</v>
      </c>
      <c r="D954" s="158" t="s">
        <v>1251</v>
      </c>
      <c r="E954" s="159">
        <v>22217.0</v>
      </c>
      <c r="F954" s="159">
        <v>44617.0</v>
      </c>
      <c r="G954" s="160" t="s">
        <v>100</v>
      </c>
      <c r="H954" s="160" t="s">
        <v>87</v>
      </c>
      <c r="I954" s="160" t="s">
        <v>88</v>
      </c>
      <c r="J954" s="160" t="s">
        <v>224</v>
      </c>
      <c r="K954" s="155"/>
      <c r="L954" s="155" t="s">
        <v>103</v>
      </c>
      <c r="M954" s="155"/>
      <c r="N954" s="155" t="str">
        <f t="shared" si="2"/>
        <v>1713744617</v>
      </c>
      <c r="O954" s="155"/>
      <c r="P954" s="155" t="str">
        <f t="shared" si="3"/>
        <v/>
      </c>
      <c r="Q954" s="155" t="str">
        <f t="shared" si="4"/>
        <v/>
      </c>
    </row>
    <row r="955" hidden="1">
      <c r="A955" s="156" t="str">
        <f t="shared" si="1"/>
        <v>1625244617</v>
      </c>
      <c r="B955" s="156">
        <v>16252.0</v>
      </c>
      <c r="C955" s="157">
        <v>0.3854166666666667</v>
      </c>
      <c r="D955" s="158" t="s">
        <v>1252</v>
      </c>
      <c r="E955" s="159">
        <v>31498.0</v>
      </c>
      <c r="F955" s="159">
        <v>44617.0</v>
      </c>
      <c r="G955" s="160" t="s">
        <v>86</v>
      </c>
      <c r="H955" s="160" t="s">
        <v>92</v>
      </c>
      <c r="I955" s="160" t="s">
        <v>101</v>
      </c>
      <c r="J955" s="160" t="s">
        <v>189</v>
      </c>
      <c r="K955" s="155"/>
      <c r="L955" s="155" t="s">
        <v>90</v>
      </c>
      <c r="M955" s="155"/>
      <c r="N955" s="155" t="str">
        <f t="shared" si="2"/>
        <v>1625244617</v>
      </c>
      <c r="O955" s="155"/>
      <c r="P955" s="155" t="str">
        <f t="shared" si="3"/>
        <v/>
      </c>
      <c r="Q955" s="155" t="str">
        <f t="shared" si="4"/>
        <v/>
      </c>
    </row>
    <row r="956" hidden="1">
      <c r="A956" s="156" t="str">
        <f t="shared" si="1"/>
        <v>1560644617</v>
      </c>
      <c r="B956" s="156">
        <v>15606.0</v>
      </c>
      <c r="C956" s="157">
        <v>0.3958333333333333</v>
      </c>
      <c r="D956" s="158" t="s">
        <v>1253</v>
      </c>
      <c r="E956" s="159">
        <v>21464.0</v>
      </c>
      <c r="F956" s="159">
        <v>44617.0</v>
      </c>
      <c r="G956" s="160" t="s">
        <v>86</v>
      </c>
      <c r="H956" s="160" t="s">
        <v>92</v>
      </c>
      <c r="I956" s="160" t="s">
        <v>101</v>
      </c>
      <c r="J956" s="160" t="s">
        <v>813</v>
      </c>
      <c r="K956" s="155"/>
      <c r="L956" s="155" t="s">
        <v>90</v>
      </c>
      <c r="M956" s="155"/>
      <c r="N956" s="155" t="str">
        <f t="shared" si="2"/>
        <v>1560644617</v>
      </c>
      <c r="O956" s="155"/>
      <c r="P956" s="155" t="str">
        <f t="shared" si="3"/>
        <v/>
      </c>
      <c r="Q956" s="155" t="str">
        <f t="shared" si="4"/>
        <v/>
      </c>
    </row>
    <row r="957" hidden="1">
      <c r="A957" s="156" t="str">
        <f t="shared" si="1"/>
        <v>1623644617</v>
      </c>
      <c r="B957" s="156">
        <v>16236.0</v>
      </c>
      <c r="C957" s="157">
        <v>0.40625</v>
      </c>
      <c r="D957" s="158" t="s">
        <v>1254</v>
      </c>
      <c r="E957" s="159">
        <v>20696.0</v>
      </c>
      <c r="F957" s="159">
        <v>44617.0</v>
      </c>
      <c r="G957" s="160" t="s">
        <v>86</v>
      </c>
      <c r="H957" s="160" t="s">
        <v>92</v>
      </c>
      <c r="I957" s="160" t="s">
        <v>101</v>
      </c>
      <c r="J957" s="160" t="s">
        <v>186</v>
      </c>
      <c r="K957" s="155"/>
      <c r="L957" s="155" t="s">
        <v>90</v>
      </c>
      <c r="M957" s="155"/>
      <c r="N957" s="155" t="str">
        <f t="shared" si="2"/>
        <v>1623644617</v>
      </c>
      <c r="O957" s="155"/>
      <c r="P957" s="155" t="str">
        <f t="shared" si="3"/>
        <v/>
      </c>
      <c r="Q957" s="155" t="str">
        <f t="shared" si="4"/>
        <v/>
      </c>
    </row>
    <row r="958" hidden="1">
      <c r="A958" s="156" t="str">
        <f t="shared" si="1"/>
        <v>1529144617</v>
      </c>
      <c r="B958" s="156">
        <v>15291.0</v>
      </c>
      <c r="C958" s="157">
        <v>0.4270833333333333</v>
      </c>
      <c r="D958" s="158" t="s">
        <v>1255</v>
      </c>
      <c r="E958" s="159">
        <v>16997.0</v>
      </c>
      <c r="F958" s="159">
        <v>44617.0</v>
      </c>
      <c r="G958" s="160" t="s">
        <v>112</v>
      </c>
      <c r="H958" s="160" t="s">
        <v>87</v>
      </c>
      <c r="I958" s="160" t="s">
        <v>88</v>
      </c>
      <c r="J958" s="160" t="s">
        <v>102</v>
      </c>
      <c r="K958" s="155"/>
      <c r="L958" s="155" t="s">
        <v>103</v>
      </c>
      <c r="M958" s="155"/>
      <c r="N958" s="155" t="str">
        <f t="shared" si="2"/>
        <v>1529144617</v>
      </c>
      <c r="O958" s="155"/>
      <c r="P958" s="155" t="str">
        <f t="shared" si="3"/>
        <v/>
      </c>
      <c r="Q958" s="155" t="str">
        <f t="shared" si="4"/>
        <v/>
      </c>
    </row>
    <row r="959" hidden="1">
      <c r="A959" s="156" t="str">
        <f t="shared" si="1"/>
        <v>1186244617</v>
      </c>
      <c r="B959" s="156">
        <v>11862.0</v>
      </c>
      <c r="C959" s="157">
        <v>0.4479166666666667</v>
      </c>
      <c r="D959" s="158" t="s">
        <v>1256</v>
      </c>
      <c r="E959" s="159">
        <v>19416.0</v>
      </c>
      <c r="F959" s="159">
        <v>44617.0</v>
      </c>
      <c r="G959" s="160" t="s">
        <v>100</v>
      </c>
      <c r="H959" s="160" t="s">
        <v>87</v>
      </c>
      <c r="I959" s="160" t="s">
        <v>88</v>
      </c>
      <c r="J959" s="160" t="s">
        <v>131</v>
      </c>
      <c r="K959" s="155"/>
      <c r="L959" s="155" t="s">
        <v>103</v>
      </c>
      <c r="M959" s="155"/>
      <c r="N959" s="155" t="str">
        <f t="shared" si="2"/>
        <v>1186244617</v>
      </c>
      <c r="O959" s="155"/>
      <c r="P959" s="155" t="str">
        <f t="shared" si="3"/>
        <v/>
      </c>
      <c r="Q959" s="155" t="str">
        <f t="shared" si="4"/>
        <v/>
      </c>
    </row>
    <row r="960" hidden="1">
      <c r="A960" s="156" t="str">
        <f t="shared" si="1"/>
        <v>1385444617</v>
      </c>
      <c r="B960" s="156">
        <v>13854.0</v>
      </c>
      <c r="C960" s="157">
        <v>0.4479166666666667</v>
      </c>
      <c r="D960" s="158" t="s">
        <v>1257</v>
      </c>
      <c r="E960" s="159">
        <v>19452.0</v>
      </c>
      <c r="F960" s="159">
        <v>44617.0</v>
      </c>
      <c r="G960" s="160" t="s">
        <v>100</v>
      </c>
      <c r="H960" s="160" t="s">
        <v>87</v>
      </c>
      <c r="I960" s="160" t="s">
        <v>88</v>
      </c>
      <c r="J960" s="160" t="s">
        <v>102</v>
      </c>
      <c r="K960" s="155"/>
      <c r="L960" s="155" t="s">
        <v>103</v>
      </c>
      <c r="M960" s="155"/>
      <c r="N960" s="155" t="str">
        <f t="shared" si="2"/>
        <v>1385444617</v>
      </c>
      <c r="O960" s="155"/>
      <c r="P960" s="155" t="str">
        <f t="shared" si="3"/>
        <v/>
      </c>
      <c r="Q960" s="155" t="str">
        <f t="shared" si="4"/>
        <v/>
      </c>
    </row>
    <row r="961" hidden="1">
      <c r="A961" s="156" t="str">
        <f t="shared" si="1"/>
        <v>1087844617</v>
      </c>
      <c r="B961" s="156">
        <v>10878.0</v>
      </c>
      <c r="C961" s="157">
        <v>0.4479166666666667</v>
      </c>
      <c r="D961" s="158" t="s">
        <v>1258</v>
      </c>
      <c r="E961" s="159">
        <v>25475.0</v>
      </c>
      <c r="F961" s="159">
        <v>44617.0</v>
      </c>
      <c r="G961" s="160" t="s">
        <v>86</v>
      </c>
      <c r="H961" s="160" t="s">
        <v>92</v>
      </c>
      <c r="I961" s="160" t="s">
        <v>101</v>
      </c>
      <c r="J961" s="160" t="s">
        <v>147</v>
      </c>
      <c r="K961" s="155"/>
      <c r="L961" s="155" t="s">
        <v>90</v>
      </c>
      <c r="M961" s="155"/>
      <c r="N961" s="155" t="str">
        <f t="shared" si="2"/>
        <v>1087844617</v>
      </c>
      <c r="O961" s="155"/>
      <c r="P961" s="155" t="str">
        <f t="shared" si="3"/>
        <v/>
      </c>
      <c r="Q961" s="155" t="str">
        <f t="shared" si="4"/>
        <v/>
      </c>
    </row>
    <row r="962" hidden="1">
      <c r="A962" s="156" t="str">
        <f t="shared" si="1"/>
        <v>1582744617</v>
      </c>
      <c r="B962" s="156">
        <v>15827.0</v>
      </c>
      <c r="C962" s="157">
        <v>0.5416666666666666</v>
      </c>
      <c r="D962" s="158" t="s">
        <v>1259</v>
      </c>
      <c r="E962" s="159">
        <v>17462.0</v>
      </c>
      <c r="F962" s="159">
        <v>44617.0</v>
      </c>
      <c r="G962" s="160" t="s">
        <v>100</v>
      </c>
      <c r="H962" s="160" t="s">
        <v>87</v>
      </c>
      <c r="I962" s="160" t="s">
        <v>88</v>
      </c>
      <c r="J962" s="160" t="s">
        <v>135</v>
      </c>
      <c r="K962" s="155"/>
      <c r="L962" s="155" t="s">
        <v>103</v>
      </c>
      <c r="M962" s="155"/>
      <c r="N962" s="155" t="str">
        <f t="shared" si="2"/>
        <v>1582744617</v>
      </c>
      <c r="O962" s="155"/>
      <c r="P962" s="155" t="str">
        <f t="shared" si="3"/>
        <v/>
      </c>
      <c r="Q962" s="155" t="str">
        <f t="shared" si="4"/>
        <v/>
      </c>
    </row>
    <row r="963" hidden="1">
      <c r="A963" s="156" t="str">
        <f t="shared" si="1"/>
        <v>1578644617</v>
      </c>
      <c r="B963" s="156">
        <v>15786.0</v>
      </c>
      <c r="C963" s="157">
        <v>0.5416666666666666</v>
      </c>
      <c r="D963" s="158" t="s">
        <v>1260</v>
      </c>
      <c r="E963" s="159">
        <v>21798.0</v>
      </c>
      <c r="F963" s="159">
        <v>44617.0</v>
      </c>
      <c r="G963" s="160" t="s">
        <v>122</v>
      </c>
      <c r="H963" s="160" t="s">
        <v>92</v>
      </c>
      <c r="I963" s="160" t="s">
        <v>101</v>
      </c>
      <c r="J963" s="160" t="s">
        <v>117</v>
      </c>
      <c r="K963" s="155"/>
      <c r="L963" s="155" t="s">
        <v>90</v>
      </c>
      <c r="M963" s="155"/>
      <c r="N963" s="155" t="str">
        <f t="shared" si="2"/>
        <v>1578644617</v>
      </c>
      <c r="O963" s="155"/>
      <c r="P963" s="155" t="str">
        <f t="shared" si="3"/>
        <v/>
      </c>
      <c r="Q963" s="155" t="str">
        <f t="shared" si="4"/>
        <v/>
      </c>
    </row>
    <row r="964" hidden="1">
      <c r="A964" s="156" t="str">
        <f t="shared" si="1"/>
        <v>1663744617</v>
      </c>
      <c r="B964" s="156">
        <v>16637.0</v>
      </c>
      <c r="C964" s="157">
        <v>0.5520833333333334</v>
      </c>
      <c r="D964" s="158" t="s">
        <v>1261</v>
      </c>
      <c r="E964" s="159">
        <v>30813.0</v>
      </c>
      <c r="F964" s="159">
        <v>44617.0</v>
      </c>
      <c r="G964" s="160" t="s">
        <v>122</v>
      </c>
      <c r="H964" s="160" t="s">
        <v>92</v>
      </c>
      <c r="I964" s="160" t="s">
        <v>101</v>
      </c>
      <c r="J964" s="160" t="s">
        <v>405</v>
      </c>
      <c r="K964" s="155"/>
      <c r="L964" s="155" t="s">
        <v>90</v>
      </c>
      <c r="M964" s="155"/>
      <c r="N964" s="155" t="str">
        <f t="shared" si="2"/>
        <v>1663744617</v>
      </c>
      <c r="O964" s="155"/>
      <c r="P964" s="155" t="str">
        <f t="shared" si="3"/>
        <v/>
      </c>
      <c r="Q964" s="155" t="str">
        <f t="shared" si="4"/>
        <v/>
      </c>
    </row>
    <row r="965" hidden="1">
      <c r="A965" s="156" t="str">
        <f t="shared" si="1"/>
        <v>1724244617</v>
      </c>
      <c r="B965" s="156">
        <v>17242.0</v>
      </c>
      <c r="C965" s="157">
        <v>0.5625</v>
      </c>
      <c r="D965" s="158" t="s">
        <v>1262</v>
      </c>
      <c r="E965" s="159">
        <v>23320.0</v>
      </c>
      <c r="F965" s="159">
        <v>44617.0</v>
      </c>
      <c r="G965" s="160" t="s">
        <v>100</v>
      </c>
      <c r="H965" s="160" t="s">
        <v>92</v>
      </c>
      <c r="I965" s="160" t="s">
        <v>101</v>
      </c>
      <c r="J965" s="160" t="s">
        <v>106</v>
      </c>
      <c r="K965" s="155"/>
      <c r="L965" s="155" t="s">
        <v>103</v>
      </c>
      <c r="M965" s="155"/>
      <c r="N965" s="155" t="str">
        <f t="shared" si="2"/>
        <v>1724244617</v>
      </c>
      <c r="O965" s="155"/>
      <c r="P965" s="155" t="str">
        <f t="shared" si="3"/>
        <v/>
      </c>
      <c r="Q965" s="155" t="str">
        <f t="shared" si="4"/>
        <v/>
      </c>
    </row>
    <row r="966" hidden="1">
      <c r="A966" s="156" t="str">
        <f t="shared" si="1"/>
        <v>1554044617</v>
      </c>
      <c r="B966" s="156">
        <v>15540.0</v>
      </c>
      <c r="C966" s="157">
        <v>0.5625</v>
      </c>
      <c r="D966" s="158" t="s">
        <v>1263</v>
      </c>
      <c r="E966" s="159">
        <v>23559.0</v>
      </c>
      <c r="F966" s="159">
        <v>44617.0</v>
      </c>
      <c r="G966" s="160" t="s">
        <v>112</v>
      </c>
      <c r="H966" s="160" t="s">
        <v>87</v>
      </c>
      <c r="I966" s="160" t="s">
        <v>88</v>
      </c>
      <c r="J966" s="160" t="s">
        <v>135</v>
      </c>
      <c r="K966" s="155"/>
      <c r="L966" s="155" t="s">
        <v>103</v>
      </c>
      <c r="M966" s="155"/>
      <c r="N966" s="155" t="str">
        <f t="shared" si="2"/>
        <v>1554044617</v>
      </c>
      <c r="O966" s="155"/>
      <c r="P966" s="155" t="str">
        <f t="shared" si="3"/>
        <v/>
      </c>
      <c r="Q966" s="155" t="str">
        <f t="shared" si="4"/>
        <v/>
      </c>
    </row>
    <row r="967" hidden="1">
      <c r="A967" s="156" t="str">
        <f t="shared" si="1"/>
        <v>1727644617</v>
      </c>
      <c r="B967" s="156">
        <v>17276.0</v>
      </c>
      <c r="C967" s="157">
        <v>0.5729166666666666</v>
      </c>
      <c r="D967" s="158" t="s">
        <v>1264</v>
      </c>
      <c r="E967" s="159">
        <v>25945.0</v>
      </c>
      <c r="F967" s="159">
        <v>44617.0</v>
      </c>
      <c r="G967" s="160" t="s">
        <v>86</v>
      </c>
      <c r="H967" s="160" t="s">
        <v>92</v>
      </c>
      <c r="I967" s="160" t="s">
        <v>101</v>
      </c>
      <c r="J967" s="160" t="s">
        <v>308</v>
      </c>
      <c r="K967" s="155"/>
      <c r="L967" s="155" t="s">
        <v>90</v>
      </c>
      <c r="M967" s="155"/>
      <c r="N967" s="155" t="str">
        <f t="shared" si="2"/>
        <v>1727644617</v>
      </c>
      <c r="O967" s="155"/>
      <c r="P967" s="155" t="str">
        <f t="shared" si="3"/>
        <v/>
      </c>
      <c r="Q967" s="155" t="str">
        <f t="shared" si="4"/>
        <v/>
      </c>
    </row>
    <row r="968" hidden="1">
      <c r="A968" s="156" t="str">
        <f t="shared" si="1"/>
        <v>1794444617</v>
      </c>
      <c r="B968" s="156">
        <v>17944.0</v>
      </c>
      <c r="C968" s="157">
        <v>0.5833333333333334</v>
      </c>
      <c r="D968" s="158" t="s">
        <v>1265</v>
      </c>
      <c r="E968" s="159">
        <v>23947.0</v>
      </c>
      <c r="F968" s="159">
        <v>44617.0</v>
      </c>
      <c r="G968" s="160" t="s">
        <v>112</v>
      </c>
      <c r="H968" s="160" t="s">
        <v>87</v>
      </c>
      <c r="I968" s="160" t="s">
        <v>88</v>
      </c>
      <c r="J968" s="160" t="s">
        <v>131</v>
      </c>
      <c r="K968" s="155"/>
      <c r="L968" s="155" t="s">
        <v>103</v>
      </c>
      <c r="M968" s="155"/>
      <c r="N968" s="155" t="str">
        <f t="shared" si="2"/>
        <v>1794444617</v>
      </c>
      <c r="O968" s="155"/>
      <c r="P968" s="155" t="str">
        <f t="shared" si="3"/>
        <v/>
      </c>
      <c r="Q968" s="155" t="str">
        <f t="shared" si="4"/>
        <v/>
      </c>
    </row>
    <row r="969" hidden="1">
      <c r="A969" s="156" t="str">
        <f t="shared" si="1"/>
        <v>1617244617</v>
      </c>
      <c r="B969" s="156">
        <v>16172.0</v>
      </c>
      <c r="C969" s="157">
        <v>0.59375</v>
      </c>
      <c r="D969" s="158" t="s">
        <v>1266</v>
      </c>
      <c r="E969" s="159">
        <v>28162.0</v>
      </c>
      <c r="F969" s="159">
        <v>44617.0</v>
      </c>
      <c r="G969" s="160" t="s">
        <v>112</v>
      </c>
      <c r="H969" s="160" t="s">
        <v>92</v>
      </c>
      <c r="I969" s="160" t="s">
        <v>101</v>
      </c>
      <c r="J969" s="160" t="s">
        <v>197</v>
      </c>
      <c r="K969" s="155"/>
      <c r="L969" s="155" t="s">
        <v>103</v>
      </c>
      <c r="M969" s="155"/>
      <c r="N969" s="155" t="str">
        <f t="shared" si="2"/>
        <v>1617244617</v>
      </c>
      <c r="O969" s="155"/>
      <c r="P969" s="155" t="str">
        <f t="shared" si="3"/>
        <v/>
      </c>
      <c r="Q969" s="155" t="str">
        <f t="shared" si="4"/>
        <v/>
      </c>
    </row>
    <row r="970" hidden="1">
      <c r="A970" s="156" t="str">
        <f t="shared" si="1"/>
        <v>1257944617</v>
      </c>
      <c r="B970" s="156">
        <v>12579.0</v>
      </c>
      <c r="C970" s="157">
        <v>0.59375</v>
      </c>
      <c r="D970" s="158" t="s">
        <v>1267</v>
      </c>
      <c r="E970" s="159">
        <v>16235.0</v>
      </c>
      <c r="F970" s="159">
        <v>44617.0</v>
      </c>
      <c r="G970" s="160" t="s">
        <v>112</v>
      </c>
      <c r="H970" s="160" t="s">
        <v>87</v>
      </c>
      <c r="I970" s="160" t="s">
        <v>88</v>
      </c>
      <c r="J970" s="160" t="s">
        <v>102</v>
      </c>
      <c r="K970" s="155"/>
      <c r="L970" s="155" t="s">
        <v>103</v>
      </c>
      <c r="M970" s="155"/>
      <c r="N970" s="155" t="str">
        <f t="shared" si="2"/>
        <v>1257944617</v>
      </c>
      <c r="O970" s="155"/>
      <c r="P970" s="155" t="str">
        <f t="shared" si="3"/>
        <v/>
      </c>
      <c r="Q970" s="155" t="str">
        <f t="shared" si="4"/>
        <v/>
      </c>
    </row>
    <row r="971" hidden="1">
      <c r="A971" s="156" t="str">
        <f t="shared" si="1"/>
        <v>1100444617</v>
      </c>
      <c r="B971" s="156">
        <v>11004.0</v>
      </c>
      <c r="C971" s="157">
        <v>0.6041666666666666</v>
      </c>
      <c r="D971" s="158" t="s">
        <v>1268</v>
      </c>
      <c r="E971" s="159">
        <v>27126.0</v>
      </c>
      <c r="F971" s="159">
        <v>44617.0</v>
      </c>
      <c r="G971" s="160" t="s">
        <v>122</v>
      </c>
      <c r="H971" s="160" t="s">
        <v>92</v>
      </c>
      <c r="I971" s="160" t="s">
        <v>101</v>
      </c>
      <c r="J971" s="160" t="s">
        <v>291</v>
      </c>
      <c r="K971" s="155"/>
      <c r="L971" s="155" t="s">
        <v>90</v>
      </c>
      <c r="M971" s="155"/>
      <c r="N971" s="155" t="str">
        <f t="shared" si="2"/>
        <v>1100444617</v>
      </c>
      <c r="O971" s="155"/>
      <c r="P971" s="155" t="str">
        <f t="shared" si="3"/>
        <v/>
      </c>
      <c r="Q971" s="155" t="str">
        <f t="shared" si="4"/>
        <v/>
      </c>
    </row>
    <row r="972" hidden="1">
      <c r="A972" s="156" t="str">
        <f t="shared" si="1"/>
        <v>918744617</v>
      </c>
      <c r="B972" s="156">
        <v>9187.0</v>
      </c>
      <c r="C972" s="157">
        <v>0.6145833333333334</v>
      </c>
      <c r="D972" s="158" t="s">
        <v>1269</v>
      </c>
      <c r="E972" s="159">
        <v>21033.0</v>
      </c>
      <c r="F972" s="159">
        <v>44617.0</v>
      </c>
      <c r="G972" s="160" t="s">
        <v>86</v>
      </c>
      <c r="H972" s="160" t="s">
        <v>87</v>
      </c>
      <c r="I972" s="160" t="s">
        <v>97</v>
      </c>
      <c r="J972" s="160" t="s">
        <v>218</v>
      </c>
      <c r="K972" s="155"/>
      <c r="L972" s="155" t="s">
        <v>90</v>
      </c>
      <c r="M972" s="155"/>
      <c r="N972" s="155" t="str">
        <f t="shared" si="2"/>
        <v>918744617</v>
      </c>
      <c r="O972" s="155"/>
      <c r="P972" s="155" t="str">
        <f t="shared" si="3"/>
        <v/>
      </c>
      <c r="Q972" s="155" t="str">
        <f t="shared" si="4"/>
        <v/>
      </c>
    </row>
    <row r="973" hidden="1">
      <c r="A973" s="156" t="str">
        <f t="shared" si="1"/>
        <v>1734944617</v>
      </c>
      <c r="B973" s="156">
        <v>17349.0</v>
      </c>
      <c r="C973" s="157">
        <v>0.625</v>
      </c>
      <c r="D973" s="158" t="s">
        <v>1270</v>
      </c>
      <c r="E973" s="159">
        <v>16193.0</v>
      </c>
      <c r="F973" s="159">
        <v>44617.0</v>
      </c>
      <c r="G973" s="160" t="s">
        <v>100</v>
      </c>
      <c r="H973" s="160" t="s">
        <v>87</v>
      </c>
      <c r="I973" s="160" t="s">
        <v>88</v>
      </c>
      <c r="J973" s="160" t="s">
        <v>131</v>
      </c>
      <c r="K973" s="155"/>
      <c r="L973" s="155" t="s">
        <v>103</v>
      </c>
      <c r="M973" s="155"/>
      <c r="N973" s="155" t="str">
        <f t="shared" si="2"/>
        <v>1734944617</v>
      </c>
      <c r="O973" s="155"/>
      <c r="P973" s="155" t="str">
        <f t="shared" si="3"/>
        <v/>
      </c>
      <c r="Q973" s="155" t="str">
        <f t="shared" si="4"/>
        <v/>
      </c>
    </row>
    <row r="974" hidden="1">
      <c r="A974" s="156" t="str">
        <f t="shared" si="1"/>
        <v>1667844617</v>
      </c>
      <c r="B974" s="156">
        <v>16678.0</v>
      </c>
      <c r="C974" s="157">
        <v>0.6354166666666666</v>
      </c>
      <c r="D974" s="158" t="s">
        <v>1271</v>
      </c>
      <c r="E974" s="159">
        <v>27277.0</v>
      </c>
      <c r="F974" s="159">
        <v>44617.0</v>
      </c>
      <c r="G974" s="160" t="s">
        <v>100</v>
      </c>
      <c r="H974" s="160" t="s">
        <v>92</v>
      </c>
      <c r="I974" s="160" t="s">
        <v>101</v>
      </c>
      <c r="J974" s="160" t="s">
        <v>106</v>
      </c>
      <c r="K974" s="155"/>
      <c r="L974" s="155" t="s">
        <v>103</v>
      </c>
      <c r="M974" s="155"/>
      <c r="N974" s="155" t="str">
        <f t="shared" si="2"/>
        <v>1667844617</v>
      </c>
      <c r="O974" s="155"/>
      <c r="P974" s="155" t="str">
        <f t="shared" si="3"/>
        <v/>
      </c>
      <c r="Q974" s="155" t="str">
        <f t="shared" si="4"/>
        <v/>
      </c>
    </row>
    <row r="975" hidden="1">
      <c r="A975" s="156" t="str">
        <f t="shared" si="1"/>
        <v>1164644617</v>
      </c>
      <c r="B975" s="156">
        <v>11646.0</v>
      </c>
      <c r="C975" s="157">
        <v>0.6458333333333334</v>
      </c>
      <c r="D975" s="158" t="s">
        <v>1272</v>
      </c>
      <c r="E975" s="159">
        <v>28354.0</v>
      </c>
      <c r="F975" s="159">
        <v>44617.0</v>
      </c>
      <c r="G975" s="160" t="s">
        <v>100</v>
      </c>
      <c r="H975" s="160" t="s">
        <v>92</v>
      </c>
      <c r="I975" s="160" t="s">
        <v>101</v>
      </c>
      <c r="J975" s="160" t="s">
        <v>131</v>
      </c>
      <c r="K975" s="155"/>
      <c r="L975" s="155" t="s">
        <v>103</v>
      </c>
      <c r="M975" s="155"/>
      <c r="N975" s="155" t="str">
        <f t="shared" si="2"/>
        <v>1164644617</v>
      </c>
      <c r="O975" s="155"/>
      <c r="P975" s="155" t="str">
        <f t="shared" si="3"/>
        <v/>
      </c>
      <c r="Q975" s="155" t="str">
        <f t="shared" si="4"/>
        <v/>
      </c>
    </row>
    <row r="976" hidden="1">
      <c r="A976" s="156" t="str">
        <f t="shared" si="1"/>
        <v>935944620</v>
      </c>
      <c r="B976" s="156">
        <v>9359.0</v>
      </c>
      <c r="C976" s="157">
        <v>0.34375</v>
      </c>
      <c r="D976" s="158" t="s">
        <v>1273</v>
      </c>
      <c r="E976" s="159">
        <v>20605.0</v>
      </c>
      <c r="F976" s="159">
        <v>44620.0</v>
      </c>
      <c r="G976" s="160" t="s">
        <v>112</v>
      </c>
      <c r="H976" s="160" t="s">
        <v>92</v>
      </c>
      <c r="I976" s="160" t="s">
        <v>93</v>
      </c>
      <c r="J976" s="160" t="s">
        <v>102</v>
      </c>
      <c r="K976" s="155"/>
      <c r="L976" s="155" t="s">
        <v>103</v>
      </c>
      <c r="M976" s="155"/>
      <c r="N976" s="155" t="str">
        <f t="shared" si="2"/>
        <v>935944620</v>
      </c>
      <c r="O976" s="155"/>
      <c r="P976" s="155" t="str">
        <f t="shared" si="3"/>
        <v/>
      </c>
      <c r="Q976" s="155" t="str">
        <f t="shared" si="4"/>
        <v/>
      </c>
    </row>
    <row r="977" hidden="1">
      <c r="A977" s="156" t="str">
        <f t="shared" si="1"/>
        <v>1788744620</v>
      </c>
      <c r="B977" s="156">
        <v>17887.0</v>
      </c>
      <c r="C977" s="157">
        <v>0.34375</v>
      </c>
      <c r="D977" s="158" t="s">
        <v>1274</v>
      </c>
      <c r="E977" s="159">
        <v>20748.0</v>
      </c>
      <c r="F977" s="159">
        <v>44620.0</v>
      </c>
      <c r="G977" s="160" t="s">
        <v>96</v>
      </c>
      <c r="H977" s="160" t="s">
        <v>87</v>
      </c>
      <c r="I977" s="160" t="s">
        <v>97</v>
      </c>
      <c r="J977" s="160" t="s">
        <v>94</v>
      </c>
      <c r="K977" s="155"/>
      <c r="L977" s="155" t="s">
        <v>90</v>
      </c>
      <c r="M977" s="155"/>
      <c r="N977" s="155" t="str">
        <f t="shared" si="2"/>
        <v>1788744620</v>
      </c>
      <c r="O977" s="155"/>
      <c r="P977" s="155" t="str">
        <f t="shared" si="3"/>
        <v/>
      </c>
      <c r="Q977" s="155" t="str">
        <f t="shared" si="4"/>
        <v/>
      </c>
    </row>
    <row r="978" hidden="1">
      <c r="A978" s="156" t="str">
        <f t="shared" si="1"/>
        <v>1475344620</v>
      </c>
      <c r="B978" s="156">
        <v>14753.0</v>
      </c>
      <c r="C978" s="157">
        <v>0.3541666666666667</v>
      </c>
      <c r="D978" s="158" t="s">
        <v>1275</v>
      </c>
      <c r="E978" s="159">
        <v>27070.0</v>
      </c>
      <c r="F978" s="159">
        <v>44620.0</v>
      </c>
      <c r="G978" s="160" t="s">
        <v>86</v>
      </c>
      <c r="H978" s="160" t="s">
        <v>92</v>
      </c>
      <c r="I978" s="160" t="s">
        <v>101</v>
      </c>
      <c r="J978" s="160" t="s">
        <v>147</v>
      </c>
      <c r="K978" s="155"/>
      <c r="L978" s="155" t="s">
        <v>90</v>
      </c>
      <c r="M978" s="155"/>
      <c r="N978" s="155" t="str">
        <f t="shared" si="2"/>
        <v>1475344620</v>
      </c>
      <c r="O978" s="155"/>
      <c r="P978" s="155" t="str">
        <f t="shared" si="3"/>
        <v/>
      </c>
      <c r="Q978" s="155" t="str">
        <f t="shared" si="4"/>
        <v/>
      </c>
    </row>
    <row r="979" hidden="1">
      <c r="A979" s="156" t="str">
        <f t="shared" si="1"/>
        <v>1819444620</v>
      </c>
      <c r="B979" s="156">
        <v>18194.0</v>
      </c>
      <c r="C979" s="157">
        <v>0.3645833333333333</v>
      </c>
      <c r="D979" s="158" t="s">
        <v>1276</v>
      </c>
      <c r="E979" s="159">
        <v>20128.0</v>
      </c>
      <c r="F979" s="159">
        <v>44620.0</v>
      </c>
      <c r="G979" s="160" t="s">
        <v>108</v>
      </c>
      <c r="H979" s="160" t="s">
        <v>87</v>
      </c>
      <c r="I979" s="160" t="s">
        <v>97</v>
      </c>
      <c r="J979" s="160" t="s">
        <v>224</v>
      </c>
      <c r="K979" s="155"/>
      <c r="L979" s="155" t="s">
        <v>103</v>
      </c>
      <c r="M979" s="155"/>
      <c r="N979" s="155" t="str">
        <f t="shared" si="2"/>
        <v>1819444620</v>
      </c>
      <c r="O979" s="155"/>
      <c r="P979" s="155" t="str">
        <f t="shared" si="3"/>
        <v/>
      </c>
      <c r="Q979" s="155" t="str">
        <f t="shared" si="4"/>
        <v/>
      </c>
    </row>
    <row r="980" hidden="1">
      <c r="A980" s="156" t="str">
        <f t="shared" si="1"/>
        <v>1820144620</v>
      </c>
      <c r="B980" s="156">
        <v>18201.0</v>
      </c>
      <c r="C980" s="157">
        <v>0.3645833333333333</v>
      </c>
      <c r="D980" s="158" t="s">
        <v>1277</v>
      </c>
      <c r="E980" s="159">
        <v>17292.0</v>
      </c>
      <c r="F980" s="159">
        <v>44620.0</v>
      </c>
      <c r="G980" s="160" t="s">
        <v>96</v>
      </c>
      <c r="H980" s="160" t="s">
        <v>87</v>
      </c>
      <c r="I980" s="160" t="s">
        <v>97</v>
      </c>
      <c r="J980" s="160" t="s">
        <v>89</v>
      </c>
      <c r="K980" s="155"/>
      <c r="L980" s="155" t="s">
        <v>90</v>
      </c>
      <c r="M980" s="155"/>
      <c r="N980" s="155" t="str">
        <f t="shared" si="2"/>
        <v>1820144620</v>
      </c>
      <c r="O980" s="155"/>
      <c r="P980" s="155" t="str">
        <f t="shared" si="3"/>
        <v/>
      </c>
      <c r="Q980" s="155" t="str">
        <f t="shared" si="4"/>
        <v/>
      </c>
    </row>
    <row r="981" hidden="1">
      <c r="A981" s="156" t="str">
        <f t="shared" si="1"/>
        <v>1057344620</v>
      </c>
      <c r="B981" s="156">
        <v>10573.0</v>
      </c>
      <c r="C981" s="157">
        <v>0.375</v>
      </c>
      <c r="D981" s="158" t="s">
        <v>1278</v>
      </c>
      <c r="E981" s="159">
        <v>23562.0</v>
      </c>
      <c r="F981" s="159">
        <v>44620.0</v>
      </c>
      <c r="G981" s="160" t="s">
        <v>86</v>
      </c>
      <c r="H981" s="160" t="s">
        <v>87</v>
      </c>
      <c r="I981" s="160" t="s">
        <v>97</v>
      </c>
      <c r="J981" s="160" t="s">
        <v>147</v>
      </c>
      <c r="K981" s="155"/>
      <c r="L981" s="155" t="s">
        <v>90</v>
      </c>
      <c r="M981" s="155"/>
      <c r="N981" s="155" t="str">
        <f t="shared" si="2"/>
        <v>1057344620</v>
      </c>
      <c r="O981" s="155"/>
      <c r="P981" s="155" t="str">
        <f t="shared" si="3"/>
        <v/>
      </c>
      <c r="Q981" s="155" t="str">
        <f t="shared" si="4"/>
        <v/>
      </c>
    </row>
    <row r="982" hidden="1">
      <c r="A982" s="156" t="str">
        <f t="shared" si="1"/>
        <v>1673144620</v>
      </c>
      <c r="B982" s="156">
        <v>16731.0</v>
      </c>
      <c r="C982" s="157">
        <v>0.3854166666666667</v>
      </c>
      <c r="D982" s="158" t="s">
        <v>1279</v>
      </c>
      <c r="E982" s="159">
        <v>19431.0</v>
      </c>
      <c r="F982" s="159">
        <v>44620.0</v>
      </c>
      <c r="G982" s="160" t="s">
        <v>112</v>
      </c>
      <c r="H982" s="160" t="s">
        <v>87</v>
      </c>
      <c r="I982" s="160" t="s">
        <v>88</v>
      </c>
      <c r="J982" s="160" t="s">
        <v>192</v>
      </c>
      <c r="K982" s="155"/>
      <c r="L982" s="155" t="s">
        <v>103</v>
      </c>
      <c r="M982" s="155"/>
      <c r="N982" s="155" t="str">
        <f t="shared" si="2"/>
        <v>1673144620</v>
      </c>
      <c r="O982" s="155"/>
      <c r="P982" s="155" t="str">
        <f t="shared" si="3"/>
        <v/>
      </c>
      <c r="Q982" s="155" t="str">
        <f t="shared" si="4"/>
        <v/>
      </c>
    </row>
    <row r="983" hidden="1">
      <c r="A983" s="156" t="str">
        <f t="shared" si="1"/>
        <v>1490944620</v>
      </c>
      <c r="B983" s="156">
        <v>14909.0</v>
      </c>
      <c r="C983" s="157">
        <v>0.3854166666666667</v>
      </c>
      <c r="D983" s="158" t="s">
        <v>1280</v>
      </c>
      <c r="E983" s="159">
        <v>24721.0</v>
      </c>
      <c r="F983" s="159">
        <v>44620.0</v>
      </c>
      <c r="G983" s="160" t="s">
        <v>86</v>
      </c>
      <c r="H983" s="160" t="s">
        <v>92</v>
      </c>
      <c r="I983" s="160" t="s">
        <v>101</v>
      </c>
      <c r="J983" s="160" t="s">
        <v>731</v>
      </c>
      <c r="K983" s="155"/>
      <c r="L983" s="155" t="s">
        <v>90</v>
      </c>
      <c r="M983" s="155"/>
      <c r="N983" s="155" t="str">
        <f t="shared" si="2"/>
        <v>1490944620</v>
      </c>
      <c r="O983" s="155"/>
      <c r="P983" s="155" t="str">
        <f t="shared" si="3"/>
        <v/>
      </c>
      <c r="Q983" s="155" t="str">
        <f t="shared" si="4"/>
        <v/>
      </c>
    </row>
    <row r="984" hidden="1">
      <c r="A984" s="156" t="str">
        <f t="shared" si="1"/>
        <v>1820944620</v>
      </c>
      <c r="B984" s="156">
        <v>18209.0</v>
      </c>
      <c r="C984" s="157">
        <v>0.3958333333333333</v>
      </c>
      <c r="D984" s="158" t="s">
        <v>1281</v>
      </c>
      <c r="E984" s="159">
        <v>12394.0</v>
      </c>
      <c r="F984" s="159">
        <v>44620.0</v>
      </c>
      <c r="G984" s="160" t="s">
        <v>108</v>
      </c>
      <c r="H984" s="160" t="s">
        <v>87</v>
      </c>
      <c r="I984" s="160" t="s">
        <v>97</v>
      </c>
      <c r="J984" s="160" t="s">
        <v>197</v>
      </c>
      <c r="K984" s="155"/>
      <c r="L984" s="155" t="s">
        <v>103</v>
      </c>
      <c r="M984" s="155"/>
      <c r="N984" s="155" t="str">
        <f t="shared" si="2"/>
        <v>1820944620</v>
      </c>
      <c r="O984" s="155"/>
      <c r="P984" s="155" t="str">
        <f t="shared" si="3"/>
        <v/>
      </c>
      <c r="Q984" s="155" t="str">
        <f t="shared" si="4"/>
        <v/>
      </c>
    </row>
    <row r="985" hidden="1">
      <c r="A985" s="156" t="str">
        <f t="shared" si="1"/>
        <v>1755044620</v>
      </c>
      <c r="B985" s="156">
        <v>17550.0</v>
      </c>
      <c r="C985" s="157">
        <v>0.3958333333333333</v>
      </c>
      <c r="D985" s="158" t="s">
        <v>1282</v>
      </c>
      <c r="E985" s="159">
        <v>21743.0</v>
      </c>
      <c r="F985" s="159">
        <v>44620.0</v>
      </c>
      <c r="G985" s="160" t="s">
        <v>112</v>
      </c>
      <c r="H985" s="160" t="s">
        <v>92</v>
      </c>
      <c r="I985" s="160" t="s">
        <v>93</v>
      </c>
      <c r="J985" s="160" t="s">
        <v>106</v>
      </c>
      <c r="K985" s="155"/>
      <c r="L985" s="155" t="s">
        <v>103</v>
      </c>
      <c r="M985" s="155"/>
      <c r="N985" s="155" t="str">
        <f t="shared" si="2"/>
        <v>1755044620</v>
      </c>
      <c r="O985" s="155"/>
      <c r="P985" s="155" t="str">
        <f t="shared" si="3"/>
        <v/>
      </c>
      <c r="Q985" s="155" t="str">
        <f t="shared" si="4"/>
        <v/>
      </c>
    </row>
    <row r="986" hidden="1">
      <c r="A986" s="156" t="str">
        <f t="shared" si="1"/>
        <v>1554844620</v>
      </c>
      <c r="B986" s="156">
        <v>15548.0</v>
      </c>
      <c r="C986" s="157">
        <v>0.3958333333333333</v>
      </c>
      <c r="D986" s="158" t="s">
        <v>1283</v>
      </c>
      <c r="E986" s="159">
        <v>25310.0</v>
      </c>
      <c r="F986" s="159">
        <v>44620.0</v>
      </c>
      <c r="G986" s="160" t="s">
        <v>100</v>
      </c>
      <c r="H986" s="160" t="s">
        <v>87</v>
      </c>
      <c r="I986" s="160" t="s">
        <v>88</v>
      </c>
      <c r="J986" s="160" t="s">
        <v>131</v>
      </c>
      <c r="K986" s="155"/>
      <c r="L986" s="155" t="s">
        <v>103</v>
      </c>
      <c r="M986" s="155"/>
      <c r="N986" s="155" t="str">
        <f t="shared" si="2"/>
        <v>1554844620</v>
      </c>
      <c r="O986" s="155"/>
      <c r="P986" s="155" t="str">
        <f t="shared" si="3"/>
        <v/>
      </c>
      <c r="Q986" s="155" t="str">
        <f t="shared" si="4"/>
        <v/>
      </c>
    </row>
    <row r="987" hidden="1">
      <c r="A987" s="156" t="str">
        <f t="shared" si="1"/>
        <v>1819944620</v>
      </c>
      <c r="B987" s="156">
        <v>18199.0</v>
      </c>
      <c r="C987" s="157">
        <v>0.3958333333333333</v>
      </c>
      <c r="D987" s="158" t="s">
        <v>1284</v>
      </c>
      <c r="E987" s="159">
        <v>17766.0</v>
      </c>
      <c r="F987" s="159">
        <v>44620.0</v>
      </c>
      <c r="G987" s="160" t="s">
        <v>96</v>
      </c>
      <c r="H987" s="160" t="s">
        <v>87</v>
      </c>
      <c r="I987" s="160" t="s">
        <v>97</v>
      </c>
      <c r="J987" s="160" t="s">
        <v>89</v>
      </c>
      <c r="K987" s="155"/>
      <c r="L987" s="155" t="s">
        <v>90</v>
      </c>
      <c r="M987" s="155"/>
      <c r="N987" s="155" t="str">
        <f t="shared" si="2"/>
        <v>1819944620</v>
      </c>
      <c r="O987" s="155"/>
      <c r="P987" s="155" t="str">
        <f t="shared" si="3"/>
        <v/>
      </c>
      <c r="Q987" s="155" t="str">
        <f t="shared" si="4"/>
        <v/>
      </c>
    </row>
    <row r="988" hidden="1">
      <c r="A988" s="156" t="str">
        <f t="shared" si="1"/>
        <v>920944620</v>
      </c>
      <c r="B988" s="156">
        <v>9209.0</v>
      </c>
      <c r="C988" s="157">
        <v>0.40625</v>
      </c>
      <c r="D988" s="158" t="s">
        <v>1285</v>
      </c>
      <c r="E988" s="159">
        <v>20421.0</v>
      </c>
      <c r="F988" s="159">
        <v>44620.0</v>
      </c>
      <c r="G988" s="160" t="s">
        <v>100</v>
      </c>
      <c r="H988" s="160" t="s">
        <v>87</v>
      </c>
      <c r="I988" s="160" t="s">
        <v>88</v>
      </c>
      <c r="J988" s="160" t="s">
        <v>102</v>
      </c>
      <c r="K988" s="155"/>
      <c r="L988" s="155" t="s">
        <v>103</v>
      </c>
      <c r="M988" s="155"/>
      <c r="N988" s="155" t="str">
        <f t="shared" si="2"/>
        <v>920944620</v>
      </c>
      <c r="O988" s="155"/>
      <c r="P988" s="155" t="str">
        <f t="shared" si="3"/>
        <v/>
      </c>
      <c r="Q988" s="155" t="str">
        <f t="shared" si="4"/>
        <v/>
      </c>
    </row>
    <row r="989" hidden="1">
      <c r="A989" s="156" t="str">
        <f t="shared" si="1"/>
        <v>985644620</v>
      </c>
      <c r="B989" s="156">
        <v>9856.0</v>
      </c>
      <c r="C989" s="157">
        <v>0.40625</v>
      </c>
      <c r="D989" s="158" t="s">
        <v>1286</v>
      </c>
      <c r="E989" s="159">
        <v>13655.0</v>
      </c>
      <c r="F989" s="159">
        <v>44620.0</v>
      </c>
      <c r="G989" s="160" t="s">
        <v>100</v>
      </c>
      <c r="H989" s="160" t="s">
        <v>87</v>
      </c>
      <c r="I989" s="160" t="s">
        <v>88</v>
      </c>
      <c r="J989" s="160" t="s">
        <v>102</v>
      </c>
      <c r="K989" s="155"/>
      <c r="L989" s="155" t="s">
        <v>103</v>
      </c>
      <c r="M989" s="155"/>
      <c r="N989" s="155" t="str">
        <f t="shared" si="2"/>
        <v>985644620</v>
      </c>
      <c r="O989" s="155"/>
      <c r="P989" s="155" t="str">
        <f t="shared" si="3"/>
        <v/>
      </c>
      <c r="Q989" s="155" t="str">
        <f t="shared" si="4"/>
        <v/>
      </c>
    </row>
    <row r="990" hidden="1">
      <c r="A990" s="156" t="str">
        <f t="shared" si="1"/>
        <v>1222444620</v>
      </c>
      <c r="B990" s="156">
        <v>12224.0</v>
      </c>
      <c r="C990" s="157">
        <v>0.40625</v>
      </c>
      <c r="D990" s="158" t="s">
        <v>1287</v>
      </c>
      <c r="E990" s="159">
        <v>28683.0</v>
      </c>
      <c r="F990" s="159">
        <v>44620.0</v>
      </c>
      <c r="G990" s="160" t="s">
        <v>86</v>
      </c>
      <c r="H990" s="160" t="s">
        <v>87</v>
      </c>
      <c r="I990" s="160" t="s">
        <v>97</v>
      </c>
      <c r="J990" s="160" t="s">
        <v>189</v>
      </c>
      <c r="K990" s="155"/>
      <c r="L990" s="155" t="s">
        <v>90</v>
      </c>
      <c r="M990" s="155"/>
      <c r="N990" s="155" t="str">
        <f t="shared" si="2"/>
        <v>1222444620</v>
      </c>
      <c r="O990" s="155"/>
      <c r="P990" s="155" t="str">
        <f t="shared" si="3"/>
        <v/>
      </c>
      <c r="Q990" s="155" t="str">
        <f t="shared" si="4"/>
        <v/>
      </c>
    </row>
    <row r="991" hidden="1">
      <c r="A991" s="156" t="str">
        <f t="shared" si="1"/>
        <v>964544620</v>
      </c>
      <c r="B991" s="156">
        <v>9645.0</v>
      </c>
      <c r="C991" s="157">
        <v>0.4166666666666667</v>
      </c>
      <c r="D991" s="158" t="s">
        <v>1288</v>
      </c>
      <c r="E991" s="159">
        <v>17705.0</v>
      </c>
      <c r="F991" s="159">
        <v>44620.0</v>
      </c>
      <c r="G991" s="160" t="s">
        <v>112</v>
      </c>
      <c r="H991" s="160" t="s">
        <v>92</v>
      </c>
      <c r="I991" s="160" t="s">
        <v>93</v>
      </c>
      <c r="J991" s="160" t="s">
        <v>102</v>
      </c>
      <c r="K991" s="155"/>
      <c r="L991" s="155" t="s">
        <v>103</v>
      </c>
      <c r="M991" s="155"/>
      <c r="N991" s="155" t="str">
        <f t="shared" si="2"/>
        <v>964544620</v>
      </c>
      <c r="O991" s="155"/>
      <c r="P991" s="155" t="str">
        <f t="shared" si="3"/>
        <v/>
      </c>
      <c r="Q991" s="155" t="str">
        <f t="shared" si="4"/>
        <v/>
      </c>
    </row>
    <row r="992" hidden="1">
      <c r="A992" s="156" t="str">
        <f t="shared" si="1"/>
        <v>1176144620</v>
      </c>
      <c r="B992" s="156">
        <v>11761.0</v>
      </c>
      <c r="C992" s="157">
        <v>0.4166666666666667</v>
      </c>
      <c r="D992" s="158" t="s">
        <v>1289</v>
      </c>
      <c r="E992" s="159">
        <v>32726.0</v>
      </c>
      <c r="F992" s="159">
        <v>44620.0</v>
      </c>
      <c r="G992" s="160" t="s">
        <v>122</v>
      </c>
      <c r="H992" s="160" t="s">
        <v>87</v>
      </c>
      <c r="I992" s="160" t="s">
        <v>97</v>
      </c>
      <c r="J992" s="160" t="s">
        <v>174</v>
      </c>
      <c r="K992" s="155"/>
      <c r="L992" s="155" t="s">
        <v>90</v>
      </c>
      <c r="M992" s="155"/>
      <c r="N992" s="155" t="str">
        <f t="shared" si="2"/>
        <v>1176144620</v>
      </c>
      <c r="O992" s="155"/>
      <c r="P992" s="155" t="str">
        <f t="shared" si="3"/>
        <v/>
      </c>
      <c r="Q992" s="155" t="str">
        <f t="shared" si="4"/>
        <v/>
      </c>
    </row>
    <row r="993" hidden="1">
      <c r="A993" s="156" t="str">
        <f t="shared" si="1"/>
        <v>1824644620</v>
      </c>
      <c r="B993" s="156">
        <v>18246.0</v>
      </c>
      <c r="C993" s="157">
        <v>0.4166666666666667</v>
      </c>
      <c r="D993" s="158" t="s">
        <v>1290</v>
      </c>
      <c r="E993" s="159">
        <v>31137.0</v>
      </c>
      <c r="F993" s="159">
        <v>44620.0</v>
      </c>
      <c r="G993" s="160" t="s">
        <v>96</v>
      </c>
      <c r="H993" s="160" t="s">
        <v>87</v>
      </c>
      <c r="I993" s="160" t="s">
        <v>97</v>
      </c>
      <c r="J993" s="160" t="s">
        <v>577</v>
      </c>
      <c r="K993" s="155"/>
      <c r="L993" s="155" t="s">
        <v>90</v>
      </c>
      <c r="M993" s="155"/>
      <c r="N993" s="155" t="str">
        <f t="shared" si="2"/>
        <v>1824644620</v>
      </c>
      <c r="O993" s="155"/>
      <c r="P993" s="155" t="str">
        <f t="shared" si="3"/>
        <v/>
      </c>
      <c r="Q993" s="155" t="str">
        <f t="shared" si="4"/>
        <v/>
      </c>
    </row>
    <row r="994" hidden="1">
      <c r="A994" s="156" t="str">
        <f t="shared" si="1"/>
        <v>1461244620</v>
      </c>
      <c r="B994" s="156">
        <v>14612.0</v>
      </c>
      <c r="C994" s="157">
        <v>0.4375</v>
      </c>
      <c r="D994" s="158" t="s">
        <v>1291</v>
      </c>
      <c r="E994" s="159">
        <v>15554.0</v>
      </c>
      <c r="F994" s="159">
        <v>44620.0</v>
      </c>
      <c r="G994" s="160" t="s">
        <v>122</v>
      </c>
      <c r="H994" s="160" t="s">
        <v>92</v>
      </c>
      <c r="I994" s="160" t="s">
        <v>101</v>
      </c>
      <c r="J994" s="160" t="s">
        <v>137</v>
      </c>
      <c r="K994" s="155"/>
      <c r="L994" s="155" t="s">
        <v>90</v>
      </c>
      <c r="M994" s="155"/>
      <c r="N994" s="155" t="str">
        <f t="shared" si="2"/>
        <v>1461244620</v>
      </c>
      <c r="O994" s="155"/>
      <c r="P994" s="155" t="str">
        <f t="shared" si="3"/>
        <v/>
      </c>
      <c r="Q994" s="155" t="str">
        <f t="shared" si="4"/>
        <v/>
      </c>
    </row>
    <row r="995" hidden="1">
      <c r="A995" s="156" t="str">
        <f t="shared" si="1"/>
        <v>1554944620</v>
      </c>
      <c r="B995" s="156">
        <v>15549.0</v>
      </c>
      <c r="C995" s="157">
        <v>0.4375</v>
      </c>
      <c r="D995" s="158" t="s">
        <v>205</v>
      </c>
      <c r="E995" s="159">
        <v>27220.0</v>
      </c>
      <c r="F995" s="159">
        <v>44620.0</v>
      </c>
      <c r="G995" s="160" t="s">
        <v>122</v>
      </c>
      <c r="H995" s="160" t="s">
        <v>92</v>
      </c>
      <c r="I995" s="160" t="s">
        <v>101</v>
      </c>
      <c r="J995" s="160" t="s">
        <v>206</v>
      </c>
      <c r="K995" s="155"/>
      <c r="L995" s="155" t="s">
        <v>90</v>
      </c>
      <c r="M995" s="155"/>
      <c r="N995" s="155" t="str">
        <f t="shared" si="2"/>
        <v>1554944620</v>
      </c>
      <c r="O995" s="155"/>
      <c r="P995" s="155" t="str">
        <f t="shared" si="3"/>
        <v/>
      </c>
      <c r="Q995" s="155" t="str">
        <f t="shared" si="4"/>
        <v>R</v>
      </c>
    </row>
    <row r="996" hidden="1">
      <c r="A996" s="156" t="str">
        <f t="shared" si="1"/>
        <v>1765744620</v>
      </c>
      <c r="B996" s="156">
        <v>17657.0</v>
      </c>
      <c r="C996" s="157">
        <v>0.4479166666666667</v>
      </c>
      <c r="D996" s="158" t="s">
        <v>1292</v>
      </c>
      <c r="E996" s="159">
        <v>21009.0</v>
      </c>
      <c r="F996" s="159">
        <v>44620.0</v>
      </c>
      <c r="G996" s="160" t="s">
        <v>96</v>
      </c>
      <c r="H996" s="160" t="s">
        <v>87</v>
      </c>
      <c r="I996" s="160" t="s">
        <v>97</v>
      </c>
      <c r="J996" s="160" t="s">
        <v>174</v>
      </c>
      <c r="K996" s="155"/>
      <c r="L996" s="155" t="s">
        <v>90</v>
      </c>
      <c r="M996" s="155"/>
      <c r="N996" s="155" t="str">
        <f t="shared" si="2"/>
        <v>1765744620</v>
      </c>
      <c r="O996" s="155"/>
      <c r="P996" s="155" t="str">
        <f t="shared" si="3"/>
        <v/>
      </c>
      <c r="Q996" s="155" t="str">
        <f t="shared" si="4"/>
        <v/>
      </c>
    </row>
    <row r="997" hidden="1">
      <c r="A997" s="156" t="str">
        <f t="shared" si="1"/>
        <v>1820544620</v>
      </c>
      <c r="B997" s="156">
        <v>18205.0</v>
      </c>
      <c r="C997" s="157">
        <v>0.4479166666666667</v>
      </c>
      <c r="D997" s="158" t="s">
        <v>1293</v>
      </c>
      <c r="E997" s="159">
        <v>34355.0</v>
      </c>
      <c r="F997" s="159">
        <v>44620.0</v>
      </c>
      <c r="G997" s="160" t="s">
        <v>96</v>
      </c>
      <c r="H997" s="160" t="s">
        <v>87</v>
      </c>
      <c r="I997" s="160" t="s">
        <v>97</v>
      </c>
      <c r="J997" s="160" t="s">
        <v>179</v>
      </c>
      <c r="K997" s="155"/>
      <c r="L997" s="155" t="s">
        <v>90</v>
      </c>
      <c r="M997" s="155"/>
      <c r="N997" s="155" t="str">
        <f t="shared" si="2"/>
        <v>1820544620</v>
      </c>
      <c r="O997" s="155"/>
      <c r="P997" s="155" t="str">
        <f t="shared" si="3"/>
        <v/>
      </c>
      <c r="Q997" s="155" t="str">
        <f t="shared" si="4"/>
        <v/>
      </c>
    </row>
    <row r="998" hidden="1">
      <c r="A998" s="156" t="str">
        <f t="shared" si="1"/>
        <v>996144620</v>
      </c>
      <c r="B998" s="156">
        <v>9961.0</v>
      </c>
      <c r="C998" s="157">
        <v>0.4583333333333333</v>
      </c>
      <c r="D998" s="158" t="s">
        <v>1294</v>
      </c>
      <c r="E998" s="159">
        <v>17793.0</v>
      </c>
      <c r="F998" s="159">
        <v>44620.0</v>
      </c>
      <c r="G998" s="160" t="s">
        <v>129</v>
      </c>
      <c r="H998" s="160" t="s">
        <v>87</v>
      </c>
      <c r="I998" s="160" t="s">
        <v>97</v>
      </c>
      <c r="J998" s="160" t="s">
        <v>102</v>
      </c>
      <c r="K998" s="155"/>
      <c r="L998" s="155" t="s">
        <v>103</v>
      </c>
      <c r="M998" s="155"/>
      <c r="N998" s="155" t="str">
        <f t="shared" si="2"/>
        <v>996144620</v>
      </c>
      <c r="O998" s="155"/>
      <c r="P998" s="155" t="str">
        <f t="shared" si="3"/>
        <v/>
      </c>
      <c r="Q998" s="155" t="str">
        <f t="shared" si="4"/>
        <v/>
      </c>
    </row>
    <row r="999" hidden="1">
      <c r="A999" s="156" t="str">
        <f t="shared" si="1"/>
        <v>1537544620</v>
      </c>
      <c r="B999" s="156">
        <v>15375.0</v>
      </c>
      <c r="C999" s="157">
        <v>0.4583333333333333</v>
      </c>
      <c r="D999" s="158" t="s">
        <v>1295</v>
      </c>
      <c r="E999" s="159">
        <v>26002.0</v>
      </c>
      <c r="F999" s="159">
        <v>44620.0</v>
      </c>
      <c r="G999" s="160" t="s">
        <v>122</v>
      </c>
      <c r="H999" s="160" t="s">
        <v>92</v>
      </c>
      <c r="I999" s="160" t="s">
        <v>101</v>
      </c>
      <c r="J999" s="160" t="s">
        <v>179</v>
      </c>
      <c r="K999" s="155"/>
      <c r="L999" s="155" t="s">
        <v>90</v>
      </c>
      <c r="M999" s="155"/>
      <c r="N999" s="155" t="str">
        <f t="shared" si="2"/>
        <v>1537544620</v>
      </c>
      <c r="O999" s="155"/>
      <c r="P999" s="155" t="str">
        <f t="shared" si="3"/>
        <v/>
      </c>
      <c r="Q999" s="155" t="str">
        <f t="shared" si="4"/>
        <v/>
      </c>
    </row>
    <row r="1000" hidden="1">
      <c r="A1000" s="156" t="str">
        <f t="shared" si="1"/>
        <v>1819044620</v>
      </c>
      <c r="B1000" s="156">
        <v>18190.0</v>
      </c>
      <c r="C1000" s="157">
        <v>0.46875</v>
      </c>
      <c r="D1000" s="158" t="s">
        <v>1296</v>
      </c>
      <c r="E1000" s="159">
        <v>24588.0</v>
      </c>
      <c r="F1000" s="159">
        <v>44620.0</v>
      </c>
      <c r="G1000" s="160" t="s">
        <v>108</v>
      </c>
      <c r="H1000" s="160" t="s">
        <v>87</v>
      </c>
      <c r="I1000" s="160" t="s">
        <v>97</v>
      </c>
      <c r="J1000" s="160" t="s">
        <v>1297</v>
      </c>
      <c r="K1000" s="155"/>
      <c r="L1000" s="155" t="s">
        <v>103</v>
      </c>
      <c r="M1000" s="155"/>
      <c r="N1000" s="155" t="str">
        <f t="shared" si="2"/>
        <v>1819044620</v>
      </c>
      <c r="O1000" s="155"/>
      <c r="P1000" s="155" t="str">
        <f t="shared" si="3"/>
        <v/>
      </c>
      <c r="Q1000" s="155" t="str">
        <f t="shared" si="4"/>
        <v/>
      </c>
    </row>
    <row r="1001" hidden="1">
      <c r="A1001" s="156" t="str">
        <f t="shared" si="1"/>
        <v>1609744620</v>
      </c>
      <c r="B1001" s="156">
        <v>16097.0</v>
      </c>
      <c r="C1001" s="157">
        <v>0.46875</v>
      </c>
      <c r="D1001" s="158" t="s">
        <v>1298</v>
      </c>
      <c r="E1001" s="159">
        <v>19149.0</v>
      </c>
      <c r="F1001" s="159">
        <v>44620.0</v>
      </c>
      <c r="G1001" s="160" t="s">
        <v>100</v>
      </c>
      <c r="H1001" s="160" t="s">
        <v>92</v>
      </c>
      <c r="I1001" s="160" t="s">
        <v>93</v>
      </c>
      <c r="J1001" s="160" t="s">
        <v>131</v>
      </c>
      <c r="K1001" s="155"/>
      <c r="L1001" s="155" t="s">
        <v>103</v>
      </c>
      <c r="M1001" s="155"/>
      <c r="N1001" s="155" t="str">
        <f t="shared" si="2"/>
        <v>1609744620</v>
      </c>
      <c r="O1001" s="155"/>
      <c r="P1001" s="155" t="str">
        <f t="shared" si="3"/>
        <v/>
      </c>
      <c r="Q1001" s="155" t="str">
        <f t="shared" si="4"/>
        <v/>
      </c>
    </row>
    <row r="1002" hidden="1">
      <c r="A1002" s="156" t="str">
        <f t="shared" si="1"/>
        <v>1678644620</v>
      </c>
      <c r="B1002" s="156">
        <v>16786.0</v>
      </c>
      <c r="C1002" s="157">
        <v>0.4791666666666667</v>
      </c>
      <c r="D1002" s="158" t="s">
        <v>1299</v>
      </c>
      <c r="E1002" s="159">
        <v>19366.0</v>
      </c>
      <c r="F1002" s="159">
        <v>44620.0</v>
      </c>
      <c r="G1002" s="160" t="s">
        <v>112</v>
      </c>
      <c r="H1002" s="160" t="s">
        <v>87</v>
      </c>
      <c r="I1002" s="160" t="s">
        <v>88</v>
      </c>
      <c r="J1002" s="160" t="s">
        <v>113</v>
      </c>
      <c r="K1002" s="155"/>
      <c r="L1002" s="155" t="s">
        <v>103</v>
      </c>
      <c r="M1002" s="155"/>
      <c r="N1002" s="155" t="str">
        <f t="shared" si="2"/>
        <v>1678644620</v>
      </c>
      <c r="O1002" s="155"/>
      <c r="P1002" s="155" t="str">
        <f t="shared" si="3"/>
        <v/>
      </c>
      <c r="Q1002" s="155" t="str">
        <f t="shared" si="4"/>
        <v/>
      </c>
    </row>
    <row r="1003" hidden="1">
      <c r="A1003" s="156" t="str">
        <f t="shared" si="1"/>
        <v>1517544620</v>
      </c>
      <c r="B1003" s="156">
        <v>15175.0</v>
      </c>
      <c r="C1003" s="157">
        <v>0.5520833333333334</v>
      </c>
      <c r="D1003" s="158" t="s">
        <v>1300</v>
      </c>
      <c r="E1003" s="159">
        <v>14364.0</v>
      </c>
      <c r="F1003" s="159">
        <v>44620.0</v>
      </c>
      <c r="G1003" s="160" t="s">
        <v>122</v>
      </c>
      <c r="H1003" s="160" t="s">
        <v>87</v>
      </c>
      <c r="I1003" s="160" t="s">
        <v>97</v>
      </c>
      <c r="J1003" s="160" t="s">
        <v>89</v>
      </c>
      <c r="K1003" s="155"/>
      <c r="L1003" s="155" t="s">
        <v>90</v>
      </c>
      <c r="M1003" s="155"/>
      <c r="N1003" s="155" t="str">
        <f t="shared" si="2"/>
        <v>1517544620</v>
      </c>
      <c r="O1003" s="155"/>
      <c r="P1003" s="155" t="str">
        <f t="shared" si="3"/>
        <v/>
      </c>
      <c r="Q1003" s="155" t="str">
        <f t="shared" si="4"/>
        <v/>
      </c>
    </row>
    <row r="1004" hidden="1">
      <c r="A1004" s="156" t="str">
        <f t="shared" si="1"/>
        <v>1598744620</v>
      </c>
      <c r="B1004" s="156">
        <v>15987.0</v>
      </c>
      <c r="C1004" s="157">
        <v>0.5625</v>
      </c>
      <c r="D1004" s="158" t="s">
        <v>1301</v>
      </c>
      <c r="E1004" s="159">
        <v>17734.0</v>
      </c>
      <c r="F1004" s="159">
        <v>44620.0</v>
      </c>
      <c r="G1004" s="160" t="s">
        <v>112</v>
      </c>
      <c r="H1004" s="160" t="s">
        <v>92</v>
      </c>
      <c r="I1004" s="160" t="s">
        <v>101</v>
      </c>
      <c r="J1004" s="160" t="s">
        <v>224</v>
      </c>
      <c r="K1004" s="155"/>
      <c r="L1004" s="155" t="s">
        <v>103</v>
      </c>
      <c r="M1004" s="155"/>
      <c r="N1004" s="155" t="str">
        <f t="shared" si="2"/>
        <v>1598744620</v>
      </c>
      <c r="O1004" s="155"/>
      <c r="P1004" s="155" t="str">
        <f t="shared" si="3"/>
        <v/>
      </c>
      <c r="Q1004" s="155" t="str">
        <f t="shared" si="4"/>
        <v/>
      </c>
    </row>
    <row r="1005" hidden="1">
      <c r="A1005" s="156" t="str">
        <f t="shared" si="1"/>
        <v>1114644620</v>
      </c>
      <c r="B1005" s="156">
        <v>11146.0</v>
      </c>
      <c r="C1005" s="157">
        <v>0.5625</v>
      </c>
      <c r="D1005" s="158" t="s">
        <v>1302</v>
      </c>
      <c r="E1005" s="159">
        <v>22785.0</v>
      </c>
      <c r="F1005" s="159">
        <v>44620.0</v>
      </c>
      <c r="G1005" s="160" t="s">
        <v>100</v>
      </c>
      <c r="H1005" s="160" t="s">
        <v>92</v>
      </c>
      <c r="I1005" s="160" t="s">
        <v>93</v>
      </c>
      <c r="J1005" s="160" t="s">
        <v>106</v>
      </c>
      <c r="K1005" s="155"/>
      <c r="L1005" s="155" t="s">
        <v>103</v>
      </c>
      <c r="M1005" s="155"/>
      <c r="N1005" s="155" t="str">
        <f t="shared" si="2"/>
        <v>1114644620</v>
      </c>
      <c r="O1005" s="155"/>
      <c r="P1005" s="155" t="str">
        <f t="shared" si="3"/>
        <v/>
      </c>
      <c r="Q1005" s="155" t="str">
        <f t="shared" si="4"/>
        <v/>
      </c>
    </row>
    <row r="1006" hidden="1">
      <c r="A1006" s="156" t="str">
        <f t="shared" si="1"/>
        <v>1526544620</v>
      </c>
      <c r="B1006" s="156">
        <v>15265.0</v>
      </c>
      <c r="C1006" s="157">
        <v>0.5625</v>
      </c>
      <c r="D1006" s="158" t="s">
        <v>1303</v>
      </c>
      <c r="E1006" s="159">
        <v>26902.0</v>
      </c>
      <c r="F1006" s="159">
        <v>44620.0</v>
      </c>
      <c r="G1006" s="160" t="s">
        <v>112</v>
      </c>
      <c r="H1006" s="160" t="s">
        <v>92</v>
      </c>
      <c r="I1006" s="160" t="s">
        <v>93</v>
      </c>
      <c r="J1006" s="160" t="s">
        <v>102</v>
      </c>
      <c r="K1006" s="155"/>
      <c r="L1006" s="155" t="s">
        <v>103</v>
      </c>
      <c r="M1006" s="155"/>
      <c r="N1006" s="155" t="str">
        <f t="shared" si="2"/>
        <v>1526544620</v>
      </c>
      <c r="O1006" s="155"/>
      <c r="P1006" s="155" t="str">
        <f t="shared" si="3"/>
        <v/>
      </c>
      <c r="Q1006" s="155" t="str">
        <f t="shared" si="4"/>
        <v/>
      </c>
    </row>
    <row r="1007" hidden="1">
      <c r="A1007" s="156" t="str">
        <f t="shared" si="1"/>
        <v>1800944620</v>
      </c>
      <c r="B1007" s="156">
        <v>18009.0</v>
      </c>
      <c r="C1007" s="157">
        <v>0.5625</v>
      </c>
      <c r="D1007" s="158" t="s">
        <v>1304</v>
      </c>
      <c r="E1007" s="159">
        <v>21752.0</v>
      </c>
      <c r="F1007" s="159">
        <v>44620.0</v>
      </c>
      <c r="G1007" s="160" t="s">
        <v>96</v>
      </c>
      <c r="H1007" s="160" t="s">
        <v>87</v>
      </c>
      <c r="I1007" s="160" t="s">
        <v>97</v>
      </c>
      <c r="J1007" s="160" t="s">
        <v>308</v>
      </c>
      <c r="K1007" s="155"/>
      <c r="L1007" s="155" t="s">
        <v>90</v>
      </c>
      <c r="M1007" s="155"/>
      <c r="N1007" s="155" t="str">
        <f t="shared" si="2"/>
        <v>1800944620</v>
      </c>
      <c r="O1007" s="155"/>
      <c r="P1007" s="155" t="str">
        <f t="shared" si="3"/>
        <v/>
      </c>
      <c r="Q1007" s="155" t="str">
        <f t="shared" si="4"/>
        <v/>
      </c>
    </row>
    <row r="1008" hidden="1">
      <c r="A1008" s="156" t="str">
        <f t="shared" si="1"/>
        <v>1817144620</v>
      </c>
      <c r="B1008" s="156">
        <v>18171.0</v>
      </c>
      <c r="C1008" s="157">
        <v>0.59375</v>
      </c>
      <c r="D1008" s="158" t="s">
        <v>1305</v>
      </c>
      <c r="E1008" s="159">
        <v>20639.0</v>
      </c>
      <c r="F1008" s="159">
        <v>44620.0</v>
      </c>
      <c r="G1008" s="160" t="s">
        <v>96</v>
      </c>
      <c r="H1008" s="160" t="s">
        <v>87</v>
      </c>
      <c r="I1008" s="160" t="s">
        <v>97</v>
      </c>
      <c r="J1008" s="160" t="s">
        <v>166</v>
      </c>
      <c r="K1008" s="155"/>
      <c r="L1008" s="155" t="s">
        <v>90</v>
      </c>
      <c r="M1008" s="155"/>
      <c r="N1008" s="155" t="str">
        <f t="shared" si="2"/>
        <v>1817144620</v>
      </c>
      <c r="O1008" s="155"/>
      <c r="P1008" s="155" t="str">
        <f t="shared" si="3"/>
        <v/>
      </c>
      <c r="Q1008" s="155" t="str">
        <f t="shared" si="4"/>
        <v/>
      </c>
    </row>
    <row r="1009" hidden="1">
      <c r="A1009" s="156" t="str">
        <f t="shared" si="1"/>
        <v>1820244620</v>
      </c>
      <c r="B1009" s="156">
        <v>18202.0</v>
      </c>
      <c r="C1009" s="157">
        <v>0.59375</v>
      </c>
      <c r="D1009" s="158" t="s">
        <v>1306</v>
      </c>
      <c r="E1009" s="159">
        <v>23015.0</v>
      </c>
      <c r="F1009" s="159">
        <v>44620.0</v>
      </c>
      <c r="G1009" s="160" t="s">
        <v>96</v>
      </c>
      <c r="H1009" s="160" t="s">
        <v>87</v>
      </c>
      <c r="I1009" s="160" t="s">
        <v>97</v>
      </c>
      <c r="J1009" s="160" t="s">
        <v>405</v>
      </c>
      <c r="K1009" s="155"/>
      <c r="L1009" s="155" t="s">
        <v>90</v>
      </c>
      <c r="M1009" s="155"/>
      <c r="N1009" s="155" t="str">
        <f t="shared" si="2"/>
        <v>1820244620</v>
      </c>
      <c r="O1009" s="155"/>
      <c r="P1009" s="155" t="str">
        <f t="shared" si="3"/>
        <v/>
      </c>
      <c r="Q1009" s="155" t="str">
        <f t="shared" si="4"/>
        <v/>
      </c>
    </row>
    <row r="1010" hidden="1">
      <c r="A1010" s="156" t="str">
        <f t="shared" si="1"/>
        <v>1509844620</v>
      </c>
      <c r="B1010" s="156">
        <v>15098.0</v>
      </c>
      <c r="C1010" s="157">
        <v>0.6041666666666666</v>
      </c>
      <c r="D1010" s="158" t="s">
        <v>1307</v>
      </c>
      <c r="E1010" s="159">
        <v>26742.0</v>
      </c>
      <c r="F1010" s="159">
        <v>44620.0</v>
      </c>
      <c r="G1010" s="160" t="s">
        <v>100</v>
      </c>
      <c r="H1010" s="160" t="s">
        <v>87</v>
      </c>
      <c r="I1010" s="160" t="s">
        <v>88</v>
      </c>
      <c r="J1010" s="160" t="s">
        <v>113</v>
      </c>
      <c r="K1010" s="155"/>
      <c r="L1010" s="155" t="s">
        <v>103</v>
      </c>
      <c r="M1010" s="155"/>
      <c r="N1010" s="155" t="str">
        <f t="shared" si="2"/>
        <v>1509844620</v>
      </c>
      <c r="O1010" s="155"/>
      <c r="P1010" s="155" t="str">
        <f t="shared" si="3"/>
        <v/>
      </c>
      <c r="Q1010" s="155" t="str">
        <f t="shared" si="4"/>
        <v/>
      </c>
    </row>
    <row r="1011" hidden="1">
      <c r="A1011" s="156" t="str">
        <f t="shared" si="1"/>
        <v>1810544620</v>
      </c>
      <c r="B1011" s="156">
        <v>18105.0</v>
      </c>
      <c r="C1011" s="157">
        <v>0.6145833333333334</v>
      </c>
      <c r="D1011" s="158" t="s">
        <v>1308</v>
      </c>
      <c r="E1011" s="159">
        <v>20582.0</v>
      </c>
      <c r="F1011" s="159">
        <v>44620.0</v>
      </c>
      <c r="G1011" s="160" t="s">
        <v>96</v>
      </c>
      <c r="H1011" s="160" t="s">
        <v>87</v>
      </c>
      <c r="I1011" s="160" t="s">
        <v>97</v>
      </c>
      <c r="J1011" s="160" t="s">
        <v>154</v>
      </c>
      <c r="K1011" s="155"/>
      <c r="L1011" s="155" t="s">
        <v>90</v>
      </c>
      <c r="M1011" s="155"/>
      <c r="N1011" s="155" t="str">
        <f t="shared" si="2"/>
        <v>1810544620</v>
      </c>
      <c r="O1011" s="155"/>
      <c r="P1011" s="155" t="str">
        <f t="shared" si="3"/>
        <v/>
      </c>
      <c r="Q1011" s="155" t="str">
        <f t="shared" si="4"/>
        <v/>
      </c>
    </row>
    <row r="1012" hidden="1">
      <c r="A1012" s="156" t="str">
        <f t="shared" si="1"/>
        <v>1612844620</v>
      </c>
      <c r="B1012" s="156">
        <v>16128.0</v>
      </c>
      <c r="C1012" s="157">
        <v>0.625</v>
      </c>
      <c r="D1012" s="158" t="s">
        <v>1309</v>
      </c>
      <c r="E1012" s="159">
        <v>16663.0</v>
      </c>
      <c r="F1012" s="159">
        <v>44620.0</v>
      </c>
      <c r="G1012" s="160" t="s">
        <v>122</v>
      </c>
      <c r="H1012" s="160" t="s">
        <v>92</v>
      </c>
      <c r="I1012" s="160" t="s">
        <v>93</v>
      </c>
      <c r="J1012" s="160" t="s">
        <v>186</v>
      </c>
      <c r="K1012" s="155"/>
      <c r="L1012" s="155" t="s">
        <v>90</v>
      </c>
      <c r="M1012" s="155"/>
      <c r="N1012" s="155" t="str">
        <f t="shared" si="2"/>
        <v>1612844620</v>
      </c>
      <c r="O1012" s="155"/>
      <c r="P1012" s="155" t="str">
        <f t="shared" si="3"/>
        <v/>
      </c>
      <c r="Q1012" s="155" t="str">
        <f t="shared" si="4"/>
        <v/>
      </c>
    </row>
    <row r="1013" hidden="1">
      <c r="A1013" s="156" t="str">
        <f t="shared" si="1"/>
        <v>1440344620</v>
      </c>
      <c r="B1013" s="156">
        <v>14403.0</v>
      </c>
      <c r="C1013" s="157">
        <v>0.6458333333333334</v>
      </c>
      <c r="D1013" s="158" t="s">
        <v>1310</v>
      </c>
      <c r="E1013" s="159">
        <v>22013.0</v>
      </c>
      <c r="F1013" s="159">
        <v>44620.0</v>
      </c>
      <c r="G1013" s="160" t="s">
        <v>100</v>
      </c>
      <c r="H1013" s="160" t="s">
        <v>92</v>
      </c>
      <c r="I1013" s="160" t="s">
        <v>93</v>
      </c>
      <c r="J1013" s="160" t="s">
        <v>113</v>
      </c>
      <c r="K1013" s="155"/>
      <c r="L1013" s="155" t="s">
        <v>103</v>
      </c>
      <c r="M1013" s="155"/>
      <c r="N1013" s="155" t="str">
        <f t="shared" si="2"/>
        <v>1440344620</v>
      </c>
      <c r="O1013" s="155"/>
      <c r="P1013" s="155" t="str">
        <f t="shared" si="3"/>
        <v/>
      </c>
      <c r="Q1013" s="155" t="str">
        <f t="shared" si="4"/>
        <v/>
      </c>
    </row>
    <row r="1014" hidden="1">
      <c r="A1014" s="156" t="str">
        <f t="shared" si="1"/>
        <v>1111344620</v>
      </c>
      <c r="B1014" s="156">
        <v>11113.0</v>
      </c>
      <c r="C1014" s="157">
        <v>0.6458333333333334</v>
      </c>
      <c r="D1014" s="158" t="s">
        <v>1311</v>
      </c>
      <c r="E1014" s="159">
        <v>19005.0</v>
      </c>
      <c r="F1014" s="159">
        <v>44620.0</v>
      </c>
      <c r="G1014" s="160" t="s">
        <v>112</v>
      </c>
      <c r="H1014" s="160" t="s">
        <v>92</v>
      </c>
      <c r="I1014" s="160" t="s">
        <v>101</v>
      </c>
      <c r="J1014" s="160" t="s">
        <v>131</v>
      </c>
      <c r="K1014" s="155"/>
      <c r="L1014" s="155" t="s">
        <v>103</v>
      </c>
      <c r="M1014" s="155"/>
      <c r="N1014" s="155" t="str">
        <f t="shared" si="2"/>
        <v>1111344620</v>
      </c>
      <c r="O1014" s="155"/>
      <c r="P1014" s="155" t="str">
        <f t="shared" si="3"/>
        <v/>
      </c>
      <c r="Q1014" s="155" t="str">
        <f t="shared" si="4"/>
        <v/>
      </c>
    </row>
    <row r="1015" hidden="1">
      <c r="A1015" s="156" t="str">
        <f t="shared" si="1"/>
        <v>1418644620</v>
      </c>
      <c r="B1015" s="156">
        <v>14186.0</v>
      </c>
      <c r="C1015" s="157">
        <v>0.6458333333333334</v>
      </c>
      <c r="D1015" s="158" t="s">
        <v>1312</v>
      </c>
      <c r="E1015" s="159">
        <v>22075.0</v>
      </c>
      <c r="F1015" s="159">
        <v>44620.0</v>
      </c>
      <c r="G1015" s="160" t="s">
        <v>122</v>
      </c>
      <c r="H1015" s="160" t="s">
        <v>92</v>
      </c>
      <c r="I1015" s="160" t="s">
        <v>101</v>
      </c>
      <c r="J1015" s="160" t="s">
        <v>147</v>
      </c>
      <c r="K1015" s="155"/>
      <c r="L1015" s="155" t="s">
        <v>90</v>
      </c>
      <c r="M1015" s="155"/>
      <c r="N1015" s="155" t="str">
        <f t="shared" si="2"/>
        <v>1418644620</v>
      </c>
      <c r="O1015" s="155"/>
      <c r="P1015" s="155" t="str">
        <f t="shared" si="3"/>
        <v/>
      </c>
      <c r="Q1015" s="155" t="str">
        <f t="shared" si="4"/>
        <v/>
      </c>
    </row>
  </sheetData>
  <autoFilter ref="$A$1:$Q$1015">
    <filterColumn colId="5">
      <filters>
        <filter val="02/10/22"/>
        <filter val="02/11/22"/>
        <filter val="02/09/22"/>
      </filters>
    </filterColumn>
    <filterColumn colId="11">
      <filters>
        <filter val="UACollecte"/>
        <filter val="UAInvalid"/>
        <filter val="CANC"/>
      </filters>
    </filterColumn>
  </autoFilter>
  <customSheetViews>
    <customSheetView guid="{CBABA34E-FF2C-42F1-B7B7-8E821E1F18F1}" filter="1" showAutoFilter="1">
      <autoFilter ref="$B$1:$N$1015">
        <filterColumn colId="0">
          <filters>
            <filter val="17046"/>
            <filter val="16196"/>
            <filter val="17042"/>
            <filter val="18131"/>
            <filter val="17043"/>
            <filter val="18132"/>
            <filter val="18133"/>
            <filter val="17280"/>
            <filter val="18130"/>
            <filter val="9187"/>
            <filter val="11742"/>
            <filter val="18139"/>
            <filter val="18146"/>
            <filter val="18149"/>
            <filter val="18142"/>
            <filter val="18144"/>
            <filter val="9193"/>
            <filter val="9194"/>
            <filter val="18141"/>
            <filter val="11998"/>
            <filter val="13937"/>
            <filter val="11516"/>
            <filter val="10429"/>
            <filter val="17266"/>
            <filter val="17024"/>
            <filter val="18113"/>
            <filter val="16175"/>
            <filter val="18114"/>
            <filter val="18115"/>
            <filter val="18110"/>
            <filter val="16178"/>
            <filter val="17264"/>
            <filter val="18111"/>
            <filter val="15088"/>
            <filter val="16172"/>
            <filter val="16170"/>
            <filter val="13903"/>
            <filter val="10878"/>
            <filter val="11728"/>
            <filter val="12811"/>
            <filter val="18119"/>
            <filter val="10632"/>
            <filter val="15098"/>
            <filter val="15097"/>
            <filter val="18125"/>
            <filter val="16184"/>
            <filter val="18127"/>
            <filter val="17032"/>
            <filter val="17276"/>
            <filter val="17271"/>
            <filter val="15093"/>
            <filter val="10646"/>
            <filter val="10649"/>
            <filter val="11738"/>
            <filter val="10880"/>
            <filter val="10882"/>
            <filter val="10400"/>
            <filter val="18128"/>
            <filter val="11733"/>
            <filter val="17482"/>
            <filter val="16156"/>
            <filter val="17242"/>
            <filter val="17485"/>
            <filter val="17001"/>
            <filter val="16392"/>
            <filter val="10854"/>
            <filter val="10614"/>
            <filter val="18102"/>
            <filter val="15075"/>
            <filter val="18105"/>
            <filter val="16167"/>
            <filter val="18100"/>
            <filter val="16166"/>
            <filter val="18101"/>
            <filter val="17492"/>
            <filter val="10623"/>
            <filter val="10626"/>
            <filter val="10629"/>
            <filter val="18106"/>
            <filter val="17259"/>
            <filter val="18107"/>
            <filter val="18108"/>
            <filter val="14196"/>
            <filter val="14194"/>
            <filter val="16377"/>
            <filter val="15046"/>
            <filter val="16135"/>
            <filter val="17462"/>
            <filter val="14198"/>
            <filter val="15044"/>
            <filter val="11921"/>
            <filter val="17469"/>
            <filter val="17235"/>
            <filter val="16140"/>
            <filter val="17478"/>
            <filter val="17472"/>
            <filter val="16388"/>
            <filter val="15298"/>
            <filter val="17470"/>
            <filter val="15291"/>
            <filter val="11933"/>
            <filter val="10604"/>
            <filter val="10606"/>
            <filter val="16149"/>
            <filter val="11340"/>
            <filter val="15948"/>
            <filter val="15706"/>
            <filter val="15709"/>
            <filter val="15942"/>
            <filter val="10010"/>
            <filter val="10255"/>
            <filter val="15704"/>
            <filter val="13768"/>
            <filter val="10498"/>
            <filter val="11348"/>
            <filter val="14612"/>
            <filter val="15701"/>
            <filter val="13766"/>
            <filter val="12681"/>
            <filter val="12208"/>
            <filter val="14869"/>
            <filter val="15716"/>
            <filter val="15953"/>
            <filter val="15952"/>
            <filter val="11110"/>
            <filter val="11355"/>
            <filter val="15951"/>
            <filter val="11113"/>
            <filter val="16804"/>
            <filter val="11357"/>
            <filter val="12446"/>
            <filter val="12891"/>
            <filter val="18199"/>
            <filter val="18194"/>
            <filter val="18190"/>
            <filter val="18192"/>
            <filter val="15925"/>
            <filter val="15923"/>
            <filter val="12412"/>
            <filter val="11571"/>
            <filter val="10481"/>
            <filter val="13518"/>
            <filter val="15939"/>
            <filter val="15938"/>
            <filter val="12669"/>
            <filter val="12662"/>
            <filter val="13514"/>
            <filter val="10003"/>
            <filter val="13757"/>
            <filter val="14602"/>
            <filter val="18179"/>
            <filter val="18176"/>
            <filter val="18178"/>
            <filter val="18171"/>
            <filter val="18173"/>
            <filter val="18174"/>
            <filter val="15906"/>
            <filter val="13967"/>
            <filter val="12878"/>
            <filter val="14814"/>
            <filter val="15907"/>
            <filter val="12871"/>
            <filter val="10697"/>
            <filter val="13721"/>
            <filter val="11303"/>
            <filter val="18188"/>
            <filter val="18189"/>
            <filter val="18184"/>
            <filter val="18185"/>
            <filter val="18180"/>
            <filter val="15916"/>
            <filter val="12408"/>
            <filter val="14828"/>
            <filter val="13739"/>
            <filter val="11319"/>
            <filter val="15914"/>
            <filter val="13972"/>
            <filter val="11792"/>
            <filter val="11795"/>
            <filter val="10466"/>
            <filter val="11797"/>
            <filter val="14821"/>
            <filter val="15911"/>
            <filter val="11315"/>
            <filter val="10226"/>
            <filter val="11314"/>
            <filter val="10467"/>
            <filter val="11798"/>
            <filter val="15910"/>
            <filter val="18157"/>
            <filter val="18158"/>
            <filter val="18159"/>
            <filter val="9601"/>
            <filter val="18154"/>
            <filter val="17066"/>
            <filter val="18152"/>
            <filter val="12614"/>
            <filter val="13946"/>
            <filter val="10673"/>
            <filter val="11761"/>
            <filter val="9838"/>
            <filter val="18168"/>
            <filter val="18165"/>
            <filter val="18167"/>
            <filter val="17071"/>
            <filter val="18160"/>
            <filter val="18163"/>
            <filter val="12869"/>
            <filter val="13959"/>
            <filter val="9846"/>
            <filter val="10444"/>
            <filter val="14802"/>
            <filter val="11532"/>
            <filter val="12866"/>
            <filter val="9608"/>
            <filter val="10445"/>
            <filter val="9861"/>
            <filter val="9862"/>
            <filter val="14332"/>
            <filter val="9863"/>
            <filter val="11065"/>
            <filter val="14330"/>
            <filter val="15667"/>
            <filter val="13005"/>
            <filter val="16513"/>
            <filter val="12397"/>
            <filter val="9856"/>
            <filter val="15664"/>
            <filter val="16995"/>
            <filter val="15428"/>
            <filter val="17844"/>
            <filter val="16999"/>
            <filter val="16757"/>
            <filter val="11070"/>
            <filter val="14581"/>
            <filter val="11072"/>
            <filter val="16521"/>
            <filter val="15673"/>
            <filter val="17619"/>
            <filter val="9628"/>
            <filter val="14103"/>
            <filter val="14587"/>
            <filter val="13498"/>
            <filter val="17854"/>
            <filter val="17855"/>
            <filter val="14790"/>
            <filter val="9642"/>
            <filter val="15641"/>
            <filter val="14793"/>
            <filter val="9645"/>
            <filter val="12131"/>
            <filter val="15880"/>
            <filter val="15409"/>
            <filter val="16739"/>
            <filter val="17829"/>
            <filter val="11045"/>
            <filter val="13466"/>
            <filter val="16734"/>
            <filter val="17825"/>
            <filter val="16975"/>
            <filter val="12375"/>
            <filter val="16974"/>
            <filter val="9878"/>
            <filter val="15643"/>
            <filter val="16973"/>
            <filter val="16731"/>
            <filter val="15648"/>
            <filter val="12381"/>
            <filter val="9411"/>
            <filter val="9892"/>
            <filter val="15894"/>
            <filter val="16983"/>
            <filter val="16982"/>
            <filter val="9896"/>
            <filter val="13230"/>
            <filter val="15891"/>
            <filter val="13472"/>
            <filter val="16503"/>
            <filter val="13235"/>
            <filter val="9407"/>
            <filter val="15655"/>
            <filter val="15412"/>
            <filter val="9405"/>
            <filter val="15896"/>
            <filter val="15653"/>
            <filter val="17832"/>
            <filter val="15659"/>
            <filter val="11059"/>
            <filter val="15658"/>
            <filter val="17833"/>
            <filter val="15657"/>
            <filter val="10170"/>
            <filter val="10174"/>
            <filter val="13680"/>
            <filter val="12592"/>
            <filter val="15623"/>
            <filter val="13442"/>
            <filter val="9416"/>
            <filter val="16952"/>
            <filter val="17804"/>
            <filter val="15620"/>
            <filter val="13446"/>
            <filter val="12118"/>
            <filter val="9672"/>
            <filter val="10181"/>
            <filter val="9431"/>
            <filter val="9436"/>
            <filter val="12363"/>
            <filter val="10185"/>
            <filter val="15870"/>
            <filter val="12360"/>
            <filter val="9676"/>
            <filter val="15639"/>
            <filter val="14545"/>
            <filter val="15632"/>
            <filter val="16721"/>
            <filter val="15873"/>
            <filter val="13217"/>
            <filter val="15638"/>
            <filter val="15879"/>
            <filter val="15637"/>
            <filter val="16968"/>
            <filter val="13215"/>
            <filter val="13458"/>
            <filter val="9683"/>
            <filter val="9200"/>
            <filter val="10392"/>
            <filter val="15608"/>
            <filter val="15849"/>
            <filter val="16937"/>
            <filter val="13429"/>
            <filter val="15606"/>
            <filter val="14753"/>
            <filter val="15842"/>
            <filter val="11000"/>
            <filter val="11242"/>
            <filter val="10395"/>
            <filter val="11245"/>
            <filter val="13662"/>
            <filter val="15840"/>
            <filter val="13668"/>
            <filter val="14757"/>
            <filter val="12579"/>
            <filter val="15604"/>
            <filter val="11004"/>
            <filter val="15845"/>
            <filter val="9212"/>
            <filter val="9213"/>
            <filter val="9210"/>
            <filter val="10161"/>
            <filter val="10160"/>
            <filter val="9214"/>
            <filter val="9457"/>
            <filter val="11012"/>
            <filter val="9209"/>
            <filter val="16942"/>
            <filter val="10164"/>
            <filter val="11011"/>
            <filter val="15611"/>
            <filter val="13673"/>
            <filter val="14520"/>
            <filter val="12102"/>
            <filter val="13432"/>
            <filter val="16705"/>
            <filter val="11016"/>
            <filter val="13436"/>
            <filter val="11017"/>
            <filter val="17200"/>
            <filter val="9463"/>
            <filter val="14172"/>
            <filter val="9227"/>
            <filter val="14178"/>
            <filter val="16355"/>
            <filter val="17682"/>
            <filter val="15265"/>
            <filter val="14176"/>
            <filter val="17683"/>
            <filter val="11903"/>
            <filter val="11906"/>
            <filter val="10817"/>
            <filter val="17209"/>
            <filter val="14184"/>
            <filter val="14185"/>
            <filter val="14183"/>
            <filter val="17214"/>
            <filter val="14188"/>
            <filter val="9239"/>
            <filter val="14186"/>
            <filter val="17210"/>
            <filter val="9479"/>
            <filter val="9237"/>
            <filter val="10819"/>
            <filter val="9470"/>
            <filter val="9471"/>
            <filter val="15039"/>
            <filter val="16128"/>
            <filter val="15038"/>
            <filter val="17457"/>
            <filter val="16330"/>
            <filter val="9245"/>
            <filter val="14152"/>
            <filter val="14392"/>
            <filter val="9244"/>
            <filter val="15244"/>
            <filter val="14156"/>
            <filter val="15002"/>
            <filter val="16333"/>
            <filter val="9242"/>
            <filter val="17428"/>
            <filter val="16336"/>
            <filter val="14158"/>
            <filter val="17431"/>
            <filter val="16340"/>
            <filter val="17432"/>
            <filter val="14160"/>
            <filter val="14161"/>
            <filter val="15491"/>
            <filter val="15253"/>
            <filter val="15490"/>
            <filter val="9492"/>
            <filter val="9493"/>
            <filter val="10801"/>
            <filter val="16107"/>
            <filter val="16349"/>
            <filter val="16106"/>
            <filter val="17640"/>
            <filter val="15461"/>
            <filter val="13283"/>
            <filter val="17400"/>
            <filter val="9265"/>
            <filter val="15223"/>
            <filter val="14376"/>
            <filter val="14373"/>
            <filter val="12197"/>
            <filter val="12190"/>
            <filter val="14135"/>
            <filter val="17645"/>
            <filter val="17887"/>
            <filter val="16318"/>
            <filter val="17647"/>
            <filter val="9278"/>
            <filter val="13293"/>
            <filter val="17893"/>
            <filter val="9279"/>
            <filter val="16560"/>
            <filter val="14383"/>
            <filter val="13050"/>
            <filter val="13053"/>
            <filter val="16320"/>
            <filter val="15479"/>
            <filter val="14388"/>
            <filter val="16329"/>
            <filter val="17657"/>
            <filter val="11080"/>
            <filter val="15680"/>
            <filter val="17861"/>
            <filter val="17862"/>
            <filter val="13023"/>
            <filter val="15684"/>
            <filter val="15683"/>
            <filter val="9286"/>
            <filter val="9283"/>
            <filter val="17869"/>
            <filter val="15209"/>
            <filter val="17865"/>
            <filter val="14117"/>
            <filter val="15692"/>
            <filter val="11090"/>
            <filter val="14126"/>
            <filter val="17637"/>
            <filter val="16788"/>
            <filter val="14367"/>
            <filter val="16786"/>
            <filter val="15219"/>
            <filter val="18014"/>
            <filter val="17168"/>
            <filter val="18016"/>
            <filter val="18017"/>
            <filter val="18012"/>
            <filter val="18013"/>
            <filter val="16072"/>
            <filter val="10772"/>
            <filter val="13800"/>
            <filter val="11862"/>
            <filter val="16086"/>
            <filter val="18028"/>
            <filter val="18021"/>
            <filter val="18022"/>
            <filter val="18023"/>
            <filter val="18024"/>
            <filter val="17177"/>
            <filter val="17173"/>
            <filter val="16082"/>
            <filter val="12724"/>
            <filter val="14908"/>
            <filter val="14909"/>
            <filter val="10780"/>
            <filter val="18029"/>
            <filter val="14900"/>
            <filter val="12721"/>
            <filter val="16297"/>
            <filter val="17388"/>
            <filter val="17146"/>
            <filter val="16053"/>
            <filter val="16294"/>
            <filter val="18230"/>
            <filter val="16293"/>
            <filter val="12930"/>
            <filter val="10753"/>
            <filter val="18003"/>
            <filter val="18004"/>
            <filter val="17399"/>
            <filter val="17157"/>
            <filter val="18246"/>
            <filter val="16063"/>
            <filter val="18006"/>
            <filter val="18000"/>
            <filter val="17153"/>
            <filter val="18001"/>
            <filter val="18002"/>
            <filter val="17392"/>
            <filter val="10525"/>
            <filter val="12946"/>
            <filter val="10766"/>
            <filter val="10768"/>
            <filter val="18009"/>
            <filter val="11853"/>
            <filter val="17123"/>
            <filter val="17125"/>
            <filter val="14095"/>
            <filter val="17363"/>
            <filter val="17121"/>
            <filter val="16035"/>
            <filter val="16271"/>
            <filter val="15181"/>
            <filter val="11827"/>
            <filter val="11829"/>
            <filter val="17127"/>
            <filter val="18219"/>
            <filter val="16286"/>
            <filter val="16041"/>
            <filter val="16283"/>
            <filter val="17137"/>
            <filter val="17372"/>
            <filter val="16048"/>
            <filter val="16046"/>
            <filter val="16287"/>
            <filter val="16045"/>
            <filter val="15190"/>
            <filter val="15163"/>
            <filter val="16252"/>
            <filter val="17587"/>
            <filter val="17581"/>
            <filter val="17340"/>
            <filter val="14076"/>
            <filter val="16255"/>
            <filter val="14070"/>
            <filter val="14071"/>
            <filter val="11801"/>
            <filter val="10718"/>
            <filter val="10959"/>
            <filter val="17105"/>
            <filter val="17106"/>
            <filter val="17349"/>
            <filter val="18201"/>
            <filter val="15175"/>
            <filter val="16021"/>
            <filter val="18202"/>
            <filter val="16262"/>
            <filter val="14084"/>
            <filter val="17592"/>
            <filter val="14087"/>
            <filter val="14088"/>
            <filter val="18200"/>
            <filter val="12902"/>
            <filter val="10967"/>
            <filter val="18209"/>
            <filter val="16029"/>
            <filter val="16027"/>
            <filter val="17116"/>
            <filter val="18205"/>
            <filter val="18207"/>
            <filter val="17119"/>
            <filter val="13880"/>
            <filter val="18098"/>
            <filter val="18094"/>
            <filter val="18095"/>
            <filter val="18097"/>
            <filter val="18091"/>
            <filter val="12318"/>
            <filter val="15827"/>
            <filter val="14738"/>
            <filter val="11221"/>
            <filter val="12795"/>
            <filter val="13885"/>
            <filter val="14971"/>
            <filter val="11223"/>
            <filter val="14972"/>
            <filter val="13641"/>
            <filter val="16914"/>
            <filter val="14977"/>
            <filter val="16913"/>
            <filter val="14978"/>
            <filter val="15824"/>
            <filter val="13402"/>
            <filter val="12316"/>
            <filter val="12556"/>
            <filter val="10381"/>
            <filter val="13892"/>
            <filter val="10141"/>
            <filter val="10140"/>
            <filter val="12328"/>
            <filter val="16928"/>
            <filter val="15838"/>
            <filter val="16927"/>
            <filter val="15837"/>
            <filter val="14742"/>
            <filter val="15831"/>
            <filter val="14985"/>
            <filter val="12562"/>
            <filter val="10145"/>
            <filter val="11234"/>
            <filter val="14982"/>
            <filter val="11478"/>
            <filter val="15835"/>
            <filter val="14987"/>
            <filter val="16922"/>
            <filter val="14503"/>
            <filter val="18077"/>
            <filter val="12770"/>
            <filter val="18078"/>
            <filter val="18072"/>
            <filter val="18073"/>
            <filter val="18074"/>
            <filter val="18075"/>
            <filter val="11207"/>
            <filter val="15806"/>
            <filter val="11209"/>
            <filter val="14957"/>
            <filter val="13863"/>
            <filter val="14950"/>
            <filter val="15803"/>
            <filter val="15802"/>
            <filter val="11205"/>
            <filter val="11447"/>
            <filter val="12775"/>
            <filter val="15800"/>
            <filter val="10115"/>
            <filter val="18087"/>
            <filter val="11690"/>
            <filter val="12781"/>
            <filter val="18089"/>
            <filter val="18083"/>
            <filter val="18085"/>
            <filter val="18086"/>
            <filter val="18080"/>
            <filter val="18082"/>
            <filter val="14729"/>
            <filter val="15817"/>
            <filter val="12309"/>
            <filter val="16905"/>
            <filter val="13879"/>
            <filter val="12543"/>
            <filter val="11698"/>
            <filter val="9929"/>
            <filter val="14725"/>
            <filter val="11216"/>
            <filter val="15812"/>
            <filter val="10368"/>
            <filter val="12787"/>
            <filter val="11215"/>
            <filter val="18058"/>
            <filter val="18059"/>
            <filter val="18055"/>
            <filter val="18057"/>
            <filter val="18051"/>
            <filter val="10338"/>
            <filter val="13848"/>
            <filter val="11669"/>
            <filter val="10337"/>
            <filter val="11428"/>
            <filter val="12758"/>
            <filter val="10330"/>
            <filter val="10571"/>
            <filter val="11421"/>
            <filter val="10573"/>
            <filter val="13601"/>
            <filter val="18066"/>
            <filter val="11670"/>
            <filter val="18063"/>
            <filter val="18060"/>
            <filter val="12526"/>
            <filter val="10583"/>
            <filter val="13610"/>
            <filter val="10101"/>
            <filter val="10100"/>
            <filter val="9945"/>
            <filter val="11675"/>
            <filter val="12767"/>
            <filter val="13611"/>
            <filter val="13854"/>
            <filter val="18036"/>
            <filter val="18037"/>
            <filter val="9961"/>
            <filter val="18038"/>
            <filter val="16097"/>
            <filter val="18039"/>
            <filter val="16096"/>
            <filter val="18032"/>
            <filter val="9722"/>
            <filter val="17186"/>
            <filter val="18033"/>
            <filter val="9965"/>
            <filter val="16090"/>
            <filter val="17180"/>
            <filter val="11405"/>
            <filter val="11646"/>
            <filter val="14918"/>
            <filter val="11881"/>
            <filter val="9716"/>
            <filter val="12975"/>
            <filter val="11643"/>
            <filter val="10796"/>
            <filter val="11884"/>
            <filter val="9717"/>
            <filter val="11403"/>
            <filter val="12974"/>
            <filter val="9718"/>
            <filter val="18047"/>
            <filter val="18043"/>
            <filter val="9976"/>
            <filter val="17199"/>
            <filter val="18046"/>
            <filter val="18041"/>
            <filter val="18042"/>
            <filter val="17195"/>
            <filter val="17190"/>
            <filter val="17191"/>
            <filter val="10327"/>
            <filter val="10326"/>
            <filter val="13835"/>
            <filter val="10328"/>
            <filter val="12508"/>
            <filter val="9726"/>
            <filter val="12741"/>
            <filter val="13830"/>
            <filter val="10323"/>
            <filter val="11411"/>
            <filter val="14690"/>
            <filter val="17960"/>
            <filter val="14691"/>
            <filter val="10090"/>
            <filter val="16873"/>
            <filter val="15783"/>
            <filter val="14695"/>
            <filter val="15782"/>
            <filter val="12275"/>
            <filter val="15540"/>
            <filter val="15309"/>
            <filter val="17967"/>
            <filter val="9979"/>
            <filter val="11187"/>
            <filter val="16875"/>
            <filter val="14212"/>
            <filter val="17727"/>
            <filter val="15786"/>
            <filter val="17728"/>
            <filter val="17963"/>
            <filter val="15549"/>
            <filter val="14219"/>
            <filter val="14216"/>
            <filter val="16637"/>
            <filter val="15548"/>
            <filter val="15791"/>
            <filter val="9752"/>
            <filter val="15795"/>
            <filter val="16404"/>
            <filter val="15315"/>
            <filter val="12287"/>
            <filter val="15556"/>
            <filter val="15798"/>
            <filter val="16887"/>
            <filter val="15555"/>
            <filter val="14466"/>
            <filter val="12049"/>
            <filter val="14469"/>
            <filter val="15762"/>
            <filter val="12492"/>
            <filter val="13109"/>
            <filter val="15529"/>
            <filter val="16618"/>
            <filter val="17708"/>
            <filter val="17709"/>
            <filter val="14434"/>
            <filter val="15524"/>
            <filter val="17945"/>
            <filter val="12499"/>
            <filter val="17704"/>
            <filter val="15765"/>
            <filter val="11165"/>
            <filter val="10078"/>
            <filter val="17948"/>
            <filter val="15763"/>
            <filter val="13349"/>
            <filter val="17944"/>
            <filter val="9531"/>
            <filter val="17950"/>
            <filter val="17951"/>
            <filter val="15772"/>
            <filter val="9778"/>
            <filter val="15530"/>
            <filter val="9775"/>
            <filter val="12264"/>
            <filter val="14682"/>
            <filter val="9534"/>
            <filter val="9529"/>
            <filter val="13357"/>
            <filter val="15775"/>
            <filter val="13355"/>
            <filter val="12267"/>
            <filter val="15539"/>
            <filter val="17710"/>
            <filter val="12027"/>
            <filter val="16626"/>
            <filter val="15537"/>
            <filter val="13116"/>
            <filter val="17713"/>
            <filter val="9540"/>
            <filter val="10291"/>
            <filter val="12473"/>
            <filter val="10050"/>
            <filter val="12230"/>
            <filter val="13329"/>
            <filter val="14419"/>
            <filter val="17929"/>
            <filter val="12477"/>
            <filter val="9779"/>
            <filter val="11146"/>
            <filter val="15741"/>
            <filter val="11387"/>
            <filter val="16837"/>
            <filter val="10058"/>
            <filter val="15989"/>
            <filter val="11389"/>
            <filter val="16835"/>
            <filter val="15988"/>
            <filter val="16834"/>
            <filter val="15503"/>
            <filter val="15987"/>
            <filter val="9795"/>
            <filter val="9793"/>
            <filter val="9552"/>
            <filter val="15993"/>
            <filter val="11393"/>
            <filter val="13331"/>
            <filter val="9555"/>
            <filter val="17935"/>
            <filter val="12001"/>
            <filter val="9309"/>
            <filter val="14421"/>
            <filter val="16842"/>
            <filter val="9548"/>
            <filter val="15994"/>
            <filter val="14669"/>
            <filter val="12489"/>
            <filter val="12008"/>
            <filter val="13579"/>
            <filter val="13337"/>
            <filter val="15998"/>
            <filter val="10273"/>
            <filter val="10031"/>
            <filter val="10030"/>
            <filter val="15729"/>
            <filter val="17905"/>
            <filter val="16811"/>
            <filter val="12697"/>
            <filter val="11363"/>
            <filter val="11121"/>
            <filter val="15962"/>
            <filter val="10277"/>
            <filter val="17904"/>
            <filter val="13784"/>
            <filter val="12212"/>
            <filter val="15724"/>
            <filter val="15966"/>
            <filter val="11127"/>
            <filter val="13546"/>
            <filter val="9574"/>
            <filter val="15971"/>
            <filter val="11131"/>
            <filter val="16829"/>
            <filter val="15738"/>
            <filter val="17912"/>
            <filter val="12463"/>
            <filter val="12224"/>
            <filter val="15972"/>
            <filter val="15979"/>
            <filter val="14889"/>
            <filter val="15737"/>
            <filter val="14406"/>
            <filter val="10047"/>
            <filter val="14887"/>
            <filter val="14403"/>
            <filter val="10049"/>
            <filter val="17911"/>
            <filter val="13799"/>
            <filter val="14050"/>
            <filter val="15145"/>
            <filter val="14054"/>
            <filter val="17562"/>
            <filter val="16474"/>
            <filter val="16236"/>
            <filter val="17575"/>
            <filter val="17334"/>
            <filter val="16481"/>
            <filter val="17577"/>
            <filter val="9359"/>
            <filter val="16003"/>
            <filter val="16245"/>
            <filter val="16002"/>
            <filter val="15154"/>
            <filter val="10702"/>
            <filter val="16008"/>
            <filter val="14030"/>
            <filter val="17544"/>
            <filter val="14276"/>
            <filter val="13187"/>
            <filter val="14035"/>
            <filter val="16695"/>
            <filter val="10906"/>
            <filter val="9361"/>
            <filter val="16216"/>
            <filter val="15126"/>
            <filter val="16456"/>
            <filter val="17545"/>
            <filter val="16219"/>
            <filter val="17789"/>
            <filter val="15129"/>
            <filter val="17548"/>
            <filter val="16220"/>
            <filter val="9378"/>
            <filter val="17796"/>
            <filter val="17312"/>
            <filter val="16223"/>
            <filter val="17550"/>
            <filter val="15375"/>
            <filter val="17793"/>
            <filter val="15379"/>
            <filter val="16467"/>
            <filter val="17316"/>
            <filter val="15340"/>
            <filter val="16671"/>
            <filter val="15580"/>
            <filter val="17522"/>
            <filter val="13160"/>
            <filter val="15102"/>
            <filter val="16431"/>
            <filter val="14010"/>
            <filter val="15583"/>
            <filter val="9141"/>
            <filter val="15589"/>
            <filter val="16678"/>
            <filter val="16677"/>
            <filter val="14256"/>
            <filter val="14257"/>
            <filter val="17767"/>
            <filter val="14018"/>
            <filter val="14019"/>
            <filter val="12082"/>
            <filter val="15592"/>
            <filter val="14262"/>
            <filter val="15591"/>
            <filter val="12083"/>
            <filter val="17533"/>
            <filter val="15597"/>
            <filter val="16443"/>
            <filter val="14024"/>
            <filter val="16442"/>
            <filter val="15595"/>
            <filter val="9153"/>
            <filter val="15359"/>
            <filter val="16204"/>
            <filter val="16687"/>
            <filter val="9169"/>
            <filter val="17982"/>
            <filter val="17984"/>
            <filter val="12292"/>
            <filter val="17980"/>
            <filter val="9164"/>
            <filter val="9163"/>
            <filter val="16656"/>
            <filter val="16896"/>
            <filter val="17508"/>
            <filter val="15328"/>
            <filter val="15569"/>
            <filter val="17746"/>
            <filter val="15570"/>
            <filter val="12062"/>
            <filter val="16663"/>
            <filter val="14483"/>
            <filter val="17991"/>
            <filter val="9172"/>
            <filter val="9176"/>
            <filter val="9174"/>
            <filter val="14489"/>
            <filter val="17759"/>
            <filter val="15578"/>
            <filter val="15335"/>
            <filter val="17512"/>
            <filter val="17998"/>
            <filter val="14249"/>
            <filter val="17999"/>
          </filters>
        </filterColumn>
      </autoFilter>
    </customSheetView>
  </customSheetViews>
  <conditionalFormatting sqref="A1:Q1015">
    <cfRule type="expression" dxfId="7" priority="1">
      <formula>$L1="NoShow"</formula>
    </cfRule>
  </conditionalFormatting>
  <conditionalFormatting sqref="A1:Q1015">
    <cfRule type="expression" dxfId="7" priority="2">
      <formula>$L1="UAInvalid"</formula>
    </cfRule>
  </conditionalFormatting>
  <conditionalFormatting sqref="A1:Q1015">
    <cfRule type="expression" dxfId="7" priority="3">
      <formula>$L1="Y117.a"</formula>
    </cfRule>
  </conditionalFormatting>
  <conditionalFormatting sqref="A1:Q1015">
    <cfRule type="expression" dxfId="7" priority="4">
      <formula>$L1="Y117.x"</formula>
    </cfRule>
  </conditionalFormatting>
  <conditionalFormatting sqref="A1:Q1015">
    <cfRule type="expression" dxfId="7" priority="5">
      <formula>$L1="DNARefusal"</formula>
    </cfRule>
  </conditionalFormatting>
  <conditionalFormatting sqref="A1:Q1015">
    <cfRule type="expression" dxfId="7" priority="6">
      <formula>$L1="FeeNoShow"</formula>
    </cfRule>
  </conditionalFormatting>
  <conditionalFormatting sqref="A1:Q1015">
    <cfRule type="expression" dxfId="7" priority="7">
      <formula>$L1="CANC"</formula>
    </cfRule>
  </conditionalFormatting>
  <conditionalFormatting sqref="A1:Q1015">
    <cfRule type="expression" dxfId="7" priority="8">
      <formula>$L1="Y377.A"</formula>
    </cfRule>
  </conditionalFormatting>
  <conditionalFormatting sqref="A1:Q1015">
    <cfRule type="expression" dxfId="7" priority="9">
      <formula>$L1="R/S"</formula>
    </cfRule>
  </conditionalFormatting>
  <conditionalFormatting sqref="A1:Q1015">
    <cfRule type="expression" dxfId="8" priority="10">
      <formula>$G1="OUT-UAQPre"</formula>
    </cfRule>
  </conditionalFormatting>
  <conditionalFormatting sqref="A1:Q1015">
    <cfRule type="expression" dxfId="8" priority="11">
      <formula>$G1="OUT-UAQ"</formula>
    </cfRule>
  </conditionalFormatting>
  <conditionalFormatting sqref="A1:Q1015">
    <cfRule type="expression" dxfId="0" priority="12">
      <formula>$J1="AMBETTER - SUPERIOR"</formula>
    </cfRule>
  </conditionalFormatting>
  <conditionalFormatting sqref="A1:Q1015">
    <cfRule type="expression" dxfId="0" priority="13">
      <formula>$J1="SUPERIOR HEALTH PLAN"</formula>
    </cfRule>
  </conditionalFormatting>
  <conditionalFormatting sqref="A1:Q1015">
    <cfRule type="expression" dxfId="4" priority="14">
      <formula>$G1="HUMANA CHOICE CARE"</formula>
    </cfRule>
  </conditionalFormatting>
  <conditionalFormatting sqref="A1:Q1015">
    <cfRule type="expression" dxfId="4" priority="15">
      <formula>$G1="HUMANA OPEN ACCESS PLAN"</formula>
    </cfRule>
  </conditionalFormatting>
  <conditionalFormatting sqref="A1:Q1015">
    <cfRule type="expression" dxfId="9" priority="16">
      <formula>$G1="OUTSA-SaQu"</formula>
    </cfRule>
  </conditionalFormatting>
  <conditionalFormatting sqref="A1:Q1015">
    <cfRule type="expression" dxfId="8" priority="17">
      <formula>$G1="OUTUA-QNEW"</formula>
    </cfRule>
  </conditionalFormatting>
  <conditionalFormatting sqref="A1:Q1015">
    <cfRule type="expression" dxfId="8" priority="18">
      <formula>$G1="OUTUA-PrRW"</formula>
    </cfRule>
  </conditionalFormatting>
  <conditionalFormatting sqref="A1:Q1015">
    <cfRule type="expression" dxfId="8" priority="19">
      <formula>$G1="OUTUA-FURW"</formula>
    </cfRule>
  </conditionalFormatting>
  <conditionalFormatting sqref="A1:Q1015">
    <cfRule type="expression" dxfId="8" priority="20">
      <formula>$G1="OUTUA-NWRW"</formula>
    </cfRule>
  </conditionalFormatting>
  <conditionalFormatting sqref="A1:Q1015">
    <cfRule type="expression" dxfId="9" priority="21">
      <formula>$G1="OUTSA-SaQu"</formula>
    </cfRule>
  </conditionalFormatting>
  <conditionalFormatting sqref="A1:Q1015">
    <cfRule type="expression" dxfId="9" priority="22">
      <formula>$G1="OUTSA-RW"</formula>
    </cfRule>
  </conditionalFormatting>
  <conditionalFormatting sqref="A1:Q1015">
    <cfRule type="expression" dxfId="8" priority="23">
      <formula>$G1="OUTDNA-Red"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43"/>
    <col customWidth="1" min="2" max="2" width="20.43"/>
    <col customWidth="1" min="3" max="3" width="10.71"/>
  </cols>
  <sheetData>
    <row r="1">
      <c r="A1" s="162">
        <v>207342.0</v>
      </c>
      <c r="B1" s="162" t="s">
        <v>1313</v>
      </c>
      <c r="C1" s="163">
        <v>19210.0</v>
      </c>
    </row>
    <row r="2">
      <c r="A2" s="162">
        <v>207343.0</v>
      </c>
      <c r="B2" s="162" t="s">
        <v>1314</v>
      </c>
      <c r="C2" s="164">
        <v>18579.0</v>
      </c>
    </row>
    <row r="3">
      <c r="A3" s="162">
        <v>207344.0</v>
      </c>
      <c r="B3" s="162" t="s">
        <v>1315</v>
      </c>
      <c r="C3" s="163">
        <v>25687.0</v>
      </c>
    </row>
    <row r="4">
      <c r="A4" s="162">
        <v>207345.0</v>
      </c>
      <c r="B4" s="162" t="s">
        <v>1316</v>
      </c>
      <c r="C4" s="164">
        <v>20042.0</v>
      </c>
    </row>
    <row r="5">
      <c r="A5" s="162">
        <v>207346.0</v>
      </c>
      <c r="B5" s="162" t="s">
        <v>671</v>
      </c>
      <c r="C5" s="163">
        <v>23484.0</v>
      </c>
    </row>
    <row r="6">
      <c r="A6" s="162">
        <v>207347.0</v>
      </c>
      <c r="B6" s="162" t="s">
        <v>1317</v>
      </c>
      <c r="C6" s="163">
        <v>23641.0</v>
      </c>
    </row>
    <row r="7">
      <c r="A7" s="162">
        <v>207348.0</v>
      </c>
      <c r="B7" s="162" t="s">
        <v>1318</v>
      </c>
      <c r="C7" s="163">
        <v>24151.0</v>
      </c>
    </row>
    <row r="8">
      <c r="A8" s="162">
        <v>207349.0</v>
      </c>
      <c r="B8" s="162" t="s">
        <v>663</v>
      </c>
      <c r="C8" s="164">
        <v>20393.0</v>
      </c>
    </row>
    <row r="9">
      <c r="A9" s="162">
        <v>207350.0</v>
      </c>
      <c r="B9" s="162" t="s">
        <v>1319</v>
      </c>
      <c r="C9" s="163">
        <v>25314.0</v>
      </c>
    </row>
    <row r="10">
      <c r="A10" s="162">
        <v>207351.0</v>
      </c>
      <c r="B10" s="162" t="s">
        <v>679</v>
      </c>
      <c r="C10" s="163">
        <v>26903.0</v>
      </c>
    </row>
    <row r="11">
      <c r="A11" s="162">
        <v>207352.0</v>
      </c>
      <c r="B11" s="162" t="s">
        <v>1320</v>
      </c>
      <c r="C11" s="163">
        <v>25589.0</v>
      </c>
    </row>
    <row r="12">
      <c r="A12" s="162">
        <v>207353.0</v>
      </c>
      <c r="B12" s="162" t="s">
        <v>1321</v>
      </c>
      <c r="C12" s="163">
        <v>23076.0</v>
      </c>
    </row>
    <row r="13">
      <c r="A13" s="162">
        <v>207354.0</v>
      </c>
      <c r="B13" s="162" t="s">
        <v>1322</v>
      </c>
      <c r="C13" s="163">
        <v>21888.0</v>
      </c>
    </row>
    <row r="14">
      <c r="A14" s="162">
        <v>207355.0</v>
      </c>
      <c r="B14" s="162" t="s">
        <v>1323</v>
      </c>
      <c r="C14" s="163">
        <v>12325.0</v>
      </c>
    </row>
    <row r="15">
      <c r="A15" s="162">
        <v>207356.0</v>
      </c>
      <c r="B15" s="162" t="s">
        <v>1324</v>
      </c>
      <c r="C15" s="163">
        <v>27816.0</v>
      </c>
    </row>
    <row r="16">
      <c r="A16" s="162">
        <v>207357.0</v>
      </c>
      <c r="B16" s="162" t="s">
        <v>1325</v>
      </c>
      <c r="C16" s="164">
        <v>22978.0</v>
      </c>
    </row>
    <row r="17">
      <c r="A17" s="162">
        <v>207358.0</v>
      </c>
      <c r="B17" s="162" t="s">
        <v>698</v>
      </c>
      <c r="C17" s="163">
        <v>33995.0</v>
      </c>
    </row>
    <row r="18">
      <c r="A18" s="162">
        <v>207359.0</v>
      </c>
      <c r="B18" s="162" t="s">
        <v>1326</v>
      </c>
      <c r="C18" s="163">
        <v>29289.0</v>
      </c>
    </row>
    <row r="19">
      <c r="A19" s="162">
        <v>207360.0</v>
      </c>
      <c r="B19" s="162" t="s">
        <v>1327</v>
      </c>
      <c r="C19" s="163">
        <v>19566.0</v>
      </c>
    </row>
    <row r="20">
      <c r="A20" s="162">
        <v>207361.0</v>
      </c>
      <c r="B20" s="162" t="s">
        <v>1328</v>
      </c>
      <c r="C20" s="163">
        <v>16897.0</v>
      </c>
    </row>
    <row r="21">
      <c r="A21" s="162">
        <v>207362.0</v>
      </c>
      <c r="B21" s="162" t="s">
        <v>1329</v>
      </c>
      <c r="C21" s="164">
        <v>25142.0</v>
      </c>
    </row>
    <row r="22">
      <c r="A22" s="162">
        <v>207363.0</v>
      </c>
      <c r="B22" s="162" t="s">
        <v>1330</v>
      </c>
      <c r="C22" s="164">
        <v>16791.0</v>
      </c>
    </row>
    <row r="23">
      <c r="A23" s="162">
        <v>207364.0</v>
      </c>
      <c r="B23" s="162" t="s">
        <v>707</v>
      </c>
      <c r="C23" s="164">
        <v>26960.0</v>
      </c>
    </row>
    <row r="24">
      <c r="A24" s="162">
        <v>207365.0</v>
      </c>
      <c r="B24" s="162" t="s">
        <v>1331</v>
      </c>
      <c r="C24" s="163">
        <v>21007.0</v>
      </c>
    </row>
    <row r="25">
      <c r="A25" s="162">
        <v>207366.0</v>
      </c>
      <c r="B25" s="162" t="s">
        <v>1332</v>
      </c>
      <c r="C25" s="163">
        <v>27991.0</v>
      </c>
    </row>
    <row r="26">
      <c r="A26" s="162">
        <v>207469.0</v>
      </c>
      <c r="B26" s="162" t="s">
        <v>1333</v>
      </c>
      <c r="C26" s="163">
        <v>23480.0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4.71"/>
    <col customWidth="1" min="2" max="2" width="10.0"/>
    <col customWidth="1" min="3" max="3" width="8.43"/>
    <col customWidth="1" min="4" max="4" width="32.0"/>
    <col customWidth="1" min="5" max="6" width="7.86"/>
    <col customWidth="1" min="7" max="7" width="13.29"/>
    <col customWidth="1" min="8" max="8" width="13.71"/>
    <col customWidth="1" min="9" max="9" width="13.0"/>
    <col customWidth="1" min="10" max="10" width="38.29"/>
    <col customWidth="1" min="11" max="11" width="9.86"/>
    <col customWidth="1" min="12" max="12" width="15.43"/>
    <col customWidth="1" min="13" max="13" width="7.71"/>
    <col customWidth="1" min="14" max="14" width="14.71"/>
    <col customWidth="1" min="15" max="15" width="7.0"/>
    <col customWidth="1" min="16" max="16" width="17.29"/>
    <col customWidth="1" min="17" max="17" width="14.14"/>
  </cols>
  <sheetData>
    <row r="1">
      <c r="A1" s="165" t="s">
        <v>1334</v>
      </c>
      <c r="B1" s="165" t="s">
        <v>45</v>
      </c>
      <c r="C1" s="166" t="s">
        <v>48</v>
      </c>
      <c r="D1" s="167" t="s">
        <v>77</v>
      </c>
      <c r="E1" s="168" t="s">
        <v>46</v>
      </c>
      <c r="F1" s="169" t="s">
        <v>47</v>
      </c>
      <c r="G1" s="167" t="s">
        <v>78</v>
      </c>
      <c r="H1" s="167" t="s">
        <v>79</v>
      </c>
      <c r="I1" s="167" t="s">
        <v>51</v>
      </c>
      <c r="J1" s="167" t="s">
        <v>52</v>
      </c>
      <c r="K1" s="151" t="s">
        <v>80</v>
      </c>
      <c r="L1" s="151" t="s">
        <v>81</v>
      </c>
      <c r="M1" s="151" t="s">
        <v>82</v>
      </c>
      <c r="N1" s="155" t="str">
        <f>A1</f>
        <v>MRNDOS</v>
      </c>
      <c r="O1" s="155"/>
      <c r="P1" s="151" t="s">
        <v>83</v>
      </c>
      <c r="Q1" s="151" t="s">
        <v>84</v>
      </c>
    </row>
    <row r="2">
      <c r="A2" s="156" t="s">
        <v>1335</v>
      </c>
      <c r="B2" s="156">
        <v>16347.0</v>
      </c>
      <c r="C2" s="157">
        <v>0.34375</v>
      </c>
      <c r="D2" s="158" t="s">
        <v>1336</v>
      </c>
      <c r="E2" s="159">
        <v>21818.0</v>
      </c>
      <c r="F2" s="159">
        <v>44531.0</v>
      </c>
      <c r="G2" s="160" t="s">
        <v>96</v>
      </c>
      <c r="H2" s="160" t="s">
        <v>87</v>
      </c>
      <c r="I2" s="160" t="s">
        <v>88</v>
      </c>
      <c r="J2" s="160" t="s">
        <v>89</v>
      </c>
      <c r="K2" s="155"/>
      <c r="L2" s="155" t="s">
        <v>90</v>
      </c>
      <c r="M2" s="155"/>
      <c r="N2" s="155"/>
      <c r="O2" s="155"/>
      <c r="P2" s="155" t="str">
        <f t="shared" ref="P2:P88" si="1">if(COUNTIF(A:A,A2)&gt;1,"R","")</f>
        <v/>
      </c>
      <c r="Q2" s="155" t="str">
        <f t="shared" ref="Q2:Q88" si="2">if(countif(B:B,B2)&gt;1, "R", "")</f>
        <v/>
      </c>
    </row>
    <row r="3">
      <c r="A3" s="156" t="s">
        <v>1337</v>
      </c>
      <c r="B3" s="156">
        <v>13830.0</v>
      </c>
      <c r="C3" s="157">
        <v>0.34375</v>
      </c>
      <c r="D3" s="170" t="s">
        <v>1092</v>
      </c>
      <c r="E3" s="159">
        <v>29294.0</v>
      </c>
      <c r="F3" s="159">
        <v>44531.0</v>
      </c>
      <c r="G3" s="160" t="s">
        <v>122</v>
      </c>
      <c r="H3" s="160" t="s">
        <v>87</v>
      </c>
      <c r="I3" s="160" t="s">
        <v>88</v>
      </c>
      <c r="J3" s="160" t="s">
        <v>89</v>
      </c>
      <c r="K3" s="155"/>
      <c r="L3" s="155" t="s">
        <v>90</v>
      </c>
      <c r="M3" s="155"/>
      <c r="N3" s="155"/>
      <c r="O3" s="155"/>
      <c r="P3" s="155" t="str">
        <f t="shared" si="1"/>
        <v/>
      </c>
      <c r="Q3" s="155" t="str">
        <f t="shared" si="2"/>
        <v/>
      </c>
    </row>
    <row r="4">
      <c r="A4" s="156" t="s">
        <v>1338</v>
      </c>
      <c r="B4" s="156">
        <v>14083.0</v>
      </c>
      <c r="C4" s="157">
        <v>0.3541666666666667</v>
      </c>
      <c r="D4" s="158" t="s">
        <v>1339</v>
      </c>
      <c r="E4" s="159">
        <v>22869.0</v>
      </c>
      <c r="F4" s="159">
        <v>44531.0</v>
      </c>
      <c r="G4" s="160" t="s">
        <v>86</v>
      </c>
      <c r="H4" s="160" t="s">
        <v>92</v>
      </c>
      <c r="I4" s="160" t="s">
        <v>101</v>
      </c>
      <c r="J4" s="160" t="s">
        <v>174</v>
      </c>
      <c r="K4" s="155"/>
      <c r="L4" s="155" t="s">
        <v>90</v>
      </c>
      <c r="M4" s="155"/>
      <c r="N4" s="155"/>
      <c r="O4" s="155"/>
      <c r="P4" s="155" t="str">
        <f t="shared" si="1"/>
        <v/>
      </c>
      <c r="Q4" s="155" t="str">
        <f t="shared" si="2"/>
        <v/>
      </c>
    </row>
    <row r="5">
      <c r="A5" s="156" t="s">
        <v>1340</v>
      </c>
      <c r="B5" s="156">
        <v>10573.0</v>
      </c>
      <c r="C5" s="157">
        <v>0.3541666666666667</v>
      </c>
      <c r="D5" s="170" t="s">
        <v>1278</v>
      </c>
      <c r="E5" s="159">
        <v>23562.0</v>
      </c>
      <c r="F5" s="159">
        <v>44531.0</v>
      </c>
      <c r="G5" s="160" t="s">
        <v>86</v>
      </c>
      <c r="H5" s="160" t="s">
        <v>92</v>
      </c>
      <c r="I5" s="160" t="s">
        <v>93</v>
      </c>
      <c r="J5" s="160" t="s">
        <v>147</v>
      </c>
      <c r="K5" s="155"/>
      <c r="L5" s="155" t="s">
        <v>90</v>
      </c>
      <c r="M5" s="155"/>
      <c r="N5" s="155"/>
      <c r="O5" s="155"/>
      <c r="P5" s="155" t="str">
        <f t="shared" si="1"/>
        <v/>
      </c>
      <c r="Q5" s="155" t="str">
        <f t="shared" si="2"/>
        <v/>
      </c>
    </row>
    <row r="6">
      <c r="A6" s="156" t="s">
        <v>1341</v>
      </c>
      <c r="B6" s="156">
        <v>9986.0</v>
      </c>
      <c r="C6" s="157">
        <v>0.3645833333333333</v>
      </c>
      <c r="D6" s="170" t="s">
        <v>1342</v>
      </c>
      <c r="E6" s="159">
        <v>28617.0</v>
      </c>
      <c r="F6" s="159">
        <v>44531.0</v>
      </c>
      <c r="G6" s="160" t="s">
        <v>86</v>
      </c>
      <c r="H6" s="160" t="s">
        <v>92</v>
      </c>
      <c r="I6" s="160" t="s">
        <v>101</v>
      </c>
      <c r="J6" s="160" t="s">
        <v>154</v>
      </c>
      <c r="K6" s="155"/>
      <c r="L6" s="155" t="s">
        <v>90</v>
      </c>
      <c r="M6" s="155"/>
      <c r="N6" s="155"/>
      <c r="O6" s="155"/>
      <c r="P6" s="155" t="str">
        <f t="shared" si="1"/>
        <v/>
      </c>
      <c r="Q6" s="155" t="str">
        <f t="shared" si="2"/>
        <v/>
      </c>
    </row>
    <row r="7">
      <c r="A7" s="156" t="s">
        <v>1343</v>
      </c>
      <c r="B7" s="156">
        <v>17609.0</v>
      </c>
      <c r="C7" s="157">
        <v>0.3645833333333333</v>
      </c>
      <c r="D7" s="170" t="s">
        <v>1344</v>
      </c>
      <c r="E7" s="159">
        <v>14571.0</v>
      </c>
      <c r="F7" s="159">
        <v>44531.0</v>
      </c>
      <c r="G7" s="160" t="s">
        <v>96</v>
      </c>
      <c r="H7" s="160" t="s">
        <v>87</v>
      </c>
      <c r="I7" s="160" t="s">
        <v>88</v>
      </c>
      <c r="J7" s="160" t="s">
        <v>89</v>
      </c>
      <c r="K7" s="155"/>
      <c r="L7" s="155" t="s">
        <v>90</v>
      </c>
      <c r="M7" s="155"/>
      <c r="N7" s="155"/>
      <c r="O7" s="155"/>
      <c r="P7" s="155" t="str">
        <f t="shared" si="1"/>
        <v/>
      </c>
      <c r="Q7" s="155" t="str">
        <f t="shared" si="2"/>
        <v/>
      </c>
    </row>
    <row r="8">
      <c r="A8" s="156">
        <v>1.122844531E9</v>
      </c>
      <c r="B8" s="156">
        <v>11228.0</v>
      </c>
      <c r="C8" s="157">
        <v>0.375</v>
      </c>
      <c r="D8" s="170" t="s">
        <v>1345</v>
      </c>
      <c r="E8" s="159">
        <v>15238.0</v>
      </c>
      <c r="F8" s="159">
        <v>44531.0</v>
      </c>
      <c r="G8" s="160" t="s">
        <v>86</v>
      </c>
      <c r="H8" s="160" t="s">
        <v>87</v>
      </c>
      <c r="I8" s="160" t="s">
        <v>88</v>
      </c>
      <c r="J8" s="160" t="s">
        <v>89</v>
      </c>
      <c r="K8" s="155"/>
      <c r="L8" s="155" t="s">
        <v>90</v>
      </c>
      <c r="M8" s="155"/>
      <c r="N8" s="155"/>
      <c r="O8" s="155"/>
      <c r="P8" s="155" t="str">
        <f t="shared" si="1"/>
        <v/>
      </c>
      <c r="Q8" s="155" t="str">
        <f t="shared" si="2"/>
        <v/>
      </c>
    </row>
    <row r="9">
      <c r="A9" s="156" t="s">
        <v>1346</v>
      </c>
      <c r="B9" s="156">
        <v>12869.0</v>
      </c>
      <c r="C9" s="157">
        <v>0.40625</v>
      </c>
      <c r="D9" s="158" t="s">
        <v>844</v>
      </c>
      <c r="E9" s="159">
        <v>25511.0</v>
      </c>
      <c r="F9" s="159">
        <v>44533.0</v>
      </c>
      <c r="G9" s="160" t="s">
        <v>86</v>
      </c>
      <c r="H9" s="160" t="s">
        <v>92</v>
      </c>
      <c r="I9" s="160" t="s">
        <v>101</v>
      </c>
      <c r="J9" s="160" t="s">
        <v>94</v>
      </c>
      <c r="K9" s="155"/>
      <c r="L9" s="155" t="s">
        <v>90</v>
      </c>
      <c r="M9" s="155"/>
      <c r="N9" s="155"/>
      <c r="O9" s="155"/>
      <c r="P9" s="155" t="str">
        <f t="shared" si="1"/>
        <v/>
      </c>
      <c r="Q9" s="155" t="str">
        <f t="shared" si="2"/>
        <v/>
      </c>
    </row>
    <row r="10">
      <c r="A10" s="156" t="s">
        <v>1347</v>
      </c>
      <c r="B10" s="156">
        <v>10316.0</v>
      </c>
      <c r="C10" s="157">
        <v>0.3958333333333333</v>
      </c>
      <c r="D10" s="158" t="s">
        <v>1348</v>
      </c>
      <c r="E10" s="159">
        <v>17547.0</v>
      </c>
      <c r="F10" s="159">
        <v>44531.0</v>
      </c>
      <c r="G10" s="160" t="s">
        <v>86</v>
      </c>
      <c r="H10" s="160" t="s">
        <v>92</v>
      </c>
      <c r="I10" s="160" t="s">
        <v>101</v>
      </c>
      <c r="J10" s="160" t="s">
        <v>89</v>
      </c>
      <c r="K10" s="155"/>
      <c r="L10" s="155" t="s">
        <v>90</v>
      </c>
      <c r="M10" s="155"/>
      <c r="N10" s="155"/>
      <c r="O10" s="155"/>
      <c r="P10" s="155" t="str">
        <f t="shared" si="1"/>
        <v/>
      </c>
      <c r="Q10" s="155" t="str">
        <f t="shared" si="2"/>
        <v/>
      </c>
    </row>
    <row r="11">
      <c r="A11" s="156" t="s">
        <v>1349</v>
      </c>
      <c r="B11" s="156">
        <v>17538.0</v>
      </c>
      <c r="C11" s="157">
        <v>0.3958333333333333</v>
      </c>
      <c r="D11" s="158" t="s">
        <v>1350</v>
      </c>
      <c r="E11" s="159">
        <v>18030.0</v>
      </c>
      <c r="F11" s="159">
        <v>44531.0</v>
      </c>
      <c r="G11" s="160" t="s">
        <v>96</v>
      </c>
      <c r="H11" s="160" t="s">
        <v>87</v>
      </c>
      <c r="I11" s="160" t="s">
        <v>88</v>
      </c>
      <c r="J11" s="160" t="s">
        <v>89</v>
      </c>
      <c r="K11" s="155"/>
      <c r="L11" s="155" t="s">
        <v>90</v>
      </c>
      <c r="M11" s="155"/>
      <c r="N11" s="155"/>
      <c r="O11" s="155"/>
      <c r="P11" s="155" t="str">
        <f t="shared" si="1"/>
        <v/>
      </c>
      <c r="Q11" s="155" t="str">
        <f t="shared" si="2"/>
        <v/>
      </c>
    </row>
    <row r="12">
      <c r="A12" s="156" t="s">
        <v>1351</v>
      </c>
      <c r="B12" s="156">
        <v>17557.0</v>
      </c>
      <c r="C12" s="157">
        <v>0.3958333333333333</v>
      </c>
      <c r="D12" s="158" t="s">
        <v>1352</v>
      </c>
      <c r="E12" s="159">
        <v>21735.0</v>
      </c>
      <c r="F12" s="159">
        <v>44531.0</v>
      </c>
      <c r="G12" s="160" t="s">
        <v>96</v>
      </c>
      <c r="H12" s="160" t="s">
        <v>87</v>
      </c>
      <c r="I12" s="160" t="s">
        <v>88</v>
      </c>
      <c r="J12" s="160" t="s">
        <v>89</v>
      </c>
      <c r="K12" s="155"/>
      <c r="L12" s="155" t="s">
        <v>90</v>
      </c>
      <c r="M12" s="155"/>
      <c r="N12" s="155"/>
      <c r="O12" s="155"/>
      <c r="P12" s="155" t="str">
        <f t="shared" si="1"/>
        <v/>
      </c>
      <c r="Q12" s="155" t="str">
        <f t="shared" si="2"/>
        <v/>
      </c>
    </row>
    <row r="13">
      <c r="A13" s="156" t="s">
        <v>1353</v>
      </c>
      <c r="B13" s="156">
        <v>15330.0</v>
      </c>
      <c r="C13" s="157">
        <v>0.40625</v>
      </c>
      <c r="D13" s="158" t="s">
        <v>1354</v>
      </c>
      <c r="E13" s="159">
        <v>12342.0</v>
      </c>
      <c r="F13" s="159">
        <v>44531.0</v>
      </c>
      <c r="G13" s="160" t="s">
        <v>86</v>
      </c>
      <c r="H13" s="160" t="s">
        <v>87</v>
      </c>
      <c r="I13" s="160" t="s">
        <v>88</v>
      </c>
      <c r="J13" s="160" t="s">
        <v>89</v>
      </c>
      <c r="K13" s="155"/>
      <c r="L13" s="155" t="s">
        <v>90</v>
      </c>
      <c r="M13" s="155"/>
      <c r="N13" s="155"/>
      <c r="O13" s="155"/>
      <c r="P13" s="155" t="str">
        <f t="shared" si="1"/>
        <v/>
      </c>
      <c r="Q13" s="155" t="str">
        <f t="shared" si="2"/>
        <v/>
      </c>
    </row>
    <row r="14">
      <c r="A14" s="156" t="s">
        <v>1355</v>
      </c>
      <c r="B14" s="156">
        <v>17105.0</v>
      </c>
      <c r="C14" s="157">
        <v>0.4166666666666667</v>
      </c>
      <c r="D14" s="158" t="s">
        <v>528</v>
      </c>
      <c r="E14" s="159">
        <v>25263.0</v>
      </c>
      <c r="F14" s="159">
        <v>44531.0</v>
      </c>
      <c r="G14" s="160" t="s">
        <v>122</v>
      </c>
      <c r="H14" s="160" t="s">
        <v>92</v>
      </c>
      <c r="I14" s="160" t="s">
        <v>93</v>
      </c>
      <c r="J14" s="160" t="s">
        <v>174</v>
      </c>
      <c r="K14" s="155"/>
      <c r="L14" s="155" t="s">
        <v>90</v>
      </c>
      <c r="M14" s="155"/>
      <c r="N14" s="155"/>
      <c r="O14" s="155"/>
      <c r="P14" s="155" t="str">
        <f t="shared" si="1"/>
        <v/>
      </c>
      <c r="Q14" s="155" t="str">
        <f t="shared" si="2"/>
        <v/>
      </c>
    </row>
    <row r="15">
      <c r="A15" s="156" t="s">
        <v>1356</v>
      </c>
      <c r="B15" s="156">
        <v>10583.0</v>
      </c>
      <c r="C15" s="157">
        <v>0.4270833333333333</v>
      </c>
      <c r="D15" s="158" t="s">
        <v>1243</v>
      </c>
      <c r="E15" s="159">
        <v>24764.0</v>
      </c>
      <c r="F15" s="159">
        <v>44531.0</v>
      </c>
      <c r="G15" s="160" t="s">
        <v>122</v>
      </c>
      <c r="H15" s="160" t="s">
        <v>87</v>
      </c>
      <c r="I15" s="160" t="s">
        <v>97</v>
      </c>
      <c r="J15" s="160" t="s">
        <v>813</v>
      </c>
      <c r="K15" s="155"/>
      <c r="L15" s="155" t="s">
        <v>90</v>
      </c>
      <c r="M15" s="155"/>
      <c r="N15" s="155"/>
      <c r="O15" s="155"/>
      <c r="P15" s="155" t="str">
        <f t="shared" si="1"/>
        <v/>
      </c>
      <c r="Q15" s="155" t="str">
        <f t="shared" si="2"/>
        <v/>
      </c>
    </row>
    <row r="16">
      <c r="A16" s="156" t="s">
        <v>1357</v>
      </c>
      <c r="B16" s="156">
        <v>11004.0</v>
      </c>
      <c r="C16" s="157">
        <v>0.4270833333333333</v>
      </c>
      <c r="D16" s="158" t="s">
        <v>1268</v>
      </c>
      <c r="E16" s="159">
        <v>27126.0</v>
      </c>
      <c r="F16" s="159">
        <v>44531.0</v>
      </c>
      <c r="G16" s="160" t="s">
        <v>122</v>
      </c>
      <c r="H16" s="160" t="s">
        <v>92</v>
      </c>
      <c r="I16" s="160" t="s">
        <v>93</v>
      </c>
      <c r="J16" s="160" t="s">
        <v>291</v>
      </c>
      <c r="K16" s="155"/>
      <c r="L16" s="155" t="s">
        <v>90</v>
      </c>
      <c r="M16" s="155"/>
      <c r="N16" s="155"/>
      <c r="O16" s="155"/>
      <c r="P16" s="155" t="str">
        <f t="shared" si="1"/>
        <v/>
      </c>
      <c r="Q16" s="155" t="str">
        <f t="shared" si="2"/>
        <v>R</v>
      </c>
    </row>
    <row r="17">
      <c r="A17" s="156" t="s">
        <v>1358</v>
      </c>
      <c r="B17" s="156">
        <v>9861.0</v>
      </c>
      <c r="C17" s="157">
        <v>0.4375</v>
      </c>
      <c r="D17" s="158" t="s">
        <v>195</v>
      </c>
      <c r="E17" s="159">
        <v>22756.0</v>
      </c>
      <c r="F17" s="159">
        <v>44531.0</v>
      </c>
      <c r="G17" s="160" t="s">
        <v>122</v>
      </c>
      <c r="H17" s="160" t="s">
        <v>92</v>
      </c>
      <c r="I17" s="160" t="s">
        <v>101</v>
      </c>
      <c r="J17" s="160" t="s">
        <v>154</v>
      </c>
      <c r="K17" s="155"/>
      <c r="L17" s="155" t="s">
        <v>90</v>
      </c>
      <c r="M17" s="155"/>
      <c r="N17" s="155"/>
      <c r="O17" s="155"/>
      <c r="P17" s="155" t="str">
        <f t="shared" si="1"/>
        <v/>
      </c>
      <c r="Q17" s="155" t="str">
        <f t="shared" si="2"/>
        <v/>
      </c>
    </row>
    <row r="18">
      <c r="A18" s="155" t="s">
        <v>1359</v>
      </c>
      <c r="B18" s="155">
        <v>16637.0</v>
      </c>
      <c r="C18" s="171">
        <v>0.46875</v>
      </c>
      <c r="D18" s="158" t="s">
        <v>1261</v>
      </c>
      <c r="E18" s="172">
        <v>30813.0</v>
      </c>
      <c r="F18" s="172">
        <v>44531.0</v>
      </c>
      <c r="G18" s="155" t="s">
        <v>122</v>
      </c>
      <c r="H18" s="155" t="s">
        <v>87</v>
      </c>
      <c r="I18" s="155" t="s">
        <v>97</v>
      </c>
      <c r="J18" s="155" t="s">
        <v>405</v>
      </c>
      <c r="K18" s="155"/>
      <c r="L18" s="155" t="s">
        <v>90</v>
      </c>
      <c r="M18" s="155"/>
      <c r="N18" s="155"/>
      <c r="O18" s="155"/>
      <c r="P18" s="155" t="str">
        <f t="shared" si="1"/>
        <v/>
      </c>
      <c r="Q18" s="155" t="str">
        <f t="shared" si="2"/>
        <v>R</v>
      </c>
    </row>
    <row r="19">
      <c r="A19" s="155" t="s">
        <v>1360</v>
      </c>
      <c r="B19" s="155">
        <v>16605.0</v>
      </c>
      <c r="C19" s="171">
        <v>0.5520833333333334</v>
      </c>
      <c r="D19" s="161" t="s">
        <v>1361</v>
      </c>
      <c r="E19" s="172">
        <v>34957.0</v>
      </c>
      <c r="F19" s="172">
        <v>44531.0</v>
      </c>
      <c r="G19" s="155" t="s">
        <v>96</v>
      </c>
      <c r="H19" s="155" t="s">
        <v>87</v>
      </c>
      <c r="I19" s="155" t="s">
        <v>97</v>
      </c>
      <c r="J19" s="155" t="s">
        <v>189</v>
      </c>
      <c r="K19" s="155"/>
      <c r="L19" s="155" t="s">
        <v>90</v>
      </c>
      <c r="M19" s="155"/>
      <c r="N19" s="155"/>
      <c r="O19" s="155"/>
      <c r="P19" s="155" t="str">
        <f t="shared" si="1"/>
        <v/>
      </c>
      <c r="Q19" s="155" t="str">
        <f t="shared" si="2"/>
        <v/>
      </c>
    </row>
    <row r="20">
      <c r="A20" s="155" t="s">
        <v>1362</v>
      </c>
      <c r="B20" s="155">
        <v>10400.0</v>
      </c>
      <c r="C20" s="171">
        <v>0.5625</v>
      </c>
      <c r="D20" s="161" t="s">
        <v>300</v>
      </c>
      <c r="E20" s="172">
        <v>23351.0</v>
      </c>
      <c r="F20" s="172">
        <v>44531.0</v>
      </c>
      <c r="G20" s="155" t="s">
        <v>122</v>
      </c>
      <c r="H20" s="155" t="s">
        <v>92</v>
      </c>
      <c r="I20" s="155" t="s">
        <v>101</v>
      </c>
      <c r="J20" s="155" t="s">
        <v>301</v>
      </c>
      <c r="K20" s="155"/>
      <c r="L20" s="155" t="s">
        <v>90</v>
      </c>
      <c r="M20" s="155"/>
      <c r="N20" s="155"/>
      <c r="O20" s="155"/>
      <c r="P20" s="155" t="str">
        <f t="shared" si="1"/>
        <v/>
      </c>
      <c r="Q20" s="155" t="str">
        <f t="shared" si="2"/>
        <v/>
      </c>
    </row>
    <row r="21">
      <c r="A21" s="155" t="s">
        <v>1363</v>
      </c>
      <c r="B21" s="155">
        <v>12697.0</v>
      </c>
      <c r="C21" s="171">
        <v>0.5625</v>
      </c>
      <c r="D21" s="158" t="s">
        <v>266</v>
      </c>
      <c r="E21" s="172">
        <v>30536.0</v>
      </c>
      <c r="F21" s="172">
        <v>44531.0</v>
      </c>
      <c r="G21" s="155" t="s">
        <v>122</v>
      </c>
      <c r="H21" s="155" t="s">
        <v>92</v>
      </c>
      <c r="I21" s="155" t="s">
        <v>101</v>
      </c>
      <c r="J21" s="155" t="s">
        <v>137</v>
      </c>
      <c r="K21" s="155"/>
      <c r="L21" s="155" t="s">
        <v>90</v>
      </c>
      <c r="M21" s="155"/>
      <c r="N21" s="155"/>
      <c r="O21" s="155"/>
      <c r="P21" s="155" t="str">
        <f t="shared" si="1"/>
        <v/>
      </c>
      <c r="Q21" s="155" t="str">
        <f t="shared" si="2"/>
        <v/>
      </c>
    </row>
    <row r="22">
      <c r="A22" s="155" t="s">
        <v>1364</v>
      </c>
      <c r="B22" s="155">
        <v>17567.0</v>
      </c>
      <c r="C22" s="171">
        <v>0.5625</v>
      </c>
      <c r="D22" s="173" t="s">
        <v>1365</v>
      </c>
      <c r="E22" s="172">
        <v>19428.0</v>
      </c>
      <c r="F22" s="172">
        <v>44531.0</v>
      </c>
      <c r="G22" s="155" t="s">
        <v>96</v>
      </c>
      <c r="H22" s="155" t="s">
        <v>87</v>
      </c>
      <c r="I22" s="155" t="s">
        <v>88</v>
      </c>
      <c r="J22" s="155" t="s">
        <v>89</v>
      </c>
      <c r="K22" s="155"/>
      <c r="L22" s="155" t="s">
        <v>90</v>
      </c>
      <c r="M22" s="155"/>
      <c r="N22" s="155"/>
      <c r="O22" s="155"/>
      <c r="P22" s="155" t="str">
        <f t="shared" si="1"/>
        <v/>
      </c>
      <c r="Q22" s="155" t="str">
        <f t="shared" si="2"/>
        <v/>
      </c>
    </row>
    <row r="23">
      <c r="A23" s="155" t="s">
        <v>1366</v>
      </c>
      <c r="B23" s="155">
        <v>11131.0</v>
      </c>
      <c r="C23" s="171">
        <v>0.5625</v>
      </c>
      <c r="D23" s="158" t="s">
        <v>229</v>
      </c>
      <c r="E23" s="172">
        <v>16644.0</v>
      </c>
      <c r="F23" s="172">
        <v>44531.0</v>
      </c>
      <c r="G23" s="155" t="s">
        <v>122</v>
      </c>
      <c r="H23" s="155" t="s">
        <v>87</v>
      </c>
      <c r="I23" s="155" t="s">
        <v>88</v>
      </c>
      <c r="J23" s="155" t="s">
        <v>89</v>
      </c>
      <c r="K23" s="155"/>
      <c r="L23" s="155" t="s">
        <v>90</v>
      </c>
      <c r="M23" s="155"/>
      <c r="N23" s="155"/>
      <c r="O23" s="155"/>
      <c r="P23" s="155" t="str">
        <f t="shared" si="1"/>
        <v/>
      </c>
      <c r="Q23" s="155" t="str">
        <f t="shared" si="2"/>
        <v>R</v>
      </c>
    </row>
    <row r="24">
      <c r="A24" s="174" t="s">
        <v>1367</v>
      </c>
      <c r="B24" s="174">
        <v>17616.0</v>
      </c>
      <c r="C24" s="175">
        <v>0.5625</v>
      </c>
      <c r="D24" s="173" t="s">
        <v>1368</v>
      </c>
      <c r="E24" s="176">
        <v>32824.0</v>
      </c>
      <c r="F24" s="177">
        <v>44531.0</v>
      </c>
      <c r="G24" s="174" t="s">
        <v>96</v>
      </c>
      <c r="H24" s="174" t="s">
        <v>87</v>
      </c>
      <c r="I24" s="174" t="s">
        <v>97</v>
      </c>
      <c r="J24" s="174" t="s">
        <v>852</v>
      </c>
      <c r="K24" s="155"/>
      <c r="L24" s="155" t="s">
        <v>90</v>
      </c>
      <c r="M24" s="155"/>
      <c r="N24" s="155"/>
      <c r="O24" s="155"/>
      <c r="P24" s="155" t="str">
        <f t="shared" si="1"/>
        <v/>
      </c>
      <c r="Q24" s="155" t="str">
        <f t="shared" si="2"/>
        <v/>
      </c>
    </row>
    <row r="25">
      <c r="A25" s="174" t="s">
        <v>1369</v>
      </c>
      <c r="B25" s="174">
        <v>17388.0</v>
      </c>
      <c r="C25" s="175">
        <v>0.5729166666666666</v>
      </c>
      <c r="D25" s="170" t="s">
        <v>348</v>
      </c>
      <c r="E25" s="176">
        <v>20837.0</v>
      </c>
      <c r="F25" s="177">
        <v>44531.0</v>
      </c>
      <c r="G25" s="174" t="s">
        <v>96</v>
      </c>
      <c r="H25" s="174" t="s">
        <v>87</v>
      </c>
      <c r="I25" s="174" t="s">
        <v>97</v>
      </c>
      <c r="J25" s="174" t="s">
        <v>147</v>
      </c>
      <c r="K25" s="155"/>
      <c r="L25" s="155" t="s">
        <v>90</v>
      </c>
      <c r="M25" s="155"/>
      <c r="N25" s="155"/>
      <c r="O25" s="155"/>
      <c r="P25" s="155" t="str">
        <f t="shared" si="1"/>
        <v/>
      </c>
      <c r="Q25" s="155" t="str">
        <f t="shared" si="2"/>
        <v>R</v>
      </c>
    </row>
    <row r="26">
      <c r="A26" s="174" t="s">
        <v>1370</v>
      </c>
      <c r="B26" s="174">
        <v>15657.0</v>
      </c>
      <c r="C26" s="175">
        <v>0.5729166666666666</v>
      </c>
      <c r="D26" s="170" t="s">
        <v>357</v>
      </c>
      <c r="E26" s="176">
        <v>24273.0</v>
      </c>
      <c r="F26" s="177">
        <v>44531.0</v>
      </c>
      <c r="G26" s="174" t="s">
        <v>122</v>
      </c>
      <c r="H26" s="174" t="s">
        <v>92</v>
      </c>
      <c r="I26" s="174" t="s">
        <v>101</v>
      </c>
      <c r="J26" s="174" t="s">
        <v>358</v>
      </c>
      <c r="K26" s="155"/>
      <c r="L26" s="155" t="s">
        <v>90</v>
      </c>
      <c r="M26" s="155"/>
      <c r="N26" s="155"/>
      <c r="O26" s="155"/>
      <c r="P26" s="155" t="str">
        <f t="shared" si="1"/>
        <v/>
      </c>
      <c r="Q26" s="155" t="str">
        <f t="shared" si="2"/>
        <v>R</v>
      </c>
    </row>
    <row r="27">
      <c r="A27" s="174" t="s">
        <v>1371</v>
      </c>
      <c r="B27" s="174">
        <v>14885.0</v>
      </c>
      <c r="C27" s="175">
        <v>0.5729166666666666</v>
      </c>
      <c r="D27" s="173" t="s">
        <v>1372</v>
      </c>
      <c r="E27" s="176">
        <v>26430.0</v>
      </c>
      <c r="F27" s="177">
        <v>44531.0</v>
      </c>
      <c r="G27" s="174" t="s">
        <v>86</v>
      </c>
      <c r="H27" s="174" t="s">
        <v>92</v>
      </c>
      <c r="I27" s="174" t="s">
        <v>101</v>
      </c>
      <c r="J27" s="174" t="s">
        <v>117</v>
      </c>
      <c r="K27" s="155"/>
      <c r="L27" s="155" t="s">
        <v>90</v>
      </c>
      <c r="M27" s="155"/>
      <c r="N27" s="155"/>
      <c r="O27" s="155"/>
      <c r="P27" s="155" t="str">
        <f t="shared" si="1"/>
        <v/>
      </c>
      <c r="Q27" s="155" t="str">
        <f t="shared" si="2"/>
        <v/>
      </c>
    </row>
    <row r="28">
      <c r="A28" s="174" t="s">
        <v>1373</v>
      </c>
      <c r="B28" s="174">
        <v>13273.0</v>
      </c>
      <c r="C28" s="175">
        <v>0.5833333333333334</v>
      </c>
      <c r="D28" s="170" t="s">
        <v>1374</v>
      </c>
      <c r="E28" s="176">
        <v>30146.0</v>
      </c>
      <c r="F28" s="177">
        <v>44531.0</v>
      </c>
      <c r="G28" s="174" t="s">
        <v>86</v>
      </c>
      <c r="H28" s="174" t="s">
        <v>92</v>
      </c>
      <c r="I28" s="174" t="s">
        <v>101</v>
      </c>
      <c r="J28" s="174" t="s">
        <v>189</v>
      </c>
      <c r="K28" s="155"/>
      <c r="L28" s="155" t="s">
        <v>90</v>
      </c>
      <c r="M28" s="155"/>
      <c r="N28" s="155"/>
      <c r="O28" s="155"/>
      <c r="P28" s="155" t="str">
        <f t="shared" si="1"/>
        <v/>
      </c>
      <c r="Q28" s="155" t="str">
        <f t="shared" si="2"/>
        <v/>
      </c>
    </row>
    <row r="29">
      <c r="A29" s="155" t="s">
        <v>1375</v>
      </c>
      <c r="B29" s="155">
        <v>17513.0</v>
      </c>
      <c r="C29" s="178">
        <v>0.59375</v>
      </c>
      <c r="D29" s="158" t="s">
        <v>1376</v>
      </c>
      <c r="E29" s="179">
        <v>13668.0</v>
      </c>
      <c r="F29" s="180">
        <v>44531.0</v>
      </c>
      <c r="G29" s="155" t="s">
        <v>96</v>
      </c>
      <c r="H29" s="155" t="s">
        <v>87</v>
      </c>
      <c r="I29" s="155" t="s">
        <v>88</v>
      </c>
      <c r="J29" s="155" t="s">
        <v>89</v>
      </c>
      <c r="K29" s="155"/>
      <c r="L29" s="155" t="s">
        <v>90</v>
      </c>
      <c r="M29" s="155"/>
      <c r="N29" s="155"/>
      <c r="O29" s="155"/>
      <c r="P29" s="155" t="str">
        <f t="shared" si="1"/>
        <v/>
      </c>
      <c r="Q29" s="155" t="str">
        <f t="shared" si="2"/>
        <v/>
      </c>
    </row>
    <row r="30">
      <c r="A30" s="174" t="s">
        <v>1377</v>
      </c>
      <c r="B30" s="174">
        <v>17347.0</v>
      </c>
      <c r="C30" s="175">
        <v>0.6041666666666666</v>
      </c>
      <c r="D30" s="170" t="s">
        <v>1378</v>
      </c>
      <c r="E30" s="176">
        <v>22820.0</v>
      </c>
      <c r="F30" s="177">
        <v>44531.0</v>
      </c>
      <c r="G30" s="174" t="s">
        <v>96</v>
      </c>
      <c r="H30" s="174" t="s">
        <v>87</v>
      </c>
      <c r="I30" s="174" t="s">
        <v>97</v>
      </c>
      <c r="J30" s="174" t="s">
        <v>147</v>
      </c>
      <c r="K30" s="155"/>
      <c r="L30" s="155" t="s">
        <v>90</v>
      </c>
      <c r="M30" s="155"/>
      <c r="N30" s="155"/>
      <c r="O30" s="155"/>
      <c r="P30" s="155" t="str">
        <f t="shared" si="1"/>
        <v/>
      </c>
      <c r="Q30" s="155" t="str">
        <f t="shared" si="2"/>
        <v/>
      </c>
    </row>
    <row r="31">
      <c r="A31" s="174" t="s">
        <v>1379</v>
      </c>
      <c r="B31" s="174">
        <v>17362.0</v>
      </c>
      <c r="C31" s="175">
        <v>0.6041666666666666</v>
      </c>
      <c r="D31" s="173" t="s">
        <v>1380</v>
      </c>
      <c r="E31" s="176">
        <v>24242.0</v>
      </c>
      <c r="F31" s="177">
        <v>44531.0</v>
      </c>
      <c r="G31" s="174" t="s">
        <v>96</v>
      </c>
      <c r="H31" s="174" t="s">
        <v>87</v>
      </c>
      <c r="I31" s="174" t="s">
        <v>97</v>
      </c>
      <c r="J31" s="174" t="s">
        <v>335</v>
      </c>
      <c r="K31" s="155"/>
      <c r="L31" s="155" t="s">
        <v>90</v>
      </c>
      <c r="M31" s="155"/>
      <c r="N31" s="155"/>
      <c r="O31" s="155"/>
      <c r="P31" s="155" t="str">
        <f t="shared" si="1"/>
        <v/>
      </c>
      <c r="Q31" s="155" t="str">
        <f t="shared" si="2"/>
        <v/>
      </c>
    </row>
    <row r="32">
      <c r="A32" s="155" t="s">
        <v>1381</v>
      </c>
      <c r="B32" s="155">
        <v>16167.0</v>
      </c>
      <c r="C32" s="178">
        <v>0.625</v>
      </c>
      <c r="D32" s="158" t="s">
        <v>165</v>
      </c>
      <c r="E32" s="179">
        <v>19877.0</v>
      </c>
      <c r="F32" s="180">
        <v>44531.0</v>
      </c>
      <c r="G32" s="155" t="s">
        <v>122</v>
      </c>
      <c r="H32" s="155" t="s">
        <v>92</v>
      </c>
      <c r="I32" s="155" t="s">
        <v>101</v>
      </c>
      <c r="J32" s="155" t="s">
        <v>166</v>
      </c>
      <c r="K32" s="155"/>
      <c r="L32" s="155" t="s">
        <v>90</v>
      </c>
      <c r="M32" s="155"/>
      <c r="N32" s="155"/>
      <c r="O32" s="155"/>
      <c r="P32" s="155" t="str">
        <f t="shared" si="1"/>
        <v/>
      </c>
      <c r="Q32" s="155" t="str">
        <f t="shared" si="2"/>
        <v/>
      </c>
    </row>
    <row r="33">
      <c r="A33" s="155" t="s">
        <v>1382</v>
      </c>
      <c r="B33" s="155">
        <v>16166.0</v>
      </c>
      <c r="C33" s="178">
        <v>0.625</v>
      </c>
      <c r="D33" s="161" t="s">
        <v>167</v>
      </c>
      <c r="E33" s="179">
        <v>21767.0</v>
      </c>
      <c r="F33" s="180">
        <v>44531.0</v>
      </c>
      <c r="G33" s="155" t="s">
        <v>122</v>
      </c>
      <c r="H33" s="155" t="s">
        <v>92</v>
      </c>
      <c r="I33" s="155" t="s">
        <v>101</v>
      </c>
      <c r="J33" s="155" t="s">
        <v>166</v>
      </c>
      <c r="K33" s="155"/>
      <c r="L33" s="155" t="s">
        <v>90</v>
      </c>
      <c r="M33" s="155"/>
      <c r="N33" s="155"/>
      <c r="O33" s="155"/>
      <c r="P33" s="155" t="str">
        <f t="shared" si="1"/>
        <v/>
      </c>
      <c r="Q33" s="155" t="str">
        <f t="shared" si="2"/>
        <v/>
      </c>
    </row>
    <row r="34">
      <c r="A34" s="155" t="s">
        <v>1383</v>
      </c>
      <c r="B34" s="155">
        <v>15702.0</v>
      </c>
      <c r="C34" s="178">
        <v>0.6458333333333334</v>
      </c>
      <c r="D34" s="158" t="s">
        <v>1384</v>
      </c>
      <c r="E34" s="179">
        <v>25899.0</v>
      </c>
      <c r="F34" s="180">
        <v>44531.0</v>
      </c>
      <c r="G34" s="155" t="s">
        <v>122</v>
      </c>
      <c r="H34" s="155" t="s">
        <v>92</v>
      </c>
      <c r="I34" s="155" t="s">
        <v>93</v>
      </c>
      <c r="J34" s="155" t="s">
        <v>291</v>
      </c>
      <c r="K34" s="155"/>
      <c r="L34" s="155" t="s">
        <v>90</v>
      </c>
      <c r="M34" s="155"/>
      <c r="N34" s="155"/>
      <c r="O34" s="155"/>
      <c r="P34" s="155" t="str">
        <f t="shared" si="1"/>
        <v/>
      </c>
      <c r="Q34" s="155" t="str">
        <f t="shared" si="2"/>
        <v/>
      </c>
    </row>
    <row r="35">
      <c r="A35" s="155" t="s">
        <v>1385</v>
      </c>
      <c r="B35" s="155">
        <v>9878.0</v>
      </c>
      <c r="C35" s="178">
        <v>0.6458333333333334</v>
      </c>
      <c r="D35" s="161" t="s">
        <v>1231</v>
      </c>
      <c r="E35" s="179">
        <v>26966.0</v>
      </c>
      <c r="F35" s="180">
        <v>44531.0</v>
      </c>
      <c r="G35" s="155" t="s">
        <v>122</v>
      </c>
      <c r="H35" s="155" t="s">
        <v>92</v>
      </c>
      <c r="I35" s="155" t="s">
        <v>93</v>
      </c>
      <c r="J35" s="155" t="s">
        <v>179</v>
      </c>
      <c r="K35" s="155"/>
      <c r="L35" s="155" t="s">
        <v>90</v>
      </c>
      <c r="M35" s="155"/>
      <c r="N35" s="155"/>
      <c r="O35" s="155"/>
      <c r="P35" s="155" t="str">
        <f t="shared" si="1"/>
        <v/>
      </c>
      <c r="Q35" s="155" t="str">
        <f t="shared" si="2"/>
        <v/>
      </c>
    </row>
    <row r="36">
      <c r="A36" s="155" t="s">
        <v>1386</v>
      </c>
      <c r="B36" s="155">
        <v>12083.0</v>
      </c>
      <c r="C36" s="178">
        <v>0.6458333333333334</v>
      </c>
      <c r="D36" s="161" t="s">
        <v>951</v>
      </c>
      <c r="E36" s="179">
        <v>22041.0</v>
      </c>
      <c r="F36" s="180">
        <v>44531.0</v>
      </c>
      <c r="G36" s="155" t="s">
        <v>122</v>
      </c>
      <c r="H36" s="155" t="s">
        <v>92</v>
      </c>
      <c r="I36" s="155" t="s">
        <v>101</v>
      </c>
      <c r="J36" s="155" t="s">
        <v>147</v>
      </c>
      <c r="K36" s="155"/>
      <c r="L36" s="155" t="s">
        <v>90</v>
      </c>
      <c r="M36" s="155"/>
      <c r="N36" s="155"/>
      <c r="O36" s="155"/>
      <c r="P36" s="155" t="str">
        <f t="shared" si="1"/>
        <v/>
      </c>
      <c r="Q36" s="155" t="str">
        <f t="shared" si="2"/>
        <v>R</v>
      </c>
    </row>
    <row r="37">
      <c r="A37" s="155" t="s">
        <v>1387</v>
      </c>
      <c r="B37" s="155">
        <v>12577.0</v>
      </c>
      <c r="C37" s="178">
        <v>0.65625</v>
      </c>
      <c r="D37" s="161" t="s">
        <v>1388</v>
      </c>
      <c r="E37" s="179">
        <v>29381.0</v>
      </c>
      <c r="F37" s="180">
        <v>44531.0</v>
      </c>
      <c r="G37" s="155" t="s">
        <v>86</v>
      </c>
      <c r="H37" s="155" t="s">
        <v>87</v>
      </c>
      <c r="I37" s="155" t="s">
        <v>93</v>
      </c>
      <c r="J37" s="155" t="s">
        <v>335</v>
      </c>
      <c r="K37" s="155"/>
      <c r="L37" s="155" t="s">
        <v>90</v>
      </c>
      <c r="M37" s="155"/>
      <c r="N37" s="155"/>
      <c r="O37" s="155"/>
      <c r="P37" s="155" t="str">
        <f t="shared" si="1"/>
        <v/>
      </c>
      <c r="Q37" s="155" t="str">
        <f t="shared" si="2"/>
        <v/>
      </c>
    </row>
    <row r="38">
      <c r="A38" s="155" t="s">
        <v>1389</v>
      </c>
      <c r="B38" s="155">
        <v>15667.0</v>
      </c>
      <c r="C38" s="178">
        <v>0.3125</v>
      </c>
      <c r="D38" s="161" t="s">
        <v>886</v>
      </c>
      <c r="E38" s="179">
        <v>28612.0</v>
      </c>
      <c r="F38" s="180">
        <v>44532.0</v>
      </c>
      <c r="G38" s="155" t="s">
        <v>86</v>
      </c>
      <c r="H38" s="155" t="s">
        <v>87</v>
      </c>
      <c r="I38" s="155" t="s">
        <v>97</v>
      </c>
      <c r="J38" s="155" t="s">
        <v>179</v>
      </c>
      <c r="K38" s="155"/>
      <c r="L38" s="155" t="s">
        <v>90</v>
      </c>
      <c r="M38" s="155"/>
      <c r="N38" s="155"/>
      <c r="O38" s="155"/>
      <c r="P38" s="155" t="str">
        <f t="shared" si="1"/>
        <v/>
      </c>
      <c r="Q38" s="155" t="str">
        <f t="shared" si="2"/>
        <v/>
      </c>
    </row>
    <row r="39">
      <c r="A39" s="155" t="s">
        <v>1390</v>
      </c>
      <c r="B39" s="155">
        <v>14820.0</v>
      </c>
      <c r="C39" s="178">
        <v>0.3229166666666667</v>
      </c>
      <c r="D39" s="161" t="s">
        <v>1391</v>
      </c>
      <c r="E39" s="179">
        <v>35573.0</v>
      </c>
      <c r="F39" s="180">
        <v>44532.0</v>
      </c>
      <c r="G39" s="155" t="s">
        <v>86</v>
      </c>
      <c r="H39" s="155" t="s">
        <v>87</v>
      </c>
      <c r="I39" s="155" t="s">
        <v>97</v>
      </c>
      <c r="J39" s="155" t="s">
        <v>335</v>
      </c>
      <c r="K39" s="155"/>
      <c r="L39" s="155" t="s">
        <v>90</v>
      </c>
      <c r="M39" s="155"/>
      <c r="N39" s="155"/>
      <c r="O39" s="155"/>
      <c r="P39" s="155" t="str">
        <f t="shared" si="1"/>
        <v/>
      </c>
      <c r="Q39" s="155" t="str">
        <f t="shared" si="2"/>
        <v/>
      </c>
    </row>
    <row r="40">
      <c r="A40" s="155" t="s">
        <v>1392</v>
      </c>
      <c r="B40" s="155">
        <v>10607.0</v>
      </c>
      <c r="C40" s="178">
        <v>0.3333333333333333</v>
      </c>
      <c r="D40" s="161" t="s">
        <v>1393</v>
      </c>
      <c r="E40" s="179">
        <v>18965.0</v>
      </c>
      <c r="F40" s="180">
        <v>44532.0</v>
      </c>
      <c r="G40" s="155" t="s">
        <v>86</v>
      </c>
      <c r="H40" s="155" t="s">
        <v>92</v>
      </c>
      <c r="I40" s="155" t="s">
        <v>93</v>
      </c>
      <c r="J40" s="155" t="s">
        <v>164</v>
      </c>
      <c r="K40" s="155"/>
      <c r="L40" s="155" t="s">
        <v>90</v>
      </c>
      <c r="M40" s="155"/>
      <c r="N40" s="155"/>
      <c r="O40" s="155"/>
      <c r="P40" s="155" t="str">
        <f t="shared" si="1"/>
        <v/>
      </c>
      <c r="Q40" s="155" t="str">
        <f t="shared" si="2"/>
        <v/>
      </c>
    </row>
    <row r="41">
      <c r="A41" s="174" t="s">
        <v>1394</v>
      </c>
      <c r="B41" s="174">
        <v>9234.0</v>
      </c>
      <c r="C41" s="175">
        <v>0.3333333333333333</v>
      </c>
      <c r="D41" s="173" t="s">
        <v>1395</v>
      </c>
      <c r="E41" s="176">
        <v>13340.0</v>
      </c>
      <c r="F41" s="177">
        <v>44532.0</v>
      </c>
      <c r="G41" s="174" t="s">
        <v>86</v>
      </c>
      <c r="H41" s="174" t="s">
        <v>92</v>
      </c>
      <c r="I41" s="174" t="s">
        <v>101</v>
      </c>
      <c r="J41" s="174" t="s">
        <v>89</v>
      </c>
      <c r="K41" s="155"/>
      <c r="L41" s="155" t="s">
        <v>90</v>
      </c>
      <c r="M41" s="155"/>
      <c r="N41" s="155"/>
      <c r="O41" s="155"/>
      <c r="P41" s="155" t="str">
        <f t="shared" si="1"/>
        <v/>
      </c>
      <c r="Q41" s="155" t="str">
        <f t="shared" si="2"/>
        <v/>
      </c>
    </row>
    <row r="42">
      <c r="A42" s="174" t="s">
        <v>1396</v>
      </c>
      <c r="B42" s="174">
        <v>15202.0</v>
      </c>
      <c r="C42" s="175">
        <v>0.3541666666666667</v>
      </c>
      <c r="D42" s="173" t="s">
        <v>1397</v>
      </c>
      <c r="E42" s="176">
        <v>28284.0</v>
      </c>
      <c r="F42" s="177">
        <v>44532.0</v>
      </c>
      <c r="G42" s="174" t="s">
        <v>122</v>
      </c>
      <c r="H42" s="174" t="s">
        <v>92</v>
      </c>
      <c r="I42" s="174" t="s">
        <v>101</v>
      </c>
      <c r="J42" s="174" t="s">
        <v>154</v>
      </c>
      <c r="K42" s="155"/>
      <c r="L42" s="155" t="s">
        <v>90</v>
      </c>
      <c r="M42" s="155"/>
      <c r="N42" s="155"/>
      <c r="O42" s="155"/>
      <c r="P42" s="155" t="str">
        <f t="shared" si="1"/>
        <v/>
      </c>
      <c r="Q42" s="155" t="str">
        <f t="shared" si="2"/>
        <v/>
      </c>
    </row>
    <row r="43">
      <c r="A43" s="174" t="s">
        <v>1398</v>
      </c>
      <c r="B43" s="174">
        <v>16388.0</v>
      </c>
      <c r="C43" s="175">
        <v>0.375</v>
      </c>
      <c r="D43" s="173" t="s">
        <v>1045</v>
      </c>
      <c r="E43" s="176">
        <v>15830.0</v>
      </c>
      <c r="F43" s="177">
        <v>44532.0</v>
      </c>
      <c r="G43" s="174" t="s">
        <v>122</v>
      </c>
      <c r="H43" s="174" t="s">
        <v>92</v>
      </c>
      <c r="I43" s="174" t="s">
        <v>101</v>
      </c>
      <c r="J43" s="174" t="s">
        <v>358</v>
      </c>
      <c r="K43" s="155"/>
      <c r="L43" s="181" t="s">
        <v>90</v>
      </c>
      <c r="M43" s="155"/>
      <c r="N43" s="155"/>
      <c r="O43" s="155"/>
      <c r="P43" s="155" t="str">
        <f t="shared" si="1"/>
        <v/>
      </c>
      <c r="Q43" s="155" t="str">
        <f t="shared" si="2"/>
        <v/>
      </c>
    </row>
    <row r="44">
      <c r="A44" s="174" t="s">
        <v>1399</v>
      </c>
      <c r="B44" s="174">
        <v>9630.0</v>
      </c>
      <c r="C44" s="175">
        <v>0.3854166666666667</v>
      </c>
      <c r="D44" s="173" t="s">
        <v>1400</v>
      </c>
      <c r="E44" s="176">
        <v>26628.0</v>
      </c>
      <c r="F44" s="177">
        <v>44532.0</v>
      </c>
      <c r="G44" s="174" t="s">
        <v>122</v>
      </c>
      <c r="H44" s="174" t="s">
        <v>92</v>
      </c>
      <c r="I44" s="174" t="s">
        <v>101</v>
      </c>
      <c r="J44" s="174" t="s">
        <v>147</v>
      </c>
      <c r="K44" s="155"/>
      <c r="L44" s="155" t="s">
        <v>90</v>
      </c>
      <c r="M44" s="155"/>
      <c r="N44" s="155"/>
      <c r="O44" s="155"/>
      <c r="P44" s="155" t="str">
        <f t="shared" si="1"/>
        <v/>
      </c>
      <c r="Q44" s="155" t="str">
        <f t="shared" si="2"/>
        <v/>
      </c>
    </row>
    <row r="45">
      <c r="A45" s="174" t="s">
        <v>1401</v>
      </c>
      <c r="B45" s="174">
        <v>12884.0</v>
      </c>
      <c r="C45" s="175">
        <v>0.3958333333333333</v>
      </c>
      <c r="D45" s="173" t="s">
        <v>1402</v>
      </c>
      <c r="E45" s="176">
        <v>25501.0</v>
      </c>
      <c r="F45" s="177">
        <v>44532.0</v>
      </c>
      <c r="G45" s="174" t="s">
        <v>122</v>
      </c>
      <c r="H45" s="174" t="s">
        <v>92</v>
      </c>
      <c r="I45" s="174" t="s">
        <v>93</v>
      </c>
      <c r="J45" s="174" t="s">
        <v>577</v>
      </c>
      <c r="K45" s="155"/>
      <c r="L45" s="155" t="s">
        <v>90</v>
      </c>
      <c r="M45" s="155"/>
      <c r="N45" s="155"/>
      <c r="O45" s="155"/>
      <c r="P45" s="155" t="str">
        <f t="shared" si="1"/>
        <v/>
      </c>
      <c r="Q45" s="155" t="str">
        <f t="shared" si="2"/>
        <v/>
      </c>
    </row>
    <row r="46">
      <c r="A46" s="174" t="s">
        <v>1403</v>
      </c>
      <c r="B46" s="174">
        <v>12197.0</v>
      </c>
      <c r="C46" s="175">
        <v>0.4270833333333333</v>
      </c>
      <c r="D46" s="173" t="s">
        <v>682</v>
      </c>
      <c r="E46" s="176">
        <v>20786.0</v>
      </c>
      <c r="F46" s="177">
        <v>44532.0</v>
      </c>
      <c r="G46" s="174" t="s">
        <v>122</v>
      </c>
      <c r="H46" s="174" t="s">
        <v>87</v>
      </c>
      <c r="I46" s="174" t="s">
        <v>97</v>
      </c>
      <c r="J46" s="174" t="s">
        <v>102</v>
      </c>
      <c r="K46" s="155"/>
      <c r="L46" s="155" t="s">
        <v>90</v>
      </c>
      <c r="M46" s="155"/>
      <c r="N46" s="155"/>
      <c r="O46" s="155"/>
      <c r="P46" s="155" t="str">
        <f t="shared" si="1"/>
        <v/>
      </c>
      <c r="Q46" s="155" t="str">
        <f t="shared" si="2"/>
        <v/>
      </c>
    </row>
    <row r="47">
      <c r="A47" s="174" t="s">
        <v>1404</v>
      </c>
      <c r="B47" s="174">
        <v>17384.0</v>
      </c>
      <c r="C47" s="175">
        <v>0.4270833333333333</v>
      </c>
      <c r="D47" s="173" t="s">
        <v>1405</v>
      </c>
      <c r="E47" s="176">
        <v>19907.0</v>
      </c>
      <c r="F47" s="177">
        <v>44532.0</v>
      </c>
      <c r="G47" s="174" t="s">
        <v>122</v>
      </c>
      <c r="H47" s="174" t="s">
        <v>87</v>
      </c>
      <c r="I47" s="174" t="s">
        <v>88</v>
      </c>
      <c r="J47" s="174" t="s">
        <v>89</v>
      </c>
      <c r="K47" s="155"/>
      <c r="L47" s="155" t="s">
        <v>90</v>
      </c>
      <c r="M47" s="155"/>
      <c r="N47" s="155"/>
      <c r="O47" s="155"/>
      <c r="P47" s="155" t="str">
        <f t="shared" si="1"/>
        <v/>
      </c>
      <c r="Q47" s="155" t="str">
        <f t="shared" si="2"/>
        <v/>
      </c>
    </row>
    <row r="48">
      <c r="A48" s="155" t="s">
        <v>1406</v>
      </c>
      <c r="B48" s="155">
        <v>13023.0</v>
      </c>
      <c r="C48" s="171">
        <v>0.4479166666666667</v>
      </c>
      <c r="D48" s="173" t="s">
        <v>764</v>
      </c>
      <c r="E48" s="172">
        <v>11936.0</v>
      </c>
      <c r="F48" s="172">
        <v>44532.0</v>
      </c>
      <c r="G48" s="155" t="s">
        <v>122</v>
      </c>
      <c r="H48" s="155" t="s">
        <v>87</v>
      </c>
      <c r="I48" s="155" t="s">
        <v>88</v>
      </c>
      <c r="J48" s="155" t="s">
        <v>89</v>
      </c>
      <c r="K48" s="155"/>
      <c r="L48" s="155" t="s">
        <v>90</v>
      </c>
      <c r="M48" s="155"/>
      <c r="N48" s="155"/>
      <c r="O48" s="155"/>
      <c r="P48" s="155" t="str">
        <f t="shared" si="1"/>
        <v/>
      </c>
      <c r="Q48" s="155" t="str">
        <f t="shared" si="2"/>
        <v/>
      </c>
    </row>
    <row r="49">
      <c r="A49" s="155" t="s">
        <v>1407</v>
      </c>
      <c r="B49" s="155">
        <v>16117.0</v>
      </c>
      <c r="C49" s="171">
        <v>0.4583333333333333</v>
      </c>
      <c r="D49" s="161" t="s">
        <v>1408</v>
      </c>
      <c r="E49" s="172">
        <v>21870.0</v>
      </c>
      <c r="F49" s="172">
        <v>44532.0</v>
      </c>
      <c r="G49" s="155" t="s">
        <v>86</v>
      </c>
      <c r="H49" s="155" t="s">
        <v>87</v>
      </c>
      <c r="I49" s="155" t="s">
        <v>97</v>
      </c>
      <c r="J49" s="155" t="s">
        <v>94</v>
      </c>
      <c r="K49" s="155"/>
      <c r="L49" s="155" t="s">
        <v>90</v>
      </c>
      <c r="M49" s="155"/>
      <c r="N49" s="155"/>
      <c r="O49" s="155"/>
      <c r="P49" s="155" t="str">
        <f t="shared" si="1"/>
        <v/>
      </c>
      <c r="Q49" s="155" t="str">
        <f t="shared" si="2"/>
        <v/>
      </c>
    </row>
    <row r="50">
      <c r="A50" s="155" t="s">
        <v>1409</v>
      </c>
      <c r="B50" s="155">
        <v>14738.0</v>
      </c>
      <c r="C50" s="171">
        <v>0.46875</v>
      </c>
      <c r="D50" s="161" t="s">
        <v>1051</v>
      </c>
      <c r="E50" s="172">
        <v>23696.0</v>
      </c>
      <c r="F50" s="172">
        <v>44532.0</v>
      </c>
      <c r="G50" s="155" t="s">
        <v>122</v>
      </c>
      <c r="H50" s="155" t="s">
        <v>92</v>
      </c>
      <c r="I50" s="155" t="s">
        <v>101</v>
      </c>
      <c r="J50" s="155" t="s">
        <v>137</v>
      </c>
      <c r="K50" s="155"/>
      <c r="L50" s="155" t="s">
        <v>90</v>
      </c>
      <c r="M50" s="155"/>
      <c r="N50" s="155"/>
      <c r="O50" s="155"/>
      <c r="P50" s="155" t="str">
        <f t="shared" si="1"/>
        <v/>
      </c>
      <c r="Q50" s="155" t="str">
        <f t="shared" si="2"/>
        <v/>
      </c>
    </row>
    <row r="51">
      <c r="A51" s="155" t="s">
        <v>1410</v>
      </c>
      <c r="B51" s="155">
        <v>17559.0</v>
      </c>
      <c r="C51" s="171">
        <v>0.46875</v>
      </c>
      <c r="D51" s="161" t="s">
        <v>1411</v>
      </c>
      <c r="E51" s="172">
        <v>19216.0</v>
      </c>
      <c r="F51" s="172">
        <v>44532.0</v>
      </c>
      <c r="G51" s="155" t="s">
        <v>96</v>
      </c>
      <c r="H51" s="155" t="s">
        <v>87</v>
      </c>
      <c r="I51" s="155" t="s">
        <v>88</v>
      </c>
      <c r="J51" s="155" t="s">
        <v>89</v>
      </c>
      <c r="K51" s="155"/>
      <c r="L51" s="155" t="s">
        <v>90</v>
      </c>
      <c r="M51" s="155"/>
      <c r="N51" s="155"/>
      <c r="O51" s="155"/>
      <c r="P51" s="155" t="str">
        <f t="shared" si="1"/>
        <v/>
      </c>
      <c r="Q51" s="155" t="str">
        <f t="shared" si="2"/>
        <v/>
      </c>
    </row>
    <row r="52">
      <c r="A52" s="155" t="s">
        <v>1412</v>
      </c>
      <c r="B52" s="155">
        <v>13370.0</v>
      </c>
      <c r="C52" s="171">
        <v>0.4791666666666667</v>
      </c>
      <c r="D52" s="173" t="s">
        <v>1413</v>
      </c>
      <c r="E52" s="172">
        <v>35860.0</v>
      </c>
      <c r="F52" s="172">
        <v>44532.0</v>
      </c>
      <c r="G52" s="155" t="s">
        <v>86</v>
      </c>
      <c r="H52" s="155" t="s">
        <v>87</v>
      </c>
      <c r="I52" s="155" t="s">
        <v>97</v>
      </c>
      <c r="J52" s="155" t="s">
        <v>247</v>
      </c>
      <c r="K52" s="155"/>
      <c r="L52" s="155" t="s">
        <v>90</v>
      </c>
      <c r="M52" s="155"/>
      <c r="N52" s="155"/>
      <c r="O52" s="155"/>
      <c r="P52" s="155" t="str">
        <f t="shared" si="1"/>
        <v/>
      </c>
      <c r="Q52" s="155" t="str">
        <f t="shared" si="2"/>
        <v/>
      </c>
    </row>
    <row r="53">
      <c r="A53" s="155" t="s">
        <v>1414</v>
      </c>
      <c r="B53" s="155">
        <v>12659.0</v>
      </c>
      <c r="C53" s="171">
        <v>0.4895833333333333</v>
      </c>
      <c r="D53" s="161" t="s">
        <v>1415</v>
      </c>
      <c r="E53" s="172">
        <v>32702.0</v>
      </c>
      <c r="F53" s="172">
        <v>44532.0</v>
      </c>
      <c r="G53" s="155" t="s">
        <v>122</v>
      </c>
      <c r="H53" s="155" t="s">
        <v>87</v>
      </c>
      <c r="I53" s="155" t="s">
        <v>97</v>
      </c>
      <c r="J53" s="155" t="s">
        <v>179</v>
      </c>
      <c r="K53" s="155"/>
      <c r="L53" s="155" t="s">
        <v>90</v>
      </c>
      <c r="M53" s="155"/>
      <c r="N53" s="155"/>
      <c r="O53" s="155"/>
      <c r="P53" s="155" t="str">
        <f t="shared" si="1"/>
        <v/>
      </c>
      <c r="Q53" s="155" t="str">
        <f t="shared" si="2"/>
        <v/>
      </c>
    </row>
    <row r="54">
      <c r="A54" s="155" t="s">
        <v>1416</v>
      </c>
      <c r="B54" s="155">
        <v>12309.0</v>
      </c>
      <c r="C54" s="171">
        <v>0.4895833333333333</v>
      </c>
      <c r="D54" s="173" t="s">
        <v>695</v>
      </c>
      <c r="E54" s="172">
        <v>16897.0</v>
      </c>
      <c r="F54" s="172">
        <v>44532.0</v>
      </c>
      <c r="G54" s="155" t="s">
        <v>86</v>
      </c>
      <c r="H54" s="155" t="s">
        <v>87</v>
      </c>
      <c r="I54" s="155" t="s">
        <v>97</v>
      </c>
      <c r="J54" s="155" t="s">
        <v>147</v>
      </c>
      <c r="K54" s="155"/>
      <c r="L54" s="155" t="s">
        <v>90</v>
      </c>
      <c r="M54" s="155"/>
      <c r="N54" s="155"/>
      <c r="O54" s="155"/>
      <c r="P54" s="155" t="str">
        <f t="shared" si="1"/>
        <v/>
      </c>
      <c r="Q54" s="155" t="str">
        <f t="shared" si="2"/>
        <v/>
      </c>
    </row>
    <row r="55">
      <c r="A55" s="155" t="s">
        <v>1417</v>
      </c>
      <c r="B55" s="155">
        <v>14643.0</v>
      </c>
      <c r="C55" s="171">
        <v>0.5416666666666666</v>
      </c>
      <c r="D55" s="161" t="s">
        <v>1418</v>
      </c>
      <c r="E55" s="172">
        <v>23890.0</v>
      </c>
      <c r="F55" s="172">
        <v>44532.0</v>
      </c>
      <c r="G55" s="155" t="s">
        <v>122</v>
      </c>
      <c r="H55" s="155" t="s">
        <v>92</v>
      </c>
      <c r="I55" s="155" t="s">
        <v>101</v>
      </c>
      <c r="J55" s="155" t="s">
        <v>174</v>
      </c>
      <c r="K55" s="155"/>
      <c r="L55" s="155" t="s">
        <v>90</v>
      </c>
      <c r="M55" s="155"/>
      <c r="N55" s="155"/>
      <c r="O55" s="155"/>
      <c r="P55" s="155" t="str">
        <f t="shared" si="1"/>
        <v/>
      </c>
      <c r="Q55" s="155" t="str">
        <f t="shared" si="2"/>
        <v>R</v>
      </c>
    </row>
    <row r="56">
      <c r="A56" s="155" t="s">
        <v>1419</v>
      </c>
      <c r="B56" s="155">
        <v>15244.0</v>
      </c>
      <c r="C56" s="171">
        <v>0.5520833333333334</v>
      </c>
      <c r="D56" s="161" t="s">
        <v>220</v>
      </c>
      <c r="E56" s="172">
        <v>22139.0</v>
      </c>
      <c r="F56" s="172">
        <v>44532.0</v>
      </c>
      <c r="G56" s="155" t="s">
        <v>122</v>
      </c>
      <c r="H56" s="155" t="s">
        <v>87</v>
      </c>
      <c r="I56" s="155" t="s">
        <v>97</v>
      </c>
      <c r="J56" s="155" t="s">
        <v>221</v>
      </c>
      <c r="K56" s="155"/>
      <c r="L56" s="155" t="s">
        <v>90</v>
      </c>
      <c r="M56" s="155"/>
      <c r="N56" s="155"/>
      <c r="O56" s="155"/>
      <c r="P56" s="155" t="str">
        <f t="shared" si="1"/>
        <v/>
      </c>
      <c r="Q56" s="155" t="str">
        <f t="shared" si="2"/>
        <v/>
      </c>
    </row>
    <row r="57">
      <c r="A57" s="155" t="s">
        <v>1420</v>
      </c>
      <c r="B57" s="155">
        <v>15233.0</v>
      </c>
      <c r="C57" s="171">
        <v>0.5625</v>
      </c>
      <c r="D57" s="161" t="s">
        <v>1421</v>
      </c>
      <c r="E57" s="172">
        <v>8763.0</v>
      </c>
      <c r="F57" s="172">
        <v>44532.0</v>
      </c>
      <c r="G57" s="155" t="s">
        <v>86</v>
      </c>
      <c r="H57" s="155" t="s">
        <v>87</v>
      </c>
      <c r="I57" s="155" t="s">
        <v>97</v>
      </c>
      <c r="J57" s="155" t="s">
        <v>89</v>
      </c>
      <c r="K57" s="155"/>
      <c r="L57" s="155" t="s">
        <v>90</v>
      </c>
      <c r="M57" s="155"/>
      <c r="N57" s="155"/>
      <c r="O57" s="155"/>
      <c r="P57" s="155" t="str">
        <f t="shared" si="1"/>
        <v/>
      </c>
      <c r="Q57" s="155" t="str">
        <f t="shared" si="2"/>
        <v/>
      </c>
    </row>
    <row r="58">
      <c r="A58" s="155" t="s">
        <v>1422</v>
      </c>
      <c r="B58" s="155">
        <v>11761.0</v>
      </c>
      <c r="C58" s="171">
        <v>0.5625</v>
      </c>
      <c r="D58" s="161" t="s">
        <v>1289</v>
      </c>
      <c r="E58" s="172">
        <v>32726.0</v>
      </c>
      <c r="F58" s="172">
        <v>44532.0</v>
      </c>
      <c r="G58" s="155" t="s">
        <v>86</v>
      </c>
      <c r="H58" s="155" t="s">
        <v>92</v>
      </c>
      <c r="I58" s="155" t="s">
        <v>93</v>
      </c>
      <c r="J58" s="155" t="s">
        <v>174</v>
      </c>
      <c r="K58" s="155"/>
      <c r="L58" s="155" t="s">
        <v>90</v>
      </c>
      <c r="M58" s="155"/>
      <c r="N58" s="155"/>
      <c r="O58" s="155"/>
      <c r="P58" s="155" t="str">
        <f t="shared" si="1"/>
        <v/>
      </c>
      <c r="Q58" s="155" t="str">
        <f t="shared" si="2"/>
        <v/>
      </c>
    </row>
    <row r="59">
      <c r="A59" s="155" t="s">
        <v>1423</v>
      </c>
      <c r="B59" s="155">
        <v>11830.0</v>
      </c>
      <c r="C59" s="171">
        <v>0.5833333333333334</v>
      </c>
      <c r="D59" s="161" t="s">
        <v>1424</v>
      </c>
      <c r="E59" s="172">
        <v>28760.0</v>
      </c>
      <c r="F59" s="172">
        <v>44532.0</v>
      </c>
      <c r="G59" s="155" t="s">
        <v>122</v>
      </c>
      <c r="H59" s="155" t="s">
        <v>87</v>
      </c>
      <c r="I59" s="155" t="s">
        <v>97</v>
      </c>
      <c r="J59" s="155" t="s">
        <v>137</v>
      </c>
      <c r="K59" s="155"/>
      <c r="L59" s="155" t="s">
        <v>90</v>
      </c>
      <c r="M59" s="155"/>
      <c r="N59" s="155"/>
      <c r="O59" s="155"/>
      <c r="P59" s="155" t="str">
        <f t="shared" si="1"/>
        <v/>
      </c>
      <c r="Q59" s="155" t="str">
        <f t="shared" si="2"/>
        <v/>
      </c>
    </row>
    <row r="60">
      <c r="A60" s="174" t="s">
        <v>1425</v>
      </c>
      <c r="B60" s="174">
        <v>17569.0</v>
      </c>
      <c r="C60" s="175">
        <v>0.6145833333333334</v>
      </c>
      <c r="D60" s="173" t="s">
        <v>1426</v>
      </c>
      <c r="E60" s="176">
        <v>24274.0</v>
      </c>
      <c r="F60" s="177">
        <v>44532.0</v>
      </c>
      <c r="G60" s="174" t="s">
        <v>96</v>
      </c>
      <c r="H60" s="174" t="s">
        <v>87</v>
      </c>
      <c r="I60" s="174" t="s">
        <v>88</v>
      </c>
      <c r="J60" s="174" t="s">
        <v>89</v>
      </c>
      <c r="K60" s="155"/>
      <c r="L60" s="155" t="s">
        <v>90</v>
      </c>
      <c r="M60" s="155"/>
      <c r="N60" s="155"/>
      <c r="O60" s="155"/>
      <c r="P60" s="155" t="str">
        <f t="shared" si="1"/>
        <v/>
      </c>
      <c r="Q60" s="155" t="str">
        <f t="shared" si="2"/>
        <v/>
      </c>
    </row>
    <row r="61">
      <c r="A61" s="174" t="s">
        <v>1427</v>
      </c>
      <c r="B61" s="174">
        <v>12662.0</v>
      </c>
      <c r="C61" s="175">
        <v>0.625</v>
      </c>
      <c r="D61" s="173" t="s">
        <v>475</v>
      </c>
      <c r="E61" s="176">
        <v>25947.0</v>
      </c>
      <c r="F61" s="177">
        <v>44532.0</v>
      </c>
      <c r="G61" s="174" t="s">
        <v>122</v>
      </c>
      <c r="H61" s="174" t="s">
        <v>92</v>
      </c>
      <c r="I61" s="174" t="s">
        <v>101</v>
      </c>
      <c r="J61" s="174" t="s">
        <v>174</v>
      </c>
      <c r="K61" s="155"/>
      <c r="L61" s="155" t="s">
        <v>90</v>
      </c>
      <c r="M61" s="155"/>
      <c r="N61" s="155"/>
      <c r="O61" s="155"/>
      <c r="P61" s="155" t="str">
        <f t="shared" si="1"/>
        <v/>
      </c>
      <c r="Q61" s="155" t="str">
        <f t="shared" si="2"/>
        <v/>
      </c>
    </row>
    <row r="62">
      <c r="A62" s="155" t="s">
        <v>1428</v>
      </c>
      <c r="B62" s="155">
        <v>12704.0</v>
      </c>
      <c r="C62" s="171">
        <v>0.625</v>
      </c>
      <c r="D62" s="161" t="s">
        <v>1429</v>
      </c>
      <c r="E62" s="172">
        <v>26124.0</v>
      </c>
      <c r="F62" s="172">
        <v>44532.0</v>
      </c>
      <c r="G62" s="155" t="s">
        <v>86</v>
      </c>
      <c r="H62" s="155" t="s">
        <v>92</v>
      </c>
      <c r="I62" s="155" t="s">
        <v>93</v>
      </c>
      <c r="J62" s="155" t="s">
        <v>166</v>
      </c>
      <c r="K62" s="155"/>
      <c r="L62" s="155" t="s">
        <v>90</v>
      </c>
      <c r="M62" s="155"/>
      <c r="N62" s="155"/>
      <c r="O62" s="155"/>
      <c r="P62" s="155" t="str">
        <f t="shared" si="1"/>
        <v/>
      </c>
      <c r="Q62" s="155" t="str">
        <f t="shared" si="2"/>
        <v/>
      </c>
    </row>
    <row r="63">
      <c r="A63" s="155" t="s">
        <v>1430</v>
      </c>
      <c r="B63" s="155">
        <v>13383.0</v>
      </c>
      <c r="C63" s="171">
        <v>0.6458333333333334</v>
      </c>
      <c r="D63" s="161" t="s">
        <v>1431</v>
      </c>
      <c r="E63" s="172">
        <v>27079.0</v>
      </c>
      <c r="F63" s="172">
        <v>44532.0</v>
      </c>
      <c r="G63" s="155" t="s">
        <v>86</v>
      </c>
      <c r="H63" s="155" t="s">
        <v>92</v>
      </c>
      <c r="I63" s="155" t="s">
        <v>93</v>
      </c>
      <c r="J63" s="155" t="s">
        <v>154</v>
      </c>
      <c r="K63" s="155"/>
      <c r="L63" s="155" t="s">
        <v>90</v>
      </c>
      <c r="M63" s="155"/>
      <c r="N63" s="155"/>
      <c r="O63" s="155"/>
      <c r="P63" s="155" t="str">
        <f t="shared" si="1"/>
        <v/>
      </c>
      <c r="Q63" s="155" t="str">
        <f t="shared" si="2"/>
        <v/>
      </c>
    </row>
    <row r="64">
      <c r="A64" s="155" t="s">
        <v>1432</v>
      </c>
      <c r="B64" s="155">
        <v>15544.0</v>
      </c>
      <c r="C64" s="171">
        <v>0.6458333333333334</v>
      </c>
      <c r="D64" s="161" t="s">
        <v>1433</v>
      </c>
      <c r="E64" s="172">
        <v>33593.0</v>
      </c>
      <c r="F64" s="172">
        <v>44532.0</v>
      </c>
      <c r="G64" s="155" t="s">
        <v>86</v>
      </c>
      <c r="H64" s="155" t="s">
        <v>92</v>
      </c>
      <c r="I64" s="155" t="s">
        <v>93</v>
      </c>
      <c r="J64" s="155" t="s">
        <v>335</v>
      </c>
      <c r="K64" s="155"/>
      <c r="L64" s="155" t="s">
        <v>90</v>
      </c>
      <c r="M64" s="155"/>
      <c r="N64" s="155"/>
      <c r="O64" s="155"/>
      <c r="P64" s="155" t="str">
        <f t="shared" si="1"/>
        <v/>
      </c>
      <c r="Q64" s="155" t="str">
        <f t="shared" si="2"/>
        <v/>
      </c>
    </row>
    <row r="65">
      <c r="A65" s="155" t="s">
        <v>1434</v>
      </c>
      <c r="B65" s="155">
        <v>14751.0</v>
      </c>
      <c r="C65" s="171">
        <v>0.6458333333333334</v>
      </c>
      <c r="D65" s="161" t="s">
        <v>1435</v>
      </c>
      <c r="E65" s="172">
        <v>19187.0</v>
      </c>
      <c r="F65" s="172">
        <v>44532.0</v>
      </c>
      <c r="G65" s="155" t="s">
        <v>122</v>
      </c>
      <c r="H65" s="155" t="s">
        <v>87</v>
      </c>
      <c r="I65" s="155" t="s">
        <v>88</v>
      </c>
      <c r="J65" s="155" t="s">
        <v>89</v>
      </c>
      <c r="K65" s="155"/>
      <c r="L65" s="155" t="s">
        <v>90</v>
      </c>
      <c r="M65" s="155"/>
      <c r="N65" s="155"/>
      <c r="O65" s="155"/>
      <c r="P65" s="155" t="str">
        <f t="shared" si="1"/>
        <v/>
      </c>
      <c r="Q65" s="155" t="str">
        <f t="shared" si="2"/>
        <v/>
      </c>
    </row>
    <row r="66">
      <c r="A66" s="155" t="s">
        <v>1436</v>
      </c>
      <c r="B66" s="155">
        <v>10754.0</v>
      </c>
      <c r="C66" s="171">
        <v>0.3333333333333333</v>
      </c>
      <c r="D66" s="161" t="s">
        <v>1437</v>
      </c>
      <c r="E66" s="172">
        <v>31027.0</v>
      </c>
      <c r="F66" s="172">
        <v>44533.0</v>
      </c>
      <c r="G66" s="155" t="s">
        <v>86</v>
      </c>
      <c r="H66" s="155" t="s">
        <v>92</v>
      </c>
      <c r="I66" s="155" t="s">
        <v>101</v>
      </c>
      <c r="J66" s="155" t="s">
        <v>335</v>
      </c>
      <c r="K66" s="155"/>
      <c r="L66" s="155" t="s">
        <v>90</v>
      </c>
      <c r="M66" s="155"/>
      <c r="N66" s="155"/>
      <c r="O66" s="155"/>
      <c r="P66" s="155" t="str">
        <f t="shared" si="1"/>
        <v/>
      </c>
      <c r="Q66" s="155" t="str">
        <f t="shared" si="2"/>
        <v/>
      </c>
    </row>
    <row r="67">
      <c r="A67" s="155" t="s">
        <v>1438</v>
      </c>
      <c r="B67" s="155">
        <v>11839.0</v>
      </c>
      <c r="C67" s="171">
        <v>0.3645833333333333</v>
      </c>
      <c r="D67" s="161" t="s">
        <v>1439</v>
      </c>
      <c r="E67" s="172">
        <v>21503.0</v>
      </c>
      <c r="F67" s="172">
        <v>44533.0</v>
      </c>
      <c r="G67" s="155" t="s">
        <v>86</v>
      </c>
      <c r="H67" s="155" t="s">
        <v>92</v>
      </c>
      <c r="I67" s="155" t="s">
        <v>101</v>
      </c>
      <c r="J67" s="155" t="s">
        <v>147</v>
      </c>
      <c r="K67" s="155"/>
      <c r="L67" s="155" t="s">
        <v>90</v>
      </c>
      <c r="M67" s="155"/>
      <c r="N67" s="155"/>
      <c r="O67" s="155"/>
      <c r="P67" s="155" t="str">
        <f t="shared" si="1"/>
        <v/>
      </c>
      <c r="Q67" s="155" t="str">
        <f t="shared" si="2"/>
        <v/>
      </c>
    </row>
    <row r="68">
      <c r="A68" s="155" t="s">
        <v>1440</v>
      </c>
      <c r="B68" s="155">
        <v>14702.0</v>
      </c>
      <c r="C68" s="171">
        <v>0.3645833333333333</v>
      </c>
      <c r="D68" s="161" t="s">
        <v>1441</v>
      </c>
      <c r="E68" s="172">
        <v>19745.0</v>
      </c>
      <c r="F68" s="172">
        <v>44533.0</v>
      </c>
      <c r="G68" s="155" t="s">
        <v>86</v>
      </c>
      <c r="H68" s="155" t="s">
        <v>92</v>
      </c>
      <c r="I68" s="155" t="s">
        <v>101</v>
      </c>
      <c r="J68" s="155" t="s">
        <v>102</v>
      </c>
      <c r="K68" s="155"/>
      <c r="L68" s="155" t="s">
        <v>90</v>
      </c>
      <c r="M68" s="155"/>
      <c r="N68" s="155"/>
      <c r="O68" s="155"/>
      <c r="P68" s="155" t="str">
        <f t="shared" si="1"/>
        <v/>
      </c>
      <c r="Q68" s="155" t="str">
        <f t="shared" si="2"/>
        <v/>
      </c>
    </row>
    <row r="69">
      <c r="A69" s="155" t="s">
        <v>1442</v>
      </c>
      <c r="B69" s="155">
        <v>14152.0</v>
      </c>
      <c r="C69" s="171">
        <v>0.375</v>
      </c>
      <c r="D69" s="161" t="s">
        <v>864</v>
      </c>
      <c r="E69" s="172">
        <v>25368.0</v>
      </c>
      <c r="F69" s="172">
        <v>44533.0</v>
      </c>
      <c r="G69" s="155" t="s">
        <v>86</v>
      </c>
      <c r="H69" s="155" t="s">
        <v>87</v>
      </c>
      <c r="I69" s="155" t="s">
        <v>97</v>
      </c>
      <c r="J69" s="155" t="s">
        <v>174</v>
      </c>
      <c r="K69" s="155"/>
      <c r="L69" s="155" t="s">
        <v>90</v>
      </c>
      <c r="M69" s="155"/>
      <c r="N69" s="155"/>
      <c r="O69" s="155"/>
      <c r="P69" s="155" t="str">
        <f t="shared" si="1"/>
        <v/>
      </c>
      <c r="Q69" s="155" t="str">
        <f t="shared" si="2"/>
        <v/>
      </c>
    </row>
    <row r="70">
      <c r="A70" s="155" t="s">
        <v>1443</v>
      </c>
      <c r="B70" s="155">
        <v>15643.0</v>
      </c>
      <c r="C70" s="171">
        <v>0.3854166666666667</v>
      </c>
      <c r="D70" s="161" t="s">
        <v>1249</v>
      </c>
      <c r="E70" s="172">
        <v>26218.0</v>
      </c>
      <c r="F70" s="172">
        <v>44533.0</v>
      </c>
      <c r="G70" s="155" t="s">
        <v>122</v>
      </c>
      <c r="H70" s="155" t="s">
        <v>92</v>
      </c>
      <c r="I70" s="155" t="s">
        <v>101</v>
      </c>
      <c r="J70" s="155" t="s">
        <v>131</v>
      </c>
      <c r="K70" s="155"/>
      <c r="L70" s="155" t="s">
        <v>90</v>
      </c>
      <c r="M70" s="155"/>
      <c r="N70" s="155"/>
      <c r="O70" s="155"/>
      <c r="P70" s="155" t="str">
        <f t="shared" si="1"/>
        <v/>
      </c>
      <c r="Q70" s="155" t="str">
        <f t="shared" si="2"/>
        <v/>
      </c>
    </row>
    <row r="71">
      <c r="A71" s="155" t="s">
        <v>1444</v>
      </c>
      <c r="B71" s="155">
        <v>9303.0</v>
      </c>
      <c r="C71" s="171">
        <v>0.3958333333333333</v>
      </c>
      <c r="D71" s="161" t="s">
        <v>1445</v>
      </c>
      <c r="E71" s="172">
        <v>21908.0</v>
      </c>
      <c r="F71" s="172">
        <v>44533.0</v>
      </c>
      <c r="G71" s="155" t="s">
        <v>86</v>
      </c>
      <c r="H71" s="155" t="s">
        <v>87</v>
      </c>
      <c r="I71" s="155" t="s">
        <v>97</v>
      </c>
      <c r="J71" s="155" t="s">
        <v>98</v>
      </c>
      <c r="K71" s="155"/>
      <c r="L71" s="155" t="s">
        <v>90</v>
      </c>
      <c r="M71" s="155"/>
      <c r="N71" s="155"/>
      <c r="O71" s="155"/>
      <c r="P71" s="155" t="str">
        <f t="shared" si="1"/>
        <v/>
      </c>
      <c r="Q71" s="155" t="str">
        <f t="shared" si="2"/>
        <v/>
      </c>
    </row>
    <row r="72">
      <c r="A72" s="155" t="s">
        <v>1446</v>
      </c>
      <c r="B72" s="155">
        <v>11571.0</v>
      </c>
      <c r="C72" s="171">
        <v>0.3958333333333333</v>
      </c>
      <c r="D72" s="161" t="s">
        <v>937</v>
      </c>
      <c r="E72" s="172">
        <v>8669.0</v>
      </c>
      <c r="F72" s="172">
        <v>44533.0</v>
      </c>
      <c r="G72" s="155" t="s">
        <v>122</v>
      </c>
      <c r="H72" s="155" t="s">
        <v>87</v>
      </c>
      <c r="I72" s="155" t="s">
        <v>88</v>
      </c>
      <c r="J72" s="155" t="s">
        <v>89</v>
      </c>
      <c r="K72" s="155"/>
      <c r="L72" s="155" t="s">
        <v>90</v>
      </c>
      <c r="M72" s="155"/>
      <c r="N72" s="155"/>
      <c r="O72" s="155"/>
      <c r="P72" s="155" t="str">
        <f t="shared" si="1"/>
        <v/>
      </c>
      <c r="Q72" s="155" t="str">
        <f t="shared" si="2"/>
        <v/>
      </c>
    </row>
    <row r="73">
      <c r="A73" s="155" t="s">
        <v>1447</v>
      </c>
      <c r="B73" s="155" t="s">
        <v>1448</v>
      </c>
      <c r="C73" s="171">
        <v>0.5833333333333334</v>
      </c>
      <c r="D73" s="161" t="s">
        <v>1449</v>
      </c>
      <c r="E73" s="172">
        <v>27198.0</v>
      </c>
      <c r="F73" s="172">
        <v>44533.0</v>
      </c>
      <c r="G73" s="155" t="s">
        <v>86</v>
      </c>
      <c r="H73" s="155" t="s">
        <v>87</v>
      </c>
      <c r="I73" s="155" t="s">
        <v>97</v>
      </c>
      <c r="J73" s="155" t="s">
        <v>154</v>
      </c>
      <c r="K73" s="155"/>
      <c r="L73" s="155" t="s">
        <v>90</v>
      </c>
      <c r="M73" s="155"/>
      <c r="N73" s="155"/>
      <c r="O73" s="155"/>
      <c r="P73" s="155" t="str">
        <f t="shared" si="1"/>
        <v/>
      </c>
      <c r="Q73" s="155" t="str">
        <f t="shared" si="2"/>
        <v/>
      </c>
    </row>
    <row r="74">
      <c r="A74" s="155" t="s">
        <v>1450</v>
      </c>
      <c r="B74" s="155">
        <v>17042.0</v>
      </c>
      <c r="C74" s="178">
        <v>0.4166666666666667</v>
      </c>
      <c r="D74" s="161" t="s">
        <v>612</v>
      </c>
      <c r="E74" s="179">
        <v>16764.0</v>
      </c>
      <c r="F74" s="180">
        <v>44533.0</v>
      </c>
      <c r="G74" s="155" t="s">
        <v>122</v>
      </c>
      <c r="H74" s="155" t="s">
        <v>92</v>
      </c>
      <c r="I74" s="155" t="s">
        <v>101</v>
      </c>
      <c r="J74" s="155" t="s">
        <v>147</v>
      </c>
      <c r="K74" s="155"/>
      <c r="L74" s="155" t="s">
        <v>90</v>
      </c>
      <c r="M74" s="155"/>
      <c r="N74" s="155"/>
      <c r="O74" s="155"/>
      <c r="P74" s="155" t="str">
        <f t="shared" si="1"/>
        <v/>
      </c>
      <c r="Q74" s="155" t="str">
        <f t="shared" si="2"/>
        <v/>
      </c>
    </row>
    <row r="75">
      <c r="A75" s="155" t="s">
        <v>1451</v>
      </c>
      <c r="B75" s="155">
        <v>12397.0</v>
      </c>
      <c r="C75" s="171">
        <v>0.4375</v>
      </c>
      <c r="D75" s="161" t="s">
        <v>677</v>
      </c>
      <c r="E75" s="172">
        <v>24151.0</v>
      </c>
      <c r="F75" s="172">
        <v>44533.0</v>
      </c>
      <c r="G75" s="155" t="s">
        <v>86</v>
      </c>
      <c r="H75" s="155" t="s">
        <v>92</v>
      </c>
      <c r="I75" s="155" t="s">
        <v>101</v>
      </c>
      <c r="J75" s="155" t="s">
        <v>174</v>
      </c>
      <c r="K75" s="155"/>
      <c r="L75" s="155" t="s">
        <v>90</v>
      </c>
      <c r="M75" s="155"/>
      <c r="N75" s="155"/>
      <c r="O75" s="155"/>
      <c r="P75" s="155" t="str">
        <f t="shared" si="1"/>
        <v/>
      </c>
      <c r="Q75" s="155" t="str">
        <f t="shared" si="2"/>
        <v/>
      </c>
    </row>
    <row r="76">
      <c r="A76" s="155" t="s">
        <v>1452</v>
      </c>
      <c r="B76" s="155">
        <v>12741.0</v>
      </c>
      <c r="C76" s="171">
        <v>0.4583333333333333</v>
      </c>
      <c r="D76" s="161" t="s">
        <v>702</v>
      </c>
      <c r="E76" s="172">
        <v>25142.0</v>
      </c>
      <c r="F76" s="172">
        <v>44533.0</v>
      </c>
      <c r="G76" s="155" t="s">
        <v>122</v>
      </c>
      <c r="H76" s="155" t="s">
        <v>87</v>
      </c>
      <c r="I76" s="155" t="s">
        <v>88</v>
      </c>
      <c r="J76" s="155" t="s">
        <v>89</v>
      </c>
      <c r="K76" s="155"/>
      <c r="L76" s="155" t="s">
        <v>90</v>
      </c>
      <c r="M76" s="155"/>
      <c r="N76" s="155"/>
      <c r="O76" s="155"/>
      <c r="P76" s="155" t="str">
        <f t="shared" si="1"/>
        <v/>
      </c>
      <c r="Q76" s="155" t="str">
        <f t="shared" si="2"/>
        <v/>
      </c>
    </row>
    <row r="77">
      <c r="A77" s="155" t="s">
        <v>1453</v>
      </c>
      <c r="B77" s="155">
        <v>16420.0</v>
      </c>
      <c r="C77" s="171">
        <v>0.46875</v>
      </c>
      <c r="D77" s="161" t="s">
        <v>1454</v>
      </c>
      <c r="E77" s="172">
        <v>24177.0</v>
      </c>
      <c r="F77" s="172">
        <v>44533.0</v>
      </c>
      <c r="G77" s="155" t="s">
        <v>86</v>
      </c>
      <c r="H77" s="155" t="s">
        <v>87</v>
      </c>
      <c r="I77" s="155" t="s">
        <v>97</v>
      </c>
      <c r="J77" s="155" t="s">
        <v>102</v>
      </c>
      <c r="K77" s="155"/>
      <c r="L77" s="155" t="s">
        <v>90</v>
      </c>
      <c r="M77" s="155"/>
      <c r="N77" s="155"/>
      <c r="O77" s="155"/>
      <c r="P77" s="155" t="str">
        <f t="shared" si="1"/>
        <v/>
      </c>
      <c r="Q77" s="155" t="str">
        <f t="shared" si="2"/>
        <v/>
      </c>
    </row>
    <row r="78">
      <c r="A78" s="155" t="s">
        <v>1455</v>
      </c>
      <c r="B78" s="155">
        <v>14015.0</v>
      </c>
      <c r="C78" s="171">
        <v>0.4791666666666667</v>
      </c>
      <c r="D78" s="161" t="s">
        <v>1456</v>
      </c>
      <c r="E78" s="172">
        <v>23046.0</v>
      </c>
      <c r="F78" s="172">
        <v>44533.0</v>
      </c>
      <c r="G78" s="155" t="s">
        <v>86</v>
      </c>
      <c r="H78" s="155" t="s">
        <v>87</v>
      </c>
      <c r="I78" s="155" t="s">
        <v>97</v>
      </c>
      <c r="J78" s="155" t="s">
        <v>147</v>
      </c>
      <c r="K78" s="155"/>
      <c r="L78" s="155" t="s">
        <v>90</v>
      </c>
      <c r="M78" s="155"/>
      <c r="N78" s="155"/>
      <c r="O78" s="155"/>
      <c r="P78" s="155" t="str">
        <f t="shared" si="1"/>
        <v/>
      </c>
      <c r="Q78" s="155" t="str">
        <f t="shared" si="2"/>
        <v/>
      </c>
    </row>
    <row r="79">
      <c r="A79" s="155" t="s">
        <v>1457</v>
      </c>
      <c r="B79" s="155">
        <v>15823.0</v>
      </c>
      <c r="C79" s="171">
        <v>0.5520833333333334</v>
      </c>
      <c r="D79" s="161" t="s">
        <v>1458</v>
      </c>
      <c r="E79" s="172">
        <v>17402.0</v>
      </c>
      <c r="F79" s="172">
        <v>44533.0</v>
      </c>
      <c r="G79" s="155" t="s">
        <v>122</v>
      </c>
      <c r="H79" s="155" t="s">
        <v>92</v>
      </c>
      <c r="I79" s="155" t="s">
        <v>101</v>
      </c>
      <c r="J79" s="155" t="s">
        <v>94</v>
      </c>
      <c r="K79" s="155"/>
      <c r="L79" s="155" t="s">
        <v>90</v>
      </c>
      <c r="M79" s="155"/>
      <c r="N79" s="155"/>
      <c r="O79" s="155"/>
      <c r="P79" s="155" t="str">
        <f t="shared" si="1"/>
        <v/>
      </c>
      <c r="Q79" s="155" t="str">
        <f t="shared" si="2"/>
        <v/>
      </c>
    </row>
    <row r="80">
      <c r="A80" s="155" t="s">
        <v>1459</v>
      </c>
      <c r="B80" s="155">
        <v>10482.0</v>
      </c>
      <c r="C80" s="178">
        <v>0.46875</v>
      </c>
      <c r="D80" s="161" t="s">
        <v>1460</v>
      </c>
      <c r="E80" s="179">
        <v>34497.0</v>
      </c>
      <c r="F80" s="180">
        <v>44537.0</v>
      </c>
      <c r="G80" s="155" t="s">
        <v>86</v>
      </c>
      <c r="H80" s="155" t="s">
        <v>92</v>
      </c>
      <c r="I80" s="155" t="s">
        <v>93</v>
      </c>
      <c r="J80" s="155" t="s">
        <v>117</v>
      </c>
      <c r="K80" s="155"/>
      <c r="L80" s="155" t="s">
        <v>90</v>
      </c>
      <c r="M80" s="155"/>
      <c r="N80" s="155"/>
      <c r="O80" s="155"/>
      <c r="P80" s="155" t="str">
        <f t="shared" si="1"/>
        <v/>
      </c>
      <c r="Q80" s="155" t="str">
        <f t="shared" si="2"/>
        <v/>
      </c>
    </row>
    <row r="81">
      <c r="A81" s="155" t="s">
        <v>1461</v>
      </c>
      <c r="B81" s="155">
        <v>11825.0</v>
      </c>
      <c r="C81" s="171">
        <v>0.6354166666666666</v>
      </c>
      <c r="D81" s="161" t="s">
        <v>1462</v>
      </c>
      <c r="E81" s="172">
        <v>15279.0</v>
      </c>
      <c r="F81" s="172">
        <v>44533.0</v>
      </c>
      <c r="G81" s="155" t="s">
        <v>122</v>
      </c>
      <c r="H81" s="155" t="s">
        <v>92</v>
      </c>
      <c r="I81" s="155" t="s">
        <v>101</v>
      </c>
      <c r="J81" s="155" t="s">
        <v>94</v>
      </c>
      <c r="K81" s="155"/>
      <c r="L81" s="155" t="s">
        <v>90</v>
      </c>
      <c r="M81" s="155"/>
      <c r="N81" s="155"/>
      <c r="O81" s="155"/>
      <c r="P81" s="155" t="str">
        <f t="shared" si="1"/>
        <v/>
      </c>
      <c r="Q81" s="155" t="str">
        <f t="shared" si="2"/>
        <v/>
      </c>
    </row>
    <row r="82">
      <c r="A82" s="155" t="s">
        <v>1463</v>
      </c>
      <c r="B82" s="155">
        <v>10945.0</v>
      </c>
      <c r="C82" s="171">
        <v>0.6354166666666666</v>
      </c>
      <c r="D82" s="161" t="s">
        <v>1464</v>
      </c>
      <c r="E82" s="172">
        <v>19552.0</v>
      </c>
      <c r="F82" s="172">
        <v>44533.0</v>
      </c>
      <c r="G82" s="155" t="s">
        <v>86</v>
      </c>
      <c r="H82" s="155" t="s">
        <v>92</v>
      </c>
      <c r="I82" s="155" t="s">
        <v>101</v>
      </c>
      <c r="J82" s="155" t="s">
        <v>182</v>
      </c>
      <c r="K82" s="155"/>
      <c r="L82" s="155" t="s">
        <v>90</v>
      </c>
      <c r="M82" s="155"/>
      <c r="N82" s="155"/>
      <c r="O82" s="155"/>
      <c r="P82" s="155" t="str">
        <f t="shared" si="1"/>
        <v/>
      </c>
      <c r="Q82" s="155" t="str">
        <f t="shared" si="2"/>
        <v/>
      </c>
    </row>
    <row r="83">
      <c r="A83" s="155" t="s">
        <v>1465</v>
      </c>
      <c r="B83" s="155">
        <v>15613.0</v>
      </c>
      <c r="C83" s="171">
        <v>0.6354166666666666</v>
      </c>
      <c r="D83" s="161" t="s">
        <v>1466</v>
      </c>
      <c r="E83" s="172">
        <v>22685.0</v>
      </c>
      <c r="F83" s="172">
        <v>44533.0</v>
      </c>
      <c r="G83" s="155" t="s">
        <v>86</v>
      </c>
      <c r="H83" s="155" t="s">
        <v>87</v>
      </c>
      <c r="I83" s="155" t="s">
        <v>88</v>
      </c>
      <c r="J83" s="155" t="s">
        <v>89</v>
      </c>
      <c r="K83" s="155"/>
      <c r="L83" s="155" t="s">
        <v>90</v>
      </c>
      <c r="M83" s="155"/>
      <c r="N83" s="155"/>
      <c r="O83" s="155"/>
      <c r="P83" s="155" t="str">
        <f t="shared" si="1"/>
        <v/>
      </c>
      <c r="Q83" s="155" t="str">
        <f t="shared" si="2"/>
        <v/>
      </c>
    </row>
    <row r="84">
      <c r="A84" s="155" t="s">
        <v>1467</v>
      </c>
      <c r="B84" s="155">
        <v>9308.0</v>
      </c>
      <c r="C84" s="171">
        <v>0.3125</v>
      </c>
      <c r="D84" s="161" t="s">
        <v>1468</v>
      </c>
      <c r="E84" s="172">
        <v>23129.0</v>
      </c>
      <c r="F84" s="172">
        <v>44536.0</v>
      </c>
      <c r="G84" s="155" t="s">
        <v>86</v>
      </c>
      <c r="H84" s="155" t="s">
        <v>87</v>
      </c>
      <c r="I84" s="155" t="s">
        <v>97</v>
      </c>
      <c r="J84" s="155" t="s">
        <v>1017</v>
      </c>
      <c r="K84" s="155"/>
      <c r="L84" s="155" t="s">
        <v>90</v>
      </c>
      <c r="M84" s="155"/>
      <c r="N84" s="155"/>
      <c r="O84" s="155"/>
      <c r="P84" s="155" t="str">
        <f t="shared" si="1"/>
        <v/>
      </c>
      <c r="Q84" s="155" t="str">
        <f t="shared" si="2"/>
        <v/>
      </c>
    </row>
    <row r="85">
      <c r="A85" s="155" t="s">
        <v>1469</v>
      </c>
      <c r="B85" s="155">
        <v>15729.0</v>
      </c>
      <c r="C85" s="171">
        <v>0.3229166666666667</v>
      </c>
      <c r="D85" s="161" t="s">
        <v>742</v>
      </c>
      <c r="E85" s="172">
        <v>27327.0</v>
      </c>
      <c r="F85" s="172">
        <v>44536.0</v>
      </c>
      <c r="G85" s="155" t="s">
        <v>86</v>
      </c>
      <c r="H85" s="155" t="s">
        <v>87</v>
      </c>
      <c r="I85" s="155" t="s">
        <v>97</v>
      </c>
      <c r="J85" s="155" t="s">
        <v>98</v>
      </c>
      <c r="K85" s="155"/>
      <c r="L85" s="155" t="s">
        <v>90</v>
      </c>
      <c r="M85" s="155"/>
      <c r="N85" s="155"/>
      <c r="O85" s="155"/>
      <c r="P85" s="155" t="str">
        <f t="shared" si="1"/>
        <v/>
      </c>
      <c r="Q85" s="155" t="str">
        <f t="shared" si="2"/>
        <v/>
      </c>
    </row>
    <row r="86">
      <c r="A86" s="155" t="s">
        <v>1470</v>
      </c>
      <c r="B86" s="155">
        <v>9854.0</v>
      </c>
      <c r="C86" s="171">
        <v>0.3333333333333333</v>
      </c>
      <c r="D86" s="161" t="s">
        <v>1471</v>
      </c>
      <c r="E86" s="172">
        <v>21614.0</v>
      </c>
      <c r="F86" s="172">
        <v>44536.0</v>
      </c>
      <c r="G86" s="155" t="s">
        <v>122</v>
      </c>
      <c r="H86" s="155" t="s">
        <v>87</v>
      </c>
      <c r="I86" s="155" t="s">
        <v>88</v>
      </c>
      <c r="J86" s="155" t="s">
        <v>89</v>
      </c>
      <c r="K86" s="155"/>
      <c r="L86" s="155" t="s">
        <v>90</v>
      </c>
      <c r="M86" s="155"/>
      <c r="N86" s="155"/>
      <c r="O86" s="155"/>
      <c r="P86" s="155" t="str">
        <f t="shared" si="1"/>
        <v/>
      </c>
      <c r="Q86" s="155" t="str">
        <f t="shared" si="2"/>
        <v/>
      </c>
    </row>
    <row r="87">
      <c r="A87" s="155" t="s">
        <v>1472</v>
      </c>
      <c r="B87" s="155">
        <v>13970.0</v>
      </c>
      <c r="C87" s="171">
        <v>0.3333333333333333</v>
      </c>
      <c r="D87" s="161" t="s">
        <v>1473</v>
      </c>
      <c r="E87" s="172">
        <v>16671.0</v>
      </c>
      <c r="F87" s="172">
        <v>44536.0</v>
      </c>
      <c r="G87" s="155" t="s">
        <v>86</v>
      </c>
      <c r="H87" s="155" t="s">
        <v>92</v>
      </c>
      <c r="I87" s="155" t="s">
        <v>101</v>
      </c>
      <c r="J87" s="155" t="s">
        <v>164</v>
      </c>
      <c r="K87" s="155"/>
      <c r="L87" s="155" t="s">
        <v>90</v>
      </c>
      <c r="M87" s="155"/>
      <c r="N87" s="155"/>
      <c r="O87" s="155"/>
      <c r="P87" s="155" t="str">
        <f t="shared" si="1"/>
        <v/>
      </c>
      <c r="Q87" s="155" t="str">
        <f t="shared" si="2"/>
        <v/>
      </c>
    </row>
    <row r="88">
      <c r="A88" s="155" t="s">
        <v>1474</v>
      </c>
      <c r="B88" s="155">
        <v>13225.0</v>
      </c>
      <c r="C88" s="171">
        <v>0.34375</v>
      </c>
      <c r="D88" s="161" t="s">
        <v>1475</v>
      </c>
      <c r="E88" s="172">
        <v>20670.0</v>
      </c>
      <c r="F88" s="172">
        <v>44536.0</v>
      </c>
      <c r="G88" s="155" t="s">
        <v>86</v>
      </c>
      <c r="H88" s="155" t="s">
        <v>92</v>
      </c>
      <c r="I88" s="155" t="s">
        <v>101</v>
      </c>
      <c r="J88" s="155" t="s">
        <v>147</v>
      </c>
      <c r="K88" s="155"/>
      <c r="L88" s="155" t="s">
        <v>90</v>
      </c>
      <c r="M88" s="155"/>
      <c r="N88" s="155"/>
      <c r="O88" s="155"/>
      <c r="P88" s="155" t="str">
        <f t="shared" si="1"/>
        <v/>
      </c>
      <c r="Q88" s="155" t="str">
        <f t="shared" si="2"/>
        <v/>
      </c>
    </row>
    <row r="89">
      <c r="A89" s="155" t="s">
        <v>1476</v>
      </c>
      <c r="B89" s="155">
        <v>17654.0</v>
      </c>
      <c r="C89" s="171">
        <v>0.34375</v>
      </c>
      <c r="D89" s="161" t="s">
        <v>1477</v>
      </c>
      <c r="E89" s="172">
        <v>25635.0</v>
      </c>
      <c r="F89" s="172">
        <v>44536.0</v>
      </c>
      <c r="G89" s="155" t="s">
        <v>108</v>
      </c>
      <c r="H89" s="155" t="s">
        <v>87</v>
      </c>
      <c r="I89" s="155" t="s">
        <v>97</v>
      </c>
      <c r="J89" s="155" t="s">
        <v>197</v>
      </c>
      <c r="K89" s="155" t="str">
        <f>VLOOKUP(A89, IHVERIFIER!A:O,15,0)</f>
        <v>#REF!</v>
      </c>
      <c r="L89" s="155" t="s">
        <v>253</v>
      </c>
      <c r="M89" s="155"/>
      <c r="N89" s="155"/>
      <c r="O89" s="182"/>
      <c r="P89" s="182"/>
      <c r="Q89" s="182"/>
    </row>
    <row r="90">
      <c r="A90" s="155" t="s">
        <v>1478</v>
      </c>
      <c r="B90" s="155">
        <v>13205.0</v>
      </c>
      <c r="C90" s="171">
        <v>0.3541666666666667</v>
      </c>
      <c r="D90" s="161" t="s">
        <v>1479</v>
      </c>
      <c r="E90" s="172">
        <v>30581.0</v>
      </c>
      <c r="F90" s="172">
        <v>44536.0</v>
      </c>
      <c r="G90" s="155" t="s">
        <v>86</v>
      </c>
      <c r="H90" s="155" t="s">
        <v>92</v>
      </c>
      <c r="I90" s="155" t="s">
        <v>93</v>
      </c>
      <c r="J90" s="155" t="s">
        <v>189</v>
      </c>
      <c r="K90" s="155"/>
      <c r="L90" s="155" t="s">
        <v>90</v>
      </c>
      <c r="M90" s="155"/>
      <c r="N90" s="155"/>
      <c r="O90" s="155"/>
      <c r="P90" s="155" t="str">
        <f t="shared" ref="P90:P175" si="3">if(COUNTIF(A:A,A90)&gt;1,"R","")</f>
        <v/>
      </c>
      <c r="Q90" s="155" t="str">
        <f t="shared" ref="Q90:Q175" si="4">if(countif(B:B,B90)&gt;1, "R", "")</f>
        <v/>
      </c>
    </row>
    <row r="91">
      <c r="A91" s="155" t="s">
        <v>1480</v>
      </c>
      <c r="B91" s="155">
        <v>17283.0</v>
      </c>
      <c r="C91" s="171">
        <v>0.3541666666666667</v>
      </c>
      <c r="D91" s="161" t="s">
        <v>1481</v>
      </c>
      <c r="E91" s="172">
        <v>20108.0</v>
      </c>
      <c r="F91" s="172">
        <v>44536.0</v>
      </c>
      <c r="G91" s="155" t="s">
        <v>122</v>
      </c>
      <c r="H91" s="155" t="s">
        <v>87</v>
      </c>
      <c r="I91" s="155" t="s">
        <v>88</v>
      </c>
      <c r="J91" s="155" t="s">
        <v>131</v>
      </c>
      <c r="K91" s="155"/>
      <c r="L91" s="155" t="s">
        <v>90</v>
      </c>
      <c r="M91" s="155"/>
      <c r="N91" s="155"/>
      <c r="O91" s="155"/>
      <c r="P91" s="155" t="str">
        <f t="shared" si="3"/>
        <v/>
      </c>
      <c r="Q91" s="155" t="str">
        <f t="shared" si="4"/>
        <v/>
      </c>
    </row>
    <row r="92">
      <c r="A92" s="155" t="s">
        <v>1482</v>
      </c>
      <c r="B92" s="155">
        <v>13442.0</v>
      </c>
      <c r="C92" s="171">
        <v>0.3541666666666667</v>
      </c>
      <c r="D92" s="161" t="s">
        <v>157</v>
      </c>
      <c r="E92" s="172">
        <v>19087.0</v>
      </c>
      <c r="F92" s="172">
        <v>44536.0</v>
      </c>
      <c r="G92" s="155" t="s">
        <v>86</v>
      </c>
      <c r="H92" s="155" t="s">
        <v>92</v>
      </c>
      <c r="I92" s="155" t="s">
        <v>101</v>
      </c>
      <c r="J92" s="155" t="s">
        <v>147</v>
      </c>
      <c r="K92" s="155"/>
      <c r="L92" s="155" t="s">
        <v>90</v>
      </c>
      <c r="M92" s="155"/>
      <c r="N92" s="155"/>
      <c r="O92" s="155"/>
      <c r="P92" s="155" t="str">
        <f t="shared" si="3"/>
        <v/>
      </c>
      <c r="Q92" s="155" t="str">
        <f t="shared" si="4"/>
        <v/>
      </c>
    </row>
    <row r="93">
      <c r="A93" s="155" t="s">
        <v>1483</v>
      </c>
      <c r="B93" s="155">
        <v>9683.0</v>
      </c>
      <c r="C93" s="171">
        <v>0.3541666666666667</v>
      </c>
      <c r="D93" s="161" t="s">
        <v>388</v>
      </c>
      <c r="E93" s="172">
        <v>29811.0</v>
      </c>
      <c r="F93" s="172">
        <v>44536.0</v>
      </c>
      <c r="G93" s="155" t="s">
        <v>122</v>
      </c>
      <c r="H93" s="155" t="s">
        <v>92</v>
      </c>
      <c r="I93" s="155" t="s">
        <v>93</v>
      </c>
      <c r="J93" s="155" t="s">
        <v>117</v>
      </c>
      <c r="K93" s="155"/>
      <c r="L93" s="155" t="s">
        <v>90</v>
      </c>
      <c r="M93" s="155"/>
      <c r="N93" s="155"/>
      <c r="O93" s="155"/>
      <c r="P93" s="155" t="str">
        <f t="shared" si="3"/>
        <v/>
      </c>
      <c r="Q93" s="155" t="str">
        <f t="shared" si="4"/>
        <v/>
      </c>
    </row>
    <row r="94">
      <c r="A94" s="155" t="s">
        <v>1484</v>
      </c>
      <c r="B94" s="155">
        <v>17484.0</v>
      </c>
      <c r="C94" s="171">
        <v>0.3645833333333333</v>
      </c>
      <c r="D94" s="161" t="s">
        <v>1485</v>
      </c>
      <c r="E94" s="172">
        <v>24593.0</v>
      </c>
      <c r="F94" s="172">
        <v>44536.0</v>
      </c>
      <c r="G94" s="155" t="s">
        <v>96</v>
      </c>
      <c r="H94" s="155" t="s">
        <v>87</v>
      </c>
      <c r="I94" s="155" t="s">
        <v>97</v>
      </c>
      <c r="J94" s="155" t="s">
        <v>117</v>
      </c>
      <c r="K94" s="155"/>
      <c r="L94" s="155" t="s">
        <v>90</v>
      </c>
      <c r="M94" s="155"/>
      <c r="N94" s="155"/>
      <c r="O94" s="155"/>
      <c r="P94" s="155" t="str">
        <f t="shared" si="3"/>
        <v/>
      </c>
      <c r="Q94" s="155" t="str">
        <f t="shared" si="4"/>
        <v/>
      </c>
    </row>
    <row r="95">
      <c r="A95" s="155" t="s">
        <v>1486</v>
      </c>
      <c r="B95" s="155">
        <v>16991.0</v>
      </c>
      <c r="C95" s="171">
        <v>0.3645833333333333</v>
      </c>
      <c r="D95" s="161" t="s">
        <v>1487</v>
      </c>
      <c r="E95" s="172">
        <v>20338.0</v>
      </c>
      <c r="F95" s="172">
        <v>44536.0</v>
      </c>
      <c r="G95" s="155" t="s">
        <v>96</v>
      </c>
      <c r="H95" s="155" t="s">
        <v>87</v>
      </c>
      <c r="I95" s="155" t="s">
        <v>97</v>
      </c>
      <c r="J95" s="155" t="s">
        <v>549</v>
      </c>
      <c r="K95" s="155"/>
      <c r="L95" s="155" t="s">
        <v>90</v>
      </c>
      <c r="M95" s="155"/>
      <c r="N95" s="155"/>
      <c r="O95" s="155"/>
      <c r="P95" s="155" t="str">
        <f t="shared" si="3"/>
        <v/>
      </c>
      <c r="Q95" s="155" t="str">
        <f t="shared" si="4"/>
        <v/>
      </c>
    </row>
    <row r="96">
      <c r="A96" s="155" t="s">
        <v>1488</v>
      </c>
      <c r="B96" s="155">
        <v>15039.0</v>
      </c>
      <c r="C96" s="178">
        <v>0.375</v>
      </c>
      <c r="D96" s="161" t="s">
        <v>1041</v>
      </c>
      <c r="E96" s="179">
        <v>19466.0</v>
      </c>
      <c r="F96" s="180">
        <v>44536.0</v>
      </c>
      <c r="G96" s="155" t="s">
        <v>86</v>
      </c>
      <c r="H96" s="155" t="s">
        <v>92</v>
      </c>
      <c r="I96" s="155" t="s">
        <v>101</v>
      </c>
      <c r="J96" s="155" t="s">
        <v>1489</v>
      </c>
      <c r="K96" s="155"/>
      <c r="L96" s="161" t="s">
        <v>90</v>
      </c>
      <c r="M96" s="155"/>
      <c r="N96" s="155"/>
      <c r="O96" s="155"/>
      <c r="P96" s="155" t="str">
        <f t="shared" si="3"/>
        <v/>
      </c>
      <c r="Q96" s="155" t="str">
        <f t="shared" si="4"/>
        <v/>
      </c>
    </row>
    <row r="97">
      <c r="A97" s="155" t="s">
        <v>1490</v>
      </c>
      <c r="B97" s="155">
        <v>14960.0</v>
      </c>
      <c r="C97" s="178">
        <v>0.3854166666666667</v>
      </c>
      <c r="D97" s="161" t="s">
        <v>1491</v>
      </c>
      <c r="E97" s="179">
        <v>15911.0</v>
      </c>
      <c r="F97" s="180">
        <v>44536.0</v>
      </c>
      <c r="G97" s="155" t="s">
        <v>86</v>
      </c>
      <c r="H97" s="155" t="s">
        <v>92</v>
      </c>
      <c r="I97" s="155" t="s">
        <v>101</v>
      </c>
      <c r="J97" s="155" t="s">
        <v>147</v>
      </c>
      <c r="K97" s="155"/>
      <c r="L97" s="155" t="s">
        <v>90</v>
      </c>
      <c r="M97" s="155"/>
      <c r="N97" s="155"/>
      <c r="O97" s="155"/>
      <c r="P97" s="155" t="str">
        <f t="shared" si="3"/>
        <v/>
      </c>
      <c r="Q97" s="155" t="str">
        <f t="shared" si="4"/>
        <v/>
      </c>
    </row>
    <row r="98">
      <c r="A98" s="155" t="s">
        <v>1492</v>
      </c>
      <c r="B98" s="155">
        <v>17368.0</v>
      </c>
      <c r="C98" s="178">
        <v>0.3958333333333333</v>
      </c>
      <c r="D98" s="161" t="s">
        <v>1493</v>
      </c>
      <c r="E98" s="179">
        <v>15464.0</v>
      </c>
      <c r="F98" s="180">
        <v>44536.0</v>
      </c>
      <c r="G98" s="155" t="s">
        <v>96</v>
      </c>
      <c r="H98" s="155" t="s">
        <v>87</v>
      </c>
      <c r="I98" s="155" t="s">
        <v>97</v>
      </c>
      <c r="J98" s="155" t="s">
        <v>131</v>
      </c>
      <c r="K98" s="155"/>
      <c r="L98" s="155" t="s">
        <v>90</v>
      </c>
      <c r="M98" s="155"/>
      <c r="N98" s="155"/>
      <c r="O98" s="155"/>
      <c r="P98" s="155" t="str">
        <f t="shared" si="3"/>
        <v/>
      </c>
      <c r="Q98" s="155" t="str">
        <f t="shared" si="4"/>
        <v/>
      </c>
    </row>
    <row r="99">
      <c r="A99" s="155" t="s">
        <v>1494</v>
      </c>
      <c r="B99" s="155">
        <v>17497.0</v>
      </c>
      <c r="C99" s="178">
        <v>0.3958333333333333</v>
      </c>
      <c r="D99" s="161" t="s">
        <v>1495</v>
      </c>
      <c r="E99" s="179">
        <v>23612.0</v>
      </c>
      <c r="F99" s="180">
        <v>44536.0</v>
      </c>
      <c r="G99" s="155" t="s">
        <v>96</v>
      </c>
      <c r="H99" s="155" t="s">
        <v>87</v>
      </c>
      <c r="I99" s="155" t="s">
        <v>97</v>
      </c>
      <c r="J99" s="155" t="s">
        <v>308</v>
      </c>
      <c r="K99" s="155"/>
      <c r="L99" s="155" t="s">
        <v>90</v>
      </c>
      <c r="M99" s="155"/>
      <c r="N99" s="155"/>
      <c r="O99" s="155"/>
      <c r="P99" s="155" t="str">
        <f t="shared" si="3"/>
        <v/>
      </c>
      <c r="Q99" s="155" t="str">
        <f t="shared" si="4"/>
        <v/>
      </c>
    </row>
    <row r="100">
      <c r="A100" s="155" t="s">
        <v>1496</v>
      </c>
      <c r="B100" s="155">
        <v>10626.0</v>
      </c>
      <c r="C100" s="178">
        <v>0.3958333333333333</v>
      </c>
      <c r="D100" s="161" t="s">
        <v>728</v>
      </c>
      <c r="E100" s="179">
        <v>18426.0</v>
      </c>
      <c r="F100" s="180">
        <v>44536.0</v>
      </c>
      <c r="G100" s="155" t="s">
        <v>86</v>
      </c>
      <c r="H100" s="155" t="s">
        <v>92</v>
      </c>
      <c r="I100" s="155" t="s">
        <v>93</v>
      </c>
      <c r="J100" s="155" t="s">
        <v>147</v>
      </c>
      <c r="K100" s="155"/>
      <c r="L100" s="155" t="s">
        <v>90</v>
      </c>
      <c r="M100" s="155"/>
      <c r="N100" s="155"/>
      <c r="O100" s="155"/>
      <c r="P100" s="155" t="str">
        <f t="shared" si="3"/>
        <v/>
      </c>
      <c r="Q100" s="155" t="str">
        <f t="shared" si="4"/>
        <v/>
      </c>
    </row>
    <row r="101">
      <c r="A101" s="155" t="s">
        <v>1497</v>
      </c>
      <c r="B101" s="155">
        <v>17542.0</v>
      </c>
      <c r="C101" s="178">
        <v>0.3958333333333333</v>
      </c>
      <c r="D101" s="161" t="s">
        <v>1498</v>
      </c>
      <c r="E101" s="179">
        <v>20417.0</v>
      </c>
      <c r="F101" s="180">
        <v>44536.0</v>
      </c>
      <c r="G101" s="155" t="s">
        <v>96</v>
      </c>
      <c r="H101" s="155" t="s">
        <v>87</v>
      </c>
      <c r="I101" s="155" t="s">
        <v>97</v>
      </c>
      <c r="J101" s="155" t="s">
        <v>98</v>
      </c>
      <c r="K101" s="155"/>
      <c r="L101" s="155" t="s">
        <v>90</v>
      </c>
      <c r="M101" s="155"/>
      <c r="N101" s="155"/>
      <c r="O101" s="155"/>
      <c r="P101" s="155" t="str">
        <f t="shared" si="3"/>
        <v/>
      </c>
      <c r="Q101" s="155" t="str">
        <f t="shared" si="4"/>
        <v/>
      </c>
    </row>
    <row r="102">
      <c r="A102" s="155" t="s">
        <v>1499</v>
      </c>
      <c r="B102" s="155">
        <v>15175.0</v>
      </c>
      <c r="C102" s="178">
        <v>0.40625</v>
      </c>
      <c r="D102" s="161" t="s">
        <v>1300</v>
      </c>
      <c r="E102" s="179">
        <v>14364.0</v>
      </c>
      <c r="F102" s="180">
        <v>44536.0</v>
      </c>
      <c r="G102" s="155" t="s">
        <v>86</v>
      </c>
      <c r="H102" s="155" t="s">
        <v>92</v>
      </c>
      <c r="I102" s="155" t="s">
        <v>93</v>
      </c>
      <c r="J102" s="155" t="s">
        <v>89</v>
      </c>
      <c r="K102" s="155"/>
      <c r="L102" s="155" t="s">
        <v>90</v>
      </c>
      <c r="M102" s="155"/>
      <c r="N102" s="155"/>
      <c r="O102" s="155"/>
      <c r="P102" s="155" t="str">
        <f t="shared" si="3"/>
        <v/>
      </c>
      <c r="Q102" s="155" t="str">
        <f t="shared" si="4"/>
        <v/>
      </c>
    </row>
    <row r="103">
      <c r="A103" s="155" t="s">
        <v>1500</v>
      </c>
      <c r="B103" s="155">
        <v>17391.0</v>
      </c>
      <c r="C103" s="178">
        <v>0.4166666666666667</v>
      </c>
      <c r="D103" s="161" t="s">
        <v>1501</v>
      </c>
      <c r="E103" s="179">
        <v>21112.0</v>
      </c>
      <c r="F103" s="180">
        <v>44536.0</v>
      </c>
      <c r="G103" s="155" t="s">
        <v>96</v>
      </c>
      <c r="H103" s="155" t="s">
        <v>87</v>
      </c>
      <c r="I103" s="155" t="s">
        <v>97</v>
      </c>
      <c r="J103" s="155" t="s">
        <v>117</v>
      </c>
      <c r="K103" s="155"/>
      <c r="L103" s="155" t="s">
        <v>90</v>
      </c>
      <c r="M103" s="155"/>
      <c r="N103" s="155"/>
      <c r="O103" s="155"/>
      <c r="P103" s="155" t="str">
        <f t="shared" si="3"/>
        <v/>
      </c>
      <c r="Q103" s="155" t="str">
        <f t="shared" si="4"/>
        <v/>
      </c>
    </row>
    <row r="104">
      <c r="A104" s="155" t="s">
        <v>1502</v>
      </c>
      <c r="B104" s="155">
        <v>12167.0</v>
      </c>
      <c r="C104" s="178">
        <v>0.4166666666666667</v>
      </c>
      <c r="D104" s="161" t="s">
        <v>1503</v>
      </c>
      <c r="E104" s="179">
        <v>28330.0</v>
      </c>
      <c r="F104" s="180">
        <v>44536.0</v>
      </c>
      <c r="G104" s="155" t="s">
        <v>86</v>
      </c>
      <c r="H104" s="155" t="s">
        <v>87</v>
      </c>
      <c r="I104" s="155" t="s">
        <v>97</v>
      </c>
      <c r="J104" s="155" t="s">
        <v>117</v>
      </c>
      <c r="K104" s="155"/>
      <c r="L104" s="155" t="s">
        <v>90</v>
      </c>
      <c r="M104" s="155"/>
      <c r="N104" s="155"/>
      <c r="O104" s="155"/>
      <c r="P104" s="155" t="str">
        <f t="shared" si="3"/>
        <v/>
      </c>
      <c r="Q104" s="155" t="str">
        <f t="shared" si="4"/>
        <v/>
      </c>
    </row>
    <row r="105">
      <c r="A105" s="155" t="s">
        <v>1504</v>
      </c>
      <c r="B105" s="155">
        <v>15046.0</v>
      </c>
      <c r="C105" s="178">
        <v>0.4166666666666667</v>
      </c>
      <c r="D105" s="161" t="s">
        <v>941</v>
      </c>
      <c r="E105" s="179">
        <v>35872.0</v>
      </c>
      <c r="F105" s="180">
        <v>44536.0</v>
      </c>
      <c r="G105" s="155" t="s">
        <v>86</v>
      </c>
      <c r="H105" s="155" t="s">
        <v>92</v>
      </c>
      <c r="I105" s="155" t="s">
        <v>101</v>
      </c>
      <c r="J105" s="155" t="s">
        <v>189</v>
      </c>
      <c r="K105" s="155"/>
      <c r="L105" s="155" t="s">
        <v>90</v>
      </c>
      <c r="M105" s="155"/>
      <c r="N105" s="155"/>
      <c r="O105" s="155"/>
      <c r="P105" s="155" t="str">
        <f t="shared" si="3"/>
        <v/>
      </c>
      <c r="Q105" s="155" t="str">
        <f t="shared" si="4"/>
        <v/>
      </c>
    </row>
    <row r="106">
      <c r="A106" s="155" t="s">
        <v>1505</v>
      </c>
      <c r="B106" s="155">
        <v>15873.0</v>
      </c>
      <c r="C106" s="178">
        <v>0.4270833333333333</v>
      </c>
      <c r="D106" s="161" t="s">
        <v>803</v>
      </c>
      <c r="E106" s="179">
        <v>17286.0</v>
      </c>
      <c r="F106" s="180">
        <v>44536.0</v>
      </c>
      <c r="G106" s="155" t="s">
        <v>86</v>
      </c>
      <c r="H106" s="155" t="s">
        <v>92</v>
      </c>
      <c r="I106" s="155" t="s">
        <v>97</v>
      </c>
      <c r="J106" s="155" t="s">
        <v>218</v>
      </c>
      <c r="K106" s="155"/>
      <c r="L106" s="155" t="s">
        <v>90</v>
      </c>
      <c r="M106" s="155"/>
      <c r="N106" s="155"/>
      <c r="O106" s="155"/>
      <c r="P106" s="155" t="str">
        <f t="shared" si="3"/>
        <v/>
      </c>
      <c r="Q106" s="155" t="str">
        <f t="shared" si="4"/>
        <v/>
      </c>
    </row>
    <row r="107">
      <c r="A107" s="155" t="s">
        <v>1506</v>
      </c>
      <c r="B107" s="155">
        <v>17259.0</v>
      </c>
      <c r="C107" s="178">
        <v>0.4375</v>
      </c>
      <c r="D107" s="161" t="s">
        <v>972</v>
      </c>
      <c r="E107" s="179">
        <v>30466.0</v>
      </c>
      <c r="F107" s="180">
        <v>44536.0</v>
      </c>
      <c r="G107" s="155" t="s">
        <v>122</v>
      </c>
      <c r="H107" s="155" t="s">
        <v>92</v>
      </c>
      <c r="I107" s="155" t="s">
        <v>93</v>
      </c>
      <c r="J107" s="155" t="s">
        <v>147</v>
      </c>
      <c r="K107" s="155"/>
      <c r="L107" s="155" t="s">
        <v>90</v>
      </c>
      <c r="M107" s="155"/>
      <c r="N107" s="155"/>
      <c r="O107" s="155"/>
      <c r="P107" s="155" t="str">
        <f t="shared" si="3"/>
        <v/>
      </c>
      <c r="Q107" s="155" t="str">
        <f t="shared" si="4"/>
        <v/>
      </c>
    </row>
    <row r="108">
      <c r="A108" s="155" t="s">
        <v>1507</v>
      </c>
      <c r="B108" s="155">
        <v>17372.0</v>
      </c>
      <c r="C108" s="178">
        <v>0.4479166666666667</v>
      </c>
      <c r="D108" s="161" t="s">
        <v>486</v>
      </c>
      <c r="E108" s="179">
        <v>28927.0</v>
      </c>
      <c r="F108" s="180">
        <v>44536.0</v>
      </c>
      <c r="G108" s="155" t="s">
        <v>96</v>
      </c>
      <c r="H108" s="155" t="s">
        <v>87</v>
      </c>
      <c r="I108" s="155" t="s">
        <v>97</v>
      </c>
      <c r="J108" s="155" t="s">
        <v>179</v>
      </c>
      <c r="K108" s="155"/>
      <c r="L108" s="155" t="s">
        <v>90</v>
      </c>
      <c r="M108" s="155"/>
      <c r="N108" s="155"/>
      <c r="O108" s="155"/>
      <c r="P108" s="155" t="str">
        <f t="shared" si="3"/>
        <v/>
      </c>
      <c r="Q108" s="155" t="str">
        <f t="shared" si="4"/>
        <v/>
      </c>
    </row>
    <row r="109">
      <c r="A109" s="155" t="s">
        <v>1508</v>
      </c>
      <c r="B109" s="155">
        <v>17374.0</v>
      </c>
      <c r="C109" s="178">
        <v>0.4479166666666667</v>
      </c>
      <c r="D109" s="161" t="s">
        <v>1509</v>
      </c>
      <c r="E109" s="179">
        <v>18469.0</v>
      </c>
      <c r="F109" s="180">
        <v>44536.0</v>
      </c>
      <c r="G109" s="155" t="s">
        <v>96</v>
      </c>
      <c r="H109" s="155" t="s">
        <v>87</v>
      </c>
      <c r="I109" s="155" t="s">
        <v>97</v>
      </c>
      <c r="J109" s="155" t="s">
        <v>94</v>
      </c>
      <c r="K109" s="155"/>
      <c r="L109" s="155" t="s">
        <v>90</v>
      </c>
      <c r="M109" s="155"/>
      <c r="N109" s="155"/>
      <c r="O109" s="155"/>
      <c r="P109" s="155" t="str">
        <f t="shared" si="3"/>
        <v/>
      </c>
      <c r="Q109" s="155" t="str">
        <f t="shared" si="4"/>
        <v/>
      </c>
    </row>
    <row r="110">
      <c r="A110" s="155" t="s">
        <v>1510</v>
      </c>
      <c r="B110" s="155">
        <v>10176.0</v>
      </c>
      <c r="C110" s="178">
        <v>0.4479166666666667</v>
      </c>
      <c r="D110" s="161" t="s">
        <v>1511</v>
      </c>
      <c r="E110" s="179">
        <v>29241.0</v>
      </c>
      <c r="F110" s="180">
        <v>44536.0</v>
      </c>
      <c r="G110" s="155" t="s">
        <v>86</v>
      </c>
      <c r="H110" s="155" t="s">
        <v>87</v>
      </c>
      <c r="I110" s="155" t="s">
        <v>97</v>
      </c>
      <c r="J110" s="155" t="s">
        <v>179</v>
      </c>
      <c r="K110" s="155"/>
      <c r="L110" s="155" t="s">
        <v>90</v>
      </c>
      <c r="M110" s="155"/>
      <c r="N110" s="155"/>
      <c r="O110" s="155"/>
      <c r="P110" s="155" t="str">
        <f t="shared" si="3"/>
        <v/>
      </c>
      <c r="Q110" s="155" t="str">
        <f t="shared" si="4"/>
        <v/>
      </c>
    </row>
    <row r="111">
      <c r="A111" s="155" t="s">
        <v>1512</v>
      </c>
      <c r="B111" s="155">
        <v>13800.0</v>
      </c>
      <c r="C111" s="178">
        <v>0.4479166666666667</v>
      </c>
      <c r="D111" s="161" t="s">
        <v>548</v>
      </c>
      <c r="E111" s="179">
        <v>21061.0</v>
      </c>
      <c r="F111" s="180">
        <v>44536.0</v>
      </c>
      <c r="G111" s="155" t="s">
        <v>86</v>
      </c>
      <c r="H111" s="155" t="s">
        <v>92</v>
      </c>
      <c r="I111" s="155" t="s">
        <v>93</v>
      </c>
      <c r="J111" s="155" t="s">
        <v>549</v>
      </c>
      <c r="K111" s="155"/>
      <c r="L111" s="155" t="s">
        <v>90</v>
      </c>
      <c r="M111" s="155"/>
      <c r="N111" s="155"/>
      <c r="O111" s="155"/>
      <c r="P111" s="155" t="str">
        <f t="shared" si="3"/>
        <v/>
      </c>
      <c r="Q111" s="155" t="str">
        <f t="shared" si="4"/>
        <v/>
      </c>
    </row>
    <row r="112">
      <c r="A112" s="155" t="s">
        <v>1513</v>
      </c>
      <c r="B112" s="155">
        <v>14219.0</v>
      </c>
      <c r="C112" s="178">
        <v>0.4479166666666667</v>
      </c>
      <c r="D112" s="161" t="s">
        <v>327</v>
      </c>
      <c r="E112" s="179">
        <v>24977.0</v>
      </c>
      <c r="F112" s="180">
        <v>44536.0</v>
      </c>
      <c r="G112" s="155" t="s">
        <v>122</v>
      </c>
      <c r="H112" s="155" t="s">
        <v>92</v>
      </c>
      <c r="I112" s="155" t="s">
        <v>101</v>
      </c>
      <c r="J112" s="155" t="s">
        <v>174</v>
      </c>
      <c r="K112" s="155"/>
      <c r="L112" s="155" t="s">
        <v>90</v>
      </c>
      <c r="M112" s="155"/>
      <c r="N112" s="155"/>
      <c r="O112" s="155"/>
      <c r="P112" s="155" t="str">
        <f t="shared" si="3"/>
        <v/>
      </c>
      <c r="Q112" s="155" t="str">
        <f t="shared" si="4"/>
        <v/>
      </c>
    </row>
    <row r="113">
      <c r="A113" s="155" t="s">
        <v>1514</v>
      </c>
      <c r="B113" s="155">
        <v>12190.0</v>
      </c>
      <c r="C113" s="178">
        <v>0.4583333333333333</v>
      </c>
      <c r="D113" s="161" t="s">
        <v>703</v>
      </c>
      <c r="E113" s="179">
        <v>16791.0</v>
      </c>
      <c r="F113" s="180">
        <v>44536.0</v>
      </c>
      <c r="G113" s="155" t="s">
        <v>86</v>
      </c>
      <c r="H113" s="155" t="s">
        <v>92</v>
      </c>
      <c r="I113" s="155" t="s">
        <v>93</v>
      </c>
      <c r="J113" s="155" t="s">
        <v>89</v>
      </c>
      <c r="K113" s="155"/>
      <c r="L113" s="155" t="s">
        <v>90</v>
      </c>
      <c r="M113" s="155"/>
      <c r="N113" s="155"/>
      <c r="O113" s="155"/>
      <c r="P113" s="155" t="str">
        <f t="shared" si="3"/>
        <v/>
      </c>
      <c r="Q113" s="155" t="str">
        <f t="shared" si="4"/>
        <v/>
      </c>
    </row>
    <row r="114">
      <c r="A114" s="155" t="s">
        <v>1515</v>
      </c>
      <c r="B114" s="155">
        <v>17661.0</v>
      </c>
      <c r="C114" s="178">
        <v>0.46875</v>
      </c>
      <c r="D114" s="161" t="s">
        <v>1516</v>
      </c>
      <c r="E114" s="179">
        <v>18853.0</v>
      </c>
      <c r="F114" s="180">
        <v>44536.0</v>
      </c>
      <c r="G114" s="155" t="s">
        <v>96</v>
      </c>
      <c r="H114" s="155" t="s">
        <v>87</v>
      </c>
      <c r="I114" s="155" t="s">
        <v>97</v>
      </c>
      <c r="J114" s="155" t="s">
        <v>147</v>
      </c>
      <c r="K114" s="155"/>
      <c r="L114" s="155" t="s">
        <v>90</v>
      </c>
      <c r="M114" s="155"/>
      <c r="N114" s="155"/>
      <c r="O114" s="155"/>
      <c r="P114" s="155" t="str">
        <f t="shared" si="3"/>
        <v/>
      </c>
      <c r="Q114" s="155" t="str">
        <f t="shared" si="4"/>
        <v/>
      </c>
    </row>
    <row r="115">
      <c r="A115" s="155" t="s">
        <v>1517</v>
      </c>
      <c r="B115" s="155">
        <v>10090.0</v>
      </c>
      <c r="C115" s="178">
        <v>0.4895833333333333</v>
      </c>
      <c r="D115" s="161" t="s">
        <v>834</v>
      </c>
      <c r="E115" s="179">
        <v>19362.0</v>
      </c>
      <c r="F115" s="180">
        <v>44536.0</v>
      </c>
      <c r="G115" s="155" t="s">
        <v>86</v>
      </c>
      <c r="H115" s="155" t="s">
        <v>87</v>
      </c>
      <c r="I115" s="155" t="s">
        <v>88</v>
      </c>
      <c r="J115" s="155" t="s">
        <v>131</v>
      </c>
      <c r="K115" s="155"/>
      <c r="L115" s="155" t="s">
        <v>90</v>
      </c>
      <c r="M115" s="155"/>
      <c r="N115" s="155"/>
      <c r="O115" s="155"/>
      <c r="P115" s="155" t="str">
        <f t="shared" si="3"/>
        <v/>
      </c>
      <c r="Q115" s="155" t="str">
        <f t="shared" si="4"/>
        <v/>
      </c>
    </row>
    <row r="116">
      <c r="A116" s="155" t="s">
        <v>1518</v>
      </c>
      <c r="B116" s="155">
        <v>17515.0</v>
      </c>
      <c r="C116" s="178">
        <v>0.5416666666666666</v>
      </c>
      <c r="D116" s="161" t="s">
        <v>1519</v>
      </c>
      <c r="E116" s="179">
        <v>26361.0</v>
      </c>
      <c r="F116" s="180">
        <v>44536.0</v>
      </c>
      <c r="G116" s="155" t="s">
        <v>96</v>
      </c>
      <c r="H116" s="155" t="s">
        <v>87</v>
      </c>
      <c r="I116" s="155" t="s">
        <v>97</v>
      </c>
      <c r="J116" s="155" t="s">
        <v>117</v>
      </c>
      <c r="K116" s="155"/>
      <c r="L116" s="155" t="s">
        <v>90</v>
      </c>
      <c r="M116" s="155"/>
      <c r="N116" s="155"/>
      <c r="O116" s="155"/>
      <c r="P116" s="155" t="str">
        <f t="shared" si="3"/>
        <v/>
      </c>
      <c r="Q116" s="155" t="str">
        <f t="shared" si="4"/>
        <v/>
      </c>
    </row>
    <row r="117">
      <c r="A117" s="155" t="s">
        <v>1520</v>
      </c>
      <c r="B117" s="155">
        <v>12614.0</v>
      </c>
      <c r="C117" s="178">
        <v>0.5416666666666666</v>
      </c>
      <c r="D117" s="161" t="s">
        <v>849</v>
      </c>
      <c r="E117" s="179">
        <v>21378.0</v>
      </c>
      <c r="F117" s="180">
        <v>44536.0</v>
      </c>
      <c r="G117" s="155" t="s">
        <v>122</v>
      </c>
      <c r="H117" s="155" t="s">
        <v>92</v>
      </c>
      <c r="I117" s="155" t="s">
        <v>93</v>
      </c>
      <c r="J117" s="155" t="s">
        <v>147</v>
      </c>
      <c r="K117" s="155"/>
      <c r="L117" s="155" t="s">
        <v>90</v>
      </c>
      <c r="M117" s="155"/>
      <c r="N117" s="155"/>
      <c r="O117" s="155"/>
      <c r="P117" s="155" t="str">
        <f t="shared" si="3"/>
        <v/>
      </c>
      <c r="Q117" s="155" t="str">
        <f t="shared" si="4"/>
        <v/>
      </c>
    </row>
    <row r="118">
      <c r="A118" s="155" t="s">
        <v>1521</v>
      </c>
      <c r="B118" s="155">
        <v>17400.0</v>
      </c>
      <c r="C118" s="178">
        <v>0.5625</v>
      </c>
      <c r="D118" s="161" t="s">
        <v>121</v>
      </c>
      <c r="E118" s="179">
        <v>22359.0</v>
      </c>
      <c r="F118" s="180">
        <v>44536.0</v>
      </c>
      <c r="G118" s="155" t="s">
        <v>96</v>
      </c>
      <c r="H118" s="155" t="s">
        <v>87</v>
      </c>
      <c r="I118" s="155" t="s">
        <v>97</v>
      </c>
      <c r="J118" s="155" t="s">
        <v>154</v>
      </c>
      <c r="K118" s="155"/>
      <c r="L118" s="155" t="s">
        <v>90</v>
      </c>
      <c r="M118" s="155"/>
      <c r="N118" s="155"/>
      <c r="O118" s="155"/>
      <c r="P118" s="155" t="str">
        <f t="shared" si="3"/>
        <v/>
      </c>
      <c r="Q118" s="155" t="str">
        <f t="shared" si="4"/>
        <v/>
      </c>
    </row>
    <row r="119">
      <c r="A119" s="155" t="s">
        <v>1522</v>
      </c>
      <c r="B119" s="155">
        <v>15644.0</v>
      </c>
      <c r="C119" s="178">
        <v>0.5729166666666666</v>
      </c>
      <c r="D119" s="161" t="s">
        <v>1523</v>
      </c>
      <c r="E119" s="179">
        <v>14426.0</v>
      </c>
      <c r="F119" s="180">
        <v>44536.0</v>
      </c>
      <c r="G119" s="155" t="s">
        <v>86</v>
      </c>
      <c r="H119" s="155" t="s">
        <v>92</v>
      </c>
      <c r="I119" s="155" t="s">
        <v>93</v>
      </c>
      <c r="J119" s="155" t="s">
        <v>94</v>
      </c>
      <c r="K119" s="155"/>
      <c r="L119" s="155" t="s">
        <v>90</v>
      </c>
      <c r="M119" s="155"/>
      <c r="N119" s="155"/>
      <c r="O119" s="155"/>
      <c r="P119" s="155" t="str">
        <f t="shared" si="3"/>
        <v/>
      </c>
      <c r="Q119" s="155" t="str">
        <f t="shared" si="4"/>
        <v/>
      </c>
    </row>
    <row r="120">
      <c r="A120" s="155" t="s">
        <v>1524</v>
      </c>
      <c r="B120" s="155">
        <v>17645.0</v>
      </c>
      <c r="C120" s="178">
        <v>0.59375</v>
      </c>
      <c r="D120" s="161" t="s">
        <v>1246</v>
      </c>
      <c r="E120" s="179">
        <v>28342.0</v>
      </c>
      <c r="F120" s="180">
        <v>44536.0</v>
      </c>
      <c r="G120" s="155" t="s">
        <v>96</v>
      </c>
      <c r="H120" s="155" t="s">
        <v>87</v>
      </c>
      <c r="I120" s="155" t="s">
        <v>97</v>
      </c>
      <c r="J120" s="155" t="s">
        <v>335</v>
      </c>
      <c r="K120" s="155"/>
      <c r="L120" s="155" t="s">
        <v>90</v>
      </c>
      <c r="M120" s="155"/>
      <c r="N120" s="155"/>
      <c r="O120" s="155"/>
      <c r="P120" s="155" t="str">
        <f t="shared" si="3"/>
        <v/>
      </c>
      <c r="Q120" s="155" t="str">
        <f t="shared" si="4"/>
        <v/>
      </c>
    </row>
    <row r="121">
      <c r="A121" s="155" t="s">
        <v>1525</v>
      </c>
      <c r="B121" s="155">
        <v>17393.0</v>
      </c>
      <c r="C121" s="178">
        <v>0.6145833333333334</v>
      </c>
      <c r="D121" s="161" t="s">
        <v>1526</v>
      </c>
      <c r="E121" s="179">
        <v>21177.0</v>
      </c>
      <c r="F121" s="180">
        <v>44536.0</v>
      </c>
      <c r="G121" s="155" t="s">
        <v>96</v>
      </c>
      <c r="H121" s="155" t="s">
        <v>87</v>
      </c>
      <c r="I121" s="155" t="s">
        <v>97</v>
      </c>
      <c r="J121" s="155" t="s">
        <v>94</v>
      </c>
      <c r="K121" s="155"/>
      <c r="L121" s="155" t="s">
        <v>90</v>
      </c>
      <c r="M121" s="155"/>
      <c r="N121" s="155"/>
      <c r="O121" s="155"/>
      <c r="P121" s="155" t="str">
        <f t="shared" si="3"/>
        <v/>
      </c>
      <c r="Q121" s="155" t="str">
        <f t="shared" si="4"/>
        <v/>
      </c>
    </row>
    <row r="122">
      <c r="A122" s="155" t="s">
        <v>1527</v>
      </c>
      <c r="B122" s="155">
        <v>10646.0</v>
      </c>
      <c r="C122" s="178">
        <v>0.6145833333333334</v>
      </c>
      <c r="D122" s="161" t="s">
        <v>754</v>
      </c>
      <c r="E122" s="179">
        <v>12791.0</v>
      </c>
      <c r="F122" s="180">
        <v>44536.0</v>
      </c>
      <c r="G122" s="155" t="s">
        <v>86</v>
      </c>
      <c r="H122" s="155" t="s">
        <v>92</v>
      </c>
      <c r="I122" s="155" t="s">
        <v>101</v>
      </c>
      <c r="J122" s="155" t="s">
        <v>166</v>
      </c>
      <c r="K122" s="155"/>
      <c r="L122" s="155" t="s">
        <v>90</v>
      </c>
      <c r="M122" s="155"/>
      <c r="N122" s="155"/>
      <c r="O122" s="155"/>
      <c r="P122" s="155" t="str">
        <f t="shared" si="3"/>
        <v/>
      </c>
      <c r="Q122" s="155" t="str">
        <f t="shared" si="4"/>
        <v/>
      </c>
    </row>
    <row r="123">
      <c r="A123" s="155" t="s">
        <v>1528</v>
      </c>
      <c r="B123" s="155">
        <v>9838.0</v>
      </c>
      <c r="C123" s="178">
        <v>0.625</v>
      </c>
      <c r="D123" s="161" t="s">
        <v>155</v>
      </c>
      <c r="E123" s="179">
        <v>27927.0</v>
      </c>
      <c r="F123" s="180">
        <v>44536.0</v>
      </c>
      <c r="G123" s="155" t="s">
        <v>122</v>
      </c>
      <c r="H123" s="155" t="s">
        <v>92</v>
      </c>
      <c r="I123" s="155" t="s">
        <v>93</v>
      </c>
      <c r="J123" s="155" t="s">
        <v>89</v>
      </c>
      <c r="K123" s="155"/>
      <c r="L123" s="155" t="s">
        <v>90</v>
      </c>
      <c r="M123" s="155"/>
      <c r="N123" s="155"/>
      <c r="O123" s="155"/>
      <c r="P123" s="155" t="str">
        <f t="shared" si="3"/>
        <v/>
      </c>
      <c r="Q123" s="155" t="str">
        <f t="shared" si="4"/>
        <v/>
      </c>
    </row>
    <row r="124">
      <c r="A124" s="155" t="s">
        <v>1529</v>
      </c>
      <c r="B124" s="155">
        <v>9775.0</v>
      </c>
      <c r="C124" s="178">
        <v>0.6354166666666666</v>
      </c>
      <c r="D124" s="161" t="s">
        <v>219</v>
      </c>
      <c r="E124" s="179">
        <v>16906.0</v>
      </c>
      <c r="F124" s="180">
        <v>44536.0</v>
      </c>
      <c r="G124" s="155" t="s">
        <v>86</v>
      </c>
      <c r="H124" s="155" t="s">
        <v>92</v>
      </c>
      <c r="I124" s="155" t="s">
        <v>101</v>
      </c>
      <c r="J124" s="155" t="s">
        <v>94</v>
      </c>
      <c r="K124" s="155"/>
      <c r="L124" s="155" t="s">
        <v>90</v>
      </c>
      <c r="M124" s="155"/>
      <c r="N124" s="155"/>
      <c r="O124" s="155"/>
      <c r="P124" s="155" t="str">
        <f t="shared" si="3"/>
        <v/>
      </c>
      <c r="Q124" s="155" t="str">
        <f t="shared" si="4"/>
        <v/>
      </c>
    </row>
    <row r="125">
      <c r="A125" s="155" t="s">
        <v>1530</v>
      </c>
      <c r="B125" s="155">
        <v>9820.0</v>
      </c>
      <c r="C125" s="178">
        <v>0.6458333333333334</v>
      </c>
      <c r="D125" s="161" t="s">
        <v>1531</v>
      </c>
      <c r="E125" s="179">
        <v>31343.0</v>
      </c>
      <c r="F125" s="180">
        <v>44536.0</v>
      </c>
      <c r="G125" s="155" t="s">
        <v>86</v>
      </c>
      <c r="H125" s="155" t="s">
        <v>92</v>
      </c>
      <c r="I125" s="155" t="s">
        <v>93</v>
      </c>
      <c r="J125" s="155" t="s">
        <v>518</v>
      </c>
      <c r="K125" s="155"/>
      <c r="L125" s="155" t="s">
        <v>90</v>
      </c>
      <c r="M125" s="155"/>
      <c r="N125" s="155"/>
      <c r="O125" s="155"/>
      <c r="P125" s="155" t="str">
        <f t="shared" si="3"/>
        <v/>
      </c>
      <c r="Q125" s="155" t="str">
        <f t="shared" si="4"/>
        <v/>
      </c>
    </row>
    <row r="126">
      <c r="A126" s="155" t="s">
        <v>1532</v>
      </c>
      <c r="B126" s="155">
        <v>14267.0</v>
      </c>
      <c r="C126" s="178">
        <v>0.6458333333333334</v>
      </c>
      <c r="D126" s="161" t="s">
        <v>1533</v>
      </c>
      <c r="E126" s="179">
        <v>20779.0</v>
      </c>
      <c r="F126" s="180">
        <v>44536.0</v>
      </c>
      <c r="G126" s="155" t="s">
        <v>86</v>
      </c>
      <c r="H126" s="155" t="s">
        <v>87</v>
      </c>
      <c r="I126" s="155" t="s">
        <v>88</v>
      </c>
      <c r="J126" s="155" t="s">
        <v>89</v>
      </c>
      <c r="K126" s="155"/>
      <c r="L126" s="155" t="s">
        <v>90</v>
      </c>
      <c r="M126" s="155"/>
      <c r="N126" s="155"/>
      <c r="O126" s="155"/>
      <c r="P126" s="155" t="str">
        <f t="shared" si="3"/>
        <v/>
      </c>
      <c r="Q126" s="155" t="str">
        <f t="shared" si="4"/>
        <v/>
      </c>
    </row>
    <row r="127">
      <c r="A127" s="155" t="s">
        <v>1534</v>
      </c>
      <c r="B127" s="155">
        <v>9170.0</v>
      </c>
      <c r="C127" s="178">
        <v>0.3333333333333333</v>
      </c>
      <c r="D127" s="161" t="s">
        <v>1535</v>
      </c>
      <c r="E127" s="179">
        <v>18503.0</v>
      </c>
      <c r="F127" s="180">
        <v>44537.0</v>
      </c>
      <c r="G127" s="155" t="s">
        <v>86</v>
      </c>
      <c r="H127" s="155" t="s">
        <v>92</v>
      </c>
      <c r="I127" s="155" t="s">
        <v>101</v>
      </c>
      <c r="J127" s="155" t="s">
        <v>94</v>
      </c>
      <c r="K127" s="155"/>
      <c r="L127" s="155" t="s">
        <v>90</v>
      </c>
      <c r="M127" s="155"/>
      <c r="N127" s="155"/>
      <c r="O127" s="155"/>
      <c r="P127" s="155" t="str">
        <f t="shared" si="3"/>
        <v/>
      </c>
      <c r="Q127" s="155" t="str">
        <f t="shared" si="4"/>
        <v/>
      </c>
    </row>
    <row r="128">
      <c r="A128" s="155" t="s">
        <v>1536</v>
      </c>
      <c r="B128" s="155">
        <v>11330.0</v>
      </c>
      <c r="C128" s="178">
        <v>0.3333333333333333</v>
      </c>
      <c r="D128" s="161" t="s">
        <v>1537</v>
      </c>
      <c r="E128" s="179">
        <v>20840.0</v>
      </c>
      <c r="F128" s="180">
        <v>44537.0</v>
      </c>
      <c r="G128" s="155" t="s">
        <v>86</v>
      </c>
      <c r="H128" s="155" t="s">
        <v>92</v>
      </c>
      <c r="I128" s="155" t="s">
        <v>101</v>
      </c>
      <c r="J128" s="155" t="s">
        <v>117</v>
      </c>
      <c r="K128" s="155"/>
      <c r="L128" s="155" t="s">
        <v>90</v>
      </c>
      <c r="M128" s="155"/>
      <c r="N128" s="155"/>
      <c r="O128" s="155"/>
      <c r="P128" s="155" t="str">
        <f t="shared" si="3"/>
        <v/>
      </c>
      <c r="Q128" s="155" t="str">
        <f t="shared" si="4"/>
        <v/>
      </c>
    </row>
    <row r="129">
      <c r="A129" s="155" t="s">
        <v>1538</v>
      </c>
      <c r="B129" s="155">
        <v>17499.0</v>
      </c>
      <c r="C129" s="178">
        <v>0.34375</v>
      </c>
      <c r="D129" s="161" t="s">
        <v>1539</v>
      </c>
      <c r="E129" s="179">
        <v>29169.0</v>
      </c>
      <c r="F129" s="180">
        <v>44537.0</v>
      </c>
      <c r="G129" s="155" t="s">
        <v>96</v>
      </c>
      <c r="H129" s="155" t="s">
        <v>87</v>
      </c>
      <c r="I129" s="155" t="s">
        <v>97</v>
      </c>
      <c r="J129" s="155" t="s">
        <v>98</v>
      </c>
      <c r="K129" s="155"/>
      <c r="L129" s="155" t="s">
        <v>90</v>
      </c>
      <c r="M129" s="155"/>
      <c r="N129" s="155"/>
      <c r="O129" s="155"/>
      <c r="P129" s="155" t="str">
        <f t="shared" si="3"/>
        <v/>
      </c>
      <c r="Q129" s="155" t="str">
        <f t="shared" si="4"/>
        <v/>
      </c>
    </row>
    <row r="130">
      <c r="A130" s="155" t="s">
        <v>1540</v>
      </c>
      <c r="B130" s="155">
        <v>17670.0</v>
      </c>
      <c r="C130" s="178">
        <v>0.34375</v>
      </c>
      <c r="D130" s="161" t="s">
        <v>1541</v>
      </c>
      <c r="E130" s="179">
        <v>15233.0</v>
      </c>
      <c r="F130" s="180">
        <v>44537.0</v>
      </c>
      <c r="G130" s="155" t="s">
        <v>96</v>
      </c>
      <c r="H130" s="155" t="s">
        <v>87</v>
      </c>
      <c r="I130" s="155" t="s">
        <v>97</v>
      </c>
      <c r="J130" s="155" t="s">
        <v>131</v>
      </c>
      <c r="K130" s="155"/>
      <c r="L130" s="155" t="s">
        <v>90</v>
      </c>
      <c r="M130" s="155"/>
      <c r="N130" s="155"/>
      <c r="O130" s="155"/>
      <c r="P130" s="155" t="str">
        <f t="shared" si="3"/>
        <v/>
      </c>
      <c r="Q130" s="155" t="str">
        <f t="shared" si="4"/>
        <v/>
      </c>
    </row>
    <row r="131">
      <c r="A131" s="155" t="s">
        <v>1542</v>
      </c>
      <c r="B131" s="155">
        <v>10185.0</v>
      </c>
      <c r="C131" s="178">
        <v>0.3645833333333333</v>
      </c>
      <c r="D131" s="161" t="s">
        <v>386</v>
      </c>
      <c r="E131" s="179">
        <v>24575.0</v>
      </c>
      <c r="F131" s="180">
        <v>44537.0</v>
      </c>
      <c r="G131" s="155" t="s">
        <v>122</v>
      </c>
      <c r="H131" s="155" t="s">
        <v>87</v>
      </c>
      <c r="I131" s="155" t="s">
        <v>97</v>
      </c>
      <c r="J131" s="155" t="s">
        <v>94</v>
      </c>
      <c r="K131" s="155"/>
      <c r="L131" s="155" t="s">
        <v>90</v>
      </c>
      <c r="M131" s="155"/>
      <c r="N131" s="155"/>
      <c r="O131" s="155"/>
      <c r="P131" s="155" t="str">
        <f t="shared" si="3"/>
        <v/>
      </c>
      <c r="Q131" s="155" t="str">
        <f t="shared" si="4"/>
        <v/>
      </c>
    </row>
    <row r="132">
      <c r="A132" s="155" t="s">
        <v>1543</v>
      </c>
      <c r="B132" s="155">
        <v>17060.0</v>
      </c>
      <c r="C132" s="178">
        <v>0.3958333333333333</v>
      </c>
      <c r="D132" s="161" t="s">
        <v>1544</v>
      </c>
      <c r="E132" s="179">
        <v>24734.0</v>
      </c>
      <c r="F132" s="180">
        <v>44537.0</v>
      </c>
      <c r="G132" s="155" t="s">
        <v>96</v>
      </c>
      <c r="H132" s="155" t="s">
        <v>87</v>
      </c>
      <c r="I132" s="155" t="s">
        <v>97</v>
      </c>
      <c r="J132" s="155" t="s">
        <v>147</v>
      </c>
      <c r="K132" s="155"/>
      <c r="L132" s="155" t="s">
        <v>90</v>
      </c>
      <c r="M132" s="155"/>
      <c r="N132" s="155"/>
      <c r="O132" s="155"/>
      <c r="P132" s="155" t="str">
        <f t="shared" si="3"/>
        <v/>
      </c>
      <c r="Q132" s="155" t="str">
        <f t="shared" si="4"/>
        <v/>
      </c>
    </row>
    <row r="133">
      <c r="A133" s="155" t="s">
        <v>1545</v>
      </c>
      <c r="B133" s="155">
        <v>14612.0</v>
      </c>
      <c r="C133" s="178">
        <v>0.3958333333333333</v>
      </c>
      <c r="D133" s="161" t="s">
        <v>1291</v>
      </c>
      <c r="E133" s="179">
        <v>15554.0</v>
      </c>
      <c r="F133" s="180">
        <v>44537.0</v>
      </c>
      <c r="G133" s="155" t="s">
        <v>86</v>
      </c>
      <c r="H133" s="155" t="s">
        <v>92</v>
      </c>
      <c r="I133" s="155" t="s">
        <v>101</v>
      </c>
      <c r="J133" s="155" t="s">
        <v>137</v>
      </c>
      <c r="K133" s="155"/>
      <c r="L133" s="155" t="s">
        <v>90</v>
      </c>
      <c r="M133" s="155"/>
      <c r="N133" s="155"/>
      <c r="O133" s="155"/>
      <c r="P133" s="155" t="str">
        <f t="shared" si="3"/>
        <v/>
      </c>
      <c r="Q133" s="155" t="str">
        <f t="shared" si="4"/>
        <v/>
      </c>
    </row>
    <row r="134">
      <c r="A134" s="155" t="s">
        <v>1546</v>
      </c>
      <c r="B134" s="155">
        <v>15802.0</v>
      </c>
      <c r="C134" s="178">
        <v>0.3958333333333333</v>
      </c>
      <c r="D134" s="161" t="s">
        <v>139</v>
      </c>
      <c r="E134" s="179">
        <v>14014.0</v>
      </c>
      <c r="F134" s="180">
        <v>44537.0</v>
      </c>
      <c r="G134" s="155" t="s">
        <v>86</v>
      </c>
      <c r="H134" s="155" t="s">
        <v>87</v>
      </c>
      <c r="I134" s="155" t="s">
        <v>88</v>
      </c>
      <c r="J134" s="155" t="s">
        <v>89</v>
      </c>
      <c r="K134" s="155"/>
      <c r="L134" s="155" t="s">
        <v>90</v>
      </c>
      <c r="M134" s="155"/>
      <c r="N134" s="155"/>
      <c r="O134" s="155"/>
      <c r="P134" s="155" t="str">
        <f t="shared" si="3"/>
        <v/>
      </c>
      <c r="Q134" s="155" t="str">
        <f t="shared" si="4"/>
        <v/>
      </c>
    </row>
    <row r="135">
      <c r="A135" s="155" t="s">
        <v>1547</v>
      </c>
      <c r="B135" s="155">
        <v>17504.0</v>
      </c>
      <c r="C135" s="178">
        <v>0.4166666666666667</v>
      </c>
      <c r="D135" s="161" t="s">
        <v>1548</v>
      </c>
      <c r="E135" s="179">
        <v>23663.0</v>
      </c>
      <c r="F135" s="180">
        <v>44537.0</v>
      </c>
      <c r="G135" s="155" t="s">
        <v>96</v>
      </c>
      <c r="H135" s="155" t="s">
        <v>87</v>
      </c>
      <c r="I135" s="155" t="s">
        <v>97</v>
      </c>
      <c r="J135" s="155" t="s">
        <v>577</v>
      </c>
      <c r="K135" s="155"/>
      <c r="L135" s="155" t="s">
        <v>90</v>
      </c>
      <c r="M135" s="155"/>
      <c r="N135" s="155"/>
      <c r="O135" s="155"/>
      <c r="P135" s="155" t="str">
        <f t="shared" si="3"/>
        <v/>
      </c>
      <c r="Q135" s="155" t="str">
        <f t="shared" si="4"/>
        <v/>
      </c>
    </row>
    <row r="136">
      <c r="A136" s="155" t="s">
        <v>1549</v>
      </c>
      <c r="B136" s="155">
        <v>11535.0</v>
      </c>
      <c r="C136" s="178">
        <v>0.4166666666666667</v>
      </c>
      <c r="D136" s="170" t="s">
        <v>1550</v>
      </c>
      <c r="E136" s="179">
        <v>22079.0</v>
      </c>
      <c r="F136" s="180">
        <v>44537.0</v>
      </c>
      <c r="G136" s="155" t="s">
        <v>86</v>
      </c>
      <c r="H136" s="155" t="s">
        <v>87</v>
      </c>
      <c r="I136" s="155" t="s">
        <v>97</v>
      </c>
      <c r="J136" s="155" t="s">
        <v>154</v>
      </c>
      <c r="K136" s="155"/>
      <c r="L136" s="155" t="s">
        <v>90</v>
      </c>
      <c r="M136" s="155"/>
      <c r="N136" s="155"/>
      <c r="O136" s="155"/>
      <c r="P136" s="155" t="str">
        <f t="shared" si="3"/>
        <v/>
      </c>
      <c r="Q136" s="155" t="str">
        <f t="shared" si="4"/>
        <v/>
      </c>
    </row>
    <row r="137">
      <c r="A137" s="155" t="s">
        <v>1551</v>
      </c>
      <c r="B137" s="155">
        <v>17348.0</v>
      </c>
      <c r="C137" s="178">
        <v>0.4479166666666667</v>
      </c>
      <c r="D137" s="161" t="s">
        <v>1552</v>
      </c>
      <c r="E137" s="179">
        <v>24346.0</v>
      </c>
      <c r="F137" s="180">
        <v>44537.0</v>
      </c>
      <c r="G137" s="155" t="s">
        <v>96</v>
      </c>
      <c r="H137" s="155" t="s">
        <v>87</v>
      </c>
      <c r="I137" s="155" t="s">
        <v>97</v>
      </c>
      <c r="J137" s="155" t="s">
        <v>1553</v>
      </c>
      <c r="K137" s="155"/>
      <c r="L137" s="155" t="s">
        <v>90</v>
      </c>
      <c r="M137" s="155"/>
      <c r="N137" s="155"/>
      <c r="O137" s="155"/>
      <c r="P137" s="155" t="str">
        <f t="shared" si="3"/>
        <v/>
      </c>
      <c r="Q137" s="155" t="str">
        <f t="shared" si="4"/>
        <v/>
      </c>
    </row>
    <row r="138">
      <c r="A138" s="155" t="s">
        <v>1554</v>
      </c>
      <c r="B138" s="155">
        <v>15641.0</v>
      </c>
      <c r="C138" s="178">
        <v>0.4479166666666667</v>
      </c>
      <c r="D138" s="170" t="s">
        <v>140</v>
      </c>
      <c r="E138" s="179">
        <v>14095.0</v>
      </c>
      <c r="F138" s="180">
        <v>44537.0</v>
      </c>
      <c r="G138" s="155" t="s">
        <v>86</v>
      </c>
      <c r="H138" s="155" t="s">
        <v>92</v>
      </c>
      <c r="I138" s="155" t="s">
        <v>101</v>
      </c>
      <c r="J138" s="155" t="s">
        <v>94</v>
      </c>
      <c r="K138" s="155"/>
      <c r="L138" s="155" t="s">
        <v>90</v>
      </c>
      <c r="M138" s="155"/>
      <c r="N138" s="155"/>
      <c r="O138" s="155"/>
      <c r="P138" s="155" t="str">
        <f t="shared" si="3"/>
        <v/>
      </c>
      <c r="Q138" s="155" t="str">
        <f t="shared" si="4"/>
        <v/>
      </c>
    </row>
    <row r="139">
      <c r="A139" s="155" t="s">
        <v>1555</v>
      </c>
      <c r="B139" s="155">
        <v>15891.0</v>
      </c>
      <c r="C139" s="178">
        <v>0.4583333333333333</v>
      </c>
      <c r="D139" s="161" t="s">
        <v>517</v>
      </c>
      <c r="E139" s="179">
        <v>25116.0</v>
      </c>
      <c r="F139" s="180">
        <v>44537.0</v>
      </c>
      <c r="G139" s="155" t="s">
        <v>86</v>
      </c>
      <c r="H139" s="155" t="s">
        <v>92</v>
      </c>
      <c r="I139" s="155" t="s">
        <v>101</v>
      </c>
      <c r="J139" s="155" t="s">
        <v>518</v>
      </c>
      <c r="K139" s="155"/>
      <c r="L139" s="155" t="s">
        <v>90</v>
      </c>
      <c r="M139" s="155"/>
      <c r="N139" s="155"/>
      <c r="O139" s="155"/>
      <c r="P139" s="155" t="str">
        <f t="shared" si="3"/>
        <v/>
      </c>
      <c r="Q139" s="155" t="str">
        <f t="shared" si="4"/>
        <v/>
      </c>
    </row>
    <row r="140">
      <c r="A140" s="155" t="s">
        <v>1556</v>
      </c>
      <c r="B140" s="155">
        <v>15892.0</v>
      </c>
      <c r="C140" s="178">
        <v>0.4583333333333333</v>
      </c>
      <c r="D140" s="161" t="s">
        <v>1557</v>
      </c>
      <c r="E140" s="179">
        <v>23446.0</v>
      </c>
      <c r="F140" s="180">
        <v>44537.0</v>
      </c>
      <c r="G140" s="155" t="s">
        <v>86</v>
      </c>
      <c r="H140" s="155" t="s">
        <v>92</v>
      </c>
      <c r="I140" s="155" t="s">
        <v>101</v>
      </c>
      <c r="J140" s="155" t="s">
        <v>518</v>
      </c>
      <c r="K140" s="155"/>
      <c r="L140" s="155" t="s">
        <v>90</v>
      </c>
      <c r="M140" s="155"/>
      <c r="N140" s="155"/>
      <c r="O140" s="155"/>
      <c r="P140" s="155" t="str">
        <f t="shared" si="3"/>
        <v/>
      </c>
      <c r="Q140" s="155" t="str">
        <f t="shared" si="4"/>
        <v/>
      </c>
    </row>
    <row r="141">
      <c r="A141" s="155" t="s">
        <v>1558</v>
      </c>
      <c r="B141" s="155">
        <v>17679.0</v>
      </c>
      <c r="C141" s="178">
        <v>0.46875</v>
      </c>
      <c r="D141" s="161" t="s">
        <v>1559</v>
      </c>
      <c r="E141" s="179">
        <v>29073.0</v>
      </c>
      <c r="F141" s="180">
        <v>44537.0</v>
      </c>
      <c r="G141" s="155" t="s">
        <v>96</v>
      </c>
      <c r="H141" s="155" t="s">
        <v>87</v>
      </c>
      <c r="I141" s="155" t="s">
        <v>97</v>
      </c>
      <c r="J141" s="155" t="s">
        <v>154</v>
      </c>
      <c r="K141" s="155"/>
      <c r="L141" s="155" t="s">
        <v>90</v>
      </c>
      <c r="M141" s="155"/>
      <c r="N141" s="155"/>
      <c r="O141" s="155"/>
      <c r="P141" s="155" t="str">
        <f t="shared" si="3"/>
        <v/>
      </c>
      <c r="Q141" s="155" t="str">
        <f t="shared" si="4"/>
        <v/>
      </c>
    </row>
    <row r="142">
      <c r="A142" s="155" t="s">
        <v>1560</v>
      </c>
      <c r="B142" s="155">
        <v>10481.0</v>
      </c>
      <c r="C142" s="178">
        <v>0.5833333333333334</v>
      </c>
      <c r="D142" s="161" t="s">
        <v>878</v>
      </c>
      <c r="E142" s="179">
        <v>22006.0</v>
      </c>
      <c r="F142" s="180">
        <v>44544.0</v>
      </c>
      <c r="G142" s="155" t="s">
        <v>86</v>
      </c>
      <c r="H142" s="155" t="s">
        <v>87</v>
      </c>
      <c r="I142" s="155" t="s">
        <v>88</v>
      </c>
      <c r="J142" s="155" t="s">
        <v>89</v>
      </c>
      <c r="K142" s="155"/>
      <c r="L142" s="155" t="s">
        <v>90</v>
      </c>
      <c r="M142" s="155"/>
      <c r="N142" s="155"/>
      <c r="O142" s="155"/>
      <c r="P142" s="155" t="str">
        <f t="shared" si="3"/>
        <v/>
      </c>
      <c r="Q142" s="155" t="str">
        <f t="shared" si="4"/>
        <v/>
      </c>
    </row>
    <row r="143">
      <c r="A143" s="155" t="s">
        <v>1561</v>
      </c>
      <c r="B143" s="155">
        <v>17421.0</v>
      </c>
      <c r="C143" s="178">
        <v>0.5416666666666666</v>
      </c>
      <c r="D143" s="161" t="s">
        <v>1562</v>
      </c>
      <c r="E143" s="179">
        <v>22316.0</v>
      </c>
      <c r="F143" s="180">
        <v>44537.0</v>
      </c>
      <c r="G143" s="155" t="s">
        <v>96</v>
      </c>
      <c r="H143" s="155" t="s">
        <v>87</v>
      </c>
      <c r="I143" s="155" t="s">
        <v>97</v>
      </c>
      <c r="J143" s="155" t="s">
        <v>174</v>
      </c>
      <c r="K143" s="155"/>
      <c r="L143" s="155" t="s">
        <v>90</v>
      </c>
      <c r="M143" s="155"/>
      <c r="N143" s="155"/>
      <c r="O143" s="155"/>
      <c r="P143" s="155" t="str">
        <f t="shared" si="3"/>
        <v/>
      </c>
      <c r="Q143" s="155" t="str">
        <f t="shared" si="4"/>
        <v/>
      </c>
    </row>
    <row r="144">
      <c r="A144" s="155" t="s">
        <v>1563</v>
      </c>
      <c r="B144" s="155">
        <v>16875.0</v>
      </c>
      <c r="C144" s="178">
        <v>0.5416666666666666</v>
      </c>
      <c r="D144" s="170" t="s">
        <v>160</v>
      </c>
      <c r="E144" s="179">
        <v>19869.0</v>
      </c>
      <c r="F144" s="180">
        <v>44537.0</v>
      </c>
      <c r="G144" s="155" t="s">
        <v>122</v>
      </c>
      <c r="H144" s="155" t="s">
        <v>92</v>
      </c>
      <c r="I144" s="155" t="s">
        <v>101</v>
      </c>
      <c r="J144" s="155" t="s">
        <v>147</v>
      </c>
      <c r="K144" s="155"/>
      <c r="L144" s="155" t="s">
        <v>90</v>
      </c>
      <c r="M144" s="155"/>
      <c r="N144" s="155"/>
      <c r="O144" s="155"/>
      <c r="P144" s="155" t="str">
        <f t="shared" si="3"/>
        <v/>
      </c>
      <c r="Q144" s="155" t="str">
        <f t="shared" si="4"/>
        <v/>
      </c>
    </row>
    <row r="145">
      <c r="A145" s="155" t="s">
        <v>1564</v>
      </c>
      <c r="B145" s="155">
        <v>10801.0</v>
      </c>
      <c r="C145" s="178">
        <v>0.5520833333333334</v>
      </c>
      <c r="D145" s="161" t="s">
        <v>317</v>
      </c>
      <c r="E145" s="179">
        <v>28794.0</v>
      </c>
      <c r="F145" s="180">
        <v>44537.0</v>
      </c>
      <c r="G145" s="155" t="s">
        <v>86</v>
      </c>
      <c r="H145" s="155" t="s">
        <v>92</v>
      </c>
      <c r="I145" s="155" t="s">
        <v>93</v>
      </c>
      <c r="J145" s="155" t="s">
        <v>154</v>
      </c>
      <c r="K145" s="155"/>
      <c r="L145" s="155" t="s">
        <v>90</v>
      </c>
      <c r="M145" s="155"/>
      <c r="N145" s="155"/>
      <c r="O145" s="155"/>
      <c r="P145" s="155" t="str">
        <f t="shared" si="3"/>
        <v/>
      </c>
      <c r="Q145" s="155" t="str">
        <f t="shared" si="4"/>
        <v/>
      </c>
    </row>
    <row r="146">
      <c r="A146" s="155" t="s">
        <v>1565</v>
      </c>
      <c r="B146" s="155">
        <v>14106.0</v>
      </c>
      <c r="C146" s="178">
        <v>0.5520833333333334</v>
      </c>
      <c r="D146" s="161" t="s">
        <v>1566</v>
      </c>
      <c r="E146" s="179">
        <v>29830.0</v>
      </c>
      <c r="F146" s="180">
        <v>44537.0</v>
      </c>
      <c r="G146" s="155" t="s">
        <v>86</v>
      </c>
      <c r="H146" s="155" t="s">
        <v>92</v>
      </c>
      <c r="I146" s="155" t="s">
        <v>93</v>
      </c>
      <c r="J146" s="155" t="s">
        <v>147</v>
      </c>
      <c r="K146" s="155"/>
      <c r="L146" s="155" t="s">
        <v>90</v>
      </c>
      <c r="M146" s="155"/>
      <c r="N146" s="155"/>
      <c r="O146" s="155"/>
      <c r="P146" s="155" t="str">
        <f t="shared" si="3"/>
        <v/>
      </c>
      <c r="Q146" s="155" t="str">
        <f t="shared" si="4"/>
        <v/>
      </c>
    </row>
    <row r="147">
      <c r="A147" s="155" t="s">
        <v>1567</v>
      </c>
      <c r="B147" s="155">
        <v>17564.0</v>
      </c>
      <c r="C147" s="178">
        <v>0.5625</v>
      </c>
      <c r="D147" s="170" t="s">
        <v>1568</v>
      </c>
      <c r="E147" s="179">
        <v>29667.0</v>
      </c>
      <c r="F147" s="180">
        <v>44537.0</v>
      </c>
      <c r="G147" s="155" t="s">
        <v>96</v>
      </c>
      <c r="H147" s="155" t="s">
        <v>87</v>
      </c>
      <c r="I147" s="155" t="s">
        <v>97</v>
      </c>
      <c r="J147" s="155" t="s">
        <v>98</v>
      </c>
      <c r="K147" s="155"/>
      <c r="L147" s="155" t="s">
        <v>90</v>
      </c>
      <c r="M147" s="155"/>
      <c r="N147" s="155"/>
      <c r="O147" s="155"/>
      <c r="P147" s="155" t="str">
        <f t="shared" si="3"/>
        <v/>
      </c>
      <c r="Q147" s="155" t="str">
        <f t="shared" si="4"/>
        <v/>
      </c>
    </row>
    <row r="148">
      <c r="A148" s="155" t="s">
        <v>1569</v>
      </c>
      <c r="B148" s="155">
        <v>15521.0</v>
      </c>
      <c r="C148" s="178">
        <v>0.5625</v>
      </c>
      <c r="D148" s="170" t="s">
        <v>1570</v>
      </c>
      <c r="E148" s="179">
        <v>27379.0</v>
      </c>
      <c r="F148" s="180">
        <v>44537.0</v>
      </c>
      <c r="G148" s="155" t="s">
        <v>86</v>
      </c>
      <c r="H148" s="155" t="s">
        <v>92</v>
      </c>
      <c r="I148" s="155" t="s">
        <v>101</v>
      </c>
      <c r="J148" s="155" t="s">
        <v>98</v>
      </c>
      <c r="K148" s="155"/>
      <c r="L148" s="155" t="s">
        <v>90</v>
      </c>
      <c r="M148" s="155"/>
      <c r="N148" s="155"/>
      <c r="O148" s="155"/>
      <c r="P148" s="155" t="str">
        <f t="shared" si="3"/>
        <v/>
      </c>
      <c r="Q148" s="155" t="str">
        <f t="shared" si="4"/>
        <v/>
      </c>
    </row>
    <row r="149">
      <c r="A149" s="155" t="s">
        <v>1571</v>
      </c>
      <c r="B149" s="155">
        <v>15359.0</v>
      </c>
      <c r="C149" s="178">
        <v>0.5729166666666666</v>
      </c>
      <c r="D149" s="161" t="s">
        <v>954</v>
      </c>
      <c r="E149" s="179">
        <v>29328.0</v>
      </c>
      <c r="F149" s="180">
        <v>44537.0</v>
      </c>
      <c r="G149" s="155" t="s">
        <v>86</v>
      </c>
      <c r="H149" s="155" t="s">
        <v>92</v>
      </c>
      <c r="I149" s="155" t="s">
        <v>101</v>
      </c>
      <c r="J149" s="155" t="s">
        <v>174</v>
      </c>
      <c r="K149" s="155"/>
      <c r="L149" s="155" t="s">
        <v>90</v>
      </c>
      <c r="M149" s="155"/>
      <c r="N149" s="155"/>
      <c r="O149" s="155"/>
      <c r="P149" s="155" t="str">
        <f t="shared" si="3"/>
        <v/>
      </c>
      <c r="Q149" s="155" t="str">
        <f t="shared" si="4"/>
        <v/>
      </c>
    </row>
    <row r="150">
      <c r="A150" s="155" t="s">
        <v>1572</v>
      </c>
      <c r="B150" s="155">
        <v>13668.0</v>
      </c>
      <c r="C150" s="178">
        <v>0.5729166666666666</v>
      </c>
      <c r="D150" s="161" t="s">
        <v>730</v>
      </c>
      <c r="E150" s="179">
        <v>23634.0</v>
      </c>
      <c r="F150" s="180">
        <v>44537.0</v>
      </c>
      <c r="G150" s="155" t="s">
        <v>122</v>
      </c>
      <c r="H150" s="155" t="s">
        <v>92</v>
      </c>
      <c r="I150" s="155" t="s">
        <v>101</v>
      </c>
      <c r="J150" s="155" t="s">
        <v>731</v>
      </c>
      <c r="K150" s="155"/>
      <c r="L150" s="155" t="s">
        <v>90</v>
      </c>
      <c r="M150" s="155"/>
      <c r="N150" s="155"/>
      <c r="O150" s="155"/>
      <c r="P150" s="155" t="str">
        <f t="shared" si="3"/>
        <v/>
      </c>
      <c r="Q150" s="155" t="str">
        <f t="shared" si="4"/>
        <v/>
      </c>
    </row>
    <row r="151">
      <c r="A151" s="155" t="s">
        <v>1573</v>
      </c>
      <c r="B151" s="155">
        <v>17672.0</v>
      </c>
      <c r="C151" s="178">
        <v>0.59375</v>
      </c>
      <c r="D151" s="161" t="s">
        <v>1574</v>
      </c>
      <c r="E151" s="179">
        <v>24669.0</v>
      </c>
      <c r="F151" s="180">
        <v>44537.0</v>
      </c>
      <c r="G151" s="155" t="s">
        <v>96</v>
      </c>
      <c r="H151" s="155" t="s">
        <v>87</v>
      </c>
      <c r="I151" s="155" t="s">
        <v>97</v>
      </c>
      <c r="J151" s="155" t="s">
        <v>117</v>
      </c>
      <c r="K151" s="155"/>
      <c r="L151" s="155" t="s">
        <v>90</v>
      </c>
      <c r="M151" s="155"/>
      <c r="N151" s="155"/>
      <c r="O151" s="155"/>
      <c r="P151" s="155" t="str">
        <f t="shared" si="3"/>
        <v/>
      </c>
      <c r="Q151" s="155" t="str">
        <f t="shared" si="4"/>
        <v/>
      </c>
    </row>
    <row r="152">
      <c r="A152" s="155" t="s">
        <v>1575</v>
      </c>
      <c r="B152" s="155">
        <v>17628.0</v>
      </c>
      <c r="C152" s="178">
        <v>0.59375</v>
      </c>
      <c r="D152" s="161" t="s">
        <v>1576</v>
      </c>
      <c r="E152" s="179">
        <v>21258.0</v>
      </c>
      <c r="F152" s="180">
        <v>44537.0</v>
      </c>
      <c r="G152" s="155" t="s">
        <v>96</v>
      </c>
      <c r="H152" s="155" t="s">
        <v>87</v>
      </c>
      <c r="I152" s="155" t="s">
        <v>97</v>
      </c>
      <c r="J152" s="155" t="s">
        <v>189</v>
      </c>
      <c r="K152" s="155"/>
      <c r="L152" s="155" t="s">
        <v>90</v>
      </c>
      <c r="M152" s="155"/>
      <c r="N152" s="155"/>
      <c r="O152" s="155"/>
      <c r="P152" s="155" t="str">
        <f t="shared" si="3"/>
        <v/>
      </c>
      <c r="Q152" s="155" t="str">
        <f t="shared" si="4"/>
        <v/>
      </c>
    </row>
    <row r="153">
      <c r="A153" s="155" t="s">
        <v>1577</v>
      </c>
      <c r="B153" s="155">
        <v>15461.0</v>
      </c>
      <c r="C153" s="178">
        <v>0.6145833333333334</v>
      </c>
      <c r="D153" s="161" t="s">
        <v>1014</v>
      </c>
      <c r="E153" s="179">
        <v>13322.0</v>
      </c>
      <c r="F153" s="180">
        <v>44537.0</v>
      </c>
      <c r="G153" s="155" t="s">
        <v>122</v>
      </c>
      <c r="H153" s="155" t="s">
        <v>87</v>
      </c>
      <c r="I153" s="155" t="s">
        <v>88</v>
      </c>
      <c r="J153" s="155" t="s">
        <v>89</v>
      </c>
      <c r="K153" s="155"/>
      <c r="L153" s="155" t="s">
        <v>90</v>
      </c>
      <c r="M153" s="155"/>
      <c r="N153" s="155"/>
      <c r="O153" s="155"/>
      <c r="P153" s="155" t="str">
        <f t="shared" si="3"/>
        <v/>
      </c>
      <c r="Q153" s="155" t="str">
        <f t="shared" si="4"/>
        <v/>
      </c>
    </row>
    <row r="154">
      <c r="A154" s="155" t="s">
        <v>1578</v>
      </c>
      <c r="B154" s="155">
        <v>17389.0</v>
      </c>
      <c r="C154" s="178">
        <v>0.6145833333333334</v>
      </c>
      <c r="D154" s="161" t="s">
        <v>1579</v>
      </c>
      <c r="E154" s="179">
        <v>25089.0</v>
      </c>
      <c r="F154" s="180">
        <v>44537.0</v>
      </c>
      <c r="G154" s="155" t="s">
        <v>96</v>
      </c>
      <c r="H154" s="155" t="s">
        <v>87</v>
      </c>
      <c r="I154" s="155" t="s">
        <v>97</v>
      </c>
      <c r="J154" s="155" t="s">
        <v>218</v>
      </c>
      <c r="K154" s="155"/>
      <c r="L154" s="155" t="s">
        <v>90</v>
      </c>
      <c r="M154" s="155"/>
      <c r="N154" s="155"/>
      <c r="O154" s="155"/>
      <c r="P154" s="155" t="str">
        <f t="shared" si="3"/>
        <v/>
      </c>
      <c r="Q154" s="155" t="str">
        <f t="shared" si="4"/>
        <v/>
      </c>
    </row>
    <row r="155">
      <c r="A155" s="155" t="s">
        <v>1580</v>
      </c>
      <c r="B155" s="155">
        <v>11903.0</v>
      </c>
      <c r="C155" s="178">
        <v>0.6145833333333334</v>
      </c>
      <c r="D155" s="161" t="s">
        <v>132</v>
      </c>
      <c r="E155" s="179">
        <v>21184.0</v>
      </c>
      <c r="F155" s="180">
        <v>44537.0</v>
      </c>
      <c r="G155" s="155" t="s">
        <v>122</v>
      </c>
      <c r="H155" s="155" t="s">
        <v>92</v>
      </c>
      <c r="I155" s="155" t="s">
        <v>93</v>
      </c>
      <c r="J155" s="155" t="s">
        <v>117</v>
      </c>
      <c r="K155" s="155"/>
      <c r="L155" s="155" t="s">
        <v>90</v>
      </c>
      <c r="M155" s="155"/>
      <c r="N155" s="155"/>
      <c r="O155" s="155"/>
      <c r="P155" s="155" t="str">
        <f t="shared" si="3"/>
        <v/>
      </c>
      <c r="Q155" s="155" t="str">
        <f t="shared" si="4"/>
        <v/>
      </c>
    </row>
    <row r="156">
      <c r="A156" s="155" t="s">
        <v>1581</v>
      </c>
      <c r="B156" s="155">
        <v>12473.0</v>
      </c>
      <c r="C156" s="178">
        <v>0.6354166666666666</v>
      </c>
      <c r="D156" s="161" t="s">
        <v>967</v>
      </c>
      <c r="E156" s="179">
        <v>23807.0</v>
      </c>
      <c r="F156" s="180">
        <v>44537.0</v>
      </c>
      <c r="G156" s="155" t="s">
        <v>122</v>
      </c>
      <c r="H156" s="155" t="s">
        <v>92</v>
      </c>
      <c r="I156" s="155" t="s">
        <v>93</v>
      </c>
      <c r="J156" s="155" t="s">
        <v>164</v>
      </c>
      <c r="K156" s="155"/>
      <c r="L156" s="155" t="s">
        <v>90</v>
      </c>
      <c r="M156" s="155"/>
      <c r="N156" s="155"/>
      <c r="O156" s="155"/>
      <c r="P156" s="155" t="str">
        <f t="shared" si="3"/>
        <v/>
      </c>
      <c r="Q156" s="155" t="str">
        <f t="shared" si="4"/>
        <v/>
      </c>
    </row>
    <row r="157">
      <c r="A157" s="155" t="s">
        <v>1582</v>
      </c>
      <c r="B157" s="155">
        <v>15621.0</v>
      </c>
      <c r="C157" s="178">
        <v>0.6354166666666666</v>
      </c>
      <c r="D157" s="161" t="s">
        <v>1583</v>
      </c>
      <c r="E157" s="179">
        <v>21011.0</v>
      </c>
      <c r="F157" s="180">
        <v>44537.0</v>
      </c>
      <c r="G157" s="155" t="s">
        <v>122</v>
      </c>
      <c r="H157" s="155" t="s">
        <v>87</v>
      </c>
      <c r="I157" s="155" t="s">
        <v>88</v>
      </c>
      <c r="J157" s="155" t="s">
        <v>89</v>
      </c>
      <c r="K157" s="155"/>
      <c r="L157" s="155" t="s">
        <v>90</v>
      </c>
      <c r="M157" s="155"/>
      <c r="N157" s="155"/>
      <c r="O157" s="155"/>
      <c r="P157" s="155" t="str">
        <f t="shared" si="3"/>
        <v/>
      </c>
      <c r="Q157" s="155" t="str">
        <f t="shared" si="4"/>
        <v/>
      </c>
    </row>
    <row r="158">
      <c r="A158" s="155" t="s">
        <v>1584</v>
      </c>
      <c r="B158" s="155">
        <v>11072.0</v>
      </c>
      <c r="C158" s="178">
        <v>0.6458333333333334</v>
      </c>
      <c r="D158" s="161" t="s">
        <v>1173</v>
      </c>
      <c r="E158" s="179">
        <v>27956.0</v>
      </c>
      <c r="F158" s="180">
        <v>44537.0</v>
      </c>
      <c r="G158" s="155" t="s">
        <v>122</v>
      </c>
      <c r="H158" s="155" t="s">
        <v>87</v>
      </c>
      <c r="I158" s="155" t="s">
        <v>97</v>
      </c>
      <c r="J158" s="155" t="s">
        <v>335</v>
      </c>
      <c r="K158" s="155"/>
      <c r="L158" s="155" t="s">
        <v>90</v>
      </c>
      <c r="M158" s="155"/>
      <c r="N158" s="155"/>
      <c r="O158" s="155"/>
      <c r="P158" s="155" t="str">
        <f t="shared" si="3"/>
        <v/>
      </c>
      <c r="Q158" s="155" t="str">
        <f t="shared" si="4"/>
        <v/>
      </c>
    </row>
    <row r="159">
      <c r="A159" s="155" t="s">
        <v>1585</v>
      </c>
      <c r="B159" s="155">
        <v>12710.0</v>
      </c>
      <c r="C159" s="178">
        <v>0.3333333333333333</v>
      </c>
      <c r="D159" s="161" t="s">
        <v>1586</v>
      </c>
      <c r="E159" s="179">
        <v>29031.0</v>
      </c>
      <c r="F159" s="180">
        <v>44538.0</v>
      </c>
      <c r="G159" s="155" t="s">
        <v>86</v>
      </c>
      <c r="H159" s="155" t="s">
        <v>92</v>
      </c>
      <c r="I159" s="155" t="s">
        <v>93</v>
      </c>
      <c r="J159" s="155" t="s">
        <v>242</v>
      </c>
      <c r="K159" s="155"/>
      <c r="L159" s="155" t="s">
        <v>90</v>
      </c>
      <c r="M159" s="155"/>
      <c r="N159" s="155"/>
      <c r="O159" s="155"/>
      <c r="P159" s="155" t="str">
        <f t="shared" si="3"/>
        <v/>
      </c>
      <c r="Q159" s="155" t="str">
        <f t="shared" si="4"/>
        <v/>
      </c>
    </row>
    <row r="160">
      <c r="A160" s="155" t="s">
        <v>1587</v>
      </c>
      <c r="B160" s="155">
        <v>10524.0</v>
      </c>
      <c r="C160" s="178">
        <v>0.34375</v>
      </c>
      <c r="D160" s="161" t="s">
        <v>1588</v>
      </c>
      <c r="E160" s="179">
        <v>27107.0</v>
      </c>
      <c r="F160" s="180">
        <v>44538.0</v>
      </c>
      <c r="G160" s="155" t="s">
        <v>86</v>
      </c>
      <c r="H160" s="155" t="s">
        <v>92</v>
      </c>
      <c r="I160" s="155" t="s">
        <v>101</v>
      </c>
      <c r="J160" s="155" t="s">
        <v>147</v>
      </c>
      <c r="K160" s="155"/>
      <c r="L160" s="155" t="s">
        <v>90</v>
      </c>
      <c r="M160" s="155"/>
      <c r="N160" s="155"/>
      <c r="O160" s="155"/>
      <c r="P160" s="155" t="str">
        <f t="shared" si="3"/>
        <v/>
      </c>
      <c r="Q160" s="155" t="str">
        <f t="shared" si="4"/>
        <v/>
      </c>
    </row>
    <row r="161">
      <c r="A161" s="155" t="s">
        <v>1589</v>
      </c>
      <c r="B161" s="155">
        <v>17017.0</v>
      </c>
      <c r="C161" s="178">
        <v>0.34375</v>
      </c>
      <c r="D161" s="161" t="s">
        <v>1590</v>
      </c>
      <c r="E161" s="179">
        <v>29428.0</v>
      </c>
      <c r="F161" s="180">
        <v>44538.0</v>
      </c>
      <c r="G161" s="155" t="s">
        <v>122</v>
      </c>
      <c r="H161" s="155" t="s">
        <v>92</v>
      </c>
      <c r="I161" s="155" t="s">
        <v>101</v>
      </c>
      <c r="J161" s="155" t="s">
        <v>154</v>
      </c>
      <c r="K161" s="155"/>
      <c r="L161" s="155" t="s">
        <v>90</v>
      </c>
      <c r="M161" s="155"/>
      <c r="N161" s="155"/>
      <c r="O161" s="155"/>
      <c r="P161" s="155" t="str">
        <f t="shared" si="3"/>
        <v/>
      </c>
      <c r="Q161" s="155" t="str">
        <f t="shared" si="4"/>
        <v/>
      </c>
    </row>
    <row r="162">
      <c r="A162" s="155" t="s">
        <v>1591</v>
      </c>
      <c r="B162" s="155">
        <v>14172.0</v>
      </c>
      <c r="C162" s="178">
        <v>0.3541666666666667</v>
      </c>
      <c r="D162" s="161" t="s">
        <v>283</v>
      </c>
      <c r="E162" s="179">
        <v>17875.0</v>
      </c>
      <c r="F162" s="180">
        <v>44538.0</v>
      </c>
      <c r="G162" s="155" t="s">
        <v>122</v>
      </c>
      <c r="H162" s="155" t="s">
        <v>92</v>
      </c>
      <c r="I162" s="155" t="s">
        <v>101</v>
      </c>
      <c r="J162" s="155" t="s">
        <v>147</v>
      </c>
      <c r="K162" s="155"/>
      <c r="L162" s="155" t="s">
        <v>90</v>
      </c>
      <c r="M162" s="155"/>
      <c r="N162" s="155"/>
      <c r="O162" s="155"/>
      <c r="P162" s="155" t="str">
        <f t="shared" si="3"/>
        <v/>
      </c>
      <c r="Q162" s="155" t="str">
        <f t="shared" si="4"/>
        <v/>
      </c>
    </row>
    <row r="163">
      <c r="A163" s="155" t="s">
        <v>1592</v>
      </c>
      <c r="B163" s="155">
        <v>9278.0</v>
      </c>
      <c r="C163" s="178">
        <v>0.3541666666666667</v>
      </c>
      <c r="D163" s="161" t="s">
        <v>244</v>
      </c>
      <c r="E163" s="179">
        <v>24413.0</v>
      </c>
      <c r="F163" s="180">
        <v>44538.0</v>
      </c>
      <c r="G163" s="155" t="s">
        <v>86</v>
      </c>
      <c r="H163" s="155" t="s">
        <v>92</v>
      </c>
      <c r="I163" s="155" t="s">
        <v>93</v>
      </c>
      <c r="J163" s="155" t="s">
        <v>147</v>
      </c>
      <c r="K163" s="155"/>
      <c r="L163" s="155" t="s">
        <v>90</v>
      </c>
      <c r="M163" s="155"/>
      <c r="N163" s="155"/>
      <c r="O163" s="155"/>
      <c r="P163" s="155" t="str">
        <f t="shared" si="3"/>
        <v/>
      </c>
      <c r="Q163" s="155" t="str">
        <f t="shared" si="4"/>
        <v/>
      </c>
    </row>
    <row r="164">
      <c r="A164" s="155" t="s">
        <v>1593</v>
      </c>
      <c r="B164" s="155">
        <v>15322.0</v>
      </c>
      <c r="C164" s="178">
        <v>0.3645833333333333</v>
      </c>
      <c r="D164" s="161" t="s">
        <v>1594</v>
      </c>
      <c r="E164" s="179">
        <v>16468.0</v>
      </c>
      <c r="F164" s="180">
        <v>44538.0</v>
      </c>
      <c r="G164" s="155" t="s">
        <v>86</v>
      </c>
      <c r="H164" s="155" t="s">
        <v>92</v>
      </c>
      <c r="I164" s="155" t="s">
        <v>101</v>
      </c>
      <c r="J164" s="155" t="s">
        <v>164</v>
      </c>
      <c r="K164" s="155"/>
      <c r="L164" s="155" t="s">
        <v>90</v>
      </c>
      <c r="M164" s="155"/>
      <c r="N164" s="155"/>
      <c r="O164" s="155"/>
      <c r="P164" s="155" t="str">
        <f t="shared" si="3"/>
        <v/>
      </c>
      <c r="Q164" s="155" t="str">
        <f t="shared" si="4"/>
        <v/>
      </c>
    </row>
    <row r="165">
      <c r="A165" s="155" t="s">
        <v>1595</v>
      </c>
      <c r="B165" s="155">
        <v>16970.0</v>
      </c>
      <c r="C165" s="178">
        <v>0.3645833333333333</v>
      </c>
      <c r="D165" s="161" t="s">
        <v>1596</v>
      </c>
      <c r="E165" s="179">
        <v>19986.0</v>
      </c>
      <c r="F165" s="180">
        <v>44538.0</v>
      </c>
      <c r="G165" s="155" t="s">
        <v>122</v>
      </c>
      <c r="H165" s="155" t="s">
        <v>87</v>
      </c>
      <c r="I165" s="155" t="s">
        <v>88</v>
      </c>
      <c r="J165" s="155" t="s">
        <v>89</v>
      </c>
      <c r="K165" s="155"/>
      <c r="L165" s="155" t="s">
        <v>90</v>
      </c>
      <c r="M165" s="155"/>
      <c r="N165" s="155"/>
      <c r="O165" s="155"/>
      <c r="P165" s="155" t="str">
        <f t="shared" si="3"/>
        <v/>
      </c>
      <c r="Q165" s="155" t="str">
        <f t="shared" si="4"/>
        <v/>
      </c>
    </row>
    <row r="166">
      <c r="A166" s="155" t="s">
        <v>1597</v>
      </c>
      <c r="B166" s="155">
        <v>14066.0</v>
      </c>
      <c r="C166" s="178">
        <v>0.375</v>
      </c>
      <c r="D166" s="161" t="s">
        <v>1598</v>
      </c>
      <c r="E166" s="179">
        <v>35192.0</v>
      </c>
      <c r="F166" s="180">
        <v>44538.0</v>
      </c>
      <c r="G166" s="155" t="s">
        <v>86</v>
      </c>
      <c r="H166" s="155" t="s">
        <v>92</v>
      </c>
      <c r="I166" s="155" t="s">
        <v>93</v>
      </c>
      <c r="J166" s="155" t="s">
        <v>518</v>
      </c>
      <c r="K166" s="155"/>
      <c r="L166" s="155" t="s">
        <v>90</v>
      </c>
      <c r="M166" s="155"/>
      <c r="N166" s="155"/>
      <c r="O166" s="155"/>
      <c r="P166" s="155" t="str">
        <f t="shared" si="3"/>
        <v/>
      </c>
      <c r="Q166" s="155" t="str">
        <f t="shared" si="4"/>
        <v/>
      </c>
    </row>
    <row r="167">
      <c r="A167" s="155" t="s">
        <v>1599</v>
      </c>
      <c r="B167" s="155">
        <v>16404.0</v>
      </c>
      <c r="C167" s="178">
        <v>0.375</v>
      </c>
      <c r="D167" s="161" t="s">
        <v>375</v>
      </c>
      <c r="E167" s="179">
        <v>21743.0</v>
      </c>
      <c r="F167" s="180">
        <v>44538.0</v>
      </c>
      <c r="G167" s="155" t="s">
        <v>122</v>
      </c>
      <c r="H167" s="155" t="s">
        <v>92</v>
      </c>
      <c r="I167" s="155" t="s">
        <v>93</v>
      </c>
      <c r="J167" s="155" t="s">
        <v>147</v>
      </c>
      <c r="K167" s="155"/>
      <c r="L167" s="155" t="s">
        <v>90</v>
      </c>
      <c r="M167" s="155"/>
      <c r="N167" s="155"/>
      <c r="O167" s="155"/>
      <c r="P167" s="155" t="str">
        <f t="shared" si="3"/>
        <v/>
      </c>
      <c r="Q167" s="155" t="str">
        <f t="shared" si="4"/>
        <v/>
      </c>
    </row>
    <row r="168">
      <c r="A168" s="155" t="s">
        <v>1600</v>
      </c>
      <c r="B168" s="155">
        <v>14810.0</v>
      </c>
      <c r="C168" s="178">
        <v>0.3854166666666667</v>
      </c>
      <c r="D168" s="161" t="s">
        <v>1601</v>
      </c>
      <c r="E168" s="179">
        <v>18103.0</v>
      </c>
      <c r="F168" s="180">
        <v>44538.0</v>
      </c>
      <c r="G168" s="155" t="s">
        <v>86</v>
      </c>
      <c r="H168" s="155" t="s">
        <v>87</v>
      </c>
      <c r="I168" s="155" t="s">
        <v>97</v>
      </c>
      <c r="J168" s="155" t="s">
        <v>166</v>
      </c>
      <c r="K168" s="155"/>
      <c r="L168" s="155" t="s">
        <v>90</v>
      </c>
      <c r="M168" s="155"/>
      <c r="N168" s="155"/>
      <c r="O168" s="155"/>
      <c r="P168" s="155" t="str">
        <f t="shared" si="3"/>
        <v/>
      </c>
      <c r="Q168" s="155" t="str">
        <f t="shared" si="4"/>
        <v/>
      </c>
    </row>
    <row r="169">
      <c r="A169" s="155" t="s">
        <v>1602</v>
      </c>
      <c r="B169" s="155">
        <v>12795.0</v>
      </c>
      <c r="C169" s="178">
        <v>0.3854166666666667</v>
      </c>
      <c r="D169" s="161" t="s">
        <v>1024</v>
      </c>
      <c r="E169" s="179">
        <v>25954.0</v>
      </c>
      <c r="F169" s="180">
        <v>44538.0</v>
      </c>
      <c r="G169" s="155" t="s">
        <v>122</v>
      </c>
      <c r="H169" s="155" t="s">
        <v>87</v>
      </c>
      <c r="I169" s="155" t="s">
        <v>97</v>
      </c>
      <c r="J169" s="155" t="s">
        <v>147</v>
      </c>
      <c r="K169" s="155"/>
      <c r="L169" s="155" t="s">
        <v>90</v>
      </c>
      <c r="M169" s="155"/>
      <c r="N169" s="155"/>
      <c r="O169" s="155"/>
      <c r="P169" s="155" t="str">
        <f t="shared" si="3"/>
        <v/>
      </c>
      <c r="Q169" s="155" t="str">
        <f t="shared" si="4"/>
        <v/>
      </c>
    </row>
    <row r="170">
      <c r="A170" s="155" t="s">
        <v>1603</v>
      </c>
      <c r="B170" s="155">
        <v>17588.0</v>
      </c>
      <c r="C170" s="178">
        <v>0.3958333333333333</v>
      </c>
      <c r="D170" s="161" t="s">
        <v>1604</v>
      </c>
      <c r="E170" s="179">
        <v>20083.0</v>
      </c>
      <c r="F170" s="180">
        <v>44538.0</v>
      </c>
      <c r="G170" s="155" t="s">
        <v>96</v>
      </c>
      <c r="H170" s="155" t="s">
        <v>87</v>
      </c>
      <c r="I170" s="155" t="s">
        <v>88</v>
      </c>
      <c r="J170" s="155" t="s">
        <v>89</v>
      </c>
      <c r="K170" s="155"/>
      <c r="L170" s="155" t="s">
        <v>90</v>
      </c>
      <c r="M170" s="155"/>
      <c r="N170" s="155"/>
      <c r="O170" s="155"/>
      <c r="P170" s="155" t="str">
        <f t="shared" si="3"/>
        <v/>
      </c>
      <c r="Q170" s="155" t="str">
        <f t="shared" si="4"/>
        <v/>
      </c>
    </row>
    <row r="171">
      <c r="A171" s="155" t="s">
        <v>1605</v>
      </c>
      <c r="B171" s="155">
        <v>12849.0</v>
      </c>
      <c r="C171" s="178">
        <v>0.3958333333333333</v>
      </c>
      <c r="D171" s="161" t="s">
        <v>1606</v>
      </c>
      <c r="E171" s="179">
        <v>19291.0</v>
      </c>
      <c r="F171" s="180">
        <v>44538.0</v>
      </c>
      <c r="G171" s="155" t="s">
        <v>86</v>
      </c>
      <c r="H171" s="155" t="s">
        <v>92</v>
      </c>
      <c r="I171" s="155" t="s">
        <v>93</v>
      </c>
      <c r="J171" s="155" t="s">
        <v>182</v>
      </c>
      <c r="K171" s="155"/>
      <c r="L171" s="155" t="s">
        <v>90</v>
      </c>
      <c r="M171" s="155"/>
      <c r="N171" s="155"/>
      <c r="O171" s="155"/>
      <c r="P171" s="155" t="str">
        <f t="shared" si="3"/>
        <v/>
      </c>
      <c r="Q171" s="155" t="str">
        <f t="shared" si="4"/>
        <v/>
      </c>
    </row>
    <row r="172">
      <c r="A172" s="155" t="s">
        <v>1607</v>
      </c>
      <c r="B172" s="155">
        <v>15020.0</v>
      </c>
      <c r="C172" s="178">
        <v>0.40625</v>
      </c>
      <c r="D172" s="161" t="s">
        <v>1608</v>
      </c>
      <c r="E172" s="179">
        <v>30728.0</v>
      </c>
      <c r="F172" s="180">
        <v>44538.0</v>
      </c>
      <c r="G172" s="155" t="s">
        <v>86</v>
      </c>
      <c r="H172" s="155" t="s">
        <v>87</v>
      </c>
      <c r="I172" s="155" t="s">
        <v>97</v>
      </c>
      <c r="J172" s="155" t="s">
        <v>189</v>
      </c>
      <c r="K172" s="155"/>
      <c r="L172" s="155" t="s">
        <v>90</v>
      </c>
      <c r="M172" s="155"/>
      <c r="N172" s="155"/>
      <c r="O172" s="155"/>
      <c r="P172" s="155" t="str">
        <f t="shared" si="3"/>
        <v/>
      </c>
      <c r="Q172" s="155" t="str">
        <f t="shared" si="4"/>
        <v/>
      </c>
    </row>
    <row r="173">
      <c r="A173" s="155" t="s">
        <v>1609</v>
      </c>
      <c r="B173" s="155">
        <v>12375.0</v>
      </c>
      <c r="C173" s="178">
        <v>0.4166666666666667</v>
      </c>
      <c r="D173" s="161" t="s">
        <v>1142</v>
      </c>
      <c r="E173" s="179">
        <v>25838.0</v>
      </c>
      <c r="F173" s="180">
        <v>44538.0</v>
      </c>
      <c r="G173" s="155" t="s">
        <v>86</v>
      </c>
      <c r="H173" s="155" t="s">
        <v>92</v>
      </c>
      <c r="I173" s="155" t="s">
        <v>93</v>
      </c>
      <c r="J173" s="155" t="s">
        <v>147</v>
      </c>
      <c r="K173" s="155"/>
      <c r="L173" s="155" t="s">
        <v>90</v>
      </c>
      <c r="M173" s="155"/>
      <c r="N173" s="155"/>
      <c r="O173" s="155"/>
      <c r="P173" s="155" t="str">
        <f t="shared" si="3"/>
        <v/>
      </c>
      <c r="Q173" s="155" t="str">
        <f t="shared" si="4"/>
        <v/>
      </c>
    </row>
    <row r="174">
      <c r="A174" s="155" t="s">
        <v>1610</v>
      </c>
      <c r="B174" s="155">
        <v>17472.0</v>
      </c>
      <c r="C174" s="178">
        <v>0.4270833333333333</v>
      </c>
      <c r="D174" s="161" t="s">
        <v>404</v>
      </c>
      <c r="E174" s="179">
        <v>23857.0</v>
      </c>
      <c r="F174" s="180">
        <v>44538.0</v>
      </c>
      <c r="G174" s="155" t="s">
        <v>122</v>
      </c>
      <c r="H174" s="155" t="s">
        <v>87</v>
      </c>
      <c r="I174" s="155" t="s">
        <v>97</v>
      </c>
      <c r="J174" s="155" t="s">
        <v>405</v>
      </c>
      <c r="K174" s="155"/>
      <c r="L174" s="155" t="s">
        <v>90</v>
      </c>
      <c r="M174" s="155"/>
      <c r="N174" s="155"/>
      <c r="O174" s="155"/>
      <c r="P174" s="155" t="str">
        <f t="shared" si="3"/>
        <v/>
      </c>
      <c r="Q174" s="155" t="str">
        <f t="shared" si="4"/>
        <v/>
      </c>
    </row>
    <row r="175">
      <c r="A175" s="155" t="s">
        <v>1611</v>
      </c>
      <c r="B175" s="155">
        <v>15076.0</v>
      </c>
      <c r="C175" s="178">
        <v>0.4270833333333333</v>
      </c>
      <c r="D175" s="161" t="s">
        <v>1612</v>
      </c>
      <c r="E175" s="179">
        <v>18452.0</v>
      </c>
      <c r="F175" s="180">
        <v>44538.0</v>
      </c>
      <c r="G175" s="155" t="s">
        <v>86</v>
      </c>
      <c r="H175" s="155" t="s">
        <v>87</v>
      </c>
      <c r="I175" s="155" t="s">
        <v>101</v>
      </c>
      <c r="J175" s="155" t="s">
        <v>89</v>
      </c>
      <c r="K175" s="155"/>
      <c r="L175" s="155" t="s">
        <v>90</v>
      </c>
      <c r="M175" s="155"/>
      <c r="N175" s="155"/>
      <c r="O175" s="155"/>
      <c r="P175" s="155" t="str">
        <f t="shared" si="3"/>
        <v/>
      </c>
      <c r="Q175" s="155" t="str">
        <f t="shared" si="4"/>
        <v/>
      </c>
    </row>
    <row r="176">
      <c r="A176" s="155" t="s">
        <v>1613</v>
      </c>
      <c r="B176" s="155">
        <v>15857.0</v>
      </c>
      <c r="C176" s="178">
        <v>0.4375</v>
      </c>
      <c r="D176" s="161" t="s">
        <v>1614</v>
      </c>
      <c r="E176" s="179">
        <v>20924.0</v>
      </c>
      <c r="F176" s="180">
        <v>44538.0</v>
      </c>
      <c r="G176" s="155" t="s">
        <v>112</v>
      </c>
      <c r="H176" s="155" t="s">
        <v>87</v>
      </c>
      <c r="I176" s="155" t="s">
        <v>97</v>
      </c>
      <c r="J176" s="155" t="s">
        <v>106</v>
      </c>
      <c r="K176" s="155" t="str">
        <f>VLOOKUP(A176, IHVERIFIER!A:O,15,0)</f>
        <v>#REF!</v>
      </c>
      <c r="L176" s="155" t="s">
        <v>253</v>
      </c>
      <c r="M176" s="155"/>
      <c r="N176" s="155"/>
      <c r="O176" s="182"/>
      <c r="P176" s="182"/>
      <c r="Q176" s="182"/>
    </row>
    <row r="177">
      <c r="A177" s="155" t="s">
        <v>1615</v>
      </c>
      <c r="B177" s="155">
        <v>10084.0</v>
      </c>
      <c r="C177" s="178">
        <v>0.4375</v>
      </c>
      <c r="D177" s="161" t="s">
        <v>1616</v>
      </c>
      <c r="E177" s="179">
        <v>27338.0</v>
      </c>
      <c r="F177" s="180">
        <v>44538.0</v>
      </c>
      <c r="G177" s="155" t="s">
        <v>86</v>
      </c>
      <c r="H177" s="155" t="s">
        <v>92</v>
      </c>
      <c r="I177" s="155" t="s">
        <v>101</v>
      </c>
      <c r="J177" s="155" t="s">
        <v>147</v>
      </c>
      <c r="K177" s="155"/>
      <c r="L177" s="155" t="s">
        <v>90</v>
      </c>
      <c r="M177" s="155"/>
      <c r="N177" s="155"/>
      <c r="O177" s="155"/>
      <c r="P177" s="155" t="str">
        <f t="shared" ref="P177:P296" si="5">if(COUNTIF(A:A,A177)&gt;1,"R","")</f>
        <v/>
      </c>
      <c r="Q177" s="155" t="str">
        <f t="shared" ref="Q177:Q296" si="6">if(countif(B:B,B177)&gt;1, "R", "")</f>
        <v/>
      </c>
    </row>
    <row r="178">
      <c r="A178" s="155" t="s">
        <v>1617</v>
      </c>
      <c r="B178" s="155">
        <v>17432.0</v>
      </c>
      <c r="C178" s="178">
        <v>0.4479166666666667</v>
      </c>
      <c r="D178" s="161" t="s">
        <v>1127</v>
      </c>
      <c r="E178" s="179">
        <v>28960.0</v>
      </c>
      <c r="F178" s="180">
        <v>44538.0</v>
      </c>
      <c r="G178" s="155" t="s">
        <v>122</v>
      </c>
      <c r="H178" s="155" t="s">
        <v>92</v>
      </c>
      <c r="I178" s="155" t="s">
        <v>93</v>
      </c>
      <c r="J178" s="155" t="s">
        <v>1017</v>
      </c>
      <c r="K178" s="155"/>
      <c r="L178" s="155" t="s">
        <v>90</v>
      </c>
      <c r="M178" s="155"/>
      <c r="N178" s="155"/>
      <c r="O178" s="155"/>
      <c r="P178" s="155" t="str">
        <f t="shared" si="5"/>
        <v/>
      </c>
      <c r="Q178" s="155" t="str">
        <f t="shared" si="6"/>
        <v/>
      </c>
    </row>
    <row r="179">
      <c r="A179" s="155" t="s">
        <v>1618</v>
      </c>
      <c r="B179" s="155">
        <v>17470.0</v>
      </c>
      <c r="C179" s="178">
        <v>0.4583333333333333</v>
      </c>
      <c r="D179" s="161" t="s">
        <v>807</v>
      </c>
      <c r="E179" s="179">
        <v>34674.0</v>
      </c>
      <c r="F179" s="180">
        <v>44538.0</v>
      </c>
      <c r="G179" s="155" t="s">
        <v>122</v>
      </c>
      <c r="H179" s="155" t="s">
        <v>92</v>
      </c>
      <c r="I179" s="155" t="s">
        <v>101</v>
      </c>
      <c r="J179" s="155" t="s">
        <v>179</v>
      </c>
      <c r="K179" s="155"/>
      <c r="L179" s="155" t="s">
        <v>90</v>
      </c>
      <c r="M179" s="155"/>
      <c r="N179" s="155"/>
      <c r="O179" s="155"/>
      <c r="P179" s="155" t="str">
        <f t="shared" si="5"/>
        <v/>
      </c>
      <c r="Q179" s="155" t="str">
        <f t="shared" si="6"/>
        <v/>
      </c>
    </row>
    <row r="180">
      <c r="A180" s="155" t="s">
        <v>1619</v>
      </c>
      <c r="B180" s="155">
        <v>12975.0</v>
      </c>
      <c r="C180" s="178">
        <v>0.46875</v>
      </c>
      <c r="D180" s="161" t="s">
        <v>777</v>
      </c>
      <c r="E180" s="179">
        <v>14177.0</v>
      </c>
      <c r="F180" s="180">
        <v>44538.0</v>
      </c>
      <c r="G180" s="155" t="s">
        <v>86</v>
      </c>
      <c r="H180" s="155" t="s">
        <v>92</v>
      </c>
      <c r="I180" s="155" t="s">
        <v>93</v>
      </c>
      <c r="J180" s="155" t="s">
        <v>94</v>
      </c>
      <c r="K180" s="155"/>
      <c r="L180" s="155" t="s">
        <v>90</v>
      </c>
      <c r="M180" s="155"/>
      <c r="N180" s="155"/>
      <c r="O180" s="155"/>
      <c r="P180" s="155" t="str">
        <f t="shared" si="5"/>
        <v/>
      </c>
      <c r="Q180" s="155" t="str">
        <f t="shared" si="6"/>
        <v/>
      </c>
    </row>
    <row r="181">
      <c r="A181" s="155" t="s">
        <v>1620</v>
      </c>
      <c r="B181" s="155">
        <v>15609.0</v>
      </c>
      <c r="C181" s="178">
        <v>0.5416666666666666</v>
      </c>
      <c r="D181" s="161" t="s">
        <v>1621</v>
      </c>
      <c r="E181" s="179">
        <v>28149.0</v>
      </c>
      <c r="F181" s="180">
        <v>44538.0</v>
      </c>
      <c r="G181" s="155" t="s">
        <v>86</v>
      </c>
      <c r="H181" s="155" t="s">
        <v>92</v>
      </c>
      <c r="I181" s="155" t="s">
        <v>93</v>
      </c>
      <c r="J181" s="155" t="s">
        <v>1017</v>
      </c>
      <c r="K181" s="155"/>
      <c r="L181" s="155" t="s">
        <v>90</v>
      </c>
      <c r="M181" s="155"/>
      <c r="N181" s="155"/>
      <c r="O181" s="155"/>
      <c r="P181" s="155" t="str">
        <f t="shared" si="5"/>
        <v/>
      </c>
      <c r="Q181" s="155" t="str">
        <f t="shared" si="6"/>
        <v/>
      </c>
    </row>
    <row r="182">
      <c r="A182" s="155" t="s">
        <v>1622</v>
      </c>
      <c r="B182" s="155">
        <v>15646.0</v>
      </c>
      <c r="C182" s="178">
        <v>0.5416666666666666</v>
      </c>
      <c r="D182" s="170" t="s">
        <v>1623</v>
      </c>
      <c r="E182" s="179">
        <v>28024.0</v>
      </c>
      <c r="F182" s="180">
        <v>44538.0</v>
      </c>
      <c r="G182" s="155" t="s">
        <v>122</v>
      </c>
      <c r="H182" s="155" t="s">
        <v>92</v>
      </c>
      <c r="I182" s="155" t="s">
        <v>101</v>
      </c>
      <c r="J182" s="155" t="s">
        <v>147</v>
      </c>
      <c r="K182" s="155"/>
      <c r="L182" s="155" t="s">
        <v>90</v>
      </c>
      <c r="M182" s="155"/>
      <c r="N182" s="155"/>
      <c r="O182" s="155"/>
      <c r="P182" s="155" t="str">
        <f t="shared" si="5"/>
        <v/>
      </c>
      <c r="Q182" s="155" t="str">
        <f t="shared" si="6"/>
        <v/>
      </c>
    </row>
    <row r="183">
      <c r="A183" s="155" t="s">
        <v>1624</v>
      </c>
      <c r="B183" s="155">
        <v>15806.0</v>
      </c>
      <c r="C183" s="178">
        <v>0.5729166666666666</v>
      </c>
      <c r="D183" s="170" t="s">
        <v>175</v>
      </c>
      <c r="E183" s="179">
        <v>18664.0</v>
      </c>
      <c r="F183" s="180">
        <v>44538.0</v>
      </c>
      <c r="G183" s="155" t="s">
        <v>86</v>
      </c>
      <c r="H183" s="155" t="s">
        <v>87</v>
      </c>
      <c r="I183" s="155" t="s">
        <v>88</v>
      </c>
      <c r="J183" s="155" t="s">
        <v>89</v>
      </c>
      <c r="K183" s="155"/>
      <c r="L183" s="155" t="s">
        <v>90</v>
      </c>
      <c r="M183" s="155"/>
      <c r="N183" s="155"/>
      <c r="O183" s="155"/>
      <c r="P183" s="155" t="str">
        <f t="shared" si="5"/>
        <v/>
      </c>
      <c r="Q183" s="155" t="str">
        <f t="shared" si="6"/>
        <v/>
      </c>
    </row>
    <row r="184">
      <c r="A184" s="155" t="s">
        <v>1625</v>
      </c>
      <c r="B184" s="155">
        <v>16044.0</v>
      </c>
      <c r="C184" s="178">
        <v>0.5729166666666666</v>
      </c>
      <c r="D184" s="161" t="s">
        <v>1626</v>
      </c>
      <c r="E184" s="179">
        <v>29615.0</v>
      </c>
      <c r="F184" s="180">
        <v>44538.0</v>
      </c>
      <c r="G184" s="155" t="s">
        <v>86</v>
      </c>
      <c r="H184" s="155" t="s">
        <v>92</v>
      </c>
      <c r="I184" s="155" t="s">
        <v>93</v>
      </c>
      <c r="J184" s="155" t="s">
        <v>147</v>
      </c>
      <c r="K184" s="155"/>
      <c r="L184" s="155" t="s">
        <v>90</v>
      </c>
      <c r="M184" s="155"/>
      <c r="N184" s="155"/>
      <c r="O184" s="155"/>
      <c r="P184" s="155" t="str">
        <f t="shared" si="5"/>
        <v/>
      </c>
      <c r="Q184" s="155" t="str">
        <f t="shared" si="6"/>
        <v/>
      </c>
    </row>
    <row r="185">
      <c r="A185" s="155" t="s">
        <v>1627</v>
      </c>
      <c r="B185" s="155">
        <v>14079.0</v>
      </c>
      <c r="C185" s="178">
        <v>0.5729166666666666</v>
      </c>
      <c r="D185" s="161" t="s">
        <v>1628</v>
      </c>
      <c r="E185" s="179">
        <v>18184.0</v>
      </c>
      <c r="F185" s="180">
        <v>44538.0</v>
      </c>
      <c r="G185" s="155" t="s">
        <v>86</v>
      </c>
      <c r="H185" s="155" t="s">
        <v>92</v>
      </c>
      <c r="I185" s="155" t="s">
        <v>101</v>
      </c>
      <c r="J185" s="155" t="s">
        <v>147</v>
      </c>
      <c r="K185" s="155"/>
      <c r="L185" s="155" t="s">
        <v>90</v>
      </c>
      <c r="M185" s="155"/>
      <c r="N185" s="155"/>
      <c r="O185" s="155"/>
      <c r="P185" s="155" t="str">
        <f t="shared" si="5"/>
        <v/>
      </c>
      <c r="Q185" s="155" t="str">
        <f t="shared" si="6"/>
        <v/>
      </c>
    </row>
    <row r="186">
      <c r="A186" s="155" t="s">
        <v>1629</v>
      </c>
      <c r="B186" s="155">
        <v>15091.0</v>
      </c>
      <c r="C186" s="178">
        <v>0.5833333333333334</v>
      </c>
      <c r="D186" s="161" t="s">
        <v>1630</v>
      </c>
      <c r="E186" s="179">
        <v>18239.0</v>
      </c>
      <c r="F186" s="180">
        <v>44538.0</v>
      </c>
      <c r="G186" s="155" t="s">
        <v>86</v>
      </c>
      <c r="H186" s="155" t="s">
        <v>92</v>
      </c>
      <c r="I186" s="155" t="s">
        <v>101</v>
      </c>
      <c r="J186" s="155" t="s">
        <v>813</v>
      </c>
      <c r="K186" s="155"/>
      <c r="L186" s="155" t="s">
        <v>90</v>
      </c>
      <c r="M186" s="155"/>
      <c r="N186" s="155"/>
      <c r="O186" s="155"/>
      <c r="P186" s="155" t="str">
        <f t="shared" si="5"/>
        <v/>
      </c>
      <c r="Q186" s="155" t="str">
        <f t="shared" si="6"/>
        <v/>
      </c>
    </row>
    <row r="187">
      <c r="A187" s="155" t="s">
        <v>1631</v>
      </c>
      <c r="B187" s="155">
        <v>15326.0</v>
      </c>
      <c r="C187" s="178">
        <v>0.59375</v>
      </c>
      <c r="D187" s="161" t="s">
        <v>1632</v>
      </c>
      <c r="E187" s="179">
        <v>26038.0</v>
      </c>
      <c r="F187" s="180">
        <v>44538.0</v>
      </c>
      <c r="G187" s="155" t="s">
        <v>86</v>
      </c>
      <c r="H187" s="155" t="s">
        <v>92</v>
      </c>
      <c r="I187" s="155" t="s">
        <v>93</v>
      </c>
      <c r="J187" s="155" t="s">
        <v>147</v>
      </c>
      <c r="K187" s="155"/>
      <c r="L187" s="155" t="s">
        <v>90</v>
      </c>
      <c r="M187" s="155"/>
      <c r="N187" s="155"/>
      <c r="O187" s="155"/>
      <c r="P187" s="155" t="str">
        <f t="shared" si="5"/>
        <v/>
      </c>
      <c r="Q187" s="155" t="str">
        <f t="shared" si="6"/>
        <v/>
      </c>
    </row>
    <row r="188">
      <c r="A188" s="155" t="s">
        <v>1633</v>
      </c>
      <c r="B188" s="155">
        <v>12248.0</v>
      </c>
      <c r="C188" s="178">
        <v>0.6041666666666666</v>
      </c>
      <c r="D188" s="161" t="s">
        <v>1634</v>
      </c>
      <c r="E188" s="179">
        <v>19554.0</v>
      </c>
      <c r="F188" s="180">
        <v>44538.0</v>
      </c>
      <c r="G188" s="155" t="s">
        <v>86</v>
      </c>
      <c r="H188" s="155" t="s">
        <v>92</v>
      </c>
      <c r="I188" s="155" t="s">
        <v>101</v>
      </c>
      <c r="J188" s="155" t="s">
        <v>137</v>
      </c>
      <c r="K188" s="155"/>
      <c r="L188" s="183" t="s">
        <v>90</v>
      </c>
      <c r="M188" s="155"/>
      <c r="N188" s="155"/>
      <c r="O188" s="155"/>
      <c r="P188" s="155" t="str">
        <f t="shared" si="5"/>
        <v/>
      </c>
      <c r="Q188" s="155" t="str">
        <f t="shared" si="6"/>
        <v/>
      </c>
    </row>
    <row r="189">
      <c r="A189" s="155" t="s">
        <v>1635</v>
      </c>
      <c r="B189" s="155">
        <v>16481.0</v>
      </c>
      <c r="C189" s="178">
        <v>0.625</v>
      </c>
      <c r="D189" s="161" t="s">
        <v>212</v>
      </c>
      <c r="E189" s="179">
        <v>23102.0</v>
      </c>
      <c r="F189" s="180">
        <v>44538.0</v>
      </c>
      <c r="G189" s="155" t="s">
        <v>122</v>
      </c>
      <c r="H189" s="155" t="s">
        <v>92</v>
      </c>
      <c r="I189" s="155" t="s">
        <v>101</v>
      </c>
      <c r="J189" s="155" t="s">
        <v>147</v>
      </c>
      <c r="K189" s="155"/>
      <c r="L189" s="155" t="s">
        <v>90</v>
      </c>
      <c r="M189" s="155"/>
      <c r="N189" s="155"/>
      <c r="O189" s="155"/>
      <c r="P189" s="155" t="str">
        <f t="shared" si="5"/>
        <v/>
      </c>
      <c r="Q189" s="155" t="str">
        <f t="shared" si="6"/>
        <v/>
      </c>
    </row>
    <row r="190">
      <c r="A190" s="155" t="s">
        <v>1636</v>
      </c>
      <c r="B190" s="155">
        <v>13959.0</v>
      </c>
      <c r="C190" s="178">
        <v>0.6354166666666666</v>
      </c>
      <c r="D190" s="158" t="s">
        <v>753</v>
      </c>
      <c r="E190" s="179">
        <v>17526.0</v>
      </c>
      <c r="F190" s="180">
        <v>44544.0</v>
      </c>
      <c r="G190" s="155" t="s">
        <v>86</v>
      </c>
      <c r="H190" s="155" t="s">
        <v>87</v>
      </c>
      <c r="I190" s="155" t="s">
        <v>97</v>
      </c>
      <c r="J190" s="155" t="s">
        <v>164</v>
      </c>
      <c r="K190" s="155"/>
      <c r="L190" s="155" t="s">
        <v>90</v>
      </c>
      <c r="M190" s="155"/>
      <c r="N190" s="155"/>
      <c r="O190" s="155"/>
      <c r="P190" s="155" t="str">
        <f t="shared" si="5"/>
        <v/>
      </c>
      <c r="Q190" s="155" t="str">
        <f t="shared" si="6"/>
        <v/>
      </c>
    </row>
    <row r="191">
      <c r="A191" s="155" t="s">
        <v>1637</v>
      </c>
      <c r="B191" s="155">
        <v>15514.0</v>
      </c>
      <c r="C191" s="178">
        <v>0.6458333333333334</v>
      </c>
      <c r="D191" s="161" t="s">
        <v>1638</v>
      </c>
      <c r="E191" s="179">
        <v>11897.0</v>
      </c>
      <c r="F191" s="180">
        <v>44538.0</v>
      </c>
      <c r="G191" s="155" t="s">
        <v>86</v>
      </c>
      <c r="H191" s="155" t="s">
        <v>92</v>
      </c>
      <c r="I191" s="155" t="s">
        <v>101</v>
      </c>
      <c r="J191" s="155" t="s">
        <v>89</v>
      </c>
      <c r="K191" s="155"/>
      <c r="L191" s="155" t="s">
        <v>90</v>
      </c>
      <c r="M191" s="155"/>
      <c r="N191" s="155"/>
      <c r="O191" s="155"/>
      <c r="P191" s="155" t="str">
        <f t="shared" si="5"/>
        <v/>
      </c>
      <c r="Q191" s="155" t="str">
        <f t="shared" si="6"/>
        <v/>
      </c>
    </row>
    <row r="192">
      <c r="A192" s="155" t="s">
        <v>1639</v>
      </c>
      <c r="B192" s="155">
        <v>15972.0</v>
      </c>
      <c r="C192" s="178">
        <v>0.3229166666666667</v>
      </c>
      <c r="D192" s="161" t="s">
        <v>1043</v>
      </c>
      <c r="E192" s="179">
        <v>22825.0</v>
      </c>
      <c r="F192" s="180">
        <v>44539.0</v>
      </c>
      <c r="G192" s="155" t="s">
        <v>122</v>
      </c>
      <c r="H192" s="155" t="s">
        <v>87</v>
      </c>
      <c r="I192" s="155" t="s">
        <v>88</v>
      </c>
      <c r="J192" s="155" t="s">
        <v>89</v>
      </c>
      <c r="K192" s="155"/>
      <c r="L192" s="155" t="s">
        <v>90</v>
      </c>
      <c r="M192" s="155"/>
      <c r="N192" s="155"/>
      <c r="O192" s="155"/>
      <c r="P192" s="155" t="str">
        <f t="shared" si="5"/>
        <v/>
      </c>
      <c r="Q192" s="155" t="str">
        <f t="shared" si="6"/>
        <v/>
      </c>
    </row>
    <row r="193">
      <c r="A193" s="155" t="s">
        <v>1640</v>
      </c>
      <c r="B193" s="155">
        <v>15159.0</v>
      </c>
      <c r="C193" s="178">
        <v>0.3333333333333333</v>
      </c>
      <c r="D193" s="161" t="s">
        <v>1641</v>
      </c>
      <c r="E193" s="179">
        <v>18926.0</v>
      </c>
      <c r="F193" s="180">
        <v>44539.0</v>
      </c>
      <c r="G193" s="155" t="s">
        <v>86</v>
      </c>
      <c r="H193" s="155" t="s">
        <v>87</v>
      </c>
      <c r="I193" s="155" t="s">
        <v>97</v>
      </c>
      <c r="J193" s="155" t="s">
        <v>242</v>
      </c>
      <c r="K193" s="155"/>
      <c r="L193" s="155" t="s">
        <v>90</v>
      </c>
      <c r="M193" s="155"/>
      <c r="N193" s="155"/>
      <c r="O193" s="155"/>
      <c r="P193" s="155" t="str">
        <f t="shared" si="5"/>
        <v/>
      </c>
      <c r="Q193" s="155" t="str">
        <f t="shared" si="6"/>
        <v/>
      </c>
    </row>
    <row r="194">
      <c r="A194" s="155" t="s">
        <v>1642</v>
      </c>
      <c r="B194" s="155">
        <v>12620.0</v>
      </c>
      <c r="C194" s="178">
        <v>0.34375</v>
      </c>
      <c r="D194" s="161" t="s">
        <v>1643</v>
      </c>
      <c r="E194" s="179">
        <v>15570.0</v>
      </c>
      <c r="F194" s="180">
        <v>44539.0</v>
      </c>
      <c r="G194" s="155" t="s">
        <v>86</v>
      </c>
      <c r="H194" s="155" t="s">
        <v>92</v>
      </c>
      <c r="I194" s="155" t="s">
        <v>101</v>
      </c>
      <c r="J194" s="155" t="s">
        <v>549</v>
      </c>
      <c r="K194" s="155"/>
      <c r="L194" s="155" t="s">
        <v>90</v>
      </c>
      <c r="M194" s="155"/>
      <c r="N194" s="155"/>
      <c r="O194" s="155"/>
      <c r="P194" s="155" t="str">
        <f t="shared" si="5"/>
        <v/>
      </c>
      <c r="Q194" s="155" t="str">
        <f t="shared" si="6"/>
        <v/>
      </c>
    </row>
    <row r="195">
      <c r="A195" s="155" t="s">
        <v>1644</v>
      </c>
      <c r="B195" s="155">
        <v>12879.0</v>
      </c>
      <c r="C195" s="178">
        <v>0.3541666666666667</v>
      </c>
      <c r="D195" s="161" t="s">
        <v>1645</v>
      </c>
      <c r="E195" s="179">
        <v>20311.0</v>
      </c>
      <c r="F195" s="180">
        <v>44539.0</v>
      </c>
      <c r="G195" s="155" t="s">
        <v>86</v>
      </c>
      <c r="H195" s="155" t="s">
        <v>92</v>
      </c>
      <c r="I195" s="155" t="s">
        <v>101</v>
      </c>
      <c r="J195" s="155" t="s">
        <v>813</v>
      </c>
      <c r="K195" s="155"/>
      <c r="L195" s="183" t="s">
        <v>90</v>
      </c>
      <c r="M195" s="155"/>
      <c r="N195" s="155"/>
      <c r="O195" s="155"/>
      <c r="P195" s="155" t="str">
        <f t="shared" si="5"/>
        <v/>
      </c>
      <c r="Q195" s="155" t="str">
        <f t="shared" si="6"/>
        <v/>
      </c>
    </row>
    <row r="196">
      <c r="A196" s="155" t="s">
        <v>1646</v>
      </c>
      <c r="B196" s="155">
        <v>11163.0</v>
      </c>
      <c r="C196" s="178">
        <v>0.3541666666666667</v>
      </c>
      <c r="D196" s="161" t="s">
        <v>1647</v>
      </c>
      <c r="E196" s="179">
        <v>28099.0</v>
      </c>
      <c r="F196" s="180">
        <v>44539.0</v>
      </c>
      <c r="G196" s="155" t="s">
        <v>86</v>
      </c>
      <c r="H196" s="155" t="s">
        <v>92</v>
      </c>
      <c r="I196" s="155" t="s">
        <v>93</v>
      </c>
      <c r="J196" s="155" t="s">
        <v>189</v>
      </c>
      <c r="K196" s="155"/>
      <c r="L196" s="155" t="s">
        <v>90</v>
      </c>
      <c r="M196" s="155"/>
      <c r="N196" s="155"/>
      <c r="O196" s="155"/>
      <c r="P196" s="155" t="str">
        <f t="shared" si="5"/>
        <v/>
      </c>
      <c r="Q196" s="155" t="str">
        <f t="shared" si="6"/>
        <v/>
      </c>
    </row>
    <row r="197">
      <c r="A197" s="155" t="s">
        <v>1648</v>
      </c>
      <c r="B197" s="155">
        <v>10525.0</v>
      </c>
      <c r="C197" s="178">
        <v>0.3541666666666667</v>
      </c>
      <c r="D197" s="170" t="s">
        <v>180</v>
      </c>
      <c r="E197" s="179">
        <v>21713.0</v>
      </c>
      <c r="F197" s="180">
        <v>44539.0</v>
      </c>
      <c r="G197" s="155" t="s">
        <v>86</v>
      </c>
      <c r="H197" s="155" t="s">
        <v>92</v>
      </c>
      <c r="I197" s="155" t="s">
        <v>93</v>
      </c>
      <c r="J197" s="155" t="s">
        <v>147</v>
      </c>
      <c r="K197" s="155"/>
      <c r="L197" s="155" t="s">
        <v>90</v>
      </c>
      <c r="M197" s="155"/>
      <c r="N197" s="155"/>
      <c r="O197" s="155"/>
      <c r="P197" s="155" t="str">
        <f t="shared" si="5"/>
        <v/>
      </c>
      <c r="Q197" s="155" t="str">
        <f t="shared" si="6"/>
        <v/>
      </c>
    </row>
    <row r="198">
      <c r="A198" s="155" t="s">
        <v>1649</v>
      </c>
      <c r="B198" s="155">
        <v>16995.0</v>
      </c>
      <c r="C198" s="178">
        <v>0.3645833333333333</v>
      </c>
      <c r="D198" s="170" t="s">
        <v>749</v>
      </c>
      <c r="E198" s="179">
        <v>24264.0</v>
      </c>
      <c r="F198" s="180">
        <v>44539.0</v>
      </c>
      <c r="G198" s="155" t="s">
        <v>122</v>
      </c>
      <c r="H198" s="155" t="s">
        <v>92</v>
      </c>
      <c r="I198" s="155" t="s">
        <v>101</v>
      </c>
      <c r="J198" s="155" t="s">
        <v>137</v>
      </c>
      <c r="K198" s="155"/>
      <c r="L198" s="155" t="s">
        <v>90</v>
      </c>
      <c r="M198" s="155"/>
      <c r="N198" s="155"/>
      <c r="O198" s="155"/>
      <c r="P198" s="155" t="str">
        <f t="shared" si="5"/>
        <v/>
      </c>
      <c r="Q198" s="155" t="str">
        <f t="shared" si="6"/>
        <v/>
      </c>
    </row>
    <row r="199">
      <c r="A199" s="155" t="s">
        <v>1650</v>
      </c>
      <c r="B199" s="155">
        <v>9245.0</v>
      </c>
      <c r="C199" s="178">
        <v>0.3645833333333333</v>
      </c>
      <c r="D199" s="170" t="s">
        <v>573</v>
      </c>
      <c r="E199" s="179">
        <v>16580.0</v>
      </c>
      <c r="F199" s="180">
        <v>44539.0</v>
      </c>
      <c r="G199" s="155" t="s">
        <v>122</v>
      </c>
      <c r="H199" s="155" t="s">
        <v>92</v>
      </c>
      <c r="I199" s="155" t="s">
        <v>93</v>
      </c>
      <c r="J199" s="155" t="s">
        <v>94</v>
      </c>
      <c r="K199" s="155"/>
      <c r="L199" s="155" t="s">
        <v>90</v>
      </c>
      <c r="M199" s="155"/>
      <c r="N199" s="155"/>
      <c r="O199" s="155"/>
      <c r="P199" s="155" t="str">
        <f t="shared" si="5"/>
        <v/>
      </c>
      <c r="Q199" s="155" t="str">
        <f t="shared" si="6"/>
        <v/>
      </c>
    </row>
    <row r="200">
      <c r="A200" s="155" t="s">
        <v>1651</v>
      </c>
      <c r="B200" s="155">
        <v>16745.0</v>
      </c>
      <c r="C200" s="178">
        <v>0.3854166666666667</v>
      </c>
      <c r="D200" s="170" t="s">
        <v>1652</v>
      </c>
      <c r="E200" s="179">
        <v>34760.0</v>
      </c>
      <c r="F200" s="180">
        <v>44539.0</v>
      </c>
      <c r="G200" s="155" t="s">
        <v>86</v>
      </c>
      <c r="H200" s="155" t="s">
        <v>87</v>
      </c>
      <c r="I200" s="155" t="s">
        <v>97</v>
      </c>
      <c r="J200" s="155" t="s">
        <v>1653</v>
      </c>
      <c r="K200" s="155"/>
      <c r="L200" s="155" t="s">
        <v>90</v>
      </c>
      <c r="M200" s="155"/>
      <c r="N200" s="155"/>
      <c r="O200" s="155"/>
      <c r="P200" s="155" t="str">
        <f t="shared" si="5"/>
        <v/>
      </c>
      <c r="Q200" s="155" t="str">
        <f t="shared" si="6"/>
        <v/>
      </c>
    </row>
    <row r="201">
      <c r="A201" s="155" t="s">
        <v>1654</v>
      </c>
      <c r="B201" s="155">
        <v>15479.0</v>
      </c>
      <c r="C201" s="178">
        <v>0.3854166666666667</v>
      </c>
      <c r="D201" s="170" t="s">
        <v>241</v>
      </c>
      <c r="E201" s="179">
        <v>28397.0</v>
      </c>
      <c r="F201" s="180">
        <v>44539.0</v>
      </c>
      <c r="G201" s="155" t="s">
        <v>86</v>
      </c>
      <c r="H201" s="155" t="s">
        <v>92</v>
      </c>
      <c r="I201" s="155" t="s">
        <v>101</v>
      </c>
      <c r="J201" s="155" t="s">
        <v>242</v>
      </c>
      <c r="K201" s="155"/>
      <c r="L201" s="155" t="s">
        <v>90</v>
      </c>
      <c r="M201" s="155"/>
      <c r="N201" s="155"/>
      <c r="O201" s="155"/>
      <c r="P201" s="155" t="str">
        <f t="shared" si="5"/>
        <v/>
      </c>
      <c r="Q201" s="155" t="str">
        <f t="shared" si="6"/>
        <v/>
      </c>
    </row>
    <row r="202">
      <c r="A202" s="155" t="s">
        <v>1655</v>
      </c>
      <c r="B202" s="155">
        <v>12303.0</v>
      </c>
      <c r="C202" s="178">
        <v>0.3854166666666667</v>
      </c>
      <c r="D202" s="170" t="s">
        <v>1656</v>
      </c>
      <c r="E202" s="179">
        <v>26384.0</v>
      </c>
      <c r="F202" s="180">
        <v>44539.0</v>
      </c>
      <c r="G202" s="155" t="s">
        <v>86</v>
      </c>
      <c r="H202" s="155" t="s">
        <v>92</v>
      </c>
      <c r="I202" s="155" t="s">
        <v>93</v>
      </c>
      <c r="J202" s="155" t="s">
        <v>189</v>
      </c>
      <c r="K202" s="155"/>
      <c r="L202" s="155" t="s">
        <v>90</v>
      </c>
      <c r="M202" s="155"/>
      <c r="N202" s="155"/>
      <c r="O202" s="155"/>
      <c r="P202" s="155" t="str">
        <f t="shared" si="5"/>
        <v/>
      </c>
      <c r="Q202" s="155" t="str">
        <f t="shared" si="6"/>
        <v/>
      </c>
    </row>
    <row r="203">
      <c r="A203" s="155" t="s">
        <v>1657</v>
      </c>
      <c r="B203" s="155">
        <v>16119.0</v>
      </c>
      <c r="C203" s="178">
        <v>0.3958333333333333</v>
      </c>
      <c r="D203" s="170" t="s">
        <v>1658</v>
      </c>
      <c r="E203" s="179">
        <v>22435.0</v>
      </c>
      <c r="F203" s="180">
        <v>44539.0</v>
      </c>
      <c r="G203" s="155" t="s">
        <v>122</v>
      </c>
      <c r="H203" s="155" t="s">
        <v>87</v>
      </c>
      <c r="I203" s="155" t="s">
        <v>97</v>
      </c>
      <c r="J203" s="155" t="s">
        <v>98</v>
      </c>
      <c r="K203" s="155"/>
      <c r="L203" s="155" t="s">
        <v>90</v>
      </c>
      <c r="M203" s="155"/>
      <c r="N203" s="155"/>
      <c r="O203" s="155"/>
      <c r="P203" s="155" t="str">
        <f t="shared" si="5"/>
        <v/>
      </c>
      <c r="Q203" s="155" t="str">
        <f t="shared" si="6"/>
        <v/>
      </c>
    </row>
    <row r="204">
      <c r="A204" s="155" t="s">
        <v>1659</v>
      </c>
      <c r="B204" s="155">
        <v>9239.0</v>
      </c>
      <c r="C204" s="178">
        <v>0.3958333333333333</v>
      </c>
      <c r="D204" s="170" t="s">
        <v>279</v>
      </c>
      <c r="E204" s="179">
        <v>17941.0</v>
      </c>
      <c r="F204" s="180">
        <v>44539.0</v>
      </c>
      <c r="G204" s="155" t="s">
        <v>122</v>
      </c>
      <c r="H204" s="155" t="s">
        <v>92</v>
      </c>
      <c r="I204" s="155" t="s">
        <v>93</v>
      </c>
      <c r="J204" s="155" t="s">
        <v>147</v>
      </c>
      <c r="K204" s="155"/>
      <c r="L204" s="155" t="s">
        <v>90</v>
      </c>
      <c r="M204" s="155"/>
      <c r="N204" s="155"/>
      <c r="O204" s="155"/>
      <c r="P204" s="155" t="str">
        <f t="shared" si="5"/>
        <v/>
      </c>
      <c r="Q204" s="155" t="str">
        <f t="shared" si="6"/>
        <v/>
      </c>
    </row>
    <row r="205">
      <c r="A205" s="155" t="s">
        <v>1660</v>
      </c>
      <c r="B205" s="155">
        <v>11026.0</v>
      </c>
      <c r="C205" s="178">
        <v>0.40625</v>
      </c>
      <c r="D205" s="161" t="s">
        <v>1661</v>
      </c>
      <c r="E205" s="179">
        <v>21125.0</v>
      </c>
      <c r="F205" s="180">
        <v>44539.0</v>
      </c>
      <c r="G205" s="155" t="s">
        <v>86</v>
      </c>
      <c r="H205" s="155" t="s">
        <v>92</v>
      </c>
      <c r="I205" s="155" t="s">
        <v>101</v>
      </c>
      <c r="J205" s="155" t="s">
        <v>174</v>
      </c>
      <c r="K205" s="155"/>
      <c r="L205" s="183" t="s">
        <v>90</v>
      </c>
      <c r="M205" s="155"/>
      <c r="N205" s="155"/>
      <c r="O205" s="155"/>
      <c r="P205" s="155" t="str">
        <f t="shared" si="5"/>
        <v/>
      </c>
      <c r="Q205" s="155" t="str">
        <f t="shared" si="6"/>
        <v/>
      </c>
    </row>
    <row r="206">
      <c r="A206" s="155" t="s">
        <v>1662</v>
      </c>
      <c r="B206" s="155">
        <v>17536.0</v>
      </c>
      <c r="C206" s="178">
        <v>0.4166666666666667</v>
      </c>
      <c r="D206" s="161" t="s">
        <v>1663</v>
      </c>
      <c r="E206" s="179">
        <v>26216.0</v>
      </c>
      <c r="F206" s="180">
        <v>44539.0</v>
      </c>
      <c r="G206" s="155" t="s">
        <v>96</v>
      </c>
      <c r="H206" s="155" t="s">
        <v>87</v>
      </c>
      <c r="I206" s="155" t="s">
        <v>88</v>
      </c>
      <c r="J206" s="155" t="s">
        <v>89</v>
      </c>
      <c r="K206" s="155"/>
      <c r="L206" s="183" t="s">
        <v>90</v>
      </c>
      <c r="M206" s="155"/>
      <c r="N206" s="155"/>
      <c r="O206" s="155"/>
      <c r="P206" s="155" t="str">
        <f t="shared" si="5"/>
        <v/>
      </c>
      <c r="Q206" s="155" t="str">
        <f t="shared" si="6"/>
        <v/>
      </c>
    </row>
    <row r="207">
      <c r="A207" s="155" t="s">
        <v>1664</v>
      </c>
      <c r="B207" s="155">
        <v>11931.0</v>
      </c>
      <c r="C207" s="178">
        <v>0.4166666666666667</v>
      </c>
      <c r="D207" s="170" t="s">
        <v>1665</v>
      </c>
      <c r="E207" s="179">
        <v>22360.0</v>
      </c>
      <c r="F207" s="180">
        <v>44539.0</v>
      </c>
      <c r="G207" s="155" t="s">
        <v>122</v>
      </c>
      <c r="H207" s="155" t="s">
        <v>92</v>
      </c>
      <c r="I207" s="155" t="s">
        <v>101</v>
      </c>
      <c r="J207" s="155" t="s">
        <v>813</v>
      </c>
      <c r="K207" s="155"/>
      <c r="L207" s="155" t="s">
        <v>90</v>
      </c>
      <c r="M207" s="155"/>
      <c r="N207" s="155"/>
      <c r="O207" s="155"/>
      <c r="P207" s="155" t="str">
        <f t="shared" si="5"/>
        <v/>
      </c>
      <c r="Q207" s="155" t="str">
        <f t="shared" si="6"/>
        <v/>
      </c>
    </row>
    <row r="208">
      <c r="A208" s="155" t="s">
        <v>1666</v>
      </c>
      <c r="B208" s="155">
        <v>16355.0</v>
      </c>
      <c r="C208" s="178">
        <v>0.4791666666666667</v>
      </c>
      <c r="D208" s="161" t="s">
        <v>1250</v>
      </c>
      <c r="E208" s="179">
        <v>13948.0</v>
      </c>
      <c r="F208" s="180">
        <v>44539.0</v>
      </c>
      <c r="G208" s="155" t="s">
        <v>122</v>
      </c>
      <c r="H208" s="155" t="s">
        <v>87</v>
      </c>
      <c r="I208" s="155" t="s">
        <v>97</v>
      </c>
      <c r="J208" s="155" t="s">
        <v>154</v>
      </c>
      <c r="K208" s="155"/>
      <c r="L208" s="155" t="s">
        <v>90</v>
      </c>
      <c r="M208" s="155"/>
      <c r="N208" s="155"/>
      <c r="O208" s="155"/>
      <c r="P208" s="155" t="str">
        <f t="shared" si="5"/>
        <v/>
      </c>
      <c r="Q208" s="155" t="str">
        <f t="shared" si="6"/>
        <v/>
      </c>
    </row>
    <row r="209">
      <c r="A209" s="155" t="s">
        <v>1667</v>
      </c>
      <c r="B209" s="155">
        <v>13293.0</v>
      </c>
      <c r="C209" s="178">
        <v>0.5416666666666666</v>
      </c>
      <c r="D209" s="170" t="s">
        <v>455</v>
      </c>
      <c r="E209" s="179">
        <v>30806.0</v>
      </c>
      <c r="F209" s="180">
        <v>44539.0</v>
      </c>
      <c r="G209" s="155" t="s">
        <v>122</v>
      </c>
      <c r="H209" s="155" t="s">
        <v>92</v>
      </c>
      <c r="I209" s="155" t="s">
        <v>93</v>
      </c>
      <c r="J209" s="155" t="s">
        <v>98</v>
      </c>
      <c r="K209" s="155"/>
      <c r="L209" s="155" t="s">
        <v>90</v>
      </c>
      <c r="M209" s="155"/>
      <c r="N209" s="155"/>
      <c r="O209" s="155"/>
      <c r="P209" s="155" t="str">
        <f t="shared" si="5"/>
        <v/>
      </c>
      <c r="Q209" s="155" t="str">
        <f t="shared" si="6"/>
        <v/>
      </c>
    </row>
    <row r="210">
      <c r="A210" s="155" t="s">
        <v>1668</v>
      </c>
      <c r="B210" s="155">
        <v>13602.0</v>
      </c>
      <c r="C210" s="178">
        <v>0.5520833333333334</v>
      </c>
      <c r="D210" s="170" t="s">
        <v>1669</v>
      </c>
      <c r="E210" s="179">
        <v>24396.0</v>
      </c>
      <c r="F210" s="180">
        <v>44539.0</v>
      </c>
      <c r="G210" s="155" t="s">
        <v>86</v>
      </c>
      <c r="H210" s="155" t="s">
        <v>92</v>
      </c>
      <c r="I210" s="155" t="s">
        <v>101</v>
      </c>
      <c r="J210" s="155" t="s">
        <v>98</v>
      </c>
      <c r="K210" s="155"/>
      <c r="L210" s="155" t="s">
        <v>90</v>
      </c>
      <c r="M210" s="155"/>
      <c r="N210" s="155"/>
      <c r="O210" s="155"/>
      <c r="P210" s="155" t="str">
        <f t="shared" si="5"/>
        <v/>
      </c>
      <c r="Q210" s="155" t="str">
        <f t="shared" si="6"/>
        <v/>
      </c>
    </row>
    <row r="211">
      <c r="A211" s="155" t="s">
        <v>1670</v>
      </c>
      <c r="B211" s="155">
        <v>17691.0</v>
      </c>
      <c r="C211" s="178">
        <v>0.5625</v>
      </c>
      <c r="D211" s="161" t="s">
        <v>1671</v>
      </c>
      <c r="E211" s="179">
        <v>15625.0</v>
      </c>
      <c r="F211" s="180">
        <v>44539.0</v>
      </c>
      <c r="G211" s="155" t="s">
        <v>96</v>
      </c>
      <c r="H211" s="155" t="s">
        <v>87</v>
      </c>
      <c r="I211" s="155" t="s">
        <v>88</v>
      </c>
      <c r="J211" s="155" t="s">
        <v>89</v>
      </c>
      <c r="K211" s="155"/>
      <c r="L211" s="155" t="s">
        <v>90</v>
      </c>
      <c r="M211" s="155"/>
      <c r="N211" s="155"/>
      <c r="O211" s="155"/>
      <c r="P211" s="155" t="str">
        <f t="shared" si="5"/>
        <v/>
      </c>
      <c r="Q211" s="155" t="str">
        <f t="shared" si="6"/>
        <v/>
      </c>
    </row>
    <row r="212">
      <c r="A212" s="155" t="s">
        <v>1672</v>
      </c>
      <c r="B212" s="155">
        <v>16726.0</v>
      </c>
      <c r="C212" s="178">
        <v>0.5729166666666666</v>
      </c>
      <c r="D212" s="170" t="s">
        <v>1673</v>
      </c>
      <c r="E212" s="179">
        <v>24152.0</v>
      </c>
      <c r="F212" s="180">
        <v>44539.0</v>
      </c>
      <c r="G212" s="155" t="s">
        <v>86</v>
      </c>
      <c r="H212" s="155" t="s">
        <v>92</v>
      </c>
      <c r="I212" s="155" t="s">
        <v>93</v>
      </c>
      <c r="J212" s="155" t="s">
        <v>189</v>
      </c>
      <c r="K212" s="155"/>
      <c r="L212" s="155" t="s">
        <v>90</v>
      </c>
      <c r="M212" s="155"/>
      <c r="N212" s="155"/>
      <c r="O212" s="155"/>
      <c r="P212" s="155" t="str">
        <f t="shared" si="5"/>
        <v/>
      </c>
      <c r="Q212" s="155" t="str">
        <f t="shared" si="6"/>
        <v/>
      </c>
    </row>
    <row r="213">
      <c r="A213" s="155" t="s">
        <v>1674</v>
      </c>
      <c r="B213" s="155">
        <v>10291.0</v>
      </c>
      <c r="C213" s="178">
        <v>0.5833333333333334</v>
      </c>
      <c r="D213" s="161" t="s">
        <v>949</v>
      </c>
      <c r="E213" s="179">
        <v>20391.0</v>
      </c>
      <c r="F213" s="180">
        <v>44539.0</v>
      </c>
      <c r="G213" s="155" t="s">
        <v>86</v>
      </c>
      <c r="H213" s="155" t="s">
        <v>92</v>
      </c>
      <c r="I213" s="155" t="s">
        <v>101</v>
      </c>
      <c r="J213" s="155" t="s">
        <v>89</v>
      </c>
      <c r="K213" s="155"/>
      <c r="L213" s="155" t="s">
        <v>90</v>
      </c>
      <c r="M213" s="155"/>
      <c r="N213" s="155"/>
      <c r="O213" s="155"/>
      <c r="P213" s="155" t="str">
        <f t="shared" si="5"/>
        <v/>
      </c>
      <c r="Q213" s="155" t="str">
        <f t="shared" si="6"/>
        <v/>
      </c>
    </row>
    <row r="214">
      <c r="A214" s="155" t="s">
        <v>1675</v>
      </c>
      <c r="B214" s="155">
        <v>14756.0</v>
      </c>
      <c r="C214" s="178">
        <v>0.5833333333333334</v>
      </c>
      <c r="D214" s="161" t="s">
        <v>1676</v>
      </c>
      <c r="E214" s="179">
        <v>22966.0</v>
      </c>
      <c r="F214" s="180">
        <v>44539.0</v>
      </c>
      <c r="G214" s="155" t="s">
        <v>86</v>
      </c>
      <c r="H214" s="155" t="s">
        <v>92</v>
      </c>
      <c r="I214" s="155" t="s">
        <v>93</v>
      </c>
      <c r="J214" s="155" t="s">
        <v>117</v>
      </c>
      <c r="K214" s="155"/>
      <c r="L214" s="155" t="s">
        <v>90</v>
      </c>
      <c r="M214" s="155"/>
      <c r="N214" s="155"/>
      <c r="O214" s="155"/>
      <c r="P214" s="155" t="str">
        <f t="shared" si="5"/>
        <v/>
      </c>
      <c r="Q214" s="155" t="str">
        <f t="shared" si="6"/>
        <v/>
      </c>
    </row>
    <row r="215">
      <c r="A215" s="155" t="s">
        <v>1677</v>
      </c>
      <c r="B215" s="155">
        <v>15132.0</v>
      </c>
      <c r="C215" s="178">
        <v>0.6041666666666666</v>
      </c>
      <c r="D215" s="161" t="s">
        <v>1678</v>
      </c>
      <c r="E215" s="179">
        <v>24767.0</v>
      </c>
      <c r="F215" s="180">
        <v>44539.0</v>
      </c>
      <c r="G215" s="155" t="s">
        <v>86</v>
      </c>
      <c r="H215" s="155" t="s">
        <v>92</v>
      </c>
      <c r="I215" s="155" t="s">
        <v>101</v>
      </c>
      <c r="J215" s="155" t="s">
        <v>179</v>
      </c>
      <c r="K215" s="155"/>
      <c r="L215" s="155" t="s">
        <v>90</v>
      </c>
      <c r="M215" s="155"/>
      <c r="N215" s="155"/>
      <c r="O215" s="155"/>
      <c r="P215" s="155" t="str">
        <f t="shared" si="5"/>
        <v/>
      </c>
      <c r="Q215" s="155" t="str">
        <f t="shared" si="6"/>
        <v/>
      </c>
    </row>
    <row r="216">
      <c r="A216" s="155" t="s">
        <v>1679</v>
      </c>
      <c r="B216" s="155">
        <v>15914.0</v>
      </c>
      <c r="C216" s="178">
        <v>0.6041666666666666</v>
      </c>
      <c r="D216" s="161" t="s">
        <v>977</v>
      </c>
      <c r="E216" s="179">
        <v>21149.0</v>
      </c>
      <c r="F216" s="180">
        <v>44539.0</v>
      </c>
      <c r="G216" s="155" t="s">
        <v>122</v>
      </c>
      <c r="H216" s="155" t="s">
        <v>92</v>
      </c>
      <c r="I216" s="155" t="s">
        <v>93</v>
      </c>
      <c r="J216" s="155" t="s">
        <v>174</v>
      </c>
      <c r="K216" s="155"/>
      <c r="L216" s="155" t="s">
        <v>90</v>
      </c>
      <c r="M216" s="155"/>
      <c r="N216" s="155"/>
      <c r="O216" s="155"/>
      <c r="P216" s="155" t="str">
        <f t="shared" si="5"/>
        <v/>
      </c>
      <c r="Q216" s="155" t="str">
        <f t="shared" si="6"/>
        <v/>
      </c>
    </row>
    <row r="217">
      <c r="A217" s="155" t="s">
        <v>1680</v>
      </c>
      <c r="B217" s="155">
        <v>9416.0</v>
      </c>
      <c r="C217" s="178">
        <v>0.6145833333333334</v>
      </c>
      <c r="D217" s="161" t="s">
        <v>161</v>
      </c>
      <c r="E217" s="179">
        <v>30339.0</v>
      </c>
      <c r="F217" s="180">
        <v>44539.0</v>
      </c>
      <c r="G217" s="155" t="s">
        <v>122</v>
      </c>
      <c r="H217" s="155" t="s">
        <v>92</v>
      </c>
      <c r="I217" s="155" t="s">
        <v>93</v>
      </c>
      <c r="J217" s="155" t="s">
        <v>98</v>
      </c>
      <c r="K217" s="155"/>
      <c r="L217" s="155" t="s">
        <v>90</v>
      </c>
      <c r="M217" s="155"/>
      <c r="N217" s="155"/>
      <c r="O217" s="155"/>
      <c r="P217" s="155" t="str">
        <f t="shared" si="5"/>
        <v/>
      </c>
      <c r="Q217" s="155" t="str">
        <f t="shared" si="6"/>
        <v/>
      </c>
    </row>
    <row r="218">
      <c r="A218" s="155" t="s">
        <v>1681</v>
      </c>
      <c r="B218" s="155">
        <v>16037.0</v>
      </c>
      <c r="C218" s="178">
        <v>0.625</v>
      </c>
      <c r="D218" s="161" t="s">
        <v>1682</v>
      </c>
      <c r="E218" s="179">
        <v>16788.0</v>
      </c>
      <c r="F218" s="180">
        <v>44539.0</v>
      </c>
      <c r="G218" s="155" t="s">
        <v>122</v>
      </c>
      <c r="H218" s="155" t="s">
        <v>87</v>
      </c>
      <c r="I218" s="155" t="s">
        <v>97</v>
      </c>
      <c r="J218" s="155" t="s">
        <v>218</v>
      </c>
      <c r="K218" s="155"/>
      <c r="L218" s="155" t="s">
        <v>90</v>
      </c>
      <c r="M218" s="155"/>
      <c r="N218" s="155"/>
      <c r="O218" s="155"/>
      <c r="P218" s="155" t="str">
        <f t="shared" si="5"/>
        <v/>
      </c>
      <c r="Q218" s="155" t="str">
        <f t="shared" si="6"/>
        <v/>
      </c>
    </row>
    <row r="219">
      <c r="A219" s="155" t="s">
        <v>1683</v>
      </c>
      <c r="B219" s="155">
        <v>13892.0</v>
      </c>
      <c r="C219" s="178">
        <v>0.625</v>
      </c>
      <c r="D219" s="161" t="s">
        <v>630</v>
      </c>
      <c r="E219" s="179">
        <v>25062.0</v>
      </c>
      <c r="F219" s="180">
        <v>44539.0</v>
      </c>
      <c r="G219" s="155" t="s">
        <v>122</v>
      </c>
      <c r="H219" s="155" t="s">
        <v>92</v>
      </c>
      <c r="I219" s="155" t="s">
        <v>93</v>
      </c>
      <c r="J219" s="155" t="s">
        <v>174</v>
      </c>
      <c r="K219" s="155"/>
      <c r="L219" s="155" t="s">
        <v>90</v>
      </c>
      <c r="M219" s="155"/>
      <c r="N219" s="155"/>
      <c r="O219" s="155"/>
      <c r="P219" s="155" t="str">
        <f t="shared" si="5"/>
        <v/>
      </c>
      <c r="Q219" s="155" t="str">
        <f t="shared" si="6"/>
        <v/>
      </c>
    </row>
    <row r="220">
      <c r="A220" s="155" t="s">
        <v>1684</v>
      </c>
      <c r="B220" s="155">
        <v>16089.0</v>
      </c>
      <c r="C220" s="178">
        <v>0.6458333333333334</v>
      </c>
      <c r="D220" s="161" t="s">
        <v>1685</v>
      </c>
      <c r="E220" s="179">
        <v>16520.0</v>
      </c>
      <c r="F220" s="180">
        <v>44539.0</v>
      </c>
      <c r="G220" s="155" t="s">
        <v>86</v>
      </c>
      <c r="H220" s="155" t="s">
        <v>92</v>
      </c>
      <c r="I220" s="155" t="s">
        <v>101</v>
      </c>
      <c r="J220" s="155" t="s">
        <v>221</v>
      </c>
      <c r="K220" s="155"/>
      <c r="L220" s="155" t="s">
        <v>90</v>
      </c>
      <c r="M220" s="155"/>
      <c r="N220" s="155"/>
      <c r="O220" s="155"/>
      <c r="P220" s="155" t="str">
        <f t="shared" si="5"/>
        <v/>
      </c>
      <c r="Q220" s="155" t="str">
        <f t="shared" si="6"/>
        <v/>
      </c>
    </row>
    <row r="221">
      <c r="A221" s="155" t="s">
        <v>1686</v>
      </c>
      <c r="B221" s="155">
        <v>9862.0</v>
      </c>
      <c r="C221" s="178">
        <v>0.6458333333333334</v>
      </c>
      <c r="D221" s="161" t="s">
        <v>411</v>
      </c>
      <c r="E221" s="179">
        <v>18805.0</v>
      </c>
      <c r="F221" s="180">
        <v>44539.0</v>
      </c>
      <c r="G221" s="155" t="s">
        <v>122</v>
      </c>
      <c r="H221" s="155" t="s">
        <v>92</v>
      </c>
      <c r="I221" s="155" t="s">
        <v>93</v>
      </c>
      <c r="J221" s="155" t="s">
        <v>147</v>
      </c>
      <c r="K221" s="155"/>
      <c r="L221" s="155" t="s">
        <v>90</v>
      </c>
      <c r="M221" s="155"/>
      <c r="N221" s="155"/>
      <c r="O221" s="155"/>
      <c r="P221" s="155" t="str">
        <f t="shared" si="5"/>
        <v/>
      </c>
      <c r="Q221" s="155" t="str">
        <f t="shared" si="6"/>
        <v/>
      </c>
    </row>
    <row r="222">
      <c r="A222" s="155" t="s">
        <v>1687</v>
      </c>
      <c r="B222" s="155">
        <v>10571.0</v>
      </c>
      <c r="C222" s="178">
        <v>0.3333333333333333</v>
      </c>
      <c r="D222" s="161" t="s">
        <v>862</v>
      </c>
      <c r="E222" s="179">
        <v>21775.0</v>
      </c>
      <c r="F222" s="180">
        <v>44540.0</v>
      </c>
      <c r="G222" s="155" t="s">
        <v>122</v>
      </c>
      <c r="H222" s="155" t="s">
        <v>92</v>
      </c>
      <c r="I222" s="155" t="s">
        <v>101</v>
      </c>
      <c r="J222" s="155" t="s">
        <v>147</v>
      </c>
      <c r="K222" s="155"/>
      <c r="L222" s="155" t="s">
        <v>90</v>
      </c>
      <c r="M222" s="155"/>
      <c r="N222" s="155"/>
      <c r="O222" s="155"/>
      <c r="P222" s="155" t="str">
        <f t="shared" si="5"/>
        <v/>
      </c>
      <c r="Q222" s="155" t="str">
        <f t="shared" si="6"/>
        <v/>
      </c>
    </row>
    <row r="223">
      <c r="A223" s="155" t="s">
        <v>1688</v>
      </c>
      <c r="B223" s="155">
        <v>13283.0</v>
      </c>
      <c r="C223" s="178">
        <v>0.3333333333333333</v>
      </c>
      <c r="D223" s="161" t="s">
        <v>312</v>
      </c>
      <c r="E223" s="179">
        <v>28196.0</v>
      </c>
      <c r="F223" s="180">
        <v>44540.0</v>
      </c>
      <c r="G223" s="155" t="s">
        <v>86</v>
      </c>
      <c r="H223" s="155" t="s">
        <v>92</v>
      </c>
      <c r="I223" s="155" t="s">
        <v>101</v>
      </c>
      <c r="J223" s="155" t="s">
        <v>147</v>
      </c>
      <c r="K223" s="155"/>
      <c r="L223" s="155" t="s">
        <v>90</v>
      </c>
      <c r="M223" s="155"/>
      <c r="N223" s="155"/>
      <c r="O223" s="155"/>
      <c r="P223" s="155" t="str">
        <f t="shared" si="5"/>
        <v/>
      </c>
      <c r="Q223" s="155" t="str">
        <f t="shared" si="6"/>
        <v/>
      </c>
    </row>
    <row r="224">
      <c r="A224" s="155" t="s">
        <v>1689</v>
      </c>
      <c r="B224" s="155">
        <v>15346.0</v>
      </c>
      <c r="C224" s="178">
        <v>0.3333333333333333</v>
      </c>
      <c r="D224" s="161" t="s">
        <v>1690</v>
      </c>
      <c r="E224" s="179">
        <v>24452.0</v>
      </c>
      <c r="F224" s="180">
        <v>44540.0</v>
      </c>
      <c r="G224" s="155" t="s">
        <v>86</v>
      </c>
      <c r="H224" s="155" t="s">
        <v>92</v>
      </c>
      <c r="I224" s="155" t="s">
        <v>93</v>
      </c>
      <c r="J224" s="155" t="s">
        <v>147</v>
      </c>
      <c r="K224" s="155"/>
      <c r="L224" s="155" t="s">
        <v>90</v>
      </c>
      <c r="M224" s="155"/>
      <c r="N224" s="155"/>
      <c r="O224" s="155"/>
      <c r="P224" s="155" t="str">
        <f t="shared" si="5"/>
        <v/>
      </c>
      <c r="Q224" s="155" t="str">
        <f t="shared" si="6"/>
        <v/>
      </c>
    </row>
    <row r="225">
      <c r="A225" s="155" t="s">
        <v>1691</v>
      </c>
      <c r="B225" s="155">
        <v>9437.0</v>
      </c>
      <c r="C225" s="178">
        <v>0.3333333333333333</v>
      </c>
      <c r="D225" s="161" t="s">
        <v>1692</v>
      </c>
      <c r="E225" s="179">
        <v>26224.0</v>
      </c>
      <c r="F225" s="180">
        <v>44540.0</v>
      </c>
      <c r="G225" s="155" t="s">
        <v>86</v>
      </c>
      <c r="H225" s="155" t="s">
        <v>92</v>
      </c>
      <c r="I225" s="155" t="s">
        <v>93</v>
      </c>
      <c r="J225" s="155" t="s">
        <v>221</v>
      </c>
      <c r="K225" s="155"/>
      <c r="L225" s="155" t="s">
        <v>90</v>
      </c>
      <c r="M225" s="155"/>
      <c r="N225" s="155"/>
      <c r="O225" s="155"/>
      <c r="P225" s="155" t="str">
        <f t="shared" si="5"/>
        <v/>
      </c>
      <c r="Q225" s="155" t="str">
        <f t="shared" si="6"/>
        <v/>
      </c>
    </row>
    <row r="226">
      <c r="A226" s="155" t="s">
        <v>1693</v>
      </c>
      <c r="B226" s="155">
        <v>14200.0</v>
      </c>
      <c r="C226" s="178">
        <v>0.34375</v>
      </c>
      <c r="D226" s="161" t="s">
        <v>1694</v>
      </c>
      <c r="E226" s="179">
        <v>25722.0</v>
      </c>
      <c r="F226" s="180">
        <v>44540.0</v>
      </c>
      <c r="G226" s="155" t="s">
        <v>122</v>
      </c>
      <c r="H226" s="155" t="s">
        <v>92</v>
      </c>
      <c r="I226" s="155" t="s">
        <v>101</v>
      </c>
      <c r="J226" s="155" t="s">
        <v>98</v>
      </c>
      <c r="K226" s="155"/>
      <c r="L226" s="155" t="s">
        <v>90</v>
      </c>
      <c r="M226" s="155"/>
      <c r="N226" s="155"/>
      <c r="O226" s="155"/>
      <c r="P226" s="155" t="str">
        <f t="shared" si="5"/>
        <v/>
      </c>
      <c r="Q226" s="155" t="str">
        <f t="shared" si="6"/>
        <v/>
      </c>
    </row>
    <row r="227">
      <c r="A227" s="155" t="s">
        <v>1695</v>
      </c>
      <c r="B227" s="155">
        <v>16254.0</v>
      </c>
      <c r="C227" s="178">
        <v>0.3541666666666667</v>
      </c>
      <c r="D227" s="161" t="s">
        <v>1696</v>
      </c>
      <c r="E227" s="179">
        <v>25486.0</v>
      </c>
      <c r="F227" s="180">
        <v>44540.0</v>
      </c>
      <c r="G227" s="155" t="s">
        <v>122</v>
      </c>
      <c r="H227" s="155" t="s">
        <v>92</v>
      </c>
      <c r="I227" s="155" t="s">
        <v>101</v>
      </c>
      <c r="J227" s="155" t="s">
        <v>98</v>
      </c>
      <c r="K227" s="155"/>
      <c r="L227" s="155" t="s">
        <v>90</v>
      </c>
      <c r="M227" s="155"/>
      <c r="N227" s="155"/>
      <c r="O227" s="155"/>
      <c r="P227" s="155" t="str">
        <f t="shared" si="5"/>
        <v/>
      </c>
      <c r="Q227" s="155" t="str">
        <f t="shared" si="6"/>
        <v/>
      </c>
    </row>
    <row r="228">
      <c r="A228" s="155" t="s">
        <v>1697</v>
      </c>
      <c r="B228" s="155">
        <v>12332.0</v>
      </c>
      <c r="C228" s="178">
        <v>0.3541666666666667</v>
      </c>
      <c r="D228" s="161" t="s">
        <v>1698</v>
      </c>
      <c r="E228" s="179">
        <v>20646.0</v>
      </c>
      <c r="F228" s="180">
        <v>44540.0</v>
      </c>
      <c r="G228" s="155" t="s">
        <v>122</v>
      </c>
      <c r="H228" s="155" t="s">
        <v>92</v>
      </c>
      <c r="I228" s="155" t="s">
        <v>93</v>
      </c>
      <c r="J228" s="155" t="s">
        <v>186</v>
      </c>
      <c r="K228" s="155"/>
      <c r="L228" s="155" t="s">
        <v>90</v>
      </c>
      <c r="M228" s="155"/>
      <c r="N228" s="155"/>
      <c r="O228" s="155"/>
      <c r="P228" s="155" t="str">
        <f t="shared" si="5"/>
        <v/>
      </c>
      <c r="Q228" s="155" t="str">
        <f t="shared" si="6"/>
        <v/>
      </c>
    </row>
    <row r="229">
      <c r="A229" s="155" t="s">
        <v>1699</v>
      </c>
      <c r="B229" s="155">
        <v>13673.0</v>
      </c>
      <c r="C229" s="178">
        <v>0.3645833333333333</v>
      </c>
      <c r="D229" s="161" t="s">
        <v>1105</v>
      </c>
      <c r="E229" s="179">
        <v>25366.0</v>
      </c>
      <c r="F229" s="180">
        <v>44540.0</v>
      </c>
      <c r="G229" s="155" t="s">
        <v>122</v>
      </c>
      <c r="H229" s="155" t="s">
        <v>92</v>
      </c>
      <c r="I229" s="155" t="s">
        <v>101</v>
      </c>
      <c r="J229" s="155" t="s">
        <v>405</v>
      </c>
      <c r="K229" s="155"/>
      <c r="L229" s="155" t="s">
        <v>90</v>
      </c>
      <c r="M229" s="155"/>
      <c r="N229" s="155"/>
      <c r="O229" s="155"/>
      <c r="P229" s="155" t="str">
        <f t="shared" si="5"/>
        <v/>
      </c>
      <c r="Q229" s="155" t="str">
        <f t="shared" si="6"/>
        <v/>
      </c>
    </row>
    <row r="230">
      <c r="A230" s="155" t="s">
        <v>1700</v>
      </c>
      <c r="B230" s="155">
        <v>10611.0</v>
      </c>
      <c r="C230" s="178">
        <v>0.375</v>
      </c>
      <c r="D230" s="161" t="s">
        <v>1701</v>
      </c>
      <c r="E230" s="179">
        <v>17772.0</v>
      </c>
      <c r="F230" s="180">
        <v>44540.0</v>
      </c>
      <c r="G230" s="155" t="s">
        <v>122</v>
      </c>
      <c r="H230" s="155" t="s">
        <v>92</v>
      </c>
      <c r="I230" s="155" t="s">
        <v>93</v>
      </c>
      <c r="J230" s="155" t="s">
        <v>137</v>
      </c>
      <c r="K230" s="155"/>
      <c r="L230" s="155" t="s">
        <v>90</v>
      </c>
      <c r="M230" s="155"/>
      <c r="N230" s="155"/>
      <c r="O230" s="155"/>
      <c r="P230" s="155" t="str">
        <f t="shared" si="5"/>
        <v/>
      </c>
      <c r="Q230" s="155" t="str">
        <f t="shared" si="6"/>
        <v/>
      </c>
    </row>
    <row r="231">
      <c r="A231" s="155" t="s">
        <v>1702</v>
      </c>
      <c r="B231" s="155">
        <v>14126.0</v>
      </c>
      <c r="C231" s="178">
        <v>0.3854166666666667</v>
      </c>
      <c r="D231" s="161" t="s">
        <v>605</v>
      </c>
      <c r="E231" s="179">
        <v>18823.0</v>
      </c>
      <c r="F231" s="180">
        <v>44540.0</v>
      </c>
      <c r="G231" s="155" t="s">
        <v>122</v>
      </c>
      <c r="H231" s="155" t="s">
        <v>92</v>
      </c>
      <c r="I231" s="155" t="s">
        <v>93</v>
      </c>
      <c r="J231" s="155" t="s">
        <v>147</v>
      </c>
      <c r="K231" s="155"/>
      <c r="L231" s="155" t="s">
        <v>90</v>
      </c>
      <c r="M231" s="155"/>
      <c r="N231" s="155"/>
      <c r="O231" s="155"/>
      <c r="P231" s="155" t="str">
        <f t="shared" si="5"/>
        <v/>
      </c>
      <c r="Q231" s="155" t="str">
        <f t="shared" si="6"/>
        <v/>
      </c>
    </row>
    <row r="232">
      <c r="A232" s="155" t="s">
        <v>1703</v>
      </c>
      <c r="B232" s="155">
        <v>12370.0</v>
      </c>
      <c r="C232" s="178">
        <v>0.40625</v>
      </c>
      <c r="D232" s="161" t="s">
        <v>1704</v>
      </c>
      <c r="E232" s="179">
        <v>29544.0</v>
      </c>
      <c r="F232" s="180">
        <v>44540.0</v>
      </c>
      <c r="G232" s="155" t="s">
        <v>86</v>
      </c>
      <c r="H232" s="155" t="s">
        <v>92</v>
      </c>
      <c r="I232" s="155" t="s">
        <v>101</v>
      </c>
      <c r="J232" s="155" t="s">
        <v>147</v>
      </c>
      <c r="K232" s="155"/>
      <c r="L232" s="155" t="s">
        <v>90</v>
      </c>
      <c r="M232" s="155"/>
      <c r="N232" s="155"/>
      <c r="O232" s="155"/>
      <c r="P232" s="155" t="str">
        <f t="shared" si="5"/>
        <v/>
      </c>
      <c r="Q232" s="155" t="str">
        <f t="shared" si="6"/>
        <v/>
      </c>
    </row>
    <row r="233">
      <c r="A233" s="155" t="s">
        <v>1705</v>
      </c>
      <c r="B233" s="155">
        <v>13139.0</v>
      </c>
      <c r="C233" s="178">
        <v>0.4166666666666667</v>
      </c>
      <c r="D233" s="161" t="s">
        <v>1706</v>
      </c>
      <c r="E233" s="179">
        <v>29676.0</v>
      </c>
      <c r="F233" s="180">
        <v>44540.0</v>
      </c>
      <c r="G233" s="155" t="s">
        <v>86</v>
      </c>
      <c r="H233" s="155" t="s">
        <v>92</v>
      </c>
      <c r="I233" s="155" t="s">
        <v>101</v>
      </c>
      <c r="J233" s="155" t="s">
        <v>189</v>
      </c>
      <c r="K233" s="155"/>
      <c r="L233" s="155" t="s">
        <v>90</v>
      </c>
      <c r="M233" s="155"/>
      <c r="N233" s="155"/>
      <c r="O233" s="155"/>
      <c r="P233" s="155" t="str">
        <f t="shared" si="5"/>
        <v/>
      </c>
      <c r="Q233" s="155" t="str">
        <f t="shared" si="6"/>
        <v/>
      </c>
    </row>
    <row r="234">
      <c r="A234" s="155" t="s">
        <v>1707</v>
      </c>
      <c r="B234" s="155">
        <v>13402.0</v>
      </c>
      <c r="C234" s="178">
        <v>0.4166666666666667</v>
      </c>
      <c r="D234" s="161" t="s">
        <v>616</v>
      </c>
      <c r="E234" s="179">
        <v>27668.0</v>
      </c>
      <c r="F234" s="180">
        <v>44540.0</v>
      </c>
      <c r="G234" s="155" t="s">
        <v>86</v>
      </c>
      <c r="H234" s="155" t="s">
        <v>92</v>
      </c>
      <c r="I234" s="155" t="s">
        <v>93</v>
      </c>
      <c r="J234" s="155" t="s">
        <v>174</v>
      </c>
      <c r="K234" s="155"/>
      <c r="L234" s="155" t="s">
        <v>90</v>
      </c>
      <c r="M234" s="155"/>
      <c r="N234" s="155"/>
      <c r="O234" s="155"/>
      <c r="P234" s="155" t="str">
        <f t="shared" si="5"/>
        <v/>
      </c>
      <c r="Q234" s="155" t="str">
        <f t="shared" si="6"/>
        <v/>
      </c>
    </row>
    <row r="235">
      <c r="A235" s="155" t="s">
        <v>1708</v>
      </c>
      <c r="B235" s="155">
        <v>14900.0</v>
      </c>
      <c r="C235" s="178">
        <v>0.4375</v>
      </c>
      <c r="D235" s="161" t="s">
        <v>1071</v>
      </c>
      <c r="E235" s="179">
        <v>23223.0</v>
      </c>
      <c r="F235" s="180">
        <v>44540.0</v>
      </c>
      <c r="G235" s="155" t="s">
        <v>122</v>
      </c>
      <c r="H235" s="155" t="s">
        <v>92</v>
      </c>
      <c r="I235" s="155" t="s">
        <v>101</v>
      </c>
      <c r="J235" s="155" t="s">
        <v>247</v>
      </c>
      <c r="K235" s="155"/>
      <c r="L235" s="155" t="s">
        <v>90</v>
      </c>
      <c r="M235" s="155"/>
      <c r="N235" s="155"/>
      <c r="O235" s="155"/>
      <c r="P235" s="155" t="str">
        <f t="shared" si="5"/>
        <v/>
      </c>
      <c r="Q235" s="155" t="str">
        <f t="shared" si="6"/>
        <v/>
      </c>
    </row>
    <row r="236">
      <c r="A236" s="155" t="s">
        <v>1709</v>
      </c>
      <c r="B236" s="155">
        <v>10181.0</v>
      </c>
      <c r="C236" s="178">
        <v>0.4479166666666667</v>
      </c>
      <c r="D236" s="161" t="s">
        <v>934</v>
      </c>
      <c r="E236" s="179">
        <v>13596.0</v>
      </c>
      <c r="F236" s="180">
        <v>44540.0</v>
      </c>
      <c r="G236" s="155" t="s">
        <v>86</v>
      </c>
      <c r="H236" s="155" t="s">
        <v>92</v>
      </c>
      <c r="I236" s="155" t="s">
        <v>101</v>
      </c>
      <c r="J236" s="155" t="s">
        <v>935</v>
      </c>
      <c r="K236" s="155"/>
      <c r="L236" s="155" t="s">
        <v>90</v>
      </c>
      <c r="M236" s="155"/>
      <c r="N236" s="155"/>
      <c r="O236" s="155"/>
      <c r="P236" s="155" t="str">
        <f t="shared" si="5"/>
        <v/>
      </c>
      <c r="Q236" s="155" t="str">
        <f t="shared" si="6"/>
        <v/>
      </c>
    </row>
    <row r="237">
      <c r="A237" s="155" t="s">
        <v>1710</v>
      </c>
      <c r="B237" s="155">
        <v>16721.0</v>
      </c>
      <c r="C237" s="178">
        <v>0.4479166666666667</v>
      </c>
      <c r="D237" s="161" t="s">
        <v>857</v>
      </c>
      <c r="E237" s="179">
        <v>29245.0</v>
      </c>
      <c r="F237" s="180">
        <v>44540.0</v>
      </c>
      <c r="G237" s="155" t="s">
        <v>122</v>
      </c>
      <c r="H237" s="155" t="s">
        <v>87</v>
      </c>
      <c r="I237" s="155" t="s">
        <v>97</v>
      </c>
      <c r="J237" s="155" t="s">
        <v>147</v>
      </c>
      <c r="K237" s="155"/>
      <c r="L237" s="155" t="s">
        <v>90</v>
      </c>
      <c r="M237" s="155"/>
      <c r="N237" s="155"/>
      <c r="O237" s="155"/>
      <c r="P237" s="155" t="str">
        <f t="shared" si="5"/>
        <v/>
      </c>
      <c r="Q237" s="155" t="str">
        <f t="shared" si="6"/>
        <v/>
      </c>
    </row>
    <row r="238">
      <c r="A238" s="155" t="s">
        <v>1711</v>
      </c>
      <c r="B238" s="155">
        <v>11174.0</v>
      </c>
      <c r="C238" s="178">
        <v>0.4583333333333333</v>
      </c>
      <c r="D238" s="161" t="s">
        <v>1712</v>
      </c>
      <c r="E238" s="179">
        <v>20173.0</v>
      </c>
      <c r="F238" s="180">
        <v>44540.0</v>
      </c>
      <c r="G238" s="155" t="s">
        <v>86</v>
      </c>
      <c r="H238" s="155" t="s">
        <v>92</v>
      </c>
      <c r="I238" s="155" t="s">
        <v>101</v>
      </c>
      <c r="J238" s="155" t="s">
        <v>221</v>
      </c>
      <c r="K238" s="155"/>
      <c r="L238" s="155" t="s">
        <v>90</v>
      </c>
      <c r="M238" s="155"/>
      <c r="N238" s="155"/>
      <c r="O238" s="155"/>
      <c r="P238" s="155" t="str">
        <f t="shared" si="5"/>
        <v/>
      </c>
      <c r="Q238" s="155" t="str">
        <f t="shared" si="6"/>
        <v/>
      </c>
    </row>
    <row r="239">
      <c r="A239" s="155" t="s">
        <v>1713</v>
      </c>
      <c r="B239" s="155">
        <v>16401.0</v>
      </c>
      <c r="C239" s="178">
        <v>0.4583333333333333</v>
      </c>
      <c r="D239" s="161" t="s">
        <v>1714</v>
      </c>
      <c r="E239" s="179">
        <v>23628.0</v>
      </c>
      <c r="F239" s="180">
        <v>44540.0</v>
      </c>
      <c r="G239" s="155" t="s">
        <v>86</v>
      </c>
      <c r="H239" s="155" t="s">
        <v>92</v>
      </c>
      <c r="I239" s="155" t="s">
        <v>101</v>
      </c>
      <c r="J239" s="155" t="s">
        <v>98</v>
      </c>
      <c r="K239" s="155"/>
      <c r="L239" s="183" t="s">
        <v>90</v>
      </c>
      <c r="M239" s="155"/>
      <c r="N239" s="155"/>
      <c r="O239" s="155"/>
      <c r="P239" s="155" t="str">
        <f t="shared" si="5"/>
        <v/>
      </c>
      <c r="Q239" s="155" t="str">
        <f t="shared" si="6"/>
        <v/>
      </c>
    </row>
    <row r="240">
      <c r="A240" s="155" t="s">
        <v>1715</v>
      </c>
      <c r="B240" s="155">
        <v>11303.0</v>
      </c>
      <c r="C240" s="178">
        <v>0.4583333333333333</v>
      </c>
      <c r="D240" s="161" t="s">
        <v>484</v>
      </c>
      <c r="E240" s="179">
        <v>17223.0</v>
      </c>
      <c r="F240" s="180">
        <v>44540.0</v>
      </c>
      <c r="G240" s="155" t="s">
        <v>86</v>
      </c>
      <c r="H240" s="155" t="s">
        <v>92</v>
      </c>
      <c r="I240" s="155" t="s">
        <v>93</v>
      </c>
      <c r="J240" s="155" t="s">
        <v>147</v>
      </c>
      <c r="K240" s="155"/>
      <c r="L240" s="155" t="s">
        <v>90</v>
      </c>
      <c r="M240" s="155"/>
      <c r="N240" s="155"/>
      <c r="O240" s="155"/>
      <c r="P240" s="155" t="str">
        <f t="shared" si="5"/>
        <v/>
      </c>
      <c r="Q240" s="155" t="str">
        <f t="shared" si="6"/>
        <v/>
      </c>
    </row>
    <row r="241">
      <c r="A241" s="155" t="s">
        <v>1716</v>
      </c>
      <c r="B241" s="155">
        <v>12109.0</v>
      </c>
      <c r="C241" s="178">
        <v>0.4791666666666667</v>
      </c>
      <c r="D241" s="161" t="s">
        <v>1717</v>
      </c>
      <c r="E241" s="179">
        <v>23037.0</v>
      </c>
      <c r="F241" s="180">
        <v>44540.0</v>
      </c>
      <c r="G241" s="155" t="s">
        <v>86</v>
      </c>
      <c r="H241" s="155" t="s">
        <v>87</v>
      </c>
      <c r="I241" s="155" t="s">
        <v>88</v>
      </c>
      <c r="J241" s="155" t="s">
        <v>89</v>
      </c>
      <c r="K241" s="155"/>
      <c r="L241" s="155" t="s">
        <v>90</v>
      </c>
      <c r="M241" s="155"/>
      <c r="N241" s="155"/>
      <c r="O241" s="155"/>
      <c r="P241" s="155" t="str">
        <f t="shared" si="5"/>
        <v/>
      </c>
      <c r="Q241" s="155" t="str">
        <f t="shared" si="6"/>
        <v/>
      </c>
    </row>
    <row r="242">
      <c r="A242" s="155" t="s">
        <v>1718</v>
      </c>
      <c r="B242" s="155">
        <v>16262.0</v>
      </c>
      <c r="C242" s="178">
        <v>0.4895833333333333</v>
      </c>
      <c r="D242" s="161" t="s">
        <v>1165</v>
      </c>
      <c r="E242" s="179">
        <v>23868.0</v>
      </c>
      <c r="F242" s="180">
        <v>44540.0</v>
      </c>
      <c r="G242" s="155" t="s">
        <v>86</v>
      </c>
      <c r="H242" s="155" t="s">
        <v>87</v>
      </c>
      <c r="I242" s="155" t="s">
        <v>97</v>
      </c>
      <c r="J242" s="155" t="s">
        <v>147</v>
      </c>
      <c r="K242" s="155"/>
      <c r="L242" s="155" t="s">
        <v>90</v>
      </c>
      <c r="M242" s="155"/>
      <c r="N242" s="155"/>
      <c r="O242" s="155"/>
      <c r="P242" s="155" t="str">
        <f t="shared" si="5"/>
        <v/>
      </c>
      <c r="Q242" s="155" t="str">
        <f t="shared" si="6"/>
        <v/>
      </c>
    </row>
    <row r="243">
      <c r="A243" s="155" t="s">
        <v>1719</v>
      </c>
      <c r="B243" s="155">
        <v>11155.0</v>
      </c>
      <c r="C243" s="178">
        <v>0.5520833333333334</v>
      </c>
      <c r="D243" s="161" t="s">
        <v>1720</v>
      </c>
      <c r="E243" s="179">
        <v>11016.0</v>
      </c>
      <c r="F243" s="180">
        <v>44540.0</v>
      </c>
      <c r="G243" s="155" t="s">
        <v>86</v>
      </c>
      <c r="H243" s="155" t="s">
        <v>87</v>
      </c>
      <c r="I243" s="155" t="s">
        <v>97</v>
      </c>
      <c r="J243" s="155" t="s">
        <v>137</v>
      </c>
      <c r="K243" s="155"/>
      <c r="L243" s="155" t="s">
        <v>90</v>
      </c>
      <c r="M243" s="155"/>
      <c r="N243" s="155"/>
      <c r="O243" s="155"/>
      <c r="P243" s="155" t="str">
        <f t="shared" si="5"/>
        <v/>
      </c>
      <c r="Q243" s="155" t="str">
        <f t="shared" si="6"/>
        <v/>
      </c>
    </row>
    <row r="244">
      <c r="A244" s="155" t="s">
        <v>1721</v>
      </c>
      <c r="B244" s="155">
        <v>13331.0</v>
      </c>
      <c r="C244" s="178">
        <v>0.5625</v>
      </c>
      <c r="D244" s="161" t="s">
        <v>314</v>
      </c>
      <c r="E244" s="179">
        <v>17613.0</v>
      </c>
      <c r="F244" s="180">
        <v>44540.0</v>
      </c>
      <c r="G244" s="155" t="s">
        <v>86</v>
      </c>
      <c r="H244" s="155" t="s">
        <v>92</v>
      </c>
      <c r="I244" s="155" t="s">
        <v>101</v>
      </c>
      <c r="J244" s="155" t="s">
        <v>221</v>
      </c>
      <c r="K244" s="155"/>
      <c r="L244" s="155" t="s">
        <v>90</v>
      </c>
      <c r="M244" s="155"/>
      <c r="N244" s="155"/>
      <c r="O244" s="155"/>
      <c r="P244" s="155" t="str">
        <f t="shared" si="5"/>
        <v/>
      </c>
      <c r="Q244" s="155" t="str">
        <f t="shared" si="6"/>
        <v/>
      </c>
    </row>
    <row r="245">
      <c r="A245" s="155" t="s">
        <v>1722</v>
      </c>
      <c r="B245" s="155">
        <v>15368.0</v>
      </c>
      <c r="C245" s="178">
        <v>0.5729166666666666</v>
      </c>
      <c r="D245" s="161" t="s">
        <v>1723</v>
      </c>
      <c r="E245" s="179">
        <v>14748.0</v>
      </c>
      <c r="F245" s="180">
        <v>44540.0</v>
      </c>
      <c r="G245" s="155" t="s">
        <v>86</v>
      </c>
      <c r="H245" s="155" t="s">
        <v>92</v>
      </c>
      <c r="I245" s="155" t="s">
        <v>101</v>
      </c>
      <c r="J245" s="155" t="s">
        <v>166</v>
      </c>
      <c r="K245" s="155"/>
      <c r="L245" s="155" t="s">
        <v>90</v>
      </c>
      <c r="M245" s="155"/>
      <c r="N245" s="155"/>
      <c r="O245" s="155"/>
      <c r="P245" s="155" t="str">
        <f t="shared" si="5"/>
        <v/>
      </c>
      <c r="Q245" s="155" t="str">
        <f t="shared" si="6"/>
        <v/>
      </c>
    </row>
    <row r="246">
      <c r="A246" s="155" t="s">
        <v>1724</v>
      </c>
      <c r="B246" s="155">
        <v>9466.0</v>
      </c>
      <c r="C246" s="178">
        <v>0.5729166666666666</v>
      </c>
      <c r="D246" s="161" t="s">
        <v>1725</v>
      </c>
      <c r="E246" s="179">
        <v>14634.0</v>
      </c>
      <c r="F246" s="180">
        <v>44540.0</v>
      </c>
      <c r="G246" s="155" t="s">
        <v>122</v>
      </c>
      <c r="H246" s="155" t="s">
        <v>87</v>
      </c>
      <c r="I246" s="155" t="s">
        <v>88</v>
      </c>
      <c r="J246" s="155" t="s">
        <v>89</v>
      </c>
      <c r="K246" s="155"/>
      <c r="L246" s="155" t="s">
        <v>90</v>
      </c>
      <c r="M246" s="155"/>
      <c r="N246" s="155"/>
      <c r="O246" s="155"/>
      <c r="P246" s="155" t="str">
        <f t="shared" si="5"/>
        <v/>
      </c>
      <c r="Q246" s="155" t="str">
        <f t="shared" si="6"/>
        <v/>
      </c>
    </row>
    <row r="247">
      <c r="A247" s="155" t="s">
        <v>1726</v>
      </c>
      <c r="B247" s="155">
        <v>10942.0</v>
      </c>
      <c r="C247" s="178">
        <v>0.5833333333333334</v>
      </c>
      <c r="D247" s="161" t="s">
        <v>1727</v>
      </c>
      <c r="E247" s="179">
        <v>32534.0</v>
      </c>
      <c r="F247" s="180">
        <v>44540.0</v>
      </c>
      <c r="G247" s="155" t="s">
        <v>86</v>
      </c>
      <c r="H247" s="155" t="s">
        <v>92</v>
      </c>
      <c r="I247" s="155" t="s">
        <v>101</v>
      </c>
      <c r="J247" s="155" t="s">
        <v>147</v>
      </c>
      <c r="K247" s="155"/>
      <c r="L247" s="155" t="s">
        <v>90</v>
      </c>
      <c r="M247" s="155"/>
      <c r="N247" s="155"/>
      <c r="O247" s="155"/>
      <c r="P247" s="155" t="str">
        <f t="shared" si="5"/>
        <v/>
      </c>
      <c r="Q247" s="155" t="str">
        <f t="shared" si="6"/>
        <v/>
      </c>
    </row>
    <row r="248">
      <c r="A248" s="155" t="s">
        <v>1728</v>
      </c>
      <c r="B248" s="155">
        <v>12533.0</v>
      </c>
      <c r="C248" s="178">
        <v>0.5833333333333334</v>
      </c>
      <c r="D248" s="161" t="s">
        <v>1729</v>
      </c>
      <c r="E248" s="179">
        <v>30538.0</v>
      </c>
      <c r="F248" s="180">
        <v>44540.0</v>
      </c>
      <c r="G248" s="155" t="s">
        <v>122</v>
      </c>
      <c r="H248" s="155" t="s">
        <v>87</v>
      </c>
      <c r="I248" s="155" t="s">
        <v>97</v>
      </c>
      <c r="J248" s="155" t="s">
        <v>154</v>
      </c>
      <c r="K248" s="155"/>
      <c r="L248" s="155" t="s">
        <v>90</v>
      </c>
      <c r="M248" s="155"/>
      <c r="N248" s="155"/>
      <c r="O248" s="155"/>
      <c r="P248" s="155" t="str">
        <f t="shared" si="5"/>
        <v/>
      </c>
      <c r="Q248" s="155" t="str">
        <f t="shared" si="6"/>
        <v/>
      </c>
    </row>
    <row r="249">
      <c r="A249" s="155" t="s">
        <v>1730</v>
      </c>
      <c r="B249" s="155">
        <v>14178.0</v>
      </c>
      <c r="C249" s="178">
        <v>0.6041666666666666</v>
      </c>
      <c r="D249" s="161" t="s">
        <v>236</v>
      </c>
      <c r="E249" s="179">
        <v>20540.0</v>
      </c>
      <c r="F249" s="180">
        <v>44540.0</v>
      </c>
      <c r="G249" s="155" t="s">
        <v>86</v>
      </c>
      <c r="H249" s="155" t="s">
        <v>92</v>
      </c>
      <c r="I249" s="155" t="s">
        <v>93</v>
      </c>
      <c r="J249" s="155" t="s">
        <v>147</v>
      </c>
      <c r="K249" s="155"/>
      <c r="L249" s="155" t="s">
        <v>90</v>
      </c>
      <c r="M249" s="155"/>
      <c r="N249" s="155"/>
      <c r="O249" s="155"/>
      <c r="P249" s="155" t="str">
        <f t="shared" si="5"/>
        <v/>
      </c>
      <c r="Q249" s="155" t="str">
        <f t="shared" si="6"/>
        <v/>
      </c>
    </row>
    <row r="250">
      <c r="A250" s="155" t="s">
        <v>1731</v>
      </c>
      <c r="B250" s="155">
        <v>14729.0</v>
      </c>
      <c r="C250" s="178">
        <v>0.6145833333333334</v>
      </c>
      <c r="D250" s="161" t="s">
        <v>216</v>
      </c>
      <c r="E250" s="179">
        <v>30461.0</v>
      </c>
      <c r="F250" s="180">
        <v>44540.0</v>
      </c>
      <c r="G250" s="155" t="s">
        <v>122</v>
      </c>
      <c r="H250" s="155" t="s">
        <v>92</v>
      </c>
      <c r="I250" s="155" t="s">
        <v>101</v>
      </c>
      <c r="J250" s="155" t="s">
        <v>189</v>
      </c>
      <c r="K250" s="155"/>
      <c r="L250" s="155" t="s">
        <v>90</v>
      </c>
      <c r="M250" s="155"/>
      <c r="N250" s="155"/>
      <c r="O250" s="155"/>
      <c r="P250" s="155" t="str">
        <f t="shared" si="5"/>
        <v/>
      </c>
      <c r="Q250" s="155" t="str">
        <f t="shared" si="6"/>
        <v/>
      </c>
    </row>
    <row r="251">
      <c r="A251" s="155" t="s">
        <v>1732</v>
      </c>
      <c r="B251" s="155">
        <v>14276.0</v>
      </c>
      <c r="C251" s="178">
        <v>0.625</v>
      </c>
      <c r="D251" s="161" t="s">
        <v>171</v>
      </c>
      <c r="E251" s="179">
        <v>27880.0</v>
      </c>
      <c r="F251" s="180">
        <v>44540.0</v>
      </c>
      <c r="G251" s="155" t="s">
        <v>86</v>
      </c>
      <c r="H251" s="155" t="s">
        <v>87</v>
      </c>
      <c r="I251" s="155" t="s">
        <v>88</v>
      </c>
      <c r="J251" s="155" t="s">
        <v>89</v>
      </c>
      <c r="K251" s="155"/>
      <c r="L251" s="155" t="s">
        <v>90</v>
      </c>
      <c r="M251" s="155"/>
      <c r="N251" s="155"/>
      <c r="O251" s="155"/>
      <c r="P251" s="155" t="str">
        <f t="shared" si="5"/>
        <v/>
      </c>
      <c r="Q251" s="155" t="str">
        <f t="shared" si="6"/>
        <v/>
      </c>
    </row>
    <row r="252">
      <c r="A252" s="155" t="s">
        <v>1733</v>
      </c>
      <c r="B252" s="155">
        <v>16320.0</v>
      </c>
      <c r="C252" s="178">
        <v>0.625</v>
      </c>
      <c r="D252" s="161" t="s">
        <v>1126</v>
      </c>
      <c r="E252" s="179">
        <v>12609.0</v>
      </c>
      <c r="F252" s="180">
        <v>44540.0</v>
      </c>
      <c r="G252" s="155" t="s">
        <v>122</v>
      </c>
      <c r="H252" s="155" t="s">
        <v>92</v>
      </c>
      <c r="I252" s="155" t="s">
        <v>93</v>
      </c>
      <c r="J252" s="155" t="s">
        <v>1011</v>
      </c>
      <c r="K252" s="155"/>
      <c r="L252" s="155" t="s">
        <v>90</v>
      </c>
      <c r="M252" s="155"/>
      <c r="N252" s="155"/>
      <c r="O252" s="155"/>
      <c r="P252" s="155" t="str">
        <f t="shared" si="5"/>
        <v/>
      </c>
      <c r="Q252" s="155" t="str">
        <f t="shared" si="6"/>
        <v/>
      </c>
    </row>
    <row r="253">
      <c r="A253" s="155" t="s">
        <v>1734</v>
      </c>
      <c r="B253" s="155">
        <v>13263.0</v>
      </c>
      <c r="C253" s="178">
        <v>0.6458333333333334</v>
      </c>
      <c r="D253" s="161" t="s">
        <v>1735</v>
      </c>
      <c r="E253" s="179">
        <v>24387.0</v>
      </c>
      <c r="F253" s="180">
        <v>44540.0</v>
      </c>
      <c r="G253" s="155" t="s">
        <v>86</v>
      </c>
      <c r="H253" s="155" t="s">
        <v>92</v>
      </c>
      <c r="I253" s="155" t="s">
        <v>101</v>
      </c>
      <c r="J253" s="155" t="s">
        <v>147</v>
      </c>
      <c r="K253" s="155"/>
      <c r="L253" s="155" t="s">
        <v>90</v>
      </c>
      <c r="M253" s="155"/>
      <c r="N253" s="155"/>
      <c r="O253" s="155"/>
      <c r="P253" s="155" t="str">
        <f t="shared" si="5"/>
        <v/>
      </c>
      <c r="Q253" s="155" t="str">
        <f t="shared" si="6"/>
        <v/>
      </c>
    </row>
    <row r="254">
      <c r="A254" s="155" t="s">
        <v>1736</v>
      </c>
      <c r="B254" s="155">
        <v>11025.0</v>
      </c>
      <c r="C254" s="178">
        <v>0.3229166666666667</v>
      </c>
      <c r="D254" s="161" t="s">
        <v>1737</v>
      </c>
      <c r="E254" s="179">
        <v>28060.0</v>
      </c>
      <c r="F254" s="180">
        <v>44543.0</v>
      </c>
      <c r="G254" s="155" t="s">
        <v>86</v>
      </c>
      <c r="H254" s="155" t="s">
        <v>87</v>
      </c>
      <c r="I254" s="155" t="s">
        <v>97</v>
      </c>
      <c r="J254" s="155" t="s">
        <v>98</v>
      </c>
      <c r="K254" s="155"/>
      <c r="L254" s="155" t="s">
        <v>90</v>
      </c>
      <c r="M254" s="155"/>
      <c r="N254" s="155"/>
      <c r="O254" s="155"/>
      <c r="P254" s="155" t="str">
        <f t="shared" si="5"/>
        <v/>
      </c>
      <c r="Q254" s="155" t="str">
        <f t="shared" si="6"/>
        <v/>
      </c>
    </row>
    <row r="255">
      <c r="A255" s="155" t="s">
        <v>1738</v>
      </c>
      <c r="B255" s="155">
        <v>15063.0</v>
      </c>
      <c r="C255" s="178">
        <v>0.3333333333333333</v>
      </c>
      <c r="D255" s="161" t="s">
        <v>1739</v>
      </c>
      <c r="E255" s="179">
        <v>9828.0</v>
      </c>
      <c r="F255" s="180">
        <v>44543.0</v>
      </c>
      <c r="G255" s="155" t="s">
        <v>86</v>
      </c>
      <c r="H255" s="155" t="s">
        <v>92</v>
      </c>
      <c r="I255" s="155" t="s">
        <v>101</v>
      </c>
      <c r="J255" s="155" t="s">
        <v>164</v>
      </c>
      <c r="K255" s="155"/>
      <c r="L255" s="155" t="s">
        <v>90</v>
      </c>
      <c r="M255" s="155"/>
      <c r="N255" s="155"/>
      <c r="O255" s="155"/>
      <c r="P255" s="155" t="str">
        <f t="shared" si="5"/>
        <v/>
      </c>
      <c r="Q255" s="155" t="str">
        <f t="shared" si="6"/>
        <v/>
      </c>
    </row>
    <row r="256">
      <c r="A256" s="155" t="s">
        <v>1740</v>
      </c>
      <c r="B256" s="155">
        <v>10520.0</v>
      </c>
      <c r="C256" s="178">
        <v>0.34375</v>
      </c>
      <c r="D256" s="161" t="s">
        <v>1741</v>
      </c>
      <c r="E256" s="179">
        <v>24501.0</v>
      </c>
      <c r="F256" s="180">
        <v>44543.0</v>
      </c>
      <c r="G256" s="155" t="s">
        <v>86</v>
      </c>
      <c r="H256" s="155" t="s">
        <v>92</v>
      </c>
      <c r="I256" s="155" t="s">
        <v>93</v>
      </c>
      <c r="J256" s="155" t="s">
        <v>98</v>
      </c>
      <c r="K256" s="155"/>
      <c r="L256" s="155" t="s">
        <v>90</v>
      </c>
      <c r="M256" s="155"/>
      <c r="N256" s="155"/>
      <c r="O256" s="155"/>
      <c r="P256" s="155" t="str">
        <f t="shared" si="5"/>
        <v/>
      </c>
      <c r="Q256" s="155" t="str">
        <f t="shared" si="6"/>
        <v/>
      </c>
    </row>
    <row r="257">
      <c r="A257" s="155" t="s">
        <v>1742</v>
      </c>
      <c r="B257" s="155">
        <v>10160.0</v>
      </c>
      <c r="C257" s="178">
        <v>0.3541666666666667</v>
      </c>
      <c r="D257" s="161" t="s">
        <v>427</v>
      </c>
      <c r="E257" s="179">
        <v>21263.0</v>
      </c>
      <c r="F257" s="180">
        <v>44543.0</v>
      </c>
      <c r="G257" s="155" t="s">
        <v>86</v>
      </c>
      <c r="H257" s="155" t="s">
        <v>92</v>
      </c>
      <c r="I257" s="155" t="s">
        <v>93</v>
      </c>
      <c r="J257" s="155" t="s">
        <v>174</v>
      </c>
      <c r="K257" s="155"/>
      <c r="L257" s="155" t="s">
        <v>90</v>
      </c>
      <c r="M257" s="155"/>
      <c r="N257" s="155"/>
      <c r="O257" s="155"/>
      <c r="P257" s="155" t="str">
        <f t="shared" si="5"/>
        <v/>
      </c>
      <c r="Q257" s="155" t="str">
        <f t="shared" si="6"/>
        <v/>
      </c>
    </row>
    <row r="258">
      <c r="A258" s="155" t="s">
        <v>1743</v>
      </c>
      <c r="B258" s="155">
        <v>17534.0</v>
      </c>
      <c r="C258" s="178">
        <v>0.3645833333333333</v>
      </c>
      <c r="D258" s="161" t="s">
        <v>1744</v>
      </c>
      <c r="E258" s="179">
        <v>21457.0</v>
      </c>
      <c r="F258" s="180">
        <v>44543.0</v>
      </c>
      <c r="G258" s="155" t="s">
        <v>96</v>
      </c>
      <c r="H258" s="155" t="s">
        <v>87</v>
      </c>
      <c r="I258" s="155" t="s">
        <v>97</v>
      </c>
      <c r="J258" s="155" t="s">
        <v>247</v>
      </c>
      <c r="K258" s="155"/>
      <c r="L258" s="155" t="s">
        <v>90</v>
      </c>
      <c r="M258" s="155"/>
      <c r="N258" s="155"/>
      <c r="O258" s="155"/>
      <c r="P258" s="155" t="str">
        <f t="shared" si="5"/>
        <v/>
      </c>
      <c r="Q258" s="155" t="str">
        <f t="shared" si="6"/>
        <v/>
      </c>
    </row>
    <row r="259">
      <c r="A259" s="155" t="s">
        <v>1745</v>
      </c>
      <c r="B259" s="155">
        <v>17437.0</v>
      </c>
      <c r="C259" s="178">
        <v>0.3645833333333333</v>
      </c>
      <c r="D259" s="161" t="s">
        <v>1746</v>
      </c>
      <c r="E259" s="179">
        <v>21770.0</v>
      </c>
      <c r="F259" s="180">
        <v>44543.0</v>
      </c>
      <c r="G259" s="155" t="s">
        <v>96</v>
      </c>
      <c r="H259" s="155" t="s">
        <v>87</v>
      </c>
      <c r="I259" s="155" t="s">
        <v>97</v>
      </c>
      <c r="J259" s="155" t="s">
        <v>1747</v>
      </c>
      <c r="K259" s="155"/>
      <c r="L259" s="155" t="s">
        <v>90</v>
      </c>
      <c r="M259" s="155"/>
      <c r="N259" s="155"/>
      <c r="O259" s="155"/>
      <c r="P259" s="155" t="str">
        <f t="shared" si="5"/>
        <v/>
      </c>
      <c r="Q259" s="155" t="str">
        <f t="shared" si="6"/>
        <v/>
      </c>
    </row>
    <row r="260">
      <c r="A260" s="155" t="s">
        <v>1748</v>
      </c>
      <c r="B260" s="155">
        <v>9220.0</v>
      </c>
      <c r="C260" s="178">
        <v>0.375</v>
      </c>
      <c r="D260" s="161" t="s">
        <v>1749</v>
      </c>
      <c r="E260" s="179">
        <v>17546.0</v>
      </c>
      <c r="F260" s="180">
        <v>44543.0</v>
      </c>
      <c r="G260" s="155" t="s">
        <v>86</v>
      </c>
      <c r="H260" s="155" t="s">
        <v>87</v>
      </c>
      <c r="I260" s="155" t="s">
        <v>97</v>
      </c>
      <c r="J260" s="155" t="s">
        <v>89</v>
      </c>
      <c r="K260" s="155"/>
      <c r="L260" s="155" t="s">
        <v>90</v>
      </c>
      <c r="M260" s="155"/>
      <c r="N260" s="155"/>
      <c r="O260" s="155"/>
      <c r="P260" s="155" t="str">
        <f t="shared" si="5"/>
        <v/>
      </c>
      <c r="Q260" s="155" t="str">
        <f t="shared" si="6"/>
        <v/>
      </c>
    </row>
    <row r="261">
      <c r="A261" s="155" t="s">
        <v>1750</v>
      </c>
      <c r="B261" s="155">
        <v>13783.0</v>
      </c>
      <c r="C261" s="178">
        <v>0.3854166666666667</v>
      </c>
      <c r="D261" s="161" t="s">
        <v>1751</v>
      </c>
      <c r="E261" s="179">
        <v>21103.0</v>
      </c>
      <c r="F261" s="180">
        <v>44543.0</v>
      </c>
      <c r="G261" s="155" t="s">
        <v>122</v>
      </c>
      <c r="H261" s="155" t="s">
        <v>87</v>
      </c>
      <c r="I261" s="155" t="s">
        <v>88</v>
      </c>
      <c r="J261" s="155" t="s">
        <v>89</v>
      </c>
      <c r="K261" s="155"/>
      <c r="L261" s="155" t="s">
        <v>90</v>
      </c>
      <c r="M261" s="155"/>
      <c r="N261" s="155"/>
      <c r="O261" s="155"/>
      <c r="P261" s="155" t="str">
        <f t="shared" si="5"/>
        <v/>
      </c>
      <c r="Q261" s="155" t="str">
        <f t="shared" si="6"/>
        <v/>
      </c>
    </row>
    <row r="262">
      <c r="A262" s="155" t="s">
        <v>1752</v>
      </c>
      <c r="B262" s="155">
        <v>17651.0</v>
      </c>
      <c r="C262" s="178">
        <v>0.3958333333333333</v>
      </c>
      <c r="D262" s="161" t="s">
        <v>1753</v>
      </c>
      <c r="E262" s="179">
        <v>20365.0</v>
      </c>
      <c r="F262" s="180">
        <v>44543.0</v>
      </c>
      <c r="G262" s="155" t="s">
        <v>96</v>
      </c>
      <c r="H262" s="155" t="s">
        <v>87</v>
      </c>
      <c r="I262" s="155" t="s">
        <v>97</v>
      </c>
      <c r="J262" s="155" t="s">
        <v>154</v>
      </c>
      <c r="K262" s="155"/>
      <c r="L262" s="155" t="s">
        <v>90</v>
      </c>
      <c r="M262" s="155"/>
      <c r="N262" s="155"/>
      <c r="O262" s="155"/>
      <c r="P262" s="155" t="str">
        <f t="shared" si="5"/>
        <v/>
      </c>
      <c r="Q262" s="155" t="str">
        <f t="shared" si="6"/>
        <v/>
      </c>
    </row>
    <row r="263">
      <c r="A263" s="155" t="s">
        <v>1754</v>
      </c>
      <c r="B263" s="155">
        <v>11175.0</v>
      </c>
      <c r="C263" s="178">
        <v>0.3958333333333333</v>
      </c>
      <c r="D263" s="161" t="s">
        <v>1755</v>
      </c>
      <c r="E263" s="179">
        <v>11520.0</v>
      </c>
      <c r="F263" s="180">
        <v>44543.0</v>
      </c>
      <c r="G263" s="155" t="s">
        <v>86</v>
      </c>
      <c r="H263" s="155" t="s">
        <v>87</v>
      </c>
      <c r="I263" s="155" t="s">
        <v>88</v>
      </c>
      <c r="J263" s="155" t="s">
        <v>89</v>
      </c>
      <c r="K263" s="155"/>
      <c r="L263" s="155" t="s">
        <v>90</v>
      </c>
      <c r="M263" s="155"/>
      <c r="N263" s="155"/>
      <c r="O263" s="155"/>
      <c r="P263" s="155" t="str">
        <f t="shared" si="5"/>
        <v/>
      </c>
      <c r="Q263" s="155" t="str">
        <f t="shared" si="6"/>
        <v/>
      </c>
    </row>
    <row r="264">
      <c r="A264" s="155" t="s">
        <v>1756</v>
      </c>
      <c r="B264" s="155">
        <v>17521.0</v>
      </c>
      <c r="C264" s="178">
        <v>0.3958333333333333</v>
      </c>
      <c r="D264" s="161" t="s">
        <v>1757</v>
      </c>
      <c r="E264" s="179">
        <v>20941.0</v>
      </c>
      <c r="F264" s="180">
        <v>44543.0</v>
      </c>
      <c r="G264" s="155" t="s">
        <v>96</v>
      </c>
      <c r="H264" s="155" t="s">
        <v>87</v>
      </c>
      <c r="I264" s="155" t="s">
        <v>97</v>
      </c>
      <c r="J264" s="155" t="s">
        <v>308</v>
      </c>
      <c r="K264" s="155"/>
      <c r="L264" s="155" t="s">
        <v>90</v>
      </c>
      <c r="M264" s="155"/>
      <c r="N264" s="155"/>
      <c r="O264" s="155"/>
      <c r="P264" s="155" t="str">
        <f t="shared" si="5"/>
        <v/>
      </c>
      <c r="Q264" s="155" t="str">
        <f t="shared" si="6"/>
        <v/>
      </c>
    </row>
    <row r="265">
      <c r="A265" s="155" t="s">
        <v>1758</v>
      </c>
      <c r="B265" s="155">
        <v>12761.0</v>
      </c>
      <c r="C265" s="178">
        <v>0.40625</v>
      </c>
      <c r="D265" s="161" t="s">
        <v>1759</v>
      </c>
      <c r="E265" s="179">
        <v>24196.0</v>
      </c>
      <c r="F265" s="180">
        <v>44543.0</v>
      </c>
      <c r="G265" s="155" t="s">
        <v>86</v>
      </c>
      <c r="H265" s="155" t="s">
        <v>92</v>
      </c>
      <c r="I265" s="155" t="s">
        <v>101</v>
      </c>
      <c r="J265" s="155" t="s">
        <v>174</v>
      </c>
      <c r="K265" s="155"/>
      <c r="L265" s="155" t="s">
        <v>90</v>
      </c>
      <c r="M265" s="155"/>
      <c r="N265" s="155"/>
      <c r="O265" s="155"/>
      <c r="P265" s="155" t="str">
        <f t="shared" si="5"/>
        <v/>
      </c>
      <c r="Q265" s="155" t="str">
        <f t="shared" si="6"/>
        <v/>
      </c>
    </row>
    <row r="266">
      <c r="A266" s="155" t="s">
        <v>1760</v>
      </c>
      <c r="B266" s="155">
        <v>16806.0</v>
      </c>
      <c r="C266" s="178">
        <v>0.40625</v>
      </c>
      <c r="D266" s="161" t="s">
        <v>1761</v>
      </c>
      <c r="E266" s="179">
        <v>24302.0</v>
      </c>
      <c r="F266" s="180">
        <v>44543.0</v>
      </c>
      <c r="G266" s="155" t="s">
        <v>86</v>
      </c>
      <c r="H266" s="155" t="s">
        <v>92</v>
      </c>
      <c r="I266" s="155" t="s">
        <v>93</v>
      </c>
      <c r="J266" s="155" t="s">
        <v>147</v>
      </c>
      <c r="K266" s="155"/>
      <c r="L266" s="155" t="s">
        <v>90</v>
      </c>
      <c r="M266" s="155"/>
      <c r="N266" s="155"/>
      <c r="O266" s="155"/>
      <c r="P266" s="155" t="str">
        <f t="shared" si="5"/>
        <v/>
      </c>
      <c r="Q266" s="155" t="str">
        <f t="shared" si="6"/>
        <v/>
      </c>
    </row>
    <row r="267">
      <c r="A267" s="155" t="s">
        <v>1762</v>
      </c>
      <c r="B267" s="155">
        <v>17530.0</v>
      </c>
      <c r="C267" s="178">
        <v>0.4166666666666667</v>
      </c>
      <c r="D267" s="161" t="s">
        <v>1763</v>
      </c>
      <c r="E267" s="179">
        <v>21720.0</v>
      </c>
      <c r="F267" s="180">
        <v>44543.0</v>
      </c>
      <c r="G267" s="155" t="s">
        <v>96</v>
      </c>
      <c r="H267" s="155" t="s">
        <v>87</v>
      </c>
      <c r="I267" s="155" t="s">
        <v>97</v>
      </c>
      <c r="J267" s="155" t="s">
        <v>115</v>
      </c>
      <c r="K267" s="155"/>
      <c r="L267" s="155" t="s">
        <v>90</v>
      </c>
      <c r="M267" s="155"/>
      <c r="N267" s="155"/>
      <c r="O267" s="155"/>
      <c r="P267" s="155" t="str">
        <f t="shared" si="5"/>
        <v/>
      </c>
      <c r="Q267" s="155" t="str">
        <f t="shared" si="6"/>
        <v/>
      </c>
    </row>
    <row r="268">
      <c r="A268" s="155" t="s">
        <v>1764</v>
      </c>
      <c r="B268" s="155">
        <v>12246.0</v>
      </c>
      <c r="C268" s="178">
        <v>0.4166666666666667</v>
      </c>
      <c r="D268" s="161" t="s">
        <v>1765</v>
      </c>
      <c r="E268" s="179">
        <v>27076.0</v>
      </c>
      <c r="F268" s="180">
        <v>44543.0</v>
      </c>
      <c r="G268" s="155" t="s">
        <v>122</v>
      </c>
      <c r="H268" s="155" t="s">
        <v>92</v>
      </c>
      <c r="I268" s="155" t="s">
        <v>101</v>
      </c>
      <c r="J268" s="155" t="s">
        <v>308</v>
      </c>
      <c r="K268" s="155"/>
      <c r="L268" s="155" t="s">
        <v>90</v>
      </c>
      <c r="M268" s="155"/>
      <c r="N268" s="155"/>
      <c r="O268" s="155"/>
      <c r="P268" s="155" t="str">
        <f t="shared" si="5"/>
        <v/>
      </c>
      <c r="Q268" s="155" t="str">
        <f t="shared" si="6"/>
        <v/>
      </c>
    </row>
    <row r="269">
      <c r="A269" s="155" t="s">
        <v>1766</v>
      </c>
      <c r="B269" s="155">
        <v>14257.0</v>
      </c>
      <c r="C269" s="178">
        <v>0.4270833333333333</v>
      </c>
      <c r="D269" s="161" t="s">
        <v>1111</v>
      </c>
      <c r="E269" s="179">
        <v>15843.0</v>
      </c>
      <c r="F269" s="180">
        <v>44543.0</v>
      </c>
      <c r="G269" s="155" t="s">
        <v>86</v>
      </c>
      <c r="H269" s="155" t="s">
        <v>87</v>
      </c>
      <c r="I269" s="155" t="s">
        <v>97</v>
      </c>
      <c r="J269" s="155" t="s">
        <v>147</v>
      </c>
      <c r="K269" s="155"/>
      <c r="L269" s="155" t="s">
        <v>90</v>
      </c>
      <c r="M269" s="155"/>
      <c r="N269" s="155"/>
      <c r="O269" s="155"/>
      <c r="P269" s="155" t="str">
        <f t="shared" si="5"/>
        <v/>
      </c>
      <c r="Q269" s="155" t="str">
        <f t="shared" si="6"/>
        <v/>
      </c>
    </row>
    <row r="270">
      <c r="A270" s="155" t="s">
        <v>1767</v>
      </c>
      <c r="B270" s="155">
        <v>12724.0</v>
      </c>
      <c r="C270" s="178">
        <v>0.4270833333333333</v>
      </c>
      <c r="D270" s="161" t="s">
        <v>667</v>
      </c>
      <c r="E270" s="179">
        <v>25314.0</v>
      </c>
      <c r="F270" s="180">
        <v>44543.0</v>
      </c>
      <c r="G270" s="155" t="s">
        <v>86</v>
      </c>
      <c r="H270" s="155" t="s">
        <v>92</v>
      </c>
      <c r="I270" s="155" t="s">
        <v>93</v>
      </c>
      <c r="J270" s="155" t="s">
        <v>262</v>
      </c>
      <c r="K270" s="155"/>
      <c r="L270" s="155" t="s">
        <v>90</v>
      </c>
      <c r="M270" s="155"/>
      <c r="N270" s="155"/>
      <c r="O270" s="155"/>
      <c r="P270" s="155" t="str">
        <f t="shared" si="5"/>
        <v/>
      </c>
      <c r="Q270" s="155" t="str">
        <f t="shared" si="6"/>
        <v/>
      </c>
    </row>
    <row r="271">
      <c r="A271" s="155" t="s">
        <v>1768</v>
      </c>
      <c r="B271" s="155">
        <v>9377.0</v>
      </c>
      <c r="C271" s="178">
        <v>0.4375</v>
      </c>
      <c r="D271" s="161" t="s">
        <v>1769</v>
      </c>
      <c r="E271" s="179">
        <v>26302.0</v>
      </c>
      <c r="F271" s="180">
        <v>44543.0</v>
      </c>
      <c r="G271" s="155" t="s">
        <v>86</v>
      </c>
      <c r="H271" s="155" t="s">
        <v>92</v>
      </c>
      <c r="I271" s="155" t="s">
        <v>101</v>
      </c>
      <c r="J271" s="155" t="s">
        <v>89</v>
      </c>
      <c r="K271" s="155"/>
      <c r="L271" s="155" t="s">
        <v>90</v>
      </c>
      <c r="M271" s="155"/>
      <c r="N271" s="155"/>
      <c r="O271" s="155"/>
      <c r="P271" s="155" t="str">
        <f t="shared" si="5"/>
        <v/>
      </c>
      <c r="Q271" s="155" t="str">
        <f t="shared" si="6"/>
        <v/>
      </c>
    </row>
    <row r="272">
      <c r="A272" s="155" t="s">
        <v>1770</v>
      </c>
      <c r="B272" s="155">
        <v>17549.0</v>
      </c>
      <c r="C272" s="178">
        <v>0.4479166666666667</v>
      </c>
      <c r="D272" s="161" t="s">
        <v>1771</v>
      </c>
      <c r="E272" s="179">
        <v>18957.0</v>
      </c>
      <c r="F272" s="180">
        <v>44543.0</v>
      </c>
      <c r="G272" s="155" t="s">
        <v>96</v>
      </c>
      <c r="H272" s="155" t="s">
        <v>87</v>
      </c>
      <c r="I272" s="155" t="s">
        <v>97</v>
      </c>
      <c r="J272" s="155" t="s">
        <v>89</v>
      </c>
      <c r="K272" s="155"/>
      <c r="L272" s="155" t="s">
        <v>90</v>
      </c>
      <c r="M272" s="155"/>
      <c r="N272" s="155"/>
      <c r="O272" s="155"/>
      <c r="P272" s="155" t="str">
        <f t="shared" si="5"/>
        <v/>
      </c>
      <c r="Q272" s="155" t="str">
        <f t="shared" si="6"/>
        <v/>
      </c>
    </row>
    <row r="273">
      <c r="A273" s="155" t="s">
        <v>1772</v>
      </c>
      <c r="B273" s="155">
        <v>10817.0</v>
      </c>
      <c r="C273" s="178">
        <v>0.4479166666666667</v>
      </c>
      <c r="D273" s="161" t="s">
        <v>1136</v>
      </c>
      <c r="E273" s="179">
        <v>22099.0</v>
      </c>
      <c r="F273" s="180">
        <v>44543.0</v>
      </c>
      <c r="G273" s="155" t="s">
        <v>122</v>
      </c>
      <c r="H273" s="155" t="s">
        <v>87</v>
      </c>
      <c r="I273" s="155" t="s">
        <v>97</v>
      </c>
      <c r="J273" s="155" t="s">
        <v>1137</v>
      </c>
      <c r="K273" s="155"/>
      <c r="L273" s="155" t="s">
        <v>90</v>
      </c>
      <c r="M273" s="155"/>
      <c r="N273" s="155"/>
      <c r="O273" s="155"/>
      <c r="P273" s="155" t="str">
        <f t="shared" si="5"/>
        <v/>
      </c>
      <c r="Q273" s="155" t="str">
        <f t="shared" si="6"/>
        <v/>
      </c>
    </row>
    <row r="274">
      <c r="A274" s="155" t="s">
        <v>1773</v>
      </c>
      <c r="B274" s="155">
        <v>17713.0</v>
      </c>
      <c r="C274" s="178">
        <v>0.4479166666666667</v>
      </c>
      <c r="D274" s="161" t="s">
        <v>296</v>
      </c>
      <c r="E274" s="179">
        <v>21325.0</v>
      </c>
      <c r="F274" s="180">
        <v>44543.0</v>
      </c>
      <c r="G274" s="155" t="s">
        <v>96</v>
      </c>
      <c r="H274" s="155" t="s">
        <v>87</v>
      </c>
      <c r="I274" s="155" t="s">
        <v>97</v>
      </c>
      <c r="J274" s="155" t="s">
        <v>154</v>
      </c>
      <c r="K274" s="155"/>
      <c r="L274" s="155" t="s">
        <v>90</v>
      </c>
      <c r="M274" s="155"/>
      <c r="N274" s="155"/>
      <c r="O274" s="155"/>
      <c r="P274" s="155" t="str">
        <f t="shared" si="5"/>
        <v/>
      </c>
      <c r="Q274" s="155" t="str">
        <f t="shared" si="6"/>
        <v/>
      </c>
    </row>
    <row r="275">
      <c r="A275" s="155" t="s">
        <v>1774</v>
      </c>
      <c r="B275" s="155">
        <v>14293.0</v>
      </c>
      <c r="C275" s="178">
        <v>0.4583333333333333</v>
      </c>
      <c r="D275" s="161" t="s">
        <v>1775</v>
      </c>
      <c r="E275" s="179">
        <v>15468.0</v>
      </c>
      <c r="F275" s="180">
        <v>44543.0</v>
      </c>
      <c r="G275" s="155" t="s">
        <v>86</v>
      </c>
      <c r="H275" s="155" t="s">
        <v>92</v>
      </c>
      <c r="I275" s="155" t="s">
        <v>93</v>
      </c>
      <c r="J275" s="155" t="s">
        <v>94</v>
      </c>
      <c r="K275" s="155"/>
      <c r="L275" s="155" t="s">
        <v>90</v>
      </c>
      <c r="M275" s="155"/>
      <c r="N275" s="155"/>
      <c r="O275" s="155"/>
      <c r="P275" s="155" t="str">
        <f t="shared" si="5"/>
        <v/>
      </c>
      <c r="Q275" s="155" t="str">
        <f t="shared" si="6"/>
        <v/>
      </c>
    </row>
    <row r="276">
      <c r="A276" s="155" t="s">
        <v>1776</v>
      </c>
      <c r="B276" s="155">
        <v>15632.0</v>
      </c>
      <c r="C276" s="178">
        <v>0.46875</v>
      </c>
      <c r="D276" s="161" t="s">
        <v>322</v>
      </c>
      <c r="E276" s="179">
        <v>23874.0</v>
      </c>
      <c r="F276" s="180">
        <v>44543.0</v>
      </c>
      <c r="G276" s="155" t="s">
        <v>122</v>
      </c>
      <c r="H276" s="155" t="s">
        <v>92</v>
      </c>
      <c r="I276" s="155" t="s">
        <v>101</v>
      </c>
      <c r="J276" s="155" t="s">
        <v>89</v>
      </c>
      <c r="K276" s="155"/>
      <c r="L276" s="155" t="s">
        <v>90</v>
      </c>
      <c r="M276" s="155"/>
      <c r="N276" s="155"/>
      <c r="O276" s="155"/>
      <c r="P276" s="155" t="str">
        <f t="shared" si="5"/>
        <v/>
      </c>
      <c r="Q276" s="155" t="str">
        <f t="shared" si="6"/>
        <v/>
      </c>
    </row>
    <row r="277">
      <c r="A277" s="155" t="s">
        <v>1777</v>
      </c>
      <c r="B277" s="155">
        <v>17697.0</v>
      </c>
      <c r="C277" s="178">
        <v>0.46875</v>
      </c>
      <c r="D277" s="161" t="s">
        <v>1778</v>
      </c>
      <c r="E277" s="179">
        <v>24305.0</v>
      </c>
      <c r="F277" s="180">
        <v>44543.0</v>
      </c>
      <c r="G277" s="155" t="s">
        <v>96</v>
      </c>
      <c r="H277" s="155" t="s">
        <v>87</v>
      </c>
      <c r="I277" s="155" t="s">
        <v>97</v>
      </c>
      <c r="J277" s="155" t="s">
        <v>98</v>
      </c>
      <c r="K277" s="155"/>
      <c r="L277" s="155" t="s">
        <v>90</v>
      </c>
      <c r="M277" s="155"/>
      <c r="N277" s="155"/>
      <c r="O277" s="155"/>
      <c r="P277" s="155" t="str">
        <f t="shared" si="5"/>
        <v/>
      </c>
      <c r="Q277" s="155" t="str">
        <f t="shared" si="6"/>
        <v/>
      </c>
    </row>
    <row r="278">
      <c r="A278" s="155" t="s">
        <v>1779</v>
      </c>
      <c r="B278" s="155">
        <v>15167.0</v>
      </c>
      <c r="C278" s="178">
        <v>0.5416666666666666</v>
      </c>
      <c r="D278" s="161" t="s">
        <v>1780</v>
      </c>
      <c r="E278" s="179">
        <v>23568.0</v>
      </c>
      <c r="F278" s="180">
        <v>44543.0</v>
      </c>
      <c r="G278" s="155" t="s">
        <v>86</v>
      </c>
      <c r="H278" s="155" t="s">
        <v>92</v>
      </c>
      <c r="I278" s="155" t="s">
        <v>101</v>
      </c>
      <c r="J278" s="155" t="s">
        <v>154</v>
      </c>
      <c r="K278" s="155"/>
      <c r="L278" s="155" t="s">
        <v>90</v>
      </c>
      <c r="M278" s="155"/>
      <c r="N278" s="155"/>
      <c r="O278" s="155"/>
      <c r="P278" s="155" t="str">
        <f t="shared" si="5"/>
        <v/>
      </c>
      <c r="Q278" s="155" t="str">
        <f t="shared" si="6"/>
        <v/>
      </c>
    </row>
    <row r="279">
      <c r="A279" s="155" t="s">
        <v>1781</v>
      </c>
      <c r="B279" s="155">
        <v>12526.0</v>
      </c>
      <c r="C279" s="178">
        <v>0.5416666666666666</v>
      </c>
      <c r="D279" s="161" t="s">
        <v>334</v>
      </c>
      <c r="E279" s="179">
        <v>17903.0</v>
      </c>
      <c r="F279" s="180">
        <v>44543.0</v>
      </c>
      <c r="G279" s="155" t="s">
        <v>122</v>
      </c>
      <c r="H279" s="155" t="s">
        <v>92</v>
      </c>
      <c r="I279" s="155" t="s">
        <v>93</v>
      </c>
      <c r="J279" s="155" t="s">
        <v>335</v>
      </c>
      <c r="K279" s="155"/>
      <c r="L279" s="155" t="s">
        <v>90</v>
      </c>
      <c r="M279" s="155"/>
      <c r="N279" s="155"/>
      <c r="O279" s="155"/>
      <c r="P279" s="155" t="str">
        <f t="shared" si="5"/>
        <v/>
      </c>
      <c r="Q279" s="155" t="str">
        <f t="shared" si="6"/>
        <v/>
      </c>
    </row>
    <row r="280">
      <c r="A280" s="155" t="s">
        <v>1782</v>
      </c>
      <c r="B280" s="155">
        <v>9153.0</v>
      </c>
      <c r="C280" s="178">
        <v>0.5520833333333334</v>
      </c>
      <c r="D280" s="161" t="s">
        <v>1003</v>
      </c>
      <c r="E280" s="179">
        <v>24623.0</v>
      </c>
      <c r="F280" s="180">
        <v>44543.0</v>
      </c>
      <c r="G280" s="155" t="s">
        <v>86</v>
      </c>
      <c r="H280" s="155" t="s">
        <v>92</v>
      </c>
      <c r="I280" s="155" t="s">
        <v>101</v>
      </c>
      <c r="J280" s="155" t="s">
        <v>186</v>
      </c>
      <c r="K280" s="155"/>
      <c r="L280" s="155" t="s">
        <v>90</v>
      </c>
      <c r="M280" s="155"/>
      <c r="N280" s="155"/>
      <c r="O280" s="155"/>
      <c r="P280" s="155" t="str">
        <f t="shared" si="5"/>
        <v/>
      </c>
      <c r="Q280" s="155" t="str">
        <f t="shared" si="6"/>
        <v/>
      </c>
    </row>
    <row r="281">
      <c r="A281" s="155" t="s">
        <v>1783</v>
      </c>
      <c r="B281" s="155">
        <v>16562.0</v>
      </c>
      <c r="C281" s="178">
        <v>0.5625</v>
      </c>
      <c r="D281" s="161" t="s">
        <v>1784</v>
      </c>
      <c r="E281" s="179">
        <v>27267.0</v>
      </c>
      <c r="F281" s="180">
        <v>44543.0</v>
      </c>
      <c r="G281" s="155" t="s">
        <v>86</v>
      </c>
      <c r="H281" s="155" t="s">
        <v>92</v>
      </c>
      <c r="I281" s="155" t="s">
        <v>101</v>
      </c>
      <c r="J281" s="155" t="s">
        <v>147</v>
      </c>
      <c r="K281" s="155"/>
      <c r="L281" s="155" t="s">
        <v>90</v>
      </c>
      <c r="M281" s="155"/>
      <c r="N281" s="155"/>
      <c r="O281" s="155"/>
      <c r="P281" s="155" t="str">
        <f t="shared" si="5"/>
        <v/>
      </c>
      <c r="Q281" s="155" t="str">
        <f t="shared" si="6"/>
        <v/>
      </c>
    </row>
    <row r="282">
      <c r="A282" s="155" t="s">
        <v>1785</v>
      </c>
      <c r="B282" s="155">
        <v>9433.0</v>
      </c>
      <c r="C282" s="178">
        <v>0.5625</v>
      </c>
      <c r="D282" s="161" t="s">
        <v>1786</v>
      </c>
      <c r="E282" s="179">
        <v>20435.0</v>
      </c>
      <c r="F282" s="180">
        <v>44543.0</v>
      </c>
      <c r="G282" s="155" t="s">
        <v>86</v>
      </c>
      <c r="H282" s="155" t="s">
        <v>92</v>
      </c>
      <c r="I282" s="155" t="s">
        <v>93</v>
      </c>
      <c r="J282" s="155" t="s">
        <v>186</v>
      </c>
      <c r="K282" s="155"/>
      <c r="L282" s="155" t="s">
        <v>90</v>
      </c>
      <c r="M282" s="155"/>
      <c r="N282" s="155"/>
      <c r="O282" s="155"/>
      <c r="P282" s="155" t="str">
        <f t="shared" si="5"/>
        <v/>
      </c>
      <c r="Q282" s="155" t="str">
        <f t="shared" si="6"/>
        <v/>
      </c>
    </row>
    <row r="283">
      <c r="A283" s="155" t="s">
        <v>1787</v>
      </c>
      <c r="B283" s="155">
        <v>17693.0</v>
      </c>
      <c r="C283" s="178">
        <v>0.5625</v>
      </c>
      <c r="D283" s="161" t="s">
        <v>1788</v>
      </c>
      <c r="E283" s="179">
        <v>30218.0</v>
      </c>
      <c r="F283" s="180">
        <v>44543.0</v>
      </c>
      <c r="G283" s="155" t="s">
        <v>96</v>
      </c>
      <c r="H283" s="155" t="s">
        <v>87</v>
      </c>
      <c r="I283" s="155" t="s">
        <v>97</v>
      </c>
      <c r="J283" s="155" t="s">
        <v>189</v>
      </c>
      <c r="K283" s="155"/>
      <c r="L283" s="155" t="s">
        <v>90</v>
      </c>
      <c r="M283" s="155"/>
      <c r="N283" s="155"/>
      <c r="O283" s="155"/>
      <c r="P283" s="155" t="str">
        <f t="shared" si="5"/>
        <v/>
      </c>
      <c r="Q283" s="155" t="str">
        <f t="shared" si="6"/>
        <v/>
      </c>
    </row>
    <row r="284">
      <c r="A284" s="155" t="s">
        <v>1789</v>
      </c>
      <c r="B284" s="155">
        <v>13084.0</v>
      </c>
      <c r="C284" s="178">
        <v>0.5729166666666666</v>
      </c>
      <c r="D284" s="161" t="s">
        <v>1790</v>
      </c>
      <c r="E284" s="179">
        <v>22740.0</v>
      </c>
      <c r="F284" s="180">
        <v>44543.0</v>
      </c>
      <c r="G284" s="155" t="s">
        <v>86</v>
      </c>
      <c r="H284" s="155" t="s">
        <v>92</v>
      </c>
      <c r="I284" s="155" t="s">
        <v>101</v>
      </c>
      <c r="J284" s="155" t="s">
        <v>182</v>
      </c>
      <c r="K284" s="155"/>
      <c r="L284" s="155" t="s">
        <v>90</v>
      </c>
      <c r="M284" s="155"/>
      <c r="N284" s="155"/>
      <c r="O284" s="155"/>
      <c r="P284" s="155" t="str">
        <f t="shared" si="5"/>
        <v/>
      </c>
      <c r="Q284" s="155" t="str">
        <f t="shared" si="6"/>
        <v/>
      </c>
    </row>
    <row r="285">
      <c r="A285" s="155" t="s">
        <v>1791</v>
      </c>
      <c r="B285" s="155">
        <v>10031.0</v>
      </c>
      <c r="C285" s="178">
        <v>0.5729166666666666</v>
      </c>
      <c r="D285" s="161" t="s">
        <v>1188</v>
      </c>
      <c r="E285" s="179">
        <v>17004.0</v>
      </c>
      <c r="F285" s="180">
        <v>44543.0</v>
      </c>
      <c r="G285" s="155" t="s">
        <v>86</v>
      </c>
      <c r="H285" s="155" t="s">
        <v>87</v>
      </c>
      <c r="I285" s="155" t="s">
        <v>88</v>
      </c>
      <c r="J285" s="155" t="s">
        <v>89</v>
      </c>
      <c r="K285" s="155"/>
      <c r="L285" s="155" t="s">
        <v>90</v>
      </c>
      <c r="M285" s="155"/>
      <c r="N285" s="155"/>
      <c r="O285" s="155"/>
      <c r="P285" s="155" t="str">
        <f t="shared" si="5"/>
        <v/>
      </c>
      <c r="Q285" s="155" t="str">
        <f t="shared" si="6"/>
        <v/>
      </c>
    </row>
    <row r="286">
      <c r="A286" s="155" t="s">
        <v>1792</v>
      </c>
      <c r="B286" s="155">
        <v>17700.0</v>
      </c>
      <c r="C286" s="178">
        <v>0.59375</v>
      </c>
      <c r="D286" s="161" t="s">
        <v>1793</v>
      </c>
      <c r="E286" s="179">
        <v>22880.0</v>
      </c>
      <c r="F286" s="180">
        <v>44543.0</v>
      </c>
      <c r="G286" s="155" t="s">
        <v>96</v>
      </c>
      <c r="H286" s="155" t="s">
        <v>87</v>
      </c>
      <c r="I286" s="155" t="s">
        <v>97</v>
      </c>
      <c r="J286" s="155" t="s">
        <v>174</v>
      </c>
      <c r="K286" s="155"/>
      <c r="L286" s="155" t="s">
        <v>90</v>
      </c>
      <c r="M286" s="155"/>
      <c r="N286" s="155"/>
      <c r="O286" s="155"/>
      <c r="P286" s="155" t="str">
        <f t="shared" si="5"/>
        <v/>
      </c>
      <c r="Q286" s="155" t="str">
        <f t="shared" si="6"/>
        <v/>
      </c>
    </row>
    <row r="287">
      <c r="A287" s="155" t="s">
        <v>1794</v>
      </c>
      <c r="B287" s="155">
        <v>17419.0</v>
      </c>
      <c r="C287" s="178">
        <v>0.59375</v>
      </c>
      <c r="D287" s="161" t="s">
        <v>1795</v>
      </c>
      <c r="E287" s="179">
        <v>22908.0</v>
      </c>
      <c r="F287" s="180">
        <v>44543.0</v>
      </c>
      <c r="G287" s="155" t="s">
        <v>122</v>
      </c>
      <c r="H287" s="155" t="s">
        <v>92</v>
      </c>
      <c r="I287" s="155" t="s">
        <v>93</v>
      </c>
      <c r="J287" s="155" t="s">
        <v>247</v>
      </c>
      <c r="K287" s="155"/>
      <c r="L287" s="155" t="s">
        <v>90</v>
      </c>
      <c r="M287" s="155"/>
      <c r="N287" s="155"/>
      <c r="O287" s="155"/>
      <c r="P287" s="155" t="str">
        <f t="shared" si="5"/>
        <v/>
      </c>
      <c r="Q287" s="155" t="str">
        <f t="shared" si="6"/>
        <v/>
      </c>
    </row>
    <row r="288">
      <c r="A288" s="155" t="s">
        <v>1796</v>
      </c>
      <c r="B288" s="155">
        <v>12280.0</v>
      </c>
      <c r="C288" s="178">
        <v>0.6041666666666666</v>
      </c>
      <c r="D288" s="161" t="s">
        <v>1797</v>
      </c>
      <c r="E288" s="179">
        <v>24940.0</v>
      </c>
      <c r="F288" s="180">
        <v>44543.0</v>
      </c>
      <c r="G288" s="155" t="s">
        <v>86</v>
      </c>
      <c r="H288" s="155" t="s">
        <v>92</v>
      </c>
      <c r="I288" s="155" t="s">
        <v>101</v>
      </c>
      <c r="J288" s="155" t="s">
        <v>174</v>
      </c>
      <c r="K288" s="155"/>
      <c r="L288" s="155" t="s">
        <v>90</v>
      </c>
      <c r="M288" s="155"/>
      <c r="N288" s="155"/>
      <c r="O288" s="155"/>
      <c r="P288" s="155" t="str">
        <f t="shared" si="5"/>
        <v/>
      </c>
      <c r="Q288" s="155" t="str">
        <f t="shared" si="6"/>
        <v/>
      </c>
    </row>
    <row r="289">
      <c r="A289" s="155" t="s">
        <v>1798</v>
      </c>
      <c r="B289" s="155">
        <v>17554.0</v>
      </c>
      <c r="C289" s="178">
        <v>0.6145833333333334</v>
      </c>
      <c r="D289" s="161" t="s">
        <v>1799</v>
      </c>
      <c r="E289" s="179">
        <v>27802.0</v>
      </c>
      <c r="F289" s="180">
        <v>44543.0</v>
      </c>
      <c r="G289" s="155" t="s">
        <v>96</v>
      </c>
      <c r="H289" s="155" t="s">
        <v>87</v>
      </c>
      <c r="I289" s="155" t="s">
        <v>97</v>
      </c>
      <c r="J289" s="155" t="s">
        <v>154</v>
      </c>
      <c r="K289" s="155"/>
      <c r="L289" s="155" t="s">
        <v>90</v>
      </c>
      <c r="M289" s="155"/>
      <c r="N289" s="155"/>
      <c r="O289" s="155"/>
      <c r="P289" s="155" t="str">
        <f t="shared" si="5"/>
        <v/>
      </c>
      <c r="Q289" s="155" t="str">
        <f t="shared" si="6"/>
        <v/>
      </c>
    </row>
    <row r="290">
      <c r="A290" s="155" t="s">
        <v>1800</v>
      </c>
      <c r="B290" s="155">
        <v>9376.0</v>
      </c>
      <c r="C290" s="178">
        <v>0.6145833333333334</v>
      </c>
      <c r="D290" s="161" t="s">
        <v>1801</v>
      </c>
      <c r="E290" s="179">
        <v>18198.0</v>
      </c>
      <c r="F290" s="180">
        <v>44543.0</v>
      </c>
      <c r="G290" s="155" t="s">
        <v>86</v>
      </c>
      <c r="H290" s="155" t="s">
        <v>92</v>
      </c>
      <c r="I290" s="155" t="s">
        <v>93</v>
      </c>
      <c r="J290" s="155" t="s">
        <v>89</v>
      </c>
      <c r="K290" s="155"/>
      <c r="L290" s="155" t="s">
        <v>90</v>
      </c>
      <c r="M290" s="155"/>
      <c r="N290" s="155"/>
      <c r="O290" s="155"/>
      <c r="P290" s="155" t="str">
        <f t="shared" si="5"/>
        <v/>
      </c>
      <c r="Q290" s="155" t="str">
        <f t="shared" si="6"/>
        <v/>
      </c>
    </row>
    <row r="291">
      <c r="A291" s="155" t="s">
        <v>1802</v>
      </c>
      <c r="B291" s="155">
        <v>10329.0</v>
      </c>
      <c r="C291" s="178">
        <v>0.625</v>
      </c>
      <c r="D291" s="161" t="s">
        <v>1803</v>
      </c>
      <c r="E291" s="179">
        <v>28366.0</v>
      </c>
      <c r="F291" s="180">
        <v>44543.0</v>
      </c>
      <c r="G291" s="155" t="s">
        <v>86</v>
      </c>
      <c r="H291" s="155" t="s">
        <v>92</v>
      </c>
      <c r="I291" s="155" t="s">
        <v>101</v>
      </c>
      <c r="J291" s="155" t="s">
        <v>174</v>
      </c>
      <c r="K291" s="155"/>
      <c r="L291" s="155" t="s">
        <v>90</v>
      </c>
      <c r="M291" s="155"/>
      <c r="N291" s="155"/>
      <c r="O291" s="155"/>
      <c r="P291" s="155" t="str">
        <f t="shared" si="5"/>
        <v/>
      </c>
      <c r="Q291" s="155" t="str">
        <f t="shared" si="6"/>
        <v/>
      </c>
    </row>
    <row r="292">
      <c r="A292" s="155" t="s">
        <v>1804</v>
      </c>
      <c r="B292" s="155">
        <v>16206.0</v>
      </c>
      <c r="C292" s="178">
        <v>0.625</v>
      </c>
      <c r="D292" s="161" t="s">
        <v>1805</v>
      </c>
      <c r="E292" s="179">
        <v>21629.0</v>
      </c>
      <c r="F292" s="180">
        <v>44543.0</v>
      </c>
      <c r="G292" s="155" t="s">
        <v>86</v>
      </c>
      <c r="H292" s="155" t="s">
        <v>92</v>
      </c>
      <c r="I292" s="155" t="s">
        <v>93</v>
      </c>
      <c r="J292" s="155" t="s">
        <v>308</v>
      </c>
      <c r="K292" s="155"/>
      <c r="L292" s="155" t="s">
        <v>90</v>
      </c>
      <c r="M292" s="155"/>
      <c r="N292" s="155"/>
      <c r="O292" s="155"/>
      <c r="P292" s="155" t="str">
        <f t="shared" si="5"/>
        <v/>
      </c>
      <c r="Q292" s="155" t="str">
        <f t="shared" si="6"/>
        <v/>
      </c>
    </row>
    <row r="293">
      <c r="A293" s="155" t="s">
        <v>1806</v>
      </c>
      <c r="B293" s="155">
        <v>15690.0</v>
      </c>
      <c r="C293" s="178">
        <v>0.6354166666666666</v>
      </c>
      <c r="D293" s="161" t="s">
        <v>1807</v>
      </c>
      <c r="E293" s="179">
        <v>17162.0</v>
      </c>
      <c r="F293" s="180">
        <v>44543.0</v>
      </c>
      <c r="G293" s="155" t="s">
        <v>122</v>
      </c>
      <c r="H293" s="155" t="s">
        <v>87</v>
      </c>
      <c r="I293" s="155" t="s">
        <v>88</v>
      </c>
      <c r="J293" s="155" t="s">
        <v>89</v>
      </c>
      <c r="K293" s="155"/>
      <c r="L293" s="155" t="s">
        <v>90</v>
      </c>
      <c r="M293" s="155"/>
      <c r="N293" s="155"/>
      <c r="O293" s="155"/>
      <c r="P293" s="155" t="str">
        <f t="shared" si="5"/>
        <v/>
      </c>
      <c r="Q293" s="155" t="str">
        <f t="shared" si="6"/>
        <v/>
      </c>
    </row>
    <row r="294">
      <c r="A294" s="155" t="s">
        <v>1808</v>
      </c>
      <c r="B294" s="155">
        <v>9244.0</v>
      </c>
      <c r="C294" s="178">
        <v>0.6458333333333334</v>
      </c>
      <c r="D294" s="161" t="s">
        <v>923</v>
      </c>
      <c r="E294" s="179">
        <v>30083.0</v>
      </c>
      <c r="F294" s="180">
        <v>44543.0</v>
      </c>
      <c r="G294" s="155" t="s">
        <v>122</v>
      </c>
      <c r="H294" s="155" t="s">
        <v>87</v>
      </c>
      <c r="I294" s="155" t="s">
        <v>97</v>
      </c>
      <c r="J294" s="155" t="s">
        <v>179</v>
      </c>
      <c r="K294" s="155"/>
      <c r="L294" s="155" t="s">
        <v>90</v>
      </c>
      <c r="M294" s="155"/>
      <c r="N294" s="155"/>
      <c r="O294" s="155"/>
      <c r="P294" s="155" t="str">
        <f t="shared" si="5"/>
        <v/>
      </c>
      <c r="Q294" s="155" t="str">
        <f t="shared" si="6"/>
        <v/>
      </c>
    </row>
    <row r="295">
      <c r="A295" s="155" t="s">
        <v>1809</v>
      </c>
      <c r="B295" s="155">
        <v>14520.0</v>
      </c>
      <c r="C295" s="178">
        <v>0.6458333333333334</v>
      </c>
      <c r="D295" s="161" t="s">
        <v>1138</v>
      </c>
      <c r="E295" s="179">
        <v>28140.0</v>
      </c>
      <c r="F295" s="180">
        <v>44543.0</v>
      </c>
      <c r="G295" s="155" t="s">
        <v>86</v>
      </c>
      <c r="H295" s="155" t="s">
        <v>92</v>
      </c>
      <c r="I295" s="155" t="s">
        <v>101</v>
      </c>
      <c r="J295" s="155" t="s">
        <v>154</v>
      </c>
      <c r="K295" s="155"/>
      <c r="L295" s="155" t="s">
        <v>90</v>
      </c>
      <c r="M295" s="155"/>
      <c r="N295" s="155"/>
      <c r="O295" s="155"/>
      <c r="P295" s="155" t="str">
        <f t="shared" si="5"/>
        <v/>
      </c>
      <c r="Q295" s="155" t="str">
        <f t="shared" si="6"/>
        <v/>
      </c>
    </row>
    <row r="296">
      <c r="A296" s="155" t="s">
        <v>1810</v>
      </c>
      <c r="B296" s="155">
        <v>15771.0</v>
      </c>
      <c r="C296" s="178">
        <v>0.6458333333333334</v>
      </c>
      <c r="D296" s="161" t="s">
        <v>1811</v>
      </c>
      <c r="E296" s="179">
        <v>19858.0</v>
      </c>
      <c r="F296" s="180">
        <v>44543.0</v>
      </c>
      <c r="G296" s="155" t="s">
        <v>86</v>
      </c>
      <c r="H296" s="155" t="s">
        <v>92</v>
      </c>
      <c r="I296" s="155" t="s">
        <v>93</v>
      </c>
      <c r="J296" s="155" t="s">
        <v>137</v>
      </c>
      <c r="K296" s="155"/>
      <c r="L296" s="155" t="s">
        <v>90</v>
      </c>
      <c r="M296" s="155"/>
      <c r="N296" s="155"/>
      <c r="O296" s="155"/>
      <c r="P296" s="155" t="str">
        <f t="shared" si="5"/>
        <v/>
      </c>
      <c r="Q296" s="155" t="str">
        <f t="shared" si="6"/>
        <v/>
      </c>
    </row>
    <row r="297">
      <c r="A297" s="155" t="s">
        <v>1812</v>
      </c>
      <c r="B297" s="155">
        <v>14035.0</v>
      </c>
      <c r="C297" s="178">
        <v>0.5104166666666666</v>
      </c>
      <c r="D297" s="161" t="s">
        <v>417</v>
      </c>
      <c r="E297" s="179">
        <v>22362.0</v>
      </c>
      <c r="F297" s="180">
        <v>44544.0</v>
      </c>
      <c r="G297" s="155" t="s">
        <v>112</v>
      </c>
      <c r="H297" s="155" t="s">
        <v>92</v>
      </c>
      <c r="I297" s="155" t="s">
        <v>101</v>
      </c>
      <c r="J297" s="155" t="s">
        <v>113</v>
      </c>
      <c r="K297" s="155" t="str">
        <f>VLOOKUP(A297, IHVERIFIER!A:O,15,0)</f>
        <v>#REF!</v>
      </c>
      <c r="L297" s="155" t="s">
        <v>253</v>
      </c>
      <c r="M297" s="155"/>
      <c r="N297" s="155"/>
      <c r="O297" s="182"/>
      <c r="P297" s="182"/>
      <c r="Q297" s="182"/>
    </row>
    <row r="298">
      <c r="A298" s="155" t="s">
        <v>1813</v>
      </c>
      <c r="B298" s="155">
        <v>17162.0</v>
      </c>
      <c r="C298" s="178">
        <v>0.6041666666666666</v>
      </c>
      <c r="D298" s="161" t="s">
        <v>1814</v>
      </c>
      <c r="E298" s="179">
        <v>22211.0</v>
      </c>
      <c r="F298" s="180">
        <v>44544.0</v>
      </c>
      <c r="G298" s="155" t="s">
        <v>86</v>
      </c>
      <c r="H298" s="155" t="s">
        <v>92</v>
      </c>
      <c r="I298" s="155" t="s">
        <v>101</v>
      </c>
      <c r="J298" s="155" t="s">
        <v>137</v>
      </c>
      <c r="K298" s="155"/>
      <c r="L298" s="155" t="s">
        <v>253</v>
      </c>
      <c r="M298" s="155"/>
      <c r="N298" s="155"/>
      <c r="O298" s="155"/>
      <c r="P298" s="155" t="str">
        <f t="shared" ref="P298:P394" si="7">if(COUNTIF(A:A,A298)&gt;1,"R","")</f>
        <v/>
      </c>
      <c r="Q298" s="155" t="str">
        <f t="shared" ref="Q298:Q394" si="8">if(countif(B:B,B298)&gt;1, "R", "")</f>
        <v/>
      </c>
    </row>
    <row r="299">
      <c r="A299" s="155" t="s">
        <v>1815</v>
      </c>
      <c r="B299" s="155">
        <v>16372.0</v>
      </c>
      <c r="C299" s="178">
        <v>0.3125</v>
      </c>
      <c r="D299" s="161" t="s">
        <v>1816</v>
      </c>
      <c r="E299" s="179">
        <v>15209.0</v>
      </c>
      <c r="F299" s="180">
        <v>44544.0</v>
      </c>
      <c r="G299" s="155" t="s">
        <v>86</v>
      </c>
      <c r="H299" s="155" t="s">
        <v>87</v>
      </c>
      <c r="I299" s="155" t="s">
        <v>97</v>
      </c>
      <c r="J299" s="155" t="s">
        <v>154</v>
      </c>
      <c r="K299" s="155"/>
      <c r="L299" s="155" t="s">
        <v>90</v>
      </c>
      <c r="M299" s="155"/>
      <c r="N299" s="155"/>
      <c r="O299" s="155"/>
      <c r="P299" s="155" t="str">
        <f t="shared" si="7"/>
        <v/>
      </c>
      <c r="Q299" s="155" t="str">
        <f t="shared" si="8"/>
        <v/>
      </c>
    </row>
    <row r="300">
      <c r="A300" s="155" t="s">
        <v>1817</v>
      </c>
      <c r="B300" s="155">
        <v>17553.0</v>
      </c>
      <c r="C300" s="178">
        <v>0.34375</v>
      </c>
      <c r="D300" s="161" t="s">
        <v>1818</v>
      </c>
      <c r="E300" s="179">
        <v>30002.0</v>
      </c>
      <c r="F300" s="180">
        <v>44544.0</v>
      </c>
      <c r="G300" s="155" t="s">
        <v>96</v>
      </c>
      <c r="H300" s="155" t="s">
        <v>87</v>
      </c>
      <c r="I300" s="155" t="s">
        <v>97</v>
      </c>
      <c r="J300" s="155" t="s">
        <v>174</v>
      </c>
      <c r="K300" s="155"/>
      <c r="L300" s="155" t="s">
        <v>90</v>
      </c>
      <c r="M300" s="155"/>
      <c r="N300" s="155"/>
      <c r="O300" s="155"/>
      <c r="P300" s="155" t="str">
        <f t="shared" si="7"/>
        <v/>
      </c>
      <c r="Q300" s="155" t="str">
        <f t="shared" si="8"/>
        <v/>
      </c>
    </row>
    <row r="301">
      <c r="A301" s="155" t="s">
        <v>1819</v>
      </c>
      <c r="B301" s="155">
        <v>17556.0</v>
      </c>
      <c r="C301" s="178">
        <v>0.34375</v>
      </c>
      <c r="D301" s="161" t="s">
        <v>1820</v>
      </c>
      <c r="E301" s="179">
        <v>37099.0</v>
      </c>
      <c r="F301" s="180">
        <v>44544.0</v>
      </c>
      <c r="G301" s="155" t="s">
        <v>96</v>
      </c>
      <c r="H301" s="155" t="s">
        <v>87</v>
      </c>
      <c r="I301" s="155" t="s">
        <v>97</v>
      </c>
      <c r="J301" s="155" t="s">
        <v>242</v>
      </c>
      <c r="K301" s="155"/>
      <c r="L301" s="155" t="s">
        <v>90</v>
      </c>
      <c r="M301" s="155"/>
      <c r="N301" s="155"/>
      <c r="O301" s="155"/>
      <c r="P301" s="155" t="str">
        <f t="shared" si="7"/>
        <v/>
      </c>
      <c r="Q301" s="155" t="str">
        <f t="shared" si="8"/>
        <v/>
      </c>
    </row>
    <row r="302">
      <c r="A302" s="155" t="s">
        <v>1821</v>
      </c>
      <c r="B302" s="155">
        <v>11792.0</v>
      </c>
      <c r="C302" s="178">
        <v>0.3645833333333333</v>
      </c>
      <c r="D302" s="161" t="s">
        <v>581</v>
      </c>
      <c r="E302" s="179">
        <v>20872.0</v>
      </c>
      <c r="F302" s="180">
        <v>44544.0</v>
      </c>
      <c r="G302" s="155" t="s">
        <v>122</v>
      </c>
      <c r="H302" s="155" t="s">
        <v>87</v>
      </c>
      <c r="I302" s="155" t="s">
        <v>88</v>
      </c>
      <c r="J302" s="155" t="s">
        <v>89</v>
      </c>
      <c r="K302" s="155"/>
      <c r="L302" s="155" t="s">
        <v>90</v>
      </c>
      <c r="M302" s="155"/>
      <c r="N302" s="155"/>
      <c r="O302" s="155"/>
      <c r="P302" s="155" t="str">
        <f t="shared" si="7"/>
        <v/>
      </c>
      <c r="Q302" s="155" t="str">
        <f t="shared" si="8"/>
        <v/>
      </c>
    </row>
    <row r="303">
      <c r="A303" s="155" t="s">
        <v>1822</v>
      </c>
      <c r="B303" s="155">
        <v>16767.0</v>
      </c>
      <c r="C303" s="178">
        <v>0.3645833333333333</v>
      </c>
      <c r="D303" s="161" t="s">
        <v>1823</v>
      </c>
      <c r="E303" s="179">
        <v>31048.0</v>
      </c>
      <c r="F303" s="180">
        <v>44544.0</v>
      </c>
      <c r="G303" s="155" t="s">
        <v>86</v>
      </c>
      <c r="H303" s="155" t="s">
        <v>87</v>
      </c>
      <c r="I303" s="155" t="s">
        <v>97</v>
      </c>
      <c r="J303" s="155" t="s">
        <v>218</v>
      </c>
      <c r="K303" s="155"/>
      <c r="L303" s="155" t="s">
        <v>90</v>
      </c>
      <c r="M303" s="155"/>
      <c r="N303" s="155"/>
      <c r="O303" s="155"/>
      <c r="P303" s="155" t="str">
        <f t="shared" si="7"/>
        <v/>
      </c>
      <c r="Q303" s="155" t="str">
        <f t="shared" si="8"/>
        <v/>
      </c>
    </row>
    <row r="304">
      <c r="A304" s="155" t="s">
        <v>1824</v>
      </c>
      <c r="B304" s="155">
        <v>14186.0</v>
      </c>
      <c r="C304" s="178">
        <v>0.375</v>
      </c>
      <c r="D304" s="161" t="s">
        <v>1312</v>
      </c>
      <c r="E304" s="179">
        <v>22075.0</v>
      </c>
      <c r="F304" s="180">
        <v>44544.0</v>
      </c>
      <c r="G304" s="155" t="s">
        <v>86</v>
      </c>
      <c r="H304" s="155" t="s">
        <v>92</v>
      </c>
      <c r="I304" s="155" t="s">
        <v>101</v>
      </c>
      <c r="J304" s="155" t="s">
        <v>147</v>
      </c>
      <c r="K304" s="155"/>
      <c r="L304" s="155" t="s">
        <v>90</v>
      </c>
      <c r="M304" s="155"/>
      <c r="N304" s="155"/>
      <c r="O304" s="155"/>
      <c r="P304" s="155" t="str">
        <f t="shared" si="7"/>
        <v/>
      </c>
      <c r="Q304" s="155" t="str">
        <f t="shared" si="8"/>
        <v/>
      </c>
    </row>
    <row r="305">
      <c r="A305" s="155" t="s">
        <v>1825</v>
      </c>
      <c r="B305" s="155">
        <v>16395.0</v>
      </c>
      <c r="C305" s="178">
        <v>0.375</v>
      </c>
      <c r="D305" s="161" t="s">
        <v>1826</v>
      </c>
      <c r="E305" s="179">
        <v>34341.0</v>
      </c>
      <c r="F305" s="180">
        <v>44544.0</v>
      </c>
      <c r="G305" s="155" t="s">
        <v>122</v>
      </c>
      <c r="H305" s="155" t="s">
        <v>92</v>
      </c>
      <c r="I305" s="155" t="s">
        <v>101</v>
      </c>
      <c r="J305" s="155" t="s">
        <v>189</v>
      </c>
      <c r="K305" s="155"/>
      <c r="L305" s="155" t="s">
        <v>90</v>
      </c>
      <c r="M305" s="155"/>
      <c r="N305" s="155"/>
      <c r="O305" s="155"/>
      <c r="P305" s="155" t="str">
        <f t="shared" si="7"/>
        <v/>
      </c>
      <c r="Q305" s="155" t="str">
        <f t="shared" si="8"/>
        <v/>
      </c>
    </row>
    <row r="306">
      <c r="A306" s="155" t="s">
        <v>1827</v>
      </c>
      <c r="B306" s="155">
        <v>10114.0</v>
      </c>
      <c r="C306" s="178">
        <v>0.375</v>
      </c>
      <c r="D306" s="161" t="s">
        <v>1828</v>
      </c>
      <c r="E306" s="179">
        <v>21405.0</v>
      </c>
      <c r="F306" s="180">
        <v>44544.0</v>
      </c>
      <c r="G306" s="155" t="s">
        <v>86</v>
      </c>
      <c r="H306" s="155" t="s">
        <v>92</v>
      </c>
      <c r="I306" s="155" t="s">
        <v>93</v>
      </c>
      <c r="J306" s="155" t="s">
        <v>174</v>
      </c>
      <c r="K306" s="155"/>
      <c r="L306" s="155" t="s">
        <v>90</v>
      </c>
      <c r="M306" s="155"/>
      <c r="N306" s="155"/>
      <c r="O306" s="155"/>
      <c r="P306" s="155" t="str">
        <f t="shared" si="7"/>
        <v/>
      </c>
      <c r="Q306" s="155" t="str">
        <f t="shared" si="8"/>
        <v/>
      </c>
    </row>
    <row r="307">
      <c r="A307" s="155" t="s">
        <v>1829</v>
      </c>
      <c r="B307" s="155">
        <v>13151.0</v>
      </c>
      <c r="C307" s="178">
        <v>0.3854166666666667</v>
      </c>
      <c r="D307" s="161" t="s">
        <v>1830</v>
      </c>
      <c r="E307" s="179">
        <v>16195.0</v>
      </c>
      <c r="F307" s="180">
        <v>44544.0</v>
      </c>
      <c r="G307" s="155" t="s">
        <v>86</v>
      </c>
      <c r="H307" s="155" t="s">
        <v>87</v>
      </c>
      <c r="I307" s="155" t="s">
        <v>88</v>
      </c>
      <c r="J307" s="155" t="s">
        <v>89</v>
      </c>
      <c r="K307" s="155"/>
      <c r="L307" s="155" t="s">
        <v>90</v>
      </c>
      <c r="M307" s="155"/>
      <c r="N307" s="155"/>
      <c r="O307" s="155"/>
      <c r="P307" s="155" t="str">
        <f t="shared" si="7"/>
        <v/>
      </c>
      <c r="Q307" s="155" t="str">
        <f t="shared" si="8"/>
        <v/>
      </c>
    </row>
    <row r="308">
      <c r="A308" s="155" t="s">
        <v>1831</v>
      </c>
      <c r="B308" s="155">
        <v>9538.0</v>
      </c>
      <c r="C308" s="178">
        <v>0.3958333333333333</v>
      </c>
      <c r="D308" s="161" t="s">
        <v>1832</v>
      </c>
      <c r="E308" s="179">
        <v>19933.0</v>
      </c>
      <c r="F308" s="180">
        <v>44544.0</v>
      </c>
      <c r="G308" s="155" t="s">
        <v>86</v>
      </c>
      <c r="H308" s="155" t="s">
        <v>92</v>
      </c>
      <c r="I308" s="155" t="s">
        <v>101</v>
      </c>
      <c r="J308" s="155" t="s">
        <v>182</v>
      </c>
      <c r="K308" s="155"/>
      <c r="L308" s="155" t="s">
        <v>90</v>
      </c>
      <c r="M308" s="155"/>
      <c r="N308" s="155"/>
      <c r="O308" s="155"/>
      <c r="P308" s="155" t="str">
        <f t="shared" si="7"/>
        <v/>
      </c>
      <c r="Q308" s="155" t="str">
        <f t="shared" si="8"/>
        <v/>
      </c>
    </row>
    <row r="309">
      <c r="A309" s="155" t="s">
        <v>1833</v>
      </c>
      <c r="B309" s="155">
        <v>17555.0</v>
      </c>
      <c r="C309" s="178">
        <v>0.3958333333333333</v>
      </c>
      <c r="D309" s="161" t="s">
        <v>1834</v>
      </c>
      <c r="E309" s="179">
        <v>19669.0</v>
      </c>
      <c r="F309" s="180">
        <v>44544.0</v>
      </c>
      <c r="G309" s="155" t="s">
        <v>96</v>
      </c>
      <c r="H309" s="155" t="s">
        <v>87</v>
      </c>
      <c r="I309" s="155" t="s">
        <v>97</v>
      </c>
      <c r="J309" s="155" t="s">
        <v>166</v>
      </c>
      <c r="K309" s="155"/>
      <c r="L309" s="155" t="s">
        <v>90</v>
      </c>
      <c r="M309" s="155"/>
      <c r="N309" s="155"/>
      <c r="O309" s="155"/>
      <c r="P309" s="155" t="str">
        <f t="shared" si="7"/>
        <v/>
      </c>
      <c r="Q309" s="155" t="str">
        <f t="shared" si="8"/>
        <v/>
      </c>
    </row>
    <row r="310">
      <c r="A310" s="155" t="s">
        <v>1835</v>
      </c>
      <c r="B310" s="155">
        <v>17726.0</v>
      </c>
      <c r="C310" s="178">
        <v>0.3958333333333333</v>
      </c>
      <c r="D310" s="161" t="s">
        <v>1836</v>
      </c>
      <c r="E310" s="179">
        <v>25326.0</v>
      </c>
      <c r="F310" s="180">
        <v>44544.0</v>
      </c>
      <c r="G310" s="155" t="s">
        <v>96</v>
      </c>
      <c r="H310" s="155" t="s">
        <v>87</v>
      </c>
      <c r="I310" s="155" t="s">
        <v>97</v>
      </c>
      <c r="J310" s="155" t="s">
        <v>117</v>
      </c>
      <c r="K310" s="155"/>
      <c r="L310" s="155" t="s">
        <v>90</v>
      </c>
      <c r="M310" s="155"/>
      <c r="N310" s="155"/>
      <c r="O310" s="155"/>
      <c r="P310" s="155" t="str">
        <f t="shared" si="7"/>
        <v/>
      </c>
      <c r="Q310" s="155" t="str">
        <f t="shared" si="8"/>
        <v/>
      </c>
    </row>
    <row r="311">
      <c r="A311" s="155" t="s">
        <v>1837</v>
      </c>
      <c r="B311" s="155">
        <v>17119.0</v>
      </c>
      <c r="C311" s="178">
        <v>0.3958333333333333</v>
      </c>
      <c r="D311" s="161" t="s">
        <v>420</v>
      </c>
      <c r="E311" s="179">
        <v>22189.0</v>
      </c>
      <c r="F311" s="180">
        <v>44544.0</v>
      </c>
      <c r="G311" s="155" t="s">
        <v>122</v>
      </c>
      <c r="H311" s="155" t="s">
        <v>92</v>
      </c>
      <c r="I311" s="155" t="s">
        <v>93</v>
      </c>
      <c r="J311" s="155" t="s">
        <v>189</v>
      </c>
      <c r="K311" s="155"/>
      <c r="L311" s="155" t="s">
        <v>90</v>
      </c>
      <c r="M311" s="155"/>
      <c r="N311" s="155"/>
      <c r="O311" s="155"/>
      <c r="P311" s="155" t="str">
        <f t="shared" si="7"/>
        <v/>
      </c>
      <c r="Q311" s="155" t="str">
        <f t="shared" si="8"/>
        <v/>
      </c>
    </row>
    <row r="312">
      <c r="A312" s="155" t="s">
        <v>1838</v>
      </c>
      <c r="B312" s="155">
        <v>15248.0</v>
      </c>
      <c r="C312" s="178">
        <v>0.3958333333333333</v>
      </c>
      <c r="D312" s="161" t="s">
        <v>1839</v>
      </c>
      <c r="E312" s="179">
        <v>21030.0</v>
      </c>
      <c r="F312" s="180">
        <v>44544.0</v>
      </c>
      <c r="G312" s="155" t="s">
        <v>86</v>
      </c>
      <c r="H312" s="155" t="s">
        <v>92</v>
      </c>
      <c r="I312" s="155" t="s">
        <v>101</v>
      </c>
      <c r="J312" s="155" t="s">
        <v>174</v>
      </c>
      <c r="K312" s="155"/>
      <c r="L312" s="155" t="s">
        <v>90</v>
      </c>
      <c r="M312" s="155"/>
      <c r="N312" s="155"/>
      <c r="O312" s="155"/>
      <c r="P312" s="155" t="str">
        <f t="shared" si="7"/>
        <v/>
      </c>
      <c r="Q312" s="155" t="str">
        <f t="shared" si="8"/>
        <v/>
      </c>
    </row>
    <row r="313">
      <c r="A313" s="155" t="s">
        <v>1840</v>
      </c>
      <c r="B313" s="155">
        <v>9583.0</v>
      </c>
      <c r="C313" s="178">
        <v>0.40625</v>
      </c>
      <c r="D313" s="161" t="s">
        <v>1841</v>
      </c>
      <c r="E313" s="179">
        <v>18782.0</v>
      </c>
      <c r="F313" s="180">
        <v>44544.0</v>
      </c>
      <c r="G313" s="155" t="s">
        <v>86</v>
      </c>
      <c r="H313" s="155" t="s">
        <v>92</v>
      </c>
      <c r="I313" s="155" t="s">
        <v>101</v>
      </c>
      <c r="J313" s="155" t="s">
        <v>89</v>
      </c>
      <c r="K313" s="155"/>
      <c r="L313" s="155" t="s">
        <v>90</v>
      </c>
      <c r="M313" s="155"/>
      <c r="N313" s="155"/>
      <c r="O313" s="155"/>
      <c r="P313" s="155" t="str">
        <f t="shared" si="7"/>
        <v/>
      </c>
      <c r="Q313" s="155" t="str">
        <f t="shared" si="8"/>
        <v/>
      </c>
    </row>
    <row r="314">
      <c r="A314" s="155" t="s">
        <v>1842</v>
      </c>
      <c r="B314" s="155">
        <v>14243.0</v>
      </c>
      <c r="C314" s="178">
        <v>0.4166666666666667</v>
      </c>
      <c r="D314" s="161" t="s">
        <v>1843</v>
      </c>
      <c r="E314" s="179">
        <v>30456.0</v>
      </c>
      <c r="F314" s="180">
        <v>44544.0</v>
      </c>
      <c r="G314" s="155" t="s">
        <v>86</v>
      </c>
      <c r="H314" s="155" t="s">
        <v>87</v>
      </c>
      <c r="I314" s="155" t="s">
        <v>97</v>
      </c>
      <c r="J314" s="155" t="s">
        <v>98</v>
      </c>
      <c r="K314" s="155"/>
      <c r="L314" s="155" t="s">
        <v>90</v>
      </c>
      <c r="M314" s="155"/>
      <c r="N314" s="155"/>
      <c r="O314" s="155"/>
      <c r="P314" s="155" t="str">
        <f t="shared" si="7"/>
        <v/>
      </c>
      <c r="Q314" s="155" t="str">
        <f t="shared" si="8"/>
        <v/>
      </c>
    </row>
    <row r="315">
      <c r="A315" s="155" t="s">
        <v>1844</v>
      </c>
      <c r="B315" s="155">
        <v>15600.0</v>
      </c>
      <c r="C315" s="178">
        <v>0.4270833333333333</v>
      </c>
      <c r="D315" s="161" t="s">
        <v>1845</v>
      </c>
      <c r="E315" s="179">
        <v>18638.0</v>
      </c>
      <c r="F315" s="180">
        <v>44544.0</v>
      </c>
      <c r="G315" s="155" t="s">
        <v>86</v>
      </c>
      <c r="H315" s="155" t="s">
        <v>87</v>
      </c>
      <c r="I315" s="155" t="s">
        <v>88</v>
      </c>
      <c r="J315" s="155" t="s">
        <v>89</v>
      </c>
      <c r="K315" s="155"/>
      <c r="L315" s="155" t="s">
        <v>90</v>
      </c>
      <c r="M315" s="155"/>
      <c r="N315" s="155"/>
      <c r="O315" s="155"/>
      <c r="P315" s="155" t="str">
        <f t="shared" si="7"/>
        <v/>
      </c>
      <c r="Q315" s="155" t="str">
        <f t="shared" si="8"/>
        <v/>
      </c>
    </row>
    <row r="316">
      <c r="A316" s="155" t="s">
        <v>1846</v>
      </c>
      <c r="B316" s="155">
        <v>14019.0</v>
      </c>
      <c r="C316" s="178">
        <v>0.4270833333333333</v>
      </c>
      <c r="D316" s="161" t="s">
        <v>726</v>
      </c>
      <c r="E316" s="179">
        <v>23292.0</v>
      </c>
      <c r="F316" s="180">
        <v>44544.0</v>
      </c>
      <c r="G316" s="155" t="s">
        <v>122</v>
      </c>
      <c r="H316" s="155" t="s">
        <v>92</v>
      </c>
      <c r="I316" s="155" t="s">
        <v>101</v>
      </c>
      <c r="J316" s="155" t="s">
        <v>147</v>
      </c>
      <c r="K316" s="155"/>
      <c r="L316" s="155" t="s">
        <v>90</v>
      </c>
      <c r="M316" s="155"/>
      <c r="N316" s="155"/>
      <c r="O316" s="155"/>
      <c r="P316" s="155" t="str">
        <f t="shared" si="7"/>
        <v/>
      </c>
      <c r="Q316" s="155" t="str">
        <f t="shared" si="8"/>
        <v/>
      </c>
    </row>
    <row r="317">
      <c r="A317" s="155" t="s">
        <v>1847</v>
      </c>
      <c r="B317" s="155">
        <v>11192.0</v>
      </c>
      <c r="C317" s="178">
        <v>0.4375</v>
      </c>
      <c r="D317" s="161" t="s">
        <v>1848</v>
      </c>
      <c r="E317" s="179">
        <v>29533.0</v>
      </c>
      <c r="F317" s="180">
        <v>44544.0</v>
      </c>
      <c r="G317" s="155" t="s">
        <v>86</v>
      </c>
      <c r="H317" s="155" t="s">
        <v>92</v>
      </c>
      <c r="I317" s="155" t="s">
        <v>101</v>
      </c>
      <c r="J317" s="155" t="s">
        <v>89</v>
      </c>
      <c r="K317" s="155"/>
      <c r="L317" s="155" t="s">
        <v>90</v>
      </c>
      <c r="M317" s="155"/>
      <c r="N317" s="155"/>
      <c r="O317" s="155"/>
      <c r="P317" s="155" t="str">
        <f t="shared" si="7"/>
        <v/>
      </c>
      <c r="Q317" s="155" t="str">
        <f t="shared" si="8"/>
        <v/>
      </c>
    </row>
    <row r="318">
      <c r="A318" s="155" t="s">
        <v>1849</v>
      </c>
      <c r="B318" s="155">
        <v>17076.0</v>
      </c>
      <c r="C318" s="178">
        <v>0.4375</v>
      </c>
      <c r="D318" s="161" t="s">
        <v>1850</v>
      </c>
      <c r="E318" s="179">
        <v>25317.0</v>
      </c>
      <c r="F318" s="180">
        <v>44544.0</v>
      </c>
      <c r="G318" s="155" t="s">
        <v>86</v>
      </c>
      <c r="H318" s="155" t="s">
        <v>92</v>
      </c>
      <c r="I318" s="155" t="s">
        <v>101</v>
      </c>
      <c r="J318" s="155" t="s">
        <v>147</v>
      </c>
      <c r="K318" s="155"/>
      <c r="L318" s="155" t="s">
        <v>90</v>
      </c>
      <c r="M318" s="155"/>
      <c r="N318" s="155"/>
      <c r="O318" s="155"/>
      <c r="P318" s="155" t="str">
        <f t="shared" si="7"/>
        <v/>
      </c>
      <c r="Q318" s="155" t="str">
        <f t="shared" si="8"/>
        <v/>
      </c>
    </row>
    <row r="319">
      <c r="A319" s="155" t="s">
        <v>1851</v>
      </c>
      <c r="B319" s="155">
        <v>15145.0</v>
      </c>
      <c r="C319" s="178">
        <v>0.4479166666666667</v>
      </c>
      <c r="D319" s="161" t="s">
        <v>1234</v>
      </c>
      <c r="E319" s="179">
        <v>18524.0</v>
      </c>
      <c r="F319" s="180">
        <v>44544.0</v>
      </c>
      <c r="G319" s="155" t="s">
        <v>86</v>
      </c>
      <c r="H319" s="155" t="s">
        <v>92</v>
      </c>
      <c r="I319" s="155" t="s">
        <v>93</v>
      </c>
      <c r="J319" s="155" t="s">
        <v>147</v>
      </c>
      <c r="K319" s="155"/>
      <c r="L319" s="155" t="s">
        <v>90</v>
      </c>
      <c r="M319" s="155"/>
      <c r="N319" s="155"/>
      <c r="O319" s="155"/>
      <c r="P319" s="155" t="str">
        <f t="shared" si="7"/>
        <v/>
      </c>
      <c r="Q319" s="155" t="str">
        <f t="shared" si="8"/>
        <v/>
      </c>
    </row>
    <row r="320">
      <c r="A320" s="155" t="s">
        <v>1852</v>
      </c>
      <c r="B320" s="155">
        <v>17681.0</v>
      </c>
      <c r="C320" s="178">
        <v>0.4479166666666667</v>
      </c>
      <c r="D320" s="161" t="s">
        <v>1853</v>
      </c>
      <c r="E320" s="179">
        <v>25947.0</v>
      </c>
      <c r="F320" s="180">
        <v>44544.0</v>
      </c>
      <c r="G320" s="155" t="s">
        <v>96</v>
      </c>
      <c r="H320" s="155" t="s">
        <v>87</v>
      </c>
      <c r="I320" s="155" t="s">
        <v>97</v>
      </c>
      <c r="J320" s="155" t="s">
        <v>335</v>
      </c>
      <c r="K320" s="155"/>
      <c r="L320" s="155" t="s">
        <v>90</v>
      </c>
      <c r="M320" s="155"/>
      <c r="N320" s="155"/>
      <c r="O320" s="155"/>
      <c r="P320" s="155" t="str">
        <f t="shared" si="7"/>
        <v/>
      </c>
      <c r="Q320" s="155" t="str">
        <f t="shared" si="8"/>
        <v/>
      </c>
    </row>
    <row r="321">
      <c r="A321" s="155" t="s">
        <v>1854</v>
      </c>
      <c r="B321" s="155">
        <v>13946.0</v>
      </c>
      <c r="C321" s="178">
        <v>0.4583333333333333</v>
      </c>
      <c r="D321" s="161" t="s">
        <v>800</v>
      </c>
      <c r="E321" s="179">
        <v>26251.0</v>
      </c>
      <c r="F321" s="180">
        <v>44544.0</v>
      </c>
      <c r="G321" s="155" t="s">
        <v>122</v>
      </c>
      <c r="H321" s="155" t="s">
        <v>92</v>
      </c>
      <c r="I321" s="155" t="s">
        <v>93</v>
      </c>
      <c r="J321" s="155" t="s">
        <v>147</v>
      </c>
      <c r="K321" s="155"/>
      <c r="L321" s="155" t="s">
        <v>90</v>
      </c>
      <c r="M321" s="155"/>
      <c r="N321" s="155"/>
      <c r="O321" s="155"/>
      <c r="P321" s="155" t="str">
        <f t="shared" si="7"/>
        <v/>
      </c>
      <c r="Q321" s="155" t="str">
        <f t="shared" si="8"/>
        <v/>
      </c>
    </row>
    <row r="322">
      <c r="A322" s="155" t="s">
        <v>1855</v>
      </c>
      <c r="B322" s="155">
        <v>10768.0</v>
      </c>
      <c r="C322" s="178">
        <v>0.46875</v>
      </c>
      <c r="D322" s="161" t="s">
        <v>366</v>
      </c>
      <c r="E322" s="179">
        <v>19517.0</v>
      </c>
      <c r="F322" s="180">
        <v>44544.0</v>
      </c>
      <c r="G322" s="155" t="s">
        <v>122</v>
      </c>
      <c r="H322" s="155" t="s">
        <v>92</v>
      </c>
      <c r="I322" s="155" t="s">
        <v>101</v>
      </c>
      <c r="J322" s="155" t="s">
        <v>98</v>
      </c>
      <c r="K322" s="155"/>
      <c r="L322" s="155" t="s">
        <v>90</v>
      </c>
      <c r="M322" s="155"/>
      <c r="N322" s="155"/>
      <c r="O322" s="155"/>
      <c r="P322" s="155" t="str">
        <f t="shared" si="7"/>
        <v/>
      </c>
      <c r="Q322" s="155" t="str">
        <f t="shared" si="8"/>
        <v/>
      </c>
    </row>
    <row r="323">
      <c r="A323" s="155" t="s">
        <v>1856</v>
      </c>
      <c r="B323" s="155">
        <v>17714.0</v>
      </c>
      <c r="C323" s="178">
        <v>0.46875</v>
      </c>
      <c r="D323" s="161" t="s">
        <v>1857</v>
      </c>
      <c r="E323" s="179">
        <v>27440.0</v>
      </c>
      <c r="F323" s="180">
        <v>44544.0</v>
      </c>
      <c r="G323" s="155" t="s">
        <v>96</v>
      </c>
      <c r="H323" s="155" t="s">
        <v>87</v>
      </c>
      <c r="I323" s="155" t="s">
        <v>97</v>
      </c>
      <c r="J323" s="155" t="s">
        <v>189</v>
      </c>
      <c r="K323" s="155"/>
      <c r="L323" s="155" t="s">
        <v>90</v>
      </c>
      <c r="M323" s="155"/>
      <c r="N323" s="155"/>
      <c r="O323" s="155"/>
      <c r="P323" s="155" t="str">
        <f t="shared" si="7"/>
        <v/>
      </c>
      <c r="Q323" s="155" t="str">
        <f t="shared" si="8"/>
        <v/>
      </c>
    </row>
    <row r="324">
      <c r="A324" s="155" t="s">
        <v>1858</v>
      </c>
      <c r="B324" s="155">
        <v>10028.0</v>
      </c>
      <c r="C324" s="178">
        <v>0.5416666666666666</v>
      </c>
      <c r="D324" s="161" t="s">
        <v>1859</v>
      </c>
      <c r="E324" s="179">
        <v>28198.0</v>
      </c>
      <c r="F324" s="180">
        <v>44544.0</v>
      </c>
      <c r="G324" s="155" t="s">
        <v>86</v>
      </c>
      <c r="H324" s="155" t="s">
        <v>92</v>
      </c>
      <c r="I324" s="155" t="s">
        <v>101</v>
      </c>
      <c r="J324" s="155" t="s">
        <v>179</v>
      </c>
      <c r="K324" s="155"/>
      <c r="L324" s="155" t="s">
        <v>90</v>
      </c>
      <c r="M324" s="155"/>
      <c r="N324" s="155"/>
      <c r="O324" s="155"/>
      <c r="P324" s="155" t="str">
        <f t="shared" si="7"/>
        <v/>
      </c>
      <c r="Q324" s="155" t="str">
        <f t="shared" si="8"/>
        <v/>
      </c>
    </row>
    <row r="325">
      <c r="A325" s="155" t="s">
        <v>1860</v>
      </c>
      <c r="B325" s="155">
        <v>16483.0</v>
      </c>
      <c r="C325" s="178">
        <v>0.5416666666666666</v>
      </c>
      <c r="D325" s="161" t="s">
        <v>1861</v>
      </c>
      <c r="E325" s="179">
        <v>25298.0</v>
      </c>
      <c r="F325" s="180">
        <v>44544.0</v>
      </c>
      <c r="G325" s="155" t="s">
        <v>86</v>
      </c>
      <c r="H325" s="155" t="s">
        <v>92</v>
      </c>
      <c r="I325" s="155" t="s">
        <v>93</v>
      </c>
      <c r="J325" s="155" t="s">
        <v>189</v>
      </c>
      <c r="K325" s="155"/>
      <c r="L325" s="155" t="s">
        <v>90</v>
      </c>
      <c r="M325" s="155"/>
      <c r="N325" s="155"/>
      <c r="O325" s="155"/>
      <c r="P325" s="155" t="str">
        <f t="shared" si="7"/>
        <v/>
      </c>
      <c r="Q325" s="155" t="str">
        <f t="shared" si="8"/>
        <v/>
      </c>
    </row>
    <row r="326">
      <c r="A326" s="155" t="s">
        <v>1862</v>
      </c>
      <c r="B326" s="155">
        <v>11065.0</v>
      </c>
      <c r="C326" s="178">
        <v>0.5416666666666666</v>
      </c>
      <c r="D326" s="161" t="s">
        <v>644</v>
      </c>
      <c r="E326" s="179">
        <v>18803.0</v>
      </c>
      <c r="F326" s="180">
        <v>44544.0</v>
      </c>
      <c r="G326" s="155" t="s">
        <v>122</v>
      </c>
      <c r="H326" s="155" t="s">
        <v>92</v>
      </c>
      <c r="I326" s="155" t="s">
        <v>93</v>
      </c>
      <c r="J326" s="155" t="s">
        <v>94</v>
      </c>
      <c r="K326" s="155"/>
      <c r="L326" s="155" t="s">
        <v>90</v>
      </c>
      <c r="M326" s="155"/>
      <c r="N326" s="155"/>
      <c r="O326" s="155"/>
      <c r="P326" s="155" t="str">
        <f t="shared" si="7"/>
        <v/>
      </c>
      <c r="Q326" s="155" t="str">
        <f t="shared" si="8"/>
        <v/>
      </c>
    </row>
    <row r="327">
      <c r="A327" s="155" t="s">
        <v>1863</v>
      </c>
      <c r="B327" s="155">
        <v>17600.0</v>
      </c>
      <c r="C327" s="178">
        <v>0.5416666666666666</v>
      </c>
      <c r="D327" s="161" t="s">
        <v>1864</v>
      </c>
      <c r="E327" s="179">
        <v>28310.0</v>
      </c>
      <c r="F327" s="180">
        <v>44544.0</v>
      </c>
      <c r="G327" s="155" t="s">
        <v>96</v>
      </c>
      <c r="H327" s="155" t="s">
        <v>87</v>
      </c>
      <c r="I327" s="155" t="s">
        <v>97</v>
      </c>
      <c r="J327" s="155" t="s">
        <v>335</v>
      </c>
      <c r="K327" s="155"/>
      <c r="L327" s="155" t="s">
        <v>90</v>
      </c>
      <c r="M327" s="155"/>
      <c r="N327" s="155"/>
      <c r="O327" s="155"/>
      <c r="P327" s="155" t="str">
        <f t="shared" si="7"/>
        <v/>
      </c>
      <c r="Q327" s="155" t="str">
        <f t="shared" si="8"/>
        <v/>
      </c>
    </row>
    <row r="328">
      <c r="A328" s="155" t="s">
        <v>1865</v>
      </c>
      <c r="B328" s="155">
        <v>13885.0</v>
      </c>
      <c r="C328" s="178">
        <v>0.5520833333333334</v>
      </c>
      <c r="D328" s="161" t="s">
        <v>1059</v>
      </c>
      <c r="E328" s="179">
        <v>22542.0</v>
      </c>
      <c r="F328" s="180">
        <v>44544.0</v>
      </c>
      <c r="G328" s="155" t="s">
        <v>122</v>
      </c>
      <c r="H328" s="155" t="s">
        <v>92</v>
      </c>
      <c r="I328" s="155" t="s">
        <v>101</v>
      </c>
      <c r="J328" s="155" t="s">
        <v>117</v>
      </c>
      <c r="K328" s="155"/>
      <c r="L328" s="155" t="s">
        <v>90</v>
      </c>
      <c r="M328" s="155"/>
      <c r="N328" s="155"/>
      <c r="O328" s="155"/>
      <c r="P328" s="155" t="str">
        <f t="shared" si="7"/>
        <v/>
      </c>
      <c r="Q328" s="155" t="str">
        <f t="shared" si="8"/>
        <v/>
      </c>
    </row>
    <row r="329">
      <c r="A329" s="155" t="s">
        <v>1866</v>
      </c>
      <c r="B329" s="155">
        <v>9530.0</v>
      </c>
      <c r="C329" s="178">
        <v>0.5520833333333334</v>
      </c>
      <c r="D329" s="161" t="s">
        <v>1867</v>
      </c>
      <c r="E329" s="179">
        <v>19208.0</v>
      </c>
      <c r="F329" s="180">
        <v>44544.0</v>
      </c>
      <c r="G329" s="155" t="s">
        <v>86</v>
      </c>
      <c r="H329" s="155" t="s">
        <v>87</v>
      </c>
      <c r="I329" s="155" t="s">
        <v>97</v>
      </c>
      <c r="J329" s="155" t="s">
        <v>89</v>
      </c>
      <c r="K329" s="155"/>
      <c r="L329" s="155" t="s">
        <v>90</v>
      </c>
      <c r="M329" s="155"/>
      <c r="N329" s="155"/>
      <c r="O329" s="155"/>
      <c r="P329" s="155" t="str">
        <f t="shared" si="7"/>
        <v/>
      </c>
      <c r="Q329" s="155" t="str">
        <f t="shared" si="8"/>
        <v/>
      </c>
    </row>
    <row r="330">
      <c r="A330" s="155" t="s">
        <v>1868</v>
      </c>
      <c r="B330" s="155">
        <v>12131.0</v>
      </c>
      <c r="C330" s="178">
        <v>0.5625</v>
      </c>
      <c r="D330" s="161" t="s">
        <v>889</v>
      </c>
      <c r="E330" s="179">
        <v>22551.0</v>
      </c>
      <c r="F330" s="180">
        <v>44544.0</v>
      </c>
      <c r="G330" s="155" t="s">
        <v>122</v>
      </c>
      <c r="H330" s="155" t="s">
        <v>92</v>
      </c>
      <c r="I330" s="155" t="s">
        <v>93</v>
      </c>
      <c r="J330" s="155" t="s">
        <v>174</v>
      </c>
      <c r="K330" s="155"/>
      <c r="L330" s="155" t="s">
        <v>90</v>
      </c>
      <c r="M330" s="155"/>
      <c r="N330" s="155"/>
      <c r="O330" s="155"/>
      <c r="P330" s="155" t="str">
        <f t="shared" si="7"/>
        <v/>
      </c>
      <c r="Q330" s="155" t="str">
        <f t="shared" si="8"/>
        <v/>
      </c>
    </row>
    <row r="331">
      <c r="A331" s="155" t="s">
        <v>1869</v>
      </c>
      <c r="B331" s="155">
        <v>17571.0</v>
      </c>
      <c r="C331" s="178">
        <v>0.5625</v>
      </c>
      <c r="D331" s="161" t="s">
        <v>1870</v>
      </c>
      <c r="E331" s="179">
        <v>26372.0</v>
      </c>
      <c r="F331" s="180">
        <v>44544.0</v>
      </c>
      <c r="G331" s="155" t="s">
        <v>96</v>
      </c>
      <c r="H331" s="155" t="s">
        <v>87</v>
      </c>
      <c r="I331" s="155" t="s">
        <v>97</v>
      </c>
      <c r="J331" s="155" t="s">
        <v>174</v>
      </c>
      <c r="K331" s="155"/>
      <c r="L331" s="155" t="s">
        <v>90</v>
      </c>
      <c r="M331" s="155"/>
      <c r="N331" s="155"/>
      <c r="O331" s="155"/>
      <c r="P331" s="155" t="str">
        <f t="shared" si="7"/>
        <v/>
      </c>
      <c r="Q331" s="155" t="str">
        <f t="shared" si="8"/>
        <v/>
      </c>
    </row>
    <row r="332">
      <c r="A332" s="155" t="s">
        <v>1871</v>
      </c>
      <c r="B332" s="155">
        <v>11252.0</v>
      </c>
      <c r="C332" s="178">
        <v>0.5833333333333334</v>
      </c>
      <c r="D332" s="161" t="s">
        <v>1872</v>
      </c>
      <c r="E332" s="179">
        <v>10942.0</v>
      </c>
      <c r="F332" s="180">
        <v>44544.0</v>
      </c>
      <c r="G332" s="155" t="s">
        <v>86</v>
      </c>
      <c r="H332" s="155" t="s">
        <v>92</v>
      </c>
      <c r="I332" s="155" t="s">
        <v>101</v>
      </c>
      <c r="J332" s="155" t="s">
        <v>94</v>
      </c>
      <c r="K332" s="155"/>
      <c r="L332" s="155" t="s">
        <v>90</v>
      </c>
      <c r="M332" s="155"/>
      <c r="N332" s="155"/>
      <c r="O332" s="155"/>
      <c r="P332" s="155" t="str">
        <f t="shared" si="7"/>
        <v/>
      </c>
      <c r="Q332" s="155" t="str">
        <f t="shared" si="8"/>
        <v/>
      </c>
    </row>
    <row r="333">
      <c r="A333" s="155" t="s">
        <v>1873</v>
      </c>
      <c r="B333" s="155">
        <v>9141.0</v>
      </c>
      <c r="C333" s="178">
        <v>0.5833333333333334</v>
      </c>
      <c r="D333" s="161" t="s">
        <v>835</v>
      </c>
      <c r="E333" s="179">
        <v>30758.0</v>
      </c>
      <c r="F333" s="180">
        <v>44544.0</v>
      </c>
      <c r="G333" s="155" t="s">
        <v>86</v>
      </c>
      <c r="H333" s="155" t="s">
        <v>92</v>
      </c>
      <c r="I333" s="155" t="s">
        <v>93</v>
      </c>
      <c r="J333" s="155" t="s">
        <v>179</v>
      </c>
      <c r="K333" s="155"/>
      <c r="L333" s="155" t="s">
        <v>90</v>
      </c>
      <c r="M333" s="155"/>
      <c r="N333" s="155"/>
      <c r="O333" s="155"/>
      <c r="P333" s="155" t="str">
        <f t="shared" si="7"/>
        <v/>
      </c>
      <c r="Q333" s="155" t="str">
        <f t="shared" si="8"/>
        <v/>
      </c>
    </row>
    <row r="334">
      <c r="A334" s="155" t="s">
        <v>1874</v>
      </c>
      <c r="B334" s="155">
        <v>16543.0</v>
      </c>
      <c r="C334" s="178">
        <v>0.625</v>
      </c>
      <c r="D334" s="161" t="s">
        <v>1875</v>
      </c>
      <c r="E334" s="179">
        <v>34460.0</v>
      </c>
      <c r="F334" s="180">
        <v>44545.0</v>
      </c>
      <c r="G334" s="155" t="s">
        <v>86</v>
      </c>
      <c r="H334" s="155" t="s">
        <v>87</v>
      </c>
      <c r="I334" s="155" t="s">
        <v>97</v>
      </c>
      <c r="J334" s="155" t="s">
        <v>189</v>
      </c>
      <c r="K334" s="155"/>
      <c r="L334" s="155" t="s">
        <v>90</v>
      </c>
      <c r="M334" s="155"/>
      <c r="N334" s="155"/>
      <c r="O334" s="155"/>
      <c r="P334" s="155" t="str">
        <f t="shared" si="7"/>
        <v/>
      </c>
      <c r="Q334" s="155" t="str">
        <f t="shared" si="8"/>
        <v/>
      </c>
    </row>
    <row r="335">
      <c r="A335" s="155" t="s">
        <v>1876</v>
      </c>
      <c r="B335" s="155">
        <v>17587.0</v>
      </c>
      <c r="C335" s="178">
        <v>0.59375</v>
      </c>
      <c r="D335" s="161" t="s">
        <v>1245</v>
      </c>
      <c r="E335" s="179">
        <v>25234.0</v>
      </c>
      <c r="F335" s="180">
        <v>44544.0</v>
      </c>
      <c r="G335" s="155" t="s">
        <v>96</v>
      </c>
      <c r="H335" s="155" t="s">
        <v>87</v>
      </c>
      <c r="I335" s="155" t="s">
        <v>97</v>
      </c>
      <c r="J335" s="155" t="s">
        <v>147</v>
      </c>
      <c r="K335" s="155"/>
      <c r="L335" s="155" t="s">
        <v>90</v>
      </c>
      <c r="M335" s="155"/>
      <c r="N335" s="155"/>
      <c r="O335" s="155"/>
      <c r="P335" s="155" t="str">
        <f t="shared" si="7"/>
        <v/>
      </c>
      <c r="Q335" s="155" t="str">
        <f t="shared" si="8"/>
        <v/>
      </c>
    </row>
    <row r="336">
      <c r="A336" s="155" t="s">
        <v>1877</v>
      </c>
      <c r="B336" s="155">
        <v>11371.0</v>
      </c>
      <c r="C336" s="178">
        <v>0.625</v>
      </c>
      <c r="D336" s="161" t="s">
        <v>1878</v>
      </c>
      <c r="E336" s="179">
        <v>26353.0</v>
      </c>
      <c r="F336" s="180">
        <v>44544.0</v>
      </c>
      <c r="G336" s="155" t="s">
        <v>86</v>
      </c>
      <c r="H336" s="155" t="s">
        <v>92</v>
      </c>
      <c r="I336" s="155" t="s">
        <v>101</v>
      </c>
      <c r="J336" s="155" t="s">
        <v>98</v>
      </c>
      <c r="K336" s="155"/>
      <c r="L336" s="155" t="s">
        <v>90</v>
      </c>
      <c r="M336" s="155"/>
      <c r="N336" s="155"/>
      <c r="O336" s="155"/>
      <c r="P336" s="155" t="str">
        <f t="shared" si="7"/>
        <v/>
      </c>
      <c r="Q336" s="155" t="str">
        <f t="shared" si="8"/>
        <v/>
      </c>
    </row>
    <row r="337">
      <c r="A337" s="155" t="s">
        <v>1879</v>
      </c>
      <c r="B337" s="155">
        <v>9950.0</v>
      </c>
      <c r="C337" s="178">
        <v>0.6354166666666666</v>
      </c>
      <c r="D337" s="161" t="s">
        <v>1880</v>
      </c>
      <c r="E337" s="179">
        <v>31754.0</v>
      </c>
      <c r="F337" s="180">
        <v>44544.0</v>
      </c>
      <c r="G337" s="155" t="s">
        <v>86</v>
      </c>
      <c r="H337" s="155" t="s">
        <v>92</v>
      </c>
      <c r="I337" s="155" t="s">
        <v>101</v>
      </c>
      <c r="J337" s="155" t="s">
        <v>147</v>
      </c>
      <c r="K337" s="155"/>
      <c r="L337" s="155" t="s">
        <v>90</v>
      </c>
      <c r="M337" s="155"/>
      <c r="N337" s="155"/>
      <c r="O337" s="155"/>
      <c r="P337" s="155" t="str">
        <f t="shared" si="7"/>
        <v/>
      </c>
      <c r="Q337" s="155" t="str">
        <f t="shared" si="8"/>
        <v/>
      </c>
    </row>
    <row r="338">
      <c r="A338" s="155" t="s">
        <v>1881</v>
      </c>
      <c r="B338" s="155">
        <v>16433.0</v>
      </c>
      <c r="C338" s="178">
        <v>0.40625</v>
      </c>
      <c r="D338" s="161" t="s">
        <v>1882</v>
      </c>
      <c r="E338" s="179">
        <v>22177.0</v>
      </c>
      <c r="F338" s="180">
        <v>44546.0</v>
      </c>
      <c r="G338" s="155" t="s">
        <v>86</v>
      </c>
      <c r="H338" s="155" t="s">
        <v>92</v>
      </c>
      <c r="I338" s="155" t="s">
        <v>101</v>
      </c>
      <c r="J338" s="155" t="s">
        <v>117</v>
      </c>
      <c r="K338" s="155"/>
      <c r="L338" s="155" t="s">
        <v>90</v>
      </c>
      <c r="M338" s="155"/>
      <c r="N338" s="155"/>
      <c r="O338" s="155"/>
      <c r="P338" s="155" t="str">
        <f t="shared" si="7"/>
        <v/>
      </c>
      <c r="Q338" s="155" t="str">
        <f t="shared" si="8"/>
        <v/>
      </c>
    </row>
    <row r="339">
      <c r="A339" s="155" t="s">
        <v>1883</v>
      </c>
      <c r="B339" s="155">
        <v>14477.0</v>
      </c>
      <c r="C339" s="178">
        <v>0.34375</v>
      </c>
      <c r="D339" s="161" t="s">
        <v>1884</v>
      </c>
      <c r="E339" s="179">
        <v>26501.0</v>
      </c>
      <c r="F339" s="180">
        <v>44545.0</v>
      </c>
      <c r="G339" s="155" t="s">
        <v>122</v>
      </c>
      <c r="H339" s="155" t="s">
        <v>92</v>
      </c>
      <c r="I339" s="155" t="s">
        <v>101</v>
      </c>
      <c r="J339" s="155" t="s">
        <v>98</v>
      </c>
      <c r="K339" s="155"/>
      <c r="L339" s="155" t="s">
        <v>90</v>
      </c>
      <c r="M339" s="155"/>
      <c r="N339" s="155"/>
      <c r="O339" s="155"/>
      <c r="P339" s="155" t="str">
        <f t="shared" si="7"/>
        <v/>
      </c>
      <c r="Q339" s="155" t="str">
        <f t="shared" si="8"/>
        <v/>
      </c>
    </row>
    <row r="340">
      <c r="A340" s="155" t="s">
        <v>1885</v>
      </c>
      <c r="B340" s="155">
        <v>17699.0</v>
      </c>
      <c r="C340" s="178">
        <v>0.34375</v>
      </c>
      <c r="D340" s="161" t="s">
        <v>1886</v>
      </c>
      <c r="E340" s="179">
        <v>19822.0</v>
      </c>
      <c r="F340" s="180">
        <v>44545.0</v>
      </c>
      <c r="G340" s="155" t="s">
        <v>96</v>
      </c>
      <c r="H340" s="155" t="s">
        <v>87</v>
      </c>
      <c r="I340" s="155" t="s">
        <v>88</v>
      </c>
      <c r="J340" s="155" t="s">
        <v>89</v>
      </c>
      <c r="K340" s="155"/>
      <c r="L340" s="155" t="s">
        <v>90</v>
      </c>
      <c r="M340" s="155"/>
      <c r="N340" s="155"/>
      <c r="O340" s="155"/>
      <c r="P340" s="155" t="str">
        <f t="shared" si="7"/>
        <v/>
      </c>
      <c r="Q340" s="155" t="str">
        <f t="shared" si="8"/>
        <v/>
      </c>
    </row>
    <row r="341">
      <c r="A341" s="155" t="s">
        <v>1887</v>
      </c>
      <c r="B341" s="155">
        <v>10219.0</v>
      </c>
      <c r="C341" s="178">
        <v>0.3541666666666667</v>
      </c>
      <c r="D341" s="161" t="s">
        <v>1888</v>
      </c>
      <c r="E341" s="179">
        <v>19568.0</v>
      </c>
      <c r="F341" s="180">
        <v>44545.0</v>
      </c>
      <c r="G341" s="155" t="s">
        <v>86</v>
      </c>
      <c r="H341" s="155" t="s">
        <v>92</v>
      </c>
      <c r="I341" s="155" t="s">
        <v>101</v>
      </c>
      <c r="J341" s="155" t="s">
        <v>147</v>
      </c>
      <c r="K341" s="155"/>
      <c r="L341" s="155" t="s">
        <v>90</v>
      </c>
      <c r="M341" s="155"/>
      <c r="N341" s="155"/>
      <c r="O341" s="155"/>
      <c r="P341" s="155" t="str">
        <f t="shared" si="7"/>
        <v/>
      </c>
      <c r="Q341" s="155" t="str">
        <f t="shared" si="8"/>
        <v/>
      </c>
    </row>
    <row r="342">
      <c r="A342" s="155" t="s">
        <v>1889</v>
      </c>
      <c r="B342" s="155">
        <v>9488.0</v>
      </c>
      <c r="C342" s="178">
        <v>0.3541666666666667</v>
      </c>
      <c r="D342" s="161" t="s">
        <v>1890</v>
      </c>
      <c r="E342" s="179">
        <v>21316.0</v>
      </c>
      <c r="F342" s="180">
        <v>44545.0</v>
      </c>
      <c r="G342" s="155" t="s">
        <v>86</v>
      </c>
      <c r="H342" s="155" t="s">
        <v>92</v>
      </c>
      <c r="I342" s="155" t="s">
        <v>101</v>
      </c>
      <c r="J342" s="155" t="s">
        <v>147</v>
      </c>
      <c r="K342" s="155"/>
      <c r="L342" s="155" t="s">
        <v>90</v>
      </c>
      <c r="M342" s="155"/>
      <c r="N342" s="155"/>
      <c r="O342" s="155"/>
      <c r="P342" s="155" t="str">
        <f t="shared" si="7"/>
        <v/>
      </c>
      <c r="Q342" s="155" t="str">
        <f t="shared" si="8"/>
        <v/>
      </c>
    </row>
    <row r="343">
      <c r="A343" s="155" t="s">
        <v>1891</v>
      </c>
      <c r="B343" s="155">
        <v>12489.0</v>
      </c>
      <c r="C343" s="178">
        <v>0.375</v>
      </c>
      <c r="D343" s="161" t="s">
        <v>270</v>
      </c>
      <c r="E343" s="179">
        <v>21111.0</v>
      </c>
      <c r="F343" s="180">
        <v>44545.0</v>
      </c>
      <c r="G343" s="155" t="s">
        <v>86</v>
      </c>
      <c r="H343" s="155" t="s">
        <v>92</v>
      </c>
      <c r="I343" s="155" t="s">
        <v>101</v>
      </c>
      <c r="J343" s="155" t="s">
        <v>94</v>
      </c>
      <c r="K343" s="155"/>
      <c r="L343" s="155" t="s">
        <v>90</v>
      </c>
      <c r="M343" s="155"/>
      <c r="N343" s="155"/>
      <c r="O343" s="155"/>
      <c r="P343" s="155" t="str">
        <f t="shared" si="7"/>
        <v/>
      </c>
      <c r="Q343" s="155" t="str">
        <f t="shared" si="8"/>
        <v/>
      </c>
    </row>
    <row r="344">
      <c r="A344" s="155" t="s">
        <v>1892</v>
      </c>
      <c r="B344" s="155">
        <v>16473.0</v>
      </c>
      <c r="C344" s="178">
        <v>0.375</v>
      </c>
      <c r="D344" s="161" t="s">
        <v>1893</v>
      </c>
      <c r="E344" s="179">
        <v>22507.0</v>
      </c>
      <c r="F344" s="180">
        <v>44545.0</v>
      </c>
      <c r="G344" s="155" t="s">
        <v>86</v>
      </c>
      <c r="H344" s="155" t="s">
        <v>92</v>
      </c>
      <c r="I344" s="155" t="s">
        <v>101</v>
      </c>
      <c r="J344" s="155" t="s">
        <v>154</v>
      </c>
      <c r="K344" s="155"/>
      <c r="L344" s="155" t="s">
        <v>90</v>
      </c>
      <c r="M344" s="155"/>
      <c r="N344" s="155"/>
      <c r="O344" s="155"/>
      <c r="P344" s="155" t="str">
        <f t="shared" si="7"/>
        <v/>
      </c>
      <c r="Q344" s="155" t="str">
        <f t="shared" si="8"/>
        <v/>
      </c>
    </row>
    <row r="345">
      <c r="A345" s="155" t="s">
        <v>1894</v>
      </c>
      <c r="B345" s="155">
        <v>12873.0</v>
      </c>
      <c r="C345" s="178">
        <v>0.3854166666666667</v>
      </c>
      <c r="D345" s="161" t="s">
        <v>1895</v>
      </c>
      <c r="E345" s="179">
        <v>25745.0</v>
      </c>
      <c r="F345" s="180">
        <v>44545.0</v>
      </c>
      <c r="G345" s="155" t="s">
        <v>122</v>
      </c>
      <c r="H345" s="155" t="s">
        <v>87</v>
      </c>
      <c r="I345" s="155" t="s">
        <v>97</v>
      </c>
      <c r="J345" s="155" t="s">
        <v>89</v>
      </c>
      <c r="K345" s="155"/>
      <c r="L345" s="155" t="s">
        <v>90</v>
      </c>
      <c r="M345" s="155"/>
      <c r="N345" s="155"/>
      <c r="O345" s="155"/>
      <c r="P345" s="155" t="str">
        <f t="shared" si="7"/>
        <v/>
      </c>
      <c r="Q345" s="155" t="str">
        <f t="shared" si="8"/>
        <v/>
      </c>
    </row>
    <row r="346">
      <c r="A346" s="155" t="s">
        <v>1896</v>
      </c>
      <c r="B346" s="155">
        <v>15933.0</v>
      </c>
      <c r="C346" s="178">
        <v>0.3854166666666667</v>
      </c>
      <c r="D346" s="161" t="s">
        <v>1897</v>
      </c>
      <c r="E346" s="179">
        <v>25810.0</v>
      </c>
      <c r="F346" s="180">
        <v>44545.0</v>
      </c>
      <c r="G346" s="155" t="s">
        <v>86</v>
      </c>
      <c r="H346" s="155" t="s">
        <v>92</v>
      </c>
      <c r="I346" s="155" t="s">
        <v>93</v>
      </c>
      <c r="J346" s="155" t="s">
        <v>1017</v>
      </c>
      <c r="K346" s="155"/>
      <c r="L346" s="155" t="s">
        <v>90</v>
      </c>
      <c r="M346" s="155"/>
      <c r="N346" s="155"/>
      <c r="O346" s="155"/>
      <c r="P346" s="155" t="str">
        <f t="shared" si="7"/>
        <v/>
      </c>
      <c r="Q346" s="155" t="str">
        <f t="shared" si="8"/>
        <v/>
      </c>
    </row>
    <row r="347">
      <c r="A347" s="155" t="s">
        <v>1898</v>
      </c>
      <c r="B347" s="155">
        <v>17646.0</v>
      </c>
      <c r="C347" s="178">
        <v>0.3958333333333333</v>
      </c>
      <c r="D347" s="161" t="s">
        <v>1899</v>
      </c>
      <c r="E347" s="179">
        <v>22520.0</v>
      </c>
      <c r="F347" s="180">
        <v>44545.0</v>
      </c>
      <c r="G347" s="155" t="s">
        <v>96</v>
      </c>
      <c r="H347" s="155" t="s">
        <v>87</v>
      </c>
      <c r="I347" s="155" t="s">
        <v>88</v>
      </c>
      <c r="J347" s="155" t="s">
        <v>89</v>
      </c>
      <c r="K347" s="155"/>
      <c r="L347" s="155" t="s">
        <v>90</v>
      </c>
      <c r="M347" s="155"/>
      <c r="N347" s="155"/>
      <c r="O347" s="155"/>
      <c r="P347" s="155" t="str">
        <f t="shared" si="7"/>
        <v/>
      </c>
      <c r="Q347" s="155" t="str">
        <f t="shared" si="8"/>
        <v/>
      </c>
    </row>
    <row r="348">
      <c r="A348" s="155" t="s">
        <v>1900</v>
      </c>
      <c r="B348" s="155">
        <v>14028.0</v>
      </c>
      <c r="C348" s="178">
        <v>0.40625</v>
      </c>
      <c r="D348" s="161" t="s">
        <v>1901</v>
      </c>
      <c r="E348" s="179">
        <v>31415.0</v>
      </c>
      <c r="F348" s="180">
        <v>44547.0</v>
      </c>
      <c r="G348" s="155" t="s">
        <v>86</v>
      </c>
      <c r="H348" s="155" t="s">
        <v>87</v>
      </c>
      <c r="I348" s="155" t="s">
        <v>88</v>
      </c>
      <c r="J348" s="155" t="s">
        <v>89</v>
      </c>
      <c r="K348" s="155"/>
      <c r="L348" s="155" t="s">
        <v>90</v>
      </c>
      <c r="M348" s="155"/>
      <c r="N348" s="155"/>
      <c r="O348" s="155"/>
      <c r="P348" s="155" t="str">
        <f t="shared" si="7"/>
        <v/>
      </c>
      <c r="Q348" s="155" t="str">
        <f t="shared" si="8"/>
        <v/>
      </c>
    </row>
    <row r="349">
      <c r="A349" s="155" t="s">
        <v>1902</v>
      </c>
      <c r="B349" s="155">
        <v>14229.0</v>
      </c>
      <c r="C349" s="178">
        <v>0.4166666666666667</v>
      </c>
      <c r="D349" s="161" t="s">
        <v>1903</v>
      </c>
      <c r="E349" s="179">
        <v>24199.0</v>
      </c>
      <c r="F349" s="180">
        <v>44545.0</v>
      </c>
      <c r="G349" s="155" t="s">
        <v>122</v>
      </c>
      <c r="H349" s="155" t="s">
        <v>92</v>
      </c>
      <c r="I349" s="155" t="s">
        <v>93</v>
      </c>
      <c r="J349" s="155" t="s">
        <v>98</v>
      </c>
      <c r="K349" s="155"/>
      <c r="L349" s="155" t="s">
        <v>90</v>
      </c>
      <c r="M349" s="155"/>
      <c r="N349" s="155"/>
      <c r="O349" s="155"/>
      <c r="P349" s="155" t="str">
        <f t="shared" si="7"/>
        <v/>
      </c>
      <c r="Q349" s="155" t="str">
        <f t="shared" si="8"/>
        <v/>
      </c>
    </row>
    <row r="350">
      <c r="A350" s="155" t="s">
        <v>1904</v>
      </c>
      <c r="B350" s="155">
        <v>13440.0</v>
      </c>
      <c r="C350" s="178">
        <v>0.46875</v>
      </c>
      <c r="D350" s="161" t="s">
        <v>1905</v>
      </c>
      <c r="E350" s="179">
        <v>16642.0</v>
      </c>
      <c r="F350" s="180">
        <v>44545.0</v>
      </c>
      <c r="G350" s="155" t="s">
        <v>86</v>
      </c>
      <c r="H350" s="155" t="s">
        <v>87</v>
      </c>
      <c r="I350" s="155" t="s">
        <v>88</v>
      </c>
      <c r="J350" s="155" t="s">
        <v>89</v>
      </c>
      <c r="K350" s="155"/>
      <c r="L350" s="155" t="s">
        <v>90</v>
      </c>
      <c r="M350" s="155"/>
      <c r="N350" s="155"/>
      <c r="O350" s="155"/>
      <c r="P350" s="155" t="str">
        <f t="shared" si="7"/>
        <v/>
      </c>
      <c r="Q350" s="155" t="str">
        <f t="shared" si="8"/>
        <v/>
      </c>
    </row>
    <row r="351">
      <c r="A351" s="155" t="s">
        <v>1906</v>
      </c>
      <c r="B351" s="155">
        <v>17591.0</v>
      </c>
      <c r="C351" s="178">
        <v>0.5416666666666666</v>
      </c>
      <c r="D351" s="161" t="s">
        <v>1907</v>
      </c>
      <c r="E351" s="179">
        <v>17332.0</v>
      </c>
      <c r="F351" s="180">
        <v>44545.0</v>
      </c>
      <c r="G351" s="155" t="s">
        <v>96</v>
      </c>
      <c r="H351" s="155" t="s">
        <v>87</v>
      </c>
      <c r="I351" s="155" t="s">
        <v>97</v>
      </c>
      <c r="J351" s="155" t="s">
        <v>174</v>
      </c>
      <c r="K351" s="155"/>
      <c r="L351" s="155" t="s">
        <v>90</v>
      </c>
      <c r="M351" s="155"/>
      <c r="N351" s="155"/>
      <c r="O351" s="155"/>
      <c r="P351" s="155" t="str">
        <f t="shared" si="7"/>
        <v/>
      </c>
      <c r="Q351" s="155" t="str">
        <f t="shared" si="8"/>
        <v/>
      </c>
    </row>
    <row r="352">
      <c r="A352" s="155" t="s">
        <v>1908</v>
      </c>
      <c r="B352" s="155">
        <v>12758.0</v>
      </c>
      <c r="C352" s="178">
        <v>0.5416666666666666</v>
      </c>
      <c r="D352" s="161" t="s">
        <v>998</v>
      </c>
      <c r="E352" s="179">
        <v>32853.0</v>
      </c>
      <c r="F352" s="180">
        <v>44545.0</v>
      </c>
      <c r="G352" s="155" t="s">
        <v>122</v>
      </c>
      <c r="H352" s="155" t="s">
        <v>92</v>
      </c>
      <c r="I352" s="155" t="s">
        <v>101</v>
      </c>
      <c r="J352" s="155" t="s">
        <v>117</v>
      </c>
      <c r="K352" s="155"/>
      <c r="L352" s="155" t="s">
        <v>90</v>
      </c>
      <c r="M352" s="155"/>
      <c r="N352" s="155"/>
      <c r="O352" s="155"/>
      <c r="P352" s="155" t="str">
        <f t="shared" si="7"/>
        <v/>
      </c>
      <c r="Q352" s="155" t="str">
        <f t="shared" si="8"/>
        <v/>
      </c>
    </row>
    <row r="353">
      <c r="A353" s="155" t="s">
        <v>1909</v>
      </c>
      <c r="B353" s="155">
        <v>14940.0</v>
      </c>
      <c r="C353" s="178">
        <v>0.5520833333333334</v>
      </c>
      <c r="D353" s="161" t="s">
        <v>1910</v>
      </c>
      <c r="E353" s="179">
        <v>18189.0</v>
      </c>
      <c r="F353" s="180">
        <v>44545.0</v>
      </c>
      <c r="G353" s="155" t="s">
        <v>86</v>
      </c>
      <c r="H353" s="155" t="s">
        <v>92</v>
      </c>
      <c r="I353" s="155" t="s">
        <v>93</v>
      </c>
      <c r="J353" s="155" t="s">
        <v>164</v>
      </c>
      <c r="K353" s="155"/>
      <c r="L353" s="155" t="s">
        <v>90</v>
      </c>
      <c r="M353" s="155"/>
      <c r="N353" s="155"/>
      <c r="O353" s="155"/>
      <c r="P353" s="155" t="str">
        <f t="shared" si="7"/>
        <v/>
      </c>
      <c r="Q353" s="155" t="str">
        <f t="shared" si="8"/>
        <v/>
      </c>
    </row>
    <row r="354">
      <c r="A354" s="155" t="s">
        <v>1911</v>
      </c>
      <c r="B354" s="155">
        <v>12071.0</v>
      </c>
      <c r="C354" s="178">
        <v>0.5625</v>
      </c>
      <c r="D354" s="161" t="s">
        <v>1912</v>
      </c>
      <c r="E354" s="179">
        <v>21599.0</v>
      </c>
      <c r="F354" s="180">
        <v>44545.0</v>
      </c>
      <c r="G354" s="155" t="s">
        <v>122</v>
      </c>
      <c r="H354" s="155" t="s">
        <v>92</v>
      </c>
      <c r="I354" s="155" t="s">
        <v>101</v>
      </c>
      <c r="J354" s="155" t="s">
        <v>147</v>
      </c>
      <c r="K354" s="155"/>
      <c r="L354" s="155" t="s">
        <v>90</v>
      </c>
      <c r="M354" s="155"/>
      <c r="N354" s="155"/>
      <c r="O354" s="155"/>
      <c r="P354" s="155" t="str">
        <f t="shared" si="7"/>
        <v/>
      </c>
      <c r="Q354" s="155" t="str">
        <f t="shared" si="8"/>
        <v/>
      </c>
    </row>
    <row r="355">
      <c r="A355" s="155" t="s">
        <v>1913</v>
      </c>
      <c r="B355" s="155">
        <v>17168.0</v>
      </c>
      <c r="C355" s="178">
        <v>0.5625</v>
      </c>
      <c r="D355" s="161" t="s">
        <v>986</v>
      </c>
      <c r="E355" s="179">
        <v>27344.0</v>
      </c>
      <c r="F355" s="180">
        <v>44545.0</v>
      </c>
      <c r="G355" s="155" t="s">
        <v>96</v>
      </c>
      <c r="H355" s="155" t="s">
        <v>87</v>
      </c>
      <c r="I355" s="155" t="s">
        <v>97</v>
      </c>
      <c r="J355" s="155" t="s">
        <v>242</v>
      </c>
      <c r="K355" s="155"/>
      <c r="L355" s="155" t="s">
        <v>90</v>
      </c>
      <c r="M355" s="155"/>
      <c r="N355" s="155"/>
      <c r="O355" s="155"/>
      <c r="P355" s="155" t="str">
        <f t="shared" si="7"/>
        <v/>
      </c>
      <c r="Q355" s="155" t="str">
        <f t="shared" si="8"/>
        <v/>
      </c>
    </row>
    <row r="356">
      <c r="A356" s="155" t="s">
        <v>1914</v>
      </c>
      <c r="B356" s="155">
        <v>15369.0</v>
      </c>
      <c r="C356" s="178">
        <v>0.5625</v>
      </c>
      <c r="D356" s="161" t="s">
        <v>1915</v>
      </c>
      <c r="E356" s="179">
        <v>20429.0</v>
      </c>
      <c r="F356" s="180">
        <v>44545.0</v>
      </c>
      <c r="G356" s="155" t="s">
        <v>86</v>
      </c>
      <c r="H356" s="155" t="s">
        <v>87</v>
      </c>
      <c r="I356" s="155" t="s">
        <v>97</v>
      </c>
      <c r="J356" s="155" t="s">
        <v>1916</v>
      </c>
      <c r="K356" s="155"/>
      <c r="L356" s="155" t="s">
        <v>90</v>
      </c>
      <c r="M356" s="155"/>
      <c r="N356" s="155"/>
      <c r="O356" s="155"/>
      <c r="P356" s="155" t="str">
        <f t="shared" si="7"/>
        <v/>
      </c>
      <c r="Q356" s="155" t="str">
        <f t="shared" si="8"/>
        <v/>
      </c>
    </row>
    <row r="357">
      <c r="A357" s="155" t="s">
        <v>1917</v>
      </c>
      <c r="B357" s="155">
        <v>11268.0</v>
      </c>
      <c r="C357" s="178">
        <v>0.5625</v>
      </c>
      <c r="D357" s="161" t="s">
        <v>1918</v>
      </c>
      <c r="E357" s="179">
        <v>14436.0</v>
      </c>
      <c r="F357" s="180">
        <v>44545.0</v>
      </c>
      <c r="G357" s="155" t="s">
        <v>86</v>
      </c>
      <c r="H357" s="155" t="s">
        <v>87</v>
      </c>
      <c r="I357" s="155" t="s">
        <v>88</v>
      </c>
      <c r="J357" s="155" t="s">
        <v>89</v>
      </c>
      <c r="K357" s="155"/>
      <c r="L357" s="155" t="s">
        <v>90</v>
      </c>
      <c r="M357" s="155"/>
      <c r="N357" s="155"/>
      <c r="O357" s="155"/>
      <c r="P357" s="155" t="str">
        <f t="shared" si="7"/>
        <v/>
      </c>
      <c r="Q357" s="155" t="str">
        <f t="shared" si="8"/>
        <v/>
      </c>
    </row>
    <row r="358">
      <c r="A358" s="155" t="s">
        <v>1919</v>
      </c>
      <c r="B358" s="155">
        <v>13863.0</v>
      </c>
      <c r="C358" s="178">
        <v>0.5729166666666666</v>
      </c>
      <c r="D358" s="161" t="s">
        <v>260</v>
      </c>
      <c r="E358" s="179">
        <v>29842.0</v>
      </c>
      <c r="F358" s="180">
        <v>44545.0</v>
      </c>
      <c r="G358" s="155" t="s">
        <v>86</v>
      </c>
      <c r="H358" s="155" t="s">
        <v>87</v>
      </c>
      <c r="I358" s="155" t="s">
        <v>97</v>
      </c>
      <c r="J358" s="155" t="s">
        <v>218</v>
      </c>
      <c r="K358" s="155"/>
      <c r="L358" s="155" t="s">
        <v>90</v>
      </c>
      <c r="M358" s="155"/>
      <c r="N358" s="155"/>
      <c r="O358" s="155"/>
      <c r="P358" s="155" t="str">
        <f t="shared" si="7"/>
        <v/>
      </c>
      <c r="Q358" s="155" t="str">
        <f t="shared" si="8"/>
        <v/>
      </c>
    </row>
    <row r="359">
      <c r="A359" s="155" t="s">
        <v>1920</v>
      </c>
      <c r="B359" s="155">
        <v>12253.0</v>
      </c>
      <c r="C359" s="178">
        <v>0.5833333333333334</v>
      </c>
      <c r="D359" s="161" t="s">
        <v>1921</v>
      </c>
      <c r="E359" s="179">
        <v>28903.0</v>
      </c>
      <c r="F359" s="180">
        <v>44545.0</v>
      </c>
      <c r="G359" s="155" t="s">
        <v>86</v>
      </c>
      <c r="H359" s="155" t="s">
        <v>92</v>
      </c>
      <c r="I359" s="155" t="s">
        <v>93</v>
      </c>
      <c r="J359" s="155" t="s">
        <v>137</v>
      </c>
      <c r="K359" s="155"/>
      <c r="L359" s="155" t="s">
        <v>90</v>
      </c>
      <c r="M359" s="155"/>
      <c r="N359" s="155"/>
      <c r="O359" s="155"/>
      <c r="P359" s="155" t="str">
        <f t="shared" si="7"/>
        <v/>
      </c>
      <c r="Q359" s="155" t="str">
        <f t="shared" si="8"/>
        <v/>
      </c>
    </row>
    <row r="360">
      <c r="A360" s="155" t="s">
        <v>1922</v>
      </c>
      <c r="B360" s="155">
        <v>14985.0</v>
      </c>
      <c r="C360" s="178">
        <v>0.5833333333333334</v>
      </c>
      <c r="D360" s="161" t="s">
        <v>1143</v>
      </c>
      <c r="E360" s="179">
        <v>25658.0</v>
      </c>
      <c r="F360" s="180">
        <v>44545.0</v>
      </c>
      <c r="G360" s="155" t="s">
        <v>122</v>
      </c>
      <c r="H360" s="155" t="s">
        <v>92</v>
      </c>
      <c r="I360" s="155" t="s">
        <v>93</v>
      </c>
      <c r="J360" s="155" t="s">
        <v>117</v>
      </c>
      <c r="K360" s="155"/>
      <c r="L360" s="155" t="s">
        <v>90</v>
      </c>
      <c r="M360" s="155"/>
      <c r="N360" s="155"/>
      <c r="O360" s="155"/>
      <c r="P360" s="155" t="str">
        <f t="shared" si="7"/>
        <v/>
      </c>
      <c r="Q360" s="155" t="str">
        <f t="shared" si="8"/>
        <v/>
      </c>
    </row>
    <row r="361">
      <c r="A361" s="155" t="s">
        <v>1923</v>
      </c>
      <c r="B361" s="155">
        <v>11870.0</v>
      </c>
      <c r="C361" s="178">
        <v>0.59375</v>
      </c>
      <c r="D361" s="161" t="s">
        <v>1924</v>
      </c>
      <c r="E361" s="179">
        <v>22904.0</v>
      </c>
      <c r="F361" s="180">
        <v>44545.0</v>
      </c>
      <c r="G361" s="155" t="s">
        <v>122</v>
      </c>
      <c r="H361" s="155" t="s">
        <v>92</v>
      </c>
      <c r="I361" s="155" t="s">
        <v>93</v>
      </c>
      <c r="J361" s="155" t="s">
        <v>174</v>
      </c>
      <c r="K361" s="155"/>
      <c r="L361" s="155" t="s">
        <v>90</v>
      </c>
      <c r="M361" s="155"/>
      <c r="N361" s="155"/>
      <c r="O361" s="155"/>
      <c r="P361" s="155" t="str">
        <f t="shared" si="7"/>
        <v/>
      </c>
      <c r="Q361" s="155" t="str">
        <f t="shared" si="8"/>
        <v/>
      </c>
    </row>
    <row r="362">
      <c r="A362" s="155" t="s">
        <v>1925</v>
      </c>
      <c r="B362" s="155">
        <v>17589.0</v>
      </c>
      <c r="C362" s="178">
        <v>0.59375</v>
      </c>
      <c r="D362" s="161" t="s">
        <v>1926</v>
      </c>
      <c r="E362" s="179">
        <v>24271.0</v>
      </c>
      <c r="F362" s="180">
        <v>44545.0</v>
      </c>
      <c r="G362" s="155" t="s">
        <v>96</v>
      </c>
      <c r="H362" s="155" t="s">
        <v>87</v>
      </c>
      <c r="I362" s="155" t="s">
        <v>97</v>
      </c>
      <c r="J362" s="155" t="s">
        <v>154</v>
      </c>
      <c r="K362" s="155"/>
      <c r="L362" s="155" t="s">
        <v>90</v>
      </c>
      <c r="M362" s="155"/>
      <c r="N362" s="155"/>
      <c r="O362" s="155"/>
      <c r="P362" s="155" t="str">
        <f t="shared" si="7"/>
        <v/>
      </c>
      <c r="Q362" s="155" t="str">
        <f t="shared" si="8"/>
        <v/>
      </c>
    </row>
    <row r="363">
      <c r="A363" s="155" t="s">
        <v>1927</v>
      </c>
      <c r="B363" s="155">
        <v>16576.0</v>
      </c>
      <c r="C363" s="178">
        <v>0.6041666666666666</v>
      </c>
      <c r="D363" s="161" t="s">
        <v>1928</v>
      </c>
      <c r="E363" s="179">
        <v>17982.0</v>
      </c>
      <c r="F363" s="180">
        <v>44545.0</v>
      </c>
      <c r="G363" s="155" t="s">
        <v>86</v>
      </c>
      <c r="H363" s="155" t="s">
        <v>92</v>
      </c>
      <c r="I363" s="155" t="s">
        <v>101</v>
      </c>
      <c r="J363" s="155" t="s">
        <v>89</v>
      </c>
      <c r="K363" s="155"/>
      <c r="L363" s="155" t="s">
        <v>90</v>
      </c>
      <c r="M363" s="155"/>
      <c r="N363" s="155"/>
      <c r="O363" s="155"/>
      <c r="P363" s="155" t="str">
        <f t="shared" si="7"/>
        <v/>
      </c>
      <c r="Q363" s="155" t="str">
        <f t="shared" si="8"/>
        <v/>
      </c>
    </row>
    <row r="364">
      <c r="A364" s="155" t="s">
        <v>1929</v>
      </c>
      <c r="B364" s="155">
        <v>13641.0</v>
      </c>
      <c r="C364" s="178">
        <v>0.625</v>
      </c>
      <c r="D364" s="161" t="s">
        <v>608</v>
      </c>
      <c r="E364" s="179">
        <v>29118.0</v>
      </c>
      <c r="F364" s="180">
        <v>44545.0</v>
      </c>
      <c r="G364" s="155" t="s">
        <v>86</v>
      </c>
      <c r="H364" s="155" t="s">
        <v>92</v>
      </c>
      <c r="I364" s="155" t="s">
        <v>93</v>
      </c>
      <c r="J364" s="155" t="s">
        <v>147</v>
      </c>
      <c r="K364" s="155"/>
      <c r="L364" s="155" t="s">
        <v>90</v>
      </c>
      <c r="M364" s="155"/>
      <c r="N364" s="155"/>
      <c r="O364" s="155"/>
      <c r="P364" s="155" t="str">
        <f t="shared" si="7"/>
        <v/>
      </c>
      <c r="Q364" s="155" t="str">
        <f t="shared" si="8"/>
        <v/>
      </c>
    </row>
    <row r="365">
      <c r="A365" s="155" t="s">
        <v>1930</v>
      </c>
      <c r="B365" s="155">
        <v>9707.0</v>
      </c>
      <c r="C365" s="178">
        <v>0.625</v>
      </c>
      <c r="D365" s="161" t="s">
        <v>1931</v>
      </c>
      <c r="E365" s="179">
        <v>29373.0</v>
      </c>
      <c r="F365" s="180">
        <v>44545.0</v>
      </c>
      <c r="G365" s="155" t="s">
        <v>86</v>
      </c>
      <c r="H365" s="155" t="s">
        <v>92</v>
      </c>
      <c r="I365" s="155" t="s">
        <v>93</v>
      </c>
      <c r="J365" s="155" t="s">
        <v>117</v>
      </c>
      <c r="K365" s="155"/>
      <c r="L365" s="155" t="s">
        <v>90</v>
      </c>
      <c r="M365" s="155"/>
      <c r="N365" s="155"/>
      <c r="O365" s="155"/>
      <c r="P365" s="155" t="str">
        <f t="shared" si="7"/>
        <v/>
      </c>
      <c r="Q365" s="155" t="str">
        <f t="shared" si="8"/>
        <v/>
      </c>
    </row>
    <row r="366">
      <c r="A366" s="155" t="s">
        <v>1932</v>
      </c>
      <c r="B366" s="155">
        <v>13081.0</v>
      </c>
      <c r="C366" s="178">
        <v>0.375</v>
      </c>
      <c r="D366" s="161" t="s">
        <v>1933</v>
      </c>
      <c r="E366" s="179">
        <v>22303.0</v>
      </c>
      <c r="F366" s="180">
        <v>44553.0</v>
      </c>
      <c r="G366" s="155" t="s">
        <v>86</v>
      </c>
      <c r="H366" s="155" t="s">
        <v>92</v>
      </c>
      <c r="I366" s="155" t="s">
        <v>93</v>
      </c>
      <c r="J366" s="155" t="s">
        <v>154</v>
      </c>
      <c r="K366" s="155"/>
      <c r="L366" s="155" t="s">
        <v>90</v>
      </c>
      <c r="M366" s="155"/>
      <c r="N366" s="155"/>
      <c r="O366" s="155"/>
      <c r="P366" s="155" t="str">
        <f t="shared" si="7"/>
        <v/>
      </c>
      <c r="Q366" s="155" t="str">
        <f t="shared" si="8"/>
        <v/>
      </c>
    </row>
    <row r="367">
      <c r="A367" s="155" t="s">
        <v>1934</v>
      </c>
      <c r="B367" s="155">
        <v>14113.0</v>
      </c>
      <c r="C367" s="178">
        <v>0.625</v>
      </c>
      <c r="D367" s="161" t="s">
        <v>1935</v>
      </c>
      <c r="E367" s="179">
        <v>21851.0</v>
      </c>
      <c r="F367" s="180">
        <v>44545.0</v>
      </c>
      <c r="G367" s="155" t="s">
        <v>122</v>
      </c>
      <c r="H367" s="155" t="s">
        <v>87</v>
      </c>
      <c r="I367" s="155" t="s">
        <v>97</v>
      </c>
      <c r="J367" s="155" t="s">
        <v>1916</v>
      </c>
      <c r="K367" s="155"/>
      <c r="L367" s="155" t="s">
        <v>90</v>
      </c>
      <c r="M367" s="155"/>
      <c r="N367" s="155"/>
      <c r="O367" s="155"/>
      <c r="P367" s="155" t="str">
        <f t="shared" si="7"/>
        <v/>
      </c>
      <c r="Q367" s="155" t="str">
        <f t="shared" si="8"/>
        <v/>
      </c>
    </row>
    <row r="368">
      <c r="A368" s="155" t="s">
        <v>1936</v>
      </c>
      <c r="B368" s="155">
        <v>15485.0</v>
      </c>
      <c r="C368" s="178">
        <v>0.34375</v>
      </c>
      <c r="D368" s="161" t="s">
        <v>1937</v>
      </c>
      <c r="E368" s="179">
        <v>22499.0</v>
      </c>
      <c r="F368" s="180">
        <v>44546.0</v>
      </c>
      <c r="G368" s="155" t="s">
        <v>86</v>
      </c>
      <c r="H368" s="155" t="s">
        <v>87</v>
      </c>
      <c r="I368" s="155" t="s">
        <v>97</v>
      </c>
      <c r="J368" s="155" t="s">
        <v>186</v>
      </c>
      <c r="K368" s="155"/>
      <c r="L368" s="155" t="s">
        <v>90</v>
      </c>
      <c r="M368" s="161"/>
      <c r="N368" s="155"/>
      <c r="O368" s="155"/>
      <c r="P368" s="155" t="str">
        <f t="shared" si="7"/>
        <v/>
      </c>
      <c r="Q368" s="155" t="str">
        <f t="shared" si="8"/>
        <v/>
      </c>
    </row>
    <row r="369">
      <c r="A369" s="155" t="s">
        <v>1938</v>
      </c>
      <c r="B369" s="155">
        <v>9897.0</v>
      </c>
      <c r="C369" s="178">
        <v>0.34375</v>
      </c>
      <c r="D369" s="161" t="s">
        <v>1939</v>
      </c>
      <c r="E369" s="179">
        <v>20744.0</v>
      </c>
      <c r="F369" s="180">
        <v>44546.0</v>
      </c>
      <c r="G369" s="155" t="s">
        <v>86</v>
      </c>
      <c r="H369" s="155" t="s">
        <v>92</v>
      </c>
      <c r="I369" s="155" t="s">
        <v>93</v>
      </c>
      <c r="J369" s="155" t="s">
        <v>186</v>
      </c>
      <c r="K369" s="155"/>
      <c r="L369" s="155" t="s">
        <v>90</v>
      </c>
      <c r="M369" s="155"/>
      <c r="N369" s="155"/>
      <c r="O369" s="155"/>
      <c r="P369" s="155" t="str">
        <f t="shared" si="7"/>
        <v/>
      </c>
      <c r="Q369" s="155" t="str">
        <f t="shared" si="8"/>
        <v/>
      </c>
    </row>
    <row r="370">
      <c r="A370" s="155" t="s">
        <v>1940</v>
      </c>
      <c r="B370" s="155">
        <v>15425.0</v>
      </c>
      <c r="C370" s="178">
        <v>0.3541666666666667</v>
      </c>
      <c r="D370" s="161" t="s">
        <v>1941</v>
      </c>
      <c r="E370" s="179">
        <v>31223.0</v>
      </c>
      <c r="F370" s="180">
        <v>44546.0</v>
      </c>
      <c r="G370" s="155" t="s">
        <v>86</v>
      </c>
      <c r="H370" s="155" t="s">
        <v>87</v>
      </c>
      <c r="I370" s="155" t="s">
        <v>101</v>
      </c>
      <c r="J370" s="155" t="s">
        <v>145</v>
      </c>
      <c r="K370" s="155"/>
      <c r="L370" s="155" t="s">
        <v>90</v>
      </c>
      <c r="M370" s="161"/>
      <c r="N370" s="155"/>
      <c r="O370" s="155"/>
      <c r="P370" s="155" t="str">
        <f t="shared" si="7"/>
        <v/>
      </c>
      <c r="Q370" s="155" t="str">
        <f t="shared" si="8"/>
        <v/>
      </c>
    </row>
    <row r="371">
      <c r="A371" s="155" t="s">
        <v>1942</v>
      </c>
      <c r="B371" s="155">
        <v>13053.0</v>
      </c>
      <c r="C371" s="178">
        <v>0.3541666666666667</v>
      </c>
      <c r="D371" s="161" t="s">
        <v>207</v>
      </c>
      <c r="E371" s="179">
        <v>31604.0</v>
      </c>
      <c r="F371" s="180">
        <v>44546.0</v>
      </c>
      <c r="G371" s="155" t="s">
        <v>122</v>
      </c>
      <c r="H371" s="155" t="s">
        <v>92</v>
      </c>
      <c r="I371" s="155" t="s">
        <v>93</v>
      </c>
      <c r="J371" s="155" t="s">
        <v>98</v>
      </c>
      <c r="K371" s="155"/>
      <c r="L371" s="155" t="s">
        <v>90</v>
      </c>
      <c r="M371" s="155"/>
      <c r="N371" s="155"/>
      <c r="O371" s="155"/>
      <c r="P371" s="155" t="str">
        <f t="shared" si="7"/>
        <v/>
      </c>
      <c r="Q371" s="155" t="str">
        <f t="shared" si="8"/>
        <v/>
      </c>
    </row>
    <row r="372">
      <c r="A372" s="155" t="s">
        <v>1943</v>
      </c>
      <c r="B372" s="155">
        <v>9830.0</v>
      </c>
      <c r="C372" s="178">
        <v>0.3541666666666667</v>
      </c>
      <c r="D372" s="161" t="s">
        <v>1944</v>
      </c>
      <c r="E372" s="179">
        <v>24008.0</v>
      </c>
      <c r="F372" s="180">
        <v>44546.0</v>
      </c>
      <c r="G372" s="155" t="s">
        <v>122</v>
      </c>
      <c r="H372" s="155" t="s">
        <v>92</v>
      </c>
      <c r="I372" s="155" t="s">
        <v>93</v>
      </c>
      <c r="J372" s="155" t="s">
        <v>189</v>
      </c>
      <c r="K372" s="155"/>
      <c r="L372" s="155" t="s">
        <v>90</v>
      </c>
      <c r="M372" s="161"/>
      <c r="N372" s="155"/>
      <c r="O372" s="155"/>
      <c r="P372" s="155" t="str">
        <f t="shared" si="7"/>
        <v/>
      </c>
      <c r="Q372" s="155" t="str">
        <f t="shared" si="8"/>
        <v/>
      </c>
    </row>
    <row r="373">
      <c r="A373" s="155" t="s">
        <v>1945</v>
      </c>
      <c r="B373" s="155">
        <v>14095.0</v>
      </c>
      <c r="C373" s="178">
        <v>0.375</v>
      </c>
      <c r="D373" s="161" t="s">
        <v>603</v>
      </c>
      <c r="E373" s="179">
        <v>22965.0</v>
      </c>
      <c r="F373" s="180">
        <v>44546.0</v>
      </c>
      <c r="G373" s="155" t="s">
        <v>86</v>
      </c>
      <c r="H373" s="155" t="s">
        <v>92</v>
      </c>
      <c r="I373" s="155" t="s">
        <v>101</v>
      </c>
      <c r="J373" s="155" t="s">
        <v>98</v>
      </c>
      <c r="K373" s="155"/>
      <c r="L373" s="155" t="s">
        <v>90</v>
      </c>
      <c r="M373" s="155"/>
      <c r="N373" s="155"/>
      <c r="O373" s="155"/>
      <c r="P373" s="155" t="str">
        <f t="shared" si="7"/>
        <v/>
      </c>
      <c r="Q373" s="155" t="str">
        <f t="shared" si="8"/>
        <v/>
      </c>
    </row>
    <row r="374">
      <c r="A374" s="155" t="s">
        <v>1946</v>
      </c>
      <c r="B374" s="155">
        <v>9493.0</v>
      </c>
      <c r="C374" s="178">
        <v>0.375</v>
      </c>
      <c r="D374" s="161" t="s">
        <v>494</v>
      </c>
      <c r="E374" s="179">
        <v>20636.0</v>
      </c>
      <c r="F374" s="180">
        <v>44546.0</v>
      </c>
      <c r="G374" s="155" t="s">
        <v>122</v>
      </c>
      <c r="H374" s="155" t="s">
        <v>92</v>
      </c>
      <c r="I374" s="155" t="s">
        <v>93</v>
      </c>
      <c r="J374" s="155" t="s">
        <v>147</v>
      </c>
      <c r="K374" s="155"/>
      <c r="L374" s="155" t="s">
        <v>90</v>
      </c>
      <c r="M374" s="161"/>
      <c r="N374" s="155"/>
      <c r="O374" s="155"/>
      <c r="P374" s="155" t="str">
        <f t="shared" si="7"/>
        <v/>
      </c>
      <c r="Q374" s="155" t="str">
        <f t="shared" si="8"/>
        <v/>
      </c>
    </row>
    <row r="375">
      <c r="A375" s="155" t="s">
        <v>1947</v>
      </c>
      <c r="B375" s="155">
        <v>12567.0</v>
      </c>
      <c r="C375" s="178">
        <v>0.375</v>
      </c>
      <c r="D375" s="161" t="s">
        <v>1948</v>
      </c>
      <c r="E375" s="179">
        <v>21873.0</v>
      </c>
      <c r="F375" s="180">
        <v>44546.0</v>
      </c>
      <c r="G375" s="155" t="s">
        <v>122</v>
      </c>
      <c r="H375" s="155" t="s">
        <v>92</v>
      </c>
      <c r="I375" s="155" t="s">
        <v>93</v>
      </c>
      <c r="J375" s="155" t="s">
        <v>189</v>
      </c>
      <c r="K375" s="155"/>
      <c r="L375" s="155" t="s">
        <v>90</v>
      </c>
      <c r="M375" s="161"/>
      <c r="N375" s="155"/>
      <c r="O375" s="155"/>
      <c r="P375" s="155" t="str">
        <f t="shared" si="7"/>
        <v/>
      </c>
      <c r="Q375" s="155" t="str">
        <f t="shared" si="8"/>
        <v/>
      </c>
    </row>
    <row r="376">
      <c r="A376" s="155" t="s">
        <v>1949</v>
      </c>
      <c r="B376" s="155">
        <v>16635.0</v>
      </c>
      <c r="C376" s="178">
        <v>0.3854166666666667</v>
      </c>
      <c r="D376" s="161" t="s">
        <v>1950</v>
      </c>
      <c r="E376" s="179">
        <v>19895.0</v>
      </c>
      <c r="F376" s="180">
        <v>44546.0</v>
      </c>
      <c r="G376" s="155" t="s">
        <v>122</v>
      </c>
      <c r="H376" s="155" t="s">
        <v>87</v>
      </c>
      <c r="I376" s="155" t="s">
        <v>97</v>
      </c>
      <c r="J376" s="155" t="s">
        <v>221</v>
      </c>
      <c r="K376" s="155"/>
      <c r="L376" s="155" t="s">
        <v>90</v>
      </c>
      <c r="M376" s="155"/>
      <c r="N376" s="155"/>
      <c r="O376" s="155"/>
      <c r="P376" s="155" t="str">
        <f t="shared" si="7"/>
        <v/>
      </c>
      <c r="Q376" s="155" t="str">
        <f t="shared" si="8"/>
        <v/>
      </c>
    </row>
    <row r="377">
      <c r="A377" s="155" t="s">
        <v>1951</v>
      </c>
      <c r="B377" s="155">
        <v>16488.0</v>
      </c>
      <c r="C377" s="178">
        <v>0.3854166666666667</v>
      </c>
      <c r="D377" s="161" t="s">
        <v>1952</v>
      </c>
      <c r="E377" s="179">
        <v>22921.0</v>
      </c>
      <c r="F377" s="180">
        <v>44546.0</v>
      </c>
      <c r="G377" s="155" t="s">
        <v>86</v>
      </c>
      <c r="H377" s="155" t="s">
        <v>92</v>
      </c>
      <c r="I377" s="155" t="s">
        <v>93</v>
      </c>
      <c r="J377" s="155" t="s">
        <v>117</v>
      </c>
      <c r="K377" s="155"/>
      <c r="L377" s="155" t="s">
        <v>90</v>
      </c>
      <c r="M377" s="161"/>
      <c r="N377" s="155"/>
      <c r="O377" s="155"/>
      <c r="P377" s="155" t="str">
        <f t="shared" si="7"/>
        <v/>
      </c>
      <c r="Q377" s="155" t="str">
        <f t="shared" si="8"/>
        <v/>
      </c>
    </row>
    <row r="378">
      <c r="A378" s="155" t="s">
        <v>1953</v>
      </c>
      <c r="B378" s="155">
        <v>17009.0</v>
      </c>
      <c r="C378" s="178">
        <v>0.3958333333333333</v>
      </c>
      <c r="D378" s="161" t="s">
        <v>1954</v>
      </c>
      <c r="E378" s="179">
        <v>20910.0</v>
      </c>
      <c r="F378" s="180">
        <v>44546.0</v>
      </c>
      <c r="G378" s="155" t="s">
        <v>122</v>
      </c>
      <c r="H378" s="155" t="s">
        <v>87</v>
      </c>
      <c r="I378" s="155" t="s">
        <v>97</v>
      </c>
      <c r="J378" s="155" t="s">
        <v>358</v>
      </c>
      <c r="K378" s="155"/>
      <c r="L378" s="155" t="s">
        <v>90</v>
      </c>
      <c r="M378" s="155"/>
      <c r="N378" s="155"/>
      <c r="O378" s="155"/>
      <c r="P378" s="155" t="str">
        <f t="shared" si="7"/>
        <v/>
      </c>
      <c r="Q378" s="155" t="str">
        <f t="shared" si="8"/>
        <v/>
      </c>
    </row>
    <row r="379">
      <c r="A379" s="155" t="s">
        <v>1955</v>
      </c>
      <c r="B379" s="155">
        <v>13937.0</v>
      </c>
      <c r="C379" s="178">
        <v>0.3958333333333333</v>
      </c>
      <c r="D379" s="161" t="s">
        <v>837</v>
      </c>
      <c r="E379" s="179">
        <v>33308.0</v>
      </c>
      <c r="F379" s="180">
        <v>44546.0</v>
      </c>
      <c r="G379" s="155" t="s">
        <v>122</v>
      </c>
      <c r="H379" s="155" t="s">
        <v>92</v>
      </c>
      <c r="I379" s="155" t="s">
        <v>101</v>
      </c>
      <c r="J379" s="155" t="s">
        <v>262</v>
      </c>
      <c r="K379" s="155"/>
      <c r="L379" s="155" t="s">
        <v>90</v>
      </c>
      <c r="M379" s="161"/>
      <c r="N379" s="155"/>
      <c r="O379" s="155"/>
      <c r="P379" s="155" t="str">
        <f t="shared" si="7"/>
        <v/>
      </c>
      <c r="Q379" s="155" t="str">
        <f t="shared" si="8"/>
        <v/>
      </c>
    </row>
    <row r="380">
      <c r="A380" s="155" t="s">
        <v>1956</v>
      </c>
      <c r="B380" s="155">
        <v>12204.0</v>
      </c>
      <c r="C380" s="178">
        <v>0.40625</v>
      </c>
      <c r="D380" s="161" t="s">
        <v>1957</v>
      </c>
      <c r="E380" s="179">
        <v>28608.0</v>
      </c>
      <c r="F380" s="180">
        <v>44546.0</v>
      </c>
      <c r="G380" s="155" t="s">
        <v>86</v>
      </c>
      <c r="H380" s="155" t="s">
        <v>87</v>
      </c>
      <c r="I380" s="155" t="s">
        <v>97</v>
      </c>
      <c r="J380" s="155" t="s">
        <v>98</v>
      </c>
      <c r="K380" s="155"/>
      <c r="L380" s="155" t="s">
        <v>90</v>
      </c>
      <c r="M380" s="161"/>
      <c r="N380" s="155"/>
      <c r="O380" s="155"/>
      <c r="P380" s="155" t="str">
        <f t="shared" si="7"/>
        <v/>
      </c>
      <c r="Q380" s="155" t="str">
        <f t="shared" si="8"/>
        <v/>
      </c>
    </row>
    <row r="381">
      <c r="A381" s="155" t="s">
        <v>1958</v>
      </c>
      <c r="B381" s="155">
        <v>15466.0</v>
      </c>
      <c r="C381" s="178">
        <v>0.40625</v>
      </c>
      <c r="D381" s="161" t="s">
        <v>1959</v>
      </c>
      <c r="E381" s="179">
        <v>15405.0</v>
      </c>
      <c r="F381" s="180">
        <v>44546.0</v>
      </c>
      <c r="G381" s="155" t="s">
        <v>122</v>
      </c>
      <c r="H381" s="155" t="s">
        <v>87</v>
      </c>
      <c r="I381" s="155" t="s">
        <v>88</v>
      </c>
      <c r="J381" s="155" t="s">
        <v>89</v>
      </c>
      <c r="K381" s="155"/>
      <c r="L381" s="155" t="s">
        <v>90</v>
      </c>
      <c r="M381" s="155"/>
      <c r="N381" s="155"/>
      <c r="O381" s="155"/>
      <c r="P381" s="155" t="str">
        <f t="shared" si="7"/>
        <v/>
      </c>
      <c r="Q381" s="155" t="str">
        <f t="shared" si="8"/>
        <v/>
      </c>
    </row>
    <row r="382">
      <c r="A382" s="155" t="s">
        <v>1960</v>
      </c>
      <c r="B382" s="155">
        <v>11933.0</v>
      </c>
      <c r="C382" s="178">
        <v>0.5416666666666666</v>
      </c>
      <c r="D382" s="161" t="s">
        <v>707</v>
      </c>
      <c r="E382" s="179">
        <v>26960.0</v>
      </c>
      <c r="F382" s="180">
        <v>44557.0</v>
      </c>
      <c r="G382" s="155" t="s">
        <v>86</v>
      </c>
      <c r="H382" s="155" t="s">
        <v>92</v>
      </c>
      <c r="I382" s="155" t="s">
        <v>101</v>
      </c>
      <c r="J382" s="155" t="s">
        <v>137</v>
      </c>
      <c r="K382" s="155"/>
      <c r="L382" s="155" t="s">
        <v>90</v>
      </c>
      <c r="M382" s="155"/>
      <c r="N382" s="155"/>
      <c r="O382" s="155"/>
      <c r="P382" s="155" t="str">
        <f t="shared" si="7"/>
        <v/>
      </c>
      <c r="Q382" s="155" t="str">
        <f t="shared" si="8"/>
        <v/>
      </c>
    </row>
    <row r="383">
      <c r="A383" s="155" t="s">
        <v>1961</v>
      </c>
      <c r="B383" s="155">
        <v>14187.0</v>
      </c>
      <c r="C383" s="178">
        <v>0.4166666666666667</v>
      </c>
      <c r="D383" s="161" t="s">
        <v>1962</v>
      </c>
      <c r="E383" s="179">
        <v>29547.0</v>
      </c>
      <c r="F383" s="180">
        <v>44546.0</v>
      </c>
      <c r="G383" s="155" t="s">
        <v>86</v>
      </c>
      <c r="H383" s="155" t="s">
        <v>87</v>
      </c>
      <c r="I383" s="155" t="s">
        <v>97</v>
      </c>
      <c r="J383" s="155" t="s">
        <v>192</v>
      </c>
      <c r="K383" s="155"/>
      <c r="L383" s="155" t="s">
        <v>90</v>
      </c>
      <c r="M383" s="161"/>
      <c r="N383" s="155"/>
      <c r="O383" s="155"/>
      <c r="P383" s="155" t="str">
        <f t="shared" si="7"/>
        <v/>
      </c>
      <c r="Q383" s="155" t="str">
        <f t="shared" si="8"/>
        <v/>
      </c>
    </row>
    <row r="384">
      <c r="A384" s="155" t="s">
        <v>1963</v>
      </c>
      <c r="B384" s="155">
        <v>9259.0</v>
      </c>
      <c r="C384" s="178">
        <v>0.4270833333333333</v>
      </c>
      <c r="D384" s="161" t="s">
        <v>1964</v>
      </c>
      <c r="E384" s="179">
        <v>23278.0</v>
      </c>
      <c r="F384" s="180">
        <v>44546.0</v>
      </c>
      <c r="G384" s="155" t="s">
        <v>86</v>
      </c>
      <c r="H384" s="155" t="s">
        <v>87</v>
      </c>
      <c r="I384" s="155" t="s">
        <v>97</v>
      </c>
      <c r="J384" s="155" t="s">
        <v>174</v>
      </c>
      <c r="K384" s="155"/>
      <c r="L384" s="155" t="s">
        <v>90</v>
      </c>
      <c r="M384" s="161"/>
      <c r="N384" s="155"/>
      <c r="O384" s="155"/>
      <c r="P384" s="155" t="str">
        <f t="shared" si="7"/>
        <v/>
      </c>
      <c r="Q384" s="155" t="str">
        <f t="shared" si="8"/>
        <v/>
      </c>
    </row>
    <row r="385">
      <c r="A385" s="155" t="s">
        <v>1965</v>
      </c>
      <c r="B385" s="155">
        <v>9286.0</v>
      </c>
      <c r="C385" s="178">
        <v>0.4270833333333333</v>
      </c>
      <c r="D385" s="161" t="s">
        <v>263</v>
      </c>
      <c r="E385" s="179">
        <v>14829.0</v>
      </c>
      <c r="F385" s="180">
        <v>44546.0</v>
      </c>
      <c r="G385" s="155" t="s">
        <v>122</v>
      </c>
      <c r="H385" s="155" t="s">
        <v>87</v>
      </c>
      <c r="I385" s="155" t="s">
        <v>88</v>
      </c>
      <c r="J385" s="155" t="s">
        <v>89</v>
      </c>
      <c r="K385" s="155"/>
      <c r="L385" s="155" t="s">
        <v>90</v>
      </c>
      <c r="M385" s="161"/>
      <c r="N385" s="155"/>
      <c r="O385" s="155"/>
      <c r="P385" s="155" t="str">
        <f t="shared" si="7"/>
        <v/>
      </c>
      <c r="Q385" s="155" t="str">
        <f t="shared" si="8"/>
        <v/>
      </c>
    </row>
    <row r="386">
      <c r="A386" s="155" t="s">
        <v>1966</v>
      </c>
      <c r="B386" s="155">
        <v>14174.0</v>
      </c>
      <c r="C386" s="178">
        <v>0.4375</v>
      </c>
      <c r="D386" s="161" t="s">
        <v>1967</v>
      </c>
      <c r="E386" s="179">
        <v>20551.0</v>
      </c>
      <c r="F386" s="180">
        <v>44546.0</v>
      </c>
      <c r="G386" s="155" t="s">
        <v>86</v>
      </c>
      <c r="H386" s="155" t="s">
        <v>92</v>
      </c>
      <c r="I386" s="155" t="s">
        <v>93</v>
      </c>
      <c r="J386" s="155" t="s">
        <v>98</v>
      </c>
      <c r="K386" s="155"/>
      <c r="L386" s="155" t="s">
        <v>90</v>
      </c>
      <c r="M386" s="155"/>
      <c r="N386" s="155"/>
      <c r="O386" s="155"/>
      <c r="P386" s="155" t="str">
        <f t="shared" si="7"/>
        <v/>
      </c>
      <c r="Q386" s="155" t="str">
        <f t="shared" si="8"/>
        <v/>
      </c>
    </row>
    <row r="387">
      <c r="A387" s="155" t="s">
        <v>1968</v>
      </c>
      <c r="B387" s="155">
        <v>10395.0</v>
      </c>
      <c r="C387" s="178">
        <v>0.4583333333333333</v>
      </c>
      <c r="D387" s="161" t="s">
        <v>1235</v>
      </c>
      <c r="E387" s="179">
        <v>16600.0</v>
      </c>
      <c r="F387" s="180">
        <v>44546.0</v>
      </c>
      <c r="G387" s="155" t="s">
        <v>122</v>
      </c>
      <c r="H387" s="155" t="s">
        <v>87</v>
      </c>
      <c r="I387" s="155" t="s">
        <v>97</v>
      </c>
      <c r="J387" s="155" t="s">
        <v>186</v>
      </c>
      <c r="K387" s="155"/>
      <c r="L387" s="155" t="s">
        <v>90</v>
      </c>
      <c r="M387" s="161"/>
      <c r="N387" s="155"/>
      <c r="O387" s="155"/>
      <c r="P387" s="155" t="str">
        <f t="shared" si="7"/>
        <v/>
      </c>
      <c r="Q387" s="155" t="str">
        <f t="shared" si="8"/>
        <v/>
      </c>
    </row>
    <row r="388">
      <c r="A388" s="155" t="s">
        <v>1969</v>
      </c>
      <c r="B388" s="155">
        <v>9976.0</v>
      </c>
      <c r="C388" s="178">
        <v>0.4583333333333333</v>
      </c>
      <c r="D388" s="161" t="s">
        <v>985</v>
      </c>
      <c r="E388" s="179">
        <v>19321.0</v>
      </c>
      <c r="F388" s="180">
        <v>44546.0</v>
      </c>
      <c r="G388" s="155" t="s">
        <v>122</v>
      </c>
      <c r="H388" s="155" t="s">
        <v>87</v>
      </c>
      <c r="I388" s="155" t="s">
        <v>88</v>
      </c>
      <c r="J388" s="155" t="s">
        <v>89</v>
      </c>
      <c r="K388" s="155"/>
      <c r="L388" s="155" t="s">
        <v>90</v>
      </c>
      <c r="M388" s="155"/>
      <c r="N388" s="155"/>
      <c r="O388" s="155"/>
      <c r="P388" s="155" t="str">
        <f t="shared" si="7"/>
        <v/>
      </c>
      <c r="Q388" s="155" t="str">
        <f t="shared" si="8"/>
        <v/>
      </c>
    </row>
    <row r="389">
      <c r="A389" s="155" t="s">
        <v>1970</v>
      </c>
      <c r="B389" s="155">
        <v>10702.0</v>
      </c>
      <c r="C389" s="178">
        <v>0.4583333333333333</v>
      </c>
      <c r="D389" s="161" t="s">
        <v>660</v>
      </c>
      <c r="E389" s="179">
        <v>18579.0</v>
      </c>
      <c r="F389" s="180">
        <v>44546.0</v>
      </c>
      <c r="G389" s="155" t="s">
        <v>86</v>
      </c>
      <c r="H389" s="155" t="s">
        <v>92</v>
      </c>
      <c r="I389" s="155" t="s">
        <v>101</v>
      </c>
      <c r="J389" s="155" t="s">
        <v>147</v>
      </c>
      <c r="K389" s="155"/>
      <c r="L389" s="155" t="s">
        <v>90</v>
      </c>
      <c r="M389" s="155"/>
      <c r="N389" s="155"/>
      <c r="O389" s="155"/>
      <c r="P389" s="155" t="str">
        <f t="shared" si="7"/>
        <v/>
      </c>
      <c r="Q389" s="155" t="str">
        <f t="shared" si="8"/>
        <v/>
      </c>
    </row>
    <row r="390">
      <c r="A390" s="155" t="s">
        <v>1971</v>
      </c>
      <c r="B390" s="155">
        <v>9945.0</v>
      </c>
      <c r="C390" s="178">
        <v>0.4583333333333333</v>
      </c>
      <c r="D390" s="161" t="s">
        <v>809</v>
      </c>
      <c r="E390" s="179">
        <v>21443.0</v>
      </c>
      <c r="F390" s="180">
        <v>44546.0</v>
      </c>
      <c r="G390" s="155" t="s">
        <v>86</v>
      </c>
      <c r="H390" s="155" t="s">
        <v>92</v>
      </c>
      <c r="I390" s="155" t="s">
        <v>93</v>
      </c>
      <c r="J390" s="155" t="s">
        <v>147</v>
      </c>
      <c r="K390" s="155"/>
      <c r="L390" s="155" t="s">
        <v>90</v>
      </c>
      <c r="M390" s="155"/>
      <c r="N390" s="155"/>
      <c r="O390" s="155"/>
      <c r="P390" s="155" t="str">
        <f t="shared" si="7"/>
        <v/>
      </c>
      <c r="Q390" s="155" t="str">
        <f t="shared" si="8"/>
        <v/>
      </c>
    </row>
    <row r="391">
      <c r="A391" s="155" t="s">
        <v>1972</v>
      </c>
      <c r="B391" s="155">
        <v>11281.0</v>
      </c>
      <c r="C391" s="178">
        <v>0.4895833333333333</v>
      </c>
      <c r="D391" s="161" t="s">
        <v>1973</v>
      </c>
      <c r="E391" s="179">
        <v>25767.0</v>
      </c>
      <c r="F391" s="180">
        <v>44546.0</v>
      </c>
      <c r="G391" s="155" t="s">
        <v>86</v>
      </c>
      <c r="H391" s="155" t="s">
        <v>87</v>
      </c>
      <c r="I391" s="155" t="s">
        <v>97</v>
      </c>
      <c r="J391" s="155" t="s">
        <v>189</v>
      </c>
      <c r="K391" s="155"/>
      <c r="L391" s="155" t="s">
        <v>90</v>
      </c>
      <c r="M391" s="155"/>
      <c r="N391" s="155"/>
      <c r="O391" s="155"/>
      <c r="P391" s="155" t="str">
        <f t="shared" si="7"/>
        <v/>
      </c>
      <c r="Q391" s="155" t="str">
        <f t="shared" si="8"/>
        <v/>
      </c>
    </row>
    <row r="392">
      <c r="A392" s="155" t="s">
        <v>1974</v>
      </c>
      <c r="B392" s="155">
        <v>17704.0</v>
      </c>
      <c r="C392" s="178">
        <v>0.5416666666666666</v>
      </c>
      <c r="D392" s="161" t="s">
        <v>382</v>
      </c>
      <c r="E392" s="179">
        <v>26847.0</v>
      </c>
      <c r="F392" s="180">
        <v>44546.0</v>
      </c>
      <c r="G392" s="155" t="s">
        <v>96</v>
      </c>
      <c r="H392" s="155" t="s">
        <v>87</v>
      </c>
      <c r="I392" s="155" t="s">
        <v>88</v>
      </c>
      <c r="J392" s="155" t="s">
        <v>89</v>
      </c>
      <c r="K392" s="155"/>
      <c r="L392" s="155" t="s">
        <v>90</v>
      </c>
      <c r="M392" s="155"/>
      <c r="N392" s="155"/>
      <c r="O392" s="155"/>
      <c r="P392" s="155" t="str">
        <f t="shared" si="7"/>
        <v/>
      </c>
      <c r="Q392" s="155" t="str">
        <f t="shared" si="8"/>
        <v/>
      </c>
    </row>
    <row r="393">
      <c r="A393" s="155" t="s">
        <v>1975</v>
      </c>
      <c r="B393" s="155">
        <v>14411.0</v>
      </c>
      <c r="C393" s="178">
        <v>0.5416666666666666</v>
      </c>
      <c r="D393" s="161" t="s">
        <v>1976</v>
      </c>
      <c r="E393" s="179">
        <v>20328.0</v>
      </c>
      <c r="F393" s="180">
        <v>44546.0</v>
      </c>
      <c r="G393" s="155" t="s">
        <v>86</v>
      </c>
      <c r="H393" s="155" t="s">
        <v>92</v>
      </c>
      <c r="I393" s="155" t="s">
        <v>88</v>
      </c>
      <c r="J393" s="155" t="s">
        <v>89</v>
      </c>
      <c r="K393" s="155"/>
      <c r="L393" s="155" t="s">
        <v>90</v>
      </c>
      <c r="M393" s="161"/>
      <c r="N393" s="155"/>
      <c r="O393" s="155"/>
      <c r="P393" s="155" t="str">
        <f t="shared" si="7"/>
        <v/>
      </c>
      <c r="Q393" s="155" t="str">
        <f t="shared" si="8"/>
        <v/>
      </c>
    </row>
    <row r="394">
      <c r="A394" s="155" t="s">
        <v>1977</v>
      </c>
      <c r="B394" s="155">
        <v>12675.0</v>
      </c>
      <c r="C394" s="178">
        <v>0.5416666666666666</v>
      </c>
      <c r="D394" s="161" t="s">
        <v>1978</v>
      </c>
      <c r="E394" s="179">
        <v>19718.0</v>
      </c>
      <c r="F394" s="180">
        <v>44546.0</v>
      </c>
      <c r="G394" s="155" t="s">
        <v>86</v>
      </c>
      <c r="H394" s="155" t="s">
        <v>92</v>
      </c>
      <c r="I394" s="155" t="s">
        <v>93</v>
      </c>
      <c r="J394" s="155" t="s">
        <v>89</v>
      </c>
      <c r="K394" s="155"/>
      <c r="L394" s="155" t="s">
        <v>90</v>
      </c>
      <c r="M394" s="161"/>
      <c r="N394" s="155"/>
      <c r="O394" s="155"/>
      <c r="P394" s="155" t="str">
        <f t="shared" si="7"/>
        <v/>
      </c>
      <c r="Q394" s="155" t="str">
        <f t="shared" si="8"/>
        <v/>
      </c>
    </row>
    <row r="395">
      <c r="A395" s="155" t="s">
        <v>1979</v>
      </c>
      <c r="B395" s="155">
        <v>15887.0</v>
      </c>
      <c r="C395" s="178">
        <v>0.5625</v>
      </c>
      <c r="D395" s="161" t="s">
        <v>1980</v>
      </c>
      <c r="E395" s="179">
        <v>27207.0</v>
      </c>
      <c r="F395" s="180">
        <v>44546.0</v>
      </c>
      <c r="G395" s="155" t="s">
        <v>100</v>
      </c>
      <c r="H395" s="155" t="s">
        <v>87</v>
      </c>
      <c r="I395" s="155" t="s">
        <v>97</v>
      </c>
      <c r="J395" s="155" t="s">
        <v>106</v>
      </c>
      <c r="K395" s="155" t="str">
        <f>VLOOKUP(A395, IHVERIFIER!A:O,15,0)</f>
        <v>#REF!</v>
      </c>
      <c r="L395" s="155" t="s">
        <v>253</v>
      </c>
      <c r="M395" s="155"/>
      <c r="N395" s="155"/>
      <c r="O395" s="182"/>
      <c r="P395" s="182"/>
      <c r="Q395" s="182"/>
    </row>
    <row r="396">
      <c r="A396" s="155" t="s">
        <v>1981</v>
      </c>
      <c r="B396" s="155">
        <v>9210.0</v>
      </c>
      <c r="C396" s="178">
        <v>0.5625</v>
      </c>
      <c r="D396" s="161" t="s">
        <v>925</v>
      </c>
      <c r="E396" s="179">
        <v>9983.0</v>
      </c>
      <c r="F396" s="180">
        <v>44546.0</v>
      </c>
      <c r="G396" s="155" t="s">
        <v>86</v>
      </c>
      <c r="H396" s="155" t="s">
        <v>87</v>
      </c>
      <c r="I396" s="155" t="s">
        <v>88</v>
      </c>
      <c r="J396" s="155" t="s">
        <v>89</v>
      </c>
      <c r="K396" s="155"/>
      <c r="L396" s="155" t="s">
        <v>90</v>
      </c>
      <c r="M396" s="155"/>
      <c r="N396" s="155"/>
      <c r="O396" s="155"/>
      <c r="P396" s="155" t="str">
        <f t="shared" ref="P396:P399" si="9">if(COUNTIF(A:A,A396)&gt;1,"R","")</f>
        <v/>
      </c>
      <c r="Q396" s="155" t="str">
        <f t="shared" ref="Q396:Q399" si="10">if(countif(B:B,B396)&gt;1, "R", "")</f>
        <v/>
      </c>
    </row>
    <row r="397">
      <c r="A397" s="155" t="s">
        <v>1982</v>
      </c>
      <c r="B397" s="155">
        <v>16349.0</v>
      </c>
      <c r="C397" s="178">
        <v>0.5625</v>
      </c>
      <c r="D397" s="161" t="s">
        <v>907</v>
      </c>
      <c r="E397" s="179">
        <v>13922.0</v>
      </c>
      <c r="F397" s="180">
        <v>44546.0</v>
      </c>
      <c r="G397" s="155" t="s">
        <v>86</v>
      </c>
      <c r="H397" s="155" t="s">
        <v>92</v>
      </c>
      <c r="I397" s="155" t="s">
        <v>101</v>
      </c>
      <c r="J397" s="155" t="s">
        <v>94</v>
      </c>
      <c r="K397" s="155"/>
      <c r="L397" s="155" t="s">
        <v>90</v>
      </c>
      <c r="M397" s="155"/>
      <c r="N397" s="155"/>
      <c r="O397" s="155"/>
      <c r="P397" s="155" t="str">
        <f t="shared" si="9"/>
        <v/>
      </c>
      <c r="Q397" s="155" t="str">
        <f t="shared" si="10"/>
        <v/>
      </c>
    </row>
    <row r="398">
      <c r="A398" s="155" t="s">
        <v>1983</v>
      </c>
      <c r="B398" s="155">
        <v>10338.0</v>
      </c>
      <c r="C398" s="178">
        <v>0.5729166666666666</v>
      </c>
      <c r="D398" s="161" t="s">
        <v>520</v>
      </c>
      <c r="E398" s="179">
        <v>34388.0</v>
      </c>
      <c r="F398" s="180">
        <v>44546.0</v>
      </c>
      <c r="G398" s="155" t="s">
        <v>86</v>
      </c>
      <c r="H398" s="155" t="s">
        <v>87</v>
      </c>
      <c r="I398" s="155" t="s">
        <v>97</v>
      </c>
      <c r="J398" s="155" t="s">
        <v>179</v>
      </c>
      <c r="K398" s="155"/>
      <c r="L398" s="155" t="s">
        <v>90</v>
      </c>
      <c r="M398" s="155"/>
      <c r="N398" s="155"/>
      <c r="O398" s="155"/>
      <c r="P398" s="155" t="str">
        <f t="shared" si="9"/>
        <v/>
      </c>
      <c r="Q398" s="155" t="str">
        <f t="shared" si="10"/>
        <v/>
      </c>
    </row>
    <row r="399">
      <c r="A399" s="155" t="s">
        <v>1984</v>
      </c>
      <c r="B399" s="155">
        <v>10330.0</v>
      </c>
      <c r="C399" s="178">
        <v>0.5833333333333334</v>
      </c>
      <c r="D399" s="161" t="s">
        <v>997</v>
      </c>
      <c r="E399" s="179">
        <v>23562.0</v>
      </c>
      <c r="F399" s="180">
        <v>44546.0</v>
      </c>
      <c r="G399" s="155" t="s">
        <v>86</v>
      </c>
      <c r="H399" s="155" t="s">
        <v>92</v>
      </c>
      <c r="I399" s="155" t="s">
        <v>93</v>
      </c>
      <c r="J399" s="155" t="s">
        <v>98</v>
      </c>
      <c r="K399" s="155"/>
      <c r="L399" s="155" t="s">
        <v>90</v>
      </c>
      <c r="M399" s="155"/>
      <c r="N399" s="155"/>
      <c r="O399" s="155"/>
      <c r="P399" s="155" t="str">
        <f t="shared" si="9"/>
        <v/>
      </c>
      <c r="Q399" s="155" t="str">
        <f t="shared" si="10"/>
        <v/>
      </c>
    </row>
    <row r="400">
      <c r="A400" s="155" t="s">
        <v>1985</v>
      </c>
      <c r="B400" s="155">
        <v>10030.0</v>
      </c>
      <c r="C400" s="178">
        <v>0.59375</v>
      </c>
      <c r="D400" s="161" t="s">
        <v>1002</v>
      </c>
      <c r="E400" s="179">
        <v>28740.0</v>
      </c>
      <c r="F400" s="180">
        <v>44546.0</v>
      </c>
      <c r="G400" s="155" t="s">
        <v>112</v>
      </c>
      <c r="H400" s="155" t="s">
        <v>87</v>
      </c>
      <c r="I400" s="155" t="s">
        <v>97</v>
      </c>
      <c r="J400" s="155" t="s">
        <v>199</v>
      </c>
      <c r="K400" s="155" t="str">
        <f>VLOOKUP(A400, IHVERIFIER!A:O,15,0)</f>
        <v>#REF!</v>
      </c>
      <c r="L400" s="155" t="s">
        <v>253</v>
      </c>
      <c r="M400" s="155"/>
      <c r="N400" s="155"/>
      <c r="O400" s="182"/>
      <c r="P400" s="182"/>
      <c r="Q400" s="182"/>
    </row>
    <row r="401">
      <c r="A401" s="155" t="s">
        <v>1986</v>
      </c>
      <c r="B401" s="155">
        <v>17707.0</v>
      </c>
      <c r="C401" s="178">
        <v>0.59375</v>
      </c>
      <c r="D401" s="161" t="s">
        <v>1987</v>
      </c>
      <c r="E401" s="179">
        <v>16095.0</v>
      </c>
      <c r="F401" s="180">
        <v>44546.0</v>
      </c>
      <c r="G401" s="155" t="s">
        <v>96</v>
      </c>
      <c r="H401" s="155" t="s">
        <v>87</v>
      </c>
      <c r="I401" s="155" t="s">
        <v>88</v>
      </c>
      <c r="J401" s="155" t="s">
        <v>89</v>
      </c>
      <c r="K401" s="155"/>
      <c r="L401" s="155" t="s">
        <v>90</v>
      </c>
      <c r="M401" s="161"/>
      <c r="N401" s="155"/>
      <c r="O401" s="155"/>
      <c r="P401" s="155" t="str">
        <f t="shared" ref="P401:P407" si="11">if(COUNTIF(A:A,A401)&gt;1,"R","")</f>
        <v/>
      </c>
      <c r="Q401" s="155" t="str">
        <f t="shared" ref="Q401:Q407" si="12">if(countif(B:B,B401)&gt;1, "R", "")</f>
        <v/>
      </c>
    </row>
    <row r="402">
      <c r="A402" s="155" t="s">
        <v>1988</v>
      </c>
      <c r="B402" s="155">
        <v>15689.0</v>
      </c>
      <c r="C402" s="178">
        <v>0.6041666666666666</v>
      </c>
      <c r="D402" s="161" t="s">
        <v>1989</v>
      </c>
      <c r="E402" s="179">
        <v>25981.0</v>
      </c>
      <c r="F402" s="180">
        <v>44546.0</v>
      </c>
      <c r="G402" s="155" t="s">
        <v>86</v>
      </c>
      <c r="H402" s="155" t="s">
        <v>92</v>
      </c>
      <c r="I402" s="155" t="s">
        <v>101</v>
      </c>
      <c r="J402" s="155" t="s">
        <v>179</v>
      </c>
      <c r="K402" s="155"/>
      <c r="L402" s="155" t="s">
        <v>90</v>
      </c>
      <c r="M402" s="161"/>
      <c r="N402" s="155"/>
      <c r="O402" s="155"/>
      <c r="P402" s="155" t="str">
        <f t="shared" si="11"/>
        <v/>
      </c>
      <c r="Q402" s="155" t="str">
        <f t="shared" si="12"/>
        <v/>
      </c>
    </row>
    <row r="403">
      <c r="A403" s="155" t="s">
        <v>1990</v>
      </c>
      <c r="B403" s="155">
        <v>15879.0</v>
      </c>
      <c r="C403" s="178">
        <v>0.6041666666666666</v>
      </c>
      <c r="D403" s="161" t="s">
        <v>589</v>
      </c>
      <c r="E403" s="179">
        <v>28372.0</v>
      </c>
      <c r="F403" s="180">
        <v>44546.0</v>
      </c>
      <c r="G403" s="155" t="s">
        <v>122</v>
      </c>
      <c r="H403" s="155" t="s">
        <v>92</v>
      </c>
      <c r="I403" s="155" t="s">
        <v>101</v>
      </c>
      <c r="J403" s="155" t="s">
        <v>147</v>
      </c>
      <c r="K403" s="155"/>
      <c r="L403" s="155" t="s">
        <v>90</v>
      </c>
      <c r="M403" s="155"/>
      <c r="N403" s="155"/>
      <c r="O403" s="155"/>
      <c r="P403" s="155" t="str">
        <f t="shared" si="11"/>
        <v/>
      </c>
      <c r="Q403" s="155" t="str">
        <f t="shared" si="12"/>
        <v/>
      </c>
    </row>
    <row r="404">
      <c r="A404" s="155" t="s">
        <v>1991</v>
      </c>
      <c r="B404" s="155">
        <v>14691.0</v>
      </c>
      <c r="C404" s="178">
        <v>0.6041666666666666</v>
      </c>
      <c r="D404" s="161" t="s">
        <v>655</v>
      </c>
      <c r="E404" s="179">
        <v>18045.0</v>
      </c>
      <c r="F404" s="180">
        <v>44546.0</v>
      </c>
      <c r="G404" s="155" t="s">
        <v>122</v>
      </c>
      <c r="H404" s="155" t="s">
        <v>92</v>
      </c>
      <c r="I404" s="155" t="s">
        <v>93</v>
      </c>
      <c r="J404" s="155" t="s">
        <v>89</v>
      </c>
      <c r="K404" s="155"/>
      <c r="L404" s="155" t="s">
        <v>90</v>
      </c>
      <c r="M404" s="161"/>
      <c r="N404" s="155"/>
      <c r="O404" s="155"/>
      <c r="P404" s="155" t="str">
        <f t="shared" si="11"/>
        <v/>
      </c>
      <c r="Q404" s="155" t="str">
        <f t="shared" si="12"/>
        <v/>
      </c>
    </row>
    <row r="405">
      <c r="A405" s="155" t="s">
        <v>1992</v>
      </c>
      <c r="B405" s="155">
        <v>9143.0</v>
      </c>
      <c r="C405" s="178">
        <v>0.6145833333333334</v>
      </c>
      <c r="D405" s="161" t="s">
        <v>1993</v>
      </c>
      <c r="E405" s="179">
        <v>12955.0</v>
      </c>
      <c r="F405" s="180">
        <v>44546.0</v>
      </c>
      <c r="G405" s="155" t="s">
        <v>86</v>
      </c>
      <c r="H405" s="155" t="s">
        <v>87</v>
      </c>
      <c r="I405" s="155" t="s">
        <v>97</v>
      </c>
      <c r="J405" s="155" t="s">
        <v>164</v>
      </c>
      <c r="K405" s="155"/>
      <c r="L405" s="155" t="s">
        <v>90</v>
      </c>
      <c r="M405" s="161"/>
      <c r="N405" s="155"/>
      <c r="O405" s="155"/>
      <c r="P405" s="155" t="str">
        <f t="shared" si="11"/>
        <v/>
      </c>
      <c r="Q405" s="155" t="str">
        <f t="shared" si="12"/>
        <v/>
      </c>
    </row>
    <row r="406">
      <c r="A406" s="155" t="s">
        <v>1994</v>
      </c>
      <c r="B406" s="155">
        <v>17722.0</v>
      </c>
      <c r="C406" s="178">
        <v>0.6145833333333334</v>
      </c>
      <c r="D406" s="161" t="s">
        <v>1995</v>
      </c>
      <c r="E406" s="179">
        <v>18162.0</v>
      </c>
      <c r="F406" s="180">
        <v>44546.0</v>
      </c>
      <c r="G406" s="155" t="s">
        <v>96</v>
      </c>
      <c r="H406" s="155" t="s">
        <v>87</v>
      </c>
      <c r="I406" s="155" t="s">
        <v>88</v>
      </c>
      <c r="J406" s="155" t="s">
        <v>89</v>
      </c>
      <c r="K406" s="155"/>
      <c r="L406" s="155" t="s">
        <v>90</v>
      </c>
      <c r="M406" s="161"/>
      <c r="N406" s="155"/>
      <c r="O406" s="155"/>
      <c r="P406" s="155" t="str">
        <f t="shared" si="11"/>
        <v/>
      </c>
      <c r="Q406" s="155" t="str">
        <f t="shared" si="12"/>
        <v/>
      </c>
    </row>
    <row r="407">
      <c r="A407" s="155" t="s">
        <v>1996</v>
      </c>
      <c r="B407" s="155">
        <v>9214.0</v>
      </c>
      <c r="C407" s="178">
        <v>0.6145833333333334</v>
      </c>
      <c r="D407" s="161" t="s">
        <v>642</v>
      </c>
      <c r="E407" s="179">
        <v>20158.0</v>
      </c>
      <c r="F407" s="180">
        <v>44546.0</v>
      </c>
      <c r="G407" s="155" t="s">
        <v>86</v>
      </c>
      <c r="H407" s="155" t="s">
        <v>92</v>
      </c>
      <c r="I407" s="155" t="s">
        <v>101</v>
      </c>
      <c r="J407" s="155" t="s">
        <v>94</v>
      </c>
      <c r="K407" s="155"/>
      <c r="L407" s="155" t="s">
        <v>90</v>
      </c>
      <c r="M407" s="161"/>
      <c r="N407" s="155"/>
      <c r="O407" s="155"/>
      <c r="P407" s="155" t="str">
        <f t="shared" si="11"/>
        <v/>
      </c>
      <c r="Q407" s="155" t="str">
        <f t="shared" si="12"/>
        <v/>
      </c>
    </row>
    <row r="408">
      <c r="A408" s="155" t="s">
        <v>1997</v>
      </c>
      <c r="B408" s="155">
        <v>10188.0</v>
      </c>
      <c r="C408" s="178">
        <v>0.625</v>
      </c>
      <c r="D408" s="161" t="s">
        <v>1998</v>
      </c>
      <c r="E408" s="179">
        <v>25964.0</v>
      </c>
      <c r="F408" s="180">
        <v>44546.0</v>
      </c>
      <c r="G408" s="155" t="s">
        <v>100</v>
      </c>
      <c r="H408" s="155" t="s">
        <v>87</v>
      </c>
      <c r="I408" s="155" t="s">
        <v>97</v>
      </c>
      <c r="J408" s="155" t="s">
        <v>197</v>
      </c>
      <c r="K408" s="155" t="str">
        <f>VLOOKUP(A408, IHVERIFIER!A:O,15,0)</f>
        <v>#REF!</v>
      </c>
      <c r="L408" s="155" t="s">
        <v>253</v>
      </c>
      <c r="M408" s="155"/>
      <c r="N408" s="155"/>
      <c r="O408" s="182"/>
      <c r="P408" s="182"/>
      <c r="Q408" s="182"/>
    </row>
    <row r="409">
      <c r="A409" s="155" t="s">
        <v>1999</v>
      </c>
      <c r="B409" s="155">
        <v>12512.0</v>
      </c>
      <c r="C409" s="178">
        <v>0.625</v>
      </c>
      <c r="D409" s="161" t="s">
        <v>2000</v>
      </c>
      <c r="E409" s="179">
        <v>28787.0</v>
      </c>
      <c r="F409" s="180">
        <v>44546.0</v>
      </c>
      <c r="G409" s="155" t="s">
        <v>86</v>
      </c>
      <c r="H409" s="155" t="s">
        <v>92</v>
      </c>
      <c r="I409" s="155" t="s">
        <v>101</v>
      </c>
      <c r="J409" s="155" t="s">
        <v>174</v>
      </c>
      <c r="K409" s="155"/>
      <c r="L409" s="155" t="s">
        <v>90</v>
      </c>
      <c r="M409" s="184"/>
      <c r="N409" s="155"/>
      <c r="O409" s="155"/>
      <c r="P409" s="155" t="str">
        <f t="shared" ref="P409:P435" si="13">if(COUNTIF(A:A,A409)&gt;1,"R","")</f>
        <v/>
      </c>
      <c r="Q409" s="155" t="str">
        <f t="shared" ref="Q409:Q435" si="14">if(countif(B:B,B409)&gt;1, "R", "")</f>
        <v/>
      </c>
    </row>
    <row r="410">
      <c r="A410" s="155" t="s">
        <v>2001</v>
      </c>
      <c r="B410" s="155">
        <v>15803.0</v>
      </c>
      <c r="C410" s="178">
        <v>0.6458333333333334</v>
      </c>
      <c r="D410" s="161" t="s">
        <v>576</v>
      </c>
      <c r="E410" s="179">
        <v>23681.0</v>
      </c>
      <c r="F410" s="180">
        <v>44546.0</v>
      </c>
      <c r="G410" s="155" t="s">
        <v>122</v>
      </c>
      <c r="H410" s="155" t="s">
        <v>92</v>
      </c>
      <c r="I410" s="155" t="s">
        <v>101</v>
      </c>
      <c r="J410" s="155" t="s">
        <v>577</v>
      </c>
      <c r="K410" s="155"/>
      <c r="L410" s="155" t="s">
        <v>90</v>
      </c>
      <c r="M410" s="161"/>
      <c r="N410" s="155"/>
      <c r="O410" s="155"/>
      <c r="P410" s="155" t="str">
        <f t="shared" si="13"/>
        <v/>
      </c>
      <c r="Q410" s="155" t="str">
        <f t="shared" si="14"/>
        <v/>
      </c>
    </row>
    <row r="411">
      <c r="A411" s="155" t="s">
        <v>2002</v>
      </c>
      <c r="B411" s="155">
        <v>15620.0</v>
      </c>
      <c r="C411" s="178">
        <v>0.6458333333333334</v>
      </c>
      <c r="D411" s="161" t="s">
        <v>897</v>
      </c>
      <c r="E411" s="179">
        <v>19311.0</v>
      </c>
      <c r="F411" s="180">
        <v>44546.0</v>
      </c>
      <c r="G411" s="155" t="s">
        <v>86</v>
      </c>
      <c r="H411" s="155" t="s">
        <v>92</v>
      </c>
      <c r="I411" s="155" t="s">
        <v>93</v>
      </c>
      <c r="J411" s="155" t="s">
        <v>89</v>
      </c>
      <c r="K411" s="155"/>
      <c r="L411" s="155" t="s">
        <v>90</v>
      </c>
      <c r="M411" s="155"/>
      <c r="N411" s="155"/>
      <c r="O411" s="155"/>
      <c r="P411" s="155" t="str">
        <f t="shared" si="13"/>
        <v/>
      </c>
      <c r="Q411" s="155" t="str">
        <f t="shared" si="14"/>
        <v/>
      </c>
    </row>
    <row r="412">
      <c r="A412" s="155" t="s">
        <v>2003</v>
      </c>
      <c r="B412" s="155">
        <v>12862.0</v>
      </c>
      <c r="C412" s="178">
        <v>0.3333333333333333</v>
      </c>
      <c r="D412" s="161" t="s">
        <v>2004</v>
      </c>
      <c r="E412" s="179">
        <v>23750.0</v>
      </c>
      <c r="F412" s="180">
        <v>44547.0</v>
      </c>
      <c r="G412" s="155" t="s">
        <v>86</v>
      </c>
      <c r="H412" s="155" t="s">
        <v>92</v>
      </c>
      <c r="I412" s="155" t="s">
        <v>101</v>
      </c>
      <c r="J412" s="155" t="s">
        <v>174</v>
      </c>
      <c r="K412" s="155"/>
      <c r="L412" s="155" t="s">
        <v>90</v>
      </c>
      <c r="M412" s="155"/>
      <c r="N412" s="155"/>
      <c r="O412" s="155"/>
      <c r="P412" s="155" t="str">
        <f t="shared" si="13"/>
        <v/>
      </c>
      <c r="Q412" s="155" t="str">
        <f t="shared" si="14"/>
        <v/>
      </c>
    </row>
    <row r="413">
      <c r="A413" s="155" t="s">
        <v>2005</v>
      </c>
      <c r="B413" s="155">
        <v>11218.0</v>
      </c>
      <c r="C413" s="178">
        <v>0.3541666666666667</v>
      </c>
      <c r="D413" s="161" t="s">
        <v>2006</v>
      </c>
      <c r="E413" s="179">
        <v>20869.0</v>
      </c>
      <c r="F413" s="180">
        <v>44547.0</v>
      </c>
      <c r="G413" s="155" t="s">
        <v>86</v>
      </c>
      <c r="H413" s="155" t="s">
        <v>87</v>
      </c>
      <c r="I413" s="155" t="s">
        <v>88</v>
      </c>
      <c r="J413" s="155" t="s">
        <v>89</v>
      </c>
      <c r="K413" s="155"/>
      <c r="L413" s="155" t="s">
        <v>90</v>
      </c>
      <c r="M413" s="155"/>
      <c r="N413" s="155"/>
      <c r="O413" s="155"/>
      <c r="P413" s="155" t="str">
        <f t="shared" si="13"/>
        <v/>
      </c>
      <c r="Q413" s="155" t="str">
        <f t="shared" si="14"/>
        <v/>
      </c>
    </row>
    <row r="414">
      <c r="A414" s="155" t="s">
        <v>2007</v>
      </c>
      <c r="B414" s="155">
        <v>15906.0</v>
      </c>
      <c r="C414" s="178">
        <v>0.3645833333333333</v>
      </c>
      <c r="D414" s="161" t="s">
        <v>478</v>
      </c>
      <c r="E414" s="179">
        <v>19970.0</v>
      </c>
      <c r="F414" s="180">
        <v>44547.0</v>
      </c>
      <c r="G414" s="155" t="s">
        <v>122</v>
      </c>
      <c r="H414" s="155" t="s">
        <v>87</v>
      </c>
      <c r="I414" s="155" t="s">
        <v>97</v>
      </c>
      <c r="J414" s="155" t="s">
        <v>221</v>
      </c>
      <c r="K414" s="155"/>
      <c r="L414" s="155" t="s">
        <v>90</v>
      </c>
      <c r="M414" s="155"/>
      <c r="N414" s="155"/>
      <c r="O414" s="155"/>
      <c r="P414" s="155" t="str">
        <f t="shared" si="13"/>
        <v/>
      </c>
      <c r="Q414" s="155" t="str">
        <f t="shared" si="14"/>
        <v/>
      </c>
    </row>
    <row r="415">
      <c r="A415" s="155" t="s">
        <v>2008</v>
      </c>
      <c r="B415" s="155">
        <v>15335.0</v>
      </c>
      <c r="C415" s="178">
        <v>0.375</v>
      </c>
      <c r="D415" s="161" t="s">
        <v>512</v>
      </c>
      <c r="E415" s="179">
        <v>33029.0</v>
      </c>
      <c r="F415" s="180">
        <v>44547.0</v>
      </c>
      <c r="G415" s="155" t="s">
        <v>122</v>
      </c>
      <c r="H415" s="155" t="s">
        <v>92</v>
      </c>
      <c r="I415" s="155" t="s">
        <v>101</v>
      </c>
      <c r="J415" s="155" t="s">
        <v>98</v>
      </c>
      <c r="K415" s="155"/>
      <c r="L415" s="155" t="s">
        <v>90</v>
      </c>
      <c r="M415" s="155"/>
      <c r="N415" s="155"/>
      <c r="O415" s="155"/>
      <c r="P415" s="155" t="str">
        <f t="shared" si="13"/>
        <v/>
      </c>
      <c r="Q415" s="155" t="str">
        <f t="shared" si="14"/>
        <v/>
      </c>
    </row>
    <row r="416">
      <c r="A416" s="155" t="s">
        <v>2009</v>
      </c>
      <c r="B416" s="155">
        <v>12902.0</v>
      </c>
      <c r="C416" s="178">
        <v>0.375</v>
      </c>
      <c r="D416" s="161" t="s">
        <v>569</v>
      </c>
      <c r="E416" s="179">
        <v>22034.0</v>
      </c>
      <c r="F416" s="180">
        <v>44547.0</v>
      </c>
      <c r="G416" s="155" t="s">
        <v>122</v>
      </c>
      <c r="H416" s="155" t="s">
        <v>92</v>
      </c>
      <c r="I416" s="155" t="s">
        <v>101</v>
      </c>
      <c r="J416" s="155" t="s">
        <v>174</v>
      </c>
      <c r="K416" s="155"/>
      <c r="L416" s="155" t="s">
        <v>90</v>
      </c>
      <c r="M416" s="155"/>
      <c r="N416" s="155"/>
      <c r="O416" s="155"/>
      <c r="P416" s="155" t="str">
        <f t="shared" si="13"/>
        <v/>
      </c>
      <c r="Q416" s="155" t="str">
        <f t="shared" si="14"/>
        <v/>
      </c>
    </row>
    <row r="417">
      <c r="A417" s="155" t="s">
        <v>2010</v>
      </c>
      <c r="B417" s="155">
        <v>10604.0</v>
      </c>
      <c r="C417" s="178">
        <v>0.3854166666666667</v>
      </c>
      <c r="D417" s="161" t="s">
        <v>783</v>
      </c>
      <c r="E417" s="179">
        <v>30878.0</v>
      </c>
      <c r="F417" s="180">
        <v>44547.0</v>
      </c>
      <c r="G417" s="155" t="s">
        <v>122</v>
      </c>
      <c r="H417" s="155" t="s">
        <v>92</v>
      </c>
      <c r="I417" s="155" t="s">
        <v>101</v>
      </c>
      <c r="J417" s="155" t="s">
        <v>147</v>
      </c>
      <c r="K417" s="155"/>
      <c r="L417" s="155" t="s">
        <v>90</v>
      </c>
      <c r="M417" s="155"/>
      <c r="N417" s="155"/>
      <c r="O417" s="155"/>
      <c r="P417" s="155" t="str">
        <f t="shared" si="13"/>
        <v/>
      </c>
      <c r="Q417" s="155" t="str">
        <f t="shared" si="14"/>
        <v/>
      </c>
    </row>
    <row r="418">
      <c r="A418" s="155" t="s">
        <v>2011</v>
      </c>
      <c r="B418" s="155">
        <v>12088.0</v>
      </c>
      <c r="C418" s="178">
        <v>0.3958333333333333</v>
      </c>
      <c r="D418" s="161" t="s">
        <v>2012</v>
      </c>
      <c r="E418" s="179">
        <v>16056.0</v>
      </c>
      <c r="F418" s="180">
        <v>44547.0</v>
      </c>
      <c r="G418" s="155" t="s">
        <v>86</v>
      </c>
      <c r="H418" s="155" t="s">
        <v>92</v>
      </c>
      <c r="I418" s="155" t="s">
        <v>101</v>
      </c>
      <c r="J418" s="155" t="s">
        <v>308</v>
      </c>
      <c r="K418" s="155"/>
      <c r="L418" s="155" t="s">
        <v>90</v>
      </c>
      <c r="M418" s="155"/>
      <c r="N418" s="155"/>
      <c r="O418" s="155"/>
      <c r="P418" s="155" t="str">
        <f t="shared" si="13"/>
        <v/>
      </c>
      <c r="Q418" s="155" t="str">
        <f t="shared" si="14"/>
        <v/>
      </c>
    </row>
    <row r="419">
      <c r="A419" s="155" t="s">
        <v>2013</v>
      </c>
      <c r="B419" s="155">
        <v>15584.0</v>
      </c>
      <c r="C419" s="178">
        <v>0.3958333333333333</v>
      </c>
      <c r="D419" s="161" t="s">
        <v>2014</v>
      </c>
      <c r="E419" s="179">
        <v>25194.0</v>
      </c>
      <c r="F419" s="180">
        <v>44558.0</v>
      </c>
      <c r="G419" s="155" t="s">
        <v>86</v>
      </c>
      <c r="H419" s="155" t="s">
        <v>92</v>
      </c>
      <c r="I419" s="155" t="s">
        <v>93</v>
      </c>
      <c r="J419" s="155" t="s">
        <v>89</v>
      </c>
      <c r="K419" s="155"/>
      <c r="L419" s="155" t="s">
        <v>90</v>
      </c>
      <c r="M419" s="155"/>
      <c r="N419" s="155"/>
      <c r="O419" s="155"/>
      <c r="P419" s="155" t="str">
        <f t="shared" si="13"/>
        <v/>
      </c>
      <c r="Q419" s="155" t="str">
        <f t="shared" si="14"/>
        <v/>
      </c>
    </row>
    <row r="420">
      <c r="A420" s="155" t="s">
        <v>2015</v>
      </c>
      <c r="B420" s="155">
        <v>16335.0</v>
      </c>
      <c r="C420" s="178">
        <v>0.4166666666666667</v>
      </c>
      <c r="D420" s="161" t="s">
        <v>2016</v>
      </c>
      <c r="E420" s="179">
        <v>32209.0</v>
      </c>
      <c r="F420" s="180">
        <v>44547.0</v>
      </c>
      <c r="G420" s="155" t="s">
        <v>86</v>
      </c>
      <c r="H420" s="155" t="s">
        <v>92</v>
      </c>
      <c r="I420" s="155" t="s">
        <v>101</v>
      </c>
      <c r="J420" s="155" t="s">
        <v>189</v>
      </c>
      <c r="K420" s="155"/>
      <c r="L420" s="155" t="s">
        <v>90</v>
      </c>
      <c r="M420" s="155"/>
      <c r="N420" s="155"/>
      <c r="O420" s="155"/>
      <c r="P420" s="155" t="str">
        <f t="shared" si="13"/>
        <v/>
      </c>
      <c r="Q420" s="155" t="str">
        <f t="shared" si="14"/>
        <v/>
      </c>
    </row>
    <row r="421">
      <c r="A421" s="155" t="s">
        <v>2017</v>
      </c>
      <c r="B421" s="155">
        <v>11116.0</v>
      </c>
      <c r="C421" s="178">
        <v>0.4270833333333333</v>
      </c>
      <c r="D421" s="161" t="s">
        <v>910</v>
      </c>
      <c r="E421" s="179">
        <v>17610.0</v>
      </c>
      <c r="F421" s="180">
        <v>44547.0</v>
      </c>
      <c r="G421" s="155" t="s">
        <v>122</v>
      </c>
      <c r="H421" s="155" t="s">
        <v>87</v>
      </c>
      <c r="I421" s="155" t="s">
        <v>97</v>
      </c>
      <c r="J421" s="155" t="s">
        <v>89</v>
      </c>
      <c r="K421" s="155"/>
      <c r="L421" s="155" t="s">
        <v>90</v>
      </c>
      <c r="M421" s="155"/>
      <c r="N421" s="155"/>
      <c r="O421" s="155"/>
      <c r="P421" s="155" t="str">
        <f t="shared" si="13"/>
        <v/>
      </c>
      <c r="Q421" s="155" t="str">
        <f t="shared" si="14"/>
        <v/>
      </c>
    </row>
    <row r="422">
      <c r="A422" s="155" t="s">
        <v>2018</v>
      </c>
      <c r="B422" s="155">
        <v>9197.0</v>
      </c>
      <c r="C422" s="178">
        <v>0.4270833333333333</v>
      </c>
      <c r="D422" s="161" t="s">
        <v>2019</v>
      </c>
      <c r="E422" s="179">
        <v>17375.0</v>
      </c>
      <c r="F422" s="180">
        <v>44547.0</v>
      </c>
      <c r="G422" s="155" t="s">
        <v>86</v>
      </c>
      <c r="H422" s="155" t="s">
        <v>87</v>
      </c>
      <c r="I422" s="155" t="s">
        <v>88</v>
      </c>
      <c r="J422" s="155" t="s">
        <v>89</v>
      </c>
      <c r="K422" s="155"/>
      <c r="L422" s="155" t="s">
        <v>90</v>
      </c>
      <c r="M422" s="155"/>
      <c r="N422" s="155"/>
      <c r="O422" s="155"/>
      <c r="P422" s="155" t="str">
        <f t="shared" si="13"/>
        <v/>
      </c>
      <c r="Q422" s="155" t="str">
        <f t="shared" si="14"/>
        <v/>
      </c>
    </row>
    <row r="423">
      <c r="A423" s="155" t="s">
        <v>2020</v>
      </c>
      <c r="B423" s="155">
        <v>14585.0</v>
      </c>
      <c r="C423" s="178">
        <v>0.4375</v>
      </c>
      <c r="D423" s="161" t="s">
        <v>2021</v>
      </c>
      <c r="E423" s="179">
        <v>26705.0</v>
      </c>
      <c r="F423" s="180">
        <v>44547.0</v>
      </c>
      <c r="G423" s="155" t="s">
        <v>86</v>
      </c>
      <c r="H423" s="155" t="s">
        <v>87</v>
      </c>
      <c r="I423" s="155" t="s">
        <v>97</v>
      </c>
      <c r="J423" s="155" t="s">
        <v>98</v>
      </c>
      <c r="K423" s="155"/>
      <c r="L423" s="155" t="s">
        <v>90</v>
      </c>
      <c r="M423" s="155"/>
      <c r="N423" s="155"/>
      <c r="O423" s="155"/>
      <c r="P423" s="155" t="str">
        <f t="shared" si="13"/>
        <v/>
      </c>
      <c r="Q423" s="155" t="str">
        <f t="shared" si="14"/>
        <v/>
      </c>
    </row>
    <row r="424">
      <c r="A424" s="155" t="s">
        <v>2022</v>
      </c>
      <c r="B424" s="155">
        <v>11209.0</v>
      </c>
      <c r="C424" s="178">
        <v>0.4375</v>
      </c>
      <c r="D424" s="161" t="s">
        <v>734</v>
      </c>
      <c r="E424" s="179">
        <v>27406.0</v>
      </c>
      <c r="F424" s="180">
        <v>44547.0</v>
      </c>
      <c r="G424" s="155" t="s">
        <v>86</v>
      </c>
      <c r="H424" s="155" t="s">
        <v>92</v>
      </c>
      <c r="I424" s="155" t="s">
        <v>101</v>
      </c>
      <c r="J424" s="155" t="s">
        <v>127</v>
      </c>
      <c r="K424" s="155"/>
      <c r="L424" s="155" t="s">
        <v>90</v>
      </c>
      <c r="M424" s="155"/>
      <c r="N424" s="155"/>
      <c r="O424" s="155"/>
      <c r="P424" s="155" t="str">
        <f t="shared" si="13"/>
        <v/>
      </c>
      <c r="Q424" s="155" t="str">
        <f t="shared" si="14"/>
        <v/>
      </c>
    </row>
    <row r="425">
      <c r="A425" s="155" t="s">
        <v>2023</v>
      </c>
      <c r="B425" s="155">
        <v>16832.0</v>
      </c>
      <c r="C425" s="178">
        <v>0.4583333333333333</v>
      </c>
      <c r="D425" s="161" t="s">
        <v>2024</v>
      </c>
      <c r="E425" s="179">
        <v>25336.0</v>
      </c>
      <c r="F425" s="180">
        <v>44547.0</v>
      </c>
      <c r="G425" s="155" t="s">
        <v>122</v>
      </c>
      <c r="H425" s="155" t="s">
        <v>87</v>
      </c>
      <c r="I425" s="155" t="s">
        <v>97</v>
      </c>
      <c r="J425" s="155" t="s">
        <v>358</v>
      </c>
      <c r="K425" s="155"/>
      <c r="L425" s="155" t="s">
        <v>90</v>
      </c>
      <c r="M425" s="155"/>
      <c r="N425" s="155"/>
      <c r="O425" s="155"/>
      <c r="P425" s="155" t="str">
        <f t="shared" si="13"/>
        <v/>
      </c>
      <c r="Q425" s="155" t="str">
        <f t="shared" si="14"/>
        <v/>
      </c>
    </row>
    <row r="426">
      <c r="A426" s="155" t="s">
        <v>2025</v>
      </c>
      <c r="B426" s="155">
        <v>16763.0</v>
      </c>
      <c r="C426" s="178">
        <v>0.46875</v>
      </c>
      <c r="D426" s="161" t="s">
        <v>2026</v>
      </c>
      <c r="E426" s="179">
        <v>25170.0</v>
      </c>
      <c r="F426" s="180">
        <v>44547.0</v>
      </c>
      <c r="G426" s="155" t="s">
        <v>86</v>
      </c>
      <c r="H426" s="155" t="s">
        <v>92</v>
      </c>
      <c r="I426" s="155" t="s">
        <v>101</v>
      </c>
      <c r="J426" s="155" t="s">
        <v>154</v>
      </c>
      <c r="K426" s="155"/>
      <c r="L426" s="155" t="s">
        <v>90</v>
      </c>
      <c r="M426" s="155"/>
      <c r="N426" s="155"/>
      <c r="O426" s="155"/>
      <c r="P426" s="155" t="str">
        <f t="shared" si="13"/>
        <v/>
      </c>
      <c r="Q426" s="155" t="str">
        <f t="shared" si="14"/>
        <v/>
      </c>
    </row>
    <row r="427">
      <c r="A427" s="155" t="s">
        <v>2027</v>
      </c>
      <c r="B427" s="155">
        <v>15683.0</v>
      </c>
      <c r="C427" s="178">
        <v>0.5416666666666666</v>
      </c>
      <c r="D427" s="161" t="s">
        <v>666</v>
      </c>
      <c r="E427" s="179">
        <v>25687.0</v>
      </c>
      <c r="F427" s="180">
        <v>44547.0</v>
      </c>
      <c r="G427" s="155" t="s">
        <v>86</v>
      </c>
      <c r="H427" s="155" t="s">
        <v>92</v>
      </c>
      <c r="I427" s="155" t="s">
        <v>101</v>
      </c>
      <c r="J427" s="155" t="s">
        <v>182</v>
      </c>
      <c r="K427" s="155"/>
      <c r="L427" s="155" t="s">
        <v>90</v>
      </c>
      <c r="M427" s="155"/>
      <c r="N427" s="155"/>
      <c r="O427" s="155"/>
      <c r="P427" s="155" t="str">
        <f t="shared" si="13"/>
        <v/>
      </c>
      <c r="Q427" s="155" t="str">
        <f t="shared" si="14"/>
        <v/>
      </c>
    </row>
    <row r="428">
      <c r="A428" s="155" t="s">
        <v>2028</v>
      </c>
      <c r="B428" s="155">
        <v>10109.0</v>
      </c>
      <c r="C428" s="178">
        <v>0.5416666666666666</v>
      </c>
      <c r="D428" s="161" t="s">
        <v>2029</v>
      </c>
      <c r="E428" s="179">
        <v>22900.0</v>
      </c>
      <c r="F428" s="180">
        <v>44547.0</v>
      </c>
      <c r="G428" s="155" t="s">
        <v>86</v>
      </c>
      <c r="H428" s="155" t="s">
        <v>87</v>
      </c>
      <c r="I428" s="155" t="s">
        <v>88</v>
      </c>
      <c r="J428" s="155" t="s">
        <v>89</v>
      </c>
      <c r="K428" s="155"/>
      <c r="L428" s="155" t="s">
        <v>90</v>
      </c>
      <c r="M428" s="155"/>
      <c r="N428" s="155"/>
      <c r="O428" s="155"/>
      <c r="P428" s="155" t="str">
        <f t="shared" si="13"/>
        <v/>
      </c>
      <c r="Q428" s="155" t="str">
        <f t="shared" si="14"/>
        <v/>
      </c>
    </row>
    <row r="429">
      <c r="A429" s="155" t="s">
        <v>2030</v>
      </c>
      <c r="B429" s="155">
        <v>9534.0</v>
      </c>
      <c r="C429" s="178">
        <v>0.5625</v>
      </c>
      <c r="D429" s="161" t="s">
        <v>989</v>
      </c>
      <c r="E429" s="179">
        <v>29839.0</v>
      </c>
      <c r="F429" s="180">
        <v>44547.0</v>
      </c>
      <c r="G429" s="155" t="s">
        <v>86</v>
      </c>
      <c r="H429" s="155" t="s">
        <v>92</v>
      </c>
      <c r="I429" s="155" t="s">
        <v>101</v>
      </c>
      <c r="J429" s="155" t="s">
        <v>147</v>
      </c>
      <c r="K429" s="155"/>
      <c r="L429" s="155" t="s">
        <v>90</v>
      </c>
      <c r="M429" s="155"/>
      <c r="N429" s="155"/>
      <c r="O429" s="155"/>
      <c r="P429" s="155" t="str">
        <f t="shared" si="13"/>
        <v/>
      </c>
      <c r="Q429" s="155" t="str">
        <f t="shared" si="14"/>
        <v/>
      </c>
    </row>
    <row r="430">
      <c r="A430" s="155" t="s">
        <v>2031</v>
      </c>
      <c r="B430" s="155">
        <v>16443.0</v>
      </c>
      <c r="C430" s="178">
        <v>0.5729166666666666</v>
      </c>
      <c r="D430" s="161" t="s">
        <v>698</v>
      </c>
      <c r="E430" s="179">
        <v>33995.0</v>
      </c>
      <c r="F430" s="180">
        <v>44547.0</v>
      </c>
      <c r="G430" s="155" t="s">
        <v>86</v>
      </c>
      <c r="H430" s="155" t="s">
        <v>92</v>
      </c>
      <c r="I430" s="155" t="s">
        <v>101</v>
      </c>
      <c r="J430" s="155" t="s">
        <v>137</v>
      </c>
      <c r="K430" s="155"/>
      <c r="L430" s="155" t="s">
        <v>90</v>
      </c>
      <c r="M430" s="155"/>
      <c r="N430" s="155"/>
      <c r="O430" s="155"/>
      <c r="P430" s="155" t="str">
        <f t="shared" si="13"/>
        <v/>
      </c>
      <c r="Q430" s="155" t="str">
        <f t="shared" si="14"/>
        <v/>
      </c>
    </row>
    <row r="431">
      <c r="A431" s="155" t="s">
        <v>2032</v>
      </c>
      <c r="B431" s="155">
        <v>15025.0</v>
      </c>
      <c r="C431" s="178">
        <v>0.6041666666666666</v>
      </c>
      <c r="D431" s="161" t="s">
        <v>2033</v>
      </c>
      <c r="E431" s="179">
        <v>28116.0</v>
      </c>
      <c r="F431" s="180">
        <v>44547.0</v>
      </c>
      <c r="G431" s="155" t="s">
        <v>86</v>
      </c>
      <c r="H431" s="155" t="s">
        <v>92</v>
      </c>
      <c r="I431" s="155" t="s">
        <v>101</v>
      </c>
      <c r="J431" s="155" t="s">
        <v>154</v>
      </c>
      <c r="K431" s="155"/>
      <c r="L431" s="155" t="s">
        <v>90</v>
      </c>
      <c r="M431" s="155"/>
      <c r="N431" s="155"/>
      <c r="O431" s="155"/>
      <c r="P431" s="155" t="str">
        <f t="shared" si="13"/>
        <v/>
      </c>
      <c r="Q431" s="155" t="str">
        <f t="shared" si="14"/>
        <v/>
      </c>
    </row>
    <row r="432">
      <c r="A432" s="155" t="s">
        <v>2034</v>
      </c>
      <c r="B432" s="155">
        <v>14877.0</v>
      </c>
      <c r="C432" s="178">
        <v>0.6145833333333334</v>
      </c>
      <c r="D432" s="161" t="s">
        <v>2035</v>
      </c>
      <c r="E432" s="179">
        <v>32874.0</v>
      </c>
      <c r="F432" s="180">
        <v>44547.0</v>
      </c>
      <c r="G432" s="155" t="s">
        <v>86</v>
      </c>
      <c r="H432" s="155" t="s">
        <v>87</v>
      </c>
      <c r="I432" s="155" t="s">
        <v>97</v>
      </c>
      <c r="J432" s="155" t="s">
        <v>147</v>
      </c>
      <c r="K432" s="155"/>
      <c r="L432" s="155" t="s">
        <v>90</v>
      </c>
      <c r="M432" s="161"/>
      <c r="N432" s="155"/>
      <c r="O432" s="155"/>
      <c r="P432" s="155" t="str">
        <f t="shared" si="13"/>
        <v/>
      </c>
      <c r="Q432" s="155" t="str">
        <f t="shared" si="14"/>
        <v/>
      </c>
    </row>
    <row r="433">
      <c r="A433" s="155" t="s">
        <v>2036</v>
      </c>
      <c r="B433" s="155">
        <v>16417.0</v>
      </c>
      <c r="C433" s="178">
        <v>0.625</v>
      </c>
      <c r="D433" s="161" t="s">
        <v>2037</v>
      </c>
      <c r="E433" s="179">
        <v>29034.0</v>
      </c>
      <c r="F433" s="180">
        <v>44547.0</v>
      </c>
      <c r="G433" s="155" t="s">
        <v>86</v>
      </c>
      <c r="H433" s="155" t="s">
        <v>87</v>
      </c>
      <c r="I433" s="155" t="s">
        <v>97</v>
      </c>
      <c r="J433" s="155" t="s">
        <v>218</v>
      </c>
      <c r="K433" s="155"/>
      <c r="L433" s="155" t="s">
        <v>90</v>
      </c>
      <c r="M433" s="161"/>
      <c r="N433" s="155"/>
      <c r="O433" s="155"/>
      <c r="P433" s="155" t="str">
        <f t="shared" si="13"/>
        <v/>
      </c>
      <c r="Q433" s="155" t="str">
        <f t="shared" si="14"/>
        <v/>
      </c>
    </row>
    <row r="434">
      <c r="A434" s="155" t="s">
        <v>2038</v>
      </c>
      <c r="B434" s="155">
        <v>16983.0</v>
      </c>
      <c r="C434" s="178">
        <v>0.625</v>
      </c>
      <c r="D434" s="161" t="s">
        <v>1122</v>
      </c>
      <c r="E434" s="179">
        <v>33550.0</v>
      </c>
      <c r="F434" s="180">
        <v>44547.0</v>
      </c>
      <c r="G434" s="155" t="s">
        <v>86</v>
      </c>
      <c r="H434" s="155" t="s">
        <v>87</v>
      </c>
      <c r="I434" s="155" t="s">
        <v>97</v>
      </c>
      <c r="J434" s="155" t="s">
        <v>189</v>
      </c>
      <c r="K434" s="155"/>
      <c r="L434" s="155" t="s">
        <v>90</v>
      </c>
      <c r="M434" s="155"/>
      <c r="N434" s="155"/>
      <c r="O434" s="155"/>
      <c r="P434" s="155" t="str">
        <f t="shared" si="13"/>
        <v/>
      </c>
      <c r="Q434" s="155" t="str">
        <f t="shared" si="14"/>
        <v/>
      </c>
    </row>
    <row r="435">
      <c r="A435" s="155" t="s">
        <v>2039</v>
      </c>
      <c r="B435" s="155">
        <v>9800.0</v>
      </c>
      <c r="C435" s="178">
        <v>0.625</v>
      </c>
      <c r="D435" s="161" t="s">
        <v>2040</v>
      </c>
      <c r="E435" s="179">
        <v>24218.0</v>
      </c>
      <c r="F435" s="180">
        <v>44547.0</v>
      </c>
      <c r="G435" s="155" t="s">
        <v>86</v>
      </c>
      <c r="H435" s="155" t="s">
        <v>92</v>
      </c>
      <c r="I435" s="155" t="s">
        <v>101</v>
      </c>
      <c r="J435" s="155" t="s">
        <v>189</v>
      </c>
      <c r="K435" s="155"/>
      <c r="L435" s="155" t="s">
        <v>90</v>
      </c>
      <c r="M435" s="155"/>
      <c r="N435" s="155"/>
      <c r="O435" s="155"/>
      <c r="P435" s="155" t="str">
        <f t="shared" si="13"/>
        <v/>
      </c>
      <c r="Q435" s="155" t="str">
        <f t="shared" si="14"/>
        <v/>
      </c>
    </row>
    <row r="436">
      <c r="A436" s="155" t="s">
        <v>2041</v>
      </c>
      <c r="B436" s="155">
        <v>15537.0</v>
      </c>
      <c r="C436" s="178">
        <v>0.6458333333333334</v>
      </c>
      <c r="D436" s="161" t="s">
        <v>690</v>
      </c>
      <c r="E436" s="179">
        <v>21607.0</v>
      </c>
      <c r="F436" s="180">
        <v>44550.0</v>
      </c>
      <c r="G436" s="155" t="s">
        <v>112</v>
      </c>
      <c r="H436" s="155" t="s">
        <v>92</v>
      </c>
      <c r="I436" s="155" t="s">
        <v>101</v>
      </c>
      <c r="J436" s="155" t="s">
        <v>131</v>
      </c>
      <c r="K436" s="155" t="str">
        <f>VLOOKUP(A436, IHVERIFIER!A:O,15,0)</f>
        <v>#REF!</v>
      </c>
      <c r="L436" s="155" t="s">
        <v>253</v>
      </c>
      <c r="M436" s="155"/>
      <c r="N436" s="155"/>
      <c r="O436" s="182"/>
      <c r="P436" s="182"/>
      <c r="Q436" s="182"/>
    </row>
    <row r="437">
      <c r="A437" s="155" t="s">
        <v>2042</v>
      </c>
      <c r="B437" s="155">
        <v>14084.0</v>
      </c>
      <c r="C437" s="178">
        <v>0.3125</v>
      </c>
      <c r="D437" s="161" t="s">
        <v>899</v>
      </c>
      <c r="E437" s="179">
        <v>29711.0</v>
      </c>
      <c r="F437" s="180">
        <v>44550.0</v>
      </c>
      <c r="G437" s="155" t="s">
        <v>122</v>
      </c>
      <c r="H437" s="155" t="s">
        <v>87</v>
      </c>
      <c r="I437" s="155" t="s">
        <v>97</v>
      </c>
      <c r="J437" s="155" t="s">
        <v>147</v>
      </c>
      <c r="K437" s="155"/>
      <c r="L437" s="155" t="s">
        <v>90</v>
      </c>
      <c r="M437" s="155"/>
      <c r="N437" s="155"/>
      <c r="O437" s="155"/>
      <c r="P437" s="155" t="str">
        <f t="shared" ref="P437:P1520" si="15">if(COUNTIF(A:A,A437)&gt;1,"R","")</f>
        <v/>
      </c>
      <c r="Q437" s="155" t="str">
        <f t="shared" ref="Q437:Q1520" si="16">if(countif(B:B,B437)&gt;1, "R", "")</f>
        <v/>
      </c>
    </row>
    <row r="438">
      <c r="A438" s="155" t="s">
        <v>2043</v>
      </c>
      <c r="B438" s="155">
        <v>11368.0</v>
      </c>
      <c r="C438" s="178">
        <v>0.3333333333333333</v>
      </c>
      <c r="D438" s="161" t="s">
        <v>2044</v>
      </c>
      <c r="E438" s="179">
        <v>28827.0</v>
      </c>
      <c r="F438" s="180">
        <v>44550.0</v>
      </c>
      <c r="G438" s="155" t="s">
        <v>86</v>
      </c>
      <c r="H438" s="155" t="s">
        <v>92</v>
      </c>
      <c r="I438" s="155" t="s">
        <v>101</v>
      </c>
      <c r="J438" s="155" t="s">
        <v>291</v>
      </c>
      <c r="K438" s="155"/>
      <c r="L438" s="155" t="s">
        <v>90</v>
      </c>
      <c r="M438" s="161"/>
      <c r="N438" s="155"/>
      <c r="O438" s="155"/>
      <c r="P438" s="155" t="str">
        <f t="shared" si="15"/>
        <v/>
      </c>
      <c r="Q438" s="155" t="str">
        <f t="shared" si="16"/>
        <v/>
      </c>
    </row>
    <row r="439">
      <c r="A439" s="155" t="s">
        <v>2045</v>
      </c>
      <c r="B439" s="155">
        <v>14086.0</v>
      </c>
      <c r="C439" s="178">
        <v>0.4166666666666667</v>
      </c>
      <c r="D439" s="161" t="s">
        <v>2046</v>
      </c>
      <c r="E439" s="179">
        <v>25562.0</v>
      </c>
      <c r="F439" s="180">
        <v>44559.0</v>
      </c>
      <c r="G439" s="155" t="s">
        <v>86</v>
      </c>
      <c r="H439" s="155" t="s">
        <v>87</v>
      </c>
      <c r="I439" s="155" t="s">
        <v>97</v>
      </c>
      <c r="J439" s="155" t="s">
        <v>98</v>
      </c>
      <c r="K439" s="155"/>
      <c r="L439" s="155" t="s">
        <v>90</v>
      </c>
      <c r="M439" s="161"/>
      <c r="N439" s="155"/>
      <c r="O439" s="155"/>
      <c r="P439" s="155" t="str">
        <f t="shared" si="15"/>
        <v/>
      </c>
      <c r="Q439" s="155" t="str">
        <f t="shared" si="16"/>
        <v/>
      </c>
    </row>
    <row r="440">
      <c r="A440" s="155" t="s">
        <v>2047</v>
      </c>
      <c r="B440" s="155">
        <v>15549.0</v>
      </c>
      <c r="C440" s="178">
        <v>0.4270833333333333</v>
      </c>
      <c r="D440" s="161" t="s">
        <v>205</v>
      </c>
      <c r="E440" s="179">
        <v>27220.0</v>
      </c>
      <c r="F440" s="180">
        <v>44559.0</v>
      </c>
      <c r="G440" s="155" t="s">
        <v>86</v>
      </c>
      <c r="H440" s="155" t="s">
        <v>87</v>
      </c>
      <c r="I440" s="155" t="s">
        <v>97</v>
      </c>
      <c r="J440" s="155" t="s">
        <v>206</v>
      </c>
      <c r="K440" s="155"/>
      <c r="L440" s="155" t="s">
        <v>90</v>
      </c>
      <c r="M440" s="161"/>
      <c r="N440" s="155"/>
      <c r="O440" s="155"/>
      <c r="P440" s="155" t="str">
        <f t="shared" si="15"/>
        <v/>
      </c>
      <c r="Q440" s="155" t="str">
        <f t="shared" si="16"/>
        <v/>
      </c>
    </row>
    <row r="441">
      <c r="A441" s="155" t="s">
        <v>2048</v>
      </c>
      <c r="B441" s="155">
        <v>17594.0</v>
      </c>
      <c r="C441" s="178">
        <v>0.3958333333333333</v>
      </c>
      <c r="D441" s="161" t="s">
        <v>2049</v>
      </c>
      <c r="E441" s="179">
        <v>29808.0</v>
      </c>
      <c r="F441" s="180">
        <v>44550.0</v>
      </c>
      <c r="G441" s="155" t="s">
        <v>96</v>
      </c>
      <c r="H441" s="155" t="s">
        <v>87</v>
      </c>
      <c r="I441" s="155" t="s">
        <v>97</v>
      </c>
      <c r="J441" s="155" t="s">
        <v>154</v>
      </c>
      <c r="K441" s="155"/>
      <c r="L441" s="155" t="s">
        <v>90</v>
      </c>
      <c r="M441" s="161"/>
      <c r="N441" s="155"/>
      <c r="O441" s="155"/>
      <c r="P441" s="155" t="str">
        <f t="shared" si="15"/>
        <v/>
      </c>
      <c r="Q441" s="155" t="str">
        <f t="shared" si="16"/>
        <v/>
      </c>
    </row>
    <row r="442">
      <c r="A442" s="155" t="s">
        <v>2050</v>
      </c>
      <c r="B442" s="155">
        <v>17747.0</v>
      </c>
      <c r="C442" s="178">
        <v>0.3958333333333333</v>
      </c>
      <c r="D442" s="161" t="s">
        <v>2051</v>
      </c>
      <c r="E442" s="179">
        <v>23868.0</v>
      </c>
      <c r="F442" s="180">
        <v>44550.0</v>
      </c>
      <c r="G442" s="155" t="s">
        <v>96</v>
      </c>
      <c r="H442" s="155" t="s">
        <v>87</v>
      </c>
      <c r="I442" s="155" t="s">
        <v>97</v>
      </c>
      <c r="J442" s="155" t="s">
        <v>335</v>
      </c>
      <c r="K442" s="155"/>
      <c r="L442" s="155" t="s">
        <v>90</v>
      </c>
      <c r="M442" s="155"/>
      <c r="N442" s="155"/>
      <c r="O442" s="155"/>
      <c r="P442" s="155" t="str">
        <f t="shared" si="15"/>
        <v/>
      </c>
      <c r="Q442" s="155" t="str">
        <f t="shared" si="16"/>
        <v/>
      </c>
    </row>
    <row r="443">
      <c r="A443" s="155" t="s">
        <v>2052</v>
      </c>
      <c r="B443" s="155">
        <v>16106.0</v>
      </c>
      <c r="C443" s="178">
        <v>0.40625</v>
      </c>
      <c r="D443" s="161" t="s">
        <v>671</v>
      </c>
      <c r="E443" s="179">
        <v>23484.0</v>
      </c>
      <c r="F443" s="180">
        <v>44550.0</v>
      </c>
      <c r="G443" s="155" t="s">
        <v>122</v>
      </c>
      <c r="H443" s="155" t="s">
        <v>87</v>
      </c>
      <c r="I443" s="155" t="s">
        <v>88</v>
      </c>
      <c r="J443" s="155" t="s">
        <v>89</v>
      </c>
      <c r="K443" s="155"/>
      <c r="L443" s="155" t="s">
        <v>90</v>
      </c>
      <c r="M443" s="155"/>
      <c r="N443" s="155"/>
      <c r="O443" s="155"/>
      <c r="P443" s="155" t="str">
        <f t="shared" si="15"/>
        <v/>
      </c>
      <c r="Q443" s="155" t="str">
        <f t="shared" si="16"/>
        <v/>
      </c>
    </row>
    <row r="444">
      <c r="A444" s="155" t="s">
        <v>2053</v>
      </c>
      <c r="B444" s="155">
        <v>11084.0</v>
      </c>
      <c r="C444" s="178">
        <v>0.40625</v>
      </c>
      <c r="D444" s="161" t="s">
        <v>2054</v>
      </c>
      <c r="E444" s="179">
        <v>21028.0</v>
      </c>
      <c r="F444" s="180">
        <v>44550.0</v>
      </c>
      <c r="G444" s="155" t="s">
        <v>86</v>
      </c>
      <c r="H444" s="155" t="s">
        <v>92</v>
      </c>
      <c r="I444" s="155" t="s">
        <v>101</v>
      </c>
      <c r="J444" s="155" t="s">
        <v>189</v>
      </c>
      <c r="K444" s="155"/>
      <c r="L444" s="155" t="s">
        <v>90</v>
      </c>
      <c r="M444" s="161"/>
      <c r="N444" s="155"/>
      <c r="O444" s="155"/>
      <c r="P444" s="155" t="str">
        <f t="shared" si="15"/>
        <v/>
      </c>
      <c r="Q444" s="155" t="str">
        <f t="shared" si="16"/>
        <v/>
      </c>
    </row>
    <row r="445">
      <c r="A445" s="155" t="s">
        <v>2055</v>
      </c>
      <c r="B445" s="155">
        <v>17525.0</v>
      </c>
      <c r="C445" s="178">
        <v>0.4166666666666667</v>
      </c>
      <c r="D445" s="161" t="s">
        <v>2056</v>
      </c>
      <c r="E445" s="179">
        <v>23101.0</v>
      </c>
      <c r="F445" s="180">
        <v>44550.0</v>
      </c>
      <c r="G445" s="155" t="s">
        <v>96</v>
      </c>
      <c r="H445" s="155" t="s">
        <v>87</v>
      </c>
      <c r="I445" s="155" t="s">
        <v>97</v>
      </c>
      <c r="J445" s="155" t="s">
        <v>166</v>
      </c>
      <c r="K445" s="155"/>
      <c r="L445" s="155" t="s">
        <v>90</v>
      </c>
      <c r="M445" s="155"/>
      <c r="N445" s="155"/>
      <c r="O445" s="155"/>
      <c r="P445" s="155" t="str">
        <f t="shared" si="15"/>
        <v/>
      </c>
      <c r="Q445" s="155" t="str">
        <f t="shared" si="16"/>
        <v/>
      </c>
    </row>
    <row r="446">
      <c r="A446" s="155" t="s">
        <v>2057</v>
      </c>
      <c r="B446" s="155">
        <v>9217.0</v>
      </c>
      <c r="C446" s="178">
        <v>0.4166666666666667</v>
      </c>
      <c r="D446" s="161" t="s">
        <v>2058</v>
      </c>
      <c r="E446" s="179">
        <v>12461.0</v>
      </c>
      <c r="F446" s="180">
        <v>44550.0</v>
      </c>
      <c r="G446" s="155" t="s">
        <v>86</v>
      </c>
      <c r="H446" s="155" t="s">
        <v>87</v>
      </c>
      <c r="I446" s="155" t="s">
        <v>97</v>
      </c>
      <c r="J446" s="155" t="s">
        <v>89</v>
      </c>
      <c r="K446" s="155"/>
      <c r="L446" s="155" t="s">
        <v>90</v>
      </c>
      <c r="M446" s="161"/>
      <c r="N446" s="155"/>
      <c r="O446" s="155"/>
      <c r="P446" s="155" t="str">
        <f t="shared" si="15"/>
        <v/>
      </c>
      <c r="Q446" s="155" t="str">
        <f t="shared" si="16"/>
        <v/>
      </c>
    </row>
    <row r="447">
      <c r="A447" s="155" t="s">
        <v>2059</v>
      </c>
      <c r="B447" s="155">
        <v>12957.0</v>
      </c>
      <c r="C447" s="178">
        <v>0.4166666666666667</v>
      </c>
      <c r="D447" s="161" t="s">
        <v>2060</v>
      </c>
      <c r="E447" s="179">
        <v>26295.0</v>
      </c>
      <c r="F447" s="180">
        <v>44550.0</v>
      </c>
      <c r="G447" s="155" t="s">
        <v>86</v>
      </c>
      <c r="H447" s="155" t="s">
        <v>87</v>
      </c>
      <c r="I447" s="155" t="s">
        <v>97</v>
      </c>
      <c r="J447" s="155" t="s">
        <v>218</v>
      </c>
      <c r="K447" s="155"/>
      <c r="L447" s="155" t="s">
        <v>90</v>
      </c>
      <c r="M447" s="161"/>
      <c r="N447" s="155"/>
      <c r="O447" s="155"/>
      <c r="P447" s="155" t="str">
        <f t="shared" si="15"/>
        <v/>
      </c>
      <c r="Q447" s="155" t="str">
        <f t="shared" si="16"/>
        <v/>
      </c>
    </row>
    <row r="448">
      <c r="A448" s="155" t="s">
        <v>2061</v>
      </c>
      <c r="B448" s="155">
        <v>15992.0</v>
      </c>
      <c r="C448" s="178">
        <v>0.4270833333333333</v>
      </c>
      <c r="D448" s="161" t="s">
        <v>2062</v>
      </c>
      <c r="E448" s="179">
        <v>17715.0</v>
      </c>
      <c r="F448" s="180">
        <v>44550.0</v>
      </c>
      <c r="G448" s="155" t="s">
        <v>86</v>
      </c>
      <c r="H448" s="155" t="s">
        <v>92</v>
      </c>
      <c r="I448" s="155" t="s">
        <v>101</v>
      </c>
      <c r="J448" s="155" t="s">
        <v>291</v>
      </c>
      <c r="K448" s="155"/>
      <c r="L448" s="155" t="s">
        <v>90</v>
      </c>
      <c r="M448" s="161"/>
      <c r="N448" s="155"/>
      <c r="O448" s="155"/>
      <c r="P448" s="155" t="str">
        <f t="shared" si="15"/>
        <v/>
      </c>
      <c r="Q448" s="155" t="str">
        <f t="shared" si="16"/>
        <v/>
      </c>
    </row>
    <row r="449">
      <c r="A449" s="155" t="s">
        <v>2063</v>
      </c>
      <c r="B449" s="155">
        <v>17196.0</v>
      </c>
      <c r="C449" s="178">
        <v>0.4479166666666667</v>
      </c>
      <c r="D449" s="161" t="s">
        <v>2064</v>
      </c>
      <c r="E449" s="179">
        <v>29902.0</v>
      </c>
      <c r="F449" s="180">
        <v>44550.0</v>
      </c>
      <c r="G449" s="155" t="s">
        <v>86</v>
      </c>
      <c r="H449" s="155" t="s">
        <v>87</v>
      </c>
      <c r="I449" s="155" t="s">
        <v>97</v>
      </c>
      <c r="J449" s="155" t="s">
        <v>98</v>
      </c>
      <c r="K449" s="155"/>
      <c r="L449" s="155" t="s">
        <v>90</v>
      </c>
      <c r="M449" s="155"/>
      <c r="N449" s="155"/>
      <c r="O449" s="155"/>
      <c r="P449" s="155" t="str">
        <f t="shared" si="15"/>
        <v/>
      </c>
      <c r="Q449" s="155" t="str">
        <f t="shared" si="16"/>
        <v/>
      </c>
    </row>
    <row r="450">
      <c r="A450" s="155" t="s">
        <v>2065</v>
      </c>
      <c r="B450" s="155">
        <v>17043.0</v>
      </c>
      <c r="C450" s="178">
        <v>0.4479166666666667</v>
      </c>
      <c r="D450" s="161" t="s">
        <v>499</v>
      </c>
      <c r="E450" s="179">
        <v>28322.0</v>
      </c>
      <c r="F450" s="180">
        <v>44550.0</v>
      </c>
      <c r="G450" s="155" t="s">
        <v>96</v>
      </c>
      <c r="H450" s="155" t="s">
        <v>87</v>
      </c>
      <c r="I450" s="155" t="s">
        <v>97</v>
      </c>
      <c r="J450" s="155" t="s">
        <v>174</v>
      </c>
      <c r="K450" s="155"/>
      <c r="L450" s="155" t="s">
        <v>90</v>
      </c>
      <c r="M450" s="155"/>
      <c r="N450" s="155"/>
      <c r="O450" s="155"/>
      <c r="P450" s="155" t="str">
        <f t="shared" si="15"/>
        <v/>
      </c>
      <c r="Q450" s="155" t="str">
        <f t="shared" si="16"/>
        <v/>
      </c>
    </row>
    <row r="451">
      <c r="A451" s="155" t="s">
        <v>2066</v>
      </c>
      <c r="B451" s="155">
        <v>10244.0</v>
      </c>
      <c r="C451" s="178">
        <v>0.4479166666666667</v>
      </c>
      <c r="D451" s="161" t="s">
        <v>2067</v>
      </c>
      <c r="E451" s="179">
        <v>13101.0</v>
      </c>
      <c r="F451" s="180">
        <v>44550.0</v>
      </c>
      <c r="G451" s="155" t="s">
        <v>86</v>
      </c>
      <c r="H451" s="155" t="s">
        <v>87</v>
      </c>
      <c r="I451" s="155" t="s">
        <v>97</v>
      </c>
      <c r="J451" s="155" t="s">
        <v>94</v>
      </c>
      <c r="K451" s="155"/>
      <c r="L451" s="155" t="s">
        <v>90</v>
      </c>
      <c r="M451" s="155"/>
      <c r="N451" s="155"/>
      <c r="O451" s="155"/>
      <c r="P451" s="155" t="str">
        <f t="shared" si="15"/>
        <v/>
      </c>
      <c r="Q451" s="155" t="str">
        <f t="shared" si="16"/>
        <v/>
      </c>
    </row>
    <row r="452">
      <c r="A452" s="155" t="s">
        <v>2068</v>
      </c>
      <c r="B452" s="155">
        <v>17758.0</v>
      </c>
      <c r="C452" s="178">
        <v>0.4479166666666667</v>
      </c>
      <c r="D452" s="161" t="s">
        <v>2069</v>
      </c>
      <c r="E452" s="179">
        <v>33633.0</v>
      </c>
      <c r="F452" s="180">
        <v>44550.0</v>
      </c>
      <c r="G452" s="155" t="s">
        <v>96</v>
      </c>
      <c r="H452" s="155" t="s">
        <v>87</v>
      </c>
      <c r="I452" s="155" t="s">
        <v>97</v>
      </c>
      <c r="J452" s="155" t="s">
        <v>262</v>
      </c>
      <c r="K452" s="155"/>
      <c r="L452" s="155" t="s">
        <v>90</v>
      </c>
      <c r="M452" s="155"/>
      <c r="N452" s="155"/>
      <c r="O452" s="155"/>
      <c r="P452" s="155" t="str">
        <f t="shared" si="15"/>
        <v/>
      </c>
      <c r="Q452" s="155" t="str">
        <f t="shared" si="16"/>
        <v/>
      </c>
    </row>
    <row r="453">
      <c r="A453" s="155" t="s">
        <v>2070</v>
      </c>
      <c r="B453" s="155">
        <v>12572.0</v>
      </c>
      <c r="C453" s="178">
        <v>0.4583333333333333</v>
      </c>
      <c r="D453" s="161" t="s">
        <v>2071</v>
      </c>
      <c r="E453" s="179">
        <v>18267.0</v>
      </c>
      <c r="F453" s="180">
        <v>44550.0</v>
      </c>
      <c r="G453" s="155" t="s">
        <v>122</v>
      </c>
      <c r="H453" s="155" t="s">
        <v>92</v>
      </c>
      <c r="I453" s="155" t="s">
        <v>101</v>
      </c>
      <c r="J453" s="155" t="s">
        <v>89</v>
      </c>
      <c r="K453" s="155"/>
      <c r="L453" s="155" t="s">
        <v>90</v>
      </c>
      <c r="M453" s="161"/>
      <c r="N453" s="155"/>
      <c r="O453" s="155"/>
      <c r="P453" s="155" t="str">
        <f t="shared" si="15"/>
        <v/>
      </c>
      <c r="Q453" s="155" t="str">
        <f t="shared" si="16"/>
        <v/>
      </c>
    </row>
    <row r="454">
      <c r="A454" s="155" t="s">
        <v>2072</v>
      </c>
      <c r="B454" s="155">
        <v>11596.0</v>
      </c>
      <c r="C454" s="178">
        <v>0.4583333333333333</v>
      </c>
      <c r="D454" s="161" t="s">
        <v>2073</v>
      </c>
      <c r="E454" s="179">
        <v>33646.0</v>
      </c>
      <c r="F454" s="180">
        <v>44550.0</v>
      </c>
      <c r="G454" s="155" t="s">
        <v>86</v>
      </c>
      <c r="H454" s="155" t="s">
        <v>92</v>
      </c>
      <c r="I454" s="155" t="s">
        <v>101</v>
      </c>
      <c r="J454" s="155" t="s">
        <v>577</v>
      </c>
      <c r="K454" s="155"/>
      <c r="L454" s="155" t="s">
        <v>90</v>
      </c>
      <c r="M454" s="161"/>
      <c r="N454" s="155"/>
      <c r="O454" s="155"/>
      <c r="P454" s="155" t="str">
        <f t="shared" si="15"/>
        <v/>
      </c>
      <c r="Q454" s="155" t="str">
        <f t="shared" si="16"/>
        <v/>
      </c>
    </row>
    <row r="455">
      <c r="A455" s="155" t="s">
        <v>2074</v>
      </c>
      <c r="B455" s="155">
        <v>17770.0</v>
      </c>
      <c r="C455" s="178">
        <v>0.5625</v>
      </c>
      <c r="D455" s="161" t="s">
        <v>2075</v>
      </c>
      <c r="E455" s="179">
        <v>12509.0</v>
      </c>
      <c r="F455" s="180">
        <v>44550.0</v>
      </c>
      <c r="G455" s="155" t="s">
        <v>96</v>
      </c>
      <c r="H455" s="155" t="s">
        <v>87</v>
      </c>
      <c r="I455" s="155" t="s">
        <v>97</v>
      </c>
      <c r="J455" s="155" t="s">
        <v>2076</v>
      </c>
      <c r="K455" s="155"/>
      <c r="L455" s="155" t="s">
        <v>90</v>
      </c>
      <c r="M455" s="155"/>
      <c r="N455" s="155"/>
      <c r="O455" s="155"/>
      <c r="P455" s="155" t="str">
        <f t="shared" si="15"/>
        <v/>
      </c>
      <c r="Q455" s="155" t="str">
        <f t="shared" si="16"/>
        <v/>
      </c>
    </row>
    <row r="456">
      <c r="A456" s="155" t="s">
        <v>2077</v>
      </c>
      <c r="B456" s="155">
        <v>9309.0</v>
      </c>
      <c r="C456" s="178">
        <v>0.5729166666666666</v>
      </c>
      <c r="D456" s="161" t="s">
        <v>778</v>
      </c>
      <c r="E456" s="179">
        <v>16967.0</v>
      </c>
      <c r="F456" s="180">
        <v>44550.0</v>
      </c>
      <c r="G456" s="155" t="s">
        <v>122</v>
      </c>
      <c r="H456" s="155" t="s">
        <v>87</v>
      </c>
      <c r="I456" s="155" t="s">
        <v>97</v>
      </c>
      <c r="J456" s="155" t="s">
        <v>147</v>
      </c>
      <c r="K456" s="155"/>
      <c r="L456" s="155" t="s">
        <v>90</v>
      </c>
      <c r="M456" s="161"/>
      <c r="N456" s="155"/>
      <c r="O456" s="155"/>
      <c r="P456" s="155" t="str">
        <f t="shared" si="15"/>
        <v/>
      </c>
      <c r="Q456" s="155" t="str">
        <f t="shared" si="16"/>
        <v/>
      </c>
    </row>
    <row r="457">
      <c r="A457" s="155" t="s">
        <v>2078</v>
      </c>
      <c r="B457" s="155">
        <v>12225.0</v>
      </c>
      <c r="C457" s="178">
        <v>0.5833333333333334</v>
      </c>
      <c r="D457" s="161" t="s">
        <v>2079</v>
      </c>
      <c r="E457" s="179">
        <v>24220.0</v>
      </c>
      <c r="F457" s="180">
        <v>44550.0</v>
      </c>
      <c r="G457" s="155" t="s">
        <v>86</v>
      </c>
      <c r="H457" s="155" t="s">
        <v>92</v>
      </c>
      <c r="I457" s="155" t="s">
        <v>101</v>
      </c>
      <c r="J457" s="155" t="s">
        <v>127</v>
      </c>
      <c r="K457" s="155"/>
      <c r="L457" s="155" t="s">
        <v>90</v>
      </c>
      <c r="M457" s="161"/>
      <c r="N457" s="155"/>
      <c r="O457" s="155"/>
      <c r="P457" s="155" t="str">
        <f t="shared" si="15"/>
        <v/>
      </c>
      <c r="Q457" s="155" t="str">
        <f t="shared" si="16"/>
        <v/>
      </c>
    </row>
    <row r="458">
      <c r="A458" s="155" t="s">
        <v>2080</v>
      </c>
      <c r="B458" s="155">
        <v>14690.0</v>
      </c>
      <c r="C458" s="178">
        <v>0.59375</v>
      </c>
      <c r="D458" s="161" t="s">
        <v>839</v>
      </c>
      <c r="E458" s="179">
        <v>23183.0</v>
      </c>
      <c r="F458" s="180">
        <v>44550.0</v>
      </c>
      <c r="G458" s="155" t="s">
        <v>86</v>
      </c>
      <c r="H458" s="155" t="s">
        <v>87</v>
      </c>
      <c r="I458" s="155" t="s">
        <v>97</v>
      </c>
      <c r="J458" s="155" t="s">
        <v>131</v>
      </c>
      <c r="K458" s="155"/>
      <c r="L458" s="155" t="s">
        <v>90</v>
      </c>
      <c r="M458" s="161"/>
      <c r="N458" s="155"/>
      <c r="O458" s="155"/>
      <c r="P458" s="155" t="str">
        <f t="shared" si="15"/>
        <v/>
      </c>
      <c r="Q458" s="155" t="str">
        <f t="shared" si="16"/>
        <v/>
      </c>
    </row>
    <row r="459">
      <c r="A459" s="155" t="s">
        <v>2081</v>
      </c>
      <c r="B459" s="155">
        <v>12964.0</v>
      </c>
      <c r="C459" s="178">
        <v>0.6145833333333334</v>
      </c>
      <c r="D459" s="161" t="s">
        <v>2082</v>
      </c>
      <c r="E459" s="179">
        <v>17118.0</v>
      </c>
      <c r="F459" s="180">
        <v>44550.0</v>
      </c>
      <c r="G459" s="155" t="s">
        <v>86</v>
      </c>
      <c r="H459" s="155" t="s">
        <v>92</v>
      </c>
      <c r="I459" s="155" t="s">
        <v>101</v>
      </c>
      <c r="J459" s="155" t="s">
        <v>221</v>
      </c>
      <c r="K459" s="155"/>
      <c r="L459" s="155" t="s">
        <v>90</v>
      </c>
      <c r="M459" s="161"/>
      <c r="N459" s="155"/>
      <c r="O459" s="155"/>
      <c r="P459" s="155" t="str">
        <f t="shared" si="15"/>
        <v/>
      </c>
      <c r="Q459" s="155" t="str">
        <f t="shared" si="16"/>
        <v/>
      </c>
    </row>
    <row r="460">
      <c r="A460" s="155" t="s">
        <v>2083</v>
      </c>
      <c r="B460" s="155">
        <v>17761.0</v>
      </c>
      <c r="C460" s="178">
        <v>0.6145833333333334</v>
      </c>
      <c r="D460" s="161" t="s">
        <v>2084</v>
      </c>
      <c r="E460" s="179">
        <v>16187.0</v>
      </c>
      <c r="F460" s="180">
        <v>44550.0</v>
      </c>
      <c r="G460" s="155" t="s">
        <v>96</v>
      </c>
      <c r="H460" s="155" t="s">
        <v>87</v>
      </c>
      <c r="I460" s="155" t="s">
        <v>97</v>
      </c>
      <c r="J460" s="155" t="s">
        <v>182</v>
      </c>
      <c r="K460" s="155"/>
      <c r="L460" s="155" t="s">
        <v>90</v>
      </c>
      <c r="M460" s="155"/>
      <c r="N460" s="155"/>
      <c r="O460" s="155"/>
      <c r="P460" s="155" t="str">
        <f t="shared" si="15"/>
        <v/>
      </c>
      <c r="Q460" s="155" t="str">
        <f t="shared" si="16"/>
        <v/>
      </c>
    </row>
    <row r="461">
      <c r="A461" s="155" t="s">
        <v>2085</v>
      </c>
      <c r="B461" s="155">
        <v>17236.0</v>
      </c>
      <c r="C461" s="178">
        <v>0.6354166666666666</v>
      </c>
      <c r="D461" s="161" t="s">
        <v>2086</v>
      </c>
      <c r="E461" s="179">
        <v>22141.0</v>
      </c>
      <c r="F461" s="180">
        <v>44550.0</v>
      </c>
      <c r="G461" s="155" t="s">
        <v>122</v>
      </c>
      <c r="H461" s="155" t="s">
        <v>92</v>
      </c>
      <c r="I461" s="155" t="s">
        <v>101</v>
      </c>
      <c r="J461" s="155" t="s">
        <v>154</v>
      </c>
      <c r="K461" s="155"/>
      <c r="L461" s="155" t="s">
        <v>90</v>
      </c>
      <c r="M461" s="155"/>
      <c r="N461" s="155"/>
      <c r="O461" s="155"/>
      <c r="P461" s="155" t="str">
        <f t="shared" si="15"/>
        <v/>
      </c>
      <c r="Q461" s="155" t="str">
        <f t="shared" si="16"/>
        <v/>
      </c>
    </row>
    <row r="462">
      <c r="A462" s="155" t="s">
        <v>2087</v>
      </c>
      <c r="B462" s="155">
        <v>15044.0</v>
      </c>
      <c r="C462" s="178">
        <v>0.3333333333333333</v>
      </c>
      <c r="D462" s="161" t="s">
        <v>1194</v>
      </c>
      <c r="E462" s="179">
        <v>21018.0</v>
      </c>
      <c r="F462" s="180">
        <v>44551.0</v>
      </c>
      <c r="G462" s="155" t="s">
        <v>86</v>
      </c>
      <c r="H462" s="155" t="s">
        <v>92</v>
      </c>
      <c r="I462" s="155" t="s">
        <v>101</v>
      </c>
      <c r="J462" s="155" t="s">
        <v>577</v>
      </c>
      <c r="K462" s="155"/>
      <c r="L462" s="155" t="s">
        <v>90</v>
      </c>
      <c r="M462" s="161"/>
      <c r="N462" s="155"/>
      <c r="O462" s="155"/>
      <c r="P462" s="155" t="str">
        <f t="shared" si="15"/>
        <v/>
      </c>
      <c r="Q462" s="155" t="str">
        <f t="shared" si="16"/>
        <v/>
      </c>
    </row>
    <row r="463">
      <c r="A463" s="155" t="s">
        <v>2088</v>
      </c>
      <c r="B463" s="155">
        <v>17625.0</v>
      </c>
      <c r="C463" s="178">
        <v>0.34375</v>
      </c>
      <c r="D463" s="161" t="s">
        <v>2089</v>
      </c>
      <c r="E463" s="179">
        <v>32514.0</v>
      </c>
      <c r="F463" s="180">
        <v>44551.0</v>
      </c>
      <c r="G463" s="155" t="s">
        <v>96</v>
      </c>
      <c r="H463" s="155" t="s">
        <v>87</v>
      </c>
      <c r="I463" s="155" t="s">
        <v>97</v>
      </c>
      <c r="J463" s="155" t="s">
        <v>117</v>
      </c>
      <c r="K463" s="155"/>
      <c r="L463" s="155" t="s">
        <v>90</v>
      </c>
      <c r="M463" s="155"/>
      <c r="N463" s="155"/>
      <c r="O463" s="155"/>
      <c r="P463" s="155" t="str">
        <f t="shared" si="15"/>
        <v/>
      </c>
      <c r="Q463" s="155" t="str">
        <f t="shared" si="16"/>
        <v/>
      </c>
    </row>
    <row r="464">
      <c r="A464" s="155" t="s">
        <v>2090</v>
      </c>
      <c r="B464" s="155">
        <v>17606.0</v>
      </c>
      <c r="C464" s="178">
        <v>0.34375</v>
      </c>
      <c r="D464" s="161" t="s">
        <v>2091</v>
      </c>
      <c r="E464" s="179">
        <v>17098.0</v>
      </c>
      <c r="F464" s="180">
        <v>44551.0</v>
      </c>
      <c r="G464" s="155" t="s">
        <v>96</v>
      </c>
      <c r="H464" s="155" t="s">
        <v>87</v>
      </c>
      <c r="I464" s="155" t="s">
        <v>97</v>
      </c>
      <c r="J464" s="155" t="s">
        <v>89</v>
      </c>
      <c r="K464" s="155"/>
      <c r="L464" s="155" t="s">
        <v>90</v>
      </c>
      <c r="M464" s="161"/>
      <c r="N464" s="155"/>
      <c r="O464" s="155"/>
      <c r="P464" s="155" t="str">
        <f t="shared" si="15"/>
        <v/>
      </c>
      <c r="Q464" s="155" t="str">
        <f t="shared" si="16"/>
        <v/>
      </c>
    </row>
    <row r="465">
      <c r="A465" s="155" t="s">
        <v>2092</v>
      </c>
      <c r="B465" s="155">
        <v>10959.0</v>
      </c>
      <c r="C465" s="178">
        <v>0.34375</v>
      </c>
      <c r="D465" s="161" t="s">
        <v>909</v>
      </c>
      <c r="E465" s="179">
        <v>20829.0</v>
      </c>
      <c r="F465" s="180">
        <v>44551.0</v>
      </c>
      <c r="G465" s="155" t="s">
        <v>122</v>
      </c>
      <c r="H465" s="155" t="s">
        <v>92</v>
      </c>
      <c r="I465" s="155" t="s">
        <v>101</v>
      </c>
      <c r="J465" s="155" t="s">
        <v>182</v>
      </c>
      <c r="K465" s="155"/>
      <c r="L465" s="155" t="s">
        <v>90</v>
      </c>
      <c r="M465" s="155"/>
      <c r="N465" s="155"/>
      <c r="O465" s="155"/>
      <c r="P465" s="155" t="str">
        <f t="shared" si="15"/>
        <v/>
      </c>
      <c r="Q465" s="155" t="str">
        <f t="shared" si="16"/>
        <v/>
      </c>
    </row>
    <row r="466">
      <c r="A466" s="155" t="s">
        <v>2093</v>
      </c>
      <c r="B466" s="155">
        <v>17583.0</v>
      </c>
      <c r="C466" s="178">
        <v>0.34375</v>
      </c>
      <c r="D466" s="161" t="s">
        <v>2094</v>
      </c>
      <c r="E466" s="179">
        <v>18585.0</v>
      </c>
      <c r="F466" s="180">
        <v>44551.0</v>
      </c>
      <c r="G466" s="155" t="s">
        <v>96</v>
      </c>
      <c r="H466" s="155" t="s">
        <v>87</v>
      </c>
      <c r="I466" s="155" t="s">
        <v>97</v>
      </c>
      <c r="J466" s="155" t="s">
        <v>98</v>
      </c>
      <c r="K466" s="155"/>
      <c r="L466" s="155" t="s">
        <v>90</v>
      </c>
      <c r="M466" s="155"/>
      <c r="N466" s="155"/>
      <c r="O466" s="155"/>
      <c r="P466" s="155" t="str">
        <f t="shared" si="15"/>
        <v/>
      </c>
      <c r="Q466" s="155" t="str">
        <f t="shared" si="16"/>
        <v/>
      </c>
    </row>
    <row r="467">
      <c r="A467" s="155" t="s">
        <v>2095</v>
      </c>
      <c r="B467" s="155">
        <v>14862.0</v>
      </c>
      <c r="C467" s="178">
        <v>0.34375</v>
      </c>
      <c r="D467" s="161" t="s">
        <v>2096</v>
      </c>
      <c r="E467" s="179">
        <v>24183.0</v>
      </c>
      <c r="F467" s="180">
        <v>44551.0</v>
      </c>
      <c r="G467" s="155" t="s">
        <v>86</v>
      </c>
      <c r="H467" s="155" t="s">
        <v>92</v>
      </c>
      <c r="I467" s="155" t="s">
        <v>101</v>
      </c>
      <c r="J467" s="155" t="s">
        <v>174</v>
      </c>
      <c r="K467" s="155"/>
      <c r="L467" s="155" t="s">
        <v>90</v>
      </c>
      <c r="M467" s="155"/>
      <c r="N467" s="155"/>
      <c r="O467" s="155"/>
      <c r="P467" s="155" t="str">
        <f t="shared" si="15"/>
        <v/>
      </c>
      <c r="Q467" s="155" t="str">
        <f t="shared" si="16"/>
        <v/>
      </c>
    </row>
    <row r="468">
      <c r="A468" s="155" t="s">
        <v>2097</v>
      </c>
      <c r="B468" s="155">
        <v>17621.0</v>
      </c>
      <c r="C468" s="178">
        <v>0.3645833333333333</v>
      </c>
      <c r="D468" s="161" t="s">
        <v>2098</v>
      </c>
      <c r="E468" s="179">
        <v>25680.0</v>
      </c>
      <c r="F468" s="180">
        <v>44551.0</v>
      </c>
      <c r="G468" s="155" t="s">
        <v>96</v>
      </c>
      <c r="H468" s="155" t="s">
        <v>87</v>
      </c>
      <c r="I468" s="155" t="s">
        <v>97</v>
      </c>
      <c r="J468" s="155" t="s">
        <v>147</v>
      </c>
      <c r="K468" s="155"/>
      <c r="L468" s="155" t="s">
        <v>90</v>
      </c>
      <c r="M468" s="155"/>
      <c r="N468" s="155"/>
      <c r="O468" s="155"/>
      <c r="P468" s="155" t="str">
        <f t="shared" si="15"/>
        <v/>
      </c>
      <c r="Q468" s="155" t="str">
        <f t="shared" si="16"/>
        <v/>
      </c>
    </row>
    <row r="469">
      <c r="A469" s="155" t="s">
        <v>2099</v>
      </c>
      <c r="B469" s="155">
        <v>14753.0</v>
      </c>
      <c r="C469" s="178">
        <v>0.375</v>
      </c>
      <c r="D469" s="161" t="s">
        <v>1275</v>
      </c>
      <c r="E469" s="179">
        <v>27070.0</v>
      </c>
      <c r="F469" s="180">
        <v>44551.0</v>
      </c>
      <c r="G469" s="155" t="s">
        <v>86</v>
      </c>
      <c r="H469" s="155" t="s">
        <v>92</v>
      </c>
      <c r="I469" s="155" t="s">
        <v>101</v>
      </c>
      <c r="J469" s="155" t="s">
        <v>147</v>
      </c>
      <c r="K469" s="155"/>
      <c r="L469" s="155" t="s">
        <v>90</v>
      </c>
      <c r="M469" s="161"/>
      <c r="N469" s="155"/>
      <c r="O469" s="155"/>
      <c r="P469" s="155" t="str">
        <f t="shared" si="15"/>
        <v/>
      </c>
      <c r="Q469" s="155" t="str">
        <f t="shared" si="16"/>
        <v/>
      </c>
    </row>
    <row r="470">
      <c r="A470" s="155" t="s">
        <v>2100</v>
      </c>
      <c r="B470" s="155">
        <v>9270.0</v>
      </c>
      <c r="C470" s="178">
        <v>0.3854166666666667</v>
      </c>
      <c r="D470" s="161" t="s">
        <v>2101</v>
      </c>
      <c r="E470" s="179">
        <v>17815.0</v>
      </c>
      <c r="F470" s="180">
        <v>44551.0</v>
      </c>
      <c r="G470" s="155" t="s">
        <v>86</v>
      </c>
      <c r="H470" s="155" t="s">
        <v>92</v>
      </c>
      <c r="I470" s="155" t="s">
        <v>93</v>
      </c>
      <c r="J470" s="155" t="s">
        <v>137</v>
      </c>
      <c r="K470" s="155"/>
      <c r="L470" s="155" t="s">
        <v>90</v>
      </c>
      <c r="M470" s="161"/>
      <c r="N470" s="155"/>
      <c r="O470" s="155"/>
      <c r="P470" s="155" t="str">
        <f t="shared" si="15"/>
        <v/>
      </c>
      <c r="Q470" s="155" t="str">
        <f t="shared" si="16"/>
        <v/>
      </c>
    </row>
    <row r="471">
      <c r="A471" s="155" t="s">
        <v>2102</v>
      </c>
      <c r="B471" s="155">
        <v>17610.0</v>
      </c>
      <c r="C471" s="178">
        <v>0.3958333333333333</v>
      </c>
      <c r="D471" s="161" t="s">
        <v>2103</v>
      </c>
      <c r="E471" s="179">
        <v>18834.0</v>
      </c>
      <c r="F471" s="180">
        <v>44551.0</v>
      </c>
      <c r="G471" s="155" t="s">
        <v>96</v>
      </c>
      <c r="H471" s="155" t="s">
        <v>87</v>
      </c>
      <c r="I471" s="155" t="s">
        <v>97</v>
      </c>
      <c r="J471" s="155" t="s">
        <v>94</v>
      </c>
      <c r="K471" s="155"/>
      <c r="L471" s="155" t="s">
        <v>90</v>
      </c>
      <c r="M471" s="155"/>
      <c r="N471" s="155"/>
      <c r="O471" s="155"/>
      <c r="P471" s="155" t="str">
        <f t="shared" si="15"/>
        <v/>
      </c>
      <c r="Q471" s="155" t="str">
        <f t="shared" si="16"/>
        <v/>
      </c>
    </row>
    <row r="472">
      <c r="A472" s="155" t="s">
        <v>2104</v>
      </c>
      <c r="B472" s="155">
        <v>11357.0</v>
      </c>
      <c r="C472" s="178">
        <v>0.3958333333333333</v>
      </c>
      <c r="D472" s="161" t="s">
        <v>1087</v>
      </c>
      <c r="E472" s="179">
        <v>14592.0</v>
      </c>
      <c r="F472" s="180">
        <v>44551.0</v>
      </c>
      <c r="G472" s="155" t="s">
        <v>122</v>
      </c>
      <c r="H472" s="155" t="s">
        <v>92</v>
      </c>
      <c r="I472" s="155" t="s">
        <v>101</v>
      </c>
      <c r="J472" s="155" t="s">
        <v>89</v>
      </c>
      <c r="K472" s="155"/>
      <c r="L472" s="155" t="s">
        <v>90</v>
      </c>
      <c r="M472" s="155"/>
      <c r="N472" s="155"/>
      <c r="O472" s="155"/>
      <c r="P472" s="155" t="str">
        <f t="shared" si="15"/>
        <v/>
      </c>
      <c r="Q472" s="155" t="str">
        <f t="shared" si="16"/>
        <v/>
      </c>
    </row>
    <row r="473">
      <c r="A473" s="155" t="s">
        <v>2105</v>
      </c>
      <c r="B473" s="155">
        <v>17728.0</v>
      </c>
      <c r="C473" s="178">
        <v>0.3958333333333333</v>
      </c>
      <c r="D473" s="161" t="s">
        <v>946</v>
      </c>
      <c r="E473" s="179">
        <v>16889.0</v>
      </c>
      <c r="F473" s="180">
        <v>44551.0</v>
      </c>
      <c r="G473" s="155" t="s">
        <v>96</v>
      </c>
      <c r="H473" s="155" t="s">
        <v>87</v>
      </c>
      <c r="I473" s="155" t="s">
        <v>97</v>
      </c>
      <c r="J473" s="155" t="s">
        <v>218</v>
      </c>
      <c r="K473" s="155"/>
      <c r="L473" s="155" t="s">
        <v>90</v>
      </c>
      <c r="M473" s="155"/>
      <c r="N473" s="155"/>
      <c r="O473" s="155"/>
      <c r="P473" s="155" t="str">
        <f t="shared" si="15"/>
        <v/>
      </c>
      <c r="Q473" s="155" t="str">
        <f t="shared" si="16"/>
        <v/>
      </c>
    </row>
    <row r="474">
      <c r="A474" s="155" t="s">
        <v>2106</v>
      </c>
      <c r="B474" s="155">
        <v>10100.0</v>
      </c>
      <c r="C474" s="178">
        <v>0.4166666666666667</v>
      </c>
      <c r="D474" s="161" t="s">
        <v>776</v>
      </c>
      <c r="E474" s="179">
        <v>21315.0</v>
      </c>
      <c r="F474" s="180">
        <v>44551.0</v>
      </c>
      <c r="G474" s="155" t="s">
        <v>86</v>
      </c>
      <c r="H474" s="155" t="s">
        <v>87</v>
      </c>
      <c r="I474" s="155" t="s">
        <v>97</v>
      </c>
      <c r="J474" s="155" t="s">
        <v>164</v>
      </c>
      <c r="K474" s="155"/>
      <c r="L474" s="155" t="s">
        <v>90</v>
      </c>
      <c r="M474" s="155"/>
      <c r="N474" s="155"/>
      <c r="O474" s="155"/>
      <c r="P474" s="155" t="str">
        <f t="shared" si="15"/>
        <v/>
      </c>
      <c r="Q474" s="155" t="str">
        <f t="shared" si="16"/>
        <v/>
      </c>
    </row>
    <row r="475">
      <c r="A475" s="155" t="s">
        <v>2107</v>
      </c>
      <c r="B475" s="155">
        <v>9821.0</v>
      </c>
      <c r="C475" s="178">
        <v>0.4270833333333333</v>
      </c>
      <c r="D475" s="161" t="s">
        <v>2108</v>
      </c>
      <c r="E475" s="179">
        <v>17116.0</v>
      </c>
      <c r="F475" s="180">
        <v>44551.0</v>
      </c>
      <c r="G475" s="155" t="s">
        <v>122</v>
      </c>
      <c r="H475" s="155" t="s">
        <v>87</v>
      </c>
      <c r="I475" s="155" t="s">
        <v>88</v>
      </c>
      <c r="J475" s="155" t="s">
        <v>89</v>
      </c>
      <c r="K475" s="155"/>
      <c r="L475" s="155" t="s">
        <v>90</v>
      </c>
      <c r="M475" s="155"/>
      <c r="N475" s="155"/>
      <c r="O475" s="155"/>
      <c r="P475" s="155" t="str">
        <f t="shared" si="15"/>
        <v/>
      </c>
      <c r="Q475" s="155" t="str">
        <f t="shared" si="16"/>
        <v/>
      </c>
    </row>
    <row r="476">
      <c r="A476" s="155" t="s">
        <v>2109</v>
      </c>
      <c r="B476" s="155">
        <v>14184.0</v>
      </c>
      <c r="C476" s="178">
        <v>0.4270833333333333</v>
      </c>
      <c r="D476" s="161" t="s">
        <v>1086</v>
      </c>
      <c r="E476" s="179">
        <v>21084.0</v>
      </c>
      <c r="F476" s="180">
        <v>44551.0</v>
      </c>
      <c r="G476" s="155" t="s">
        <v>86</v>
      </c>
      <c r="H476" s="155" t="s">
        <v>92</v>
      </c>
      <c r="I476" s="155" t="s">
        <v>93</v>
      </c>
      <c r="J476" s="155" t="s">
        <v>166</v>
      </c>
      <c r="K476" s="155"/>
      <c r="L476" s="155" t="s">
        <v>90</v>
      </c>
      <c r="M476" s="155"/>
      <c r="N476" s="155"/>
      <c r="O476" s="155"/>
      <c r="P476" s="155" t="str">
        <f t="shared" si="15"/>
        <v/>
      </c>
      <c r="Q476" s="155" t="str">
        <f t="shared" si="16"/>
        <v/>
      </c>
    </row>
    <row r="477">
      <c r="A477" s="155" t="s">
        <v>2110</v>
      </c>
      <c r="B477" s="155">
        <v>10442.0</v>
      </c>
      <c r="C477" s="178">
        <v>0.4375</v>
      </c>
      <c r="D477" s="161" t="s">
        <v>2111</v>
      </c>
      <c r="E477" s="179">
        <v>26703.0</v>
      </c>
      <c r="F477" s="180">
        <v>44551.0</v>
      </c>
      <c r="G477" s="155" t="s">
        <v>86</v>
      </c>
      <c r="H477" s="155" t="s">
        <v>87</v>
      </c>
      <c r="I477" s="155" t="s">
        <v>97</v>
      </c>
      <c r="J477" s="155" t="s">
        <v>147</v>
      </c>
      <c r="K477" s="155"/>
      <c r="L477" s="155" t="s">
        <v>253</v>
      </c>
      <c r="M477" s="155"/>
      <c r="N477" s="155"/>
      <c r="O477" s="155"/>
      <c r="P477" s="155" t="str">
        <f t="shared" si="15"/>
        <v/>
      </c>
      <c r="Q477" s="155" t="str">
        <f t="shared" si="16"/>
        <v/>
      </c>
    </row>
    <row r="478">
      <c r="A478" s="155" t="s">
        <v>2112</v>
      </c>
      <c r="B478" s="155">
        <v>17596.0</v>
      </c>
      <c r="C478" s="178">
        <v>0.4479166666666667</v>
      </c>
      <c r="D478" s="161" t="s">
        <v>2113</v>
      </c>
      <c r="E478" s="179">
        <v>28265.0</v>
      </c>
      <c r="F478" s="180">
        <v>44551.0</v>
      </c>
      <c r="G478" s="155" t="s">
        <v>96</v>
      </c>
      <c r="H478" s="155" t="s">
        <v>87</v>
      </c>
      <c r="I478" s="155" t="s">
        <v>97</v>
      </c>
      <c r="J478" s="155" t="s">
        <v>147</v>
      </c>
      <c r="K478" s="155"/>
      <c r="L478" s="155" t="s">
        <v>90</v>
      </c>
      <c r="M478" s="155"/>
      <c r="N478" s="155"/>
      <c r="O478" s="155"/>
      <c r="P478" s="155" t="str">
        <f t="shared" si="15"/>
        <v/>
      </c>
      <c r="Q478" s="155" t="str">
        <f t="shared" si="16"/>
        <v/>
      </c>
    </row>
    <row r="479">
      <c r="A479" s="155" t="s">
        <v>2114</v>
      </c>
      <c r="B479" s="155">
        <v>17639.0</v>
      </c>
      <c r="C479" s="178">
        <v>0.4479166666666667</v>
      </c>
      <c r="D479" s="161" t="s">
        <v>2115</v>
      </c>
      <c r="E479" s="179">
        <v>21790.0</v>
      </c>
      <c r="F479" s="180">
        <v>44551.0</v>
      </c>
      <c r="G479" s="155" t="s">
        <v>96</v>
      </c>
      <c r="H479" s="155" t="s">
        <v>87</v>
      </c>
      <c r="I479" s="155" t="s">
        <v>97</v>
      </c>
      <c r="J479" s="155" t="s">
        <v>154</v>
      </c>
      <c r="K479" s="155"/>
      <c r="L479" s="155" t="s">
        <v>90</v>
      </c>
      <c r="M479" s="155"/>
      <c r="N479" s="155"/>
      <c r="O479" s="155"/>
      <c r="P479" s="155" t="str">
        <f t="shared" si="15"/>
        <v/>
      </c>
      <c r="Q479" s="155" t="str">
        <f t="shared" si="16"/>
        <v/>
      </c>
    </row>
    <row r="480">
      <c r="A480" s="155" t="s">
        <v>2116</v>
      </c>
      <c r="B480" s="155">
        <v>17632.0</v>
      </c>
      <c r="C480" s="178">
        <v>0.4479166666666667</v>
      </c>
      <c r="D480" s="161" t="s">
        <v>2117</v>
      </c>
      <c r="E480" s="179">
        <v>31594.0</v>
      </c>
      <c r="F480" s="180">
        <v>44551.0</v>
      </c>
      <c r="G480" s="155" t="s">
        <v>96</v>
      </c>
      <c r="H480" s="155" t="s">
        <v>87</v>
      </c>
      <c r="I480" s="155" t="s">
        <v>97</v>
      </c>
      <c r="J480" s="155" t="s">
        <v>137</v>
      </c>
      <c r="K480" s="155"/>
      <c r="L480" s="155" t="s">
        <v>90</v>
      </c>
      <c r="M480" s="155"/>
      <c r="N480" s="155"/>
      <c r="O480" s="155"/>
      <c r="P480" s="155" t="str">
        <f t="shared" si="15"/>
        <v/>
      </c>
      <c r="Q480" s="155" t="str">
        <f t="shared" si="16"/>
        <v/>
      </c>
    </row>
    <row r="481">
      <c r="A481" s="155" t="s">
        <v>2118</v>
      </c>
      <c r="B481" s="155">
        <v>15647.0</v>
      </c>
      <c r="C481" s="178">
        <v>0.4479166666666667</v>
      </c>
      <c r="D481" s="161" t="s">
        <v>2119</v>
      </c>
      <c r="E481" s="179">
        <v>26283.0</v>
      </c>
      <c r="F481" s="180">
        <v>44551.0</v>
      </c>
      <c r="G481" s="155" t="s">
        <v>86</v>
      </c>
      <c r="H481" s="155" t="s">
        <v>92</v>
      </c>
      <c r="I481" s="155" t="s">
        <v>93</v>
      </c>
      <c r="J481" s="155" t="s">
        <v>308</v>
      </c>
      <c r="K481" s="155"/>
      <c r="L481" s="155" t="s">
        <v>90</v>
      </c>
      <c r="M481" s="155"/>
      <c r="N481" s="155"/>
      <c r="O481" s="155"/>
      <c r="P481" s="155" t="str">
        <f t="shared" si="15"/>
        <v/>
      </c>
      <c r="Q481" s="155" t="str">
        <f t="shared" si="16"/>
        <v/>
      </c>
    </row>
    <row r="482">
      <c r="A482" s="155" t="s">
        <v>2120</v>
      </c>
      <c r="B482" s="155">
        <v>17635.0</v>
      </c>
      <c r="C482" s="178">
        <v>0.46875</v>
      </c>
      <c r="D482" s="161" t="s">
        <v>2121</v>
      </c>
      <c r="E482" s="179">
        <v>13329.0</v>
      </c>
      <c r="F482" s="180">
        <v>44551.0</v>
      </c>
      <c r="G482" s="155" t="s">
        <v>96</v>
      </c>
      <c r="H482" s="155" t="s">
        <v>87</v>
      </c>
      <c r="I482" s="155" t="s">
        <v>97</v>
      </c>
      <c r="J482" s="155" t="s">
        <v>358</v>
      </c>
      <c r="K482" s="155"/>
      <c r="L482" s="155" t="s">
        <v>90</v>
      </c>
      <c r="M482" s="155"/>
      <c r="N482" s="155"/>
      <c r="O482" s="155"/>
      <c r="P482" s="155" t="str">
        <f t="shared" si="15"/>
        <v/>
      </c>
      <c r="Q482" s="155" t="str">
        <f t="shared" si="16"/>
        <v/>
      </c>
    </row>
    <row r="483">
      <c r="A483" s="155" t="s">
        <v>2122</v>
      </c>
      <c r="B483" s="155">
        <v>17626.0</v>
      </c>
      <c r="C483" s="178">
        <v>0.46875</v>
      </c>
      <c r="D483" s="161" t="s">
        <v>2123</v>
      </c>
      <c r="E483" s="179">
        <v>23562.0</v>
      </c>
      <c r="F483" s="180">
        <v>44551.0</v>
      </c>
      <c r="G483" s="155" t="s">
        <v>96</v>
      </c>
      <c r="H483" s="155" t="s">
        <v>87</v>
      </c>
      <c r="I483" s="155" t="s">
        <v>97</v>
      </c>
      <c r="J483" s="155" t="s">
        <v>358</v>
      </c>
      <c r="K483" s="155"/>
      <c r="L483" s="155" t="s">
        <v>90</v>
      </c>
      <c r="M483" s="155"/>
      <c r="N483" s="155"/>
      <c r="O483" s="155"/>
      <c r="P483" s="155" t="str">
        <f t="shared" si="15"/>
        <v/>
      </c>
      <c r="Q483" s="155" t="str">
        <f t="shared" si="16"/>
        <v/>
      </c>
    </row>
    <row r="484">
      <c r="A484" s="155" t="s">
        <v>2124</v>
      </c>
      <c r="B484" s="155">
        <v>15910.0</v>
      </c>
      <c r="C484" s="178">
        <v>0.5416666666666666</v>
      </c>
      <c r="D484" s="161" t="s">
        <v>1082</v>
      </c>
      <c r="E484" s="179">
        <v>23715.0</v>
      </c>
      <c r="F484" s="180">
        <v>44551.0</v>
      </c>
      <c r="G484" s="155" t="s">
        <v>122</v>
      </c>
      <c r="H484" s="155" t="s">
        <v>92</v>
      </c>
      <c r="I484" s="155" t="s">
        <v>93</v>
      </c>
      <c r="J484" s="155" t="s">
        <v>147</v>
      </c>
      <c r="K484" s="155"/>
      <c r="L484" s="155" t="s">
        <v>90</v>
      </c>
      <c r="M484" s="155"/>
      <c r="N484" s="155"/>
      <c r="O484" s="155"/>
      <c r="P484" s="155" t="str">
        <f t="shared" si="15"/>
        <v/>
      </c>
      <c r="Q484" s="155" t="str">
        <f t="shared" si="16"/>
        <v/>
      </c>
    </row>
    <row r="485">
      <c r="A485" s="155" t="s">
        <v>2125</v>
      </c>
      <c r="B485" s="155">
        <v>14926.0</v>
      </c>
      <c r="C485" s="178">
        <v>0.5625</v>
      </c>
      <c r="D485" s="161" t="s">
        <v>2126</v>
      </c>
      <c r="E485" s="179">
        <v>21137.0</v>
      </c>
      <c r="F485" s="180">
        <v>44551.0</v>
      </c>
      <c r="G485" s="155" t="s">
        <v>86</v>
      </c>
      <c r="H485" s="155" t="s">
        <v>92</v>
      </c>
      <c r="I485" s="155" t="s">
        <v>101</v>
      </c>
      <c r="J485" s="155" t="s">
        <v>174</v>
      </c>
      <c r="K485" s="155"/>
      <c r="L485" s="155" t="s">
        <v>90</v>
      </c>
      <c r="M485" s="155"/>
      <c r="N485" s="155"/>
      <c r="O485" s="155"/>
      <c r="P485" s="155" t="str">
        <f t="shared" si="15"/>
        <v/>
      </c>
      <c r="Q485" s="155" t="str">
        <f t="shared" si="16"/>
        <v/>
      </c>
    </row>
    <row r="486">
      <c r="A486" s="155" t="s">
        <v>2127</v>
      </c>
      <c r="B486" s="155">
        <v>16002.0</v>
      </c>
      <c r="C486" s="178">
        <v>0.5625</v>
      </c>
      <c r="D486" s="161" t="s">
        <v>820</v>
      </c>
      <c r="E486" s="179">
        <v>33968.0</v>
      </c>
      <c r="F486" s="180">
        <v>44551.0</v>
      </c>
      <c r="G486" s="155" t="s">
        <v>122</v>
      </c>
      <c r="H486" s="155" t="s">
        <v>92</v>
      </c>
      <c r="I486" s="155" t="s">
        <v>93</v>
      </c>
      <c r="J486" s="155" t="s">
        <v>154</v>
      </c>
      <c r="K486" s="155"/>
      <c r="L486" s="155" t="s">
        <v>90</v>
      </c>
      <c r="M486" s="161"/>
      <c r="N486" s="155"/>
      <c r="O486" s="155"/>
      <c r="P486" s="155" t="str">
        <f t="shared" si="15"/>
        <v/>
      </c>
      <c r="Q486" s="155" t="str">
        <f t="shared" si="16"/>
        <v/>
      </c>
    </row>
    <row r="487">
      <c r="A487" s="155" t="s">
        <v>2128</v>
      </c>
      <c r="B487" s="155">
        <v>11017.0</v>
      </c>
      <c r="C487" s="178">
        <v>0.5729166666666666</v>
      </c>
      <c r="D487" s="161" t="s">
        <v>1139</v>
      </c>
      <c r="E487" s="179">
        <v>22235.0</v>
      </c>
      <c r="F487" s="180">
        <v>44551.0</v>
      </c>
      <c r="G487" s="155" t="s">
        <v>86</v>
      </c>
      <c r="H487" s="155" t="s">
        <v>92</v>
      </c>
      <c r="I487" s="155" t="s">
        <v>101</v>
      </c>
      <c r="J487" s="155" t="s">
        <v>102</v>
      </c>
      <c r="K487" s="155"/>
      <c r="L487" s="155" t="s">
        <v>90</v>
      </c>
      <c r="M487" s="161"/>
      <c r="N487" s="155"/>
      <c r="O487" s="155"/>
      <c r="P487" s="155" t="str">
        <f t="shared" si="15"/>
        <v/>
      </c>
      <c r="Q487" s="155" t="str">
        <f t="shared" si="16"/>
        <v/>
      </c>
    </row>
    <row r="488">
      <c r="A488" s="155" t="s">
        <v>2129</v>
      </c>
      <c r="B488" s="155">
        <v>13728.0</v>
      </c>
      <c r="C488" s="178">
        <v>0.59375</v>
      </c>
      <c r="D488" s="161" t="s">
        <v>2130</v>
      </c>
      <c r="E488" s="179">
        <v>11681.0</v>
      </c>
      <c r="F488" s="180">
        <v>44551.0</v>
      </c>
      <c r="G488" s="155" t="s">
        <v>86</v>
      </c>
      <c r="H488" s="155" t="s">
        <v>92</v>
      </c>
      <c r="I488" s="155" t="s">
        <v>101</v>
      </c>
      <c r="J488" s="155" t="s">
        <v>164</v>
      </c>
      <c r="K488" s="155"/>
      <c r="L488" s="155" t="s">
        <v>90</v>
      </c>
      <c r="M488" s="161"/>
      <c r="N488" s="155"/>
      <c r="O488" s="155"/>
      <c r="P488" s="155" t="str">
        <f t="shared" si="15"/>
        <v/>
      </c>
      <c r="Q488" s="155" t="str">
        <f t="shared" si="16"/>
        <v/>
      </c>
    </row>
    <row r="489">
      <c r="A489" s="155" t="s">
        <v>2131</v>
      </c>
      <c r="B489" s="155">
        <v>16524.0</v>
      </c>
      <c r="C489" s="178">
        <v>0.6041666666666666</v>
      </c>
      <c r="D489" s="161" t="s">
        <v>2132</v>
      </c>
      <c r="E489" s="179">
        <v>25485.0</v>
      </c>
      <c r="F489" s="180">
        <v>44551.0</v>
      </c>
      <c r="G489" s="155" t="s">
        <v>86</v>
      </c>
      <c r="H489" s="155" t="s">
        <v>92</v>
      </c>
      <c r="I489" s="155" t="s">
        <v>101</v>
      </c>
      <c r="J489" s="155" t="s">
        <v>117</v>
      </c>
      <c r="K489" s="155"/>
      <c r="L489" s="155" t="s">
        <v>90</v>
      </c>
      <c r="M489" s="161"/>
      <c r="N489" s="155"/>
      <c r="O489" s="155"/>
      <c r="P489" s="155" t="str">
        <f t="shared" si="15"/>
        <v/>
      </c>
      <c r="Q489" s="155" t="str">
        <f t="shared" si="16"/>
        <v/>
      </c>
    </row>
    <row r="490">
      <c r="A490" s="155" t="s">
        <v>2133</v>
      </c>
      <c r="B490" s="155">
        <v>11476.0</v>
      </c>
      <c r="C490" s="178">
        <v>0.6041666666666666</v>
      </c>
      <c r="D490" s="161" t="s">
        <v>2134</v>
      </c>
      <c r="E490" s="179">
        <v>29766.0</v>
      </c>
      <c r="F490" s="180">
        <v>44551.0</v>
      </c>
      <c r="G490" s="155" t="s">
        <v>122</v>
      </c>
      <c r="H490" s="155" t="s">
        <v>92</v>
      </c>
      <c r="I490" s="155" t="s">
        <v>101</v>
      </c>
      <c r="J490" s="155" t="s">
        <v>1017</v>
      </c>
      <c r="K490" s="155"/>
      <c r="L490" s="155" t="s">
        <v>90</v>
      </c>
      <c r="M490" s="155"/>
      <c r="N490" s="155"/>
      <c r="O490" s="155"/>
      <c r="P490" s="155" t="str">
        <f t="shared" si="15"/>
        <v/>
      </c>
      <c r="Q490" s="155" t="str">
        <f t="shared" si="16"/>
        <v/>
      </c>
    </row>
    <row r="491">
      <c r="A491" s="155" t="s">
        <v>2135</v>
      </c>
      <c r="B491" s="155">
        <v>14602.0</v>
      </c>
      <c r="C491" s="178">
        <v>0.3333333333333333</v>
      </c>
      <c r="D491" s="161" t="s">
        <v>1227</v>
      </c>
      <c r="E491" s="179">
        <v>24599.0</v>
      </c>
      <c r="F491" s="180">
        <v>44552.0</v>
      </c>
      <c r="G491" s="155" t="s">
        <v>122</v>
      </c>
      <c r="H491" s="155" t="s">
        <v>92</v>
      </c>
      <c r="I491" s="155" t="s">
        <v>101</v>
      </c>
      <c r="J491" s="155" t="s">
        <v>98</v>
      </c>
      <c r="K491" s="155"/>
      <c r="L491" s="155" t="s">
        <v>90</v>
      </c>
      <c r="M491" s="161"/>
      <c r="N491" s="155"/>
      <c r="O491" s="155"/>
      <c r="P491" s="155" t="str">
        <f t="shared" si="15"/>
        <v/>
      </c>
      <c r="Q491" s="155" t="str">
        <f t="shared" si="16"/>
        <v/>
      </c>
    </row>
    <row r="492">
      <c r="A492" s="155" t="s">
        <v>2136</v>
      </c>
      <c r="B492" s="155">
        <v>16608.0</v>
      </c>
      <c r="C492" s="178">
        <v>0.34375</v>
      </c>
      <c r="D492" s="161" t="s">
        <v>2137</v>
      </c>
      <c r="E492" s="179">
        <v>31297.0</v>
      </c>
      <c r="F492" s="180">
        <v>44552.0</v>
      </c>
      <c r="G492" s="155" t="s">
        <v>122</v>
      </c>
      <c r="H492" s="155" t="s">
        <v>92</v>
      </c>
      <c r="I492" s="155" t="s">
        <v>93</v>
      </c>
      <c r="J492" s="155" t="s">
        <v>179</v>
      </c>
      <c r="K492" s="155"/>
      <c r="L492" s="155" t="s">
        <v>90</v>
      </c>
      <c r="M492" s="155"/>
      <c r="N492" s="155"/>
      <c r="O492" s="155"/>
      <c r="P492" s="155" t="str">
        <f t="shared" si="15"/>
        <v/>
      </c>
      <c r="Q492" s="155" t="str">
        <f t="shared" si="16"/>
        <v/>
      </c>
    </row>
    <row r="493">
      <c r="A493" s="155" t="s">
        <v>2138</v>
      </c>
      <c r="B493" s="155">
        <v>14373.0</v>
      </c>
      <c r="C493" s="178">
        <v>0.3541666666666667</v>
      </c>
      <c r="D493" s="161" t="s">
        <v>1098</v>
      </c>
      <c r="E493" s="179">
        <v>28183.0</v>
      </c>
      <c r="F493" s="180">
        <v>44552.0</v>
      </c>
      <c r="G493" s="155" t="s">
        <v>86</v>
      </c>
      <c r="H493" s="155" t="s">
        <v>92</v>
      </c>
      <c r="I493" s="155" t="s">
        <v>93</v>
      </c>
      <c r="J493" s="155" t="s">
        <v>98</v>
      </c>
      <c r="K493" s="155"/>
      <c r="L493" s="155" t="s">
        <v>90</v>
      </c>
      <c r="M493" s="155"/>
      <c r="N493" s="155"/>
      <c r="O493" s="155"/>
      <c r="P493" s="155" t="str">
        <f t="shared" si="15"/>
        <v/>
      </c>
      <c r="Q493" s="155" t="str">
        <f t="shared" si="16"/>
        <v/>
      </c>
    </row>
    <row r="494">
      <c r="A494" s="155" t="s">
        <v>2139</v>
      </c>
      <c r="B494" s="155">
        <v>11881.0</v>
      </c>
      <c r="C494" s="178">
        <v>0.3645833333333333</v>
      </c>
      <c r="D494" s="161" t="s">
        <v>647</v>
      </c>
      <c r="E494" s="179">
        <v>14449.0</v>
      </c>
      <c r="F494" s="180">
        <v>44552.0</v>
      </c>
      <c r="G494" s="155" t="s">
        <v>86</v>
      </c>
      <c r="H494" s="155" t="s">
        <v>87</v>
      </c>
      <c r="I494" s="155" t="s">
        <v>88</v>
      </c>
      <c r="J494" s="155" t="s">
        <v>89</v>
      </c>
      <c r="K494" s="155"/>
      <c r="L494" s="155" t="s">
        <v>90</v>
      </c>
      <c r="M494" s="161"/>
      <c r="N494" s="155"/>
      <c r="O494" s="155"/>
      <c r="P494" s="155" t="str">
        <f t="shared" si="15"/>
        <v/>
      </c>
      <c r="Q494" s="155" t="str">
        <f t="shared" si="16"/>
        <v/>
      </c>
    </row>
    <row r="495">
      <c r="A495" s="155" t="s">
        <v>2140</v>
      </c>
      <c r="B495" s="155">
        <v>15002.0</v>
      </c>
      <c r="C495" s="178">
        <v>0.3645833333333333</v>
      </c>
      <c r="D495" s="161" t="s">
        <v>850</v>
      </c>
      <c r="E495" s="179">
        <v>21001.0</v>
      </c>
      <c r="F495" s="180">
        <v>44552.0</v>
      </c>
      <c r="G495" s="155" t="s">
        <v>86</v>
      </c>
      <c r="H495" s="155" t="s">
        <v>92</v>
      </c>
      <c r="I495" s="155" t="s">
        <v>101</v>
      </c>
      <c r="J495" s="155" t="s">
        <v>127</v>
      </c>
      <c r="K495" s="155"/>
      <c r="L495" s="155" t="s">
        <v>90</v>
      </c>
      <c r="M495" s="161"/>
      <c r="N495" s="155"/>
      <c r="O495" s="155"/>
      <c r="P495" s="155" t="str">
        <f t="shared" si="15"/>
        <v/>
      </c>
      <c r="Q495" s="155" t="str">
        <f t="shared" si="16"/>
        <v/>
      </c>
    </row>
    <row r="496">
      <c r="A496" s="155" t="s">
        <v>2141</v>
      </c>
      <c r="B496" s="155">
        <v>11207.0</v>
      </c>
      <c r="C496" s="178">
        <v>0.375</v>
      </c>
      <c r="D496" s="161" t="s">
        <v>1096</v>
      </c>
      <c r="E496" s="179">
        <v>9739.0</v>
      </c>
      <c r="F496" s="180">
        <v>44552.0</v>
      </c>
      <c r="G496" s="155" t="s">
        <v>122</v>
      </c>
      <c r="H496" s="155" t="s">
        <v>92</v>
      </c>
      <c r="I496" s="155" t="s">
        <v>93</v>
      </c>
      <c r="J496" s="155" t="s">
        <v>89</v>
      </c>
      <c r="K496" s="155"/>
      <c r="L496" s="155" t="s">
        <v>90</v>
      </c>
      <c r="M496" s="161"/>
      <c r="N496" s="155"/>
      <c r="O496" s="155"/>
      <c r="P496" s="155" t="str">
        <f t="shared" si="15"/>
        <v/>
      </c>
      <c r="Q496" s="155" t="str">
        <f t="shared" si="16"/>
        <v/>
      </c>
    </row>
    <row r="497">
      <c r="A497" s="155" t="s">
        <v>2142</v>
      </c>
      <c r="B497" s="155">
        <v>15970.0</v>
      </c>
      <c r="C497" s="178">
        <v>0.3854166666666667</v>
      </c>
      <c r="D497" s="161" t="s">
        <v>2143</v>
      </c>
      <c r="E497" s="179">
        <v>36213.0</v>
      </c>
      <c r="F497" s="180">
        <v>44552.0</v>
      </c>
      <c r="G497" s="155" t="s">
        <v>86</v>
      </c>
      <c r="H497" s="155" t="s">
        <v>92</v>
      </c>
      <c r="I497" s="155" t="s">
        <v>93</v>
      </c>
      <c r="J497" s="155" t="s">
        <v>154</v>
      </c>
      <c r="K497" s="155"/>
      <c r="L497" s="155" t="s">
        <v>90</v>
      </c>
      <c r="M497" s="161"/>
      <c r="N497" s="155"/>
      <c r="O497" s="155"/>
      <c r="P497" s="155" t="str">
        <f t="shared" si="15"/>
        <v/>
      </c>
      <c r="Q497" s="155" t="str">
        <f t="shared" si="16"/>
        <v/>
      </c>
    </row>
    <row r="498">
      <c r="A498" s="155" t="s">
        <v>2144</v>
      </c>
      <c r="B498" s="155">
        <v>16156.0</v>
      </c>
      <c r="C498" s="178">
        <v>0.3958333333333333</v>
      </c>
      <c r="D498" s="161" t="s">
        <v>795</v>
      </c>
      <c r="E498" s="179">
        <v>29705.0</v>
      </c>
      <c r="F498" s="180">
        <v>44552.0</v>
      </c>
      <c r="G498" s="155" t="s">
        <v>122</v>
      </c>
      <c r="H498" s="155" t="s">
        <v>87</v>
      </c>
      <c r="I498" s="155" t="s">
        <v>97</v>
      </c>
      <c r="J498" s="155" t="s">
        <v>174</v>
      </c>
      <c r="K498" s="155"/>
      <c r="L498" s="155" t="s">
        <v>90</v>
      </c>
      <c r="M498" s="155"/>
      <c r="N498" s="155"/>
      <c r="O498" s="155"/>
      <c r="P498" s="155" t="str">
        <f t="shared" si="15"/>
        <v/>
      </c>
      <c r="Q498" s="155" t="str">
        <f t="shared" si="16"/>
        <v/>
      </c>
    </row>
    <row r="499">
      <c r="A499" s="155" t="s">
        <v>2145</v>
      </c>
      <c r="B499" s="155">
        <v>17769.0</v>
      </c>
      <c r="C499" s="178">
        <v>0.3958333333333333</v>
      </c>
      <c r="D499" s="161" t="s">
        <v>2146</v>
      </c>
      <c r="E499" s="179">
        <v>20682.0</v>
      </c>
      <c r="F499" s="180">
        <v>44552.0</v>
      </c>
      <c r="G499" s="155" t="s">
        <v>96</v>
      </c>
      <c r="H499" s="155" t="s">
        <v>87</v>
      </c>
      <c r="I499" s="155" t="s">
        <v>88</v>
      </c>
      <c r="J499" s="155" t="s">
        <v>89</v>
      </c>
      <c r="K499" s="155"/>
      <c r="L499" s="155" t="s">
        <v>90</v>
      </c>
      <c r="M499" s="155"/>
      <c r="N499" s="155"/>
      <c r="O499" s="155"/>
      <c r="P499" s="155" t="str">
        <f t="shared" si="15"/>
        <v/>
      </c>
      <c r="Q499" s="155" t="str">
        <f t="shared" si="16"/>
        <v/>
      </c>
    </row>
    <row r="500">
      <c r="A500" s="155" t="s">
        <v>2147</v>
      </c>
      <c r="B500" s="155">
        <v>9283.0</v>
      </c>
      <c r="C500" s="178">
        <v>0.3958333333333333</v>
      </c>
      <c r="D500" s="161" t="s">
        <v>1148</v>
      </c>
      <c r="E500" s="179">
        <v>20483.0</v>
      </c>
      <c r="F500" s="180">
        <v>44552.0</v>
      </c>
      <c r="G500" s="155" t="s">
        <v>122</v>
      </c>
      <c r="H500" s="155" t="s">
        <v>87</v>
      </c>
      <c r="I500" s="155" t="s">
        <v>88</v>
      </c>
      <c r="J500" s="155" t="s">
        <v>89</v>
      </c>
      <c r="K500" s="155"/>
      <c r="L500" s="155" t="s">
        <v>90</v>
      </c>
      <c r="M500" s="155"/>
      <c r="N500" s="155"/>
      <c r="O500" s="155"/>
      <c r="P500" s="155" t="str">
        <f t="shared" si="15"/>
        <v/>
      </c>
      <c r="Q500" s="155" t="str">
        <f t="shared" si="16"/>
        <v/>
      </c>
    </row>
    <row r="501">
      <c r="A501" s="155" t="s">
        <v>2148</v>
      </c>
      <c r="B501" s="155">
        <v>10477.0</v>
      </c>
      <c r="C501" s="178">
        <v>0.3958333333333333</v>
      </c>
      <c r="D501" s="161" t="s">
        <v>2149</v>
      </c>
      <c r="E501" s="179">
        <v>20553.0</v>
      </c>
      <c r="F501" s="180">
        <v>44552.0</v>
      </c>
      <c r="G501" s="155" t="s">
        <v>122</v>
      </c>
      <c r="H501" s="155" t="s">
        <v>92</v>
      </c>
      <c r="I501" s="155" t="s">
        <v>93</v>
      </c>
      <c r="J501" s="155" t="s">
        <v>549</v>
      </c>
      <c r="K501" s="155"/>
      <c r="L501" s="155" t="s">
        <v>90</v>
      </c>
      <c r="M501" s="161"/>
      <c r="N501" s="155"/>
      <c r="O501" s="155"/>
      <c r="P501" s="155" t="str">
        <f t="shared" si="15"/>
        <v/>
      </c>
      <c r="Q501" s="155" t="str">
        <f t="shared" si="16"/>
        <v/>
      </c>
    </row>
    <row r="502">
      <c r="A502" s="155" t="s">
        <v>2150</v>
      </c>
      <c r="B502" s="155">
        <v>13355.0</v>
      </c>
      <c r="C502" s="178">
        <v>0.40625</v>
      </c>
      <c r="D502" s="161" t="s">
        <v>799</v>
      </c>
      <c r="E502" s="179">
        <v>27322.0</v>
      </c>
      <c r="F502" s="180">
        <v>44552.0</v>
      </c>
      <c r="G502" s="155" t="s">
        <v>122</v>
      </c>
      <c r="H502" s="155" t="s">
        <v>92</v>
      </c>
      <c r="I502" s="155" t="s">
        <v>93</v>
      </c>
      <c r="J502" s="155" t="s">
        <v>242</v>
      </c>
      <c r="K502" s="155"/>
      <c r="L502" s="155" t="s">
        <v>90</v>
      </c>
      <c r="M502" s="161"/>
      <c r="N502" s="155"/>
      <c r="O502" s="155"/>
      <c r="P502" s="155" t="str">
        <f t="shared" si="15"/>
        <v/>
      </c>
      <c r="Q502" s="155" t="str">
        <f t="shared" si="16"/>
        <v/>
      </c>
    </row>
    <row r="503">
      <c r="A503" s="155" t="s">
        <v>2151</v>
      </c>
      <c r="B503" s="155">
        <v>17003.0</v>
      </c>
      <c r="C503" s="178">
        <v>0.4166666666666667</v>
      </c>
      <c r="D503" s="161" t="s">
        <v>2152</v>
      </c>
      <c r="E503" s="179">
        <v>26677.0</v>
      </c>
      <c r="F503" s="180">
        <v>44552.0</v>
      </c>
      <c r="G503" s="155" t="s">
        <v>86</v>
      </c>
      <c r="H503" s="155" t="s">
        <v>92</v>
      </c>
      <c r="I503" s="155" t="s">
        <v>101</v>
      </c>
      <c r="J503" s="155" t="s">
        <v>577</v>
      </c>
      <c r="K503" s="155"/>
      <c r="L503" s="155" t="s">
        <v>90</v>
      </c>
      <c r="M503" s="155"/>
      <c r="N503" s="155"/>
      <c r="O503" s="155"/>
      <c r="P503" s="155" t="str">
        <f t="shared" si="15"/>
        <v/>
      </c>
      <c r="Q503" s="155" t="str">
        <f t="shared" si="16"/>
        <v/>
      </c>
    </row>
    <row r="504">
      <c r="A504" s="155" t="s">
        <v>2153</v>
      </c>
      <c r="B504" s="155">
        <v>10613.0</v>
      </c>
      <c r="C504" s="178">
        <v>0.4479166666666667</v>
      </c>
      <c r="D504" s="161" t="s">
        <v>2154</v>
      </c>
      <c r="E504" s="179">
        <v>22017.0</v>
      </c>
      <c r="F504" s="180">
        <v>44552.0</v>
      </c>
      <c r="G504" s="155" t="s">
        <v>86</v>
      </c>
      <c r="H504" s="155" t="s">
        <v>87</v>
      </c>
      <c r="I504" s="155" t="s">
        <v>97</v>
      </c>
      <c r="J504" s="155" t="s">
        <v>154</v>
      </c>
      <c r="K504" s="155"/>
      <c r="L504" s="155" t="s">
        <v>90</v>
      </c>
      <c r="M504" s="161"/>
      <c r="N504" s="155"/>
      <c r="O504" s="155"/>
      <c r="P504" s="155" t="str">
        <f t="shared" si="15"/>
        <v/>
      </c>
      <c r="Q504" s="155" t="str">
        <f t="shared" si="16"/>
        <v/>
      </c>
    </row>
    <row r="505">
      <c r="A505" s="155" t="s">
        <v>2155</v>
      </c>
      <c r="B505" s="155">
        <v>9810.0</v>
      </c>
      <c r="C505" s="178">
        <v>0.4479166666666667</v>
      </c>
      <c r="D505" s="161" t="s">
        <v>2156</v>
      </c>
      <c r="E505" s="179">
        <v>20018.0</v>
      </c>
      <c r="F505" s="180">
        <v>44552.0</v>
      </c>
      <c r="G505" s="155" t="s">
        <v>86</v>
      </c>
      <c r="H505" s="155" t="s">
        <v>87</v>
      </c>
      <c r="I505" s="155" t="s">
        <v>88</v>
      </c>
      <c r="J505" s="155" t="s">
        <v>89</v>
      </c>
      <c r="K505" s="155"/>
      <c r="L505" s="155" t="s">
        <v>90</v>
      </c>
      <c r="M505" s="155"/>
      <c r="N505" s="155"/>
      <c r="O505" s="155"/>
      <c r="P505" s="155" t="str">
        <f t="shared" si="15"/>
        <v/>
      </c>
      <c r="Q505" s="155" t="str">
        <f t="shared" si="16"/>
        <v/>
      </c>
    </row>
    <row r="506">
      <c r="A506" s="155" t="s">
        <v>2157</v>
      </c>
      <c r="B506" s="155">
        <v>14959.0</v>
      </c>
      <c r="C506" s="178">
        <v>0.4583333333333333</v>
      </c>
      <c r="D506" s="161" t="s">
        <v>2158</v>
      </c>
      <c r="E506" s="179">
        <v>23303.0</v>
      </c>
      <c r="F506" s="180">
        <v>44552.0</v>
      </c>
      <c r="G506" s="155" t="s">
        <v>86</v>
      </c>
      <c r="H506" s="155" t="s">
        <v>92</v>
      </c>
      <c r="I506" s="155" t="s">
        <v>101</v>
      </c>
      <c r="J506" s="155" t="s">
        <v>577</v>
      </c>
      <c r="K506" s="155"/>
      <c r="L506" s="155" t="s">
        <v>90</v>
      </c>
      <c r="M506" s="161"/>
      <c r="N506" s="155"/>
      <c r="O506" s="155"/>
      <c r="P506" s="155" t="str">
        <f t="shared" si="15"/>
        <v/>
      </c>
      <c r="Q506" s="155" t="str">
        <f t="shared" si="16"/>
        <v/>
      </c>
    </row>
    <row r="507">
      <c r="A507" s="155" t="s">
        <v>2159</v>
      </c>
      <c r="B507" s="155">
        <v>16974.0</v>
      </c>
      <c r="C507" s="178">
        <v>0.4583333333333333</v>
      </c>
      <c r="D507" s="161" t="s">
        <v>1198</v>
      </c>
      <c r="E507" s="179">
        <v>18458.0</v>
      </c>
      <c r="F507" s="180">
        <v>44552.0</v>
      </c>
      <c r="G507" s="155" t="s">
        <v>122</v>
      </c>
      <c r="H507" s="155" t="s">
        <v>92</v>
      </c>
      <c r="I507" s="155" t="s">
        <v>93</v>
      </c>
      <c r="J507" s="155" t="s">
        <v>147</v>
      </c>
      <c r="K507" s="155"/>
      <c r="L507" s="155" t="s">
        <v>90</v>
      </c>
      <c r="M507" s="161"/>
      <c r="N507" s="155"/>
      <c r="O507" s="155"/>
      <c r="P507" s="155" t="str">
        <f t="shared" si="15"/>
        <v/>
      </c>
      <c r="Q507" s="155" t="str">
        <f t="shared" si="16"/>
        <v/>
      </c>
    </row>
    <row r="508">
      <c r="A508" s="155" t="s">
        <v>2160</v>
      </c>
      <c r="B508" s="155">
        <v>10466.0</v>
      </c>
      <c r="C508" s="178">
        <v>0.46875</v>
      </c>
      <c r="D508" s="161" t="s">
        <v>1177</v>
      </c>
      <c r="E508" s="179">
        <v>20330.0</v>
      </c>
      <c r="F508" s="180">
        <v>44552.0</v>
      </c>
      <c r="G508" s="155" t="s">
        <v>86</v>
      </c>
      <c r="H508" s="155" t="s">
        <v>92</v>
      </c>
      <c r="I508" s="155" t="s">
        <v>93</v>
      </c>
      <c r="J508" s="155" t="s">
        <v>147</v>
      </c>
      <c r="K508" s="155"/>
      <c r="L508" s="155" t="s">
        <v>90</v>
      </c>
      <c r="M508" s="161"/>
      <c r="N508" s="155"/>
      <c r="O508" s="155"/>
      <c r="P508" s="155" t="str">
        <f t="shared" si="15"/>
        <v/>
      </c>
      <c r="Q508" s="155" t="str">
        <f t="shared" si="16"/>
        <v/>
      </c>
    </row>
    <row r="509">
      <c r="A509" s="155" t="s">
        <v>2161</v>
      </c>
      <c r="B509" s="155">
        <v>17145.0</v>
      </c>
      <c r="C509" s="178">
        <v>0.5416666666666666</v>
      </c>
      <c r="D509" s="161" t="s">
        <v>2162</v>
      </c>
      <c r="E509" s="179">
        <v>30612.0</v>
      </c>
      <c r="F509" s="180">
        <v>44552.0</v>
      </c>
      <c r="G509" s="155" t="s">
        <v>96</v>
      </c>
      <c r="H509" s="155" t="s">
        <v>87</v>
      </c>
      <c r="I509" s="155" t="s">
        <v>97</v>
      </c>
      <c r="J509" s="155" t="s">
        <v>147</v>
      </c>
      <c r="K509" s="155"/>
      <c r="L509" s="155" t="s">
        <v>90</v>
      </c>
      <c r="M509" s="155"/>
      <c r="N509" s="155"/>
      <c r="O509" s="155"/>
      <c r="P509" s="155" t="str">
        <f t="shared" si="15"/>
        <v/>
      </c>
      <c r="Q509" s="155" t="str">
        <f t="shared" si="16"/>
        <v/>
      </c>
    </row>
    <row r="510">
      <c r="A510" s="155" t="s">
        <v>2163</v>
      </c>
      <c r="B510" s="155">
        <v>17641.0</v>
      </c>
      <c r="C510" s="178">
        <v>0.5520833333333334</v>
      </c>
      <c r="D510" s="161" t="s">
        <v>2164</v>
      </c>
      <c r="E510" s="179">
        <v>13817.0</v>
      </c>
      <c r="F510" s="180">
        <v>44552.0</v>
      </c>
      <c r="G510" s="155" t="s">
        <v>96</v>
      </c>
      <c r="H510" s="155" t="s">
        <v>87</v>
      </c>
      <c r="I510" s="155" t="s">
        <v>97</v>
      </c>
      <c r="J510" s="155" t="s">
        <v>89</v>
      </c>
      <c r="K510" s="155"/>
      <c r="L510" s="155" t="s">
        <v>90</v>
      </c>
      <c r="M510" s="155"/>
      <c r="N510" s="155"/>
      <c r="O510" s="155"/>
      <c r="P510" s="155" t="str">
        <f t="shared" si="15"/>
        <v/>
      </c>
      <c r="Q510" s="155" t="str">
        <f t="shared" si="16"/>
        <v/>
      </c>
    </row>
    <row r="511">
      <c r="A511" s="155" t="s">
        <v>2165</v>
      </c>
      <c r="B511" s="155">
        <v>17780.0</v>
      </c>
      <c r="C511" s="178">
        <v>0.5625</v>
      </c>
      <c r="D511" s="161" t="s">
        <v>2166</v>
      </c>
      <c r="E511" s="179">
        <v>13468.0</v>
      </c>
      <c r="F511" s="180">
        <v>44552.0</v>
      </c>
      <c r="G511" s="155" t="s">
        <v>96</v>
      </c>
      <c r="H511" s="155" t="s">
        <v>87</v>
      </c>
      <c r="I511" s="155" t="s">
        <v>88</v>
      </c>
      <c r="J511" s="155" t="s">
        <v>89</v>
      </c>
      <c r="K511" s="155"/>
      <c r="L511" s="155" t="s">
        <v>90</v>
      </c>
      <c r="M511" s="155"/>
      <c r="N511" s="155"/>
      <c r="O511" s="155"/>
      <c r="P511" s="155" t="str">
        <f t="shared" si="15"/>
        <v/>
      </c>
      <c r="Q511" s="155" t="str">
        <f t="shared" si="16"/>
        <v/>
      </c>
    </row>
    <row r="512">
      <c r="A512" s="155" t="s">
        <v>2167</v>
      </c>
      <c r="B512" s="155">
        <v>9553.0</v>
      </c>
      <c r="C512" s="178">
        <v>0.5625</v>
      </c>
      <c r="D512" s="161" t="s">
        <v>2168</v>
      </c>
      <c r="E512" s="179">
        <v>27612.0</v>
      </c>
      <c r="F512" s="180">
        <v>44552.0</v>
      </c>
      <c r="G512" s="155" t="s">
        <v>86</v>
      </c>
      <c r="H512" s="155" t="s">
        <v>92</v>
      </c>
      <c r="I512" s="155" t="s">
        <v>101</v>
      </c>
      <c r="J512" s="155" t="s">
        <v>127</v>
      </c>
      <c r="K512" s="155"/>
      <c r="L512" s="155" t="s">
        <v>90</v>
      </c>
      <c r="M512" s="155"/>
      <c r="N512" s="155"/>
      <c r="O512" s="155"/>
      <c r="P512" s="155" t="str">
        <f t="shared" si="15"/>
        <v/>
      </c>
      <c r="Q512" s="155" t="str">
        <f t="shared" si="16"/>
        <v/>
      </c>
    </row>
    <row r="513">
      <c r="A513" s="155" t="s">
        <v>2169</v>
      </c>
      <c r="B513" s="155">
        <v>17659.0</v>
      </c>
      <c r="C513" s="178">
        <v>0.5729166666666666</v>
      </c>
      <c r="D513" s="161" t="s">
        <v>2170</v>
      </c>
      <c r="E513" s="179">
        <v>19776.0</v>
      </c>
      <c r="F513" s="180">
        <v>44552.0</v>
      </c>
      <c r="G513" s="155" t="s">
        <v>96</v>
      </c>
      <c r="H513" s="155" t="s">
        <v>87</v>
      </c>
      <c r="I513" s="155" t="s">
        <v>97</v>
      </c>
      <c r="J513" s="155" t="s">
        <v>405</v>
      </c>
      <c r="K513" s="155"/>
      <c r="L513" s="155" t="s">
        <v>90</v>
      </c>
      <c r="M513" s="155"/>
      <c r="N513" s="155"/>
      <c r="O513" s="155"/>
      <c r="P513" s="155" t="str">
        <f t="shared" si="15"/>
        <v/>
      </c>
      <c r="Q513" s="155" t="str">
        <f t="shared" si="16"/>
        <v/>
      </c>
    </row>
    <row r="514">
      <c r="A514" s="155" t="s">
        <v>2171</v>
      </c>
      <c r="B514" s="155">
        <v>17540.0</v>
      </c>
      <c r="C514" s="178">
        <v>0.59375</v>
      </c>
      <c r="D514" s="161" t="s">
        <v>2172</v>
      </c>
      <c r="E514" s="179">
        <v>15648.0</v>
      </c>
      <c r="F514" s="180">
        <v>44552.0</v>
      </c>
      <c r="G514" s="155" t="s">
        <v>96</v>
      </c>
      <c r="H514" s="155" t="s">
        <v>87</v>
      </c>
      <c r="I514" s="155" t="s">
        <v>88</v>
      </c>
      <c r="J514" s="155" t="s">
        <v>89</v>
      </c>
      <c r="K514" s="155"/>
      <c r="L514" s="155" t="s">
        <v>90</v>
      </c>
      <c r="M514" s="155"/>
      <c r="N514" s="155"/>
      <c r="O514" s="155"/>
      <c r="P514" s="155" t="str">
        <f t="shared" si="15"/>
        <v/>
      </c>
      <c r="Q514" s="155" t="str">
        <f t="shared" si="16"/>
        <v/>
      </c>
    </row>
    <row r="515">
      <c r="A515" s="155" t="s">
        <v>2173</v>
      </c>
      <c r="B515" s="155">
        <v>14799.0</v>
      </c>
      <c r="C515" s="178">
        <v>0.59375</v>
      </c>
      <c r="D515" s="161" t="s">
        <v>2174</v>
      </c>
      <c r="E515" s="179">
        <v>12172.0</v>
      </c>
      <c r="F515" s="180">
        <v>44552.0</v>
      </c>
      <c r="G515" s="155" t="s">
        <v>86</v>
      </c>
      <c r="H515" s="155" t="s">
        <v>92</v>
      </c>
      <c r="I515" s="155" t="s">
        <v>93</v>
      </c>
      <c r="J515" s="155" t="s">
        <v>147</v>
      </c>
      <c r="K515" s="155"/>
      <c r="L515" s="155" t="s">
        <v>90</v>
      </c>
      <c r="M515" s="161"/>
      <c r="N515" s="155"/>
      <c r="O515" s="155"/>
      <c r="P515" s="155" t="str">
        <f t="shared" si="15"/>
        <v/>
      </c>
      <c r="Q515" s="155" t="str">
        <f t="shared" si="16"/>
        <v/>
      </c>
    </row>
    <row r="516">
      <c r="A516" s="155" t="s">
        <v>2175</v>
      </c>
      <c r="B516" s="155">
        <v>17257.0</v>
      </c>
      <c r="C516" s="178">
        <v>0.6041666666666666</v>
      </c>
      <c r="D516" s="161" t="s">
        <v>2176</v>
      </c>
      <c r="E516" s="179">
        <v>20232.0</v>
      </c>
      <c r="F516" s="180">
        <v>44552.0</v>
      </c>
      <c r="G516" s="155" t="s">
        <v>96</v>
      </c>
      <c r="H516" s="155" t="s">
        <v>87</v>
      </c>
      <c r="I516" s="155" t="s">
        <v>97</v>
      </c>
      <c r="J516" s="155" t="s">
        <v>813</v>
      </c>
      <c r="K516" s="155"/>
      <c r="L516" s="155" t="s">
        <v>90</v>
      </c>
      <c r="M516" s="155"/>
      <c r="N516" s="155"/>
      <c r="O516" s="155"/>
      <c r="P516" s="155" t="str">
        <f t="shared" si="15"/>
        <v/>
      </c>
      <c r="Q516" s="155" t="str">
        <f t="shared" si="16"/>
        <v/>
      </c>
    </row>
    <row r="517">
      <c r="A517" s="155" t="s">
        <v>2177</v>
      </c>
      <c r="B517" s="155">
        <v>16284.0</v>
      </c>
      <c r="C517" s="178">
        <v>0.6145833333333334</v>
      </c>
      <c r="D517" s="161" t="s">
        <v>2178</v>
      </c>
      <c r="E517" s="179">
        <v>17455.0</v>
      </c>
      <c r="F517" s="180">
        <v>44552.0</v>
      </c>
      <c r="G517" s="155" t="s">
        <v>122</v>
      </c>
      <c r="H517" s="155" t="s">
        <v>92</v>
      </c>
      <c r="I517" s="155" t="s">
        <v>101</v>
      </c>
      <c r="J517" s="155" t="s">
        <v>117</v>
      </c>
      <c r="K517" s="155"/>
      <c r="L517" s="155" t="s">
        <v>90</v>
      </c>
      <c r="M517" s="155"/>
      <c r="N517" s="155"/>
      <c r="O517" s="155"/>
      <c r="P517" s="155" t="str">
        <f t="shared" si="15"/>
        <v/>
      </c>
      <c r="Q517" s="155" t="str">
        <f t="shared" si="16"/>
        <v/>
      </c>
    </row>
    <row r="518">
      <c r="A518" s="155" t="s">
        <v>2179</v>
      </c>
      <c r="B518" s="155">
        <v>15985.0</v>
      </c>
      <c r="C518" s="178">
        <v>0.625</v>
      </c>
      <c r="D518" s="161" t="s">
        <v>2180</v>
      </c>
      <c r="E518" s="179">
        <v>23574.0</v>
      </c>
      <c r="F518" s="180">
        <v>44552.0</v>
      </c>
      <c r="G518" s="155" t="s">
        <v>86</v>
      </c>
      <c r="H518" s="155" t="s">
        <v>87</v>
      </c>
      <c r="I518" s="155" t="s">
        <v>97</v>
      </c>
      <c r="J518" s="155" t="s">
        <v>2181</v>
      </c>
      <c r="K518" s="155"/>
      <c r="L518" s="155" t="s">
        <v>90</v>
      </c>
      <c r="M518" s="155"/>
      <c r="N518" s="155"/>
      <c r="O518" s="155"/>
      <c r="P518" s="155" t="str">
        <f t="shared" si="15"/>
        <v/>
      </c>
      <c r="Q518" s="155" t="str">
        <f t="shared" si="16"/>
        <v/>
      </c>
    </row>
    <row r="519">
      <c r="A519" s="155" t="s">
        <v>2182</v>
      </c>
      <c r="B519" s="155">
        <v>13013.0</v>
      </c>
      <c r="C519" s="178">
        <v>0.6354166666666666</v>
      </c>
      <c r="D519" s="161" t="s">
        <v>2183</v>
      </c>
      <c r="E519" s="179">
        <v>23643.0</v>
      </c>
      <c r="F519" s="180">
        <v>44552.0</v>
      </c>
      <c r="G519" s="155" t="s">
        <v>86</v>
      </c>
      <c r="H519" s="155" t="s">
        <v>92</v>
      </c>
      <c r="I519" s="155" t="s">
        <v>93</v>
      </c>
      <c r="J519" s="155" t="s">
        <v>98</v>
      </c>
      <c r="K519" s="155"/>
      <c r="L519" s="155" t="s">
        <v>90</v>
      </c>
      <c r="M519" s="155"/>
      <c r="N519" s="155"/>
      <c r="O519" s="155"/>
      <c r="P519" s="155" t="str">
        <f t="shared" si="15"/>
        <v/>
      </c>
      <c r="Q519" s="155" t="str">
        <f t="shared" si="16"/>
        <v/>
      </c>
    </row>
    <row r="520">
      <c r="A520" s="155" t="s">
        <v>2184</v>
      </c>
      <c r="B520" s="155">
        <v>15530.0</v>
      </c>
      <c r="C520" s="178">
        <v>0.6458333333333334</v>
      </c>
      <c r="D520" s="161" t="s">
        <v>1195</v>
      </c>
      <c r="E520" s="179">
        <v>16683.0</v>
      </c>
      <c r="F520" s="180">
        <v>44552.0</v>
      </c>
      <c r="G520" s="155" t="s">
        <v>122</v>
      </c>
      <c r="H520" s="155" t="s">
        <v>87</v>
      </c>
      <c r="I520" s="155" t="s">
        <v>88</v>
      </c>
      <c r="J520" s="155" t="s">
        <v>89</v>
      </c>
      <c r="K520" s="155"/>
      <c r="L520" s="155" t="s">
        <v>90</v>
      </c>
      <c r="M520" s="155"/>
      <c r="N520" s="155"/>
      <c r="O520" s="155"/>
      <c r="P520" s="155" t="str">
        <f t="shared" si="15"/>
        <v/>
      </c>
      <c r="Q520" s="155" t="str">
        <f t="shared" si="16"/>
        <v/>
      </c>
    </row>
    <row r="521">
      <c r="A521" s="155" t="s">
        <v>2185</v>
      </c>
      <c r="B521" s="155">
        <v>16502.0</v>
      </c>
      <c r="C521" s="178">
        <v>0.6458333333333334</v>
      </c>
      <c r="D521" s="161" t="s">
        <v>2186</v>
      </c>
      <c r="E521" s="179">
        <v>28281.0</v>
      </c>
      <c r="F521" s="180">
        <v>44552.0</v>
      </c>
      <c r="G521" s="155" t="s">
        <v>122</v>
      </c>
      <c r="H521" s="155" t="s">
        <v>92</v>
      </c>
      <c r="I521" s="155" t="s">
        <v>93</v>
      </c>
      <c r="J521" s="155" t="s">
        <v>179</v>
      </c>
      <c r="K521" s="155"/>
      <c r="L521" s="155" t="s">
        <v>90</v>
      </c>
      <c r="M521" s="155"/>
      <c r="N521" s="155"/>
      <c r="O521" s="155"/>
      <c r="P521" s="155" t="str">
        <f t="shared" si="15"/>
        <v/>
      </c>
      <c r="Q521" s="155" t="str">
        <f t="shared" si="16"/>
        <v/>
      </c>
    </row>
    <row r="522">
      <c r="A522" s="155" t="s">
        <v>2187</v>
      </c>
      <c r="B522" s="155">
        <v>14587.0</v>
      </c>
      <c r="C522" s="178">
        <v>0.6458333333333334</v>
      </c>
      <c r="D522" s="161" t="s">
        <v>819</v>
      </c>
      <c r="E522" s="179">
        <v>22546.0</v>
      </c>
      <c r="F522" s="180">
        <v>44552.0</v>
      </c>
      <c r="G522" s="155" t="s">
        <v>122</v>
      </c>
      <c r="H522" s="155" t="s">
        <v>92</v>
      </c>
      <c r="I522" s="155" t="s">
        <v>93</v>
      </c>
      <c r="J522" s="155" t="s">
        <v>308</v>
      </c>
      <c r="K522" s="155"/>
      <c r="L522" s="155" t="s">
        <v>90</v>
      </c>
      <c r="M522" s="155"/>
      <c r="N522" s="155"/>
      <c r="O522" s="155"/>
      <c r="P522" s="155" t="str">
        <f t="shared" si="15"/>
        <v/>
      </c>
      <c r="Q522" s="155" t="str">
        <f t="shared" si="16"/>
        <v/>
      </c>
    </row>
    <row r="523">
      <c r="A523" s="155" t="s">
        <v>2188</v>
      </c>
      <c r="B523" s="155">
        <v>15763.0</v>
      </c>
      <c r="C523" s="178">
        <v>0.3541666666666667</v>
      </c>
      <c r="D523" s="161" t="s">
        <v>952</v>
      </c>
      <c r="E523" s="179">
        <v>23818.0</v>
      </c>
      <c r="F523" s="180">
        <v>44553.0</v>
      </c>
      <c r="G523" s="155" t="s">
        <v>122</v>
      </c>
      <c r="H523" s="155" t="s">
        <v>92</v>
      </c>
      <c r="I523" s="155" t="s">
        <v>93</v>
      </c>
      <c r="J523" s="155" t="s">
        <v>758</v>
      </c>
      <c r="K523" s="155"/>
      <c r="L523" s="155" t="s">
        <v>90</v>
      </c>
      <c r="M523" s="161"/>
      <c r="N523" s="155"/>
      <c r="O523" s="155"/>
      <c r="P523" s="155" t="str">
        <f t="shared" si="15"/>
        <v/>
      </c>
      <c r="Q523" s="155" t="str">
        <f t="shared" si="16"/>
        <v/>
      </c>
    </row>
    <row r="524">
      <c r="A524" s="155" t="s">
        <v>2189</v>
      </c>
      <c r="B524" s="155">
        <v>15447.0</v>
      </c>
      <c r="C524" s="178">
        <v>0.3645833333333333</v>
      </c>
      <c r="D524" s="161" t="s">
        <v>2190</v>
      </c>
      <c r="E524" s="179">
        <v>25112.0</v>
      </c>
      <c r="F524" s="180">
        <v>44553.0</v>
      </c>
      <c r="G524" s="155" t="s">
        <v>86</v>
      </c>
      <c r="H524" s="155" t="s">
        <v>87</v>
      </c>
      <c r="I524" s="155" t="s">
        <v>97</v>
      </c>
      <c r="J524" s="155" t="s">
        <v>577</v>
      </c>
      <c r="K524" s="155"/>
      <c r="L524" s="155" t="s">
        <v>90</v>
      </c>
      <c r="M524" s="155"/>
      <c r="N524" s="155"/>
      <c r="O524" s="155"/>
      <c r="P524" s="155" t="str">
        <f t="shared" si="15"/>
        <v/>
      </c>
      <c r="Q524" s="155" t="str">
        <f t="shared" si="16"/>
        <v/>
      </c>
    </row>
    <row r="525">
      <c r="A525" s="155" t="s">
        <v>2191</v>
      </c>
      <c r="B525" s="155">
        <v>15853.0</v>
      </c>
      <c r="C525" s="178">
        <v>0.3645833333333333</v>
      </c>
      <c r="D525" s="161" t="s">
        <v>2192</v>
      </c>
      <c r="E525" s="179">
        <v>18900.0</v>
      </c>
      <c r="F525" s="180">
        <v>44553.0</v>
      </c>
      <c r="G525" s="155" t="s">
        <v>86</v>
      </c>
      <c r="H525" s="155" t="s">
        <v>92</v>
      </c>
      <c r="I525" s="155" t="s">
        <v>101</v>
      </c>
      <c r="J525" s="155" t="s">
        <v>166</v>
      </c>
      <c r="K525" s="155"/>
      <c r="L525" s="155" t="s">
        <v>90</v>
      </c>
      <c r="M525" s="155"/>
      <c r="N525" s="155"/>
      <c r="O525" s="155"/>
      <c r="P525" s="155" t="str">
        <f t="shared" si="15"/>
        <v/>
      </c>
      <c r="Q525" s="155" t="str">
        <f t="shared" si="16"/>
        <v/>
      </c>
    </row>
    <row r="526">
      <c r="A526" s="155" t="s">
        <v>2193</v>
      </c>
      <c r="B526" s="155">
        <v>17071.0</v>
      </c>
      <c r="C526" s="178">
        <v>0.375</v>
      </c>
      <c r="D526" s="161" t="s">
        <v>668</v>
      </c>
      <c r="E526" s="179">
        <v>20042.0</v>
      </c>
      <c r="F526" s="180">
        <v>44553.0</v>
      </c>
      <c r="G526" s="155" t="s">
        <v>122</v>
      </c>
      <c r="H526" s="155" t="s">
        <v>87</v>
      </c>
      <c r="I526" s="155" t="s">
        <v>97</v>
      </c>
      <c r="J526" s="155" t="s">
        <v>147</v>
      </c>
      <c r="K526" s="155"/>
      <c r="L526" s="155" t="s">
        <v>90</v>
      </c>
      <c r="M526" s="161"/>
      <c r="N526" s="155"/>
      <c r="O526" s="155"/>
      <c r="P526" s="155" t="str">
        <f t="shared" si="15"/>
        <v/>
      </c>
      <c r="Q526" s="155" t="str">
        <f t="shared" si="16"/>
        <v/>
      </c>
    </row>
    <row r="527">
      <c r="A527" s="155" t="s">
        <v>2194</v>
      </c>
      <c r="B527" s="155">
        <v>15668.0</v>
      </c>
      <c r="C527" s="178">
        <v>0.5520833333333334</v>
      </c>
      <c r="D527" s="161" t="s">
        <v>2195</v>
      </c>
      <c r="E527" s="179">
        <v>18726.0</v>
      </c>
      <c r="F527" s="180">
        <v>44559.0</v>
      </c>
      <c r="G527" s="155" t="s">
        <v>86</v>
      </c>
      <c r="H527" s="155" t="s">
        <v>92</v>
      </c>
      <c r="I527" s="155" t="s">
        <v>93</v>
      </c>
      <c r="J527" s="155" t="s">
        <v>137</v>
      </c>
      <c r="K527" s="155"/>
      <c r="L527" s="155" t="s">
        <v>90</v>
      </c>
      <c r="M527" s="155"/>
      <c r="N527" s="155"/>
      <c r="O527" s="155"/>
      <c r="P527" s="155" t="str">
        <f t="shared" si="15"/>
        <v/>
      </c>
      <c r="Q527" s="155" t="str">
        <f t="shared" si="16"/>
        <v/>
      </c>
    </row>
    <row r="528">
      <c r="A528" s="155" t="s">
        <v>2196</v>
      </c>
      <c r="B528" s="155">
        <v>16714.0</v>
      </c>
      <c r="C528" s="178">
        <v>0.375</v>
      </c>
      <c r="D528" s="161" t="s">
        <v>2197</v>
      </c>
      <c r="E528" s="179">
        <v>19087.0</v>
      </c>
      <c r="F528" s="180">
        <v>44553.0</v>
      </c>
      <c r="G528" s="155" t="s">
        <v>86</v>
      </c>
      <c r="H528" s="155" t="s">
        <v>92</v>
      </c>
      <c r="I528" s="155" t="s">
        <v>93</v>
      </c>
      <c r="J528" s="155" t="s">
        <v>182</v>
      </c>
      <c r="K528" s="155"/>
      <c r="L528" s="155" t="s">
        <v>90</v>
      </c>
      <c r="M528" s="155"/>
      <c r="N528" s="155"/>
      <c r="O528" s="155"/>
      <c r="P528" s="155" t="str">
        <f t="shared" si="15"/>
        <v/>
      </c>
      <c r="Q528" s="155" t="str">
        <f t="shared" si="16"/>
        <v/>
      </c>
    </row>
    <row r="529">
      <c r="A529" s="155" t="s">
        <v>2198</v>
      </c>
      <c r="B529" s="155">
        <v>12274.0</v>
      </c>
      <c r="C529" s="178">
        <v>0.3958333333333333</v>
      </c>
      <c r="D529" s="161" t="s">
        <v>2199</v>
      </c>
      <c r="E529" s="179">
        <v>27219.0</v>
      </c>
      <c r="F529" s="180">
        <v>44553.0</v>
      </c>
      <c r="G529" s="155" t="s">
        <v>86</v>
      </c>
      <c r="H529" s="155" t="s">
        <v>87</v>
      </c>
      <c r="I529" s="155" t="s">
        <v>97</v>
      </c>
      <c r="J529" s="155" t="s">
        <v>189</v>
      </c>
      <c r="K529" s="155"/>
      <c r="L529" s="155" t="s">
        <v>90</v>
      </c>
      <c r="M529" s="161"/>
      <c r="N529" s="155"/>
      <c r="O529" s="155"/>
      <c r="P529" s="155" t="str">
        <f t="shared" si="15"/>
        <v/>
      </c>
      <c r="Q529" s="155" t="str">
        <f t="shared" si="16"/>
        <v/>
      </c>
    </row>
    <row r="530">
      <c r="A530" s="155" t="s">
        <v>2200</v>
      </c>
      <c r="B530" s="155">
        <v>16927.0</v>
      </c>
      <c r="C530" s="178">
        <v>0.3958333333333333</v>
      </c>
      <c r="D530" s="161" t="s">
        <v>869</v>
      </c>
      <c r="E530" s="179">
        <v>19924.0</v>
      </c>
      <c r="F530" s="180">
        <v>44553.0</v>
      </c>
      <c r="G530" s="155" t="s">
        <v>122</v>
      </c>
      <c r="H530" s="155" t="s">
        <v>92</v>
      </c>
      <c r="I530" s="155" t="s">
        <v>101</v>
      </c>
      <c r="J530" s="155" t="s">
        <v>166</v>
      </c>
      <c r="K530" s="155"/>
      <c r="L530" s="155" t="s">
        <v>90</v>
      </c>
      <c r="M530" s="155"/>
      <c r="N530" s="155"/>
      <c r="O530" s="155"/>
      <c r="P530" s="155" t="str">
        <f t="shared" si="15"/>
        <v/>
      </c>
      <c r="Q530" s="155" t="str">
        <f t="shared" si="16"/>
        <v/>
      </c>
    </row>
    <row r="531">
      <c r="A531" s="155" t="s">
        <v>2201</v>
      </c>
      <c r="B531" s="155">
        <v>12904.0</v>
      </c>
      <c r="C531" s="178">
        <v>0.4375</v>
      </c>
      <c r="D531" s="161" t="s">
        <v>2202</v>
      </c>
      <c r="E531" s="179">
        <v>15004.0</v>
      </c>
      <c r="F531" s="180">
        <v>44553.0</v>
      </c>
      <c r="G531" s="155" t="s">
        <v>86</v>
      </c>
      <c r="H531" s="155" t="s">
        <v>92</v>
      </c>
      <c r="I531" s="155" t="s">
        <v>101</v>
      </c>
      <c r="J531" s="155" t="s">
        <v>89</v>
      </c>
      <c r="K531" s="155"/>
      <c r="L531" s="155" t="s">
        <v>90</v>
      </c>
      <c r="M531" s="155"/>
      <c r="N531" s="155"/>
      <c r="O531" s="155"/>
      <c r="P531" s="155" t="str">
        <f t="shared" si="15"/>
        <v/>
      </c>
      <c r="Q531" s="155" t="str">
        <f t="shared" si="16"/>
        <v/>
      </c>
    </row>
    <row r="532">
      <c r="A532" s="155" t="s">
        <v>2203</v>
      </c>
      <c r="B532" s="155">
        <v>14054.0</v>
      </c>
      <c r="C532" s="178">
        <v>0.4479166666666667</v>
      </c>
      <c r="D532" s="161" t="s">
        <v>931</v>
      </c>
      <c r="E532" s="179">
        <v>19098.0</v>
      </c>
      <c r="F532" s="180">
        <v>44553.0</v>
      </c>
      <c r="G532" s="155" t="s">
        <v>122</v>
      </c>
      <c r="H532" s="155" t="s">
        <v>92</v>
      </c>
      <c r="I532" s="155" t="s">
        <v>93</v>
      </c>
      <c r="J532" s="155" t="s">
        <v>164</v>
      </c>
      <c r="K532" s="155"/>
      <c r="L532" s="155" t="s">
        <v>90</v>
      </c>
      <c r="M532" s="155"/>
      <c r="N532" s="155"/>
      <c r="O532" s="155"/>
      <c r="P532" s="155" t="str">
        <f t="shared" si="15"/>
        <v/>
      </c>
      <c r="Q532" s="155" t="str">
        <f t="shared" si="16"/>
        <v/>
      </c>
    </row>
    <row r="533">
      <c r="A533" s="155" t="s">
        <v>2204</v>
      </c>
      <c r="B533" s="155">
        <v>16500.0</v>
      </c>
      <c r="C533" s="178">
        <v>0.4479166666666667</v>
      </c>
      <c r="D533" s="161" t="s">
        <v>2205</v>
      </c>
      <c r="E533" s="179">
        <v>23027.0</v>
      </c>
      <c r="F533" s="180">
        <v>44553.0</v>
      </c>
      <c r="G533" s="155" t="s">
        <v>86</v>
      </c>
      <c r="H533" s="155" t="s">
        <v>87</v>
      </c>
      <c r="I533" s="155" t="s">
        <v>88</v>
      </c>
      <c r="J533" s="155" t="s">
        <v>89</v>
      </c>
      <c r="K533" s="155"/>
      <c r="L533" s="155" t="s">
        <v>90</v>
      </c>
      <c r="M533" s="155"/>
      <c r="N533" s="155"/>
      <c r="O533" s="155"/>
      <c r="P533" s="155" t="str">
        <f t="shared" si="15"/>
        <v/>
      </c>
      <c r="Q533" s="155" t="str">
        <f t="shared" si="16"/>
        <v/>
      </c>
    </row>
    <row r="534">
      <c r="A534" s="155" t="s">
        <v>2206</v>
      </c>
      <c r="B534" s="155">
        <v>14683.0</v>
      </c>
      <c r="C534" s="178">
        <v>0.4583333333333333</v>
      </c>
      <c r="D534" s="161" t="s">
        <v>2207</v>
      </c>
      <c r="E534" s="179">
        <v>18722.0</v>
      </c>
      <c r="F534" s="180">
        <v>44553.0</v>
      </c>
      <c r="G534" s="155" t="s">
        <v>122</v>
      </c>
      <c r="H534" s="155" t="s">
        <v>92</v>
      </c>
      <c r="I534" s="155" t="s">
        <v>93</v>
      </c>
      <c r="J534" s="155" t="s">
        <v>147</v>
      </c>
      <c r="K534" s="155"/>
      <c r="L534" s="155" t="s">
        <v>90</v>
      </c>
      <c r="M534" s="155"/>
      <c r="N534" s="155"/>
      <c r="O534" s="155"/>
      <c r="P534" s="155" t="str">
        <f t="shared" si="15"/>
        <v/>
      </c>
      <c r="Q534" s="155" t="str">
        <f t="shared" si="16"/>
        <v/>
      </c>
    </row>
    <row r="535">
      <c r="A535" s="155" t="s">
        <v>2208</v>
      </c>
      <c r="B535" s="155">
        <v>9200.0</v>
      </c>
      <c r="C535" s="178">
        <v>0.4583333333333333</v>
      </c>
      <c r="D535" s="161" t="s">
        <v>887</v>
      </c>
      <c r="E535" s="179">
        <v>22540.0</v>
      </c>
      <c r="F535" s="180">
        <v>44553.0</v>
      </c>
      <c r="G535" s="155" t="s">
        <v>86</v>
      </c>
      <c r="H535" s="155" t="s">
        <v>92</v>
      </c>
      <c r="I535" s="155" t="s">
        <v>101</v>
      </c>
      <c r="J535" s="155" t="s">
        <v>98</v>
      </c>
      <c r="K535" s="155"/>
      <c r="L535" s="155" t="s">
        <v>90</v>
      </c>
      <c r="M535" s="155"/>
      <c r="N535" s="155"/>
      <c r="O535" s="155"/>
      <c r="P535" s="155" t="str">
        <f t="shared" si="15"/>
        <v/>
      </c>
      <c r="Q535" s="155" t="str">
        <f t="shared" si="16"/>
        <v/>
      </c>
    </row>
    <row r="536">
      <c r="A536" s="155" t="s">
        <v>2209</v>
      </c>
      <c r="B536" s="155">
        <v>10796.0</v>
      </c>
      <c r="C536" s="178">
        <v>0.4583333333333333</v>
      </c>
      <c r="D536" s="161" t="s">
        <v>1214</v>
      </c>
      <c r="E536" s="179">
        <v>19515.0</v>
      </c>
      <c r="F536" s="180">
        <v>44553.0</v>
      </c>
      <c r="G536" s="155" t="s">
        <v>122</v>
      </c>
      <c r="H536" s="155" t="s">
        <v>92</v>
      </c>
      <c r="I536" s="155" t="s">
        <v>101</v>
      </c>
      <c r="J536" s="155" t="s">
        <v>94</v>
      </c>
      <c r="K536" s="155"/>
      <c r="L536" s="155" t="s">
        <v>90</v>
      </c>
      <c r="M536" s="155"/>
      <c r="N536" s="155"/>
      <c r="O536" s="155"/>
      <c r="P536" s="155" t="str">
        <f t="shared" si="15"/>
        <v/>
      </c>
      <c r="Q536" s="155" t="str">
        <f t="shared" si="16"/>
        <v/>
      </c>
    </row>
    <row r="537">
      <c r="A537" s="155" t="s">
        <v>2210</v>
      </c>
      <c r="B537" s="155">
        <v>14076.0</v>
      </c>
      <c r="C537" s="178">
        <v>0.5416666666666666</v>
      </c>
      <c r="D537" s="161" t="s">
        <v>691</v>
      </c>
      <c r="E537" s="179">
        <v>29289.0</v>
      </c>
      <c r="F537" s="180">
        <v>44553.0</v>
      </c>
      <c r="G537" s="155" t="s">
        <v>122</v>
      </c>
      <c r="H537" s="155" t="s">
        <v>92</v>
      </c>
      <c r="I537" s="155" t="s">
        <v>101</v>
      </c>
      <c r="J537" s="155" t="s">
        <v>147</v>
      </c>
      <c r="K537" s="155"/>
      <c r="L537" s="155" t="s">
        <v>90</v>
      </c>
      <c r="M537" s="155"/>
      <c r="N537" s="155"/>
      <c r="O537" s="155"/>
      <c r="P537" s="155" t="str">
        <f t="shared" si="15"/>
        <v/>
      </c>
      <c r="Q537" s="155" t="str">
        <f t="shared" si="16"/>
        <v/>
      </c>
    </row>
    <row r="538">
      <c r="A538" s="155" t="s">
        <v>2211</v>
      </c>
      <c r="B538" s="155">
        <v>15298.0</v>
      </c>
      <c r="C538" s="178">
        <v>0.5416666666666666</v>
      </c>
      <c r="D538" s="161" t="s">
        <v>996</v>
      </c>
      <c r="E538" s="179">
        <v>28361.0</v>
      </c>
      <c r="F538" s="180">
        <v>44553.0</v>
      </c>
      <c r="G538" s="155" t="s">
        <v>86</v>
      </c>
      <c r="H538" s="155" t="s">
        <v>92</v>
      </c>
      <c r="I538" s="155" t="s">
        <v>101</v>
      </c>
      <c r="J538" s="155" t="s">
        <v>98</v>
      </c>
      <c r="K538" s="155"/>
      <c r="L538" s="155" t="s">
        <v>90</v>
      </c>
      <c r="M538" s="155"/>
      <c r="N538" s="155"/>
      <c r="O538" s="155"/>
      <c r="P538" s="155" t="str">
        <f t="shared" si="15"/>
        <v/>
      </c>
      <c r="Q538" s="155" t="str">
        <f t="shared" si="16"/>
        <v/>
      </c>
    </row>
    <row r="539">
      <c r="A539" s="155" t="s">
        <v>2212</v>
      </c>
      <c r="B539" s="155">
        <v>17618.0</v>
      </c>
      <c r="C539" s="178">
        <v>0.5520833333333334</v>
      </c>
      <c r="D539" s="161" t="s">
        <v>2213</v>
      </c>
      <c r="E539" s="179">
        <v>35367.0</v>
      </c>
      <c r="F539" s="180">
        <v>44553.0</v>
      </c>
      <c r="G539" s="155" t="s">
        <v>96</v>
      </c>
      <c r="H539" s="155" t="s">
        <v>87</v>
      </c>
      <c r="I539" s="155" t="s">
        <v>97</v>
      </c>
      <c r="J539" s="155" t="s">
        <v>179</v>
      </c>
      <c r="K539" s="155"/>
      <c r="L539" s="155" t="s">
        <v>90</v>
      </c>
      <c r="M539" s="155"/>
      <c r="N539" s="155"/>
      <c r="O539" s="155"/>
      <c r="P539" s="155" t="str">
        <f t="shared" si="15"/>
        <v/>
      </c>
      <c r="Q539" s="155" t="str">
        <f t="shared" si="16"/>
        <v/>
      </c>
    </row>
    <row r="540">
      <c r="A540" s="155" t="s">
        <v>2214</v>
      </c>
      <c r="B540" s="155">
        <v>9794.0</v>
      </c>
      <c r="C540" s="178">
        <v>0.5520833333333334</v>
      </c>
      <c r="D540" s="161" t="s">
        <v>2215</v>
      </c>
      <c r="E540" s="179">
        <v>24881.0</v>
      </c>
      <c r="F540" s="180">
        <v>44553.0</v>
      </c>
      <c r="G540" s="155" t="s">
        <v>122</v>
      </c>
      <c r="H540" s="155" t="s">
        <v>87</v>
      </c>
      <c r="I540" s="155" t="s">
        <v>97</v>
      </c>
      <c r="J540" s="155" t="s">
        <v>117</v>
      </c>
      <c r="K540" s="155"/>
      <c r="L540" s="155" t="s">
        <v>90</v>
      </c>
      <c r="M540" s="155"/>
      <c r="N540" s="155"/>
      <c r="O540" s="155"/>
      <c r="P540" s="155" t="str">
        <f t="shared" si="15"/>
        <v/>
      </c>
      <c r="Q540" s="155" t="str">
        <f t="shared" si="16"/>
        <v/>
      </c>
    </row>
    <row r="541">
      <c r="A541" s="155" t="s">
        <v>2216</v>
      </c>
      <c r="B541" s="155">
        <v>17022.0</v>
      </c>
      <c r="C541" s="178">
        <v>0.5520833333333334</v>
      </c>
      <c r="D541" s="161" t="s">
        <v>2217</v>
      </c>
      <c r="E541" s="179">
        <v>24614.0</v>
      </c>
      <c r="F541" s="180">
        <v>44553.0</v>
      </c>
      <c r="G541" s="155" t="s">
        <v>122</v>
      </c>
      <c r="H541" s="155" t="s">
        <v>92</v>
      </c>
      <c r="I541" s="155" t="s">
        <v>93</v>
      </c>
      <c r="J541" s="155" t="s">
        <v>117</v>
      </c>
      <c r="K541" s="155"/>
      <c r="L541" s="155" t="s">
        <v>90</v>
      </c>
      <c r="M541" s="155"/>
      <c r="N541" s="155"/>
      <c r="O541" s="155"/>
      <c r="P541" s="155" t="str">
        <f t="shared" si="15"/>
        <v/>
      </c>
      <c r="Q541" s="155" t="str">
        <f t="shared" si="16"/>
        <v/>
      </c>
    </row>
    <row r="542">
      <c r="A542" s="155" t="s">
        <v>2218</v>
      </c>
      <c r="B542" s="155">
        <v>14275.0</v>
      </c>
      <c r="C542" s="178">
        <v>0.5625</v>
      </c>
      <c r="D542" s="161" t="s">
        <v>2219</v>
      </c>
      <c r="E542" s="179">
        <v>14212.0</v>
      </c>
      <c r="F542" s="180">
        <v>44553.0</v>
      </c>
      <c r="G542" s="155" t="s">
        <v>86</v>
      </c>
      <c r="H542" s="155" t="s">
        <v>92</v>
      </c>
      <c r="I542" s="155" t="s">
        <v>93</v>
      </c>
      <c r="J542" s="155" t="s">
        <v>221</v>
      </c>
      <c r="K542" s="155"/>
      <c r="L542" s="155" t="s">
        <v>90</v>
      </c>
      <c r="M542" s="155"/>
      <c r="N542" s="155"/>
      <c r="O542" s="155"/>
      <c r="P542" s="155" t="str">
        <f t="shared" si="15"/>
        <v/>
      </c>
      <c r="Q542" s="155" t="str">
        <f t="shared" si="16"/>
        <v/>
      </c>
    </row>
    <row r="543">
      <c r="A543" s="155" t="s">
        <v>2220</v>
      </c>
      <c r="B543" s="155">
        <v>17623.0</v>
      </c>
      <c r="C543" s="178">
        <v>0.5729166666666666</v>
      </c>
      <c r="D543" s="161" t="s">
        <v>2221</v>
      </c>
      <c r="E543" s="179">
        <v>32647.0</v>
      </c>
      <c r="F543" s="180">
        <v>44553.0</v>
      </c>
      <c r="G543" s="155" t="s">
        <v>96</v>
      </c>
      <c r="H543" s="155" t="s">
        <v>87</v>
      </c>
      <c r="I543" s="155" t="s">
        <v>97</v>
      </c>
      <c r="J543" s="155" t="s">
        <v>2222</v>
      </c>
      <c r="K543" s="155"/>
      <c r="L543" s="155" t="s">
        <v>90</v>
      </c>
      <c r="M543" s="155"/>
      <c r="N543" s="155"/>
      <c r="O543" s="155"/>
      <c r="P543" s="155" t="str">
        <f t="shared" si="15"/>
        <v/>
      </c>
      <c r="Q543" s="155" t="str">
        <f t="shared" si="16"/>
        <v/>
      </c>
    </row>
    <row r="544">
      <c r="A544" s="155" t="s">
        <v>2223</v>
      </c>
      <c r="B544" s="155">
        <v>15884.0</v>
      </c>
      <c r="C544" s="178">
        <v>0.5625</v>
      </c>
      <c r="D544" s="161" t="s">
        <v>2224</v>
      </c>
      <c r="E544" s="179">
        <v>17027.0</v>
      </c>
      <c r="F544" s="180">
        <v>44559.0</v>
      </c>
      <c r="G544" s="155" t="s">
        <v>86</v>
      </c>
      <c r="H544" s="155" t="s">
        <v>92</v>
      </c>
      <c r="I544" s="155" t="s">
        <v>93</v>
      </c>
      <c r="J544" s="155" t="s">
        <v>147</v>
      </c>
      <c r="K544" s="155"/>
      <c r="L544" s="155" t="s">
        <v>90</v>
      </c>
      <c r="M544" s="155"/>
      <c r="N544" s="155"/>
      <c r="O544" s="155"/>
      <c r="P544" s="155" t="str">
        <f t="shared" si="15"/>
        <v/>
      </c>
      <c r="Q544" s="155" t="str">
        <f t="shared" si="16"/>
        <v/>
      </c>
    </row>
    <row r="545">
      <c r="A545" s="155" t="s">
        <v>2225</v>
      </c>
      <c r="B545" s="155">
        <v>12267.0</v>
      </c>
      <c r="C545" s="178">
        <v>0.59375</v>
      </c>
      <c r="D545" s="161" t="s">
        <v>903</v>
      </c>
      <c r="E545" s="179">
        <v>23969.0</v>
      </c>
      <c r="F545" s="180">
        <v>44553.0</v>
      </c>
      <c r="G545" s="155" t="s">
        <v>122</v>
      </c>
      <c r="H545" s="155" t="s">
        <v>92</v>
      </c>
      <c r="I545" s="155" t="s">
        <v>101</v>
      </c>
      <c r="J545" s="155" t="s">
        <v>174</v>
      </c>
      <c r="K545" s="155"/>
      <c r="L545" s="155" t="s">
        <v>90</v>
      </c>
      <c r="M545" s="161"/>
      <c r="N545" s="155"/>
      <c r="O545" s="155"/>
      <c r="P545" s="155" t="str">
        <f t="shared" si="15"/>
        <v/>
      </c>
      <c r="Q545" s="155" t="str">
        <f t="shared" si="16"/>
        <v/>
      </c>
    </row>
    <row r="546">
      <c r="A546" s="155" t="s">
        <v>2226</v>
      </c>
      <c r="B546" s="155">
        <v>11365.0</v>
      </c>
      <c r="C546" s="178">
        <v>0.6145833333333334</v>
      </c>
      <c r="D546" s="161" t="s">
        <v>2227</v>
      </c>
      <c r="E546" s="179">
        <v>26273.0</v>
      </c>
      <c r="F546" s="180">
        <v>44553.0</v>
      </c>
      <c r="G546" s="155" t="s">
        <v>122</v>
      </c>
      <c r="H546" s="155" t="s">
        <v>92</v>
      </c>
      <c r="I546" s="155" t="s">
        <v>93</v>
      </c>
      <c r="J546" s="155" t="s">
        <v>174</v>
      </c>
      <c r="K546" s="155"/>
      <c r="L546" s="155" t="s">
        <v>90</v>
      </c>
      <c r="M546" s="155"/>
      <c r="N546" s="155"/>
      <c r="O546" s="155"/>
      <c r="P546" s="155" t="str">
        <f t="shared" si="15"/>
        <v/>
      </c>
      <c r="Q546" s="155" t="str">
        <f t="shared" si="16"/>
        <v/>
      </c>
    </row>
    <row r="547">
      <c r="A547" s="155" t="s">
        <v>2228</v>
      </c>
      <c r="B547" s="155">
        <v>11223.0</v>
      </c>
      <c r="C547" s="178">
        <v>0.625</v>
      </c>
      <c r="D547" s="161" t="s">
        <v>1196</v>
      </c>
      <c r="E547" s="179">
        <v>27156.0</v>
      </c>
      <c r="F547" s="180">
        <v>44553.0</v>
      </c>
      <c r="G547" s="155" t="s">
        <v>122</v>
      </c>
      <c r="H547" s="155" t="s">
        <v>92</v>
      </c>
      <c r="I547" s="155" t="s">
        <v>93</v>
      </c>
      <c r="J547" s="155" t="s">
        <v>174</v>
      </c>
      <c r="K547" s="155"/>
      <c r="L547" s="155" t="s">
        <v>90</v>
      </c>
      <c r="M547" s="161"/>
      <c r="N547" s="155"/>
      <c r="O547" s="155"/>
      <c r="P547" s="155" t="str">
        <f t="shared" si="15"/>
        <v/>
      </c>
      <c r="Q547" s="155" t="str">
        <f t="shared" si="16"/>
        <v/>
      </c>
    </row>
    <row r="548">
      <c r="A548" s="155" t="s">
        <v>2229</v>
      </c>
      <c r="B548" s="155">
        <v>14384.0</v>
      </c>
      <c r="C548" s="178">
        <v>0.625</v>
      </c>
      <c r="D548" s="161" t="s">
        <v>2230</v>
      </c>
      <c r="E548" s="179">
        <v>27807.0</v>
      </c>
      <c r="F548" s="180">
        <v>44553.0</v>
      </c>
      <c r="G548" s="155" t="s">
        <v>86</v>
      </c>
      <c r="H548" s="155" t="s">
        <v>92</v>
      </c>
      <c r="I548" s="155" t="s">
        <v>93</v>
      </c>
      <c r="J548" s="155" t="s">
        <v>89</v>
      </c>
      <c r="K548" s="155"/>
      <c r="L548" s="155" t="s">
        <v>90</v>
      </c>
      <c r="M548" s="161"/>
      <c r="N548" s="155"/>
      <c r="O548" s="155"/>
      <c r="P548" s="155" t="str">
        <f t="shared" si="15"/>
        <v/>
      </c>
      <c r="Q548" s="155" t="str">
        <f t="shared" si="16"/>
        <v/>
      </c>
    </row>
    <row r="549">
      <c r="A549" s="155" t="s">
        <v>2231</v>
      </c>
      <c r="B549" s="155">
        <v>16914.0</v>
      </c>
      <c r="C549" s="178">
        <v>0.6354166666666666</v>
      </c>
      <c r="D549" s="161" t="s">
        <v>439</v>
      </c>
      <c r="E549" s="179">
        <v>22267.0</v>
      </c>
      <c r="F549" s="180">
        <v>44553.0</v>
      </c>
      <c r="G549" s="155" t="s">
        <v>122</v>
      </c>
      <c r="H549" s="155" t="s">
        <v>87</v>
      </c>
      <c r="I549" s="155" t="s">
        <v>97</v>
      </c>
      <c r="J549" s="155" t="s">
        <v>247</v>
      </c>
      <c r="K549" s="155"/>
      <c r="L549" s="155" t="s">
        <v>90</v>
      </c>
      <c r="M549" s="161"/>
      <c r="N549" s="155"/>
      <c r="O549" s="155"/>
      <c r="P549" s="155" t="str">
        <f t="shared" si="15"/>
        <v/>
      </c>
      <c r="Q549" s="155" t="str">
        <f t="shared" si="16"/>
        <v/>
      </c>
    </row>
    <row r="550">
      <c r="A550" s="155" t="s">
        <v>2232</v>
      </c>
      <c r="B550" s="155">
        <v>9971.0</v>
      </c>
      <c r="C550" s="178">
        <v>0.6354166666666666</v>
      </c>
      <c r="D550" s="161" t="s">
        <v>2233</v>
      </c>
      <c r="E550" s="179">
        <v>21774.0</v>
      </c>
      <c r="F550" s="180">
        <v>44553.0</v>
      </c>
      <c r="G550" s="155" t="s">
        <v>86</v>
      </c>
      <c r="H550" s="155" t="s">
        <v>92</v>
      </c>
      <c r="I550" s="155" t="s">
        <v>93</v>
      </c>
      <c r="J550" s="155" t="s">
        <v>117</v>
      </c>
      <c r="K550" s="155"/>
      <c r="L550" s="155" t="s">
        <v>90</v>
      </c>
      <c r="M550" s="161"/>
      <c r="N550" s="155"/>
      <c r="O550" s="155"/>
      <c r="P550" s="155" t="str">
        <f t="shared" si="15"/>
        <v/>
      </c>
      <c r="Q550" s="155" t="str">
        <f t="shared" si="16"/>
        <v/>
      </c>
    </row>
    <row r="551">
      <c r="A551" s="155" t="s">
        <v>2234</v>
      </c>
      <c r="B551" s="155">
        <v>12928.0</v>
      </c>
      <c r="C551" s="178">
        <v>0.6458333333333334</v>
      </c>
      <c r="D551" s="161" t="s">
        <v>2235</v>
      </c>
      <c r="E551" s="179">
        <v>28446.0</v>
      </c>
      <c r="F551" s="180">
        <v>44553.0</v>
      </c>
      <c r="G551" s="155" t="s">
        <v>86</v>
      </c>
      <c r="H551" s="155" t="s">
        <v>92</v>
      </c>
      <c r="I551" s="155" t="s">
        <v>93</v>
      </c>
      <c r="J551" s="155" t="s">
        <v>242</v>
      </c>
      <c r="K551" s="155"/>
      <c r="L551" s="155" t="s">
        <v>90</v>
      </c>
      <c r="M551" s="161"/>
      <c r="N551" s="155"/>
      <c r="O551" s="155"/>
      <c r="P551" s="155" t="str">
        <f t="shared" si="15"/>
        <v/>
      </c>
      <c r="Q551" s="155" t="str">
        <f t="shared" si="16"/>
        <v/>
      </c>
    </row>
    <row r="552">
      <c r="A552" s="155" t="s">
        <v>2236</v>
      </c>
      <c r="B552" s="155">
        <v>16514.0</v>
      </c>
      <c r="C552" s="178">
        <v>0.6458333333333334</v>
      </c>
      <c r="D552" s="161" t="s">
        <v>2237</v>
      </c>
      <c r="E552" s="179">
        <v>28378.0</v>
      </c>
      <c r="F552" s="180">
        <v>44553.0</v>
      </c>
      <c r="G552" s="155" t="s">
        <v>86</v>
      </c>
      <c r="H552" s="155" t="s">
        <v>92</v>
      </c>
      <c r="I552" s="155" t="s">
        <v>93</v>
      </c>
      <c r="J552" s="155" t="s">
        <v>518</v>
      </c>
      <c r="K552" s="155"/>
      <c r="L552" s="155" t="s">
        <v>90</v>
      </c>
      <c r="M552" s="161"/>
      <c r="N552" s="155"/>
      <c r="O552" s="155"/>
      <c r="P552" s="155" t="str">
        <f t="shared" si="15"/>
        <v/>
      </c>
      <c r="Q552" s="155" t="str">
        <f t="shared" si="16"/>
        <v/>
      </c>
    </row>
    <row r="553">
      <c r="A553" s="155" t="s">
        <v>2238</v>
      </c>
      <c r="B553" s="155">
        <v>10593.0</v>
      </c>
      <c r="C553" s="178">
        <v>0.6458333333333334</v>
      </c>
      <c r="D553" s="161" t="s">
        <v>2239</v>
      </c>
      <c r="E553" s="179">
        <v>31265.0</v>
      </c>
      <c r="F553" s="180">
        <v>44553.0</v>
      </c>
      <c r="G553" s="155" t="s">
        <v>86</v>
      </c>
      <c r="H553" s="155" t="s">
        <v>92</v>
      </c>
      <c r="I553" s="155" t="s">
        <v>101</v>
      </c>
      <c r="J553" s="155" t="s">
        <v>1747</v>
      </c>
      <c r="K553" s="155"/>
      <c r="L553" s="155" t="s">
        <v>90</v>
      </c>
      <c r="M553" s="161"/>
      <c r="N553" s="155"/>
      <c r="O553" s="155"/>
      <c r="P553" s="155" t="str">
        <f t="shared" si="15"/>
        <v/>
      </c>
      <c r="Q553" s="155" t="str">
        <f t="shared" si="16"/>
        <v/>
      </c>
    </row>
    <row r="554">
      <c r="A554" s="155" t="s">
        <v>2240</v>
      </c>
      <c r="B554" s="155">
        <v>14925.0</v>
      </c>
      <c r="C554" s="178">
        <v>0.6458333333333334</v>
      </c>
      <c r="D554" s="161" t="s">
        <v>2241</v>
      </c>
      <c r="E554" s="179">
        <v>17174.0</v>
      </c>
      <c r="F554" s="180">
        <v>44553.0</v>
      </c>
      <c r="G554" s="155" t="s">
        <v>86</v>
      </c>
      <c r="H554" s="155" t="s">
        <v>92</v>
      </c>
      <c r="I554" s="155" t="s">
        <v>101</v>
      </c>
      <c r="J554" s="155" t="s">
        <v>224</v>
      </c>
      <c r="K554" s="155"/>
      <c r="L554" s="155" t="s">
        <v>90</v>
      </c>
      <c r="M554" s="161"/>
      <c r="N554" s="155"/>
      <c r="O554" s="155"/>
      <c r="P554" s="155" t="str">
        <f t="shared" si="15"/>
        <v/>
      </c>
      <c r="Q554" s="155" t="str">
        <f t="shared" si="16"/>
        <v/>
      </c>
    </row>
    <row r="555">
      <c r="A555" s="155" t="s">
        <v>2242</v>
      </c>
      <c r="B555" s="155">
        <v>15302.0</v>
      </c>
      <c r="C555" s="178">
        <v>0.3333333333333333</v>
      </c>
      <c r="D555" s="161" t="s">
        <v>2243</v>
      </c>
      <c r="E555" s="179">
        <v>17959.0</v>
      </c>
      <c r="F555" s="180">
        <v>44557.0</v>
      </c>
      <c r="G555" s="155" t="s">
        <v>86</v>
      </c>
      <c r="H555" s="155" t="s">
        <v>87</v>
      </c>
      <c r="I555" s="155" t="s">
        <v>88</v>
      </c>
      <c r="J555" s="155" t="s">
        <v>89</v>
      </c>
      <c r="K555" s="155"/>
      <c r="L555" s="155" t="s">
        <v>90</v>
      </c>
      <c r="M555" s="155"/>
      <c r="N555" s="155"/>
      <c r="O555" s="155"/>
      <c r="P555" s="155" t="str">
        <f t="shared" si="15"/>
        <v/>
      </c>
      <c r="Q555" s="155" t="str">
        <f t="shared" si="16"/>
        <v/>
      </c>
    </row>
    <row r="556">
      <c r="A556" s="155" t="s">
        <v>2244</v>
      </c>
      <c r="B556" s="155">
        <v>10323.0</v>
      </c>
      <c r="C556" s="178">
        <v>0.3333333333333333</v>
      </c>
      <c r="D556" s="161" t="s">
        <v>1238</v>
      </c>
      <c r="E556" s="179">
        <v>25052.0</v>
      </c>
      <c r="F556" s="180">
        <v>44557.0</v>
      </c>
      <c r="G556" s="155" t="s">
        <v>86</v>
      </c>
      <c r="H556" s="155" t="s">
        <v>92</v>
      </c>
      <c r="I556" s="155" t="s">
        <v>101</v>
      </c>
      <c r="J556" s="155" t="s">
        <v>174</v>
      </c>
      <c r="K556" s="155"/>
      <c r="L556" s="155" t="s">
        <v>90</v>
      </c>
      <c r="M556" s="161"/>
      <c r="N556" s="155"/>
      <c r="O556" s="155"/>
      <c r="P556" s="155" t="str">
        <f t="shared" si="15"/>
        <v/>
      </c>
      <c r="Q556" s="155" t="str">
        <f t="shared" si="16"/>
        <v/>
      </c>
    </row>
    <row r="557">
      <c r="A557" s="155" t="s">
        <v>2245</v>
      </c>
      <c r="B557" s="155">
        <v>17551.0</v>
      </c>
      <c r="C557" s="178">
        <v>0.34375</v>
      </c>
      <c r="D557" s="161" t="s">
        <v>2246</v>
      </c>
      <c r="E557" s="179">
        <v>32702.0</v>
      </c>
      <c r="F557" s="180">
        <v>44557.0</v>
      </c>
      <c r="G557" s="155" t="s">
        <v>96</v>
      </c>
      <c r="H557" s="155" t="s">
        <v>87</v>
      </c>
      <c r="I557" s="155" t="s">
        <v>97</v>
      </c>
      <c r="J557" s="155" t="s">
        <v>1017</v>
      </c>
      <c r="K557" s="155"/>
      <c r="L557" s="155" t="s">
        <v>90</v>
      </c>
      <c r="M557" s="161"/>
      <c r="N557" s="155"/>
      <c r="O557" s="155"/>
      <c r="P557" s="155" t="str">
        <f t="shared" si="15"/>
        <v/>
      </c>
      <c r="Q557" s="155" t="str">
        <f t="shared" si="16"/>
        <v/>
      </c>
    </row>
    <row r="558">
      <c r="A558" s="155" t="s">
        <v>2247</v>
      </c>
      <c r="B558" s="155">
        <v>10941.0</v>
      </c>
      <c r="C558" s="178">
        <v>0.3541666666666667</v>
      </c>
      <c r="D558" s="161" t="s">
        <v>2248</v>
      </c>
      <c r="E558" s="179">
        <v>20525.0</v>
      </c>
      <c r="F558" s="180">
        <v>44557.0</v>
      </c>
      <c r="G558" s="155" t="s">
        <v>86</v>
      </c>
      <c r="H558" s="155" t="s">
        <v>92</v>
      </c>
      <c r="I558" s="155" t="s">
        <v>101</v>
      </c>
      <c r="J558" s="155" t="s">
        <v>89</v>
      </c>
      <c r="K558" s="155"/>
      <c r="L558" s="155" t="s">
        <v>90</v>
      </c>
      <c r="M558" s="161"/>
      <c r="N558" s="155"/>
      <c r="O558" s="155"/>
      <c r="P558" s="155" t="str">
        <f t="shared" si="15"/>
        <v/>
      </c>
      <c r="Q558" s="155" t="str">
        <f t="shared" si="16"/>
        <v/>
      </c>
    </row>
    <row r="559">
      <c r="A559" s="155" t="s">
        <v>2249</v>
      </c>
      <c r="B559" s="155">
        <v>17683.0</v>
      </c>
      <c r="C559" s="178">
        <v>0.3645833333333333</v>
      </c>
      <c r="D559" s="161" t="s">
        <v>1114</v>
      </c>
      <c r="E559" s="179">
        <v>36630.0</v>
      </c>
      <c r="F559" s="180">
        <v>44557.0</v>
      </c>
      <c r="G559" s="155" t="s">
        <v>96</v>
      </c>
      <c r="H559" s="155" t="s">
        <v>87</v>
      </c>
      <c r="I559" s="155" t="s">
        <v>97</v>
      </c>
      <c r="J559" s="155" t="s">
        <v>98</v>
      </c>
      <c r="K559" s="155"/>
      <c r="L559" s="155" t="s">
        <v>90</v>
      </c>
      <c r="M559" s="161"/>
      <c r="N559" s="155"/>
      <c r="O559" s="155"/>
      <c r="P559" s="155" t="str">
        <f t="shared" si="15"/>
        <v/>
      </c>
      <c r="Q559" s="155" t="str">
        <f t="shared" si="16"/>
        <v/>
      </c>
    </row>
    <row r="560">
      <c r="A560" s="155" t="s">
        <v>2250</v>
      </c>
      <c r="B560" s="155">
        <v>10606.0</v>
      </c>
      <c r="C560" s="178">
        <v>0.3645833333333333</v>
      </c>
      <c r="D560" s="161" t="s">
        <v>966</v>
      </c>
      <c r="E560" s="179">
        <v>22291.0</v>
      </c>
      <c r="F560" s="180">
        <v>44557.0</v>
      </c>
      <c r="G560" s="155" t="s">
        <v>122</v>
      </c>
      <c r="H560" s="155" t="s">
        <v>87</v>
      </c>
      <c r="I560" s="155" t="s">
        <v>88</v>
      </c>
      <c r="J560" s="155" t="s">
        <v>89</v>
      </c>
      <c r="K560" s="155"/>
      <c r="L560" s="155" t="s">
        <v>90</v>
      </c>
      <c r="M560" s="161"/>
      <c r="N560" s="155"/>
      <c r="O560" s="155"/>
      <c r="P560" s="155" t="str">
        <f t="shared" si="15"/>
        <v/>
      </c>
      <c r="Q560" s="155" t="str">
        <f t="shared" si="16"/>
        <v/>
      </c>
    </row>
    <row r="561">
      <c r="A561" s="155" t="s">
        <v>2251</v>
      </c>
      <c r="B561" s="155">
        <v>12201.0</v>
      </c>
      <c r="C561" s="178">
        <v>0.3645833333333333</v>
      </c>
      <c r="D561" s="161" t="s">
        <v>2252</v>
      </c>
      <c r="E561" s="179">
        <v>16723.0</v>
      </c>
      <c r="F561" s="180">
        <v>44557.0</v>
      </c>
      <c r="G561" s="155" t="s">
        <v>96</v>
      </c>
      <c r="H561" s="155" t="s">
        <v>87</v>
      </c>
      <c r="I561" s="155" t="s">
        <v>97</v>
      </c>
      <c r="J561" s="155" t="s">
        <v>89</v>
      </c>
      <c r="K561" s="155"/>
      <c r="L561" s="155" t="s">
        <v>90</v>
      </c>
      <c r="M561" s="155"/>
      <c r="N561" s="155"/>
      <c r="O561" s="155"/>
      <c r="P561" s="155" t="str">
        <f t="shared" si="15"/>
        <v/>
      </c>
      <c r="Q561" s="155" t="str">
        <f t="shared" si="16"/>
        <v/>
      </c>
    </row>
    <row r="562">
      <c r="A562" s="155" t="s">
        <v>2253</v>
      </c>
      <c r="B562" s="155">
        <v>16478.0</v>
      </c>
      <c r="C562" s="178">
        <v>0.375</v>
      </c>
      <c r="D562" s="161" t="s">
        <v>2254</v>
      </c>
      <c r="E562" s="179">
        <v>19153.0</v>
      </c>
      <c r="F562" s="180">
        <v>44557.0</v>
      </c>
      <c r="G562" s="155" t="s">
        <v>86</v>
      </c>
      <c r="H562" s="155" t="s">
        <v>92</v>
      </c>
      <c r="I562" s="155" t="s">
        <v>101</v>
      </c>
      <c r="J562" s="155" t="s">
        <v>147</v>
      </c>
      <c r="K562" s="155"/>
      <c r="L562" s="155" t="s">
        <v>90</v>
      </c>
      <c r="M562" s="155"/>
      <c r="N562" s="155"/>
      <c r="O562" s="155"/>
      <c r="P562" s="155" t="str">
        <f t="shared" si="15"/>
        <v/>
      </c>
      <c r="Q562" s="155" t="str">
        <f t="shared" si="16"/>
        <v/>
      </c>
    </row>
    <row r="563">
      <c r="A563" s="155" t="s">
        <v>2255</v>
      </c>
      <c r="B563" s="155">
        <v>15092.0</v>
      </c>
      <c r="C563" s="178">
        <v>0.3854166666666667</v>
      </c>
      <c r="D563" s="161" t="s">
        <v>2256</v>
      </c>
      <c r="E563" s="179">
        <v>21711.0</v>
      </c>
      <c r="F563" s="180">
        <v>44557.0</v>
      </c>
      <c r="G563" s="155" t="s">
        <v>86</v>
      </c>
      <c r="H563" s="155" t="s">
        <v>92</v>
      </c>
      <c r="I563" s="155" t="s">
        <v>101</v>
      </c>
      <c r="J563" s="155" t="s">
        <v>174</v>
      </c>
      <c r="K563" s="155"/>
      <c r="L563" s="155" t="s">
        <v>90</v>
      </c>
      <c r="M563" s="161"/>
      <c r="N563" s="155"/>
      <c r="O563" s="155"/>
      <c r="P563" s="155" t="str">
        <f t="shared" si="15"/>
        <v/>
      </c>
      <c r="Q563" s="155" t="str">
        <f t="shared" si="16"/>
        <v/>
      </c>
    </row>
    <row r="564">
      <c r="A564" s="155" t="s">
        <v>2257</v>
      </c>
      <c r="B564" s="155">
        <v>17715.0</v>
      </c>
      <c r="C564" s="178">
        <v>0.3958333333333333</v>
      </c>
      <c r="D564" s="161" t="s">
        <v>2258</v>
      </c>
      <c r="E564" s="179">
        <v>25325.0</v>
      </c>
      <c r="F564" s="180">
        <v>44557.0</v>
      </c>
      <c r="G564" s="155" t="s">
        <v>96</v>
      </c>
      <c r="H564" s="155" t="s">
        <v>87</v>
      </c>
      <c r="I564" s="155" t="s">
        <v>97</v>
      </c>
      <c r="J564" s="155" t="s">
        <v>147</v>
      </c>
      <c r="K564" s="155"/>
      <c r="L564" s="155" t="s">
        <v>90</v>
      </c>
      <c r="M564" s="161"/>
      <c r="N564" s="155"/>
      <c r="O564" s="155"/>
      <c r="P564" s="155" t="str">
        <f t="shared" si="15"/>
        <v/>
      </c>
      <c r="Q564" s="155" t="str">
        <f t="shared" si="16"/>
        <v/>
      </c>
    </row>
    <row r="565">
      <c r="A565" s="155" t="s">
        <v>2259</v>
      </c>
      <c r="B565" s="155">
        <v>9269.0</v>
      </c>
      <c r="C565" s="178">
        <v>0.6354166666666666</v>
      </c>
      <c r="D565" s="161" t="s">
        <v>2260</v>
      </c>
      <c r="E565" s="179">
        <v>22102.0</v>
      </c>
      <c r="F565" s="180">
        <v>44559.0</v>
      </c>
      <c r="G565" s="155" t="s">
        <v>86</v>
      </c>
      <c r="H565" s="155" t="s">
        <v>87</v>
      </c>
      <c r="I565" s="155" t="s">
        <v>97</v>
      </c>
      <c r="J565" s="155" t="s">
        <v>137</v>
      </c>
      <c r="K565" s="155"/>
      <c r="L565" s="155" t="s">
        <v>90</v>
      </c>
      <c r="M565" s="161"/>
      <c r="N565" s="155"/>
      <c r="O565" s="155"/>
      <c r="P565" s="155" t="str">
        <f t="shared" si="15"/>
        <v/>
      </c>
      <c r="Q565" s="155" t="str">
        <f t="shared" si="16"/>
        <v/>
      </c>
    </row>
    <row r="566">
      <c r="A566" s="155" t="s">
        <v>2261</v>
      </c>
      <c r="B566" s="155">
        <v>15665.0</v>
      </c>
      <c r="C566" s="178">
        <v>0.40625</v>
      </c>
      <c r="D566" s="161" t="s">
        <v>2262</v>
      </c>
      <c r="E566" s="179">
        <v>19949.0</v>
      </c>
      <c r="F566" s="180">
        <v>44557.0</v>
      </c>
      <c r="G566" s="155" t="s">
        <v>86</v>
      </c>
      <c r="H566" s="155" t="s">
        <v>92</v>
      </c>
      <c r="I566" s="155" t="s">
        <v>93</v>
      </c>
      <c r="J566" s="155" t="s">
        <v>89</v>
      </c>
      <c r="K566" s="155"/>
      <c r="L566" s="155" t="s">
        <v>90</v>
      </c>
      <c r="M566" s="155"/>
      <c r="N566" s="155"/>
      <c r="O566" s="155"/>
      <c r="P566" s="155" t="str">
        <f t="shared" si="15"/>
        <v/>
      </c>
      <c r="Q566" s="155" t="str">
        <f t="shared" si="16"/>
        <v/>
      </c>
    </row>
    <row r="567">
      <c r="A567" s="155" t="s">
        <v>2263</v>
      </c>
      <c r="B567" s="155">
        <v>17318.0</v>
      </c>
      <c r="C567" s="178">
        <v>0.4270833333333333</v>
      </c>
      <c r="D567" s="161" t="s">
        <v>2264</v>
      </c>
      <c r="E567" s="179">
        <v>20974.0</v>
      </c>
      <c r="F567" s="180">
        <v>44557.0</v>
      </c>
      <c r="G567" s="155" t="s">
        <v>122</v>
      </c>
      <c r="H567" s="155" t="s">
        <v>92</v>
      </c>
      <c r="I567" s="155" t="s">
        <v>101</v>
      </c>
      <c r="J567" s="155" t="s">
        <v>154</v>
      </c>
      <c r="K567" s="155"/>
      <c r="L567" s="155" t="s">
        <v>90</v>
      </c>
      <c r="M567" s="155"/>
      <c r="N567" s="155"/>
      <c r="O567" s="155"/>
      <c r="P567" s="155" t="str">
        <f t="shared" si="15"/>
        <v/>
      </c>
      <c r="Q567" s="155" t="str">
        <f t="shared" si="16"/>
        <v/>
      </c>
    </row>
    <row r="568">
      <c r="A568" s="155" t="s">
        <v>2265</v>
      </c>
      <c r="B568" s="155">
        <v>16000.0</v>
      </c>
      <c r="C568" s="178">
        <v>0.4375</v>
      </c>
      <c r="D568" s="161" t="s">
        <v>2266</v>
      </c>
      <c r="E568" s="179">
        <v>25400.0</v>
      </c>
      <c r="F568" s="180">
        <v>44557.0</v>
      </c>
      <c r="G568" s="155" t="s">
        <v>86</v>
      </c>
      <c r="H568" s="155" t="s">
        <v>92</v>
      </c>
      <c r="I568" s="155" t="s">
        <v>93</v>
      </c>
      <c r="J568" s="155" t="s">
        <v>89</v>
      </c>
      <c r="K568" s="155"/>
      <c r="L568" s="155" t="s">
        <v>90</v>
      </c>
      <c r="M568" s="161"/>
      <c r="N568" s="155"/>
      <c r="O568" s="155"/>
      <c r="P568" s="155" t="str">
        <f t="shared" si="15"/>
        <v/>
      </c>
      <c r="Q568" s="155" t="str">
        <f t="shared" si="16"/>
        <v/>
      </c>
    </row>
    <row r="569">
      <c r="A569" s="155" t="s">
        <v>2267</v>
      </c>
      <c r="B569" s="155">
        <v>17253.0</v>
      </c>
      <c r="C569" s="178">
        <v>0.4479166666666667</v>
      </c>
      <c r="D569" s="161" t="s">
        <v>2268</v>
      </c>
      <c r="E569" s="179">
        <v>20904.0</v>
      </c>
      <c r="F569" s="180">
        <v>44557.0</v>
      </c>
      <c r="G569" s="155" t="s">
        <v>96</v>
      </c>
      <c r="H569" s="155" t="s">
        <v>87</v>
      </c>
      <c r="I569" s="155" t="s">
        <v>97</v>
      </c>
      <c r="J569" s="155" t="s">
        <v>852</v>
      </c>
      <c r="K569" s="155"/>
      <c r="L569" s="155" t="s">
        <v>90</v>
      </c>
      <c r="M569" s="155"/>
      <c r="N569" s="155"/>
      <c r="O569" s="155"/>
      <c r="P569" s="155" t="str">
        <f t="shared" si="15"/>
        <v/>
      </c>
      <c r="Q569" s="155" t="str">
        <f t="shared" si="16"/>
        <v/>
      </c>
    </row>
    <row r="570">
      <c r="A570" s="155" t="s">
        <v>2269</v>
      </c>
      <c r="B570" s="155">
        <v>15606.0</v>
      </c>
      <c r="C570" s="178">
        <v>0.4583333333333333</v>
      </c>
      <c r="D570" s="161" t="s">
        <v>1253</v>
      </c>
      <c r="E570" s="179">
        <v>21464.0</v>
      </c>
      <c r="F570" s="180">
        <v>44557.0</v>
      </c>
      <c r="G570" s="155" t="s">
        <v>122</v>
      </c>
      <c r="H570" s="155" t="s">
        <v>92</v>
      </c>
      <c r="I570" s="155" t="s">
        <v>93</v>
      </c>
      <c r="J570" s="155" t="s">
        <v>813</v>
      </c>
      <c r="K570" s="155"/>
      <c r="L570" s="155" t="s">
        <v>90</v>
      </c>
      <c r="M570" s="161"/>
      <c r="N570" s="155"/>
      <c r="O570" s="155"/>
      <c r="P570" s="155" t="str">
        <f t="shared" si="15"/>
        <v/>
      </c>
      <c r="Q570" s="155" t="str">
        <f t="shared" si="16"/>
        <v/>
      </c>
    </row>
    <row r="571">
      <c r="A571" s="155" t="s">
        <v>2270</v>
      </c>
      <c r="B571" s="155">
        <v>17669.0</v>
      </c>
      <c r="C571" s="178">
        <v>0.46875</v>
      </c>
      <c r="D571" s="161" t="s">
        <v>2271</v>
      </c>
      <c r="E571" s="179">
        <v>21131.0</v>
      </c>
      <c r="F571" s="180">
        <v>44557.0</v>
      </c>
      <c r="G571" s="155" t="s">
        <v>96</v>
      </c>
      <c r="H571" s="155" t="s">
        <v>87</v>
      </c>
      <c r="I571" s="155" t="s">
        <v>97</v>
      </c>
      <c r="J571" s="155" t="s">
        <v>335</v>
      </c>
      <c r="K571" s="155"/>
      <c r="L571" s="155" t="s">
        <v>90</v>
      </c>
      <c r="M571" s="155"/>
      <c r="N571" s="155"/>
      <c r="O571" s="155"/>
      <c r="P571" s="155" t="str">
        <f t="shared" si="15"/>
        <v/>
      </c>
      <c r="Q571" s="155" t="str">
        <f t="shared" si="16"/>
        <v/>
      </c>
    </row>
    <row r="572">
      <c r="A572" s="155" t="s">
        <v>2272</v>
      </c>
      <c r="B572" s="155">
        <v>17282.0</v>
      </c>
      <c r="C572" s="178">
        <v>0.46875</v>
      </c>
      <c r="D572" s="161" t="s">
        <v>2273</v>
      </c>
      <c r="E572" s="179">
        <v>23082.0</v>
      </c>
      <c r="F572" s="180">
        <v>44557.0</v>
      </c>
      <c r="G572" s="155" t="s">
        <v>96</v>
      </c>
      <c r="H572" s="155" t="s">
        <v>87</v>
      </c>
      <c r="I572" s="155" t="s">
        <v>97</v>
      </c>
      <c r="J572" s="155" t="s">
        <v>135</v>
      </c>
      <c r="K572" s="155"/>
      <c r="L572" s="155" t="s">
        <v>90</v>
      </c>
      <c r="M572" s="155"/>
      <c r="N572" s="155"/>
      <c r="O572" s="155"/>
      <c r="P572" s="155" t="str">
        <f t="shared" si="15"/>
        <v/>
      </c>
      <c r="Q572" s="155" t="str">
        <f t="shared" si="16"/>
        <v/>
      </c>
    </row>
    <row r="573">
      <c r="A573" s="155" t="s">
        <v>2274</v>
      </c>
      <c r="B573" s="155">
        <v>10519.0</v>
      </c>
      <c r="C573" s="178">
        <v>0.46875</v>
      </c>
      <c r="D573" s="161" t="s">
        <v>2275</v>
      </c>
      <c r="E573" s="179">
        <v>23901.0</v>
      </c>
      <c r="F573" s="180">
        <v>44557.0</v>
      </c>
      <c r="G573" s="155" t="s">
        <v>86</v>
      </c>
      <c r="H573" s="155" t="s">
        <v>92</v>
      </c>
      <c r="I573" s="155" t="s">
        <v>101</v>
      </c>
      <c r="J573" s="155" t="s">
        <v>98</v>
      </c>
      <c r="K573" s="155"/>
      <c r="L573" s="155" t="s">
        <v>90</v>
      </c>
      <c r="M573" s="155"/>
      <c r="N573" s="155"/>
      <c r="O573" s="155"/>
      <c r="P573" s="155" t="str">
        <f t="shared" si="15"/>
        <v/>
      </c>
      <c r="Q573" s="155" t="str">
        <f t="shared" si="16"/>
        <v/>
      </c>
    </row>
    <row r="574">
      <c r="A574" s="155" t="s">
        <v>2276</v>
      </c>
      <c r="B574" s="155" t="s">
        <v>2277</v>
      </c>
      <c r="C574" s="178">
        <v>0.3958333333333333</v>
      </c>
      <c r="D574" s="161" t="s">
        <v>2278</v>
      </c>
      <c r="E574" s="179">
        <v>31625.0</v>
      </c>
      <c r="F574" s="180">
        <v>44545.0</v>
      </c>
      <c r="G574" s="155" t="s">
        <v>96</v>
      </c>
      <c r="H574" s="155" t="s">
        <v>87</v>
      </c>
      <c r="I574" s="155" t="s">
        <v>88</v>
      </c>
      <c r="J574" s="155" t="s">
        <v>89</v>
      </c>
      <c r="K574" s="155"/>
      <c r="L574" s="155" t="s">
        <v>90</v>
      </c>
      <c r="M574" s="161"/>
      <c r="N574" s="155"/>
      <c r="O574" s="155"/>
      <c r="P574" s="155" t="str">
        <f t="shared" si="15"/>
        <v/>
      </c>
      <c r="Q574" s="155" t="str">
        <f t="shared" si="16"/>
        <v/>
      </c>
    </row>
    <row r="575">
      <c r="A575" s="155" t="s">
        <v>2279</v>
      </c>
      <c r="B575" s="155">
        <v>15412.0</v>
      </c>
      <c r="C575" s="178">
        <v>0.5416666666666666</v>
      </c>
      <c r="D575" s="161" t="s">
        <v>535</v>
      </c>
      <c r="E575" s="179">
        <v>9126.0</v>
      </c>
      <c r="F575" s="180">
        <v>44557.0</v>
      </c>
      <c r="G575" s="155" t="s">
        <v>86</v>
      </c>
      <c r="H575" s="155" t="s">
        <v>92</v>
      </c>
      <c r="I575" s="155" t="s">
        <v>101</v>
      </c>
      <c r="J575" s="155" t="s">
        <v>147</v>
      </c>
      <c r="K575" s="155"/>
      <c r="L575" s="155" t="s">
        <v>90</v>
      </c>
      <c r="M575" s="161"/>
      <c r="N575" s="155"/>
      <c r="O575" s="155"/>
      <c r="P575" s="155" t="str">
        <f t="shared" si="15"/>
        <v/>
      </c>
      <c r="Q575" s="155" t="str">
        <f t="shared" si="16"/>
        <v/>
      </c>
    </row>
    <row r="576">
      <c r="A576" s="155" t="s">
        <v>2280</v>
      </c>
      <c r="B576" s="155">
        <v>14075.0</v>
      </c>
      <c r="C576" s="178">
        <v>0.5416666666666666</v>
      </c>
      <c r="D576" s="161" t="s">
        <v>2281</v>
      </c>
      <c r="E576" s="179">
        <v>17613.0</v>
      </c>
      <c r="F576" s="180">
        <v>44557.0</v>
      </c>
      <c r="G576" s="155" t="s">
        <v>86</v>
      </c>
      <c r="H576" s="155" t="s">
        <v>92</v>
      </c>
      <c r="I576" s="155" t="s">
        <v>93</v>
      </c>
      <c r="J576" s="155" t="s">
        <v>147</v>
      </c>
      <c r="K576" s="155"/>
      <c r="L576" s="155" t="s">
        <v>90</v>
      </c>
      <c r="M576" s="155"/>
      <c r="N576" s="155"/>
      <c r="O576" s="155"/>
      <c r="P576" s="155" t="str">
        <f t="shared" si="15"/>
        <v/>
      </c>
      <c r="Q576" s="155" t="str">
        <f t="shared" si="16"/>
        <v/>
      </c>
    </row>
    <row r="577">
      <c r="A577" s="155" t="s">
        <v>2282</v>
      </c>
      <c r="B577" s="155">
        <v>17787.0</v>
      </c>
      <c r="C577" s="178">
        <v>0.5416666666666666</v>
      </c>
      <c r="D577" s="161" t="s">
        <v>2283</v>
      </c>
      <c r="E577" s="179">
        <v>17915.0</v>
      </c>
      <c r="F577" s="180">
        <v>44557.0</v>
      </c>
      <c r="G577" s="155" t="s">
        <v>96</v>
      </c>
      <c r="H577" s="155" t="s">
        <v>87</v>
      </c>
      <c r="I577" s="155" t="s">
        <v>97</v>
      </c>
      <c r="J577" s="155" t="s">
        <v>147</v>
      </c>
      <c r="K577" s="155"/>
      <c r="L577" s="155" t="s">
        <v>90</v>
      </c>
      <c r="M577" s="155"/>
      <c r="N577" s="155"/>
      <c r="O577" s="155"/>
      <c r="P577" s="155" t="str">
        <f t="shared" si="15"/>
        <v/>
      </c>
      <c r="Q577" s="155" t="str">
        <f t="shared" si="16"/>
        <v/>
      </c>
    </row>
    <row r="578">
      <c r="A578" s="155" t="s">
        <v>2284</v>
      </c>
      <c r="B578" s="155">
        <v>17667.0</v>
      </c>
      <c r="C578" s="178">
        <v>0.5625</v>
      </c>
      <c r="D578" s="161" t="s">
        <v>2285</v>
      </c>
      <c r="E578" s="179">
        <v>25503.0</v>
      </c>
      <c r="F578" s="180">
        <v>44557.0</v>
      </c>
      <c r="G578" s="155" t="s">
        <v>96</v>
      </c>
      <c r="H578" s="155" t="s">
        <v>87</v>
      </c>
      <c r="I578" s="155" t="s">
        <v>97</v>
      </c>
      <c r="J578" s="155" t="s">
        <v>1017</v>
      </c>
      <c r="K578" s="155"/>
      <c r="L578" s="155" t="s">
        <v>90</v>
      </c>
      <c r="M578" s="155"/>
      <c r="N578" s="155"/>
      <c r="O578" s="155"/>
      <c r="P578" s="155" t="str">
        <f t="shared" si="15"/>
        <v/>
      </c>
      <c r="Q578" s="155" t="str">
        <f t="shared" si="16"/>
        <v/>
      </c>
    </row>
    <row r="579">
      <c r="A579" s="155" t="s">
        <v>2286</v>
      </c>
      <c r="B579" s="155">
        <v>10047.0</v>
      </c>
      <c r="C579" s="178">
        <v>0.5625</v>
      </c>
      <c r="D579" s="161" t="s">
        <v>1075</v>
      </c>
      <c r="E579" s="179">
        <v>24501.0</v>
      </c>
      <c r="F579" s="180">
        <v>44557.0</v>
      </c>
      <c r="G579" s="155" t="s">
        <v>122</v>
      </c>
      <c r="H579" s="155" t="s">
        <v>92</v>
      </c>
      <c r="I579" s="155" t="s">
        <v>93</v>
      </c>
      <c r="J579" s="155" t="s">
        <v>89</v>
      </c>
      <c r="K579" s="155"/>
      <c r="L579" s="155" t="s">
        <v>90</v>
      </c>
      <c r="M579" s="161"/>
      <c r="N579" s="155"/>
      <c r="O579" s="155"/>
      <c r="P579" s="155" t="str">
        <f t="shared" si="15"/>
        <v/>
      </c>
      <c r="Q579" s="155" t="str">
        <f t="shared" si="16"/>
        <v/>
      </c>
    </row>
    <row r="580">
      <c r="A580" s="155" t="s">
        <v>2287</v>
      </c>
      <c r="B580" s="155">
        <v>15591.0</v>
      </c>
      <c r="C580" s="178">
        <v>0.5625</v>
      </c>
      <c r="D580" s="161" t="s">
        <v>1236</v>
      </c>
      <c r="E580" s="179">
        <v>21357.0</v>
      </c>
      <c r="F580" s="180">
        <v>44557.0</v>
      </c>
      <c r="G580" s="155" t="s">
        <v>86</v>
      </c>
      <c r="H580" s="155" t="s">
        <v>92</v>
      </c>
      <c r="I580" s="155" t="s">
        <v>93</v>
      </c>
      <c r="J580" s="155" t="s">
        <v>98</v>
      </c>
      <c r="K580" s="155"/>
      <c r="L580" s="155" t="s">
        <v>90</v>
      </c>
      <c r="M580" s="161"/>
      <c r="N580" s="155"/>
      <c r="O580" s="155"/>
      <c r="P580" s="155" t="str">
        <f t="shared" si="15"/>
        <v/>
      </c>
      <c r="Q580" s="155" t="str">
        <f t="shared" si="16"/>
        <v/>
      </c>
    </row>
    <row r="581">
      <c r="A581" s="155" t="s">
        <v>2288</v>
      </c>
      <c r="B581" s="155">
        <v>16810.0</v>
      </c>
      <c r="C581" s="178">
        <v>0.5729166666666666</v>
      </c>
      <c r="D581" s="161" t="s">
        <v>2289</v>
      </c>
      <c r="E581" s="179">
        <v>27556.0</v>
      </c>
      <c r="F581" s="180">
        <v>44557.0</v>
      </c>
      <c r="G581" s="155" t="s">
        <v>122</v>
      </c>
      <c r="H581" s="155" t="s">
        <v>92</v>
      </c>
      <c r="I581" s="155" t="s">
        <v>93</v>
      </c>
      <c r="J581" s="155" t="s">
        <v>137</v>
      </c>
      <c r="K581" s="155"/>
      <c r="L581" s="155" t="s">
        <v>90</v>
      </c>
      <c r="M581" s="155"/>
      <c r="N581" s="155"/>
      <c r="O581" s="155"/>
      <c r="P581" s="155" t="str">
        <f t="shared" si="15"/>
        <v/>
      </c>
      <c r="Q581" s="155" t="str">
        <f t="shared" si="16"/>
        <v/>
      </c>
    </row>
    <row r="582">
      <c r="A582" s="155" t="s">
        <v>2290</v>
      </c>
      <c r="B582" s="155">
        <v>11637.0</v>
      </c>
      <c r="C582" s="178">
        <v>0.5833333333333334</v>
      </c>
      <c r="D582" s="161" t="s">
        <v>2291</v>
      </c>
      <c r="E582" s="179">
        <v>21657.0</v>
      </c>
      <c r="F582" s="180">
        <v>44557.0</v>
      </c>
      <c r="G582" s="155" t="s">
        <v>86</v>
      </c>
      <c r="H582" s="155" t="s">
        <v>92</v>
      </c>
      <c r="I582" s="155" t="s">
        <v>101</v>
      </c>
      <c r="J582" s="155" t="s">
        <v>117</v>
      </c>
      <c r="K582" s="155"/>
      <c r="L582" s="155" t="s">
        <v>90</v>
      </c>
      <c r="M582" s="161"/>
      <c r="N582" s="155"/>
      <c r="O582" s="155"/>
      <c r="P582" s="155" t="str">
        <f t="shared" si="15"/>
        <v/>
      </c>
      <c r="Q582" s="155" t="str">
        <f t="shared" si="16"/>
        <v/>
      </c>
    </row>
    <row r="583">
      <c r="A583" s="155" t="s">
        <v>2292</v>
      </c>
      <c r="B583" s="155">
        <v>13488.0</v>
      </c>
      <c r="C583" s="178">
        <v>0.5833333333333334</v>
      </c>
      <c r="D583" s="161" t="s">
        <v>2293</v>
      </c>
      <c r="E583" s="179">
        <v>16872.0</v>
      </c>
      <c r="F583" s="180">
        <v>44557.0</v>
      </c>
      <c r="G583" s="155" t="s">
        <v>86</v>
      </c>
      <c r="H583" s="155" t="s">
        <v>92</v>
      </c>
      <c r="I583" s="155" t="s">
        <v>93</v>
      </c>
      <c r="J583" s="155" t="s">
        <v>147</v>
      </c>
      <c r="K583" s="155"/>
      <c r="L583" s="155" t="s">
        <v>90</v>
      </c>
      <c r="M583" s="155"/>
      <c r="N583" s="155"/>
      <c r="O583" s="155"/>
      <c r="P583" s="155" t="str">
        <f t="shared" si="15"/>
        <v/>
      </c>
      <c r="Q583" s="155" t="str">
        <f t="shared" si="16"/>
        <v/>
      </c>
    </row>
    <row r="584">
      <c r="A584" s="155" t="s">
        <v>2294</v>
      </c>
      <c r="B584" s="155">
        <v>17617.0</v>
      </c>
      <c r="C584" s="178">
        <v>0.3645833333333333</v>
      </c>
      <c r="D584" s="161" t="s">
        <v>2295</v>
      </c>
      <c r="E584" s="179">
        <v>21458.0</v>
      </c>
      <c r="F584" s="180">
        <v>44550.0</v>
      </c>
      <c r="G584" s="155" t="s">
        <v>96</v>
      </c>
      <c r="H584" s="155" t="s">
        <v>87</v>
      </c>
      <c r="I584" s="155" t="s">
        <v>97</v>
      </c>
      <c r="J584" s="155" t="s">
        <v>405</v>
      </c>
      <c r="K584" s="155"/>
      <c r="L584" s="155" t="s">
        <v>90</v>
      </c>
      <c r="M584" s="155"/>
      <c r="N584" s="155"/>
      <c r="O584" s="155"/>
      <c r="P584" s="155" t="str">
        <f t="shared" si="15"/>
        <v/>
      </c>
      <c r="Q584" s="155" t="str">
        <f t="shared" si="16"/>
        <v/>
      </c>
    </row>
    <row r="585">
      <c r="A585" s="155" t="s">
        <v>2296</v>
      </c>
      <c r="B585" s="155">
        <v>17701.0</v>
      </c>
      <c r="C585" s="178">
        <v>0.59375</v>
      </c>
      <c r="D585" s="161" t="s">
        <v>2297</v>
      </c>
      <c r="E585" s="179">
        <v>15476.0</v>
      </c>
      <c r="F585" s="180">
        <v>44557.0</v>
      </c>
      <c r="G585" s="155" t="s">
        <v>96</v>
      </c>
      <c r="H585" s="155" t="s">
        <v>87</v>
      </c>
      <c r="I585" s="155" t="s">
        <v>97</v>
      </c>
      <c r="J585" s="155" t="s">
        <v>166</v>
      </c>
      <c r="K585" s="155"/>
      <c r="L585" s="155" t="s">
        <v>90</v>
      </c>
      <c r="M585" s="155"/>
      <c r="N585" s="155"/>
      <c r="O585" s="155"/>
      <c r="P585" s="155" t="str">
        <f t="shared" si="15"/>
        <v/>
      </c>
      <c r="Q585" s="155" t="str">
        <f t="shared" si="16"/>
        <v/>
      </c>
    </row>
    <row r="586">
      <c r="A586" s="155" t="s">
        <v>2298</v>
      </c>
      <c r="B586" s="155">
        <v>12459.0</v>
      </c>
      <c r="C586" s="178">
        <v>0.59375</v>
      </c>
      <c r="D586" s="161" t="s">
        <v>2299</v>
      </c>
      <c r="E586" s="179">
        <v>23886.0</v>
      </c>
      <c r="F586" s="180">
        <v>44557.0</v>
      </c>
      <c r="G586" s="155" t="s">
        <v>122</v>
      </c>
      <c r="H586" s="155" t="s">
        <v>92</v>
      </c>
      <c r="I586" s="155" t="s">
        <v>101</v>
      </c>
      <c r="J586" s="155" t="s">
        <v>174</v>
      </c>
      <c r="K586" s="155"/>
      <c r="L586" s="155" t="s">
        <v>90</v>
      </c>
      <c r="M586" s="161"/>
      <c r="N586" s="155"/>
      <c r="O586" s="155"/>
      <c r="P586" s="155" t="str">
        <f t="shared" si="15"/>
        <v/>
      </c>
      <c r="Q586" s="155" t="str">
        <f t="shared" si="16"/>
        <v/>
      </c>
    </row>
    <row r="587">
      <c r="A587" s="155" t="s">
        <v>2300</v>
      </c>
      <c r="B587" s="155">
        <v>15520.0</v>
      </c>
      <c r="C587" s="178">
        <v>0.6041666666666666</v>
      </c>
      <c r="D587" s="161" t="s">
        <v>2301</v>
      </c>
      <c r="E587" s="179">
        <v>18142.0</v>
      </c>
      <c r="F587" s="180">
        <v>44557.0</v>
      </c>
      <c r="G587" s="155" t="s">
        <v>122</v>
      </c>
      <c r="H587" s="155" t="s">
        <v>92</v>
      </c>
      <c r="I587" s="155" t="s">
        <v>101</v>
      </c>
      <c r="J587" s="155" t="s">
        <v>308</v>
      </c>
      <c r="K587" s="155"/>
      <c r="L587" s="155" t="s">
        <v>90</v>
      </c>
      <c r="M587" s="155"/>
      <c r="N587" s="155"/>
      <c r="O587" s="155"/>
      <c r="P587" s="155" t="str">
        <f t="shared" si="15"/>
        <v/>
      </c>
      <c r="Q587" s="155" t="str">
        <f t="shared" si="16"/>
        <v/>
      </c>
    </row>
    <row r="588">
      <c r="A588" s="155" t="s">
        <v>2302</v>
      </c>
      <c r="B588" s="155">
        <v>17367.0</v>
      </c>
      <c r="C588" s="178">
        <v>0.6145833333333334</v>
      </c>
      <c r="D588" s="161" t="s">
        <v>2303</v>
      </c>
      <c r="E588" s="179">
        <v>20919.0</v>
      </c>
      <c r="F588" s="180">
        <v>44557.0</v>
      </c>
      <c r="G588" s="155" t="s">
        <v>96</v>
      </c>
      <c r="H588" s="155" t="s">
        <v>87</v>
      </c>
      <c r="I588" s="155" t="s">
        <v>97</v>
      </c>
      <c r="J588" s="155" t="s">
        <v>147</v>
      </c>
      <c r="K588" s="155"/>
      <c r="L588" s="155" t="s">
        <v>90</v>
      </c>
      <c r="M588" s="155"/>
      <c r="N588" s="155"/>
      <c r="O588" s="155"/>
      <c r="P588" s="155" t="str">
        <f t="shared" si="15"/>
        <v/>
      </c>
      <c r="Q588" s="155" t="str">
        <f t="shared" si="16"/>
        <v/>
      </c>
    </row>
    <row r="589">
      <c r="A589" s="155" t="s">
        <v>2304</v>
      </c>
      <c r="B589" s="155">
        <v>10623.0</v>
      </c>
      <c r="C589" s="178">
        <v>0.6145833333333334</v>
      </c>
      <c r="D589" s="161" t="s">
        <v>1072</v>
      </c>
      <c r="E589" s="179">
        <v>21882.0</v>
      </c>
      <c r="F589" s="180">
        <v>44557.0</v>
      </c>
      <c r="G589" s="155" t="s">
        <v>86</v>
      </c>
      <c r="H589" s="155" t="s">
        <v>92</v>
      </c>
      <c r="I589" s="155" t="s">
        <v>93</v>
      </c>
      <c r="J589" s="155" t="s">
        <v>405</v>
      </c>
      <c r="K589" s="155"/>
      <c r="L589" s="155" t="s">
        <v>90</v>
      </c>
      <c r="M589" s="161"/>
      <c r="N589" s="155"/>
      <c r="O589" s="155"/>
      <c r="P589" s="155" t="str">
        <f t="shared" si="15"/>
        <v/>
      </c>
      <c r="Q589" s="155" t="str">
        <f t="shared" si="16"/>
        <v/>
      </c>
    </row>
    <row r="590">
      <c r="A590" s="155" t="s">
        <v>2305</v>
      </c>
      <c r="B590" s="155">
        <v>16245.0</v>
      </c>
      <c r="C590" s="178">
        <v>0.625</v>
      </c>
      <c r="D590" s="161" t="s">
        <v>1099</v>
      </c>
      <c r="E590" s="179">
        <v>22836.0</v>
      </c>
      <c r="F590" s="180">
        <v>44557.0</v>
      </c>
      <c r="G590" s="155" t="s">
        <v>122</v>
      </c>
      <c r="H590" s="155" t="s">
        <v>92</v>
      </c>
      <c r="I590" s="155" t="s">
        <v>93</v>
      </c>
      <c r="J590" s="155" t="s">
        <v>137</v>
      </c>
      <c r="K590" s="155"/>
      <c r="L590" s="155" t="s">
        <v>90</v>
      </c>
      <c r="M590" s="161"/>
      <c r="N590" s="155"/>
      <c r="O590" s="155"/>
      <c r="P590" s="155" t="str">
        <f t="shared" si="15"/>
        <v/>
      </c>
      <c r="Q590" s="155" t="str">
        <f t="shared" si="16"/>
        <v/>
      </c>
    </row>
    <row r="591">
      <c r="A591" s="155" t="s">
        <v>2306</v>
      </c>
      <c r="B591" s="155">
        <v>15642.0</v>
      </c>
      <c r="C591" s="178">
        <v>0.3333333333333333</v>
      </c>
      <c r="D591" s="161" t="s">
        <v>2307</v>
      </c>
      <c r="E591" s="179">
        <v>22702.0</v>
      </c>
      <c r="F591" s="180">
        <v>44558.0</v>
      </c>
      <c r="G591" s="155" t="s">
        <v>122</v>
      </c>
      <c r="H591" s="155" t="s">
        <v>92</v>
      </c>
      <c r="I591" s="155" t="s">
        <v>93</v>
      </c>
      <c r="J591" s="155" t="s">
        <v>98</v>
      </c>
      <c r="K591" s="155"/>
      <c r="L591" s="155" t="s">
        <v>90</v>
      </c>
      <c r="M591" s="155"/>
      <c r="N591" s="155"/>
      <c r="O591" s="155"/>
      <c r="P591" s="155" t="str">
        <f t="shared" si="15"/>
        <v/>
      </c>
      <c r="Q591" s="155" t="str">
        <f t="shared" si="16"/>
        <v/>
      </c>
    </row>
    <row r="592">
      <c r="A592" s="155" t="s">
        <v>2308</v>
      </c>
      <c r="B592" s="155">
        <v>10416.0</v>
      </c>
      <c r="C592" s="178">
        <v>0.3333333333333333</v>
      </c>
      <c r="D592" s="161" t="s">
        <v>2309</v>
      </c>
      <c r="E592" s="179">
        <v>18695.0</v>
      </c>
      <c r="F592" s="180">
        <v>44558.0</v>
      </c>
      <c r="G592" s="155" t="s">
        <v>86</v>
      </c>
      <c r="H592" s="155" t="s">
        <v>92</v>
      </c>
      <c r="I592" s="155" t="s">
        <v>101</v>
      </c>
      <c r="J592" s="155" t="s">
        <v>89</v>
      </c>
      <c r="K592" s="155"/>
      <c r="L592" s="155" t="s">
        <v>90</v>
      </c>
      <c r="M592" s="155"/>
      <c r="N592" s="155"/>
      <c r="O592" s="155"/>
      <c r="P592" s="155" t="str">
        <f t="shared" si="15"/>
        <v/>
      </c>
      <c r="Q592" s="155" t="str">
        <f t="shared" si="16"/>
        <v/>
      </c>
    </row>
    <row r="593">
      <c r="A593" s="155" t="s">
        <v>2310</v>
      </c>
      <c r="B593" s="155">
        <v>17784.0</v>
      </c>
      <c r="C593" s="178">
        <v>0.34375</v>
      </c>
      <c r="D593" s="161" t="s">
        <v>2311</v>
      </c>
      <c r="E593" s="179">
        <v>22673.0</v>
      </c>
      <c r="F593" s="180">
        <v>44558.0</v>
      </c>
      <c r="G593" s="155" t="s">
        <v>96</v>
      </c>
      <c r="H593" s="155" t="s">
        <v>87</v>
      </c>
      <c r="I593" s="155" t="s">
        <v>97</v>
      </c>
      <c r="J593" s="155" t="s">
        <v>98</v>
      </c>
      <c r="K593" s="155"/>
      <c r="L593" s="155" t="s">
        <v>90</v>
      </c>
      <c r="M593" s="161"/>
      <c r="N593" s="155"/>
      <c r="O593" s="155"/>
      <c r="P593" s="155" t="str">
        <f t="shared" si="15"/>
        <v/>
      </c>
      <c r="Q593" s="155" t="str">
        <f t="shared" si="16"/>
        <v/>
      </c>
    </row>
    <row r="594">
      <c r="A594" s="155" t="s">
        <v>2312</v>
      </c>
      <c r="B594" s="155">
        <v>16762.0</v>
      </c>
      <c r="C594" s="178">
        <v>0.3645833333333333</v>
      </c>
      <c r="D594" s="161" t="s">
        <v>2313</v>
      </c>
      <c r="E594" s="179">
        <v>27945.0</v>
      </c>
      <c r="F594" s="180">
        <v>44558.0</v>
      </c>
      <c r="G594" s="155" t="s">
        <v>96</v>
      </c>
      <c r="H594" s="155" t="s">
        <v>87</v>
      </c>
      <c r="I594" s="155" t="s">
        <v>97</v>
      </c>
      <c r="J594" s="155" t="s">
        <v>154</v>
      </c>
      <c r="K594" s="155"/>
      <c r="L594" s="155" t="s">
        <v>90</v>
      </c>
      <c r="M594" s="155"/>
      <c r="N594" s="155"/>
      <c r="O594" s="155"/>
      <c r="P594" s="155" t="str">
        <f t="shared" si="15"/>
        <v/>
      </c>
      <c r="Q594" s="155" t="str">
        <f t="shared" si="16"/>
        <v/>
      </c>
    </row>
    <row r="595">
      <c r="A595" s="155" t="s">
        <v>2314</v>
      </c>
      <c r="B595" s="155">
        <v>17702.0</v>
      </c>
      <c r="C595" s="178">
        <v>0.3645833333333333</v>
      </c>
      <c r="D595" s="161" t="s">
        <v>2315</v>
      </c>
      <c r="E595" s="179">
        <v>31731.0</v>
      </c>
      <c r="F595" s="180">
        <v>44558.0</v>
      </c>
      <c r="G595" s="155" t="s">
        <v>96</v>
      </c>
      <c r="H595" s="155" t="s">
        <v>87</v>
      </c>
      <c r="I595" s="155" t="s">
        <v>97</v>
      </c>
      <c r="J595" s="155" t="s">
        <v>127</v>
      </c>
      <c r="K595" s="155"/>
      <c r="L595" s="155" t="s">
        <v>90</v>
      </c>
      <c r="M595" s="155"/>
      <c r="N595" s="155"/>
      <c r="O595" s="155"/>
      <c r="P595" s="155" t="str">
        <f t="shared" si="15"/>
        <v/>
      </c>
      <c r="Q595" s="155" t="str">
        <f t="shared" si="16"/>
        <v/>
      </c>
    </row>
    <row r="596">
      <c r="A596" s="155" t="s">
        <v>2316</v>
      </c>
      <c r="B596" s="155">
        <v>11152.0</v>
      </c>
      <c r="C596" s="178">
        <v>0.3645833333333333</v>
      </c>
      <c r="D596" s="161" t="s">
        <v>2317</v>
      </c>
      <c r="E596" s="179">
        <v>29447.0</v>
      </c>
      <c r="F596" s="180">
        <v>44558.0</v>
      </c>
      <c r="G596" s="155" t="s">
        <v>86</v>
      </c>
      <c r="H596" s="155" t="s">
        <v>92</v>
      </c>
      <c r="I596" s="155" t="s">
        <v>101</v>
      </c>
      <c r="J596" s="155" t="s">
        <v>179</v>
      </c>
      <c r="K596" s="155"/>
      <c r="L596" s="155" t="s">
        <v>90</v>
      </c>
      <c r="M596" s="155"/>
      <c r="N596" s="155"/>
      <c r="O596" s="155"/>
      <c r="P596" s="155" t="str">
        <f t="shared" si="15"/>
        <v/>
      </c>
      <c r="Q596" s="155" t="str">
        <f t="shared" si="16"/>
        <v/>
      </c>
    </row>
    <row r="597">
      <c r="A597" s="155" t="s">
        <v>2318</v>
      </c>
      <c r="B597" s="155">
        <v>9139.0</v>
      </c>
      <c r="C597" s="178">
        <v>0.3854166666666667</v>
      </c>
      <c r="D597" s="161" t="s">
        <v>2319</v>
      </c>
      <c r="E597" s="179">
        <v>20702.0</v>
      </c>
      <c r="F597" s="180">
        <v>44558.0</v>
      </c>
      <c r="G597" s="155" t="s">
        <v>86</v>
      </c>
      <c r="H597" s="155" t="s">
        <v>92</v>
      </c>
      <c r="I597" s="155" t="s">
        <v>101</v>
      </c>
      <c r="J597" s="155" t="s">
        <v>89</v>
      </c>
      <c r="K597" s="155"/>
      <c r="L597" s="155" t="s">
        <v>90</v>
      </c>
      <c r="M597" s="161"/>
      <c r="N597" s="155"/>
      <c r="O597" s="155"/>
      <c r="P597" s="155" t="str">
        <f t="shared" si="15"/>
        <v/>
      </c>
      <c r="Q597" s="155" t="str">
        <f t="shared" si="16"/>
        <v/>
      </c>
    </row>
    <row r="598">
      <c r="A598" s="155" t="s">
        <v>2320</v>
      </c>
      <c r="B598" s="155">
        <v>17718.0</v>
      </c>
      <c r="C598" s="178">
        <v>0.3958333333333333</v>
      </c>
      <c r="D598" s="161" t="s">
        <v>2321</v>
      </c>
      <c r="E598" s="179">
        <v>31448.0</v>
      </c>
      <c r="F598" s="180">
        <v>44558.0</v>
      </c>
      <c r="G598" s="155" t="s">
        <v>96</v>
      </c>
      <c r="H598" s="155" t="s">
        <v>87</v>
      </c>
      <c r="I598" s="155" t="s">
        <v>97</v>
      </c>
      <c r="J598" s="155" t="s">
        <v>147</v>
      </c>
      <c r="K598" s="155"/>
      <c r="L598" s="155" t="s">
        <v>90</v>
      </c>
      <c r="M598" s="155"/>
      <c r="N598" s="155"/>
      <c r="O598" s="155"/>
      <c r="P598" s="155" t="str">
        <f t="shared" si="15"/>
        <v/>
      </c>
      <c r="Q598" s="155" t="str">
        <f t="shared" si="16"/>
        <v/>
      </c>
    </row>
    <row r="599">
      <c r="A599" s="155" t="s">
        <v>2322</v>
      </c>
      <c r="B599" s="155">
        <v>15219.0</v>
      </c>
      <c r="C599" s="178">
        <v>0.3958333333333333</v>
      </c>
      <c r="D599" s="161" t="s">
        <v>1179</v>
      </c>
      <c r="E599" s="179">
        <v>20125.0</v>
      </c>
      <c r="F599" s="180">
        <v>44558.0</v>
      </c>
      <c r="G599" s="155" t="s">
        <v>122</v>
      </c>
      <c r="H599" s="155" t="s">
        <v>92</v>
      </c>
      <c r="I599" s="155" t="s">
        <v>101</v>
      </c>
      <c r="J599" s="155" t="s">
        <v>147</v>
      </c>
      <c r="K599" s="155"/>
      <c r="L599" s="155" t="s">
        <v>90</v>
      </c>
      <c r="M599" s="155"/>
      <c r="N599" s="155"/>
      <c r="O599" s="155"/>
      <c r="P599" s="155" t="str">
        <f t="shared" si="15"/>
        <v/>
      </c>
      <c r="Q599" s="155" t="str">
        <f t="shared" si="16"/>
        <v/>
      </c>
    </row>
    <row r="600">
      <c r="A600" s="155" t="s">
        <v>2323</v>
      </c>
      <c r="B600" s="155">
        <v>17706.0</v>
      </c>
      <c r="C600" s="178">
        <v>0.3645833333333333</v>
      </c>
      <c r="D600" s="161" t="s">
        <v>2324</v>
      </c>
      <c r="E600" s="179">
        <v>29355.0</v>
      </c>
      <c r="F600" s="180">
        <v>44550.0</v>
      </c>
      <c r="G600" s="155" t="s">
        <v>96</v>
      </c>
      <c r="H600" s="155" t="s">
        <v>87</v>
      </c>
      <c r="I600" s="155" t="s">
        <v>97</v>
      </c>
      <c r="J600" s="155" t="s">
        <v>179</v>
      </c>
      <c r="K600" s="155"/>
      <c r="L600" s="155" t="s">
        <v>90</v>
      </c>
      <c r="M600" s="155"/>
      <c r="N600" s="155"/>
      <c r="O600" s="155"/>
      <c r="P600" s="155" t="str">
        <f t="shared" si="15"/>
        <v/>
      </c>
      <c r="Q600" s="155" t="str">
        <f t="shared" si="16"/>
        <v/>
      </c>
    </row>
    <row r="601">
      <c r="A601" s="155" t="s">
        <v>2325</v>
      </c>
      <c r="B601" s="155">
        <v>17800.0</v>
      </c>
      <c r="C601" s="178">
        <v>0.3958333333333333</v>
      </c>
      <c r="D601" s="161" t="s">
        <v>2326</v>
      </c>
      <c r="E601" s="179">
        <v>30848.0</v>
      </c>
      <c r="F601" s="180">
        <v>44558.0</v>
      </c>
      <c r="G601" s="155" t="s">
        <v>96</v>
      </c>
      <c r="H601" s="155" t="s">
        <v>87</v>
      </c>
      <c r="I601" s="155" t="s">
        <v>97</v>
      </c>
      <c r="J601" s="155" t="s">
        <v>127</v>
      </c>
      <c r="K601" s="155"/>
      <c r="L601" s="155" t="s">
        <v>90</v>
      </c>
      <c r="M601" s="155"/>
      <c r="N601" s="155"/>
      <c r="O601" s="155"/>
      <c r="P601" s="155" t="str">
        <f t="shared" si="15"/>
        <v/>
      </c>
      <c r="Q601" s="155" t="str">
        <f t="shared" si="16"/>
        <v/>
      </c>
    </row>
    <row r="602">
      <c r="A602" s="155" t="s">
        <v>2327</v>
      </c>
      <c r="B602" s="155">
        <v>17743.0</v>
      </c>
      <c r="C602" s="178">
        <v>0.4166666666666667</v>
      </c>
      <c r="D602" s="161" t="s">
        <v>2328</v>
      </c>
      <c r="E602" s="179">
        <v>20087.0</v>
      </c>
      <c r="F602" s="180">
        <v>44558.0</v>
      </c>
      <c r="G602" s="155" t="s">
        <v>96</v>
      </c>
      <c r="H602" s="155" t="s">
        <v>87</v>
      </c>
      <c r="I602" s="155" t="s">
        <v>97</v>
      </c>
      <c r="J602" s="155" t="s">
        <v>154</v>
      </c>
      <c r="K602" s="155"/>
      <c r="L602" s="155" t="s">
        <v>90</v>
      </c>
      <c r="M602" s="155"/>
      <c r="N602" s="155"/>
      <c r="O602" s="155"/>
      <c r="P602" s="155" t="str">
        <f t="shared" si="15"/>
        <v/>
      </c>
      <c r="Q602" s="155" t="str">
        <f t="shared" si="16"/>
        <v/>
      </c>
    </row>
    <row r="603">
      <c r="A603" s="155" t="s">
        <v>2329</v>
      </c>
      <c r="B603" s="155">
        <v>10282.0</v>
      </c>
      <c r="C603" s="178">
        <v>0.4479166666666667</v>
      </c>
      <c r="D603" s="161" t="s">
        <v>2330</v>
      </c>
      <c r="E603" s="179">
        <v>17282.0</v>
      </c>
      <c r="F603" s="180">
        <v>44558.0</v>
      </c>
      <c r="G603" s="155" t="s">
        <v>86</v>
      </c>
      <c r="H603" s="155" t="s">
        <v>92</v>
      </c>
      <c r="I603" s="155" t="s">
        <v>101</v>
      </c>
      <c r="J603" s="155" t="s">
        <v>164</v>
      </c>
      <c r="K603" s="155"/>
      <c r="L603" s="155" t="s">
        <v>90</v>
      </c>
      <c r="M603" s="155"/>
      <c r="N603" s="155"/>
      <c r="O603" s="155"/>
      <c r="P603" s="155" t="str">
        <f t="shared" si="15"/>
        <v/>
      </c>
      <c r="Q603" s="155" t="str">
        <f t="shared" si="16"/>
        <v/>
      </c>
    </row>
    <row r="604">
      <c r="A604" s="155" t="s">
        <v>2331</v>
      </c>
      <c r="B604" s="155">
        <v>10708.0</v>
      </c>
      <c r="C604" s="178">
        <v>0.4583333333333333</v>
      </c>
      <c r="D604" s="161" t="s">
        <v>2332</v>
      </c>
      <c r="E604" s="179">
        <v>22434.0</v>
      </c>
      <c r="F604" s="180">
        <v>44558.0</v>
      </c>
      <c r="G604" s="155" t="s">
        <v>86</v>
      </c>
      <c r="H604" s="155" t="s">
        <v>92</v>
      </c>
      <c r="I604" s="155" t="s">
        <v>101</v>
      </c>
      <c r="J604" s="155" t="s">
        <v>174</v>
      </c>
      <c r="K604" s="155"/>
      <c r="L604" s="155" t="s">
        <v>90</v>
      </c>
      <c r="M604" s="155"/>
      <c r="N604" s="155"/>
      <c r="O604" s="155"/>
      <c r="P604" s="155" t="str">
        <f t="shared" si="15"/>
        <v/>
      </c>
      <c r="Q604" s="155" t="str">
        <f t="shared" si="16"/>
        <v/>
      </c>
    </row>
    <row r="605">
      <c r="A605" s="155" t="s">
        <v>2333</v>
      </c>
      <c r="B605" s="155">
        <v>15571.0</v>
      </c>
      <c r="C605" s="178">
        <v>0.3958333333333333</v>
      </c>
      <c r="D605" s="161" t="s">
        <v>2334</v>
      </c>
      <c r="E605" s="179">
        <v>26997.0</v>
      </c>
      <c r="F605" s="180">
        <v>44557.0</v>
      </c>
      <c r="G605" s="155" t="s">
        <v>96</v>
      </c>
      <c r="H605" s="155" t="s">
        <v>87</v>
      </c>
      <c r="I605" s="155" t="s">
        <v>97</v>
      </c>
      <c r="J605" s="155" t="s">
        <v>335</v>
      </c>
      <c r="K605" s="155"/>
      <c r="L605" s="155" t="s">
        <v>90</v>
      </c>
      <c r="M605" s="155"/>
      <c r="N605" s="155"/>
      <c r="O605" s="155"/>
      <c r="P605" s="155" t="str">
        <f t="shared" si="15"/>
        <v/>
      </c>
      <c r="Q605" s="155" t="str">
        <f t="shared" si="16"/>
        <v/>
      </c>
    </row>
    <row r="606">
      <c r="A606" s="155" t="s">
        <v>2335</v>
      </c>
      <c r="B606" s="155">
        <v>17741.0</v>
      </c>
      <c r="C606" s="178">
        <v>0.46875</v>
      </c>
      <c r="D606" s="161" t="s">
        <v>2336</v>
      </c>
      <c r="E606" s="179">
        <v>25235.0</v>
      </c>
      <c r="F606" s="180">
        <v>44558.0</v>
      </c>
      <c r="G606" s="155" t="s">
        <v>96</v>
      </c>
      <c r="H606" s="155" t="s">
        <v>87</v>
      </c>
      <c r="I606" s="155" t="s">
        <v>97</v>
      </c>
      <c r="J606" s="155" t="s">
        <v>335</v>
      </c>
      <c r="K606" s="155"/>
      <c r="L606" s="155" t="s">
        <v>90</v>
      </c>
      <c r="M606" s="155"/>
      <c r="N606" s="155"/>
      <c r="O606" s="155"/>
      <c r="P606" s="155" t="str">
        <f t="shared" si="15"/>
        <v/>
      </c>
      <c r="Q606" s="155" t="str">
        <f t="shared" si="16"/>
        <v/>
      </c>
    </row>
    <row r="607">
      <c r="A607" s="155" t="s">
        <v>2337</v>
      </c>
      <c r="B607" s="155">
        <v>17689.0</v>
      </c>
      <c r="C607" s="178">
        <v>0.5416666666666666</v>
      </c>
      <c r="D607" s="161" t="s">
        <v>2338</v>
      </c>
      <c r="E607" s="179">
        <v>26094.0</v>
      </c>
      <c r="F607" s="180">
        <v>44558.0</v>
      </c>
      <c r="G607" s="155" t="s">
        <v>96</v>
      </c>
      <c r="H607" s="155" t="s">
        <v>87</v>
      </c>
      <c r="I607" s="155" t="s">
        <v>97</v>
      </c>
      <c r="J607" s="155" t="s">
        <v>1489</v>
      </c>
      <c r="K607" s="155"/>
      <c r="L607" s="155" t="s">
        <v>90</v>
      </c>
      <c r="M607" s="155"/>
      <c r="N607" s="155"/>
      <c r="O607" s="155"/>
      <c r="P607" s="155" t="str">
        <f t="shared" si="15"/>
        <v/>
      </c>
      <c r="Q607" s="155" t="str">
        <f t="shared" si="16"/>
        <v/>
      </c>
    </row>
    <row r="608">
      <c r="A608" s="155" t="s">
        <v>2339</v>
      </c>
      <c r="B608" s="155">
        <v>17753.0</v>
      </c>
      <c r="C608" s="178">
        <v>0.5416666666666666</v>
      </c>
      <c r="D608" s="161" t="s">
        <v>2340</v>
      </c>
      <c r="E608" s="179">
        <v>35291.0</v>
      </c>
      <c r="F608" s="180">
        <v>44558.0</v>
      </c>
      <c r="G608" s="155" t="s">
        <v>96</v>
      </c>
      <c r="H608" s="155" t="s">
        <v>87</v>
      </c>
      <c r="I608" s="155" t="s">
        <v>97</v>
      </c>
      <c r="J608" s="155" t="s">
        <v>98</v>
      </c>
      <c r="K608" s="155"/>
      <c r="L608" s="155" t="s">
        <v>90</v>
      </c>
      <c r="M608" s="155"/>
      <c r="N608" s="155"/>
      <c r="O608" s="155"/>
      <c r="P608" s="155" t="str">
        <f t="shared" si="15"/>
        <v/>
      </c>
      <c r="Q608" s="155" t="str">
        <f t="shared" si="16"/>
        <v/>
      </c>
    </row>
    <row r="609">
      <c r="A609" s="155" t="s">
        <v>2341</v>
      </c>
      <c r="B609" s="155">
        <v>14356.0</v>
      </c>
      <c r="C609" s="178">
        <v>0.5416666666666666</v>
      </c>
      <c r="D609" s="161" t="s">
        <v>2342</v>
      </c>
      <c r="E609" s="179">
        <v>17942.0</v>
      </c>
      <c r="F609" s="180">
        <v>44558.0</v>
      </c>
      <c r="G609" s="155" t="s">
        <v>122</v>
      </c>
      <c r="H609" s="155" t="s">
        <v>92</v>
      </c>
      <c r="I609" s="155" t="s">
        <v>93</v>
      </c>
      <c r="J609" s="155" t="s">
        <v>147</v>
      </c>
      <c r="K609" s="155"/>
      <c r="L609" s="155" t="s">
        <v>90</v>
      </c>
      <c r="M609" s="155"/>
      <c r="N609" s="155"/>
      <c r="O609" s="155"/>
      <c r="P609" s="155" t="str">
        <f t="shared" si="15"/>
        <v/>
      </c>
      <c r="Q609" s="155" t="str">
        <f t="shared" si="16"/>
        <v/>
      </c>
    </row>
    <row r="610">
      <c r="A610" s="155" t="s">
        <v>2343</v>
      </c>
      <c r="B610" s="155">
        <v>14486.0</v>
      </c>
      <c r="C610" s="178">
        <v>0.5625</v>
      </c>
      <c r="D610" s="161" t="s">
        <v>2344</v>
      </c>
      <c r="E610" s="179">
        <v>31297.0</v>
      </c>
      <c r="F610" s="180">
        <v>44558.0</v>
      </c>
      <c r="G610" s="155" t="s">
        <v>86</v>
      </c>
      <c r="H610" s="155" t="s">
        <v>92</v>
      </c>
      <c r="I610" s="155" t="s">
        <v>93</v>
      </c>
      <c r="J610" s="155" t="s">
        <v>89</v>
      </c>
      <c r="K610" s="155"/>
      <c r="L610" s="155" t="s">
        <v>90</v>
      </c>
      <c r="M610" s="155"/>
      <c r="N610" s="155"/>
      <c r="O610" s="155"/>
      <c r="P610" s="155" t="str">
        <f t="shared" si="15"/>
        <v/>
      </c>
      <c r="Q610" s="155" t="str">
        <f t="shared" si="16"/>
        <v/>
      </c>
    </row>
    <row r="611">
      <c r="A611" s="155" t="s">
        <v>2345</v>
      </c>
      <c r="B611" s="155">
        <v>17801.0</v>
      </c>
      <c r="C611" s="178">
        <v>0.5625</v>
      </c>
      <c r="D611" s="161" t="s">
        <v>2346</v>
      </c>
      <c r="E611" s="179">
        <v>24106.0</v>
      </c>
      <c r="F611" s="180">
        <v>44558.0</v>
      </c>
      <c r="G611" s="155" t="s">
        <v>96</v>
      </c>
      <c r="H611" s="155" t="s">
        <v>87</v>
      </c>
      <c r="I611" s="155" t="s">
        <v>97</v>
      </c>
      <c r="J611" s="155" t="s">
        <v>98</v>
      </c>
      <c r="K611" s="155"/>
      <c r="L611" s="155" t="s">
        <v>90</v>
      </c>
      <c r="M611" s="155"/>
      <c r="N611" s="155"/>
      <c r="O611" s="155"/>
      <c r="P611" s="155" t="str">
        <f t="shared" si="15"/>
        <v/>
      </c>
      <c r="Q611" s="155" t="str">
        <f t="shared" si="16"/>
        <v/>
      </c>
    </row>
    <row r="612">
      <c r="A612" s="155" t="s">
        <v>2347</v>
      </c>
      <c r="B612" s="155">
        <v>14955.0</v>
      </c>
      <c r="C612" s="178">
        <v>0.5729166666666666</v>
      </c>
      <c r="D612" s="161" t="s">
        <v>2348</v>
      </c>
      <c r="E612" s="179">
        <v>16759.0</v>
      </c>
      <c r="F612" s="180">
        <v>44558.0</v>
      </c>
      <c r="G612" s="155" t="s">
        <v>86</v>
      </c>
      <c r="H612" s="155" t="s">
        <v>87</v>
      </c>
      <c r="I612" s="155" t="s">
        <v>88</v>
      </c>
      <c r="J612" s="155" t="s">
        <v>89</v>
      </c>
      <c r="K612" s="155"/>
      <c r="L612" s="155" t="s">
        <v>90</v>
      </c>
      <c r="M612" s="155"/>
      <c r="N612" s="155"/>
      <c r="O612" s="155"/>
      <c r="P612" s="155" t="str">
        <f t="shared" si="15"/>
        <v/>
      </c>
      <c r="Q612" s="155" t="str">
        <f t="shared" si="16"/>
        <v/>
      </c>
    </row>
    <row r="613">
      <c r="A613" s="155" t="s">
        <v>2349</v>
      </c>
      <c r="B613" s="155">
        <v>13909.0</v>
      </c>
      <c r="C613" s="178">
        <v>0.5833333333333334</v>
      </c>
      <c r="D613" s="161" t="s">
        <v>2350</v>
      </c>
      <c r="E613" s="179">
        <v>24060.0</v>
      </c>
      <c r="F613" s="180">
        <v>44558.0</v>
      </c>
      <c r="G613" s="155" t="s">
        <v>86</v>
      </c>
      <c r="H613" s="155" t="s">
        <v>92</v>
      </c>
      <c r="I613" s="155" t="s">
        <v>101</v>
      </c>
      <c r="J613" s="155" t="s">
        <v>174</v>
      </c>
      <c r="K613" s="155"/>
      <c r="L613" s="155" t="s">
        <v>90</v>
      </c>
      <c r="M613" s="155"/>
      <c r="N613" s="155"/>
      <c r="O613" s="155"/>
      <c r="P613" s="155" t="str">
        <f t="shared" si="15"/>
        <v/>
      </c>
      <c r="Q613" s="155" t="str">
        <f t="shared" si="16"/>
        <v/>
      </c>
    </row>
    <row r="614">
      <c r="A614" s="155" t="s">
        <v>2351</v>
      </c>
      <c r="B614" s="155">
        <v>15785.0</v>
      </c>
      <c r="C614" s="178">
        <v>0.5833333333333334</v>
      </c>
      <c r="D614" s="161" t="s">
        <v>2352</v>
      </c>
      <c r="E614" s="179">
        <v>19662.0</v>
      </c>
      <c r="F614" s="180">
        <v>44558.0</v>
      </c>
      <c r="G614" s="155" t="s">
        <v>86</v>
      </c>
      <c r="H614" s="155" t="s">
        <v>87</v>
      </c>
      <c r="I614" s="155" t="s">
        <v>88</v>
      </c>
      <c r="J614" s="155" t="s">
        <v>89</v>
      </c>
      <c r="K614" s="155"/>
      <c r="L614" s="155" t="s">
        <v>90</v>
      </c>
      <c r="M614" s="155"/>
      <c r="N614" s="155"/>
      <c r="O614" s="155"/>
      <c r="P614" s="155" t="str">
        <f t="shared" si="15"/>
        <v/>
      </c>
      <c r="Q614" s="155" t="str">
        <f t="shared" si="16"/>
        <v/>
      </c>
    </row>
    <row r="615">
      <c r="A615" s="155" t="s">
        <v>2353</v>
      </c>
      <c r="B615" s="155">
        <v>17773.0</v>
      </c>
      <c r="C615" s="178">
        <v>0.59375</v>
      </c>
      <c r="D615" s="161" t="s">
        <v>2354</v>
      </c>
      <c r="E615" s="179">
        <v>22591.0</v>
      </c>
      <c r="F615" s="180">
        <v>44558.0</v>
      </c>
      <c r="G615" s="155" t="s">
        <v>96</v>
      </c>
      <c r="H615" s="155" t="s">
        <v>87</v>
      </c>
      <c r="I615" s="155" t="s">
        <v>97</v>
      </c>
      <c r="J615" s="155" t="s">
        <v>147</v>
      </c>
      <c r="K615" s="155"/>
      <c r="L615" s="155" t="s">
        <v>90</v>
      </c>
      <c r="M615" s="161"/>
      <c r="N615" s="155"/>
      <c r="O615" s="155"/>
      <c r="P615" s="155" t="str">
        <f t="shared" si="15"/>
        <v/>
      </c>
      <c r="Q615" s="155" t="str">
        <f t="shared" si="16"/>
        <v/>
      </c>
    </row>
    <row r="616">
      <c r="A616" s="155" t="s">
        <v>2355</v>
      </c>
      <c r="B616" s="155">
        <v>17792.0</v>
      </c>
      <c r="C616" s="178">
        <v>0.59375</v>
      </c>
      <c r="D616" s="161" t="s">
        <v>2356</v>
      </c>
      <c r="E616" s="179">
        <v>31373.0</v>
      </c>
      <c r="F616" s="180">
        <v>44558.0</v>
      </c>
      <c r="G616" s="155" t="s">
        <v>96</v>
      </c>
      <c r="H616" s="155" t="s">
        <v>87</v>
      </c>
      <c r="I616" s="155" t="s">
        <v>97</v>
      </c>
      <c r="J616" s="155" t="s">
        <v>2357</v>
      </c>
      <c r="K616" s="155"/>
      <c r="L616" s="155" t="s">
        <v>90</v>
      </c>
      <c r="M616" s="155"/>
      <c r="N616" s="155"/>
      <c r="O616" s="155"/>
      <c r="P616" s="155" t="str">
        <f t="shared" si="15"/>
        <v/>
      </c>
      <c r="Q616" s="155" t="str">
        <f t="shared" si="16"/>
        <v/>
      </c>
    </row>
    <row r="617">
      <c r="A617" s="155" t="s">
        <v>2358</v>
      </c>
      <c r="B617" s="155">
        <v>13956.0</v>
      </c>
      <c r="C617" s="178">
        <v>0.6041666666666666</v>
      </c>
      <c r="D617" s="161" t="s">
        <v>2359</v>
      </c>
      <c r="E617" s="179">
        <v>16581.0</v>
      </c>
      <c r="F617" s="180">
        <v>44558.0</v>
      </c>
      <c r="G617" s="155" t="s">
        <v>122</v>
      </c>
      <c r="H617" s="155" t="s">
        <v>92</v>
      </c>
      <c r="I617" s="155" t="s">
        <v>101</v>
      </c>
      <c r="J617" s="155" t="s">
        <v>182</v>
      </c>
      <c r="K617" s="155"/>
      <c r="L617" s="155" t="s">
        <v>90</v>
      </c>
      <c r="M617" s="161"/>
      <c r="N617" s="155"/>
      <c r="O617" s="155"/>
      <c r="P617" s="155" t="str">
        <f t="shared" si="15"/>
        <v/>
      </c>
      <c r="Q617" s="155" t="str">
        <f t="shared" si="16"/>
        <v/>
      </c>
    </row>
    <row r="618">
      <c r="A618" s="155" t="s">
        <v>2360</v>
      </c>
      <c r="B618" s="155">
        <v>14372.0</v>
      </c>
      <c r="C618" s="178">
        <v>0.6145833333333334</v>
      </c>
      <c r="D618" s="161" t="s">
        <v>2361</v>
      </c>
      <c r="E618" s="179">
        <v>24866.0</v>
      </c>
      <c r="F618" s="180">
        <v>44558.0</v>
      </c>
      <c r="G618" s="155" t="s">
        <v>86</v>
      </c>
      <c r="H618" s="155" t="s">
        <v>87</v>
      </c>
      <c r="I618" s="155" t="s">
        <v>88</v>
      </c>
      <c r="J618" s="155" t="s">
        <v>89</v>
      </c>
      <c r="K618" s="155"/>
      <c r="L618" s="155" t="s">
        <v>90</v>
      </c>
      <c r="M618" s="161"/>
      <c r="N618" s="155"/>
      <c r="O618" s="155"/>
      <c r="P618" s="155" t="str">
        <f t="shared" si="15"/>
        <v/>
      </c>
      <c r="Q618" s="155" t="str">
        <f t="shared" si="16"/>
        <v/>
      </c>
    </row>
    <row r="619">
      <c r="A619" s="155" t="s">
        <v>2362</v>
      </c>
      <c r="B619" s="155">
        <v>13991.0</v>
      </c>
      <c r="C619" s="178">
        <v>0.625</v>
      </c>
      <c r="D619" s="161" t="s">
        <v>2363</v>
      </c>
      <c r="E619" s="179">
        <v>23382.0</v>
      </c>
      <c r="F619" s="180">
        <v>44558.0</v>
      </c>
      <c r="G619" s="155" t="s">
        <v>122</v>
      </c>
      <c r="H619" s="155" t="s">
        <v>87</v>
      </c>
      <c r="I619" s="155" t="s">
        <v>97</v>
      </c>
      <c r="J619" s="155" t="s">
        <v>98</v>
      </c>
      <c r="K619" s="155"/>
      <c r="L619" s="155" t="s">
        <v>90</v>
      </c>
      <c r="M619" s="161"/>
      <c r="N619" s="155"/>
      <c r="O619" s="155"/>
      <c r="P619" s="155" t="str">
        <f t="shared" si="15"/>
        <v/>
      </c>
      <c r="Q619" s="155" t="str">
        <f t="shared" si="16"/>
        <v/>
      </c>
    </row>
    <row r="620">
      <c r="A620" s="155" t="s">
        <v>2364</v>
      </c>
      <c r="B620" s="155">
        <v>16294.0</v>
      </c>
      <c r="C620" s="178">
        <v>0.625</v>
      </c>
      <c r="D620" s="161" t="s">
        <v>1144</v>
      </c>
      <c r="E620" s="179">
        <v>24388.0</v>
      </c>
      <c r="F620" s="180">
        <v>44558.0</v>
      </c>
      <c r="G620" s="155" t="s">
        <v>86</v>
      </c>
      <c r="H620" s="155" t="s">
        <v>92</v>
      </c>
      <c r="I620" s="155" t="s">
        <v>101</v>
      </c>
      <c r="J620" s="155" t="s">
        <v>358</v>
      </c>
      <c r="K620" s="155"/>
      <c r="L620" s="155" t="s">
        <v>90</v>
      </c>
      <c r="M620" s="155"/>
      <c r="N620" s="155"/>
      <c r="O620" s="155"/>
      <c r="P620" s="155" t="str">
        <f t="shared" si="15"/>
        <v/>
      </c>
      <c r="Q620" s="155" t="str">
        <f t="shared" si="16"/>
        <v/>
      </c>
    </row>
    <row r="621">
      <c r="A621" s="155" t="s">
        <v>2365</v>
      </c>
      <c r="B621" s="155">
        <v>16664.0</v>
      </c>
      <c r="C621" s="178">
        <v>0.625</v>
      </c>
      <c r="D621" s="161" t="s">
        <v>2366</v>
      </c>
      <c r="E621" s="179">
        <v>22122.0</v>
      </c>
      <c r="F621" s="180">
        <v>44558.0</v>
      </c>
      <c r="G621" s="155" t="s">
        <v>86</v>
      </c>
      <c r="H621" s="155" t="s">
        <v>92</v>
      </c>
      <c r="I621" s="155" t="s">
        <v>93</v>
      </c>
      <c r="J621" s="155" t="s">
        <v>242</v>
      </c>
      <c r="K621" s="155"/>
      <c r="L621" s="155" t="s">
        <v>90</v>
      </c>
      <c r="M621" s="161"/>
      <c r="N621" s="155"/>
      <c r="O621" s="155"/>
      <c r="P621" s="155" t="str">
        <f t="shared" si="15"/>
        <v/>
      </c>
      <c r="Q621" s="155" t="str">
        <f t="shared" si="16"/>
        <v/>
      </c>
    </row>
    <row r="622">
      <c r="A622" s="155" t="s">
        <v>2367</v>
      </c>
      <c r="B622" s="155">
        <v>15407.0</v>
      </c>
      <c r="C622" s="178">
        <v>0.6354166666666666</v>
      </c>
      <c r="D622" s="161" t="s">
        <v>2368</v>
      </c>
      <c r="E622" s="179">
        <v>29641.0</v>
      </c>
      <c r="F622" s="180">
        <v>44558.0</v>
      </c>
      <c r="G622" s="155" t="s">
        <v>86</v>
      </c>
      <c r="H622" s="155" t="s">
        <v>92</v>
      </c>
      <c r="I622" s="155" t="s">
        <v>101</v>
      </c>
      <c r="J622" s="155" t="s">
        <v>577</v>
      </c>
      <c r="K622" s="155"/>
      <c r="L622" s="155" t="s">
        <v>90</v>
      </c>
      <c r="M622" s="155"/>
      <c r="N622" s="155"/>
      <c r="O622" s="155"/>
      <c r="P622" s="155" t="str">
        <f t="shared" si="15"/>
        <v/>
      </c>
      <c r="Q622" s="155" t="str">
        <f t="shared" si="16"/>
        <v/>
      </c>
    </row>
    <row r="623">
      <c r="A623" s="155" t="s">
        <v>2369</v>
      </c>
      <c r="B623" s="155">
        <v>9421.0</v>
      </c>
      <c r="C623" s="178">
        <v>0.6458333333333334</v>
      </c>
      <c r="D623" s="161" t="s">
        <v>2370</v>
      </c>
      <c r="E623" s="179">
        <v>13135.0</v>
      </c>
      <c r="F623" s="180">
        <v>44558.0</v>
      </c>
      <c r="G623" s="155" t="s">
        <v>122</v>
      </c>
      <c r="H623" s="155" t="s">
        <v>87</v>
      </c>
      <c r="I623" s="155" t="s">
        <v>97</v>
      </c>
      <c r="J623" s="155" t="s">
        <v>89</v>
      </c>
      <c r="K623" s="155"/>
      <c r="L623" s="155" t="s">
        <v>90</v>
      </c>
      <c r="M623" s="161"/>
      <c r="N623" s="155"/>
      <c r="O623" s="155"/>
      <c r="P623" s="155" t="str">
        <f t="shared" si="15"/>
        <v/>
      </c>
      <c r="Q623" s="155" t="str">
        <f t="shared" si="16"/>
        <v/>
      </c>
    </row>
    <row r="624">
      <c r="A624" s="155" t="s">
        <v>2371</v>
      </c>
      <c r="B624" s="155">
        <v>17508.0</v>
      </c>
      <c r="C624" s="178">
        <v>0.6458333333333334</v>
      </c>
      <c r="D624" s="161" t="s">
        <v>902</v>
      </c>
      <c r="E624" s="179">
        <v>26371.0</v>
      </c>
      <c r="F624" s="180">
        <v>44558.0</v>
      </c>
      <c r="G624" s="155" t="s">
        <v>122</v>
      </c>
      <c r="H624" s="155" t="s">
        <v>92</v>
      </c>
      <c r="I624" s="155" t="s">
        <v>93</v>
      </c>
      <c r="J624" s="155" t="s">
        <v>301</v>
      </c>
      <c r="K624" s="155"/>
      <c r="L624" s="155" t="s">
        <v>90</v>
      </c>
      <c r="M624" s="155"/>
      <c r="N624" s="155"/>
      <c r="O624" s="155"/>
      <c r="P624" s="155" t="str">
        <f t="shared" si="15"/>
        <v/>
      </c>
      <c r="Q624" s="155" t="str">
        <f t="shared" si="16"/>
        <v/>
      </c>
    </row>
    <row r="625">
      <c r="A625" s="155" t="s">
        <v>2372</v>
      </c>
      <c r="B625" s="155">
        <v>14663.0</v>
      </c>
      <c r="C625" s="178">
        <v>0.3333333333333333</v>
      </c>
      <c r="D625" s="161" t="s">
        <v>2373</v>
      </c>
      <c r="E625" s="179">
        <v>22578.0</v>
      </c>
      <c r="F625" s="180">
        <v>44559.0</v>
      </c>
      <c r="G625" s="155" t="s">
        <v>86</v>
      </c>
      <c r="H625" s="155" t="s">
        <v>92</v>
      </c>
      <c r="I625" s="155" t="s">
        <v>101</v>
      </c>
      <c r="J625" s="155" t="s">
        <v>98</v>
      </c>
      <c r="K625" s="155"/>
      <c r="L625" s="155" t="s">
        <v>90</v>
      </c>
      <c r="M625" s="161"/>
      <c r="N625" s="155"/>
      <c r="O625" s="155"/>
      <c r="P625" s="155" t="str">
        <f t="shared" si="15"/>
        <v/>
      </c>
      <c r="Q625" s="155" t="str">
        <f t="shared" si="16"/>
        <v/>
      </c>
    </row>
    <row r="626">
      <c r="A626" s="155" t="s">
        <v>2374</v>
      </c>
      <c r="B626" s="155">
        <v>13853.0</v>
      </c>
      <c r="C626" s="178">
        <v>0.375</v>
      </c>
      <c r="D626" s="161" t="s">
        <v>2375</v>
      </c>
      <c r="E626" s="179">
        <v>27275.0</v>
      </c>
      <c r="F626" s="180">
        <v>44559.0</v>
      </c>
      <c r="G626" s="155" t="s">
        <v>86</v>
      </c>
      <c r="H626" s="155" t="s">
        <v>92</v>
      </c>
      <c r="I626" s="155" t="s">
        <v>93</v>
      </c>
      <c r="J626" s="155" t="s">
        <v>1489</v>
      </c>
      <c r="K626" s="155"/>
      <c r="L626" s="155" t="s">
        <v>90</v>
      </c>
      <c r="M626" s="161"/>
      <c r="N626" s="155"/>
      <c r="O626" s="155"/>
      <c r="P626" s="155" t="str">
        <f t="shared" si="15"/>
        <v/>
      </c>
      <c r="Q626" s="155" t="str">
        <f t="shared" si="16"/>
        <v/>
      </c>
    </row>
    <row r="627">
      <c r="A627" s="155" t="s">
        <v>2376</v>
      </c>
      <c r="B627" s="155">
        <v>17777.0</v>
      </c>
      <c r="C627" s="178">
        <v>0.3958333333333333</v>
      </c>
      <c r="D627" s="161" t="s">
        <v>2377</v>
      </c>
      <c r="E627" s="179">
        <v>12674.0</v>
      </c>
      <c r="F627" s="180">
        <v>44559.0</v>
      </c>
      <c r="G627" s="155" t="s">
        <v>96</v>
      </c>
      <c r="H627" s="155" t="s">
        <v>87</v>
      </c>
      <c r="I627" s="155" t="s">
        <v>88</v>
      </c>
      <c r="J627" s="155" t="s">
        <v>89</v>
      </c>
      <c r="K627" s="155"/>
      <c r="L627" s="155" t="s">
        <v>90</v>
      </c>
      <c r="M627" s="161"/>
      <c r="N627" s="155"/>
      <c r="O627" s="155"/>
      <c r="P627" s="155" t="str">
        <f t="shared" si="15"/>
        <v/>
      </c>
      <c r="Q627" s="155" t="str">
        <f t="shared" si="16"/>
        <v/>
      </c>
    </row>
    <row r="628">
      <c r="A628" s="155" t="s">
        <v>2378</v>
      </c>
      <c r="B628" s="155">
        <v>17696.0</v>
      </c>
      <c r="C628" s="178">
        <v>0.59375</v>
      </c>
      <c r="D628" s="161" t="s">
        <v>2379</v>
      </c>
      <c r="E628" s="179">
        <v>21984.0</v>
      </c>
      <c r="F628" s="180">
        <v>44557.0</v>
      </c>
      <c r="G628" s="155" t="s">
        <v>96</v>
      </c>
      <c r="H628" s="155" t="s">
        <v>87</v>
      </c>
      <c r="I628" s="155" t="s">
        <v>97</v>
      </c>
      <c r="J628" s="155" t="s">
        <v>98</v>
      </c>
      <c r="K628" s="155"/>
      <c r="L628" s="155" t="s">
        <v>90</v>
      </c>
      <c r="M628" s="155"/>
      <c r="N628" s="155"/>
      <c r="O628" s="155"/>
      <c r="P628" s="155" t="str">
        <f t="shared" si="15"/>
        <v/>
      </c>
      <c r="Q628" s="155" t="str">
        <f t="shared" si="16"/>
        <v/>
      </c>
    </row>
    <row r="629">
      <c r="A629" s="155" t="s">
        <v>2380</v>
      </c>
      <c r="B629" s="155">
        <v>17692.0</v>
      </c>
      <c r="C629" s="178">
        <v>0.46875</v>
      </c>
      <c r="D629" s="161" t="s">
        <v>2381</v>
      </c>
      <c r="E629" s="179">
        <v>23476.0</v>
      </c>
      <c r="F629" s="180">
        <v>44558.0</v>
      </c>
      <c r="G629" s="155" t="s">
        <v>96</v>
      </c>
      <c r="H629" s="155" t="s">
        <v>87</v>
      </c>
      <c r="I629" s="155" t="s">
        <v>97</v>
      </c>
      <c r="J629" s="155" t="s">
        <v>117</v>
      </c>
      <c r="K629" s="155"/>
      <c r="L629" s="155" t="s">
        <v>90</v>
      </c>
      <c r="M629" s="161"/>
      <c r="N629" s="155"/>
      <c r="O629" s="155"/>
      <c r="P629" s="155" t="str">
        <f t="shared" si="15"/>
        <v/>
      </c>
      <c r="Q629" s="155" t="str">
        <f t="shared" si="16"/>
        <v/>
      </c>
    </row>
    <row r="630">
      <c r="A630" s="155" t="s">
        <v>2382</v>
      </c>
      <c r="B630" s="155">
        <v>13819.0</v>
      </c>
      <c r="C630" s="178">
        <v>0.4270833333333333</v>
      </c>
      <c r="D630" s="161" t="s">
        <v>2383</v>
      </c>
      <c r="E630" s="179">
        <v>21650.0</v>
      </c>
      <c r="F630" s="180">
        <v>44559.0</v>
      </c>
      <c r="G630" s="155" t="s">
        <v>86</v>
      </c>
      <c r="H630" s="155" t="s">
        <v>87</v>
      </c>
      <c r="I630" s="155" t="s">
        <v>97</v>
      </c>
      <c r="J630" s="155" t="s">
        <v>247</v>
      </c>
      <c r="K630" s="155"/>
      <c r="L630" s="155" t="s">
        <v>90</v>
      </c>
      <c r="M630" s="161"/>
      <c r="N630" s="155"/>
      <c r="O630" s="155"/>
      <c r="P630" s="155" t="str">
        <f t="shared" si="15"/>
        <v/>
      </c>
      <c r="Q630" s="155" t="str">
        <f t="shared" si="16"/>
        <v/>
      </c>
    </row>
    <row r="631">
      <c r="A631" s="155" t="s">
        <v>2384</v>
      </c>
      <c r="B631" s="155">
        <v>10718.0</v>
      </c>
      <c r="C631" s="178">
        <v>0.4270833333333333</v>
      </c>
      <c r="D631" s="161" t="s">
        <v>1121</v>
      </c>
      <c r="E631" s="179">
        <v>25173.0</v>
      </c>
      <c r="F631" s="180">
        <v>44559.0</v>
      </c>
      <c r="G631" s="155" t="s">
        <v>122</v>
      </c>
      <c r="H631" s="155" t="s">
        <v>92</v>
      </c>
      <c r="I631" s="155" t="s">
        <v>93</v>
      </c>
      <c r="J631" s="155" t="s">
        <v>174</v>
      </c>
      <c r="K631" s="155"/>
      <c r="L631" s="155" t="s">
        <v>90</v>
      </c>
      <c r="M631" s="161"/>
      <c r="N631" s="155"/>
      <c r="O631" s="155"/>
      <c r="P631" s="155" t="str">
        <f t="shared" si="15"/>
        <v/>
      </c>
      <c r="Q631" s="155" t="str">
        <f t="shared" si="16"/>
        <v/>
      </c>
    </row>
    <row r="632">
      <c r="A632" s="155" t="s">
        <v>2385</v>
      </c>
      <c r="B632" s="155">
        <v>14891.0</v>
      </c>
      <c r="C632" s="178">
        <v>0.4375</v>
      </c>
      <c r="D632" s="161" t="s">
        <v>2386</v>
      </c>
      <c r="E632" s="179">
        <v>31551.0</v>
      </c>
      <c r="F632" s="180">
        <v>44559.0</v>
      </c>
      <c r="G632" s="155" t="s">
        <v>86</v>
      </c>
      <c r="H632" s="155" t="s">
        <v>87</v>
      </c>
      <c r="I632" s="155" t="s">
        <v>97</v>
      </c>
      <c r="J632" s="155" t="s">
        <v>262</v>
      </c>
      <c r="K632" s="155"/>
      <c r="L632" s="155" t="s">
        <v>90</v>
      </c>
      <c r="M632" s="155"/>
      <c r="N632" s="155"/>
      <c r="O632" s="155"/>
      <c r="P632" s="155" t="str">
        <f t="shared" si="15"/>
        <v/>
      </c>
      <c r="Q632" s="155" t="str">
        <f t="shared" si="16"/>
        <v/>
      </c>
    </row>
    <row r="633">
      <c r="A633" s="155" t="s">
        <v>2387</v>
      </c>
      <c r="B633" s="155">
        <v>12790.0</v>
      </c>
      <c r="C633" s="178">
        <v>0.4375</v>
      </c>
      <c r="D633" s="161" t="s">
        <v>2388</v>
      </c>
      <c r="E633" s="179">
        <v>15751.0</v>
      </c>
      <c r="F633" s="180">
        <v>44559.0</v>
      </c>
      <c r="G633" s="155" t="s">
        <v>86</v>
      </c>
      <c r="H633" s="155" t="s">
        <v>92</v>
      </c>
      <c r="I633" s="155" t="s">
        <v>93</v>
      </c>
      <c r="J633" s="155" t="s">
        <v>89</v>
      </c>
      <c r="K633" s="155"/>
      <c r="L633" s="155" t="s">
        <v>90</v>
      </c>
      <c r="M633" s="155"/>
      <c r="N633" s="155"/>
      <c r="O633" s="155"/>
      <c r="P633" s="155" t="str">
        <f t="shared" si="15"/>
        <v/>
      </c>
      <c r="Q633" s="155" t="str">
        <f t="shared" si="16"/>
        <v/>
      </c>
    </row>
    <row r="634">
      <c r="A634" s="155" t="s">
        <v>2389</v>
      </c>
      <c r="B634" s="155">
        <v>11670.0</v>
      </c>
      <c r="C634" s="171">
        <v>0.3854166666666667</v>
      </c>
      <c r="D634" s="173" t="s">
        <v>515</v>
      </c>
      <c r="E634" s="172">
        <v>20486.0</v>
      </c>
      <c r="F634" s="172">
        <v>44531.0</v>
      </c>
      <c r="G634" s="155" t="s">
        <v>122</v>
      </c>
      <c r="H634" s="155" t="s">
        <v>92</v>
      </c>
      <c r="I634" s="155" t="s">
        <v>93</v>
      </c>
      <c r="J634" s="155" t="s">
        <v>102</v>
      </c>
      <c r="K634" s="155"/>
      <c r="L634" s="155" t="s">
        <v>90</v>
      </c>
      <c r="M634" s="155"/>
      <c r="N634" s="155"/>
      <c r="O634" s="155"/>
      <c r="P634" s="155" t="str">
        <f t="shared" si="15"/>
        <v/>
      </c>
      <c r="Q634" s="155" t="str">
        <f t="shared" si="16"/>
        <v/>
      </c>
    </row>
    <row r="635">
      <c r="A635" s="155" t="s">
        <v>2390</v>
      </c>
      <c r="B635" s="155">
        <v>11411.0</v>
      </c>
      <c r="C635" s="178">
        <v>0.4583333333333333</v>
      </c>
      <c r="D635" s="161" t="s">
        <v>1190</v>
      </c>
      <c r="E635" s="179">
        <v>26573.0</v>
      </c>
      <c r="F635" s="180">
        <v>44559.0</v>
      </c>
      <c r="G635" s="155" t="s">
        <v>122</v>
      </c>
      <c r="H635" s="155" t="s">
        <v>87</v>
      </c>
      <c r="I635" s="155" t="s">
        <v>97</v>
      </c>
      <c r="J635" s="155" t="s">
        <v>117</v>
      </c>
      <c r="K635" s="155"/>
      <c r="L635" s="155" t="s">
        <v>90</v>
      </c>
      <c r="M635" s="155"/>
      <c r="N635" s="155"/>
      <c r="O635" s="155"/>
      <c r="P635" s="155" t="str">
        <f t="shared" si="15"/>
        <v/>
      </c>
      <c r="Q635" s="155" t="str">
        <f t="shared" si="16"/>
        <v/>
      </c>
    </row>
    <row r="636">
      <c r="A636" s="155" t="s">
        <v>2391</v>
      </c>
      <c r="B636" s="155">
        <v>15181.0</v>
      </c>
      <c r="C636" s="178">
        <v>0.4791666666666667</v>
      </c>
      <c r="D636" s="161" t="s">
        <v>814</v>
      </c>
      <c r="E636" s="179">
        <v>25311.0</v>
      </c>
      <c r="F636" s="180">
        <v>44559.0</v>
      </c>
      <c r="G636" s="155" t="s">
        <v>122</v>
      </c>
      <c r="H636" s="155" t="s">
        <v>87</v>
      </c>
      <c r="I636" s="155" t="s">
        <v>97</v>
      </c>
      <c r="J636" s="155" t="s">
        <v>89</v>
      </c>
      <c r="K636" s="155"/>
      <c r="L636" s="155" t="s">
        <v>90</v>
      </c>
      <c r="M636" s="161"/>
      <c r="N636" s="155"/>
      <c r="O636" s="155"/>
      <c r="P636" s="155" t="str">
        <f t="shared" si="15"/>
        <v/>
      </c>
      <c r="Q636" s="155" t="str">
        <f t="shared" si="16"/>
        <v/>
      </c>
    </row>
    <row r="637">
      <c r="A637" s="155" t="s">
        <v>2392</v>
      </c>
      <c r="B637" s="155">
        <v>13428.0</v>
      </c>
      <c r="C637" s="178">
        <v>0.4895833333333333</v>
      </c>
      <c r="D637" s="161" t="s">
        <v>2393</v>
      </c>
      <c r="E637" s="179">
        <v>16093.0</v>
      </c>
      <c r="F637" s="180">
        <v>44559.0</v>
      </c>
      <c r="G637" s="155" t="s">
        <v>122</v>
      </c>
      <c r="H637" s="155" t="s">
        <v>87</v>
      </c>
      <c r="I637" s="155" t="s">
        <v>97</v>
      </c>
      <c r="J637" s="155" t="s">
        <v>221</v>
      </c>
      <c r="K637" s="155"/>
      <c r="L637" s="155" t="s">
        <v>90</v>
      </c>
      <c r="M637" s="161"/>
      <c r="N637" s="155"/>
      <c r="O637" s="155"/>
      <c r="P637" s="155" t="str">
        <f t="shared" si="15"/>
        <v/>
      </c>
      <c r="Q637" s="155" t="str">
        <f t="shared" si="16"/>
        <v/>
      </c>
    </row>
    <row r="638">
      <c r="A638" s="155" t="s">
        <v>2394</v>
      </c>
      <c r="B638" s="155">
        <v>15657.0</v>
      </c>
      <c r="C638" s="178">
        <v>0.5520833333333334</v>
      </c>
      <c r="D638" s="161" t="s">
        <v>357</v>
      </c>
      <c r="E638" s="179">
        <v>24273.0</v>
      </c>
      <c r="F638" s="180">
        <v>44559.0</v>
      </c>
      <c r="G638" s="155" t="s">
        <v>86</v>
      </c>
      <c r="H638" s="155" t="s">
        <v>92</v>
      </c>
      <c r="I638" s="155" t="s">
        <v>101</v>
      </c>
      <c r="J638" s="155" t="s">
        <v>358</v>
      </c>
      <c r="K638" s="155"/>
      <c r="L638" s="155" t="s">
        <v>90</v>
      </c>
      <c r="M638" s="155"/>
      <c r="N638" s="155"/>
      <c r="O638" s="155"/>
      <c r="P638" s="155" t="str">
        <f t="shared" si="15"/>
        <v/>
      </c>
      <c r="Q638" s="155" t="str">
        <f t="shared" si="16"/>
        <v>R</v>
      </c>
    </row>
    <row r="639">
      <c r="A639" s="155" t="s">
        <v>2395</v>
      </c>
      <c r="B639" s="155">
        <v>13235.0</v>
      </c>
      <c r="C639" s="178">
        <v>0.6354166666666666</v>
      </c>
      <c r="D639" s="173" t="s">
        <v>1039</v>
      </c>
      <c r="E639" s="179">
        <v>25452.0</v>
      </c>
      <c r="F639" s="180">
        <v>44538.0</v>
      </c>
      <c r="G639" s="155" t="s">
        <v>122</v>
      </c>
      <c r="H639" s="155" t="s">
        <v>92</v>
      </c>
      <c r="I639" s="155" t="s">
        <v>93</v>
      </c>
      <c r="J639" s="155" t="s">
        <v>154</v>
      </c>
      <c r="K639" s="155"/>
      <c r="L639" s="155" t="s">
        <v>90</v>
      </c>
      <c r="M639" s="161"/>
      <c r="N639" s="155"/>
      <c r="O639" s="155"/>
      <c r="P639" s="155" t="str">
        <f t="shared" si="15"/>
        <v/>
      </c>
      <c r="Q639" s="155" t="str">
        <f t="shared" si="16"/>
        <v/>
      </c>
    </row>
    <row r="640">
      <c r="A640" s="155" t="s">
        <v>2396</v>
      </c>
      <c r="B640" s="155">
        <v>16028.0</v>
      </c>
      <c r="C640" s="178">
        <v>0.59375</v>
      </c>
      <c r="D640" s="161" t="s">
        <v>2397</v>
      </c>
      <c r="E640" s="179">
        <v>23078.0</v>
      </c>
      <c r="F640" s="180">
        <v>44553.0</v>
      </c>
      <c r="G640" s="155" t="s">
        <v>122</v>
      </c>
      <c r="H640" s="155" t="s">
        <v>92</v>
      </c>
      <c r="I640" s="155" t="s">
        <v>93</v>
      </c>
      <c r="J640" s="155" t="s">
        <v>221</v>
      </c>
      <c r="K640" s="155"/>
      <c r="L640" s="155" t="s">
        <v>90</v>
      </c>
      <c r="M640" s="161"/>
      <c r="N640" s="155"/>
      <c r="O640" s="155"/>
      <c r="P640" s="155" t="str">
        <f t="shared" si="15"/>
        <v/>
      </c>
      <c r="Q640" s="155" t="str">
        <f t="shared" si="16"/>
        <v/>
      </c>
    </row>
    <row r="641">
      <c r="A641" s="155" t="s">
        <v>2398</v>
      </c>
      <c r="B641" s="155">
        <v>17597.0</v>
      </c>
      <c r="C641" s="178">
        <v>0.5729166666666666</v>
      </c>
      <c r="D641" s="161" t="s">
        <v>2399</v>
      </c>
      <c r="E641" s="179">
        <v>21091.0</v>
      </c>
      <c r="F641" s="180">
        <v>44559.0</v>
      </c>
      <c r="G641" s="155" t="s">
        <v>96</v>
      </c>
      <c r="H641" s="155" t="s">
        <v>87</v>
      </c>
      <c r="I641" s="155" t="s">
        <v>97</v>
      </c>
      <c r="J641" s="155" t="s">
        <v>98</v>
      </c>
      <c r="K641" s="155"/>
      <c r="L641" s="155" t="s">
        <v>90</v>
      </c>
      <c r="M641" s="161"/>
      <c r="N641" s="155"/>
      <c r="O641" s="155"/>
      <c r="P641" s="155" t="str">
        <f t="shared" si="15"/>
        <v/>
      </c>
      <c r="Q641" s="155" t="str">
        <f t="shared" si="16"/>
        <v/>
      </c>
    </row>
    <row r="642">
      <c r="A642" s="155" t="s">
        <v>2400</v>
      </c>
      <c r="B642" s="155">
        <v>17285.0</v>
      </c>
      <c r="C642" s="178">
        <v>0.5729166666666666</v>
      </c>
      <c r="D642" s="161" t="s">
        <v>2401</v>
      </c>
      <c r="E642" s="179">
        <v>25666.0</v>
      </c>
      <c r="F642" s="180">
        <v>44559.0</v>
      </c>
      <c r="G642" s="155" t="s">
        <v>96</v>
      </c>
      <c r="H642" s="155" t="s">
        <v>87</v>
      </c>
      <c r="I642" s="155" t="s">
        <v>97</v>
      </c>
      <c r="J642" s="155" t="s">
        <v>549</v>
      </c>
      <c r="K642" s="155"/>
      <c r="L642" s="155" t="s">
        <v>90</v>
      </c>
      <c r="M642" s="155"/>
      <c r="N642" s="155"/>
      <c r="O642" s="155"/>
      <c r="P642" s="155" t="str">
        <f t="shared" si="15"/>
        <v/>
      </c>
      <c r="Q642" s="155" t="str">
        <f t="shared" si="16"/>
        <v/>
      </c>
    </row>
    <row r="643">
      <c r="A643" s="155" t="s">
        <v>2402</v>
      </c>
      <c r="B643" s="155">
        <v>11433.0</v>
      </c>
      <c r="C643" s="178">
        <v>0.5729166666666666</v>
      </c>
      <c r="D643" s="161" t="s">
        <v>2403</v>
      </c>
      <c r="E643" s="179">
        <v>22604.0</v>
      </c>
      <c r="F643" s="180">
        <v>44559.0</v>
      </c>
      <c r="G643" s="155" t="s">
        <v>86</v>
      </c>
      <c r="H643" s="155" t="s">
        <v>92</v>
      </c>
      <c r="I643" s="155" t="s">
        <v>101</v>
      </c>
      <c r="J643" s="155" t="s">
        <v>117</v>
      </c>
      <c r="K643" s="155"/>
      <c r="L643" s="155" t="s">
        <v>90</v>
      </c>
      <c r="M643" s="155"/>
      <c r="N643" s="155"/>
      <c r="O643" s="155"/>
      <c r="P643" s="155" t="str">
        <f t="shared" si="15"/>
        <v/>
      </c>
      <c r="Q643" s="155" t="str">
        <f t="shared" si="16"/>
        <v/>
      </c>
    </row>
    <row r="644">
      <c r="A644" s="155" t="s">
        <v>2404</v>
      </c>
      <c r="B644" s="155">
        <v>13299.0</v>
      </c>
      <c r="C644" s="178">
        <v>0.5729166666666666</v>
      </c>
      <c r="D644" s="161" t="s">
        <v>2405</v>
      </c>
      <c r="E644" s="179">
        <v>28288.0</v>
      </c>
      <c r="F644" s="180">
        <v>44559.0</v>
      </c>
      <c r="G644" s="155" t="s">
        <v>86</v>
      </c>
      <c r="H644" s="155" t="s">
        <v>92</v>
      </c>
      <c r="I644" s="155" t="s">
        <v>93</v>
      </c>
      <c r="J644" s="155" t="s">
        <v>147</v>
      </c>
      <c r="K644" s="155"/>
      <c r="L644" s="155" t="s">
        <v>90</v>
      </c>
      <c r="M644" s="161"/>
      <c r="N644" s="155"/>
      <c r="O644" s="155"/>
      <c r="P644" s="155" t="str">
        <f t="shared" si="15"/>
        <v/>
      </c>
      <c r="Q644" s="155" t="str">
        <f t="shared" si="16"/>
        <v/>
      </c>
    </row>
    <row r="645">
      <c r="A645" s="155" t="s">
        <v>2406</v>
      </c>
      <c r="B645" s="155">
        <v>17810.0</v>
      </c>
      <c r="C645" s="178">
        <v>0.6041666666666666</v>
      </c>
      <c r="D645" s="161" t="s">
        <v>2407</v>
      </c>
      <c r="E645" s="179">
        <v>20621.0</v>
      </c>
      <c r="F645" s="180">
        <v>44559.0</v>
      </c>
      <c r="G645" s="155" t="s">
        <v>96</v>
      </c>
      <c r="H645" s="155" t="s">
        <v>87</v>
      </c>
      <c r="I645" s="155" t="s">
        <v>97</v>
      </c>
      <c r="J645" s="155" t="s">
        <v>147</v>
      </c>
      <c r="K645" s="155"/>
      <c r="L645" s="155" t="s">
        <v>90</v>
      </c>
      <c r="M645" s="155"/>
      <c r="N645" s="155"/>
      <c r="O645" s="155"/>
      <c r="P645" s="155" t="str">
        <f t="shared" si="15"/>
        <v/>
      </c>
      <c r="Q645" s="155" t="str">
        <f t="shared" si="16"/>
        <v/>
      </c>
    </row>
    <row r="646">
      <c r="A646" s="155" t="s">
        <v>2408</v>
      </c>
      <c r="B646" s="155">
        <v>11004.0</v>
      </c>
      <c r="C646" s="178">
        <v>0.625</v>
      </c>
      <c r="D646" s="161" t="s">
        <v>1268</v>
      </c>
      <c r="E646" s="179">
        <v>27126.0</v>
      </c>
      <c r="F646" s="180">
        <v>44559.0</v>
      </c>
      <c r="G646" s="155" t="s">
        <v>122</v>
      </c>
      <c r="H646" s="155" t="s">
        <v>92</v>
      </c>
      <c r="I646" s="155" t="s">
        <v>93</v>
      </c>
      <c r="J646" s="155" t="s">
        <v>291</v>
      </c>
      <c r="K646" s="155"/>
      <c r="L646" s="155" t="s">
        <v>90</v>
      </c>
      <c r="M646" s="161"/>
      <c r="N646" s="155"/>
      <c r="O646" s="155"/>
      <c r="P646" s="155" t="str">
        <f t="shared" si="15"/>
        <v/>
      </c>
      <c r="Q646" s="155" t="str">
        <f t="shared" si="16"/>
        <v>R</v>
      </c>
    </row>
    <row r="647">
      <c r="A647" s="155" t="s">
        <v>2409</v>
      </c>
      <c r="B647" s="155">
        <v>10115.0</v>
      </c>
      <c r="C647" s="178">
        <v>0.4479166666666667</v>
      </c>
      <c r="D647" s="161" t="s">
        <v>1213</v>
      </c>
      <c r="E647" s="179">
        <v>28803.0</v>
      </c>
      <c r="F647" s="180">
        <v>44559.0</v>
      </c>
      <c r="G647" s="155" t="s">
        <v>122</v>
      </c>
      <c r="H647" s="155" t="s">
        <v>92</v>
      </c>
      <c r="I647" s="155" t="s">
        <v>93</v>
      </c>
      <c r="J647" s="155" t="s">
        <v>174</v>
      </c>
      <c r="K647" s="155"/>
      <c r="L647" s="155" t="s">
        <v>90</v>
      </c>
      <c r="M647" s="155"/>
      <c r="N647" s="155"/>
      <c r="O647" s="155"/>
      <c r="P647" s="155" t="str">
        <f t="shared" si="15"/>
        <v/>
      </c>
      <c r="Q647" s="155" t="str">
        <f t="shared" si="16"/>
        <v/>
      </c>
    </row>
    <row r="648">
      <c r="A648" s="155" t="s">
        <v>2410</v>
      </c>
      <c r="B648" s="155">
        <v>12083.0</v>
      </c>
      <c r="C648" s="178">
        <v>0.6458333333333334</v>
      </c>
      <c r="D648" s="161" t="s">
        <v>951</v>
      </c>
      <c r="E648" s="179">
        <v>22041.0</v>
      </c>
      <c r="F648" s="180">
        <v>44559.0</v>
      </c>
      <c r="G648" s="155" t="s">
        <v>122</v>
      </c>
      <c r="H648" s="155" t="s">
        <v>92</v>
      </c>
      <c r="I648" s="155" t="s">
        <v>101</v>
      </c>
      <c r="J648" s="155" t="s">
        <v>147</v>
      </c>
      <c r="K648" s="155"/>
      <c r="L648" s="155" t="s">
        <v>90</v>
      </c>
      <c r="M648" s="155"/>
      <c r="N648" s="155"/>
      <c r="O648" s="155"/>
      <c r="P648" s="155" t="str">
        <f t="shared" si="15"/>
        <v/>
      </c>
      <c r="Q648" s="155" t="str">
        <f t="shared" si="16"/>
        <v>R</v>
      </c>
    </row>
    <row r="649">
      <c r="A649" s="155" t="s">
        <v>2411</v>
      </c>
      <c r="B649" s="155">
        <v>13779.0</v>
      </c>
      <c r="C649" s="178">
        <v>0.3229166666666667</v>
      </c>
      <c r="D649" s="161" t="s">
        <v>2412</v>
      </c>
      <c r="E649" s="179">
        <v>24043.0</v>
      </c>
      <c r="F649" s="180">
        <v>44560.0</v>
      </c>
      <c r="G649" s="155" t="s">
        <v>86</v>
      </c>
      <c r="H649" s="155" t="s">
        <v>87</v>
      </c>
      <c r="I649" s="155" t="s">
        <v>97</v>
      </c>
      <c r="J649" s="155" t="s">
        <v>291</v>
      </c>
      <c r="K649" s="155"/>
      <c r="L649" s="155" t="s">
        <v>90</v>
      </c>
      <c r="M649" s="161"/>
      <c r="N649" s="155"/>
      <c r="O649" s="155"/>
      <c r="P649" s="155" t="str">
        <f t="shared" si="15"/>
        <v/>
      </c>
      <c r="Q649" s="155" t="str">
        <f t="shared" si="16"/>
        <v/>
      </c>
    </row>
    <row r="650">
      <c r="A650" s="155" t="s">
        <v>2413</v>
      </c>
      <c r="B650" s="155">
        <v>17388.0</v>
      </c>
      <c r="C650" s="178">
        <v>0.34375</v>
      </c>
      <c r="D650" s="161" t="s">
        <v>348</v>
      </c>
      <c r="E650" s="179">
        <v>20837.0</v>
      </c>
      <c r="F650" s="180">
        <v>44560.0</v>
      </c>
      <c r="G650" s="155" t="s">
        <v>122</v>
      </c>
      <c r="H650" s="155" t="s">
        <v>92</v>
      </c>
      <c r="I650" s="155" t="s">
        <v>93</v>
      </c>
      <c r="J650" s="155" t="s">
        <v>147</v>
      </c>
      <c r="K650" s="155"/>
      <c r="L650" s="155" t="s">
        <v>90</v>
      </c>
      <c r="M650" s="155"/>
      <c r="N650" s="155"/>
      <c r="O650" s="155"/>
      <c r="P650" s="155" t="str">
        <f t="shared" si="15"/>
        <v/>
      </c>
      <c r="Q650" s="155" t="str">
        <f t="shared" si="16"/>
        <v>R</v>
      </c>
    </row>
    <row r="651">
      <c r="A651" s="155" t="s">
        <v>2414</v>
      </c>
      <c r="B651" s="155">
        <v>11858.0</v>
      </c>
      <c r="C651" s="178">
        <v>0.3541666666666667</v>
      </c>
      <c r="D651" s="161" t="s">
        <v>2415</v>
      </c>
      <c r="E651" s="179">
        <v>26372.0</v>
      </c>
      <c r="F651" s="180">
        <v>44560.0</v>
      </c>
      <c r="G651" s="155" t="s">
        <v>122</v>
      </c>
      <c r="H651" s="155" t="s">
        <v>92</v>
      </c>
      <c r="I651" s="155" t="s">
        <v>101</v>
      </c>
      <c r="J651" s="155" t="s">
        <v>813</v>
      </c>
      <c r="K651" s="155"/>
      <c r="L651" s="155" t="s">
        <v>90</v>
      </c>
      <c r="M651" s="155"/>
      <c r="N651" s="155"/>
      <c r="O651" s="155"/>
      <c r="P651" s="155" t="str">
        <f t="shared" si="15"/>
        <v/>
      </c>
      <c r="Q651" s="155" t="str">
        <f t="shared" si="16"/>
        <v/>
      </c>
    </row>
    <row r="652">
      <c r="A652" s="155" t="s">
        <v>2416</v>
      </c>
      <c r="B652" s="155">
        <v>9807.0</v>
      </c>
      <c r="C652" s="178">
        <v>0.375</v>
      </c>
      <c r="D652" s="161" t="s">
        <v>2417</v>
      </c>
      <c r="E652" s="179">
        <v>21412.0</v>
      </c>
      <c r="F652" s="180">
        <v>44560.0</v>
      </c>
      <c r="G652" s="155" t="s">
        <v>86</v>
      </c>
      <c r="H652" s="155" t="s">
        <v>92</v>
      </c>
      <c r="I652" s="155" t="s">
        <v>101</v>
      </c>
      <c r="J652" s="155" t="s">
        <v>189</v>
      </c>
      <c r="K652" s="155"/>
      <c r="L652" s="155" t="s">
        <v>90</v>
      </c>
      <c r="M652" s="155"/>
      <c r="N652" s="155"/>
      <c r="O652" s="155"/>
      <c r="P652" s="155" t="str">
        <f t="shared" si="15"/>
        <v/>
      </c>
      <c r="Q652" s="155" t="str">
        <f t="shared" si="16"/>
        <v/>
      </c>
    </row>
    <row r="653">
      <c r="A653" s="155" t="s">
        <v>2418</v>
      </c>
      <c r="B653" s="155">
        <v>15075.0</v>
      </c>
      <c r="C653" s="178">
        <v>0.375</v>
      </c>
      <c r="D653" s="161" t="s">
        <v>584</v>
      </c>
      <c r="E653" s="179">
        <v>19774.0</v>
      </c>
      <c r="F653" s="180">
        <v>44560.0</v>
      </c>
      <c r="G653" s="155" t="s">
        <v>122</v>
      </c>
      <c r="H653" s="155" t="s">
        <v>87</v>
      </c>
      <c r="I653" s="155" t="s">
        <v>88</v>
      </c>
      <c r="J653" s="155" t="s">
        <v>89</v>
      </c>
      <c r="K653" s="155"/>
      <c r="L653" s="155" t="s">
        <v>90</v>
      </c>
      <c r="M653" s="161"/>
      <c r="N653" s="155"/>
      <c r="O653" s="155"/>
      <c r="P653" s="155" t="str">
        <f t="shared" si="15"/>
        <v/>
      </c>
      <c r="Q653" s="155" t="str">
        <f t="shared" si="16"/>
        <v/>
      </c>
    </row>
    <row r="654">
      <c r="A654" s="155" t="s">
        <v>2419</v>
      </c>
      <c r="B654" s="155">
        <v>15923.0</v>
      </c>
      <c r="C654" s="178">
        <v>0.3958333333333333</v>
      </c>
      <c r="D654" s="161" t="s">
        <v>230</v>
      </c>
      <c r="E654" s="179">
        <v>23037.0</v>
      </c>
      <c r="F654" s="180">
        <v>44560.0</v>
      </c>
      <c r="G654" s="155" t="s">
        <v>86</v>
      </c>
      <c r="H654" s="155" t="s">
        <v>92</v>
      </c>
      <c r="I654" s="155" t="s">
        <v>101</v>
      </c>
      <c r="J654" s="155" t="s">
        <v>147</v>
      </c>
      <c r="K654" s="155"/>
      <c r="L654" s="155" t="s">
        <v>90</v>
      </c>
      <c r="M654" s="161"/>
      <c r="N654" s="155"/>
      <c r="O654" s="155"/>
      <c r="P654" s="155" t="str">
        <f t="shared" si="15"/>
        <v/>
      </c>
      <c r="Q654" s="155" t="str">
        <f t="shared" si="16"/>
        <v/>
      </c>
    </row>
    <row r="655">
      <c r="A655" s="155" t="s">
        <v>2420</v>
      </c>
      <c r="B655" s="155">
        <v>16239.0</v>
      </c>
      <c r="C655" s="178">
        <v>0.4166666666666667</v>
      </c>
      <c r="D655" s="161" t="s">
        <v>2421</v>
      </c>
      <c r="E655" s="179">
        <v>20907.0</v>
      </c>
      <c r="F655" s="180">
        <v>44560.0</v>
      </c>
      <c r="G655" s="155" t="s">
        <v>86</v>
      </c>
      <c r="H655" s="155" t="s">
        <v>92</v>
      </c>
      <c r="I655" s="155" t="s">
        <v>93</v>
      </c>
      <c r="J655" s="155" t="s">
        <v>186</v>
      </c>
      <c r="K655" s="155"/>
      <c r="L655" s="155" t="s">
        <v>90</v>
      </c>
      <c r="M655" s="155"/>
      <c r="N655" s="155"/>
      <c r="O655" s="155"/>
      <c r="P655" s="155" t="str">
        <f t="shared" si="15"/>
        <v/>
      </c>
      <c r="Q655" s="155" t="str">
        <f t="shared" si="16"/>
        <v/>
      </c>
    </row>
    <row r="656">
      <c r="A656" s="155" t="s">
        <v>2422</v>
      </c>
      <c r="B656" s="155">
        <v>15957.0</v>
      </c>
      <c r="C656" s="178">
        <v>0.4270833333333333</v>
      </c>
      <c r="D656" s="161" t="s">
        <v>2423</v>
      </c>
      <c r="E656" s="179">
        <v>23525.0</v>
      </c>
      <c r="F656" s="180">
        <v>44560.0</v>
      </c>
      <c r="G656" s="155" t="s">
        <v>122</v>
      </c>
      <c r="H656" s="155" t="s">
        <v>92</v>
      </c>
      <c r="I656" s="155" t="s">
        <v>93</v>
      </c>
      <c r="J656" s="155" t="s">
        <v>247</v>
      </c>
      <c r="K656" s="155"/>
      <c r="L656" s="155" t="s">
        <v>90</v>
      </c>
      <c r="M656" s="161"/>
      <c r="N656" s="155"/>
      <c r="O656" s="155"/>
      <c r="P656" s="155" t="str">
        <f t="shared" si="15"/>
        <v/>
      </c>
      <c r="Q656" s="155" t="str">
        <f t="shared" si="16"/>
        <v/>
      </c>
    </row>
    <row r="657">
      <c r="A657" s="155" t="s">
        <v>2424</v>
      </c>
      <c r="B657" s="155">
        <v>14052.0</v>
      </c>
      <c r="C657" s="178">
        <v>0.4479166666666667</v>
      </c>
      <c r="D657" s="161" t="s">
        <v>2425</v>
      </c>
      <c r="E657" s="179">
        <v>29046.0</v>
      </c>
      <c r="F657" s="180">
        <v>44560.0</v>
      </c>
      <c r="G657" s="155" t="s">
        <v>86</v>
      </c>
      <c r="H657" s="155" t="s">
        <v>87</v>
      </c>
      <c r="I657" s="155" t="s">
        <v>97</v>
      </c>
      <c r="J657" s="155" t="s">
        <v>147</v>
      </c>
      <c r="K657" s="155"/>
      <c r="L657" s="155" t="s">
        <v>90</v>
      </c>
      <c r="M657" s="161"/>
      <c r="N657" s="155"/>
      <c r="O657" s="155"/>
      <c r="P657" s="155" t="str">
        <f t="shared" si="15"/>
        <v/>
      </c>
      <c r="Q657" s="155" t="str">
        <f t="shared" si="16"/>
        <v/>
      </c>
    </row>
    <row r="658">
      <c r="A658" s="155" t="s">
        <v>2426</v>
      </c>
      <c r="B658" s="155">
        <v>9164.0</v>
      </c>
      <c r="C658" s="178">
        <v>0.4583333333333333</v>
      </c>
      <c r="D658" s="161" t="s">
        <v>1183</v>
      </c>
      <c r="E658" s="179">
        <v>12175.0</v>
      </c>
      <c r="F658" s="180">
        <v>44560.0</v>
      </c>
      <c r="G658" s="155" t="s">
        <v>86</v>
      </c>
      <c r="H658" s="155" t="s">
        <v>87</v>
      </c>
      <c r="I658" s="155" t="s">
        <v>97</v>
      </c>
      <c r="J658" s="155" t="s">
        <v>89</v>
      </c>
      <c r="K658" s="155"/>
      <c r="L658" s="155" t="s">
        <v>90</v>
      </c>
      <c r="M658" s="161"/>
      <c r="N658" s="155"/>
      <c r="O658" s="155"/>
      <c r="P658" s="155" t="str">
        <f t="shared" si="15"/>
        <v/>
      </c>
      <c r="Q658" s="155" t="str">
        <f t="shared" si="16"/>
        <v/>
      </c>
    </row>
    <row r="659">
      <c r="A659" s="155" t="s">
        <v>2427</v>
      </c>
      <c r="B659" s="155">
        <v>15375.0</v>
      </c>
      <c r="C659" s="178">
        <v>0.4583333333333333</v>
      </c>
      <c r="D659" s="161" t="s">
        <v>1295</v>
      </c>
      <c r="E659" s="179">
        <v>26002.0</v>
      </c>
      <c r="F659" s="180">
        <v>44560.0</v>
      </c>
      <c r="G659" s="155" t="s">
        <v>86</v>
      </c>
      <c r="H659" s="155" t="s">
        <v>92</v>
      </c>
      <c r="I659" s="155" t="s">
        <v>93</v>
      </c>
      <c r="J659" s="155" t="s">
        <v>179</v>
      </c>
      <c r="K659" s="155"/>
      <c r="L659" s="155" t="s">
        <v>90</v>
      </c>
      <c r="M659" s="155"/>
      <c r="N659" s="155"/>
      <c r="O659" s="155"/>
      <c r="P659" s="155" t="str">
        <f t="shared" si="15"/>
        <v/>
      </c>
      <c r="Q659" s="155" t="str">
        <f t="shared" si="16"/>
        <v/>
      </c>
    </row>
    <row r="660">
      <c r="A660" s="155" t="s">
        <v>2428</v>
      </c>
      <c r="B660" s="155">
        <v>15604.0</v>
      </c>
      <c r="C660" s="178">
        <v>0.46875</v>
      </c>
      <c r="D660" s="161" t="s">
        <v>1210</v>
      </c>
      <c r="E660" s="179">
        <v>20476.0</v>
      </c>
      <c r="F660" s="180">
        <v>44560.0</v>
      </c>
      <c r="G660" s="155" t="s">
        <v>86</v>
      </c>
      <c r="H660" s="155" t="s">
        <v>92</v>
      </c>
      <c r="I660" s="155" t="s">
        <v>101</v>
      </c>
      <c r="J660" s="155" t="s">
        <v>137</v>
      </c>
      <c r="K660" s="155"/>
      <c r="L660" s="155" t="s">
        <v>90</v>
      </c>
      <c r="M660" s="155"/>
      <c r="N660" s="155"/>
      <c r="O660" s="155"/>
      <c r="P660" s="155" t="str">
        <f t="shared" si="15"/>
        <v/>
      </c>
      <c r="Q660" s="155" t="str">
        <f t="shared" si="16"/>
        <v/>
      </c>
    </row>
    <row r="661">
      <c r="A661" s="155" t="s">
        <v>2429</v>
      </c>
      <c r="B661" s="155">
        <v>14924.0</v>
      </c>
      <c r="C661" s="178">
        <v>0.5416666666666666</v>
      </c>
      <c r="D661" s="161" t="s">
        <v>2430</v>
      </c>
      <c r="E661" s="179">
        <v>17232.0</v>
      </c>
      <c r="F661" s="180">
        <v>44560.0</v>
      </c>
      <c r="G661" s="155" t="s">
        <v>86</v>
      </c>
      <c r="H661" s="155" t="s">
        <v>92</v>
      </c>
      <c r="I661" s="155" t="s">
        <v>101</v>
      </c>
      <c r="J661" s="155" t="s">
        <v>147</v>
      </c>
      <c r="K661" s="155"/>
      <c r="L661" s="155" t="s">
        <v>90</v>
      </c>
      <c r="M661" s="155"/>
      <c r="N661" s="155"/>
      <c r="O661" s="155"/>
      <c r="P661" s="155" t="str">
        <f t="shared" si="15"/>
        <v/>
      </c>
      <c r="Q661" s="155" t="str">
        <f t="shared" si="16"/>
        <v/>
      </c>
    </row>
    <row r="662">
      <c r="A662" s="155" t="s">
        <v>2431</v>
      </c>
      <c r="B662" s="155">
        <v>14643.0</v>
      </c>
      <c r="C662" s="178">
        <v>0.5416666666666666</v>
      </c>
      <c r="D662" s="161" t="s">
        <v>1418</v>
      </c>
      <c r="E662" s="179">
        <v>23890.0</v>
      </c>
      <c r="F662" s="180">
        <v>44560.0</v>
      </c>
      <c r="G662" s="155" t="s">
        <v>86</v>
      </c>
      <c r="H662" s="155" t="s">
        <v>92</v>
      </c>
      <c r="I662" s="155" t="s">
        <v>101</v>
      </c>
      <c r="J662" s="155" t="s">
        <v>174</v>
      </c>
      <c r="K662" s="155"/>
      <c r="L662" s="155" t="s">
        <v>90</v>
      </c>
      <c r="M662" s="155"/>
      <c r="N662" s="155"/>
      <c r="O662" s="155"/>
      <c r="P662" s="155" t="str">
        <f t="shared" si="15"/>
        <v/>
      </c>
      <c r="Q662" s="155" t="str">
        <f t="shared" si="16"/>
        <v>R</v>
      </c>
    </row>
    <row r="663">
      <c r="A663" s="155" t="s">
        <v>2432</v>
      </c>
      <c r="B663" s="155">
        <v>13798.0</v>
      </c>
      <c r="C663" s="178">
        <v>0.5416666666666666</v>
      </c>
      <c r="D663" s="161" t="s">
        <v>2433</v>
      </c>
      <c r="E663" s="179">
        <v>34259.0</v>
      </c>
      <c r="F663" s="180">
        <v>44560.0</v>
      </c>
      <c r="G663" s="155" t="s">
        <v>86</v>
      </c>
      <c r="H663" s="155" t="s">
        <v>92</v>
      </c>
      <c r="I663" s="155" t="s">
        <v>93</v>
      </c>
      <c r="J663" s="155" t="s">
        <v>147</v>
      </c>
      <c r="K663" s="155"/>
      <c r="L663" s="155" t="s">
        <v>90</v>
      </c>
      <c r="M663" s="161"/>
      <c r="N663" s="155"/>
      <c r="O663" s="155"/>
      <c r="P663" s="155" t="str">
        <f t="shared" si="15"/>
        <v/>
      </c>
      <c r="Q663" s="155" t="str">
        <f t="shared" si="16"/>
        <v/>
      </c>
    </row>
    <row r="664">
      <c r="A664" s="155" t="s">
        <v>2434</v>
      </c>
      <c r="B664" s="155">
        <v>9361.0</v>
      </c>
      <c r="C664" s="178">
        <v>0.5520833333333334</v>
      </c>
      <c r="D664" s="161" t="s">
        <v>1081</v>
      </c>
      <c r="E664" s="179">
        <v>28389.0</v>
      </c>
      <c r="F664" s="180">
        <v>44560.0</v>
      </c>
      <c r="G664" s="155" t="s">
        <v>122</v>
      </c>
      <c r="H664" s="155" t="s">
        <v>92</v>
      </c>
      <c r="I664" s="155" t="s">
        <v>93</v>
      </c>
      <c r="J664" s="155" t="s">
        <v>174</v>
      </c>
      <c r="K664" s="155"/>
      <c r="L664" s="155" t="s">
        <v>90</v>
      </c>
      <c r="M664" s="155"/>
      <c r="N664" s="155"/>
      <c r="O664" s="155"/>
      <c r="P664" s="155" t="str">
        <f t="shared" si="15"/>
        <v/>
      </c>
      <c r="Q664" s="155" t="str">
        <f t="shared" si="16"/>
        <v/>
      </c>
    </row>
    <row r="665">
      <c r="A665" s="155" t="s">
        <v>2435</v>
      </c>
      <c r="B665" s="155">
        <v>14997.0</v>
      </c>
      <c r="C665" s="178">
        <v>0.5520833333333334</v>
      </c>
      <c r="D665" s="161" t="s">
        <v>2436</v>
      </c>
      <c r="E665" s="179">
        <v>27364.0</v>
      </c>
      <c r="F665" s="180">
        <v>44560.0</v>
      </c>
      <c r="G665" s="155" t="s">
        <v>86</v>
      </c>
      <c r="H665" s="155" t="s">
        <v>92</v>
      </c>
      <c r="I665" s="155" t="s">
        <v>101</v>
      </c>
      <c r="J665" s="155" t="s">
        <v>179</v>
      </c>
      <c r="K665" s="155"/>
      <c r="L665" s="155" t="s">
        <v>90</v>
      </c>
      <c r="M665" s="155"/>
      <c r="N665" s="155"/>
      <c r="O665" s="155"/>
      <c r="P665" s="155" t="str">
        <f t="shared" si="15"/>
        <v/>
      </c>
      <c r="Q665" s="155" t="str">
        <f t="shared" si="16"/>
        <v/>
      </c>
    </row>
    <row r="666">
      <c r="A666" s="155" t="s">
        <v>2437</v>
      </c>
      <c r="B666" s="155">
        <v>16340.0</v>
      </c>
      <c r="C666" s="178">
        <v>0.5729166666666666</v>
      </c>
      <c r="D666" s="161" t="s">
        <v>712</v>
      </c>
      <c r="E666" s="179">
        <v>21007.0</v>
      </c>
      <c r="F666" s="180">
        <v>44560.0</v>
      </c>
      <c r="G666" s="155" t="s">
        <v>86</v>
      </c>
      <c r="H666" s="155" t="s">
        <v>87</v>
      </c>
      <c r="I666" s="155" t="s">
        <v>97</v>
      </c>
      <c r="J666" s="155" t="s">
        <v>189</v>
      </c>
      <c r="K666" s="155"/>
      <c r="L666" s="155" t="s">
        <v>90</v>
      </c>
      <c r="M666" s="161"/>
      <c r="N666" s="155"/>
      <c r="O666" s="155"/>
      <c r="P666" s="155" t="str">
        <f t="shared" si="15"/>
        <v/>
      </c>
      <c r="Q666" s="155" t="str">
        <f t="shared" si="16"/>
        <v/>
      </c>
    </row>
    <row r="667">
      <c r="A667" s="155" t="s">
        <v>2438</v>
      </c>
      <c r="B667" s="155">
        <v>11131.0</v>
      </c>
      <c r="C667" s="178">
        <v>0.5729166666666666</v>
      </c>
      <c r="D667" s="161" t="s">
        <v>229</v>
      </c>
      <c r="E667" s="179">
        <v>16644.0</v>
      </c>
      <c r="F667" s="180">
        <v>44560.0</v>
      </c>
      <c r="G667" s="155" t="s">
        <v>86</v>
      </c>
      <c r="H667" s="155" t="s">
        <v>87</v>
      </c>
      <c r="I667" s="155" t="s">
        <v>88</v>
      </c>
      <c r="J667" s="155" t="s">
        <v>89</v>
      </c>
      <c r="K667" s="155"/>
      <c r="L667" s="155" t="s">
        <v>90</v>
      </c>
      <c r="M667" s="161"/>
      <c r="N667" s="155"/>
      <c r="O667" s="155"/>
      <c r="P667" s="155" t="str">
        <f t="shared" si="15"/>
        <v/>
      </c>
      <c r="Q667" s="155" t="str">
        <f t="shared" si="16"/>
        <v>R</v>
      </c>
    </row>
    <row r="668">
      <c r="A668" s="155" t="s">
        <v>2439</v>
      </c>
      <c r="B668" s="155">
        <v>9235.0</v>
      </c>
      <c r="C668" s="178">
        <v>0.5833333333333334</v>
      </c>
      <c r="D668" s="161" t="s">
        <v>2440</v>
      </c>
      <c r="E668" s="179">
        <v>17976.0</v>
      </c>
      <c r="F668" s="180">
        <v>44560.0</v>
      </c>
      <c r="G668" s="155" t="s">
        <v>86</v>
      </c>
      <c r="H668" s="155" t="s">
        <v>92</v>
      </c>
      <c r="I668" s="155" t="s">
        <v>93</v>
      </c>
      <c r="J668" s="155" t="s">
        <v>147</v>
      </c>
      <c r="K668" s="155"/>
      <c r="L668" s="155" t="s">
        <v>90</v>
      </c>
      <c r="M668" s="155"/>
      <c r="N668" s="155"/>
      <c r="O668" s="155"/>
      <c r="P668" s="155" t="str">
        <f t="shared" si="15"/>
        <v/>
      </c>
      <c r="Q668" s="155" t="str">
        <f t="shared" si="16"/>
        <v/>
      </c>
    </row>
    <row r="669">
      <c r="A669" s="155" t="s">
        <v>2441</v>
      </c>
      <c r="B669" s="155">
        <v>9251.0</v>
      </c>
      <c r="C669" s="178">
        <v>0.59375</v>
      </c>
      <c r="D669" s="161" t="s">
        <v>2442</v>
      </c>
      <c r="E669" s="179">
        <v>19415.0</v>
      </c>
      <c r="F669" s="180">
        <v>44560.0</v>
      </c>
      <c r="G669" s="155" t="s">
        <v>86</v>
      </c>
      <c r="H669" s="155" t="s">
        <v>92</v>
      </c>
      <c r="I669" s="155" t="s">
        <v>93</v>
      </c>
      <c r="J669" s="155" t="s">
        <v>137</v>
      </c>
      <c r="K669" s="155"/>
      <c r="L669" s="155" t="s">
        <v>90</v>
      </c>
      <c r="M669" s="155"/>
      <c r="N669" s="155"/>
      <c r="O669" s="155"/>
      <c r="P669" s="155" t="str">
        <f t="shared" si="15"/>
        <v/>
      </c>
      <c r="Q669" s="155" t="str">
        <f t="shared" si="16"/>
        <v/>
      </c>
    </row>
    <row r="670">
      <c r="A670" s="155" t="s">
        <v>2443</v>
      </c>
      <c r="B670" s="155">
        <v>16442.0</v>
      </c>
      <c r="C670" s="178">
        <v>0.59375</v>
      </c>
      <c r="D670" s="161" t="s">
        <v>697</v>
      </c>
      <c r="E670" s="179">
        <v>22978.0</v>
      </c>
      <c r="F670" s="180">
        <v>44560.0</v>
      </c>
      <c r="G670" s="155" t="s">
        <v>86</v>
      </c>
      <c r="H670" s="155" t="s">
        <v>92</v>
      </c>
      <c r="I670" s="155" t="s">
        <v>93</v>
      </c>
      <c r="J670" s="155" t="s">
        <v>137</v>
      </c>
      <c r="K670" s="155"/>
      <c r="L670" s="155" t="s">
        <v>90</v>
      </c>
      <c r="M670" s="155"/>
      <c r="N670" s="155"/>
      <c r="O670" s="155"/>
      <c r="P670" s="155" t="str">
        <f t="shared" si="15"/>
        <v/>
      </c>
      <c r="Q670" s="155" t="str">
        <f t="shared" si="16"/>
        <v/>
      </c>
    </row>
    <row r="671">
      <c r="A671" s="155" t="s">
        <v>2444</v>
      </c>
      <c r="B671" s="155">
        <v>16560.0</v>
      </c>
      <c r="C671" s="178">
        <v>0.6041666666666666</v>
      </c>
      <c r="D671" s="161" t="s">
        <v>298</v>
      </c>
      <c r="E671" s="179">
        <v>17367.0</v>
      </c>
      <c r="F671" s="180">
        <v>44560.0</v>
      </c>
      <c r="G671" s="155" t="s">
        <v>86</v>
      </c>
      <c r="H671" s="155" t="s">
        <v>92</v>
      </c>
      <c r="I671" s="155" t="s">
        <v>101</v>
      </c>
      <c r="J671" s="155" t="s">
        <v>94</v>
      </c>
      <c r="K671" s="155"/>
      <c r="L671" s="155" t="s">
        <v>90</v>
      </c>
      <c r="M671" s="155"/>
      <c r="N671" s="155"/>
      <c r="O671" s="155"/>
      <c r="P671" s="155" t="str">
        <f t="shared" si="15"/>
        <v/>
      </c>
      <c r="Q671" s="155" t="str">
        <f t="shared" si="16"/>
        <v/>
      </c>
    </row>
    <row r="672">
      <c r="A672" s="155" t="s">
        <v>2445</v>
      </c>
      <c r="B672" s="155">
        <v>10746.0</v>
      </c>
      <c r="C672" s="178">
        <v>0.6145833333333334</v>
      </c>
      <c r="D672" s="161" t="s">
        <v>2446</v>
      </c>
      <c r="E672" s="179">
        <v>20786.0</v>
      </c>
      <c r="F672" s="180">
        <v>44560.0</v>
      </c>
      <c r="G672" s="155" t="s">
        <v>86</v>
      </c>
      <c r="H672" s="155" t="s">
        <v>87</v>
      </c>
      <c r="I672" s="155" t="s">
        <v>88</v>
      </c>
      <c r="J672" s="155" t="s">
        <v>89</v>
      </c>
      <c r="K672" s="155"/>
      <c r="L672" s="155" t="s">
        <v>90</v>
      </c>
      <c r="M672" s="161"/>
      <c r="N672" s="155"/>
      <c r="O672" s="155"/>
      <c r="P672" s="155" t="str">
        <f t="shared" si="15"/>
        <v/>
      </c>
      <c r="Q672" s="155" t="str">
        <f t="shared" si="16"/>
        <v/>
      </c>
    </row>
    <row r="673">
      <c r="A673" s="155" t="s">
        <v>2447</v>
      </c>
      <c r="B673" s="155">
        <v>16637.0</v>
      </c>
      <c r="C673" s="178">
        <v>0.6145833333333334</v>
      </c>
      <c r="D673" s="161" t="s">
        <v>1261</v>
      </c>
      <c r="E673" s="179">
        <v>30813.0</v>
      </c>
      <c r="F673" s="180">
        <v>44560.0</v>
      </c>
      <c r="G673" s="155" t="s">
        <v>86</v>
      </c>
      <c r="H673" s="155" t="s">
        <v>92</v>
      </c>
      <c r="I673" s="155" t="s">
        <v>93</v>
      </c>
      <c r="J673" s="155" t="s">
        <v>405</v>
      </c>
      <c r="K673" s="155"/>
      <c r="L673" s="155" t="s">
        <v>90</v>
      </c>
      <c r="M673" s="155"/>
      <c r="N673" s="155"/>
      <c r="O673" s="155"/>
      <c r="P673" s="155" t="str">
        <f t="shared" si="15"/>
        <v/>
      </c>
      <c r="Q673" s="155" t="str">
        <f t="shared" si="16"/>
        <v>R</v>
      </c>
    </row>
    <row r="674">
      <c r="A674" s="155" t="s">
        <v>2448</v>
      </c>
      <c r="B674" s="155">
        <v>11573.0</v>
      </c>
      <c r="C674" s="178">
        <v>0.6458333333333334</v>
      </c>
      <c r="D674" s="161" t="s">
        <v>2449</v>
      </c>
      <c r="E674" s="179">
        <v>31522.0</v>
      </c>
      <c r="F674" s="180">
        <v>44560.0</v>
      </c>
      <c r="G674" s="155" t="s">
        <v>86</v>
      </c>
      <c r="H674" s="155" t="s">
        <v>87</v>
      </c>
      <c r="I674" s="155" t="s">
        <v>97</v>
      </c>
      <c r="J674" s="155" t="s">
        <v>242</v>
      </c>
      <c r="K674" s="155"/>
      <c r="L674" s="155" t="s">
        <v>90</v>
      </c>
      <c r="M674" s="155"/>
      <c r="N674" s="155"/>
      <c r="O674" s="155"/>
      <c r="P674" s="155" t="str">
        <f t="shared" si="15"/>
        <v/>
      </c>
      <c r="Q674" s="155" t="str">
        <f t="shared" si="16"/>
        <v/>
      </c>
    </row>
    <row r="675">
      <c r="A675" s="182"/>
      <c r="B675" s="182"/>
      <c r="C675" s="185"/>
      <c r="D675" s="186"/>
      <c r="E675" s="187"/>
      <c r="F675" s="188"/>
      <c r="G675" s="182"/>
      <c r="H675" s="182"/>
      <c r="I675" s="182"/>
      <c r="J675" s="182"/>
      <c r="K675" s="182"/>
      <c r="L675" s="182"/>
      <c r="M675" s="161"/>
      <c r="N675" s="155"/>
      <c r="O675" s="155"/>
      <c r="P675" s="155" t="str">
        <f t="shared" si="15"/>
        <v/>
      </c>
      <c r="Q675" s="155" t="str">
        <f t="shared" si="16"/>
        <v/>
      </c>
    </row>
    <row r="676">
      <c r="A676" s="182"/>
      <c r="B676" s="182"/>
      <c r="C676" s="185"/>
      <c r="D676" s="186"/>
      <c r="E676" s="187"/>
      <c r="F676" s="188"/>
      <c r="G676" s="182"/>
      <c r="H676" s="182"/>
      <c r="I676" s="182"/>
      <c r="J676" s="182"/>
      <c r="K676" s="182"/>
      <c r="L676" s="182"/>
      <c r="M676" s="161"/>
      <c r="N676" s="155"/>
      <c r="O676" s="155"/>
      <c r="P676" s="155" t="str">
        <f t="shared" si="15"/>
        <v/>
      </c>
      <c r="Q676" s="155" t="str">
        <f t="shared" si="16"/>
        <v/>
      </c>
    </row>
    <row r="677">
      <c r="A677" s="182"/>
      <c r="B677" s="182"/>
      <c r="C677" s="185"/>
      <c r="D677" s="186"/>
      <c r="E677" s="187"/>
      <c r="F677" s="188"/>
      <c r="G677" s="182"/>
      <c r="H677" s="182"/>
      <c r="I677" s="182"/>
      <c r="J677" s="182"/>
      <c r="K677" s="182"/>
      <c r="L677" s="182"/>
      <c r="M677" s="161"/>
      <c r="N677" s="155"/>
      <c r="O677" s="155"/>
      <c r="P677" s="155" t="str">
        <f t="shared" si="15"/>
        <v/>
      </c>
      <c r="Q677" s="155" t="str">
        <f t="shared" si="16"/>
        <v/>
      </c>
    </row>
    <row r="678">
      <c r="A678" s="182"/>
      <c r="B678" s="182"/>
      <c r="C678" s="185"/>
      <c r="D678" s="186"/>
      <c r="E678" s="187"/>
      <c r="F678" s="188"/>
      <c r="G678" s="182"/>
      <c r="H678" s="182"/>
      <c r="I678" s="182"/>
      <c r="J678" s="182"/>
      <c r="K678" s="182"/>
      <c r="L678" s="182"/>
      <c r="M678" s="155"/>
      <c r="N678" s="155"/>
      <c r="O678" s="155"/>
      <c r="P678" s="155" t="str">
        <f t="shared" si="15"/>
        <v/>
      </c>
      <c r="Q678" s="155" t="str">
        <f t="shared" si="16"/>
        <v/>
      </c>
    </row>
    <row r="679">
      <c r="A679" s="182"/>
      <c r="B679" s="182"/>
      <c r="C679" s="185"/>
      <c r="D679" s="186"/>
      <c r="E679" s="187"/>
      <c r="F679" s="188"/>
      <c r="G679" s="182"/>
      <c r="H679" s="182"/>
      <c r="I679" s="182"/>
      <c r="J679" s="182"/>
      <c r="K679" s="182"/>
      <c r="L679" s="182"/>
      <c r="M679" s="155"/>
      <c r="N679" s="155"/>
      <c r="O679" s="155"/>
      <c r="P679" s="155" t="str">
        <f t="shared" si="15"/>
        <v/>
      </c>
      <c r="Q679" s="155" t="str">
        <f t="shared" si="16"/>
        <v/>
      </c>
    </row>
    <row r="680">
      <c r="A680" s="182"/>
      <c r="B680" s="182"/>
      <c r="C680" s="185"/>
      <c r="D680" s="186"/>
      <c r="E680" s="187"/>
      <c r="F680" s="188"/>
      <c r="G680" s="182"/>
      <c r="H680" s="182"/>
      <c r="I680" s="182"/>
      <c r="J680" s="182"/>
      <c r="K680" s="182"/>
      <c r="L680" s="182"/>
      <c r="M680" s="155"/>
      <c r="N680" s="155"/>
      <c r="O680" s="155"/>
      <c r="P680" s="155" t="str">
        <f t="shared" si="15"/>
        <v/>
      </c>
      <c r="Q680" s="155" t="str">
        <f t="shared" si="16"/>
        <v/>
      </c>
    </row>
    <row r="681">
      <c r="A681" s="182"/>
      <c r="B681" s="182"/>
      <c r="C681" s="185"/>
      <c r="D681" s="186"/>
      <c r="E681" s="187"/>
      <c r="F681" s="188"/>
      <c r="G681" s="182"/>
      <c r="H681" s="182"/>
      <c r="I681" s="182"/>
      <c r="J681" s="182"/>
      <c r="K681" s="182"/>
      <c r="L681" s="182"/>
      <c r="M681" s="155"/>
      <c r="N681" s="155"/>
      <c r="O681" s="155"/>
      <c r="P681" s="155" t="str">
        <f t="shared" si="15"/>
        <v/>
      </c>
      <c r="Q681" s="155" t="str">
        <f t="shared" si="16"/>
        <v/>
      </c>
    </row>
    <row r="682">
      <c r="A682" s="182"/>
      <c r="B682" s="182"/>
      <c r="C682" s="185"/>
      <c r="D682" s="186"/>
      <c r="E682" s="187"/>
      <c r="F682" s="188"/>
      <c r="G682" s="182"/>
      <c r="H682" s="182"/>
      <c r="I682" s="182"/>
      <c r="J682" s="182"/>
      <c r="K682" s="182"/>
      <c r="L682" s="182"/>
      <c r="M682" s="155"/>
      <c r="N682" s="155"/>
      <c r="O682" s="155"/>
      <c r="P682" s="155" t="str">
        <f t="shared" si="15"/>
        <v/>
      </c>
      <c r="Q682" s="155" t="str">
        <f t="shared" si="16"/>
        <v/>
      </c>
    </row>
    <row r="683">
      <c r="A683" s="182"/>
      <c r="B683" s="182"/>
      <c r="C683" s="185"/>
      <c r="D683" s="186"/>
      <c r="E683" s="187"/>
      <c r="F683" s="188"/>
      <c r="G683" s="182"/>
      <c r="H683" s="182"/>
      <c r="I683" s="182"/>
      <c r="J683" s="182"/>
      <c r="K683" s="182"/>
      <c r="L683" s="182"/>
      <c r="M683" s="155"/>
      <c r="N683" s="155"/>
      <c r="O683" s="155"/>
      <c r="P683" s="155" t="str">
        <f t="shared" si="15"/>
        <v/>
      </c>
      <c r="Q683" s="155" t="str">
        <f t="shared" si="16"/>
        <v/>
      </c>
    </row>
    <row r="684">
      <c r="A684" s="182"/>
      <c r="B684" s="182"/>
      <c r="C684" s="185"/>
      <c r="D684" s="186"/>
      <c r="E684" s="187"/>
      <c r="F684" s="188"/>
      <c r="G684" s="182"/>
      <c r="H684" s="182"/>
      <c r="I684" s="182"/>
      <c r="J684" s="182"/>
      <c r="K684" s="182"/>
      <c r="L684" s="182"/>
      <c r="M684" s="155"/>
      <c r="N684" s="155"/>
      <c r="O684" s="155"/>
      <c r="P684" s="155" t="str">
        <f t="shared" si="15"/>
        <v/>
      </c>
      <c r="Q684" s="155" t="str">
        <f t="shared" si="16"/>
        <v/>
      </c>
    </row>
    <row r="685">
      <c r="A685" s="182"/>
      <c r="B685" s="182"/>
      <c r="C685" s="185"/>
      <c r="D685" s="186"/>
      <c r="E685" s="187"/>
      <c r="F685" s="188"/>
      <c r="G685" s="182"/>
      <c r="H685" s="182"/>
      <c r="I685" s="182"/>
      <c r="J685" s="182"/>
      <c r="K685" s="182"/>
      <c r="L685" s="182"/>
      <c r="M685" s="155"/>
      <c r="N685" s="155"/>
      <c r="O685" s="155"/>
      <c r="P685" s="155" t="str">
        <f t="shared" si="15"/>
        <v/>
      </c>
      <c r="Q685" s="155" t="str">
        <f t="shared" si="16"/>
        <v/>
      </c>
    </row>
    <row r="686">
      <c r="A686" s="182"/>
      <c r="B686" s="182"/>
      <c r="C686" s="185"/>
      <c r="D686" s="186"/>
      <c r="E686" s="187"/>
      <c r="F686" s="188"/>
      <c r="G686" s="182"/>
      <c r="H686" s="182"/>
      <c r="I686" s="182"/>
      <c r="J686" s="182"/>
      <c r="K686" s="182"/>
      <c r="L686" s="182"/>
      <c r="M686" s="155"/>
      <c r="N686" s="155"/>
      <c r="O686" s="155"/>
      <c r="P686" s="155" t="str">
        <f t="shared" si="15"/>
        <v/>
      </c>
      <c r="Q686" s="155" t="str">
        <f t="shared" si="16"/>
        <v/>
      </c>
    </row>
    <row r="687">
      <c r="A687" s="182"/>
      <c r="B687" s="182"/>
      <c r="C687" s="185"/>
      <c r="D687" s="186"/>
      <c r="E687" s="187"/>
      <c r="F687" s="188"/>
      <c r="G687" s="182"/>
      <c r="H687" s="182"/>
      <c r="I687" s="182"/>
      <c r="J687" s="182"/>
      <c r="K687" s="182"/>
      <c r="L687" s="182"/>
      <c r="M687" s="155"/>
      <c r="N687" s="155"/>
      <c r="O687" s="155"/>
      <c r="P687" s="155" t="str">
        <f t="shared" si="15"/>
        <v/>
      </c>
      <c r="Q687" s="155" t="str">
        <f t="shared" si="16"/>
        <v/>
      </c>
    </row>
    <row r="688">
      <c r="A688" s="182"/>
      <c r="B688" s="182"/>
      <c r="C688" s="185"/>
      <c r="D688" s="186"/>
      <c r="E688" s="187"/>
      <c r="F688" s="188"/>
      <c r="G688" s="182"/>
      <c r="H688" s="182"/>
      <c r="I688" s="182"/>
      <c r="J688" s="182"/>
      <c r="K688" s="182"/>
      <c r="L688" s="182"/>
      <c r="M688" s="155"/>
      <c r="N688" s="155"/>
      <c r="O688" s="155"/>
      <c r="P688" s="155" t="str">
        <f t="shared" si="15"/>
        <v/>
      </c>
      <c r="Q688" s="155" t="str">
        <f t="shared" si="16"/>
        <v/>
      </c>
    </row>
    <row r="689">
      <c r="A689" s="182"/>
      <c r="B689" s="182"/>
      <c r="C689" s="185"/>
      <c r="D689" s="186"/>
      <c r="E689" s="187"/>
      <c r="F689" s="188"/>
      <c r="G689" s="182"/>
      <c r="H689" s="182"/>
      <c r="I689" s="182"/>
      <c r="J689" s="182"/>
      <c r="K689" s="182"/>
      <c r="L689" s="182"/>
      <c r="M689" s="155"/>
      <c r="N689" s="155"/>
      <c r="O689" s="155"/>
      <c r="P689" s="155" t="str">
        <f t="shared" si="15"/>
        <v/>
      </c>
      <c r="Q689" s="155" t="str">
        <f t="shared" si="16"/>
        <v/>
      </c>
    </row>
    <row r="690">
      <c r="A690" s="182"/>
      <c r="B690" s="182"/>
      <c r="C690" s="185"/>
      <c r="D690" s="186"/>
      <c r="E690" s="187"/>
      <c r="F690" s="188"/>
      <c r="G690" s="182"/>
      <c r="H690" s="182"/>
      <c r="I690" s="182"/>
      <c r="J690" s="182"/>
      <c r="K690" s="182"/>
      <c r="L690" s="182"/>
      <c r="M690" s="155"/>
      <c r="N690" s="155"/>
      <c r="O690" s="155"/>
      <c r="P690" s="155" t="str">
        <f t="shared" si="15"/>
        <v/>
      </c>
      <c r="Q690" s="155" t="str">
        <f t="shared" si="16"/>
        <v/>
      </c>
    </row>
    <row r="691">
      <c r="A691" s="182"/>
      <c r="B691" s="182"/>
      <c r="C691" s="185"/>
      <c r="D691" s="186"/>
      <c r="E691" s="187"/>
      <c r="F691" s="188"/>
      <c r="G691" s="182"/>
      <c r="H691" s="182"/>
      <c r="I691" s="182"/>
      <c r="J691" s="182"/>
      <c r="K691" s="182"/>
      <c r="L691" s="182"/>
      <c r="M691" s="155"/>
      <c r="N691" s="155"/>
      <c r="O691" s="155"/>
      <c r="P691" s="155" t="str">
        <f t="shared" si="15"/>
        <v/>
      </c>
      <c r="Q691" s="155" t="str">
        <f t="shared" si="16"/>
        <v/>
      </c>
    </row>
    <row r="692">
      <c r="A692" s="182"/>
      <c r="B692" s="182"/>
      <c r="C692" s="185"/>
      <c r="D692" s="186"/>
      <c r="E692" s="187"/>
      <c r="F692" s="188"/>
      <c r="G692" s="182"/>
      <c r="H692" s="182"/>
      <c r="I692" s="182"/>
      <c r="J692" s="182"/>
      <c r="K692" s="182"/>
      <c r="L692" s="182"/>
      <c r="M692" s="155"/>
      <c r="N692" s="155"/>
      <c r="O692" s="155"/>
      <c r="P692" s="155" t="str">
        <f t="shared" si="15"/>
        <v/>
      </c>
      <c r="Q692" s="155" t="str">
        <f t="shared" si="16"/>
        <v/>
      </c>
    </row>
    <row r="693">
      <c r="A693" s="182"/>
      <c r="B693" s="182"/>
      <c r="C693" s="185"/>
      <c r="D693" s="186"/>
      <c r="E693" s="187"/>
      <c r="F693" s="188"/>
      <c r="G693" s="182"/>
      <c r="H693" s="182"/>
      <c r="I693" s="182"/>
      <c r="J693" s="182"/>
      <c r="K693" s="182"/>
      <c r="L693" s="182"/>
      <c r="M693" s="155"/>
      <c r="N693" s="155"/>
      <c r="O693" s="155"/>
      <c r="P693" s="155" t="str">
        <f t="shared" si="15"/>
        <v/>
      </c>
      <c r="Q693" s="155" t="str">
        <f t="shared" si="16"/>
        <v/>
      </c>
    </row>
    <row r="694">
      <c r="A694" s="182"/>
      <c r="B694" s="182"/>
      <c r="C694" s="185"/>
      <c r="D694" s="186"/>
      <c r="E694" s="187"/>
      <c r="F694" s="188"/>
      <c r="G694" s="182"/>
      <c r="H694" s="182"/>
      <c r="I694" s="182"/>
      <c r="J694" s="182"/>
      <c r="K694" s="182"/>
      <c r="L694" s="182"/>
      <c r="M694" s="155"/>
      <c r="N694" s="155"/>
      <c r="O694" s="155"/>
      <c r="P694" s="155" t="str">
        <f t="shared" si="15"/>
        <v/>
      </c>
      <c r="Q694" s="155" t="str">
        <f t="shared" si="16"/>
        <v/>
      </c>
    </row>
    <row r="695">
      <c r="A695" s="182"/>
      <c r="B695" s="182"/>
      <c r="C695" s="185"/>
      <c r="D695" s="186"/>
      <c r="E695" s="187"/>
      <c r="F695" s="188"/>
      <c r="G695" s="182"/>
      <c r="H695" s="182"/>
      <c r="I695" s="182"/>
      <c r="J695" s="182"/>
      <c r="K695" s="182"/>
      <c r="L695" s="182"/>
      <c r="M695" s="155"/>
      <c r="N695" s="155"/>
      <c r="O695" s="155"/>
      <c r="P695" s="155" t="str">
        <f t="shared" si="15"/>
        <v/>
      </c>
      <c r="Q695" s="155" t="str">
        <f t="shared" si="16"/>
        <v/>
      </c>
    </row>
    <row r="696">
      <c r="A696" s="182"/>
      <c r="B696" s="182"/>
      <c r="C696" s="185"/>
      <c r="D696" s="186"/>
      <c r="E696" s="187"/>
      <c r="F696" s="188"/>
      <c r="G696" s="182"/>
      <c r="H696" s="182"/>
      <c r="I696" s="182"/>
      <c r="J696" s="182"/>
      <c r="K696" s="182"/>
      <c r="L696" s="182"/>
      <c r="M696" s="155"/>
      <c r="N696" s="155"/>
      <c r="O696" s="155"/>
      <c r="P696" s="155" t="str">
        <f t="shared" si="15"/>
        <v/>
      </c>
      <c r="Q696" s="155" t="str">
        <f t="shared" si="16"/>
        <v/>
      </c>
    </row>
    <row r="697">
      <c r="A697" s="182"/>
      <c r="B697" s="182"/>
      <c r="C697" s="185"/>
      <c r="D697" s="186"/>
      <c r="E697" s="187"/>
      <c r="F697" s="188"/>
      <c r="G697" s="182"/>
      <c r="H697" s="182"/>
      <c r="I697" s="182"/>
      <c r="J697" s="182"/>
      <c r="K697" s="182"/>
      <c r="L697" s="182"/>
      <c r="M697" s="155"/>
      <c r="N697" s="155"/>
      <c r="O697" s="155"/>
      <c r="P697" s="155" t="str">
        <f t="shared" si="15"/>
        <v/>
      </c>
      <c r="Q697" s="155" t="str">
        <f t="shared" si="16"/>
        <v/>
      </c>
    </row>
    <row r="698">
      <c r="A698" s="182"/>
      <c r="B698" s="182"/>
      <c r="C698" s="185"/>
      <c r="D698" s="186"/>
      <c r="E698" s="187"/>
      <c r="F698" s="188"/>
      <c r="G698" s="182"/>
      <c r="H698" s="182"/>
      <c r="I698" s="182"/>
      <c r="J698" s="182"/>
      <c r="K698" s="182"/>
      <c r="L698" s="182"/>
      <c r="M698" s="155"/>
      <c r="N698" s="155"/>
      <c r="O698" s="155"/>
      <c r="P698" s="155" t="str">
        <f t="shared" si="15"/>
        <v/>
      </c>
      <c r="Q698" s="155" t="str">
        <f t="shared" si="16"/>
        <v/>
      </c>
    </row>
    <row r="699">
      <c r="A699" s="182"/>
      <c r="B699" s="182"/>
      <c r="C699" s="185"/>
      <c r="D699" s="186"/>
      <c r="E699" s="187"/>
      <c r="F699" s="188"/>
      <c r="G699" s="182"/>
      <c r="H699" s="182"/>
      <c r="I699" s="182"/>
      <c r="J699" s="182"/>
      <c r="K699" s="182"/>
      <c r="L699" s="182"/>
      <c r="M699" s="155"/>
      <c r="N699" s="155"/>
      <c r="O699" s="155"/>
      <c r="P699" s="155" t="str">
        <f t="shared" si="15"/>
        <v/>
      </c>
      <c r="Q699" s="155" t="str">
        <f t="shared" si="16"/>
        <v/>
      </c>
    </row>
    <row r="700">
      <c r="A700" s="182"/>
      <c r="B700" s="182"/>
      <c r="C700" s="185"/>
      <c r="D700" s="186"/>
      <c r="E700" s="187"/>
      <c r="F700" s="188"/>
      <c r="G700" s="182"/>
      <c r="H700" s="182"/>
      <c r="I700" s="182"/>
      <c r="J700" s="182"/>
      <c r="K700" s="182"/>
      <c r="L700" s="182"/>
      <c r="M700" s="155"/>
      <c r="N700" s="155"/>
      <c r="O700" s="155"/>
      <c r="P700" s="155" t="str">
        <f t="shared" si="15"/>
        <v/>
      </c>
      <c r="Q700" s="155" t="str">
        <f t="shared" si="16"/>
        <v/>
      </c>
    </row>
    <row r="701">
      <c r="A701" s="182"/>
      <c r="B701" s="182"/>
      <c r="C701" s="185"/>
      <c r="D701" s="186"/>
      <c r="E701" s="187"/>
      <c r="F701" s="188"/>
      <c r="G701" s="182"/>
      <c r="H701" s="182"/>
      <c r="I701" s="182"/>
      <c r="J701" s="182"/>
      <c r="K701" s="182"/>
      <c r="L701" s="182"/>
      <c r="M701" s="155"/>
      <c r="N701" s="155"/>
      <c r="O701" s="155"/>
      <c r="P701" s="155" t="str">
        <f t="shared" si="15"/>
        <v/>
      </c>
      <c r="Q701" s="155" t="str">
        <f t="shared" si="16"/>
        <v/>
      </c>
    </row>
    <row r="702">
      <c r="A702" s="182"/>
      <c r="B702" s="182"/>
      <c r="C702" s="185"/>
      <c r="D702" s="186"/>
      <c r="E702" s="187"/>
      <c r="F702" s="188"/>
      <c r="G702" s="182"/>
      <c r="H702" s="182"/>
      <c r="I702" s="182"/>
      <c r="J702" s="182"/>
      <c r="K702" s="182"/>
      <c r="L702" s="182"/>
      <c r="M702" s="155"/>
      <c r="N702" s="155"/>
      <c r="O702" s="155"/>
      <c r="P702" s="155" t="str">
        <f t="shared" si="15"/>
        <v/>
      </c>
      <c r="Q702" s="155" t="str">
        <f t="shared" si="16"/>
        <v/>
      </c>
    </row>
    <row r="703">
      <c r="A703" s="182"/>
      <c r="B703" s="182"/>
      <c r="C703" s="185"/>
      <c r="D703" s="186"/>
      <c r="E703" s="187"/>
      <c r="F703" s="188"/>
      <c r="G703" s="182"/>
      <c r="H703" s="182"/>
      <c r="I703" s="182"/>
      <c r="J703" s="182"/>
      <c r="K703" s="182"/>
      <c r="L703" s="182"/>
      <c r="M703" s="155"/>
      <c r="N703" s="155"/>
      <c r="O703" s="155"/>
      <c r="P703" s="155" t="str">
        <f t="shared" si="15"/>
        <v/>
      </c>
      <c r="Q703" s="155" t="str">
        <f t="shared" si="16"/>
        <v/>
      </c>
    </row>
    <row r="704">
      <c r="A704" s="182"/>
      <c r="B704" s="182"/>
      <c r="C704" s="185"/>
      <c r="D704" s="186"/>
      <c r="E704" s="187"/>
      <c r="F704" s="188"/>
      <c r="G704" s="182"/>
      <c r="H704" s="182"/>
      <c r="I704" s="182"/>
      <c r="J704" s="182"/>
      <c r="K704" s="182"/>
      <c r="L704" s="182"/>
      <c r="M704" s="155"/>
      <c r="N704" s="155"/>
      <c r="O704" s="155"/>
      <c r="P704" s="155" t="str">
        <f t="shared" si="15"/>
        <v/>
      </c>
      <c r="Q704" s="155" t="str">
        <f t="shared" si="16"/>
        <v/>
      </c>
    </row>
    <row r="705">
      <c r="A705" s="182"/>
      <c r="B705" s="182"/>
      <c r="C705" s="185"/>
      <c r="D705" s="186"/>
      <c r="E705" s="187"/>
      <c r="F705" s="188"/>
      <c r="G705" s="182"/>
      <c r="H705" s="182"/>
      <c r="I705" s="182"/>
      <c r="J705" s="182"/>
      <c r="K705" s="182"/>
      <c r="L705" s="182"/>
      <c r="M705" s="155"/>
      <c r="N705" s="155"/>
      <c r="O705" s="155"/>
      <c r="P705" s="155" t="str">
        <f t="shared" si="15"/>
        <v/>
      </c>
      <c r="Q705" s="155" t="str">
        <f t="shared" si="16"/>
        <v/>
      </c>
    </row>
    <row r="706">
      <c r="A706" s="182"/>
      <c r="B706" s="182"/>
      <c r="C706" s="185"/>
      <c r="D706" s="186"/>
      <c r="E706" s="187"/>
      <c r="F706" s="188"/>
      <c r="G706" s="182"/>
      <c r="H706" s="182"/>
      <c r="I706" s="182"/>
      <c r="J706" s="182"/>
      <c r="K706" s="182"/>
      <c r="L706" s="182"/>
      <c r="M706" s="155"/>
      <c r="N706" s="155"/>
      <c r="O706" s="155"/>
      <c r="P706" s="155" t="str">
        <f t="shared" si="15"/>
        <v/>
      </c>
      <c r="Q706" s="155" t="str">
        <f t="shared" si="16"/>
        <v/>
      </c>
    </row>
    <row r="707">
      <c r="A707" s="182"/>
      <c r="B707" s="182"/>
      <c r="C707" s="185"/>
      <c r="D707" s="186"/>
      <c r="E707" s="187"/>
      <c r="F707" s="188"/>
      <c r="G707" s="182"/>
      <c r="H707" s="182"/>
      <c r="I707" s="182"/>
      <c r="J707" s="182"/>
      <c r="K707" s="182"/>
      <c r="L707" s="182"/>
      <c r="M707" s="161"/>
      <c r="N707" s="155"/>
      <c r="O707" s="155"/>
      <c r="P707" s="155" t="str">
        <f t="shared" si="15"/>
        <v/>
      </c>
      <c r="Q707" s="155" t="str">
        <f t="shared" si="16"/>
        <v/>
      </c>
    </row>
    <row r="708">
      <c r="A708" s="182"/>
      <c r="B708" s="182"/>
      <c r="C708" s="185"/>
      <c r="D708" s="186"/>
      <c r="E708" s="187"/>
      <c r="F708" s="188"/>
      <c r="G708" s="182"/>
      <c r="H708" s="182"/>
      <c r="I708" s="182"/>
      <c r="J708" s="182"/>
      <c r="K708" s="182"/>
      <c r="L708" s="182"/>
      <c r="M708" s="155"/>
      <c r="N708" s="155"/>
      <c r="O708" s="155"/>
      <c r="P708" s="155" t="str">
        <f t="shared" si="15"/>
        <v/>
      </c>
      <c r="Q708" s="155" t="str">
        <f t="shared" si="16"/>
        <v/>
      </c>
    </row>
    <row r="709">
      <c r="A709" s="182"/>
      <c r="B709" s="182"/>
      <c r="C709" s="185"/>
      <c r="D709" s="186"/>
      <c r="E709" s="187"/>
      <c r="F709" s="188"/>
      <c r="G709" s="182"/>
      <c r="H709" s="182"/>
      <c r="I709" s="182"/>
      <c r="J709" s="182"/>
      <c r="K709" s="182"/>
      <c r="L709" s="182"/>
      <c r="M709" s="155"/>
      <c r="N709" s="155"/>
      <c r="O709" s="155"/>
      <c r="P709" s="155" t="str">
        <f t="shared" si="15"/>
        <v/>
      </c>
      <c r="Q709" s="155" t="str">
        <f t="shared" si="16"/>
        <v/>
      </c>
    </row>
    <row r="710">
      <c r="A710" s="182"/>
      <c r="B710" s="182"/>
      <c r="C710" s="185"/>
      <c r="D710" s="186"/>
      <c r="E710" s="187"/>
      <c r="F710" s="188"/>
      <c r="G710" s="182"/>
      <c r="H710" s="182"/>
      <c r="I710" s="182"/>
      <c r="J710" s="182"/>
      <c r="K710" s="182"/>
      <c r="L710" s="182"/>
      <c r="M710" s="155"/>
      <c r="N710" s="155"/>
      <c r="O710" s="155"/>
      <c r="P710" s="155" t="str">
        <f t="shared" si="15"/>
        <v/>
      </c>
      <c r="Q710" s="155" t="str">
        <f t="shared" si="16"/>
        <v/>
      </c>
    </row>
    <row r="711">
      <c r="A711" s="182"/>
      <c r="B711" s="182"/>
      <c r="C711" s="185"/>
      <c r="D711" s="186"/>
      <c r="E711" s="187"/>
      <c r="F711" s="188"/>
      <c r="G711" s="182"/>
      <c r="H711" s="182"/>
      <c r="I711" s="182"/>
      <c r="J711" s="182"/>
      <c r="K711" s="182"/>
      <c r="L711" s="182"/>
      <c r="M711" s="155"/>
      <c r="N711" s="155"/>
      <c r="O711" s="155"/>
      <c r="P711" s="155" t="str">
        <f t="shared" si="15"/>
        <v/>
      </c>
      <c r="Q711" s="155" t="str">
        <f t="shared" si="16"/>
        <v/>
      </c>
    </row>
    <row r="712">
      <c r="A712" s="182"/>
      <c r="B712" s="182"/>
      <c r="C712" s="185"/>
      <c r="D712" s="186"/>
      <c r="E712" s="187"/>
      <c r="F712" s="188"/>
      <c r="G712" s="182"/>
      <c r="H712" s="182"/>
      <c r="I712" s="182"/>
      <c r="J712" s="182"/>
      <c r="K712" s="182"/>
      <c r="L712" s="182"/>
      <c r="M712" s="155"/>
      <c r="N712" s="155"/>
      <c r="O712" s="155"/>
      <c r="P712" s="155" t="str">
        <f t="shared" si="15"/>
        <v/>
      </c>
      <c r="Q712" s="155" t="str">
        <f t="shared" si="16"/>
        <v/>
      </c>
    </row>
    <row r="713">
      <c r="A713" s="182"/>
      <c r="B713" s="182"/>
      <c r="C713" s="185"/>
      <c r="D713" s="186"/>
      <c r="E713" s="187"/>
      <c r="F713" s="188"/>
      <c r="G713" s="182"/>
      <c r="H713" s="182"/>
      <c r="I713" s="182"/>
      <c r="J713" s="182"/>
      <c r="K713" s="182"/>
      <c r="L713" s="182"/>
      <c r="M713" s="155"/>
      <c r="N713" s="155"/>
      <c r="O713" s="155"/>
      <c r="P713" s="155" t="str">
        <f t="shared" si="15"/>
        <v/>
      </c>
      <c r="Q713" s="155" t="str">
        <f t="shared" si="16"/>
        <v/>
      </c>
    </row>
    <row r="714">
      <c r="A714" s="182"/>
      <c r="B714" s="182"/>
      <c r="C714" s="185"/>
      <c r="D714" s="186"/>
      <c r="E714" s="187"/>
      <c r="F714" s="188"/>
      <c r="G714" s="182"/>
      <c r="H714" s="182"/>
      <c r="I714" s="182"/>
      <c r="J714" s="182"/>
      <c r="K714" s="182"/>
      <c r="L714" s="182"/>
      <c r="M714" s="155"/>
      <c r="N714" s="155"/>
      <c r="O714" s="155"/>
      <c r="P714" s="155" t="str">
        <f t="shared" si="15"/>
        <v/>
      </c>
      <c r="Q714" s="155" t="str">
        <f t="shared" si="16"/>
        <v/>
      </c>
    </row>
    <row r="715">
      <c r="A715" s="182"/>
      <c r="B715" s="182"/>
      <c r="C715" s="185"/>
      <c r="D715" s="186"/>
      <c r="E715" s="187"/>
      <c r="F715" s="188"/>
      <c r="G715" s="182"/>
      <c r="H715" s="182"/>
      <c r="I715" s="182"/>
      <c r="J715" s="182"/>
      <c r="K715" s="182"/>
      <c r="L715" s="182"/>
      <c r="M715" s="155"/>
      <c r="N715" s="155"/>
      <c r="O715" s="155"/>
      <c r="P715" s="155" t="str">
        <f t="shared" si="15"/>
        <v/>
      </c>
      <c r="Q715" s="155" t="str">
        <f t="shared" si="16"/>
        <v/>
      </c>
    </row>
    <row r="716">
      <c r="A716" s="182"/>
      <c r="B716" s="182"/>
      <c r="C716" s="185"/>
      <c r="D716" s="186"/>
      <c r="E716" s="187"/>
      <c r="F716" s="188"/>
      <c r="G716" s="182"/>
      <c r="H716" s="182"/>
      <c r="I716" s="182"/>
      <c r="J716" s="182"/>
      <c r="K716" s="182"/>
      <c r="L716" s="182"/>
      <c r="M716" s="155"/>
      <c r="N716" s="155"/>
      <c r="O716" s="155"/>
      <c r="P716" s="155" t="str">
        <f t="shared" si="15"/>
        <v/>
      </c>
      <c r="Q716" s="155" t="str">
        <f t="shared" si="16"/>
        <v/>
      </c>
    </row>
    <row r="717">
      <c r="A717" s="182"/>
      <c r="B717" s="182"/>
      <c r="C717" s="185"/>
      <c r="D717" s="186"/>
      <c r="E717" s="187"/>
      <c r="F717" s="188"/>
      <c r="G717" s="182"/>
      <c r="H717" s="182"/>
      <c r="I717" s="182"/>
      <c r="J717" s="182"/>
      <c r="K717" s="182"/>
      <c r="L717" s="182"/>
      <c r="M717" s="155"/>
      <c r="N717" s="155"/>
      <c r="O717" s="155"/>
      <c r="P717" s="155" t="str">
        <f t="shared" si="15"/>
        <v/>
      </c>
      <c r="Q717" s="155" t="str">
        <f t="shared" si="16"/>
        <v/>
      </c>
    </row>
    <row r="718">
      <c r="A718" s="182"/>
      <c r="B718" s="182"/>
      <c r="C718" s="185"/>
      <c r="D718" s="186"/>
      <c r="E718" s="187"/>
      <c r="F718" s="188"/>
      <c r="G718" s="182"/>
      <c r="H718" s="182"/>
      <c r="I718" s="182"/>
      <c r="J718" s="182"/>
      <c r="K718" s="182"/>
      <c r="L718" s="182"/>
      <c r="M718" s="155"/>
      <c r="N718" s="155"/>
      <c r="O718" s="155"/>
      <c r="P718" s="155" t="str">
        <f t="shared" si="15"/>
        <v/>
      </c>
      <c r="Q718" s="155" t="str">
        <f t="shared" si="16"/>
        <v/>
      </c>
    </row>
    <row r="719">
      <c r="A719" s="182"/>
      <c r="B719" s="182"/>
      <c r="C719" s="185"/>
      <c r="D719" s="186"/>
      <c r="E719" s="187"/>
      <c r="F719" s="188"/>
      <c r="G719" s="182"/>
      <c r="H719" s="182"/>
      <c r="I719" s="182"/>
      <c r="J719" s="182"/>
      <c r="K719" s="182"/>
      <c r="L719" s="182"/>
      <c r="M719" s="155"/>
      <c r="N719" s="155"/>
      <c r="O719" s="155"/>
      <c r="P719" s="155" t="str">
        <f t="shared" si="15"/>
        <v/>
      </c>
      <c r="Q719" s="155" t="str">
        <f t="shared" si="16"/>
        <v/>
      </c>
    </row>
    <row r="720">
      <c r="A720" s="182"/>
      <c r="B720" s="182"/>
      <c r="C720" s="185"/>
      <c r="D720" s="186"/>
      <c r="E720" s="187"/>
      <c r="F720" s="188"/>
      <c r="G720" s="182"/>
      <c r="H720" s="182"/>
      <c r="I720" s="182"/>
      <c r="J720" s="182"/>
      <c r="K720" s="182"/>
      <c r="L720" s="182"/>
      <c r="M720" s="155"/>
      <c r="N720" s="155"/>
      <c r="O720" s="155"/>
      <c r="P720" s="155" t="str">
        <f t="shared" si="15"/>
        <v/>
      </c>
      <c r="Q720" s="155" t="str">
        <f t="shared" si="16"/>
        <v/>
      </c>
    </row>
    <row r="721">
      <c r="A721" s="182"/>
      <c r="B721" s="182"/>
      <c r="C721" s="185"/>
      <c r="D721" s="186"/>
      <c r="E721" s="187"/>
      <c r="F721" s="188"/>
      <c r="G721" s="182"/>
      <c r="H721" s="182"/>
      <c r="I721" s="182"/>
      <c r="J721" s="182"/>
      <c r="K721" s="182"/>
      <c r="L721" s="182"/>
      <c r="M721" s="155"/>
      <c r="N721" s="155"/>
      <c r="O721" s="155"/>
      <c r="P721" s="155" t="str">
        <f t="shared" si="15"/>
        <v/>
      </c>
      <c r="Q721" s="155" t="str">
        <f t="shared" si="16"/>
        <v/>
      </c>
    </row>
    <row r="722">
      <c r="A722" s="182"/>
      <c r="B722" s="182"/>
      <c r="C722" s="185"/>
      <c r="D722" s="186"/>
      <c r="E722" s="187"/>
      <c r="F722" s="188"/>
      <c r="G722" s="182"/>
      <c r="H722" s="182"/>
      <c r="I722" s="182"/>
      <c r="J722" s="182"/>
      <c r="K722" s="182"/>
      <c r="L722" s="182"/>
      <c r="M722" s="155"/>
      <c r="N722" s="155"/>
      <c r="O722" s="155"/>
      <c r="P722" s="155" t="str">
        <f t="shared" si="15"/>
        <v/>
      </c>
      <c r="Q722" s="155" t="str">
        <f t="shared" si="16"/>
        <v/>
      </c>
    </row>
    <row r="723">
      <c r="A723" s="182"/>
      <c r="B723" s="182"/>
      <c r="C723" s="185"/>
      <c r="D723" s="186"/>
      <c r="E723" s="187"/>
      <c r="F723" s="188"/>
      <c r="G723" s="182"/>
      <c r="H723" s="182"/>
      <c r="I723" s="182"/>
      <c r="J723" s="182"/>
      <c r="K723" s="182"/>
      <c r="L723" s="182"/>
      <c r="M723" s="155"/>
      <c r="N723" s="155"/>
      <c r="O723" s="155"/>
      <c r="P723" s="155" t="str">
        <f t="shared" si="15"/>
        <v/>
      </c>
      <c r="Q723" s="155" t="str">
        <f t="shared" si="16"/>
        <v/>
      </c>
    </row>
    <row r="724">
      <c r="A724" s="182"/>
      <c r="B724" s="182"/>
      <c r="C724" s="185"/>
      <c r="D724" s="186"/>
      <c r="E724" s="187"/>
      <c r="F724" s="188"/>
      <c r="G724" s="182"/>
      <c r="H724" s="182"/>
      <c r="I724" s="182"/>
      <c r="J724" s="182"/>
      <c r="K724" s="182"/>
      <c r="L724" s="182"/>
      <c r="M724" s="155"/>
      <c r="N724" s="155"/>
      <c r="O724" s="155"/>
      <c r="P724" s="155" t="str">
        <f t="shared" si="15"/>
        <v/>
      </c>
      <c r="Q724" s="155" t="str">
        <f t="shared" si="16"/>
        <v/>
      </c>
    </row>
    <row r="725">
      <c r="A725" s="182"/>
      <c r="B725" s="182"/>
      <c r="C725" s="185"/>
      <c r="D725" s="186"/>
      <c r="E725" s="187"/>
      <c r="F725" s="188"/>
      <c r="G725" s="182"/>
      <c r="H725" s="182"/>
      <c r="I725" s="182"/>
      <c r="J725" s="182"/>
      <c r="K725" s="182"/>
      <c r="L725" s="182"/>
      <c r="M725" s="155"/>
      <c r="N725" s="155"/>
      <c r="O725" s="155"/>
      <c r="P725" s="155" t="str">
        <f t="shared" si="15"/>
        <v/>
      </c>
      <c r="Q725" s="155" t="str">
        <f t="shared" si="16"/>
        <v/>
      </c>
    </row>
    <row r="726">
      <c r="A726" s="182"/>
      <c r="B726" s="182"/>
      <c r="C726" s="185"/>
      <c r="D726" s="186"/>
      <c r="E726" s="187"/>
      <c r="F726" s="188"/>
      <c r="G726" s="182"/>
      <c r="H726" s="182"/>
      <c r="I726" s="182"/>
      <c r="J726" s="182"/>
      <c r="K726" s="182"/>
      <c r="L726" s="182"/>
      <c r="M726" s="155"/>
      <c r="N726" s="155"/>
      <c r="O726" s="155"/>
      <c r="P726" s="155" t="str">
        <f t="shared" si="15"/>
        <v/>
      </c>
      <c r="Q726" s="155" t="str">
        <f t="shared" si="16"/>
        <v/>
      </c>
    </row>
    <row r="727">
      <c r="A727" s="182"/>
      <c r="B727" s="182"/>
      <c r="C727" s="185"/>
      <c r="D727" s="186"/>
      <c r="E727" s="187"/>
      <c r="F727" s="188"/>
      <c r="G727" s="182"/>
      <c r="H727" s="182"/>
      <c r="I727" s="182"/>
      <c r="J727" s="182"/>
      <c r="K727" s="182"/>
      <c r="L727" s="182"/>
      <c r="M727" s="155"/>
      <c r="N727" s="155"/>
      <c r="O727" s="155"/>
      <c r="P727" s="155" t="str">
        <f t="shared" si="15"/>
        <v/>
      </c>
      <c r="Q727" s="155" t="str">
        <f t="shared" si="16"/>
        <v/>
      </c>
    </row>
    <row r="728">
      <c r="A728" s="182"/>
      <c r="B728" s="182"/>
      <c r="C728" s="185"/>
      <c r="D728" s="186"/>
      <c r="E728" s="187"/>
      <c r="F728" s="188"/>
      <c r="G728" s="182"/>
      <c r="H728" s="182"/>
      <c r="I728" s="182"/>
      <c r="J728" s="182"/>
      <c r="K728" s="182"/>
      <c r="L728" s="182"/>
      <c r="M728" s="155"/>
      <c r="N728" s="155"/>
      <c r="O728" s="155"/>
      <c r="P728" s="155" t="str">
        <f t="shared" si="15"/>
        <v/>
      </c>
      <c r="Q728" s="155" t="str">
        <f t="shared" si="16"/>
        <v/>
      </c>
    </row>
    <row r="729">
      <c r="A729" s="182"/>
      <c r="B729" s="182"/>
      <c r="C729" s="185"/>
      <c r="D729" s="186"/>
      <c r="E729" s="187"/>
      <c r="F729" s="188"/>
      <c r="G729" s="182"/>
      <c r="H729" s="182"/>
      <c r="I729" s="182"/>
      <c r="J729" s="182"/>
      <c r="K729" s="182"/>
      <c r="L729" s="182"/>
      <c r="M729" s="155"/>
      <c r="N729" s="155"/>
      <c r="O729" s="155"/>
      <c r="P729" s="155" t="str">
        <f t="shared" si="15"/>
        <v/>
      </c>
      <c r="Q729" s="155" t="str">
        <f t="shared" si="16"/>
        <v/>
      </c>
    </row>
    <row r="730">
      <c r="A730" s="182"/>
      <c r="B730" s="182"/>
      <c r="C730" s="185"/>
      <c r="D730" s="186"/>
      <c r="E730" s="187"/>
      <c r="F730" s="188"/>
      <c r="G730" s="182"/>
      <c r="H730" s="182"/>
      <c r="I730" s="182"/>
      <c r="J730" s="182"/>
      <c r="K730" s="182"/>
      <c r="L730" s="182"/>
      <c r="M730" s="155"/>
      <c r="N730" s="155"/>
      <c r="O730" s="155"/>
      <c r="P730" s="155" t="str">
        <f t="shared" si="15"/>
        <v/>
      </c>
      <c r="Q730" s="155" t="str">
        <f t="shared" si="16"/>
        <v/>
      </c>
    </row>
    <row r="731">
      <c r="A731" s="182"/>
      <c r="B731" s="182"/>
      <c r="C731" s="185"/>
      <c r="D731" s="186"/>
      <c r="E731" s="187"/>
      <c r="F731" s="188"/>
      <c r="G731" s="182"/>
      <c r="H731" s="182"/>
      <c r="I731" s="182"/>
      <c r="J731" s="182"/>
      <c r="K731" s="182"/>
      <c r="L731" s="182"/>
      <c r="M731" s="155"/>
      <c r="N731" s="155"/>
      <c r="O731" s="155"/>
      <c r="P731" s="155" t="str">
        <f t="shared" si="15"/>
        <v/>
      </c>
      <c r="Q731" s="155" t="str">
        <f t="shared" si="16"/>
        <v/>
      </c>
    </row>
    <row r="732">
      <c r="A732" s="182"/>
      <c r="B732" s="182"/>
      <c r="C732" s="185"/>
      <c r="D732" s="186"/>
      <c r="E732" s="187"/>
      <c r="F732" s="188"/>
      <c r="G732" s="182"/>
      <c r="H732" s="182"/>
      <c r="I732" s="182"/>
      <c r="J732" s="182"/>
      <c r="K732" s="182"/>
      <c r="L732" s="182"/>
      <c r="M732" s="155"/>
      <c r="N732" s="155"/>
      <c r="O732" s="155"/>
      <c r="P732" s="155" t="str">
        <f t="shared" si="15"/>
        <v/>
      </c>
      <c r="Q732" s="155" t="str">
        <f t="shared" si="16"/>
        <v/>
      </c>
    </row>
    <row r="733">
      <c r="A733" s="182"/>
      <c r="B733" s="182"/>
      <c r="C733" s="185"/>
      <c r="D733" s="186"/>
      <c r="E733" s="187"/>
      <c r="F733" s="188"/>
      <c r="G733" s="182"/>
      <c r="H733" s="182"/>
      <c r="I733" s="182"/>
      <c r="J733" s="182"/>
      <c r="K733" s="182"/>
      <c r="L733" s="182"/>
      <c r="M733" s="155"/>
      <c r="N733" s="155"/>
      <c r="O733" s="155"/>
      <c r="P733" s="155" t="str">
        <f t="shared" si="15"/>
        <v/>
      </c>
      <c r="Q733" s="155" t="str">
        <f t="shared" si="16"/>
        <v/>
      </c>
    </row>
    <row r="734">
      <c r="A734" s="182"/>
      <c r="B734" s="182"/>
      <c r="C734" s="185"/>
      <c r="D734" s="186"/>
      <c r="E734" s="187"/>
      <c r="F734" s="188"/>
      <c r="G734" s="182"/>
      <c r="H734" s="182"/>
      <c r="I734" s="182"/>
      <c r="J734" s="182"/>
      <c r="K734" s="182"/>
      <c r="L734" s="182"/>
      <c r="M734" s="155"/>
      <c r="N734" s="155"/>
      <c r="O734" s="155"/>
      <c r="P734" s="155" t="str">
        <f t="shared" si="15"/>
        <v/>
      </c>
      <c r="Q734" s="155" t="str">
        <f t="shared" si="16"/>
        <v/>
      </c>
    </row>
    <row r="735">
      <c r="A735" s="182"/>
      <c r="B735" s="182"/>
      <c r="C735" s="185"/>
      <c r="D735" s="186"/>
      <c r="E735" s="187"/>
      <c r="F735" s="188"/>
      <c r="G735" s="182"/>
      <c r="H735" s="182"/>
      <c r="I735" s="182"/>
      <c r="J735" s="182"/>
      <c r="K735" s="182"/>
      <c r="L735" s="182"/>
      <c r="M735" s="155"/>
      <c r="N735" s="155"/>
      <c r="O735" s="155"/>
      <c r="P735" s="155" t="str">
        <f t="shared" si="15"/>
        <v/>
      </c>
      <c r="Q735" s="155" t="str">
        <f t="shared" si="16"/>
        <v/>
      </c>
    </row>
    <row r="736">
      <c r="A736" s="182"/>
      <c r="B736" s="182"/>
      <c r="C736" s="185"/>
      <c r="D736" s="186"/>
      <c r="E736" s="187"/>
      <c r="F736" s="188"/>
      <c r="G736" s="182"/>
      <c r="H736" s="182"/>
      <c r="I736" s="182"/>
      <c r="J736" s="182"/>
      <c r="K736" s="182"/>
      <c r="L736" s="182"/>
      <c r="M736" s="155"/>
      <c r="N736" s="155"/>
      <c r="O736" s="155"/>
      <c r="P736" s="155" t="str">
        <f t="shared" si="15"/>
        <v/>
      </c>
      <c r="Q736" s="155" t="str">
        <f t="shared" si="16"/>
        <v/>
      </c>
    </row>
    <row r="737">
      <c r="A737" s="182"/>
      <c r="B737" s="182"/>
      <c r="C737" s="185"/>
      <c r="D737" s="186"/>
      <c r="E737" s="187"/>
      <c r="F737" s="188"/>
      <c r="G737" s="182"/>
      <c r="H737" s="182"/>
      <c r="I737" s="182"/>
      <c r="J737" s="182"/>
      <c r="K737" s="182"/>
      <c r="L737" s="182"/>
      <c r="M737" s="155"/>
      <c r="N737" s="155"/>
      <c r="O737" s="155"/>
      <c r="P737" s="155" t="str">
        <f t="shared" si="15"/>
        <v/>
      </c>
      <c r="Q737" s="155" t="str">
        <f t="shared" si="16"/>
        <v/>
      </c>
    </row>
    <row r="738">
      <c r="A738" s="182"/>
      <c r="B738" s="182"/>
      <c r="C738" s="185"/>
      <c r="D738" s="186"/>
      <c r="E738" s="187"/>
      <c r="F738" s="188"/>
      <c r="G738" s="182"/>
      <c r="H738" s="182"/>
      <c r="I738" s="182"/>
      <c r="J738" s="182"/>
      <c r="K738" s="182"/>
      <c r="L738" s="182"/>
      <c r="M738" s="155"/>
      <c r="N738" s="155"/>
      <c r="O738" s="155"/>
      <c r="P738" s="155" t="str">
        <f t="shared" si="15"/>
        <v/>
      </c>
      <c r="Q738" s="155" t="str">
        <f t="shared" si="16"/>
        <v/>
      </c>
    </row>
    <row r="739">
      <c r="A739" s="182"/>
      <c r="B739" s="182"/>
      <c r="C739" s="185"/>
      <c r="D739" s="186"/>
      <c r="E739" s="187"/>
      <c r="F739" s="188"/>
      <c r="G739" s="182"/>
      <c r="H739" s="182"/>
      <c r="I739" s="182"/>
      <c r="J739" s="182"/>
      <c r="K739" s="182"/>
      <c r="L739" s="182"/>
      <c r="M739" s="155"/>
      <c r="N739" s="155"/>
      <c r="O739" s="155"/>
      <c r="P739" s="155" t="str">
        <f t="shared" si="15"/>
        <v/>
      </c>
      <c r="Q739" s="155" t="str">
        <f t="shared" si="16"/>
        <v/>
      </c>
    </row>
    <row r="740">
      <c r="A740" s="182"/>
      <c r="B740" s="182"/>
      <c r="C740" s="185"/>
      <c r="D740" s="186"/>
      <c r="E740" s="187"/>
      <c r="F740" s="188"/>
      <c r="G740" s="182"/>
      <c r="H740" s="182"/>
      <c r="I740" s="182"/>
      <c r="J740" s="182"/>
      <c r="K740" s="182"/>
      <c r="L740" s="182"/>
      <c r="M740" s="155"/>
      <c r="N740" s="155"/>
      <c r="O740" s="155"/>
      <c r="P740" s="155" t="str">
        <f t="shared" si="15"/>
        <v/>
      </c>
      <c r="Q740" s="155" t="str">
        <f t="shared" si="16"/>
        <v/>
      </c>
    </row>
    <row r="741">
      <c r="A741" s="182"/>
      <c r="B741" s="182"/>
      <c r="C741" s="185"/>
      <c r="D741" s="186"/>
      <c r="E741" s="187"/>
      <c r="F741" s="188"/>
      <c r="G741" s="182"/>
      <c r="H741" s="182"/>
      <c r="I741" s="182"/>
      <c r="J741" s="182"/>
      <c r="K741" s="182"/>
      <c r="L741" s="182"/>
      <c r="M741" s="155"/>
      <c r="N741" s="155"/>
      <c r="O741" s="155"/>
      <c r="P741" s="155" t="str">
        <f t="shared" si="15"/>
        <v/>
      </c>
      <c r="Q741" s="155" t="str">
        <f t="shared" si="16"/>
        <v/>
      </c>
    </row>
    <row r="742">
      <c r="A742" s="182"/>
      <c r="B742" s="182"/>
      <c r="C742" s="185"/>
      <c r="D742" s="186"/>
      <c r="E742" s="187"/>
      <c r="F742" s="188"/>
      <c r="G742" s="182"/>
      <c r="H742" s="182"/>
      <c r="I742" s="182"/>
      <c r="J742" s="182"/>
      <c r="K742" s="182"/>
      <c r="L742" s="182"/>
      <c r="M742" s="155"/>
      <c r="N742" s="155"/>
      <c r="O742" s="155"/>
      <c r="P742" s="155" t="str">
        <f t="shared" si="15"/>
        <v/>
      </c>
      <c r="Q742" s="155" t="str">
        <f t="shared" si="16"/>
        <v/>
      </c>
    </row>
    <row r="743">
      <c r="A743" s="182"/>
      <c r="B743" s="182"/>
      <c r="C743" s="185"/>
      <c r="D743" s="186"/>
      <c r="E743" s="187"/>
      <c r="F743" s="188"/>
      <c r="G743" s="182"/>
      <c r="H743" s="182"/>
      <c r="I743" s="182"/>
      <c r="J743" s="182"/>
      <c r="K743" s="182"/>
      <c r="L743" s="182"/>
      <c r="M743" s="155"/>
      <c r="N743" s="155"/>
      <c r="O743" s="155"/>
      <c r="P743" s="155" t="str">
        <f t="shared" si="15"/>
        <v/>
      </c>
      <c r="Q743" s="155" t="str">
        <f t="shared" si="16"/>
        <v/>
      </c>
    </row>
    <row r="744">
      <c r="A744" s="182"/>
      <c r="B744" s="182"/>
      <c r="C744" s="185"/>
      <c r="D744" s="186"/>
      <c r="E744" s="187"/>
      <c r="F744" s="188"/>
      <c r="G744" s="182"/>
      <c r="H744" s="182"/>
      <c r="I744" s="182"/>
      <c r="J744" s="182"/>
      <c r="K744" s="182"/>
      <c r="L744" s="182"/>
      <c r="M744" s="155"/>
      <c r="N744" s="155"/>
      <c r="O744" s="155"/>
      <c r="P744" s="155" t="str">
        <f t="shared" si="15"/>
        <v/>
      </c>
      <c r="Q744" s="155" t="str">
        <f t="shared" si="16"/>
        <v/>
      </c>
    </row>
    <row r="745">
      <c r="A745" s="182"/>
      <c r="B745" s="182"/>
      <c r="C745" s="185"/>
      <c r="D745" s="186"/>
      <c r="E745" s="187"/>
      <c r="F745" s="188"/>
      <c r="G745" s="182"/>
      <c r="H745" s="182"/>
      <c r="I745" s="182"/>
      <c r="J745" s="182"/>
      <c r="K745" s="182"/>
      <c r="L745" s="182"/>
      <c r="M745" s="155"/>
      <c r="N745" s="155"/>
      <c r="O745" s="155"/>
      <c r="P745" s="155" t="str">
        <f t="shared" si="15"/>
        <v/>
      </c>
      <c r="Q745" s="155" t="str">
        <f t="shared" si="16"/>
        <v/>
      </c>
    </row>
    <row r="746">
      <c r="A746" s="182"/>
      <c r="B746" s="182"/>
      <c r="C746" s="185"/>
      <c r="D746" s="186"/>
      <c r="E746" s="187"/>
      <c r="F746" s="188"/>
      <c r="G746" s="182"/>
      <c r="H746" s="182"/>
      <c r="I746" s="182"/>
      <c r="J746" s="182"/>
      <c r="K746" s="182"/>
      <c r="L746" s="182"/>
      <c r="M746" s="155"/>
      <c r="N746" s="155"/>
      <c r="O746" s="155"/>
      <c r="P746" s="155" t="str">
        <f t="shared" si="15"/>
        <v/>
      </c>
      <c r="Q746" s="155" t="str">
        <f t="shared" si="16"/>
        <v/>
      </c>
    </row>
    <row r="747">
      <c r="A747" s="182"/>
      <c r="B747" s="182"/>
      <c r="C747" s="185"/>
      <c r="D747" s="186"/>
      <c r="E747" s="187"/>
      <c r="F747" s="188"/>
      <c r="G747" s="182"/>
      <c r="H747" s="182"/>
      <c r="I747" s="182"/>
      <c r="J747" s="182"/>
      <c r="K747" s="182"/>
      <c r="L747" s="182"/>
      <c r="M747" s="155"/>
      <c r="N747" s="155"/>
      <c r="O747" s="155"/>
      <c r="P747" s="155" t="str">
        <f t="shared" si="15"/>
        <v/>
      </c>
      <c r="Q747" s="155" t="str">
        <f t="shared" si="16"/>
        <v/>
      </c>
    </row>
    <row r="748">
      <c r="A748" s="182"/>
      <c r="B748" s="182"/>
      <c r="C748" s="185"/>
      <c r="D748" s="186"/>
      <c r="E748" s="187"/>
      <c r="F748" s="188"/>
      <c r="G748" s="182"/>
      <c r="H748" s="182"/>
      <c r="I748" s="182"/>
      <c r="J748" s="182"/>
      <c r="K748" s="182"/>
      <c r="L748" s="182"/>
      <c r="M748" s="155"/>
      <c r="N748" s="155"/>
      <c r="O748" s="155"/>
      <c r="P748" s="155" t="str">
        <f t="shared" si="15"/>
        <v/>
      </c>
      <c r="Q748" s="155" t="str">
        <f t="shared" si="16"/>
        <v/>
      </c>
    </row>
    <row r="749">
      <c r="A749" s="182"/>
      <c r="B749" s="182"/>
      <c r="C749" s="185"/>
      <c r="D749" s="186"/>
      <c r="E749" s="187"/>
      <c r="F749" s="188"/>
      <c r="G749" s="182"/>
      <c r="H749" s="182"/>
      <c r="I749" s="182"/>
      <c r="J749" s="182"/>
      <c r="K749" s="182"/>
      <c r="L749" s="182"/>
      <c r="M749" s="155"/>
      <c r="N749" s="155"/>
      <c r="O749" s="155"/>
      <c r="P749" s="155" t="str">
        <f t="shared" si="15"/>
        <v/>
      </c>
      <c r="Q749" s="155" t="str">
        <f t="shared" si="16"/>
        <v/>
      </c>
    </row>
    <row r="750">
      <c r="A750" s="182"/>
      <c r="B750" s="182"/>
      <c r="C750" s="185"/>
      <c r="D750" s="186"/>
      <c r="E750" s="187"/>
      <c r="F750" s="188"/>
      <c r="G750" s="182"/>
      <c r="H750" s="182"/>
      <c r="I750" s="182"/>
      <c r="J750" s="182"/>
      <c r="K750" s="182"/>
      <c r="L750" s="182"/>
      <c r="M750" s="155"/>
      <c r="N750" s="155"/>
      <c r="O750" s="155"/>
      <c r="P750" s="155" t="str">
        <f t="shared" si="15"/>
        <v/>
      </c>
      <c r="Q750" s="155" t="str">
        <f t="shared" si="16"/>
        <v/>
      </c>
    </row>
    <row r="751">
      <c r="A751" s="182"/>
      <c r="B751" s="182"/>
      <c r="C751" s="185"/>
      <c r="D751" s="186"/>
      <c r="E751" s="187"/>
      <c r="F751" s="188"/>
      <c r="G751" s="182"/>
      <c r="H751" s="182"/>
      <c r="I751" s="182"/>
      <c r="J751" s="182"/>
      <c r="K751" s="182"/>
      <c r="L751" s="182"/>
      <c r="M751" s="155"/>
      <c r="N751" s="155"/>
      <c r="O751" s="155"/>
      <c r="P751" s="155" t="str">
        <f t="shared" si="15"/>
        <v/>
      </c>
      <c r="Q751" s="155" t="str">
        <f t="shared" si="16"/>
        <v/>
      </c>
    </row>
    <row r="752">
      <c r="A752" s="182"/>
      <c r="B752" s="182"/>
      <c r="C752" s="185"/>
      <c r="D752" s="186"/>
      <c r="E752" s="187"/>
      <c r="F752" s="188"/>
      <c r="G752" s="182"/>
      <c r="H752" s="182"/>
      <c r="I752" s="182"/>
      <c r="J752" s="182"/>
      <c r="K752" s="182"/>
      <c r="L752" s="182"/>
      <c r="M752" s="155"/>
      <c r="N752" s="155"/>
      <c r="O752" s="155"/>
      <c r="P752" s="155" t="str">
        <f t="shared" si="15"/>
        <v/>
      </c>
      <c r="Q752" s="155" t="str">
        <f t="shared" si="16"/>
        <v/>
      </c>
    </row>
    <row r="753">
      <c r="A753" s="182"/>
      <c r="B753" s="182"/>
      <c r="C753" s="185"/>
      <c r="D753" s="186"/>
      <c r="E753" s="187"/>
      <c r="F753" s="188"/>
      <c r="G753" s="182"/>
      <c r="H753" s="182"/>
      <c r="I753" s="182"/>
      <c r="J753" s="182"/>
      <c r="K753" s="182"/>
      <c r="L753" s="182"/>
      <c r="M753" s="155"/>
      <c r="N753" s="155"/>
      <c r="O753" s="155"/>
      <c r="P753" s="155" t="str">
        <f t="shared" si="15"/>
        <v/>
      </c>
      <c r="Q753" s="155" t="str">
        <f t="shared" si="16"/>
        <v/>
      </c>
    </row>
    <row r="754">
      <c r="A754" s="182"/>
      <c r="B754" s="182"/>
      <c r="C754" s="185"/>
      <c r="D754" s="186"/>
      <c r="E754" s="187"/>
      <c r="F754" s="188"/>
      <c r="G754" s="182"/>
      <c r="H754" s="182"/>
      <c r="I754" s="182"/>
      <c r="J754" s="182"/>
      <c r="K754" s="182"/>
      <c r="L754" s="182"/>
      <c r="M754" s="155"/>
      <c r="N754" s="155"/>
      <c r="O754" s="155"/>
      <c r="P754" s="155" t="str">
        <f t="shared" si="15"/>
        <v/>
      </c>
      <c r="Q754" s="155" t="str">
        <f t="shared" si="16"/>
        <v/>
      </c>
    </row>
    <row r="755">
      <c r="A755" s="182"/>
      <c r="B755" s="182"/>
      <c r="C755" s="185"/>
      <c r="D755" s="186"/>
      <c r="E755" s="187"/>
      <c r="F755" s="188"/>
      <c r="G755" s="182"/>
      <c r="H755" s="182"/>
      <c r="I755" s="182"/>
      <c r="J755" s="182"/>
      <c r="K755" s="182"/>
      <c r="L755" s="182"/>
      <c r="M755" s="155"/>
      <c r="N755" s="155"/>
      <c r="O755" s="155"/>
      <c r="P755" s="155" t="str">
        <f t="shared" si="15"/>
        <v/>
      </c>
      <c r="Q755" s="155" t="str">
        <f t="shared" si="16"/>
        <v/>
      </c>
    </row>
    <row r="756">
      <c r="A756" s="182"/>
      <c r="B756" s="182"/>
      <c r="C756" s="185"/>
      <c r="D756" s="186"/>
      <c r="E756" s="187"/>
      <c r="F756" s="188"/>
      <c r="G756" s="182"/>
      <c r="H756" s="182"/>
      <c r="I756" s="182"/>
      <c r="J756" s="182"/>
      <c r="K756" s="182"/>
      <c r="L756" s="182"/>
      <c r="M756" s="155"/>
      <c r="N756" s="155"/>
      <c r="O756" s="155"/>
      <c r="P756" s="155" t="str">
        <f t="shared" si="15"/>
        <v/>
      </c>
      <c r="Q756" s="155" t="str">
        <f t="shared" si="16"/>
        <v/>
      </c>
    </row>
    <row r="757">
      <c r="A757" s="182"/>
      <c r="B757" s="182"/>
      <c r="C757" s="185"/>
      <c r="D757" s="186"/>
      <c r="E757" s="187"/>
      <c r="F757" s="188"/>
      <c r="G757" s="182"/>
      <c r="H757" s="182"/>
      <c r="I757" s="182"/>
      <c r="J757" s="182"/>
      <c r="K757" s="182"/>
      <c r="L757" s="182"/>
      <c r="M757" s="155"/>
      <c r="N757" s="155"/>
      <c r="O757" s="155"/>
      <c r="P757" s="155" t="str">
        <f t="shared" si="15"/>
        <v/>
      </c>
      <c r="Q757" s="155" t="str">
        <f t="shared" si="16"/>
        <v/>
      </c>
    </row>
    <row r="758">
      <c r="A758" s="182"/>
      <c r="B758" s="182"/>
      <c r="C758" s="185"/>
      <c r="D758" s="186"/>
      <c r="E758" s="187"/>
      <c r="F758" s="188"/>
      <c r="G758" s="182"/>
      <c r="H758" s="182"/>
      <c r="I758" s="182"/>
      <c r="J758" s="182"/>
      <c r="K758" s="182"/>
      <c r="L758" s="182"/>
      <c r="M758" s="155"/>
      <c r="N758" s="155"/>
      <c r="O758" s="155"/>
      <c r="P758" s="155" t="str">
        <f t="shared" si="15"/>
        <v/>
      </c>
      <c r="Q758" s="155" t="str">
        <f t="shared" si="16"/>
        <v/>
      </c>
    </row>
    <row r="759">
      <c r="A759" s="182"/>
      <c r="B759" s="182"/>
      <c r="C759" s="185"/>
      <c r="D759" s="186"/>
      <c r="E759" s="187"/>
      <c r="F759" s="188"/>
      <c r="G759" s="182"/>
      <c r="H759" s="182"/>
      <c r="I759" s="182"/>
      <c r="J759" s="182"/>
      <c r="K759" s="182"/>
      <c r="L759" s="182"/>
      <c r="M759" s="155"/>
      <c r="N759" s="155"/>
      <c r="O759" s="155"/>
      <c r="P759" s="155" t="str">
        <f t="shared" si="15"/>
        <v/>
      </c>
      <c r="Q759" s="155" t="str">
        <f t="shared" si="16"/>
        <v/>
      </c>
    </row>
    <row r="760">
      <c r="A760" s="182"/>
      <c r="B760" s="182"/>
      <c r="C760" s="185"/>
      <c r="D760" s="186"/>
      <c r="E760" s="187"/>
      <c r="F760" s="188"/>
      <c r="G760" s="182"/>
      <c r="H760" s="182"/>
      <c r="I760" s="182"/>
      <c r="J760" s="182"/>
      <c r="K760" s="182"/>
      <c r="L760" s="182"/>
      <c r="M760" s="155"/>
      <c r="N760" s="155"/>
      <c r="O760" s="155"/>
      <c r="P760" s="155" t="str">
        <f t="shared" si="15"/>
        <v/>
      </c>
      <c r="Q760" s="155" t="str">
        <f t="shared" si="16"/>
        <v/>
      </c>
    </row>
    <row r="761">
      <c r="A761" s="182"/>
      <c r="B761" s="182"/>
      <c r="C761" s="185"/>
      <c r="D761" s="186"/>
      <c r="E761" s="187"/>
      <c r="F761" s="188"/>
      <c r="G761" s="182"/>
      <c r="H761" s="182"/>
      <c r="I761" s="182"/>
      <c r="J761" s="182"/>
      <c r="K761" s="182"/>
      <c r="L761" s="182"/>
      <c r="M761" s="155"/>
      <c r="N761" s="155"/>
      <c r="O761" s="155"/>
      <c r="P761" s="155" t="str">
        <f t="shared" si="15"/>
        <v/>
      </c>
      <c r="Q761" s="155" t="str">
        <f t="shared" si="16"/>
        <v/>
      </c>
    </row>
    <row r="762">
      <c r="A762" s="182"/>
      <c r="B762" s="182"/>
      <c r="C762" s="185"/>
      <c r="D762" s="186"/>
      <c r="E762" s="187"/>
      <c r="F762" s="188"/>
      <c r="G762" s="182"/>
      <c r="H762" s="182"/>
      <c r="I762" s="182"/>
      <c r="J762" s="182"/>
      <c r="K762" s="182"/>
      <c r="L762" s="182"/>
      <c r="M762" s="155"/>
      <c r="N762" s="155"/>
      <c r="O762" s="155"/>
      <c r="P762" s="155" t="str">
        <f t="shared" si="15"/>
        <v/>
      </c>
      <c r="Q762" s="155" t="str">
        <f t="shared" si="16"/>
        <v/>
      </c>
    </row>
    <row r="763">
      <c r="A763" s="182"/>
      <c r="B763" s="182"/>
      <c r="C763" s="185"/>
      <c r="D763" s="186"/>
      <c r="E763" s="187"/>
      <c r="F763" s="188"/>
      <c r="G763" s="182"/>
      <c r="H763" s="182"/>
      <c r="I763" s="182"/>
      <c r="J763" s="182"/>
      <c r="K763" s="182"/>
      <c r="L763" s="182"/>
      <c r="M763" s="155"/>
      <c r="N763" s="155"/>
      <c r="O763" s="155"/>
      <c r="P763" s="155" t="str">
        <f t="shared" si="15"/>
        <v/>
      </c>
      <c r="Q763" s="155" t="str">
        <f t="shared" si="16"/>
        <v/>
      </c>
    </row>
    <row r="764">
      <c r="A764" s="182"/>
      <c r="B764" s="182"/>
      <c r="C764" s="185"/>
      <c r="D764" s="186"/>
      <c r="E764" s="187"/>
      <c r="F764" s="188"/>
      <c r="G764" s="182"/>
      <c r="H764" s="182"/>
      <c r="I764" s="182"/>
      <c r="J764" s="182"/>
      <c r="K764" s="182"/>
      <c r="L764" s="182"/>
      <c r="M764" s="155"/>
      <c r="N764" s="155"/>
      <c r="O764" s="155"/>
      <c r="P764" s="155" t="str">
        <f t="shared" si="15"/>
        <v/>
      </c>
      <c r="Q764" s="155" t="str">
        <f t="shared" si="16"/>
        <v/>
      </c>
    </row>
    <row r="765">
      <c r="A765" s="182"/>
      <c r="B765" s="182"/>
      <c r="C765" s="185"/>
      <c r="D765" s="186"/>
      <c r="E765" s="187"/>
      <c r="F765" s="188"/>
      <c r="G765" s="182"/>
      <c r="H765" s="182"/>
      <c r="I765" s="182"/>
      <c r="J765" s="182"/>
      <c r="K765" s="182"/>
      <c r="L765" s="182"/>
      <c r="M765" s="155"/>
      <c r="N765" s="155"/>
      <c r="O765" s="155"/>
      <c r="P765" s="155" t="str">
        <f t="shared" si="15"/>
        <v/>
      </c>
      <c r="Q765" s="155" t="str">
        <f t="shared" si="16"/>
        <v/>
      </c>
    </row>
    <row r="766">
      <c r="A766" s="182"/>
      <c r="B766" s="182"/>
      <c r="C766" s="185"/>
      <c r="D766" s="186"/>
      <c r="E766" s="187"/>
      <c r="F766" s="188"/>
      <c r="G766" s="182"/>
      <c r="H766" s="182"/>
      <c r="I766" s="182"/>
      <c r="J766" s="182"/>
      <c r="K766" s="182"/>
      <c r="L766" s="182"/>
      <c r="M766" s="155"/>
      <c r="N766" s="155"/>
      <c r="O766" s="155"/>
      <c r="P766" s="155" t="str">
        <f t="shared" si="15"/>
        <v/>
      </c>
      <c r="Q766" s="155" t="str">
        <f t="shared" si="16"/>
        <v/>
      </c>
    </row>
    <row r="767">
      <c r="A767" s="182"/>
      <c r="B767" s="182"/>
      <c r="C767" s="185"/>
      <c r="D767" s="186"/>
      <c r="E767" s="187"/>
      <c r="F767" s="188"/>
      <c r="G767" s="182"/>
      <c r="H767" s="182"/>
      <c r="I767" s="182"/>
      <c r="J767" s="182"/>
      <c r="K767" s="182"/>
      <c r="L767" s="182"/>
      <c r="M767" s="155"/>
      <c r="N767" s="155"/>
      <c r="O767" s="155"/>
      <c r="P767" s="155" t="str">
        <f t="shared" si="15"/>
        <v/>
      </c>
      <c r="Q767" s="155" t="str">
        <f t="shared" si="16"/>
        <v/>
      </c>
    </row>
    <row r="768">
      <c r="A768" s="182"/>
      <c r="B768" s="182"/>
      <c r="C768" s="185"/>
      <c r="D768" s="186"/>
      <c r="E768" s="187"/>
      <c r="F768" s="188"/>
      <c r="G768" s="182"/>
      <c r="H768" s="182"/>
      <c r="I768" s="182"/>
      <c r="J768" s="182"/>
      <c r="K768" s="182"/>
      <c r="L768" s="182"/>
      <c r="M768" s="155"/>
      <c r="N768" s="155"/>
      <c r="O768" s="155"/>
      <c r="P768" s="155" t="str">
        <f t="shared" si="15"/>
        <v/>
      </c>
      <c r="Q768" s="155" t="str">
        <f t="shared" si="16"/>
        <v/>
      </c>
    </row>
    <row r="769">
      <c r="A769" s="182"/>
      <c r="B769" s="182"/>
      <c r="C769" s="185"/>
      <c r="D769" s="186"/>
      <c r="E769" s="187"/>
      <c r="F769" s="188"/>
      <c r="G769" s="182"/>
      <c r="H769" s="182"/>
      <c r="I769" s="182"/>
      <c r="J769" s="182"/>
      <c r="K769" s="182"/>
      <c r="L769" s="182"/>
      <c r="M769" s="155"/>
      <c r="N769" s="155"/>
      <c r="O769" s="155"/>
      <c r="P769" s="155" t="str">
        <f t="shared" si="15"/>
        <v/>
      </c>
      <c r="Q769" s="155" t="str">
        <f t="shared" si="16"/>
        <v/>
      </c>
    </row>
    <row r="770">
      <c r="A770" s="182"/>
      <c r="B770" s="182"/>
      <c r="C770" s="185"/>
      <c r="D770" s="186"/>
      <c r="E770" s="187"/>
      <c r="F770" s="188"/>
      <c r="G770" s="182"/>
      <c r="H770" s="182"/>
      <c r="I770" s="182"/>
      <c r="J770" s="182"/>
      <c r="K770" s="182"/>
      <c r="L770" s="182"/>
      <c r="M770" s="155"/>
      <c r="N770" s="155"/>
      <c r="O770" s="155"/>
      <c r="P770" s="155" t="str">
        <f t="shared" si="15"/>
        <v/>
      </c>
      <c r="Q770" s="155" t="str">
        <f t="shared" si="16"/>
        <v/>
      </c>
    </row>
    <row r="771">
      <c r="A771" s="182"/>
      <c r="B771" s="182"/>
      <c r="C771" s="185"/>
      <c r="D771" s="186"/>
      <c r="E771" s="187"/>
      <c r="F771" s="188"/>
      <c r="G771" s="182"/>
      <c r="H771" s="182"/>
      <c r="I771" s="182"/>
      <c r="J771" s="182"/>
      <c r="K771" s="182"/>
      <c r="L771" s="182"/>
      <c r="M771" s="155"/>
      <c r="N771" s="155"/>
      <c r="O771" s="155"/>
      <c r="P771" s="155" t="str">
        <f t="shared" si="15"/>
        <v/>
      </c>
      <c r="Q771" s="155" t="str">
        <f t="shared" si="16"/>
        <v/>
      </c>
    </row>
    <row r="772">
      <c r="A772" s="182"/>
      <c r="B772" s="182"/>
      <c r="C772" s="185"/>
      <c r="D772" s="186"/>
      <c r="E772" s="187"/>
      <c r="F772" s="188"/>
      <c r="G772" s="182"/>
      <c r="H772" s="182"/>
      <c r="I772" s="182"/>
      <c r="J772" s="182"/>
      <c r="K772" s="182"/>
      <c r="L772" s="182"/>
      <c r="M772" s="155"/>
      <c r="N772" s="155"/>
      <c r="O772" s="155"/>
      <c r="P772" s="155" t="str">
        <f t="shared" si="15"/>
        <v/>
      </c>
      <c r="Q772" s="155" t="str">
        <f t="shared" si="16"/>
        <v/>
      </c>
    </row>
    <row r="773">
      <c r="A773" s="182"/>
      <c r="B773" s="182"/>
      <c r="C773" s="185"/>
      <c r="D773" s="186"/>
      <c r="E773" s="187"/>
      <c r="F773" s="188"/>
      <c r="G773" s="182"/>
      <c r="H773" s="182"/>
      <c r="I773" s="182"/>
      <c r="J773" s="182"/>
      <c r="K773" s="182"/>
      <c r="L773" s="182"/>
      <c r="M773" s="155"/>
      <c r="N773" s="155"/>
      <c r="O773" s="155"/>
      <c r="P773" s="155" t="str">
        <f t="shared" si="15"/>
        <v/>
      </c>
      <c r="Q773" s="155" t="str">
        <f t="shared" si="16"/>
        <v/>
      </c>
    </row>
    <row r="774">
      <c r="A774" s="182"/>
      <c r="B774" s="182"/>
      <c r="C774" s="185"/>
      <c r="D774" s="186"/>
      <c r="E774" s="187"/>
      <c r="F774" s="188"/>
      <c r="G774" s="182"/>
      <c r="H774" s="182"/>
      <c r="I774" s="182"/>
      <c r="J774" s="182"/>
      <c r="K774" s="182"/>
      <c r="L774" s="182"/>
      <c r="M774" s="155"/>
      <c r="N774" s="155"/>
      <c r="O774" s="155"/>
      <c r="P774" s="155" t="str">
        <f t="shared" si="15"/>
        <v/>
      </c>
      <c r="Q774" s="155" t="str">
        <f t="shared" si="16"/>
        <v/>
      </c>
    </row>
    <row r="775">
      <c r="A775" s="182"/>
      <c r="B775" s="182"/>
      <c r="C775" s="185"/>
      <c r="D775" s="186"/>
      <c r="E775" s="187"/>
      <c r="F775" s="188"/>
      <c r="G775" s="182"/>
      <c r="H775" s="182"/>
      <c r="I775" s="182"/>
      <c r="J775" s="182"/>
      <c r="K775" s="182"/>
      <c r="L775" s="182"/>
      <c r="M775" s="155"/>
      <c r="N775" s="155"/>
      <c r="O775" s="155"/>
      <c r="P775" s="155" t="str">
        <f t="shared" si="15"/>
        <v/>
      </c>
      <c r="Q775" s="155" t="str">
        <f t="shared" si="16"/>
        <v/>
      </c>
    </row>
    <row r="776">
      <c r="A776" s="182"/>
      <c r="B776" s="182"/>
      <c r="C776" s="185"/>
      <c r="D776" s="186"/>
      <c r="E776" s="187"/>
      <c r="F776" s="188"/>
      <c r="G776" s="182"/>
      <c r="H776" s="182"/>
      <c r="I776" s="182"/>
      <c r="J776" s="182"/>
      <c r="K776" s="182"/>
      <c r="L776" s="182"/>
      <c r="M776" s="155"/>
      <c r="N776" s="155"/>
      <c r="O776" s="155"/>
      <c r="P776" s="155" t="str">
        <f t="shared" si="15"/>
        <v/>
      </c>
      <c r="Q776" s="155" t="str">
        <f t="shared" si="16"/>
        <v/>
      </c>
    </row>
    <row r="777">
      <c r="A777" s="182"/>
      <c r="B777" s="182"/>
      <c r="C777" s="185"/>
      <c r="D777" s="186"/>
      <c r="E777" s="187"/>
      <c r="F777" s="188"/>
      <c r="G777" s="182"/>
      <c r="H777" s="182"/>
      <c r="I777" s="182"/>
      <c r="J777" s="182"/>
      <c r="K777" s="182"/>
      <c r="L777" s="182"/>
      <c r="M777" s="155"/>
      <c r="N777" s="155"/>
      <c r="O777" s="155"/>
      <c r="P777" s="155" t="str">
        <f t="shared" si="15"/>
        <v/>
      </c>
      <c r="Q777" s="155" t="str">
        <f t="shared" si="16"/>
        <v/>
      </c>
    </row>
    <row r="778">
      <c r="A778" s="182"/>
      <c r="B778" s="182"/>
      <c r="C778" s="185"/>
      <c r="D778" s="186"/>
      <c r="E778" s="187"/>
      <c r="F778" s="188"/>
      <c r="G778" s="182"/>
      <c r="H778" s="182"/>
      <c r="I778" s="182"/>
      <c r="J778" s="182"/>
      <c r="K778" s="182"/>
      <c r="L778" s="182"/>
      <c r="M778" s="155"/>
      <c r="N778" s="155"/>
      <c r="O778" s="155"/>
      <c r="P778" s="155" t="str">
        <f t="shared" si="15"/>
        <v/>
      </c>
      <c r="Q778" s="155" t="str">
        <f t="shared" si="16"/>
        <v/>
      </c>
    </row>
    <row r="779">
      <c r="A779" s="182"/>
      <c r="B779" s="182"/>
      <c r="C779" s="185"/>
      <c r="D779" s="186"/>
      <c r="E779" s="187"/>
      <c r="F779" s="188"/>
      <c r="G779" s="182"/>
      <c r="H779" s="182"/>
      <c r="I779" s="182"/>
      <c r="J779" s="182"/>
      <c r="K779" s="182"/>
      <c r="L779" s="182"/>
      <c r="M779" s="155"/>
      <c r="N779" s="155"/>
      <c r="O779" s="155"/>
      <c r="P779" s="155" t="str">
        <f t="shared" si="15"/>
        <v/>
      </c>
      <c r="Q779" s="155" t="str">
        <f t="shared" si="16"/>
        <v/>
      </c>
    </row>
    <row r="780">
      <c r="A780" s="182"/>
      <c r="B780" s="182"/>
      <c r="C780" s="185"/>
      <c r="D780" s="186"/>
      <c r="E780" s="187"/>
      <c r="F780" s="188"/>
      <c r="G780" s="182"/>
      <c r="H780" s="182"/>
      <c r="I780" s="182"/>
      <c r="J780" s="182"/>
      <c r="K780" s="182"/>
      <c r="L780" s="182"/>
      <c r="M780" s="155"/>
      <c r="N780" s="155"/>
      <c r="O780" s="155"/>
      <c r="P780" s="155" t="str">
        <f t="shared" si="15"/>
        <v/>
      </c>
      <c r="Q780" s="155" t="str">
        <f t="shared" si="16"/>
        <v/>
      </c>
    </row>
    <row r="781">
      <c r="A781" s="182"/>
      <c r="B781" s="182"/>
      <c r="C781" s="185"/>
      <c r="D781" s="186"/>
      <c r="E781" s="187"/>
      <c r="F781" s="188"/>
      <c r="G781" s="182"/>
      <c r="H781" s="182"/>
      <c r="I781" s="182"/>
      <c r="J781" s="182"/>
      <c r="K781" s="182"/>
      <c r="L781" s="182"/>
      <c r="M781" s="155"/>
      <c r="N781" s="155"/>
      <c r="O781" s="155"/>
      <c r="P781" s="155" t="str">
        <f t="shared" si="15"/>
        <v/>
      </c>
      <c r="Q781" s="155" t="str">
        <f t="shared" si="16"/>
        <v/>
      </c>
    </row>
    <row r="782">
      <c r="A782" s="182"/>
      <c r="B782" s="182"/>
      <c r="C782" s="185"/>
      <c r="D782" s="186"/>
      <c r="E782" s="187"/>
      <c r="F782" s="188"/>
      <c r="G782" s="182"/>
      <c r="H782" s="182"/>
      <c r="I782" s="182"/>
      <c r="J782" s="182"/>
      <c r="K782" s="182"/>
      <c r="L782" s="182"/>
      <c r="M782" s="155"/>
      <c r="N782" s="155"/>
      <c r="O782" s="155"/>
      <c r="P782" s="155" t="str">
        <f t="shared" si="15"/>
        <v/>
      </c>
      <c r="Q782" s="155" t="str">
        <f t="shared" si="16"/>
        <v/>
      </c>
    </row>
    <row r="783">
      <c r="A783" s="182"/>
      <c r="B783" s="182"/>
      <c r="C783" s="185"/>
      <c r="D783" s="186"/>
      <c r="E783" s="187"/>
      <c r="F783" s="188"/>
      <c r="G783" s="182"/>
      <c r="H783" s="182"/>
      <c r="I783" s="182"/>
      <c r="J783" s="182"/>
      <c r="K783" s="182"/>
      <c r="L783" s="182"/>
      <c r="M783" s="155"/>
      <c r="N783" s="155"/>
      <c r="O783" s="155"/>
      <c r="P783" s="155" t="str">
        <f t="shared" si="15"/>
        <v/>
      </c>
      <c r="Q783" s="155" t="str">
        <f t="shared" si="16"/>
        <v/>
      </c>
    </row>
    <row r="784">
      <c r="A784" s="182"/>
      <c r="B784" s="182"/>
      <c r="C784" s="185"/>
      <c r="D784" s="186"/>
      <c r="E784" s="187"/>
      <c r="F784" s="188"/>
      <c r="G784" s="182"/>
      <c r="H784" s="182"/>
      <c r="I784" s="182"/>
      <c r="J784" s="182"/>
      <c r="K784" s="182"/>
      <c r="L784" s="182"/>
      <c r="M784" s="155"/>
      <c r="N784" s="155"/>
      <c r="O784" s="155"/>
      <c r="P784" s="155" t="str">
        <f t="shared" si="15"/>
        <v/>
      </c>
      <c r="Q784" s="155" t="str">
        <f t="shared" si="16"/>
        <v/>
      </c>
    </row>
    <row r="785">
      <c r="A785" s="182"/>
      <c r="B785" s="182"/>
      <c r="C785" s="185"/>
      <c r="D785" s="186"/>
      <c r="E785" s="187"/>
      <c r="F785" s="188"/>
      <c r="G785" s="182"/>
      <c r="H785" s="182"/>
      <c r="I785" s="182"/>
      <c r="J785" s="182"/>
      <c r="K785" s="182"/>
      <c r="L785" s="182"/>
      <c r="M785" s="155"/>
      <c r="N785" s="155"/>
      <c r="O785" s="155"/>
      <c r="P785" s="155" t="str">
        <f t="shared" si="15"/>
        <v/>
      </c>
      <c r="Q785" s="155" t="str">
        <f t="shared" si="16"/>
        <v/>
      </c>
    </row>
    <row r="786">
      <c r="A786" s="182"/>
      <c r="B786" s="182"/>
      <c r="C786" s="185"/>
      <c r="D786" s="186"/>
      <c r="E786" s="187"/>
      <c r="F786" s="188"/>
      <c r="G786" s="182"/>
      <c r="H786" s="182"/>
      <c r="I786" s="182"/>
      <c r="J786" s="182"/>
      <c r="K786" s="182"/>
      <c r="L786" s="182"/>
      <c r="M786" s="155"/>
      <c r="N786" s="155"/>
      <c r="O786" s="155"/>
      <c r="P786" s="155" t="str">
        <f t="shared" si="15"/>
        <v/>
      </c>
      <c r="Q786" s="155" t="str">
        <f t="shared" si="16"/>
        <v/>
      </c>
    </row>
    <row r="787">
      <c r="A787" s="182"/>
      <c r="B787" s="182"/>
      <c r="C787" s="185"/>
      <c r="D787" s="186"/>
      <c r="E787" s="187"/>
      <c r="F787" s="188"/>
      <c r="G787" s="182"/>
      <c r="H787" s="182"/>
      <c r="I787" s="182"/>
      <c r="J787" s="182"/>
      <c r="K787" s="182"/>
      <c r="L787" s="182"/>
      <c r="M787" s="155"/>
      <c r="N787" s="155"/>
      <c r="O787" s="155"/>
      <c r="P787" s="155" t="str">
        <f t="shared" si="15"/>
        <v/>
      </c>
      <c r="Q787" s="155" t="str">
        <f t="shared" si="16"/>
        <v/>
      </c>
    </row>
    <row r="788">
      <c r="A788" s="182"/>
      <c r="B788" s="182"/>
      <c r="C788" s="185"/>
      <c r="D788" s="186"/>
      <c r="E788" s="187"/>
      <c r="F788" s="188"/>
      <c r="G788" s="182"/>
      <c r="H788" s="182"/>
      <c r="I788" s="182"/>
      <c r="J788" s="182"/>
      <c r="K788" s="182"/>
      <c r="L788" s="182"/>
      <c r="M788" s="155"/>
      <c r="N788" s="155"/>
      <c r="O788" s="155"/>
      <c r="P788" s="155" t="str">
        <f t="shared" si="15"/>
        <v/>
      </c>
      <c r="Q788" s="155" t="str">
        <f t="shared" si="16"/>
        <v/>
      </c>
    </row>
    <row r="789">
      <c r="A789" s="182"/>
      <c r="B789" s="182"/>
      <c r="C789" s="185"/>
      <c r="D789" s="186"/>
      <c r="E789" s="187"/>
      <c r="F789" s="188"/>
      <c r="G789" s="182"/>
      <c r="H789" s="182"/>
      <c r="I789" s="182"/>
      <c r="J789" s="182"/>
      <c r="K789" s="182"/>
      <c r="L789" s="182"/>
      <c r="M789" s="155"/>
      <c r="N789" s="155"/>
      <c r="O789" s="155"/>
      <c r="P789" s="155" t="str">
        <f t="shared" si="15"/>
        <v/>
      </c>
      <c r="Q789" s="155" t="str">
        <f t="shared" si="16"/>
        <v/>
      </c>
    </row>
    <row r="790">
      <c r="A790" s="182"/>
      <c r="B790" s="182"/>
      <c r="C790" s="185"/>
      <c r="D790" s="186"/>
      <c r="E790" s="187"/>
      <c r="F790" s="188"/>
      <c r="G790" s="182"/>
      <c r="H790" s="182"/>
      <c r="I790" s="182"/>
      <c r="J790" s="182"/>
      <c r="K790" s="182"/>
      <c r="L790" s="182"/>
      <c r="M790" s="155"/>
      <c r="N790" s="155"/>
      <c r="O790" s="155"/>
      <c r="P790" s="155" t="str">
        <f t="shared" si="15"/>
        <v/>
      </c>
      <c r="Q790" s="155" t="str">
        <f t="shared" si="16"/>
        <v/>
      </c>
    </row>
    <row r="791">
      <c r="A791" s="182"/>
      <c r="B791" s="182"/>
      <c r="C791" s="185"/>
      <c r="D791" s="186"/>
      <c r="E791" s="187"/>
      <c r="F791" s="188"/>
      <c r="G791" s="182"/>
      <c r="H791" s="182"/>
      <c r="I791" s="182"/>
      <c r="J791" s="182"/>
      <c r="K791" s="182"/>
      <c r="L791" s="182"/>
      <c r="M791" s="155"/>
      <c r="N791" s="155"/>
      <c r="O791" s="155"/>
      <c r="P791" s="155" t="str">
        <f t="shared" si="15"/>
        <v/>
      </c>
      <c r="Q791" s="155" t="str">
        <f t="shared" si="16"/>
        <v/>
      </c>
    </row>
    <row r="792">
      <c r="A792" s="182"/>
      <c r="B792" s="182"/>
      <c r="C792" s="185"/>
      <c r="D792" s="186"/>
      <c r="E792" s="187"/>
      <c r="F792" s="188"/>
      <c r="G792" s="182"/>
      <c r="H792" s="182"/>
      <c r="I792" s="182"/>
      <c r="J792" s="182"/>
      <c r="K792" s="182"/>
      <c r="L792" s="182"/>
      <c r="M792" s="155"/>
      <c r="N792" s="155"/>
      <c r="O792" s="155"/>
      <c r="P792" s="155" t="str">
        <f t="shared" si="15"/>
        <v/>
      </c>
      <c r="Q792" s="155" t="str">
        <f t="shared" si="16"/>
        <v/>
      </c>
    </row>
    <row r="793">
      <c r="A793" s="182"/>
      <c r="B793" s="182"/>
      <c r="C793" s="185"/>
      <c r="D793" s="186"/>
      <c r="E793" s="187"/>
      <c r="F793" s="188"/>
      <c r="G793" s="182"/>
      <c r="H793" s="182"/>
      <c r="I793" s="182"/>
      <c r="J793" s="182"/>
      <c r="K793" s="182"/>
      <c r="L793" s="182"/>
      <c r="M793" s="155"/>
      <c r="N793" s="155"/>
      <c r="O793" s="155"/>
      <c r="P793" s="155" t="str">
        <f t="shared" si="15"/>
        <v/>
      </c>
      <c r="Q793" s="155" t="str">
        <f t="shared" si="16"/>
        <v/>
      </c>
    </row>
    <row r="794">
      <c r="A794" s="182"/>
      <c r="B794" s="182"/>
      <c r="C794" s="185"/>
      <c r="D794" s="186"/>
      <c r="E794" s="187"/>
      <c r="F794" s="188"/>
      <c r="G794" s="182"/>
      <c r="H794" s="182"/>
      <c r="I794" s="182"/>
      <c r="J794" s="182"/>
      <c r="K794" s="182"/>
      <c r="L794" s="182"/>
      <c r="M794" s="155"/>
      <c r="N794" s="155"/>
      <c r="O794" s="155"/>
      <c r="P794" s="155" t="str">
        <f t="shared" si="15"/>
        <v/>
      </c>
      <c r="Q794" s="155" t="str">
        <f t="shared" si="16"/>
        <v/>
      </c>
    </row>
    <row r="795">
      <c r="A795" s="182"/>
      <c r="B795" s="182"/>
      <c r="C795" s="185"/>
      <c r="D795" s="186"/>
      <c r="E795" s="187"/>
      <c r="F795" s="188"/>
      <c r="G795" s="182"/>
      <c r="H795" s="182"/>
      <c r="I795" s="182"/>
      <c r="J795" s="182"/>
      <c r="K795" s="182"/>
      <c r="L795" s="182"/>
      <c r="M795" s="155"/>
      <c r="N795" s="155"/>
      <c r="O795" s="155"/>
      <c r="P795" s="155" t="str">
        <f t="shared" si="15"/>
        <v/>
      </c>
      <c r="Q795" s="155" t="str">
        <f t="shared" si="16"/>
        <v/>
      </c>
    </row>
    <row r="796">
      <c r="A796" s="182"/>
      <c r="B796" s="182"/>
      <c r="C796" s="185"/>
      <c r="D796" s="186"/>
      <c r="E796" s="187"/>
      <c r="F796" s="188"/>
      <c r="G796" s="182"/>
      <c r="H796" s="182"/>
      <c r="I796" s="182"/>
      <c r="J796" s="182"/>
      <c r="K796" s="182"/>
      <c r="L796" s="182"/>
      <c r="M796" s="155"/>
      <c r="N796" s="155"/>
      <c r="O796" s="155"/>
      <c r="P796" s="155" t="str">
        <f t="shared" si="15"/>
        <v/>
      </c>
      <c r="Q796" s="155" t="str">
        <f t="shared" si="16"/>
        <v/>
      </c>
    </row>
    <row r="797">
      <c r="A797" s="182"/>
      <c r="B797" s="182"/>
      <c r="C797" s="185"/>
      <c r="D797" s="186"/>
      <c r="E797" s="187"/>
      <c r="F797" s="188"/>
      <c r="G797" s="182"/>
      <c r="H797" s="182"/>
      <c r="I797" s="182"/>
      <c r="J797" s="182"/>
      <c r="K797" s="182"/>
      <c r="L797" s="182"/>
      <c r="M797" s="155"/>
      <c r="N797" s="155"/>
      <c r="O797" s="155"/>
      <c r="P797" s="155" t="str">
        <f t="shared" si="15"/>
        <v/>
      </c>
      <c r="Q797" s="155" t="str">
        <f t="shared" si="16"/>
        <v/>
      </c>
    </row>
    <row r="798">
      <c r="A798" s="182"/>
      <c r="B798" s="182"/>
      <c r="C798" s="185"/>
      <c r="D798" s="186"/>
      <c r="E798" s="187"/>
      <c r="F798" s="188"/>
      <c r="G798" s="182"/>
      <c r="H798" s="182"/>
      <c r="I798" s="182"/>
      <c r="J798" s="182"/>
      <c r="K798" s="182"/>
      <c r="L798" s="182"/>
      <c r="M798" s="155"/>
      <c r="N798" s="155"/>
      <c r="O798" s="155"/>
      <c r="P798" s="155" t="str">
        <f t="shared" si="15"/>
        <v/>
      </c>
      <c r="Q798" s="155" t="str">
        <f t="shared" si="16"/>
        <v/>
      </c>
    </row>
    <row r="799">
      <c r="A799" s="182"/>
      <c r="B799" s="182"/>
      <c r="C799" s="185"/>
      <c r="D799" s="186"/>
      <c r="E799" s="187"/>
      <c r="F799" s="188"/>
      <c r="G799" s="182"/>
      <c r="H799" s="182"/>
      <c r="I799" s="182"/>
      <c r="J799" s="182"/>
      <c r="K799" s="182"/>
      <c r="L799" s="182"/>
      <c r="M799" s="155"/>
      <c r="N799" s="155"/>
      <c r="O799" s="155"/>
      <c r="P799" s="155" t="str">
        <f t="shared" si="15"/>
        <v/>
      </c>
      <c r="Q799" s="155" t="str">
        <f t="shared" si="16"/>
        <v/>
      </c>
    </row>
    <row r="800">
      <c r="A800" s="182"/>
      <c r="B800" s="182"/>
      <c r="C800" s="185"/>
      <c r="D800" s="186"/>
      <c r="E800" s="187"/>
      <c r="F800" s="188"/>
      <c r="G800" s="182"/>
      <c r="H800" s="182"/>
      <c r="I800" s="182"/>
      <c r="J800" s="182"/>
      <c r="K800" s="182"/>
      <c r="L800" s="182"/>
      <c r="M800" s="155"/>
      <c r="N800" s="155"/>
      <c r="O800" s="155"/>
      <c r="P800" s="155" t="str">
        <f t="shared" si="15"/>
        <v/>
      </c>
      <c r="Q800" s="155" t="str">
        <f t="shared" si="16"/>
        <v/>
      </c>
    </row>
    <row r="801">
      <c r="A801" s="182"/>
      <c r="B801" s="182"/>
      <c r="C801" s="185"/>
      <c r="D801" s="186"/>
      <c r="E801" s="187"/>
      <c r="F801" s="188"/>
      <c r="G801" s="182"/>
      <c r="H801" s="182"/>
      <c r="I801" s="182"/>
      <c r="J801" s="182"/>
      <c r="K801" s="182"/>
      <c r="L801" s="182"/>
      <c r="M801" s="155"/>
      <c r="N801" s="155"/>
      <c r="O801" s="155"/>
      <c r="P801" s="155" t="str">
        <f t="shared" si="15"/>
        <v/>
      </c>
      <c r="Q801" s="155" t="str">
        <f t="shared" si="16"/>
        <v/>
      </c>
    </row>
    <row r="802">
      <c r="A802" s="182"/>
      <c r="B802" s="182"/>
      <c r="C802" s="185"/>
      <c r="D802" s="186"/>
      <c r="E802" s="187"/>
      <c r="F802" s="188"/>
      <c r="G802" s="182"/>
      <c r="H802" s="182"/>
      <c r="I802" s="182"/>
      <c r="J802" s="182"/>
      <c r="K802" s="182"/>
      <c r="L802" s="182"/>
      <c r="M802" s="155"/>
      <c r="N802" s="155"/>
      <c r="O802" s="155"/>
      <c r="P802" s="155" t="str">
        <f t="shared" si="15"/>
        <v/>
      </c>
      <c r="Q802" s="155" t="str">
        <f t="shared" si="16"/>
        <v/>
      </c>
    </row>
    <row r="803">
      <c r="A803" s="182"/>
      <c r="B803" s="182"/>
      <c r="C803" s="185"/>
      <c r="D803" s="186"/>
      <c r="E803" s="187"/>
      <c r="F803" s="188"/>
      <c r="G803" s="182"/>
      <c r="H803" s="182"/>
      <c r="I803" s="182"/>
      <c r="J803" s="182"/>
      <c r="K803" s="182"/>
      <c r="L803" s="182"/>
      <c r="M803" s="155"/>
      <c r="N803" s="155"/>
      <c r="O803" s="155"/>
      <c r="P803" s="155" t="str">
        <f t="shared" si="15"/>
        <v/>
      </c>
      <c r="Q803" s="155" t="str">
        <f t="shared" si="16"/>
        <v/>
      </c>
    </row>
    <row r="804">
      <c r="A804" s="182"/>
      <c r="B804" s="182"/>
      <c r="C804" s="185"/>
      <c r="D804" s="186"/>
      <c r="E804" s="187"/>
      <c r="F804" s="188"/>
      <c r="G804" s="182"/>
      <c r="H804" s="182"/>
      <c r="I804" s="182"/>
      <c r="J804" s="182"/>
      <c r="K804" s="182"/>
      <c r="L804" s="182"/>
      <c r="M804" s="155"/>
      <c r="N804" s="155"/>
      <c r="O804" s="155"/>
      <c r="P804" s="155" t="str">
        <f t="shared" si="15"/>
        <v/>
      </c>
      <c r="Q804" s="155" t="str">
        <f t="shared" si="16"/>
        <v/>
      </c>
    </row>
    <row r="805">
      <c r="A805" s="182"/>
      <c r="B805" s="182"/>
      <c r="C805" s="185"/>
      <c r="D805" s="186"/>
      <c r="E805" s="187"/>
      <c r="F805" s="188"/>
      <c r="G805" s="182"/>
      <c r="H805" s="182"/>
      <c r="I805" s="182"/>
      <c r="J805" s="182"/>
      <c r="K805" s="182"/>
      <c r="L805" s="182"/>
      <c r="M805" s="155"/>
      <c r="N805" s="155"/>
      <c r="O805" s="155"/>
      <c r="P805" s="155" t="str">
        <f t="shared" si="15"/>
        <v/>
      </c>
      <c r="Q805" s="155" t="str">
        <f t="shared" si="16"/>
        <v/>
      </c>
    </row>
    <row r="806">
      <c r="A806" s="182"/>
      <c r="B806" s="182"/>
      <c r="C806" s="185"/>
      <c r="D806" s="186"/>
      <c r="E806" s="187"/>
      <c r="F806" s="188"/>
      <c r="G806" s="182"/>
      <c r="H806" s="182"/>
      <c r="I806" s="182"/>
      <c r="J806" s="182"/>
      <c r="K806" s="182"/>
      <c r="L806" s="182"/>
      <c r="M806" s="155"/>
      <c r="N806" s="155"/>
      <c r="O806" s="155"/>
      <c r="P806" s="155" t="str">
        <f t="shared" si="15"/>
        <v/>
      </c>
      <c r="Q806" s="155" t="str">
        <f t="shared" si="16"/>
        <v/>
      </c>
    </row>
    <row r="807">
      <c r="A807" s="182"/>
      <c r="B807" s="182"/>
      <c r="C807" s="185"/>
      <c r="D807" s="186"/>
      <c r="E807" s="187"/>
      <c r="F807" s="188"/>
      <c r="G807" s="182"/>
      <c r="H807" s="182"/>
      <c r="I807" s="182"/>
      <c r="J807" s="182"/>
      <c r="K807" s="182"/>
      <c r="L807" s="182"/>
      <c r="M807" s="155"/>
      <c r="N807" s="155"/>
      <c r="O807" s="155"/>
      <c r="P807" s="155" t="str">
        <f t="shared" si="15"/>
        <v/>
      </c>
      <c r="Q807" s="155" t="str">
        <f t="shared" si="16"/>
        <v/>
      </c>
    </row>
    <row r="808">
      <c r="A808" s="182"/>
      <c r="B808" s="182"/>
      <c r="C808" s="185"/>
      <c r="D808" s="186"/>
      <c r="E808" s="187"/>
      <c r="F808" s="188"/>
      <c r="G808" s="182"/>
      <c r="H808" s="182"/>
      <c r="I808" s="182"/>
      <c r="J808" s="182"/>
      <c r="K808" s="182"/>
      <c r="L808" s="182"/>
      <c r="M808" s="155"/>
      <c r="N808" s="155"/>
      <c r="O808" s="155"/>
      <c r="P808" s="155" t="str">
        <f t="shared" si="15"/>
        <v/>
      </c>
      <c r="Q808" s="155" t="str">
        <f t="shared" si="16"/>
        <v/>
      </c>
    </row>
    <row r="809">
      <c r="A809" s="182"/>
      <c r="B809" s="182"/>
      <c r="C809" s="185"/>
      <c r="D809" s="186"/>
      <c r="E809" s="187"/>
      <c r="F809" s="188"/>
      <c r="G809" s="182"/>
      <c r="H809" s="182"/>
      <c r="I809" s="182"/>
      <c r="J809" s="182"/>
      <c r="K809" s="182"/>
      <c r="L809" s="182"/>
      <c r="M809" s="155"/>
      <c r="N809" s="155"/>
      <c r="O809" s="155"/>
      <c r="P809" s="155" t="str">
        <f t="shared" si="15"/>
        <v/>
      </c>
      <c r="Q809" s="155" t="str">
        <f t="shared" si="16"/>
        <v/>
      </c>
    </row>
    <row r="810">
      <c r="A810" s="182"/>
      <c r="B810" s="182"/>
      <c r="C810" s="185"/>
      <c r="D810" s="186"/>
      <c r="E810" s="187"/>
      <c r="F810" s="188"/>
      <c r="G810" s="182"/>
      <c r="H810" s="182"/>
      <c r="I810" s="182"/>
      <c r="J810" s="182"/>
      <c r="K810" s="182"/>
      <c r="L810" s="182"/>
      <c r="M810" s="155"/>
      <c r="N810" s="155"/>
      <c r="O810" s="155"/>
      <c r="P810" s="155" t="str">
        <f t="shared" si="15"/>
        <v/>
      </c>
      <c r="Q810" s="155" t="str">
        <f t="shared" si="16"/>
        <v/>
      </c>
    </row>
    <row r="811">
      <c r="A811" s="182"/>
      <c r="B811" s="182"/>
      <c r="C811" s="185"/>
      <c r="D811" s="186"/>
      <c r="E811" s="187"/>
      <c r="F811" s="188"/>
      <c r="G811" s="182"/>
      <c r="H811" s="182"/>
      <c r="I811" s="182"/>
      <c r="J811" s="182"/>
      <c r="K811" s="182"/>
      <c r="L811" s="182"/>
      <c r="M811" s="155"/>
      <c r="N811" s="155"/>
      <c r="O811" s="155"/>
      <c r="P811" s="155" t="str">
        <f t="shared" si="15"/>
        <v/>
      </c>
      <c r="Q811" s="155" t="str">
        <f t="shared" si="16"/>
        <v/>
      </c>
    </row>
    <row r="812">
      <c r="A812" s="182"/>
      <c r="B812" s="182"/>
      <c r="C812" s="185"/>
      <c r="D812" s="186"/>
      <c r="E812" s="187"/>
      <c r="F812" s="188"/>
      <c r="G812" s="182"/>
      <c r="H812" s="182"/>
      <c r="I812" s="182"/>
      <c r="J812" s="182"/>
      <c r="K812" s="182"/>
      <c r="L812" s="182"/>
      <c r="M812" s="155"/>
      <c r="N812" s="155"/>
      <c r="O812" s="155"/>
      <c r="P812" s="155" t="str">
        <f t="shared" si="15"/>
        <v/>
      </c>
      <c r="Q812" s="155" t="str">
        <f t="shared" si="16"/>
        <v/>
      </c>
    </row>
    <row r="813">
      <c r="A813" s="182"/>
      <c r="B813" s="182"/>
      <c r="C813" s="185"/>
      <c r="D813" s="186"/>
      <c r="E813" s="187"/>
      <c r="F813" s="188"/>
      <c r="G813" s="182"/>
      <c r="H813" s="182"/>
      <c r="I813" s="182"/>
      <c r="J813" s="182"/>
      <c r="K813" s="182"/>
      <c r="L813" s="182"/>
      <c r="M813" s="155"/>
      <c r="N813" s="155"/>
      <c r="O813" s="155"/>
      <c r="P813" s="155" t="str">
        <f t="shared" si="15"/>
        <v/>
      </c>
      <c r="Q813" s="155" t="str">
        <f t="shared" si="16"/>
        <v/>
      </c>
    </row>
    <row r="814">
      <c r="A814" s="182"/>
      <c r="B814" s="182"/>
      <c r="C814" s="185"/>
      <c r="D814" s="186"/>
      <c r="E814" s="187"/>
      <c r="F814" s="188"/>
      <c r="G814" s="182"/>
      <c r="H814" s="182"/>
      <c r="I814" s="182"/>
      <c r="J814" s="182"/>
      <c r="K814" s="182"/>
      <c r="L814" s="182"/>
      <c r="M814" s="155"/>
      <c r="N814" s="155"/>
      <c r="O814" s="155"/>
      <c r="P814" s="155" t="str">
        <f t="shared" si="15"/>
        <v/>
      </c>
      <c r="Q814" s="155" t="str">
        <f t="shared" si="16"/>
        <v/>
      </c>
    </row>
    <row r="815">
      <c r="A815" s="182"/>
      <c r="B815" s="182"/>
      <c r="C815" s="185"/>
      <c r="D815" s="186"/>
      <c r="E815" s="187"/>
      <c r="F815" s="188"/>
      <c r="G815" s="182"/>
      <c r="H815" s="182"/>
      <c r="I815" s="182"/>
      <c r="J815" s="182"/>
      <c r="K815" s="182"/>
      <c r="L815" s="182"/>
      <c r="M815" s="155"/>
      <c r="N815" s="155"/>
      <c r="O815" s="155"/>
      <c r="P815" s="155" t="str">
        <f t="shared" si="15"/>
        <v/>
      </c>
      <c r="Q815" s="155" t="str">
        <f t="shared" si="16"/>
        <v/>
      </c>
    </row>
    <row r="816">
      <c r="A816" s="182"/>
      <c r="B816" s="182"/>
      <c r="C816" s="185"/>
      <c r="D816" s="186"/>
      <c r="E816" s="187"/>
      <c r="F816" s="188"/>
      <c r="G816" s="182"/>
      <c r="H816" s="182"/>
      <c r="I816" s="182"/>
      <c r="J816" s="182"/>
      <c r="K816" s="182"/>
      <c r="L816" s="182"/>
      <c r="M816" s="155"/>
      <c r="N816" s="155"/>
      <c r="O816" s="155"/>
      <c r="P816" s="155" t="str">
        <f t="shared" si="15"/>
        <v/>
      </c>
      <c r="Q816" s="155" t="str">
        <f t="shared" si="16"/>
        <v/>
      </c>
    </row>
    <row r="817">
      <c r="A817" s="182"/>
      <c r="B817" s="182"/>
      <c r="C817" s="185"/>
      <c r="D817" s="186"/>
      <c r="E817" s="187"/>
      <c r="F817" s="188"/>
      <c r="G817" s="182"/>
      <c r="H817" s="182"/>
      <c r="I817" s="182"/>
      <c r="J817" s="182"/>
      <c r="K817" s="182"/>
      <c r="L817" s="182"/>
      <c r="M817" s="155"/>
      <c r="N817" s="155"/>
      <c r="O817" s="155"/>
      <c r="P817" s="155" t="str">
        <f t="shared" si="15"/>
        <v/>
      </c>
      <c r="Q817" s="155" t="str">
        <f t="shared" si="16"/>
        <v/>
      </c>
    </row>
    <row r="818">
      <c r="A818" s="182"/>
      <c r="B818" s="182"/>
      <c r="C818" s="185"/>
      <c r="D818" s="186"/>
      <c r="E818" s="187"/>
      <c r="F818" s="188"/>
      <c r="G818" s="182"/>
      <c r="H818" s="182"/>
      <c r="I818" s="182"/>
      <c r="J818" s="182"/>
      <c r="K818" s="182"/>
      <c r="L818" s="182"/>
      <c r="M818" s="155"/>
      <c r="N818" s="155"/>
      <c r="O818" s="155"/>
      <c r="P818" s="155" t="str">
        <f t="shared" si="15"/>
        <v/>
      </c>
      <c r="Q818" s="155" t="str">
        <f t="shared" si="16"/>
        <v/>
      </c>
    </row>
    <row r="819">
      <c r="A819" s="182"/>
      <c r="B819" s="182"/>
      <c r="C819" s="185"/>
      <c r="D819" s="186"/>
      <c r="E819" s="187"/>
      <c r="F819" s="188"/>
      <c r="G819" s="182"/>
      <c r="H819" s="182"/>
      <c r="I819" s="182"/>
      <c r="J819" s="182"/>
      <c r="K819" s="182"/>
      <c r="L819" s="182"/>
      <c r="M819" s="155"/>
      <c r="N819" s="155"/>
      <c r="O819" s="155"/>
      <c r="P819" s="155" t="str">
        <f t="shared" si="15"/>
        <v/>
      </c>
      <c r="Q819" s="155" t="str">
        <f t="shared" si="16"/>
        <v/>
      </c>
    </row>
    <row r="820">
      <c r="A820" s="182"/>
      <c r="B820" s="182"/>
      <c r="C820" s="185"/>
      <c r="D820" s="186"/>
      <c r="E820" s="187"/>
      <c r="F820" s="188"/>
      <c r="G820" s="182"/>
      <c r="H820" s="182"/>
      <c r="I820" s="182"/>
      <c r="J820" s="182"/>
      <c r="K820" s="182"/>
      <c r="L820" s="182"/>
      <c r="M820" s="155"/>
      <c r="N820" s="155"/>
      <c r="O820" s="155"/>
      <c r="P820" s="155" t="str">
        <f t="shared" si="15"/>
        <v/>
      </c>
      <c r="Q820" s="155" t="str">
        <f t="shared" si="16"/>
        <v/>
      </c>
    </row>
    <row r="821">
      <c r="A821" s="182"/>
      <c r="B821" s="182"/>
      <c r="C821" s="185"/>
      <c r="D821" s="186"/>
      <c r="E821" s="187"/>
      <c r="F821" s="188"/>
      <c r="G821" s="182"/>
      <c r="H821" s="182"/>
      <c r="I821" s="182"/>
      <c r="J821" s="182"/>
      <c r="K821" s="182"/>
      <c r="L821" s="182"/>
      <c r="M821" s="155"/>
      <c r="N821" s="155"/>
      <c r="O821" s="155"/>
      <c r="P821" s="155" t="str">
        <f t="shared" si="15"/>
        <v/>
      </c>
      <c r="Q821" s="155" t="str">
        <f t="shared" si="16"/>
        <v/>
      </c>
    </row>
    <row r="822">
      <c r="A822" s="182"/>
      <c r="B822" s="182"/>
      <c r="C822" s="185"/>
      <c r="D822" s="186"/>
      <c r="E822" s="187"/>
      <c r="F822" s="188"/>
      <c r="G822" s="182"/>
      <c r="H822" s="182"/>
      <c r="I822" s="182"/>
      <c r="J822" s="182"/>
      <c r="K822" s="182"/>
      <c r="L822" s="182"/>
      <c r="M822" s="155"/>
      <c r="N822" s="155"/>
      <c r="O822" s="155"/>
      <c r="P822" s="155" t="str">
        <f t="shared" si="15"/>
        <v/>
      </c>
      <c r="Q822" s="155" t="str">
        <f t="shared" si="16"/>
        <v/>
      </c>
    </row>
    <row r="823">
      <c r="A823" s="182"/>
      <c r="B823" s="182"/>
      <c r="C823" s="185"/>
      <c r="D823" s="186"/>
      <c r="E823" s="187"/>
      <c r="F823" s="188"/>
      <c r="G823" s="182"/>
      <c r="H823" s="182"/>
      <c r="I823" s="182"/>
      <c r="J823" s="182"/>
      <c r="K823" s="182"/>
      <c r="L823" s="182"/>
      <c r="M823" s="155"/>
      <c r="N823" s="155"/>
      <c r="O823" s="155"/>
      <c r="P823" s="155" t="str">
        <f t="shared" si="15"/>
        <v/>
      </c>
      <c r="Q823" s="155" t="str">
        <f t="shared" si="16"/>
        <v/>
      </c>
    </row>
    <row r="824">
      <c r="A824" s="182"/>
      <c r="B824" s="182"/>
      <c r="C824" s="185"/>
      <c r="D824" s="186"/>
      <c r="E824" s="187"/>
      <c r="F824" s="188"/>
      <c r="G824" s="182"/>
      <c r="H824" s="182"/>
      <c r="I824" s="182"/>
      <c r="J824" s="182"/>
      <c r="K824" s="182"/>
      <c r="L824" s="182"/>
      <c r="M824" s="155"/>
      <c r="N824" s="155"/>
      <c r="O824" s="155"/>
      <c r="P824" s="155" t="str">
        <f t="shared" si="15"/>
        <v/>
      </c>
      <c r="Q824" s="155" t="str">
        <f t="shared" si="16"/>
        <v/>
      </c>
    </row>
    <row r="825">
      <c r="A825" s="182"/>
      <c r="B825" s="182"/>
      <c r="C825" s="185"/>
      <c r="D825" s="186"/>
      <c r="E825" s="187"/>
      <c r="F825" s="188"/>
      <c r="G825" s="182"/>
      <c r="H825" s="182"/>
      <c r="I825" s="182"/>
      <c r="J825" s="182"/>
      <c r="K825" s="182"/>
      <c r="L825" s="182"/>
      <c r="M825" s="155"/>
      <c r="N825" s="155"/>
      <c r="O825" s="155"/>
      <c r="P825" s="155" t="str">
        <f t="shared" si="15"/>
        <v/>
      </c>
      <c r="Q825" s="155" t="str">
        <f t="shared" si="16"/>
        <v/>
      </c>
    </row>
    <row r="826">
      <c r="A826" s="182"/>
      <c r="B826" s="182"/>
      <c r="C826" s="185"/>
      <c r="D826" s="186"/>
      <c r="E826" s="187"/>
      <c r="F826" s="188"/>
      <c r="G826" s="182"/>
      <c r="H826" s="182"/>
      <c r="I826" s="182"/>
      <c r="J826" s="182"/>
      <c r="K826" s="182"/>
      <c r="L826" s="182"/>
      <c r="M826" s="155"/>
      <c r="N826" s="155"/>
      <c r="O826" s="155"/>
      <c r="P826" s="155" t="str">
        <f t="shared" si="15"/>
        <v/>
      </c>
      <c r="Q826" s="155" t="str">
        <f t="shared" si="16"/>
        <v/>
      </c>
    </row>
    <row r="827">
      <c r="A827" s="182"/>
      <c r="B827" s="182"/>
      <c r="C827" s="185"/>
      <c r="D827" s="186"/>
      <c r="E827" s="187"/>
      <c r="F827" s="188"/>
      <c r="G827" s="182"/>
      <c r="H827" s="182"/>
      <c r="I827" s="182"/>
      <c r="J827" s="182"/>
      <c r="K827" s="182"/>
      <c r="L827" s="182"/>
      <c r="M827" s="155"/>
      <c r="N827" s="155"/>
      <c r="O827" s="155"/>
      <c r="P827" s="155" t="str">
        <f t="shared" si="15"/>
        <v/>
      </c>
      <c r="Q827" s="155" t="str">
        <f t="shared" si="16"/>
        <v/>
      </c>
    </row>
    <row r="828">
      <c r="A828" s="182"/>
      <c r="B828" s="182"/>
      <c r="C828" s="185"/>
      <c r="D828" s="186"/>
      <c r="E828" s="187"/>
      <c r="F828" s="188"/>
      <c r="G828" s="182"/>
      <c r="H828" s="182"/>
      <c r="I828" s="182"/>
      <c r="J828" s="182"/>
      <c r="K828" s="182"/>
      <c r="L828" s="182"/>
      <c r="M828" s="155"/>
      <c r="N828" s="155"/>
      <c r="O828" s="155"/>
      <c r="P828" s="155" t="str">
        <f t="shared" si="15"/>
        <v/>
      </c>
      <c r="Q828" s="155" t="str">
        <f t="shared" si="16"/>
        <v/>
      </c>
    </row>
    <row r="829">
      <c r="A829" s="182"/>
      <c r="B829" s="182"/>
      <c r="C829" s="185"/>
      <c r="D829" s="186"/>
      <c r="E829" s="187"/>
      <c r="F829" s="188"/>
      <c r="G829" s="182"/>
      <c r="H829" s="182"/>
      <c r="I829" s="182"/>
      <c r="J829" s="182"/>
      <c r="K829" s="182"/>
      <c r="L829" s="182"/>
      <c r="M829" s="155"/>
      <c r="N829" s="155"/>
      <c r="O829" s="155"/>
      <c r="P829" s="155" t="str">
        <f t="shared" si="15"/>
        <v/>
      </c>
      <c r="Q829" s="155" t="str">
        <f t="shared" si="16"/>
        <v/>
      </c>
    </row>
    <row r="830">
      <c r="A830" s="182"/>
      <c r="B830" s="182"/>
      <c r="C830" s="185"/>
      <c r="D830" s="186"/>
      <c r="E830" s="187"/>
      <c r="F830" s="188"/>
      <c r="G830" s="182"/>
      <c r="H830" s="182"/>
      <c r="I830" s="182"/>
      <c r="J830" s="182"/>
      <c r="K830" s="182"/>
      <c r="L830" s="182"/>
      <c r="M830" s="155"/>
      <c r="N830" s="155"/>
      <c r="O830" s="155"/>
      <c r="P830" s="155" t="str">
        <f t="shared" si="15"/>
        <v/>
      </c>
      <c r="Q830" s="155" t="str">
        <f t="shared" si="16"/>
        <v/>
      </c>
    </row>
    <row r="831">
      <c r="A831" s="182"/>
      <c r="B831" s="182"/>
      <c r="C831" s="185"/>
      <c r="D831" s="186"/>
      <c r="E831" s="187"/>
      <c r="F831" s="188"/>
      <c r="G831" s="182"/>
      <c r="H831" s="182"/>
      <c r="I831" s="182"/>
      <c r="J831" s="182"/>
      <c r="K831" s="182"/>
      <c r="L831" s="182"/>
      <c r="M831" s="155"/>
      <c r="N831" s="155"/>
      <c r="O831" s="155"/>
      <c r="P831" s="155" t="str">
        <f t="shared" si="15"/>
        <v/>
      </c>
      <c r="Q831" s="155" t="str">
        <f t="shared" si="16"/>
        <v/>
      </c>
    </row>
    <row r="832">
      <c r="A832" s="182"/>
      <c r="B832" s="182"/>
      <c r="C832" s="185"/>
      <c r="D832" s="186"/>
      <c r="E832" s="187"/>
      <c r="F832" s="188"/>
      <c r="G832" s="182"/>
      <c r="H832" s="182"/>
      <c r="I832" s="182"/>
      <c r="J832" s="182"/>
      <c r="K832" s="182"/>
      <c r="L832" s="182"/>
      <c r="M832" s="155"/>
      <c r="N832" s="155"/>
      <c r="O832" s="155"/>
      <c r="P832" s="155" t="str">
        <f t="shared" si="15"/>
        <v/>
      </c>
      <c r="Q832" s="155" t="str">
        <f t="shared" si="16"/>
        <v/>
      </c>
    </row>
    <row r="833">
      <c r="A833" s="182"/>
      <c r="B833" s="182"/>
      <c r="C833" s="185"/>
      <c r="D833" s="186"/>
      <c r="E833" s="187"/>
      <c r="F833" s="188"/>
      <c r="G833" s="182"/>
      <c r="H833" s="182"/>
      <c r="I833" s="182"/>
      <c r="J833" s="182"/>
      <c r="K833" s="182"/>
      <c r="L833" s="182"/>
      <c r="M833" s="155"/>
      <c r="N833" s="155"/>
      <c r="O833" s="155"/>
      <c r="P833" s="155" t="str">
        <f t="shared" si="15"/>
        <v/>
      </c>
      <c r="Q833" s="155" t="str">
        <f t="shared" si="16"/>
        <v/>
      </c>
    </row>
    <row r="834">
      <c r="A834" s="182"/>
      <c r="B834" s="182"/>
      <c r="C834" s="185"/>
      <c r="D834" s="186"/>
      <c r="E834" s="187"/>
      <c r="F834" s="188"/>
      <c r="G834" s="182"/>
      <c r="H834" s="182"/>
      <c r="I834" s="182"/>
      <c r="J834" s="182"/>
      <c r="K834" s="182"/>
      <c r="L834" s="182"/>
      <c r="M834" s="155"/>
      <c r="N834" s="155"/>
      <c r="O834" s="155"/>
      <c r="P834" s="155" t="str">
        <f t="shared" si="15"/>
        <v/>
      </c>
      <c r="Q834" s="155" t="str">
        <f t="shared" si="16"/>
        <v/>
      </c>
    </row>
    <row r="835">
      <c r="A835" s="182"/>
      <c r="B835" s="182"/>
      <c r="C835" s="185"/>
      <c r="D835" s="186"/>
      <c r="E835" s="187"/>
      <c r="F835" s="188"/>
      <c r="G835" s="182"/>
      <c r="H835" s="182"/>
      <c r="I835" s="182"/>
      <c r="J835" s="182"/>
      <c r="K835" s="182"/>
      <c r="L835" s="182"/>
      <c r="M835" s="155"/>
      <c r="N835" s="155"/>
      <c r="O835" s="155"/>
      <c r="P835" s="155" t="str">
        <f t="shared" si="15"/>
        <v/>
      </c>
      <c r="Q835" s="155" t="str">
        <f t="shared" si="16"/>
        <v/>
      </c>
    </row>
    <row r="836">
      <c r="A836" s="182"/>
      <c r="B836" s="182"/>
      <c r="C836" s="185"/>
      <c r="D836" s="186"/>
      <c r="E836" s="187"/>
      <c r="F836" s="188"/>
      <c r="G836" s="182"/>
      <c r="H836" s="182"/>
      <c r="I836" s="182"/>
      <c r="J836" s="182"/>
      <c r="K836" s="182"/>
      <c r="L836" s="182"/>
      <c r="M836" s="155"/>
      <c r="N836" s="155"/>
      <c r="O836" s="155"/>
      <c r="P836" s="155" t="str">
        <f t="shared" si="15"/>
        <v/>
      </c>
      <c r="Q836" s="155" t="str">
        <f t="shared" si="16"/>
        <v/>
      </c>
    </row>
    <row r="837">
      <c r="A837" s="182"/>
      <c r="B837" s="182"/>
      <c r="C837" s="185"/>
      <c r="D837" s="186"/>
      <c r="E837" s="187"/>
      <c r="F837" s="188"/>
      <c r="G837" s="182"/>
      <c r="H837" s="182"/>
      <c r="I837" s="182"/>
      <c r="J837" s="182"/>
      <c r="K837" s="182"/>
      <c r="L837" s="182"/>
      <c r="M837" s="155"/>
      <c r="N837" s="155"/>
      <c r="O837" s="155"/>
      <c r="P837" s="155" t="str">
        <f t="shared" si="15"/>
        <v/>
      </c>
      <c r="Q837" s="155" t="str">
        <f t="shared" si="16"/>
        <v/>
      </c>
    </row>
    <row r="838">
      <c r="A838" s="182"/>
      <c r="B838" s="182"/>
      <c r="C838" s="185"/>
      <c r="D838" s="186"/>
      <c r="E838" s="187"/>
      <c r="F838" s="188"/>
      <c r="G838" s="182"/>
      <c r="H838" s="182"/>
      <c r="I838" s="182"/>
      <c r="J838" s="182"/>
      <c r="K838" s="182"/>
      <c r="L838" s="182"/>
      <c r="M838" s="155"/>
      <c r="N838" s="155"/>
      <c r="O838" s="155"/>
      <c r="P838" s="155" t="str">
        <f t="shared" si="15"/>
        <v/>
      </c>
      <c r="Q838" s="155" t="str">
        <f t="shared" si="16"/>
        <v/>
      </c>
    </row>
    <row r="839">
      <c r="A839" s="182"/>
      <c r="B839" s="182"/>
      <c r="C839" s="185"/>
      <c r="D839" s="186"/>
      <c r="E839" s="187"/>
      <c r="F839" s="188"/>
      <c r="G839" s="182"/>
      <c r="H839" s="182"/>
      <c r="I839" s="182"/>
      <c r="J839" s="182"/>
      <c r="K839" s="182"/>
      <c r="L839" s="182"/>
      <c r="M839" s="155"/>
      <c r="N839" s="155"/>
      <c r="O839" s="155"/>
      <c r="P839" s="155" t="str">
        <f t="shared" si="15"/>
        <v/>
      </c>
      <c r="Q839" s="155" t="str">
        <f t="shared" si="16"/>
        <v/>
      </c>
    </row>
    <row r="840">
      <c r="A840" s="182"/>
      <c r="B840" s="182"/>
      <c r="C840" s="185"/>
      <c r="D840" s="186"/>
      <c r="E840" s="187"/>
      <c r="F840" s="188"/>
      <c r="G840" s="182"/>
      <c r="H840" s="182"/>
      <c r="I840" s="182"/>
      <c r="J840" s="182"/>
      <c r="K840" s="182"/>
      <c r="L840" s="182"/>
      <c r="M840" s="155"/>
      <c r="N840" s="155"/>
      <c r="O840" s="155"/>
      <c r="P840" s="155" t="str">
        <f t="shared" si="15"/>
        <v/>
      </c>
      <c r="Q840" s="155" t="str">
        <f t="shared" si="16"/>
        <v/>
      </c>
    </row>
    <row r="841">
      <c r="A841" s="182"/>
      <c r="B841" s="182"/>
      <c r="C841" s="185"/>
      <c r="D841" s="186"/>
      <c r="E841" s="187"/>
      <c r="F841" s="188"/>
      <c r="G841" s="182"/>
      <c r="H841" s="182"/>
      <c r="I841" s="182"/>
      <c r="J841" s="182"/>
      <c r="K841" s="182"/>
      <c r="L841" s="182"/>
      <c r="M841" s="155"/>
      <c r="N841" s="155"/>
      <c r="O841" s="155"/>
      <c r="P841" s="155" t="str">
        <f t="shared" si="15"/>
        <v/>
      </c>
      <c r="Q841" s="155" t="str">
        <f t="shared" si="16"/>
        <v/>
      </c>
    </row>
    <row r="842">
      <c r="A842" s="182"/>
      <c r="B842" s="182"/>
      <c r="C842" s="185"/>
      <c r="D842" s="186"/>
      <c r="E842" s="187"/>
      <c r="F842" s="188"/>
      <c r="G842" s="182"/>
      <c r="H842" s="182"/>
      <c r="I842" s="182"/>
      <c r="J842" s="182"/>
      <c r="K842" s="182"/>
      <c r="L842" s="182"/>
      <c r="M842" s="155"/>
      <c r="N842" s="155"/>
      <c r="O842" s="155"/>
      <c r="P842" s="155" t="str">
        <f t="shared" si="15"/>
        <v/>
      </c>
      <c r="Q842" s="155" t="str">
        <f t="shared" si="16"/>
        <v/>
      </c>
    </row>
    <row r="843">
      <c r="A843" s="182"/>
      <c r="B843" s="182"/>
      <c r="C843" s="185"/>
      <c r="D843" s="186"/>
      <c r="E843" s="187"/>
      <c r="F843" s="188"/>
      <c r="G843" s="182"/>
      <c r="H843" s="182"/>
      <c r="I843" s="182"/>
      <c r="J843" s="182"/>
      <c r="K843" s="182"/>
      <c r="L843" s="182"/>
      <c r="M843" s="155"/>
      <c r="N843" s="155"/>
      <c r="O843" s="155"/>
      <c r="P843" s="155" t="str">
        <f t="shared" si="15"/>
        <v/>
      </c>
      <c r="Q843" s="155" t="str">
        <f t="shared" si="16"/>
        <v/>
      </c>
    </row>
    <row r="844">
      <c r="A844" s="182"/>
      <c r="B844" s="182"/>
      <c r="C844" s="185"/>
      <c r="D844" s="186"/>
      <c r="E844" s="187"/>
      <c r="F844" s="188"/>
      <c r="G844" s="182"/>
      <c r="H844" s="182"/>
      <c r="I844" s="182"/>
      <c r="J844" s="182"/>
      <c r="K844" s="182"/>
      <c r="L844" s="182"/>
      <c r="M844" s="155"/>
      <c r="N844" s="155"/>
      <c r="O844" s="155"/>
      <c r="P844" s="155" t="str">
        <f t="shared" si="15"/>
        <v/>
      </c>
      <c r="Q844" s="155" t="str">
        <f t="shared" si="16"/>
        <v/>
      </c>
    </row>
    <row r="845">
      <c r="A845" s="182"/>
      <c r="B845" s="182"/>
      <c r="C845" s="185"/>
      <c r="D845" s="186"/>
      <c r="E845" s="187"/>
      <c r="F845" s="188"/>
      <c r="G845" s="182"/>
      <c r="H845" s="182"/>
      <c r="I845" s="182"/>
      <c r="J845" s="182"/>
      <c r="K845" s="182"/>
      <c r="L845" s="182"/>
      <c r="M845" s="155"/>
      <c r="N845" s="155"/>
      <c r="O845" s="155"/>
      <c r="P845" s="155" t="str">
        <f t="shared" si="15"/>
        <v/>
      </c>
      <c r="Q845" s="155" t="str">
        <f t="shared" si="16"/>
        <v/>
      </c>
    </row>
    <row r="846">
      <c r="A846" s="182"/>
      <c r="B846" s="182"/>
      <c r="C846" s="185"/>
      <c r="D846" s="186"/>
      <c r="E846" s="187"/>
      <c r="F846" s="188"/>
      <c r="G846" s="182"/>
      <c r="H846" s="182"/>
      <c r="I846" s="182"/>
      <c r="J846" s="182"/>
      <c r="K846" s="182"/>
      <c r="L846" s="182"/>
      <c r="M846" s="155"/>
      <c r="N846" s="155"/>
      <c r="O846" s="155"/>
      <c r="P846" s="155" t="str">
        <f t="shared" si="15"/>
        <v/>
      </c>
      <c r="Q846" s="155" t="str">
        <f t="shared" si="16"/>
        <v/>
      </c>
    </row>
    <row r="847">
      <c r="A847" s="182"/>
      <c r="B847" s="182"/>
      <c r="C847" s="185"/>
      <c r="D847" s="186"/>
      <c r="E847" s="187"/>
      <c r="F847" s="188"/>
      <c r="G847" s="182"/>
      <c r="H847" s="182"/>
      <c r="I847" s="182"/>
      <c r="J847" s="182"/>
      <c r="K847" s="182"/>
      <c r="L847" s="182"/>
      <c r="M847" s="155"/>
      <c r="N847" s="155"/>
      <c r="O847" s="155"/>
      <c r="P847" s="155" t="str">
        <f t="shared" si="15"/>
        <v/>
      </c>
      <c r="Q847" s="155" t="str">
        <f t="shared" si="16"/>
        <v/>
      </c>
    </row>
    <row r="848">
      <c r="A848" s="182"/>
      <c r="B848" s="182"/>
      <c r="C848" s="185"/>
      <c r="D848" s="186"/>
      <c r="E848" s="187"/>
      <c r="F848" s="188"/>
      <c r="G848" s="182"/>
      <c r="H848" s="182"/>
      <c r="I848" s="182"/>
      <c r="J848" s="182"/>
      <c r="K848" s="182"/>
      <c r="L848" s="182"/>
      <c r="M848" s="155"/>
      <c r="N848" s="155"/>
      <c r="O848" s="155"/>
      <c r="P848" s="155" t="str">
        <f t="shared" si="15"/>
        <v/>
      </c>
      <c r="Q848" s="155" t="str">
        <f t="shared" si="16"/>
        <v/>
      </c>
    </row>
    <row r="849">
      <c r="A849" s="182"/>
      <c r="B849" s="182"/>
      <c r="C849" s="185"/>
      <c r="D849" s="186"/>
      <c r="E849" s="187"/>
      <c r="F849" s="188"/>
      <c r="G849" s="182"/>
      <c r="H849" s="182"/>
      <c r="I849" s="182"/>
      <c r="J849" s="182"/>
      <c r="K849" s="182"/>
      <c r="L849" s="182"/>
      <c r="M849" s="155"/>
      <c r="N849" s="155"/>
      <c r="O849" s="155"/>
      <c r="P849" s="155" t="str">
        <f t="shared" si="15"/>
        <v/>
      </c>
      <c r="Q849" s="155" t="str">
        <f t="shared" si="16"/>
        <v/>
      </c>
    </row>
    <row r="850">
      <c r="A850" s="182"/>
      <c r="B850" s="182"/>
      <c r="C850" s="185"/>
      <c r="D850" s="186"/>
      <c r="E850" s="187"/>
      <c r="F850" s="188"/>
      <c r="G850" s="182"/>
      <c r="H850" s="182"/>
      <c r="I850" s="182"/>
      <c r="J850" s="182"/>
      <c r="K850" s="182"/>
      <c r="L850" s="182"/>
      <c r="M850" s="155"/>
      <c r="N850" s="155"/>
      <c r="O850" s="155"/>
      <c r="P850" s="155" t="str">
        <f t="shared" si="15"/>
        <v/>
      </c>
      <c r="Q850" s="155" t="str">
        <f t="shared" si="16"/>
        <v/>
      </c>
    </row>
    <row r="851">
      <c r="A851" s="182"/>
      <c r="B851" s="182"/>
      <c r="C851" s="185"/>
      <c r="D851" s="186"/>
      <c r="E851" s="187"/>
      <c r="F851" s="188"/>
      <c r="G851" s="182"/>
      <c r="H851" s="182"/>
      <c r="I851" s="182"/>
      <c r="J851" s="182"/>
      <c r="K851" s="182"/>
      <c r="L851" s="182"/>
      <c r="M851" s="155"/>
      <c r="N851" s="155"/>
      <c r="O851" s="155"/>
      <c r="P851" s="155" t="str">
        <f t="shared" si="15"/>
        <v/>
      </c>
      <c r="Q851" s="155" t="str">
        <f t="shared" si="16"/>
        <v/>
      </c>
    </row>
    <row r="852">
      <c r="A852" s="182"/>
      <c r="B852" s="182"/>
      <c r="C852" s="185"/>
      <c r="D852" s="186"/>
      <c r="E852" s="187"/>
      <c r="F852" s="188"/>
      <c r="G852" s="182"/>
      <c r="H852" s="182"/>
      <c r="I852" s="182"/>
      <c r="J852" s="182"/>
      <c r="K852" s="182"/>
      <c r="L852" s="182"/>
      <c r="M852" s="155"/>
      <c r="N852" s="155"/>
      <c r="O852" s="155"/>
      <c r="P852" s="155" t="str">
        <f t="shared" si="15"/>
        <v/>
      </c>
      <c r="Q852" s="155" t="str">
        <f t="shared" si="16"/>
        <v/>
      </c>
    </row>
    <row r="853">
      <c r="A853" s="182"/>
      <c r="B853" s="182"/>
      <c r="C853" s="185"/>
      <c r="D853" s="186"/>
      <c r="E853" s="187"/>
      <c r="F853" s="188"/>
      <c r="G853" s="182"/>
      <c r="H853" s="182"/>
      <c r="I853" s="182"/>
      <c r="J853" s="182"/>
      <c r="K853" s="182"/>
      <c r="L853" s="182"/>
      <c r="M853" s="155"/>
      <c r="N853" s="155"/>
      <c r="O853" s="155"/>
      <c r="P853" s="155" t="str">
        <f t="shared" si="15"/>
        <v/>
      </c>
      <c r="Q853" s="155" t="str">
        <f t="shared" si="16"/>
        <v/>
      </c>
    </row>
    <row r="854">
      <c r="A854" s="182"/>
      <c r="B854" s="182"/>
      <c r="C854" s="185"/>
      <c r="D854" s="186"/>
      <c r="E854" s="187"/>
      <c r="F854" s="188"/>
      <c r="G854" s="182"/>
      <c r="H854" s="182"/>
      <c r="I854" s="182"/>
      <c r="J854" s="182"/>
      <c r="K854" s="182"/>
      <c r="L854" s="182"/>
      <c r="M854" s="155"/>
      <c r="N854" s="155"/>
      <c r="O854" s="155"/>
      <c r="P854" s="155" t="str">
        <f t="shared" si="15"/>
        <v/>
      </c>
      <c r="Q854" s="155" t="str">
        <f t="shared" si="16"/>
        <v/>
      </c>
    </row>
    <row r="855">
      <c r="A855" s="182"/>
      <c r="B855" s="182"/>
      <c r="C855" s="185"/>
      <c r="D855" s="186"/>
      <c r="E855" s="187"/>
      <c r="F855" s="188"/>
      <c r="G855" s="182"/>
      <c r="H855" s="182"/>
      <c r="I855" s="182"/>
      <c r="J855" s="182"/>
      <c r="K855" s="182"/>
      <c r="L855" s="182"/>
      <c r="M855" s="155"/>
      <c r="N855" s="155"/>
      <c r="O855" s="155"/>
      <c r="P855" s="155" t="str">
        <f t="shared" si="15"/>
        <v/>
      </c>
      <c r="Q855" s="155" t="str">
        <f t="shared" si="16"/>
        <v/>
      </c>
    </row>
    <row r="856">
      <c r="A856" s="182"/>
      <c r="B856" s="182"/>
      <c r="C856" s="185"/>
      <c r="D856" s="186"/>
      <c r="E856" s="187"/>
      <c r="F856" s="188"/>
      <c r="G856" s="182"/>
      <c r="H856" s="182"/>
      <c r="I856" s="182"/>
      <c r="J856" s="182"/>
      <c r="K856" s="182"/>
      <c r="L856" s="182"/>
      <c r="M856" s="155"/>
      <c r="N856" s="155"/>
      <c r="O856" s="155"/>
      <c r="P856" s="155" t="str">
        <f t="shared" si="15"/>
        <v/>
      </c>
      <c r="Q856" s="155" t="str">
        <f t="shared" si="16"/>
        <v/>
      </c>
    </row>
    <row r="857">
      <c r="A857" s="182"/>
      <c r="B857" s="182"/>
      <c r="C857" s="185"/>
      <c r="D857" s="186"/>
      <c r="E857" s="187"/>
      <c r="F857" s="188"/>
      <c r="G857" s="182"/>
      <c r="H857" s="182"/>
      <c r="I857" s="182"/>
      <c r="J857" s="182"/>
      <c r="K857" s="182"/>
      <c r="L857" s="182"/>
      <c r="M857" s="155"/>
      <c r="N857" s="155"/>
      <c r="O857" s="155"/>
      <c r="P857" s="155" t="str">
        <f t="shared" si="15"/>
        <v/>
      </c>
      <c r="Q857" s="155" t="str">
        <f t="shared" si="16"/>
        <v/>
      </c>
    </row>
    <row r="858">
      <c r="A858" s="182"/>
      <c r="B858" s="182"/>
      <c r="C858" s="185"/>
      <c r="D858" s="186"/>
      <c r="E858" s="187"/>
      <c r="F858" s="188"/>
      <c r="G858" s="182"/>
      <c r="H858" s="182"/>
      <c r="I858" s="182"/>
      <c r="J858" s="182"/>
      <c r="K858" s="182"/>
      <c r="L858" s="182"/>
      <c r="M858" s="155"/>
      <c r="N858" s="155"/>
      <c r="O858" s="155"/>
      <c r="P858" s="155" t="str">
        <f t="shared" si="15"/>
        <v/>
      </c>
      <c r="Q858" s="155" t="str">
        <f t="shared" si="16"/>
        <v/>
      </c>
    </row>
    <row r="859">
      <c r="A859" s="182"/>
      <c r="B859" s="182"/>
      <c r="C859" s="185"/>
      <c r="D859" s="186"/>
      <c r="E859" s="187"/>
      <c r="F859" s="188"/>
      <c r="G859" s="182"/>
      <c r="H859" s="182"/>
      <c r="I859" s="182"/>
      <c r="J859" s="182"/>
      <c r="K859" s="182"/>
      <c r="L859" s="182"/>
      <c r="M859" s="155"/>
      <c r="N859" s="155"/>
      <c r="O859" s="155"/>
      <c r="P859" s="155" t="str">
        <f t="shared" si="15"/>
        <v/>
      </c>
      <c r="Q859" s="155" t="str">
        <f t="shared" si="16"/>
        <v/>
      </c>
    </row>
    <row r="860">
      <c r="A860" s="182"/>
      <c r="B860" s="182"/>
      <c r="C860" s="185"/>
      <c r="D860" s="186"/>
      <c r="E860" s="187"/>
      <c r="F860" s="188"/>
      <c r="G860" s="182"/>
      <c r="H860" s="182"/>
      <c r="I860" s="182"/>
      <c r="J860" s="182"/>
      <c r="K860" s="182"/>
      <c r="L860" s="182"/>
      <c r="M860" s="155"/>
      <c r="N860" s="155"/>
      <c r="O860" s="155"/>
      <c r="P860" s="155" t="str">
        <f t="shared" si="15"/>
        <v/>
      </c>
      <c r="Q860" s="155" t="str">
        <f t="shared" si="16"/>
        <v/>
      </c>
    </row>
    <row r="861">
      <c r="A861" s="182"/>
      <c r="B861" s="182"/>
      <c r="C861" s="185"/>
      <c r="D861" s="186"/>
      <c r="E861" s="187"/>
      <c r="F861" s="188"/>
      <c r="G861" s="182"/>
      <c r="H861" s="182"/>
      <c r="I861" s="182"/>
      <c r="J861" s="182"/>
      <c r="K861" s="182"/>
      <c r="L861" s="182"/>
      <c r="M861" s="155"/>
      <c r="N861" s="155"/>
      <c r="O861" s="155"/>
      <c r="P861" s="155" t="str">
        <f t="shared" si="15"/>
        <v/>
      </c>
      <c r="Q861" s="155" t="str">
        <f t="shared" si="16"/>
        <v/>
      </c>
    </row>
    <row r="862">
      <c r="A862" s="182"/>
      <c r="B862" s="182"/>
      <c r="C862" s="185"/>
      <c r="D862" s="186"/>
      <c r="E862" s="187"/>
      <c r="F862" s="188"/>
      <c r="G862" s="182"/>
      <c r="H862" s="182"/>
      <c r="I862" s="182"/>
      <c r="J862" s="182"/>
      <c r="K862" s="182"/>
      <c r="L862" s="182"/>
      <c r="M862" s="155"/>
      <c r="N862" s="155"/>
      <c r="O862" s="155"/>
      <c r="P862" s="155" t="str">
        <f t="shared" si="15"/>
        <v/>
      </c>
      <c r="Q862" s="155" t="str">
        <f t="shared" si="16"/>
        <v/>
      </c>
    </row>
    <row r="863">
      <c r="A863" s="182"/>
      <c r="B863" s="182"/>
      <c r="C863" s="185"/>
      <c r="D863" s="186"/>
      <c r="E863" s="187"/>
      <c r="F863" s="188"/>
      <c r="G863" s="182"/>
      <c r="H863" s="182"/>
      <c r="I863" s="182"/>
      <c r="J863" s="182"/>
      <c r="K863" s="182"/>
      <c r="L863" s="182"/>
      <c r="M863" s="155"/>
      <c r="N863" s="155"/>
      <c r="O863" s="155"/>
      <c r="P863" s="155" t="str">
        <f t="shared" si="15"/>
        <v/>
      </c>
      <c r="Q863" s="155" t="str">
        <f t="shared" si="16"/>
        <v/>
      </c>
    </row>
    <row r="864">
      <c r="A864" s="182"/>
      <c r="B864" s="182"/>
      <c r="C864" s="185"/>
      <c r="D864" s="186"/>
      <c r="E864" s="187"/>
      <c r="F864" s="188"/>
      <c r="G864" s="182"/>
      <c r="H864" s="182"/>
      <c r="I864" s="182"/>
      <c r="J864" s="182"/>
      <c r="K864" s="182"/>
      <c r="L864" s="182"/>
      <c r="M864" s="155"/>
      <c r="N864" s="155"/>
      <c r="O864" s="155"/>
      <c r="P864" s="155" t="str">
        <f t="shared" si="15"/>
        <v/>
      </c>
      <c r="Q864" s="155" t="str">
        <f t="shared" si="16"/>
        <v/>
      </c>
    </row>
    <row r="865">
      <c r="A865" s="182"/>
      <c r="B865" s="182"/>
      <c r="C865" s="185"/>
      <c r="D865" s="186"/>
      <c r="E865" s="187"/>
      <c r="F865" s="188"/>
      <c r="G865" s="182"/>
      <c r="H865" s="182"/>
      <c r="I865" s="182"/>
      <c r="J865" s="182"/>
      <c r="K865" s="182"/>
      <c r="L865" s="182"/>
      <c r="M865" s="155"/>
      <c r="N865" s="155"/>
      <c r="O865" s="155"/>
      <c r="P865" s="155" t="str">
        <f t="shared" si="15"/>
        <v/>
      </c>
      <c r="Q865" s="155" t="str">
        <f t="shared" si="16"/>
        <v/>
      </c>
    </row>
    <row r="866">
      <c r="A866" s="182"/>
      <c r="B866" s="182"/>
      <c r="C866" s="185"/>
      <c r="D866" s="186"/>
      <c r="E866" s="187"/>
      <c r="F866" s="188"/>
      <c r="G866" s="182"/>
      <c r="H866" s="182"/>
      <c r="I866" s="182"/>
      <c r="J866" s="182"/>
      <c r="K866" s="182"/>
      <c r="L866" s="182"/>
      <c r="M866" s="155"/>
      <c r="N866" s="155"/>
      <c r="O866" s="155"/>
      <c r="P866" s="155" t="str">
        <f t="shared" si="15"/>
        <v/>
      </c>
      <c r="Q866" s="155" t="str">
        <f t="shared" si="16"/>
        <v/>
      </c>
    </row>
    <row r="867">
      <c r="A867" s="182"/>
      <c r="B867" s="182"/>
      <c r="C867" s="185"/>
      <c r="D867" s="186"/>
      <c r="E867" s="187"/>
      <c r="F867" s="188"/>
      <c r="G867" s="182"/>
      <c r="H867" s="182"/>
      <c r="I867" s="182"/>
      <c r="J867" s="182"/>
      <c r="K867" s="182"/>
      <c r="L867" s="182"/>
      <c r="M867" s="155"/>
      <c r="N867" s="155"/>
      <c r="O867" s="155"/>
      <c r="P867" s="155" t="str">
        <f t="shared" si="15"/>
        <v/>
      </c>
      <c r="Q867" s="155" t="str">
        <f t="shared" si="16"/>
        <v/>
      </c>
    </row>
    <row r="868">
      <c r="A868" s="182"/>
      <c r="B868" s="182"/>
      <c r="C868" s="185"/>
      <c r="D868" s="186"/>
      <c r="E868" s="187"/>
      <c r="F868" s="188"/>
      <c r="G868" s="182"/>
      <c r="H868" s="182"/>
      <c r="I868" s="182"/>
      <c r="J868" s="182"/>
      <c r="K868" s="182"/>
      <c r="L868" s="182"/>
      <c r="M868" s="155"/>
      <c r="N868" s="155"/>
      <c r="O868" s="155"/>
      <c r="P868" s="155" t="str">
        <f t="shared" si="15"/>
        <v/>
      </c>
      <c r="Q868" s="155" t="str">
        <f t="shared" si="16"/>
        <v/>
      </c>
    </row>
    <row r="869">
      <c r="A869" s="182"/>
      <c r="B869" s="182"/>
      <c r="C869" s="185"/>
      <c r="D869" s="186"/>
      <c r="E869" s="187"/>
      <c r="F869" s="188"/>
      <c r="G869" s="182"/>
      <c r="H869" s="182"/>
      <c r="I869" s="182"/>
      <c r="J869" s="182"/>
      <c r="K869" s="182"/>
      <c r="L869" s="182"/>
      <c r="M869" s="155"/>
      <c r="N869" s="155"/>
      <c r="O869" s="155"/>
      <c r="P869" s="155" t="str">
        <f t="shared" si="15"/>
        <v/>
      </c>
      <c r="Q869" s="155" t="str">
        <f t="shared" si="16"/>
        <v/>
      </c>
    </row>
    <row r="870">
      <c r="A870" s="182"/>
      <c r="B870" s="182"/>
      <c r="C870" s="185"/>
      <c r="D870" s="186"/>
      <c r="E870" s="187"/>
      <c r="F870" s="188"/>
      <c r="G870" s="182"/>
      <c r="H870" s="182"/>
      <c r="I870" s="182"/>
      <c r="J870" s="182"/>
      <c r="K870" s="182"/>
      <c r="L870" s="182"/>
      <c r="M870" s="155"/>
      <c r="N870" s="155"/>
      <c r="O870" s="155"/>
      <c r="P870" s="155" t="str">
        <f t="shared" si="15"/>
        <v/>
      </c>
      <c r="Q870" s="155" t="str">
        <f t="shared" si="16"/>
        <v/>
      </c>
    </row>
    <row r="871">
      <c r="A871" s="182"/>
      <c r="B871" s="182"/>
      <c r="C871" s="185"/>
      <c r="D871" s="186"/>
      <c r="E871" s="187"/>
      <c r="F871" s="188"/>
      <c r="G871" s="182"/>
      <c r="H871" s="182"/>
      <c r="I871" s="182"/>
      <c r="J871" s="182"/>
      <c r="K871" s="182"/>
      <c r="L871" s="182"/>
      <c r="M871" s="155"/>
      <c r="N871" s="155"/>
      <c r="O871" s="155"/>
      <c r="P871" s="155" t="str">
        <f t="shared" si="15"/>
        <v/>
      </c>
      <c r="Q871" s="155" t="str">
        <f t="shared" si="16"/>
        <v/>
      </c>
    </row>
    <row r="872">
      <c r="A872" s="182"/>
      <c r="B872" s="182"/>
      <c r="C872" s="185"/>
      <c r="D872" s="186"/>
      <c r="E872" s="187"/>
      <c r="F872" s="188"/>
      <c r="G872" s="182"/>
      <c r="H872" s="182"/>
      <c r="I872" s="182"/>
      <c r="J872" s="182"/>
      <c r="K872" s="182"/>
      <c r="L872" s="182"/>
      <c r="M872" s="155"/>
      <c r="N872" s="155"/>
      <c r="O872" s="155"/>
      <c r="P872" s="155" t="str">
        <f t="shared" si="15"/>
        <v/>
      </c>
      <c r="Q872" s="155" t="str">
        <f t="shared" si="16"/>
        <v/>
      </c>
    </row>
    <row r="873">
      <c r="A873" s="182"/>
      <c r="B873" s="182"/>
      <c r="C873" s="185"/>
      <c r="D873" s="186"/>
      <c r="E873" s="187"/>
      <c r="F873" s="188"/>
      <c r="G873" s="182"/>
      <c r="H873" s="182"/>
      <c r="I873" s="182"/>
      <c r="J873" s="182"/>
      <c r="K873" s="182"/>
      <c r="L873" s="182"/>
      <c r="M873" s="155"/>
      <c r="N873" s="155"/>
      <c r="O873" s="155"/>
      <c r="P873" s="155" t="str">
        <f t="shared" si="15"/>
        <v/>
      </c>
      <c r="Q873" s="155" t="str">
        <f t="shared" si="16"/>
        <v/>
      </c>
    </row>
    <row r="874">
      <c r="A874" s="182"/>
      <c r="B874" s="182"/>
      <c r="C874" s="185"/>
      <c r="D874" s="186"/>
      <c r="E874" s="187"/>
      <c r="F874" s="188"/>
      <c r="G874" s="182"/>
      <c r="H874" s="182"/>
      <c r="I874" s="182"/>
      <c r="J874" s="182"/>
      <c r="K874" s="182"/>
      <c r="L874" s="182"/>
      <c r="M874" s="155"/>
      <c r="N874" s="155"/>
      <c r="O874" s="155"/>
      <c r="P874" s="155" t="str">
        <f t="shared" si="15"/>
        <v/>
      </c>
      <c r="Q874" s="155" t="str">
        <f t="shared" si="16"/>
        <v/>
      </c>
    </row>
    <row r="875">
      <c r="A875" s="182"/>
      <c r="B875" s="182"/>
      <c r="C875" s="185"/>
      <c r="D875" s="186"/>
      <c r="E875" s="187"/>
      <c r="F875" s="188"/>
      <c r="G875" s="182"/>
      <c r="H875" s="182"/>
      <c r="I875" s="182"/>
      <c r="J875" s="182"/>
      <c r="K875" s="182"/>
      <c r="L875" s="182"/>
      <c r="M875" s="155"/>
      <c r="N875" s="155"/>
      <c r="O875" s="155"/>
      <c r="P875" s="155" t="str">
        <f t="shared" si="15"/>
        <v/>
      </c>
      <c r="Q875" s="155" t="str">
        <f t="shared" si="16"/>
        <v/>
      </c>
    </row>
    <row r="876">
      <c r="A876" s="182"/>
      <c r="B876" s="182"/>
      <c r="C876" s="185"/>
      <c r="D876" s="186"/>
      <c r="E876" s="187"/>
      <c r="F876" s="188"/>
      <c r="G876" s="182"/>
      <c r="H876" s="182"/>
      <c r="I876" s="182"/>
      <c r="J876" s="182"/>
      <c r="K876" s="182"/>
      <c r="L876" s="182"/>
      <c r="M876" s="155"/>
      <c r="N876" s="155"/>
      <c r="O876" s="155"/>
      <c r="P876" s="155" t="str">
        <f t="shared" si="15"/>
        <v/>
      </c>
      <c r="Q876" s="155" t="str">
        <f t="shared" si="16"/>
        <v/>
      </c>
    </row>
    <row r="877">
      <c r="A877" s="182"/>
      <c r="B877" s="182"/>
      <c r="C877" s="185"/>
      <c r="D877" s="186"/>
      <c r="E877" s="187"/>
      <c r="F877" s="188"/>
      <c r="G877" s="182"/>
      <c r="H877" s="182"/>
      <c r="I877" s="182"/>
      <c r="J877" s="182"/>
      <c r="K877" s="182"/>
      <c r="L877" s="182"/>
      <c r="M877" s="155"/>
      <c r="N877" s="155"/>
      <c r="O877" s="155"/>
      <c r="P877" s="155" t="str">
        <f t="shared" si="15"/>
        <v/>
      </c>
      <c r="Q877" s="155" t="str">
        <f t="shared" si="16"/>
        <v/>
      </c>
    </row>
    <row r="878">
      <c r="A878" s="182"/>
      <c r="B878" s="182"/>
      <c r="C878" s="185"/>
      <c r="D878" s="186"/>
      <c r="E878" s="187"/>
      <c r="F878" s="188"/>
      <c r="G878" s="182"/>
      <c r="H878" s="182"/>
      <c r="I878" s="182"/>
      <c r="J878" s="182"/>
      <c r="K878" s="182"/>
      <c r="L878" s="182"/>
      <c r="M878" s="155"/>
      <c r="N878" s="155"/>
      <c r="O878" s="155"/>
      <c r="P878" s="155" t="str">
        <f t="shared" si="15"/>
        <v/>
      </c>
      <c r="Q878" s="155" t="str">
        <f t="shared" si="16"/>
        <v/>
      </c>
    </row>
    <row r="879">
      <c r="A879" s="182"/>
      <c r="B879" s="182"/>
      <c r="C879" s="185"/>
      <c r="D879" s="186"/>
      <c r="E879" s="187"/>
      <c r="F879" s="188"/>
      <c r="G879" s="182"/>
      <c r="H879" s="182"/>
      <c r="I879" s="182"/>
      <c r="J879" s="182"/>
      <c r="K879" s="182"/>
      <c r="L879" s="182"/>
      <c r="M879" s="155"/>
      <c r="N879" s="155"/>
      <c r="O879" s="155"/>
      <c r="P879" s="155" t="str">
        <f t="shared" si="15"/>
        <v/>
      </c>
      <c r="Q879" s="155" t="str">
        <f t="shared" si="16"/>
        <v/>
      </c>
    </row>
    <row r="880">
      <c r="A880" s="182"/>
      <c r="B880" s="182"/>
      <c r="C880" s="185"/>
      <c r="D880" s="186"/>
      <c r="E880" s="187"/>
      <c r="F880" s="188"/>
      <c r="G880" s="182"/>
      <c r="H880" s="182"/>
      <c r="I880" s="182"/>
      <c r="J880" s="182"/>
      <c r="K880" s="182"/>
      <c r="L880" s="182"/>
      <c r="M880" s="155"/>
      <c r="N880" s="155"/>
      <c r="O880" s="155"/>
      <c r="P880" s="155" t="str">
        <f t="shared" si="15"/>
        <v/>
      </c>
      <c r="Q880" s="155" t="str">
        <f t="shared" si="16"/>
        <v/>
      </c>
    </row>
    <row r="881">
      <c r="A881" s="182"/>
      <c r="B881" s="182"/>
      <c r="C881" s="185"/>
      <c r="D881" s="186"/>
      <c r="E881" s="187"/>
      <c r="F881" s="188"/>
      <c r="G881" s="182"/>
      <c r="H881" s="182"/>
      <c r="I881" s="182"/>
      <c r="J881" s="182"/>
      <c r="K881" s="182"/>
      <c r="L881" s="182"/>
      <c r="M881" s="155"/>
      <c r="N881" s="155"/>
      <c r="O881" s="155"/>
      <c r="P881" s="155" t="str">
        <f t="shared" si="15"/>
        <v/>
      </c>
      <c r="Q881" s="155" t="str">
        <f t="shared" si="16"/>
        <v/>
      </c>
    </row>
    <row r="882">
      <c r="A882" s="182"/>
      <c r="B882" s="182"/>
      <c r="C882" s="185"/>
      <c r="D882" s="186"/>
      <c r="E882" s="187"/>
      <c r="F882" s="188"/>
      <c r="G882" s="182"/>
      <c r="H882" s="182"/>
      <c r="I882" s="182"/>
      <c r="J882" s="182"/>
      <c r="K882" s="182"/>
      <c r="L882" s="182"/>
      <c r="M882" s="155"/>
      <c r="N882" s="155"/>
      <c r="O882" s="155"/>
      <c r="P882" s="155" t="str">
        <f t="shared" si="15"/>
        <v/>
      </c>
      <c r="Q882" s="155" t="str">
        <f t="shared" si="16"/>
        <v/>
      </c>
    </row>
    <row r="883">
      <c r="A883" s="182"/>
      <c r="B883" s="182"/>
      <c r="C883" s="185"/>
      <c r="D883" s="186"/>
      <c r="E883" s="187"/>
      <c r="F883" s="188"/>
      <c r="G883" s="182"/>
      <c r="H883" s="182"/>
      <c r="I883" s="182"/>
      <c r="J883" s="182"/>
      <c r="K883" s="182"/>
      <c r="L883" s="182"/>
      <c r="M883" s="155"/>
      <c r="N883" s="155"/>
      <c r="O883" s="155"/>
      <c r="P883" s="155" t="str">
        <f t="shared" si="15"/>
        <v/>
      </c>
      <c r="Q883" s="155" t="str">
        <f t="shared" si="16"/>
        <v/>
      </c>
    </row>
    <row r="884">
      <c r="A884" s="182"/>
      <c r="B884" s="182"/>
      <c r="C884" s="185"/>
      <c r="D884" s="186"/>
      <c r="E884" s="187"/>
      <c r="F884" s="188"/>
      <c r="G884" s="182"/>
      <c r="H884" s="182"/>
      <c r="I884" s="182"/>
      <c r="J884" s="182"/>
      <c r="K884" s="182"/>
      <c r="L884" s="182"/>
      <c r="M884" s="155"/>
      <c r="N884" s="155"/>
      <c r="O884" s="155"/>
      <c r="P884" s="155" t="str">
        <f t="shared" si="15"/>
        <v/>
      </c>
      <c r="Q884" s="155" t="str">
        <f t="shared" si="16"/>
        <v/>
      </c>
    </row>
    <row r="885">
      <c r="A885" s="182"/>
      <c r="B885" s="182"/>
      <c r="C885" s="185"/>
      <c r="D885" s="186"/>
      <c r="E885" s="187"/>
      <c r="F885" s="188"/>
      <c r="G885" s="182"/>
      <c r="H885" s="182"/>
      <c r="I885" s="182"/>
      <c r="J885" s="182"/>
      <c r="K885" s="182"/>
      <c r="L885" s="182"/>
      <c r="M885" s="155"/>
      <c r="N885" s="155"/>
      <c r="O885" s="155"/>
      <c r="P885" s="155" t="str">
        <f t="shared" si="15"/>
        <v/>
      </c>
      <c r="Q885" s="155" t="str">
        <f t="shared" si="16"/>
        <v/>
      </c>
    </row>
    <row r="886">
      <c r="A886" s="182"/>
      <c r="B886" s="182"/>
      <c r="C886" s="185"/>
      <c r="D886" s="186"/>
      <c r="E886" s="187"/>
      <c r="F886" s="188"/>
      <c r="G886" s="182"/>
      <c r="H886" s="182"/>
      <c r="I886" s="182"/>
      <c r="J886" s="182"/>
      <c r="K886" s="182"/>
      <c r="L886" s="182"/>
      <c r="M886" s="155"/>
      <c r="N886" s="155"/>
      <c r="O886" s="155"/>
      <c r="P886" s="155" t="str">
        <f t="shared" si="15"/>
        <v/>
      </c>
      <c r="Q886" s="155" t="str">
        <f t="shared" si="16"/>
        <v/>
      </c>
    </row>
    <row r="887">
      <c r="A887" s="182"/>
      <c r="B887" s="182"/>
      <c r="C887" s="185"/>
      <c r="D887" s="186"/>
      <c r="E887" s="187"/>
      <c r="F887" s="188"/>
      <c r="G887" s="182"/>
      <c r="H887" s="182"/>
      <c r="I887" s="182"/>
      <c r="J887" s="182"/>
      <c r="K887" s="182"/>
      <c r="L887" s="182"/>
      <c r="M887" s="155"/>
      <c r="N887" s="155"/>
      <c r="O887" s="155"/>
      <c r="P887" s="155" t="str">
        <f t="shared" si="15"/>
        <v/>
      </c>
      <c r="Q887" s="155" t="str">
        <f t="shared" si="16"/>
        <v/>
      </c>
    </row>
    <row r="888">
      <c r="A888" s="182"/>
      <c r="B888" s="182"/>
      <c r="C888" s="185"/>
      <c r="D888" s="186"/>
      <c r="E888" s="187"/>
      <c r="F888" s="188"/>
      <c r="G888" s="182"/>
      <c r="H888" s="182"/>
      <c r="I888" s="182"/>
      <c r="J888" s="182"/>
      <c r="K888" s="182"/>
      <c r="L888" s="182"/>
      <c r="M888" s="155"/>
      <c r="N888" s="155"/>
      <c r="O888" s="155"/>
      <c r="P888" s="155" t="str">
        <f t="shared" si="15"/>
        <v/>
      </c>
      <c r="Q888" s="155" t="str">
        <f t="shared" si="16"/>
        <v/>
      </c>
    </row>
    <row r="889">
      <c r="A889" s="182"/>
      <c r="B889" s="182"/>
      <c r="C889" s="185"/>
      <c r="D889" s="186"/>
      <c r="E889" s="187"/>
      <c r="F889" s="188"/>
      <c r="G889" s="182"/>
      <c r="H889" s="182"/>
      <c r="I889" s="182"/>
      <c r="J889" s="182"/>
      <c r="K889" s="182"/>
      <c r="L889" s="182"/>
      <c r="M889" s="155"/>
      <c r="N889" s="155"/>
      <c r="O889" s="155"/>
      <c r="P889" s="155" t="str">
        <f t="shared" si="15"/>
        <v/>
      </c>
      <c r="Q889" s="155" t="str">
        <f t="shared" si="16"/>
        <v/>
      </c>
    </row>
    <row r="890">
      <c r="A890" s="182"/>
      <c r="B890" s="182"/>
      <c r="C890" s="185"/>
      <c r="D890" s="186"/>
      <c r="E890" s="187"/>
      <c r="F890" s="188"/>
      <c r="G890" s="182"/>
      <c r="H890" s="182"/>
      <c r="I890" s="182"/>
      <c r="J890" s="182"/>
      <c r="K890" s="182"/>
      <c r="L890" s="182"/>
      <c r="M890" s="155"/>
      <c r="N890" s="155"/>
      <c r="O890" s="155"/>
      <c r="P890" s="155" t="str">
        <f t="shared" si="15"/>
        <v/>
      </c>
      <c r="Q890" s="155" t="str">
        <f t="shared" si="16"/>
        <v/>
      </c>
    </row>
    <row r="891">
      <c r="A891" s="182"/>
      <c r="B891" s="182"/>
      <c r="C891" s="185"/>
      <c r="D891" s="186"/>
      <c r="E891" s="187"/>
      <c r="F891" s="188"/>
      <c r="G891" s="182"/>
      <c r="H891" s="182"/>
      <c r="I891" s="182"/>
      <c r="J891" s="182"/>
      <c r="K891" s="182"/>
      <c r="L891" s="182"/>
      <c r="M891" s="155"/>
      <c r="N891" s="155"/>
      <c r="O891" s="155"/>
      <c r="P891" s="155" t="str">
        <f t="shared" si="15"/>
        <v/>
      </c>
      <c r="Q891" s="155" t="str">
        <f t="shared" si="16"/>
        <v/>
      </c>
    </row>
    <row r="892">
      <c r="A892" s="182"/>
      <c r="B892" s="182"/>
      <c r="C892" s="185"/>
      <c r="D892" s="186"/>
      <c r="E892" s="187"/>
      <c r="F892" s="188"/>
      <c r="G892" s="182"/>
      <c r="H892" s="182"/>
      <c r="I892" s="182"/>
      <c r="J892" s="182"/>
      <c r="K892" s="182"/>
      <c r="L892" s="182"/>
      <c r="M892" s="155"/>
      <c r="N892" s="155"/>
      <c r="O892" s="155"/>
      <c r="P892" s="155" t="str">
        <f t="shared" si="15"/>
        <v/>
      </c>
      <c r="Q892" s="155" t="str">
        <f t="shared" si="16"/>
        <v/>
      </c>
    </row>
    <row r="893">
      <c r="A893" s="182"/>
      <c r="B893" s="182"/>
      <c r="C893" s="185"/>
      <c r="D893" s="186"/>
      <c r="E893" s="187"/>
      <c r="F893" s="188"/>
      <c r="G893" s="182"/>
      <c r="H893" s="182"/>
      <c r="I893" s="182"/>
      <c r="J893" s="182"/>
      <c r="K893" s="182"/>
      <c r="L893" s="182"/>
      <c r="M893" s="155"/>
      <c r="N893" s="155"/>
      <c r="O893" s="155"/>
      <c r="P893" s="155" t="str">
        <f t="shared" si="15"/>
        <v/>
      </c>
      <c r="Q893" s="155" t="str">
        <f t="shared" si="16"/>
        <v/>
      </c>
    </row>
    <row r="894">
      <c r="A894" s="182"/>
      <c r="B894" s="182"/>
      <c r="C894" s="185"/>
      <c r="D894" s="186"/>
      <c r="E894" s="187"/>
      <c r="F894" s="188"/>
      <c r="G894" s="182"/>
      <c r="H894" s="182"/>
      <c r="I894" s="182"/>
      <c r="J894" s="182"/>
      <c r="K894" s="182"/>
      <c r="L894" s="182"/>
      <c r="M894" s="155"/>
      <c r="N894" s="155"/>
      <c r="O894" s="155"/>
      <c r="P894" s="155" t="str">
        <f t="shared" si="15"/>
        <v/>
      </c>
      <c r="Q894" s="155" t="str">
        <f t="shared" si="16"/>
        <v/>
      </c>
    </row>
    <row r="895">
      <c r="A895" s="182"/>
      <c r="B895" s="182"/>
      <c r="C895" s="185"/>
      <c r="D895" s="186"/>
      <c r="E895" s="187"/>
      <c r="F895" s="188"/>
      <c r="G895" s="182"/>
      <c r="H895" s="182"/>
      <c r="I895" s="182"/>
      <c r="J895" s="182"/>
      <c r="K895" s="182"/>
      <c r="L895" s="182"/>
      <c r="M895" s="155"/>
      <c r="N895" s="155"/>
      <c r="O895" s="155"/>
      <c r="P895" s="155" t="str">
        <f t="shared" si="15"/>
        <v/>
      </c>
      <c r="Q895" s="155" t="str">
        <f t="shared" si="16"/>
        <v/>
      </c>
    </row>
    <row r="896">
      <c r="A896" s="182"/>
      <c r="B896" s="182"/>
      <c r="C896" s="185"/>
      <c r="D896" s="186"/>
      <c r="E896" s="187"/>
      <c r="F896" s="188"/>
      <c r="G896" s="182"/>
      <c r="H896" s="182"/>
      <c r="I896" s="182"/>
      <c r="J896" s="182"/>
      <c r="K896" s="182"/>
      <c r="L896" s="182"/>
      <c r="M896" s="155"/>
      <c r="N896" s="155"/>
      <c r="O896" s="155"/>
      <c r="P896" s="155" t="str">
        <f t="shared" si="15"/>
        <v/>
      </c>
      <c r="Q896" s="155" t="str">
        <f t="shared" si="16"/>
        <v/>
      </c>
    </row>
    <row r="897">
      <c r="A897" s="182"/>
      <c r="B897" s="182"/>
      <c r="C897" s="185"/>
      <c r="D897" s="186"/>
      <c r="E897" s="187"/>
      <c r="F897" s="188"/>
      <c r="G897" s="182"/>
      <c r="H897" s="182"/>
      <c r="I897" s="182"/>
      <c r="J897" s="182"/>
      <c r="K897" s="182"/>
      <c r="L897" s="182"/>
      <c r="M897" s="155"/>
      <c r="N897" s="155"/>
      <c r="O897" s="155"/>
      <c r="P897" s="155" t="str">
        <f t="shared" si="15"/>
        <v/>
      </c>
      <c r="Q897" s="155" t="str">
        <f t="shared" si="16"/>
        <v/>
      </c>
    </row>
    <row r="898">
      <c r="A898" s="182"/>
      <c r="B898" s="182"/>
      <c r="C898" s="185"/>
      <c r="D898" s="186"/>
      <c r="E898" s="187"/>
      <c r="F898" s="188"/>
      <c r="G898" s="182"/>
      <c r="H898" s="182"/>
      <c r="I898" s="182"/>
      <c r="J898" s="182"/>
      <c r="K898" s="182"/>
      <c r="L898" s="182"/>
      <c r="M898" s="155"/>
      <c r="N898" s="155"/>
      <c r="O898" s="155"/>
      <c r="P898" s="155" t="str">
        <f t="shared" si="15"/>
        <v/>
      </c>
      <c r="Q898" s="155" t="str">
        <f t="shared" si="16"/>
        <v/>
      </c>
    </row>
    <row r="899">
      <c r="A899" s="182"/>
      <c r="B899" s="182"/>
      <c r="C899" s="185"/>
      <c r="D899" s="186"/>
      <c r="E899" s="187"/>
      <c r="F899" s="188"/>
      <c r="G899" s="182"/>
      <c r="H899" s="182"/>
      <c r="I899" s="182"/>
      <c r="J899" s="182"/>
      <c r="K899" s="182"/>
      <c r="L899" s="182"/>
      <c r="M899" s="155"/>
      <c r="N899" s="155"/>
      <c r="O899" s="155"/>
      <c r="P899" s="155" t="str">
        <f t="shared" si="15"/>
        <v/>
      </c>
      <c r="Q899" s="155" t="str">
        <f t="shared" si="16"/>
        <v/>
      </c>
    </row>
    <row r="900">
      <c r="A900" s="182"/>
      <c r="B900" s="182"/>
      <c r="C900" s="185"/>
      <c r="D900" s="186"/>
      <c r="E900" s="187"/>
      <c r="F900" s="188"/>
      <c r="G900" s="182"/>
      <c r="H900" s="182"/>
      <c r="I900" s="182"/>
      <c r="J900" s="182"/>
      <c r="K900" s="182"/>
      <c r="L900" s="182"/>
      <c r="M900" s="155"/>
      <c r="N900" s="155"/>
      <c r="O900" s="155"/>
      <c r="P900" s="155" t="str">
        <f t="shared" si="15"/>
        <v/>
      </c>
      <c r="Q900" s="155" t="str">
        <f t="shared" si="16"/>
        <v/>
      </c>
    </row>
    <row r="901">
      <c r="A901" s="182"/>
      <c r="B901" s="182"/>
      <c r="C901" s="185"/>
      <c r="D901" s="186"/>
      <c r="E901" s="187"/>
      <c r="F901" s="188"/>
      <c r="G901" s="182"/>
      <c r="H901" s="182"/>
      <c r="I901" s="182"/>
      <c r="J901" s="182"/>
      <c r="K901" s="182"/>
      <c r="L901" s="182"/>
      <c r="M901" s="155"/>
      <c r="N901" s="155"/>
      <c r="O901" s="155"/>
      <c r="P901" s="155" t="str">
        <f t="shared" si="15"/>
        <v/>
      </c>
      <c r="Q901" s="155" t="str">
        <f t="shared" si="16"/>
        <v/>
      </c>
    </row>
    <row r="902">
      <c r="A902" s="182"/>
      <c r="B902" s="182"/>
      <c r="C902" s="185"/>
      <c r="D902" s="186"/>
      <c r="E902" s="187"/>
      <c r="F902" s="188"/>
      <c r="G902" s="182"/>
      <c r="H902" s="182"/>
      <c r="I902" s="182"/>
      <c r="J902" s="182"/>
      <c r="K902" s="182"/>
      <c r="L902" s="182"/>
      <c r="M902" s="155"/>
      <c r="N902" s="155"/>
      <c r="O902" s="155"/>
      <c r="P902" s="155" t="str">
        <f t="shared" si="15"/>
        <v/>
      </c>
      <c r="Q902" s="155" t="str">
        <f t="shared" si="16"/>
        <v/>
      </c>
    </row>
    <row r="903">
      <c r="A903" s="182"/>
      <c r="B903" s="182"/>
      <c r="C903" s="185"/>
      <c r="D903" s="186"/>
      <c r="E903" s="187"/>
      <c r="F903" s="188"/>
      <c r="G903" s="182"/>
      <c r="H903" s="182"/>
      <c r="I903" s="182"/>
      <c r="J903" s="182"/>
      <c r="K903" s="182"/>
      <c r="L903" s="182"/>
      <c r="M903" s="155"/>
      <c r="N903" s="155"/>
      <c r="O903" s="155"/>
      <c r="P903" s="155" t="str">
        <f t="shared" si="15"/>
        <v/>
      </c>
      <c r="Q903" s="155" t="str">
        <f t="shared" si="16"/>
        <v/>
      </c>
    </row>
    <row r="904">
      <c r="A904" s="182"/>
      <c r="B904" s="182"/>
      <c r="C904" s="185"/>
      <c r="D904" s="186"/>
      <c r="E904" s="187"/>
      <c r="F904" s="188"/>
      <c r="G904" s="182"/>
      <c r="H904" s="182"/>
      <c r="I904" s="182"/>
      <c r="J904" s="182"/>
      <c r="K904" s="182"/>
      <c r="L904" s="182"/>
      <c r="M904" s="155"/>
      <c r="N904" s="155"/>
      <c r="O904" s="155"/>
      <c r="P904" s="155" t="str">
        <f t="shared" si="15"/>
        <v/>
      </c>
      <c r="Q904" s="155" t="str">
        <f t="shared" si="16"/>
        <v/>
      </c>
    </row>
    <row r="905">
      <c r="A905" s="182"/>
      <c r="B905" s="182"/>
      <c r="C905" s="185"/>
      <c r="D905" s="186"/>
      <c r="E905" s="187"/>
      <c r="F905" s="188"/>
      <c r="G905" s="182"/>
      <c r="H905" s="182"/>
      <c r="I905" s="182"/>
      <c r="J905" s="182"/>
      <c r="K905" s="182"/>
      <c r="L905" s="182"/>
      <c r="M905" s="155"/>
      <c r="N905" s="155"/>
      <c r="O905" s="155"/>
      <c r="P905" s="155" t="str">
        <f t="shared" si="15"/>
        <v/>
      </c>
      <c r="Q905" s="155" t="str">
        <f t="shared" si="16"/>
        <v/>
      </c>
    </row>
    <row r="906">
      <c r="A906" s="182"/>
      <c r="B906" s="182"/>
      <c r="C906" s="185"/>
      <c r="D906" s="186"/>
      <c r="E906" s="187"/>
      <c r="F906" s="188"/>
      <c r="G906" s="182"/>
      <c r="H906" s="182"/>
      <c r="I906" s="182"/>
      <c r="J906" s="182"/>
      <c r="K906" s="182"/>
      <c r="L906" s="182"/>
      <c r="M906" s="155"/>
      <c r="N906" s="155"/>
      <c r="O906" s="155"/>
      <c r="P906" s="155" t="str">
        <f t="shared" si="15"/>
        <v/>
      </c>
      <c r="Q906" s="155" t="str">
        <f t="shared" si="16"/>
        <v/>
      </c>
    </row>
    <row r="907">
      <c r="A907" s="182"/>
      <c r="B907" s="182"/>
      <c r="C907" s="185"/>
      <c r="D907" s="186"/>
      <c r="E907" s="187"/>
      <c r="F907" s="188"/>
      <c r="G907" s="182"/>
      <c r="H907" s="182"/>
      <c r="I907" s="182"/>
      <c r="J907" s="182"/>
      <c r="K907" s="182"/>
      <c r="L907" s="182"/>
      <c r="M907" s="155"/>
      <c r="N907" s="155"/>
      <c r="O907" s="155"/>
      <c r="P907" s="155" t="str">
        <f t="shared" si="15"/>
        <v/>
      </c>
      <c r="Q907" s="155" t="str">
        <f t="shared" si="16"/>
        <v/>
      </c>
    </row>
    <row r="908">
      <c r="A908" s="182"/>
      <c r="B908" s="182"/>
      <c r="C908" s="185"/>
      <c r="D908" s="186"/>
      <c r="E908" s="187"/>
      <c r="F908" s="188"/>
      <c r="G908" s="182"/>
      <c r="H908" s="182"/>
      <c r="I908" s="182"/>
      <c r="J908" s="182"/>
      <c r="K908" s="182"/>
      <c r="L908" s="182"/>
      <c r="M908" s="155"/>
      <c r="N908" s="155"/>
      <c r="O908" s="155"/>
      <c r="P908" s="155" t="str">
        <f t="shared" si="15"/>
        <v/>
      </c>
      <c r="Q908" s="155" t="str">
        <f t="shared" si="16"/>
        <v/>
      </c>
    </row>
    <row r="909">
      <c r="A909" s="182"/>
      <c r="B909" s="182"/>
      <c r="C909" s="185"/>
      <c r="D909" s="186"/>
      <c r="E909" s="187"/>
      <c r="F909" s="188"/>
      <c r="G909" s="182"/>
      <c r="H909" s="182"/>
      <c r="I909" s="182"/>
      <c r="J909" s="182"/>
      <c r="K909" s="182"/>
      <c r="L909" s="182"/>
      <c r="M909" s="155"/>
      <c r="N909" s="155"/>
      <c r="O909" s="155"/>
      <c r="P909" s="155" t="str">
        <f t="shared" si="15"/>
        <v/>
      </c>
      <c r="Q909" s="155" t="str">
        <f t="shared" si="16"/>
        <v/>
      </c>
    </row>
    <row r="910">
      <c r="A910" s="182"/>
      <c r="B910" s="182"/>
      <c r="C910" s="185"/>
      <c r="D910" s="186"/>
      <c r="E910" s="187"/>
      <c r="F910" s="188"/>
      <c r="G910" s="182"/>
      <c r="H910" s="182"/>
      <c r="I910" s="182"/>
      <c r="J910" s="182"/>
      <c r="K910" s="182"/>
      <c r="L910" s="182"/>
      <c r="M910" s="155"/>
      <c r="N910" s="155"/>
      <c r="O910" s="155"/>
      <c r="P910" s="155" t="str">
        <f t="shared" si="15"/>
        <v/>
      </c>
      <c r="Q910" s="155" t="str">
        <f t="shared" si="16"/>
        <v/>
      </c>
    </row>
    <row r="911">
      <c r="A911" s="182"/>
      <c r="B911" s="182"/>
      <c r="C911" s="185"/>
      <c r="D911" s="186"/>
      <c r="E911" s="187"/>
      <c r="F911" s="188"/>
      <c r="G911" s="182"/>
      <c r="H911" s="182"/>
      <c r="I911" s="182"/>
      <c r="J911" s="182"/>
      <c r="K911" s="182"/>
      <c r="L911" s="182"/>
      <c r="M911" s="155"/>
      <c r="N911" s="155"/>
      <c r="O911" s="155"/>
      <c r="P911" s="155" t="str">
        <f t="shared" si="15"/>
        <v/>
      </c>
      <c r="Q911" s="155" t="str">
        <f t="shared" si="16"/>
        <v/>
      </c>
    </row>
    <row r="912">
      <c r="A912" s="182"/>
      <c r="B912" s="182"/>
      <c r="C912" s="185"/>
      <c r="D912" s="186"/>
      <c r="E912" s="187"/>
      <c r="F912" s="188"/>
      <c r="G912" s="182"/>
      <c r="H912" s="182"/>
      <c r="I912" s="182"/>
      <c r="J912" s="182"/>
      <c r="K912" s="182"/>
      <c r="L912" s="182"/>
      <c r="M912" s="155"/>
      <c r="N912" s="155"/>
      <c r="O912" s="155"/>
      <c r="P912" s="155" t="str">
        <f t="shared" si="15"/>
        <v/>
      </c>
      <c r="Q912" s="155" t="str">
        <f t="shared" si="16"/>
        <v/>
      </c>
    </row>
    <row r="913">
      <c r="A913" s="182"/>
      <c r="B913" s="182"/>
      <c r="C913" s="185"/>
      <c r="D913" s="186"/>
      <c r="E913" s="187"/>
      <c r="F913" s="188"/>
      <c r="G913" s="182"/>
      <c r="H913" s="182"/>
      <c r="I913" s="182"/>
      <c r="J913" s="182"/>
      <c r="K913" s="182"/>
      <c r="L913" s="182"/>
      <c r="M913" s="155"/>
      <c r="N913" s="155"/>
      <c r="O913" s="155"/>
      <c r="P913" s="155" t="str">
        <f t="shared" si="15"/>
        <v/>
      </c>
      <c r="Q913" s="155" t="str">
        <f t="shared" si="16"/>
        <v/>
      </c>
    </row>
    <row r="914">
      <c r="A914" s="182"/>
      <c r="B914" s="182"/>
      <c r="C914" s="185"/>
      <c r="D914" s="186"/>
      <c r="E914" s="187"/>
      <c r="F914" s="188"/>
      <c r="G914" s="182"/>
      <c r="H914" s="182"/>
      <c r="I914" s="182"/>
      <c r="J914" s="182"/>
      <c r="K914" s="182"/>
      <c r="L914" s="182"/>
      <c r="M914" s="155"/>
      <c r="N914" s="155"/>
      <c r="O914" s="155"/>
      <c r="P914" s="155" t="str">
        <f t="shared" si="15"/>
        <v/>
      </c>
      <c r="Q914" s="155" t="str">
        <f t="shared" si="16"/>
        <v/>
      </c>
    </row>
    <row r="915">
      <c r="A915" s="182"/>
      <c r="B915" s="182"/>
      <c r="C915" s="185"/>
      <c r="D915" s="186"/>
      <c r="E915" s="187"/>
      <c r="F915" s="188"/>
      <c r="G915" s="182"/>
      <c r="H915" s="182"/>
      <c r="I915" s="182"/>
      <c r="J915" s="182"/>
      <c r="K915" s="182"/>
      <c r="L915" s="182"/>
      <c r="M915" s="155"/>
      <c r="N915" s="155"/>
      <c r="O915" s="155"/>
      <c r="P915" s="155" t="str">
        <f t="shared" si="15"/>
        <v/>
      </c>
      <c r="Q915" s="155" t="str">
        <f t="shared" si="16"/>
        <v/>
      </c>
    </row>
    <row r="916">
      <c r="A916" s="182"/>
      <c r="B916" s="182"/>
      <c r="C916" s="185"/>
      <c r="D916" s="186"/>
      <c r="E916" s="187"/>
      <c r="F916" s="188"/>
      <c r="G916" s="182"/>
      <c r="H916" s="182"/>
      <c r="I916" s="182"/>
      <c r="J916" s="182"/>
      <c r="K916" s="182"/>
      <c r="L916" s="182"/>
      <c r="M916" s="155"/>
      <c r="N916" s="155"/>
      <c r="O916" s="155"/>
      <c r="P916" s="155" t="str">
        <f t="shared" si="15"/>
        <v/>
      </c>
      <c r="Q916" s="155" t="str">
        <f t="shared" si="16"/>
        <v/>
      </c>
    </row>
    <row r="917">
      <c r="A917" s="182"/>
      <c r="B917" s="182"/>
      <c r="C917" s="185"/>
      <c r="D917" s="186"/>
      <c r="E917" s="187"/>
      <c r="F917" s="188"/>
      <c r="G917" s="182"/>
      <c r="H917" s="182"/>
      <c r="I917" s="182"/>
      <c r="J917" s="182"/>
      <c r="K917" s="182"/>
      <c r="L917" s="182"/>
      <c r="M917" s="155"/>
      <c r="N917" s="155"/>
      <c r="O917" s="155"/>
      <c r="P917" s="155" t="str">
        <f t="shared" si="15"/>
        <v/>
      </c>
      <c r="Q917" s="155" t="str">
        <f t="shared" si="16"/>
        <v/>
      </c>
    </row>
    <row r="918">
      <c r="A918" s="182"/>
      <c r="B918" s="182"/>
      <c r="C918" s="185"/>
      <c r="D918" s="186"/>
      <c r="E918" s="187"/>
      <c r="F918" s="188"/>
      <c r="G918" s="182"/>
      <c r="H918" s="182"/>
      <c r="I918" s="182"/>
      <c r="J918" s="182"/>
      <c r="K918" s="182"/>
      <c r="L918" s="182"/>
      <c r="M918" s="155"/>
      <c r="N918" s="155"/>
      <c r="O918" s="155"/>
      <c r="P918" s="155" t="str">
        <f t="shared" si="15"/>
        <v/>
      </c>
      <c r="Q918" s="155" t="str">
        <f t="shared" si="16"/>
        <v/>
      </c>
    </row>
    <row r="919">
      <c r="A919" s="182"/>
      <c r="B919" s="182"/>
      <c r="C919" s="185"/>
      <c r="D919" s="186"/>
      <c r="E919" s="187"/>
      <c r="F919" s="188"/>
      <c r="G919" s="182"/>
      <c r="H919" s="182"/>
      <c r="I919" s="182"/>
      <c r="J919" s="182"/>
      <c r="K919" s="182"/>
      <c r="L919" s="182"/>
      <c r="M919" s="155"/>
      <c r="N919" s="155"/>
      <c r="O919" s="155"/>
      <c r="P919" s="155" t="str">
        <f t="shared" si="15"/>
        <v/>
      </c>
      <c r="Q919" s="155" t="str">
        <f t="shared" si="16"/>
        <v/>
      </c>
    </row>
    <row r="920">
      <c r="A920" s="182"/>
      <c r="B920" s="182"/>
      <c r="C920" s="185"/>
      <c r="D920" s="186"/>
      <c r="E920" s="187"/>
      <c r="F920" s="188"/>
      <c r="G920" s="182"/>
      <c r="H920" s="182"/>
      <c r="I920" s="182"/>
      <c r="J920" s="182"/>
      <c r="K920" s="182"/>
      <c r="L920" s="182"/>
      <c r="M920" s="155"/>
      <c r="N920" s="155"/>
      <c r="O920" s="155"/>
      <c r="P920" s="155" t="str">
        <f t="shared" si="15"/>
        <v/>
      </c>
      <c r="Q920" s="155" t="str">
        <f t="shared" si="16"/>
        <v/>
      </c>
    </row>
    <row r="921">
      <c r="A921" s="182"/>
      <c r="B921" s="182"/>
      <c r="C921" s="185"/>
      <c r="D921" s="186"/>
      <c r="E921" s="187"/>
      <c r="F921" s="188"/>
      <c r="G921" s="182"/>
      <c r="H921" s="182"/>
      <c r="I921" s="182"/>
      <c r="J921" s="182"/>
      <c r="K921" s="182"/>
      <c r="L921" s="182"/>
      <c r="M921" s="155"/>
      <c r="N921" s="155"/>
      <c r="O921" s="155"/>
      <c r="P921" s="155" t="str">
        <f t="shared" si="15"/>
        <v/>
      </c>
      <c r="Q921" s="155" t="str">
        <f t="shared" si="16"/>
        <v/>
      </c>
    </row>
    <row r="922">
      <c r="A922" s="182"/>
      <c r="B922" s="182"/>
      <c r="C922" s="185"/>
      <c r="D922" s="186"/>
      <c r="E922" s="187"/>
      <c r="F922" s="188"/>
      <c r="G922" s="182"/>
      <c r="H922" s="182"/>
      <c r="I922" s="182"/>
      <c r="J922" s="182"/>
      <c r="K922" s="182"/>
      <c r="L922" s="182"/>
      <c r="M922" s="155"/>
      <c r="N922" s="155"/>
      <c r="O922" s="155"/>
      <c r="P922" s="155" t="str">
        <f t="shared" si="15"/>
        <v/>
      </c>
      <c r="Q922" s="155" t="str">
        <f t="shared" si="16"/>
        <v/>
      </c>
    </row>
    <row r="923">
      <c r="A923" s="182"/>
      <c r="B923" s="182"/>
      <c r="C923" s="185"/>
      <c r="D923" s="186"/>
      <c r="E923" s="187"/>
      <c r="F923" s="188"/>
      <c r="G923" s="182"/>
      <c r="H923" s="182"/>
      <c r="I923" s="182"/>
      <c r="J923" s="182"/>
      <c r="K923" s="182"/>
      <c r="L923" s="182"/>
      <c r="M923" s="155"/>
      <c r="N923" s="155"/>
      <c r="O923" s="155"/>
      <c r="P923" s="155" t="str">
        <f t="shared" si="15"/>
        <v/>
      </c>
      <c r="Q923" s="155" t="str">
        <f t="shared" si="16"/>
        <v/>
      </c>
    </row>
    <row r="924">
      <c r="A924" s="182"/>
      <c r="B924" s="182"/>
      <c r="C924" s="185"/>
      <c r="D924" s="186"/>
      <c r="E924" s="187"/>
      <c r="F924" s="188"/>
      <c r="G924" s="182"/>
      <c r="H924" s="182"/>
      <c r="I924" s="182"/>
      <c r="J924" s="182"/>
      <c r="K924" s="182"/>
      <c r="L924" s="182"/>
      <c r="M924" s="155"/>
      <c r="N924" s="155"/>
      <c r="O924" s="155"/>
      <c r="P924" s="155" t="str">
        <f t="shared" si="15"/>
        <v/>
      </c>
      <c r="Q924" s="155" t="str">
        <f t="shared" si="16"/>
        <v/>
      </c>
    </row>
    <row r="925">
      <c r="A925" s="182"/>
      <c r="B925" s="182"/>
      <c r="C925" s="185"/>
      <c r="D925" s="186"/>
      <c r="E925" s="187"/>
      <c r="F925" s="188"/>
      <c r="G925" s="182"/>
      <c r="H925" s="182"/>
      <c r="I925" s="182"/>
      <c r="J925" s="182"/>
      <c r="K925" s="182"/>
      <c r="L925" s="182"/>
      <c r="M925" s="155"/>
      <c r="N925" s="155"/>
      <c r="O925" s="155"/>
      <c r="P925" s="155" t="str">
        <f t="shared" si="15"/>
        <v/>
      </c>
      <c r="Q925" s="155" t="str">
        <f t="shared" si="16"/>
        <v/>
      </c>
    </row>
    <row r="926">
      <c r="A926" s="182"/>
      <c r="B926" s="182"/>
      <c r="C926" s="185"/>
      <c r="D926" s="186"/>
      <c r="E926" s="187"/>
      <c r="F926" s="188"/>
      <c r="G926" s="182"/>
      <c r="H926" s="182"/>
      <c r="I926" s="182"/>
      <c r="J926" s="182"/>
      <c r="K926" s="182"/>
      <c r="L926" s="182"/>
      <c r="M926" s="155"/>
      <c r="N926" s="155"/>
      <c r="O926" s="155"/>
      <c r="P926" s="155" t="str">
        <f t="shared" si="15"/>
        <v/>
      </c>
      <c r="Q926" s="155" t="str">
        <f t="shared" si="16"/>
        <v/>
      </c>
    </row>
    <row r="927">
      <c r="A927" s="182"/>
      <c r="B927" s="182"/>
      <c r="C927" s="185"/>
      <c r="D927" s="186"/>
      <c r="E927" s="187"/>
      <c r="F927" s="188"/>
      <c r="G927" s="182"/>
      <c r="H927" s="182"/>
      <c r="I927" s="182"/>
      <c r="J927" s="182"/>
      <c r="K927" s="182"/>
      <c r="L927" s="182"/>
      <c r="M927" s="155"/>
      <c r="N927" s="155"/>
      <c r="O927" s="155"/>
      <c r="P927" s="155" t="str">
        <f t="shared" si="15"/>
        <v/>
      </c>
      <c r="Q927" s="155" t="str">
        <f t="shared" si="16"/>
        <v/>
      </c>
    </row>
    <row r="928">
      <c r="A928" s="182"/>
      <c r="B928" s="182"/>
      <c r="C928" s="185"/>
      <c r="D928" s="186"/>
      <c r="E928" s="187"/>
      <c r="F928" s="188"/>
      <c r="G928" s="182"/>
      <c r="H928" s="182"/>
      <c r="I928" s="182"/>
      <c r="J928" s="182"/>
      <c r="K928" s="182"/>
      <c r="L928" s="182"/>
      <c r="M928" s="155"/>
      <c r="N928" s="155"/>
      <c r="O928" s="155"/>
      <c r="P928" s="155" t="str">
        <f t="shared" si="15"/>
        <v/>
      </c>
      <c r="Q928" s="155" t="str">
        <f t="shared" si="16"/>
        <v/>
      </c>
    </row>
    <row r="929">
      <c r="A929" s="182"/>
      <c r="B929" s="182"/>
      <c r="C929" s="185"/>
      <c r="D929" s="186"/>
      <c r="E929" s="187"/>
      <c r="F929" s="188"/>
      <c r="G929" s="182"/>
      <c r="H929" s="182"/>
      <c r="I929" s="182"/>
      <c r="J929" s="182"/>
      <c r="K929" s="182"/>
      <c r="L929" s="182"/>
      <c r="M929" s="155"/>
      <c r="N929" s="155"/>
      <c r="O929" s="155"/>
      <c r="P929" s="155" t="str">
        <f t="shared" si="15"/>
        <v/>
      </c>
      <c r="Q929" s="155" t="str">
        <f t="shared" si="16"/>
        <v/>
      </c>
    </row>
    <row r="930">
      <c r="A930" s="182"/>
      <c r="B930" s="182"/>
      <c r="C930" s="185"/>
      <c r="D930" s="186"/>
      <c r="E930" s="187"/>
      <c r="F930" s="188"/>
      <c r="G930" s="182"/>
      <c r="H930" s="182"/>
      <c r="I930" s="182"/>
      <c r="J930" s="182"/>
      <c r="K930" s="182"/>
      <c r="L930" s="182"/>
      <c r="M930" s="155"/>
      <c r="N930" s="155"/>
      <c r="O930" s="155"/>
      <c r="P930" s="155" t="str">
        <f t="shared" si="15"/>
        <v/>
      </c>
      <c r="Q930" s="155" t="str">
        <f t="shared" si="16"/>
        <v/>
      </c>
    </row>
    <row r="931">
      <c r="A931" s="182"/>
      <c r="B931" s="182"/>
      <c r="C931" s="185"/>
      <c r="D931" s="186"/>
      <c r="E931" s="187"/>
      <c r="F931" s="188"/>
      <c r="G931" s="182"/>
      <c r="H931" s="182"/>
      <c r="I931" s="182"/>
      <c r="J931" s="182"/>
      <c r="K931" s="182"/>
      <c r="L931" s="182"/>
      <c r="M931" s="155"/>
      <c r="N931" s="155"/>
      <c r="O931" s="155"/>
      <c r="P931" s="155" t="str">
        <f t="shared" si="15"/>
        <v/>
      </c>
      <c r="Q931" s="155" t="str">
        <f t="shared" si="16"/>
        <v/>
      </c>
    </row>
    <row r="932">
      <c r="A932" s="182"/>
      <c r="B932" s="182"/>
      <c r="C932" s="185"/>
      <c r="D932" s="186"/>
      <c r="E932" s="187"/>
      <c r="F932" s="188"/>
      <c r="G932" s="182"/>
      <c r="H932" s="182"/>
      <c r="I932" s="182"/>
      <c r="J932" s="182"/>
      <c r="K932" s="182"/>
      <c r="L932" s="182"/>
      <c r="M932" s="155"/>
      <c r="N932" s="155"/>
      <c r="O932" s="155"/>
      <c r="P932" s="155" t="str">
        <f t="shared" si="15"/>
        <v/>
      </c>
      <c r="Q932" s="155" t="str">
        <f t="shared" si="16"/>
        <v/>
      </c>
    </row>
    <row r="933">
      <c r="A933" s="182"/>
      <c r="B933" s="182"/>
      <c r="C933" s="185"/>
      <c r="D933" s="186"/>
      <c r="E933" s="187"/>
      <c r="F933" s="188"/>
      <c r="G933" s="182"/>
      <c r="H933" s="182"/>
      <c r="I933" s="182"/>
      <c r="J933" s="182"/>
      <c r="K933" s="182"/>
      <c r="L933" s="182"/>
      <c r="M933" s="155"/>
      <c r="N933" s="155"/>
      <c r="O933" s="155"/>
      <c r="P933" s="155" t="str">
        <f t="shared" si="15"/>
        <v/>
      </c>
      <c r="Q933" s="155" t="str">
        <f t="shared" si="16"/>
        <v/>
      </c>
    </row>
    <row r="934">
      <c r="A934" s="182"/>
      <c r="B934" s="182"/>
      <c r="C934" s="185"/>
      <c r="D934" s="186"/>
      <c r="E934" s="187"/>
      <c r="F934" s="188"/>
      <c r="G934" s="182"/>
      <c r="H934" s="182"/>
      <c r="I934" s="182"/>
      <c r="J934" s="182"/>
      <c r="K934" s="182"/>
      <c r="L934" s="182"/>
      <c r="M934" s="155"/>
      <c r="N934" s="155"/>
      <c r="O934" s="155"/>
      <c r="P934" s="155" t="str">
        <f t="shared" si="15"/>
        <v/>
      </c>
      <c r="Q934" s="155" t="str">
        <f t="shared" si="16"/>
        <v/>
      </c>
    </row>
    <row r="935">
      <c r="A935" s="182"/>
      <c r="B935" s="182"/>
      <c r="C935" s="185"/>
      <c r="D935" s="186"/>
      <c r="E935" s="187"/>
      <c r="F935" s="188"/>
      <c r="G935" s="182"/>
      <c r="H935" s="182"/>
      <c r="I935" s="182"/>
      <c r="J935" s="182"/>
      <c r="K935" s="182"/>
      <c r="L935" s="182"/>
      <c r="M935" s="155"/>
      <c r="N935" s="155"/>
      <c r="O935" s="155"/>
      <c r="P935" s="155" t="str">
        <f t="shared" si="15"/>
        <v/>
      </c>
      <c r="Q935" s="155" t="str">
        <f t="shared" si="16"/>
        <v/>
      </c>
    </row>
    <row r="936">
      <c r="A936" s="182"/>
      <c r="B936" s="182"/>
      <c r="C936" s="185"/>
      <c r="D936" s="186"/>
      <c r="E936" s="187"/>
      <c r="F936" s="188"/>
      <c r="G936" s="182"/>
      <c r="H936" s="182"/>
      <c r="I936" s="182"/>
      <c r="J936" s="182"/>
      <c r="K936" s="182"/>
      <c r="L936" s="182"/>
      <c r="M936" s="155"/>
      <c r="N936" s="155"/>
      <c r="O936" s="155"/>
      <c r="P936" s="155" t="str">
        <f t="shared" si="15"/>
        <v/>
      </c>
      <c r="Q936" s="155" t="str">
        <f t="shared" si="16"/>
        <v/>
      </c>
    </row>
    <row r="937">
      <c r="A937" s="182"/>
      <c r="B937" s="182"/>
      <c r="C937" s="185"/>
      <c r="D937" s="186"/>
      <c r="E937" s="187"/>
      <c r="F937" s="188"/>
      <c r="G937" s="182"/>
      <c r="H937" s="182"/>
      <c r="I937" s="182"/>
      <c r="J937" s="182"/>
      <c r="K937" s="182"/>
      <c r="L937" s="182"/>
      <c r="M937" s="155"/>
      <c r="N937" s="155"/>
      <c r="O937" s="155"/>
      <c r="P937" s="155" t="str">
        <f t="shared" si="15"/>
        <v/>
      </c>
      <c r="Q937" s="155" t="str">
        <f t="shared" si="16"/>
        <v/>
      </c>
    </row>
    <row r="938">
      <c r="A938" s="182"/>
      <c r="B938" s="182"/>
      <c r="C938" s="185"/>
      <c r="D938" s="186"/>
      <c r="E938" s="187"/>
      <c r="F938" s="188"/>
      <c r="G938" s="182"/>
      <c r="H938" s="182"/>
      <c r="I938" s="182"/>
      <c r="J938" s="182"/>
      <c r="K938" s="182"/>
      <c r="L938" s="182"/>
      <c r="M938" s="155"/>
      <c r="N938" s="155"/>
      <c r="O938" s="155"/>
      <c r="P938" s="155" t="str">
        <f t="shared" si="15"/>
        <v/>
      </c>
      <c r="Q938" s="155" t="str">
        <f t="shared" si="16"/>
        <v/>
      </c>
    </row>
    <row r="939">
      <c r="A939" s="182"/>
      <c r="B939" s="182"/>
      <c r="C939" s="185"/>
      <c r="D939" s="186"/>
      <c r="E939" s="187"/>
      <c r="F939" s="188"/>
      <c r="G939" s="182"/>
      <c r="H939" s="182"/>
      <c r="I939" s="182"/>
      <c r="J939" s="182"/>
      <c r="K939" s="182"/>
      <c r="L939" s="182"/>
      <c r="M939" s="155"/>
      <c r="N939" s="155"/>
      <c r="O939" s="155"/>
      <c r="P939" s="155" t="str">
        <f t="shared" si="15"/>
        <v/>
      </c>
      <c r="Q939" s="155" t="str">
        <f t="shared" si="16"/>
        <v/>
      </c>
    </row>
    <row r="940">
      <c r="A940" s="182"/>
      <c r="B940" s="182"/>
      <c r="C940" s="185"/>
      <c r="D940" s="186"/>
      <c r="E940" s="187"/>
      <c r="F940" s="188"/>
      <c r="G940" s="182"/>
      <c r="H940" s="182"/>
      <c r="I940" s="182"/>
      <c r="J940" s="182"/>
      <c r="K940" s="182"/>
      <c r="L940" s="182"/>
      <c r="M940" s="155"/>
      <c r="N940" s="155"/>
      <c r="O940" s="155"/>
      <c r="P940" s="155" t="str">
        <f t="shared" si="15"/>
        <v/>
      </c>
      <c r="Q940" s="155" t="str">
        <f t="shared" si="16"/>
        <v/>
      </c>
    </row>
    <row r="941">
      <c r="A941" s="182"/>
      <c r="B941" s="182"/>
      <c r="C941" s="185"/>
      <c r="D941" s="186"/>
      <c r="E941" s="187"/>
      <c r="F941" s="188"/>
      <c r="G941" s="182"/>
      <c r="H941" s="182"/>
      <c r="I941" s="182"/>
      <c r="J941" s="182"/>
      <c r="K941" s="182"/>
      <c r="L941" s="182"/>
      <c r="M941" s="155"/>
      <c r="N941" s="155"/>
      <c r="O941" s="155"/>
      <c r="P941" s="155" t="str">
        <f t="shared" si="15"/>
        <v/>
      </c>
      <c r="Q941" s="155" t="str">
        <f t="shared" si="16"/>
        <v/>
      </c>
    </row>
    <row r="942">
      <c r="A942" s="182"/>
      <c r="B942" s="182"/>
      <c r="C942" s="185"/>
      <c r="D942" s="186"/>
      <c r="E942" s="187"/>
      <c r="F942" s="188"/>
      <c r="G942" s="182"/>
      <c r="H942" s="182"/>
      <c r="I942" s="182"/>
      <c r="J942" s="182"/>
      <c r="K942" s="182"/>
      <c r="L942" s="182"/>
      <c r="M942" s="155"/>
      <c r="N942" s="155"/>
      <c r="O942" s="155"/>
      <c r="P942" s="155" t="str">
        <f t="shared" si="15"/>
        <v/>
      </c>
      <c r="Q942" s="155" t="str">
        <f t="shared" si="16"/>
        <v/>
      </c>
    </row>
    <row r="943">
      <c r="A943" s="182"/>
      <c r="B943" s="182"/>
      <c r="C943" s="185"/>
      <c r="D943" s="186"/>
      <c r="E943" s="187"/>
      <c r="F943" s="188"/>
      <c r="G943" s="182"/>
      <c r="H943" s="182"/>
      <c r="I943" s="182"/>
      <c r="J943" s="182"/>
      <c r="K943" s="182"/>
      <c r="L943" s="182"/>
      <c r="M943" s="155"/>
      <c r="N943" s="155"/>
      <c r="O943" s="155"/>
      <c r="P943" s="155" t="str">
        <f t="shared" si="15"/>
        <v/>
      </c>
      <c r="Q943" s="155" t="str">
        <f t="shared" si="16"/>
        <v/>
      </c>
    </row>
    <row r="944">
      <c r="A944" s="182"/>
      <c r="B944" s="182"/>
      <c r="C944" s="185"/>
      <c r="D944" s="186"/>
      <c r="E944" s="187"/>
      <c r="F944" s="188"/>
      <c r="G944" s="182"/>
      <c r="H944" s="182"/>
      <c r="I944" s="182"/>
      <c r="J944" s="182"/>
      <c r="K944" s="182"/>
      <c r="L944" s="182"/>
      <c r="M944" s="155"/>
      <c r="N944" s="155"/>
      <c r="O944" s="155"/>
      <c r="P944" s="155" t="str">
        <f t="shared" si="15"/>
        <v/>
      </c>
      <c r="Q944" s="155" t="str">
        <f t="shared" si="16"/>
        <v/>
      </c>
    </row>
    <row r="945">
      <c r="A945" s="182"/>
      <c r="B945" s="182"/>
      <c r="C945" s="185"/>
      <c r="D945" s="186"/>
      <c r="E945" s="187"/>
      <c r="F945" s="188"/>
      <c r="G945" s="182"/>
      <c r="H945" s="182"/>
      <c r="I945" s="182"/>
      <c r="J945" s="182"/>
      <c r="K945" s="182"/>
      <c r="L945" s="182"/>
      <c r="M945" s="155"/>
      <c r="N945" s="155"/>
      <c r="O945" s="155"/>
      <c r="P945" s="155" t="str">
        <f t="shared" si="15"/>
        <v/>
      </c>
      <c r="Q945" s="155" t="str">
        <f t="shared" si="16"/>
        <v/>
      </c>
    </row>
    <row r="946">
      <c r="A946" s="182"/>
      <c r="B946" s="182"/>
      <c r="C946" s="185"/>
      <c r="D946" s="186"/>
      <c r="E946" s="187"/>
      <c r="F946" s="188"/>
      <c r="G946" s="182"/>
      <c r="H946" s="182"/>
      <c r="I946" s="182"/>
      <c r="J946" s="182"/>
      <c r="K946" s="182"/>
      <c r="L946" s="182"/>
      <c r="M946" s="155"/>
      <c r="N946" s="155"/>
      <c r="O946" s="155"/>
      <c r="P946" s="155" t="str">
        <f t="shared" si="15"/>
        <v/>
      </c>
      <c r="Q946" s="155" t="str">
        <f t="shared" si="16"/>
        <v/>
      </c>
    </row>
    <row r="947">
      <c r="A947" s="182"/>
      <c r="B947" s="182"/>
      <c r="C947" s="185"/>
      <c r="D947" s="186"/>
      <c r="E947" s="187"/>
      <c r="F947" s="188"/>
      <c r="G947" s="182"/>
      <c r="H947" s="182"/>
      <c r="I947" s="182"/>
      <c r="J947" s="182"/>
      <c r="K947" s="182"/>
      <c r="L947" s="182"/>
      <c r="M947" s="155"/>
      <c r="N947" s="155"/>
      <c r="O947" s="155"/>
      <c r="P947" s="155" t="str">
        <f t="shared" si="15"/>
        <v/>
      </c>
      <c r="Q947" s="155" t="str">
        <f t="shared" si="16"/>
        <v/>
      </c>
    </row>
    <row r="948">
      <c r="A948" s="182"/>
      <c r="B948" s="182"/>
      <c r="C948" s="185"/>
      <c r="D948" s="186"/>
      <c r="E948" s="187"/>
      <c r="F948" s="188"/>
      <c r="G948" s="182"/>
      <c r="H948" s="182"/>
      <c r="I948" s="182"/>
      <c r="J948" s="182"/>
      <c r="K948" s="182"/>
      <c r="L948" s="182"/>
      <c r="M948" s="155"/>
      <c r="N948" s="155"/>
      <c r="O948" s="155"/>
      <c r="P948" s="155" t="str">
        <f t="shared" si="15"/>
        <v/>
      </c>
      <c r="Q948" s="155" t="str">
        <f t="shared" si="16"/>
        <v/>
      </c>
    </row>
    <row r="949">
      <c r="A949" s="182"/>
      <c r="B949" s="182"/>
      <c r="C949" s="185"/>
      <c r="D949" s="186"/>
      <c r="E949" s="187"/>
      <c r="F949" s="188"/>
      <c r="G949" s="182"/>
      <c r="H949" s="182"/>
      <c r="I949" s="182"/>
      <c r="J949" s="182"/>
      <c r="K949" s="182"/>
      <c r="L949" s="182"/>
      <c r="M949" s="155"/>
      <c r="N949" s="155"/>
      <c r="O949" s="155"/>
      <c r="P949" s="155" t="str">
        <f t="shared" si="15"/>
        <v/>
      </c>
      <c r="Q949" s="155" t="str">
        <f t="shared" si="16"/>
        <v/>
      </c>
    </row>
    <row r="950">
      <c r="A950" s="182"/>
      <c r="B950" s="182"/>
      <c r="C950" s="185"/>
      <c r="D950" s="186"/>
      <c r="E950" s="187"/>
      <c r="F950" s="188"/>
      <c r="G950" s="182"/>
      <c r="H950" s="182"/>
      <c r="I950" s="182"/>
      <c r="J950" s="182"/>
      <c r="K950" s="182"/>
      <c r="L950" s="182"/>
      <c r="M950" s="155"/>
      <c r="N950" s="155"/>
      <c r="O950" s="155"/>
      <c r="P950" s="155" t="str">
        <f t="shared" si="15"/>
        <v/>
      </c>
      <c r="Q950" s="155" t="str">
        <f t="shared" si="16"/>
        <v/>
      </c>
    </row>
    <row r="951">
      <c r="A951" s="182"/>
      <c r="B951" s="182"/>
      <c r="C951" s="185"/>
      <c r="D951" s="186"/>
      <c r="E951" s="187"/>
      <c r="F951" s="188"/>
      <c r="G951" s="182"/>
      <c r="H951" s="182"/>
      <c r="I951" s="182"/>
      <c r="J951" s="182"/>
      <c r="K951" s="182"/>
      <c r="L951" s="182"/>
      <c r="M951" s="155"/>
      <c r="N951" s="155"/>
      <c r="O951" s="155"/>
      <c r="P951" s="155" t="str">
        <f t="shared" si="15"/>
        <v/>
      </c>
      <c r="Q951" s="155" t="str">
        <f t="shared" si="16"/>
        <v/>
      </c>
    </row>
    <row r="952">
      <c r="A952" s="182"/>
      <c r="B952" s="182"/>
      <c r="C952" s="185"/>
      <c r="D952" s="186"/>
      <c r="E952" s="187"/>
      <c r="F952" s="188"/>
      <c r="G952" s="182"/>
      <c r="H952" s="182"/>
      <c r="I952" s="182"/>
      <c r="J952" s="182"/>
      <c r="K952" s="182"/>
      <c r="L952" s="182"/>
      <c r="M952" s="155"/>
      <c r="N952" s="155"/>
      <c r="O952" s="155"/>
      <c r="P952" s="155" t="str">
        <f t="shared" si="15"/>
        <v/>
      </c>
      <c r="Q952" s="155" t="str">
        <f t="shared" si="16"/>
        <v/>
      </c>
    </row>
    <row r="953">
      <c r="A953" s="182"/>
      <c r="B953" s="182"/>
      <c r="C953" s="185"/>
      <c r="D953" s="186"/>
      <c r="E953" s="187"/>
      <c r="F953" s="188"/>
      <c r="G953" s="182"/>
      <c r="H953" s="182"/>
      <c r="I953" s="182"/>
      <c r="J953" s="182"/>
      <c r="K953" s="182"/>
      <c r="L953" s="182"/>
      <c r="M953" s="155"/>
      <c r="N953" s="155"/>
      <c r="O953" s="155"/>
      <c r="P953" s="155" t="str">
        <f t="shared" si="15"/>
        <v/>
      </c>
      <c r="Q953" s="155" t="str">
        <f t="shared" si="16"/>
        <v/>
      </c>
    </row>
    <row r="954">
      <c r="A954" s="182"/>
      <c r="B954" s="182"/>
      <c r="C954" s="185"/>
      <c r="D954" s="186"/>
      <c r="E954" s="187"/>
      <c r="F954" s="188"/>
      <c r="G954" s="182"/>
      <c r="H954" s="182"/>
      <c r="I954" s="182"/>
      <c r="J954" s="182"/>
      <c r="K954" s="182"/>
      <c r="L954" s="182"/>
      <c r="M954" s="155"/>
      <c r="N954" s="155"/>
      <c r="O954" s="155"/>
      <c r="P954" s="155" t="str">
        <f t="shared" si="15"/>
        <v/>
      </c>
      <c r="Q954" s="155" t="str">
        <f t="shared" si="16"/>
        <v/>
      </c>
    </row>
    <row r="955">
      <c r="A955" s="182"/>
      <c r="B955" s="182"/>
      <c r="C955" s="185"/>
      <c r="D955" s="186"/>
      <c r="E955" s="187"/>
      <c r="F955" s="188"/>
      <c r="G955" s="182"/>
      <c r="H955" s="182"/>
      <c r="I955" s="182"/>
      <c r="J955" s="182"/>
      <c r="K955" s="182"/>
      <c r="L955" s="182"/>
      <c r="M955" s="155"/>
      <c r="N955" s="155"/>
      <c r="O955" s="155"/>
      <c r="P955" s="155" t="str">
        <f t="shared" si="15"/>
        <v/>
      </c>
      <c r="Q955" s="155" t="str">
        <f t="shared" si="16"/>
        <v/>
      </c>
    </row>
    <row r="956">
      <c r="A956" s="182"/>
      <c r="B956" s="182"/>
      <c r="C956" s="185"/>
      <c r="D956" s="186"/>
      <c r="E956" s="187"/>
      <c r="F956" s="188"/>
      <c r="G956" s="182"/>
      <c r="H956" s="182"/>
      <c r="I956" s="182"/>
      <c r="J956" s="182"/>
      <c r="K956" s="182"/>
      <c r="L956" s="182"/>
      <c r="M956" s="155"/>
      <c r="N956" s="155"/>
      <c r="O956" s="155"/>
      <c r="P956" s="155" t="str">
        <f t="shared" si="15"/>
        <v/>
      </c>
      <c r="Q956" s="155" t="str">
        <f t="shared" si="16"/>
        <v/>
      </c>
    </row>
    <row r="957">
      <c r="A957" s="182"/>
      <c r="B957" s="182"/>
      <c r="C957" s="185"/>
      <c r="D957" s="186"/>
      <c r="E957" s="187"/>
      <c r="F957" s="188"/>
      <c r="G957" s="182"/>
      <c r="H957" s="182"/>
      <c r="I957" s="182"/>
      <c r="J957" s="182"/>
      <c r="K957" s="182"/>
      <c r="L957" s="182"/>
      <c r="M957" s="155"/>
      <c r="N957" s="155"/>
      <c r="O957" s="155"/>
      <c r="P957" s="155" t="str">
        <f t="shared" si="15"/>
        <v/>
      </c>
      <c r="Q957" s="155" t="str">
        <f t="shared" si="16"/>
        <v/>
      </c>
    </row>
    <row r="958">
      <c r="A958" s="182"/>
      <c r="B958" s="182"/>
      <c r="C958" s="185"/>
      <c r="D958" s="186"/>
      <c r="E958" s="187"/>
      <c r="F958" s="188"/>
      <c r="G958" s="182"/>
      <c r="H958" s="182"/>
      <c r="I958" s="182"/>
      <c r="J958" s="182"/>
      <c r="K958" s="182"/>
      <c r="L958" s="182"/>
      <c r="M958" s="155"/>
      <c r="N958" s="155"/>
      <c r="O958" s="155"/>
      <c r="P958" s="155" t="str">
        <f t="shared" si="15"/>
        <v/>
      </c>
      <c r="Q958" s="155" t="str">
        <f t="shared" si="16"/>
        <v/>
      </c>
    </row>
    <row r="959">
      <c r="A959" s="182"/>
      <c r="B959" s="182"/>
      <c r="C959" s="185"/>
      <c r="D959" s="186"/>
      <c r="E959" s="187"/>
      <c r="F959" s="188"/>
      <c r="G959" s="182"/>
      <c r="H959" s="182"/>
      <c r="I959" s="182"/>
      <c r="J959" s="182"/>
      <c r="K959" s="182"/>
      <c r="L959" s="182"/>
      <c r="M959" s="155"/>
      <c r="N959" s="155"/>
      <c r="O959" s="155"/>
      <c r="P959" s="155" t="str">
        <f t="shared" si="15"/>
        <v/>
      </c>
      <c r="Q959" s="155" t="str">
        <f t="shared" si="16"/>
        <v/>
      </c>
    </row>
    <row r="960">
      <c r="A960" s="182"/>
      <c r="B960" s="182"/>
      <c r="C960" s="185"/>
      <c r="D960" s="186"/>
      <c r="E960" s="187"/>
      <c r="F960" s="188"/>
      <c r="G960" s="182"/>
      <c r="H960" s="182"/>
      <c r="I960" s="182"/>
      <c r="J960" s="182"/>
      <c r="K960" s="182"/>
      <c r="L960" s="182"/>
      <c r="M960" s="155"/>
      <c r="N960" s="155"/>
      <c r="O960" s="155"/>
      <c r="P960" s="155" t="str">
        <f t="shared" si="15"/>
        <v/>
      </c>
      <c r="Q960" s="155" t="str">
        <f t="shared" si="16"/>
        <v/>
      </c>
    </row>
    <row r="961">
      <c r="A961" s="182"/>
      <c r="B961" s="182"/>
      <c r="C961" s="185"/>
      <c r="D961" s="186"/>
      <c r="E961" s="187"/>
      <c r="F961" s="188"/>
      <c r="G961" s="182"/>
      <c r="H961" s="182"/>
      <c r="I961" s="182"/>
      <c r="J961" s="182"/>
      <c r="K961" s="182"/>
      <c r="L961" s="182"/>
      <c r="M961" s="155"/>
      <c r="N961" s="155"/>
      <c r="O961" s="155"/>
      <c r="P961" s="155" t="str">
        <f t="shared" si="15"/>
        <v/>
      </c>
      <c r="Q961" s="155" t="str">
        <f t="shared" si="16"/>
        <v/>
      </c>
    </row>
    <row r="962">
      <c r="A962" s="182"/>
      <c r="B962" s="182"/>
      <c r="C962" s="185"/>
      <c r="D962" s="186"/>
      <c r="E962" s="187"/>
      <c r="F962" s="188"/>
      <c r="G962" s="182"/>
      <c r="H962" s="182"/>
      <c r="I962" s="182"/>
      <c r="J962" s="182"/>
      <c r="K962" s="182"/>
      <c r="L962" s="182"/>
      <c r="M962" s="155"/>
      <c r="N962" s="155"/>
      <c r="O962" s="155"/>
      <c r="P962" s="155" t="str">
        <f t="shared" si="15"/>
        <v/>
      </c>
      <c r="Q962" s="155" t="str">
        <f t="shared" si="16"/>
        <v/>
      </c>
    </row>
    <row r="963">
      <c r="A963" s="182"/>
      <c r="B963" s="182"/>
      <c r="C963" s="185"/>
      <c r="D963" s="186"/>
      <c r="E963" s="187"/>
      <c r="F963" s="188"/>
      <c r="G963" s="182"/>
      <c r="H963" s="182"/>
      <c r="I963" s="182"/>
      <c r="J963" s="182"/>
      <c r="K963" s="182"/>
      <c r="L963" s="182"/>
      <c r="M963" s="155"/>
      <c r="N963" s="155"/>
      <c r="O963" s="155"/>
      <c r="P963" s="155" t="str">
        <f t="shared" si="15"/>
        <v/>
      </c>
      <c r="Q963" s="155" t="str">
        <f t="shared" si="16"/>
        <v/>
      </c>
    </row>
    <row r="964">
      <c r="A964" s="182"/>
      <c r="B964" s="182"/>
      <c r="C964" s="185"/>
      <c r="D964" s="186"/>
      <c r="E964" s="187"/>
      <c r="F964" s="188"/>
      <c r="G964" s="182"/>
      <c r="H964" s="182"/>
      <c r="I964" s="182"/>
      <c r="J964" s="182"/>
      <c r="K964" s="182"/>
      <c r="L964" s="182"/>
      <c r="M964" s="155"/>
      <c r="N964" s="155"/>
      <c r="O964" s="155"/>
      <c r="P964" s="155" t="str">
        <f t="shared" si="15"/>
        <v/>
      </c>
      <c r="Q964" s="155" t="str">
        <f t="shared" si="16"/>
        <v/>
      </c>
    </row>
    <row r="965">
      <c r="A965" s="182"/>
      <c r="B965" s="182"/>
      <c r="C965" s="185"/>
      <c r="D965" s="186"/>
      <c r="E965" s="187"/>
      <c r="F965" s="188"/>
      <c r="G965" s="182"/>
      <c r="H965" s="182"/>
      <c r="I965" s="182"/>
      <c r="J965" s="182"/>
      <c r="K965" s="182"/>
      <c r="L965" s="182"/>
      <c r="M965" s="155"/>
      <c r="N965" s="155"/>
      <c r="O965" s="155"/>
      <c r="P965" s="155" t="str">
        <f t="shared" si="15"/>
        <v/>
      </c>
      <c r="Q965" s="155" t="str">
        <f t="shared" si="16"/>
        <v/>
      </c>
    </row>
    <row r="966">
      <c r="A966" s="182"/>
      <c r="B966" s="182"/>
      <c r="C966" s="185"/>
      <c r="D966" s="186"/>
      <c r="E966" s="187"/>
      <c r="F966" s="188"/>
      <c r="G966" s="182"/>
      <c r="H966" s="182"/>
      <c r="I966" s="182"/>
      <c r="J966" s="182"/>
      <c r="K966" s="182"/>
      <c r="L966" s="182"/>
      <c r="M966" s="155"/>
      <c r="N966" s="155"/>
      <c r="O966" s="155"/>
      <c r="P966" s="155" t="str">
        <f t="shared" si="15"/>
        <v/>
      </c>
      <c r="Q966" s="155" t="str">
        <f t="shared" si="16"/>
        <v/>
      </c>
    </row>
    <row r="967">
      <c r="A967" s="182"/>
      <c r="B967" s="182"/>
      <c r="C967" s="185"/>
      <c r="D967" s="186"/>
      <c r="E967" s="187"/>
      <c r="F967" s="188"/>
      <c r="G967" s="182"/>
      <c r="H967" s="182"/>
      <c r="I967" s="182"/>
      <c r="J967" s="182"/>
      <c r="K967" s="182"/>
      <c r="L967" s="182"/>
      <c r="M967" s="155"/>
      <c r="N967" s="155"/>
      <c r="O967" s="155"/>
      <c r="P967" s="155" t="str">
        <f t="shared" si="15"/>
        <v/>
      </c>
      <c r="Q967" s="155" t="str">
        <f t="shared" si="16"/>
        <v/>
      </c>
    </row>
    <row r="968">
      <c r="A968" s="182"/>
      <c r="B968" s="182"/>
      <c r="C968" s="185"/>
      <c r="D968" s="186"/>
      <c r="E968" s="187"/>
      <c r="F968" s="188"/>
      <c r="G968" s="182"/>
      <c r="H968" s="182"/>
      <c r="I968" s="182"/>
      <c r="J968" s="182"/>
      <c r="K968" s="182"/>
      <c r="L968" s="182"/>
      <c r="M968" s="155"/>
      <c r="N968" s="155"/>
      <c r="O968" s="155"/>
      <c r="P968" s="155" t="str">
        <f t="shared" si="15"/>
        <v/>
      </c>
      <c r="Q968" s="155" t="str">
        <f t="shared" si="16"/>
        <v/>
      </c>
    </row>
    <row r="969">
      <c r="A969" s="182"/>
      <c r="B969" s="182"/>
      <c r="C969" s="185"/>
      <c r="D969" s="186"/>
      <c r="E969" s="187"/>
      <c r="F969" s="188"/>
      <c r="G969" s="182"/>
      <c r="H969" s="182"/>
      <c r="I969" s="182"/>
      <c r="J969" s="182"/>
      <c r="K969" s="182"/>
      <c r="L969" s="182"/>
      <c r="M969" s="155"/>
      <c r="N969" s="155"/>
      <c r="O969" s="155"/>
      <c r="P969" s="155" t="str">
        <f t="shared" si="15"/>
        <v/>
      </c>
      <c r="Q969" s="155" t="str">
        <f t="shared" si="16"/>
        <v/>
      </c>
    </row>
    <row r="970">
      <c r="A970" s="182"/>
      <c r="B970" s="182"/>
      <c r="C970" s="185"/>
      <c r="D970" s="186"/>
      <c r="E970" s="187"/>
      <c r="F970" s="188"/>
      <c r="G970" s="182"/>
      <c r="H970" s="182"/>
      <c r="I970" s="182"/>
      <c r="J970" s="182"/>
      <c r="K970" s="182"/>
      <c r="L970" s="182"/>
      <c r="M970" s="155"/>
      <c r="N970" s="155"/>
      <c r="O970" s="155"/>
      <c r="P970" s="155" t="str">
        <f t="shared" si="15"/>
        <v/>
      </c>
      <c r="Q970" s="155" t="str">
        <f t="shared" si="16"/>
        <v/>
      </c>
    </row>
    <row r="971">
      <c r="A971" s="182"/>
      <c r="B971" s="182"/>
      <c r="C971" s="185"/>
      <c r="D971" s="186"/>
      <c r="E971" s="187"/>
      <c r="F971" s="188"/>
      <c r="G971" s="182"/>
      <c r="H971" s="182"/>
      <c r="I971" s="182"/>
      <c r="J971" s="182"/>
      <c r="K971" s="182"/>
      <c r="L971" s="182"/>
      <c r="M971" s="155"/>
      <c r="N971" s="155"/>
      <c r="O971" s="155"/>
      <c r="P971" s="155" t="str">
        <f t="shared" si="15"/>
        <v/>
      </c>
      <c r="Q971" s="155" t="str">
        <f t="shared" si="16"/>
        <v/>
      </c>
    </row>
    <row r="972">
      <c r="A972" s="182"/>
      <c r="B972" s="182"/>
      <c r="C972" s="185"/>
      <c r="D972" s="186"/>
      <c r="E972" s="187"/>
      <c r="F972" s="188"/>
      <c r="G972" s="182"/>
      <c r="H972" s="182"/>
      <c r="I972" s="182"/>
      <c r="J972" s="182"/>
      <c r="K972" s="182"/>
      <c r="L972" s="182"/>
      <c r="M972" s="155"/>
      <c r="N972" s="155"/>
      <c r="O972" s="155"/>
      <c r="P972" s="155" t="str">
        <f t="shared" si="15"/>
        <v/>
      </c>
      <c r="Q972" s="155" t="str">
        <f t="shared" si="16"/>
        <v/>
      </c>
    </row>
    <row r="973">
      <c r="A973" s="182"/>
      <c r="B973" s="182"/>
      <c r="C973" s="185"/>
      <c r="D973" s="186"/>
      <c r="E973" s="187"/>
      <c r="F973" s="188"/>
      <c r="G973" s="182"/>
      <c r="H973" s="182"/>
      <c r="I973" s="182"/>
      <c r="J973" s="182"/>
      <c r="K973" s="182"/>
      <c r="L973" s="182"/>
      <c r="M973" s="155"/>
      <c r="N973" s="155"/>
      <c r="O973" s="155"/>
      <c r="P973" s="155" t="str">
        <f t="shared" si="15"/>
        <v/>
      </c>
      <c r="Q973" s="155" t="str">
        <f t="shared" si="16"/>
        <v/>
      </c>
    </row>
    <row r="974">
      <c r="A974" s="182"/>
      <c r="B974" s="182"/>
      <c r="C974" s="185"/>
      <c r="D974" s="186"/>
      <c r="E974" s="187"/>
      <c r="F974" s="188"/>
      <c r="G974" s="182"/>
      <c r="H974" s="182"/>
      <c r="I974" s="182"/>
      <c r="J974" s="182"/>
      <c r="K974" s="182"/>
      <c r="L974" s="182"/>
      <c r="M974" s="155"/>
      <c r="N974" s="155"/>
      <c r="O974" s="155"/>
      <c r="P974" s="155" t="str">
        <f t="shared" si="15"/>
        <v/>
      </c>
      <c r="Q974" s="155" t="str">
        <f t="shared" si="16"/>
        <v/>
      </c>
    </row>
    <row r="975">
      <c r="A975" s="182"/>
      <c r="B975" s="182"/>
      <c r="C975" s="185"/>
      <c r="D975" s="186"/>
      <c r="E975" s="187"/>
      <c r="F975" s="188"/>
      <c r="G975" s="182"/>
      <c r="H975" s="182"/>
      <c r="I975" s="182"/>
      <c r="J975" s="182"/>
      <c r="K975" s="182"/>
      <c r="L975" s="182"/>
      <c r="M975" s="155"/>
      <c r="N975" s="155"/>
      <c r="O975" s="155"/>
      <c r="P975" s="155" t="str">
        <f t="shared" si="15"/>
        <v/>
      </c>
      <c r="Q975" s="155" t="str">
        <f t="shared" si="16"/>
        <v/>
      </c>
    </row>
    <row r="976">
      <c r="A976" s="182"/>
      <c r="B976" s="182"/>
      <c r="C976" s="185"/>
      <c r="D976" s="186"/>
      <c r="E976" s="187"/>
      <c r="F976" s="188"/>
      <c r="G976" s="182"/>
      <c r="H976" s="182"/>
      <c r="I976" s="182"/>
      <c r="J976" s="182"/>
      <c r="K976" s="182"/>
      <c r="L976" s="182"/>
      <c r="M976" s="155"/>
      <c r="N976" s="155"/>
      <c r="O976" s="155"/>
      <c r="P976" s="155" t="str">
        <f t="shared" si="15"/>
        <v/>
      </c>
      <c r="Q976" s="155" t="str">
        <f t="shared" si="16"/>
        <v/>
      </c>
    </row>
    <row r="977">
      <c r="A977" s="182"/>
      <c r="B977" s="182"/>
      <c r="C977" s="185"/>
      <c r="D977" s="186"/>
      <c r="E977" s="187"/>
      <c r="F977" s="188"/>
      <c r="G977" s="182"/>
      <c r="H977" s="182"/>
      <c r="I977" s="182"/>
      <c r="J977" s="182"/>
      <c r="K977" s="182"/>
      <c r="L977" s="182"/>
      <c r="M977" s="155"/>
      <c r="N977" s="155"/>
      <c r="O977" s="155"/>
      <c r="P977" s="155" t="str">
        <f t="shared" si="15"/>
        <v/>
      </c>
      <c r="Q977" s="155" t="str">
        <f t="shared" si="16"/>
        <v/>
      </c>
    </row>
    <row r="978">
      <c r="A978" s="182"/>
      <c r="B978" s="182"/>
      <c r="C978" s="185"/>
      <c r="D978" s="186"/>
      <c r="E978" s="187"/>
      <c r="F978" s="188"/>
      <c r="G978" s="182"/>
      <c r="H978" s="182"/>
      <c r="I978" s="182"/>
      <c r="J978" s="182"/>
      <c r="K978" s="182"/>
      <c r="L978" s="182"/>
      <c r="M978" s="155"/>
      <c r="N978" s="155"/>
      <c r="O978" s="155"/>
      <c r="P978" s="155" t="str">
        <f t="shared" si="15"/>
        <v/>
      </c>
      <c r="Q978" s="155" t="str">
        <f t="shared" si="16"/>
        <v/>
      </c>
    </row>
    <row r="979">
      <c r="A979" s="182"/>
      <c r="B979" s="182"/>
      <c r="C979" s="185"/>
      <c r="D979" s="186"/>
      <c r="E979" s="187"/>
      <c r="F979" s="188"/>
      <c r="G979" s="182"/>
      <c r="H979" s="182"/>
      <c r="I979" s="182"/>
      <c r="J979" s="182"/>
      <c r="K979" s="182"/>
      <c r="L979" s="182"/>
      <c r="M979" s="155"/>
      <c r="N979" s="155"/>
      <c r="O979" s="155"/>
      <c r="P979" s="155" t="str">
        <f t="shared" si="15"/>
        <v/>
      </c>
      <c r="Q979" s="155" t="str">
        <f t="shared" si="16"/>
        <v/>
      </c>
    </row>
    <row r="980">
      <c r="A980" s="182"/>
      <c r="B980" s="182"/>
      <c r="C980" s="185"/>
      <c r="D980" s="186"/>
      <c r="E980" s="187"/>
      <c r="F980" s="188"/>
      <c r="G980" s="182"/>
      <c r="H980" s="182"/>
      <c r="I980" s="182"/>
      <c r="J980" s="182"/>
      <c r="K980" s="182"/>
      <c r="L980" s="182"/>
      <c r="M980" s="155"/>
      <c r="N980" s="155"/>
      <c r="O980" s="155"/>
      <c r="P980" s="155" t="str">
        <f t="shared" si="15"/>
        <v/>
      </c>
      <c r="Q980" s="155" t="str">
        <f t="shared" si="16"/>
        <v/>
      </c>
    </row>
    <row r="981">
      <c r="A981" s="182"/>
      <c r="B981" s="182"/>
      <c r="C981" s="185"/>
      <c r="D981" s="186"/>
      <c r="E981" s="187"/>
      <c r="F981" s="188"/>
      <c r="G981" s="182"/>
      <c r="H981" s="182"/>
      <c r="I981" s="182"/>
      <c r="J981" s="182"/>
      <c r="K981" s="182"/>
      <c r="L981" s="182"/>
      <c r="M981" s="155"/>
      <c r="N981" s="155"/>
      <c r="O981" s="155"/>
      <c r="P981" s="155" t="str">
        <f t="shared" si="15"/>
        <v/>
      </c>
      <c r="Q981" s="155" t="str">
        <f t="shared" si="16"/>
        <v/>
      </c>
    </row>
    <row r="982">
      <c r="A982" s="182"/>
      <c r="B982" s="182"/>
      <c r="C982" s="185"/>
      <c r="D982" s="186"/>
      <c r="E982" s="187"/>
      <c r="F982" s="188"/>
      <c r="G982" s="182"/>
      <c r="H982" s="182"/>
      <c r="I982" s="182"/>
      <c r="J982" s="182"/>
      <c r="K982" s="182"/>
      <c r="L982" s="182"/>
      <c r="M982" s="155"/>
      <c r="N982" s="155"/>
      <c r="O982" s="155"/>
      <c r="P982" s="155" t="str">
        <f t="shared" si="15"/>
        <v/>
      </c>
      <c r="Q982" s="155" t="str">
        <f t="shared" si="16"/>
        <v/>
      </c>
    </row>
    <row r="983">
      <c r="A983" s="182"/>
      <c r="B983" s="182"/>
      <c r="C983" s="185"/>
      <c r="D983" s="186"/>
      <c r="E983" s="187"/>
      <c r="F983" s="188"/>
      <c r="G983" s="182"/>
      <c r="H983" s="182"/>
      <c r="I983" s="182"/>
      <c r="J983" s="182"/>
      <c r="K983" s="182"/>
      <c r="L983" s="182"/>
      <c r="M983" s="155"/>
      <c r="N983" s="155"/>
      <c r="O983" s="155"/>
      <c r="P983" s="155" t="str">
        <f t="shared" si="15"/>
        <v/>
      </c>
      <c r="Q983" s="155" t="str">
        <f t="shared" si="16"/>
        <v/>
      </c>
    </row>
    <row r="984">
      <c r="A984" s="182"/>
      <c r="B984" s="182"/>
      <c r="C984" s="185"/>
      <c r="D984" s="186"/>
      <c r="E984" s="187"/>
      <c r="F984" s="188"/>
      <c r="G984" s="182"/>
      <c r="H984" s="182"/>
      <c r="I984" s="182"/>
      <c r="J984" s="182"/>
      <c r="K984" s="182"/>
      <c r="L984" s="182"/>
      <c r="M984" s="155"/>
      <c r="N984" s="155"/>
      <c r="O984" s="155"/>
      <c r="P984" s="155" t="str">
        <f t="shared" si="15"/>
        <v/>
      </c>
      <c r="Q984" s="155" t="str">
        <f t="shared" si="16"/>
        <v/>
      </c>
    </row>
    <row r="985">
      <c r="A985" s="182"/>
      <c r="B985" s="182"/>
      <c r="C985" s="185"/>
      <c r="D985" s="186"/>
      <c r="E985" s="187"/>
      <c r="F985" s="188"/>
      <c r="G985" s="182"/>
      <c r="H985" s="182"/>
      <c r="I985" s="182"/>
      <c r="J985" s="182"/>
      <c r="K985" s="182"/>
      <c r="L985" s="182"/>
      <c r="M985" s="155"/>
      <c r="N985" s="155"/>
      <c r="O985" s="155"/>
      <c r="P985" s="155" t="str">
        <f t="shared" si="15"/>
        <v/>
      </c>
      <c r="Q985" s="155" t="str">
        <f t="shared" si="16"/>
        <v/>
      </c>
    </row>
    <row r="986">
      <c r="A986" s="182"/>
      <c r="B986" s="182"/>
      <c r="C986" s="185"/>
      <c r="D986" s="186"/>
      <c r="E986" s="187"/>
      <c r="F986" s="188"/>
      <c r="G986" s="182"/>
      <c r="H986" s="182"/>
      <c r="I986" s="182"/>
      <c r="J986" s="182"/>
      <c r="K986" s="182"/>
      <c r="L986" s="182"/>
      <c r="M986" s="155"/>
      <c r="N986" s="155"/>
      <c r="O986" s="155"/>
      <c r="P986" s="155" t="str">
        <f t="shared" si="15"/>
        <v/>
      </c>
      <c r="Q986" s="155" t="str">
        <f t="shared" si="16"/>
        <v/>
      </c>
    </row>
    <row r="987">
      <c r="A987" s="182"/>
      <c r="B987" s="182"/>
      <c r="C987" s="185"/>
      <c r="D987" s="186"/>
      <c r="E987" s="187"/>
      <c r="F987" s="188"/>
      <c r="G987" s="182"/>
      <c r="H987" s="182"/>
      <c r="I987" s="182"/>
      <c r="J987" s="182"/>
      <c r="K987" s="182"/>
      <c r="L987" s="182"/>
      <c r="M987" s="155"/>
      <c r="N987" s="155"/>
      <c r="O987" s="155"/>
      <c r="P987" s="155" t="str">
        <f t="shared" si="15"/>
        <v/>
      </c>
      <c r="Q987" s="155" t="str">
        <f t="shared" si="16"/>
        <v/>
      </c>
    </row>
    <row r="988">
      <c r="A988" s="182"/>
      <c r="B988" s="182"/>
      <c r="C988" s="185"/>
      <c r="D988" s="186"/>
      <c r="E988" s="187"/>
      <c r="F988" s="188"/>
      <c r="G988" s="182"/>
      <c r="H988" s="182"/>
      <c r="I988" s="182"/>
      <c r="J988" s="182"/>
      <c r="K988" s="182"/>
      <c r="L988" s="182"/>
      <c r="M988" s="155"/>
      <c r="N988" s="155"/>
      <c r="O988" s="155"/>
      <c r="P988" s="155" t="str">
        <f t="shared" si="15"/>
        <v/>
      </c>
      <c r="Q988" s="155" t="str">
        <f t="shared" si="16"/>
        <v/>
      </c>
    </row>
    <row r="989">
      <c r="A989" s="182"/>
      <c r="B989" s="182"/>
      <c r="C989" s="185"/>
      <c r="D989" s="186"/>
      <c r="E989" s="187"/>
      <c r="F989" s="188"/>
      <c r="G989" s="182"/>
      <c r="H989" s="182"/>
      <c r="I989" s="182"/>
      <c r="J989" s="182"/>
      <c r="K989" s="182"/>
      <c r="L989" s="182"/>
      <c r="M989" s="155"/>
      <c r="N989" s="155"/>
      <c r="O989" s="155"/>
      <c r="P989" s="155" t="str">
        <f t="shared" si="15"/>
        <v/>
      </c>
      <c r="Q989" s="155" t="str">
        <f t="shared" si="16"/>
        <v/>
      </c>
    </row>
    <row r="990">
      <c r="A990" s="182"/>
      <c r="B990" s="182"/>
      <c r="C990" s="185"/>
      <c r="D990" s="186"/>
      <c r="E990" s="187"/>
      <c r="F990" s="188"/>
      <c r="G990" s="182"/>
      <c r="H990" s="182"/>
      <c r="I990" s="182"/>
      <c r="J990" s="182"/>
      <c r="K990" s="182"/>
      <c r="L990" s="182"/>
      <c r="M990" s="155"/>
      <c r="N990" s="155"/>
      <c r="O990" s="155"/>
      <c r="P990" s="155" t="str">
        <f t="shared" si="15"/>
        <v/>
      </c>
      <c r="Q990" s="155" t="str">
        <f t="shared" si="16"/>
        <v/>
      </c>
    </row>
    <row r="991">
      <c r="A991" s="182"/>
      <c r="B991" s="182"/>
      <c r="C991" s="185"/>
      <c r="D991" s="186"/>
      <c r="E991" s="187"/>
      <c r="F991" s="188"/>
      <c r="G991" s="182"/>
      <c r="H991" s="182"/>
      <c r="I991" s="182"/>
      <c r="J991" s="182"/>
      <c r="K991" s="182"/>
      <c r="L991" s="182"/>
      <c r="M991" s="155"/>
      <c r="N991" s="155"/>
      <c r="O991" s="155"/>
      <c r="P991" s="155" t="str">
        <f t="shared" si="15"/>
        <v/>
      </c>
      <c r="Q991" s="155" t="str">
        <f t="shared" si="16"/>
        <v/>
      </c>
    </row>
    <row r="992">
      <c r="A992" s="182"/>
      <c r="B992" s="182"/>
      <c r="C992" s="185"/>
      <c r="D992" s="186"/>
      <c r="E992" s="187"/>
      <c r="F992" s="188"/>
      <c r="G992" s="182"/>
      <c r="H992" s="182"/>
      <c r="I992" s="182"/>
      <c r="J992" s="182"/>
      <c r="K992" s="182"/>
      <c r="L992" s="182"/>
      <c r="M992" s="155"/>
      <c r="N992" s="155"/>
      <c r="O992" s="155"/>
      <c r="P992" s="155" t="str">
        <f t="shared" si="15"/>
        <v/>
      </c>
      <c r="Q992" s="155" t="str">
        <f t="shared" si="16"/>
        <v/>
      </c>
    </row>
    <row r="993">
      <c r="A993" s="182"/>
      <c r="B993" s="182"/>
      <c r="C993" s="185"/>
      <c r="D993" s="186"/>
      <c r="E993" s="187"/>
      <c r="F993" s="188"/>
      <c r="G993" s="182"/>
      <c r="H993" s="182"/>
      <c r="I993" s="182"/>
      <c r="J993" s="182"/>
      <c r="K993" s="182"/>
      <c r="L993" s="182"/>
      <c r="M993" s="155"/>
      <c r="N993" s="155"/>
      <c r="O993" s="155"/>
      <c r="P993" s="155" t="str">
        <f t="shared" si="15"/>
        <v/>
      </c>
      <c r="Q993" s="155" t="str">
        <f t="shared" si="16"/>
        <v/>
      </c>
    </row>
    <row r="994">
      <c r="A994" s="182"/>
      <c r="B994" s="182"/>
      <c r="C994" s="185"/>
      <c r="D994" s="186"/>
      <c r="E994" s="187"/>
      <c r="F994" s="188"/>
      <c r="G994" s="182"/>
      <c r="H994" s="182"/>
      <c r="I994" s="182"/>
      <c r="J994" s="182"/>
      <c r="K994" s="182"/>
      <c r="L994" s="182"/>
      <c r="M994" s="155"/>
      <c r="N994" s="155"/>
      <c r="O994" s="155"/>
      <c r="P994" s="155" t="str">
        <f t="shared" si="15"/>
        <v/>
      </c>
      <c r="Q994" s="155" t="str">
        <f t="shared" si="16"/>
        <v/>
      </c>
    </row>
    <row r="995">
      <c r="A995" s="182"/>
      <c r="B995" s="182"/>
      <c r="C995" s="185"/>
      <c r="D995" s="186"/>
      <c r="E995" s="187"/>
      <c r="F995" s="188"/>
      <c r="G995" s="182"/>
      <c r="H995" s="182"/>
      <c r="I995" s="182"/>
      <c r="J995" s="182"/>
      <c r="K995" s="182"/>
      <c r="L995" s="182"/>
      <c r="M995" s="155"/>
      <c r="N995" s="155"/>
      <c r="O995" s="155"/>
      <c r="P995" s="155" t="str">
        <f t="shared" si="15"/>
        <v/>
      </c>
      <c r="Q995" s="155" t="str">
        <f t="shared" si="16"/>
        <v/>
      </c>
    </row>
    <row r="996">
      <c r="A996" s="182"/>
      <c r="B996" s="182"/>
      <c r="C996" s="185"/>
      <c r="D996" s="186"/>
      <c r="E996" s="187"/>
      <c r="F996" s="188"/>
      <c r="G996" s="182"/>
      <c r="H996" s="182"/>
      <c r="I996" s="182"/>
      <c r="J996" s="182"/>
      <c r="K996" s="182"/>
      <c r="L996" s="182"/>
      <c r="M996" s="155"/>
      <c r="N996" s="155"/>
      <c r="O996" s="155"/>
      <c r="P996" s="155" t="str">
        <f t="shared" si="15"/>
        <v/>
      </c>
      <c r="Q996" s="155" t="str">
        <f t="shared" si="16"/>
        <v/>
      </c>
    </row>
    <row r="997">
      <c r="A997" s="182"/>
      <c r="B997" s="182"/>
      <c r="C997" s="185"/>
      <c r="D997" s="186"/>
      <c r="E997" s="187"/>
      <c r="F997" s="188"/>
      <c r="G997" s="182"/>
      <c r="H997" s="182"/>
      <c r="I997" s="182"/>
      <c r="J997" s="182"/>
      <c r="K997" s="182"/>
      <c r="L997" s="182"/>
      <c r="M997" s="155"/>
      <c r="N997" s="155"/>
      <c r="O997" s="155"/>
      <c r="P997" s="155" t="str">
        <f t="shared" si="15"/>
        <v/>
      </c>
      <c r="Q997" s="155" t="str">
        <f t="shared" si="16"/>
        <v/>
      </c>
    </row>
    <row r="998">
      <c r="A998" s="182"/>
      <c r="B998" s="182"/>
      <c r="C998" s="185"/>
      <c r="D998" s="186"/>
      <c r="E998" s="187"/>
      <c r="F998" s="188"/>
      <c r="G998" s="182"/>
      <c r="H998" s="182"/>
      <c r="I998" s="182"/>
      <c r="J998" s="182"/>
      <c r="K998" s="182"/>
      <c r="L998" s="182"/>
      <c r="M998" s="155"/>
      <c r="N998" s="155"/>
      <c r="O998" s="155"/>
      <c r="P998" s="155" t="str">
        <f t="shared" si="15"/>
        <v/>
      </c>
      <c r="Q998" s="155" t="str">
        <f t="shared" si="16"/>
        <v/>
      </c>
    </row>
    <row r="999">
      <c r="A999" s="182"/>
      <c r="B999" s="182"/>
      <c r="C999" s="185"/>
      <c r="D999" s="186"/>
      <c r="E999" s="187"/>
      <c r="F999" s="188"/>
      <c r="G999" s="182"/>
      <c r="H999" s="182"/>
      <c r="I999" s="182"/>
      <c r="J999" s="182"/>
      <c r="K999" s="182"/>
      <c r="L999" s="182"/>
      <c r="M999" s="155"/>
      <c r="N999" s="155"/>
      <c r="O999" s="155"/>
      <c r="P999" s="155" t="str">
        <f t="shared" si="15"/>
        <v/>
      </c>
      <c r="Q999" s="155" t="str">
        <f t="shared" si="16"/>
        <v/>
      </c>
    </row>
    <row r="1000">
      <c r="A1000" s="182"/>
      <c r="B1000" s="182"/>
      <c r="C1000" s="185"/>
      <c r="D1000" s="186"/>
      <c r="E1000" s="187"/>
      <c r="F1000" s="188"/>
      <c r="G1000" s="182"/>
      <c r="H1000" s="182"/>
      <c r="I1000" s="182"/>
      <c r="J1000" s="182"/>
      <c r="K1000" s="182"/>
      <c r="L1000" s="182"/>
      <c r="M1000" s="155"/>
      <c r="N1000" s="155"/>
      <c r="O1000" s="155"/>
      <c r="P1000" s="155" t="str">
        <f t="shared" si="15"/>
        <v/>
      </c>
      <c r="Q1000" s="155" t="str">
        <f t="shared" si="16"/>
        <v/>
      </c>
    </row>
    <row r="1001">
      <c r="A1001" s="182"/>
      <c r="B1001" s="182"/>
      <c r="C1001" s="185"/>
      <c r="D1001" s="186"/>
      <c r="E1001" s="187"/>
      <c r="F1001" s="188"/>
      <c r="G1001" s="182"/>
      <c r="H1001" s="182"/>
      <c r="I1001" s="182"/>
      <c r="J1001" s="182"/>
      <c r="K1001" s="182"/>
      <c r="L1001" s="182"/>
      <c r="M1001" s="155"/>
      <c r="N1001" s="155"/>
      <c r="O1001" s="155"/>
      <c r="P1001" s="155" t="str">
        <f t="shared" si="15"/>
        <v/>
      </c>
      <c r="Q1001" s="155" t="str">
        <f t="shared" si="16"/>
        <v/>
      </c>
    </row>
    <row r="1002">
      <c r="A1002" s="182"/>
      <c r="B1002" s="182"/>
      <c r="C1002" s="185"/>
      <c r="D1002" s="186"/>
      <c r="E1002" s="187"/>
      <c r="F1002" s="188"/>
      <c r="G1002" s="182"/>
      <c r="H1002" s="182"/>
      <c r="I1002" s="182"/>
      <c r="J1002" s="182"/>
      <c r="K1002" s="182"/>
      <c r="L1002" s="182"/>
      <c r="M1002" s="155"/>
      <c r="N1002" s="155"/>
      <c r="O1002" s="155"/>
      <c r="P1002" s="155" t="str">
        <f t="shared" si="15"/>
        <v/>
      </c>
      <c r="Q1002" s="155" t="str">
        <f t="shared" si="16"/>
        <v/>
      </c>
    </row>
    <row r="1003">
      <c r="A1003" s="182"/>
      <c r="B1003" s="182"/>
      <c r="C1003" s="185"/>
      <c r="D1003" s="186"/>
      <c r="E1003" s="187"/>
      <c r="F1003" s="188"/>
      <c r="G1003" s="182"/>
      <c r="H1003" s="182"/>
      <c r="I1003" s="182"/>
      <c r="J1003" s="182"/>
      <c r="K1003" s="182"/>
      <c r="L1003" s="182"/>
      <c r="M1003" s="155"/>
      <c r="N1003" s="155"/>
      <c r="O1003" s="155"/>
      <c r="P1003" s="155" t="str">
        <f t="shared" si="15"/>
        <v/>
      </c>
      <c r="Q1003" s="155" t="str">
        <f t="shared" si="16"/>
        <v/>
      </c>
    </row>
    <row r="1004">
      <c r="A1004" s="182"/>
      <c r="B1004" s="182"/>
      <c r="C1004" s="185"/>
      <c r="D1004" s="186"/>
      <c r="E1004" s="187"/>
      <c r="F1004" s="188"/>
      <c r="G1004" s="182"/>
      <c r="H1004" s="182"/>
      <c r="I1004" s="182"/>
      <c r="J1004" s="182"/>
      <c r="K1004" s="182"/>
      <c r="L1004" s="182"/>
      <c r="M1004" s="155"/>
      <c r="N1004" s="155"/>
      <c r="O1004" s="155"/>
      <c r="P1004" s="155" t="str">
        <f t="shared" si="15"/>
        <v/>
      </c>
      <c r="Q1004" s="155" t="str">
        <f t="shared" si="16"/>
        <v/>
      </c>
    </row>
    <row r="1005">
      <c r="A1005" s="182"/>
      <c r="B1005" s="182"/>
      <c r="C1005" s="185"/>
      <c r="D1005" s="186"/>
      <c r="E1005" s="187"/>
      <c r="F1005" s="188"/>
      <c r="G1005" s="182"/>
      <c r="H1005" s="182"/>
      <c r="I1005" s="182"/>
      <c r="J1005" s="182"/>
      <c r="K1005" s="182"/>
      <c r="L1005" s="182"/>
      <c r="M1005" s="155"/>
      <c r="N1005" s="155"/>
      <c r="O1005" s="155"/>
      <c r="P1005" s="155" t="str">
        <f t="shared" si="15"/>
        <v/>
      </c>
      <c r="Q1005" s="155" t="str">
        <f t="shared" si="16"/>
        <v/>
      </c>
    </row>
    <row r="1006">
      <c r="A1006" s="182"/>
      <c r="B1006" s="182"/>
      <c r="C1006" s="185"/>
      <c r="D1006" s="186"/>
      <c r="E1006" s="187"/>
      <c r="F1006" s="188"/>
      <c r="G1006" s="182"/>
      <c r="H1006" s="182"/>
      <c r="I1006" s="182"/>
      <c r="J1006" s="182"/>
      <c r="K1006" s="182"/>
      <c r="L1006" s="182"/>
      <c r="M1006" s="155"/>
      <c r="N1006" s="155"/>
      <c r="O1006" s="155"/>
      <c r="P1006" s="155" t="str">
        <f t="shared" si="15"/>
        <v/>
      </c>
      <c r="Q1006" s="155" t="str">
        <f t="shared" si="16"/>
        <v/>
      </c>
    </row>
    <row r="1007">
      <c r="A1007" s="182"/>
      <c r="B1007" s="182"/>
      <c r="C1007" s="185"/>
      <c r="D1007" s="186"/>
      <c r="E1007" s="187"/>
      <c r="F1007" s="188"/>
      <c r="G1007" s="182"/>
      <c r="H1007" s="182"/>
      <c r="I1007" s="182"/>
      <c r="J1007" s="182"/>
      <c r="K1007" s="182"/>
      <c r="L1007" s="182"/>
      <c r="M1007" s="155"/>
      <c r="N1007" s="155"/>
      <c r="O1007" s="155"/>
      <c r="P1007" s="155" t="str">
        <f t="shared" si="15"/>
        <v/>
      </c>
      <c r="Q1007" s="155" t="str">
        <f t="shared" si="16"/>
        <v/>
      </c>
    </row>
    <row r="1008">
      <c r="A1008" s="182"/>
      <c r="B1008" s="182"/>
      <c r="C1008" s="185"/>
      <c r="D1008" s="186"/>
      <c r="E1008" s="187"/>
      <c r="F1008" s="188"/>
      <c r="G1008" s="182"/>
      <c r="H1008" s="182"/>
      <c r="I1008" s="182"/>
      <c r="J1008" s="182"/>
      <c r="K1008" s="182"/>
      <c r="L1008" s="182"/>
      <c r="M1008" s="155"/>
      <c r="N1008" s="155"/>
      <c r="O1008" s="155"/>
      <c r="P1008" s="155" t="str">
        <f t="shared" si="15"/>
        <v/>
      </c>
      <c r="Q1008" s="155" t="str">
        <f t="shared" si="16"/>
        <v/>
      </c>
    </row>
    <row r="1009">
      <c r="A1009" s="182"/>
      <c r="B1009" s="182"/>
      <c r="C1009" s="185"/>
      <c r="D1009" s="186"/>
      <c r="E1009" s="187"/>
      <c r="F1009" s="188"/>
      <c r="G1009" s="182"/>
      <c r="H1009" s="182"/>
      <c r="I1009" s="182"/>
      <c r="J1009" s="182"/>
      <c r="K1009" s="182"/>
      <c r="L1009" s="182"/>
      <c r="M1009" s="155"/>
      <c r="N1009" s="155"/>
      <c r="O1009" s="155"/>
      <c r="P1009" s="155" t="str">
        <f t="shared" si="15"/>
        <v/>
      </c>
      <c r="Q1009" s="155" t="str">
        <f t="shared" si="16"/>
        <v/>
      </c>
    </row>
    <row r="1010">
      <c r="A1010" s="182"/>
      <c r="B1010" s="182"/>
      <c r="C1010" s="185"/>
      <c r="D1010" s="186"/>
      <c r="E1010" s="187"/>
      <c r="F1010" s="188"/>
      <c r="G1010" s="182"/>
      <c r="H1010" s="182"/>
      <c r="I1010" s="182"/>
      <c r="J1010" s="182"/>
      <c r="K1010" s="182"/>
      <c r="L1010" s="182"/>
      <c r="M1010" s="155"/>
      <c r="N1010" s="155"/>
      <c r="O1010" s="155"/>
      <c r="P1010" s="155" t="str">
        <f t="shared" si="15"/>
        <v/>
      </c>
      <c r="Q1010" s="155" t="str">
        <f t="shared" si="16"/>
        <v/>
      </c>
    </row>
    <row r="1011">
      <c r="A1011" s="182"/>
      <c r="B1011" s="182"/>
      <c r="C1011" s="185"/>
      <c r="D1011" s="186"/>
      <c r="E1011" s="187"/>
      <c r="F1011" s="188"/>
      <c r="G1011" s="182"/>
      <c r="H1011" s="182"/>
      <c r="I1011" s="182"/>
      <c r="J1011" s="182"/>
      <c r="K1011" s="182"/>
      <c r="L1011" s="182"/>
      <c r="M1011" s="155"/>
      <c r="N1011" s="155"/>
      <c r="O1011" s="155"/>
      <c r="P1011" s="155" t="str">
        <f t="shared" si="15"/>
        <v/>
      </c>
      <c r="Q1011" s="155" t="str">
        <f t="shared" si="16"/>
        <v/>
      </c>
    </row>
    <row r="1012">
      <c r="A1012" s="182"/>
      <c r="B1012" s="182"/>
      <c r="C1012" s="185"/>
      <c r="D1012" s="186"/>
      <c r="E1012" s="187"/>
      <c r="F1012" s="188"/>
      <c r="G1012" s="182"/>
      <c r="H1012" s="182"/>
      <c r="I1012" s="182"/>
      <c r="J1012" s="182"/>
      <c r="K1012" s="182"/>
      <c r="L1012" s="182"/>
      <c r="M1012" s="155"/>
      <c r="N1012" s="155"/>
      <c r="O1012" s="155"/>
      <c r="P1012" s="155" t="str">
        <f t="shared" si="15"/>
        <v/>
      </c>
      <c r="Q1012" s="155" t="str">
        <f t="shared" si="16"/>
        <v/>
      </c>
    </row>
    <row r="1013">
      <c r="A1013" s="182"/>
      <c r="B1013" s="182"/>
      <c r="C1013" s="185"/>
      <c r="D1013" s="186"/>
      <c r="E1013" s="187"/>
      <c r="F1013" s="188"/>
      <c r="G1013" s="182"/>
      <c r="H1013" s="182"/>
      <c r="I1013" s="182"/>
      <c r="J1013" s="182"/>
      <c r="K1013" s="182"/>
      <c r="L1013" s="182"/>
      <c r="M1013" s="155"/>
      <c r="N1013" s="155"/>
      <c r="O1013" s="155"/>
      <c r="P1013" s="155" t="str">
        <f t="shared" si="15"/>
        <v/>
      </c>
      <c r="Q1013" s="155" t="str">
        <f t="shared" si="16"/>
        <v/>
      </c>
    </row>
    <row r="1014">
      <c r="A1014" s="182"/>
      <c r="B1014" s="182"/>
      <c r="C1014" s="185"/>
      <c r="D1014" s="186"/>
      <c r="E1014" s="187"/>
      <c r="F1014" s="188"/>
      <c r="G1014" s="182"/>
      <c r="H1014" s="182"/>
      <c r="I1014" s="182"/>
      <c r="J1014" s="182"/>
      <c r="K1014" s="182"/>
      <c r="L1014" s="182"/>
      <c r="M1014" s="155"/>
      <c r="N1014" s="155"/>
      <c r="O1014" s="155"/>
      <c r="P1014" s="155" t="str">
        <f t="shared" si="15"/>
        <v/>
      </c>
      <c r="Q1014" s="155" t="str">
        <f t="shared" si="16"/>
        <v/>
      </c>
    </row>
    <row r="1015">
      <c r="A1015" s="182"/>
      <c r="B1015" s="182"/>
      <c r="C1015" s="185"/>
      <c r="D1015" s="186"/>
      <c r="E1015" s="187"/>
      <c r="F1015" s="188"/>
      <c r="G1015" s="182"/>
      <c r="H1015" s="182"/>
      <c r="I1015" s="182"/>
      <c r="J1015" s="182"/>
      <c r="K1015" s="182"/>
      <c r="L1015" s="182"/>
      <c r="M1015" s="155"/>
      <c r="N1015" s="155"/>
      <c r="O1015" s="155"/>
      <c r="P1015" s="155" t="str">
        <f t="shared" si="15"/>
        <v/>
      </c>
      <c r="Q1015" s="155" t="str">
        <f t="shared" si="16"/>
        <v/>
      </c>
    </row>
    <row r="1016">
      <c r="A1016" s="182"/>
      <c r="B1016" s="182"/>
      <c r="C1016" s="185"/>
      <c r="D1016" s="186"/>
      <c r="E1016" s="187"/>
      <c r="F1016" s="188"/>
      <c r="G1016" s="182"/>
      <c r="H1016" s="182"/>
      <c r="I1016" s="182"/>
      <c r="J1016" s="182"/>
      <c r="K1016" s="182"/>
      <c r="L1016" s="182"/>
      <c r="M1016" s="155"/>
      <c r="N1016" s="155"/>
      <c r="O1016" s="155"/>
      <c r="P1016" s="155" t="str">
        <f t="shared" si="15"/>
        <v/>
      </c>
      <c r="Q1016" s="155" t="str">
        <f t="shared" si="16"/>
        <v/>
      </c>
    </row>
    <row r="1017">
      <c r="A1017" s="182"/>
      <c r="B1017" s="182"/>
      <c r="C1017" s="185"/>
      <c r="D1017" s="186"/>
      <c r="E1017" s="187"/>
      <c r="F1017" s="188"/>
      <c r="G1017" s="182"/>
      <c r="H1017" s="182"/>
      <c r="I1017" s="182"/>
      <c r="J1017" s="182"/>
      <c r="K1017" s="182"/>
      <c r="L1017" s="182"/>
      <c r="M1017" s="155"/>
      <c r="N1017" s="155"/>
      <c r="O1017" s="155"/>
      <c r="P1017" s="155" t="str">
        <f t="shared" si="15"/>
        <v/>
      </c>
      <c r="Q1017" s="155" t="str">
        <f t="shared" si="16"/>
        <v/>
      </c>
    </row>
    <row r="1018">
      <c r="A1018" s="182"/>
      <c r="B1018" s="182"/>
      <c r="C1018" s="185"/>
      <c r="D1018" s="186"/>
      <c r="E1018" s="187"/>
      <c r="F1018" s="188"/>
      <c r="G1018" s="182"/>
      <c r="H1018" s="182"/>
      <c r="I1018" s="182"/>
      <c r="J1018" s="182"/>
      <c r="K1018" s="182"/>
      <c r="L1018" s="182"/>
      <c r="M1018" s="155"/>
      <c r="N1018" s="155"/>
      <c r="O1018" s="155"/>
      <c r="P1018" s="155" t="str">
        <f t="shared" si="15"/>
        <v/>
      </c>
      <c r="Q1018" s="155" t="str">
        <f t="shared" si="16"/>
        <v/>
      </c>
    </row>
    <row r="1019">
      <c r="A1019" s="182"/>
      <c r="B1019" s="182"/>
      <c r="C1019" s="185"/>
      <c r="D1019" s="186"/>
      <c r="E1019" s="187"/>
      <c r="F1019" s="188"/>
      <c r="G1019" s="182"/>
      <c r="H1019" s="182"/>
      <c r="I1019" s="182"/>
      <c r="J1019" s="182"/>
      <c r="K1019" s="182"/>
      <c r="L1019" s="182"/>
      <c r="M1019" s="155"/>
      <c r="N1019" s="155"/>
      <c r="O1019" s="155"/>
      <c r="P1019" s="155" t="str">
        <f t="shared" si="15"/>
        <v/>
      </c>
      <c r="Q1019" s="155" t="str">
        <f t="shared" si="16"/>
        <v/>
      </c>
    </row>
    <row r="1020">
      <c r="A1020" s="182"/>
      <c r="B1020" s="182"/>
      <c r="C1020" s="185"/>
      <c r="D1020" s="186"/>
      <c r="E1020" s="187"/>
      <c r="F1020" s="188"/>
      <c r="G1020" s="182"/>
      <c r="H1020" s="182"/>
      <c r="I1020" s="182"/>
      <c r="J1020" s="182"/>
      <c r="K1020" s="182"/>
      <c r="L1020" s="182"/>
      <c r="M1020" s="155"/>
      <c r="N1020" s="155"/>
      <c r="O1020" s="155"/>
      <c r="P1020" s="155" t="str">
        <f t="shared" si="15"/>
        <v/>
      </c>
      <c r="Q1020" s="155" t="str">
        <f t="shared" si="16"/>
        <v/>
      </c>
    </row>
    <row r="1021">
      <c r="A1021" s="182"/>
      <c r="B1021" s="182"/>
      <c r="C1021" s="185"/>
      <c r="D1021" s="186"/>
      <c r="E1021" s="187"/>
      <c r="F1021" s="188"/>
      <c r="G1021" s="182"/>
      <c r="H1021" s="182"/>
      <c r="I1021" s="182"/>
      <c r="J1021" s="182"/>
      <c r="K1021" s="182"/>
      <c r="L1021" s="182"/>
      <c r="M1021" s="155"/>
      <c r="N1021" s="155"/>
      <c r="O1021" s="155"/>
      <c r="P1021" s="155" t="str">
        <f t="shared" si="15"/>
        <v/>
      </c>
      <c r="Q1021" s="155" t="str">
        <f t="shared" si="16"/>
        <v/>
      </c>
    </row>
    <row r="1022">
      <c r="A1022" s="182"/>
      <c r="B1022" s="182"/>
      <c r="C1022" s="185"/>
      <c r="D1022" s="186"/>
      <c r="E1022" s="187"/>
      <c r="F1022" s="188"/>
      <c r="G1022" s="182"/>
      <c r="H1022" s="182"/>
      <c r="I1022" s="182"/>
      <c r="J1022" s="182"/>
      <c r="K1022" s="182"/>
      <c r="L1022" s="182"/>
      <c r="M1022" s="155"/>
      <c r="N1022" s="155"/>
      <c r="O1022" s="155"/>
      <c r="P1022" s="155" t="str">
        <f t="shared" si="15"/>
        <v/>
      </c>
      <c r="Q1022" s="155" t="str">
        <f t="shared" si="16"/>
        <v/>
      </c>
    </row>
    <row r="1023">
      <c r="A1023" s="182"/>
      <c r="B1023" s="182"/>
      <c r="C1023" s="185"/>
      <c r="D1023" s="186"/>
      <c r="E1023" s="187"/>
      <c r="F1023" s="188"/>
      <c r="G1023" s="182"/>
      <c r="H1023" s="182"/>
      <c r="I1023" s="182"/>
      <c r="J1023" s="182"/>
      <c r="K1023" s="182"/>
      <c r="L1023" s="182"/>
      <c r="M1023" s="155"/>
      <c r="N1023" s="155"/>
      <c r="O1023" s="155"/>
      <c r="P1023" s="155" t="str">
        <f t="shared" si="15"/>
        <v/>
      </c>
      <c r="Q1023" s="155" t="str">
        <f t="shared" si="16"/>
        <v/>
      </c>
    </row>
    <row r="1024">
      <c r="A1024" s="182"/>
      <c r="B1024" s="182"/>
      <c r="C1024" s="185"/>
      <c r="D1024" s="186"/>
      <c r="E1024" s="187"/>
      <c r="F1024" s="188"/>
      <c r="G1024" s="182"/>
      <c r="H1024" s="182"/>
      <c r="I1024" s="182"/>
      <c r="J1024" s="182"/>
      <c r="K1024" s="182"/>
      <c r="L1024" s="182"/>
      <c r="M1024" s="155"/>
      <c r="N1024" s="155"/>
      <c r="O1024" s="155"/>
      <c r="P1024" s="155" t="str">
        <f t="shared" si="15"/>
        <v/>
      </c>
      <c r="Q1024" s="155" t="str">
        <f t="shared" si="16"/>
        <v/>
      </c>
    </row>
    <row r="1025">
      <c r="A1025" s="182"/>
      <c r="B1025" s="182"/>
      <c r="C1025" s="185"/>
      <c r="D1025" s="186"/>
      <c r="E1025" s="187"/>
      <c r="F1025" s="188"/>
      <c r="G1025" s="182"/>
      <c r="H1025" s="182"/>
      <c r="I1025" s="182"/>
      <c r="J1025" s="182"/>
      <c r="K1025" s="182"/>
      <c r="L1025" s="182"/>
      <c r="M1025" s="155"/>
      <c r="N1025" s="155"/>
      <c r="O1025" s="155"/>
      <c r="P1025" s="155" t="str">
        <f t="shared" si="15"/>
        <v/>
      </c>
      <c r="Q1025" s="155" t="str">
        <f t="shared" si="16"/>
        <v/>
      </c>
    </row>
    <row r="1026">
      <c r="A1026" s="182"/>
      <c r="B1026" s="182"/>
      <c r="C1026" s="185"/>
      <c r="D1026" s="186"/>
      <c r="E1026" s="187"/>
      <c r="F1026" s="188"/>
      <c r="G1026" s="182"/>
      <c r="H1026" s="182"/>
      <c r="I1026" s="182"/>
      <c r="J1026" s="182"/>
      <c r="K1026" s="182"/>
      <c r="L1026" s="182"/>
      <c r="M1026" s="155"/>
      <c r="N1026" s="155"/>
      <c r="O1026" s="155"/>
      <c r="P1026" s="155" t="str">
        <f t="shared" si="15"/>
        <v/>
      </c>
      <c r="Q1026" s="155" t="str">
        <f t="shared" si="16"/>
        <v/>
      </c>
    </row>
    <row r="1027">
      <c r="A1027" s="182"/>
      <c r="B1027" s="182"/>
      <c r="C1027" s="185"/>
      <c r="D1027" s="186"/>
      <c r="E1027" s="187"/>
      <c r="F1027" s="188"/>
      <c r="G1027" s="182"/>
      <c r="H1027" s="182"/>
      <c r="I1027" s="182"/>
      <c r="J1027" s="182"/>
      <c r="K1027" s="182"/>
      <c r="L1027" s="182"/>
      <c r="M1027" s="155"/>
      <c r="N1027" s="155"/>
      <c r="O1027" s="155"/>
      <c r="P1027" s="155" t="str">
        <f t="shared" si="15"/>
        <v/>
      </c>
      <c r="Q1027" s="155" t="str">
        <f t="shared" si="16"/>
        <v/>
      </c>
    </row>
    <row r="1028">
      <c r="A1028" s="182"/>
      <c r="B1028" s="182"/>
      <c r="C1028" s="185"/>
      <c r="D1028" s="186"/>
      <c r="E1028" s="187"/>
      <c r="F1028" s="188"/>
      <c r="G1028" s="182"/>
      <c r="H1028" s="182"/>
      <c r="I1028" s="182"/>
      <c r="J1028" s="182"/>
      <c r="K1028" s="182"/>
      <c r="L1028" s="182"/>
      <c r="M1028" s="155"/>
      <c r="N1028" s="155"/>
      <c r="O1028" s="155"/>
      <c r="P1028" s="155" t="str">
        <f t="shared" si="15"/>
        <v/>
      </c>
      <c r="Q1028" s="155" t="str">
        <f t="shared" si="16"/>
        <v/>
      </c>
    </row>
    <row r="1029">
      <c r="A1029" s="182"/>
      <c r="B1029" s="182"/>
      <c r="C1029" s="185"/>
      <c r="D1029" s="186"/>
      <c r="E1029" s="187"/>
      <c r="F1029" s="188"/>
      <c r="G1029" s="182"/>
      <c r="H1029" s="182"/>
      <c r="I1029" s="182"/>
      <c r="J1029" s="182"/>
      <c r="K1029" s="182"/>
      <c r="L1029" s="182"/>
      <c r="M1029" s="155"/>
      <c r="N1029" s="155"/>
      <c r="O1029" s="155"/>
      <c r="P1029" s="155" t="str">
        <f t="shared" si="15"/>
        <v/>
      </c>
      <c r="Q1029" s="155" t="str">
        <f t="shared" si="16"/>
        <v/>
      </c>
    </row>
    <row r="1030">
      <c r="A1030" s="182"/>
      <c r="B1030" s="182"/>
      <c r="C1030" s="185"/>
      <c r="D1030" s="186"/>
      <c r="E1030" s="187"/>
      <c r="F1030" s="188"/>
      <c r="G1030" s="182"/>
      <c r="H1030" s="182"/>
      <c r="I1030" s="182"/>
      <c r="J1030" s="182"/>
      <c r="K1030" s="182"/>
      <c r="L1030" s="182"/>
      <c r="M1030" s="155"/>
      <c r="N1030" s="155"/>
      <c r="O1030" s="155"/>
      <c r="P1030" s="155" t="str">
        <f t="shared" si="15"/>
        <v/>
      </c>
      <c r="Q1030" s="155" t="str">
        <f t="shared" si="16"/>
        <v/>
      </c>
    </row>
    <row r="1031">
      <c r="A1031" s="182"/>
      <c r="B1031" s="182"/>
      <c r="C1031" s="185"/>
      <c r="D1031" s="186"/>
      <c r="E1031" s="187"/>
      <c r="F1031" s="188"/>
      <c r="G1031" s="182"/>
      <c r="H1031" s="182"/>
      <c r="I1031" s="182"/>
      <c r="J1031" s="182"/>
      <c r="K1031" s="182"/>
      <c r="L1031" s="182"/>
      <c r="M1031" s="155"/>
      <c r="N1031" s="155"/>
      <c r="O1031" s="155"/>
      <c r="P1031" s="155" t="str">
        <f t="shared" si="15"/>
        <v/>
      </c>
      <c r="Q1031" s="155" t="str">
        <f t="shared" si="16"/>
        <v/>
      </c>
    </row>
    <row r="1032">
      <c r="A1032" s="182"/>
      <c r="B1032" s="182"/>
      <c r="C1032" s="185"/>
      <c r="D1032" s="186"/>
      <c r="E1032" s="187"/>
      <c r="F1032" s="188"/>
      <c r="G1032" s="182"/>
      <c r="H1032" s="182"/>
      <c r="I1032" s="182"/>
      <c r="J1032" s="182"/>
      <c r="K1032" s="182"/>
      <c r="L1032" s="182"/>
      <c r="M1032" s="155"/>
      <c r="N1032" s="155"/>
      <c r="O1032" s="155"/>
      <c r="P1032" s="155" t="str">
        <f t="shared" si="15"/>
        <v/>
      </c>
      <c r="Q1032" s="155" t="str">
        <f t="shared" si="16"/>
        <v/>
      </c>
    </row>
    <row r="1033">
      <c r="A1033" s="182"/>
      <c r="B1033" s="182"/>
      <c r="C1033" s="185"/>
      <c r="D1033" s="186"/>
      <c r="E1033" s="187"/>
      <c r="F1033" s="188"/>
      <c r="G1033" s="182"/>
      <c r="H1033" s="182"/>
      <c r="I1033" s="182"/>
      <c r="J1033" s="182"/>
      <c r="K1033" s="182"/>
      <c r="L1033" s="182"/>
      <c r="M1033" s="155"/>
      <c r="N1033" s="155"/>
      <c r="O1033" s="155"/>
      <c r="P1033" s="155" t="str">
        <f t="shared" si="15"/>
        <v/>
      </c>
      <c r="Q1033" s="155" t="str">
        <f t="shared" si="16"/>
        <v/>
      </c>
    </row>
    <row r="1034">
      <c r="A1034" s="182"/>
      <c r="B1034" s="182"/>
      <c r="C1034" s="185"/>
      <c r="D1034" s="186"/>
      <c r="E1034" s="187"/>
      <c r="F1034" s="188"/>
      <c r="G1034" s="182"/>
      <c r="H1034" s="182"/>
      <c r="I1034" s="182"/>
      <c r="J1034" s="182"/>
      <c r="K1034" s="182"/>
      <c r="L1034" s="182"/>
      <c r="M1034" s="155"/>
      <c r="N1034" s="155"/>
      <c r="O1034" s="155"/>
      <c r="P1034" s="155" t="str">
        <f t="shared" si="15"/>
        <v/>
      </c>
      <c r="Q1034" s="155" t="str">
        <f t="shared" si="16"/>
        <v/>
      </c>
    </row>
    <row r="1035">
      <c r="A1035" s="182"/>
      <c r="B1035" s="182"/>
      <c r="C1035" s="185"/>
      <c r="D1035" s="186"/>
      <c r="E1035" s="187"/>
      <c r="F1035" s="188"/>
      <c r="G1035" s="182"/>
      <c r="H1035" s="182"/>
      <c r="I1035" s="182"/>
      <c r="J1035" s="182"/>
      <c r="K1035" s="182"/>
      <c r="L1035" s="182"/>
      <c r="M1035" s="155"/>
      <c r="N1035" s="155"/>
      <c r="O1035" s="155"/>
      <c r="P1035" s="155" t="str">
        <f t="shared" si="15"/>
        <v/>
      </c>
      <c r="Q1035" s="155" t="str">
        <f t="shared" si="16"/>
        <v/>
      </c>
    </row>
    <row r="1036">
      <c r="A1036" s="182"/>
      <c r="B1036" s="182"/>
      <c r="C1036" s="185"/>
      <c r="D1036" s="186"/>
      <c r="E1036" s="187"/>
      <c r="F1036" s="188"/>
      <c r="G1036" s="182"/>
      <c r="H1036" s="182"/>
      <c r="I1036" s="182"/>
      <c r="J1036" s="182"/>
      <c r="K1036" s="182"/>
      <c r="L1036" s="182"/>
      <c r="M1036" s="155"/>
      <c r="N1036" s="155"/>
      <c r="O1036" s="155"/>
      <c r="P1036" s="155" t="str">
        <f t="shared" si="15"/>
        <v/>
      </c>
      <c r="Q1036" s="155" t="str">
        <f t="shared" si="16"/>
        <v/>
      </c>
    </row>
    <row r="1037">
      <c r="A1037" s="182"/>
      <c r="B1037" s="182"/>
      <c r="C1037" s="185"/>
      <c r="D1037" s="186"/>
      <c r="E1037" s="187"/>
      <c r="F1037" s="188"/>
      <c r="G1037" s="182"/>
      <c r="H1037" s="182"/>
      <c r="I1037" s="182"/>
      <c r="J1037" s="182"/>
      <c r="K1037" s="182"/>
      <c r="L1037" s="182"/>
      <c r="M1037" s="155"/>
      <c r="N1037" s="155"/>
      <c r="O1037" s="155"/>
      <c r="P1037" s="155" t="str">
        <f t="shared" si="15"/>
        <v/>
      </c>
      <c r="Q1037" s="155" t="str">
        <f t="shared" si="16"/>
        <v/>
      </c>
    </row>
    <row r="1038">
      <c r="A1038" s="182"/>
      <c r="B1038" s="182"/>
      <c r="C1038" s="185"/>
      <c r="D1038" s="186"/>
      <c r="E1038" s="187"/>
      <c r="F1038" s="188"/>
      <c r="G1038" s="182"/>
      <c r="H1038" s="182"/>
      <c r="I1038" s="182"/>
      <c r="J1038" s="182"/>
      <c r="K1038" s="182"/>
      <c r="L1038" s="182"/>
      <c r="M1038" s="155"/>
      <c r="N1038" s="155"/>
      <c r="O1038" s="155"/>
      <c r="P1038" s="155" t="str">
        <f t="shared" si="15"/>
        <v/>
      </c>
      <c r="Q1038" s="155" t="str">
        <f t="shared" si="16"/>
        <v/>
      </c>
    </row>
    <row r="1039">
      <c r="A1039" s="182"/>
      <c r="B1039" s="182"/>
      <c r="C1039" s="185"/>
      <c r="D1039" s="186"/>
      <c r="E1039" s="187"/>
      <c r="F1039" s="188"/>
      <c r="G1039" s="182"/>
      <c r="H1039" s="182"/>
      <c r="I1039" s="182"/>
      <c r="J1039" s="182"/>
      <c r="K1039" s="182"/>
      <c r="L1039" s="182"/>
      <c r="M1039" s="155"/>
      <c r="N1039" s="155"/>
      <c r="O1039" s="155"/>
      <c r="P1039" s="155" t="str">
        <f t="shared" si="15"/>
        <v/>
      </c>
      <c r="Q1039" s="155" t="str">
        <f t="shared" si="16"/>
        <v/>
      </c>
    </row>
    <row r="1040">
      <c r="A1040" s="182"/>
      <c r="B1040" s="182"/>
      <c r="C1040" s="185"/>
      <c r="D1040" s="186"/>
      <c r="E1040" s="187"/>
      <c r="F1040" s="188"/>
      <c r="G1040" s="182"/>
      <c r="H1040" s="182"/>
      <c r="I1040" s="182"/>
      <c r="J1040" s="182"/>
      <c r="K1040" s="182"/>
      <c r="L1040" s="182"/>
      <c r="M1040" s="155"/>
      <c r="N1040" s="155"/>
      <c r="O1040" s="155"/>
      <c r="P1040" s="155" t="str">
        <f t="shared" si="15"/>
        <v/>
      </c>
      <c r="Q1040" s="155" t="str">
        <f t="shared" si="16"/>
        <v/>
      </c>
    </row>
    <row r="1041">
      <c r="A1041" s="182"/>
      <c r="B1041" s="182"/>
      <c r="C1041" s="185"/>
      <c r="D1041" s="186"/>
      <c r="E1041" s="187"/>
      <c r="F1041" s="188"/>
      <c r="G1041" s="182"/>
      <c r="H1041" s="182"/>
      <c r="I1041" s="182"/>
      <c r="J1041" s="182"/>
      <c r="K1041" s="182"/>
      <c r="L1041" s="182"/>
      <c r="M1041" s="155"/>
      <c r="N1041" s="155"/>
      <c r="O1041" s="155"/>
      <c r="P1041" s="155" t="str">
        <f t="shared" si="15"/>
        <v/>
      </c>
      <c r="Q1041" s="155" t="str">
        <f t="shared" si="16"/>
        <v/>
      </c>
    </row>
    <row r="1042">
      <c r="A1042" s="182"/>
      <c r="B1042" s="182"/>
      <c r="C1042" s="185"/>
      <c r="D1042" s="186"/>
      <c r="E1042" s="187"/>
      <c r="F1042" s="188"/>
      <c r="G1042" s="182"/>
      <c r="H1042" s="182"/>
      <c r="I1042" s="182"/>
      <c r="J1042" s="182"/>
      <c r="K1042" s="182"/>
      <c r="L1042" s="182"/>
      <c r="M1042" s="155"/>
      <c r="N1042" s="155"/>
      <c r="O1042" s="155"/>
      <c r="P1042" s="155" t="str">
        <f t="shared" si="15"/>
        <v/>
      </c>
      <c r="Q1042" s="155" t="str">
        <f t="shared" si="16"/>
        <v/>
      </c>
    </row>
    <row r="1043">
      <c r="A1043" s="182"/>
      <c r="B1043" s="182"/>
      <c r="C1043" s="185"/>
      <c r="D1043" s="186"/>
      <c r="E1043" s="187"/>
      <c r="F1043" s="188"/>
      <c r="G1043" s="182"/>
      <c r="H1043" s="182"/>
      <c r="I1043" s="182"/>
      <c r="J1043" s="182"/>
      <c r="K1043" s="182"/>
      <c r="L1043" s="182"/>
      <c r="M1043" s="155"/>
      <c r="N1043" s="155"/>
      <c r="O1043" s="155"/>
      <c r="P1043" s="155" t="str">
        <f t="shared" si="15"/>
        <v/>
      </c>
      <c r="Q1043" s="155" t="str">
        <f t="shared" si="16"/>
        <v/>
      </c>
    </row>
    <row r="1044">
      <c r="A1044" s="182"/>
      <c r="B1044" s="182"/>
      <c r="C1044" s="185"/>
      <c r="D1044" s="186"/>
      <c r="E1044" s="187"/>
      <c r="F1044" s="188"/>
      <c r="G1044" s="182"/>
      <c r="H1044" s="182"/>
      <c r="I1044" s="182"/>
      <c r="J1044" s="182"/>
      <c r="K1044" s="182"/>
      <c r="L1044" s="182"/>
      <c r="M1044" s="155"/>
      <c r="N1044" s="155"/>
      <c r="O1044" s="155"/>
      <c r="P1044" s="155" t="str">
        <f t="shared" si="15"/>
        <v/>
      </c>
      <c r="Q1044" s="155" t="str">
        <f t="shared" si="16"/>
        <v/>
      </c>
    </row>
    <row r="1045">
      <c r="A1045" s="182"/>
      <c r="B1045" s="182"/>
      <c r="C1045" s="185"/>
      <c r="D1045" s="186"/>
      <c r="E1045" s="187"/>
      <c r="F1045" s="188"/>
      <c r="G1045" s="182"/>
      <c r="H1045" s="182"/>
      <c r="I1045" s="182"/>
      <c r="J1045" s="182"/>
      <c r="K1045" s="182"/>
      <c r="L1045" s="182"/>
      <c r="M1045" s="155"/>
      <c r="N1045" s="155"/>
      <c r="O1045" s="155"/>
      <c r="P1045" s="155" t="str">
        <f t="shared" si="15"/>
        <v/>
      </c>
      <c r="Q1045" s="155" t="str">
        <f t="shared" si="16"/>
        <v/>
      </c>
    </row>
    <row r="1046">
      <c r="A1046" s="182"/>
      <c r="B1046" s="182"/>
      <c r="C1046" s="185"/>
      <c r="D1046" s="186"/>
      <c r="E1046" s="187"/>
      <c r="F1046" s="188"/>
      <c r="G1046" s="182"/>
      <c r="H1046" s="182"/>
      <c r="I1046" s="182"/>
      <c r="J1046" s="182"/>
      <c r="K1046" s="182"/>
      <c r="L1046" s="182"/>
      <c r="M1046" s="155"/>
      <c r="N1046" s="155"/>
      <c r="O1046" s="155"/>
      <c r="P1046" s="155" t="str">
        <f t="shared" si="15"/>
        <v/>
      </c>
      <c r="Q1046" s="155" t="str">
        <f t="shared" si="16"/>
        <v/>
      </c>
    </row>
    <row r="1047">
      <c r="A1047" s="182"/>
      <c r="B1047" s="182"/>
      <c r="C1047" s="185"/>
      <c r="D1047" s="186"/>
      <c r="E1047" s="187"/>
      <c r="F1047" s="188"/>
      <c r="G1047" s="182"/>
      <c r="H1047" s="182"/>
      <c r="I1047" s="182"/>
      <c r="J1047" s="182"/>
      <c r="K1047" s="182"/>
      <c r="L1047" s="182"/>
      <c r="M1047" s="155"/>
      <c r="N1047" s="155"/>
      <c r="O1047" s="155"/>
      <c r="P1047" s="155" t="str">
        <f t="shared" si="15"/>
        <v/>
      </c>
      <c r="Q1047" s="155" t="str">
        <f t="shared" si="16"/>
        <v/>
      </c>
    </row>
    <row r="1048">
      <c r="A1048" s="182"/>
      <c r="B1048" s="182"/>
      <c r="C1048" s="185"/>
      <c r="D1048" s="186"/>
      <c r="E1048" s="187"/>
      <c r="F1048" s="188"/>
      <c r="G1048" s="182"/>
      <c r="H1048" s="182"/>
      <c r="I1048" s="182"/>
      <c r="J1048" s="182"/>
      <c r="K1048" s="182"/>
      <c r="L1048" s="182"/>
      <c r="M1048" s="155"/>
      <c r="N1048" s="155"/>
      <c r="O1048" s="155"/>
      <c r="P1048" s="155" t="str">
        <f t="shared" si="15"/>
        <v/>
      </c>
      <c r="Q1048" s="155" t="str">
        <f t="shared" si="16"/>
        <v/>
      </c>
    </row>
    <row r="1049">
      <c r="A1049" s="182"/>
      <c r="B1049" s="182"/>
      <c r="C1049" s="185"/>
      <c r="D1049" s="186"/>
      <c r="E1049" s="187"/>
      <c r="F1049" s="188"/>
      <c r="G1049" s="182"/>
      <c r="H1049" s="182"/>
      <c r="I1049" s="182"/>
      <c r="J1049" s="182"/>
      <c r="K1049" s="182"/>
      <c r="L1049" s="182"/>
      <c r="M1049" s="155"/>
      <c r="N1049" s="155"/>
      <c r="O1049" s="155"/>
      <c r="P1049" s="155" t="str">
        <f t="shared" si="15"/>
        <v/>
      </c>
      <c r="Q1049" s="155" t="str">
        <f t="shared" si="16"/>
        <v/>
      </c>
    </row>
    <row r="1050">
      <c r="A1050" s="182"/>
      <c r="B1050" s="182"/>
      <c r="C1050" s="185"/>
      <c r="D1050" s="186"/>
      <c r="E1050" s="187"/>
      <c r="F1050" s="188"/>
      <c r="G1050" s="182"/>
      <c r="H1050" s="182"/>
      <c r="I1050" s="182"/>
      <c r="J1050" s="182"/>
      <c r="K1050" s="182"/>
      <c r="L1050" s="182"/>
      <c r="M1050" s="155"/>
      <c r="N1050" s="155"/>
      <c r="O1050" s="155"/>
      <c r="P1050" s="155" t="str">
        <f t="shared" si="15"/>
        <v/>
      </c>
      <c r="Q1050" s="155" t="str">
        <f t="shared" si="16"/>
        <v/>
      </c>
    </row>
    <row r="1051">
      <c r="A1051" s="182"/>
      <c r="B1051" s="182"/>
      <c r="C1051" s="185"/>
      <c r="D1051" s="186"/>
      <c r="E1051" s="187"/>
      <c r="F1051" s="188"/>
      <c r="G1051" s="182"/>
      <c r="H1051" s="182"/>
      <c r="I1051" s="182"/>
      <c r="J1051" s="182"/>
      <c r="K1051" s="182"/>
      <c r="L1051" s="182"/>
      <c r="M1051" s="155"/>
      <c r="N1051" s="155"/>
      <c r="O1051" s="155"/>
      <c r="P1051" s="155" t="str">
        <f t="shared" si="15"/>
        <v/>
      </c>
      <c r="Q1051" s="155" t="str">
        <f t="shared" si="16"/>
        <v/>
      </c>
    </row>
    <row r="1052">
      <c r="A1052" s="182"/>
      <c r="B1052" s="182"/>
      <c r="C1052" s="185"/>
      <c r="D1052" s="186"/>
      <c r="E1052" s="187"/>
      <c r="F1052" s="188"/>
      <c r="G1052" s="182"/>
      <c r="H1052" s="182"/>
      <c r="I1052" s="182"/>
      <c r="J1052" s="182"/>
      <c r="K1052" s="182"/>
      <c r="L1052" s="182"/>
      <c r="M1052" s="155"/>
      <c r="N1052" s="155"/>
      <c r="O1052" s="155"/>
      <c r="P1052" s="155" t="str">
        <f t="shared" si="15"/>
        <v/>
      </c>
      <c r="Q1052" s="155" t="str">
        <f t="shared" si="16"/>
        <v/>
      </c>
    </row>
    <row r="1053">
      <c r="A1053" s="182"/>
      <c r="B1053" s="182"/>
      <c r="C1053" s="185"/>
      <c r="D1053" s="186"/>
      <c r="E1053" s="187"/>
      <c r="F1053" s="188"/>
      <c r="G1053" s="182"/>
      <c r="H1053" s="182"/>
      <c r="I1053" s="182"/>
      <c r="J1053" s="182"/>
      <c r="K1053" s="182"/>
      <c r="L1053" s="182"/>
      <c r="M1053" s="155"/>
      <c r="N1053" s="155"/>
      <c r="O1053" s="155"/>
      <c r="P1053" s="155" t="str">
        <f t="shared" si="15"/>
        <v/>
      </c>
      <c r="Q1053" s="155" t="str">
        <f t="shared" si="16"/>
        <v/>
      </c>
    </row>
    <row r="1054">
      <c r="A1054" s="182"/>
      <c r="B1054" s="182"/>
      <c r="C1054" s="185"/>
      <c r="D1054" s="186"/>
      <c r="E1054" s="187"/>
      <c r="F1054" s="188"/>
      <c r="G1054" s="182"/>
      <c r="H1054" s="182"/>
      <c r="I1054" s="182"/>
      <c r="J1054" s="182"/>
      <c r="K1054" s="182"/>
      <c r="L1054" s="182"/>
      <c r="M1054" s="155"/>
      <c r="N1054" s="155"/>
      <c r="O1054" s="155"/>
      <c r="P1054" s="155" t="str">
        <f t="shared" si="15"/>
        <v/>
      </c>
      <c r="Q1054" s="155" t="str">
        <f t="shared" si="16"/>
        <v/>
      </c>
    </row>
    <row r="1055">
      <c r="A1055" s="182"/>
      <c r="B1055" s="182"/>
      <c r="C1055" s="185"/>
      <c r="D1055" s="186"/>
      <c r="E1055" s="187"/>
      <c r="F1055" s="188"/>
      <c r="G1055" s="182"/>
      <c r="H1055" s="182"/>
      <c r="I1055" s="182"/>
      <c r="J1055" s="182"/>
      <c r="K1055" s="182"/>
      <c r="L1055" s="182"/>
      <c r="M1055" s="155"/>
      <c r="N1055" s="155"/>
      <c r="O1055" s="155"/>
      <c r="P1055" s="155" t="str">
        <f t="shared" si="15"/>
        <v/>
      </c>
      <c r="Q1055" s="155" t="str">
        <f t="shared" si="16"/>
        <v/>
      </c>
    </row>
    <row r="1056">
      <c r="A1056" s="182"/>
      <c r="B1056" s="182"/>
      <c r="C1056" s="185"/>
      <c r="D1056" s="186"/>
      <c r="E1056" s="187"/>
      <c r="F1056" s="188"/>
      <c r="G1056" s="182"/>
      <c r="H1056" s="182"/>
      <c r="I1056" s="182"/>
      <c r="J1056" s="182"/>
      <c r="K1056" s="182"/>
      <c r="L1056" s="182"/>
      <c r="M1056" s="155"/>
      <c r="N1056" s="155"/>
      <c r="O1056" s="155"/>
      <c r="P1056" s="155" t="str">
        <f t="shared" si="15"/>
        <v/>
      </c>
      <c r="Q1056" s="155" t="str">
        <f t="shared" si="16"/>
        <v/>
      </c>
    </row>
    <row r="1057">
      <c r="A1057" s="182"/>
      <c r="B1057" s="182"/>
      <c r="C1057" s="185"/>
      <c r="D1057" s="186"/>
      <c r="E1057" s="187"/>
      <c r="F1057" s="188"/>
      <c r="G1057" s="182"/>
      <c r="H1057" s="182"/>
      <c r="I1057" s="182"/>
      <c r="J1057" s="182"/>
      <c r="K1057" s="182"/>
      <c r="L1057" s="182"/>
      <c r="M1057" s="155"/>
      <c r="N1057" s="155"/>
      <c r="O1057" s="155"/>
      <c r="P1057" s="155" t="str">
        <f t="shared" si="15"/>
        <v/>
      </c>
      <c r="Q1057" s="155" t="str">
        <f t="shared" si="16"/>
        <v/>
      </c>
    </row>
    <row r="1058">
      <c r="A1058" s="182"/>
      <c r="B1058" s="182"/>
      <c r="C1058" s="185"/>
      <c r="D1058" s="186"/>
      <c r="E1058" s="187"/>
      <c r="F1058" s="188"/>
      <c r="G1058" s="182"/>
      <c r="H1058" s="182"/>
      <c r="I1058" s="182"/>
      <c r="J1058" s="182"/>
      <c r="K1058" s="182"/>
      <c r="L1058" s="182"/>
      <c r="M1058" s="155"/>
      <c r="N1058" s="155"/>
      <c r="O1058" s="155"/>
      <c r="P1058" s="155" t="str">
        <f t="shared" si="15"/>
        <v/>
      </c>
      <c r="Q1058" s="155" t="str">
        <f t="shared" si="16"/>
        <v/>
      </c>
    </row>
    <row r="1059">
      <c r="A1059" s="182"/>
      <c r="B1059" s="182"/>
      <c r="C1059" s="185"/>
      <c r="D1059" s="186"/>
      <c r="E1059" s="187"/>
      <c r="F1059" s="188"/>
      <c r="G1059" s="182"/>
      <c r="H1059" s="182"/>
      <c r="I1059" s="182"/>
      <c r="J1059" s="182"/>
      <c r="K1059" s="182"/>
      <c r="L1059" s="182"/>
      <c r="M1059" s="155"/>
      <c r="N1059" s="155"/>
      <c r="O1059" s="155"/>
      <c r="P1059" s="155" t="str">
        <f t="shared" si="15"/>
        <v/>
      </c>
      <c r="Q1059" s="155" t="str">
        <f t="shared" si="16"/>
        <v/>
      </c>
    </row>
    <row r="1060">
      <c r="A1060" s="182"/>
      <c r="B1060" s="182"/>
      <c r="C1060" s="185"/>
      <c r="D1060" s="186"/>
      <c r="E1060" s="187"/>
      <c r="F1060" s="188"/>
      <c r="G1060" s="182"/>
      <c r="H1060" s="182"/>
      <c r="I1060" s="182"/>
      <c r="J1060" s="182"/>
      <c r="K1060" s="182"/>
      <c r="L1060" s="182"/>
      <c r="M1060" s="155"/>
      <c r="N1060" s="155"/>
      <c r="O1060" s="155"/>
      <c r="P1060" s="155" t="str">
        <f t="shared" si="15"/>
        <v/>
      </c>
      <c r="Q1060" s="155" t="str">
        <f t="shared" si="16"/>
        <v/>
      </c>
    </row>
    <row r="1061">
      <c r="A1061" s="182"/>
      <c r="B1061" s="182"/>
      <c r="C1061" s="185"/>
      <c r="D1061" s="186"/>
      <c r="E1061" s="187"/>
      <c r="F1061" s="188"/>
      <c r="G1061" s="182"/>
      <c r="H1061" s="182"/>
      <c r="I1061" s="182"/>
      <c r="J1061" s="182"/>
      <c r="K1061" s="182"/>
      <c r="L1061" s="182"/>
      <c r="M1061" s="155"/>
      <c r="N1061" s="155"/>
      <c r="O1061" s="155"/>
      <c r="P1061" s="155" t="str">
        <f t="shared" si="15"/>
        <v/>
      </c>
      <c r="Q1061" s="155" t="str">
        <f t="shared" si="16"/>
        <v/>
      </c>
    </row>
    <row r="1062">
      <c r="A1062" s="182"/>
      <c r="B1062" s="182"/>
      <c r="C1062" s="185"/>
      <c r="D1062" s="186"/>
      <c r="E1062" s="187"/>
      <c r="F1062" s="188"/>
      <c r="G1062" s="182"/>
      <c r="H1062" s="182"/>
      <c r="I1062" s="182"/>
      <c r="J1062" s="182"/>
      <c r="K1062" s="182"/>
      <c r="L1062" s="182"/>
      <c r="M1062" s="155"/>
      <c r="N1062" s="155"/>
      <c r="O1062" s="155"/>
      <c r="P1062" s="155" t="str">
        <f t="shared" si="15"/>
        <v/>
      </c>
      <c r="Q1062" s="155" t="str">
        <f t="shared" si="16"/>
        <v/>
      </c>
    </row>
    <row r="1063">
      <c r="A1063" s="182"/>
      <c r="B1063" s="182"/>
      <c r="C1063" s="185"/>
      <c r="D1063" s="186"/>
      <c r="E1063" s="187"/>
      <c r="F1063" s="188"/>
      <c r="G1063" s="182"/>
      <c r="H1063" s="182"/>
      <c r="I1063" s="182"/>
      <c r="J1063" s="182"/>
      <c r="K1063" s="182"/>
      <c r="L1063" s="182"/>
      <c r="M1063" s="155"/>
      <c r="N1063" s="155"/>
      <c r="O1063" s="155"/>
      <c r="P1063" s="155" t="str">
        <f t="shared" si="15"/>
        <v/>
      </c>
      <c r="Q1063" s="155" t="str">
        <f t="shared" si="16"/>
        <v/>
      </c>
    </row>
    <row r="1064">
      <c r="A1064" s="182"/>
      <c r="B1064" s="182"/>
      <c r="C1064" s="185"/>
      <c r="D1064" s="186"/>
      <c r="E1064" s="187"/>
      <c r="F1064" s="188"/>
      <c r="G1064" s="182"/>
      <c r="H1064" s="182"/>
      <c r="I1064" s="182"/>
      <c r="J1064" s="182"/>
      <c r="K1064" s="182"/>
      <c r="L1064" s="182"/>
      <c r="M1064" s="155"/>
      <c r="N1064" s="155"/>
      <c r="O1064" s="155"/>
      <c r="P1064" s="155" t="str">
        <f t="shared" si="15"/>
        <v/>
      </c>
      <c r="Q1064" s="155" t="str">
        <f t="shared" si="16"/>
        <v/>
      </c>
    </row>
    <row r="1065">
      <c r="A1065" s="182"/>
      <c r="B1065" s="182"/>
      <c r="C1065" s="185"/>
      <c r="D1065" s="186"/>
      <c r="E1065" s="187"/>
      <c r="F1065" s="188"/>
      <c r="G1065" s="182"/>
      <c r="H1065" s="182"/>
      <c r="I1065" s="182"/>
      <c r="J1065" s="182"/>
      <c r="K1065" s="182"/>
      <c r="L1065" s="182"/>
      <c r="M1065" s="155"/>
      <c r="N1065" s="155"/>
      <c r="O1065" s="155"/>
      <c r="P1065" s="155" t="str">
        <f t="shared" si="15"/>
        <v/>
      </c>
      <c r="Q1065" s="155" t="str">
        <f t="shared" si="16"/>
        <v/>
      </c>
    </row>
    <row r="1066">
      <c r="A1066" s="182"/>
      <c r="B1066" s="182"/>
      <c r="C1066" s="185"/>
      <c r="D1066" s="186"/>
      <c r="E1066" s="187"/>
      <c r="F1066" s="188"/>
      <c r="G1066" s="182"/>
      <c r="H1066" s="182"/>
      <c r="I1066" s="182"/>
      <c r="J1066" s="182"/>
      <c r="K1066" s="182"/>
      <c r="L1066" s="182"/>
      <c r="M1066" s="155"/>
      <c r="N1066" s="155"/>
      <c r="O1066" s="155"/>
      <c r="P1066" s="155" t="str">
        <f t="shared" si="15"/>
        <v/>
      </c>
      <c r="Q1066" s="155" t="str">
        <f t="shared" si="16"/>
        <v/>
      </c>
    </row>
    <row r="1067">
      <c r="A1067" s="182"/>
      <c r="B1067" s="182"/>
      <c r="C1067" s="185"/>
      <c r="D1067" s="186"/>
      <c r="E1067" s="187"/>
      <c r="F1067" s="188"/>
      <c r="G1067" s="182"/>
      <c r="H1067" s="182"/>
      <c r="I1067" s="182"/>
      <c r="J1067" s="182"/>
      <c r="K1067" s="182"/>
      <c r="L1067" s="182"/>
      <c r="M1067" s="155"/>
      <c r="N1067" s="155"/>
      <c r="O1067" s="155"/>
      <c r="P1067" s="155" t="str">
        <f t="shared" si="15"/>
        <v/>
      </c>
      <c r="Q1067" s="155" t="str">
        <f t="shared" si="16"/>
        <v/>
      </c>
    </row>
    <row r="1068">
      <c r="A1068" s="182"/>
      <c r="B1068" s="182"/>
      <c r="C1068" s="185"/>
      <c r="D1068" s="186"/>
      <c r="E1068" s="187"/>
      <c r="F1068" s="188"/>
      <c r="G1068" s="182"/>
      <c r="H1068" s="182"/>
      <c r="I1068" s="182"/>
      <c r="J1068" s="182"/>
      <c r="K1068" s="182"/>
      <c r="L1068" s="182"/>
      <c r="M1068" s="155"/>
      <c r="N1068" s="155"/>
      <c r="O1068" s="155"/>
      <c r="P1068" s="155" t="str">
        <f t="shared" si="15"/>
        <v/>
      </c>
      <c r="Q1068" s="155" t="str">
        <f t="shared" si="16"/>
        <v/>
      </c>
    </row>
    <row r="1069">
      <c r="A1069" s="182"/>
      <c r="B1069" s="182"/>
      <c r="C1069" s="185"/>
      <c r="D1069" s="186"/>
      <c r="E1069" s="187"/>
      <c r="F1069" s="188"/>
      <c r="G1069" s="182"/>
      <c r="H1069" s="182"/>
      <c r="I1069" s="182"/>
      <c r="J1069" s="182"/>
      <c r="K1069" s="182"/>
      <c r="L1069" s="182"/>
      <c r="M1069" s="155"/>
      <c r="N1069" s="155"/>
      <c r="O1069" s="155"/>
      <c r="P1069" s="155" t="str">
        <f t="shared" si="15"/>
        <v/>
      </c>
      <c r="Q1069" s="155" t="str">
        <f t="shared" si="16"/>
        <v/>
      </c>
    </row>
    <row r="1070">
      <c r="A1070" s="182"/>
      <c r="B1070" s="182"/>
      <c r="C1070" s="185"/>
      <c r="D1070" s="186"/>
      <c r="E1070" s="187"/>
      <c r="F1070" s="188"/>
      <c r="G1070" s="182"/>
      <c r="H1070" s="182"/>
      <c r="I1070" s="182"/>
      <c r="J1070" s="182"/>
      <c r="K1070" s="182"/>
      <c r="L1070" s="182"/>
      <c r="M1070" s="155"/>
      <c r="N1070" s="155"/>
      <c r="O1070" s="155"/>
      <c r="P1070" s="155" t="str">
        <f t="shared" si="15"/>
        <v/>
      </c>
      <c r="Q1070" s="155" t="str">
        <f t="shared" si="16"/>
        <v/>
      </c>
    </row>
    <row r="1071">
      <c r="A1071" s="182"/>
      <c r="B1071" s="182"/>
      <c r="C1071" s="185"/>
      <c r="D1071" s="186"/>
      <c r="E1071" s="187"/>
      <c r="F1071" s="188"/>
      <c r="G1071" s="182"/>
      <c r="H1071" s="182"/>
      <c r="I1071" s="182"/>
      <c r="J1071" s="182"/>
      <c r="K1071" s="182"/>
      <c r="L1071" s="182"/>
      <c r="M1071" s="155"/>
      <c r="N1071" s="155"/>
      <c r="O1071" s="155"/>
      <c r="P1071" s="155" t="str">
        <f t="shared" si="15"/>
        <v/>
      </c>
      <c r="Q1071" s="155" t="str">
        <f t="shared" si="16"/>
        <v/>
      </c>
    </row>
    <row r="1072">
      <c r="A1072" s="182"/>
      <c r="B1072" s="182"/>
      <c r="C1072" s="185"/>
      <c r="D1072" s="186"/>
      <c r="E1072" s="187"/>
      <c r="F1072" s="188"/>
      <c r="G1072" s="182"/>
      <c r="H1072" s="182"/>
      <c r="I1072" s="182"/>
      <c r="J1072" s="182"/>
      <c r="K1072" s="182"/>
      <c r="L1072" s="182"/>
      <c r="M1072" s="155"/>
      <c r="N1072" s="155"/>
      <c r="O1072" s="155"/>
      <c r="P1072" s="155" t="str">
        <f t="shared" si="15"/>
        <v/>
      </c>
      <c r="Q1072" s="155" t="str">
        <f t="shared" si="16"/>
        <v/>
      </c>
    </row>
    <row r="1073">
      <c r="A1073" s="182"/>
      <c r="B1073" s="182"/>
      <c r="C1073" s="185"/>
      <c r="D1073" s="186"/>
      <c r="E1073" s="187"/>
      <c r="F1073" s="188"/>
      <c r="G1073" s="182"/>
      <c r="H1073" s="182"/>
      <c r="I1073" s="182"/>
      <c r="J1073" s="182"/>
      <c r="K1073" s="182"/>
      <c r="L1073" s="182"/>
      <c r="M1073" s="155"/>
      <c r="N1073" s="155"/>
      <c r="O1073" s="155"/>
      <c r="P1073" s="155" t="str">
        <f t="shared" si="15"/>
        <v/>
      </c>
      <c r="Q1073" s="155" t="str">
        <f t="shared" si="16"/>
        <v/>
      </c>
    </row>
    <row r="1074">
      <c r="A1074" s="182"/>
      <c r="B1074" s="182"/>
      <c r="C1074" s="185"/>
      <c r="D1074" s="186"/>
      <c r="E1074" s="187"/>
      <c r="F1074" s="188"/>
      <c r="G1074" s="182"/>
      <c r="H1074" s="182"/>
      <c r="I1074" s="182"/>
      <c r="J1074" s="182"/>
      <c r="K1074" s="182"/>
      <c r="L1074" s="182"/>
      <c r="M1074" s="155"/>
      <c r="N1074" s="155"/>
      <c r="O1074" s="155"/>
      <c r="P1074" s="155" t="str">
        <f t="shared" si="15"/>
        <v/>
      </c>
      <c r="Q1074" s="155" t="str">
        <f t="shared" si="16"/>
        <v/>
      </c>
    </row>
    <row r="1075">
      <c r="A1075" s="182"/>
      <c r="B1075" s="182"/>
      <c r="C1075" s="185"/>
      <c r="D1075" s="186"/>
      <c r="E1075" s="187"/>
      <c r="F1075" s="188"/>
      <c r="G1075" s="182"/>
      <c r="H1075" s="182"/>
      <c r="I1075" s="182"/>
      <c r="J1075" s="182"/>
      <c r="K1075" s="182"/>
      <c r="L1075" s="182"/>
      <c r="M1075" s="155"/>
      <c r="N1075" s="155"/>
      <c r="O1075" s="155"/>
      <c r="P1075" s="155" t="str">
        <f t="shared" si="15"/>
        <v/>
      </c>
      <c r="Q1075" s="155" t="str">
        <f t="shared" si="16"/>
        <v/>
      </c>
    </row>
    <row r="1076">
      <c r="A1076" s="182"/>
      <c r="B1076" s="182"/>
      <c r="C1076" s="185"/>
      <c r="D1076" s="186"/>
      <c r="E1076" s="187"/>
      <c r="F1076" s="188"/>
      <c r="G1076" s="182"/>
      <c r="H1076" s="182"/>
      <c r="I1076" s="182"/>
      <c r="J1076" s="182"/>
      <c r="K1076" s="182"/>
      <c r="L1076" s="182"/>
      <c r="M1076" s="155"/>
      <c r="N1076" s="155"/>
      <c r="O1076" s="155"/>
      <c r="P1076" s="155" t="str">
        <f t="shared" si="15"/>
        <v/>
      </c>
      <c r="Q1076" s="155" t="str">
        <f t="shared" si="16"/>
        <v/>
      </c>
    </row>
    <row r="1077">
      <c r="A1077" s="182"/>
      <c r="B1077" s="182"/>
      <c r="C1077" s="185"/>
      <c r="D1077" s="186"/>
      <c r="E1077" s="187"/>
      <c r="F1077" s="188"/>
      <c r="G1077" s="182"/>
      <c r="H1077" s="182"/>
      <c r="I1077" s="182"/>
      <c r="J1077" s="182"/>
      <c r="K1077" s="182"/>
      <c r="L1077" s="182"/>
      <c r="M1077" s="155"/>
      <c r="N1077" s="155"/>
      <c r="O1077" s="155"/>
      <c r="P1077" s="155" t="str">
        <f t="shared" si="15"/>
        <v/>
      </c>
      <c r="Q1077" s="155" t="str">
        <f t="shared" si="16"/>
        <v/>
      </c>
    </row>
    <row r="1078">
      <c r="A1078" s="182"/>
      <c r="B1078" s="182"/>
      <c r="C1078" s="185"/>
      <c r="D1078" s="186"/>
      <c r="E1078" s="187"/>
      <c r="F1078" s="188"/>
      <c r="G1078" s="182"/>
      <c r="H1078" s="182"/>
      <c r="I1078" s="182"/>
      <c r="J1078" s="182"/>
      <c r="K1078" s="182"/>
      <c r="L1078" s="182"/>
      <c r="M1078" s="155"/>
      <c r="N1078" s="155"/>
      <c r="O1078" s="155"/>
      <c r="P1078" s="155" t="str">
        <f t="shared" si="15"/>
        <v/>
      </c>
      <c r="Q1078" s="155" t="str">
        <f t="shared" si="16"/>
        <v/>
      </c>
    </row>
    <row r="1079">
      <c r="A1079" s="182"/>
      <c r="B1079" s="182"/>
      <c r="C1079" s="185"/>
      <c r="D1079" s="186"/>
      <c r="E1079" s="187"/>
      <c r="F1079" s="188"/>
      <c r="G1079" s="182"/>
      <c r="H1079" s="182"/>
      <c r="I1079" s="182"/>
      <c r="J1079" s="182"/>
      <c r="K1079" s="182"/>
      <c r="L1079" s="182"/>
      <c r="M1079" s="155"/>
      <c r="N1079" s="155"/>
      <c r="O1079" s="155"/>
      <c r="P1079" s="155" t="str">
        <f t="shared" si="15"/>
        <v/>
      </c>
      <c r="Q1079" s="155" t="str">
        <f t="shared" si="16"/>
        <v/>
      </c>
    </row>
    <row r="1080">
      <c r="A1080" s="182"/>
      <c r="B1080" s="182"/>
      <c r="C1080" s="185"/>
      <c r="D1080" s="186"/>
      <c r="E1080" s="187"/>
      <c r="F1080" s="188"/>
      <c r="G1080" s="182"/>
      <c r="H1080" s="182"/>
      <c r="I1080" s="182"/>
      <c r="J1080" s="182"/>
      <c r="K1080" s="182"/>
      <c r="L1080" s="182"/>
      <c r="M1080" s="155"/>
      <c r="N1080" s="155"/>
      <c r="O1080" s="155"/>
      <c r="P1080" s="155" t="str">
        <f t="shared" si="15"/>
        <v/>
      </c>
      <c r="Q1080" s="155" t="str">
        <f t="shared" si="16"/>
        <v/>
      </c>
    </row>
    <row r="1081">
      <c r="A1081" s="182"/>
      <c r="B1081" s="182"/>
      <c r="C1081" s="185"/>
      <c r="D1081" s="186"/>
      <c r="E1081" s="187"/>
      <c r="F1081" s="188"/>
      <c r="G1081" s="182"/>
      <c r="H1081" s="182"/>
      <c r="I1081" s="182"/>
      <c r="J1081" s="182"/>
      <c r="K1081" s="182"/>
      <c r="L1081" s="182"/>
      <c r="M1081" s="155"/>
      <c r="N1081" s="155"/>
      <c r="O1081" s="155"/>
      <c r="P1081" s="155" t="str">
        <f t="shared" si="15"/>
        <v/>
      </c>
      <c r="Q1081" s="155" t="str">
        <f t="shared" si="16"/>
        <v/>
      </c>
    </row>
    <row r="1082">
      <c r="A1082" s="182"/>
      <c r="B1082" s="182"/>
      <c r="C1082" s="185"/>
      <c r="D1082" s="186"/>
      <c r="E1082" s="187"/>
      <c r="F1082" s="188"/>
      <c r="G1082" s="182"/>
      <c r="H1082" s="182"/>
      <c r="I1082" s="182"/>
      <c r="J1082" s="182"/>
      <c r="K1082" s="182"/>
      <c r="L1082" s="182"/>
      <c r="M1082" s="155"/>
      <c r="N1082" s="155"/>
      <c r="O1082" s="155"/>
      <c r="P1082" s="155" t="str">
        <f t="shared" si="15"/>
        <v/>
      </c>
      <c r="Q1082" s="155" t="str">
        <f t="shared" si="16"/>
        <v/>
      </c>
    </row>
    <row r="1083">
      <c r="A1083" s="182"/>
      <c r="B1083" s="182"/>
      <c r="C1083" s="185"/>
      <c r="D1083" s="186"/>
      <c r="E1083" s="187"/>
      <c r="F1083" s="188"/>
      <c r="G1083" s="182"/>
      <c r="H1083" s="182"/>
      <c r="I1083" s="182"/>
      <c r="J1083" s="182"/>
      <c r="K1083" s="182"/>
      <c r="L1083" s="182"/>
      <c r="M1083" s="155"/>
      <c r="N1083" s="155"/>
      <c r="O1083" s="155"/>
      <c r="P1083" s="155" t="str">
        <f t="shared" si="15"/>
        <v/>
      </c>
      <c r="Q1083" s="155" t="str">
        <f t="shared" si="16"/>
        <v/>
      </c>
    </row>
    <row r="1084">
      <c r="A1084" s="182"/>
      <c r="B1084" s="182"/>
      <c r="C1084" s="185"/>
      <c r="D1084" s="186"/>
      <c r="E1084" s="187"/>
      <c r="F1084" s="188"/>
      <c r="G1084" s="182"/>
      <c r="H1084" s="182"/>
      <c r="I1084" s="182"/>
      <c r="J1084" s="182"/>
      <c r="K1084" s="182"/>
      <c r="L1084" s="182"/>
      <c r="M1084" s="155"/>
      <c r="N1084" s="155"/>
      <c r="O1084" s="155"/>
      <c r="P1084" s="155" t="str">
        <f t="shared" si="15"/>
        <v/>
      </c>
      <c r="Q1084" s="155" t="str">
        <f t="shared" si="16"/>
        <v/>
      </c>
    </row>
    <row r="1085">
      <c r="A1085" s="182"/>
      <c r="B1085" s="182"/>
      <c r="C1085" s="185"/>
      <c r="D1085" s="186"/>
      <c r="E1085" s="187"/>
      <c r="F1085" s="188"/>
      <c r="G1085" s="182"/>
      <c r="H1085" s="182"/>
      <c r="I1085" s="182"/>
      <c r="J1085" s="182"/>
      <c r="K1085" s="182"/>
      <c r="L1085" s="182"/>
      <c r="M1085" s="155"/>
      <c r="N1085" s="155"/>
      <c r="O1085" s="155"/>
      <c r="P1085" s="155" t="str">
        <f t="shared" si="15"/>
        <v/>
      </c>
      <c r="Q1085" s="155" t="str">
        <f t="shared" si="16"/>
        <v/>
      </c>
    </row>
    <row r="1086">
      <c r="A1086" s="182"/>
      <c r="B1086" s="182"/>
      <c r="C1086" s="185"/>
      <c r="D1086" s="186"/>
      <c r="E1086" s="187"/>
      <c r="F1086" s="188"/>
      <c r="G1086" s="182"/>
      <c r="H1086" s="182"/>
      <c r="I1086" s="182"/>
      <c r="J1086" s="182"/>
      <c r="K1086" s="182"/>
      <c r="L1086" s="182"/>
      <c r="M1086" s="155"/>
      <c r="N1086" s="155"/>
      <c r="O1086" s="155"/>
      <c r="P1086" s="155" t="str">
        <f t="shared" si="15"/>
        <v/>
      </c>
      <c r="Q1086" s="155" t="str">
        <f t="shared" si="16"/>
        <v/>
      </c>
    </row>
    <row r="1087">
      <c r="A1087" s="182"/>
      <c r="B1087" s="182"/>
      <c r="C1087" s="185"/>
      <c r="D1087" s="186"/>
      <c r="E1087" s="187"/>
      <c r="F1087" s="188"/>
      <c r="G1087" s="182"/>
      <c r="H1087" s="182"/>
      <c r="I1087" s="182"/>
      <c r="J1087" s="182"/>
      <c r="K1087" s="182"/>
      <c r="L1087" s="182"/>
      <c r="M1087" s="155"/>
      <c r="N1087" s="155"/>
      <c r="O1087" s="155"/>
      <c r="P1087" s="155" t="str">
        <f t="shared" si="15"/>
        <v/>
      </c>
      <c r="Q1087" s="155" t="str">
        <f t="shared" si="16"/>
        <v/>
      </c>
    </row>
    <row r="1088">
      <c r="A1088" s="182"/>
      <c r="B1088" s="182"/>
      <c r="C1088" s="185"/>
      <c r="D1088" s="186"/>
      <c r="E1088" s="187"/>
      <c r="F1088" s="188"/>
      <c r="G1088" s="182"/>
      <c r="H1088" s="182"/>
      <c r="I1088" s="182"/>
      <c r="J1088" s="182"/>
      <c r="K1088" s="182"/>
      <c r="L1088" s="182"/>
      <c r="M1088" s="155"/>
      <c r="N1088" s="155"/>
      <c r="O1088" s="155"/>
      <c r="P1088" s="155" t="str">
        <f t="shared" si="15"/>
        <v/>
      </c>
      <c r="Q1088" s="155" t="str">
        <f t="shared" si="16"/>
        <v/>
      </c>
    </row>
    <row r="1089">
      <c r="A1089" s="182"/>
      <c r="B1089" s="182"/>
      <c r="C1089" s="185"/>
      <c r="D1089" s="186"/>
      <c r="E1089" s="187"/>
      <c r="F1089" s="188"/>
      <c r="G1089" s="182"/>
      <c r="H1089" s="182"/>
      <c r="I1089" s="182"/>
      <c r="J1089" s="182"/>
      <c r="K1089" s="182"/>
      <c r="L1089" s="182"/>
      <c r="M1089" s="155"/>
      <c r="N1089" s="155"/>
      <c r="O1089" s="155"/>
      <c r="P1089" s="155" t="str">
        <f t="shared" si="15"/>
        <v/>
      </c>
      <c r="Q1089" s="155" t="str">
        <f t="shared" si="16"/>
        <v/>
      </c>
    </row>
    <row r="1090">
      <c r="A1090" s="182"/>
      <c r="B1090" s="182"/>
      <c r="C1090" s="185"/>
      <c r="D1090" s="186"/>
      <c r="E1090" s="187"/>
      <c r="F1090" s="188"/>
      <c r="G1090" s="182"/>
      <c r="H1090" s="182"/>
      <c r="I1090" s="182"/>
      <c r="J1090" s="182"/>
      <c r="K1090" s="182"/>
      <c r="L1090" s="182"/>
      <c r="M1090" s="155"/>
      <c r="N1090" s="155"/>
      <c r="O1090" s="155"/>
      <c r="P1090" s="155" t="str">
        <f t="shared" si="15"/>
        <v/>
      </c>
      <c r="Q1090" s="155" t="str">
        <f t="shared" si="16"/>
        <v/>
      </c>
    </row>
    <row r="1091">
      <c r="A1091" s="182"/>
      <c r="B1091" s="182"/>
      <c r="C1091" s="185"/>
      <c r="D1091" s="186"/>
      <c r="E1091" s="187"/>
      <c r="F1091" s="188"/>
      <c r="G1091" s="182"/>
      <c r="H1091" s="182"/>
      <c r="I1091" s="182"/>
      <c r="J1091" s="182"/>
      <c r="K1091" s="182"/>
      <c r="L1091" s="182"/>
      <c r="M1091" s="155"/>
      <c r="N1091" s="155"/>
      <c r="O1091" s="155"/>
      <c r="P1091" s="155" t="str">
        <f t="shared" si="15"/>
        <v/>
      </c>
      <c r="Q1091" s="155" t="str">
        <f t="shared" si="16"/>
        <v/>
      </c>
    </row>
    <row r="1092">
      <c r="A1092" s="182"/>
      <c r="B1092" s="182"/>
      <c r="C1092" s="185"/>
      <c r="D1092" s="186"/>
      <c r="E1092" s="187"/>
      <c r="F1092" s="188"/>
      <c r="G1092" s="182"/>
      <c r="H1092" s="182"/>
      <c r="I1092" s="182"/>
      <c r="J1092" s="182"/>
      <c r="K1092" s="182"/>
      <c r="L1092" s="182"/>
      <c r="M1092" s="155"/>
      <c r="N1092" s="155"/>
      <c r="O1092" s="155"/>
      <c r="P1092" s="155" t="str">
        <f t="shared" si="15"/>
        <v/>
      </c>
      <c r="Q1092" s="155" t="str">
        <f t="shared" si="16"/>
        <v/>
      </c>
    </row>
    <row r="1093">
      <c r="A1093" s="182"/>
      <c r="B1093" s="182"/>
      <c r="C1093" s="185"/>
      <c r="D1093" s="186"/>
      <c r="E1093" s="187"/>
      <c r="F1093" s="188"/>
      <c r="G1093" s="182"/>
      <c r="H1093" s="182"/>
      <c r="I1093" s="182"/>
      <c r="J1093" s="182"/>
      <c r="K1093" s="182"/>
      <c r="L1093" s="182"/>
      <c r="M1093" s="155"/>
      <c r="N1093" s="155"/>
      <c r="O1093" s="155"/>
      <c r="P1093" s="155" t="str">
        <f t="shared" si="15"/>
        <v/>
      </c>
      <c r="Q1093" s="155" t="str">
        <f t="shared" si="16"/>
        <v/>
      </c>
    </row>
    <row r="1094">
      <c r="A1094" s="182"/>
      <c r="B1094" s="182"/>
      <c r="C1094" s="185"/>
      <c r="D1094" s="186"/>
      <c r="E1094" s="187"/>
      <c r="F1094" s="188"/>
      <c r="G1094" s="182"/>
      <c r="H1094" s="182"/>
      <c r="I1094" s="182"/>
      <c r="J1094" s="182"/>
      <c r="K1094" s="182"/>
      <c r="L1094" s="182"/>
      <c r="M1094" s="155"/>
      <c r="N1094" s="155"/>
      <c r="O1094" s="155"/>
      <c r="P1094" s="155" t="str">
        <f t="shared" si="15"/>
        <v/>
      </c>
      <c r="Q1094" s="155" t="str">
        <f t="shared" si="16"/>
        <v/>
      </c>
    </row>
    <row r="1095">
      <c r="A1095" s="182"/>
      <c r="B1095" s="182"/>
      <c r="C1095" s="185"/>
      <c r="D1095" s="186"/>
      <c r="E1095" s="187"/>
      <c r="F1095" s="188"/>
      <c r="G1095" s="182"/>
      <c r="H1095" s="182"/>
      <c r="I1095" s="182"/>
      <c r="J1095" s="182"/>
      <c r="K1095" s="182"/>
      <c r="L1095" s="182"/>
      <c r="M1095" s="155"/>
      <c r="N1095" s="155"/>
      <c r="O1095" s="155"/>
      <c r="P1095" s="155" t="str">
        <f t="shared" si="15"/>
        <v/>
      </c>
      <c r="Q1095" s="155" t="str">
        <f t="shared" si="16"/>
        <v/>
      </c>
    </row>
    <row r="1096">
      <c r="A1096" s="182"/>
      <c r="B1096" s="182"/>
      <c r="C1096" s="185"/>
      <c r="D1096" s="186"/>
      <c r="E1096" s="187"/>
      <c r="F1096" s="188"/>
      <c r="G1096" s="182"/>
      <c r="H1096" s="182"/>
      <c r="I1096" s="182"/>
      <c r="J1096" s="182"/>
      <c r="K1096" s="182"/>
      <c r="L1096" s="182"/>
      <c r="M1096" s="155"/>
      <c r="N1096" s="155"/>
      <c r="O1096" s="155"/>
      <c r="P1096" s="155" t="str">
        <f t="shared" si="15"/>
        <v/>
      </c>
      <c r="Q1096" s="155" t="str">
        <f t="shared" si="16"/>
        <v/>
      </c>
    </row>
    <row r="1097">
      <c r="A1097" s="182"/>
      <c r="B1097" s="182"/>
      <c r="C1097" s="185"/>
      <c r="D1097" s="186"/>
      <c r="E1097" s="187"/>
      <c r="F1097" s="188"/>
      <c r="G1097" s="182"/>
      <c r="H1097" s="182"/>
      <c r="I1097" s="182"/>
      <c r="J1097" s="182"/>
      <c r="K1097" s="182"/>
      <c r="L1097" s="182"/>
      <c r="M1097" s="155"/>
      <c r="N1097" s="155"/>
      <c r="O1097" s="155"/>
      <c r="P1097" s="155" t="str">
        <f t="shared" si="15"/>
        <v/>
      </c>
      <c r="Q1097" s="155" t="str">
        <f t="shared" si="16"/>
        <v/>
      </c>
    </row>
    <row r="1098">
      <c r="A1098" s="182"/>
      <c r="B1098" s="182"/>
      <c r="C1098" s="185"/>
      <c r="D1098" s="186"/>
      <c r="E1098" s="187"/>
      <c r="F1098" s="188"/>
      <c r="G1098" s="182"/>
      <c r="H1098" s="182"/>
      <c r="I1098" s="182"/>
      <c r="J1098" s="182"/>
      <c r="K1098" s="182"/>
      <c r="L1098" s="182"/>
      <c r="M1098" s="155"/>
      <c r="N1098" s="155"/>
      <c r="O1098" s="155"/>
      <c r="P1098" s="155" t="str">
        <f t="shared" si="15"/>
        <v/>
      </c>
      <c r="Q1098" s="155" t="str">
        <f t="shared" si="16"/>
        <v/>
      </c>
    </row>
    <row r="1099">
      <c r="A1099" s="182"/>
      <c r="B1099" s="182"/>
      <c r="C1099" s="185"/>
      <c r="D1099" s="186"/>
      <c r="E1099" s="187"/>
      <c r="F1099" s="188"/>
      <c r="G1099" s="182"/>
      <c r="H1099" s="182"/>
      <c r="I1099" s="182"/>
      <c r="J1099" s="182"/>
      <c r="K1099" s="182"/>
      <c r="L1099" s="182"/>
      <c r="M1099" s="155"/>
      <c r="N1099" s="155"/>
      <c r="O1099" s="155"/>
      <c r="P1099" s="155" t="str">
        <f t="shared" si="15"/>
        <v/>
      </c>
      <c r="Q1099" s="155" t="str">
        <f t="shared" si="16"/>
        <v/>
      </c>
    </row>
    <row r="1100">
      <c r="A1100" s="182"/>
      <c r="B1100" s="182"/>
      <c r="C1100" s="185"/>
      <c r="D1100" s="186"/>
      <c r="E1100" s="187"/>
      <c r="F1100" s="188"/>
      <c r="G1100" s="182"/>
      <c r="H1100" s="182"/>
      <c r="I1100" s="182"/>
      <c r="J1100" s="182"/>
      <c r="K1100" s="182"/>
      <c r="L1100" s="182"/>
      <c r="M1100" s="155"/>
      <c r="N1100" s="155"/>
      <c r="O1100" s="155"/>
      <c r="P1100" s="155" t="str">
        <f t="shared" si="15"/>
        <v/>
      </c>
      <c r="Q1100" s="155" t="str">
        <f t="shared" si="16"/>
        <v/>
      </c>
    </row>
    <row r="1101">
      <c r="A1101" s="182"/>
      <c r="B1101" s="182"/>
      <c r="C1101" s="185"/>
      <c r="D1101" s="186"/>
      <c r="E1101" s="187"/>
      <c r="F1101" s="188"/>
      <c r="G1101" s="182"/>
      <c r="H1101" s="182"/>
      <c r="I1101" s="182"/>
      <c r="J1101" s="182"/>
      <c r="K1101" s="182"/>
      <c r="L1101" s="182"/>
      <c r="M1101" s="155"/>
      <c r="N1101" s="155"/>
      <c r="O1101" s="155"/>
      <c r="P1101" s="155" t="str">
        <f t="shared" si="15"/>
        <v/>
      </c>
      <c r="Q1101" s="155" t="str">
        <f t="shared" si="16"/>
        <v/>
      </c>
    </row>
    <row r="1102">
      <c r="A1102" s="182"/>
      <c r="B1102" s="182"/>
      <c r="C1102" s="185"/>
      <c r="D1102" s="186"/>
      <c r="E1102" s="187"/>
      <c r="F1102" s="188"/>
      <c r="G1102" s="182"/>
      <c r="H1102" s="182"/>
      <c r="I1102" s="182"/>
      <c r="J1102" s="182"/>
      <c r="K1102" s="182"/>
      <c r="L1102" s="182"/>
      <c r="M1102" s="155"/>
      <c r="N1102" s="155"/>
      <c r="O1102" s="155"/>
      <c r="P1102" s="155" t="str">
        <f t="shared" si="15"/>
        <v/>
      </c>
      <c r="Q1102" s="155" t="str">
        <f t="shared" si="16"/>
        <v/>
      </c>
    </row>
    <row r="1103">
      <c r="A1103" s="182"/>
      <c r="B1103" s="182"/>
      <c r="C1103" s="185"/>
      <c r="D1103" s="186"/>
      <c r="E1103" s="187"/>
      <c r="F1103" s="188"/>
      <c r="G1103" s="182"/>
      <c r="H1103" s="182"/>
      <c r="I1103" s="182"/>
      <c r="J1103" s="182"/>
      <c r="K1103" s="182"/>
      <c r="L1103" s="182"/>
      <c r="M1103" s="155"/>
      <c r="N1103" s="155"/>
      <c r="O1103" s="155"/>
      <c r="P1103" s="155" t="str">
        <f t="shared" si="15"/>
        <v/>
      </c>
      <c r="Q1103" s="155" t="str">
        <f t="shared" si="16"/>
        <v/>
      </c>
    </row>
    <row r="1104">
      <c r="A1104" s="182"/>
      <c r="B1104" s="182"/>
      <c r="C1104" s="185"/>
      <c r="D1104" s="186"/>
      <c r="E1104" s="187"/>
      <c r="F1104" s="188"/>
      <c r="G1104" s="182"/>
      <c r="H1104" s="182"/>
      <c r="I1104" s="182"/>
      <c r="J1104" s="182"/>
      <c r="K1104" s="182"/>
      <c r="L1104" s="182"/>
      <c r="M1104" s="155"/>
      <c r="N1104" s="155"/>
      <c r="O1104" s="155"/>
      <c r="P1104" s="155" t="str">
        <f t="shared" si="15"/>
        <v/>
      </c>
      <c r="Q1104" s="155" t="str">
        <f t="shared" si="16"/>
        <v/>
      </c>
    </row>
    <row r="1105">
      <c r="A1105" s="182"/>
      <c r="B1105" s="182"/>
      <c r="C1105" s="185"/>
      <c r="D1105" s="186"/>
      <c r="E1105" s="187"/>
      <c r="F1105" s="188"/>
      <c r="G1105" s="182"/>
      <c r="H1105" s="182"/>
      <c r="I1105" s="182"/>
      <c r="J1105" s="182"/>
      <c r="K1105" s="182"/>
      <c r="L1105" s="182"/>
      <c r="M1105" s="155"/>
      <c r="N1105" s="155"/>
      <c r="O1105" s="155"/>
      <c r="P1105" s="155" t="str">
        <f t="shared" si="15"/>
        <v/>
      </c>
      <c r="Q1105" s="155" t="str">
        <f t="shared" si="16"/>
        <v/>
      </c>
    </row>
    <row r="1106">
      <c r="A1106" s="182"/>
      <c r="B1106" s="182"/>
      <c r="C1106" s="185"/>
      <c r="D1106" s="186"/>
      <c r="E1106" s="187"/>
      <c r="F1106" s="188"/>
      <c r="G1106" s="182"/>
      <c r="H1106" s="182"/>
      <c r="I1106" s="182"/>
      <c r="J1106" s="182"/>
      <c r="K1106" s="182"/>
      <c r="L1106" s="182"/>
      <c r="M1106" s="155"/>
      <c r="N1106" s="155"/>
      <c r="O1106" s="155"/>
      <c r="P1106" s="155" t="str">
        <f t="shared" si="15"/>
        <v/>
      </c>
      <c r="Q1106" s="155" t="str">
        <f t="shared" si="16"/>
        <v/>
      </c>
    </row>
    <row r="1107">
      <c r="A1107" s="182"/>
      <c r="B1107" s="182"/>
      <c r="C1107" s="185"/>
      <c r="D1107" s="186"/>
      <c r="E1107" s="187"/>
      <c r="F1107" s="188"/>
      <c r="G1107" s="182"/>
      <c r="H1107" s="182"/>
      <c r="I1107" s="182"/>
      <c r="J1107" s="182"/>
      <c r="K1107" s="182"/>
      <c r="L1107" s="182"/>
      <c r="M1107" s="155"/>
      <c r="N1107" s="155"/>
      <c r="O1107" s="155"/>
      <c r="P1107" s="155" t="str">
        <f t="shared" si="15"/>
        <v/>
      </c>
      <c r="Q1107" s="155" t="str">
        <f t="shared" si="16"/>
        <v/>
      </c>
    </row>
    <row r="1108">
      <c r="A1108" s="182"/>
      <c r="B1108" s="182"/>
      <c r="C1108" s="185"/>
      <c r="D1108" s="186"/>
      <c r="E1108" s="187"/>
      <c r="F1108" s="188"/>
      <c r="G1108" s="182"/>
      <c r="H1108" s="182"/>
      <c r="I1108" s="182"/>
      <c r="J1108" s="182"/>
      <c r="K1108" s="182"/>
      <c r="L1108" s="182"/>
      <c r="M1108" s="155"/>
      <c r="N1108" s="155"/>
      <c r="O1108" s="155"/>
      <c r="P1108" s="155" t="str">
        <f t="shared" si="15"/>
        <v/>
      </c>
      <c r="Q1108" s="155" t="str">
        <f t="shared" si="16"/>
        <v/>
      </c>
    </row>
    <row r="1109">
      <c r="A1109" s="182"/>
      <c r="B1109" s="182"/>
      <c r="C1109" s="185"/>
      <c r="D1109" s="186"/>
      <c r="E1109" s="187"/>
      <c r="F1109" s="188"/>
      <c r="G1109" s="182"/>
      <c r="H1109" s="182"/>
      <c r="I1109" s="182"/>
      <c r="J1109" s="182"/>
      <c r="K1109" s="182"/>
      <c r="L1109" s="182"/>
      <c r="M1109" s="155"/>
      <c r="N1109" s="155"/>
      <c r="O1109" s="155"/>
      <c r="P1109" s="155" t="str">
        <f t="shared" si="15"/>
        <v/>
      </c>
      <c r="Q1109" s="155" t="str">
        <f t="shared" si="16"/>
        <v/>
      </c>
    </row>
    <row r="1110">
      <c r="A1110" s="182"/>
      <c r="B1110" s="182"/>
      <c r="C1110" s="185"/>
      <c r="D1110" s="186"/>
      <c r="E1110" s="187"/>
      <c r="F1110" s="188"/>
      <c r="G1110" s="182"/>
      <c r="H1110" s="182"/>
      <c r="I1110" s="182"/>
      <c r="J1110" s="182"/>
      <c r="K1110" s="182"/>
      <c r="L1110" s="182"/>
      <c r="M1110" s="155"/>
      <c r="N1110" s="155"/>
      <c r="O1110" s="155"/>
      <c r="P1110" s="155" t="str">
        <f t="shared" si="15"/>
        <v/>
      </c>
      <c r="Q1110" s="155" t="str">
        <f t="shared" si="16"/>
        <v/>
      </c>
    </row>
    <row r="1111">
      <c r="A1111" s="182"/>
      <c r="B1111" s="182"/>
      <c r="C1111" s="185"/>
      <c r="D1111" s="186"/>
      <c r="E1111" s="187"/>
      <c r="F1111" s="188"/>
      <c r="G1111" s="182"/>
      <c r="H1111" s="182"/>
      <c r="I1111" s="182"/>
      <c r="J1111" s="182"/>
      <c r="K1111" s="182"/>
      <c r="L1111" s="182"/>
      <c r="M1111" s="155"/>
      <c r="N1111" s="155"/>
      <c r="O1111" s="155"/>
      <c r="P1111" s="155" t="str">
        <f t="shared" si="15"/>
        <v/>
      </c>
      <c r="Q1111" s="155" t="str">
        <f t="shared" si="16"/>
        <v/>
      </c>
    </row>
    <row r="1112">
      <c r="A1112" s="182"/>
      <c r="B1112" s="182"/>
      <c r="C1112" s="185"/>
      <c r="D1112" s="186"/>
      <c r="E1112" s="187"/>
      <c r="F1112" s="188"/>
      <c r="G1112" s="182"/>
      <c r="H1112" s="182"/>
      <c r="I1112" s="182"/>
      <c r="J1112" s="182"/>
      <c r="K1112" s="182"/>
      <c r="L1112" s="182"/>
      <c r="M1112" s="155"/>
      <c r="N1112" s="155"/>
      <c r="O1112" s="155"/>
      <c r="P1112" s="155" t="str">
        <f t="shared" si="15"/>
        <v/>
      </c>
      <c r="Q1112" s="155" t="str">
        <f t="shared" si="16"/>
        <v/>
      </c>
    </row>
    <row r="1113">
      <c r="A1113" s="182"/>
      <c r="B1113" s="182"/>
      <c r="C1113" s="185"/>
      <c r="D1113" s="186"/>
      <c r="E1113" s="187"/>
      <c r="F1113" s="188"/>
      <c r="G1113" s="182"/>
      <c r="H1113" s="182"/>
      <c r="I1113" s="182"/>
      <c r="J1113" s="182"/>
      <c r="K1113" s="182"/>
      <c r="L1113" s="182"/>
      <c r="M1113" s="155"/>
      <c r="N1113" s="155"/>
      <c r="O1113" s="155"/>
      <c r="P1113" s="155" t="str">
        <f t="shared" si="15"/>
        <v/>
      </c>
      <c r="Q1113" s="155" t="str">
        <f t="shared" si="16"/>
        <v/>
      </c>
    </row>
    <row r="1114">
      <c r="A1114" s="182"/>
      <c r="B1114" s="182"/>
      <c r="C1114" s="185"/>
      <c r="D1114" s="186"/>
      <c r="E1114" s="187"/>
      <c r="F1114" s="188"/>
      <c r="G1114" s="182"/>
      <c r="H1114" s="182"/>
      <c r="I1114" s="182"/>
      <c r="J1114" s="182"/>
      <c r="K1114" s="182"/>
      <c r="L1114" s="182"/>
      <c r="M1114" s="155"/>
      <c r="N1114" s="155"/>
      <c r="O1114" s="155"/>
      <c r="P1114" s="155" t="str">
        <f t="shared" si="15"/>
        <v/>
      </c>
      <c r="Q1114" s="155" t="str">
        <f t="shared" si="16"/>
        <v/>
      </c>
    </row>
    <row r="1115">
      <c r="A1115" s="182"/>
      <c r="B1115" s="182"/>
      <c r="C1115" s="185"/>
      <c r="D1115" s="186"/>
      <c r="E1115" s="187"/>
      <c r="F1115" s="188"/>
      <c r="G1115" s="182"/>
      <c r="H1115" s="182"/>
      <c r="I1115" s="182"/>
      <c r="J1115" s="182"/>
      <c r="K1115" s="182"/>
      <c r="L1115" s="182"/>
      <c r="M1115" s="155"/>
      <c r="N1115" s="155"/>
      <c r="O1115" s="155"/>
      <c r="P1115" s="155" t="str">
        <f t="shared" si="15"/>
        <v/>
      </c>
      <c r="Q1115" s="155" t="str">
        <f t="shared" si="16"/>
        <v/>
      </c>
    </row>
    <row r="1116">
      <c r="A1116" s="182"/>
      <c r="B1116" s="182"/>
      <c r="C1116" s="185"/>
      <c r="D1116" s="186"/>
      <c r="E1116" s="187"/>
      <c r="F1116" s="188"/>
      <c r="G1116" s="182"/>
      <c r="H1116" s="182"/>
      <c r="I1116" s="182"/>
      <c r="J1116" s="182"/>
      <c r="K1116" s="182"/>
      <c r="L1116" s="182"/>
      <c r="M1116" s="155"/>
      <c r="N1116" s="155"/>
      <c r="O1116" s="155"/>
      <c r="P1116" s="155" t="str">
        <f t="shared" si="15"/>
        <v/>
      </c>
      <c r="Q1116" s="155" t="str">
        <f t="shared" si="16"/>
        <v/>
      </c>
    </row>
    <row r="1117">
      <c r="A1117" s="182"/>
      <c r="B1117" s="182"/>
      <c r="C1117" s="185"/>
      <c r="D1117" s="186"/>
      <c r="E1117" s="187"/>
      <c r="F1117" s="188"/>
      <c r="G1117" s="182"/>
      <c r="H1117" s="182"/>
      <c r="I1117" s="182"/>
      <c r="J1117" s="182"/>
      <c r="K1117" s="182"/>
      <c r="L1117" s="182"/>
      <c r="M1117" s="155"/>
      <c r="N1117" s="155"/>
      <c r="O1117" s="155"/>
      <c r="P1117" s="155" t="str">
        <f t="shared" si="15"/>
        <v/>
      </c>
      <c r="Q1117" s="155" t="str">
        <f t="shared" si="16"/>
        <v/>
      </c>
    </row>
    <row r="1118">
      <c r="A1118" s="182"/>
      <c r="B1118" s="182"/>
      <c r="C1118" s="185"/>
      <c r="D1118" s="186"/>
      <c r="E1118" s="187"/>
      <c r="F1118" s="188"/>
      <c r="G1118" s="182"/>
      <c r="H1118" s="182"/>
      <c r="I1118" s="182"/>
      <c r="J1118" s="182"/>
      <c r="K1118" s="182"/>
      <c r="L1118" s="182"/>
      <c r="M1118" s="155"/>
      <c r="N1118" s="155"/>
      <c r="O1118" s="155"/>
      <c r="P1118" s="155" t="str">
        <f t="shared" si="15"/>
        <v/>
      </c>
      <c r="Q1118" s="155" t="str">
        <f t="shared" si="16"/>
        <v/>
      </c>
    </row>
    <row r="1119">
      <c r="A1119" s="182"/>
      <c r="B1119" s="182"/>
      <c r="C1119" s="185"/>
      <c r="D1119" s="186"/>
      <c r="E1119" s="187"/>
      <c r="F1119" s="188"/>
      <c r="G1119" s="182"/>
      <c r="H1119" s="182"/>
      <c r="I1119" s="182"/>
      <c r="J1119" s="182"/>
      <c r="K1119" s="182"/>
      <c r="L1119" s="182"/>
      <c r="M1119" s="155"/>
      <c r="N1119" s="155"/>
      <c r="O1119" s="155"/>
      <c r="P1119" s="155" t="str">
        <f t="shared" si="15"/>
        <v/>
      </c>
      <c r="Q1119" s="155" t="str">
        <f t="shared" si="16"/>
        <v/>
      </c>
    </row>
    <row r="1120">
      <c r="A1120" s="182"/>
      <c r="B1120" s="182"/>
      <c r="C1120" s="185"/>
      <c r="D1120" s="186"/>
      <c r="E1120" s="187"/>
      <c r="F1120" s="188"/>
      <c r="G1120" s="182"/>
      <c r="H1120" s="182"/>
      <c r="I1120" s="182"/>
      <c r="J1120" s="182"/>
      <c r="K1120" s="182"/>
      <c r="L1120" s="182"/>
      <c r="M1120" s="155"/>
      <c r="N1120" s="155"/>
      <c r="O1120" s="155"/>
      <c r="P1120" s="155" t="str">
        <f t="shared" si="15"/>
        <v/>
      </c>
      <c r="Q1120" s="155" t="str">
        <f t="shared" si="16"/>
        <v/>
      </c>
    </row>
    <row r="1121">
      <c r="A1121" s="182"/>
      <c r="B1121" s="182"/>
      <c r="C1121" s="185"/>
      <c r="D1121" s="186"/>
      <c r="E1121" s="187"/>
      <c r="F1121" s="188"/>
      <c r="G1121" s="182"/>
      <c r="H1121" s="182"/>
      <c r="I1121" s="182"/>
      <c r="J1121" s="182"/>
      <c r="K1121" s="182"/>
      <c r="L1121" s="182"/>
      <c r="M1121" s="155"/>
      <c r="N1121" s="155"/>
      <c r="O1121" s="155"/>
      <c r="P1121" s="155" t="str">
        <f t="shared" si="15"/>
        <v/>
      </c>
      <c r="Q1121" s="155" t="str">
        <f t="shared" si="16"/>
        <v/>
      </c>
    </row>
    <row r="1122">
      <c r="A1122" s="182"/>
      <c r="B1122" s="182"/>
      <c r="C1122" s="185"/>
      <c r="D1122" s="186"/>
      <c r="E1122" s="187"/>
      <c r="F1122" s="188"/>
      <c r="G1122" s="182"/>
      <c r="H1122" s="182"/>
      <c r="I1122" s="182"/>
      <c r="J1122" s="182"/>
      <c r="K1122" s="182"/>
      <c r="L1122" s="182"/>
      <c r="M1122" s="155"/>
      <c r="N1122" s="155"/>
      <c r="O1122" s="155"/>
      <c r="P1122" s="155" t="str">
        <f t="shared" si="15"/>
        <v/>
      </c>
      <c r="Q1122" s="155" t="str">
        <f t="shared" si="16"/>
        <v/>
      </c>
    </row>
    <row r="1123">
      <c r="A1123" s="182"/>
      <c r="B1123" s="182"/>
      <c r="C1123" s="185"/>
      <c r="D1123" s="186"/>
      <c r="E1123" s="187"/>
      <c r="F1123" s="188"/>
      <c r="G1123" s="182"/>
      <c r="H1123" s="182"/>
      <c r="I1123" s="182"/>
      <c r="J1123" s="182"/>
      <c r="K1123" s="182"/>
      <c r="L1123" s="182"/>
      <c r="M1123" s="155"/>
      <c r="N1123" s="155"/>
      <c r="O1123" s="155"/>
      <c r="P1123" s="155" t="str">
        <f t="shared" si="15"/>
        <v/>
      </c>
      <c r="Q1123" s="155" t="str">
        <f t="shared" si="16"/>
        <v/>
      </c>
    </row>
    <row r="1124">
      <c r="A1124" s="182"/>
      <c r="B1124" s="182"/>
      <c r="C1124" s="185"/>
      <c r="D1124" s="186"/>
      <c r="E1124" s="187"/>
      <c r="F1124" s="188"/>
      <c r="G1124" s="182"/>
      <c r="H1124" s="182"/>
      <c r="I1124" s="182"/>
      <c r="J1124" s="182"/>
      <c r="K1124" s="182"/>
      <c r="L1124" s="182"/>
      <c r="M1124" s="155"/>
      <c r="N1124" s="155"/>
      <c r="O1124" s="155"/>
      <c r="P1124" s="155" t="str">
        <f t="shared" si="15"/>
        <v/>
      </c>
      <c r="Q1124" s="155" t="str">
        <f t="shared" si="16"/>
        <v/>
      </c>
    </row>
    <row r="1125">
      <c r="A1125" s="182"/>
      <c r="B1125" s="182"/>
      <c r="C1125" s="185"/>
      <c r="D1125" s="186"/>
      <c r="E1125" s="187"/>
      <c r="F1125" s="188"/>
      <c r="G1125" s="182"/>
      <c r="H1125" s="182"/>
      <c r="I1125" s="182"/>
      <c r="J1125" s="182"/>
      <c r="K1125" s="182"/>
      <c r="L1125" s="182"/>
      <c r="M1125" s="155"/>
      <c r="N1125" s="155"/>
      <c r="O1125" s="155"/>
      <c r="P1125" s="155" t="str">
        <f t="shared" si="15"/>
        <v/>
      </c>
      <c r="Q1125" s="155" t="str">
        <f t="shared" si="16"/>
        <v/>
      </c>
    </row>
    <row r="1126">
      <c r="A1126" s="182"/>
      <c r="B1126" s="182"/>
      <c r="C1126" s="185"/>
      <c r="D1126" s="186"/>
      <c r="E1126" s="187"/>
      <c r="F1126" s="188"/>
      <c r="G1126" s="182"/>
      <c r="H1126" s="182"/>
      <c r="I1126" s="182"/>
      <c r="J1126" s="182"/>
      <c r="K1126" s="182"/>
      <c r="L1126" s="182"/>
      <c r="M1126" s="155"/>
      <c r="N1126" s="155"/>
      <c r="O1126" s="155"/>
      <c r="P1126" s="155" t="str">
        <f t="shared" si="15"/>
        <v/>
      </c>
      <c r="Q1126" s="155" t="str">
        <f t="shared" si="16"/>
        <v/>
      </c>
    </row>
    <row r="1127">
      <c r="A1127" s="182"/>
      <c r="B1127" s="182"/>
      <c r="C1127" s="185"/>
      <c r="D1127" s="186"/>
      <c r="E1127" s="187"/>
      <c r="F1127" s="188"/>
      <c r="G1127" s="182"/>
      <c r="H1127" s="182"/>
      <c r="I1127" s="182"/>
      <c r="J1127" s="182"/>
      <c r="K1127" s="182"/>
      <c r="L1127" s="182"/>
      <c r="M1127" s="155"/>
      <c r="N1127" s="155"/>
      <c r="O1127" s="155"/>
      <c r="P1127" s="155" t="str">
        <f t="shared" si="15"/>
        <v/>
      </c>
      <c r="Q1127" s="155" t="str">
        <f t="shared" si="16"/>
        <v/>
      </c>
    </row>
    <row r="1128">
      <c r="A1128" s="182"/>
      <c r="B1128" s="182"/>
      <c r="C1128" s="185"/>
      <c r="D1128" s="186"/>
      <c r="E1128" s="187"/>
      <c r="F1128" s="188"/>
      <c r="G1128" s="182"/>
      <c r="H1128" s="182"/>
      <c r="I1128" s="182"/>
      <c r="J1128" s="182"/>
      <c r="K1128" s="182"/>
      <c r="L1128" s="182"/>
      <c r="M1128" s="155"/>
      <c r="N1128" s="155"/>
      <c r="O1128" s="155"/>
      <c r="P1128" s="155" t="str">
        <f t="shared" si="15"/>
        <v/>
      </c>
      <c r="Q1128" s="155" t="str">
        <f t="shared" si="16"/>
        <v/>
      </c>
    </row>
    <row r="1129">
      <c r="A1129" s="182"/>
      <c r="B1129" s="182"/>
      <c r="C1129" s="185"/>
      <c r="D1129" s="186"/>
      <c r="E1129" s="187"/>
      <c r="F1129" s="188"/>
      <c r="G1129" s="182"/>
      <c r="H1129" s="182"/>
      <c r="I1129" s="182"/>
      <c r="J1129" s="182"/>
      <c r="K1129" s="182"/>
      <c r="L1129" s="182"/>
      <c r="M1129" s="155"/>
      <c r="N1129" s="155"/>
      <c r="O1129" s="155"/>
      <c r="P1129" s="155" t="str">
        <f t="shared" si="15"/>
        <v/>
      </c>
      <c r="Q1129" s="155" t="str">
        <f t="shared" si="16"/>
        <v/>
      </c>
    </row>
    <row r="1130">
      <c r="A1130" s="182"/>
      <c r="B1130" s="182"/>
      <c r="C1130" s="185"/>
      <c r="D1130" s="186"/>
      <c r="E1130" s="187"/>
      <c r="F1130" s="188"/>
      <c r="G1130" s="182"/>
      <c r="H1130" s="182"/>
      <c r="I1130" s="182"/>
      <c r="J1130" s="182"/>
      <c r="K1130" s="182"/>
      <c r="L1130" s="182"/>
      <c r="M1130" s="155"/>
      <c r="N1130" s="155"/>
      <c r="O1130" s="155"/>
      <c r="P1130" s="155" t="str">
        <f t="shared" si="15"/>
        <v/>
      </c>
      <c r="Q1130" s="155" t="str">
        <f t="shared" si="16"/>
        <v/>
      </c>
    </row>
    <row r="1131">
      <c r="A1131" s="182"/>
      <c r="B1131" s="182"/>
      <c r="C1131" s="185"/>
      <c r="D1131" s="186"/>
      <c r="E1131" s="187"/>
      <c r="F1131" s="188"/>
      <c r="G1131" s="182"/>
      <c r="H1131" s="182"/>
      <c r="I1131" s="182"/>
      <c r="J1131" s="182"/>
      <c r="K1131" s="182"/>
      <c r="L1131" s="182"/>
      <c r="M1131" s="155"/>
      <c r="N1131" s="155"/>
      <c r="O1131" s="155"/>
      <c r="P1131" s="155" t="str">
        <f t="shared" si="15"/>
        <v/>
      </c>
      <c r="Q1131" s="155" t="str">
        <f t="shared" si="16"/>
        <v/>
      </c>
    </row>
    <row r="1132">
      <c r="A1132" s="182"/>
      <c r="B1132" s="182"/>
      <c r="C1132" s="185"/>
      <c r="D1132" s="186"/>
      <c r="E1132" s="187"/>
      <c r="F1132" s="188"/>
      <c r="G1132" s="182"/>
      <c r="H1132" s="182"/>
      <c r="I1132" s="182"/>
      <c r="J1132" s="182"/>
      <c r="K1132" s="182"/>
      <c r="L1132" s="182"/>
      <c r="M1132" s="155"/>
      <c r="N1132" s="155"/>
      <c r="O1132" s="155"/>
      <c r="P1132" s="155" t="str">
        <f t="shared" si="15"/>
        <v/>
      </c>
      <c r="Q1132" s="155" t="str">
        <f t="shared" si="16"/>
        <v/>
      </c>
    </row>
    <row r="1133">
      <c r="A1133" s="182"/>
      <c r="B1133" s="182"/>
      <c r="C1133" s="185"/>
      <c r="D1133" s="186"/>
      <c r="E1133" s="187"/>
      <c r="F1133" s="188"/>
      <c r="G1133" s="182"/>
      <c r="H1133" s="182"/>
      <c r="I1133" s="182"/>
      <c r="J1133" s="182"/>
      <c r="K1133" s="182"/>
      <c r="L1133" s="182"/>
      <c r="M1133" s="155"/>
      <c r="N1133" s="155"/>
      <c r="O1133" s="155"/>
      <c r="P1133" s="155" t="str">
        <f t="shared" si="15"/>
        <v/>
      </c>
      <c r="Q1133" s="155" t="str">
        <f t="shared" si="16"/>
        <v/>
      </c>
    </row>
    <row r="1134">
      <c r="A1134" s="182"/>
      <c r="B1134" s="182"/>
      <c r="C1134" s="185"/>
      <c r="D1134" s="186"/>
      <c r="E1134" s="187"/>
      <c r="F1134" s="188"/>
      <c r="G1134" s="182"/>
      <c r="H1134" s="182"/>
      <c r="I1134" s="182"/>
      <c r="J1134" s="182"/>
      <c r="K1134" s="182"/>
      <c r="L1134" s="182"/>
      <c r="M1134" s="155"/>
      <c r="N1134" s="155"/>
      <c r="O1134" s="155"/>
      <c r="P1134" s="155" t="str">
        <f t="shared" si="15"/>
        <v/>
      </c>
      <c r="Q1134" s="155" t="str">
        <f t="shared" si="16"/>
        <v/>
      </c>
    </row>
    <row r="1135">
      <c r="A1135" s="182"/>
      <c r="B1135" s="182"/>
      <c r="C1135" s="185"/>
      <c r="D1135" s="186"/>
      <c r="E1135" s="187"/>
      <c r="F1135" s="188"/>
      <c r="G1135" s="182"/>
      <c r="H1135" s="182"/>
      <c r="I1135" s="182"/>
      <c r="J1135" s="182"/>
      <c r="K1135" s="182"/>
      <c r="L1135" s="182"/>
      <c r="M1135" s="155"/>
      <c r="N1135" s="155"/>
      <c r="O1135" s="155"/>
      <c r="P1135" s="155" t="str">
        <f t="shared" si="15"/>
        <v/>
      </c>
      <c r="Q1135" s="155" t="str">
        <f t="shared" si="16"/>
        <v/>
      </c>
    </row>
    <row r="1136">
      <c r="A1136" s="182"/>
      <c r="B1136" s="182"/>
      <c r="C1136" s="185"/>
      <c r="D1136" s="186"/>
      <c r="E1136" s="187"/>
      <c r="F1136" s="188"/>
      <c r="G1136" s="182"/>
      <c r="H1136" s="182"/>
      <c r="I1136" s="182"/>
      <c r="J1136" s="182"/>
      <c r="K1136" s="182"/>
      <c r="L1136" s="182"/>
      <c r="M1136" s="155"/>
      <c r="N1136" s="155"/>
      <c r="O1136" s="155"/>
      <c r="P1136" s="155" t="str">
        <f t="shared" si="15"/>
        <v/>
      </c>
      <c r="Q1136" s="155" t="str">
        <f t="shared" si="16"/>
        <v/>
      </c>
    </row>
    <row r="1137">
      <c r="A1137" s="182"/>
      <c r="B1137" s="182"/>
      <c r="C1137" s="185"/>
      <c r="D1137" s="186"/>
      <c r="E1137" s="187"/>
      <c r="F1137" s="188"/>
      <c r="G1137" s="182"/>
      <c r="H1137" s="182"/>
      <c r="I1137" s="182"/>
      <c r="J1137" s="182"/>
      <c r="K1137" s="182"/>
      <c r="L1137" s="182"/>
      <c r="M1137" s="155"/>
      <c r="N1137" s="155"/>
      <c r="O1137" s="155"/>
      <c r="P1137" s="155" t="str">
        <f t="shared" si="15"/>
        <v/>
      </c>
      <c r="Q1137" s="155" t="str">
        <f t="shared" si="16"/>
        <v/>
      </c>
    </row>
    <row r="1138">
      <c r="A1138" s="182"/>
      <c r="B1138" s="182"/>
      <c r="C1138" s="185"/>
      <c r="D1138" s="186"/>
      <c r="E1138" s="187"/>
      <c r="F1138" s="188"/>
      <c r="G1138" s="182"/>
      <c r="H1138" s="182"/>
      <c r="I1138" s="182"/>
      <c r="J1138" s="182"/>
      <c r="K1138" s="182"/>
      <c r="L1138" s="182"/>
      <c r="M1138" s="155"/>
      <c r="N1138" s="155"/>
      <c r="O1138" s="155"/>
      <c r="P1138" s="155" t="str">
        <f t="shared" si="15"/>
        <v/>
      </c>
      <c r="Q1138" s="155" t="str">
        <f t="shared" si="16"/>
        <v/>
      </c>
    </row>
    <row r="1139">
      <c r="A1139" s="182"/>
      <c r="B1139" s="182"/>
      <c r="C1139" s="185"/>
      <c r="D1139" s="186"/>
      <c r="E1139" s="187"/>
      <c r="F1139" s="188"/>
      <c r="G1139" s="182"/>
      <c r="H1139" s="182"/>
      <c r="I1139" s="182"/>
      <c r="J1139" s="182"/>
      <c r="K1139" s="182"/>
      <c r="L1139" s="182"/>
      <c r="M1139" s="155"/>
      <c r="N1139" s="155"/>
      <c r="O1139" s="155"/>
      <c r="P1139" s="155" t="str">
        <f t="shared" si="15"/>
        <v/>
      </c>
      <c r="Q1139" s="155" t="str">
        <f t="shared" si="16"/>
        <v/>
      </c>
    </row>
    <row r="1140">
      <c r="A1140" s="182"/>
      <c r="B1140" s="182"/>
      <c r="C1140" s="185"/>
      <c r="D1140" s="186"/>
      <c r="E1140" s="187"/>
      <c r="F1140" s="188"/>
      <c r="G1140" s="182"/>
      <c r="H1140" s="182"/>
      <c r="I1140" s="182"/>
      <c r="J1140" s="182"/>
      <c r="K1140" s="182"/>
      <c r="L1140" s="182"/>
      <c r="M1140" s="155"/>
      <c r="N1140" s="155"/>
      <c r="O1140" s="155"/>
      <c r="P1140" s="155" t="str">
        <f t="shared" si="15"/>
        <v/>
      </c>
      <c r="Q1140" s="155" t="str">
        <f t="shared" si="16"/>
        <v/>
      </c>
    </row>
    <row r="1141">
      <c r="A1141" s="182"/>
      <c r="B1141" s="182"/>
      <c r="C1141" s="185"/>
      <c r="D1141" s="186"/>
      <c r="E1141" s="187"/>
      <c r="F1141" s="188"/>
      <c r="G1141" s="182"/>
      <c r="H1141" s="182"/>
      <c r="I1141" s="182"/>
      <c r="J1141" s="182"/>
      <c r="K1141" s="182"/>
      <c r="L1141" s="182"/>
      <c r="M1141" s="155"/>
      <c r="N1141" s="155"/>
      <c r="O1141" s="155"/>
      <c r="P1141" s="155" t="str">
        <f t="shared" si="15"/>
        <v/>
      </c>
      <c r="Q1141" s="155" t="str">
        <f t="shared" si="16"/>
        <v/>
      </c>
    </row>
    <row r="1142">
      <c r="A1142" s="182"/>
      <c r="B1142" s="182"/>
      <c r="C1142" s="185"/>
      <c r="D1142" s="186"/>
      <c r="E1142" s="187"/>
      <c r="F1142" s="188"/>
      <c r="G1142" s="182"/>
      <c r="H1142" s="182"/>
      <c r="I1142" s="182"/>
      <c r="J1142" s="182"/>
      <c r="K1142" s="182"/>
      <c r="L1142" s="182"/>
      <c r="M1142" s="155"/>
      <c r="N1142" s="155"/>
      <c r="O1142" s="155"/>
      <c r="P1142" s="155" t="str">
        <f t="shared" si="15"/>
        <v/>
      </c>
      <c r="Q1142" s="155" t="str">
        <f t="shared" si="16"/>
        <v/>
      </c>
    </row>
    <row r="1143">
      <c r="A1143" s="182"/>
      <c r="B1143" s="182"/>
      <c r="C1143" s="185"/>
      <c r="D1143" s="186"/>
      <c r="E1143" s="187"/>
      <c r="F1143" s="188"/>
      <c r="G1143" s="182"/>
      <c r="H1143" s="182"/>
      <c r="I1143" s="182"/>
      <c r="J1143" s="182"/>
      <c r="K1143" s="182"/>
      <c r="L1143" s="182"/>
      <c r="M1143" s="155"/>
      <c r="N1143" s="155"/>
      <c r="O1143" s="155"/>
      <c r="P1143" s="155" t="str">
        <f t="shared" si="15"/>
        <v/>
      </c>
      <c r="Q1143" s="155" t="str">
        <f t="shared" si="16"/>
        <v/>
      </c>
    </row>
    <row r="1144">
      <c r="A1144" s="182"/>
      <c r="B1144" s="182"/>
      <c r="C1144" s="185"/>
      <c r="D1144" s="186"/>
      <c r="E1144" s="187"/>
      <c r="F1144" s="188"/>
      <c r="G1144" s="182"/>
      <c r="H1144" s="182"/>
      <c r="I1144" s="182"/>
      <c r="J1144" s="182"/>
      <c r="K1144" s="182"/>
      <c r="L1144" s="182"/>
      <c r="M1144" s="155"/>
      <c r="N1144" s="155"/>
      <c r="O1144" s="155"/>
      <c r="P1144" s="155" t="str">
        <f t="shared" si="15"/>
        <v/>
      </c>
      <c r="Q1144" s="155" t="str">
        <f t="shared" si="16"/>
        <v/>
      </c>
    </row>
    <row r="1145">
      <c r="A1145" s="182"/>
      <c r="B1145" s="182"/>
      <c r="C1145" s="185"/>
      <c r="D1145" s="186"/>
      <c r="E1145" s="187"/>
      <c r="F1145" s="188"/>
      <c r="G1145" s="182"/>
      <c r="H1145" s="182"/>
      <c r="I1145" s="182"/>
      <c r="J1145" s="182"/>
      <c r="K1145" s="182"/>
      <c r="L1145" s="182"/>
      <c r="M1145" s="155"/>
      <c r="N1145" s="155"/>
      <c r="O1145" s="155"/>
      <c r="P1145" s="155" t="str">
        <f t="shared" si="15"/>
        <v/>
      </c>
      <c r="Q1145" s="155" t="str">
        <f t="shared" si="16"/>
        <v/>
      </c>
    </row>
    <row r="1146">
      <c r="A1146" s="182"/>
      <c r="B1146" s="182"/>
      <c r="C1146" s="185"/>
      <c r="D1146" s="186"/>
      <c r="E1146" s="187"/>
      <c r="F1146" s="188"/>
      <c r="G1146" s="182"/>
      <c r="H1146" s="182"/>
      <c r="I1146" s="182"/>
      <c r="J1146" s="182"/>
      <c r="K1146" s="182"/>
      <c r="L1146" s="182"/>
      <c r="M1146" s="155"/>
      <c r="N1146" s="155"/>
      <c r="O1146" s="155"/>
      <c r="P1146" s="155" t="str">
        <f t="shared" si="15"/>
        <v/>
      </c>
      <c r="Q1146" s="155" t="str">
        <f t="shared" si="16"/>
        <v/>
      </c>
    </row>
    <row r="1147">
      <c r="A1147" s="182"/>
      <c r="B1147" s="182"/>
      <c r="C1147" s="185"/>
      <c r="D1147" s="186"/>
      <c r="E1147" s="187"/>
      <c r="F1147" s="188"/>
      <c r="G1147" s="182"/>
      <c r="H1147" s="182"/>
      <c r="I1147" s="182"/>
      <c r="J1147" s="182"/>
      <c r="K1147" s="182"/>
      <c r="L1147" s="182"/>
      <c r="M1147" s="155"/>
      <c r="N1147" s="155"/>
      <c r="O1147" s="155"/>
      <c r="P1147" s="155" t="str">
        <f t="shared" si="15"/>
        <v/>
      </c>
      <c r="Q1147" s="155" t="str">
        <f t="shared" si="16"/>
        <v/>
      </c>
    </row>
    <row r="1148">
      <c r="A1148" s="182"/>
      <c r="B1148" s="182"/>
      <c r="C1148" s="185"/>
      <c r="D1148" s="186"/>
      <c r="E1148" s="187"/>
      <c r="F1148" s="188"/>
      <c r="G1148" s="182"/>
      <c r="H1148" s="182"/>
      <c r="I1148" s="182"/>
      <c r="J1148" s="182"/>
      <c r="K1148" s="182"/>
      <c r="L1148" s="182"/>
      <c r="M1148" s="155"/>
      <c r="N1148" s="155"/>
      <c r="O1148" s="155"/>
      <c r="P1148" s="155" t="str">
        <f t="shared" si="15"/>
        <v/>
      </c>
      <c r="Q1148" s="155" t="str">
        <f t="shared" si="16"/>
        <v/>
      </c>
    </row>
    <row r="1149">
      <c r="A1149" s="182"/>
      <c r="B1149" s="182"/>
      <c r="C1149" s="185"/>
      <c r="D1149" s="186"/>
      <c r="E1149" s="187"/>
      <c r="F1149" s="188"/>
      <c r="G1149" s="182"/>
      <c r="H1149" s="182"/>
      <c r="I1149" s="182"/>
      <c r="J1149" s="182"/>
      <c r="K1149" s="182"/>
      <c r="L1149" s="182"/>
      <c r="M1149" s="155"/>
      <c r="N1149" s="155"/>
      <c r="O1149" s="155"/>
      <c r="P1149" s="155" t="str">
        <f t="shared" si="15"/>
        <v/>
      </c>
      <c r="Q1149" s="155" t="str">
        <f t="shared" si="16"/>
        <v/>
      </c>
    </row>
    <row r="1150">
      <c r="A1150" s="182"/>
      <c r="B1150" s="182"/>
      <c r="C1150" s="185"/>
      <c r="D1150" s="186"/>
      <c r="E1150" s="187"/>
      <c r="F1150" s="188"/>
      <c r="G1150" s="182"/>
      <c r="H1150" s="182"/>
      <c r="I1150" s="182"/>
      <c r="J1150" s="182"/>
      <c r="K1150" s="182"/>
      <c r="L1150" s="182"/>
      <c r="M1150" s="155"/>
      <c r="N1150" s="155"/>
      <c r="O1150" s="155"/>
      <c r="P1150" s="155" t="str">
        <f t="shared" si="15"/>
        <v/>
      </c>
      <c r="Q1150" s="155" t="str">
        <f t="shared" si="16"/>
        <v/>
      </c>
    </row>
    <row r="1151">
      <c r="A1151" s="182"/>
      <c r="B1151" s="182"/>
      <c r="C1151" s="185"/>
      <c r="D1151" s="186"/>
      <c r="E1151" s="187"/>
      <c r="F1151" s="188"/>
      <c r="G1151" s="182"/>
      <c r="H1151" s="182"/>
      <c r="I1151" s="182"/>
      <c r="J1151" s="182"/>
      <c r="K1151" s="182"/>
      <c r="L1151" s="182"/>
      <c r="M1151" s="155"/>
      <c r="N1151" s="155"/>
      <c r="O1151" s="155"/>
      <c r="P1151" s="155" t="str">
        <f t="shared" si="15"/>
        <v/>
      </c>
      <c r="Q1151" s="155" t="str">
        <f t="shared" si="16"/>
        <v/>
      </c>
    </row>
    <row r="1152">
      <c r="A1152" s="182"/>
      <c r="B1152" s="182"/>
      <c r="C1152" s="185"/>
      <c r="D1152" s="186"/>
      <c r="E1152" s="187"/>
      <c r="F1152" s="188"/>
      <c r="G1152" s="182"/>
      <c r="H1152" s="182"/>
      <c r="I1152" s="182"/>
      <c r="J1152" s="182"/>
      <c r="K1152" s="182"/>
      <c r="L1152" s="182"/>
      <c r="M1152" s="155"/>
      <c r="N1152" s="155"/>
      <c r="O1152" s="155"/>
      <c r="P1152" s="155" t="str">
        <f t="shared" si="15"/>
        <v/>
      </c>
      <c r="Q1152" s="155" t="str">
        <f t="shared" si="16"/>
        <v/>
      </c>
    </row>
    <row r="1153">
      <c r="A1153" s="182"/>
      <c r="B1153" s="182"/>
      <c r="C1153" s="185"/>
      <c r="D1153" s="186"/>
      <c r="E1153" s="187"/>
      <c r="F1153" s="188"/>
      <c r="G1153" s="182"/>
      <c r="H1153" s="182"/>
      <c r="I1153" s="182"/>
      <c r="J1153" s="182"/>
      <c r="K1153" s="182"/>
      <c r="L1153" s="182"/>
      <c r="M1153" s="155"/>
      <c r="N1153" s="155"/>
      <c r="O1153" s="155"/>
      <c r="P1153" s="155" t="str">
        <f t="shared" si="15"/>
        <v/>
      </c>
      <c r="Q1153" s="155" t="str">
        <f t="shared" si="16"/>
        <v/>
      </c>
    </row>
    <row r="1154">
      <c r="A1154" s="182"/>
      <c r="B1154" s="182"/>
      <c r="C1154" s="185"/>
      <c r="D1154" s="186"/>
      <c r="E1154" s="187"/>
      <c r="F1154" s="188"/>
      <c r="G1154" s="182"/>
      <c r="H1154" s="182"/>
      <c r="I1154" s="182"/>
      <c r="J1154" s="182"/>
      <c r="K1154" s="182"/>
      <c r="L1154" s="182"/>
      <c r="M1154" s="155"/>
      <c r="N1154" s="155"/>
      <c r="O1154" s="155"/>
      <c r="P1154" s="155" t="str">
        <f t="shared" si="15"/>
        <v/>
      </c>
      <c r="Q1154" s="155" t="str">
        <f t="shared" si="16"/>
        <v/>
      </c>
    </row>
    <row r="1155">
      <c r="A1155" s="182"/>
      <c r="B1155" s="182"/>
      <c r="C1155" s="185"/>
      <c r="D1155" s="186"/>
      <c r="E1155" s="187"/>
      <c r="F1155" s="188"/>
      <c r="G1155" s="182"/>
      <c r="H1155" s="182"/>
      <c r="I1155" s="182"/>
      <c r="J1155" s="182"/>
      <c r="K1155" s="182"/>
      <c r="L1155" s="182"/>
      <c r="M1155" s="155"/>
      <c r="N1155" s="155"/>
      <c r="O1155" s="155"/>
      <c r="P1155" s="155" t="str">
        <f t="shared" si="15"/>
        <v/>
      </c>
      <c r="Q1155" s="155" t="str">
        <f t="shared" si="16"/>
        <v/>
      </c>
    </row>
    <row r="1156">
      <c r="A1156" s="182"/>
      <c r="B1156" s="182"/>
      <c r="C1156" s="185"/>
      <c r="D1156" s="186"/>
      <c r="E1156" s="187"/>
      <c r="F1156" s="188"/>
      <c r="G1156" s="182"/>
      <c r="H1156" s="182"/>
      <c r="I1156" s="182"/>
      <c r="J1156" s="182"/>
      <c r="K1156" s="182"/>
      <c r="L1156" s="182"/>
      <c r="M1156" s="155"/>
      <c r="N1156" s="155"/>
      <c r="O1156" s="155"/>
      <c r="P1156" s="155" t="str">
        <f t="shared" si="15"/>
        <v/>
      </c>
      <c r="Q1156" s="155" t="str">
        <f t="shared" si="16"/>
        <v/>
      </c>
    </row>
    <row r="1157">
      <c r="A1157" s="182"/>
      <c r="B1157" s="182"/>
      <c r="C1157" s="185"/>
      <c r="D1157" s="186"/>
      <c r="E1157" s="187"/>
      <c r="F1157" s="188"/>
      <c r="G1157" s="182"/>
      <c r="H1157" s="182"/>
      <c r="I1157" s="182"/>
      <c r="J1157" s="182"/>
      <c r="K1157" s="182"/>
      <c r="L1157" s="182"/>
      <c r="M1157" s="155"/>
      <c r="N1157" s="155"/>
      <c r="O1157" s="155"/>
      <c r="P1157" s="155" t="str">
        <f t="shared" si="15"/>
        <v/>
      </c>
      <c r="Q1157" s="155" t="str">
        <f t="shared" si="16"/>
        <v/>
      </c>
    </row>
    <row r="1158">
      <c r="A1158" s="182"/>
      <c r="B1158" s="182"/>
      <c r="C1158" s="185"/>
      <c r="D1158" s="186"/>
      <c r="E1158" s="187"/>
      <c r="F1158" s="188"/>
      <c r="G1158" s="182"/>
      <c r="H1158" s="182"/>
      <c r="I1158" s="182"/>
      <c r="J1158" s="182"/>
      <c r="K1158" s="182"/>
      <c r="L1158" s="182"/>
      <c r="M1158" s="155"/>
      <c r="N1158" s="155"/>
      <c r="O1158" s="155"/>
      <c r="P1158" s="155" t="str">
        <f t="shared" si="15"/>
        <v/>
      </c>
      <c r="Q1158" s="155" t="str">
        <f t="shared" si="16"/>
        <v/>
      </c>
    </row>
    <row r="1159">
      <c r="A1159" s="182"/>
      <c r="B1159" s="182"/>
      <c r="C1159" s="185"/>
      <c r="D1159" s="186"/>
      <c r="E1159" s="187"/>
      <c r="F1159" s="188"/>
      <c r="G1159" s="182"/>
      <c r="H1159" s="182"/>
      <c r="I1159" s="182"/>
      <c r="J1159" s="182"/>
      <c r="K1159" s="182"/>
      <c r="L1159" s="182"/>
      <c r="M1159" s="155"/>
      <c r="N1159" s="155"/>
      <c r="O1159" s="155"/>
      <c r="P1159" s="155" t="str">
        <f t="shared" si="15"/>
        <v/>
      </c>
      <c r="Q1159" s="155" t="str">
        <f t="shared" si="16"/>
        <v/>
      </c>
    </row>
    <row r="1160">
      <c r="A1160" s="182"/>
      <c r="B1160" s="182"/>
      <c r="C1160" s="185"/>
      <c r="D1160" s="186"/>
      <c r="E1160" s="187"/>
      <c r="F1160" s="188"/>
      <c r="G1160" s="182"/>
      <c r="H1160" s="182"/>
      <c r="I1160" s="182"/>
      <c r="J1160" s="182"/>
      <c r="K1160" s="182"/>
      <c r="L1160" s="182"/>
      <c r="M1160" s="155"/>
      <c r="N1160" s="155"/>
      <c r="O1160" s="155"/>
      <c r="P1160" s="155" t="str">
        <f t="shared" si="15"/>
        <v/>
      </c>
      <c r="Q1160" s="155" t="str">
        <f t="shared" si="16"/>
        <v/>
      </c>
    </row>
    <row r="1161">
      <c r="A1161" s="182"/>
      <c r="B1161" s="182"/>
      <c r="C1161" s="185"/>
      <c r="D1161" s="186"/>
      <c r="E1161" s="187"/>
      <c r="F1161" s="188"/>
      <c r="G1161" s="182"/>
      <c r="H1161" s="182"/>
      <c r="I1161" s="182"/>
      <c r="J1161" s="182"/>
      <c r="K1161" s="182"/>
      <c r="L1161" s="182"/>
      <c r="M1161" s="155"/>
      <c r="N1161" s="155"/>
      <c r="O1161" s="155"/>
      <c r="P1161" s="155" t="str">
        <f t="shared" si="15"/>
        <v/>
      </c>
      <c r="Q1161" s="155" t="str">
        <f t="shared" si="16"/>
        <v/>
      </c>
    </row>
    <row r="1162">
      <c r="A1162" s="182"/>
      <c r="B1162" s="182"/>
      <c r="C1162" s="185"/>
      <c r="D1162" s="186"/>
      <c r="E1162" s="187"/>
      <c r="F1162" s="188"/>
      <c r="G1162" s="182"/>
      <c r="H1162" s="182"/>
      <c r="I1162" s="182"/>
      <c r="J1162" s="182"/>
      <c r="K1162" s="182"/>
      <c r="L1162" s="182"/>
      <c r="M1162" s="155"/>
      <c r="N1162" s="155"/>
      <c r="O1162" s="155"/>
      <c r="P1162" s="155" t="str">
        <f t="shared" si="15"/>
        <v/>
      </c>
      <c r="Q1162" s="155" t="str">
        <f t="shared" si="16"/>
        <v/>
      </c>
    </row>
    <row r="1163">
      <c r="A1163" s="182"/>
      <c r="B1163" s="182"/>
      <c r="C1163" s="185"/>
      <c r="D1163" s="186"/>
      <c r="E1163" s="187"/>
      <c r="F1163" s="188"/>
      <c r="G1163" s="182"/>
      <c r="H1163" s="182"/>
      <c r="I1163" s="182"/>
      <c r="J1163" s="182"/>
      <c r="K1163" s="182"/>
      <c r="L1163" s="182"/>
      <c r="M1163" s="155"/>
      <c r="N1163" s="155"/>
      <c r="O1163" s="155"/>
      <c r="P1163" s="155" t="str">
        <f t="shared" si="15"/>
        <v/>
      </c>
      <c r="Q1163" s="155" t="str">
        <f t="shared" si="16"/>
        <v/>
      </c>
    </row>
    <row r="1164">
      <c r="A1164" s="182"/>
      <c r="B1164" s="182"/>
      <c r="C1164" s="185"/>
      <c r="D1164" s="186"/>
      <c r="E1164" s="187"/>
      <c r="F1164" s="188"/>
      <c r="G1164" s="182"/>
      <c r="H1164" s="182"/>
      <c r="I1164" s="182"/>
      <c r="J1164" s="182"/>
      <c r="K1164" s="182"/>
      <c r="L1164" s="182"/>
      <c r="M1164" s="155"/>
      <c r="N1164" s="155"/>
      <c r="O1164" s="155"/>
      <c r="P1164" s="155" t="str">
        <f t="shared" si="15"/>
        <v/>
      </c>
      <c r="Q1164" s="155" t="str">
        <f t="shared" si="16"/>
        <v/>
      </c>
    </row>
    <row r="1165">
      <c r="A1165" s="182"/>
      <c r="B1165" s="182"/>
      <c r="C1165" s="185"/>
      <c r="D1165" s="186"/>
      <c r="E1165" s="187"/>
      <c r="F1165" s="188"/>
      <c r="G1165" s="182"/>
      <c r="H1165" s="182"/>
      <c r="I1165" s="182"/>
      <c r="J1165" s="182"/>
      <c r="K1165" s="182"/>
      <c r="L1165" s="182"/>
      <c r="M1165" s="155"/>
      <c r="N1165" s="155"/>
      <c r="O1165" s="155"/>
      <c r="P1165" s="155" t="str">
        <f t="shared" si="15"/>
        <v/>
      </c>
      <c r="Q1165" s="155" t="str">
        <f t="shared" si="16"/>
        <v/>
      </c>
    </row>
    <row r="1166">
      <c r="A1166" s="182"/>
      <c r="B1166" s="182"/>
      <c r="C1166" s="185"/>
      <c r="D1166" s="186"/>
      <c r="E1166" s="187"/>
      <c r="F1166" s="188"/>
      <c r="G1166" s="182"/>
      <c r="H1166" s="182"/>
      <c r="I1166" s="182"/>
      <c r="J1166" s="182"/>
      <c r="K1166" s="182"/>
      <c r="L1166" s="182"/>
      <c r="M1166" s="155"/>
      <c r="N1166" s="155"/>
      <c r="O1166" s="155"/>
      <c r="P1166" s="155" t="str">
        <f t="shared" si="15"/>
        <v/>
      </c>
      <c r="Q1166" s="155" t="str">
        <f t="shared" si="16"/>
        <v/>
      </c>
    </row>
    <row r="1167">
      <c r="A1167" s="182"/>
      <c r="B1167" s="182"/>
      <c r="C1167" s="185"/>
      <c r="D1167" s="186"/>
      <c r="E1167" s="187"/>
      <c r="F1167" s="188"/>
      <c r="G1167" s="182"/>
      <c r="H1167" s="182"/>
      <c r="I1167" s="182"/>
      <c r="J1167" s="182"/>
      <c r="K1167" s="182"/>
      <c r="L1167" s="182"/>
      <c r="M1167" s="155"/>
      <c r="N1167" s="155"/>
      <c r="O1167" s="155"/>
      <c r="P1167" s="155" t="str">
        <f t="shared" si="15"/>
        <v/>
      </c>
      <c r="Q1167" s="155" t="str">
        <f t="shared" si="16"/>
        <v/>
      </c>
    </row>
    <row r="1168">
      <c r="A1168" s="182"/>
      <c r="B1168" s="182"/>
      <c r="C1168" s="185"/>
      <c r="D1168" s="186"/>
      <c r="E1168" s="187"/>
      <c r="F1168" s="188"/>
      <c r="G1168" s="182"/>
      <c r="H1168" s="182"/>
      <c r="I1168" s="182"/>
      <c r="J1168" s="182"/>
      <c r="K1168" s="182"/>
      <c r="L1168" s="182"/>
      <c r="M1168" s="155"/>
      <c r="N1168" s="155"/>
      <c r="O1168" s="155"/>
      <c r="P1168" s="155" t="str">
        <f t="shared" si="15"/>
        <v/>
      </c>
      <c r="Q1168" s="155" t="str">
        <f t="shared" si="16"/>
        <v/>
      </c>
    </row>
    <row r="1169">
      <c r="A1169" s="182"/>
      <c r="B1169" s="182"/>
      <c r="C1169" s="185"/>
      <c r="D1169" s="186"/>
      <c r="E1169" s="187"/>
      <c r="F1169" s="188"/>
      <c r="G1169" s="182"/>
      <c r="H1169" s="182"/>
      <c r="I1169" s="182"/>
      <c r="J1169" s="182"/>
      <c r="K1169" s="182"/>
      <c r="L1169" s="182"/>
      <c r="M1169" s="155"/>
      <c r="N1169" s="155"/>
      <c r="O1169" s="155"/>
      <c r="P1169" s="155" t="str">
        <f t="shared" si="15"/>
        <v/>
      </c>
      <c r="Q1169" s="155" t="str">
        <f t="shared" si="16"/>
        <v/>
      </c>
    </row>
    <row r="1170">
      <c r="A1170" s="182"/>
      <c r="B1170" s="182"/>
      <c r="C1170" s="185"/>
      <c r="D1170" s="186"/>
      <c r="E1170" s="187"/>
      <c r="F1170" s="188"/>
      <c r="G1170" s="182"/>
      <c r="H1170" s="182"/>
      <c r="I1170" s="182"/>
      <c r="J1170" s="182"/>
      <c r="K1170" s="182"/>
      <c r="L1170" s="182"/>
      <c r="M1170" s="155"/>
      <c r="N1170" s="155"/>
      <c r="O1170" s="155"/>
      <c r="P1170" s="155" t="str">
        <f t="shared" si="15"/>
        <v/>
      </c>
      <c r="Q1170" s="155" t="str">
        <f t="shared" si="16"/>
        <v/>
      </c>
    </row>
    <row r="1171">
      <c r="A1171" s="182"/>
      <c r="B1171" s="182"/>
      <c r="C1171" s="185"/>
      <c r="D1171" s="186"/>
      <c r="E1171" s="187"/>
      <c r="F1171" s="188"/>
      <c r="G1171" s="182"/>
      <c r="H1171" s="182"/>
      <c r="I1171" s="182"/>
      <c r="J1171" s="182"/>
      <c r="K1171" s="182"/>
      <c r="L1171" s="182"/>
      <c r="M1171" s="155"/>
      <c r="N1171" s="155"/>
      <c r="O1171" s="155"/>
      <c r="P1171" s="155" t="str">
        <f t="shared" si="15"/>
        <v/>
      </c>
      <c r="Q1171" s="155" t="str">
        <f t="shared" si="16"/>
        <v/>
      </c>
    </row>
    <row r="1172">
      <c r="A1172" s="182"/>
      <c r="B1172" s="182"/>
      <c r="C1172" s="185"/>
      <c r="D1172" s="186"/>
      <c r="E1172" s="187"/>
      <c r="F1172" s="188"/>
      <c r="G1172" s="182"/>
      <c r="H1172" s="182"/>
      <c r="I1172" s="182"/>
      <c r="J1172" s="182"/>
      <c r="K1172" s="182"/>
      <c r="L1172" s="182"/>
      <c r="M1172" s="155"/>
      <c r="N1172" s="155"/>
      <c r="O1172" s="155"/>
      <c r="P1172" s="155" t="str">
        <f t="shared" si="15"/>
        <v/>
      </c>
      <c r="Q1172" s="155" t="str">
        <f t="shared" si="16"/>
        <v/>
      </c>
    </row>
    <row r="1173">
      <c r="A1173" s="182"/>
      <c r="B1173" s="182"/>
      <c r="C1173" s="185"/>
      <c r="D1173" s="186"/>
      <c r="E1173" s="187"/>
      <c r="F1173" s="188"/>
      <c r="G1173" s="182"/>
      <c r="H1173" s="182"/>
      <c r="I1173" s="182"/>
      <c r="J1173" s="182"/>
      <c r="K1173" s="182"/>
      <c r="L1173" s="182"/>
      <c r="M1173" s="155"/>
      <c r="N1173" s="155"/>
      <c r="O1173" s="155"/>
      <c r="P1173" s="155" t="str">
        <f t="shared" si="15"/>
        <v/>
      </c>
      <c r="Q1173" s="155" t="str">
        <f t="shared" si="16"/>
        <v/>
      </c>
    </row>
    <row r="1174">
      <c r="A1174" s="182"/>
      <c r="B1174" s="182"/>
      <c r="C1174" s="185"/>
      <c r="D1174" s="186"/>
      <c r="E1174" s="187"/>
      <c r="F1174" s="188"/>
      <c r="G1174" s="182"/>
      <c r="H1174" s="182"/>
      <c r="I1174" s="182"/>
      <c r="J1174" s="182"/>
      <c r="K1174" s="182"/>
      <c r="L1174" s="182"/>
      <c r="M1174" s="155"/>
      <c r="N1174" s="155"/>
      <c r="O1174" s="155"/>
      <c r="P1174" s="155" t="str">
        <f t="shared" si="15"/>
        <v/>
      </c>
      <c r="Q1174" s="155" t="str">
        <f t="shared" si="16"/>
        <v/>
      </c>
    </row>
    <row r="1175">
      <c r="A1175" s="182"/>
      <c r="B1175" s="182"/>
      <c r="C1175" s="185"/>
      <c r="D1175" s="186"/>
      <c r="E1175" s="187"/>
      <c r="F1175" s="188"/>
      <c r="G1175" s="182"/>
      <c r="H1175" s="182"/>
      <c r="I1175" s="182"/>
      <c r="J1175" s="182"/>
      <c r="K1175" s="182"/>
      <c r="L1175" s="182"/>
      <c r="M1175" s="155"/>
      <c r="N1175" s="155"/>
      <c r="O1175" s="155"/>
      <c r="P1175" s="155" t="str">
        <f t="shared" si="15"/>
        <v/>
      </c>
      <c r="Q1175" s="155" t="str">
        <f t="shared" si="16"/>
        <v/>
      </c>
    </row>
    <row r="1176">
      <c r="A1176" s="182"/>
      <c r="B1176" s="182"/>
      <c r="C1176" s="185"/>
      <c r="D1176" s="186"/>
      <c r="E1176" s="187"/>
      <c r="F1176" s="188"/>
      <c r="G1176" s="182"/>
      <c r="H1176" s="182"/>
      <c r="I1176" s="182"/>
      <c r="J1176" s="182"/>
      <c r="K1176" s="182"/>
      <c r="L1176" s="182"/>
      <c r="M1176" s="155"/>
      <c r="N1176" s="155"/>
      <c r="O1176" s="155"/>
      <c r="P1176" s="155" t="str">
        <f t="shared" si="15"/>
        <v/>
      </c>
      <c r="Q1176" s="155" t="str">
        <f t="shared" si="16"/>
        <v/>
      </c>
    </row>
    <row r="1177">
      <c r="A1177" s="182"/>
      <c r="B1177" s="182"/>
      <c r="C1177" s="185"/>
      <c r="D1177" s="186"/>
      <c r="E1177" s="187"/>
      <c r="F1177" s="188"/>
      <c r="G1177" s="182"/>
      <c r="H1177" s="182"/>
      <c r="I1177" s="182"/>
      <c r="J1177" s="182"/>
      <c r="K1177" s="182"/>
      <c r="L1177" s="182"/>
      <c r="M1177" s="155"/>
      <c r="N1177" s="155"/>
      <c r="O1177" s="155"/>
      <c r="P1177" s="155" t="str">
        <f t="shared" si="15"/>
        <v/>
      </c>
      <c r="Q1177" s="155" t="str">
        <f t="shared" si="16"/>
        <v/>
      </c>
    </row>
    <row r="1178">
      <c r="A1178" s="182"/>
      <c r="B1178" s="182"/>
      <c r="C1178" s="185"/>
      <c r="D1178" s="186"/>
      <c r="E1178" s="187"/>
      <c r="F1178" s="188"/>
      <c r="G1178" s="182"/>
      <c r="H1178" s="182"/>
      <c r="I1178" s="182"/>
      <c r="J1178" s="182"/>
      <c r="K1178" s="182"/>
      <c r="L1178" s="182"/>
      <c r="M1178" s="155"/>
      <c r="N1178" s="155"/>
      <c r="O1178" s="155"/>
      <c r="P1178" s="155" t="str">
        <f t="shared" si="15"/>
        <v/>
      </c>
      <c r="Q1178" s="155" t="str">
        <f t="shared" si="16"/>
        <v/>
      </c>
    </row>
    <row r="1179">
      <c r="A1179" s="182"/>
      <c r="B1179" s="182"/>
      <c r="C1179" s="185"/>
      <c r="D1179" s="186"/>
      <c r="E1179" s="187"/>
      <c r="F1179" s="188"/>
      <c r="G1179" s="182"/>
      <c r="H1179" s="182"/>
      <c r="I1179" s="182"/>
      <c r="J1179" s="182"/>
      <c r="K1179" s="182"/>
      <c r="L1179" s="182"/>
      <c r="M1179" s="155"/>
      <c r="N1179" s="155"/>
      <c r="O1179" s="155"/>
      <c r="P1179" s="155" t="str">
        <f t="shared" si="15"/>
        <v/>
      </c>
      <c r="Q1179" s="155" t="str">
        <f t="shared" si="16"/>
        <v/>
      </c>
    </row>
    <row r="1180">
      <c r="A1180" s="182"/>
      <c r="B1180" s="182"/>
      <c r="C1180" s="185"/>
      <c r="D1180" s="186"/>
      <c r="E1180" s="187"/>
      <c r="F1180" s="188"/>
      <c r="G1180" s="182"/>
      <c r="H1180" s="182"/>
      <c r="I1180" s="182"/>
      <c r="J1180" s="182"/>
      <c r="K1180" s="182"/>
      <c r="L1180" s="182"/>
      <c r="M1180" s="155"/>
      <c r="N1180" s="155"/>
      <c r="O1180" s="155"/>
      <c r="P1180" s="155" t="str">
        <f t="shared" si="15"/>
        <v/>
      </c>
      <c r="Q1180" s="155" t="str">
        <f t="shared" si="16"/>
        <v/>
      </c>
    </row>
    <row r="1181">
      <c r="A1181" s="182"/>
      <c r="B1181" s="182"/>
      <c r="C1181" s="185"/>
      <c r="D1181" s="186"/>
      <c r="E1181" s="187"/>
      <c r="F1181" s="188"/>
      <c r="G1181" s="182"/>
      <c r="H1181" s="182"/>
      <c r="I1181" s="182"/>
      <c r="J1181" s="182"/>
      <c r="K1181" s="182"/>
      <c r="L1181" s="182"/>
      <c r="M1181" s="155"/>
      <c r="N1181" s="155"/>
      <c r="O1181" s="155"/>
      <c r="P1181" s="155" t="str">
        <f t="shared" si="15"/>
        <v/>
      </c>
      <c r="Q1181" s="155" t="str">
        <f t="shared" si="16"/>
        <v/>
      </c>
    </row>
    <row r="1182">
      <c r="A1182" s="182"/>
      <c r="B1182" s="182"/>
      <c r="C1182" s="185"/>
      <c r="D1182" s="186"/>
      <c r="E1182" s="187"/>
      <c r="F1182" s="188"/>
      <c r="G1182" s="182"/>
      <c r="H1182" s="182"/>
      <c r="I1182" s="182"/>
      <c r="J1182" s="182"/>
      <c r="K1182" s="182"/>
      <c r="L1182" s="182"/>
      <c r="M1182" s="155"/>
      <c r="N1182" s="155"/>
      <c r="O1182" s="155"/>
      <c r="P1182" s="155" t="str">
        <f t="shared" si="15"/>
        <v/>
      </c>
      <c r="Q1182" s="155" t="str">
        <f t="shared" si="16"/>
        <v/>
      </c>
    </row>
    <row r="1183">
      <c r="A1183" s="182"/>
      <c r="B1183" s="182"/>
      <c r="C1183" s="185"/>
      <c r="D1183" s="186"/>
      <c r="E1183" s="187"/>
      <c r="F1183" s="188"/>
      <c r="G1183" s="182"/>
      <c r="H1183" s="182"/>
      <c r="I1183" s="182"/>
      <c r="J1183" s="182"/>
      <c r="K1183" s="182"/>
      <c r="L1183" s="182"/>
      <c r="M1183" s="155"/>
      <c r="N1183" s="155"/>
      <c r="O1183" s="155"/>
      <c r="P1183" s="155" t="str">
        <f t="shared" si="15"/>
        <v/>
      </c>
      <c r="Q1183" s="155" t="str">
        <f t="shared" si="16"/>
        <v/>
      </c>
    </row>
    <row r="1184">
      <c r="A1184" s="182"/>
      <c r="B1184" s="182"/>
      <c r="C1184" s="185"/>
      <c r="D1184" s="186"/>
      <c r="E1184" s="187"/>
      <c r="F1184" s="188"/>
      <c r="G1184" s="182"/>
      <c r="H1184" s="182"/>
      <c r="I1184" s="182"/>
      <c r="J1184" s="182"/>
      <c r="K1184" s="182"/>
      <c r="L1184" s="182"/>
      <c r="M1184" s="155"/>
      <c r="N1184" s="155"/>
      <c r="O1184" s="155"/>
      <c r="P1184" s="155" t="str">
        <f t="shared" si="15"/>
        <v/>
      </c>
      <c r="Q1184" s="155" t="str">
        <f t="shared" si="16"/>
        <v/>
      </c>
    </row>
    <row r="1185">
      <c r="A1185" s="182"/>
      <c r="B1185" s="182"/>
      <c r="C1185" s="185"/>
      <c r="D1185" s="186"/>
      <c r="E1185" s="187"/>
      <c r="F1185" s="188"/>
      <c r="G1185" s="182"/>
      <c r="H1185" s="182"/>
      <c r="I1185" s="182"/>
      <c r="J1185" s="182"/>
      <c r="K1185" s="182"/>
      <c r="L1185" s="182"/>
      <c r="M1185" s="155"/>
      <c r="N1185" s="155"/>
      <c r="O1185" s="155"/>
      <c r="P1185" s="155" t="str">
        <f t="shared" si="15"/>
        <v/>
      </c>
      <c r="Q1185" s="155" t="str">
        <f t="shared" si="16"/>
        <v/>
      </c>
    </row>
    <row r="1186">
      <c r="A1186" s="182"/>
      <c r="B1186" s="182"/>
      <c r="C1186" s="185"/>
      <c r="D1186" s="186"/>
      <c r="E1186" s="187"/>
      <c r="F1186" s="188"/>
      <c r="G1186" s="182"/>
      <c r="H1186" s="182"/>
      <c r="I1186" s="182"/>
      <c r="J1186" s="182"/>
      <c r="K1186" s="182"/>
      <c r="L1186" s="182"/>
      <c r="M1186" s="155"/>
      <c r="N1186" s="155"/>
      <c r="O1186" s="155"/>
      <c r="P1186" s="155" t="str">
        <f t="shared" si="15"/>
        <v/>
      </c>
      <c r="Q1186" s="155" t="str">
        <f t="shared" si="16"/>
        <v/>
      </c>
    </row>
    <row r="1187">
      <c r="A1187" s="182"/>
      <c r="B1187" s="182"/>
      <c r="C1187" s="185"/>
      <c r="D1187" s="186"/>
      <c r="E1187" s="187"/>
      <c r="F1187" s="188"/>
      <c r="G1187" s="182"/>
      <c r="H1187" s="182"/>
      <c r="I1187" s="182"/>
      <c r="J1187" s="182"/>
      <c r="K1187" s="182"/>
      <c r="L1187" s="182"/>
      <c r="M1187" s="155"/>
      <c r="N1187" s="155"/>
      <c r="O1187" s="155"/>
      <c r="P1187" s="155" t="str">
        <f t="shared" si="15"/>
        <v/>
      </c>
      <c r="Q1187" s="155" t="str">
        <f t="shared" si="16"/>
        <v/>
      </c>
    </row>
    <row r="1188">
      <c r="A1188" s="182"/>
      <c r="B1188" s="182"/>
      <c r="C1188" s="185"/>
      <c r="D1188" s="186"/>
      <c r="E1188" s="187"/>
      <c r="F1188" s="188"/>
      <c r="G1188" s="182"/>
      <c r="H1188" s="182"/>
      <c r="I1188" s="182"/>
      <c r="J1188" s="182"/>
      <c r="K1188" s="182"/>
      <c r="L1188" s="182"/>
      <c r="M1188" s="155"/>
      <c r="N1188" s="155"/>
      <c r="O1188" s="155"/>
      <c r="P1188" s="155" t="str">
        <f t="shared" si="15"/>
        <v/>
      </c>
      <c r="Q1188" s="155" t="str">
        <f t="shared" si="16"/>
        <v/>
      </c>
    </row>
    <row r="1189">
      <c r="A1189" s="182"/>
      <c r="B1189" s="182"/>
      <c r="C1189" s="185"/>
      <c r="D1189" s="186"/>
      <c r="E1189" s="187"/>
      <c r="F1189" s="188"/>
      <c r="G1189" s="182"/>
      <c r="H1189" s="182"/>
      <c r="I1189" s="182"/>
      <c r="J1189" s="182"/>
      <c r="K1189" s="182"/>
      <c r="L1189" s="182"/>
      <c r="M1189" s="155"/>
      <c r="N1189" s="155"/>
      <c r="O1189" s="155"/>
      <c r="P1189" s="155" t="str">
        <f t="shared" si="15"/>
        <v/>
      </c>
      <c r="Q1189" s="155" t="str">
        <f t="shared" si="16"/>
        <v/>
      </c>
    </row>
    <row r="1190">
      <c r="A1190" s="182"/>
      <c r="B1190" s="182"/>
      <c r="C1190" s="185"/>
      <c r="D1190" s="186"/>
      <c r="E1190" s="187"/>
      <c r="F1190" s="188"/>
      <c r="G1190" s="182"/>
      <c r="H1190" s="182"/>
      <c r="I1190" s="182"/>
      <c r="J1190" s="182"/>
      <c r="K1190" s="182"/>
      <c r="L1190" s="182"/>
      <c r="M1190" s="155"/>
      <c r="N1190" s="155"/>
      <c r="O1190" s="155"/>
      <c r="P1190" s="155" t="str">
        <f t="shared" si="15"/>
        <v/>
      </c>
      <c r="Q1190" s="155" t="str">
        <f t="shared" si="16"/>
        <v/>
      </c>
    </row>
    <row r="1191">
      <c r="A1191" s="182"/>
      <c r="B1191" s="182"/>
      <c r="C1191" s="185"/>
      <c r="D1191" s="186"/>
      <c r="E1191" s="187"/>
      <c r="F1191" s="188"/>
      <c r="G1191" s="182"/>
      <c r="H1191" s="182"/>
      <c r="I1191" s="182"/>
      <c r="J1191" s="182"/>
      <c r="K1191" s="182"/>
      <c r="L1191" s="182"/>
      <c r="M1191" s="155"/>
      <c r="N1191" s="155"/>
      <c r="O1191" s="155"/>
      <c r="P1191" s="155" t="str">
        <f t="shared" si="15"/>
        <v/>
      </c>
      <c r="Q1191" s="155" t="str">
        <f t="shared" si="16"/>
        <v/>
      </c>
    </row>
    <row r="1192">
      <c r="A1192" s="182"/>
      <c r="B1192" s="182"/>
      <c r="C1192" s="185"/>
      <c r="D1192" s="186"/>
      <c r="E1192" s="187"/>
      <c r="F1192" s="188"/>
      <c r="G1192" s="182"/>
      <c r="H1192" s="182"/>
      <c r="I1192" s="182"/>
      <c r="J1192" s="182"/>
      <c r="K1192" s="182"/>
      <c r="L1192" s="182"/>
      <c r="M1192" s="155"/>
      <c r="N1192" s="155"/>
      <c r="O1192" s="155"/>
      <c r="P1192" s="155" t="str">
        <f t="shared" si="15"/>
        <v/>
      </c>
      <c r="Q1192" s="155" t="str">
        <f t="shared" si="16"/>
        <v/>
      </c>
    </row>
    <row r="1193">
      <c r="A1193" s="182"/>
      <c r="B1193" s="182"/>
      <c r="C1193" s="185"/>
      <c r="D1193" s="186"/>
      <c r="E1193" s="187"/>
      <c r="F1193" s="188"/>
      <c r="G1193" s="182"/>
      <c r="H1193" s="182"/>
      <c r="I1193" s="182"/>
      <c r="J1193" s="182"/>
      <c r="K1193" s="182"/>
      <c r="L1193" s="182"/>
      <c r="M1193" s="155"/>
      <c r="N1193" s="155"/>
      <c r="O1193" s="155"/>
      <c r="P1193" s="155" t="str">
        <f t="shared" si="15"/>
        <v/>
      </c>
      <c r="Q1193" s="155" t="str">
        <f t="shared" si="16"/>
        <v/>
      </c>
    </row>
    <row r="1194">
      <c r="A1194" s="182"/>
      <c r="B1194" s="182"/>
      <c r="C1194" s="185"/>
      <c r="D1194" s="186"/>
      <c r="E1194" s="187"/>
      <c r="F1194" s="188"/>
      <c r="G1194" s="182"/>
      <c r="H1194" s="182"/>
      <c r="I1194" s="182"/>
      <c r="J1194" s="182"/>
      <c r="K1194" s="182"/>
      <c r="L1194" s="182"/>
      <c r="M1194" s="155"/>
      <c r="N1194" s="155"/>
      <c r="O1194" s="155"/>
      <c r="P1194" s="155" t="str">
        <f t="shared" si="15"/>
        <v/>
      </c>
      <c r="Q1194" s="155" t="str">
        <f t="shared" si="16"/>
        <v/>
      </c>
    </row>
    <row r="1195">
      <c r="A1195" s="182"/>
      <c r="B1195" s="182"/>
      <c r="C1195" s="185"/>
      <c r="D1195" s="186"/>
      <c r="E1195" s="187"/>
      <c r="F1195" s="188"/>
      <c r="G1195" s="182"/>
      <c r="H1195" s="182"/>
      <c r="I1195" s="182"/>
      <c r="J1195" s="182"/>
      <c r="K1195" s="182"/>
      <c r="L1195" s="182"/>
      <c r="M1195" s="155"/>
      <c r="N1195" s="155"/>
      <c r="O1195" s="155"/>
      <c r="P1195" s="155" t="str">
        <f t="shared" si="15"/>
        <v/>
      </c>
      <c r="Q1195" s="155" t="str">
        <f t="shared" si="16"/>
        <v/>
      </c>
    </row>
    <row r="1196">
      <c r="A1196" s="182"/>
      <c r="B1196" s="182"/>
      <c r="C1196" s="185"/>
      <c r="D1196" s="186"/>
      <c r="E1196" s="187"/>
      <c r="F1196" s="188"/>
      <c r="G1196" s="182"/>
      <c r="H1196" s="182"/>
      <c r="I1196" s="182"/>
      <c r="J1196" s="182"/>
      <c r="K1196" s="182"/>
      <c r="L1196" s="182"/>
      <c r="M1196" s="155"/>
      <c r="N1196" s="155"/>
      <c r="O1196" s="155"/>
      <c r="P1196" s="155" t="str">
        <f t="shared" si="15"/>
        <v/>
      </c>
      <c r="Q1196" s="155" t="str">
        <f t="shared" si="16"/>
        <v/>
      </c>
    </row>
    <row r="1197">
      <c r="A1197" s="182"/>
      <c r="B1197" s="182"/>
      <c r="C1197" s="185"/>
      <c r="D1197" s="186"/>
      <c r="E1197" s="187"/>
      <c r="F1197" s="188"/>
      <c r="G1197" s="182"/>
      <c r="H1197" s="182"/>
      <c r="I1197" s="182"/>
      <c r="J1197" s="182"/>
      <c r="K1197" s="182"/>
      <c r="L1197" s="182"/>
      <c r="M1197" s="155"/>
      <c r="N1197" s="155"/>
      <c r="O1197" s="155"/>
      <c r="P1197" s="155" t="str">
        <f t="shared" si="15"/>
        <v/>
      </c>
      <c r="Q1197" s="155" t="str">
        <f t="shared" si="16"/>
        <v/>
      </c>
    </row>
    <row r="1198">
      <c r="A1198" s="182"/>
      <c r="B1198" s="182"/>
      <c r="C1198" s="185"/>
      <c r="D1198" s="186"/>
      <c r="E1198" s="187"/>
      <c r="F1198" s="188"/>
      <c r="G1198" s="182"/>
      <c r="H1198" s="182"/>
      <c r="I1198" s="182"/>
      <c r="J1198" s="182"/>
      <c r="K1198" s="182"/>
      <c r="L1198" s="182"/>
      <c r="M1198" s="155"/>
      <c r="N1198" s="155"/>
      <c r="O1198" s="155"/>
      <c r="P1198" s="155" t="str">
        <f t="shared" si="15"/>
        <v/>
      </c>
      <c r="Q1198" s="155" t="str">
        <f t="shared" si="16"/>
        <v/>
      </c>
    </row>
    <row r="1199">
      <c r="A1199" s="182"/>
      <c r="B1199" s="182"/>
      <c r="C1199" s="185"/>
      <c r="D1199" s="186"/>
      <c r="E1199" s="187"/>
      <c r="F1199" s="188"/>
      <c r="G1199" s="182"/>
      <c r="H1199" s="182"/>
      <c r="I1199" s="182"/>
      <c r="J1199" s="182"/>
      <c r="K1199" s="182"/>
      <c r="L1199" s="182"/>
      <c r="M1199" s="155"/>
      <c r="N1199" s="155"/>
      <c r="O1199" s="155"/>
      <c r="P1199" s="155" t="str">
        <f t="shared" si="15"/>
        <v/>
      </c>
      <c r="Q1199" s="155" t="str">
        <f t="shared" si="16"/>
        <v/>
      </c>
    </row>
    <row r="1200">
      <c r="A1200" s="182"/>
      <c r="B1200" s="182"/>
      <c r="C1200" s="185"/>
      <c r="D1200" s="186"/>
      <c r="E1200" s="187"/>
      <c r="F1200" s="188"/>
      <c r="G1200" s="182"/>
      <c r="H1200" s="182"/>
      <c r="I1200" s="182"/>
      <c r="J1200" s="182"/>
      <c r="K1200" s="182"/>
      <c r="L1200" s="182"/>
      <c r="M1200" s="155"/>
      <c r="N1200" s="155"/>
      <c r="O1200" s="155"/>
      <c r="P1200" s="155" t="str">
        <f t="shared" si="15"/>
        <v/>
      </c>
      <c r="Q1200" s="155" t="str">
        <f t="shared" si="16"/>
        <v/>
      </c>
    </row>
    <row r="1201">
      <c r="A1201" s="182"/>
      <c r="B1201" s="182"/>
      <c r="C1201" s="185"/>
      <c r="D1201" s="186"/>
      <c r="E1201" s="187"/>
      <c r="F1201" s="188"/>
      <c r="G1201" s="182"/>
      <c r="H1201" s="182"/>
      <c r="I1201" s="182"/>
      <c r="J1201" s="182"/>
      <c r="K1201" s="182"/>
      <c r="L1201" s="182"/>
      <c r="M1201" s="155"/>
      <c r="N1201" s="155"/>
      <c r="O1201" s="155"/>
      <c r="P1201" s="155" t="str">
        <f t="shared" si="15"/>
        <v/>
      </c>
      <c r="Q1201" s="155" t="str">
        <f t="shared" si="16"/>
        <v/>
      </c>
    </row>
    <row r="1202">
      <c r="A1202" s="182"/>
      <c r="B1202" s="182"/>
      <c r="C1202" s="185"/>
      <c r="D1202" s="186"/>
      <c r="E1202" s="187"/>
      <c r="F1202" s="188"/>
      <c r="G1202" s="182"/>
      <c r="H1202" s="182"/>
      <c r="I1202" s="182"/>
      <c r="J1202" s="182"/>
      <c r="K1202" s="182"/>
      <c r="L1202" s="182"/>
      <c r="M1202" s="155"/>
      <c r="N1202" s="155"/>
      <c r="O1202" s="155"/>
      <c r="P1202" s="155" t="str">
        <f t="shared" si="15"/>
        <v/>
      </c>
      <c r="Q1202" s="155" t="str">
        <f t="shared" si="16"/>
        <v/>
      </c>
    </row>
    <row r="1203">
      <c r="A1203" s="182"/>
      <c r="B1203" s="182"/>
      <c r="C1203" s="185"/>
      <c r="D1203" s="186"/>
      <c r="E1203" s="187"/>
      <c r="F1203" s="188"/>
      <c r="G1203" s="182"/>
      <c r="H1203" s="182"/>
      <c r="I1203" s="182"/>
      <c r="J1203" s="182"/>
      <c r="K1203" s="182"/>
      <c r="L1203" s="182"/>
      <c r="M1203" s="155"/>
      <c r="N1203" s="155"/>
      <c r="O1203" s="155"/>
      <c r="P1203" s="155" t="str">
        <f t="shared" si="15"/>
        <v/>
      </c>
      <c r="Q1203" s="155" t="str">
        <f t="shared" si="16"/>
        <v/>
      </c>
    </row>
    <row r="1204">
      <c r="A1204" s="182"/>
      <c r="B1204" s="182"/>
      <c r="C1204" s="185"/>
      <c r="D1204" s="186"/>
      <c r="E1204" s="187"/>
      <c r="F1204" s="188"/>
      <c r="G1204" s="182"/>
      <c r="H1204" s="182"/>
      <c r="I1204" s="182"/>
      <c r="J1204" s="182"/>
      <c r="K1204" s="182"/>
      <c r="L1204" s="182"/>
      <c r="M1204" s="155"/>
      <c r="N1204" s="155"/>
      <c r="O1204" s="155"/>
      <c r="P1204" s="155" t="str">
        <f t="shared" si="15"/>
        <v/>
      </c>
      <c r="Q1204" s="155" t="str">
        <f t="shared" si="16"/>
        <v/>
      </c>
    </row>
    <row r="1205">
      <c r="A1205" s="182"/>
      <c r="B1205" s="182"/>
      <c r="C1205" s="185"/>
      <c r="D1205" s="186"/>
      <c r="E1205" s="187"/>
      <c r="F1205" s="188"/>
      <c r="G1205" s="182"/>
      <c r="H1205" s="182"/>
      <c r="I1205" s="182"/>
      <c r="J1205" s="182"/>
      <c r="K1205" s="182"/>
      <c r="L1205" s="182"/>
      <c r="M1205" s="155"/>
      <c r="N1205" s="155"/>
      <c r="O1205" s="155"/>
      <c r="P1205" s="155" t="str">
        <f t="shared" si="15"/>
        <v/>
      </c>
      <c r="Q1205" s="155" t="str">
        <f t="shared" si="16"/>
        <v/>
      </c>
    </row>
    <row r="1206">
      <c r="A1206" s="182"/>
      <c r="B1206" s="182"/>
      <c r="C1206" s="185"/>
      <c r="D1206" s="186"/>
      <c r="E1206" s="187"/>
      <c r="F1206" s="188"/>
      <c r="G1206" s="182"/>
      <c r="H1206" s="182"/>
      <c r="I1206" s="182"/>
      <c r="J1206" s="182"/>
      <c r="K1206" s="182"/>
      <c r="L1206" s="182"/>
      <c r="M1206" s="155"/>
      <c r="N1206" s="155"/>
      <c r="O1206" s="155"/>
      <c r="P1206" s="155" t="str">
        <f t="shared" si="15"/>
        <v/>
      </c>
      <c r="Q1206" s="155" t="str">
        <f t="shared" si="16"/>
        <v/>
      </c>
    </row>
    <row r="1207">
      <c r="A1207" s="182"/>
      <c r="B1207" s="182"/>
      <c r="C1207" s="185"/>
      <c r="D1207" s="186"/>
      <c r="E1207" s="187"/>
      <c r="F1207" s="188"/>
      <c r="G1207" s="182"/>
      <c r="H1207" s="182"/>
      <c r="I1207" s="182"/>
      <c r="J1207" s="182"/>
      <c r="K1207" s="182"/>
      <c r="L1207" s="182"/>
      <c r="M1207" s="155"/>
      <c r="N1207" s="155"/>
      <c r="O1207" s="155"/>
      <c r="P1207" s="155" t="str">
        <f t="shared" si="15"/>
        <v/>
      </c>
      <c r="Q1207" s="155" t="str">
        <f t="shared" si="16"/>
        <v/>
      </c>
    </row>
    <row r="1208">
      <c r="A1208" s="182"/>
      <c r="B1208" s="182"/>
      <c r="C1208" s="185"/>
      <c r="D1208" s="186"/>
      <c r="E1208" s="187"/>
      <c r="F1208" s="188"/>
      <c r="G1208" s="182"/>
      <c r="H1208" s="182"/>
      <c r="I1208" s="182"/>
      <c r="J1208" s="182"/>
      <c r="K1208" s="182"/>
      <c r="L1208" s="182"/>
      <c r="M1208" s="155"/>
      <c r="N1208" s="155"/>
      <c r="O1208" s="155"/>
      <c r="P1208" s="155" t="str">
        <f t="shared" si="15"/>
        <v/>
      </c>
      <c r="Q1208" s="155" t="str">
        <f t="shared" si="16"/>
        <v/>
      </c>
    </row>
    <row r="1209">
      <c r="A1209" s="182"/>
      <c r="B1209" s="182"/>
      <c r="C1209" s="185"/>
      <c r="D1209" s="186"/>
      <c r="E1209" s="187"/>
      <c r="F1209" s="188"/>
      <c r="G1209" s="182"/>
      <c r="H1209" s="182"/>
      <c r="I1209" s="182"/>
      <c r="J1209" s="182"/>
      <c r="K1209" s="182"/>
      <c r="L1209" s="182"/>
      <c r="M1209" s="155"/>
      <c r="N1209" s="155"/>
      <c r="O1209" s="155"/>
      <c r="P1209" s="155" t="str">
        <f t="shared" si="15"/>
        <v/>
      </c>
      <c r="Q1209" s="155" t="str">
        <f t="shared" si="16"/>
        <v/>
      </c>
    </row>
    <row r="1210">
      <c r="A1210" s="182"/>
      <c r="B1210" s="182"/>
      <c r="C1210" s="185"/>
      <c r="D1210" s="186"/>
      <c r="E1210" s="187"/>
      <c r="F1210" s="188"/>
      <c r="G1210" s="182"/>
      <c r="H1210" s="182"/>
      <c r="I1210" s="182"/>
      <c r="J1210" s="182"/>
      <c r="K1210" s="182"/>
      <c r="L1210" s="182"/>
      <c r="M1210" s="155"/>
      <c r="N1210" s="155"/>
      <c r="O1210" s="155"/>
      <c r="P1210" s="155" t="str">
        <f t="shared" si="15"/>
        <v/>
      </c>
      <c r="Q1210" s="155" t="str">
        <f t="shared" si="16"/>
        <v/>
      </c>
    </row>
    <row r="1211">
      <c r="A1211" s="182"/>
      <c r="B1211" s="182"/>
      <c r="C1211" s="185"/>
      <c r="D1211" s="186"/>
      <c r="E1211" s="187"/>
      <c r="F1211" s="188"/>
      <c r="G1211" s="182"/>
      <c r="H1211" s="182"/>
      <c r="I1211" s="182"/>
      <c r="J1211" s="182"/>
      <c r="K1211" s="182"/>
      <c r="L1211" s="182"/>
      <c r="M1211" s="155"/>
      <c r="N1211" s="155"/>
      <c r="O1211" s="155"/>
      <c r="P1211" s="155" t="str">
        <f t="shared" si="15"/>
        <v/>
      </c>
      <c r="Q1211" s="155" t="str">
        <f t="shared" si="16"/>
        <v/>
      </c>
    </row>
    <row r="1212">
      <c r="A1212" s="182"/>
      <c r="B1212" s="182"/>
      <c r="C1212" s="185"/>
      <c r="D1212" s="186"/>
      <c r="E1212" s="187"/>
      <c r="F1212" s="188"/>
      <c r="G1212" s="182"/>
      <c r="H1212" s="182"/>
      <c r="I1212" s="182"/>
      <c r="J1212" s="182"/>
      <c r="K1212" s="182"/>
      <c r="L1212" s="182"/>
      <c r="M1212" s="155"/>
      <c r="N1212" s="155"/>
      <c r="O1212" s="155"/>
      <c r="P1212" s="155" t="str">
        <f t="shared" si="15"/>
        <v/>
      </c>
      <c r="Q1212" s="155" t="str">
        <f t="shared" si="16"/>
        <v/>
      </c>
    </row>
    <row r="1213">
      <c r="A1213" s="182"/>
      <c r="B1213" s="182"/>
      <c r="C1213" s="185"/>
      <c r="D1213" s="186"/>
      <c r="E1213" s="187"/>
      <c r="F1213" s="188"/>
      <c r="G1213" s="182"/>
      <c r="H1213" s="182"/>
      <c r="I1213" s="182"/>
      <c r="J1213" s="182"/>
      <c r="K1213" s="182"/>
      <c r="L1213" s="182"/>
      <c r="M1213" s="155"/>
      <c r="N1213" s="155"/>
      <c r="O1213" s="155"/>
      <c r="P1213" s="155" t="str">
        <f t="shared" si="15"/>
        <v/>
      </c>
      <c r="Q1213" s="155" t="str">
        <f t="shared" si="16"/>
        <v/>
      </c>
    </row>
    <row r="1214">
      <c r="A1214" s="182"/>
      <c r="B1214" s="182"/>
      <c r="C1214" s="185"/>
      <c r="D1214" s="186"/>
      <c r="E1214" s="187"/>
      <c r="F1214" s="188"/>
      <c r="G1214" s="182"/>
      <c r="H1214" s="182"/>
      <c r="I1214" s="182"/>
      <c r="J1214" s="182"/>
      <c r="K1214" s="182"/>
      <c r="L1214" s="182"/>
      <c r="M1214" s="155"/>
      <c r="N1214" s="155"/>
      <c r="O1214" s="155"/>
      <c r="P1214" s="155" t="str">
        <f t="shared" si="15"/>
        <v/>
      </c>
      <c r="Q1214" s="155" t="str">
        <f t="shared" si="16"/>
        <v/>
      </c>
    </row>
    <row r="1215">
      <c r="A1215" s="182"/>
      <c r="B1215" s="182"/>
      <c r="C1215" s="185"/>
      <c r="D1215" s="186"/>
      <c r="E1215" s="187"/>
      <c r="F1215" s="188"/>
      <c r="G1215" s="182"/>
      <c r="H1215" s="182"/>
      <c r="I1215" s="182"/>
      <c r="J1215" s="182"/>
      <c r="K1215" s="182"/>
      <c r="L1215" s="182"/>
      <c r="M1215" s="155"/>
      <c r="N1215" s="155"/>
      <c r="O1215" s="155"/>
      <c r="P1215" s="155" t="str">
        <f t="shared" si="15"/>
        <v/>
      </c>
      <c r="Q1215" s="155" t="str">
        <f t="shared" si="16"/>
        <v/>
      </c>
    </row>
    <row r="1216">
      <c r="A1216" s="182"/>
      <c r="B1216" s="182"/>
      <c r="C1216" s="185"/>
      <c r="D1216" s="186"/>
      <c r="E1216" s="187"/>
      <c r="F1216" s="188"/>
      <c r="G1216" s="182"/>
      <c r="H1216" s="182"/>
      <c r="I1216" s="182"/>
      <c r="J1216" s="182"/>
      <c r="K1216" s="182"/>
      <c r="L1216" s="182"/>
      <c r="M1216" s="155"/>
      <c r="N1216" s="155"/>
      <c r="O1216" s="155"/>
      <c r="P1216" s="155" t="str">
        <f t="shared" si="15"/>
        <v/>
      </c>
      <c r="Q1216" s="155" t="str">
        <f t="shared" si="16"/>
        <v/>
      </c>
    </row>
    <row r="1217">
      <c r="A1217" s="182"/>
      <c r="B1217" s="182"/>
      <c r="C1217" s="185"/>
      <c r="D1217" s="186"/>
      <c r="E1217" s="187"/>
      <c r="F1217" s="188"/>
      <c r="G1217" s="182"/>
      <c r="H1217" s="182"/>
      <c r="I1217" s="182"/>
      <c r="J1217" s="182"/>
      <c r="K1217" s="182"/>
      <c r="L1217" s="182"/>
      <c r="M1217" s="155"/>
      <c r="N1217" s="155"/>
      <c r="O1217" s="155"/>
      <c r="P1217" s="155" t="str">
        <f t="shared" si="15"/>
        <v/>
      </c>
      <c r="Q1217" s="155" t="str">
        <f t="shared" si="16"/>
        <v/>
      </c>
    </row>
    <row r="1218">
      <c r="A1218" s="182"/>
      <c r="B1218" s="182"/>
      <c r="C1218" s="185"/>
      <c r="D1218" s="186"/>
      <c r="E1218" s="187"/>
      <c r="F1218" s="188"/>
      <c r="G1218" s="182"/>
      <c r="H1218" s="182"/>
      <c r="I1218" s="182"/>
      <c r="J1218" s="182"/>
      <c r="K1218" s="182"/>
      <c r="L1218" s="182"/>
      <c r="M1218" s="155"/>
      <c r="N1218" s="155"/>
      <c r="O1218" s="155"/>
      <c r="P1218" s="155" t="str">
        <f t="shared" si="15"/>
        <v/>
      </c>
      <c r="Q1218" s="155" t="str">
        <f t="shared" si="16"/>
        <v/>
      </c>
    </row>
    <row r="1219">
      <c r="A1219" s="182"/>
      <c r="B1219" s="182"/>
      <c r="C1219" s="185"/>
      <c r="D1219" s="186"/>
      <c r="E1219" s="187"/>
      <c r="F1219" s="188"/>
      <c r="G1219" s="182"/>
      <c r="H1219" s="182"/>
      <c r="I1219" s="182"/>
      <c r="J1219" s="182"/>
      <c r="K1219" s="182"/>
      <c r="L1219" s="182"/>
      <c r="M1219" s="155"/>
      <c r="N1219" s="155"/>
      <c r="O1219" s="155"/>
      <c r="P1219" s="155" t="str">
        <f t="shared" si="15"/>
        <v/>
      </c>
      <c r="Q1219" s="155" t="str">
        <f t="shared" si="16"/>
        <v/>
      </c>
    </row>
    <row r="1220">
      <c r="A1220" s="182"/>
      <c r="B1220" s="182"/>
      <c r="C1220" s="185"/>
      <c r="D1220" s="186"/>
      <c r="E1220" s="187"/>
      <c r="F1220" s="188"/>
      <c r="G1220" s="182"/>
      <c r="H1220" s="182"/>
      <c r="I1220" s="182"/>
      <c r="J1220" s="182"/>
      <c r="K1220" s="182"/>
      <c r="L1220" s="182"/>
      <c r="M1220" s="155"/>
      <c r="N1220" s="155"/>
      <c r="O1220" s="155"/>
      <c r="P1220" s="155" t="str">
        <f t="shared" si="15"/>
        <v/>
      </c>
      <c r="Q1220" s="155" t="str">
        <f t="shared" si="16"/>
        <v/>
      </c>
    </row>
    <row r="1221">
      <c r="A1221" s="182"/>
      <c r="B1221" s="182"/>
      <c r="C1221" s="185"/>
      <c r="D1221" s="186"/>
      <c r="E1221" s="187"/>
      <c r="F1221" s="188"/>
      <c r="G1221" s="182"/>
      <c r="H1221" s="182"/>
      <c r="I1221" s="182"/>
      <c r="J1221" s="182"/>
      <c r="K1221" s="182"/>
      <c r="L1221" s="182"/>
      <c r="M1221" s="155"/>
      <c r="N1221" s="155"/>
      <c r="O1221" s="155"/>
      <c r="P1221" s="155" t="str">
        <f t="shared" si="15"/>
        <v/>
      </c>
      <c r="Q1221" s="155" t="str">
        <f t="shared" si="16"/>
        <v/>
      </c>
    </row>
    <row r="1222">
      <c r="A1222" s="182"/>
      <c r="B1222" s="182"/>
      <c r="C1222" s="185"/>
      <c r="D1222" s="186"/>
      <c r="E1222" s="187"/>
      <c r="F1222" s="188"/>
      <c r="G1222" s="182"/>
      <c r="H1222" s="182"/>
      <c r="I1222" s="182"/>
      <c r="J1222" s="182"/>
      <c r="K1222" s="182"/>
      <c r="L1222" s="182"/>
      <c r="M1222" s="155"/>
      <c r="N1222" s="155"/>
      <c r="O1222" s="155"/>
      <c r="P1222" s="155" t="str">
        <f t="shared" si="15"/>
        <v/>
      </c>
      <c r="Q1222" s="155" t="str">
        <f t="shared" si="16"/>
        <v/>
      </c>
    </row>
    <row r="1223">
      <c r="A1223" s="182"/>
      <c r="B1223" s="182"/>
      <c r="C1223" s="185"/>
      <c r="D1223" s="186"/>
      <c r="E1223" s="187"/>
      <c r="F1223" s="188"/>
      <c r="G1223" s="182"/>
      <c r="H1223" s="182"/>
      <c r="I1223" s="182"/>
      <c r="J1223" s="182"/>
      <c r="K1223" s="182"/>
      <c r="L1223" s="182"/>
      <c r="M1223" s="155"/>
      <c r="N1223" s="155"/>
      <c r="O1223" s="155"/>
      <c r="P1223" s="155" t="str">
        <f t="shared" si="15"/>
        <v/>
      </c>
      <c r="Q1223" s="155" t="str">
        <f t="shared" si="16"/>
        <v/>
      </c>
    </row>
    <row r="1224">
      <c r="A1224" s="182"/>
      <c r="B1224" s="182"/>
      <c r="C1224" s="185"/>
      <c r="D1224" s="186"/>
      <c r="E1224" s="187"/>
      <c r="F1224" s="188"/>
      <c r="G1224" s="182"/>
      <c r="H1224" s="182"/>
      <c r="I1224" s="182"/>
      <c r="J1224" s="182"/>
      <c r="K1224" s="182"/>
      <c r="L1224" s="182"/>
      <c r="M1224" s="155"/>
      <c r="N1224" s="155"/>
      <c r="O1224" s="155"/>
      <c r="P1224" s="155" t="str">
        <f t="shared" si="15"/>
        <v/>
      </c>
      <c r="Q1224" s="155" t="str">
        <f t="shared" si="16"/>
        <v/>
      </c>
    </row>
    <row r="1225">
      <c r="A1225" s="182"/>
      <c r="B1225" s="182"/>
      <c r="C1225" s="185"/>
      <c r="D1225" s="186"/>
      <c r="E1225" s="187"/>
      <c r="F1225" s="188"/>
      <c r="G1225" s="182"/>
      <c r="H1225" s="182"/>
      <c r="I1225" s="182"/>
      <c r="J1225" s="182"/>
      <c r="K1225" s="182"/>
      <c r="L1225" s="182"/>
      <c r="M1225" s="155"/>
      <c r="N1225" s="155"/>
      <c r="O1225" s="155"/>
      <c r="P1225" s="155" t="str">
        <f t="shared" si="15"/>
        <v/>
      </c>
      <c r="Q1225" s="155" t="str">
        <f t="shared" si="16"/>
        <v/>
      </c>
    </row>
    <row r="1226">
      <c r="A1226" s="182"/>
      <c r="B1226" s="182"/>
      <c r="C1226" s="185"/>
      <c r="D1226" s="186"/>
      <c r="E1226" s="187"/>
      <c r="F1226" s="188"/>
      <c r="G1226" s="182"/>
      <c r="H1226" s="182"/>
      <c r="I1226" s="182"/>
      <c r="J1226" s="182"/>
      <c r="K1226" s="182"/>
      <c r="L1226" s="182"/>
      <c r="M1226" s="155"/>
      <c r="N1226" s="155"/>
      <c r="O1226" s="155"/>
      <c r="P1226" s="155" t="str">
        <f t="shared" si="15"/>
        <v/>
      </c>
      <c r="Q1226" s="155" t="str">
        <f t="shared" si="16"/>
        <v/>
      </c>
    </row>
    <row r="1227">
      <c r="A1227" s="182"/>
      <c r="B1227" s="182"/>
      <c r="C1227" s="185"/>
      <c r="D1227" s="186"/>
      <c r="E1227" s="187"/>
      <c r="F1227" s="188"/>
      <c r="G1227" s="182"/>
      <c r="H1227" s="182"/>
      <c r="I1227" s="182"/>
      <c r="J1227" s="182"/>
      <c r="K1227" s="182"/>
      <c r="L1227" s="182"/>
      <c r="M1227" s="155"/>
      <c r="N1227" s="155"/>
      <c r="O1227" s="155"/>
      <c r="P1227" s="155" t="str">
        <f t="shared" si="15"/>
        <v/>
      </c>
      <c r="Q1227" s="155" t="str">
        <f t="shared" si="16"/>
        <v/>
      </c>
    </row>
    <row r="1228">
      <c r="A1228" s="182"/>
      <c r="B1228" s="182"/>
      <c r="C1228" s="185"/>
      <c r="D1228" s="186"/>
      <c r="E1228" s="187"/>
      <c r="F1228" s="188"/>
      <c r="G1228" s="182"/>
      <c r="H1228" s="182"/>
      <c r="I1228" s="182"/>
      <c r="J1228" s="182"/>
      <c r="K1228" s="182"/>
      <c r="L1228" s="182"/>
      <c r="M1228" s="155"/>
      <c r="N1228" s="155"/>
      <c r="O1228" s="155"/>
      <c r="P1228" s="155" t="str">
        <f t="shared" si="15"/>
        <v/>
      </c>
      <c r="Q1228" s="155" t="str">
        <f t="shared" si="16"/>
        <v/>
      </c>
    </row>
    <row r="1229">
      <c r="A1229" s="182"/>
      <c r="B1229" s="182"/>
      <c r="C1229" s="185"/>
      <c r="D1229" s="186"/>
      <c r="E1229" s="187"/>
      <c r="F1229" s="188"/>
      <c r="G1229" s="182"/>
      <c r="H1229" s="182"/>
      <c r="I1229" s="182"/>
      <c r="J1229" s="182"/>
      <c r="K1229" s="182"/>
      <c r="L1229" s="182"/>
      <c r="M1229" s="155"/>
      <c r="N1229" s="155"/>
      <c r="O1229" s="155"/>
      <c r="P1229" s="155" t="str">
        <f t="shared" si="15"/>
        <v/>
      </c>
      <c r="Q1229" s="155" t="str">
        <f t="shared" si="16"/>
        <v/>
      </c>
    </row>
    <row r="1230">
      <c r="A1230" s="182"/>
      <c r="B1230" s="182"/>
      <c r="C1230" s="185"/>
      <c r="D1230" s="186"/>
      <c r="E1230" s="187"/>
      <c r="F1230" s="188"/>
      <c r="G1230" s="182"/>
      <c r="H1230" s="182"/>
      <c r="I1230" s="182"/>
      <c r="J1230" s="182"/>
      <c r="K1230" s="182"/>
      <c r="L1230" s="182"/>
      <c r="M1230" s="155"/>
      <c r="N1230" s="155"/>
      <c r="O1230" s="155"/>
      <c r="P1230" s="155" t="str">
        <f t="shared" si="15"/>
        <v/>
      </c>
      <c r="Q1230" s="155" t="str">
        <f t="shared" si="16"/>
        <v/>
      </c>
    </row>
    <row r="1231">
      <c r="A1231" s="182"/>
      <c r="B1231" s="182"/>
      <c r="C1231" s="185"/>
      <c r="D1231" s="186"/>
      <c r="E1231" s="187"/>
      <c r="F1231" s="188"/>
      <c r="G1231" s="182"/>
      <c r="H1231" s="182"/>
      <c r="I1231" s="182"/>
      <c r="J1231" s="182"/>
      <c r="K1231" s="182"/>
      <c r="L1231" s="182"/>
      <c r="M1231" s="155"/>
      <c r="N1231" s="155"/>
      <c r="O1231" s="155"/>
      <c r="P1231" s="155" t="str">
        <f t="shared" si="15"/>
        <v/>
      </c>
      <c r="Q1231" s="155" t="str">
        <f t="shared" si="16"/>
        <v/>
      </c>
    </row>
    <row r="1232">
      <c r="A1232" s="182"/>
      <c r="B1232" s="182"/>
      <c r="C1232" s="185"/>
      <c r="D1232" s="186"/>
      <c r="E1232" s="187"/>
      <c r="F1232" s="188"/>
      <c r="G1232" s="182"/>
      <c r="H1232" s="182"/>
      <c r="I1232" s="182"/>
      <c r="J1232" s="182"/>
      <c r="K1232" s="182"/>
      <c r="L1232" s="182"/>
      <c r="M1232" s="155"/>
      <c r="N1232" s="155"/>
      <c r="O1232" s="155"/>
      <c r="P1232" s="155" t="str">
        <f t="shared" si="15"/>
        <v/>
      </c>
      <c r="Q1232" s="155" t="str">
        <f t="shared" si="16"/>
        <v/>
      </c>
    </row>
    <row r="1233">
      <c r="A1233" s="182"/>
      <c r="B1233" s="182"/>
      <c r="C1233" s="185"/>
      <c r="D1233" s="186"/>
      <c r="E1233" s="187"/>
      <c r="F1233" s="188"/>
      <c r="G1233" s="182"/>
      <c r="H1233" s="182"/>
      <c r="I1233" s="182"/>
      <c r="J1233" s="182"/>
      <c r="K1233" s="182"/>
      <c r="L1233" s="182"/>
      <c r="M1233" s="155"/>
      <c r="N1233" s="155"/>
      <c r="O1233" s="155"/>
      <c r="P1233" s="155" t="str">
        <f t="shared" si="15"/>
        <v/>
      </c>
      <c r="Q1233" s="155" t="str">
        <f t="shared" si="16"/>
        <v/>
      </c>
    </row>
    <row r="1234">
      <c r="A1234" s="182"/>
      <c r="B1234" s="182"/>
      <c r="C1234" s="185"/>
      <c r="D1234" s="186"/>
      <c r="E1234" s="187"/>
      <c r="F1234" s="188"/>
      <c r="G1234" s="182"/>
      <c r="H1234" s="182"/>
      <c r="I1234" s="182"/>
      <c r="J1234" s="182"/>
      <c r="K1234" s="182"/>
      <c r="L1234" s="182"/>
      <c r="M1234" s="155"/>
      <c r="N1234" s="155"/>
      <c r="O1234" s="155"/>
      <c r="P1234" s="155" t="str">
        <f t="shared" si="15"/>
        <v/>
      </c>
      <c r="Q1234" s="155" t="str">
        <f t="shared" si="16"/>
        <v/>
      </c>
    </row>
    <row r="1235">
      <c r="A1235" s="182"/>
      <c r="B1235" s="182"/>
      <c r="C1235" s="185"/>
      <c r="D1235" s="186"/>
      <c r="E1235" s="187"/>
      <c r="F1235" s="188"/>
      <c r="G1235" s="182"/>
      <c r="H1235" s="182"/>
      <c r="I1235" s="182"/>
      <c r="J1235" s="182"/>
      <c r="K1235" s="182"/>
      <c r="L1235" s="182"/>
      <c r="M1235" s="155"/>
      <c r="N1235" s="155"/>
      <c r="O1235" s="155"/>
      <c r="P1235" s="155" t="str">
        <f t="shared" si="15"/>
        <v/>
      </c>
      <c r="Q1235" s="155" t="str">
        <f t="shared" si="16"/>
        <v/>
      </c>
    </row>
    <row r="1236">
      <c r="A1236" s="182"/>
      <c r="B1236" s="182"/>
      <c r="C1236" s="185"/>
      <c r="D1236" s="186"/>
      <c r="E1236" s="187"/>
      <c r="F1236" s="188"/>
      <c r="G1236" s="182"/>
      <c r="H1236" s="182"/>
      <c r="I1236" s="182"/>
      <c r="J1236" s="182"/>
      <c r="K1236" s="182"/>
      <c r="L1236" s="182"/>
      <c r="M1236" s="155"/>
      <c r="N1236" s="155"/>
      <c r="O1236" s="155"/>
      <c r="P1236" s="155" t="str">
        <f t="shared" si="15"/>
        <v/>
      </c>
      <c r="Q1236" s="155" t="str">
        <f t="shared" si="16"/>
        <v/>
      </c>
    </row>
    <row r="1237">
      <c r="A1237" s="182"/>
      <c r="B1237" s="182"/>
      <c r="C1237" s="185"/>
      <c r="D1237" s="186"/>
      <c r="E1237" s="187"/>
      <c r="F1237" s="188"/>
      <c r="G1237" s="182"/>
      <c r="H1237" s="182"/>
      <c r="I1237" s="182"/>
      <c r="J1237" s="182"/>
      <c r="K1237" s="182"/>
      <c r="L1237" s="182"/>
      <c r="M1237" s="155"/>
      <c r="N1237" s="155"/>
      <c r="O1237" s="155"/>
      <c r="P1237" s="155" t="str">
        <f t="shared" si="15"/>
        <v/>
      </c>
      <c r="Q1237" s="155" t="str">
        <f t="shared" si="16"/>
        <v/>
      </c>
    </row>
    <row r="1238">
      <c r="A1238" s="182"/>
      <c r="B1238" s="182"/>
      <c r="C1238" s="185"/>
      <c r="D1238" s="186"/>
      <c r="E1238" s="187"/>
      <c r="F1238" s="188"/>
      <c r="G1238" s="182"/>
      <c r="H1238" s="182"/>
      <c r="I1238" s="182"/>
      <c r="J1238" s="182"/>
      <c r="K1238" s="182"/>
      <c r="L1238" s="182"/>
      <c r="M1238" s="155"/>
      <c r="N1238" s="155"/>
      <c r="O1238" s="155"/>
      <c r="P1238" s="155" t="str">
        <f t="shared" si="15"/>
        <v/>
      </c>
      <c r="Q1238" s="155" t="str">
        <f t="shared" si="16"/>
        <v/>
      </c>
    </row>
    <row r="1239">
      <c r="A1239" s="182"/>
      <c r="B1239" s="182"/>
      <c r="C1239" s="185"/>
      <c r="D1239" s="186"/>
      <c r="E1239" s="187"/>
      <c r="F1239" s="188"/>
      <c r="G1239" s="182"/>
      <c r="H1239" s="182"/>
      <c r="I1239" s="182"/>
      <c r="J1239" s="182"/>
      <c r="K1239" s="182"/>
      <c r="L1239" s="182"/>
      <c r="M1239" s="155"/>
      <c r="N1239" s="155"/>
      <c r="O1239" s="155"/>
      <c r="P1239" s="155" t="str">
        <f t="shared" si="15"/>
        <v/>
      </c>
      <c r="Q1239" s="155" t="str">
        <f t="shared" si="16"/>
        <v/>
      </c>
    </row>
    <row r="1240">
      <c r="A1240" s="182"/>
      <c r="B1240" s="182"/>
      <c r="C1240" s="185"/>
      <c r="D1240" s="186"/>
      <c r="E1240" s="187"/>
      <c r="F1240" s="188"/>
      <c r="G1240" s="182"/>
      <c r="H1240" s="182"/>
      <c r="I1240" s="182"/>
      <c r="J1240" s="182"/>
      <c r="K1240" s="182"/>
      <c r="L1240" s="182"/>
      <c r="M1240" s="155"/>
      <c r="N1240" s="155"/>
      <c r="O1240" s="155"/>
      <c r="P1240" s="155" t="str">
        <f t="shared" si="15"/>
        <v/>
      </c>
      <c r="Q1240" s="155" t="str">
        <f t="shared" si="16"/>
        <v/>
      </c>
    </row>
    <row r="1241">
      <c r="A1241" s="182"/>
      <c r="B1241" s="182"/>
      <c r="C1241" s="185"/>
      <c r="D1241" s="186"/>
      <c r="E1241" s="187"/>
      <c r="F1241" s="188"/>
      <c r="G1241" s="182"/>
      <c r="H1241" s="182"/>
      <c r="I1241" s="182"/>
      <c r="J1241" s="182"/>
      <c r="K1241" s="182"/>
      <c r="L1241" s="182"/>
      <c r="M1241" s="155"/>
      <c r="N1241" s="155"/>
      <c r="O1241" s="155"/>
      <c r="P1241" s="155" t="str">
        <f t="shared" si="15"/>
        <v/>
      </c>
      <c r="Q1241" s="155" t="str">
        <f t="shared" si="16"/>
        <v/>
      </c>
    </row>
    <row r="1242">
      <c r="A1242" s="182"/>
      <c r="B1242" s="182"/>
      <c r="C1242" s="185"/>
      <c r="D1242" s="186"/>
      <c r="E1242" s="187"/>
      <c r="F1242" s="188"/>
      <c r="G1242" s="182"/>
      <c r="H1242" s="182"/>
      <c r="I1242" s="182"/>
      <c r="J1242" s="182"/>
      <c r="K1242" s="182"/>
      <c r="L1242" s="182"/>
      <c r="M1242" s="155"/>
      <c r="N1242" s="155"/>
      <c r="O1242" s="155"/>
      <c r="P1242" s="155" t="str">
        <f t="shared" si="15"/>
        <v/>
      </c>
      <c r="Q1242" s="155" t="str">
        <f t="shared" si="16"/>
        <v/>
      </c>
    </row>
    <row r="1243">
      <c r="A1243" s="182"/>
      <c r="B1243" s="182"/>
      <c r="C1243" s="185"/>
      <c r="D1243" s="186"/>
      <c r="E1243" s="187"/>
      <c r="F1243" s="188"/>
      <c r="G1243" s="182"/>
      <c r="H1243" s="182"/>
      <c r="I1243" s="182"/>
      <c r="J1243" s="182"/>
      <c r="K1243" s="182"/>
      <c r="L1243" s="182"/>
      <c r="M1243" s="155"/>
      <c r="N1243" s="155"/>
      <c r="O1243" s="155"/>
      <c r="P1243" s="155" t="str">
        <f t="shared" si="15"/>
        <v/>
      </c>
      <c r="Q1243" s="155" t="str">
        <f t="shared" si="16"/>
        <v/>
      </c>
    </row>
    <row r="1244">
      <c r="A1244" s="182"/>
      <c r="B1244" s="182"/>
      <c r="C1244" s="185"/>
      <c r="D1244" s="186"/>
      <c r="E1244" s="187"/>
      <c r="F1244" s="188"/>
      <c r="G1244" s="182"/>
      <c r="H1244" s="182"/>
      <c r="I1244" s="182"/>
      <c r="J1244" s="182"/>
      <c r="K1244" s="182"/>
      <c r="L1244" s="182"/>
      <c r="M1244" s="155"/>
      <c r="N1244" s="155"/>
      <c r="O1244" s="155"/>
      <c r="P1244" s="155" t="str">
        <f t="shared" si="15"/>
        <v/>
      </c>
      <c r="Q1244" s="155" t="str">
        <f t="shared" si="16"/>
        <v/>
      </c>
    </row>
    <row r="1245">
      <c r="A1245" s="182"/>
      <c r="B1245" s="182"/>
      <c r="C1245" s="185"/>
      <c r="D1245" s="186"/>
      <c r="E1245" s="187"/>
      <c r="F1245" s="188"/>
      <c r="G1245" s="182"/>
      <c r="H1245" s="182"/>
      <c r="I1245" s="182"/>
      <c r="J1245" s="182"/>
      <c r="K1245" s="182"/>
      <c r="L1245" s="182"/>
      <c r="M1245" s="155"/>
      <c r="N1245" s="155"/>
      <c r="O1245" s="155"/>
      <c r="P1245" s="155" t="str">
        <f t="shared" si="15"/>
        <v/>
      </c>
      <c r="Q1245" s="155" t="str">
        <f t="shared" si="16"/>
        <v/>
      </c>
    </row>
    <row r="1246">
      <c r="A1246" s="182"/>
      <c r="B1246" s="182"/>
      <c r="C1246" s="185"/>
      <c r="D1246" s="186"/>
      <c r="E1246" s="187"/>
      <c r="F1246" s="188"/>
      <c r="G1246" s="182"/>
      <c r="H1246" s="182"/>
      <c r="I1246" s="182"/>
      <c r="J1246" s="182"/>
      <c r="K1246" s="182"/>
      <c r="L1246" s="182"/>
      <c r="M1246" s="155"/>
      <c r="N1246" s="155"/>
      <c r="O1246" s="155"/>
      <c r="P1246" s="155" t="str">
        <f t="shared" si="15"/>
        <v/>
      </c>
      <c r="Q1246" s="155" t="str">
        <f t="shared" si="16"/>
        <v/>
      </c>
    </row>
    <row r="1247">
      <c r="A1247" s="182"/>
      <c r="B1247" s="182"/>
      <c r="C1247" s="185"/>
      <c r="D1247" s="186"/>
      <c r="E1247" s="187"/>
      <c r="F1247" s="188"/>
      <c r="G1247" s="182"/>
      <c r="H1247" s="182"/>
      <c r="I1247" s="182"/>
      <c r="J1247" s="182"/>
      <c r="K1247" s="182"/>
      <c r="L1247" s="182"/>
      <c r="M1247" s="155"/>
      <c r="N1247" s="155"/>
      <c r="O1247" s="155"/>
      <c r="P1247" s="155" t="str">
        <f t="shared" si="15"/>
        <v/>
      </c>
      <c r="Q1247" s="155" t="str">
        <f t="shared" si="16"/>
        <v/>
      </c>
    </row>
    <row r="1248">
      <c r="A1248" s="182"/>
      <c r="B1248" s="182"/>
      <c r="C1248" s="185"/>
      <c r="D1248" s="186"/>
      <c r="E1248" s="187"/>
      <c r="F1248" s="188"/>
      <c r="G1248" s="182"/>
      <c r="H1248" s="182"/>
      <c r="I1248" s="182"/>
      <c r="J1248" s="182"/>
      <c r="K1248" s="182"/>
      <c r="L1248" s="182"/>
      <c r="M1248" s="155"/>
      <c r="N1248" s="155"/>
      <c r="O1248" s="155"/>
      <c r="P1248" s="155" t="str">
        <f t="shared" si="15"/>
        <v/>
      </c>
      <c r="Q1248" s="155" t="str">
        <f t="shared" si="16"/>
        <v/>
      </c>
    </row>
    <row r="1249">
      <c r="A1249" s="182"/>
      <c r="B1249" s="182"/>
      <c r="C1249" s="185"/>
      <c r="D1249" s="186"/>
      <c r="E1249" s="187"/>
      <c r="F1249" s="188"/>
      <c r="G1249" s="182"/>
      <c r="H1249" s="182"/>
      <c r="I1249" s="182"/>
      <c r="J1249" s="182"/>
      <c r="K1249" s="182"/>
      <c r="L1249" s="182"/>
      <c r="M1249" s="155"/>
      <c r="N1249" s="155"/>
      <c r="O1249" s="155"/>
      <c r="P1249" s="155" t="str">
        <f t="shared" si="15"/>
        <v/>
      </c>
      <c r="Q1249" s="155" t="str">
        <f t="shared" si="16"/>
        <v/>
      </c>
    </row>
    <row r="1250">
      <c r="A1250" s="182"/>
      <c r="B1250" s="182"/>
      <c r="C1250" s="185"/>
      <c r="D1250" s="186"/>
      <c r="E1250" s="187"/>
      <c r="F1250" s="188"/>
      <c r="G1250" s="182"/>
      <c r="H1250" s="182"/>
      <c r="I1250" s="182"/>
      <c r="J1250" s="182"/>
      <c r="K1250" s="182"/>
      <c r="L1250" s="182"/>
      <c r="M1250" s="155"/>
      <c r="N1250" s="155"/>
      <c r="O1250" s="155"/>
      <c r="P1250" s="155" t="str">
        <f t="shared" si="15"/>
        <v/>
      </c>
      <c r="Q1250" s="155" t="str">
        <f t="shared" si="16"/>
        <v/>
      </c>
    </row>
    <row r="1251">
      <c r="A1251" s="182"/>
      <c r="B1251" s="182"/>
      <c r="C1251" s="185"/>
      <c r="D1251" s="186"/>
      <c r="E1251" s="187"/>
      <c r="F1251" s="188"/>
      <c r="G1251" s="182"/>
      <c r="H1251" s="182"/>
      <c r="I1251" s="182"/>
      <c r="J1251" s="182"/>
      <c r="K1251" s="182"/>
      <c r="L1251" s="182"/>
      <c r="M1251" s="155"/>
      <c r="N1251" s="155"/>
      <c r="O1251" s="155"/>
      <c r="P1251" s="155" t="str">
        <f t="shared" si="15"/>
        <v/>
      </c>
      <c r="Q1251" s="155" t="str">
        <f t="shared" si="16"/>
        <v/>
      </c>
    </row>
    <row r="1252">
      <c r="A1252" s="182"/>
      <c r="B1252" s="182"/>
      <c r="C1252" s="185"/>
      <c r="D1252" s="186"/>
      <c r="E1252" s="187"/>
      <c r="F1252" s="188"/>
      <c r="G1252" s="182"/>
      <c r="H1252" s="182"/>
      <c r="I1252" s="182"/>
      <c r="J1252" s="182"/>
      <c r="K1252" s="182"/>
      <c r="L1252" s="182"/>
      <c r="M1252" s="155"/>
      <c r="N1252" s="155"/>
      <c r="O1252" s="155"/>
      <c r="P1252" s="155" t="str">
        <f t="shared" si="15"/>
        <v/>
      </c>
      <c r="Q1252" s="155" t="str">
        <f t="shared" si="16"/>
        <v/>
      </c>
    </row>
    <row r="1253">
      <c r="A1253" s="182"/>
      <c r="B1253" s="182"/>
      <c r="C1253" s="185"/>
      <c r="D1253" s="186"/>
      <c r="E1253" s="187"/>
      <c r="F1253" s="188"/>
      <c r="G1253" s="182"/>
      <c r="H1253" s="182"/>
      <c r="I1253" s="182"/>
      <c r="J1253" s="182"/>
      <c r="K1253" s="182"/>
      <c r="L1253" s="182"/>
      <c r="M1253" s="155"/>
      <c r="N1253" s="155"/>
      <c r="O1253" s="155"/>
      <c r="P1253" s="155" t="str">
        <f t="shared" si="15"/>
        <v/>
      </c>
      <c r="Q1253" s="155" t="str">
        <f t="shared" si="16"/>
        <v/>
      </c>
    </row>
    <row r="1254">
      <c r="A1254" s="182"/>
      <c r="B1254" s="182"/>
      <c r="C1254" s="185"/>
      <c r="D1254" s="186"/>
      <c r="E1254" s="187"/>
      <c r="F1254" s="188"/>
      <c r="G1254" s="182"/>
      <c r="H1254" s="182"/>
      <c r="I1254" s="182"/>
      <c r="J1254" s="182"/>
      <c r="K1254" s="182"/>
      <c r="L1254" s="182"/>
      <c r="M1254" s="155"/>
      <c r="N1254" s="155"/>
      <c r="O1254" s="155"/>
      <c r="P1254" s="155" t="str">
        <f t="shared" si="15"/>
        <v/>
      </c>
      <c r="Q1254" s="155" t="str">
        <f t="shared" si="16"/>
        <v/>
      </c>
    </row>
    <row r="1255">
      <c r="A1255" s="182"/>
      <c r="B1255" s="182"/>
      <c r="C1255" s="185"/>
      <c r="D1255" s="186"/>
      <c r="E1255" s="187"/>
      <c r="F1255" s="188"/>
      <c r="G1255" s="182"/>
      <c r="H1255" s="182"/>
      <c r="I1255" s="182"/>
      <c r="J1255" s="182"/>
      <c r="K1255" s="182"/>
      <c r="L1255" s="182"/>
      <c r="M1255" s="155"/>
      <c r="N1255" s="155"/>
      <c r="O1255" s="155"/>
      <c r="P1255" s="155" t="str">
        <f t="shared" si="15"/>
        <v/>
      </c>
      <c r="Q1255" s="155" t="str">
        <f t="shared" si="16"/>
        <v/>
      </c>
    </row>
    <row r="1256">
      <c r="A1256" s="182"/>
      <c r="B1256" s="182"/>
      <c r="C1256" s="185"/>
      <c r="D1256" s="186"/>
      <c r="E1256" s="187"/>
      <c r="F1256" s="188"/>
      <c r="G1256" s="182"/>
      <c r="H1256" s="182"/>
      <c r="I1256" s="182"/>
      <c r="J1256" s="182"/>
      <c r="K1256" s="182"/>
      <c r="L1256" s="182"/>
      <c r="M1256" s="155"/>
      <c r="N1256" s="155"/>
      <c r="O1256" s="155"/>
      <c r="P1256" s="155" t="str">
        <f t="shared" si="15"/>
        <v/>
      </c>
      <c r="Q1256" s="155" t="str">
        <f t="shared" si="16"/>
        <v/>
      </c>
    </row>
    <row r="1257">
      <c r="A1257" s="182"/>
      <c r="B1257" s="182"/>
      <c r="C1257" s="185"/>
      <c r="D1257" s="186"/>
      <c r="E1257" s="187"/>
      <c r="F1257" s="188"/>
      <c r="G1257" s="182"/>
      <c r="H1257" s="182"/>
      <c r="I1257" s="182"/>
      <c r="J1257" s="182"/>
      <c r="K1257" s="182"/>
      <c r="L1257" s="182"/>
      <c r="M1257" s="155"/>
      <c r="N1257" s="155"/>
      <c r="O1257" s="155"/>
      <c r="P1257" s="155" t="str">
        <f t="shared" si="15"/>
        <v/>
      </c>
      <c r="Q1257" s="155" t="str">
        <f t="shared" si="16"/>
        <v/>
      </c>
    </row>
    <row r="1258">
      <c r="A1258" s="182"/>
      <c r="B1258" s="182"/>
      <c r="C1258" s="185"/>
      <c r="D1258" s="186"/>
      <c r="E1258" s="187"/>
      <c r="F1258" s="188"/>
      <c r="G1258" s="182"/>
      <c r="H1258" s="182"/>
      <c r="I1258" s="182"/>
      <c r="J1258" s="182"/>
      <c r="K1258" s="182"/>
      <c r="L1258" s="182"/>
      <c r="M1258" s="155"/>
      <c r="N1258" s="155"/>
      <c r="O1258" s="155"/>
      <c r="P1258" s="155" t="str">
        <f t="shared" si="15"/>
        <v/>
      </c>
      <c r="Q1258" s="155" t="str">
        <f t="shared" si="16"/>
        <v/>
      </c>
    </row>
    <row r="1259">
      <c r="A1259" s="182"/>
      <c r="B1259" s="182"/>
      <c r="C1259" s="185"/>
      <c r="D1259" s="186"/>
      <c r="E1259" s="187"/>
      <c r="F1259" s="188"/>
      <c r="G1259" s="182"/>
      <c r="H1259" s="182"/>
      <c r="I1259" s="182"/>
      <c r="J1259" s="182"/>
      <c r="K1259" s="182"/>
      <c r="L1259" s="182"/>
      <c r="M1259" s="155"/>
      <c r="N1259" s="155"/>
      <c r="O1259" s="155"/>
      <c r="P1259" s="155" t="str">
        <f t="shared" si="15"/>
        <v/>
      </c>
      <c r="Q1259" s="155" t="str">
        <f t="shared" si="16"/>
        <v/>
      </c>
    </row>
    <row r="1260">
      <c r="A1260" s="182"/>
      <c r="B1260" s="182"/>
      <c r="C1260" s="185"/>
      <c r="D1260" s="186"/>
      <c r="E1260" s="187"/>
      <c r="F1260" s="188"/>
      <c r="G1260" s="182"/>
      <c r="H1260" s="182"/>
      <c r="I1260" s="182"/>
      <c r="J1260" s="182"/>
      <c r="K1260" s="182"/>
      <c r="L1260" s="182"/>
      <c r="M1260" s="155"/>
      <c r="N1260" s="155"/>
      <c r="O1260" s="155"/>
      <c r="P1260" s="155" t="str">
        <f t="shared" si="15"/>
        <v/>
      </c>
      <c r="Q1260" s="155" t="str">
        <f t="shared" si="16"/>
        <v/>
      </c>
    </row>
    <row r="1261">
      <c r="A1261" s="182"/>
      <c r="B1261" s="182"/>
      <c r="C1261" s="185"/>
      <c r="D1261" s="186"/>
      <c r="E1261" s="187"/>
      <c r="F1261" s="188"/>
      <c r="G1261" s="182"/>
      <c r="H1261" s="182"/>
      <c r="I1261" s="182"/>
      <c r="J1261" s="182"/>
      <c r="K1261" s="182"/>
      <c r="L1261" s="182"/>
      <c r="M1261" s="155"/>
      <c r="N1261" s="155"/>
      <c r="O1261" s="155"/>
      <c r="P1261" s="155" t="str">
        <f t="shared" si="15"/>
        <v/>
      </c>
      <c r="Q1261" s="155" t="str">
        <f t="shared" si="16"/>
        <v/>
      </c>
    </row>
    <row r="1262">
      <c r="A1262" s="182"/>
      <c r="B1262" s="182"/>
      <c r="C1262" s="185"/>
      <c r="D1262" s="186"/>
      <c r="E1262" s="187"/>
      <c r="F1262" s="188"/>
      <c r="G1262" s="182"/>
      <c r="H1262" s="182"/>
      <c r="I1262" s="182"/>
      <c r="J1262" s="182"/>
      <c r="K1262" s="182"/>
      <c r="L1262" s="182"/>
      <c r="M1262" s="155"/>
      <c r="N1262" s="155"/>
      <c r="O1262" s="155"/>
      <c r="P1262" s="155" t="str">
        <f t="shared" si="15"/>
        <v/>
      </c>
      <c r="Q1262" s="155" t="str">
        <f t="shared" si="16"/>
        <v/>
      </c>
    </row>
    <row r="1263">
      <c r="A1263" s="182"/>
      <c r="B1263" s="182"/>
      <c r="C1263" s="185"/>
      <c r="D1263" s="186"/>
      <c r="E1263" s="187"/>
      <c r="F1263" s="188"/>
      <c r="G1263" s="182"/>
      <c r="H1263" s="182"/>
      <c r="I1263" s="182"/>
      <c r="J1263" s="182"/>
      <c r="K1263" s="182"/>
      <c r="L1263" s="182"/>
      <c r="M1263" s="155"/>
      <c r="N1263" s="155"/>
      <c r="O1263" s="155"/>
      <c r="P1263" s="155" t="str">
        <f t="shared" si="15"/>
        <v/>
      </c>
      <c r="Q1263" s="155" t="str">
        <f t="shared" si="16"/>
        <v/>
      </c>
    </row>
    <row r="1264">
      <c r="A1264" s="182"/>
      <c r="B1264" s="182"/>
      <c r="C1264" s="185"/>
      <c r="D1264" s="186"/>
      <c r="E1264" s="187"/>
      <c r="F1264" s="188"/>
      <c r="G1264" s="182"/>
      <c r="H1264" s="182"/>
      <c r="I1264" s="182"/>
      <c r="J1264" s="182"/>
      <c r="K1264" s="182"/>
      <c r="L1264" s="182"/>
      <c r="M1264" s="155"/>
      <c r="N1264" s="155"/>
      <c r="O1264" s="155"/>
      <c r="P1264" s="155" t="str">
        <f t="shared" si="15"/>
        <v/>
      </c>
      <c r="Q1264" s="155" t="str">
        <f t="shared" si="16"/>
        <v/>
      </c>
    </row>
    <row r="1265">
      <c r="A1265" s="182"/>
      <c r="B1265" s="182"/>
      <c r="C1265" s="185"/>
      <c r="D1265" s="186"/>
      <c r="E1265" s="187"/>
      <c r="F1265" s="188"/>
      <c r="G1265" s="182"/>
      <c r="H1265" s="182"/>
      <c r="I1265" s="182"/>
      <c r="J1265" s="182"/>
      <c r="K1265" s="182"/>
      <c r="L1265" s="182"/>
      <c r="M1265" s="155"/>
      <c r="N1265" s="155"/>
      <c r="O1265" s="155"/>
      <c r="P1265" s="155" t="str">
        <f t="shared" si="15"/>
        <v/>
      </c>
      <c r="Q1265" s="155" t="str">
        <f t="shared" si="16"/>
        <v/>
      </c>
    </row>
    <row r="1266">
      <c r="A1266" s="182"/>
      <c r="B1266" s="182"/>
      <c r="C1266" s="185"/>
      <c r="D1266" s="186"/>
      <c r="E1266" s="187"/>
      <c r="F1266" s="188"/>
      <c r="G1266" s="182"/>
      <c r="H1266" s="182"/>
      <c r="I1266" s="182"/>
      <c r="J1266" s="182"/>
      <c r="K1266" s="182"/>
      <c r="L1266" s="182"/>
      <c r="M1266" s="155"/>
      <c r="N1266" s="155"/>
      <c r="O1266" s="155"/>
      <c r="P1266" s="155" t="str">
        <f t="shared" si="15"/>
        <v/>
      </c>
      <c r="Q1266" s="155" t="str">
        <f t="shared" si="16"/>
        <v/>
      </c>
    </row>
    <row r="1267">
      <c r="A1267" s="182"/>
      <c r="B1267" s="182"/>
      <c r="C1267" s="185"/>
      <c r="D1267" s="186"/>
      <c r="E1267" s="187"/>
      <c r="F1267" s="188"/>
      <c r="G1267" s="182"/>
      <c r="H1267" s="182"/>
      <c r="I1267" s="182"/>
      <c r="J1267" s="182"/>
      <c r="K1267" s="182"/>
      <c r="L1267" s="182"/>
      <c r="M1267" s="155"/>
      <c r="N1267" s="155"/>
      <c r="O1267" s="155"/>
      <c r="P1267" s="155" t="str">
        <f t="shared" si="15"/>
        <v/>
      </c>
      <c r="Q1267" s="155" t="str">
        <f t="shared" si="16"/>
        <v/>
      </c>
    </row>
    <row r="1268">
      <c r="A1268" s="182"/>
      <c r="B1268" s="182"/>
      <c r="C1268" s="185"/>
      <c r="D1268" s="186"/>
      <c r="E1268" s="187"/>
      <c r="F1268" s="188"/>
      <c r="G1268" s="182"/>
      <c r="H1268" s="182"/>
      <c r="I1268" s="182"/>
      <c r="J1268" s="182"/>
      <c r="K1268" s="182"/>
      <c r="L1268" s="182"/>
      <c r="M1268" s="155"/>
      <c r="N1268" s="155"/>
      <c r="O1268" s="155"/>
      <c r="P1268" s="155" t="str">
        <f t="shared" si="15"/>
        <v/>
      </c>
      <c r="Q1268" s="155" t="str">
        <f t="shared" si="16"/>
        <v/>
      </c>
    </row>
    <row r="1269">
      <c r="A1269" s="182"/>
      <c r="B1269" s="182"/>
      <c r="C1269" s="185"/>
      <c r="D1269" s="186"/>
      <c r="E1269" s="187"/>
      <c r="F1269" s="188"/>
      <c r="G1269" s="182"/>
      <c r="H1269" s="182"/>
      <c r="I1269" s="182"/>
      <c r="J1269" s="182"/>
      <c r="K1269" s="182"/>
      <c r="L1269" s="182"/>
      <c r="M1269" s="155"/>
      <c r="N1269" s="155"/>
      <c r="O1269" s="155"/>
      <c r="P1269" s="155" t="str">
        <f t="shared" si="15"/>
        <v/>
      </c>
      <c r="Q1269" s="155" t="str">
        <f t="shared" si="16"/>
        <v/>
      </c>
    </row>
    <row r="1270">
      <c r="A1270" s="182"/>
      <c r="B1270" s="182"/>
      <c r="C1270" s="185"/>
      <c r="D1270" s="186"/>
      <c r="E1270" s="187"/>
      <c r="F1270" s="188"/>
      <c r="G1270" s="182"/>
      <c r="H1270" s="182"/>
      <c r="I1270" s="182"/>
      <c r="J1270" s="182"/>
      <c r="K1270" s="182"/>
      <c r="L1270" s="182"/>
      <c r="M1270" s="155"/>
      <c r="N1270" s="155"/>
      <c r="O1270" s="155"/>
      <c r="P1270" s="155" t="str">
        <f t="shared" si="15"/>
        <v/>
      </c>
      <c r="Q1270" s="155" t="str">
        <f t="shared" si="16"/>
        <v/>
      </c>
    </row>
    <row r="1271">
      <c r="A1271" s="182"/>
      <c r="B1271" s="182"/>
      <c r="C1271" s="185"/>
      <c r="D1271" s="186"/>
      <c r="E1271" s="187"/>
      <c r="F1271" s="188"/>
      <c r="G1271" s="182"/>
      <c r="H1271" s="182"/>
      <c r="I1271" s="182"/>
      <c r="J1271" s="182"/>
      <c r="K1271" s="182"/>
      <c r="L1271" s="182"/>
      <c r="M1271" s="155"/>
      <c r="N1271" s="155"/>
      <c r="O1271" s="155"/>
      <c r="P1271" s="155" t="str">
        <f t="shared" si="15"/>
        <v/>
      </c>
      <c r="Q1271" s="155" t="str">
        <f t="shared" si="16"/>
        <v/>
      </c>
    </row>
    <row r="1272">
      <c r="A1272" s="182"/>
      <c r="B1272" s="182"/>
      <c r="C1272" s="185"/>
      <c r="D1272" s="186"/>
      <c r="E1272" s="187"/>
      <c r="F1272" s="188"/>
      <c r="G1272" s="182"/>
      <c r="H1272" s="182"/>
      <c r="I1272" s="182"/>
      <c r="J1272" s="182"/>
      <c r="K1272" s="182"/>
      <c r="L1272" s="182"/>
      <c r="M1272" s="155"/>
      <c r="N1272" s="155"/>
      <c r="O1272" s="155"/>
      <c r="P1272" s="155" t="str">
        <f t="shared" si="15"/>
        <v/>
      </c>
      <c r="Q1272" s="155" t="str">
        <f t="shared" si="16"/>
        <v/>
      </c>
    </row>
    <row r="1273">
      <c r="A1273" s="182"/>
      <c r="B1273" s="182"/>
      <c r="C1273" s="185"/>
      <c r="D1273" s="186"/>
      <c r="E1273" s="187"/>
      <c r="F1273" s="188"/>
      <c r="G1273" s="182"/>
      <c r="H1273" s="182"/>
      <c r="I1273" s="182"/>
      <c r="J1273" s="182"/>
      <c r="K1273" s="182"/>
      <c r="L1273" s="182"/>
      <c r="M1273" s="155"/>
      <c r="N1273" s="155"/>
      <c r="O1273" s="155"/>
      <c r="P1273" s="155" t="str">
        <f t="shared" si="15"/>
        <v/>
      </c>
      <c r="Q1273" s="155" t="str">
        <f t="shared" si="16"/>
        <v/>
      </c>
    </row>
    <row r="1274">
      <c r="A1274" s="182"/>
      <c r="B1274" s="182"/>
      <c r="C1274" s="185"/>
      <c r="D1274" s="186"/>
      <c r="E1274" s="187"/>
      <c r="F1274" s="188"/>
      <c r="G1274" s="182"/>
      <c r="H1274" s="182"/>
      <c r="I1274" s="182"/>
      <c r="J1274" s="182"/>
      <c r="K1274" s="182"/>
      <c r="L1274" s="182"/>
      <c r="M1274" s="155"/>
      <c r="N1274" s="155"/>
      <c r="O1274" s="155"/>
      <c r="P1274" s="155" t="str">
        <f t="shared" si="15"/>
        <v/>
      </c>
      <c r="Q1274" s="155" t="str">
        <f t="shared" si="16"/>
        <v/>
      </c>
    </row>
    <row r="1275">
      <c r="A1275" s="182"/>
      <c r="B1275" s="182"/>
      <c r="C1275" s="185"/>
      <c r="D1275" s="186"/>
      <c r="E1275" s="187"/>
      <c r="F1275" s="188"/>
      <c r="G1275" s="182"/>
      <c r="H1275" s="182"/>
      <c r="I1275" s="182"/>
      <c r="J1275" s="182"/>
      <c r="K1275" s="182"/>
      <c r="L1275" s="182"/>
      <c r="M1275" s="155"/>
      <c r="N1275" s="155"/>
      <c r="O1275" s="155"/>
      <c r="P1275" s="155" t="str">
        <f t="shared" si="15"/>
        <v/>
      </c>
      <c r="Q1275" s="155" t="str">
        <f t="shared" si="16"/>
        <v/>
      </c>
    </row>
    <row r="1276">
      <c r="A1276" s="182"/>
      <c r="B1276" s="182"/>
      <c r="C1276" s="185"/>
      <c r="D1276" s="186"/>
      <c r="E1276" s="187"/>
      <c r="F1276" s="188"/>
      <c r="G1276" s="182"/>
      <c r="H1276" s="182"/>
      <c r="I1276" s="182"/>
      <c r="J1276" s="182"/>
      <c r="K1276" s="182"/>
      <c r="L1276" s="182"/>
      <c r="M1276" s="155"/>
      <c r="N1276" s="155"/>
      <c r="O1276" s="155"/>
      <c r="P1276" s="155" t="str">
        <f t="shared" si="15"/>
        <v/>
      </c>
      <c r="Q1276" s="155" t="str">
        <f t="shared" si="16"/>
        <v/>
      </c>
    </row>
    <row r="1277">
      <c r="A1277" s="182"/>
      <c r="B1277" s="182"/>
      <c r="C1277" s="185"/>
      <c r="D1277" s="186"/>
      <c r="E1277" s="187"/>
      <c r="F1277" s="188"/>
      <c r="G1277" s="182"/>
      <c r="H1277" s="182"/>
      <c r="I1277" s="182"/>
      <c r="J1277" s="182"/>
      <c r="K1277" s="182"/>
      <c r="L1277" s="182"/>
      <c r="M1277" s="155"/>
      <c r="N1277" s="155"/>
      <c r="O1277" s="155"/>
      <c r="P1277" s="155" t="str">
        <f t="shared" si="15"/>
        <v/>
      </c>
      <c r="Q1277" s="155" t="str">
        <f t="shared" si="16"/>
        <v/>
      </c>
    </row>
    <row r="1278">
      <c r="A1278" s="182"/>
      <c r="B1278" s="182"/>
      <c r="C1278" s="185"/>
      <c r="D1278" s="186"/>
      <c r="E1278" s="187"/>
      <c r="F1278" s="188"/>
      <c r="G1278" s="182"/>
      <c r="H1278" s="182"/>
      <c r="I1278" s="182"/>
      <c r="J1278" s="182"/>
      <c r="K1278" s="182"/>
      <c r="L1278" s="182"/>
      <c r="M1278" s="155"/>
      <c r="N1278" s="155"/>
      <c r="O1278" s="155"/>
      <c r="P1278" s="155" t="str">
        <f t="shared" si="15"/>
        <v/>
      </c>
      <c r="Q1278" s="155" t="str">
        <f t="shared" si="16"/>
        <v/>
      </c>
    </row>
    <row r="1279">
      <c r="A1279" s="182"/>
      <c r="B1279" s="182"/>
      <c r="C1279" s="185"/>
      <c r="D1279" s="186"/>
      <c r="E1279" s="187"/>
      <c r="F1279" s="188"/>
      <c r="G1279" s="182"/>
      <c r="H1279" s="182"/>
      <c r="I1279" s="182"/>
      <c r="J1279" s="182"/>
      <c r="K1279" s="182"/>
      <c r="L1279" s="182"/>
      <c r="M1279" s="155"/>
      <c r="N1279" s="155"/>
      <c r="O1279" s="155"/>
      <c r="P1279" s="155" t="str">
        <f t="shared" si="15"/>
        <v/>
      </c>
      <c r="Q1279" s="155" t="str">
        <f t="shared" si="16"/>
        <v/>
      </c>
    </row>
    <row r="1280">
      <c r="A1280" s="182"/>
      <c r="B1280" s="182"/>
      <c r="C1280" s="185"/>
      <c r="D1280" s="186"/>
      <c r="E1280" s="187"/>
      <c r="F1280" s="188"/>
      <c r="G1280" s="182"/>
      <c r="H1280" s="182"/>
      <c r="I1280" s="182"/>
      <c r="J1280" s="182"/>
      <c r="K1280" s="182"/>
      <c r="L1280" s="182"/>
      <c r="M1280" s="155"/>
      <c r="N1280" s="155"/>
      <c r="O1280" s="155"/>
      <c r="P1280" s="155" t="str">
        <f t="shared" si="15"/>
        <v/>
      </c>
      <c r="Q1280" s="155" t="str">
        <f t="shared" si="16"/>
        <v/>
      </c>
    </row>
    <row r="1281">
      <c r="A1281" s="182"/>
      <c r="B1281" s="182"/>
      <c r="C1281" s="185"/>
      <c r="D1281" s="186"/>
      <c r="E1281" s="187"/>
      <c r="F1281" s="188"/>
      <c r="G1281" s="182"/>
      <c r="H1281" s="182"/>
      <c r="I1281" s="182"/>
      <c r="J1281" s="182"/>
      <c r="K1281" s="182"/>
      <c r="L1281" s="182"/>
      <c r="M1281" s="155"/>
      <c r="N1281" s="155"/>
      <c r="O1281" s="155"/>
      <c r="P1281" s="155" t="str">
        <f t="shared" si="15"/>
        <v/>
      </c>
      <c r="Q1281" s="155" t="str">
        <f t="shared" si="16"/>
        <v/>
      </c>
    </row>
    <row r="1282">
      <c r="A1282" s="182"/>
      <c r="B1282" s="182"/>
      <c r="C1282" s="185"/>
      <c r="D1282" s="186"/>
      <c r="E1282" s="187"/>
      <c r="F1282" s="188"/>
      <c r="G1282" s="182"/>
      <c r="H1282" s="182"/>
      <c r="I1282" s="182"/>
      <c r="J1282" s="182"/>
      <c r="K1282" s="182"/>
      <c r="L1282" s="182"/>
      <c r="M1282" s="155"/>
      <c r="N1282" s="155"/>
      <c r="O1282" s="155"/>
      <c r="P1282" s="155" t="str">
        <f t="shared" si="15"/>
        <v/>
      </c>
      <c r="Q1282" s="155" t="str">
        <f t="shared" si="16"/>
        <v/>
      </c>
    </row>
    <row r="1283">
      <c r="A1283" s="182"/>
      <c r="B1283" s="182"/>
      <c r="C1283" s="185"/>
      <c r="D1283" s="186"/>
      <c r="E1283" s="187"/>
      <c r="F1283" s="188"/>
      <c r="G1283" s="182"/>
      <c r="H1283" s="182"/>
      <c r="I1283" s="182"/>
      <c r="J1283" s="182"/>
      <c r="K1283" s="182"/>
      <c r="L1283" s="182"/>
      <c r="M1283" s="155"/>
      <c r="N1283" s="155"/>
      <c r="O1283" s="155"/>
      <c r="P1283" s="155" t="str">
        <f t="shared" si="15"/>
        <v/>
      </c>
      <c r="Q1283" s="155" t="str">
        <f t="shared" si="16"/>
        <v/>
      </c>
    </row>
    <row r="1284">
      <c r="A1284" s="182"/>
      <c r="B1284" s="182"/>
      <c r="C1284" s="185"/>
      <c r="D1284" s="186"/>
      <c r="E1284" s="187"/>
      <c r="F1284" s="188"/>
      <c r="G1284" s="182"/>
      <c r="H1284" s="182"/>
      <c r="I1284" s="182"/>
      <c r="J1284" s="182"/>
      <c r="K1284" s="182"/>
      <c r="L1284" s="182"/>
      <c r="M1284" s="155"/>
      <c r="N1284" s="155"/>
      <c r="O1284" s="155"/>
      <c r="P1284" s="155" t="str">
        <f t="shared" si="15"/>
        <v/>
      </c>
      <c r="Q1284" s="155" t="str">
        <f t="shared" si="16"/>
        <v/>
      </c>
    </row>
    <row r="1285">
      <c r="A1285" s="182"/>
      <c r="B1285" s="182"/>
      <c r="C1285" s="185"/>
      <c r="D1285" s="186"/>
      <c r="E1285" s="187"/>
      <c r="F1285" s="188"/>
      <c r="G1285" s="182"/>
      <c r="H1285" s="182"/>
      <c r="I1285" s="182"/>
      <c r="J1285" s="182"/>
      <c r="K1285" s="182"/>
      <c r="L1285" s="182"/>
      <c r="M1285" s="155"/>
      <c r="N1285" s="155"/>
      <c r="O1285" s="155"/>
      <c r="P1285" s="155" t="str">
        <f t="shared" si="15"/>
        <v/>
      </c>
      <c r="Q1285" s="155" t="str">
        <f t="shared" si="16"/>
        <v/>
      </c>
    </row>
    <row r="1286">
      <c r="A1286" s="182"/>
      <c r="B1286" s="182"/>
      <c r="C1286" s="185"/>
      <c r="D1286" s="186"/>
      <c r="E1286" s="187"/>
      <c r="F1286" s="188"/>
      <c r="G1286" s="182"/>
      <c r="H1286" s="182"/>
      <c r="I1286" s="182"/>
      <c r="J1286" s="182"/>
      <c r="K1286" s="182"/>
      <c r="L1286" s="182"/>
      <c r="M1286" s="155"/>
      <c r="N1286" s="155"/>
      <c r="O1286" s="155"/>
      <c r="P1286" s="155" t="str">
        <f t="shared" si="15"/>
        <v/>
      </c>
      <c r="Q1286" s="155" t="str">
        <f t="shared" si="16"/>
        <v/>
      </c>
    </row>
    <row r="1287">
      <c r="A1287" s="182"/>
      <c r="B1287" s="182"/>
      <c r="C1287" s="185"/>
      <c r="D1287" s="186"/>
      <c r="E1287" s="187"/>
      <c r="F1287" s="188"/>
      <c r="G1287" s="182"/>
      <c r="H1287" s="182"/>
      <c r="I1287" s="182"/>
      <c r="J1287" s="182"/>
      <c r="K1287" s="182"/>
      <c r="L1287" s="182"/>
      <c r="M1287" s="155"/>
      <c r="N1287" s="155"/>
      <c r="O1287" s="155"/>
      <c r="P1287" s="155" t="str">
        <f t="shared" si="15"/>
        <v/>
      </c>
      <c r="Q1287" s="155" t="str">
        <f t="shared" si="16"/>
        <v/>
      </c>
    </row>
    <row r="1288">
      <c r="A1288" s="182"/>
      <c r="B1288" s="182"/>
      <c r="C1288" s="185"/>
      <c r="D1288" s="186"/>
      <c r="E1288" s="187"/>
      <c r="F1288" s="188"/>
      <c r="G1288" s="182"/>
      <c r="H1288" s="182"/>
      <c r="I1288" s="182"/>
      <c r="J1288" s="182"/>
      <c r="K1288" s="182"/>
      <c r="L1288" s="182"/>
      <c r="M1288" s="155"/>
      <c r="N1288" s="155"/>
      <c r="O1288" s="155"/>
      <c r="P1288" s="155" t="str">
        <f t="shared" si="15"/>
        <v/>
      </c>
      <c r="Q1288" s="155" t="str">
        <f t="shared" si="16"/>
        <v/>
      </c>
    </row>
    <row r="1289">
      <c r="A1289" s="182"/>
      <c r="B1289" s="182"/>
      <c r="C1289" s="185"/>
      <c r="D1289" s="186"/>
      <c r="E1289" s="187"/>
      <c r="F1289" s="188"/>
      <c r="G1289" s="182"/>
      <c r="H1289" s="182"/>
      <c r="I1289" s="182"/>
      <c r="J1289" s="182"/>
      <c r="K1289" s="182"/>
      <c r="L1289" s="182"/>
      <c r="M1289" s="155"/>
      <c r="N1289" s="155"/>
      <c r="O1289" s="155"/>
      <c r="P1289" s="155" t="str">
        <f t="shared" si="15"/>
        <v/>
      </c>
      <c r="Q1289" s="155" t="str">
        <f t="shared" si="16"/>
        <v/>
      </c>
    </row>
    <row r="1290">
      <c r="A1290" s="182"/>
      <c r="B1290" s="182"/>
      <c r="C1290" s="185"/>
      <c r="D1290" s="186"/>
      <c r="E1290" s="187"/>
      <c r="F1290" s="188"/>
      <c r="G1290" s="182"/>
      <c r="H1290" s="182"/>
      <c r="I1290" s="182"/>
      <c r="J1290" s="182"/>
      <c r="K1290" s="182"/>
      <c r="L1290" s="182"/>
      <c r="M1290" s="155"/>
      <c r="N1290" s="155"/>
      <c r="O1290" s="155"/>
      <c r="P1290" s="155" t="str">
        <f t="shared" si="15"/>
        <v/>
      </c>
      <c r="Q1290" s="155" t="str">
        <f t="shared" si="16"/>
        <v/>
      </c>
    </row>
    <row r="1291">
      <c r="A1291" s="182"/>
      <c r="B1291" s="182"/>
      <c r="C1291" s="185"/>
      <c r="D1291" s="186"/>
      <c r="E1291" s="187"/>
      <c r="F1291" s="188"/>
      <c r="G1291" s="182"/>
      <c r="H1291" s="182"/>
      <c r="I1291" s="182"/>
      <c r="J1291" s="182"/>
      <c r="K1291" s="182"/>
      <c r="L1291" s="182"/>
      <c r="M1291" s="155"/>
      <c r="N1291" s="155"/>
      <c r="O1291" s="155"/>
      <c r="P1291" s="155" t="str">
        <f t="shared" si="15"/>
        <v/>
      </c>
      <c r="Q1291" s="155" t="str">
        <f t="shared" si="16"/>
        <v/>
      </c>
    </row>
    <row r="1292">
      <c r="A1292" s="182"/>
      <c r="B1292" s="182"/>
      <c r="C1292" s="185"/>
      <c r="D1292" s="186"/>
      <c r="E1292" s="187"/>
      <c r="F1292" s="188"/>
      <c r="G1292" s="182"/>
      <c r="H1292" s="182"/>
      <c r="I1292" s="182"/>
      <c r="J1292" s="182"/>
      <c r="K1292" s="182"/>
      <c r="L1292" s="182"/>
      <c r="M1292" s="155"/>
      <c r="N1292" s="155"/>
      <c r="O1292" s="155"/>
      <c r="P1292" s="155" t="str">
        <f t="shared" si="15"/>
        <v/>
      </c>
      <c r="Q1292" s="155" t="str">
        <f t="shared" si="16"/>
        <v/>
      </c>
    </row>
    <row r="1293">
      <c r="A1293" s="182"/>
      <c r="B1293" s="182"/>
      <c r="C1293" s="185"/>
      <c r="D1293" s="186"/>
      <c r="E1293" s="187"/>
      <c r="F1293" s="188"/>
      <c r="G1293" s="182"/>
      <c r="H1293" s="182"/>
      <c r="I1293" s="182"/>
      <c r="J1293" s="182"/>
      <c r="K1293" s="182"/>
      <c r="L1293" s="182"/>
      <c r="M1293" s="155"/>
      <c r="N1293" s="155"/>
      <c r="O1293" s="155"/>
      <c r="P1293" s="155" t="str">
        <f t="shared" si="15"/>
        <v/>
      </c>
      <c r="Q1293" s="155" t="str">
        <f t="shared" si="16"/>
        <v/>
      </c>
    </row>
    <row r="1294">
      <c r="A1294" s="182"/>
      <c r="B1294" s="182"/>
      <c r="C1294" s="185"/>
      <c r="D1294" s="186"/>
      <c r="E1294" s="187"/>
      <c r="F1294" s="188"/>
      <c r="G1294" s="182"/>
      <c r="H1294" s="182"/>
      <c r="I1294" s="182"/>
      <c r="J1294" s="182"/>
      <c r="K1294" s="182"/>
      <c r="L1294" s="182"/>
      <c r="M1294" s="155"/>
      <c r="N1294" s="155"/>
      <c r="O1294" s="155"/>
      <c r="P1294" s="155" t="str">
        <f t="shared" si="15"/>
        <v/>
      </c>
      <c r="Q1294" s="155" t="str">
        <f t="shared" si="16"/>
        <v/>
      </c>
    </row>
    <row r="1295">
      <c r="A1295" s="182"/>
      <c r="B1295" s="182"/>
      <c r="C1295" s="185"/>
      <c r="D1295" s="186"/>
      <c r="E1295" s="187"/>
      <c r="F1295" s="188"/>
      <c r="G1295" s="182"/>
      <c r="H1295" s="182"/>
      <c r="I1295" s="182"/>
      <c r="J1295" s="182"/>
      <c r="K1295" s="182"/>
      <c r="L1295" s="182"/>
      <c r="M1295" s="155"/>
      <c r="N1295" s="155"/>
      <c r="O1295" s="155"/>
      <c r="P1295" s="155" t="str">
        <f t="shared" si="15"/>
        <v/>
      </c>
      <c r="Q1295" s="155" t="str">
        <f t="shared" si="16"/>
        <v/>
      </c>
    </row>
    <row r="1296">
      <c r="A1296" s="182"/>
      <c r="B1296" s="182"/>
      <c r="C1296" s="185"/>
      <c r="D1296" s="186"/>
      <c r="E1296" s="187"/>
      <c r="F1296" s="188"/>
      <c r="G1296" s="182"/>
      <c r="H1296" s="182"/>
      <c r="I1296" s="182"/>
      <c r="J1296" s="182"/>
      <c r="K1296" s="182"/>
      <c r="L1296" s="182"/>
      <c r="M1296" s="155"/>
      <c r="N1296" s="155"/>
      <c r="O1296" s="155"/>
      <c r="P1296" s="155" t="str">
        <f t="shared" si="15"/>
        <v/>
      </c>
      <c r="Q1296" s="155" t="str">
        <f t="shared" si="16"/>
        <v/>
      </c>
    </row>
    <row r="1297">
      <c r="A1297" s="182"/>
      <c r="B1297" s="182"/>
      <c r="C1297" s="185"/>
      <c r="D1297" s="186"/>
      <c r="E1297" s="187"/>
      <c r="F1297" s="188"/>
      <c r="G1297" s="182"/>
      <c r="H1297" s="182"/>
      <c r="I1297" s="182"/>
      <c r="J1297" s="182"/>
      <c r="K1297" s="182"/>
      <c r="L1297" s="182"/>
      <c r="M1297" s="155"/>
      <c r="N1297" s="155"/>
      <c r="O1297" s="155"/>
      <c r="P1297" s="155" t="str">
        <f t="shared" si="15"/>
        <v/>
      </c>
      <c r="Q1297" s="155" t="str">
        <f t="shared" si="16"/>
        <v/>
      </c>
    </row>
    <row r="1298">
      <c r="A1298" s="182"/>
      <c r="B1298" s="182"/>
      <c r="C1298" s="185"/>
      <c r="D1298" s="186"/>
      <c r="E1298" s="187"/>
      <c r="F1298" s="188"/>
      <c r="G1298" s="182"/>
      <c r="H1298" s="182"/>
      <c r="I1298" s="182"/>
      <c r="J1298" s="182"/>
      <c r="K1298" s="182"/>
      <c r="L1298" s="182"/>
      <c r="M1298" s="155"/>
      <c r="N1298" s="155"/>
      <c r="O1298" s="155"/>
      <c r="P1298" s="155" t="str">
        <f t="shared" si="15"/>
        <v/>
      </c>
      <c r="Q1298" s="155" t="str">
        <f t="shared" si="16"/>
        <v/>
      </c>
    </row>
    <row r="1299">
      <c r="A1299" s="182"/>
      <c r="B1299" s="182"/>
      <c r="C1299" s="185"/>
      <c r="D1299" s="186"/>
      <c r="E1299" s="187"/>
      <c r="F1299" s="188"/>
      <c r="G1299" s="182"/>
      <c r="H1299" s="182"/>
      <c r="I1299" s="182"/>
      <c r="J1299" s="182"/>
      <c r="K1299" s="182"/>
      <c r="L1299" s="182"/>
      <c r="M1299" s="155"/>
      <c r="N1299" s="155"/>
      <c r="O1299" s="155"/>
      <c r="P1299" s="155" t="str">
        <f t="shared" si="15"/>
        <v/>
      </c>
      <c r="Q1299" s="155" t="str">
        <f t="shared" si="16"/>
        <v/>
      </c>
    </row>
    <row r="1300">
      <c r="A1300" s="182"/>
      <c r="B1300" s="182"/>
      <c r="C1300" s="185"/>
      <c r="D1300" s="186"/>
      <c r="E1300" s="187"/>
      <c r="F1300" s="188"/>
      <c r="G1300" s="182"/>
      <c r="H1300" s="182"/>
      <c r="I1300" s="182"/>
      <c r="J1300" s="182"/>
      <c r="K1300" s="182"/>
      <c r="L1300" s="182"/>
      <c r="M1300" s="155"/>
      <c r="N1300" s="155"/>
      <c r="O1300" s="155"/>
      <c r="P1300" s="155" t="str">
        <f t="shared" si="15"/>
        <v/>
      </c>
      <c r="Q1300" s="155" t="str">
        <f t="shared" si="16"/>
        <v/>
      </c>
    </row>
    <row r="1301">
      <c r="A1301" s="182"/>
      <c r="B1301" s="182"/>
      <c r="C1301" s="185"/>
      <c r="D1301" s="186"/>
      <c r="E1301" s="187"/>
      <c r="F1301" s="188"/>
      <c r="G1301" s="182"/>
      <c r="H1301" s="182"/>
      <c r="I1301" s="182"/>
      <c r="J1301" s="182"/>
      <c r="K1301" s="182"/>
      <c r="L1301" s="182"/>
      <c r="M1301" s="155"/>
      <c r="N1301" s="155"/>
      <c r="O1301" s="155"/>
      <c r="P1301" s="155" t="str">
        <f t="shared" si="15"/>
        <v/>
      </c>
      <c r="Q1301" s="155" t="str">
        <f t="shared" si="16"/>
        <v/>
      </c>
    </row>
    <row r="1302">
      <c r="A1302" s="182"/>
      <c r="B1302" s="182"/>
      <c r="C1302" s="185"/>
      <c r="D1302" s="186"/>
      <c r="E1302" s="187"/>
      <c r="F1302" s="188"/>
      <c r="G1302" s="182"/>
      <c r="H1302" s="182"/>
      <c r="I1302" s="182"/>
      <c r="J1302" s="182"/>
      <c r="K1302" s="182"/>
      <c r="L1302" s="182"/>
      <c r="M1302" s="155"/>
      <c r="N1302" s="155"/>
      <c r="O1302" s="155"/>
      <c r="P1302" s="155" t="str">
        <f t="shared" si="15"/>
        <v/>
      </c>
      <c r="Q1302" s="155" t="str">
        <f t="shared" si="16"/>
        <v/>
      </c>
    </row>
    <row r="1303">
      <c r="A1303" s="182"/>
      <c r="B1303" s="182"/>
      <c r="C1303" s="185"/>
      <c r="D1303" s="186"/>
      <c r="E1303" s="187"/>
      <c r="F1303" s="188"/>
      <c r="G1303" s="182"/>
      <c r="H1303" s="182"/>
      <c r="I1303" s="182"/>
      <c r="J1303" s="182"/>
      <c r="K1303" s="182"/>
      <c r="L1303" s="182"/>
      <c r="M1303" s="155"/>
      <c r="N1303" s="155"/>
      <c r="O1303" s="155"/>
      <c r="P1303" s="155" t="str">
        <f t="shared" si="15"/>
        <v/>
      </c>
      <c r="Q1303" s="155" t="str">
        <f t="shared" si="16"/>
        <v/>
      </c>
    </row>
    <row r="1304">
      <c r="A1304" s="182"/>
      <c r="B1304" s="182"/>
      <c r="C1304" s="185"/>
      <c r="D1304" s="186"/>
      <c r="E1304" s="187"/>
      <c r="F1304" s="188"/>
      <c r="G1304" s="182"/>
      <c r="H1304" s="182"/>
      <c r="I1304" s="182"/>
      <c r="J1304" s="182"/>
      <c r="K1304" s="182"/>
      <c r="L1304" s="182"/>
      <c r="M1304" s="155"/>
      <c r="N1304" s="155"/>
      <c r="O1304" s="155"/>
      <c r="P1304" s="155" t="str">
        <f t="shared" si="15"/>
        <v/>
      </c>
      <c r="Q1304" s="155" t="str">
        <f t="shared" si="16"/>
        <v/>
      </c>
    </row>
    <row r="1305">
      <c r="A1305" s="182"/>
      <c r="B1305" s="182"/>
      <c r="C1305" s="185"/>
      <c r="D1305" s="186"/>
      <c r="E1305" s="187"/>
      <c r="F1305" s="188"/>
      <c r="G1305" s="182"/>
      <c r="H1305" s="182"/>
      <c r="I1305" s="182"/>
      <c r="J1305" s="182"/>
      <c r="K1305" s="182"/>
      <c r="L1305" s="182"/>
      <c r="M1305" s="155"/>
      <c r="N1305" s="155"/>
      <c r="O1305" s="155"/>
      <c r="P1305" s="155" t="str">
        <f t="shared" si="15"/>
        <v/>
      </c>
      <c r="Q1305" s="155" t="str">
        <f t="shared" si="16"/>
        <v/>
      </c>
    </row>
    <row r="1306">
      <c r="A1306" s="182"/>
      <c r="B1306" s="182"/>
      <c r="C1306" s="185"/>
      <c r="D1306" s="186"/>
      <c r="E1306" s="187"/>
      <c r="F1306" s="188"/>
      <c r="G1306" s="182"/>
      <c r="H1306" s="182"/>
      <c r="I1306" s="182"/>
      <c r="J1306" s="182"/>
      <c r="K1306" s="182"/>
      <c r="L1306" s="182"/>
      <c r="M1306" s="155"/>
      <c r="N1306" s="155"/>
      <c r="O1306" s="155"/>
      <c r="P1306" s="155" t="str">
        <f t="shared" si="15"/>
        <v/>
      </c>
      <c r="Q1306" s="155" t="str">
        <f t="shared" si="16"/>
        <v/>
      </c>
    </row>
    <row r="1307">
      <c r="A1307" s="182"/>
      <c r="B1307" s="182"/>
      <c r="C1307" s="185"/>
      <c r="D1307" s="186"/>
      <c r="E1307" s="187"/>
      <c r="F1307" s="188"/>
      <c r="G1307" s="182"/>
      <c r="H1307" s="182"/>
      <c r="I1307" s="182"/>
      <c r="J1307" s="182"/>
      <c r="K1307" s="182"/>
      <c r="L1307" s="182"/>
      <c r="M1307" s="155"/>
      <c r="N1307" s="155"/>
      <c r="O1307" s="155"/>
      <c r="P1307" s="155" t="str">
        <f t="shared" si="15"/>
        <v/>
      </c>
      <c r="Q1307" s="155" t="str">
        <f t="shared" si="16"/>
        <v/>
      </c>
    </row>
    <row r="1308">
      <c r="A1308" s="182"/>
      <c r="B1308" s="182"/>
      <c r="C1308" s="185"/>
      <c r="D1308" s="186"/>
      <c r="E1308" s="187"/>
      <c r="F1308" s="188"/>
      <c r="G1308" s="182"/>
      <c r="H1308" s="182"/>
      <c r="I1308" s="182"/>
      <c r="J1308" s="182"/>
      <c r="K1308" s="182"/>
      <c r="L1308" s="182"/>
      <c r="M1308" s="155"/>
      <c r="N1308" s="155"/>
      <c r="O1308" s="155"/>
      <c r="P1308" s="155" t="str">
        <f t="shared" si="15"/>
        <v/>
      </c>
      <c r="Q1308" s="155" t="str">
        <f t="shared" si="16"/>
        <v/>
      </c>
    </row>
    <row r="1309">
      <c r="A1309" s="182"/>
      <c r="B1309" s="182"/>
      <c r="C1309" s="185"/>
      <c r="D1309" s="186"/>
      <c r="E1309" s="187"/>
      <c r="F1309" s="188"/>
      <c r="G1309" s="182"/>
      <c r="H1309" s="182"/>
      <c r="I1309" s="182"/>
      <c r="J1309" s="182"/>
      <c r="K1309" s="182"/>
      <c r="L1309" s="182"/>
      <c r="M1309" s="155"/>
      <c r="N1309" s="155"/>
      <c r="O1309" s="155"/>
      <c r="P1309" s="155" t="str">
        <f t="shared" si="15"/>
        <v/>
      </c>
      <c r="Q1309" s="155" t="str">
        <f t="shared" si="16"/>
        <v/>
      </c>
    </row>
    <row r="1310">
      <c r="A1310" s="182"/>
      <c r="B1310" s="182"/>
      <c r="C1310" s="185"/>
      <c r="D1310" s="186"/>
      <c r="E1310" s="187"/>
      <c r="F1310" s="188"/>
      <c r="G1310" s="182"/>
      <c r="H1310" s="182"/>
      <c r="I1310" s="182"/>
      <c r="J1310" s="182"/>
      <c r="K1310" s="182"/>
      <c r="L1310" s="182"/>
      <c r="M1310" s="155"/>
      <c r="N1310" s="155"/>
      <c r="O1310" s="155"/>
      <c r="P1310" s="155" t="str">
        <f t="shared" si="15"/>
        <v/>
      </c>
      <c r="Q1310" s="155" t="str">
        <f t="shared" si="16"/>
        <v/>
      </c>
    </row>
    <row r="1311">
      <c r="A1311" s="182"/>
      <c r="B1311" s="182"/>
      <c r="C1311" s="185"/>
      <c r="D1311" s="186"/>
      <c r="E1311" s="187"/>
      <c r="F1311" s="188"/>
      <c r="G1311" s="182"/>
      <c r="H1311" s="182"/>
      <c r="I1311" s="182"/>
      <c r="J1311" s="182"/>
      <c r="K1311" s="182"/>
      <c r="L1311" s="182"/>
      <c r="M1311" s="155"/>
      <c r="N1311" s="155"/>
      <c r="O1311" s="155"/>
      <c r="P1311" s="155" t="str">
        <f t="shared" si="15"/>
        <v/>
      </c>
      <c r="Q1311" s="155" t="str">
        <f t="shared" si="16"/>
        <v/>
      </c>
    </row>
    <row r="1312">
      <c r="A1312" s="182"/>
      <c r="B1312" s="182"/>
      <c r="C1312" s="185"/>
      <c r="D1312" s="186"/>
      <c r="E1312" s="187"/>
      <c r="F1312" s="188"/>
      <c r="G1312" s="182"/>
      <c r="H1312" s="182"/>
      <c r="I1312" s="182"/>
      <c r="J1312" s="182"/>
      <c r="K1312" s="182"/>
      <c r="L1312" s="182"/>
      <c r="M1312" s="155"/>
      <c r="N1312" s="155"/>
      <c r="O1312" s="155"/>
      <c r="P1312" s="155" t="str">
        <f t="shared" si="15"/>
        <v/>
      </c>
      <c r="Q1312" s="155" t="str">
        <f t="shared" si="16"/>
        <v/>
      </c>
    </row>
    <row r="1313">
      <c r="A1313" s="182"/>
      <c r="B1313" s="182"/>
      <c r="C1313" s="185"/>
      <c r="D1313" s="186"/>
      <c r="E1313" s="187"/>
      <c r="F1313" s="188"/>
      <c r="G1313" s="182"/>
      <c r="H1313" s="182"/>
      <c r="I1313" s="182"/>
      <c r="J1313" s="182"/>
      <c r="K1313" s="182"/>
      <c r="L1313" s="182"/>
      <c r="M1313" s="155"/>
      <c r="N1313" s="155"/>
      <c r="O1313" s="155"/>
      <c r="P1313" s="155" t="str">
        <f t="shared" si="15"/>
        <v/>
      </c>
      <c r="Q1313" s="155" t="str">
        <f t="shared" si="16"/>
        <v/>
      </c>
    </row>
    <row r="1314">
      <c r="A1314" s="182"/>
      <c r="B1314" s="182"/>
      <c r="C1314" s="185"/>
      <c r="D1314" s="186"/>
      <c r="E1314" s="187"/>
      <c r="F1314" s="188"/>
      <c r="G1314" s="182"/>
      <c r="H1314" s="182"/>
      <c r="I1314" s="182"/>
      <c r="J1314" s="182"/>
      <c r="K1314" s="182"/>
      <c r="L1314" s="182"/>
      <c r="M1314" s="155"/>
      <c r="N1314" s="155"/>
      <c r="O1314" s="155"/>
      <c r="P1314" s="155" t="str">
        <f t="shared" si="15"/>
        <v/>
      </c>
      <c r="Q1314" s="155" t="str">
        <f t="shared" si="16"/>
        <v/>
      </c>
    </row>
    <row r="1315">
      <c r="A1315" s="182"/>
      <c r="B1315" s="182"/>
      <c r="C1315" s="185"/>
      <c r="D1315" s="186"/>
      <c r="E1315" s="187"/>
      <c r="F1315" s="188"/>
      <c r="G1315" s="182"/>
      <c r="H1315" s="182"/>
      <c r="I1315" s="182"/>
      <c r="J1315" s="182"/>
      <c r="K1315" s="182"/>
      <c r="L1315" s="182"/>
      <c r="M1315" s="155"/>
      <c r="N1315" s="155"/>
      <c r="O1315" s="155"/>
      <c r="P1315" s="155" t="str">
        <f t="shared" si="15"/>
        <v/>
      </c>
      <c r="Q1315" s="155" t="str">
        <f t="shared" si="16"/>
        <v/>
      </c>
    </row>
    <row r="1316">
      <c r="A1316" s="182"/>
      <c r="B1316" s="182"/>
      <c r="C1316" s="185"/>
      <c r="D1316" s="186"/>
      <c r="E1316" s="187"/>
      <c r="F1316" s="188"/>
      <c r="G1316" s="182"/>
      <c r="H1316" s="182"/>
      <c r="I1316" s="182"/>
      <c r="J1316" s="182"/>
      <c r="K1316" s="182"/>
      <c r="L1316" s="182"/>
      <c r="M1316" s="155"/>
      <c r="N1316" s="155"/>
      <c r="O1316" s="155"/>
      <c r="P1316" s="155" t="str">
        <f t="shared" si="15"/>
        <v/>
      </c>
      <c r="Q1316" s="155" t="str">
        <f t="shared" si="16"/>
        <v/>
      </c>
    </row>
    <row r="1317">
      <c r="A1317" s="182"/>
      <c r="B1317" s="182"/>
      <c r="C1317" s="185"/>
      <c r="D1317" s="186"/>
      <c r="E1317" s="187"/>
      <c r="F1317" s="188"/>
      <c r="G1317" s="182"/>
      <c r="H1317" s="182"/>
      <c r="I1317" s="182"/>
      <c r="J1317" s="182"/>
      <c r="K1317" s="182"/>
      <c r="L1317" s="182"/>
      <c r="M1317" s="155"/>
      <c r="N1317" s="155"/>
      <c r="O1317" s="155"/>
      <c r="P1317" s="155" t="str">
        <f t="shared" si="15"/>
        <v/>
      </c>
      <c r="Q1317" s="155" t="str">
        <f t="shared" si="16"/>
        <v/>
      </c>
    </row>
    <row r="1318">
      <c r="A1318" s="182"/>
      <c r="B1318" s="182"/>
      <c r="C1318" s="185"/>
      <c r="D1318" s="186"/>
      <c r="E1318" s="187"/>
      <c r="F1318" s="188"/>
      <c r="G1318" s="182"/>
      <c r="H1318" s="182"/>
      <c r="I1318" s="182"/>
      <c r="J1318" s="182"/>
      <c r="K1318" s="182"/>
      <c r="L1318" s="182"/>
      <c r="M1318" s="155"/>
      <c r="N1318" s="155"/>
      <c r="O1318" s="155"/>
      <c r="P1318" s="155" t="str">
        <f t="shared" si="15"/>
        <v/>
      </c>
      <c r="Q1318" s="155" t="str">
        <f t="shared" si="16"/>
        <v/>
      </c>
    </row>
    <row r="1319">
      <c r="A1319" s="182"/>
      <c r="B1319" s="182"/>
      <c r="C1319" s="185"/>
      <c r="D1319" s="186"/>
      <c r="E1319" s="187"/>
      <c r="F1319" s="188"/>
      <c r="G1319" s="182"/>
      <c r="H1319" s="182"/>
      <c r="I1319" s="182"/>
      <c r="J1319" s="182"/>
      <c r="K1319" s="182"/>
      <c r="L1319" s="182"/>
      <c r="M1319" s="155"/>
      <c r="N1319" s="155"/>
      <c r="O1319" s="155"/>
      <c r="P1319" s="155" t="str">
        <f t="shared" si="15"/>
        <v/>
      </c>
      <c r="Q1319" s="155" t="str">
        <f t="shared" si="16"/>
        <v/>
      </c>
    </row>
    <row r="1320">
      <c r="A1320" s="182"/>
      <c r="B1320" s="182"/>
      <c r="C1320" s="185"/>
      <c r="D1320" s="186"/>
      <c r="E1320" s="187"/>
      <c r="F1320" s="188"/>
      <c r="G1320" s="182"/>
      <c r="H1320" s="182"/>
      <c r="I1320" s="182"/>
      <c r="J1320" s="182"/>
      <c r="K1320" s="182"/>
      <c r="L1320" s="182"/>
      <c r="M1320" s="155"/>
      <c r="N1320" s="155"/>
      <c r="O1320" s="155"/>
      <c r="P1320" s="155" t="str">
        <f t="shared" si="15"/>
        <v/>
      </c>
      <c r="Q1320" s="155" t="str">
        <f t="shared" si="16"/>
        <v/>
      </c>
    </row>
    <row r="1321">
      <c r="A1321" s="182"/>
      <c r="B1321" s="182"/>
      <c r="C1321" s="185"/>
      <c r="D1321" s="186"/>
      <c r="E1321" s="187"/>
      <c r="F1321" s="188"/>
      <c r="G1321" s="182"/>
      <c r="H1321" s="182"/>
      <c r="I1321" s="182"/>
      <c r="J1321" s="182"/>
      <c r="K1321" s="182"/>
      <c r="L1321" s="182"/>
      <c r="M1321" s="155"/>
      <c r="N1321" s="155"/>
      <c r="O1321" s="155"/>
      <c r="P1321" s="155" t="str">
        <f t="shared" si="15"/>
        <v/>
      </c>
      <c r="Q1321" s="155" t="str">
        <f t="shared" si="16"/>
        <v/>
      </c>
    </row>
    <row r="1322">
      <c r="A1322" s="182"/>
      <c r="B1322" s="182"/>
      <c r="C1322" s="185"/>
      <c r="D1322" s="186"/>
      <c r="E1322" s="187"/>
      <c r="F1322" s="188"/>
      <c r="G1322" s="182"/>
      <c r="H1322" s="182"/>
      <c r="I1322" s="182"/>
      <c r="J1322" s="182"/>
      <c r="K1322" s="182"/>
      <c r="L1322" s="182"/>
      <c r="M1322" s="155"/>
      <c r="N1322" s="155"/>
      <c r="O1322" s="155"/>
      <c r="P1322" s="155" t="str">
        <f t="shared" si="15"/>
        <v/>
      </c>
      <c r="Q1322" s="155" t="str">
        <f t="shared" si="16"/>
        <v/>
      </c>
    </row>
    <row r="1323">
      <c r="A1323" s="182"/>
      <c r="B1323" s="182"/>
      <c r="C1323" s="185"/>
      <c r="D1323" s="186"/>
      <c r="E1323" s="187"/>
      <c r="F1323" s="188"/>
      <c r="G1323" s="182"/>
      <c r="H1323" s="182"/>
      <c r="I1323" s="182"/>
      <c r="J1323" s="182"/>
      <c r="K1323" s="182"/>
      <c r="L1323" s="182"/>
      <c r="M1323" s="155"/>
      <c r="N1323" s="155"/>
      <c r="O1323" s="155"/>
      <c r="P1323" s="155" t="str">
        <f t="shared" si="15"/>
        <v/>
      </c>
      <c r="Q1323" s="155" t="str">
        <f t="shared" si="16"/>
        <v/>
      </c>
    </row>
    <row r="1324">
      <c r="A1324" s="182"/>
      <c r="B1324" s="182"/>
      <c r="C1324" s="185"/>
      <c r="D1324" s="186"/>
      <c r="E1324" s="187"/>
      <c r="F1324" s="188"/>
      <c r="G1324" s="182"/>
      <c r="H1324" s="182"/>
      <c r="I1324" s="182"/>
      <c r="J1324" s="182"/>
      <c r="K1324" s="182"/>
      <c r="L1324" s="182"/>
      <c r="M1324" s="155"/>
      <c r="N1324" s="155"/>
      <c r="O1324" s="155"/>
      <c r="P1324" s="155" t="str">
        <f t="shared" si="15"/>
        <v/>
      </c>
      <c r="Q1324" s="155" t="str">
        <f t="shared" si="16"/>
        <v/>
      </c>
    </row>
    <row r="1325">
      <c r="A1325" s="182"/>
      <c r="B1325" s="182"/>
      <c r="C1325" s="185"/>
      <c r="D1325" s="186"/>
      <c r="E1325" s="187"/>
      <c r="F1325" s="188"/>
      <c r="G1325" s="182"/>
      <c r="H1325" s="182"/>
      <c r="I1325" s="182"/>
      <c r="J1325" s="182"/>
      <c r="K1325" s="182"/>
      <c r="L1325" s="182"/>
      <c r="M1325" s="155"/>
      <c r="N1325" s="155"/>
      <c r="O1325" s="155"/>
      <c r="P1325" s="155" t="str">
        <f t="shared" si="15"/>
        <v/>
      </c>
      <c r="Q1325" s="155" t="str">
        <f t="shared" si="16"/>
        <v/>
      </c>
    </row>
    <row r="1326">
      <c r="A1326" s="182"/>
      <c r="B1326" s="182"/>
      <c r="C1326" s="185"/>
      <c r="D1326" s="186"/>
      <c r="E1326" s="187"/>
      <c r="F1326" s="188"/>
      <c r="G1326" s="182"/>
      <c r="H1326" s="182"/>
      <c r="I1326" s="182"/>
      <c r="J1326" s="182"/>
      <c r="K1326" s="182"/>
      <c r="L1326" s="182"/>
      <c r="M1326" s="155"/>
      <c r="N1326" s="155"/>
      <c r="O1326" s="155"/>
      <c r="P1326" s="155" t="str">
        <f t="shared" si="15"/>
        <v/>
      </c>
      <c r="Q1326" s="155" t="str">
        <f t="shared" si="16"/>
        <v/>
      </c>
    </row>
    <row r="1327">
      <c r="A1327" s="182"/>
      <c r="B1327" s="182"/>
      <c r="C1327" s="185"/>
      <c r="D1327" s="186"/>
      <c r="E1327" s="187"/>
      <c r="F1327" s="188"/>
      <c r="G1327" s="182"/>
      <c r="H1327" s="182"/>
      <c r="I1327" s="182"/>
      <c r="J1327" s="182"/>
      <c r="K1327" s="182"/>
      <c r="L1327" s="182"/>
      <c r="M1327" s="155"/>
      <c r="N1327" s="155"/>
      <c r="O1327" s="155"/>
      <c r="P1327" s="155" t="str">
        <f t="shared" si="15"/>
        <v/>
      </c>
      <c r="Q1327" s="155" t="str">
        <f t="shared" si="16"/>
        <v/>
      </c>
    </row>
    <row r="1328">
      <c r="A1328" s="182"/>
      <c r="B1328" s="182"/>
      <c r="C1328" s="185"/>
      <c r="D1328" s="186"/>
      <c r="E1328" s="187"/>
      <c r="F1328" s="188"/>
      <c r="G1328" s="182"/>
      <c r="H1328" s="182"/>
      <c r="I1328" s="182"/>
      <c r="J1328" s="182"/>
      <c r="K1328" s="182"/>
      <c r="L1328" s="182"/>
      <c r="M1328" s="155"/>
      <c r="N1328" s="155"/>
      <c r="O1328" s="155"/>
      <c r="P1328" s="155" t="str">
        <f t="shared" si="15"/>
        <v/>
      </c>
      <c r="Q1328" s="155" t="str">
        <f t="shared" si="16"/>
        <v/>
      </c>
    </row>
    <row r="1329">
      <c r="A1329" s="182"/>
      <c r="B1329" s="182"/>
      <c r="C1329" s="185"/>
      <c r="D1329" s="186"/>
      <c r="E1329" s="187"/>
      <c r="F1329" s="188"/>
      <c r="G1329" s="182"/>
      <c r="H1329" s="182"/>
      <c r="I1329" s="182"/>
      <c r="J1329" s="182"/>
      <c r="K1329" s="182"/>
      <c r="L1329" s="182"/>
      <c r="M1329" s="155"/>
      <c r="N1329" s="155"/>
      <c r="O1329" s="155"/>
      <c r="P1329" s="155" t="str">
        <f t="shared" si="15"/>
        <v/>
      </c>
      <c r="Q1329" s="155" t="str">
        <f t="shared" si="16"/>
        <v/>
      </c>
    </row>
    <row r="1330">
      <c r="A1330" s="182"/>
      <c r="B1330" s="182"/>
      <c r="C1330" s="185"/>
      <c r="D1330" s="186"/>
      <c r="E1330" s="187"/>
      <c r="F1330" s="188"/>
      <c r="G1330" s="182"/>
      <c r="H1330" s="182"/>
      <c r="I1330" s="182"/>
      <c r="J1330" s="182"/>
      <c r="K1330" s="182"/>
      <c r="L1330" s="182"/>
      <c r="M1330" s="155"/>
      <c r="N1330" s="155"/>
      <c r="O1330" s="155"/>
      <c r="P1330" s="155" t="str">
        <f t="shared" si="15"/>
        <v/>
      </c>
      <c r="Q1330" s="155" t="str">
        <f t="shared" si="16"/>
        <v/>
      </c>
    </row>
    <row r="1331">
      <c r="A1331" s="182"/>
      <c r="B1331" s="182"/>
      <c r="C1331" s="185"/>
      <c r="D1331" s="186"/>
      <c r="E1331" s="187"/>
      <c r="F1331" s="188"/>
      <c r="G1331" s="182"/>
      <c r="H1331" s="182"/>
      <c r="I1331" s="182"/>
      <c r="J1331" s="182"/>
      <c r="K1331" s="182"/>
      <c r="L1331" s="182"/>
      <c r="M1331" s="155"/>
      <c r="N1331" s="155"/>
      <c r="O1331" s="155"/>
      <c r="P1331" s="155" t="str">
        <f t="shared" si="15"/>
        <v/>
      </c>
      <c r="Q1331" s="155" t="str">
        <f t="shared" si="16"/>
        <v/>
      </c>
    </row>
    <row r="1332">
      <c r="A1332" s="182"/>
      <c r="B1332" s="182"/>
      <c r="C1332" s="185"/>
      <c r="D1332" s="186"/>
      <c r="E1332" s="187"/>
      <c r="F1332" s="188"/>
      <c r="G1332" s="182"/>
      <c r="H1332" s="182"/>
      <c r="I1332" s="182"/>
      <c r="J1332" s="182"/>
      <c r="K1332" s="182"/>
      <c r="L1332" s="182"/>
      <c r="M1332" s="155"/>
      <c r="N1332" s="155"/>
      <c r="O1332" s="155"/>
      <c r="P1332" s="155" t="str">
        <f t="shared" si="15"/>
        <v/>
      </c>
      <c r="Q1332" s="155" t="str">
        <f t="shared" si="16"/>
        <v/>
      </c>
    </row>
    <row r="1333">
      <c r="A1333" s="182"/>
      <c r="B1333" s="182"/>
      <c r="C1333" s="185"/>
      <c r="D1333" s="186"/>
      <c r="E1333" s="187"/>
      <c r="F1333" s="188"/>
      <c r="G1333" s="182"/>
      <c r="H1333" s="182"/>
      <c r="I1333" s="182"/>
      <c r="J1333" s="182"/>
      <c r="K1333" s="182"/>
      <c r="L1333" s="182"/>
      <c r="M1333" s="155"/>
      <c r="N1333" s="155"/>
      <c r="O1333" s="155"/>
      <c r="P1333" s="155" t="str">
        <f t="shared" si="15"/>
        <v/>
      </c>
      <c r="Q1333" s="155" t="str">
        <f t="shared" si="16"/>
        <v/>
      </c>
    </row>
    <row r="1334">
      <c r="A1334" s="182"/>
      <c r="B1334" s="182"/>
      <c r="C1334" s="185"/>
      <c r="D1334" s="186"/>
      <c r="E1334" s="187"/>
      <c r="F1334" s="188"/>
      <c r="G1334" s="182"/>
      <c r="H1334" s="182"/>
      <c r="I1334" s="182"/>
      <c r="J1334" s="182"/>
      <c r="K1334" s="182"/>
      <c r="L1334" s="182"/>
      <c r="M1334" s="155"/>
      <c r="N1334" s="155"/>
      <c r="O1334" s="155"/>
      <c r="P1334" s="155" t="str">
        <f t="shared" si="15"/>
        <v/>
      </c>
      <c r="Q1334" s="155" t="str">
        <f t="shared" si="16"/>
        <v/>
      </c>
    </row>
    <row r="1335">
      <c r="A1335" s="182"/>
      <c r="B1335" s="182"/>
      <c r="C1335" s="185"/>
      <c r="D1335" s="186"/>
      <c r="E1335" s="187"/>
      <c r="F1335" s="188"/>
      <c r="G1335" s="182"/>
      <c r="H1335" s="182"/>
      <c r="I1335" s="182"/>
      <c r="J1335" s="182"/>
      <c r="K1335" s="182"/>
      <c r="L1335" s="182"/>
      <c r="M1335" s="155"/>
      <c r="N1335" s="155"/>
      <c r="O1335" s="155"/>
      <c r="P1335" s="155" t="str">
        <f t="shared" si="15"/>
        <v/>
      </c>
      <c r="Q1335" s="155" t="str">
        <f t="shared" si="16"/>
        <v/>
      </c>
    </row>
    <row r="1336">
      <c r="A1336" s="182"/>
      <c r="B1336" s="182"/>
      <c r="C1336" s="185"/>
      <c r="D1336" s="186"/>
      <c r="E1336" s="187"/>
      <c r="F1336" s="188"/>
      <c r="G1336" s="182"/>
      <c r="H1336" s="182"/>
      <c r="I1336" s="182"/>
      <c r="J1336" s="182"/>
      <c r="K1336" s="182"/>
      <c r="L1336" s="182"/>
      <c r="M1336" s="155"/>
      <c r="N1336" s="155"/>
      <c r="O1336" s="155"/>
      <c r="P1336" s="155" t="str">
        <f t="shared" si="15"/>
        <v/>
      </c>
      <c r="Q1336" s="155" t="str">
        <f t="shared" si="16"/>
        <v/>
      </c>
    </row>
    <row r="1337">
      <c r="A1337" s="182"/>
      <c r="B1337" s="182"/>
      <c r="C1337" s="185"/>
      <c r="D1337" s="186"/>
      <c r="E1337" s="187"/>
      <c r="F1337" s="188"/>
      <c r="G1337" s="182"/>
      <c r="H1337" s="182"/>
      <c r="I1337" s="182"/>
      <c r="J1337" s="182"/>
      <c r="K1337" s="182"/>
      <c r="L1337" s="182"/>
      <c r="M1337" s="155"/>
      <c r="N1337" s="155"/>
      <c r="O1337" s="155"/>
      <c r="P1337" s="155" t="str">
        <f t="shared" si="15"/>
        <v/>
      </c>
      <c r="Q1337" s="155" t="str">
        <f t="shared" si="16"/>
        <v/>
      </c>
    </row>
    <row r="1338">
      <c r="A1338" s="182"/>
      <c r="B1338" s="182"/>
      <c r="C1338" s="185"/>
      <c r="D1338" s="186"/>
      <c r="E1338" s="187"/>
      <c r="F1338" s="188"/>
      <c r="G1338" s="182"/>
      <c r="H1338" s="182"/>
      <c r="I1338" s="182"/>
      <c r="J1338" s="182"/>
      <c r="K1338" s="182"/>
      <c r="L1338" s="182"/>
      <c r="M1338" s="155"/>
      <c r="N1338" s="155"/>
      <c r="O1338" s="155"/>
      <c r="P1338" s="155" t="str">
        <f t="shared" si="15"/>
        <v/>
      </c>
      <c r="Q1338" s="155" t="str">
        <f t="shared" si="16"/>
        <v/>
      </c>
    </row>
    <row r="1339">
      <c r="A1339" s="182"/>
      <c r="B1339" s="182"/>
      <c r="C1339" s="185"/>
      <c r="D1339" s="186"/>
      <c r="E1339" s="187"/>
      <c r="F1339" s="188"/>
      <c r="G1339" s="182"/>
      <c r="H1339" s="182"/>
      <c r="I1339" s="182"/>
      <c r="J1339" s="182"/>
      <c r="K1339" s="182"/>
      <c r="L1339" s="182"/>
      <c r="M1339" s="155"/>
      <c r="N1339" s="155"/>
      <c r="O1339" s="155"/>
      <c r="P1339" s="155" t="str">
        <f t="shared" si="15"/>
        <v/>
      </c>
      <c r="Q1339" s="155" t="str">
        <f t="shared" si="16"/>
        <v/>
      </c>
    </row>
    <row r="1340">
      <c r="A1340" s="182"/>
      <c r="B1340" s="182"/>
      <c r="C1340" s="185"/>
      <c r="D1340" s="186"/>
      <c r="E1340" s="187"/>
      <c r="F1340" s="188"/>
      <c r="G1340" s="182"/>
      <c r="H1340" s="182"/>
      <c r="I1340" s="182"/>
      <c r="J1340" s="182"/>
      <c r="K1340" s="182"/>
      <c r="L1340" s="182"/>
      <c r="M1340" s="155"/>
      <c r="N1340" s="155"/>
      <c r="O1340" s="155"/>
      <c r="P1340" s="155" t="str">
        <f t="shared" si="15"/>
        <v/>
      </c>
      <c r="Q1340" s="155" t="str">
        <f t="shared" si="16"/>
        <v/>
      </c>
    </row>
    <row r="1341">
      <c r="A1341" s="182"/>
      <c r="B1341" s="182"/>
      <c r="C1341" s="185"/>
      <c r="D1341" s="186"/>
      <c r="E1341" s="187"/>
      <c r="F1341" s="188"/>
      <c r="G1341" s="182"/>
      <c r="H1341" s="182"/>
      <c r="I1341" s="182"/>
      <c r="J1341" s="182"/>
      <c r="K1341" s="182"/>
      <c r="L1341" s="182"/>
      <c r="M1341" s="155"/>
      <c r="N1341" s="155"/>
      <c r="O1341" s="155"/>
      <c r="P1341" s="155" t="str">
        <f t="shared" si="15"/>
        <v/>
      </c>
      <c r="Q1341" s="155" t="str">
        <f t="shared" si="16"/>
        <v/>
      </c>
    </row>
    <row r="1342">
      <c r="A1342" s="182"/>
      <c r="B1342" s="182"/>
      <c r="C1342" s="185"/>
      <c r="D1342" s="186"/>
      <c r="E1342" s="187"/>
      <c r="F1342" s="188"/>
      <c r="G1342" s="182"/>
      <c r="H1342" s="182"/>
      <c r="I1342" s="182"/>
      <c r="J1342" s="182"/>
      <c r="K1342" s="182"/>
      <c r="L1342" s="182"/>
      <c r="M1342" s="155"/>
      <c r="N1342" s="155"/>
      <c r="O1342" s="155"/>
      <c r="P1342" s="155" t="str">
        <f t="shared" si="15"/>
        <v/>
      </c>
      <c r="Q1342" s="155" t="str">
        <f t="shared" si="16"/>
        <v/>
      </c>
    </row>
    <row r="1343">
      <c r="A1343" s="182"/>
      <c r="B1343" s="182"/>
      <c r="C1343" s="185"/>
      <c r="D1343" s="186"/>
      <c r="E1343" s="187"/>
      <c r="F1343" s="188"/>
      <c r="G1343" s="182"/>
      <c r="H1343" s="182"/>
      <c r="I1343" s="182"/>
      <c r="J1343" s="182"/>
      <c r="K1343" s="182"/>
      <c r="L1343" s="182"/>
      <c r="M1343" s="155"/>
      <c r="N1343" s="155"/>
      <c r="O1343" s="155"/>
      <c r="P1343" s="155" t="str">
        <f t="shared" si="15"/>
        <v/>
      </c>
      <c r="Q1343" s="155" t="str">
        <f t="shared" si="16"/>
        <v/>
      </c>
    </row>
    <row r="1344">
      <c r="A1344" s="182"/>
      <c r="B1344" s="182"/>
      <c r="C1344" s="185"/>
      <c r="D1344" s="186"/>
      <c r="E1344" s="187"/>
      <c r="F1344" s="188"/>
      <c r="G1344" s="182"/>
      <c r="H1344" s="182"/>
      <c r="I1344" s="182"/>
      <c r="J1344" s="182"/>
      <c r="K1344" s="182"/>
      <c r="L1344" s="182"/>
      <c r="M1344" s="155"/>
      <c r="N1344" s="155"/>
      <c r="O1344" s="155"/>
      <c r="P1344" s="155" t="str">
        <f t="shared" si="15"/>
        <v/>
      </c>
      <c r="Q1344" s="155" t="str">
        <f t="shared" si="16"/>
        <v/>
      </c>
    </row>
    <row r="1345">
      <c r="A1345" s="182"/>
      <c r="B1345" s="182"/>
      <c r="C1345" s="185"/>
      <c r="D1345" s="186"/>
      <c r="E1345" s="187"/>
      <c r="F1345" s="188"/>
      <c r="G1345" s="182"/>
      <c r="H1345" s="182"/>
      <c r="I1345" s="182"/>
      <c r="J1345" s="182"/>
      <c r="K1345" s="182"/>
      <c r="L1345" s="182"/>
      <c r="M1345" s="155"/>
      <c r="N1345" s="155"/>
      <c r="O1345" s="155"/>
      <c r="P1345" s="155" t="str">
        <f t="shared" si="15"/>
        <v/>
      </c>
      <c r="Q1345" s="155" t="str">
        <f t="shared" si="16"/>
        <v/>
      </c>
    </row>
    <row r="1346">
      <c r="A1346" s="182"/>
      <c r="B1346" s="182"/>
      <c r="C1346" s="185"/>
      <c r="D1346" s="186"/>
      <c r="E1346" s="187"/>
      <c r="F1346" s="188"/>
      <c r="G1346" s="182"/>
      <c r="H1346" s="182"/>
      <c r="I1346" s="182"/>
      <c r="J1346" s="182"/>
      <c r="K1346" s="182"/>
      <c r="L1346" s="182"/>
      <c r="M1346" s="155"/>
      <c r="N1346" s="155"/>
      <c r="O1346" s="155"/>
      <c r="P1346" s="155" t="str">
        <f t="shared" si="15"/>
        <v/>
      </c>
      <c r="Q1346" s="155" t="str">
        <f t="shared" si="16"/>
        <v/>
      </c>
    </row>
    <row r="1347">
      <c r="A1347" s="182"/>
      <c r="B1347" s="182"/>
      <c r="C1347" s="185"/>
      <c r="D1347" s="186"/>
      <c r="E1347" s="187"/>
      <c r="F1347" s="188"/>
      <c r="G1347" s="182"/>
      <c r="H1347" s="182"/>
      <c r="I1347" s="182"/>
      <c r="J1347" s="182"/>
      <c r="K1347" s="182"/>
      <c r="L1347" s="182"/>
      <c r="M1347" s="155"/>
      <c r="N1347" s="155"/>
      <c r="O1347" s="155"/>
      <c r="P1347" s="155" t="str">
        <f t="shared" si="15"/>
        <v/>
      </c>
      <c r="Q1347" s="155" t="str">
        <f t="shared" si="16"/>
        <v/>
      </c>
    </row>
    <row r="1348">
      <c r="A1348" s="182"/>
      <c r="B1348" s="182"/>
      <c r="C1348" s="185"/>
      <c r="D1348" s="186"/>
      <c r="E1348" s="187"/>
      <c r="F1348" s="188"/>
      <c r="G1348" s="182"/>
      <c r="H1348" s="182"/>
      <c r="I1348" s="182"/>
      <c r="J1348" s="182"/>
      <c r="K1348" s="182"/>
      <c r="L1348" s="182"/>
      <c r="M1348" s="155"/>
      <c r="N1348" s="155"/>
      <c r="O1348" s="155"/>
      <c r="P1348" s="155" t="str">
        <f t="shared" si="15"/>
        <v/>
      </c>
      <c r="Q1348" s="155" t="str">
        <f t="shared" si="16"/>
        <v/>
      </c>
    </row>
    <row r="1349">
      <c r="A1349" s="182"/>
      <c r="B1349" s="182"/>
      <c r="C1349" s="185"/>
      <c r="D1349" s="186"/>
      <c r="E1349" s="187"/>
      <c r="F1349" s="188"/>
      <c r="G1349" s="182"/>
      <c r="H1349" s="182"/>
      <c r="I1349" s="182"/>
      <c r="J1349" s="182"/>
      <c r="K1349" s="182"/>
      <c r="L1349" s="182"/>
      <c r="M1349" s="155"/>
      <c r="N1349" s="155"/>
      <c r="O1349" s="155"/>
      <c r="P1349" s="155" t="str">
        <f t="shared" si="15"/>
        <v/>
      </c>
      <c r="Q1349" s="155" t="str">
        <f t="shared" si="16"/>
        <v/>
      </c>
    </row>
    <row r="1350">
      <c r="A1350" s="182"/>
      <c r="B1350" s="182"/>
      <c r="C1350" s="185"/>
      <c r="D1350" s="186"/>
      <c r="E1350" s="187"/>
      <c r="F1350" s="188"/>
      <c r="G1350" s="182"/>
      <c r="H1350" s="182"/>
      <c r="I1350" s="182"/>
      <c r="J1350" s="182"/>
      <c r="K1350" s="182"/>
      <c r="L1350" s="182"/>
      <c r="M1350" s="155"/>
      <c r="N1350" s="155"/>
      <c r="O1350" s="155"/>
      <c r="P1350" s="155" t="str">
        <f t="shared" si="15"/>
        <v/>
      </c>
      <c r="Q1350" s="155" t="str">
        <f t="shared" si="16"/>
        <v/>
      </c>
    </row>
    <row r="1351">
      <c r="A1351" s="182"/>
      <c r="B1351" s="182"/>
      <c r="C1351" s="185"/>
      <c r="D1351" s="186"/>
      <c r="E1351" s="187"/>
      <c r="F1351" s="188"/>
      <c r="G1351" s="182"/>
      <c r="H1351" s="182"/>
      <c r="I1351" s="182"/>
      <c r="J1351" s="182"/>
      <c r="K1351" s="182"/>
      <c r="L1351" s="182"/>
      <c r="M1351" s="155"/>
      <c r="N1351" s="155"/>
      <c r="O1351" s="155"/>
      <c r="P1351" s="155" t="str">
        <f t="shared" si="15"/>
        <v/>
      </c>
      <c r="Q1351" s="155" t="str">
        <f t="shared" si="16"/>
        <v/>
      </c>
    </row>
    <row r="1352">
      <c r="A1352" s="182"/>
      <c r="B1352" s="182"/>
      <c r="C1352" s="185"/>
      <c r="D1352" s="186"/>
      <c r="E1352" s="187"/>
      <c r="F1352" s="188"/>
      <c r="G1352" s="182"/>
      <c r="H1352" s="182"/>
      <c r="I1352" s="182"/>
      <c r="J1352" s="182"/>
      <c r="K1352" s="182"/>
      <c r="L1352" s="182"/>
      <c r="M1352" s="155"/>
      <c r="N1352" s="155"/>
      <c r="O1352" s="155"/>
      <c r="P1352" s="155" t="str">
        <f t="shared" si="15"/>
        <v/>
      </c>
      <c r="Q1352" s="155" t="str">
        <f t="shared" si="16"/>
        <v/>
      </c>
    </row>
    <row r="1353">
      <c r="A1353" s="182"/>
      <c r="B1353" s="182"/>
      <c r="C1353" s="185"/>
      <c r="D1353" s="186"/>
      <c r="E1353" s="187"/>
      <c r="F1353" s="188"/>
      <c r="G1353" s="182"/>
      <c r="H1353" s="182"/>
      <c r="I1353" s="182"/>
      <c r="J1353" s="182"/>
      <c r="K1353" s="182"/>
      <c r="L1353" s="182"/>
      <c r="M1353" s="155"/>
      <c r="N1353" s="155"/>
      <c r="O1353" s="155"/>
      <c r="P1353" s="155" t="str">
        <f t="shared" si="15"/>
        <v/>
      </c>
      <c r="Q1353" s="155" t="str">
        <f t="shared" si="16"/>
        <v/>
      </c>
    </row>
    <row r="1354">
      <c r="A1354" s="182"/>
      <c r="B1354" s="182"/>
      <c r="C1354" s="185"/>
      <c r="D1354" s="186"/>
      <c r="E1354" s="187"/>
      <c r="F1354" s="188"/>
      <c r="G1354" s="182"/>
      <c r="H1354" s="182"/>
      <c r="I1354" s="182"/>
      <c r="J1354" s="182"/>
      <c r="K1354" s="182"/>
      <c r="L1354" s="182"/>
      <c r="M1354" s="155"/>
      <c r="N1354" s="155"/>
      <c r="O1354" s="155"/>
      <c r="P1354" s="155" t="str">
        <f t="shared" si="15"/>
        <v/>
      </c>
      <c r="Q1354" s="155" t="str">
        <f t="shared" si="16"/>
        <v/>
      </c>
    </row>
    <row r="1355">
      <c r="A1355" s="182"/>
      <c r="B1355" s="182"/>
      <c r="C1355" s="185"/>
      <c r="D1355" s="186"/>
      <c r="E1355" s="187"/>
      <c r="F1355" s="188"/>
      <c r="G1355" s="182"/>
      <c r="H1355" s="182"/>
      <c r="I1355" s="182"/>
      <c r="J1355" s="182"/>
      <c r="K1355" s="182"/>
      <c r="L1355" s="182"/>
      <c r="M1355" s="155"/>
      <c r="N1355" s="155"/>
      <c r="O1355" s="155"/>
      <c r="P1355" s="155" t="str">
        <f t="shared" si="15"/>
        <v/>
      </c>
      <c r="Q1355" s="155" t="str">
        <f t="shared" si="16"/>
        <v/>
      </c>
    </row>
    <row r="1356">
      <c r="A1356" s="182"/>
      <c r="B1356" s="182"/>
      <c r="C1356" s="185"/>
      <c r="D1356" s="186"/>
      <c r="E1356" s="187"/>
      <c r="F1356" s="188"/>
      <c r="G1356" s="182"/>
      <c r="H1356" s="182"/>
      <c r="I1356" s="182"/>
      <c r="J1356" s="182"/>
      <c r="K1356" s="182"/>
      <c r="L1356" s="182"/>
      <c r="M1356" s="155"/>
      <c r="N1356" s="155"/>
      <c r="O1356" s="155"/>
      <c r="P1356" s="155" t="str">
        <f t="shared" si="15"/>
        <v/>
      </c>
      <c r="Q1356" s="155" t="str">
        <f t="shared" si="16"/>
        <v/>
      </c>
    </row>
    <row r="1357">
      <c r="A1357" s="182"/>
      <c r="B1357" s="182"/>
      <c r="C1357" s="185"/>
      <c r="D1357" s="186"/>
      <c r="E1357" s="187"/>
      <c r="F1357" s="188"/>
      <c r="G1357" s="182"/>
      <c r="H1357" s="182"/>
      <c r="I1357" s="182"/>
      <c r="J1357" s="182"/>
      <c r="K1357" s="182"/>
      <c r="L1357" s="182"/>
      <c r="M1357" s="155"/>
      <c r="N1357" s="155"/>
      <c r="O1357" s="155"/>
      <c r="P1357" s="155" t="str">
        <f t="shared" si="15"/>
        <v/>
      </c>
      <c r="Q1357" s="155" t="str">
        <f t="shared" si="16"/>
        <v/>
      </c>
    </row>
    <row r="1358">
      <c r="A1358" s="182"/>
      <c r="B1358" s="182"/>
      <c r="C1358" s="185"/>
      <c r="D1358" s="186"/>
      <c r="E1358" s="187"/>
      <c r="F1358" s="188"/>
      <c r="G1358" s="182"/>
      <c r="H1358" s="182"/>
      <c r="I1358" s="182"/>
      <c r="J1358" s="182"/>
      <c r="K1358" s="182"/>
      <c r="L1358" s="182"/>
      <c r="M1358" s="155"/>
      <c r="N1358" s="155"/>
      <c r="O1358" s="155"/>
      <c r="P1358" s="155" t="str">
        <f t="shared" si="15"/>
        <v/>
      </c>
      <c r="Q1358" s="155" t="str">
        <f t="shared" si="16"/>
        <v/>
      </c>
    </row>
    <row r="1359">
      <c r="A1359" s="182"/>
      <c r="B1359" s="182"/>
      <c r="C1359" s="185"/>
      <c r="D1359" s="186"/>
      <c r="E1359" s="187"/>
      <c r="F1359" s="188"/>
      <c r="G1359" s="182"/>
      <c r="H1359" s="182"/>
      <c r="I1359" s="182"/>
      <c r="J1359" s="182"/>
      <c r="K1359" s="182"/>
      <c r="L1359" s="182"/>
      <c r="M1359" s="155"/>
      <c r="N1359" s="155"/>
      <c r="O1359" s="155"/>
      <c r="P1359" s="155" t="str">
        <f t="shared" si="15"/>
        <v/>
      </c>
      <c r="Q1359" s="155" t="str">
        <f t="shared" si="16"/>
        <v/>
      </c>
    </row>
    <row r="1360">
      <c r="A1360" s="182"/>
      <c r="B1360" s="182"/>
      <c r="C1360" s="185"/>
      <c r="D1360" s="186"/>
      <c r="E1360" s="187"/>
      <c r="F1360" s="188"/>
      <c r="G1360" s="182"/>
      <c r="H1360" s="182"/>
      <c r="I1360" s="182"/>
      <c r="J1360" s="182"/>
      <c r="K1360" s="182"/>
      <c r="L1360" s="182"/>
      <c r="M1360" s="155"/>
      <c r="N1360" s="155"/>
      <c r="O1360" s="155"/>
      <c r="P1360" s="155" t="str">
        <f t="shared" si="15"/>
        <v/>
      </c>
      <c r="Q1360" s="155" t="str">
        <f t="shared" si="16"/>
        <v/>
      </c>
    </row>
    <row r="1361">
      <c r="A1361" s="182"/>
      <c r="B1361" s="182"/>
      <c r="C1361" s="185"/>
      <c r="D1361" s="186"/>
      <c r="E1361" s="187"/>
      <c r="F1361" s="188"/>
      <c r="G1361" s="182"/>
      <c r="H1361" s="182"/>
      <c r="I1361" s="182"/>
      <c r="J1361" s="182"/>
      <c r="K1361" s="182"/>
      <c r="L1361" s="182"/>
      <c r="M1361" s="155"/>
      <c r="N1361" s="155"/>
      <c r="O1361" s="155"/>
      <c r="P1361" s="155" t="str">
        <f t="shared" si="15"/>
        <v/>
      </c>
      <c r="Q1361" s="155" t="str">
        <f t="shared" si="16"/>
        <v/>
      </c>
    </row>
    <row r="1362">
      <c r="A1362" s="182"/>
      <c r="B1362" s="182"/>
      <c r="C1362" s="185"/>
      <c r="D1362" s="186"/>
      <c r="E1362" s="187"/>
      <c r="F1362" s="188"/>
      <c r="G1362" s="182"/>
      <c r="H1362" s="182"/>
      <c r="I1362" s="182"/>
      <c r="J1362" s="182"/>
      <c r="K1362" s="182"/>
      <c r="L1362" s="182"/>
      <c r="M1362" s="155"/>
      <c r="N1362" s="155"/>
      <c r="O1362" s="155"/>
      <c r="P1362" s="155" t="str">
        <f t="shared" si="15"/>
        <v/>
      </c>
      <c r="Q1362" s="155" t="str">
        <f t="shared" si="16"/>
        <v/>
      </c>
    </row>
    <row r="1363">
      <c r="A1363" s="182"/>
      <c r="B1363" s="182"/>
      <c r="C1363" s="185"/>
      <c r="D1363" s="186"/>
      <c r="E1363" s="187"/>
      <c r="F1363" s="188"/>
      <c r="G1363" s="182"/>
      <c r="H1363" s="182"/>
      <c r="I1363" s="182"/>
      <c r="J1363" s="182"/>
      <c r="K1363" s="182"/>
      <c r="L1363" s="182"/>
      <c r="M1363" s="155"/>
      <c r="N1363" s="155"/>
      <c r="O1363" s="155"/>
      <c r="P1363" s="155" t="str">
        <f t="shared" si="15"/>
        <v/>
      </c>
      <c r="Q1363" s="155" t="str">
        <f t="shared" si="16"/>
        <v/>
      </c>
    </row>
    <row r="1364">
      <c r="A1364" s="182"/>
      <c r="B1364" s="182"/>
      <c r="C1364" s="185"/>
      <c r="D1364" s="186"/>
      <c r="E1364" s="187"/>
      <c r="F1364" s="188"/>
      <c r="G1364" s="182"/>
      <c r="H1364" s="182"/>
      <c r="I1364" s="182"/>
      <c r="J1364" s="182"/>
      <c r="K1364" s="182"/>
      <c r="L1364" s="182"/>
      <c r="M1364" s="155"/>
      <c r="N1364" s="155"/>
      <c r="O1364" s="155"/>
      <c r="P1364" s="155" t="str">
        <f t="shared" si="15"/>
        <v/>
      </c>
      <c r="Q1364" s="155" t="str">
        <f t="shared" si="16"/>
        <v/>
      </c>
    </row>
    <row r="1365">
      <c r="A1365" s="182"/>
      <c r="B1365" s="182"/>
      <c r="C1365" s="185"/>
      <c r="D1365" s="186"/>
      <c r="E1365" s="187"/>
      <c r="F1365" s="188"/>
      <c r="G1365" s="182"/>
      <c r="H1365" s="182"/>
      <c r="I1365" s="182"/>
      <c r="J1365" s="182"/>
      <c r="K1365" s="182"/>
      <c r="L1365" s="182"/>
      <c r="M1365" s="155"/>
      <c r="N1365" s="155"/>
      <c r="O1365" s="155"/>
      <c r="P1365" s="155" t="str">
        <f t="shared" si="15"/>
        <v/>
      </c>
      <c r="Q1365" s="155" t="str">
        <f t="shared" si="16"/>
        <v/>
      </c>
    </row>
    <row r="1366">
      <c r="A1366" s="182"/>
      <c r="B1366" s="182"/>
      <c r="C1366" s="185"/>
      <c r="D1366" s="186"/>
      <c r="E1366" s="187"/>
      <c r="F1366" s="188"/>
      <c r="G1366" s="182"/>
      <c r="H1366" s="182"/>
      <c r="I1366" s="182"/>
      <c r="J1366" s="182"/>
      <c r="K1366" s="182"/>
      <c r="L1366" s="182"/>
      <c r="M1366" s="155"/>
      <c r="N1366" s="155"/>
      <c r="O1366" s="155"/>
      <c r="P1366" s="155" t="str">
        <f t="shared" si="15"/>
        <v/>
      </c>
      <c r="Q1366" s="155" t="str">
        <f t="shared" si="16"/>
        <v/>
      </c>
    </row>
    <row r="1367">
      <c r="A1367" s="182"/>
      <c r="B1367" s="182"/>
      <c r="C1367" s="185"/>
      <c r="D1367" s="186"/>
      <c r="E1367" s="187"/>
      <c r="F1367" s="188"/>
      <c r="G1367" s="182"/>
      <c r="H1367" s="182"/>
      <c r="I1367" s="182"/>
      <c r="J1367" s="182"/>
      <c r="K1367" s="182"/>
      <c r="L1367" s="182"/>
      <c r="M1367" s="155"/>
      <c r="N1367" s="155"/>
      <c r="O1367" s="155"/>
      <c r="P1367" s="155" t="str">
        <f t="shared" si="15"/>
        <v/>
      </c>
      <c r="Q1367" s="155" t="str">
        <f t="shared" si="16"/>
        <v/>
      </c>
    </row>
    <row r="1368">
      <c r="A1368" s="182"/>
      <c r="B1368" s="182"/>
      <c r="C1368" s="185"/>
      <c r="D1368" s="186"/>
      <c r="E1368" s="187"/>
      <c r="F1368" s="188"/>
      <c r="G1368" s="182"/>
      <c r="H1368" s="182"/>
      <c r="I1368" s="182"/>
      <c r="J1368" s="182"/>
      <c r="K1368" s="182"/>
      <c r="L1368" s="182"/>
      <c r="M1368" s="155"/>
      <c r="N1368" s="155"/>
      <c r="O1368" s="155"/>
      <c r="P1368" s="155" t="str">
        <f t="shared" si="15"/>
        <v/>
      </c>
      <c r="Q1368" s="155" t="str">
        <f t="shared" si="16"/>
        <v/>
      </c>
    </row>
    <row r="1369">
      <c r="A1369" s="182"/>
      <c r="B1369" s="182"/>
      <c r="C1369" s="185"/>
      <c r="D1369" s="186"/>
      <c r="E1369" s="187"/>
      <c r="F1369" s="188"/>
      <c r="G1369" s="182"/>
      <c r="H1369" s="182"/>
      <c r="I1369" s="182"/>
      <c r="J1369" s="182"/>
      <c r="K1369" s="182"/>
      <c r="L1369" s="182"/>
      <c r="M1369" s="155"/>
      <c r="N1369" s="155"/>
      <c r="O1369" s="155"/>
      <c r="P1369" s="155" t="str">
        <f t="shared" si="15"/>
        <v/>
      </c>
      <c r="Q1369" s="155" t="str">
        <f t="shared" si="16"/>
        <v/>
      </c>
    </row>
    <row r="1370">
      <c r="A1370" s="182"/>
      <c r="B1370" s="182"/>
      <c r="C1370" s="185"/>
      <c r="D1370" s="186"/>
      <c r="E1370" s="187"/>
      <c r="F1370" s="188"/>
      <c r="G1370" s="182"/>
      <c r="H1370" s="182"/>
      <c r="I1370" s="182"/>
      <c r="J1370" s="182"/>
      <c r="K1370" s="182"/>
      <c r="L1370" s="182"/>
      <c r="M1370" s="155"/>
      <c r="N1370" s="155"/>
      <c r="O1370" s="155"/>
      <c r="P1370" s="155" t="str">
        <f t="shared" si="15"/>
        <v/>
      </c>
      <c r="Q1370" s="155" t="str">
        <f t="shared" si="16"/>
        <v/>
      </c>
    </row>
    <row r="1371">
      <c r="A1371" s="182"/>
      <c r="B1371" s="182"/>
      <c r="C1371" s="185"/>
      <c r="D1371" s="186"/>
      <c r="E1371" s="187"/>
      <c r="F1371" s="188"/>
      <c r="G1371" s="182"/>
      <c r="H1371" s="182"/>
      <c r="I1371" s="182"/>
      <c r="J1371" s="182"/>
      <c r="K1371" s="182"/>
      <c r="L1371" s="182"/>
      <c r="M1371" s="155"/>
      <c r="N1371" s="155"/>
      <c r="O1371" s="155"/>
      <c r="P1371" s="155" t="str">
        <f t="shared" si="15"/>
        <v/>
      </c>
      <c r="Q1371" s="155" t="str">
        <f t="shared" si="16"/>
        <v/>
      </c>
    </row>
    <row r="1372">
      <c r="A1372" s="182"/>
      <c r="B1372" s="182"/>
      <c r="C1372" s="185"/>
      <c r="D1372" s="186"/>
      <c r="E1372" s="187"/>
      <c r="F1372" s="188"/>
      <c r="G1372" s="182"/>
      <c r="H1372" s="182"/>
      <c r="I1372" s="182"/>
      <c r="J1372" s="182"/>
      <c r="K1372" s="182"/>
      <c r="L1372" s="182"/>
      <c r="M1372" s="155"/>
      <c r="N1372" s="155"/>
      <c r="O1372" s="155"/>
      <c r="P1372" s="155" t="str">
        <f t="shared" si="15"/>
        <v/>
      </c>
      <c r="Q1372" s="155" t="str">
        <f t="shared" si="16"/>
        <v/>
      </c>
    </row>
    <row r="1373">
      <c r="A1373" s="182"/>
      <c r="B1373" s="182"/>
      <c r="C1373" s="185"/>
      <c r="D1373" s="186"/>
      <c r="E1373" s="187"/>
      <c r="F1373" s="188"/>
      <c r="G1373" s="182"/>
      <c r="H1373" s="182"/>
      <c r="I1373" s="182"/>
      <c r="J1373" s="182"/>
      <c r="K1373" s="182"/>
      <c r="L1373" s="182"/>
      <c r="M1373" s="155"/>
      <c r="N1373" s="155"/>
      <c r="O1373" s="155"/>
      <c r="P1373" s="155" t="str">
        <f t="shared" si="15"/>
        <v/>
      </c>
      <c r="Q1373" s="155" t="str">
        <f t="shared" si="16"/>
        <v/>
      </c>
    </row>
    <row r="1374">
      <c r="A1374" s="182"/>
      <c r="B1374" s="182"/>
      <c r="C1374" s="185"/>
      <c r="D1374" s="186"/>
      <c r="E1374" s="187"/>
      <c r="F1374" s="188"/>
      <c r="G1374" s="182"/>
      <c r="H1374" s="182"/>
      <c r="I1374" s="182"/>
      <c r="J1374" s="182"/>
      <c r="K1374" s="182"/>
      <c r="L1374" s="182"/>
      <c r="M1374" s="155"/>
      <c r="N1374" s="155"/>
      <c r="O1374" s="155"/>
      <c r="P1374" s="155" t="str">
        <f t="shared" si="15"/>
        <v/>
      </c>
      <c r="Q1374" s="155" t="str">
        <f t="shared" si="16"/>
        <v/>
      </c>
    </row>
    <row r="1375">
      <c r="A1375" s="182"/>
      <c r="B1375" s="182"/>
      <c r="C1375" s="185"/>
      <c r="D1375" s="186"/>
      <c r="E1375" s="187"/>
      <c r="F1375" s="188"/>
      <c r="G1375" s="182"/>
      <c r="H1375" s="182"/>
      <c r="I1375" s="182"/>
      <c r="J1375" s="182"/>
      <c r="K1375" s="182"/>
      <c r="L1375" s="182"/>
      <c r="M1375" s="155"/>
      <c r="N1375" s="155"/>
      <c r="O1375" s="155"/>
      <c r="P1375" s="155" t="str">
        <f t="shared" si="15"/>
        <v/>
      </c>
      <c r="Q1375" s="155" t="str">
        <f t="shared" si="16"/>
        <v/>
      </c>
    </row>
    <row r="1376">
      <c r="A1376" s="182"/>
      <c r="B1376" s="182"/>
      <c r="C1376" s="185"/>
      <c r="D1376" s="186"/>
      <c r="E1376" s="187"/>
      <c r="F1376" s="188"/>
      <c r="G1376" s="182"/>
      <c r="H1376" s="182"/>
      <c r="I1376" s="182"/>
      <c r="J1376" s="182"/>
      <c r="K1376" s="182"/>
      <c r="L1376" s="182"/>
      <c r="M1376" s="155"/>
      <c r="N1376" s="155"/>
      <c r="O1376" s="155"/>
      <c r="P1376" s="155" t="str">
        <f t="shared" si="15"/>
        <v/>
      </c>
      <c r="Q1376" s="155" t="str">
        <f t="shared" si="16"/>
        <v/>
      </c>
    </row>
    <row r="1377">
      <c r="A1377" s="182"/>
      <c r="B1377" s="182"/>
      <c r="C1377" s="185"/>
      <c r="D1377" s="186"/>
      <c r="E1377" s="187"/>
      <c r="F1377" s="188"/>
      <c r="G1377" s="182"/>
      <c r="H1377" s="182"/>
      <c r="I1377" s="182"/>
      <c r="J1377" s="182"/>
      <c r="K1377" s="182"/>
      <c r="L1377" s="182"/>
      <c r="M1377" s="155"/>
      <c r="N1377" s="155"/>
      <c r="O1377" s="155"/>
      <c r="P1377" s="155" t="str">
        <f t="shared" si="15"/>
        <v/>
      </c>
      <c r="Q1377" s="155" t="str">
        <f t="shared" si="16"/>
        <v/>
      </c>
    </row>
    <row r="1378">
      <c r="A1378" s="182"/>
      <c r="B1378" s="182"/>
      <c r="C1378" s="185"/>
      <c r="D1378" s="186"/>
      <c r="E1378" s="187"/>
      <c r="F1378" s="188"/>
      <c r="G1378" s="182"/>
      <c r="H1378" s="182"/>
      <c r="I1378" s="182"/>
      <c r="J1378" s="182"/>
      <c r="K1378" s="182"/>
      <c r="L1378" s="182"/>
      <c r="M1378" s="155"/>
      <c r="N1378" s="155"/>
      <c r="O1378" s="155"/>
      <c r="P1378" s="155" t="str">
        <f t="shared" si="15"/>
        <v/>
      </c>
      <c r="Q1378" s="155" t="str">
        <f t="shared" si="16"/>
        <v/>
      </c>
    </row>
    <row r="1379">
      <c r="A1379" s="182"/>
      <c r="B1379" s="182"/>
      <c r="C1379" s="185"/>
      <c r="D1379" s="186"/>
      <c r="E1379" s="187"/>
      <c r="F1379" s="188"/>
      <c r="G1379" s="182"/>
      <c r="H1379" s="182"/>
      <c r="I1379" s="182"/>
      <c r="J1379" s="182"/>
      <c r="K1379" s="182"/>
      <c r="L1379" s="182"/>
      <c r="M1379" s="155"/>
      <c r="N1379" s="155"/>
      <c r="O1379" s="155"/>
      <c r="P1379" s="155" t="str">
        <f t="shared" si="15"/>
        <v/>
      </c>
      <c r="Q1379" s="155" t="str">
        <f t="shared" si="16"/>
        <v/>
      </c>
    </row>
    <row r="1380">
      <c r="A1380" s="182"/>
      <c r="B1380" s="182"/>
      <c r="C1380" s="185"/>
      <c r="D1380" s="186"/>
      <c r="E1380" s="187"/>
      <c r="F1380" s="188"/>
      <c r="G1380" s="182"/>
      <c r="H1380" s="182"/>
      <c r="I1380" s="182"/>
      <c r="J1380" s="182"/>
      <c r="K1380" s="182"/>
      <c r="L1380" s="182"/>
      <c r="M1380" s="155"/>
      <c r="N1380" s="155"/>
      <c r="O1380" s="155"/>
      <c r="P1380" s="155" t="str">
        <f t="shared" si="15"/>
        <v/>
      </c>
      <c r="Q1380" s="155" t="str">
        <f t="shared" si="16"/>
        <v/>
      </c>
    </row>
    <row r="1381">
      <c r="A1381" s="182"/>
      <c r="B1381" s="182"/>
      <c r="C1381" s="185"/>
      <c r="D1381" s="186"/>
      <c r="E1381" s="187"/>
      <c r="F1381" s="188"/>
      <c r="G1381" s="182"/>
      <c r="H1381" s="182"/>
      <c r="I1381" s="182"/>
      <c r="J1381" s="182"/>
      <c r="K1381" s="182"/>
      <c r="L1381" s="182"/>
      <c r="M1381" s="155"/>
      <c r="N1381" s="155"/>
      <c r="O1381" s="155"/>
      <c r="P1381" s="155" t="str">
        <f t="shared" si="15"/>
        <v/>
      </c>
      <c r="Q1381" s="155" t="str">
        <f t="shared" si="16"/>
        <v/>
      </c>
    </row>
    <row r="1382">
      <c r="A1382" s="182"/>
      <c r="B1382" s="182"/>
      <c r="C1382" s="185"/>
      <c r="D1382" s="186"/>
      <c r="E1382" s="187"/>
      <c r="F1382" s="188"/>
      <c r="G1382" s="182"/>
      <c r="H1382" s="182"/>
      <c r="I1382" s="182"/>
      <c r="J1382" s="182"/>
      <c r="K1382" s="182"/>
      <c r="L1382" s="182"/>
      <c r="M1382" s="155"/>
      <c r="N1382" s="155"/>
      <c r="O1382" s="155"/>
      <c r="P1382" s="155" t="str">
        <f t="shared" si="15"/>
        <v/>
      </c>
      <c r="Q1382" s="155" t="str">
        <f t="shared" si="16"/>
        <v/>
      </c>
    </row>
    <row r="1383">
      <c r="A1383" s="182"/>
      <c r="B1383" s="182"/>
      <c r="C1383" s="185"/>
      <c r="D1383" s="186"/>
      <c r="E1383" s="187"/>
      <c r="F1383" s="188"/>
      <c r="G1383" s="182"/>
      <c r="H1383" s="182"/>
      <c r="I1383" s="182"/>
      <c r="J1383" s="182"/>
      <c r="K1383" s="182"/>
      <c r="L1383" s="182"/>
      <c r="M1383" s="155"/>
      <c r="N1383" s="155"/>
      <c r="O1383" s="155"/>
      <c r="P1383" s="155" t="str">
        <f t="shared" si="15"/>
        <v/>
      </c>
      <c r="Q1383" s="155" t="str">
        <f t="shared" si="16"/>
        <v/>
      </c>
    </row>
    <row r="1384">
      <c r="A1384" s="182"/>
      <c r="B1384" s="182"/>
      <c r="C1384" s="185"/>
      <c r="D1384" s="186"/>
      <c r="E1384" s="187"/>
      <c r="F1384" s="188"/>
      <c r="G1384" s="182"/>
      <c r="H1384" s="182"/>
      <c r="I1384" s="182"/>
      <c r="J1384" s="182"/>
      <c r="K1384" s="182"/>
      <c r="L1384" s="182"/>
      <c r="M1384" s="155"/>
      <c r="N1384" s="155"/>
      <c r="O1384" s="155"/>
      <c r="P1384" s="155" t="str">
        <f t="shared" si="15"/>
        <v/>
      </c>
      <c r="Q1384" s="155" t="str">
        <f t="shared" si="16"/>
        <v/>
      </c>
    </row>
    <row r="1385">
      <c r="A1385" s="182"/>
      <c r="B1385" s="182"/>
      <c r="C1385" s="185"/>
      <c r="D1385" s="186"/>
      <c r="E1385" s="187"/>
      <c r="F1385" s="188"/>
      <c r="G1385" s="182"/>
      <c r="H1385" s="182"/>
      <c r="I1385" s="182"/>
      <c r="J1385" s="182"/>
      <c r="K1385" s="182"/>
      <c r="L1385" s="182"/>
      <c r="M1385" s="155"/>
      <c r="N1385" s="155"/>
      <c r="O1385" s="155"/>
      <c r="P1385" s="155" t="str">
        <f t="shared" si="15"/>
        <v/>
      </c>
      <c r="Q1385" s="155" t="str">
        <f t="shared" si="16"/>
        <v/>
      </c>
    </row>
    <row r="1386">
      <c r="A1386" s="182"/>
      <c r="B1386" s="182"/>
      <c r="C1386" s="185"/>
      <c r="D1386" s="186"/>
      <c r="E1386" s="187"/>
      <c r="F1386" s="188"/>
      <c r="G1386" s="182"/>
      <c r="H1386" s="182"/>
      <c r="I1386" s="182"/>
      <c r="J1386" s="182"/>
      <c r="K1386" s="182"/>
      <c r="L1386" s="182"/>
      <c r="M1386" s="155"/>
      <c r="N1386" s="155"/>
      <c r="O1386" s="155"/>
      <c r="P1386" s="155" t="str">
        <f t="shared" si="15"/>
        <v/>
      </c>
      <c r="Q1386" s="155" t="str">
        <f t="shared" si="16"/>
        <v/>
      </c>
    </row>
    <row r="1387">
      <c r="A1387" s="182"/>
      <c r="B1387" s="182"/>
      <c r="C1387" s="185"/>
      <c r="D1387" s="186"/>
      <c r="E1387" s="187"/>
      <c r="F1387" s="188"/>
      <c r="G1387" s="182"/>
      <c r="H1387" s="182"/>
      <c r="I1387" s="182"/>
      <c r="J1387" s="182"/>
      <c r="K1387" s="182"/>
      <c r="L1387" s="182"/>
      <c r="M1387" s="155"/>
      <c r="N1387" s="155"/>
      <c r="O1387" s="155"/>
      <c r="P1387" s="155" t="str">
        <f t="shared" si="15"/>
        <v/>
      </c>
      <c r="Q1387" s="155" t="str">
        <f t="shared" si="16"/>
        <v/>
      </c>
    </row>
    <row r="1388">
      <c r="A1388" s="182"/>
      <c r="B1388" s="182"/>
      <c r="C1388" s="185"/>
      <c r="D1388" s="186"/>
      <c r="E1388" s="187"/>
      <c r="F1388" s="188"/>
      <c r="G1388" s="182"/>
      <c r="H1388" s="182"/>
      <c r="I1388" s="182"/>
      <c r="J1388" s="182"/>
      <c r="K1388" s="182"/>
      <c r="L1388" s="182"/>
      <c r="M1388" s="155"/>
      <c r="N1388" s="155"/>
      <c r="O1388" s="155"/>
      <c r="P1388" s="155" t="str">
        <f t="shared" si="15"/>
        <v/>
      </c>
      <c r="Q1388" s="155" t="str">
        <f t="shared" si="16"/>
        <v/>
      </c>
    </row>
    <row r="1389">
      <c r="A1389" s="182"/>
      <c r="B1389" s="182"/>
      <c r="C1389" s="185"/>
      <c r="D1389" s="186"/>
      <c r="E1389" s="187"/>
      <c r="F1389" s="188"/>
      <c r="G1389" s="182"/>
      <c r="H1389" s="182"/>
      <c r="I1389" s="182"/>
      <c r="J1389" s="182"/>
      <c r="K1389" s="182"/>
      <c r="L1389" s="182"/>
      <c r="M1389" s="155"/>
      <c r="N1389" s="155"/>
      <c r="O1389" s="155"/>
      <c r="P1389" s="155" t="str">
        <f t="shared" si="15"/>
        <v/>
      </c>
      <c r="Q1389" s="155" t="str">
        <f t="shared" si="16"/>
        <v/>
      </c>
    </row>
    <row r="1390">
      <c r="A1390" s="182"/>
      <c r="B1390" s="182"/>
      <c r="C1390" s="185"/>
      <c r="D1390" s="186"/>
      <c r="E1390" s="187"/>
      <c r="F1390" s="188"/>
      <c r="G1390" s="182"/>
      <c r="H1390" s="182"/>
      <c r="I1390" s="182"/>
      <c r="J1390" s="182"/>
      <c r="K1390" s="182"/>
      <c r="L1390" s="182"/>
      <c r="M1390" s="155"/>
      <c r="N1390" s="155"/>
      <c r="O1390" s="155"/>
      <c r="P1390" s="155" t="str">
        <f t="shared" si="15"/>
        <v/>
      </c>
      <c r="Q1390" s="155" t="str">
        <f t="shared" si="16"/>
        <v/>
      </c>
    </row>
    <row r="1391">
      <c r="A1391" s="182"/>
      <c r="B1391" s="182"/>
      <c r="C1391" s="185"/>
      <c r="D1391" s="186"/>
      <c r="E1391" s="187"/>
      <c r="F1391" s="188"/>
      <c r="G1391" s="182"/>
      <c r="H1391" s="182"/>
      <c r="I1391" s="182"/>
      <c r="J1391" s="182"/>
      <c r="K1391" s="182"/>
      <c r="L1391" s="182"/>
      <c r="M1391" s="155"/>
      <c r="N1391" s="155"/>
      <c r="O1391" s="155"/>
      <c r="P1391" s="155" t="str">
        <f t="shared" si="15"/>
        <v/>
      </c>
      <c r="Q1391" s="155" t="str">
        <f t="shared" si="16"/>
        <v/>
      </c>
    </row>
    <row r="1392">
      <c r="A1392" s="182"/>
      <c r="B1392" s="182"/>
      <c r="C1392" s="185"/>
      <c r="D1392" s="186"/>
      <c r="E1392" s="187"/>
      <c r="F1392" s="188"/>
      <c r="G1392" s="182"/>
      <c r="H1392" s="182"/>
      <c r="I1392" s="182"/>
      <c r="J1392" s="182"/>
      <c r="K1392" s="182"/>
      <c r="L1392" s="182"/>
      <c r="M1392" s="155"/>
      <c r="N1392" s="155"/>
      <c r="O1392" s="155"/>
      <c r="P1392" s="155" t="str">
        <f t="shared" si="15"/>
        <v/>
      </c>
      <c r="Q1392" s="155" t="str">
        <f t="shared" si="16"/>
        <v/>
      </c>
    </row>
    <row r="1393">
      <c r="A1393" s="182"/>
      <c r="B1393" s="182"/>
      <c r="C1393" s="185"/>
      <c r="D1393" s="186"/>
      <c r="E1393" s="187"/>
      <c r="F1393" s="188"/>
      <c r="G1393" s="182"/>
      <c r="H1393" s="182"/>
      <c r="I1393" s="182"/>
      <c r="J1393" s="182"/>
      <c r="K1393" s="182"/>
      <c r="L1393" s="182"/>
      <c r="M1393" s="155"/>
      <c r="N1393" s="155"/>
      <c r="O1393" s="155"/>
      <c r="P1393" s="155" t="str">
        <f t="shared" si="15"/>
        <v/>
      </c>
      <c r="Q1393" s="155" t="str">
        <f t="shared" si="16"/>
        <v/>
      </c>
    </row>
    <row r="1394">
      <c r="A1394" s="182"/>
      <c r="B1394" s="182"/>
      <c r="C1394" s="185"/>
      <c r="D1394" s="186"/>
      <c r="E1394" s="187"/>
      <c r="F1394" s="188"/>
      <c r="G1394" s="182"/>
      <c r="H1394" s="182"/>
      <c r="I1394" s="182"/>
      <c r="J1394" s="182"/>
      <c r="K1394" s="182"/>
      <c r="L1394" s="182"/>
      <c r="M1394" s="155"/>
      <c r="N1394" s="155"/>
      <c r="O1394" s="155"/>
      <c r="P1394" s="155" t="str">
        <f t="shared" si="15"/>
        <v/>
      </c>
      <c r="Q1394" s="155" t="str">
        <f t="shared" si="16"/>
        <v/>
      </c>
    </row>
    <row r="1395">
      <c r="A1395" s="182"/>
      <c r="B1395" s="182"/>
      <c r="C1395" s="185"/>
      <c r="D1395" s="186"/>
      <c r="E1395" s="187"/>
      <c r="F1395" s="188"/>
      <c r="G1395" s="182"/>
      <c r="H1395" s="182"/>
      <c r="I1395" s="182"/>
      <c r="J1395" s="182"/>
      <c r="K1395" s="182"/>
      <c r="L1395" s="182"/>
      <c r="M1395" s="155"/>
      <c r="N1395" s="155"/>
      <c r="O1395" s="155"/>
      <c r="P1395" s="155" t="str">
        <f t="shared" si="15"/>
        <v/>
      </c>
      <c r="Q1395" s="155" t="str">
        <f t="shared" si="16"/>
        <v/>
      </c>
    </row>
    <row r="1396">
      <c r="A1396" s="182"/>
      <c r="B1396" s="182"/>
      <c r="C1396" s="185"/>
      <c r="D1396" s="186"/>
      <c r="E1396" s="187"/>
      <c r="F1396" s="188"/>
      <c r="G1396" s="182"/>
      <c r="H1396" s="182"/>
      <c r="I1396" s="182"/>
      <c r="J1396" s="182"/>
      <c r="K1396" s="182"/>
      <c r="L1396" s="182"/>
      <c r="M1396" s="155"/>
      <c r="N1396" s="155"/>
      <c r="O1396" s="155"/>
      <c r="P1396" s="155" t="str">
        <f t="shared" si="15"/>
        <v/>
      </c>
      <c r="Q1396" s="155" t="str">
        <f t="shared" si="16"/>
        <v/>
      </c>
    </row>
    <row r="1397">
      <c r="A1397" s="182"/>
      <c r="B1397" s="182"/>
      <c r="C1397" s="185"/>
      <c r="D1397" s="186"/>
      <c r="E1397" s="187"/>
      <c r="F1397" s="188"/>
      <c r="G1397" s="182"/>
      <c r="H1397" s="182"/>
      <c r="I1397" s="182"/>
      <c r="J1397" s="182"/>
      <c r="K1397" s="182"/>
      <c r="L1397" s="182"/>
      <c r="M1397" s="155"/>
      <c r="N1397" s="155"/>
      <c r="O1397" s="155"/>
      <c r="P1397" s="155" t="str">
        <f t="shared" si="15"/>
        <v/>
      </c>
      <c r="Q1397" s="155" t="str">
        <f t="shared" si="16"/>
        <v/>
      </c>
    </row>
    <row r="1398">
      <c r="A1398" s="182"/>
      <c r="B1398" s="182"/>
      <c r="C1398" s="185"/>
      <c r="D1398" s="186"/>
      <c r="E1398" s="187"/>
      <c r="F1398" s="188"/>
      <c r="G1398" s="182"/>
      <c r="H1398" s="182"/>
      <c r="I1398" s="182"/>
      <c r="J1398" s="182"/>
      <c r="K1398" s="182"/>
      <c r="L1398" s="182"/>
      <c r="M1398" s="155"/>
      <c r="N1398" s="155"/>
      <c r="O1398" s="155"/>
      <c r="P1398" s="155" t="str">
        <f t="shared" si="15"/>
        <v/>
      </c>
      <c r="Q1398" s="155" t="str">
        <f t="shared" si="16"/>
        <v/>
      </c>
    </row>
    <row r="1399">
      <c r="A1399" s="182"/>
      <c r="B1399" s="182"/>
      <c r="C1399" s="185"/>
      <c r="D1399" s="186"/>
      <c r="E1399" s="187"/>
      <c r="F1399" s="188"/>
      <c r="G1399" s="182"/>
      <c r="H1399" s="182"/>
      <c r="I1399" s="182"/>
      <c r="J1399" s="182"/>
      <c r="K1399" s="182"/>
      <c r="L1399" s="182"/>
      <c r="M1399" s="155"/>
      <c r="N1399" s="155"/>
      <c r="O1399" s="155"/>
      <c r="P1399" s="155" t="str">
        <f t="shared" si="15"/>
        <v/>
      </c>
      <c r="Q1399" s="155" t="str">
        <f t="shared" si="16"/>
        <v/>
      </c>
    </row>
    <row r="1400">
      <c r="A1400" s="182"/>
      <c r="B1400" s="182"/>
      <c r="C1400" s="185"/>
      <c r="D1400" s="186"/>
      <c r="E1400" s="187"/>
      <c r="F1400" s="188"/>
      <c r="G1400" s="182"/>
      <c r="H1400" s="182"/>
      <c r="I1400" s="182"/>
      <c r="J1400" s="182"/>
      <c r="K1400" s="182"/>
      <c r="L1400" s="182"/>
      <c r="M1400" s="155"/>
      <c r="N1400" s="155"/>
      <c r="O1400" s="155"/>
      <c r="P1400" s="155" t="str">
        <f t="shared" si="15"/>
        <v/>
      </c>
      <c r="Q1400" s="155" t="str">
        <f t="shared" si="16"/>
        <v/>
      </c>
    </row>
    <row r="1401">
      <c r="A1401" s="182"/>
      <c r="B1401" s="182"/>
      <c r="C1401" s="185"/>
      <c r="D1401" s="186"/>
      <c r="E1401" s="187"/>
      <c r="F1401" s="188"/>
      <c r="G1401" s="182"/>
      <c r="H1401" s="182"/>
      <c r="I1401" s="182"/>
      <c r="J1401" s="182"/>
      <c r="K1401" s="182"/>
      <c r="L1401" s="182"/>
      <c r="M1401" s="155"/>
      <c r="N1401" s="155"/>
      <c r="O1401" s="155"/>
      <c r="P1401" s="155" t="str">
        <f t="shared" si="15"/>
        <v/>
      </c>
      <c r="Q1401" s="155" t="str">
        <f t="shared" si="16"/>
        <v/>
      </c>
    </row>
    <row r="1402">
      <c r="A1402" s="182"/>
      <c r="B1402" s="182"/>
      <c r="C1402" s="185"/>
      <c r="D1402" s="186"/>
      <c r="E1402" s="187"/>
      <c r="F1402" s="188"/>
      <c r="G1402" s="182"/>
      <c r="H1402" s="182"/>
      <c r="I1402" s="182"/>
      <c r="J1402" s="182"/>
      <c r="K1402" s="182"/>
      <c r="L1402" s="182"/>
      <c r="M1402" s="155"/>
      <c r="N1402" s="155"/>
      <c r="O1402" s="155"/>
      <c r="P1402" s="155" t="str">
        <f t="shared" si="15"/>
        <v/>
      </c>
      <c r="Q1402" s="155" t="str">
        <f t="shared" si="16"/>
        <v/>
      </c>
    </row>
    <row r="1403">
      <c r="A1403" s="182"/>
      <c r="B1403" s="182"/>
      <c r="C1403" s="185"/>
      <c r="D1403" s="186"/>
      <c r="E1403" s="187"/>
      <c r="F1403" s="188"/>
      <c r="G1403" s="182"/>
      <c r="H1403" s="182"/>
      <c r="I1403" s="182"/>
      <c r="J1403" s="182"/>
      <c r="K1403" s="182"/>
      <c r="L1403" s="182"/>
      <c r="M1403" s="155"/>
      <c r="N1403" s="155"/>
      <c r="O1403" s="155"/>
      <c r="P1403" s="155" t="str">
        <f t="shared" si="15"/>
        <v/>
      </c>
      <c r="Q1403" s="155" t="str">
        <f t="shared" si="16"/>
        <v/>
      </c>
    </row>
    <row r="1404">
      <c r="A1404" s="182"/>
      <c r="B1404" s="182"/>
      <c r="C1404" s="185"/>
      <c r="D1404" s="186"/>
      <c r="E1404" s="187"/>
      <c r="F1404" s="188"/>
      <c r="G1404" s="182"/>
      <c r="H1404" s="182"/>
      <c r="I1404" s="182"/>
      <c r="J1404" s="182"/>
      <c r="K1404" s="182"/>
      <c r="L1404" s="182"/>
      <c r="M1404" s="155"/>
      <c r="N1404" s="155"/>
      <c r="O1404" s="155"/>
      <c r="P1404" s="155" t="str">
        <f t="shared" si="15"/>
        <v/>
      </c>
      <c r="Q1404" s="155" t="str">
        <f t="shared" si="16"/>
        <v/>
      </c>
    </row>
    <row r="1405">
      <c r="A1405" s="182"/>
      <c r="B1405" s="182"/>
      <c r="C1405" s="185"/>
      <c r="D1405" s="186"/>
      <c r="E1405" s="187"/>
      <c r="F1405" s="188"/>
      <c r="G1405" s="182"/>
      <c r="H1405" s="182"/>
      <c r="I1405" s="182"/>
      <c r="J1405" s="182"/>
      <c r="K1405" s="182"/>
      <c r="L1405" s="182"/>
      <c r="M1405" s="155"/>
      <c r="N1405" s="155"/>
      <c r="O1405" s="155"/>
      <c r="P1405" s="155" t="str">
        <f t="shared" si="15"/>
        <v/>
      </c>
      <c r="Q1405" s="155" t="str">
        <f t="shared" si="16"/>
        <v/>
      </c>
    </row>
    <row r="1406">
      <c r="A1406" s="182"/>
      <c r="B1406" s="182"/>
      <c r="C1406" s="185"/>
      <c r="D1406" s="186"/>
      <c r="E1406" s="187"/>
      <c r="F1406" s="188"/>
      <c r="G1406" s="182"/>
      <c r="H1406" s="182"/>
      <c r="I1406" s="182"/>
      <c r="J1406" s="182"/>
      <c r="K1406" s="182"/>
      <c r="L1406" s="182"/>
      <c r="M1406" s="155"/>
      <c r="N1406" s="155"/>
      <c r="O1406" s="155"/>
      <c r="P1406" s="155" t="str">
        <f t="shared" si="15"/>
        <v/>
      </c>
      <c r="Q1406" s="155" t="str">
        <f t="shared" si="16"/>
        <v/>
      </c>
    </row>
    <row r="1407">
      <c r="A1407" s="182"/>
      <c r="B1407" s="182"/>
      <c r="C1407" s="185"/>
      <c r="D1407" s="186"/>
      <c r="E1407" s="187"/>
      <c r="F1407" s="188"/>
      <c r="G1407" s="182"/>
      <c r="H1407" s="182"/>
      <c r="I1407" s="182"/>
      <c r="J1407" s="182"/>
      <c r="K1407" s="182"/>
      <c r="L1407" s="182"/>
      <c r="M1407" s="155"/>
      <c r="N1407" s="155"/>
      <c r="O1407" s="155"/>
      <c r="P1407" s="155" t="str">
        <f t="shared" si="15"/>
        <v/>
      </c>
      <c r="Q1407" s="155" t="str">
        <f t="shared" si="16"/>
        <v/>
      </c>
    </row>
    <row r="1408">
      <c r="A1408" s="182"/>
      <c r="B1408" s="182"/>
      <c r="C1408" s="185"/>
      <c r="D1408" s="186"/>
      <c r="E1408" s="187"/>
      <c r="F1408" s="188"/>
      <c r="G1408" s="182"/>
      <c r="H1408" s="182"/>
      <c r="I1408" s="182"/>
      <c r="J1408" s="182"/>
      <c r="K1408" s="182"/>
      <c r="L1408" s="182"/>
      <c r="M1408" s="155"/>
      <c r="N1408" s="155"/>
      <c r="O1408" s="155"/>
      <c r="P1408" s="155" t="str">
        <f t="shared" si="15"/>
        <v/>
      </c>
      <c r="Q1408" s="155" t="str">
        <f t="shared" si="16"/>
        <v/>
      </c>
    </row>
    <row r="1409">
      <c r="A1409" s="182"/>
      <c r="B1409" s="182"/>
      <c r="C1409" s="185"/>
      <c r="D1409" s="186"/>
      <c r="E1409" s="187"/>
      <c r="F1409" s="188"/>
      <c r="G1409" s="182"/>
      <c r="H1409" s="182"/>
      <c r="I1409" s="182"/>
      <c r="J1409" s="182"/>
      <c r="K1409" s="182"/>
      <c r="L1409" s="182"/>
      <c r="M1409" s="155"/>
      <c r="N1409" s="155"/>
      <c r="O1409" s="155"/>
      <c r="P1409" s="155" t="str">
        <f t="shared" si="15"/>
        <v/>
      </c>
      <c r="Q1409" s="155" t="str">
        <f t="shared" si="16"/>
        <v/>
      </c>
    </row>
    <row r="1410">
      <c r="A1410" s="182"/>
      <c r="B1410" s="182"/>
      <c r="C1410" s="185"/>
      <c r="D1410" s="186"/>
      <c r="E1410" s="187"/>
      <c r="F1410" s="188"/>
      <c r="G1410" s="182"/>
      <c r="H1410" s="182"/>
      <c r="I1410" s="182"/>
      <c r="J1410" s="182"/>
      <c r="K1410" s="182"/>
      <c r="L1410" s="182"/>
      <c r="M1410" s="155"/>
      <c r="N1410" s="155"/>
      <c r="O1410" s="155"/>
      <c r="P1410" s="155" t="str">
        <f t="shared" si="15"/>
        <v/>
      </c>
      <c r="Q1410" s="155" t="str">
        <f t="shared" si="16"/>
        <v/>
      </c>
    </row>
    <row r="1411">
      <c r="A1411" s="182"/>
      <c r="B1411" s="182"/>
      <c r="C1411" s="185"/>
      <c r="D1411" s="186"/>
      <c r="E1411" s="187"/>
      <c r="F1411" s="188"/>
      <c r="G1411" s="182"/>
      <c r="H1411" s="182"/>
      <c r="I1411" s="182"/>
      <c r="J1411" s="182"/>
      <c r="K1411" s="182"/>
      <c r="L1411" s="182"/>
      <c r="M1411" s="155"/>
      <c r="N1411" s="155"/>
      <c r="O1411" s="155"/>
      <c r="P1411" s="155" t="str">
        <f t="shared" si="15"/>
        <v/>
      </c>
      <c r="Q1411" s="155" t="str">
        <f t="shared" si="16"/>
        <v/>
      </c>
    </row>
    <row r="1412">
      <c r="A1412" s="182"/>
      <c r="B1412" s="182"/>
      <c r="C1412" s="185"/>
      <c r="D1412" s="186"/>
      <c r="E1412" s="187"/>
      <c r="F1412" s="188"/>
      <c r="G1412" s="182"/>
      <c r="H1412" s="182"/>
      <c r="I1412" s="182"/>
      <c r="J1412" s="182"/>
      <c r="K1412" s="182"/>
      <c r="L1412" s="182"/>
      <c r="M1412" s="155"/>
      <c r="N1412" s="155"/>
      <c r="O1412" s="155"/>
      <c r="P1412" s="155" t="str">
        <f t="shared" si="15"/>
        <v/>
      </c>
      <c r="Q1412" s="155" t="str">
        <f t="shared" si="16"/>
        <v/>
      </c>
    </row>
    <row r="1413">
      <c r="A1413" s="182"/>
      <c r="B1413" s="182"/>
      <c r="C1413" s="185"/>
      <c r="D1413" s="186"/>
      <c r="E1413" s="187"/>
      <c r="F1413" s="188"/>
      <c r="G1413" s="182"/>
      <c r="H1413" s="182"/>
      <c r="I1413" s="182"/>
      <c r="J1413" s="182"/>
      <c r="K1413" s="182"/>
      <c r="L1413" s="182"/>
      <c r="M1413" s="155"/>
      <c r="N1413" s="155"/>
      <c r="O1413" s="155"/>
      <c r="P1413" s="155" t="str">
        <f t="shared" si="15"/>
        <v/>
      </c>
      <c r="Q1413" s="155" t="str">
        <f t="shared" si="16"/>
        <v/>
      </c>
    </row>
    <row r="1414">
      <c r="A1414" s="182"/>
      <c r="B1414" s="182"/>
      <c r="C1414" s="185"/>
      <c r="D1414" s="186"/>
      <c r="E1414" s="187"/>
      <c r="F1414" s="188"/>
      <c r="G1414" s="182"/>
      <c r="H1414" s="182"/>
      <c r="I1414" s="182"/>
      <c r="J1414" s="182"/>
      <c r="K1414" s="182"/>
      <c r="L1414" s="182"/>
      <c r="M1414" s="155"/>
      <c r="N1414" s="155"/>
      <c r="O1414" s="155"/>
      <c r="P1414" s="155" t="str">
        <f t="shared" si="15"/>
        <v/>
      </c>
      <c r="Q1414" s="155" t="str">
        <f t="shared" si="16"/>
        <v/>
      </c>
    </row>
    <row r="1415">
      <c r="A1415" s="182"/>
      <c r="B1415" s="182"/>
      <c r="C1415" s="185"/>
      <c r="D1415" s="186"/>
      <c r="E1415" s="187"/>
      <c r="F1415" s="188"/>
      <c r="G1415" s="182"/>
      <c r="H1415" s="182"/>
      <c r="I1415" s="182"/>
      <c r="J1415" s="182"/>
      <c r="K1415" s="182"/>
      <c r="L1415" s="182"/>
      <c r="M1415" s="155"/>
      <c r="N1415" s="155"/>
      <c r="O1415" s="155"/>
      <c r="P1415" s="155" t="str">
        <f t="shared" si="15"/>
        <v/>
      </c>
      <c r="Q1415" s="155" t="str">
        <f t="shared" si="16"/>
        <v/>
      </c>
    </row>
    <row r="1416">
      <c r="A1416" s="182"/>
      <c r="B1416" s="182"/>
      <c r="C1416" s="185"/>
      <c r="D1416" s="186"/>
      <c r="E1416" s="187"/>
      <c r="F1416" s="188"/>
      <c r="G1416" s="182"/>
      <c r="H1416" s="182"/>
      <c r="I1416" s="182"/>
      <c r="J1416" s="182"/>
      <c r="K1416" s="182"/>
      <c r="L1416" s="182"/>
      <c r="M1416" s="155"/>
      <c r="N1416" s="155"/>
      <c r="O1416" s="155"/>
      <c r="P1416" s="155" t="str">
        <f t="shared" si="15"/>
        <v/>
      </c>
      <c r="Q1416" s="155" t="str">
        <f t="shared" si="16"/>
        <v/>
      </c>
    </row>
    <row r="1417">
      <c r="A1417" s="182"/>
      <c r="B1417" s="182"/>
      <c r="C1417" s="185"/>
      <c r="D1417" s="186"/>
      <c r="E1417" s="187"/>
      <c r="F1417" s="188"/>
      <c r="G1417" s="182"/>
      <c r="H1417" s="182"/>
      <c r="I1417" s="182"/>
      <c r="J1417" s="182"/>
      <c r="K1417" s="182"/>
      <c r="L1417" s="182"/>
      <c r="M1417" s="155"/>
      <c r="N1417" s="155"/>
      <c r="O1417" s="155"/>
      <c r="P1417" s="155" t="str">
        <f t="shared" si="15"/>
        <v/>
      </c>
      <c r="Q1417" s="155" t="str">
        <f t="shared" si="16"/>
        <v/>
      </c>
    </row>
    <row r="1418">
      <c r="A1418" s="182"/>
      <c r="B1418" s="182"/>
      <c r="C1418" s="185"/>
      <c r="D1418" s="186"/>
      <c r="E1418" s="187"/>
      <c r="F1418" s="188"/>
      <c r="G1418" s="182"/>
      <c r="H1418" s="182"/>
      <c r="I1418" s="182"/>
      <c r="J1418" s="182"/>
      <c r="K1418" s="182"/>
      <c r="L1418" s="182"/>
      <c r="M1418" s="155"/>
      <c r="N1418" s="155"/>
      <c r="O1418" s="155"/>
      <c r="P1418" s="155" t="str">
        <f t="shared" si="15"/>
        <v/>
      </c>
      <c r="Q1418" s="155" t="str">
        <f t="shared" si="16"/>
        <v/>
      </c>
    </row>
    <row r="1419">
      <c r="A1419" s="182"/>
      <c r="B1419" s="182"/>
      <c r="C1419" s="185"/>
      <c r="D1419" s="186"/>
      <c r="E1419" s="187"/>
      <c r="F1419" s="188"/>
      <c r="G1419" s="182"/>
      <c r="H1419" s="182"/>
      <c r="I1419" s="182"/>
      <c r="J1419" s="182"/>
      <c r="K1419" s="182"/>
      <c r="L1419" s="182"/>
      <c r="M1419" s="155"/>
      <c r="N1419" s="155"/>
      <c r="O1419" s="155"/>
      <c r="P1419" s="155" t="str">
        <f t="shared" si="15"/>
        <v/>
      </c>
      <c r="Q1419" s="155" t="str">
        <f t="shared" si="16"/>
        <v/>
      </c>
    </row>
    <row r="1420">
      <c r="A1420" s="182"/>
      <c r="B1420" s="182"/>
      <c r="C1420" s="185"/>
      <c r="D1420" s="186"/>
      <c r="E1420" s="187"/>
      <c r="F1420" s="188"/>
      <c r="G1420" s="182"/>
      <c r="H1420" s="182"/>
      <c r="I1420" s="182"/>
      <c r="J1420" s="182"/>
      <c r="K1420" s="182"/>
      <c r="L1420" s="182"/>
      <c r="M1420" s="155"/>
      <c r="N1420" s="155"/>
      <c r="O1420" s="155"/>
      <c r="P1420" s="155" t="str">
        <f t="shared" si="15"/>
        <v/>
      </c>
      <c r="Q1420" s="155" t="str">
        <f t="shared" si="16"/>
        <v/>
      </c>
    </row>
    <row r="1421">
      <c r="A1421" s="182"/>
      <c r="B1421" s="182"/>
      <c r="C1421" s="185"/>
      <c r="D1421" s="186"/>
      <c r="E1421" s="187"/>
      <c r="F1421" s="188"/>
      <c r="G1421" s="182"/>
      <c r="H1421" s="182"/>
      <c r="I1421" s="182"/>
      <c r="J1421" s="182"/>
      <c r="K1421" s="182"/>
      <c r="L1421" s="182"/>
      <c r="M1421" s="155"/>
      <c r="N1421" s="155"/>
      <c r="O1421" s="155"/>
      <c r="P1421" s="155" t="str">
        <f t="shared" si="15"/>
        <v/>
      </c>
      <c r="Q1421" s="155" t="str">
        <f t="shared" si="16"/>
        <v/>
      </c>
    </row>
    <row r="1422">
      <c r="A1422" s="182"/>
      <c r="B1422" s="182"/>
      <c r="C1422" s="185"/>
      <c r="D1422" s="186"/>
      <c r="E1422" s="187"/>
      <c r="F1422" s="188"/>
      <c r="G1422" s="182"/>
      <c r="H1422" s="182"/>
      <c r="I1422" s="182"/>
      <c r="J1422" s="182"/>
      <c r="K1422" s="182"/>
      <c r="L1422" s="182"/>
      <c r="M1422" s="155"/>
      <c r="N1422" s="155"/>
      <c r="O1422" s="155"/>
      <c r="P1422" s="155" t="str">
        <f t="shared" si="15"/>
        <v/>
      </c>
      <c r="Q1422" s="155" t="str">
        <f t="shared" si="16"/>
        <v/>
      </c>
    </row>
    <row r="1423">
      <c r="A1423" s="182"/>
      <c r="B1423" s="182"/>
      <c r="C1423" s="185"/>
      <c r="D1423" s="186"/>
      <c r="E1423" s="187"/>
      <c r="F1423" s="188"/>
      <c r="G1423" s="182"/>
      <c r="H1423" s="182"/>
      <c r="I1423" s="182"/>
      <c r="J1423" s="182"/>
      <c r="K1423" s="182"/>
      <c r="L1423" s="182"/>
      <c r="M1423" s="155"/>
      <c r="N1423" s="155"/>
      <c r="O1423" s="155"/>
      <c r="P1423" s="155" t="str">
        <f t="shared" si="15"/>
        <v/>
      </c>
      <c r="Q1423" s="155" t="str">
        <f t="shared" si="16"/>
        <v/>
      </c>
    </row>
    <row r="1424">
      <c r="A1424" s="182"/>
      <c r="B1424" s="182"/>
      <c r="C1424" s="185"/>
      <c r="D1424" s="186"/>
      <c r="E1424" s="187"/>
      <c r="F1424" s="188"/>
      <c r="G1424" s="182"/>
      <c r="H1424" s="182"/>
      <c r="I1424" s="182"/>
      <c r="J1424" s="182"/>
      <c r="K1424" s="182"/>
      <c r="L1424" s="182"/>
      <c r="M1424" s="155"/>
      <c r="N1424" s="155"/>
      <c r="O1424" s="155"/>
      <c r="P1424" s="155" t="str">
        <f t="shared" si="15"/>
        <v/>
      </c>
      <c r="Q1424" s="155" t="str">
        <f t="shared" si="16"/>
        <v/>
      </c>
    </row>
    <row r="1425">
      <c r="A1425" s="182"/>
      <c r="B1425" s="182"/>
      <c r="C1425" s="185"/>
      <c r="D1425" s="186"/>
      <c r="E1425" s="187"/>
      <c r="F1425" s="188"/>
      <c r="G1425" s="182"/>
      <c r="H1425" s="182"/>
      <c r="I1425" s="182"/>
      <c r="J1425" s="182"/>
      <c r="K1425" s="182"/>
      <c r="L1425" s="182"/>
      <c r="M1425" s="155"/>
      <c r="N1425" s="155"/>
      <c r="O1425" s="155"/>
      <c r="P1425" s="155" t="str">
        <f t="shared" si="15"/>
        <v/>
      </c>
      <c r="Q1425" s="155" t="str">
        <f t="shared" si="16"/>
        <v/>
      </c>
    </row>
    <row r="1426">
      <c r="A1426" s="182"/>
      <c r="B1426" s="182"/>
      <c r="C1426" s="185"/>
      <c r="D1426" s="186"/>
      <c r="E1426" s="187"/>
      <c r="F1426" s="188"/>
      <c r="G1426" s="182"/>
      <c r="H1426" s="182"/>
      <c r="I1426" s="182"/>
      <c r="J1426" s="182"/>
      <c r="K1426" s="182"/>
      <c r="L1426" s="182"/>
      <c r="M1426" s="155"/>
      <c r="N1426" s="155"/>
      <c r="O1426" s="155"/>
      <c r="P1426" s="155" t="str">
        <f t="shared" si="15"/>
        <v/>
      </c>
      <c r="Q1426" s="155" t="str">
        <f t="shared" si="16"/>
        <v/>
      </c>
    </row>
    <row r="1427">
      <c r="A1427" s="182"/>
      <c r="B1427" s="182"/>
      <c r="C1427" s="185"/>
      <c r="D1427" s="186"/>
      <c r="E1427" s="187"/>
      <c r="F1427" s="188"/>
      <c r="G1427" s="182"/>
      <c r="H1427" s="182"/>
      <c r="I1427" s="182"/>
      <c r="J1427" s="182"/>
      <c r="K1427" s="182"/>
      <c r="L1427" s="182"/>
      <c r="M1427" s="155"/>
      <c r="N1427" s="155"/>
      <c r="O1427" s="155"/>
      <c r="P1427" s="155" t="str">
        <f t="shared" si="15"/>
        <v/>
      </c>
      <c r="Q1427" s="155" t="str">
        <f t="shared" si="16"/>
        <v/>
      </c>
    </row>
    <row r="1428">
      <c r="A1428" s="182"/>
      <c r="B1428" s="182"/>
      <c r="C1428" s="185"/>
      <c r="D1428" s="186"/>
      <c r="E1428" s="187"/>
      <c r="F1428" s="188"/>
      <c r="G1428" s="182"/>
      <c r="H1428" s="182"/>
      <c r="I1428" s="182"/>
      <c r="J1428" s="182"/>
      <c r="K1428" s="182"/>
      <c r="L1428" s="182"/>
      <c r="M1428" s="155"/>
      <c r="N1428" s="155"/>
      <c r="O1428" s="155"/>
      <c r="P1428" s="155" t="str">
        <f t="shared" si="15"/>
        <v/>
      </c>
      <c r="Q1428" s="155" t="str">
        <f t="shared" si="16"/>
        <v/>
      </c>
    </row>
    <row r="1429">
      <c r="A1429" s="182"/>
      <c r="B1429" s="182"/>
      <c r="C1429" s="185"/>
      <c r="D1429" s="186"/>
      <c r="E1429" s="187"/>
      <c r="F1429" s="188"/>
      <c r="G1429" s="182"/>
      <c r="H1429" s="182"/>
      <c r="I1429" s="182"/>
      <c r="J1429" s="182"/>
      <c r="K1429" s="182"/>
      <c r="L1429" s="182"/>
      <c r="M1429" s="155"/>
      <c r="N1429" s="155"/>
      <c r="O1429" s="155"/>
      <c r="P1429" s="155" t="str">
        <f t="shared" si="15"/>
        <v/>
      </c>
      <c r="Q1429" s="155" t="str">
        <f t="shared" si="16"/>
        <v/>
      </c>
    </row>
    <row r="1430">
      <c r="A1430" s="182"/>
      <c r="B1430" s="182"/>
      <c r="C1430" s="185"/>
      <c r="D1430" s="186"/>
      <c r="E1430" s="187"/>
      <c r="F1430" s="188"/>
      <c r="G1430" s="182"/>
      <c r="H1430" s="182"/>
      <c r="I1430" s="182"/>
      <c r="J1430" s="182"/>
      <c r="K1430" s="182"/>
      <c r="L1430" s="182"/>
      <c r="M1430" s="155"/>
      <c r="N1430" s="155"/>
      <c r="O1430" s="155"/>
      <c r="P1430" s="155" t="str">
        <f t="shared" si="15"/>
        <v/>
      </c>
      <c r="Q1430" s="155" t="str">
        <f t="shared" si="16"/>
        <v/>
      </c>
    </row>
    <row r="1431">
      <c r="A1431" s="182"/>
      <c r="B1431" s="182"/>
      <c r="C1431" s="185"/>
      <c r="D1431" s="186"/>
      <c r="E1431" s="187"/>
      <c r="F1431" s="188"/>
      <c r="G1431" s="182"/>
      <c r="H1431" s="182"/>
      <c r="I1431" s="182"/>
      <c r="J1431" s="182"/>
      <c r="K1431" s="182"/>
      <c r="L1431" s="182"/>
      <c r="M1431" s="155"/>
      <c r="N1431" s="155"/>
      <c r="O1431" s="155"/>
      <c r="P1431" s="155" t="str">
        <f t="shared" si="15"/>
        <v/>
      </c>
      <c r="Q1431" s="155" t="str">
        <f t="shared" si="16"/>
        <v/>
      </c>
    </row>
    <row r="1432">
      <c r="A1432" s="182"/>
      <c r="B1432" s="182"/>
      <c r="C1432" s="185"/>
      <c r="D1432" s="186"/>
      <c r="E1432" s="187"/>
      <c r="F1432" s="188"/>
      <c r="G1432" s="182"/>
      <c r="H1432" s="182"/>
      <c r="I1432" s="182"/>
      <c r="J1432" s="182"/>
      <c r="K1432" s="182"/>
      <c r="L1432" s="182"/>
      <c r="M1432" s="155"/>
      <c r="N1432" s="155"/>
      <c r="O1432" s="155"/>
      <c r="P1432" s="155" t="str">
        <f t="shared" si="15"/>
        <v/>
      </c>
      <c r="Q1432" s="155" t="str">
        <f t="shared" si="16"/>
        <v/>
      </c>
    </row>
    <row r="1433">
      <c r="A1433" s="182"/>
      <c r="B1433" s="182"/>
      <c r="C1433" s="185"/>
      <c r="D1433" s="186"/>
      <c r="E1433" s="187"/>
      <c r="F1433" s="188"/>
      <c r="G1433" s="182"/>
      <c r="H1433" s="182"/>
      <c r="I1433" s="182"/>
      <c r="J1433" s="182"/>
      <c r="K1433" s="182"/>
      <c r="L1433" s="182"/>
      <c r="M1433" s="155"/>
      <c r="N1433" s="155"/>
      <c r="O1433" s="155"/>
      <c r="P1433" s="155" t="str">
        <f t="shared" si="15"/>
        <v/>
      </c>
      <c r="Q1433" s="155" t="str">
        <f t="shared" si="16"/>
        <v/>
      </c>
    </row>
    <row r="1434">
      <c r="A1434" s="182"/>
      <c r="B1434" s="182"/>
      <c r="C1434" s="185"/>
      <c r="D1434" s="186"/>
      <c r="E1434" s="187"/>
      <c r="F1434" s="188"/>
      <c r="G1434" s="182"/>
      <c r="H1434" s="182"/>
      <c r="I1434" s="182"/>
      <c r="J1434" s="182"/>
      <c r="K1434" s="182"/>
      <c r="L1434" s="182"/>
      <c r="M1434" s="155"/>
      <c r="N1434" s="155"/>
      <c r="O1434" s="155"/>
      <c r="P1434" s="155" t="str">
        <f t="shared" si="15"/>
        <v/>
      </c>
      <c r="Q1434" s="155" t="str">
        <f t="shared" si="16"/>
        <v/>
      </c>
    </row>
    <row r="1435">
      <c r="A1435" s="182"/>
      <c r="B1435" s="182"/>
      <c r="C1435" s="185"/>
      <c r="D1435" s="186"/>
      <c r="E1435" s="187"/>
      <c r="F1435" s="188"/>
      <c r="G1435" s="182"/>
      <c r="H1435" s="182"/>
      <c r="I1435" s="182"/>
      <c r="J1435" s="182"/>
      <c r="K1435" s="182"/>
      <c r="L1435" s="182"/>
      <c r="M1435" s="155"/>
      <c r="N1435" s="155"/>
      <c r="O1435" s="155"/>
      <c r="P1435" s="155" t="str">
        <f t="shared" si="15"/>
        <v/>
      </c>
      <c r="Q1435" s="155" t="str">
        <f t="shared" si="16"/>
        <v/>
      </c>
    </row>
    <row r="1436">
      <c r="A1436" s="182"/>
      <c r="B1436" s="182"/>
      <c r="C1436" s="185"/>
      <c r="D1436" s="186"/>
      <c r="E1436" s="187"/>
      <c r="F1436" s="188"/>
      <c r="G1436" s="182"/>
      <c r="H1436" s="182"/>
      <c r="I1436" s="182"/>
      <c r="J1436" s="182"/>
      <c r="K1436" s="182"/>
      <c r="L1436" s="182"/>
      <c r="M1436" s="155"/>
      <c r="N1436" s="155"/>
      <c r="O1436" s="155"/>
      <c r="P1436" s="155" t="str">
        <f t="shared" si="15"/>
        <v/>
      </c>
      <c r="Q1436" s="155" t="str">
        <f t="shared" si="16"/>
        <v/>
      </c>
    </row>
    <row r="1437">
      <c r="A1437" s="182"/>
      <c r="B1437" s="182"/>
      <c r="C1437" s="185"/>
      <c r="D1437" s="186"/>
      <c r="E1437" s="187"/>
      <c r="F1437" s="188"/>
      <c r="G1437" s="182"/>
      <c r="H1437" s="182"/>
      <c r="I1437" s="182"/>
      <c r="J1437" s="182"/>
      <c r="K1437" s="182"/>
      <c r="L1437" s="182"/>
      <c r="M1437" s="155"/>
      <c r="N1437" s="155"/>
      <c r="O1437" s="155"/>
      <c r="P1437" s="155" t="str">
        <f t="shared" si="15"/>
        <v/>
      </c>
      <c r="Q1437" s="155" t="str">
        <f t="shared" si="16"/>
        <v/>
      </c>
    </row>
    <row r="1438">
      <c r="A1438" s="182"/>
      <c r="B1438" s="182"/>
      <c r="C1438" s="185"/>
      <c r="D1438" s="186"/>
      <c r="E1438" s="187"/>
      <c r="F1438" s="188"/>
      <c r="G1438" s="182"/>
      <c r="H1438" s="182"/>
      <c r="I1438" s="182"/>
      <c r="J1438" s="182"/>
      <c r="K1438" s="182"/>
      <c r="L1438" s="182"/>
      <c r="M1438" s="155"/>
      <c r="N1438" s="155"/>
      <c r="O1438" s="155"/>
      <c r="P1438" s="155" t="str">
        <f t="shared" si="15"/>
        <v/>
      </c>
      <c r="Q1438" s="155" t="str">
        <f t="shared" si="16"/>
        <v/>
      </c>
    </row>
    <row r="1439">
      <c r="A1439" s="182"/>
      <c r="B1439" s="182"/>
      <c r="C1439" s="185"/>
      <c r="D1439" s="186"/>
      <c r="E1439" s="187"/>
      <c r="F1439" s="188"/>
      <c r="G1439" s="182"/>
      <c r="H1439" s="182"/>
      <c r="I1439" s="182"/>
      <c r="J1439" s="182"/>
      <c r="K1439" s="182"/>
      <c r="L1439" s="182"/>
      <c r="M1439" s="155"/>
      <c r="N1439" s="155"/>
      <c r="O1439" s="155"/>
      <c r="P1439" s="155" t="str">
        <f t="shared" si="15"/>
        <v/>
      </c>
      <c r="Q1439" s="155" t="str">
        <f t="shared" si="16"/>
        <v/>
      </c>
    </row>
    <row r="1440">
      <c r="A1440" s="182"/>
      <c r="B1440" s="182"/>
      <c r="C1440" s="185"/>
      <c r="D1440" s="186"/>
      <c r="E1440" s="187"/>
      <c r="F1440" s="188"/>
      <c r="G1440" s="182"/>
      <c r="H1440" s="182"/>
      <c r="I1440" s="182"/>
      <c r="J1440" s="182"/>
      <c r="K1440" s="182"/>
      <c r="L1440" s="182"/>
      <c r="M1440" s="155"/>
      <c r="N1440" s="155"/>
      <c r="O1440" s="155"/>
      <c r="P1440" s="155" t="str">
        <f t="shared" si="15"/>
        <v/>
      </c>
      <c r="Q1440" s="155" t="str">
        <f t="shared" si="16"/>
        <v/>
      </c>
    </row>
    <row r="1441">
      <c r="A1441" s="182"/>
      <c r="B1441" s="182"/>
      <c r="C1441" s="185"/>
      <c r="D1441" s="186"/>
      <c r="E1441" s="187"/>
      <c r="F1441" s="188"/>
      <c r="G1441" s="182"/>
      <c r="H1441" s="182"/>
      <c r="I1441" s="182"/>
      <c r="J1441" s="182"/>
      <c r="K1441" s="182"/>
      <c r="L1441" s="182"/>
      <c r="M1441" s="155"/>
      <c r="N1441" s="155"/>
      <c r="O1441" s="155"/>
      <c r="P1441" s="155" t="str">
        <f t="shared" si="15"/>
        <v/>
      </c>
      <c r="Q1441" s="155" t="str">
        <f t="shared" si="16"/>
        <v/>
      </c>
    </row>
    <row r="1442">
      <c r="A1442" s="182"/>
      <c r="B1442" s="182"/>
      <c r="C1442" s="185"/>
      <c r="D1442" s="186"/>
      <c r="E1442" s="187"/>
      <c r="F1442" s="188"/>
      <c r="G1442" s="182"/>
      <c r="H1442" s="182"/>
      <c r="I1442" s="182"/>
      <c r="J1442" s="182"/>
      <c r="K1442" s="182"/>
      <c r="L1442" s="182"/>
      <c r="M1442" s="155"/>
      <c r="N1442" s="155"/>
      <c r="O1442" s="155"/>
      <c r="P1442" s="155" t="str">
        <f t="shared" si="15"/>
        <v/>
      </c>
      <c r="Q1442" s="155" t="str">
        <f t="shared" si="16"/>
        <v/>
      </c>
    </row>
    <row r="1443">
      <c r="A1443" s="182"/>
      <c r="B1443" s="182"/>
      <c r="C1443" s="185"/>
      <c r="D1443" s="186"/>
      <c r="E1443" s="187"/>
      <c r="F1443" s="188"/>
      <c r="G1443" s="182"/>
      <c r="H1443" s="182"/>
      <c r="I1443" s="182"/>
      <c r="J1443" s="182"/>
      <c r="K1443" s="182"/>
      <c r="L1443" s="182"/>
      <c r="M1443" s="155"/>
      <c r="N1443" s="155"/>
      <c r="O1443" s="155"/>
      <c r="P1443" s="155" t="str">
        <f t="shared" si="15"/>
        <v/>
      </c>
      <c r="Q1443" s="155" t="str">
        <f t="shared" si="16"/>
        <v/>
      </c>
    </row>
    <row r="1444">
      <c r="A1444" s="182"/>
      <c r="B1444" s="182"/>
      <c r="C1444" s="185"/>
      <c r="D1444" s="186"/>
      <c r="E1444" s="187"/>
      <c r="F1444" s="188"/>
      <c r="G1444" s="182"/>
      <c r="H1444" s="182"/>
      <c r="I1444" s="182"/>
      <c r="J1444" s="182"/>
      <c r="K1444" s="182"/>
      <c r="L1444" s="182"/>
      <c r="M1444" s="155"/>
      <c r="N1444" s="155"/>
      <c r="O1444" s="155"/>
      <c r="P1444" s="155" t="str">
        <f t="shared" si="15"/>
        <v/>
      </c>
      <c r="Q1444" s="155" t="str">
        <f t="shared" si="16"/>
        <v/>
      </c>
    </row>
    <row r="1445">
      <c r="A1445" s="182"/>
      <c r="B1445" s="182"/>
      <c r="C1445" s="185"/>
      <c r="D1445" s="186"/>
      <c r="E1445" s="187"/>
      <c r="F1445" s="188"/>
      <c r="G1445" s="182"/>
      <c r="H1445" s="182"/>
      <c r="I1445" s="182"/>
      <c r="J1445" s="182"/>
      <c r="K1445" s="182"/>
      <c r="L1445" s="182"/>
      <c r="M1445" s="155"/>
      <c r="N1445" s="155"/>
      <c r="O1445" s="155"/>
      <c r="P1445" s="155" t="str">
        <f t="shared" si="15"/>
        <v/>
      </c>
      <c r="Q1445" s="155" t="str">
        <f t="shared" si="16"/>
        <v/>
      </c>
    </row>
    <row r="1446">
      <c r="A1446" s="182"/>
      <c r="B1446" s="182"/>
      <c r="C1446" s="185"/>
      <c r="D1446" s="186"/>
      <c r="E1446" s="187"/>
      <c r="F1446" s="188"/>
      <c r="G1446" s="182"/>
      <c r="H1446" s="182"/>
      <c r="I1446" s="182"/>
      <c r="J1446" s="182"/>
      <c r="K1446" s="182"/>
      <c r="L1446" s="182"/>
      <c r="M1446" s="155"/>
      <c r="N1446" s="155"/>
      <c r="O1446" s="155"/>
      <c r="P1446" s="155" t="str">
        <f t="shared" si="15"/>
        <v/>
      </c>
      <c r="Q1446" s="155" t="str">
        <f t="shared" si="16"/>
        <v/>
      </c>
    </row>
    <row r="1447">
      <c r="A1447" s="182"/>
      <c r="B1447" s="182"/>
      <c r="C1447" s="185"/>
      <c r="D1447" s="186"/>
      <c r="E1447" s="187"/>
      <c r="F1447" s="188"/>
      <c r="G1447" s="182"/>
      <c r="H1447" s="182"/>
      <c r="I1447" s="182"/>
      <c r="J1447" s="182"/>
      <c r="K1447" s="182"/>
      <c r="L1447" s="182"/>
      <c r="M1447" s="155"/>
      <c r="N1447" s="155"/>
      <c r="O1447" s="155"/>
      <c r="P1447" s="155" t="str">
        <f t="shared" si="15"/>
        <v/>
      </c>
      <c r="Q1447" s="155" t="str">
        <f t="shared" si="16"/>
        <v/>
      </c>
    </row>
    <row r="1448">
      <c r="A1448" s="182"/>
      <c r="B1448" s="182"/>
      <c r="C1448" s="185"/>
      <c r="D1448" s="186"/>
      <c r="E1448" s="187"/>
      <c r="F1448" s="188"/>
      <c r="G1448" s="182"/>
      <c r="H1448" s="182"/>
      <c r="I1448" s="182"/>
      <c r="J1448" s="182"/>
      <c r="K1448" s="182"/>
      <c r="L1448" s="182"/>
      <c r="M1448" s="155"/>
      <c r="N1448" s="155"/>
      <c r="O1448" s="155"/>
      <c r="P1448" s="155" t="str">
        <f t="shared" si="15"/>
        <v/>
      </c>
      <c r="Q1448" s="155" t="str">
        <f t="shared" si="16"/>
        <v/>
      </c>
    </row>
    <row r="1449">
      <c r="A1449" s="182"/>
      <c r="B1449" s="182"/>
      <c r="C1449" s="185"/>
      <c r="D1449" s="186"/>
      <c r="E1449" s="187"/>
      <c r="F1449" s="188"/>
      <c r="G1449" s="182"/>
      <c r="H1449" s="182"/>
      <c r="I1449" s="182"/>
      <c r="J1449" s="182"/>
      <c r="K1449" s="182"/>
      <c r="L1449" s="182"/>
      <c r="M1449" s="155"/>
      <c r="N1449" s="155"/>
      <c r="O1449" s="155"/>
      <c r="P1449" s="155" t="str">
        <f t="shared" si="15"/>
        <v/>
      </c>
      <c r="Q1449" s="155" t="str">
        <f t="shared" si="16"/>
        <v/>
      </c>
    </row>
    <row r="1450">
      <c r="A1450" s="182"/>
      <c r="B1450" s="182"/>
      <c r="C1450" s="185"/>
      <c r="D1450" s="186"/>
      <c r="E1450" s="187"/>
      <c r="F1450" s="188"/>
      <c r="G1450" s="182"/>
      <c r="H1450" s="182"/>
      <c r="I1450" s="182"/>
      <c r="J1450" s="182"/>
      <c r="K1450" s="182"/>
      <c r="L1450" s="182"/>
      <c r="M1450" s="155"/>
      <c r="N1450" s="155"/>
      <c r="O1450" s="155"/>
      <c r="P1450" s="155" t="str">
        <f t="shared" si="15"/>
        <v/>
      </c>
      <c r="Q1450" s="155" t="str">
        <f t="shared" si="16"/>
        <v/>
      </c>
    </row>
    <row r="1451">
      <c r="A1451" s="182"/>
      <c r="B1451" s="182"/>
      <c r="C1451" s="185"/>
      <c r="D1451" s="186"/>
      <c r="E1451" s="187"/>
      <c r="F1451" s="188"/>
      <c r="G1451" s="182"/>
      <c r="H1451" s="182"/>
      <c r="I1451" s="182"/>
      <c r="J1451" s="182"/>
      <c r="K1451" s="182"/>
      <c r="L1451" s="182"/>
      <c r="M1451" s="155"/>
      <c r="N1451" s="155"/>
      <c r="O1451" s="155"/>
      <c r="P1451" s="155" t="str">
        <f t="shared" si="15"/>
        <v/>
      </c>
      <c r="Q1451" s="155" t="str">
        <f t="shared" si="16"/>
        <v/>
      </c>
    </row>
    <row r="1452">
      <c r="A1452" s="182"/>
      <c r="B1452" s="182"/>
      <c r="C1452" s="185"/>
      <c r="D1452" s="186"/>
      <c r="E1452" s="187"/>
      <c r="F1452" s="188"/>
      <c r="G1452" s="182"/>
      <c r="H1452" s="182"/>
      <c r="I1452" s="182"/>
      <c r="J1452" s="182"/>
      <c r="K1452" s="182"/>
      <c r="L1452" s="182"/>
      <c r="M1452" s="155"/>
      <c r="N1452" s="155"/>
      <c r="O1452" s="155"/>
      <c r="P1452" s="155" t="str">
        <f t="shared" si="15"/>
        <v/>
      </c>
      <c r="Q1452" s="155" t="str">
        <f t="shared" si="16"/>
        <v/>
      </c>
    </row>
    <row r="1453">
      <c r="A1453" s="182"/>
      <c r="B1453" s="182"/>
      <c r="C1453" s="185"/>
      <c r="D1453" s="186"/>
      <c r="E1453" s="187"/>
      <c r="F1453" s="188"/>
      <c r="G1453" s="182"/>
      <c r="H1453" s="182"/>
      <c r="I1453" s="182"/>
      <c r="J1453" s="182"/>
      <c r="K1453" s="182"/>
      <c r="L1453" s="182"/>
      <c r="M1453" s="155"/>
      <c r="N1453" s="155"/>
      <c r="O1453" s="155"/>
      <c r="P1453" s="155" t="str">
        <f t="shared" si="15"/>
        <v/>
      </c>
      <c r="Q1453" s="155" t="str">
        <f t="shared" si="16"/>
        <v/>
      </c>
    </row>
    <row r="1454">
      <c r="A1454" s="182"/>
      <c r="B1454" s="182"/>
      <c r="C1454" s="185"/>
      <c r="D1454" s="186"/>
      <c r="E1454" s="187"/>
      <c r="F1454" s="188"/>
      <c r="G1454" s="182"/>
      <c r="H1454" s="182"/>
      <c r="I1454" s="182"/>
      <c r="J1454" s="182"/>
      <c r="K1454" s="182"/>
      <c r="L1454" s="182"/>
      <c r="M1454" s="155"/>
      <c r="N1454" s="155"/>
      <c r="O1454" s="155"/>
      <c r="P1454" s="155" t="str">
        <f t="shared" si="15"/>
        <v/>
      </c>
      <c r="Q1454" s="155" t="str">
        <f t="shared" si="16"/>
        <v/>
      </c>
    </row>
    <row r="1455">
      <c r="A1455" s="182"/>
      <c r="B1455" s="182"/>
      <c r="C1455" s="185"/>
      <c r="D1455" s="186"/>
      <c r="E1455" s="187"/>
      <c r="F1455" s="188"/>
      <c r="G1455" s="182"/>
      <c r="H1455" s="182"/>
      <c r="I1455" s="182"/>
      <c r="J1455" s="182"/>
      <c r="K1455" s="182"/>
      <c r="L1455" s="182"/>
      <c r="M1455" s="155"/>
      <c r="N1455" s="155"/>
      <c r="O1455" s="155"/>
      <c r="P1455" s="155" t="str">
        <f t="shared" si="15"/>
        <v/>
      </c>
      <c r="Q1455" s="155" t="str">
        <f t="shared" si="16"/>
        <v/>
      </c>
    </row>
    <row r="1456">
      <c r="A1456" s="182"/>
      <c r="B1456" s="182"/>
      <c r="C1456" s="185"/>
      <c r="D1456" s="186"/>
      <c r="E1456" s="187"/>
      <c r="F1456" s="188"/>
      <c r="G1456" s="182"/>
      <c r="H1456" s="182"/>
      <c r="I1456" s="182"/>
      <c r="J1456" s="182"/>
      <c r="K1456" s="182"/>
      <c r="L1456" s="182"/>
      <c r="M1456" s="155"/>
      <c r="N1456" s="155"/>
      <c r="O1456" s="155"/>
      <c r="P1456" s="155" t="str">
        <f t="shared" si="15"/>
        <v/>
      </c>
      <c r="Q1456" s="155" t="str">
        <f t="shared" si="16"/>
        <v/>
      </c>
    </row>
    <row r="1457">
      <c r="A1457" s="182"/>
      <c r="B1457" s="182"/>
      <c r="C1457" s="185"/>
      <c r="D1457" s="186"/>
      <c r="E1457" s="187"/>
      <c r="F1457" s="188"/>
      <c r="G1457" s="182"/>
      <c r="H1457" s="182"/>
      <c r="I1457" s="182"/>
      <c r="J1457" s="182"/>
      <c r="K1457" s="182"/>
      <c r="L1457" s="182"/>
      <c r="M1457" s="155"/>
      <c r="N1457" s="155"/>
      <c r="O1457" s="155"/>
      <c r="P1457" s="155" t="str">
        <f t="shared" si="15"/>
        <v/>
      </c>
      <c r="Q1457" s="155" t="str">
        <f t="shared" si="16"/>
        <v/>
      </c>
    </row>
    <row r="1458">
      <c r="A1458" s="182"/>
      <c r="B1458" s="182"/>
      <c r="C1458" s="185"/>
      <c r="D1458" s="186"/>
      <c r="E1458" s="187"/>
      <c r="F1458" s="188"/>
      <c r="G1458" s="182"/>
      <c r="H1458" s="182"/>
      <c r="I1458" s="182"/>
      <c r="J1458" s="182"/>
      <c r="K1458" s="182"/>
      <c r="L1458" s="182"/>
      <c r="M1458" s="155"/>
      <c r="N1458" s="155"/>
      <c r="O1458" s="155"/>
      <c r="P1458" s="155" t="str">
        <f t="shared" si="15"/>
        <v/>
      </c>
      <c r="Q1458" s="155" t="str">
        <f t="shared" si="16"/>
        <v/>
      </c>
    </row>
    <row r="1459">
      <c r="A1459" s="182"/>
      <c r="B1459" s="182"/>
      <c r="C1459" s="185"/>
      <c r="D1459" s="186"/>
      <c r="E1459" s="187"/>
      <c r="F1459" s="188"/>
      <c r="G1459" s="182"/>
      <c r="H1459" s="182"/>
      <c r="I1459" s="182"/>
      <c r="J1459" s="182"/>
      <c r="K1459" s="182"/>
      <c r="L1459" s="182"/>
      <c r="M1459" s="155"/>
      <c r="N1459" s="155"/>
      <c r="O1459" s="155"/>
      <c r="P1459" s="155" t="str">
        <f t="shared" si="15"/>
        <v/>
      </c>
      <c r="Q1459" s="155" t="str">
        <f t="shared" si="16"/>
        <v/>
      </c>
    </row>
    <row r="1460">
      <c r="A1460" s="182"/>
      <c r="B1460" s="182"/>
      <c r="C1460" s="185"/>
      <c r="D1460" s="186"/>
      <c r="E1460" s="187"/>
      <c r="F1460" s="188"/>
      <c r="G1460" s="182"/>
      <c r="H1460" s="182"/>
      <c r="I1460" s="182"/>
      <c r="J1460" s="182"/>
      <c r="K1460" s="182"/>
      <c r="L1460" s="182"/>
      <c r="M1460" s="155"/>
      <c r="N1460" s="155"/>
      <c r="O1460" s="155"/>
      <c r="P1460" s="155" t="str">
        <f t="shared" si="15"/>
        <v/>
      </c>
      <c r="Q1460" s="155" t="str">
        <f t="shared" si="16"/>
        <v/>
      </c>
    </row>
    <row r="1461">
      <c r="A1461" s="182"/>
      <c r="B1461" s="182"/>
      <c r="C1461" s="185"/>
      <c r="D1461" s="186"/>
      <c r="E1461" s="187"/>
      <c r="F1461" s="188"/>
      <c r="G1461" s="182"/>
      <c r="H1461" s="182"/>
      <c r="I1461" s="182"/>
      <c r="J1461" s="182"/>
      <c r="K1461" s="182"/>
      <c r="L1461" s="182"/>
      <c r="M1461" s="155"/>
      <c r="N1461" s="155"/>
      <c r="O1461" s="155"/>
      <c r="P1461" s="155" t="str">
        <f t="shared" si="15"/>
        <v/>
      </c>
      <c r="Q1461" s="155" t="str">
        <f t="shared" si="16"/>
        <v/>
      </c>
    </row>
    <row r="1462">
      <c r="A1462" s="182"/>
      <c r="B1462" s="182"/>
      <c r="C1462" s="185"/>
      <c r="D1462" s="186"/>
      <c r="E1462" s="187"/>
      <c r="F1462" s="188"/>
      <c r="G1462" s="182"/>
      <c r="H1462" s="182"/>
      <c r="I1462" s="182"/>
      <c r="J1462" s="182"/>
      <c r="K1462" s="182"/>
      <c r="L1462" s="182"/>
      <c r="M1462" s="155"/>
      <c r="N1462" s="155"/>
      <c r="O1462" s="155"/>
      <c r="P1462" s="155" t="str">
        <f t="shared" si="15"/>
        <v/>
      </c>
      <c r="Q1462" s="155" t="str">
        <f t="shared" si="16"/>
        <v/>
      </c>
    </row>
    <row r="1463">
      <c r="A1463" s="182"/>
      <c r="B1463" s="182"/>
      <c r="C1463" s="185"/>
      <c r="D1463" s="186"/>
      <c r="E1463" s="187"/>
      <c r="F1463" s="188"/>
      <c r="G1463" s="182"/>
      <c r="H1463" s="182"/>
      <c r="I1463" s="182"/>
      <c r="J1463" s="182"/>
      <c r="K1463" s="182"/>
      <c r="L1463" s="182"/>
      <c r="M1463" s="155"/>
      <c r="N1463" s="155"/>
      <c r="O1463" s="155"/>
      <c r="P1463" s="155" t="str">
        <f t="shared" si="15"/>
        <v/>
      </c>
      <c r="Q1463" s="155" t="str">
        <f t="shared" si="16"/>
        <v/>
      </c>
    </row>
    <row r="1464">
      <c r="A1464" s="182"/>
      <c r="B1464" s="182"/>
      <c r="C1464" s="185"/>
      <c r="D1464" s="186"/>
      <c r="E1464" s="187"/>
      <c r="F1464" s="188"/>
      <c r="G1464" s="182"/>
      <c r="H1464" s="182"/>
      <c r="I1464" s="182"/>
      <c r="J1464" s="182"/>
      <c r="K1464" s="182"/>
      <c r="L1464" s="182"/>
      <c r="M1464" s="155"/>
      <c r="N1464" s="155"/>
      <c r="O1464" s="155"/>
      <c r="P1464" s="155" t="str">
        <f t="shared" si="15"/>
        <v/>
      </c>
      <c r="Q1464" s="155" t="str">
        <f t="shared" si="16"/>
        <v/>
      </c>
    </row>
    <row r="1465">
      <c r="A1465" s="182"/>
      <c r="B1465" s="182"/>
      <c r="C1465" s="185"/>
      <c r="D1465" s="186"/>
      <c r="E1465" s="187"/>
      <c r="F1465" s="188"/>
      <c r="G1465" s="182"/>
      <c r="H1465" s="182"/>
      <c r="I1465" s="182"/>
      <c r="J1465" s="182"/>
      <c r="K1465" s="182"/>
      <c r="L1465" s="182"/>
      <c r="M1465" s="155"/>
      <c r="N1465" s="155"/>
      <c r="O1465" s="155"/>
      <c r="P1465" s="155" t="str">
        <f t="shared" si="15"/>
        <v/>
      </c>
      <c r="Q1465" s="155" t="str">
        <f t="shared" si="16"/>
        <v/>
      </c>
    </row>
    <row r="1466">
      <c r="A1466" s="182"/>
      <c r="B1466" s="182"/>
      <c r="C1466" s="185"/>
      <c r="D1466" s="186"/>
      <c r="E1466" s="187"/>
      <c r="F1466" s="188"/>
      <c r="G1466" s="182"/>
      <c r="H1466" s="182"/>
      <c r="I1466" s="182"/>
      <c r="J1466" s="182"/>
      <c r="K1466" s="182"/>
      <c r="L1466" s="182"/>
      <c r="M1466" s="155"/>
      <c r="N1466" s="155"/>
      <c r="O1466" s="155"/>
      <c r="P1466" s="155" t="str">
        <f t="shared" si="15"/>
        <v/>
      </c>
      <c r="Q1466" s="155" t="str">
        <f t="shared" si="16"/>
        <v/>
      </c>
    </row>
    <row r="1467">
      <c r="A1467" s="182"/>
      <c r="B1467" s="182"/>
      <c r="C1467" s="185"/>
      <c r="D1467" s="186"/>
      <c r="E1467" s="187"/>
      <c r="F1467" s="188"/>
      <c r="G1467" s="182"/>
      <c r="H1467" s="182"/>
      <c r="I1467" s="182"/>
      <c r="J1467" s="182"/>
      <c r="K1467" s="182"/>
      <c r="L1467" s="182"/>
      <c r="M1467" s="155"/>
      <c r="N1467" s="155"/>
      <c r="O1467" s="155"/>
      <c r="P1467" s="155" t="str">
        <f t="shared" si="15"/>
        <v/>
      </c>
      <c r="Q1467" s="155" t="str">
        <f t="shared" si="16"/>
        <v/>
      </c>
    </row>
    <row r="1468">
      <c r="A1468" s="182"/>
      <c r="B1468" s="182"/>
      <c r="C1468" s="185"/>
      <c r="D1468" s="186"/>
      <c r="E1468" s="187"/>
      <c r="F1468" s="188"/>
      <c r="G1468" s="182"/>
      <c r="H1468" s="182"/>
      <c r="I1468" s="182"/>
      <c r="J1468" s="182"/>
      <c r="K1468" s="182"/>
      <c r="L1468" s="182"/>
      <c r="M1468" s="155"/>
      <c r="N1468" s="155"/>
      <c r="O1468" s="155"/>
      <c r="P1468" s="155" t="str">
        <f t="shared" si="15"/>
        <v/>
      </c>
      <c r="Q1468" s="155" t="str">
        <f t="shared" si="16"/>
        <v/>
      </c>
    </row>
    <row r="1469">
      <c r="A1469" s="182"/>
      <c r="B1469" s="182"/>
      <c r="C1469" s="185"/>
      <c r="D1469" s="186"/>
      <c r="E1469" s="187"/>
      <c r="F1469" s="188"/>
      <c r="G1469" s="182"/>
      <c r="H1469" s="182"/>
      <c r="I1469" s="182"/>
      <c r="J1469" s="182"/>
      <c r="K1469" s="182"/>
      <c r="L1469" s="182"/>
      <c r="M1469" s="155"/>
      <c r="N1469" s="155"/>
      <c r="O1469" s="155"/>
      <c r="P1469" s="155" t="str">
        <f t="shared" si="15"/>
        <v/>
      </c>
      <c r="Q1469" s="155" t="str">
        <f t="shared" si="16"/>
        <v/>
      </c>
    </row>
    <row r="1470">
      <c r="A1470" s="182"/>
      <c r="B1470" s="182"/>
      <c r="C1470" s="185"/>
      <c r="D1470" s="186"/>
      <c r="E1470" s="187"/>
      <c r="F1470" s="188"/>
      <c r="G1470" s="182"/>
      <c r="H1470" s="182"/>
      <c r="I1470" s="182"/>
      <c r="J1470" s="182"/>
      <c r="K1470" s="182"/>
      <c r="L1470" s="182"/>
      <c r="M1470" s="155"/>
      <c r="N1470" s="155"/>
      <c r="O1470" s="155"/>
      <c r="P1470" s="155" t="str">
        <f t="shared" si="15"/>
        <v/>
      </c>
      <c r="Q1470" s="155" t="str">
        <f t="shared" si="16"/>
        <v/>
      </c>
    </row>
    <row r="1471">
      <c r="A1471" s="182"/>
      <c r="B1471" s="182"/>
      <c r="C1471" s="185"/>
      <c r="D1471" s="186"/>
      <c r="E1471" s="187"/>
      <c r="F1471" s="188"/>
      <c r="G1471" s="182"/>
      <c r="H1471" s="182"/>
      <c r="I1471" s="182"/>
      <c r="J1471" s="182"/>
      <c r="K1471" s="182"/>
      <c r="L1471" s="182"/>
      <c r="M1471" s="155"/>
      <c r="N1471" s="155"/>
      <c r="O1471" s="155"/>
      <c r="P1471" s="155" t="str">
        <f t="shared" si="15"/>
        <v/>
      </c>
      <c r="Q1471" s="155" t="str">
        <f t="shared" si="16"/>
        <v/>
      </c>
    </row>
    <row r="1472">
      <c r="A1472" s="182"/>
      <c r="B1472" s="182"/>
      <c r="C1472" s="185"/>
      <c r="D1472" s="186"/>
      <c r="E1472" s="187"/>
      <c r="F1472" s="188"/>
      <c r="G1472" s="182"/>
      <c r="H1472" s="182"/>
      <c r="I1472" s="182"/>
      <c r="J1472" s="182"/>
      <c r="K1472" s="182"/>
      <c r="L1472" s="182"/>
      <c r="M1472" s="155"/>
      <c r="N1472" s="155"/>
      <c r="O1472" s="155"/>
      <c r="P1472" s="155" t="str">
        <f t="shared" si="15"/>
        <v/>
      </c>
      <c r="Q1472" s="155" t="str">
        <f t="shared" si="16"/>
        <v/>
      </c>
    </row>
    <row r="1473">
      <c r="A1473" s="182"/>
      <c r="B1473" s="182"/>
      <c r="C1473" s="185"/>
      <c r="D1473" s="186"/>
      <c r="E1473" s="187"/>
      <c r="F1473" s="188"/>
      <c r="G1473" s="182"/>
      <c r="H1473" s="182"/>
      <c r="I1473" s="182"/>
      <c r="J1473" s="182"/>
      <c r="K1473" s="182"/>
      <c r="L1473" s="182"/>
      <c r="M1473" s="155"/>
      <c r="N1473" s="155"/>
      <c r="O1473" s="155"/>
      <c r="P1473" s="155" t="str">
        <f t="shared" si="15"/>
        <v/>
      </c>
      <c r="Q1473" s="155" t="str">
        <f t="shared" si="16"/>
        <v/>
      </c>
    </row>
    <row r="1474">
      <c r="A1474" s="182"/>
      <c r="B1474" s="182"/>
      <c r="C1474" s="185"/>
      <c r="D1474" s="186"/>
      <c r="E1474" s="187"/>
      <c r="F1474" s="188"/>
      <c r="G1474" s="182"/>
      <c r="H1474" s="182"/>
      <c r="I1474" s="182"/>
      <c r="J1474" s="182"/>
      <c r="K1474" s="182"/>
      <c r="L1474" s="182"/>
      <c r="M1474" s="155"/>
      <c r="N1474" s="155"/>
      <c r="O1474" s="155"/>
      <c r="P1474" s="155" t="str">
        <f t="shared" si="15"/>
        <v/>
      </c>
      <c r="Q1474" s="155" t="str">
        <f t="shared" si="16"/>
        <v/>
      </c>
    </row>
    <row r="1475">
      <c r="A1475" s="182"/>
      <c r="B1475" s="182"/>
      <c r="C1475" s="185"/>
      <c r="D1475" s="186"/>
      <c r="E1475" s="187"/>
      <c r="F1475" s="188"/>
      <c r="G1475" s="182"/>
      <c r="H1475" s="182"/>
      <c r="I1475" s="182"/>
      <c r="J1475" s="182"/>
      <c r="K1475" s="182"/>
      <c r="L1475" s="182"/>
      <c r="M1475" s="155"/>
      <c r="N1475" s="155"/>
      <c r="O1475" s="155"/>
      <c r="P1475" s="155" t="str">
        <f t="shared" si="15"/>
        <v/>
      </c>
      <c r="Q1475" s="155" t="str">
        <f t="shared" si="16"/>
        <v/>
      </c>
    </row>
    <row r="1476">
      <c r="A1476" s="182"/>
      <c r="B1476" s="182"/>
      <c r="C1476" s="185"/>
      <c r="D1476" s="186"/>
      <c r="E1476" s="187"/>
      <c r="F1476" s="188"/>
      <c r="G1476" s="182"/>
      <c r="H1476" s="182"/>
      <c r="I1476" s="182"/>
      <c r="J1476" s="182"/>
      <c r="K1476" s="182"/>
      <c r="L1476" s="182"/>
      <c r="M1476" s="155"/>
      <c r="N1476" s="155"/>
      <c r="O1476" s="155"/>
      <c r="P1476" s="155" t="str">
        <f t="shared" si="15"/>
        <v/>
      </c>
      <c r="Q1476" s="155" t="str">
        <f t="shared" si="16"/>
        <v/>
      </c>
    </row>
    <row r="1477">
      <c r="A1477" s="182"/>
      <c r="B1477" s="182"/>
      <c r="C1477" s="185"/>
      <c r="D1477" s="186"/>
      <c r="E1477" s="187"/>
      <c r="F1477" s="188"/>
      <c r="G1477" s="182"/>
      <c r="H1477" s="182"/>
      <c r="I1477" s="182"/>
      <c r="J1477" s="182"/>
      <c r="K1477" s="182"/>
      <c r="L1477" s="182"/>
      <c r="M1477" s="155"/>
      <c r="N1477" s="155"/>
      <c r="O1477" s="155"/>
      <c r="P1477" s="155" t="str">
        <f t="shared" si="15"/>
        <v/>
      </c>
      <c r="Q1477" s="155" t="str">
        <f t="shared" si="16"/>
        <v/>
      </c>
    </row>
    <row r="1478">
      <c r="A1478" s="182"/>
      <c r="B1478" s="182"/>
      <c r="C1478" s="185"/>
      <c r="D1478" s="186"/>
      <c r="E1478" s="187"/>
      <c r="F1478" s="188"/>
      <c r="G1478" s="182"/>
      <c r="H1478" s="182"/>
      <c r="I1478" s="182"/>
      <c r="J1478" s="182"/>
      <c r="K1478" s="182"/>
      <c r="L1478" s="182"/>
      <c r="M1478" s="155"/>
      <c r="N1478" s="155"/>
      <c r="O1478" s="155"/>
      <c r="P1478" s="155" t="str">
        <f t="shared" si="15"/>
        <v/>
      </c>
      <c r="Q1478" s="155" t="str">
        <f t="shared" si="16"/>
        <v/>
      </c>
    </row>
    <row r="1479">
      <c r="A1479" s="182"/>
      <c r="B1479" s="182"/>
      <c r="C1479" s="185"/>
      <c r="D1479" s="186"/>
      <c r="E1479" s="187"/>
      <c r="F1479" s="188"/>
      <c r="G1479" s="182"/>
      <c r="H1479" s="182"/>
      <c r="I1479" s="182"/>
      <c r="J1479" s="182"/>
      <c r="K1479" s="182"/>
      <c r="L1479" s="182"/>
      <c r="M1479" s="155"/>
      <c r="N1479" s="155"/>
      <c r="O1479" s="155"/>
      <c r="P1479" s="155" t="str">
        <f t="shared" si="15"/>
        <v/>
      </c>
      <c r="Q1479" s="155" t="str">
        <f t="shared" si="16"/>
        <v/>
      </c>
    </row>
    <row r="1480">
      <c r="A1480" s="182"/>
      <c r="B1480" s="182"/>
      <c r="C1480" s="185"/>
      <c r="D1480" s="186"/>
      <c r="E1480" s="187"/>
      <c r="F1480" s="188"/>
      <c r="G1480" s="182"/>
      <c r="H1480" s="182"/>
      <c r="I1480" s="182"/>
      <c r="J1480" s="182"/>
      <c r="K1480" s="182"/>
      <c r="L1480" s="182"/>
      <c r="M1480" s="155"/>
      <c r="N1480" s="155"/>
      <c r="O1480" s="155"/>
      <c r="P1480" s="155" t="str">
        <f t="shared" si="15"/>
        <v/>
      </c>
      <c r="Q1480" s="155" t="str">
        <f t="shared" si="16"/>
        <v/>
      </c>
    </row>
    <row r="1481">
      <c r="A1481" s="182"/>
      <c r="B1481" s="182"/>
      <c r="C1481" s="185"/>
      <c r="D1481" s="186"/>
      <c r="E1481" s="187"/>
      <c r="F1481" s="188"/>
      <c r="G1481" s="182"/>
      <c r="H1481" s="182"/>
      <c r="I1481" s="182"/>
      <c r="J1481" s="182"/>
      <c r="K1481" s="182"/>
      <c r="L1481" s="182"/>
      <c r="M1481" s="155"/>
      <c r="N1481" s="155"/>
      <c r="O1481" s="155"/>
      <c r="P1481" s="155" t="str">
        <f t="shared" si="15"/>
        <v/>
      </c>
      <c r="Q1481" s="155" t="str">
        <f t="shared" si="16"/>
        <v/>
      </c>
    </row>
    <row r="1482">
      <c r="A1482" s="182"/>
      <c r="B1482" s="182"/>
      <c r="C1482" s="185"/>
      <c r="D1482" s="186"/>
      <c r="E1482" s="187"/>
      <c r="F1482" s="188"/>
      <c r="G1482" s="182"/>
      <c r="H1482" s="182"/>
      <c r="I1482" s="182"/>
      <c r="J1482" s="182"/>
      <c r="K1482" s="182"/>
      <c r="L1482" s="182"/>
      <c r="M1482" s="155"/>
      <c r="N1482" s="155"/>
      <c r="O1482" s="155"/>
      <c r="P1482" s="155" t="str">
        <f t="shared" si="15"/>
        <v/>
      </c>
      <c r="Q1482" s="155" t="str">
        <f t="shared" si="16"/>
        <v/>
      </c>
    </row>
    <row r="1483">
      <c r="A1483" s="182"/>
      <c r="B1483" s="182"/>
      <c r="C1483" s="185"/>
      <c r="D1483" s="186"/>
      <c r="E1483" s="187"/>
      <c r="F1483" s="188"/>
      <c r="G1483" s="182"/>
      <c r="H1483" s="182"/>
      <c r="I1483" s="182"/>
      <c r="J1483" s="182"/>
      <c r="K1483" s="182"/>
      <c r="L1483" s="182"/>
      <c r="M1483" s="155"/>
      <c r="N1483" s="155"/>
      <c r="O1483" s="155"/>
      <c r="P1483" s="155" t="str">
        <f t="shared" si="15"/>
        <v/>
      </c>
      <c r="Q1483" s="155" t="str">
        <f t="shared" si="16"/>
        <v/>
      </c>
    </row>
    <row r="1484">
      <c r="A1484" s="182"/>
      <c r="B1484" s="182"/>
      <c r="C1484" s="185"/>
      <c r="D1484" s="186"/>
      <c r="E1484" s="187"/>
      <c r="F1484" s="188"/>
      <c r="G1484" s="182"/>
      <c r="H1484" s="182"/>
      <c r="I1484" s="182"/>
      <c r="J1484" s="182"/>
      <c r="K1484" s="182"/>
      <c r="L1484" s="182"/>
      <c r="M1484" s="155"/>
      <c r="N1484" s="155"/>
      <c r="O1484" s="155"/>
      <c r="P1484" s="155" t="str">
        <f t="shared" si="15"/>
        <v/>
      </c>
      <c r="Q1484" s="155" t="str">
        <f t="shared" si="16"/>
        <v/>
      </c>
    </row>
    <row r="1485">
      <c r="A1485" s="182"/>
      <c r="B1485" s="182"/>
      <c r="C1485" s="185"/>
      <c r="D1485" s="186"/>
      <c r="E1485" s="187"/>
      <c r="F1485" s="188"/>
      <c r="G1485" s="182"/>
      <c r="H1485" s="182"/>
      <c r="I1485" s="182"/>
      <c r="J1485" s="182"/>
      <c r="K1485" s="182"/>
      <c r="L1485" s="182"/>
      <c r="M1485" s="155"/>
      <c r="N1485" s="155"/>
      <c r="O1485" s="155"/>
      <c r="P1485" s="155" t="str">
        <f t="shared" si="15"/>
        <v/>
      </c>
      <c r="Q1485" s="155" t="str">
        <f t="shared" si="16"/>
        <v/>
      </c>
    </row>
    <row r="1486">
      <c r="A1486" s="182"/>
      <c r="B1486" s="182"/>
      <c r="C1486" s="185"/>
      <c r="D1486" s="186"/>
      <c r="E1486" s="187"/>
      <c r="F1486" s="188"/>
      <c r="G1486" s="182"/>
      <c r="H1486" s="182"/>
      <c r="I1486" s="182"/>
      <c r="J1486" s="182"/>
      <c r="K1486" s="182"/>
      <c r="L1486" s="182"/>
      <c r="M1486" s="155"/>
      <c r="N1486" s="155"/>
      <c r="O1486" s="155"/>
      <c r="P1486" s="155" t="str">
        <f t="shared" si="15"/>
        <v/>
      </c>
      <c r="Q1486" s="155" t="str">
        <f t="shared" si="16"/>
        <v/>
      </c>
    </row>
    <row r="1487">
      <c r="A1487" s="182"/>
      <c r="B1487" s="182"/>
      <c r="C1487" s="185"/>
      <c r="D1487" s="186"/>
      <c r="E1487" s="187"/>
      <c r="F1487" s="188"/>
      <c r="G1487" s="182"/>
      <c r="H1487" s="182"/>
      <c r="I1487" s="182"/>
      <c r="J1487" s="182"/>
      <c r="K1487" s="182"/>
      <c r="L1487" s="182"/>
      <c r="M1487" s="155"/>
      <c r="N1487" s="155"/>
      <c r="O1487" s="155"/>
      <c r="P1487" s="155" t="str">
        <f t="shared" si="15"/>
        <v/>
      </c>
      <c r="Q1487" s="155" t="str">
        <f t="shared" si="16"/>
        <v/>
      </c>
    </row>
    <row r="1488">
      <c r="A1488" s="182"/>
      <c r="B1488" s="182"/>
      <c r="C1488" s="185"/>
      <c r="D1488" s="186"/>
      <c r="E1488" s="187"/>
      <c r="F1488" s="188"/>
      <c r="G1488" s="182"/>
      <c r="H1488" s="182"/>
      <c r="I1488" s="182"/>
      <c r="J1488" s="182"/>
      <c r="K1488" s="182"/>
      <c r="L1488" s="182"/>
      <c r="M1488" s="155"/>
      <c r="N1488" s="155"/>
      <c r="O1488" s="155"/>
      <c r="P1488" s="155" t="str">
        <f t="shared" si="15"/>
        <v/>
      </c>
      <c r="Q1488" s="155" t="str">
        <f t="shared" si="16"/>
        <v/>
      </c>
    </row>
    <row r="1489">
      <c r="A1489" s="182"/>
      <c r="B1489" s="182"/>
      <c r="C1489" s="185"/>
      <c r="D1489" s="186"/>
      <c r="E1489" s="187"/>
      <c r="F1489" s="188"/>
      <c r="G1489" s="182"/>
      <c r="H1489" s="182"/>
      <c r="I1489" s="182"/>
      <c r="J1489" s="182"/>
      <c r="K1489" s="182"/>
      <c r="L1489" s="182"/>
      <c r="M1489" s="155"/>
      <c r="N1489" s="155"/>
      <c r="O1489" s="155"/>
      <c r="P1489" s="155" t="str">
        <f t="shared" si="15"/>
        <v/>
      </c>
      <c r="Q1489" s="155" t="str">
        <f t="shared" si="16"/>
        <v/>
      </c>
    </row>
    <row r="1490">
      <c r="A1490" s="182"/>
      <c r="B1490" s="182"/>
      <c r="C1490" s="185"/>
      <c r="D1490" s="186"/>
      <c r="E1490" s="187"/>
      <c r="F1490" s="188"/>
      <c r="G1490" s="182"/>
      <c r="H1490" s="182"/>
      <c r="I1490" s="182"/>
      <c r="J1490" s="182"/>
      <c r="K1490" s="182"/>
      <c r="L1490" s="182"/>
      <c r="M1490" s="155"/>
      <c r="N1490" s="155"/>
      <c r="O1490" s="155"/>
      <c r="P1490" s="155" t="str">
        <f t="shared" si="15"/>
        <v/>
      </c>
      <c r="Q1490" s="155" t="str">
        <f t="shared" si="16"/>
        <v/>
      </c>
    </row>
    <row r="1491">
      <c r="A1491" s="182"/>
      <c r="B1491" s="182"/>
      <c r="C1491" s="185"/>
      <c r="D1491" s="186"/>
      <c r="E1491" s="187"/>
      <c r="F1491" s="188"/>
      <c r="G1491" s="182"/>
      <c r="H1491" s="182"/>
      <c r="I1491" s="182"/>
      <c r="J1491" s="182"/>
      <c r="K1491" s="182"/>
      <c r="L1491" s="182"/>
      <c r="M1491" s="155"/>
      <c r="N1491" s="155"/>
      <c r="O1491" s="155"/>
      <c r="P1491" s="155" t="str">
        <f t="shared" si="15"/>
        <v/>
      </c>
      <c r="Q1491" s="155" t="str">
        <f t="shared" si="16"/>
        <v/>
      </c>
    </row>
    <row r="1492">
      <c r="A1492" s="182"/>
      <c r="B1492" s="182"/>
      <c r="C1492" s="185"/>
      <c r="D1492" s="186"/>
      <c r="E1492" s="187"/>
      <c r="F1492" s="188"/>
      <c r="G1492" s="182"/>
      <c r="H1492" s="182"/>
      <c r="I1492" s="182"/>
      <c r="J1492" s="182"/>
      <c r="K1492" s="182"/>
      <c r="L1492" s="182"/>
      <c r="M1492" s="155"/>
      <c r="N1492" s="155"/>
      <c r="O1492" s="155"/>
      <c r="P1492" s="155" t="str">
        <f t="shared" si="15"/>
        <v/>
      </c>
      <c r="Q1492" s="155" t="str">
        <f t="shared" si="16"/>
        <v/>
      </c>
    </row>
    <row r="1493">
      <c r="A1493" s="182"/>
      <c r="B1493" s="182"/>
      <c r="C1493" s="185"/>
      <c r="D1493" s="186"/>
      <c r="E1493" s="187"/>
      <c r="F1493" s="188"/>
      <c r="G1493" s="182"/>
      <c r="H1493" s="182"/>
      <c r="I1493" s="182"/>
      <c r="J1493" s="182"/>
      <c r="K1493" s="182"/>
      <c r="L1493" s="182"/>
      <c r="M1493" s="155"/>
      <c r="N1493" s="155"/>
      <c r="O1493" s="155"/>
      <c r="P1493" s="155" t="str">
        <f t="shared" si="15"/>
        <v/>
      </c>
      <c r="Q1493" s="155" t="str">
        <f t="shared" si="16"/>
        <v/>
      </c>
    </row>
    <row r="1494">
      <c r="A1494" s="182"/>
      <c r="B1494" s="182"/>
      <c r="C1494" s="185"/>
      <c r="D1494" s="186"/>
      <c r="E1494" s="187"/>
      <c r="F1494" s="188"/>
      <c r="G1494" s="182"/>
      <c r="H1494" s="182"/>
      <c r="I1494" s="182"/>
      <c r="J1494" s="182"/>
      <c r="K1494" s="182"/>
      <c r="L1494" s="182"/>
      <c r="M1494" s="155"/>
      <c r="N1494" s="155"/>
      <c r="O1494" s="155"/>
      <c r="P1494" s="155" t="str">
        <f t="shared" si="15"/>
        <v/>
      </c>
      <c r="Q1494" s="155" t="str">
        <f t="shared" si="16"/>
        <v/>
      </c>
    </row>
    <row r="1495">
      <c r="A1495" s="182"/>
      <c r="B1495" s="182"/>
      <c r="C1495" s="185"/>
      <c r="D1495" s="186"/>
      <c r="E1495" s="187"/>
      <c r="F1495" s="188"/>
      <c r="G1495" s="182"/>
      <c r="H1495" s="182"/>
      <c r="I1495" s="182"/>
      <c r="J1495" s="182"/>
      <c r="K1495" s="182"/>
      <c r="L1495" s="182"/>
      <c r="M1495" s="155"/>
      <c r="N1495" s="155"/>
      <c r="O1495" s="155"/>
      <c r="P1495" s="155" t="str">
        <f t="shared" si="15"/>
        <v/>
      </c>
      <c r="Q1495" s="155" t="str">
        <f t="shared" si="16"/>
        <v/>
      </c>
    </row>
    <row r="1496">
      <c r="A1496" s="182"/>
      <c r="B1496" s="182"/>
      <c r="C1496" s="185"/>
      <c r="D1496" s="186"/>
      <c r="E1496" s="187"/>
      <c r="F1496" s="188"/>
      <c r="G1496" s="182"/>
      <c r="H1496" s="182"/>
      <c r="I1496" s="182"/>
      <c r="J1496" s="182"/>
      <c r="K1496" s="182"/>
      <c r="L1496" s="182"/>
      <c r="M1496" s="155"/>
      <c r="N1496" s="155"/>
      <c r="O1496" s="155"/>
      <c r="P1496" s="155" t="str">
        <f t="shared" si="15"/>
        <v/>
      </c>
      <c r="Q1496" s="155" t="str">
        <f t="shared" si="16"/>
        <v/>
      </c>
    </row>
    <row r="1497">
      <c r="A1497" s="182"/>
      <c r="B1497" s="182"/>
      <c r="C1497" s="185"/>
      <c r="D1497" s="186"/>
      <c r="E1497" s="187"/>
      <c r="F1497" s="188"/>
      <c r="G1497" s="182"/>
      <c r="H1497" s="182"/>
      <c r="I1497" s="182"/>
      <c r="J1497" s="182"/>
      <c r="K1497" s="182"/>
      <c r="L1497" s="182"/>
      <c r="M1497" s="155"/>
      <c r="N1497" s="155"/>
      <c r="O1497" s="155"/>
      <c r="P1497" s="155" t="str">
        <f t="shared" si="15"/>
        <v/>
      </c>
      <c r="Q1497" s="155" t="str">
        <f t="shared" si="16"/>
        <v/>
      </c>
    </row>
    <row r="1498">
      <c r="A1498" s="182"/>
      <c r="B1498" s="182"/>
      <c r="C1498" s="185"/>
      <c r="D1498" s="186"/>
      <c r="E1498" s="187"/>
      <c r="F1498" s="188"/>
      <c r="G1498" s="182"/>
      <c r="H1498" s="182"/>
      <c r="I1498" s="182"/>
      <c r="J1498" s="182"/>
      <c r="K1498" s="182"/>
      <c r="L1498" s="182"/>
      <c r="M1498" s="155"/>
      <c r="N1498" s="155"/>
      <c r="O1498" s="155"/>
      <c r="P1498" s="155" t="str">
        <f t="shared" si="15"/>
        <v/>
      </c>
      <c r="Q1498" s="155" t="str">
        <f t="shared" si="16"/>
        <v/>
      </c>
    </row>
    <row r="1499">
      <c r="A1499" s="182"/>
      <c r="B1499" s="182"/>
      <c r="C1499" s="185"/>
      <c r="D1499" s="186"/>
      <c r="E1499" s="187"/>
      <c r="F1499" s="188"/>
      <c r="G1499" s="182"/>
      <c r="H1499" s="182"/>
      <c r="I1499" s="182"/>
      <c r="J1499" s="182"/>
      <c r="K1499" s="182"/>
      <c r="L1499" s="182"/>
      <c r="M1499" s="155"/>
      <c r="N1499" s="155"/>
      <c r="O1499" s="155"/>
      <c r="P1499" s="155" t="str">
        <f t="shared" si="15"/>
        <v/>
      </c>
      <c r="Q1499" s="155" t="str">
        <f t="shared" si="16"/>
        <v/>
      </c>
    </row>
    <row r="1500">
      <c r="A1500" s="182"/>
      <c r="B1500" s="182"/>
      <c r="C1500" s="185"/>
      <c r="D1500" s="186"/>
      <c r="E1500" s="187"/>
      <c r="F1500" s="188"/>
      <c r="G1500" s="182"/>
      <c r="H1500" s="182"/>
      <c r="I1500" s="182"/>
      <c r="J1500" s="182"/>
      <c r="K1500" s="182"/>
      <c r="L1500" s="182"/>
      <c r="M1500" s="155"/>
      <c r="N1500" s="155"/>
      <c r="O1500" s="155"/>
      <c r="P1500" s="155" t="str">
        <f t="shared" si="15"/>
        <v/>
      </c>
      <c r="Q1500" s="155" t="str">
        <f t="shared" si="16"/>
        <v/>
      </c>
    </row>
    <row r="1501">
      <c r="A1501" s="182"/>
      <c r="B1501" s="182"/>
      <c r="C1501" s="185"/>
      <c r="D1501" s="186"/>
      <c r="E1501" s="187"/>
      <c r="F1501" s="188"/>
      <c r="G1501" s="182"/>
      <c r="H1501" s="182"/>
      <c r="I1501" s="182"/>
      <c r="J1501" s="182"/>
      <c r="K1501" s="182"/>
      <c r="L1501" s="182"/>
      <c r="M1501" s="155"/>
      <c r="N1501" s="155"/>
      <c r="O1501" s="155"/>
      <c r="P1501" s="155" t="str">
        <f t="shared" si="15"/>
        <v/>
      </c>
      <c r="Q1501" s="155" t="str">
        <f t="shared" si="16"/>
        <v/>
      </c>
    </row>
    <row r="1502">
      <c r="A1502" s="182"/>
      <c r="B1502" s="182"/>
      <c r="C1502" s="185"/>
      <c r="D1502" s="186"/>
      <c r="E1502" s="187"/>
      <c r="F1502" s="188"/>
      <c r="G1502" s="182"/>
      <c r="H1502" s="182"/>
      <c r="I1502" s="182"/>
      <c r="J1502" s="182"/>
      <c r="K1502" s="182"/>
      <c r="L1502" s="182"/>
      <c r="M1502" s="155"/>
      <c r="N1502" s="155"/>
      <c r="O1502" s="155"/>
      <c r="P1502" s="155" t="str">
        <f t="shared" si="15"/>
        <v/>
      </c>
      <c r="Q1502" s="155" t="str">
        <f t="shared" si="16"/>
        <v/>
      </c>
    </row>
    <row r="1503">
      <c r="A1503" s="182"/>
      <c r="B1503" s="182"/>
      <c r="C1503" s="185"/>
      <c r="D1503" s="186"/>
      <c r="E1503" s="187"/>
      <c r="F1503" s="188"/>
      <c r="G1503" s="182"/>
      <c r="H1503" s="182"/>
      <c r="I1503" s="182"/>
      <c r="J1503" s="182"/>
      <c r="K1503" s="182"/>
      <c r="L1503" s="182"/>
      <c r="M1503" s="155"/>
      <c r="N1503" s="155"/>
      <c r="O1503" s="155"/>
      <c r="P1503" s="155" t="str">
        <f t="shared" si="15"/>
        <v/>
      </c>
      <c r="Q1503" s="155" t="str">
        <f t="shared" si="16"/>
        <v/>
      </c>
    </row>
    <row r="1504">
      <c r="A1504" s="182"/>
      <c r="B1504" s="182"/>
      <c r="C1504" s="185"/>
      <c r="D1504" s="186"/>
      <c r="E1504" s="187"/>
      <c r="F1504" s="188"/>
      <c r="G1504" s="182"/>
      <c r="H1504" s="182"/>
      <c r="I1504" s="182"/>
      <c r="J1504" s="182"/>
      <c r="K1504" s="182"/>
      <c r="L1504" s="182"/>
      <c r="M1504" s="155"/>
      <c r="N1504" s="155"/>
      <c r="O1504" s="155"/>
      <c r="P1504" s="155" t="str">
        <f t="shared" si="15"/>
        <v/>
      </c>
      <c r="Q1504" s="155" t="str">
        <f t="shared" si="16"/>
        <v/>
      </c>
    </row>
    <row r="1505">
      <c r="A1505" s="182"/>
      <c r="B1505" s="182"/>
      <c r="C1505" s="185"/>
      <c r="D1505" s="186"/>
      <c r="E1505" s="187"/>
      <c r="F1505" s="188"/>
      <c r="G1505" s="182"/>
      <c r="H1505" s="182"/>
      <c r="I1505" s="182"/>
      <c r="J1505" s="182"/>
      <c r="K1505" s="182"/>
      <c r="L1505" s="182"/>
      <c r="M1505" s="155"/>
      <c r="N1505" s="155"/>
      <c r="O1505" s="155"/>
      <c r="P1505" s="155" t="str">
        <f t="shared" si="15"/>
        <v/>
      </c>
      <c r="Q1505" s="155" t="str">
        <f t="shared" si="16"/>
        <v/>
      </c>
    </row>
    <row r="1506">
      <c r="A1506" s="182"/>
      <c r="B1506" s="182"/>
      <c r="C1506" s="185"/>
      <c r="D1506" s="186"/>
      <c r="E1506" s="187"/>
      <c r="F1506" s="188"/>
      <c r="G1506" s="182"/>
      <c r="H1506" s="182"/>
      <c r="I1506" s="182"/>
      <c r="J1506" s="182"/>
      <c r="K1506" s="182"/>
      <c r="L1506" s="182"/>
      <c r="M1506" s="155"/>
      <c r="N1506" s="155"/>
      <c r="O1506" s="155"/>
      <c r="P1506" s="155" t="str">
        <f t="shared" si="15"/>
        <v/>
      </c>
      <c r="Q1506" s="155" t="str">
        <f t="shared" si="16"/>
        <v/>
      </c>
    </row>
    <row r="1507">
      <c r="A1507" s="182"/>
      <c r="B1507" s="182"/>
      <c r="C1507" s="185"/>
      <c r="D1507" s="186"/>
      <c r="E1507" s="187"/>
      <c r="F1507" s="188"/>
      <c r="G1507" s="182"/>
      <c r="H1507" s="182"/>
      <c r="I1507" s="182"/>
      <c r="J1507" s="182"/>
      <c r="K1507" s="182"/>
      <c r="L1507" s="182"/>
      <c r="M1507" s="155"/>
      <c r="N1507" s="155"/>
      <c r="O1507" s="155"/>
      <c r="P1507" s="155" t="str">
        <f t="shared" si="15"/>
        <v/>
      </c>
      <c r="Q1507" s="155" t="str">
        <f t="shared" si="16"/>
        <v/>
      </c>
    </row>
    <row r="1508">
      <c r="A1508" s="182"/>
      <c r="B1508" s="182"/>
      <c r="C1508" s="185"/>
      <c r="D1508" s="186"/>
      <c r="E1508" s="187"/>
      <c r="F1508" s="188"/>
      <c r="G1508" s="182"/>
      <c r="H1508" s="182"/>
      <c r="I1508" s="182"/>
      <c r="J1508" s="182"/>
      <c r="K1508" s="182"/>
      <c r="L1508" s="182"/>
      <c r="M1508" s="155"/>
      <c r="N1508" s="155"/>
      <c r="O1508" s="155"/>
      <c r="P1508" s="155" t="str">
        <f t="shared" si="15"/>
        <v/>
      </c>
      <c r="Q1508" s="155" t="str">
        <f t="shared" si="16"/>
        <v/>
      </c>
    </row>
    <row r="1509">
      <c r="A1509" s="182"/>
      <c r="B1509" s="182"/>
      <c r="C1509" s="185"/>
      <c r="D1509" s="186"/>
      <c r="E1509" s="187"/>
      <c r="F1509" s="188"/>
      <c r="G1509" s="182"/>
      <c r="H1509" s="182"/>
      <c r="I1509" s="182"/>
      <c r="J1509" s="182"/>
      <c r="K1509" s="182"/>
      <c r="L1509" s="182"/>
      <c r="M1509" s="155"/>
      <c r="N1509" s="155"/>
      <c r="O1509" s="155"/>
      <c r="P1509" s="155" t="str">
        <f t="shared" si="15"/>
        <v/>
      </c>
      <c r="Q1509" s="155" t="str">
        <f t="shared" si="16"/>
        <v/>
      </c>
    </row>
    <row r="1510">
      <c r="A1510" s="182"/>
      <c r="B1510" s="182"/>
      <c r="C1510" s="185"/>
      <c r="D1510" s="186"/>
      <c r="E1510" s="187"/>
      <c r="F1510" s="188"/>
      <c r="G1510" s="182"/>
      <c r="H1510" s="182"/>
      <c r="I1510" s="182"/>
      <c r="J1510" s="182"/>
      <c r="K1510" s="182"/>
      <c r="L1510" s="182"/>
      <c r="M1510" s="155"/>
      <c r="N1510" s="155"/>
      <c r="O1510" s="155"/>
      <c r="P1510" s="155" t="str">
        <f t="shared" si="15"/>
        <v/>
      </c>
      <c r="Q1510" s="155" t="str">
        <f t="shared" si="16"/>
        <v/>
      </c>
    </row>
    <row r="1511">
      <c r="A1511" s="182"/>
      <c r="B1511" s="182"/>
      <c r="C1511" s="185"/>
      <c r="D1511" s="186"/>
      <c r="E1511" s="187"/>
      <c r="F1511" s="188"/>
      <c r="G1511" s="182"/>
      <c r="H1511" s="182"/>
      <c r="I1511" s="182"/>
      <c r="J1511" s="182"/>
      <c r="K1511" s="182"/>
      <c r="L1511" s="182"/>
      <c r="M1511" s="155"/>
      <c r="N1511" s="155"/>
      <c r="O1511" s="155"/>
      <c r="P1511" s="155" t="str">
        <f t="shared" si="15"/>
        <v/>
      </c>
      <c r="Q1511" s="155" t="str">
        <f t="shared" si="16"/>
        <v/>
      </c>
    </row>
    <row r="1512">
      <c r="A1512" s="182"/>
      <c r="B1512" s="182"/>
      <c r="C1512" s="185"/>
      <c r="D1512" s="186"/>
      <c r="E1512" s="187"/>
      <c r="F1512" s="188"/>
      <c r="G1512" s="182"/>
      <c r="H1512" s="182"/>
      <c r="I1512" s="182"/>
      <c r="J1512" s="182"/>
      <c r="K1512" s="182"/>
      <c r="L1512" s="182"/>
      <c r="M1512" s="155"/>
      <c r="N1512" s="155"/>
      <c r="O1512" s="155"/>
      <c r="P1512" s="155" t="str">
        <f t="shared" si="15"/>
        <v/>
      </c>
      <c r="Q1512" s="155" t="str">
        <f t="shared" si="16"/>
        <v/>
      </c>
    </row>
    <row r="1513">
      <c r="A1513" s="182"/>
      <c r="B1513" s="182"/>
      <c r="C1513" s="185"/>
      <c r="D1513" s="186"/>
      <c r="E1513" s="187"/>
      <c r="F1513" s="188"/>
      <c r="G1513" s="182"/>
      <c r="H1513" s="182"/>
      <c r="I1513" s="182"/>
      <c r="J1513" s="182"/>
      <c r="K1513" s="182"/>
      <c r="L1513" s="182"/>
      <c r="M1513" s="155"/>
      <c r="N1513" s="155"/>
      <c r="O1513" s="155"/>
      <c r="P1513" s="155" t="str">
        <f t="shared" si="15"/>
        <v/>
      </c>
      <c r="Q1513" s="155" t="str">
        <f t="shared" si="16"/>
        <v/>
      </c>
    </row>
    <row r="1514">
      <c r="A1514" s="182"/>
      <c r="B1514" s="182"/>
      <c r="C1514" s="185"/>
      <c r="D1514" s="186"/>
      <c r="E1514" s="187"/>
      <c r="F1514" s="188"/>
      <c r="G1514" s="182"/>
      <c r="H1514" s="182"/>
      <c r="I1514" s="182"/>
      <c r="J1514" s="182"/>
      <c r="K1514" s="182"/>
      <c r="L1514" s="182"/>
      <c r="M1514" s="155"/>
      <c r="N1514" s="155"/>
      <c r="O1514" s="155"/>
      <c r="P1514" s="155" t="str">
        <f t="shared" si="15"/>
        <v/>
      </c>
      <c r="Q1514" s="155" t="str">
        <f t="shared" si="16"/>
        <v/>
      </c>
    </row>
    <row r="1515">
      <c r="A1515" s="182"/>
      <c r="B1515" s="182"/>
      <c r="C1515" s="185"/>
      <c r="D1515" s="186"/>
      <c r="E1515" s="187"/>
      <c r="F1515" s="188"/>
      <c r="G1515" s="182"/>
      <c r="H1515" s="182"/>
      <c r="I1515" s="182"/>
      <c r="J1515" s="182"/>
      <c r="K1515" s="182"/>
      <c r="L1515" s="182"/>
      <c r="M1515" s="155"/>
      <c r="N1515" s="155"/>
      <c r="O1515" s="155"/>
      <c r="P1515" s="155" t="str">
        <f t="shared" si="15"/>
        <v/>
      </c>
      <c r="Q1515" s="155" t="str">
        <f t="shared" si="16"/>
        <v/>
      </c>
    </row>
    <row r="1516">
      <c r="A1516" s="182"/>
      <c r="B1516" s="182"/>
      <c r="C1516" s="185"/>
      <c r="D1516" s="186"/>
      <c r="E1516" s="187"/>
      <c r="F1516" s="188"/>
      <c r="G1516" s="182"/>
      <c r="H1516" s="182"/>
      <c r="I1516" s="182"/>
      <c r="J1516" s="182"/>
      <c r="K1516" s="182"/>
      <c r="L1516" s="182"/>
      <c r="M1516" s="155"/>
      <c r="N1516" s="155"/>
      <c r="O1516" s="155"/>
      <c r="P1516" s="155" t="str">
        <f t="shared" si="15"/>
        <v/>
      </c>
      <c r="Q1516" s="155" t="str">
        <f t="shared" si="16"/>
        <v/>
      </c>
    </row>
    <row r="1517">
      <c r="A1517" s="182"/>
      <c r="B1517" s="182"/>
      <c r="C1517" s="185"/>
      <c r="D1517" s="186"/>
      <c r="E1517" s="187"/>
      <c r="F1517" s="188"/>
      <c r="G1517" s="182"/>
      <c r="H1517" s="182"/>
      <c r="I1517" s="182"/>
      <c r="J1517" s="182"/>
      <c r="K1517" s="182"/>
      <c r="L1517" s="182"/>
      <c r="M1517" s="155"/>
      <c r="N1517" s="155"/>
      <c r="O1517" s="155"/>
      <c r="P1517" s="155" t="str">
        <f t="shared" si="15"/>
        <v/>
      </c>
      <c r="Q1517" s="155" t="str">
        <f t="shared" si="16"/>
        <v/>
      </c>
    </row>
    <row r="1518">
      <c r="A1518" s="182"/>
      <c r="B1518" s="182"/>
      <c r="C1518" s="185"/>
      <c r="D1518" s="186"/>
      <c r="E1518" s="187"/>
      <c r="F1518" s="188"/>
      <c r="G1518" s="182"/>
      <c r="H1518" s="182"/>
      <c r="I1518" s="182"/>
      <c r="J1518" s="182"/>
      <c r="K1518" s="182"/>
      <c r="L1518" s="182"/>
      <c r="M1518" s="155"/>
      <c r="N1518" s="155"/>
      <c r="O1518" s="155"/>
      <c r="P1518" s="155" t="str">
        <f t="shared" si="15"/>
        <v/>
      </c>
      <c r="Q1518" s="155" t="str">
        <f t="shared" si="16"/>
        <v/>
      </c>
    </row>
    <row r="1519">
      <c r="A1519" s="182"/>
      <c r="B1519" s="182"/>
      <c r="C1519" s="185"/>
      <c r="D1519" s="186"/>
      <c r="E1519" s="187"/>
      <c r="F1519" s="188"/>
      <c r="G1519" s="182"/>
      <c r="H1519" s="182"/>
      <c r="I1519" s="182"/>
      <c r="J1519" s="182"/>
      <c r="K1519" s="182"/>
      <c r="L1519" s="182"/>
      <c r="M1519" s="155"/>
      <c r="N1519" s="155"/>
      <c r="O1519" s="155"/>
      <c r="P1519" s="155" t="str">
        <f t="shared" si="15"/>
        <v/>
      </c>
      <c r="Q1519" s="155" t="str">
        <f t="shared" si="16"/>
        <v/>
      </c>
    </row>
    <row r="1520">
      <c r="A1520" s="182"/>
      <c r="B1520" s="182"/>
      <c r="C1520" s="185"/>
      <c r="D1520" s="186"/>
      <c r="E1520" s="187"/>
      <c r="F1520" s="188"/>
      <c r="G1520" s="182"/>
      <c r="H1520" s="182"/>
      <c r="I1520" s="182"/>
      <c r="J1520" s="182"/>
      <c r="K1520" s="182"/>
      <c r="L1520" s="182"/>
      <c r="M1520" s="155"/>
      <c r="N1520" s="155"/>
      <c r="O1520" s="155"/>
      <c r="P1520" s="155" t="str">
        <f t="shared" si="15"/>
        <v/>
      </c>
      <c r="Q1520" s="155" t="str">
        <f t="shared" si="16"/>
        <v/>
      </c>
    </row>
  </sheetData>
  <autoFilter ref="$A$1:$Q$1520"/>
  <customSheetViews>
    <customSheetView guid="{CBABA34E-FF2C-42F1-B7B7-8E821E1F18F1}" filter="1" showAutoFilter="1">
      <autoFilter ref="$B$1:$K$674">
        <filterColumn colId="0">
          <filters>
            <filter val="17168"/>
            <filter val="17042"/>
            <filter val="17043"/>
            <filter val="17285"/>
            <filter val="17282"/>
            <filter val="17283"/>
            <filter val="17162"/>
            <filter val="12957"/>
            <filter val="10416"/>
            <filter val="13800"/>
            <filter val="12710"/>
            <filter val="16089"/>
            <filter val="9197"/>
            <filter val="13937"/>
            <filter val="12724"/>
            <filter val="11637"/>
            <filter val="13819"/>
            <filter val="12849"/>
            <filter val="11870"/>
            <filter val="14900"/>
            <filter val="12964"/>
            <filter val="17145"/>
            <filter val="17388"/>
            <filter val="17389"/>
            <filter val="16294"/>
            <filter val="17384"/>
            <filter val="17022"/>
            <filter val="10519"/>
            <filter val="10754"/>
            <filter val="17391"/>
            <filter val="13909"/>
            <filter val="17393"/>
            <filter val="15092"/>
            <filter val="15091"/>
            <filter val="12704"/>
            <filter val="10646"/>
            <filter val="10525"/>
            <filter val="10524"/>
            <filter val="11858"/>
            <filter val="10768"/>
            <filter val="10400"/>
            <filter val="10520"/>
            <filter val="16395"/>
            <filter val="17003"/>
            <filter val="15063"/>
            <filter val="17367"/>
            <filter val="17368"/>
            <filter val="14095"/>
            <filter val="16037"/>
            <filter val="17362"/>
            <filter val="17484"/>
            <filter val="16156"/>
            <filter val="15181"/>
            <filter val="10613"/>
            <filter val="11825"/>
            <filter val="10611"/>
            <filter val="17009"/>
            <filter val="17497"/>
            <filter val="15076"/>
            <filter val="16044"/>
            <filter val="15075"/>
            <filter val="17499"/>
            <filter val="17257"/>
            <filter val="16284"/>
            <filter val="17372"/>
            <filter val="16167"/>
            <filter val="17374"/>
            <filter val="17253"/>
            <filter val="16166"/>
            <filter val="10623"/>
            <filter val="10626"/>
            <filter val="10746"/>
            <filter val="12928"/>
            <filter val="11839"/>
            <filter val="11830"/>
            <filter val="17259"/>
            <filter val="17017"/>
            <filter val="14075"/>
            <filter val="16372"/>
            <filter val="17587"/>
            <filter val="17588"/>
            <filter val="15046"/>
            <filter val="14079"/>
            <filter val="15167"/>
            <filter val="17583"/>
            <filter val="14076"/>
            <filter val="16254"/>
            <filter val="15044"/>
            <filter val="10708"/>
            <filter val="10718"/>
            <filter val="10959"/>
            <filter val="17105"/>
            <filter val="17347"/>
            <filter val="17589"/>
            <filter val="17348"/>
            <filter val="15175"/>
            <filter val="17596"/>
            <filter val="14086"/>
            <filter val="17597"/>
            <filter val="14083"/>
            <filter val="16262"/>
            <filter val="14084"/>
            <filter val="17236"/>
            <filter val="16388"/>
            <filter val="17472"/>
            <filter val="17594"/>
            <filter val="15298"/>
            <filter val="17470"/>
            <filter val="17591"/>
            <filter val="11933"/>
            <filter val="12902"/>
            <filter val="10604"/>
            <filter val="10606"/>
            <filter val="12904"/>
            <filter val="10607"/>
            <filter val="16028"/>
            <filter val="11931"/>
            <filter val="17119"/>
            <filter val="12790"/>
            <filter val="11228"/>
            <filter val="14738"/>
            <filter val="12795"/>
            <filter val="13885"/>
            <filter val="12675"/>
            <filter val="11223"/>
            <filter val="13641"/>
            <filter val="16914"/>
            <filter val="15702"/>
            <filter val="15823"/>
            <filter val="14612"/>
            <filter val="13402"/>
            <filter val="13892"/>
            <filter val="16806"/>
            <filter val="16927"/>
            <filter val="14985"/>
            <filter val="11476"/>
            <filter val="11596"/>
            <filter val="14862"/>
            <filter val="12201"/>
            <filter val="12204"/>
            <filter val="11357"/>
            <filter val="15957"/>
            <filter val="13779"/>
            <filter val="10028"/>
            <filter val="12567"/>
            <filter val="11116"/>
            <filter val="9800"/>
            <filter val="11207"/>
            <filter val="14959"/>
            <filter val="15806"/>
            <filter val="11209"/>
            <filter val="12659"/>
            <filter val="13863"/>
            <filter val="10593"/>
            <filter val="10114"/>
            <filter val="15803"/>
            <filter val="10477"/>
            <filter val="14955"/>
            <filter val="15802"/>
            <filter val="15923"/>
            <filter val="12533"/>
            <filter val="10115"/>
            <filter val="9810"/>
            <filter val="13991"/>
            <filter val="11571"/>
            <filter val="10482"/>
            <filter val="10481"/>
            <filter val="11218"/>
            <filter val="14729"/>
            <filter val="12309"/>
            <filter val="11573"/>
            <filter val="11330"/>
            <filter val="14960"/>
            <filter val="10244"/>
            <filter val="12662"/>
            <filter val="12303"/>
            <filter val="9807"/>
            <filter val="15933"/>
            <filter val="14602"/>
            <filter val="9821"/>
            <filter val="9820"/>
            <filter val="10338"/>
            <filter val="15906"/>
            <filter val="13728"/>
            <filter val="10219"/>
            <filter val="12879"/>
            <filter val="12758"/>
            <filter val="10330"/>
            <filter val="10571"/>
            <filter val="12873"/>
            <filter val="10573"/>
            <filter val="13602"/>
            <filter val="14810"/>
            <filter val="11303"/>
            <filter val="12512"/>
            <filter val="9950"/>
            <filter val="9830"/>
            <filter val="11670"/>
            <filter val="12526"/>
            <filter val="10109"/>
            <filter val="15914"/>
            <filter val="10583"/>
            <filter val="14940"/>
            <filter val="14820"/>
            <filter val="12884"/>
            <filter val="11792"/>
            <filter val="13970"/>
            <filter val="12761"/>
            <filter val="9945"/>
            <filter val="10100"/>
            <filter val="14702"/>
            <filter val="10466"/>
            <filter val="11433"/>
            <filter val="13853"/>
            <filter val="9707"/>
            <filter val="15910"/>
            <filter val="17060"/>
            <filter val="10316"/>
            <filter val="12614"/>
            <filter val="13946"/>
            <filter val="11881"/>
            <filter val="11761"/>
            <filter val="12975"/>
            <filter val="10796"/>
            <filter val="9838"/>
            <filter val="9971"/>
            <filter val="9854"/>
            <filter val="17196"/>
            <filter val="17076"/>
            <filter val="9976"/>
            <filter val="17071"/>
            <filter val="PRN 17662"/>
            <filter val="12869"/>
            <filter val="14926"/>
            <filter val="13959"/>
            <filter val="10329"/>
            <filter val="13956"/>
            <filter val="14924"/>
            <filter val="14925"/>
            <filter val="13830"/>
            <filter val="12741"/>
            <filter val="12620"/>
            <filter val="12862"/>
            <filter val="10442"/>
            <filter val="10323"/>
            <filter val="11411"/>
            <filter val="11535"/>
            <filter val="9861"/>
            <filter val="14690"/>
            <filter val="10090"/>
            <filter val="9862"/>
            <filter val="14691"/>
            <filter val="9986"/>
            <filter val="11065"/>
            <filter val="16991"/>
            <filter val="12274"/>
            <filter val="17609"/>
            <filter val="15667"/>
            <filter val="15425"/>
            <filter val="16635"/>
            <filter val="16514"/>
            <filter val="13488"/>
            <filter val="17726"/>
            <filter val="15544"/>
            <filter val="12397"/>
            <filter val="16875"/>
            <filter val="17606"/>
            <filter val="15302"/>
            <filter val="15665"/>
            <filter val="16995"/>
            <filter val="17728"/>
            <filter val="15785"/>
            <filter val="17600"/>
            <filter val="14219"/>
            <filter val="17722"/>
            <filter val="15549"/>
            <filter val="16637"/>
            <filter val="15668"/>
            <filter val="9630"/>
            <filter val="13370"/>
            <filter val="12280"/>
            <filter val="11072"/>
            <filter val="11192"/>
            <filter val="17610"/>
            <filter val="16763"/>
            <filter val="14585"/>
            <filter val="16762"/>
            <filter val="12167"/>
            <filter val="16404"/>
            <filter val="16767"/>
            <filter val="17616"/>
            <filter val="16524"/>
            <filter val="13013"/>
            <filter val="17617"/>
            <filter val="16401"/>
            <filter val="14587"/>
            <filter val="17618"/>
            <filter val="14229"/>
            <filter val="14106"/>
            <filter val="13139"/>
            <filter val="12370"/>
            <filter val="11281"/>
            <filter val="15641"/>
            <filter val="15520"/>
            <filter val="16970"/>
            <filter val="12253"/>
            <filter val="11163"/>
            <filter val="12131"/>
            <filter val="PRN 11349"/>
            <filter val="17707"/>
            <filter val="15887"/>
            <filter val="13225"/>
            <filter val="15644"/>
            <filter val="17704"/>
            <filter val="9878"/>
            <filter val="15643"/>
            <filter val="12375"/>
            <filter val="16974"/>
            <filter val="15521"/>
            <filter val="15763"/>
            <filter val="15884"/>
            <filter val="15642"/>
            <filter val="17706"/>
            <filter val="15407"/>
            <filter val="17700"/>
            <filter val="15647"/>
            <filter val="14799"/>
            <filter val="17701"/>
            <filter val="15646"/>
            <filter val="17702"/>
            <filter val="9530"/>
            <filter val="10084"/>
            <filter val="16983"/>
            <filter val="14683"/>
            <filter val="14200"/>
            <filter val="15530"/>
            <filter val="9775"/>
            <filter val="15892"/>
            <filter val="11175"/>
            <filter val="15771"/>
            <filter val="15891"/>
            <filter val="11174"/>
            <filter val="9897"/>
            <filter val="9534"/>
            <filter val="17718"/>
            <filter val="16745"/>
            <filter val="17714"/>
            <filter val="13235"/>
            <filter val="16502"/>
            <filter val="17715"/>
            <filter val="15412"/>
            <filter val="13355"/>
            <filter val="16500"/>
            <filter val="12267"/>
            <filter val="15537"/>
            <filter val="15657"/>
            <filter val="17713"/>
            <filter val="9421"/>
            <filter val="10291"/>
            <filter val="13440"/>
            <filter val="12473"/>
            <filter val="9303"/>
            <filter val="14891"/>
            <filter val="10176"/>
            <filter val="16832"/>
            <filter val="15985"/>
            <filter val="13442"/>
            <filter val="15621"/>
            <filter val="9416"/>
            <filter val="11025"/>
            <filter val="9538"/>
            <filter val="14411"/>
            <filter val="15620"/>
            <filter val="11026"/>
            <filter val="11268"/>
            <filter val="16714"/>
            <filter val="17800"/>
            <filter val="13205"/>
            <filter val="17801"/>
            <filter val="9553"/>
            <filter val="9433"/>
            <filter val="10181"/>
            <filter val="9794"/>
            <filter val="9437"/>
            <filter val="13331"/>
            <filter val="15992"/>
            <filter val="10185"/>
            <filter val="11152"/>
            <filter val="16608"/>
            <filter val="9308"/>
            <filter val="11155"/>
            <filter val="9309"/>
            <filter val="16721"/>
            <filter val="12246"/>
            <filter val="15632"/>
            <filter val="14663"/>
            <filter val="15873"/>
            <filter val="10188"/>
            <filter val="12248"/>
            <filter val="16605"/>
            <filter val="16726"/>
            <filter val="15879"/>
            <filter val="17810"/>
            <filter val="12489"/>
            <filter val="15514"/>
            <filter val="9683"/>
            <filter val="9200"/>
            <filter val="12572"/>
            <filter val="10031"/>
            <filter val="10030"/>
            <filter val="15609"/>
            <filter val="15729"/>
            <filter val="13428"/>
            <filter val="15606"/>
            <filter val="14753"/>
            <filter val="12697"/>
            <filter val="15600"/>
            <filter val="10395"/>
            <filter val="16810"/>
            <filter val="14751"/>
            <filter val="13783"/>
            <filter val="12332"/>
            <filter val="11365"/>
            <filter val="13668"/>
            <filter val="11368"/>
            <filter val="11004"/>
            <filter val="12459"/>
            <filter val="15604"/>
            <filter val="12577"/>
            <filter val="14756"/>
            <filter val="14877"/>
            <filter val="14997"/>
            <filter val="9210"/>
            <filter val="11371"/>
            <filter val="10282"/>
            <filter val="10160"/>
            <filter val="9217"/>
            <filter val="15970"/>
            <filter val="11131"/>
            <filter val="11252"/>
            <filter val="9214"/>
            <filter val="12109"/>
            <filter val="14885"/>
            <filter val="14643"/>
            <filter val="15853"/>
            <filter val="13673"/>
            <filter val="14520"/>
            <filter val="15972"/>
            <filter val="15857"/>
            <filter val="12225"/>
            <filter val="10047"/>
            <filter val="13798"/>
            <filter val="15613"/>
            <filter val="11017"/>
            <filter val="13084"/>
            <filter val="16473"/>
            <filter val="14052"/>
            <filter val="17564"/>
            <filter val="15020"/>
            <filter val="9466"/>
            <filter val="14174"/>
            <filter val="14172"/>
            <filter val="14293"/>
            <filter val="15025"/>
            <filter val="16355"/>
            <filter val="14178"/>
            <filter val="15145"/>
            <filter val="17681"/>
            <filter val="14054"/>
            <filter val="17683"/>
            <filter val="9220"/>
            <filter val="9583"/>
            <filter val="13081"/>
            <filter val="11903"/>
            <filter val="10817"/>
            <filter val="16239"/>
            <filter val="16117"/>
            <filter val="16478"/>
            <filter val="17567"/>
            <filter val="17689"/>
            <filter val="17569"/>
            <filter val="16119"/>
            <filter val="9234"/>
            <filter val="14184"/>
            <filter val="16000"/>
            <filter val="16483"/>
            <filter val="17696"/>
            <filter val="9235"/>
            <filter val="17697"/>
            <filter val="16481"/>
            <filter val="17691"/>
            <filter val="16488"/>
            <filter val="9239"/>
            <filter val="17571"/>
            <filter val="16245"/>
            <filter val="17692"/>
            <filter val="17693"/>
            <filter val="14186"/>
            <filter val="16002"/>
            <filter val="14066"/>
            <filter val="14187"/>
            <filter val="10942"/>
            <filter val="10945"/>
            <filter val="10702"/>
            <filter val="15039"/>
            <filter val="15159"/>
            <filter val="17699"/>
            <filter val="10941"/>
            <filter val="9245"/>
            <filter val="14152"/>
            <filter val="17542"/>
            <filter val="17421"/>
            <filter val="9488"/>
            <filter val="17784"/>
            <filter val="9244"/>
            <filter val="14276"/>
            <filter val="16576"/>
            <filter val="15244"/>
            <filter val="14035"/>
            <filter val="15002"/>
            <filter val="17780"/>
            <filter val="15485"/>
            <filter val="17661"/>
            <filter val="17540"/>
            <filter val="14275"/>
            <filter val="9361"/>
            <filter val="17549"/>
            <filter val="15248"/>
            <filter val="15369"/>
            <filter val="15368"/>
            <filter val="16335"/>
            <filter val="17787"/>
            <filter val="17667"/>
            <filter val="17669"/>
            <filter val="9377"/>
            <filter val="17432"/>
            <filter val="17553"/>
            <filter val="16340"/>
            <filter val="17554"/>
            <filter val="9376"/>
            <filter val="17555"/>
            <filter val="9139"/>
            <filter val="17670"/>
            <filter val="17792"/>
            <filter val="15375"/>
            <filter val="17672"/>
            <filter val="15132"/>
            <filter val="9259"/>
            <filter val="17551"/>
            <filter val="9493"/>
            <filter val="9251"/>
            <filter val="10801"/>
            <filter val="16349"/>
            <filter val="17318"/>
            <filter val="16106"/>
            <filter val="16347"/>
            <filter val="17556"/>
            <filter val="17557"/>
            <filter val="17679"/>
            <filter val="17437"/>
            <filter val="17559"/>
            <filter val="15461"/>
            <filter val="12071"/>
            <filter val="17761"/>
            <filter val="13283"/>
            <filter val="17641"/>
            <filter val="14372"/>
            <filter val="17400"/>
            <filter val="17521"/>
            <filter val="16433"/>
            <filter val="15584"/>
            <filter val="14373"/>
            <filter val="9269"/>
            <filter val="12197"/>
            <filter val="9143"/>
            <filter val="12190"/>
            <filter val="9141"/>
            <filter val="17769"/>
            <filter val="15346"/>
            <filter val="14015"/>
            <filter val="14257"/>
            <filter val="15466"/>
            <filter val="17645"/>
            <filter val="17646"/>
            <filter val="17525"/>
            <filter val="14019"/>
            <filter val="9278"/>
            <filter val="13293"/>
            <filter val="17651"/>
            <filter val="17530"/>
            <filter val="17773"/>
            <filter val="16560"/>
            <filter val="15591"/>
            <filter val="12083"/>
            <filter val="17654"/>
            <filter val="15233"/>
            <filter val="16443"/>
            <filter val="13053"/>
            <filter val="12088"/>
            <filter val="17770"/>
            <filter val="14384"/>
            <filter val="16442"/>
            <filter val="16320"/>
            <filter val="16562"/>
            <filter val="9270"/>
            <filter val="9153"/>
            <filter val="17538"/>
            <filter val="15359"/>
            <filter val="16206"/>
            <filter val="17659"/>
            <filter val="15479"/>
            <filter val="14028"/>
            <filter val="14267"/>
            <filter val="17419"/>
            <filter val="13299"/>
            <filter val="17534"/>
            <filter val="17777"/>
            <filter val="17536"/>
            <filter val="17741"/>
            <filter val="17621"/>
            <filter val="15322"/>
            <filter val="13023"/>
            <filter val="11084"/>
            <filter val="13383"/>
            <filter val="15683"/>
            <filter val="13263"/>
            <filter val="9164"/>
            <filter val="9286"/>
            <filter val="9283"/>
            <filter val="15326"/>
            <filter val="15689"/>
            <filter val="17747"/>
            <filter val="17626"/>
            <filter val="15447"/>
            <filter val="17628"/>
            <filter val="14113"/>
            <filter val="15202"/>
            <filter val="14477"/>
            <filter val="14356"/>
            <filter val="17508"/>
            <filter val="17743"/>
            <filter val="17623"/>
            <filter val="16417"/>
            <filter val="17504"/>
            <filter val="17625"/>
            <filter val="15571"/>
            <filter val="13151"/>
            <filter val="15690"/>
            <filter val="17632"/>
            <filter val="17753"/>
            <filter val="14243"/>
            <filter val="16543"/>
            <filter val="16664"/>
            <filter val="14486"/>
            <filter val="13273"/>
            <filter val="16420"/>
            <filter val="15330"/>
            <filter val="9170"/>
            <filter val="14126"/>
            <filter val="17758"/>
            <filter val="15335"/>
            <filter val="17639"/>
            <filter val="17513"/>
            <filter val="15219"/>
            <filter val="17635"/>
            <filter val="17515"/>
          </filters>
        </filterColumn>
      </autoFilter>
    </customSheetView>
  </customSheetViews>
  <conditionalFormatting sqref="O437:Q1520">
    <cfRule type="expression" dxfId="7" priority="1">
      <formula>$L437="NoShow"</formula>
    </cfRule>
  </conditionalFormatting>
  <conditionalFormatting sqref="O437:Q1520">
    <cfRule type="expression" dxfId="7" priority="2">
      <formula>$L437="UAInvalid"</formula>
    </cfRule>
  </conditionalFormatting>
  <conditionalFormatting sqref="O437:Q1520">
    <cfRule type="expression" dxfId="7" priority="3">
      <formula>$L437="Y117.a"</formula>
    </cfRule>
  </conditionalFormatting>
  <conditionalFormatting sqref="O437:Q1520">
    <cfRule type="expression" dxfId="7" priority="4">
      <formula>$L437="Y117.x"</formula>
    </cfRule>
  </conditionalFormatting>
  <conditionalFormatting sqref="O437:Q1520">
    <cfRule type="expression" dxfId="7" priority="5">
      <formula>$L437="DNARefusal"</formula>
    </cfRule>
  </conditionalFormatting>
  <conditionalFormatting sqref="O437:Q1520">
    <cfRule type="expression" dxfId="7" priority="6">
      <formula>$L437="FeeNoShow"</formula>
    </cfRule>
  </conditionalFormatting>
  <conditionalFormatting sqref="O437:Q1520">
    <cfRule type="expression" dxfId="7" priority="7">
      <formula>$L437="CANC"</formula>
    </cfRule>
  </conditionalFormatting>
  <conditionalFormatting sqref="O437:Q1520">
    <cfRule type="expression" dxfId="7" priority="8">
      <formula>$L437="Y377.A"</formula>
    </cfRule>
  </conditionalFormatting>
  <conditionalFormatting sqref="O437:Q1520">
    <cfRule type="expression" dxfId="7" priority="9">
      <formula>$L437="R/S"</formula>
    </cfRule>
  </conditionalFormatting>
  <conditionalFormatting sqref="A1:Q1520">
    <cfRule type="expression" dxfId="8" priority="10">
      <formula>$G1="OUT-UAQPre"</formula>
    </cfRule>
  </conditionalFormatting>
  <conditionalFormatting sqref="A1:Q1520">
    <cfRule type="expression" dxfId="8" priority="11">
      <formula>$G1="OUT-UAQ"</formula>
    </cfRule>
  </conditionalFormatting>
  <conditionalFormatting sqref="A1:Q1520">
    <cfRule type="expression" dxfId="0" priority="12">
      <formula>$J1="AMBETTER - SUPERIOR"</formula>
    </cfRule>
  </conditionalFormatting>
  <conditionalFormatting sqref="A1:Q1520">
    <cfRule type="expression" dxfId="0" priority="13">
      <formula>$J1="SUPERIOR HEALTH PLAN"</formula>
    </cfRule>
  </conditionalFormatting>
  <conditionalFormatting sqref="A1:Q1520">
    <cfRule type="expression" dxfId="4" priority="14">
      <formula>$G1="HUMANA CHOICE CARE"</formula>
    </cfRule>
  </conditionalFormatting>
  <conditionalFormatting sqref="A1:Q1520">
    <cfRule type="expression" dxfId="4" priority="15">
      <formula>$G1="HUMANA OPEN ACCESS PLAN"</formula>
    </cfRule>
  </conditionalFormatting>
  <conditionalFormatting sqref="A1:Q1520">
    <cfRule type="expression" dxfId="9" priority="16">
      <formula>$G1="OUTSA-SaQu"</formula>
    </cfRule>
  </conditionalFormatting>
  <conditionalFormatting sqref="A1:Q1520">
    <cfRule type="expression" dxfId="8" priority="17">
      <formula>$G1="OUTUA-QNEW"</formula>
    </cfRule>
  </conditionalFormatting>
  <conditionalFormatting sqref="A1:Q1520">
    <cfRule type="expression" dxfId="8" priority="18">
      <formula>$G1="OUTUA-PrRW"</formula>
    </cfRule>
  </conditionalFormatting>
  <conditionalFormatting sqref="A1:Q1520">
    <cfRule type="expression" dxfId="8" priority="19">
      <formula>$G1="OUTUA-FURW"</formula>
    </cfRule>
  </conditionalFormatting>
  <conditionalFormatting sqref="A1:Q1520">
    <cfRule type="expression" dxfId="8" priority="20">
      <formula>$G1="OUTUA-NWRW"</formula>
    </cfRule>
  </conditionalFormatting>
  <conditionalFormatting sqref="A1:Q1520">
    <cfRule type="expression" dxfId="0" priority="21">
      <formula>$J1="AMBETTER - SUPERIOR"</formula>
    </cfRule>
  </conditionalFormatting>
  <conditionalFormatting sqref="A1:Q1520">
    <cfRule type="expression" dxfId="9" priority="22">
      <formula>$G1="OUTSA-RW"</formula>
    </cfRule>
  </conditionalFormatting>
  <conditionalFormatting sqref="A1:Q1520">
    <cfRule type="expression" dxfId="8" priority="23">
      <formula>$G1="OUTDNA-Red"</formula>
    </cfRule>
  </conditionalFormatting>
  <conditionalFormatting sqref="A1:Q1520">
    <cfRule type="expression" dxfId="4" priority="24">
      <formula>$G1="HUMANA OPEN ACCESS PLAN"</formula>
    </cfRule>
  </conditionalFormatting>
  <conditionalFormatting sqref="A1:Q1520">
    <cfRule type="expression" dxfId="9" priority="25">
      <formula>$G1="OUTSA-SaQu"</formula>
    </cfRule>
  </conditionalFormatting>
  <conditionalFormatting sqref="A1:Q1520">
    <cfRule type="expression" dxfId="8" priority="26">
      <formula>$G1="OUTUA-QNEW"</formula>
    </cfRule>
  </conditionalFormatting>
  <conditionalFormatting sqref="A1:Q1520">
    <cfRule type="expression" dxfId="8" priority="27">
      <formula>$G1="OUTUA-PrRW"</formula>
    </cfRule>
  </conditionalFormatting>
  <conditionalFormatting sqref="A1:Q1520">
    <cfRule type="expression" dxfId="8" priority="28">
      <formula>$G1="OUTUA-FURW"</formula>
    </cfRule>
  </conditionalFormatting>
  <conditionalFormatting sqref="A1:Q1520">
    <cfRule type="expression" dxfId="8" priority="29">
      <formula>$G1="OUTUA-NWRW"</formula>
    </cfRule>
  </conditionalFormatting>
  <conditionalFormatting sqref="A1:Q1520">
    <cfRule type="expression" dxfId="0" priority="30">
      <formula>$J1="AMBETTER - SUPERIOR"</formula>
    </cfRule>
  </conditionalFormatting>
  <conditionalFormatting sqref="A1:Q1520">
    <cfRule type="expression" dxfId="9" priority="31">
      <formula>$G1="OUTSA-RW"</formula>
    </cfRule>
  </conditionalFormatting>
  <conditionalFormatting sqref="A1:Q1520">
    <cfRule type="expression" dxfId="8" priority="32">
      <formula>$G1="OUTDNA-Red"</formula>
    </cfRule>
  </conditionalFormatting>
  <conditionalFormatting sqref="A1:Q1520">
    <cfRule type="expression" dxfId="4" priority="33">
      <formula>$G1="HUMANA OPEN ACCESS PLAN"</formula>
    </cfRule>
  </conditionalFormatting>
  <conditionalFormatting sqref="A1:Q1520">
    <cfRule type="expression" dxfId="9" priority="34">
      <formula>$G1="OUTSA-SaQu"</formula>
    </cfRule>
  </conditionalFormatting>
  <conditionalFormatting sqref="A1:Q1520">
    <cfRule type="expression" dxfId="8" priority="35">
      <formula>$G1="OUTUA-QNEW"</formula>
    </cfRule>
  </conditionalFormatting>
  <conditionalFormatting sqref="A1:Q1520">
    <cfRule type="expression" dxfId="8" priority="36">
      <formula>$G1="OUTUA-PrRW"</formula>
    </cfRule>
  </conditionalFormatting>
  <conditionalFormatting sqref="A1:Q1520">
    <cfRule type="expression" dxfId="8" priority="37">
      <formula>$G1="OUTUA-FURW"</formula>
    </cfRule>
  </conditionalFormatting>
  <conditionalFormatting sqref="A1:Q1520">
    <cfRule type="expression" dxfId="8" priority="38">
      <formula>$G1="OUTUA-NWRW"</formula>
    </cfRule>
  </conditionalFormatting>
  <conditionalFormatting sqref="A1:Q1520">
    <cfRule type="expression" dxfId="0" priority="39">
      <formula>$J1="AMBETTER - SUPERIOR"</formula>
    </cfRule>
  </conditionalFormatting>
  <conditionalFormatting sqref="A1:Q1520">
    <cfRule type="expression" dxfId="9" priority="40">
      <formula>$G1="OUTSA-RW"</formula>
    </cfRule>
  </conditionalFormatting>
  <conditionalFormatting sqref="A1:Q1520">
    <cfRule type="expression" dxfId="8" priority="41">
      <formula>$G1="OUTDNA-Red"</formula>
    </cfRule>
  </conditionalFormatting>
  <conditionalFormatting sqref="A1:Q1520">
    <cfRule type="expression" dxfId="4" priority="42">
      <formula>$G1="HUMANA OPEN ACCESS PLAN"</formula>
    </cfRule>
  </conditionalFormatting>
  <conditionalFormatting sqref="A1:Q1520">
    <cfRule type="expression" dxfId="9" priority="43">
      <formula>$G1="OUTSA-SaQu"</formula>
    </cfRule>
  </conditionalFormatting>
  <conditionalFormatting sqref="A1:Q1520">
    <cfRule type="expression" dxfId="8" priority="44">
      <formula>$G1="OUTUA-QNEW"</formula>
    </cfRule>
  </conditionalFormatting>
  <conditionalFormatting sqref="A1:Q1520">
    <cfRule type="expression" dxfId="8" priority="45">
      <formula>$G1="OUTUA-PrRW"</formula>
    </cfRule>
  </conditionalFormatting>
  <conditionalFormatting sqref="A1:Q1520">
    <cfRule type="expression" dxfId="8" priority="46">
      <formula>$G1="OUTUA-FURW"</formula>
    </cfRule>
  </conditionalFormatting>
  <conditionalFormatting sqref="A1:Q1520">
    <cfRule type="expression" dxfId="8" priority="47">
      <formula>$G1="OUTUA-NWRW"</formula>
    </cfRule>
  </conditionalFormatting>
  <conditionalFormatting sqref="A1:Q1520">
    <cfRule type="expression" dxfId="0" priority="48">
      <formula>$J1="AMBETTER - SUPERIOR"</formula>
    </cfRule>
  </conditionalFormatting>
  <conditionalFormatting sqref="A1:Q1520">
    <cfRule type="expression" dxfId="9" priority="49">
      <formula>$G1="OUTSA-RW"</formula>
    </cfRule>
  </conditionalFormatting>
  <conditionalFormatting sqref="A1:Q1520">
    <cfRule type="expression" dxfId="8" priority="50">
      <formula>$G1="OUTDNA-Red"</formula>
    </cfRule>
  </conditionalFormatting>
  <conditionalFormatting sqref="A1:Q1520">
    <cfRule type="expression" dxfId="4" priority="51">
      <formula>$G1="HUMANA OPEN ACCESS PLAN"</formula>
    </cfRule>
  </conditionalFormatting>
  <conditionalFormatting sqref="A1:Q1520">
    <cfRule type="expression" dxfId="9" priority="52">
      <formula>$G1="OUTSA-SaQu"</formula>
    </cfRule>
  </conditionalFormatting>
  <conditionalFormatting sqref="A1:Q1520">
    <cfRule type="expression" dxfId="8" priority="53">
      <formula>$G1="OUTUA-QNEW"</formula>
    </cfRule>
  </conditionalFormatting>
  <conditionalFormatting sqref="A1:Q1520">
    <cfRule type="expression" dxfId="8" priority="54">
      <formula>$G1="OUTUA-PrRW"</formula>
    </cfRule>
  </conditionalFormatting>
  <conditionalFormatting sqref="A1:Q1520">
    <cfRule type="expression" dxfId="8" priority="55">
      <formula>$G1="OUTUA-FURW"</formula>
    </cfRule>
  </conditionalFormatting>
  <conditionalFormatting sqref="A1:Q1520">
    <cfRule type="expression" dxfId="8" priority="56">
      <formula>$G1="OUTUA-NWRW"</formula>
    </cfRule>
  </conditionalFormatting>
  <conditionalFormatting sqref="A1:Q1520">
    <cfRule type="expression" dxfId="0" priority="57">
      <formula>$J1="AMBETTER - SUPERIOR"</formula>
    </cfRule>
  </conditionalFormatting>
  <conditionalFormatting sqref="A1:Q1520">
    <cfRule type="expression" dxfId="9" priority="58">
      <formula>$G1="OUTSA-RW"</formula>
    </cfRule>
  </conditionalFormatting>
  <conditionalFormatting sqref="A1:Q1520">
    <cfRule type="expression" dxfId="8" priority="59">
      <formula>$G1="OUTDNA-Red"</formula>
    </cfRule>
  </conditionalFormatting>
  <conditionalFormatting sqref="A1:Q1520">
    <cfRule type="expression" dxfId="4" priority="60">
      <formula>$G1="HUMANA OPEN ACCESS PLAN"</formula>
    </cfRule>
  </conditionalFormatting>
  <conditionalFormatting sqref="A1:Q1520">
    <cfRule type="expression" dxfId="9" priority="61">
      <formula>$G1="OUTSA-SaQu"</formula>
    </cfRule>
  </conditionalFormatting>
  <conditionalFormatting sqref="A1:Q1520">
    <cfRule type="expression" dxfId="8" priority="62">
      <formula>$G1="OUTUA-QNEW"</formula>
    </cfRule>
  </conditionalFormatting>
  <conditionalFormatting sqref="A1:Q1520">
    <cfRule type="expression" dxfId="8" priority="63">
      <formula>$G1="OUTUA-PrRW"</formula>
    </cfRule>
  </conditionalFormatting>
  <conditionalFormatting sqref="A1:Q1520">
    <cfRule type="expression" dxfId="8" priority="64">
      <formula>$G1="OUTUA-FURW"</formula>
    </cfRule>
  </conditionalFormatting>
  <conditionalFormatting sqref="A1:Q1520">
    <cfRule type="expression" dxfId="8" priority="65">
      <formula>$G1="OUTUA-NWRW"</formula>
    </cfRule>
  </conditionalFormatting>
  <conditionalFormatting sqref="A1:Q1520">
    <cfRule type="expression" dxfId="0" priority="66">
      <formula>$J1="AMBETTER - SUPERIOR"</formula>
    </cfRule>
  </conditionalFormatting>
  <conditionalFormatting sqref="A1:Q1520">
    <cfRule type="expression" dxfId="9" priority="67">
      <formula>$G1="OUTSA-RW"</formula>
    </cfRule>
  </conditionalFormatting>
  <conditionalFormatting sqref="A1:Q1520">
    <cfRule type="expression" dxfId="8" priority="68">
      <formula>$G1="OUTDNA-Red"</formula>
    </cfRule>
  </conditionalFormatting>
  <conditionalFormatting sqref="A1:Q1520">
    <cfRule type="expression" dxfId="4" priority="69">
      <formula>$G1="HUMANA OPEN ACCESS PLAN"</formula>
    </cfRule>
  </conditionalFormatting>
  <conditionalFormatting sqref="A1:Q1520">
    <cfRule type="expression" dxfId="9" priority="70">
      <formula>$G1="OUTSA-SaQu"</formula>
    </cfRule>
  </conditionalFormatting>
  <conditionalFormatting sqref="A1:Q1520">
    <cfRule type="expression" dxfId="8" priority="71">
      <formula>$G1="OUTUA-QNEW"</formula>
    </cfRule>
  </conditionalFormatting>
  <conditionalFormatting sqref="A1:Q1520">
    <cfRule type="expression" dxfId="8" priority="72">
      <formula>$G1="OUTUA-PrRW"</formula>
    </cfRule>
  </conditionalFormatting>
  <conditionalFormatting sqref="A1:Q1520">
    <cfRule type="expression" dxfId="8" priority="73">
      <formula>$G1="OUTUA-FURW"</formula>
    </cfRule>
  </conditionalFormatting>
  <conditionalFormatting sqref="A1:Q1520">
    <cfRule type="expression" dxfId="8" priority="74">
      <formula>$G1="OUTUA-NWRW"</formula>
    </cfRule>
  </conditionalFormatting>
  <conditionalFormatting sqref="A1:Q1520">
    <cfRule type="expression" dxfId="0" priority="75">
      <formula>$J1="AMBETTER - SUPERIOR"</formula>
    </cfRule>
  </conditionalFormatting>
  <conditionalFormatting sqref="A1:Q1520">
    <cfRule type="expression" dxfId="9" priority="76">
      <formula>$G1="OUTSA-RW"</formula>
    </cfRule>
  </conditionalFormatting>
  <conditionalFormatting sqref="A1:Q1520">
    <cfRule type="expression" dxfId="8" priority="77">
      <formula>$G1="OUTDNA-Red"</formula>
    </cfRule>
  </conditionalFormatting>
  <conditionalFormatting sqref="A1:Q1520">
    <cfRule type="expression" dxfId="4" priority="78">
      <formula>$G1="HUMANA OPEN ACCESS PLAN"</formula>
    </cfRule>
  </conditionalFormatting>
  <conditionalFormatting sqref="A1:Q1520">
    <cfRule type="expression" dxfId="9" priority="79">
      <formula>$G1="OUTSA-SaQu"</formula>
    </cfRule>
  </conditionalFormatting>
  <conditionalFormatting sqref="A1:Q1520">
    <cfRule type="expression" dxfId="8" priority="80">
      <formula>$G1="OUTUA-QNEW"</formula>
    </cfRule>
  </conditionalFormatting>
  <conditionalFormatting sqref="A1:Q1520">
    <cfRule type="expression" dxfId="8" priority="81">
      <formula>$G1="OUTUA-PrRW"</formula>
    </cfRule>
  </conditionalFormatting>
  <conditionalFormatting sqref="A1:Q1520">
    <cfRule type="expression" dxfId="8" priority="82">
      <formula>$G1="OUTUA-FURW"</formula>
    </cfRule>
  </conditionalFormatting>
  <conditionalFormatting sqref="A1:Q1520">
    <cfRule type="expression" dxfId="8" priority="83">
      <formula>$G1="OUTUA-NWRW"</formula>
    </cfRule>
  </conditionalFormatting>
  <conditionalFormatting sqref="A1:Q1520">
    <cfRule type="expression" dxfId="0" priority="84">
      <formula>$J1="AMBETTER - SUPERIOR"</formula>
    </cfRule>
  </conditionalFormatting>
  <conditionalFormatting sqref="A1:Q1520">
    <cfRule type="expression" dxfId="9" priority="85">
      <formula>$G1="OUTSA-RW"</formula>
    </cfRule>
  </conditionalFormatting>
  <conditionalFormatting sqref="A1:Q1520">
    <cfRule type="expression" dxfId="8" priority="86">
      <formula>$G1="OUTDNA-Red"</formula>
    </cfRule>
  </conditionalFormatting>
  <conditionalFormatting sqref="A1:Q1520">
    <cfRule type="expression" dxfId="4" priority="87">
      <formula>$G1="HUMANA OPEN ACCESS PLAN"</formula>
    </cfRule>
  </conditionalFormatting>
  <conditionalFormatting sqref="A1:Q1520">
    <cfRule type="expression" dxfId="9" priority="88">
      <formula>$G1="OUTSA-SaQu"</formula>
    </cfRule>
  </conditionalFormatting>
  <conditionalFormatting sqref="A1:Q1520">
    <cfRule type="expression" dxfId="8" priority="89">
      <formula>$G1="OUTUA-QNEW"</formula>
    </cfRule>
  </conditionalFormatting>
  <conditionalFormatting sqref="A1:Q1520">
    <cfRule type="expression" dxfId="8" priority="90">
      <formula>$G1="OUTUA-PrRW"</formula>
    </cfRule>
  </conditionalFormatting>
  <conditionalFormatting sqref="A1:Q1520">
    <cfRule type="expression" dxfId="8" priority="91">
      <formula>$G1="OUTUA-FURW"</formula>
    </cfRule>
  </conditionalFormatting>
  <conditionalFormatting sqref="A1:Q1520">
    <cfRule type="expression" dxfId="8" priority="92">
      <formula>$G1="OUTUA-NWRW"</formula>
    </cfRule>
  </conditionalFormatting>
  <conditionalFormatting sqref="A1:Q1520">
    <cfRule type="expression" dxfId="0" priority="93">
      <formula>$J1="AMBETTER - SUPERIOR"</formula>
    </cfRule>
  </conditionalFormatting>
  <conditionalFormatting sqref="A1:Q1520">
    <cfRule type="expression" dxfId="9" priority="94">
      <formula>$G1="OUTSA-RW"</formula>
    </cfRule>
  </conditionalFormatting>
  <conditionalFormatting sqref="A1:Q1520">
    <cfRule type="expression" dxfId="8" priority="95">
      <formula>$G1="OUTDNA-Red"</formula>
    </cfRule>
  </conditionalFormatting>
  <conditionalFormatting sqref="A1:Q1520">
    <cfRule type="expression" dxfId="4" priority="96">
      <formula>$G1="HUMANA OPEN ACCESS PLAN"</formula>
    </cfRule>
  </conditionalFormatting>
  <conditionalFormatting sqref="A1:Q1520">
    <cfRule type="expression" dxfId="9" priority="97">
      <formula>$G1="OUTSA-SaQu"</formula>
    </cfRule>
  </conditionalFormatting>
  <conditionalFormatting sqref="A1:Q1520">
    <cfRule type="expression" dxfId="8" priority="98">
      <formula>$G1="OUTUA-QNEW"</formula>
    </cfRule>
  </conditionalFormatting>
  <conditionalFormatting sqref="A1:Q1520">
    <cfRule type="expression" dxfId="8" priority="99">
      <formula>$G1="OUTUA-PrRW"</formula>
    </cfRule>
  </conditionalFormatting>
  <conditionalFormatting sqref="A1:Q1520">
    <cfRule type="expression" dxfId="8" priority="100">
      <formula>$G1="OUTUA-FURW"</formula>
    </cfRule>
  </conditionalFormatting>
  <conditionalFormatting sqref="A1:Q1520">
    <cfRule type="expression" dxfId="8" priority="101">
      <formula>$G1="OUTUA-NWRW"</formula>
    </cfRule>
  </conditionalFormatting>
  <conditionalFormatting sqref="A1:Q1520">
    <cfRule type="expression" dxfId="0" priority="102">
      <formula>$J1="AMBETTER - SUPERIOR"</formula>
    </cfRule>
  </conditionalFormatting>
  <conditionalFormatting sqref="A1:Q1520">
    <cfRule type="expression" dxfId="9" priority="103">
      <formula>$G1="OUTSA-RW"</formula>
    </cfRule>
  </conditionalFormatting>
  <conditionalFormatting sqref="A1:Q1520">
    <cfRule type="expression" dxfId="8" priority="104">
      <formula>$G1="OUTDNA-Red"</formula>
    </cfRule>
  </conditionalFormatting>
  <conditionalFormatting sqref="A1:Q1520">
    <cfRule type="expression" dxfId="4" priority="105">
      <formula>$G1="HUMANA OPEN ACCESS PLAN"</formula>
    </cfRule>
  </conditionalFormatting>
  <conditionalFormatting sqref="A1:Q1520">
    <cfRule type="expression" dxfId="9" priority="106">
      <formula>$G1="OUTSA-SaQu"</formula>
    </cfRule>
  </conditionalFormatting>
  <conditionalFormatting sqref="A1:Q1520">
    <cfRule type="expression" dxfId="8" priority="107">
      <formula>$G1="OUTUA-QNEW"</formula>
    </cfRule>
  </conditionalFormatting>
  <conditionalFormatting sqref="A1:Q1520">
    <cfRule type="expression" dxfId="8" priority="108">
      <formula>$G1="OUTUA-PrRW"</formula>
    </cfRule>
  </conditionalFormatting>
  <conditionalFormatting sqref="A1:Q1520">
    <cfRule type="expression" dxfId="8" priority="109">
      <formula>$G1="OUTUA-FURW"</formula>
    </cfRule>
  </conditionalFormatting>
  <conditionalFormatting sqref="A1:Q1520">
    <cfRule type="expression" dxfId="8" priority="110">
      <formula>$G1="OUTUA-NWRW"</formula>
    </cfRule>
  </conditionalFormatting>
  <conditionalFormatting sqref="A1:Q1520">
    <cfRule type="expression" dxfId="0" priority="111">
      <formula>$J1="AMBETTER - SUPERIOR"</formula>
    </cfRule>
  </conditionalFormatting>
  <conditionalFormatting sqref="A1:Q1520">
    <cfRule type="expression" dxfId="9" priority="112">
      <formula>$G1="OUTSA-RW"</formula>
    </cfRule>
  </conditionalFormatting>
  <conditionalFormatting sqref="A1:Q1520">
    <cfRule type="expression" dxfId="8" priority="113">
      <formula>$G1="OUTDNA-Red"</formula>
    </cfRule>
  </conditionalFormatting>
  <conditionalFormatting sqref="A1:Q1520">
    <cfRule type="expression" dxfId="4" priority="114">
      <formula>$G1="HUMANA OPEN ACCESS PLAN"</formula>
    </cfRule>
  </conditionalFormatting>
  <conditionalFormatting sqref="A1:Q1520">
    <cfRule type="expression" dxfId="9" priority="115">
      <formula>$G1="OUTSA-SaQu"</formula>
    </cfRule>
  </conditionalFormatting>
  <conditionalFormatting sqref="A1:Q1520">
    <cfRule type="expression" dxfId="8" priority="116">
      <formula>$G1="OUTUA-QNEW"</formula>
    </cfRule>
  </conditionalFormatting>
  <conditionalFormatting sqref="A1:Q1520">
    <cfRule type="expression" dxfId="8" priority="117">
      <formula>$G1="OUTUA-PrRW"</formula>
    </cfRule>
  </conditionalFormatting>
  <conditionalFormatting sqref="A1:Q1520">
    <cfRule type="expression" dxfId="8" priority="118">
      <formula>$G1="OUTUA-FURW"</formula>
    </cfRule>
  </conditionalFormatting>
  <conditionalFormatting sqref="A1:Q1520">
    <cfRule type="expression" dxfId="8" priority="119">
      <formula>$G1="OUTUA-NWRW"</formula>
    </cfRule>
  </conditionalFormatting>
  <conditionalFormatting sqref="A1:Q1520">
    <cfRule type="expression" dxfId="0" priority="120">
      <formula>$J1="AMBETTER - SUPERIOR"</formula>
    </cfRule>
  </conditionalFormatting>
  <conditionalFormatting sqref="A1:Q1520">
    <cfRule type="expression" dxfId="9" priority="121">
      <formula>$G1="OUTSA-RW"</formula>
    </cfRule>
  </conditionalFormatting>
  <conditionalFormatting sqref="A1:Q1520">
    <cfRule type="expression" dxfId="8" priority="122">
      <formula>$G1="OUTDNA-Red"</formula>
    </cfRule>
  </conditionalFormatting>
  <conditionalFormatting sqref="A1:Q1520">
    <cfRule type="expression" dxfId="4" priority="123">
      <formula>$G1="HUMANA OPEN ACCESS PLAN"</formula>
    </cfRule>
  </conditionalFormatting>
  <conditionalFormatting sqref="A1:Q1520">
    <cfRule type="expression" dxfId="9" priority="124">
      <formula>$G1="OUTSA-SaQu"</formula>
    </cfRule>
  </conditionalFormatting>
  <conditionalFormatting sqref="A1:Q1520">
    <cfRule type="expression" dxfId="8" priority="125">
      <formula>$G1="OUTUA-QNEW"</formula>
    </cfRule>
  </conditionalFormatting>
  <conditionalFormatting sqref="A1:Q1520">
    <cfRule type="expression" dxfId="8" priority="126">
      <formula>$G1="OUTUA-PrRW"</formula>
    </cfRule>
  </conditionalFormatting>
  <conditionalFormatting sqref="A1:Q1520">
    <cfRule type="expression" dxfId="8" priority="127">
      <formula>$G1="OUTUA-FURW"</formula>
    </cfRule>
  </conditionalFormatting>
  <conditionalFormatting sqref="A1:Q1520">
    <cfRule type="expression" dxfId="8" priority="128">
      <formula>$G1="OUTUA-NWRW"</formula>
    </cfRule>
  </conditionalFormatting>
  <conditionalFormatting sqref="A1:Q1520">
    <cfRule type="expression" dxfId="0" priority="129">
      <formula>$J1="AMBETTER - SUPERIOR"</formula>
    </cfRule>
  </conditionalFormatting>
  <conditionalFormatting sqref="A1:Q1520">
    <cfRule type="expression" dxfId="9" priority="130">
      <formula>$G1="OUTSA-RW"</formula>
    </cfRule>
  </conditionalFormatting>
  <conditionalFormatting sqref="A1:Q1520">
    <cfRule type="expression" dxfId="8" priority="131">
      <formula>$G1="OUTDNA-Red"</formula>
    </cfRule>
  </conditionalFormatting>
  <conditionalFormatting sqref="A1:Q1520">
    <cfRule type="expression" dxfId="4" priority="132">
      <formula>$G1="HUMANA OPEN ACCESS PLAN"</formula>
    </cfRule>
  </conditionalFormatting>
  <conditionalFormatting sqref="A1:Q1520">
    <cfRule type="expression" dxfId="9" priority="133">
      <formula>$G1="OUTSA-SaQu"</formula>
    </cfRule>
  </conditionalFormatting>
  <conditionalFormatting sqref="A1:Q1520">
    <cfRule type="expression" dxfId="8" priority="134">
      <formula>$G1="OUTUA-QNEW"</formula>
    </cfRule>
  </conditionalFormatting>
  <conditionalFormatting sqref="A1:Q1520">
    <cfRule type="expression" dxfId="8" priority="135">
      <formula>$G1="OUTUA-PrRW"</formula>
    </cfRule>
  </conditionalFormatting>
  <conditionalFormatting sqref="A1:Q1520">
    <cfRule type="expression" dxfId="8" priority="136">
      <formula>$G1="OUTUA-FURW"</formula>
    </cfRule>
  </conditionalFormatting>
  <conditionalFormatting sqref="A1:Q1520">
    <cfRule type="expression" dxfId="8" priority="137">
      <formula>$G1="OUTUA-NWRW"</formula>
    </cfRule>
  </conditionalFormatting>
  <conditionalFormatting sqref="A1:Q1520">
    <cfRule type="expression" dxfId="0" priority="138">
      <formula>$J1="AMBETTER - SUPERIOR"</formula>
    </cfRule>
  </conditionalFormatting>
  <conditionalFormatting sqref="A1:Q1520">
    <cfRule type="expression" dxfId="9" priority="139">
      <formula>$G1="OUTSA-RW"</formula>
    </cfRule>
  </conditionalFormatting>
  <conditionalFormatting sqref="A1:Q1520">
    <cfRule type="expression" dxfId="8" priority="140">
      <formula>$G1="OUTDNA-Red"</formula>
    </cfRule>
  </conditionalFormatting>
  <conditionalFormatting sqref="A1:Q1520">
    <cfRule type="expression" dxfId="4" priority="141">
      <formula>$G1="HUMANA OPEN ACCESS PLAN"</formula>
    </cfRule>
  </conditionalFormatting>
  <conditionalFormatting sqref="A1:Q1520">
    <cfRule type="expression" dxfId="9" priority="142">
      <formula>$G1="OUTSA-SaQu"</formula>
    </cfRule>
  </conditionalFormatting>
  <conditionalFormatting sqref="A1:Q1520">
    <cfRule type="expression" dxfId="8" priority="143">
      <formula>$G1="OUTUA-QNEW"</formula>
    </cfRule>
  </conditionalFormatting>
  <conditionalFormatting sqref="A1:Q1520">
    <cfRule type="expression" dxfId="8" priority="144">
      <formula>$G1="OUTUA-PrRW"</formula>
    </cfRule>
  </conditionalFormatting>
  <conditionalFormatting sqref="A1:Q1520">
    <cfRule type="expression" dxfId="8" priority="145">
      <formula>$G1="OUTUA-FURW"</formula>
    </cfRule>
  </conditionalFormatting>
  <conditionalFormatting sqref="A1:Q1520">
    <cfRule type="expression" dxfId="8" priority="146">
      <formula>$G1="OUTUA-NWRW"</formula>
    </cfRule>
  </conditionalFormatting>
  <conditionalFormatting sqref="A1:Q1520">
    <cfRule type="expression" dxfId="0" priority="147">
      <formula>$J1="AMBETTER - SUPERIOR"</formula>
    </cfRule>
  </conditionalFormatting>
  <conditionalFormatting sqref="A1:Q1520">
    <cfRule type="expression" dxfId="9" priority="148">
      <formula>$G1="OUTSA-RW"</formula>
    </cfRule>
  </conditionalFormatting>
  <conditionalFormatting sqref="A1:Q1520">
    <cfRule type="expression" dxfId="8" priority="149">
      <formula>$G1="OUTDNA-Red"</formula>
    </cfRule>
  </conditionalFormatting>
  <conditionalFormatting sqref="A1:Q1520">
    <cfRule type="expression" dxfId="4" priority="150">
      <formula>$G1="HUMANA OPEN ACCESS PLAN"</formula>
    </cfRule>
  </conditionalFormatting>
  <conditionalFormatting sqref="A1:Q1520">
    <cfRule type="expression" dxfId="9" priority="151">
      <formula>$G1="OUTSA-SaQu"</formula>
    </cfRule>
  </conditionalFormatting>
  <conditionalFormatting sqref="A1:Q1520">
    <cfRule type="expression" dxfId="8" priority="152">
      <formula>$G1="OUTUA-QNEW"</formula>
    </cfRule>
  </conditionalFormatting>
  <conditionalFormatting sqref="A1:Q1520">
    <cfRule type="expression" dxfId="8" priority="153">
      <formula>$G1="OUTUA-PrRW"</formula>
    </cfRule>
  </conditionalFormatting>
  <conditionalFormatting sqref="A1:Q1520">
    <cfRule type="expression" dxfId="8" priority="154">
      <formula>$G1="OUTUA-FURW"</formula>
    </cfRule>
  </conditionalFormatting>
  <conditionalFormatting sqref="A1:Q1520">
    <cfRule type="expression" dxfId="8" priority="155">
      <formula>$G1="OUTUA-NWRW"</formula>
    </cfRule>
  </conditionalFormatting>
  <conditionalFormatting sqref="A1:Q1520">
    <cfRule type="expression" dxfId="9" priority="156">
      <formula>$G1="OUTSA-SaQu"</formula>
    </cfRule>
  </conditionalFormatting>
  <conditionalFormatting sqref="A1:Q1520">
    <cfRule type="expression" dxfId="9" priority="157">
      <formula>$G1="OUTSA-RW"</formula>
    </cfRule>
  </conditionalFormatting>
  <conditionalFormatting sqref="A1:Q1520">
    <cfRule type="expression" dxfId="8" priority="158">
      <formula>$G1="OUTDNA-Red"</formula>
    </cfRule>
  </conditionalFormatting>
  <printOptions gridLines="1" horizontalCentered="1"/>
  <pageMargins bottom="0.7" footer="0.0" header="0.0" left="0.75" right="0.75" top="0.7"/>
  <pageSetup fitToHeight="0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4.71"/>
    <col customWidth="1" min="2" max="2" width="10.0"/>
    <col customWidth="1" min="3" max="3" width="8.71"/>
    <col customWidth="1" min="4" max="4" width="32.43"/>
    <col customWidth="1" min="5" max="6" width="7.86"/>
    <col customWidth="1" min="7" max="7" width="13.43"/>
    <col customWidth="1" min="8" max="8" width="13.71"/>
    <col customWidth="1" min="9" max="9" width="13.0"/>
    <col customWidth="1" min="10" max="10" width="43.57"/>
    <col customWidth="1" min="11" max="11" width="11.43"/>
    <col customWidth="1" min="12" max="12" width="15.43"/>
    <col customWidth="1" min="13" max="13" width="7.71"/>
    <col customWidth="1" min="14" max="14" width="14.71"/>
    <col customWidth="1" min="15" max="15" width="7.0"/>
    <col customWidth="1" min="16" max="16" width="17.29"/>
    <col customWidth="1" min="17" max="17" width="14.14"/>
  </cols>
  <sheetData>
    <row r="1">
      <c r="A1" s="189" t="str">
        <f t="shared" ref="A1:A1513" si="1">B1&amp;F1</f>
        <v>MRNDOS</v>
      </c>
      <c r="B1" s="189" t="s">
        <v>45</v>
      </c>
      <c r="C1" s="190" t="s">
        <v>48</v>
      </c>
      <c r="D1" s="191" t="s">
        <v>77</v>
      </c>
      <c r="E1" s="192" t="s">
        <v>46</v>
      </c>
      <c r="F1" s="192" t="s">
        <v>47</v>
      </c>
      <c r="G1" s="193" t="s">
        <v>78</v>
      </c>
      <c r="H1" s="193" t="s">
        <v>79</v>
      </c>
      <c r="I1" s="193" t="s">
        <v>51</v>
      </c>
      <c r="J1" s="193" t="s">
        <v>52</v>
      </c>
      <c r="K1" s="151" t="s">
        <v>80</v>
      </c>
      <c r="L1" s="151" t="s">
        <v>81</v>
      </c>
      <c r="M1" s="151" t="s">
        <v>82</v>
      </c>
      <c r="N1" s="155" t="str">
        <f t="shared" ref="N1:N1513" si="2">A1</f>
        <v>MRNDOS</v>
      </c>
      <c r="O1" s="155"/>
      <c r="P1" s="151" t="s">
        <v>83</v>
      </c>
      <c r="Q1" s="151" t="s">
        <v>84</v>
      </c>
    </row>
    <row r="2">
      <c r="A2" s="156" t="str">
        <f t="shared" si="1"/>
        <v>1253844564</v>
      </c>
      <c r="B2" s="156">
        <v>12538.0</v>
      </c>
      <c r="C2" s="157">
        <v>0.3229166666666667</v>
      </c>
      <c r="D2" s="158" t="s">
        <v>2450</v>
      </c>
      <c r="E2" s="159">
        <v>18832.0</v>
      </c>
      <c r="F2" s="159">
        <v>44564.0</v>
      </c>
      <c r="G2" s="160" t="s">
        <v>86</v>
      </c>
      <c r="H2" s="160" t="s">
        <v>87</v>
      </c>
      <c r="I2" s="160" t="s">
        <v>97</v>
      </c>
      <c r="J2" s="160" t="s">
        <v>147</v>
      </c>
      <c r="K2" s="155"/>
      <c r="L2" s="155" t="s">
        <v>90</v>
      </c>
      <c r="M2" s="155">
        <v>206375.0</v>
      </c>
      <c r="N2" s="155" t="str">
        <f t="shared" si="2"/>
        <v>1253844564</v>
      </c>
      <c r="O2" s="155"/>
      <c r="P2" s="155" t="str">
        <f t="shared" ref="P2:P1513" si="3">if(COUNTIF(A:A,A2)&gt;1,"R","")</f>
        <v/>
      </c>
      <c r="Q2" s="155" t="str">
        <f t="shared" ref="Q2:Q1513" si="4">if(countif(B:B,B2)&gt;1, "R", "")</f>
        <v/>
      </c>
    </row>
    <row r="3">
      <c r="A3" s="156" t="str">
        <f t="shared" si="1"/>
        <v>1460044564</v>
      </c>
      <c r="B3" s="156">
        <v>14600.0</v>
      </c>
      <c r="C3" s="157">
        <v>0.3333333333333333</v>
      </c>
      <c r="D3" s="158" t="s">
        <v>2451</v>
      </c>
      <c r="E3" s="159">
        <v>18872.0</v>
      </c>
      <c r="F3" s="159">
        <v>44564.0</v>
      </c>
      <c r="G3" s="160" t="s">
        <v>86</v>
      </c>
      <c r="H3" s="160" t="s">
        <v>92</v>
      </c>
      <c r="I3" s="160" t="s">
        <v>101</v>
      </c>
      <c r="J3" s="160" t="s">
        <v>89</v>
      </c>
      <c r="K3" s="155"/>
      <c r="L3" s="155" t="s">
        <v>90</v>
      </c>
      <c r="M3" s="155">
        <v>206377.0</v>
      </c>
      <c r="N3" s="155" t="str">
        <f t="shared" si="2"/>
        <v>1460044564</v>
      </c>
      <c r="O3" s="155"/>
      <c r="P3" s="155" t="str">
        <f t="shared" si="3"/>
        <v/>
      </c>
      <c r="Q3" s="155" t="str">
        <f t="shared" si="4"/>
        <v/>
      </c>
    </row>
    <row r="4">
      <c r="A4" s="156" t="str">
        <f t="shared" si="1"/>
        <v>1773344564</v>
      </c>
      <c r="B4" s="156">
        <v>17733.0</v>
      </c>
      <c r="C4" s="157">
        <v>0.34375</v>
      </c>
      <c r="D4" s="158" t="s">
        <v>2452</v>
      </c>
      <c r="E4" s="159">
        <v>22321.0</v>
      </c>
      <c r="F4" s="159">
        <v>44564.0</v>
      </c>
      <c r="G4" s="160" t="s">
        <v>96</v>
      </c>
      <c r="H4" s="160" t="s">
        <v>87</v>
      </c>
      <c r="I4" s="160" t="s">
        <v>97</v>
      </c>
      <c r="J4" s="160" t="s">
        <v>242</v>
      </c>
      <c r="K4" s="155"/>
      <c r="L4" s="155" t="s">
        <v>90</v>
      </c>
      <c r="M4" s="155">
        <v>206382.0</v>
      </c>
      <c r="N4" s="155" t="str">
        <f t="shared" si="2"/>
        <v>1773344564</v>
      </c>
      <c r="O4" s="155"/>
      <c r="P4" s="155" t="str">
        <f t="shared" si="3"/>
        <v/>
      </c>
      <c r="Q4" s="155" t="str">
        <f t="shared" si="4"/>
        <v/>
      </c>
    </row>
    <row r="5">
      <c r="A5" s="156" t="str">
        <f t="shared" si="1"/>
        <v>959244564</v>
      </c>
      <c r="B5" s="156">
        <v>9592.0</v>
      </c>
      <c r="C5" s="157">
        <v>0.34375</v>
      </c>
      <c r="D5" s="158" t="s">
        <v>2453</v>
      </c>
      <c r="E5" s="159">
        <v>20695.0</v>
      </c>
      <c r="F5" s="159">
        <v>44564.0</v>
      </c>
      <c r="G5" s="160" t="s">
        <v>100</v>
      </c>
      <c r="H5" s="160" t="s">
        <v>92</v>
      </c>
      <c r="I5" s="160" t="s">
        <v>101</v>
      </c>
      <c r="J5" s="160" t="s">
        <v>224</v>
      </c>
      <c r="K5" s="155"/>
      <c r="L5" s="155" t="s">
        <v>103</v>
      </c>
      <c r="M5" s="155"/>
      <c r="N5" s="155" t="str">
        <f t="shared" si="2"/>
        <v>959244564</v>
      </c>
      <c r="O5" s="155"/>
      <c r="P5" s="155" t="str">
        <f t="shared" si="3"/>
        <v/>
      </c>
      <c r="Q5" s="155" t="str">
        <f t="shared" si="4"/>
        <v/>
      </c>
    </row>
    <row r="6">
      <c r="A6" s="156" t="str">
        <f t="shared" si="1"/>
        <v>1580744564</v>
      </c>
      <c r="B6" s="156">
        <v>15807.0</v>
      </c>
      <c r="C6" s="157">
        <v>0.3541666666666667</v>
      </c>
      <c r="D6" s="158" t="s">
        <v>2454</v>
      </c>
      <c r="E6" s="159">
        <v>22632.0</v>
      </c>
      <c r="F6" s="159">
        <v>44564.0</v>
      </c>
      <c r="G6" s="160" t="s">
        <v>86</v>
      </c>
      <c r="H6" s="160" t="s">
        <v>92</v>
      </c>
      <c r="I6" s="160" t="s">
        <v>101</v>
      </c>
      <c r="J6" s="160" t="s">
        <v>166</v>
      </c>
      <c r="K6" s="155"/>
      <c r="L6" s="155" t="s">
        <v>90</v>
      </c>
      <c r="M6" s="155">
        <v>206378.0</v>
      </c>
      <c r="N6" s="155" t="str">
        <f t="shared" si="2"/>
        <v>1580744564</v>
      </c>
      <c r="O6" s="155"/>
      <c r="P6" s="155" t="str">
        <f t="shared" si="3"/>
        <v/>
      </c>
      <c r="Q6" s="155" t="str">
        <f t="shared" si="4"/>
        <v/>
      </c>
    </row>
    <row r="7">
      <c r="A7" s="156" t="str">
        <f t="shared" si="1"/>
        <v>1729444564</v>
      </c>
      <c r="B7" s="156">
        <v>17294.0</v>
      </c>
      <c r="C7" s="157">
        <v>0.3645833333333333</v>
      </c>
      <c r="D7" s="158" t="s">
        <v>2455</v>
      </c>
      <c r="E7" s="159">
        <v>28685.0</v>
      </c>
      <c r="F7" s="159">
        <v>44564.0</v>
      </c>
      <c r="G7" s="160" t="s">
        <v>96</v>
      </c>
      <c r="H7" s="160" t="s">
        <v>87</v>
      </c>
      <c r="I7" s="160" t="s">
        <v>97</v>
      </c>
      <c r="J7" s="160" t="s">
        <v>154</v>
      </c>
      <c r="K7" s="155"/>
      <c r="L7" s="155" t="s">
        <v>90</v>
      </c>
      <c r="M7" s="155">
        <v>206380.0</v>
      </c>
      <c r="N7" s="155" t="str">
        <f t="shared" si="2"/>
        <v>1729444564</v>
      </c>
      <c r="O7" s="155"/>
      <c r="P7" s="155" t="str">
        <f t="shared" si="3"/>
        <v/>
      </c>
      <c r="Q7" s="155" t="str">
        <f t="shared" si="4"/>
        <v/>
      </c>
    </row>
    <row r="8">
      <c r="A8" s="156" t="str">
        <f t="shared" si="1"/>
        <v>947344564</v>
      </c>
      <c r="B8" s="156">
        <v>9473.0</v>
      </c>
      <c r="C8" s="157">
        <v>0.3645833333333333</v>
      </c>
      <c r="D8" s="158" t="s">
        <v>2456</v>
      </c>
      <c r="E8" s="159">
        <v>17984.0</v>
      </c>
      <c r="F8" s="159">
        <v>44564.0</v>
      </c>
      <c r="G8" s="160" t="s">
        <v>100</v>
      </c>
      <c r="H8" s="160" t="s">
        <v>92</v>
      </c>
      <c r="I8" s="160" t="s">
        <v>101</v>
      </c>
      <c r="J8" s="160" t="s">
        <v>102</v>
      </c>
      <c r="K8" s="155"/>
      <c r="L8" s="155" t="s">
        <v>103</v>
      </c>
      <c r="M8" s="155"/>
      <c r="N8" s="155" t="str">
        <f t="shared" si="2"/>
        <v>947344564</v>
      </c>
      <c r="O8" s="155"/>
      <c r="P8" s="155" t="str">
        <f t="shared" si="3"/>
        <v/>
      </c>
      <c r="Q8" s="155" t="str">
        <f t="shared" si="4"/>
        <v/>
      </c>
    </row>
    <row r="9">
      <c r="A9" s="156" t="str">
        <f t="shared" si="1"/>
        <v>1167044564</v>
      </c>
      <c r="B9" s="156">
        <v>11670.0</v>
      </c>
      <c r="C9" s="157">
        <v>0.3645833333333333</v>
      </c>
      <c r="D9" s="158" t="s">
        <v>515</v>
      </c>
      <c r="E9" s="159">
        <v>20486.0</v>
      </c>
      <c r="F9" s="159">
        <v>44564.0</v>
      </c>
      <c r="G9" s="160" t="s">
        <v>100</v>
      </c>
      <c r="H9" s="160" t="s">
        <v>92</v>
      </c>
      <c r="I9" s="160" t="s">
        <v>93</v>
      </c>
      <c r="J9" s="160" t="s">
        <v>102</v>
      </c>
      <c r="K9" s="155"/>
      <c r="L9" s="155" t="s">
        <v>103</v>
      </c>
      <c r="M9" s="155"/>
      <c r="N9" s="155" t="str">
        <f t="shared" si="2"/>
        <v>1167044564</v>
      </c>
      <c r="O9" s="155"/>
      <c r="P9" s="155" t="str">
        <f t="shared" si="3"/>
        <v/>
      </c>
      <c r="Q9" s="155" t="str">
        <f t="shared" si="4"/>
        <v/>
      </c>
    </row>
    <row r="10">
      <c r="A10" s="156" t="str">
        <f t="shared" si="1"/>
        <v>1557544564</v>
      </c>
      <c r="B10" s="156">
        <v>15575.0</v>
      </c>
      <c r="C10" s="157">
        <v>0.3645833333333333</v>
      </c>
      <c r="D10" s="158" t="s">
        <v>2457</v>
      </c>
      <c r="E10" s="159">
        <v>25072.0</v>
      </c>
      <c r="F10" s="159">
        <v>44564.0</v>
      </c>
      <c r="G10" s="160" t="s">
        <v>86</v>
      </c>
      <c r="H10" s="160" t="s">
        <v>87</v>
      </c>
      <c r="I10" s="160" t="s">
        <v>97</v>
      </c>
      <c r="J10" s="160" t="s">
        <v>154</v>
      </c>
      <c r="K10" s="155"/>
      <c r="L10" s="155" t="s">
        <v>90</v>
      </c>
      <c r="M10" s="155">
        <v>206376.0</v>
      </c>
      <c r="N10" s="155" t="str">
        <f t="shared" si="2"/>
        <v>1557544564</v>
      </c>
      <c r="O10" s="155"/>
      <c r="P10" s="155" t="str">
        <f t="shared" si="3"/>
        <v/>
      </c>
      <c r="Q10" s="155" t="str">
        <f t="shared" si="4"/>
        <v>R</v>
      </c>
    </row>
    <row r="11">
      <c r="A11" s="156" t="str">
        <f t="shared" si="1"/>
        <v>986144564</v>
      </c>
      <c r="B11" s="156">
        <v>9861.0</v>
      </c>
      <c r="C11" s="157">
        <v>0.375</v>
      </c>
      <c r="D11" s="158" t="s">
        <v>195</v>
      </c>
      <c r="E11" s="159">
        <v>22756.0</v>
      </c>
      <c r="F11" s="159">
        <v>44564.0</v>
      </c>
      <c r="G11" s="160" t="s">
        <v>86</v>
      </c>
      <c r="H11" s="160" t="s">
        <v>92</v>
      </c>
      <c r="I11" s="160" t="s">
        <v>101</v>
      </c>
      <c r="J11" s="160" t="s">
        <v>154</v>
      </c>
      <c r="K11" s="155"/>
      <c r="L11" s="155" t="s">
        <v>90</v>
      </c>
      <c r="M11" s="155">
        <v>206381.0</v>
      </c>
      <c r="N11" s="155" t="str">
        <f t="shared" si="2"/>
        <v>986144564</v>
      </c>
      <c r="O11" s="155"/>
      <c r="P11" s="155" t="str">
        <f t="shared" si="3"/>
        <v/>
      </c>
      <c r="Q11" s="155" t="str">
        <f t="shared" si="4"/>
        <v/>
      </c>
    </row>
    <row r="12">
      <c r="A12" s="156" t="str">
        <f t="shared" si="1"/>
        <v>1679644564</v>
      </c>
      <c r="B12" s="156">
        <v>16796.0</v>
      </c>
      <c r="C12" s="157">
        <v>0.375</v>
      </c>
      <c r="D12" s="158" t="s">
        <v>2458</v>
      </c>
      <c r="E12" s="159">
        <v>12606.0</v>
      </c>
      <c r="F12" s="159">
        <v>44564.0</v>
      </c>
      <c r="G12" s="160" t="s">
        <v>86</v>
      </c>
      <c r="H12" s="160" t="s">
        <v>87</v>
      </c>
      <c r="I12" s="160" t="s">
        <v>88</v>
      </c>
      <c r="J12" s="160" t="s">
        <v>89</v>
      </c>
      <c r="K12" s="155"/>
      <c r="L12" s="155" t="s">
        <v>90</v>
      </c>
      <c r="M12" s="155">
        <v>206379.0</v>
      </c>
      <c r="N12" s="155" t="str">
        <f t="shared" si="2"/>
        <v>1679644564</v>
      </c>
      <c r="O12" s="155"/>
      <c r="P12" s="155" t="str">
        <f t="shared" si="3"/>
        <v/>
      </c>
      <c r="Q12" s="155" t="str">
        <f t="shared" si="4"/>
        <v/>
      </c>
    </row>
    <row r="13">
      <c r="A13" s="156" t="str">
        <f t="shared" si="1"/>
        <v>1519844564</v>
      </c>
      <c r="B13" s="156">
        <v>15198.0</v>
      </c>
      <c r="C13" s="157">
        <v>0.375</v>
      </c>
      <c r="D13" s="158" t="s">
        <v>2459</v>
      </c>
      <c r="E13" s="159">
        <v>21482.0</v>
      </c>
      <c r="F13" s="159">
        <v>44564.0</v>
      </c>
      <c r="G13" s="160" t="s">
        <v>112</v>
      </c>
      <c r="H13" s="160" t="s">
        <v>92</v>
      </c>
      <c r="I13" s="160" t="s">
        <v>93</v>
      </c>
      <c r="J13" s="160" t="s">
        <v>113</v>
      </c>
      <c r="K13" s="155"/>
      <c r="L13" s="155" t="s">
        <v>103</v>
      </c>
      <c r="M13" s="155"/>
      <c r="N13" s="155" t="str">
        <f t="shared" si="2"/>
        <v>1519844564</v>
      </c>
      <c r="O13" s="155"/>
      <c r="P13" s="155" t="str">
        <f t="shared" si="3"/>
        <v/>
      </c>
      <c r="Q13" s="155" t="str">
        <f t="shared" si="4"/>
        <v/>
      </c>
    </row>
    <row r="14">
      <c r="A14" s="156" t="str">
        <f t="shared" si="1"/>
        <v>1173644564</v>
      </c>
      <c r="B14" s="156">
        <v>11736.0</v>
      </c>
      <c r="C14" s="157">
        <v>0.3854166666666667</v>
      </c>
      <c r="D14" s="158" t="s">
        <v>2460</v>
      </c>
      <c r="E14" s="159">
        <v>21851.0</v>
      </c>
      <c r="F14" s="159">
        <v>44564.0</v>
      </c>
      <c r="G14" s="160" t="s">
        <v>86</v>
      </c>
      <c r="H14" s="160" t="s">
        <v>92</v>
      </c>
      <c r="I14" s="160" t="s">
        <v>93</v>
      </c>
      <c r="J14" s="160" t="s">
        <v>174</v>
      </c>
      <c r="K14" s="155"/>
      <c r="L14" s="155" t="s">
        <v>90</v>
      </c>
      <c r="M14" s="155">
        <v>206388.0</v>
      </c>
      <c r="N14" s="155" t="str">
        <f t="shared" si="2"/>
        <v>1173644564</v>
      </c>
      <c r="O14" s="155"/>
      <c r="P14" s="155" t="str">
        <f t="shared" si="3"/>
        <v/>
      </c>
      <c r="Q14" s="155" t="str">
        <f t="shared" si="4"/>
        <v>R</v>
      </c>
    </row>
    <row r="15">
      <c r="A15" s="156" t="str">
        <f t="shared" si="1"/>
        <v>1773044564</v>
      </c>
      <c r="B15" s="156">
        <v>17730.0</v>
      </c>
      <c r="C15" s="157">
        <v>0.3958333333333333</v>
      </c>
      <c r="D15" s="158" t="s">
        <v>2461</v>
      </c>
      <c r="E15" s="159">
        <v>20478.0</v>
      </c>
      <c r="F15" s="159">
        <v>44564.0</v>
      </c>
      <c r="G15" s="160" t="s">
        <v>96</v>
      </c>
      <c r="H15" s="160" t="s">
        <v>87</v>
      </c>
      <c r="I15" s="160" t="s">
        <v>97</v>
      </c>
      <c r="J15" s="160" t="s">
        <v>358</v>
      </c>
      <c r="K15" s="155"/>
      <c r="L15" s="155" t="s">
        <v>90</v>
      </c>
      <c r="M15" s="155">
        <v>206402.0</v>
      </c>
      <c r="N15" s="155" t="str">
        <f t="shared" si="2"/>
        <v>1773044564</v>
      </c>
      <c r="O15" s="155"/>
      <c r="P15" s="155" t="str">
        <f t="shared" si="3"/>
        <v/>
      </c>
      <c r="Q15" s="155" t="str">
        <f t="shared" si="4"/>
        <v/>
      </c>
    </row>
    <row r="16">
      <c r="A16" s="156" t="str">
        <f t="shared" si="1"/>
        <v>1774444564</v>
      </c>
      <c r="B16" s="156">
        <v>17744.0</v>
      </c>
      <c r="C16" s="157">
        <v>0.3958333333333333</v>
      </c>
      <c r="D16" s="158" t="s">
        <v>2462</v>
      </c>
      <c r="E16" s="159">
        <v>22150.0</v>
      </c>
      <c r="F16" s="159">
        <v>44564.0</v>
      </c>
      <c r="G16" s="160" t="s">
        <v>108</v>
      </c>
      <c r="H16" s="160" t="s">
        <v>87</v>
      </c>
      <c r="I16" s="160" t="s">
        <v>97</v>
      </c>
      <c r="J16" s="160" t="s">
        <v>106</v>
      </c>
      <c r="K16" s="155"/>
      <c r="L16" s="155" t="s">
        <v>103</v>
      </c>
      <c r="M16" s="155"/>
      <c r="N16" s="155" t="str">
        <f t="shared" si="2"/>
        <v>1774444564</v>
      </c>
      <c r="O16" s="155"/>
      <c r="P16" s="155" t="str">
        <f t="shared" si="3"/>
        <v/>
      </c>
      <c r="Q16" s="155" t="str">
        <f t="shared" si="4"/>
        <v/>
      </c>
    </row>
    <row r="17">
      <c r="A17" s="156" t="str">
        <f t="shared" si="1"/>
        <v>1605144564</v>
      </c>
      <c r="B17" s="156">
        <v>16051.0</v>
      </c>
      <c r="C17" s="157">
        <v>0.3958333333333333</v>
      </c>
      <c r="D17" s="158" t="s">
        <v>2463</v>
      </c>
      <c r="E17" s="159">
        <v>24194.0</v>
      </c>
      <c r="F17" s="159">
        <v>44564.0</v>
      </c>
      <c r="G17" s="160" t="s">
        <v>122</v>
      </c>
      <c r="H17" s="160" t="s">
        <v>92</v>
      </c>
      <c r="I17" s="160" t="s">
        <v>101</v>
      </c>
      <c r="J17" s="160" t="s">
        <v>147</v>
      </c>
      <c r="K17" s="155"/>
      <c r="L17" s="155" t="s">
        <v>90</v>
      </c>
      <c r="M17" s="155">
        <v>206383.0</v>
      </c>
      <c r="N17" s="155" t="str">
        <f t="shared" si="2"/>
        <v>1605144564</v>
      </c>
      <c r="O17" s="155"/>
      <c r="P17" s="155" t="str">
        <f t="shared" si="3"/>
        <v/>
      </c>
      <c r="Q17" s="155" t="str">
        <f t="shared" si="4"/>
        <v/>
      </c>
    </row>
    <row r="18">
      <c r="A18" s="156" t="str">
        <f t="shared" si="1"/>
        <v>1400144564</v>
      </c>
      <c r="B18" s="156">
        <v>14001.0</v>
      </c>
      <c r="C18" s="157">
        <v>0.3958333333333333</v>
      </c>
      <c r="D18" s="158" t="s">
        <v>2464</v>
      </c>
      <c r="E18" s="159">
        <v>25773.0</v>
      </c>
      <c r="F18" s="159">
        <v>44564.0</v>
      </c>
      <c r="G18" s="160" t="s">
        <v>100</v>
      </c>
      <c r="H18" s="160" t="s">
        <v>92</v>
      </c>
      <c r="I18" s="160" t="s">
        <v>93</v>
      </c>
      <c r="J18" s="160" t="s">
        <v>106</v>
      </c>
      <c r="K18" s="155"/>
      <c r="L18" s="155" t="s">
        <v>103</v>
      </c>
      <c r="M18" s="155"/>
      <c r="N18" s="155" t="str">
        <f t="shared" si="2"/>
        <v>1400144564</v>
      </c>
      <c r="O18" s="155"/>
      <c r="P18" s="155" t="str">
        <f t="shared" si="3"/>
        <v/>
      </c>
      <c r="Q18" s="155" t="str">
        <f t="shared" si="4"/>
        <v>R</v>
      </c>
    </row>
    <row r="19">
      <c r="A19" s="156" t="str">
        <f t="shared" si="1"/>
        <v>1570244564</v>
      </c>
      <c r="B19" s="156">
        <v>15702.0</v>
      </c>
      <c r="C19" s="157">
        <v>0.3958333333333333</v>
      </c>
      <c r="D19" s="158" t="s">
        <v>1384</v>
      </c>
      <c r="E19" s="159">
        <v>25899.0</v>
      </c>
      <c r="F19" s="159">
        <v>44564.0</v>
      </c>
      <c r="G19" s="160" t="s">
        <v>86</v>
      </c>
      <c r="H19" s="160" t="s">
        <v>92</v>
      </c>
      <c r="I19" s="160" t="s">
        <v>93</v>
      </c>
      <c r="J19" s="160" t="s">
        <v>291</v>
      </c>
      <c r="K19" s="155"/>
      <c r="L19" s="155" t="s">
        <v>90</v>
      </c>
      <c r="M19" s="155">
        <v>206384.0</v>
      </c>
      <c r="N19" s="155" t="str">
        <f t="shared" si="2"/>
        <v>1570244564</v>
      </c>
      <c r="O19" s="155"/>
      <c r="P19" s="155" t="str">
        <f t="shared" si="3"/>
        <v/>
      </c>
      <c r="Q19" s="155" t="str">
        <f t="shared" si="4"/>
        <v>R</v>
      </c>
    </row>
    <row r="20">
      <c r="A20" s="156" t="str">
        <f t="shared" si="1"/>
        <v>919944564</v>
      </c>
      <c r="B20" s="156">
        <v>9199.0</v>
      </c>
      <c r="C20" s="157">
        <v>0.40625</v>
      </c>
      <c r="D20" s="158" t="s">
        <v>2465</v>
      </c>
      <c r="E20" s="159">
        <v>17981.0</v>
      </c>
      <c r="F20" s="159">
        <v>44564.0</v>
      </c>
      <c r="G20" s="160" t="s">
        <v>86</v>
      </c>
      <c r="H20" s="160" t="s">
        <v>87</v>
      </c>
      <c r="I20" s="160" t="s">
        <v>88</v>
      </c>
      <c r="J20" s="160" t="s">
        <v>89</v>
      </c>
      <c r="K20" s="155"/>
      <c r="L20" s="155" t="s">
        <v>90</v>
      </c>
      <c r="M20" s="155">
        <v>206404.0</v>
      </c>
      <c r="N20" s="155" t="str">
        <f t="shared" si="2"/>
        <v>919944564</v>
      </c>
      <c r="O20" s="155"/>
      <c r="P20" s="155" t="str">
        <f t="shared" si="3"/>
        <v/>
      </c>
      <c r="Q20" s="155" t="str">
        <f t="shared" si="4"/>
        <v/>
      </c>
    </row>
    <row r="21">
      <c r="A21" s="156" t="str">
        <f t="shared" si="1"/>
        <v>1426344564</v>
      </c>
      <c r="B21" s="156">
        <v>14263.0</v>
      </c>
      <c r="C21" s="157">
        <v>0.40625</v>
      </c>
      <c r="D21" s="158" t="s">
        <v>2466</v>
      </c>
      <c r="E21" s="159">
        <v>23301.0</v>
      </c>
      <c r="F21" s="159">
        <v>44564.0</v>
      </c>
      <c r="G21" s="160" t="s">
        <v>86</v>
      </c>
      <c r="H21" s="160" t="s">
        <v>92</v>
      </c>
      <c r="I21" s="160" t="s">
        <v>93</v>
      </c>
      <c r="J21" s="160" t="s">
        <v>221</v>
      </c>
      <c r="K21" s="155"/>
      <c r="L21" s="155" t="s">
        <v>90</v>
      </c>
      <c r="M21" s="155">
        <v>206385.0</v>
      </c>
      <c r="N21" s="155" t="str">
        <f t="shared" si="2"/>
        <v>1426344564</v>
      </c>
      <c r="O21" s="155"/>
      <c r="P21" s="155" t="str">
        <f t="shared" si="3"/>
        <v/>
      </c>
      <c r="Q21" s="155" t="str">
        <f t="shared" si="4"/>
        <v/>
      </c>
    </row>
    <row r="22">
      <c r="A22" s="156" t="str">
        <f t="shared" si="1"/>
        <v>987844564</v>
      </c>
      <c r="B22" s="156">
        <v>9878.0</v>
      </c>
      <c r="C22" s="157">
        <v>0.40625</v>
      </c>
      <c r="D22" s="158" t="s">
        <v>1231</v>
      </c>
      <c r="E22" s="159">
        <v>26966.0</v>
      </c>
      <c r="F22" s="159">
        <v>44564.0</v>
      </c>
      <c r="G22" s="160" t="s">
        <v>86</v>
      </c>
      <c r="H22" s="160" t="s">
        <v>92</v>
      </c>
      <c r="I22" s="160" t="s">
        <v>93</v>
      </c>
      <c r="J22" s="160" t="s">
        <v>179</v>
      </c>
      <c r="K22" s="155"/>
      <c r="L22" s="155" t="s">
        <v>90</v>
      </c>
      <c r="M22" s="155">
        <v>206386.0</v>
      </c>
      <c r="N22" s="155" t="str">
        <f t="shared" si="2"/>
        <v>987844564</v>
      </c>
      <c r="O22" s="155"/>
      <c r="P22" s="155" t="str">
        <f t="shared" si="3"/>
        <v/>
      </c>
      <c r="Q22" s="155" t="str">
        <f t="shared" si="4"/>
        <v/>
      </c>
    </row>
    <row r="23">
      <c r="A23" s="156" t="str">
        <f t="shared" si="1"/>
        <v>1737944564</v>
      </c>
      <c r="B23" s="156">
        <v>17379.0</v>
      </c>
      <c r="C23" s="157">
        <v>0.4166666666666667</v>
      </c>
      <c r="D23" s="158" t="s">
        <v>2467</v>
      </c>
      <c r="E23" s="159">
        <v>25124.0</v>
      </c>
      <c r="F23" s="159">
        <v>44564.0</v>
      </c>
      <c r="G23" s="160" t="s">
        <v>96</v>
      </c>
      <c r="H23" s="160" t="s">
        <v>87</v>
      </c>
      <c r="I23" s="160" t="s">
        <v>97</v>
      </c>
      <c r="J23" s="160" t="s">
        <v>147</v>
      </c>
      <c r="K23" s="155"/>
      <c r="L23" s="155" t="s">
        <v>90</v>
      </c>
      <c r="M23" s="155">
        <v>206406.0</v>
      </c>
      <c r="N23" s="155" t="str">
        <f t="shared" si="2"/>
        <v>1737944564</v>
      </c>
      <c r="O23" s="155"/>
      <c r="P23" s="155" t="str">
        <f t="shared" si="3"/>
        <v/>
      </c>
      <c r="Q23" s="155" t="str">
        <f t="shared" si="4"/>
        <v/>
      </c>
    </row>
    <row r="24">
      <c r="A24" s="156" t="str">
        <f t="shared" si="1"/>
        <v>1386344564</v>
      </c>
      <c r="B24" s="156">
        <v>13863.0</v>
      </c>
      <c r="C24" s="157">
        <v>0.4166666666666667</v>
      </c>
      <c r="D24" s="158" t="s">
        <v>260</v>
      </c>
      <c r="E24" s="159">
        <v>29842.0</v>
      </c>
      <c r="F24" s="159">
        <v>44564.0</v>
      </c>
      <c r="G24" s="160" t="s">
        <v>122</v>
      </c>
      <c r="H24" s="160" t="s">
        <v>87</v>
      </c>
      <c r="I24" s="160" t="s">
        <v>97</v>
      </c>
      <c r="J24" s="160" t="s">
        <v>218</v>
      </c>
      <c r="K24" s="155"/>
      <c r="L24" s="155" t="s">
        <v>90</v>
      </c>
      <c r="M24" s="155">
        <v>206405.0</v>
      </c>
      <c r="N24" s="155" t="str">
        <f t="shared" si="2"/>
        <v>1386344564</v>
      </c>
      <c r="O24" s="155"/>
      <c r="P24" s="155" t="str">
        <f t="shared" si="3"/>
        <v/>
      </c>
      <c r="Q24" s="155" t="str">
        <f t="shared" si="4"/>
        <v/>
      </c>
    </row>
    <row r="25">
      <c r="A25" s="156" t="str">
        <f t="shared" si="1"/>
        <v>1403544564</v>
      </c>
      <c r="B25" s="156">
        <v>14035.0</v>
      </c>
      <c r="C25" s="157">
        <v>0.4270833333333333</v>
      </c>
      <c r="D25" s="158" t="s">
        <v>417</v>
      </c>
      <c r="E25" s="159">
        <v>22362.0</v>
      </c>
      <c r="F25" s="159">
        <v>44564.0</v>
      </c>
      <c r="G25" s="160" t="s">
        <v>100</v>
      </c>
      <c r="H25" s="160" t="s">
        <v>87</v>
      </c>
      <c r="I25" s="160" t="s">
        <v>97</v>
      </c>
      <c r="J25" s="160" t="s">
        <v>113</v>
      </c>
      <c r="K25" s="155"/>
      <c r="L25" s="155" t="s">
        <v>103</v>
      </c>
      <c r="M25" s="155"/>
      <c r="N25" s="155" t="str">
        <f t="shared" si="2"/>
        <v>1403544564</v>
      </c>
      <c r="O25" s="155"/>
      <c r="P25" s="155" t="str">
        <f t="shared" si="3"/>
        <v/>
      </c>
      <c r="Q25" s="155" t="str">
        <f t="shared" si="4"/>
        <v/>
      </c>
    </row>
    <row r="26">
      <c r="A26" s="156" t="str">
        <f t="shared" si="1"/>
        <v>1009444564</v>
      </c>
      <c r="B26" s="156">
        <v>10094.0</v>
      </c>
      <c r="C26" s="157">
        <v>0.4270833333333333</v>
      </c>
      <c r="D26" s="158" t="s">
        <v>2468</v>
      </c>
      <c r="E26" s="159">
        <v>24190.0</v>
      </c>
      <c r="F26" s="159">
        <v>44564.0</v>
      </c>
      <c r="G26" s="160" t="s">
        <v>86</v>
      </c>
      <c r="H26" s="160" t="s">
        <v>92</v>
      </c>
      <c r="I26" s="160" t="s">
        <v>101</v>
      </c>
      <c r="J26" s="160" t="s">
        <v>221</v>
      </c>
      <c r="K26" s="155"/>
      <c r="L26" s="155" t="s">
        <v>90</v>
      </c>
      <c r="M26" s="155">
        <v>206391.0</v>
      </c>
      <c r="N26" s="155" t="str">
        <f t="shared" si="2"/>
        <v>1009444564</v>
      </c>
      <c r="O26" s="155"/>
      <c r="P26" s="155" t="str">
        <f t="shared" si="3"/>
        <v/>
      </c>
      <c r="Q26" s="155" t="str">
        <f t="shared" si="4"/>
        <v/>
      </c>
    </row>
    <row r="27">
      <c r="A27" s="156" t="str">
        <f t="shared" si="1"/>
        <v>965144564</v>
      </c>
      <c r="B27" s="156">
        <v>9651.0</v>
      </c>
      <c r="C27" s="157">
        <v>0.4270833333333333</v>
      </c>
      <c r="D27" s="158" t="s">
        <v>2469</v>
      </c>
      <c r="E27" s="159">
        <v>22812.0</v>
      </c>
      <c r="F27" s="159">
        <v>44564.0</v>
      </c>
      <c r="G27" s="160" t="s">
        <v>100</v>
      </c>
      <c r="H27" s="160" t="s">
        <v>92</v>
      </c>
      <c r="I27" s="160" t="s">
        <v>93</v>
      </c>
      <c r="J27" s="160" t="s">
        <v>113</v>
      </c>
      <c r="K27" s="155"/>
      <c r="L27" s="155" t="s">
        <v>103</v>
      </c>
      <c r="M27" s="155"/>
      <c r="N27" s="155" t="str">
        <f t="shared" si="2"/>
        <v>965144564</v>
      </c>
      <c r="O27" s="155"/>
      <c r="P27" s="155" t="str">
        <f t="shared" si="3"/>
        <v/>
      </c>
      <c r="Q27" s="155" t="str">
        <f t="shared" si="4"/>
        <v/>
      </c>
    </row>
    <row r="28">
      <c r="A28" s="156" t="str">
        <f t="shared" si="1"/>
        <v>1779944564</v>
      </c>
      <c r="B28" s="156">
        <v>17799.0</v>
      </c>
      <c r="C28" s="157">
        <v>0.4479166666666667</v>
      </c>
      <c r="D28" s="158" t="s">
        <v>2470</v>
      </c>
      <c r="E28" s="159">
        <v>24580.0</v>
      </c>
      <c r="F28" s="159">
        <v>44564.0</v>
      </c>
      <c r="G28" s="160" t="s">
        <v>96</v>
      </c>
      <c r="H28" s="160" t="s">
        <v>87</v>
      </c>
      <c r="I28" s="160" t="s">
        <v>97</v>
      </c>
      <c r="J28" s="160" t="s">
        <v>154</v>
      </c>
      <c r="K28" s="155"/>
      <c r="L28" s="155" t="s">
        <v>90</v>
      </c>
      <c r="M28" s="155">
        <v>206387.0</v>
      </c>
      <c r="N28" s="155" t="str">
        <f t="shared" si="2"/>
        <v>1779944564</v>
      </c>
      <c r="O28" s="155"/>
      <c r="P28" s="155" t="str">
        <f t="shared" si="3"/>
        <v/>
      </c>
      <c r="Q28" s="155" t="str">
        <f t="shared" si="4"/>
        <v/>
      </c>
    </row>
    <row r="29">
      <c r="A29" s="156" t="str">
        <f t="shared" si="1"/>
        <v>1733444564</v>
      </c>
      <c r="B29" s="156">
        <v>17334.0</v>
      </c>
      <c r="C29" s="157">
        <v>0.4479166666666667</v>
      </c>
      <c r="D29" s="158" t="s">
        <v>824</v>
      </c>
      <c r="E29" s="159">
        <v>25243.0</v>
      </c>
      <c r="F29" s="159">
        <v>44564.0</v>
      </c>
      <c r="G29" s="160" t="s">
        <v>112</v>
      </c>
      <c r="H29" s="160" t="s">
        <v>92</v>
      </c>
      <c r="I29" s="160" t="s">
        <v>101</v>
      </c>
      <c r="J29" s="160" t="s">
        <v>113</v>
      </c>
      <c r="K29" s="155"/>
      <c r="L29" s="155" t="s">
        <v>103</v>
      </c>
      <c r="M29" s="155"/>
      <c r="N29" s="155" t="str">
        <f t="shared" si="2"/>
        <v>1733444564</v>
      </c>
      <c r="O29" s="155"/>
      <c r="P29" s="155" t="str">
        <f t="shared" si="3"/>
        <v/>
      </c>
      <c r="Q29" s="155" t="str">
        <f t="shared" si="4"/>
        <v/>
      </c>
    </row>
    <row r="30">
      <c r="A30" s="156" t="str">
        <f t="shared" si="1"/>
        <v>1635044564</v>
      </c>
      <c r="B30" s="156">
        <v>16350.0</v>
      </c>
      <c r="C30" s="157">
        <v>0.4479166666666667</v>
      </c>
      <c r="D30" s="158" t="s">
        <v>2471</v>
      </c>
      <c r="E30" s="159">
        <v>22243.0</v>
      </c>
      <c r="F30" s="159">
        <v>44564.0</v>
      </c>
      <c r="G30" s="160" t="s">
        <v>86</v>
      </c>
      <c r="H30" s="160" t="s">
        <v>92</v>
      </c>
      <c r="I30" s="160" t="s">
        <v>93</v>
      </c>
      <c r="J30" s="160" t="s">
        <v>98</v>
      </c>
      <c r="K30" s="155"/>
      <c r="L30" s="155" t="s">
        <v>90</v>
      </c>
      <c r="M30" s="155">
        <v>206392.0</v>
      </c>
      <c r="N30" s="155" t="str">
        <f t="shared" si="2"/>
        <v>1635044564</v>
      </c>
      <c r="O30" s="155"/>
      <c r="P30" s="155" t="str">
        <f t="shared" si="3"/>
        <v/>
      </c>
      <c r="Q30" s="155" t="str">
        <f t="shared" si="4"/>
        <v/>
      </c>
    </row>
    <row r="31">
      <c r="A31" s="156" t="str">
        <f t="shared" si="1"/>
        <v>1416744564</v>
      </c>
      <c r="B31" s="156">
        <v>14167.0</v>
      </c>
      <c r="C31" s="157">
        <v>0.4479166666666667</v>
      </c>
      <c r="D31" s="158" t="s">
        <v>2472</v>
      </c>
      <c r="E31" s="159">
        <v>30502.0</v>
      </c>
      <c r="F31" s="159">
        <v>44564.0</v>
      </c>
      <c r="G31" s="160" t="s">
        <v>86</v>
      </c>
      <c r="H31" s="160" t="s">
        <v>92</v>
      </c>
      <c r="I31" s="160" t="s">
        <v>101</v>
      </c>
      <c r="J31" s="160" t="s">
        <v>147</v>
      </c>
      <c r="K31" s="155"/>
      <c r="L31" s="155" t="s">
        <v>90</v>
      </c>
      <c r="M31" s="155">
        <v>206389.0</v>
      </c>
      <c r="N31" s="155" t="str">
        <f t="shared" si="2"/>
        <v>1416744564</v>
      </c>
      <c r="O31" s="155"/>
      <c r="P31" s="155" t="str">
        <f t="shared" si="3"/>
        <v/>
      </c>
      <c r="Q31" s="155" t="str">
        <f t="shared" si="4"/>
        <v/>
      </c>
    </row>
    <row r="32">
      <c r="A32" s="156" t="str">
        <f t="shared" si="1"/>
        <v>1269744564</v>
      </c>
      <c r="B32" s="156">
        <v>12697.0</v>
      </c>
      <c r="C32" s="157">
        <v>0.4583333333333333</v>
      </c>
      <c r="D32" s="158" t="s">
        <v>266</v>
      </c>
      <c r="E32" s="159">
        <v>30536.0</v>
      </c>
      <c r="F32" s="159">
        <v>44564.0</v>
      </c>
      <c r="G32" s="160" t="s">
        <v>122</v>
      </c>
      <c r="H32" s="160" t="s">
        <v>92</v>
      </c>
      <c r="I32" s="160" t="s">
        <v>101</v>
      </c>
      <c r="J32" s="160" t="s">
        <v>137</v>
      </c>
      <c r="K32" s="155"/>
      <c r="L32" s="155" t="s">
        <v>90</v>
      </c>
      <c r="M32" s="155">
        <v>206395.0</v>
      </c>
      <c r="N32" s="155" t="str">
        <f t="shared" si="2"/>
        <v>1269744564</v>
      </c>
      <c r="O32" s="155"/>
      <c r="P32" s="155" t="str">
        <f t="shared" si="3"/>
        <v/>
      </c>
      <c r="Q32" s="155" t="str">
        <f t="shared" si="4"/>
        <v/>
      </c>
    </row>
    <row r="33">
      <c r="A33" s="156" t="str">
        <f t="shared" si="1"/>
        <v>1439244564</v>
      </c>
      <c r="B33" s="156">
        <v>14392.0</v>
      </c>
      <c r="C33" s="157">
        <v>0.4583333333333333</v>
      </c>
      <c r="D33" s="158" t="s">
        <v>901</v>
      </c>
      <c r="E33" s="159">
        <v>21549.0</v>
      </c>
      <c r="F33" s="159">
        <v>44564.0</v>
      </c>
      <c r="G33" s="160" t="s">
        <v>122</v>
      </c>
      <c r="H33" s="160" t="s">
        <v>92</v>
      </c>
      <c r="I33" s="160" t="s">
        <v>101</v>
      </c>
      <c r="J33" s="160" t="s">
        <v>813</v>
      </c>
      <c r="K33" s="155"/>
      <c r="L33" s="155" t="s">
        <v>90</v>
      </c>
      <c r="M33" s="155">
        <v>206396.0</v>
      </c>
      <c r="N33" s="155" t="str">
        <f t="shared" si="2"/>
        <v>1439244564</v>
      </c>
      <c r="O33" s="155"/>
      <c r="P33" s="155" t="str">
        <f t="shared" si="3"/>
        <v/>
      </c>
      <c r="Q33" s="155" t="str">
        <f t="shared" si="4"/>
        <v/>
      </c>
    </row>
    <row r="34">
      <c r="A34" s="156" t="str">
        <f t="shared" si="1"/>
        <v>983844564</v>
      </c>
      <c r="B34" s="156">
        <v>9838.0</v>
      </c>
      <c r="C34" s="157">
        <v>0.4583333333333333</v>
      </c>
      <c r="D34" s="158" t="s">
        <v>155</v>
      </c>
      <c r="E34" s="159">
        <v>27927.0</v>
      </c>
      <c r="F34" s="159">
        <v>44564.0</v>
      </c>
      <c r="G34" s="160" t="s">
        <v>122</v>
      </c>
      <c r="H34" s="160" t="s">
        <v>87</v>
      </c>
      <c r="I34" s="160" t="s">
        <v>88</v>
      </c>
      <c r="J34" s="160" t="s">
        <v>89</v>
      </c>
      <c r="K34" s="155"/>
      <c r="L34" s="155" t="s">
        <v>90</v>
      </c>
      <c r="M34" s="155">
        <v>206390.0</v>
      </c>
      <c r="N34" s="155" t="str">
        <f t="shared" si="2"/>
        <v>983844564</v>
      </c>
      <c r="O34" s="155"/>
      <c r="P34" s="155" t="str">
        <f t="shared" si="3"/>
        <v/>
      </c>
      <c r="Q34" s="155" t="str">
        <f t="shared" si="4"/>
        <v/>
      </c>
    </row>
    <row r="35">
      <c r="A35" s="156" t="str">
        <f t="shared" si="1"/>
        <v>1057344564</v>
      </c>
      <c r="B35" s="156">
        <v>10573.0</v>
      </c>
      <c r="C35" s="157">
        <v>0.4583333333333333</v>
      </c>
      <c r="D35" s="158" t="s">
        <v>1278</v>
      </c>
      <c r="E35" s="159">
        <v>23562.0</v>
      </c>
      <c r="F35" s="159">
        <v>44564.0</v>
      </c>
      <c r="G35" s="160" t="s">
        <v>122</v>
      </c>
      <c r="H35" s="160" t="s">
        <v>92</v>
      </c>
      <c r="I35" s="160" t="s">
        <v>93</v>
      </c>
      <c r="J35" s="160" t="s">
        <v>147</v>
      </c>
      <c r="K35" s="155"/>
      <c r="L35" s="155" t="s">
        <v>90</v>
      </c>
      <c r="M35" s="155">
        <v>206393.0</v>
      </c>
      <c r="N35" s="155" t="str">
        <f t="shared" si="2"/>
        <v>1057344564</v>
      </c>
      <c r="O35" s="155"/>
      <c r="P35" s="155" t="str">
        <f t="shared" si="3"/>
        <v/>
      </c>
      <c r="Q35" s="155" t="str">
        <f t="shared" si="4"/>
        <v>R</v>
      </c>
    </row>
    <row r="36">
      <c r="A36" s="156" t="str">
        <f t="shared" si="1"/>
        <v>1765844564</v>
      </c>
      <c r="B36" s="156">
        <v>17658.0</v>
      </c>
      <c r="C36" s="157">
        <v>0.46875</v>
      </c>
      <c r="D36" s="158" t="s">
        <v>2473</v>
      </c>
      <c r="E36" s="159">
        <v>22123.0</v>
      </c>
      <c r="F36" s="159">
        <v>44564.0</v>
      </c>
      <c r="G36" s="160" t="s">
        <v>96</v>
      </c>
      <c r="H36" s="160" t="s">
        <v>87</v>
      </c>
      <c r="I36" s="160" t="s">
        <v>97</v>
      </c>
      <c r="J36" s="160" t="s">
        <v>301</v>
      </c>
      <c r="K36" s="155"/>
      <c r="L36" s="155" t="s">
        <v>90</v>
      </c>
      <c r="M36" s="155">
        <v>206407.0</v>
      </c>
      <c r="N36" s="155" t="str">
        <f t="shared" si="2"/>
        <v>1765844564</v>
      </c>
      <c r="O36" s="155"/>
      <c r="P36" s="155" t="str">
        <f t="shared" si="3"/>
        <v/>
      </c>
      <c r="Q36" s="155" t="str">
        <f t="shared" si="4"/>
        <v/>
      </c>
    </row>
    <row r="37">
      <c r="A37" s="156" t="str">
        <f t="shared" si="1"/>
        <v>1063444564</v>
      </c>
      <c r="B37" s="156">
        <v>10634.0</v>
      </c>
      <c r="C37" s="157">
        <v>0.46875</v>
      </c>
      <c r="D37" s="158" t="s">
        <v>2474</v>
      </c>
      <c r="E37" s="159">
        <v>14961.0</v>
      </c>
      <c r="F37" s="159">
        <v>44564.0</v>
      </c>
      <c r="G37" s="160" t="s">
        <v>86</v>
      </c>
      <c r="H37" s="160" t="s">
        <v>92</v>
      </c>
      <c r="I37" s="160" t="s">
        <v>93</v>
      </c>
      <c r="J37" s="160" t="s">
        <v>89</v>
      </c>
      <c r="K37" s="155"/>
      <c r="L37" s="155" t="s">
        <v>90</v>
      </c>
      <c r="M37" s="155">
        <v>206394.0</v>
      </c>
      <c r="N37" s="155" t="str">
        <f t="shared" si="2"/>
        <v>1063444564</v>
      </c>
      <c r="O37" s="155"/>
      <c r="P37" s="155" t="str">
        <f t="shared" si="3"/>
        <v/>
      </c>
      <c r="Q37" s="155" t="str">
        <f t="shared" si="4"/>
        <v/>
      </c>
    </row>
    <row r="38">
      <c r="A38" s="156" t="str">
        <f t="shared" si="1"/>
        <v>1299044564</v>
      </c>
      <c r="B38" s="156">
        <v>12990.0</v>
      </c>
      <c r="C38" s="157">
        <v>0.4791666666666667</v>
      </c>
      <c r="D38" s="158" t="s">
        <v>2475</v>
      </c>
      <c r="E38" s="159">
        <v>23448.0</v>
      </c>
      <c r="F38" s="159">
        <v>44564.0</v>
      </c>
      <c r="G38" s="160" t="s">
        <v>86</v>
      </c>
      <c r="H38" s="160" t="s">
        <v>87</v>
      </c>
      <c r="I38" s="160" t="s">
        <v>97</v>
      </c>
      <c r="J38" s="160" t="s">
        <v>147</v>
      </c>
      <c r="K38" s="155"/>
      <c r="L38" s="155" t="s">
        <v>90</v>
      </c>
      <c r="M38" s="155">
        <v>206408.0</v>
      </c>
      <c r="N38" s="155" t="str">
        <f t="shared" si="2"/>
        <v>1299044564</v>
      </c>
      <c r="O38" s="155"/>
      <c r="P38" s="155" t="str">
        <f t="shared" si="3"/>
        <v/>
      </c>
      <c r="Q38" s="155" t="str">
        <f t="shared" si="4"/>
        <v/>
      </c>
    </row>
    <row r="39">
      <c r="A39" s="156" t="str">
        <f t="shared" si="1"/>
        <v>1781444564</v>
      </c>
      <c r="B39" s="156">
        <v>17814.0</v>
      </c>
      <c r="C39" s="157">
        <v>0.5416666666666666</v>
      </c>
      <c r="D39" s="158" t="s">
        <v>2476</v>
      </c>
      <c r="E39" s="159">
        <v>27895.0</v>
      </c>
      <c r="F39" s="159">
        <v>44564.0</v>
      </c>
      <c r="G39" s="160" t="s">
        <v>96</v>
      </c>
      <c r="H39" s="160" t="s">
        <v>87</v>
      </c>
      <c r="I39" s="160" t="s">
        <v>97</v>
      </c>
      <c r="J39" s="160" t="s">
        <v>335</v>
      </c>
      <c r="K39" s="155"/>
      <c r="L39" s="155" t="s">
        <v>90</v>
      </c>
      <c r="M39" s="155">
        <v>206420.0</v>
      </c>
      <c r="N39" s="155" t="str">
        <f t="shared" si="2"/>
        <v>1781444564</v>
      </c>
      <c r="O39" s="155"/>
      <c r="P39" s="155" t="str">
        <f t="shared" si="3"/>
        <v/>
      </c>
      <c r="Q39" s="155" t="str">
        <f t="shared" si="4"/>
        <v/>
      </c>
    </row>
    <row r="40">
      <c r="A40" s="156" t="str">
        <f t="shared" si="1"/>
        <v>1767844564</v>
      </c>
      <c r="B40" s="156">
        <v>17678.0</v>
      </c>
      <c r="C40" s="157">
        <v>0.5416666666666666</v>
      </c>
      <c r="D40" s="158" t="s">
        <v>2477</v>
      </c>
      <c r="E40" s="159">
        <v>16948.0</v>
      </c>
      <c r="F40" s="159">
        <v>44564.0</v>
      </c>
      <c r="G40" s="160" t="s">
        <v>96</v>
      </c>
      <c r="H40" s="160" t="s">
        <v>87</v>
      </c>
      <c r="I40" s="160" t="s">
        <v>97</v>
      </c>
      <c r="J40" s="160" t="s">
        <v>147</v>
      </c>
      <c r="K40" s="155"/>
      <c r="L40" s="155" t="s">
        <v>90</v>
      </c>
      <c r="M40" s="155">
        <v>206419.0</v>
      </c>
      <c r="N40" s="155" t="str">
        <f t="shared" si="2"/>
        <v>1767844564</v>
      </c>
      <c r="O40" s="155"/>
      <c r="P40" s="155" t="str">
        <f t="shared" si="3"/>
        <v/>
      </c>
      <c r="Q40" s="155" t="str">
        <f t="shared" si="4"/>
        <v>R</v>
      </c>
    </row>
    <row r="41">
      <c r="A41" s="156" t="str">
        <f t="shared" si="1"/>
        <v>1781244564</v>
      </c>
      <c r="B41" s="156">
        <v>17812.0</v>
      </c>
      <c r="C41" s="157">
        <v>0.5416666666666666</v>
      </c>
      <c r="D41" s="158" t="s">
        <v>2478</v>
      </c>
      <c r="E41" s="159">
        <v>21219.0</v>
      </c>
      <c r="F41" s="159">
        <v>44564.0</v>
      </c>
      <c r="G41" s="160" t="s">
        <v>96</v>
      </c>
      <c r="H41" s="160" t="s">
        <v>87</v>
      </c>
      <c r="I41" s="160" t="s">
        <v>97</v>
      </c>
      <c r="J41" s="160" t="s">
        <v>117</v>
      </c>
      <c r="K41" s="155"/>
      <c r="L41" s="155" t="s">
        <v>90</v>
      </c>
      <c r="M41" s="155">
        <v>206421.0</v>
      </c>
      <c r="N41" s="155" t="str">
        <f t="shared" si="2"/>
        <v>1781244564</v>
      </c>
      <c r="O41" s="155"/>
      <c r="P41" s="155" t="str">
        <f t="shared" si="3"/>
        <v/>
      </c>
      <c r="Q41" s="155" t="str">
        <f t="shared" si="4"/>
        <v>R</v>
      </c>
    </row>
    <row r="42">
      <c r="A42" s="156" t="str">
        <f t="shared" si="1"/>
        <v>1530744564</v>
      </c>
      <c r="B42" s="156">
        <v>15307.0</v>
      </c>
      <c r="C42" s="157">
        <v>0.5520833333333334</v>
      </c>
      <c r="D42" s="158" t="s">
        <v>2479</v>
      </c>
      <c r="E42" s="159">
        <v>21690.0</v>
      </c>
      <c r="F42" s="159">
        <v>44564.0</v>
      </c>
      <c r="G42" s="160" t="s">
        <v>100</v>
      </c>
      <c r="H42" s="160" t="s">
        <v>92</v>
      </c>
      <c r="I42" s="160" t="s">
        <v>101</v>
      </c>
      <c r="J42" s="160" t="s">
        <v>102</v>
      </c>
      <c r="K42" s="155"/>
      <c r="L42" s="155" t="s">
        <v>103</v>
      </c>
      <c r="M42" s="155"/>
      <c r="N42" s="155" t="str">
        <f t="shared" si="2"/>
        <v>1530744564</v>
      </c>
      <c r="O42" s="155"/>
      <c r="P42" s="155" t="str">
        <f t="shared" si="3"/>
        <v/>
      </c>
      <c r="Q42" s="155" t="str">
        <f t="shared" si="4"/>
        <v/>
      </c>
    </row>
    <row r="43">
      <c r="A43" s="156" t="str">
        <f t="shared" si="1"/>
        <v>1412544564</v>
      </c>
      <c r="B43" s="156">
        <v>14125.0</v>
      </c>
      <c r="C43" s="157">
        <v>0.5520833333333334</v>
      </c>
      <c r="D43" s="158" t="s">
        <v>2480</v>
      </c>
      <c r="E43" s="159">
        <v>20213.0</v>
      </c>
      <c r="F43" s="159">
        <v>44564.0</v>
      </c>
      <c r="G43" s="160" t="s">
        <v>100</v>
      </c>
      <c r="H43" s="160" t="s">
        <v>87</v>
      </c>
      <c r="I43" s="160" t="s">
        <v>88</v>
      </c>
      <c r="J43" s="160" t="s">
        <v>113</v>
      </c>
      <c r="K43" s="155"/>
      <c r="L43" s="155" t="s">
        <v>103</v>
      </c>
      <c r="M43" s="155"/>
      <c r="N43" s="155" t="str">
        <f t="shared" si="2"/>
        <v>1412544564</v>
      </c>
      <c r="O43" s="155"/>
      <c r="P43" s="155" t="str">
        <f t="shared" si="3"/>
        <v/>
      </c>
      <c r="Q43" s="155" t="str">
        <f t="shared" si="4"/>
        <v/>
      </c>
    </row>
    <row r="44">
      <c r="A44" s="156" t="str">
        <f t="shared" si="1"/>
        <v>1212444564</v>
      </c>
      <c r="B44" s="156">
        <v>12124.0</v>
      </c>
      <c r="C44" s="157">
        <v>0.5520833333333334</v>
      </c>
      <c r="D44" s="158" t="s">
        <v>2481</v>
      </c>
      <c r="E44" s="159">
        <v>13850.0</v>
      </c>
      <c r="F44" s="159">
        <v>44564.0</v>
      </c>
      <c r="G44" s="160" t="s">
        <v>122</v>
      </c>
      <c r="H44" s="160" t="s">
        <v>92</v>
      </c>
      <c r="I44" s="160" t="s">
        <v>93</v>
      </c>
      <c r="J44" s="160" t="s">
        <v>94</v>
      </c>
      <c r="K44" s="155"/>
      <c r="L44" s="155" t="s">
        <v>90</v>
      </c>
      <c r="M44" s="155">
        <v>206397.0</v>
      </c>
      <c r="N44" s="155" t="str">
        <f t="shared" si="2"/>
        <v>1212444564</v>
      </c>
      <c r="O44" s="155"/>
      <c r="P44" s="155" t="str">
        <f t="shared" si="3"/>
        <v/>
      </c>
      <c r="Q44" s="155" t="str">
        <f t="shared" si="4"/>
        <v/>
      </c>
    </row>
    <row r="45">
      <c r="A45" s="156" t="str">
        <f t="shared" si="1"/>
        <v>1567044564</v>
      </c>
      <c r="B45" s="156">
        <v>15670.0</v>
      </c>
      <c r="C45" s="157">
        <v>0.5625</v>
      </c>
      <c r="D45" s="158" t="s">
        <v>2482</v>
      </c>
      <c r="E45" s="159">
        <v>19901.0</v>
      </c>
      <c r="F45" s="159">
        <v>44564.0</v>
      </c>
      <c r="G45" s="160" t="s">
        <v>100</v>
      </c>
      <c r="H45" s="160" t="s">
        <v>87</v>
      </c>
      <c r="I45" s="160" t="s">
        <v>88</v>
      </c>
      <c r="J45" s="160" t="s">
        <v>135</v>
      </c>
      <c r="K45" s="155"/>
      <c r="L45" s="155" t="s">
        <v>103</v>
      </c>
      <c r="M45" s="155"/>
      <c r="N45" s="155" t="str">
        <f t="shared" si="2"/>
        <v>1567044564</v>
      </c>
      <c r="O45" s="155"/>
      <c r="P45" s="155" t="str">
        <f t="shared" si="3"/>
        <v/>
      </c>
      <c r="Q45" s="155" t="str">
        <f t="shared" si="4"/>
        <v/>
      </c>
    </row>
    <row r="46">
      <c r="A46" s="156" t="str">
        <f t="shared" si="1"/>
        <v>1038044564</v>
      </c>
      <c r="B46" s="156">
        <v>10380.0</v>
      </c>
      <c r="C46" s="157">
        <v>0.5625</v>
      </c>
      <c r="D46" s="158" t="s">
        <v>2483</v>
      </c>
      <c r="E46" s="159">
        <v>17576.0</v>
      </c>
      <c r="F46" s="159">
        <v>44564.0</v>
      </c>
      <c r="G46" s="160" t="s">
        <v>86</v>
      </c>
      <c r="H46" s="160" t="s">
        <v>92</v>
      </c>
      <c r="I46" s="160" t="s">
        <v>93</v>
      </c>
      <c r="J46" s="160" t="s">
        <v>147</v>
      </c>
      <c r="K46" s="155"/>
      <c r="L46" s="155" t="s">
        <v>90</v>
      </c>
      <c r="M46" s="155">
        <v>206398.0</v>
      </c>
      <c r="N46" s="155" t="str">
        <f t="shared" si="2"/>
        <v>1038044564</v>
      </c>
      <c r="O46" s="155"/>
      <c r="P46" s="155" t="str">
        <f t="shared" si="3"/>
        <v/>
      </c>
      <c r="Q46" s="155" t="str">
        <f t="shared" si="4"/>
        <v/>
      </c>
    </row>
    <row r="47">
      <c r="A47" s="156" t="str">
        <f t="shared" si="1"/>
        <v>1782344564</v>
      </c>
      <c r="B47" s="156">
        <v>17823.0</v>
      </c>
      <c r="C47" s="157">
        <v>0.5625</v>
      </c>
      <c r="D47" s="158" t="s">
        <v>2484</v>
      </c>
      <c r="E47" s="159">
        <v>26239.0</v>
      </c>
      <c r="F47" s="159">
        <v>44564.0</v>
      </c>
      <c r="G47" s="160" t="s">
        <v>96</v>
      </c>
      <c r="H47" s="160" t="s">
        <v>87</v>
      </c>
      <c r="I47" s="160" t="s">
        <v>97</v>
      </c>
      <c r="J47" s="160" t="s">
        <v>154</v>
      </c>
      <c r="K47" s="155"/>
      <c r="L47" s="155" t="s">
        <v>90</v>
      </c>
      <c r="M47" s="155">
        <v>206410.0</v>
      </c>
      <c r="N47" s="155" t="str">
        <f t="shared" si="2"/>
        <v>1782344564</v>
      </c>
      <c r="O47" s="155"/>
      <c r="P47" s="155" t="str">
        <f t="shared" si="3"/>
        <v/>
      </c>
      <c r="Q47" s="155" t="str">
        <f t="shared" si="4"/>
        <v/>
      </c>
    </row>
    <row r="48">
      <c r="A48" s="156" t="str">
        <f t="shared" si="1"/>
        <v>1323444564</v>
      </c>
      <c r="B48" s="156">
        <v>13234.0</v>
      </c>
      <c r="C48" s="157">
        <v>0.5625</v>
      </c>
      <c r="D48" s="158" t="s">
        <v>2485</v>
      </c>
      <c r="E48" s="159">
        <v>17399.0</v>
      </c>
      <c r="F48" s="159">
        <v>44564.0</v>
      </c>
      <c r="G48" s="160" t="s">
        <v>122</v>
      </c>
      <c r="H48" s="160" t="s">
        <v>92</v>
      </c>
      <c r="I48" s="160" t="s">
        <v>101</v>
      </c>
      <c r="J48" s="160" t="s">
        <v>186</v>
      </c>
      <c r="K48" s="155"/>
      <c r="L48" s="155" t="s">
        <v>90</v>
      </c>
      <c r="M48" s="155">
        <v>206399.0</v>
      </c>
      <c r="N48" s="155" t="str">
        <f t="shared" si="2"/>
        <v>1323444564</v>
      </c>
      <c r="O48" s="155"/>
      <c r="P48" s="155" t="str">
        <f t="shared" si="3"/>
        <v/>
      </c>
      <c r="Q48" s="155" t="str">
        <f t="shared" si="4"/>
        <v>R</v>
      </c>
    </row>
    <row r="49">
      <c r="A49" s="156" t="str">
        <f t="shared" si="1"/>
        <v>1020444564</v>
      </c>
      <c r="B49" s="156">
        <v>10204.0</v>
      </c>
      <c r="C49" s="157">
        <v>0.5729166666666666</v>
      </c>
      <c r="D49" s="158" t="s">
        <v>2486</v>
      </c>
      <c r="E49" s="159">
        <v>30612.0</v>
      </c>
      <c r="F49" s="159">
        <v>44564.0</v>
      </c>
      <c r="G49" s="160" t="s">
        <v>86</v>
      </c>
      <c r="H49" s="160" t="s">
        <v>92</v>
      </c>
      <c r="I49" s="160" t="s">
        <v>93</v>
      </c>
      <c r="J49" s="160" t="s">
        <v>174</v>
      </c>
      <c r="K49" s="155"/>
      <c r="L49" s="155" t="s">
        <v>90</v>
      </c>
      <c r="M49" s="155">
        <v>206401.0</v>
      </c>
      <c r="N49" s="155" t="str">
        <f t="shared" si="2"/>
        <v>1020444564</v>
      </c>
      <c r="O49" s="155"/>
      <c r="P49" s="155" t="str">
        <f t="shared" si="3"/>
        <v/>
      </c>
      <c r="Q49" s="155" t="str">
        <f t="shared" si="4"/>
        <v/>
      </c>
    </row>
    <row r="50">
      <c r="A50" s="156" t="str">
        <f t="shared" si="1"/>
        <v>1327344564</v>
      </c>
      <c r="B50" s="156">
        <v>13273.0</v>
      </c>
      <c r="C50" s="157">
        <v>0.5729166666666666</v>
      </c>
      <c r="D50" s="158" t="s">
        <v>1374</v>
      </c>
      <c r="E50" s="159">
        <v>30146.0</v>
      </c>
      <c r="F50" s="159">
        <v>44564.0</v>
      </c>
      <c r="G50" s="160" t="s">
        <v>122</v>
      </c>
      <c r="H50" s="160" t="s">
        <v>92</v>
      </c>
      <c r="I50" s="160" t="s">
        <v>101</v>
      </c>
      <c r="J50" s="160" t="s">
        <v>189</v>
      </c>
      <c r="K50" s="155"/>
      <c r="L50" s="155" t="s">
        <v>90</v>
      </c>
      <c r="M50" s="155">
        <v>206400.0</v>
      </c>
      <c r="N50" s="155" t="str">
        <f t="shared" si="2"/>
        <v>1327344564</v>
      </c>
      <c r="O50" s="155"/>
      <c r="P50" s="155" t="str">
        <f t="shared" si="3"/>
        <v/>
      </c>
      <c r="Q50" s="155" t="str">
        <f t="shared" si="4"/>
        <v>R</v>
      </c>
    </row>
    <row r="51">
      <c r="A51" s="156" t="str">
        <f t="shared" si="1"/>
        <v>1644944564</v>
      </c>
      <c r="B51" s="156">
        <v>16449.0</v>
      </c>
      <c r="C51" s="157">
        <v>0.5833333333333334</v>
      </c>
      <c r="D51" s="158" t="s">
        <v>2487</v>
      </c>
      <c r="E51" s="159">
        <v>23434.0</v>
      </c>
      <c r="F51" s="159">
        <v>44564.0</v>
      </c>
      <c r="G51" s="160" t="s">
        <v>86</v>
      </c>
      <c r="H51" s="160" t="s">
        <v>92</v>
      </c>
      <c r="I51" s="160" t="s">
        <v>101</v>
      </c>
      <c r="J51" s="160" t="s">
        <v>186</v>
      </c>
      <c r="K51" s="155"/>
      <c r="L51" s="155" t="s">
        <v>773</v>
      </c>
      <c r="M51" s="155"/>
      <c r="N51" s="155" t="str">
        <f t="shared" si="2"/>
        <v>1644944564</v>
      </c>
      <c r="O51" s="155"/>
      <c r="P51" s="155" t="str">
        <f t="shared" si="3"/>
        <v/>
      </c>
      <c r="Q51" s="155" t="str">
        <f t="shared" si="4"/>
        <v/>
      </c>
    </row>
    <row r="52">
      <c r="A52" s="156" t="str">
        <f t="shared" si="1"/>
        <v>1667544564</v>
      </c>
      <c r="B52" s="156">
        <v>16675.0</v>
      </c>
      <c r="C52" s="157">
        <v>0.5833333333333334</v>
      </c>
      <c r="D52" s="158" t="s">
        <v>2488</v>
      </c>
      <c r="E52" s="159">
        <v>11940.0</v>
      </c>
      <c r="F52" s="159">
        <v>44564.0</v>
      </c>
      <c r="G52" s="160" t="s">
        <v>86</v>
      </c>
      <c r="H52" s="160" t="s">
        <v>87</v>
      </c>
      <c r="I52" s="160" t="s">
        <v>88</v>
      </c>
      <c r="J52" s="160" t="s">
        <v>89</v>
      </c>
      <c r="K52" s="155"/>
      <c r="L52" s="155" t="s">
        <v>90</v>
      </c>
      <c r="M52" s="155">
        <v>206409.0</v>
      </c>
      <c r="N52" s="155" t="str">
        <f t="shared" si="2"/>
        <v>1667544564</v>
      </c>
      <c r="O52" s="155"/>
      <c r="P52" s="155" t="str">
        <f t="shared" si="3"/>
        <v/>
      </c>
      <c r="Q52" s="155" t="str">
        <f t="shared" si="4"/>
        <v/>
      </c>
    </row>
    <row r="53">
      <c r="A53" s="156" t="str">
        <f t="shared" si="1"/>
        <v>965244564</v>
      </c>
      <c r="B53" s="156">
        <v>9652.0</v>
      </c>
      <c r="C53" s="157">
        <v>0.5833333333333334</v>
      </c>
      <c r="D53" s="158" t="s">
        <v>2489</v>
      </c>
      <c r="E53" s="159">
        <v>18328.0</v>
      </c>
      <c r="F53" s="159">
        <v>44564.0</v>
      </c>
      <c r="G53" s="160" t="s">
        <v>86</v>
      </c>
      <c r="H53" s="160" t="s">
        <v>92</v>
      </c>
      <c r="I53" s="160" t="s">
        <v>93</v>
      </c>
      <c r="J53" s="160" t="s">
        <v>147</v>
      </c>
      <c r="K53" s="155"/>
      <c r="L53" s="155" t="s">
        <v>90</v>
      </c>
      <c r="M53" s="155">
        <v>206414.0</v>
      </c>
      <c r="N53" s="155" t="str">
        <f t="shared" si="2"/>
        <v>965244564</v>
      </c>
      <c r="O53" s="155"/>
      <c r="P53" s="155" t="str">
        <f t="shared" si="3"/>
        <v/>
      </c>
      <c r="Q53" s="155" t="str">
        <f t="shared" si="4"/>
        <v/>
      </c>
    </row>
    <row r="54">
      <c r="A54" s="156" t="str">
        <f t="shared" si="1"/>
        <v>1740344564</v>
      </c>
      <c r="B54" s="156">
        <v>17403.0</v>
      </c>
      <c r="C54" s="157">
        <v>0.59375</v>
      </c>
      <c r="D54" s="158" t="s">
        <v>2490</v>
      </c>
      <c r="E54" s="159">
        <v>26246.0</v>
      </c>
      <c r="F54" s="159">
        <v>44564.0</v>
      </c>
      <c r="G54" s="160" t="s">
        <v>96</v>
      </c>
      <c r="H54" s="160" t="s">
        <v>87</v>
      </c>
      <c r="I54" s="160" t="s">
        <v>97</v>
      </c>
      <c r="J54" s="160" t="s">
        <v>549</v>
      </c>
      <c r="K54" s="155"/>
      <c r="L54" s="155" t="s">
        <v>90</v>
      </c>
      <c r="M54" s="155">
        <v>206412.0</v>
      </c>
      <c r="N54" s="155" t="str">
        <f t="shared" si="2"/>
        <v>1740344564</v>
      </c>
      <c r="O54" s="155"/>
      <c r="P54" s="155" t="str">
        <f t="shared" si="3"/>
        <v/>
      </c>
      <c r="Q54" s="155" t="str">
        <f t="shared" si="4"/>
        <v/>
      </c>
    </row>
    <row r="55">
      <c r="A55" s="156" t="str">
        <f t="shared" si="1"/>
        <v>927144564</v>
      </c>
      <c r="B55" s="156">
        <v>9271.0</v>
      </c>
      <c r="C55" s="157">
        <v>0.59375</v>
      </c>
      <c r="D55" s="158" t="s">
        <v>2491</v>
      </c>
      <c r="E55" s="159">
        <v>24708.0</v>
      </c>
      <c r="F55" s="159">
        <v>44564.0</v>
      </c>
      <c r="G55" s="160" t="s">
        <v>86</v>
      </c>
      <c r="H55" s="160" t="s">
        <v>87</v>
      </c>
      <c r="I55" s="160" t="s">
        <v>97</v>
      </c>
      <c r="J55" s="160" t="s">
        <v>89</v>
      </c>
      <c r="K55" s="155"/>
      <c r="L55" s="155" t="s">
        <v>90</v>
      </c>
      <c r="M55" s="155">
        <v>206411.0</v>
      </c>
      <c r="N55" s="155" t="str">
        <f t="shared" si="2"/>
        <v>927144564</v>
      </c>
      <c r="O55" s="155"/>
      <c r="P55" s="155" t="str">
        <f t="shared" si="3"/>
        <v/>
      </c>
      <c r="Q55" s="155" t="str">
        <f t="shared" si="4"/>
        <v/>
      </c>
    </row>
    <row r="56">
      <c r="A56" s="156" t="str">
        <f t="shared" si="1"/>
        <v>1769444564</v>
      </c>
      <c r="B56" s="156">
        <v>17694.0</v>
      </c>
      <c r="C56" s="157">
        <v>0.6145833333333334</v>
      </c>
      <c r="D56" s="158" t="s">
        <v>2492</v>
      </c>
      <c r="E56" s="159">
        <v>23052.0</v>
      </c>
      <c r="F56" s="159">
        <v>44564.0</v>
      </c>
      <c r="G56" s="160" t="s">
        <v>96</v>
      </c>
      <c r="H56" s="160" t="s">
        <v>87</v>
      </c>
      <c r="I56" s="160" t="s">
        <v>97</v>
      </c>
      <c r="J56" s="160" t="s">
        <v>405</v>
      </c>
      <c r="K56" s="155"/>
      <c r="L56" s="155" t="s">
        <v>90</v>
      </c>
      <c r="M56" s="155">
        <v>206413.0</v>
      </c>
      <c r="N56" s="155" t="str">
        <f t="shared" si="2"/>
        <v>1769444564</v>
      </c>
      <c r="O56" s="155"/>
      <c r="P56" s="155" t="str">
        <f t="shared" si="3"/>
        <v/>
      </c>
      <c r="Q56" s="155" t="str">
        <f t="shared" si="4"/>
        <v/>
      </c>
    </row>
    <row r="57">
      <c r="A57" s="156" t="str">
        <f t="shared" si="1"/>
        <v>1577244564</v>
      </c>
      <c r="B57" s="156">
        <v>15772.0</v>
      </c>
      <c r="C57" s="157">
        <v>0.6145833333333334</v>
      </c>
      <c r="D57" s="158" t="s">
        <v>407</v>
      </c>
      <c r="E57" s="159">
        <v>24343.0</v>
      </c>
      <c r="F57" s="159">
        <v>44564.0</v>
      </c>
      <c r="G57" s="160" t="s">
        <v>112</v>
      </c>
      <c r="H57" s="160" t="s">
        <v>92</v>
      </c>
      <c r="I57" s="160" t="s">
        <v>101</v>
      </c>
      <c r="J57" s="160" t="s">
        <v>192</v>
      </c>
      <c r="K57" s="155"/>
      <c r="L57" s="155" t="s">
        <v>103</v>
      </c>
      <c r="M57" s="155"/>
      <c r="N57" s="155" t="str">
        <f t="shared" si="2"/>
        <v>1577244564</v>
      </c>
      <c r="O57" s="155"/>
      <c r="P57" s="155" t="str">
        <f t="shared" si="3"/>
        <v/>
      </c>
      <c r="Q57" s="155" t="str">
        <f t="shared" si="4"/>
        <v/>
      </c>
    </row>
    <row r="58">
      <c r="A58" s="156" t="str">
        <f t="shared" si="1"/>
        <v>1668244564</v>
      </c>
      <c r="B58" s="156">
        <v>16682.0</v>
      </c>
      <c r="C58" s="157">
        <v>0.6145833333333334</v>
      </c>
      <c r="D58" s="158" t="s">
        <v>2493</v>
      </c>
      <c r="E58" s="159">
        <v>20068.0</v>
      </c>
      <c r="F58" s="159">
        <v>44564.0</v>
      </c>
      <c r="G58" s="160" t="s">
        <v>100</v>
      </c>
      <c r="H58" s="160" t="s">
        <v>87</v>
      </c>
      <c r="I58" s="160" t="s">
        <v>88</v>
      </c>
      <c r="J58" s="160" t="s">
        <v>119</v>
      </c>
      <c r="K58" s="155"/>
      <c r="L58" s="155" t="s">
        <v>103</v>
      </c>
      <c r="M58" s="155"/>
      <c r="N58" s="155" t="str">
        <f t="shared" si="2"/>
        <v>1668244564</v>
      </c>
      <c r="O58" s="155"/>
      <c r="P58" s="155" t="str">
        <f t="shared" si="3"/>
        <v/>
      </c>
      <c r="Q58" s="155" t="str">
        <f t="shared" si="4"/>
        <v/>
      </c>
    </row>
    <row r="59">
      <c r="A59" s="156" t="str">
        <f t="shared" si="1"/>
        <v>1344244564</v>
      </c>
      <c r="B59" s="156">
        <v>13442.0</v>
      </c>
      <c r="C59" s="157">
        <v>0.625</v>
      </c>
      <c r="D59" s="158" t="s">
        <v>157</v>
      </c>
      <c r="E59" s="159">
        <v>19087.0</v>
      </c>
      <c r="F59" s="159">
        <v>44564.0</v>
      </c>
      <c r="G59" s="160" t="s">
        <v>122</v>
      </c>
      <c r="H59" s="160" t="s">
        <v>92</v>
      </c>
      <c r="I59" s="160" t="s">
        <v>101</v>
      </c>
      <c r="J59" s="160" t="s">
        <v>147</v>
      </c>
      <c r="K59" s="155"/>
      <c r="L59" s="155" t="s">
        <v>90</v>
      </c>
      <c r="M59" s="155">
        <v>206418.0</v>
      </c>
      <c r="N59" s="155" t="str">
        <f t="shared" si="2"/>
        <v>1344244564</v>
      </c>
      <c r="O59" s="155"/>
      <c r="P59" s="155" t="str">
        <f t="shared" si="3"/>
        <v/>
      </c>
      <c r="Q59" s="155" t="str">
        <f t="shared" si="4"/>
        <v/>
      </c>
    </row>
    <row r="60">
      <c r="A60" s="156" t="str">
        <f t="shared" si="1"/>
        <v>1228744564</v>
      </c>
      <c r="B60" s="156">
        <v>12287.0</v>
      </c>
      <c r="C60" s="157">
        <v>0.625</v>
      </c>
      <c r="D60" s="158" t="s">
        <v>237</v>
      </c>
      <c r="E60" s="159">
        <v>26721.0</v>
      </c>
      <c r="F60" s="159">
        <v>44564.0</v>
      </c>
      <c r="G60" s="160" t="s">
        <v>100</v>
      </c>
      <c r="H60" s="160" t="s">
        <v>92</v>
      </c>
      <c r="I60" s="160" t="s">
        <v>93</v>
      </c>
      <c r="J60" s="160" t="s">
        <v>102</v>
      </c>
      <c r="K60" s="155"/>
      <c r="L60" s="155" t="s">
        <v>103</v>
      </c>
      <c r="M60" s="155"/>
      <c r="N60" s="155" t="str">
        <f t="shared" si="2"/>
        <v>1228744564</v>
      </c>
      <c r="O60" s="155"/>
      <c r="P60" s="155" t="str">
        <f t="shared" si="3"/>
        <v/>
      </c>
      <c r="Q60" s="155" t="str">
        <f t="shared" si="4"/>
        <v/>
      </c>
    </row>
    <row r="61">
      <c r="A61" s="156" t="str">
        <f t="shared" si="1"/>
        <v>1603744564</v>
      </c>
      <c r="B61" s="156">
        <v>16037.0</v>
      </c>
      <c r="C61" s="157">
        <v>0.6354166666666666</v>
      </c>
      <c r="D61" s="158" t="s">
        <v>1682</v>
      </c>
      <c r="E61" s="159">
        <v>16788.0</v>
      </c>
      <c r="F61" s="159">
        <v>44564.0</v>
      </c>
      <c r="G61" s="160" t="s">
        <v>86</v>
      </c>
      <c r="H61" s="160" t="s">
        <v>87</v>
      </c>
      <c r="I61" s="160" t="s">
        <v>97</v>
      </c>
      <c r="J61" s="160" t="s">
        <v>218</v>
      </c>
      <c r="K61" s="155"/>
      <c r="L61" s="155" t="s">
        <v>90</v>
      </c>
      <c r="M61" s="155">
        <v>206415.0</v>
      </c>
      <c r="N61" s="155" t="str">
        <f t="shared" si="2"/>
        <v>1603744564</v>
      </c>
      <c r="O61" s="155"/>
      <c r="P61" s="155" t="str">
        <f t="shared" si="3"/>
        <v/>
      </c>
      <c r="Q61" s="155" t="str">
        <f t="shared" si="4"/>
        <v/>
      </c>
    </row>
    <row r="62">
      <c r="A62" s="156" t="str">
        <f t="shared" si="1"/>
        <v>1534044564</v>
      </c>
      <c r="B62" s="156">
        <v>15340.0</v>
      </c>
      <c r="C62" s="157">
        <v>0.6354166666666666</v>
      </c>
      <c r="D62" s="158" t="s">
        <v>158</v>
      </c>
      <c r="E62" s="159">
        <v>20218.0</v>
      </c>
      <c r="F62" s="159">
        <v>44564.0</v>
      </c>
      <c r="G62" s="160" t="s">
        <v>112</v>
      </c>
      <c r="H62" s="160" t="s">
        <v>92</v>
      </c>
      <c r="I62" s="160" t="s">
        <v>101</v>
      </c>
      <c r="J62" s="160" t="s">
        <v>102</v>
      </c>
      <c r="K62" s="155"/>
      <c r="L62" s="155" t="s">
        <v>103</v>
      </c>
      <c r="M62" s="155"/>
      <c r="N62" s="155" t="str">
        <f t="shared" si="2"/>
        <v>1534044564</v>
      </c>
      <c r="O62" s="155"/>
      <c r="P62" s="155" t="str">
        <f t="shared" si="3"/>
        <v/>
      </c>
      <c r="Q62" s="155" t="str">
        <f t="shared" si="4"/>
        <v/>
      </c>
    </row>
    <row r="63">
      <c r="A63" s="156" t="str">
        <f t="shared" si="1"/>
        <v>959344564</v>
      </c>
      <c r="B63" s="156">
        <v>9593.0</v>
      </c>
      <c r="C63" s="157">
        <v>0.6354166666666666</v>
      </c>
      <c r="D63" s="158" t="s">
        <v>2494</v>
      </c>
      <c r="E63" s="159">
        <v>23217.0</v>
      </c>
      <c r="F63" s="159">
        <v>44564.0</v>
      </c>
      <c r="G63" s="160" t="s">
        <v>86</v>
      </c>
      <c r="H63" s="160" t="s">
        <v>92</v>
      </c>
      <c r="I63" s="160" t="s">
        <v>93</v>
      </c>
      <c r="J63" s="160" t="s">
        <v>147</v>
      </c>
      <c r="K63" s="155"/>
      <c r="L63" s="155" t="s">
        <v>90</v>
      </c>
      <c r="M63" s="155">
        <v>206416.0</v>
      </c>
      <c r="N63" s="155" t="str">
        <f t="shared" si="2"/>
        <v>959344564</v>
      </c>
      <c r="O63" s="155"/>
      <c r="P63" s="155" t="str">
        <f t="shared" si="3"/>
        <v/>
      </c>
      <c r="Q63" s="155" t="str">
        <f t="shared" si="4"/>
        <v/>
      </c>
    </row>
    <row r="64">
      <c r="A64" s="156" t="str">
        <f t="shared" si="1"/>
        <v>1443444564</v>
      </c>
      <c r="B64" s="156">
        <v>14434.0</v>
      </c>
      <c r="C64" s="157">
        <v>0.6458333333333334</v>
      </c>
      <c r="D64" s="158" t="s">
        <v>770</v>
      </c>
      <c r="E64" s="159">
        <v>22526.0</v>
      </c>
      <c r="F64" s="159">
        <v>44564.0</v>
      </c>
      <c r="G64" s="160" t="s">
        <v>86</v>
      </c>
      <c r="H64" s="160" t="s">
        <v>92</v>
      </c>
      <c r="I64" s="160" t="s">
        <v>101</v>
      </c>
      <c r="J64" s="160" t="s">
        <v>405</v>
      </c>
      <c r="K64" s="155"/>
      <c r="L64" s="155" t="s">
        <v>90</v>
      </c>
      <c r="M64" s="155">
        <v>206417.0</v>
      </c>
      <c r="N64" s="155" t="str">
        <f t="shared" si="2"/>
        <v>1443444564</v>
      </c>
      <c r="O64" s="155"/>
      <c r="P64" s="155" t="str">
        <f t="shared" si="3"/>
        <v/>
      </c>
      <c r="Q64" s="155" t="str">
        <f t="shared" si="4"/>
        <v/>
      </c>
    </row>
    <row r="65">
      <c r="A65" s="156" t="str">
        <f t="shared" si="1"/>
        <v>1014144564</v>
      </c>
      <c r="B65" s="156">
        <v>10141.0</v>
      </c>
      <c r="C65" s="157">
        <v>0.6458333333333334</v>
      </c>
      <c r="D65" s="158" t="s">
        <v>240</v>
      </c>
      <c r="E65" s="159">
        <v>23797.0</v>
      </c>
      <c r="F65" s="159">
        <v>44564.0</v>
      </c>
      <c r="G65" s="160" t="s">
        <v>100</v>
      </c>
      <c r="H65" s="160" t="s">
        <v>87</v>
      </c>
      <c r="I65" s="160" t="s">
        <v>88</v>
      </c>
      <c r="J65" s="160" t="s">
        <v>135</v>
      </c>
      <c r="K65" s="155"/>
      <c r="L65" s="155" t="s">
        <v>103</v>
      </c>
      <c r="M65" s="155"/>
      <c r="N65" s="155" t="str">
        <f t="shared" si="2"/>
        <v>1014144564</v>
      </c>
      <c r="O65" s="155"/>
      <c r="P65" s="155" t="str">
        <f t="shared" si="3"/>
        <v/>
      </c>
      <c r="Q65" s="155" t="str">
        <f t="shared" si="4"/>
        <v/>
      </c>
    </row>
    <row r="66">
      <c r="A66" s="156" t="str">
        <f t="shared" si="1"/>
        <v>1772444564</v>
      </c>
      <c r="B66" s="156">
        <v>17724.0</v>
      </c>
      <c r="C66" s="157">
        <v>0.7083333333333334</v>
      </c>
      <c r="D66" s="158" t="s">
        <v>2495</v>
      </c>
      <c r="E66" s="159">
        <v>20493.0</v>
      </c>
      <c r="F66" s="159">
        <v>44564.0</v>
      </c>
      <c r="G66" s="160" t="s">
        <v>108</v>
      </c>
      <c r="H66" s="160" t="s">
        <v>87</v>
      </c>
      <c r="I66" s="160" t="s">
        <v>97</v>
      </c>
      <c r="J66" s="160" t="s">
        <v>106</v>
      </c>
      <c r="K66" s="155"/>
      <c r="L66" s="155" t="s">
        <v>2496</v>
      </c>
      <c r="M66" s="155"/>
      <c r="N66" s="155" t="str">
        <f t="shared" si="2"/>
        <v>1772444564</v>
      </c>
      <c r="O66" s="155"/>
      <c r="P66" s="155" t="str">
        <f t="shared" si="3"/>
        <v/>
      </c>
      <c r="Q66" s="155" t="str">
        <f t="shared" si="4"/>
        <v/>
      </c>
    </row>
    <row r="67">
      <c r="A67" s="156" t="str">
        <f t="shared" si="1"/>
        <v>1768744564</v>
      </c>
      <c r="B67" s="156">
        <v>17687.0</v>
      </c>
      <c r="C67" s="157">
        <v>0.7083333333333334</v>
      </c>
      <c r="D67" s="158" t="s">
        <v>2497</v>
      </c>
      <c r="E67" s="159">
        <v>23979.0</v>
      </c>
      <c r="F67" s="159">
        <v>44564.0</v>
      </c>
      <c r="G67" s="160" t="s">
        <v>96</v>
      </c>
      <c r="H67" s="160" t="s">
        <v>87</v>
      </c>
      <c r="I67" s="160" t="s">
        <v>97</v>
      </c>
      <c r="J67" s="160" t="s">
        <v>1747</v>
      </c>
      <c r="K67" s="155"/>
      <c r="L67" s="155" t="s">
        <v>2496</v>
      </c>
      <c r="M67" s="155"/>
      <c r="N67" s="155" t="str">
        <f t="shared" si="2"/>
        <v>1768744564</v>
      </c>
      <c r="O67" s="155"/>
      <c r="P67" s="155" t="str">
        <f t="shared" si="3"/>
        <v/>
      </c>
      <c r="Q67" s="155" t="str">
        <f t="shared" si="4"/>
        <v/>
      </c>
    </row>
    <row r="68">
      <c r="A68" s="156" t="str">
        <f t="shared" si="1"/>
        <v>1722344564</v>
      </c>
      <c r="B68" s="156">
        <v>17223.0</v>
      </c>
      <c r="C68" s="157">
        <v>0.7083333333333334</v>
      </c>
      <c r="D68" s="158" t="s">
        <v>2498</v>
      </c>
      <c r="E68" s="159">
        <v>29464.0</v>
      </c>
      <c r="F68" s="159">
        <v>44564.0</v>
      </c>
      <c r="G68" s="160" t="s">
        <v>96</v>
      </c>
      <c r="H68" s="160" t="s">
        <v>87</v>
      </c>
      <c r="I68" s="160" t="s">
        <v>97</v>
      </c>
      <c r="J68" s="160" t="s">
        <v>308</v>
      </c>
      <c r="K68" s="155"/>
      <c r="L68" s="155" t="s">
        <v>2496</v>
      </c>
      <c r="M68" s="155"/>
      <c r="N68" s="155" t="str">
        <f t="shared" si="2"/>
        <v>1722344564</v>
      </c>
      <c r="O68" s="155"/>
      <c r="P68" s="155" t="str">
        <f t="shared" si="3"/>
        <v/>
      </c>
      <c r="Q68" s="155" t="str">
        <f t="shared" si="4"/>
        <v/>
      </c>
    </row>
    <row r="69">
      <c r="A69" s="156" t="str">
        <f t="shared" si="1"/>
        <v>1366144564</v>
      </c>
      <c r="B69" s="156">
        <v>13661.0</v>
      </c>
      <c r="C69" s="157">
        <v>0.7083333333333334</v>
      </c>
      <c r="D69" s="158" t="s">
        <v>2499</v>
      </c>
      <c r="E69" s="159">
        <v>27375.0</v>
      </c>
      <c r="F69" s="159">
        <v>44564.0</v>
      </c>
      <c r="G69" s="160" t="s">
        <v>86</v>
      </c>
      <c r="H69" s="160" t="s">
        <v>87</v>
      </c>
      <c r="I69" s="160" t="s">
        <v>97</v>
      </c>
      <c r="J69" s="160" t="s">
        <v>218</v>
      </c>
      <c r="K69" s="155"/>
      <c r="L69" s="155" t="s">
        <v>2496</v>
      </c>
      <c r="M69" s="155"/>
      <c r="N69" s="155" t="str">
        <f t="shared" si="2"/>
        <v>1366144564</v>
      </c>
      <c r="O69" s="155"/>
      <c r="P69" s="155" t="str">
        <f t="shared" si="3"/>
        <v/>
      </c>
      <c r="Q69" s="155" t="str">
        <f t="shared" si="4"/>
        <v/>
      </c>
    </row>
    <row r="70">
      <c r="A70" s="156" t="str">
        <f t="shared" si="1"/>
        <v>1772944564</v>
      </c>
      <c r="B70" s="156">
        <v>17729.0</v>
      </c>
      <c r="C70" s="157">
        <v>0.7083333333333334</v>
      </c>
      <c r="D70" s="158" t="s">
        <v>2500</v>
      </c>
      <c r="E70" s="159">
        <v>29966.0</v>
      </c>
      <c r="F70" s="159">
        <v>44564.0</v>
      </c>
      <c r="G70" s="160" t="s">
        <v>96</v>
      </c>
      <c r="H70" s="160" t="s">
        <v>87</v>
      </c>
      <c r="I70" s="160" t="s">
        <v>97</v>
      </c>
      <c r="J70" s="160" t="s">
        <v>189</v>
      </c>
      <c r="K70" s="155"/>
      <c r="L70" s="155" t="s">
        <v>2496</v>
      </c>
      <c r="M70" s="155"/>
      <c r="N70" s="155" t="str">
        <f t="shared" si="2"/>
        <v>1772944564</v>
      </c>
      <c r="O70" s="155"/>
      <c r="P70" s="155" t="str">
        <f t="shared" si="3"/>
        <v/>
      </c>
      <c r="Q70" s="155" t="str">
        <f t="shared" si="4"/>
        <v/>
      </c>
    </row>
    <row r="71">
      <c r="A71" s="156" t="str">
        <f t="shared" si="1"/>
        <v>1715744564</v>
      </c>
      <c r="B71" s="156">
        <v>17157.0</v>
      </c>
      <c r="C71" s="157">
        <v>0.7083333333333334</v>
      </c>
      <c r="D71" s="158" t="s">
        <v>801</v>
      </c>
      <c r="E71" s="159">
        <v>21795.0</v>
      </c>
      <c r="F71" s="159">
        <v>44564.0</v>
      </c>
      <c r="G71" s="160" t="s">
        <v>86</v>
      </c>
      <c r="H71" s="160" t="s">
        <v>92</v>
      </c>
      <c r="I71" s="160" t="s">
        <v>101</v>
      </c>
      <c r="J71" s="160" t="s">
        <v>335</v>
      </c>
      <c r="K71" s="155"/>
      <c r="L71" s="155" t="s">
        <v>2496</v>
      </c>
      <c r="M71" s="155"/>
      <c r="N71" s="155" t="str">
        <f t="shared" si="2"/>
        <v>1715744564</v>
      </c>
      <c r="O71" s="155"/>
      <c r="P71" s="155" t="str">
        <f t="shared" si="3"/>
        <v/>
      </c>
      <c r="Q71" s="155" t="str">
        <f t="shared" si="4"/>
        <v/>
      </c>
    </row>
    <row r="72">
      <c r="A72" s="156" t="str">
        <f t="shared" si="1"/>
        <v>1315444564</v>
      </c>
      <c r="B72" s="156">
        <v>13154.0</v>
      </c>
      <c r="C72" s="157">
        <v>0.7083333333333334</v>
      </c>
      <c r="D72" s="158" t="s">
        <v>2501</v>
      </c>
      <c r="E72" s="159">
        <v>21703.0</v>
      </c>
      <c r="F72" s="159">
        <v>44564.0</v>
      </c>
      <c r="G72" s="160" t="s">
        <v>86</v>
      </c>
      <c r="H72" s="160" t="s">
        <v>92</v>
      </c>
      <c r="I72" s="160" t="s">
        <v>101</v>
      </c>
      <c r="J72" s="160" t="s">
        <v>94</v>
      </c>
      <c r="K72" s="155"/>
      <c r="L72" s="155" t="s">
        <v>2496</v>
      </c>
      <c r="M72" s="155"/>
      <c r="N72" s="155" t="str">
        <f t="shared" si="2"/>
        <v>1315444564</v>
      </c>
      <c r="O72" s="155"/>
      <c r="P72" s="155" t="str">
        <f t="shared" si="3"/>
        <v/>
      </c>
      <c r="Q72" s="155" t="str">
        <f t="shared" si="4"/>
        <v/>
      </c>
    </row>
    <row r="73">
      <c r="A73" s="156" t="str">
        <f t="shared" si="1"/>
        <v>1580444564</v>
      </c>
      <c r="B73" s="156">
        <v>15804.0</v>
      </c>
      <c r="C73" s="157">
        <v>0.7083333333333334</v>
      </c>
      <c r="D73" s="158" t="s">
        <v>2502</v>
      </c>
      <c r="E73" s="159">
        <v>18291.0</v>
      </c>
      <c r="F73" s="159">
        <v>44564.0</v>
      </c>
      <c r="G73" s="160" t="s">
        <v>100</v>
      </c>
      <c r="H73" s="160" t="s">
        <v>87</v>
      </c>
      <c r="I73" s="160" t="s">
        <v>88</v>
      </c>
      <c r="J73" s="160" t="s">
        <v>102</v>
      </c>
      <c r="K73" s="155"/>
      <c r="L73" s="155" t="s">
        <v>2496</v>
      </c>
      <c r="M73" s="155"/>
      <c r="N73" s="155" t="str">
        <f t="shared" si="2"/>
        <v>1580444564</v>
      </c>
      <c r="O73" s="155"/>
      <c r="P73" s="155" t="str">
        <f t="shared" si="3"/>
        <v/>
      </c>
      <c r="Q73" s="155" t="str">
        <f t="shared" si="4"/>
        <v/>
      </c>
    </row>
    <row r="74">
      <c r="A74" s="156" t="str">
        <f t="shared" si="1"/>
        <v>1757544564</v>
      </c>
      <c r="B74" s="156">
        <v>17575.0</v>
      </c>
      <c r="C74" s="157">
        <v>0.7083333333333334</v>
      </c>
      <c r="D74" s="158" t="s">
        <v>916</v>
      </c>
      <c r="E74" s="159">
        <v>30266.0</v>
      </c>
      <c r="F74" s="159">
        <v>44564.0</v>
      </c>
      <c r="G74" s="160" t="s">
        <v>122</v>
      </c>
      <c r="H74" s="160" t="s">
        <v>92</v>
      </c>
      <c r="I74" s="160" t="s">
        <v>93</v>
      </c>
      <c r="J74" s="160" t="s">
        <v>189</v>
      </c>
      <c r="K74" s="155"/>
      <c r="L74" s="155" t="s">
        <v>90</v>
      </c>
      <c r="M74" s="155">
        <v>206403.0</v>
      </c>
      <c r="N74" s="155" t="str">
        <f t="shared" si="2"/>
        <v>1757544564</v>
      </c>
      <c r="O74" s="155"/>
      <c r="P74" s="155" t="str">
        <f t="shared" si="3"/>
        <v/>
      </c>
      <c r="Q74" s="155" t="str">
        <f t="shared" si="4"/>
        <v/>
      </c>
    </row>
    <row r="75">
      <c r="A75" s="156" t="str">
        <f t="shared" si="1"/>
        <v>1162944564</v>
      </c>
      <c r="B75" s="156">
        <v>11629.0</v>
      </c>
      <c r="C75" s="157">
        <v>0.7083333333333334</v>
      </c>
      <c r="D75" s="158" t="s">
        <v>2503</v>
      </c>
      <c r="E75" s="159">
        <v>11551.0</v>
      </c>
      <c r="F75" s="159">
        <v>44564.0</v>
      </c>
      <c r="G75" s="160" t="s">
        <v>100</v>
      </c>
      <c r="H75" s="160" t="s">
        <v>92</v>
      </c>
      <c r="I75" s="160" t="s">
        <v>93</v>
      </c>
      <c r="J75" s="160" t="s">
        <v>102</v>
      </c>
      <c r="K75" s="155"/>
      <c r="L75" s="155" t="s">
        <v>2496</v>
      </c>
      <c r="M75" s="155"/>
      <c r="N75" s="155" t="str">
        <f t="shared" si="2"/>
        <v>1162944564</v>
      </c>
      <c r="O75" s="155"/>
      <c r="P75" s="155" t="str">
        <f t="shared" si="3"/>
        <v/>
      </c>
      <c r="Q75" s="155" t="str">
        <f t="shared" si="4"/>
        <v/>
      </c>
    </row>
    <row r="76">
      <c r="A76" s="156" t="str">
        <f t="shared" si="1"/>
        <v>1756544564</v>
      </c>
      <c r="B76" s="156">
        <v>17565.0</v>
      </c>
      <c r="C76" s="157">
        <v>0.7083333333333334</v>
      </c>
      <c r="D76" s="158" t="s">
        <v>2504</v>
      </c>
      <c r="E76" s="159">
        <v>28296.0</v>
      </c>
      <c r="F76" s="159">
        <v>44564.0</v>
      </c>
      <c r="G76" s="160" t="s">
        <v>96</v>
      </c>
      <c r="H76" s="160" t="s">
        <v>87</v>
      </c>
      <c r="I76" s="160" t="s">
        <v>97</v>
      </c>
      <c r="J76" s="160" t="s">
        <v>262</v>
      </c>
      <c r="K76" s="155"/>
      <c r="L76" s="155" t="s">
        <v>2496</v>
      </c>
      <c r="M76" s="155"/>
      <c r="N76" s="155" t="str">
        <f t="shared" si="2"/>
        <v>1756544564</v>
      </c>
      <c r="O76" s="155"/>
      <c r="P76" s="155" t="str">
        <f t="shared" si="3"/>
        <v/>
      </c>
      <c r="Q76" s="155" t="str">
        <f t="shared" si="4"/>
        <v>R</v>
      </c>
    </row>
    <row r="77">
      <c r="A77" s="156" t="str">
        <f t="shared" si="1"/>
        <v>1078044564</v>
      </c>
      <c r="B77" s="156">
        <v>10780.0</v>
      </c>
      <c r="C77" s="157">
        <v>0.7083333333333334</v>
      </c>
      <c r="D77" s="158" t="s">
        <v>281</v>
      </c>
      <c r="E77" s="159">
        <v>17668.0</v>
      </c>
      <c r="F77" s="159">
        <v>44564.0</v>
      </c>
      <c r="G77" s="160" t="s">
        <v>100</v>
      </c>
      <c r="H77" s="160" t="s">
        <v>92</v>
      </c>
      <c r="I77" s="160" t="s">
        <v>101</v>
      </c>
      <c r="J77" s="160" t="s">
        <v>131</v>
      </c>
      <c r="K77" s="155"/>
      <c r="L77" s="155" t="s">
        <v>2496</v>
      </c>
      <c r="M77" s="155"/>
      <c r="N77" s="155" t="str">
        <f t="shared" si="2"/>
        <v>1078044564</v>
      </c>
      <c r="O77" s="155"/>
      <c r="P77" s="155" t="str">
        <f t="shared" si="3"/>
        <v/>
      </c>
      <c r="Q77" s="155" t="str">
        <f t="shared" si="4"/>
        <v>R</v>
      </c>
    </row>
    <row r="78">
      <c r="A78" s="156" t="str">
        <f t="shared" si="1"/>
        <v>1087344564</v>
      </c>
      <c r="B78" s="156">
        <v>10873.0</v>
      </c>
      <c r="C78" s="157">
        <v>0.7083333333333334</v>
      </c>
      <c r="D78" s="158" t="s">
        <v>2505</v>
      </c>
      <c r="E78" s="159">
        <v>8953.0</v>
      </c>
      <c r="F78" s="159">
        <v>44564.0</v>
      </c>
      <c r="G78" s="160" t="s">
        <v>100</v>
      </c>
      <c r="H78" s="160" t="s">
        <v>87</v>
      </c>
      <c r="I78" s="160" t="s">
        <v>88</v>
      </c>
      <c r="J78" s="160" t="s">
        <v>119</v>
      </c>
      <c r="K78" s="155"/>
      <c r="L78" s="155" t="s">
        <v>2496</v>
      </c>
      <c r="M78" s="155"/>
      <c r="N78" s="155" t="str">
        <f t="shared" si="2"/>
        <v>1087344564</v>
      </c>
      <c r="O78" s="155"/>
      <c r="P78" s="155" t="str">
        <f t="shared" si="3"/>
        <v/>
      </c>
      <c r="Q78" s="155" t="str">
        <f t="shared" si="4"/>
        <v>R</v>
      </c>
    </row>
    <row r="79">
      <c r="A79" s="156" t="str">
        <f t="shared" si="1"/>
        <v>1206644564</v>
      </c>
      <c r="B79" s="156">
        <v>12066.0</v>
      </c>
      <c r="C79" s="157">
        <v>0.7083333333333334</v>
      </c>
      <c r="D79" s="158" t="s">
        <v>2506</v>
      </c>
      <c r="E79" s="159">
        <v>21106.0</v>
      </c>
      <c r="F79" s="159">
        <v>44564.0</v>
      </c>
      <c r="G79" s="160" t="s">
        <v>100</v>
      </c>
      <c r="H79" s="160" t="s">
        <v>92</v>
      </c>
      <c r="I79" s="160" t="s">
        <v>93</v>
      </c>
      <c r="J79" s="160" t="s">
        <v>113</v>
      </c>
      <c r="K79" s="155"/>
      <c r="L79" s="155" t="s">
        <v>2496</v>
      </c>
      <c r="M79" s="155"/>
      <c r="N79" s="155" t="str">
        <f t="shared" si="2"/>
        <v>1206644564</v>
      </c>
      <c r="O79" s="155"/>
      <c r="P79" s="155" t="str">
        <f t="shared" si="3"/>
        <v/>
      </c>
      <c r="Q79" s="155" t="str">
        <f t="shared" si="4"/>
        <v>R</v>
      </c>
    </row>
    <row r="80">
      <c r="A80" s="156" t="str">
        <f t="shared" si="1"/>
        <v>1579144564</v>
      </c>
      <c r="B80" s="156">
        <v>15791.0</v>
      </c>
      <c r="C80" s="157">
        <v>0.7083333333333334</v>
      </c>
      <c r="D80" s="158" t="s">
        <v>401</v>
      </c>
      <c r="E80" s="159">
        <v>21098.0</v>
      </c>
      <c r="F80" s="159">
        <v>44564.0</v>
      </c>
      <c r="G80" s="160" t="s">
        <v>86</v>
      </c>
      <c r="H80" s="160" t="s">
        <v>92</v>
      </c>
      <c r="I80" s="160" t="s">
        <v>101</v>
      </c>
      <c r="J80" s="160" t="s">
        <v>174</v>
      </c>
      <c r="K80" s="155"/>
      <c r="L80" s="155" t="s">
        <v>2496</v>
      </c>
      <c r="M80" s="155"/>
      <c r="N80" s="155" t="str">
        <f t="shared" si="2"/>
        <v>1579144564</v>
      </c>
      <c r="O80" s="155"/>
      <c r="P80" s="155" t="str">
        <f t="shared" si="3"/>
        <v/>
      </c>
      <c r="Q80" s="155" t="str">
        <f t="shared" si="4"/>
        <v>R</v>
      </c>
    </row>
    <row r="81">
      <c r="A81" s="156" t="str">
        <f t="shared" si="1"/>
        <v>1710544564</v>
      </c>
      <c r="B81" s="156">
        <v>17105.0</v>
      </c>
      <c r="C81" s="157">
        <v>0.7083333333333334</v>
      </c>
      <c r="D81" s="158" t="s">
        <v>528</v>
      </c>
      <c r="E81" s="159">
        <v>25263.0</v>
      </c>
      <c r="F81" s="159">
        <v>44564.0</v>
      </c>
      <c r="G81" s="160" t="s">
        <v>122</v>
      </c>
      <c r="H81" s="160" t="s">
        <v>92</v>
      </c>
      <c r="I81" s="160" t="s">
        <v>93</v>
      </c>
      <c r="J81" s="160" t="s">
        <v>174</v>
      </c>
      <c r="K81" s="155"/>
      <c r="L81" s="155" t="s">
        <v>2496</v>
      </c>
      <c r="M81" s="155"/>
      <c r="N81" s="155" t="str">
        <f t="shared" si="2"/>
        <v>1710544564</v>
      </c>
      <c r="O81" s="155"/>
      <c r="P81" s="155" t="str">
        <f t="shared" si="3"/>
        <v/>
      </c>
      <c r="Q81" s="155" t="str">
        <f t="shared" si="4"/>
        <v>R</v>
      </c>
    </row>
    <row r="82">
      <c r="A82" s="156" t="str">
        <f t="shared" si="1"/>
        <v>1555944564</v>
      </c>
      <c r="B82" s="156">
        <v>15559.0</v>
      </c>
      <c r="C82" s="157">
        <v>0.7083333333333334</v>
      </c>
      <c r="D82" s="158" t="s">
        <v>2507</v>
      </c>
      <c r="E82" s="159">
        <v>15668.0</v>
      </c>
      <c r="F82" s="159">
        <v>44564.0</v>
      </c>
      <c r="G82" s="160" t="s">
        <v>86</v>
      </c>
      <c r="H82" s="160" t="s">
        <v>87</v>
      </c>
      <c r="I82" s="160" t="s">
        <v>88</v>
      </c>
      <c r="J82" s="160" t="s">
        <v>154</v>
      </c>
      <c r="K82" s="155"/>
      <c r="L82" s="155" t="s">
        <v>2496</v>
      </c>
      <c r="M82" s="155"/>
      <c r="N82" s="155" t="str">
        <f t="shared" si="2"/>
        <v>1555944564</v>
      </c>
      <c r="O82" s="155"/>
      <c r="P82" s="155" t="str">
        <f t="shared" si="3"/>
        <v/>
      </c>
      <c r="Q82" s="155" t="str">
        <f t="shared" si="4"/>
        <v>R</v>
      </c>
    </row>
    <row r="83">
      <c r="A83" s="156" t="str">
        <f t="shared" si="1"/>
        <v>1611244564</v>
      </c>
      <c r="B83" s="156">
        <v>16112.0</v>
      </c>
      <c r="C83" s="157">
        <v>0.7083333333333334</v>
      </c>
      <c r="D83" s="158" t="s">
        <v>2508</v>
      </c>
      <c r="E83" s="159">
        <v>19667.0</v>
      </c>
      <c r="F83" s="159">
        <v>44564.0</v>
      </c>
      <c r="G83" s="160" t="s">
        <v>100</v>
      </c>
      <c r="H83" s="160" t="s">
        <v>92</v>
      </c>
      <c r="I83" s="160" t="s">
        <v>101</v>
      </c>
      <c r="J83" s="160" t="s">
        <v>131</v>
      </c>
      <c r="K83" s="155"/>
      <c r="L83" s="155" t="s">
        <v>2496</v>
      </c>
      <c r="M83" s="155"/>
      <c r="N83" s="155" t="str">
        <f t="shared" si="2"/>
        <v>1611244564</v>
      </c>
      <c r="O83" s="155"/>
      <c r="P83" s="155" t="str">
        <f t="shared" si="3"/>
        <v/>
      </c>
      <c r="Q83" s="155" t="str">
        <f t="shared" si="4"/>
        <v>R</v>
      </c>
    </row>
    <row r="84">
      <c r="A84" s="156" t="str">
        <f t="shared" si="1"/>
        <v>1777644564</v>
      </c>
      <c r="B84" s="156">
        <v>17776.0</v>
      </c>
      <c r="C84" s="157">
        <v>0.7083333333333334</v>
      </c>
      <c r="D84" s="158" t="s">
        <v>2509</v>
      </c>
      <c r="E84" s="159">
        <v>18257.0</v>
      </c>
      <c r="F84" s="159">
        <v>44564.0</v>
      </c>
      <c r="G84" s="160" t="s">
        <v>96</v>
      </c>
      <c r="H84" s="160" t="s">
        <v>87</v>
      </c>
      <c r="I84" s="160" t="s">
        <v>97</v>
      </c>
      <c r="J84" s="160" t="s">
        <v>137</v>
      </c>
      <c r="K84" s="155"/>
      <c r="L84" s="155" t="s">
        <v>2496</v>
      </c>
      <c r="M84" s="155"/>
      <c r="N84" s="155" t="str">
        <f t="shared" si="2"/>
        <v>1777644564</v>
      </c>
      <c r="O84" s="155"/>
      <c r="P84" s="155" t="str">
        <f t="shared" si="3"/>
        <v/>
      </c>
      <c r="Q84" s="155" t="str">
        <f t="shared" si="4"/>
        <v>R</v>
      </c>
    </row>
    <row r="85">
      <c r="A85" s="156" t="str">
        <f t="shared" si="1"/>
        <v>1778144564</v>
      </c>
      <c r="B85" s="156">
        <v>17781.0</v>
      </c>
      <c r="C85" s="157">
        <v>0.7083333333333334</v>
      </c>
      <c r="D85" s="158" t="s">
        <v>2510</v>
      </c>
      <c r="E85" s="159">
        <v>26061.0</v>
      </c>
      <c r="F85" s="159">
        <v>44564.0</v>
      </c>
      <c r="G85" s="160" t="s">
        <v>96</v>
      </c>
      <c r="H85" s="160" t="s">
        <v>87</v>
      </c>
      <c r="I85" s="160" t="s">
        <v>97</v>
      </c>
      <c r="J85" s="160" t="s">
        <v>115</v>
      </c>
      <c r="K85" s="155"/>
      <c r="L85" s="155" t="s">
        <v>2496</v>
      </c>
      <c r="M85" s="155"/>
      <c r="N85" s="155" t="str">
        <f t="shared" si="2"/>
        <v>1778144564</v>
      </c>
      <c r="O85" s="155"/>
      <c r="P85" s="155" t="str">
        <f t="shared" si="3"/>
        <v/>
      </c>
      <c r="Q85" s="155" t="str">
        <f t="shared" si="4"/>
        <v>R</v>
      </c>
    </row>
    <row r="86">
      <c r="A86" s="156" t="str">
        <f t="shared" si="1"/>
        <v>1764044564</v>
      </c>
      <c r="B86" s="156">
        <v>17640.0</v>
      </c>
      <c r="C86" s="157">
        <v>0.7083333333333334</v>
      </c>
      <c r="D86" s="158" t="s">
        <v>883</v>
      </c>
      <c r="E86" s="159">
        <v>22120.0</v>
      </c>
      <c r="F86" s="159">
        <v>44564.0</v>
      </c>
      <c r="G86" s="160" t="s">
        <v>108</v>
      </c>
      <c r="H86" s="160" t="s">
        <v>87</v>
      </c>
      <c r="I86" s="160" t="s">
        <v>97</v>
      </c>
      <c r="J86" s="160" t="s">
        <v>117</v>
      </c>
      <c r="K86" s="155"/>
      <c r="L86" s="155" t="s">
        <v>2496</v>
      </c>
      <c r="M86" s="155"/>
      <c r="N86" s="155" t="str">
        <f t="shared" si="2"/>
        <v>1764044564</v>
      </c>
      <c r="O86" s="155"/>
      <c r="P86" s="155" t="str">
        <f t="shared" si="3"/>
        <v/>
      </c>
      <c r="Q86" s="155" t="str">
        <f t="shared" si="4"/>
        <v>R</v>
      </c>
    </row>
    <row r="87">
      <c r="A87" s="156" t="str">
        <f t="shared" si="1"/>
        <v>1532844564</v>
      </c>
      <c r="B87" s="156">
        <v>15328.0</v>
      </c>
      <c r="C87" s="157">
        <v>0.7083333333333334</v>
      </c>
      <c r="D87" s="158" t="s">
        <v>1180</v>
      </c>
      <c r="E87" s="159">
        <v>26212.0</v>
      </c>
      <c r="F87" s="159">
        <v>44564.0</v>
      </c>
      <c r="G87" s="160" t="s">
        <v>86</v>
      </c>
      <c r="H87" s="160" t="s">
        <v>92</v>
      </c>
      <c r="I87" s="160" t="s">
        <v>93</v>
      </c>
      <c r="J87" s="160" t="s">
        <v>174</v>
      </c>
      <c r="K87" s="155"/>
      <c r="L87" s="155" t="s">
        <v>2496</v>
      </c>
      <c r="M87" s="155"/>
      <c r="N87" s="155" t="str">
        <f t="shared" si="2"/>
        <v>1532844564</v>
      </c>
      <c r="O87" s="155"/>
      <c r="P87" s="155" t="str">
        <f t="shared" si="3"/>
        <v/>
      </c>
      <c r="Q87" s="155" t="str">
        <f t="shared" si="4"/>
        <v>R</v>
      </c>
    </row>
    <row r="88">
      <c r="A88" s="156" t="str">
        <f t="shared" si="1"/>
        <v>1778544564</v>
      </c>
      <c r="B88" s="156">
        <v>17785.0</v>
      </c>
      <c r="C88" s="157">
        <v>0.7083333333333334</v>
      </c>
      <c r="D88" s="158" t="s">
        <v>2511</v>
      </c>
      <c r="E88" s="159">
        <v>18287.0</v>
      </c>
      <c r="F88" s="159">
        <v>44564.0</v>
      </c>
      <c r="G88" s="160" t="s">
        <v>96</v>
      </c>
      <c r="H88" s="160" t="s">
        <v>87</v>
      </c>
      <c r="I88" s="160" t="s">
        <v>97</v>
      </c>
      <c r="J88" s="160" t="s">
        <v>89</v>
      </c>
      <c r="K88" s="155"/>
      <c r="L88" s="155" t="s">
        <v>2496</v>
      </c>
      <c r="M88" s="155"/>
      <c r="N88" s="155" t="str">
        <f t="shared" si="2"/>
        <v>1778544564</v>
      </c>
      <c r="O88" s="155"/>
      <c r="P88" s="155" t="str">
        <f t="shared" si="3"/>
        <v/>
      </c>
      <c r="Q88" s="155" t="str">
        <f t="shared" si="4"/>
        <v>R</v>
      </c>
    </row>
    <row r="89">
      <c r="A89" s="156" t="str">
        <f t="shared" si="1"/>
        <v>993044564</v>
      </c>
      <c r="B89" s="156">
        <v>9930.0</v>
      </c>
      <c r="C89" s="157">
        <v>0.7083333333333334</v>
      </c>
      <c r="D89" s="158" t="s">
        <v>2512</v>
      </c>
      <c r="E89" s="159">
        <v>20329.0</v>
      </c>
      <c r="F89" s="159">
        <v>44564.0</v>
      </c>
      <c r="G89" s="160" t="s">
        <v>86</v>
      </c>
      <c r="H89" s="160" t="s">
        <v>87</v>
      </c>
      <c r="I89" s="160" t="s">
        <v>88</v>
      </c>
      <c r="J89" s="160" t="s">
        <v>89</v>
      </c>
      <c r="K89" s="155"/>
      <c r="L89" s="155" t="s">
        <v>2496</v>
      </c>
      <c r="M89" s="155"/>
      <c r="N89" s="155" t="str">
        <f t="shared" si="2"/>
        <v>993044564</v>
      </c>
      <c r="O89" s="155"/>
      <c r="P89" s="155" t="str">
        <f t="shared" si="3"/>
        <v/>
      </c>
      <c r="Q89" s="155" t="str">
        <f t="shared" si="4"/>
        <v>R</v>
      </c>
    </row>
    <row r="90">
      <c r="A90" s="156" t="str">
        <f t="shared" si="1"/>
        <v>1078044565</v>
      </c>
      <c r="B90" s="156">
        <v>10780.0</v>
      </c>
      <c r="C90" s="157">
        <v>0.34375</v>
      </c>
      <c r="D90" s="158" t="s">
        <v>281</v>
      </c>
      <c r="E90" s="159">
        <v>17668.0</v>
      </c>
      <c r="F90" s="159">
        <v>44565.0</v>
      </c>
      <c r="G90" s="160" t="s">
        <v>100</v>
      </c>
      <c r="H90" s="160" t="s">
        <v>92</v>
      </c>
      <c r="I90" s="160" t="s">
        <v>101</v>
      </c>
      <c r="J90" s="160" t="s">
        <v>131</v>
      </c>
      <c r="K90" s="155"/>
      <c r="L90" s="155" t="s">
        <v>103</v>
      </c>
      <c r="M90" s="155"/>
      <c r="N90" s="155" t="str">
        <f t="shared" si="2"/>
        <v>1078044565</v>
      </c>
      <c r="O90" s="155"/>
      <c r="P90" s="155" t="str">
        <f t="shared" si="3"/>
        <v/>
      </c>
      <c r="Q90" s="155" t="str">
        <f t="shared" si="4"/>
        <v>R</v>
      </c>
    </row>
    <row r="91">
      <c r="A91" s="156" t="str">
        <f t="shared" si="1"/>
        <v>1421244565</v>
      </c>
      <c r="B91" s="156">
        <v>14212.0</v>
      </c>
      <c r="C91" s="157">
        <v>0.3541666666666667</v>
      </c>
      <c r="D91" s="158" t="s">
        <v>243</v>
      </c>
      <c r="E91" s="159">
        <v>21952.0</v>
      </c>
      <c r="F91" s="159">
        <v>44565.0</v>
      </c>
      <c r="G91" s="160" t="s">
        <v>122</v>
      </c>
      <c r="H91" s="160" t="s">
        <v>92</v>
      </c>
      <c r="I91" s="160" t="s">
        <v>101</v>
      </c>
      <c r="J91" s="160" t="s">
        <v>174</v>
      </c>
      <c r="K91" s="155"/>
      <c r="L91" s="155" t="s">
        <v>90</v>
      </c>
      <c r="M91" s="155">
        <v>206426.0</v>
      </c>
      <c r="N91" s="155" t="str">
        <f t="shared" si="2"/>
        <v>1421244565</v>
      </c>
      <c r="O91" s="155"/>
      <c r="P91" s="155" t="str">
        <f t="shared" si="3"/>
        <v/>
      </c>
      <c r="Q91" s="155" t="str">
        <f t="shared" si="4"/>
        <v/>
      </c>
    </row>
    <row r="92">
      <c r="A92" s="156" t="str">
        <f t="shared" si="1"/>
        <v>1385044565</v>
      </c>
      <c r="B92" s="156">
        <v>13850.0</v>
      </c>
      <c r="C92" s="157">
        <v>0.3541666666666667</v>
      </c>
      <c r="D92" s="158" t="s">
        <v>2513</v>
      </c>
      <c r="E92" s="159">
        <v>27494.0</v>
      </c>
      <c r="F92" s="159">
        <v>44565.0</v>
      </c>
      <c r="G92" s="160" t="s">
        <v>86</v>
      </c>
      <c r="H92" s="160" t="s">
        <v>92</v>
      </c>
      <c r="I92" s="160" t="s">
        <v>93</v>
      </c>
      <c r="J92" s="160" t="s">
        <v>242</v>
      </c>
      <c r="K92" s="155"/>
      <c r="L92" s="155" t="s">
        <v>90</v>
      </c>
      <c r="M92" s="155">
        <v>206427.0</v>
      </c>
      <c r="N92" s="155" t="str">
        <f t="shared" si="2"/>
        <v>1385044565</v>
      </c>
      <c r="O92" s="155"/>
      <c r="P92" s="155" t="str">
        <f t="shared" si="3"/>
        <v/>
      </c>
      <c r="Q92" s="155" t="str">
        <f t="shared" si="4"/>
        <v/>
      </c>
    </row>
    <row r="93">
      <c r="A93" s="156" t="str">
        <f t="shared" si="1"/>
        <v>963044565</v>
      </c>
      <c r="B93" s="156">
        <v>9630.0</v>
      </c>
      <c r="C93" s="157">
        <v>0.375</v>
      </c>
      <c r="D93" s="158" t="s">
        <v>1400</v>
      </c>
      <c r="E93" s="159">
        <v>26628.0</v>
      </c>
      <c r="F93" s="159">
        <v>44565.0</v>
      </c>
      <c r="G93" s="160" t="s">
        <v>86</v>
      </c>
      <c r="H93" s="160" t="s">
        <v>92</v>
      </c>
      <c r="I93" s="160" t="s">
        <v>101</v>
      </c>
      <c r="J93" s="160" t="s">
        <v>147</v>
      </c>
      <c r="K93" s="155"/>
      <c r="L93" s="155" t="s">
        <v>90</v>
      </c>
      <c r="M93" s="155">
        <v>206428.0</v>
      </c>
      <c r="N93" s="155" t="str">
        <f t="shared" si="2"/>
        <v>963044565</v>
      </c>
      <c r="O93" s="155"/>
      <c r="P93" s="155" t="str">
        <f t="shared" si="3"/>
        <v/>
      </c>
      <c r="Q93" s="155" t="str">
        <f t="shared" si="4"/>
        <v/>
      </c>
    </row>
    <row r="94">
      <c r="A94" s="156" t="str">
        <f t="shared" si="1"/>
        <v>1650544565</v>
      </c>
      <c r="B94" s="156">
        <v>16505.0</v>
      </c>
      <c r="C94" s="157">
        <v>0.3958333333333333</v>
      </c>
      <c r="D94" s="158" t="s">
        <v>2514</v>
      </c>
      <c r="E94" s="159">
        <v>21464.0</v>
      </c>
      <c r="F94" s="159">
        <v>44565.0</v>
      </c>
      <c r="G94" s="160" t="s">
        <v>100</v>
      </c>
      <c r="H94" s="160" t="s">
        <v>92</v>
      </c>
      <c r="I94" s="160" t="s">
        <v>101</v>
      </c>
      <c r="J94" s="160" t="s">
        <v>224</v>
      </c>
      <c r="K94" s="155"/>
      <c r="L94" s="155" t="s">
        <v>103</v>
      </c>
      <c r="M94" s="155"/>
      <c r="N94" s="155" t="str">
        <f t="shared" si="2"/>
        <v>1650544565</v>
      </c>
      <c r="O94" s="155"/>
      <c r="P94" s="155" t="str">
        <f t="shared" si="3"/>
        <v/>
      </c>
      <c r="Q94" s="155" t="str">
        <f t="shared" si="4"/>
        <v/>
      </c>
    </row>
    <row r="95">
      <c r="A95" s="156" t="str">
        <f t="shared" si="1"/>
        <v>1274944565</v>
      </c>
      <c r="B95" s="156">
        <v>12749.0</v>
      </c>
      <c r="C95" s="157">
        <v>0.3958333333333333</v>
      </c>
      <c r="D95" s="158" t="s">
        <v>2515</v>
      </c>
      <c r="E95" s="159">
        <v>14564.0</v>
      </c>
      <c r="F95" s="159">
        <v>44565.0</v>
      </c>
      <c r="G95" s="160" t="s">
        <v>86</v>
      </c>
      <c r="H95" s="160" t="s">
        <v>92</v>
      </c>
      <c r="I95" s="160" t="s">
        <v>101</v>
      </c>
      <c r="J95" s="160" t="s">
        <v>89</v>
      </c>
      <c r="K95" s="155"/>
      <c r="L95" s="155" t="s">
        <v>90</v>
      </c>
      <c r="M95" s="155">
        <v>206429.0</v>
      </c>
      <c r="N95" s="155" t="str">
        <f t="shared" si="2"/>
        <v>1274944565</v>
      </c>
      <c r="O95" s="155"/>
      <c r="P95" s="155" t="str">
        <f t="shared" si="3"/>
        <v/>
      </c>
      <c r="Q95" s="155" t="str">
        <f t="shared" si="4"/>
        <v/>
      </c>
    </row>
    <row r="96">
      <c r="A96" s="156" t="str">
        <f t="shared" si="1"/>
        <v>1737244565</v>
      </c>
      <c r="B96" s="156">
        <v>17372.0</v>
      </c>
      <c r="C96" s="157">
        <v>0.40625</v>
      </c>
      <c r="D96" s="158" t="s">
        <v>486</v>
      </c>
      <c r="E96" s="159">
        <v>28927.0</v>
      </c>
      <c r="F96" s="159">
        <v>44565.0</v>
      </c>
      <c r="G96" s="160" t="s">
        <v>122</v>
      </c>
      <c r="H96" s="160" t="s">
        <v>92</v>
      </c>
      <c r="I96" s="160" t="s">
        <v>93</v>
      </c>
      <c r="J96" s="160" t="s">
        <v>179</v>
      </c>
      <c r="K96" s="155"/>
      <c r="L96" s="155" t="s">
        <v>90</v>
      </c>
      <c r="M96" s="155">
        <v>206433.0</v>
      </c>
      <c r="N96" s="155" t="str">
        <f t="shared" si="2"/>
        <v>1737244565</v>
      </c>
      <c r="O96" s="155"/>
      <c r="P96" s="155" t="str">
        <f t="shared" si="3"/>
        <v/>
      </c>
      <c r="Q96" s="155" t="str">
        <f t="shared" si="4"/>
        <v/>
      </c>
    </row>
    <row r="97">
      <c r="A97" s="156" t="str">
        <f t="shared" si="1"/>
        <v>1623544565</v>
      </c>
      <c r="B97" s="156">
        <v>16235.0</v>
      </c>
      <c r="C97" s="157">
        <v>0.40625</v>
      </c>
      <c r="D97" s="158" t="s">
        <v>2516</v>
      </c>
      <c r="E97" s="159">
        <v>21675.0</v>
      </c>
      <c r="F97" s="159">
        <v>44565.0</v>
      </c>
      <c r="G97" s="160" t="s">
        <v>100</v>
      </c>
      <c r="H97" s="160" t="s">
        <v>87</v>
      </c>
      <c r="I97" s="160" t="s">
        <v>88</v>
      </c>
      <c r="J97" s="160" t="s">
        <v>131</v>
      </c>
      <c r="K97" s="155"/>
      <c r="L97" s="155" t="s">
        <v>103</v>
      </c>
      <c r="M97" s="155"/>
      <c r="N97" s="155" t="str">
        <f t="shared" si="2"/>
        <v>1623544565</v>
      </c>
      <c r="O97" s="155"/>
      <c r="P97" s="155" t="str">
        <f t="shared" si="3"/>
        <v/>
      </c>
      <c r="Q97" s="155" t="str">
        <f t="shared" si="4"/>
        <v/>
      </c>
    </row>
    <row r="98">
      <c r="A98" s="156" t="str">
        <f t="shared" si="1"/>
        <v>1504644565</v>
      </c>
      <c r="B98" s="156">
        <v>15046.0</v>
      </c>
      <c r="C98" s="157">
        <v>0.4166666666666667</v>
      </c>
      <c r="D98" s="158" t="s">
        <v>941</v>
      </c>
      <c r="E98" s="159">
        <v>35872.0</v>
      </c>
      <c r="F98" s="159">
        <v>44565.0</v>
      </c>
      <c r="G98" s="160" t="s">
        <v>122</v>
      </c>
      <c r="H98" s="160" t="s">
        <v>92</v>
      </c>
      <c r="I98" s="160" t="s">
        <v>101</v>
      </c>
      <c r="J98" s="160" t="s">
        <v>189</v>
      </c>
      <c r="K98" s="155"/>
      <c r="L98" s="155" t="s">
        <v>90</v>
      </c>
      <c r="M98" s="155">
        <v>206432.0</v>
      </c>
      <c r="N98" s="155" t="str">
        <f t="shared" si="2"/>
        <v>1504644565</v>
      </c>
      <c r="O98" s="155"/>
      <c r="P98" s="155" t="str">
        <f t="shared" si="3"/>
        <v/>
      </c>
      <c r="Q98" s="155" t="str">
        <f t="shared" si="4"/>
        <v/>
      </c>
    </row>
    <row r="99">
      <c r="A99" s="156" t="str">
        <f t="shared" si="1"/>
        <v>917144565</v>
      </c>
      <c r="B99" s="156">
        <v>9171.0</v>
      </c>
      <c r="C99" s="157">
        <v>0.4166666666666667</v>
      </c>
      <c r="D99" s="158" t="s">
        <v>2517</v>
      </c>
      <c r="E99" s="159">
        <v>20896.0</v>
      </c>
      <c r="F99" s="159">
        <v>44565.0</v>
      </c>
      <c r="G99" s="160" t="s">
        <v>86</v>
      </c>
      <c r="H99" s="160" t="s">
        <v>92</v>
      </c>
      <c r="I99" s="160" t="s">
        <v>93</v>
      </c>
      <c r="J99" s="160" t="s">
        <v>813</v>
      </c>
      <c r="K99" s="155"/>
      <c r="L99" s="155" t="s">
        <v>90</v>
      </c>
      <c r="M99" s="155">
        <v>206430.0</v>
      </c>
      <c r="N99" s="155" t="str">
        <f t="shared" si="2"/>
        <v>917144565</v>
      </c>
      <c r="O99" s="155"/>
      <c r="P99" s="155" t="str">
        <f t="shared" si="3"/>
        <v/>
      </c>
      <c r="Q99" s="155" t="str">
        <f t="shared" si="4"/>
        <v/>
      </c>
    </row>
    <row r="100">
      <c r="A100" s="156" t="str">
        <f t="shared" si="1"/>
        <v>1074144565</v>
      </c>
      <c r="B100" s="156">
        <v>10741.0</v>
      </c>
      <c r="C100" s="157">
        <v>0.4270833333333333</v>
      </c>
      <c r="D100" s="158" t="s">
        <v>2518</v>
      </c>
      <c r="E100" s="159">
        <v>18129.0</v>
      </c>
      <c r="F100" s="159">
        <v>44565.0</v>
      </c>
      <c r="G100" s="160" t="s">
        <v>86</v>
      </c>
      <c r="H100" s="160" t="s">
        <v>92</v>
      </c>
      <c r="I100" s="160" t="s">
        <v>101</v>
      </c>
      <c r="J100" s="160" t="s">
        <v>147</v>
      </c>
      <c r="K100" s="155"/>
      <c r="L100" s="155" t="s">
        <v>90</v>
      </c>
      <c r="M100" s="155">
        <v>206431.0</v>
      </c>
      <c r="N100" s="155" t="str">
        <f t="shared" si="2"/>
        <v>1074144565</v>
      </c>
      <c r="O100" s="155"/>
      <c r="P100" s="155" t="str">
        <f t="shared" si="3"/>
        <v/>
      </c>
      <c r="Q100" s="155" t="str">
        <f t="shared" si="4"/>
        <v/>
      </c>
    </row>
    <row r="101">
      <c r="A101" s="156" t="str">
        <f t="shared" si="1"/>
        <v>1586244565</v>
      </c>
      <c r="B101" s="156">
        <v>15862.0</v>
      </c>
      <c r="C101" s="157">
        <v>0.4375</v>
      </c>
      <c r="D101" s="158" t="s">
        <v>2519</v>
      </c>
      <c r="E101" s="159">
        <v>15971.0</v>
      </c>
      <c r="F101" s="159">
        <v>44565.0</v>
      </c>
      <c r="G101" s="160" t="s">
        <v>112</v>
      </c>
      <c r="H101" s="160" t="s">
        <v>92</v>
      </c>
      <c r="I101" s="160" t="s">
        <v>101</v>
      </c>
      <c r="J101" s="160" t="s">
        <v>102</v>
      </c>
      <c r="K101" s="155"/>
      <c r="L101" s="155" t="s">
        <v>103</v>
      </c>
      <c r="M101" s="155"/>
      <c r="N101" s="155" t="str">
        <f t="shared" si="2"/>
        <v>1586244565</v>
      </c>
      <c r="O101" s="155"/>
      <c r="P101" s="155" t="str">
        <f t="shared" si="3"/>
        <v/>
      </c>
      <c r="Q101" s="155" t="str">
        <f t="shared" si="4"/>
        <v/>
      </c>
    </row>
    <row r="102">
      <c r="A102" s="156" t="str">
        <f t="shared" si="1"/>
        <v>1380044565</v>
      </c>
      <c r="B102" s="156">
        <v>13800.0</v>
      </c>
      <c r="C102" s="157">
        <v>0.4375</v>
      </c>
      <c r="D102" s="158" t="s">
        <v>548</v>
      </c>
      <c r="E102" s="159">
        <v>21061.0</v>
      </c>
      <c r="F102" s="159">
        <v>44565.0</v>
      </c>
      <c r="G102" s="160" t="s">
        <v>122</v>
      </c>
      <c r="H102" s="160" t="s">
        <v>92</v>
      </c>
      <c r="I102" s="160" t="s">
        <v>93</v>
      </c>
      <c r="J102" s="160" t="s">
        <v>549</v>
      </c>
      <c r="K102" s="155"/>
      <c r="L102" s="155" t="s">
        <v>90</v>
      </c>
      <c r="M102" s="155">
        <v>206434.0</v>
      </c>
      <c r="N102" s="155" t="str">
        <f t="shared" si="2"/>
        <v>1380044565</v>
      </c>
      <c r="O102" s="155"/>
      <c r="P102" s="155" t="str">
        <f t="shared" si="3"/>
        <v/>
      </c>
      <c r="Q102" s="155" t="str">
        <f t="shared" si="4"/>
        <v/>
      </c>
    </row>
    <row r="103">
      <c r="A103" s="156" t="str">
        <f t="shared" si="1"/>
        <v>1506944565</v>
      </c>
      <c r="B103" s="156">
        <v>15069.0</v>
      </c>
      <c r="C103" s="157">
        <v>0.4479166666666667</v>
      </c>
      <c r="D103" s="158" t="s">
        <v>2520</v>
      </c>
      <c r="E103" s="159">
        <v>17192.0</v>
      </c>
      <c r="F103" s="159">
        <v>44565.0</v>
      </c>
      <c r="G103" s="160" t="s">
        <v>100</v>
      </c>
      <c r="H103" s="160" t="s">
        <v>87</v>
      </c>
      <c r="I103" s="160" t="s">
        <v>88</v>
      </c>
      <c r="J103" s="160" t="s">
        <v>192</v>
      </c>
      <c r="K103" s="155"/>
      <c r="L103" s="155" t="s">
        <v>103</v>
      </c>
      <c r="M103" s="155"/>
      <c r="N103" s="155" t="str">
        <f t="shared" si="2"/>
        <v>1506944565</v>
      </c>
      <c r="O103" s="155"/>
      <c r="P103" s="155" t="str">
        <f t="shared" si="3"/>
        <v/>
      </c>
      <c r="Q103" s="155" t="str">
        <f t="shared" si="4"/>
        <v/>
      </c>
    </row>
    <row r="104">
      <c r="A104" s="156" t="str">
        <f t="shared" si="1"/>
        <v>1694244565</v>
      </c>
      <c r="B104" s="156">
        <v>16942.0</v>
      </c>
      <c r="C104" s="157">
        <v>0.4479166666666667</v>
      </c>
      <c r="D104" s="158" t="s">
        <v>410</v>
      </c>
      <c r="E104" s="159">
        <v>21275.0</v>
      </c>
      <c r="F104" s="159">
        <v>44565.0</v>
      </c>
      <c r="G104" s="160" t="s">
        <v>108</v>
      </c>
      <c r="H104" s="160" t="s">
        <v>87</v>
      </c>
      <c r="I104" s="160" t="s">
        <v>97</v>
      </c>
      <c r="J104" s="160" t="s">
        <v>102</v>
      </c>
      <c r="K104" s="155"/>
      <c r="L104" s="155" t="s">
        <v>773</v>
      </c>
      <c r="M104" s="155"/>
      <c r="N104" s="155" t="str">
        <f t="shared" si="2"/>
        <v>1694244565</v>
      </c>
      <c r="O104" s="155"/>
      <c r="P104" s="155" t="str">
        <f t="shared" si="3"/>
        <v/>
      </c>
      <c r="Q104" s="155" t="str">
        <f t="shared" si="4"/>
        <v/>
      </c>
    </row>
    <row r="105">
      <c r="A105" s="156" t="str">
        <f t="shared" si="1"/>
        <v>1781544565</v>
      </c>
      <c r="B105" s="156">
        <v>17815.0</v>
      </c>
      <c r="C105" s="157">
        <v>0.4479166666666667</v>
      </c>
      <c r="D105" s="158" t="s">
        <v>2521</v>
      </c>
      <c r="E105" s="159">
        <v>26567.0</v>
      </c>
      <c r="F105" s="159">
        <v>44565.0</v>
      </c>
      <c r="G105" s="160" t="s">
        <v>96</v>
      </c>
      <c r="H105" s="160" t="s">
        <v>87</v>
      </c>
      <c r="I105" s="160" t="s">
        <v>97</v>
      </c>
      <c r="J105" s="160" t="s">
        <v>852</v>
      </c>
      <c r="K105" s="155"/>
      <c r="L105" s="155" t="s">
        <v>90</v>
      </c>
      <c r="M105" s="155">
        <v>206436.0</v>
      </c>
      <c r="N105" s="155" t="str">
        <f t="shared" si="2"/>
        <v>1781544565</v>
      </c>
      <c r="O105" s="155"/>
      <c r="P105" s="155" t="str">
        <f t="shared" si="3"/>
        <v/>
      </c>
      <c r="Q105" s="155" t="str">
        <f t="shared" si="4"/>
        <v/>
      </c>
    </row>
    <row r="106">
      <c r="A106" s="156" t="str">
        <f t="shared" si="1"/>
        <v>1780244565</v>
      </c>
      <c r="B106" s="156">
        <v>17802.0</v>
      </c>
      <c r="C106" s="157">
        <v>0.4479166666666667</v>
      </c>
      <c r="D106" s="158" t="s">
        <v>2522</v>
      </c>
      <c r="E106" s="159">
        <v>17369.0</v>
      </c>
      <c r="F106" s="159">
        <v>44565.0</v>
      </c>
      <c r="G106" s="160" t="s">
        <v>96</v>
      </c>
      <c r="H106" s="160" t="s">
        <v>87</v>
      </c>
      <c r="I106" s="160" t="s">
        <v>97</v>
      </c>
      <c r="J106" s="160" t="s">
        <v>147</v>
      </c>
      <c r="K106" s="155"/>
      <c r="L106" s="155" t="s">
        <v>90</v>
      </c>
      <c r="M106" s="155">
        <v>206438.0</v>
      </c>
      <c r="N106" s="155" t="str">
        <f t="shared" si="2"/>
        <v>1780244565</v>
      </c>
      <c r="O106" s="155"/>
      <c r="P106" s="155" t="str">
        <f t="shared" si="3"/>
        <v/>
      </c>
      <c r="Q106" s="155" t="str">
        <f t="shared" si="4"/>
        <v/>
      </c>
    </row>
    <row r="107">
      <c r="A107" s="156" t="str">
        <f t="shared" si="1"/>
        <v>1564844565</v>
      </c>
      <c r="B107" s="156">
        <v>15648.0</v>
      </c>
      <c r="C107" s="157">
        <v>0.4583333333333333</v>
      </c>
      <c r="D107" s="158" t="s">
        <v>226</v>
      </c>
      <c r="E107" s="159">
        <v>25882.0</v>
      </c>
      <c r="F107" s="159">
        <v>44565.0</v>
      </c>
      <c r="G107" s="160" t="s">
        <v>112</v>
      </c>
      <c r="H107" s="160" t="s">
        <v>92</v>
      </c>
      <c r="I107" s="160" t="s">
        <v>93</v>
      </c>
      <c r="J107" s="160" t="s">
        <v>102</v>
      </c>
      <c r="K107" s="155"/>
      <c r="L107" s="155" t="s">
        <v>103</v>
      </c>
      <c r="M107" s="155"/>
      <c r="N107" s="155" t="str">
        <f t="shared" si="2"/>
        <v>1564844565</v>
      </c>
      <c r="O107" s="155"/>
      <c r="P107" s="155" t="str">
        <f t="shared" si="3"/>
        <v/>
      </c>
      <c r="Q107" s="155" t="str">
        <f t="shared" si="4"/>
        <v/>
      </c>
    </row>
    <row r="108">
      <c r="A108" s="156" t="str">
        <f t="shared" si="1"/>
        <v>1125544565</v>
      </c>
      <c r="B108" s="156">
        <v>11255.0</v>
      </c>
      <c r="C108" s="157">
        <v>0.4583333333333333</v>
      </c>
      <c r="D108" s="158" t="s">
        <v>2523</v>
      </c>
      <c r="E108" s="159">
        <v>12029.0</v>
      </c>
      <c r="F108" s="159">
        <v>44565.0</v>
      </c>
      <c r="G108" s="160" t="s">
        <v>86</v>
      </c>
      <c r="H108" s="160" t="s">
        <v>87</v>
      </c>
      <c r="I108" s="160" t="s">
        <v>97</v>
      </c>
      <c r="J108" s="160" t="s">
        <v>147</v>
      </c>
      <c r="K108" s="155"/>
      <c r="L108" s="155" t="s">
        <v>90</v>
      </c>
      <c r="M108" s="155">
        <v>206437.0</v>
      </c>
      <c r="N108" s="155" t="str">
        <f t="shared" si="2"/>
        <v>1125544565</v>
      </c>
      <c r="O108" s="155"/>
      <c r="P108" s="155" t="str">
        <f t="shared" si="3"/>
        <v/>
      </c>
      <c r="Q108" s="155" t="str">
        <f t="shared" si="4"/>
        <v/>
      </c>
    </row>
    <row r="109">
      <c r="A109" s="156" t="str">
        <f t="shared" si="1"/>
        <v>1747944565</v>
      </c>
      <c r="B109" s="156">
        <v>17479.0</v>
      </c>
      <c r="C109" s="157">
        <v>0.46875</v>
      </c>
      <c r="D109" s="158" t="s">
        <v>2524</v>
      </c>
      <c r="E109" s="159">
        <v>25841.0</v>
      </c>
      <c r="F109" s="159">
        <v>44565.0</v>
      </c>
      <c r="G109" s="160" t="s">
        <v>108</v>
      </c>
      <c r="H109" s="160" t="s">
        <v>87</v>
      </c>
      <c r="I109" s="160" t="s">
        <v>97</v>
      </c>
      <c r="J109" s="160" t="s">
        <v>197</v>
      </c>
      <c r="K109" s="155"/>
      <c r="L109" s="155" t="s">
        <v>103</v>
      </c>
      <c r="M109" s="155"/>
      <c r="N109" s="155" t="str">
        <f t="shared" si="2"/>
        <v>1747944565</v>
      </c>
      <c r="O109" s="155"/>
      <c r="P109" s="155" t="str">
        <f t="shared" si="3"/>
        <v/>
      </c>
      <c r="Q109" s="155" t="str">
        <f t="shared" si="4"/>
        <v/>
      </c>
    </row>
    <row r="110">
      <c r="A110" s="156" t="str">
        <f t="shared" si="1"/>
        <v>1778844565</v>
      </c>
      <c r="B110" s="156">
        <v>17788.0</v>
      </c>
      <c r="C110" s="157">
        <v>0.46875</v>
      </c>
      <c r="D110" s="158" t="s">
        <v>2525</v>
      </c>
      <c r="E110" s="159">
        <v>11506.0</v>
      </c>
      <c r="F110" s="159">
        <v>44565.0</v>
      </c>
      <c r="G110" s="160" t="s">
        <v>96</v>
      </c>
      <c r="H110" s="160" t="s">
        <v>87</v>
      </c>
      <c r="I110" s="160" t="s">
        <v>97</v>
      </c>
      <c r="J110" s="160" t="s">
        <v>221</v>
      </c>
      <c r="K110" s="155"/>
      <c r="L110" s="155" t="s">
        <v>90</v>
      </c>
      <c r="M110" s="155">
        <v>206439.0</v>
      </c>
      <c r="N110" s="155" t="str">
        <f t="shared" si="2"/>
        <v>1778844565</v>
      </c>
      <c r="O110" s="155"/>
      <c r="P110" s="155" t="str">
        <f t="shared" si="3"/>
        <v/>
      </c>
      <c r="Q110" s="155" t="str">
        <f t="shared" si="4"/>
        <v/>
      </c>
    </row>
    <row r="111">
      <c r="A111" s="156" t="str">
        <f t="shared" si="1"/>
        <v>1488044565</v>
      </c>
      <c r="B111" s="156">
        <v>14880.0</v>
      </c>
      <c r="C111" s="157">
        <v>0.4791666666666667</v>
      </c>
      <c r="D111" s="158" t="s">
        <v>2526</v>
      </c>
      <c r="E111" s="159">
        <v>18785.0</v>
      </c>
      <c r="F111" s="159">
        <v>44565.0</v>
      </c>
      <c r="G111" s="160" t="s">
        <v>112</v>
      </c>
      <c r="H111" s="160" t="s">
        <v>87</v>
      </c>
      <c r="I111" s="160" t="s">
        <v>88</v>
      </c>
      <c r="J111" s="160" t="s">
        <v>102</v>
      </c>
      <c r="K111" s="155"/>
      <c r="L111" s="155" t="s">
        <v>103</v>
      </c>
      <c r="M111" s="155"/>
      <c r="N111" s="155" t="str">
        <f t="shared" si="2"/>
        <v>1488044565</v>
      </c>
      <c r="O111" s="155"/>
      <c r="P111" s="155" t="str">
        <f t="shared" si="3"/>
        <v/>
      </c>
      <c r="Q111" s="155" t="str">
        <f t="shared" si="4"/>
        <v>R</v>
      </c>
    </row>
    <row r="112">
      <c r="A112" s="156" t="str">
        <f t="shared" si="1"/>
        <v>1595244565</v>
      </c>
      <c r="B112" s="156">
        <v>15952.0</v>
      </c>
      <c r="C112" s="157">
        <v>0.4895833333333333</v>
      </c>
      <c r="D112" s="158" t="s">
        <v>111</v>
      </c>
      <c r="E112" s="159">
        <v>21231.0</v>
      </c>
      <c r="F112" s="159">
        <v>44565.0</v>
      </c>
      <c r="G112" s="160" t="s">
        <v>100</v>
      </c>
      <c r="H112" s="160" t="s">
        <v>87</v>
      </c>
      <c r="I112" s="160" t="s">
        <v>88</v>
      </c>
      <c r="J112" s="160" t="s">
        <v>113</v>
      </c>
      <c r="K112" s="155"/>
      <c r="L112" s="155" t="s">
        <v>103</v>
      </c>
      <c r="M112" s="155"/>
      <c r="N112" s="155" t="str">
        <f t="shared" si="2"/>
        <v>1595244565</v>
      </c>
      <c r="O112" s="155"/>
      <c r="P112" s="155" t="str">
        <f t="shared" si="3"/>
        <v/>
      </c>
      <c r="Q112" s="155" t="str">
        <f t="shared" si="4"/>
        <v/>
      </c>
    </row>
    <row r="113">
      <c r="A113" s="156" t="str">
        <f t="shared" si="1"/>
        <v>1388744565</v>
      </c>
      <c r="B113" s="156">
        <v>13887.0</v>
      </c>
      <c r="C113" s="157">
        <v>0.5416666666666666</v>
      </c>
      <c r="D113" s="158" t="s">
        <v>2527</v>
      </c>
      <c r="E113" s="159">
        <v>26068.0</v>
      </c>
      <c r="F113" s="159">
        <v>44565.0</v>
      </c>
      <c r="G113" s="160" t="s">
        <v>100</v>
      </c>
      <c r="H113" s="160" t="s">
        <v>92</v>
      </c>
      <c r="I113" s="160" t="s">
        <v>101</v>
      </c>
      <c r="J113" s="160" t="s">
        <v>113</v>
      </c>
      <c r="K113" s="155"/>
      <c r="L113" s="155" t="s">
        <v>103</v>
      </c>
      <c r="M113" s="155"/>
      <c r="N113" s="155" t="str">
        <f t="shared" si="2"/>
        <v>1388744565</v>
      </c>
      <c r="O113" s="155"/>
      <c r="P113" s="155" t="str">
        <f t="shared" si="3"/>
        <v/>
      </c>
      <c r="Q113" s="155" t="str">
        <f t="shared" si="4"/>
        <v/>
      </c>
    </row>
    <row r="114">
      <c r="A114" s="156" t="str">
        <f t="shared" si="1"/>
        <v>1040044565</v>
      </c>
      <c r="B114" s="156">
        <v>10400.0</v>
      </c>
      <c r="C114" s="157">
        <v>0.5416666666666666</v>
      </c>
      <c r="D114" s="158" t="s">
        <v>300</v>
      </c>
      <c r="E114" s="159">
        <v>23351.0</v>
      </c>
      <c r="F114" s="159">
        <v>44565.0</v>
      </c>
      <c r="G114" s="160" t="s">
        <v>86</v>
      </c>
      <c r="H114" s="160" t="s">
        <v>92</v>
      </c>
      <c r="I114" s="160" t="s">
        <v>93</v>
      </c>
      <c r="J114" s="160" t="s">
        <v>301</v>
      </c>
      <c r="K114" s="155"/>
      <c r="L114" s="155" t="s">
        <v>90</v>
      </c>
      <c r="M114" s="155">
        <v>206440.0</v>
      </c>
      <c r="N114" s="155" t="str">
        <f t="shared" si="2"/>
        <v>1040044565</v>
      </c>
      <c r="O114" s="155"/>
      <c r="P114" s="155" t="str">
        <f t="shared" si="3"/>
        <v/>
      </c>
      <c r="Q114" s="155" t="str">
        <f t="shared" si="4"/>
        <v/>
      </c>
    </row>
    <row r="115">
      <c r="A115" s="156" t="str">
        <f t="shared" si="1"/>
        <v>1670344565</v>
      </c>
      <c r="B115" s="156">
        <v>16703.0</v>
      </c>
      <c r="C115" s="157">
        <v>0.5416666666666666</v>
      </c>
      <c r="D115" s="158" t="s">
        <v>2528</v>
      </c>
      <c r="E115" s="159">
        <v>22337.0</v>
      </c>
      <c r="F115" s="159">
        <v>44565.0</v>
      </c>
      <c r="G115" s="160" t="s">
        <v>86</v>
      </c>
      <c r="H115" s="160" t="s">
        <v>87</v>
      </c>
      <c r="I115" s="160" t="s">
        <v>97</v>
      </c>
      <c r="J115" s="160" t="s">
        <v>415</v>
      </c>
      <c r="K115" s="155"/>
      <c r="L115" s="155" t="s">
        <v>90</v>
      </c>
      <c r="M115" s="155">
        <v>206445.0</v>
      </c>
      <c r="N115" s="155" t="str">
        <f t="shared" si="2"/>
        <v>1670344565</v>
      </c>
      <c r="O115" s="155"/>
      <c r="P115" s="155" t="str">
        <f t="shared" si="3"/>
        <v/>
      </c>
      <c r="Q115" s="155" t="str">
        <f t="shared" si="4"/>
        <v/>
      </c>
    </row>
    <row r="116">
      <c r="A116" s="156" t="str">
        <f t="shared" si="1"/>
        <v>1259344565</v>
      </c>
      <c r="B116" s="156">
        <v>12593.0</v>
      </c>
      <c r="C116" s="157">
        <v>0.5416666666666666</v>
      </c>
      <c r="D116" s="158" t="s">
        <v>2529</v>
      </c>
      <c r="E116" s="159">
        <v>30103.0</v>
      </c>
      <c r="F116" s="159">
        <v>44565.0</v>
      </c>
      <c r="G116" s="160" t="s">
        <v>100</v>
      </c>
      <c r="H116" s="160" t="s">
        <v>92</v>
      </c>
      <c r="I116" s="160" t="s">
        <v>93</v>
      </c>
      <c r="J116" s="160" t="s">
        <v>106</v>
      </c>
      <c r="K116" s="155"/>
      <c r="L116" s="155" t="s">
        <v>103</v>
      </c>
      <c r="M116" s="155"/>
      <c r="N116" s="155" t="str">
        <f t="shared" si="2"/>
        <v>1259344565</v>
      </c>
      <c r="O116" s="155"/>
      <c r="P116" s="155" t="str">
        <f t="shared" si="3"/>
        <v/>
      </c>
      <c r="Q116" s="155" t="str">
        <f t="shared" si="4"/>
        <v/>
      </c>
    </row>
    <row r="117">
      <c r="A117" s="156" t="str">
        <f t="shared" si="1"/>
        <v>1548344565</v>
      </c>
      <c r="B117" s="156">
        <v>15483.0</v>
      </c>
      <c r="C117" s="157">
        <v>0.5520833333333334</v>
      </c>
      <c r="D117" s="158" t="s">
        <v>1018</v>
      </c>
      <c r="E117" s="159">
        <v>27630.0</v>
      </c>
      <c r="F117" s="159">
        <v>44565.0</v>
      </c>
      <c r="G117" s="160" t="s">
        <v>86</v>
      </c>
      <c r="H117" s="160" t="s">
        <v>92</v>
      </c>
      <c r="I117" s="160" t="s">
        <v>93</v>
      </c>
      <c r="J117" s="160" t="s">
        <v>174</v>
      </c>
      <c r="K117" s="155"/>
      <c r="L117" s="155" t="s">
        <v>90</v>
      </c>
      <c r="M117" s="155">
        <v>206441.0</v>
      </c>
      <c r="N117" s="155" t="str">
        <f t="shared" si="2"/>
        <v>1548344565</v>
      </c>
      <c r="O117" s="155"/>
      <c r="P117" s="155" t="str">
        <f t="shared" si="3"/>
        <v/>
      </c>
      <c r="Q117" s="155" t="str">
        <f t="shared" si="4"/>
        <v/>
      </c>
    </row>
    <row r="118">
      <c r="A118" s="156" t="str">
        <f t="shared" si="1"/>
        <v>1005544565</v>
      </c>
      <c r="B118" s="156">
        <v>10055.0</v>
      </c>
      <c r="C118" s="157">
        <v>0.5625</v>
      </c>
      <c r="D118" s="158" t="s">
        <v>2530</v>
      </c>
      <c r="E118" s="159">
        <v>22515.0</v>
      </c>
      <c r="F118" s="159">
        <v>44565.0</v>
      </c>
      <c r="G118" s="160" t="s">
        <v>86</v>
      </c>
      <c r="H118" s="160" t="s">
        <v>92</v>
      </c>
      <c r="I118" s="160" t="s">
        <v>101</v>
      </c>
      <c r="J118" s="160" t="s">
        <v>147</v>
      </c>
      <c r="K118" s="155"/>
      <c r="L118" s="155" t="s">
        <v>90</v>
      </c>
      <c r="M118" s="155">
        <v>206442.0</v>
      </c>
      <c r="N118" s="155" t="str">
        <f t="shared" si="2"/>
        <v>1005544565</v>
      </c>
      <c r="O118" s="155"/>
      <c r="P118" s="155" t="str">
        <f t="shared" si="3"/>
        <v/>
      </c>
      <c r="Q118" s="155" t="str">
        <f t="shared" si="4"/>
        <v/>
      </c>
    </row>
    <row r="119">
      <c r="A119" s="156" t="str">
        <f t="shared" si="1"/>
        <v>1135544565</v>
      </c>
      <c r="B119" s="156">
        <v>11355.0</v>
      </c>
      <c r="C119" s="157">
        <v>0.5625</v>
      </c>
      <c r="D119" s="158" t="s">
        <v>305</v>
      </c>
      <c r="E119" s="159">
        <v>21117.0</v>
      </c>
      <c r="F119" s="159">
        <v>44565.0</v>
      </c>
      <c r="G119" s="160" t="s">
        <v>112</v>
      </c>
      <c r="H119" s="160" t="s">
        <v>92</v>
      </c>
      <c r="I119" s="160" t="s">
        <v>93</v>
      </c>
      <c r="J119" s="160" t="s">
        <v>102</v>
      </c>
      <c r="K119" s="155"/>
      <c r="L119" s="155" t="s">
        <v>103</v>
      </c>
      <c r="M119" s="155"/>
      <c r="N119" s="155" t="str">
        <f t="shared" si="2"/>
        <v>1135544565</v>
      </c>
      <c r="O119" s="155"/>
      <c r="P119" s="155" t="str">
        <f t="shared" si="3"/>
        <v/>
      </c>
      <c r="Q119" s="155" t="str">
        <f t="shared" si="4"/>
        <v/>
      </c>
    </row>
    <row r="120">
      <c r="A120" s="156" t="str">
        <f t="shared" si="1"/>
        <v>1773844565</v>
      </c>
      <c r="B120" s="156">
        <v>17738.0</v>
      </c>
      <c r="C120" s="157">
        <v>0.5625</v>
      </c>
      <c r="D120" s="158" t="s">
        <v>2531</v>
      </c>
      <c r="E120" s="159">
        <v>24348.0</v>
      </c>
      <c r="F120" s="159">
        <v>44565.0</v>
      </c>
      <c r="G120" s="160" t="s">
        <v>96</v>
      </c>
      <c r="H120" s="160" t="s">
        <v>87</v>
      </c>
      <c r="I120" s="160" t="s">
        <v>97</v>
      </c>
      <c r="J120" s="160" t="s">
        <v>174</v>
      </c>
      <c r="K120" s="155"/>
      <c r="L120" s="155" t="s">
        <v>90</v>
      </c>
      <c r="M120" s="155">
        <v>206443.0</v>
      </c>
      <c r="N120" s="155" t="str">
        <f t="shared" si="2"/>
        <v>1773844565</v>
      </c>
      <c r="O120" s="155"/>
      <c r="P120" s="155" t="str">
        <f t="shared" si="3"/>
        <v/>
      </c>
      <c r="Q120" s="155" t="str">
        <f t="shared" si="4"/>
        <v/>
      </c>
    </row>
    <row r="121">
      <c r="A121" s="156" t="str">
        <f t="shared" si="1"/>
        <v>927344565</v>
      </c>
      <c r="B121" s="156">
        <v>9273.0</v>
      </c>
      <c r="C121" s="157">
        <v>0.5625</v>
      </c>
      <c r="D121" s="158" t="s">
        <v>2532</v>
      </c>
      <c r="E121" s="159">
        <v>32428.0</v>
      </c>
      <c r="F121" s="159">
        <v>44565.0</v>
      </c>
      <c r="G121" s="160" t="s">
        <v>86</v>
      </c>
      <c r="H121" s="160" t="s">
        <v>87</v>
      </c>
      <c r="I121" s="160" t="s">
        <v>97</v>
      </c>
      <c r="J121" s="160" t="s">
        <v>131</v>
      </c>
      <c r="K121" s="155"/>
      <c r="L121" s="155" t="s">
        <v>90</v>
      </c>
      <c r="M121" s="155">
        <v>206444.0</v>
      </c>
      <c r="N121" s="155" t="str">
        <f t="shared" si="2"/>
        <v>927344565</v>
      </c>
      <c r="O121" s="155"/>
      <c r="P121" s="155" t="str">
        <f t="shared" si="3"/>
        <v/>
      </c>
      <c r="Q121" s="155" t="str">
        <f t="shared" si="4"/>
        <v/>
      </c>
    </row>
    <row r="122">
      <c r="A122" s="156" t="str">
        <f t="shared" si="1"/>
        <v>1249944565</v>
      </c>
      <c r="B122" s="156">
        <v>12499.0</v>
      </c>
      <c r="C122" s="157">
        <v>0.5729166666666666</v>
      </c>
      <c r="D122" s="158" t="s">
        <v>306</v>
      </c>
      <c r="E122" s="159">
        <v>20699.0</v>
      </c>
      <c r="F122" s="159">
        <v>44565.0</v>
      </c>
      <c r="G122" s="160" t="s">
        <v>100</v>
      </c>
      <c r="H122" s="160" t="s">
        <v>92</v>
      </c>
      <c r="I122" s="160" t="s">
        <v>93</v>
      </c>
      <c r="J122" s="160" t="s">
        <v>102</v>
      </c>
      <c r="K122" s="155"/>
      <c r="L122" s="155" t="s">
        <v>103</v>
      </c>
      <c r="M122" s="155"/>
      <c r="N122" s="155" t="str">
        <f t="shared" si="2"/>
        <v>1249944565</v>
      </c>
      <c r="O122" s="155"/>
      <c r="P122" s="155" t="str">
        <f t="shared" si="3"/>
        <v/>
      </c>
      <c r="Q122" s="155" t="str">
        <f t="shared" si="4"/>
        <v/>
      </c>
    </row>
    <row r="123">
      <c r="A123" s="156" t="str">
        <f t="shared" si="1"/>
        <v>977544565</v>
      </c>
      <c r="B123" s="156">
        <v>9775.0</v>
      </c>
      <c r="C123" s="157">
        <v>0.5833333333333334</v>
      </c>
      <c r="D123" s="158" t="s">
        <v>219</v>
      </c>
      <c r="E123" s="159">
        <v>16906.0</v>
      </c>
      <c r="F123" s="159">
        <v>44565.0</v>
      </c>
      <c r="G123" s="160" t="s">
        <v>86</v>
      </c>
      <c r="H123" s="160" t="s">
        <v>92</v>
      </c>
      <c r="I123" s="160" t="s">
        <v>101</v>
      </c>
      <c r="J123" s="160" t="s">
        <v>94</v>
      </c>
      <c r="K123" s="155"/>
      <c r="L123" s="155" t="s">
        <v>90</v>
      </c>
      <c r="M123" s="155">
        <v>206448.0</v>
      </c>
      <c r="N123" s="155" t="str">
        <f t="shared" si="2"/>
        <v>977544565</v>
      </c>
      <c r="O123" s="155"/>
      <c r="P123" s="155" t="str">
        <f t="shared" si="3"/>
        <v/>
      </c>
      <c r="Q123" s="155" t="str">
        <f t="shared" si="4"/>
        <v/>
      </c>
    </row>
    <row r="124">
      <c r="A124" s="156" t="str">
        <f t="shared" si="1"/>
        <v>1255244565</v>
      </c>
      <c r="B124" s="156">
        <v>12552.0</v>
      </c>
      <c r="C124" s="157">
        <v>0.5833333333333334</v>
      </c>
      <c r="D124" s="158" t="s">
        <v>2533</v>
      </c>
      <c r="E124" s="159">
        <v>28248.0</v>
      </c>
      <c r="F124" s="159">
        <v>44565.0</v>
      </c>
      <c r="G124" s="160" t="s">
        <v>100</v>
      </c>
      <c r="H124" s="160" t="s">
        <v>92</v>
      </c>
      <c r="I124" s="160" t="s">
        <v>93</v>
      </c>
      <c r="J124" s="160" t="s">
        <v>106</v>
      </c>
      <c r="K124" s="155"/>
      <c r="L124" s="155" t="s">
        <v>103</v>
      </c>
      <c r="M124" s="155"/>
      <c r="N124" s="155" t="str">
        <f t="shared" si="2"/>
        <v>1255244565</v>
      </c>
      <c r="O124" s="155"/>
      <c r="P124" s="155" t="str">
        <f t="shared" si="3"/>
        <v/>
      </c>
      <c r="Q124" s="155" t="str">
        <f t="shared" si="4"/>
        <v/>
      </c>
    </row>
    <row r="125">
      <c r="A125" s="156" t="str">
        <f t="shared" si="1"/>
        <v>1087544565</v>
      </c>
      <c r="B125" s="156">
        <v>10875.0</v>
      </c>
      <c r="C125" s="157">
        <v>0.5833333333333334</v>
      </c>
      <c r="D125" s="158" t="s">
        <v>2534</v>
      </c>
      <c r="E125" s="159">
        <v>19553.0</v>
      </c>
      <c r="F125" s="159">
        <v>44565.0</v>
      </c>
      <c r="G125" s="160" t="s">
        <v>100</v>
      </c>
      <c r="H125" s="160" t="s">
        <v>87</v>
      </c>
      <c r="I125" s="160" t="s">
        <v>88</v>
      </c>
      <c r="J125" s="160" t="s">
        <v>102</v>
      </c>
      <c r="K125" s="155"/>
      <c r="L125" s="155" t="s">
        <v>103</v>
      </c>
      <c r="M125" s="155"/>
      <c r="N125" s="155" t="str">
        <f t="shared" si="2"/>
        <v>1087544565</v>
      </c>
      <c r="O125" s="155"/>
      <c r="P125" s="155" t="str">
        <f t="shared" si="3"/>
        <v/>
      </c>
      <c r="Q125" s="155" t="str">
        <f t="shared" si="4"/>
        <v/>
      </c>
    </row>
    <row r="126">
      <c r="A126" s="156" t="str">
        <f t="shared" si="1"/>
        <v>1324044565</v>
      </c>
      <c r="B126" s="156">
        <v>13240.0</v>
      </c>
      <c r="C126" s="157">
        <v>0.59375</v>
      </c>
      <c r="D126" s="158" t="s">
        <v>2535</v>
      </c>
      <c r="E126" s="159">
        <v>14574.0</v>
      </c>
      <c r="F126" s="159">
        <v>44565.0</v>
      </c>
      <c r="G126" s="160" t="s">
        <v>86</v>
      </c>
      <c r="H126" s="160" t="s">
        <v>92</v>
      </c>
      <c r="I126" s="160" t="s">
        <v>101</v>
      </c>
      <c r="J126" s="160" t="s">
        <v>164</v>
      </c>
      <c r="K126" s="155"/>
      <c r="L126" s="155" t="s">
        <v>90</v>
      </c>
      <c r="M126" s="155">
        <v>206449.0</v>
      </c>
      <c r="N126" s="155" t="str">
        <f t="shared" si="2"/>
        <v>1324044565</v>
      </c>
      <c r="O126" s="155"/>
      <c r="P126" s="155" t="str">
        <f t="shared" si="3"/>
        <v/>
      </c>
      <c r="Q126" s="155" t="str">
        <f t="shared" si="4"/>
        <v/>
      </c>
    </row>
    <row r="127">
      <c r="A127" s="156" t="str">
        <f t="shared" si="1"/>
        <v>1737144565</v>
      </c>
      <c r="B127" s="156">
        <v>17371.0</v>
      </c>
      <c r="C127" s="157">
        <v>0.59375</v>
      </c>
      <c r="D127" s="158" t="s">
        <v>2536</v>
      </c>
      <c r="E127" s="159">
        <v>31691.0</v>
      </c>
      <c r="F127" s="159">
        <v>44565.0</v>
      </c>
      <c r="G127" s="160" t="s">
        <v>96</v>
      </c>
      <c r="H127" s="160" t="s">
        <v>87</v>
      </c>
      <c r="I127" s="160" t="s">
        <v>97</v>
      </c>
      <c r="J127" s="160" t="s">
        <v>179</v>
      </c>
      <c r="K127" s="155"/>
      <c r="L127" s="155" t="s">
        <v>90</v>
      </c>
      <c r="M127" s="155">
        <v>206447.0</v>
      </c>
      <c r="N127" s="155" t="str">
        <f t="shared" si="2"/>
        <v>1737144565</v>
      </c>
      <c r="O127" s="155"/>
      <c r="P127" s="155" t="str">
        <f t="shared" si="3"/>
        <v/>
      </c>
      <c r="Q127" s="155" t="str">
        <f t="shared" si="4"/>
        <v/>
      </c>
    </row>
    <row r="128">
      <c r="A128" s="156" t="str">
        <f t="shared" si="1"/>
        <v>1782644565</v>
      </c>
      <c r="B128" s="156">
        <v>17826.0</v>
      </c>
      <c r="C128" s="157">
        <v>0.59375</v>
      </c>
      <c r="D128" s="158" t="s">
        <v>2537</v>
      </c>
      <c r="E128" s="159">
        <v>23296.0</v>
      </c>
      <c r="F128" s="159">
        <v>44565.0</v>
      </c>
      <c r="G128" s="160" t="s">
        <v>96</v>
      </c>
      <c r="H128" s="160" t="s">
        <v>87</v>
      </c>
      <c r="I128" s="160" t="s">
        <v>97</v>
      </c>
      <c r="J128" s="160" t="s">
        <v>577</v>
      </c>
      <c r="K128" s="155"/>
      <c r="L128" s="155" t="s">
        <v>90</v>
      </c>
      <c r="M128" s="155">
        <v>206446.0</v>
      </c>
      <c r="N128" s="155" t="str">
        <f t="shared" si="2"/>
        <v>1782644565</v>
      </c>
      <c r="O128" s="155"/>
      <c r="P128" s="155" t="str">
        <f t="shared" si="3"/>
        <v/>
      </c>
      <c r="Q128" s="155" t="str">
        <f t="shared" si="4"/>
        <v/>
      </c>
    </row>
    <row r="129">
      <c r="A129" s="156" t="str">
        <f t="shared" si="1"/>
        <v>1080144565</v>
      </c>
      <c r="B129" s="156">
        <v>10801.0</v>
      </c>
      <c r="C129" s="157">
        <v>0.6041666666666666</v>
      </c>
      <c r="D129" s="158" t="s">
        <v>317</v>
      </c>
      <c r="E129" s="159">
        <v>28794.0</v>
      </c>
      <c r="F129" s="159">
        <v>44565.0</v>
      </c>
      <c r="G129" s="160" t="s">
        <v>122</v>
      </c>
      <c r="H129" s="160" t="s">
        <v>92</v>
      </c>
      <c r="I129" s="160" t="s">
        <v>93</v>
      </c>
      <c r="J129" s="160" t="s">
        <v>154</v>
      </c>
      <c r="K129" s="155"/>
      <c r="L129" s="155" t="s">
        <v>90</v>
      </c>
      <c r="M129" s="155">
        <v>206452.0</v>
      </c>
      <c r="N129" s="155" t="str">
        <f t="shared" si="2"/>
        <v>1080144565</v>
      </c>
      <c r="O129" s="155"/>
      <c r="P129" s="155" t="str">
        <f t="shared" si="3"/>
        <v/>
      </c>
      <c r="Q129" s="155" t="str">
        <f t="shared" si="4"/>
        <v/>
      </c>
    </row>
    <row r="130">
      <c r="A130" s="156" t="str">
        <f t="shared" si="1"/>
        <v>991844565</v>
      </c>
      <c r="B130" s="156">
        <v>9918.0</v>
      </c>
      <c r="C130" s="157">
        <v>0.6041666666666666</v>
      </c>
      <c r="D130" s="158" t="s">
        <v>2538</v>
      </c>
      <c r="E130" s="159">
        <v>19828.0</v>
      </c>
      <c r="F130" s="159">
        <v>44565.0</v>
      </c>
      <c r="G130" s="160" t="s">
        <v>100</v>
      </c>
      <c r="H130" s="160" t="s">
        <v>87</v>
      </c>
      <c r="I130" s="160" t="s">
        <v>97</v>
      </c>
      <c r="J130" s="160" t="s">
        <v>119</v>
      </c>
      <c r="K130" s="155"/>
      <c r="L130" s="155" t="s">
        <v>103</v>
      </c>
      <c r="M130" s="155"/>
      <c r="N130" s="155" t="str">
        <f t="shared" si="2"/>
        <v>991844565</v>
      </c>
      <c r="O130" s="155"/>
      <c r="P130" s="155" t="str">
        <f t="shared" si="3"/>
        <v/>
      </c>
      <c r="Q130" s="155" t="str">
        <f t="shared" si="4"/>
        <v/>
      </c>
    </row>
    <row r="131">
      <c r="A131" s="156" t="str">
        <f t="shared" si="1"/>
        <v>1570344565</v>
      </c>
      <c r="B131" s="156">
        <v>15703.0</v>
      </c>
      <c r="C131" s="157">
        <v>0.6145833333333334</v>
      </c>
      <c r="D131" s="158" t="s">
        <v>2539</v>
      </c>
      <c r="E131" s="159">
        <v>22279.0</v>
      </c>
      <c r="F131" s="159">
        <v>44565.0</v>
      </c>
      <c r="G131" s="160" t="s">
        <v>100</v>
      </c>
      <c r="H131" s="160" t="s">
        <v>92</v>
      </c>
      <c r="I131" s="160" t="s">
        <v>101</v>
      </c>
      <c r="J131" s="160" t="s">
        <v>106</v>
      </c>
      <c r="K131" s="155"/>
      <c r="L131" s="155" t="s">
        <v>103</v>
      </c>
      <c r="M131" s="155"/>
      <c r="N131" s="155" t="str">
        <f t="shared" si="2"/>
        <v>1570344565</v>
      </c>
      <c r="O131" s="155"/>
      <c r="P131" s="155" t="str">
        <f t="shared" si="3"/>
        <v/>
      </c>
      <c r="Q131" s="155" t="str">
        <f t="shared" si="4"/>
        <v/>
      </c>
    </row>
    <row r="132">
      <c r="A132" s="156" t="str">
        <f t="shared" si="1"/>
        <v>1780744565</v>
      </c>
      <c r="B132" s="156">
        <v>17807.0</v>
      </c>
      <c r="C132" s="157">
        <v>0.6145833333333334</v>
      </c>
      <c r="D132" s="158" t="s">
        <v>2540</v>
      </c>
      <c r="E132" s="159">
        <v>27578.0</v>
      </c>
      <c r="F132" s="159">
        <v>44565.0</v>
      </c>
      <c r="G132" s="160" t="s">
        <v>96</v>
      </c>
      <c r="H132" s="160" t="s">
        <v>87</v>
      </c>
      <c r="I132" s="160" t="s">
        <v>97</v>
      </c>
      <c r="J132" s="160" t="s">
        <v>147</v>
      </c>
      <c r="K132" s="155"/>
      <c r="L132" s="155" t="s">
        <v>90</v>
      </c>
      <c r="M132" s="155">
        <v>206450.0</v>
      </c>
      <c r="N132" s="155" t="str">
        <f t="shared" si="2"/>
        <v>1780744565</v>
      </c>
      <c r="O132" s="155"/>
      <c r="P132" s="155" t="str">
        <f t="shared" si="3"/>
        <v/>
      </c>
      <c r="Q132" s="155" t="str">
        <f t="shared" si="4"/>
        <v/>
      </c>
    </row>
    <row r="133">
      <c r="A133" s="156" t="str">
        <f t="shared" si="1"/>
        <v>1781844565</v>
      </c>
      <c r="B133" s="156">
        <v>17818.0</v>
      </c>
      <c r="C133" s="157">
        <v>0.6145833333333334</v>
      </c>
      <c r="D133" s="158" t="s">
        <v>2541</v>
      </c>
      <c r="E133" s="159">
        <v>18630.0</v>
      </c>
      <c r="F133" s="159">
        <v>44565.0</v>
      </c>
      <c r="G133" s="160" t="s">
        <v>96</v>
      </c>
      <c r="H133" s="160" t="s">
        <v>87</v>
      </c>
      <c r="I133" s="160" t="s">
        <v>97</v>
      </c>
      <c r="J133" s="160" t="s">
        <v>335</v>
      </c>
      <c r="K133" s="155"/>
      <c r="L133" s="155" t="s">
        <v>90</v>
      </c>
      <c r="M133" s="155">
        <v>206457.0</v>
      </c>
      <c r="N133" s="155" t="str">
        <f t="shared" si="2"/>
        <v>1781844565</v>
      </c>
      <c r="O133" s="155"/>
      <c r="P133" s="155" t="str">
        <f t="shared" si="3"/>
        <v/>
      </c>
      <c r="Q133" s="155" t="str">
        <f t="shared" si="4"/>
        <v/>
      </c>
    </row>
    <row r="134">
      <c r="A134" s="156" t="str">
        <f t="shared" si="1"/>
        <v>1360444565</v>
      </c>
      <c r="B134" s="156">
        <v>13604.0</v>
      </c>
      <c r="C134" s="157">
        <v>0.625</v>
      </c>
      <c r="D134" s="158" t="s">
        <v>2542</v>
      </c>
      <c r="E134" s="159">
        <v>24561.0</v>
      </c>
      <c r="F134" s="159">
        <v>44565.0</v>
      </c>
      <c r="G134" s="160" t="s">
        <v>86</v>
      </c>
      <c r="H134" s="160" t="s">
        <v>92</v>
      </c>
      <c r="I134" s="160" t="s">
        <v>93</v>
      </c>
      <c r="J134" s="160" t="s">
        <v>98</v>
      </c>
      <c r="K134" s="155"/>
      <c r="L134" s="155" t="s">
        <v>90</v>
      </c>
      <c r="M134" s="155">
        <v>206451.0</v>
      </c>
      <c r="N134" s="155" t="str">
        <f t="shared" si="2"/>
        <v>1360444565</v>
      </c>
      <c r="O134" s="155"/>
      <c r="P134" s="155" t="str">
        <f t="shared" si="3"/>
        <v/>
      </c>
      <c r="Q134" s="155" t="str">
        <f t="shared" si="4"/>
        <v/>
      </c>
    </row>
    <row r="135">
      <c r="A135" s="156" t="str">
        <f t="shared" si="1"/>
        <v>1553444565</v>
      </c>
      <c r="B135" s="156">
        <v>15534.0</v>
      </c>
      <c r="C135" s="157">
        <v>0.6354166666666666</v>
      </c>
      <c r="D135" s="158" t="s">
        <v>2543</v>
      </c>
      <c r="E135" s="159">
        <v>23905.0</v>
      </c>
      <c r="F135" s="159">
        <v>44565.0</v>
      </c>
      <c r="G135" s="160" t="s">
        <v>86</v>
      </c>
      <c r="H135" s="160" t="s">
        <v>92</v>
      </c>
      <c r="I135" s="160" t="s">
        <v>101</v>
      </c>
      <c r="J135" s="160" t="s">
        <v>98</v>
      </c>
      <c r="K135" s="155"/>
      <c r="L135" s="155" t="s">
        <v>90</v>
      </c>
      <c r="M135" s="155">
        <v>206456.0</v>
      </c>
      <c r="N135" s="155" t="str">
        <f t="shared" si="2"/>
        <v>1553444565</v>
      </c>
      <c r="O135" s="155"/>
      <c r="P135" s="155" t="str">
        <f t="shared" si="3"/>
        <v/>
      </c>
      <c r="Q135" s="155" t="str">
        <f t="shared" si="4"/>
        <v/>
      </c>
    </row>
    <row r="136">
      <c r="A136" s="156" t="str">
        <f t="shared" si="1"/>
        <v>1538844565</v>
      </c>
      <c r="B136" s="156">
        <v>15388.0</v>
      </c>
      <c r="C136" s="157">
        <v>0.6354166666666666</v>
      </c>
      <c r="D136" s="158" t="s">
        <v>2544</v>
      </c>
      <c r="E136" s="159">
        <v>20125.0</v>
      </c>
      <c r="F136" s="159">
        <v>44565.0</v>
      </c>
      <c r="G136" s="160" t="s">
        <v>100</v>
      </c>
      <c r="H136" s="160" t="s">
        <v>87</v>
      </c>
      <c r="I136" s="160" t="s">
        <v>88</v>
      </c>
      <c r="J136" s="160" t="s">
        <v>102</v>
      </c>
      <c r="K136" s="155"/>
      <c r="L136" s="155" t="s">
        <v>103</v>
      </c>
      <c r="M136" s="155"/>
      <c r="N136" s="155" t="str">
        <f t="shared" si="2"/>
        <v>1538844565</v>
      </c>
      <c r="O136" s="155"/>
      <c r="P136" s="155" t="str">
        <f t="shared" si="3"/>
        <v/>
      </c>
      <c r="Q136" s="155" t="str">
        <f t="shared" si="4"/>
        <v/>
      </c>
    </row>
    <row r="137">
      <c r="A137" s="156" t="str">
        <f t="shared" si="1"/>
        <v>1103744565</v>
      </c>
      <c r="B137" s="156">
        <v>11037.0</v>
      </c>
      <c r="C137" s="157">
        <v>0.6458333333333334</v>
      </c>
      <c r="D137" s="158" t="s">
        <v>2545</v>
      </c>
      <c r="E137" s="159">
        <v>30904.0</v>
      </c>
      <c r="F137" s="159">
        <v>44565.0</v>
      </c>
      <c r="G137" s="160" t="s">
        <v>86</v>
      </c>
      <c r="H137" s="160" t="s">
        <v>92</v>
      </c>
      <c r="I137" s="160" t="s">
        <v>101</v>
      </c>
      <c r="J137" s="160" t="s">
        <v>117</v>
      </c>
      <c r="K137" s="155"/>
      <c r="L137" s="155" t="s">
        <v>90</v>
      </c>
      <c r="M137" s="155">
        <v>206455.0</v>
      </c>
      <c r="N137" s="155" t="str">
        <f t="shared" si="2"/>
        <v>1103744565</v>
      </c>
      <c r="O137" s="155"/>
      <c r="P137" s="155" t="str">
        <f t="shared" si="3"/>
        <v/>
      </c>
      <c r="Q137" s="155" t="str">
        <f t="shared" si="4"/>
        <v/>
      </c>
    </row>
    <row r="138">
      <c r="A138" s="156" t="str">
        <f t="shared" si="1"/>
        <v>1266244565</v>
      </c>
      <c r="B138" s="156">
        <v>12662.0</v>
      </c>
      <c r="C138" s="157">
        <v>0.6458333333333334</v>
      </c>
      <c r="D138" s="158" t="s">
        <v>475</v>
      </c>
      <c r="E138" s="159">
        <v>25947.0</v>
      </c>
      <c r="F138" s="159">
        <v>44565.0</v>
      </c>
      <c r="G138" s="160" t="s">
        <v>86</v>
      </c>
      <c r="H138" s="160" t="s">
        <v>92</v>
      </c>
      <c r="I138" s="160" t="s">
        <v>101</v>
      </c>
      <c r="J138" s="160" t="s">
        <v>174</v>
      </c>
      <c r="K138" s="155"/>
      <c r="L138" s="155" t="s">
        <v>90</v>
      </c>
      <c r="M138" s="155">
        <v>206453.0</v>
      </c>
      <c r="N138" s="155" t="str">
        <f t="shared" si="2"/>
        <v>1266244565</v>
      </c>
      <c r="O138" s="155"/>
      <c r="P138" s="155" t="str">
        <f t="shared" si="3"/>
        <v/>
      </c>
      <c r="Q138" s="155" t="str">
        <f t="shared" si="4"/>
        <v/>
      </c>
    </row>
    <row r="139">
      <c r="A139" s="156" t="str">
        <f t="shared" si="1"/>
        <v>1567144565</v>
      </c>
      <c r="B139" s="156">
        <v>15671.0</v>
      </c>
      <c r="C139" s="157">
        <v>0.6458333333333334</v>
      </c>
      <c r="D139" s="158" t="s">
        <v>2546</v>
      </c>
      <c r="E139" s="159">
        <v>23935.0</v>
      </c>
      <c r="F139" s="159">
        <v>44565.0</v>
      </c>
      <c r="G139" s="160" t="s">
        <v>100</v>
      </c>
      <c r="H139" s="160" t="s">
        <v>92</v>
      </c>
      <c r="I139" s="160" t="s">
        <v>93</v>
      </c>
      <c r="J139" s="160" t="s">
        <v>102</v>
      </c>
      <c r="K139" s="155"/>
      <c r="L139" s="155" t="s">
        <v>103</v>
      </c>
      <c r="M139" s="155"/>
      <c r="N139" s="155" t="str">
        <f t="shared" si="2"/>
        <v>1567144565</v>
      </c>
      <c r="O139" s="155"/>
      <c r="P139" s="155" t="str">
        <f t="shared" si="3"/>
        <v/>
      </c>
      <c r="Q139" s="155" t="str">
        <f t="shared" si="4"/>
        <v/>
      </c>
    </row>
    <row r="140">
      <c r="A140" s="156" t="str">
        <f t="shared" si="1"/>
        <v>1645544565</v>
      </c>
      <c r="B140" s="156">
        <v>16455.0</v>
      </c>
      <c r="C140" s="157">
        <v>0.6458333333333334</v>
      </c>
      <c r="D140" s="158" t="s">
        <v>2547</v>
      </c>
      <c r="E140" s="159">
        <v>27691.0</v>
      </c>
      <c r="F140" s="159">
        <v>44565.0</v>
      </c>
      <c r="G140" s="160" t="s">
        <v>96</v>
      </c>
      <c r="H140" s="160" t="s">
        <v>87</v>
      </c>
      <c r="I140" s="160" t="s">
        <v>97</v>
      </c>
      <c r="J140" s="160" t="s">
        <v>179</v>
      </c>
      <c r="K140" s="155"/>
      <c r="L140" s="155" t="s">
        <v>90</v>
      </c>
      <c r="M140" s="155">
        <v>206454.0</v>
      </c>
      <c r="N140" s="155" t="str">
        <f t="shared" si="2"/>
        <v>1645544565</v>
      </c>
      <c r="O140" s="155"/>
      <c r="P140" s="155" t="str">
        <f t="shared" si="3"/>
        <v/>
      </c>
      <c r="Q140" s="155" t="str">
        <f t="shared" si="4"/>
        <v/>
      </c>
    </row>
    <row r="141">
      <c r="A141" s="156" t="str">
        <f t="shared" si="1"/>
        <v>1771644565</v>
      </c>
      <c r="B141" s="156">
        <v>17716.0</v>
      </c>
      <c r="C141" s="157">
        <v>0.6666666666666666</v>
      </c>
      <c r="D141" s="158" t="s">
        <v>2548</v>
      </c>
      <c r="E141" s="159">
        <v>17940.0</v>
      </c>
      <c r="F141" s="159">
        <v>44565.0</v>
      </c>
      <c r="G141" s="160" t="s">
        <v>108</v>
      </c>
      <c r="H141" s="160" t="s">
        <v>87</v>
      </c>
      <c r="I141" s="160" t="s">
        <v>97</v>
      </c>
      <c r="J141" s="160" t="s">
        <v>135</v>
      </c>
      <c r="K141" s="155"/>
      <c r="L141" s="155" t="s">
        <v>103</v>
      </c>
      <c r="M141" s="155"/>
      <c r="N141" s="155" t="str">
        <f t="shared" si="2"/>
        <v>1771644565</v>
      </c>
      <c r="O141" s="155"/>
      <c r="P141" s="155" t="str">
        <f t="shared" si="3"/>
        <v/>
      </c>
      <c r="Q141" s="155" t="str">
        <f t="shared" si="4"/>
        <v/>
      </c>
    </row>
    <row r="142">
      <c r="A142" s="156" t="str">
        <f t="shared" si="1"/>
        <v>1069344565</v>
      </c>
      <c r="B142" s="156">
        <v>10693.0</v>
      </c>
      <c r="C142" s="157">
        <v>0.6979166666666666</v>
      </c>
      <c r="D142" s="158" t="s">
        <v>2549</v>
      </c>
      <c r="E142" s="159">
        <v>27131.0</v>
      </c>
      <c r="F142" s="159">
        <v>44565.0</v>
      </c>
      <c r="G142" s="160" t="s">
        <v>100</v>
      </c>
      <c r="H142" s="160" t="s">
        <v>87</v>
      </c>
      <c r="I142" s="160" t="s">
        <v>97</v>
      </c>
      <c r="J142" s="160" t="s">
        <v>197</v>
      </c>
      <c r="K142" s="155"/>
      <c r="L142" s="155" t="s">
        <v>103</v>
      </c>
      <c r="M142" s="155"/>
      <c r="N142" s="155" t="str">
        <f t="shared" si="2"/>
        <v>1069344565</v>
      </c>
      <c r="O142" s="155"/>
      <c r="P142" s="155" t="str">
        <f t="shared" si="3"/>
        <v/>
      </c>
      <c r="Q142" s="155" t="str">
        <f t="shared" si="4"/>
        <v/>
      </c>
    </row>
    <row r="143">
      <c r="A143" s="156" t="str">
        <f t="shared" si="1"/>
        <v>1740044565</v>
      </c>
      <c r="B143" s="156">
        <v>17400.0</v>
      </c>
      <c r="C143" s="157">
        <v>0.7083333333333334</v>
      </c>
      <c r="D143" s="158" t="s">
        <v>121</v>
      </c>
      <c r="E143" s="159">
        <v>22359.0</v>
      </c>
      <c r="F143" s="159">
        <v>44565.0</v>
      </c>
      <c r="G143" s="160" t="s">
        <v>122</v>
      </c>
      <c r="H143" s="160" t="s">
        <v>92</v>
      </c>
      <c r="I143" s="160" t="s">
        <v>101</v>
      </c>
      <c r="J143" s="160" t="s">
        <v>154</v>
      </c>
      <c r="K143" s="155"/>
      <c r="L143" s="155" t="s">
        <v>2496</v>
      </c>
      <c r="M143" s="155"/>
      <c r="N143" s="155" t="str">
        <f t="shared" si="2"/>
        <v>1740044565</v>
      </c>
      <c r="O143" s="155"/>
      <c r="P143" s="155" t="str">
        <f t="shared" si="3"/>
        <v/>
      </c>
      <c r="Q143" s="155" t="str">
        <f t="shared" si="4"/>
        <v/>
      </c>
    </row>
    <row r="144">
      <c r="A144" s="156" t="str">
        <f t="shared" si="1"/>
        <v>1491044565</v>
      </c>
      <c r="B144" s="156">
        <v>14910.0</v>
      </c>
      <c r="C144" s="157">
        <v>0.7083333333333334</v>
      </c>
      <c r="D144" s="158" t="s">
        <v>2550</v>
      </c>
      <c r="E144" s="159">
        <v>22333.0</v>
      </c>
      <c r="F144" s="159">
        <v>44565.0</v>
      </c>
      <c r="G144" s="160" t="s">
        <v>86</v>
      </c>
      <c r="H144" s="160" t="s">
        <v>92</v>
      </c>
      <c r="I144" s="160" t="s">
        <v>101</v>
      </c>
      <c r="J144" s="160" t="s">
        <v>405</v>
      </c>
      <c r="K144" s="155"/>
      <c r="L144" s="155" t="s">
        <v>2496</v>
      </c>
      <c r="M144" s="155"/>
      <c r="N144" s="155" t="str">
        <f t="shared" si="2"/>
        <v>1491044565</v>
      </c>
      <c r="O144" s="155"/>
      <c r="P144" s="155" t="str">
        <f t="shared" si="3"/>
        <v/>
      </c>
      <c r="Q144" s="155" t="str">
        <f t="shared" si="4"/>
        <v/>
      </c>
    </row>
    <row r="145">
      <c r="A145" s="156" t="str">
        <f t="shared" si="1"/>
        <v>1522844565</v>
      </c>
      <c r="B145" s="156">
        <v>15228.0</v>
      </c>
      <c r="C145" s="157">
        <v>0.7083333333333334</v>
      </c>
      <c r="D145" s="158" t="s">
        <v>2551</v>
      </c>
      <c r="E145" s="159">
        <v>22233.0</v>
      </c>
      <c r="F145" s="159">
        <v>44565.0</v>
      </c>
      <c r="G145" s="160" t="s">
        <v>86</v>
      </c>
      <c r="H145" s="160" t="s">
        <v>92</v>
      </c>
      <c r="I145" s="160" t="s">
        <v>93</v>
      </c>
      <c r="J145" s="160" t="s">
        <v>405</v>
      </c>
      <c r="K145" s="155"/>
      <c r="L145" s="155" t="s">
        <v>2496</v>
      </c>
      <c r="M145" s="155"/>
      <c r="N145" s="155" t="str">
        <f t="shared" si="2"/>
        <v>1522844565</v>
      </c>
      <c r="O145" s="155"/>
      <c r="P145" s="155" t="str">
        <f t="shared" si="3"/>
        <v/>
      </c>
      <c r="Q145" s="155" t="str">
        <f t="shared" si="4"/>
        <v/>
      </c>
    </row>
    <row r="146">
      <c r="A146" s="156" t="str">
        <f t="shared" si="1"/>
        <v>1219044565</v>
      </c>
      <c r="B146" s="156">
        <v>12190.0</v>
      </c>
      <c r="C146" s="157">
        <v>0.7083333333333334</v>
      </c>
      <c r="D146" s="158" t="s">
        <v>703</v>
      </c>
      <c r="E146" s="159">
        <v>16791.0</v>
      </c>
      <c r="F146" s="159">
        <v>44565.0</v>
      </c>
      <c r="G146" s="160" t="s">
        <v>122</v>
      </c>
      <c r="H146" s="160" t="s">
        <v>92</v>
      </c>
      <c r="I146" s="160" t="s">
        <v>93</v>
      </c>
      <c r="J146" s="160" t="s">
        <v>89</v>
      </c>
      <c r="K146" s="155"/>
      <c r="L146" s="155" t="s">
        <v>2496</v>
      </c>
      <c r="M146" s="155"/>
      <c r="N146" s="155" t="str">
        <f t="shared" si="2"/>
        <v>1219044565</v>
      </c>
      <c r="O146" s="155"/>
      <c r="P146" s="155" t="str">
        <f t="shared" si="3"/>
        <v/>
      </c>
      <c r="Q146" s="155" t="str">
        <f t="shared" si="4"/>
        <v/>
      </c>
    </row>
    <row r="147">
      <c r="A147" s="156" t="str">
        <f t="shared" si="1"/>
        <v>1717344565</v>
      </c>
      <c r="B147" s="156">
        <v>17173.0</v>
      </c>
      <c r="C147" s="157">
        <v>0.7083333333333334</v>
      </c>
      <c r="D147" s="158" t="s">
        <v>785</v>
      </c>
      <c r="E147" s="159">
        <v>29239.0</v>
      </c>
      <c r="F147" s="159">
        <v>44565.0</v>
      </c>
      <c r="G147" s="160" t="s">
        <v>96</v>
      </c>
      <c r="H147" s="160" t="s">
        <v>87</v>
      </c>
      <c r="I147" s="160" t="s">
        <v>97</v>
      </c>
      <c r="J147" s="160" t="s">
        <v>174</v>
      </c>
      <c r="K147" s="155"/>
      <c r="L147" s="155" t="s">
        <v>2496</v>
      </c>
      <c r="M147" s="155"/>
      <c r="N147" s="155" t="str">
        <f t="shared" si="2"/>
        <v>1717344565</v>
      </c>
      <c r="O147" s="155"/>
      <c r="P147" s="155" t="str">
        <f t="shared" si="3"/>
        <v/>
      </c>
      <c r="Q147" s="155" t="str">
        <f t="shared" si="4"/>
        <v/>
      </c>
    </row>
    <row r="148">
      <c r="A148" s="156" t="str">
        <f t="shared" si="1"/>
        <v>1768844565</v>
      </c>
      <c r="B148" s="156">
        <v>17688.0</v>
      </c>
      <c r="C148" s="157">
        <v>0.7083333333333334</v>
      </c>
      <c r="D148" s="158" t="s">
        <v>2552</v>
      </c>
      <c r="E148" s="159">
        <v>21857.0</v>
      </c>
      <c r="F148" s="159">
        <v>44565.0</v>
      </c>
      <c r="G148" s="160" t="s">
        <v>96</v>
      </c>
      <c r="H148" s="160" t="s">
        <v>87</v>
      </c>
      <c r="I148" s="160" t="s">
        <v>97</v>
      </c>
      <c r="J148" s="160" t="s">
        <v>113</v>
      </c>
      <c r="K148" s="155"/>
      <c r="L148" s="155" t="s">
        <v>2496</v>
      </c>
      <c r="M148" s="155"/>
      <c r="N148" s="155" t="str">
        <f t="shared" si="2"/>
        <v>1768844565</v>
      </c>
      <c r="O148" s="155"/>
      <c r="P148" s="155" t="str">
        <f t="shared" si="3"/>
        <v/>
      </c>
      <c r="Q148" s="155" t="str">
        <f t="shared" si="4"/>
        <v/>
      </c>
    </row>
    <row r="149">
      <c r="A149" s="156" t="str">
        <f t="shared" si="1"/>
        <v>1719644565</v>
      </c>
      <c r="B149" s="156">
        <v>17196.0</v>
      </c>
      <c r="C149" s="157">
        <v>0.7083333333333334</v>
      </c>
      <c r="D149" s="158" t="s">
        <v>2064</v>
      </c>
      <c r="E149" s="159">
        <v>29902.0</v>
      </c>
      <c r="F149" s="159">
        <v>44565.0</v>
      </c>
      <c r="G149" s="160" t="s">
        <v>96</v>
      </c>
      <c r="H149" s="160" t="s">
        <v>87</v>
      </c>
      <c r="I149" s="160" t="s">
        <v>97</v>
      </c>
      <c r="J149" s="160" t="e">
        <v>#N/A</v>
      </c>
      <c r="K149" s="155"/>
      <c r="L149" s="155" t="s">
        <v>2496</v>
      </c>
      <c r="M149" s="155"/>
      <c r="N149" s="155" t="str">
        <f t="shared" si="2"/>
        <v>1719644565</v>
      </c>
      <c r="O149" s="155"/>
      <c r="P149" s="155" t="str">
        <f t="shared" si="3"/>
        <v/>
      </c>
      <c r="Q149" s="155" t="str">
        <f t="shared" si="4"/>
        <v/>
      </c>
    </row>
    <row r="150">
      <c r="A150" s="156" t="str">
        <f t="shared" si="1"/>
        <v>1471544565</v>
      </c>
      <c r="B150" s="156">
        <v>14715.0</v>
      </c>
      <c r="C150" s="157">
        <v>0.7083333333333334</v>
      </c>
      <c r="D150" s="158" t="s">
        <v>2553</v>
      </c>
      <c r="E150" s="159">
        <v>13388.0</v>
      </c>
      <c r="F150" s="159">
        <v>44565.0</v>
      </c>
      <c r="G150" s="160" t="s">
        <v>100</v>
      </c>
      <c r="H150" s="160" t="s">
        <v>87</v>
      </c>
      <c r="I150" s="160" t="s">
        <v>88</v>
      </c>
      <c r="J150" s="160" t="s">
        <v>131</v>
      </c>
      <c r="K150" s="155"/>
      <c r="L150" s="155" t="s">
        <v>2496</v>
      </c>
      <c r="M150" s="155"/>
      <c r="N150" s="155" t="str">
        <f t="shared" si="2"/>
        <v>1471544565</v>
      </c>
      <c r="O150" s="155"/>
      <c r="P150" s="155" t="str">
        <f t="shared" si="3"/>
        <v/>
      </c>
      <c r="Q150" s="155" t="str">
        <f t="shared" si="4"/>
        <v/>
      </c>
    </row>
    <row r="151">
      <c r="A151" s="156" t="str">
        <f t="shared" si="1"/>
        <v>1511944565</v>
      </c>
      <c r="B151" s="156">
        <v>15119.0</v>
      </c>
      <c r="C151" s="157">
        <v>0.7083333333333334</v>
      </c>
      <c r="D151" s="158" t="s">
        <v>2554</v>
      </c>
      <c r="E151" s="159">
        <v>19946.0</v>
      </c>
      <c r="F151" s="159">
        <v>44565.0</v>
      </c>
      <c r="G151" s="160" t="s">
        <v>100</v>
      </c>
      <c r="H151" s="160" t="s">
        <v>87</v>
      </c>
      <c r="I151" s="160" t="s">
        <v>88</v>
      </c>
      <c r="J151" s="160" t="s">
        <v>131</v>
      </c>
      <c r="K151" s="155"/>
      <c r="L151" s="155" t="s">
        <v>2496</v>
      </c>
      <c r="M151" s="155"/>
      <c r="N151" s="155" t="str">
        <f t="shared" si="2"/>
        <v>1511944565</v>
      </c>
      <c r="O151" s="155"/>
      <c r="P151" s="155" t="str">
        <f t="shared" si="3"/>
        <v/>
      </c>
      <c r="Q151" s="155" t="str">
        <f t="shared" si="4"/>
        <v/>
      </c>
    </row>
    <row r="152">
      <c r="A152" s="156" t="str">
        <f t="shared" si="1"/>
        <v>1002344565</v>
      </c>
      <c r="B152" s="156">
        <v>10023.0</v>
      </c>
      <c r="C152" s="157">
        <v>0.7083333333333334</v>
      </c>
      <c r="D152" s="158" t="s">
        <v>2555</v>
      </c>
      <c r="E152" s="159">
        <v>17761.0</v>
      </c>
      <c r="F152" s="159">
        <v>44565.0</v>
      </c>
      <c r="G152" s="160" t="s">
        <v>100</v>
      </c>
      <c r="H152" s="160" t="s">
        <v>87</v>
      </c>
      <c r="I152" s="160" t="s">
        <v>88</v>
      </c>
      <c r="J152" s="160" t="s">
        <v>102</v>
      </c>
      <c r="K152" s="155"/>
      <c r="L152" s="155" t="s">
        <v>2496</v>
      </c>
      <c r="M152" s="155"/>
      <c r="N152" s="155" t="str">
        <f t="shared" si="2"/>
        <v>1002344565</v>
      </c>
      <c r="O152" s="155"/>
      <c r="P152" s="155" t="str">
        <f t="shared" si="3"/>
        <v/>
      </c>
      <c r="Q152" s="155" t="str">
        <f t="shared" si="4"/>
        <v/>
      </c>
    </row>
    <row r="153">
      <c r="A153" s="156" t="str">
        <f t="shared" si="1"/>
        <v>1754544565</v>
      </c>
      <c r="B153" s="156">
        <v>17545.0</v>
      </c>
      <c r="C153" s="157">
        <v>0.7083333333333334</v>
      </c>
      <c r="D153" s="158" t="s">
        <v>464</v>
      </c>
      <c r="E153" s="159">
        <v>20813.0</v>
      </c>
      <c r="F153" s="159">
        <v>44565.0</v>
      </c>
      <c r="G153" s="160" t="s">
        <v>96</v>
      </c>
      <c r="H153" s="160" t="s">
        <v>87</v>
      </c>
      <c r="I153" s="160" t="s">
        <v>97</v>
      </c>
      <c r="J153" s="160" t="s">
        <v>154</v>
      </c>
      <c r="K153" s="155"/>
      <c r="L153" s="155" t="s">
        <v>2496</v>
      </c>
      <c r="M153" s="155"/>
      <c r="N153" s="155" t="str">
        <f t="shared" si="2"/>
        <v>1754544565</v>
      </c>
      <c r="O153" s="155"/>
      <c r="P153" s="155" t="str">
        <f t="shared" si="3"/>
        <v/>
      </c>
      <c r="Q153" s="155" t="str">
        <f t="shared" si="4"/>
        <v/>
      </c>
    </row>
    <row r="154">
      <c r="A154" s="156" t="str">
        <f t="shared" si="1"/>
        <v>1694144565</v>
      </c>
      <c r="B154" s="156">
        <v>16941.0</v>
      </c>
      <c r="C154" s="157">
        <v>0.7083333333333334</v>
      </c>
      <c r="D154" s="158" t="s">
        <v>2556</v>
      </c>
      <c r="E154" s="159">
        <v>21789.0</v>
      </c>
      <c r="F154" s="159">
        <v>44565.0</v>
      </c>
      <c r="G154" s="160" t="s">
        <v>86</v>
      </c>
      <c r="H154" s="160" t="s">
        <v>87</v>
      </c>
      <c r="I154" s="160" t="s">
        <v>97</v>
      </c>
      <c r="J154" s="160" t="s">
        <v>94</v>
      </c>
      <c r="K154" s="155"/>
      <c r="L154" s="155" t="s">
        <v>2496</v>
      </c>
      <c r="M154" s="155"/>
      <c r="N154" s="155" t="str">
        <f t="shared" si="2"/>
        <v>1694144565</v>
      </c>
      <c r="O154" s="155"/>
      <c r="P154" s="155" t="str">
        <f t="shared" si="3"/>
        <v/>
      </c>
      <c r="Q154" s="155" t="str">
        <f t="shared" si="4"/>
        <v>R</v>
      </c>
    </row>
    <row r="155">
      <c r="A155" s="156" t="str">
        <f t="shared" si="1"/>
        <v>1589244565</v>
      </c>
      <c r="B155" s="156">
        <v>15892.0</v>
      </c>
      <c r="C155" s="157">
        <v>0.7083333333333334</v>
      </c>
      <c r="D155" s="158" t="s">
        <v>1557</v>
      </c>
      <c r="E155" s="159">
        <v>23446.0</v>
      </c>
      <c r="F155" s="159">
        <v>44565.0</v>
      </c>
      <c r="G155" s="160" t="s">
        <v>122</v>
      </c>
      <c r="H155" s="160" t="s">
        <v>92</v>
      </c>
      <c r="I155" s="160" t="s">
        <v>101</v>
      </c>
      <c r="J155" s="160" t="s">
        <v>518</v>
      </c>
      <c r="K155" s="155"/>
      <c r="L155" s="155" t="s">
        <v>2496</v>
      </c>
      <c r="M155" s="155"/>
      <c r="N155" s="155" t="str">
        <f t="shared" si="2"/>
        <v>1589244565</v>
      </c>
      <c r="O155" s="155"/>
      <c r="P155" s="155" t="str">
        <f t="shared" si="3"/>
        <v/>
      </c>
      <c r="Q155" s="155" t="str">
        <f t="shared" si="4"/>
        <v>R</v>
      </c>
    </row>
    <row r="156">
      <c r="A156" s="156" t="str">
        <f t="shared" si="1"/>
        <v>1779544565</v>
      </c>
      <c r="B156" s="156">
        <v>17795.0</v>
      </c>
      <c r="C156" s="157">
        <v>0.7083333333333334</v>
      </c>
      <c r="D156" s="158" t="s">
        <v>2557</v>
      </c>
      <c r="E156" s="159">
        <v>27896.0</v>
      </c>
      <c r="F156" s="159">
        <v>44565.0</v>
      </c>
      <c r="G156" s="160" t="s">
        <v>96</v>
      </c>
      <c r="H156" s="160" t="s">
        <v>87</v>
      </c>
      <c r="I156" s="160" t="s">
        <v>97</v>
      </c>
      <c r="J156" s="160" t="s">
        <v>89</v>
      </c>
      <c r="K156" s="155"/>
      <c r="L156" s="155" t="s">
        <v>2496</v>
      </c>
      <c r="M156" s="155"/>
      <c r="N156" s="155" t="str">
        <f t="shared" si="2"/>
        <v>1779544565</v>
      </c>
      <c r="O156" s="155"/>
      <c r="P156" s="155" t="str">
        <f t="shared" si="3"/>
        <v/>
      </c>
      <c r="Q156" s="155" t="str">
        <f t="shared" si="4"/>
        <v>R</v>
      </c>
    </row>
    <row r="157">
      <c r="A157" s="156" t="str">
        <f t="shared" si="1"/>
        <v>1076144565</v>
      </c>
      <c r="B157" s="156">
        <v>10761.0</v>
      </c>
      <c r="C157" s="157">
        <v>0.7083333333333334</v>
      </c>
      <c r="D157" s="158" t="s">
        <v>2558</v>
      </c>
      <c r="E157" s="159">
        <v>25774.0</v>
      </c>
      <c r="F157" s="159">
        <v>44565.0</v>
      </c>
      <c r="G157" s="160" t="s">
        <v>100</v>
      </c>
      <c r="H157" s="160" t="s">
        <v>92</v>
      </c>
      <c r="I157" s="160" t="s">
        <v>97</v>
      </c>
      <c r="J157" s="160" t="s">
        <v>131</v>
      </c>
      <c r="K157" s="155"/>
      <c r="L157" s="155" t="s">
        <v>2559</v>
      </c>
      <c r="M157" s="155"/>
      <c r="N157" s="155" t="str">
        <f t="shared" si="2"/>
        <v>1076144565</v>
      </c>
      <c r="O157" s="155"/>
      <c r="P157" s="155" t="str">
        <f t="shared" si="3"/>
        <v/>
      </c>
      <c r="Q157" s="155" t="str">
        <f t="shared" si="4"/>
        <v/>
      </c>
    </row>
    <row r="158">
      <c r="A158" s="156" t="str">
        <f t="shared" si="1"/>
        <v>1134244565</v>
      </c>
      <c r="B158" s="156">
        <v>11342.0</v>
      </c>
      <c r="C158" s="157">
        <v>0.7083333333333334</v>
      </c>
      <c r="D158" s="158" t="s">
        <v>2560</v>
      </c>
      <c r="E158" s="159">
        <v>23571.0</v>
      </c>
      <c r="F158" s="159">
        <v>44565.0</v>
      </c>
      <c r="G158" s="160" t="s">
        <v>100</v>
      </c>
      <c r="H158" s="160" t="s">
        <v>92</v>
      </c>
      <c r="I158" s="160" t="s">
        <v>93</v>
      </c>
      <c r="J158" s="160" t="s">
        <v>113</v>
      </c>
      <c r="K158" s="155"/>
      <c r="L158" s="155" t="s">
        <v>2496</v>
      </c>
      <c r="M158" s="155"/>
      <c r="N158" s="155" t="str">
        <f t="shared" si="2"/>
        <v>1134244565</v>
      </c>
      <c r="O158" s="155"/>
      <c r="P158" s="155" t="str">
        <f t="shared" si="3"/>
        <v/>
      </c>
      <c r="Q158" s="155" t="str">
        <f t="shared" si="4"/>
        <v>R</v>
      </c>
    </row>
    <row r="159">
      <c r="A159" s="156" t="str">
        <f t="shared" si="1"/>
        <v>935744565</v>
      </c>
      <c r="B159" s="156">
        <v>9357.0</v>
      </c>
      <c r="C159" s="157">
        <v>0.7083333333333334</v>
      </c>
      <c r="D159" s="158" t="s">
        <v>2561</v>
      </c>
      <c r="E159" s="159">
        <v>25107.0</v>
      </c>
      <c r="F159" s="159">
        <v>44565.0</v>
      </c>
      <c r="G159" s="160" t="s">
        <v>86</v>
      </c>
      <c r="H159" s="160" t="s">
        <v>92</v>
      </c>
      <c r="I159" s="160" t="s">
        <v>93</v>
      </c>
      <c r="J159" s="160" t="s">
        <v>89</v>
      </c>
      <c r="K159" s="155"/>
      <c r="L159" s="155" t="s">
        <v>2496</v>
      </c>
      <c r="M159" s="155"/>
      <c r="N159" s="155" t="str">
        <f t="shared" si="2"/>
        <v>935744565</v>
      </c>
      <c r="O159" s="155"/>
      <c r="P159" s="155" t="str">
        <f t="shared" si="3"/>
        <v/>
      </c>
      <c r="Q159" s="155" t="str">
        <f t="shared" si="4"/>
        <v>R</v>
      </c>
    </row>
    <row r="160">
      <c r="A160" s="156" t="str">
        <f t="shared" si="1"/>
        <v>917244565</v>
      </c>
      <c r="B160" s="156">
        <v>9172.0</v>
      </c>
      <c r="C160" s="157">
        <v>0.7083333333333334</v>
      </c>
      <c r="D160" s="158" t="s">
        <v>470</v>
      </c>
      <c r="E160" s="159">
        <v>21800.0</v>
      </c>
      <c r="F160" s="159">
        <v>44565.0</v>
      </c>
      <c r="G160" s="160" t="s">
        <v>86</v>
      </c>
      <c r="H160" s="160" t="s">
        <v>92</v>
      </c>
      <c r="I160" s="160" t="s">
        <v>93</v>
      </c>
      <c r="J160" s="160" t="s">
        <v>147</v>
      </c>
      <c r="K160" s="155"/>
      <c r="L160" s="155" t="s">
        <v>2496</v>
      </c>
      <c r="M160" s="155"/>
      <c r="N160" s="155" t="str">
        <f t="shared" si="2"/>
        <v>917244565</v>
      </c>
      <c r="O160" s="155"/>
      <c r="P160" s="155" t="str">
        <f t="shared" si="3"/>
        <v/>
      </c>
      <c r="Q160" s="155" t="str">
        <f t="shared" si="4"/>
        <v>R</v>
      </c>
    </row>
    <row r="161">
      <c r="A161" s="156" t="str">
        <f t="shared" si="1"/>
        <v>1333144565</v>
      </c>
      <c r="B161" s="156">
        <v>13331.0</v>
      </c>
      <c r="C161" s="157">
        <v>0.7083333333333334</v>
      </c>
      <c r="D161" s="158" t="s">
        <v>314</v>
      </c>
      <c r="E161" s="159">
        <v>17613.0</v>
      </c>
      <c r="F161" s="159">
        <v>44565.0</v>
      </c>
      <c r="G161" s="160" t="s">
        <v>86</v>
      </c>
      <c r="H161" s="160" t="s">
        <v>87</v>
      </c>
      <c r="I161" s="160" t="s">
        <v>97</v>
      </c>
      <c r="J161" s="160" t="s">
        <v>221</v>
      </c>
      <c r="K161" s="155"/>
      <c r="L161" s="155" t="s">
        <v>2496</v>
      </c>
      <c r="M161" s="155"/>
      <c r="N161" s="155" t="str">
        <f t="shared" si="2"/>
        <v>1333144565</v>
      </c>
      <c r="O161" s="155"/>
      <c r="P161" s="155" t="str">
        <f t="shared" si="3"/>
        <v/>
      </c>
      <c r="Q161" s="155" t="str">
        <f t="shared" si="4"/>
        <v>R</v>
      </c>
    </row>
    <row r="162">
      <c r="A162" s="156" t="str">
        <f t="shared" si="1"/>
        <v>1373944565</v>
      </c>
      <c r="B162" s="156">
        <v>13739.0</v>
      </c>
      <c r="C162" s="157">
        <v>0.7083333333333334</v>
      </c>
      <c r="D162" s="158" t="s">
        <v>1150</v>
      </c>
      <c r="E162" s="159">
        <v>22361.0</v>
      </c>
      <c r="F162" s="159">
        <v>44565.0</v>
      </c>
      <c r="G162" s="160" t="s">
        <v>112</v>
      </c>
      <c r="H162" s="160" t="s">
        <v>87</v>
      </c>
      <c r="I162" s="160" t="s">
        <v>88</v>
      </c>
      <c r="J162" s="160" t="s">
        <v>102</v>
      </c>
      <c r="K162" s="155"/>
      <c r="L162" s="155" t="s">
        <v>2496</v>
      </c>
      <c r="M162" s="155"/>
      <c r="N162" s="155" t="str">
        <f t="shared" si="2"/>
        <v>1373944565</v>
      </c>
      <c r="O162" s="155"/>
      <c r="P162" s="155" t="str">
        <f t="shared" si="3"/>
        <v/>
      </c>
      <c r="Q162" s="155" t="str">
        <f t="shared" si="4"/>
        <v>R</v>
      </c>
    </row>
    <row r="163">
      <c r="A163" s="156" t="str">
        <f t="shared" si="1"/>
        <v>967644565</v>
      </c>
      <c r="B163" s="156">
        <v>9676.0</v>
      </c>
      <c r="C163" s="157">
        <v>0.7083333333333334</v>
      </c>
      <c r="D163" s="158" t="s">
        <v>1031</v>
      </c>
      <c r="E163" s="159">
        <v>20831.0</v>
      </c>
      <c r="F163" s="159">
        <v>44565.0</v>
      </c>
      <c r="G163" s="160" t="s">
        <v>86</v>
      </c>
      <c r="H163" s="160" t="s">
        <v>92</v>
      </c>
      <c r="I163" s="160" t="s">
        <v>101</v>
      </c>
      <c r="J163" s="160" t="s">
        <v>147</v>
      </c>
      <c r="K163" s="155"/>
      <c r="L163" s="155" t="s">
        <v>2496</v>
      </c>
      <c r="M163" s="155"/>
      <c r="N163" s="155" t="str">
        <f t="shared" si="2"/>
        <v>967644565</v>
      </c>
      <c r="O163" s="155"/>
      <c r="P163" s="155" t="str">
        <f t="shared" si="3"/>
        <v/>
      </c>
      <c r="Q163" s="155" t="str">
        <f t="shared" si="4"/>
        <v>R</v>
      </c>
    </row>
    <row r="164">
      <c r="A164" s="156" t="str">
        <f t="shared" si="1"/>
        <v>1584244565</v>
      </c>
      <c r="B164" s="156">
        <v>15842.0</v>
      </c>
      <c r="C164" s="157">
        <v>0.7083333333333334</v>
      </c>
      <c r="D164" s="158" t="s">
        <v>463</v>
      </c>
      <c r="E164" s="159">
        <v>18789.0</v>
      </c>
      <c r="F164" s="159">
        <v>44565.0</v>
      </c>
      <c r="G164" s="160" t="s">
        <v>112</v>
      </c>
      <c r="H164" s="160" t="s">
        <v>87</v>
      </c>
      <c r="I164" s="160" t="s">
        <v>88</v>
      </c>
      <c r="J164" s="160" t="s">
        <v>102</v>
      </c>
      <c r="K164" s="155"/>
      <c r="L164" s="155" t="s">
        <v>2496</v>
      </c>
      <c r="M164" s="155"/>
      <c r="N164" s="155" t="str">
        <f t="shared" si="2"/>
        <v>1584244565</v>
      </c>
      <c r="O164" s="155"/>
      <c r="P164" s="155" t="str">
        <f t="shared" si="3"/>
        <v/>
      </c>
      <c r="Q164" s="155" t="str">
        <f t="shared" si="4"/>
        <v>R</v>
      </c>
    </row>
    <row r="165">
      <c r="A165" s="156" t="str">
        <f t="shared" si="1"/>
        <v>1721444565</v>
      </c>
      <c r="B165" s="156">
        <v>17214.0</v>
      </c>
      <c r="C165" s="157">
        <v>0.7083333333333334</v>
      </c>
      <c r="D165" s="158" t="s">
        <v>1237</v>
      </c>
      <c r="E165" s="159">
        <v>27931.0</v>
      </c>
      <c r="F165" s="159">
        <v>44565.0</v>
      </c>
      <c r="G165" s="160" t="s">
        <v>96</v>
      </c>
      <c r="H165" s="160" t="s">
        <v>87</v>
      </c>
      <c r="I165" s="160" t="s">
        <v>97</v>
      </c>
      <c r="J165" s="160" t="s">
        <v>301</v>
      </c>
      <c r="K165" s="155"/>
      <c r="L165" s="155" t="s">
        <v>2496</v>
      </c>
      <c r="M165" s="155"/>
      <c r="N165" s="155" t="str">
        <f t="shared" si="2"/>
        <v>1721444565</v>
      </c>
      <c r="O165" s="155"/>
      <c r="P165" s="155" t="str">
        <f t="shared" si="3"/>
        <v/>
      </c>
      <c r="Q165" s="155" t="str">
        <f t="shared" si="4"/>
        <v>R</v>
      </c>
    </row>
    <row r="166">
      <c r="A166" s="156" t="str">
        <f t="shared" si="1"/>
        <v>1649044565</v>
      </c>
      <c r="B166" s="156">
        <v>16490.0</v>
      </c>
      <c r="C166" s="157">
        <v>0.7083333333333334</v>
      </c>
      <c r="D166" s="158" t="s">
        <v>2562</v>
      </c>
      <c r="E166" s="159">
        <v>17970.0</v>
      </c>
      <c r="F166" s="159">
        <v>44565.0</v>
      </c>
      <c r="G166" s="160" t="s">
        <v>100</v>
      </c>
      <c r="H166" s="160" t="s">
        <v>87</v>
      </c>
      <c r="I166" s="160" t="s">
        <v>88</v>
      </c>
      <c r="J166" s="160" t="s">
        <v>102</v>
      </c>
      <c r="K166" s="155"/>
      <c r="L166" s="155" t="s">
        <v>2496</v>
      </c>
      <c r="M166" s="155"/>
      <c r="N166" s="155" t="str">
        <f t="shared" si="2"/>
        <v>1649044565</v>
      </c>
      <c r="O166" s="155"/>
      <c r="P166" s="155" t="str">
        <f t="shared" si="3"/>
        <v/>
      </c>
      <c r="Q166" s="155" t="str">
        <f t="shared" si="4"/>
        <v>R</v>
      </c>
    </row>
    <row r="167">
      <c r="A167" s="156" t="str">
        <f t="shared" si="1"/>
        <v>1677344565</v>
      </c>
      <c r="B167" s="156">
        <v>16773.0</v>
      </c>
      <c r="C167" s="157">
        <v>0.7083333333333334</v>
      </c>
      <c r="D167" s="158" t="s">
        <v>2563</v>
      </c>
      <c r="E167" s="159">
        <v>13956.0</v>
      </c>
      <c r="F167" s="159">
        <v>44565.0</v>
      </c>
      <c r="G167" s="160" t="s">
        <v>100</v>
      </c>
      <c r="H167" s="160" t="s">
        <v>87</v>
      </c>
      <c r="I167" s="160" t="s">
        <v>88</v>
      </c>
      <c r="J167" s="160" t="s">
        <v>102</v>
      </c>
      <c r="K167" s="155"/>
      <c r="L167" s="155" t="s">
        <v>2496</v>
      </c>
      <c r="M167" s="155"/>
      <c r="N167" s="155" t="str">
        <f t="shared" si="2"/>
        <v>1677344565</v>
      </c>
      <c r="O167" s="155"/>
      <c r="P167" s="155" t="str">
        <f t="shared" si="3"/>
        <v/>
      </c>
      <c r="Q167" s="155" t="str">
        <f t="shared" si="4"/>
        <v>R</v>
      </c>
    </row>
    <row r="168">
      <c r="A168" s="156" t="str">
        <f t="shared" si="1"/>
        <v>1741544565</v>
      </c>
      <c r="B168" s="156">
        <v>17415.0</v>
      </c>
      <c r="C168" s="157">
        <v>0.7083333333333334</v>
      </c>
      <c r="D168" s="158" t="s">
        <v>2564</v>
      </c>
      <c r="E168" s="159">
        <v>27400.0</v>
      </c>
      <c r="F168" s="159">
        <v>44565.0</v>
      </c>
      <c r="G168" s="160" t="s">
        <v>96</v>
      </c>
      <c r="H168" s="160" t="s">
        <v>87</v>
      </c>
      <c r="I168" s="160" t="s">
        <v>97</v>
      </c>
      <c r="J168" s="160" t="s">
        <v>147</v>
      </c>
      <c r="K168" s="155"/>
      <c r="L168" s="155" t="s">
        <v>2496</v>
      </c>
      <c r="M168" s="155"/>
      <c r="N168" s="155" t="str">
        <f t="shared" si="2"/>
        <v>1741544565</v>
      </c>
      <c r="O168" s="155"/>
      <c r="P168" s="155" t="str">
        <f t="shared" si="3"/>
        <v/>
      </c>
      <c r="Q168" s="155" t="str">
        <f t="shared" si="4"/>
        <v>R</v>
      </c>
    </row>
    <row r="169">
      <c r="A169" s="156" t="str">
        <f t="shared" si="1"/>
        <v>1517544565</v>
      </c>
      <c r="B169" s="156">
        <v>15175.0</v>
      </c>
      <c r="C169" s="157">
        <v>0.7083333333333334</v>
      </c>
      <c r="D169" s="158" t="s">
        <v>1300</v>
      </c>
      <c r="E169" s="159">
        <v>14364.0</v>
      </c>
      <c r="F169" s="159">
        <v>44565.0</v>
      </c>
      <c r="G169" s="160" t="s">
        <v>122</v>
      </c>
      <c r="H169" s="160" t="s">
        <v>87</v>
      </c>
      <c r="I169" s="160" t="s">
        <v>97</v>
      </c>
      <c r="J169" s="160" t="s">
        <v>89</v>
      </c>
      <c r="K169" s="155"/>
      <c r="L169" s="155" t="s">
        <v>2559</v>
      </c>
      <c r="M169" s="155"/>
      <c r="N169" s="155" t="str">
        <f t="shared" si="2"/>
        <v>1517544565</v>
      </c>
      <c r="O169" s="155"/>
      <c r="P169" s="155" t="str">
        <f t="shared" si="3"/>
        <v/>
      </c>
      <c r="Q169" s="155" t="str">
        <f t="shared" si="4"/>
        <v>R</v>
      </c>
    </row>
    <row r="170">
      <c r="A170" s="156" t="str">
        <f t="shared" si="1"/>
        <v>1261444565</v>
      </c>
      <c r="B170" s="156">
        <v>12614.0</v>
      </c>
      <c r="C170" s="157">
        <v>0.7083333333333334</v>
      </c>
      <c r="D170" s="158" t="s">
        <v>849</v>
      </c>
      <c r="E170" s="159">
        <v>21378.0</v>
      </c>
      <c r="F170" s="159">
        <v>44565.0</v>
      </c>
      <c r="G170" s="160" t="s">
        <v>122</v>
      </c>
      <c r="H170" s="160" t="s">
        <v>92</v>
      </c>
      <c r="I170" s="160" t="s">
        <v>93</v>
      </c>
      <c r="J170" s="160" t="s">
        <v>147</v>
      </c>
      <c r="K170" s="155"/>
      <c r="L170" s="155" t="s">
        <v>2496</v>
      </c>
      <c r="M170" s="155"/>
      <c r="N170" s="155" t="str">
        <f t="shared" si="2"/>
        <v>1261444565</v>
      </c>
      <c r="O170" s="155"/>
      <c r="P170" s="155" t="str">
        <f t="shared" si="3"/>
        <v/>
      </c>
      <c r="Q170" s="155" t="str">
        <f t="shared" si="4"/>
        <v>R</v>
      </c>
    </row>
    <row r="171">
      <c r="A171" s="156" t="str">
        <f t="shared" si="1"/>
        <v>1299344565</v>
      </c>
      <c r="B171" s="156">
        <v>12993.0</v>
      </c>
      <c r="C171" s="157">
        <v>0.7083333333333334</v>
      </c>
      <c r="D171" s="158" t="s">
        <v>2565</v>
      </c>
      <c r="E171" s="159">
        <v>19819.0</v>
      </c>
      <c r="F171" s="159">
        <v>44565.0</v>
      </c>
      <c r="G171" s="160" t="s">
        <v>86</v>
      </c>
      <c r="H171" s="160" t="s">
        <v>87</v>
      </c>
      <c r="I171" s="160" t="s">
        <v>97</v>
      </c>
      <c r="J171" s="160" t="s">
        <v>102</v>
      </c>
      <c r="K171" s="155"/>
      <c r="L171" s="155" t="s">
        <v>2496</v>
      </c>
      <c r="M171" s="155"/>
      <c r="N171" s="155" t="str">
        <f t="shared" si="2"/>
        <v>1299344565</v>
      </c>
      <c r="O171" s="155"/>
      <c r="P171" s="155" t="str">
        <f t="shared" si="3"/>
        <v/>
      </c>
      <c r="Q171" s="155" t="str">
        <f t="shared" si="4"/>
        <v>R</v>
      </c>
    </row>
    <row r="172">
      <c r="A172" s="156" t="str">
        <f t="shared" si="1"/>
        <v>1724144565</v>
      </c>
      <c r="B172" s="156">
        <v>17241.0</v>
      </c>
      <c r="C172" s="157">
        <v>0.7083333333333334</v>
      </c>
      <c r="D172" s="158" t="s">
        <v>2566</v>
      </c>
      <c r="E172" s="159">
        <v>24347.0</v>
      </c>
      <c r="F172" s="159">
        <v>44565.0</v>
      </c>
      <c r="G172" s="160" t="s">
        <v>86</v>
      </c>
      <c r="H172" s="160" t="s">
        <v>87</v>
      </c>
      <c r="I172" s="160" t="s">
        <v>88</v>
      </c>
      <c r="J172" s="160" t="s">
        <v>89</v>
      </c>
      <c r="K172" s="155"/>
      <c r="L172" s="155" t="s">
        <v>2496</v>
      </c>
      <c r="M172" s="155"/>
      <c r="N172" s="155" t="str">
        <f t="shared" si="2"/>
        <v>1724144565</v>
      </c>
      <c r="O172" s="155"/>
      <c r="P172" s="155" t="str">
        <f t="shared" si="3"/>
        <v/>
      </c>
      <c r="Q172" s="155" t="str">
        <f t="shared" si="4"/>
        <v>R</v>
      </c>
    </row>
    <row r="173">
      <c r="A173" s="156" t="str">
        <f t="shared" si="1"/>
        <v>1763044565</v>
      </c>
      <c r="B173" s="156">
        <v>17630.0</v>
      </c>
      <c r="C173" s="157">
        <v>0.7083333333333334</v>
      </c>
      <c r="D173" s="158" t="s">
        <v>2567</v>
      </c>
      <c r="E173" s="159">
        <v>16735.0</v>
      </c>
      <c r="F173" s="159">
        <v>44565.0</v>
      </c>
      <c r="G173" s="160" t="s">
        <v>100</v>
      </c>
      <c r="H173" s="160" t="s">
        <v>87</v>
      </c>
      <c r="I173" s="160" t="s">
        <v>88</v>
      </c>
      <c r="J173" s="160" t="s">
        <v>113</v>
      </c>
      <c r="K173" s="155"/>
      <c r="L173" s="155" t="s">
        <v>2496</v>
      </c>
      <c r="M173" s="155"/>
      <c r="N173" s="155" t="str">
        <f t="shared" si="2"/>
        <v>1763044565</v>
      </c>
      <c r="O173" s="155"/>
      <c r="P173" s="155" t="str">
        <f t="shared" si="3"/>
        <v/>
      </c>
      <c r="Q173" s="155" t="str">
        <f t="shared" si="4"/>
        <v>R</v>
      </c>
    </row>
    <row r="174">
      <c r="A174" s="156" t="str">
        <f t="shared" si="1"/>
        <v>1775944565</v>
      </c>
      <c r="B174" s="156">
        <v>17759.0</v>
      </c>
      <c r="C174" s="157">
        <v>0.7083333333333334</v>
      </c>
      <c r="D174" s="158" t="s">
        <v>482</v>
      </c>
      <c r="E174" s="159">
        <v>13627.0</v>
      </c>
      <c r="F174" s="159">
        <v>44565.0</v>
      </c>
      <c r="G174" s="160" t="s">
        <v>108</v>
      </c>
      <c r="H174" s="160" t="s">
        <v>87</v>
      </c>
      <c r="I174" s="160" t="s">
        <v>97</v>
      </c>
      <c r="J174" s="160" t="s">
        <v>102</v>
      </c>
      <c r="K174" s="155"/>
      <c r="L174" s="155" t="s">
        <v>2496</v>
      </c>
      <c r="M174" s="155"/>
      <c r="N174" s="155" t="str">
        <f t="shared" si="2"/>
        <v>1775944565</v>
      </c>
      <c r="O174" s="155"/>
      <c r="P174" s="155" t="str">
        <f t="shared" si="3"/>
        <v/>
      </c>
      <c r="Q174" s="155" t="str">
        <f t="shared" si="4"/>
        <v>R</v>
      </c>
    </row>
    <row r="175">
      <c r="A175" s="156" t="str">
        <f t="shared" si="1"/>
        <v>1741244565</v>
      </c>
      <c r="B175" s="156">
        <v>17412.0</v>
      </c>
      <c r="C175" s="157">
        <v>0.7083333333333334</v>
      </c>
      <c r="D175" s="158" t="s">
        <v>2568</v>
      </c>
      <c r="E175" s="159">
        <v>21695.0</v>
      </c>
      <c r="F175" s="159">
        <v>44565.0</v>
      </c>
      <c r="G175" s="160" t="s">
        <v>96</v>
      </c>
      <c r="H175" s="160" t="s">
        <v>87</v>
      </c>
      <c r="I175" s="160" t="s">
        <v>97</v>
      </c>
      <c r="J175" s="160" t="s">
        <v>147</v>
      </c>
      <c r="K175" s="155"/>
      <c r="L175" s="155" t="s">
        <v>2496</v>
      </c>
      <c r="M175" s="155"/>
      <c r="N175" s="155" t="str">
        <f t="shared" si="2"/>
        <v>1741244565</v>
      </c>
      <c r="O175" s="155"/>
      <c r="P175" s="155" t="str">
        <f t="shared" si="3"/>
        <v/>
      </c>
      <c r="Q175" s="155" t="str">
        <f t="shared" si="4"/>
        <v>R</v>
      </c>
    </row>
    <row r="176">
      <c r="A176" s="156" t="str">
        <f t="shared" si="1"/>
        <v>1779644565</v>
      </c>
      <c r="B176" s="156">
        <v>17796.0</v>
      </c>
      <c r="C176" s="157">
        <v>0.7083333333333334</v>
      </c>
      <c r="D176" s="158" t="s">
        <v>141</v>
      </c>
      <c r="E176" s="159">
        <v>10923.0</v>
      </c>
      <c r="F176" s="159">
        <v>44565.0</v>
      </c>
      <c r="G176" s="160" t="s">
        <v>108</v>
      </c>
      <c r="H176" s="160" t="s">
        <v>87</v>
      </c>
      <c r="I176" s="160" t="s">
        <v>97</v>
      </c>
      <c r="J176" s="160" t="s">
        <v>131</v>
      </c>
      <c r="K176" s="155"/>
      <c r="L176" s="155" t="s">
        <v>2496</v>
      </c>
      <c r="M176" s="155"/>
      <c r="N176" s="155" t="str">
        <f t="shared" si="2"/>
        <v>1779644565</v>
      </c>
      <c r="O176" s="155"/>
      <c r="P176" s="155" t="str">
        <f t="shared" si="3"/>
        <v/>
      </c>
      <c r="Q176" s="155" t="str">
        <f t="shared" si="4"/>
        <v>R</v>
      </c>
    </row>
    <row r="177">
      <c r="A177" s="156" t="str">
        <f t="shared" si="1"/>
        <v>1188344566</v>
      </c>
      <c r="B177" s="156">
        <v>11883.0</v>
      </c>
      <c r="C177" s="157">
        <v>0.3333333333333333</v>
      </c>
      <c r="D177" s="158" t="s">
        <v>2569</v>
      </c>
      <c r="E177" s="159">
        <v>18355.0</v>
      </c>
      <c r="F177" s="159">
        <v>44566.0</v>
      </c>
      <c r="G177" s="160" t="s">
        <v>86</v>
      </c>
      <c r="H177" s="160" t="s">
        <v>92</v>
      </c>
      <c r="I177" s="160" t="s">
        <v>101</v>
      </c>
      <c r="J177" s="160" t="s">
        <v>147</v>
      </c>
      <c r="K177" s="155"/>
      <c r="L177" s="155" t="s">
        <v>90</v>
      </c>
      <c r="M177" s="155">
        <v>206458.0</v>
      </c>
      <c r="N177" s="155" t="str">
        <f t="shared" si="2"/>
        <v>1188344566</v>
      </c>
      <c r="O177" s="155"/>
      <c r="P177" s="155" t="str">
        <f t="shared" si="3"/>
        <v/>
      </c>
      <c r="Q177" s="155" t="str">
        <f t="shared" si="4"/>
        <v/>
      </c>
    </row>
    <row r="178">
      <c r="A178" s="156" t="str">
        <f t="shared" si="1"/>
        <v>1564344566</v>
      </c>
      <c r="B178" s="156">
        <v>15643.0</v>
      </c>
      <c r="C178" s="157">
        <v>0.34375</v>
      </c>
      <c r="D178" s="158" t="s">
        <v>1249</v>
      </c>
      <c r="E178" s="159">
        <v>26218.0</v>
      </c>
      <c r="F178" s="159">
        <v>44566.0</v>
      </c>
      <c r="G178" s="160" t="s">
        <v>86</v>
      </c>
      <c r="H178" s="160" t="s">
        <v>92</v>
      </c>
      <c r="I178" s="160" t="s">
        <v>101</v>
      </c>
      <c r="J178" s="160" t="s">
        <v>131</v>
      </c>
      <c r="K178" s="155"/>
      <c r="L178" s="155" t="s">
        <v>90</v>
      </c>
      <c r="M178" s="155">
        <v>206459.0</v>
      </c>
      <c r="N178" s="155" t="str">
        <f t="shared" si="2"/>
        <v>1564344566</v>
      </c>
      <c r="O178" s="155"/>
      <c r="P178" s="155" t="str">
        <f t="shared" si="3"/>
        <v/>
      </c>
      <c r="Q178" s="155" t="str">
        <f t="shared" si="4"/>
        <v/>
      </c>
    </row>
    <row r="179">
      <c r="A179" s="156" t="str">
        <f t="shared" si="1"/>
        <v>971644566</v>
      </c>
      <c r="B179" s="156">
        <v>9716.0</v>
      </c>
      <c r="C179" s="157">
        <v>0.3645833333333333</v>
      </c>
      <c r="D179" s="158" t="s">
        <v>493</v>
      </c>
      <c r="E179" s="159">
        <v>20692.0</v>
      </c>
      <c r="F179" s="159">
        <v>44566.0</v>
      </c>
      <c r="G179" s="160" t="s">
        <v>100</v>
      </c>
      <c r="H179" s="160" t="s">
        <v>92</v>
      </c>
      <c r="I179" s="160" t="s">
        <v>93</v>
      </c>
      <c r="J179" s="160" t="s">
        <v>102</v>
      </c>
      <c r="K179" s="155"/>
      <c r="L179" s="155" t="s">
        <v>103</v>
      </c>
      <c r="M179" s="155"/>
      <c r="N179" s="155" t="str">
        <f t="shared" si="2"/>
        <v>971644566</v>
      </c>
      <c r="O179" s="155"/>
      <c r="P179" s="155" t="str">
        <f t="shared" si="3"/>
        <v/>
      </c>
      <c r="Q179" s="155" t="str">
        <f t="shared" si="4"/>
        <v/>
      </c>
    </row>
    <row r="180">
      <c r="A180" s="156" t="str">
        <f t="shared" si="1"/>
        <v>1694144566</v>
      </c>
      <c r="B180" s="156">
        <v>16941.0</v>
      </c>
      <c r="C180" s="157">
        <v>0.3645833333333333</v>
      </c>
      <c r="D180" s="158" t="s">
        <v>2556</v>
      </c>
      <c r="E180" s="159">
        <v>21789.0</v>
      </c>
      <c r="F180" s="159">
        <v>44566.0</v>
      </c>
      <c r="G180" s="160" t="s">
        <v>86</v>
      </c>
      <c r="H180" s="160" t="s">
        <v>92</v>
      </c>
      <c r="I180" s="160" t="s">
        <v>101</v>
      </c>
      <c r="J180" s="160" t="s">
        <v>94</v>
      </c>
      <c r="K180" s="155"/>
      <c r="L180" s="155" t="s">
        <v>90</v>
      </c>
      <c r="M180" s="155">
        <v>206460.0</v>
      </c>
      <c r="N180" s="155" t="str">
        <f t="shared" si="2"/>
        <v>1694144566</v>
      </c>
      <c r="O180" s="155"/>
      <c r="P180" s="155" t="str">
        <f t="shared" si="3"/>
        <v/>
      </c>
      <c r="Q180" s="155" t="str">
        <f t="shared" si="4"/>
        <v>R</v>
      </c>
    </row>
    <row r="181">
      <c r="A181" s="156" t="str">
        <f t="shared" si="1"/>
        <v>1557344566</v>
      </c>
      <c r="B181" s="156">
        <v>15573.0</v>
      </c>
      <c r="C181" s="157">
        <v>0.375</v>
      </c>
      <c r="D181" s="158" t="s">
        <v>2570</v>
      </c>
      <c r="E181" s="159">
        <v>26123.0</v>
      </c>
      <c r="F181" s="159">
        <v>44566.0</v>
      </c>
      <c r="G181" s="160" t="s">
        <v>129</v>
      </c>
      <c r="H181" s="160" t="s">
        <v>92</v>
      </c>
      <c r="I181" s="160" t="s">
        <v>101</v>
      </c>
      <c r="J181" s="160" t="s">
        <v>106</v>
      </c>
      <c r="K181" s="155"/>
      <c r="L181" s="155" t="s">
        <v>103</v>
      </c>
      <c r="M181" s="155"/>
      <c r="N181" s="155" t="str">
        <f t="shared" si="2"/>
        <v>1557344566</v>
      </c>
      <c r="O181" s="155"/>
      <c r="P181" s="155" t="str">
        <f t="shared" si="3"/>
        <v/>
      </c>
      <c r="Q181" s="155" t="str">
        <f t="shared" si="4"/>
        <v/>
      </c>
    </row>
    <row r="182">
      <c r="A182" s="156" t="str">
        <f t="shared" si="1"/>
        <v>1225044566</v>
      </c>
      <c r="B182" s="156">
        <v>12250.0</v>
      </c>
      <c r="C182" s="157">
        <v>0.375</v>
      </c>
      <c r="D182" s="158" t="s">
        <v>2571</v>
      </c>
      <c r="E182" s="159">
        <v>23723.0</v>
      </c>
      <c r="F182" s="159">
        <v>44566.0</v>
      </c>
      <c r="G182" s="160" t="s">
        <v>86</v>
      </c>
      <c r="H182" s="160" t="s">
        <v>92</v>
      </c>
      <c r="I182" s="160" t="s">
        <v>93</v>
      </c>
      <c r="J182" s="160" t="s">
        <v>189</v>
      </c>
      <c r="K182" s="155"/>
      <c r="L182" s="155" t="s">
        <v>90</v>
      </c>
      <c r="M182" s="155">
        <v>206461.0</v>
      </c>
      <c r="N182" s="155" t="str">
        <f t="shared" si="2"/>
        <v>1225044566</v>
      </c>
      <c r="O182" s="155"/>
      <c r="P182" s="155" t="str">
        <f t="shared" si="3"/>
        <v/>
      </c>
      <c r="Q182" s="155" t="str">
        <f t="shared" si="4"/>
        <v/>
      </c>
    </row>
    <row r="183">
      <c r="A183" s="156" t="str">
        <f t="shared" si="1"/>
        <v>1679444566</v>
      </c>
      <c r="B183" s="156">
        <v>16794.0</v>
      </c>
      <c r="C183" s="157">
        <v>0.3854166666666667</v>
      </c>
      <c r="D183" s="158" t="s">
        <v>2572</v>
      </c>
      <c r="E183" s="159">
        <v>18089.0</v>
      </c>
      <c r="F183" s="159">
        <v>44566.0</v>
      </c>
      <c r="G183" s="160" t="s">
        <v>86</v>
      </c>
      <c r="H183" s="160" t="s">
        <v>87</v>
      </c>
      <c r="I183" s="160" t="s">
        <v>97</v>
      </c>
      <c r="J183" s="160" t="s">
        <v>221</v>
      </c>
      <c r="K183" s="155"/>
      <c r="L183" s="155" t="s">
        <v>90</v>
      </c>
      <c r="M183" s="155">
        <v>206484.0</v>
      </c>
      <c r="N183" s="155" t="str">
        <f t="shared" si="2"/>
        <v>1679444566</v>
      </c>
      <c r="O183" s="155"/>
      <c r="P183" s="155" t="str">
        <f t="shared" si="3"/>
        <v/>
      </c>
      <c r="Q183" s="155" t="str">
        <f t="shared" si="4"/>
        <v/>
      </c>
    </row>
    <row r="184">
      <c r="A184" s="156" t="str">
        <f t="shared" si="1"/>
        <v>1571344566</v>
      </c>
      <c r="B184" s="156">
        <v>15713.0</v>
      </c>
      <c r="C184" s="157">
        <v>0.40625</v>
      </c>
      <c r="D184" s="158" t="s">
        <v>2573</v>
      </c>
      <c r="E184" s="159">
        <v>18132.0</v>
      </c>
      <c r="F184" s="159">
        <v>44566.0</v>
      </c>
      <c r="G184" s="160" t="s">
        <v>86</v>
      </c>
      <c r="H184" s="160" t="s">
        <v>92</v>
      </c>
      <c r="I184" s="160" t="s">
        <v>101</v>
      </c>
      <c r="J184" s="160" t="s">
        <v>147</v>
      </c>
      <c r="K184" s="155"/>
      <c r="L184" s="155" t="s">
        <v>90</v>
      </c>
      <c r="M184" s="155">
        <v>206462.0</v>
      </c>
      <c r="N184" s="155" t="str">
        <f t="shared" si="2"/>
        <v>1571344566</v>
      </c>
      <c r="O184" s="155"/>
      <c r="P184" s="155" t="str">
        <f t="shared" si="3"/>
        <v/>
      </c>
      <c r="Q184" s="155" t="str">
        <f t="shared" si="4"/>
        <v/>
      </c>
    </row>
    <row r="185">
      <c r="A185" s="156" t="str">
        <f t="shared" si="1"/>
        <v>1591644566</v>
      </c>
      <c r="B185" s="156">
        <v>15916.0</v>
      </c>
      <c r="C185" s="157">
        <v>0.4270833333333333</v>
      </c>
      <c r="D185" s="158" t="s">
        <v>162</v>
      </c>
      <c r="E185" s="159">
        <v>24736.0</v>
      </c>
      <c r="F185" s="159">
        <v>44566.0</v>
      </c>
      <c r="G185" s="160" t="s">
        <v>112</v>
      </c>
      <c r="H185" s="160" t="s">
        <v>87</v>
      </c>
      <c r="I185" s="160" t="s">
        <v>97</v>
      </c>
      <c r="J185" s="160" t="s">
        <v>106</v>
      </c>
      <c r="K185" s="155"/>
      <c r="L185" s="155" t="s">
        <v>253</v>
      </c>
      <c r="M185" s="155"/>
      <c r="N185" s="155" t="str">
        <f t="shared" si="2"/>
        <v>1591644566</v>
      </c>
      <c r="O185" s="155"/>
      <c r="P185" s="155" t="str">
        <f t="shared" si="3"/>
        <v/>
      </c>
      <c r="Q185" s="155" t="str">
        <f t="shared" si="4"/>
        <v/>
      </c>
    </row>
    <row r="186">
      <c r="A186" s="156" t="str">
        <f t="shared" si="1"/>
        <v>1373944566</v>
      </c>
      <c r="B186" s="156">
        <v>13739.0</v>
      </c>
      <c r="C186" s="157">
        <v>0.4270833333333333</v>
      </c>
      <c r="D186" s="158" t="s">
        <v>1150</v>
      </c>
      <c r="E186" s="159">
        <v>22361.0</v>
      </c>
      <c r="F186" s="159">
        <v>44566.0</v>
      </c>
      <c r="G186" s="160" t="s">
        <v>112</v>
      </c>
      <c r="H186" s="160" t="s">
        <v>87</v>
      </c>
      <c r="I186" s="160" t="s">
        <v>97</v>
      </c>
      <c r="J186" s="160" t="s">
        <v>102</v>
      </c>
      <c r="K186" s="155"/>
      <c r="L186" s="155" t="s">
        <v>103</v>
      </c>
      <c r="M186" s="155"/>
      <c r="N186" s="155" t="str">
        <f t="shared" si="2"/>
        <v>1373944566</v>
      </c>
      <c r="O186" s="155"/>
      <c r="P186" s="155" t="str">
        <f t="shared" si="3"/>
        <v/>
      </c>
      <c r="Q186" s="155" t="str">
        <f t="shared" si="4"/>
        <v>R</v>
      </c>
    </row>
    <row r="187">
      <c r="A187" s="156" t="str">
        <f t="shared" si="1"/>
        <v>1565344566</v>
      </c>
      <c r="B187" s="156">
        <v>15653.0</v>
      </c>
      <c r="C187" s="157">
        <v>0.4479166666666667</v>
      </c>
      <c r="D187" s="158" t="s">
        <v>1147</v>
      </c>
      <c r="E187" s="159">
        <v>18431.0</v>
      </c>
      <c r="F187" s="159">
        <v>44566.0</v>
      </c>
      <c r="G187" s="160" t="s">
        <v>112</v>
      </c>
      <c r="H187" s="160" t="s">
        <v>92</v>
      </c>
      <c r="I187" s="160" t="s">
        <v>93</v>
      </c>
      <c r="J187" s="160" t="s">
        <v>199</v>
      </c>
      <c r="K187" s="155"/>
      <c r="L187" s="155" t="s">
        <v>103</v>
      </c>
      <c r="M187" s="155"/>
      <c r="N187" s="155" t="str">
        <f t="shared" si="2"/>
        <v>1565344566</v>
      </c>
      <c r="O187" s="155"/>
      <c r="P187" s="155" t="str">
        <f t="shared" si="3"/>
        <v/>
      </c>
      <c r="Q187" s="155" t="str">
        <f t="shared" si="4"/>
        <v>R</v>
      </c>
    </row>
    <row r="188">
      <c r="A188" s="156" t="str">
        <f t="shared" si="1"/>
        <v>1230544566</v>
      </c>
      <c r="B188" s="156">
        <v>12305.0</v>
      </c>
      <c r="C188" s="157">
        <v>0.4583333333333333</v>
      </c>
      <c r="D188" s="158" t="s">
        <v>2574</v>
      </c>
      <c r="E188" s="159">
        <v>21728.0</v>
      </c>
      <c r="F188" s="159">
        <v>44566.0</v>
      </c>
      <c r="G188" s="160" t="s">
        <v>100</v>
      </c>
      <c r="H188" s="160" t="s">
        <v>92</v>
      </c>
      <c r="I188" s="160" t="s">
        <v>101</v>
      </c>
      <c r="J188" s="160" t="s">
        <v>113</v>
      </c>
      <c r="K188" s="155"/>
      <c r="L188" s="155" t="s">
        <v>103</v>
      </c>
      <c r="M188" s="155"/>
      <c r="N188" s="155" t="str">
        <f t="shared" si="2"/>
        <v>1230544566</v>
      </c>
      <c r="O188" s="155"/>
      <c r="P188" s="155" t="str">
        <f t="shared" si="3"/>
        <v/>
      </c>
      <c r="Q188" s="155" t="str">
        <f t="shared" si="4"/>
        <v/>
      </c>
    </row>
    <row r="189">
      <c r="A189" s="156" t="str">
        <f t="shared" si="1"/>
        <v>1151844566</v>
      </c>
      <c r="B189" s="156">
        <v>11518.0</v>
      </c>
      <c r="C189" s="157">
        <v>0.4583333333333333</v>
      </c>
      <c r="D189" s="158" t="s">
        <v>2575</v>
      </c>
      <c r="E189" s="159">
        <v>20702.0</v>
      </c>
      <c r="F189" s="159">
        <v>44566.0</v>
      </c>
      <c r="G189" s="160" t="s">
        <v>100</v>
      </c>
      <c r="H189" s="160" t="s">
        <v>92</v>
      </c>
      <c r="I189" s="160" t="s">
        <v>101</v>
      </c>
      <c r="J189" s="160" t="s">
        <v>102</v>
      </c>
      <c r="K189" s="155"/>
      <c r="L189" s="155" t="s">
        <v>103</v>
      </c>
      <c r="M189" s="155"/>
      <c r="N189" s="155" t="str">
        <f t="shared" si="2"/>
        <v>1151844566</v>
      </c>
      <c r="O189" s="155"/>
      <c r="P189" s="155" t="str">
        <f t="shared" si="3"/>
        <v/>
      </c>
      <c r="Q189" s="155" t="str">
        <f t="shared" si="4"/>
        <v/>
      </c>
    </row>
    <row r="190">
      <c r="A190" s="156" t="str">
        <f t="shared" si="1"/>
        <v>1172744566</v>
      </c>
      <c r="B190" s="156">
        <v>11727.0</v>
      </c>
      <c r="C190" s="157">
        <v>0.4583333333333333</v>
      </c>
      <c r="D190" s="158" t="s">
        <v>2576</v>
      </c>
      <c r="E190" s="159">
        <v>17812.0</v>
      </c>
      <c r="F190" s="159">
        <v>44566.0</v>
      </c>
      <c r="G190" s="160" t="s">
        <v>112</v>
      </c>
      <c r="H190" s="160" t="s">
        <v>87</v>
      </c>
      <c r="I190" s="160" t="s">
        <v>97</v>
      </c>
      <c r="J190" s="160" t="s">
        <v>135</v>
      </c>
      <c r="K190" s="155"/>
      <c r="L190" s="155" t="s">
        <v>103</v>
      </c>
      <c r="M190" s="155"/>
      <c r="N190" s="155" t="str">
        <f t="shared" si="2"/>
        <v>1172744566</v>
      </c>
      <c r="O190" s="155"/>
      <c r="P190" s="155" t="str">
        <f t="shared" si="3"/>
        <v/>
      </c>
      <c r="Q190" s="155" t="str">
        <f t="shared" si="4"/>
        <v>R</v>
      </c>
    </row>
    <row r="191">
      <c r="A191" s="156" t="str">
        <f t="shared" si="1"/>
        <v>1419444566</v>
      </c>
      <c r="B191" s="156">
        <v>14194.0</v>
      </c>
      <c r="C191" s="157">
        <v>0.46875</v>
      </c>
      <c r="D191" s="158" t="s">
        <v>508</v>
      </c>
      <c r="E191" s="159">
        <v>25721.0</v>
      </c>
      <c r="F191" s="159">
        <v>44566.0</v>
      </c>
      <c r="G191" s="160" t="s">
        <v>122</v>
      </c>
      <c r="H191" s="160" t="s">
        <v>87</v>
      </c>
      <c r="I191" s="160" t="s">
        <v>97</v>
      </c>
      <c r="J191" s="160" t="s">
        <v>189</v>
      </c>
      <c r="K191" s="155"/>
      <c r="L191" s="155" t="s">
        <v>90</v>
      </c>
      <c r="M191" s="155">
        <v>206463.0</v>
      </c>
      <c r="N191" s="155" t="str">
        <f t="shared" si="2"/>
        <v>1419444566</v>
      </c>
      <c r="O191" s="155"/>
      <c r="P191" s="155" t="str">
        <f t="shared" si="3"/>
        <v/>
      </c>
      <c r="Q191" s="155" t="str">
        <f t="shared" si="4"/>
        <v/>
      </c>
    </row>
    <row r="192">
      <c r="A192" s="156" t="str">
        <f t="shared" si="1"/>
        <v>1414444566</v>
      </c>
      <c r="B192" s="156">
        <v>14144.0</v>
      </c>
      <c r="C192" s="157">
        <v>0.4895833333333333</v>
      </c>
      <c r="D192" s="158" t="s">
        <v>2577</v>
      </c>
      <c r="E192" s="159">
        <v>15387.0</v>
      </c>
      <c r="F192" s="159">
        <v>44566.0</v>
      </c>
      <c r="G192" s="160" t="s">
        <v>100</v>
      </c>
      <c r="H192" s="160" t="s">
        <v>87</v>
      </c>
      <c r="I192" s="160" t="s">
        <v>97</v>
      </c>
      <c r="J192" s="160" t="s">
        <v>131</v>
      </c>
      <c r="K192" s="155"/>
      <c r="L192" s="155" t="s">
        <v>103</v>
      </c>
      <c r="M192" s="155"/>
      <c r="N192" s="155" t="str">
        <f t="shared" si="2"/>
        <v>1414444566</v>
      </c>
      <c r="O192" s="155"/>
      <c r="P192" s="155" t="str">
        <f t="shared" si="3"/>
        <v/>
      </c>
      <c r="Q192" s="155" t="str">
        <f t="shared" si="4"/>
        <v/>
      </c>
    </row>
    <row r="193">
      <c r="A193" s="156" t="str">
        <f t="shared" si="1"/>
        <v>1670544566</v>
      </c>
      <c r="B193" s="156">
        <v>16705.0</v>
      </c>
      <c r="C193" s="157">
        <v>0.5416666666666666</v>
      </c>
      <c r="D193" s="158" t="s">
        <v>422</v>
      </c>
      <c r="E193" s="159">
        <v>20001.0</v>
      </c>
      <c r="F193" s="159">
        <v>44566.0</v>
      </c>
      <c r="G193" s="160" t="s">
        <v>100</v>
      </c>
      <c r="H193" s="160" t="s">
        <v>92</v>
      </c>
      <c r="I193" s="160" t="s">
        <v>101</v>
      </c>
      <c r="J193" s="160" t="s">
        <v>131</v>
      </c>
      <c r="K193" s="155"/>
      <c r="L193" s="155" t="s">
        <v>103</v>
      </c>
      <c r="M193" s="155"/>
      <c r="N193" s="155" t="str">
        <f t="shared" si="2"/>
        <v>1670544566</v>
      </c>
      <c r="O193" s="155"/>
      <c r="P193" s="155" t="str">
        <f t="shared" si="3"/>
        <v/>
      </c>
      <c r="Q193" s="155" t="str">
        <f t="shared" si="4"/>
        <v/>
      </c>
    </row>
    <row r="194">
      <c r="A194" s="156" t="str">
        <f t="shared" si="1"/>
        <v>1687544566</v>
      </c>
      <c r="B194" s="156">
        <v>16875.0</v>
      </c>
      <c r="C194" s="157">
        <v>0.5416666666666666</v>
      </c>
      <c r="D194" s="158" t="s">
        <v>160</v>
      </c>
      <c r="E194" s="159">
        <v>19869.0</v>
      </c>
      <c r="F194" s="159">
        <v>44566.0</v>
      </c>
      <c r="G194" s="160" t="s">
        <v>86</v>
      </c>
      <c r="H194" s="160" t="s">
        <v>92</v>
      </c>
      <c r="I194" s="160" t="s">
        <v>101</v>
      </c>
      <c r="J194" s="160" t="s">
        <v>147</v>
      </c>
      <c r="K194" s="155"/>
      <c r="L194" s="155" t="s">
        <v>90</v>
      </c>
      <c r="M194" s="155">
        <v>206464.0</v>
      </c>
      <c r="N194" s="155" t="str">
        <f t="shared" si="2"/>
        <v>1687544566</v>
      </c>
      <c r="O194" s="155"/>
      <c r="P194" s="155" t="str">
        <f t="shared" si="3"/>
        <v/>
      </c>
      <c r="Q194" s="155" t="str">
        <f t="shared" si="4"/>
        <v/>
      </c>
    </row>
    <row r="195">
      <c r="A195" s="156" t="str">
        <f t="shared" si="1"/>
        <v>1598744566</v>
      </c>
      <c r="B195" s="156">
        <v>15987.0</v>
      </c>
      <c r="C195" s="157">
        <v>0.5416666666666666</v>
      </c>
      <c r="D195" s="158" t="s">
        <v>1301</v>
      </c>
      <c r="E195" s="159">
        <v>17734.0</v>
      </c>
      <c r="F195" s="159">
        <v>44566.0</v>
      </c>
      <c r="G195" s="160" t="s">
        <v>112</v>
      </c>
      <c r="H195" s="160" t="s">
        <v>92</v>
      </c>
      <c r="I195" s="160" t="s">
        <v>101</v>
      </c>
      <c r="J195" s="160" t="s">
        <v>224</v>
      </c>
      <c r="K195" s="155"/>
      <c r="L195" s="155" t="s">
        <v>103</v>
      </c>
      <c r="M195" s="155"/>
      <c r="N195" s="155" t="str">
        <f t="shared" si="2"/>
        <v>1598744566</v>
      </c>
      <c r="O195" s="155"/>
      <c r="P195" s="155" t="str">
        <f t="shared" si="3"/>
        <v/>
      </c>
      <c r="Q195" s="155" t="str">
        <f t="shared" si="4"/>
        <v>R</v>
      </c>
    </row>
    <row r="196">
      <c r="A196" s="156" t="str">
        <f t="shared" si="1"/>
        <v>1786144566</v>
      </c>
      <c r="B196" s="156">
        <v>17861.0</v>
      </c>
      <c r="C196" s="157">
        <v>0.5520833333333334</v>
      </c>
      <c r="D196" s="158" t="s">
        <v>993</v>
      </c>
      <c r="E196" s="159">
        <v>21685.0</v>
      </c>
      <c r="F196" s="159">
        <v>44566.0</v>
      </c>
      <c r="G196" s="160" t="s">
        <v>96</v>
      </c>
      <c r="H196" s="160" t="s">
        <v>87</v>
      </c>
      <c r="I196" s="160" t="s">
        <v>97</v>
      </c>
      <c r="J196" s="160" t="s">
        <v>405</v>
      </c>
      <c r="K196" s="155"/>
      <c r="L196" s="155" t="s">
        <v>90</v>
      </c>
      <c r="M196" s="155">
        <v>206485.0</v>
      </c>
      <c r="N196" s="155" t="str">
        <f t="shared" si="2"/>
        <v>1786144566</v>
      </c>
      <c r="O196" s="155"/>
      <c r="P196" s="155" t="str">
        <f t="shared" si="3"/>
        <v/>
      </c>
      <c r="Q196" s="155" t="str">
        <f t="shared" si="4"/>
        <v>R</v>
      </c>
    </row>
    <row r="197">
      <c r="A197" s="156" t="str">
        <f t="shared" si="1"/>
        <v>1718644566</v>
      </c>
      <c r="B197" s="156">
        <v>17186.0</v>
      </c>
      <c r="C197" s="157">
        <v>0.5729166666666666</v>
      </c>
      <c r="D197" s="158" t="s">
        <v>211</v>
      </c>
      <c r="E197" s="159">
        <v>32887.0</v>
      </c>
      <c r="F197" s="159">
        <v>44566.0</v>
      </c>
      <c r="G197" s="160" t="s">
        <v>122</v>
      </c>
      <c r="H197" s="160" t="s">
        <v>92</v>
      </c>
      <c r="I197" s="160" t="s">
        <v>93</v>
      </c>
      <c r="J197" s="160" t="s">
        <v>179</v>
      </c>
      <c r="K197" s="155"/>
      <c r="L197" s="155" t="s">
        <v>90</v>
      </c>
      <c r="M197" s="155">
        <v>206465.0</v>
      </c>
      <c r="N197" s="155" t="str">
        <f t="shared" si="2"/>
        <v>1718644566</v>
      </c>
      <c r="O197" s="155"/>
      <c r="P197" s="155" t="str">
        <f t="shared" si="3"/>
        <v/>
      </c>
      <c r="Q197" s="155" t="str">
        <f t="shared" si="4"/>
        <v/>
      </c>
    </row>
    <row r="198">
      <c r="A198" s="156" t="str">
        <f t="shared" si="1"/>
        <v>1777844566</v>
      </c>
      <c r="B198" s="156">
        <v>17778.0</v>
      </c>
      <c r="C198" s="157">
        <v>0.5729166666666666</v>
      </c>
      <c r="D198" s="158" t="s">
        <v>2578</v>
      </c>
      <c r="E198" s="159">
        <v>19156.0</v>
      </c>
      <c r="F198" s="159">
        <v>44566.0</v>
      </c>
      <c r="G198" s="160" t="s">
        <v>108</v>
      </c>
      <c r="H198" s="160" t="s">
        <v>87</v>
      </c>
      <c r="I198" s="160" t="s">
        <v>97</v>
      </c>
      <c r="J198" s="160" t="s">
        <v>224</v>
      </c>
      <c r="K198" s="155"/>
      <c r="L198" s="155" t="s">
        <v>103</v>
      </c>
      <c r="M198" s="155"/>
      <c r="N198" s="155" t="str">
        <f t="shared" si="2"/>
        <v>1777844566</v>
      </c>
      <c r="O198" s="155"/>
      <c r="P198" s="155" t="str">
        <f t="shared" si="3"/>
        <v/>
      </c>
      <c r="Q198" s="155" t="str">
        <f t="shared" si="4"/>
        <v/>
      </c>
    </row>
    <row r="199">
      <c r="A199" s="156" t="str">
        <f t="shared" si="1"/>
        <v>1590144566</v>
      </c>
      <c r="B199" s="156">
        <v>15901.0</v>
      </c>
      <c r="C199" s="157">
        <v>0.5729166666666666</v>
      </c>
      <c r="D199" s="158" t="s">
        <v>2579</v>
      </c>
      <c r="E199" s="159">
        <v>21182.0</v>
      </c>
      <c r="F199" s="159">
        <v>44566.0</v>
      </c>
      <c r="G199" s="160" t="s">
        <v>86</v>
      </c>
      <c r="H199" s="160" t="s">
        <v>87</v>
      </c>
      <c r="I199" s="160" t="s">
        <v>97</v>
      </c>
      <c r="J199" s="160" t="s">
        <v>2580</v>
      </c>
      <c r="K199" s="155"/>
      <c r="L199" s="155" t="s">
        <v>90</v>
      </c>
      <c r="M199" s="155">
        <v>206466.0</v>
      </c>
      <c r="N199" s="155" t="str">
        <f t="shared" si="2"/>
        <v>1590144566</v>
      </c>
      <c r="O199" s="155"/>
      <c r="P199" s="155" t="str">
        <f t="shared" si="3"/>
        <v/>
      </c>
      <c r="Q199" s="155" t="str">
        <f t="shared" si="4"/>
        <v/>
      </c>
    </row>
    <row r="200">
      <c r="A200" s="156" t="str">
        <f t="shared" si="1"/>
        <v>1498744566</v>
      </c>
      <c r="B200" s="156">
        <v>14987.0</v>
      </c>
      <c r="C200" s="157">
        <v>0.5833333333333334</v>
      </c>
      <c r="D200" s="158" t="s">
        <v>380</v>
      </c>
      <c r="E200" s="159">
        <v>27390.0</v>
      </c>
      <c r="F200" s="159">
        <v>44566.0</v>
      </c>
      <c r="G200" s="160" t="s">
        <v>112</v>
      </c>
      <c r="H200" s="160" t="s">
        <v>92</v>
      </c>
      <c r="I200" s="160" t="s">
        <v>101</v>
      </c>
      <c r="J200" s="160" t="s">
        <v>224</v>
      </c>
      <c r="K200" s="155"/>
      <c r="L200" s="155" t="s">
        <v>103</v>
      </c>
      <c r="M200" s="155"/>
      <c r="N200" s="155" t="str">
        <f t="shared" si="2"/>
        <v>1498744566</v>
      </c>
      <c r="O200" s="155"/>
      <c r="P200" s="155" t="str">
        <f t="shared" si="3"/>
        <v/>
      </c>
      <c r="Q200" s="155" t="str">
        <f t="shared" si="4"/>
        <v/>
      </c>
    </row>
    <row r="201">
      <c r="A201" s="156" t="str">
        <f t="shared" si="1"/>
        <v>PRN 1366644566</v>
      </c>
      <c r="B201" s="156" t="s">
        <v>2581</v>
      </c>
      <c r="C201" s="157">
        <v>0.59375</v>
      </c>
      <c r="D201" s="158" t="s">
        <v>2582</v>
      </c>
      <c r="E201" s="159">
        <v>27283.0</v>
      </c>
      <c r="F201" s="159">
        <v>44566.0</v>
      </c>
      <c r="G201" s="160" t="s">
        <v>112</v>
      </c>
      <c r="H201" s="160" t="s">
        <v>92</v>
      </c>
      <c r="I201" s="160" t="s">
        <v>93</v>
      </c>
      <c r="J201" s="160" t="s">
        <v>106</v>
      </c>
      <c r="K201" s="155"/>
      <c r="L201" s="155" t="s">
        <v>103</v>
      </c>
      <c r="M201" s="155"/>
      <c r="N201" s="155" t="str">
        <f t="shared" si="2"/>
        <v>PRN 1366644566</v>
      </c>
      <c r="O201" s="155"/>
      <c r="P201" s="155" t="str">
        <f t="shared" si="3"/>
        <v/>
      </c>
      <c r="Q201" s="155" t="str">
        <f t="shared" si="4"/>
        <v/>
      </c>
    </row>
    <row r="202">
      <c r="A202" s="156" t="str">
        <f t="shared" si="1"/>
        <v>1378444566</v>
      </c>
      <c r="B202" s="156">
        <v>13784.0</v>
      </c>
      <c r="C202" s="157">
        <v>0.6041666666666666</v>
      </c>
      <c r="D202" s="158" t="s">
        <v>662</v>
      </c>
      <c r="E202" s="159">
        <v>21088.0</v>
      </c>
      <c r="F202" s="159">
        <v>44566.0</v>
      </c>
      <c r="G202" s="160" t="s">
        <v>100</v>
      </c>
      <c r="H202" s="160" t="s">
        <v>92</v>
      </c>
      <c r="I202" s="160" t="s">
        <v>93</v>
      </c>
      <c r="J202" s="160" t="s">
        <v>106</v>
      </c>
      <c r="K202" s="155"/>
      <c r="L202" s="155" t="s">
        <v>103</v>
      </c>
      <c r="M202" s="155"/>
      <c r="N202" s="155" t="str">
        <f t="shared" si="2"/>
        <v>1378444566</v>
      </c>
      <c r="O202" s="155"/>
      <c r="P202" s="155" t="str">
        <f t="shared" si="3"/>
        <v/>
      </c>
      <c r="Q202" s="155" t="str">
        <f t="shared" si="4"/>
        <v/>
      </c>
    </row>
    <row r="203">
      <c r="A203" s="156" t="str">
        <f t="shared" si="1"/>
        <v>1779544566</v>
      </c>
      <c r="B203" s="156">
        <v>17795.0</v>
      </c>
      <c r="C203" s="157">
        <v>0.6041666666666666</v>
      </c>
      <c r="D203" s="158" t="s">
        <v>2557</v>
      </c>
      <c r="E203" s="159">
        <v>27896.0</v>
      </c>
      <c r="F203" s="159">
        <v>44566.0</v>
      </c>
      <c r="G203" s="160" t="s">
        <v>96</v>
      </c>
      <c r="H203" s="160" t="s">
        <v>87</v>
      </c>
      <c r="I203" s="160" t="s">
        <v>97</v>
      </c>
      <c r="J203" s="160" t="s">
        <v>89</v>
      </c>
      <c r="K203" s="155"/>
      <c r="L203" s="155" t="s">
        <v>90</v>
      </c>
      <c r="M203" s="155">
        <v>206467.0</v>
      </c>
      <c r="N203" s="155" t="str">
        <f t="shared" si="2"/>
        <v>1779544566</v>
      </c>
      <c r="O203" s="155"/>
      <c r="P203" s="155" t="str">
        <f t="shared" si="3"/>
        <v/>
      </c>
      <c r="Q203" s="155" t="str">
        <f t="shared" si="4"/>
        <v>R</v>
      </c>
    </row>
    <row r="204">
      <c r="A204" s="156" t="str">
        <f t="shared" si="1"/>
        <v>1574944566</v>
      </c>
      <c r="B204" s="156">
        <v>15749.0</v>
      </c>
      <c r="C204" s="157">
        <v>0.625</v>
      </c>
      <c r="D204" s="158" t="s">
        <v>2583</v>
      </c>
      <c r="E204" s="159">
        <v>30064.0</v>
      </c>
      <c r="F204" s="159">
        <v>44566.0</v>
      </c>
      <c r="G204" s="160" t="s">
        <v>86</v>
      </c>
      <c r="H204" s="160" t="s">
        <v>92</v>
      </c>
      <c r="I204" s="160" t="s">
        <v>101</v>
      </c>
      <c r="J204" s="160" t="s">
        <v>189</v>
      </c>
      <c r="K204" s="155"/>
      <c r="L204" s="155" t="s">
        <v>90</v>
      </c>
      <c r="M204" s="155">
        <v>206469.0</v>
      </c>
      <c r="N204" s="155" t="str">
        <f t="shared" si="2"/>
        <v>1574944566</v>
      </c>
      <c r="O204" s="155"/>
      <c r="P204" s="155" t="str">
        <f t="shared" si="3"/>
        <v/>
      </c>
      <c r="Q204" s="155" t="str">
        <f t="shared" si="4"/>
        <v/>
      </c>
    </row>
    <row r="205">
      <c r="A205" s="156" t="str">
        <f t="shared" si="1"/>
        <v>1246244566</v>
      </c>
      <c r="B205" s="156">
        <v>12462.0</v>
      </c>
      <c r="C205" s="157">
        <v>0.625</v>
      </c>
      <c r="D205" s="158" t="s">
        <v>2584</v>
      </c>
      <c r="E205" s="159">
        <v>34256.0</v>
      </c>
      <c r="F205" s="159">
        <v>44566.0</v>
      </c>
      <c r="G205" s="160" t="s">
        <v>86</v>
      </c>
      <c r="H205" s="160" t="s">
        <v>87</v>
      </c>
      <c r="I205" s="160" t="s">
        <v>97</v>
      </c>
      <c r="J205" s="160" t="s">
        <v>308</v>
      </c>
      <c r="K205" s="155"/>
      <c r="L205" s="155" t="s">
        <v>90</v>
      </c>
      <c r="M205" s="155">
        <v>206470.0</v>
      </c>
      <c r="N205" s="155" t="str">
        <f t="shared" si="2"/>
        <v>1246244566</v>
      </c>
      <c r="O205" s="155"/>
      <c r="P205" s="155" t="str">
        <f t="shared" si="3"/>
        <v/>
      </c>
      <c r="Q205" s="155" t="str">
        <f t="shared" si="4"/>
        <v>R</v>
      </c>
    </row>
    <row r="206">
      <c r="A206" s="156" t="str">
        <f t="shared" si="1"/>
        <v>1724144566</v>
      </c>
      <c r="B206" s="156">
        <v>17241.0</v>
      </c>
      <c r="C206" s="157">
        <v>0.625</v>
      </c>
      <c r="D206" s="158" t="s">
        <v>2566</v>
      </c>
      <c r="E206" s="159">
        <v>24347.0</v>
      </c>
      <c r="F206" s="159">
        <v>44566.0</v>
      </c>
      <c r="G206" s="160" t="s">
        <v>86</v>
      </c>
      <c r="H206" s="160" t="s">
        <v>92</v>
      </c>
      <c r="I206" s="160" t="s">
        <v>93</v>
      </c>
      <c r="J206" s="160" t="s">
        <v>89</v>
      </c>
      <c r="K206" s="155"/>
      <c r="L206" s="155" t="s">
        <v>2559</v>
      </c>
      <c r="M206" s="155"/>
      <c r="N206" s="155" t="str">
        <f t="shared" si="2"/>
        <v>1724144566</v>
      </c>
      <c r="O206" s="155"/>
      <c r="P206" s="155" t="str">
        <f t="shared" si="3"/>
        <v/>
      </c>
      <c r="Q206" s="155" t="str">
        <f t="shared" si="4"/>
        <v>R</v>
      </c>
    </row>
    <row r="207">
      <c r="A207" s="156" t="str">
        <f t="shared" si="1"/>
        <v>1620244566</v>
      </c>
      <c r="B207" s="156">
        <v>16202.0</v>
      </c>
      <c r="C207" s="157">
        <v>0.6354166666666666</v>
      </c>
      <c r="D207" s="158" t="s">
        <v>2585</v>
      </c>
      <c r="E207" s="159">
        <v>24456.0</v>
      </c>
      <c r="F207" s="159">
        <v>44566.0</v>
      </c>
      <c r="G207" s="160" t="s">
        <v>86</v>
      </c>
      <c r="H207" s="160" t="s">
        <v>92</v>
      </c>
      <c r="I207" s="160" t="s">
        <v>101</v>
      </c>
      <c r="J207" s="160" t="s">
        <v>98</v>
      </c>
      <c r="K207" s="155"/>
      <c r="L207" s="155" t="s">
        <v>90</v>
      </c>
      <c r="M207" s="155">
        <v>206468.0</v>
      </c>
      <c r="N207" s="155" t="str">
        <f t="shared" si="2"/>
        <v>1620244566</v>
      </c>
      <c r="O207" s="155"/>
      <c r="P207" s="155" t="str">
        <f t="shared" si="3"/>
        <v/>
      </c>
      <c r="Q207" s="155" t="str">
        <f t="shared" si="4"/>
        <v/>
      </c>
    </row>
    <row r="208">
      <c r="A208" s="156" t="str">
        <f t="shared" si="1"/>
        <v>1262544566</v>
      </c>
      <c r="B208" s="156">
        <v>12625.0</v>
      </c>
      <c r="C208" s="157">
        <v>0.6354166666666666</v>
      </c>
      <c r="D208" s="158" t="s">
        <v>2586</v>
      </c>
      <c r="E208" s="159">
        <v>15668.0</v>
      </c>
      <c r="F208" s="159">
        <v>44566.0</v>
      </c>
      <c r="G208" s="160" t="s">
        <v>86</v>
      </c>
      <c r="H208" s="160" t="s">
        <v>87</v>
      </c>
      <c r="I208" s="160" t="s">
        <v>97</v>
      </c>
      <c r="J208" s="160" t="s">
        <v>186</v>
      </c>
      <c r="K208" s="155"/>
      <c r="L208" s="155" t="s">
        <v>90</v>
      </c>
      <c r="M208" s="155">
        <v>206486.0</v>
      </c>
      <c r="N208" s="155" t="str">
        <f t="shared" si="2"/>
        <v>1262544566</v>
      </c>
      <c r="O208" s="155"/>
      <c r="P208" s="155" t="str">
        <f t="shared" si="3"/>
        <v/>
      </c>
      <c r="Q208" s="155" t="str">
        <f t="shared" si="4"/>
        <v/>
      </c>
    </row>
    <row r="209">
      <c r="A209" s="156" t="str">
        <f t="shared" si="1"/>
        <v>1572944566</v>
      </c>
      <c r="B209" s="156">
        <v>15729.0</v>
      </c>
      <c r="C209" s="157">
        <v>0.7083333333333334</v>
      </c>
      <c r="D209" s="158" t="s">
        <v>742</v>
      </c>
      <c r="E209" s="159">
        <v>27327.0</v>
      </c>
      <c r="F209" s="159">
        <v>44566.0</v>
      </c>
      <c r="G209" s="160" t="s">
        <v>122</v>
      </c>
      <c r="H209" s="160" t="s">
        <v>92</v>
      </c>
      <c r="I209" s="160" t="s">
        <v>93</v>
      </c>
      <c r="J209" s="160" t="s">
        <v>98</v>
      </c>
      <c r="K209" s="155"/>
      <c r="L209" s="155" t="s">
        <v>2496</v>
      </c>
      <c r="M209" s="155"/>
      <c r="N209" s="155" t="str">
        <f t="shared" si="2"/>
        <v>1572944566</v>
      </c>
      <c r="O209" s="155"/>
      <c r="P209" s="155" t="str">
        <f t="shared" si="3"/>
        <v/>
      </c>
      <c r="Q209" s="155" t="str">
        <f t="shared" si="4"/>
        <v>R</v>
      </c>
    </row>
    <row r="210">
      <c r="A210" s="156" t="str">
        <f t="shared" si="1"/>
        <v>972244566</v>
      </c>
      <c r="B210" s="156">
        <v>9722.0</v>
      </c>
      <c r="C210" s="157">
        <v>0.7083333333333334</v>
      </c>
      <c r="D210" s="158" t="s">
        <v>1211</v>
      </c>
      <c r="E210" s="159">
        <v>14366.0</v>
      </c>
      <c r="F210" s="159">
        <v>44566.0</v>
      </c>
      <c r="G210" s="160" t="s">
        <v>100</v>
      </c>
      <c r="H210" s="160" t="s">
        <v>87</v>
      </c>
      <c r="I210" s="160" t="s">
        <v>97</v>
      </c>
      <c r="J210" s="160" t="s">
        <v>135</v>
      </c>
      <c r="K210" s="155"/>
      <c r="L210" s="155" t="s">
        <v>2496</v>
      </c>
      <c r="M210" s="155"/>
      <c r="N210" s="155" t="str">
        <f t="shared" si="2"/>
        <v>972244566</v>
      </c>
      <c r="O210" s="155"/>
      <c r="P210" s="155" t="str">
        <f t="shared" si="3"/>
        <v/>
      </c>
      <c r="Q210" s="155" t="str">
        <f t="shared" si="4"/>
        <v>R</v>
      </c>
    </row>
    <row r="211">
      <c r="A211" s="156" t="str">
        <f t="shared" si="1"/>
        <v>1734844566</v>
      </c>
      <c r="B211" s="156">
        <v>17348.0</v>
      </c>
      <c r="C211" s="157">
        <v>0.7083333333333334</v>
      </c>
      <c r="D211" s="158" t="s">
        <v>1552</v>
      </c>
      <c r="E211" s="159">
        <v>24346.0</v>
      </c>
      <c r="F211" s="159">
        <v>44566.0</v>
      </c>
      <c r="G211" s="160" t="s">
        <v>122</v>
      </c>
      <c r="H211" s="160" t="s">
        <v>92</v>
      </c>
      <c r="I211" s="160" t="s">
        <v>93</v>
      </c>
      <c r="J211" s="160" t="e">
        <v>#N/A</v>
      </c>
      <c r="K211" s="155"/>
      <c r="L211" s="155" t="s">
        <v>2496</v>
      </c>
      <c r="M211" s="155"/>
      <c r="N211" s="155" t="str">
        <f t="shared" si="2"/>
        <v>1734844566</v>
      </c>
      <c r="O211" s="155"/>
      <c r="P211" s="155" t="str">
        <f t="shared" si="3"/>
        <v/>
      </c>
      <c r="Q211" s="155" t="str">
        <f t="shared" si="4"/>
        <v/>
      </c>
    </row>
    <row r="212">
      <c r="A212" s="156" t="str">
        <f t="shared" si="1"/>
        <v>1076244566</v>
      </c>
      <c r="B212" s="156">
        <v>10762.0</v>
      </c>
      <c r="C212" s="157">
        <v>0.7083333333333334</v>
      </c>
      <c r="D212" s="158" t="s">
        <v>2587</v>
      </c>
      <c r="E212" s="159">
        <v>28401.0</v>
      </c>
      <c r="F212" s="159">
        <v>44566.0</v>
      </c>
      <c r="G212" s="160" t="s">
        <v>86</v>
      </c>
      <c r="H212" s="160" t="s">
        <v>87</v>
      </c>
      <c r="I212" s="160" t="s">
        <v>97</v>
      </c>
      <c r="J212" s="160" t="s">
        <v>189</v>
      </c>
      <c r="K212" s="155"/>
      <c r="L212" s="155" t="s">
        <v>2496</v>
      </c>
      <c r="M212" s="155"/>
      <c r="N212" s="155" t="str">
        <f t="shared" si="2"/>
        <v>1076244566</v>
      </c>
      <c r="O212" s="155"/>
      <c r="P212" s="155" t="str">
        <f t="shared" si="3"/>
        <v/>
      </c>
      <c r="Q212" s="155" t="str">
        <f t="shared" si="4"/>
        <v/>
      </c>
    </row>
    <row r="213">
      <c r="A213" s="156" t="str">
        <f t="shared" si="1"/>
        <v>1778944566</v>
      </c>
      <c r="B213" s="156">
        <v>17789.0</v>
      </c>
      <c r="C213" s="157">
        <v>0.7083333333333334</v>
      </c>
      <c r="D213" s="158" t="s">
        <v>1168</v>
      </c>
      <c r="E213" s="159">
        <v>22877.0</v>
      </c>
      <c r="F213" s="159">
        <v>44566.0</v>
      </c>
      <c r="G213" s="160" t="s">
        <v>96</v>
      </c>
      <c r="H213" s="160" t="s">
        <v>87</v>
      </c>
      <c r="I213" s="160" t="s">
        <v>97</v>
      </c>
      <c r="J213" s="160" t="s">
        <v>94</v>
      </c>
      <c r="K213" s="155"/>
      <c r="L213" s="155" t="s">
        <v>2496</v>
      </c>
      <c r="M213" s="155"/>
      <c r="N213" s="155" t="str">
        <f t="shared" si="2"/>
        <v>1778944566</v>
      </c>
      <c r="O213" s="155"/>
      <c r="P213" s="155" t="str">
        <f t="shared" si="3"/>
        <v/>
      </c>
      <c r="Q213" s="155" t="str">
        <f t="shared" si="4"/>
        <v/>
      </c>
    </row>
    <row r="214">
      <c r="A214" s="156" t="str">
        <f t="shared" si="1"/>
        <v>1782444566</v>
      </c>
      <c r="B214" s="156">
        <v>17824.0</v>
      </c>
      <c r="C214" s="157">
        <v>0.7083333333333334</v>
      </c>
      <c r="D214" s="158" t="s">
        <v>2588</v>
      </c>
      <c r="E214" s="159">
        <v>34075.0</v>
      </c>
      <c r="F214" s="159">
        <v>44566.0</v>
      </c>
      <c r="G214" s="160" t="s">
        <v>96</v>
      </c>
      <c r="H214" s="160" t="s">
        <v>87</v>
      </c>
      <c r="I214" s="160" t="s">
        <v>97</v>
      </c>
      <c r="J214" s="160" t="s">
        <v>127</v>
      </c>
      <c r="K214" s="155"/>
      <c r="L214" s="155" t="s">
        <v>2496</v>
      </c>
      <c r="M214" s="155"/>
      <c r="N214" s="155" t="str">
        <f t="shared" si="2"/>
        <v>1782444566</v>
      </c>
      <c r="O214" s="155"/>
      <c r="P214" s="155" t="str">
        <f t="shared" si="3"/>
        <v/>
      </c>
      <c r="Q214" s="155" t="str">
        <f t="shared" si="4"/>
        <v/>
      </c>
    </row>
    <row r="215">
      <c r="A215" s="156" t="str">
        <f t="shared" si="1"/>
        <v>1693544566</v>
      </c>
      <c r="B215" s="156">
        <v>16935.0</v>
      </c>
      <c r="C215" s="157">
        <v>0.7083333333333334</v>
      </c>
      <c r="D215" s="158" t="s">
        <v>2589</v>
      </c>
      <c r="E215" s="159">
        <v>25212.0</v>
      </c>
      <c r="F215" s="159">
        <v>44566.0</v>
      </c>
      <c r="G215" s="160" t="s">
        <v>100</v>
      </c>
      <c r="H215" s="160" t="s">
        <v>87</v>
      </c>
      <c r="I215" s="160" t="s">
        <v>97</v>
      </c>
      <c r="J215" s="160" t="s">
        <v>131</v>
      </c>
      <c r="K215" s="155"/>
      <c r="L215" s="155" t="s">
        <v>2496</v>
      </c>
      <c r="M215" s="155"/>
      <c r="N215" s="155" t="str">
        <f t="shared" si="2"/>
        <v>1693544566</v>
      </c>
      <c r="O215" s="155"/>
      <c r="P215" s="155" t="str">
        <f t="shared" si="3"/>
        <v/>
      </c>
      <c r="Q215" s="155" t="str">
        <f t="shared" si="4"/>
        <v/>
      </c>
    </row>
    <row r="216">
      <c r="A216" s="156" t="str">
        <f t="shared" si="1"/>
        <v>1743844566</v>
      </c>
      <c r="B216" s="156">
        <v>17438.0</v>
      </c>
      <c r="C216" s="157">
        <v>0.7083333333333334</v>
      </c>
      <c r="D216" s="158" t="s">
        <v>2590</v>
      </c>
      <c r="E216" s="159">
        <v>30556.0</v>
      </c>
      <c r="F216" s="159">
        <v>44566.0</v>
      </c>
      <c r="G216" s="160" t="s">
        <v>96</v>
      </c>
      <c r="H216" s="160" t="s">
        <v>87</v>
      </c>
      <c r="I216" s="160" t="s">
        <v>97</v>
      </c>
      <c r="J216" s="160" t="s">
        <v>1017</v>
      </c>
      <c r="K216" s="155"/>
      <c r="L216" s="155" t="s">
        <v>2496</v>
      </c>
      <c r="M216" s="155"/>
      <c r="N216" s="155" t="str">
        <f t="shared" si="2"/>
        <v>1743844566</v>
      </c>
      <c r="O216" s="155"/>
      <c r="P216" s="155" t="str">
        <f t="shared" si="3"/>
        <v/>
      </c>
      <c r="Q216" s="155" t="str">
        <f t="shared" si="4"/>
        <v/>
      </c>
    </row>
    <row r="217">
      <c r="A217" s="156" t="str">
        <f t="shared" si="1"/>
        <v>1773444566</v>
      </c>
      <c r="B217" s="156">
        <v>17734.0</v>
      </c>
      <c r="C217" s="157">
        <v>0.7083333333333334</v>
      </c>
      <c r="D217" s="158" t="s">
        <v>2591</v>
      </c>
      <c r="E217" s="159">
        <v>18166.0</v>
      </c>
      <c r="F217" s="159">
        <v>44566.0</v>
      </c>
      <c r="G217" s="160" t="s">
        <v>108</v>
      </c>
      <c r="H217" s="160" t="s">
        <v>87</v>
      </c>
      <c r="I217" s="160" t="s">
        <v>97</v>
      </c>
      <c r="J217" s="160" t="s">
        <v>102</v>
      </c>
      <c r="K217" s="155"/>
      <c r="L217" s="155" t="s">
        <v>2496</v>
      </c>
      <c r="M217" s="155"/>
      <c r="N217" s="155" t="str">
        <f t="shared" si="2"/>
        <v>1773444566</v>
      </c>
      <c r="O217" s="155"/>
      <c r="P217" s="155" t="str">
        <f t="shared" si="3"/>
        <v/>
      </c>
      <c r="Q217" s="155" t="str">
        <f t="shared" si="4"/>
        <v/>
      </c>
    </row>
    <row r="218">
      <c r="A218" s="156" t="str">
        <f t="shared" si="1"/>
        <v>950844566</v>
      </c>
      <c r="B218" s="156">
        <v>9508.0</v>
      </c>
      <c r="C218" s="157">
        <v>0.7083333333333334</v>
      </c>
      <c r="D218" s="158" t="s">
        <v>2592</v>
      </c>
      <c r="E218" s="159">
        <v>28138.0</v>
      </c>
      <c r="F218" s="159">
        <v>44566.0</v>
      </c>
      <c r="G218" s="160" t="s">
        <v>86</v>
      </c>
      <c r="H218" s="160" t="s">
        <v>87</v>
      </c>
      <c r="I218" s="160" t="s">
        <v>97</v>
      </c>
      <c r="J218" s="160" t="s">
        <v>98</v>
      </c>
      <c r="K218" s="155"/>
      <c r="L218" s="155" t="s">
        <v>2496</v>
      </c>
      <c r="M218" s="155"/>
      <c r="N218" s="155" t="str">
        <f t="shared" si="2"/>
        <v>950844566</v>
      </c>
      <c r="O218" s="155"/>
      <c r="P218" s="155" t="str">
        <f t="shared" si="3"/>
        <v/>
      </c>
      <c r="Q218" s="155" t="str">
        <f t="shared" si="4"/>
        <v/>
      </c>
    </row>
    <row r="219">
      <c r="A219" s="156" t="str">
        <f t="shared" si="1"/>
        <v>1562944566</v>
      </c>
      <c r="B219" s="156">
        <v>15629.0</v>
      </c>
      <c r="C219" s="157">
        <v>0.7083333333333334</v>
      </c>
      <c r="D219" s="158" t="s">
        <v>2593</v>
      </c>
      <c r="E219" s="159">
        <v>14499.0</v>
      </c>
      <c r="F219" s="159">
        <v>44566.0</v>
      </c>
      <c r="G219" s="160" t="s">
        <v>86</v>
      </c>
      <c r="H219" s="160" t="s">
        <v>92</v>
      </c>
      <c r="I219" s="160" t="s">
        <v>93</v>
      </c>
      <c r="J219" s="160" t="s">
        <v>89</v>
      </c>
      <c r="K219" s="155"/>
      <c r="L219" s="155" t="s">
        <v>2496</v>
      </c>
      <c r="M219" s="155"/>
      <c r="N219" s="155" t="str">
        <f t="shared" si="2"/>
        <v>1562944566</v>
      </c>
      <c r="O219" s="155"/>
      <c r="P219" s="155" t="str">
        <f t="shared" si="3"/>
        <v/>
      </c>
      <c r="Q219" s="155" t="str">
        <f t="shared" si="4"/>
        <v>R</v>
      </c>
    </row>
    <row r="220">
      <c r="A220" s="156" t="str">
        <f t="shared" si="1"/>
        <v>1057144566</v>
      </c>
      <c r="B220" s="156">
        <v>10571.0</v>
      </c>
      <c r="C220" s="157">
        <v>0.7083333333333334</v>
      </c>
      <c r="D220" s="158" t="s">
        <v>862</v>
      </c>
      <c r="E220" s="159">
        <v>21775.0</v>
      </c>
      <c r="F220" s="159">
        <v>44566.0</v>
      </c>
      <c r="G220" s="160" t="s">
        <v>86</v>
      </c>
      <c r="H220" s="160" t="s">
        <v>92</v>
      </c>
      <c r="I220" s="160" t="s">
        <v>101</v>
      </c>
      <c r="J220" s="160" t="s">
        <v>147</v>
      </c>
      <c r="K220" s="155"/>
      <c r="L220" s="155" t="s">
        <v>2496</v>
      </c>
      <c r="M220" s="155"/>
      <c r="N220" s="155" t="str">
        <f t="shared" si="2"/>
        <v>1057144566</v>
      </c>
      <c r="O220" s="155"/>
      <c r="P220" s="155" t="str">
        <f t="shared" si="3"/>
        <v/>
      </c>
      <c r="Q220" s="155" t="str">
        <f t="shared" si="4"/>
        <v>R</v>
      </c>
    </row>
    <row r="221">
      <c r="A221" s="156" t="str">
        <f t="shared" si="1"/>
        <v>1001144566</v>
      </c>
      <c r="B221" s="156">
        <v>10011.0</v>
      </c>
      <c r="C221" s="157">
        <v>0.7083333333333334</v>
      </c>
      <c r="D221" s="158" t="s">
        <v>2594</v>
      </c>
      <c r="E221" s="159">
        <v>30920.0</v>
      </c>
      <c r="F221" s="159">
        <v>44566.0</v>
      </c>
      <c r="G221" s="160" t="s">
        <v>86</v>
      </c>
      <c r="H221" s="160" t="s">
        <v>87</v>
      </c>
      <c r="I221" s="160" t="s">
        <v>97</v>
      </c>
      <c r="J221" s="160" t="s">
        <v>174</v>
      </c>
      <c r="K221" s="155"/>
      <c r="L221" s="155" t="s">
        <v>2496</v>
      </c>
      <c r="M221" s="155"/>
      <c r="N221" s="155" t="str">
        <f t="shared" si="2"/>
        <v>1001144566</v>
      </c>
      <c r="O221" s="155"/>
      <c r="P221" s="155" t="str">
        <f t="shared" si="3"/>
        <v/>
      </c>
      <c r="Q221" s="155" t="str">
        <f t="shared" si="4"/>
        <v>R</v>
      </c>
    </row>
    <row r="222">
      <c r="A222" s="156" t="str">
        <f t="shared" si="1"/>
        <v>1485044566</v>
      </c>
      <c r="B222" s="156">
        <v>14850.0</v>
      </c>
      <c r="C222" s="157">
        <v>0.7083333333333334</v>
      </c>
      <c r="D222" s="158" t="s">
        <v>2595</v>
      </c>
      <c r="E222" s="159">
        <v>19056.0</v>
      </c>
      <c r="F222" s="159">
        <v>44566.0</v>
      </c>
      <c r="G222" s="160" t="s">
        <v>112</v>
      </c>
      <c r="H222" s="160" t="s">
        <v>92</v>
      </c>
      <c r="I222" s="160" t="s">
        <v>93</v>
      </c>
      <c r="J222" s="160" t="s">
        <v>119</v>
      </c>
      <c r="K222" s="155"/>
      <c r="L222" s="155" t="s">
        <v>2496</v>
      </c>
      <c r="M222" s="155"/>
      <c r="N222" s="155" t="str">
        <f t="shared" si="2"/>
        <v>1485044566</v>
      </c>
      <c r="O222" s="155"/>
      <c r="P222" s="155" t="str">
        <f t="shared" si="3"/>
        <v/>
      </c>
      <c r="Q222" s="155" t="str">
        <f t="shared" si="4"/>
        <v>R</v>
      </c>
    </row>
    <row r="223">
      <c r="A223" s="156" t="str">
        <f t="shared" si="1"/>
        <v>1608844566</v>
      </c>
      <c r="B223" s="156">
        <v>16088.0</v>
      </c>
      <c r="C223" s="157">
        <v>0.7083333333333334</v>
      </c>
      <c r="D223" s="158" t="s">
        <v>2596</v>
      </c>
      <c r="E223" s="159">
        <v>19588.0</v>
      </c>
      <c r="F223" s="159">
        <v>44566.0</v>
      </c>
      <c r="G223" s="160" t="s">
        <v>86</v>
      </c>
      <c r="H223" s="160" t="s">
        <v>92</v>
      </c>
      <c r="I223" s="160" t="s">
        <v>101</v>
      </c>
      <c r="J223" s="160" t="s">
        <v>98</v>
      </c>
      <c r="K223" s="155"/>
      <c r="L223" s="155" t="s">
        <v>2496</v>
      </c>
      <c r="M223" s="155"/>
      <c r="N223" s="155" t="str">
        <f t="shared" si="2"/>
        <v>1608844566</v>
      </c>
      <c r="O223" s="155"/>
      <c r="P223" s="155" t="str">
        <f t="shared" si="3"/>
        <v/>
      </c>
      <c r="Q223" s="155" t="str">
        <f t="shared" si="4"/>
        <v>R</v>
      </c>
    </row>
    <row r="224">
      <c r="A224" s="156" t="str">
        <f t="shared" si="1"/>
        <v>968344566</v>
      </c>
      <c r="B224" s="156">
        <v>9683.0</v>
      </c>
      <c r="C224" s="157">
        <v>0.7083333333333334</v>
      </c>
      <c r="D224" s="158" t="s">
        <v>388</v>
      </c>
      <c r="E224" s="159">
        <v>29811.0</v>
      </c>
      <c r="F224" s="159">
        <v>44566.0</v>
      </c>
      <c r="G224" s="160" t="s">
        <v>86</v>
      </c>
      <c r="H224" s="160" t="s">
        <v>92</v>
      </c>
      <c r="I224" s="160" t="s">
        <v>93</v>
      </c>
      <c r="J224" s="160" t="s">
        <v>117</v>
      </c>
      <c r="K224" s="155"/>
      <c r="L224" s="155" t="s">
        <v>2496</v>
      </c>
      <c r="M224" s="155"/>
      <c r="N224" s="155" t="str">
        <f t="shared" si="2"/>
        <v>968344566</v>
      </c>
      <c r="O224" s="155"/>
      <c r="P224" s="155" t="str">
        <f t="shared" si="3"/>
        <v/>
      </c>
      <c r="Q224" s="155" t="str">
        <f t="shared" si="4"/>
        <v>R</v>
      </c>
    </row>
    <row r="225">
      <c r="A225" s="156" t="str">
        <f t="shared" si="1"/>
        <v>998744566</v>
      </c>
      <c r="B225" s="156">
        <v>9987.0</v>
      </c>
      <c r="C225" s="157">
        <v>0.7083333333333334</v>
      </c>
      <c r="D225" s="158" t="s">
        <v>2597</v>
      </c>
      <c r="E225" s="159">
        <v>25661.0</v>
      </c>
      <c r="F225" s="159">
        <v>44566.0</v>
      </c>
      <c r="G225" s="160" t="s">
        <v>86</v>
      </c>
      <c r="H225" s="160" t="s">
        <v>92</v>
      </c>
      <c r="I225" s="160" t="s">
        <v>93</v>
      </c>
      <c r="J225" s="160" t="s">
        <v>98</v>
      </c>
      <c r="K225" s="155"/>
      <c r="L225" s="155" t="s">
        <v>2496</v>
      </c>
      <c r="M225" s="155"/>
      <c r="N225" s="155" t="str">
        <f t="shared" si="2"/>
        <v>998744566</v>
      </c>
      <c r="O225" s="155"/>
      <c r="P225" s="155" t="str">
        <f t="shared" si="3"/>
        <v/>
      </c>
      <c r="Q225" s="155" t="str">
        <f t="shared" si="4"/>
        <v>R</v>
      </c>
    </row>
    <row r="226">
      <c r="A226" s="156" t="str">
        <f t="shared" si="1"/>
        <v>1587044566</v>
      </c>
      <c r="B226" s="156">
        <v>15870.0</v>
      </c>
      <c r="C226" s="157">
        <v>0.7083333333333334</v>
      </c>
      <c r="D226" s="158" t="s">
        <v>815</v>
      </c>
      <c r="E226" s="159">
        <v>23931.0</v>
      </c>
      <c r="F226" s="159">
        <v>44566.0</v>
      </c>
      <c r="G226" s="160" t="s">
        <v>100</v>
      </c>
      <c r="H226" s="160" t="s">
        <v>92</v>
      </c>
      <c r="I226" s="160" t="s">
        <v>101</v>
      </c>
      <c r="J226" s="160" t="s">
        <v>106</v>
      </c>
      <c r="K226" s="155"/>
      <c r="L226" s="155" t="s">
        <v>2496</v>
      </c>
      <c r="M226" s="155"/>
      <c r="N226" s="155" t="str">
        <f t="shared" si="2"/>
        <v>1587044566</v>
      </c>
      <c r="O226" s="155"/>
      <c r="P226" s="155" t="str">
        <f t="shared" si="3"/>
        <v/>
      </c>
      <c r="Q226" s="155" t="str">
        <f t="shared" si="4"/>
        <v>R</v>
      </c>
    </row>
    <row r="227">
      <c r="A227" s="156" t="str">
        <f t="shared" si="1"/>
        <v>1532844566</v>
      </c>
      <c r="B227" s="156">
        <v>15328.0</v>
      </c>
      <c r="C227" s="157">
        <v>0.7083333333333334</v>
      </c>
      <c r="D227" s="158" t="s">
        <v>1180</v>
      </c>
      <c r="E227" s="159">
        <v>26212.0</v>
      </c>
      <c r="F227" s="159">
        <v>44566.0</v>
      </c>
      <c r="G227" s="160" t="s">
        <v>86</v>
      </c>
      <c r="H227" s="160" t="s">
        <v>92</v>
      </c>
      <c r="I227" s="160" t="s">
        <v>93</v>
      </c>
      <c r="J227" s="160" t="s">
        <v>174</v>
      </c>
      <c r="K227" s="155"/>
      <c r="L227" s="155" t="s">
        <v>2496</v>
      </c>
      <c r="M227" s="155"/>
      <c r="N227" s="155" t="str">
        <f t="shared" si="2"/>
        <v>1532844566</v>
      </c>
      <c r="O227" s="155"/>
      <c r="P227" s="155" t="str">
        <f t="shared" si="3"/>
        <v/>
      </c>
      <c r="Q227" s="155" t="str">
        <f t="shared" si="4"/>
        <v>R</v>
      </c>
    </row>
    <row r="228">
      <c r="A228" s="156" t="str">
        <f t="shared" si="1"/>
        <v>1098444566</v>
      </c>
      <c r="B228" s="156">
        <v>10984.0</v>
      </c>
      <c r="C228" s="157">
        <v>0.71875</v>
      </c>
      <c r="D228" s="158" t="s">
        <v>2598</v>
      </c>
      <c r="E228" s="159">
        <v>23057.0</v>
      </c>
      <c r="F228" s="159">
        <v>44566.0</v>
      </c>
      <c r="G228" s="160" t="s">
        <v>129</v>
      </c>
      <c r="H228" s="160" t="s">
        <v>92</v>
      </c>
      <c r="I228" s="160" t="s">
        <v>93</v>
      </c>
      <c r="J228" s="160" t="s">
        <v>147</v>
      </c>
      <c r="K228" s="155"/>
      <c r="L228" s="155" t="s">
        <v>2496</v>
      </c>
      <c r="M228" s="155"/>
      <c r="N228" s="155" t="str">
        <f t="shared" si="2"/>
        <v>1098444566</v>
      </c>
      <c r="O228" s="155"/>
      <c r="P228" s="155" t="str">
        <f t="shared" si="3"/>
        <v/>
      </c>
      <c r="Q228" s="155" t="str">
        <f t="shared" si="4"/>
        <v>R</v>
      </c>
    </row>
    <row r="229">
      <c r="A229" s="156" t="str">
        <f t="shared" si="1"/>
        <v>1557444566</v>
      </c>
      <c r="B229" s="156">
        <v>15574.0</v>
      </c>
      <c r="C229" s="157">
        <v>0.71875</v>
      </c>
      <c r="D229" s="158" t="s">
        <v>2599</v>
      </c>
      <c r="E229" s="159">
        <v>24427.0</v>
      </c>
      <c r="F229" s="159">
        <v>44566.0</v>
      </c>
      <c r="G229" s="160" t="s">
        <v>122</v>
      </c>
      <c r="H229" s="160" t="s">
        <v>92</v>
      </c>
      <c r="I229" s="160" t="s">
        <v>101</v>
      </c>
      <c r="J229" s="160" t="s">
        <v>89</v>
      </c>
      <c r="K229" s="155"/>
      <c r="L229" s="155" t="s">
        <v>2496</v>
      </c>
      <c r="M229" s="155"/>
      <c r="N229" s="155" t="str">
        <f t="shared" si="2"/>
        <v>1557444566</v>
      </c>
      <c r="O229" s="155"/>
      <c r="P229" s="155" t="str">
        <f t="shared" si="3"/>
        <v/>
      </c>
      <c r="Q229" s="155" t="str">
        <f t="shared" si="4"/>
        <v>R</v>
      </c>
    </row>
    <row r="230">
      <c r="A230" s="156" t="str">
        <f t="shared" si="1"/>
        <v>1503944566</v>
      </c>
      <c r="B230" s="156">
        <v>15039.0</v>
      </c>
      <c r="C230" s="157">
        <v>0.71875</v>
      </c>
      <c r="D230" s="158" t="s">
        <v>1041</v>
      </c>
      <c r="E230" s="159">
        <v>19466.0</v>
      </c>
      <c r="F230" s="159">
        <v>44566.0</v>
      </c>
      <c r="G230" s="160" t="s">
        <v>112</v>
      </c>
      <c r="H230" s="160" t="s">
        <v>92</v>
      </c>
      <c r="I230" s="160" t="s">
        <v>101</v>
      </c>
      <c r="J230" s="160" t="s">
        <v>102</v>
      </c>
      <c r="K230" s="155"/>
      <c r="L230" s="155" t="s">
        <v>2496</v>
      </c>
      <c r="M230" s="155"/>
      <c r="N230" s="155" t="str">
        <f t="shared" si="2"/>
        <v>1503944566</v>
      </c>
      <c r="O230" s="155"/>
      <c r="P230" s="155" t="str">
        <f t="shared" si="3"/>
        <v/>
      </c>
      <c r="Q230" s="155" t="str">
        <f t="shared" si="4"/>
        <v>R</v>
      </c>
    </row>
    <row r="231">
      <c r="A231" s="156" t="str">
        <f t="shared" si="1"/>
        <v>1519544566</v>
      </c>
      <c r="B231" s="156">
        <v>15195.0</v>
      </c>
      <c r="C231" s="157">
        <v>0.71875</v>
      </c>
      <c r="D231" s="158" t="s">
        <v>2600</v>
      </c>
      <c r="E231" s="159">
        <v>33286.0</v>
      </c>
      <c r="F231" s="159">
        <v>44566.0</v>
      </c>
      <c r="G231" s="160" t="s">
        <v>86</v>
      </c>
      <c r="H231" s="160" t="s">
        <v>92</v>
      </c>
      <c r="I231" s="160" t="s">
        <v>93</v>
      </c>
      <c r="J231" s="160" t="s">
        <v>117</v>
      </c>
      <c r="K231" s="155"/>
      <c r="L231" s="155" t="s">
        <v>2496</v>
      </c>
      <c r="M231" s="155"/>
      <c r="N231" s="155" t="str">
        <f t="shared" si="2"/>
        <v>1519544566</v>
      </c>
      <c r="O231" s="155"/>
      <c r="P231" s="155" t="str">
        <f t="shared" si="3"/>
        <v/>
      </c>
      <c r="Q231" s="155" t="str">
        <f t="shared" si="4"/>
        <v/>
      </c>
    </row>
    <row r="232">
      <c r="A232" s="156" t="str">
        <f t="shared" si="1"/>
        <v>1194044567</v>
      </c>
      <c r="B232" s="156">
        <v>11940.0</v>
      </c>
      <c r="C232" s="157">
        <v>0.3333333333333333</v>
      </c>
      <c r="D232" s="158" t="s">
        <v>2601</v>
      </c>
      <c r="E232" s="159">
        <v>20958.0</v>
      </c>
      <c r="F232" s="159">
        <v>44567.0</v>
      </c>
      <c r="G232" s="160" t="s">
        <v>86</v>
      </c>
      <c r="H232" s="160" t="s">
        <v>92</v>
      </c>
      <c r="I232" s="160" t="s">
        <v>93</v>
      </c>
      <c r="J232" s="160" t="s">
        <v>117</v>
      </c>
      <c r="K232" s="155"/>
      <c r="L232" s="155" t="s">
        <v>90</v>
      </c>
      <c r="M232" s="155">
        <v>206488.0</v>
      </c>
      <c r="N232" s="155" t="str">
        <f t="shared" si="2"/>
        <v>1194044567</v>
      </c>
      <c r="O232" s="155"/>
      <c r="P232" s="155" t="str">
        <f t="shared" si="3"/>
        <v/>
      </c>
      <c r="Q232" s="155" t="str">
        <f t="shared" si="4"/>
        <v/>
      </c>
    </row>
    <row r="233">
      <c r="A233" s="156" t="str">
        <f t="shared" si="1"/>
        <v>1612844567</v>
      </c>
      <c r="B233" s="156">
        <v>16128.0</v>
      </c>
      <c r="C233" s="157">
        <v>0.34375</v>
      </c>
      <c r="D233" s="158" t="s">
        <v>1309</v>
      </c>
      <c r="E233" s="159">
        <v>16663.0</v>
      </c>
      <c r="F233" s="159">
        <v>44567.0</v>
      </c>
      <c r="G233" s="160" t="s">
        <v>122</v>
      </c>
      <c r="H233" s="160" t="s">
        <v>87</v>
      </c>
      <c r="I233" s="160" t="s">
        <v>97</v>
      </c>
      <c r="J233" s="160" t="s">
        <v>186</v>
      </c>
      <c r="K233" s="155"/>
      <c r="L233" s="155" t="s">
        <v>90</v>
      </c>
      <c r="M233" s="155">
        <v>206487.0</v>
      </c>
      <c r="N233" s="155" t="str">
        <f t="shared" si="2"/>
        <v>1612844567</v>
      </c>
      <c r="O233" s="155"/>
      <c r="P233" s="155" t="str">
        <f t="shared" si="3"/>
        <v/>
      </c>
      <c r="Q233" s="155" t="str">
        <f t="shared" si="4"/>
        <v/>
      </c>
    </row>
    <row r="234">
      <c r="A234" s="156" t="str">
        <f t="shared" si="1"/>
        <v>1156844567</v>
      </c>
      <c r="B234" s="156">
        <v>11568.0</v>
      </c>
      <c r="C234" s="157">
        <v>0.34375</v>
      </c>
      <c r="D234" s="158" t="s">
        <v>2602</v>
      </c>
      <c r="E234" s="159">
        <v>18906.0</v>
      </c>
      <c r="F234" s="159">
        <v>44567.0</v>
      </c>
      <c r="G234" s="160" t="s">
        <v>100</v>
      </c>
      <c r="H234" s="160" t="s">
        <v>92</v>
      </c>
      <c r="I234" s="160" t="s">
        <v>93</v>
      </c>
      <c r="J234" s="160" t="s">
        <v>102</v>
      </c>
      <c r="K234" s="155"/>
      <c r="L234" s="155" t="s">
        <v>103</v>
      </c>
      <c r="M234" s="155"/>
      <c r="N234" s="155" t="str">
        <f t="shared" si="2"/>
        <v>1156844567</v>
      </c>
      <c r="O234" s="155"/>
      <c r="P234" s="155" t="str">
        <f t="shared" si="3"/>
        <v/>
      </c>
      <c r="Q234" s="155" t="str">
        <f t="shared" si="4"/>
        <v/>
      </c>
    </row>
    <row r="235">
      <c r="A235" s="156" t="str">
        <f t="shared" si="1"/>
        <v>1047944567</v>
      </c>
      <c r="B235" s="156">
        <v>10479.0</v>
      </c>
      <c r="C235" s="157">
        <v>0.3541666666666667</v>
      </c>
      <c r="D235" s="158" t="s">
        <v>2603</v>
      </c>
      <c r="E235" s="159">
        <v>19822.0</v>
      </c>
      <c r="F235" s="159">
        <v>44567.0</v>
      </c>
      <c r="G235" s="160" t="s">
        <v>100</v>
      </c>
      <c r="H235" s="160" t="s">
        <v>92</v>
      </c>
      <c r="I235" s="160" t="s">
        <v>93</v>
      </c>
      <c r="J235" s="160" t="s">
        <v>224</v>
      </c>
      <c r="K235" s="155"/>
      <c r="L235" s="155" t="s">
        <v>103</v>
      </c>
      <c r="M235" s="155"/>
      <c r="N235" s="155" t="str">
        <f t="shared" si="2"/>
        <v>1047944567</v>
      </c>
      <c r="O235" s="155"/>
      <c r="P235" s="155" t="str">
        <f t="shared" si="3"/>
        <v/>
      </c>
      <c r="Q235" s="155" t="str">
        <f t="shared" si="4"/>
        <v/>
      </c>
    </row>
    <row r="236">
      <c r="A236" s="156" t="str">
        <f t="shared" si="1"/>
        <v>1239744567</v>
      </c>
      <c r="B236" s="156">
        <v>12397.0</v>
      </c>
      <c r="C236" s="157">
        <v>0.3541666666666667</v>
      </c>
      <c r="D236" s="158" t="s">
        <v>677</v>
      </c>
      <c r="E236" s="159">
        <v>24151.0</v>
      </c>
      <c r="F236" s="159">
        <v>44567.0</v>
      </c>
      <c r="G236" s="160" t="s">
        <v>122</v>
      </c>
      <c r="H236" s="160" t="s">
        <v>92</v>
      </c>
      <c r="I236" s="160" t="s">
        <v>101</v>
      </c>
      <c r="J236" s="160" t="s">
        <v>174</v>
      </c>
      <c r="K236" s="155"/>
      <c r="L236" s="155" t="s">
        <v>90</v>
      </c>
      <c r="M236" s="155">
        <v>206489.0</v>
      </c>
      <c r="N236" s="155" t="str">
        <f t="shared" si="2"/>
        <v>1239744567</v>
      </c>
      <c r="O236" s="155"/>
      <c r="P236" s="155" t="str">
        <f t="shared" si="3"/>
        <v/>
      </c>
      <c r="Q236" s="155" t="str">
        <f t="shared" si="4"/>
        <v/>
      </c>
    </row>
    <row r="237">
      <c r="A237" s="156" t="str">
        <f t="shared" si="1"/>
        <v>1090344567</v>
      </c>
      <c r="B237" s="156">
        <v>10903.0</v>
      </c>
      <c r="C237" s="157">
        <v>0.375</v>
      </c>
      <c r="D237" s="158" t="s">
        <v>422</v>
      </c>
      <c r="E237" s="159">
        <v>22992.0</v>
      </c>
      <c r="F237" s="159">
        <v>44567.0</v>
      </c>
      <c r="G237" s="160" t="s">
        <v>86</v>
      </c>
      <c r="H237" s="160" t="s">
        <v>92</v>
      </c>
      <c r="I237" s="160" t="s">
        <v>93</v>
      </c>
      <c r="J237" s="160" t="s">
        <v>94</v>
      </c>
      <c r="K237" s="155"/>
      <c r="L237" s="155" t="s">
        <v>90</v>
      </c>
      <c r="M237" s="155">
        <v>206492.0</v>
      </c>
      <c r="N237" s="155" t="str">
        <f t="shared" si="2"/>
        <v>1090344567</v>
      </c>
      <c r="O237" s="155"/>
      <c r="P237" s="155" t="str">
        <f t="shared" si="3"/>
        <v/>
      </c>
      <c r="Q237" s="155" t="str">
        <f t="shared" si="4"/>
        <v/>
      </c>
    </row>
    <row r="238">
      <c r="A238" s="156" t="str">
        <f t="shared" si="1"/>
        <v>990944567</v>
      </c>
      <c r="B238" s="156">
        <v>9909.0</v>
      </c>
      <c r="C238" s="157">
        <v>0.375</v>
      </c>
      <c r="D238" s="158" t="s">
        <v>2604</v>
      </c>
      <c r="E238" s="159">
        <v>22143.0</v>
      </c>
      <c r="F238" s="159">
        <v>44567.0</v>
      </c>
      <c r="G238" s="160" t="s">
        <v>100</v>
      </c>
      <c r="H238" s="160" t="s">
        <v>92</v>
      </c>
      <c r="I238" s="160" t="s">
        <v>93</v>
      </c>
      <c r="J238" s="160" t="s">
        <v>131</v>
      </c>
      <c r="K238" s="155"/>
      <c r="L238" s="155" t="s">
        <v>103</v>
      </c>
      <c r="M238" s="155"/>
      <c r="N238" s="155" t="str">
        <f t="shared" si="2"/>
        <v>990944567</v>
      </c>
      <c r="O238" s="155"/>
      <c r="P238" s="155" t="str">
        <f t="shared" si="3"/>
        <v/>
      </c>
      <c r="Q238" s="155" t="str">
        <f t="shared" si="4"/>
        <v/>
      </c>
    </row>
    <row r="239">
      <c r="A239" s="156" t="str">
        <f t="shared" si="1"/>
        <v>1516044567</v>
      </c>
      <c r="B239" s="156">
        <v>15160.0</v>
      </c>
      <c r="C239" s="157">
        <v>0.375</v>
      </c>
      <c r="D239" s="158" t="s">
        <v>2605</v>
      </c>
      <c r="E239" s="159">
        <v>29365.0</v>
      </c>
      <c r="F239" s="159">
        <v>44567.0</v>
      </c>
      <c r="G239" s="160" t="s">
        <v>86</v>
      </c>
      <c r="H239" s="160" t="s">
        <v>92</v>
      </c>
      <c r="I239" s="160" t="s">
        <v>101</v>
      </c>
      <c r="J239" s="160" t="s">
        <v>262</v>
      </c>
      <c r="K239" s="155"/>
      <c r="L239" s="155" t="s">
        <v>90</v>
      </c>
      <c r="M239" s="155">
        <v>206490.0</v>
      </c>
      <c r="N239" s="155" t="str">
        <f t="shared" si="2"/>
        <v>1516044567</v>
      </c>
      <c r="O239" s="155"/>
      <c r="P239" s="155" t="str">
        <f t="shared" si="3"/>
        <v/>
      </c>
      <c r="Q239" s="155" t="str">
        <f t="shared" si="4"/>
        <v/>
      </c>
    </row>
    <row r="240">
      <c r="A240" s="156" t="str">
        <f t="shared" si="1"/>
        <v>1634844567</v>
      </c>
      <c r="B240" s="156">
        <v>16348.0</v>
      </c>
      <c r="C240" s="157">
        <v>0.3854166666666667</v>
      </c>
      <c r="D240" s="158" t="s">
        <v>2606</v>
      </c>
      <c r="E240" s="159">
        <v>15288.0</v>
      </c>
      <c r="F240" s="159">
        <v>44567.0</v>
      </c>
      <c r="G240" s="160" t="s">
        <v>122</v>
      </c>
      <c r="H240" s="160" t="s">
        <v>87</v>
      </c>
      <c r="I240" s="160" t="s">
        <v>97</v>
      </c>
      <c r="J240" s="160" t="s">
        <v>94</v>
      </c>
      <c r="K240" s="155"/>
      <c r="L240" s="155" t="s">
        <v>90</v>
      </c>
      <c r="M240" s="155">
        <v>206494.0</v>
      </c>
      <c r="N240" s="155" t="str">
        <f t="shared" si="2"/>
        <v>1634844567</v>
      </c>
      <c r="O240" s="155"/>
      <c r="P240" s="155" t="str">
        <f t="shared" si="3"/>
        <v/>
      </c>
      <c r="Q240" s="155" t="str">
        <f t="shared" si="4"/>
        <v/>
      </c>
    </row>
    <row r="241">
      <c r="A241" s="156" t="str">
        <f t="shared" si="1"/>
        <v>1626044567</v>
      </c>
      <c r="B241" s="156">
        <v>16260.0</v>
      </c>
      <c r="C241" s="157">
        <v>0.3854166666666667</v>
      </c>
      <c r="D241" s="158" t="s">
        <v>2607</v>
      </c>
      <c r="E241" s="159">
        <v>17025.0</v>
      </c>
      <c r="F241" s="159">
        <v>44567.0</v>
      </c>
      <c r="G241" s="160" t="s">
        <v>86</v>
      </c>
      <c r="H241" s="160" t="s">
        <v>87</v>
      </c>
      <c r="I241" s="160" t="s">
        <v>97</v>
      </c>
      <c r="J241" s="160" t="s">
        <v>89</v>
      </c>
      <c r="K241" s="155"/>
      <c r="L241" s="155" t="s">
        <v>90</v>
      </c>
      <c r="M241" s="155">
        <v>206491.0</v>
      </c>
      <c r="N241" s="155" t="str">
        <f t="shared" si="2"/>
        <v>1626044567</v>
      </c>
      <c r="O241" s="155"/>
      <c r="P241" s="155" t="str">
        <f t="shared" si="3"/>
        <v/>
      </c>
      <c r="Q241" s="155" t="str">
        <f t="shared" si="4"/>
        <v/>
      </c>
    </row>
    <row r="242">
      <c r="A242" s="156" t="str">
        <f t="shared" si="1"/>
        <v>1679244567</v>
      </c>
      <c r="B242" s="156">
        <v>16792.0</v>
      </c>
      <c r="C242" s="157">
        <v>0.3854166666666667</v>
      </c>
      <c r="D242" s="158" t="s">
        <v>2608</v>
      </c>
      <c r="E242" s="159">
        <v>13375.0</v>
      </c>
      <c r="F242" s="159">
        <v>44567.0</v>
      </c>
      <c r="G242" s="160" t="s">
        <v>100</v>
      </c>
      <c r="H242" s="160" t="s">
        <v>87</v>
      </c>
      <c r="I242" s="160" t="s">
        <v>97</v>
      </c>
      <c r="J242" s="160" t="s">
        <v>102</v>
      </c>
      <c r="K242" s="155"/>
      <c r="L242" s="155" t="s">
        <v>103</v>
      </c>
      <c r="M242" s="155"/>
      <c r="N242" s="155" t="str">
        <f t="shared" si="2"/>
        <v>1679244567</v>
      </c>
      <c r="O242" s="155"/>
      <c r="P242" s="155" t="str">
        <f t="shared" si="3"/>
        <v/>
      </c>
      <c r="Q242" s="155" t="str">
        <f t="shared" si="4"/>
        <v/>
      </c>
    </row>
    <row r="243">
      <c r="A243" s="156" t="str">
        <f t="shared" si="1"/>
        <v>1222444567</v>
      </c>
      <c r="B243" s="156">
        <v>12224.0</v>
      </c>
      <c r="C243" s="157">
        <v>0.3854166666666667</v>
      </c>
      <c r="D243" s="158" t="s">
        <v>1287</v>
      </c>
      <c r="E243" s="159">
        <v>28683.0</v>
      </c>
      <c r="F243" s="159">
        <v>44567.0</v>
      </c>
      <c r="G243" s="160" t="s">
        <v>86</v>
      </c>
      <c r="H243" s="160" t="s">
        <v>92</v>
      </c>
      <c r="I243" s="160" t="s">
        <v>93</v>
      </c>
      <c r="J243" s="160" t="s">
        <v>189</v>
      </c>
      <c r="K243" s="155"/>
      <c r="L243" s="155" t="s">
        <v>90</v>
      </c>
      <c r="M243" s="155">
        <v>206493.0</v>
      </c>
      <c r="N243" s="155" t="str">
        <f t="shared" si="2"/>
        <v>1222444567</v>
      </c>
      <c r="O243" s="155"/>
      <c r="P243" s="155" t="str">
        <f t="shared" si="3"/>
        <v/>
      </c>
      <c r="Q243" s="155" t="str">
        <f t="shared" si="4"/>
        <v/>
      </c>
    </row>
    <row r="244">
      <c r="A244" s="156" t="str">
        <f t="shared" si="1"/>
        <v>1344744567</v>
      </c>
      <c r="B244" s="156">
        <v>13447.0</v>
      </c>
      <c r="C244" s="157">
        <v>0.3854166666666667</v>
      </c>
      <c r="D244" s="158" t="s">
        <v>2609</v>
      </c>
      <c r="E244" s="159">
        <v>24516.0</v>
      </c>
      <c r="F244" s="159">
        <v>44567.0</v>
      </c>
      <c r="G244" s="160" t="s">
        <v>86</v>
      </c>
      <c r="H244" s="160" t="s">
        <v>92</v>
      </c>
      <c r="I244" s="160" t="s">
        <v>101</v>
      </c>
      <c r="J244" s="160" t="s">
        <v>206</v>
      </c>
      <c r="K244" s="155"/>
      <c r="L244" s="155" t="s">
        <v>90</v>
      </c>
      <c r="M244" s="155">
        <v>206496.0</v>
      </c>
      <c r="N244" s="155" t="str">
        <f t="shared" si="2"/>
        <v>1344744567</v>
      </c>
      <c r="O244" s="155"/>
      <c r="P244" s="155" t="str">
        <f t="shared" si="3"/>
        <v/>
      </c>
      <c r="Q244" s="155" t="str">
        <f t="shared" si="4"/>
        <v/>
      </c>
    </row>
    <row r="245">
      <c r="A245" s="156" t="str">
        <f t="shared" si="1"/>
        <v>1482144567</v>
      </c>
      <c r="B245" s="156">
        <v>14821.0</v>
      </c>
      <c r="C245" s="157">
        <v>0.3958333333333333</v>
      </c>
      <c r="D245" s="158" t="s">
        <v>204</v>
      </c>
      <c r="E245" s="159">
        <v>21380.0</v>
      </c>
      <c r="F245" s="159">
        <v>44567.0</v>
      </c>
      <c r="G245" s="160" t="s">
        <v>122</v>
      </c>
      <c r="H245" s="160" t="s">
        <v>87</v>
      </c>
      <c r="I245" s="160" t="s">
        <v>97</v>
      </c>
      <c r="J245" s="160" t="s">
        <v>137</v>
      </c>
      <c r="K245" s="155"/>
      <c r="L245" s="155" t="s">
        <v>90</v>
      </c>
      <c r="M245" s="155">
        <v>206497.0</v>
      </c>
      <c r="N245" s="155" t="str">
        <f t="shared" si="2"/>
        <v>1482144567</v>
      </c>
      <c r="O245" s="155"/>
      <c r="P245" s="155" t="str">
        <f t="shared" si="3"/>
        <v/>
      </c>
      <c r="Q245" s="155" t="str">
        <f t="shared" si="4"/>
        <v/>
      </c>
    </row>
    <row r="246">
      <c r="A246" s="156" t="str">
        <f t="shared" si="1"/>
        <v>1508144567</v>
      </c>
      <c r="B246" s="156">
        <v>15081.0</v>
      </c>
      <c r="C246" s="157">
        <v>0.3958333333333333</v>
      </c>
      <c r="D246" s="158" t="s">
        <v>2610</v>
      </c>
      <c r="E246" s="159">
        <v>22789.0</v>
      </c>
      <c r="F246" s="159">
        <v>44567.0</v>
      </c>
      <c r="G246" s="160" t="s">
        <v>86</v>
      </c>
      <c r="H246" s="160" t="s">
        <v>92</v>
      </c>
      <c r="I246" s="160" t="s">
        <v>101</v>
      </c>
      <c r="J246" s="160" t="s">
        <v>405</v>
      </c>
      <c r="K246" s="155"/>
      <c r="L246" s="155" t="s">
        <v>90</v>
      </c>
      <c r="M246" s="155">
        <v>206498.0</v>
      </c>
      <c r="N246" s="155" t="str">
        <f t="shared" si="2"/>
        <v>1508144567</v>
      </c>
      <c r="O246" s="155"/>
      <c r="P246" s="155" t="str">
        <f t="shared" si="3"/>
        <v/>
      </c>
      <c r="Q246" s="155" t="str">
        <f t="shared" si="4"/>
        <v/>
      </c>
    </row>
    <row r="247">
      <c r="A247" s="156" t="str">
        <f t="shared" si="1"/>
        <v>1052544567</v>
      </c>
      <c r="B247" s="156">
        <v>10525.0</v>
      </c>
      <c r="C247" s="157">
        <v>0.40625</v>
      </c>
      <c r="D247" s="158" t="s">
        <v>180</v>
      </c>
      <c r="E247" s="159">
        <v>21713.0</v>
      </c>
      <c r="F247" s="159">
        <v>44567.0</v>
      </c>
      <c r="G247" s="160" t="s">
        <v>122</v>
      </c>
      <c r="H247" s="160" t="s">
        <v>92</v>
      </c>
      <c r="I247" s="160" t="s">
        <v>93</v>
      </c>
      <c r="J247" s="160" t="s">
        <v>147</v>
      </c>
      <c r="K247" s="155"/>
      <c r="L247" s="155" t="s">
        <v>90</v>
      </c>
      <c r="M247" s="155">
        <v>206495.0</v>
      </c>
      <c r="N247" s="155" t="str">
        <f t="shared" si="2"/>
        <v>1052544567</v>
      </c>
      <c r="O247" s="155"/>
      <c r="P247" s="155" t="str">
        <f t="shared" si="3"/>
        <v/>
      </c>
      <c r="Q247" s="155" t="str">
        <f t="shared" si="4"/>
        <v/>
      </c>
    </row>
    <row r="248">
      <c r="A248" s="156" t="str">
        <f t="shared" si="1"/>
        <v>1771344567</v>
      </c>
      <c r="B248" s="156">
        <v>17713.0</v>
      </c>
      <c r="C248" s="157">
        <v>0.4166666666666667</v>
      </c>
      <c r="D248" s="158" t="s">
        <v>296</v>
      </c>
      <c r="E248" s="159">
        <v>21325.0</v>
      </c>
      <c r="F248" s="159">
        <v>44567.0</v>
      </c>
      <c r="G248" s="160" t="s">
        <v>122</v>
      </c>
      <c r="H248" s="160" t="s">
        <v>87</v>
      </c>
      <c r="I248" s="160" t="s">
        <v>97</v>
      </c>
      <c r="J248" s="160" t="s">
        <v>154</v>
      </c>
      <c r="K248" s="155"/>
      <c r="L248" s="155" t="s">
        <v>90</v>
      </c>
      <c r="M248" s="155">
        <v>206500.0</v>
      </c>
      <c r="N248" s="155" t="str">
        <f t="shared" si="2"/>
        <v>1771344567</v>
      </c>
      <c r="O248" s="155"/>
      <c r="P248" s="155" t="str">
        <f t="shared" si="3"/>
        <v/>
      </c>
      <c r="Q248" s="155" t="str">
        <f t="shared" si="4"/>
        <v/>
      </c>
    </row>
    <row r="249">
      <c r="A249" s="156" t="str">
        <f t="shared" si="1"/>
        <v>985344567</v>
      </c>
      <c r="B249" s="156">
        <v>9853.0</v>
      </c>
      <c r="C249" s="157">
        <v>0.4166666666666667</v>
      </c>
      <c r="D249" s="158" t="s">
        <v>2611</v>
      </c>
      <c r="E249" s="159">
        <v>23125.0</v>
      </c>
      <c r="F249" s="159">
        <v>44567.0</v>
      </c>
      <c r="G249" s="160" t="s">
        <v>86</v>
      </c>
      <c r="H249" s="160" t="s">
        <v>87</v>
      </c>
      <c r="I249" s="160" t="s">
        <v>97</v>
      </c>
      <c r="J249" s="160" t="s">
        <v>164</v>
      </c>
      <c r="K249" s="155"/>
      <c r="L249" s="155" t="s">
        <v>90</v>
      </c>
      <c r="M249" s="155">
        <v>206501.0</v>
      </c>
      <c r="N249" s="155" t="str">
        <f t="shared" si="2"/>
        <v>985344567</v>
      </c>
      <c r="O249" s="155"/>
      <c r="P249" s="155" t="str">
        <f t="shared" si="3"/>
        <v/>
      </c>
      <c r="Q249" s="155" t="str">
        <f t="shared" si="4"/>
        <v/>
      </c>
    </row>
    <row r="250">
      <c r="A250" s="156" t="str">
        <f t="shared" si="1"/>
        <v>1604644567</v>
      </c>
      <c r="B250" s="156">
        <v>16046.0</v>
      </c>
      <c r="C250" s="157">
        <v>0.4166666666666667</v>
      </c>
      <c r="D250" s="158" t="s">
        <v>250</v>
      </c>
      <c r="E250" s="159">
        <v>18837.0</v>
      </c>
      <c r="F250" s="159">
        <v>44567.0</v>
      </c>
      <c r="G250" s="160" t="s">
        <v>112</v>
      </c>
      <c r="H250" s="160" t="s">
        <v>92</v>
      </c>
      <c r="I250" s="160" t="s">
        <v>93</v>
      </c>
      <c r="J250" s="160" t="s">
        <v>113</v>
      </c>
      <c r="K250" s="155"/>
      <c r="L250" s="155" t="s">
        <v>103</v>
      </c>
      <c r="M250" s="155"/>
      <c r="N250" s="155" t="str">
        <f t="shared" si="2"/>
        <v>1604644567</v>
      </c>
      <c r="O250" s="155"/>
      <c r="P250" s="155" t="str">
        <f t="shared" si="3"/>
        <v/>
      </c>
      <c r="Q250" s="155" t="str">
        <f t="shared" si="4"/>
        <v/>
      </c>
    </row>
    <row r="251">
      <c r="A251" s="156" t="str">
        <f t="shared" si="1"/>
        <v>1040744567</v>
      </c>
      <c r="B251" s="156">
        <v>10407.0</v>
      </c>
      <c r="C251" s="157">
        <v>0.4166666666666667</v>
      </c>
      <c r="D251" s="158" t="s">
        <v>2612</v>
      </c>
      <c r="E251" s="159">
        <v>21435.0</v>
      </c>
      <c r="F251" s="159">
        <v>44567.0</v>
      </c>
      <c r="G251" s="160" t="s">
        <v>100</v>
      </c>
      <c r="H251" s="160" t="s">
        <v>92</v>
      </c>
      <c r="I251" s="160" t="s">
        <v>101</v>
      </c>
      <c r="J251" s="160" t="s">
        <v>385</v>
      </c>
      <c r="K251" s="155"/>
      <c r="L251" s="155" t="s">
        <v>103</v>
      </c>
      <c r="M251" s="155"/>
      <c r="N251" s="155" t="str">
        <f t="shared" si="2"/>
        <v>1040744567</v>
      </c>
      <c r="O251" s="155"/>
      <c r="P251" s="155" t="str">
        <f t="shared" si="3"/>
        <v/>
      </c>
      <c r="Q251" s="155" t="str">
        <f t="shared" si="4"/>
        <v/>
      </c>
    </row>
    <row r="252">
      <c r="A252" s="156" t="str">
        <f t="shared" si="1"/>
        <v>1735044567</v>
      </c>
      <c r="B252" s="156">
        <v>17350.0</v>
      </c>
      <c r="C252" s="157">
        <v>0.4270833333333333</v>
      </c>
      <c r="D252" s="158" t="s">
        <v>2613</v>
      </c>
      <c r="E252" s="159">
        <v>14746.0</v>
      </c>
      <c r="F252" s="159">
        <v>44567.0</v>
      </c>
      <c r="G252" s="160" t="s">
        <v>112</v>
      </c>
      <c r="H252" s="160" t="s">
        <v>87</v>
      </c>
      <c r="I252" s="160" t="s">
        <v>97</v>
      </c>
      <c r="J252" s="160" t="s">
        <v>119</v>
      </c>
      <c r="K252" s="155"/>
      <c r="L252" s="155" t="s">
        <v>103</v>
      </c>
      <c r="M252" s="155"/>
      <c r="N252" s="155" t="str">
        <f t="shared" si="2"/>
        <v>1735044567</v>
      </c>
      <c r="O252" s="155"/>
      <c r="P252" s="155" t="str">
        <f t="shared" si="3"/>
        <v/>
      </c>
      <c r="Q252" s="155" t="str">
        <f t="shared" si="4"/>
        <v/>
      </c>
    </row>
    <row r="253">
      <c r="A253" s="156" t="str">
        <f t="shared" si="1"/>
        <v>1246444567</v>
      </c>
      <c r="B253" s="156">
        <v>12464.0</v>
      </c>
      <c r="C253" s="157">
        <v>0.4375</v>
      </c>
      <c r="D253" s="158" t="s">
        <v>2614</v>
      </c>
      <c r="E253" s="159">
        <v>16294.0</v>
      </c>
      <c r="F253" s="159">
        <v>44567.0</v>
      </c>
      <c r="G253" s="160" t="s">
        <v>100</v>
      </c>
      <c r="H253" s="160" t="s">
        <v>87</v>
      </c>
      <c r="I253" s="160" t="s">
        <v>97</v>
      </c>
      <c r="J253" s="160" t="s">
        <v>102</v>
      </c>
      <c r="K253" s="155"/>
      <c r="L253" s="155" t="s">
        <v>103</v>
      </c>
      <c r="M253" s="155"/>
      <c r="N253" s="155" t="str">
        <f t="shared" si="2"/>
        <v>1246444567</v>
      </c>
      <c r="O253" s="155"/>
      <c r="P253" s="155" t="str">
        <f t="shared" si="3"/>
        <v/>
      </c>
      <c r="Q253" s="155" t="str">
        <f t="shared" si="4"/>
        <v/>
      </c>
    </row>
    <row r="254">
      <c r="A254" s="156" t="str">
        <f t="shared" si="1"/>
        <v>1139144567</v>
      </c>
      <c r="B254" s="156">
        <v>11391.0</v>
      </c>
      <c r="C254" s="157">
        <v>0.4375</v>
      </c>
      <c r="D254" s="158" t="s">
        <v>2615</v>
      </c>
      <c r="E254" s="159">
        <v>21293.0</v>
      </c>
      <c r="F254" s="159">
        <v>44567.0</v>
      </c>
      <c r="G254" s="160" t="s">
        <v>86</v>
      </c>
      <c r="H254" s="160" t="s">
        <v>92</v>
      </c>
      <c r="I254" s="160" t="s">
        <v>93</v>
      </c>
      <c r="J254" s="160" t="s">
        <v>221</v>
      </c>
      <c r="K254" s="155"/>
      <c r="L254" s="155" t="s">
        <v>90</v>
      </c>
      <c r="M254" s="155">
        <v>206502.0</v>
      </c>
      <c r="N254" s="155" t="str">
        <f t="shared" si="2"/>
        <v>1139144567</v>
      </c>
      <c r="O254" s="155"/>
      <c r="P254" s="155" t="str">
        <f t="shared" si="3"/>
        <v/>
      </c>
      <c r="Q254" s="155" t="str">
        <f t="shared" si="4"/>
        <v/>
      </c>
    </row>
    <row r="255">
      <c r="A255" s="156" t="str">
        <f t="shared" si="1"/>
        <v>985444567</v>
      </c>
      <c r="B255" s="156">
        <v>9854.0</v>
      </c>
      <c r="C255" s="157">
        <v>0.4375</v>
      </c>
      <c r="D255" s="158" t="s">
        <v>1471</v>
      </c>
      <c r="E255" s="159">
        <v>21614.0</v>
      </c>
      <c r="F255" s="159">
        <v>44567.0</v>
      </c>
      <c r="G255" s="160" t="s">
        <v>86</v>
      </c>
      <c r="H255" s="160" t="s">
        <v>92</v>
      </c>
      <c r="I255" s="160" t="s">
        <v>93</v>
      </c>
      <c r="J255" s="160" t="s">
        <v>89</v>
      </c>
      <c r="K255" s="155"/>
      <c r="L255" s="155" t="s">
        <v>90</v>
      </c>
      <c r="M255" s="155">
        <v>206499.0</v>
      </c>
      <c r="N255" s="155" t="str">
        <f t="shared" si="2"/>
        <v>985444567</v>
      </c>
      <c r="O255" s="155"/>
      <c r="P255" s="155" t="str">
        <f t="shared" si="3"/>
        <v/>
      </c>
      <c r="Q255" s="155" t="str">
        <f t="shared" si="4"/>
        <v/>
      </c>
    </row>
    <row r="256">
      <c r="A256" s="156" t="str">
        <f t="shared" si="1"/>
        <v>1580644567</v>
      </c>
      <c r="B256" s="156">
        <v>15806.0</v>
      </c>
      <c r="C256" s="157">
        <v>0.4479166666666667</v>
      </c>
      <c r="D256" s="158" t="s">
        <v>175</v>
      </c>
      <c r="E256" s="159">
        <v>18664.0</v>
      </c>
      <c r="F256" s="159">
        <v>44567.0</v>
      </c>
      <c r="G256" s="160" t="s">
        <v>122</v>
      </c>
      <c r="H256" s="160" t="s">
        <v>87</v>
      </c>
      <c r="I256" s="160" t="s">
        <v>97</v>
      </c>
      <c r="J256" s="160" t="s">
        <v>89</v>
      </c>
      <c r="K256" s="155"/>
      <c r="L256" s="155" t="s">
        <v>90</v>
      </c>
      <c r="M256" s="155">
        <v>206503.0</v>
      </c>
      <c r="N256" s="155" t="str">
        <f t="shared" si="2"/>
        <v>1580644567</v>
      </c>
      <c r="O256" s="155"/>
      <c r="P256" s="155" t="str">
        <f t="shared" si="3"/>
        <v/>
      </c>
      <c r="Q256" s="155" t="str">
        <f t="shared" si="4"/>
        <v/>
      </c>
    </row>
    <row r="257">
      <c r="A257" s="156" t="str">
        <f t="shared" si="1"/>
        <v>1701744567</v>
      </c>
      <c r="B257" s="156">
        <v>17017.0</v>
      </c>
      <c r="C257" s="157">
        <v>0.4479166666666667</v>
      </c>
      <c r="D257" s="158" t="s">
        <v>1590</v>
      </c>
      <c r="E257" s="159">
        <v>29428.0</v>
      </c>
      <c r="F257" s="159">
        <v>44567.0</v>
      </c>
      <c r="G257" s="160" t="s">
        <v>86</v>
      </c>
      <c r="H257" s="160" t="s">
        <v>87</v>
      </c>
      <c r="I257" s="160" t="s">
        <v>97</v>
      </c>
      <c r="J257" s="160" t="s">
        <v>154</v>
      </c>
      <c r="K257" s="155"/>
      <c r="L257" s="155" t="s">
        <v>90</v>
      </c>
      <c r="M257" s="155">
        <v>206504.0</v>
      </c>
      <c r="N257" s="155" t="str">
        <f t="shared" si="2"/>
        <v>1701744567</v>
      </c>
      <c r="O257" s="155"/>
      <c r="P257" s="155" t="str">
        <f t="shared" si="3"/>
        <v/>
      </c>
      <c r="Q257" s="155" t="str">
        <f t="shared" si="4"/>
        <v/>
      </c>
    </row>
    <row r="258">
      <c r="A258" s="156" t="str">
        <f t="shared" si="1"/>
        <v>1408544567</v>
      </c>
      <c r="B258" s="156">
        <v>14085.0</v>
      </c>
      <c r="C258" s="157">
        <v>0.4583333333333333</v>
      </c>
      <c r="D258" s="158" t="s">
        <v>2616</v>
      </c>
      <c r="E258" s="159">
        <v>15888.0</v>
      </c>
      <c r="F258" s="159">
        <v>44567.0</v>
      </c>
      <c r="G258" s="160" t="s">
        <v>86</v>
      </c>
      <c r="H258" s="160" t="s">
        <v>92</v>
      </c>
      <c r="I258" s="160" t="s">
        <v>93</v>
      </c>
      <c r="J258" s="160" t="s">
        <v>813</v>
      </c>
      <c r="K258" s="155"/>
      <c r="L258" s="155" t="s">
        <v>90</v>
      </c>
      <c r="M258" s="155">
        <v>206505.0</v>
      </c>
      <c r="N258" s="155" t="str">
        <f t="shared" si="2"/>
        <v>1408544567</v>
      </c>
      <c r="O258" s="155"/>
      <c r="P258" s="155" t="str">
        <f t="shared" si="3"/>
        <v/>
      </c>
      <c r="Q258" s="155" t="str">
        <f t="shared" si="4"/>
        <v/>
      </c>
    </row>
    <row r="259">
      <c r="A259" s="156" t="str">
        <f t="shared" si="1"/>
        <v>1018544567</v>
      </c>
      <c r="B259" s="156">
        <v>10185.0</v>
      </c>
      <c r="C259" s="157">
        <v>0.4583333333333333</v>
      </c>
      <c r="D259" s="158" t="s">
        <v>386</v>
      </c>
      <c r="E259" s="159">
        <v>24575.0</v>
      </c>
      <c r="F259" s="159">
        <v>44567.0</v>
      </c>
      <c r="G259" s="160" t="s">
        <v>122</v>
      </c>
      <c r="H259" s="160" t="s">
        <v>92</v>
      </c>
      <c r="I259" s="160" t="s">
        <v>93</v>
      </c>
      <c r="J259" s="160" t="s">
        <v>94</v>
      </c>
      <c r="K259" s="155"/>
      <c r="L259" s="155" t="s">
        <v>90</v>
      </c>
      <c r="M259" s="155">
        <v>206506.0</v>
      </c>
      <c r="N259" s="155" t="str">
        <f t="shared" si="2"/>
        <v>1018544567</v>
      </c>
      <c r="O259" s="155"/>
      <c r="P259" s="155" t="str">
        <f t="shared" si="3"/>
        <v/>
      </c>
      <c r="Q259" s="155" t="str">
        <f t="shared" si="4"/>
        <v/>
      </c>
    </row>
    <row r="260">
      <c r="A260" s="156" t="str">
        <f t="shared" si="1"/>
        <v>1675844567</v>
      </c>
      <c r="B260" s="156">
        <v>16758.0</v>
      </c>
      <c r="C260" s="157">
        <v>0.46875</v>
      </c>
      <c r="D260" s="158" t="s">
        <v>2617</v>
      </c>
      <c r="E260" s="159">
        <v>19768.0</v>
      </c>
      <c r="F260" s="159">
        <v>44567.0</v>
      </c>
      <c r="G260" s="160" t="s">
        <v>100</v>
      </c>
      <c r="H260" s="160" t="s">
        <v>87</v>
      </c>
      <c r="I260" s="160" t="s">
        <v>97</v>
      </c>
      <c r="J260" s="160" t="s">
        <v>192</v>
      </c>
      <c r="K260" s="155"/>
      <c r="L260" s="155" t="s">
        <v>103</v>
      </c>
      <c r="M260" s="155"/>
      <c r="N260" s="155" t="str">
        <f t="shared" si="2"/>
        <v>1675844567</v>
      </c>
      <c r="O260" s="155"/>
      <c r="P260" s="155" t="str">
        <f t="shared" si="3"/>
        <v/>
      </c>
      <c r="Q260" s="155" t="str">
        <f t="shared" si="4"/>
        <v/>
      </c>
    </row>
    <row r="261">
      <c r="A261" s="156" t="str">
        <f t="shared" si="1"/>
        <v>1277844567</v>
      </c>
      <c r="B261" s="156">
        <v>12778.0</v>
      </c>
      <c r="C261" s="157">
        <v>0.4895833333333333</v>
      </c>
      <c r="D261" s="158" t="s">
        <v>2618</v>
      </c>
      <c r="E261" s="159">
        <v>24069.0</v>
      </c>
      <c r="F261" s="159">
        <v>44567.0</v>
      </c>
      <c r="G261" s="160" t="s">
        <v>112</v>
      </c>
      <c r="H261" s="160" t="s">
        <v>87</v>
      </c>
      <c r="I261" s="160" t="s">
        <v>97</v>
      </c>
      <c r="J261" s="160" t="s">
        <v>102</v>
      </c>
      <c r="K261" s="155"/>
      <c r="L261" s="155" t="s">
        <v>773</v>
      </c>
      <c r="M261" s="155"/>
      <c r="N261" s="155" t="str">
        <f t="shared" si="2"/>
        <v>1277844567</v>
      </c>
      <c r="O261" s="155"/>
      <c r="P261" s="155" t="str">
        <f t="shared" si="3"/>
        <v/>
      </c>
      <c r="Q261" s="155" t="str">
        <f t="shared" si="4"/>
        <v>R</v>
      </c>
    </row>
    <row r="262">
      <c r="A262" s="156" t="str">
        <f t="shared" si="1"/>
        <v>1039944567</v>
      </c>
      <c r="B262" s="156">
        <v>10399.0</v>
      </c>
      <c r="C262" s="157">
        <v>0.5416666666666666</v>
      </c>
      <c r="D262" s="158" t="s">
        <v>2619</v>
      </c>
      <c r="E262" s="159">
        <v>29259.0</v>
      </c>
      <c r="F262" s="159">
        <v>44567.0</v>
      </c>
      <c r="G262" s="160" t="s">
        <v>86</v>
      </c>
      <c r="H262" s="160" t="s">
        <v>92</v>
      </c>
      <c r="I262" s="160" t="s">
        <v>93</v>
      </c>
      <c r="J262" s="160" t="s">
        <v>147</v>
      </c>
      <c r="K262" s="155"/>
      <c r="L262" s="155" t="s">
        <v>90</v>
      </c>
      <c r="M262" s="155">
        <v>206507.0</v>
      </c>
      <c r="N262" s="155" t="str">
        <f t="shared" si="2"/>
        <v>1039944567</v>
      </c>
      <c r="O262" s="155"/>
      <c r="P262" s="155" t="str">
        <f t="shared" si="3"/>
        <v/>
      </c>
      <c r="Q262" s="155" t="str">
        <f t="shared" si="4"/>
        <v/>
      </c>
    </row>
    <row r="263">
      <c r="A263" s="156" t="str">
        <f t="shared" si="1"/>
        <v>1395044567</v>
      </c>
      <c r="B263" s="156">
        <v>13950.0</v>
      </c>
      <c r="C263" s="157">
        <v>0.5520833333333334</v>
      </c>
      <c r="D263" s="158" t="s">
        <v>2620</v>
      </c>
      <c r="E263" s="159">
        <v>21926.0</v>
      </c>
      <c r="F263" s="159">
        <v>44567.0</v>
      </c>
      <c r="G263" s="160" t="s">
        <v>100</v>
      </c>
      <c r="H263" s="160" t="s">
        <v>87</v>
      </c>
      <c r="I263" s="160" t="s">
        <v>97</v>
      </c>
      <c r="J263" s="160" t="s">
        <v>197</v>
      </c>
      <c r="K263" s="155"/>
      <c r="L263" s="155" t="s">
        <v>253</v>
      </c>
      <c r="M263" s="155"/>
      <c r="N263" s="155" t="str">
        <f t="shared" si="2"/>
        <v>1395044567</v>
      </c>
      <c r="O263" s="155"/>
      <c r="P263" s="155" t="str">
        <f t="shared" si="3"/>
        <v/>
      </c>
      <c r="Q263" s="155" t="str">
        <f t="shared" si="4"/>
        <v/>
      </c>
    </row>
    <row r="264">
      <c r="A264" s="156" t="str">
        <f t="shared" si="1"/>
        <v>1051644567</v>
      </c>
      <c r="B264" s="156">
        <v>10516.0</v>
      </c>
      <c r="C264" s="157">
        <v>0.5520833333333334</v>
      </c>
      <c r="D264" s="158" t="s">
        <v>2621</v>
      </c>
      <c r="E264" s="159">
        <v>25305.0</v>
      </c>
      <c r="F264" s="159">
        <v>44567.0</v>
      </c>
      <c r="G264" s="160" t="s">
        <v>100</v>
      </c>
      <c r="H264" s="160" t="s">
        <v>87</v>
      </c>
      <c r="I264" s="160" t="s">
        <v>97</v>
      </c>
      <c r="J264" s="160" t="s">
        <v>102</v>
      </c>
      <c r="K264" s="155"/>
      <c r="L264" s="155" t="s">
        <v>103</v>
      </c>
      <c r="M264" s="155"/>
      <c r="N264" s="155" t="str">
        <f t="shared" si="2"/>
        <v>1051644567</v>
      </c>
      <c r="O264" s="155"/>
      <c r="P264" s="155" t="str">
        <f t="shared" si="3"/>
        <v/>
      </c>
      <c r="Q264" s="155" t="str">
        <f t="shared" si="4"/>
        <v/>
      </c>
    </row>
    <row r="265">
      <c r="A265" s="156" t="str">
        <f t="shared" si="1"/>
        <v>1039244567</v>
      </c>
      <c r="B265" s="156">
        <v>10392.0</v>
      </c>
      <c r="C265" s="157">
        <v>0.5625</v>
      </c>
      <c r="D265" s="158" t="s">
        <v>256</v>
      </c>
      <c r="E265" s="159">
        <v>31105.0</v>
      </c>
      <c r="F265" s="159">
        <v>44567.0</v>
      </c>
      <c r="G265" s="160" t="s">
        <v>129</v>
      </c>
      <c r="H265" s="160" t="s">
        <v>92</v>
      </c>
      <c r="I265" s="160" t="s">
        <v>93</v>
      </c>
      <c r="J265" s="160" t="s">
        <v>89</v>
      </c>
      <c r="K265" s="155"/>
      <c r="L265" s="155" t="s">
        <v>103</v>
      </c>
      <c r="M265" s="155"/>
      <c r="N265" s="155" t="str">
        <f t="shared" si="2"/>
        <v>1039244567</v>
      </c>
      <c r="O265" s="155"/>
      <c r="P265" s="155" t="str">
        <f t="shared" si="3"/>
        <v/>
      </c>
      <c r="Q265" s="155" t="str">
        <f t="shared" si="4"/>
        <v/>
      </c>
    </row>
    <row r="266">
      <c r="A266" s="156" t="str">
        <f t="shared" si="1"/>
        <v>1616744567</v>
      </c>
      <c r="B266" s="156">
        <v>16167.0</v>
      </c>
      <c r="C266" s="157">
        <v>0.5625</v>
      </c>
      <c r="D266" s="158" t="s">
        <v>165</v>
      </c>
      <c r="E266" s="159">
        <v>19877.0</v>
      </c>
      <c r="F266" s="159">
        <v>44567.0</v>
      </c>
      <c r="G266" s="160" t="s">
        <v>86</v>
      </c>
      <c r="H266" s="160" t="s">
        <v>92</v>
      </c>
      <c r="I266" s="160" t="s">
        <v>101</v>
      </c>
      <c r="J266" s="160" t="s">
        <v>166</v>
      </c>
      <c r="K266" s="155"/>
      <c r="L266" s="155" t="s">
        <v>90</v>
      </c>
      <c r="M266" s="155">
        <v>206511.0</v>
      </c>
      <c r="N266" s="155" t="str">
        <f t="shared" si="2"/>
        <v>1616744567</v>
      </c>
      <c r="O266" s="155"/>
      <c r="P266" s="155" t="str">
        <f t="shared" si="3"/>
        <v/>
      </c>
      <c r="Q266" s="155" t="str">
        <f t="shared" si="4"/>
        <v/>
      </c>
    </row>
    <row r="267">
      <c r="A267" s="156" t="str">
        <f t="shared" si="1"/>
        <v>1616644567</v>
      </c>
      <c r="B267" s="156">
        <v>16166.0</v>
      </c>
      <c r="C267" s="157">
        <v>0.5625</v>
      </c>
      <c r="D267" s="158" t="s">
        <v>167</v>
      </c>
      <c r="E267" s="159">
        <v>21767.0</v>
      </c>
      <c r="F267" s="159">
        <v>44567.0</v>
      </c>
      <c r="G267" s="160" t="s">
        <v>86</v>
      </c>
      <c r="H267" s="160" t="s">
        <v>92</v>
      </c>
      <c r="I267" s="160" t="s">
        <v>101</v>
      </c>
      <c r="J267" s="160" t="s">
        <v>166</v>
      </c>
      <c r="K267" s="155"/>
      <c r="L267" s="155" t="s">
        <v>90</v>
      </c>
      <c r="M267" s="155">
        <v>206509.0</v>
      </c>
      <c r="N267" s="155" t="str">
        <f t="shared" si="2"/>
        <v>1616644567</v>
      </c>
      <c r="O267" s="155"/>
      <c r="P267" s="155" t="str">
        <f t="shared" si="3"/>
        <v/>
      </c>
      <c r="Q267" s="155" t="str">
        <f t="shared" si="4"/>
        <v/>
      </c>
    </row>
    <row r="268">
      <c r="A268" s="156" t="str">
        <f t="shared" si="1"/>
        <v>1263844567</v>
      </c>
      <c r="B268" s="156">
        <v>12638.0</v>
      </c>
      <c r="C268" s="157">
        <v>0.5729166666666666</v>
      </c>
      <c r="D268" s="158" t="s">
        <v>2622</v>
      </c>
      <c r="E268" s="159">
        <v>25617.0</v>
      </c>
      <c r="F268" s="159">
        <v>44567.0</v>
      </c>
      <c r="G268" s="160" t="s">
        <v>86</v>
      </c>
      <c r="H268" s="160" t="s">
        <v>87</v>
      </c>
      <c r="I268" s="160" t="s">
        <v>97</v>
      </c>
      <c r="J268" s="160" t="s">
        <v>98</v>
      </c>
      <c r="K268" s="155"/>
      <c r="L268" s="155" t="s">
        <v>90</v>
      </c>
      <c r="M268" s="155">
        <v>206510.0</v>
      </c>
      <c r="N268" s="155" t="str">
        <f t="shared" si="2"/>
        <v>1263844567</v>
      </c>
      <c r="O268" s="155"/>
      <c r="P268" s="155" t="str">
        <f t="shared" si="3"/>
        <v/>
      </c>
      <c r="Q268" s="155" t="str">
        <f t="shared" si="4"/>
        <v/>
      </c>
    </row>
    <row r="269">
      <c r="A269" s="156" t="str">
        <f t="shared" si="1"/>
        <v>1660944567</v>
      </c>
      <c r="B269" s="156">
        <v>16609.0</v>
      </c>
      <c r="C269" s="157">
        <v>0.5729166666666666</v>
      </c>
      <c r="D269" s="158" t="s">
        <v>2623</v>
      </c>
      <c r="E269" s="159">
        <v>19761.0</v>
      </c>
      <c r="F269" s="159">
        <v>44567.0</v>
      </c>
      <c r="G269" s="160" t="s">
        <v>86</v>
      </c>
      <c r="H269" s="160" t="s">
        <v>87</v>
      </c>
      <c r="I269" s="160" t="s">
        <v>97</v>
      </c>
      <c r="J269" s="160" t="s">
        <v>154</v>
      </c>
      <c r="K269" s="155"/>
      <c r="L269" s="155" t="s">
        <v>90</v>
      </c>
      <c r="M269" s="155">
        <v>206512.0</v>
      </c>
      <c r="N269" s="155" t="str">
        <f t="shared" si="2"/>
        <v>1660944567</v>
      </c>
      <c r="O269" s="155"/>
      <c r="P269" s="155" t="str">
        <f t="shared" si="3"/>
        <v/>
      </c>
      <c r="Q269" s="155" t="str">
        <f t="shared" si="4"/>
        <v/>
      </c>
    </row>
    <row r="270">
      <c r="A270" s="156" t="str">
        <f t="shared" si="1"/>
        <v>1472944567</v>
      </c>
      <c r="B270" s="156">
        <v>14729.0</v>
      </c>
      <c r="C270" s="157">
        <v>0.5729166666666666</v>
      </c>
      <c r="D270" s="158" t="s">
        <v>216</v>
      </c>
      <c r="E270" s="159">
        <v>30461.0</v>
      </c>
      <c r="F270" s="159">
        <v>44567.0</v>
      </c>
      <c r="G270" s="160" t="s">
        <v>86</v>
      </c>
      <c r="H270" s="160" t="s">
        <v>92</v>
      </c>
      <c r="I270" s="160" t="s">
        <v>93</v>
      </c>
      <c r="J270" s="160" t="s">
        <v>189</v>
      </c>
      <c r="K270" s="155"/>
      <c r="L270" s="155" t="s">
        <v>90</v>
      </c>
      <c r="M270" s="155">
        <v>206508.0</v>
      </c>
      <c r="N270" s="155" t="str">
        <f t="shared" si="2"/>
        <v>1472944567</v>
      </c>
      <c r="O270" s="155"/>
      <c r="P270" s="155" t="str">
        <f t="shared" si="3"/>
        <v/>
      </c>
      <c r="Q270" s="155" t="str">
        <f t="shared" si="4"/>
        <v/>
      </c>
    </row>
    <row r="271">
      <c r="A271" s="156" t="str">
        <f t="shared" si="1"/>
        <v>1063244567</v>
      </c>
      <c r="B271" s="156">
        <v>10632.0</v>
      </c>
      <c r="C271" s="157">
        <v>0.5833333333333334</v>
      </c>
      <c r="D271" s="158" t="s">
        <v>319</v>
      </c>
      <c r="E271" s="159">
        <v>22528.0</v>
      </c>
      <c r="F271" s="159">
        <v>44567.0</v>
      </c>
      <c r="G271" s="160" t="s">
        <v>112</v>
      </c>
      <c r="H271" s="160" t="s">
        <v>92</v>
      </c>
      <c r="I271" s="160" t="s">
        <v>101</v>
      </c>
      <c r="J271" s="160" t="s">
        <v>106</v>
      </c>
      <c r="K271" s="155"/>
      <c r="L271" s="155" t="s">
        <v>103</v>
      </c>
      <c r="M271" s="155"/>
      <c r="N271" s="155" t="str">
        <f t="shared" si="2"/>
        <v>1063244567</v>
      </c>
      <c r="O271" s="155"/>
      <c r="P271" s="155" t="str">
        <f t="shared" si="3"/>
        <v/>
      </c>
      <c r="Q271" s="155" t="str">
        <f t="shared" si="4"/>
        <v/>
      </c>
    </row>
    <row r="272">
      <c r="A272" s="156" t="str">
        <f t="shared" si="1"/>
        <v>1001544567</v>
      </c>
      <c r="B272" s="156">
        <v>10015.0</v>
      </c>
      <c r="C272" s="157">
        <v>0.59375</v>
      </c>
      <c r="D272" s="158" t="s">
        <v>2624</v>
      </c>
      <c r="E272" s="159">
        <v>20741.0</v>
      </c>
      <c r="F272" s="159">
        <v>44567.0</v>
      </c>
      <c r="G272" s="160" t="s">
        <v>86</v>
      </c>
      <c r="H272" s="160" t="s">
        <v>87</v>
      </c>
      <c r="I272" s="160" t="s">
        <v>97</v>
      </c>
      <c r="J272" s="160" t="s">
        <v>182</v>
      </c>
      <c r="K272" s="155"/>
      <c r="L272" s="155" t="s">
        <v>90</v>
      </c>
      <c r="M272" s="155">
        <v>206514.0</v>
      </c>
      <c r="N272" s="155" t="str">
        <f t="shared" si="2"/>
        <v>1001544567</v>
      </c>
      <c r="O272" s="155"/>
      <c r="P272" s="155" t="str">
        <f t="shared" si="3"/>
        <v/>
      </c>
      <c r="Q272" s="155" t="str">
        <f t="shared" si="4"/>
        <v/>
      </c>
    </row>
    <row r="273">
      <c r="A273" s="156" t="str">
        <f t="shared" si="1"/>
        <v>1333144567</v>
      </c>
      <c r="B273" s="156">
        <v>13331.0</v>
      </c>
      <c r="C273" s="157">
        <v>0.59375</v>
      </c>
      <c r="D273" s="158" t="s">
        <v>314</v>
      </c>
      <c r="E273" s="159">
        <v>17613.0</v>
      </c>
      <c r="F273" s="159">
        <v>44567.0</v>
      </c>
      <c r="G273" s="160" t="s">
        <v>122</v>
      </c>
      <c r="H273" s="160" t="s">
        <v>92</v>
      </c>
      <c r="I273" s="160" t="s">
        <v>101</v>
      </c>
      <c r="J273" s="160" t="s">
        <v>221</v>
      </c>
      <c r="K273" s="155"/>
      <c r="L273" s="155" t="s">
        <v>90</v>
      </c>
      <c r="M273" s="155">
        <v>206515.0</v>
      </c>
      <c r="N273" s="155" t="str">
        <f t="shared" si="2"/>
        <v>1333144567</v>
      </c>
      <c r="O273" s="155"/>
      <c r="P273" s="155" t="str">
        <f t="shared" si="3"/>
        <v/>
      </c>
      <c r="Q273" s="155" t="str">
        <f t="shared" si="4"/>
        <v>R</v>
      </c>
    </row>
    <row r="274">
      <c r="A274" s="156" t="str">
        <f t="shared" si="1"/>
        <v>989244567</v>
      </c>
      <c r="B274" s="156">
        <v>9892.0</v>
      </c>
      <c r="C274" s="157">
        <v>0.6041666666666666</v>
      </c>
      <c r="D274" s="158" t="s">
        <v>562</v>
      </c>
      <c r="E274" s="159">
        <v>24543.0</v>
      </c>
      <c r="F274" s="159">
        <v>44567.0</v>
      </c>
      <c r="G274" s="160" t="s">
        <v>122</v>
      </c>
      <c r="H274" s="160" t="s">
        <v>87</v>
      </c>
      <c r="I274" s="160" t="s">
        <v>97</v>
      </c>
      <c r="J274" s="160" t="s">
        <v>147</v>
      </c>
      <c r="K274" s="155"/>
      <c r="L274" s="155" t="s">
        <v>90</v>
      </c>
      <c r="M274" s="155">
        <v>206513.0</v>
      </c>
      <c r="N274" s="155" t="str">
        <f t="shared" si="2"/>
        <v>989244567</v>
      </c>
      <c r="O274" s="155"/>
      <c r="P274" s="155" t="str">
        <f t="shared" si="3"/>
        <v/>
      </c>
      <c r="Q274" s="155" t="str">
        <f t="shared" si="4"/>
        <v/>
      </c>
    </row>
    <row r="275">
      <c r="A275" s="156" t="str">
        <f t="shared" si="1"/>
        <v>1545044567</v>
      </c>
      <c r="B275" s="156">
        <v>15450.0</v>
      </c>
      <c r="C275" s="157">
        <v>0.6041666666666666</v>
      </c>
      <c r="D275" s="158" t="s">
        <v>2625</v>
      </c>
      <c r="E275" s="159">
        <v>15506.0</v>
      </c>
      <c r="F275" s="159">
        <v>44567.0</v>
      </c>
      <c r="G275" s="160" t="s">
        <v>100</v>
      </c>
      <c r="H275" s="160" t="s">
        <v>92</v>
      </c>
      <c r="I275" s="160" t="s">
        <v>93</v>
      </c>
      <c r="J275" s="160" t="s">
        <v>102</v>
      </c>
      <c r="K275" s="155"/>
      <c r="L275" s="155" t="s">
        <v>103</v>
      </c>
      <c r="M275" s="155"/>
      <c r="N275" s="155" t="str">
        <f t="shared" si="2"/>
        <v>1545044567</v>
      </c>
      <c r="O275" s="155"/>
      <c r="P275" s="155" t="str">
        <f t="shared" si="3"/>
        <v/>
      </c>
      <c r="Q275" s="155" t="str">
        <f t="shared" si="4"/>
        <v/>
      </c>
    </row>
    <row r="276">
      <c r="A276" s="156" t="str">
        <f t="shared" si="1"/>
        <v>1344644567</v>
      </c>
      <c r="B276" s="156">
        <v>13446.0</v>
      </c>
      <c r="C276" s="157">
        <v>0.625</v>
      </c>
      <c r="D276" s="158" t="s">
        <v>172</v>
      </c>
      <c r="E276" s="159">
        <v>22265.0</v>
      </c>
      <c r="F276" s="159">
        <v>44567.0</v>
      </c>
      <c r="G276" s="160" t="s">
        <v>112</v>
      </c>
      <c r="H276" s="160" t="s">
        <v>92</v>
      </c>
      <c r="I276" s="160" t="s">
        <v>101</v>
      </c>
      <c r="J276" s="160" t="s">
        <v>106</v>
      </c>
      <c r="K276" s="155"/>
      <c r="L276" s="155" t="s">
        <v>103</v>
      </c>
      <c r="M276" s="155"/>
      <c r="N276" s="155" t="str">
        <f t="shared" si="2"/>
        <v>1344644567</v>
      </c>
      <c r="O276" s="155"/>
      <c r="P276" s="155" t="str">
        <f t="shared" si="3"/>
        <v/>
      </c>
      <c r="Q276" s="155" t="str">
        <f t="shared" si="4"/>
        <v/>
      </c>
    </row>
    <row r="277">
      <c r="A277" s="156" t="str">
        <f t="shared" si="1"/>
        <v>933744567</v>
      </c>
      <c r="B277" s="156">
        <v>9337.0</v>
      </c>
      <c r="C277" s="157">
        <v>0.625</v>
      </c>
      <c r="D277" s="158" t="s">
        <v>2626</v>
      </c>
      <c r="E277" s="159">
        <v>17297.0</v>
      </c>
      <c r="F277" s="159">
        <v>44567.0</v>
      </c>
      <c r="G277" s="160" t="s">
        <v>100</v>
      </c>
      <c r="H277" s="160" t="s">
        <v>92</v>
      </c>
      <c r="I277" s="160" t="s">
        <v>93</v>
      </c>
      <c r="J277" s="160" t="s">
        <v>131</v>
      </c>
      <c r="K277" s="155"/>
      <c r="L277" s="155" t="s">
        <v>103</v>
      </c>
      <c r="M277" s="155"/>
      <c r="N277" s="155" t="str">
        <f t="shared" si="2"/>
        <v>933744567</v>
      </c>
      <c r="O277" s="155"/>
      <c r="P277" s="155" t="str">
        <f t="shared" si="3"/>
        <v/>
      </c>
      <c r="Q277" s="155" t="str">
        <f t="shared" si="4"/>
        <v/>
      </c>
    </row>
    <row r="278">
      <c r="A278" s="156" t="str">
        <f t="shared" si="1"/>
        <v>1651544567</v>
      </c>
      <c r="B278" s="156">
        <v>16515.0</v>
      </c>
      <c r="C278" s="157">
        <v>0.6354166666666666</v>
      </c>
      <c r="D278" s="158" t="s">
        <v>2627</v>
      </c>
      <c r="E278" s="159">
        <v>17317.0</v>
      </c>
      <c r="F278" s="159">
        <v>44567.0</v>
      </c>
      <c r="G278" s="160" t="s">
        <v>86</v>
      </c>
      <c r="H278" s="160" t="s">
        <v>92</v>
      </c>
      <c r="I278" s="160" t="s">
        <v>93</v>
      </c>
      <c r="J278" s="160" t="s">
        <v>94</v>
      </c>
      <c r="K278" s="155"/>
      <c r="L278" s="155" t="s">
        <v>90</v>
      </c>
      <c r="M278" s="155">
        <v>206518.0</v>
      </c>
      <c r="N278" s="155" t="str">
        <f t="shared" si="2"/>
        <v>1651544567</v>
      </c>
      <c r="O278" s="155"/>
      <c r="P278" s="155" t="str">
        <f t="shared" si="3"/>
        <v/>
      </c>
      <c r="Q278" s="155" t="str">
        <f t="shared" si="4"/>
        <v/>
      </c>
    </row>
    <row r="279">
      <c r="A279" s="156" t="str">
        <f t="shared" si="1"/>
        <v>1354444567</v>
      </c>
      <c r="B279" s="156">
        <v>13544.0</v>
      </c>
      <c r="C279" s="157">
        <v>0.6354166666666666</v>
      </c>
      <c r="D279" s="158" t="s">
        <v>2628</v>
      </c>
      <c r="E279" s="159">
        <v>27937.0</v>
      </c>
      <c r="F279" s="159">
        <v>44567.0</v>
      </c>
      <c r="G279" s="160" t="s">
        <v>86</v>
      </c>
      <c r="H279" s="160" t="s">
        <v>92</v>
      </c>
      <c r="I279" s="160" t="s">
        <v>101</v>
      </c>
      <c r="J279" s="160" t="s">
        <v>98</v>
      </c>
      <c r="K279" s="155"/>
      <c r="L279" s="155" t="s">
        <v>90</v>
      </c>
      <c r="M279" s="155">
        <v>206516.0</v>
      </c>
      <c r="N279" s="155" t="str">
        <f t="shared" si="2"/>
        <v>1354444567</v>
      </c>
      <c r="O279" s="155"/>
      <c r="P279" s="155" t="str">
        <f t="shared" si="3"/>
        <v/>
      </c>
      <c r="Q279" s="155" t="str">
        <f t="shared" si="4"/>
        <v/>
      </c>
    </row>
    <row r="280">
      <c r="A280" s="156" t="str">
        <f t="shared" si="1"/>
        <v>1041544567</v>
      </c>
      <c r="B280" s="156">
        <v>10415.0</v>
      </c>
      <c r="C280" s="157">
        <v>0.6458333333333334</v>
      </c>
      <c r="D280" s="158" t="s">
        <v>2629</v>
      </c>
      <c r="E280" s="159">
        <v>25164.0</v>
      </c>
      <c r="F280" s="159">
        <v>44567.0</v>
      </c>
      <c r="G280" s="160" t="s">
        <v>86</v>
      </c>
      <c r="H280" s="160" t="s">
        <v>92</v>
      </c>
      <c r="I280" s="160" t="s">
        <v>93</v>
      </c>
      <c r="J280" s="160" t="s">
        <v>89</v>
      </c>
      <c r="K280" s="155"/>
      <c r="L280" s="155" t="s">
        <v>90</v>
      </c>
      <c r="M280" s="155">
        <v>206520.0</v>
      </c>
      <c r="N280" s="155" t="str">
        <f t="shared" si="2"/>
        <v>1041544567</v>
      </c>
      <c r="O280" s="155"/>
      <c r="P280" s="155" t="str">
        <f t="shared" si="3"/>
        <v/>
      </c>
      <c r="Q280" s="155" t="str">
        <f t="shared" si="4"/>
        <v/>
      </c>
    </row>
    <row r="281">
      <c r="A281" s="156" t="str">
        <f t="shared" si="1"/>
        <v>1525344567</v>
      </c>
      <c r="B281" s="156">
        <v>15253.0</v>
      </c>
      <c r="C281" s="157">
        <v>0.6458333333333334</v>
      </c>
      <c r="D281" s="158" t="s">
        <v>457</v>
      </c>
      <c r="E281" s="159">
        <v>24706.0</v>
      </c>
      <c r="F281" s="159">
        <v>44567.0</v>
      </c>
      <c r="G281" s="160" t="s">
        <v>122</v>
      </c>
      <c r="H281" s="160" t="s">
        <v>92</v>
      </c>
      <c r="I281" s="160" t="s">
        <v>101</v>
      </c>
      <c r="J281" s="160" t="s">
        <v>137</v>
      </c>
      <c r="K281" s="155"/>
      <c r="L281" s="155" t="s">
        <v>90</v>
      </c>
      <c r="M281" s="155">
        <v>206517.0</v>
      </c>
      <c r="N281" s="155" t="str">
        <f t="shared" si="2"/>
        <v>1525344567</v>
      </c>
      <c r="O281" s="155"/>
      <c r="P281" s="155" t="str">
        <f t="shared" si="3"/>
        <v/>
      </c>
      <c r="Q281" s="155" t="str">
        <f t="shared" si="4"/>
        <v/>
      </c>
    </row>
    <row r="282">
      <c r="A282" s="156" t="str">
        <f t="shared" si="1"/>
        <v>1547944567</v>
      </c>
      <c r="B282" s="156">
        <v>15479.0</v>
      </c>
      <c r="C282" s="157">
        <v>0.6458333333333334</v>
      </c>
      <c r="D282" s="158" t="s">
        <v>241</v>
      </c>
      <c r="E282" s="159">
        <v>28397.0</v>
      </c>
      <c r="F282" s="159">
        <v>44567.0</v>
      </c>
      <c r="G282" s="160" t="s">
        <v>122</v>
      </c>
      <c r="H282" s="160" t="s">
        <v>92</v>
      </c>
      <c r="I282" s="160" t="s">
        <v>101</v>
      </c>
      <c r="J282" s="160" t="s">
        <v>242</v>
      </c>
      <c r="K282" s="155"/>
      <c r="L282" s="155" t="s">
        <v>90</v>
      </c>
      <c r="M282" s="155">
        <v>206519.0</v>
      </c>
      <c r="N282" s="155" t="str">
        <f t="shared" si="2"/>
        <v>1547944567</v>
      </c>
      <c r="O282" s="155"/>
      <c r="P282" s="155" t="str">
        <f t="shared" si="3"/>
        <v/>
      </c>
      <c r="Q282" s="155" t="str">
        <f t="shared" si="4"/>
        <v/>
      </c>
    </row>
    <row r="283">
      <c r="A283" s="156" t="str">
        <f t="shared" si="1"/>
        <v>1360244567</v>
      </c>
      <c r="B283" s="156">
        <v>13602.0</v>
      </c>
      <c r="C283" s="157">
        <v>0.7083333333333334</v>
      </c>
      <c r="D283" s="158" t="s">
        <v>1669</v>
      </c>
      <c r="E283" s="159">
        <v>24396.0</v>
      </c>
      <c r="F283" s="159">
        <v>44567.0</v>
      </c>
      <c r="G283" s="160" t="s">
        <v>122</v>
      </c>
      <c r="H283" s="160" t="s">
        <v>92</v>
      </c>
      <c r="I283" s="160" t="s">
        <v>101</v>
      </c>
      <c r="J283" s="160" t="s">
        <v>98</v>
      </c>
      <c r="K283" s="155"/>
      <c r="L283" s="155" t="s">
        <v>2496</v>
      </c>
      <c r="M283" s="155"/>
      <c r="N283" s="155" t="str">
        <f t="shared" si="2"/>
        <v>1360244567</v>
      </c>
      <c r="O283" s="155"/>
      <c r="P283" s="155" t="str">
        <f t="shared" si="3"/>
        <v/>
      </c>
      <c r="Q283" s="155" t="str">
        <f t="shared" si="4"/>
        <v/>
      </c>
    </row>
    <row r="284">
      <c r="A284" s="156" t="str">
        <f t="shared" si="1"/>
        <v>1329344567</v>
      </c>
      <c r="B284" s="156">
        <v>13293.0</v>
      </c>
      <c r="C284" s="157">
        <v>0.7083333333333334</v>
      </c>
      <c r="D284" s="158" t="s">
        <v>455</v>
      </c>
      <c r="E284" s="159">
        <v>30806.0</v>
      </c>
      <c r="F284" s="159">
        <v>44567.0</v>
      </c>
      <c r="G284" s="160" t="s">
        <v>86</v>
      </c>
      <c r="H284" s="160" t="s">
        <v>92</v>
      </c>
      <c r="I284" s="160" t="s">
        <v>93</v>
      </c>
      <c r="J284" s="160" t="s">
        <v>98</v>
      </c>
      <c r="K284" s="155"/>
      <c r="L284" s="155" t="s">
        <v>2496</v>
      </c>
      <c r="M284" s="155"/>
      <c r="N284" s="155" t="str">
        <f t="shared" si="2"/>
        <v>1329344567</v>
      </c>
      <c r="O284" s="155"/>
      <c r="P284" s="155" t="str">
        <f t="shared" si="3"/>
        <v/>
      </c>
      <c r="Q284" s="155" t="str">
        <f t="shared" si="4"/>
        <v>R</v>
      </c>
    </row>
    <row r="285">
      <c r="A285" s="156" t="str">
        <f t="shared" si="1"/>
        <v>1550844567</v>
      </c>
      <c r="B285" s="156">
        <v>15508.0</v>
      </c>
      <c r="C285" s="157">
        <v>0.7083333333333334</v>
      </c>
      <c r="D285" s="158" t="s">
        <v>2630</v>
      </c>
      <c r="E285" s="159">
        <v>25256.0</v>
      </c>
      <c r="F285" s="159">
        <v>44567.0</v>
      </c>
      <c r="G285" s="160" t="s">
        <v>100</v>
      </c>
      <c r="H285" s="160" t="s">
        <v>87</v>
      </c>
      <c r="I285" s="160" t="s">
        <v>97</v>
      </c>
      <c r="J285" s="160" t="s">
        <v>106</v>
      </c>
      <c r="K285" s="155"/>
      <c r="L285" s="155" t="s">
        <v>2496</v>
      </c>
      <c r="M285" s="155"/>
      <c r="N285" s="155" t="str">
        <f t="shared" si="2"/>
        <v>1550844567</v>
      </c>
      <c r="O285" s="155"/>
      <c r="P285" s="155" t="str">
        <f t="shared" si="3"/>
        <v/>
      </c>
      <c r="Q285" s="155" t="str">
        <f t="shared" si="4"/>
        <v/>
      </c>
    </row>
    <row r="286">
      <c r="A286" s="156" t="str">
        <f t="shared" si="1"/>
        <v>1622044567</v>
      </c>
      <c r="B286" s="156">
        <v>16220.0</v>
      </c>
      <c r="C286" s="157">
        <v>0.7083333333333334</v>
      </c>
      <c r="D286" s="158" t="s">
        <v>1004</v>
      </c>
      <c r="E286" s="159">
        <v>15500.0</v>
      </c>
      <c r="F286" s="159">
        <v>44567.0</v>
      </c>
      <c r="G286" s="160" t="s">
        <v>100</v>
      </c>
      <c r="H286" s="160" t="s">
        <v>92</v>
      </c>
      <c r="I286" s="160" t="s">
        <v>93</v>
      </c>
      <c r="J286" s="160" t="s">
        <v>224</v>
      </c>
      <c r="K286" s="155"/>
      <c r="L286" s="155" t="s">
        <v>2496</v>
      </c>
      <c r="M286" s="155"/>
      <c r="N286" s="155" t="str">
        <f t="shared" si="2"/>
        <v>1622044567</v>
      </c>
      <c r="O286" s="155"/>
      <c r="P286" s="155" t="str">
        <f t="shared" si="3"/>
        <v/>
      </c>
      <c r="Q286" s="155" t="str">
        <f t="shared" si="4"/>
        <v/>
      </c>
    </row>
    <row r="287">
      <c r="A287" s="156" t="str">
        <f t="shared" si="1"/>
        <v>1762244567</v>
      </c>
      <c r="B287" s="156">
        <v>17622.0</v>
      </c>
      <c r="C287" s="157">
        <v>0.7083333333333334</v>
      </c>
      <c r="D287" s="158" t="s">
        <v>2631</v>
      </c>
      <c r="E287" s="159">
        <v>25548.0</v>
      </c>
      <c r="F287" s="159">
        <v>44567.0</v>
      </c>
      <c r="G287" s="160" t="s">
        <v>112</v>
      </c>
      <c r="H287" s="160" t="s">
        <v>92</v>
      </c>
      <c r="I287" s="160" t="s">
        <v>93</v>
      </c>
      <c r="J287" s="160" t="s">
        <v>102</v>
      </c>
      <c r="K287" s="155"/>
      <c r="L287" s="155" t="s">
        <v>2496</v>
      </c>
      <c r="M287" s="155"/>
      <c r="N287" s="155" t="str">
        <f t="shared" si="2"/>
        <v>1762244567</v>
      </c>
      <c r="O287" s="155"/>
      <c r="P287" s="155" t="str">
        <f t="shared" si="3"/>
        <v/>
      </c>
      <c r="Q287" s="155" t="str">
        <f t="shared" si="4"/>
        <v/>
      </c>
    </row>
    <row r="288">
      <c r="A288" s="156" t="str">
        <f t="shared" si="1"/>
        <v>930044567</v>
      </c>
      <c r="B288" s="156">
        <v>9300.0</v>
      </c>
      <c r="C288" s="157">
        <v>0.7083333333333334</v>
      </c>
      <c r="D288" s="158" t="s">
        <v>2632</v>
      </c>
      <c r="E288" s="159">
        <v>32377.0</v>
      </c>
      <c r="F288" s="159">
        <v>44567.0</v>
      </c>
      <c r="G288" s="160" t="s">
        <v>86</v>
      </c>
      <c r="H288" s="160" t="s">
        <v>92</v>
      </c>
      <c r="I288" s="160" t="s">
        <v>101</v>
      </c>
      <c r="J288" s="160" t="s">
        <v>189</v>
      </c>
      <c r="K288" s="155"/>
      <c r="L288" s="155" t="s">
        <v>2496</v>
      </c>
      <c r="M288" s="155"/>
      <c r="N288" s="155" t="str">
        <f t="shared" si="2"/>
        <v>930044567</v>
      </c>
      <c r="O288" s="155"/>
      <c r="P288" s="155" t="str">
        <f t="shared" si="3"/>
        <v/>
      </c>
      <c r="Q288" s="155" t="str">
        <f t="shared" si="4"/>
        <v>R</v>
      </c>
    </row>
    <row r="289">
      <c r="A289" s="156" t="str">
        <f t="shared" si="1"/>
        <v>1394644567</v>
      </c>
      <c r="B289" s="156">
        <v>13946.0</v>
      </c>
      <c r="C289" s="157">
        <v>0.7083333333333334</v>
      </c>
      <c r="D289" s="158" t="s">
        <v>800</v>
      </c>
      <c r="E289" s="159">
        <v>26251.0</v>
      </c>
      <c r="F289" s="159">
        <v>44567.0</v>
      </c>
      <c r="G289" s="160" t="s">
        <v>86</v>
      </c>
      <c r="H289" s="160" t="s">
        <v>87</v>
      </c>
      <c r="I289" s="160" t="s">
        <v>97</v>
      </c>
      <c r="J289" s="160" t="s">
        <v>147</v>
      </c>
      <c r="K289" s="155"/>
      <c r="L289" s="155" t="s">
        <v>2496</v>
      </c>
      <c r="M289" s="155"/>
      <c r="N289" s="155" t="str">
        <f t="shared" si="2"/>
        <v>1394644567</v>
      </c>
      <c r="O289" s="155"/>
      <c r="P289" s="155" t="str">
        <f t="shared" si="3"/>
        <v/>
      </c>
      <c r="Q289" s="155" t="str">
        <f t="shared" si="4"/>
        <v>R</v>
      </c>
    </row>
    <row r="290">
      <c r="A290" s="156" t="str">
        <f t="shared" si="1"/>
        <v>928644567</v>
      </c>
      <c r="B290" s="156">
        <v>9286.0</v>
      </c>
      <c r="C290" s="157">
        <v>0.7083333333333334</v>
      </c>
      <c r="D290" s="158" t="s">
        <v>263</v>
      </c>
      <c r="E290" s="159">
        <v>14829.0</v>
      </c>
      <c r="F290" s="159">
        <v>44567.0</v>
      </c>
      <c r="G290" s="160" t="s">
        <v>86</v>
      </c>
      <c r="H290" s="160" t="s">
        <v>87</v>
      </c>
      <c r="I290" s="160" t="s">
        <v>97</v>
      </c>
      <c r="J290" s="160" t="s">
        <v>89</v>
      </c>
      <c r="K290" s="155"/>
      <c r="L290" s="155" t="s">
        <v>2496</v>
      </c>
      <c r="M290" s="155"/>
      <c r="N290" s="155" t="str">
        <f t="shared" si="2"/>
        <v>928644567</v>
      </c>
      <c r="O290" s="155"/>
      <c r="P290" s="155" t="str">
        <f t="shared" si="3"/>
        <v/>
      </c>
      <c r="Q290" s="155" t="str">
        <f t="shared" si="4"/>
        <v>R</v>
      </c>
    </row>
    <row r="291">
      <c r="A291" s="156" t="str">
        <f t="shared" si="1"/>
        <v>1482644567</v>
      </c>
      <c r="B291" s="156">
        <v>14826.0</v>
      </c>
      <c r="C291" s="157">
        <v>0.7083333333333334</v>
      </c>
      <c r="D291" s="158" t="s">
        <v>2633</v>
      </c>
      <c r="E291" s="159">
        <v>16646.0</v>
      </c>
      <c r="F291" s="159">
        <v>44567.0</v>
      </c>
      <c r="G291" s="160" t="s">
        <v>122</v>
      </c>
      <c r="H291" s="160" t="s">
        <v>87</v>
      </c>
      <c r="I291" s="160" t="s">
        <v>97</v>
      </c>
      <c r="J291" s="160" t="s">
        <v>89</v>
      </c>
      <c r="K291" s="155"/>
      <c r="L291" s="155" t="s">
        <v>2496</v>
      </c>
      <c r="M291" s="155"/>
      <c r="N291" s="155" t="str">
        <f t="shared" si="2"/>
        <v>1482644567</v>
      </c>
      <c r="O291" s="155"/>
      <c r="P291" s="155" t="str">
        <f t="shared" si="3"/>
        <v/>
      </c>
      <c r="Q291" s="155" t="str">
        <f t="shared" si="4"/>
        <v>R</v>
      </c>
    </row>
    <row r="292">
      <c r="A292" s="156" t="str">
        <f t="shared" si="1"/>
        <v>1640444567</v>
      </c>
      <c r="B292" s="156">
        <v>16404.0</v>
      </c>
      <c r="C292" s="157">
        <v>0.7083333333333334</v>
      </c>
      <c r="D292" s="158" t="s">
        <v>375</v>
      </c>
      <c r="E292" s="159">
        <v>21743.0</v>
      </c>
      <c r="F292" s="159">
        <v>44567.0</v>
      </c>
      <c r="G292" s="160" t="s">
        <v>122</v>
      </c>
      <c r="H292" s="160" t="s">
        <v>92</v>
      </c>
      <c r="I292" s="160" t="s">
        <v>93</v>
      </c>
      <c r="J292" s="160" t="s">
        <v>147</v>
      </c>
      <c r="K292" s="155"/>
      <c r="L292" s="155" t="s">
        <v>2496</v>
      </c>
      <c r="M292" s="155"/>
      <c r="N292" s="155" t="str">
        <f t="shared" si="2"/>
        <v>1640444567</v>
      </c>
      <c r="O292" s="155"/>
      <c r="P292" s="155" t="str">
        <f t="shared" si="3"/>
        <v/>
      </c>
      <c r="Q292" s="155" t="str">
        <f t="shared" si="4"/>
        <v>R</v>
      </c>
    </row>
    <row r="293">
      <c r="A293" s="156" t="str">
        <f t="shared" si="1"/>
        <v>1505744567</v>
      </c>
      <c r="B293" s="156">
        <v>15057.0</v>
      </c>
      <c r="C293" s="157">
        <v>0.7083333333333334</v>
      </c>
      <c r="D293" s="158" t="s">
        <v>2634</v>
      </c>
      <c r="E293" s="159">
        <v>28968.0</v>
      </c>
      <c r="F293" s="159">
        <v>44567.0</v>
      </c>
      <c r="G293" s="160" t="s">
        <v>100</v>
      </c>
      <c r="H293" s="160" t="s">
        <v>87</v>
      </c>
      <c r="I293" s="160" t="s">
        <v>97</v>
      </c>
      <c r="J293" s="160" t="s">
        <v>102</v>
      </c>
      <c r="K293" s="155"/>
      <c r="L293" s="155" t="s">
        <v>2496</v>
      </c>
      <c r="M293" s="155"/>
      <c r="N293" s="155" t="str">
        <f t="shared" si="2"/>
        <v>1505744567</v>
      </c>
      <c r="O293" s="155"/>
      <c r="P293" s="155" t="str">
        <f t="shared" si="3"/>
        <v/>
      </c>
      <c r="Q293" s="155" t="str">
        <f t="shared" si="4"/>
        <v>R</v>
      </c>
    </row>
    <row r="294">
      <c r="A294" s="156" t="str">
        <f t="shared" si="1"/>
        <v>1228944567</v>
      </c>
      <c r="B294" s="156">
        <v>12289.0</v>
      </c>
      <c r="C294" s="157">
        <v>0.7083333333333334</v>
      </c>
      <c r="D294" s="158" t="s">
        <v>2635</v>
      </c>
      <c r="E294" s="159">
        <v>15105.0</v>
      </c>
      <c r="F294" s="159">
        <v>44567.0</v>
      </c>
      <c r="G294" s="160" t="s">
        <v>86</v>
      </c>
      <c r="H294" s="160" t="s">
        <v>92</v>
      </c>
      <c r="I294" s="160" t="s">
        <v>93</v>
      </c>
      <c r="J294" s="160" t="s">
        <v>89</v>
      </c>
      <c r="K294" s="155"/>
      <c r="L294" s="155" t="s">
        <v>2496</v>
      </c>
      <c r="M294" s="155"/>
      <c r="N294" s="155" t="str">
        <f t="shared" si="2"/>
        <v>1228944567</v>
      </c>
      <c r="O294" s="155"/>
      <c r="P294" s="155" t="str">
        <f t="shared" si="3"/>
        <v/>
      </c>
      <c r="Q294" s="155" t="str">
        <f t="shared" si="4"/>
        <v>R</v>
      </c>
    </row>
    <row r="295">
      <c r="A295" s="156" t="str">
        <f t="shared" si="1"/>
        <v>1287944567</v>
      </c>
      <c r="B295" s="156">
        <v>12879.0</v>
      </c>
      <c r="C295" s="157">
        <v>0.71875</v>
      </c>
      <c r="D295" s="158" t="s">
        <v>1645</v>
      </c>
      <c r="E295" s="159">
        <v>20311.0</v>
      </c>
      <c r="F295" s="159">
        <v>44567.0</v>
      </c>
      <c r="G295" s="160" t="s">
        <v>122</v>
      </c>
      <c r="H295" s="160" t="s">
        <v>92</v>
      </c>
      <c r="I295" s="160" t="s">
        <v>101</v>
      </c>
      <c r="J295" s="160" t="s">
        <v>813</v>
      </c>
      <c r="K295" s="155"/>
      <c r="L295" s="155" t="s">
        <v>2496</v>
      </c>
      <c r="M295" s="155"/>
      <c r="N295" s="155" t="str">
        <f t="shared" si="2"/>
        <v>1287944567</v>
      </c>
      <c r="O295" s="155"/>
      <c r="P295" s="155" t="str">
        <f t="shared" si="3"/>
        <v/>
      </c>
      <c r="Q295" s="155" t="str">
        <f t="shared" si="4"/>
        <v>R</v>
      </c>
    </row>
    <row r="296">
      <c r="A296" s="156" t="str">
        <f t="shared" si="1"/>
        <v>1318344567</v>
      </c>
      <c r="B296" s="156">
        <v>13183.0</v>
      </c>
      <c r="C296" s="157">
        <v>0.71875</v>
      </c>
      <c r="D296" s="158" t="s">
        <v>2636</v>
      </c>
      <c r="E296" s="159">
        <v>32643.0</v>
      </c>
      <c r="F296" s="159">
        <v>44567.0</v>
      </c>
      <c r="G296" s="160" t="s">
        <v>86</v>
      </c>
      <c r="H296" s="160" t="s">
        <v>92</v>
      </c>
      <c r="I296" s="160" t="s">
        <v>101</v>
      </c>
      <c r="J296" s="160" t="s">
        <v>147</v>
      </c>
      <c r="K296" s="155"/>
      <c r="L296" s="155" t="s">
        <v>2496</v>
      </c>
      <c r="M296" s="155"/>
      <c r="N296" s="155" t="str">
        <f t="shared" si="2"/>
        <v>1318344567</v>
      </c>
      <c r="O296" s="155"/>
      <c r="P296" s="155" t="str">
        <f t="shared" si="3"/>
        <v/>
      </c>
      <c r="Q296" s="155" t="str">
        <f t="shared" si="4"/>
        <v>R</v>
      </c>
    </row>
    <row r="297">
      <c r="A297" s="156" t="str">
        <f t="shared" si="1"/>
        <v>1214844567</v>
      </c>
      <c r="B297" s="156">
        <v>12148.0</v>
      </c>
      <c r="C297" s="157">
        <v>0.71875</v>
      </c>
      <c r="D297" s="158" t="s">
        <v>2637</v>
      </c>
      <c r="E297" s="159">
        <v>19436.0</v>
      </c>
      <c r="F297" s="159">
        <v>44567.0</v>
      </c>
      <c r="G297" s="160" t="s">
        <v>86</v>
      </c>
      <c r="H297" s="160" t="s">
        <v>92</v>
      </c>
      <c r="I297" s="160" t="s">
        <v>93</v>
      </c>
      <c r="J297" s="160" t="s">
        <v>137</v>
      </c>
      <c r="K297" s="155"/>
      <c r="L297" s="155" t="s">
        <v>2496</v>
      </c>
      <c r="M297" s="155"/>
      <c r="N297" s="155" t="str">
        <f t="shared" si="2"/>
        <v>1214844567</v>
      </c>
      <c r="O297" s="155"/>
      <c r="P297" s="155" t="str">
        <f t="shared" si="3"/>
        <v/>
      </c>
      <c r="Q297" s="155" t="str">
        <f t="shared" si="4"/>
        <v>R</v>
      </c>
    </row>
    <row r="298">
      <c r="A298" s="156" t="str">
        <f t="shared" si="1"/>
        <v>1483944568</v>
      </c>
      <c r="B298" s="156">
        <v>14839.0</v>
      </c>
      <c r="C298" s="157">
        <v>0.3229166666666667</v>
      </c>
      <c r="D298" s="158" t="s">
        <v>2638</v>
      </c>
      <c r="E298" s="159">
        <v>23343.0</v>
      </c>
      <c r="F298" s="159">
        <v>44568.0</v>
      </c>
      <c r="G298" s="160" t="s">
        <v>100</v>
      </c>
      <c r="H298" s="160" t="s">
        <v>87</v>
      </c>
      <c r="I298" s="160" t="s">
        <v>97</v>
      </c>
      <c r="J298" s="160" t="s">
        <v>102</v>
      </c>
      <c r="K298" s="155"/>
      <c r="L298" s="155" t="s">
        <v>103</v>
      </c>
      <c r="M298" s="155"/>
      <c r="N298" s="155" t="str">
        <f t="shared" si="2"/>
        <v>1483944568</v>
      </c>
      <c r="O298" s="155"/>
      <c r="P298" s="155" t="str">
        <f t="shared" si="3"/>
        <v/>
      </c>
      <c r="Q298" s="155" t="str">
        <f t="shared" si="4"/>
        <v/>
      </c>
    </row>
    <row r="299">
      <c r="A299" s="156" t="str">
        <f t="shared" si="1"/>
        <v>935344568</v>
      </c>
      <c r="B299" s="156">
        <v>9353.0</v>
      </c>
      <c r="C299" s="157">
        <v>0.3333333333333333</v>
      </c>
      <c r="D299" s="158" t="s">
        <v>2639</v>
      </c>
      <c r="E299" s="159">
        <v>11841.0</v>
      </c>
      <c r="F299" s="159">
        <v>44568.0</v>
      </c>
      <c r="G299" s="160" t="s">
        <v>86</v>
      </c>
      <c r="H299" s="160" t="s">
        <v>92</v>
      </c>
      <c r="I299" s="160" t="s">
        <v>101</v>
      </c>
      <c r="J299" s="160" t="s">
        <v>89</v>
      </c>
      <c r="K299" s="155"/>
      <c r="L299" s="155" t="s">
        <v>90</v>
      </c>
      <c r="M299" s="155">
        <v>206521.0</v>
      </c>
      <c r="N299" s="155" t="str">
        <f t="shared" si="2"/>
        <v>935344568</v>
      </c>
      <c r="O299" s="155"/>
      <c r="P299" s="155" t="str">
        <f t="shared" si="3"/>
        <v/>
      </c>
      <c r="Q299" s="155" t="str">
        <f t="shared" si="4"/>
        <v/>
      </c>
    </row>
    <row r="300">
      <c r="A300" s="156" t="str">
        <f t="shared" si="1"/>
        <v>1585144568</v>
      </c>
      <c r="B300" s="156">
        <v>15851.0</v>
      </c>
      <c r="C300" s="157">
        <v>0.3333333333333333</v>
      </c>
      <c r="D300" s="158" t="s">
        <v>2640</v>
      </c>
      <c r="E300" s="159">
        <v>23918.0</v>
      </c>
      <c r="F300" s="159">
        <v>44568.0</v>
      </c>
      <c r="G300" s="160" t="s">
        <v>86</v>
      </c>
      <c r="H300" s="160" t="s">
        <v>92</v>
      </c>
      <c r="I300" s="160" t="s">
        <v>93</v>
      </c>
      <c r="J300" s="160" t="s">
        <v>154</v>
      </c>
      <c r="K300" s="155"/>
      <c r="L300" s="155" t="s">
        <v>90</v>
      </c>
      <c r="M300" s="155">
        <v>206522.0</v>
      </c>
      <c r="N300" s="155" t="str">
        <f t="shared" si="2"/>
        <v>1585144568</v>
      </c>
      <c r="O300" s="155"/>
      <c r="P300" s="155" t="str">
        <f t="shared" si="3"/>
        <v/>
      </c>
      <c r="Q300" s="155" t="str">
        <f t="shared" si="4"/>
        <v/>
      </c>
    </row>
    <row r="301">
      <c r="A301" s="156" t="str">
        <f t="shared" si="1"/>
        <v>1300544568</v>
      </c>
      <c r="B301" s="156">
        <v>13005.0</v>
      </c>
      <c r="C301" s="157">
        <v>0.34375</v>
      </c>
      <c r="D301" s="158" t="s">
        <v>274</v>
      </c>
      <c r="E301" s="159">
        <v>22674.0</v>
      </c>
      <c r="F301" s="159">
        <v>44568.0</v>
      </c>
      <c r="G301" s="160" t="s">
        <v>100</v>
      </c>
      <c r="H301" s="160" t="s">
        <v>92</v>
      </c>
      <c r="I301" s="160" t="s">
        <v>101</v>
      </c>
      <c r="J301" s="160" t="s">
        <v>131</v>
      </c>
      <c r="K301" s="155"/>
      <c r="L301" s="155" t="s">
        <v>103</v>
      </c>
      <c r="M301" s="155"/>
      <c r="N301" s="155" t="str">
        <f t="shared" si="2"/>
        <v>1300544568</v>
      </c>
      <c r="O301" s="155"/>
      <c r="P301" s="155" t="str">
        <f t="shared" si="3"/>
        <v/>
      </c>
      <c r="Q301" s="155" t="str">
        <f t="shared" si="4"/>
        <v/>
      </c>
    </row>
    <row r="302">
      <c r="A302" s="156" t="str">
        <f t="shared" si="1"/>
        <v>1231644568</v>
      </c>
      <c r="B302" s="156">
        <v>12316.0</v>
      </c>
      <c r="C302" s="157">
        <v>0.3541666666666667</v>
      </c>
      <c r="D302" s="158" t="s">
        <v>625</v>
      </c>
      <c r="E302" s="159">
        <v>21955.0</v>
      </c>
      <c r="F302" s="159">
        <v>44568.0</v>
      </c>
      <c r="G302" s="160" t="s">
        <v>112</v>
      </c>
      <c r="H302" s="160" t="s">
        <v>92</v>
      </c>
      <c r="I302" s="160" t="s">
        <v>93</v>
      </c>
      <c r="J302" s="160" t="s">
        <v>102</v>
      </c>
      <c r="K302" s="155"/>
      <c r="L302" s="155" t="s">
        <v>103</v>
      </c>
      <c r="M302" s="155"/>
      <c r="N302" s="155" t="str">
        <f t="shared" si="2"/>
        <v>1231644568</v>
      </c>
      <c r="O302" s="155"/>
      <c r="P302" s="155" t="str">
        <f t="shared" si="3"/>
        <v/>
      </c>
      <c r="Q302" s="155" t="str">
        <f t="shared" si="4"/>
        <v/>
      </c>
    </row>
    <row r="303">
      <c r="A303" s="156" t="str">
        <f t="shared" si="1"/>
        <v>1538344568</v>
      </c>
      <c r="B303" s="156">
        <v>15383.0</v>
      </c>
      <c r="C303" s="157">
        <v>0.3645833333333333</v>
      </c>
      <c r="D303" s="158" t="s">
        <v>2641</v>
      </c>
      <c r="E303" s="159">
        <v>18387.0</v>
      </c>
      <c r="F303" s="159">
        <v>44568.0</v>
      </c>
      <c r="G303" s="160" t="s">
        <v>100</v>
      </c>
      <c r="H303" s="160" t="s">
        <v>87</v>
      </c>
      <c r="I303" s="160" t="s">
        <v>97</v>
      </c>
      <c r="J303" s="160" t="s">
        <v>113</v>
      </c>
      <c r="K303" s="155"/>
      <c r="L303" s="155" t="s">
        <v>103</v>
      </c>
      <c r="M303" s="155"/>
      <c r="N303" s="155" t="str">
        <f t="shared" si="2"/>
        <v>1538344568</v>
      </c>
      <c r="O303" s="155"/>
      <c r="P303" s="155" t="str">
        <f t="shared" si="3"/>
        <v/>
      </c>
      <c r="Q303" s="155" t="str">
        <f t="shared" si="4"/>
        <v/>
      </c>
    </row>
    <row r="304">
      <c r="A304" s="156" t="str">
        <f t="shared" si="1"/>
        <v>1417244568</v>
      </c>
      <c r="B304" s="156">
        <v>14172.0</v>
      </c>
      <c r="C304" s="157">
        <v>0.3645833333333333</v>
      </c>
      <c r="D304" s="158" t="s">
        <v>283</v>
      </c>
      <c r="E304" s="159">
        <v>17875.0</v>
      </c>
      <c r="F304" s="159">
        <v>44568.0</v>
      </c>
      <c r="G304" s="160" t="s">
        <v>122</v>
      </c>
      <c r="H304" s="160" t="s">
        <v>92</v>
      </c>
      <c r="I304" s="160" t="s">
        <v>101</v>
      </c>
      <c r="J304" s="160" t="s">
        <v>147</v>
      </c>
      <c r="K304" s="155"/>
      <c r="L304" s="155" t="s">
        <v>90</v>
      </c>
      <c r="M304" s="155">
        <v>206523.0</v>
      </c>
      <c r="N304" s="155" t="str">
        <f t="shared" si="2"/>
        <v>1417244568</v>
      </c>
      <c r="O304" s="155"/>
      <c r="P304" s="155" t="str">
        <f t="shared" si="3"/>
        <v/>
      </c>
      <c r="Q304" s="155" t="str">
        <f t="shared" si="4"/>
        <v/>
      </c>
    </row>
    <row r="305">
      <c r="A305" s="156" t="str">
        <f t="shared" si="1"/>
        <v>1415644568</v>
      </c>
      <c r="B305" s="156">
        <v>14156.0</v>
      </c>
      <c r="C305" s="157">
        <v>0.375</v>
      </c>
      <c r="D305" s="158" t="s">
        <v>704</v>
      </c>
      <c r="E305" s="159">
        <v>18022.0</v>
      </c>
      <c r="F305" s="159">
        <v>44568.0</v>
      </c>
      <c r="G305" s="160" t="s">
        <v>112</v>
      </c>
      <c r="H305" s="160" t="s">
        <v>92</v>
      </c>
      <c r="I305" s="160" t="s">
        <v>101</v>
      </c>
      <c r="J305" s="160" t="s">
        <v>199</v>
      </c>
      <c r="K305" s="155"/>
      <c r="L305" s="155" t="s">
        <v>103</v>
      </c>
      <c r="M305" s="155"/>
      <c r="N305" s="155" t="str">
        <f t="shared" si="2"/>
        <v>1415644568</v>
      </c>
      <c r="O305" s="155"/>
      <c r="P305" s="155" t="str">
        <f t="shared" si="3"/>
        <v/>
      </c>
      <c r="Q305" s="155" t="str">
        <f t="shared" si="4"/>
        <v/>
      </c>
    </row>
    <row r="306">
      <c r="A306" s="156" t="str">
        <f t="shared" si="1"/>
        <v>1535944568</v>
      </c>
      <c r="B306" s="156">
        <v>15359.0</v>
      </c>
      <c r="C306" s="157">
        <v>0.375</v>
      </c>
      <c r="D306" s="158" t="s">
        <v>954</v>
      </c>
      <c r="E306" s="159">
        <v>29328.0</v>
      </c>
      <c r="F306" s="159">
        <v>44568.0</v>
      </c>
      <c r="G306" s="160" t="s">
        <v>122</v>
      </c>
      <c r="H306" s="160" t="s">
        <v>92</v>
      </c>
      <c r="I306" s="160" t="s">
        <v>93</v>
      </c>
      <c r="J306" s="160" t="s">
        <v>174</v>
      </c>
      <c r="K306" s="155"/>
      <c r="L306" s="155" t="s">
        <v>90</v>
      </c>
      <c r="M306" s="155">
        <v>206524.0</v>
      </c>
      <c r="N306" s="155" t="str">
        <f t="shared" si="2"/>
        <v>1535944568</v>
      </c>
      <c r="O306" s="155"/>
      <c r="P306" s="155" t="str">
        <f t="shared" si="3"/>
        <v/>
      </c>
      <c r="Q306" s="155" t="str">
        <f t="shared" si="4"/>
        <v/>
      </c>
    </row>
    <row r="307">
      <c r="A307" s="156" t="str">
        <f t="shared" si="1"/>
        <v>1611944568</v>
      </c>
      <c r="B307" s="156">
        <v>16119.0</v>
      </c>
      <c r="C307" s="157">
        <v>0.3854166666666667</v>
      </c>
      <c r="D307" s="158" t="s">
        <v>1658</v>
      </c>
      <c r="E307" s="159">
        <v>22435.0</v>
      </c>
      <c r="F307" s="159">
        <v>44568.0</v>
      </c>
      <c r="G307" s="160" t="s">
        <v>122</v>
      </c>
      <c r="H307" s="160" t="s">
        <v>87</v>
      </c>
      <c r="I307" s="160" t="s">
        <v>97</v>
      </c>
      <c r="J307" s="160" t="s">
        <v>98</v>
      </c>
      <c r="K307" s="155"/>
      <c r="L307" s="155" t="s">
        <v>90</v>
      </c>
      <c r="M307" s="155">
        <v>206526.0</v>
      </c>
      <c r="N307" s="155" t="str">
        <f t="shared" si="2"/>
        <v>1611944568</v>
      </c>
      <c r="O307" s="155"/>
      <c r="P307" s="155" t="str">
        <f t="shared" si="3"/>
        <v/>
      </c>
      <c r="Q307" s="155" t="str">
        <f t="shared" si="4"/>
        <v/>
      </c>
    </row>
    <row r="308">
      <c r="A308" s="156" t="str">
        <f t="shared" si="1"/>
        <v>1134544568</v>
      </c>
      <c r="B308" s="156">
        <v>11345.0</v>
      </c>
      <c r="C308" s="157">
        <v>0.3854166666666667</v>
      </c>
      <c r="D308" s="158" t="s">
        <v>2642</v>
      </c>
      <c r="E308" s="159">
        <v>23642.0</v>
      </c>
      <c r="F308" s="159">
        <v>44568.0</v>
      </c>
      <c r="G308" s="160" t="s">
        <v>86</v>
      </c>
      <c r="H308" s="160" t="s">
        <v>92</v>
      </c>
      <c r="I308" s="160" t="s">
        <v>101</v>
      </c>
      <c r="J308" s="160" t="s">
        <v>117</v>
      </c>
      <c r="K308" s="155"/>
      <c r="L308" s="155" t="s">
        <v>90</v>
      </c>
      <c r="M308" s="155">
        <v>206532.0</v>
      </c>
      <c r="N308" s="155" t="str">
        <f t="shared" si="2"/>
        <v>1134544568</v>
      </c>
      <c r="O308" s="155"/>
      <c r="P308" s="155" t="str">
        <f t="shared" si="3"/>
        <v/>
      </c>
      <c r="Q308" s="155" t="str">
        <f t="shared" si="4"/>
        <v/>
      </c>
    </row>
    <row r="309">
      <c r="A309" s="156" t="str">
        <f t="shared" si="1"/>
        <v>1328344568</v>
      </c>
      <c r="B309" s="156">
        <v>13283.0</v>
      </c>
      <c r="C309" s="157">
        <v>0.3958333333333333</v>
      </c>
      <c r="D309" s="158" t="s">
        <v>312</v>
      </c>
      <c r="E309" s="159">
        <v>28196.0</v>
      </c>
      <c r="F309" s="159">
        <v>44568.0</v>
      </c>
      <c r="G309" s="160" t="s">
        <v>122</v>
      </c>
      <c r="H309" s="160" t="s">
        <v>92</v>
      </c>
      <c r="I309" s="160" t="s">
        <v>101</v>
      </c>
      <c r="J309" s="160" t="s">
        <v>147</v>
      </c>
      <c r="K309" s="155"/>
      <c r="L309" s="155" t="s">
        <v>90</v>
      </c>
      <c r="M309" s="155">
        <v>206530.0</v>
      </c>
      <c r="N309" s="155" t="str">
        <f t="shared" si="2"/>
        <v>1328344568</v>
      </c>
      <c r="O309" s="155"/>
      <c r="P309" s="155" t="str">
        <f t="shared" si="3"/>
        <v/>
      </c>
      <c r="Q309" s="155" t="str">
        <f t="shared" si="4"/>
        <v/>
      </c>
    </row>
    <row r="310">
      <c r="A310" s="156" t="str">
        <f t="shared" si="1"/>
        <v>923944568</v>
      </c>
      <c r="B310" s="156">
        <v>9239.0</v>
      </c>
      <c r="C310" s="157">
        <v>0.3958333333333333</v>
      </c>
      <c r="D310" s="158" t="s">
        <v>279</v>
      </c>
      <c r="E310" s="159">
        <v>17941.0</v>
      </c>
      <c r="F310" s="159">
        <v>44568.0</v>
      </c>
      <c r="G310" s="160" t="s">
        <v>86</v>
      </c>
      <c r="H310" s="160" t="s">
        <v>92</v>
      </c>
      <c r="I310" s="160" t="s">
        <v>93</v>
      </c>
      <c r="J310" s="160" t="s">
        <v>147</v>
      </c>
      <c r="K310" s="155"/>
      <c r="L310" s="155" t="s">
        <v>90</v>
      </c>
      <c r="M310" s="155">
        <v>206525.0</v>
      </c>
      <c r="N310" s="155" t="str">
        <f t="shared" si="2"/>
        <v>923944568</v>
      </c>
      <c r="O310" s="155"/>
      <c r="P310" s="155" t="str">
        <f t="shared" si="3"/>
        <v/>
      </c>
      <c r="Q310" s="155" t="str">
        <f t="shared" si="4"/>
        <v/>
      </c>
    </row>
    <row r="311">
      <c r="A311" s="156" t="str">
        <f t="shared" si="1"/>
        <v>1193144568</v>
      </c>
      <c r="B311" s="156">
        <v>11931.0</v>
      </c>
      <c r="C311" s="157">
        <v>0.40625</v>
      </c>
      <c r="D311" s="158" t="s">
        <v>1665</v>
      </c>
      <c r="E311" s="159">
        <v>22360.0</v>
      </c>
      <c r="F311" s="159">
        <v>44568.0</v>
      </c>
      <c r="G311" s="160" t="s">
        <v>86</v>
      </c>
      <c r="H311" s="160" t="s">
        <v>87</v>
      </c>
      <c r="I311" s="160" t="s">
        <v>97</v>
      </c>
      <c r="J311" s="160" t="s">
        <v>813</v>
      </c>
      <c r="K311" s="155"/>
      <c r="L311" s="155" t="s">
        <v>90</v>
      </c>
      <c r="M311" s="155">
        <v>206529.0</v>
      </c>
      <c r="N311" s="155" t="str">
        <f t="shared" si="2"/>
        <v>1193144568</v>
      </c>
      <c r="O311" s="155"/>
      <c r="P311" s="155" t="str">
        <f t="shared" si="3"/>
        <v/>
      </c>
      <c r="Q311" s="155" t="str">
        <f t="shared" si="4"/>
        <v/>
      </c>
    </row>
    <row r="312">
      <c r="A312" s="156" t="str">
        <f t="shared" si="1"/>
        <v>1746244568</v>
      </c>
      <c r="B312" s="156">
        <v>17462.0</v>
      </c>
      <c r="C312" s="157">
        <v>0.40625</v>
      </c>
      <c r="D312" s="158" t="s">
        <v>202</v>
      </c>
      <c r="E312" s="159">
        <v>25331.0</v>
      </c>
      <c r="F312" s="159">
        <v>44568.0</v>
      </c>
      <c r="G312" s="160" t="s">
        <v>112</v>
      </c>
      <c r="H312" s="160" t="s">
        <v>92</v>
      </c>
      <c r="I312" s="160" t="s">
        <v>101</v>
      </c>
      <c r="J312" s="160" t="s">
        <v>106</v>
      </c>
      <c r="K312" s="155"/>
      <c r="L312" s="155" t="s">
        <v>103</v>
      </c>
      <c r="M312" s="155"/>
      <c r="N312" s="155" t="str">
        <f t="shared" si="2"/>
        <v>1746244568</v>
      </c>
      <c r="O312" s="155"/>
      <c r="P312" s="155" t="str">
        <f t="shared" si="3"/>
        <v/>
      </c>
      <c r="Q312" s="155" t="str">
        <f t="shared" si="4"/>
        <v/>
      </c>
    </row>
    <row r="313">
      <c r="A313" s="156" t="str">
        <f t="shared" si="1"/>
        <v>1558944568</v>
      </c>
      <c r="B313" s="156">
        <v>15589.0</v>
      </c>
      <c r="C313" s="157">
        <v>0.40625</v>
      </c>
      <c r="D313" s="158" t="s">
        <v>289</v>
      </c>
      <c r="E313" s="159">
        <v>24482.0</v>
      </c>
      <c r="F313" s="159">
        <v>44568.0</v>
      </c>
      <c r="G313" s="160" t="s">
        <v>112</v>
      </c>
      <c r="H313" s="160" t="s">
        <v>92</v>
      </c>
      <c r="I313" s="160" t="s">
        <v>93</v>
      </c>
      <c r="J313" s="160" t="s">
        <v>102</v>
      </c>
      <c r="K313" s="155"/>
      <c r="L313" s="155" t="s">
        <v>103</v>
      </c>
      <c r="M313" s="155"/>
      <c r="N313" s="155" t="str">
        <f t="shared" si="2"/>
        <v>1558944568</v>
      </c>
      <c r="O313" s="155"/>
      <c r="P313" s="155" t="str">
        <f t="shared" si="3"/>
        <v/>
      </c>
      <c r="Q313" s="155" t="str">
        <f t="shared" si="4"/>
        <v/>
      </c>
    </row>
    <row r="314">
      <c r="A314" s="156" t="str">
        <f t="shared" si="1"/>
        <v>1383544568</v>
      </c>
      <c r="B314" s="156">
        <v>13835.0</v>
      </c>
      <c r="C314" s="157">
        <v>0.4166666666666667</v>
      </c>
      <c r="D314" s="158" t="s">
        <v>257</v>
      </c>
      <c r="E314" s="159">
        <v>18179.0</v>
      </c>
      <c r="F314" s="159">
        <v>44568.0</v>
      </c>
      <c r="G314" s="160" t="s">
        <v>122</v>
      </c>
      <c r="H314" s="160" t="s">
        <v>87</v>
      </c>
      <c r="I314" s="160" t="s">
        <v>97</v>
      </c>
      <c r="J314" s="160" t="s">
        <v>147</v>
      </c>
      <c r="K314" s="155"/>
      <c r="L314" s="155" t="s">
        <v>90</v>
      </c>
      <c r="M314" s="155">
        <v>206534.0</v>
      </c>
      <c r="N314" s="155" t="str">
        <f t="shared" si="2"/>
        <v>1383544568</v>
      </c>
      <c r="O314" s="155"/>
      <c r="P314" s="155" t="str">
        <f t="shared" si="3"/>
        <v/>
      </c>
      <c r="Q314" s="155" t="str">
        <f t="shared" si="4"/>
        <v/>
      </c>
    </row>
    <row r="315">
      <c r="A315" s="156" t="str">
        <f t="shared" si="1"/>
        <v>1190344568</v>
      </c>
      <c r="B315" s="156">
        <v>11903.0</v>
      </c>
      <c r="C315" s="157">
        <v>0.4166666666666667</v>
      </c>
      <c r="D315" s="158" t="s">
        <v>132</v>
      </c>
      <c r="E315" s="159">
        <v>21184.0</v>
      </c>
      <c r="F315" s="159">
        <v>44568.0</v>
      </c>
      <c r="G315" s="160" t="s">
        <v>122</v>
      </c>
      <c r="H315" s="160" t="s">
        <v>92</v>
      </c>
      <c r="I315" s="160" t="s">
        <v>93</v>
      </c>
      <c r="J315" s="160" t="s">
        <v>117</v>
      </c>
      <c r="K315" s="155"/>
      <c r="L315" s="155" t="s">
        <v>90</v>
      </c>
      <c r="M315" s="155">
        <v>206536.0</v>
      </c>
      <c r="N315" s="155" t="str">
        <f t="shared" si="2"/>
        <v>1190344568</v>
      </c>
      <c r="O315" s="155"/>
      <c r="P315" s="155" t="str">
        <f t="shared" si="3"/>
        <v/>
      </c>
      <c r="Q315" s="155" t="str">
        <f t="shared" si="4"/>
        <v/>
      </c>
    </row>
    <row r="316">
      <c r="A316" s="156" t="str">
        <f t="shared" si="1"/>
        <v>1287944568</v>
      </c>
      <c r="B316" s="156">
        <v>12879.0</v>
      </c>
      <c r="C316" s="157">
        <v>0.4270833333333333</v>
      </c>
      <c r="D316" s="158" t="s">
        <v>1645</v>
      </c>
      <c r="E316" s="159">
        <v>20311.0</v>
      </c>
      <c r="F316" s="159">
        <v>44568.0</v>
      </c>
      <c r="G316" s="160" t="s">
        <v>86</v>
      </c>
      <c r="H316" s="160" t="s">
        <v>92</v>
      </c>
      <c r="I316" s="160" t="s">
        <v>93</v>
      </c>
      <c r="J316" s="160" t="s">
        <v>813</v>
      </c>
      <c r="K316" s="155"/>
      <c r="L316" s="155" t="s">
        <v>90</v>
      </c>
      <c r="M316" s="155">
        <v>206539.0</v>
      </c>
      <c r="N316" s="155" t="str">
        <f t="shared" si="2"/>
        <v>1287944568</v>
      </c>
      <c r="O316" s="155"/>
      <c r="P316" s="155" t="str">
        <f t="shared" si="3"/>
        <v/>
      </c>
      <c r="Q316" s="155" t="str">
        <f t="shared" si="4"/>
        <v>R</v>
      </c>
    </row>
    <row r="317">
      <c r="A317" s="156" t="str">
        <f t="shared" si="1"/>
        <v>1152344568</v>
      </c>
      <c r="B317" s="156">
        <v>11523.0</v>
      </c>
      <c r="C317" s="157">
        <v>0.4270833333333333</v>
      </c>
      <c r="D317" s="158" t="s">
        <v>2643</v>
      </c>
      <c r="E317" s="159">
        <v>16133.0</v>
      </c>
      <c r="F317" s="159">
        <v>44568.0</v>
      </c>
      <c r="G317" s="160" t="s">
        <v>86</v>
      </c>
      <c r="H317" s="160" t="s">
        <v>92</v>
      </c>
      <c r="I317" s="160" t="s">
        <v>101</v>
      </c>
      <c r="J317" s="160" t="s">
        <v>94</v>
      </c>
      <c r="K317" s="155"/>
      <c r="L317" s="155" t="s">
        <v>90</v>
      </c>
      <c r="M317" s="155">
        <v>206543.0</v>
      </c>
      <c r="N317" s="155" t="str">
        <f t="shared" si="2"/>
        <v>1152344568</v>
      </c>
      <c r="O317" s="155"/>
      <c r="P317" s="155" t="str">
        <f t="shared" si="3"/>
        <v/>
      </c>
      <c r="Q317" s="155" t="str">
        <f t="shared" si="4"/>
        <v/>
      </c>
    </row>
    <row r="318">
      <c r="A318" s="156" t="str">
        <f t="shared" si="1"/>
        <v>1101244568</v>
      </c>
      <c r="B318" s="156">
        <v>11012.0</v>
      </c>
      <c r="C318" s="157">
        <v>0.4270833333333333</v>
      </c>
      <c r="D318" s="158" t="s">
        <v>209</v>
      </c>
      <c r="E318" s="159">
        <v>23539.0</v>
      </c>
      <c r="F318" s="159">
        <v>44568.0</v>
      </c>
      <c r="G318" s="160" t="s">
        <v>122</v>
      </c>
      <c r="H318" s="160" t="s">
        <v>92</v>
      </c>
      <c r="I318" s="160" t="s">
        <v>93</v>
      </c>
      <c r="J318" s="160" t="s">
        <v>174</v>
      </c>
      <c r="K318" s="155"/>
      <c r="L318" s="155" t="s">
        <v>90</v>
      </c>
      <c r="M318" s="155">
        <v>206533.0</v>
      </c>
      <c r="N318" s="155" t="str">
        <f t="shared" si="2"/>
        <v>1101244568</v>
      </c>
      <c r="O318" s="155"/>
      <c r="P318" s="155" t="str">
        <f t="shared" si="3"/>
        <v/>
      </c>
      <c r="Q318" s="155" t="str">
        <f t="shared" si="4"/>
        <v/>
      </c>
    </row>
    <row r="319">
      <c r="A319" s="156" t="str">
        <f t="shared" si="1"/>
        <v>1410344568</v>
      </c>
      <c r="B319" s="156">
        <v>14103.0</v>
      </c>
      <c r="C319" s="157">
        <v>0.4375</v>
      </c>
      <c r="D319" s="158" t="s">
        <v>480</v>
      </c>
      <c r="E319" s="159">
        <v>16960.0</v>
      </c>
      <c r="F319" s="159">
        <v>44568.0</v>
      </c>
      <c r="G319" s="160" t="s">
        <v>86</v>
      </c>
      <c r="H319" s="160" t="s">
        <v>92</v>
      </c>
      <c r="I319" s="160" t="s">
        <v>93</v>
      </c>
      <c r="J319" s="160" t="s">
        <v>147</v>
      </c>
      <c r="K319" s="155"/>
      <c r="L319" s="155" t="s">
        <v>90</v>
      </c>
      <c r="M319" s="155">
        <v>206537.0</v>
      </c>
      <c r="N319" s="155" t="str">
        <f t="shared" si="2"/>
        <v>1410344568</v>
      </c>
      <c r="O319" s="155"/>
      <c r="P319" s="155" t="str">
        <f t="shared" si="3"/>
        <v/>
      </c>
      <c r="Q319" s="155" t="str">
        <f t="shared" si="4"/>
        <v/>
      </c>
    </row>
    <row r="320">
      <c r="A320" s="156" t="str">
        <f t="shared" si="1"/>
        <v>1111644568</v>
      </c>
      <c r="B320" s="156">
        <v>11116.0</v>
      </c>
      <c r="C320" s="157">
        <v>0.4375</v>
      </c>
      <c r="D320" s="158" t="s">
        <v>910</v>
      </c>
      <c r="E320" s="159">
        <v>17610.0</v>
      </c>
      <c r="F320" s="159">
        <v>44568.0</v>
      </c>
      <c r="G320" s="160" t="s">
        <v>122</v>
      </c>
      <c r="H320" s="160" t="s">
        <v>92</v>
      </c>
      <c r="I320" s="160" t="s">
        <v>93</v>
      </c>
      <c r="J320" s="160" t="s">
        <v>89</v>
      </c>
      <c r="K320" s="155"/>
      <c r="L320" s="155" t="s">
        <v>90</v>
      </c>
      <c r="M320" s="155">
        <v>206541.0</v>
      </c>
      <c r="N320" s="155" t="str">
        <f t="shared" si="2"/>
        <v>1111644568</v>
      </c>
      <c r="O320" s="155"/>
      <c r="P320" s="155" t="str">
        <f t="shared" si="3"/>
        <v/>
      </c>
      <c r="Q320" s="155" t="str">
        <f t="shared" si="4"/>
        <v/>
      </c>
    </row>
    <row r="321">
      <c r="A321" s="156" t="str">
        <f t="shared" si="1"/>
        <v>968344568</v>
      </c>
      <c r="B321" s="156">
        <v>9683.0</v>
      </c>
      <c r="C321" s="157">
        <v>0.4375</v>
      </c>
      <c r="D321" s="158" t="s">
        <v>388</v>
      </c>
      <c r="E321" s="159">
        <v>29811.0</v>
      </c>
      <c r="F321" s="159">
        <v>44568.0</v>
      </c>
      <c r="G321" s="160" t="s">
        <v>86</v>
      </c>
      <c r="H321" s="160" t="s">
        <v>92</v>
      </c>
      <c r="I321" s="160" t="s">
        <v>101</v>
      </c>
      <c r="J321" s="160" t="s">
        <v>117</v>
      </c>
      <c r="K321" s="155"/>
      <c r="L321" s="155" t="s">
        <v>90</v>
      </c>
      <c r="M321" s="155">
        <v>206538.0</v>
      </c>
      <c r="N321" s="155" t="str">
        <f t="shared" si="2"/>
        <v>968344568</v>
      </c>
      <c r="O321" s="155"/>
      <c r="P321" s="155" t="str">
        <f t="shared" si="3"/>
        <v/>
      </c>
      <c r="Q321" s="155" t="str">
        <f t="shared" si="4"/>
        <v>R</v>
      </c>
    </row>
    <row r="322">
      <c r="A322" s="156" t="str">
        <f t="shared" si="1"/>
        <v>1412644568</v>
      </c>
      <c r="B322" s="156">
        <v>14126.0</v>
      </c>
      <c r="C322" s="157">
        <v>0.4479166666666667</v>
      </c>
      <c r="D322" s="158" t="s">
        <v>605</v>
      </c>
      <c r="E322" s="159">
        <v>18823.0</v>
      </c>
      <c r="F322" s="159">
        <v>44568.0</v>
      </c>
      <c r="G322" s="160" t="s">
        <v>122</v>
      </c>
      <c r="H322" s="160" t="s">
        <v>87</v>
      </c>
      <c r="I322" s="160" t="s">
        <v>97</v>
      </c>
      <c r="J322" s="160" t="s">
        <v>147</v>
      </c>
      <c r="K322" s="155"/>
      <c r="L322" s="155" t="s">
        <v>90</v>
      </c>
      <c r="M322" s="155">
        <v>206540.0</v>
      </c>
      <c r="N322" s="155" t="str">
        <f t="shared" si="2"/>
        <v>1412644568</v>
      </c>
      <c r="O322" s="155"/>
      <c r="P322" s="155" t="str">
        <f t="shared" si="3"/>
        <v/>
      </c>
      <c r="Q322" s="155" t="str">
        <f t="shared" si="4"/>
        <v/>
      </c>
    </row>
    <row r="323">
      <c r="A323" s="156" t="str">
        <f t="shared" si="1"/>
        <v>1576544568</v>
      </c>
      <c r="B323" s="156">
        <v>15765.0</v>
      </c>
      <c r="C323" s="157">
        <v>0.4479166666666667</v>
      </c>
      <c r="D323" s="158" t="s">
        <v>530</v>
      </c>
      <c r="E323" s="159">
        <v>23265.0</v>
      </c>
      <c r="F323" s="159">
        <v>44568.0</v>
      </c>
      <c r="G323" s="160" t="s">
        <v>112</v>
      </c>
      <c r="H323" s="160" t="s">
        <v>87</v>
      </c>
      <c r="I323" s="160" t="s">
        <v>97</v>
      </c>
      <c r="J323" s="160" t="s">
        <v>113</v>
      </c>
      <c r="K323" s="155"/>
      <c r="L323" s="155" t="s">
        <v>103</v>
      </c>
      <c r="M323" s="155"/>
      <c r="N323" s="155" t="str">
        <f t="shared" si="2"/>
        <v>1576544568</v>
      </c>
      <c r="O323" s="155"/>
      <c r="P323" s="155" t="str">
        <f t="shared" si="3"/>
        <v/>
      </c>
      <c r="Q323" s="155" t="str">
        <f t="shared" si="4"/>
        <v/>
      </c>
    </row>
    <row r="324">
      <c r="A324" s="156" t="str">
        <f t="shared" si="1"/>
        <v>1617844568</v>
      </c>
      <c r="B324" s="156">
        <v>16178.0</v>
      </c>
      <c r="C324" s="157">
        <v>0.4479166666666667</v>
      </c>
      <c r="D324" s="158" t="s">
        <v>287</v>
      </c>
      <c r="E324" s="159">
        <v>16356.0</v>
      </c>
      <c r="F324" s="159">
        <v>44568.0</v>
      </c>
      <c r="G324" s="160" t="s">
        <v>122</v>
      </c>
      <c r="H324" s="160" t="s">
        <v>92</v>
      </c>
      <c r="I324" s="160" t="s">
        <v>101</v>
      </c>
      <c r="J324" s="160" t="s">
        <v>89</v>
      </c>
      <c r="K324" s="155"/>
      <c r="L324" s="155" t="s">
        <v>90</v>
      </c>
      <c r="M324" s="155">
        <v>206535.0</v>
      </c>
      <c r="N324" s="155" t="str">
        <f t="shared" si="2"/>
        <v>1617844568</v>
      </c>
      <c r="O324" s="155"/>
      <c r="P324" s="155" t="str">
        <f t="shared" si="3"/>
        <v/>
      </c>
      <c r="Q324" s="155" t="str">
        <f t="shared" si="4"/>
        <v/>
      </c>
    </row>
    <row r="325">
      <c r="A325" s="156" t="str">
        <f t="shared" si="1"/>
        <v>1681844568</v>
      </c>
      <c r="B325" s="156">
        <v>16818.0</v>
      </c>
      <c r="C325" s="157">
        <v>0.4583333333333333</v>
      </c>
      <c r="D325" s="158" t="s">
        <v>2644</v>
      </c>
      <c r="E325" s="159">
        <v>19668.0</v>
      </c>
      <c r="F325" s="159">
        <v>44568.0</v>
      </c>
      <c r="G325" s="160" t="s">
        <v>86</v>
      </c>
      <c r="H325" s="160" t="s">
        <v>87</v>
      </c>
      <c r="I325" s="160" t="s">
        <v>97</v>
      </c>
      <c r="J325" s="160" t="s">
        <v>358</v>
      </c>
      <c r="K325" s="155"/>
      <c r="L325" s="155" t="s">
        <v>90</v>
      </c>
      <c r="M325" s="155">
        <v>206542.0</v>
      </c>
      <c r="N325" s="155" t="str">
        <f t="shared" si="2"/>
        <v>1681844568</v>
      </c>
      <c r="O325" s="155"/>
      <c r="P325" s="155" t="str">
        <f t="shared" si="3"/>
        <v/>
      </c>
      <c r="Q325" s="155" t="str">
        <f t="shared" si="4"/>
        <v/>
      </c>
    </row>
    <row r="326">
      <c r="A326" s="156" t="str">
        <f t="shared" si="1"/>
        <v>1599344568</v>
      </c>
      <c r="B326" s="156">
        <v>15993.0</v>
      </c>
      <c r="C326" s="157">
        <v>0.4583333333333333</v>
      </c>
      <c r="D326" s="158" t="s">
        <v>303</v>
      </c>
      <c r="E326" s="159">
        <v>30933.0</v>
      </c>
      <c r="F326" s="159">
        <v>44568.0</v>
      </c>
      <c r="G326" s="160" t="s">
        <v>112</v>
      </c>
      <c r="H326" s="160" t="s">
        <v>92</v>
      </c>
      <c r="I326" s="160" t="s">
        <v>93</v>
      </c>
      <c r="J326" s="160" t="s">
        <v>106</v>
      </c>
      <c r="K326" s="155"/>
      <c r="L326" s="155" t="s">
        <v>103</v>
      </c>
      <c r="M326" s="155"/>
      <c r="N326" s="155" t="str">
        <f t="shared" si="2"/>
        <v>1599344568</v>
      </c>
      <c r="O326" s="155"/>
      <c r="P326" s="155" t="str">
        <f t="shared" si="3"/>
        <v/>
      </c>
      <c r="Q326" s="155" t="str">
        <f t="shared" si="4"/>
        <v/>
      </c>
    </row>
    <row r="327">
      <c r="A327" s="156" t="str">
        <f t="shared" si="1"/>
        <v>1612444568</v>
      </c>
      <c r="B327" s="156">
        <v>16124.0</v>
      </c>
      <c r="C327" s="157">
        <v>0.46875</v>
      </c>
      <c r="D327" s="158" t="s">
        <v>2645</v>
      </c>
      <c r="E327" s="159">
        <v>16746.0</v>
      </c>
      <c r="F327" s="159">
        <v>44568.0</v>
      </c>
      <c r="G327" s="160" t="s">
        <v>86</v>
      </c>
      <c r="H327" s="160" t="s">
        <v>92</v>
      </c>
      <c r="I327" s="160" t="s">
        <v>101</v>
      </c>
      <c r="J327" s="160" t="s">
        <v>94</v>
      </c>
      <c r="K327" s="155"/>
      <c r="L327" s="155" t="s">
        <v>90</v>
      </c>
      <c r="M327" s="155">
        <v>206544.0</v>
      </c>
      <c r="N327" s="155" t="str">
        <f t="shared" si="2"/>
        <v>1612444568</v>
      </c>
      <c r="O327" s="155"/>
      <c r="P327" s="155" t="str">
        <f t="shared" si="3"/>
        <v/>
      </c>
      <c r="Q327" s="155" t="str">
        <f t="shared" si="4"/>
        <v>R</v>
      </c>
    </row>
    <row r="328">
      <c r="A328" s="156" t="str">
        <f t="shared" si="1"/>
        <v>1111344568</v>
      </c>
      <c r="B328" s="156">
        <v>11113.0</v>
      </c>
      <c r="C328" s="157">
        <v>0.5416666666666666</v>
      </c>
      <c r="D328" s="158" t="s">
        <v>1311</v>
      </c>
      <c r="E328" s="159">
        <v>19005.0</v>
      </c>
      <c r="F328" s="159">
        <v>44568.0</v>
      </c>
      <c r="G328" s="160" t="s">
        <v>100</v>
      </c>
      <c r="H328" s="160" t="s">
        <v>92</v>
      </c>
      <c r="I328" s="160" t="s">
        <v>101</v>
      </c>
      <c r="J328" s="160" t="s">
        <v>131</v>
      </c>
      <c r="K328" s="155"/>
      <c r="L328" s="155" t="s">
        <v>103</v>
      </c>
      <c r="M328" s="155"/>
      <c r="N328" s="155" t="str">
        <f t="shared" si="2"/>
        <v>1111344568</v>
      </c>
      <c r="O328" s="155"/>
      <c r="P328" s="155" t="str">
        <f t="shared" si="3"/>
        <v/>
      </c>
      <c r="Q328" s="155" t="str">
        <f t="shared" si="4"/>
        <v/>
      </c>
    </row>
    <row r="329">
      <c r="A329" s="156" t="str">
        <f t="shared" si="1"/>
        <v>1485844568</v>
      </c>
      <c r="B329" s="156">
        <v>14858.0</v>
      </c>
      <c r="C329" s="157">
        <v>0.5416666666666666</v>
      </c>
      <c r="D329" s="158" t="s">
        <v>2646</v>
      </c>
      <c r="E329" s="159">
        <v>33442.0</v>
      </c>
      <c r="F329" s="159">
        <v>44568.0</v>
      </c>
      <c r="G329" s="160" t="s">
        <v>86</v>
      </c>
      <c r="H329" s="160" t="s">
        <v>92</v>
      </c>
      <c r="I329" s="160" t="s">
        <v>93</v>
      </c>
      <c r="J329" s="160" t="s">
        <v>174</v>
      </c>
      <c r="K329" s="155"/>
      <c r="L329" s="155" t="s">
        <v>90</v>
      </c>
      <c r="M329" s="155">
        <v>206545.0</v>
      </c>
      <c r="N329" s="155" t="str">
        <f t="shared" si="2"/>
        <v>1485844568</v>
      </c>
      <c r="O329" s="155"/>
      <c r="P329" s="155" t="str">
        <f t="shared" si="3"/>
        <v/>
      </c>
      <c r="Q329" s="155" t="str">
        <f t="shared" si="4"/>
        <v/>
      </c>
    </row>
    <row r="330">
      <c r="A330" s="156" t="str">
        <f t="shared" si="1"/>
        <v>1743244568</v>
      </c>
      <c r="B330" s="156">
        <v>17432.0</v>
      </c>
      <c r="C330" s="157">
        <v>0.5520833333333334</v>
      </c>
      <c r="D330" s="158" t="s">
        <v>1127</v>
      </c>
      <c r="E330" s="159">
        <v>28960.0</v>
      </c>
      <c r="F330" s="159">
        <v>44568.0</v>
      </c>
      <c r="G330" s="160" t="s">
        <v>122</v>
      </c>
      <c r="H330" s="160" t="s">
        <v>87</v>
      </c>
      <c r="I330" s="160" t="s">
        <v>97</v>
      </c>
      <c r="J330" s="160" t="s">
        <v>1017</v>
      </c>
      <c r="K330" s="155"/>
      <c r="L330" s="155" t="s">
        <v>90</v>
      </c>
      <c r="M330" s="155">
        <v>206549.0</v>
      </c>
      <c r="N330" s="155" t="str">
        <f t="shared" si="2"/>
        <v>1743244568</v>
      </c>
      <c r="O330" s="155"/>
      <c r="P330" s="155" t="str">
        <f t="shared" si="3"/>
        <v/>
      </c>
      <c r="Q330" s="155" t="str">
        <f t="shared" si="4"/>
        <v/>
      </c>
    </row>
    <row r="331">
      <c r="A331" s="156" t="str">
        <f t="shared" si="1"/>
        <v>981344568</v>
      </c>
      <c r="B331" s="156">
        <v>9813.0</v>
      </c>
      <c r="C331" s="157">
        <v>0.5520833333333334</v>
      </c>
      <c r="D331" s="158" t="s">
        <v>2647</v>
      </c>
      <c r="E331" s="159">
        <v>19008.0</v>
      </c>
      <c r="F331" s="159">
        <v>44568.0</v>
      </c>
      <c r="G331" s="160" t="s">
        <v>86</v>
      </c>
      <c r="H331" s="160" t="s">
        <v>92</v>
      </c>
      <c r="I331" s="160" t="s">
        <v>101</v>
      </c>
      <c r="J331" s="160" t="s">
        <v>98</v>
      </c>
      <c r="K331" s="155"/>
      <c r="L331" s="155" t="s">
        <v>90</v>
      </c>
      <c r="M331" s="155">
        <v>206546.0</v>
      </c>
      <c r="N331" s="155" t="str">
        <f t="shared" si="2"/>
        <v>981344568</v>
      </c>
      <c r="O331" s="155"/>
      <c r="P331" s="155" t="str">
        <f t="shared" si="3"/>
        <v/>
      </c>
      <c r="Q331" s="155" t="str">
        <f t="shared" si="4"/>
        <v/>
      </c>
    </row>
    <row r="332">
      <c r="A332" s="156" t="str">
        <f t="shared" si="1"/>
        <v>1438644568</v>
      </c>
      <c r="B332" s="156">
        <v>14386.0</v>
      </c>
      <c r="C332" s="157">
        <v>0.5520833333333334</v>
      </c>
      <c r="D332" s="158" t="s">
        <v>2648</v>
      </c>
      <c r="E332" s="159">
        <v>19365.0</v>
      </c>
      <c r="F332" s="159">
        <v>44568.0</v>
      </c>
      <c r="G332" s="160" t="s">
        <v>100</v>
      </c>
      <c r="H332" s="160" t="s">
        <v>92</v>
      </c>
      <c r="I332" s="160" t="s">
        <v>93</v>
      </c>
      <c r="J332" s="160" t="s">
        <v>102</v>
      </c>
      <c r="K332" s="155"/>
      <c r="L332" s="155" t="s">
        <v>103</v>
      </c>
      <c r="M332" s="155"/>
      <c r="N332" s="155" t="str">
        <f t="shared" si="2"/>
        <v>1438644568</v>
      </c>
      <c r="O332" s="155"/>
      <c r="P332" s="155" t="str">
        <f t="shared" si="3"/>
        <v/>
      </c>
      <c r="Q332" s="155" t="str">
        <f t="shared" si="4"/>
        <v/>
      </c>
    </row>
    <row r="333">
      <c r="A333" s="156" t="str">
        <f t="shared" si="1"/>
        <v>1502444568</v>
      </c>
      <c r="B333" s="156">
        <v>15024.0</v>
      </c>
      <c r="C333" s="157">
        <v>0.5625</v>
      </c>
      <c r="D333" s="158" t="s">
        <v>2649</v>
      </c>
      <c r="E333" s="159">
        <v>20328.0</v>
      </c>
      <c r="F333" s="159">
        <v>44568.0</v>
      </c>
      <c r="G333" s="160" t="s">
        <v>100</v>
      </c>
      <c r="H333" s="160" t="s">
        <v>87</v>
      </c>
      <c r="I333" s="160" t="s">
        <v>97</v>
      </c>
      <c r="J333" s="160" t="s">
        <v>131</v>
      </c>
      <c r="K333" s="155"/>
      <c r="L333" s="155" t="s">
        <v>103</v>
      </c>
      <c r="M333" s="155"/>
      <c r="N333" s="155" t="str">
        <f t="shared" si="2"/>
        <v>1502444568</v>
      </c>
      <c r="O333" s="155"/>
      <c r="P333" s="155" t="str">
        <f t="shared" si="3"/>
        <v/>
      </c>
      <c r="Q333" s="155" t="str">
        <f t="shared" si="4"/>
        <v/>
      </c>
    </row>
    <row r="334">
      <c r="A334" s="156" t="str">
        <f t="shared" si="1"/>
        <v>1577944568</v>
      </c>
      <c r="B334" s="156">
        <v>15779.0</v>
      </c>
      <c r="C334" s="157">
        <v>0.5625</v>
      </c>
      <c r="D334" s="158" t="s">
        <v>2650</v>
      </c>
      <c r="E334" s="159">
        <v>21259.0</v>
      </c>
      <c r="F334" s="159">
        <v>44568.0</v>
      </c>
      <c r="G334" s="160" t="s">
        <v>100</v>
      </c>
      <c r="H334" s="160" t="s">
        <v>92</v>
      </c>
      <c r="I334" s="160" t="s">
        <v>101</v>
      </c>
      <c r="J334" s="160" t="s">
        <v>106</v>
      </c>
      <c r="K334" s="155"/>
      <c r="L334" s="155" t="s">
        <v>103</v>
      </c>
      <c r="M334" s="155"/>
      <c r="N334" s="155" t="str">
        <f t="shared" si="2"/>
        <v>1577944568</v>
      </c>
      <c r="O334" s="155"/>
      <c r="P334" s="155" t="str">
        <f t="shared" si="3"/>
        <v/>
      </c>
      <c r="Q334" s="155" t="str">
        <f t="shared" si="4"/>
        <v/>
      </c>
    </row>
    <row r="335">
      <c r="A335" s="156" t="str">
        <f t="shared" si="1"/>
        <v>1329344568</v>
      </c>
      <c r="B335" s="156">
        <v>13293.0</v>
      </c>
      <c r="C335" s="157">
        <v>0.5625</v>
      </c>
      <c r="D335" s="158" t="s">
        <v>455</v>
      </c>
      <c r="E335" s="159">
        <v>30806.0</v>
      </c>
      <c r="F335" s="159">
        <v>44568.0</v>
      </c>
      <c r="G335" s="160" t="s">
        <v>86</v>
      </c>
      <c r="H335" s="160" t="s">
        <v>92</v>
      </c>
      <c r="I335" s="160" t="s">
        <v>93</v>
      </c>
      <c r="J335" s="160" t="s">
        <v>98</v>
      </c>
      <c r="K335" s="155"/>
      <c r="L335" s="155" t="s">
        <v>90</v>
      </c>
      <c r="M335" s="155">
        <v>206547.0</v>
      </c>
      <c r="N335" s="155" t="str">
        <f t="shared" si="2"/>
        <v>1329344568</v>
      </c>
      <c r="O335" s="155"/>
      <c r="P335" s="155" t="str">
        <f t="shared" si="3"/>
        <v/>
      </c>
      <c r="Q335" s="155" t="str">
        <f t="shared" si="4"/>
        <v>R</v>
      </c>
    </row>
    <row r="336">
      <c r="A336" s="156" t="str">
        <f t="shared" si="1"/>
        <v>1471844568</v>
      </c>
      <c r="B336" s="156">
        <v>14718.0</v>
      </c>
      <c r="C336" s="157">
        <v>0.5625</v>
      </c>
      <c r="D336" s="158" t="s">
        <v>2651</v>
      </c>
      <c r="E336" s="159">
        <v>19516.0</v>
      </c>
      <c r="F336" s="159">
        <v>44568.0</v>
      </c>
      <c r="G336" s="160" t="s">
        <v>112</v>
      </c>
      <c r="H336" s="160" t="s">
        <v>87</v>
      </c>
      <c r="I336" s="160" t="s">
        <v>97</v>
      </c>
      <c r="J336" s="160" t="s">
        <v>131</v>
      </c>
      <c r="K336" s="155"/>
      <c r="L336" s="155" t="s">
        <v>103</v>
      </c>
      <c r="M336" s="155"/>
      <c r="N336" s="155" t="str">
        <f t="shared" si="2"/>
        <v>1471844568</v>
      </c>
      <c r="O336" s="155"/>
      <c r="P336" s="155" t="str">
        <f t="shared" si="3"/>
        <v/>
      </c>
      <c r="Q336" s="155" t="str">
        <f t="shared" si="4"/>
        <v>R</v>
      </c>
    </row>
    <row r="337">
      <c r="A337" s="156" t="str">
        <f t="shared" si="1"/>
        <v>1657144568</v>
      </c>
      <c r="B337" s="156">
        <v>16571.0</v>
      </c>
      <c r="C337" s="157">
        <v>0.5729166666666666</v>
      </c>
      <c r="D337" s="158" t="s">
        <v>2652</v>
      </c>
      <c r="E337" s="159">
        <v>14391.0</v>
      </c>
      <c r="F337" s="159">
        <v>44568.0</v>
      </c>
      <c r="G337" s="160" t="s">
        <v>100</v>
      </c>
      <c r="H337" s="160" t="s">
        <v>92</v>
      </c>
      <c r="I337" s="160" t="s">
        <v>93</v>
      </c>
      <c r="J337" s="160" t="s">
        <v>102</v>
      </c>
      <c r="K337" s="155"/>
      <c r="L337" s="155" t="s">
        <v>103</v>
      </c>
      <c r="M337" s="155"/>
      <c r="N337" s="155" t="str">
        <f t="shared" si="2"/>
        <v>1657144568</v>
      </c>
      <c r="O337" s="155"/>
      <c r="P337" s="155" t="str">
        <f t="shared" si="3"/>
        <v/>
      </c>
      <c r="Q337" s="155" t="str">
        <f t="shared" si="4"/>
        <v/>
      </c>
    </row>
    <row r="338">
      <c r="A338" s="156" t="str">
        <f t="shared" si="1"/>
        <v>986344568</v>
      </c>
      <c r="B338" s="156">
        <v>9863.0</v>
      </c>
      <c r="C338" s="157">
        <v>0.5833333333333334</v>
      </c>
      <c r="D338" s="158" t="s">
        <v>294</v>
      </c>
      <c r="E338" s="159">
        <v>17578.0</v>
      </c>
      <c r="F338" s="159">
        <v>44568.0</v>
      </c>
      <c r="G338" s="160" t="s">
        <v>100</v>
      </c>
      <c r="H338" s="160" t="s">
        <v>92</v>
      </c>
      <c r="I338" s="160" t="s">
        <v>101</v>
      </c>
      <c r="J338" s="160" t="s">
        <v>199</v>
      </c>
      <c r="K338" s="155"/>
      <c r="L338" s="155" t="s">
        <v>103</v>
      </c>
      <c r="M338" s="155"/>
      <c r="N338" s="155" t="str">
        <f t="shared" si="2"/>
        <v>986344568</v>
      </c>
      <c r="O338" s="155"/>
      <c r="P338" s="155" t="str">
        <f t="shared" si="3"/>
        <v/>
      </c>
      <c r="Q338" s="155" t="str">
        <f t="shared" si="4"/>
        <v/>
      </c>
    </row>
    <row r="339">
      <c r="A339" s="156" t="str">
        <f t="shared" si="1"/>
        <v>930044568</v>
      </c>
      <c r="B339" s="156">
        <v>9300.0</v>
      </c>
      <c r="C339" s="157">
        <v>0.59375</v>
      </c>
      <c r="D339" s="158" t="s">
        <v>2632</v>
      </c>
      <c r="E339" s="159">
        <v>32377.0</v>
      </c>
      <c r="F339" s="159">
        <v>44568.0</v>
      </c>
      <c r="G339" s="160" t="s">
        <v>86</v>
      </c>
      <c r="H339" s="160" t="s">
        <v>92</v>
      </c>
      <c r="I339" s="160" t="s">
        <v>93</v>
      </c>
      <c r="J339" s="160" t="s">
        <v>189</v>
      </c>
      <c r="K339" s="155"/>
      <c r="L339" s="155" t="s">
        <v>90</v>
      </c>
      <c r="M339" s="155">
        <v>206548.0</v>
      </c>
      <c r="N339" s="155" t="str">
        <f t="shared" si="2"/>
        <v>930044568</v>
      </c>
      <c r="O339" s="155"/>
      <c r="P339" s="155" t="str">
        <f t="shared" si="3"/>
        <v/>
      </c>
      <c r="Q339" s="155" t="str">
        <f t="shared" si="4"/>
        <v>R</v>
      </c>
    </row>
    <row r="340">
      <c r="A340" s="156" t="str">
        <f t="shared" si="1"/>
        <v>1585744568</v>
      </c>
      <c r="B340" s="156">
        <v>15857.0</v>
      </c>
      <c r="C340" s="157">
        <v>0.6145833333333334</v>
      </c>
      <c r="D340" s="158" t="s">
        <v>1614</v>
      </c>
      <c r="E340" s="159">
        <v>20924.0</v>
      </c>
      <c r="F340" s="159">
        <v>44568.0</v>
      </c>
      <c r="G340" s="160" t="s">
        <v>100</v>
      </c>
      <c r="H340" s="160" t="s">
        <v>92</v>
      </c>
      <c r="I340" s="160" t="s">
        <v>101</v>
      </c>
      <c r="J340" s="160" t="s">
        <v>106</v>
      </c>
      <c r="K340" s="155"/>
      <c r="L340" s="155" t="s">
        <v>103</v>
      </c>
      <c r="M340" s="155"/>
      <c r="N340" s="155" t="str">
        <f t="shared" si="2"/>
        <v>1585744568</v>
      </c>
      <c r="O340" s="155"/>
      <c r="P340" s="155" t="str">
        <f t="shared" si="3"/>
        <v/>
      </c>
      <c r="Q340" s="155" t="str">
        <f t="shared" si="4"/>
        <v/>
      </c>
    </row>
    <row r="341">
      <c r="A341" s="156" t="str">
        <f t="shared" si="1"/>
        <v>1747044568</v>
      </c>
      <c r="B341" s="156">
        <v>17470.0</v>
      </c>
      <c r="C341" s="157">
        <v>0.625</v>
      </c>
      <c r="D341" s="158" t="s">
        <v>807</v>
      </c>
      <c r="E341" s="159">
        <v>34674.0</v>
      </c>
      <c r="F341" s="159">
        <v>44568.0</v>
      </c>
      <c r="G341" s="160" t="s">
        <v>122</v>
      </c>
      <c r="H341" s="160" t="s">
        <v>92</v>
      </c>
      <c r="I341" s="160" t="s">
        <v>93</v>
      </c>
      <c r="J341" s="160" t="s">
        <v>179</v>
      </c>
      <c r="K341" s="155"/>
      <c r="L341" s="155" t="s">
        <v>90</v>
      </c>
      <c r="M341" s="155">
        <v>206550.0</v>
      </c>
      <c r="N341" s="155" t="str">
        <f t="shared" si="2"/>
        <v>1747044568</v>
      </c>
      <c r="O341" s="155"/>
      <c r="P341" s="155" t="str">
        <f t="shared" si="3"/>
        <v/>
      </c>
      <c r="Q341" s="155" t="str">
        <f t="shared" si="4"/>
        <v/>
      </c>
    </row>
    <row r="342">
      <c r="A342" s="156" t="str">
        <f t="shared" si="1"/>
        <v>1259744568</v>
      </c>
      <c r="B342" s="156">
        <v>12597.0</v>
      </c>
      <c r="C342" s="157">
        <v>0.6354166666666666</v>
      </c>
      <c r="D342" s="158" t="s">
        <v>2653</v>
      </c>
      <c r="E342" s="159">
        <v>30610.0</v>
      </c>
      <c r="F342" s="159">
        <v>44568.0</v>
      </c>
      <c r="G342" s="160" t="s">
        <v>86</v>
      </c>
      <c r="H342" s="160" t="s">
        <v>92</v>
      </c>
      <c r="I342" s="160" t="s">
        <v>93</v>
      </c>
      <c r="J342" s="160" t="s">
        <v>335</v>
      </c>
      <c r="K342" s="155" t="s">
        <v>2654</v>
      </c>
      <c r="L342" s="155" t="s">
        <v>90</v>
      </c>
      <c r="M342" s="155">
        <v>206551.0</v>
      </c>
      <c r="N342" s="155" t="str">
        <f t="shared" si="2"/>
        <v>1259744568</v>
      </c>
      <c r="O342" s="155"/>
      <c r="P342" s="155" t="str">
        <f t="shared" si="3"/>
        <v/>
      </c>
      <c r="Q342" s="155" t="str">
        <f t="shared" si="4"/>
        <v/>
      </c>
    </row>
    <row r="343">
      <c r="A343" s="156" t="str">
        <f t="shared" si="1"/>
        <v>1520944568</v>
      </c>
      <c r="B343" s="156">
        <v>15209.0</v>
      </c>
      <c r="C343" s="157">
        <v>0.6458333333333334</v>
      </c>
      <c r="D343" s="158" t="s">
        <v>286</v>
      </c>
      <c r="E343" s="159">
        <v>14594.0</v>
      </c>
      <c r="F343" s="159">
        <v>44568.0</v>
      </c>
      <c r="G343" s="160" t="s">
        <v>112</v>
      </c>
      <c r="H343" s="160" t="s">
        <v>92</v>
      </c>
      <c r="I343" s="160" t="s">
        <v>93</v>
      </c>
      <c r="J343" s="160" t="s">
        <v>102</v>
      </c>
      <c r="K343" s="155"/>
      <c r="L343" s="155" t="s">
        <v>103</v>
      </c>
      <c r="M343" s="155"/>
      <c r="N343" s="155" t="str">
        <f t="shared" si="2"/>
        <v>1520944568</v>
      </c>
      <c r="O343" s="155"/>
      <c r="P343" s="155" t="str">
        <f t="shared" si="3"/>
        <v/>
      </c>
      <c r="Q343" s="155" t="str">
        <f t="shared" si="4"/>
        <v/>
      </c>
    </row>
    <row r="344">
      <c r="A344" s="156" t="str">
        <f t="shared" si="1"/>
        <v>1261744568</v>
      </c>
      <c r="B344" s="156">
        <v>12617.0</v>
      </c>
      <c r="C344" s="157">
        <v>0.6458333333333334</v>
      </c>
      <c r="D344" s="158" t="s">
        <v>2655</v>
      </c>
      <c r="E344" s="159">
        <v>25468.0</v>
      </c>
      <c r="F344" s="159">
        <v>44568.0</v>
      </c>
      <c r="G344" s="160" t="s">
        <v>86</v>
      </c>
      <c r="H344" s="160" t="s">
        <v>92</v>
      </c>
      <c r="I344" s="160" t="s">
        <v>93</v>
      </c>
      <c r="J344" s="160" t="s">
        <v>147</v>
      </c>
      <c r="K344" s="155"/>
      <c r="L344" s="155" t="s">
        <v>90</v>
      </c>
      <c r="M344" s="155">
        <v>206552.0</v>
      </c>
      <c r="N344" s="155" t="str">
        <f t="shared" si="2"/>
        <v>1261744568</v>
      </c>
      <c r="O344" s="155"/>
      <c r="P344" s="155" t="str">
        <f t="shared" si="3"/>
        <v/>
      </c>
      <c r="Q344" s="155" t="str">
        <f t="shared" si="4"/>
        <v/>
      </c>
    </row>
    <row r="345">
      <c r="A345" s="156" t="str">
        <f t="shared" si="1"/>
        <v>1522744568</v>
      </c>
      <c r="B345" s="156">
        <v>15227.0</v>
      </c>
      <c r="C345" s="157">
        <v>0.6458333333333334</v>
      </c>
      <c r="D345" s="158" t="s">
        <v>2656</v>
      </c>
      <c r="E345" s="159">
        <v>27243.0</v>
      </c>
      <c r="F345" s="159">
        <v>44568.0</v>
      </c>
      <c r="G345" s="160" t="s">
        <v>100</v>
      </c>
      <c r="H345" s="160" t="s">
        <v>92</v>
      </c>
      <c r="I345" s="160" t="s">
        <v>97</v>
      </c>
      <c r="J345" s="160" t="s">
        <v>131</v>
      </c>
      <c r="K345" s="155"/>
      <c r="L345" s="155" t="s">
        <v>103</v>
      </c>
      <c r="M345" s="155"/>
      <c r="N345" s="155" t="str">
        <f t="shared" si="2"/>
        <v>1522744568</v>
      </c>
      <c r="O345" s="155"/>
      <c r="P345" s="155" t="str">
        <f t="shared" si="3"/>
        <v/>
      </c>
      <c r="Q345" s="155" t="str">
        <f t="shared" si="4"/>
        <v/>
      </c>
    </row>
    <row r="346">
      <c r="A346" s="156" t="str">
        <f t="shared" si="1"/>
        <v>1677344568</v>
      </c>
      <c r="B346" s="156">
        <v>16773.0</v>
      </c>
      <c r="C346" s="157">
        <v>0.6458333333333334</v>
      </c>
      <c r="D346" s="158" t="s">
        <v>2563</v>
      </c>
      <c r="E346" s="159">
        <v>13956.0</v>
      </c>
      <c r="F346" s="159">
        <v>44568.0</v>
      </c>
      <c r="G346" s="160" t="s">
        <v>100</v>
      </c>
      <c r="H346" s="160" t="s">
        <v>92</v>
      </c>
      <c r="I346" s="160" t="s">
        <v>101</v>
      </c>
      <c r="J346" s="160" t="s">
        <v>102</v>
      </c>
      <c r="K346" s="155"/>
      <c r="L346" s="155" t="s">
        <v>103</v>
      </c>
      <c r="M346" s="155"/>
      <c r="N346" s="155" t="str">
        <f t="shared" si="2"/>
        <v>1677344568</v>
      </c>
      <c r="O346" s="155"/>
      <c r="P346" s="155" t="str">
        <f t="shared" si="3"/>
        <v/>
      </c>
      <c r="Q346" s="155" t="str">
        <f t="shared" si="4"/>
        <v>R</v>
      </c>
    </row>
    <row r="347">
      <c r="A347" s="156" t="str">
        <f t="shared" si="1"/>
        <v>1272444568</v>
      </c>
      <c r="B347" s="156">
        <v>12724.0</v>
      </c>
      <c r="C347" s="157">
        <v>0.7083333333333334</v>
      </c>
      <c r="D347" s="158" t="s">
        <v>667</v>
      </c>
      <c r="E347" s="159">
        <v>25314.0</v>
      </c>
      <c r="F347" s="159">
        <v>44568.0</v>
      </c>
      <c r="G347" s="160" t="s">
        <v>122</v>
      </c>
      <c r="H347" s="160" t="s">
        <v>87</v>
      </c>
      <c r="I347" s="160" t="s">
        <v>97</v>
      </c>
      <c r="J347" s="160" t="s">
        <v>262</v>
      </c>
      <c r="K347" s="155"/>
      <c r="L347" s="155" t="s">
        <v>2496</v>
      </c>
      <c r="M347" s="155"/>
      <c r="N347" s="155" t="str">
        <f t="shared" si="2"/>
        <v>1272444568</v>
      </c>
      <c r="O347" s="155"/>
      <c r="P347" s="155" t="str">
        <f t="shared" si="3"/>
        <v/>
      </c>
      <c r="Q347" s="155" t="str">
        <f t="shared" si="4"/>
        <v>R</v>
      </c>
    </row>
    <row r="348">
      <c r="A348" s="156" t="str">
        <f t="shared" si="1"/>
        <v>1139444568</v>
      </c>
      <c r="B348" s="156">
        <v>11394.0</v>
      </c>
      <c r="C348" s="157">
        <v>0.7083333333333334</v>
      </c>
      <c r="D348" s="158" t="s">
        <v>2657</v>
      </c>
      <c r="E348" s="159">
        <v>21653.0</v>
      </c>
      <c r="F348" s="159">
        <v>44568.0</v>
      </c>
      <c r="G348" s="160" t="s">
        <v>112</v>
      </c>
      <c r="H348" s="160" t="s">
        <v>92</v>
      </c>
      <c r="I348" s="160" t="s">
        <v>101</v>
      </c>
      <c r="J348" s="160" t="s">
        <v>131</v>
      </c>
      <c r="K348" s="155"/>
      <c r="L348" s="155" t="s">
        <v>2496</v>
      </c>
      <c r="M348" s="155"/>
      <c r="N348" s="155" t="str">
        <f t="shared" si="2"/>
        <v>1139444568</v>
      </c>
      <c r="O348" s="155"/>
      <c r="P348" s="155" t="str">
        <f t="shared" si="3"/>
        <v/>
      </c>
      <c r="Q348" s="155" t="str">
        <f t="shared" si="4"/>
        <v>R</v>
      </c>
    </row>
    <row r="349">
      <c r="A349" s="156" t="str">
        <f t="shared" si="1"/>
        <v>1707344568</v>
      </c>
      <c r="B349" s="156">
        <v>17073.0</v>
      </c>
      <c r="C349" s="157">
        <v>0.7083333333333334</v>
      </c>
      <c r="D349" s="158" t="s">
        <v>2658</v>
      </c>
      <c r="E349" s="159">
        <v>36313.0</v>
      </c>
      <c r="F349" s="159">
        <v>44568.0</v>
      </c>
      <c r="G349" s="160" t="s">
        <v>96</v>
      </c>
      <c r="H349" s="160" t="s">
        <v>87</v>
      </c>
      <c r="I349" s="160" t="s">
        <v>97</v>
      </c>
      <c r="J349" s="160" t="s">
        <v>189</v>
      </c>
      <c r="K349" s="155"/>
      <c r="L349" s="155" t="s">
        <v>2496</v>
      </c>
      <c r="M349" s="155"/>
      <c r="N349" s="155" t="str">
        <f t="shared" si="2"/>
        <v>1707344568</v>
      </c>
      <c r="O349" s="155"/>
      <c r="P349" s="155" t="str">
        <f t="shared" si="3"/>
        <v/>
      </c>
      <c r="Q349" s="155" t="str">
        <f t="shared" si="4"/>
        <v>R</v>
      </c>
    </row>
    <row r="350">
      <c r="A350" s="156" t="str">
        <f t="shared" si="1"/>
        <v>1289344568</v>
      </c>
      <c r="B350" s="156">
        <v>12893.0</v>
      </c>
      <c r="C350" s="157">
        <v>0.7083333333333334</v>
      </c>
      <c r="D350" s="158" t="s">
        <v>2659</v>
      </c>
      <c r="E350" s="159">
        <v>23113.0</v>
      </c>
      <c r="F350" s="159">
        <v>44568.0</v>
      </c>
      <c r="G350" s="160" t="s">
        <v>100</v>
      </c>
      <c r="H350" s="160" t="s">
        <v>92</v>
      </c>
      <c r="I350" s="160" t="s">
        <v>93</v>
      </c>
      <c r="J350" s="160" t="s">
        <v>102</v>
      </c>
      <c r="K350" s="155"/>
      <c r="L350" s="155" t="s">
        <v>2496</v>
      </c>
      <c r="M350" s="155"/>
      <c r="N350" s="155" t="str">
        <f t="shared" si="2"/>
        <v>1289344568</v>
      </c>
      <c r="O350" s="155"/>
      <c r="P350" s="155" t="str">
        <f t="shared" si="3"/>
        <v/>
      </c>
      <c r="Q350" s="155" t="str">
        <f t="shared" si="4"/>
        <v/>
      </c>
    </row>
    <row r="351">
      <c r="A351" s="156" t="str">
        <f t="shared" si="1"/>
        <v>1628544568</v>
      </c>
      <c r="B351" s="156">
        <v>16285.0</v>
      </c>
      <c r="C351" s="157">
        <v>0.7083333333333334</v>
      </c>
      <c r="D351" s="158" t="s">
        <v>2660</v>
      </c>
      <c r="E351" s="159">
        <v>22722.0</v>
      </c>
      <c r="F351" s="159">
        <v>44568.0</v>
      </c>
      <c r="G351" s="160" t="s">
        <v>86</v>
      </c>
      <c r="H351" s="160" t="s">
        <v>87</v>
      </c>
      <c r="I351" s="160" t="s">
        <v>97</v>
      </c>
      <c r="J351" s="160" t="s">
        <v>145</v>
      </c>
      <c r="K351" s="155"/>
      <c r="L351" s="155" t="s">
        <v>2496</v>
      </c>
      <c r="M351" s="155"/>
      <c r="N351" s="155" t="str">
        <f t="shared" si="2"/>
        <v>1628544568</v>
      </c>
      <c r="O351" s="155"/>
      <c r="P351" s="155" t="str">
        <f t="shared" si="3"/>
        <v/>
      </c>
      <c r="Q351" s="155" t="str">
        <f t="shared" si="4"/>
        <v>R</v>
      </c>
    </row>
    <row r="352">
      <c r="A352" s="156" t="str">
        <f t="shared" si="1"/>
        <v>1401844568</v>
      </c>
      <c r="B352" s="156">
        <v>14018.0</v>
      </c>
      <c r="C352" s="157">
        <v>0.7083333333333334</v>
      </c>
      <c r="D352" s="158" t="s">
        <v>638</v>
      </c>
      <c r="E352" s="159">
        <v>27273.0</v>
      </c>
      <c r="F352" s="159">
        <v>44568.0</v>
      </c>
      <c r="G352" s="160" t="s">
        <v>86</v>
      </c>
      <c r="H352" s="160" t="s">
        <v>87</v>
      </c>
      <c r="I352" s="160" t="s">
        <v>97</v>
      </c>
      <c r="J352" s="160" t="s">
        <v>98</v>
      </c>
      <c r="K352" s="155"/>
      <c r="L352" s="155" t="s">
        <v>2496</v>
      </c>
      <c r="M352" s="155"/>
      <c r="N352" s="155" t="str">
        <f t="shared" si="2"/>
        <v>1401844568</v>
      </c>
      <c r="O352" s="155"/>
      <c r="P352" s="155" t="str">
        <f t="shared" si="3"/>
        <v/>
      </c>
      <c r="Q352" s="155" t="str">
        <f t="shared" si="4"/>
        <v>R</v>
      </c>
    </row>
    <row r="353">
      <c r="A353" s="156" t="str">
        <f t="shared" si="1"/>
        <v>1638444568</v>
      </c>
      <c r="B353" s="156">
        <v>16384.0</v>
      </c>
      <c r="C353" s="157">
        <v>0.7083333333333334</v>
      </c>
      <c r="D353" s="158" t="s">
        <v>2661</v>
      </c>
      <c r="E353" s="159">
        <v>22210.0</v>
      </c>
      <c r="F353" s="159">
        <v>44568.0</v>
      </c>
      <c r="G353" s="160" t="s">
        <v>122</v>
      </c>
      <c r="H353" s="160" t="s">
        <v>92</v>
      </c>
      <c r="I353" s="160" t="s">
        <v>101</v>
      </c>
      <c r="J353" s="160" t="s">
        <v>262</v>
      </c>
      <c r="K353" s="155"/>
      <c r="L353" s="155" t="s">
        <v>2496</v>
      </c>
      <c r="M353" s="155"/>
      <c r="N353" s="155" t="str">
        <f t="shared" si="2"/>
        <v>1638444568</v>
      </c>
      <c r="O353" s="155"/>
      <c r="P353" s="155" t="str">
        <f t="shared" si="3"/>
        <v/>
      </c>
      <c r="Q353" s="155" t="str">
        <f t="shared" si="4"/>
        <v/>
      </c>
    </row>
    <row r="354">
      <c r="A354" s="156" t="str">
        <f t="shared" si="1"/>
        <v>1373344568</v>
      </c>
      <c r="B354" s="156">
        <v>13733.0</v>
      </c>
      <c r="C354" s="157">
        <v>0.7083333333333334</v>
      </c>
      <c r="D354" s="158" t="s">
        <v>2662</v>
      </c>
      <c r="E354" s="159">
        <v>24461.0</v>
      </c>
      <c r="F354" s="159">
        <v>44568.0</v>
      </c>
      <c r="G354" s="160" t="s">
        <v>122</v>
      </c>
      <c r="H354" s="160" t="s">
        <v>87</v>
      </c>
      <c r="I354" s="160" t="s">
        <v>97</v>
      </c>
      <c r="J354" s="160" t="s">
        <v>174</v>
      </c>
      <c r="K354" s="155"/>
      <c r="L354" s="155" t="s">
        <v>2496</v>
      </c>
      <c r="M354" s="155"/>
      <c r="N354" s="155" t="str">
        <f t="shared" si="2"/>
        <v>1373344568</v>
      </c>
      <c r="O354" s="155"/>
      <c r="P354" s="155" t="str">
        <f t="shared" si="3"/>
        <v/>
      </c>
      <c r="Q354" s="155" t="str">
        <f t="shared" si="4"/>
        <v>R</v>
      </c>
    </row>
    <row r="355">
      <c r="A355" s="156" t="str">
        <f t="shared" si="1"/>
        <v>1206244568</v>
      </c>
      <c r="B355" s="156">
        <v>12062.0</v>
      </c>
      <c r="C355" s="157">
        <v>0.7083333333333334</v>
      </c>
      <c r="D355" s="158" t="s">
        <v>355</v>
      </c>
      <c r="E355" s="159">
        <v>11801.0</v>
      </c>
      <c r="F355" s="159">
        <v>44568.0</v>
      </c>
      <c r="G355" s="160" t="s">
        <v>86</v>
      </c>
      <c r="H355" s="160" t="s">
        <v>92</v>
      </c>
      <c r="I355" s="160" t="s">
        <v>93</v>
      </c>
      <c r="J355" s="160" t="s">
        <v>89</v>
      </c>
      <c r="K355" s="155"/>
      <c r="L355" s="155" t="s">
        <v>2496</v>
      </c>
      <c r="M355" s="155"/>
      <c r="N355" s="155" t="str">
        <f t="shared" si="2"/>
        <v>1206244568</v>
      </c>
      <c r="O355" s="155"/>
      <c r="P355" s="155" t="str">
        <f t="shared" si="3"/>
        <v/>
      </c>
      <c r="Q355" s="155" t="str">
        <f t="shared" si="4"/>
        <v>R</v>
      </c>
    </row>
    <row r="356">
      <c r="A356" s="156" t="str">
        <f t="shared" si="1"/>
        <v>1474644568</v>
      </c>
      <c r="B356" s="156">
        <v>14746.0</v>
      </c>
      <c r="C356" s="157">
        <v>0.7083333333333334</v>
      </c>
      <c r="D356" s="158" t="s">
        <v>2663</v>
      </c>
      <c r="E356" s="159">
        <v>13193.0</v>
      </c>
      <c r="F356" s="159">
        <v>44568.0</v>
      </c>
      <c r="G356" s="160" t="s">
        <v>129</v>
      </c>
      <c r="H356" s="160" t="s">
        <v>87</v>
      </c>
      <c r="I356" s="160" t="s">
        <v>97</v>
      </c>
      <c r="J356" s="160" t="s">
        <v>137</v>
      </c>
      <c r="K356" s="155"/>
      <c r="L356" s="155" t="s">
        <v>2496</v>
      </c>
      <c r="M356" s="155"/>
      <c r="N356" s="155" t="str">
        <f t="shared" si="2"/>
        <v>1474644568</v>
      </c>
      <c r="O356" s="155"/>
      <c r="P356" s="155" t="str">
        <f t="shared" si="3"/>
        <v/>
      </c>
      <c r="Q356" s="155" t="str">
        <f t="shared" si="4"/>
        <v>R</v>
      </c>
    </row>
    <row r="357">
      <c r="A357" s="156" t="str">
        <f t="shared" si="1"/>
        <v>1567944568</v>
      </c>
      <c r="B357" s="156">
        <v>15679.0</v>
      </c>
      <c r="C357" s="157">
        <v>0.7083333333333334</v>
      </c>
      <c r="D357" s="158" t="s">
        <v>2664</v>
      </c>
      <c r="E357" s="159">
        <v>21027.0</v>
      </c>
      <c r="F357" s="159">
        <v>44568.0</v>
      </c>
      <c r="G357" s="160" t="s">
        <v>100</v>
      </c>
      <c r="H357" s="160" t="s">
        <v>87</v>
      </c>
      <c r="I357" s="160" t="s">
        <v>97</v>
      </c>
      <c r="J357" s="160" t="s">
        <v>131</v>
      </c>
      <c r="K357" s="155"/>
      <c r="L357" s="155" t="s">
        <v>2496</v>
      </c>
      <c r="M357" s="155"/>
      <c r="N357" s="155" t="str">
        <f t="shared" si="2"/>
        <v>1567944568</v>
      </c>
      <c r="O357" s="155"/>
      <c r="P357" s="155" t="str">
        <f t="shared" si="3"/>
        <v/>
      </c>
      <c r="Q357" s="155" t="str">
        <f t="shared" si="4"/>
        <v>R</v>
      </c>
    </row>
    <row r="358">
      <c r="A358" s="156" t="str">
        <f t="shared" si="1"/>
        <v>1340244568</v>
      </c>
      <c r="B358" s="156">
        <v>13402.0</v>
      </c>
      <c r="C358" s="157">
        <v>0.7083333333333334</v>
      </c>
      <c r="D358" s="158" t="s">
        <v>616</v>
      </c>
      <c r="E358" s="159">
        <v>27668.0</v>
      </c>
      <c r="F358" s="159">
        <v>44568.0</v>
      </c>
      <c r="G358" s="160" t="s">
        <v>122</v>
      </c>
      <c r="H358" s="160" t="s">
        <v>92</v>
      </c>
      <c r="I358" s="160" t="s">
        <v>93</v>
      </c>
      <c r="J358" s="160" t="s">
        <v>174</v>
      </c>
      <c r="K358" s="155"/>
      <c r="L358" s="155" t="s">
        <v>2496</v>
      </c>
      <c r="M358" s="155"/>
      <c r="N358" s="155" t="str">
        <f t="shared" si="2"/>
        <v>1340244568</v>
      </c>
      <c r="O358" s="155"/>
      <c r="P358" s="155" t="str">
        <f t="shared" si="3"/>
        <v/>
      </c>
      <c r="Q358" s="155" t="str">
        <f t="shared" si="4"/>
        <v>R</v>
      </c>
    </row>
    <row r="359">
      <c r="A359" s="156" t="str">
        <f t="shared" si="1"/>
        <v>1604144568</v>
      </c>
      <c r="B359" s="156">
        <v>16041.0</v>
      </c>
      <c r="C359" s="157">
        <v>0.7083333333333334</v>
      </c>
      <c r="D359" s="158" t="s">
        <v>477</v>
      </c>
      <c r="E359" s="159">
        <v>25669.0</v>
      </c>
      <c r="F359" s="159">
        <v>44568.0</v>
      </c>
      <c r="G359" s="160" t="s">
        <v>112</v>
      </c>
      <c r="H359" s="160" t="s">
        <v>92</v>
      </c>
      <c r="I359" s="160" t="s">
        <v>93</v>
      </c>
      <c r="J359" s="160" t="s">
        <v>106</v>
      </c>
      <c r="K359" s="155"/>
      <c r="L359" s="155" t="s">
        <v>2496</v>
      </c>
      <c r="M359" s="155"/>
      <c r="N359" s="155" t="str">
        <f t="shared" si="2"/>
        <v>1604144568</v>
      </c>
      <c r="O359" s="155"/>
      <c r="P359" s="155" t="str">
        <f t="shared" si="3"/>
        <v/>
      </c>
      <c r="Q359" s="155" t="str">
        <f t="shared" si="4"/>
        <v>R</v>
      </c>
    </row>
    <row r="360">
      <c r="A360" s="156" t="str">
        <f t="shared" si="1"/>
        <v>1617644568</v>
      </c>
      <c r="B360" s="156">
        <v>16176.0</v>
      </c>
      <c r="C360" s="157">
        <v>0.7083333333333334</v>
      </c>
      <c r="D360" s="158" t="s">
        <v>2665</v>
      </c>
      <c r="E360" s="159">
        <v>24766.0</v>
      </c>
      <c r="F360" s="159">
        <v>44568.0</v>
      </c>
      <c r="G360" s="160" t="s">
        <v>122</v>
      </c>
      <c r="H360" s="160" t="s">
        <v>87</v>
      </c>
      <c r="I360" s="160" t="s">
        <v>97</v>
      </c>
      <c r="J360" s="160" t="s">
        <v>174</v>
      </c>
      <c r="K360" s="155"/>
      <c r="L360" s="155" t="s">
        <v>2496</v>
      </c>
      <c r="M360" s="155"/>
      <c r="N360" s="155" t="str">
        <f t="shared" si="2"/>
        <v>1617644568</v>
      </c>
      <c r="O360" s="155"/>
      <c r="P360" s="155" t="str">
        <f t="shared" si="3"/>
        <v/>
      </c>
      <c r="Q360" s="155" t="str">
        <f t="shared" si="4"/>
        <v>R</v>
      </c>
    </row>
    <row r="361">
      <c r="A361" s="156" t="str">
        <f t="shared" si="1"/>
        <v>1591444568</v>
      </c>
      <c r="B361" s="156">
        <v>15914.0</v>
      </c>
      <c r="C361" s="157">
        <v>0.7083333333333334</v>
      </c>
      <c r="D361" s="158" t="s">
        <v>977</v>
      </c>
      <c r="E361" s="159">
        <v>21149.0</v>
      </c>
      <c r="F361" s="159">
        <v>44568.0</v>
      </c>
      <c r="G361" s="160" t="s">
        <v>86</v>
      </c>
      <c r="H361" s="160" t="s">
        <v>92</v>
      </c>
      <c r="I361" s="160" t="s">
        <v>93</v>
      </c>
      <c r="J361" s="160" t="s">
        <v>174</v>
      </c>
      <c r="K361" s="155"/>
      <c r="L361" s="155" t="s">
        <v>2496</v>
      </c>
      <c r="M361" s="155"/>
      <c r="N361" s="155" t="str">
        <f t="shared" si="2"/>
        <v>1591444568</v>
      </c>
      <c r="O361" s="155"/>
      <c r="P361" s="155" t="str">
        <f t="shared" si="3"/>
        <v/>
      </c>
      <c r="Q361" s="155" t="str">
        <f t="shared" si="4"/>
        <v>R</v>
      </c>
    </row>
    <row r="362">
      <c r="A362" s="156" t="str">
        <f t="shared" si="1"/>
        <v>1064644568</v>
      </c>
      <c r="B362" s="156">
        <v>10646.0</v>
      </c>
      <c r="C362" s="157">
        <v>0.7083333333333334</v>
      </c>
      <c r="D362" s="158" t="s">
        <v>754</v>
      </c>
      <c r="E362" s="159">
        <v>12791.0</v>
      </c>
      <c r="F362" s="159">
        <v>44568.0</v>
      </c>
      <c r="G362" s="160" t="s">
        <v>122</v>
      </c>
      <c r="H362" s="160" t="s">
        <v>92</v>
      </c>
      <c r="I362" s="160" t="s">
        <v>101</v>
      </c>
      <c r="J362" s="160" t="s">
        <v>166</v>
      </c>
      <c r="K362" s="155"/>
      <c r="L362" s="155" t="s">
        <v>2496</v>
      </c>
      <c r="M362" s="155"/>
      <c r="N362" s="155" t="str">
        <f t="shared" si="2"/>
        <v>1064644568</v>
      </c>
      <c r="O362" s="155"/>
      <c r="P362" s="155" t="str">
        <f t="shared" si="3"/>
        <v/>
      </c>
      <c r="Q362" s="155" t="str">
        <f t="shared" si="4"/>
        <v>R</v>
      </c>
    </row>
    <row r="363">
      <c r="A363" s="156" t="str">
        <f t="shared" si="1"/>
        <v>1466844568</v>
      </c>
      <c r="B363" s="156">
        <v>14668.0</v>
      </c>
      <c r="C363" s="157">
        <v>0.71875</v>
      </c>
      <c r="D363" s="158" t="s">
        <v>2666</v>
      </c>
      <c r="E363" s="159">
        <v>23488.0</v>
      </c>
      <c r="F363" s="159">
        <v>44568.0</v>
      </c>
      <c r="G363" s="160" t="s">
        <v>86</v>
      </c>
      <c r="H363" s="160" t="s">
        <v>92</v>
      </c>
      <c r="I363" s="160" t="s">
        <v>101</v>
      </c>
      <c r="J363" s="160" t="s">
        <v>335</v>
      </c>
      <c r="K363" s="155"/>
      <c r="L363" s="155" t="s">
        <v>2496</v>
      </c>
      <c r="M363" s="155"/>
      <c r="N363" s="155" t="str">
        <f t="shared" si="2"/>
        <v>1466844568</v>
      </c>
      <c r="O363" s="155"/>
      <c r="P363" s="155" t="str">
        <f t="shared" si="3"/>
        <v/>
      </c>
      <c r="Q363" s="155" t="str">
        <f t="shared" si="4"/>
        <v/>
      </c>
    </row>
    <row r="364">
      <c r="A364" s="156" t="str">
        <f t="shared" si="1"/>
        <v>1438344568</v>
      </c>
      <c r="B364" s="156">
        <v>14383.0</v>
      </c>
      <c r="C364" s="157">
        <v>0.71875</v>
      </c>
      <c r="D364" s="158" t="s">
        <v>1012</v>
      </c>
      <c r="E364" s="159">
        <v>19460.0</v>
      </c>
      <c r="F364" s="159">
        <v>44568.0</v>
      </c>
      <c r="G364" s="160" t="s">
        <v>86</v>
      </c>
      <c r="H364" s="160" t="s">
        <v>92</v>
      </c>
      <c r="I364" s="160" t="s">
        <v>93</v>
      </c>
      <c r="J364" s="160" t="s">
        <v>137</v>
      </c>
      <c r="K364" s="155"/>
      <c r="L364" s="155" t="s">
        <v>2496</v>
      </c>
      <c r="M364" s="155"/>
      <c r="N364" s="155" t="str">
        <f t="shared" si="2"/>
        <v>1438344568</v>
      </c>
      <c r="O364" s="155"/>
      <c r="P364" s="155" t="str">
        <f t="shared" si="3"/>
        <v/>
      </c>
      <c r="Q364" s="155" t="str">
        <f t="shared" si="4"/>
        <v/>
      </c>
    </row>
    <row r="365">
      <c r="A365" s="156" t="str">
        <f t="shared" si="1"/>
        <v>1514644571</v>
      </c>
      <c r="B365" s="156">
        <v>15146.0</v>
      </c>
      <c r="C365" s="157">
        <v>0.3229166666666667</v>
      </c>
      <c r="D365" s="158" t="s">
        <v>2667</v>
      </c>
      <c r="E365" s="159">
        <v>23030.0</v>
      </c>
      <c r="F365" s="159">
        <v>44571.0</v>
      </c>
      <c r="G365" s="160" t="s">
        <v>86</v>
      </c>
      <c r="H365" s="160" t="s">
        <v>87</v>
      </c>
      <c r="I365" s="160" t="s">
        <v>88</v>
      </c>
      <c r="J365" s="160" t="s">
        <v>89</v>
      </c>
      <c r="K365" s="155"/>
      <c r="L365" s="155" t="s">
        <v>90</v>
      </c>
      <c r="M365" s="161">
        <v>206553.0</v>
      </c>
      <c r="N365" s="155" t="str">
        <f t="shared" si="2"/>
        <v>1514644571</v>
      </c>
      <c r="O365" s="155"/>
      <c r="P365" s="155" t="str">
        <f t="shared" si="3"/>
        <v/>
      </c>
      <c r="Q365" s="155" t="str">
        <f t="shared" si="4"/>
        <v/>
      </c>
    </row>
    <row r="366">
      <c r="A366" s="156" t="str">
        <f t="shared" si="1"/>
        <v>1612544571</v>
      </c>
      <c r="B366" s="156">
        <v>16125.0</v>
      </c>
      <c r="C366" s="157">
        <v>0.3333333333333333</v>
      </c>
      <c r="D366" s="158" t="s">
        <v>2668</v>
      </c>
      <c r="E366" s="159">
        <v>21786.0</v>
      </c>
      <c r="F366" s="159">
        <v>44571.0</v>
      </c>
      <c r="G366" s="160" t="s">
        <v>112</v>
      </c>
      <c r="H366" s="160" t="s">
        <v>92</v>
      </c>
      <c r="I366" s="160" t="s">
        <v>101</v>
      </c>
      <c r="J366" s="160" t="s">
        <v>106</v>
      </c>
      <c r="K366" s="155"/>
      <c r="L366" s="155" t="s">
        <v>103</v>
      </c>
      <c r="M366" s="155"/>
      <c r="N366" s="155" t="str">
        <f t="shared" si="2"/>
        <v>1612544571</v>
      </c>
      <c r="O366" s="155"/>
      <c r="P366" s="155" t="str">
        <f t="shared" si="3"/>
        <v/>
      </c>
      <c r="Q366" s="155" t="str">
        <f t="shared" si="4"/>
        <v/>
      </c>
    </row>
    <row r="367">
      <c r="A367" s="156" t="str">
        <f t="shared" si="1"/>
        <v>1546944571</v>
      </c>
      <c r="B367" s="156">
        <v>15469.0</v>
      </c>
      <c r="C367" s="157">
        <v>0.3333333333333333</v>
      </c>
      <c r="D367" s="158" t="s">
        <v>2669</v>
      </c>
      <c r="E367" s="159">
        <v>18802.0</v>
      </c>
      <c r="F367" s="159">
        <v>44571.0</v>
      </c>
      <c r="G367" s="160" t="s">
        <v>86</v>
      </c>
      <c r="H367" s="160" t="s">
        <v>92</v>
      </c>
      <c r="I367" s="160" t="s">
        <v>93</v>
      </c>
      <c r="J367" s="160" t="s">
        <v>164</v>
      </c>
      <c r="K367" s="155"/>
      <c r="L367" s="155" t="s">
        <v>90</v>
      </c>
      <c r="M367" s="161">
        <v>206555.0</v>
      </c>
      <c r="N367" s="155" t="str">
        <f t="shared" si="2"/>
        <v>1546944571</v>
      </c>
      <c r="O367" s="155"/>
      <c r="P367" s="155" t="str">
        <f t="shared" si="3"/>
        <v/>
      </c>
      <c r="Q367" s="155" t="str">
        <f t="shared" si="4"/>
        <v/>
      </c>
    </row>
    <row r="368">
      <c r="A368" s="156" t="str">
        <f t="shared" si="1"/>
        <v>1788044571</v>
      </c>
      <c r="B368" s="156">
        <v>17880.0</v>
      </c>
      <c r="C368" s="157">
        <v>0.34375</v>
      </c>
      <c r="D368" s="158" t="s">
        <v>2670</v>
      </c>
      <c r="E368" s="159">
        <v>19527.0</v>
      </c>
      <c r="F368" s="159">
        <v>44571.0</v>
      </c>
      <c r="G368" s="160" t="s">
        <v>108</v>
      </c>
      <c r="H368" s="160" t="s">
        <v>87</v>
      </c>
      <c r="I368" s="160" t="s">
        <v>88</v>
      </c>
      <c r="J368" s="160" t="s">
        <v>131</v>
      </c>
      <c r="K368" s="155"/>
      <c r="L368" s="155" t="s">
        <v>103</v>
      </c>
      <c r="M368" s="155"/>
      <c r="N368" s="155" t="str">
        <f t="shared" si="2"/>
        <v>1788044571</v>
      </c>
      <c r="O368" s="155"/>
      <c r="P368" s="155" t="str">
        <f t="shared" si="3"/>
        <v/>
      </c>
      <c r="Q368" s="155" t="str">
        <f t="shared" si="4"/>
        <v/>
      </c>
    </row>
    <row r="369">
      <c r="A369" s="156" t="str">
        <f t="shared" si="1"/>
        <v>1214844571</v>
      </c>
      <c r="B369" s="156">
        <v>12148.0</v>
      </c>
      <c r="C369" s="157">
        <v>0.34375</v>
      </c>
      <c r="D369" s="158" t="s">
        <v>2637</v>
      </c>
      <c r="E369" s="159">
        <v>19436.0</v>
      </c>
      <c r="F369" s="159">
        <v>44571.0</v>
      </c>
      <c r="G369" s="160" t="s">
        <v>86</v>
      </c>
      <c r="H369" s="160" t="s">
        <v>92</v>
      </c>
      <c r="I369" s="160" t="s">
        <v>101</v>
      </c>
      <c r="J369" s="160" t="s">
        <v>137</v>
      </c>
      <c r="K369" s="155"/>
      <c r="L369" s="155" t="s">
        <v>90</v>
      </c>
      <c r="M369" s="161">
        <v>206560.0</v>
      </c>
      <c r="N369" s="155" t="str">
        <f t="shared" si="2"/>
        <v>1214844571</v>
      </c>
      <c r="O369" s="155"/>
      <c r="P369" s="155" t="str">
        <f t="shared" si="3"/>
        <v/>
      </c>
      <c r="Q369" s="155" t="str">
        <f t="shared" si="4"/>
        <v>R</v>
      </c>
    </row>
    <row r="370">
      <c r="A370" s="156" t="str">
        <f t="shared" si="1"/>
        <v>1401344571</v>
      </c>
      <c r="B370" s="156">
        <v>14013.0</v>
      </c>
      <c r="C370" s="157">
        <v>0.3541666666666667</v>
      </c>
      <c r="D370" s="158" t="s">
        <v>2671</v>
      </c>
      <c r="E370" s="159">
        <v>20269.0</v>
      </c>
      <c r="F370" s="159">
        <v>44571.0</v>
      </c>
      <c r="G370" s="160" t="s">
        <v>100</v>
      </c>
      <c r="H370" s="160" t="s">
        <v>92</v>
      </c>
      <c r="I370" s="160" t="s">
        <v>101</v>
      </c>
      <c r="J370" s="160" t="s">
        <v>113</v>
      </c>
      <c r="K370" s="155"/>
      <c r="L370" s="155" t="s">
        <v>103</v>
      </c>
      <c r="M370" s="155"/>
      <c r="N370" s="155" t="str">
        <f t="shared" si="2"/>
        <v>1401344571</v>
      </c>
      <c r="O370" s="155"/>
      <c r="P370" s="155" t="str">
        <f t="shared" si="3"/>
        <v/>
      </c>
      <c r="Q370" s="155" t="str">
        <f t="shared" si="4"/>
        <v/>
      </c>
    </row>
    <row r="371">
      <c r="A371" s="156" t="str">
        <f t="shared" si="1"/>
        <v>1421944571</v>
      </c>
      <c r="B371" s="156">
        <v>14219.0</v>
      </c>
      <c r="C371" s="157">
        <v>0.3541666666666667</v>
      </c>
      <c r="D371" s="158" t="s">
        <v>327</v>
      </c>
      <c r="E371" s="159">
        <v>24977.0</v>
      </c>
      <c r="F371" s="159">
        <v>44571.0</v>
      </c>
      <c r="G371" s="160" t="s">
        <v>86</v>
      </c>
      <c r="H371" s="160" t="s">
        <v>92</v>
      </c>
      <c r="I371" s="160" t="s">
        <v>101</v>
      </c>
      <c r="J371" s="160" t="s">
        <v>174</v>
      </c>
      <c r="K371" s="155"/>
      <c r="L371" s="155" t="s">
        <v>90</v>
      </c>
      <c r="M371" s="161">
        <v>206558.0</v>
      </c>
      <c r="N371" s="155" t="str">
        <f t="shared" si="2"/>
        <v>1421944571</v>
      </c>
      <c r="O371" s="155"/>
      <c r="P371" s="155" t="str">
        <f t="shared" si="3"/>
        <v/>
      </c>
      <c r="Q371" s="155" t="str">
        <f t="shared" si="4"/>
        <v/>
      </c>
    </row>
    <row r="372">
      <c r="A372" s="156" t="str">
        <f t="shared" si="1"/>
        <v>924544571</v>
      </c>
      <c r="B372" s="156">
        <v>9245.0</v>
      </c>
      <c r="C372" s="157">
        <v>0.3541666666666667</v>
      </c>
      <c r="D372" s="158" t="s">
        <v>573</v>
      </c>
      <c r="E372" s="159">
        <v>16580.0</v>
      </c>
      <c r="F372" s="159">
        <v>44571.0</v>
      </c>
      <c r="G372" s="160" t="s">
        <v>86</v>
      </c>
      <c r="H372" s="160" t="s">
        <v>92</v>
      </c>
      <c r="I372" s="160" t="s">
        <v>93</v>
      </c>
      <c r="J372" s="160" t="s">
        <v>94</v>
      </c>
      <c r="K372" s="155"/>
      <c r="L372" s="155" t="s">
        <v>90</v>
      </c>
      <c r="M372" s="161">
        <v>206556.0</v>
      </c>
      <c r="N372" s="155" t="str">
        <f t="shared" si="2"/>
        <v>924544571</v>
      </c>
      <c r="O372" s="155"/>
      <c r="P372" s="155" t="str">
        <f t="shared" si="3"/>
        <v/>
      </c>
      <c r="Q372" s="155" t="str">
        <f t="shared" si="4"/>
        <v/>
      </c>
    </row>
    <row r="373">
      <c r="A373" s="156" t="str">
        <f t="shared" si="1"/>
        <v>1226444571</v>
      </c>
      <c r="B373" s="156">
        <v>12264.0</v>
      </c>
      <c r="C373" s="157">
        <v>0.3541666666666667</v>
      </c>
      <c r="D373" s="158" t="s">
        <v>575</v>
      </c>
      <c r="E373" s="159">
        <v>13630.0</v>
      </c>
      <c r="F373" s="159">
        <v>44571.0</v>
      </c>
      <c r="G373" s="160" t="s">
        <v>100</v>
      </c>
      <c r="H373" s="160" t="s">
        <v>92</v>
      </c>
      <c r="I373" s="160" t="s">
        <v>93</v>
      </c>
      <c r="J373" s="160" t="s">
        <v>131</v>
      </c>
      <c r="K373" s="155"/>
      <c r="L373" s="155" t="s">
        <v>103</v>
      </c>
      <c r="M373" s="155"/>
      <c r="N373" s="155" t="str">
        <f t="shared" si="2"/>
        <v>1226444571</v>
      </c>
      <c r="O373" s="155"/>
      <c r="P373" s="155" t="str">
        <f t="shared" si="3"/>
        <v/>
      </c>
      <c r="Q373" s="155" t="str">
        <f t="shared" si="4"/>
        <v/>
      </c>
    </row>
    <row r="374">
      <c r="A374" s="156" t="str">
        <f t="shared" si="1"/>
        <v>1559344571</v>
      </c>
      <c r="B374" s="156">
        <v>15593.0</v>
      </c>
      <c r="C374" s="157">
        <v>0.3645833333333333</v>
      </c>
      <c r="D374" s="158" t="s">
        <v>2672</v>
      </c>
      <c r="E374" s="159">
        <v>26161.0</v>
      </c>
      <c r="F374" s="159">
        <v>44571.0</v>
      </c>
      <c r="G374" s="160" t="s">
        <v>86</v>
      </c>
      <c r="H374" s="160" t="s">
        <v>92</v>
      </c>
      <c r="I374" s="160" t="s">
        <v>101</v>
      </c>
      <c r="J374" s="160" t="s">
        <v>117</v>
      </c>
      <c r="K374" s="155"/>
      <c r="L374" s="155" t="s">
        <v>90</v>
      </c>
      <c r="M374" s="161">
        <v>206559.0</v>
      </c>
      <c r="N374" s="155" t="str">
        <f t="shared" si="2"/>
        <v>1559344571</v>
      </c>
      <c r="O374" s="155"/>
      <c r="P374" s="155" t="str">
        <f t="shared" si="3"/>
        <v/>
      </c>
      <c r="Q374" s="155" t="str">
        <f t="shared" si="4"/>
        <v/>
      </c>
    </row>
    <row r="375">
      <c r="A375" s="156" t="str">
        <f t="shared" si="1"/>
        <v>1382944571</v>
      </c>
      <c r="B375" s="156">
        <v>13829.0</v>
      </c>
      <c r="C375" s="157">
        <v>0.375</v>
      </c>
      <c r="D375" s="158" t="s">
        <v>2673</v>
      </c>
      <c r="E375" s="159">
        <v>19504.0</v>
      </c>
      <c r="F375" s="159">
        <v>44571.0</v>
      </c>
      <c r="G375" s="160" t="s">
        <v>100</v>
      </c>
      <c r="H375" s="160" t="s">
        <v>92</v>
      </c>
      <c r="I375" s="160" t="s">
        <v>101</v>
      </c>
      <c r="J375" s="160" t="s">
        <v>192</v>
      </c>
      <c r="K375" s="155"/>
      <c r="L375" s="155" t="s">
        <v>103</v>
      </c>
      <c r="M375" s="155"/>
      <c r="N375" s="155" t="str">
        <f t="shared" si="2"/>
        <v>1382944571</v>
      </c>
      <c r="O375" s="155"/>
      <c r="P375" s="155" t="str">
        <f t="shared" si="3"/>
        <v/>
      </c>
      <c r="Q375" s="155" t="str">
        <f t="shared" si="4"/>
        <v/>
      </c>
    </row>
    <row r="376">
      <c r="A376" s="156" t="str">
        <f t="shared" si="1"/>
        <v>1003644571</v>
      </c>
      <c r="B376" s="156">
        <v>10036.0</v>
      </c>
      <c r="C376" s="157">
        <v>0.375</v>
      </c>
      <c r="D376" s="158" t="s">
        <v>2674</v>
      </c>
      <c r="E376" s="159">
        <v>25546.0</v>
      </c>
      <c r="F376" s="159">
        <v>44571.0</v>
      </c>
      <c r="G376" s="160" t="s">
        <v>86</v>
      </c>
      <c r="H376" s="160" t="s">
        <v>92</v>
      </c>
      <c r="I376" s="160" t="s">
        <v>101</v>
      </c>
      <c r="J376" s="160" t="s">
        <v>147</v>
      </c>
      <c r="K376" s="155"/>
      <c r="L376" s="155" t="s">
        <v>90</v>
      </c>
      <c r="M376" s="161">
        <v>206565.0</v>
      </c>
      <c r="N376" s="155" t="str">
        <f t="shared" si="2"/>
        <v>1003644571</v>
      </c>
      <c r="O376" s="155"/>
      <c r="P376" s="155" t="str">
        <f t="shared" si="3"/>
        <v/>
      </c>
      <c r="Q376" s="155" t="str">
        <f t="shared" si="4"/>
        <v/>
      </c>
    </row>
    <row r="377">
      <c r="A377" s="156" t="str">
        <f t="shared" si="1"/>
        <v>1533544571</v>
      </c>
      <c r="B377" s="156">
        <v>15335.0</v>
      </c>
      <c r="C377" s="157">
        <v>0.3854166666666667</v>
      </c>
      <c r="D377" s="158" t="s">
        <v>512</v>
      </c>
      <c r="E377" s="159">
        <v>33029.0</v>
      </c>
      <c r="F377" s="159">
        <v>44571.0</v>
      </c>
      <c r="G377" s="160" t="s">
        <v>86</v>
      </c>
      <c r="H377" s="160" t="s">
        <v>92</v>
      </c>
      <c r="I377" s="160" t="s">
        <v>93</v>
      </c>
      <c r="J377" s="160" t="s">
        <v>98</v>
      </c>
      <c r="K377" s="155"/>
      <c r="L377" s="155" t="s">
        <v>90</v>
      </c>
      <c r="M377" s="161">
        <v>206557.0</v>
      </c>
      <c r="N377" s="155" t="str">
        <f t="shared" si="2"/>
        <v>1533544571</v>
      </c>
      <c r="O377" s="155"/>
      <c r="P377" s="155" t="str">
        <f t="shared" si="3"/>
        <v/>
      </c>
      <c r="Q377" s="155" t="str">
        <f t="shared" si="4"/>
        <v/>
      </c>
    </row>
    <row r="378">
      <c r="A378" s="156" t="str">
        <f t="shared" si="1"/>
        <v>983444571</v>
      </c>
      <c r="B378" s="156">
        <v>9834.0</v>
      </c>
      <c r="C378" s="157">
        <v>0.3958333333333333</v>
      </c>
      <c r="D378" s="158" t="s">
        <v>2675</v>
      </c>
      <c r="E378" s="159">
        <v>23212.0</v>
      </c>
      <c r="F378" s="159">
        <v>44571.0</v>
      </c>
      <c r="G378" s="160" t="s">
        <v>100</v>
      </c>
      <c r="H378" s="160" t="s">
        <v>92</v>
      </c>
      <c r="I378" s="160" t="s">
        <v>101</v>
      </c>
      <c r="J378" s="160" t="s">
        <v>131</v>
      </c>
      <c r="K378" s="155"/>
      <c r="L378" s="155" t="s">
        <v>103</v>
      </c>
      <c r="M378" s="155"/>
      <c r="N378" s="155" t="str">
        <f t="shared" si="2"/>
        <v>983444571</v>
      </c>
      <c r="O378" s="155"/>
      <c r="P378" s="155" t="str">
        <f t="shared" si="3"/>
        <v/>
      </c>
      <c r="Q378" s="155" t="str">
        <f t="shared" si="4"/>
        <v/>
      </c>
    </row>
    <row r="379">
      <c r="A379" s="156" t="str">
        <f t="shared" si="1"/>
        <v>1593544571</v>
      </c>
      <c r="B379" s="156">
        <v>15935.0</v>
      </c>
      <c r="C379" s="157">
        <v>0.40625</v>
      </c>
      <c r="D379" s="158" t="s">
        <v>2676</v>
      </c>
      <c r="E379" s="159">
        <v>27015.0</v>
      </c>
      <c r="F379" s="159">
        <v>44571.0</v>
      </c>
      <c r="G379" s="160" t="s">
        <v>100</v>
      </c>
      <c r="H379" s="160" t="s">
        <v>92</v>
      </c>
      <c r="I379" s="160" t="s">
        <v>93</v>
      </c>
      <c r="J379" s="160" t="s">
        <v>106</v>
      </c>
      <c r="K379" s="155"/>
      <c r="L379" s="155" t="s">
        <v>103</v>
      </c>
      <c r="M379" s="155"/>
      <c r="N379" s="155" t="str">
        <f t="shared" si="2"/>
        <v>1593544571</v>
      </c>
      <c r="O379" s="155"/>
      <c r="P379" s="155" t="str">
        <f t="shared" si="3"/>
        <v/>
      </c>
      <c r="Q379" s="155" t="str">
        <f t="shared" si="4"/>
        <v/>
      </c>
    </row>
    <row r="380">
      <c r="A380" s="156" t="str">
        <f t="shared" si="1"/>
        <v>1016044571</v>
      </c>
      <c r="B380" s="156">
        <v>10160.0</v>
      </c>
      <c r="C380" s="157">
        <v>0.40625</v>
      </c>
      <c r="D380" s="158" t="s">
        <v>427</v>
      </c>
      <c r="E380" s="159">
        <v>21263.0</v>
      </c>
      <c r="F380" s="159">
        <v>44571.0</v>
      </c>
      <c r="G380" s="160" t="s">
        <v>122</v>
      </c>
      <c r="H380" s="160" t="s">
        <v>92</v>
      </c>
      <c r="I380" s="160" t="s">
        <v>93</v>
      </c>
      <c r="J380" s="160" t="s">
        <v>174</v>
      </c>
      <c r="K380" s="155"/>
      <c r="L380" s="155" t="s">
        <v>90</v>
      </c>
      <c r="M380" s="161">
        <v>206561.0</v>
      </c>
      <c r="N380" s="155" t="str">
        <f t="shared" si="2"/>
        <v>1016044571</v>
      </c>
      <c r="O380" s="155"/>
      <c r="P380" s="155" t="str">
        <f t="shared" si="3"/>
        <v/>
      </c>
      <c r="Q380" s="155" t="str">
        <f t="shared" si="4"/>
        <v/>
      </c>
    </row>
    <row r="381">
      <c r="A381" s="156" t="str">
        <f t="shared" si="1"/>
        <v>986244571</v>
      </c>
      <c r="B381" s="156">
        <v>9862.0</v>
      </c>
      <c r="C381" s="157">
        <v>0.4166666666666667</v>
      </c>
      <c r="D381" s="158" t="s">
        <v>411</v>
      </c>
      <c r="E381" s="159">
        <v>18805.0</v>
      </c>
      <c r="F381" s="159">
        <v>44571.0</v>
      </c>
      <c r="G381" s="160" t="s">
        <v>122</v>
      </c>
      <c r="H381" s="160" t="s">
        <v>92</v>
      </c>
      <c r="I381" s="160" t="s">
        <v>93</v>
      </c>
      <c r="J381" s="160" t="s">
        <v>147</v>
      </c>
      <c r="K381" s="155"/>
      <c r="L381" s="155" t="s">
        <v>90</v>
      </c>
      <c r="M381" s="161">
        <v>206562.0</v>
      </c>
      <c r="N381" s="155" t="str">
        <f t="shared" si="2"/>
        <v>986244571</v>
      </c>
      <c r="O381" s="155"/>
      <c r="P381" s="155" t="str">
        <f t="shared" si="3"/>
        <v/>
      </c>
      <c r="Q381" s="155" t="str">
        <f t="shared" si="4"/>
        <v/>
      </c>
    </row>
    <row r="382">
      <c r="A382" s="156" t="str">
        <f t="shared" si="1"/>
        <v>1575044571</v>
      </c>
      <c r="B382" s="156">
        <v>15750.0</v>
      </c>
      <c r="C382" s="157">
        <v>0.4166666666666667</v>
      </c>
      <c r="D382" s="158" t="s">
        <v>2677</v>
      </c>
      <c r="E382" s="159">
        <v>19538.0</v>
      </c>
      <c r="F382" s="159">
        <v>44571.0</v>
      </c>
      <c r="G382" s="160" t="s">
        <v>86</v>
      </c>
      <c r="H382" s="160" t="s">
        <v>92</v>
      </c>
      <c r="I382" s="160" t="s">
        <v>101</v>
      </c>
      <c r="J382" s="160" t="s">
        <v>147</v>
      </c>
      <c r="K382" s="155"/>
      <c r="L382" s="155" t="s">
        <v>90</v>
      </c>
      <c r="M382" s="161">
        <v>206563.0</v>
      </c>
      <c r="N382" s="155" t="str">
        <f t="shared" si="2"/>
        <v>1575044571</v>
      </c>
      <c r="O382" s="155"/>
      <c r="P382" s="155" t="str">
        <f t="shared" si="3"/>
        <v>R</v>
      </c>
      <c r="Q382" s="155" t="str">
        <f t="shared" si="4"/>
        <v>R</v>
      </c>
    </row>
    <row r="383">
      <c r="A383" s="156" t="str">
        <f t="shared" si="1"/>
        <v>1543744571</v>
      </c>
      <c r="B383" s="156">
        <v>15437.0</v>
      </c>
      <c r="C383" s="157">
        <v>0.4270833333333333</v>
      </c>
      <c r="D383" s="158" t="s">
        <v>2678</v>
      </c>
      <c r="E383" s="159">
        <v>22134.0</v>
      </c>
      <c r="F383" s="159">
        <v>44571.0</v>
      </c>
      <c r="G383" s="160" t="s">
        <v>100</v>
      </c>
      <c r="H383" s="160" t="s">
        <v>87</v>
      </c>
      <c r="I383" s="160" t="s">
        <v>88</v>
      </c>
      <c r="J383" s="160" t="s">
        <v>102</v>
      </c>
      <c r="K383" s="155"/>
      <c r="L383" s="155" t="s">
        <v>103</v>
      </c>
      <c r="M383" s="155"/>
      <c r="N383" s="155" t="str">
        <f t="shared" si="2"/>
        <v>1543744571</v>
      </c>
      <c r="O383" s="155"/>
      <c r="P383" s="155" t="str">
        <f t="shared" si="3"/>
        <v/>
      </c>
      <c r="Q383" s="155" t="str">
        <f t="shared" si="4"/>
        <v/>
      </c>
    </row>
    <row r="384">
      <c r="A384" s="156" t="str">
        <f t="shared" si="1"/>
        <v>926344571</v>
      </c>
      <c r="B384" s="156">
        <v>9263.0</v>
      </c>
      <c r="C384" s="157">
        <v>0.4583333333333333</v>
      </c>
      <c r="D384" s="158" t="s">
        <v>2679</v>
      </c>
      <c r="E384" s="159">
        <v>14169.0</v>
      </c>
      <c r="F384" s="159">
        <v>44571.0</v>
      </c>
      <c r="G384" s="160" t="s">
        <v>86</v>
      </c>
      <c r="H384" s="160" t="s">
        <v>87</v>
      </c>
      <c r="I384" s="160" t="s">
        <v>88</v>
      </c>
      <c r="J384" s="160" t="s">
        <v>89</v>
      </c>
      <c r="K384" s="155"/>
      <c r="L384" s="155" t="s">
        <v>90</v>
      </c>
      <c r="M384" s="161">
        <v>206564.0</v>
      </c>
      <c r="N384" s="155" t="str">
        <f t="shared" si="2"/>
        <v>926344571</v>
      </c>
      <c r="O384" s="155"/>
      <c r="P384" s="155" t="str">
        <f t="shared" si="3"/>
        <v/>
      </c>
      <c r="Q384" s="155" t="str">
        <f t="shared" si="4"/>
        <v/>
      </c>
    </row>
    <row r="385">
      <c r="A385" s="156" t="str">
        <f t="shared" si="1"/>
        <v>1572444571</v>
      </c>
      <c r="B385" s="156">
        <v>15724.0</v>
      </c>
      <c r="C385" s="157">
        <v>0.4583333333333333</v>
      </c>
      <c r="D385" s="158" t="s">
        <v>516</v>
      </c>
      <c r="E385" s="159">
        <v>23824.0</v>
      </c>
      <c r="F385" s="159">
        <v>44571.0</v>
      </c>
      <c r="G385" s="160" t="s">
        <v>112</v>
      </c>
      <c r="H385" s="160" t="s">
        <v>92</v>
      </c>
      <c r="I385" s="160" t="s">
        <v>93</v>
      </c>
      <c r="J385" s="160" t="s">
        <v>106</v>
      </c>
      <c r="K385" s="155"/>
      <c r="L385" s="155" t="s">
        <v>103</v>
      </c>
      <c r="M385" s="155"/>
      <c r="N385" s="155" t="str">
        <f t="shared" si="2"/>
        <v>1572444571</v>
      </c>
      <c r="O385" s="155"/>
      <c r="P385" s="155" t="str">
        <f t="shared" si="3"/>
        <v/>
      </c>
      <c r="Q385" s="155" t="str">
        <f t="shared" si="4"/>
        <v/>
      </c>
    </row>
    <row r="386">
      <c r="A386" s="156" t="str">
        <f t="shared" si="1"/>
        <v>1574044571</v>
      </c>
      <c r="B386" s="156">
        <v>15740.0</v>
      </c>
      <c r="C386" s="157">
        <v>0.4583333333333333</v>
      </c>
      <c r="D386" s="158" t="s">
        <v>2680</v>
      </c>
      <c r="E386" s="159">
        <v>17084.0</v>
      </c>
      <c r="F386" s="159">
        <v>44571.0</v>
      </c>
      <c r="G386" s="160" t="s">
        <v>100</v>
      </c>
      <c r="H386" s="160" t="s">
        <v>92</v>
      </c>
      <c r="I386" s="160" t="s">
        <v>93</v>
      </c>
      <c r="J386" s="160" t="s">
        <v>131</v>
      </c>
      <c r="K386" s="155"/>
      <c r="L386" s="155" t="s">
        <v>103</v>
      </c>
      <c r="M386" s="155"/>
      <c r="N386" s="155" t="str">
        <f t="shared" si="2"/>
        <v>1574044571</v>
      </c>
      <c r="O386" s="155"/>
      <c r="P386" s="155" t="str">
        <f t="shared" si="3"/>
        <v/>
      </c>
      <c r="Q386" s="155" t="str">
        <f t="shared" si="4"/>
        <v/>
      </c>
    </row>
    <row r="387">
      <c r="A387" s="156" t="str">
        <f t="shared" si="1"/>
        <v>1694344571</v>
      </c>
      <c r="B387" s="156">
        <v>16943.0</v>
      </c>
      <c r="C387" s="157">
        <v>0.46875</v>
      </c>
      <c r="D387" s="158" t="s">
        <v>2681</v>
      </c>
      <c r="E387" s="159">
        <v>16364.0</v>
      </c>
      <c r="F387" s="159">
        <v>44571.0</v>
      </c>
      <c r="G387" s="160" t="s">
        <v>100</v>
      </c>
      <c r="H387" s="160" t="s">
        <v>92</v>
      </c>
      <c r="I387" s="160" t="s">
        <v>101</v>
      </c>
      <c r="J387" s="160" t="s">
        <v>131</v>
      </c>
      <c r="K387" s="155"/>
      <c r="L387" s="155" t="s">
        <v>103</v>
      </c>
      <c r="M387" s="155"/>
      <c r="N387" s="155" t="str">
        <f t="shared" si="2"/>
        <v>1694344571</v>
      </c>
      <c r="O387" s="155"/>
      <c r="P387" s="155" t="str">
        <f t="shared" si="3"/>
        <v/>
      </c>
      <c r="Q387" s="155" t="str">
        <f t="shared" si="4"/>
        <v/>
      </c>
    </row>
    <row r="388">
      <c r="A388" s="156" t="str">
        <f t="shared" si="1"/>
        <v>1500544571</v>
      </c>
      <c r="B388" s="156">
        <v>15005.0</v>
      </c>
      <c r="C388" s="157">
        <v>0.4895833333333333</v>
      </c>
      <c r="D388" s="158" t="s">
        <v>2682</v>
      </c>
      <c r="E388" s="159">
        <v>18885.0</v>
      </c>
      <c r="F388" s="159">
        <v>44571.0</v>
      </c>
      <c r="G388" s="160" t="s">
        <v>100</v>
      </c>
      <c r="H388" s="160" t="s">
        <v>87</v>
      </c>
      <c r="I388" s="160" t="s">
        <v>88</v>
      </c>
      <c r="J388" s="160" t="s">
        <v>131</v>
      </c>
      <c r="K388" s="155"/>
      <c r="L388" s="155" t="s">
        <v>103</v>
      </c>
      <c r="M388" s="155"/>
      <c r="N388" s="155" t="str">
        <f t="shared" si="2"/>
        <v>1500544571</v>
      </c>
      <c r="O388" s="155"/>
      <c r="P388" s="155" t="str">
        <f t="shared" si="3"/>
        <v/>
      </c>
      <c r="Q388" s="155" t="str">
        <f t="shared" si="4"/>
        <v/>
      </c>
    </row>
    <row r="389">
      <c r="A389" s="156" t="str">
        <f t="shared" si="1"/>
        <v>1104744571</v>
      </c>
      <c r="B389" s="156">
        <v>11047.0</v>
      </c>
      <c r="C389" s="157">
        <v>0.5416666666666666</v>
      </c>
      <c r="D389" s="158" t="s">
        <v>2683</v>
      </c>
      <c r="E389" s="159">
        <v>20068.0</v>
      </c>
      <c r="F389" s="159">
        <v>44571.0</v>
      </c>
      <c r="G389" s="160" t="s">
        <v>100</v>
      </c>
      <c r="H389" s="160" t="s">
        <v>92</v>
      </c>
      <c r="I389" s="160" t="s">
        <v>101</v>
      </c>
      <c r="J389" s="160" t="s">
        <v>102</v>
      </c>
      <c r="K389" s="155"/>
      <c r="L389" s="155" t="s">
        <v>103</v>
      </c>
      <c r="M389" s="155"/>
      <c r="N389" s="155" t="str">
        <f t="shared" si="2"/>
        <v>1104744571</v>
      </c>
      <c r="O389" s="155"/>
      <c r="P389" s="155" t="str">
        <f t="shared" si="3"/>
        <v/>
      </c>
      <c r="Q389" s="155" t="str">
        <f t="shared" si="4"/>
        <v/>
      </c>
    </row>
    <row r="390">
      <c r="A390" s="156" t="str">
        <f t="shared" si="1"/>
        <v>1061144571</v>
      </c>
      <c r="B390" s="156">
        <v>10611.0</v>
      </c>
      <c r="C390" s="157">
        <v>0.5416666666666666</v>
      </c>
      <c r="D390" s="158" t="s">
        <v>1701</v>
      </c>
      <c r="E390" s="159">
        <v>17772.0</v>
      </c>
      <c r="F390" s="159">
        <v>44571.0</v>
      </c>
      <c r="G390" s="160" t="s">
        <v>122</v>
      </c>
      <c r="H390" s="160" t="s">
        <v>92</v>
      </c>
      <c r="I390" s="160" t="s">
        <v>93</v>
      </c>
      <c r="J390" s="160" t="s">
        <v>137</v>
      </c>
      <c r="K390" s="155"/>
      <c r="L390" s="155" t="s">
        <v>90</v>
      </c>
      <c r="M390" s="161">
        <v>206566.0</v>
      </c>
      <c r="N390" s="155" t="str">
        <f t="shared" si="2"/>
        <v>1061144571</v>
      </c>
      <c r="O390" s="155"/>
      <c r="P390" s="155" t="str">
        <f t="shared" si="3"/>
        <v/>
      </c>
      <c r="Q390" s="155" t="str">
        <f t="shared" si="4"/>
        <v/>
      </c>
    </row>
    <row r="391">
      <c r="A391" s="156" t="str">
        <f t="shared" si="1"/>
        <v>1206244571</v>
      </c>
      <c r="B391" s="156">
        <v>12062.0</v>
      </c>
      <c r="C391" s="157">
        <v>0.5416666666666666</v>
      </c>
      <c r="D391" s="158" t="s">
        <v>355</v>
      </c>
      <c r="E391" s="159">
        <v>11801.0</v>
      </c>
      <c r="F391" s="159">
        <v>44571.0</v>
      </c>
      <c r="G391" s="160" t="s">
        <v>86</v>
      </c>
      <c r="H391" s="160" t="s">
        <v>92</v>
      </c>
      <c r="I391" s="160" t="s">
        <v>93</v>
      </c>
      <c r="J391" s="160" t="s">
        <v>89</v>
      </c>
      <c r="K391" s="155"/>
      <c r="L391" s="155" t="s">
        <v>90</v>
      </c>
      <c r="M391" s="161">
        <v>206567.0</v>
      </c>
      <c r="N391" s="155" t="str">
        <f t="shared" si="2"/>
        <v>1206244571</v>
      </c>
      <c r="O391" s="155"/>
      <c r="P391" s="155" t="str">
        <f t="shared" si="3"/>
        <v/>
      </c>
      <c r="Q391" s="155" t="str">
        <f t="shared" si="4"/>
        <v>R</v>
      </c>
    </row>
    <row r="392">
      <c r="A392" s="156" t="str">
        <f t="shared" si="1"/>
        <v>1049844571</v>
      </c>
      <c r="B392" s="156">
        <v>10498.0</v>
      </c>
      <c r="C392" s="157">
        <v>0.5625</v>
      </c>
      <c r="D392" s="158" t="s">
        <v>1064</v>
      </c>
      <c r="E392" s="159">
        <v>28308.0</v>
      </c>
      <c r="F392" s="159">
        <v>44571.0</v>
      </c>
      <c r="G392" s="160" t="s">
        <v>112</v>
      </c>
      <c r="H392" s="160" t="s">
        <v>92</v>
      </c>
      <c r="I392" s="160" t="s">
        <v>101</v>
      </c>
      <c r="J392" s="160" t="s">
        <v>102</v>
      </c>
      <c r="K392" s="155"/>
      <c r="L392" s="155" t="s">
        <v>103</v>
      </c>
      <c r="M392" s="155"/>
      <c r="N392" s="155" t="str">
        <f t="shared" si="2"/>
        <v>1049844571</v>
      </c>
      <c r="O392" s="155"/>
      <c r="P392" s="155" t="str">
        <f t="shared" si="3"/>
        <v/>
      </c>
      <c r="Q392" s="155" t="str">
        <f t="shared" si="4"/>
        <v/>
      </c>
    </row>
    <row r="393">
      <c r="A393" s="156" t="str">
        <f t="shared" si="1"/>
        <v>1249344571</v>
      </c>
      <c r="B393" s="156">
        <v>12493.0</v>
      </c>
      <c r="C393" s="157">
        <v>0.5625</v>
      </c>
      <c r="D393" s="158" t="s">
        <v>2684</v>
      </c>
      <c r="E393" s="159">
        <v>17349.0</v>
      </c>
      <c r="F393" s="159">
        <v>44571.0</v>
      </c>
      <c r="G393" s="160" t="s">
        <v>129</v>
      </c>
      <c r="H393" s="160" t="s">
        <v>92</v>
      </c>
      <c r="I393" s="160" t="s">
        <v>93</v>
      </c>
      <c r="J393" s="160" t="s">
        <v>102</v>
      </c>
      <c r="K393" s="155"/>
      <c r="L393" s="155" t="s">
        <v>103</v>
      </c>
      <c r="M393" s="155"/>
      <c r="N393" s="155" t="str">
        <f t="shared" si="2"/>
        <v>1249344571</v>
      </c>
      <c r="O393" s="155"/>
      <c r="P393" s="155" t="str">
        <f t="shared" si="3"/>
        <v/>
      </c>
      <c r="Q393" s="155" t="str">
        <f t="shared" si="4"/>
        <v/>
      </c>
    </row>
    <row r="394">
      <c r="A394" s="156" t="str">
        <f t="shared" si="1"/>
        <v>1100244571</v>
      </c>
      <c r="B394" s="156">
        <v>11002.0</v>
      </c>
      <c r="C394" s="157">
        <v>0.5729166666666666</v>
      </c>
      <c r="D394" s="158" t="s">
        <v>2685</v>
      </c>
      <c r="E394" s="159">
        <v>33956.0</v>
      </c>
      <c r="F394" s="159">
        <v>44571.0</v>
      </c>
      <c r="G394" s="160" t="s">
        <v>100</v>
      </c>
      <c r="H394" s="160" t="s">
        <v>92</v>
      </c>
      <c r="I394" s="160" t="s">
        <v>101</v>
      </c>
      <c r="J394" s="160" t="s">
        <v>106</v>
      </c>
      <c r="K394" s="155"/>
      <c r="L394" s="155" t="s">
        <v>103</v>
      </c>
      <c r="M394" s="155"/>
      <c r="N394" s="155" t="str">
        <f t="shared" si="2"/>
        <v>1100244571</v>
      </c>
      <c r="O394" s="155"/>
      <c r="P394" s="155" t="str">
        <f t="shared" si="3"/>
        <v/>
      </c>
      <c r="Q394" s="155" t="str">
        <f t="shared" si="4"/>
        <v/>
      </c>
    </row>
    <row r="395">
      <c r="A395" s="156" t="str">
        <f t="shared" si="1"/>
        <v>981244571</v>
      </c>
      <c r="B395" s="156">
        <v>9812.0</v>
      </c>
      <c r="C395" s="157">
        <v>0.5729166666666666</v>
      </c>
      <c r="D395" s="158" t="s">
        <v>2686</v>
      </c>
      <c r="E395" s="159">
        <v>24557.0</v>
      </c>
      <c r="F395" s="159">
        <v>44571.0</v>
      </c>
      <c r="G395" s="160" t="s">
        <v>100</v>
      </c>
      <c r="H395" s="160" t="s">
        <v>87</v>
      </c>
      <c r="I395" s="160" t="s">
        <v>88</v>
      </c>
      <c r="J395" s="160" t="s">
        <v>102</v>
      </c>
      <c r="K395" s="155"/>
      <c r="L395" s="155" t="s">
        <v>103</v>
      </c>
      <c r="M395" s="155"/>
      <c r="N395" s="155" t="str">
        <f t="shared" si="2"/>
        <v>981244571</v>
      </c>
      <c r="O395" s="155"/>
      <c r="P395" s="155" t="str">
        <f t="shared" si="3"/>
        <v/>
      </c>
      <c r="Q395" s="155" t="str">
        <f t="shared" si="4"/>
        <v/>
      </c>
    </row>
    <row r="396">
      <c r="A396" s="156" t="str">
        <f t="shared" si="1"/>
        <v>1252644571</v>
      </c>
      <c r="B396" s="156">
        <v>12526.0</v>
      </c>
      <c r="C396" s="157">
        <v>0.5729166666666666</v>
      </c>
      <c r="D396" s="158" t="s">
        <v>334</v>
      </c>
      <c r="E396" s="159">
        <v>17903.0</v>
      </c>
      <c r="F396" s="159">
        <v>44571.0</v>
      </c>
      <c r="G396" s="160" t="s">
        <v>122</v>
      </c>
      <c r="H396" s="160" t="s">
        <v>92</v>
      </c>
      <c r="I396" s="160" t="s">
        <v>93</v>
      </c>
      <c r="J396" s="160" t="s">
        <v>335</v>
      </c>
      <c r="K396" s="155"/>
      <c r="L396" s="155" t="s">
        <v>90</v>
      </c>
      <c r="M396" s="161">
        <v>206569.0</v>
      </c>
      <c r="N396" s="155" t="str">
        <f t="shared" si="2"/>
        <v>1252644571</v>
      </c>
      <c r="O396" s="155"/>
      <c r="P396" s="155" t="str">
        <f t="shared" si="3"/>
        <v/>
      </c>
      <c r="Q396" s="155" t="str">
        <f t="shared" si="4"/>
        <v/>
      </c>
    </row>
    <row r="397">
      <c r="A397" s="156" t="str">
        <f t="shared" si="1"/>
        <v>917244571</v>
      </c>
      <c r="B397" s="156">
        <v>9172.0</v>
      </c>
      <c r="C397" s="157">
        <v>0.5833333333333334</v>
      </c>
      <c r="D397" s="158" t="s">
        <v>470</v>
      </c>
      <c r="E397" s="159">
        <v>21800.0</v>
      </c>
      <c r="F397" s="159">
        <v>44571.0</v>
      </c>
      <c r="G397" s="160" t="s">
        <v>86</v>
      </c>
      <c r="H397" s="160" t="s">
        <v>92</v>
      </c>
      <c r="I397" s="160" t="s">
        <v>93</v>
      </c>
      <c r="J397" s="160" t="s">
        <v>147</v>
      </c>
      <c r="K397" s="155"/>
      <c r="L397" s="155" t="s">
        <v>90</v>
      </c>
      <c r="M397" s="161">
        <v>206568.0</v>
      </c>
      <c r="N397" s="155" t="str">
        <f t="shared" si="2"/>
        <v>917244571</v>
      </c>
      <c r="O397" s="155"/>
      <c r="P397" s="155" t="str">
        <f t="shared" si="3"/>
        <v/>
      </c>
      <c r="Q397" s="155" t="str">
        <f t="shared" si="4"/>
        <v>R</v>
      </c>
    </row>
    <row r="398">
      <c r="A398" s="156" t="str">
        <f t="shared" si="1"/>
        <v>1144744571</v>
      </c>
      <c r="B398" s="156">
        <v>11447.0</v>
      </c>
      <c r="C398" s="157">
        <v>0.5833333333333334</v>
      </c>
      <c r="D398" s="158" t="s">
        <v>706</v>
      </c>
      <c r="E398" s="159">
        <v>25776.0</v>
      </c>
      <c r="F398" s="159">
        <v>44571.0</v>
      </c>
      <c r="G398" s="160" t="s">
        <v>112</v>
      </c>
      <c r="H398" s="160" t="s">
        <v>87</v>
      </c>
      <c r="I398" s="160" t="s">
        <v>88</v>
      </c>
      <c r="J398" s="160" t="s">
        <v>113</v>
      </c>
      <c r="K398" s="155"/>
      <c r="L398" s="155" t="s">
        <v>103</v>
      </c>
      <c r="M398" s="155"/>
      <c r="N398" s="155" t="str">
        <f t="shared" si="2"/>
        <v>1144744571</v>
      </c>
      <c r="O398" s="155"/>
      <c r="P398" s="155" t="str">
        <f t="shared" si="3"/>
        <v/>
      </c>
      <c r="Q398" s="155" t="str">
        <f t="shared" si="4"/>
        <v/>
      </c>
    </row>
    <row r="399">
      <c r="A399" s="156" t="str">
        <f t="shared" si="1"/>
        <v>1710544571</v>
      </c>
      <c r="B399" s="156">
        <v>17105.0</v>
      </c>
      <c r="C399" s="157">
        <v>0.6041666666666666</v>
      </c>
      <c r="D399" s="158" t="s">
        <v>528</v>
      </c>
      <c r="E399" s="159">
        <v>25263.0</v>
      </c>
      <c r="F399" s="159">
        <v>44571.0</v>
      </c>
      <c r="G399" s="160" t="s">
        <v>122</v>
      </c>
      <c r="H399" s="160" t="s">
        <v>92</v>
      </c>
      <c r="I399" s="160" t="s">
        <v>101</v>
      </c>
      <c r="J399" s="160" t="s">
        <v>174</v>
      </c>
      <c r="K399" s="155"/>
      <c r="L399" s="155" t="s">
        <v>90</v>
      </c>
      <c r="M399" s="161">
        <v>206571.0</v>
      </c>
      <c r="N399" s="155" t="str">
        <f t="shared" si="2"/>
        <v>1710544571</v>
      </c>
      <c r="O399" s="155"/>
      <c r="P399" s="155" t="str">
        <f t="shared" si="3"/>
        <v/>
      </c>
      <c r="Q399" s="155" t="str">
        <f t="shared" si="4"/>
        <v>R</v>
      </c>
    </row>
    <row r="400">
      <c r="A400" s="156" t="str">
        <f t="shared" si="1"/>
        <v>1044444571</v>
      </c>
      <c r="B400" s="156">
        <v>10444.0</v>
      </c>
      <c r="C400" s="157">
        <v>0.6041666666666666</v>
      </c>
      <c r="D400" s="158" t="s">
        <v>344</v>
      </c>
      <c r="E400" s="159">
        <v>26614.0</v>
      </c>
      <c r="F400" s="159">
        <v>44571.0</v>
      </c>
      <c r="G400" s="160" t="s">
        <v>122</v>
      </c>
      <c r="H400" s="160" t="s">
        <v>92</v>
      </c>
      <c r="I400" s="160" t="s">
        <v>101</v>
      </c>
      <c r="J400" s="160" t="e">
        <v>#N/A</v>
      </c>
      <c r="K400" s="155"/>
      <c r="L400" s="155" t="s">
        <v>90</v>
      </c>
      <c r="M400" s="161">
        <v>206575.0</v>
      </c>
      <c r="N400" s="155" t="str">
        <f t="shared" si="2"/>
        <v>1044444571</v>
      </c>
      <c r="O400" s="155"/>
      <c r="P400" s="155" t="str">
        <f t="shared" si="3"/>
        <v/>
      </c>
      <c r="Q400" s="155" t="str">
        <f t="shared" si="4"/>
        <v/>
      </c>
    </row>
    <row r="401">
      <c r="A401" s="156" t="str">
        <f t="shared" si="1"/>
        <v>1181244571</v>
      </c>
      <c r="B401" s="156">
        <v>11812.0</v>
      </c>
      <c r="C401" s="157">
        <v>0.6041666666666666</v>
      </c>
      <c r="D401" s="158" t="s">
        <v>2687</v>
      </c>
      <c r="E401" s="159">
        <v>31323.0</v>
      </c>
      <c r="F401" s="159">
        <v>44571.0</v>
      </c>
      <c r="G401" s="160" t="s">
        <v>86</v>
      </c>
      <c r="H401" s="160" t="s">
        <v>92</v>
      </c>
      <c r="I401" s="160" t="s">
        <v>93</v>
      </c>
      <c r="J401" s="160" t="s">
        <v>89</v>
      </c>
      <c r="K401" s="155"/>
      <c r="L401" s="155" t="s">
        <v>90</v>
      </c>
      <c r="M401" s="161">
        <v>206570.0</v>
      </c>
      <c r="N401" s="155" t="str">
        <f t="shared" si="2"/>
        <v>1181244571</v>
      </c>
      <c r="O401" s="155"/>
      <c r="P401" s="155" t="str">
        <f t="shared" si="3"/>
        <v/>
      </c>
      <c r="Q401" s="155" t="str">
        <f t="shared" si="4"/>
        <v/>
      </c>
    </row>
    <row r="402">
      <c r="A402" s="156" t="str">
        <f t="shared" si="1"/>
        <v>1640444571</v>
      </c>
      <c r="B402" s="156">
        <v>16404.0</v>
      </c>
      <c r="C402" s="157">
        <v>0.6145833333333334</v>
      </c>
      <c r="D402" s="158" t="s">
        <v>375</v>
      </c>
      <c r="E402" s="159">
        <v>21743.0</v>
      </c>
      <c r="F402" s="159">
        <v>44571.0</v>
      </c>
      <c r="G402" s="160" t="s">
        <v>122</v>
      </c>
      <c r="H402" s="160" t="s">
        <v>92</v>
      </c>
      <c r="I402" s="160" t="s">
        <v>101</v>
      </c>
      <c r="J402" s="160" t="s">
        <v>147</v>
      </c>
      <c r="K402" s="155"/>
      <c r="L402" s="155" t="s">
        <v>90</v>
      </c>
      <c r="M402" s="161">
        <v>206572.0</v>
      </c>
      <c r="N402" s="155" t="str">
        <f t="shared" si="2"/>
        <v>1640444571</v>
      </c>
      <c r="O402" s="155"/>
      <c r="P402" s="155" t="str">
        <f t="shared" si="3"/>
        <v/>
      </c>
      <c r="Q402" s="155" t="str">
        <f t="shared" si="4"/>
        <v>R</v>
      </c>
    </row>
    <row r="403">
      <c r="A403" s="156" t="str">
        <f t="shared" si="1"/>
        <v>1495044571</v>
      </c>
      <c r="B403" s="156">
        <v>14950.0</v>
      </c>
      <c r="C403" s="157">
        <v>0.625</v>
      </c>
      <c r="D403" s="158" t="s">
        <v>261</v>
      </c>
      <c r="E403" s="159">
        <v>27319.0</v>
      </c>
      <c r="F403" s="159">
        <v>44571.0</v>
      </c>
      <c r="G403" s="160" t="s">
        <v>86</v>
      </c>
      <c r="H403" s="160" t="s">
        <v>92</v>
      </c>
      <c r="I403" s="160" t="s">
        <v>93</v>
      </c>
      <c r="J403" s="160" t="s">
        <v>262</v>
      </c>
      <c r="K403" s="155"/>
      <c r="L403" s="155" t="s">
        <v>90</v>
      </c>
      <c r="M403" s="184">
        <v>206573.0</v>
      </c>
      <c r="N403" s="155" t="str">
        <f t="shared" si="2"/>
        <v>1495044571</v>
      </c>
      <c r="O403" s="155"/>
      <c r="P403" s="155" t="str">
        <f t="shared" si="3"/>
        <v/>
      </c>
      <c r="Q403" s="155" t="str">
        <f t="shared" si="4"/>
        <v/>
      </c>
    </row>
    <row r="404">
      <c r="A404" s="156" t="str">
        <f t="shared" si="1"/>
        <v>1558244571</v>
      </c>
      <c r="B404" s="156">
        <v>15582.0</v>
      </c>
      <c r="C404" s="157">
        <v>0.6354166666666666</v>
      </c>
      <c r="D404" s="158" t="s">
        <v>2688</v>
      </c>
      <c r="E404" s="159">
        <v>21611.0</v>
      </c>
      <c r="F404" s="159">
        <v>44571.0</v>
      </c>
      <c r="G404" s="160" t="s">
        <v>86</v>
      </c>
      <c r="H404" s="160" t="s">
        <v>92</v>
      </c>
      <c r="I404" s="160" t="s">
        <v>93</v>
      </c>
      <c r="J404" s="160" t="s">
        <v>98</v>
      </c>
      <c r="K404" s="155"/>
      <c r="L404" s="155" t="s">
        <v>90</v>
      </c>
      <c r="M404" s="161">
        <v>206574.0</v>
      </c>
      <c r="N404" s="155" t="str">
        <f t="shared" si="2"/>
        <v>1558244571</v>
      </c>
      <c r="O404" s="155"/>
      <c r="P404" s="155" t="str">
        <f t="shared" si="3"/>
        <v/>
      </c>
      <c r="Q404" s="155" t="str">
        <f t="shared" si="4"/>
        <v/>
      </c>
    </row>
    <row r="405">
      <c r="A405" s="156" t="str">
        <f t="shared" si="1"/>
        <v>1400544571</v>
      </c>
      <c r="B405" s="156">
        <v>14005.0</v>
      </c>
      <c r="C405" s="157">
        <v>0.6458333333333334</v>
      </c>
      <c r="D405" s="158" t="s">
        <v>2689</v>
      </c>
      <c r="E405" s="159">
        <v>16346.0</v>
      </c>
      <c r="F405" s="159">
        <v>44571.0</v>
      </c>
      <c r="G405" s="160" t="s">
        <v>100</v>
      </c>
      <c r="H405" s="160" t="s">
        <v>92</v>
      </c>
      <c r="I405" s="160" t="s">
        <v>101</v>
      </c>
      <c r="J405" s="160" t="s">
        <v>102</v>
      </c>
      <c r="K405" s="155"/>
      <c r="L405" s="155" t="s">
        <v>103</v>
      </c>
      <c r="M405" s="155"/>
      <c r="N405" s="155" t="str">
        <f t="shared" si="2"/>
        <v>1400544571</v>
      </c>
      <c r="O405" s="155"/>
      <c r="P405" s="155" t="str">
        <f t="shared" si="3"/>
        <v/>
      </c>
      <c r="Q405" s="155" t="str">
        <f t="shared" si="4"/>
        <v/>
      </c>
    </row>
    <row r="406">
      <c r="A406" s="156" t="str">
        <f t="shared" si="1"/>
        <v>1604144571</v>
      </c>
      <c r="B406" s="156">
        <v>16041.0</v>
      </c>
      <c r="C406" s="157">
        <v>0.6458333333333334</v>
      </c>
      <c r="D406" s="158" t="s">
        <v>477</v>
      </c>
      <c r="E406" s="159">
        <v>25669.0</v>
      </c>
      <c r="F406" s="159">
        <v>44571.0</v>
      </c>
      <c r="G406" s="160" t="s">
        <v>112</v>
      </c>
      <c r="H406" s="160" t="s">
        <v>92</v>
      </c>
      <c r="I406" s="160" t="s">
        <v>93</v>
      </c>
      <c r="J406" s="160" t="s">
        <v>106</v>
      </c>
      <c r="K406" s="155"/>
      <c r="L406" s="155" t="s">
        <v>103</v>
      </c>
      <c r="M406" s="155"/>
      <c r="N406" s="155" t="str">
        <f t="shared" si="2"/>
        <v>1604144571</v>
      </c>
      <c r="O406" s="155"/>
      <c r="P406" s="155" t="str">
        <f t="shared" si="3"/>
        <v/>
      </c>
      <c r="Q406" s="155" t="str">
        <f t="shared" si="4"/>
        <v>R</v>
      </c>
    </row>
    <row r="407">
      <c r="A407" s="156" t="str">
        <f t="shared" si="1"/>
        <v>913644571</v>
      </c>
      <c r="B407" s="156">
        <v>9136.0</v>
      </c>
      <c r="C407" s="157">
        <v>0.7083333333333334</v>
      </c>
      <c r="D407" s="158" t="s">
        <v>2690</v>
      </c>
      <c r="E407" s="159">
        <v>20601.0</v>
      </c>
      <c r="F407" s="159">
        <v>44571.0</v>
      </c>
      <c r="G407" s="160" t="s">
        <v>100</v>
      </c>
      <c r="H407" s="160" t="s">
        <v>87</v>
      </c>
      <c r="I407" s="160" t="s">
        <v>88</v>
      </c>
      <c r="J407" s="160" t="s">
        <v>131</v>
      </c>
      <c r="K407" s="155"/>
      <c r="L407" s="155" t="s">
        <v>2496</v>
      </c>
      <c r="M407" s="155"/>
      <c r="N407" s="155" t="str">
        <f t="shared" si="2"/>
        <v>913644571</v>
      </c>
      <c r="O407" s="155"/>
      <c r="P407" s="155" t="str">
        <f t="shared" si="3"/>
        <v/>
      </c>
      <c r="Q407" s="155" t="str">
        <f t="shared" si="4"/>
        <v>R</v>
      </c>
    </row>
    <row r="408">
      <c r="A408" s="156" t="str">
        <f t="shared" si="1"/>
        <v>1574144571</v>
      </c>
      <c r="B408" s="156">
        <v>15741.0</v>
      </c>
      <c r="C408" s="157">
        <v>0.7083333333333334</v>
      </c>
      <c r="D408" s="158" t="s">
        <v>833</v>
      </c>
      <c r="E408" s="159">
        <v>17556.0</v>
      </c>
      <c r="F408" s="159">
        <v>44571.0</v>
      </c>
      <c r="G408" s="160" t="s">
        <v>86</v>
      </c>
      <c r="H408" s="160" t="s">
        <v>92</v>
      </c>
      <c r="I408" s="160" t="s">
        <v>101</v>
      </c>
      <c r="J408" s="160" t="s">
        <v>89</v>
      </c>
      <c r="K408" s="155"/>
      <c r="L408" s="155" t="s">
        <v>2496</v>
      </c>
      <c r="M408" s="155"/>
      <c r="N408" s="155" t="str">
        <f t="shared" si="2"/>
        <v>1574144571</v>
      </c>
      <c r="O408" s="155"/>
      <c r="P408" s="155" t="str">
        <f t="shared" si="3"/>
        <v/>
      </c>
      <c r="Q408" s="155" t="str">
        <f t="shared" si="4"/>
        <v>R</v>
      </c>
    </row>
    <row r="409">
      <c r="A409" s="156" t="str">
        <f t="shared" si="1"/>
        <v>1349844571</v>
      </c>
      <c r="B409" s="156">
        <v>13498.0</v>
      </c>
      <c r="C409" s="157">
        <v>0.7083333333333334</v>
      </c>
      <c r="D409" s="158" t="s">
        <v>871</v>
      </c>
      <c r="E409" s="159">
        <v>20405.0</v>
      </c>
      <c r="F409" s="159">
        <v>44571.0</v>
      </c>
      <c r="G409" s="160" t="s">
        <v>100</v>
      </c>
      <c r="H409" s="160" t="s">
        <v>92</v>
      </c>
      <c r="I409" s="160" t="s">
        <v>101</v>
      </c>
      <c r="J409" s="160" t="s">
        <v>131</v>
      </c>
      <c r="K409" s="155"/>
      <c r="L409" s="155" t="s">
        <v>2496</v>
      </c>
      <c r="M409" s="155"/>
      <c r="N409" s="155" t="str">
        <f t="shared" si="2"/>
        <v>1349844571</v>
      </c>
      <c r="O409" s="155"/>
      <c r="P409" s="155" t="str">
        <f t="shared" si="3"/>
        <v/>
      </c>
      <c r="Q409" s="155" t="str">
        <f t="shared" si="4"/>
        <v/>
      </c>
    </row>
    <row r="410">
      <c r="A410" s="156" t="str">
        <f t="shared" si="1"/>
        <v>1552944571</v>
      </c>
      <c r="B410" s="156">
        <v>15529.0</v>
      </c>
      <c r="C410" s="157">
        <v>0.7083333333333334</v>
      </c>
      <c r="D410" s="158" t="s">
        <v>295</v>
      </c>
      <c r="E410" s="159">
        <v>24662.0</v>
      </c>
      <c r="F410" s="159">
        <v>44571.0</v>
      </c>
      <c r="G410" s="160" t="s">
        <v>100</v>
      </c>
      <c r="H410" s="160" t="s">
        <v>87</v>
      </c>
      <c r="I410" s="160" t="s">
        <v>88</v>
      </c>
      <c r="J410" s="160" t="s">
        <v>131</v>
      </c>
      <c r="K410" s="155"/>
      <c r="L410" s="155" t="s">
        <v>2559</v>
      </c>
      <c r="M410" s="155"/>
      <c r="N410" s="155" t="str">
        <f t="shared" si="2"/>
        <v>1552944571</v>
      </c>
      <c r="O410" s="155"/>
      <c r="P410" s="155" t="str">
        <f t="shared" si="3"/>
        <v/>
      </c>
      <c r="Q410" s="155" t="str">
        <f t="shared" si="4"/>
        <v/>
      </c>
    </row>
    <row r="411">
      <c r="A411" s="156" t="str">
        <f t="shared" si="1"/>
        <v>1642644571</v>
      </c>
      <c r="B411" s="156">
        <v>16426.0</v>
      </c>
      <c r="C411" s="157">
        <v>0.7083333333333334</v>
      </c>
      <c r="D411" s="158" t="s">
        <v>2691</v>
      </c>
      <c r="E411" s="159">
        <v>12302.0</v>
      </c>
      <c r="F411" s="159">
        <v>44571.0</v>
      </c>
      <c r="G411" s="160" t="s">
        <v>86</v>
      </c>
      <c r="H411" s="160" t="s">
        <v>87</v>
      </c>
      <c r="I411" s="160" t="s">
        <v>88</v>
      </c>
      <c r="J411" s="160" t="s">
        <v>89</v>
      </c>
      <c r="K411" s="155"/>
      <c r="L411" s="155" t="s">
        <v>2496</v>
      </c>
      <c r="M411" s="155"/>
      <c r="N411" s="155" t="str">
        <f t="shared" si="2"/>
        <v>1642644571</v>
      </c>
      <c r="O411" s="155"/>
      <c r="P411" s="155" t="str">
        <f t="shared" si="3"/>
        <v/>
      </c>
      <c r="Q411" s="155" t="str">
        <f t="shared" si="4"/>
        <v/>
      </c>
    </row>
    <row r="412">
      <c r="A412" s="156" t="str">
        <f t="shared" si="1"/>
        <v>1628744571</v>
      </c>
      <c r="B412" s="156">
        <v>16287.0</v>
      </c>
      <c r="C412" s="157">
        <v>0.7083333333333334</v>
      </c>
      <c r="D412" s="158" t="s">
        <v>461</v>
      </c>
      <c r="E412" s="159">
        <v>11138.0</v>
      </c>
      <c r="F412" s="159">
        <v>44571.0</v>
      </c>
      <c r="G412" s="160" t="s">
        <v>100</v>
      </c>
      <c r="H412" s="160" t="s">
        <v>87</v>
      </c>
      <c r="I412" s="160" t="s">
        <v>88</v>
      </c>
      <c r="J412" s="160" t="s">
        <v>102</v>
      </c>
      <c r="K412" s="155"/>
      <c r="L412" s="155" t="s">
        <v>2496</v>
      </c>
      <c r="M412" s="155"/>
      <c r="N412" s="155" t="str">
        <f t="shared" si="2"/>
        <v>1628744571</v>
      </c>
      <c r="O412" s="155"/>
      <c r="P412" s="155" t="str">
        <f t="shared" si="3"/>
        <v/>
      </c>
      <c r="Q412" s="155" t="str">
        <f t="shared" si="4"/>
        <v/>
      </c>
    </row>
    <row r="413">
      <c r="A413" s="156" t="str">
        <f t="shared" si="1"/>
        <v>1612444571</v>
      </c>
      <c r="B413" s="156">
        <v>16124.0</v>
      </c>
      <c r="C413" s="157">
        <v>0.7083333333333334</v>
      </c>
      <c r="D413" s="158" t="s">
        <v>2645</v>
      </c>
      <c r="E413" s="159">
        <v>16746.0</v>
      </c>
      <c r="F413" s="159">
        <v>44571.0</v>
      </c>
      <c r="G413" s="160" t="s">
        <v>86</v>
      </c>
      <c r="H413" s="160" t="s">
        <v>92</v>
      </c>
      <c r="I413" s="160" t="s">
        <v>101</v>
      </c>
      <c r="J413" s="160" t="s">
        <v>94</v>
      </c>
      <c r="K413" s="155"/>
      <c r="L413" s="155" t="s">
        <v>2496</v>
      </c>
      <c r="M413" s="155"/>
      <c r="N413" s="155" t="str">
        <f t="shared" si="2"/>
        <v>1612444571</v>
      </c>
      <c r="O413" s="155"/>
      <c r="P413" s="155" t="str">
        <f t="shared" si="3"/>
        <v/>
      </c>
      <c r="Q413" s="155" t="str">
        <f t="shared" si="4"/>
        <v>R</v>
      </c>
    </row>
    <row r="414">
      <c r="A414" s="156" t="str">
        <f t="shared" si="1"/>
        <v>1494244571</v>
      </c>
      <c r="B414" s="156">
        <v>14942.0</v>
      </c>
      <c r="C414" s="157">
        <v>0.7083333333333334</v>
      </c>
      <c r="D414" s="158" t="s">
        <v>2692</v>
      </c>
      <c r="E414" s="159">
        <v>13004.0</v>
      </c>
      <c r="F414" s="159">
        <v>44571.0</v>
      </c>
      <c r="G414" s="160" t="s">
        <v>100</v>
      </c>
      <c r="H414" s="160" t="s">
        <v>87</v>
      </c>
      <c r="I414" s="160" t="s">
        <v>88</v>
      </c>
      <c r="J414" s="160" t="s">
        <v>224</v>
      </c>
      <c r="K414" s="155"/>
      <c r="L414" s="155" t="s">
        <v>2496</v>
      </c>
      <c r="M414" s="155"/>
      <c r="N414" s="155" t="str">
        <f t="shared" si="2"/>
        <v>1494244571</v>
      </c>
      <c r="O414" s="155"/>
      <c r="P414" s="155" t="str">
        <f t="shared" si="3"/>
        <v/>
      </c>
      <c r="Q414" s="155" t="str">
        <f t="shared" si="4"/>
        <v>R</v>
      </c>
    </row>
    <row r="415">
      <c r="A415" s="156" t="str">
        <f t="shared" si="1"/>
        <v>1575044571</v>
      </c>
      <c r="B415" s="156">
        <v>15750.0</v>
      </c>
      <c r="C415" s="157">
        <v>0.7083333333333334</v>
      </c>
      <c r="D415" s="158" t="s">
        <v>2677</v>
      </c>
      <c r="E415" s="159">
        <v>19538.0</v>
      </c>
      <c r="F415" s="159">
        <v>44571.0</v>
      </c>
      <c r="G415" s="160" t="s">
        <v>86</v>
      </c>
      <c r="H415" s="160" t="s">
        <v>92</v>
      </c>
      <c r="I415" s="160" t="s">
        <v>93</v>
      </c>
      <c r="J415" s="160" t="s">
        <v>147</v>
      </c>
      <c r="K415" s="155"/>
      <c r="L415" s="155" t="s">
        <v>2496</v>
      </c>
      <c r="M415" s="155"/>
      <c r="N415" s="155" t="str">
        <f t="shared" si="2"/>
        <v>1575044571</v>
      </c>
      <c r="O415" s="155"/>
      <c r="P415" s="155" t="str">
        <f t="shared" si="3"/>
        <v>R</v>
      </c>
      <c r="Q415" s="155" t="str">
        <f t="shared" si="4"/>
        <v>R</v>
      </c>
    </row>
    <row r="416">
      <c r="A416" s="156" t="str">
        <f t="shared" si="1"/>
        <v>1705844571</v>
      </c>
      <c r="B416" s="156">
        <v>17058.0</v>
      </c>
      <c r="C416" s="157">
        <v>0.7083333333333334</v>
      </c>
      <c r="D416" s="158" t="s">
        <v>2693</v>
      </c>
      <c r="E416" s="159">
        <v>28766.0</v>
      </c>
      <c r="F416" s="159">
        <v>44571.0</v>
      </c>
      <c r="G416" s="160" t="s">
        <v>86</v>
      </c>
      <c r="H416" s="160" t="s">
        <v>92</v>
      </c>
      <c r="I416" s="160" t="s">
        <v>101</v>
      </c>
      <c r="J416" s="160" t="s">
        <v>262</v>
      </c>
      <c r="K416" s="155"/>
      <c r="L416" s="155" t="s">
        <v>2496</v>
      </c>
      <c r="M416" s="155"/>
      <c r="N416" s="155" t="str">
        <f t="shared" si="2"/>
        <v>1705844571</v>
      </c>
      <c r="O416" s="155"/>
      <c r="P416" s="155" t="str">
        <f t="shared" si="3"/>
        <v/>
      </c>
      <c r="Q416" s="155" t="str">
        <f t="shared" si="4"/>
        <v>R</v>
      </c>
    </row>
    <row r="417">
      <c r="A417" s="156" t="str">
        <f t="shared" si="1"/>
        <v>957644571</v>
      </c>
      <c r="B417" s="156">
        <v>9576.0</v>
      </c>
      <c r="C417" s="157">
        <v>0.7083333333333334</v>
      </c>
      <c r="D417" s="158" t="s">
        <v>2694</v>
      </c>
      <c r="E417" s="159">
        <v>18646.0</v>
      </c>
      <c r="F417" s="159">
        <v>44571.0</v>
      </c>
      <c r="G417" s="160" t="s">
        <v>86</v>
      </c>
      <c r="H417" s="160" t="s">
        <v>92</v>
      </c>
      <c r="I417" s="160" t="s">
        <v>101</v>
      </c>
      <c r="J417" s="160" t="s">
        <v>147</v>
      </c>
      <c r="K417" s="155"/>
      <c r="L417" s="155" t="s">
        <v>2496</v>
      </c>
      <c r="M417" s="155"/>
      <c r="N417" s="155" t="str">
        <f t="shared" si="2"/>
        <v>957644571</v>
      </c>
      <c r="O417" s="155"/>
      <c r="P417" s="155" t="str">
        <f t="shared" si="3"/>
        <v/>
      </c>
      <c r="Q417" s="155" t="str">
        <f t="shared" si="4"/>
        <v>R</v>
      </c>
    </row>
    <row r="418">
      <c r="A418" s="156" t="str">
        <f t="shared" si="1"/>
        <v>1617744571</v>
      </c>
      <c r="B418" s="156">
        <v>16177.0</v>
      </c>
      <c r="C418" s="157">
        <v>0.7083333333333334</v>
      </c>
      <c r="D418" s="158" t="s">
        <v>2695</v>
      </c>
      <c r="E418" s="159">
        <v>15455.0</v>
      </c>
      <c r="F418" s="159">
        <v>44571.0</v>
      </c>
      <c r="G418" s="160" t="s">
        <v>100</v>
      </c>
      <c r="H418" s="160" t="s">
        <v>87</v>
      </c>
      <c r="I418" s="160" t="s">
        <v>88</v>
      </c>
      <c r="J418" s="160" t="s">
        <v>192</v>
      </c>
      <c r="K418" s="155"/>
      <c r="L418" s="155" t="s">
        <v>2559</v>
      </c>
      <c r="M418" s="155"/>
      <c r="N418" s="155" t="str">
        <f t="shared" si="2"/>
        <v>1617744571</v>
      </c>
      <c r="O418" s="155"/>
      <c r="P418" s="155" t="str">
        <f t="shared" si="3"/>
        <v/>
      </c>
      <c r="Q418" s="155" t="str">
        <f t="shared" si="4"/>
        <v>R</v>
      </c>
    </row>
    <row r="419">
      <c r="A419" s="156" t="str">
        <f t="shared" si="1"/>
        <v>1665644571</v>
      </c>
      <c r="B419" s="156">
        <v>16656.0</v>
      </c>
      <c r="C419" s="157">
        <v>0.7083333333333334</v>
      </c>
      <c r="D419" s="158" t="s">
        <v>709</v>
      </c>
      <c r="E419" s="159">
        <v>19104.0</v>
      </c>
      <c r="F419" s="159">
        <v>44571.0</v>
      </c>
      <c r="G419" s="160" t="s">
        <v>100</v>
      </c>
      <c r="H419" s="160" t="s">
        <v>92</v>
      </c>
      <c r="I419" s="160" t="s">
        <v>93</v>
      </c>
      <c r="J419" s="160" t="s">
        <v>102</v>
      </c>
      <c r="K419" s="155"/>
      <c r="L419" s="155" t="s">
        <v>2496</v>
      </c>
      <c r="M419" s="155"/>
      <c r="N419" s="155" t="str">
        <f t="shared" si="2"/>
        <v>1665644571</v>
      </c>
      <c r="O419" s="155"/>
      <c r="P419" s="155" t="str">
        <f t="shared" si="3"/>
        <v/>
      </c>
      <c r="Q419" s="155" t="str">
        <f t="shared" si="4"/>
        <v>R</v>
      </c>
    </row>
    <row r="420">
      <c r="A420" s="156" t="str">
        <f t="shared" si="1"/>
        <v>1670044571</v>
      </c>
      <c r="B420" s="156">
        <v>16700.0</v>
      </c>
      <c r="C420" s="157">
        <v>0.7083333333333334</v>
      </c>
      <c r="D420" s="158" t="s">
        <v>2696</v>
      </c>
      <c r="E420" s="159">
        <v>9823.0</v>
      </c>
      <c r="F420" s="159">
        <v>44571.0</v>
      </c>
      <c r="G420" s="160" t="s">
        <v>100</v>
      </c>
      <c r="H420" s="160" t="s">
        <v>92</v>
      </c>
      <c r="I420" s="160" t="s">
        <v>93</v>
      </c>
      <c r="J420" s="160" t="s">
        <v>102</v>
      </c>
      <c r="K420" s="155"/>
      <c r="L420" s="155" t="s">
        <v>2496</v>
      </c>
      <c r="M420" s="155"/>
      <c r="N420" s="155" t="str">
        <f t="shared" si="2"/>
        <v>1670044571</v>
      </c>
      <c r="O420" s="155"/>
      <c r="P420" s="155" t="str">
        <f t="shared" si="3"/>
        <v/>
      </c>
      <c r="Q420" s="155" t="str">
        <f t="shared" si="4"/>
        <v>R</v>
      </c>
    </row>
    <row r="421">
      <c r="A421" s="156" t="str">
        <f t="shared" si="1"/>
        <v>1353644571</v>
      </c>
      <c r="B421" s="156">
        <v>13536.0</v>
      </c>
      <c r="C421" s="157">
        <v>0.7083333333333334</v>
      </c>
      <c r="D421" s="158" t="s">
        <v>2697</v>
      </c>
      <c r="E421" s="159">
        <v>24208.0</v>
      </c>
      <c r="F421" s="159">
        <v>44571.0</v>
      </c>
      <c r="G421" s="160" t="s">
        <v>86</v>
      </c>
      <c r="H421" s="160" t="s">
        <v>92</v>
      </c>
      <c r="I421" s="160" t="s">
        <v>93</v>
      </c>
      <c r="J421" s="160" t="s">
        <v>147</v>
      </c>
      <c r="K421" s="155"/>
      <c r="L421" s="155" t="s">
        <v>2496</v>
      </c>
      <c r="M421" s="155"/>
      <c r="N421" s="155" t="str">
        <f t="shared" si="2"/>
        <v>1353644571</v>
      </c>
      <c r="O421" s="155"/>
      <c r="P421" s="155" t="str">
        <f t="shared" si="3"/>
        <v/>
      </c>
      <c r="Q421" s="155" t="str">
        <f t="shared" si="4"/>
        <v>R</v>
      </c>
    </row>
    <row r="422">
      <c r="A422" s="156" t="str">
        <f t="shared" si="1"/>
        <v>1042944571</v>
      </c>
      <c r="B422" s="156">
        <v>10429.0</v>
      </c>
      <c r="C422" s="157">
        <v>0.71875</v>
      </c>
      <c r="D422" s="158" t="s">
        <v>353</v>
      </c>
      <c r="E422" s="159">
        <v>16572.0</v>
      </c>
      <c r="F422" s="159">
        <v>44571.0</v>
      </c>
      <c r="G422" s="160" t="s">
        <v>100</v>
      </c>
      <c r="H422" s="160" t="s">
        <v>92</v>
      </c>
      <c r="I422" s="160" t="s">
        <v>101</v>
      </c>
      <c r="J422" s="160" t="s">
        <v>102</v>
      </c>
      <c r="K422" s="155"/>
      <c r="L422" s="155" t="s">
        <v>2496</v>
      </c>
      <c r="M422" s="155"/>
      <c r="N422" s="155" t="str">
        <f t="shared" si="2"/>
        <v>1042944571</v>
      </c>
      <c r="O422" s="155"/>
      <c r="P422" s="155" t="str">
        <f t="shared" si="3"/>
        <v/>
      </c>
      <c r="Q422" s="155" t="str">
        <f t="shared" si="4"/>
        <v>R</v>
      </c>
    </row>
    <row r="423">
      <c r="A423" s="156" t="str">
        <f t="shared" si="1"/>
        <v>1091444571</v>
      </c>
      <c r="B423" s="156">
        <v>10914.0</v>
      </c>
      <c r="C423" s="157">
        <v>0.71875</v>
      </c>
      <c r="D423" s="158" t="s">
        <v>2698</v>
      </c>
      <c r="E423" s="159">
        <v>30874.0</v>
      </c>
      <c r="F423" s="159">
        <v>44571.0</v>
      </c>
      <c r="G423" s="160" t="s">
        <v>86</v>
      </c>
      <c r="H423" s="160" t="s">
        <v>92</v>
      </c>
      <c r="I423" s="160" t="s">
        <v>93</v>
      </c>
      <c r="J423" s="160" t="s">
        <v>179</v>
      </c>
      <c r="K423" s="155"/>
      <c r="L423" s="155" t="s">
        <v>2496</v>
      </c>
      <c r="M423" s="155"/>
      <c r="N423" s="155" t="str">
        <f t="shared" si="2"/>
        <v>1091444571</v>
      </c>
      <c r="O423" s="155"/>
      <c r="P423" s="155" t="str">
        <f t="shared" si="3"/>
        <v/>
      </c>
      <c r="Q423" s="155" t="str">
        <f t="shared" si="4"/>
        <v>R</v>
      </c>
    </row>
    <row r="424">
      <c r="A424" s="156" t="str">
        <f t="shared" si="1"/>
        <v>1642544571</v>
      </c>
      <c r="B424" s="156">
        <v>16425.0</v>
      </c>
      <c r="C424" s="157">
        <v>0.71875</v>
      </c>
      <c r="D424" s="158" t="s">
        <v>2699</v>
      </c>
      <c r="E424" s="159">
        <v>28522.0</v>
      </c>
      <c r="F424" s="159">
        <v>44571.0</v>
      </c>
      <c r="G424" s="160" t="s">
        <v>86</v>
      </c>
      <c r="H424" s="160" t="s">
        <v>92</v>
      </c>
      <c r="I424" s="160" t="s">
        <v>101</v>
      </c>
      <c r="J424" s="160" t="s">
        <v>405</v>
      </c>
      <c r="K424" s="155"/>
      <c r="L424" s="155" t="s">
        <v>2496</v>
      </c>
      <c r="M424" s="155"/>
      <c r="N424" s="155" t="str">
        <f t="shared" si="2"/>
        <v>1642544571</v>
      </c>
      <c r="O424" s="155"/>
      <c r="P424" s="155" t="str">
        <f t="shared" si="3"/>
        <v/>
      </c>
      <c r="Q424" s="155" t="str">
        <f t="shared" si="4"/>
        <v/>
      </c>
    </row>
    <row r="425">
      <c r="A425" s="156" t="str">
        <f t="shared" si="1"/>
        <v>962844571</v>
      </c>
      <c r="B425" s="156">
        <v>9628.0</v>
      </c>
      <c r="C425" s="157">
        <v>0.71875</v>
      </c>
      <c r="D425" s="158" t="s">
        <v>441</v>
      </c>
      <c r="E425" s="159">
        <v>19679.0</v>
      </c>
      <c r="F425" s="159">
        <v>44571.0</v>
      </c>
      <c r="G425" s="160" t="s">
        <v>100</v>
      </c>
      <c r="H425" s="160" t="s">
        <v>92</v>
      </c>
      <c r="I425" s="160" t="s">
        <v>93</v>
      </c>
      <c r="J425" s="160" t="s">
        <v>102</v>
      </c>
      <c r="K425" s="155"/>
      <c r="L425" s="155" t="s">
        <v>2496</v>
      </c>
      <c r="M425" s="155"/>
      <c r="N425" s="155" t="str">
        <f t="shared" si="2"/>
        <v>962844571</v>
      </c>
      <c r="O425" s="155"/>
      <c r="P425" s="155" t="str">
        <f t="shared" si="3"/>
        <v/>
      </c>
      <c r="Q425" s="155" t="str">
        <f t="shared" si="4"/>
        <v/>
      </c>
    </row>
    <row r="426">
      <c r="A426" s="156" t="str">
        <f t="shared" si="1"/>
        <v>946644572</v>
      </c>
      <c r="B426" s="156">
        <v>9466.0</v>
      </c>
      <c r="C426" s="157">
        <v>0.3333333333333333</v>
      </c>
      <c r="D426" s="158" t="s">
        <v>1725</v>
      </c>
      <c r="E426" s="159">
        <v>14634.0</v>
      </c>
      <c r="F426" s="159">
        <v>44572.0</v>
      </c>
      <c r="G426" s="160" t="s">
        <v>86</v>
      </c>
      <c r="H426" s="160" t="s">
        <v>87</v>
      </c>
      <c r="I426" s="160" t="s">
        <v>88</v>
      </c>
      <c r="J426" s="160" t="s">
        <v>89</v>
      </c>
      <c r="K426" s="155"/>
      <c r="L426" s="155" t="s">
        <v>90</v>
      </c>
      <c r="M426" s="161">
        <v>206576.0</v>
      </c>
      <c r="N426" s="155" t="str">
        <f t="shared" si="2"/>
        <v>946644572</v>
      </c>
      <c r="O426" s="155"/>
      <c r="P426" s="155" t="str">
        <f t="shared" si="3"/>
        <v/>
      </c>
      <c r="Q426" s="155" t="str">
        <f t="shared" si="4"/>
        <v/>
      </c>
    </row>
    <row r="427">
      <c r="A427" s="156" t="str">
        <f t="shared" si="1"/>
        <v>1228944572</v>
      </c>
      <c r="B427" s="156">
        <v>12289.0</v>
      </c>
      <c r="C427" s="157">
        <v>0.3333333333333333</v>
      </c>
      <c r="D427" s="158" t="s">
        <v>2635</v>
      </c>
      <c r="E427" s="159">
        <v>15105.0</v>
      </c>
      <c r="F427" s="159">
        <v>44572.0</v>
      </c>
      <c r="G427" s="160" t="s">
        <v>86</v>
      </c>
      <c r="H427" s="160" t="s">
        <v>92</v>
      </c>
      <c r="I427" s="160" t="s">
        <v>101</v>
      </c>
      <c r="J427" s="160" t="s">
        <v>89</v>
      </c>
      <c r="K427" s="155"/>
      <c r="L427" s="155" t="s">
        <v>90</v>
      </c>
      <c r="M427" s="161">
        <v>206578.0</v>
      </c>
      <c r="N427" s="155" t="str">
        <f t="shared" si="2"/>
        <v>1228944572</v>
      </c>
      <c r="O427" s="155"/>
      <c r="P427" s="155" t="str">
        <f t="shared" si="3"/>
        <v/>
      </c>
      <c r="Q427" s="155" t="str">
        <f t="shared" si="4"/>
        <v>R</v>
      </c>
    </row>
    <row r="428">
      <c r="A428" s="156" t="str">
        <f t="shared" si="1"/>
        <v>1208244572</v>
      </c>
      <c r="B428" s="156">
        <v>12082.0</v>
      </c>
      <c r="C428" s="157">
        <v>0.3333333333333333</v>
      </c>
      <c r="D428" s="158" t="s">
        <v>392</v>
      </c>
      <c r="E428" s="159">
        <v>22122.0</v>
      </c>
      <c r="F428" s="159">
        <v>44572.0</v>
      </c>
      <c r="G428" s="160" t="s">
        <v>100</v>
      </c>
      <c r="H428" s="160" t="s">
        <v>92</v>
      </c>
      <c r="I428" s="160" t="s">
        <v>93</v>
      </c>
      <c r="J428" s="160" t="s">
        <v>106</v>
      </c>
      <c r="K428" s="155"/>
      <c r="L428" s="155" t="s">
        <v>103</v>
      </c>
      <c r="M428" s="155"/>
      <c r="N428" s="155" t="str">
        <f t="shared" si="2"/>
        <v>1208244572</v>
      </c>
      <c r="O428" s="155"/>
      <c r="P428" s="155" t="str">
        <f t="shared" si="3"/>
        <v/>
      </c>
      <c r="Q428" s="155" t="str">
        <f t="shared" si="4"/>
        <v/>
      </c>
    </row>
    <row r="429">
      <c r="A429" s="156" t="str">
        <f t="shared" si="1"/>
        <v>1101644572</v>
      </c>
      <c r="B429" s="156">
        <v>11016.0</v>
      </c>
      <c r="C429" s="157">
        <v>0.34375</v>
      </c>
      <c r="D429" s="158" t="s">
        <v>908</v>
      </c>
      <c r="E429" s="159">
        <v>23703.0</v>
      </c>
      <c r="F429" s="159">
        <v>44572.0</v>
      </c>
      <c r="G429" s="160" t="s">
        <v>100</v>
      </c>
      <c r="H429" s="160" t="s">
        <v>92</v>
      </c>
      <c r="I429" s="160" t="s">
        <v>93</v>
      </c>
      <c r="J429" s="160" t="s">
        <v>199</v>
      </c>
      <c r="K429" s="155"/>
      <c r="L429" s="155" t="s">
        <v>103</v>
      </c>
      <c r="M429" s="155"/>
      <c r="N429" s="155" t="str">
        <f t="shared" si="2"/>
        <v>1101644572</v>
      </c>
      <c r="O429" s="155"/>
      <c r="P429" s="155" t="str">
        <f t="shared" si="3"/>
        <v/>
      </c>
      <c r="Q429" s="155" t="str">
        <f t="shared" si="4"/>
        <v/>
      </c>
    </row>
    <row r="430">
      <c r="A430" s="156" t="str">
        <f t="shared" si="1"/>
        <v>1578344572</v>
      </c>
      <c r="B430" s="156">
        <v>15783.0</v>
      </c>
      <c r="C430" s="157">
        <v>0.3541666666666667</v>
      </c>
      <c r="D430" s="158" t="s">
        <v>675</v>
      </c>
      <c r="E430" s="159">
        <v>20965.0</v>
      </c>
      <c r="F430" s="159">
        <v>44572.0</v>
      </c>
      <c r="G430" s="160" t="s">
        <v>100</v>
      </c>
      <c r="H430" s="160" t="s">
        <v>92</v>
      </c>
      <c r="I430" s="160" t="s">
        <v>101</v>
      </c>
      <c r="J430" s="160" t="s">
        <v>106</v>
      </c>
      <c r="K430" s="155"/>
      <c r="L430" s="155" t="s">
        <v>103</v>
      </c>
      <c r="M430" s="155"/>
      <c r="N430" s="155" t="str">
        <f t="shared" si="2"/>
        <v>1578344572</v>
      </c>
      <c r="O430" s="155"/>
      <c r="P430" s="155" t="str">
        <f t="shared" si="3"/>
        <v/>
      </c>
      <c r="Q430" s="155" t="str">
        <f t="shared" si="4"/>
        <v/>
      </c>
    </row>
    <row r="431">
      <c r="A431" s="156" t="str">
        <f t="shared" si="1"/>
        <v>1002544572</v>
      </c>
      <c r="B431" s="156">
        <v>10025.0</v>
      </c>
      <c r="C431" s="157">
        <v>0.3645833333333333</v>
      </c>
      <c r="D431" s="158" t="s">
        <v>2700</v>
      </c>
      <c r="E431" s="159">
        <v>21272.0</v>
      </c>
      <c r="F431" s="159">
        <v>44572.0</v>
      </c>
      <c r="G431" s="160" t="s">
        <v>86</v>
      </c>
      <c r="H431" s="160" t="s">
        <v>92</v>
      </c>
      <c r="I431" s="160" t="s">
        <v>101</v>
      </c>
      <c r="J431" s="160" t="s">
        <v>147</v>
      </c>
      <c r="K431" s="155"/>
      <c r="L431" s="155" t="s">
        <v>90</v>
      </c>
      <c r="M431" s="161">
        <v>206613.0</v>
      </c>
      <c r="N431" s="155" t="str">
        <f t="shared" si="2"/>
        <v>1002544572</v>
      </c>
      <c r="O431" s="155"/>
      <c r="P431" s="155" t="str">
        <f t="shared" si="3"/>
        <v/>
      </c>
      <c r="Q431" s="155" t="str">
        <f t="shared" si="4"/>
        <v/>
      </c>
    </row>
    <row r="432">
      <c r="A432" s="156" t="str">
        <f t="shared" si="1"/>
        <v>1711944572</v>
      </c>
      <c r="B432" s="156">
        <v>17119.0</v>
      </c>
      <c r="C432" s="157">
        <v>0.3645833333333333</v>
      </c>
      <c r="D432" s="158" t="s">
        <v>420</v>
      </c>
      <c r="E432" s="159">
        <v>22189.0</v>
      </c>
      <c r="F432" s="159">
        <v>44572.0</v>
      </c>
      <c r="G432" s="160" t="s">
        <v>86</v>
      </c>
      <c r="H432" s="160" t="s">
        <v>92</v>
      </c>
      <c r="I432" s="160" t="s">
        <v>93</v>
      </c>
      <c r="J432" s="160" t="s">
        <v>189</v>
      </c>
      <c r="K432" s="155"/>
      <c r="L432" s="155" t="s">
        <v>90</v>
      </c>
      <c r="M432" s="161">
        <v>206577.0</v>
      </c>
      <c r="N432" s="155" t="str">
        <f t="shared" si="2"/>
        <v>1711944572</v>
      </c>
      <c r="O432" s="155"/>
      <c r="P432" s="155" t="str">
        <f t="shared" si="3"/>
        <v/>
      </c>
      <c r="Q432" s="155" t="str">
        <f t="shared" si="4"/>
        <v/>
      </c>
    </row>
    <row r="433">
      <c r="A433" s="156" t="str">
        <f t="shared" si="1"/>
        <v>1639544572</v>
      </c>
      <c r="B433" s="156">
        <v>16395.0</v>
      </c>
      <c r="C433" s="157">
        <v>0.375</v>
      </c>
      <c r="D433" s="158" t="s">
        <v>1826</v>
      </c>
      <c r="E433" s="159">
        <v>34341.0</v>
      </c>
      <c r="F433" s="159">
        <v>44572.0</v>
      </c>
      <c r="G433" s="160" t="s">
        <v>122</v>
      </c>
      <c r="H433" s="160" t="s">
        <v>92</v>
      </c>
      <c r="I433" s="160" t="s">
        <v>101</v>
      </c>
      <c r="J433" s="160" t="s">
        <v>189</v>
      </c>
      <c r="K433" s="155"/>
      <c r="L433" s="155" t="s">
        <v>90</v>
      </c>
      <c r="M433" s="161">
        <v>206614.0</v>
      </c>
      <c r="N433" s="155" t="str">
        <f t="shared" si="2"/>
        <v>1639544572</v>
      </c>
      <c r="O433" s="155"/>
      <c r="P433" s="155" t="str">
        <f t="shared" si="3"/>
        <v/>
      </c>
      <c r="Q433" s="155" t="str">
        <f t="shared" si="4"/>
        <v/>
      </c>
    </row>
    <row r="434">
      <c r="A434" s="156" t="str">
        <f t="shared" si="1"/>
        <v>1514544572</v>
      </c>
      <c r="B434" s="156">
        <v>15145.0</v>
      </c>
      <c r="C434" s="157">
        <v>0.375</v>
      </c>
      <c r="D434" s="158" t="s">
        <v>1234</v>
      </c>
      <c r="E434" s="159">
        <v>18524.0</v>
      </c>
      <c r="F434" s="159">
        <v>44572.0</v>
      </c>
      <c r="G434" s="160" t="s">
        <v>122</v>
      </c>
      <c r="H434" s="160" t="s">
        <v>92</v>
      </c>
      <c r="I434" s="160" t="s">
        <v>93</v>
      </c>
      <c r="J434" s="160" t="s">
        <v>147</v>
      </c>
      <c r="K434" s="155"/>
      <c r="L434" s="155" t="s">
        <v>90</v>
      </c>
      <c r="M434" s="161">
        <v>206580.0</v>
      </c>
      <c r="N434" s="155" t="str">
        <f t="shared" si="2"/>
        <v>1514544572</v>
      </c>
      <c r="O434" s="155"/>
      <c r="P434" s="155" t="str">
        <f t="shared" si="3"/>
        <v/>
      </c>
      <c r="Q434" s="155" t="str">
        <f t="shared" si="4"/>
        <v/>
      </c>
    </row>
    <row r="435">
      <c r="A435" s="156" t="str">
        <f t="shared" si="1"/>
        <v>1384344572</v>
      </c>
      <c r="B435" s="156">
        <v>13843.0</v>
      </c>
      <c r="C435" s="157">
        <v>0.375</v>
      </c>
      <c r="D435" s="158" t="s">
        <v>2701</v>
      </c>
      <c r="E435" s="159">
        <v>22681.0</v>
      </c>
      <c r="F435" s="159">
        <v>44572.0</v>
      </c>
      <c r="G435" s="160" t="s">
        <v>112</v>
      </c>
      <c r="H435" s="160" t="s">
        <v>92</v>
      </c>
      <c r="I435" s="160" t="s">
        <v>93</v>
      </c>
      <c r="J435" s="160" t="s">
        <v>106</v>
      </c>
      <c r="K435" s="155"/>
      <c r="L435" s="155" t="s">
        <v>103</v>
      </c>
      <c r="M435" s="155"/>
      <c r="N435" s="155" t="str">
        <f t="shared" si="2"/>
        <v>1384344572</v>
      </c>
      <c r="O435" s="155"/>
      <c r="P435" s="155" t="str">
        <f t="shared" si="3"/>
        <v/>
      </c>
      <c r="Q435" s="155" t="str">
        <f t="shared" si="4"/>
        <v/>
      </c>
    </row>
    <row r="436">
      <c r="A436" s="156" t="str">
        <f t="shared" si="1"/>
        <v>1634144572</v>
      </c>
      <c r="B436" s="156">
        <v>16341.0</v>
      </c>
      <c r="C436" s="157">
        <v>0.3854166666666667</v>
      </c>
      <c r="D436" s="158" t="s">
        <v>2702</v>
      </c>
      <c r="E436" s="159">
        <v>22969.0</v>
      </c>
      <c r="F436" s="159">
        <v>44572.0</v>
      </c>
      <c r="G436" s="160" t="s">
        <v>112</v>
      </c>
      <c r="H436" s="160" t="s">
        <v>87</v>
      </c>
      <c r="I436" s="160" t="s">
        <v>88</v>
      </c>
      <c r="J436" s="160" t="s">
        <v>119</v>
      </c>
      <c r="K436" s="155"/>
      <c r="L436" s="155" t="s">
        <v>103</v>
      </c>
      <c r="M436" s="155"/>
      <c r="N436" s="155" t="str">
        <f t="shared" si="2"/>
        <v>1634144572</v>
      </c>
      <c r="O436" s="155"/>
      <c r="P436" s="155" t="str">
        <f t="shared" si="3"/>
        <v/>
      </c>
      <c r="Q436" s="155" t="str">
        <f t="shared" si="4"/>
        <v/>
      </c>
    </row>
    <row r="437">
      <c r="A437" s="156" t="str">
        <f t="shared" si="1"/>
        <v>1073244572</v>
      </c>
      <c r="B437" s="156">
        <v>10732.0</v>
      </c>
      <c r="C437" s="157">
        <v>0.40625</v>
      </c>
      <c r="D437" s="158" t="s">
        <v>2703</v>
      </c>
      <c r="E437" s="159">
        <v>22198.0</v>
      </c>
      <c r="F437" s="159">
        <v>44572.0</v>
      </c>
      <c r="G437" s="160" t="s">
        <v>86</v>
      </c>
      <c r="H437" s="160" t="s">
        <v>92</v>
      </c>
      <c r="I437" s="160" t="s">
        <v>101</v>
      </c>
      <c r="J437" s="160" t="s">
        <v>174</v>
      </c>
      <c r="K437" s="155"/>
      <c r="L437" s="155" t="s">
        <v>90</v>
      </c>
      <c r="M437" s="161">
        <v>206579.0</v>
      </c>
      <c r="N437" s="155" t="str">
        <f t="shared" si="2"/>
        <v>1073244572</v>
      </c>
      <c r="O437" s="155"/>
      <c r="P437" s="155" t="str">
        <f t="shared" si="3"/>
        <v/>
      </c>
      <c r="Q437" s="155" t="str">
        <f t="shared" si="4"/>
        <v/>
      </c>
    </row>
    <row r="438">
      <c r="A438" s="156" t="str">
        <f t="shared" si="1"/>
        <v>977944572</v>
      </c>
      <c r="B438" s="156">
        <v>9779.0</v>
      </c>
      <c r="C438" s="157">
        <v>0.40625</v>
      </c>
      <c r="D438" s="158" t="s">
        <v>874</v>
      </c>
      <c r="E438" s="159">
        <v>22449.0</v>
      </c>
      <c r="F438" s="159">
        <v>44572.0</v>
      </c>
      <c r="G438" s="160" t="s">
        <v>100</v>
      </c>
      <c r="H438" s="160" t="s">
        <v>92</v>
      </c>
      <c r="I438" s="160" t="s">
        <v>101</v>
      </c>
      <c r="J438" s="160" t="s">
        <v>131</v>
      </c>
      <c r="K438" s="155"/>
      <c r="L438" s="155" t="s">
        <v>103</v>
      </c>
      <c r="M438" s="155"/>
      <c r="N438" s="155" t="str">
        <f t="shared" si="2"/>
        <v>977944572</v>
      </c>
      <c r="O438" s="155"/>
      <c r="P438" s="155" t="str">
        <f t="shared" si="3"/>
        <v/>
      </c>
      <c r="Q438" s="155" t="str">
        <f t="shared" si="4"/>
        <v/>
      </c>
    </row>
    <row r="439">
      <c r="A439" s="156" t="str">
        <f t="shared" si="1"/>
        <v>1076844572</v>
      </c>
      <c r="B439" s="156">
        <v>10768.0</v>
      </c>
      <c r="C439" s="157">
        <v>0.4166666666666667</v>
      </c>
      <c r="D439" s="158" t="s">
        <v>366</v>
      </c>
      <c r="E439" s="159">
        <v>19517.0</v>
      </c>
      <c r="F439" s="159">
        <v>44572.0</v>
      </c>
      <c r="G439" s="160" t="s">
        <v>122</v>
      </c>
      <c r="H439" s="160" t="s">
        <v>92</v>
      </c>
      <c r="I439" s="160" t="s">
        <v>101</v>
      </c>
      <c r="J439" s="160" t="s">
        <v>98</v>
      </c>
      <c r="K439" s="155"/>
      <c r="L439" s="155" t="s">
        <v>90</v>
      </c>
      <c r="M439" s="161">
        <v>206581.0</v>
      </c>
      <c r="N439" s="155" t="str">
        <f t="shared" si="2"/>
        <v>1076844572</v>
      </c>
      <c r="O439" s="155"/>
      <c r="P439" s="155" t="str">
        <f t="shared" si="3"/>
        <v/>
      </c>
      <c r="Q439" s="155" t="str">
        <f t="shared" si="4"/>
        <v/>
      </c>
    </row>
    <row r="440">
      <c r="A440" s="156" t="str">
        <f t="shared" si="1"/>
        <v>1368044572</v>
      </c>
      <c r="B440" s="156">
        <v>13680.0</v>
      </c>
      <c r="C440" s="157">
        <v>0.4375</v>
      </c>
      <c r="D440" s="158" t="s">
        <v>854</v>
      </c>
      <c r="E440" s="159">
        <v>26459.0</v>
      </c>
      <c r="F440" s="159">
        <v>44572.0</v>
      </c>
      <c r="G440" s="160" t="s">
        <v>86</v>
      </c>
      <c r="H440" s="160" t="s">
        <v>92</v>
      </c>
      <c r="I440" s="160" t="s">
        <v>101</v>
      </c>
      <c r="J440" s="160" t="s">
        <v>147</v>
      </c>
      <c r="K440" s="155"/>
      <c r="L440" s="155" t="s">
        <v>90</v>
      </c>
      <c r="M440" s="161">
        <v>206582.0</v>
      </c>
      <c r="N440" s="155" t="str">
        <f t="shared" si="2"/>
        <v>1368044572</v>
      </c>
      <c r="O440" s="155"/>
      <c r="P440" s="155" t="str">
        <f t="shared" si="3"/>
        <v/>
      </c>
      <c r="Q440" s="155" t="str">
        <f t="shared" si="4"/>
        <v/>
      </c>
    </row>
    <row r="441">
      <c r="A441" s="156" t="str">
        <f t="shared" si="1"/>
        <v>1610644572</v>
      </c>
      <c r="B441" s="156">
        <v>16106.0</v>
      </c>
      <c r="C441" s="157">
        <v>0.4375</v>
      </c>
      <c r="D441" s="158" t="s">
        <v>671</v>
      </c>
      <c r="E441" s="159">
        <v>23484.0</v>
      </c>
      <c r="F441" s="159">
        <v>44572.0</v>
      </c>
      <c r="G441" s="160" t="s">
        <v>86</v>
      </c>
      <c r="H441" s="160" t="s">
        <v>92</v>
      </c>
      <c r="I441" s="160" t="s">
        <v>93</v>
      </c>
      <c r="J441" s="160" t="s">
        <v>89</v>
      </c>
      <c r="K441" s="155"/>
      <c r="L441" s="155" t="s">
        <v>90</v>
      </c>
      <c r="M441" s="161">
        <v>206583.0</v>
      </c>
      <c r="N441" s="155" t="str">
        <f t="shared" si="2"/>
        <v>1610644572</v>
      </c>
      <c r="O441" s="155"/>
      <c r="P441" s="155" t="str">
        <f t="shared" si="3"/>
        <v/>
      </c>
      <c r="Q441" s="155" t="str">
        <f t="shared" si="4"/>
        <v/>
      </c>
    </row>
    <row r="442">
      <c r="A442" s="156" t="str">
        <f t="shared" si="1"/>
        <v>1553644572</v>
      </c>
      <c r="B442" s="156">
        <v>15536.0</v>
      </c>
      <c r="C442" s="157">
        <v>0.4479166666666667</v>
      </c>
      <c r="D442" s="158" t="s">
        <v>2704</v>
      </c>
      <c r="E442" s="159">
        <v>21822.0</v>
      </c>
      <c r="F442" s="159">
        <v>44572.0</v>
      </c>
      <c r="G442" s="160" t="s">
        <v>112</v>
      </c>
      <c r="H442" s="160" t="s">
        <v>92</v>
      </c>
      <c r="I442" s="160" t="s">
        <v>101</v>
      </c>
      <c r="J442" s="160" t="s">
        <v>113</v>
      </c>
      <c r="K442" s="155"/>
      <c r="L442" s="155" t="s">
        <v>103</v>
      </c>
      <c r="M442" s="155"/>
      <c r="N442" s="155" t="str">
        <f t="shared" si="2"/>
        <v>1553644572</v>
      </c>
      <c r="O442" s="155"/>
      <c r="P442" s="155" t="str">
        <f t="shared" si="3"/>
        <v/>
      </c>
      <c r="Q442" s="155" t="str">
        <f t="shared" si="4"/>
        <v/>
      </c>
    </row>
    <row r="443">
      <c r="A443" s="156" t="str">
        <f t="shared" si="1"/>
        <v>1569244572</v>
      </c>
      <c r="B443" s="156">
        <v>15692.0</v>
      </c>
      <c r="C443" s="157">
        <v>0.4583333333333333</v>
      </c>
      <c r="D443" s="158" t="s">
        <v>650</v>
      </c>
      <c r="E443" s="159">
        <v>19760.0</v>
      </c>
      <c r="F443" s="159">
        <v>44572.0</v>
      </c>
      <c r="G443" s="160" t="s">
        <v>112</v>
      </c>
      <c r="H443" s="160" t="s">
        <v>87</v>
      </c>
      <c r="I443" s="160" t="s">
        <v>88</v>
      </c>
      <c r="J443" s="160" t="s">
        <v>102</v>
      </c>
      <c r="K443" s="155"/>
      <c r="L443" s="155" t="s">
        <v>103</v>
      </c>
      <c r="M443" s="155"/>
      <c r="N443" s="155" t="str">
        <f t="shared" si="2"/>
        <v>1569244572</v>
      </c>
      <c r="O443" s="155"/>
      <c r="P443" s="155" t="str">
        <f t="shared" si="3"/>
        <v/>
      </c>
      <c r="Q443" s="155" t="str">
        <f t="shared" si="4"/>
        <v/>
      </c>
    </row>
    <row r="444">
      <c r="A444" s="156" t="str">
        <f t="shared" si="1"/>
        <v>1485044572</v>
      </c>
      <c r="B444" s="156">
        <v>14850.0</v>
      </c>
      <c r="C444" s="157">
        <v>0.46875</v>
      </c>
      <c r="D444" s="158" t="s">
        <v>2595</v>
      </c>
      <c r="E444" s="159">
        <v>19056.0</v>
      </c>
      <c r="F444" s="159">
        <v>44572.0</v>
      </c>
      <c r="G444" s="160" t="s">
        <v>112</v>
      </c>
      <c r="H444" s="160" t="s">
        <v>92</v>
      </c>
      <c r="I444" s="160" t="s">
        <v>93</v>
      </c>
      <c r="J444" s="160" t="s">
        <v>119</v>
      </c>
      <c r="K444" s="155"/>
      <c r="L444" s="155" t="s">
        <v>103</v>
      </c>
      <c r="M444" s="155"/>
      <c r="N444" s="155" t="str">
        <f t="shared" si="2"/>
        <v>1485044572</v>
      </c>
      <c r="O444" s="155"/>
      <c r="P444" s="155" t="str">
        <f t="shared" si="3"/>
        <v/>
      </c>
      <c r="Q444" s="155" t="str">
        <f t="shared" si="4"/>
        <v>R</v>
      </c>
    </row>
    <row r="445">
      <c r="A445" s="156" t="str">
        <f t="shared" si="1"/>
        <v>1469544572</v>
      </c>
      <c r="B445" s="156">
        <v>14695.0</v>
      </c>
      <c r="C445" s="157">
        <v>0.4791666666666667</v>
      </c>
      <c r="D445" s="158" t="s">
        <v>963</v>
      </c>
      <c r="E445" s="159">
        <v>20258.0</v>
      </c>
      <c r="F445" s="159">
        <v>44572.0</v>
      </c>
      <c r="G445" s="160" t="s">
        <v>100</v>
      </c>
      <c r="H445" s="160" t="s">
        <v>87</v>
      </c>
      <c r="I445" s="160" t="s">
        <v>88</v>
      </c>
      <c r="J445" s="160" t="s">
        <v>135</v>
      </c>
      <c r="K445" s="155"/>
      <c r="L445" s="155" t="s">
        <v>103</v>
      </c>
      <c r="M445" s="155"/>
      <c r="N445" s="155" t="str">
        <f t="shared" si="2"/>
        <v>1469544572</v>
      </c>
      <c r="O445" s="155"/>
      <c r="P445" s="155" t="str">
        <f t="shared" si="3"/>
        <v/>
      </c>
      <c r="Q445" s="155" t="str">
        <f t="shared" si="4"/>
        <v/>
      </c>
    </row>
    <row r="446">
      <c r="A446" s="156" t="str">
        <f t="shared" si="1"/>
        <v>1571644572</v>
      </c>
      <c r="B446" s="156">
        <v>15716.0</v>
      </c>
      <c r="C446" s="157">
        <v>0.5416666666666666</v>
      </c>
      <c r="D446" s="158" t="s">
        <v>497</v>
      </c>
      <c r="E446" s="159">
        <v>22638.0</v>
      </c>
      <c r="F446" s="159">
        <v>44572.0</v>
      </c>
      <c r="G446" s="160" t="s">
        <v>86</v>
      </c>
      <c r="H446" s="160" t="s">
        <v>92</v>
      </c>
      <c r="I446" s="160" t="s">
        <v>101</v>
      </c>
      <c r="J446" s="160" t="s">
        <v>147</v>
      </c>
      <c r="K446" s="155"/>
      <c r="L446" s="155" t="s">
        <v>90</v>
      </c>
      <c r="M446" s="161">
        <v>206584.0</v>
      </c>
      <c r="N446" s="155" t="str">
        <f t="shared" si="2"/>
        <v>1571644572</v>
      </c>
      <c r="O446" s="155"/>
      <c r="P446" s="155" t="str">
        <f t="shared" si="3"/>
        <v/>
      </c>
      <c r="Q446" s="155" t="str">
        <f t="shared" si="4"/>
        <v/>
      </c>
    </row>
    <row r="447">
      <c r="A447" s="156" t="str">
        <f t="shared" si="1"/>
        <v>1468244572</v>
      </c>
      <c r="B447" s="156">
        <v>14682.0</v>
      </c>
      <c r="C447" s="157">
        <v>0.5416666666666666</v>
      </c>
      <c r="D447" s="158" t="s">
        <v>459</v>
      </c>
      <c r="E447" s="159">
        <v>33997.0</v>
      </c>
      <c r="F447" s="159">
        <v>44572.0</v>
      </c>
      <c r="G447" s="160" t="s">
        <v>122</v>
      </c>
      <c r="H447" s="160" t="s">
        <v>92</v>
      </c>
      <c r="I447" s="160" t="s">
        <v>93</v>
      </c>
      <c r="J447" s="160" t="s">
        <v>89</v>
      </c>
      <c r="K447" s="155"/>
      <c r="L447" s="155" t="s">
        <v>90</v>
      </c>
      <c r="M447" s="161">
        <v>206585.0</v>
      </c>
      <c r="N447" s="155" t="str">
        <f t="shared" si="2"/>
        <v>1468244572</v>
      </c>
      <c r="O447" s="155"/>
      <c r="P447" s="155" t="str">
        <f t="shared" si="3"/>
        <v/>
      </c>
      <c r="Q447" s="155" t="str">
        <f t="shared" si="4"/>
        <v/>
      </c>
    </row>
    <row r="448">
      <c r="A448" s="156" t="str">
        <f t="shared" si="1"/>
        <v>1042944572</v>
      </c>
      <c r="B448" s="156">
        <v>10429.0</v>
      </c>
      <c r="C448" s="157">
        <v>0.5520833333333334</v>
      </c>
      <c r="D448" s="158" t="s">
        <v>353</v>
      </c>
      <c r="E448" s="159">
        <v>16572.0</v>
      </c>
      <c r="F448" s="159">
        <v>44572.0</v>
      </c>
      <c r="G448" s="160" t="s">
        <v>100</v>
      </c>
      <c r="H448" s="160" t="s">
        <v>87</v>
      </c>
      <c r="I448" s="160" t="s">
        <v>88</v>
      </c>
      <c r="J448" s="160" t="s">
        <v>102</v>
      </c>
      <c r="K448" s="155"/>
      <c r="L448" s="155" t="s">
        <v>103</v>
      </c>
      <c r="M448" s="155"/>
      <c r="N448" s="155" t="str">
        <f t="shared" si="2"/>
        <v>1042944572</v>
      </c>
      <c r="O448" s="155"/>
      <c r="P448" s="155" t="str">
        <f t="shared" si="3"/>
        <v/>
      </c>
      <c r="Q448" s="155" t="str">
        <f t="shared" si="4"/>
        <v>R</v>
      </c>
    </row>
    <row r="449">
      <c r="A449" s="156" t="str">
        <f t="shared" si="1"/>
        <v>1560344572</v>
      </c>
      <c r="B449" s="156">
        <v>15603.0</v>
      </c>
      <c r="C449" s="157">
        <v>0.5520833333333334</v>
      </c>
      <c r="D449" s="158" t="s">
        <v>2705</v>
      </c>
      <c r="E449" s="159">
        <v>21691.0</v>
      </c>
      <c r="F449" s="159">
        <v>44572.0</v>
      </c>
      <c r="G449" s="160" t="s">
        <v>86</v>
      </c>
      <c r="H449" s="160" t="s">
        <v>92</v>
      </c>
      <c r="I449" s="160" t="s">
        <v>93</v>
      </c>
      <c r="J449" s="160" t="s">
        <v>2706</v>
      </c>
      <c r="K449" s="155"/>
      <c r="L449" s="155" t="s">
        <v>90</v>
      </c>
      <c r="M449" s="161">
        <v>206587.0</v>
      </c>
      <c r="N449" s="155" t="str">
        <f t="shared" si="2"/>
        <v>1560344572</v>
      </c>
      <c r="O449" s="155"/>
      <c r="P449" s="155" t="str">
        <f t="shared" si="3"/>
        <v/>
      </c>
      <c r="Q449" s="155" t="str">
        <f t="shared" si="4"/>
        <v/>
      </c>
    </row>
    <row r="450">
      <c r="A450" s="156" t="str">
        <f t="shared" si="1"/>
        <v>1388544572</v>
      </c>
      <c r="B450" s="156">
        <v>13885.0</v>
      </c>
      <c r="C450" s="157">
        <v>0.5625</v>
      </c>
      <c r="D450" s="158" t="s">
        <v>1059</v>
      </c>
      <c r="E450" s="159">
        <v>22542.0</v>
      </c>
      <c r="F450" s="159">
        <v>44572.0</v>
      </c>
      <c r="G450" s="160" t="s">
        <v>86</v>
      </c>
      <c r="H450" s="160" t="s">
        <v>92</v>
      </c>
      <c r="I450" s="160" t="s">
        <v>101</v>
      </c>
      <c r="J450" s="160" t="s">
        <v>117</v>
      </c>
      <c r="K450" s="155"/>
      <c r="L450" s="155" t="s">
        <v>90</v>
      </c>
      <c r="M450" s="161">
        <v>206586.0</v>
      </c>
      <c r="N450" s="155" t="str">
        <f t="shared" si="2"/>
        <v>1388544572</v>
      </c>
      <c r="O450" s="155"/>
      <c r="P450" s="155" t="str">
        <f t="shared" si="3"/>
        <v/>
      </c>
      <c r="Q450" s="155" t="str">
        <f t="shared" si="4"/>
        <v/>
      </c>
    </row>
    <row r="451">
      <c r="A451" s="156" t="str">
        <f t="shared" si="1"/>
        <v>1153644572</v>
      </c>
      <c r="B451" s="156">
        <v>11536.0</v>
      </c>
      <c r="C451" s="157">
        <v>0.5625</v>
      </c>
      <c r="D451" s="158" t="s">
        <v>2707</v>
      </c>
      <c r="E451" s="159">
        <v>23777.0</v>
      </c>
      <c r="F451" s="159">
        <v>44572.0</v>
      </c>
      <c r="G451" s="160" t="s">
        <v>86</v>
      </c>
      <c r="H451" s="160" t="s">
        <v>87</v>
      </c>
      <c r="I451" s="160" t="s">
        <v>88</v>
      </c>
      <c r="J451" s="160" t="s">
        <v>89</v>
      </c>
      <c r="K451" s="155"/>
      <c r="L451" s="155" t="s">
        <v>90</v>
      </c>
      <c r="M451" s="161">
        <v>206615.0</v>
      </c>
      <c r="N451" s="155" t="str">
        <f t="shared" si="2"/>
        <v>1153644572</v>
      </c>
      <c r="O451" s="155"/>
      <c r="P451" s="155" t="str">
        <f t="shared" si="3"/>
        <v/>
      </c>
      <c r="Q451" s="155" t="str">
        <f t="shared" si="4"/>
        <v/>
      </c>
    </row>
    <row r="452">
      <c r="A452" s="156" t="str">
        <f t="shared" si="1"/>
        <v>1343244572</v>
      </c>
      <c r="B452" s="156">
        <v>13432.0</v>
      </c>
      <c r="C452" s="157">
        <v>0.5729166666666666</v>
      </c>
      <c r="D452" s="158" t="s">
        <v>1016</v>
      </c>
      <c r="E452" s="159">
        <v>26678.0</v>
      </c>
      <c r="F452" s="159">
        <v>44572.0</v>
      </c>
      <c r="G452" s="160" t="s">
        <v>122</v>
      </c>
      <c r="H452" s="160" t="s">
        <v>92</v>
      </c>
      <c r="I452" s="160" t="s">
        <v>101</v>
      </c>
      <c r="J452" s="160" t="s">
        <v>1017</v>
      </c>
      <c r="K452" s="155"/>
      <c r="L452" s="155" t="s">
        <v>90</v>
      </c>
      <c r="M452" s="161">
        <v>206588.0</v>
      </c>
      <c r="N452" s="155" t="str">
        <f t="shared" si="2"/>
        <v>1343244572</v>
      </c>
      <c r="O452" s="155"/>
      <c r="P452" s="155" t="str">
        <f t="shared" si="3"/>
        <v/>
      </c>
      <c r="Q452" s="155" t="str">
        <f t="shared" si="4"/>
        <v/>
      </c>
    </row>
    <row r="453">
      <c r="A453" s="156" t="str">
        <f t="shared" si="1"/>
        <v>1683444572</v>
      </c>
      <c r="B453" s="156">
        <v>16834.0</v>
      </c>
      <c r="C453" s="157">
        <v>0.5833333333333334</v>
      </c>
      <c r="D453" s="158" t="s">
        <v>547</v>
      </c>
      <c r="E453" s="159">
        <v>19637.0</v>
      </c>
      <c r="F453" s="159">
        <v>44572.0</v>
      </c>
      <c r="G453" s="160" t="s">
        <v>100</v>
      </c>
      <c r="H453" s="160" t="s">
        <v>87</v>
      </c>
      <c r="I453" s="160" t="s">
        <v>88</v>
      </c>
      <c r="J453" s="160" t="s">
        <v>119</v>
      </c>
      <c r="K453" s="155"/>
      <c r="L453" s="155" t="s">
        <v>103</v>
      </c>
      <c r="M453" s="155"/>
      <c r="N453" s="155" t="str">
        <f t="shared" si="2"/>
        <v>1683444572</v>
      </c>
      <c r="O453" s="155"/>
      <c r="P453" s="155" t="str">
        <f t="shared" si="3"/>
        <v/>
      </c>
      <c r="Q453" s="155" t="str">
        <f t="shared" si="4"/>
        <v/>
      </c>
    </row>
    <row r="454">
      <c r="A454" s="156" t="str">
        <f t="shared" si="1"/>
        <v>1124244572</v>
      </c>
      <c r="B454" s="156">
        <v>11242.0</v>
      </c>
      <c r="C454" s="157">
        <v>0.59375</v>
      </c>
      <c r="D454" s="158" t="s">
        <v>933</v>
      </c>
      <c r="E454" s="159">
        <v>24788.0</v>
      </c>
      <c r="F454" s="159">
        <v>44572.0</v>
      </c>
      <c r="G454" s="160" t="s">
        <v>129</v>
      </c>
      <c r="H454" s="160" t="s">
        <v>87</v>
      </c>
      <c r="I454" s="160" t="s">
        <v>88</v>
      </c>
      <c r="J454" s="160" t="s">
        <v>89</v>
      </c>
      <c r="K454" s="155"/>
      <c r="L454" s="155" t="s">
        <v>103</v>
      </c>
      <c r="M454" s="155"/>
      <c r="N454" s="155" t="str">
        <f t="shared" si="2"/>
        <v>1124244572</v>
      </c>
      <c r="O454" s="155"/>
      <c r="P454" s="155" t="str">
        <f t="shared" si="3"/>
        <v/>
      </c>
      <c r="Q454" s="155" t="str">
        <f t="shared" si="4"/>
        <v/>
      </c>
    </row>
    <row r="455">
      <c r="A455" s="156" t="str">
        <f t="shared" si="1"/>
        <v>1617644572</v>
      </c>
      <c r="B455" s="156">
        <v>16176.0</v>
      </c>
      <c r="C455" s="157">
        <v>0.6041666666666666</v>
      </c>
      <c r="D455" s="158" t="s">
        <v>2665</v>
      </c>
      <c r="E455" s="159">
        <v>24766.0</v>
      </c>
      <c r="F455" s="159">
        <v>44572.0</v>
      </c>
      <c r="G455" s="160" t="s">
        <v>122</v>
      </c>
      <c r="H455" s="160" t="s">
        <v>92</v>
      </c>
      <c r="I455" s="160" t="s">
        <v>101</v>
      </c>
      <c r="J455" s="160" t="s">
        <v>174</v>
      </c>
      <c r="K455" s="155"/>
      <c r="L455" s="155" t="s">
        <v>90</v>
      </c>
      <c r="M455" s="161">
        <v>206589.0</v>
      </c>
      <c r="N455" s="155" t="str">
        <f t="shared" si="2"/>
        <v>1617644572</v>
      </c>
      <c r="O455" s="155"/>
      <c r="P455" s="155" t="str">
        <f t="shared" si="3"/>
        <v/>
      </c>
      <c r="Q455" s="155" t="str">
        <f t="shared" si="4"/>
        <v>R</v>
      </c>
    </row>
    <row r="456">
      <c r="A456" s="156" t="str">
        <f t="shared" si="1"/>
        <v>1123444572</v>
      </c>
      <c r="B456" s="156">
        <v>11234.0</v>
      </c>
      <c r="C456" s="157">
        <v>0.625</v>
      </c>
      <c r="D456" s="158" t="s">
        <v>768</v>
      </c>
      <c r="E456" s="159">
        <v>26498.0</v>
      </c>
      <c r="F456" s="159">
        <v>44572.0</v>
      </c>
      <c r="G456" s="160" t="s">
        <v>129</v>
      </c>
      <c r="H456" s="160" t="s">
        <v>92</v>
      </c>
      <c r="I456" s="160" t="s">
        <v>101</v>
      </c>
      <c r="J456" s="160" t="s">
        <v>89</v>
      </c>
      <c r="K456" s="155"/>
      <c r="L456" s="155" t="s">
        <v>103</v>
      </c>
      <c r="M456" s="155"/>
      <c r="N456" s="155" t="str">
        <f t="shared" si="2"/>
        <v>1123444572</v>
      </c>
      <c r="O456" s="155"/>
      <c r="P456" s="155" t="str">
        <f t="shared" si="3"/>
        <v/>
      </c>
      <c r="Q456" s="155" t="str">
        <f t="shared" si="4"/>
        <v/>
      </c>
    </row>
    <row r="457">
      <c r="A457" s="156" t="str">
        <f t="shared" si="1"/>
        <v>PRN 1680344572</v>
      </c>
      <c r="B457" s="156" t="s">
        <v>2708</v>
      </c>
      <c r="C457" s="157">
        <v>0.625</v>
      </c>
      <c r="D457" s="158" t="s">
        <v>2709</v>
      </c>
      <c r="E457" s="159">
        <v>13461.0</v>
      </c>
      <c r="F457" s="159">
        <v>44572.0</v>
      </c>
      <c r="G457" s="160" t="s">
        <v>86</v>
      </c>
      <c r="H457" s="160" t="s">
        <v>92</v>
      </c>
      <c r="I457" s="160" t="s">
        <v>93</v>
      </c>
      <c r="J457" s="160" t="s">
        <v>89</v>
      </c>
      <c r="K457" s="155"/>
      <c r="L457" s="155" t="s">
        <v>90</v>
      </c>
      <c r="M457" s="161">
        <v>206590.0</v>
      </c>
      <c r="N457" s="155" t="str">
        <f t="shared" si="2"/>
        <v>PRN 1680344572</v>
      </c>
      <c r="O457" s="155"/>
      <c r="P457" s="155" t="str">
        <f t="shared" si="3"/>
        <v/>
      </c>
      <c r="Q457" s="155" t="str">
        <f t="shared" si="4"/>
        <v/>
      </c>
    </row>
    <row r="458">
      <c r="A458" s="156" t="str">
        <f t="shared" si="1"/>
        <v>1448344572</v>
      </c>
      <c r="B458" s="156">
        <v>14483.0</v>
      </c>
      <c r="C458" s="157">
        <v>0.6354166666666666</v>
      </c>
      <c r="D458" s="158" t="s">
        <v>1052</v>
      </c>
      <c r="E458" s="159">
        <v>22579.0</v>
      </c>
      <c r="F458" s="159">
        <v>44572.0</v>
      </c>
      <c r="G458" s="160" t="s">
        <v>100</v>
      </c>
      <c r="H458" s="160" t="s">
        <v>87</v>
      </c>
      <c r="I458" s="160" t="s">
        <v>101</v>
      </c>
      <c r="J458" s="160" t="s">
        <v>102</v>
      </c>
      <c r="K458" s="155"/>
      <c r="L458" s="155" t="s">
        <v>103</v>
      </c>
      <c r="M458" s="155"/>
      <c r="N458" s="155" t="str">
        <f t="shared" si="2"/>
        <v>1448344572</v>
      </c>
      <c r="O458" s="155"/>
      <c r="P458" s="155" t="str">
        <f t="shared" si="3"/>
        <v/>
      </c>
      <c r="Q458" s="155" t="str">
        <f t="shared" si="4"/>
        <v/>
      </c>
    </row>
    <row r="459">
      <c r="A459" s="156" t="str">
        <f t="shared" si="1"/>
        <v>1455444572</v>
      </c>
      <c r="B459" s="156">
        <v>14554.0</v>
      </c>
      <c r="C459" s="157">
        <v>0.6354166666666666</v>
      </c>
      <c r="D459" s="158" t="s">
        <v>2710</v>
      </c>
      <c r="E459" s="159">
        <v>22158.0</v>
      </c>
      <c r="F459" s="159">
        <v>44572.0</v>
      </c>
      <c r="G459" s="160" t="s">
        <v>100</v>
      </c>
      <c r="H459" s="160" t="s">
        <v>92</v>
      </c>
      <c r="I459" s="160" t="s">
        <v>93</v>
      </c>
      <c r="J459" s="160" t="s">
        <v>224</v>
      </c>
      <c r="K459" s="155"/>
      <c r="L459" s="155" t="s">
        <v>103</v>
      </c>
      <c r="M459" s="155"/>
      <c r="N459" s="155" t="str">
        <f t="shared" si="2"/>
        <v>1455444572</v>
      </c>
      <c r="O459" s="155"/>
      <c r="P459" s="155" t="str">
        <f t="shared" si="3"/>
        <v/>
      </c>
      <c r="Q459" s="155" t="str">
        <f t="shared" si="4"/>
        <v/>
      </c>
    </row>
    <row r="460">
      <c r="A460" s="156" t="str">
        <f t="shared" si="1"/>
        <v>1378644572</v>
      </c>
      <c r="B460" s="156">
        <v>13786.0</v>
      </c>
      <c r="C460" s="157">
        <v>0.6354166666666666</v>
      </c>
      <c r="D460" s="158" t="s">
        <v>2711</v>
      </c>
      <c r="E460" s="159">
        <v>17563.0</v>
      </c>
      <c r="F460" s="159">
        <v>44572.0</v>
      </c>
      <c r="G460" s="160" t="s">
        <v>100</v>
      </c>
      <c r="H460" s="160" t="s">
        <v>92</v>
      </c>
      <c r="I460" s="160" t="s">
        <v>101</v>
      </c>
      <c r="J460" s="160" t="s">
        <v>192</v>
      </c>
      <c r="K460" s="155"/>
      <c r="L460" s="155" t="s">
        <v>103</v>
      </c>
      <c r="M460" s="155"/>
      <c r="N460" s="155" t="str">
        <f t="shared" si="2"/>
        <v>1378644572</v>
      </c>
      <c r="O460" s="155"/>
      <c r="P460" s="155" t="str">
        <f t="shared" si="3"/>
        <v/>
      </c>
      <c r="Q460" s="155" t="str">
        <f t="shared" si="4"/>
        <v/>
      </c>
    </row>
    <row r="461">
      <c r="A461" s="156" t="str">
        <f t="shared" si="1"/>
        <v>1386944572</v>
      </c>
      <c r="B461" s="156">
        <v>13869.0</v>
      </c>
      <c r="C461" s="157">
        <v>0.6458333333333334</v>
      </c>
      <c r="D461" s="158" t="s">
        <v>2712</v>
      </c>
      <c r="E461" s="159">
        <v>25705.0</v>
      </c>
      <c r="F461" s="159">
        <v>44572.0</v>
      </c>
      <c r="G461" s="160" t="s">
        <v>100</v>
      </c>
      <c r="H461" s="160" t="s">
        <v>92</v>
      </c>
      <c r="I461" s="160" t="s">
        <v>88</v>
      </c>
      <c r="J461" s="160" t="s">
        <v>224</v>
      </c>
      <c r="K461" s="155"/>
      <c r="L461" s="155" t="s">
        <v>103</v>
      </c>
      <c r="M461" s="155"/>
      <c r="N461" s="155" t="str">
        <f t="shared" si="2"/>
        <v>1386944572</v>
      </c>
      <c r="O461" s="155"/>
      <c r="P461" s="155" t="str">
        <f t="shared" si="3"/>
        <v/>
      </c>
      <c r="Q461" s="155" t="str">
        <f t="shared" si="4"/>
        <v/>
      </c>
    </row>
    <row r="462">
      <c r="A462" s="156" t="str">
        <f t="shared" si="1"/>
        <v>1577144572</v>
      </c>
      <c r="B462" s="156">
        <v>15771.0</v>
      </c>
      <c r="C462" s="157">
        <v>0.6458333333333334</v>
      </c>
      <c r="D462" s="158" t="s">
        <v>1811</v>
      </c>
      <c r="E462" s="159">
        <v>19858.0</v>
      </c>
      <c r="F462" s="159">
        <v>44572.0</v>
      </c>
      <c r="G462" s="160" t="s">
        <v>122</v>
      </c>
      <c r="H462" s="160" t="s">
        <v>92</v>
      </c>
      <c r="I462" s="160" t="s">
        <v>93</v>
      </c>
      <c r="J462" s="160" t="s">
        <v>137</v>
      </c>
      <c r="K462" s="155"/>
      <c r="L462" s="155" t="s">
        <v>90</v>
      </c>
      <c r="M462" s="161">
        <v>206591.0</v>
      </c>
      <c r="N462" s="155" t="str">
        <f t="shared" si="2"/>
        <v>1577144572</v>
      </c>
      <c r="O462" s="155"/>
      <c r="P462" s="155" t="str">
        <f t="shared" si="3"/>
        <v/>
      </c>
      <c r="Q462" s="155" t="str">
        <f t="shared" si="4"/>
        <v/>
      </c>
    </row>
    <row r="463">
      <c r="A463" s="156" t="str">
        <f t="shared" si="1"/>
        <v>1246944572</v>
      </c>
      <c r="B463" s="156">
        <v>12469.0</v>
      </c>
      <c r="C463" s="157">
        <v>0.6458333333333334</v>
      </c>
      <c r="D463" s="158" t="s">
        <v>2713</v>
      </c>
      <c r="E463" s="159">
        <v>16911.0</v>
      </c>
      <c r="F463" s="159">
        <v>44572.0</v>
      </c>
      <c r="G463" s="160" t="s">
        <v>86</v>
      </c>
      <c r="H463" s="160" t="s">
        <v>92</v>
      </c>
      <c r="I463" s="160" t="s">
        <v>101</v>
      </c>
      <c r="J463" s="160" t="s">
        <v>166</v>
      </c>
      <c r="K463" s="155"/>
      <c r="L463" s="155" t="s">
        <v>90</v>
      </c>
      <c r="M463" s="161">
        <v>206592.0</v>
      </c>
      <c r="N463" s="155" t="str">
        <f t="shared" si="2"/>
        <v>1246944572</v>
      </c>
      <c r="O463" s="155"/>
      <c r="P463" s="155" t="str">
        <f t="shared" si="3"/>
        <v/>
      </c>
      <c r="Q463" s="155" t="str">
        <f t="shared" si="4"/>
        <v/>
      </c>
    </row>
    <row r="464">
      <c r="A464" s="156" t="str">
        <f t="shared" si="1"/>
        <v>1546144572</v>
      </c>
      <c r="B464" s="156">
        <v>15461.0</v>
      </c>
      <c r="C464" s="157">
        <v>0.7083333333333334</v>
      </c>
      <c r="D464" s="158" t="s">
        <v>1014</v>
      </c>
      <c r="E464" s="159">
        <v>13322.0</v>
      </c>
      <c r="F464" s="159">
        <v>44572.0</v>
      </c>
      <c r="G464" s="160" t="s">
        <v>122</v>
      </c>
      <c r="H464" s="160" t="s">
        <v>87</v>
      </c>
      <c r="I464" s="160" t="s">
        <v>88</v>
      </c>
      <c r="J464" s="160" t="s">
        <v>89</v>
      </c>
      <c r="K464" s="155"/>
      <c r="L464" s="155" t="s">
        <v>2496</v>
      </c>
      <c r="M464" s="155"/>
      <c r="N464" s="155" t="str">
        <f t="shared" si="2"/>
        <v>1546144572</v>
      </c>
      <c r="O464" s="155"/>
      <c r="P464" s="155" t="str">
        <f t="shared" si="3"/>
        <v/>
      </c>
      <c r="Q464" s="155" t="str">
        <f t="shared" si="4"/>
        <v>R</v>
      </c>
    </row>
    <row r="465">
      <c r="A465" s="156" t="str">
        <f t="shared" si="1"/>
        <v>1591044572</v>
      </c>
      <c r="B465" s="156">
        <v>15910.0</v>
      </c>
      <c r="C465" s="157">
        <v>0.7083333333333334</v>
      </c>
      <c r="D465" s="158" t="s">
        <v>1082</v>
      </c>
      <c r="E465" s="159">
        <v>23715.0</v>
      </c>
      <c r="F465" s="159">
        <v>44572.0</v>
      </c>
      <c r="G465" s="160" t="s">
        <v>122</v>
      </c>
      <c r="H465" s="160" t="s">
        <v>92</v>
      </c>
      <c r="I465" s="160" t="s">
        <v>101</v>
      </c>
      <c r="J465" s="160" t="s">
        <v>147</v>
      </c>
      <c r="K465" s="155"/>
      <c r="L465" s="155" t="s">
        <v>2496</v>
      </c>
      <c r="M465" s="155"/>
      <c r="N465" s="155" t="str">
        <f t="shared" si="2"/>
        <v>1591044572</v>
      </c>
      <c r="O465" s="155"/>
      <c r="P465" s="155" t="str">
        <f t="shared" si="3"/>
        <v/>
      </c>
      <c r="Q465" s="155" t="str">
        <f t="shared" si="4"/>
        <v>R</v>
      </c>
    </row>
    <row r="466">
      <c r="A466" s="156" t="str">
        <f t="shared" si="1"/>
        <v>1524844572</v>
      </c>
      <c r="B466" s="156">
        <v>15248.0</v>
      </c>
      <c r="C466" s="157">
        <v>0.7083333333333334</v>
      </c>
      <c r="D466" s="158" t="s">
        <v>1839</v>
      </c>
      <c r="E466" s="159">
        <v>21030.0</v>
      </c>
      <c r="F466" s="159">
        <v>44572.0</v>
      </c>
      <c r="G466" s="160" t="s">
        <v>122</v>
      </c>
      <c r="H466" s="160" t="s">
        <v>92</v>
      </c>
      <c r="I466" s="160" t="s">
        <v>101</v>
      </c>
      <c r="J466" s="160" t="s">
        <v>174</v>
      </c>
      <c r="K466" s="155"/>
      <c r="L466" s="155" t="s">
        <v>2496</v>
      </c>
      <c r="M466" s="155"/>
      <c r="N466" s="155" t="str">
        <f t="shared" si="2"/>
        <v>1524844572</v>
      </c>
      <c r="O466" s="155"/>
      <c r="P466" s="155" t="str">
        <f t="shared" si="3"/>
        <v/>
      </c>
      <c r="Q466" s="155" t="str">
        <f t="shared" si="4"/>
        <v>R</v>
      </c>
    </row>
    <row r="467">
      <c r="A467" s="156" t="str">
        <f t="shared" si="1"/>
        <v>1401944572</v>
      </c>
      <c r="B467" s="156">
        <v>14019.0</v>
      </c>
      <c r="C467" s="157">
        <v>0.7083333333333334</v>
      </c>
      <c r="D467" s="158" t="s">
        <v>726</v>
      </c>
      <c r="E467" s="159">
        <v>23292.0</v>
      </c>
      <c r="F467" s="159">
        <v>44572.0</v>
      </c>
      <c r="G467" s="160" t="s">
        <v>86</v>
      </c>
      <c r="H467" s="160" t="s">
        <v>92</v>
      </c>
      <c r="I467" s="160" t="s">
        <v>101</v>
      </c>
      <c r="J467" s="160" t="s">
        <v>147</v>
      </c>
      <c r="K467" s="155"/>
      <c r="L467" s="155" t="s">
        <v>2496</v>
      </c>
      <c r="M467" s="155"/>
      <c r="N467" s="155" t="str">
        <f t="shared" si="2"/>
        <v>1401944572</v>
      </c>
      <c r="O467" s="155"/>
      <c r="P467" s="155" t="str">
        <f t="shared" si="3"/>
        <v/>
      </c>
      <c r="Q467" s="155" t="str">
        <f t="shared" si="4"/>
        <v>R</v>
      </c>
    </row>
    <row r="468">
      <c r="A468" s="156" t="str">
        <f t="shared" si="1"/>
        <v>1454544572</v>
      </c>
      <c r="B468" s="156">
        <v>14545.0</v>
      </c>
      <c r="C468" s="157">
        <v>0.7083333333333334</v>
      </c>
      <c r="D468" s="158" t="s">
        <v>152</v>
      </c>
      <c r="E468" s="159">
        <v>22468.0</v>
      </c>
      <c r="F468" s="159">
        <v>44572.0</v>
      </c>
      <c r="G468" s="160" t="s">
        <v>100</v>
      </c>
      <c r="H468" s="160" t="s">
        <v>87</v>
      </c>
      <c r="I468" s="160" t="s">
        <v>88</v>
      </c>
      <c r="J468" s="160" t="s">
        <v>113</v>
      </c>
      <c r="K468" s="155"/>
      <c r="L468" s="155" t="s">
        <v>2496</v>
      </c>
      <c r="M468" s="155"/>
      <c r="N468" s="155" t="str">
        <f t="shared" si="2"/>
        <v>1454544572</v>
      </c>
      <c r="O468" s="155"/>
      <c r="P468" s="155" t="str">
        <f t="shared" si="3"/>
        <v/>
      </c>
      <c r="Q468" s="155" t="str">
        <f t="shared" si="4"/>
        <v/>
      </c>
    </row>
    <row r="469">
      <c r="A469" s="156" t="str">
        <f t="shared" si="1"/>
        <v>1747144572</v>
      </c>
      <c r="B469" s="156">
        <v>17471.0</v>
      </c>
      <c r="C469" s="157">
        <v>0.7083333333333334</v>
      </c>
      <c r="D469" s="158" t="s">
        <v>2714</v>
      </c>
      <c r="E469" s="159">
        <v>19775.0</v>
      </c>
      <c r="F469" s="159">
        <v>44572.0</v>
      </c>
      <c r="G469" s="160" t="s">
        <v>112</v>
      </c>
      <c r="H469" s="160" t="s">
        <v>87</v>
      </c>
      <c r="I469" s="160" t="s">
        <v>88</v>
      </c>
      <c r="J469" s="160" t="s">
        <v>102</v>
      </c>
      <c r="K469" s="155"/>
      <c r="L469" s="155" t="s">
        <v>2496</v>
      </c>
      <c r="M469" s="155"/>
      <c r="N469" s="155" t="str">
        <f t="shared" si="2"/>
        <v>1747144572</v>
      </c>
      <c r="O469" s="155"/>
      <c r="P469" s="155" t="str">
        <f t="shared" si="3"/>
        <v/>
      </c>
      <c r="Q469" s="155" t="str">
        <f t="shared" si="4"/>
        <v/>
      </c>
    </row>
    <row r="470">
      <c r="A470" s="156" t="str">
        <f t="shared" si="1"/>
        <v>1499644572</v>
      </c>
      <c r="B470" s="156">
        <v>14996.0</v>
      </c>
      <c r="C470" s="157">
        <v>0.7083333333333334</v>
      </c>
      <c r="D470" s="158" t="s">
        <v>2715</v>
      </c>
      <c r="E470" s="159">
        <v>17990.0</v>
      </c>
      <c r="F470" s="159">
        <v>44572.0</v>
      </c>
      <c r="G470" s="160" t="s">
        <v>100</v>
      </c>
      <c r="H470" s="160" t="s">
        <v>87</v>
      </c>
      <c r="I470" s="160" t="s">
        <v>88</v>
      </c>
      <c r="J470" s="160" t="s">
        <v>131</v>
      </c>
      <c r="K470" s="155"/>
      <c r="L470" s="155" t="s">
        <v>2496</v>
      </c>
      <c r="M470" s="155"/>
      <c r="N470" s="155" t="str">
        <f t="shared" si="2"/>
        <v>1499644572</v>
      </c>
      <c r="O470" s="155"/>
      <c r="P470" s="155" t="str">
        <f t="shared" si="3"/>
        <v/>
      </c>
      <c r="Q470" s="155" t="str">
        <f t="shared" si="4"/>
        <v/>
      </c>
    </row>
    <row r="471">
      <c r="A471" s="156" t="str">
        <f t="shared" si="1"/>
        <v>1316044572</v>
      </c>
      <c r="B471" s="156">
        <v>13160.0</v>
      </c>
      <c r="C471" s="157">
        <v>0.7083333333333334</v>
      </c>
      <c r="D471" s="158" t="s">
        <v>965</v>
      </c>
      <c r="E471" s="159">
        <v>16977.0</v>
      </c>
      <c r="F471" s="159">
        <v>44572.0</v>
      </c>
      <c r="G471" s="160" t="s">
        <v>112</v>
      </c>
      <c r="H471" s="160" t="s">
        <v>87</v>
      </c>
      <c r="I471" s="160" t="s">
        <v>88</v>
      </c>
      <c r="J471" s="160" t="s">
        <v>119</v>
      </c>
      <c r="K471" s="155"/>
      <c r="L471" s="155" t="s">
        <v>2496</v>
      </c>
      <c r="M471" s="155"/>
      <c r="N471" s="155" t="str">
        <f t="shared" si="2"/>
        <v>1316044572</v>
      </c>
      <c r="O471" s="155"/>
      <c r="P471" s="155" t="str">
        <f t="shared" si="3"/>
        <v/>
      </c>
      <c r="Q471" s="155" t="str">
        <f t="shared" si="4"/>
        <v>R</v>
      </c>
    </row>
    <row r="472">
      <c r="A472" s="156" t="str">
        <f t="shared" si="1"/>
        <v>1253144572</v>
      </c>
      <c r="B472" s="156">
        <v>12531.0</v>
      </c>
      <c r="C472" s="157">
        <v>0.7083333333333334</v>
      </c>
      <c r="D472" s="158" t="s">
        <v>2716</v>
      </c>
      <c r="E472" s="159">
        <v>18176.0</v>
      </c>
      <c r="F472" s="159">
        <v>44572.0</v>
      </c>
      <c r="G472" s="160" t="s">
        <v>86</v>
      </c>
      <c r="H472" s="160" t="s">
        <v>92</v>
      </c>
      <c r="I472" s="160" t="s">
        <v>101</v>
      </c>
      <c r="J472" s="160" t="s">
        <v>94</v>
      </c>
      <c r="K472" s="155"/>
      <c r="L472" s="155" t="s">
        <v>2496</v>
      </c>
      <c r="M472" s="155"/>
      <c r="N472" s="155" t="str">
        <f t="shared" si="2"/>
        <v>1253144572</v>
      </c>
      <c r="O472" s="155"/>
      <c r="P472" s="155" t="str">
        <f t="shared" si="3"/>
        <v/>
      </c>
      <c r="Q472" s="155" t="str">
        <f t="shared" si="4"/>
        <v>R</v>
      </c>
    </row>
    <row r="473">
      <c r="A473" s="156" t="str">
        <f t="shared" si="1"/>
        <v>1647544572</v>
      </c>
      <c r="B473" s="156">
        <v>16475.0</v>
      </c>
      <c r="C473" s="157">
        <v>0.7083333333333334</v>
      </c>
      <c r="D473" s="158" t="s">
        <v>2717</v>
      </c>
      <c r="E473" s="159">
        <v>27121.0</v>
      </c>
      <c r="F473" s="159">
        <v>44572.0</v>
      </c>
      <c r="G473" s="160" t="s">
        <v>86</v>
      </c>
      <c r="H473" s="160" t="s">
        <v>92</v>
      </c>
      <c r="I473" s="160" t="s">
        <v>101</v>
      </c>
      <c r="J473" s="160" t="s">
        <v>301</v>
      </c>
      <c r="K473" s="155"/>
      <c r="L473" s="155" t="s">
        <v>2496</v>
      </c>
      <c r="M473" s="155"/>
      <c r="N473" s="155" t="str">
        <f t="shared" si="2"/>
        <v>1647544572</v>
      </c>
      <c r="O473" s="155"/>
      <c r="P473" s="155" t="str">
        <f t="shared" si="3"/>
        <v/>
      </c>
      <c r="Q473" s="155" t="str">
        <f t="shared" si="4"/>
        <v>R</v>
      </c>
    </row>
    <row r="474">
      <c r="A474" s="156" t="str">
        <f t="shared" si="1"/>
        <v>1137144572</v>
      </c>
      <c r="B474" s="156">
        <v>11371.0</v>
      </c>
      <c r="C474" s="157">
        <v>0.7083333333333334</v>
      </c>
      <c r="D474" s="158" t="s">
        <v>1878</v>
      </c>
      <c r="E474" s="159">
        <v>26353.0</v>
      </c>
      <c r="F474" s="159">
        <v>44572.0</v>
      </c>
      <c r="G474" s="160" t="s">
        <v>122</v>
      </c>
      <c r="H474" s="160" t="s">
        <v>92</v>
      </c>
      <c r="I474" s="160" t="s">
        <v>101</v>
      </c>
      <c r="J474" s="160" t="s">
        <v>98</v>
      </c>
      <c r="K474" s="155"/>
      <c r="L474" s="155" t="s">
        <v>2496</v>
      </c>
      <c r="M474" s="155"/>
      <c r="N474" s="155" t="str">
        <f t="shared" si="2"/>
        <v>1137144572</v>
      </c>
      <c r="O474" s="155"/>
      <c r="P474" s="155" t="str">
        <f t="shared" si="3"/>
        <v/>
      </c>
      <c r="Q474" s="155" t="str">
        <f t="shared" si="4"/>
        <v>R</v>
      </c>
    </row>
    <row r="475">
      <c r="A475" s="156" t="str">
        <f t="shared" si="1"/>
        <v>1587044572</v>
      </c>
      <c r="B475" s="156">
        <v>15870.0</v>
      </c>
      <c r="C475" s="157">
        <v>0.7083333333333334</v>
      </c>
      <c r="D475" s="158" t="s">
        <v>815</v>
      </c>
      <c r="E475" s="159">
        <v>23931.0</v>
      </c>
      <c r="F475" s="159">
        <v>44572.0</v>
      </c>
      <c r="G475" s="160" t="s">
        <v>100</v>
      </c>
      <c r="H475" s="160" t="s">
        <v>92</v>
      </c>
      <c r="I475" s="160" t="s">
        <v>93</v>
      </c>
      <c r="J475" s="160" t="s">
        <v>106</v>
      </c>
      <c r="K475" s="155"/>
      <c r="L475" s="155" t="s">
        <v>2496</v>
      </c>
      <c r="M475" s="155"/>
      <c r="N475" s="155" t="str">
        <f t="shared" si="2"/>
        <v>1587044572</v>
      </c>
      <c r="O475" s="155"/>
      <c r="P475" s="155" t="str">
        <f t="shared" si="3"/>
        <v/>
      </c>
      <c r="Q475" s="155" t="str">
        <f t="shared" si="4"/>
        <v>R</v>
      </c>
    </row>
    <row r="476">
      <c r="A476" s="156" t="str">
        <f t="shared" si="1"/>
        <v>1115044572</v>
      </c>
      <c r="B476" s="156">
        <v>11150.0</v>
      </c>
      <c r="C476" s="157">
        <v>0.7083333333333334</v>
      </c>
      <c r="D476" s="158" t="s">
        <v>2718</v>
      </c>
      <c r="E476" s="159">
        <v>34474.0</v>
      </c>
      <c r="F476" s="159">
        <v>44572.0</v>
      </c>
      <c r="G476" s="160" t="s">
        <v>86</v>
      </c>
      <c r="H476" s="160" t="s">
        <v>92</v>
      </c>
      <c r="I476" s="160" t="s">
        <v>101</v>
      </c>
      <c r="J476" s="160" t="s">
        <v>147</v>
      </c>
      <c r="K476" s="155"/>
      <c r="L476" s="155" t="s">
        <v>2496</v>
      </c>
      <c r="M476" s="155"/>
      <c r="N476" s="155" t="str">
        <f t="shared" si="2"/>
        <v>1115044572</v>
      </c>
      <c r="O476" s="155"/>
      <c r="P476" s="155" t="str">
        <f t="shared" si="3"/>
        <v/>
      </c>
      <c r="Q476" s="155" t="str">
        <f t="shared" si="4"/>
        <v>R</v>
      </c>
    </row>
    <row r="477">
      <c r="A477" s="156" t="str">
        <f t="shared" si="1"/>
        <v>1019644572</v>
      </c>
      <c r="B477" s="156">
        <v>10196.0</v>
      </c>
      <c r="C477" s="157">
        <v>0.7083333333333334</v>
      </c>
      <c r="D477" s="158" t="s">
        <v>2719</v>
      </c>
      <c r="E477" s="159">
        <v>23525.0</v>
      </c>
      <c r="F477" s="159">
        <v>44572.0</v>
      </c>
      <c r="G477" s="160" t="s">
        <v>122</v>
      </c>
      <c r="H477" s="160" t="s">
        <v>92</v>
      </c>
      <c r="I477" s="160" t="s">
        <v>101</v>
      </c>
      <c r="J477" s="160" t="s">
        <v>813</v>
      </c>
      <c r="K477" s="155"/>
      <c r="L477" s="155" t="s">
        <v>2496</v>
      </c>
      <c r="M477" s="155"/>
      <c r="N477" s="155" t="str">
        <f t="shared" si="2"/>
        <v>1019644572</v>
      </c>
      <c r="O477" s="155"/>
      <c r="P477" s="155" t="str">
        <f t="shared" si="3"/>
        <v/>
      </c>
      <c r="Q477" s="155" t="str">
        <f t="shared" si="4"/>
        <v>R</v>
      </c>
    </row>
    <row r="478">
      <c r="A478" s="156" t="str">
        <f t="shared" si="1"/>
        <v>1009544572</v>
      </c>
      <c r="B478" s="156">
        <v>10095.0</v>
      </c>
      <c r="C478" s="157">
        <v>0.71875</v>
      </c>
      <c r="D478" s="158" t="s">
        <v>2720</v>
      </c>
      <c r="E478" s="159">
        <v>17275.0</v>
      </c>
      <c r="F478" s="159">
        <v>44572.0</v>
      </c>
      <c r="G478" s="160" t="s">
        <v>86</v>
      </c>
      <c r="H478" s="160" t="s">
        <v>87</v>
      </c>
      <c r="I478" s="160" t="s">
        <v>88</v>
      </c>
      <c r="J478" s="160" t="s">
        <v>89</v>
      </c>
      <c r="K478" s="155"/>
      <c r="L478" s="155" t="s">
        <v>2496</v>
      </c>
      <c r="M478" s="155"/>
      <c r="N478" s="155" t="str">
        <f t="shared" si="2"/>
        <v>1009544572</v>
      </c>
      <c r="O478" s="155"/>
      <c r="P478" s="155" t="str">
        <f t="shared" si="3"/>
        <v/>
      </c>
      <c r="Q478" s="155" t="str">
        <f t="shared" si="4"/>
        <v>R</v>
      </c>
    </row>
    <row r="479">
      <c r="A479" s="156" t="str">
        <f t="shared" si="1"/>
        <v>1555544573</v>
      </c>
      <c r="B479" s="156">
        <v>15555.0</v>
      </c>
      <c r="C479" s="157">
        <v>0.3125</v>
      </c>
      <c r="D479" s="158" t="s">
        <v>1021</v>
      </c>
      <c r="E479" s="159">
        <v>20542.0</v>
      </c>
      <c r="F479" s="159">
        <v>44573.0</v>
      </c>
      <c r="G479" s="160" t="s">
        <v>86</v>
      </c>
      <c r="H479" s="160" t="s">
        <v>87</v>
      </c>
      <c r="I479" s="160" t="s">
        <v>88</v>
      </c>
      <c r="J479" s="160" t="s">
        <v>89</v>
      </c>
      <c r="K479" s="155"/>
      <c r="L479" s="155" t="s">
        <v>90</v>
      </c>
      <c r="M479" s="161">
        <v>206636.0</v>
      </c>
      <c r="N479" s="155" t="str">
        <f t="shared" si="2"/>
        <v>1555544573</v>
      </c>
      <c r="O479" s="155"/>
      <c r="P479" s="155" t="str">
        <f t="shared" si="3"/>
        <v/>
      </c>
      <c r="Q479" s="155" t="str">
        <f t="shared" si="4"/>
        <v/>
      </c>
    </row>
    <row r="480">
      <c r="A480" s="156" t="str">
        <f t="shared" si="1"/>
        <v>1420044573</v>
      </c>
      <c r="B480" s="156">
        <v>14200.0</v>
      </c>
      <c r="C480" s="157">
        <v>0.34375</v>
      </c>
      <c r="D480" s="158" t="s">
        <v>1694</v>
      </c>
      <c r="E480" s="159">
        <v>25722.0</v>
      </c>
      <c r="F480" s="159">
        <v>44573.0</v>
      </c>
      <c r="G480" s="160" t="s">
        <v>86</v>
      </c>
      <c r="H480" s="160" t="s">
        <v>92</v>
      </c>
      <c r="I480" s="160" t="s">
        <v>101</v>
      </c>
      <c r="J480" s="160" t="s">
        <v>98</v>
      </c>
      <c r="K480" s="155"/>
      <c r="L480" s="155" t="s">
        <v>90</v>
      </c>
      <c r="M480" s="161">
        <v>206637.0</v>
      </c>
      <c r="N480" s="155" t="str">
        <f t="shared" si="2"/>
        <v>1420044573</v>
      </c>
      <c r="O480" s="155"/>
      <c r="P480" s="155" t="str">
        <f t="shared" si="3"/>
        <v/>
      </c>
      <c r="Q480" s="155" t="str">
        <f t="shared" si="4"/>
        <v/>
      </c>
    </row>
    <row r="481">
      <c r="A481" s="156" t="str">
        <f t="shared" si="1"/>
        <v>1179244573</v>
      </c>
      <c r="B481" s="156">
        <v>11792.0</v>
      </c>
      <c r="C481" s="157">
        <v>0.34375</v>
      </c>
      <c r="D481" s="158" t="s">
        <v>581</v>
      </c>
      <c r="E481" s="159">
        <v>20872.0</v>
      </c>
      <c r="F481" s="159">
        <v>44573.0</v>
      </c>
      <c r="G481" s="160" t="s">
        <v>86</v>
      </c>
      <c r="H481" s="160" t="s">
        <v>87</v>
      </c>
      <c r="I481" s="160" t="s">
        <v>88</v>
      </c>
      <c r="J481" s="160" t="s">
        <v>89</v>
      </c>
      <c r="K481" s="155"/>
      <c r="L481" s="155" t="s">
        <v>90</v>
      </c>
      <c r="M481" s="161">
        <v>206638.0</v>
      </c>
      <c r="N481" s="155" t="str">
        <f t="shared" si="2"/>
        <v>1179244573</v>
      </c>
      <c r="O481" s="155"/>
      <c r="P481" s="155" t="str">
        <f t="shared" si="3"/>
        <v/>
      </c>
      <c r="Q481" s="155" t="str">
        <f t="shared" si="4"/>
        <v/>
      </c>
    </row>
    <row r="482">
      <c r="A482" s="156" t="str">
        <f t="shared" si="1"/>
        <v>1490144573</v>
      </c>
      <c r="B482" s="156">
        <v>14901.0</v>
      </c>
      <c r="C482" s="157">
        <v>0.3541666666666667</v>
      </c>
      <c r="D482" s="158" t="s">
        <v>2721</v>
      </c>
      <c r="E482" s="159">
        <v>21206.0</v>
      </c>
      <c r="F482" s="159">
        <v>44573.0</v>
      </c>
      <c r="G482" s="160" t="s">
        <v>86</v>
      </c>
      <c r="H482" s="160" t="s">
        <v>92</v>
      </c>
      <c r="I482" s="160" t="s">
        <v>101</v>
      </c>
      <c r="J482" s="160" t="s">
        <v>291</v>
      </c>
      <c r="K482" s="155"/>
      <c r="L482" s="155" t="s">
        <v>90</v>
      </c>
      <c r="M482" s="161">
        <v>206639.0</v>
      </c>
      <c r="N482" s="155" t="str">
        <f t="shared" si="2"/>
        <v>1490144573</v>
      </c>
      <c r="O482" s="155"/>
      <c r="P482" s="155" t="str">
        <f t="shared" si="3"/>
        <v/>
      </c>
      <c r="Q482" s="155" t="str">
        <f t="shared" si="4"/>
        <v/>
      </c>
    </row>
    <row r="483">
      <c r="A483" s="156" t="str">
        <f t="shared" si="1"/>
        <v>1754244573</v>
      </c>
      <c r="B483" s="156">
        <v>17542.0</v>
      </c>
      <c r="C483" s="157">
        <v>0.3541666666666667</v>
      </c>
      <c r="D483" s="158" t="s">
        <v>1498</v>
      </c>
      <c r="E483" s="159">
        <v>20417.0</v>
      </c>
      <c r="F483" s="159">
        <v>44573.0</v>
      </c>
      <c r="G483" s="160" t="s">
        <v>122</v>
      </c>
      <c r="H483" s="160" t="s">
        <v>92</v>
      </c>
      <c r="I483" s="160" t="s">
        <v>101</v>
      </c>
      <c r="J483" s="160" t="s">
        <v>98</v>
      </c>
      <c r="K483" s="155"/>
      <c r="L483" s="155" t="s">
        <v>90</v>
      </c>
      <c r="M483" s="155">
        <v>206640.0</v>
      </c>
      <c r="N483" s="155" t="str">
        <f t="shared" si="2"/>
        <v>1754244573</v>
      </c>
      <c r="O483" s="155"/>
      <c r="P483" s="155" t="str">
        <f t="shared" si="3"/>
        <v/>
      </c>
      <c r="Q483" s="155" t="str">
        <f t="shared" si="4"/>
        <v/>
      </c>
    </row>
    <row r="484">
      <c r="A484" s="156" t="str">
        <f t="shared" si="1"/>
        <v>1151144573</v>
      </c>
      <c r="B484" s="156">
        <v>11511.0</v>
      </c>
      <c r="C484" s="157">
        <v>0.3541666666666667</v>
      </c>
      <c r="D484" s="158" t="s">
        <v>2722</v>
      </c>
      <c r="E484" s="159">
        <v>29821.0</v>
      </c>
      <c r="F484" s="159">
        <v>44573.0</v>
      </c>
      <c r="G484" s="160" t="s">
        <v>86</v>
      </c>
      <c r="H484" s="160" t="s">
        <v>92</v>
      </c>
      <c r="I484" s="160" t="s">
        <v>93</v>
      </c>
      <c r="J484" s="160" t="s">
        <v>154</v>
      </c>
      <c r="K484" s="155"/>
      <c r="L484" s="155" t="s">
        <v>90</v>
      </c>
      <c r="M484" s="161">
        <v>206641.0</v>
      </c>
      <c r="N484" s="155" t="str">
        <f t="shared" si="2"/>
        <v>1151144573</v>
      </c>
      <c r="O484" s="155"/>
      <c r="P484" s="155" t="str">
        <f t="shared" si="3"/>
        <v/>
      </c>
      <c r="Q484" s="155" t="str">
        <f t="shared" si="4"/>
        <v/>
      </c>
    </row>
    <row r="485">
      <c r="A485" s="156" t="str">
        <f t="shared" si="1"/>
        <v>1721144573</v>
      </c>
      <c r="B485" s="156">
        <v>17211.0</v>
      </c>
      <c r="C485" s="157">
        <v>0.3541666666666667</v>
      </c>
      <c r="D485" s="158" t="s">
        <v>2723</v>
      </c>
      <c r="E485" s="159">
        <v>16418.0</v>
      </c>
      <c r="F485" s="159">
        <v>44573.0</v>
      </c>
      <c r="G485" s="160" t="s">
        <v>100</v>
      </c>
      <c r="H485" s="160" t="s">
        <v>92</v>
      </c>
      <c r="I485" s="160" t="s">
        <v>93</v>
      </c>
      <c r="J485" s="160" t="s">
        <v>113</v>
      </c>
      <c r="K485" s="155"/>
      <c r="L485" s="155" t="s">
        <v>103</v>
      </c>
      <c r="M485" s="155"/>
      <c r="N485" s="155" t="str">
        <f t="shared" si="2"/>
        <v>1721144573</v>
      </c>
      <c r="O485" s="155"/>
      <c r="P485" s="155" t="str">
        <f t="shared" si="3"/>
        <v/>
      </c>
      <c r="Q485" s="155" t="str">
        <f t="shared" si="4"/>
        <v/>
      </c>
    </row>
    <row r="486">
      <c r="A486" s="156" t="str">
        <f t="shared" si="1"/>
        <v>1783244573</v>
      </c>
      <c r="B486" s="156">
        <v>17832.0</v>
      </c>
      <c r="C486" s="157">
        <v>0.3645833333333333</v>
      </c>
      <c r="D486" s="158" t="s">
        <v>665</v>
      </c>
      <c r="E486" s="159">
        <v>16496.0</v>
      </c>
      <c r="F486" s="159">
        <v>44573.0</v>
      </c>
      <c r="G486" s="160" t="s">
        <v>108</v>
      </c>
      <c r="H486" s="160" t="s">
        <v>87</v>
      </c>
      <c r="I486" s="160" t="s">
        <v>88</v>
      </c>
      <c r="J486" s="160" t="s">
        <v>102</v>
      </c>
      <c r="K486" s="155"/>
      <c r="L486" s="155" t="s">
        <v>103</v>
      </c>
      <c r="M486" s="155"/>
      <c r="N486" s="155" t="str">
        <f t="shared" si="2"/>
        <v>1783244573</v>
      </c>
      <c r="O486" s="155"/>
      <c r="P486" s="155" t="str">
        <f t="shared" si="3"/>
        <v/>
      </c>
      <c r="Q486" s="155" t="str">
        <f t="shared" si="4"/>
        <v/>
      </c>
    </row>
    <row r="487">
      <c r="A487" s="156" t="str">
        <f t="shared" si="1"/>
        <v>1579144573</v>
      </c>
      <c r="B487" s="156">
        <v>15791.0</v>
      </c>
      <c r="C487" s="157">
        <v>0.3645833333333333</v>
      </c>
      <c r="D487" s="158" t="s">
        <v>401</v>
      </c>
      <c r="E487" s="159">
        <v>21098.0</v>
      </c>
      <c r="F487" s="159">
        <v>44573.0</v>
      </c>
      <c r="G487" s="160" t="s">
        <v>86</v>
      </c>
      <c r="H487" s="160" t="s">
        <v>92</v>
      </c>
      <c r="I487" s="160" t="s">
        <v>93</v>
      </c>
      <c r="J487" s="160" t="s">
        <v>174</v>
      </c>
      <c r="K487" s="155"/>
      <c r="L487" s="155" t="s">
        <v>90</v>
      </c>
      <c r="M487" s="161">
        <v>206642.0</v>
      </c>
      <c r="N487" s="155" t="str">
        <f t="shared" si="2"/>
        <v>1579144573</v>
      </c>
      <c r="O487" s="155"/>
      <c r="P487" s="155" t="str">
        <f t="shared" si="3"/>
        <v/>
      </c>
      <c r="Q487" s="155" t="str">
        <f t="shared" si="4"/>
        <v>R</v>
      </c>
    </row>
    <row r="488">
      <c r="A488" s="156" t="str">
        <f t="shared" si="1"/>
        <v>1406344573</v>
      </c>
      <c r="B488" s="156">
        <v>14063.0</v>
      </c>
      <c r="C488" s="157">
        <v>0.3958333333333333</v>
      </c>
      <c r="D488" s="158" t="s">
        <v>2724</v>
      </c>
      <c r="E488" s="159">
        <v>22822.0</v>
      </c>
      <c r="F488" s="159">
        <v>44573.0</v>
      </c>
      <c r="G488" s="160" t="s">
        <v>86</v>
      </c>
      <c r="H488" s="160" t="s">
        <v>92</v>
      </c>
      <c r="I488" s="160" t="s">
        <v>101</v>
      </c>
      <c r="J488" s="160" t="s">
        <v>147</v>
      </c>
      <c r="K488" s="155"/>
      <c r="L488" s="155" t="s">
        <v>90</v>
      </c>
      <c r="M488" s="161">
        <v>206643.0</v>
      </c>
      <c r="N488" s="155" t="str">
        <f t="shared" si="2"/>
        <v>1406344573</v>
      </c>
      <c r="O488" s="155"/>
      <c r="P488" s="155" t="str">
        <f t="shared" si="3"/>
        <v/>
      </c>
      <c r="Q488" s="155" t="str">
        <f t="shared" si="4"/>
        <v/>
      </c>
    </row>
    <row r="489">
      <c r="A489" s="156" t="str">
        <f t="shared" si="1"/>
        <v>1222044573</v>
      </c>
      <c r="B489" s="156">
        <v>12220.0</v>
      </c>
      <c r="C489" s="157">
        <v>0.3958333333333333</v>
      </c>
      <c r="D489" s="158" t="s">
        <v>2725</v>
      </c>
      <c r="E489" s="159">
        <v>14923.0</v>
      </c>
      <c r="F489" s="159">
        <v>44573.0</v>
      </c>
      <c r="G489" s="160" t="s">
        <v>86</v>
      </c>
      <c r="H489" s="160" t="s">
        <v>92</v>
      </c>
      <c r="I489" s="160" t="s">
        <v>101</v>
      </c>
      <c r="J489" s="160" t="s">
        <v>221</v>
      </c>
      <c r="K489" s="155"/>
      <c r="L489" s="155" t="s">
        <v>90</v>
      </c>
      <c r="M489" s="161">
        <v>206644.0</v>
      </c>
      <c r="N489" s="155" t="str">
        <f t="shared" si="2"/>
        <v>1222044573</v>
      </c>
      <c r="O489" s="155"/>
      <c r="P489" s="155" t="str">
        <f t="shared" si="3"/>
        <v/>
      </c>
      <c r="Q489" s="155" t="str">
        <f t="shared" si="4"/>
        <v/>
      </c>
    </row>
    <row r="490">
      <c r="A490" s="156" t="str">
        <f t="shared" si="1"/>
        <v>1783444573</v>
      </c>
      <c r="B490" s="156">
        <v>17834.0</v>
      </c>
      <c r="C490" s="157">
        <v>0.3958333333333333</v>
      </c>
      <c r="D490" s="158" t="s">
        <v>2726</v>
      </c>
      <c r="E490" s="159">
        <v>10266.0</v>
      </c>
      <c r="F490" s="159">
        <v>44573.0</v>
      </c>
      <c r="G490" s="160" t="s">
        <v>96</v>
      </c>
      <c r="H490" s="160" t="s">
        <v>87</v>
      </c>
      <c r="I490" s="160" t="s">
        <v>88</v>
      </c>
      <c r="J490" s="160" t="s">
        <v>89</v>
      </c>
      <c r="K490" s="155"/>
      <c r="L490" s="155" t="s">
        <v>90</v>
      </c>
      <c r="M490" s="161">
        <v>206731.0</v>
      </c>
      <c r="N490" s="155" t="str">
        <f t="shared" si="2"/>
        <v>1783444573</v>
      </c>
      <c r="O490" s="155"/>
      <c r="P490" s="155" t="str">
        <f t="shared" si="3"/>
        <v/>
      </c>
      <c r="Q490" s="155" t="str">
        <f t="shared" si="4"/>
        <v/>
      </c>
    </row>
    <row r="491">
      <c r="A491" s="156" t="str">
        <f t="shared" si="1"/>
        <v>1784644573</v>
      </c>
      <c r="B491" s="156">
        <v>17846.0</v>
      </c>
      <c r="C491" s="157">
        <v>0.3958333333333333</v>
      </c>
      <c r="D491" s="158" t="s">
        <v>2727</v>
      </c>
      <c r="E491" s="159">
        <v>19720.0</v>
      </c>
      <c r="F491" s="159">
        <v>44573.0</v>
      </c>
      <c r="G491" s="160" t="s">
        <v>108</v>
      </c>
      <c r="H491" s="160" t="s">
        <v>87</v>
      </c>
      <c r="I491" s="160" t="s">
        <v>88</v>
      </c>
      <c r="J491" s="160" t="s">
        <v>131</v>
      </c>
      <c r="K491" s="155"/>
      <c r="L491" s="155" t="s">
        <v>103</v>
      </c>
      <c r="M491" s="155"/>
      <c r="N491" s="155" t="str">
        <f t="shared" si="2"/>
        <v>1784644573</v>
      </c>
      <c r="O491" s="155"/>
      <c r="P491" s="155" t="str">
        <f t="shared" si="3"/>
        <v/>
      </c>
      <c r="Q491" s="155" t="str">
        <f t="shared" si="4"/>
        <v/>
      </c>
    </row>
    <row r="492">
      <c r="A492" s="156" t="str">
        <f t="shared" si="1"/>
        <v>1526544573</v>
      </c>
      <c r="B492" s="156">
        <v>15265.0</v>
      </c>
      <c r="C492" s="157">
        <v>0.3958333333333333</v>
      </c>
      <c r="D492" s="158" t="s">
        <v>1303</v>
      </c>
      <c r="E492" s="159">
        <v>26902.0</v>
      </c>
      <c r="F492" s="159">
        <v>44573.0</v>
      </c>
      <c r="G492" s="160" t="s">
        <v>112</v>
      </c>
      <c r="H492" s="160" t="s">
        <v>87</v>
      </c>
      <c r="I492" s="160" t="s">
        <v>88</v>
      </c>
      <c r="J492" s="160" t="s">
        <v>102</v>
      </c>
      <c r="K492" s="155"/>
      <c r="L492" s="155" t="s">
        <v>103</v>
      </c>
      <c r="M492" s="155"/>
      <c r="N492" s="155" t="str">
        <f t="shared" si="2"/>
        <v>1526544573</v>
      </c>
      <c r="O492" s="155"/>
      <c r="P492" s="155" t="str">
        <f t="shared" si="3"/>
        <v/>
      </c>
      <c r="Q492" s="155" t="str">
        <f t="shared" si="4"/>
        <v>R</v>
      </c>
    </row>
    <row r="493">
      <c r="A493" s="156" t="str">
        <f t="shared" si="1"/>
        <v>975244573</v>
      </c>
      <c r="B493" s="156">
        <v>9752.0</v>
      </c>
      <c r="C493" s="157">
        <v>0.40625</v>
      </c>
      <c r="D493" s="158" t="s">
        <v>400</v>
      </c>
      <c r="E493" s="159">
        <v>17975.0</v>
      </c>
      <c r="F493" s="159">
        <v>44573.0</v>
      </c>
      <c r="G493" s="160" t="s">
        <v>112</v>
      </c>
      <c r="H493" s="160" t="s">
        <v>92</v>
      </c>
      <c r="I493" s="160" t="s">
        <v>93</v>
      </c>
      <c r="J493" s="160" t="s">
        <v>131</v>
      </c>
      <c r="K493" s="155"/>
      <c r="L493" s="155" t="s">
        <v>103</v>
      </c>
      <c r="M493" s="155"/>
      <c r="N493" s="155" t="str">
        <f t="shared" si="2"/>
        <v>975244573</v>
      </c>
      <c r="O493" s="155"/>
      <c r="P493" s="155" t="str">
        <f t="shared" si="3"/>
        <v/>
      </c>
      <c r="Q493" s="155" t="str">
        <f t="shared" si="4"/>
        <v/>
      </c>
    </row>
    <row r="494">
      <c r="A494" s="156" t="str">
        <f t="shared" si="1"/>
        <v>972644573</v>
      </c>
      <c r="B494" s="156">
        <v>9726.0</v>
      </c>
      <c r="C494" s="157">
        <v>0.40625</v>
      </c>
      <c r="D494" s="158" t="s">
        <v>718</v>
      </c>
      <c r="E494" s="159">
        <v>23374.0</v>
      </c>
      <c r="F494" s="159">
        <v>44573.0</v>
      </c>
      <c r="G494" s="160" t="s">
        <v>86</v>
      </c>
      <c r="H494" s="160" t="s">
        <v>92</v>
      </c>
      <c r="I494" s="160" t="s">
        <v>101</v>
      </c>
      <c r="J494" s="160" t="s">
        <v>147</v>
      </c>
      <c r="K494" s="155"/>
      <c r="L494" s="155" t="s">
        <v>90</v>
      </c>
      <c r="M494" s="161">
        <v>206645.0</v>
      </c>
      <c r="N494" s="155" t="str">
        <f t="shared" si="2"/>
        <v>972644573</v>
      </c>
      <c r="O494" s="155"/>
      <c r="P494" s="155" t="str">
        <f t="shared" si="3"/>
        <v/>
      </c>
      <c r="Q494" s="155" t="str">
        <f t="shared" si="4"/>
        <v/>
      </c>
    </row>
    <row r="495">
      <c r="A495" s="156" t="str">
        <f t="shared" si="1"/>
        <v>1103644573</v>
      </c>
      <c r="B495" s="156">
        <v>11036.0</v>
      </c>
      <c r="C495" s="157">
        <v>0.4166666666666667</v>
      </c>
      <c r="D495" s="158" t="s">
        <v>2728</v>
      </c>
      <c r="E495" s="159">
        <v>18515.0</v>
      </c>
      <c r="F495" s="159">
        <v>44573.0</v>
      </c>
      <c r="G495" s="160" t="s">
        <v>86</v>
      </c>
      <c r="H495" s="160" t="s">
        <v>92</v>
      </c>
      <c r="I495" s="160" t="s">
        <v>93</v>
      </c>
      <c r="J495" s="160" t="s">
        <v>137</v>
      </c>
      <c r="K495" s="155"/>
      <c r="L495" s="155" t="s">
        <v>90</v>
      </c>
      <c r="M495" s="161">
        <v>206646.0</v>
      </c>
      <c r="N495" s="155" t="str">
        <f t="shared" si="2"/>
        <v>1103644573</v>
      </c>
      <c r="O495" s="155"/>
      <c r="P495" s="155" t="str">
        <f t="shared" si="3"/>
        <v/>
      </c>
      <c r="Q495" s="155" t="str">
        <f t="shared" si="4"/>
        <v/>
      </c>
    </row>
    <row r="496">
      <c r="A496" s="156" t="str">
        <f t="shared" si="1"/>
        <v>1130344573</v>
      </c>
      <c r="B496" s="156">
        <v>11303.0</v>
      </c>
      <c r="C496" s="157">
        <v>0.4166666666666667</v>
      </c>
      <c r="D496" s="158" t="s">
        <v>484</v>
      </c>
      <c r="E496" s="159">
        <v>17223.0</v>
      </c>
      <c r="F496" s="159">
        <v>44573.0</v>
      </c>
      <c r="G496" s="160" t="s">
        <v>122</v>
      </c>
      <c r="H496" s="160" t="s">
        <v>92</v>
      </c>
      <c r="I496" s="160" t="s">
        <v>93</v>
      </c>
      <c r="J496" s="160" t="s">
        <v>147</v>
      </c>
      <c r="K496" s="155"/>
      <c r="L496" s="155" t="s">
        <v>90</v>
      </c>
      <c r="M496" s="155">
        <v>206647.0</v>
      </c>
      <c r="N496" s="155" t="str">
        <f t="shared" si="2"/>
        <v>1130344573</v>
      </c>
      <c r="O496" s="155"/>
      <c r="P496" s="155" t="str">
        <f t="shared" si="3"/>
        <v/>
      </c>
      <c r="Q496" s="155" t="str">
        <f t="shared" si="4"/>
        <v/>
      </c>
    </row>
    <row r="497">
      <c r="A497" s="156" t="str">
        <f t="shared" si="1"/>
        <v>1161944573</v>
      </c>
      <c r="B497" s="156">
        <v>11619.0</v>
      </c>
      <c r="C497" s="157">
        <v>0.4270833333333333</v>
      </c>
      <c r="D497" s="158" t="s">
        <v>2729</v>
      </c>
      <c r="E497" s="159">
        <v>29756.0</v>
      </c>
      <c r="F497" s="159">
        <v>44573.0</v>
      </c>
      <c r="G497" s="160" t="s">
        <v>86</v>
      </c>
      <c r="H497" s="160" t="s">
        <v>92</v>
      </c>
      <c r="I497" s="160" t="s">
        <v>101</v>
      </c>
      <c r="J497" s="160" t="s">
        <v>137</v>
      </c>
      <c r="K497" s="155"/>
      <c r="L497" s="155" t="s">
        <v>90</v>
      </c>
      <c r="M497" s="161">
        <v>206648.0</v>
      </c>
      <c r="N497" s="155" t="str">
        <f t="shared" si="2"/>
        <v>1161944573</v>
      </c>
      <c r="O497" s="155"/>
      <c r="P497" s="155" t="str">
        <f t="shared" si="3"/>
        <v/>
      </c>
      <c r="Q497" s="155" t="str">
        <f t="shared" si="4"/>
        <v/>
      </c>
    </row>
    <row r="498">
      <c r="A498" s="156" t="str">
        <f t="shared" si="1"/>
        <v>1227544573</v>
      </c>
      <c r="B498" s="156">
        <v>12275.0</v>
      </c>
      <c r="C498" s="157">
        <v>0.4270833333333333</v>
      </c>
      <c r="D498" s="158" t="s">
        <v>1047</v>
      </c>
      <c r="E498" s="159">
        <v>14237.0</v>
      </c>
      <c r="F498" s="159">
        <v>44573.0</v>
      </c>
      <c r="G498" s="160" t="s">
        <v>122</v>
      </c>
      <c r="H498" s="160" t="s">
        <v>92</v>
      </c>
      <c r="I498" s="160" t="s">
        <v>93</v>
      </c>
      <c r="J498" s="160" t="s">
        <v>186</v>
      </c>
      <c r="K498" s="155"/>
      <c r="L498" s="155" t="s">
        <v>90</v>
      </c>
      <c r="M498" s="155">
        <v>206649.0</v>
      </c>
      <c r="N498" s="155" t="str">
        <f t="shared" si="2"/>
        <v>1227544573</v>
      </c>
      <c r="O498" s="155"/>
      <c r="P498" s="155" t="str">
        <f t="shared" si="3"/>
        <v/>
      </c>
      <c r="Q498" s="155" t="str">
        <f t="shared" si="4"/>
        <v/>
      </c>
    </row>
    <row r="499">
      <c r="A499" s="156" t="str">
        <f t="shared" si="1"/>
        <v>1326044573</v>
      </c>
      <c r="B499" s="156">
        <v>13260.0</v>
      </c>
      <c r="C499" s="157">
        <v>0.4375</v>
      </c>
      <c r="D499" s="158" t="s">
        <v>2730</v>
      </c>
      <c r="E499" s="159">
        <v>22127.0</v>
      </c>
      <c r="F499" s="159">
        <v>44573.0</v>
      </c>
      <c r="G499" s="160" t="s">
        <v>86</v>
      </c>
      <c r="H499" s="160" t="s">
        <v>92</v>
      </c>
      <c r="I499" s="160" t="s">
        <v>101</v>
      </c>
      <c r="J499" s="160" t="s">
        <v>166</v>
      </c>
      <c r="K499" s="155"/>
      <c r="L499" s="155" t="s">
        <v>90</v>
      </c>
      <c r="M499" s="161">
        <v>206650.0</v>
      </c>
      <c r="N499" s="155" t="str">
        <f t="shared" si="2"/>
        <v>1326044573</v>
      </c>
      <c r="O499" s="155"/>
      <c r="P499" s="155" t="str">
        <f t="shared" si="3"/>
        <v/>
      </c>
      <c r="Q499" s="155" t="str">
        <f t="shared" si="4"/>
        <v/>
      </c>
    </row>
    <row r="500">
      <c r="A500" s="156" t="str">
        <f t="shared" si="1"/>
        <v>1066244573</v>
      </c>
      <c r="B500" s="156">
        <v>10662.0</v>
      </c>
      <c r="C500" s="157">
        <v>0.4375</v>
      </c>
      <c r="D500" s="158" t="s">
        <v>2731</v>
      </c>
      <c r="E500" s="159">
        <v>18416.0</v>
      </c>
      <c r="F500" s="159">
        <v>44573.0</v>
      </c>
      <c r="G500" s="160" t="s">
        <v>86</v>
      </c>
      <c r="H500" s="160" t="s">
        <v>92</v>
      </c>
      <c r="I500" s="160" t="s">
        <v>93</v>
      </c>
      <c r="J500" s="160" t="s">
        <v>147</v>
      </c>
      <c r="K500" s="155"/>
      <c r="L500" s="155" t="s">
        <v>90</v>
      </c>
      <c r="M500" s="161">
        <v>206651.0</v>
      </c>
      <c r="N500" s="155" t="str">
        <f t="shared" si="2"/>
        <v>1066244573</v>
      </c>
      <c r="O500" s="155"/>
      <c r="P500" s="155" t="str">
        <f t="shared" si="3"/>
        <v/>
      </c>
      <c r="Q500" s="155" t="str">
        <f t="shared" si="4"/>
        <v/>
      </c>
    </row>
    <row r="501">
      <c r="A501" s="156" t="str">
        <f t="shared" si="1"/>
        <v>1787244573</v>
      </c>
      <c r="B501" s="156">
        <v>17872.0</v>
      </c>
      <c r="C501" s="157">
        <v>0.4479166666666667</v>
      </c>
      <c r="D501" s="158" t="s">
        <v>2732</v>
      </c>
      <c r="E501" s="159">
        <v>11312.0</v>
      </c>
      <c r="F501" s="159">
        <v>44573.0</v>
      </c>
      <c r="G501" s="160" t="s">
        <v>96</v>
      </c>
      <c r="H501" s="160" t="s">
        <v>87</v>
      </c>
      <c r="I501" s="160" t="s">
        <v>88</v>
      </c>
      <c r="J501" s="160" t="s">
        <v>89</v>
      </c>
      <c r="K501" s="155"/>
      <c r="L501" s="155" t="s">
        <v>90</v>
      </c>
      <c r="M501" s="161">
        <v>206652.0</v>
      </c>
      <c r="N501" s="155" t="str">
        <f t="shared" si="2"/>
        <v>1787244573</v>
      </c>
      <c r="O501" s="155"/>
      <c r="P501" s="155" t="str">
        <f t="shared" si="3"/>
        <v/>
      </c>
      <c r="Q501" s="155" t="str">
        <f t="shared" si="4"/>
        <v/>
      </c>
    </row>
    <row r="502">
      <c r="A502" s="156" t="str">
        <f t="shared" si="1"/>
        <v>1673344573</v>
      </c>
      <c r="B502" s="156">
        <v>16733.0</v>
      </c>
      <c r="C502" s="157">
        <v>0.4583333333333333</v>
      </c>
      <c r="D502" s="158" t="s">
        <v>2733</v>
      </c>
      <c r="E502" s="159">
        <v>18127.0</v>
      </c>
      <c r="F502" s="159">
        <v>44573.0</v>
      </c>
      <c r="G502" s="160" t="s">
        <v>100</v>
      </c>
      <c r="H502" s="160" t="s">
        <v>92</v>
      </c>
      <c r="I502" s="160" t="s">
        <v>101</v>
      </c>
      <c r="J502" s="160" t="s">
        <v>102</v>
      </c>
      <c r="K502" s="155"/>
      <c r="L502" s="155" t="s">
        <v>103</v>
      </c>
      <c r="M502" s="155"/>
      <c r="N502" s="155" t="str">
        <f t="shared" si="2"/>
        <v>1673344573</v>
      </c>
      <c r="O502" s="155"/>
      <c r="P502" s="155" t="str">
        <f t="shared" si="3"/>
        <v/>
      </c>
      <c r="Q502" s="155" t="str">
        <f t="shared" si="4"/>
        <v/>
      </c>
    </row>
    <row r="503">
      <c r="A503" s="156" t="str">
        <f t="shared" si="1"/>
        <v>1755244573</v>
      </c>
      <c r="B503" s="156">
        <v>17552.0</v>
      </c>
      <c r="C503" s="157">
        <v>0.46875</v>
      </c>
      <c r="D503" s="158" t="s">
        <v>2734</v>
      </c>
      <c r="E503" s="159">
        <v>29202.0</v>
      </c>
      <c r="F503" s="159">
        <v>44573.0</v>
      </c>
      <c r="G503" s="160" t="s">
        <v>129</v>
      </c>
      <c r="H503" s="160" t="s">
        <v>92</v>
      </c>
      <c r="I503" s="160" t="s">
        <v>93</v>
      </c>
      <c r="J503" s="160" t="s">
        <v>106</v>
      </c>
      <c r="K503" s="155"/>
      <c r="L503" s="155" t="s">
        <v>103</v>
      </c>
      <c r="M503" s="155"/>
      <c r="N503" s="155" t="str">
        <f t="shared" si="2"/>
        <v>1755244573</v>
      </c>
      <c r="O503" s="155"/>
      <c r="P503" s="155" t="str">
        <f t="shared" si="3"/>
        <v/>
      </c>
      <c r="Q503" s="155" t="str">
        <f t="shared" si="4"/>
        <v/>
      </c>
    </row>
    <row r="504">
      <c r="A504" s="156" t="str">
        <f t="shared" si="1"/>
        <v>1205144573</v>
      </c>
      <c r="B504" s="156">
        <v>12051.0</v>
      </c>
      <c r="C504" s="157">
        <v>0.4791666666666667</v>
      </c>
      <c r="D504" s="158" t="s">
        <v>2735</v>
      </c>
      <c r="E504" s="159">
        <v>19608.0</v>
      </c>
      <c r="F504" s="159">
        <v>44573.0</v>
      </c>
      <c r="G504" s="160" t="s">
        <v>100</v>
      </c>
      <c r="H504" s="160" t="s">
        <v>87</v>
      </c>
      <c r="I504" s="160" t="s">
        <v>88</v>
      </c>
      <c r="J504" s="160" t="s">
        <v>131</v>
      </c>
      <c r="K504" s="155"/>
      <c r="L504" s="155" t="s">
        <v>103</v>
      </c>
      <c r="M504" s="155"/>
      <c r="N504" s="155" t="str">
        <f t="shared" si="2"/>
        <v>1205144573</v>
      </c>
      <c r="O504" s="155"/>
      <c r="P504" s="155" t="str">
        <f t="shared" si="3"/>
        <v/>
      </c>
      <c r="Q504" s="155" t="str">
        <f t="shared" si="4"/>
        <v/>
      </c>
    </row>
    <row r="505">
      <c r="A505" s="156" t="str">
        <f t="shared" si="1"/>
        <v>1318744573</v>
      </c>
      <c r="B505" s="156">
        <v>13187.0</v>
      </c>
      <c r="C505" s="157">
        <v>0.5416666666666666</v>
      </c>
      <c r="D505" s="158" t="s">
        <v>436</v>
      </c>
      <c r="E505" s="159">
        <v>20156.0</v>
      </c>
      <c r="F505" s="159">
        <v>44573.0</v>
      </c>
      <c r="G505" s="160" t="s">
        <v>122</v>
      </c>
      <c r="H505" s="160" t="s">
        <v>92</v>
      </c>
      <c r="I505" s="160" t="s">
        <v>101</v>
      </c>
      <c r="J505" s="160" t="s">
        <v>437</v>
      </c>
      <c r="K505" s="155"/>
      <c r="L505" s="155" t="s">
        <v>90</v>
      </c>
      <c r="M505" s="155">
        <v>206653.0</v>
      </c>
      <c r="N505" s="155" t="str">
        <f t="shared" si="2"/>
        <v>1318744573</v>
      </c>
      <c r="O505" s="155"/>
      <c r="P505" s="155" t="str">
        <f t="shared" si="3"/>
        <v/>
      </c>
      <c r="Q505" s="155" t="str">
        <f t="shared" si="4"/>
        <v/>
      </c>
    </row>
    <row r="506">
      <c r="A506" s="156" t="str">
        <f t="shared" si="1"/>
        <v>1782144573</v>
      </c>
      <c r="B506" s="156">
        <v>17821.0</v>
      </c>
      <c r="C506" s="157">
        <v>0.5416666666666666</v>
      </c>
      <c r="D506" s="158" t="s">
        <v>2736</v>
      </c>
      <c r="E506" s="159">
        <v>20126.0</v>
      </c>
      <c r="F506" s="159">
        <v>44573.0</v>
      </c>
      <c r="G506" s="160" t="s">
        <v>108</v>
      </c>
      <c r="H506" s="160" t="s">
        <v>87</v>
      </c>
      <c r="I506" s="160" t="s">
        <v>88</v>
      </c>
      <c r="J506" s="160" t="s">
        <v>192</v>
      </c>
      <c r="K506" s="155"/>
      <c r="L506" s="155" t="s">
        <v>103</v>
      </c>
      <c r="M506" s="155"/>
      <c r="N506" s="155" t="str">
        <f t="shared" si="2"/>
        <v>1782144573</v>
      </c>
      <c r="O506" s="155"/>
      <c r="P506" s="155" t="str">
        <f t="shared" si="3"/>
        <v/>
      </c>
      <c r="Q506" s="155" t="str">
        <f t="shared" si="4"/>
        <v/>
      </c>
    </row>
    <row r="507">
      <c r="A507" s="156" t="str">
        <f t="shared" si="1"/>
        <v>1763344573</v>
      </c>
      <c r="B507" s="156">
        <v>17633.0</v>
      </c>
      <c r="C507" s="157">
        <v>0.5416666666666666</v>
      </c>
      <c r="D507" s="158" t="s">
        <v>2737</v>
      </c>
      <c r="E507" s="159">
        <v>20719.0</v>
      </c>
      <c r="F507" s="159">
        <v>44573.0</v>
      </c>
      <c r="G507" s="160" t="s">
        <v>108</v>
      </c>
      <c r="H507" s="160" t="s">
        <v>87</v>
      </c>
      <c r="I507" s="160" t="s">
        <v>88</v>
      </c>
      <c r="J507" s="160" t="s">
        <v>131</v>
      </c>
      <c r="K507" s="155"/>
      <c r="L507" s="155" t="s">
        <v>103</v>
      </c>
      <c r="M507" s="155"/>
      <c r="N507" s="155" t="str">
        <f t="shared" si="2"/>
        <v>1763344573</v>
      </c>
      <c r="O507" s="155"/>
      <c r="P507" s="155" t="str">
        <f t="shared" si="3"/>
        <v/>
      </c>
      <c r="Q507" s="155" t="str">
        <f t="shared" si="4"/>
        <v/>
      </c>
    </row>
    <row r="508">
      <c r="A508" s="156" t="str">
        <f t="shared" si="1"/>
        <v>1301944573</v>
      </c>
      <c r="B508" s="156">
        <v>13019.0</v>
      </c>
      <c r="C508" s="157">
        <v>0.5416666666666666</v>
      </c>
      <c r="D508" s="158" t="s">
        <v>2738</v>
      </c>
      <c r="E508" s="159">
        <v>20401.0</v>
      </c>
      <c r="F508" s="159">
        <v>44573.0</v>
      </c>
      <c r="G508" s="160" t="s">
        <v>86</v>
      </c>
      <c r="H508" s="160" t="s">
        <v>92</v>
      </c>
      <c r="I508" s="160" t="s">
        <v>93</v>
      </c>
      <c r="J508" s="160" t="s">
        <v>164</v>
      </c>
      <c r="K508" s="155"/>
      <c r="L508" s="155" t="s">
        <v>90</v>
      </c>
      <c r="M508" s="161">
        <v>206654.0</v>
      </c>
      <c r="N508" s="155" t="str">
        <f t="shared" si="2"/>
        <v>1301944573</v>
      </c>
      <c r="O508" s="155"/>
      <c r="P508" s="155" t="str">
        <f t="shared" si="3"/>
        <v/>
      </c>
      <c r="Q508" s="155" t="str">
        <f t="shared" si="4"/>
        <v/>
      </c>
    </row>
    <row r="509">
      <c r="A509" s="156" t="str">
        <f t="shared" si="1"/>
        <v>1108844573</v>
      </c>
      <c r="B509" s="156">
        <v>11088.0</v>
      </c>
      <c r="C509" s="157">
        <v>0.5416666666666666</v>
      </c>
      <c r="D509" s="158" t="s">
        <v>2739</v>
      </c>
      <c r="E509" s="159">
        <v>14999.0</v>
      </c>
      <c r="F509" s="159">
        <v>44573.0</v>
      </c>
      <c r="G509" s="160" t="s">
        <v>122</v>
      </c>
      <c r="H509" s="160" t="s">
        <v>92</v>
      </c>
      <c r="I509" s="160" t="s">
        <v>93</v>
      </c>
      <c r="J509" s="160" t="s">
        <v>106</v>
      </c>
      <c r="K509" s="155"/>
      <c r="L509" s="155" t="s">
        <v>90</v>
      </c>
      <c r="M509" s="155">
        <v>206655.0</v>
      </c>
      <c r="N509" s="155" t="str">
        <f t="shared" si="2"/>
        <v>1108844573</v>
      </c>
      <c r="O509" s="155"/>
      <c r="P509" s="155" t="str">
        <f t="shared" si="3"/>
        <v/>
      </c>
      <c r="Q509" s="155" t="str">
        <f t="shared" si="4"/>
        <v/>
      </c>
    </row>
    <row r="510">
      <c r="A510" s="156" t="str">
        <f t="shared" si="1"/>
        <v>1587044573</v>
      </c>
      <c r="B510" s="156">
        <v>15870.0</v>
      </c>
      <c r="C510" s="157">
        <v>0.5416666666666666</v>
      </c>
      <c r="D510" s="158" t="s">
        <v>815</v>
      </c>
      <c r="E510" s="159">
        <v>23931.0</v>
      </c>
      <c r="F510" s="159">
        <v>44573.0</v>
      </c>
      <c r="G510" s="160" t="s">
        <v>100</v>
      </c>
      <c r="H510" s="160" t="s">
        <v>92</v>
      </c>
      <c r="I510" s="160" t="s">
        <v>101</v>
      </c>
      <c r="J510" s="160" t="s">
        <v>106</v>
      </c>
      <c r="K510" s="155"/>
      <c r="L510" s="155" t="s">
        <v>103</v>
      </c>
      <c r="M510" s="155"/>
      <c r="N510" s="155" t="str">
        <f t="shared" si="2"/>
        <v>1587044573</v>
      </c>
      <c r="O510" s="155"/>
      <c r="P510" s="155" t="str">
        <f t="shared" si="3"/>
        <v/>
      </c>
      <c r="Q510" s="155" t="str">
        <f t="shared" si="4"/>
        <v>R</v>
      </c>
    </row>
    <row r="511">
      <c r="A511" s="156" t="str">
        <f t="shared" si="1"/>
        <v>1397244573</v>
      </c>
      <c r="B511" s="156">
        <v>13972.0</v>
      </c>
      <c r="C511" s="157">
        <v>0.5625</v>
      </c>
      <c r="D511" s="158" t="s">
        <v>775</v>
      </c>
      <c r="E511" s="159">
        <v>17231.0</v>
      </c>
      <c r="F511" s="159">
        <v>44573.0</v>
      </c>
      <c r="G511" s="160" t="s">
        <v>100</v>
      </c>
      <c r="H511" s="160" t="s">
        <v>87</v>
      </c>
      <c r="I511" s="160" t="s">
        <v>93</v>
      </c>
      <c r="J511" s="160" t="s">
        <v>224</v>
      </c>
      <c r="K511" s="155"/>
      <c r="L511" s="155" t="s">
        <v>103</v>
      </c>
      <c r="M511" s="155"/>
      <c r="N511" s="155" t="str">
        <f t="shared" si="2"/>
        <v>1397244573</v>
      </c>
      <c r="O511" s="155"/>
      <c r="P511" s="155" t="str">
        <f t="shared" si="3"/>
        <v/>
      </c>
      <c r="Q511" s="155" t="str">
        <f t="shared" si="4"/>
        <v/>
      </c>
    </row>
    <row r="512">
      <c r="A512" s="156" t="str">
        <f t="shared" si="1"/>
        <v>1272444573</v>
      </c>
      <c r="B512" s="156">
        <v>12724.0</v>
      </c>
      <c r="C512" s="157">
        <v>0.5833333333333334</v>
      </c>
      <c r="D512" s="158" t="s">
        <v>667</v>
      </c>
      <c r="E512" s="159">
        <v>25314.0</v>
      </c>
      <c r="F512" s="159">
        <v>44573.0</v>
      </c>
      <c r="G512" s="160" t="s">
        <v>122</v>
      </c>
      <c r="H512" s="160" t="s">
        <v>92</v>
      </c>
      <c r="I512" s="160" t="s">
        <v>93</v>
      </c>
      <c r="J512" s="160" t="s">
        <v>262</v>
      </c>
      <c r="K512" s="155"/>
      <c r="L512" s="155" t="s">
        <v>90</v>
      </c>
      <c r="M512" s="155">
        <v>206656.0</v>
      </c>
      <c r="N512" s="155" t="str">
        <f t="shared" si="2"/>
        <v>1272444573</v>
      </c>
      <c r="O512" s="155"/>
      <c r="P512" s="155" t="str">
        <f t="shared" si="3"/>
        <v/>
      </c>
      <c r="Q512" s="155" t="str">
        <f t="shared" si="4"/>
        <v>R</v>
      </c>
    </row>
    <row r="513">
      <c r="A513" s="156" t="str">
        <f t="shared" si="1"/>
        <v>1784844573</v>
      </c>
      <c r="B513" s="156">
        <v>17848.0</v>
      </c>
      <c r="C513" s="157">
        <v>0.6145833333333334</v>
      </c>
      <c r="D513" s="158" t="s">
        <v>2740</v>
      </c>
      <c r="E513" s="159">
        <v>19261.0</v>
      </c>
      <c r="F513" s="159">
        <v>44573.0</v>
      </c>
      <c r="G513" s="160" t="s">
        <v>108</v>
      </c>
      <c r="H513" s="160" t="s">
        <v>87</v>
      </c>
      <c r="I513" s="160" t="s">
        <v>88</v>
      </c>
      <c r="J513" s="160" t="s">
        <v>131</v>
      </c>
      <c r="K513" s="155"/>
      <c r="L513" s="155" t="s">
        <v>103</v>
      </c>
      <c r="M513" s="155"/>
      <c r="N513" s="155" t="str">
        <f t="shared" si="2"/>
        <v>1784844573</v>
      </c>
      <c r="O513" s="155"/>
      <c r="P513" s="155" t="str">
        <f t="shared" si="3"/>
        <v/>
      </c>
      <c r="Q513" s="155" t="str">
        <f t="shared" si="4"/>
        <v/>
      </c>
    </row>
    <row r="514">
      <c r="A514" s="156" t="str">
        <f t="shared" si="1"/>
        <v>1783144573</v>
      </c>
      <c r="B514" s="156">
        <v>17831.0</v>
      </c>
      <c r="C514" s="157">
        <v>0.6145833333333334</v>
      </c>
      <c r="D514" s="158" t="s">
        <v>2741</v>
      </c>
      <c r="E514" s="159">
        <v>18671.0</v>
      </c>
      <c r="F514" s="159">
        <v>44573.0</v>
      </c>
      <c r="G514" s="160" t="s">
        <v>108</v>
      </c>
      <c r="H514" s="160" t="s">
        <v>87</v>
      </c>
      <c r="I514" s="160" t="s">
        <v>88</v>
      </c>
      <c r="J514" s="160" t="s">
        <v>102</v>
      </c>
      <c r="K514" s="155"/>
      <c r="L514" s="155" t="s">
        <v>103</v>
      </c>
      <c r="M514" s="155"/>
      <c r="N514" s="155" t="str">
        <f t="shared" si="2"/>
        <v>1783144573</v>
      </c>
      <c r="O514" s="155"/>
      <c r="P514" s="155" t="str">
        <f t="shared" si="3"/>
        <v/>
      </c>
      <c r="Q514" s="155" t="str">
        <f t="shared" si="4"/>
        <v/>
      </c>
    </row>
    <row r="515">
      <c r="A515" s="156" t="str">
        <f t="shared" si="1"/>
        <v>1023744573</v>
      </c>
      <c r="B515" s="156">
        <v>10237.0</v>
      </c>
      <c r="C515" s="157">
        <v>0.6145833333333334</v>
      </c>
      <c r="D515" s="158" t="s">
        <v>2742</v>
      </c>
      <c r="E515" s="159">
        <v>21414.0</v>
      </c>
      <c r="F515" s="159">
        <v>44573.0</v>
      </c>
      <c r="G515" s="160" t="s">
        <v>100</v>
      </c>
      <c r="H515" s="160" t="s">
        <v>87</v>
      </c>
      <c r="I515" s="160" t="s">
        <v>88</v>
      </c>
      <c r="J515" s="160" t="s">
        <v>113</v>
      </c>
      <c r="K515" s="155"/>
      <c r="L515" s="155" t="s">
        <v>103</v>
      </c>
      <c r="M515" s="155"/>
      <c r="N515" s="155" t="str">
        <f t="shared" si="2"/>
        <v>1023744573</v>
      </c>
      <c r="O515" s="155"/>
      <c r="P515" s="155" t="str">
        <f t="shared" si="3"/>
        <v/>
      </c>
      <c r="Q515" s="155" t="str">
        <f t="shared" si="4"/>
        <v/>
      </c>
    </row>
    <row r="516">
      <c r="A516" s="156" t="str">
        <f t="shared" si="1"/>
        <v>1415944573</v>
      </c>
      <c r="B516" s="156">
        <v>14159.0</v>
      </c>
      <c r="C516" s="157">
        <v>0.6145833333333334</v>
      </c>
      <c r="D516" s="158" t="s">
        <v>2743</v>
      </c>
      <c r="E516" s="159">
        <v>31274.0</v>
      </c>
      <c r="F516" s="159">
        <v>44573.0</v>
      </c>
      <c r="G516" s="160" t="s">
        <v>86</v>
      </c>
      <c r="H516" s="160" t="s">
        <v>92</v>
      </c>
      <c r="I516" s="160" t="s">
        <v>93</v>
      </c>
      <c r="J516" s="160" t="s">
        <v>147</v>
      </c>
      <c r="K516" s="155"/>
      <c r="L516" s="155" t="s">
        <v>90</v>
      </c>
      <c r="M516" s="161">
        <v>206657.0</v>
      </c>
      <c r="N516" s="155" t="str">
        <f t="shared" si="2"/>
        <v>1415944573</v>
      </c>
      <c r="O516" s="155"/>
      <c r="P516" s="155" t="str">
        <f t="shared" si="3"/>
        <v/>
      </c>
      <c r="Q516" s="155" t="str">
        <f t="shared" si="4"/>
        <v/>
      </c>
    </row>
    <row r="517">
      <c r="A517" s="156" t="str">
        <f t="shared" si="1"/>
        <v>1580244573</v>
      </c>
      <c r="B517" s="156">
        <v>15802.0</v>
      </c>
      <c r="C517" s="157">
        <v>0.625</v>
      </c>
      <c r="D517" s="158" t="s">
        <v>139</v>
      </c>
      <c r="E517" s="159">
        <v>14014.0</v>
      </c>
      <c r="F517" s="159">
        <v>44573.0</v>
      </c>
      <c r="G517" s="160" t="s">
        <v>122</v>
      </c>
      <c r="H517" s="160" t="s">
        <v>92</v>
      </c>
      <c r="I517" s="160" t="s">
        <v>101</v>
      </c>
      <c r="J517" s="160" t="s">
        <v>89</v>
      </c>
      <c r="K517" s="155"/>
      <c r="L517" s="155" t="s">
        <v>90</v>
      </c>
      <c r="M517" s="155">
        <v>206659.0</v>
      </c>
      <c r="N517" s="155" t="str">
        <f t="shared" si="2"/>
        <v>1580244573</v>
      </c>
      <c r="O517" s="155"/>
      <c r="P517" s="155" t="str">
        <f t="shared" si="3"/>
        <v/>
      </c>
      <c r="Q517" s="155" t="str">
        <f t="shared" si="4"/>
        <v/>
      </c>
    </row>
    <row r="518">
      <c r="A518" s="156" t="str">
        <f t="shared" si="1"/>
        <v>1566744573</v>
      </c>
      <c r="B518" s="156">
        <v>15667.0</v>
      </c>
      <c r="C518" s="157">
        <v>0.625</v>
      </c>
      <c r="D518" s="158" t="s">
        <v>886</v>
      </c>
      <c r="E518" s="159">
        <v>28612.0</v>
      </c>
      <c r="F518" s="159">
        <v>44573.0</v>
      </c>
      <c r="G518" s="160" t="s">
        <v>122</v>
      </c>
      <c r="H518" s="160" t="s">
        <v>92</v>
      </c>
      <c r="I518" s="160" t="s">
        <v>93</v>
      </c>
      <c r="J518" s="160" t="s">
        <v>179</v>
      </c>
      <c r="K518" s="155"/>
      <c r="L518" s="155" t="s">
        <v>90</v>
      </c>
      <c r="M518" s="155">
        <v>206660.0</v>
      </c>
      <c r="N518" s="155" t="str">
        <f t="shared" si="2"/>
        <v>1566744573</v>
      </c>
      <c r="O518" s="155"/>
      <c r="P518" s="155" t="str">
        <f t="shared" si="3"/>
        <v/>
      </c>
      <c r="Q518" s="155" t="str">
        <f t="shared" si="4"/>
        <v/>
      </c>
    </row>
    <row r="519">
      <c r="A519" s="156" t="str">
        <f t="shared" si="1"/>
        <v>998744573</v>
      </c>
      <c r="B519" s="156">
        <v>9987.0</v>
      </c>
      <c r="C519" s="157">
        <v>0.625</v>
      </c>
      <c r="D519" s="158" t="s">
        <v>2597</v>
      </c>
      <c r="E519" s="159">
        <v>25661.0</v>
      </c>
      <c r="F519" s="159">
        <v>44573.0</v>
      </c>
      <c r="G519" s="160" t="s">
        <v>86</v>
      </c>
      <c r="H519" s="160" t="s">
        <v>92</v>
      </c>
      <c r="I519" s="160" t="s">
        <v>93</v>
      </c>
      <c r="J519" s="160" t="s">
        <v>98</v>
      </c>
      <c r="K519" s="155"/>
      <c r="L519" s="155" t="s">
        <v>90</v>
      </c>
      <c r="M519" s="161">
        <v>206658.0</v>
      </c>
      <c r="N519" s="155" t="str">
        <f t="shared" si="2"/>
        <v>998744573</v>
      </c>
      <c r="O519" s="155"/>
      <c r="P519" s="155" t="str">
        <f t="shared" si="3"/>
        <v/>
      </c>
      <c r="Q519" s="155" t="str">
        <f t="shared" si="4"/>
        <v>R</v>
      </c>
    </row>
    <row r="520">
      <c r="A520" s="156" t="str">
        <f t="shared" si="1"/>
        <v>1144644573</v>
      </c>
      <c r="B520" s="156">
        <v>11446.0</v>
      </c>
      <c r="C520" s="157">
        <v>0.6354166666666666</v>
      </c>
      <c r="D520" s="158" t="s">
        <v>2744</v>
      </c>
      <c r="E520" s="159">
        <v>26192.0</v>
      </c>
      <c r="F520" s="159">
        <v>44573.0</v>
      </c>
      <c r="G520" s="160" t="s">
        <v>112</v>
      </c>
      <c r="H520" s="160" t="s">
        <v>92</v>
      </c>
      <c r="I520" s="160" t="s">
        <v>101</v>
      </c>
      <c r="J520" s="160" t="s">
        <v>113</v>
      </c>
      <c r="K520" s="155"/>
      <c r="L520" s="155" t="s">
        <v>103</v>
      </c>
      <c r="M520" s="155"/>
      <c r="N520" s="155" t="str">
        <f t="shared" si="2"/>
        <v>1144644573</v>
      </c>
      <c r="O520" s="155"/>
      <c r="P520" s="155" t="str">
        <f t="shared" si="3"/>
        <v/>
      </c>
      <c r="Q520" s="155" t="str">
        <f t="shared" si="4"/>
        <v>R</v>
      </c>
    </row>
    <row r="521">
      <c r="A521" s="156" t="str">
        <f t="shared" si="1"/>
        <v>1217444573</v>
      </c>
      <c r="B521" s="156">
        <v>12174.0</v>
      </c>
      <c r="C521" s="157">
        <v>0.6354166666666666</v>
      </c>
      <c r="D521" s="158" t="s">
        <v>2745</v>
      </c>
      <c r="E521" s="159">
        <v>17259.0</v>
      </c>
      <c r="F521" s="159">
        <v>44573.0</v>
      </c>
      <c r="G521" s="160" t="s">
        <v>100</v>
      </c>
      <c r="H521" s="160" t="s">
        <v>87</v>
      </c>
      <c r="I521" s="160" t="s">
        <v>88</v>
      </c>
      <c r="J521" s="160" t="s">
        <v>135</v>
      </c>
      <c r="K521" s="155"/>
      <c r="L521" s="155" t="s">
        <v>103</v>
      </c>
      <c r="M521" s="155"/>
      <c r="N521" s="155" t="str">
        <f t="shared" si="2"/>
        <v>1217444573</v>
      </c>
      <c r="O521" s="155"/>
      <c r="P521" s="155" t="str">
        <f t="shared" si="3"/>
        <v/>
      </c>
      <c r="Q521" s="155" t="str">
        <f t="shared" si="4"/>
        <v/>
      </c>
    </row>
    <row r="522">
      <c r="A522" s="156" t="str">
        <f t="shared" si="1"/>
        <v>1685644573</v>
      </c>
      <c r="B522" s="156">
        <v>16856.0</v>
      </c>
      <c r="C522" s="157">
        <v>0.6458333333333334</v>
      </c>
      <c r="D522" s="158" t="s">
        <v>2746</v>
      </c>
      <c r="E522" s="159">
        <v>12796.0</v>
      </c>
      <c r="F522" s="159">
        <v>44573.0</v>
      </c>
      <c r="G522" s="160" t="s">
        <v>86</v>
      </c>
      <c r="H522" s="160" t="s">
        <v>92</v>
      </c>
      <c r="I522" s="160" t="s">
        <v>101</v>
      </c>
      <c r="J522" s="160" t="s">
        <v>89</v>
      </c>
      <c r="K522" s="155"/>
      <c r="L522" s="155" t="s">
        <v>90</v>
      </c>
      <c r="M522" s="161">
        <v>206661.0</v>
      </c>
      <c r="N522" s="155" t="str">
        <f t="shared" si="2"/>
        <v>1685644573</v>
      </c>
      <c r="O522" s="155"/>
      <c r="P522" s="155" t="str">
        <f t="shared" si="3"/>
        <v/>
      </c>
      <c r="Q522" s="155" t="str">
        <f t="shared" si="4"/>
        <v/>
      </c>
    </row>
    <row r="523">
      <c r="A523" s="156" t="str">
        <f t="shared" si="1"/>
        <v>945744573</v>
      </c>
      <c r="B523" s="156">
        <v>9457.0</v>
      </c>
      <c r="C523" s="157">
        <v>0.6458333333333334</v>
      </c>
      <c r="D523" s="158" t="s">
        <v>472</v>
      </c>
      <c r="E523" s="159">
        <v>18817.0</v>
      </c>
      <c r="F523" s="159">
        <v>44573.0</v>
      </c>
      <c r="G523" s="160" t="s">
        <v>112</v>
      </c>
      <c r="H523" s="160" t="s">
        <v>92</v>
      </c>
      <c r="I523" s="160" t="s">
        <v>88</v>
      </c>
      <c r="J523" s="160" t="s">
        <v>102</v>
      </c>
      <c r="K523" s="155"/>
      <c r="L523" s="155" t="s">
        <v>103</v>
      </c>
      <c r="M523" s="155"/>
      <c r="N523" s="155" t="str">
        <f t="shared" si="2"/>
        <v>945744573</v>
      </c>
      <c r="O523" s="155"/>
      <c r="P523" s="155" t="str">
        <f t="shared" si="3"/>
        <v/>
      </c>
      <c r="Q523" s="155" t="str">
        <f t="shared" si="4"/>
        <v/>
      </c>
    </row>
    <row r="524">
      <c r="A524" s="156" t="str">
        <f t="shared" si="1"/>
        <v>1566944573</v>
      </c>
      <c r="B524" s="156">
        <v>15669.0</v>
      </c>
      <c r="C524" s="157">
        <v>0.7083333333333334</v>
      </c>
      <c r="D524" s="158" t="s">
        <v>2747</v>
      </c>
      <c r="E524" s="159">
        <v>19792.0</v>
      </c>
      <c r="F524" s="159">
        <v>44573.0</v>
      </c>
      <c r="G524" s="160" t="s">
        <v>86</v>
      </c>
      <c r="H524" s="160" t="s">
        <v>92</v>
      </c>
      <c r="I524" s="160" t="s">
        <v>93</v>
      </c>
      <c r="J524" s="160" t="s">
        <v>89</v>
      </c>
      <c r="K524" s="155"/>
      <c r="L524" s="155" t="s">
        <v>2496</v>
      </c>
      <c r="M524" s="155"/>
      <c r="N524" s="155" t="str">
        <f t="shared" si="2"/>
        <v>1566944573</v>
      </c>
      <c r="O524" s="155"/>
      <c r="P524" s="155" t="str">
        <f t="shared" si="3"/>
        <v/>
      </c>
      <c r="Q524" s="155" t="str">
        <f t="shared" si="4"/>
        <v>R</v>
      </c>
    </row>
    <row r="525">
      <c r="A525" s="156" t="str">
        <f t="shared" si="1"/>
        <v>1104544573</v>
      </c>
      <c r="B525" s="156">
        <v>11045.0</v>
      </c>
      <c r="C525" s="157">
        <v>0.7083333333333334</v>
      </c>
      <c r="D525" s="158" t="s">
        <v>469</v>
      </c>
      <c r="E525" s="159">
        <v>16559.0</v>
      </c>
      <c r="F525" s="159">
        <v>44573.0</v>
      </c>
      <c r="G525" s="160" t="s">
        <v>100</v>
      </c>
      <c r="H525" s="160" t="s">
        <v>92</v>
      </c>
      <c r="I525" s="160" t="s">
        <v>93</v>
      </c>
      <c r="J525" s="160" t="s">
        <v>113</v>
      </c>
      <c r="K525" s="155"/>
      <c r="L525" s="155" t="s">
        <v>2496</v>
      </c>
      <c r="M525" s="155"/>
      <c r="N525" s="155" t="str">
        <f t="shared" si="2"/>
        <v>1104544573</v>
      </c>
      <c r="O525" s="155"/>
      <c r="P525" s="155" t="str">
        <f t="shared" si="3"/>
        <v/>
      </c>
      <c r="Q525" s="155" t="str">
        <f t="shared" si="4"/>
        <v>R</v>
      </c>
    </row>
    <row r="526">
      <c r="A526" s="156" t="str">
        <f t="shared" si="1"/>
        <v>1224344573</v>
      </c>
      <c r="B526" s="156">
        <v>12243.0</v>
      </c>
      <c r="C526" s="157">
        <v>0.7083333333333334</v>
      </c>
      <c r="D526" s="158" t="s">
        <v>2748</v>
      </c>
      <c r="E526" s="159">
        <v>19139.0</v>
      </c>
      <c r="F526" s="159">
        <v>44573.0</v>
      </c>
      <c r="G526" s="160" t="s">
        <v>100</v>
      </c>
      <c r="H526" s="160" t="s">
        <v>87</v>
      </c>
      <c r="I526" s="160" t="s">
        <v>88</v>
      </c>
      <c r="J526" s="160" t="s">
        <v>102</v>
      </c>
      <c r="K526" s="155"/>
      <c r="L526" s="155" t="s">
        <v>2496</v>
      </c>
      <c r="M526" s="155"/>
      <c r="N526" s="155" t="str">
        <f t="shared" si="2"/>
        <v>1224344573</v>
      </c>
      <c r="O526" s="155"/>
      <c r="P526" s="155" t="str">
        <f t="shared" si="3"/>
        <v/>
      </c>
      <c r="Q526" s="155" t="str">
        <f t="shared" si="4"/>
        <v>R</v>
      </c>
    </row>
    <row r="527">
      <c r="A527" s="156" t="str">
        <f t="shared" si="1"/>
        <v>1248944573</v>
      </c>
      <c r="B527" s="156">
        <v>12489.0</v>
      </c>
      <c r="C527" s="157">
        <v>0.7083333333333334</v>
      </c>
      <c r="D527" s="158" t="s">
        <v>270</v>
      </c>
      <c r="E527" s="159">
        <v>21111.0</v>
      </c>
      <c r="F527" s="159">
        <v>44573.0</v>
      </c>
      <c r="G527" s="160" t="s">
        <v>122</v>
      </c>
      <c r="H527" s="160" t="s">
        <v>92</v>
      </c>
      <c r="I527" s="160" t="s">
        <v>101</v>
      </c>
      <c r="J527" s="160" t="s">
        <v>94</v>
      </c>
      <c r="K527" s="155"/>
      <c r="L527" s="155" t="s">
        <v>2496</v>
      </c>
      <c r="M527" s="155"/>
      <c r="N527" s="155" t="str">
        <f t="shared" si="2"/>
        <v>1248944573</v>
      </c>
      <c r="O527" s="155"/>
      <c r="P527" s="155" t="str">
        <f t="shared" si="3"/>
        <v/>
      </c>
      <c r="Q527" s="155" t="str">
        <f t="shared" si="4"/>
        <v/>
      </c>
    </row>
    <row r="528">
      <c r="A528" s="156" t="str">
        <f t="shared" si="1"/>
        <v>919344573</v>
      </c>
      <c r="B528" s="156">
        <v>9193.0</v>
      </c>
      <c r="C528" s="157">
        <v>0.7083333333333334</v>
      </c>
      <c r="D528" s="158" t="s">
        <v>340</v>
      </c>
      <c r="E528" s="159">
        <v>18632.0</v>
      </c>
      <c r="F528" s="159">
        <v>44573.0</v>
      </c>
      <c r="G528" s="160" t="s">
        <v>86</v>
      </c>
      <c r="H528" s="160" t="s">
        <v>87</v>
      </c>
      <c r="I528" s="160" t="s">
        <v>88</v>
      </c>
      <c r="J528" s="160" t="s">
        <v>89</v>
      </c>
      <c r="K528" s="155"/>
      <c r="L528" s="155" t="s">
        <v>2749</v>
      </c>
      <c r="M528" s="155"/>
      <c r="N528" s="155" t="str">
        <f t="shared" si="2"/>
        <v>919344573</v>
      </c>
      <c r="O528" s="155"/>
      <c r="P528" s="155" t="str">
        <f t="shared" si="3"/>
        <v/>
      </c>
      <c r="Q528" s="155" t="str">
        <f t="shared" si="4"/>
        <v/>
      </c>
    </row>
    <row r="529">
      <c r="A529" s="156" t="str">
        <f t="shared" si="1"/>
        <v>1415844573</v>
      </c>
      <c r="B529" s="156">
        <v>14158.0</v>
      </c>
      <c r="C529" s="157">
        <v>0.7083333333333334</v>
      </c>
      <c r="D529" s="158" t="s">
        <v>187</v>
      </c>
      <c r="E529" s="159">
        <v>14321.0</v>
      </c>
      <c r="F529" s="159">
        <v>44573.0</v>
      </c>
      <c r="G529" s="160" t="s">
        <v>86</v>
      </c>
      <c r="H529" s="160" t="s">
        <v>92</v>
      </c>
      <c r="I529" s="160" t="s">
        <v>93</v>
      </c>
      <c r="J529" s="160" t="s">
        <v>147</v>
      </c>
      <c r="K529" s="155"/>
      <c r="L529" s="155" t="s">
        <v>2750</v>
      </c>
      <c r="M529" s="155"/>
      <c r="N529" s="155" t="str">
        <f t="shared" si="2"/>
        <v>1415844573</v>
      </c>
      <c r="O529" s="155"/>
      <c r="P529" s="155" t="str">
        <f t="shared" si="3"/>
        <v/>
      </c>
      <c r="Q529" s="155" t="str">
        <f t="shared" si="4"/>
        <v/>
      </c>
    </row>
    <row r="530">
      <c r="A530" s="156" t="str">
        <f t="shared" si="1"/>
        <v>1493844573</v>
      </c>
      <c r="B530" s="156">
        <v>14938.0</v>
      </c>
      <c r="C530" s="157">
        <v>0.7083333333333334</v>
      </c>
      <c r="D530" s="158" t="s">
        <v>2751</v>
      </c>
      <c r="E530" s="159">
        <v>13606.0</v>
      </c>
      <c r="F530" s="159">
        <v>44573.0</v>
      </c>
      <c r="G530" s="160" t="s">
        <v>100</v>
      </c>
      <c r="H530" s="160" t="s">
        <v>87</v>
      </c>
      <c r="I530" s="160" t="s">
        <v>88</v>
      </c>
      <c r="J530" s="160" t="s">
        <v>113</v>
      </c>
      <c r="K530" s="155"/>
      <c r="L530" s="155" t="s">
        <v>2496</v>
      </c>
      <c r="M530" s="155"/>
      <c r="N530" s="155" t="str">
        <f t="shared" si="2"/>
        <v>1493844573</v>
      </c>
      <c r="O530" s="155"/>
      <c r="P530" s="155" t="str">
        <f t="shared" si="3"/>
        <v/>
      </c>
      <c r="Q530" s="155" t="str">
        <f t="shared" si="4"/>
        <v/>
      </c>
    </row>
    <row r="531">
      <c r="A531" s="156" t="str">
        <f t="shared" si="1"/>
        <v>1237444573</v>
      </c>
      <c r="B531" s="156">
        <v>12374.0</v>
      </c>
      <c r="C531" s="157">
        <v>0.7083333333333334</v>
      </c>
      <c r="D531" s="158" t="s">
        <v>2752</v>
      </c>
      <c r="E531" s="159">
        <v>24523.0</v>
      </c>
      <c r="F531" s="159">
        <v>44573.0</v>
      </c>
      <c r="G531" s="160" t="s">
        <v>86</v>
      </c>
      <c r="H531" s="160" t="s">
        <v>87</v>
      </c>
      <c r="I531" s="160" t="s">
        <v>88</v>
      </c>
      <c r="J531" s="160" t="s">
        <v>137</v>
      </c>
      <c r="K531" s="155"/>
      <c r="L531" s="155" t="s">
        <v>2496</v>
      </c>
      <c r="M531" s="155"/>
      <c r="N531" s="155" t="str">
        <f t="shared" si="2"/>
        <v>1237444573</v>
      </c>
      <c r="O531" s="155"/>
      <c r="P531" s="155" t="str">
        <f t="shared" si="3"/>
        <v/>
      </c>
      <c r="Q531" s="155" t="str">
        <f t="shared" si="4"/>
        <v>R</v>
      </c>
    </row>
    <row r="532">
      <c r="A532" s="156" t="str">
        <f t="shared" si="1"/>
        <v>1008844573</v>
      </c>
      <c r="B532" s="156">
        <v>10088.0</v>
      </c>
      <c r="C532" s="157">
        <v>0.7083333333333334</v>
      </c>
      <c r="D532" s="158" t="s">
        <v>2753</v>
      </c>
      <c r="E532" s="159">
        <v>22805.0</v>
      </c>
      <c r="F532" s="159">
        <v>44573.0</v>
      </c>
      <c r="G532" s="160" t="s">
        <v>86</v>
      </c>
      <c r="H532" s="160" t="s">
        <v>92</v>
      </c>
      <c r="I532" s="160" t="s">
        <v>101</v>
      </c>
      <c r="J532" s="160" t="s">
        <v>117</v>
      </c>
      <c r="K532" s="155"/>
      <c r="L532" s="155" t="s">
        <v>2496</v>
      </c>
      <c r="M532" s="155"/>
      <c r="N532" s="155" t="str">
        <f t="shared" si="2"/>
        <v>1008844573</v>
      </c>
      <c r="O532" s="155"/>
      <c r="P532" s="155" t="str">
        <f t="shared" si="3"/>
        <v/>
      </c>
      <c r="Q532" s="155" t="str">
        <f t="shared" si="4"/>
        <v>R</v>
      </c>
    </row>
    <row r="533">
      <c r="A533" s="156" t="str">
        <f t="shared" si="1"/>
        <v>1563844573</v>
      </c>
      <c r="B533" s="156">
        <v>15638.0</v>
      </c>
      <c r="C533" s="157">
        <v>0.7083333333333334</v>
      </c>
      <c r="D533" s="158" t="s">
        <v>1068</v>
      </c>
      <c r="E533" s="159">
        <v>18174.0</v>
      </c>
      <c r="F533" s="159">
        <v>44573.0</v>
      </c>
      <c r="G533" s="160" t="s">
        <v>100</v>
      </c>
      <c r="H533" s="160" t="s">
        <v>87</v>
      </c>
      <c r="I533" s="160" t="s">
        <v>88</v>
      </c>
      <c r="J533" s="160" t="s">
        <v>135</v>
      </c>
      <c r="K533" s="155"/>
      <c r="L533" s="155" t="s">
        <v>2496</v>
      </c>
      <c r="M533" s="155"/>
      <c r="N533" s="155" t="str">
        <f t="shared" si="2"/>
        <v>1563844573</v>
      </c>
      <c r="O533" s="155"/>
      <c r="P533" s="155" t="str">
        <f t="shared" si="3"/>
        <v/>
      </c>
      <c r="Q533" s="155" t="str">
        <f t="shared" si="4"/>
        <v>R</v>
      </c>
    </row>
    <row r="534">
      <c r="A534" s="156" t="str">
        <f t="shared" si="1"/>
        <v>1402844573</v>
      </c>
      <c r="B534" s="156">
        <v>14028.0</v>
      </c>
      <c r="C534" s="157">
        <v>0.7083333333333334</v>
      </c>
      <c r="D534" s="158" t="s">
        <v>1901</v>
      </c>
      <c r="E534" s="159">
        <v>31415.0</v>
      </c>
      <c r="F534" s="159">
        <v>44573.0</v>
      </c>
      <c r="G534" s="160" t="s">
        <v>86</v>
      </c>
      <c r="H534" s="160" t="s">
        <v>87</v>
      </c>
      <c r="I534" s="160" t="s">
        <v>88</v>
      </c>
      <c r="J534" s="160" t="s">
        <v>89</v>
      </c>
      <c r="K534" s="155"/>
      <c r="L534" s="155" t="s">
        <v>2496</v>
      </c>
      <c r="M534" s="155"/>
      <c r="N534" s="155" t="str">
        <f t="shared" si="2"/>
        <v>1402844573</v>
      </c>
      <c r="O534" s="155"/>
      <c r="P534" s="155" t="str">
        <f t="shared" si="3"/>
        <v/>
      </c>
      <c r="Q534" s="155" t="str">
        <f t="shared" si="4"/>
        <v>R</v>
      </c>
    </row>
    <row r="535">
      <c r="A535" s="156" t="str">
        <f t="shared" si="1"/>
        <v>1595344573</v>
      </c>
      <c r="B535" s="156">
        <v>15953.0</v>
      </c>
      <c r="C535" s="157">
        <v>0.7083333333333334</v>
      </c>
      <c r="D535" s="158" t="s">
        <v>1170</v>
      </c>
      <c r="E535" s="159">
        <v>29255.0</v>
      </c>
      <c r="F535" s="159">
        <v>44573.0</v>
      </c>
      <c r="G535" s="160" t="s">
        <v>100</v>
      </c>
      <c r="H535" s="160" t="s">
        <v>92</v>
      </c>
      <c r="I535" s="160" t="s">
        <v>93</v>
      </c>
      <c r="J535" s="160" t="s">
        <v>106</v>
      </c>
      <c r="K535" s="155"/>
      <c r="L535" s="155" t="s">
        <v>2496</v>
      </c>
      <c r="M535" s="155"/>
      <c r="N535" s="155" t="str">
        <f t="shared" si="2"/>
        <v>1595344573</v>
      </c>
      <c r="O535" s="155"/>
      <c r="P535" s="155" t="str">
        <f t="shared" si="3"/>
        <v/>
      </c>
      <c r="Q535" s="155" t="str">
        <f t="shared" si="4"/>
        <v>R</v>
      </c>
    </row>
    <row r="536">
      <c r="A536" s="156" t="str">
        <f t="shared" si="1"/>
        <v>1673444573</v>
      </c>
      <c r="B536" s="156">
        <v>16734.0</v>
      </c>
      <c r="C536" s="157">
        <v>0.7083333333333334</v>
      </c>
      <c r="D536" s="158" t="s">
        <v>715</v>
      </c>
      <c r="E536" s="159">
        <v>16208.0</v>
      </c>
      <c r="F536" s="159">
        <v>44573.0</v>
      </c>
      <c r="G536" s="160" t="s">
        <v>100</v>
      </c>
      <c r="H536" s="160" t="s">
        <v>87</v>
      </c>
      <c r="I536" s="160" t="s">
        <v>88</v>
      </c>
      <c r="J536" s="160" t="s">
        <v>224</v>
      </c>
      <c r="K536" s="155"/>
      <c r="L536" s="155" t="s">
        <v>2496</v>
      </c>
      <c r="M536" s="155"/>
      <c r="N536" s="155" t="str">
        <f t="shared" si="2"/>
        <v>1673444573</v>
      </c>
      <c r="O536" s="155"/>
      <c r="P536" s="155" t="str">
        <f t="shared" si="3"/>
        <v/>
      </c>
      <c r="Q536" s="155" t="str">
        <f t="shared" si="4"/>
        <v>R</v>
      </c>
    </row>
    <row r="537">
      <c r="A537" s="156" t="str">
        <f t="shared" si="1"/>
        <v>1747344573</v>
      </c>
      <c r="B537" s="156">
        <v>17473.0</v>
      </c>
      <c r="C537" s="157">
        <v>0.7083333333333334</v>
      </c>
      <c r="D537" s="158" t="s">
        <v>2754</v>
      </c>
      <c r="E537" s="159">
        <v>16243.0</v>
      </c>
      <c r="F537" s="159">
        <v>44573.0</v>
      </c>
      <c r="G537" s="160" t="s">
        <v>108</v>
      </c>
      <c r="H537" s="160" t="s">
        <v>87</v>
      </c>
      <c r="I537" s="160" t="s">
        <v>88</v>
      </c>
      <c r="J537" s="160" t="s">
        <v>192</v>
      </c>
      <c r="K537" s="155"/>
      <c r="L537" s="155" t="s">
        <v>2496</v>
      </c>
      <c r="M537" s="155"/>
      <c r="N537" s="155" t="str">
        <f t="shared" si="2"/>
        <v>1747344573</v>
      </c>
      <c r="O537" s="155"/>
      <c r="P537" s="155" t="str">
        <f t="shared" si="3"/>
        <v/>
      </c>
      <c r="Q537" s="155" t="str">
        <f t="shared" si="4"/>
        <v>R</v>
      </c>
    </row>
    <row r="538">
      <c r="A538" s="156" t="str">
        <f t="shared" si="1"/>
        <v>1185244574</v>
      </c>
      <c r="B538" s="156">
        <v>11852.0</v>
      </c>
      <c r="C538" s="157">
        <v>0.3333333333333333</v>
      </c>
      <c r="D538" s="158" t="s">
        <v>2755</v>
      </c>
      <c r="E538" s="159">
        <v>12931.0</v>
      </c>
      <c r="F538" s="159">
        <v>44574.0</v>
      </c>
      <c r="G538" s="160" t="s">
        <v>86</v>
      </c>
      <c r="H538" s="160" t="s">
        <v>92</v>
      </c>
      <c r="I538" s="160" t="s">
        <v>93</v>
      </c>
      <c r="J538" s="160" t="s">
        <v>94</v>
      </c>
      <c r="K538" s="155"/>
      <c r="L538" s="155" t="s">
        <v>90</v>
      </c>
      <c r="M538" s="161">
        <v>206612.0</v>
      </c>
      <c r="N538" s="155" t="str">
        <f t="shared" si="2"/>
        <v>1185244574</v>
      </c>
      <c r="O538" s="155"/>
      <c r="P538" s="155" t="str">
        <f t="shared" si="3"/>
        <v/>
      </c>
      <c r="Q538" s="155" t="str">
        <f t="shared" si="4"/>
        <v/>
      </c>
    </row>
    <row r="539">
      <c r="A539" s="156" t="str">
        <f t="shared" si="1"/>
        <v>1134244574</v>
      </c>
      <c r="B539" s="156">
        <v>11342.0</v>
      </c>
      <c r="C539" s="157">
        <v>0.34375</v>
      </c>
      <c r="D539" s="158" t="s">
        <v>2560</v>
      </c>
      <c r="E539" s="159">
        <v>23571.0</v>
      </c>
      <c r="F539" s="159">
        <v>44574.0</v>
      </c>
      <c r="G539" s="160" t="s">
        <v>100</v>
      </c>
      <c r="H539" s="160" t="s">
        <v>87</v>
      </c>
      <c r="I539" s="160" t="s">
        <v>88</v>
      </c>
      <c r="J539" s="160" t="s">
        <v>113</v>
      </c>
      <c r="K539" s="155"/>
      <c r="L539" s="155" t="s">
        <v>103</v>
      </c>
      <c r="M539" s="155"/>
      <c r="N539" s="155" t="str">
        <f t="shared" si="2"/>
        <v>1134244574</v>
      </c>
      <c r="O539" s="155"/>
      <c r="P539" s="155" t="str">
        <f t="shared" si="3"/>
        <v/>
      </c>
      <c r="Q539" s="155" t="str">
        <f t="shared" si="4"/>
        <v>R</v>
      </c>
    </row>
    <row r="540">
      <c r="A540" s="156" t="str">
        <f t="shared" si="1"/>
        <v>993844574</v>
      </c>
      <c r="B540" s="156">
        <v>9938.0</v>
      </c>
      <c r="C540" s="157">
        <v>0.34375</v>
      </c>
      <c r="D540" s="158" t="s">
        <v>2756</v>
      </c>
      <c r="E540" s="159">
        <v>25985.0</v>
      </c>
      <c r="F540" s="159">
        <v>44574.0</v>
      </c>
      <c r="G540" s="160" t="s">
        <v>86</v>
      </c>
      <c r="H540" s="160" t="s">
        <v>92</v>
      </c>
      <c r="I540" s="160" t="s">
        <v>93</v>
      </c>
      <c r="J540" s="160" t="s">
        <v>154</v>
      </c>
      <c r="K540" s="155"/>
      <c r="L540" s="155" t="s">
        <v>90</v>
      </c>
      <c r="M540" s="161">
        <v>206616.0</v>
      </c>
      <c r="N540" s="155" t="str">
        <f t="shared" si="2"/>
        <v>993844574</v>
      </c>
      <c r="O540" s="155"/>
      <c r="P540" s="155" t="str">
        <f t="shared" si="3"/>
        <v/>
      </c>
      <c r="Q540" s="155" t="str">
        <f t="shared" si="4"/>
        <v/>
      </c>
    </row>
    <row r="541">
      <c r="A541" s="156" t="str">
        <f t="shared" si="1"/>
        <v>924844574</v>
      </c>
      <c r="B541" s="156">
        <v>9248.0</v>
      </c>
      <c r="C541" s="157">
        <v>0.3645833333333333</v>
      </c>
      <c r="D541" s="158" t="s">
        <v>2757</v>
      </c>
      <c r="E541" s="159">
        <v>21239.0</v>
      </c>
      <c r="F541" s="159">
        <v>44574.0</v>
      </c>
      <c r="G541" s="160" t="s">
        <v>86</v>
      </c>
      <c r="H541" s="160" t="s">
        <v>87</v>
      </c>
      <c r="I541" s="160" t="s">
        <v>97</v>
      </c>
      <c r="J541" s="160" t="s">
        <v>182</v>
      </c>
      <c r="K541" s="155"/>
      <c r="L541" s="155" t="s">
        <v>90</v>
      </c>
      <c r="M541" s="161">
        <v>206618.0</v>
      </c>
      <c r="N541" s="155" t="str">
        <f t="shared" si="2"/>
        <v>924844574</v>
      </c>
      <c r="O541" s="155"/>
      <c r="P541" s="155" t="str">
        <f t="shared" si="3"/>
        <v/>
      </c>
      <c r="Q541" s="155" t="str">
        <f t="shared" si="4"/>
        <v/>
      </c>
    </row>
    <row r="542">
      <c r="A542" s="156" t="str">
        <f t="shared" si="1"/>
        <v>1700544574</v>
      </c>
      <c r="B542" s="156">
        <v>17005.0</v>
      </c>
      <c r="C542" s="157">
        <v>0.3645833333333333</v>
      </c>
      <c r="D542" s="158" t="s">
        <v>2758</v>
      </c>
      <c r="E542" s="159">
        <v>22398.0</v>
      </c>
      <c r="F542" s="159">
        <v>44574.0</v>
      </c>
      <c r="G542" s="160" t="s">
        <v>122</v>
      </c>
      <c r="H542" s="160" t="s">
        <v>87</v>
      </c>
      <c r="I542" s="160" t="s">
        <v>97</v>
      </c>
      <c r="J542" s="160" t="s">
        <v>2759</v>
      </c>
      <c r="K542" s="155"/>
      <c r="L542" s="155" t="s">
        <v>90</v>
      </c>
      <c r="M542" s="161">
        <v>206619.0</v>
      </c>
      <c r="N542" s="155" t="str">
        <f t="shared" si="2"/>
        <v>1700544574</v>
      </c>
      <c r="O542" s="155"/>
      <c r="P542" s="155" t="str">
        <f t="shared" si="3"/>
        <v/>
      </c>
      <c r="Q542" s="155" t="str">
        <f t="shared" si="4"/>
        <v/>
      </c>
    </row>
    <row r="543">
      <c r="A543" s="156" t="str">
        <f t="shared" si="1"/>
        <v>949344574</v>
      </c>
      <c r="B543" s="156">
        <v>9493.0</v>
      </c>
      <c r="C543" s="157">
        <v>0.375</v>
      </c>
      <c r="D543" s="158" t="s">
        <v>494</v>
      </c>
      <c r="E543" s="159">
        <v>20636.0</v>
      </c>
      <c r="F543" s="159">
        <v>44574.0</v>
      </c>
      <c r="G543" s="160" t="s">
        <v>122</v>
      </c>
      <c r="H543" s="160" t="s">
        <v>92</v>
      </c>
      <c r="I543" s="160" t="s">
        <v>93</v>
      </c>
      <c r="J543" s="160" t="s">
        <v>147</v>
      </c>
      <c r="K543" s="155"/>
      <c r="L543" s="155" t="s">
        <v>90</v>
      </c>
      <c r="M543" s="161">
        <v>206617.0</v>
      </c>
      <c r="N543" s="155" t="str">
        <f t="shared" si="2"/>
        <v>949344574</v>
      </c>
      <c r="O543" s="155"/>
      <c r="P543" s="155" t="str">
        <f t="shared" si="3"/>
        <v/>
      </c>
      <c r="Q543" s="155" t="str">
        <f t="shared" si="4"/>
        <v/>
      </c>
    </row>
    <row r="544">
      <c r="A544" s="156" t="str">
        <f t="shared" si="1"/>
        <v>1638844574</v>
      </c>
      <c r="B544" s="156">
        <v>16388.0</v>
      </c>
      <c r="C544" s="157">
        <v>0.3854166666666667</v>
      </c>
      <c r="D544" s="158" t="s">
        <v>1045</v>
      </c>
      <c r="E544" s="159">
        <v>15830.0</v>
      </c>
      <c r="F544" s="159">
        <v>44574.0</v>
      </c>
      <c r="G544" s="160" t="s">
        <v>86</v>
      </c>
      <c r="H544" s="160" t="s">
        <v>87</v>
      </c>
      <c r="I544" s="160" t="s">
        <v>97</v>
      </c>
      <c r="J544" s="160" t="s">
        <v>358</v>
      </c>
      <c r="K544" s="155"/>
      <c r="L544" s="155" t="s">
        <v>90</v>
      </c>
      <c r="M544" s="161">
        <v>206620.0</v>
      </c>
      <c r="N544" s="155" t="str">
        <f t="shared" si="2"/>
        <v>1638844574</v>
      </c>
      <c r="O544" s="155"/>
      <c r="P544" s="155" t="str">
        <f t="shared" si="3"/>
        <v/>
      </c>
      <c r="Q544" s="155" t="str">
        <f t="shared" si="4"/>
        <v/>
      </c>
    </row>
    <row r="545">
      <c r="A545" s="156" t="str">
        <f t="shared" si="1"/>
        <v>1642744574</v>
      </c>
      <c r="B545" s="156">
        <v>16427.0</v>
      </c>
      <c r="C545" s="157">
        <v>0.3958333333333333</v>
      </c>
      <c r="D545" s="158" t="s">
        <v>2760</v>
      </c>
      <c r="E545" s="159">
        <v>24828.0</v>
      </c>
      <c r="F545" s="159">
        <v>44574.0</v>
      </c>
      <c r="G545" s="160" t="s">
        <v>86</v>
      </c>
      <c r="H545" s="160" t="s">
        <v>87</v>
      </c>
      <c r="I545" s="160" t="s">
        <v>97</v>
      </c>
      <c r="J545" s="160" t="s">
        <v>174</v>
      </c>
      <c r="K545" s="155"/>
      <c r="L545" s="155" t="s">
        <v>90</v>
      </c>
      <c r="M545" s="161">
        <v>206668.0</v>
      </c>
      <c r="N545" s="155" t="str">
        <f t="shared" si="2"/>
        <v>1642744574</v>
      </c>
      <c r="O545" s="155"/>
      <c r="P545" s="155" t="str">
        <f t="shared" si="3"/>
        <v/>
      </c>
      <c r="Q545" s="155" t="str">
        <f t="shared" si="4"/>
        <v/>
      </c>
    </row>
    <row r="546">
      <c r="A546" s="156" t="str">
        <f t="shared" si="1"/>
        <v>1409544574</v>
      </c>
      <c r="B546" s="156">
        <v>14095.0</v>
      </c>
      <c r="C546" s="157">
        <v>0.3958333333333333</v>
      </c>
      <c r="D546" s="158" t="s">
        <v>603</v>
      </c>
      <c r="E546" s="159">
        <v>22965.0</v>
      </c>
      <c r="F546" s="159">
        <v>44574.0</v>
      </c>
      <c r="G546" s="160" t="s">
        <v>122</v>
      </c>
      <c r="H546" s="160" t="s">
        <v>92</v>
      </c>
      <c r="I546" s="160" t="s">
        <v>101</v>
      </c>
      <c r="J546" s="160" t="s">
        <v>98</v>
      </c>
      <c r="K546" s="155"/>
      <c r="L546" s="155" t="s">
        <v>90</v>
      </c>
      <c r="M546" s="161">
        <v>206621.0</v>
      </c>
      <c r="N546" s="155" t="str">
        <f t="shared" si="2"/>
        <v>1409544574</v>
      </c>
      <c r="O546" s="155"/>
      <c r="P546" s="155" t="str">
        <f t="shared" si="3"/>
        <v/>
      </c>
      <c r="Q546" s="155" t="str">
        <f t="shared" si="4"/>
        <v/>
      </c>
    </row>
    <row r="547">
      <c r="A547" s="156" t="str">
        <f t="shared" si="1"/>
        <v>1256744574</v>
      </c>
      <c r="B547" s="156">
        <v>12567.0</v>
      </c>
      <c r="C547" s="157">
        <v>0.3958333333333333</v>
      </c>
      <c r="D547" s="158" t="s">
        <v>1948</v>
      </c>
      <c r="E547" s="159">
        <v>21873.0</v>
      </c>
      <c r="F547" s="159">
        <v>44574.0</v>
      </c>
      <c r="G547" s="160" t="s">
        <v>86</v>
      </c>
      <c r="H547" s="160" t="s">
        <v>92</v>
      </c>
      <c r="I547" s="160" t="s">
        <v>101</v>
      </c>
      <c r="J547" s="160" t="s">
        <v>189</v>
      </c>
      <c r="K547" s="155"/>
      <c r="L547" s="155" t="s">
        <v>90</v>
      </c>
      <c r="M547" s="161">
        <v>206622.0</v>
      </c>
      <c r="N547" s="155" t="str">
        <f t="shared" si="2"/>
        <v>1256744574</v>
      </c>
      <c r="O547" s="155"/>
      <c r="P547" s="155" t="str">
        <f t="shared" si="3"/>
        <v/>
      </c>
      <c r="Q547" s="155" t="str">
        <f t="shared" si="4"/>
        <v/>
      </c>
    </row>
    <row r="548">
      <c r="A548" s="156" t="str">
        <f t="shared" si="1"/>
        <v>953144574</v>
      </c>
      <c r="B548" s="156">
        <v>9531.0</v>
      </c>
      <c r="C548" s="157">
        <v>0.3958333333333333</v>
      </c>
      <c r="D548" s="158" t="s">
        <v>711</v>
      </c>
      <c r="E548" s="159">
        <v>17451.0</v>
      </c>
      <c r="F548" s="159">
        <v>44574.0</v>
      </c>
      <c r="G548" s="160" t="s">
        <v>112</v>
      </c>
      <c r="H548" s="160" t="s">
        <v>92</v>
      </c>
      <c r="I548" s="160" t="s">
        <v>93</v>
      </c>
      <c r="J548" s="160" t="e">
        <v>#N/A</v>
      </c>
      <c r="K548" s="155"/>
      <c r="L548" s="155" t="s">
        <v>103</v>
      </c>
      <c r="M548" s="155"/>
      <c r="N548" s="155" t="str">
        <f t="shared" si="2"/>
        <v>953144574</v>
      </c>
      <c r="O548" s="155"/>
      <c r="P548" s="155" t="str">
        <f t="shared" si="3"/>
        <v/>
      </c>
      <c r="Q548" s="155" t="str">
        <f t="shared" si="4"/>
        <v/>
      </c>
    </row>
    <row r="549">
      <c r="A549" s="156" t="str">
        <f t="shared" si="1"/>
        <v>918244574</v>
      </c>
      <c r="B549" s="156">
        <v>9182.0</v>
      </c>
      <c r="C549" s="157">
        <v>0.40625</v>
      </c>
      <c r="D549" s="158" t="s">
        <v>2761</v>
      </c>
      <c r="E549" s="159">
        <v>25713.0</v>
      </c>
      <c r="F549" s="159">
        <v>44574.0</v>
      </c>
      <c r="G549" s="160" t="s">
        <v>86</v>
      </c>
      <c r="H549" s="160" t="s">
        <v>92</v>
      </c>
      <c r="I549" s="160" t="s">
        <v>93</v>
      </c>
      <c r="J549" s="160" t="s">
        <v>147</v>
      </c>
      <c r="K549" s="155"/>
      <c r="L549" s="155" t="s">
        <v>90</v>
      </c>
      <c r="M549" s="161">
        <v>206626.0</v>
      </c>
      <c r="N549" s="155" t="str">
        <f t="shared" si="2"/>
        <v>918244574</v>
      </c>
      <c r="O549" s="155"/>
      <c r="P549" s="155" t="str">
        <f t="shared" si="3"/>
        <v/>
      </c>
      <c r="Q549" s="155" t="str">
        <f t="shared" si="4"/>
        <v/>
      </c>
    </row>
    <row r="550">
      <c r="A550" s="156" t="str">
        <f t="shared" si="1"/>
        <v>1411344574</v>
      </c>
      <c r="B550" s="156">
        <v>14113.0</v>
      </c>
      <c r="C550" s="157">
        <v>0.40625</v>
      </c>
      <c r="D550" s="158" t="s">
        <v>1935</v>
      </c>
      <c r="E550" s="159">
        <v>21851.0</v>
      </c>
      <c r="F550" s="159">
        <v>44574.0</v>
      </c>
      <c r="G550" s="160" t="s">
        <v>86</v>
      </c>
      <c r="H550" s="160" t="s">
        <v>87</v>
      </c>
      <c r="I550" s="160" t="s">
        <v>97</v>
      </c>
      <c r="J550" s="160" t="s">
        <v>1916</v>
      </c>
      <c r="K550" s="155"/>
      <c r="L550" s="155" t="s">
        <v>90</v>
      </c>
      <c r="M550" s="161">
        <v>206625.0</v>
      </c>
      <c r="N550" s="155" t="str">
        <f t="shared" si="2"/>
        <v>1411344574</v>
      </c>
      <c r="O550" s="155"/>
      <c r="P550" s="155" t="str">
        <f t="shared" si="3"/>
        <v/>
      </c>
      <c r="Q550" s="155" t="str">
        <f t="shared" si="4"/>
        <v/>
      </c>
    </row>
    <row r="551">
      <c r="A551" s="156" t="str">
        <f t="shared" si="1"/>
        <v>1369544574</v>
      </c>
      <c r="B551" s="156">
        <v>13695.0</v>
      </c>
      <c r="C551" s="157">
        <v>0.40625</v>
      </c>
      <c r="D551" s="158" t="s">
        <v>2762</v>
      </c>
      <c r="E551" s="159">
        <v>20076.0</v>
      </c>
      <c r="F551" s="159">
        <v>44574.0</v>
      </c>
      <c r="G551" s="160" t="s">
        <v>86</v>
      </c>
      <c r="H551" s="160" t="s">
        <v>92</v>
      </c>
      <c r="I551" s="160" t="s">
        <v>93</v>
      </c>
      <c r="J551" s="160" t="s">
        <v>164</v>
      </c>
      <c r="K551" s="155"/>
      <c r="L551" s="155" t="s">
        <v>90</v>
      </c>
      <c r="M551" s="161">
        <v>206623.0</v>
      </c>
      <c r="N551" s="155" t="str">
        <f t="shared" si="2"/>
        <v>1369544574</v>
      </c>
      <c r="O551" s="155"/>
      <c r="P551" s="155" t="str">
        <f t="shared" si="3"/>
        <v/>
      </c>
      <c r="Q551" s="155" t="str">
        <f t="shared" si="4"/>
        <v/>
      </c>
    </row>
    <row r="552">
      <c r="A552" s="156" t="str">
        <f t="shared" si="1"/>
        <v>1280444574</v>
      </c>
      <c r="B552" s="156">
        <v>12804.0</v>
      </c>
      <c r="C552" s="157">
        <v>0.4166666666666667</v>
      </c>
      <c r="D552" s="158" t="s">
        <v>2763</v>
      </c>
      <c r="E552" s="159">
        <v>20763.0</v>
      </c>
      <c r="F552" s="159">
        <v>44574.0</v>
      </c>
      <c r="G552" s="160" t="s">
        <v>86</v>
      </c>
      <c r="H552" s="160" t="s">
        <v>87</v>
      </c>
      <c r="I552" s="160" t="s">
        <v>97</v>
      </c>
      <c r="J552" s="160" t="s">
        <v>242</v>
      </c>
      <c r="K552" s="155"/>
      <c r="L552" s="155" t="s">
        <v>90</v>
      </c>
      <c r="M552" s="161">
        <v>206624.0</v>
      </c>
      <c r="N552" s="155" t="str">
        <f t="shared" si="2"/>
        <v>1280444574</v>
      </c>
      <c r="O552" s="155"/>
      <c r="P552" s="155" t="str">
        <f t="shared" si="3"/>
        <v/>
      </c>
      <c r="Q552" s="155" t="str">
        <f t="shared" si="4"/>
        <v/>
      </c>
    </row>
    <row r="553">
      <c r="A553" s="156" t="str">
        <f t="shared" si="1"/>
        <v>1128244574</v>
      </c>
      <c r="B553" s="156">
        <v>11282.0</v>
      </c>
      <c r="C553" s="157">
        <v>0.4166666666666667</v>
      </c>
      <c r="D553" s="158" t="s">
        <v>2764</v>
      </c>
      <c r="E553" s="159">
        <v>20131.0</v>
      </c>
      <c r="F553" s="159">
        <v>44574.0</v>
      </c>
      <c r="G553" s="160" t="s">
        <v>86</v>
      </c>
      <c r="H553" s="160" t="s">
        <v>92</v>
      </c>
      <c r="I553" s="160" t="s">
        <v>101</v>
      </c>
      <c r="J553" s="160" t="s">
        <v>147</v>
      </c>
      <c r="K553" s="155"/>
      <c r="L553" s="155" t="s">
        <v>90</v>
      </c>
      <c r="M553" s="161">
        <v>206631.0</v>
      </c>
      <c r="N553" s="155" t="str">
        <f t="shared" si="2"/>
        <v>1128244574</v>
      </c>
      <c r="O553" s="155"/>
      <c r="P553" s="155" t="str">
        <f t="shared" si="3"/>
        <v/>
      </c>
      <c r="Q553" s="155" t="str">
        <f t="shared" si="4"/>
        <v/>
      </c>
    </row>
    <row r="554">
      <c r="A554" s="156" t="str">
        <f t="shared" si="1"/>
        <v>1527744574</v>
      </c>
      <c r="B554" s="156">
        <v>15277.0</v>
      </c>
      <c r="C554" s="157">
        <v>0.4270833333333333</v>
      </c>
      <c r="D554" s="158" t="s">
        <v>2765</v>
      </c>
      <c r="E554" s="159">
        <v>12693.0</v>
      </c>
      <c r="F554" s="159">
        <v>44574.0</v>
      </c>
      <c r="G554" s="160" t="s">
        <v>100</v>
      </c>
      <c r="H554" s="160" t="s">
        <v>87</v>
      </c>
      <c r="I554" s="160" t="s">
        <v>88</v>
      </c>
      <c r="J554" s="160" t="s">
        <v>166</v>
      </c>
      <c r="K554" s="155"/>
      <c r="L554" s="155" t="s">
        <v>103</v>
      </c>
      <c r="M554" s="155"/>
      <c r="N554" s="155" t="str">
        <f t="shared" si="2"/>
        <v>1527744574</v>
      </c>
      <c r="O554" s="155"/>
      <c r="P554" s="155" t="str">
        <f t="shared" si="3"/>
        <v/>
      </c>
      <c r="Q554" s="155" t="str">
        <f t="shared" si="4"/>
        <v/>
      </c>
    </row>
    <row r="555">
      <c r="A555" s="156" t="str">
        <f t="shared" si="1"/>
        <v>1747844574</v>
      </c>
      <c r="B555" s="156">
        <v>17478.0</v>
      </c>
      <c r="C555" s="157">
        <v>0.4270833333333333</v>
      </c>
      <c r="D555" s="158" t="s">
        <v>681</v>
      </c>
      <c r="E555" s="159">
        <v>17962.0</v>
      </c>
      <c r="F555" s="159">
        <v>44574.0</v>
      </c>
      <c r="G555" s="160" t="s">
        <v>112</v>
      </c>
      <c r="H555" s="160" t="s">
        <v>87</v>
      </c>
      <c r="I555" s="160" t="s">
        <v>88</v>
      </c>
      <c r="J555" s="160" t="s">
        <v>102</v>
      </c>
      <c r="K555" s="155"/>
      <c r="L555" s="155" t="s">
        <v>103</v>
      </c>
      <c r="M555" s="155"/>
      <c r="N555" s="155" t="str">
        <f t="shared" si="2"/>
        <v>1747844574</v>
      </c>
      <c r="O555" s="155"/>
      <c r="P555" s="155" t="str">
        <f t="shared" si="3"/>
        <v/>
      </c>
      <c r="Q555" s="155" t="str">
        <f t="shared" si="4"/>
        <v/>
      </c>
    </row>
    <row r="556">
      <c r="A556" s="156" t="str">
        <f t="shared" si="1"/>
        <v>1052144574</v>
      </c>
      <c r="B556" s="156">
        <v>10521.0</v>
      </c>
      <c r="C556" s="157">
        <v>0.4270833333333333</v>
      </c>
      <c r="D556" s="158" t="s">
        <v>2766</v>
      </c>
      <c r="E556" s="159">
        <v>22660.0</v>
      </c>
      <c r="F556" s="159">
        <v>44574.0</v>
      </c>
      <c r="G556" s="160" t="s">
        <v>86</v>
      </c>
      <c r="H556" s="160" t="s">
        <v>92</v>
      </c>
      <c r="I556" s="160" t="s">
        <v>93</v>
      </c>
      <c r="J556" s="160" t="s">
        <v>813</v>
      </c>
      <c r="K556" s="155"/>
      <c r="L556" s="155" t="s">
        <v>90</v>
      </c>
      <c r="M556" s="161">
        <v>206627.0</v>
      </c>
      <c r="N556" s="155" t="str">
        <f t="shared" si="2"/>
        <v>1052144574</v>
      </c>
      <c r="O556" s="155"/>
      <c r="P556" s="155" t="str">
        <f t="shared" si="3"/>
        <v/>
      </c>
      <c r="Q556" s="155" t="str">
        <f t="shared" si="4"/>
        <v/>
      </c>
    </row>
    <row r="557">
      <c r="A557" s="156" t="str">
        <f t="shared" si="1"/>
        <v>1366844574</v>
      </c>
      <c r="B557" s="156">
        <v>13668.0</v>
      </c>
      <c r="C557" s="157">
        <v>0.4375</v>
      </c>
      <c r="D557" s="158" t="s">
        <v>730</v>
      </c>
      <c r="E557" s="159">
        <v>23634.0</v>
      </c>
      <c r="F557" s="159">
        <v>44574.0</v>
      </c>
      <c r="G557" s="160" t="s">
        <v>86</v>
      </c>
      <c r="H557" s="160" t="s">
        <v>87</v>
      </c>
      <c r="I557" s="160" t="s">
        <v>97</v>
      </c>
      <c r="J557" s="160" t="s">
        <v>731</v>
      </c>
      <c r="K557" s="155"/>
      <c r="L557" s="155" t="s">
        <v>90</v>
      </c>
      <c r="M557" s="161">
        <v>206628.0</v>
      </c>
      <c r="N557" s="155" t="str">
        <f t="shared" si="2"/>
        <v>1366844574</v>
      </c>
      <c r="O557" s="155"/>
      <c r="P557" s="155" t="str">
        <f t="shared" si="3"/>
        <v/>
      </c>
      <c r="Q557" s="155" t="str">
        <f t="shared" si="4"/>
        <v/>
      </c>
    </row>
    <row r="558">
      <c r="A558" s="156" t="str">
        <f t="shared" si="1"/>
        <v>1191044574</v>
      </c>
      <c r="B558" s="156">
        <v>11910.0</v>
      </c>
      <c r="C558" s="157">
        <v>0.4375</v>
      </c>
      <c r="D558" s="158" t="s">
        <v>2767</v>
      </c>
      <c r="E558" s="159">
        <v>25986.0</v>
      </c>
      <c r="F558" s="159">
        <v>44574.0</v>
      </c>
      <c r="G558" s="160" t="s">
        <v>86</v>
      </c>
      <c r="H558" s="160" t="s">
        <v>92</v>
      </c>
      <c r="I558" s="160" t="s">
        <v>101</v>
      </c>
      <c r="J558" s="160" t="s">
        <v>335</v>
      </c>
      <c r="K558" s="155"/>
      <c r="L558" s="155" t="s">
        <v>90</v>
      </c>
      <c r="M558" s="161">
        <v>206630.0</v>
      </c>
      <c r="N558" s="155" t="str">
        <f t="shared" si="2"/>
        <v>1191044574</v>
      </c>
      <c r="O558" s="155"/>
      <c r="P558" s="155" t="str">
        <f t="shared" si="3"/>
        <v/>
      </c>
      <c r="Q558" s="155" t="str">
        <f t="shared" si="4"/>
        <v/>
      </c>
    </row>
    <row r="559">
      <c r="A559" s="156" t="str">
        <f t="shared" si="1"/>
        <v>1231844574</v>
      </c>
      <c r="B559" s="156">
        <v>12318.0</v>
      </c>
      <c r="C559" s="157">
        <v>0.4375</v>
      </c>
      <c r="D559" s="158" t="s">
        <v>741</v>
      </c>
      <c r="E559" s="159">
        <v>20463.0</v>
      </c>
      <c r="F559" s="159">
        <v>44574.0</v>
      </c>
      <c r="G559" s="160" t="s">
        <v>112</v>
      </c>
      <c r="H559" s="160" t="s">
        <v>92</v>
      </c>
      <c r="I559" s="160" t="s">
        <v>93</v>
      </c>
      <c r="J559" s="160" t="s">
        <v>102</v>
      </c>
      <c r="K559" s="155"/>
      <c r="L559" s="155" t="s">
        <v>103</v>
      </c>
      <c r="M559" s="155"/>
      <c r="N559" s="155" t="str">
        <f t="shared" si="2"/>
        <v>1231844574</v>
      </c>
      <c r="O559" s="155"/>
      <c r="P559" s="155" t="str">
        <f t="shared" si="3"/>
        <v/>
      </c>
      <c r="Q559" s="155" t="str">
        <f t="shared" si="4"/>
        <v/>
      </c>
    </row>
    <row r="560">
      <c r="A560" s="156" t="str">
        <f t="shared" si="1"/>
        <v>1247744574</v>
      </c>
      <c r="B560" s="156">
        <v>12477.0</v>
      </c>
      <c r="C560" s="157">
        <v>0.4479166666666667</v>
      </c>
      <c r="D560" s="158" t="s">
        <v>900</v>
      </c>
      <c r="E560" s="159">
        <v>24073.0</v>
      </c>
      <c r="F560" s="159">
        <v>44574.0</v>
      </c>
      <c r="G560" s="160" t="s">
        <v>112</v>
      </c>
      <c r="H560" s="160" t="s">
        <v>92</v>
      </c>
      <c r="I560" s="160" t="s">
        <v>93</v>
      </c>
      <c r="J560" s="160" t="s">
        <v>197</v>
      </c>
      <c r="K560" s="155"/>
      <c r="L560" s="155" t="s">
        <v>103</v>
      </c>
      <c r="M560" s="155"/>
      <c r="N560" s="155" t="str">
        <f t="shared" si="2"/>
        <v>1247744574</v>
      </c>
      <c r="O560" s="155"/>
      <c r="P560" s="155" t="str">
        <f t="shared" si="3"/>
        <v/>
      </c>
      <c r="Q560" s="155" t="str">
        <f t="shared" si="4"/>
        <v/>
      </c>
    </row>
    <row r="561">
      <c r="A561" s="156" t="str">
        <f t="shared" si="1"/>
        <v>1246744574</v>
      </c>
      <c r="B561" s="156">
        <v>12467.0</v>
      </c>
      <c r="C561" s="157">
        <v>0.4583333333333333</v>
      </c>
      <c r="D561" s="158" t="s">
        <v>2768</v>
      </c>
      <c r="E561" s="159">
        <v>20416.0</v>
      </c>
      <c r="F561" s="159">
        <v>44574.0</v>
      </c>
      <c r="G561" s="160" t="s">
        <v>86</v>
      </c>
      <c r="H561" s="160" t="s">
        <v>92</v>
      </c>
      <c r="I561" s="160" t="s">
        <v>101</v>
      </c>
      <c r="J561" s="160" t="s">
        <v>221</v>
      </c>
      <c r="K561" s="155"/>
      <c r="L561" s="155" t="s">
        <v>90</v>
      </c>
      <c r="M561" s="161">
        <v>206632.0</v>
      </c>
      <c r="N561" s="155" t="str">
        <f t="shared" si="2"/>
        <v>1246744574</v>
      </c>
      <c r="O561" s="155"/>
      <c r="P561" s="155" t="str">
        <f t="shared" si="3"/>
        <v/>
      </c>
      <c r="Q561" s="155" t="str">
        <f t="shared" si="4"/>
        <v/>
      </c>
    </row>
    <row r="562">
      <c r="A562" s="156" t="str">
        <f t="shared" si="1"/>
        <v>1521444574</v>
      </c>
      <c r="B562" s="156">
        <v>15214.0</v>
      </c>
      <c r="C562" s="157">
        <v>0.4583333333333333</v>
      </c>
      <c r="D562" s="158" t="s">
        <v>2769</v>
      </c>
      <c r="E562" s="159">
        <v>17411.0</v>
      </c>
      <c r="F562" s="159">
        <v>44574.0</v>
      </c>
      <c r="G562" s="160" t="s">
        <v>112</v>
      </c>
      <c r="H562" s="160" t="s">
        <v>92</v>
      </c>
      <c r="I562" s="160" t="s">
        <v>93</v>
      </c>
      <c r="J562" s="160" t="s">
        <v>192</v>
      </c>
      <c r="K562" s="155"/>
      <c r="L562" s="155" t="s">
        <v>103</v>
      </c>
      <c r="M562" s="155"/>
      <c r="N562" s="155" t="str">
        <f t="shared" si="2"/>
        <v>1521444574</v>
      </c>
      <c r="O562" s="155"/>
      <c r="P562" s="155" t="str">
        <f t="shared" si="3"/>
        <v/>
      </c>
      <c r="Q562" s="155" t="str">
        <f t="shared" si="4"/>
        <v/>
      </c>
    </row>
    <row r="563">
      <c r="A563" s="156" t="str">
        <f t="shared" si="1"/>
        <v>1386044574</v>
      </c>
      <c r="B563" s="156">
        <v>13860.0</v>
      </c>
      <c r="C563" s="157">
        <v>0.4583333333333333</v>
      </c>
      <c r="D563" s="158" t="s">
        <v>2770</v>
      </c>
      <c r="E563" s="159">
        <v>23450.0</v>
      </c>
      <c r="F563" s="159">
        <v>44574.0</v>
      </c>
      <c r="G563" s="160" t="s">
        <v>86</v>
      </c>
      <c r="H563" s="160" t="s">
        <v>92</v>
      </c>
      <c r="I563" s="160" t="s">
        <v>93</v>
      </c>
      <c r="J563" s="160" t="s">
        <v>174</v>
      </c>
      <c r="K563" s="155"/>
      <c r="L563" s="155" t="s">
        <v>90</v>
      </c>
      <c r="M563" s="161">
        <v>206629.0</v>
      </c>
      <c r="N563" s="155" t="str">
        <f t="shared" si="2"/>
        <v>1386044574</v>
      </c>
      <c r="O563" s="155"/>
      <c r="P563" s="155" t="str">
        <f t="shared" si="3"/>
        <v/>
      </c>
      <c r="Q563" s="155" t="str">
        <f t="shared" si="4"/>
        <v/>
      </c>
    </row>
    <row r="564">
      <c r="A564" s="156" t="str">
        <f t="shared" si="1"/>
        <v>1789044574</v>
      </c>
      <c r="B564" s="156">
        <v>17890.0</v>
      </c>
      <c r="C564" s="157">
        <v>0.46875</v>
      </c>
      <c r="D564" s="158" t="s">
        <v>2771</v>
      </c>
      <c r="E564" s="159">
        <v>20526.0</v>
      </c>
      <c r="F564" s="159">
        <v>44574.0</v>
      </c>
      <c r="G564" s="160" t="s">
        <v>108</v>
      </c>
      <c r="H564" s="160" t="s">
        <v>87</v>
      </c>
      <c r="I564" s="160" t="s">
        <v>88</v>
      </c>
      <c r="J564" s="160" t="s">
        <v>102</v>
      </c>
      <c r="K564" s="155"/>
      <c r="L564" s="155" t="s">
        <v>103</v>
      </c>
      <c r="M564" s="155"/>
      <c r="N564" s="155" t="str">
        <f t="shared" si="2"/>
        <v>1789044574</v>
      </c>
      <c r="O564" s="155"/>
      <c r="P564" s="155" t="str">
        <f t="shared" si="3"/>
        <v/>
      </c>
      <c r="Q564" s="155" t="str">
        <f t="shared" si="4"/>
        <v/>
      </c>
    </row>
    <row r="565">
      <c r="A565" s="156" t="str">
        <f t="shared" si="1"/>
        <v>1763044574</v>
      </c>
      <c r="B565" s="156">
        <v>17630.0</v>
      </c>
      <c r="C565" s="157">
        <v>0.46875</v>
      </c>
      <c r="D565" s="158" t="s">
        <v>2567</v>
      </c>
      <c r="E565" s="159">
        <v>16735.0</v>
      </c>
      <c r="F565" s="159">
        <v>44574.0</v>
      </c>
      <c r="G565" s="160" t="s">
        <v>100</v>
      </c>
      <c r="H565" s="160" t="s">
        <v>92</v>
      </c>
      <c r="I565" s="160" t="s">
        <v>101</v>
      </c>
      <c r="J565" s="160" t="s">
        <v>113</v>
      </c>
      <c r="K565" s="155"/>
      <c r="L565" s="155" t="s">
        <v>103</v>
      </c>
      <c r="M565" s="155"/>
      <c r="N565" s="155" t="str">
        <f t="shared" si="2"/>
        <v>1763044574</v>
      </c>
      <c r="O565" s="155"/>
      <c r="P565" s="155" t="str">
        <f t="shared" si="3"/>
        <v/>
      </c>
      <c r="Q565" s="155" t="str">
        <f t="shared" si="4"/>
        <v>R</v>
      </c>
    </row>
    <row r="566">
      <c r="A566" s="156" t="str">
        <f t="shared" si="1"/>
        <v>1164044574</v>
      </c>
      <c r="B566" s="156">
        <v>11640.0</v>
      </c>
      <c r="C566" s="157">
        <v>0.5416666666666666</v>
      </c>
      <c r="D566" s="158" t="s">
        <v>2772</v>
      </c>
      <c r="E566" s="159">
        <v>23524.0</v>
      </c>
      <c r="F566" s="159">
        <v>44574.0</v>
      </c>
      <c r="G566" s="160" t="s">
        <v>100</v>
      </c>
      <c r="H566" s="160" t="s">
        <v>92</v>
      </c>
      <c r="I566" s="160" t="s">
        <v>93</v>
      </c>
      <c r="J566" s="160" t="s">
        <v>197</v>
      </c>
      <c r="K566" s="155"/>
      <c r="L566" s="155" t="s">
        <v>103</v>
      </c>
      <c r="M566" s="155"/>
      <c r="N566" s="155" t="str">
        <f t="shared" si="2"/>
        <v>1164044574</v>
      </c>
      <c r="O566" s="155"/>
      <c r="P566" s="155" t="str">
        <f t="shared" si="3"/>
        <v/>
      </c>
      <c r="Q566" s="155" t="str">
        <f t="shared" si="4"/>
        <v/>
      </c>
    </row>
    <row r="567">
      <c r="A567" s="156" t="str">
        <f t="shared" si="1"/>
        <v>1407344574</v>
      </c>
      <c r="B567" s="156">
        <v>14073.0</v>
      </c>
      <c r="C567" s="157">
        <v>0.5416666666666666</v>
      </c>
      <c r="D567" s="158" t="s">
        <v>2773</v>
      </c>
      <c r="E567" s="159">
        <v>19245.0</v>
      </c>
      <c r="F567" s="159">
        <v>44574.0</v>
      </c>
      <c r="G567" s="160" t="s">
        <v>86</v>
      </c>
      <c r="H567" s="160" t="s">
        <v>92</v>
      </c>
      <c r="I567" s="160" t="s">
        <v>101</v>
      </c>
      <c r="J567" s="160" t="s">
        <v>147</v>
      </c>
      <c r="K567" s="155"/>
      <c r="L567" s="155" t="s">
        <v>90</v>
      </c>
      <c r="M567" s="161">
        <v>206635.0</v>
      </c>
      <c r="N567" s="155" t="str">
        <f t="shared" si="2"/>
        <v>1407344574</v>
      </c>
      <c r="O567" s="155"/>
      <c r="P567" s="155" t="str">
        <f t="shared" si="3"/>
        <v/>
      </c>
      <c r="Q567" s="155" t="str">
        <f t="shared" si="4"/>
        <v/>
      </c>
    </row>
    <row r="568">
      <c r="A568" s="156" t="str">
        <f t="shared" si="1"/>
        <v>1712544574</v>
      </c>
      <c r="B568" s="156">
        <v>17125.0</v>
      </c>
      <c r="C568" s="157">
        <v>0.5520833333333334</v>
      </c>
      <c r="D568" s="158" t="s">
        <v>924</v>
      </c>
      <c r="E568" s="159">
        <v>17554.0</v>
      </c>
      <c r="F568" s="159">
        <v>44574.0</v>
      </c>
      <c r="G568" s="160" t="s">
        <v>122</v>
      </c>
      <c r="H568" s="160" t="s">
        <v>87</v>
      </c>
      <c r="I568" s="160" t="s">
        <v>97</v>
      </c>
      <c r="J568" s="160" t="s">
        <v>166</v>
      </c>
      <c r="K568" s="155"/>
      <c r="L568" s="155" t="s">
        <v>90</v>
      </c>
      <c r="M568" s="161">
        <v>206634.0</v>
      </c>
      <c r="N568" s="155" t="str">
        <f t="shared" si="2"/>
        <v>1712544574</v>
      </c>
      <c r="O568" s="155"/>
      <c r="P568" s="155" t="str">
        <f t="shared" si="3"/>
        <v/>
      </c>
      <c r="Q568" s="155" t="str">
        <f t="shared" si="4"/>
        <v/>
      </c>
    </row>
    <row r="569">
      <c r="A569" s="156" t="str">
        <f t="shared" si="1"/>
        <v>1016444574</v>
      </c>
      <c r="B569" s="156">
        <v>10164.0</v>
      </c>
      <c r="C569" s="157">
        <v>0.5625</v>
      </c>
      <c r="D569" s="158" t="s">
        <v>592</v>
      </c>
      <c r="E569" s="159">
        <v>21050.0</v>
      </c>
      <c r="F569" s="159">
        <v>44574.0</v>
      </c>
      <c r="G569" s="160" t="s">
        <v>112</v>
      </c>
      <c r="H569" s="160" t="s">
        <v>92</v>
      </c>
      <c r="I569" s="160" t="s">
        <v>93</v>
      </c>
      <c r="J569" s="160" t="s">
        <v>106</v>
      </c>
      <c r="K569" s="155"/>
      <c r="L569" s="155" t="s">
        <v>103</v>
      </c>
      <c r="M569" s="155"/>
      <c r="N569" s="155" t="str">
        <f t="shared" si="2"/>
        <v>1016444574</v>
      </c>
      <c r="O569" s="155"/>
      <c r="P569" s="155" t="str">
        <f t="shared" si="3"/>
        <v/>
      </c>
      <c r="Q569" s="155" t="str">
        <f t="shared" si="4"/>
        <v/>
      </c>
    </row>
    <row r="570">
      <c r="A570" s="156" t="str">
        <f t="shared" si="1"/>
        <v>921044574</v>
      </c>
      <c r="B570" s="156">
        <v>9210.0</v>
      </c>
      <c r="C570" s="157">
        <v>0.5625</v>
      </c>
      <c r="D570" s="158" t="s">
        <v>925</v>
      </c>
      <c r="E570" s="159">
        <v>9983.0</v>
      </c>
      <c r="F570" s="159">
        <v>44574.0</v>
      </c>
      <c r="G570" s="160" t="s">
        <v>122</v>
      </c>
      <c r="H570" s="160" t="s">
        <v>87</v>
      </c>
      <c r="I570" s="160" t="s">
        <v>88</v>
      </c>
      <c r="J570" s="160" t="s">
        <v>89</v>
      </c>
      <c r="K570" s="155"/>
      <c r="L570" s="155" t="s">
        <v>90</v>
      </c>
      <c r="M570" s="155">
        <v>206682.0</v>
      </c>
      <c r="N570" s="155" t="str">
        <f t="shared" si="2"/>
        <v>921044574</v>
      </c>
      <c r="O570" s="155"/>
      <c r="P570" s="155" t="str">
        <f t="shared" si="3"/>
        <v/>
      </c>
      <c r="Q570" s="155" t="str">
        <f t="shared" si="4"/>
        <v/>
      </c>
    </row>
    <row r="571">
      <c r="A571" s="156" t="str">
        <f t="shared" si="1"/>
        <v>1719544574</v>
      </c>
      <c r="B571" s="156">
        <v>17195.0</v>
      </c>
      <c r="C571" s="157">
        <v>0.5625</v>
      </c>
      <c r="D571" s="158" t="s">
        <v>970</v>
      </c>
      <c r="E571" s="159">
        <v>23337.0</v>
      </c>
      <c r="F571" s="159">
        <v>44574.0</v>
      </c>
      <c r="G571" s="160" t="s">
        <v>100</v>
      </c>
      <c r="H571" s="160" t="s">
        <v>92</v>
      </c>
      <c r="I571" s="160" t="s">
        <v>101</v>
      </c>
      <c r="J571" s="160" t="s">
        <v>106</v>
      </c>
      <c r="K571" s="155"/>
      <c r="L571" s="155" t="s">
        <v>103</v>
      </c>
      <c r="M571" s="155"/>
      <c r="N571" s="155" t="str">
        <f t="shared" si="2"/>
        <v>1719544574</v>
      </c>
      <c r="O571" s="155"/>
      <c r="P571" s="155" t="str">
        <f t="shared" si="3"/>
        <v/>
      </c>
      <c r="Q571" s="155" t="str">
        <f t="shared" si="4"/>
        <v/>
      </c>
    </row>
    <row r="572">
      <c r="A572" s="156" t="str">
        <f t="shared" si="1"/>
        <v>1469144574</v>
      </c>
      <c r="B572" s="156">
        <v>14691.0</v>
      </c>
      <c r="C572" s="157">
        <v>0.5729166666666666</v>
      </c>
      <c r="D572" s="158" t="s">
        <v>655</v>
      </c>
      <c r="E572" s="159">
        <v>18045.0</v>
      </c>
      <c r="F572" s="159">
        <v>44574.0</v>
      </c>
      <c r="G572" s="160" t="s">
        <v>86</v>
      </c>
      <c r="H572" s="160" t="s">
        <v>87</v>
      </c>
      <c r="I572" s="160" t="s">
        <v>88</v>
      </c>
      <c r="J572" s="160" t="s">
        <v>89</v>
      </c>
      <c r="K572" s="155"/>
      <c r="L572" s="155" t="s">
        <v>90</v>
      </c>
      <c r="M572" s="161">
        <v>206684.0</v>
      </c>
      <c r="N572" s="155" t="str">
        <f t="shared" si="2"/>
        <v>1469144574</v>
      </c>
      <c r="O572" s="155"/>
      <c r="P572" s="155" t="str">
        <f t="shared" si="3"/>
        <v/>
      </c>
      <c r="Q572" s="155" t="str">
        <f t="shared" si="4"/>
        <v/>
      </c>
    </row>
    <row r="573">
      <c r="A573" s="156" t="str">
        <f t="shared" si="1"/>
        <v>928644574</v>
      </c>
      <c r="B573" s="156">
        <v>9286.0</v>
      </c>
      <c r="C573" s="157">
        <v>0.5729166666666666</v>
      </c>
      <c r="D573" s="158" t="s">
        <v>263</v>
      </c>
      <c r="E573" s="159">
        <v>14829.0</v>
      </c>
      <c r="F573" s="159">
        <v>44574.0</v>
      </c>
      <c r="G573" s="160" t="s">
        <v>86</v>
      </c>
      <c r="H573" s="160" t="s">
        <v>87</v>
      </c>
      <c r="I573" s="160" t="s">
        <v>97</v>
      </c>
      <c r="J573" s="160" t="s">
        <v>89</v>
      </c>
      <c r="K573" s="155"/>
      <c r="L573" s="155" t="s">
        <v>90</v>
      </c>
      <c r="M573" s="161">
        <v>206633.0</v>
      </c>
      <c r="N573" s="155" t="str">
        <f t="shared" si="2"/>
        <v>928644574</v>
      </c>
      <c r="O573" s="155"/>
      <c r="P573" s="155" t="str">
        <f t="shared" si="3"/>
        <v/>
      </c>
      <c r="Q573" s="155" t="str">
        <f t="shared" si="4"/>
        <v>R</v>
      </c>
    </row>
    <row r="574">
      <c r="A574" s="156" t="str">
        <f t="shared" si="1"/>
        <v>1584244574</v>
      </c>
      <c r="B574" s="156">
        <v>15842.0</v>
      </c>
      <c r="C574" s="157">
        <v>0.5729166666666666</v>
      </c>
      <c r="D574" s="158" t="s">
        <v>463</v>
      </c>
      <c r="E574" s="159">
        <v>18789.0</v>
      </c>
      <c r="F574" s="159">
        <v>44574.0</v>
      </c>
      <c r="G574" s="160" t="s">
        <v>100</v>
      </c>
      <c r="H574" s="160" t="s">
        <v>92</v>
      </c>
      <c r="I574" s="160" t="s">
        <v>93</v>
      </c>
      <c r="J574" s="160" t="s">
        <v>102</v>
      </c>
      <c r="K574" s="155"/>
      <c r="L574" s="155" t="s">
        <v>103</v>
      </c>
      <c r="M574" s="155"/>
      <c r="N574" s="155" t="str">
        <f t="shared" si="2"/>
        <v>1584244574</v>
      </c>
      <c r="O574" s="155"/>
      <c r="P574" s="155" t="str">
        <f t="shared" si="3"/>
        <v/>
      </c>
      <c r="Q574" s="155" t="str">
        <f t="shared" si="4"/>
        <v>R</v>
      </c>
    </row>
    <row r="575">
      <c r="A575" s="156" t="str">
        <f t="shared" si="1"/>
        <v>1274044574</v>
      </c>
      <c r="B575" s="156">
        <v>12740.0</v>
      </c>
      <c r="C575" s="157">
        <v>0.5833333333333334</v>
      </c>
      <c r="D575" s="158" t="s">
        <v>2774</v>
      </c>
      <c r="E575" s="159">
        <v>24173.0</v>
      </c>
      <c r="F575" s="159">
        <v>44574.0</v>
      </c>
      <c r="G575" s="160" t="s">
        <v>86</v>
      </c>
      <c r="H575" s="160" t="s">
        <v>92</v>
      </c>
      <c r="I575" s="160" t="s">
        <v>93</v>
      </c>
      <c r="J575" s="160" t="s">
        <v>147</v>
      </c>
      <c r="K575" s="155"/>
      <c r="L575" s="155" t="s">
        <v>90</v>
      </c>
      <c r="M575" s="161">
        <v>206685.0</v>
      </c>
      <c r="N575" s="155" t="str">
        <f t="shared" si="2"/>
        <v>1274044574</v>
      </c>
      <c r="O575" s="155"/>
      <c r="P575" s="155" t="str">
        <f t="shared" si="3"/>
        <v/>
      </c>
      <c r="Q575" s="155" t="str">
        <f t="shared" si="4"/>
        <v/>
      </c>
    </row>
    <row r="576">
      <c r="A576" s="156" t="str">
        <f t="shared" si="1"/>
        <v>921444574</v>
      </c>
      <c r="B576" s="156">
        <v>9214.0</v>
      </c>
      <c r="C576" s="157">
        <v>0.5833333333333334</v>
      </c>
      <c r="D576" s="158" t="s">
        <v>642</v>
      </c>
      <c r="E576" s="159">
        <v>20158.0</v>
      </c>
      <c r="F576" s="159">
        <v>44574.0</v>
      </c>
      <c r="G576" s="160" t="s">
        <v>122</v>
      </c>
      <c r="H576" s="160" t="s">
        <v>92</v>
      </c>
      <c r="I576" s="160" t="s">
        <v>101</v>
      </c>
      <c r="J576" s="160" t="s">
        <v>94</v>
      </c>
      <c r="K576" s="155"/>
      <c r="L576" s="155" t="s">
        <v>90</v>
      </c>
      <c r="M576" s="155">
        <v>206686.0</v>
      </c>
      <c r="N576" s="155" t="str">
        <f t="shared" si="2"/>
        <v>921444574</v>
      </c>
      <c r="O576" s="155"/>
      <c r="P576" s="155" t="str">
        <f t="shared" si="3"/>
        <v/>
      </c>
      <c r="Q576" s="155" t="str">
        <f t="shared" si="4"/>
        <v/>
      </c>
    </row>
    <row r="577">
      <c r="A577" s="156" t="str">
        <f t="shared" si="1"/>
        <v>1785044574</v>
      </c>
      <c r="B577" s="156">
        <v>17850.0</v>
      </c>
      <c r="C577" s="157">
        <v>0.59375</v>
      </c>
      <c r="D577" s="158" t="s">
        <v>2775</v>
      </c>
      <c r="E577" s="159">
        <v>21645.0</v>
      </c>
      <c r="F577" s="159">
        <v>44574.0</v>
      </c>
      <c r="G577" s="160" t="s">
        <v>108</v>
      </c>
      <c r="H577" s="160" t="s">
        <v>87</v>
      </c>
      <c r="I577" s="160" t="s">
        <v>88</v>
      </c>
      <c r="J577" s="160" t="s">
        <v>102</v>
      </c>
      <c r="K577" s="155"/>
      <c r="L577" s="155" t="s">
        <v>103</v>
      </c>
      <c r="M577" s="155"/>
      <c r="N577" s="155" t="str">
        <f t="shared" si="2"/>
        <v>1785044574</v>
      </c>
      <c r="O577" s="155"/>
      <c r="P577" s="155" t="str">
        <f t="shared" si="3"/>
        <v/>
      </c>
      <c r="Q577" s="155" t="str">
        <f t="shared" si="4"/>
        <v/>
      </c>
    </row>
    <row r="578">
      <c r="A578" s="156" t="str">
        <f t="shared" si="1"/>
        <v>1455044574</v>
      </c>
      <c r="B578" s="156">
        <v>14550.0</v>
      </c>
      <c r="C578" s="157">
        <v>0.59375</v>
      </c>
      <c r="D578" s="158" t="s">
        <v>2776</v>
      </c>
      <c r="E578" s="159">
        <v>23451.0</v>
      </c>
      <c r="F578" s="159">
        <v>44574.0</v>
      </c>
      <c r="G578" s="160" t="s">
        <v>100</v>
      </c>
      <c r="H578" s="160" t="s">
        <v>87</v>
      </c>
      <c r="I578" s="160" t="s">
        <v>88</v>
      </c>
      <c r="J578" s="160" t="s">
        <v>102</v>
      </c>
      <c r="K578" s="155"/>
      <c r="L578" s="155" t="s">
        <v>103</v>
      </c>
      <c r="M578" s="155"/>
      <c r="N578" s="155" t="str">
        <f t="shared" si="2"/>
        <v>1455044574</v>
      </c>
      <c r="O578" s="155"/>
      <c r="P578" s="155" t="str">
        <f t="shared" si="3"/>
        <v/>
      </c>
      <c r="Q578" s="155" t="str">
        <f t="shared" si="4"/>
        <v/>
      </c>
    </row>
    <row r="579">
      <c r="A579" s="156" t="str">
        <f t="shared" si="1"/>
        <v>1407644574</v>
      </c>
      <c r="B579" s="156">
        <v>14076.0</v>
      </c>
      <c r="C579" s="157">
        <v>0.59375</v>
      </c>
      <c r="D579" s="158" t="s">
        <v>691</v>
      </c>
      <c r="E579" s="159">
        <v>29289.0</v>
      </c>
      <c r="F579" s="159">
        <v>44574.0</v>
      </c>
      <c r="G579" s="160" t="s">
        <v>86</v>
      </c>
      <c r="H579" s="160" t="s">
        <v>87</v>
      </c>
      <c r="I579" s="160" t="s">
        <v>97</v>
      </c>
      <c r="J579" s="160" t="s">
        <v>147</v>
      </c>
      <c r="K579" s="155"/>
      <c r="L579" s="155" t="s">
        <v>90</v>
      </c>
      <c r="M579" s="161">
        <v>206687.0</v>
      </c>
      <c r="N579" s="155" t="str">
        <f t="shared" si="2"/>
        <v>1407644574</v>
      </c>
      <c r="O579" s="155"/>
      <c r="P579" s="155" t="str">
        <f t="shared" si="3"/>
        <v/>
      </c>
      <c r="Q579" s="155" t="str">
        <f t="shared" si="4"/>
        <v/>
      </c>
    </row>
    <row r="580">
      <c r="A580" s="156" t="str">
        <f t="shared" si="1"/>
        <v>1757744574</v>
      </c>
      <c r="B580" s="156">
        <v>17577.0</v>
      </c>
      <c r="C580" s="157">
        <v>0.6041666666666666</v>
      </c>
      <c r="D580" s="158" t="s">
        <v>643</v>
      </c>
      <c r="E580" s="159">
        <v>23885.0</v>
      </c>
      <c r="F580" s="159">
        <v>44574.0</v>
      </c>
      <c r="G580" s="160" t="s">
        <v>112</v>
      </c>
      <c r="H580" s="160" t="s">
        <v>92</v>
      </c>
      <c r="I580" s="160" t="s">
        <v>93</v>
      </c>
      <c r="J580" s="160" t="s">
        <v>102</v>
      </c>
      <c r="K580" s="155"/>
      <c r="L580" s="155" t="s">
        <v>103</v>
      </c>
      <c r="M580" s="155"/>
      <c r="N580" s="155" t="str">
        <f t="shared" si="2"/>
        <v>1757744574</v>
      </c>
      <c r="O580" s="155"/>
      <c r="P580" s="155" t="str">
        <f t="shared" si="3"/>
        <v/>
      </c>
      <c r="Q580" s="155" t="str">
        <f t="shared" si="4"/>
        <v/>
      </c>
    </row>
    <row r="581">
      <c r="A581" s="156" t="str">
        <f t="shared" si="1"/>
        <v>1471344574</v>
      </c>
      <c r="B581" s="156">
        <v>14713.0</v>
      </c>
      <c r="C581" s="157">
        <v>0.6041666666666666</v>
      </c>
      <c r="D581" s="158" t="s">
        <v>2777</v>
      </c>
      <c r="E581" s="159">
        <v>17115.0</v>
      </c>
      <c r="F581" s="159">
        <v>44574.0</v>
      </c>
      <c r="G581" s="160" t="s">
        <v>100</v>
      </c>
      <c r="H581" s="160" t="s">
        <v>87</v>
      </c>
      <c r="I581" s="160" t="s">
        <v>88</v>
      </c>
      <c r="J581" s="160" t="s">
        <v>102</v>
      </c>
      <c r="K581" s="155"/>
      <c r="L581" s="155" t="s">
        <v>103</v>
      </c>
      <c r="M581" s="155"/>
      <c r="N581" s="155" t="str">
        <f t="shared" si="2"/>
        <v>1471344574</v>
      </c>
      <c r="O581" s="155"/>
      <c r="P581" s="155" t="str">
        <f t="shared" si="3"/>
        <v/>
      </c>
      <c r="Q581" s="155" t="str">
        <f t="shared" si="4"/>
        <v/>
      </c>
    </row>
    <row r="582">
      <c r="A582" s="156" t="str">
        <f t="shared" si="1"/>
        <v>1393844574</v>
      </c>
      <c r="B582" s="156">
        <v>13938.0</v>
      </c>
      <c r="C582" s="157">
        <v>0.6041666666666666</v>
      </c>
      <c r="D582" s="158" t="s">
        <v>2778</v>
      </c>
      <c r="E582" s="159">
        <v>17231.0</v>
      </c>
      <c r="F582" s="159">
        <v>44574.0</v>
      </c>
      <c r="G582" s="160" t="s">
        <v>86</v>
      </c>
      <c r="H582" s="160" t="s">
        <v>87</v>
      </c>
      <c r="I582" s="160" t="s">
        <v>97</v>
      </c>
      <c r="J582" s="160" t="s">
        <v>147</v>
      </c>
      <c r="K582" s="155"/>
      <c r="L582" s="155" t="s">
        <v>90</v>
      </c>
      <c r="M582" s="161">
        <v>206688.0</v>
      </c>
      <c r="N582" s="155" t="str">
        <f t="shared" si="2"/>
        <v>1393844574</v>
      </c>
      <c r="O582" s="155"/>
      <c r="P582" s="155" t="str">
        <f t="shared" si="3"/>
        <v/>
      </c>
      <c r="Q582" s="155" t="str">
        <f t="shared" si="4"/>
        <v/>
      </c>
    </row>
    <row r="583">
      <c r="A583" s="156" t="str">
        <f t="shared" si="1"/>
        <v>1327844574</v>
      </c>
      <c r="B583" s="156">
        <v>13278.0</v>
      </c>
      <c r="C583" s="157">
        <v>0.6145833333333334</v>
      </c>
      <c r="D583" s="158" t="s">
        <v>2779</v>
      </c>
      <c r="E583" s="159">
        <v>20536.0</v>
      </c>
      <c r="F583" s="159">
        <v>44574.0</v>
      </c>
      <c r="G583" s="160" t="s">
        <v>86</v>
      </c>
      <c r="H583" s="160" t="s">
        <v>92</v>
      </c>
      <c r="I583" s="160" t="s">
        <v>93</v>
      </c>
      <c r="J583" s="160" t="s">
        <v>98</v>
      </c>
      <c r="K583" s="155"/>
      <c r="L583" s="155" t="s">
        <v>90</v>
      </c>
      <c r="M583" s="161">
        <v>206689.0</v>
      </c>
      <c r="N583" s="155" t="str">
        <f t="shared" si="2"/>
        <v>1327844574</v>
      </c>
      <c r="O583" s="155"/>
      <c r="P583" s="155" t="str">
        <f t="shared" si="3"/>
        <v/>
      </c>
      <c r="Q583" s="155" t="str">
        <f t="shared" si="4"/>
        <v/>
      </c>
    </row>
    <row r="584">
      <c r="A584" s="156" t="str">
        <f t="shared" si="1"/>
        <v>1737644574</v>
      </c>
      <c r="B584" s="156">
        <v>17376.0</v>
      </c>
      <c r="C584" s="157">
        <v>0.6145833333333334</v>
      </c>
      <c r="D584" s="158" t="s">
        <v>2780</v>
      </c>
      <c r="E584" s="159">
        <v>16276.0</v>
      </c>
      <c r="F584" s="159">
        <v>44574.0</v>
      </c>
      <c r="G584" s="160" t="s">
        <v>108</v>
      </c>
      <c r="H584" s="160" t="s">
        <v>87</v>
      </c>
      <c r="I584" s="160" t="s">
        <v>88</v>
      </c>
      <c r="J584" s="160" t="s">
        <v>135</v>
      </c>
      <c r="K584" s="155"/>
      <c r="L584" s="155" t="s">
        <v>103</v>
      </c>
      <c r="M584" s="155"/>
      <c r="N584" s="155" t="str">
        <f t="shared" si="2"/>
        <v>1737644574</v>
      </c>
      <c r="O584" s="155"/>
      <c r="P584" s="155" t="str">
        <f t="shared" si="3"/>
        <v/>
      </c>
      <c r="Q584" s="155" t="str">
        <f t="shared" si="4"/>
        <v/>
      </c>
    </row>
    <row r="585">
      <c r="A585" s="156" t="str">
        <f t="shared" si="1"/>
        <v>1562844574</v>
      </c>
      <c r="B585" s="156">
        <v>15628.0</v>
      </c>
      <c r="C585" s="157">
        <v>0.6145833333333334</v>
      </c>
      <c r="D585" s="158" t="s">
        <v>2781</v>
      </c>
      <c r="E585" s="159">
        <v>25832.0</v>
      </c>
      <c r="F585" s="159">
        <v>44574.0</v>
      </c>
      <c r="G585" s="160" t="s">
        <v>100</v>
      </c>
      <c r="H585" s="160" t="s">
        <v>87</v>
      </c>
      <c r="I585" s="160" t="s">
        <v>97</v>
      </c>
      <c r="J585" s="160" t="s">
        <v>106</v>
      </c>
      <c r="K585" s="155"/>
      <c r="L585" s="155" t="s">
        <v>253</v>
      </c>
      <c r="M585" s="155"/>
      <c r="N585" s="155" t="str">
        <f t="shared" si="2"/>
        <v>1562844574</v>
      </c>
      <c r="O585" s="155"/>
      <c r="P585" s="155" t="str">
        <f t="shared" si="3"/>
        <v/>
      </c>
      <c r="Q585" s="155" t="str">
        <f t="shared" si="4"/>
        <v/>
      </c>
    </row>
    <row r="586">
      <c r="A586" s="156" t="str">
        <f t="shared" si="1"/>
        <v>1293344574</v>
      </c>
      <c r="B586" s="156">
        <v>12933.0</v>
      </c>
      <c r="C586" s="157">
        <v>0.6145833333333334</v>
      </c>
      <c r="D586" s="158" t="s">
        <v>2782</v>
      </c>
      <c r="E586" s="159">
        <v>22390.0</v>
      </c>
      <c r="F586" s="159">
        <v>44574.0</v>
      </c>
      <c r="G586" s="160" t="s">
        <v>86</v>
      </c>
      <c r="H586" s="160" t="s">
        <v>92</v>
      </c>
      <c r="I586" s="160" t="s">
        <v>101</v>
      </c>
      <c r="J586" s="160" t="s">
        <v>221</v>
      </c>
      <c r="K586" s="155"/>
      <c r="L586" s="155" t="s">
        <v>90</v>
      </c>
      <c r="M586" s="161">
        <v>206690.0</v>
      </c>
      <c r="N586" s="155" t="str">
        <f t="shared" si="2"/>
        <v>1293344574</v>
      </c>
      <c r="O586" s="155"/>
      <c r="P586" s="155" t="str">
        <f t="shared" si="3"/>
        <v/>
      </c>
      <c r="Q586" s="155" t="str">
        <f t="shared" si="4"/>
        <v/>
      </c>
    </row>
    <row r="587">
      <c r="A587" s="156" t="str">
        <f t="shared" si="1"/>
        <v>1305044574</v>
      </c>
      <c r="B587" s="156">
        <v>13050.0</v>
      </c>
      <c r="C587" s="157">
        <v>0.625</v>
      </c>
      <c r="D587" s="158" t="s">
        <v>654</v>
      </c>
      <c r="E587" s="159">
        <v>23718.0</v>
      </c>
      <c r="F587" s="159">
        <v>44574.0</v>
      </c>
      <c r="G587" s="160" t="s">
        <v>112</v>
      </c>
      <c r="H587" s="160" t="s">
        <v>92</v>
      </c>
      <c r="I587" s="160" t="s">
        <v>93</v>
      </c>
      <c r="J587" s="160" t="s">
        <v>102</v>
      </c>
      <c r="K587" s="155"/>
      <c r="L587" s="155" t="s">
        <v>103</v>
      </c>
      <c r="M587" s="155"/>
      <c r="N587" s="155" t="str">
        <f t="shared" si="2"/>
        <v>1305044574</v>
      </c>
      <c r="O587" s="155"/>
      <c r="P587" s="155" t="str">
        <f t="shared" si="3"/>
        <v/>
      </c>
      <c r="Q587" s="155" t="str">
        <f t="shared" si="4"/>
        <v/>
      </c>
    </row>
    <row r="588">
      <c r="A588" s="156" t="str">
        <f t="shared" si="1"/>
        <v>1567344574</v>
      </c>
      <c r="B588" s="156">
        <v>15673.0</v>
      </c>
      <c r="C588" s="157">
        <v>0.625</v>
      </c>
      <c r="D588" s="158" t="s">
        <v>692</v>
      </c>
      <c r="E588" s="159">
        <v>21105.0</v>
      </c>
      <c r="F588" s="159">
        <v>44574.0</v>
      </c>
      <c r="G588" s="160" t="s">
        <v>112</v>
      </c>
      <c r="H588" s="160" t="s">
        <v>87</v>
      </c>
      <c r="I588" s="160" t="s">
        <v>88</v>
      </c>
      <c r="J588" s="160" t="s">
        <v>192</v>
      </c>
      <c r="K588" s="155"/>
      <c r="L588" s="155" t="s">
        <v>103</v>
      </c>
      <c r="M588" s="155"/>
      <c r="N588" s="155" t="str">
        <f t="shared" si="2"/>
        <v>1567344574</v>
      </c>
      <c r="O588" s="155"/>
      <c r="P588" s="155" t="str">
        <f t="shared" si="3"/>
        <v/>
      </c>
      <c r="Q588" s="155" t="str">
        <f t="shared" si="4"/>
        <v/>
      </c>
    </row>
    <row r="589">
      <c r="A589" s="156" t="str">
        <f t="shared" si="1"/>
        <v>PRN 1569944574</v>
      </c>
      <c r="B589" s="156" t="s">
        <v>2783</v>
      </c>
      <c r="C589" s="157">
        <v>0.625</v>
      </c>
      <c r="D589" s="158" t="s">
        <v>2784</v>
      </c>
      <c r="E589" s="159">
        <v>19665.0</v>
      </c>
      <c r="F589" s="159">
        <v>44574.0</v>
      </c>
      <c r="G589" s="160" t="s">
        <v>112</v>
      </c>
      <c r="H589" s="160" t="s">
        <v>92</v>
      </c>
      <c r="I589" s="160" t="s">
        <v>101</v>
      </c>
      <c r="J589" s="160" t="s">
        <v>102</v>
      </c>
      <c r="K589" s="155"/>
      <c r="L589" s="155" t="s">
        <v>103</v>
      </c>
      <c r="M589" s="155"/>
      <c r="N589" s="155" t="str">
        <f t="shared" si="2"/>
        <v>PRN 1569944574</v>
      </c>
      <c r="O589" s="155"/>
      <c r="P589" s="155" t="str">
        <f t="shared" si="3"/>
        <v/>
      </c>
      <c r="Q589" s="155" t="str">
        <f t="shared" si="4"/>
        <v/>
      </c>
    </row>
    <row r="590">
      <c r="A590" s="156" t="str">
        <f t="shared" si="1"/>
        <v>1340544574</v>
      </c>
      <c r="B590" s="156">
        <v>13405.0</v>
      </c>
      <c r="C590" s="157">
        <v>0.6458333333333334</v>
      </c>
      <c r="D590" s="158" t="s">
        <v>2785</v>
      </c>
      <c r="E590" s="159">
        <v>23929.0</v>
      </c>
      <c r="F590" s="159">
        <v>44574.0</v>
      </c>
      <c r="G590" s="160" t="s">
        <v>86</v>
      </c>
      <c r="H590" s="160" t="s">
        <v>92</v>
      </c>
      <c r="I590" s="160" t="s">
        <v>93</v>
      </c>
      <c r="J590" s="160" t="s">
        <v>98</v>
      </c>
      <c r="K590" s="155"/>
      <c r="L590" s="155" t="s">
        <v>90</v>
      </c>
      <c r="M590" s="161">
        <v>206691.0</v>
      </c>
      <c r="N590" s="155" t="str">
        <f t="shared" si="2"/>
        <v>1340544574</v>
      </c>
      <c r="O590" s="155"/>
      <c r="P590" s="155" t="str">
        <f t="shared" si="3"/>
        <v/>
      </c>
      <c r="Q590" s="155" t="str">
        <f t="shared" si="4"/>
        <v/>
      </c>
    </row>
    <row r="591">
      <c r="A591" s="156" t="str">
        <f t="shared" si="1"/>
        <v>1431244574</v>
      </c>
      <c r="B591" s="156">
        <v>14312.0</v>
      </c>
      <c r="C591" s="157">
        <v>0.7083333333333334</v>
      </c>
      <c r="D591" s="158" t="s">
        <v>2786</v>
      </c>
      <c r="E591" s="159">
        <v>27429.0</v>
      </c>
      <c r="F591" s="159">
        <v>44574.0</v>
      </c>
      <c r="G591" s="160" t="s">
        <v>86</v>
      </c>
      <c r="H591" s="160" t="s">
        <v>92</v>
      </c>
      <c r="I591" s="160" t="s">
        <v>101</v>
      </c>
      <c r="J591" s="160" t="s">
        <v>117</v>
      </c>
      <c r="K591" s="155"/>
      <c r="L591" s="155" t="s">
        <v>2496</v>
      </c>
      <c r="M591" s="155"/>
      <c r="N591" s="155" t="str">
        <f t="shared" si="2"/>
        <v>1431244574</v>
      </c>
      <c r="O591" s="155"/>
      <c r="P591" s="155" t="str">
        <f t="shared" si="3"/>
        <v/>
      </c>
      <c r="Q591" s="155" t="str">
        <f t="shared" si="4"/>
        <v/>
      </c>
    </row>
    <row r="592">
      <c r="A592" s="156" t="str">
        <f t="shared" si="1"/>
        <v>1114644574</v>
      </c>
      <c r="B592" s="156">
        <v>11146.0</v>
      </c>
      <c r="C592" s="157">
        <v>0.7083333333333334</v>
      </c>
      <c r="D592" s="158" t="s">
        <v>1302</v>
      </c>
      <c r="E592" s="159">
        <v>22785.0</v>
      </c>
      <c r="F592" s="159">
        <v>44574.0</v>
      </c>
      <c r="G592" s="160" t="s">
        <v>112</v>
      </c>
      <c r="H592" s="160" t="s">
        <v>87</v>
      </c>
      <c r="I592" s="160" t="s">
        <v>97</v>
      </c>
      <c r="J592" s="160" t="s">
        <v>106</v>
      </c>
      <c r="K592" s="155"/>
      <c r="L592" s="155" t="s">
        <v>2496</v>
      </c>
      <c r="M592" s="155"/>
      <c r="N592" s="155" t="str">
        <f t="shared" si="2"/>
        <v>1114644574</v>
      </c>
      <c r="O592" s="155"/>
      <c r="P592" s="155" t="str">
        <f t="shared" si="3"/>
        <v/>
      </c>
      <c r="Q592" s="155" t="str">
        <f t="shared" si="4"/>
        <v>R</v>
      </c>
    </row>
    <row r="593">
      <c r="A593" s="156" t="str">
        <f t="shared" si="1"/>
        <v>1479044574</v>
      </c>
      <c r="B593" s="156">
        <v>14790.0</v>
      </c>
      <c r="C593" s="157">
        <v>0.7083333333333334</v>
      </c>
      <c r="D593" s="158" t="s">
        <v>185</v>
      </c>
      <c r="E593" s="159">
        <v>24134.0</v>
      </c>
      <c r="F593" s="159">
        <v>44574.0</v>
      </c>
      <c r="G593" s="160" t="s">
        <v>86</v>
      </c>
      <c r="H593" s="160" t="s">
        <v>87</v>
      </c>
      <c r="I593" s="160" t="s">
        <v>88</v>
      </c>
      <c r="J593" s="160" t="s">
        <v>186</v>
      </c>
      <c r="K593" s="155"/>
      <c r="L593" s="155" t="s">
        <v>2496</v>
      </c>
      <c r="M593" s="155"/>
      <c r="N593" s="155" t="str">
        <f t="shared" si="2"/>
        <v>1479044574</v>
      </c>
      <c r="O593" s="155"/>
      <c r="P593" s="155" t="str">
        <f t="shared" si="3"/>
        <v/>
      </c>
      <c r="Q593" s="155" t="str">
        <f t="shared" si="4"/>
        <v/>
      </c>
    </row>
    <row r="594">
      <c r="A594" s="156" t="str">
        <f t="shared" si="1"/>
        <v>1278244574</v>
      </c>
      <c r="B594" s="156">
        <v>12782.0</v>
      </c>
      <c r="C594" s="157">
        <v>0.7083333333333334</v>
      </c>
      <c r="D594" s="158" t="s">
        <v>2787</v>
      </c>
      <c r="E594" s="159">
        <v>14749.0</v>
      </c>
      <c r="F594" s="159">
        <v>44574.0</v>
      </c>
      <c r="G594" s="160" t="s">
        <v>100</v>
      </c>
      <c r="H594" s="160" t="s">
        <v>92</v>
      </c>
      <c r="I594" s="160" t="s">
        <v>101</v>
      </c>
      <c r="J594" s="160" t="s">
        <v>102</v>
      </c>
      <c r="K594" s="155"/>
      <c r="L594" s="155" t="s">
        <v>2496</v>
      </c>
      <c r="M594" s="155"/>
      <c r="N594" s="155" t="str">
        <f t="shared" si="2"/>
        <v>1278244574</v>
      </c>
      <c r="O594" s="155"/>
      <c r="P594" s="155" t="str">
        <f t="shared" si="3"/>
        <v/>
      </c>
      <c r="Q594" s="155" t="str">
        <f t="shared" si="4"/>
        <v>R</v>
      </c>
    </row>
    <row r="595">
      <c r="A595" s="156" t="str">
        <f t="shared" si="1"/>
        <v>967044574</v>
      </c>
      <c r="B595" s="156">
        <v>9670.0</v>
      </c>
      <c r="C595" s="157">
        <v>0.7083333333333334</v>
      </c>
      <c r="D595" s="158" t="s">
        <v>2788</v>
      </c>
      <c r="E595" s="159">
        <v>29843.0</v>
      </c>
      <c r="F595" s="159">
        <v>44574.0</v>
      </c>
      <c r="G595" s="160" t="s">
        <v>86</v>
      </c>
      <c r="H595" s="160" t="s">
        <v>92</v>
      </c>
      <c r="I595" s="160" t="s">
        <v>93</v>
      </c>
      <c r="J595" s="160" t="s">
        <v>147</v>
      </c>
      <c r="K595" s="155"/>
      <c r="L595" s="155" t="s">
        <v>2789</v>
      </c>
      <c r="M595" s="155"/>
      <c r="N595" s="155" t="str">
        <f t="shared" si="2"/>
        <v>967044574</v>
      </c>
      <c r="O595" s="155"/>
      <c r="P595" s="155" t="str">
        <f t="shared" si="3"/>
        <v/>
      </c>
      <c r="Q595" s="155" t="str">
        <f t="shared" si="4"/>
        <v>R</v>
      </c>
    </row>
    <row r="596">
      <c r="A596" s="156" t="str">
        <f t="shared" si="1"/>
        <v>1789444574</v>
      </c>
      <c r="B596" s="156">
        <v>17894.0</v>
      </c>
      <c r="C596" s="157">
        <v>0.7083333333333334</v>
      </c>
      <c r="D596" s="158" t="s">
        <v>2790</v>
      </c>
      <c r="E596" s="159">
        <v>21383.0</v>
      </c>
      <c r="F596" s="159">
        <v>44574.0</v>
      </c>
      <c r="G596" s="160" t="s">
        <v>108</v>
      </c>
      <c r="H596" s="160" t="s">
        <v>87</v>
      </c>
      <c r="I596" s="160" t="s">
        <v>88</v>
      </c>
      <c r="J596" s="160" t="s">
        <v>131</v>
      </c>
      <c r="K596" s="155"/>
      <c r="L596" s="155" t="s">
        <v>2496</v>
      </c>
      <c r="M596" s="155"/>
      <c r="N596" s="155" t="str">
        <f t="shared" si="2"/>
        <v>1789444574</v>
      </c>
      <c r="O596" s="155"/>
      <c r="P596" s="155" t="str">
        <f t="shared" si="3"/>
        <v/>
      </c>
      <c r="Q596" s="155" t="str">
        <f t="shared" si="4"/>
        <v/>
      </c>
    </row>
    <row r="597">
      <c r="A597" s="156" t="str">
        <f t="shared" si="1"/>
        <v>1785544574</v>
      </c>
      <c r="B597" s="156">
        <v>17855.0</v>
      </c>
      <c r="C597" s="157">
        <v>0.7083333333333334</v>
      </c>
      <c r="D597" s="158" t="s">
        <v>232</v>
      </c>
      <c r="E597" s="159">
        <v>20194.0</v>
      </c>
      <c r="F597" s="159">
        <v>44574.0</v>
      </c>
      <c r="G597" s="160" t="s">
        <v>108</v>
      </c>
      <c r="H597" s="160" t="s">
        <v>87</v>
      </c>
      <c r="I597" s="160" t="s">
        <v>88</v>
      </c>
      <c r="J597" s="160" t="s">
        <v>131</v>
      </c>
      <c r="K597" s="155"/>
      <c r="L597" s="155" t="s">
        <v>2496</v>
      </c>
      <c r="M597" s="155"/>
      <c r="N597" s="155" t="str">
        <f t="shared" si="2"/>
        <v>1785544574</v>
      </c>
      <c r="O597" s="155"/>
      <c r="P597" s="155" t="str">
        <f t="shared" si="3"/>
        <v/>
      </c>
      <c r="Q597" s="155" t="str">
        <f t="shared" si="4"/>
        <v/>
      </c>
    </row>
    <row r="598">
      <c r="A598" s="156" t="str">
        <f t="shared" si="1"/>
        <v>1155344574</v>
      </c>
      <c r="B598" s="156">
        <v>11553.0</v>
      </c>
      <c r="C598" s="157">
        <v>0.7083333333333334</v>
      </c>
      <c r="D598" s="158" t="s">
        <v>2791</v>
      </c>
      <c r="E598" s="159">
        <v>19290.0</v>
      </c>
      <c r="F598" s="159">
        <v>44574.0</v>
      </c>
      <c r="G598" s="160" t="s">
        <v>86</v>
      </c>
      <c r="H598" s="160" t="s">
        <v>87</v>
      </c>
      <c r="I598" s="160" t="s">
        <v>97</v>
      </c>
      <c r="J598" s="160" t="s">
        <v>186</v>
      </c>
      <c r="K598" s="155"/>
      <c r="L598" s="155" t="s">
        <v>2496</v>
      </c>
      <c r="M598" s="155"/>
      <c r="N598" s="155" t="str">
        <f t="shared" si="2"/>
        <v>1155344574</v>
      </c>
      <c r="O598" s="155"/>
      <c r="P598" s="155" t="str">
        <f t="shared" si="3"/>
        <v/>
      </c>
      <c r="Q598" s="155" t="str">
        <f t="shared" si="4"/>
        <v>R</v>
      </c>
    </row>
    <row r="599">
      <c r="A599" s="156" t="str">
        <f t="shared" si="1"/>
        <v>1371244574</v>
      </c>
      <c r="B599" s="156">
        <v>13712.0</v>
      </c>
      <c r="C599" s="157">
        <v>0.7083333333333334</v>
      </c>
      <c r="D599" s="158" t="s">
        <v>2792</v>
      </c>
      <c r="E599" s="159">
        <v>24227.0</v>
      </c>
      <c r="F599" s="159">
        <v>44574.0</v>
      </c>
      <c r="G599" s="160" t="s">
        <v>86</v>
      </c>
      <c r="H599" s="160" t="s">
        <v>92</v>
      </c>
      <c r="I599" s="160" t="s">
        <v>93</v>
      </c>
      <c r="J599" s="160" t="s">
        <v>154</v>
      </c>
      <c r="K599" s="155"/>
      <c r="L599" s="155" t="s">
        <v>2496</v>
      </c>
      <c r="M599" s="155"/>
      <c r="N599" s="155" t="str">
        <f t="shared" si="2"/>
        <v>1371244574</v>
      </c>
      <c r="O599" s="155"/>
      <c r="P599" s="155" t="str">
        <f t="shared" si="3"/>
        <v/>
      </c>
      <c r="Q599" s="155" t="str">
        <f t="shared" si="4"/>
        <v>R</v>
      </c>
    </row>
    <row r="600">
      <c r="A600" s="156" t="str">
        <f t="shared" si="1"/>
        <v>1556944574</v>
      </c>
      <c r="B600" s="156">
        <v>15569.0</v>
      </c>
      <c r="C600" s="157">
        <v>0.7083333333333334</v>
      </c>
      <c r="D600" s="158" t="s">
        <v>483</v>
      </c>
      <c r="E600" s="159">
        <v>25170.0</v>
      </c>
      <c r="F600" s="159">
        <v>44574.0</v>
      </c>
      <c r="G600" s="160" t="s">
        <v>100</v>
      </c>
      <c r="H600" s="160" t="s">
        <v>92</v>
      </c>
      <c r="I600" s="160" t="s">
        <v>101</v>
      </c>
      <c r="J600" s="160" t="s">
        <v>106</v>
      </c>
      <c r="K600" s="155"/>
      <c r="L600" s="155" t="s">
        <v>2496</v>
      </c>
      <c r="M600" s="155"/>
      <c r="N600" s="155" t="str">
        <f t="shared" si="2"/>
        <v>1556944574</v>
      </c>
      <c r="O600" s="155"/>
      <c r="P600" s="155" t="str">
        <f t="shared" si="3"/>
        <v/>
      </c>
      <c r="Q600" s="155" t="str">
        <f t="shared" si="4"/>
        <v/>
      </c>
    </row>
    <row r="601">
      <c r="A601" s="156" t="str">
        <f t="shared" si="1"/>
        <v>1481444574</v>
      </c>
      <c r="B601" s="156">
        <v>14814.0</v>
      </c>
      <c r="C601" s="157">
        <v>0.7083333333333334</v>
      </c>
      <c r="D601" s="158" t="s">
        <v>1125</v>
      </c>
      <c r="E601" s="159">
        <v>20167.0</v>
      </c>
      <c r="F601" s="159">
        <v>44574.0</v>
      </c>
      <c r="G601" s="160" t="s">
        <v>100</v>
      </c>
      <c r="H601" s="160" t="s">
        <v>87</v>
      </c>
      <c r="I601" s="160" t="s">
        <v>88</v>
      </c>
      <c r="J601" s="160" t="s">
        <v>131</v>
      </c>
      <c r="K601" s="155"/>
      <c r="L601" s="155" t="s">
        <v>2496</v>
      </c>
      <c r="M601" s="155"/>
      <c r="N601" s="155" t="str">
        <f t="shared" si="2"/>
        <v>1481444574</v>
      </c>
      <c r="O601" s="155"/>
      <c r="P601" s="155" t="str">
        <f t="shared" si="3"/>
        <v/>
      </c>
      <c r="Q601" s="155" t="str">
        <f t="shared" si="4"/>
        <v>R</v>
      </c>
    </row>
    <row r="602">
      <c r="A602" s="156" t="str">
        <f t="shared" si="1"/>
        <v>1505744574</v>
      </c>
      <c r="B602" s="156">
        <v>15057.0</v>
      </c>
      <c r="C602" s="157">
        <v>0.7083333333333334</v>
      </c>
      <c r="D602" s="158" t="s">
        <v>2634</v>
      </c>
      <c r="E602" s="159">
        <v>28968.0</v>
      </c>
      <c r="F602" s="159">
        <v>44574.0</v>
      </c>
      <c r="G602" s="160" t="s">
        <v>100</v>
      </c>
      <c r="H602" s="160" t="s">
        <v>87</v>
      </c>
      <c r="I602" s="160" t="s">
        <v>97</v>
      </c>
      <c r="J602" s="160" t="s">
        <v>102</v>
      </c>
      <c r="K602" s="155"/>
      <c r="L602" s="155" t="s">
        <v>2496</v>
      </c>
      <c r="M602" s="155"/>
      <c r="N602" s="155" t="str">
        <f t="shared" si="2"/>
        <v>1505744574</v>
      </c>
      <c r="O602" s="155"/>
      <c r="P602" s="155" t="str">
        <f t="shared" si="3"/>
        <v/>
      </c>
      <c r="Q602" s="155" t="str">
        <f t="shared" si="4"/>
        <v>R</v>
      </c>
    </row>
    <row r="603">
      <c r="A603" s="156" t="str">
        <f t="shared" si="1"/>
        <v>1779644574</v>
      </c>
      <c r="B603" s="156">
        <v>17796.0</v>
      </c>
      <c r="C603" s="157">
        <v>0.7083333333333334</v>
      </c>
      <c r="D603" s="158" t="s">
        <v>141</v>
      </c>
      <c r="E603" s="159">
        <v>10923.0</v>
      </c>
      <c r="F603" s="159">
        <v>44574.0</v>
      </c>
      <c r="G603" s="160" t="s">
        <v>108</v>
      </c>
      <c r="H603" s="160" t="s">
        <v>87</v>
      </c>
      <c r="I603" s="160" t="s">
        <v>88</v>
      </c>
      <c r="J603" s="160" t="s">
        <v>131</v>
      </c>
      <c r="K603" s="155"/>
      <c r="L603" s="155" t="s">
        <v>2496</v>
      </c>
      <c r="M603" s="155"/>
      <c r="N603" s="155" t="str">
        <f t="shared" si="2"/>
        <v>1779644574</v>
      </c>
      <c r="O603" s="155"/>
      <c r="P603" s="155" t="str">
        <f t="shared" si="3"/>
        <v/>
      </c>
      <c r="Q603" s="155" t="str">
        <f t="shared" si="4"/>
        <v>R</v>
      </c>
    </row>
    <row r="604">
      <c r="A604" s="156" t="str">
        <f t="shared" si="1"/>
        <v>1305344574</v>
      </c>
      <c r="B604" s="156">
        <v>13053.0</v>
      </c>
      <c r="C604" s="157">
        <v>0.71875</v>
      </c>
      <c r="D604" s="158" t="s">
        <v>207</v>
      </c>
      <c r="E604" s="159">
        <v>31604.0</v>
      </c>
      <c r="F604" s="159">
        <v>44574.0</v>
      </c>
      <c r="G604" s="160" t="s">
        <v>122</v>
      </c>
      <c r="H604" s="160" t="s">
        <v>92</v>
      </c>
      <c r="I604" s="160" t="s">
        <v>93</v>
      </c>
      <c r="J604" s="160" t="s">
        <v>98</v>
      </c>
      <c r="K604" s="155"/>
      <c r="L604" s="155" t="s">
        <v>2496</v>
      </c>
      <c r="M604" s="155"/>
      <c r="N604" s="155" t="str">
        <f t="shared" si="2"/>
        <v>1305344574</v>
      </c>
      <c r="O604" s="155"/>
      <c r="P604" s="155" t="str">
        <f t="shared" si="3"/>
        <v/>
      </c>
      <c r="Q604" s="155" t="str">
        <f t="shared" si="4"/>
        <v>R</v>
      </c>
    </row>
    <row r="605">
      <c r="A605" s="156" t="str">
        <f t="shared" si="1"/>
        <v>1274144574</v>
      </c>
      <c r="B605" s="156">
        <v>12741.0</v>
      </c>
      <c r="C605" s="157">
        <v>0.71875</v>
      </c>
      <c r="D605" s="158" t="s">
        <v>702</v>
      </c>
      <c r="E605" s="159">
        <v>25142.0</v>
      </c>
      <c r="F605" s="159">
        <v>44574.0</v>
      </c>
      <c r="G605" s="160" t="s">
        <v>122</v>
      </c>
      <c r="H605" s="160" t="s">
        <v>92</v>
      </c>
      <c r="I605" s="160" t="s">
        <v>93</v>
      </c>
      <c r="J605" s="160" t="s">
        <v>89</v>
      </c>
      <c r="K605" s="155"/>
      <c r="L605" s="155" t="s">
        <v>2496</v>
      </c>
      <c r="M605" s="155"/>
      <c r="N605" s="155" t="str">
        <f t="shared" si="2"/>
        <v>1274144574</v>
      </c>
      <c r="O605" s="155"/>
      <c r="P605" s="155" t="str">
        <f t="shared" si="3"/>
        <v/>
      </c>
      <c r="Q605" s="155" t="str">
        <f t="shared" si="4"/>
        <v>R</v>
      </c>
    </row>
    <row r="606">
      <c r="A606" s="156" t="str">
        <f t="shared" si="1"/>
        <v>1019644574</v>
      </c>
      <c r="B606" s="156">
        <v>10196.0</v>
      </c>
      <c r="C606" s="157">
        <v>0.71875</v>
      </c>
      <c r="D606" s="158" t="s">
        <v>2719</v>
      </c>
      <c r="E606" s="159">
        <v>23525.0</v>
      </c>
      <c r="F606" s="159">
        <v>44574.0</v>
      </c>
      <c r="G606" s="160" t="s">
        <v>122</v>
      </c>
      <c r="H606" s="160" t="s">
        <v>92</v>
      </c>
      <c r="I606" s="160" t="s">
        <v>101</v>
      </c>
      <c r="J606" s="160" t="s">
        <v>813</v>
      </c>
      <c r="K606" s="155"/>
      <c r="L606" s="155" t="s">
        <v>2496</v>
      </c>
      <c r="M606" s="155"/>
      <c r="N606" s="155" t="str">
        <f t="shared" si="2"/>
        <v>1019644574</v>
      </c>
      <c r="O606" s="155"/>
      <c r="P606" s="155" t="str">
        <f t="shared" si="3"/>
        <v/>
      </c>
      <c r="Q606" s="155" t="str">
        <f t="shared" si="4"/>
        <v>R</v>
      </c>
    </row>
    <row r="607">
      <c r="A607" s="156" t="str">
        <f t="shared" si="1"/>
        <v>1570044574</v>
      </c>
      <c r="B607" s="156">
        <v>15700.0</v>
      </c>
      <c r="C607" s="157">
        <v>0.71875</v>
      </c>
      <c r="D607" s="158" t="s">
        <v>2793</v>
      </c>
      <c r="E607" s="159">
        <v>19914.0</v>
      </c>
      <c r="F607" s="159">
        <v>44574.0</v>
      </c>
      <c r="G607" s="160" t="s">
        <v>112</v>
      </c>
      <c r="H607" s="160" t="s">
        <v>92</v>
      </c>
      <c r="I607" s="160" t="s">
        <v>101</v>
      </c>
      <c r="J607" s="160" t="s">
        <v>102</v>
      </c>
      <c r="K607" s="155"/>
      <c r="L607" s="155" t="s">
        <v>2496</v>
      </c>
      <c r="M607" s="155"/>
      <c r="N607" s="155" t="str">
        <f t="shared" si="2"/>
        <v>1570044574</v>
      </c>
      <c r="O607" s="155"/>
      <c r="P607" s="155" t="str">
        <f t="shared" si="3"/>
        <v/>
      </c>
      <c r="Q607" s="155" t="str">
        <f t="shared" si="4"/>
        <v/>
      </c>
    </row>
    <row r="608">
      <c r="A608" s="156" t="str">
        <f t="shared" si="1"/>
        <v>1594244575</v>
      </c>
      <c r="B608" s="156">
        <v>15942.0</v>
      </c>
      <c r="C608" s="157">
        <v>0.3333333333333333</v>
      </c>
      <c r="D608" s="158" t="s">
        <v>892</v>
      </c>
      <c r="E608" s="159">
        <v>20598.0</v>
      </c>
      <c r="F608" s="159">
        <v>44575.0</v>
      </c>
      <c r="G608" s="160" t="s">
        <v>122</v>
      </c>
      <c r="H608" s="160" t="s">
        <v>92</v>
      </c>
      <c r="I608" s="160" t="s">
        <v>93</v>
      </c>
      <c r="J608" s="160" t="s">
        <v>186</v>
      </c>
      <c r="K608" s="155"/>
      <c r="L608" s="155" t="s">
        <v>90</v>
      </c>
      <c r="M608" s="161">
        <v>206611.0</v>
      </c>
      <c r="N608" s="155" t="str">
        <f t="shared" si="2"/>
        <v>1594244575</v>
      </c>
      <c r="O608" s="155"/>
      <c r="P608" s="155" t="str">
        <f t="shared" si="3"/>
        <v/>
      </c>
      <c r="Q608" s="155" t="str">
        <f t="shared" si="4"/>
        <v/>
      </c>
    </row>
    <row r="609">
      <c r="A609" s="156" t="str">
        <f t="shared" si="1"/>
        <v>1488944575</v>
      </c>
      <c r="B609" s="156">
        <v>14889.0</v>
      </c>
      <c r="C609" s="157">
        <v>0.34375</v>
      </c>
      <c r="D609" s="158" t="s">
        <v>823</v>
      </c>
      <c r="E609" s="159">
        <v>20777.0</v>
      </c>
      <c r="F609" s="159">
        <v>44575.0</v>
      </c>
      <c r="G609" s="160" t="s">
        <v>100</v>
      </c>
      <c r="H609" s="160" t="s">
        <v>92</v>
      </c>
      <c r="I609" s="160" t="s">
        <v>93</v>
      </c>
      <c r="J609" s="160" t="s">
        <v>119</v>
      </c>
      <c r="K609" s="155"/>
      <c r="L609" s="155" t="s">
        <v>103</v>
      </c>
      <c r="M609" s="155"/>
      <c r="N609" s="155" t="str">
        <f t="shared" si="2"/>
        <v>1488944575</v>
      </c>
      <c r="O609" s="155"/>
      <c r="P609" s="155" t="str">
        <f t="shared" si="3"/>
        <v/>
      </c>
      <c r="Q609" s="155" t="str">
        <f t="shared" si="4"/>
        <v/>
      </c>
    </row>
    <row r="610">
      <c r="A610" s="156" t="str">
        <f t="shared" si="1"/>
        <v>1580344575</v>
      </c>
      <c r="B610" s="156">
        <v>15803.0</v>
      </c>
      <c r="C610" s="157">
        <v>0.3645833333333333</v>
      </c>
      <c r="D610" s="158" t="s">
        <v>576</v>
      </c>
      <c r="E610" s="159">
        <v>23681.0</v>
      </c>
      <c r="F610" s="159">
        <v>44575.0</v>
      </c>
      <c r="G610" s="160" t="s">
        <v>86</v>
      </c>
      <c r="H610" s="160" t="s">
        <v>92</v>
      </c>
      <c r="I610" s="160" t="s">
        <v>101</v>
      </c>
      <c r="J610" s="160" t="s">
        <v>577</v>
      </c>
      <c r="K610" s="155"/>
      <c r="L610" s="155" t="s">
        <v>90</v>
      </c>
      <c r="M610" s="161">
        <v>206595.0</v>
      </c>
      <c r="N610" s="155" t="str">
        <f t="shared" si="2"/>
        <v>1580344575</v>
      </c>
      <c r="O610" s="155"/>
      <c r="P610" s="155" t="str">
        <f t="shared" si="3"/>
        <v/>
      </c>
      <c r="Q610" s="155" t="str">
        <f t="shared" si="4"/>
        <v/>
      </c>
    </row>
    <row r="611">
      <c r="A611" s="156" t="str">
        <f t="shared" si="1"/>
        <v>1561444575</v>
      </c>
      <c r="B611" s="156">
        <v>15614.0</v>
      </c>
      <c r="C611" s="157">
        <v>0.3645833333333333</v>
      </c>
      <c r="D611" s="158" t="s">
        <v>2794</v>
      </c>
      <c r="E611" s="159">
        <v>22255.0</v>
      </c>
      <c r="F611" s="159">
        <v>44575.0</v>
      </c>
      <c r="G611" s="160" t="s">
        <v>86</v>
      </c>
      <c r="H611" s="160" t="s">
        <v>87</v>
      </c>
      <c r="I611" s="160" t="s">
        <v>97</v>
      </c>
      <c r="J611" s="160" t="s">
        <v>2795</v>
      </c>
      <c r="K611" s="155"/>
      <c r="L611" s="155" t="s">
        <v>90</v>
      </c>
      <c r="M611" s="161">
        <v>206598.0</v>
      </c>
      <c r="N611" s="155" t="str">
        <f t="shared" si="2"/>
        <v>1561444575</v>
      </c>
      <c r="O611" s="155"/>
      <c r="P611" s="155" t="str">
        <f t="shared" si="3"/>
        <v/>
      </c>
      <c r="Q611" s="155" t="str">
        <f t="shared" si="4"/>
        <v/>
      </c>
    </row>
    <row r="612">
      <c r="A612" s="156" t="str">
        <f t="shared" si="1"/>
        <v>1070244575</v>
      </c>
      <c r="B612" s="156">
        <v>10702.0</v>
      </c>
      <c r="C612" s="157">
        <v>0.3645833333333333</v>
      </c>
      <c r="D612" s="158" t="s">
        <v>660</v>
      </c>
      <c r="E612" s="159">
        <v>18579.0</v>
      </c>
      <c r="F612" s="159">
        <v>44575.0</v>
      </c>
      <c r="G612" s="160" t="s">
        <v>122</v>
      </c>
      <c r="H612" s="160" t="s">
        <v>92</v>
      </c>
      <c r="I612" s="160" t="s">
        <v>93</v>
      </c>
      <c r="J612" s="160" t="s">
        <v>147</v>
      </c>
      <c r="K612" s="155"/>
      <c r="L612" s="155" t="s">
        <v>90</v>
      </c>
      <c r="M612" s="161">
        <v>206593.0</v>
      </c>
      <c r="N612" s="155" t="str">
        <f t="shared" si="2"/>
        <v>1070244575</v>
      </c>
      <c r="O612" s="155"/>
      <c r="P612" s="155" t="str">
        <f t="shared" si="3"/>
        <v/>
      </c>
      <c r="Q612" s="155" t="str">
        <f t="shared" si="4"/>
        <v/>
      </c>
    </row>
    <row r="613">
      <c r="A613" s="156" t="str">
        <f t="shared" si="1"/>
        <v>1730344575</v>
      </c>
      <c r="B613" s="156">
        <v>17303.0</v>
      </c>
      <c r="C613" s="157">
        <v>0.375</v>
      </c>
      <c r="D613" s="158" t="s">
        <v>2796</v>
      </c>
      <c r="E613" s="159">
        <v>13916.0</v>
      </c>
      <c r="F613" s="159">
        <v>44575.0</v>
      </c>
      <c r="G613" s="160" t="s">
        <v>100</v>
      </c>
      <c r="H613" s="160" t="s">
        <v>87</v>
      </c>
      <c r="I613" s="160" t="s">
        <v>97</v>
      </c>
      <c r="J613" s="160" t="s">
        <v>102</v>
      </c>
      <c r="K613" s="155"/>
      <c r="L613" s="155" t="s">
        <v>103</v>
      </c>
      <c r="M613" s="155"/>
      <c r="N613" s="155" t="str">
        <f t="shared" si="2"/>
        <v>1730344575</v>
      </c>
      <c r="O613" s="155"/>
      <c r="P613" s="155" t="str">
        <f t="shared" si="3"/>
        <v/>
      </c>
      <c r="Q613" s="155" t="str">
        <f t="shared" si="4"/>
        <v/>
      </c>
    </row>
    <row r="614">
      <c r="A614" s="156" t="str">
        <f t="shared" si="1"/>
        <v>1587944575</v>
      </c>
      <c r="B614" s="156">
        <v>15879.0</v>
      </c>
      <c r="C614" s="157">
        <v>0.375</v>
      </c>
      <c r="D614" s="158" t="s">
        <v>589</v>
      </c>
      <c r="E614" s="159">
        <v>28372.0</v>
      </c>
      <c r="F614" s="159">
        <v>44575.0</v>
      </c>
      <c r="G614" s="160" t="s">
        <v>122</v>
      </c>
      <c r="H614" s="160" t="s">
        <v>92</v>
      </c>
      <c r="I614" s="160" t="s">
        <v>93</v>
      </c>
      <c r="J614" s="160" t="s">
        <v>147</v>
      </c>
      <c r="K614" s="155"/>
      <c r="L614" s="155" t="s">
        <v>90</v>
      </c>
      <c r="M614" s="161">
        <v>206594.0</v>
      </c>
      <c r="N614" s="155" t="str">
        <f t="shared" si="2"/>
        <v>1587944575</v>
      </c>
      <c r="O614" s="155"/>
      <c r="P614" s="155" t="str">
        <f t="shared" si="3"/>
        <v/>
      </c>
      <c r="Q614" s="155" t="str">
        <f t="shared" si="4"/>
        <v/>
      </c>
    </row>
    <row r="615">
      <c r="A615" s="156" t="str">
        <f t="shared" si="1"/>
        <v>1672244575</v>
      </c>
      <c r="B615" s="156">
        <v>16722.0</v>
      </c>
      <c r="C615" s="157">
        <v>0.3854166666666667</v>
      </c>
      <c r="D615" s="158" t="s">
        <v>2797</v>
      </c>
      <c r="E615" s="159">
        <v>17812.0</v>
      </c>
      <c r="F615" s="159">
        <v>44575.0</v>
      </c>
      <c r="G615" s="160" t="s">
        <v>100</v>
      </c>
      <c r="H615" s="160" t="s">
        <v>87</v>
      </c>
      <c r="I615" s="160" t="s">
        <v>97</v>
      </c>
      <c r="J615" s="160" t="s">
        <v>224</v>
      </c>
      <c r="K615" s="155"/>
      <c r="L615" s="155" t="s">
        <v>103</v>
      </c>
      <c r="M615" s="155"/>
      <c r="N615" s="155" t="str">
        <f t="shared" si="2"/>
        <v>1672244575</v>
      </c>
      <c r="O615" s="155"/>
      <c r="P615" s="155" t="str">
        <f t="shared" si="3"/>
        <v/>
      </c>
      <c r="Q615" s="155" t="str">
        <f t="shared" si="4"/>
        <v/>
      </c>
    </row>
    <row r="616">
      <c r="A616" s="156" t="str">
        <f t="shared" si="1"/>
        <v>1426244575</v>
      </c>
      <c r="B616" s="156">
        <v>14262.0</v>
      </c>
      <c r="C616" s="157">
        <v>0.3854166666666667</v>
      </c>
      <c r="D616" s="158" t="s">
        <v>713</v>
      </c>
      <c r="E616" s="159">
        <v>31118.0</v>
      </c>
      <c r="F616" s="159">
        <v>44575.0</v>
      </c>
      <c r="G616" s="160" t="s">
        <v>86</v>
      </c>
      <c r="H616" s="160" t="s">
        <v>92</v>
      </c>
      <c r="I616" s="160" t="s">
        <v>101</v>
      </c>
      <c r="J616" s="160" t="s">
        <v>89</v>
      </c>
      <c r="K616" s="155"/>
      <c r="L616" s="155" t="s">
        <v>90</v>
      </c>
      <c r="M616" s="161">
        <v>206601.0</v>
      </c>
      <c r="N616" s="155" t="str">
        <f t="shared" si="2"/>
        <v>1426244575</v>
      </c>
      <c r="O616" s="155"/>
      <c r="P616" s="155" t="str">
        <f t="shared" si="3"/>
        <v/>
      </c>
      <c r="Q616" s="155" t="str">
        <f t="shared" si="4"/>
        <v/>
      </c>
    </row>
    <row r="617">
      <c r="A617" s="156" t="str">
        <f t="shared" si="1"/>
        <v>965644575</v>
      </c>
      <c r="B617" s="156">
        <v>9656.0</v>
      </c>
      <c r="C617" s="157">
        <v>0.3854166666666667</v>
      </c>
      <c r="D617" s="158" t="s">
        <v>2798</v>
      </c>
      <c r="E617" s="159">
        <v>18564.0</v>
      </c>
      <c r="F617" s="159">
        <v>44575.0</v>
      </c>
      <c r="G617" s="160" t="s">
        <v>100</v>
      </c>
      <c r="H617" s="160" t="s">
        <v>87</v>
      </c>
      <c r="I617" s="160" t="s">
        <v>88</v>
      </c>
      <c r="J617" s="160" t="s">
        <v>113</v>
      </c>
      <c r="K617" s="155"/>
      <c r="L617" s="155" t="s">
        <v>103</v>
      </c>
      <c r="M617" s="155"/>
      <c r="N617" s="155" t="str">
        <f t="shared" si="2"/>
        <v>965644575</v>
      </c>
      <c r="O617" s="155"/>
      <c r="P617" s="155" t="str">
        <f t="shared" si="3"/>
        <v/>
      </c>
      <c r="Q617" s="155" t="str">
        <f t="shared" si="4"/>
        <v/>
      </c>
    </row>
    <row r="618">
      <c r="A618" s="156" t="str">
        <f t="shared" si="1"/>
        <v>1625944575</v>
      </c>
      <c r="B618" s="156">
        <v>16259.0</v>
      </c>
      <c r="C618" s="157">
        <v>0.3854166666666667</v>
      </c>
      <c r="D618" s="158" t="s">
        <v>2799</v>
      </c>
      <c r="E618" s="159">
        <v>17763.0</v>
      </c>
      <c r="F618" s="159">
        <v>44575.0</v>
      </c>
      <c r="G618" s="160" t="s">
        <v>86</v>
      </c>
      <c r="H618" s="160" t="s">
        <v>92</v>
      </c>
      <c r="I618" s="160" t="s">
        <v>93</v>
      </c>
      <c r="J618" s="160" t="s">
        <v>89</v>
      </c>
      <c r="K618" s="155"/>
      <c r="L618" s="155" t="s">
        <v>90</v>
      </c>
      <c r="M618" s="161">
        <v>206596.0</v>
      </c>
      <c r="N618" s="155" t="str">
        <f t="shared" si="2"/>
        <v>1625944575</v>
      </c>
      <c r="O618" s="155"/>
      <c r="P618" s="155" t="str">
        <f t="shared" si="3"/>
        <v/>
      </c>
      <c r="Q618" s="155" t="str">
        <f t="shared" si="4"/>
        <v/>
      </c>
    </row>
    <row r="619">
      <c r="A619" s="156" t="str">
        <f t="shared" si="1"/>
        <v>1393744575</v>
      </c>
      <c r="B619" s="156">
        <v>13937.0</v>
      </c>
      <c r="C619" s="157">
        <v>0.3958333333333333</v>
      </c>
      <c r="D619" s="158" t="s">
        <v>837</v>
      </c>
      <c r="E619" s="159">
        <v>33308.0</v>
      </c>
      <c r="F619" s="159">
        <v>44575.0</v>
      </c>
      <c r="G619" s="160" t="s">
        <v>86</v>
      </c>
      <c r="H619" s="160" t="s">
        <v>92</v>
      </c>
      <c r="I619" s="160" t="s">
        <v>101</v>
      </c>
      <c r="J619" s="160" t="s">
        <v>262</v>
      </c>
      <c r="K619" s="155"/>
      <c r="L619" s="155" t="s">
        <v>90</v>
      </c>
      <c r="M619" s="161">
        <v>206599.0</v>
      </c>
      <c r="N619" s="155" t="str">
        <f t="shared" si="2"/>
        <v>1393744575</v>
      </c>
      <c r="O619" s="155"/>
      <c r="P619" s="155" t="str">
        <f t="shared" si="3"/>
        <v/>
      </c>
      <c r="Q619" s="155" t="str">
        <f t="shared" si="4"/>
        <v/>
      </c>
    </row>
    <row r="620">
      <c r="A620" s="156" t="str">
        <f t="shared" si="1"/>
        <v>1247344575</v>
      </c>
      <c r="B620" s="156">
        <v>12473.0</v>
      </c>
      <c r="C620" s="157">
        <v>0.3958333333333333</v>
      </c>
      <c r="D620" s="158" t="s">
        <v>967</v>
      </c>
      <c r="E620" s="159">
        <v>23807.0</v>
      </c>
      <c r="F620" s="159">
        <v>44575.0</v>
      </c>
      <c r="G620" s="160" t="s">
        <v>122</v>
      </c>
      <c r="H620" s="160" t="s">
        <v>92</v>
      </c>
      <c r="I620" s="160" t="s">
        <v>93</v>
      </c>
      <c r="J620" s="160" t="s">
        <v>164</v>
      </c>
      <c r="K620" s="155"/>
      <c r="L620" s="155" t="s">
        <v>90</v>
      </c>
      <c r="M620" s="161">
        <v>206597.0</v>
      </c>
      <c r="N620" s="155" t="str">
        <f t="shared" si="2"/>
        <v>1247344575</v>
      </c>
      <c r="O620" s="155"/>
      <c r="P620" s="155" t="str">
        <f t="shared" si="3"/>
        <v/>
      </c>
      <c r="Q620" s="155" t="str">
        <f t="shared" si="4"/>
        <v/>
      </c>
    </row>
    <row r="621">
      <c r="A621" s="156" t="str">
        <f t="shared" si="1"/>
        <v>1530944575</v>
      </c>
      <c r="B621" s="156">
        <v>15309.0</v>
      </c>
      <c r="C621" s="157">
        <v>0.40625</v>
      </c>
      <c r="D621" s="158" t="s">
        <v>583</v>
      </c>
      <c r="E621" s="159">
        <v>22714.0</v>
      </c>
      <c r="F621" s="159">
        <v>44575.0</v>
      </c>
      <c r="G621" s="160" t="s">
        <v>112</v>
      </c>
      <c r="H621" s="160" t="s">
        <v>92</v>
      </c>
      <c r="I621" s="160" t="s">
        <v>101</v>
      </c>
      <c r="J621" s="160" t="s">
        <v>113</v>
      </c>
      <c r="K621" s="155"/>
      <c r="L621" s="155" t="s">
        <v>103</v>
      </c>
      <c r="M621" s="155"/>
      <c r="N621" s="155" t="str">
        <f t="shared" si="2"/>
        <v>1530944575</v>
      </c>
      <c r="O621" s="155"/>
      <c r="P621" s="155" t="str">
        <f t="shared" si="3"/>
        <v/>
      </c>
      <c r="Q621" s="155" t="str">
        <f t="shared" si="4"/>
        <v/>
      </c>
    </row>
    <row r="622">
      <c r="A622" s="156" t="str">
        <f t="shared" si="1"/>
        <v>937344575</v>
      </c>
      <c r="B622" s="156">
        <v>9373.0</v>
      </c>
      <c r="C622" s="157">
        <v>0.40625</v>
      </c>
      <c r="D622" s="158" t="s">
        <v>2800</v>
      </c>
      <c r="E622" s="159">
        <v>27133.0</v>
      </c>
      <c r="F622" s="159">
        <v>44575.0</v>
      </c>
      <c r="G622" s="160" t="s">
        <v>86</v>
      </c>
      <c r="H622" s="160" t="s">
        <v>92</v>
      </c>
      <c r="I622" s="160" t="s">
        <v>101</v>
      </c>
      <c r="J622" s="160" t="s">
        <v>147</v>
      </c>
      <c r="K622" s="155"/>
      <c r="L622" s="155" t="s">
        <v>90</v>
      </c>
      <c r="M622" s="161">
        <v>206604.0</v>
      </c>
      <c r="N622" s="155" t="str">
        <f t="shared" si="2"/>
        <v>937344575</v>
      </c>
      <c r="O622" s="155"/>
      <c r="P622" s="155" t="str">
        <f t="shared" si="3"/>
        <v/>
      </c>
      <c r="Q622" s="155" t="str">
        <f t="shared" si="4"/>
        <v/>
      </c>
    </row>
    <row r="623">
      <c r="A623" s="156" t="str">
        <f t="shared" si="1"/>
        <v>1699544575</v>
      </c>
      <c r="B623" s="156">
        <v>16995.0</v>
      </c>
      <c r="C623" s="157">
        <v>0.40625</v>
      </c>
      <c r="D623" s="158" t="s">
        <v>749</v>
      </c>
      <c r="E623" s="159">
        <v>24264.0</v>
      </c>
      <c r="F623" s="159">
        <v>44575.0</v>
      </c>
      <c r="G623" s="160" t="s">
        <v>86</v>
      </c>
      <c r="H623" s="160" t="s">
        <v>92</v>
      </c>
      <c r="I623" s="160" t="s">
        <v>93</v>
      </c>
      <c r="J623" s="160" t="s">
        <v>137</v>
      </c>
      <c r="K623" s="155"/>
      <c r="L623" s="155" t="s">
        <v>90</v>
      </c>
      <c r="M623" s="161">
        <v>206600.0</v>
      </c>
      <c r="N623" s="155" t="str">
        <f t="shared" si="2"/>
        <v>1699544575</v>
      </c>
      <c r="O623" s="155"/>
      <c r="P623" s="155" t="str">
        <f t="shared" si="3"/>
        <v/>
      </c>
      <c r="Q623" s="155" t="str">
        <f t="shared" si="4"/>
        <v/>
      </c>
    </row>
    <row r="624">
      <c r="A624" s="156" t="str">
        <f t="shared" si="1"/>
        <v>1290244575</v>
      </c>
      <c r="B624" s="156">
        <v>12902.0</v>
      </c>
      <c r="C624" s="157">
        <v>0.4166666666666667</v>
      </c>
      <c r="D624" s="158" t="s">
        <v>569</v>
      </c>
      <c r="E624" s="159">
        <v>22034.0</v>
      </c>
      <c r="F624" s="159">
        <v>44575.0</v>
      </c>
      <c r="G624" s="160" t="s">
        <v>86</v>
      </c>
      <c r="H624" s="160" t="s">
        <v>87</v>
      </c>
      <c r="I624" s="160" t="s">
        <v>97</v>
      </c>
      <c r="J624" s="160" t="s">
        <v>174</v>
      </c>
      <c r="K624" s="155"/>
      <c r="L624" s="155" t="s">
        <v>90</v>
      </c>
      <c r="M624" s="161">
        <v>206602.0</v>
      </c>
      <c r="N624" s="155" t="str">
        <f t="shared" si="2"/>
        <v>1290244575</v>
      </c>
      <c r="O624" s="155"/>
      <c r="P624" s="155" t="str">
        <f t="shared" si="3"/>
        <v/>
      </c>
      <c r="Q624" s="155" t="str">
        <f t="shared" si="4"/>
        <v/>
      </c>
    </row>
    <row r="625">
      <c r="A625" s="156" t="str">
        <f t="shared" si="1"/>
        <v>1638344575</v>
      </c>
      <c r="B625" s="156">
        <v>16383.0</v>
      </c>
      <c r="C625" s="157">
        <v>0.4166666666666667</v>
      </c>
      <c r="D625" s="158" t="s">
        <v>2801</v>
      </c>
      <c r="E625" s="159">
        <v>13721.0</v>
      </c>
      <c r="F625" s="159">
        <v>44575.0</v>
      </c>
      <c r="G625" s="160" t="s">
        <v>100</v>
      </c>
      <c r="H625" s="160" t="s">
        <v>92</v>
      </c>
      <c r="I625" s="160" t="s">
        <v>101</v>
      </c>
      <c r="J625" s="160" t="s">
        <v>102</v>
      </c>
      <c r="K625" s="155"/>
      <c r="L625" s="155" t="s">
        <v>103</v>
      </c>
      <c r="M625" s="155"/>
      <c r="N625" s="155" t="str">
        <f t="shared" si="2"/>
        <v>1638344575</v>
      </c>
      <c r="O625" s="155"/>
      <c r="P625" s="155" t="str">
        <f t="shared" si="3"/>
        <v/>
      </c>
      <c r="Q625" s="155" t="str">
        <f t="shared" si="4"/>
        <v/>
      </c>
    </row>
    <row r="626">
      <c r="A626" s="156" t="str">
        <f t="shared" si="1"/>
        <v>1136344575</v>
      </c>
      <c r="B626" s="156">
        <v>11363.0</v>
      </c>
      <c r="C626" s="157">
        <v>0.4166666666666667</v>
      </c>
      <c r="D626" s="158" t="s">
        <v>716</v>
      </c>
      <c r="E626" s="159">
        <v>23246.0</v>
      </c>
      <c r="F626" s="159">
        <v>44575.0</v>
      </c>
      <c r="G626" s="160" t="s">
        <v>129</v>
      </c>
      <c r="H626" s="160" t="s">
        <v>92</v>
      </c>
      <c r="I626" s="160" t="s">
        <v>101</v>
      </c>
      <c r="J626" s="160" t="s">
        <v>154</v>
      </c>
      <c r="K626" s="155"/>
      <c r="L626" s="155" t="s">
        <v>103</v>
      </c>
      <c r="M626" s="155"/>
      <c r="N626" s="155" t="str">
        <f t="shared" si="2"/>
        <v>1136344575</v>
      </c>
      <c r="O626" s="155"/>
      <c r="P626" s="155" t="str">
        <f t="shared" si="3"/>
        <v/>
      </c>
      <c r="Q626" s="155" t="str">
        <f t="shared" si="4"/>
        <v/>
      </c>
    </row>
    <row r="627">
      <c r="A627" s="156" t="str">
        <f t="shared" si="1"/>
        <v>1618444575</v>
      </c>
      <c r="B627" s="156">
        <v>16184.0</v>
      </c>
      <c r="C627" s="157">
        <v>0.4166666666666667</v>
      </c>
      <c r="D627" s="158" t="s">
        <v>686</v>
      </c>
      <c r="E627" s="159">
        <v>17049.0</v>
      </c>
      <c r="F627" s="159">
        <v>44575.0</v>
      </c>
      <c r="G627" s="160" t="s">
        <v>112</v>
      </c>
      <c r="H627" s="160" t="s">
        <v>87</v>
      </c>
      <c r="I627" s="160" t="s">
        <v>88</v>
      </c>
      <c r="J627" s="160" t="s">
        <v>224</v>
      </c>
      <c r="K627" s="155"/>
      <c r="L627" s="155" t="s">
        <v>103</v>
      </c>
      <c r="M627" s="155"/>
      <c r="N627" s="155" t="str">
        <f t="shared" si="2"/>
        <v>1618444575</v>
      </c>
      <c r="O627" s="155"/>
      <c r="P627" s="155" t="str">
        <f t="shared" si="3"/>
        <v/>
      </c>
      <c r="Q627" s="155" t="str">
        <f t="shared" si="4"/>
        <v/>
      </c>
    </row>
    <row r="628">
      <c r="A628" s="156" t="str">
        <f t="shared" si="1"/>
        <v>1629744575</v>
      </c>
      <c r="B628" s="156">
        <v>16297.0</v>
      </c>
      <c r="C628" s="157">
        <v>0.4166666666666667</v>
      </c>
      <c r="D628" s="158" t="s">
        <v>673</v>
      </c>
      <c r="E628" s="159">
        <v>15281.0</v>
      </c>
      <c r="F628" s="159">
        <v>44575.0</v>
      </c>
      <c r="G628" s="160" t="s">
        <v>112</v>
      </c>
      <c r="H628" s="160" t="s">
        <v>92</v>
      </c>
      <c r="I628" s="160" t="s">
        <v>93</v>
      </c>
      <c r="J628" s="160" t="s">
        <v>549</v>
      </c>
      <c r="K628" s="155"/>
      <c r="L628" s="155" t="s">
        <v>103</v>
      </c>
      <c r="M628" s="155"/>
      <c r="N628" s="155" t="str">
        <f t="shared" si="2"/>
        <v>1629744575</v>
      </c>
      <c r="O628" s="155"/>
      <c r="P628" s="155" t="str">
        <f t="shared" si="3"/>
        <v/>
      </c>
      <c r="Q628" s="155" t="str">
        <f t="shared" si="4"/>
        <v/>
      </c>
    </row>
    <row r="629">
      <c r="A629" s="156" t="str">
        <f t="shared" si="1"/>
        <v>1568344575</v>
      </c>
      <c r="B629" s="156">
        <v>15683.0</v>
      </c>
      <c r="C629" s="157">
        <v>0.4270833333333333</v>
      </c>
      <c r="D629" s="158" t="s">
        <v>666</v>
      </c>
      <c r="E629" s="159">
        <v>25687.0</v>
      </c>
      <c r="F629" s="159">
        <v>44575.0</v>
      </c>
      <c r="G629" s="160" t="s">
        <v>122</v>
      </c>
      <c r="H629" s="160" t="s">
        <v>92</v>
      </c>
      <c r="I629" s="160" t="s">
        <v>101</v>
      </c>
      <c r="J629" s="160" t="s">
        <v>182</v>
      </c>
      <c r="K629" s="155"/>
      <c r="L629" s="155" t="s">
        <v>90</v>
      </c>
      <c r="M629" s="161">
        <v>206603.0</v>
      </c>
      <c r="N629" s="155" t="str">
        <f t="shared" si="2"/>
        <v>1568344575</v>
      </c>
      <c r="O629" s="155"/>
      <c r="P629" s="155" t="str">
        <f t="shared" si="3"/>
        <v/>
      </c>
      <c r="Q629" s="155" t="str">
        <f t="shared" si="4"/>
        <v/>
      </c>
    </row>
    <row r="630">
      <c r="A630" s="156" t="str">
        <f t="shared" si="1"/>
        <v>1061444575</v>
      </c>
      <c r="B630" s="156">
        <v>10614.0</v>
      </c>
      <c r="C630" s="157">
        <v>0.4375</v>
      </c>
      <c r="D630" s="158" t="s">
        <v>826</v>
      </c>
      <c r="E630" s="159">
        <v>19605.0</v>
      </c>
      <c r="F630" s="159">
        <v>44575.0</v>
      </c>
      <c r="G630" s="160" t="s">
        <v>86</v>
      </c>
      <c r="H630" s="160" t="s">
        <v>87</v>
      </c>
      <c r="I630" s="160" t="s">
        <v>97</v>
      </c>
      <c r="J630" s="160" t="s">
        <v>154</v>
      </c>
      <c r="K630" s="155"/>
      <c r="L630" s="155" t="s">
        <v>90</v>
      </c>
      <c r="M630" s="161">
        <v>206606.0</v>
      </c>
      <c r="N630" s="155" t="str">
        <f t="shared" si="2"/>
        <v>1061444575</v>
      </c>
      <c r="O630" s="155"/>
      <c r="P630" s="155" t="str">
        <f t="shared" si="3"/>
        <v/>
      </c>
      <c r="Q630" s="155" t="str">
        <f t="shared" si="4"/>
        <v/>
      </c>
    </row>
    <row r="631">
      <c r="A631" s="156" t="str">
        <f t="shared" si="1"/>
        <v>922744575</v>
      </c>
      <c r="B631" s="156">
        <v>9227.0</v>
      </c>
      <c r="C631" s="157">
        <v>0.4375</v>
      </c>
      <c r="D631" s="158" t="s">
        <v>669</v>
      </c>
      <c r="E631" s="159">
        <v>21258.0</v>
      </c>
      <c r="F631" s="159">
        <v>44575.0</v>
      </c>
      <c r="G631" s="160" t="s">
        <v>112</v>
      </c>
      <c r="H631" s="160" t="s">
        <v>87</v>
      </c>
      <c r="I631" s="160" t="s">
        <v>88</v>
      </c>
      <c r="J631" s="160" t="s">
        <v>119</v>
      </c>
      <c r="K631" s="155"/>
      <c r="L631" s="155" t="s">
        <v>103</v>
      </c>
      <c r="M631" s="155"/>
      <c r="N631" s="155" t="str">
        <f t="shared" si="2"/>
        <v>922744575</v>
      </c>
      <c r="O631" s="155"/>
      <c r="P631" s="155" t="str">
        <f t="shared" si="3"/>
        <v/>
      </c>
      <c r="Q631" s="155" t="str">
        <f t="shared" si="4"/>
        <v/>
      </c>
    </row>
    <row r="632">
      <c r="A632" s="156" t="str">
        <f t="shared" si="1"/>
        <v>1721744575</v>
      </c>
      <c r="B632" s="156">
        <v>17217.0</v>
      </c>
      <c r="C632" s="157">
        <v>0.4375</v>
      </c>
      <c r="D632" s="158" t="s">
        <v>2802</v>
      </c>
      <c r="E632" s="159">
        <v>14145.0</v>
      </c>
      <c r="F632" s="159">
        <v>44575.0</v>
      </c>
      <c r="G632" s="160" t="s">
        <v>86</v>
      </c>
      <c r="H632" s="160" t="s">
        <v>92</v>
      </c>
      <c r="I632" s="160" t="s">
        <v>93</v>
      </c>
      <c r="J632" s="160" t="s">
        <v>2759</v>
      </c>
      <c r="K632" s="155"/>
      <c r="L632" s="155" t="s">
        <v>90</v>
      </c>
      <c r="M632" s="161">
        <v>206609.0</v>
      </c>
      <c r="N632" s="155" t="str">
        <f t="shared" si="2"/>
        <v>1721744575</v>
      </c>
      <c r="O632" s="155"/>
      <c r="P632" s="155" t="str">
        <f t="shared" si="3"/>
        <v/>
      </c>
      <c r="Q632" s="155" t="str">
        <f t="shared" si="4"/>
        <v/>
      </c>
    </row>
    <row r="633">
      <c r="A633" s="156" t="str">
        <f t="shared" si="1"/>
        <v>1033844575</v>
      </c>
      <c r="B633" s="156">
        <v>10338.0</v>
      </c>
      <c r="C633" s="157">
        <v>0.4479166666666667</v>
      </c>
      <c r="D633" s="158" t="s">
        <v>520</v>
      </c>
      <c r="E633" s="159">
        <v>34388.0</v>
      </c>
      <c r="F633" s="159">
        <v>44575.0</v>
      </c>
      <c r="G633" s="160" t="s">
        <v>122</v>
      </c>
      <c r="H633" s="160" t="s">
        <v>92</v>
      </c>
      <c r="I633" s="160" t="s">
        <v>93</v>
      </c>
      <c r="J633" s="160" t="s">
        <v>179</v>
      </c>
      <c r="K633" s="155"/>
      <c r="L633" s="155" t="s">
        <v>90</v>
      </c>
      <c r="M633" s="161">
        <v>206605.0</v>
      </c>
      <c r="N633" s="155" t="str">
        <f t="shared" si="2"/>
        <v>1033844575</v>
      </c>
      <c r="O633" s="155"/>
      <c r="P633" s="155" t="str">
        <f t="shared" si="3"/>
        <v/>
      </c>
      <c r="Q633" s="155" t="str">
        <f t="shared" si="4"/>
        <v/>
      </c>
    </row>
    <row r="634">
      <c r="A634" s="156" t="str">
        <f t="shared" si="1"/>
        <v>953444575</v>
      </c>
      <c r="B634" s="156">
        <v>9534.0</v>
      </c>
      <c r="C634" s="157">
        <v>0.4583333333333333</v>
      </c>
      <c r="D634" s="158" t="s">
        <v>989</v>
      </c>
      <c r="E634" s="159">
        <v>29839.0</v>
      </c>
      <c r="F634" s="159">
        <v>44575.0</v>
      </c>
      <c r="G634" s="160" t="s">
        <v>122</v>
      </c>
      <c r="H634" s="160" t="s">
        <v>92</v>
      </c>
      <c r="I634" s="160" t="s">
        <v>101</v>
      </c>
      <c r="J634" s="160" t="s">
        <v>147</v>
      </c>
      <c r="K634" s="155"/>
      <c r="L634" s="155" t="s">
        <v>90</v>
      </c>
      <c r="M634" s="161">
        <v>206610.0</v>
      </c>
      <c r="N634" s="155" t="str">
        <f t="shared" si="2"/>
        <v>953444575</v>
      </c>
      <c r="O634" s="155"/>
      <c r="P634" s="155" t="str">
        <f t="shared" si="3"/>
        <v/>
      </c>
      <c r="Q634" s="155" t="str">
        <f t="shared" si="4"/>
        <v/>
      </c>
    </row>
    <row r="635">
      <c r="A635" s="156" t="str">
        <f t="shared" si="1"/>
        <v>997644575</v>
      </c>
      <c r="B635" s="156">
        <v>9976.0</v>
      </c>
      <c r="C635" s="157">
        <v>0.4583333333333333</v>
      </c>
      <c r="D635" s="158" t="s">
        <v>985</v>
      </c>
      <c r="E635" s="159">
        <v>19321.0</v>
      </c>
      <c r="F635" s="159">
        <v>44575.0</v>
      </c>
      <c r="G635" s="160" t="s">
        <v>122</v>
      </c>
      <c r="H635" s="160" t="s">
        <v>87</v>
      </c>
      <c r="I635" s="160" t="s">
        <v>88</v>
      </c>
      <c r="J635" s="160" t="s">
        <v>89</v>
      </c>
      <c r="K635" s="155"/>
      <c r="L635" s="155" t="s">
        <v>90</v>
      </c>
      <c r="M635" s="155">
        <v>206707.0</v>
      </c>
      <c r="N635" s="155" t="str">
        <f t="shared" si="2"/>
        <v>997644575</v>
      </c>
      <c r="O635" s="155"/>
      <c r="P635" s="155" t="str">
        <f t="shared" si="3"/>
        <v/>
      </c>
      <c r="Q635" s="155" t="str">
        <f t="shared" si="4"/>
        <v/>
      </c>
    </row>
    <row r="636">
      <c r="A636" s="156" t="str">
        <f t="shared" si="1"/>
        <v>1072344575</v>
      </c>
      <c r="B636" s="156">
        <v>10723.0</v>
      </c>
      <c r="C636" s="157">
        <v>0.4583333333333333</v>
      </c>
      <c r="D636" s="158" t="s">
        <v>2803</v>
      </c>
      <c r="E636" s="159">
        <v>13729.0</v>
      </c>
      <c r="F636" s="159">
        <v>44575.0</v>
      </c>
      <c r="G636" s="160" t="s">
        <v>112</v>
      </c>
      <c r="H636" s="160" t="s">
        <v>87</v>
      </c>
      <c r="I636" s="160" t="s">
        <v>88</v>
      </c>
      <c r="J636" s="160" t="s">
        <v>224</v>
      </c>
      <c r="K636" s="155"/>
      <c r="L636" s="155" t="s">
        <v>103</v>
      </c>
      <c r="M636" s="155"/>
      <c r="N636" s="155" t="str">
        <f t="shared" si="2"/>
        <v>1072344575</v>
      </c>
      <c r="O636" s="155"/>
      <c r="P636" s="155" t="str">
        <f t="shared" si="3"/>
        <v/>
      </c>
      <c r="Q636" s="155" t="str">
        <f t="shared" si="4"/>
        <v/>
      </c>
    </row>
    <row r="637">
      <c r="A637" s="156" t="str">
        <f t="shared" si="1"/>
        <v>1219744575</v>
      </c>
      <c r="B637" s="156">
        <v>12197.0</v>
      </c>
      <c r="C637" s="157">
        <v>0.4583333333333333</v>
      </c>
      <c r="D637" s="158" t="s">
        <v>682</v>
      </c>
      <c r="E637" s="159">
        <v>20786.0</v>
      </c>
      <c r="F637" s="159">
        <v>44575.0</v>
      </c>
      <c r="G637" s="160" t="s">
        <v>122</v>
      </c>
      <c r="H637" s="160" t="s">
        <v>92</v>
      </c>
      <c r="I637" s="160" t="s">
        <v>93</v>
      </c>
      <c r="J637" s="160" t="s">
        <v>102</v>
      </c>
      <c r="K637" s="155"/>
      <c r="L637" s="155" t="s">
        <v>90</v>
      </c>
      <c r="M637" s="161">
        <v>206607.0</v>
      </c>
      <c r="N637" s="155" t="str">
        <f t="shared" si="2"/>
        <v>1219744575</v>
      </c>
      <c r="O637" s="155"/>
      <c r="P637" s="155" t="str">
        <f t="shared" si="3"/>
        <v/>
      </c>
      <c r="Q637" s="155" t="str">
        <f t="shared" si="4"/>
        <v/>
      </c>
    </row>
    <row r="638">
      <c r="A638" s="156" t="str">
        <f t="shared" si="1"/>
        <v>1527844575</v>
      </c>
      <c r="B638" s="156">
        <v>15278.0</v>
      </c>
      <c r="C638" s="157">
        <v>0.46875</v>
      </c>
      <c r="D638" s="158" t="s">
        <v>2804</v>
      </c>
      <c r="E638" s="159">
        <v>24532.0</v>
      </c>
      <c r="F638" s="159">
        <v>44575.0</v>
      </c>
      <c r="G638" s="160" t="s">
        <v>100</v>
      </c>
      <c r="H638" s="160" t="s">
        <v>87</v>
      </c>
      <c r="I638" s="160" t="s">
        <v>97</v>
      </c>
      <c r="J638" s="160" t="s">
        <v>102</v>
      </c>
      <c r="K638" s="155"/>
      <c r="L638" s="155" t="s">
        <v>103</v>
      </c>
      <c r="M638" s="155"/>
      <c r="N638" s="155" t="str">
        <f t="shared" si="2"/>
        <v>1527844575</v>
      </c>
      <c r="O638" s="155"/>
      <c r="P638" s="155" t="str">
        <f t="shared" si="3"/>
        <v/>
      </c>
      <c r="Q638" s="155" t="str">
        <f t="shared" si="4"/>
        <v/>
      </c>
    </row>
    <row r="639">
      <c r="A639" s="156" t="str">
        <f t="shared" si="1"/>
        <v>1692844575</v>
      </c>
      <c r="B639" s="156">
        <v>16928.0</v>
      </c>
      <c r="C639" s="157">
        <v>0.46875</v>
      </c>
      <c r="D639" s="158" t="s">
        <v>663</v>
      </c>
      <c r="E639" s="159">
        <v>20393.0</v>
      </c>
      <c r="F639" s="159">
        <v>44575.0</v>
      </c>
      <c r="G639" s="160" t="s">
        <v>86</v>
      </c>
      <c r="H639" s="160" t="s">
        <v>92</v>
      </c>
      <c r="I639" s="160" t="s">
        <v>93</v>
      </c>
      <c r="J639" s="160" t="s">
        <v>147</v>
      </c>
      <c r="K639" s="155"/>
      <c r="L639" s="155" t="s">
        <v>90</v>
      </c>
      <c r="M639" s="161">
        <v>206608.0</v>
      </c>
      <c r="N639" s="155" t="str">
        <f t="shared" si="2"/>
        <v>1692844575</v>
      </c>
      <c r="O639" s="155"/>
      <c r="P639" s="155" t="str">
        <f t="shared" si="3"/>
        <v/>
      </c>
      <c r="Q639" s="155" t="str">
        <f t="shared" si="4"/>
        <v/>
      </c>
    </row>
    <row r="640">
      <c r="A640" s="156" t="str">
        <f t="shared" si="1"/>
        <v>1563844575</v>
      </c>
      <c r="B640" s="156">
        <v>15638.0</v>
      </c>
      <c r="C640" s="157">
        <v>0.46875</v>
      </c>
      <c r="D640" s="158" t="s">
        <v>1068</v>
      </c>
      <c r="E640" s="159">
        <v>18174.0</v>
      </c>
      <c r="F640" s="159">
        <v>44575.0</v>
      </c>
      <c r="G640" s="160" t="s">
        <v>100</v>
      </c>
      <c r="H640" s="160" t="s">
        <v>87</v>
      </c>
      <c r="I640" s="160" t="s">
        <v>88</v>
      </c>
      <c r="J640" s="160" t="s">
        <v>135</v>
      </c>
      <c r="K640" s="155"/>
      <c r="L640" s="155" t="s">
        <v>103</v>
      </c>
      <c r="M640" s="155"/>
      <c r="N640" s="155" t="str">
        <f t="shared" si="2"/>
        <v>1563844575</v>
      </c>
      <c r="O640" s="155"/>
      <c r="P640" s="155" t="str">
        <f t="shared" si="3"/>
        <v/>
      </c>
      <c r="Q640" s="155" t="str">
        <f t="shared" si="4"/>
        <v>R</v>
      </c>
    </row>
    <row r="641">
      <c r="A641" s="156" t="str">
        <f t="shared" si="1"/>
        <v>1297544575</v>
      </c>
      <c r="B641" s="156">
        <v>12975.0</v>
      </c>
      <c r="C641" s="157">
        <v>0.4791666666666667</v>
      </c>
      <c r="D641" s="158" t="s">
        <v>777</v>
      </c>
      <c r="E641" s="159">
        <v>14177.0</v>
      </c>
      <c r="F641" s="159">
        <v>44575.0</v>
      </c>
      <c r="G641" s="160" t="s">
        <v>122</v>
      </c>
      <c r="H641" s="160" t="s">
        <v>87</v>
      </c>
      <c r="I641" s="160" t="s">
        <v>97</v>
      </c>
      <c r="J641" s="160" t="s">
        <v>94</v>
      </c>
      <c r="K641" s="155"/>
      <c r="L641" s="155" t="s">
        <v>90</v>
      </c>
      <c r="M641" s="155">
        <v>206710.0</v>
      </c>
      <c r="N641" s="155" t="str">
        <f t="shared" si="2"/>
        <v>1297544575</v>
      </c>
      <c r="O641" s="155"/>
      <c r="P641" s="155" t="str">
        <f t="shared" si="3"/>
        <v/>
      </c>
      <c r="Q641" s="155" t="str">
        <f t="shared" si="4"/>
        <v/>
      </c>
    </row>
    <row r="642">
      <c r="A642" s="156" t="str">
        <f t="shared" si="1"/>
        <v>1270944575</v>
      </c>
      <c r="B642" s="156">
        <v>12709.0</v>
      </c>
      <c r="C642" s="157">
        <v>0.4791666666666667</v>
      </c>
      <c r="D642" s="158" t="s">
        <v>2805</v>
      </c>
      <c r="E642" s="159">
        <v>22926.0</v>
      </c>
      <c r="F642" s="159">
        <v>44575.0</v>
      </c>
      <c r="G642" s="160" t="s">
        <v>86</v>
      </c>
      <c r="H642" s="160" t="s">
        <v>87</v>
      </c>
      <c r="I642" s="160" t="s">
        <v>97</v>
      </c>
      <c r="J642" s="160" t="s">
        <v>174</v>
      </c>
      <c r="K642" s="155"/>
      <c r="L642" s="155" t="s">
        <v>90</v>
      </c>
      <c r="M642" s="161">
        <v>206711.0</v>
      </c>
      <c r="N642" s="155" t="str">
        <f t="shared" si="2"/>
        <v>1270944575</v>
      </c>
      <c r="O642" s="155"/>
      <c r="P642" s="155" t="str">
        <f t="shared" si="3"/>
        <v/>
      </c>
      <c r="Q642" s="155" t="str">
        <f t="shared" si="4"/>
        <v/>
      </c>
    </row>
    <row r="643">
      <c r="A643" s="156" t="str">
        <f t="shared" si="1"/>
        <v>1259144575</v>
      </c>
      <c r="B643" s="156">
        <v>12591.0</v>
      </c>
      <c r="C643" s="157">
        <v>0.4791666666666667</v>
      </c>
      <c r="D643" s="158" t="s">
        <v>2806</v>
      </c>
      <c r="E643" s="159">
        <v>17935.0</v>
      </c>
      <c r="F643" s="159">
        <v>44575.0</v>
      </c>
      <c r="G643" s="160" t="s">
        <v>100</v>
      </c>
      <c r="H643" s="160" t="s">
        <v>87</v>
      </c>
      <c r="I643" s="160" t="s">
        <v>97</v>
      </c>
      <c r="J643" s="160" t="s">
        <v>131</v>
      </c>
      <c r="K643" s="155"/>
      <c r="L643" s="155" t="s">
        <v>103</v>
      </c>
      <c r="M643" s="155"/>
      <c r="N643" s="155" t="str">
        <f t="shared" si="2"/>
        <v>1259144575</v>
      </c>
      <c r="O643" s="155"/>
      <c r="P643" s="155" t="str">
        <f t="shared" si="3"/>
        <v/>
      </c>
      <c r="Q643" s="155" t="str">
        <f t="shared" si="4"/>
        <v/>
      </c>
    </row>
    <row r="644">
      <c r="A644" s="156" t="str">
        <f t="shared" si="1"/>
        <v>1311644575</v>
      </c>
      <c r="B644" s="156">
        <v>13116.0</v>
      </c>
      <c r="C644" s="157">
        <v>0.4895833333333333</v>
      </c>
      <c r="D644" s="158" t="s">
        <v>699</v>
      </c>
      <c r="E644" s="159">
        <v>22927.0</v>
      </c>
      <c r="F644" s="159">
        <v>44575.0</v>
      </c>
      <c r="G644" s="160" t="s">
        <v>112</v>
      </c>
      <c r="H644" s="160" t="s">
        <v>87</v>
      </c>
      <c r="I644" s="160" t="s">
        <v>97</v>
      </c>
      <c r="J644" s="160" t="s">
        <v>102</v>
      </c>
      <c r="K644" s="155"/>
      <c r="L644" s="155" t="s">
        <v>103</v>
      </c>
      <c r="M644" s="155"/>
      <c r="N644" s="155" t="str">
        <f t="shared" si="2"/>
        <v>1311644575</v>
      </c>
      <c r="O644" s="155"/>
      <c r="P644" s="155" t="str">
        <f t="shared" si="3"/>
        <v/>
      </c>
      <c r="Q644" s="155" t="str">
        <f t="shared" si="4"/>
        <v/>
      </c>
    </row>
    <row r="645">
      <c r="A645" s="156" t="str">
        <f t="shared" si="1"/>
        <v>940544575</v>
      </c>
      <c r="B645" s="156">
        <v>9405.0</v>
      </c>
      <c r="C645" s="157">
        <v>0.5416666666666666</v>
      </c>
      <c r="D645" s="158" t="s">
        <v>816</v>
      </c>
      <c r="E645" s="159">
        <v>23240.0</v>
      </c>
      <c r="F645" s="159">
        <v>44575.0</v>
      </c>
      <c r="G645" s="160" t="s">
        <v>112</v>
      </c>
      <c r="H645" s="160" t="s">
        <v>87</v>
      </c>
      <c r="I645" s="160" t="s">
        <v>97</v>
      </c>
      <c r="J645" s="160" t="s">
        <v>102</v>
      </c>
      <c r="K645" s="155"/>
      <c r="L645" s="155" t="s">
        <v>103</v>
      </c>
      <c r="M645" s="155"/>
      <c r="N645" s="155" t="str">
        <f t="shared" si="2"/>
        <v>940544575</v>
      </c>
      <c r="O645" s="155"/>
      <c r="P645" s="155" t="str">
        <f t="shared" si="3"/>
        <v/>
      </c>
      <c r="Q645" s="155" t="str">
        <f t="shared" si="4"/>
        <v/>
      </c>
    </row>
    <row r="646">
      <c r="A646" s="156" t="str">
        <f t="shared" si="1"/>
        <v>1295044575</v>
      </c>
      <c r="B646" s="156">
        <v>12950.0</v>
      </c>
      <c r="C646" s="157">
        <v>0.5416666666666666</v>
      </c>
      <c r="D646" s="158" t="s">
        <v>2807</v>
      </c>
      <c r="E646" s="159">
        <v>18718.0</v>
      </c>
      <c r="F646" s="159">
        <v>44575.0</v>
      </c>
      <c r="G646" s="160" t="s">
        <v>86</v>
      </c>
      <c r="H646" s="160" t="s">
        <v>92</v>
      </c>
      <c r="I646" s="160" t="s">
        <v>93</v>
      </c>
      <c r="J646" s="160" t="s">
        <v>94</v>
      </c>
      <c r="K646" s="155"/>
      <c r="L646" s="155" t="s">
        <v>90</v>
      </c>
      <c r="M646" s="161">
        <v>206712.0</v>
      </c>
      <c r="N646" s="155" t="str">
        <f t="shared" si="2"/>
        <v>1295044575</v>
      </c>
      <c r="O646" s="155"/>
      <c r="P646" s="155" t="str">
        <f t="shared" si="3"/>
        <v/>
      </c>
      <c r="Q646" s="155" t="str">
        <f t="shared" si="4"/>
        <v/>
      </c>
    </row>
    <row r="647">
      <c r="A647" s="156" t="str">
        <f t="shared" si="1"/>
        <v>1760844575</v>
      </c>
      <c r="B647" s="156">
        <v>17608.0</v>
      </c>
      <c r="C647" s="157">
        <v>0.5520833333333334</v>
      </c>
      <c r="D647" s="158" t="s">
        <v>2808</v>
      </c>
      <c r="E647" s="159">
        <v>29429.0</v>
      </c>
      <c r="F647" s="159">
        <v>44575.0</v>
      </c>
      <c r="G647" s="160" t="s">
        <v>96</v>
      </c>
      <c r="H647" s="160" t="s">
        <v>87</v>
      </c>
      <c r="I647" s="160" t="s">
        <v>97</v>
      </c>
      <c r="J647" s="160" t="s">
        <v>1017</v>
      </c>
      <c r="K647" s="155"/>
      <c r="L647" s="155" t="s">
        <v>90</v>
      </c>
      <c r="M647" s="161">
        <v>206732.0</v>
      </c>
      <c r="N647" s="155" t="str">
        <f t="shared" si="2"/>
        <v>1760844575</v>
      </c>
      <c r="O647" s="155"/>
      <c r="P647" s="155" t="str">
        <f t="shared" si="3"/>
        <v/>
      </c>
      <c r="Q647" s="155" t="str">
        <f t="shared" si="4"/>
        <v/>
      </c>
    </row>
    <row r="648">
      <c r="A648" s="156" t="str">
        <f t="shared" si="1"/>
        <v>1275844575</v>
      </c>
      <c r="B648" s="156">
        <v>12758.0</v>
      </c>
      <c r="C648" s="157">
        <v>0.5520833333333334</v>
      </c>
      <c r="D648" s="158" t="s">
        <v>998</v>
      </c>
      <c r="E648" s="159">
        <v>32853.0</v>
      </c>
      <c r="F648" s="159">
        <v>44575.0</v>
      </c>
      <c r="G648" s="160" t="s">
        <v>122</v>
      </c>
      <c r="H648" s="160" t="s">
        <v>92</v>
      </c>
      <c r="I648" s="160" t="s">
        <v>101</v>
      </c>
      <c r="J648" s="160" t="s">
        <v>117</v>
      </c>
      <c r="K648" s="155"/>
      <c r="L648" s="155" t="s">
        <v>90</v>
      </c>
      <c r="M648" s="155">
        <v>206713.0</v>
      </c>
      <c r="N648" s="155" t="str">
        <f t="shared" si="2"/>
        <v>1275844575</v>
      </c>
      <c r="O648" s="155"/>
      <c r="P648" s="155" t="str">
        <f t="shared" si="3"/>
        <v/>
      </c>
      <c r="Q648" s="155" t="str">
        <f t="shared" si="4"/>
        <v/>
      </c>
    </row>
    <row r="649">
      <c r="A649" s="156" t="str">
        <f t="shared" si="1"/>
        <v>1394644575</v>
      </c>
      <c r="B649" s="156">
        <v>13946.0</v>
      </c>
      <c r="C649" s="157">
        <v>0.5520833333333334</v>
      </c>
      <c r="D649" s="158" t="s">
        <v>800</v>
      </c>
      <c r="E649" s="159">
        <v>26251.0</v>
      </c>
      <c r="F649" s="159">
        <v>44575.0</v>
      </c>
      <c r="G649" s="160" t="s">
        <v>86</v>
      </c>
      <c r="H649" s="160" t="s">
        <v>87</v>
      </c>
      <c r="I649" s="160" t="s">
        <v>97</v>
      </c>
      <c r="J649" s="160" t="s">
        <v>147</v>
      </c>
      <c r="K649" s="155"/>
      <c r="L649" s="155" t="s">
        <v>90</v>
      </c>
      <c r="M649" s="161">
        <v>206714.0</v>
      </c>
      <c r="N649" s="155" t="str">
        <f t="shared" si="2"/>
        <v>1394644575</v>
      </c>
      <c r="O649" s="155"/>
      <c r="P649" s="155" t="str">
        <f t="shared" si="3"/>
        <v/>
      </c>
      <c r="Q649" s="155" t="str">
        <f t="shared" si="4"/>
        <v>R</v>
      </c>
    </row>
    <row r="650">
      <c r="A650" s="156" t="str">
        <f t="shared" si="1"/>
        <v>1424844575</v>
      </c>
      <c r="B650" s="156">
        <v>14248.0</v>
      </c>
      <c r="C650" s="157">
        <v>0.5625</v>
      </c>
      <c r="D650" s="158" t="s">
        <v>2809</v>
      </c>
      <c r="E650" s="159">
        <v>21730.0</v>
      </c>
      <c r="F650" s="159">
        <v>44575.0</v>
      </c>
      <c r="G650" s="160" t="s">
        <v>86</v>
      </c>
      <c r="H650" s="160" t="s">
        <v>92</v>
      </c>
      <c r="I650" s="160" t="s">
        <v>101</v>
      </c>
      <c r="J650" s="160" t="s">
        <v>335</v>
      </c>
      <c r="K650" s="155"/>
      <c r="L650" s="155" t="s">
        <v>90</v>
      </c>
      <c r="M650" s="161">
        <v>206715.0</v>
      </c>
      <c r="N650" s="155" t="str">
        <f t="shared" si="2"/>
        <v>1424844575</v>
      </c>
      <c r="O650" s="155"/>
      <c r="P650" s="155" t="str">
        <f t="shared" si="3"/>
        <v/>
      </c>
      <c r="Q650" s="155" t="str">
        <f t="shared" si="4"/>
        <v/>
      </c>
    </row>
    <row r="651">
      <c r="A651" s="156" t="str">
        <f t="shared" si="1"/>
        <v>1610744575</v>
      </c>
      <c r="B651" s="156">
        <v>16107.0</v>
      </c>
      <c r="C651" s="157">
        <v>0.5625</v>
      </c>
      <c r="D651" s="158" t="s">
        <v>618</v>
      </c>
      <c r="E651" s="159">
        <v>14998.0</v>
      </c>
      <c r="F651" s="159">
        <v>44575.0</v>
      </c>
      <c r="G651" s="160" t="s">
        <v>86</v>
      </c>
      <c r="H651" s="160" t="s">
        <v>87</v>
      </c>
      <c r="I651" s="160" t="s">
        <v>88</v>
      </c>
      <c r="J651" s="160" t="s">
        <v>89</v>
      </c>
      <c r="K651" s="155"/>
      <c r="L651" s="155" t="s">
        <v>90</v>
      </c>
      <c r="M651" s="161">
        <v>206716.0</v>
      </c>
      <c r="N651" s="155" t="str">
        <f t="shared" si="2"/>
        <v>1610744575</v>
      </c>
      <c r="O651" s="155"/>
      <c r="P651" s="155" t="str">
        <f t="shared" si="3"/>
        <v/>
      </c>
      <c r="Q651" s="155" t="str">
        <f t="shared" si="4"/>
        <v/>
      </c>
    </row>
    <row r="652">
      <c r="A652" s="156" t="str">
        <f t="shared" si="1"/>
        <v>1559244575</v>
      </c>
      <c r="B652" s="156">
        <v>15592.0</v>
      </c>
      <c r="C652" s="157">
        <v>0.5625</v>
      </c>
      <c r="D652" s="158" t="s">
        <v>694</v>
      </c>
      <c r="E652" s="159">
        <v>17154.0</v>
      </c>
      <c r="F652" s="159">
        <v>44575.0</v>
      </c>
      <c r="G652" s="160" t="s">
        <v>112</v>
      </c>
      <c r="H652" s="160" t="s">
        <v>87</v>
      </c>
      <c r="I652" s="160" t="s">
        <v>88</v>
      </c>
      <c r="J652" s="160" t="s">
        <v>102</v>
      </c>
      <c r="K652" s="155"/>
      <c r="L652" s="155" t="s">
        <v>103</v>
      </c>
      <c r="M652" s="155"/>
      <c r="N652" s="155" t="str">
        <f t="shared" si="2"/>
        <v>1559244575</v>
      </c>
      <c r="O652" s="155"/>
      <c r="P652" s="155" t="str">
        <f t="shared" si="3"/>
        <v/>
      </c>
      <c r="Q652" s="155" t="str">
        <f t="shared" si="4"/>
        <v/>
      </c>
    </row>
    <row r="653">
      <c r="A653" s="156" t="str">
        <f t="shared" si="1"/>
        <v>1625444575</v>
      </c>
      <c r="B653" s="156">
        <v>16254.0</v>
      </c>
      <c r="C653" s="157">
        <v>0.5625</v>
      </c>
      <c r="D653" s="158" t="s">
        <v>1696</v>
      </c>
      <c r="E653" s="159">
        <v>25486.0</v>
      </c>
      <c r="F653" s="159">
        <v>44575.0</v>
      </c>
      <c r="G653" s="160" t="s">
        <v>122</v>
      </c>
      <c r="H653" s="160" t="s">
        <v>92</v>
      </c>
      <c r="I653" s="160" t="s">
        <v>93</v>
      </c>
      <c r="J653" s="160" t="s">
        <v>98</v>
      </c>
      <c r="K653" s="155"/>
      <c r="L653" s="155" t="s">
        <v>90</v>
      </c>
      <c r="M653" s="155">
        <v>206717.0</v>
      </c>
      <c r="N653" s="155" t="str">
        <f t="shared" si="2"/>
        <v>1625444575</v>
      </c>
      <c r="O653" s="155"/>
      <c r="P653" s="155" t="str">
        <f t="shared" si="3"/>
        <v/>
      </c>
      <c r="Q653" s="155" t="str">
        <f t="shared" si="4"/>
        <v/>
      </c>
    </row>
    <row r="654">
      <c r="A654" s="156" t="str">
        <f t="shared" si="1"/>
        <v>1668844575</v>
      </c>
      <c r="B654" s="156">
        <v>16688.0</v>
      </c>
      <c r="C654" s="157">
        <v>0.5729166666666666</v>
      </c>
      <c r="D654" s="158" t="s">
        <v>2810</v>
      </c>
      <c r="E654" s="159">
        <v>22083.0</v>
      </c>
      <c r="F654" s="159">
        <v>44575.0</v>
      </c>
      <c r="G654" s="160" t="s">
        <v>100</v>
      </c>
      <c r="H654" s="160" t="s">
        <v>87</v>
      </c>
      <c r="I654" s="160" t="s">
        <v>97</v>
      </c>
      <c r="J654" s="160" t="s">
        <v>224</v>
      </c>
      <c r="K654" s="155"/>
      <c r="L654" s="155" t="s">
        <v>103</v>
      </c>
      <c r="M654" s="155"/>
      <c r="N654" s="155" t="str">
        <f t="shared" si="2"/>
        <v>1668844575</v>
      </c>
      <c r="O654" s="155"/>
      <c r="P654" s="155" t="str">
        <f t="shared" si="3"/>
        <v/>
      </c>
      <c r="Q654" s="155" t="str">
        <f t="shared" si="4"/>
        <v/>
      </c>
    </row>
    <row r="655">
      <c r="A655" s="156" t="str">
        <f t="shared" si="1"/>
        <v>947944575</v>
      </c>
      <c r="B655" s="156">
        <v>9479.0</v>
      </c>
      <c r="C655" s="157">
        <v>0.5729166666666666</v>
      </c>
      <c r="D655" s="158" t="s">
        <v>598</v>
      </c>
      <c r="E655" s="159">
        <v>19225.0</v>
      </c>
      <c r="F655" s="159">
        <v>44575.0</v>
      </c>
      <c r="G655" s="160" t="s">
        <v>122</v>
      </c>
      <c r="H655" s="160" t="s">
        <v>92</v>
      </c>
      <c r="I655" s="160" t="s">
        <v>93</v>
      </c>
      <c r="J655" s="160" t="s">
        <v>89</v>
      </c>
      <c r="K655" s="155"/>
      <c r="L655" s="155" t="s">
        <v>90</v>
      </c>
      <c r="M655" s="155">
        <v>206718.0</v>
      </c>
      <c r="N655" s="155" t="str">
        <f t="shared" si="2"/>
        <v>947944575</v>
      </c>
      <c r="O655" s="155"/>
      <c r="P655" s="155" t="str">
        <f t="shared" si="3"/>
        <v/>
      </c>
      <c r="Q655" s="155" t="str">
        <f t="shared" si="4"/>
        <v/>
      </c>
    </row>
    <row r="656">
      <c r="A656" s="156" t="str">
        <f t="shared" si="1"/>
        <v>1615844575</v>
      </c>
      <c r="B656" s="156">
        <v>16158.0</v>
      </c>
      <c r="C656" s="157">
        <v>0.5833333333333334</v>
      </c>
      <c r="D656" s="158" t="s">
        <v>2811</v>
      </c>
      <c r="E656" s="159">
        <v>32270.0</v>
      </c>
      <c r="F656" s="159">
        <v>44575.0</v>
      </c>
      <c r="G656" s="160" t="s">
        <v>86</v>
      </c>
      <c r="H656" s="160" t="s">
        <v>87</v>
      </c>
      <c r="I656" s="160" t="s">
        <v>97</v>
      </c>
      <c r="J656" s="160" t="s">
        <v>189</v>
      </c>
      <c r="K656" s="155"/>
      <c r="L656" s="155" t="s">
        <v>90</v>
      </c>
      <c r="M656" s="161">
        <v>206719.0</v>
      </c>
      <c r="N656" s="155" t="str">
        <f t="shared" si="2"/>
        <v>1615844575</v>
      </c>
      <c r="O656" s="155"/>
      <c r="P656" s="155" t="str">
        <f t="shared" si="3"/>
        <v/>
      </c>
      <c r="Q656" s="155" t="str">
        <f t="shared" si="4"/>
        <v/>
      </c>
    </row>
    <row r="657">
      <c r="A657" s="156" t="str">
        <f t="shared" si="1"/>
        <v>1224644575</v>
      </c>
      <c r="B657" s="156">
        <v>12246.0</v>
      </c>
      <c r="C657" s="157">
        <v>0.5833333333333334</v>
      </c>
      <c r="D657" s="158" t="s">
        <v>1765</v>
      </c>
      <c r="E657" s="159">
        <v>27076.0</v>
      </c>
      <c r="F657" s="159">
        <v>44575.0</v>
      </c>
      <c r="G657" s="160" t="s">
        <v>122</v>
      </c>
      <c r="H657" s="160" t="s">
        <v>87</v>
      </c>
      <c r="I657" s="160" t="s">
        <v>97</v>
      </c>
      <c r="J657" s="160" t="s">
        <v>308</v>
      </c>
      <c r="K657" s="155"/>
      <c r="L657" s="155" t="s">
        <v>90</v>
      </c>
      <c r="M657" s="155">
        <v>206720.0</v>
      </c>
      <c r="N657" s="155" t="str">
        <f t="shared" si="2"/>
        <v>1224644575</v>
      </c>
      <c r="O657" s="155"/>
      <c r="P657" s="155" t="str">
        <f t="shared" si="3"/>
        <v/>
      </c>
      <c r="Q657" s="155" t="str">
        <f t="shared" si="4"/>
        <v/>
      </c>
    </row>
    <row r="658">
      <c r="A658" s="156" t="str">
        <f t="shared" si="1"/>
        <v>980044575</v>
      </c>
      <c r="B658" s="156">
        <v>9800.0</v>
      </c>
      <c r="C658" s="157">
        <v>0.5833333333333334</v>
      </c>
      <c r="D658" s="158" t="s">
        <v>2040</v>
      </c>
      <c r="E658" s="159">
        <v>24218.0</v>
      </c>
      <c r="F658" s="159">
        <v>44575.0</v>
      </c>
      <c r="G658" s="160" t="s">
        <v>122</v>
      </c>
      <c r="H658" s="160" t="s">
        <v>92</v>
      </c>
      <c r="I658" s="160" t="s">
        <v>101</v>
      </c>
      <c r="J658" s="160" t="s">
        <v>189</v>
      </c>
      <c r="K658" s="155"/>
      <c r="L658" s="155" t="s">
        <v>90</v>
      </c>
      <c r="M658" s="155">
        <v>206721.0</v>
      </c>
      <c r="N658" s="155" t="str">
        <f t="shared" si="2"/>
        <v>980044575</v>
      </c>
      <c r="O658" s="155"/>
      <c r="P658" s="155" t="str">
        <f t="shared" si="3"/>
        <v/>
      </c>
      <c r="Q658" s="155" t="str">
        <f t="shared" si="4"/>
        <v/>
      </c>
    </row>
    <row r="659">
      <c r="A659" s="156" t="str">
        <f t="shared" si="1"/>
        <v>1106644575</v>
      </c>
      <c r="B659" s="156">
        <v>11066.0</v>
      </c>
      <c r="C659" s="157">
        <v>0.59375</v>
      </c>
      <c r="D659" s="158" t="s">
        <v>2812</v>
      </c>
      <c r="E659" s="159">
        <v>21680.0</v>
      </c>
      <c r="F659" s="159">
        <v>44575.0</v>
      </c>
      <c r="G659" s="160" t="s">
        <v>86</v>
      </c>
      <c r="H659" s="160" t="s">
        <v>92</v>
      </c>
      <c r="I659" s="160" t="s">
        <v>101</v>
      </c>
      <c r="J659" s="160" t="s">
        <v>94</v>
      </c>
      <c r="K659" s="155"/>
      <c r="L659" s="155" t="s">
        <v>90</v>
      </c>
      <c r="M659" s="161">
        <v>206722.0</v>
      </c>
      <c r="N659" s="155" t="str">
        <f t="shared" si="2"/>
        <v>1106644575</v>
      </c>
      <c r="O659" s="155"/>
      <c r="P659" s="155" t="str">
        <f t="shared" si="3"/>
        <v/>
      </c>
      <c r="Q659" s="155" t="str">
        <f t="shared" si="4"/>
        <v/>
      </c>
    </row>
    <row r="660">
      <c r="A660" s="156" t="str">
        <f t="shared" si="1"/>
        <v>1471644575</v>
      </c>
      <c r="B660" s="156">
        <v>14716.0</v>
      </c>
      <c r="C660" s="157">
        <v>0.59375</v>
      </c>
      <c r="D660" s="158" t="s">
        <v>2813</v>
      </c>
      <c r="E660" s="159">
        <v>22562.0</v>
      </c>
      <c r="F660" s="159">
        <v>44575.0</v>
      </c>
      <c r="G660" s="160" t="s">
        <v>96</v>
      </c>
      <c r="H660" s="160" t="s">
        <v>87</v>
      </c>
      <c r="I660" s="160" t="s">
        <v>88</v>
      </c>
      <c r="J660" s="160" t="s">
        <v>89</v>
      </c>
      <c r="K660" s="155"/>
      <c r="L660" s="155" t="s">
        <v>90</v>
      </c>
      <c r="M660" s="161">
        <v>206733.0</v>
      </c>
      <c r="N660" s="155" t="str">
        <f t="shared" si="2"/>
        <v>1471644575</v>
      </c>
      <c r="O660" s="155"/>
      <c r="P660" s="155" t="str">
        <f t="shared" si="3"/>
        <v/>
      </c>
      <c r="Q660" s="155" t="str">
        <f t="shared" si="4"/>
        <v/>
      </c>
    </row>
    <row r="661">
      <c r="A661" s="156" t="str">
        <f t="shared" si="1"/>
        <v>1440344575</v>
      </c>
      <c r="B661" s="156">
        <v>14403.0</v>
      </c>
      <c r="C661" s="157">
        <v>0.6041666666666666</v>
      </c>
      <c r="D661" s="158" t="s">
        <v>1310</v>
      </c>
      <c r="E661" s="159">
        <v>22013.0</v>
      </c>
      <c r="F661" s="159">
        <v>44575.0</v>
      </c>
      <c r="G661" s="160" t="s">
        <v>112</v>
      </c>
      <c r="H661" s="160" t="s">
        <v>87</v>
      </c>
      <c r="I661" s="160" t="s">
        <v>97</v>
      </c>
      <c r="J661" s="160" t="s">
        <v>113</v>
      </c>
      <c r="K661" s="155"/>
      <c r="L661" s="155" t="s">
        <v>103</v>
      </c>
      <c r="M661" s="155"/>
      <c r="N661" s="155" t="str">
        <f t="shared" si="2"/>
        <v>1440344575</v>
      </c>
      <c r="O661" s="155"/>
      <c r="P661" s="155" t="str">
        <f t="shared" si="3"/>
        <v/>
      </c>
      <c r="Q661" s="155" t="str">
        <f t="shared" si="4"/>
        <v/>
      </c>
    </row>
    <row r="662">
      <c r="A662" s="156" t="str">
        <f t="shared" si="1"/>
        <v>1106544575</v>
      </c>
      <c r="B662" s="156">
        <v>11065.0</v>
      </c>
      <c r="C662" s="157">
        <v>0.6041666666666666</v>
      </c>
      <c r="D662" s="158" t="s">
        <v>644</v>
      </c>
      <c r="E662" s="159">
        <v>18803.0</v>
      </c>
      <c r="F662" s="159">
        <v>44575.0</v>
      </c>
      <c r="G662" s="160" t="s">
        <v>122</v>
      </c>
      <c r="H662" s="160" t="s">
        <v>92</v>
      </c>
      <c r="I662" s="160" t="s">
        <v>101</v>
      </c>
      <c r="J662" s="160" t="s">
        <v>94</v>
      </c>
      <c r="K662" s="155"/>
      <c r="L662" s="155" t="s">
        <v>90</v>
      </c>
      <c r="M662" s="155">
        <v>206723.0</v>
      </c>
      <c r="N662" s="155" t="str">
        <f t="shared" si="2"/>
        <v>1106544575</v>
      </c>
      <c r="O662" s="155"/>
      <c r="P662" s="155" t="str">
        <f t="shared" si="3"/>
        <v/>
      </c>
      <c r="Q662" s="155" t="str">
        <f t="shared" si="4"/>
        <v/>
      </c>
    </row>
    <row r="663">
      <c r="A663" s="156" t="str">
        <f t="shared" si="1"/>
        <v>1049744575</v>
      </c>
      <c r="B663" s="156">
        <v>10497.0</v>
      </c>
      <c r="C663" s="157">
        <v>0.6145833333333334</v>
      </c>
      <c r="D663" s="158" t="s">
        <v>2814</v>
      </c>
      <c r="E663" s="159">
        <v>13368.0</v>
      </c>
      <c r="F663" s="159">
        <v>44575.0</v>
      </c>
      <c r="G663" s="160" t="s">
        <v>100</v>
      </c>
      <c r="H663" s="160" t="s">
        <v>92</v>
      </c>
      <c r="I663" s="160" t="s">
        <v>101</v>
      </c>
      <c r="J663" s="160" t="s">
        <v>119</v>
      </c>
      <c r="K663" s="155"/>
      <c r="L663" s="155" t="s">
        <v>103</v>
      </c>
      <c r="M663" s="155"/>
      <c r="N663" s="155" t="str">
        <f t="shared" si="2"/>
        <v>1049744575</v>
      </c>
      <c r="O663" s="155"/>
      <c r="P663" s="155" t="str">
        <f t="shared" si="3"/>
        <v/>
      </c>
      <c r="Q663" s="155" t="str">
        <f t="shared" si="4"/>
        <v/>
      </c>
    </row>
    <row r="664">
      <c r="A664" s="156" t="str">
        <f t="shared" si="1"/>
        <v>1650044575</v>
      </c>
      <c r="B664" s="156">
        <v>16500.0</v>
      </c>
      <c r="C664" s="157">
        <v>0.625</v>
      </c>
      <c r="D664" s="158" t="s">
        <v>2205</v>
      </c>
      <c r="E664" s="159">
        <v>23027.0</v>
      </c>
      <c r="F664" s="159">
        <v>44575.0</v>
      </c>
      <c r="G664" s="160" t="s">
        <v>122</v>
      </c>
      <c r="H664" s="160" t="s">
        <v>92</v>
      </c>
      <c r="I664" s="160" t="s">
        <v>93</v>
      </c>
      <c r="J664" s="160" t="s">
        <v>89</v>
      </c>
      <c r="K664" s="155"/>
      <c r="L664" s="155" t="s">
        <v>90</v>
      </c>
      <c r="M664" s="155">
        <v>206724.0</v>
      </c>
      <c r="N664" s="155" t="str">
        <f t="shared" si="2"/>
        <v>1650044575</v>
      </c>
      <c r="O664" s="155"/>
      <c r="P664" s="155" t="str">
        <f t="shared" si="3"/>
        <v/>
      </c>
      <c r="Q664" s="155" t="str">
        <f t="shared" si="4"/>
        <v/>
      </c>
    </row>
    <row r="665">
      <c r="A665" s="156" t="str">
        <f t="shared" si="1"/>
        <v>1777244575</v>
      </c>
      <c r="B665" s="156">
        <v>17772.0</v>
      </c>
      <c r="C665" s="157">
        <v>0.6354166666666666</v>
      </c>
      <c r="D665" s="158" t="s">
        <v>2815</v>
      </c>
      <c r="E665" s="159">
        <v>25892.0</v>
      </c>
      <c r="F665" s="159">
        <v>44575.0</v>
      </c>
      <c r="G665" s="160" t="s">
        <v>86</v>
      </c>
      <c r="H665" s="160" t="s">
        <v>87</v>
      </c>
      <c r="I665" s="160" t="s">
        <v>97</v>
      </c>
      <c r="J665" s="160" t="s">
        <v>577</v>
      </c>
      <c r="K665" s="155"/>
      <c r="L665" s="155" t="s">
        <v>90</v>
      </c>
      <c r="M665" s="161">
        <v>206734.0</v>
      </c>
      <c r="N665" s="155" t="str">
        <f t="shared" si="2"/>
        <v>1777244575</v>
      </c>
      <c r="O665" s="155"/>
      <c r="P665" s="155" t="str">
        <f t="shared" si="3"/>
        <v/>
      </c>
      <c r="Q665" s="155" t="str">
        <f t="shared" si="4"/>
        <v/>
      </c>
    </row>
    <row r="666">
      <c r="A666" s="156" t="str">
        <f t="shared" si="1"/>
        <v>1554044575</v>
      </c>
      <c r="B666" s="156">
        <v>15540.0</v>
      </c>
      <c r="C666" s="157">
        <v>0.6354166666666666</v>
      </c>
      <c r="D666" s="158" t="s">
        <v>1263</v>
      </c>
      <c r="E666" s="159">
        <v>23559.0</v>
      </c>
      <c r="F666" s="159">
        <v>44575.0</v>
      </c>
      <c r="G666" s="160" t="s">
        <v>112</v>
      </c>
      <c r="H666" s="160" t="s">
        <v>92</v>
      </c>
      <c r="I666" s="160" t="s">
        <v>101</v>
      </c>
      <c r="J666" s="160" t="s">
        <v>135</v>
      </c>
      <c r="K666" s="155"/>
      <c r="L666" s="155" t="s">
        <v>103</v>
      </c>
      <c r="M666" s="155"/>
      <c r="N666" s="155" t="str">
        <f t="shared" si="2"/>
        <v>1554044575</v>
      </c>
      <c r="O666" s="155"/>
      <c r="P666" s="155" t="str">
        <f t="shared" si="3"/>
        <v/>
      </c>
      <c r="Q666" s="155" t="str">
        <f t="shared" si="4"/>
        <v/>
      </c>
    </row>
    <row r="667">
      <c r="A667" s="156" t="str">
        <f t="shared" si="1"/>
        <v>1486944575</v>
      </c>
      <c r="B667" s="156">
        <v>14869.0</v>
      </c>
      <c r="C667" s="157">
        <v>0.6354166666666666</v>
      </c>
      <c r="D667" s="158" t="s">
        <v>895</v>
      </c>
      <c r="E667" s="159">
        <v>26458.0</v>
      </c>
      <c r="F667" s="159">
        <v>44575.0</v>
      </c>
      <c r="G667" s="160" t="s">
        <v>129</v>
      </c>
      <c r="H667" s="160" t="s">
        <v>87</v>
      </c>
      <c r="I667" s="160" t="s">
        <v>88</v>
      </c>
      <c r="J667" s="160" t="s">
        <v>89</v>
      </c>
      <c r="K667" s="155"/>
      <c r="L667" s="155" t="s">
        <v>103</v>
      </c>
      <c r="M667" s="155"/>
      <c r="N667" s="155" t="str">
        <f t="shared" si="2"/>
        <v>1486944575</v>
      </c>
      <c r="O667" s="155"/>
      <c r="P667" s="155" t="str">
        <f t="shared" si="3"/>
        <v/>
      </c>
      <c r="Q667" s="155" t="str">
        <f t="shared" si="4"/>
        <v/>
      </c>
    </row>
    <row r="668">
      <c r="A668" s="156" t="str">
        <f t="shared" si="1"/>
        <v>1126544575</v>
      </c>
      <c r="B668" s="156">
        <v>11265.0</v>
      </c>
      <c r="C668" s="157">
        <v>0.6354166666666666</v>
      </c>
      <c r="D668" s="158" t="s">
        <v>2816</v>
      </c>
      <c r="E668" s="159">
        <v>28585.0</v>
      </c>
      <c r="F668" s="159">
        <v>44575.0</v>
      </c>
      <c r="G668" s="160" t="s">
        <v>86</v>
      </c>
      <c r="H668" s="160" t="s">
        <v>92</v>
      </c>
      <c r="I668" s="160" t="s">
        <v>93</v>
      </c>
      <c r="J668" s="160" t="s">
        <v>147</v>
      </c>
      <c r="K668" s="155"/>
      <c r="L668" s="155" t="s">
        <v>90</v>
      </c>
      <c r="M668" s="161">
        <v>206725.0</v>
      </c>
      <c r="N668" s="155" t="str">
        <f t="shared" si="2"/>
        <v>1126544575</v>
      </c>
      <c r="O668" s="155"/>
      <c r="P668" s="155" t="str">
        <f t="shared" si="3"/>
        <v/>
      </c>
      <c r="Q668" s="155" t="str">
        <f t="shared" si="4"/>
        <v/>
      </c>
    </row>
    <row r="669">
      <c r="A669" s="156" t="str">
        <f t="shared" si="1"/>
        <v>1009544575</v>
      </c>
      <c r="B669" s="156">
        <v>10095.0</v>
      </c>
      <c r="C669" s="157">
        <v>0.6458333333333334</v>
      </c>
      <c r="D669" s="158" t="s">
        <v>2720</v>
      </c>
      <c r="E669" s="159">
        <v>17275.0</v>
      </c>
      <c r="F669" s="159">
        <v>44575.0</v>
      </c>
      <c r="G669" s="160" t="s">
        <v>86</v>
      </c>
      <c r="H669" s="160" t="s">
        <v>87</v>
      </c>
      <c r="I669" s="160" t="s">
        <v>88</v>
      </c>
      <c r="J669" s="160" t="s">
        <v>89</v>
      </c>
      <c r="K669" s="155"/>
      <c r="L669" s="155" t="s">
        <v>90</v>
      </c>
      <c r="M669" s="161">
        <v>206726.0</v>
      </c>
      <c r="N669" s="155" t="str">
        <f t="shared" si="2"/>
        <v>1009544575</v>
      </c>
      <c r="O669" s="155"/>
      <c r="P669" s="155" t="str">
        <f t="shared" si="3"/>
        <v/>
      </c>
      <c r="Q669" s="155" t="str">
        <f t="shared" si="4"/>
        <v>R</v>
      </c>
    </row>
    <row r="670">
      <c r="A670" s="156" t="str">
        <f t="shared" si="1"/>
        <v>1556744575</v>
      </c>
      <c r="B670" s="156">
        <v>15567.0</v>
      </c>
      <c r="C670" s="157">
        <v>0.6458333333333334</v>
      </c>
      <c r="D670" s="158" t="s">
        <v>2817</v>
      </c>
      <c r="E670" s="159">
        <v>26384.0</v>
      </c>
      <c r="F670" s="159">
        <v>44575.0</v>
      </c>
      <c r="G670" s="160" t="s">
        <v>86</v>
      </c>
      <c r="H670" s="160" t="s">
        <v>87</v>
      </c>
      <c r="I670" s="160" t="s">
        <v>88</v>
      </c>
      <c r="J670" s="160" t="s">
        <v>89</v>
      </c>
      <c r="K670" s="155"/>
      <c r="L670" s="155" t="s">
        <v>90</v>
      </c>
      <c r="M670" s="161">
        <v>206727.0</v>
      </c>
      <c r="N670" s="155" t="str">
        <f t="shared" si="2"/>
        <v>1556744575</v>
      </c>
      <c r="O670" s="155"/>
      <c r="P670" s="155" t="str">
        <f t="shared" si="3"/>
        <v/>
      </c>
      <c r="Q670" s="155" t="str">
        <f t="shared" si="4"/>
        <v/>
      </c>
    </row>
    <row r="671">
      <c r="A671" s="156" t="str">
        <f t="shared" si="1"/>
        <v>920944575</v>
      </c>
      <c r="B671" s="156">
        <v>9209.0</v>
      </c>
      <c r="C671" s="157">
        <v>0.7083333333333334</v>
      </c>
      <c r="D671" s="158" t="s">
        <v>1285</v>
      </c>
      <c r="E671" s="159">
        <v>20421.0</v>
      </c>
      <c r="F671" s="159">
        <v>44575.0</v>
      </c>
      <c r="G671" s="160" t="s">
        <v>100</v>
      </c>
      <c r="H671" s="160" t="s">
        <v>87</v>
      </c>
      <c r="I671" s="160" t="s">
        <v>88</v>
      </c>
      <c r="J671" s="160" t="s">
        <v>102</v>
      </c>
      <c r="K671" s="155"/>
      <c r="L671" s="155" t="s">
        <v>2496</v>
      </c>
      <c r="M671" s="155"/>
      <c r="N671" s="155" t="str">
        <f t="shared" si="2"/>
        <v>920944575</v>
      </c>
      <c r="O671" s="155"/>
      <c r="P671" s="155" t="str">
        <f t="shared" si="3"/>
        <v/>
      </c>
      <c r="Q671" s="155" t="str">
        <f t="shared" si="4"/>
        <v>R</v>
      </c>
    </row>
    <row r="672">
      <c r="A672" s="156" t="str">
        <f t="shared" si="1"/>
        <v>1569044575</v>
      </c>
      <c r="B672" s="156">
        <v>15690.0</v>
      </c>
      <c r="C672" s="157">
        <v>0.7083333333333334</v>
      </c>
      <c r="D672" s="158" t="s">
        <v>1807</v>
      </c>
      <c r="E672" s="159">
        <v>17162.0</v>
      </c>
      <c r="F672" s="159">
        <v>44575.0</v>
      </c>
      <c r="G672" s="160" t="s">
        <v>122</v>
      </c>
      <c r="H672" s="160" t="s">
        <v>87</v>
      </c>
      <c r="I672" s="160" t="s">
        <v>88</v>
      </c>
      <c r="J672" s="160" t="s">
        <v>89</v>
      </c>
      <c r="K672" s="155"/>
      <c r="L672" s="155" t="s">
        <v>2496</v>
      </c>
      <c r="M672" s="155"/>
      <c r="N672" s="155" t="str">
        <f t="shared" si="2"/>
        <v>1569044575</v>
      </c>
      <c r="O672" s="155"/>
      <c r="P672" s="155" t="str">
        <f t="shared" si="3"/>
        <v/>
      </c>
      <c r="Q672" s="155" t="str">
        <f t="shared" si="4"/>
        <v>R</v>
      </c>
    </row>
    <row r="673">
      <c r="A673" s="156" t="str">
        <f t="shared" si="1"/>
        <v>1562944575</v>
      </c>
      <c r="B673" s="156">
        <v>15629.0</v>
      </c>
      <c r="C673" s="157">
        <v>0.7083333333333334</v>
      </c>
      <c r="D673" s="158" t="s">
        <v>2593</v>
      </c>
      <c r="E673" s="159">
        <v>14499.0</v>
      </c>
      <c r="F673" s="159">
        <v>44575.0</v>
      </c>
      <c r="G673" s="160" t="s">
        <v>86</v>
      </c>
      <c r="H673" s="160" t="s">
        <v>92</v>
      </c>
      <c r="I673" s="160" t="s">
        <v>93</v>
      </c>
      <c r="J673" s="160" t="s">
        <v>89</v>
      </c>
      <c r="K673" s="155"/>
      <c r="L673" s="155" t="s">
        <v>2496</v>
      </c>
      <c r="M673" s="155"/>
      <c r="N673" s="155" t="str">
        <f t="shared" si="2"/>
        <v>1562944575</v>
      </c>
      <c r="O673" s="155"/>
      <c r="P673" s="155" t="str">
        <f t="shared" si="3"/>
        <v/>
      </c>
      <c r="Q673" s="155" t="str">
        <f t="shared" si="4"/>
        <v>R</v>
      </c>
    </row>
    <row r="674">
      <c r="A674" s="156" t="str">
        <f t="shared" si="1"/>
        <v>1114644575</v>
      </c>
      <c r="B674" s="156">
        <v>11146.0</v>
      </c>
      <c r="C674" s="157">
        <v>0.7083333333333334</v>
      </c>
      <c r="D674" s="158" t="s">
        <v>1302</v>
      </c>
      <c r="E674" s="159">
        <v>22785.0</v>
      </c>
      <c r="F674" s="159">
        <v>44575.0</v>
      </c>
      <c r="G674" s="160" t="s">
        <v>112</v>
      </c>
      <c r="H674" s="160" t="s">
        <v>92</v>
      </c>
      <c r="I674" s="160" t="s">
        <v>93</v>
      </c>
      <c r="J674" s="160" t="s">
        <v>106</v>
      </c>
      <c r="K674" s="155"/>
      <c r="L674" s="155" t="s">
        <v>2496</v>
      </c>
      <c r="M674" s="155"/>
      <c r="N674" s="155" t="str">
        <f t="shared" si="2"/>
        <v>1114644575</v>
      </c>
      <c r="O674" s="155"/>
      <c r="P674" s="155" t="str">
        <f t="shared" si="3"/>
        <v/>
      </c>
      <c r="Q674" s="155" t="str">
        <f t="shared" si="4"/>
        <v>R</v>
      </c>
    </row>
    <row r="675">
      <c r="A675" s="156" t="str">
        <f t="shared" si="1"/>
        <v>1057144575</v>
      </c>
      <c r="B675" s="156">
        <v>10571.0</v>
      </c>
      <c r="C675" s="157">
        <v>0.7083333333333334</v>
      </c>
      <c r="D675" s="158" t="s">
        <v>862</v>
      </c>
      <c r="E675" s="159">
        <v>21775.0</v>
      </c>
      <c r="F675" s="159">
        <v>44575.0</v>
      </c>
      <c r="G675" s="160" t="s">
        <v>86</v>
      </c>
      <c r="H675" s="160" t="s">
        <v>92</v>
      </c>
      <c r="I675" s="160" t="s">
        <v>93</v>
      </c>
      <c r="J675" s="160" t="s">
        <v>147</v>
      </c>
      <c r="K675" s="155"/>
      <c r="L675" s="155" t="s">
        <v>2496</v>
      </c>
      <c r="M675" s="155"/>
      <c r="N675" s="155" t="str">
        <f t="shared" si="2"/>
        <v>1057144575</v>
      </c>
      <c r="O675" s="155"/>
      <c r="P675" s="155" t="str">
        <f t="shared" si="3"/>
        <v/>
      </c>
      <c r="Q675" s="155" t="str">
        <f t="shared" si="4"/>
        <v>R</v>
      </c>
    </row>
    <row r="676">
      <c r="A676" s="156" t="str">
        <f t="shared" si="1"/>
        <v>1166944575</v>
      </c>
      <c r="B676" s="156">
        <v>11669.0</v>
      </c>
      <c r="C676" s="157">
        <v>0.7083333333333334</v>
      </c>
      <c r="D676" s="158" t="s">
        <v>938</v>
      </c>
      <c r="E676" s="159">
        <v>21906.0</v>
      </c>
      <c r="F676" s="159">
        <v>44575.0</v>
      </c>
      <c r="G676" s="160" t="s">
        <v>129</v>
      </c>
      <c r="H676" s="160" t="s">
        <v>92</v>
      </c>
      <c r="I676" s="160" t="s">
        <v>93</v>
      </c>
      <c r="J676" s="160" t="s">
        <v>106</v>
      </c>
      <c r="K676" s="155"/>
      <c r="L676" s="155" t="s">
        <v>2496</v>
      </c>
      <c r="M676" s="155"/>
      <c r="N676" s="155" t="str">
        <f t="shared" si="2"/>
        <v>1166944575</v>
      </c>
      <c r="O676" s="155"/>
      <c r="P676" s="155" t="str">
        <f t="shared" si="3"/>
        <v/>
      </c>
      <c r="Q676" s="155" t="str">
        <f t="shared" si="4"/>
        <v>R</v>
      </c>
    </row>
    <row r="677">
      <c r="A677" s="156" t="str">
        <f t="shared" si="1"/>
        <v>1059444575</v>
      </c>
      <c r="B677" s="156">
        <v>10594.0</v>
      </c>
      <c r="C677" s="157">
        <v>0.7083333333333334</v>
      </c>
      <c r="D677" s="158" t="s">
        <v>2818</v>
      </c>
      <c r="E677" s="159">
        <v>19186.0</v>
      </c>
      <c r="F677" s="159">
        <v>44575.0</v>
      </c>
      <c r="G677" s="160" t="s">
        <v>86</v>
      </c>
      <c r="H677" s="160" t="s">
        <v>87</v>
      </c>
      <c r="I677" s="160" t="s">
        <v>88</v>
      </c>
      <c r="J677" s="160" t="s">
        <v>137</v>
      </c>
      <c r="K677" s="155"/>
      <c r="L677" s="155" t="s">
        <v>2496</v>
      </c>
      <c r="M677" s="155"/>
      <c r="N677" s="155" t="str">
        <f t="shared" si="2"/>
        <v>1059444575</v>
      </c>
      <c r="O677" s="155"/>
      <c r="P677" s="155" t="str">
        <f t="shared" si="3"/>
        <v/>
      </c>
      <c r="Q677" s="155" t="str">
        <f t="shared" si="4"/>
        <v>R</v>
      </c>
    </row>
    <row r="678">
      <c r="A678" s="156" t="str">
        <f t="shared" si="1"/>
        <v>1157144575</v>
      </c>
      <c r="B678" s="156">
        <v>11571.0</v>
      </c>
      <c r="C678" s="157">
        <v>0.7083333333333334</v>
      </c>
      <c r="D678" s="158" t="s">
        <v>937</v>
      </c>
      <c r="E678" s="159">
        <v>8669.0</v>
      </c>
      <c r="F678" s="159">
        <v>44575.0</v>
      </c>
      <c r="G678" s="160" t="s">
        <v>122</v>
      </c>
      <c r="H678" s="160" t="s">
        <v>87</v>
      </c>
      <c r="I678" s="160" t="s">
        <v>88</v>
      </c>
      <c r="J678" s="160" t="s">
        <v>89</v>
      </c>
      <c r="K678" s="155"/>
      <c r="L678" s="155" t="s">
        <v>2496</v>
      </c>
      <c r="M678" s="155"/>
      <c r="N678" s="155" t="str">
        <f t="shared" si="2"/>
        <v>1157144575</v>
      </c>
      <c r="O678" s="155"/>
      <c r="P678" s="155" t="str">
        <f t="shared" si="3"/>
        <v/>
      </c>
      <c r="Q678" s="155" t="str">
        <f t="shared" si="4"/>
        <v>R</v>
      </c>
    </row>
    <row r="679">
      <c r="A679" s="156" t="str">
        <f t="shared" si="1"/>
        <v>1289144575</v>
      </c>
      <c r="B679" s="156">
        <v>12891.0</v>
      </c>
      <c r="C679" s="157">
        <v>0.7083333333333334</v>
      </c>
      <c r="D679" s="158" t="s">
        <v>1080</v>
      </c>
      <c r="E679" s="159">
        <v>11364.0</v>
      </c>
      <c r="F679" s="159">
        <v>44575.0</v>
      </c>
      <c r="G679" s="160" t="s">
        <v>100</v>
      </c>
      <c r="H679" s="160" t="s">
        <v>92</v>
      </c>
      <c r="I679" s="160" t="s">
        <v>101</v>
      </c>
      <c r="J679" s="160" t="s">
        <v>135</v>
      </c>
      <c r="K679" s="155"/>
      <c r="L679" s="155" t="s">
        <v>2496</v>
      </c>
      <c r="M679" s="155"/>
      <c r="N679" s="155" t="str">
        <f t="shared" si="2"/>
        <v>1289144575</v>
      </c>
      <c r="O679" s="155"/>
      <c r="P679" s="155" t="str">
        <f t="shared" si="3"/>
        <v/>
      </c>
      <c r="Q679" s="155" t="str">
        <f t="shared" si="4"/>
        <v>R</v>
      </c>
    </row>
    <row r="680">
      <c r="A680" s="156" t="str">
        <f t="shared" si="1"/>
        <v>1142744575</v>
      </c>
      <c r="B680" s="156">
        <v>11427.0</v>
      </c>
      <c r="C680" s="157">
        <v>0.7083333333333334</v>
      </c>
      <c r="D680" s="158" t="s">
        <v>2819</v>
      </c>
      <c r="E680" s="159">
        <v>24282.0</v>
      </c>
      <c r="F680" s="159">
        <v>44575.0</v>
      </c>
      <c r="G680" s="160" t="s">
        <v>122</v>
      </c>
      <c r="H680" s="160" t="s">
        <v>92</v>
      </c>
      <c r="I680" s="160" t="s">
        <v>101</v>
      </c>
      <c r="J680" s="160" t="s">
        <v>186</v>
      </c>
      <c r="K680" s="155"/>
      <c r="L680" s="155" t="s">
        <v>2496</v>
      </c>
      <c r="M680" s="155"/>
      <c r="N680" s="155" t="str">
        <f t="shared" si="2"/>
        <v>1142744575</v>
      </c>
      <c r="O680" s="155"/>
      <c r="P680" s="155" t="str">
        <f t="shared" si="3"/>
        <v/>
      </c>
      <c r="Q680" s="155" t="str">
        <f t="shared" si="4"/>
        <v/>
      </c>
    </row>
    <row r="681">
      <c r="A681" s="156" t="str">
        <f t="shared" si="1"/>
        <v>1644344575</v>
      </c>
      <c r="B681" s="156">
        <v>16443.0</v>
      </c>
      <c r="C681" s="157">
        <v>0.7083333333333334</v>
      </c>
      <c r="D681" s="158" t="s">
        <v>698</v>
      </c>
      <c r="E681" s="159">
        <v>33995.0</v>
      </c>
      <c r="F681" s="159">
        <v>44575.0</v>
      </c>
      <c r="G681" s="160" t="s">
        <v>122</v>
      </c>
      <c r="H681" s="160" t="s">
        <v>92</v>
      </c>
      <c r="I681" s="160" t="s">
        <v>101</v>
      </c>
      <c r="J681" s="160" t="s">
        <v>137</v>
      </c>
      <c r="K681" s="155"/>
      <c r="L681" s="155" t="s">
        <v>2496</v>
      </c>
      <c r="M681" s="155"/>
      <c r="N681" s="155" t="str">
        <f t="shared" si="2"/>
        <v>1644344575</v>
      </c>
      <c r="O681" s="155"/>
      <c r="P681" s="155" t="str">
        <f t="shared" si="3"/>
        <v/>
      </c>
      <c r="Q681" s="155" t="str">
        <f t="shared" si="4"/>
        <v/>
      </c>
    </row>
    <row r="682">
      <c r="A682" s="156" t="str">
        <f t="shared" si="1"/>
        <v>1210944575</v>
      </c>
      <c r="B682" s="156">
        <v>12109.0</v>
      </c>
      <c r="C682" s="157">
        <v>0.7083333333333334</v>
      </c>
      <c r="D682" s="158" t="s">
        <v>1717</v>
      </c>
      <c r="E682" s="159">
        <v>23037.0</v>
      </c>
      <c r="F682" s="159">
        <v>44575.0</v>
      </c>
      <c r="G682" s="160" t="s">
        <v>122</v>
      </c>
      <c r="H682" s="160" t="s">
        <v>87</v>
      </c>
      <c r="I682" s="160" t="s">
        <v>88</v>
      </c>
      <c r="J682" s="160" t="s">
        <v>89</v>
      </c>
      <c r="K682" s="155"/>
      <c r="L682" s="155" t="s">
        <v>2496</v>
      </c>
      <c r="M682" s="155"/>
      <c r="N682" s="155" t="str">
        <f t="shared" si="2"/>
        <v>1210944575</v>
      </c>
      <c r="O682" s="155"/>
      <c r="P682" s="155" t="str">
        <f t="shared" si="3"/>
        <v/>
      </c>
      <c r="Q682" s="155" t="str">
        <f t="shared" si="4"/>
        <v/>
      </c>
    </row>
    <row r="683">
      <c r="A683" s="156" t="str">
        <f t="shared" si="1"/>
        <v>1253144575</v>
      </c>
      <c r="B683" s="156">
        <v>12531.0</v>
      </c>
      <c r="C683" s="157">
        <v>0.7083333333333334</v>
      </c>
      <c r="D683" s="158" t="s">
        <v>2716</v>
      </c>
      <c r="E683" s="159">
        <v>18176.0</v>
      </c>
      <c r="F683" s="159">
        <v>44575.0</v>
      </c>
      <c r="G683" s="160" t="s">
        <v>86</v>
      </c>
      <c r="H683" s="160" t="s">
        <v>87</v>
      </c>
      <c r="I683" s="160" t="s">
        <v>97</v>
      </c>
      <c r="J683" s="160" t="s">
        <v>94</v>
      </c>
      <c r="K683" s="155"/>
      <c r="L683" s="155" t="s">
        <v>2496</v>
      </c>
      <c r="M683" s="155"/>
      <c r="N683" s="155" t="str">
        <f t="shared" si="2"/>
        <v>1253144575</v>
      </c>
      <c r="O683" s="155"/>
      <c r="P683" s="155" t="str">
        <f t="shared" si="3"/>
        <v/>
      </c>
      <c r="Q683" s="155" t="str">
        <f t="shared" si="4"/>
        <v>R</v>
      </c>
    </row>
    <row r="684">
      <c r="A684" s="156" t="str">
        <f t="shared" si="1"/>
        <v>1453644575</v>
      </c>
      <c r="B684" s="156">
        <v>14536.0</v>
      </c>
      <c r="C684" s="157">
        <v>0.7083333333333334</v>
      </c>
      <c r="D684" s="158" t="s">
        <v>2820</v>
      </c>
      <c r="E684" s="159">
        <v>20359.0</v>
      </c>
      <c r="F684" s="159">
        <v>44575.0</v>
      </c>
      <c r="G684" s="160" t="s">
        <v>100</v>
      </c>
      <c r="H684" s="160" t="s">
        <v>87</v>
      </c>
      <c r="I684" s="160" t="s">
        <v>88</v>
      </c>
      <c r="J684" s="160" t="s">
        <v>102</v>
      </c>
      <c r="K684" s="155"/>
      <c r="L684" s="155" t="s">
        <v>2496</v>
      </c>
      <c r="M684" s="155"/>
      <c r="N684" s="155" t="str">
        <f t="shared" si="2"/>
        <v>1453644575</v>
      </c>
      <c r="O684" s="155"/>
      <c r="P684" s="155" t="str">
        <f t="shared" si="3"/>
        <v/>
      </c>
      <c r="Q684" s="155" t="str">
        <f t="shared" si="4"/>
        <v/>
      </c>
    </row>
    <row r="685">
      <c r="A685" s="156" t="str">
        <f t="shared" si="1"/>
        <v>1187044575</v>
      </c>
      <c r="B685" s="156">
        <v>11870.0</v>
      </c>
      <c r="C685" s="157">
        <v>0.7083333333333334</v>
      </c>
      <c r="D685" s="158" t="s">
        <v>1924</v>
      </c>
      <c r="E685" s="159">
        <v>22904.0</v>
      </c>
      <c r="F685" s="159">
        <v>44575.0</v>
      </c>
      <c r="G685" s="160" t="s">
        <v>122</v>
      </c>
      <c r="H685" s="160" t="s">
        <v>92</v>
      </c>
      <c r="I685" s="160" t="s">
        <v>101</v>
      </c>
      <c r="J685" s="160" t="s">
        <v>174</v>
      </c>
      <c r="K685" s="155"/>
      <c r="L685" s="155" t="s">
        <v>2496</v>
      </c>
      <c r="M685" s="155"/>
      <c r="N685" s="155" t="str">
        <f t="shared" si="2"/>
        <v>1187044575</v>
      </c>
      <c r="O685" s="155"/>
      <c r="P685" s="155" t="str">
        <f t="shared" si="3"/>
        <v/>
      </c>
      <c r="Q685" s="155" t="str">
        <f t="shared" si="4"/>
        <v>R</v>
      </c>
    </row>
    <row r="686">
      <c r="A686" s="156" t="str">
        <f t="shared" si="1"/>
        <v>1491844575</v>
      </c>
      <c r="B686" s="156">
        <v>14918.0</v>
      </c>
      <c r="C686" s="157">
        <v>0.7083333333333334</v>
      </c>
      <c r="D686" s="158" t="s">
        <v>649</v>
      </c>
      <c r="E686" s="159">
        <v>29730.0</v>
      </c>
      <c r="F686" s="159">
        <v>44575.0</v>
      </c>
      <c r="G686" s="160" t="s">
        <v>100</v>
      </c>
      <c r="H686" s="160" t="s">
        <v>87</v>
      </c>
      <c r="I686" s="160" t="s">
        <v>97</v>
      </c>
      <c r="J686" s="160" t="s">
        <v>106</v>
      </c>
      <c r="K686" s="155"/>
      <c r="L686" s="155" t="s">
        <v>2496</v>
      </c>
      <c r="M686" s="155"/>
      <c r="N686" s="155" t="str">
        <f t="shared" si="2"/>
        <v>1491844575</v>
      </c>
      <c r="O686" s="155"/>
      <c r="P686" s="155" t="str">
        <f t="shared" si="3"/>
        <v/>
      </c>
      <c r="Q686" s="155" t="str">
        <f t="shared" si="4"/>
        <v>R</v>
      </c>
    </row>
    <row r="687">
      <c r="A687" s="156" t="str">
        <f t="shared" si="1"/>
        <v>1367344575</v>
      </c>
      <c r="B687" s="156">
        <v>13673.0</v>
      </c>
      <c r="C687" s="157">
        <v>0.7083333333333334</v>
      </c>
      <c r="D687" s="158" t="s">
        <v>1105</v>
      </c>
      <c r="E687" s="159">
        <v>25366.0</v>
      </c>
      <c r="F687" s="159">
        <v>44575.0</v>
      </c>
      <c r="G687" s="160" t="s">
        <v>122</v>
      </c>
      <c r="H687" s="160" t="s">
        <v>92</v>
      </c>
      <c r="I687" s="160" t="s">
        <v>101</v>
      </c>
      <c r="J687" s="160" t="s">
        <v>405</v>
      </c>
      <c r="K687" s="155"/>
      <c r="L687" s="155" t="s">
        <v>2496</v>
      </c>
      <c r="M687" s="155"/>
      <c r="N687" s="155" t="str">
        <f t="shared" si="2"/>
        <v>1367344575</v>
      </c>
      <c r="O687" s="155"/>
      <c r="P687" s="155" t="str">
        <f t="shared" si="3"/>
        <v/>
      </c>
      <c r="Q687" s="155" t="str">
        <f t="shared" si="4"/>
        <v>R</v>
      </c>
    </row>
    <row r="688">
      <c r="A688" s="156" t="str">
        <f t="shared" si="1"/>
        <v>1461244575</v>
      </c>
      <c r="B688" s="156">
        <v>14612.0</v>
      </c>
      <c r="C688" s="157">
        <v>0.7083333333333334</v>
      </c>
      <c r="D688" s="158" t="s">
        <v>1291</v>
      </c>
      <c r="E688" s="159">
        <v>15554.0</v>
      </c>
      <c r="F688" s="159">
        <v>44575.0</v>
      </c>
      <c r="G688" s="160" t="s">
        <v>122</v>
      </c>
      <c r="H688" s="160" t="s">
        <v>92</v>
      </c>
      <c r="I688" s="160" t="s">
        <v>101</v>
      </c>
      <c r="J688" s="160" t="s">
        <v>137</v>
      </c>
      <c r="K688" s="155"/>
      <c r="L688" s="155" t="s">
        <v>2496</v>
      </c>
      <c r="M688" s="155"/>
      <c r="N688" s="155" t="str">
        <f t="shared" si="2"/>
        <v>1461244575</v>
      </c>
      <c r="O688" s="155"/>
      <c r="P688" s="155" t="str">
        <f t="shared" si="3"/>
        <v/>
      </c>
      <c r="Q688" s="155" t="str">
        <f t="shared" si="4"/>
        <v>R</v>
      </c>
    </row>
    <row r="689">
      <c r="A689" s="156" t="str">
        <f t="shared" si="1"/>
        <v>1617244575</v>
      </c>
      <c r="B689" s="156">
        <v>16172.0</v>
      </c>
      <c r="C689" s="157">
        <v>0.7083333333333334</v>
      </c>
      <c r="D689" s="158" t="s">
        <v>1266</v>
      </c>
      <c r="E689" s="159">
        <v>28162.0</v>
      </c>
      <c r="F689" s="159">
        <v>44575.0</v>
      </c>
      <c r="G689" s="160" t="s">
        <v>112</v>
      </c>
      <c r="H689" s="160" t="s">
        <v>92</v>
      </c>
      <c r="I689" s="160" t="s">
        <v>93</v>
      </c>
      <c r="J689" s="160" t="s">
        <v>197</v>
      </c>
      <c r="K689" s="155"/>
      <c r="L689" s="155" t="s">
        <v>2496</v>
      </c>
      <c r="M689" s="155"/>
      <c r="N689" s="155" t="str">
        <f t="shared" si="2"/>
        <v>1617244575</v>
      </c>
      <c r="O689" s="155"/>
      <c r="P689" s="155" t="str">
        <f t="shared" si="3"/>
        <v/>
      </c>
      <c r="Q689" s="155" t="str">
        <f t="shared" si="4"/>
        <v>R</v>
      </c>
    </row>
    <row r="690">
      <c r="A690" s="156" t="str">
        <f t="shared" si="1"/>
        <v>1693744575</v>
      </c>
      <c r="B690" s="156">
        <v>16937.0</v>
      </c>
      <c r="C690" s="157">
        <v>0.7083333333333334</v>
      </c>
      <c r="D690" s="158" t="s">
        <v>571</v>
      </c>
      <c r="E690" s="159">
        <v>22909.0</v>
      </c>
      <c r="F690" s="159">
        <v>44575.0</v>
      </c>
      <c r="G690" s="160" t="s">
        <v>100</v>
      </c>
      <c r="H690" s="160" t="s">
        <v>87</v>
      </c>
      <c r="I690" s="160" t="s">
        <v>97</v>
      </c>
      <c r="J690" s="160" t="s">
        <v>106</v>
      </c>
      <c r="K690" s="155"/>
      <c r="L690" s="155" t="s">
        <v>2496</v>
      </c>
      <c r="M690" s="155"/>
      <c r="N690" s="155" t="str">
        <f t="shared" si="2"/>
        <v>1693744575</v>
      </c>
      <c r="O690" s="155"/>
      <c r="P690" s="155" t="str">
        <f t="shared" si="3"/>
        <v/>
      </c>
      <c r="Q690" s="155" t="str">
        <f t="shared" si="4"/>
        <v>R</v>
      </c>
    </row>
    <row r="691">
      <c r="A691" s="156" t="str">
        <f t="shared" si="1"/>
        <v>1725544575</v>
      </c>
      <c r="B691" s="156">
        <v>17255.0</v>
      </c>
      <c r="C691" s="157">
        <v>0.7083333333333334</v>
      </c>
      <c r="D691" s="158" t="s">
        <v>2821</v>
      </c>
      <c r="E691" s="159">
        <v>24395.0</v>
      </c>
      <c r="F691" s="159">
        <v>44575.0</v>
      </c>
      <c r="G691" s="160" t="s">
        <v>112</v>
      </c>
      <c r="H691" s="160" t="s">
        <v>87</v>
      </c>
      <c r="I691" s="160" t="s">
        <v>88</v>
      </c>
      <c r="J691" s="160" t="s">
        <v>102</v>
      </c>
      <c r="K691" s="155"/>
      <c r="L691" s="155" t="s">
        <v>2496</v>
      </c>
      <c r="M691" s="155"/>
      <c r="N691" s="155" t="str">
        <f t="shared" si="2"/>
        <v>1725544575</v>
      </c>
      <c r="O691" s="155"/>
      <c r="P691" s="155" t="str">
        <f t="shared" si="3"/>
        <v/>
      </c>
      <c r="Q691" s="155" t="str">
        <f t="shared" si="4"/>
        <v>R</v>
      </c>
    </row>
    <row r="692">
      <c r="A692" s="156" t="str">
        <f t="shared" si="1"/>
        <v>1319344575</v>
      </c>
      <c r="B692" s="156">
        <v>13193.0</v>
      </c>
      <c r="C692" s="157">
        <v>0.71875</v>
      </c>
      <c r="D692" s="158" t="s">
        <v>2822</v>
      </c>
      <c r="E692" s="159">
        <v>19682.0</v>
      </c>
      <c r="F692" s="159">
        <v>44575.0</v>
      </c>
      <c r="G692" s="160" t="s">
        <v>112</v>
      </c>
      <c r="H692" s="160" t="s">
        <v>92</v>
      </c>
      <c r="I692" s="160" t="s">
        <v>101</v>
      </c>
      <c r="J692" s="160" t="s">
        <v>102</v>
      </c>
      <c r="K692" s="155"/>
      <c r="L692" s="155" t="s">
        <v>2496</v>
      </c>
      <c r="M692" s="155"/>
      <c r="N692" s="155" t="str">
        <f t="shared" si="2"/>
        <v>1319344575</v>
      </c>
      <c r="O692" s="155"/>
      <c r="P692" s="155" t="str">
        <f t="shared" si="3"/>
        <v/>
      </c>
      <c r="Q692" s="155" t="str">
        <f t="shared" si="4"/>
        <v/>
      </c>
    </row>
    <row r="693">
      <c r="A693" s="156" t="str">
        <f t="shared" si="1"/>
        <v>1591044575</v>
      </c>
      <c r="B693" s="156">
        <v>15910.0</v>
      </c>
      <c r="C693" s="157">
        <v>0.71875</v>
      </c>
      <c r="D693" s="158" t="s">
        <v>1082</v>
      </c>
      <c r="E693" s="159">
        <v>23715.0</v>
      </c>
      <c r="F693" s="159">
        <v>44575.0</v>
      </c>
      <c r="G693" s="160" t="s">
        <v>122</v>
      </c>
      <c r="H693" s="160" t="s">
        <v>87</v>
      </c>
      <c r="I693" s="160" t="s">
        <v>97</v>
      </c>
      <c r="J693" s="160" t="s">
        <v>147</v>
      </c>
      <c r="K693" s="155"/>
      <c r="L693" s="155" t="s">
        <v>2496</v>
      </c>
      <c r="M693" s="155"/>
      <c r="N693" s="155" t="str">
        <f t="shared" si="2"/>
        <v>1591044575</v>
      </c>
      <c r="O693" s="155"/>
      <c r="P693" s="155" t="str">
        <f t="shared" si="3"/>
        <v/>
      </c>
      <c r="Q693" s="155" t="str">
        <f t="shared" si="4"/>
        <v>R</v>
      </c>
    </row>
    <row r="694">
      <c r="A694" s="156" t="str">
        <f t="shared" si="1"/>
        <v>1571844575</v>
      </c>
      <c r="B694" s="156">
        <v>15718.0</v>
      </c>
      <c r="C694" s="157">
        <v>0.7291666666666666</v>
      </c>
      <c r="D694" s="158" t="s">
        <v>2823</v>
      </c>
      <c r="E694" s="159">
        <v>14315.0</v>
      </c>
      <c r="F694" s="159">
        <v>44575.0</v>
      </c>
      <c r="G694" s="160" t="s">
        <v>86</v>
      </c>
      <c r="H694" s="160" t="s">
        <v>87</v>
      </c>
      <c r="I694" s="160" t="s">
        <v>88</v>
      </c>
      <c r="J694" s="160" t="s">
        <v>89</v>
      </c>
      <c r="K694" s="155"/>
      <c r="L694" s="155" t="s">
        <v>2559</v>
      </c>
      <c r="M694" s="155"/>
      <c r="N694" s="155" t="str">
        <f t="shared" si="2"/>
        <v>1571844575</v>
      </c>
      <c r="O694" s="155"/>
      <c r="P694" s="155" t="str">
        <f t="shared" si="3"/>
        <v/>
      </c>
      <c r="Q694" s="155" t="str">
        <f t="shared" si="4"/>
        <v>R</v>
      </c>
    </row>
    <row r="695">
      <c r="A695" s="156" t="str">
        <f t="shared" si="1"/>
        <v>1547844576</v>
      </c>
      <c r="B695" s="156">
        <v>15478.0</v>
      </c>
      <c r="C695" s="157">
        <v>0.3333333333333333</v>
      </c>
      <c r="D695" s="158" t="s">
        <v>2824</v>
      </c>
      <c r="E695" s="159">
        <v>19831.0</v>
      </c>
      <c r="F695" s="159">
        <v>44576.0</v>
      </c>
      <c r="G695" s="160" t="s">
        <v>100</v>
      </c>
      <c r="H695" s="160" t="s">
        <v>87</v>
      </c>
      <c r="I695" s="160" t="s">
        <v>101</v>
      </c>
      <c r="J695" s="160" t="s">
        <v>137</v>
      </c>
      <c r="K695" s="155"/>
      <c r="L695" s="155" t="s">
        <v>103</v>
      </c>
      <c r="M695" s="155"/>
      <c r="N695" s="155" t="str">
        <f t="shared" si="2"/>
        <v>1547844576</v>
      </c>
      <c r="O695" s="155"/>
      <c r="P695" s="155" t="str">
        <f t="shared" si="3"/>
        <v/>
      </c>
      <c r="Q695" s="155" t="str">
        <f t="shared" si="4"/>
        <v/>
      </c>
    </row>
    <row r="696">
      <c r="A696" s="156" t="str">
        <f t="shared" si="1"/>
        <v>1578444576</v>
      </c>
      <c r="B696" s="156">
        <v>15784.0</v>
      </c>
      <c r="C696" s="157">
        <v>0.34375</v>
      </c>
      <c r="D696" s="158" t="s">
        <v>2825</v>
      </c>
      <c r="E696" s="159">
        <v>27911.0</v>
      </c>
      <c r="F696" s="159">
        <v>44576.0</v>
      </c>
      <c r="G696" s="160" t="s">
        <v>100</v>
      </c>
      <c r="H696" s="160" t="s">
        <v>87</v>
      </c>
      <c r="I696" s="160" t="s">
        <v>101</v>
      </c>
      <c r="J696" s="160" t="s">
        <v>102</v>
      </c>
      <c r="K696" s="155"/>
      <c r="L696" s="155" t="s">
        <v>103</v>
      </c>
      <c r="M696" s="155"/>
      <c r="N696" s="155" t="str">
        <f t="shared" si="2"/>
        <v>1578444576</v>
      </c>
      <c r="O696" s="155"/>
      <c r="P696" s="155" t="str">
        <f t="shared" si="3"/>
        <v/>
      </c>
      <c r="Q696" s="155" t="str">
        <f t="shared" si="4"/>
        <v/>
      </c>
    </row>
    <row r="697">
      <c r="A697" s="156" t="str">
        <f t="shared" si="1"/>
        <v>1583844576</v>
      </c>
      <c r="B697" s="156">
        <v>15838.0</v>
      </c>
      <c r="C697" s="157">
        <v>0.375</v>
      </c>
      <c r="D697" s="158" t="s">
        <v>684</v>
      </c>
      <c r="E697" s="159">
        <v>21409.0</v>
      </c>
      <c r="F697" s="159">
        <v>44576.0</v>
      </c>
      <c r="G697" s="160" t="s">
        <v>100</v>
      </c>
      <c r="H697" s="160" t="s">
        <v>87</v>
      </c>
      <c r="I697" s="160" t="s">
        <v>101</v>
      </c>
      <c r="J697" s="160" t="s">
        <v>113</v>
      </c>
      <c r="K697" s="155"/>
      <c r="L697" s="155" t="s">
        <v>103</v>
      </c>
      <c r="M697" s="155"/>
      <c r="N697" s="155" t="str">
        <f t="shared" si="2"/>
        <v>1583844576</v>
      </c>
      <c r="O697" s="155"/>
      <c r="P697" s="155" t="str">
        <f t="shared" si="3"/>
        <v/>
      </c>
      <c r="Q697" s="155" t="str">
        <f t="shared" si="4"/>
        <v/>
      </c>
    </row>
    <row r="698">
      <c r="A698" s="156" t="str">
        <f t="shared" si="1"/>
        <v>1635544576</v>
      </c>
      <c r="B698" s="156">
        <v>16355.0</v>
      </c>
      <c r="C698" s="157">
        <v>0.46875</v>
      </c>
      <c r="D698" s="158" t="s">
        <v>1250</v>
      </c>
      <c r="E698" s="159">
        <v>13948.0</v>
      </c>
      <c r="F698" s="159">
        <v>44576.0</v>
      </c>
      <c r="G698" s="160" t="s">
        <v>122</v>
      </c>
      <c r="H698" s="160" t="s">
        <v>87</v>
      </c>
      <c r="I698" s="160" t="s">
        <v>101</v>
      </c>
      <c r="J698" s="160" t="s">
        <v>154</v>
      </c>
      <c r="K698" s="155"/>
      <c r="L698" s="155" t="s">
        <v>90</v>
      </c>
      <c r="M698" s="155">
        <v>206728.0</v>
      </c>
      <c r="N698" s="155" t="str">
        <f t="shared" si="2"/>
        <v>1635544576</v>
      </c>
      <c r="O698" s="155"/>
      <c r="P698" s="155" t="str">
        <f t="shared" si="3"/>
        <v/>
      </c>
      <c r="Q698" s="155" t="str">
        <f t="shared" si="4"/>
        <v>R</v>
      </c>
    </row>
    <row r="699">
      <c r="A699" s="156" t="str">
        <f t="shared" si="1"/>
        <v>1408344576</v>
      </c>
      <c r="B699" s="156">
        <v>14083.0</v>
      </c>
      <c r="C699" s="157">
        <v>0.4895833333333333</v>
      </c>
      <c r="D699" s="158" t="s">
        <v>1339</v>
      </c>
      <c r="E699" s="159">
        <v>22869.0</v>
      </c>
      <c r="F699" s="159">
        <v>44576.0</v>
      </c>
      <c r="G699" s="160" t="s">
        <v>122</v>
      </c>
      <c r="H699" s="160" t="s">
        <v>87</v>
      </c>
      <c r="I699" s="160" t="s">
        <v>101</v>
      </c>
      <c r="J699" s="160" t="s">
        <v>174</v>
      </c>
      <c r="K699" s="155"/>
      <c r="L699" s="155" t="s">
        <v>90</v>
      </c>
      <c r="M699" s="155">
        <v>206729.0</v>
      </c>
      <c r="N699" s="155" t="str">
        <f t="shared" si="2"/>
        <v>1408344576</v>
      </c>
      <c r="O699" s="155"/>
      <c r="P699" s="155" t="str">
        <f t="shared" si="3"/>
        <v/>
      </c>
      <c r="Q699" s="155" t="str">
        <f t="shared" si="4"/>
        <v>R</v>
      </c>
    </row>
    <row r="700">
      <c r="A700" s="156" t="str">
        <f t="shared" si="1"/>
        <v>1725944576</v>
      </c>
      <c r="B700" s="156">
        <v>17259.0</v>
      </c>
      <c r="C700" s="157">
        <v>0.5</v>
      </c>
      <c r="D700" s="158" t="s">
        <v>972</v>
      </c>
      <c r="E700" s="159">
        <v>30466.0</v>
      </c>
      <c r="F700" s="159">
        <v>44576.0</v>
      </c>
      <c r="G700" s="160" t="s">
        <v>86</v>
      </c>
      <c r="H700" s="160" t="s">
        <v>87</v>
      </c>
      <c r="I700" s="160" t="s">
        <v>101</v>
      </c>
      <c r="J700" s="160" t="s">
        <v>147</v>
      </c>
      <c r="K700" s="155"/>
      <c r="L700" s="155" t="s">
        <v>90</v>
      </c>
      <c r="M700" s="161">
        <v>206730.0</v>
      </c>
      <c r="N700" s="155" t="str">
        <f t="shared" si="2"/>
        <v>1725944576</v>
      </c>
      <c r="O700" s="155"/>
      <c r="P700" s="155" t="str">
        <f t="shared" si="3"/>
        <v/>
      </c>
      <c r="Q700" s="155" t="str">
        <f t="shared" si="4"/>
        <v/>
      </c>
    </row>
    <row r="701">
      <c r="A701" s="156" t="str">
        <f t="shared" si="1"/>
        <v>1492644576</v>
      </c>
      <c r="B701" s="156">
        <v>14926.0</v>
      </c>
      <c r="C701" s="157">
        <v>0.7083333333333334</v>
      </c>
      <c r="D701" s="158" t="s">
        <v>2126</v>
      </c>
      <c r="E701" s="159">
        <v>21137.0</v>
      </c>
      <c r="F701" s="159">
        <v>44576.0</v>
      </c>
      <c r="G701" s="160" t="s">
        <v>122</v>
      </c>
      <c r="H701" s="160" t="s">
        <v>87</v>
      </c>
      <c r="I701" s="160" t="s">
        <v>101</v>
      </c>
      <c r="J701" s="160" t="s">
        <v>174</v>
      </c>
      <c r="K701" s="155"/>
      <c r="L701" s="155" t="s">
        <v>2496</v>
      </c>
      <c r="M701" s="155"/>
      <c r="N701" s="155" t="str">
        <f t="shared" si="2"/>
        <v>1492644576</v>
      </c>
      <c r="O701" s="155"/>
      <c r="P701" s="155" t="str">
        <f t="shared" si="3"/>
        <v/>
      </c>
      <c r="Q701" s="155" t="str">
        <f t="shared" si="4"/>
        <v>R</v>
      </c>
    </row>
    <row r="702">
      <c r="A702" s="156" t="str">
        <f t="shared" si="1"/>
        <v>1285444578</v>
      </c>
      <c r="B702" s="156">
        <v>12854.0</v>
      </c>
      <c r="C702" s="157">
        <v>0.3125</v>
      </c>
      <c r="D702" s="158" t="s">
        <v>2826</v>
      </c>
      <c r="E702" s="159">
        <v>15390.0</v>
      </c>
      <c r="F702" s="159">
        <v>44578.0</v>
      </c>
      <c r="G702" s="160" t="s">
        <v>100</v>
      </c>
      <c r="H702" s="160" t="s">
        <v>87</v>
      </c>
      <c r="I702" s="160" t="s">
        <v>97</v>
      </c>
      <c r="J702" s="160" t="s">
        <v>131</v>
      </c>
      <c r="K702" s="155"/>
      <c r="L702" s="155" t="s">
        <v>103</v>
      </c>
      <c r="M702" s="155"/>
      <c r="N702" s="155" t="str">
        <f t="shared" si="2"/>
        <v>1285444578</v>
      </c>
      <c r="O702" s="155"/>
      <c r="P702" s="155" t="str">
        <f t="shared" si="3"/>
        <v/>
      </c>
      <c r="Q702" s="155" t="str">
        <f t="shared" si="4"/>
        <v/>
      </c>
    </row>
    <row r="703">
      <c r="A703" s="156" t="str">
        <f t="shared" si="1"/>
        <v>1575544578</v>
      </c>
      <c r="B703" s="156">
        <v>15755.0</v>
      </c>
      <c r="C703" s="157">
        <v>0.3125</v>
      </c>
      <c r="D703" s="158" t="s">
        <v>2827</v>
      </c>
      <c r="E703" s="159">
        <v>18681.0</v>
      </c>
      <c r="F703" s="159">
        <v>44578.0</v>
      </c>
      <c r="G703" s="160" t="s">
        <v>86</v>
      </c>
      <c r="H703" s="160" t="s">
        <v>87</v>
      </c>
      <c r="I703" s="160" t="s">
        <v>97</v>
      </c>
      <c r="J703" s="160" t="s">
        <v>117</v>
      </c>
      <c r="K703" s="155"/>
      <c r="L703" s="155" t="s">
        <v>90</v>
      </c>
      <c r="M703" s="155">
        <v>206736.0</v>
      </c>
      <c r="N703" s="155" t="str">
        <f t="shared" si="2"/>
        <v>1575544578</v>
      </c>
      <c r="O703" s="155"/>
      <c r="P703" s="155" t="str">
        <f t="shared" si="3"/>
        <v/>
      </c>
      <c r="Q703" s="155" t="str">
        <f t="shared" si="4"/>
        <v/>
      </c>
    </row>
    <row r="704">
      <c r="A704" s="156" t="str">
        <f t="shared" si="1"/>
        <v>1224344578</v>
      </c>
      <c r="B704" s="156">
        <v>12243.0</v>
      </c>
      <c r="C704" s="157">
        <v>0.3229166666666667</v>
      </c>
      <c r="D704" s="158" t="s">
        <v>2748</v>
      </c>
      <c r="E704" s="159">
        <v>19139.0</v>
      </c>
      <c r="F704" s="159">
        <v>44578.0</v>
      </c>
      <c r="G704" s="160" t="s">
        <v>100</v>
      </c>
      <c r="H704" s="160" t="s">
        <v>87</v>
      </c>
      <c r="I704" s="160" t="s">
        <v>97</v>
      </c>
      <c r="J704" s="160" t="s">
        <v>102</v>
      </c>
      <c r="K704" s="155"/>
      <c r="L704" s="155" t="s">
        <v>103</v>
      </c>
      <c r="M704" s="155"/>
      <c r="N704" s="155" t="str">
        <f t="shared" si="2"/>
        <v>1224344578</v>
      </c>
      <c r="O704" s="155"/>
      <c r="P704" s="155" t="str">
        <f t="shared" si="3"/>
        <v/>
      </c>
      <c r="Q704" s="155" t="str">
        <f t="shared" si="4"/>
        <v>R</v>
      </c>
    </row>
    <row r="705">
      <c r="A705" s="156" t="str">
        <f t="shared" si="1"/>
        <v>1148944578</v>
      </c>
      <c r="B705" s="156">
        <v>11489.0</v>
      </c>
      <c r="C705" s="157">
        <v>0.3333333333333333</v>
      </c>
      <c r="D705" s="158" t="s">
        <v>2828</v>
      </c>
      <c r="E705" s="159">
        <v>17103.0</v>
      </c>
      <c r="F705" s="159">
        <v>44578.0</v>
      </c>
      <c r="G705" s="160" t="s">
        <v>86</v>
      </c>
      <c r="H705" s="160" t="s">
        <v>92</v>
      </c>
      <c r="I705" s="160" t="s">
        <v>93</v>
      </c>
      <c r="J705" s="160" t="s">
        <v>182</v>
      </c>
      <c r="K705" s="155"/>
      <c r="L705" s="155" t="s">
        <v>90</v>
      </c>
      <c r="M705" s="155">
        <v>206735.0</v>
      </c>
      <c r="N705" s="155" t="str">
        <f t="shared" si="2"/>
        <v>1148944578</v>
      </c>
      <c r="O705" s="155"/>
      <c r="P705" s="155" t="str">
        <f t="shared" si="3"/>
        <v/>
      </c>
      <c r="Q705" s="155" t="str">
        <f t="shared" si="4"/>
        <v/>
      </c>
    </row>
    <row r="706">
      <c r="A706" s="156" t="str">
        <f t="shared" si="1"/>
        <v>1743144578</v>
      </c>
      <c r="B706" s="156">
        <v>17431.0</v>
      </c>
      <c r="C706" s="157">
        <v>0.34375</v>
      </c>
      <c r="D706" s="158" t="s">
        <v>786</v>
      </c>
      <c r="E706" s="159">
        <v>30474.0</v>
      </c>
      <c r="F706" s="159">
        <v>44578.0</v>
      </c>
      <c r="G706" s="160" t="s">
        <v>108</v>
      </c>
      <c r="H706" s="160" t="s">
        <v>87</v>
      </c>
      <c r="I706" s="160" t="s">
        <v>97</v>
      </c>
      <c r="J706" s="160" t="s">
        <v>197</v>
      </c>
      <c r="K706" s="155"/>
      <c r="L706" s="155" t="s">
        <v>103</v>
      </c>
      <c r="M706" s="155"/>
      <c r="N706" s="155" t="str">
        <f t="shared" si="2"/>
        <v>1743144578</v>
      </c>
      <c r="O706" s="155"/>
      <c r="P706" s="155" t="str">
        <f t="shared" si="3"/>
        <v/>
      </c>
      <c r="Q706" s="155" t="str">
        <f t="shared" si="4"/>
        <v/>
      </c>
    </row>
    <row r="707">
      <c r="A707" s="156" t="str">
        <f t="shared" si="1"/>
        <v>1783044578</v>
      </c>
      <c r="B707" s="156">
        <v>17830.0</v>
      </c>
      <c r="C707" s="157">
        <v>0.34375</v>
      </c>
      <c r="D707" s="158" t="s">
        <v>2829</v>
      </c>
      <c r="E707" s="159">
        <v>25200.0</v>
      </c>
      <c r="F707" s="159">
        <v>44578.0</v>
      </c>
      <c r="G707" s="160" t="s">
        <v>108</v>
      </c>
      <c r="H707" s="160" t="s">
        <v>87</v>
      </c>
      <c r="I707" s="160" t="s">
        <v>97</v>
      </c>
      <c r="J707" s="160" t="s">
        <v>197</v>
      </c>
      <c r="K707" s="155"/>
      <c r="L707" s="155" t="s">
        <v>103</v>
      </c>
      <c r="M707" s="155"/>
      <c r="N707" s="155" t="str">
        <f t="shared" si="2"/>
        <v>1783044578</v>
      </c>
      <c r="O707" s="155"/>
      <c r="P707" s="155" t="str">
        <f t="shared" si="3"/>
        <v/>
      </c>
      <c r="Q707" s="155" t="str">
        <f t="shared" si="4"/>
        <v/>
      </c>
    </row>
    <row r="708">
      <c r="A708" s="156" t="str">
        <f t="shared" si="1"/>
        <v>1784044578</v>
      </c>
      <c r="B708" s="156">
        <v>17840.0</v>
      </c>
      <c r="C708" s="157">
        <v>0.34375</v>
      </c>
      <c r="D708" s="158" t="s">
        <v>2830</v>
      </c>
      <c r="E708" s="159">
        <v>10590.0</v>
      </c>
      <c r="F708" s="159">
        <v>44578.0</v>
      </c>
      <c r="G708" s="160" t="s">
        <v>108</v>
      </c>
      <c r="H708" s="160" t="s">
        <v>87</v>
      </c>
      <c r="I708" s="160" t="s">
        <v>97</v>
      </c>
      <c r="J708" s="160" t="s">
        <v>806</v>
      </c>
      <c r="K708" s="155"/>
      <c r="L708" s="155" t="s">
        <v>103</v>
      </c>
      <c r="M708" s="155"/>
      <c r="N708" s="155" t="str">
        <f t="shared" si="2"/>
        <v>1784044578</v>
      </c>
      <c r="O708" s="155"/>
      <c r="P708" s="155" t="str">
        <f t="shared" si="3"/>
        <v/>
      </c>
      <c r="Q708" s="155" t="str">
        <f t="shared" si="4"/>
        <v/>
      </c>
    </row>
    <row r="709">
      <c r="A709" s="156" t="str">
        <f t="shared" si="1"/>
        <v>1573844578</v>
      </c>
      <c r="B709" s="156">
        <v>15738.0</v>
      </c>
      <c r="C709" s="157">
        <v>0.3541666666666667</v>
      </c>
      <c r="D709" s="158" t="s">
        <v>1248</v>
      </c>
      <c r="E709" s="159">
        <v>23184.0</v>
      </c>
      <c r="F709" s="159">
        <v>44578.0</v>
      </c>
      <c r="G709" s="160" t="s">
        <v>112</v>
      </c>
      <c r="H709" s="160" t="s">
        <v>92</v>
      </c>
      <c r="I709" s="160" t="s">
        <v>93</v>
      </c>
      <c r="J709" s="160" t="s">
        <v>192</v>
      </c>
      <c r="K709" s="155"/>
      <c r="L709" s="155" t="s">
        <v>103</v>
      </c>
      <c r="M709" s="155"/>
      <c r="N709" s="155" t="str">
        <f t="shared" si="2"/>
        <v>1573844578</v>
      </c>
      <c r="O709" s="155"/>
      <c r="P709" s="155" t="str">
        <f t="shared" si="3"/>
        <v/>
      </c>
      <c r="Q709" s="155" t="str">
        <f t="shared" si="4"/>
        <v/>
      </c>
    </row>
    <row r="710">
      <c r="A710" s="156" t="str">
        <f t="shared" si="1"/>
        <v>919844578</v>
      </c>
      <c r="B710" s="156">
        <v>9198.0</v>
      </c>
      <c r="C710" s="157">
        <v>0.3541666666666667</v>
      </c>
      <c r="D710" s="158" t="s">
        <v>2831</v>
      </c>
      <c r="E710" s="159">
        <v>19646.0</v>
      </c>
      <c r="F710" s="159">
        <v>44578.0</v>
      </c>
      <c r="G710" s="160" t="s">
        <v>100</v>
      </c>
      <c r="H710" s="160" t="s">
        <v>92</v>
      </c>
      <c r="I710" s="160" t="s">
        <v>93</v>
      </c>
      <c r="J710" s="160" t="s">
        <v>102</v>
      </c>
      <c r="K710" s="155"/>
      <c r="L710" s="155" t="s">
        <v>103</v>
      </c>
      <c r="M710" s="155"/>
      <c r="N710" s="155" t="str">
        <f t="shared" si="2"/>
        <v>919844578</v>
      </c>
      <c r="O710" s="155"/>
      <c r="P710" s="155" t="str">
        <f t="shared" si="3"/>
        <v/>
      </c>
      <c r="Q710" s="155" t="str">
        <f t="shared" si="4"/>
        <v/>
      </c>
    </row>
    <row r="711">
      <c r="A711" s="156" t="str">
        <f t="shared" si="1"/>
        <v>1035744578</v>
      </c>
      <c r="B711" s="156">
        <v>10357.0</v>
      </c>
      <c r="C711" s="157">
        <v>0.3541666666666667</v>
      </c>
      <c r="D711" s="158" t="s">
        <v>2832</v>
      </c>
      <c r="E711" s="159">
        <v>27914.0</v>
      </c>
      <c r="F711" s="159">
        <v>44578.0</v>
      </c>
      <c r="G711" s="160" t="s">
        <v>86</v>
      </c>
      <c r="H711" s="160" t="s">
        <v>92</v>
      </c>
      <c r="I711" s="160" t="s">
        <v>101</v>
      </c>
      <c r="J711" s="160" t="s">
        <v>147</v>
      </c>
      <c r="K711" s="155"/>
      <c r="L711" s="155" t="s">
        <v>90</v>
      </c>
      <c r="M711" s="155">
        <v>206737.0</v>
      </c>
      <c r="N711" s="155" t="str">
        <f t="shared" si="2"/>
        <v>1035744578</v>
      </c>
      <c r="O711" s="155"/>
      <c r="P711" s="155" t="str">
        <f t="shared" si="3"/>
        <v/>
      </c>
      <c r="Q711" s="155" t="str">
        <f t="shared" si="4"/>
        <v/>
      </c>
    </row>
    <row r="712">
      <c r="A712" s="156" t="str">
        <f t="shared" si="1"/>
        <v>1414044578</v>
      </c>
      <c r="B712" s="156">
        <v>14140.0</v>
      </c>
      <c r="C712" s="157">
        <v>0.3541666666666667</v>
      </c>
      <c r="D712" s="158" t="s">
        <v>2833</v>
      </c>
      <c r="E712" s="159">
        <v>19016.0</v>
      </c>
      <c r="F712" s="159">
        <v>44578.0</v>
      </c>
      <c r="G712" s="160" t="s">
        <v>86</v>
      </c>
      <c r="H712" s="160" t="s">
        <v>92</v>
      </c>
      <c r="I712" s="160" t="s">
        <v>101</v>
      </c>
      <c r="J712" s="160" t="s">
        <v>147</v>
      </c>
      <c r="K712" s="155"/>
      <c r="L712" s="155" t="s">
        <v>90</v>
      </c>
      <c r="M712" s="155">
        <v>206738.0</v>
      </c>
      <c r="N712" s="155" t="str">
        <f t="shared" si="2"/>
        <v>1414044578</v>
      </c>
      <c r="O712" s="155"/>
      <c r="P712" s="155" t="str">
        <f t="shared" si="3"/>
        <v/>
      </c>
      <c r="Q712" s="155" t="str">
        <f t="shared" si="4"/>
        <v/>
      </c>
    </row>
    <row r="713">
      <c r="A713" s="156" t="str">
        <f t="shared" si="1"/>
        <v>1784444578</v>
      </c>
      <c r="B713" s="156">
        <v>17844.0</v>
      </c>
      <c r="C713" s="157">
        <v>0.3645833333333333</v>
      </c>
      <c r="D713" s="158" t="s">
        <v>723</v>
      </c>
      <c r="E713" s="159">
        <v>30422.0</v>
      </c>
      <c r="F713" s="159">
        <v>44578.0</v>
      </c>
      <c r="G713" s="160" t="s">
        <v>96</v>
      </c>
      <c r="H713" s="160" t="s">
        <v>87</v>
      </c>
      <c r="I713" s="160" t="s">
        <v>97</v>
      </c>
      <c r="J713" s="160" t="s">
        <v>174</v>
      </c>
      <c r="K713" s="155"/>
      <c r="L713" s="155" t="s">
        <v>90</v>
      </c>
      <c r="M713" s="155">
        <v>206739.0</v>
      </c>
      <c r="N713" s="155" t="str">
        <f t="shared" si="2"/>
        <v>1784444578</v>
      </c>
      <c r="O713" s="155"/>
      <c r="P713" s="155" t="str">
        <f t="shared" si="3"/>
        <v/>
      </c>
      <c r="Q713" s="155" t="str">
        <f t="shared" si="4"/>
        <v/>
      </c>
    </row>
    <row r="714">
      <c r="A714" s="156" t="str">
        <f t="shared" si="1"/>
        <v>956944578</v>
      </c>
      <c r="B714" s="156">
        <v>9569.0</v>
      </c>
      <c r="C714" s="157">
        <v>0.3645833333333333</v>
      </c>
      <c r="D714" s="158" t="s">
        <v>2014</v>
      </c>
      <c r="E714" s="159">
        <v>16181.0</v>
      </c>
      <c r="F714" s="159">
        <v>44578.0</v>
      </c>
      <c r="G714" s="160" t="s">
        <v>100</v>
      </c>
      <c r="H714" s="160" t="s">
        <v>87</v>
      </c>
      <c r="I714" s="160" t="s">
        <v>97</v>
      </c>
      <c r="J714" s="160" t="s">
        <v>102</v>
      </c>
      <c r="K714" s="155"/>
      <c r="L714" s="155" t="s">
        <v>103</v>
      </c>
      <c r="M714" s="155"/>
      <c r="N714" s="155" t="str">
        <f t="shared" si="2"/>
        <v>956944578</v>
      </c>
      <c r="O714" s="155"/>
      <c r="P714" s="155" t="str">
        <f t="shared" si="3"/>
        <v/>
      </c>
      <c r="Q714" s="155" t="str">
        <f t="shared" si="4"/>
        <v/>
      </c>
    </row>
    <row r="715">
      <c r="A715" s="156" t="str">
        <f t="shared" si="1"/>
        <v>1162344578</v>
      </c>
      <c r="B715" s="156">
        <v>11623.0</v>
      </c>
      <c r="C715" s="157">
        <v>0.3645833333333333</v>
      </c>
      <c r="D715" s="158" t="s">
        <v>2834</v>
      </c>
      <c r="E715" s="159">
        <v>20033.0</v>
      </c>
      <c r="F715" s="159">
        <v>44578.0</v>
      </c>
      <c r="G715" s="160" t="s">
        <v>100</v>
      </c>
      <c r="H715" s="160" t="s">
        <v>92</v>
      </c>
      <c r="I715" s="160" t="s">
        <v>101</v>
      </c>
      <c r="J715" s="160" t="s">
        <v>102</v>
      </c>
      <c r="K715" s="155"/>
      <c r="L715" s="155" t="s">
        <v>103</v>
      </c>
      <c r="M715" s="155"/>
      <c r="N715" s="155" t="str">
        <f t="shared" si="2"/>
        <v>1162344578</v>
      </c>
      <c r="O715" s="155"/>
      <c r="P715" s="155" t="str">
        <f t="shared" si="3"/>
        <v/>
      </c>
      <c r="Q715" s="155" t="str">
        <f t="shared" si="4"/>
        <v/>
      </c>
    </row>
    <row r="716">
      <c r="A716" s="156" t="str">
        <f t="shared" si="1"/>
        <v>1401944578</v>
      </c>
      <c r="B716" s="156">
        <v>14019.0</v>
      </c>
      <c r="C716" s="157">
        <v>0.375</v>
      </c>
      <c r="D716" s="158" t="s">
        <v>726</v>
      </c>
      <c r="E716" s="159">
        <v>23292.0</v>
      </c>
      <c r="F716" s="159">
        <v>44578.0</v>
      </c>
      <c r="G716" s="160" t="s">
        <v>86</v>
      </c>
      <c r="H716" s="160" t="s">
        <v>92</v>
      </c>
      <c r="I716" s="160" t="s">
        <v>101</v>
      </c>
      <c r="J716" s="160" t="s">
        <v>147</v>
      </c>
      <c r="K716" s="155"/>
      <c r="L716" s="155" t="s">
        <v>90</v>
      </c>
      <c r="M716" s="155">
        <v>206740.0</v>
      </c>
      <c r="N716" s="155" t="str">
        <f t="shared" si="2"/>
        <v>1401944578</v>
      </c>
      <c r="O716" s="155"/>
      <c r="P716" s="155" t="str">
        <f t="shared" si="3"/>
        <v/>
      </c>
      <c r="Q716" s="155" t="str">
        <f t="shared" si="4"/>
        <v>R</v>
      </c>
    </row>
    <row r="717">
      <c r="A717" s="156" t="str">
        <f t="shared" si="1"/>
        <v>1402144578</v>
      </c>
      <c r="B717" s="156">
        <v>14021.0</v>
      </c>
      <c r="C717" s="157">
        <v>0.375</v>
      </c>
      <c r="D717" s="158" t="s">
        <v>2835</v>
      </c>
      <c r="E717" s="159">
        <v>21451.0</v>
      </c>
      <c r="F717" s="159">
        <v>44578.0</v>
      </c>
      <c r="G717" s="160" t="s">
        <v>86</v>
      </c>
      <c r="H717" s="160" t="s">
        <v>92</v>
      </c>
      <c r="I717" s="160" t="s">
        <v>93</v>
      </c>
      <c r="J717" s="160" t="s">
        <v>1747</v>
      </c>
      <c r="K717" s="155"/>
      <c r="L717" s="155" t="s">
        <v>90</v>
      </c>
      <c r="M717" s="155">
        <v>206742.0</v>
      </c>
      <c r="N717" s="155" t="str">
        <f t="shared" si="2"/>
        <v>1402144578</v>
      </c>
      <c r="O717" s="155"/>
      <c r="P717" s="155" t="str">
        <f t="shared" si="3"/>
        <v/>
      </c>
      <c r="Q717" s="155" t="str">
        <f t="shared" si="4"/>
        <v/>
      </c>
    </row>
    <row r="718">
      <c r="A718" s="156" t="str">
        <f t="shared" si="1"/>
        <v>1062644578</v>
      </c>
      <c r="B718" s="156">
        <v>10626.0</v>
      </c>
      <c r="C718" s="157">
        <v>0.375</v>
      </c>
      <c r="D718" s="158" t="s">
        <v>728</v>
      </c>
      <c r="E718" s="159">
        <v>18426.0</v>
      </c>
      <c r="F718" s="159">
        <v>44578.0</v>
      </c>
      <c r="G718" s="160" t="s">
        <v>122</v>
      </c>
      <c r="H718" s="160" t="s">
        <v>92</v>
      </c>
      <c r="I718" s="160" t="s">
        <v>93</v>
      </c>
      <c r="J718" s="160" t="s">
        <v>147</v>
      </c>
      <c r="K718" s="155"/>
      <c r="L718" s="155" t="s">
        <v>90</v>
      </c>
      <c r="M718" s="155">
        <v>206743.0</v>
      </c>
      <c r="N718" s="155" t="str">
        <f t="shared" si="2"/>
        <v>1062644578</v>
      </c>
      <c r="O718" s="155"/>
      <c r="P718" s="155" t="str">
        <f t="shared" si="3"/>
        <v/>
      </c>
      <c r="Q718" s="155" t="str">
        <f t="shared" si="4"/>
        <v/>
      </c>
    </row>
    <row r="719">
      <c r="A719" s="156" t="str">
        <f t="shared" si="1"/>
        <v>924944578</v>
      </c>
      <c r="B719" s="156">
        <v>9249.0</v>
      </c>
      <c r="C719" s="157">
        <v>0.375</v>
      </c>
      <c r="D719" s="158" t="s">
        <v>2836</v>
      </c>
      <c r="E719" s="159">
        <v>17102.0</v>
      </c>
      <c r="F719" s="159">
        <v>44578.0</v>
      </c>
      <c r="G719" s="160" t="s">
        <v>112</v>
      </c>
      <c r="H719" s="160" t="s">
        <v>92</v>
      </c>
      <c r="I719" s="160" t="s">
        <v>101</v>
      </c>
      <c r="J719" s="160" t="s">
        <v>102</v>
      </c>
      <c r="K719" s="155"/>
      <c r="L719" s="155" t="s">
        <v>103</v>
      </c>
      <c r="M719" s="155"/>
      <c r="N719" s="155" t="str">
        <f t="shared" si="2"/>
        <v>924944578</v>
      </c>
      <c r="O719" s="155"/>
      <c r="P719" s="155" t="str">
        <f t="shared" si="3"/>
        <v/>
      </c>
      <c r="Q719" s="155" t="str">
        <f t="shared" si="4"/>
        <v/>
      </c>
    </row>
    <row r="720">
      <c r="A720" s="156" t="str">
        <f t="shared" si="1"/>
        <v>1786744578</v>
      </c>
      <c r="B720" s="156">
        <v>17867.0</v>
      </c>
      <c r="C720" s="157">
        <v>0.3958333333333333</v>
      </c>
      <c r="D720" s="158" t="s">
        <v>2837</v>
      </c>
      <c r="E720" s="159">
        <v>20298.0</v>
      </c>
      <c r="F720" s="159">
        <v>44578.0</v>
      </c>
      <c r="G720" s="160" t="s">
        <v>96</v>
      </c>
      <c r="H720" s="160" t="s">
        <v>87</v>
      </c>
      <c r="I720" s="160" t="s">
        <v>97</v>
      </c>
      <c r="J720" s="160" t="s">
        <v>335</v>
      </c>
      <c r="K720" s="155"/>
      <c r="L720" s="155" t="s">
        <v>90</v>
      </c>
      <c r="M720" s="155">
        <v>206744.0</v>
      </c>
      <c r="N720" s="155" t="str">
        <f t="shared" si="2"/>
        <v>1786744578</v>
      </c>
      <c r="O720" s="155"/>
      <c r="P720" s="155" t="str">
        <f t="shared" si="3"/>
        <v/>
      </c>
      <c r="Q720" s="155" t="str">
        <f t="shared" si="4"/>
        <v/>
      </c>
    </row>
    <row r="721">
      <c r="A721" s="156" t="str">
        <f t="shared" si="1"/>
        <v>1783644578</v>
      </c>
      <c r="B721" s="156">
        <v>17836.0</v>
      </c>
      <c r="C721" s="157">
        <v>0.3958333333333333</v>
      </c>
      <c r="D721" s="158" t="s">
        <v>2838</v>
      </c>
      <c r="E721" s="159">
        <v>36797.0</v>
      </c>
      <c r="F721" s="159">
        <v>44578.0</v>
      </c>
      <c r="G721" s="160" t="s">
        <v>96</v>
      </c>
      <c r="H721" s="160" t="s">
        <v>87</v>
      </c>
      <c r="I721" s="160" t="s">
        <v>97</v>
      </c>
      <c r="J721" s="160" t="s">
        <v>154</v>
      </c>
      <c r="K721" s="155"/>
      <c r="L721" s="155" t="s">
        <v>90</v>
      </c>
      <c r="M721" s="155">
        <v>206749.0</v>
      </c>
      <c r="N721" s="155" t="str">
        <f t="shared" si="2"/>
        <v>1783644578</v>
      </c>
      <c r="O721" s="155"/>
      <c r="P721" s="155" t="str">
        <f t="shared" si="3"/>
        <v/>
      </c>
      <c r="Q721" s="155" t="str">
        <f t="shared" si="4"/>
        <v/>
      </c>
    </row>
    <row r="722">
      <c r="A722" s="156" t="str">
        <f t="shared" si="1"/>
        <v>1294644578</v>
      </c>
      <c r="B722" s="156">
        <v>12946.0</v>
      </c>
      <c r="C722" s="157">
        <v>0.40625</v>
      </c>
      <c r="D722" s="158" t="s">
        <v>729</v>
      </c>
      <c r="E722" s="159">
        <v>22894.0</v>
      </c>
      <c r="F722" s="159">
        <v>44578.0</v>
      </c>
      <c r="G722" s="160" t="s">
        <v>100</v>
      </c>
      <c r="H722" s="160" t="s">
        <v>92</v>
      </c>
      <c r="I722" s="160" t="s">
        <v>101</v>
      </c>
      <c r="J722" s="160" t="s">
        <v>106</v>
      </c>
      <c r="K722" s="155"/>
      <c r="L722" s="155" t="s">
        <v>103</v>
      </c>
      <c r="M722" s="155"/>
      <c r="N722" s="155" t="str">
        <f t="shared" si="2"/>
        <v>1294644578</v>
      </c>
      <c r="O722" s="155"/>
      <c r="P722" s="155" t="str">
        <f t="shared" si="3"/>
        <v/>
      </c>
      <c r="Q722" s="155" t="str">
        <f t="shared" si="4"/>
        <v/>
      </c>
    </row>
    <row r="723">
      <c r="A723" s="156" t="str">
        <f t="shared" si="1"/>
        <v>1060444578</v>
      </c>
      <c r="B723" s="156">
        <v>10604.0</v>
      </c>
      <c r="C723" s="157">
        <v>0.40625</v>
      </c>
      <c r="D723" s="158" t="s">
        <v>783</v>
      </c>
      <c r="E723" s="159">
        <v>30878.0</v>
      </c>
      <c r="F723" s="159">
        <v>44578.0</v>
      </c>
      <c r="G723" s="160" t="s">
        <v>122</v>
      </c>
      <c r="H723" s="160" t="s">
        <v>92</v>
      </c>
      <c r="I723" s="160" t="s">
        <v>101</v>
      </c>
      <c r="J723" s="160" t="s">
        <v>147</v>
      </c>
      <c r="K723" s="155"/>
      <c r="L723" s="155" t="s">
        <v>90</v>
      </c>
      <c r="M723" s="155">
        <v>206741.0</v>
      </c>
      <c r="N723" s="155" t="str">
        <f t="shared" si="2"/>
        <v>1060444578</v>
      </c>
      <c r="O723" s="155"/>
      <c r="P723" s="155" t="str">
        <f t="shared" si="3"/>
        <v/>
      </c>
      <c r="Q723" s="155" t="str">
        <f t="shared" si="4"/>
        <v/>
      </c>
    </row>
    <row r="724">
      <c r="A724" s="156" t="str">
        <f t="shared" si="1"/>
        <v>1530144578</v>
      </c>
      <c r="B724" s="156">
        <v>15301.0</v>
      </c>
      <c r="C724" s="157">
        <v>0.4166666666666667</v>
      </c>
      <c r="D724" s="158" t="s">
        <v>2839</v>
      </c>
      <c r="E724" s="159">
        <v>10044.0</v>
      </c>
      <c r="F724" s="159">
        <v>44578.0</v>
      </c>
      <c r="G724" s="160" t="s">
        <v>100</v>
      </c>
      <c r="H724" s="160" t="s">
        <v>92</v>
      </c>
      <c r="I724" s="160" t="s">
        <v>101</v>
      </c>
      <c r="J724" s="160" t="s">
        <v>102</v>
      </c>
      <c r="K724" s="155"/>
      <c r="L724" s="155" t="s">
        <v>103</v>
      </c>
      <c r="M724" s="155"/>
      <c r="N724" s="155" t="str">
        <f t="shared" si="2"/>
        <v>1530144578</v>
      </c>
      <c r="O724" s="155"/>
      <c r="P724" s="155" t="str">
        <f t="shared" si="3"/>
        <v/>
      </c>
      <c r="Q724" s="155" t="str">
        <f t="shared" si="4"/>
        <v/>
      </c>
    </row>
    <row r="725">
      <c r="A725" s="156" t="str">
        <f t="shared" si="1"/>
        <v>1689344578</v>
      </c>
      <c r="B725" s="156">
        <v>16893.0</v>
      </c>
      <c r="C725" s="157">
        <v>0.4166666666666667</v>
      </c>
      <c r="D725" s="158" t="s">
        <v>2840</v>
      </c>
      <c r="E725" s="159">
        <v>21530.0</v>
      </c>
      <c r="F725" s="159">
        <v>44578.0</v>
      </c>
      <c r="G725" s="160" t="s">
        <v>100</v>
      </c>
      <c r="H725" s="160" t="s">
        <v>87</v>
      </c>
      <c r="I725" s="160" t="s">
        <v>88</v>
      </c>
      <c r="J725" s="160" t="s">
        <v>102</v>
      </c>
      <c r="K725" s="155"/>
      <c r="L725" s="155" t="s">
        <v>103</v>
      </c>
      <c r="M725" s="155"/>
      <c r="N725" s="155" t="str">
        <f t="shared" si="2"/>
        <v>1689344578</v>
      </c>
      <c r="O725" s="155"/>
      <c r="P725" s="155" t="str">
        <f t="shared" si="3"/>
        <v/>
      </c>
      <c r="Q725" s="155" t="str">
        <f t="shared" si="4"/>
        <v/>
      </c>
    </row>
    <row r="726">
      <c r="A726" s="156" t="str">
        <f t="shared" si="1"/>
        <v>1741544578</v>
      </c>
      <c r="B726" s="156">
        <v>17415.0</v>
      </c>
      <c r="C726" s="157">
        <v>0.4166666666666667</v>
      </c>
      <c r="D726" s="158" t="s">
        <v>2564</v>
      </c>
      <c r="E726" s="159">
        <v>27400.0</v>
      </c>
      <c r="F726" s="159">
        <v>44578.0</v>
      </c>
      <c r="G726" s="160" t="s">
        <v>96</v>
      </c>
      <c r="H726" s="160" t="s">
        <v>87</v>
      </c>
      <c r="I726" s="160" t="s">
        <v>97</v>
      </c>
      <c r="J726" s="160" t="s">
        <v>147</v>
      </c>
      <c r="K726" s="155"/>
      <c r="L726" s="155" t="s">
        <v>90</v>
      </c>
      <c r="M726" s="155">
        <v>206745.0</v>
      </c>
      <c r="N726" s="155" t="str">
        <f t="shared" si="2"/>
        <v>1741544578</v>
      </c>
      <c r="O726" s="155"/>
      <c r="P726" s="155" t="str">
        <f t="shared" si="3"/>
        <v/>
      </c>
      <c r="Q726" s="155" t="str">
        <f t="shared" si="4"/>
        <v>R</v>
      </c>
    </row>
    <row r="727">
      <c r="A727" s="156" t="str">
        <f t="shared" si="1"/>
        <v>1006144578</v>
      </c>
      <c r="B727" s="156">
        <v>10061.0</v>
      </c>
      <c r="C727" s="157">
        <v>0.4270833333333333</v>
      </c>
      <c r="D727" s="158" t="s">
        <v>2841</v>
      </c>
      <c r="E727" s="159">
        <v>21559.0</v>
      </c>
      <c r="F727" s="159">
        <v>44578.0</v>
      </c>
      <c r="G727" s="160" t="s">
        <v>86</v>
      </c>
      <c r="H727" s="160" t="s">
        <v>92</v>
      </c>
      <c r="I727" s="160" t="s">
        <v>101</v>
      </c>
      <c r="J727" s="160" t="s">
        <v>174</v>
      </c>
      <c r="K727" s="155"/>
      <c r="L727" s="155" t="s">
        <v>90</v>
      </c>
      <c r="M727" s="155">
        <v>206747.0</v>
      </c>
      <c r="N727" s="155" t="str">
        <f t="shared" si="2"/>
        <v>1006144578</v>
      </c>
      <c r="O727" s="155"/>
      <c r="P727" s="155" t="str">
        <f t="shared" si="3"/>
        <v/>
      </c>
      <c r="Q727" s="155" t="str">
        <f t="shared" si="4"/>
        <v/>
      </c>
    </row>
    <row r="728">
      <c r="A728" s="156" t="str">
        <f t="shared" si="1"/>
        <v>920944578</v>
      </c>
      <c r="B728" s="156">
        <v>9209.0</v>
      </c>
      <c r="C728" s="157">
        <v>0.4375</v>
      </c>
      <c r="D728" s="158" t="s">
        <v>1285</v>
      </c>
      <c r="E728" s="159">
        <v>20421.0</v>
      </c>
      <c r="F728" s="159">
        <v>44578.0</v>
      </c>
      <c r="G728" s="160" t="s">
        <v>100</v>
      </c>
      <c r="H728" s="160" t="s">
        <v>92</v>
      </c>
      <c r="I728" s="160" t="s">
        <v>101</v>
      </c>
      <c r="J728" s="160" t="s">
        <v>102</v>
      </c>
      <c r="K728" s="155"/>
      <c r="L728" s="155" t="s">
        <v>103</v>
      </c>
      <c r="M728" s="155"/>
      <c r="N728" s="155" t="str">
        <f t="shared" si="2"/>
        <v>920944578</v>
      </c>
      <c r="O728" s="155"/>
      <c r="P728" s="155" t="str">
        <f t="shared" si="3"/>
        <v/>
      </c>
      <c r="Q728" s="155" t="str">
        <f t="shared" si="4"/>
        <v>R</v>
      </c>
    </row>
    <row r="729">
      <c r="A729" s="156" t="str">
        <f t="shared" si="1"/>
        <v>1764744578</v>
      </c>
      <c r="B729" s="156">
        <v>17647.0</v>
      </c>
      <c r="C729" s="157">
        <v>0.4375</v>
      </c>
      <c r="D729" s="158" t="s">
        <v>1007</v>
      </c>
      <c r="E729" s="159">
        <v>27610.0</v>
      </c>
      <c r="F729" s="159">
        <v>44578.0</v>
      </c>
      <c r="G729" s="160" t="s">
        <v>112</v>
      </c>
      <c r="H729" s="160" t="s">
        <v>87</v>
      </c>
      <c r="I729" s="160" t="s">
        <v>88</v>
      </c>
      <c r="J729" s="160" t="s">
        <v>192</v>
      </c>
      <c r="K729" s="155"/>
      <c r="L729" s="155" t="s">
        <v>103</v>
      </c>
      <c r="M729" s="155"/>
      <c r="N729" s="155" t="str">
        <f t="shared" si="2"/>
        <v>1764744578</v>
      </c>
      <c r="O729" s="155"/>
      <c r="P729" s="155" t="str">
        <f t="shared" si="3"/>
        <v/>
      </c>
      <c r="Q729" s="155" t="str">
        <f t="shared" si="4"/>
        <v/>
      </c>
    </row>
    <row r="730">
      <c r="A730" s="156" t="str">
        <f t="shared" si="1"/>
        <v>1785444578</v>
      </c>
      <c r="B730" s="156">
        <v>17854.0</v>
      </c>
      <c r="C730" s="157">
        <v>0.4479166666666667</v>
      </c>
      <c r="D730" s="158" t="s">
        <v>1157</v>
      </c>
      <c r="E730" s="159">
        <v>22029.0</v>
      </c>
      <c r="F730" s="159">
        <v>44578.0</v>
      </c>
      <c r="G730" s="160" t="s">
        <v>96</v>
      </c>
      <c r="H730" s="160" t="s">
        <v>87</v>
      </c>
      <c r="I730" s="160" t="s">
        <v>97</v>
      </c>
      <c r="J730" s="160" t="s">
        <v>174</v>
      </c>
      <c r="K730" s="155"/>
      <c r="L730" s="155" t="s">
        <v>90</v>
      </c>
      <c r="M730" s="155">
        <v>206750.0</v>
      </c>
      <c r="N730" s="155" t="str">
        <f t="shared" si="2"/>
        <v>1785444578</v>
      </c>
      <c r="O730" s="155"/>
      <c r="P730" s="155" t="str">
        <f t="shared" si="3"/>
        <v/>
      </c>
      <c r="Q730" s="155" t="str">
        <f t="shared" si="4"/>
        <v/>
      </c>
    </row>
    <row r="731">
      <c r="A731" s="156" t="str">
        <f t="shared" si="1"/>
        <v>1789344578</v>
      </c>
      <c r="B731" s="156">
        <v>17893.0</v>
      </c>
      <c r="C731" s="157">
        <v>0.4479166666666667</v>
      </c>
      <c r="D731" s="158" t="s">
        <v>755</v>
      </c>
      <c r="E731" s="159">
        <v>17174.0</v>
      </c>
      <c r="F731" s="159">
        <v>44578.0</v>
      </c>
      <c r="G731" s="160" t="s">
        <v>96</v>
      </c>
      <c r="H731" s="160" t="s">
        <v>87</v>
      </c>
      <c r="I731" s="160" t="s">
        <v>97</v>
      </c>
      <c r="J731" s="160" t="s">
        <v>147</v>
      </c>
      <c r="K731" s="155"/>
      <c r="L731" s="155" t="s">
        <v>90</v>
      </c>
      <c r="M731" s="155">
        <v>206748.0</v>
      </c>
      <c r="N731" s="155" t="str">
        <f t="shared" si="2"/>
        <v>1789344578</v>
      </c>
      <c r="O731" s="155"/>
      <c r="P731" s="155" t="str">
        <f t="shared" si="3"/>
        <v/>
      </c>
      <c r="Q731" s="155" t="str">
        <f t="shared" si="4"/>
        <v/>
      </c>
    </row>
    <row r="732">
      <c r="A732" s="156" t="str">
        <f t="shared" si="1"/>
        <v>1120944578</v>
      </c>
      <c r="B732" s="156">
        <v>11209.0</v>
      </c>
      <c r="C732" s="157">
        <v>0.4479166666666667</v>
      </c>
      <c r="D732" s="158" t="s">
        <v>734</v>
      </c>
      <c r="E732" s="159">
        <v>27406.0</v>
      </c>
      <c r="F732" s="159">
        <v>44578.0</v>
      </c>
      <c r="G732" s="160" t="s">
        <v>122</v>
      </c>
      <c r="H732" s="160" t="s">
        <v>92</v>
      </c>
      <c r="I732" s="160" t="s">
        <v>101</v>
      </c>
      <c r="J732" s="160" t="s">
        <v>127</v>
      </c>
      <c r="K732" s="155"/>
      <c r="L732" s="155" t="s">
        <v>90</v>
      </c>
      <c r="M732" s="155">
        <v>206746.0</v>
      </c>
      <c r="N732" s="155" t="str">
        <f t="shared" si="2"/>
        <v>1120944578</v>
      </c>
      <c r="O732" s="155"/>
      <c r="P732" s="155" t="str">
        <f t="shared" si="3"/>
        <v/>
      </c>
      <c r="Q732" s="155" t="str">
        <f t="shared" si="4"/>
        <v/>
      </c>
    </row>
    <row r="733">
      <c r="A733" s="156" t="str">
        <f t="shared" si="1"/>
        <v>1421644578</v>
      </c>
      <c r="B733" s="156">
        <v>14216.0</v>
      </c>
      <c r="C733" s="157">
        <v>0.4479166666666667</v>
      </c>
      <c r="D733" s="158" t="s">
        <v>700</v>
      </c>
      <c r="E733" s="159">
        <v>22769.0</v>
      </c>
      <c r="F733" s="159">
        <v>44578.0</v>
      </c>
      <c r="G733" s="160" t="s">
        <v>112</v>
      </c>
      <c r="H733" s="160" t="s">
        <v>87</v>
      </c>
      <c r="I733" s="160" t="s">
        <v>88</v>
      </c>
      <c r="J733" s="160" t="s">
        <v>131</v>
      </c>
      <c r="K733" s="155"/>
      <c r="L733" s="155" t="s">
        <v>103</v>
      </c>
      <c r="M733" s="155"/>
      <c r="N733" s="155" t="str">
        <f t="shared" si="2"/>
        <v>1421644578</v>
      </c>
      <c r="O733" s="155"/>
      <c r="P733" s="155" t="str">
        <f t="shared" si="3"/>
        <v/>
      </c>
      <c r="Q733" s="155" t="str">
        <f t="shared" si="4"/>
        <v/>
      </c>
    </row>
    <row r="734">
      <c r="A734" s="156" t="str">
        <f t="shared" si="1"/>
        <v>1616544578</v>
      </c>
      <c r="B734" s="156">
        <v>16165.0</v>
      </c>
      <c r="C734" s="157">
        <v>0.4583333333333333</v>
      </c>
      <c r="D734" s="158" t="s">
        <v>2842</v>
      </c>
      <c r="E734" s="159">
        <v>20739.0</v>
      </c>
      <c r="F734" s="159">
        <v>44578.0</v>
      </c>
      <c r="G734" s="160" t="s">
        <v>86</v>
      </c>
      <c r="H734" s="160" t="s">
        <v>87</v>
      </c>
      <c r="I734" s="160" t="s">
        <v>88</v>
      </c>
      <c r="J734" s="160" t="s">
        <v>89</v>
      </c>
      <c r="K734" s="155"/>
      <c r="L734" s="155" t="s">
        <v>90</v>
      </c>
      <c r="M734" s="155">
        <v>206763.0</v>
      </c>
      <c r="N734" s="155" t="str">
        <f t="shared" si="2"/>
        <v>1616544578</v>
      </c>
      <c r="O734" s="155"/>
      <c r="P734" s="155" t="str">
        <f t="shared" si="3"/>
        <v/>
      </c>
      <c r="Q734" s="155" t="str">
        <f t="shared" si="4"/>
        <v/>
      </c>
    </row>
    <row r="735">
      <c r="A735" s="156" t="str">
        <f t="shared" si="1"/>
        <v>1131944578</v>
      </c>
      <c r="B735" s="156">
        <v>11319.0</v>
      </c>
      <c r="C735" s="157">
        <v>0.46875</v>
      </c>
      <c r="D735" s="158" t="s">
        <v>735</v>
      </c>
      <c r="E735" s="159">
        <v>22198.0</v>
      </c>
      <c r="F735" s="159">
        <v>44578.0</v>
      </c>
      <c r="G735" s="160" t="s">
        <v>112</v>
      </c>
      <c r="H735" s="160" t="s">
        <v>92</v>
      </c>
      <c r="I735" s="160" t="s">
        <v>93</v>
      </c>
      <c r="J735" s="160" t="s">
        <v>102</v>
      </c>
      <c r="K735" s="155"/>
      <c r="L735" s="155" t="s">
        <v>103</v>
      </c>
      <c r="M735" s="155"/>
      <c r="N735" s="155" t="str">
        <f t="shared" si="2"/>
        <v>1131944578</v>
      </c>
      <c r="O735" s="155"/>
      <c r="P735" s="155" t="str">
        <f t="shared" si="3"/>
        <v/>
      </c>
      <c r="Q735" s="155" t="str">
        <f t="shared" si="4"/>
        <v/>
      </c>
    </row>
    <row r="736">
      <c r="A736" s="156" t="str">
        <f t="shared" si="1"/>
        <v>923244578</v>
      </c>
      <c r="B736" s="156">
        <v>9232.0</v>
      </c>
      <c r="C736" s="157">
        <v>0.4791666666666667</v>
      </c>
      <c r="D736" s="158" t="s">
        <v>2843</v>
      </c>
      <c r="E736" s="159">
        <v>25104.0</v>
      </c>
      <c r="F736" s="159">
        <v>44578.0</v>
      </c>
      <c r="G736" s="160" t="s">
        <v>86</v>
      </c>
      <c r="H736" s="160" t="s">
        <v>87</v>
      </c>
      <c r="I736" s="160" t="s">
        <v>97</v>
      </c>
      <c r="J736" s="160" t="s">
        <v>174</v>
      </c>
      <c r="K736" s="155"/>
      <c r="L736" s="155" t="s">
        <v>90</v>
      </c>
      <c r="M736" s="155">
        <v>206751.0</v>
      </c>
      <c r="N736" s="155" t="str">
        <f t="shared" si="2"/>
        <v>923244578</v>
      </c>
      <c r="O736" s="155"/>
      <c r="P736" s="155" t="str">
        <f t="shared" si="3"/>
        <v/>
      </c>
      <c r="Q736" s="155" t="str">
        <f t="shared" si="4"/>
        <v/>
      </c>
    </row>
    <row r="737">
      <c r="A737" s="156" t="str">
        <f t="shared" si="1"/>
        <v>1784944578</v>
      </c>
      <c r="B737" s="156">
        <v>17849.0</v>
      </c>
      <c r="C737" s="157">
        <v>0.5416666666666666</v>
      </c>
      <c r="D737" s="158" t="s">
        <v>2844</v>
      </c>
      <c r="E737" s="159">
        <v>26237.0</v>
      </c>
      <c r="F737" s="159">
        <v>44578.0</v>
      </c>
      <c r="G737" s="160" t="s">
        <v>96</v>
      </c>
      <c r="H737" s="160" t="s">
        <v>87</v>
      </c>
      <c r="I737" s="160" t="s">
        <v>97</v>
      </c>
      <c r="J737" s="160" t="s">
        <v>247</v>
      </c>
      <c r="K737" s="155"/>
      <c r="L737" s="155" t="s">
        <v>90</v>
      </c>
      <c r="M737" s="155">
        <v>206753.0</v>
      </c>
      <c r="N737" s="155" t="str">
        <f t="shared" si="2"/>
        <v>1784944578</v>
      </c>
      <c r="O737" s="155"/>
      <c r="P737" s="155" t="str">
        <f t="shared" si="3"/>
        <v/>
      </c>
      <c r="Q737" s="155" t="str">
        <f t="shared" si="4"/>
        <v/>
      </c>
    </row>
    <row r="738">
      <c r="A738" s="156" t="str">
        <f t="shared" si="1"/>
        <v>1422944578</v>
      </c>
      <c r="B738" s="156">
        <v>14229.0</v>
      </c>
      <c r="C738" s="157">
        <v>0.5416666666666666</v>
      </c>
      <c r="D738" s="158" t="s">
        <v>1903</v>
      </c>
      <c r="E738" s="159">
        <v>24199.0</v>
      </c>
      <c r="F738" s="159">
        <v>44578.0</v>
      </c>
      <c r="G738" s="160" t="s">
        <v>86</v>
      </c>
      <c r="H738" s="160" t="s">
        <v>87</v>
      </c>
      <c r="I738" s="160" t="s">
        <v>97</v>
      </c>
      <c r="J738" s="160" t="s">
        <v>98</v>
      </c>
      <c r="K738" s="155"/>
      <c r="L738" s="155" t="s">
        <v>90</v>
      </c>
      <c r="M738" s="155">
        <v>206752.0</v>
      </c>
      <c r="N738" s="155" t="str">
        <f t="shared" si="2"/>
        <v>1422944578</v>
      </c>
      <c r="O738" s="155"/>
      <c r="P738" s="155" t="str">
        <f t="shared" si="3"/>
        <v/>
      </c>
      <c r="Q738" s="155" t="str">
        <f t="shared" si="4"/>
        <v/>
      </c>
    </row>
    <row r="739">
      <c r="A739" s="156" t="str">
        <f t="shared" si="1"/>
        <v>1660744578</v>
      </c>
      <c r="B739" s="156">
        <v>16607.0</v>
      </c>
      <c r="C739" s="157">
        <v>0.5520833333333334</v>
      </c>
      <c r="D739" s="158" t="s">
        <v>2845</v>
      </c>
      <c r="E739" s="159">
        <v>29673.0</v>
      </c>
      <c r="F739" s="159">
        <v>44578.0</v>
      </c>
      <c r="G739" s="160" t="s">
        <v>100</v>
      </c>
      <c r="H739" s="160" t="s">
        <v>92</v>
      </c>
      <c r="I739" s="160" t="s">
        <v>93</v>
      </c>
      <c r="J739" s="160" t="s">
        <v>106</v>
      </c>
      <c r="K739" s="155"/>
      <c r="L739" s="155" t="s">
        <v>103</v>
      </c>
      <c r="M739" s="155"/>
      <c r="N739" s="155" t="str">
        <f t="shared" si="2"/>
        <v>1660744578</v>
      </c>
      <c r="O739" s="155"/>
      <c r="P739" s="155" t="str">
        <f t="shared" si="3"/>
        <v/>
      </c>
      <c r="Q739" s="155" t="str">
        <f t="shared" si="4"/>
        <v/>
      </c>
    </row>
    <row r="740">
      <c r="A740" s="156" t="str">
        <f t="shared" si="1"/>
        <v>1290744578</v>
      </c>
      <c r="B740" s="156">
        <v>12907.0</v>
      </c>
      <c r="C740" s="157">
        <v>0.5520833333333334</v>
      </c>
      <c r="D740" s="158" t="s">
        <v>2846</v>
      </c>
      <c r="E740" s="159">
        <v>26943.0</v>
      </c>
      <c r="F740" s="159">
        <v>44578.0</v>
      </c>
      <c r="G740" s="160" t="s">
        <v>86</v>
      </c>
      <c r="H740" s="160" t="s">
        <v>87</v>
      </c>
      <c r="I740" s="160" t="s">
        <v>97</v>
      </c>
      <c r="J740" s="160" t="s">
        <v>154</v>
      </c>
      <c r="K740" s="155"/>
      <c r="L740" s="155" t="s">
        <v>90</v>
      </c>
      <c r="M740" s="155">
        <v>206755.0</v>
      </c>
      <c r="N740" s="155" t="str">
        <f t="shared" si="2"/>
        <v>1290744578</v>
      </c>
      <c r="O740" s="155"/>
      <c r="P740" s="155" t="str">
        <f t="shared" si="3"/>
        <v/>
      </c>
      <c r="Q740" s="155" t="str">
        <f t="shared" si="4"/>
        <v/>
      </c>
    </row>
    <row r="741">
      <c r="A741" s="156" t="str">
        <f t="shared" si="1"/>
        <v>1217944578</v>
      </c>
      <c r="B741" s="156">
        <v>12179.0</v>
      </c>
      <c r="C741" s="157">
        <v>0.5625</v>
      </c>
      <c r="D741" s="158" t="s">
        <v>2847</v>
      </c>
      <c r="E741" s="159">
        <v>22392.0</v>
      </c>
      <c r="F741" s="159">
        <v>44578.0</v>
      </c>
      <c r="G741" s="160" t="s">
        <v>86</v>
      </c>
      <c r="H741" s="160" t="s">
        <v>92</v>
      </c>
      <c r="I741" s="160" t="s">
        <v>93</v>
      </c>
      <c r="J741" s="160" t="s">
        <v>174</v>
      </c>
      <c r="K741" s="155"/>
      <c r="L741" s="155" t="s">
        <v>90</v>
      </c>
      <c r="M741" s="155">
        <v>206756.0</v>
      </c>
      <c r="N741" s="155" t="str">
        <f t="shared" si="2"/>
        <v>1217944578</v>
      </c>
      <c r="O741" s="155"/>
      <c r="P741" s="155" t="str">
        <f t="shared" si="3"/>
        <v/>
      </c>
      <c r="Q741" s="155" t="str">
        <f t="shared" si="4"/>
        <v/>
      </c>
    </row>
    <row r="742">
      <c r="A742" s="156" t="str">
        <f t="shared" si="1"/>
        <v>1268244578</v>
      </c>
      <c r="B742" s="156">
        <v>12682.0</v>
      </c>
      <c r="C742" s="157">
        <v>0.5625</v>
      </c>
      <c r="D742" s="158" t="s">
        <v>2848</v>
      </c>
      <c r="E742" s="159">
        <v>17351.0</v>
      </c>
      <c r="F742" s="159">
        <v>44578.0</v>
      </c>
      <c r="G742" s="160" t="s">
        <v>86</v>
      </c>
      <c r="H742" s="160" t="s">
        <v>92</v>
      </c>
      <c r="I742" s="160" t="s">
        <v>93</v>
      </c>
      <c r="J742" s="160" t="s">
        <v>147</v>
      </c>
      <c r="K742" s="155"/>
      <c r="L742" s="155" t="s">
        <v>90</v>
      </c>
      <c r="M742" s="155">
        <v>206757.0</v>
      </c>
      <c r="N742" s="155" t="str">
        <f t="shared" si="2"/>
        <v>1268244578</v>
      </c>
      <c r="O742" s="155"/>
      <c r="P742" s="155" t="str">
        <f t="shared" si="3"/>
        <v/>
      </c>
      <c r="Q742" s="155" t="str">
        <f t="shared" si="4"/>
        <v/>
      </c>
    </row>
    <row r="743">
      <c r="A743" s="156" t="str">
        <f t="shared" si="1"/>
        <v>1776044578</v>
      </c>
      <c r="B743" s="156">
        <v>17760.0</v>
      </c>
      <c r="C743" s="157">
        <v>0.5625</v>
      </c>
      <c r="D743" s="158" t="s">
        <v>2849</v>
      </c>
      <c r="E743" s="159">
        <v>23841.0</v>
      </c>
      <c r="F743" s="159">
        <v>44578.0</v>
      </c>
      <c r="G743" s="160" t="s">
        <v>96</v>
      </c>
      <c r="H743" s="160" t="s">
        <v>87</v>
      </c>
      <c r="I743" s="160" t="s">
        <v>97</v>
      </c>
      <c r="J743" s="160" t="s">
        <v>98</v>
      </c>
      <c r="K743" s="155"/>
      <c r="L743" s="155" t="s">
        <v>90</v>
      </c>
      <c r="M743" s="155">
        <v>206754.0</v>
      </c>
      <c r="N743" s="155" t="str">
        <f t="shared" si="2"/>
        <v>1776044578</v>
      </c>
      <c r="O743" s="155"/>
      <c r="P743" s="155" t="str">
        <f t="shared" si="3"/>
        <v/>
      </c>
      <c r="Q743" s="155" t="str">
        <f t="shared" si="4"/>
        <v/>
      </c>
    </row>
    <row r="744">
      <c r="A744" s="156" t="str">
        <f t="shared" si="1"/>
        <v>1574744578</v>
      </c>
      <c r="B744" s="156">
        <v>15747.0</v>
      </c>
      <c r="C744" s="157">
        <v>0.5625</v>
      </c>
      <c r="D744" s="158" t="s">
        <v>2850</v>
      </c>
      <c r="E744" s="159">
        <v>20053.0</v>
      </c>
      <c r="F744" s="159">
        <v>44578.0</v>
      </c>
      <c r="G744" s="160" t="s">
        <v>100</v>
      </c>
      <c r="H744" s="160" t="s">
        <v>87</v>
      </c>
      <c r="I744" s="160" t="s">
        <v>88</v>
      </c>
      <c r="J744" s="160" t="s">
        <v>192</v>
      </c>
      <c r="K744" s="155"/>
      <c r="L744" s="155" t="s">
        <v>103</v>
      </c>
      <c r="M744" s="155"/>
      <c r="N744" s="155" t="str">
        <f t="shared" si="2"/>
        <v>1574744578</v>
      </c>
      <c r="O744" s="155"/>
      <c r="P744" s="155" t="str">
        <f t="shared" si="3"/>
        <v/>
      </c>
      <c r="Q744" s="155" t="str">
        <f t="shared" si="4"/>
        <v/>
      </c>
    </row>
    <row r="745">
      <c r="A745" s="156" t="str">
        <f t="shared" si="1"/>
        <v>1510844578</v>
      </c>
      <c r="B745" s="156">
        <v>15108.0</v>
      </c>
      <c r="C745" s="157">
        <v>0.5833333333333334</v>
      </c>
      <c r="D745" s="158" t="s">
        <v>2851</v>
      </c>
      <c r="E745" s="159">
        <v>18112.0</v>
      </c>
      <c r="F745" s="159">
        <v>44578.0</v>
      </c>
      <c r="G745" s="160" t="s">
        <v>100</v>
      </c>
      <c r="H745" s="160" t="s">
        <v>92</v>
      </c>
      <c r="I745" s="160" t="s">
        <v>93</v>
      </c>
      <c r="J745" s="160" t="s">
        <v>131</v>
      </c>
      <c r="K745" s="155"/>
      <c r="L745" s="155" t="s">
        <v>103</v>
      </c>
      <c r="M745" s="155"/>
      <c r="N745" s="155" t="str">
        <f t="shared" si="2"/>
        <v>1510844578</v>
      </c>
      <c r="O745" s="155"/>
      <c r="P745" s="155" t="str">
        <f t="shared" si="3"/>
        <v/>
      </c>
      <c r="Q745" s="155" t="str">
        <f t="shared" si="4"/>
        <v/>
      </c>
    </row>
    <row r="746">
      <c r="A746" s="156" t="str">
        <f t="shared" si="1"/>
        <v>1091144578</v>
      </c>
      <c r="B746" s="156">
        <v>10911.0</v>
      </c>
      <c r="C746" s="157">
        <v>0.5833333333333334</v>
      </c>
      <c r="D746" s="158" t="s">
        <v>2852</v>
      </c>
      <c r="E746" s="159">
        <v>12187.0</v>
      </c>
      <c r="F746" s="159">
        <v>44578.0</v>
      </c>
      <c r="G746" s="160" t="s">
        <v>100</v>
      </c>
      <c r="H746" s="160" t="s">
        <v>92</v>
      </c>
      <c r="I746" s="160" t="s">
        <v>93</v>
      </c>
      <c r="J746" s="160" t="s">
        <v>131</v>
      </c>
      <c r="K746" s="155"/>
      <c r="L746" s="155" t="s">
        <v>103</v>
      </c>
      <c r="M746" s="155"/>
      <c r="N746" s="155" t="str">
        <f t="shared" si="2"/>
        <v>1091144578</v>
      </c>
      <c r="O746" s="155"/>
      <c r="P746" s="155" t="str">
        <f t="shared" si="3"/>
        <v/>
      </c>
      <c r="Q746" s="155" t="str">
        <f t="shared" si="4"/>
        <v/>
      </c>
    </row>
    <row r="747">
      <c r="A747" s="156" t="str">
        <f t="shared" si="1"/>
        <v>1058944578</v>
      </c>
      <c r="B747" s="156">
        <v>10589.0</v>
      </c>
      <c r="C747" s="157">
        <v>0.59375</v>
      </c>
      <c r="D747" s="158" t="s">
        <v>1072</v>
      </c>
      <c r="E747" s="159">
        <v>16098.0</v>
      </c>
      <c r="F747" s="159">
        <v>44578.0</v>
      </c>
      <c r="G747" s="160" t="s">
        <v>112</v>
      </c>
      <c r="H747" s="160" t="s">
        <v>92</v>
      </c>
      <c r="I747" s="160" t="s">
        <v>93</v>
      </c>
      <c r="J747" s="160" t="s">
        <v>119</v>
      </c>
      <c r="K747" s="155"/>
      <c r="L747" s="155" t="s">
        <v>103</v>
      </c>
      <c r="M747" s="155"/>
      <c r="N747" s="155" t="str">
        <f t="shared" si="2"/>
        <v>1058944578</v>
      </c>
      <c r="O747" s="155"/>
      <c r="P747" s="155" t="str">
        <f t="shared" si="3"/>
        <v/>
      </c>
      <c r="Q747" s="155" t="str">
        <f t="shared" si="4"/>
        <v/>
      </c>
    </row>
    <row r="748">
      <c r="A748" s="156" t="str">
        <f t="shared" si="1"/>
        <v>1756644578</v>
      </c>
      <c r="B748" s="156">
        <v>17566.0</v>
      </c>
      <c r="C748" s="157">
        <v>0.59375</v>
      </c>
      <c r="D748" s="158" t="s">
        <v>2853</v>
      </c>
      <c r="E748" s="159">
        <v>22520.0</v>
      </c>
      <c r="F748" s="159">
        <v>44578.0</v>
      </c>
      <c r="G748" s="160" t="s">
        <v>108</v>
      </c>
      <c r="H748" s="160" t="s">
        <v>87</v>
      </c>
      <c r="I748" s="160" t="s">
        <v>97</v>
      </c>
      <c r="J748" s="160" t="s">
        <v>197</v>
      </c>
      <c r="K748" s="155"/>
      <c r="L748" s="155" t="s">
        <v>103</v>
      </c>
      <c r="M748" s="155"/>
      <c r="N748" s="155" t="str">
        <f t="shared" si="2"/>
        <v>1756644578</v>
      </c>
      <c r="O748" s="155"/>
      <c r="P748" s="155" t="str">
        <f t="shared" si="3"/>
        <v/>
      </c>
      <c r="Q748" s="155" t="str">
        <f t="shared" si="4"/>
        <v/>
      </c>
    </row>
    <row r="749">
      <c r="A749" s="156" t="str">
        <f t="shared" si="1"/>
        <v>1228344578</v>
      </c>
      <c r="B749" s="156">
        <v>12283.0</v>
      </c>
      <c r="C749" s="157">
        <v>0.59375</v>
      </c>
      <c r="D749" s="158" t="s">
        <v>2854</v>
      </c>
      <c r="E749" s="159">
        <v>29642.0</v>
      </c>
      <c r="F749" s="159">
        <v>44578.0</v>
      </c>
      <c r="G749" s="160" t="s">
        <v>86</v>
      </c>
      <c r="H749" s="160" t="s">
        <v>87</v>
      </c>
      <c r="I749" s="160" t="s">
        <v>97</v>
      </c>
      <c r="J749" s="160" t="s">
        <v>218</v>
      </c>
      <c r="K749" s="155"/>
      <c r="L749" s="155" t="s">
        <v>90</v>
      </c>
      <c r="M749" s="155">
        <v>206758.0</v>
      </c>
      <c r="N749" s="155" t="str">
        <f t="shared" si="2"/>
        <v>1228344578</v>
      </c>
      <c r="O749" s="155"/>
      <c r="P749" s="155" t="str">
        <f t="shared" si="3"/>
        <v/>
      </c>
      <c r="Q749" s="155" t="str">
        <f t="shared" si="4"/>
        <v/>
      </c>
    </row>
    <row r="750">
      <c r="A750" s="156" t="str">
        <f t="shared" si="1"/>
        <v>1118344578</v>
      </c>
      <c r="B750" s="156">
        <v>11183.0</v>
      </c>
      <c r="C750" s="157">
        <v>0.6145833333333334</v>
      </c>
      <c r="D750" s="158" t="s">
        <v>2855</v>
      </c>
      <c r="E750" s="159">
        <v>19173.0</v>
      </c>
      <c r="F750" s="159">
        <v>44578.0</v>
      </c>
      <c r="G750" s="160" t="s">
        <v>100</v>
      </c>
      <c r="H750" s="160" t="s">
        <v>87</v>
      </c>
      <c r="I750" s="160" t="s">
        <v>88</v>
      </c>
      <c r="J750" s="160" t="s">
        <v>131</v>
      </c>
      <c r="K750" s="155"/>
      <c r="L750" s="155" t="s">
        <v>103</v>
      </c>
      <c r="M750" s="155"/>
      <c r="N750" s="155" t="str">
        <f t="shared" si="2"/>
        <v>1118344578</v>
      </c>
      <c r="O750" s="155"/>
      <c r="P750" s="155" t="str">
        <f t="shared" si="3"/>
        <v/>
      </c>
      <c r="Q750" s="155" t="str">
        <f t="shared" si="4"/>
        <v/>
      </c>
    </row>
    <row r="751">
      <c r="A751" s="156" t="str">
        <f t="shared" si="1"/>
        <v>1251244578</v>
      </c>
      <c r="B751" s="156">
        <v>12512.0</v>
      </c>
      <c r="C751" s="157">
        <v>0.625</v>
      </c>
      <c r="D751" s="158" t="s">
        <v>2000</v>
      </c>
      <c r="E751" s="159">
        <v>28787.0</v>
      </c>
      <c r="F751" s="159">
        <v>44578.0</v>
      </c>
      <c r="G751" s="160" t="s">
        <v>122</v>
      </c>
      <c r="H751" s="160" t="s">
        <v>92</v>
      </c>
      <c r="I751" s="160" t="s">
        <v>93</v>
      </c>
      <c r="J751" s="160" t="s">
        <v>174</v>
      </c>
      <c r="K751" s="155"/>
      <c r="L751" s="155" t="s">
        <v>90</v>
      </c>
      <c r="M751" s="155">
        <v>206760.0</v>
      </c>
      <c r="N751" s="155" t="str">
        <f t="shared" si="2"/>
        <v>1251244578</v>
      </c>
      <c r="O751" s="155"/>
      <c r="P751" s="155" t="str">
        <f t="shared" si="3"/>
        <v/>
      </c>
      <c r="Q751" s="155" t="str">
        <f t="shared" si="4"/>
        <v/>
      </c>
    </row>
    <row r="752">
      <c r="A752" s="156" t="str">
        <f t="shared" si="1"/>
        <v>1147644578</v>
      </c>
      <c r="B752" s="156">
        <v>11476.0</v>
      </c>
      <c r="C752" s="157">
        <v>0.6354166666666666</v>
      </c>
      <c r="D752" s="158" t="s">
        <v>2134</v>
      </c>
      <c r="E752" s="159">
        <v>29766.0</v>
      </c>
      <c r="F752" s="159">
        <v>44578.0</v>
      </c>
      <c r="G752" s="160" t="s">
        <v>86</v>
      </c>
      <c r="H752" s="160" t="s">
        <v>92</v>
      </c>
      <c r="I752" s="160" t="s">
        <v>93</v>
      </c>
      <c r="J752" s="160" t="s">
        <v>1017</v>
      </c>
      <c r="K752" s="155"/>
      <c r="L752" s="155" t="s">
        <v>90</v>
      </c>
      <c r="M752" s="155">
        <v>206761.0</v>
      </c>
      <c r="N752" s="155" t="str">
        <f t="shared" si="2"/>
        <v>1147644578</v>
      </c>
      <c r="O752" s="155"/>
      <c r="P752" s="155" t="str">
        <f t="shared" si="3"/>
        <v/>
      </c>
      <c r="Q752" s="155" t="str">
        <f t="shared" si="4"/>
        <v/>
      </c>
    </row>
    <row r="753">
      <c r="A753" s="156" t="str">
        <f t="shared" si="1"/>
        <v>1698344578</v>
      </c>
      <c r="B753" s="156">
        <v>16983.0</v>
      </c>
      <c r="C753" s="157">
        <v>0.6458333333333334</v>
      </c>
      <c r="D753" s="158" t="s">
        <v>1122</v>
      </c>
      <c r="E753" s="159">
        <v>33550.0</v>
      </c>
      <c r="F753" s="159">
        <v>44578.0</v>
      </c>
      <c r="G753" s="160" t="s">
        <v>86</v>
      </c>
      <c r="H753" s="160" t="s">
        <v>87</v>
      </c>
      <c r="I753" s="160" t="s">
        <v>97</v>
      </c>
      <c r="J753" s="160" t="s">
        <v>189</v>
      </c>
      <c r="K753" s="155"/>
      <c r="L753" s="155" t="s">
        <v>90</v>
      </c>
      <c r="M753" s="155">
        <v>206759.0</v>
      </c>
      <c r="N753" s="155" t="str">
        <f t="shared" si="2"/>
        <v>1698344578</v>
      </c>
      <c r="O753" s="155"/>
      <c r="P753" s="155" t="str">
        <f t="shared" si="3"/>
        <v/>
      </c>
      <c r="Q753" s="155" t="str">
        <f t="shared" si="4"/>
        <v/>
      </c>
    </row>
    <row r="754">
      <c r="A754" s="156" t="str">
        <f t="shared" si="1"/>
        <v>1032744578</v>
      </c>
      <c r="B754" s="156">
        <v>10327.0</v>
      </c>
      <c r="C754" s="157">
        <v>0.6458333333333334</v>
      </c>
      <c r="D754" s="158" t="s">
        <v>1218</v>
      </c>
      <c r="E754" s="159">
        <v>18737.0</v>
      </c>
      <c r="F754" s="159">
        <v>44578.0</v>
      </c>
      <c r="G754" s="160" t="s">
        <v>100</v>
      </c>
      <c r="H754" s="160" t="s">
        <v>87</v>
      </c>
      <c r="I754" s="160" t="s">
        <v>88</v>
      </c>
      <c r="J754" s="160" t="s">
        <v>131</v>
      </c>
      <c r="K754" s="155"/>
      <c r="L754" s="155" t="s">
        <v>103</v>
      </c>
      <c r="M754" s="155"/>
      <c r="N754" s="155" t="str">
        <f t="shared" si="2"/>
        <v>1032744578</v>
      </c>
      <c r="O754" s="155"/>
      <c r="P754" s="155" t="str">
        <f t="shared" si="3"/>
        <v/>
      </c>
      <c r="Q754" s="155" t="str">
        <f t="shared" si="4"/>
        <v/>
      </c>
    </row>
    <row r="755">
      <c r="A755" s="156" t="str">
        <f t="shared" si="1"/>
        <v>1591444578</v>
      </c>
      <c r="B755" s="156">
        <v>15914.0</v>
      </c>
      <c r="C755" s="157">
        <v>0.6458333333333334</v>
      </c>
      <c r="D755" s="158" t="s">
        <v>977</v>
      </c>
      <c r="E755" s="159">
        <v>21149.0</v>
      </c>
      <c r="F755" s="159">
        <v>44578.0</v>
      </c>
      <c r="G755" s="160" t="s">
        <v>86</v>
      </c>
      <c r="H755" s="160" t="s">
        <v>92</v>
      </c>
      <c r="I755" s="160" t="s">
        <v>93</v>
      </c>
      <c r="J755" s="160" t="s">
        <v>174</v>
      </c>
      <c r="K755" s="155"/>
      <c r="L755" s="155" t="s">
        <v>90</v>
      </c>
      <c r="M755" s="155">
        <v>206762.0</v>
      </c>
      <c r="N755" s="155" t="str">
        <f t="shared" si="2"/>
        <v>1591444578</v>
      </c>
      <c r="O755" s="155"/>
      <c r="P755" s="155" t="str">
        <f t="shared" si="3"/>
        <v/>
      </c>
      <c r="Q755" s="155" t="str">
        <f t="shared" si="4"/>
        <v>R</v>
      </c>
    </row>
    <row r="756">
      <c r="A756" s="156" t="str">
        <f t="shared" si="1"/>
        <v>1707344578</v>
      </c>
      <c r="B756" s="156">
        <v>17073.0</v>
      </c>
      <c r="C756" s="157">
        <v>0.7083333333333334</v>
      </c>
      <c r="D756" s="158" t="s">
        <v>2658</v>
      </c>
      <c r="E756" s="159">
        <v>36313.0</v>
      </c>
      <c r="F756" s="159">
        <v>44578.0</v>
      </c>
      <c r="G756" s="160" t="s">
        <v>96</v>
      </c>
      <c r="H756" s="160" t="s">
        <v>87</v>
      </c>
      <c r="I756" s="160" t="s">
        <v>97</v>
      </c>
      <c r="J756" s="160" t="s">
        <v>189</v>
      </c>
      <c r="K756" s="155"/>
      <c r="L756" s="155" t="s">
        <v>2496</v>
      </c>
      <c r="M756" s="155"/>
      <c r="N756" s="155" t="str">
        <f t="shared" si="2"/>
        <v>1707344578</v>
      </c>
      <c r="O756" s="155"/>
      <c r="P756" s="155" t="str">
        <f t="shared" si="3"/>
        <v/>
      </c>
      <c r="Q756" s="155" t="str">
        <f t="shared" si="4"/>
        <v>R</v>
      </c>
    </row>
    <row r="757">
      <c r="A757" s="156" t="str">
        <f t="shared" si="1"/>
        <v>1220444578</v>
      </c>
      <c r="B757" s="156">
        <v>12204.0</v>
      </c>
      <c r="C757" s="157">
        <v>0.7083333333333334</v>
      </c>
      <c r="D757" s="158" t="s">
        <v>1957</v>
      </c>
      <c r="E757" s="159">
        <v>28608.0</v>
      </c>
      <c r="F757" s="159">
        <v>44578.0</v>
      </c>
      <c r="G757" s="160" t="s">
        <v>122</v>
      </c>
      <c r="H757" s="160" t="s">
        <v>92</v>
      </c>
      <c r="I757" s="160" t="s">
        <v>93</v>
      </c>
      <c r="J757" s="160" t="s">
        <v>98</v>
      </c>
      <c r="K757" s="155"/>
      <c r="L757" s="155" t="s">
        <v>2496</v>
      </c>
      <c r="M757" s="155"/>
      <c r="N757" s="155" t="str">
        <f t="shared" si="2"/>
        <v>1220444578</v>
      </c>
      <c r="O757" s="155"/>
      <c r="P757" s="155" t="str">
        <f t="shared" si="3"/>
        <v/>
      </c>
      <c r="Q757" s="155" t="str">
        <f t="shared" si="4"/>
        <v>R</v>
      </c>
    </row>
    <row r="758">
      <c r="A758" s="156" t="str">
        <f t="shared" si="1"/>
        <v>1164344578</v>
      </c>
      <c r="B758" s="156">
        <v>11643.0</v>
      </c>
      <c r="C758" s="157">
        <v>0.7083333333333334</v>
      </c>
      <c r="D758" s="158" t="s">
        <v>1037</v>
      </c>
      <c r="E758" s="159">
        <v>14248.0</v>
      </c>
      <c r="F758" s="159">
        <v>44578.0</v>
      </c>
      <c r="G758" s="160" t="s">
        <v>100</v>
      </c>
      <c r="H758" s="160" t="s">
        <v>87</v>
      </c>
      <c r="I758" s="160" t="s">
        <v>88</v>
      </c>
      <c r="J758" s="160" t="s">
        <v>113</v>
      </c>
      <c r="K758" s="155"/>
      <c r="L758" s="155" t="s">
        <v>2559</v>
      </c>
      <c r="M758" s="155"/>
      <c r="N758" s="155" t="str">
        <f t="shared" si="2"/>
        <v>1164344578</v>
      </c>
      <c r="O758" s="155"/>
      <c r="P758" s="155" t="str">
        <f t="shared" si="3"/>
        <v/>
      </c>
      <c r="Q758" s="155" t="str">
        <f t="shared" si="4"/>
        <v>R</v>
      </c>
    </row>
    <row r="759">
      <c r="A759" s="156" t="str">
        <f t="shared" si="1"/>
        <v>1555944578</v>
      </c>
      <c r="B759" s="156">
        <v>15559.0</v>
      </c>
      <c r="C759" s="157">
        <v>0.7083333333333334</v>
      </c>
      <c r="D759" s="158" t="s">
        <v>2507</v>
      </c>
      <c r="E759" s="159">
        <v>15668.0</v>
      </c>
      <c r="F759" s="159">
        <v>44578.0</v>
      </c>
      <c r="G759" s="160" t="s">
        <v>86</v>
      </c>
      <c r="H759" s="160" t="s">
        <v>87</v>
      </c>
      <c r="I759" s="160" t="s">
        <v>97</v>
      </c>
      <c r="J759" s="160" t="s">
        <v>154</v>
      </c>
      <c r="K759" s="155"/>
      <c r="L759" s="155" t="s">
        <v>2496</v>
      </c>
      <c r="M759" s="155"/>
      <c r="N759" s="155" t="str">
        <f t="shared" si="2"/>
        <v>1555944578</v>
      </c>
      <c r="O759" s="155"/>
      <c r="P759" s="155" t="str">
        <f t="shared" si="3"/>
        <v/>
      </c>
      <c r="Q759" s="155" t="str">
        <f t="shared" si="4"/>
        <v>R</v>
      </c>
    </row>
    <row r="760">
      <c r="A760" s="156" t="str">
        <f t="shared" si="1"/>
        <v>1783544578</v>
      </c>
      <c r="B760" s="156">
        <v>17835.0</v>
      </c>
      <c r="C760" s="157">
        <v>0.7083333333333334</v>
      </c>
      <c r="D760" s="158" t="s">
        <v>2856</v>
      </c>
      <c r="E760" s="159">
        <v>23741.0</v>
      </c>
      <c r="F760" s="159">
        <v>44578.0</v>
      </c>
      <c r="G760" s="160" t="s">
        <v>96</v>
      </c>
      <c r="H760" s="160" t="s">
        <v>87</v>
      </c>
      <c r="I760" s="160" t="s">
        <v>97</v>
      </c>
      <c r="J760" s="160" t="s">
        <v>247</v>
      </c>
      <c r="K760" s="155"/>
      <c r="L760" s="155" t="s">
        <v>2496</v>
      </c>
      <c r="M760" s="155"/>
      <c r="N760" s="155" t="str">
        <f t="shared" si="2"/>
        <v>1783544578</v>
      </c>
      <c r="O760" s="155"/>
      <c r="P760" s="155" t="str">
        <f t="shared" si="3"/>
        <v/>
      </c>
      <c r="Q760" s="155" t="str">
        <f t="shared" si="4"/>
        <v>R</v>
      </c>
    </row>
    <row r="761">
      <c r="A761" s="156" t="str">
        <f t="shared" si="1"/>
        <v>1295444578</v>
      </c>
      <c r="B761" s="156">
        <v>12954.0</v>
      </c>
      <c r="C761" s="157">
        <v>0.7083333333333334</v>
      </c>
      <c r="D761" s="158" t="s">
        <v>2857</v>
      </c>
      <c r="E761" s="159">
        <v>30182.0</v>
      </c>
      <c r="F761" s="159">
        <v>44578.0</v>
      </c>
      <c r="G761" s="160" t="s">
        <v>86</v>
      </c>
      <c r="H761" s="160" t="s">
        <v>87</v>
      </c>
      <c r="I761" s="160" t="s">
        <v>97</v>
      </c>
      <c r="J761" s="160" t="s">
        <v>98</v>
      </c>
      <c r="K761" s="155"/>
      <c r="L761" s="155" t="s">
        <v>2496</v>
      </c>
      <c r="M761" s="155"/>
      <c r="N761" s="155" t="str">
        <f t="shared" si="2"/>
        <v>1295444578</v>
      </c>
      <c r="O761" s="155"/>
      <c r="P761" s="155" t="str">
        <f t="shared" si="3"/>
        <v/>
      </c>
      <c r="Q761" s="155" t="str">
        <f t="shared" si="4"/>
        <v>R</v>
      </c>
    </row>
    <row r="762">
      <c r="A762" s="156" t="str">
        <f t="shared" si="1"/>
        <v>1536144578</v>
      </c>
      <c r="B762" s="156">
        <v>15361.0</v>
      </c>
      <c r="C762" s="157">
        <v>0.7083333333333334</v>
      </c>
      <c r="D762" s="158" t="s">
        <v>2858</v>
      </c>
      <c r="E762" s="159">
        <v>21945.0</v>
      </c>
      <c r="F762" s="159">
        <v>44578.0</v>
      </c>
      <c r="G762" s="160" t="s">
        <v>100</v>
      </c>
      <c r="H762" s="160" t="s">
        <v>92</v>
      </c>
      <c r="I762" s="160" t="s">
        <v>93</v>
      </c>
      <c r="J762" s="160" t="s">
        <v>131</v>
      </c>
      <c r="K762" s="155"/>
      <c r="L762" s="155" t="s">
        <v>2496</v>
      </c>
      <c r="M762" s="155"/>
      <c r="N762" s="155" t="str">
        <f t="shared" si="2"/>
        <v>1536144578</v>
      </c>
      <c r="O762" s="155"/>
      <c r="P762" s="155" t="str">
        <f t="shared" si="3"/>
        <v/>
      </c>
      <c r="Q762" s="155" t="str">
        <f t="shared" si="4"/>
        <v/>
      </c>
    </row>
    <row r="763">
      <c r="A763" s="156" t="str">
        <f t="shared" si="1"/>
        <v>1362144578</v>
      </c>
      <c r="B763" s="156">
        <v>13621.0</v>
      </c>
      <c r="C763" s="157">
        <v>0.7083333333333334</v>
      </c>
      <c r="D763" s="158" t="s">
        <v>2859</v>
      </c>
      <c r="E763" s="159">
        <v>14254.0</v>
      </c>
      <c r="F763" s="159">
        <v>44578.0</v>
      </c>
      <c r="G763" s="160" t="s">
        <v>86</v>
      </c>
      <c r="H763" s="160" t="s">
        <v>92</v>
      </c>
      <c r="I763" s="160" t="s">
        <v>93</v>
      </c>
      <c r="J763" s="160" t="s">
        <v>89</v>
      </c>
      <c r="K763" s="155"/>
      <c r="L763" s="155" t="s">
        <v>2496</v>
      </c>
      <c r="M763" s="155"/>
      <c r="N763" s="155" t="str">
        <f t="shared" si="2"/>
        <v>1362144578</v>
      </c>
      <c r="O763" s="155"/>
      <c r="P763" s="155" t="str">
        <f t="shared" si="3"/>
        <v/>
      </c>
      <c r="Q763" s="155" t="str">
        <f t="shared" si="4"/>
        <v/>
      </c>
    </row>
    <row r="764">
      <c r="A764" s="156" t="str">
        <f t="shared" si="1"/>
        <v>1788244578</v>
      </c>
      <c r="B764" s="156">
        <v>17882.0</v>
      </c>
      <c r="C764" s="157">
        <v>0.7083333333333334</v>
      </c>
      <c r="D764" s="158" t="s">
        <v>2860</v>
      </c>
      <c r="E764" s="159">
        <v>29239.0</v>
      </c>
      <c r="F764" s="159">
        <v>44578.0</v>
      </c>
      <c r="G764" s="160" t="s">
        <v>96</v>
      </c>
      <c r="H764" s="160" t="s">
        <v>87</v>
      </c>
      <c r="I764" s="160" t="s">
        <v>97</v>
      </c>
      <c r="J764" s="160" t="s">
        <v>577</v>
      </c>
      <c r="K764" s="155"/>
      <c r="L764" s="155" t="s">
        <v>2496</v>
      </c>
      <c r="M764" s="155"/>
      <c r="N764" s="155" t="str">
        <f t="shared" si="2"/>
        <v>1788244578</v>
      </c>
      <c r="O764" s="155"/>
      <c r="P764" s="155" t="str">
        <f t="shared" si="3"/>
        <v/>
      </c>
      <c r="Q764" s="155" t="str">
        <f t="shared" si="4"/>
        <v/>
      </c>
    </row>
    <row r="765">
      <c r="A765" s="156" t="str">
        <f t="shared" si="1"/>
        <v>1135144578</v>
      </c>
      <c r="B765" s="156">
        <v>11351.0</v>
      </c>
      <c r="C765" s="157">
        <v>0.7083333333333334</v>
      </c>
      <c r="D765" s="158" t="s">
        <v>2861</v>
      </c>
      <c r="E765" s="159">
        <v>24725.0</v>
      </c>
      <c r="F765" s="159">
        <v>44578.0</v>
      </c>
      <c r="G765" s="160" t="s">
        <v>86</v>
      </c>
      <c r="H765" s="160" t="s">
        <v>87</v>
      </c>
      <c r="I765" s="160" t="s">
        <v>97</v>
      </c>
      <c r="J765" s="160" t="s">
        <v>308</v>
      </c>
      <c r="K765" s="155"/>
      <c r="L765" s="155" t="s">
        <v>2496</v>
      </c>
      <c r="M765" s="155"/>
      <c r="N765" s="155" t="str">
        <f t="shared" si="2"/>
        <v>1135144578</v>
      </c>
      <c r="O765" s="155"/>
      <c r="P765" s="155" t="str">
        <f t="shared" si="3"/>
        <v/>
      </c>
      <c r="Q765" s="155" t="str">
        <f t="shared" si="4"/>
        <v/>
      </c>
    </row>
    <row r="766">
      <c r="A766" s="156" t="str">
        <f t="shared" si="1"/>
        <v>1549044578</v>
      </c>
      <c r="B766" s="156">
        <v>15490.0</v>
      </c>
      <c r="C766" s="157">
        <v>0.7083333333333334</v>
      </c>
      <c r="D766" s="158" t="s">
        <v>743</v>
      </c>
      <c r="E766" s="159">
        <v>31492.0</v>
      </c>
      <c r="F766" s="159">
        <v>44578.0</v>
      </c>
      <c r="G766" s="160" t="s">
        <v>86</v>
      </c>
      <c r="H766" s="160" t="s">
        <v>87</v>
      </c>
      <c r="I766" s="160" t="s">
        <v>97</v>
      </c>
      <c r="J766" s="160" t="s">
        <v>189</v>
      </c>
      <c r="K766" s="155"/>
      <c r="L766" s="155" t="s">
        <v>2496</v>
      </c>
      <c r="M766" s="155"/>
      <c r="N766" s="155" t="str">
        <f t="shared" si="2"/>
        <v>1549044578</v>
      </c>
      <c r="O766" s="155"/>
      <c r="P766" s="155" t="str">
        <f t="shared" si="3"/>
        <v/>
      </c>
      <c r="Q766" s="155" t="str">
        <f t="shared" si="4"/>
        <v/>
      </c>
    </row>
    <row r="767">
      <c r="A767" s="156" t="str">
        <f t="shared" si="1"/>
        <v>1318544578</v>
      </c>
      <c r="B767" s="156">
        <v>13185.0</v>
      </c>
      <c r="C767" s="157">
        <v>0.7083333333333334</v>
      </c>
      <c r="D767" s="158" t="s">
        <v>2862</v>
      </c>
      <c r="E767" s="159">
        <v>25611.0</v>
      </c>
      <c r="F767" s="159">
        <v>44578.0</v>
      </c>
      <c r="G767" s="160" t="s">
        <v>86</v>
      </c>
      <c r="H767" s="160" t="s">
        <v>92</v>
      </c>
      <c r="I767" s="160" t="s">
        <v>93</v>
      </c>
      <c r="J767" s="160" t="s">
        <v>262</v>
      </c>
      <c r="K767" s="155"/>
      <c r="L767" s="155" t="s">
        <v>2496</v>
      </c>
      <c r="M767" s="155"/>
      <c r="N767" s="155" t="str">
        <f t="shared" si="2"/>
        <v>1318544578</v>
      </c>
      <c r="O767" s="155"/>
      <c r="P767" s="155" t="str">
        <f t="shared" si="3"/>
        <v/>
      </c>
      <c r="Q767" s="155" t="str">
        <f t="shared" si="4"/>
        <v/>
      </c>
    </row>
    <row r="768">
      <c r="A768" s="156" t="str">
        <f t="shared" si="1"/>
        <v>1504444578</v>
      </c>
      <c r="B768" s="156">
        <v>15044.0</v>
      </c>
      <c r="C768" s="157">
        <v>0.7083333333333334</v>
      </c>
      <c r="D768" s="158" t="s">
        <v>1194</v>
      </c>
      <c r="E768" s="159">
        <v>21018.0</v>
      </c>
      <c r="F768" s="159">
        <v>44578.0</v>
      </c>
      <c r="G768" s="160" t="s">
        <v>122</v>
      </c>
      <c r="H768" s="160" t="s">
        <v>92</v>
      </c>
      <c r="I768" s="160" t="s">
        <v>93</v>
      </c>
      <c r="J768" s="160" t="s">
        <v>577</v>
      </c>
      <c r="K768" s="155"/>
      <c r="L768" s="155" t="s">
        <v>2496</v>
      </c>
      <c r="M768" s="155"/>
      <c r="N768" s="155" t="str">
        <f t="shared" si="2"/>
        <v>1504444578</v>
      </c>
      <c r="O768" s="155"/>
      <c r="P768" s="155" t="str">
        <f t="shared" si="3"/>
        <v/>
      </c>
      <c r="Q768" s="155" t="str">
        <f t="shared" si="4"/>
        <v/>
      </c>
    </row>
    <row r="769">
      <c r="A769" s="156" t="str">
        <f t="shared" si="1"/>
        <v>1764944578</v>
      </c>
      <c r="B769" s="156">
        <v>17649.0</v>
      </c>
      <c r="C769" s="157">
        <v>0.7083333333333334</v>
      </c>
      <c r="D769" s="158" t="s">
        <v>2863</v>
      </c>
      <c r="E769" s="159">
        <v>21711.0</v>
      </c>
      <c r="F769" s="159">
        <v>44578.0</v>
      </c>
      <c r="G769" s="160" t="s">
        <v>96</v>
      </c>
      <c r="H769" s="160" t="s">
        <v>87</v>
      </c>
      <c r="I769" s="160" t="s">
        <v>97</v>
      </c>
      <c r="J769" s="160" t="s">
        <v>147</v>
      </c>
      <c r="K769" s="155"/>
      <c r="L769" s="155" t="s">
        <v>2496</v>
      </c>
      <c r="M769" s="155"/>
      <c r="N769" s="155" t="str">
        <f t="shared" si="2"/>
        <v>1764944578</v>
      </c>
      <c r="O769" s="155"/>
      <c r="P769" s="155" t="str">
        <f t="shared" si="3"/>
        <v/>
      </c>
      <c r="Q769" s="155" t="str">
        <f t="shared" si="4"/>
        <v/>
      </c>
    </row>
    <row r="770">
      <c r="A770" s="156" t="str">
        <f t="shared" si="1"/>
        <v>1643444578</v>
      </c>
      <c r="B770" s="156">
        <v>16434.0</v>
      </c>
      <c r="C770" s="157">
        <v>0.7083333333333334</v>
      </c>
      <c r="D770" s="158" t="s">
        <v>2864</v>
      </c>
      <c r="E770" s="159">
        <v>29227.0</v>
      </c>
      <c r="F770" s="159">
        <v>44578.0</v>
      </c>
      <c r="G770" s="160" t="s">
        <v>96</v>
      </c>
      <c r="H770" s="160" t="s">
        <v>87</v>
      </c>
      <c r="I770" s="160" t="s">
        <v>97</v>
      </c>
      <c r="J770" s="160" t="s">
        <v>2865</v>
      </c>
      <c r="K770" s="155"/>
      <c r="L770" s="155" t="s">
        <v>2496</v>
      </c>
      <c r="M770" s="155"/>
      <c r="N770" s="155" t="str">
        <f t="shared" si="2"/>
        <v>1643444578</v>
      </c>
      <c r="O770" s="155"/>
      <c r="P770" s="155" t="str">
        <f t="shared" si="3"/>
        <v/>
      </c>
      <c r="Q770" s="155" t="str">
        <f t="shared" si="4"/>
        <v/>
      </c>
    </row>
    <row r="771">
      <c r="A771" s="156" t="str">
        <f t="shared" si="1"/>
        <v>1354844578</v>
      </c>
      <c r="B771" s="156">
        <v>13548.0</v>
      </c>
      <c r="C771" s="157">
        <v>0.7083333333333334</v>
      </c>
      <c r="D771" s="158" t="s">
        <v>2866</v>
      </c>
      <c r="E771" s="159">
        <v>18979.0</v>
      </c>
      <c r="F771" s="159">
        <v>44578.0</v>
      </c>
      <c r="G771" s="160" t="s">
        <v>100</v>
      </c>
      <c r="H771" s="160" t="s">
        <v>92</v>
      </c>
      <c r="I771" s="160" t="s">
        <v>101</v>
      </c>
      <c r="J771" s="160" t="s">
        <v>135</v>
      </c>
      <c r="K771" s="155"/>
      <c r="L771" s="155" t="s">
        <v>2496</v>
      </c>
      <c r="M771" s="155"/>
      <c r="N771" s="155" t="str">
        <f t="shared" si="2"/>
        <v>1354844578</v>
      </c>
      <c r="O771" s="155"/>
      <c r="P771" s="155" t="str">
        <f t="shared" si="3"/>
        <v/>
      </c>
      <c r="Q771" s="155" t="str">
        <f t="shared" si="4"/>
        <v/>
      </c>
    </row>
    <row r="772">
      <c r="A772" s="156" t="str">
        <f t="shared" si="1"/>
        <v>1766044578</v>
      </c>
      <c r="B772" s="156">
        <v>17660.0</v>
      </c>
      <c r="C772" s="157">
        <v>0.7083333333333334</v>
      </c>
      <c r="D772" s="158" t="s">
        <v>2867</v>
      </c>
      <c r="E772" s="159">
        <v>25150.0</v>
      </c>
      <c r="F772" s="159">
        <v>44578.0</v>
      </c>
      <c r="G772" s="160" t="s">
        <v>96</v>
      </c>
      <c r="H772" s="160" t="s">
        <v>87</v>
      </c>
      <c r="I772" s="160" t="s">
        <v>97</v>
      </c>
      <c r="J772" s="160" t="s">
        <v>2868</v>
      </c>
      <c r="K772" s="155"/>
      <c r="L772" s="155" t="s">
        <v>2496</v>
      </c>
      <c r="M772" s="155"/>
      <c r="N772" s="155" t="str">
        <f t="shared" si="2"/>
        <v>1766044578</v>
      </c>
      <c r="O772" s="155"/>
      <c r="P772" s="155" t="str">
        <f t="shared" si="3"/>
        <v/>
      </c>
      <c r="Q772" s="155" t="str">
        <f t="shared" si="4"/>
        <v/>
      </c>
    </row>
    <row r="773">
      <c r="A773" s="156" t="str">
        <f t="shared" si="1"/>
        <v>1007844578</v>
      </c>
      <c r="B773" s="156">
        <v>10078.0</v>
      </c>
      <c r="C773" s="157">
        <v>0.7083333333333334</v>
      </c>
      <c r="D773" s="158" t="s">
        <v>198</v>
      </c>
      <c r="E773" s="159">
        <v>11441.0</v>
      </c>
      <c r="F773" s="159">
        <v>44578.0</v>
      </c>
      <c r="G773" s="160" t="s">
        <v>112</v>
      </c>
      <c r="H773" s="160" t="s">
        <v>92</v>
      </c>
      <c r="I773" s="160" t="s">
        <v>101</v>
      </c>
      <c r="J773" s="160" t="s">
        <v>199</v>
      </c>
      <c r="K773" s="155"/>
      <c r="L773" s="155" t="s">
        <v>2496</v>
      </c>
      <c r="M773" s="155"/>
      <c r="N773" s="155" t="str">
        <f t="shared" si="2"/>
        <v>1007844578</v>
      </c>
      <c r="O773" s="155"/>
      <c r="P773" s="155" t="str">
        <f t="shared" si="3"/>
        <v/>
      </c>
      <c r="Q773" s="155" t="str">
        <f t="shared" si="4"/>
        <v/>
      </c>
    </row>
    <row r="774">
      <c r="A774" s="156" t="str">
        <f t="shared" si="1"/>
        <v>1456744578</v>
      </c>
      <c r="B774" s="156">
        <v>14567.0</v>
      </c>
      <c r="C774" s="157">
        <v>0.7083333333333334</v>
      </c>
      <c r="D774" s="158" t="s">
        <v>2869</v>
      </c>
      <c r="E774" s="159">
        <v>18576.0</v>
      </c>
      <c r="F774" s="159">
        <v>44578.0</v>
      </c>
      <c r="G774" s="160" t="s">
        <v>86</v>
      </c>
      <c r="H774" s="160" t="s">
        <v>92</v>
      </c>
      <c r="I774" s="160" t="s">
        <v>101</v>
      </c>
      <c r="J774" s="160" t="s">
        <v>94</v>
      </c>
      <c r="K774" s="155"/>
      <c r="L774" s="155" t="s">
        <v>2496</v>
      </c>
      <c r="M774" s="155"/>
      <c r="N774" s="155" t="str">
        <f t="shared" si="2"/>
        <v>1456744578</v>
      </c>
      <c r="O774" s="155"/>
      <c r="P774" s="155" t="str">
        <f t="shared" si="3"/>
        <v/>
      </c>
      <c r="Q774" s="155" t="str">
        <f t="shared" si="4"/>
        <v/>
      </c>
    </row>
    <row r="775">
      <c r="A775" s="156" t="str">
        <f t="shared" si="1"/>
        <v>1587444578</v>
      </c>
      <c r="B775" s="156">
        <v>15874.0</v>
      </c>
      <c r="C775" s="157">
        <v>0.7083333333333334</v>
      </c>
      <c r="D775" s="158" t="s">
        <v>2870</v>
      </c>
      <c r="E775" s="159">
        <v>27724.0</v>
      </c>
      <c r="F775" s="159">
        <v>44578.0</v>
      </c>
      <c r="G775" s="160" t="s">
        <v>86</v>
      </c>
      <c r="H775" s="160" t="s">
        <v>87</v>
      </c>
      <c r="I775" s="160" t="s">
        <v>97</v>
      </c>
      <c r="J775" s="160" t="s">
        <v>218</v>
      </c>
      <c r="K775" s="155"/>
      <c r="L775" s="155" t="s">
        <v>2496</v>
      </c>
      <c r="M775" s="155"/>
      <c r="N775" s="155" t="str">
        <f t="shared" si="2"/>
        <v>1587444578</v>
      </c>
      <c r="O775" s="155"/>
      <c r="P775" s="155" t="str">
        <f t="shared" si="3"/>
        <v/>
      </c>
      <c r="Q775" s="155" t="str">
        <f t="shared" si="4"/>
        <v>R</v>
      </c>
    </row>
    <row r="776">
      <c r="A776" s="156" t="str">
        <f t="shared" si="1"/>
        <v>1517544578</v>
      </c>
      <c r="B776" s="156">
        <v>15175.0</v>
      </c>
      <c r="C776" s="157">
        <v>0.7083333333333334</v>
      </c>
      <c r="D776" s="158" t="s">
        <v>1300</v>
      </c>
      <c r="E776" s="159">
        <v>14364.0</v>
      </c>
      <c r="F776" s="159">
        <v>44578.0</v>
      </c>
      <c r="G776" s="160" t="s">
        <v>122</v>
      </c>
      <c r="H776" s="160" t="s">
        <v>87</v>
      </c>
      <c r="I776" s="160" t="s">
        <v>88</v>
      </c>
      <c r="J776" s="160" t="s">
        <v>89</v>
      </c>
      <c r="K776" s="155"/>
      <c r="L776" s="155" t="s">
        <v>773</v>
      </c>
      <c r="M776" s="155"/>
      <c r="N776" s="155" t="str">
        <f t="shared" si="2"/>
        <v>1517544578</v>
      </c>
      <c r="O776" s="155"/>
      <c r="P776" s="155" t="str">
        <f t="shared" si="3"/>
        <v/>
      </c>
      <c r="Q776" s="155" t="str">
        <f t="shared" si="4"/>
        <v>R</v>
      </c>
    </row>
    <row r="777">
      <c r="A777" s="156" t="str">
        <f t="shared" si="1"/>
        <v>1600844578</v>
      </c>
      <c r="B777" s="156">
        <v>16008.0</v>
      </c>
      <c r="C777" s="157">
        <v>0.7083333333333334</v>
      </c>
      <c r="D777" s="158" t="s">
        <v>316</v>
      </c>
      <c r="E777" s="159">
        <v>18674.0</v>
      </c>
      <c r="F777" s="159">
        <v>44578.0</v>
      </c>
      <c r="G777" s="160" t="s">
        <v>100</v>
      </c>
      <c r="H777" s="160" t="s">
        <v>92</v>
      </c>
      <c r="I777" s="160" t="s">
        <v>93</v>
      </c>
      <c r="J777" s="160" t="s">
        <v>119</v>
      </c>
      <c r="K777" s="155"/>
      <c r="L777" s="155" t="s">
        <v>2496</v>
      </c>
      <c r="M777" s="155"/>
      <c r="N777" s="155" t="str">
        <f t="shared" si="2"/>
        <v>1600844578</v>
      </c>
      <c r="O777" s="155"/>
      <c r="P777" s="155" t="str">
        <f t="shared" si="3"/>
        <v/>
      </c>
      <c r="Q777" s="155" t="str">
        <f t="shared" si="4"/>
        <v>R</v>
      </c>
    </row>
    <row r="778">
      <c r="A778" s="156" t="str">
        <f t="shared" si="1"/>
        <v>1677744578</v>
      </c>
      <c r="B778" s="156">
        <v>16777.0</v>
      </c>
      <c r="C778" s="157">
        <v>0.7083333333333334</v>
      </c>
      <c r="D778" s="158" t="s">
        <v>2871</v>
      </c>
      <c r="E778" s="159">
        <v>15732.0</v>
      </c>
      <c r="F778" s="159">
        <v>44578.0</v>
      </c>
      <c r="G778" s="160" t="s">
        <v>100</v>
      </c>
      <c r="H778" s="160" t="s">
        <v>87</v>
      </c>
      <c r="I778" s="160" t="s">
        <v>88</v>
      </c>
      <c r="J778" s="160" t="s">
        <v>119</v>
      </c>
      <c r="K778" s="155"/>
      <c r="L778" s="155" t="s">
        <v>2496</v>
      </c>
      <c r="M778" s="155"/>
      <c r="N778" s="155" t="str">
        <f t="shared" si="2"/>
        <v>1677744578</v>
      </c>
      <c r="O778" s="155"/>
      <c r="P778" s="155" t="str">
        <f t="shared" si="3"/>
        <v/>
      </c>
      <c r="Q778" s="155" t="str">
        <f t="shared" si="4"/>
        <v>R</v>
      </c>
    </row>
    <row r="779">
      <c r="A779" s="156" t="str">
        <f t="shared" si="1"/>
        <v>1778144578</v>
      </c>
      <c r="B779" s="156">
        <v>17781.0</v>
      </c>
      <c r="C779" s="157">
        <v>0.7083333333333334</v>
      </c>
      <c r="D779" s="158" t="s">
        <v>2510</v>
      </c>
      <c r="E779" s="159">
        <v>26061.0</v>
      </c>
      <c r="F779" s="159">
        <v>44578.0</v>
      </c>
      <c r="G779" s="160" t="s">
        <v>96</v>
      </c>
      <c r="H779" s="160" t="s">
        <v>87</v>
      </c>
      <c r="I779" s="160" t="s">
        <v>97</v>
      </c>
      <c r="J779" s="160" t="s">
        <v>115</v>
      </c>
      <c r="K779" s="155"/>
      <c r="L779" s="155" t="s">
        <v>2496</v>
      </c>
      <c r="M779" s="155"/>
      <c r="N779" s="155" t="str">
        <f t="shared" si="2"/>
        <v>1778144578</v>
      </c>
      <c r="O779" s="155"/>
      <c r="P779" s="155" t="str">
        <f t="shared" si="3"/>
        <v/>
      </c>
      <c r="Q779" s="155" t="str">
        <f t="shared" si="4"/>
        <v>R</v>
      </c>
    </row>
    <row r="780">
      <c r="A780" s="156" t="str">
        <f t="shared" si="1"/>
        <v>1115044578</v>
      </c>
      <c r="B780" s="156">
        <v>11150.0</v>
      </c>
      <c r="C780" s="157">
        <v>0.7083333333333334</v>
      </c>
      <c r="D780" s="158" t="s">
        <v>2718</v>
      </c>
      <c r="E780" s="159">
        <v>34474.0</v>
      </c>
      <c r="F780" s="159">
        <v>44578.0</v>
      </c>
      <c r="G780" s="160" t="s">
        <v>86</v>
      </c>
      <c r="H780" s="160" t="s">
        <v>92</v>
      </c>
      <c r="I780" s="160" t="s">
        <v>93</v>
      </c>
      <c r="J780" s="160" t="s">
        <v>147</v>
      </c>
      <c r="K780" s="155"/>
      <c r="L780" s="155" t="s">
        <v>2496</v>
      </c>
      <c r="M780" s="155"/>
      <c r="N780" s="155" t="str">
        <f t="shared" si="2"/>
        <v>1115044578</v>
      </c>
      <c r="O780" s="155"/>
      <c r="P780" s="155" t="str">
        <f t="shared" si="3"/>
        <v/>
      </c>
      <c r="Q780" s="155" t="str">
        <f t="shared" si="4"/>
        <v>R</v>
      </c>
    </row>
    <row r="781">
      <c r="A781" s="156" t="str">
        <f t="shared" si="1"/>
        <v>1763444578</v>
      </c>
      <c r="B781" s="156">
        <v>17634.0</v>
      </c>
      <c r="C781" s="157">
        <v>0.7083333333333334</v>
      </c>
      <c r="D781" s="158" t="s">
        <v>2872</v>
      </c>
      <c r="E781" s="159">
        <v>22974.0</v>
      </c>
      <c r="F781" s="159">
        <v>44578.0</v>
      </c>
      <c r="G781" s="160" t="s">
        <v>96</v>
      </c>
      <c r="H781" s="160" t="s">
        <v>87</v>
      </c>
      <c r="I781" s="160" t="s">
        <v>97</v>
      </c>
      <c r="J781" s="160" t="s">
        <v>186</v>
      </c>
      <c r="K781" s="155"/>
      <c r="L781" s="155" t="s">
        <v>2496</v>
      </c>
      <c r="M781" s="155"/>
      <c r="N781" s="155" t="str">
        <f t="shared" si="2"/>
        <v>1763444578</v>
      </c>
      <c r="O781" s="155"/>
      <c r="P781" s="155" t="str">
        <f t="shared" si="3"/>
        <v/>
      </c>
      <c r="Q781" s="155" t="str">
        <f t="shared" si="4"/>
        <v>R</v>
      </c>
    </row>
    <row r="782">
      <c r="A782" s="156" t="str">
        <f t="shared" si="1"/>
        <v>1783344578</v>
      </c>
      <c r="B782" s="156">
        <v>17833.0</v>
      </c>
      <c r="C782" s="157">
        <v>0.7083333333333334</v>
      </c>
      <c r="D782" s="158" t="s">
        <v>1135</v>
      </c>
      <c r="E782" s="159">
        <v>16597.0</v>
      </c>
      <c r="F782" s="159">
        <v>44578.0</v>
      </c>
      <c r="G782" s="160" t="s">
        <v>108</v>
      </c>
      <c r="H782" s="160" t="s">
        <v>87</v>
      </c>
      <c r="I782" s="160" t="s">
        <v>97</v>
      </c>
      <c r="J782" s="160" t="s">
        <v>199</v>
      </c>
      <c r="K782" s="155"/>
      <c r="L782" s="155" t="s">
        <v>2496</v>
      </c>
      <c r="M782" s="155"/>
      <c r="N782" s="155" t="str">
        <f t="shared" si="2"/>
        <v>1783344578</v>
      </c>
      <c r="O782" s="155"/>
      <c r="P782" s="155" t="str">
        <f t="shared" si="3"/>
        <v/>
      </c>
      <c r="Q782" s="155" t="str">
        <f t="shared" si="4"/>
        <v>R</v>
      </c>
    </row>
    <row r="783">
      <c r="A783" s="156" t="str">
        <f t="shared" si="1"/>
        <v>993044578</v>
      </c>
      <c r="B783" s="156">
        <v>9930.0</v>
      </c>
      <c r="C783" s="157">
        <v>0.7083333333333334</v>
      </c>
      <c r="D783" s="158" t="s">
        <v>2512</v>
      </c>
      <c r="E783" s="159">
        <v>20329.0</v>
      </c>
      <c r="F783" s="159">
        <v>44578.0</v>
      </c>
      <c r="G783" s="160" t="s">
        <v>86</v>
      </c>
      <c r="H783" s="160" t="s">
        <v>87</v>
      </c>
      <c r="I783" s="160" t="s">
        <v>88</v>
      </c>
      <c r="J783" s="160" t="s">
        <v>89</v>
      </c>
      <c r="K783" s="155"/>
      <c r="L783" s="155" t="s">
        <v>2496</v>
      </c>
      <c r="M783" s="155"/>
      <c r="N783" s="155" t="str">
        <f t="shared" si="2"/>
        <v>993044578</v>
      </c>
      <c r="O783" s="155"/>
      <c r="P783" s="155" t="str">
        <f t="shared" si="3"/>
        <v/>
      </c>
      <c r="Q783" s="155" t="str">
        <f t="shared" si="4"/>
        <v>R</v>
      </c>
    </row>
    <row r="784">
      <c r="A784" s="156" t="str">
        <f t="shared" si="1"/>
        <v>1568444578</v>
      </c>
      <c r="B784" s="156">
        <v>15684.0</v>
      </c>
      <c r="C784" s="157">
        <v>0.71875</v>
      </c>
      <c r="D784" s="158" t="s">
        <v>950</v>
      </c>
      <c r="E784" s="159">
        <v>29785.0</v>
      </c>
      <c r="F784" s="159">
        <v>44578.0</v>
      </c>
      <c r="G784" s="160" t="s">
        <v>112</v>
      </c>
      <c r="H784" s="160" t="s">
        <v>92</v>
      </c>
      <c r="I784" s="160" t="s">
        <v>101</v>
      </c>
      <c r="J784" s="160" t="s">
        <v>106</v>
      </c>
      <c r="K784" s="155"/>
      <c r="L784" s="155" t="s">
        <v>2496</v>
      </c>
      <c r="M784" s="155"/>
      <c r="N784" s="155" t="str">
        <f t="shared" si="2"/>
        <v>1568444578</v>
      </c>
      <c r="O784" s="155"/>
      <c r="P784" s="155" t="str">
        <f t="shared" si="3"/>
        <v/>
      </c>
      <c r="Q784" s="155" t="str">
        <f t="shared" si="4"/>
        <v>R</v>
      </c>
    </row>
    <row r="785">
      <c r="A785" s="156" t="str">
        <f t="shared" si="1"/>
        <v>1767844578</v>
      </c>
      <c r="B785" s="156">
        <v>17678.0</v>
      </c>
      <c r="C785" s="157">
        <v>0.71875</v>
      </c>
      <c r="D785" s="158" t="s">
        <v>2477</v>
      </c>
      <c r="E785" s="159">
        <v>16948.0</v>
      </c>
      <c r="F785" s="159">
        <v>44578.0</v>
      </c>
      <c r="G785" s="160" t="s">
        <v>96</v>
      </c>
      <c r="H785" s="160" t="s">
        <v>87</v>
      </c>
      <c r="I785" s="160" t="s">
        <v>97</v>
      </c>
      <c r="J785" s="160" t="s">
        <v>147</v>
      </c>
      <c r="K785" s="155"/>
      <c r="L785" s="155" t="s">
        <v>2496</v>
      </c>
      <c r="M785" s="155"/>
      <c r="N785" s="155" t="str">
        <f t="shared" si="2"/>
        <v>1767844578</v>
      </c>
      <c r="O785" s="155"/>
      <c r="P785" s="155" t="str">
        <f t="shared" si="3"/>
        <v/>
      </c>
      <c r="Q785" s="155" t="str">
        <f t="shared" si="4"/>
        <v>R</v>
      </c>
    </row>
    <row r="786">
      <c r="A786" s="156" t="str">
        <f t="shared" si="1"/>
        <v>1619644579</v>
      </c>
      <c r="B786" s="156">
        <v>16196.0</v>
      </c>
      <c r="C786" s="157">
        <v>0.3125</v>
      </c>
      <c r="D786" s="158" t="s">
        <v>847</v>
      </c>
      <c r="E786" s="159">
        <v>17763.0</v>
      </c>
      <c r="F786" s="159">
        <v>44579.0</v>
      </c>
      <c r="G786" s="160" t="s">
        <v>100</v>
      </c>
      <c r="H786" s="160" t="s">
        <v>87</v>
      </c>
      <c r="I786" s="160" t="s">
        <v>97</v>
      </c>
      <c r="J786" s="160" t="s">
        <v>135</v>
      </c>
      <c r="K786" s="155"/>
      <c r="L786" s="155" t="s">
        <v>103</v>
      </c>
      <c r="M786" s="155"/>
      <c r="N786" s="155" t="str">
        <f t="shared" si="2"/>
        <v>1619644579</v>
      </c>
      <c r="O786" s="155"/>
      <c r="P786" s="155" t="str">
        <f t="shared" si="3"/>
        <v/>
      </c>
      <c r="Q786" s="155" t="str">
        <f t="shared" si="4"/>
        <v/>
      </c>
    </row>
    <row r="787">
      <c r="A787" s="156" t="str">
        <f t="shared" si="1"/>
        <v>1393644579</v>
      </c>
      <c r="B787" s="156">
        <v>13936.0</v>
      </c>
      <c r="C787" s="157">
        <v>0.34375</v>
      </c>
      <c r="D787" s="158" t="s">
        <v>2873</v>
      </c>
      <c r="E787" s="159">
        <v>32726.0</v>
      </c>
      <c r="F787" s="159">
        <v>44579.0</v>
      </c>
      <c r="G787" s="160" t="s">
        <v>86</v>
      </c>
      <c r="H787" s="160" t="s">
        <v>92</v>
      </c>
      <c r="I787" s="160" t="s">
        <v>93</v>
      </c>
      <c r="J787" s="160" t="s">
        <v>147</v>
      </c>
      <c r="K787" s="155"/>
      <c r="L787" s="155" t="s">
        <v>90</v>
      </c>
      <c r="M787" s="155">
        <v>206764.0</v>
      </c>
      <c r="N787" s="155" t="str">
        <f t="shared" si="2"/>
        <v>1393644579</v>
      </c>
      <c r="O787" s="155"/>
      <c r="P787" s="155" t="str">
        <f t="shared" si="3"/>
        <v/>
      </c>
      <c r="Q787" s="155" t="str">
        <f t="shared" si="4"/>
        <v/>
      </c>
    </row>
    <row r="788">
      <c r="A788" s="156" t="str">
        <f t="shared" si="1"/>
        <v>1785744579</v>
      </c>
      <c r="B788" s="156">
        <v>17857.0</v>
      </c>
      <c r="C788" s="157">
        <v>0.34375</v>
      </c>
      <c r="D788" s="158" t="s">
        <v>2874</v>
      </c>
      <c r="E788" s="159">
        <v>23488.0</v>
      </c>
      <c r="F788" s="159">
        <v>44579.0</v>
      </c>
      <c r="G788" s="160" t="s">
        <v>96</v>
      </c>
      <c r="H788" s="160" t="s">
        <v>87</v>
      </c>
      <c r="I788" s="160" t="s">
        <v>97</v>
      </c>
      <c r="J788" s="160" t="s">
        <v>137</v>
      </c>
      <c r="K788" s="155"/>
      <c r="L788" s="155" t="s">
        <v>90</v>
      </c>
      <c r="M788" s="155">
        <v>206765.0</v>
      </c>
      <c r="N788" s="155" t="str">
        <f t="shared" si="2"/>
        <v>1785744579</v>
      </c>
      <c r="O788" s="155"/>
      <c r="P788" s="155" t="str">
        <f t="shared" si="3"/>
        <v/>
      </c>
      <c r="Q788" s="155" t="str">
        <f t="shared" si="4"/>
        <v>R</v>
      </c>
    </row>
    <row r="789">
      <c r="A789" s="156" t="str">
        <f t="shared" si="1"/>
        <v>1793044579</v>
      </c>
      <c r="B789" s="156">
        <v>17930.0</v>
      </c>
      <c r="C789" s="157">
        <v>0.34375</v>
      </c>
      <c r="D789" s="158" t="s">
        <v>2875</v>
      </c>
      <c r="E789" s="159">
        <v>21107.0</v>
      </c>
      <c r="F789" s="159">
        <v>44579.0</v>
      </c>
      <c r="G789" s="160" t="s">
        <v>96</v>
      </c>
      <c r="H789" s="160" t="s">
        <v>87</v>
      </c>
      <c r="I789" s="160" t="s">
        <v>97</v>
      </c>
      <c r="J789" s="160" t="s">
        <v>182</v>
      </c>
      <c r="K789" s="155"/>
      <c r="L789" s="155" t="s">
        <v>90</v>
      </c>
      <c r="M789" s="155">
        <v>206766.0</v>
      </c>
      <c r="N789" s="155" t="str">
        <f t="shared" si="2"/>
        <v>1793044579</v>
      </c>
      <c r="O789" s="155"/>
      <c r="P789" s="155" t="str">
        <f t="shared" si="3"/>
        <v/>
      </c>
      <c r="Q789" s="155" t="str">
        <f t="shared" si="4"/>
        <v/>
      </c>
    </row>
    <row r="790">
      <c r="A790" s="156" t="str">
        <f t="shared" si="1"/>
        <v>1030044579</v>
      </c>
      <c r="B790" s="156">
        <v>10300.0</v>
      </c>
      <c r="C790" s="157">
        <v>0.3541666666666667</v>
      </c>
      <c r="D790" s="158" t="s">
        <v>2876</v>
      </c>
      <c r="E790" s="159">
        <v>30761.0</v>
      </c>
      <c r="F790" s="159">
        <v>44579.0</v>
      </c>
      <c r="G790" s="160" t="s">
        <v>100</v>
      </c>
      <c r="H790" s="160" t="s">
        <v>92</v>
      </c>
      <c r="I790" s="160" t="s">
        <v>93</v>
      </c>
      <c r="J790" s="160" t="s">
        <v>197</v>
      </c>
      <c r="K790" s="155"/>
      <c r="L790" s="155" t="s">
        <v>103</v>
      </c>
      <c r="M790" s="155"/>
      <c r="N790" s="155" t="str">
        <f t="shared" si="2"/>
        <v>1030044579</v>
      </c>
      <c r="O790" s="155"/>
      <c r="P790" s="155" t="str">
        <f t="shared" si="3"/>
        <v/>
      </c>
      <c r="Q790" s="155" t="str">
        <f t="shared" si="4"/>
        <v/>
      </c>
    </row>
    <row r="791">
      <c r="A791" s="156" t="str">
        <f t="shared" si="1"/>
        <v>1790344579</v>
      </c>
      <c r="B791" s="156">
        <v>17903.0</v>
      </c>
      <c r="C791" s="157">
        <v>0.3645833333333333</v>
      </c>
      <c r="D791" s="158" t="s">
        <v>2877</v>
      </c>
      <c r="E791" s="159">
        <v>12274.0</v>
      </c>
      <c r="F791" s="159">
        <v>44579.0</v>
      </c>
      <c r="G791" s="160" t="s">
        <v>96</v>
      </c>
      <c r="H791" s="160" t="s">
        <v>87</v>
      </c>
      <c r="I791" s="160" t="s">
        <v>97</v>
      </c>
      <c r="J791" s="160" t="s">
        <v>147</v>
      </c>
      <c r="K791" s="155"/>
      <c r="L791" s="155" t="s">
        <v>90</v>
      </c>
      <c r="M791" s="155">
        <v>206767.0</v>
      </c>
      <c r="N791" s="155" t="str">
        <f t="shared" si="2"/>
        <v>1790344579</v>
      </c>
      <c r="O791" s="155"/>
      <c r="P791" s="155" t="str">
        <f t="shared" si="3"/>
        <v/>
      </c>
      <c r="Q791" s="155" t="str">
        <f t="shared" si="4"/>
        <v/>
      </c>
    </row>
    <row r="792">
      <c r="A792" s="156" t="str">
        <f t="shared" si="1"/>
        <v>920044579</v>
      </c>
      <c r="B792" s="156">
        <v>9200.0</v>
      </c>
      <c r="C792" s="157">
        <v>0.3645833333333333</v>
      </c>
      <c r="D792" s="158" t="s">
        <v>887</v>
      </c>
      <c r="E792" s="159">
        <v>22540.0</v>
      </c>
      <c r="F792" s="159">
        <v>44579.0</v>
      </c>
      <c r="G792" s="160" t="s">
        <v>122</v>
      </c>
      <c r="H792" s="160" t="s">
        <v>87</v>
      </c>
      <c r="I792" s="160" t="s">
        <v>97</v>
      </c>
      <c r="J792" s="160" t="s">
        <v>98</v>
      </c>
      <c r="K792" s="155"/>
      <c r="L792" s="155" t="s">
        <v>90</v>
      </c>
      <c r="M792" s="155">
        <v>206768.0</v>
      </c>
      <c r="N792" s="155" t="str">
        <f t="shared" si="2"/>
        <v>920044579</v>
      </c>
      <c r="O792" s="155"/>
      <c r="P792" s="155" t="str">
        <f t="shared" si="3"/>
        <v/>
      </c>
      <c r="Q792" s="155" t="str">
        <f t="shared" si="4"/>
        <v/>
      </c>
    </row>
    <row r="793">
      <c r="A793" s="156" t="str">
        <f t="shared" si="1"/>
        <v>1788844579</v>
      </c>
      <c r="B793" s="156">
        <v>17888.0</v>
      </c>
      <c r="C793" s="157">
        <v>0.3645833333333333</v>
      </c>
      <c r="D793" s="158" t="s">
        <v>2878</v>
      </c>
      <c r="E793" s="159">
        <v>14755.0</v>
      </c>
      <c r="F793" s="159">
        <v>44579.0</v>
      </c>
      <c r="G793" s="160" t="s">
        <v>96</v>
      </c>
      <c r="H793" s="160" t="s">
        <v>87</v>
      </c>
      <c r="I793" s="160" t="s">
        <v>97</v>
      </c>
      <c r="J793" s="160" t="s">
        <v>154</v>
      </c>
      <c r="K793" s="155"/>
      <c r="L793" s="155" t="s">
        <v>90</v>
      </c>
      <c r="M793" s="155">
        <v>206769.0</v>
      </c>
      <c r="N793" s="155" t="str">
        <f t="shared" si="2"/>
        <v>1788844579</v>
      </c>
      <c r="O793" s="155"/>
      <c r="P793" s="155" t="str">
        <f t="shared" si="3"/>
        <v/>
      </c>
      <c r="Q793" s="155" t="str">
        <f t="shared" si="4"/>
        <v/>
      </c>
    </row>
    <row r="794">
      <c r="A794" s="156" t="str">
        <f t="shared" si="1"/>
        <v>1708944579</v>
      </c>
      <c r="B794" s="156">
        <v>17089.0</v>
      </c>
      <c r="C794" s="157">
        <v>0.3645833333333333</v>
      </c>
      <c r="D794" s="158" t="s">
        <v>2879</v>
      </c>
      <c r="E794" s="159">
        <v>18082.0</v>
      </c>
      <c r="F794" s="159">
        <v>44579.0</v>
      </c>
      <c r="G794" s="160" t="s">
        <v>100</v>
      </c>
      <c r="H794" s="160" t="s">
        <v>92</v>
      </c>
      <c r="I794" s="160" t="s">
        <v>93</v>
      </c>
      <c r="J794" s="160" t="s">
        <v>192</v>
      </c>
      <c r="K794" s="155"/>
      <c r="L794" s="155" t="s">
        <v>103</v>
      </c>
      <c r="M794" s="155"/>
      <c r="N794" s="155" t="str">
        <f t="shared" si="2"/>
        <v>1708944579</v>
      </c>
      <c r="O794" s="155"/>
      <c r="P794" s="155" t="str">
        <f t="shared" si="3"/>
        <v/>
      </c>
      <c r="Q794" s="155" t="str">
        <f t="shared" si="4"/>
        <v/>
      </c>
    </row>
    <row r="795">
      <c r="A795" s="156" t="str">
        <f t="shared" si="1"/>
        <v>1581344579</v>
      </c>
      <c r="B795" s="156">
        <v>15813.0</v>
      </c>
      <c r="C795" s="157">
        <v>0.375</v>
      </c>
      <c r="D795" s="158" t="s">
        <v>2880</v>
      </c>
      <c r="E795" s="159">
        <v>21691.0</v>
      </c>
      <c r="F795" s="159">
        <v>44579.0</v>
      </c>
      <c r="G795" s="160" t="s">
        <v>100</v>
      </c>
      <c r="H795" s="160" t="s">
        <v>87</v>
      </c>
      <c r="I795" s="160" t="s">
        <v>88</v>
      </c>
      <c r="J795" s="160" t="s">
        <v>113</v>
      </c>
      <c r="K795" s="155"/>
      <c r="L795" s="155" t="s">
        <v>103</v>
      </c>
      <c r="M795" s="155"/>
      <c r="N795" s="155" t="str">
        <f t="shared" si="2"/>
        <v>1581344579</v>
      </c>
      <c r="O795" s="155"/>
      <c r="P795" s="155" t="str">
        <f t="shared" si="3"/>
        <v/>
      </c>
      <c r="Q795" s="155" t="str">
        <f t="shared" si="4"/>
        <v/>
      </c>
    </row>
    <row r="796">
      <c r="A796" s="156" t="str">
        <f t="shared" si="1"/>
        <v>1577444579</v>
      </c>
      <c r="B796" s="156">
        <v>15774.0</v>
      </c>
      <c r="C796" s="157">
        <v>0.375</v>
      </c>
      <c r="D796" s="158" t="s">
        <v>2881</v>
      </c>
      <c r="E796" s="159">
        <v>22495.0</v>
      </c>
      <c r="F796" s="159">
        <v>44579.0</v>
      </c>
      <c r="G796" s="160" t="s">
        <v>100</v>
      </c>
      <c r="H796" s="160" t="s">
        <v>92</v>
      </c>
      <c r="I796" s="160" t="s">
        <v>93</v>
      </c>
      <c r="J796" s="160" t="s">
        <v>106</v>
      </c>
      <c r="K796" s="155"/>
      <c r="L796" s="155" t="s">
        <v>103</v>
      </c>
      <c r="M796" s="155"/>
      <c r="N796" s="155" t="str">
        <f t="shared" si="2"/>
        <v>1577444579</v>
      </c>
      <c r="O796" s="155"/>
      <c r="P796" s="155" t="str">
        <f t="shared" si="3"/>
        <v/>
      </c>
      <c r="Q796" s="155" t="str">
        <f t="shared" si="4"/>
        <v/>
      </c>
    </row>
    <row r="797">
      <c r="A797" s="156" t="str">
        <f t="shared" si="1"/>
        <v>1679344579</v>
      </c>
      <c r="B797" s="156">
        <v>16793.0</v>
      </c>
      <c r="C797" s="157">
        <v>0.3854166666666667</v>
      </c>
      <c r="D797" s="158" t="s">
        <v>2882</v>
      </c>
      <c r="E797" s="159">
        <v>21247.0</v>
      </c>
      <c r="F797" s="159">
        <v>44579.0</v>
      </c>
      <c r="G797" s="160" t="s">
        <v>122</v>
      </c>
      <c r="H797" s="160" t="s">
        <v>92</v>
      </c>
      <c r="I797" s="160" t="s">
        <v>93</v>
      </c>
      <c r="J797" s="160" t="s">
        <v>147</v>
      </c>
      <c r="K797" s="155"/>
      <c r="L797" s="155" t="s">
        <v>90</v>
      </c>
      <c r="M797" s="155">
        <v>206770.0</v>
      </c>
      <c r="N797" s="155" t="str">
        <f t="shared" si="2"/>
        <v>1679344579</v>
      </c>
      <c r="O797" s="155"/>
      <c r="P797" s="155" t="str">
        <f t="shared" si="3"/>
        <v/>
      </c>
      <c r="Q797" s="155" t="str">
        <f t="shared" si="4"/>
        <v/>
      </c>
    </row>
    <row r="798">
      <c r="A798" s="156" t="str">
        <f t="shared" si="1"/>
        <v>1047844579</v>
      </c>
      <c r="B798" s="156">
        <v>10478.0</v>
      </c>
      <c r="C798" s="157">
        <v>0.40625</v>
      </c>
      <c r="D798" s="158" t="s">
        <v>2883</v>
      </c>
      <c r="E798" s="159">
        <v>21138.0</v>
      </c>
      <c r="F798" s="159">
        <v>44579.0</v>
      </c>
      <c r="G798" s="160" t="s">
        <v>100</v>
      </c>
      <c r="H798" s="160" t="s">
        <v>92</v>
      </c>
      <c r="I798" s="160" t="s">
        <v>93</v>
      </c>
      <c r="J798" s="160" t="s">
        <v>119</v>
      </c>
      <c r="K798" s="155"/>
      <c r="L798" s="155" t="s">
        <v>103</v>
      </c>
      <c r="M798" s="155"/>
      <c r="N798" s="155" t="str">
        <f t="shared" si="2"/>
        <v>1047844579</v>
      </c>
      <c r="O798" s="155"/>
      <c r="P798" s="155" t="str">
        <f t="shared" si="3"/>
        <v/>
      </c>
      <c r="Q798" s="155" t="str">
        <f t="shared" si="4"/>
        <v/>
      </c>
    </row>
    <row r="799">
      <c r="A799" s="156" t="str">
        <f t="shared" si="1"/>
        <v>1010044579</v>
      </c>
      <c r="B799" s="156">
        <v>10100.0</v>
      </c>
      <c r="C799" s="157">
        <v>0.4166666666666667</v>
      </c>
      <c r="D799" s="158" t="s">
        <v>776</v>
      </c>
      <c r="E799" s="159">
        <v>21315.0</v>
      </c>
      <c r="F799" s="159">
        <v>44579.0</v>
      </c>
      <c r="G799" s="160" t="s">
        <v>122</v>
      </c>
      <c r="H799" s="160" t="s">
        <v>92</v>
      </c>
      <c r="I799" s="160" t="s">
        <v>93</v>
      </c>
      <c r="J799" s="160" t="s">
        <v>164</v>
      </c>
      <c r="K799" s="155"/>
      <c r="L799" s="155" t="s">
        <v>90</v>
      </c>
      <c r="M799" s="155">
        <v>206771.0</v>
      </c>
      <c r="N799" s="155" t="str">
        <f t="shared" si="2"/>
        <v>1010044579</v>
      </c>
      <c r="O799" s="155"/>
      <c r="P799" s="155" t="str">
        <f t="shared" si="3"/>
        <v/>
      </c>
      <c r="Q799" s="155" t="str">
        <f t="shared" si="4"/>
        <v/>
      </c>
    </row>
    <row r="800">
      <c r="A800" s="156" t="str">
        <f t="shared" si="1"/>
        <v>961144579</v>
      </c>
      <c r="B800" s="156">
        <v>9611.0</v>
      </c>
      <c r="C800" s="157">
        <v>0.4166666666666667</v>
      </c>
      <c r="D800" s="158" t="s">
        <v>2884</v>
      </c>
      <c r="E800" s="159">
        <v>19130.0</v>
      </c>
      <c r="F800" s="159">
        <v>44579.0</v>
      </c>
      <c r="G800" s="160" t="s">
        <v>100</v>
      </c>
      <c r="H800" s="160" t="s">
        <v>87</v>
      </c>
      <c r="I800" s="160" t="s">
        <v>97</v>
      </c>
      <c r="J800" s="160" t="s">
        <v>131</v>
      </c>
      <c r="K800" s="155"/>
      <c r="L800" s="155" t="s">
        <v>103</v>
      </c>
      <c r="M800" s="155"/>
      <c r="N800" s="155" t="str">
        <f t="shared" si="2"/>
        <v>961144579</v>
      </c>
      <c r="O800" s="155"/>
      <c r="P800" s="155" t="str">
        <f t="shared" si="3"/>
        <v/>
      </c>
      <c r="Q800" s="155" t="str">
        <f t="shared" si="4"/>
        <v/>
      </c>
    </row>
    <row r="801">
      <c r="A801" s="156" t="str">
        <f t="shared" si="1"/>
        <v>1574844579</v>
      </c>
      <c r="B801" s="156">
        <v>15748.0</v>
      </c>
      <c r="C801" s="157">
        <v>0.4166666666666667</v>
      </c>
      <c r="D801" s="158" t="s">
        <v>2885</v>
      </c>
      <c r="E801" s="159">
        <v>22492.0</v>
      </c>
      <c r="F801" s="159">
        <v>44579.0</v>
      </c>
      <c r="G801" s="160" t="s">
        <v>100</v>
      </c>
      <c r="H801" s="160" t="s">
        <v>87</v>
      </c>
      <c r="I801" s="160" t="s">
        <v>97</v>
      </c>
      <c r="J801" s="160" t="s">
        <v>106</v>
      </c>
      <c r="K801" s="155"/>
      <c r="L801" s="155" t="s">
        <v>103</v>
      </c>
      <c r="M801" s="155"/>
      <c r="N801" s="155" t="str">
        <f t="shared" si="2"/>
        <v>1574844579</v>
      </c>
      <c r="O801" s="155"/>
      <c r="P801" s="155" t="str">
        <f t="shared" si="3"/>
        <v/>
      </c>
      <c r="Q801" s="155" t="str">
        <f t="shared" si="4"/>
        <v/>
      </c>
    </row>
    <row r="802">
      <c r="A802" s="156" t="str">
        <f t="shared" si="1"/>
        <v>1782244579</v>
      </c>
      <c r="B802" s="156">
        <v>17822.0</v>
      </c>
      <c r="C802" s="157">
        <v>0.4166666666666667</v>
      </c>
      <c r="D802" s="158" t="s">
        <v>2886</v>
      </c>
      <c r="E802" s="159">
        <v>28711.0</v>
      </c>
      <c r="F802" s="159">
        <v>44579.0</v>
      </c>
      <c r="G802" s="160" t="s">
        <v>96</v>
      </c>
      <c r="H802" s="160" t="s">
        <v>87</v>
      </c>
      <c r="I802" s="160" t="s">
        <v>97</v>
      </c>
      <c r="J802" s="160" t="s">
        <v>98</v>
      </c>
      <c r="K802" s="155"/>
      <c r="L802" s="155" t="s">
        <v>90</v>
      </c>
      <c r="M802" s="155">
        <v>206784.0</v>
      </c>
      <c r="N802" s="155" t="str">
        <f t="shared" si="2"/>
        <v>1782244579</v>
      </c>
      <c r="O802" s="155"/>
      <c r="P802" s="155" t="str">
        <f t="shared" si="3"/>
        <v/>
      </c>
      <c r="Q802" s="155" t="str">
        <f t="shared" si="4"/>
        <v/>
      </c>
    </row>
    <row r="803">
      <c r="A803" s="156" t="str">
        <f t="shared" si="1"/>
        <v>1552444579</v>
      </c>
      <c r="B803" s="156">
        <v>15524.0</v>
      </c>
      <c r="C803" s="157">
        <v>0.4270833333333333</v>
      </c>
      <c r="D803" s="158" t="s">
        <v>790</v>
      </c>
      <c r="E803" s="159">
        <v>19310.0</v>
      </c>
      <c r="F803" s="159">
        <v>44579.0</v>
      </c>
      <c r="G803" s="160" t="s">
        <v>112</v>
      </c>
      <c r="H803" s="160" t="s">
        <v>92</v>
      </c>
      <c r="I803" s="160" t="s">
        <v>93</v>
      </c>
      <c r="J803" s="160" t="s">
        <v>102</v>
      </c>
      <c r="K803" s="155"/>
      <c r="L803" s="155" t="s">
        <v>103</v>
      </c>
      <c r="M803" s="155"/>
      <c r="N803" s="155" t="str">
        <f t="shared" si="2"/>
        <v>1552444579</v>
      </c>
      <c r="O803" s="155"/>
      <c r="P803" s="155" t="str">
        <f t="shared" si="3"/>
        <v/>
      </c>
      <c r="Q803" s="155" t="str">
        <f t="shared" si="4"/>
        <v/>
      </c>
    </row>
    <row r="804">
      <c r="A804" s="156" t="str">
        <f t="shared" si="1"/>
        <v>1152244579</v>
      </c>
      <c r="B804" s="156">
        <v>11522.0</v>
      </c>
      <c r="C804" s="157">
        <v>0.4479166666666667</v>
      </c>
      <c r="D804" s="158" t="s">
        <v>2887</v>
      </c>
      <c r="E804" s="159">
        <v>29351.0</v>
      </c>
      <c r="F804" s="159">
        <v>44579.0</v>
      </c>
      <c r="G804" s="160" t="s">
        <v>86</v>
      </c>
      <c r="H804" s="160" t="s">
        <v>92</v>
      </c>
      <c r="I804" s="160" t="s">
        <v>93</v>
      </c>
      <c r="J804" s="160" t="s">
        <v>189</v>
      </c>
      <c r="K804" s="155"/>
      <c r="L804" s="155" t="s">
        <v>90</v>
      </c>
      <c r="M804" s="155">
        <v>206772.0</v>
      </c>
      <c r="N804" s="155" t="str">
        <f t="shared" si="2"/>
        <v>1152244579</v>
      </c>
      <c r="O804" s="155"/>
      <c r="P804" s="155" t="str">
        <f t="shared" si="3"/>
        <v/>
      </c>
      <c r="Q804" s="155" t="str">
        <f t="shared" si="4"/>
        <v/>
      </c>
    </row>
    <row r="805">
      <c r="A805" s="156" t="str">
        <f t="shared" si="1"/>
        <v>1788444579</v>
      </c>
      <c r="B805" s="156">
        <v>17884.0</v>
      </c>
      <c r="C805" s="157">
        <v>0.4479166666666667</v>
      </c>
      <c r="D805" s="158" t="s">
        <v>2888</v>
      </c>
      <c r="E805" s="159">
        <v>22699.0</v>
      </c>
      <c r="F805" s="159">
        <v>44579.0</v>
      </c>
      <c r="G805" s="160" t="s">
        <v>96</v>
      </c>
      <c r="H805" s="160" t="s">
        <v>87</v>
      </c>
      <c r="I805" s="160" t="s">
        <v>97</v>
      </c>
      <c r="J805" s="160" t="s">
        <v>247</v>
      </c>
      <c r="K805" s="155"/>
      <c r="L805" s="155" t="s">
        <v>90</v>
      </c>
      <c r="M805" s="155">
        <v>206785.0</v>
      </c>
      <c r="N805" s="155" t="str">
        <f t="shared" si="2"/>
        <v>1788444579</v>
      </c>
      <c r="O805" s="155"/>
      <c r="P805" s="155" t="str">
        <f t="shared" si="3"/>
        <v/>
      </c>
      <c r="Q805" s="155" t="str">
        <f t="shared" si="4"/>
        <v/>
      </c>
    </row>
    <row r="806">
      <c r="A806" s="156" t="str">
        <f t="shared" si="1"/>
        <v>1135744579</v>
      </c>
      <c r="B806" s="156">
        <v>11357.0</v>
      </c>
      <c r="C806" s="157">
        <v>0.4375</v>
      </c>
      <c r="D806" s="158" t="s">
        <v>1087</v>
      </c>
      <c r="E806" s="159">
        <v>14592.0</v>
      </c>
      <c r="F806" s="159">
        <v>44579.0</v>
      </c>
      <c r="G806" s="160" t="s">
        <v>86</v>
      </c>
      <c r="H806" s="160" t="s">
        <v>92</v>
      </c>
      <c r="I806" s="160" t="s">
        <v>93</v>
      </c>
      <c r="J806" s="160" t="s">
        <v>89</v>
      </c>
      <c r="K806" s="155"/>
      <c r="L806" s="155" t="s">
        <v>90</v>
      </c>
      <c r="M806" s="155">
        <v>206773.0</v>
      </c>
      <c r="N806" s="155" t="str">
        <f t="shared" si="2"/>
        <v>1135744579</v>
      </c>
      <c r="O806" s="155"/>
      <c r="P806" s="155" t="str">
        <f t="shared" si="3"/>
        <v/>
      </c>
      <c r="Q806" s="155" t="str">
        <f t="shared" si="4"/>
        <v/>
      </c>
    </row>
    <row r="807">
      <c r="A807" s="156" t="str">
        <f t="shared" si="1"/>
        <v>1721444579</v>
      </c>
      <c r="B807" s="156">
        <v>17214.0</v>
      </c>
      <c r="C807" s="157">
        <v>0.4479166666666667</v>
      </c>
      <c r="D807" s="158" t="s">
        <v>1237</v>
      </c>
      <c r="E807" s="159">
        <v>27931.0</v>
      </c>
      <c r="F807" s="159">
        <v>44579.0</v>
      </c>
      <c r="G807" s="160" t="s">
        <v>96</v>
      </c>
      <c r="H807" s="160" t="s">
        <v>87</v>
      </c>
      <c r="I807" s="160" t="s">
        <v>97</v>
      </c>
      <c r="J807" s="160" t="s">
        <v>301</v>
      </c>
      <c r="K807" s="155"/>
      <c r="L807" s="155" t="s">
        <v>90</v>
      </c>
      <c r="M807" s="155">
        <v>206786.0</v>
      </c>
      <c r="N807" s="155" t="str">
        <f t="shared" si="2"/>
        <v>1721444579</v>
      </c>
      <c r="O807" s="155"/>
      <c r="P807" s="155" t="str">
        <f t="shared" si="3"/>
        <v/>
      </c>
      <c r="Q807" s="155" t="str">
        <f t="shared" si="4"/>
        <v>R</v>
      </c>
    </row>
    <row r="808">
      <c r="A808" s="156" t="str">
        <f t="shared" si="1"/>
        <v>1664144579</v>
      </c>
      <c r="B808" s="156">
        <v>16641.0</v>
      </c>
      <c r="C808" s="157">
        <v>0.4479166666666667</v>
      </c>
      <c r="D808" s="158" t="s">
        <v>2889</v>
      </c>
      <c r="E808" s="159">
        <v>23406.0</v>
      </c>
      <c r="F808" s="159">
        <v>44579.0</v>
      </c>
      <c r="G808" s="160" t="s">
        <v>86</v>
      </c>
      <c r="H808" s="160" t="s">
        <v>87</v>
      </c>
      <c r="I808" s="160" t="s">
        <v>97</v>
      </c>
      <c r="J808" s="160" t="s">
        <v>98</v>
      </c>
      <c r="K808" s="155"/>
      <c r="L808" s="155" t="s">
        <v>90</v>
      </c>
      <c r="M808" s="155">
        <v>206787.0</v>
      </c>
      <c r="N808" s="155" t="str">
        <f t="shared" si="2"/>
        <v>1664144579</v>
      </c>
      <c r="O808" s="155"/>
      <c r="P808" s="155" t="str">
        <f t="shared" si="3"/>
        <v/>
      </c>
      <c r="Q808" s="155" t="str">
        <f t="shared" si="4"/>
        <v/>
      </c>
    </row>
    <row r="809">
      <c r="A809" s="156" t="str">
        <f t="shared" si="1"/>
        <v>1789644579</v>
      </c>
      <c r="B809" s="156">
        <v>17896.0</v>
      </c>
      <c r="C809" s="157">
        <v>0.46875</v>
      </c>
      <c r="D809" s="158" t="s">
        <v>2890</v>
      </c>
      <c r="E809" s="159">
        <v>19176.0</v>
      </c>
      <c r="F809" s="159">
        <v>44579.0</v>
      </c>
      <c r="G809" s="160" t="s">
        <v>96</v>
      </c>
      <c r="H809" s="160" t="s">
        <v>87</v>
      </c>
      <c r="I809" s="160" t="s">
        <v>97</v>
      </c>
      <c r="J809" s="160" t="s">
        <v>335</v>
      </c>
      <c r="K809" s="155"/>
      <c r="L809" s="155" t="s">
        <v>90</v>
      </c>
      <c r="M809" s="155">
        <v>206789.0</v>
      </c>
      <c r="N809" s="155" t="str">
        <f t="shared" si="2"/>
        <v>1789644579</v>
      </c>
      <c r="O809" s="155"/>
      <c r="P809" s="155" t="str">
        <f t="shared" si="3"/>
        <v/>
      </c>
      <c r="Q809" s="155" t="str">
        <f t="shared" si="4"/>
        <v/>
      </c>
    </row>
    <row r="810">
      <c r="A810" s="156" t="str">
        <f t="shared" si="1"/>
        <v>1785144579</v>
      </c>
      <c r="B810" s="156">
        <v>17851.0</v>
      </c>
      <c r="C810" s="157">
        <v>0.46875</v>
      </c>
      <c r="D810" s="158" t="s">
        <v>2891</v>
      </c>
      <c r="E810" s="159">
        <v>23405.0</v>
      </c>
      <c r="F810" s="159">
        <v>44579.0</v>
      </c>
      <c r="G810" s="160" t="s">
        <v>96</v>
      </c>
      <c r="H810" s="160" t="s">
        <v>87</v>
      </c>
      <c r="I810" s="160" t="s">
        <v>97</v>
      </c>
      <c r="J810" s="160" t="s">
        <v>137</v>
      </c>
      <c r="K810" s="155"/>
      <c r="L810" s="155" t="s">
        <v>90</v>
      </c>
      <c r="M810" s="155">
        <v>206788.0</v>
      </c>
      <c r="N810" s="155" t="str">
        <f t="shared" si="2"/>
        <v>1785144579</v>
      </c>
      <c r="O810" s="155"/>
      <c r="P810" s="155" t="str">
        <f t="shared" si="3"/>
        <v/>
      </c>
      <c r="Q810" s="155" t="str">
        <f t="shared" si="4"/>
        <v/>
      </c>
    </row>
    <row r="811">
      <c r="A811" s="156" t="str">
        <f t="shared" si="1"/>
        <v>994544579</v>
      </c>
      <c r="B811" s="156">
        <v>9945.0</v>
      </c>
      <c r="C811" s="157">
        <v>0.4583333333333333</v>
      </c>
      <c r="D811" s="160" t="s">
        <v>2892</v>
      </c>
      <c r="E811" s="159">
        <v>21443.0</v>
      </c>
      <c r="F811" s="159">
        <v>44579.0</v>
      </c>
      <c r="G811" s="160" t="s">
        <v>122</v>
      </c>
      <c r="H811" s="160" t="s">
        <v>92</v>
      </c>
      <c r="I811" s="160" t="s">
        <v>93</v>
      </c>
      <c r="J811" s="160" t="s">
        <v>147</v>
      </c>
      <c r="K811" s="155"/>
      <c r="L811" s="155" t="s">
        <v>90</v>
      </c>
      <c r="M811" s="155">
        <v>206774.0</v>
      </c>
      <c r="N811" s="155" t="str">
        <f t="shared" si="2"/>
        <v>994544579</v>
      </c>
      <c r="O811" s="155"/>
      <c r="P811" s="155" t="str">
        <f t="shared" si="3"/>
        <v/>
      </c>
      <c r="Q811" s="155" t="str">
        <f t="shared" si="4"/>
        <v/>
      </c>
    </row>
    <row r="812">
      <c r="A812" s="156" t="str">
        <f t="shared" si="1"/>
        <v>913644579</v>
      </c>
      <c r="B812" s="156">
        <v>9136.0</v>
      </c>
      <c r="C812" s="157">
        <v>0.5416666666666666</v>
      </c>
      <c r="D812" s="158" t="s">
        <v>2690</v>
      </c>
      <c r="E812" s="159">
        <v>20601.0</v>
      </c>
      <c r="F812" s="159">
        <v>44579.0</v>
      </c>
      <c r="G812" s="160" t="s">
        <v>100</v>
      </c>
      <c r="H812" s="160" t="s">
        <v>92</v>
      </c>
      <c r="I812" s="160" t="s">
        <v>93</v>
      </c>
      <c r="J812" s="160" t="s">
        <v>131</v>
      </c>
      <c r="K812" s="155"/>
      <c r="L812" s="155" t="s">
        <v>103</v>
      </c>
      <c r="M812" s="155"/>
      <c r="N812" s="155" t="str">
        <f t="shared" si="2"/>
        <v>913644579</v>
      </c>
      <c r="O812" s="155"/>
      <c r="P812" s="155" t="str">
        <f t="shared" si="3"/>
        <v/>
      </c>
      <c r="Q812" s="155" t="str">
        <f t="shared" si="4"/>
        <v>R</v>
      </c>
    </row>
    <row r="813">
      <c r="A813" s="156" t="str">
        <f t="shared" si="1"/>
        <v>1790044579</v>
      </c>
      <c r="B813" s="156">
        <v>17900.0</v>
      </c>
      <c r="C813" s="157">
        <v>0.5416666666666666</v>
      </c>
      <c r="D813" s="158" t="s">
        <v>2893</v>
      </c>
      <c r="E813" s="159">
        <v>25539.0</v>
      </c>
      <c r="F813" s="159">
        <v>44579.0</v>
      </c>
      <c r="G813" s="160" t="s">
        <v>108</v>
      </c>
      <c r="H813" s="160" t="s">
        <v>87</v>
      </c>
      <c r="I813" s="160" t="s">
        <v>97</v>
      </c>
      <c r="J813" s="160" t="s">
        <v>106</v>
      </c>
      <c r="K813" s="155"/>
      <c r="L813" s="155" t="s">
        <v>103</v>
      </c>
      <c r="M813" s="155"/>
      <c r="N813" s="155" t="str">
        <f t="shared" si="2"/>
        <v>1790044579</v>
      </c>
      <c r="O813" s="155"/>
      <c r="P813" s="155" t="str">
        <f t="shared" si="3"/>
        <v/>
      </c>
      <c r="Q813" s="155" t="str">
        <f t="shared" si="4"/>
        <v/>
      </c>
    </row>
    <row r="814">
      <c r="A814" s="156" t="str">
        <f t="shared" si="1"/>
        <v>1788644579</v>
      </c>
      <c r="B814" s="156">
        <v>17886.0</v>
      </c>
      <c r="C814" s="157">
        <v>0.5416666666666666</v>
      </c>
      <c r="D814" s="158" t="s">
        <v>2894</v>
      </c>
      <c r="E814" s="159">
        <v>20387.0</v>
      </c>
      <c r="F814" s="159">
        <v>44579.0</v>
      </c>
      <c r="G814" s="160" t="s">
        <v>108</v>
      </c>
      <c r="H814" s="160" t="s">
        <v>87</v>
      </c>
      <c r="I814" s="160" t="s">
        <v>97</v>
      </c>
      <c r="J814" s="160" t="s">
        <v>102</v>
      </c>
      <c r="K814" s="155"/>
      <c r="L814" s="155" t="s">
        <v>103</v>
      </c>
      <c r="M814" s="155"/>
      <c r="N814" s="155" t="str">
        <f t="shared" si="2"/>
        <v>1788644579</v>
      </c>
      <c r="O814" s="155"/>
      <c r="P814" s="155" t="str">
        <f t="shared" si="3"/>
        <v/>
      </c>
      <c r="Q814" s="155" t="str">
        <f t="shared" si="4"/>
        <v/>
      </c>
    </row>
    <row r="815">
      <c r="A815" s="156" t="str">
        <f t="shared" si="1"/>
        <v>1600244579</v>
      </c>
      <c r="B815" s="156">
        <v>16002.0</v>
      </c>
      <c r="C815" s="157">
        <v>0.5625</v>
      </c>
      <c r="D815" s="158" t="s">
        <v>820</v>
      </c>
      <c r="E815" s="159">
        <v>33968.0</v>
      </c>
      <c r="F815" s="159">
        <v>44579.0</v>
      </c>
      <c r="G815" s="160" t="s">
        <v>122</v>
      </c>
      <c r="H815" s="160" t="s">
        <v>92</v>
      </c>
      <c r="I815" s="160" t="s">
        <v>93</v>
      </c>
      <c r="J815" s="160" t="s">
        <v>154</v>
      </c>
      <c r="K815" s="155"/>
      <c r="L815" s="155" t="s">
        <v>90</v>
      </c>
      <c r="M815" s="155">
        <v>206775.0</v>
      </c>
      <c r="N815" s="155" t="str">
        <f t="shared" si="2"/>
        <v>1600244579</v>
      </c>
      <c r="O815" s="155"/>
      <c r="P815" s="155" t="str">
        <f t="shared" si="3"/>
        <v/>
      </c>
      <c r="Q815" s="155" t="str">
        <f t="shared" si="4"/>
        <v/>
      </c>
    </row>
    <row r="816">
      <c r="A816" s="156" t="str">
        <f t="shared" si="1"/>
        <v>1766644579</v>
      </c>
      <c r="B816" s="156">
        <v>17666.0</v>
      </c>
      <c r="C816" s="157">
        <v>0.5625</v>
      </c>
      <c r="D816" s="158" t="s">
        <v>2895</v>
      </c>
      <c r="E816" s="159">
        <v>15904.0</v>
      </c>
      <c r="F816" s="159">
        <v>44579.0</v>
      </c>
      <c r="G816" s="160" t="s">
        <v>100</v>
      </c>
      <c r="H816" s="160" t="s">
        <v>87</v>
      </c>
      <c r="I816" s="160" t="s">
        <v>88</v>
      </c>
      <c r="J816" s="160" t="s">
        <v>102</v>
      </c>
      <c r="K816" s="155"/>
      <c r="L816" s="155" t="s">
        <v>103</v>
      </c>
      <c r="M816" s="155"/>
      <c r="N816" s="155" t="str">
        <f t="shared" si="2"/>
        <v>1766644579</v>
      </c>
      <c r="O816" s="155"/>
      <c r="P816" s="155" t="str">
        <f t="shared" si="3"/>
        <v/>
      </c>
      <c r="Q816" s="155" t="str">
        <f t="shared" si="4"/>
        <v/>
      </c>
    </row>
    <row r="817">
      <c r="A817" s="156" t="str">
        <f t="shared" si="1"/>
        <v>1757244579</v>
      </c>
      <c r="B817" s="156">
        <v>17572.0</v>
      </c>
      <c r="C817" s="157">
        <v>0.5625</v>
      </c>
      <c r="D817" s="158" t="s">
        <v>2896</v>
      </c>
      <c r="E817" s="159">
        <v>16338.0</v>
      </c>
      <c r="F817" s="159">
        <v>44579.0</v>
      </c>
      <c r="G817" s="160" t="s">
        <v>96</v>
      </c>
      <c r="H817" s="160" t="s">
        <v>87</v>
      </c>
      <c r="I817" s="160" t="s">
        <v>97</v>
      </c>
      <c r="J817" s="160" t="s">
        <v>182</v>
      </c>
      <c r="K817" s="155"/>
      <c r="L817" s="155" t="s">
        <v>90</v>
      </c>
      <c r="M817" s="155">
        <v>206790.0</v>
      </c>
      <c r="N817" s="155" t="str">
        <f t="shared" si="2"/>
        <v>1757244579</v>
      </c>
      <c r="O817" s="155"/>
      <c r="P817" s="155" t="str">
        <f t="shared" si="3"/>
        <v/>
      </c>
      <c r="Q817" s="155" t="str">
        <f t="shared" si="4"/>
        <v/>
      </c>
    </row>
    <row r="818">
      <c r="A818" s="156" t="str">
        <f t="shared" si="1"/>
        <v>1589444579</v>
      </c>
      <c r="B818" s="156">
        <v>15894.0</v>
      </c>
      <c r="C818" s="157">
        <v>0.5729166666666666</v>
      </c>
      <c r="D818" s="158" t="s">
        <v>836</v>
      </c>
      <c r="E818" s="159">
        <v>18114.0</v>
      </c>
      <c r="F818" s="159">
        <v>44579.0</v>
      </c>
      <c r="G818" s="160" t="s">
        <v>112</v>
      </c>
      <c r="H818" s="160" t="s">
        <v>87</v>
      </c>
      <c r="I818" s="160" t="s">
        <v>88</v>
      </c>
      <c r="J818" s="160" t="s">
        <v>102</v>
      </c>
      <c r="K818" s="155"/>
      <c r="L818" s="155" t="s">
        <v>103</v>
      </c>
      <c r="M818" s="155"/>
      <c r="N818" s="155" t="str">
        <f t="shared" si="2"/>
        <v>1589444579</v>
      </c>
      <c r="O818" s="155"/>
      <c r="P818" s="155" t="str">
        <f t="shared" si="3"/>
        <v/>
      </c>
      <c r="Q818" s="155" t="str">
        <f t="shared" si="4"/>
        <v/>
      </c>
    </row>
    <row r="819">
      <c r="A819" s="156" t="str">
        <f t="shared" si="1"/>
        <v>1109344579</v>
      </c>
      <c r="B819" s="156">
        <v>11093.0</v>
      </c>
      <c r="C819" s="157">
        <v>0.5729166666666666</v>
      </c>
      <c r="D819" s="158" t="s">
        <v>2897</v>
      </c>
      <c r="E819" s="159">
        <v>22696.0</v>
      </c>
      <c r="F819" s="159">
        <v>44579.0</v>
      </c>
      <c r="G819" s="160" t="s">
        <v>112</v>
      </c>
      <c r="H819" s="160" t="s">
        <v>87</v>
      </c>
      <c r="I819" s="160" t="s">
        <v>88</v>
      </c>
      <c r="J819" s="160" t="s">
        <v>224</v>
      </c>
      <c r="K819" s="155"/>
      <c r="L819" s="155" t="s">
        <v>103</v>
      </c>
      <c r="M819" s="155"/>
      <c r="N819" s="155" t="str">
        <f t="shared" si="2"/>
        <v>1109344579</v>
      </c>
      <c r="O819" s="155"/>
      <c r="P819" s="155" t="str">
        <f t="shared" si="3"/>
        <v/>
      </c>
      <c r="Q819" s="155" t="str">
        <f t="shared" si="4"/>
        <v/>
      </c>
    </row>
    <row r="820">
      <c r="A820" s="156" t="str">
        <f t="shared" si="1"/>
        <v>1581744579</v>
      </c>
      <c r="B820" s="156">
        <v>15817.0</v>
      </c>
      <c r="C820" s="157">
        <v>0.5729166666666666</v>
      </c>
      <c r="D820" s="158" t="s">
        <v>991</v>
      </c>
      <c r="E820" s="159">
        <v>31161.0</v>
      </c>
      <c r="F820" s="159">
        <v>44579.0</v>
      </c>
      <c r="G820" s="160" t="s">
        <v>100</v>
      </c>
      <c r="H820" s="160" t="s">
        <v>92</v>
      </c>
      <c r="I820" s="160" t="s">
        <v>93</v>
      </c>
      <c r="J820" s="160" t="s">
        <v>106</v>
      </c>
      <c r="K820" s="155"/>
      <c r="L820" s="155" t="s">
        <v>103</v>
      </c>
      <c r="M820" s="155"/>
      <c r="N820" s="155" t="str">
        <f t="shared" si="2"/>
        <v>1581744579</v>
      </c>
      <c r="O820" s="155"/>
      <c r="P820" s="155" t="str">
        <f t="shared" si="3"/>
        <v/>
      </c>
      <c r="Q820" s="155" t="str">
        <f t="shared" si="4"/>
        <v/>
      </c>
    </row>
    <row r="821">
      <c r="A821" s="156" t="str">
        <f t="shared" si="1"/>
        <v>916544579</v>
      </c>
      <c r="B821" s="156">
        <v>9165.0</v>
      </c>
      <c r="C821" s="157">
        <v>0.5833333333333334</v>
      </c>
      <c r="D821" s="158" t="s">
        <v>2898</v>
      </c>
      <c r="E821" s="159">
        <v>29909.0</v>
      </c>
      <c r="F821" s="159">
        <v>44579.0</v>
      </c>
      <c r="G821" s="160" t="s">
        <v>86</v>
      </c>
      <c r="H821" s="160" t="s">
        <v>92</v>
      </c>
      <c r="I821" s="160" t="s">
        <v>93</v>
      </c>
      <c r="J821" s="160" t="s">
        <v>89</v>
      </c>
      <c r="K821" s="155"/>
      <c r="L821" s="155" t="s">
        <v>90</v>
      </c>
      <c r="M821" s="155">
        <v>206776.0</v>
      </c>
      <c r="N821" s="155" t="str">
        <f t="shared" si="2"/>
        <v>916544579</v>
      </c>
      <c r="O821" s="155"/>
      <c r="P821" s="155" t="str">
        <f t="shared" si="3"/>
        <v/>
      </c>
      <c r="Q821" s="155" t="str">
        <f t="shared" si="4"/>
        <v/>
      </c>
    </row>
    <row r="822">
      <c r="A822" s="156" t="str">
        <f t="shared" si="1"/>
        <v>916944579</v>
      </c>
      <c r="B822" s="156">
        <v>9169.0</v>
      </c>
      <c r="C822" s="157">
        <v>0.5833333333333334</v>
      </c>
      <c r="D822" s="158" t="s">
        <v>825</v>
      </c>
      <c r="E822" s="159">
        <v>16745.0</v>
      </c>
      <c r="F822" s="159">
        <v>44579.0</v>
      </c>
      <c r="G822" s="160" t="s">
        <v>129</v>
      </c>
      <c r="H822" s="160" t="s">
        <v>92</v>
      </c>
      <c r="I822" s="160" t="s">
        <v>93</v>
      </c>
      <c r="J822" s="160" t="s">
        <v>89</v>
      </c>
      <c r="K822" s="155"/>
      <c r="L822" s="155" t="s">
        <v>103</v>
      </c>
      <c r="M822" s="155"/>
      <c r="N822" s="155" t="str">
        <f t="shared" si="2"/>
        <v>916944579</v>
      </c>
      <c r="O822" s="155"/>
      <c r="P822" s="155" t="str">
        <f t="shared" si="3"/>
        <v/>
      </c>
      <c r="Q822" s="155" t="str">
        <f t="shared" si="4"/>
        <v/>
      </c>
    </row>
    <row r="823">
      <c r="A823" s="156" t="str">
        <f t="shared" si="1"/>
        <v>1773544579</v>
      </c>
      <c r="B823" s="156">
        <v>17735.0</v>
      </c>
      <c r="C823" s="157">
        <v>0.59375</v>
      </c>
      <c r="D823" s="158" t="s">
        <v>2899</v>
      </c>
      <c r="E823" s="159">
        <v>21655.0</v>
      </c>
      <c r="F823" s="159">
        <v>44579.0</v>
      </c>
      <c r="G823" s="160" t="s">
        <v>108</v>
      </c>
      <c r="H823" s="160" t="s">
        <v>87</v>
      </c>
      <c r="I823" s="160" t="s">
        <v>97</v>
      </c>
      <c r="J823" s="160" t="s">
        <v>102</v>
      </c>
      <c r="K823" s="155"/>
      <c r="L823" s="155" t="s">
        <v>103</v>
      </c>
      <c r="M823" s="155"/>
      <c r="N823" s="155" t="str">
        <f t="shared" si="2"/>
        <v>1773544579</v>
      </c>
      <c r="O823" s="155"/>
      <c r="P823" s="155" t="str">
        <f t="shared" si="3"/>
        <v/>
      </c>
      <c r="Q823" s="155" t="str">
        <f t="shared" si="4"/>
        <v/>
      </c>
    </row>
    <row r="824">
      <c r="A824" s="156" t="str">
        <f t="shared" si="1"/>
        <v>1787544579</v>
      </c>
      <c r="B824" s="156">
        <v>17875.0</v>
      </c>
      <c r="C824" s="157">
        <v>0.59375</v>
      </c>
      <c r="D824" s="158" t="s">
        <v>2900</v>
      </c>
      <c r="E824" s="159">
        <v>21630.0</v>
      </c>
      <c r="F824" s="159">
        <v>44579.0</v>
      </c>
      <c r="G824" s="160" t="s">
        <v>108</v>
      </c>
      <c r="H824" s="160" t="s">
        <v>87</v>
      </c>
      <c r="I824" s="160" t="s">
        <v>97</v>
      </c>
      <c r="J824" s="160" t="s">
        <v>106</v>
      </c>
      <c r="K824" s="155"/>
      <c r="L824" s="155" t="s">
        <v>103</v>
      </c>
      <c r="M824" s="155"/>
      <c r="N824" s="155" t="str">
        <f t="shared" si="2"/>
        <v>1787544579</v>
      </c>
      <c r="O824" s="155"/>
      <c r="P824" s="155" t="str">
        <f t="shared" si="3"/>
        <v/>
      </c>
      <c r="Q824" s="155" t="str">
        <f t="shared" si="4"/>
        <v/>
      </c>
    </row>
    <row r="825">
      <c r="A825" s="156" t="str">
        <f t="shared" si="1"/>
        <v>1712744579</v>
      </c>
      <c r="B825" s="156">
        <v>17127.0</v>
      </c>
      <c r="C825" s="157">
        <v>0.59375</v>
      </c>
      <c r="D825" s="158" t="s">
        <v>1010</v>
      </c>
      <c r="E825" s="159">
        <v>20178.0</v>
      </c>
      <c r="F825" s="159">
        <v>44579.0</v>
      </c>
      <c r="G825" s="160" t="s">
        <v>86</v>
      </c>
      <c r="H825" s="160" t="s">
        <v>92</v>
      </c>
      <c r="I825" s="160" t="s">
        <v>93</v>
      </c>
      <c r="J825" s="160" t="s">
        <v>1011</v>
      </c>
      <c r="K825" s="155"/>
      <c r="L825" s="155" t="s">
        <v>90</v>
      </c>
      <c r="M825" s="155">
        <v>206777.0</v>
      </c>
      <c r="N825" s="155" t="str">
        <f t="shared" si="2"/>
        <v>1712744579</v>
      </c>
      <c r="O825" s="155"/>
      <c r="P825" s="155" t="str">
        <f t="shared" si="3"/>
        <v/>
      </c>
      <c r="Q825" s="155" t="str">
        <f t="shared" si="4"/>
        <v/>
      </c>
    </row>
    <row r="826">
      <c r="A826" s="156" t="str">
        <f t="shared" si="1"/>
        <v>1089844579</v>
      </c>
      <c r="B826" s="156">
        <v>10898.0</v>
      </c>
      <c r="C826" s="157">
        <v>0.59375</v>
      </c>
      <c r="D826" s="158" t="s">
        <v>2901</v>
      </c>
      <c r="E826" s="159">
        <v>21418.0</v>
      </c>
      <c r="F826" s="159">
        <v>44579.0</v>
      </c>
      <c r="G826" s="160" t="s">
        <v>100</v>
      </c>
      <c r="H826" s="160" t="s">
        <v>87</v>
      </c>
      <c r="I826" s="160" t="s">
        <v>97</v>
      </c>
      <c r="J826" s="160" t="s">
        <v>106</v>
      </c>
      <c r="K826" s="155"/>
      <c r="L826" s="155" t="s">
        <v>103</v>
      </c>
      <c r="M826" s="155"/>
      <c r="N826" s="155" t="str">
        <f t="shared" si="2"/>
        <v>1089844579</v>
      </c>
      <c r="O826" s="155"/>
      <c r="P826" s="155" t="str">
        <f t="shared" si="3"/>
        <v/>
      </c>
      <c r="Q826" s="155" t="str">
        <f t="shared" si="4"/>
        <v/>
      </c>
    </row>
    <row r="827">
      <c r="A827" s="156" t="str">
        <f t="shared" si="1"/>
        <v>1651344579</v>
      </c>
      <c r="B827" s="156">
        <v>16513.0</v>
      </c>
      <c r="C827" s="157">
        <v>0.59375</v>
      </c>
      <c r="D827" s="158" t="s">
        <v>831</v>
      </c>
      <c r="E827" s="159">
        <v>17670.0</v>
      </c>
      <c r="F827" s="159">
        <v>44579.0</v>
      </c>
      <c r="G827" s="160" t="s">
        <v>112</v>
      </c>
      <c r="H827" s="160" t="s">
        <v>87</v>
      </c>
      <c r="I827" s="160" t="s">
        <v>88</v>
      </c>
      <c r="J827" s="160" t="s">
        <v>102</v>
      </c>
      <c r="K827" s="155"/>
      <c r="L827" s="155" t="s">
        <v>103</v>
      </c>
      <c r="M827" s="155"/>
      <c r="N827" s="155" t="str">
        <f t="shared" si="2"/>
        <v>1651344579</v>
      </c>
      <c r="O827" s="155"/>
      <c r="P827" s="155" t="str">
        <f t="shared" si="3"/>
        <v/>
      </c>
      <c r="Q827" s="155" t="str">
        <f t="shared" si="4"/>
        <v/>
      </c>
    </row>
    <row r="828">
      <c r="A828" s="156" t="str">
        <f t="shared" si="1"/>
        <v>1615644579</v>
      </c>
      <c r="B828" s="156">
        <v>16156.0</v>
      </c>
      <c r="C828" s="157">
        <v>0.6145833333333334</v>
      </c>
      <c r="D828" s="158" t="s">
        <v>795</v>
      </c>
      <c r="E828" s="159">
        <v>29705.0</v>
      </c>
      <c r="F828" s="159">
        <v>44579.0</v>
      </c>
      <c r="G828" s="160" t="s">
        <v>86</v>
      </c>
      <c r="H828" s="160" t="s">
        <v>92</v>
      </c>
      <c r="I828" s="160" t="s">
        <v>93</v>
      </c>
      <c r="J828" s="160" t="s">
        <v>174</v>
      </c>
      <c r="K828" s="155"/>
      <c r="L828" s="155" t="s">
        <v>90</v>
      </c>
      <c r="M828" s="155">
        <v>206778.0</v>
      </c>
      <c r="N828" s="155" t="str">
        <f t="shared" si="2"/>
        <v>1615644579</v>
      </c>
      <c r="O828" s="155"/>
      <c r="P828" s="155" t="str">
        <f t="shared" si="3"/>
        <v/>
      </c>
      <c r="Q828" s="155" t="str">
        <f t="shared" si="4"/>
        <v/>
      </c>
    </row>
    <row r="829">
      <c r="A829" s="156" t="str">
        <f t="shared" si="1"/>
        <v>1469044579</v>
      </c>
      <c r="B829" s="156">
        <v>14690.0</v>
      </c>
      <c r="C829" s="157">
        <v>0.6041666666666666</v>
      </c>
      <c r="D829" s="158" t="s">
        <v>839</v>
      </c>
      <c r="E829" s="159">
        <v>23183.0</v>
      </c>
      <c r="F829" s="159">
        <v>44579.0</v>
      </c>
      <c r="G829" s="160" t="s">
        <v>112</v>
      </c>
      <c r="H829" s="160" t="s">
        <v>87</v>
      </c>
      <c r="I829" s="160" t="s">
        <v>97</v>
      </c>
      <c r="J829" s="160" t="s">
        <v>131</v>
      </c>
      <c r="K829" s="155"/>
      <c r="L829" s="155" t="s">
        <v>103</v>
      </c>
      <c r="M829" s="155"/>
      <c r="N829" s="155" t="str">
        <f t="shared" si="2"/>
        <v>1469044579</v>
      </c>
      <c r="O829" s="155"/>
      <c r="P829" s="155" t="str">
        <f t="shared" si="3"/>
        <v/>
      </c>
      <c r="Q829" s="155" t="str">
        <f t="shared" si="4"/>
        <v/>
      </c>
    </row>
    <row r="830">
      <c r="A830" s="156" t="str">
        <f t="shared" si="1"/>
        <v>1575344579</v>
      </c>
      <c r="B830" s="156">
        <v>15753.0</v>
      </c>
      <c r="C830" s="157">
        <v>0.6041666666666666</v>
      </c>
      <c r="D830" s="158" t="s">
        <v>2902</v>
      </c>
      <c r="E830" s="159">
        <v>17733.0</v>
      </c>
      <c r="F830" s="159">
        <v>44579.0</v>
      </c>
      <c r="G830" s="160" t="s">
        <v>86</v>
      </c>
      <c r="H830" s="160" t="s">
        <v>92</v>
      </c>
      <c r="I830" s="160" t="s">
        <v>93</v>
      </c>
      <c r="J830" s="160" t="s">
        <v>147</v>
      </c>
      <c r="K830" s="155"/>
      <c r="L830" s="155" t="s">
        <v>90</v>
      </c>
      <c r="M830" s="155">
        <v>206779.0</v>
      </c>
      <c r="N830" s="155" t="str">
        <f t="shared" si="2"/>
        <v>1575344579</v>
      </c>
      <c r="O830" s="155"/>
      <c r="P830" s="155" t="str">
        <f t="shared" si="3"/>
        <v/>
      </c>
      <c r="Q830" s="155" t="str">
        <f t="shared" si="4"/>
        <v/>
      </c>
    </row>
    <row r="831">
      <c r="A831" s="156" t="str">
        <f t="shared" si="1"/>
        <v>1775144579</v>
      </c>
      <c r="B831" s="156">
        <v>17751.0</v>
      </c>
      <c r="C831" s="157">
        <v>0.59375</v>
      </c>
      <c r="D831" s="158" t="s">
        <v>2903</v>
      </c>
      <c r="E831" s="159">
        <v>23030.0</v>
      </c>
      <c r="F831" s="159">
        <v>44579.0</v>
      </c>
      <c r="G831" s="160" t="s">
        <v>96</v>
      </c>
      <c r="H831" s="160" t="s">
        <v>87</v>
      </c>
      <c r="I831" s="160" t="s">
        <v>97</v>
      </c>
      <c r="J831" s="160" t="s">
        <v>147</v>
      </c>
      <c r="K831" s="155"/>
      <c r="L831" s="155" t="s">
        <v>90</v>
      </c>
      <c r="M831" s="155">
        <v>206791.0</v>
      </c>
      <c r="N831" s="155" t="str">
        <f t="shared" si="2"/>
        <v>1775144579</v>
      </c>
      <c r="O831" s="155"/>
      <c r="P831" s="155" t="str">
        <f t="shared" si="3"/>
        <v/>
      </c>
      <c r="Q831" s="155" t="str">
        <f t="shared" si="4"/>
        <v/>
      </c>
    </row>
    <row r="832">
      <c r="A832" s="156" t="str">
        <f t="shared" si="1"/>
        <v>1650244579</v>
      </c>
      <c r="B832" s="156">
        <v>16502.0</v>
      </c>
      <c r="C832" s="157">
        <v>0.6354166666666666</v>
      </c>
      <c r="D832" s="158" t="s">
        <v>2186</v>
      </c>
      <c r="E832" s="159">
        <v>28281.0</v>
      </c>
      <c r="F832" s="159">
        <v>44579.0</v>
      </c>
      <c r="G832" s="160" t="s">
        <v>86</v>
      </c>
      <c r="H832" s="160" t="s">
        <v>92</v>
      </c>
      <c r="I832" s="160" t="s">
        <v>93</v>
      </c>
      <c r="J832" s="160" t="s">
        <v>179</v>
      </c>
      <c r="K832" s="155"/>
      <c r="L832" s="155" t="s">
        <v>90</v>
      </c>
      <c r="M832" s="155">
        <v>206780.0</v>
      </c>
      <c r="N832" s="155" t="str">
        <f t="shared" si="2"/>
        <v>1650244579</v>
      </c>
      <c r="O832" s="155"/>
      <c r="P832" s="155" t="str">
        <f t="shared" si="3"/>
        <v/>
      </c>
      <c r="Q832" s="155" t="str">
        <f t="shared" si="4"/>
        <v/>
      </c>
    </row>
    <row r="833">
      <c r="A833" s="156" t="str">
        <f t="shared" si="1"/>
        <v>1783744579</v>
      </c>
      <c r="B833" s="156">
        <v>17837.0</v>
      </c>
      <c r="C833" s="157">
        <v>0.6145833333333334</v>
      </c>
      <c r="D833" s="158" t="s">
        <v>2904</v>
      </c>
      <c r="E833" s="159">
        <v>38166.0</v>
      </c>
      <c r="F833" s="159">
        <v>44579.0</v>
      </c>
      <c r="G833" s="160" t="s">
        <v>96</v>
      </c>
      <c r="H833" s="160" t="s">
        <v>87</v>
      </c>
      <c r="I833" s="160" t="s">
        <v>97</v>
      </c>
      <c r="J833" s="160" t="s">
        <v>577</v>
      </c>
      <c r="K833" s="155"/>
      <c r="L833" s="155" t="s">
        <v>90</v>
      </c>
      <c r="M833" s="155">
        <v>206781.0</v>
      </c>
      <c r="N833" s="155" t="str">
        <f t="shared" si="2"/>
        <v>1783744579</v>
      </c>
      <c r="O833" s="155"/>
      <c r="P833" s="155" t="str">
        <f t="shared" si="3"/>
        <v/>
      </c>
      <c r="Q833" s="155" t="str">
        <f t="shared" si="4"/>
        <v/>
      </c>
    </row>
    <row r="834">
      <c r="A834" s="156" t="str">
        <f t="shared" si="1"/>
        <v>1044544579</v>
      </c>
      <c r="B834" s="156">
        <v>10445.0</v>
      </c>
      <c r="C834" s="157">
        <v>0.6354166666666666</v>
      </c>
      <c r="D834" s="158" t="s">
        <v>1189</v>
      </c>
      <c r="E834" s="159">
        <v>16254.0</v>
      </c>
      <c r="F834" s="159">
        <v>44579.0</v>
      </c>
      <c r="G834" s="160" t="s">
        <v>86</v>
      </c>
      <c r="H834" s="160" t="s">
        <v>87</v>
      </c>
      <c r="I834" s="160" t="s">
        <v>97</v>
      </c>
      <c r="J834" s="160" t="s">
        <v>89</v>
      </c>
      <c r="K834" s="155"/>
      <c r="L834" s="155" t="s">
        <v>90</v>
      </c>
      <c r="M834" s="155">
        <v>206782.0</v>
      </c>
      <c r="N834" s="155" t="str">
        <f t="shared" si="2"/>
        <v>1044544579</v>
      </c>
      <c r="O834" s="155"/>
      <c r="P834" s="155" t="str">
        <f t="shared" si="3"/>
        <v/>
      </c>
      <c r="Q834" s="155" t="str">
        <f t="shared" si="4"/>
        <v/>
      </c>
    </row>
    <row r="835">
      <c r="A835" s="156" t="str">
        <f t="shared" si="1"/>
        <v>1092944579</v>
      </c>
      <c r="B835" s="156">
        <v>10929.0</v>
      </c>
      <c r="C835" s="157">
        <v>0.6458333333333334</v>
      </c>
      <c r="D835" s="158" t="s">
        <v>2905</v>
      </c>
      <c r="E835" s="159">
        <v>30288.0</v>
      </c>
      <c r="F835" s="159">
        <v>44579.0</v>
      </c>
      <c r="G835" s="160" t="s">
        <v>86</v>
      </c>
      <c r="H835" s="160" t="s">
        <v>87</v>
      </c>
      <c r="I835" s="160" t="s">
        <v>97</v>
      </c>
      <c r="J835" s="160" t="s">
        <v>154</v>
      </c>
      <c r="K835" s="155"/>
      <c r="L835" s="155" t="s">
        <v>90</v>
      </c>
      <c r="M835" s="155">
        <v>206783.0</v>
      </c>
      <c r="N835" s="155" t="str">
        <f t="shared" si="2"/>
        <v>1092944579</v>
      </c>
      <c r="O835" s="155"/>
      <c r="P835" s="155" t="str">
        <f t="shared" si="3"/>
        <v/>
      </c>
      <c r="Q835" s="155" t="str">
        <f t="shared" si="4"/>
        <v/>
      </c>
    </row>
    <row r="836">
      <c r="A836" s="156" t="str">
        <f t="shared" si="1"/>
        <v>1476844579</v>
      </c>
      <c r="B836" s="156">
        <v>14768.0</v>
      </c>
      <c r="C836" s="157">
        <v>0.6458333333333334</v>
      </c>
      <c r="D836" s="158" t="s">
        <v>2906</v>
      </c>
      <c r="E836" s="159">
        <v>23766.0</v>
      </c>
      <c r="F836" s="159">
        <v>44579.0</v>
      </c>
      <c r="G836" s="160" t="s">
        <v>100</v>
      </c>
      <c r="H836" s="160" t="s">
        <v>87</v>
      </c>
      <c r="I836" s="160" t="s">
        <v>97</v>
      </c>
      <c r="J836" s="160" t="s">
        <v>106</v>
      </c>
      <c r="K836" s="155"/>
      <c r="L836" s="155" t="s">
        <v>103</v>
      </c>
      <c r="M836" s="155"/>
      <c r="N836" s="155" t="str">
        <f t="shared" si="2"/>
        <v>1476844579</v>
      </c>
      <c r="O836" s="155"/>
      <c r="P836" s="155" t="str">
        <f t="shared" si="3"/>
        <v/>
      </c>
      <c r="Q836" s="155" t="str">
        <f t="shared" si="4"/>
        <v/>
      </c>
    </row>
    <row r="837">
      <c r="A837" s="156" t="str">
        <f t="shared" si="1"/>
        <v>1642044579</v>
      </c>
      <c r="B837" s="156">
        <v>16420.0</v>
      </c>
      <c r="C837" s="157">
        <v>0.6458333333333334</v>
      </c>
      <c r="D837" s="158" t="s">
        <v>1454</v>
      </c>
      <c r="E837" s="159">
        <v>24177.0</v>
      </c>
      <c r="F837" s="159">
        <v>44579.0</v>
      </c>
      <c r="G837" s="160" t="s">
        <v>112</v>
      </c>
      <c r="H837" s="160" t="s">
        <v>92</v>
      </c>
      <c r="I837" s="160" t="s">
        <v>93</v>
      </c>
      <c r="J837" s="160" t="s">
        <v>102</v>
      </c>
      <c r="K837" s="155"/>
      <c r="L837" s="155" t="s">
        <v>103</v>
      </c>
      <c r="M837" s="155"/>
      <c r="N837" s="155" t="str">
        <f t="shared" si="2"/>
        <v>1642044579</v>
      </c>
      <c r="O837" s="155"/>
      <c r="P837" s="155" t="str">
        <f t="shared" si="3"/>
        <v/>
      </c>
      <c r="Q837" s="155" t="str">
        <f t="shared" si="4"/>
        <v/>
      </c>
    </row>
    <row r="838">
      <c r="A838" s="156" t="str">
        <f t="shared" si="1"/>
        <v>924644579</v>
      </c>
      <c r="B838" s="156">
        <v>9246.0</v>
      </c>
      <c r="C838" s="157">
        <v>0.7083333333333334</v>
      </c>
      <c r="D838" s="158" t="s">
        <v>2907</v>
      </c>
      <c r="E838" s="159">
        <v>26567.0</v>
      </c>
      <c r="F838" s="159">
        <v>44579.0</v>
      </c>
      <c r="G838" s="160" t="s">
        <v>100</v>
      </c>
      <c r="H838" s="160" t="s">
        <v>87</v>
      </c>
      <c r="I838" s="160" t="s">
        <v>97</v>
      </c>
      <c r="J838" s="160" t="s">
        <v>102</v>
      </c>
      <c r="K838" s="155"/>
      <c r="L838" s="155" t="s">
        <v>2496</v>
      </c>
      <c r="M838" s="155"/>
      <c r="N838" s="155" t="str">
        <f t="shared" si="2"/>
        <v>924644579</v>
      </c>
      <c r="O838" s="155"/>
      <c r="P838" s="155" t="str">
        <f t="shared" si="3"/>
        <v/>
      </c>
      <c r="Q838" s="155" t="str">
        <f t="shared" si="4"/>
        <v>R</v>
      </c>
    </row>
    <row r="839">
      <c r="A839" s="156" t="str">
        <f t="shared" si="1"/>
        <v>1138944579</v>
      </c>
      <c r="B839" s="156">
        <v>11389.0</v>
      </c>
      <c r="C839" s="157">
        <v>0.7083333333333334</v>
      </c>
      <c r="D839" s="158" t="s">
        <v>1055</v>
      </c>
      <c r="E839" s="159">
        <v>26165.0</v>
      </c>
      <c r="F839" s="159">
        <v>44579.0</v>
      </c>
      <c r="G839" s="160" t="s">
        <v>86</v>
      </c>
      <c r="H839" s="160" t="s">
        <v>87</v>
      </c>
      <c r="I839" s="160" t="s">
        <v>88</v>
      </c>
      <c r="J839" s="160" t="s">
        <v>89</v>
      </c>
      <c r="K839" s="155"/>
      <c r="L839" s="155" t="s">
        <v>2559</v>
      </c>
      <c r="M839" s="155"/>
      <c r="N839" s="155" t="str">
        <f t="shared" si="2"/>
        <v>1138944579</v>
      </c>
      <c r="O839" s="155"/>
      <c r="P839" s="155" t="str">
        <f t="shared" si="3"/>
        <v/>
      </c>
      <c r="Q839" s="155" t="str">
        <f t="shared" si="4"/>
        <v>R</v>
      </c>
    </row>
    <row r="840">
      <c r="A840" s="156" t="str">
        <f t="shared" si="1"/>
        <v>1166944579</v>
      </c>
      <c r="B840" s="156">
        <v>11669.0</v>
      </c>
      <c r="C840" s="157">
        <v>0.7083333333333334</v>
      </c>
      <c r="D840" s="158" t="s">
        <v>938</v>
      </c>
      <c r="E840" s="159">
        <v>21906.0</v>
      </c>
      <c r="F840" s="159">
        <v>44579.0</v>
      </c>
      <c r="G840" s="160" t="s">
        <v>129</v>
      </c>
      <c r="H840" s="160" t="s">
        <v>92</v>
      </c>
      <c r="I840" s="160" t="s">
        <v>93</v>
      </c>
      <c r="J840" s="160" t="s">
        <v>106</v>
      </c>
      <c r="K840" s="155"/>
      <c r="L840" s="155" t="s">
        <v>2496</v>
      </c>
      <c r="M840" s="155"/>
      <c r="N840" s="155" t="str">
        <f t="shared" si="2"/>
        <v>1166944579</v>
      </c>
      <c r="O840" s="155"/>
      <c r="P840" s="155" t="str">
        <f t="shared" si="3"/>
        <v/>
      </c>
      <c r="Q840" s="155" t="str">
        <f t="shared" si="4"/>
        <v>R</v>
      </c>
    </row>
    <row r="841">
      <c r="A841" s="156" t="str">
        <f t="shared" si="1"/>
        <v>1503844579</v>
      </c>
      <c r="B841" s="156">
        <v>15038.0</v>
      </c>
      <c r="C841" s="157">
        <v>0.7083333333333334</v>
      </c>
      <c r="D841" s="158" t="s">
        <v>251</v>
      </c>
      <c r="E841" s="159">
        <v>25266.0</v>
      </c>
      <c r="F841" s="159">
        <v>44579.0</v>
      </c>
      <c r="G841" s="160" t="s">
        <v>112</v>
      </c>
      <c r="H841" s="160" t="s">
        <v>92</v>
      </c>
      <c r="I841" s="160" t="s">
        <v>93</v>
      </c>
      <c r="J841" s="160" t="s">
        <v>197</v>
      </c>
      <c r="K841" s="155"/>
      <c r="L841" s="155" t="s">
        <v>2496</v>
      </c>
      <c r="M841" s="155"/>
      <c r="N841" s="155" t="str">
        <f t="shared" si="2"/>
        <v>1503844579</v>
      </c>
      <c r="O841" s="155"/>
      <c r="P841" s="155" t="str">
        <f t="shared" si="3"/>
        <v/>
      </c>
      <c r="Q841" s="155" t="str">
        <f t="shared" si="4"/>
        <v>R</v>
      </c>
    </row>
    <row r="842">
      <c r="A842" s="156" t="str">
        <f t="shared" si="1"/>
        <v>PRN 1786544579</v>
      </c>
      <c r="B842" s="156" t="s">
        <v>2908</v>
      </c>
      <c r="C842" s="157">
        <v>0.7083333333333334</v>
      </c>
      <c r="D842" s="158" t="s">
        <v>107</v>
      </c>
      <c r="E842" s="159">
        <v>24537.0</v>
      </c>
      <c r="F842" s="159">
        <v>44579.0</v>
      </c>
      <c r="G842" s="160" t="s">
        <v>108</v>
      </c>
      <c r="H842" s="160" t="s">
        <v>87</v>
      </c>
      <c r="I842" s="160" t="s">
        <v>97</v>
      </c>
      <c r="J842" s="160" t="s">
        <v>106</v>
      </c>
      <c r="K842" s="155"/>
      <c r="L842" s="155" t="s">
        <v>2496</v>
      </c>
      <c r="M842" s="155"/>
      <c r="N842" s="155" t="str">
        <f t="shared" si="2"/>
        <v>PRN 1786544579</v>
      </c>
      <c r="O842" s="155"/>
      <c r="P842" s="155" t="str">
        <f t="shared" si="3"/>
        <v/>
      </c>
      <c r="Q842" s="155" t="str">
        <f t="shared" si="4"/>
        <v/>
      </c>
    </row>
    <row r="843">
      <c r="A843" s="156" t="str">
        <f t="shared" si="1"/>
        <v>1786644579</v>
      </c>
      <c r="B843" s="156">
        <v>17866.0</v>
      </c>
      <c r="C843" s="157">
        <v>0.7083333333333334</v>
      </c>
      <c r="D843" s="158" t="s">
        <v>2909</v>
      </c>
      <c r="E843" s="159">
        <v>25015.0</v>
      </c>
      <c r="F843" s="159">
        <v>44579.0</v>
      </c>
      <c r="G843" s="160" t="s">
        <v>108</v>
      </c>
      <c r="H843" s="160" t="s">
        <v>87</v>
      </c>
      <c r="I843" s="160" t="s">
        <v>97</v>
      </c>
      <c r="J843" s="160" t="s">
        <v>106</v>
      </c>
      <c r="K843" s="155"/>
      <c r="L843" s="155" t="s">
        <v>2496</v>
      </c>
      <c r="M843" s="155"/>
      <c r="N843" s="155" t="str">
        <f t="shared" si="2"/>
        <v>1786644579</v>
      </c>
      <c r="O843" s="155"/>
      <c r="P843" s="155" t="str">
        <f t="shared" si="3"/>
        <v/>
      </c>
      <c r="Q843" s="155" t="str">
        <f t="shared" si="4"/>
        <v/>
      </c>
    </row>
    <row r="844">
      <c r="A844" s="156" t="str">
        <f t="shared" si="1"/>
        <v>1787144579</v>
      </c>
      <c r="B844" s="156">
        <v>17871.0</v>
      </c>
      <c r="C844" s="157">
        <v>0.7083333333333334</v>
      </c>
      <c r="D844" s="158" t="s">
        <v>2910</v>
      </c>
      <c r="E844" s="159">
        <v>19611.0</v>
      </c>
      <c r="F844" s="159">
        <v>44579.0</v>
      </c>
      <c r="G844" s="160" t="s">
        <v>96</v>
      </c>
      <c r="H844" s="160" t="s">
        <v>87</v>
      </c>
      <c r="I844" s="160" t="s">
        <v>97</v>
      </c>
      <c r="J844" s="160" t="s">
        <v>1017</v>
      </c>
      <c r="K844" s="155"/>
      <c r="L844" s="155" t="s">
        <v>2496</v>
      </c>
      <c r="M844" s="155"/>
      <c r="N844" s="155" t="str">
        <f t="shared" si="2"/>
        <v>1787144579</v>
      </c>
      <c r="O844" s="155"/>
      <c r="P844" s="155" t="str">
        <f t="shared" si="3"/>
        <v/>
      </c>
      <c r="Q844" s="155" t="str">
        <f t="shared" si="4"/>
        <v/>
      </c>
    </row>
    <row r="845">
      <c r="A845" s="156" t="str">
        <f t="shared" si="1"/>
        <v>977844579</v>
      </c>
      <c r="B845" s="156">
        <v>9778.0</v>
      </c>
      <c r="C845" s="157">
        <v>0.7083333333333334</v>
      </c>
      <c r="D845" s="158" t="s">
        <v>771</v>
      </c>
      <c r="E845" s="159">
        <v>32095.0</v>
      </c>
      <c r="F845" s="159">
        <v>44579.0</v>
      </c>
      <c r="G845" s="160" t="s">
        <v>96</v>
      </c>
      <c r="H845" s="160" t="s">
        <v>87</v>
      </c>
      <c r="I845" s="160" t="s">
        <v>97</v>
      </c>
      <c r="J845" s="160" t="s">
        <v>772</v>
      </c>
      <c r="K845" s="155"/>
      <c r="L845" s="155" t="s">
        <v>2496</v>
      </c>
      <c r="M845" s="155"/>
      <c r="N845" s="155" t="str">
        <f t="shared" si="2"/>
        <v>977844579</v>
      </c>
      <c r="O845" s="155"/>
      <c r="P845" s="155" t="str">
        <f t="shared" si="3"/>
        <v/>
      </c>
      <c r="Q845" s="155" t="str">
        <f t="shared" si="4"/>
        <v/>
      </c>
    </row>
    <row r="846">
      <c r="A846" s="156" t="str">
        <f t="shared" si="1"/>
        <v>1446944579</v>
      </c>
      <c r="B846" s="156">
        <v>14469.0</v>
      </c>
      <c r="C846" s="157">
        <v>0.7083333333333334</v>
      </c>
      <c r="D846" s="158" t="s">
        <v>133</v>
      </c>
      <c r="E846" s="159">
        <v>13712.0</v>
      </c>
      <c r="F846" s="159">
        <v>44579.0</v>
      </c>
      <c r="G846" s="160" t="s">
        <v>112</v>
      </c>
      <c r="H846" s="160" t="s">
        <v>87</v>
      </c>
      <c r="I846" s="160" t="s">
        <v>88</v>
      </c>
      <c r="J846" s="160" t="s">
        <v>113</v>
      </c>
      <c r="K846" s="155"/>
      <c r="L846" s="155" t="s">
        <v>2559</v>
      </c>
      <c r="M846" s="155"/>
      <c r="N846" s="155" t="str">
        <f t="shared" si="2"/>
        <v>1446944579</v>
      </c>
      <c r="O846" s="155"/>
      <c r="P846" s="155" t="str">
        <f t="shared" si="3"/>
        <v/>
      </c>
      <c r="Q846" s="155" t="str">
        <f t="shared" si="4"/>
        <v/>
      </c>
    </row>
    <row r="847">
      <c r="A847" s="156" t="str">
        <f t="shared" si="1"/>
        <v>1682444579</v>
      </c>
      <c r="B847" s="156">
        <v>16824.0</v>
      </c>
      <c r="C847" s="157">
        <v>0.7083333333333334</v>
      </c>
      <c r="D847" s="158" t="s">
        <v>2911</v>
      </c>
      <c r="E847" s="159">
        <v>26090.0</v>
      </c>
      <c r="F847" s="159">
        <v>44579.0</v>
      </c>
      <c r="G847" s="160" t="s">
        <v>86</v>
      </c>
      <c r="H847" s="160" t="s">
        <v>87</v>
      </c>
      <c r="I847" s="160" t="s">
        <v>88</v>
      </c>
      <c r="J847" s="160" t="s">
        <v>89</v>
      </c>
      <c r="K847" s="155"/>
      <c r="L847" s="155" t="s">
        <v>2496</v>
      </c>
      <c r="M847" s="155"/>
      <c r="N847" s="155" t="str">
        <f t="shared" si="2"/>
        <v>1682444579</v>
      </c>
      <c r="O847" s="155"/>
      <c r="P847" s="155" t="str">
        <f t="shared" si="3"/>
        <v/>
      </c>
      <c r="Q847" s="155" t="str">
        <f t="shared" si="4"/>
        <v/>
      </c>
    </row>
    <row r="848">
      <c r="A848" s="156" t="str">
        <f t="shared" si="1"/>
        <v>1661644579</v>
      </c>
      <c r="B848" s="156">
        <v>16616.0</v>
      </c>
      <c r="C848" s="157">
        <v>0.7083333333333334</v>
      </c>
      <c r="D848" s="158" t="s">
        <v>2912</v>
      </c>
      <c r="E848" s="159">
        <v>23944.0</v>
      </c>
      <c r="F848" s="159">
        <v>44579.0</v>
      </c>
      <c r="G848" s="160" t="s">
        <v>100</v>
      </c>
      <c r="H848" s="160" t="s">
        <v>87</v>
      </c>
      <c r="I848" s="160" t="s">
        <v>88</v>
      </c>
      <c r="J848" s="160" t="s">
        <v>192</v>
      </c>
      <c r="K848" s="155"/>
      <c r="L848" s="155" t="s">
        <v>2496</v>
      </c>
      <c r="M848" s="155"/>
      <c r="N848" s="155" t="str">
        <f t="shared" si="2"/>
        <v>1661644579</v>
      </c>
      <c r="O848" s="155"/>
      <c r="P848" s="155" t="str">
        <f t="shared" si="3"/>
        <v/>
      </c>
      <c r="Q848" s="155" t="str">
        <f t="shared" si="4"/>
        <v/>
      </c>
    </row>
    <row r="849">
      <c r="A849" s="156" t="str">
        <f t="shared" si="1"/>
        <v>1738444579</v>
      </c>
      <c r="B849" s="156">
        <v>17384.0</v>
      </c>
      <c r="C849" s="157">
        <v>0.7083333333333334</v>
      </c>
      <c r="D849" s="158" t="s">
        <v>1405</v>
      </c>
      <c r="E849" s="159">
        <v>19907.0</v>
      </c>
      <c r="F849" s="159">
        <v>44579.0</v>
      </c>
      <c r="G849" s="160" t="s">
        <v>122</v>
      </c>
      <c r="H849" s="160" t="s">
        <v>87</v>
      </c>
      <c r="I849" s="160" t="s">
        <v>88</v>
      </c>
      <c r="J849" s="160" t="s">
        <v>89</v>
      </c>
      <c r="K849" s="155"/>
      <c r="L849" s="155" t="s">
        <v>2496</v>
      </c>
      <c r="M849" s="155"/>
      <c r="N849" s="155" t="str">
        <f t="shared" si="2"/>
        <v>1738444579</v>
      </c>
      <c r="O849" s="155"/>
      <c r="P849" s="155" t="str">
        <f t="shared" si="3"/>
        <v/>
      </c>
      <c r="Q849" s="155" t="str">
        <f t="shared" si="4"/>
        <v/>
      </c>
    </row>
    <row r="850">
      <c r="A850" s="156" t="str">
        <f t="shared" si="1"/>
        <v>1120544579</v>
      </c>
      <c r="B850" s="156">
        <v>11205.0</v>
      </c>
      <c r="C850" s="157">
        <v>0.7083333333333334</v>
      </c>
      <c r="D850" s="158" t="s">
        <v>491</v>
      </c>
      <c r="E850" s="159">
        <v>31645.0</v>
      </c>
      <c r="F850" s="159">
        <v>44579.0</v>
      </c>
      <c r="G850" s="160" t="s">
        <v>86</v>
      </c>
      <c r="H850" s="160" t="s">
        <v>92</v>
      </c>
      <c r="I850" s="160" t="s">
        <v>93</v>
      </c>
      <c r="J850" s="160" t="s">
        <v>147</v>
      </c>
      <c r="K850" s="155"/>
      <c r="L850" s="155" t="s">
        <v>2496</v>
      </c>
      <c r="M850" s="155"/>
      <c r="N850" s="155" t="str">
        <f t="shared" si="2"/>
        <v>1120544579</v>
      </c>
      <c r="O850" s="155"/>
      <c r="P850" s="155" t="str">
        <f t="shared" si="3"/>
        <v/>
      </c>
      <c r="Q850" s="155" t="str">
        <f t="shared" si="4"/>
        <v/>
      </c>
    </row>
    <row r="851">
      <c r="A851" s="156" t="str">
        <f t="shared" si="1"/>
        <v>1494044579</v>
      </c>
      <c r="B851" s="156">
        <v>14940.0</v>
      </c>
      <c r="C851" s="157">
        <v>0.7083333333333334</v>
      </c>
      <c r="D851" s="158" t="s">
        <v>1910</v>
      </c>
      <c r="E851" s="159">
        <v>18189.0</v>
      </c>
      <c r="F851" s="159">
        <v>44579.0</v>
      </c>
      <c r="G851" s="160" t="s">
        <v>86</v>
      </c>
      <c r="H851" s="160" t="s">
        <v>92</v>
      </c>
      <c r="I851" s="160" t="s">
        <v>93</v>
      </c>
      <c r="J851" s="160" t="s">
        <v>164</v>
      </c>
      <c r="K851" s="155"/>
      <c r="L851" s="155" t="s">
        <v>2496</v>
      </c>
      <c r="M851" s="155"/>
      <c r="N851" s="155" t="str">
        <f t="shared" si="2"/>
        <v>1494044579</v>
      </c>
      <c r="O851" s="155"/>
      <c r="P851" s="155" t="str">
        <f t="shared" si="3"/>
        <v/>
      </c>
      <c r="Q851" s="155" t="str">
        <f t="shared" si="4"/>
        <v/>
      </c>
    </row>
    <row r="852">
      <c r="A852" s="156" t="str">
        <f t="shared" si="1"/>
        <v>927044579</v>
      </c>
      <c r="B852" s="156">
        <v>9270.0</v>
      </c>
      <c r="C852" s="157">
        <v>0.7083333333333334</v>
      </c>
      <c r="D852" s="158" t="s">
        <v>2101</v>
      </c>
      <c r="E852" s="159">
        <v>17815.0</v>
      </c>
      <c r="F852" s="159">
        <v>44579.0</v>
      </c>
      <c r="G852" s="160" t="s">
        <v>86</v>
      </c>
      <c r="H852" s="160" t="s">
        <v>92</v>
      </c>
      <c r="I852" s="160" t="s">
        <v>93</v>
      </c>
      <c r="J852" s="160" t="s">
        <v>137</v>
      </c>
      <c r="K852" s="155"/>
      <c r="L852" s="155" t="s">
        <v>1029</v>
      </c>
      <c r="M852" s="155"/>
      <c r="N852" s="155" t="str">
        <f t="shared" si="2"/>
        <v>927044579</v>
      </c>
      <c r="O852" s="155"/>
      <c r="P852" s="155" t="str">
        <f t="shared" si="3"/>
        <v/>
      </c>
      <c r="Q852" s="155" t="str">
        <f t="shared" si="4"/>
        <v/>
      </c>
    </row>
    <row r="853">
      <c r="A853" s="156" t="str">
        <f t="shared" si="1"/>
        <v>1649044579</v>
      </c>
      <c r="B853" s="156">
        <v>16490.0</v>
      </c>
      <c r="C853" s="157">
        <v>0.7083333333333334</v>
      </c>
      <c r="D853" s="158" t="s">
        <v>2562</v>
      </c>
      <c r="E853" s="159">
        <v>17970.0</v>
      </c>
      <c r="F853" s="159">
        <v>44579.0</v>
      </c>
      <c r="G853" s="160" t="s">
        <v>100</v>
      </c>
      <c r="H853" s="160" t="s">
        <v>87</v>
      </c>
      <c r="I853" s="160" t="s">
        <v>88</v>
      </c>
      <c r="J853" s="160" t="s">
        <v>102</v>
      </c>
      <c r="K853" s="155"/>
      <c r="L853" s="155" t="s">
        <v>2496</v>
      </c>
      <c r="M853" s="155"/>
      <c r="N853" s="155" t="str">
        <f t="shared" si="2"/>
        <v>1649044579</v>
      </c>
      <c r="O853" s="155"/>
      <c r="P853" s="155" t="str">
        <f t="shared" si="3"/>
        <v/>
      </c>
      <c r="Q853" s="155" t="str">
        <f t="shared" si="4"/>
        <v>R</v>
      </c>
    </row>
    <row r="854">
      <c r="A854" s="156" t="str">
        <f t="shared" si="1"/>
        <v>1777644579</v>
      </c>
      <c r="B854" s="156">
        <v>17776.0</v>
      </c>
      <c r="C854" s="157">
        <v>0.7083333333333334</v>
      </c>
      <c r="D854" s="158" t="s">
        <v>2509</v>
      </c>
      <c r="E854" s="159">
        <v>18257.0</v>
      </c>
      <c r="F854" s="159">
        <v>44579.0</v>
      </c>
      <c r="G854" s="160" t="s">
        <v>96</v>
      </c>
      <c r="H854" s="160" t="s">
        <v>87</v>
      </c>
      <c r="I854" s="160" t="s">
        <v>97</v>
      </c>
      <c r="J854" s="160" t="s">
        <v>137</v>
      </c>
      <c r="K854" s="155"/>
      <c r="L854" s="155" t="s">
        <v>2496</v>
      </c>
      <c r="M854" s="155"/>
      <c r="N854" s="155" t="str">
        <f t="shared" si="2"/>
        <v>1777644579</v>
      </c>
      <c r="O854" s="155"/>
      <c r="P854" s="155" t="str">
        <f t="shared" si="3"/>
        <v/>
      </c>
      <c r="Q854" s="155" t="str">
        <f t="shared" si="4"/>
        <v>R</v>
      </c>
    </row>
    <row r="855">
      <c r="A855" s="156" t="str">
        <f t="shared" si="1"/>
        <v>1782544579</v>
      </c>
      <c r="B855" s="156">
        <v>17825.0</v>
      </c>
      <c r="C855" s="157">
        <v>0.7083333333333334</v>
      </c>
      <c r="D855" s="158" t="s">
        <v>234</v>
      </c>
      <c r="E855" s="159">
        <v>15882.0</v>
      </c>
      <c r="F855" s="159">
        <v>44579.0</v>
      </c>
      <c r="G855" s="160" t="s">
        <v>96</v>
      </c>
      <c r="H855" s="160" t="s">
        <v>87</v>
      </c>
      <c r="I855" s="160" t="s">
        <v>97</v>
      </c>
      <c r="J855" s="160" t="s">
        <v>102</v>
      </c>
      <c r="K855" s="155"/>
      <c r="L855" s="155" t="s">
        <v>2496</v>
      </c>
      <c r="M855" s="155"/>
      <c r="N855" s="155" t="str">
        <f t="shared" si="2"/>
        <v>1782544579</v>
      </c>
      <c r="O855" s="155"/>
      <c r="P855" s="155" t="str">
        <f t="shared" si="3"/>
        <v/>
      </c>
      <c r="Q855" s="155" t="str">
        <f t="shared" si="4"/>
        <v>R</v>
      </c>
    </row>
    <row r="856">
      <c r="A856" s="156" t="str">
        <f t="shared" si="1"/>
        <v>1794844579</v>
      </c>
      <c r="B856" s="156">
        <v>17948.0</v>
      </c>
      <c r="C856" s="157">
        <v>0.7083333333333334</v>
      </c>
      <c r="D856" s="158" t="s">
        <v>379</v>
      </c>
      <c r="E856" s="159">
        <v>21335.0</v>
      </c>
      <c r="F856" s="159">
        <v>44579.0</v>
      </c>
      <c r="G856" s="160" t="s">
        <v>96</v>
      </c>
      <c r="H856" s="160" t="s">
        <v>87</v>
      </c>
      <c r="I856" s="160" t="s">
        <v>97</v>
      </c>
      <c r="J856" s="160" t="s">
        <v>117</v>
      </c>
      <c r="K856" s="155"/>
      <c r="L856" s="155" t="s">
        <v>2496</v>
      </c>
      <c r="M856" s="155"/>
      <c r="N856" s="155" t="str">
        <f t="shared" si="2"/>
        <v>1794844579</v>
      </c>
      <c r="O856" s="155"/>
      <c r="P856" s="155" t="str">
        <f t="shared" si="3"/>
        <v/>
      </c>
      <c r="Q856" s="155" t="str">
        <f t="shared" si="4"/>
        <v>R</v>
      </c>
    </row>
    <row r="857">
      <c r="A857" s="156" t="str">
        <f t="shared" si="1"/>
        <v>1784744579</v>
      </c>
      <c r="B857" s="156">
        <v>17847.0</v>
      </c>
      <c r="C857" s="157">
        <v>0.7083333333333334</v>
      </c>
      <c r="D857" s="158" t="s">
        <v>2913</v>
      </c>
      <c r="E857" s="159">
        <v>14077.0</v>
      </c>
      <c r="F857" s="159">
        <v>44579.0</v>
      </c>
      <c r="G857" s="160" t="s">
        <v>96</v>
      </c>
      <c r="H857" s="160" t="s">
        <v>87</v>
      </c>
      <c r="I857" s="160" t="s">
        <v>97</v>
      </c>
      <c r="J857" s="160" t="s">
        <v>137</v>
      </c>
      <c r="K857" s="155"/>
      <c r="L857" s="155" t="s">
        <v>2496</v>
      </c>
      <c r="M857" s="155"/>
      <c r="N857" s="155" t="str">
        <f t="shared" si="2"/>
        <v>1784744579</v>
      </c>
      <c r="O857" s="155"/>
      <c r="P857" s="155" t="str">
        <f t="shared" si="3"/>
        <v/>
      </c>
      <c r="Q857" s="155" t="str">
        <f t="shared" si="4"/>
        <v>R</v>
      </c>
    </row>
    <row r="858">
      <c r="A858" s="156" t="str">
        <f t="shared" si="1"/>
        <v>1790244579</v>
      </c>
      <c r="B858" s="156">
        <v>17902.0</v>
      </c>
      <c r="C858" s="157">
        <v>0.7083333333333334</v>
      </c>
      <c r="D858" s="158" t="s">
        <v>2914</v>
      </c>
      <c r="E858" s="159">
        <v>14212.0</v>
      </c>
      <c r="F858" s="159">
        <v>44579.0</v>
      </c>
      <c r="G858" s="160" t="s">
        <v>96</v>
      </c>
      <c r="H858" s="160" t="s">
        <v>87</v>
      </c>
      <c r="I858" s="160" t="s">
        <v>97</v>
      </c>
      <c r="J858" s="160" t="s">
        <v>154</v>
      </c>
      <c r="K858" s="155"/>
      <c r="L858" s="155" t="s">
        <v>2496</v>
      </c>
      <c r="M858" s="155"/>
      <c r="N858" s="155" t="str">
        <f t="shared" si="2"/>
        <v>1790244579</v>
      </c>
      <c r="O858" s="155"/>
      <c r="P858" s="155" t="str">
        <f t="shared" si="3"/>
        <v/>
      </c>
      <c r="Q858" s="155" t="str">
        <f t="shared" si="4"/>
        <v>R</v>
      </c>
    </row>
    <row r="859">
      <c r="A859" s="156" t="str">
        <f t="shared" si="1"/>
        <v>1741244579</v>
      </c>
      <c r="B859" s="156">
        <v>17412.0</v>
      </c>
      <c r="C859" s="157">
        <v>0.7083333333333334</v>
      </c>
      <c r="D859" s="158" t="s">
        <v>2568</v>
      </c>
      <c r="E859" s="159">
        <v>21695.0</v>
      </c>
      <c r="F859" s="159">
        <v>44579.0</v>
      </c>
      <c r="G859" s="160" t="s">
        <v>96</v>
      </c>
      <c r="H859" s="160" t="s">
        <v>87</v>
      </c>
      <c r="I859" s="160" t="s">
        <v>97</v>
      </c>
      <c r="J859" s="160" t="s">
        <v>147</v>
      </c>
      <c r="K859" s="155"/>
      <c r="L859" s="155" t="s">
        <v>2496</v>
      </c>
      <c r="M859" s="155"/>
      <c r="N859" s="155" t="str">
        <f t="shared" si="2"/>
        <v>1741244579</v>
      </c>
      <c r="O859" s="155"/>
      <c r="P859" s="155" t="str">
        <f t="shared" si="3"/>
        <v/>
      </c>
      <c r="Q859" s="155" t="str">
        <f t="shared" si="4"/>
        <v>R</v>
      </c>
    </row>
    <row r="860">
      <c r="A860" s="156" t="str">
        <f t="shared" si="1"/>
        <v>1569744579</v>
      </c>
      <c r="B860" s="156">
        <v>15697.0</v>
      </c>
      <c r="C860" s="157">
        <v>0.71875</v>
      </c>
      <c r="D860" s="158" t="s">
        <v>2915</v>
      </c>
      <c r="E860" s="159">
        <v>28605.0</v>
      </c>
      <c r="F860" s="159">
        <v>44579.0</v>
      </c>
      <c r="G860" s="160" t="s">
        <v>86</v>
      </c>
      <c r="H860" s="160" t="s">
        <v>87</v>
      </c>
      <c r="I860" s="160" t="s">
        <v>97</v>
      </c>
      <c r="J860" s="160" t="s">
        <v>179</v>
      </c>
      <c r="K860" s="155"/>
      <c r="L860" s="155" t="s">
        <v>773</v>
      </c>
      <c r="M860" s="155"/>
      <c r="N860" s="155" t="str">
        <f t="shared" si="2"/>
        <v>1569744579</v>
      </c>
      <c r="O860" s="155"/>
      <c r="P860" s="155" t="str">
        <f t="shared" si="3"/>
        <v/>
      </c>
      <c r="Q860" s="155" t="str">
        <f t="shared" si="4"/>
        <v>R</v>
      </c>
    </row>
    <row r="861">
      <c r="A861" s="156" t="str">
        <f t="shared" si="1"/>
        <v>1062944579</v>
      </c>
      <c r="B861" s="156">
        <v>10629.0</v>
      </c>
      <c r="C861" s="157">
        <v>0.71875</v>
      </c>
      <c r="D861" s="158" t="s">
        <v>170</v>
      </c>
      <c r="E861" s="159">
        <v>23738.0</v>
      </c>
      <c r="F861" s="159">
        <v>44579.0</v>
      </c>
      <c r="G861" s="160" t="s">
        <v>86</v>
      </c>
      <c r="H861" s="160" t="s">
        <v>87</v>
      </c>
      <c r="I861" s="160" t="s">
        <v>88</v>
      </c>
      <c r="J861" s="160" t="s">
        <v>89</v>
      </c>
      <c r="K861" s="155"/>
      <c r="L861" s="155" t="s">
        <v>2496</v>
      </c>
      <c r="M861" s="155"/>
      <c r="N861" s="155" t="str">
        <f t="shared" si="2"/>
        <v>1062944579</v>
      </c>
      <c r="O861" s="155"/>
      <c r="P861" s="155" t="str">
        <f t="shared" si="3"/>
        <v/>
      </c>
      <c r="Q861" s="155" t="str">
        <f t="shared" si="4"/>
        <v/>
      </c>
    </row>
    <row r="862">
      <c r="A862" s="156" t="str">
        <f t="shared" si="1"/>
        <v>1213144580</v>
      </c>
      <c r="B862" s="156">
        <v>12131.0</v>
      </c>
      <c r="C862" s="157">
        <v>0.3229166666666667</v>
      </c>
      <c r="D862" s="158" t="s">
        <v>889</v>
      </c>
      <c r="E862" s="159">
        <v>22551.0</v>
      </c>
      <c r="F862" s="159">
        <v>44580.0</v>
      </c>
      <c r="G862" s="160" t="s">
        <v>86</v>
      </c>
      <c r="H862" s="160" t="s">
        <v>87</v>
      </c>
      <c r="I862" s="160" t="s">
        <v>97</v>
      </c>
      <c r="J862" s="160" t="s">
        <v>174</v>
      </c>
      <c r="K862" s="155"/>
      <c r="L862" s="155" t="s">
        <v>90</v>
      </c>
      <c r="M862" s="155">
        <v>206792.0</v>
      </c>
      <c r="N862" s="155" t="str">
        <f t="shared" si="2"/>
        <v>1213144580</v>
      </c>
      <c r="O862" s="155"/>
      <c r="P862" s="155" t="str">
        <f t="shared" si="3"/>
        <v/>
      </c>
      <c r="Q862" s="155" t="str">
        <f t="shared" si="4"/>
        <v/>
      </c>
    </row>
    <row r="863">
      <c r="A863" s="156" t="str">
        <f t="shared" si="1"/>
        <v>1096144580</v>
      </c>
      <c r="B863" s="156">
        <v>10961.0</v>
      </c>
      <c r="C863" s="157">
        <v>0.3333333333333333</v>
      </c>
      <c r="D863" s="158" t="s">
        <v>2916</v>
      </c>
      <c r="E863" s="159">
        <v>19237.0</v>
      </c>
      <c r="F863" s="159">
        <v>44580.0</v>
      </c>
      <c r="G863" s="160" t="s">
        <v>86</v>
      </c>
      <c r="H863" s="160" t="s">
        <v>92</v>
      </c>
      <c r="I863" s="160" t="s">
        <v>101</v>
      </c>
      <c r="J863" s="160" t="s">
        <v>98</v>
      </c>
      <c r="K863" s="155"/>
      <c r="L863" s="155" t="s">
        <v>90</v>
      </c>
      <c r="M863" s="155">
        <v>206793.0</v>
      </c>
      <c r="N863" s="155" t="str">
        <f t="shared" si="2"/>
        <v>1096144580</v>
      </c>
      <c r="O863" s="155"/>
      <c r="P863" s="155" t="str">
        <f t="shared" si="3"/>
        <v/>
      </c>
      <c r="Q863" s="155" t="str">
        <f t="shared" si="4"/>
        <v/>
      </c>
    </row>
    <row r="864">
      <c r="A864" s="156" t="str">
        <f t="shared" si="1"/>
        <v>1763244580</v>
      </c>
      <c r="B864" s="156">
        <v>17632.0</v>
      </c>
      <c r="C864" s="157">
        <v>0.34375</v>
      </c>
      <c r="D864" s="158" t="s">
        <v>2117</v>
      </c>
      <c r="E864" s="159">
        <v>31594.0</v>
      </c>
      <c r="F864" s="159">
        <v>44580.0</v>
      </c>
      <c r="G864" s="160" t="s">
        <v>122</v>
      </c>
      <c r="H864" s="160" t="s">
        <v>92</v>
      </c>
      <c r="I864" s="160" t="s">
        <v>93</v>
      </c>
      <c r="J864" s="160" t="s">
        <v>137</v>
      </c>
      <c r="K864" s="155"/>
      <c r="L864" s="155" t="s">
        <v>90</v>
      </c>
      <c r="M864" s="155">
        <v>206795.0</v>
      </c>
      <c r="N864" s="155" t="str">
        <f t="shared" si="2"/>
        <v>1763244580</v>
      </c>
      <c r="O864" s="155"/>
      <c r="P864" s="155" t="str">
        <f t="shared" si="3"/>
        <v/>
      </c>
      <c r="Q864" s="155" t="str">
        <f t="shared" si="4"/>
        <v/>
      </c>
    </row>
    <row r="865">
      <c r="A865" s="156" t="str">
        <f t="shared" si="1"/>
        <v>PRN 1543244580</v>
      </c>
      <c r="B865" s="156" t="s">
        <v>2917</v>
      </c>
      <c r="C865" s="157">
        <v>0.3333333333333333</v>
      </c>
      <c r="D865" s="158" t="s">
        <v>2918</v>
      </c>
      <c r="E865" s="159">
        <v>22895.0</v>
      </c>
      <c r="F865" s="159">
        <v>44580.0</v>
      </c>
      <c r="G865" s="160" t="s">
        <v>100</v>
      </c>
      <c r="H865" s="160" t="s">
        <v>87</v>
      </c>
      <c r="I865" s="160" t="s">
        <v>97</v>
      </c>
      <c r="J865" s="160" t="s">
        <v>131</v>
      </c>
      <c r="K865" s="155"/>
      <c r="L865" s="155" t="s">
        <v>103</v>
      </c>
      <c r="M865" s="155"/>
      <c r="N865" s="155" t="str">
        <f t="shared" si="2"/>
        <v>PRN 1543244580</v>
      </c>
      <c r="O865" s="155"/>
      <c r="P865" s="155" t="str">
        <f t="shared" si="3"/>
        <v/>
      </c>
      <c r="Q865" s="155" t="str">
        <f t="shared" si="4"/>
        <v/>
      </c>
    </row>
    <row r="866">
      <c r="A866" s="156" t="str">
        <f t="shared" si="1"/>
        <v>1029144580</v>
      </c>
      <c r="B866" s="156">
        <v>10291.0</v>
      </c>
      <c r="C866" s="157">
        <v>0.3229166666666667</v>
      </c>
      <c r="D866" s="158" t="s">
        <v>949</v>
      </c>
      <c r="E866" s="159">
        <v>20391.0</v>
      </c>
      <c r="F866" s="159">
        <v>44580.0</v>
      </c>
      <c r="G866" s="160" t="s">
        <v>122</v>
      </c>
      <c r="H866" s="160" t="s">
        <v>87</v>
      </c>
      <c r="I866" s="160" t="s">
        <v>88</v>
      </c>
      <c r="J866" s="160" t="s">
        <v>89</v>
      </c>
      <c r="K866" s="155"/>
      <c r="L866" s="155" t="s">
        <v>90</v>
      </c>
      <c r="M866" s="155">
        <v>206796.0</v>
      </c>
      <c r="N866" s="155" t="str">
        <f t="shared" si="2"/>
        <v>1029144580</v>
      </c>
      <c r="O866" s="155"/>
      <c r="P866" s="155" t="str">
        <f t="shared" si="3"/>
        <v/>
      </c>
      <c r="Q866" s="155" t="str">
        <f t="shared" si="4"/>
        <v/>
      </c>
    </row>
    <row r="867">
      <c r="A867" s="156" t="str">
        <f t="shared" si="1"/>
        <v>1792844580</v>
      </c>
      <c r="B867" s="156">
        <v>17928.0</v>
      </c>
      <c r="C867" s="157">
        <v>0.34375</v>
      </c>
      <c r="D867" s="158" t="s">
        <v>2919</v>
      </c>
      <c r="E867" s="159">
        <v>17455.0</v>
      </c>
      <c r="F867" s="159">
        <v>44580.0</v>
      </c>
      <c r="G867" s="160" t="s">
        <v>96</v>
      </c>
      <c r="H867" s="160" t="s">
        <v>87</v>
      </c>
      <c r="I867" s="160" t="s">
        <v>88</v>
      </c>
      <c r="J867" s="160" t="s">
        <v>89</v>
      </c>
      <c r="K867" s="155"/>
      <c r="L867" s="155" t="s">
        <v>90</v>
      </c>
      <c r="M867" s="155">
        <v>206797.0</v>
      </c>
      <c r="N867" s="155" t="str">
        <f t="shared" si="2"/>
        <v>1792844580</v>
      </c>
      <c r="O867" s="155"/>
      <c r="P867" s="155" t="str">
        <f t="shared" si="3"/>
        <v/>
      </c>
      <c r="Q867" s="155" t="str">
        <f t="shared" si="4"/>
        <v/>
      </c>
    </row>
    <row r="868">
      <c r="A868" s="156" t="str">
        <f t="shared" si="1"/>
        <v>1724144580</v>
      </c>
      <c r="B868" s="156">
        <v>17241.0</v>
      </c>
      <c r="C868" s="157">
        <v>0.3125</v>
      </c>
      <c r="D868" s="158" t="s">
        <v>2566</v>
      </c>
      <c r="E868" s="159">
        <v>24347.0</v>
      </c>
      <c r="F868" s="159">
        <v>44580.0</v>
      </c>
      <c r="G868" s="160" t="s">
        <v>86</v>
      </c>
      <c r="H868" s="160" t="s">
        <v>87</v>
      </c>
      <c r="I868" s="160" t="s">
        <v>88</v>
      </c>
      <c r="J868" s="160" t="s">
        <v>89</v>
      </c>
      <c r="K868" s="155"/>
      <c r="L868" s="155" t="s">
        <v>90</v>
      </c>
      <c r="M868" s="155">
        <v>206798.0</v>
      </c>
      <c r="N868" s="155" t="str">
        <f t="shared" si="2"/>
        <v>1724144580</v>
      </c>
      <c r="O868" s="155"/>
      <c r="P868" s="155" t="str">
        <f t="shared" si="3"/>
        <v/>
      </c>
      <c r="Q868" s="155" t="str">
        <f t="shared" si="4"/>
        <v>R</v>
      </c>
    </row>
    <row r="869">
      <c r="A869" s="156" t="str">
        <f t="shared" si="1"/>
        <v>1335544580</v>
      </c>
      <c r="B869" s="156">
        <v>13355.0</v>
      </c>
      <c r="C869" s="157">
        <v>0.40625</v>
      </c>
      <c r="D869" s="158" t="s">
        <v>799</v>
      </c>
      <c r="E869" s="159">
        <v>27322.0</v>
      </c>
      <c r="F869" s="159">
        <v>44580.0</v>
      </c>
      <c r="G869" s="160" t="s">
        <v>86</v>
      </c>
      <c r="H869" s="160" t="s">
        <v>92</v>
      </c>
      <c r="I869" s="160" t="s">
        <v>93</v>
      </c>
      <c r="J869" s="160" t="s">
        <v>242</v>
      </c>
      <c r="K869" s="155"/>
      <c r="L869" s="155" t="s">
        <v>90</v>
      </c>
      <c r="M869" s="155">
        <v>206799.0</v>
      </c>
      <c r="N869" s="155" t="str">
        <f t="shared" si="2"/>
        <v>1335544580</v>
      </c>
      <c r="O869" s="155"/>
      <c r="P869" s="155" t="str">
        <f t="shared" si="3"/>
        <v/>
      </c>
      <c r="Q869" s="155" t="str">
        <f t="shared" si="4"/>
        <v/>
      </c>
    </row>
    <row r="870">
      <c r="A870" s="156" t="str">
        <f t="shared" si="1"/>
        <v>952944580</v>
      </c>
      <c r="B870" s="156">
        <v>9529.0</v>
      </c>
      <c r="C870" s="157">
        <v>0.3541666666666667</v>
      </c>
      <c r="D870" s="158" t="s">
        <v>846</v>
      </c>
      <c r="E870" s="159">
        <v>28740.0</v>
      </c>
      <c r="F870" s="159">
        <v>44580.0</v>
      </c>
      <c r="G870" s="160" t="s">
        <v>112</v>
      </c>
      <c r="H870" s="160" t="s">
        <v>92</v>
      </c>
      <c r="I870" s="160" t="s">
        <v>93</v>
      </c>
      <c r="J870" s="160" t="s">
        <v>772</v>
      </c>
      <c r="K870" s="155"/>
      <c r="L870" s="155" t="s">
        <v>103</v>
      </c>
      <c r="M870" s="155"/>
      <c r="N870" s="155" t="str">
        <f t="shared" si="2"/>
        <v>952944580</v>
      </c>
      <c r="O870" s="155"/>
      <c r="P870" s="155" t="str">
        <f t="shared" si="3"/>
        <v/>
      </c>
      <c r="Q870" s="155" t="str">
        <f t="shared" si="4"/>
        <v/>
      </c>
    </row>
    <row r="871">
      <c r="A871" s="156" t="str">
        <f t="shared" si="1"/>
        <v>1140344580</v>
      </c>
      <c r="B871" s="156">
        <v>11403.0</v>
      </c>
      <c r="C871" s="157">
        <v>0.3645833333333333</v>
      </c>
      <c r="D871" s="158" t="s">
        <v>858</v>
      </c>
      <c r="E871" s="159">
        <v>26190.0</v>
      </c>
      <c r="F871" s="159">
        <v>44580.0</v>
      </c>
      <c r="G871" s="160" t="s">
        <v>100</v>
      </c>
      <c r="H871" s="160" t="s">
        <v>87</v>
      </c>
      <c r="I871" s="160" t="s">
        <v>93</v>
      </c>
      <c r="J871" s="160" t="s">
        <v>131</v>
      </c>
      <c r="K871" s="155"/>
      <c r="L871" s="155" t="s">
        <v>103</v>
      </c>
      <c r="M871" s="155"/>
      <c r="N871" s="155" t="str">
        <f t="shared" si="2"/>
        <v>1140344580</v>
      </c>
      <c r="O871" s="155"/>
      <c r="P871" s="155" t="str">
        <f t="shared" si="3"/>
        <v/>
      </c>
      <c r="Q871" s="155" t="str">
        <f t="shared" si="4"/>
        <v/>
      </c>
    </row>
    <row r="872">
      <c r="A872" s="156" t="str">
        <f t="shared" si="1"/>
        <v>1632944580</v>
      </c>
      <c r="B872" s="156">
        <v>16329.0</v>
      </c>
      <c r="C872" s="157">
        <v>0.375</v>
      </c>
      <c r="D872" s="158" t="s">
        <v>1000</v>
      </c>
      <c r="E872" s="159">
        <v>23619.0</v>
      </c>
      <c r="F872" s="159">
        <v>44580.0</v>
      </c>
      <c r="G872" s="160" t="s">
        <v>112</v>
      </c>
      <c r="H872" s="160" t="s">
        <v>92</v>
      </c>
      <c r="I872" s="160" t="s">
        <v>101</v>
      </c>
      <c r="J872" s="160" t="s">
        <v>224</v>
      </c>
      <c r="K872" s="155"/>
      <c r="L872" s="155" t="s">
        <v>103</v>
      </c>
      <c r="M872" s="155"/>
      <c r="N872" s="155" t="str">
        <f t="shared" si="2"/>
        <v>1632944580</v>
      </c>
      <c r="O872" s="155"/>
      <c r="P872" s="155" t="str">
        <f t="shared" si="3"/>
        <v/>
      </c>
      <c r="Q872" s="155" t="str">
        <f t="shared" si="4"/>
        <v/>
      </c>
    </row>
    <row r="873">
      <c r="A873" s="156" t="str">
        <f t="shared" si="1"/>
        <v>1458944580</v>
      </c>
      <c r="B873" s="156">
        <v>14589.0</v>
      </c>
      <c r="C873" s="157">
        <v>0.375</v>
      </c>
      <c r="D873" s="158" t="s">
        <v>2920</v>
      </c>
      <c r="E873" s="159">
        <v>24291.0</v>
      </c>
      <c r="F873" s="159">
        <v>44580.0</v>
      </c>
      <c r="G873" s="160" t="s">
        <v>100</v>
      </c>
      <c r="H873" s="160" t="s">
        <v>92</v>
      </c>
      <c r="I873" s="160" t="s">
        <v>93</v>
      </c>
      <c r="J873" s="160" t="s">
        <v>102</v>
      </c>
      <c r="K873" s="155"/>
      <c r="L873" s="155" t="s">
        <v>103</v>
      </c>
      <c r="M873" s="155"/>
      <c r="N873" s="155" t="str">
        <f t="shared" si="2"/>
        <v>1458944580</v>
      </c>
      <c r="O873" s="155"/>
      <c r="P873" s="155" t="str">
        <f t="shared" si="3"/>
        <v/>
      </c>
      <c r="Q873" s="155" t="str">
        <f t="shared" si="4"/>
        <v/>
      </c>
    </row>
    <row r="874">
      <c r="A874" s="156" t="str">
        <f t="shared" si="1"/>
        <v>1112144580</v>
      </c>
      <c r="B874" s="156">
        <v>11121.0</v>
      </c>
      <c r="C874" s="157">
        <v>0.3854166666666667</v>
      </c>
      <c r="D874" s="158" t="s">
        <v>960</v>
      </c>
      <c r="E874" s="159">
        <v>24534.0</v>
      </c>
      <c r="F874" s="159">
        <v>44580.0</v>
      </c>
      <c r="G874" s="160" t="s">
        <v>112</v>
      </c>
      <c r="H874" s="160" t="s">
        <v>92</v>
      </c>
      <c r="I874" s="160" t="s">
        <v>101</v>
      </c>
      <c r="J874" s="160" t="s">
        <v>113</v>
      </c>
      <c r="K874" s="155"/>
      <c r="L874" s="155" t="s">
        <v>103</v>
      </c>
      <c r="M874" s="155"/>
      <c r="N874" s="155" t="str">
        <f t="shared" si="2"/>
        <v>1112144580</v>
      </c>
      <c r="O874" s="155"/>
      <c r="P874" s="155" t="str">
        <f t="shared" si="3"/>
        <v/>
      </c>
      <c r="Q874" s="155" t="str">
        <f t="shared" si="4"/>
        <v/>
      </c>
    </row>
    <row r="875">
      <c r="A875" s="156" t="str">
        <f t="shared" si="1"/>
        <v>1500244580</v>
      </c>
      <c r="B875" s="156">
        <v>15002.0</v>
      </c>
      <c r="C875" s="157">
        <v>0.3958333333333333</v>
      </c>
      <c r="D875" s="158" t="s">
        <v>850</v>
      </c>
      <c r="E875" s="159">
        <v>21001.0</v>
      </c>
      <c r="F875" s="159">
        <v>44580.0</v>
      </c>
      <c r="G875" s="160" t="s">
        <v>122</v>
      </c>
      <c r="H875" s="160" t="s">
        <v>92</v>
      </c>
      <c r="I875" s="160" t="s">
        <v>93</v>
      </c>
      <c r="J875" s="160" t="s">
        <v>127</v>
      </c>
      <c r="K875" s="155"/>
      <c r="L875" s="155" t="s">
        <v>90</v>
      </c>
      <c r="M875" s="155">
        <v>206800.0</v>
      </c>
      <c r="N875" s="155" t="str">
        <f t="shared" si="2"/>
        <v>1500244580</v>
      </c>
      <c r="O875" s="155"/>
      <c r="P875" s="155" t="str">
        <f t="shared" si="3"/>
        <v/>
      </c>
      <c r="Q875" s="155" t="str">
        <f t="shared" si="4"/>
        <v/>
      </c>
    </row>
    <row r="876">
      <c r="A876" s="156" t="str">
        <f t="shared" si="1"/>
        <v>960844580</v>
      </c>
      <c r="B876" s="156">
        <v>9608.0</v>
      </c>
      <c r="C876" s="157">
        <v>0.3958333333333333</v>
      </c>
      <c r="D876" s="158" t="s">
        <v>524</v>
      </c>
      <c r="E876" s="159">
        <v>21736.0</v>
      </c>
      <c r="F876" s="159">
        <v>44580.0</v>
      </c>
      <c r="G876" s="160" t="s">
        <v>86</v>
      </c>
      <c r="H876" s="160" t="s">
        <v>92</v>
      </c>
      <c r="I876" s="160" t="s">
        <v>101</v>
      </c>
      <c r="J876" s="160" t="s">
        <v>135</v>
      </c>
      <c r="K876" s="155"/>
      <c r="L876" s="155" t="s">
        <v>90</v>
      </c>
      <c r="M876" s="155">
        <v>206794.0</v>
      </c>
      <c r="N876" s="155" t="str">
        <f t="shared" si="2"/>
        <v>960844580</v>
      </c>
      <c r="O876" s="155"/>
      <c r="P876" s="155" t="str">
        <f t="shared" si="3"/>
        <v/>
      </c>
      <c r="Q876" s="155" t="str">
        <f t="shared" si="4"/>
        <v/>
      </c>
    </row>
    <row r="877">
      <c r="A877" s="156" t="str">
        <f t="shared" si="1"/>
        <v>1637644580</v>
      </c>
      <c r="B877" s="156">
        <v>16376.0</v>
      </c>
      <c r="C877" s="157">
        <v>0.3958333333333333</v>
      </c>
      <c r="D877" s="158" t="s">
        <v>2921</v>
      </c>
      <c r="E877" s="159">
        <v>30915.0</v>
      </c>
      <c r="F877" s="159">
        <v>44580.0</v>
      </c>
      <c r="G877" s="160" t="s">
        <v>86</v>
      </c>
      <c r="H877" s="160" t="s">
        <v>92</v>
      </c>
      <c r="I877" s="160" t="s">
        <v>101</v>
      </c>
      <c r="J877" s="160" t="s">
        <v>189</v>
      </c>
      <c r="K877" s="155"/>
      <c r="L877" s="155" t="s">
        <v>90</v>
      </c>
      <c r="M877" s="155">
        <v>206801.0</v>
      </c>
      <c r="N877" s="155" t="str">
        <f t="shared" si="2"/>
        <v>1637644580</v>
      </c>
      <c r="O877" s="155"/>
      <c r="P877" s="155" t="str">
        <f t="shared" si="3"/>
        <v/>
      </c>
      <c r="Q877" s="155" t="str">
        <f t="shared" si="4"/>
        <v/>
      </c>
    </row>
    <row r="878">
      <c r="A878" s="156" t="str">
        <f t="shared" si="1"/>
        <v>1036444580</v>
      </c>
      <c r="B878" s="156">
        <v>10364.0</v>
      </c>
      <c r="C878" s="157">
        <v>0.40625</v>
      </c>
      <c r="D878" s="158" t="s">
        <v>2922</v>
      </c>
      <c r="E878" s="159">
        <v>20316.0</v>
      </c>
      <c r="F878" s="159">
        <v>44580.0</v>
      </c>
      <c r="G878" s="160" t="s">
        <v>100</v>
      </c>
      <c r="H878" s="160" t="s">
        <v>87</v>
      </c>
      <c r="I878" s="160" t="s">
        <v>88</v>
      </c>
      <c r="J878" s="160" t="s">
        <v>102</v>
      </c>
      <c r="K878" s="155"/>
      <c r="L878" s="155" t="s">
        <v>103</v>
      </c>
      <c r="M878" s="155"/>
      <c r="N878" s="155" t="str">
        <f t="shared" si="2"/>
        <v>1036444580</v>
      </c>
      <c r="O878" s="155"/>
      <c r="P878" s="155" t="str">
        <f t="shared" si="3"/>
        <v/>
      </c>
      <c r="Q878" s="155" t="str">
        <f t="shared" si="4"/>
        <v/>
      </c>
    </row>
    <row r="879">
      <c r="A879" s="156" t="str">
        <f t="shared" si="1"/>
        <v>928344580</v>
      </c>
      <c r="B879" s="156">
        <v>9283.0</v>
      </c>
      <c r="C879" s="157">
        <v>0.4166666666666667</v>
      </c>
      <c r="D879" s="158" t="s">
        <v>1148</v>
      </c>
      <c r="E879" s="159">
        <v>20483.0</v>
      </c>
      <c r="F879" s="159">
        <v>44580.0</v>
      </c>
      <c r="G879" s="160" t="s">
        <v>122</v>
      </c>
      <c r="H879" s="160" t="s">
        <v>92</v>
      </c>
      <c r="I879" s="160" t="s">
        <v>93</v>
      </c>
      <c r="J879" s="160" t="s">
        <v>89</v>
      </c>
      <c r="K879" s="155"/>
      <c r="L879" s="155" t="s">
        <v>90</v>
      </c>
      <c r="M879" s="155">
        <v>206802.0</v>
      </c>
      <c r="N879" s="155" t="str">
        <f t="shared" si="2"/>
        <v>928344580</v>
      </c>
      <c r="O879" s="155"/>
      <c r="P879" s="155" t="str">
        <f t="shared" si="3"/>
        <v/>
      </c>
      <c r="Q879" s="155" t="str">
        <f t="shared" si="4"/>
        <v/>
      </c>
    </row>
    <row r="880">
      <c r="A880" s="156" t="str">
        <f t="shared" si="1"/>
        <v>1182944580</v>
      </c>
      <c r="B880" s="156">
        <v>11829.0</v>
      </c>
      <c r="C880" s="157">
        <v>0.4166666666666667</v>
      </c>
      <c r="D880" s="158" t="s">
        <v>1065</v>
      </c>
      <c r="E880" s="159">
        <v>23698.0</v>
      </c>
      <c r="F880" s="159">
        <v>44580.0</v>
      </c>
      <c r="G880" s="160" t="s">
        <v>112</v>
      </c>
      <c r="H880" s="160" t="s">
        <v>92</v>
      </c>
      <c r="I880" s="160" t="s">
        <v>101</v>
      </c>
      <c r="J880" s="160" t="s">
        <v>106</v>
      </c>
      <c r="K880" s="155"/>
      <c r="L880" s="155" t="s">
        <v>103</v>
      </c>
      <c r="M880" s="155"/>
      <c r="N880" s="155" t="str">
        <f t="shared" si="2"/>
        <v>1182944580</v>
      </c>
      <c r="O880" s="155"/>
      <c r="P880" s="155" t="str">
        <f t="shared" si="3"/>
        <v/>
      </c>
      <c r="Q880" s="155" t="str">
        <f t="shared" si="4"/>
        <v/>
      </c>
    </row>
    <row r="881">
      <c r="A881" s="156" t="str">
        <f t="shared" si="1"/>
        <v>1046644580</v>
      </c>
      <c r="B881" s="156">
        <v>10466.0</v>
      </c>
      <c r="C881" s="157">
        <v>0.4270833333333333</v>
      </c>
      <c r="D881" s="158" t="s">
        <v>1177</v>
      </c>
      <c r="E881" s="159">
        <v>20330.0</v>
      </c>
      <c r="F881" s="159">
        <v>44580.0</v>
      </c>
      <c r="G881" s="160" t="s">
        <v>122</v>
      </c>
      <c r="H881" s="160" t="s">
        <v>92</v>
      </c>
      <c r="I881" s="160" t="s">
        <v>93</v>
      </c>
      <c r="J881" s="160" t="s">
        <v>147</v>
      </c>
      <c r="K881" s="155"/>
      <c r="L881" s="155" t="s">
        <v>90</v>
      </c>
      <c r="M881" s="155">
        <v>206803.0</v>
      </c>
      <c r="N881" s="155" t="str">
        <f t="shared" si="2"/>
        <v>1046644580</v>
      </c>
      <c r="O881" s="155"/>
      <c r="P881" s="155" t="str">
        <f t="shared" si="3"/>
        <v/>
      </c>
      <c r="Q881" s="155" t="str">
        <f t="shared" si="4"/>
        <v/>
      </c>
    </row>
    <row r="882">
      <c r="A882" s="156" t="str">
        <f t="shared" si="1"/>
        <v>1048144580</v>
      </c>
      <c r="B882" s="156">
        <v>10481.0</v>
      </c>
      <c r="C882" s="157">
        <v>0.4479166666666667</v>
      </c>
      <c r="D882" s="158" t="s">
        <v>878</v>
      </c>
      <c r="E882" s="159">
        <v>22006.0</v>
      </c>
      <c r="F882" s="159">
        <v>44580.0</v>
      </c>
      <c r="G882" s="160" t="s">
        <v>122</v>
      </c>
      <c r="H882" s="160" t="s">
        <v>87</v>
      </c>
      <c r="I882" s="160" t="s">
        <v>88</v>
      </c>
      <c r="J882" s="160" t="s">
        <v>89</v>
      </c>
      <c r="K882" s="155"/>
      <c r="L882" s="155" t="s">
        <v>90</v>
      </c>
      <c r="M882" s="155">
        <v>206804.0</v>
      </c>
      <c r="N882" s="155" t="str">
        <f t="shared" si="2"/>
        <v>1048144580</v>
      </c>
      <c r="O882" s="155"/>
      <c r="P882" s="155" t="str">
        <f t="shared" si="3"/>
        <v/>
      </c>
      <c r="Q882" s="155" t="str">
        <f t="shared" si="4"/>
        <v/>
      </c>
    </row>
    <row r="883">
      <c r="A883" s="156" t="str">
        <f t="shared" si="1"/>
        <v>983044580</v>
      </c>
      <c r="B883" s="156">
        <v>9830.0</v>
      </c>
      <c r="C883" s="157">
        <v>0.4375</v>
      </c>
      <c r="D883" s="158" t="s">
        <v>1944</v>
      </c>
      <c r="E883" s="159">
        <v>24008.0</v>
      </c>
      <c r="F883" s="159">
        <v>44580.0</v>
      </c>
      <c r="G883" s="160" t="s">
        <v>86</v>
      </c>
      <c r="H883" s="160" t="s">
        <v>92</v>
      </c>
      <c r="I883" s="160" t="s">
        <v>101</v>
      </c>
      <c r="J883" s="160" t="s">
        <v>189</v>
      </c>
      <c r="K883" s="155"/>
      <c r="L883" s="155" t="s">
        <v>90</v>
      </c>
      <c r="M883" s="155">
        <v>206805.0</v>
      </c>
      <c r="N883" s="155" t="str">
        <f t="shared" si="2"/>
        <v>983044580</v>
      </c>
      <c r="O883" s="155"/>
      <c r="P883" s="155" t="str">
        <f t="shared" si="3"/>
        <v/>
      </c>
      <c r="Q883" s="155" t="str">
        <f t="shared" si="4"/>
        <v/>
      </c>
    </row>
    <row r="884">
      <c r="A884" s="156" t="str">
        <f t="shared" si="1"/>
        <v>1602444580</v>
      </c>
      <c r="B884" s="156">
        <v>16024.0</v>
      </c>
      <c r="C884" s="157">
        <v>0.4895833333333333</v>
      </c>
      <c r="D884" s="158" t="s">
        <v>2923</v>
      </c>
      <c r="E884" s="159">
        <v>20948.0</v>
      </c>
      <c r="F884" s="159">
        <v>44580.0</v>
      </c>
      <c r="G884" s="160" t="s">
        <v>86</v>
      </c>
      <c r="H884" s="160" t="s">
        <v>87</v>
      </c>
      <c r="I884" s="160" t="s">
        <v>97</v>
      </c>
      <c r="J884" s="160" t="s">
        <v>98</v>
      </c>
      <c r="K884" s="155"/>
      <c r="L884" s="155" t="s">
        <v>90</v>
      </c>
      <c r="M884" s="155">
        <v>206806.0</v>
      </c>
      <c r="N884" s="155" t="str">
        <f t="shared" si="2"/>
        <v>1602444580</v>
      </c>
      <c r="O884" s="155"/>
      <c r="P884" s="155" t="str">
        <f t="shared" si="3"/>
        <v/>
      </c>
      <c r="Q884" s="155" t="str">
        <f t="shared" si="4"/>
        <v/>
      </c>
    </row>
    <row r="885">
      <c r="A885" s="156" t="str">
        <f t="shared" si="1"/>
        <v>1204944580</v>
      </c>
      <c r="B885" s="156">
        <v>12049.0</v>
      </c>
      <c r="C885" s="157">
        <v>0.4583333333333333</v>
      </c>
      <c r="D885" s="158" t="s">
        <v>1062</v>
      </c>
      <c r="E885" s="159">
        <v>24229.0</v>
      </c>
      <c r="F885" s="159">
        <v>44580.0</v>
      </c>
      <c r="G885" s="160" t="s">
        <v>112</v>
      </c>
      <c r="H885" s="160" t="s">
        <v>92</v>
      </c>
      <c r="I885" s="160" t="s">
        <v>93</v>
      </c>
      <c r="J885" s="160" t="s">
        <v>1063</v>
      </c>
      <c r="K885" s="155"/>
      <c r="L885" s="155" t="s">
        <v>103</v>
      </c>
      <c r="M885" s="155"/>
      <c r="N885" s="155" t="str">
        <f t="shared" si="2"/>
        <v>1204944580</v>
      </c>
      <c r="O885" s="155"/>
      <c r="P885" s="155" t="str">
        <f t="shared" si="3"/>
        <v/>
      </c>
      <c r="Q885" s="155" t="str">
        <f t="shared" si="4"/>
        <v/>
      </c>
    </row>
    <row r="886">
      <c r="A886" s="156" t="str">
        <f t="shared" si="1"/>
        <v>1582444580</v>
      </c>
      <c r="B886" s="156">
        <v>15824.0</v>
      </c>
      <c r="C886" s="157">
        <v>0.46875</v>
      </c>
      <c r="D886" s="158" t="s">
        <v>987</v>
      </c>
      <c r="E886" s="159">
        <v>22206.0</v>
      </c>
      <c r="F886" s="159">
        <v>44580.0</v>
      </c>
      <c r="G886" s="160" t="s">
        <v>112</v>
      </c>
      <c r="H886" s="160" t="s">
        <v>87</v>
      </c>
      <c r="I886" s="160" t="s">
        <v>88</v>
      </c>
      <c r="J886" s="160" t="s">
        <v>224</v>
      </c>
      <c r="K886" s="155"/>
      <c r="L886" s="155" t="s">
        <v>103</v>
      </c>
      <c r="M886" s="155"/>
      <c r="N886" s="155" t="str">
        <f t="shared" si="2"/>
        <v>1582444580</v>
      </c>
      <c r="O886" s="155"/>
      <c r="P886" s="155" t="str">
        <f t="shared" si="3"/>
        <v/>
      </c>
      <c r="Q886" s="155" t="str">
        <f t="shared" si="4"/>
        <v/>
      </c>
    </row>
    <row r="887">
      <c r="A887" s="156" t="str">
        <f t="shared" si="1"/>
        <v>1583544580</v>
      </c>
      <c r="B887" s="156">
        <v>15835.0</v>
      </c>
      <c r="C887" s="157">
        <v>0.4791666666666667</v>
      </c>
      <c r="D887" s="158" t="s">
        <v>763</v>
      </c>
      <c r="E887" s="159">
        <v>21919.0</v>
      </c>
      <c r="F887" s="159">
        <v>44580.0</v>
      </c>
      <c r="G887" s="160" t="s">
        <v>100</v>
      </c>
      <c r="H887" s="160" t="s">
        <v>87</v>
      </c>
      <c r="I887" s="160" t="s">
        <v>88</v>
      </c>
      <c r="J887" s="160" t="s">
        <v>131</v>
      </c>
      <c r="K887" s="155"/>
      <c r="L887" s="155" t="s">
        <v>103</v>
      </c>
      <c r="M887" s="155"/>
      <c r="N887" s="155" t="str">
        <f t="shared" si="2"/>
        <v>1583544580</v>
      </c>
      <c r="O887" s="155"/>
      <c r="P887" s="155" t="str">
        <f t="shared" si="3"/>
        <v/>
      </c>
      <c r="Q887" s="155" t="str">
        <f t="shared" si="4"/>
        <v/>
      </c>
    </row>
    <row r="888">
      <c r="A888" s="156" t="str">
        <f t="shared" si="1"/>
        <v>1786944580</v>
      </c>
      <c r="B888" s="156">
        <v>17869.0</v>
      </c>
      <c r="C888" s="157">
        <v>0.5520833333333334</v>
      </c>
      <c r="D888" s="160" t="s">
        <v>2924</v>
      </c>
      <c r="E888" s="159">
        <v>14526.0</v>
      </c>
      <c r="F888" s="159">
        <v>44580.0</v>
      </c>
      <c r="G888" s="160" t="s">
        <v>96</v>
      </c>
      <c r="H888" s="160" t="s">
        <v>87</v>
      </c>
      <c r="I888" s="160" t="s">
        <v>97</v>
      </c>
      <c r="J888" s="160" t="s">
        <v>89</v>
      </c>
      <c r="K888" s="155"/>
      <c r="L888" s="155" t="s">
        <v>90</v>
      </c>
      <c r="M888" s="155">
        <v>206807.0</v>
      </c>
      <c r="N888" s="155" t="str">
        <f t="shared" si="2"/>
        <v>1786944580</v>
      </c>
      <c r="O888" s="155"/>
      <c r="P888" s="155" t="str">
        <f t="shared" si="3"/>
        <v/>
      </c>
      <c r="Q888" s="155" t="str">
        <f t="shared" si="4"/>
        <v/>
      </c>
    </row>
    <row r="889">
      <c r="A889" s="156" t="str">
        <f t="shared" si="1"/>
        <v>1792944580</v>
      </c>
      <c r="B889" s="156">
        <v>17929.0</v>
      </c>
      <c r="C889" s="157">
        <v>0.5416666666666666</v>
      </c>
      <c r="D889" s="158" t="s">
        <v>1074</v>
      </c>
      <c r="E889" s="159">
        <v>15674.0</v>
      </c>
      <c r="F889" s="159">
        <v>44580.0</v>
      </c>
      <c r="G889" s="160" t="s">
        <v>108</v>
      </c>
      <c r="H889" s="160" t="s">
        <v>87</v>
      </c>
      <c r="I889" s="160" t="s">
        <v>88</v>
      </c>
      <c r="J889" s="160" t="s">
        <v>131</v>
      </c>
      <c r="K889" s="155"/>
      <c r="L889" s="155" t="s">
        <v>103</v>
      </c>
      <c r="M889" s="155"/>
      <c r="N889" s="155" t="str">
        <f t="shared" si="2"/>
        <v>1792944580</v>
      </c>
      <c r="O889" s="155"/>
      <c r="P889" s="155" t="str">
        <f t="shared" si="3"/>
        <v/>
      </c>
      <c r="Q889" s="155" t="str">
        <f t="shared" si="4"/>
        <v/>
      </c>
    </row>
    <row r="890">
      <c r="A890" s="156" t="str">
        <f t="shared" si="1"/>
        <v>1601944580</v>
      </c>
      <c r="B890" s="156">
        <v>16019.0</v>
      </c>
      <c r="C890" s="157">
        <v>0.5416666666666666</v>
      </c>
      <c r="D890" s="158" t="s">
        <v>2925</v>
      </c>
      <c r="E890" s="159">
        <v>27370.0</v>
      </c>
      <c r="F890" s="159">
        <v>44580.0</v>
      </c>
      <c r="G890" s="160" t="s">
        <v>100</v>
      </c>
      <c r="H890" s="160" t="s">
        <v>92</v>
      </c>
      <c r="I890" s="160" t="s">
        <v>101</v>
      </c>
      <c r="J890" s="160" t="s">
        <v>106</v>
      </c>
      <c r="K890" s="155"/>
      <c r="L890" s="155" t="s">
        <v>103</v>
      </c>
      <c r="M890" s="155"/>
      <c r="N890" s="155" t="str">
        <f t="shared" si="2"/>
        <v>1601944580</v>
      </c>
      <c r="O890" s="155"/>
      <c r="P890" s="155" t="str">
        <f t="shared" si="3"/>
        <v/>
      </c>
      <c r="Q890" s="155" t="str">
        <f t="shared" si="4"/>
        <v/>
      </c>
    </row>
    <row r="891">
      <c r="A891" s="156" t="str">
        <f t="shared" si="1"/>
        <v>1225944580</v>
      </c>
      <c r="B891" s="156">
        <v>12259.0</v>
      </c>
      <c r="C891" s="157">
        <v>0.5416666666666666</v>
      </c>
      <c r="D891" s="158" t="s">
        <v>2926</v>
      </c>
      <c r="E891" s="159">
        <v>19026.0</v>
      </c>
      <c r="F891" s="159">
        <v>44580.0</v>
      </c>
      <c r="G891" s="160" t="s">
        <v>100</v>
      </c>
      <c r="H891" s="160" t="s">
        <v>92</v>
      </c>
      <c r="I891" s="160" t="s">
        <v>101</v>
      </c>
      <c r="J891" s="160" t="s">
        <v>131</v>
      </c>
      <c r="K891" s="155"/>
      <c r="L891" s="155" t="s">
        <v>103</v>
      </c>
      <c r="M891" s="155"/>
      <c r="N891" s="155" t="str">
        <f t="shared" si="2"/>
        <v>1225944580</v>
      </c>
      <c r="O891" s="155"/>
      <c r="P891" s="155" t="str">
        <f t="shared" si="3"/>
        <v/>
      </c>
      <c r="Q891" s="155" t="str">
        <f t="shared" si="4"/>
        <v/>
      </c>
    </row>
    <row r="892">
      <c r="A892" s="156" t="str">
        <f t="shared" si="1"/>
        <v>1788944580</v>
      </c>
      <c r="B892" s="156">
        <v>17889.0</v>
      </c>
      <c r="C892" s="157">
        <v>0.5520833333333334</v>
      </c>
      <c r="D892" s="160" t="s">
        <v>2927</v>
      </c>
      <c r="E892" s="159">
        <v>29350.0</v>
      </c>
      <c r="F892" s="159">
        <v>44580.0</v>
      </c>
      <c r="G892" s="160" t="s">
        <v>96</v>
      </c>
      <c r="H892" s="160" t="s">
        <v>87</v>
      </c>
      <c r="I892" s="160" t="s">
        <v>97</v>
      </c>
      <c r="J892" s="160" t="s">
        <v>147</v>
      </c>
      <c r="K892" s="155"/>
      <c r="L892" s="155" t="s">
        <v>90</v>
      </c>
      <c r="M892" s="155">
        <v>206808.0</v>
      </c>
      <c r="N892" s="155" t="str">
        <f t="shared" si="2"/>
        <v>1788944580</v>
      </c>
      <c r="O892" s="155"/>
      <c r="P892" s="155" t="str">
        <f t="shared" si="3"/>
        <v/>
      </c>
      <c r="Q892" s="155" t="str">
        <f t="shared" si="4"/>
        <v/>
      </c>
    </row>
    <row r="893">
      <c r="A893" s="156" t="str">
        <f t="shared" si="1"/>
        <v>1652444580</v>
      </c>
      <c r="B893" s="156">
        <v>16524.0</v>
      </c>
      <c r="C893" s="157">
        <v>0.5833333333333334</v>
      </c>
      <c r="D893" s="158" t="s">
        <v>2132</v>
      </c>
      <c r="E893" s="159">
        <v>25485.0</v>
      </c>
      <c r="F893" s="159">
        <v>44580.0</v>
      </c>
      <c r="G893" s="160" t="s">
        <v>122</v>
      </c>
      <c r="H893" s="160" t="s">
        <v>92</v>
      </c>
      <c r="I893" s="160" t="s">
        <v>101</v>
      </c>
      <c r="J893" s="160" t="s">
        <v>117</v>
      </c>
      <c r="K893" s="155"/>
      <c r="L893" s="155" t="s">
        <v>90</v>
      </c>
      <c r="M893" s="155">
        <v>206809.0</v>
      </c>
      <c r="N893" s="155" t="str">
        <f t="shared" si="2"/>
        <v>1652444580</v>
      </c>
      <c r="O893" s="155"/>
      <c r="P893" s="155" t="str">
        <f t="shared" si="3"/>
        <v/>
      </c>
      <c r="Q893" s="155" t="str">
        <f t="shared" si="4"/>
        <v/>
      </c>
    </row>
    <row r="894">
      <c r="A894" s="156" t="str">
        <f t="shared" si="1"/>
        <v>961644580</v>
      </c>
      <c r="B894" s="156">
        <v>9616.0</v>
      </c>
      <c r="C894" s="157">
        <v>0.6041666666666666</v>
      </c>
      <c r="D894" s="158" t="s">
        <v>2928</v>
      </c>
      <c r="E894" s="159">
        <v>19613.0</v>
      </c>
      <c r="F894" s="159">
        <v>44580.0</v>
      </c>
      <c r="G894" s="160" t="s">
        <v>86</v>
      </c>
      <c r="H894" s="160" t="s">
        <v>92</v>
      </c>
      <c r="I894" s="160" t="s">
        <v>101</v>
      </c>
      <c r="J894" s="160" t="s">
        <v>164</v>
      </c>
      <c r="K894" s="155"/>
      <c r="L894" s="155" t="s">
        <v>90</v>
      </c>
      <c r="M894" s="155">
        <v>206810.0</v>
      </c>
      <c r="N894" s="155" t="str">
        <f t="shared" si="2"/>
        <v>961644580</v>
      </c>
      <c r="O894" s="155"/>
      <c r="P894" s="155" t="str">
        <f t="shared" si="3"/>
        <v/>
      </c>
      <c r="Q894" s="155" t="str">
        <f t="shared" si="4"/>
        <v/>
      </c>
    </row>
    <row r="895">
      <c r="A895" s="156" t="str">
        <f t="shared" si="1"/>
        <v>984644580</v>
      </c>
      <c r="B895" s="156">
        <v>9846.0</v>
      </c>
      <c r="C895" s="157">
        <v>0.5625</v>
      </c>
      <c r="D895" s="158" t="s">
        <v>988</v>
      </c>
      <c r="E895" s="159">
        <v>25384.0</v>
      </c>
      <c r="F895" s="159">
        <v>44580.0</v>
      </c>
      <c r="G895" s="160" t="s">
        <v>112</v>
      </c>
      <c r="H895" s="160" t="s">
        <v>92</v>
      </c>
      <c r="I895" s="160" t="s">
        <v>93</v>
      </c>
      <c r="J895" s="160" t="s">
        <v>131</v>
      </c>
      <c r="K895" s="155"/>
      <c r="L895" s="155" t="s">
        <v>103</v>
      </c>
      <c r="M895" s="155"/>
      <c r="N895" s="155" t="str">
        <f t="shared" si="2"/>
        <v>984644580</v>
      </c>
      <c r="O895" s="155"/>
      <c r="P895" s="155" t="str">
        <f t="shared" si="3"/>
        <v/>
      </c>
      <c r="Q895" s="155" t="str">
        <f t="shared" si="4"/>
        <v/>
      </c>
    </row>
    <row r="896">
      <c r="A896" s="156" t="str">
        <f t="shared" si="1"/>
        <v>1585244580</v>
      </c>
      <c r="B896" s="156">
        <v>15852.0</v>
      </c>
      <c r="C896" s="157">
        <v>0.5625</v>
      </c>
      <c r="D896" s="158" t="s">
        <v>2929</v>
      </c>
      <c r="E896" s="159">
        <v>12166.0</v>
      </c>
      <c r="F896" s="159">
        <v>44580.0</v>
      </c>
      <c r="G896" s="160" t="s">
        <v>86</v>
      </c>
      <c r="H896" s="160" t="s">
        <v>87</v>
      </c>
      <c r="I896" s="160" t="s">
        <v>88</v>
      </c>
      <c r="J896" s="160" t="s">
        <v>89</v>
      </c>
      <c r="K896" s="155"/>
      <c r="L896" s="155" t="s">
        <v>90</v>
      </c>
      <c r="M896" s="155">
        <v>206811.0</v>
      </c>
      <c r="N896" s="155" t="str">
        <f t="shared" si="2"/>
        <v>1585244580</v>
      </c>
      <c r="O896" s="155"/>
      <c r="P896" s="155" t="str">
        <f t="shared" si="3"/>
        <v/>
      </c>
      <c r="Q896" s="155" t="str">
        <f t="shared" si="4"/>
        <v/>
      </c>
    </row>
    <row r="897">
      <c r="A897" s="156" t="str">
        <f t="shared" si="1"/>
        <v>1740244580</v>
      </c>
      <c r="B897" s="156">
        <v>17402.0</v>
      </c>
      <c r="C897" s="157">
        <v>0.5729166666666666</v>
      </c>
      <c r="D897" s="158" t="s">
        <v>2930</v>
      </c>
      <c r="E897" s="159">
        <v>34747.0</v>
      </c>
      <c r="F897" s="159">
        <v>44580.0</v>
      </c>
      <c r="G897" s="160" t="s">
        <v>129</v>
      </c>
      <c r="H897" s="160" t="s">
        <v>87</v>
      </c>
      <c r="I897" s="160" t="s">
        <v>97</v>
      </c>
      <c r="J897" s="160" t="s">
        <v>137</v>
      </c>
      <c r="K897" s="155"/>
      <c r="L897" s="155" t="s">
        <v>103</v>
      </c>
      <c r="M897" s="155"/>
      <c r="N897" s="155" t="str">
        <f t="shared" si="2"/>
        <v>1740244580</v>
      </c>
      <c r="O897" s="155"/>
      <c r="P897" s="155" t="str">
        <f t="shared" si="3"/>
        <v/>
      </c>
      <c r="Q897" s="155" t="str">
        <f t="shared" si="4"/>
        <v/>
      </c>
    </row>
    <row r="898">
      <c r="A898" s="156" t="str">
        <f t="shared" si="1"/>
        <v>1064644580</v>
      </c>
      <c r="B898" s="156">
        <v>10646.0</v>
      </c>
      <c r="C898" s="157">
        <v>0.5729166666666666</v>
      </c>
      <c r="D898" s="158" t="s">
        <v>754</v>
      </c>
      <c r="E898" s="159">
        <v>12791.0</v>
      </c>
      <c r="F898" s="159">
        <v>44580.0</v>
      </c>
      <c r="G898" s="160" t="s">
        <v>122</v>
      </c>
      <c r="H898" s="160" t="s">
        <v>92</v>
      </c>
      <c r="I898" s="160" t="s">
        <v>101</v>
      </c>
      <c r="J898" s="160" t="s">
        <v>166</v>
      </c>
      <c r="K898" s="155"/>
      <c r="L898" s="155" t="s">
        <v>90</v>
      </c>
      <c r="M898" s="155">
        <v>206812.0</v>
      </c>
      <c r="N898" s="155" t="str">
        <f t="shared" si="2"/>
        <v>1064644580</v>
      </c>
      <c r="O898" s="155"/>
      <c r="P898" s="155" t="str">
        <f t="shared" si="3"/>
        <v/>
      </c>
      <c r="Q898" s="155" t="str">
        <f t="shared" si="4"/>
        <v>R</v>
      </c>
    </row>
    <row r="899">
      <c r="A899" s="156" t="str">
        <f t="shared" si="1"/>
        <v>930944580</v>
      </c>
      <c r="B899" s="156">
        <v>9309.0</v>
      </c>
      <c r="C899" s="157">
        <v>0.5833333333333334</v>
      </c>
      <c r="D899" s="158" t="s">
        <v>778</v>
      </c>
      <c r="E899" s="159">
        <v>16967.0</v>
      </c>
      <c r="F899" s="159">
        <v>44580.0</v>
      </c>
      <c r="G899" s="160" t="s">
        <v>86</v>
      </c>
      <c r="H899" s="160" t="s">
        <v>87</v>
      </c>
      <c r="I899" s="160" t="s">
        <v>97</v>
      </c>
      <c r="J899" s="160" t="s">
        <v>147</v>
      </c>
      <c r="K899" s="155"/>
      <c r="L899" s="155" t="s">
        <v>90</v>
      </c>
      <c r="M899" s="155">
        <v>206813.0</v>
      </c>
      <c r="N899" s="155" t="str">
        <f t="shared" si="2"/>
        <v>930944580</v>
      </c>
      <c r="O899" s="155"/>
      <c r="P899" s="155" t="str">
        <f t="shared" si="3"/>
        <v/>
      </c>
      <c r="Q899" s="155" t="str">
        <f t="shared" si="4"/>
        <v/>
      </c>
    </row>
    <row r="900">
      <c r="A900" s="156" t="str">
        <f t="shared" si="1"/>
        <v>1565544580</v>
      </c>
      <c r="B900" s="156">
        <v>15655.0</v>
      </c>
      <c r="C900" s="157">
        <v>0.5833333333333334</v>
      </c>
      <c r="D900" s="158" t="s">
        <v>995</v>
      </c>
      <c r="E900" s="159">
        <v>18038.0</v>
      </c>
      <c r="F900" s="159">
        <v>44580.0</v>
      </c>
      <c r="G900" s="160" t="s">
        <v>100</v>
      </c>
      <c r="H900" s="160" t="s">
        <v>92</v>
      </c>
      <c r="I900" s="160" t="s">
        <v>93</v>
      </c>
      <c r="J900" s="160" t="s">
        <v>113</v>
      </c>
      <c r="K900" s="155"/>
      <c r="L900" s="155" t="s">
        <v>103</v>
      </c>
      <c r="M900" s="155"/>
      <c r="N900" s="155" t="str">
        <f t="shared" si="2"/>
        <v>1565544580</v>
      </c>
      <c r="O900" s="155"/>
      <c r="P900" s="155" t="str">
        <f t="shared" si="3"/>
        <v/>
      </c>
      <c r="Q900" s="155" t="str">
        <f t="shared" si="4"/>
        <v/>
      </c>
    </row>
    <row r="901">
      <c r="A901" s="156" t="str">
        <f t="shared" si="1"/>
        <v>915344580</v>
      </c>
      <c r="B901" s="156">
        <v>9153.0</v>
      </c>
      <c r="C901" s="157">
        <v>0.6041666666666666</v>
      </c>
      <c r="D901" s="158" t="s">
        <v>1003</v>
      </c>
      <c r="E901" s="159">
        <v>24623.0</v>
      </c>
      <c r="F901" s="159">
        <v>44580.0</v>
      </c>
      <c r="G901" s="160" t="s">
        <v>122</v>
      </c>
      <c r="H901" s="160" t="s">
        <v>92</v>
      </c>
      <c r="I901" s="160" t="s">
        <v>101</v>
      </c>
      <c r="J901" s="160" t="s">
        <v>186</v>
      </c>
      <c r="K901" s="155"/>
      <c r="L901" s="155" t="s">
        <v>90</v>
      </c>
      <c r="M901" s="155">
        <v>206814.0</v>
      </c>
      <c r="N901" s="155" t="str">
        <f t="shared" si="2"/>
        <v>915344580</v>
      </c>
      <c r="O901" s="155"/>
      <c r="P901" s="155" t="str">
        <f t="shared" si="3"/>
        <v/>
      </c>
      <c r="Q901" s="155" t="str">
        <f t="shared" si="4"/>
        <v/>
      </c>
    </row>
    <row r="902">
      <c r="A902" s="156" t="str">
        <f t="shared" si="1"/>
        <v>1240944580</v>
      </c>
      <c r="B902" s="156">
        <v>12409.0</v>
      </c>
      <c r="C902" s="157">
        <v>0.59375</v>
      </c>
      <c r="D902" s="158" t="s">
        <v>2931</v>
      </c>
      <c r="E902" s="159">
        <v>27442.0</v>
      </c>
      <c r="F902" s="159">
        <v>44580.0</v>
      </c>
      <c r="G902" s="160" t="s">
        <v>112</v>
      </c>
      <c r="H902" s="160" t="s">
        <v>87</v>
      </c>
      <c r="I902" s="160" t="s">
        <v>88</v>
      </c>
      <c r="J902" s="160" t="s">
        <v>102</v>
      </c>
      <c r="K902" s="155"/>
      <c r="L902" s="155" t="s">
        <v>103</v>
      </c>
      <c r="M902" s="155"/>
      <c r="N902" s="155" t="str">
        <f t="shared" si="2"/>
        <v>1240944580</v>
      </c>
      <c r="O902" s="155"/>
      <c r="P902" s="155" t="str">
        <f t="shared" si="3"/>
        <v/>
      </c>
      <c r="Q902" s="155" t="str">
        <f t="shared" si="4"/>
        <v/>
      </c>
    </row>
    <row r="903">
      <c r="A903" s="156" t="str">
        <f t="shared" si="1"/>
        <v>1789544580</v>
      </c>
      <c r="B903" s="156">
        <v>17895.0</v>
      </c>
      <c r="C903" s="157">
        <v>0.6041666666666666</v>
      </c>
      <c r="D903" s="158" t="s">
        <v>2932</v>
      </c>
      <c r="E903" s="159">
        <v>25491.0</v>
      </c>
      <c r="F903" s="159">
        <v>44580.0</v>
      </c>
      <c r="G903" s="160" t="s">
        <v>96</v>
      </c>
      <c r="H903" s="160" t="s">
        <v>87</v>
      </c>
      <c r="I903" s="160" t="s">
        <v>97</v>
      </c>
      <c r="J903" s="160" t="s">
        <v>301</v>
      </c>
      <c r="K903" s="155"/>
      <c r="L903" s="155" t="s">
        <v>90</v>
      </c>
      <c r="M903" s="155">
        <v>206815.0</v>
      </c>
      <c r="N903" s="155" t="str">
        <f t="shared" si="2"/>
        <v>1789544580</v>
      </c>
      <c r="O903" s="155"/>
      <c r="P903" s="155" t="str">
        <f t="shared" si="3"/>
        <v/>
      </c>
      <c r="Q903" s="155" t="str">
        <f t="shared" si="4"/>
        <v/>
      </c>
    </row>
    <row r="904">
      <c r="A904" s="156" t="str">
        <f t="shared" si="1"/>
        <v>1779444580</v>
      </c>
      <c r="B904" s="156">
        <v>17794.0</v>
      </c>
      <c r="C904" s="157">
        <v>0.6041666666666666</v>
      </c>
      <c r="D904" s="158" t="s">
        <v>2933</v>
      </c>
      <c r="E904" s="159">
        <v>16034.0</v>
      </c>
      <c r="F904" s="159">
        <v>44580.0</v>
      </c>
      <c r="G904" s="160" t="s">
        <v>96</v>
      </c>
      <c r="H904" s="160" t="s">
        <v>87</v>
      </c>
      <c r="I904" s="160" t="s">
        <v>97</v>
      </c>
      <c r="J904" s="160" t="s">
        <v>1011</v>
      </c>
      <c r="K904" s="155"/>
      <c r="L904" s="155" t="s">
        <v>90</v>
      </c>
      <c r="M904" s="155">
        <v>206816.0</v>
      </c>
      <c r="N904" s="155" t="str">
        <f t="shared" si="2"/>
        <v>1779444580</v>
      </c>
      <c r="O904" s="155"/>
      <c r="P904" s="155" t="str">
        <f t="shared" si="3"/>
        <v/>
      </c>
      <c r="Q904" s="155" t="str">
        <f t="shared" si="4"/>
        <v/>
      </c>
    </row>
    <row r="905">
      <c r="A905" s="156" t="str">
        <f t="shared" si="1"/>
        <v>1037744580</v>
      </c>
      <c r="B905" s="156">
        <v>10377.0</v>
      </c>
      <c r="C905" s="157">
        <v>0.6041666666666666</v>
      </c>
      <c r="D905" s="158" t="s">
        <v>2934</v>
      </c>
      <c r="E905" s="159">
        <v>20263.0</v>
      </c>
      <c r="F905" s="159">
        <v>44580.0</v>
      </c>
      <c r="G905" s="160" t="s">
        <v>112</v>
      </c>
      <c r="H905" s="160" t="s">
        <v>87</v>
      </c>
      <c r="I905" s="160" t="s">
        <v>97</v>
      </c>
      <c r="J905" s="160" t="s">
        <v>131</v>
      </c>
      <c r="K905" s="155"/>
      <c r="L905" s="155" t="s">
        <v>103</v>
      </c>
      <c r="M905" s="155"/>
      <c r="N905" s="155" t="str">
        <f t="shared" si="2"/>
        <v>1037744580</v>
      </c>
      <c r="O905" s="155"/>
      <c r="P905" s="155" t="str">
        <f t="shared" si="3"/>
        <v/>
      </c>
      <c r="Q905" s="155" t="str">
        <f t="shared" si="4"/>
        <v/>
      </c>
    </row>
    <row r="906">
      <c r="A906" s="156" t="str">
        <f t="shared" si="1"/>
        <v>1558044580</v>
      </c>
      <c r="B906" s="156">
        <v>15580.0</v>
      </c>
      <c r="C906" s="157">
        <v>0.6041666666666666</v>
      </c>
      <c r="D906" s="158" t="s">
        <v>762</v>
      </c>
      <c r="E906" s="159">
        <v>19803.0</v>
      </c>
      <c r="F906" s="159">
        <v>44580.0</v>
      </c>
      <c r="G906" s="160" t="s">
        <v>100</v>
      </c>
      <c r="H906" s="160" t="s">
        <v>87</v>
      </c>
      <c r="I906" s="160" t="s">
        <v>88</v>
      </c>
      <c r="J906" s="160" t="s">
        <v>102</v>
      </c>
      <c r="K906" s="155"/>
      <c r="L906" s="155" t="s">
        <v>103</v>
      </c>
      <c r="M906" s="155"/>
      <c r="N906" s="155" t="str">
        <f t="shared" si="2"/>
        <v>1558044580</v>
      </c>
      <c r="O906" s="155"/>
      <c r="P906" s="155" t="str">
        <f t="shared" si="3"/>
        <v/>
      </c>
      <c r="Q906" s="155" t="str">
        <f t="shared" si="4"/>
        <v/>
      </c>
    </row>
    <row r="907">
      <c r="A907" s="156" t="str">
        <f t="shared" si="1"/>
        <v>1265944580</v>
      </c>
      <c r="B907" s="156">
        <v>12659.0</v>
      </c>
      <c r="C907" s="157">
        <v>0.625</v>
      </c>
      <c r="D907" s="158" t="s">
        <v>1415</v>
      </c>
      <c r="E907" s="159">
        <v>32702.0</v>
      </c>
      <c r="F907" s="159">
        <v>44580.0</v>
      </c>
      <c r="G907" s="160" t="s">
        <v>86</v>
      </c>
      <c r="H907" s="160" t="s">
        <v>92</v>
      </c>
      <c r="I907" s="160" t="s">
        <v>101</v>
      </c>
      <c r="J907" s="160" t="s">
        <v>179</v>
      </c>
      <c r="K907" s="155"/>
      <c r="L907" s="155" t="s">
        <v>90</v>
      </c>
      <c r="M907" s="155">
        <v>206817.0</v>
      </c>
      <c r="N907" s="155" t="str">
        <f t="shared" si="2"/>
        <v>1265944580</v>
      </c>
      <c r="O907" s="155"/>
      <c r="P907" s="155" t="str">
        <f t="shared" si="3"/>
        <v/>
      </c>
      <c r="Q907" s="155" t="str">
        <f t="shared" si="4"/>
        <v/>
      </c>
    </row>
    <row r="908">
      <c r="A908" s="156" t="str">
        <f t="shared" si="1"/>
        <v>1568044580</v>
      </c>
      <c r="B908" s="156">
        <v>15680.0</v>
      </c>
      <c r="C908" s="157">
        <v>0.6458333333333334</v>
      </c>
      <c r="D908" s="158" t="s">
        <v>905</v>
      </c>
      <c r="E908" s="159">
        <v>26249.0</v>
      </c>
      <c r="F908" s="159">
        <v>44580.0</v>
      </c>
      <c r="G908" s="160" t="s">
        <v>86</v>
      </c>
      <c r="H908" s="160" t="s">
        <v>92</v>
      </c>
      <c r="I908" s="160" t="s">
        <v>101</v>
      </c>
      <c r="J908" s="160" t="s">
        <v>189</v>
      </c>
      <c r="K908" s="155"/>
      <c r="L908" s="155" t="s">
        <v>90</v>
      </c>
      <c r="M908" s="155">
        <v>206818.0</v>
      </c>
      <c r="N908" s="155" t="str">
        <f t="shared" si="2"/>
        <v>1568044580</v>
      </c>
      <c r="O908" s="155"/>
      <c r="P908" s="155" t="str">
        <f t="shared" si="3"/>
        <v/>
      </c>
      <c r="Q908" s="155" t="str">
        <f t="shared" si="4"/>
        <v/>
      </c>
    </row>
    <row r="909">
      <c r="A909" s="156" t="str">
        <f t="shared" si="1"/>
        <v>1302344580</v>
      </c>
      <c r="B909" s="156">
        <v>13023.0</v>
      </c>
      <c r="C909" s="157">
        <v>0.6145833333333334</v>
      </c>
      <c r="D909" s="158" t="s">
        <v>764</v>
      </c>
      <c r="E909" s="159">
        <v>11936.0</v>
      </c>
      <c r="F909" s="159">
        <v>44580.0</v>
      </c>
      <c r="G909" s="160" t="s">
        <v>86</v>
      </c>
      <c r="H909" s="160" t="s">
        <v>87</v>
      </c>
      <c r="I909" s="160" t="s">
        <v>88</v>
      </c>
      <c r="J909" s="160" t="s">
        <v>89</v>
      </c>
      <c r="K909" s="155"/>
      <c r="L909" s="155" t="s">
        <v>90</v>
      </c>
      <c r="M909" s="155">
        <v>206819.0</v>
      </c>
      <c r="N909" s="155" t="str">
        <f t="shared" si="2"/>
        <v>1302344580</v>
      </c>
      <c r="O909" s="155"/>
      <c r="P909" s="155" t="str">
        <f t="shared" si="3"/>
        <v/>
      </c>
      <c r="Q909" s="155" t="str">
        <f t="shared" si="4"/>
        <v/>
      </c>
    </row>
    <row r="910">
      <c r="A910" s="156" t="str">
        <f t="shared" si="1"/>
        <v>1745444580</v>
      </c>
      <c r="B910" s="156">
        <v>17454.0</v>
      </c>
      <c r="C910" s="157">
        <v>0.6145833333333334</v>
      </c>
      <c r="D910" s="158" t="s">
        <v>2935</v>
      </c>
      <c r="E910" s="159">
        <v>14356.0</v>
      </c>
      <c r="F910" s="159">
        <v>44580.0</v>
      </c>
      <c r="G910" s="160" t="s">
        <v>112</v>
      </c>
      <c r="H910" s="160" t="s">
        <v>87</v>
      </c>
      <c r="I910" s="160" t="s">
        <v>88</v>
      </c>
      <c r="J910" s="160" t="s">
        <v>224</v>
      </c>
      <c r="K910" s="155"/>
      <c r="L910" s="155" t="s">
        <v>103</v>
      </c>
      <c r="M910" s="155"/>
      <c r="N910" s="155" t="str">
        <f t="shared" si="2"/>
        <v>1745444580</v>
      </c>
      <c r="O910" s="155"/>
      <c r="P910" s="155" t="str">
        <f t="shared" si="3"/>
        <v/>
      </c>
      <c r="Q910" s="155" t="str">
        <f t="shared" si="4"/>
        <v/>
      </c>
    </row>
    <row r="911">
      <c r="A911" s="156" t="str">
        <f t="shared" si="1"/>
        <v>1120044580</v>
      </c>
      <c r="B911" s="156">
        <v>11200.0</v>
      </c>
      <c r="C911" s="157">
        <v>0.5833333333333334</v>
      </c>
      <c r="D911" s="158" t="s">
        <v>2936</v>
      </c>
      <c r="E911" s="159">
        <v>18775.0</v>
      </c>
      <c r="F911" s="159">
        <v>44580.0</v>
      </c>
      <c r="G911" s="160" t="s">
        <v>86</v>
      </c>
      <c r="H911" s="160" t="s">
        <v>92</v>
      </c>
      <c r="I911" s="160" t="s">
        <v>93</v>
      </c>
      <c r="J911" s="160" t="s">
        <v>89</v>
      </c>
      <c r="K911" s="155"/>
      <c r="L911" s="155" t="s">
        <v>90</v>
      </c>
      <c r="M911" s="155">
        <v>206820.0</v>
      </c>
      <c r="N911" s="155" t="str">
        <f t="shared" si="2"/>
        <v>1120044580</v>
      </c>
      <c r="O911" s="155"/>
      <c r="P911" s="155" t="str">
        <f t="shared" si="3"/>
        <v/>
      </c>
      <c r="Q911" s="155" t="str">
        <f t="shared" si="4"/>
        <v/>
      </c>
    </row>
    <row r="912">
      <c r="A912" s="156" t="str">
        <f t="shared" si="1"/>
        <v>1692744580</v>
      </c>
      <c r="B912" s="156">
        <v>16927.0</v>
      </c>
      <c r="C912" s="157">
        <v>0.6145833333333334</v>
      </c>
      <c r="D912" s="158" t="s">
        <v>869</v>
      </c>
      <c r="E912" s="159">
        <v>19924.0</v>
      </c>
      <c r="F912" s="159">
        <v>44580.0</v>
      </c>
      <c r="G912" s="160" t="s">
        <v>122</v>
      </c>
      <c r="H912" s="160" t="s">
        <v>92</v>
      </c>
      <c r="I912" s="160" t="s">
        <v>93</v>
      </c>
      <c r="J912" s="160" t="s">
        <v>166</v>
      </c>
      <c r="K912" s="155"/>
      <c r="L912" s="155" t="s">
        <v>90</v>
      </c>
      <c r="M912" s="155">
        <v>206821.0</v>
      </c>
      <c r="N912" s="155" t="str">
        <f t="shared" si="2"/>
        <v>1692744580</v>
      </c>
      <c r="O912" s="155"/>
      <c r="P912" s="155" t="str">
        <f t="shared" si="3"/>
        <v/>
      </c>
      <c r="Q912" s="155" t="str">
        <f t="shared" si="4"/>
        <v/>
      </c>
    </row>
    <row r="913">
      <c r="A913" s="156" t="str">
        <f t="shared" si="1"/>
        <v>1145244580</v>
      </c>
      <c r="B913" s="156">
        <v>11452.0</v>
      </c>
      <c r="C913" s="157">
        <v>0.625</v>
      </c>
      <c r="D913" s="158" t="s">
        <v>2937</v>
      </c>
      <c r="E913" s="159">
        <v>28273.0</v>
      </c>
      <c r="F913" s="159">
        <v>44580.0</v>
      </c>
      <c r="G913" s="160" t="s">
        <v>86</v>
      </c>
      <c r="H913" s="160" t="s">
        <v>87</v>
      </c>
      <c r="I913" s="160" t="s">
        <v>97</v>
      </c>
      <c r="J913" s="160" t="s">
        <v>335</v>
      </c>
      <c r="K913" s="155"/>
      <c r="L913" s="155" t="s">
        <v>90</v>
      </c>
      <c r="M913" s="155">
        <v>206822.0</v>
      </c>
      <c r="N913" s="155" t="str">
        <f t="shared" si="2"/>
        <v>1145244580</v>
      </c>
      <c r="O913" s="155"/>
      <c r="P913" s="155" t="str">
        <f t="shared" si="3"/>
        <v/>
      </c>
      <c r="Q913" s="155" t="str">
        <f t="shared" si="4"/>
        <v/>
      </c>
    </row>
    <row r="914">
      <c r="A914" s="156" t="str">
        <f t="shared" si="1"/>
        <v>1107244580</v>
      </c>
      <c r="B914" s="156">
        <v>11072.0</v>
      </c>
      <c r="C914" s="157">
        <v>0.6354166666666666</v>
      </c>
      <c r="D914" s="158" t="s">
        <v>1173</v>
      </c>
      <c r="E914" s="159">
        <v>27956.0</v>
      </c>
      <c r="F914" s="159">
        <v>44580.0</v>
      </c>
      <c r="G914" s="160" t="s">
        <v>86</v>
      </c>
      <c r="H914" s="160" t="s">
        <v>87</v>
      </c>
      <c r="I914" s="160" t="s">
        <v>97</v>
      </c>
      <c r="J914" s="160" t="s">
        <v>335</v>
      </c>
      <c r="K914" s="155"/>
      <c r="L914" s="155" t="s">
        <v>90</v>
      </c>
      <c r="M914" s="155">
        <v>206824.0</v>
      </c>
      <c r="N914" s="155" t="str">
        <f t="shared" si="2"/>
        <v>1107244580</v>
      </c>
      <c r="O914" s="155"/>
      <c r="P914" s="155" t="str">
        <f t="shared" si="3"/>
        <v/>
      </c>
      <c r="Q914" s="155" t="str">
        <f t="shared" si="4"/>
        <v/>
      </c>
    </row>
    <row r="915">
      <c r="A915" s="156" t="str">
        <f t="shared" si="1"/>
        <v>1128144580</v>
      </c>
      <c r="B915" s="156">
        <v>11281.0</v>
      </c>
      <c r="C915" s="157">
        <v>0.6145833333333334</v>
      </c>
      <c r="D915" s="158" t="s">
        <v>1973</v>
      </c>
      <c r="E915" s="159">
        <v>25767.0</v>
      </c>
      <c r="F915" s="159">
        <v>44580.0</v>
      </c>
      <c r="G915" s="160" t="s">
        <v>122</v>
      </c>
      <c r="H915" s="160" t="s">
        <v>92</v>
      </c>
      <c r="I915" s="160" t="s">
        <v>101</v>
      </c>
      <c r="J915" s="160" t="s">
        <v>189</v>
      </c>
      <c r="K915" s="155"/>
      <c r="L915" s="155" t="s">
        <v>90</v>
      </c>
      <c r="M915" s="155">
        <v>206823.0</v>
      </c>
      <c r="N915" s="155" t="str">
        <f t="shared" si="2"/>
        <v>1128144580</v>
      </c>
      <c r="O915" s="155"/>
      <c r="P915" s="155" t="str">
        <f t="shared" si="3"/>
        <v/>
      </c>
      <c r="Q915" s="155" t="str">
        <f t="shared" si="4"/>
        <v/>
      </c>
    </row>
    <row r="916">
      <c r="A916" s="156" t="str">
        <f t="shared" si="1"/>
        <v>1418644580</v>
      </c>
      <c r="B916" s="156">
        <v>14186.0</v>
      </c>
      <c r="C916" s="157">
        <v>0.6458333333333334</v>
      </c>
      <c r="D916" s="158" t="s">
        <v>1312</v>
      </c>
      <c r="E916" s="159">
        <v>22075.0</v>
      </c>
      <c r="F916" s="159">
        <v>44580.0</v>
      </c>
      <c r="G916" s="160" t="s">
        <v>122</v>
      </c>
      <c r="H916" s="160" t="s">
        <v>87</v>
      </c>
      <c r="I916" s="160" t="s">
        <v>97</v>
      </c>
      <c r="J916" s="160" t="s">
        <v>147</v>
      </c>
      <c r="K916" s="155"/>
      <c r="L916" s="155" t="s">
        <v>90</v>
      </c>
      <c r="M916" s="155">
        <v>206825.0</v>
      </c>
      <c r="N916" s="155" t="str">
        <f t="shared" si="2"/>
        <v>1418644580</v>
      </c>
      <c r="O916" s="155"/>
      <c r="P916" s="155" t="str">
        <f t="shared" si="3"/>
        <v/>
      </c>
      <c r="Q916" s="155" t="str">
        <f t="shared" si="4"/>
        <v/>
      </c>
    </row>
    <row r="917">
      <c r="A917" s="156" t="str">
        <f t="shared" si="1"/>
        <v>1403444580</v>
      </c>
      <c r="B917" s="156">
        <v>14034.0</v>
      </c>
      <c r="C917" s="157">
        <v>0.6354166666666666</v>
      </c>
      <c r="D917" s="158" t="s">
        <v>2938</v>
      </c>
      <c r="E917" s="159">
        <v>19737.0</v>
      </c>
      <c r="F917" s="159">
        <v>44580.0</v>
      </c>
      <c r="G917" s="160" t="s">
        <v>100</v>
      </c>
      <c r="H917" s="160" t="s">
        <v>87</v>
      </c>
      <c r="I917" s="160" t="s">
        <v>88</v>
      </c>
      <c r="J917" s="160" t="e">
        <v>#N/A</v>
      </c>
      <c r="K917" s="155"/>
      <c r="L917" s="155" t="s">
        <v>103</v>
      </c>
      <c r="M917" s="155"/>
      <c r="N917" s="155" t="str">
        <f t="shared" si="2"/>
        <v>1403444580</v>
      </c>
      <c r="O917" s="155"/>
      <c r="P917" s="155" t="str">
        <f t="shared" si="3"/>
        <v/>
      </c>
      <c r="Q917" s="155" t="str">
        <f t="shared" si="4"/>
        <v/>
      </c>
    </row>
    <row r="918">
      <c r="A918" s="156" t="str">
        <f t="shared" si="1"/>
        <v>972244580</v>
      </c>
      <c r="B918" s="156">
        <v>9722.0</v>
      </c>
      <c r="C918" s="157">
        <v>0.6458333333333334</v>
      </c>
      <c r="D918" s="158" t="s">
        <v>1211</v>
      </c>
      <c r="E918" s="159">
        <v>14366.0</v>
      </c>
      <c r="F918" s="159">
        <v>44580.0</v>
      </c>
      <c r="G918" s="160" t="s">
        <v>100</v>
      </c>
      <c r="H918" s="160" t="s">
        <v>87</v>
      </c>
      <c r="I918" s="160" t="s">
        <v>97</v>
      </c>
      <c r="J918" s="160" t="s">
        <v>135</v>
      </c>
      <c r="K918" s="155"/>
      <c r="L918" s="155" t="s">
        <v>103</v>
      </c>
      <c r="M918" s="155"/>
      <c r="N918" s="155" t="str">
        <f t="shared" si="2"/>
        <v>972244580</v>
      </c>
      <c r="O918" s="155"/>
      <c r="P918" s="155" t="str">
        <f t="shared" si="3"/>
        <v/>
      </c>
      <c r="Q918" s="155" t="str">
        <f t="shared" si="4"/>
        <v>R</v>
      </c>
    </row>
    <row r="919">
      <c r="A919" s="156" t="str">
        <f t="shared" si="1"/>
        <v>1577644580</v>
      </c>
      <c r="B919" s="156">
        <v>15776.0</v>
      </c>
      <c r="C919" s="157">
        <v>0.34375</v>
      </c>
      <c r="D919" s="158" t="s">
        <v>2939</v>
      </c>
      <c r="E919" s="159">
        <v>26111.0</v>
      </c>
      <c r="F919" s="159">
        <v>44580.0</v>
      </c>
      <c r="G919" s="160" t="s">
        <v>86</v>
      </c>
      <c r="H919" s="160" t="s">
        <v>87</v>
      </c>
      <c r="I919" s="160" t="s">
        <v>97</v>
      </c>
      <c r="J919" s="160" t="s">
        <v>147</v>
      </c>
      <c r="K919" s="155"/>
      <c r="L919" s="155" t="s">
        <v>90</v>
      </c>
      <c r="M919" s="155">
        <v>206826.0</v>
      </c>
      <c r="N919" s="155" t="str">
        <f t="shared" si="2"/>
        <v>1577644580</v>
      </c>
      <c r="O919" s="155"/>
      <c r="P919" s="155" t="str">
        <f t="shared" si="3"/>
        <v/>
      </c>
      <c r="Q919" s="155" t="str">
        <f t="shared" si="4"/>
        <v/>
      </c>
    </row>
    <row r="920">
      <c r="A920" s="156" t="str">
        <f t="shared" si="1"/>
        <v>1702244580</v>
      </c>
      <c r="B920" s="156">
        <v>17022.0</v>
      </c>
      <c r="C920" s="157">
        <v>0.625</v>
      </c>
      <c r="D920" s="158" t="s">
        <v>2217</v>
      </c>
      <c r="E920" s="159">
        <v>24614.0</v>
      </c>
      <c r="F920" s="159">
        <v>44580.0</v>
      </c>
      <c r="G920" s="160" t="s">
        <v>86</v>
      </c>
      <c r="H920" s="160" t="s">
        <v>92</v>
      </c>
      <c r="I920" s="160" t="s">
        <v>93</v>
      </c>
      <c r="J920" s="160" t="s">
        <v>117</v>
      </c>
      <c r="K920" s="155"/>
      <c r="L920" s="155" t="s">
        <v>773</v>
      </c>
      <c r="M920" s="155">
        <v>206827.0</v>
      </c>
      <c r="N920" s="155" t="str">
        <f t="shared" si="2"/>
        <v>1702244580</v>
      </c>
      <c r="O920" s="155"/>
      <c r="P920" s="155" t="str">
        <f t="shared" si="3"/>
        <v/>
      </c>
      <c r="Q920" s="155" t="str">
        <f t="shared" si="4"/>
        <v/>
      </c>
    </row>
    <row r="921">
      <c r="A921" s="156" t="str">
        <f t="shared" si="1"/>
        <v>1136844580</v>
      </c>
      <c r="B921" s="156">
        <v>11368.0</v>
      </c>
      <c r="C921" s="157">
        <v>0.7083333333333334</v>
      </c>
      <c r="D921" s="158" t="s">
        <v>2044</v>
      </c>
      <c r="E921" s="159">
        <v>28827.0</v>
      </c>
      <c r="F921" s="159">
        <v>44580.0</v>
      </c>
      <c r="G921" s="160" t="s">
        <v>122</v>
      </c>
      <c r="H921" s="160" t="s">
        <v>92</v>
      </c>
      <c r="I921" s="160" t="s">
        <v>101</v>
      </c>
      <c r="J921" s="160" t="s">
        <v>291</v>
      </c>
      <c r="K921" s="155"/>
      <c r="L921" s="155" t="s">
        <v>2496</v>
      </c>
      <c r="M921" s="155"/>
      <c r="N921" s="155" t="str">
        <f t="shared" si="2"/>
        <v>1136844580</v>
      </c>
      <c r="O921" s="155"/>
      <c r="P921" s="155" t="str">
        <f t="shared" si="3"/>
        <v/>
      </c>
      <c r="Q921" s="155" t="str">
        <f t="shared" si="4"/>
        <v>R</v>
      </c>
    </row>
    <row r="922">
      <c r="A922" s="156" t="str">
        <f t="shared" si="1"/>
        <v>1081344580</v>
      </c>
      <c r="B922" s="156">
        <v>10813.0</v>
      </c>
      <c r="C922" s="157">
        <v>0.7083333333333334</v>
      </c>
      <c r="D922" s="158" t="s">
        <v>2940</v>
      </c>
      <c r="E922" s="159">
        <v>13035.0</v>
      </c>
      <c r="F922" s="159">
        <v>44580.0</v>
      </c>
      <c r="G922" s="160" t="s">
        <v>100</v>
      </c>
      <c r="H922" s="160" t="s">
        <v>87</v>
      </c>
      <c r="I922" s="160" t="s">
        <v>88</v>
      </c>
      <c r="J922" s="160" t="s">
        <v>192</v>
      </c>
      <c r="K922" s="155"/>
      <c r="L922" s="155" t="s">
        <v>2496</v>
      </c>
      <c r="M922" s="155"/>
      <c r="N922" s="155" t="str">
        <f t="shared" si="2"/>
        <v>1081344580</v>
      </c>
      <c r="O922" s="155"/>
      <c r="P922" s="155" t="str">
        <f t="shared" si="3"/>
        <v/>
      </c>
      <c r="Q922" s="155" t="str">
        <f t="shared" si="4"/>
        <v>R</v>
      </c>
    </row>
    <row r="923">
      <c r="A923" s="156" t="str">
        <f t="shared" si="1"/>
        <v>1114644580</v>
      </c>
      <c r="B923" s="156">
        <v>11146.0</v>
      </c>
      <c r="C923" s="157">
        <v>0.7083333333333334</v>
      </c>
      <c r="D923" s="158" t="s">
        <v>1302</v>
      </c>
      <c r="E923" s="159">
        <v>22785.0</v>
      </c>
      <c r="F923" s="159">
        <v>44580.0</v>
      </c>
      <c r="G923" s="160" t="s">
        <v>112</v>
      </c>
      <c r="H923" s="160" t="s">
        <v>92</v>
      </c>
      <c r="I923" s="160" t="s">
        <v>101</v>
      </c>
      <c r="J923" s="160" t="s">
        <v>106</v>
      </c>
      <c r="K923" s="155"/>
      <c r="L923" s="155" t="s">
        <v>2496</v>
      </c>
      <c r="M923" s="155"/>
      <c r="N923" s="155" t="str">
        <f t="shared" si="2"/>
        <v>1114644580</v>
      </c>
      <c r="O923" s="155"/>
      <c r="P923" s="155" t="str">
        <f t="shared" si="3"/>
        <v/>
      </c>
      <c r="Q923" s="155" t="str">
        <f t="shared" si="4"/>
        <v>R</v>
      </c>
    </row>
    <row r="924">
      <c r="A924" s="156" t="str">
        <f t="shared" si="1"/>
        <v>995744580</v>
      </c>
      <c r="B924" s="156">
        <v>9957.0</v>
      </c>
      <c r="C924" s="157">
        <v>0.7083333333333334</v>
      </c>
      <c r="D924" s="158" t="s">
        <v>2941</v>
      </c>
      <c r="E924" s="159">
        <v>18709.0</v>
      </c>
      <c r="F924" s="159">
        <v>44580.0</v>
      </c>
      <c r="G924" s="160" t="s">
        <v>86</v>
      </c>
      <c r="H924" s="160" t="s">
        <v>92</v>
      </c>
      <c r="I924" s="160" t="s">
        <v>101</v>
      </c>
      <c r="J924" s="160" t="s">
        <v>89</v>
      </c>
      <c r="K924" s="155"/>
      <c r="L924" s="155" t="s">
        <v>2496</v>
      </c>
      <c r="M924" s="155"/>
      <c r="N924" s="155" t="str">
        <f t="shared" si="2"/>
        <v>995744580</v>
      </c>
      <c r="O924" s="155"/>
      <c r="P924" s="155" t="str">
        <f t="shared" si="3"/>
        <v/>
      </c>
      <c r="Q924" s="155" t="str">
        <f t="shared" si="4"/>
        <v>R</v>
      </c>
    </row>
    <row r="925">
      <c r="A925" s="156" t="str">
        <f t="shared" si="1"/>
        <v>1155344580</v>
      </c>
      <c r="B925" s="156">
        <v>11553.0</v>
      </c>
      <c r="C925" s="157">
        <v>0.7083333333333334</v>
      </c>
      <c r="D925" s="158" t="s">
        <v>2791</v>
      </c>
      <c r="E925" s="159">
        <v>19290.0</v>
      </c>
      <c r="F925" s="159">
        <v>44580.0</v>
      </c>
      <c r="G925" s="160" t="s">
        <v>86</v>
      </c>
      <c r="H925" s="160" t="s">
        <v>87</v>
      </c>
      <c r="I925" s="160" t="s">
        <v>97</v>
      </c>
      <c r="J925" s="160" t="s">
        <v>186</v>
      </c>
      <c r="K925" s="155"/>
      <c r="L925" s="155" t="s">
        <v>2496</v>
      </c>
      <c r="M925" s="155"/>
      <c r="N925" s="155" t="str">
        <f t="shared" si="2"/>
        <v>1155344580</v>
      </c>
      <c r="O925" s="155"/>
      <c r="P925" s="155" t="str">
        <f t="shared" si="3"/>
        <v/>
      </c>
      <c r="Q925" s="155" t="str">
        <f t="shared" si="4"/>
        <v>R</v>
      </c>
    </row>
    <row r="926">
      <c r="A926" s="156" t="str">
        <f t="shared" si="1"/>
        <v>1682244580</v>
      </c>
      <c r="B926" s="156">
        <v>16822.0</v>
      </c>
      <c r="C926" s="157">
        <v>0.7083333333333334</v>
      </c>
      <c r="D926" s="158" t="s">
        <v>2942</v>
      </c>
      <c r="E926" s="159">
        <v>27282.0</v>
      </c>
      <c r="F926" s="159">
        <v>44580.0</v>
      </c>
      <c r="G926" s="160" t="s">
        <v>86</v>
      </c>
      <c r="H926" s="160" t="s">
        <v>87</v>
      </c>
      <c r="I926" s="160" t="s">
        <v>97</v>
      </c>
      <c r="J926" s="160" t="s">
        <v>89</v>
      </c>
      <c r="K926" s="155"/>
      <c r="L926" s="155" t="s">
        <v>2496</v>
      </c>
      <c r="M926" s="155"/>
      <c r="N926" s="155" t="str">
        <f t="shared" si="2"/>
        <v>1682244580</v>
      </c>
      <c r="O926" s="155"/>
      <c r="P926" s="155" t="str">
        <f t="shared" si="3"/>
        <v/>
      </c>
      <c r="Q926" s="155" t="str">
        <f t="shared" si="4"/>
        <v/>
      </c>
    </row>
    <row r="927">
      <c r="A927" s="156" t="str">
        <f t="shared" si="1"/>
        <v>PRN 915844580</v>
      </c>
      <c r="B927" s="156" t="s">
        <v>2943</v>
      </c>
      <c r="C927" s="157">
        <v>0.7083333333333334</v>
      </c>
      <c r="D927" s="158" t="s">
        <v>2944</v>
      </c>
      <c r="E927" s="159">
        <v>29032.0</v>
      </c>
      <c r="F927" s="159">
        <v>44580.0</v>
      </c>
      <c r="G927" s="160" t="s">
        <v>86</v>
      </c>
      <c r="H927" s="160" t="s">
        <v>87</v>
      </c>
      <c r="I927" s="160" t="s">
        <v>97</v>
      </c>
      <c r="J927" s="160" t="s">
        <v>189</v>
      </c>
      <c r="K927" s="155"/>
      <c r="L927" s="155" t="s">
        <v>2496</v>
      </c>
      <c r="M927" s="155"/>
      <c r="N927" s="155" t="str">
        <f t="shared" si="2"/>
        <v>PRN 915844580</v>
      </c>
      <c r="O927" s="155"/>
      <c r="P927" s="155" t="str">
        <f t="shared" si="3"/>
        <v/>
      </c>
      <c r="Q927" s="155" t="str">
        <f t="shared" si="4"/>
        <v/>
      </c>
    </row>
    <row r="928">
      <c r="A928" s="156" t="str">
        <f t="shared" si="1"/>
        <v>941644580</v>
      </c>
      <c r="B928" s="156">
        <v>9416.0</v>
      </c>
      <c r="C928" s="157">
        <v>0.7083333333333334</v>
      </c>
      <c r="D928" s="158" t="s">
        <v>161</v>
      </c>
      <c r="E928" s="159">
        <v>30339.0</v>
      </c>
      <c r="F928" s="159">
        <v>44580.0</v>
      </c>
      <c r="G928" s="160" t="s">
        <v>86</v>
      </c>
      <c r="H928" s="160" t="s">
        <v>92</v>
      </c>
      <c r="I928" s="160" t="s">
        <v>101</v>
      </c>
      <c r="J928" s="160" t="s">
        <v>98</v>
      </c>
      <c r="K928" s="155"/>
      <c r="L928" s="155" t="s">
        <v>2496</v>
      </c>
      <c r="M928" s="155"/>
      <c r="N928" s="155" t="str">
        <f t="shared" si="2"/>
        <v>941644580</v>
      </c>
      <c r="O928" s="155"/>
      <c r="P928" s="155" t="str">
        <f t="shared" si="3"/>
        <v/>
      </c>
      <c r="Q928" s="155" t="str">
        <f t="shared" si="4"/>
        <v/>
      </c>
    </row>
    <row r="929">
      <c r="A929" s="156" t="str">
        <f t="shared" si="1"/>
        <v>1784544580</v>
      </c>
      <c r="B929" s="156">
        <v>17845.0</v>
      </c>
      <c r="C929" s="157">
        <v>0.7083333333333334</v>
      </c>
      <c r="D929" s="158" t="s">
        <v>2945</v>
      </c>
      <c r="E929" s="159">
        <v>20315.0</v>
      </c>
      <c r="F929" s="159">
        <v>44580.0</v>
      </c>
      <c r="G929" s="160" t="s">
        <v>108</v>
      </c>
      <c r="H929" s="160" t="s">
        <v>87</v>
      </c>
      <c r="I929" s="160" t="s">
        <v>88</v>
      </c>
      <c r="J929" s="160" t="s">
        <v>224</v>
      </c>
      <c r="K929" s="155"/>
      <c r="L929" s="155" t="s">
        <v>2496</v>
      </c>
      <c r="M929" s="155"/>
      <c r="N929" s="155" t="str">
        <f t="shared" si="2"/>
        <v>1784544580</v>
      </c>
      <c r="O929" s="155"/>
      <c r="P929" s="155" t="str">
        <f t="shared" si="3"/>
        <v/>
      </c>
      <c r="Q929" s="155" t="str">
        <f t="shared" si="4"/>
        <v/>
      </c>
    </row>
    <row r="930">
      <c r="A930" s="156" t="str">
        <f t="shared" si="1"/>
        <v>1437644580</v>
      </c>
      <c r="B930" s="156">
        <v>14376.0</v>
      </c>
      <c r="C930" s="157">
        <v>0.7083333333333334</v>
      </c>
      <c r="D930" s="158" t="s">
        <v>1232</v>
      </c>
      <c r="E930" s="159">
        <v>19032.0</v>
      </c>
      <c r="F930" s="159">
        <v>44580.0</v>
      </c>
      <c r="G930" s="160" t="s">
        <v>112</v>
      </c>
      <c r="H930" s="160" t="s">
        <v>87</v>
      </c>
      <c r="I930" s="160" t="s">
        <v>88</v>
      </c>
      <c r="J930" s="160" t="s">
        <v>131</v>
      </c>
      <c r="K930" s="155"/>
      <c r="L930" s="155" t="s">
        <v>2496</v>
      </c>
      <c r="M930" s="155"/>
      <c r="N930" s="155" t="str">
        <f t="shared" si="2"/>
        <v>1437644580</v>
      </c>
      <c r="O930" s="155"/>
      <c r="P930" s="155" t="str">
        <f t="shared" si="3"/>
        <v/>
      </c>
      <c r="Q930" s="155" t="str">
        <f t="shared" si="4"/>
        <v/>
      </c>
    </row>
    <row r="931">
      <c r="A931" s="156" t="str">
        <f t="shared" si="1"/>
        <v>1116544580</v>
      </c>
      <c r="B931" s="156">
        <v>11165.0</v>
      </c>
      <c r="C931" s="157">
        <v>0.7083333333333334</v>
      </c>
      <c r="D931" s="158" t="s">
        <v>1131</v>
      </c>
      <c r="E931" s="159">
        <v>17791.0</v>
      </c>
      <c r="F931" s="159">
        <v>44580.0</v>
      </c>
      <c r="G931" s="160" t="s">
        <v>100</v>
      </c>
      <c r="H931" s="160" t="s">
        <v>87</v>
      </c>
      <c r="I931" s="160" t="s">
        <v>88</v>
      </c>
      <c r="J931" s="160" t="s">
        <v>102</v>
      </c>
      <c r="K931" s="155"/>
      <c r="L931" s="155" t="s">
        <v>2496</v>
      </c>
      <c r="M931" s="155"/>
      <c r="N931" s="155" t="str">
        <f t="shared" si="2"/>
        <v>1116544580</v>
      </c>
      <c r="O931" s="155"/>
      <c r="P931" s="155" t="str">
        <f t="shared" si="3"/>
        <v/>
      </c>
      <c r="Q931" s="155" t="str">
        <f t="shared" si="4"/>
        <v/>
      </c>
    </row>
    <row r="932">
      <c r="A932" s="156" t="str">
        <f t="shared" si="1"/>
        <v>1789144580</v>
      </c>
      <c r="B932" s="156">
        <v>17891.0</v>
      </c>
      <c r="C932" s="157">
        <v>0.7083333333333334</v>
      </c>
      <c r="D932" s="158" t="s">
        <v>2946</v>
      </c>
      <c r="E932" s="159">
        <v>17366.0</v>
      </c>
      <c r="F932" s="159">
        <v>44580.0</v>
      </c>
      <c r="G932" s="160" t="s">
        <v>96</v>
      </c>
      <c r="H932" s="160" t="s">
        <v>87</v>
      </c>
      <c r="I932" s="160" t="s">
        <v>88</v>
      </c>
      <c r="J932" s="160" t="s">
        <v>89</v>
      </c>
      <c r="K932" s="155"/>
      <c r="L932" s="155" t="s">
        <v>2496</v>
      </c>
      <c r="M932" s="155"/>
      <c r="N932" s="155" t="str">
        <f t="shared" si="2"/>
        <v>1789144580</v>
      </c>
      <c r="O932" s="155"/>
      <c r="P932" s="155" t="str">
        <f t="shared" si="3"/>
        <v/>
      </c>
      <c r="Q932" s="155" t="str">
        <f t="shared" si="4"/>
        <v>R</v>
      </c>
    </row>
    <row r="933">
      <c r="A933" s="156" t="str">
        <f t="shared" si="1"/>
        <v>1673744580</v>
      </c>
      <c r="B933" s="156">
        <v>16737.0</v>
      </c>
      <c r="C933" s="157">
        <v>0.7083333333333334</v>
      </c>
      <c r="D933" s="158" t="s">
        <v>2947</v>
      </c>
      <c r="E933" s="159">
        <v>28127.0</v>
      </c>
      <c r="F933" s="159">
        <v>44580.0</v>
      </c>
      <c r="G933" s="160" t="s">
        <v>100</v>
      </c>
      <c r="H933" s="160" t="s">
        <v>87</v>
      </c>
      <c r="I933" s="160" t="s">
        <v>97</v>
      </c>
      <c r="J933" s="160" t="s">
        <v>199</v>
      </c>
      <c r="K933" s="155"/>
      <c r="L933" s="155" t="s">
        <v>2496</v>
      </c>
      <c r="M933" s="155"/>
      <c r="N933" s="155" t="str">
        <f t="shared" si="2"/>
        <v>1673744580</v>
      </c>
      <c r="O933" s="155"/>
      <c r="P933" s="155" t="str">
        <f t="shared" si="3"/>
        <v/>
      </c>
      <c r="Q933" s="155" t="str">
        <f t="shared" si="4"/>
        <v>R</v>
      </c>
    </row>
    <row r="934">
      <c r="A934" s="156" t="str">
        <f t="shared" si="1"/>
        <v>1747344580</v>
      </c>
      <c r="B934" s="156">
        <v>17473.0</v>
      </c>
      <c r="C934" s="157">
        <v>0.7083333333333334</v>
      </c>
      <c r="D934" s="158" t="s">
        <v>2754</v>
      </c>
      <c r="E934" s="159">
        <v>16243.0</v>
      </c>
      <c r="F934" s="159">
        <v>44580.0</v>
      </c>
      <c r="G934" s="160" t="s">
        <v>108</v>
      </c>
      <c r="H934" s="160" t="s">
        <v>87</v>
      </c>
      <c r="I934" s="160" t="s">
        <v>88</v>
      </c>
      <c r="J934" s="160" t="s">
        <v>192</v>
      </c>
      <c r="K934" s="155"/>
      <c r="L934" s="155" t="s">
        <v>2496</v>
      </c>
      <c r="M934" s="155"/>
      <c r="N934" s="155" t="str">
        <f t="shared" si="2"/>
        <v>1747344580</v>
      </c>
      <c r="O934" s="155"/>
      <c r="P934" s="155" t="str">
        <f t="shared" si="3"/>
        <v/>
      </c>
      <c r="Q934" s="155" t="str">
        <f t="shared" si="4"/>
        <v>R</v>
      </c>
    </row>
    <row r="935">
      <c r="A935" s="156" t="str">
        <f t="shared" si="1"/>
        <v>1779644580</v>
      </c>
      <c r="B935" s="156">
        <v>17796.0</v>
      </c>
      <c r="C935" s="157">
        <v>0.7083333333333334</v>
      </c>
      <c r="D935" s="158" t="s">
        <v>141</v>
      </c>
      <c r="E935" s="159">
        <v>10923.0</v>
      </c>
      <c r="F935" s="159">
        <v>44580.0</v>
      </c>
      <c r="G935" s="160" t="s">
        <v>108</v>
      </c>
      <c r="H935" s="160" t="s">
        <v>87</v>
      </c>
      <c r="I935" s="160" t="s">
        <v>88</v>
      </c>
      <c r="J935" s="160" t="s">
        <v>131</v>
      </c>
      <c r="K935" s="155"/>
      <c r="L935" s="155" t="s">
        <v>2496</v>
      </c>
      <c r="M935" s="155"/>
      <c r="N935" s="155" t="str">
        <f t="shared" si="2"/>
        <v>1779644580</v>
      </c>
      <c r="O935" s="155"/>
      <c r="P935" s="155" t="str">
        <f t="shared" si="3"/>
        <v/>
      </c>
      <c r="Q935" s="155" t="str">
        <f t="shared" si="4"/>
        <v>R</v>
      </c>
    </row>
    <row r="936">
      <c r="A936" s="156" t="str">
        <f t="shared" si="1"/>
        <v>1437344580</v>
      </c>
      <c r="B936" s="156">
        <v>14373.0</v>
      </c>
      <c r="C936" s="157">
        <v>0.7083333333333334</v>
      </c>
      <c r="D936" s="158" t="s">
        <v>1098</v>
      </c>
      <c r="E936" s="159">
        <v>28183.0</v>
      </c>
      <c r="F936" s="159">
        <v>44580.0</v>
      </c>
      <c r="G936" s="160" t="s">
        <v>122</v>
      </c>
      <c r="H936" s="160" t="s">
        <v>92</v>
      </c>
      <c r="I936" s="160" t="s">
        <v>93</v>
      </c>
      <c r="J936" s="160" t="s">
        <v>98</v>
      </c>
      <c r="K936" s="155"/>
      <c r="L936" s="155" t="s">
        <v>2496</v>
      </c>
      <c r="M936" s="155"/>
      <c r="N936" s="155" t="str">
        <f t="shared" si="2"/>
        <v>1437344580</v>
      </c>
      <c r="O936" s="155"/>
      <c r="P936" s="155" t="str">
        <f t="shared" si="3"/>
        <v/>
      </c>
      <c r="Q936" s="155" t="str">
        <f t="shared" si="4"/>
        <v>R</v>
      </c>
    </row>
    <row r="937">
      <c r="A937" s="156" t="str">
        <f t="shared" si="1"/>
        <v>1788744580</v>
      </c>
      <c r="B937" s="156">
        <v>17887.0</v>
      </c>
      <c r="C937" s="157">
        <v>0.7083333333333334</v>
      </c>
      <c r="D937" s="158" t="s">
        <v>1274</v>
      </c>
      <c r="E937" s="159">
        <v>20748.0</v>
      </c>
      <c r="F937" s="159">
        <v>44580.0</v>
      </c>
      <c r="G937" s="160" t="s">
        <v>96</v>
      </c>
      <c r="H937" s="160" t="s">
        <v>87</v>
      </c>
      <c r="I937" s="160" t="s">
        <v>97</v>
      </c>
      <c r="J937" s="160" t="s">
        <v>94</v>
      </c>
      <c r="K937" s="155"/>
      <c r="L937" s="155" t="s">
        <v>2948</v>
      </c>
      <c r="M937" s="155"/>
      <c r="N937" s="155" t="str">
        <f t="shared" si="2"/>
        <v>1788744580</v>
      </c>
      <c r="O937" s="155"/>
      <c r="P937" s="155" t="str">
        <f t="shared" si="3"/>
        <v/>
      </c>
      <c r="Q937" s="155" t="str">
        <f t="shared" si="4"/>
        <v>R</v>
      </c>
    </row>
    <row r="938">
      <c r="A938" s="156" t="str">
        <f t="shared" si="1"/>
        <v>1790544580</v>
      </c>
      <c r="B938" s="156">
        <v>17905.0</v>
      </c>
      <c r="C938" s="157">
        <v>0.7083333333333334</v>
      </c>
      <c r="D938" s="158" t="s">
        <v>373</v>
      </c>
      <c r="E938" s="159">
        <v>25479.0</v>
      </c>
      <c r="F938" s="159">
        <v>44580.0</v>
      </c>
      <c r="G938" s="160" t="s">
        <v>108</v>
      </c>
      <c r="H938" s="160" t="s">
        <v>87</v>
      </c>
      <c r="I938" s="160" t="s">
        <v>97</v>
      </c>
      <c r="J938" s="160" t="s">
        <v>197</v>
      </c>
      <c r="K938" s="155"/>
      <c r="L938" s="155" t="s">
        <v>2496</v>
      </c>
      <c r="M938" s="155"/>
      <c r="N938" s="155" t="str">
        <f t="shared" si="2"/>
        <v>1790544580</v>
      </c>
      <c r="O938" s="155"/>
      <c r="P938" s="155" t="str">
        <f t="shared" si="3"/>
        <v/>
      </c>
      <c r="Q938" s="155" t="str">
        <f t="shared" si="4"/>
        <v>R</v>
      </c>
    </row>
    <row r="939">
      <c r="A939" s="156" t="str">
        <f t="shared" si="1"/>
        <v>1161344580</v>
      </c>
      <c r="B939" s="156">
        <v>11613.0</v>
      </c>
      <c r="C939" s="157">
        <v>0.71875</v>
      </c>
      <c r="D939" s="158" t="s">
        <v>2949</v>
      </c>
      <c r="E939" s="159">
        <v>22853.0</v>
      </c>
      <c r="F939" s="159">
        <v>44580.0</v>
      </c>
      <c r="G939" s="160" t="s">
        <v>86</v>
      </c>
      <c r="H939" s="160" t="s">
        <v>92</v>
      </c>
      <c r="I939" s="160" t="s">
        <v>101</v>
      </c>
      <c r="J939" s="160" t="s">
        <v>147</v>
      </c>
      <c r="K939" s="155"/>
      <c r="L939" s="155" t="s">
        <v>2496</v>
      </c>
      <c r="M939" s="155"/>
      <c r="N939" s="155" t="str">
        <f t="shared" si="2"/>
        <v>1161344580</v>
      </c>
      <c r="O939" s="155"/>
      <c r="P939" s="155" t="str">
        <f t="shared" si="3"/>
        <v/>
      </c>
      <c r="Q939" s="155" t="str">
        <f t="shared" si="4"/>
        <v>R</v>
      </c>
    </row>
    <row r="940">
      <c r="A940" s="156" t="str">
        <f t="shared" si="1"/>
        <v>1283244580</v>
      </c>
      <c r="B940" s="156">
        <v>12832.0</v>
      </c>
      <c r="C940" s="157">
        <v>0.71875</v>
      </c>
      <c r="D940" s="158" t="s">
        <v>2950</v>
      </c>
      <c r="E940" s="159">
        <v>21750.0</v>
      </c>
      <c r="F940" s="159">
        <v>44580.0</v>
      </c>
      <c r="G940" s="160" t="s">
        <v>100</v>
      </c>
      <c r="H940" s="160" t="s">
        <v>87</v>
      </c>
      <c r="I940" s="160" t="s">
        <v>97</v>
      </c>
      <c r="J940" s="160" t="s">
        <v>106</v>
      </c>
      <c r="K940" s="155"/>
      <c r="L940" s="155" t="s">
        <v>2496</v>
      </c>
      <c r="M940" s="155"/>
      <c r="N940" s="155" t="str">
        <f t="shared" si="2"/>
        <v>1283244580</v>
      </c>
      <c r="O940" s="155"/>
      <c r="P940" s="155" t="str">
        <f t="shared" si="3"/>
        <v/>
      </c>
      <c r="Q940" s="155" t="str">
        <f t="shared" si="4"/>
        <v>R</v>
      </c>
    </row>
    <row r="941">
      <c r="A941" s="156" t="str">
        <f t="shared" si="1"/>
        <v>1776344580</v>
      </c>
      <c r="B941" s="156">
        <v>17763.0</v>
      </c>
      <c r="C941" s="157">
        <v>0.71875</v>
      </c>
      <c r="D941" s="158" t="s">
        <v>2951</v>
      </c>
      <c r="E941" s="159">
        <v>27224.0</v>
      </c>
      <c r="F941" s="159">
        <v>44580.0</v>
      </c>
      <c r="G941" s="160" t="s">
        <v>108</v>
      </c>
      <c r="H941" s="160" t="s">
        <v>87</v>
      </c>
      <c r="I941" s="160" t="s">
        <v>97</v>
      </c>
      <c r="J941" s="160" t="s">
        <v>197</v>
      </c>
      <c r="K941" s="155"/>
      <c r="L941" s="155" t="s">
        <v>2496</v>
      </c>
      <c r="M941" s="155"/>
      <c r="N941" s="155" t="str">
        <f t="shared" si="2"/>
        <v>1776344580</v>
      </c>
      <c r="O941" s="155"/>
      <c r="P941" s="155" t="str">
        <f t="shared" si="3"/>
        <v/>
      </c>
      <c r="Q941" s="155" t="str">
        <f t="shared" si="4"/>
        <v/>
      </c>
    </row>
    <row r="942">
      <c r="A942" s="156" t="str">
        <f t="shared" si="1"/>
        <v>1723644580</v>
      </c>
      <c r="B942" s="156">
        <v>17236.0</v>
      </c>
      <c r="C942" s="157">
        <v>0.8645833333333334</v>
      </c>
      <c r="D942" s="158" t="s">
        <v>2086</v>
      </c>
      <c r="E942" s="159">
        <v>22141.0</v>
      </c>
      <c r="F942" s="159">
        <v>44580.0</v>
      </c>
      <c r="G942" s="160" t="s">
        <v>122</v>
      </c>
      <c r="H942" s="160" t="s">
        <v>87</v>
      </c>
      <c r="I942" s="160" t="s">
        <v>97</v>
      </c>
      <c r="J942" s="160" t="s">
        <v>154</v>
      </c>
      <c r="K942" s="155"/>
      <c r="L942" s="155" t="s">
        <v>2952</v>
      </c>
      <c r="M942" s="155"/>
      <c r="N942" s="155" t="str">
        <f t="shared" si="2"/>
        <v>1723644580</v>
      </c>
      <c r="O942" s="155"/>
      <c r="P942" s="155" t="str">
        <f t="shared" si="3"/>
        <v/>
      </c>
      <c r="Q942" s="155" t="str">
        <f t="shared" si="4"/>
        <v/>
      </c>
    </row>
    <row r="943">
      <c r="A943" s="156" t="str">
        <f t="shared" si="1"/>
        <v>1095944581</v>
      </c>
      <c r="B943" s="156">
        <v>10959.0</v>
      </c>
      <c r="C943" s="157">
        <v>0.3333333333333333</v>
      </c>
      <c r="D943" s="158" t="s">
        <v>909</v>
      </c>
      <c r="E943" s="159">
        <v>20829.0</v>
      </c>
      <c r="F943" s="159">
        <v>44581.0</v>
      </c>
      <c r="G943" s="160" t="s">
        <v>122</v>
      </c>
      <c r="H943" s="160" t="s">
        <v>92</v>
      </c>
      <c r="I943" s="160" t="s">
        <v>101</v>
      </c>
      <c r="J943" s="160" t="s">
        <v>182</v>
      </c>
      <c r="K943" s="155"/>
      <c r="L943" s="155" t="s">
        <v>90</v>
      </c>
      <c r="M943" s="155">
        <v>206828.0</v>
      </c>
      <c r="N943" s="155" t="str">
        <f t="shared" si="2"/>
        <v>1095944581</v>
      </c>
      <c r="O943" s="155"/>
      <c r="P943" s="155" t="str">
        <f t="shared" si="3"/>
        <v/>
      </c>
      <c r="Q943" s="155" t="str">
        <f t="shared" si="4"/>
        <v/>
      </c>
    </row>
    <row r="944">
      <c r="A944" s="156" t="str">
        <f t="shared" si="1"/>
        <v>1568444581</v>
      </c>
      <c r="B944" s="156">
        <v>15684.0</v>
      </c>
      <c r="C944" s="157">
        <v>0.3333333333333333</v>
      </c>
      <c r="D944" s="158" t="s">
        <v>950</v>
      </c>
      <c r="E944" s="159">
        <v>29785.0</v>
      </c>
      <c r="F944" s="159">
        <v>44581.0</v>
      </c>
      <c r="G944" s="160" t="s">
        <v>112</v>
      </c>
      <c r="H944" s="160" t="s">
        <v>92</v>
      </c>
      <c r="I944" s="160" t="s">
        <v>93</v>
      </c>
      <c r="J944" s="160" t="s">
        <v>106</v>
      </c>
      <c r="K944" s="155"/>
      <c r="L944" s="155" t="s">
        <v>103</v>
      </c>
      <c r="M944" s="155"/>
      <c r="N944" s="155" t="str">
        <f t="shared" si="2"/>
        <v>1568444581</v>
      </c>
      <c r="O944" s="155"/>
      <c r="P944" s="155" t="str">
        <f t="shared" si="3"/>
        <v/>
      </c>
      <c r="Q944" s="155" t="str">
        <f t="shared" si="4"/>
        <v>R</v>
      </c>
    </row>
    <row r="945">
      <c r="A945" s="156" t="str">
        <f t="shared" si="1"/>
        <v>1299344581</v>
      </c>
      <c r="B945" s="156">
        <v>12993.0</v>
      </c>
      <c r="C945" s="157">
        <v>0.34375</v>
      </c>
      <c r="D945" s="158" t="s">
        <v>2565</v>
      </c>
      <c r="E945" s="159">
        <v>19819.0</v>
      </c>
      <c r="F945" s="159">
        <v>44581.0</v>
      </c>
      <c r="G945" s="160" t="s">
        <v>100</v>
      </c>
      <c r="H945" s="160" t="s">
        <v>87</v>
      </c>
      <c r="I945" s="160" t="s">
        <v>88</v>
      </c>
      <c r="J945" s="160" t="s">
        <v>102</v>
      </c>
      <c r="K945" s="155"/>
      <c r="L945" s="155" t="s">
        <v>103</v>
      </c>
      <c r="M945" s="155"/>
      <c r="N945" s="155" t="str">
        <f t="shared" si="2"/>
        <v>1299344581</v>
      </c>
      <c r="O945" s="155"/>
      <c r="P945" s="155" t="str">
        <f t="shared" si="3"/>
        <v/>
      </c>
      <c r="Q945" s="155" t="str">
        <f t="shared" si="4"/>
        <v>R</v>
      </c>
    </row>
    <row r="946">
      <c r="A946" s="156" t="str">
        <f t="shared" si="1"/>
        <v>1101744581</v>
      </c>
      <c r="B946" s="156">
        <v>11017.0</v>
      </c>
      <c r="C946" s="157">
        <v>0.3541666666666667</v>
      </c>
      <c r="D946" s="158" t="s">
        <v>1139</v>
      </c>
      <c r="E946" s="159">
        <v>22235.0</v>
      </c>
      <c r="F946" s="159">
        <v>44581.0</v>
      </c>
      <c r="G946" s="160" t="s">
        <v>100</v>
      </c>
      <c r="H946" s="160" t="s">
        <v>92</v>
      </c>
      <c r="I946" s="160" t="s">
        <v>101</v>
      </c>
      <c r="J946" s="160" t="s">
        <v>102</v>
      </c>
      <c r="K946" s="155"/>
      <c r="L946" s="155" t="s">
        <v>103</v>
      </c>
      <c r="M946" s="155"/>
      <c r="N946" s="155" t="str">
        <f t="shared" si="2"/>
        <v>1101744581</v>
      </c>
      <c r="O946" s="155"/>
      <c r="P946" s="155" t="str">
        <f t="shared" si="3"/>
        <v/>
      </c>
      <c r="Q946" s="155" t="str">
        <f t="shared" si="4"/>
        <v/>
      </c>
    </row>
    <row r="947">
      <c r="A947" s="156" t="str">
        <f t="shared" si="1"/>
        <v>1795444581</v>
      </c>
      <c r="B947" s="156">
        <v>17954.0</v>
      </c>
      <c r="C947" s="157">
        <v>0.3645833333333333</v>
      </c>
      <c r="D947" s="158" t="s">
        <v>2953</v>
      </c>
      <c r="E947" s="159">
        <v>13621.0</v>
      </c>
      <c r="F947" s="159">
        <v>44581.0</v>
      </c>
      <c r="G947" s="160" t="s">
        <v>108</v>
      </c>
      <c r="H947" s="160" t="s">
        <v>87</v>
      </c>
      <c r="I947" s="160" t="s">
        <v>88</v>
      </c>
      <c r="J947" s="160" t="s">
        <v>131</v>
      </c>
      <c r="K947" s="155"/>
      <c r="L947" s="155" t="s">
        <v>103</v>
      </c>
      <c r="M947" s="155"/>
      <c r="N947" s="155" t="str">
        <f t="shared" si="2"/>
        <v>1795444581</v>
      </c>
      <c r="O947" s="155"/>
      <c r="P947" s="155" t="str">
        <f t="shared" si="3"/>
        <v/>
      </c>
      <c r="Q947" s="155" t="str">
        <f t="shared" si="4"/>
        <v/>
      </c>
    </row>
    <row r="948">
      <c r="A948" s="156" t="str">
        <f t="shared" si="1"/>
        <v>1576344581</v>
      </c>
      <c r="B948" s="156">
        <v>15763.0</v>
      </c>
      <c r="C948" s="157">
        <v>0.375</v>
      </c>
      <c r="D948" s="158" t="s">
        <v>952</v>
      </c>
      <c r="E948" s="159">
        <v>23818.0</v>
      </c>
      <c r="F948" s="159">
        <v>44581.0</v>
      </c>
      <c r="G948" s="160" t="s">
        <v>86</v>
      </c>
      <c r="H948" s="160" t="s">
        <v>92</v>
      </c>
      <c r="I948" s="160" t="s">
        <v>93</v>
      </c>
      <c r="J948" s="160" t="s">
        <v>758</v>
      </c>
      <c r="K948" s="155"/>
      <c r="L948" s="155" t="s">
        <v>90</v>
      </c>
      <c r="M948" s="155">
        <v>206829.0</v>
      </c>
      <c r="N948" s="155" t="str">
        <f t="shared" si="2"/>
        <v>1576344581</v>
      </c>
      <c r="O948" s="155"/>
      <c r="P948" s="155" t="str">
        <f t="shared" si="3"/>
        <v/>
      </c>
      <c r="Q948" s="155" t="str">
        <f t="shared" si="4"/>
        <v/>
      </c>
    </row>
    <row r="949">
      <c r="A949" s="156" t="str">
        <f t="shared" si="1"/>
        <v>1357944581</v>
      </c>
      <c r="B949" s="156">
        <v>13579.0</v>
      </c>
      <c r="C949" s="157">
        <v>0.3645833333333333</v>
      </c>
      <c r="D949" s="158" t="s">
        <v>769</v>
      </c>
      <c r="E949" s="159">
        <v>23956.0</v>
      </c>
      <c r="F949" s="159">
        <v>44581.0</v>
      </c>
      <c r="G949" s="160" t="s">
        <v>86</v>
      </c>
      <c r="H949" s="160" t="s">
        <v>92</v>
      </c>
      <c r="I949" s="160" t="s">
        <v>101</v>
      </c>
      <c r="J949" s="160" t="s">
        <v>174</v>
      </c>
      <c r="K949" s="155"/>
      <c r="L949" s="155" t="s">
        <v>90</v>
      </c>
      <c r="M949" s="155">
        <v>206830.0</v>
      </c>
      <c r="N949" s="155" t="str">
        <f t="shared" si="2"/>
        <v>1357944581</v>
      </c>
      <c r="O949" s="155"/>
      <c r="P949" s="155" t="str">
        <f t="shared" si="3"/>
        <v/>
      </c>
      <c r="Q949" s="155" t="str">
        <f t="shared" si="4"/>
        <v/>
      </c>
    </row>
    <row r="950">
      <c r="A950" s="156" t="str">
        <f t="shared" si="1"/>
        <v>1081344581</v>
      </c>
      <c r="B950" s="156">
        <v>10813.0</v>
      </c>
      <c r="C950" s="157">
        <v>0.375</v>
      </c>
      <c r="D950" s="158" t="s">
        <v>2940</v>
      </c>
      <c r="E950" s="159">
        <v>13035.0</v>
      </c>
      <c r="F950" s="159">
        <v>44581.0</v>
      </c>
      <c r="G950" s="160" t="s">
        <v>112</v>
      </c>
      <c r="H950" s="160" t="s">
        <v>87</v>
      </c>
      <c r="I950" s="160" t="s">
        <v>88</v>
      </c>
      <c r="J950" s="160" t="s">
        <v>192</v>
      </c>
      <c r="K950" s="155"/>
      <c r="L950" s="155" t="s">
        <v>103</v>
      </c>
      <c r="M950" s="155"/>
      <c r="N950" s="155" t="str">
        <f t="shared" si="2"/>
        <v>1081344581</v>
      </c>
      <c r="O950" s="155"/>
      <c r="P950" s="155" t="str">
        <f t="shared" si="3"/>
        <v/>
      </c>
      <c r="Q950" s="155" t="str">
        <f t="shared" si="4"/>
        <v>R</v>
      </c>
    </row>
    <row r="951">
      <c r="A951" s="156" t="str">
        <f t="shared" si="1"/>
        <v>1571844581</v>
      </c>
      <c r="B951" s="156">
        <v>15718.0</v>
      </c>
      <c r="C951" s="157">
        <v>0.3645833333333333</v>
      </c>
      <c r="D951" s="158" t="s">
        <v>2823</v>
      </c>
      <c r="E951" s="159">
        <v>14315.0</v>
      </c>
      <c r="F951" s="159">
        <v>44581.0</v>
      </c>
      <c r="G951" s="160" t="s">
        <v>86</v>
      </c>
      <c r="H951" s="160" t="s">
        <v>87</v>
      </c>
      <c r="I951" s="160" t="s">
        <v>97</v>
      </c>
      <c r="J951" s="160" t="s">
        <v>89</v>
      </c>
      <c r="K951" s="155"/>
      <c r="L951" s="155" t="s">
        <v>90</v>
      </c>
      <c r="M951" s="155">
        <v>206832.0</v>
      </c>
      <c r="N951" s="155" t="str">
        <f t="shared" si="2"/>
        <v>1571844581</v>
      </c>
      <c r="O951" s="155"/>
      <c r="P951" s="155" t="str">
        <f t="shared" si="3"/>
        <v/>
      </c>
      <c r="Q951" s="155" t="str">
        <f t="shared" si="4"/>
        <v>R</v>
      </c>
    </row>
    <row r="952">
      <c r="A952" s="156" t="str">
        <f t="shared" si="1"/>
        <v>1286944581</v>
      </c>
      <c r="B952" s="156">
        <v>12869.0</v>
      </c>
      <c r="C952" s="157">
        <v>0.375</v>
      </c>
      <c r="D952" s="158" t="s">
        <v>844</v>
      </c>
      <c r="E952" s="159">
        <v>25511.0</v>
      </c>
      <c r="F952" s="159">
        <v>44581.0</v>
      </c>
      <c r="G952" s="160" t="s">
        <v>122</v>
      </c>
      <c r="H952" s="160" t="s">
        <v>92</v>
      </c>
      <c r="I952" s="160" t="s">
        <v>101</v>
      </c>
      <c r="J952" s="160" t="s">
        <v>94</v>
      </c>
      <c r="K952" s="155"/>
      <c r="L952" s="155" t="s">
        <v>90</v>
      </c>
      <c r="M952" s="155">
        <v>206833.0</v>
      </c>
      <c r="N952" s="155" t="str">
        <f t="shared" si="2"/>
        <v>1286944581</v>
      </c>
      <c r="O952" s="155"/>
      <c r="P952" s="155" t="str">
        <f t="shared" si="3"/>
        <v/>
      </c>
      <c r="Q952" s="155" t="str">
        <f t="shared" si="4"/>
        <v/>
      </c>
    </row>
    <row r="953">
      <c r="A953" s="156" t="str">
        <f t="shared" si="1"/>
        <v>1253144581</v>
      </c>
      <c r="B953" s="156">
        <v>12531.0</v>
      </c>
      <c r="C953" s="157">
        <v>0.3854166666666667</v>
      </c>
      <c r="D953" s="158" t="s">
        <v>2716</v>
      </c>
      <c r="E953" s="159">
        <v>18176.0</v>
      </c>
      <c r="F953" s="159">
        <v>44581.0</v>
      </c>
      <c r="G953" s="160" t="s">
        <v>86</v>
      </c>
      <c r="H953" s="160" t="s">
        <v>87</v>
      </c>
      <c r="I953" s="160" t="s">
        <v>97</v>
      </c>
      <c r="J953" s="160" t="s">
        <v>94</v>
      </c>
      <c r="K953" s="155"/>
      <c r="L953" s="155" t="s">
        <v>90</v>
      </c>
      <c r="M953" s="155">
        <v>206834.0</v>
      </c>
      <c r="N953" s="155" t="str">
        <f t="shared" si="2"/>
        <v>1253144581</v>
      </c>
      <c r="O953" s="155"/>
      <c r="P953" s="155" t="str">
        <f t="shared" si="3"/>
        <v/>
      </c>
      <c r="Q953" s="155" t="str">
        <f t="shared" si="4"/>
        <v>R</v>
      </c>
    </row>
    <row r="954">
      <c r="A954" s="156" t="str">
        <f t="shared" si="1"/>
        <v>1636844581</v>
      </c>
      <c r="B954" s="156">
        <v>16368.0</v>
      </c>
      <c r="C954" s="157">
        <v>0.3854166666666667</v>
      </c>
      <c r="D954" s="158" t="s">
        <v>2954</v>
      </c>
      <c r="E954" s="159">
        <v>33256.0</v>
      </c>
      <c r="F954" s="159">
        <v>44581.0</v>
      </c>
      <c r="G954" s="160" t="s">
        <v>86</v>
      </c>
      <c r="H954" s="160" t="s">
        <v>92</v>
      </c>
      <c r="I954" s="160" t="s">
        <v>101</v>
      </c>
      <c r="J954" s="160" t="s">
        <v>154</v>
      </c>
      <c r="K954" s="155"/>
      <c r="L954" s="155" t="s">
        <v>90</v>
      </c>
      <c r="M954" s="155">
        <v>206835.0</v>
      </c>
      <c r="N954" s="155" t="str">
        <f t="shared" si="2"/>
        <v>1636844581</v>
      </c>
      <c r="O954" s="155"/>
      <c r="P954" s="155" t="str">
        <f t="shared" si="3"/>
        <v/>
      </c>
      <c r="Q954" s="155" t="str">
        <f t="shared" si="4"/>
        <v/>
      </c>
    </row>
    <row r="955">
      <c r="A955" s="156" t="str">
        <f t="shared" si="1"/>
        <v>1550244581</v>
      </c>
      <c r="B955" s="156">
        <v>15502.0</v>
      </c>
      <c r="C955" s="157">
        <v>0.3958333333333333</v>
      </c>
      <c r="D955" s="158" t="s">
        <v>2955</v>
      </c>
      <c r="E955" s="159">
        <v>22188.0</v>
      </c>
      <c r="F955" s="159">
        <v>44581.0</v>
      </c>
      <c r="G955" s="160" t="s">
        <v>86</v>
      </c>
      <c r="H955" s="160" t="s">
        <v>92</v>
      </c>
      <c r="I955" s="160" t="s">
        <v>93</v>
      </c>
      <c r="J955" s="160" t="s">
        <v>174</v>
      </c>
      <c r="K955" s="155"/>
      <c r="L955" s="155" t="s">
        <v>90</v>
      </c>
      <c r="M955" s="155">
        <v>206836.0</v>
      </c>
      <c r="N955" s="155" t="str">
        <f t="shared" si="2"/>
        <v>1550244581</v>
      </c>
      <c r="O955" s="155"/>
      <c r="P955" s="155" t="str">
        <f t="shared" si="3"/>
        <v/>
      </c>
      <c r="Q955" s="155" t="str">
        <f t="shared" si="4"/>
        <v/>
      </c>
    </row>
    <row r="956">
      <c r="A956" s="156" t="str">
        <f t="shared" si="1"/>
        <v>1631044581</v>
      </c>
      <c r="B956" s="156">
        <v>16310.0</v>
      </c>
      <c r="C956" s="157">
        <v>0.375</v>
      </c>
      <c r="D956" s="158" t="s">
        <v>2956</v>
      </c>
      <c r="E956" s="159">
        <v>20014.0</v>
      </c>
      <c r="F956" s="159">
        <v>44581.0</v>
      </c>
      <c r="G956" s="160" t="s">
        <v>122</v>
      </c>
      <c r="H956" s="160" t="s">
        <v>87</v>
      </c>
      <c r="I956" s="160" t="s">
        <v>88</v>
      </c>
      <c r="J956" s="160" t="s">
        <v>89</v>
      </c>
      <c r="K956" s="155"/>
      <c r="L956" s="155" t="s">
        <v>90</v>
      </c>
      <c r="M956" s="155">
        <v>206837.0</v>
      </c>
      <c r="N956" s="155" t="str">
        <f t="shared" si="2"/>
        <v>1631044581</v>
      </c>
      <c r="O956" s="155"/>
      <c r="P956" s="155" t="str">
        <f t="shared" si="3"/>
        <v/>
      </c>
      <c r="Q956" s="155" t="str">
        <f t="shared" si="4"/>
        <v/>
      </c>
    </row>
    <row r="957">
      <c r="A957" s="156" t="str">
        <f t="shared" si="1"/>
        <v>1161344581</v>
      </c>
      <c r="B957" s="156">
        <v>11613.0</v>
      </c>
      <c r="C957" s="157">
        <v>0.3958333333333333</v>
      </c>
      <c r="D957" s="158" t="s">
        <v>2949</v>
      </c>
      <c r="E957" s="159">
        <v>22853.0</v>
      </c>
      <c r="F957" s="159">
        <v>44581.0</v>
      </c>
      <c r="G957" s="160" t="s">
        <v>86</v>
      </c>
      <c r="H957" s="160" t="s">
        <v>92</v>
      </c>
      <c r="I957" s="160" t="s">
        <v>101</v>
      </c>
      <c r="J957" s="160" t="s">
        <v>147</v>
      </c>
      <c r="K957" s="155"/>
      <c r="L957" s="155" t="s">
        <v>90</v>
      </c>
      <c r="M957" s="155">
        <v>206838.0</v>
      </c>
      <c r="N957" s="155" t="str">
        <f t="shared" si="2"/>
        <v>1161344581</v>
      </c>
      <c r="O957" s="155"/>
      <c r="P957" s="155" t="str">
        <f t="shared" si="3"/>
        <v/>
      </c>
      <c r="Q957" s="155" t="str">
        <f t="shared" si="4"/>
        <v>R</v>
      </c>
    </row>
    <row r="958">
      <c r="A958" s="156" t="str">
        <f t="shared" si="1"/>
        <v>1794044581</v>
      </c>
      <c r="B958" s="156">
        <v>17940.0</v>
      </c>
      <c r="C958" s="157">
        <v>0.3958333333333333</v>
      </c>
      <c r="D958" s="158" t="s">
        <v>2957</v>
      </c>
      <c r="E958" s="159">
        <v>12708.0</v>
      </c>
      <c r="F958" s="159">
        <v>44581.0</v>
      </c>
      <c r="G958" s="160" t="s">
        <v>108</v>
      </c>
      <c r="H958" s="160" t="s">
        <v>87</v>
      </c>
      <c r="I958" s="160" t="s">
        <v>88</v>
      </c>
      <c r="J958" s="160" t="s">
        <v>102</v>
      </c>
      <c r="K958" s="155"/>
      <c r="L958" s="155" t="s">
        <v>103</v>
      </c>
      <c r="M958" s="155"/>
      <c r="N958" s="155" t="str">
        <f t="shared" si="2"/>
        <v>1794044581</v>
      </c>
      <c r="O958" s="155"/>
      <c r="P958" s="155" t="str">
        <f t="shared" si="3"/>
        <v/>
      </c>
      <c r="Q958" s="155" t="str">
        <f t="shared" si="4"/>
        <v/>
      </c>
    </row>
    <row r="959">
      <c r="A959" s="156" t="str">
        <f t="shared" si="1"/>
        <v>1474244581</v>
      </c>
      <c r="B959" s="156">
        <v>14742.0</v>
      </c>
      <c r="C959" s="157">
        <v>0.40625</v>
      </c>
      <c r="D959" s="158" t="s">
        <v>1006</v>
      </c>
      <c r="E959" s="159">
        <v>19050.0</v>
      </c>
      <c r="F959" s="159">
        <v>44581.0</v>
      </c>
      <c r="G959" s="160" t="s">
        <v>129</v>
      </c>
      <c r="H959" s="160" t="s">
        <v>92</v>
      </c>
      <c r="I959" s="160" t="s">
        <v>93</v>
      </c>
      <c r="J959" s="160" t="s">
        <v>385</v>
      </c>
      <c r="K959" s="155"/>
      <c r="L959" s="155" t="s">
        <v>103</v>
      </c>
      <c r="M959" s="155"/>
      <c r="N959" s="155" t="str">
        <f t="shared" si="2"/>
        <v>1474244581</v>
      </c>
      <c r="O959" s="155"/>
      <c r="P959" s="155" t="str">
        <f t="shared" si="3"/>
        <v/>
      </c>
      <c r="Q959" s="155" t="str">
        <f t="shared" si="4"/>
        <v/>
      </c>
    </row>
    <row r="960">
      <c r="A960" s="156" t="str">
        <f t="shared" si="1"/>
        <v>1226744581</v>
      </c>
      <c r="B960" s="156">
        <v>12267.0</v>
      </c>
      <c r="C960" s="157">
        <v>0.40625</v>
      </c>
      <c r="D960" s="158" t="s">
        <v>903</v>
      </c>
      <c r="E960" s="159">
        <v>23969.0</v>
      </c>
      <c r="F960" s="159">
        <v>44581.0</v>
      </c>
      <c r="G960" s="160" t="s">
        <v>86</v>
      </c>
      <c r="H960" s="160" t="s">
        <v>92</v>
      </c>
      <c r="I960" s="160" t="s">
        <v>93</v>
      </c>
      <c r="J960" s="160" t="s">
        <v>174</v>
      </c>
      <c r="K960" s="155"/>
      <c r="L960" s="155" t="s">
        <v>90</v>
      </c>
      <c r="M960" s="155">
        <v>206839.0</v>
      </c>
      <c r="N960" s="155" t="str">
        <f t="shared" si="2"/>
        <v>1226744581</v>
      </c>
      <c r="O960" s="155"/>
      <c r="P960" s="155" t="str">
        <f t="shared" si="3"/>
        <v/>
      </c>
      <c r="Q960" s="155" t="str">
        <f t="shared" si="4"/>
        <v/>
      </c>
    </row>
    <row r="961">
      <c r="A961" s="156" t="str">
        <f t="shared" si="1"/>
        <v>1678644581</v>
      </c>
      <c r="B961" s="156">
        <v>16786.0</v>
      </c>
      <c r="C961" s="157">
        <v>0.40625</v>
      </c>
      <c r="D961" s="158" t="s">
        <v>1299</v>
      </c>
      <c r="E961" s="159">
        <v>19366.0</v>
      </c>
      <c r="F961" s="159">
        <v>44581.0</v>
      </c>
      <c r="G961" s="160" t="s">
        <v>100</v>
      </c>
      <c r="H961" s="160" t="s">
        <v>92</v>
      </c>
      <c r="I961" s="160" t="s">
        <v>101</v>
      </c>
      <c r="J961" s="160" t="s">
        <v>113</v>
      </c>
      <c r="K961" s="155"/>
      <c r="L961" s="155" t="s">
        <v>103</v>
      </c>
      <c r="M961" s="155"/>
      <c r="N961" s="155" t="str">
        <f t="shared" si="2"/>
        <v>1678644581</v>
      </c>
      <c r="O961" s="155"/>
      <c r="P961" s="155" t="str">
        <f t="shared" si="3"/>
        <v/>
      </c>
      <c r="Q961" s="155" t="str">
        <f t="shared" si="4"/>
        <v/>
      </c>
    </row>
    <row r="962">
      <c r="A962" s="156" t="str">
        <f t="shared" si="1"/>
        <v>1136544581</v>
      </c>
      <c r="B962" s="156">
        <v>11365.0</v>
      </c>
      <c r="C962" s="157">
        <v>0.4375</v>
      </c>
      <c r="D962" s="158" t="s">
        <v>2227</v>
      </c>
      <c r="E962" s="159">
        <v>26273.0</v>
      </c>
      <c r="F962" s="159">
        <v>44581.0</v>
      </c>
      <c r="G962" s="160" t="s">
        <v>86</v>
      </c>
      <c r="H962" s="160" t="s">
        <v>92</v>
      </c>
      <c r="I962" s="160" t="s">
        <v>93</v>
      </c>
      <c r="J962" s="160" t="s">
        <v>174</v>
      </c>
      <c r="K962" s="155"/>
      <c r="L962" s="155" t="s">
        <v>90</v>
      </c>
      <c r="M962" s="155">
        <v>206840.0</v>
      </c>
      <c r="N962" s="155" t="str">
        <f t="shared" si="2"/>
        <v>1136544581</v>
      </c>
      <c r="O962" s="155"/>
      <c r="P962" s="155" t="str">
        <f t="shared" si="3"/>
        <v/>
      </c>
      <c r="Q962" s="155" t="str">
        <f t="shared" si="4"/>
        <v/>
      </c>
    </row>
    <row r="963">
      <c r="A963" s="156" t="str">
        <f t="shared" si="1"/>
        <v>1599844581</v>
      </c>
      <c r="B963" s="156">
        <v>15998.0</v>
      </c>
      <c r="C963" s="157">
        <v>0.4166666666666667</v>
      </c>
      <c r="D963" s="158" t="s">
        <v>971</v>
      </c>
      <c r="E963" s="159">
        <v>19064.0</v>
      </c>
      <c r="F963" s="159">
        <v>44581.0</v>
      </c>
      <c r="G963" s="160" t="s">
        <v>86</v>
      </c>
      <c r="H963" s="160" t="s">
        <v>87</v>
      </c>
      <c r="I963" s="160" t="s">
        <v>88</v>
      </c>
      <c r="J963" s="160" t="s">
        <v>89</v>
      </c>
      <c r="K963" s="155"/>
      <c r="L963" s="155" t="s">
        <v>90</v>
      </c>
      <c r="M963" s="155">
        <v>206841.0</v>
      </c>
      <c r="N963" s="155" t="str">
        <f t="shared" si="2"/>
        <v>1599844581</v>
      </c>
      <c r="O963" s="155"/>
      <c r="P963" s="155" t="str">
        <f t="shared" si="3"/>
        <v/>
      </c>
      <c r="Q963" s="155" t="str">
        <f t="shared" si="4"/>
        <v/>
      </c>
    </row>
    <row r="964">
      <c r="A964" s="156" t="str">
        <f t="shared" si="1"/>
        <v>1122344581</v>
      </c>
      <c r="B964" s="156">
        <v>11223.0</v>
      </c>
      <c r="C964" s="157">
        <v>0.4375</v>
      </c>
      <c r="D964" s="158" t="s">
        <v>1196</v>
      </c>
      <c r="E964" s="159">
        <v>27156.0</v>
      </c>
      <c r="F964" s="159">
        <v>44581.0</v>
      </c>
      <c r="G964" s="160" t="s">
        <v>122</v>
      </c>
      <c r="H964" s="160" t="s">
        <v>92</v>
      </c>
      <c r="I964" s="160" t="s">
        <v>93</v>
      </c>
      <c r="J964" s="160" t="s">
        <v>174</v>
      </c>
      <c r="K964" s="155"/>
      <c r="L964" s="155" t="s">
        <v>90</v>
      </c>
      <c r="M964" s="155">
        <v>206842.0</v>
      </c>
      <c r="N964" s="155" t="str">
        <f t="shared" si="2"/>
        <v>1122344581</v>
      </c>
      <c r="O964" s="155"/>
      <c r="P964" s="155" t="str">
        <f t="shared" si="3"/>
        <v/>
      </c>
      <c r="Q964" s="155" t="str">
        <f t="shared" si="4"/>
        <v/>
      </c>
    </row>
    <row r="965">
      <c r="A965" s="156" t="str">
        <f t="shared" si="1"/>
        <v>1405444581</v>
      </c>
      <c r="B965" s="156">
        <v>14054.0</v>
      </c>
      <c r="C965" s="157">
        <v>0.4166666666666667</v>
      </c>
      <c r="D965" s="158" t="s">
        <v>931</v>
      </c>
      <c r="E965" s="159">
        <v>19098.0</v>
      </c>
      <c r="F965" s="159">
        <v>44581.0</v>
      </c>
      <c r="G965" s="160" t="s">
        <v>122</v>
      </c>
      <c r="H965" s="160" t="s">
        <v>92</v>
      </c>
      <c r="I965" s="160" t="s">
        <v>93</v>
      </c>
      <c r="J965" s="160" t="s">
        <v>164</v>
      </c>
      <c r="K965" s="155"/>
      <c r="L965" s="155" t="s">
        <v>90</v>
      </c>
      <c r="M965" s="155">
        <v>206843.0</v>
      </c>
      <c r="N965" s="155" t="str">
        <f t="shared" si="2"/>
        <v>1405444581</v>
      </c>
      <c r="O965" s="155"/>
      <c r="P965" s="155" t="str">
        <f t="shared" si="3"/>
        <v/>
      </c>
      <c r="Q965" s="155" t="str">
        <f t="shared" si="4"/>
        <v/>
      </c>
    </row>
    <row r="966">
      <c r="A966" s="156" t="str">
        <f t="shared" si="1"/>
        <v>1259444581</v>
      </c>
      <c r="B966" s="156">
        <v>12594.0</v>
      </c>
      <c r="C966" s="157">
        <v>0.4166666666666667</v>
      </c>
      <c r="D966" s="158" t="s">
        <v>2958</v>
      </c>
      <c r="E966" s="159">
        <v>30485.0</v>
      </c>
      <c r="F966" s="159">
        <v>44581.0</v>
      </c>
      <c r="G966" s="160" t="s">
        <v>86</v>
      </c>
      <c r="H966" s="160" t="s">
        <v>92</v>
      </c>
      <c r="I966" s="160" t="s">
        <v>101</v>
      </c>
      <c r="J966" s="160" t="s">
        <v>147</v>
      </c>
      <c r="K966" s="155"/>
      <c r="L966" s="155" t="s">
        <v>90</v>
      </c>
      <c r="M966" s="155">
        <v>206844.0</v>
      </c>
      <c r="N966" s="155" t="str">
        <f t="shared" si="2"/>
        <v>1259444581</v>
      </c>
      <c r="O966" s="155"/>
      <c r="P966" s="155" t="str">
        <f t="shared" si="3"/>
        <v/>
      </c>
      <c r="Q966" s="155" t="str">
        <f t="shared" si="4"/>
        <v/>
      </c>
    </row>
    <row r="967">
      <c r="A967" s="156" t="str">
        <f t="shared" si="1"/>
        <v>967044581</v>
      </c>
      <c r="B967" s="156">
        <v>9670.0</v>
      </c>
      <c r="C967" s="157">
        <v>0.4270833333333333</v>
      </c>
      <c r="D967" s="158" t="s">
        <v>2788</v>
      </c>
      <c r="E967" s="159">
        <v>29843.0</v>
      </c>
      <c r="F967" s="159">
        <v>44581.0</v>
      </c>
      <c r="G967" s="160" t="s">
        <v>86</v>
      </c>
      <c r="H967" s="160" t="s">
        <v>92</v>
      </c>
      <c r="I967" s="160" t="s">
        <v>101</v>
      </c>
      <c r="J967" s="160" t="s">
        <v>147</v>
      </c>
      <c r="K967" s="155"/>
      <c r="L967" s="155" t="s">
        <v>90</v>
      </c>
      <c r="M967" s="155">
        <v>206845.0</v>
      </c>
      <c r="N967" s="155" t="str">
        <f t="shared" si="2"/>
        <v>967044581</v>
      </c>
      <c r="O967" s="155"/>
      <c r="P967" s="155" t="str">
        <f t="shared" si="3"/>
        <v/>
      </c>
      <c r="Q967" s="155" t="str">
        <f t="shared" si="4"/>
        <v>R</v>
      </c>
    </row>
    <row r="968">
      <c r="A968" s="156" t="str">
        <f t="shared" si="1"/>
        <v>1186544581</v>
      </c>
      <c r="B968" s="156">
        <v>11865.0</v>
      </c>
      <c r="C968" s="157">
        <v>0.4375</v>
      </c>
      <c r="D968" s="158" t="s">
        <v>2959</v>
      </c>
      <c r="E968" s="159">
        <v>25554.0</v>
      </c>
      <c r="F968" s="159">
        <v>44581.0</v>
      </c>
      <c r="G968" s="160" t="s">
        <v>122</v>
      </c>
      <c r="H968" s="160" t="s">
        <v>87</v>
      </c>
      <c r="I968" s="160" t="s">
        <v>97</v>
      </c>
      <c r="J968" s="160" t="s">
        <v>2960</v>
      </c>
      <c r="K968" s="155"/>
      <c r="L968" s="155" t="s">
        <v>90</v>
      </c>
      <c r="M968" s="155">
        <v>206846.0</v>
      </c>
      <c r="N968" s="155" t="str">
        <f t="shared" si="2"/>
        <v>1186544581</v>
      </c>
      <c r="O968" s="155"/>
      <c r="P968" s="155" t="str">
        <f t="shared" si="3"/>
        <v/>
      </c>
      <c r="Q968" s="155" t="str">
        <f t="shared" si="4"/>
        <v/>
      </c>
    </row>
    <row r="969">
      <c r="A969" s="156" t="str">
        <f t="shared" si="1"/>
        <v>1700944581</v>
      </c>
      <c r="B969" s="156">
        <v>17009.0</v>
      </c>
      <c r="C969" s="157">
        <v>0.4166666666666667</v>
      </c>
      <c r="D969" s="158" t="s">
        <v>1954</v>
      </c>
      <c r="E969" s="159">
        <v>20910.0</v>
      </c>
      <c r="F969" s="159">
        <v>44581.0</v>
      </c>
      <c r="G969" s="160" t="s">
        <v>86</v>
      </c>
      <c r="H969" s="160" t="s">
        <v>92</v>
      </c>
      <c r="I969" s="160" t="s">
        <v>93</v>
      </c>
      <c r="J969" s="160" t="s">
        <v>358</v>
      </c>
      <c r="K969" s="155"/>
      <c r="L969" s="155" t="s">
        <v>90</v>
      </c>
      <c r="M969" s="155">
        <v>206847.0</v>
      </c>
      <c r="N969" s="155" t="str">
        <f t="shared" si="2"/>
        <v>1700944581</v>
      </c>
      <c r="O969" s="155"/>
      <c r="P969" s="155" t="str">
        <f t="shared" si="3"/>
        <v/>
      </c>
      <c r="Q969" s="155" t="str">
        <f t="shared" si="4"/>
        <v/>
      </c>
    </row>
    <row r="970">
      <c r="A970" s="156" t="str">
        <f t="shared" si="1"/>
        <v>975944581</v>
      </c>
      <c r="B970" s="156">
        <v>9759.0</v>
      </c>
      <c r="C970" s="157">
        <v>0.4479166666666667</v>
      </c>
      <c r="D970" s="158" t="s">
        <v>2961</v>
      </c>
      <c r="E970" s="159">
        <v>18196.0</v>
      </c>
      <c r="F970" s="159">
        <v>44581.0</v>
      </c>
      <c r="G970" s="160" t="s">
        <v>86</v>
      </c>
      <c r="H970" s="160" t="s">
        <v>92</v>
      </c>
      <c r="I970" s="160" t="s">
        <v>101</v>
      </c>
      <c r="J970" s="160" t="s">
        <v>147</v>
      </c>
      <c r="K970" s="155"/>
      <c r="L970" s="155" t="s">
        <v>90</v>
      </c>
      <c r="M970" s="155">
        <v>206848.0</v>
      </c>
      <c r="N970" s="155" t="str">
        <f t="shared" si="2"/>
        <v>975944581</v>
      </c>
      <c r="O970" s="155"/>
      <c r="P970" s="155" t="str">
        <f t="shared" si="3"/>
        <v/>
      </c>
      <c r="Q970" s="155" t="str">
        <f t="shared" si="4"/>
        <v/>
      </c>
    </row>
    <row r="971">
      <c r="A971" s="156" t="str">
        <f t="shared" si="1"/>
        <v>1669744581</v>
      </c>
      <c r="B971" s="156">
        <v>16697.0</v>
      </c>
      <c r="C971" s="157">
        <v>0.4375</v>
      </c>
      <c r="D971" s="158" t="s">
        <v>2962</v>
      </c>
      <c r="E971" s="159">
        <v>25544.0</v>
      </c>
      <c r="F971" s="159">
        <v>44581.0</v>
      </c>
      <c r="G971" s="160" t="s">
        <v>112</v>
      </c>
      <c r="H971" s="160" t="s">
        <v>92</v>
      </c>
      <c r="I971" s="160" t="s">
        <v>101</v>
      </c>
      <c r="J971" s="160" t="s">
        <v>192</v>
      </c>
      <c r="K971" s="155"/>
      <c r="L971" s="155" t="s">
        <v>103</v>
      </c>
      <c r="M971" s="155"/>
      <c r="N971" s="155" t="str">
        <f t="shared" si="2"/>
        <v>1669744581</v>
      </c>
      <c r="O971" s="155"/>
      <c r="P971" s="155" t="str">
        <f t="shared" si="3"/>
        <v/>
      </c>
      <c r="Q971" s="155" t="str">
        <f t="shared" si="4"/>
        <v/>
      </c>
    </row>
    <row r="972">
      <c r="A972" s="156" t="str">
        <f t="shared" si="1"/>
        <v>1795744581</v>
      </c>
      <c r="B972" s="156">
        <v>17957.0</v>
      </c>
      <c r="C972" s="157">
        <v>0.4479166666666667</v>
      </c>
      <c r="D972" s="158" t="s">
        <v>2963</v>
      </c>
      <c r="E972" s="159">
        <v>19296.0</v>
      </c>
      <c r="F972" s="159">
        <v>44581.0</v>
      </c>
      <c r="G972" s="160" t="s">
        <v>96</v>
      </c>
      <c r="H972" s="160" t="s">
        <v>87</v>
      </c>
      <c r="I972" s="160" t="s">
        <v>88</v>
      </c>
      <c r="J972" s="160" t="s">
        <v>89</v>
      </c>
      <c r="K972" s="155"/>
      <c r="L972" s="155" t="s">
        <v>90</v>
      </c>
      <c r="M972" s="155">
        <v>206851.0</v>
      </c>
      <c r="N972" s="155" t="str">
        <f t="shared" si="2"/>
        <v>1795744581</v>
      </c>
      <c r="O972" s="155"/>
      <c r="P972" s="155" t="str">
        <f t="shared" si="3"/>
        <v/>
      </c>
      <c r="Q972" s="155" t="str">
        <f t="shared" si="4"/>
        <v/>
      </c>
    </row>
    <row r="973">
      <c r="A973" s="156" t="str">
        <f t="shared" si="1"/>
        <v>1058344581</v>
      </c>
      <c r="B973" s="156">
        <v>10583.0</v>
      </c>
      <c r="C973" s="157">
        <v>0.4270833333333333</v>
      </c>
      <c r="D973" s="158" t="s">
        <v>1243</v>
      </c>
      <c r="E973" s="159">
        <v>24764.0</v>
      </c>
      <c r="F973" s="159">
        <v>44581.0</v>
      </c>
      <c r="G973" s="160" t="s">
        <v>86</v>
      </c>
      <c r="H973" s="160" t="s">
        <v>92</v>
      </c>
      <c r="I973" s="160" t="s">
        <v>93</v>
      </c>
      <c r="J973" s="160" t="s">
        <v>813</v>
      </c>
      <c r="K973" s="155"/>
      <c r="L973" s="155" t="s">
        <v>90</v>
      </c>
      <c r="M973" s="155">
        <v>206849.0</v>
      </c>
      <c r="N973" s="155" t="str">
        <f t="shared" si="2"/>
        <v>1058344581</v>
      </c>
      <c r="O973" s="155"/>
      <c r="P973" s="155" t="str">
        <f t="shared" si="3"/>
        <v/>
      </c>
      <c r="Q973" s="155" t="str">
        <f t="shared" si="4"/>
        <v/>
      </c>
    </row>
    <row r="974">
      <c r="A974" s="156" t="str">
        <f t="shared" si="1"/>
        <v>1261444581</v>
      </c>
      <c r="B974" s="156">
        <v>12614.0</v>
      </c>
      <c r="C974" s="157">
        <v>0.4583333333333333</v>
      </c>
      <c r="D974" s="158" t="s">
        <v>849</v>
      </c>
      <c r="E974" s="159">
        <v>21378.0</v>
      </c>
      <c r="F974" s="159">
        <v>44581.0</v>
      </c>
      <c r="G974" s="160" t="s">
        <v>122</v>
      </c>
      <c r="H974" s="160" t="s">
        <v>87</v>
      </c>
      <c r="I974" s="160" t="s">
        <v>97</v>
      </c>
      <c r="J974" s="160" t="s">
        <v>147</v>
      </c>
      <c r="K974" s="155"/>
      <c r="L974" s="155" t="s">
        <v>90</v>
      </c>
      <c r="M974" s="155">
        <v>206850.0</v>
      </c>
      <c r="N974" s="155" t="str">
        <f t="shared" si="2"/>
        <v>1261444581</v>
      </c>
      <c r="O974" s="155"/>
      <c r="P974" s="155" t="str">
        <f t="shared" si="3"/>
        <v/>
      </c>
      <c r="Q974" s="155" t="str">
        <f t="shared" si="4"/>
        <v>R</v>
      </c>
    </row>
    <row r="975">
      <c r="A975" s="156" t="str">
        <f t="shared" si="1"/>
        <v>1468344581</v>
      </c>
      <c r="B975" s="156">
        <v>14683.0</v>
      </c>
      <c r="C975" s="157">
        <v>0.4583333333333333</v>
      </c>
      <c r="D975" s="158" t="s">
        <v>2207</v>
      </c>
      <c r="E975" s="159">
        <v>18722.0</v>
      </c>
      <c r="F975" s="159">
        <v>44581.0</v>
      </c>
      <c r="G975" s="160" t="s">
        <v>86</v>
      </c>
      <c r="H975" s="160" t="s">
        <v>92</v>
      </c>
      <c r="I975" s="160" t="s">
        <v>93</v>
      </c>
      <c r="J975" s="160" t="s">
        <v>147</v>
      </c>
      <c r="K975" s="155"/>
      <c r="L975" s="155" t="s">
        <v>90</v>
      </c>
      <c r="M975" s="155">
        <v>206852.0</v>
      </c>
      <c r="N975" s="155" t="str">
        <f t="shared" si="2"/>
        <v>1468344581</v>
      </c>
      <c r="O975" s="155"/>
      <c r="P975" s="155" t="str">
        <f t="shared" si="3"/>
        <v/>
      </c>
      <c r="Q975" s="155" t="str">
        <f t="shared" si="4"/>
        <v/>
      </c>
    </row>
    <row r="976">
      <c r="A976" s="156" t="str">
        <f t="shared" si="1"/>
        <v>1613944581</v>
      </c>
      <c r="B976" s="156">
        <v>16139.0</v>
      </c>
      <c r="C976" s="157">
        <v>0.46875</v>
      </c>
      <c r="D976" s="158" t="s">
        <v>2964</v>
      </c>
      <c r="E976" s="159">
        <v>31019.0</v>
      </c>
      <c r="F976" s="159">
        <v>44581.0</v>
      </c>
      <c r="G976" s="160" t="s">
        <v>86</v>
      </c>
      <c r="H976" s="160" t="s">
        <v>87</v>
      </c>
      <c r="I976" s="160" t="s">
        <v>97</v>
      </c>
      <c r="J976" s="160" t="s">
        <v>189</v>
      </c>
      <c r="K976" s="155"/>
      <c r="L976" s="155" t="s">
        <v>90</v>
      </c>
      <c r="M976" s="155">
        <v>206853.0</v>
      </c>
      <c r="N976" s="155" t="str">
        <f t="shared" si="2"/>
        <v>1613944581</v>
      </c>
      <c r="O976" s="155"/>
      <c r="P976" s="155" t="str">
        <f t="shared" si="3"/>
        <v/>
      </c>
      <c r="Q976" s="155" t="str">
        <f t="shared" si="4"/>
        <v/>
      </c>
    </row>
    <row r="977">
      <c r="A977" s="156" t="str">
        <f t="shared" si="1"/>
        <v>1785844581</v>
      </c>
      <c r="B977" s="156">
        <v>17858.0</v>
      </c>
      <c r="C977" s="157">
        <v>0.46875</v>
      </c>
      <c r="D977" s="158" t="s">
        <v>2965</v>
      </c>
      <c r="E977" s="159">
        <v>15062.0</v>
      </c>
      <c r="F977" s="159">
        <v>44581.0</v>
      </c>
      <c r="G977" s="160" t="s">
        <v>108</v>
      </c>
      <c r="H977" s="160" t="s">
        <v>87</v>
      </c>
      <c r="I977" s="160" t="s">
        <v>88</v>
      </c>
      <c r="J977" s="160" t="s">
        <v>131</v>
      </c>
      <c r="K977" s="155"/>
      <c r="L977" s="155" t="s">
        <v>103</v>
      </c>
      <c r="M977" s="155"/>
      <c r="N977" s="155" t="str">
        <f t="shared" si="2"/>
        <v>1785844581</v>
      </c>
      <c r="O977" s="155"/>
      <c r="P977" s="155" t="str">
        <f t="shared" si="3"/>
        <v/>
      </c>
      <c r="Q977" s="155" t="str">
        <f t="shared" si="4"/>
        <v/>
      </c>
    </row>
    <row r="978">
      <c r="A978" s="156" t="str">
        <f t="shared" si="1"/>
        <v>1287344581</v>
      </c>
      <c r="B978" s="156">
        <v>12873.0</v>
      </c>
      <c r="C978" s="157">
        <v>0.4791666666666667</v>
      </c>
      <c r="D978" s="158" t="s">
        <v>1895</v>
      </c>
      <c r="E978" s="159">
        <v>25745.0</v>
      </c>
      <c r="F978" s="159">
        <v>44581.0</v>
      </c>
      <c r="G978" s="160" t="s">
        <v>86</v>
      </c>
      <c r="H978" s="160" t="s">
        <v>87</v>
      </c>
      <c r="I978" s="160" t="s">
        <v>88</v>
      </c>
      <c r="J978" s="160" t="s">
        <v>89</v>
      </c>
      <c r="K978" s="155"/>
      <c r="L978" s="155" t="s">
        <v>90</v>
      </c>
      <c r="M978" s="155">
        <v>206854.0</v>
      </c>
      <c r="N978" s="155" t="str">
        <f t="shared" si="2"/>
        <v>1287344581</v>
      </c>
      <c r="O978" s="155"/>
      <c r="P978" s="155" t="str">
        <f t="shared" si="3"/>
        <v/>
      </c>
      <c r="Q978" s="155" t="str">
        <f t="shared" si="4"/>
        <v/>
      </c>
    </row>
    <row r="979">
      <c r="A979" s="156" t="str">
        <f t="shared" si="1"/>
        <v>1569744581</v>
      </c>
      <c r="B979" s="156">
        <v>15697.0</v>
      </c>
      <c r="C979" s="157">
        <v>0.4895833333333333</v>
      </c>
      <c r="D979" s="158" t="s">
        <v>2915</v>
      </c>
      <c r="E979" s="159">
        <v>28605.0</v>
      </c>
      <c r="F979" s="159">
        <v>44581.0</v>
      </c>
      <c r="G979" s="160" t="s">
        <v>86</v>
      </c>
      <c r="H979" s="160" t="s">
        <v>87</v>
      </c>
      <c r="I979" s="160" t="s">
        <v>97</v>
      </c>
      <c r="J979" s="160" t="s">
        <v>179</v>
      </c>
      <c r="K979" s="155"/>
      <c r="L979" s="155" t="s">
        <v>253</v>
      </c>
      <c r="M979" s="155"/>
      <c r="N979" s="155" t="str">
        <f t="shared" si="2"/>
        <v>1569744581</v>
      </c>
      <c r="O979" s="155"/>
      <c r="P979" s="155" t="str">
        <f t="shared" si="3"/>
        <v/>
      </c>
      <c r="Q979" s="155" t="str">
        <f t="shared" si="4"/>
        <v>R</v>
      </c>
    </row>
    <row r="980">
      <c r="A980" s="156" t="str">
        <f t="shared" si="1"/>
        <v>1128744581</v>
      </c>
      <c r="B980" s="156">
        <v>11287.0</v>
      </c>
      <c r="C980" s="157">
        <v>0.5416666666666666</v>
      </c>
      <c r="D980" s="158" t="s">
        <v>2966</v>
      </c>
      <c r="E980" s="159">
        <v>21059.0</v>
      </c>
      <c r="F980" s="159">
        <v>44581.0</v>
      </c>
      <c r="G980" s="160" t="s">
        <v>100</v>
      </c>
      <c r="H980" s="160" t="s">
        <v>92</v>
      </c>
      <c r="I980" s="160" t="s">
        <v>93</v>
      </c>
      <c r="J980" s="160" t="s">
        <v>102</v>
      </c>
      <c r="K980" s="155"/>
      <c r="L980" s="155" t="s">
        <v>103</v>
      </c>
      <c r="M980" s="155"/>
      <c r="N980" s="155" t="str">
        <f t="shared" si="2"/>
        <v>1128744581</v>
      </c>
      <c r="O980" s="155"/>
      <c r="P980" s="155" t="str">
        <f t="shared" si="3"/>
        <v/>
      </c>
      <c r="Q980" s="155" t="str">
        <f t="shared" si="4"/>
        <v/>
      </c>
    </row>
    <row r="981">
      <c r="A981" s="156" t="str">
        <f t="shared" si="1"/>
        <v>1077244581</v>
      </c>
      <c r="B981" s="156">
        <v>10772.0</v>
      </c>
      <c r="C981" s="157">
        <v>0.5416666666666666</v>
      </c>
      <c r="D981" s="158" t="s">
        <v>992</v>
      </c>
      <c r="E981" s="159">
        <v>20763.0</v>
      </c>
      <c r="F981" s="159">
        <v>44581.0</v>
      </c>
      <c r="G981" s="160" t="s">
        <v>112</v>
      </c>
      <c r="H981" s="160" t="s">
        <v>92</v>
      </c>
      <c r="I981" s="160" t="s">
        <v>93</v>
      </c>
      <c r="J981" s="160" t="s">
        <v>102</v>
      </c>
      <c r="K981" s="155"/>
      <c r="L981" s="155" t="s">
        <v>103</v>
      </c>
      <c r="M981" s="155"/>
      <c r="N981" s="155" t="str">
        <f t="shared" si="2"/>
        <v>1077244581</v>
      </c>
      <c r="O981" s="155"/>
      <c r="P981" s="155" t="str">
        <f t="shared" si="3"/>
        <v/>
      </c>
      <c r="Q981" s="155" t="str">
        <f t="shared" si="4"/>
        <v/>
      </c>
    </row>
    <row r="982">
      <c r="A982" s="156" t="str">
        <f t="shared" si="1"/>
        <v>1763744581</v>
      </c>
      <c r="B982" s="156">
        <v>17637.0</v>
      </c>
      <c r="C982" s="157">
        <v>0.5520833333333334</v>
      </c>
      <c r="D982" s="158" t="s">
        <v>1066</v>
      </c>
      <c r="E982" s="159">
        <v>21661.0</v>
      </c>
      <c r="F982" s="159">
        <v>44581.0</v>
      </c>
      <c r="G982" s="160" t="s">
        <v>96</v>
      </c>
      <c r="H982" s="160" t="s">
        <v>87</v>
      </c>
      <c r="I982" s="160" t="s">
        <v>97</v>
      </c>
      <c r="J982" s="160" t="s">
        <v>415</v>
      </c>
      <c r="K982" s="155"/>
      <c r="L982" s="155" t="s">
        <v>90</v>
      </c>
      <c r="M982" s="155">
        <v>206856.0</v>
      </c>
      <c r="N982" s="155" t="str">
        <f t="shared" si="2"/>
        <v>1763744581</v>
      </c>
      <c r="O982" s="155"/>
      <c r="P982" s="155" t="str">
        <f t="shared" si="3"/>
        <v/>
      </c>
      <c r="Q982" s="155" t="str">
        <f t="shared" si="4"/>
        <v/>
      </c>
    </row>
    <row r="983">
      <c r="A983" s="156" t="str">
        <f t="shared" si="1"/>
        <v>1662244581</v>
      </c>
      <c r="B983" s="156">
        <v>16622.0</v>
      </c>
      <c r="C983" s="157">
        <v>0.5416666666666666</v>
      </c>
      <c r="D983" s="158" t="s">
        <v>2967</v>
      </c>
      <c r="E983" s="159">
        <v>22025.0</v>
      </c>
      <c r="F983" s="159">
        <v>44581.0</v>
      </c>
      <c r="G983" s="160" t="s">
        <v>108</v>
      </c>
      <c r="H983" s="160" t="s">
        <v>87</v>
      </c>
      <c r="I983" s="160" t="s">
        <v>88</v>
      </c>
      <c r="J983" s="160" t="s">
        <v>131</v>
      </c>
      <c r="K983" s="155"/>
      <c r="L983" s="155" t="s">
        <v>103</v>
      </c>
      <c r="M983" s="155"/>
      <c r="N983" s="155" t="str">
        <f t="shared" si="2"/>
        <v>1662244581</v>
      </c>
      <c r="O983" s="155"/>
      <c r="P983" s="155" t="str">
        <f t="shared" si="3"/>
        <v/>
      </c>
      <c r="Q983" s="155" t="str">
        <f t="shared" si="4"/>
        <v/>
      </c>
    </row>
    <row r="984">
      <c r="A984" s="156" t="str">
        <f t="shared" si="1"/>
        <v>1512644581</v>
      </c>
      <c r="B984" s="156">
        <v>15126.0</v>
      </c>
      <c r="C984" s="157">
        <v>0.5520833333333334</v>
      </c>
      <c r="D984" s="158" t="s">
        <v>969</v>
      </c>
      <c r="E984" s="159">
        <v>23561.0</v>
      </c>
      <c r="F984" s="159">
        <v>44581.0</v>
      </c>
      <c r="G984" s="160" t="s">
        <v>112</v>
      </c>
      <c r="H984" s="160" t="s">
        <v>92</v>
      </c>
      <c r="I984" s="160" t="s">
        <v>93</v>
      </c>
      <c r="J984" s="160" t="s">
        <v>106</v>
      </c>
      <c r="K984" s="155"/>
      <c r="L984" s="155" t="s">
        <v>103</v>
      </c>
      <c r="M984" s="155"/>
      <c r="N984" s="155" t="str">
        <f t="shared" si="2"/>
        <v>1512644581</v>
      </c>
      <c r="O984" s="155"/>
      <c r="P984" s="155" t="str">
        <f t="shared" si="3"/>
        <v/>
      </c>
      <c r="Q984" s="155" t="str">
        <f t="shared" si="4"/>
        <v/>
      </c>
    </row>
    <row r="985">
      <c r="A985" s="156" t="str">
        <f t="shared" si="1"/>
        <v>1529844581</v>
      </c>
      <c r="B985" s="156">
        <v>15298.0</v>
      </c>
      <c r="C985" s="157">
        <v>0.5520833333333334</v>
      </c>
      <c r="D985" s="158" t="s">
        <v>996</v>
      </c>
      <c r="E985" s="159">
        <v>28361.0</v>
      </c>
      <c r="F985" s="159">
        <v>44581.0</v>
      </c>
      <c r="G985" s="160" t="s">
        <v>122</v>
      </c>
      <c r="H985" s="160" t="s">
        <v>92</v>
      </c>
      <c r="I985" s="160" t="s">
        <v>101</v>
      </c>
      <c r="J985" s="160" t="s">
        <v>98</v>
      </c>
      <c r="K985" s="155"/>
      <c r="L985" s="155" t="s">
        <v>90</v>
      </c>
      <c r="M985" s="155">
        <v>206857.0</v>
      </c>
      <c r="N985" s="155" t="str">
        <f t="shared" si="2"/>
        <v>1529844581</v>
      </c>
      <c r="O985" s="155"/>
      <c r="P985" s="155" t="str">
        <f t="shared" si="3"/>
        <v/>
      </c>
      <c r="Q985" s="155" t="str">
        <f t="shared" si="4"/>
        <v/>
      </c>
    </row>
    <row r="986">
      <c r="A986" s="156" t="str">
        <f t="shared" si="1"/>
        <v>1498544581</v>
      </c>
      <c r="B986" s="156">
        <v>14985.0</v>
      </c>
      <c r="C986" s="157">
        <v>0.5833333333333334</v>
      </c>
      <c r="D986" s="158" t="s">
        <v>1143</v>
      </c>
      <c r="E986" s="159">
        <v>25658.0</v>
      </c>
      <c r="F986" s="159">
        <v>44581.0</v>
      </c>
      <c r="G986" s="160" t="s">
        <v>122</v>
      </c>
      <c r="H986" s="160" t="s">
        <v>92</v>
      </c>
      <c r="I986" s="160" t="s">
        <v>101</v>
      </c>
      <c r="J986" s="160" t="s">
        <v>117</v>
      </c>
      <c r="K986" s="155"/>
      <c r="L986" s="155" t="s">
        <v>90</v>
      </c>
      <c r="M986" s="155">
        <v>206858.0</v>
      </c>
      <c r="N986" s="155" t="str">
        <f t="shared" si="2"/>
        <v>1498544581</v>
      </c>
      <c r="O986" s="155"/>
      <c r="P986" s="155" t="str">
        <f t="shared" si="3"/>
        <v/>
      </c>
      <c r="Q986" s="155" t="str">
        <f t="shared" si="4"/>
        <v/>
      </c>
    </row>
    <row r="987">
      <c r="A987" s="156" t="str">
        <f t="shared" si="1"/>
        <v>1359744581</v>
      </c>
      <c r="B987" s="156">
        <v>13597.0</v>
      </c>
      <c r="C987" s="157">
        <v>0.5625</v>
      </c>
      <c r="D987" s="158" t="s">
        <v>2968</v>
      </c>
      <c r="E987" s="159">
        <v>11955.0</v>
      </c>
      <c r="F987" s="159">
        <v>44581.0</v>
      </c>
      <c r="G987" s="160" t="s">
        <v>100</v>
      </c>
      <c r="H987" s="160" t="s">
        <v>92</v>
      </c>
      <c r="I987" s="160" t="s">
        <v>93</v>
      </c>
      <c r="J987" s="160" t="s">
        <v>102</v>
      </c>
      <c r="K987" s="155"/>
      <c r="L987" s="155" t="s">
        <v>103</v>
      </c>
      <c r="M987" s="155"/>
      <c r="N987" s="155" t="str">
        <f t="shared" si="2"/>
        <v>1359744581</v>
      </c>
      <c r="O987" s="155"/>
      <c r="P987" s="155" t="str">
        <f t="shared" si="3"/>
        <v/>
      </c>
      <c r="Q987" s="155" t="str">
        <f t="shared" si="4"/>
        <v/>
      </c>
    </row>
    <row r="988">
      <c r="A988" s="156" t="str">
        <f t="shared" si="1"/>
        <v>1106044581</v>
      </c>
      <c r="B988" s="156">
        <v>11060.0</v>
      </c>
      <c r="C988" s="157">
        <v>0.5729166666666666</v>
      </c>
      <c r="D988" s="158" t="s">
        <v>2969</v>
      </c>
      <c r="E988" s="159">
        <v>17390.0</v>
      </c>
      <c r="F988" s="159">
        <v>44581.0</v>
      </c>
      <c r="G988" s="160" t="s">
        <v>112</v>
      </c>
      <c r="H988" s="160" t="s">
        <v>87</v>
      </c>
      <c r="I988" s="160" t="s">
        <v>88</v>
      </c>
      <c r="J988" s="160" t="s">
        <v>135</v>
      </c>
      <c r="K988" s="155"/>
      <c r="L988" s="155" t="s">
        <v>103</v>
      </c>
      <c r="M988" s="155"/>
      <c r="N988" s="155" t="str">
        <f t="shared" si="2"/>
        <v>1106044581</v>
      </c>
      <c r="O988" s="155"/>
      <c r="P988" s="155" t="str">
        <f t="shared" si="3"/>
        <v/>
      </c>
      <c r="Q988" s="155" t="str">
        <f t="shared" si="4"/>
        <v/>
      </c>
    </row>
    <row r="989">
      <c r="A989" s="156" t="str">
        <f t="shared" si="1"/>
        <v>1616244581</v>
      </c>
      <c r="B989" s="156">
        <v>16162.0</v>
      </c>
      <c r="C989" s="157">
        <v>0.5833333333333334</v>
      </c>
      <c r="D989" s="158" t="s">
        <v>2970</v>
      </c>
      <c r="E989" s="159">
        <v>27212.0</v>
      </c>
      <c r="F989" s="159">
        <v>44581.0</v>
      </c>
      <c r="G989" s="160" t="s">
        <v>122</v>
      </c>
      <c r="H989" s="160" t="s">
        <v>92</v>
      </c>
      <c r="I989" s="160" t="s">
        <v>97</v>
      </c>
      <c r="J989" s="160" t="s">
        <v>179</v>
      </c>
      <c r="K989" s="155"/>
      <c r="L989" s="155" t="s">
        <v>90</v>
      </c>
      <c r="M989" s="155">
        <v>206859.0</v>
      </c>
      <c r="N989" s="155" t="str">
        <f t="shared" si="2"/>
        <v>1616244581</v>
      </c>
      <c r="O989" s="155"/>
      <c r="P989" s="155" t="str">
        <f t="shared" si="3"/>
        <v/>
      </c>
      <c r="Q989" s="155" t="str">
        <f t="shared" si="4"/>
        <v/>
      </c>
    </row>
    <row r="990">
      <c r="A990" s="156" t="str">
        <f t="shared" si="1"/>
        <v>957644581</v>
      </c>
      <c r="B990" s="156">
        <v>9576.0</v>
      </c>
      <c r="C990" s="157">
        <v>0.5833333333333334</v>
      </c>
      <c r="D990" s="158" t="s">
        <v>2694</v>
      </c>
      <c r="E990" s="159">
        <v>18646.0</v>
      </c>
      <c r="F990" s="159">
        <v>44581.0</v>
      </c>
      <c r="G990" s="160" t="s">
        <v>86</v>
      </c>
      <c r="H990" s="160" t="s">
        <v>92</v>
      </c>
      <c r="I990" s="160" t="s">
        <v>101</v>
      </c>
      <c r="J990" s="160" t="s">
        <v>147</v>
      </c>
      <c r="K990" s="155"/>
      <c r="L990" s="155" t="s">
        <v>90</v>
      </c>
      <c r="M990" s="155">
        <v>206860.0</v>
      </c>
      <c r="N990" s="155" t="str">
        <f t="shared" si="2"/>
        <v>957644581</v>
      </c>
      <c r="O990" s="155"/>
      <c r="P990" s="155" t="str">
        <f t="shared" si="3"/>
        <v/>
      </c>
      <c r="Q990" s="155" t="str">
        <f t="shared" si="4"/>
        <v>R</v>
      </c>
    </row>
    <row r="991">
      <c r="A991" s="156" t="str">
        <f t="shared" si="1"/>
        <v>979444581</v>
      </c>
      <c r="B991" s="156">
        <v>9794.0</v>
      </c>
      <c r="C991" s="157">
        <v>0.6041666666666666</v>
      </c>
      <c r="D991" s="158" t="s">
        <v>2215</v>
      </c>
      <c r="E991" s="159">
        <v>24881.0</v>
      </c>
      <c r="F991" s="159">
        <v>44581.0</v>
      </c>
      <c r="G991" s="160" t="s">
        <v>122</v>
      </c>
      <c r="H991" s="160" t="s">
        <v>92</v>
      </c>
      <c r="I991" s="160" t="s">
        <v>101</v>
      </c>
      <c r="J991" s="160" t="s">
        <v>117</v>
      </c>
      <c r="K991" s="155"/>
      <c r="L991" s="155" t="s">
        <v>773</v>
      </c>
      <c r="M991" s="155"/>
      <c r="N991" s="155" t="str">
        <f t="shared" si="2"/>
        <v>979444581</v>
      </c>
      <c r="O991" s="155"/>
      <c r="P991" s="155" t="str">
        <f t="shared" si="3"/>
        <v/>
      </c>
      <c r="Q991" s="155" t="str">
        <f t="shared" si="4"/>
        <v/>
      </c>
    </row>
    <row r="992">
      <c r="A992" s="156" t="str">
        <f t="shared" si="1"/>
        <v>1384744581</v>
      </c>
      <c r="B992" s="156">
        <v>13847.0</v>
      </c>
      <c r="C992" s="157">
        <v>0.6041666666666666</v>
      </c>
      <c r="D992" s="158" t="s">
        <v>2971</v>
      </c>
      <c r="E992" s="159">
        <v>24349.0</v>
      </c>
      <c r="F992" s="159">
        <v>44581.0</v>
      </c>
      <c r="G992" s="160" t="s">
        <v>86</v>
      </c>
      <c r="H992" s="160" t="s">
        <v>92</v>
      </c>
      <c r="I992" s="160" t="s">
        <v>101</v>
      </c>
      <c r="J992" s="160" t="s">
        <v>117</v>
      </c>
      <c r="K992" s="155"/>
      <c r="L992" s="155" t="s">
        <v>90</v>
      </c>
      <c r="M992" s="155">
        <v>206862.0</v>
      </c>
      <c r="N992" s="155" t="str">
        <f t="shared" si="2"/>
        <v>1384744581</v>
      </c>
      <c r="O992" s="155"/>
      <c r="P992" s="155" t="str">
        <f t="shared" si="3"/>
        <v/>
      </c>
      <c r="Q992" s="155" t="str">
        <f t="shared" si="4"/>
        <v/>
      </c>
    </row>
    <row r="993">
      <c r="A993" s="156" t="str">
        <f t="shared" si="1"/>
        <v>1279544581</v>
      </c>
      <c r="B993" s="156">
        <v>12795.0</v>
      </c>
      <c r="C993" s="157">
        <v>0.5729166666666666</v>
      </c>
      <c r="D993" s="158" t="s">
        <v>1024</v>
      </c>
      <c r="E993" s="159">
        <v>25954.0</v>
      </c>
      <c r="F993" s="159">
        <v>44581.0</v>
      </c>
      <c r="G993" s="160" t="s">
        <v>86</v>
      </c>
      <c r="H993" s="160" t="s">
        <v>92</v>
      </c>
      <c r="I993" s="160" t="s">
        <v>101</v>
      </c>
      <c r="J993" s="160" t="s">
        <v>147</v>
      </c>
      <c r="K993" s="155"/>
      <c r="L993" s="155" t="s">
        <v>90</v>
      </c>
      <c r="M993" s="155">
        <v>206863.0</v>
      </c>
      <c r="N993" s="155" t="str">
        <f t="shared" si="2"/>
        <v>1279544581</v>
      </c>
      <c r="O993" s="155"/>
      <c r="P993" s="155" t="str">
        <f t="shared" si="3"/>
        <v/>
      </c>
      <c r="Q993" s="155" t="str">
        <f t="shared" si="4"/>
        <v/>
      </c>
    </row>
    <row r="994">
      <c r="A994" s="156" t="str">
        <f t="shared" si="1"/>
        <v>1791344581</v>
      </c>
      <c r="B994" s="156">
        <v>17913.0</v>
      </c>
      <c r="C994" s="157">
        <v>0.59375</v>
      </c>
      <c r="D994" s="158" t="s">
        <v>2972</v>
      </c>
      <c r="E994" s="159">
        <v>15556.0</v>
      </c>
      <c r="F994" s="159">
        <v>44581.0</v>
      </c>
      <c r="G994" s="160" t="s">
        <v>108</v>
      </c>
      <c r="H994" s="160" t="s">
        <v>87</v>
      </c>
      <c r="I994" s="160" t="s">
        <v>88</v>
      </c>
      <c r="J994" s="160" t="s">
        <v>131</v>
      </c>
      <c r="K994" s="155"/>
      <c r="L994" s="155" t="s">
        <v>103</v>
      </c>
      <c r="M994" s="155"/>
      <c r="N994" s="155" t="str">
        <f t="shared" si="2"/>
        <v>1791344581</v>
      </c>
      <c r="O994" s="155"/>
      <c r="P994" s="155" t="str">
        <f t="shared" si="3"/>
        <v/>
      </c>
      <c r="Q994" s="155" t="str">
        <f t="shared" si="4"/>
        <v/>
      </c>
    </row>
    <row r="995">
      <c r="A995" s="156" t="str">
        <f t="shared" si="1"/>
        <v>1277644581</v>
      </c>
      <c r="B995" s="156">
        <v>12776.0</v>
      </c>
      <c r="C995" s="157">
        <v>0.6354166666666666</v>
      </c>
      <c r="D995" s="158" t="s">
        <v>2973</v>
      </c>
      <c r="E995" s="159">
        <v>28373.0</v>
      </c>
      <c r="F995" s="159">
        <v>44581.0</v>
      </c>
      <c r="G995" s="160" t="s">
        <v>86</v>
      </c>
      <c r="H995" s="160" t="s">
        <v>92</v>
      </c>
      <c r="I995" s="160" t="s">
        <v>101</v>
      </c>
      <c r="J995" s="160" t="s">
        <v>577</v>
      </c>
      <c r="K995" s="155"/>
      <c r="L995" s="155" t="s">
        <v>90</v>
      </c>
      <c r="M995" s="155">
        <v>206864.0</v>
      </c>
      <c r="N995" s="155" t="str">
        <f t="shared" si="2"/>
        <v>1277644581</v>
      </c>
      <c r="O995" s="155"/>
      <c r="P995" s="155" t="str">
        <f t="shared" si="3"/>
        <v/>
      </c>
      <c r="Q995" s="155" t="str">
        <f t="shared" si="4"/>
        <v/>
      </c>
    </row>
    <row r="996">
      <c r="A996" s="156" t="str">
        <f t="shared" si="1"/>
        <v>1683344581</v>
      </c>
      <c r="B996" s="156">
        <v>16833.0</v>
      </c>
      <c r="C996" s="157">
        <v>0.6041666666666666</v>
      </c>
      <c r="D996" s="158" t="s">
        <v>2974</v>
      </c>
      <c r="E996" s="159">
        <v>17920.0</v>
      </c>
      <c r="F996" s="159">
        <v>44581.0</v>
      </c>
      <c r="G996" s="160" t="s">
        <v>100</v>
      </c>
      <c r="H996" s="160" t="s">
        <v>87</v>
      </c>
      <c r="I996" s="160" t="s">
        <v>88</v>
      </c>
      <c r="J996" s="160" t="s">
        <v>224</v>
      </c>
      <c r="K996" s="155"/>
      <c r="L996" s="155" t="s">
        <v>103</v>
      </c>
      <c r="M996" s="155"/>
      <c r="N996" s="155" t="str">
        <f t="shared" si="2"/>
        <v>1683344581</v>
      </c>
      <c r="O996" s="155"/>
      <c r="P996" s="155" t="str">
        <f t="shared" si="3"/>
        <v/>
      </c>
      <c r="Q996" s="155" t="str">
        <f t="shared" si="4"/>
        <v/>
      </c>
    </row>
    <row r="997">
      <c r="A997" s="156" t="str">
        <f t="shared" si="1"/>
        <v>1672344581</v>
      </c>
      <c r="B997" s="156">
        <v>16723.0</v>
      </c>
      <c r="C997" s="157">
        <v>0.625</v>
      </c>
      <c r="D997" s="158" t="s">
        <v>2975</v>
      </c>
      <c r="E997" s="159">
        <v>25804.0</v>
      </c>
      <c r="F997" s="159">
        <v>44581.0</v>
      </c>
      <c r="G997" s="160" t="s">
        <v>86</v>
      </c>
      <c r="H997" s="160" t="s">
        <v>92</v>
      </c>
      <c r="I997" s="160" t="s">
        <v>93</v>
      </c>
      <c r="J997" s="160" t="s">
        <v>174</v>
      </c>
      <c r="K997" s="155"/>
      <c r="L997" s="155" t="s">
        <v>90</v>
      </c>
      <c r="M997" s="155">
        <v>206865.0</v>
      </c>
      <c r="N997" s="155" t="str">
        <f t="shared" si="2"/>
        <v>1672344581</v>
      </c>
      <c r="O997" s="155"/>
      <c r="P997" s="155" t="str">
        <f t="shared" si="3"/>
        <v/>
      </c>
      <c r="Q997" s="155" t="str">
        <f t="shared" si="4"/>
        <v/>
      </c>
    </row>
    <row r="998">
      <c r="A998" s="156" t="str">
        <f t="shared" si="1"/>
        <v>1408444581</v>
      </c>
      <c r="B998" s="156">
        <v>14084.0</v>
      </c>
      <c r="C998" s="157">
        <v>0.625</v>
      </c>
      <c r="D998" s="158" t="s">
        <v>899</v>
      </c>
      <c r="E998" s="159">
        <v>29711.0</v>
      </c>
      <c r="F998" s="159">
        <v>44581.0</v>
      </c>
      <c r="G998" s="160" t="s">
        <v>122</v>
      </c>
      <c r="H998" s="160" t="s">
        <v>92</v>
      </c>
      <c r="I998" s="160" t="s">
        <v>101</v>
      </c>
      <c r="J998" s="160" t="s">
        <v>147</v>
      </c>
      <c r="K998" s="155"/>
      <c r="L998" s="155" t="s">
        <v>90</v>
      </c>
      <c r="M998" s="155">
        <v>206866.0</v>
      </c>
      <c r="N998" s="155" t="str">
        <f t="shared" si="2"/>
        <v>1408444581</v>
      </c>
      <c r="O998" s="155"/>
      <c r="P998" s="155" t="str">
        <f t="shared" si="3"/>
        <v/>
      </c>
      <c r="Q998" s="155" t="str">
        <f t="shared" si="4"/>
        <v/>
      </c>
    </row>
    <row r="999">
      <c r="A999" s="156" t="str">
        <f t="shared" si="1"/>
        <v>1790944581</v>
      </c>
      <c r="B999" s="156">
        <v>17909.0</v>
      </c>
      <c r="C999" s="157">
        <v>0.5416666666666666</v>
      </c>
      <c r="D999" s="158" t="s">
        <v>2976</v>
      </c>
      <c r="E999" s="159">
        <v>17693.0</v>
      </c>
      <c r="F999" s="159">
        <v>44581.0</v>
      </c>
      <c r="G999" s="160" t="s">
        <v>96</v>
      </c>
      <c r="H999" s="160" t="s">
        <v>87</v>
      </c>
      <c r="I999" s="160" t="s">
        <v>88</v>
      </c>
      <c r="J999" s="160" t="s">
        <v>89</v>
      </c>
      <c r="K999" s="155"/>
      <c r="L999" s="155" t="s">
        <v>90</v>
      </c>
      <c r="M999" s="155">
        <v>206867.0</v>
      </c>
      <c r="N999" s="155" t="str">
        <f t="shared" si="2"/>
        <v>1790944581</v>
      </c>
      <c r="O999" s="155"/>
      <c r="P999" s="155" t="str">
        <f t="shared" si="3"/>
        <v/>
      </c>
      <c r="Q999" s="155" t="str">
        <f t="shared" si="4"/>
        <v/>
      </c>
    </row>
    <row r="1000">
      <c r="A1000" s="156" t="str">
        <f t="shared" si="1"/>
        <v>1316044581</v>
      </c>
      <c r="B1000" s="156">
        <v>13160.0</v>
      </c>
      <c r="C1000" s="157">
        <v>0.625</v>
      </c>
      <c r="D1000" s="158" t="s">
        <v>965</v>
      </c>
      <c r="E1000" s="159">
        <v>16977.0</v>
      </c>
      <c r="F1000" s="159">
        <v>44581.0</v>
      </c>
      <c r="G1000" s="160" t="s">
        <v>112</v>
      </c>
      <c r="H1000" s="160" t="s">
        <v>87</v>
      </c>
      <c r="I1000" s="160" t="s">
        <v>97</v>
      </c>
      <c r="J1000" s="160" t="s">
        <v>119</v>
      </c>
      <c r="K1000" s="155"/>
      <c r="L1000" s="155" t="s">
        <v>103</v>
      </c>
      <c r="M1000" s="155"/>
      <c r="N1000" s="155" t="str">
        <f t="shared" si="2"/>
        <v>1316044581</v>
      </c>
      <c r="O1000" s="155"/>
      <c r="P1000" s="155" t="str">
        <f t="shared" si="3"/>
        <v/>
      </c>
      <c r="Q1000" s="155" t="str">
        <f t="shared" si="4"/>
        <v>R</v>
      </c>
    </row>
    <row r="1001">
      <c r="A1001" s="156" t="str">
        <f t="shared" si="1"/>
        <v>1318344581</v>
      </c>
      <c r="B1001" s="156">
        <v>13183.0</v>
      </c>
      <c r="C1001" s="157">
        <v>0.6458333333333334</v>
      </c>
      <c r="D1001" s="158" t="s">
        <v>2636</v>
      </c>
      <c r="E1001" s="159">
        <v>32643.0</v>
      </c>
      <c r="F1001" s="159">
        <v>44581.0</v>
      </c>
      <c r="G1001" s="160" t="s">
        <v>86</v>
      </c>
      <c r="H1001" s="160" t="s">
        <v>92</v>
      </c>
      <c r="I1001" s="160" t="s">
        <v>93</v>
      </c>
      <c r="J1001" s="160" t="s">
        <v>147</v>
      </c>
      <c r="K1001" s="155"/>
      <c r="L1001" s="155" t="s">
        <v>90</v>
      </c>
      <c r="M1001" s="155">
        <v>206868.0</v>
      </c>
      <c r="N1001" s="155" t="str">
        <f t="shared" si="2"/>
        <v>1318344581</v>
      </c>
      <c r="O1001" s="155"/>
      <c r="P1001" s="155" t="str">
        <f t="shared" si="3"/>
        <v/>
      </c>
      <c r="Q1001" s="155" t="str">
        <f t="shared" si="4"/>
        <v>R</v>
      </c>
    </row>
    <row r="1002">
      <c r="A1002" s="156" t="str">
        <f t="shared" si="1"/>
        <v>1007644581</v>
      </c>
      <c r="B1002" s="156">
        <v>10076.0</v>
      </c>
      <c r="C1002" s="157">
        <v>0.59375</v>
      </c>
      <c r="D1002" s="158" t="s">
        <v>2977</v>
      </c>
      <c r="E1002" s="159">
        <v>27726.0</v>
      </c>
      <c r="F1002" s="159">
        <v>44581.0</v>
      </c>
      <c r="G1002" s="160" t="s">
        <v>86</v>
      </c>
      <c r="H1002" s="160" t="s">
        <v>87</v>
      </c>
      <c r="I1002" s="160" t="s">
        <v>97</v>
      </c>
      <c r="J1002" s="160" t="s">
        <v>335</v>
      </c>
      <c r="K1002" s="155"/>
      <c r="L1002" s="155" t="s">
        <v>90</v>
      </c>
      <c r="M1002" s="155">
        <v>206869.0</v>
      </c>
      <c r="N1002" s="155" t="str">
        <f t="shared" si="2"/>
        <v>1007644581</v>
      </c>
      <c r="O1002" s="155"/>
      <c r="P1002" s="155" t="str">
        <f t="shared" si="3"/>
        <v/>
      </c>
      <c r="Q1002" s="155" t="str">
        <f t="shared" si="4"/>
        <v/>
      </c>
    </row>
    <row r="1003">
      <c r="A1003" s="156" t="str">
        <f t="shared" si="1"/>
        <v>1415244581</v>
      </c>
      <c r="B1003" s="156">
        <v>14152.0</v>
      </c>
      <c r="C1003" s="157">
        <v>0.6041666666666666</v>
      </c>
      <c r="D1003" s="158" t="s">
        <v>864</v>
      </c>
      <c r="E1003" s="159">
        <v>25368.0</v>
      </c>
      <c r="F1003" s="159">
        <v>44581.0</v>
      </c>
      <c r="G1003" s="160" t="s">
        <v>122</v>
      </c>
      <c r="H1003" s="160" t="s">
        <v>87</v>
      </c>
      <c r="I1003" s="160" t="s">
        <v>97</v>
      </c>
      <c r="J1003" s="160" t="s">
        <v>174</v>
      </c>
      <c r="K1003" s="155"/>
      <c r="L1003" s="155" t="s">
        <v>90</v>
      </c>
      <c r="M1003" s="155">
        <v>206870.0</v>
      </c>
      <c r="N1003" s="155" t="str">
        <f t="shared" si="2"/>
        <v>1415244581</v>
      </c>
      <c r="O1003" s="155"/>
      <c r="P1003" s="155" t="str">
        <f t="shared" si="3"/>
        <v/>
      </c>
      <c r="Q1003" s="155" t="str">
        <f t="shared" si="4"/>
        <v/>
      </c>
    </row>
    <row r="1004">
      <c r="A1004" s="156" t="str">
        <f t="shared" si="1"/>
        <v>1795244581</v>
      </c>
      <c r="B1004" s="156">
        <v>17952.0</v>
      </c>
      <c r="C1004" s="157">
        <v>0.6145833333333334</v>
      </c>
      <c r="D1004" s="158" t="s">
        <v>2978</v>
      </c>
      <c r="E1004" s="159">
        <v>20021.0</v>
      </c>
      <c r="F1004" s="159">
        <v>44581.0</v>
      </c>
      <c r="G1004" s="160" t="s">
        <v>96</v>
      </c>
      <c r="H1004" s="160" t="s">
        <v>87</v>
      </c>
      <c r="I1004" s="160" t="s">
        <v>88</v>
      </c>
      <c r="J1004" s="160" t="s">
        <v>89</v>
      </c>
      <c r="K1004" s="155"/>
      <c r="L1004" s="155" t="s">
        <v>90</v>
      </c>
      <c r="M1004" s="155">
        <v>206871.0</v>
      </c>
      <c r="N1004" s="155" t="str">
        <f t="shared" si="2"/>
        <v>1795244581</v>
      </c>
      <c r="O1004" s="155"/>
      <c r="P1004" s="155" t="str">
        <f t="shared" si="3"/>
        <v/>
      </c>
      <c r="Q1004" s="155" t="str">
        <f t="shared" si="4"/>
        <v/>
      </c>
    </row>
    <row r="1005">
      <c r="A1005" s="156" t="str">
        <f t="shared" si="1"/>
        <v>1569044581</v>
      </c>
      <c r="B1005" s="156">
        <v>15690.0</v>
      </c>
      <c r="C1005" s="157">
        <v>0.625</v>
      </c>
      <c r="D1005" s="158" t="s">
        <v>1807</v>
      </c>
      <c r="E1005" s="159">
        <v>17162.0</v>
      </c>
      <c r="F1005" s="159">
        <v>44581.0</v>
      </c>
      <c r="G1005" s="160" t="s">
        <v>122</v>
      </c>
      <c r="H1005" s="160" t="s">
        <v>87</v>
      </c>
      <c r="I1005" s="160" t="s">
        <v>88</v>
      </c>
      <c r="J1005" s="160" t="s">
        <v>89</v>
      </c>
      <c r="K1005" s="155"/>
      <c r="L1005" s="155" t="s">
        <v>90</v>
      </c>
      <c r="M1005" s="155">
        <v>206872.0</v>
      </c>
      <c r="N1005" s="155" t="str">
        <f t="shared" si="2"/>
        <v>1569044581</v>
      </c>
      <c r="O1005" s="155"/>
      <c r="P1005" s="155" t="str">
        <f t="shared" si="3"/>
        <v/>
      </c>
      <c r="Q1005" s="155" t="str">
        <f t="shared" si="4"/>
        <v>R</v>
      </c>
    </row>
    <row r="1006">
      <c r="A1006" s="156" t="str">
        <f t="shared" si="1"/>
        <v>1574144581</v>
      </c>
      <c r="B1006" s="156">
        <v>15741.0</v>
      </c>
      <c r="C1006" s="157">
        <v>0.6458333333333334</v>
      </c>
      <c r="D1006" s="158" t="s">
        <v>833</v>
      </c>
      <c r="E1006" s="159">
        <v>17556.0</v>
      </c>
      <c r="F1006" s="159">
        <v>44581.0</v>
      </c>
      <c r="G1006" s="160" t="s">
        <v>86</v>
      </c>
      <c r="H1006" s="160" t="s">
        <v>87</v>
      </c>
      <c r="I1006" s="160" t="s">
        <v>88</v>
      </c>
      <c r="J1006" s="160" t="s">
        <v>89</v>
      </c>
      <c r="K1006" s="155"/>
      <c r="L1006" s="155" t="s">
        <v>90</v>
      </c>
      <c r="M1006" s="155">
        <v>206873.0</v>
      </c>
      <c r="N1006" s="155" t="str">
        <f t="shared" si="2"/>
        <v>1574144581</v>
      </c>
      <c r="O1006" s="155"/>
      <c r="P1006" s="155" t="str">
        <f t="shared" si="3"/>
        <v/>
      </c>
      <c r="Q1006" s="155" t="str">
        <f t="shared" si="4"/>
        <v>R</v>
      </c>
    </row>
    <row r="1007">
      <c r="A1007" s="156" t="str">
        <f t="shared" si="1"/>
        <v>995744581</v>
      </c>
      <c r="B1007" s="156">
        <v>9957.0</v>
      </c>
      <c r="C1007" s="157">
        <v>0.6354166666666666</v>
      </c>
      <c r="D1007" s="158" t="s">
        <v>2941</v>
      </c>
      <c r="E1007" s="159">
        <v>18709.0</v>
      </c>
      <c r="F1007" s="159">
        <v>44581.0</v>
      </c>
      <c r="G1007" s="160" t="s">
        <v>86</v>
      </c>
      <c r="H1007" s="160" t="s">
        <v>92</v>
      </c>
      <c r="I1007" s="160" t="s">
        <v>101</v>
      </c>
      <c r="J1007" s="160" t="s">
        <v>89</v>
      </c>
      <c r="K1007" s="155"/>
      <c r="L1007" s="155" t="s">
        <v>90</v>
      </c>
      <c r="M1007" s="155">
        <v>206874.0</v>
      </c>
      <c r="N1007" s="155" t="str">
        <f t="shared" si="2"/>
        <v>995744581</v>
      </c>
      <c r="O1007" s="155"/>
      <c r="P1007" s="155" t="str">
        <f t="shared" si="3"/>
        <v/>
      </c>
      <c r="Q1007" s="155" t="str">
        <f t="shared" si="4"/>
        <v>R</v>
      </c>
    </row>
    <row r="1008">
      <c r="A1008" s="156" t="str">
        <f t="shared" si="1"/>
        <v>940744581</v>
      </c>
      <c r="B1008" s="156">
        <v>9407.0</v>
      </c>
      <c r="C1008" s="157">
        <v>0.6458333333333334</v>
      </c>
      <c r="D1008" s="158" t="s">
        <v>1083</v>
      </c>
      <c r="E1008" s="159">
        <v>20817.0</v>
      </c>
      <c r="F1008" s="159">
        <v>44581.0</v>
      </c>
      <c r="G1008" s="160" t="s">
        <v>112</v>
      </c>
      <c r="H1008" s="160" t="s">
        <v>92</v>
      </c>
      <c r="I1008" s="160" t="s">
        <v>93</v>
      </c>
      <c r="J1008" s="160" t="s">
        <v>199</v>
      </c>
      <c r="K1008" s="155"/>
      <c r="L1008" s="155" t="s">
        <v>103</v>
      </c>
      <c r="M1008" s="155"/>
      <c r="N1008" s="155" t="str">
        <f t="shared" si="2"/>
        <v>940744581</v>
      </c>
      <c r="O1008" s="155"/>
      <c r="P1008" s="155" t="str">
        <f t="shared" si="3"/>
        <v/>
      </c>
      <c r="Q1008" s="155" t="str">
        <f t="shared" si="4"/>
        <v/>
      </c>
    </row>
    <row r="1009">
      <c r="A1009" s="156" t="str">
        <f t="shared" si="1"/>
        <v>920444582</v>
      </c>
      <c r="B1009" s="156">
        <v>9204.0</v>
      </c>
      <c r="C1009" s="157">
        <v>0.3333333333333333</v>
      </c>
      <c r="D1009" s="158" t="s">
        <v>2979</v>
      </c>
      <c r="E1009" s="159">
        <v>22400.0</v>
      </c>
      <c r="F1009" s="159">
        <v>44582.0</v>
      </c>
      <c r="G1009" s="160" t="s">
        <v>86</v>
      </c>
      <c r="H1009" s="160" t="s">
        <v>92</v>
      </c>
      <c r="I1009" s="160" t="s">
        <v>93</v>
      </c>
      <c r="J1009" s="160" t="s">
        <v>164</v>
      </c>
      <c r="K1009" s="155"/>
      <c r="L1009" s="155" t="s">
        <v>90</v>
      </c>
      <c r="M1009" s="155">
        <v>206888.0</v>
      </c>
      <c r="N1009" s="155" t="str">
        <f t="shared" si="2"/>
        <v>920444582</v>
      </c>
      <c r="O1009" s="155"/>
      <c r="P1009" s="155" t="str">
        <f t="shared" si="3"/>
        <v/>
      </c>
      <c r="Q1009" s="155" t="str">
        <f t="shared" si="4"/>
        <v/>
      </c>
    </row>
    <row r="1010">
      <c r="A1010" s="156" t="str">
        <f t="shared" si="1"/>
        <v>1025644581</v>
      </c>
      <c r="B1010" s="156">
        <v>10256.0</v>
      </c>
      <c r="C1010" s="157">
        <v>0.7083333333333334</v>
      </c>
      <c r="D1010" s="158" t="s">
        <v>2980</v>
      </c>
      <c r="E1010" s="159">
        <v>18566.0</v>
      </c>
      <c r="F1010" s="159">
        <v>44581.0</v>
      </c>
      <c r="G1010" s="160" t="s">
        <v>100</v>
      </c>
      <c r="H1010" s="160" t="s">
        <v>87</v>
      </c>
      <c r="I1010" s="160" t="s">
        <v>97</v>
      </c>
      <c r="J1010" s="160" t="s">
        <v>102</v>
      </c>
      <c r="K1010" s="155"/>
      <c r="L1010" s="155" t="s">
        <v>2496</v>
      </c>
      <c r="M1010" s="155"/>
      <c r="N1010" s="155" t="str">
        <f t="shared" si="2"/>
        <v>1025644581</v>
      </c>
      <c r="O1010" s="155"/>
      <c r="P1010" s="155" t="str">
        <f t="shared" si="3"/>
        <v/>
      </c>
      <c r="Q1010" s="155" t="str">
        <f t="shared" si="4"/>
        <v>R</v>
      </c>
    </row>
    <row r="1011">
      <c r="A1011" s="156" t="str">
        <f t="shared" si="1"/>
        <v>1064444581</v>
      </c>
      <c r="B1011" s="156">
        <v>10644.0</v>
      </c>
      <c r="C1011" s="157">
        <v>0.7083333333333334</v>
      </c>
      <c r="D1011" s="158" t="s">
        <v>2981</v>
      </c>
      <c r="E1011" s="159">
        <v>12805.0</v>
      </c>
      <c r="F1011" s="159">
        <v>44581.0</v>
      </c>
      <c r="G1011" s="160" t="s">
        <v>129</v>
      </c>
      <c r="H1011" s="160" t="s">
        <v>87</v>
      </c>
      <c r="I1011" s="160" t="s">
        <v>97</v>
      </c>
      <c r="J1011" s="160" t="s">
        <v>192</v>
      </c>
      <c r="K1011" s="155"/>
      <c r="L1011" s="155" t="s">
        <v>2496</v>
      </c>
      <c r="M1011" s="155"/>
      <c r="N1011" s="155" t="str">
        <f t="shared" si="2"/>
        <v>1064444581</v>
      </c>
      <c r="O1011" s="155"/>
      <c r="P1011" s="155" t="str">
        <f t="shared" si="3"/>
        <v/>
      </c>
      <c r="Q1011" s="155" t="str">
        <f t="shared" si="4"/>
        <v>R</v>
      </c>
    </row>
    <row r="1012">
      <c r="A1012" s="156" t="str">
        <f t="shared" si="1"/>
        <v>1557444581</v>
      </c>
      <c r="B1012" s="156">
        <v>15574.0</v>
      </c>
      <c r="C1012" s="157">
        <v>0.7083333333333334</v>
      </c>
      <c r="D1012" s="158" t="s">
        <v>2599</v>
      </c>
      <c r="E1012" s="159">
        <v>24427.0</v>
      </c>
      <c r="F1012" s="159">
        <v>44581.0</v>
      </c>
      <c r="G1012" s="160" t="s">
        <v>122</v>
      </c>
      <c r="H1012" s="160" t="s">
        <v>87</v>
      </c>
      <c r="I1012" s="160" t="s">
        <v>88</v>
      </c>
      <c r="J1012" s="160" t="s">
        <v>89</v>
      </c>
      <c r="K1012" s="155"/>
      <c r="L1012" s="155" t="s">
        <v>2496</v>
      </c>
      <c r="M1012" s="155"/>
      <c r="N1012" s="155" t="str">
        <f t="shared" si="2"/>
        <v>1557444581</v>
      </c>
      <c r="O1012" s="155"/>
      <c r="P1012" s="155" t="str">
        <f t="shared" si="3"/>
        <v/>
      </c>
      <c r="Q1012" s="155" t="str">
        <f t="shared" si="4"/>
        <v>R</v>
      </c>
    </row>
    <row r="1013">
      <c r="A1013" s="156" t="str">
        <f t="shared" si="1"/>
        <v>1505744581</v>
      </c>
      <c r="B1013" s="156">
        <v>15057.0</v>
      </c>
      <c r="C1013" s="157">
        <v>0.7083333333333334</v>
      </c>
      <c r="D1013" s="158" t="s">
        <v>2634</v>
      </c>
      <c r="E1013" s="159">
        <v>28968.0</v>
      </c>
      <c r="F1013" s="159">
        <v>44581.0</v>
      </c>
      <c r="G1013" s="160" t="s">
        <v>100</v>
      </c>
      <c r="H1013" s="160" t="s">
        <v>87</v>
      </c>
      <c r="I1013" s="160" t="s">
        <v>97</v>
      </c>
      <c r="J1013" s="160" t="s">
        <v>102</v>
      </c>
      <c r="K1013" s="155"/>
      <c r="L1013" s="155" t="s">
        <v>2496</v>
      </c>
      <c r="M1013" s="155"/>
      <c r="N1013" s="155" t="str">
        <f t="shared" si="2"/>
        <v>1505744581</v>
      </c>
      <c r="O1013" s="155"/>
      <c r="P1013" s="155" t="str">
        <f t="shared" si="3"/>
        <v/>
      </c>
      <c r="Q1013" s="155" t="str">
        <f t="shared" si="4"/>
        <v>R</v>
      </c>
    </row>
    <row r="1014">
      <c r="A1014" s="156" t="str">
        <f t="shared" si="1"/>
        <v>1416944581</v>
      </c>
      <c r="B1014" s="156">
        <v>14169.0</v>
      </c>
      <c r="C1014" s="157">
        <v>0.7083333333333334</v>
      </c>
      <c r="D1014" s="158" t="s">
        <v>2982</v>
      </c>
      <c r="E1014" s="159">
        <v>21779.0</v>
      </c>
      <c r="F1014" s="159">
        <v>44581.0</v>
      </c>
      <c r="G1014" s="160" t="s">
        <v>86</v>
      </c>
      <c r="H1014" s="160" t="s">
        <v>92</v>
      </c>
      <c r="I1014" s="160" t="s">
        <v>101</v>
      </c>
      <c r="J1014" s="160" t="s">
        <v>94</v>
      </c>
      <c r="K1014" s="155"/>
      <c r="L1014" s="155" t="s">
        <v>2496</v>
      </c>
      <c r="M1014" s="155"/>
      <c r="N1014" s="155" t="str">
        <f t="shared" si="2"/>
        <v>1416944581</v>
      </c>
      <c r="O1014" s="155"/>
      <c r="P1014" s="155" t="str">
        <f t="shared" si="3"/>
        <v/>
      </c>
      <c r="Q1014" s="155" t="str">
        <f t="shared" si="4"/>
        <v>R</v>
      </c>
    </row>
    <row r="1015">
      <c r="A1015" s="156" t="str">
        <f t="shared" si="1"/>
        <v>1407044581</v>
      </c>
      <c r="B1015" s="156">
        <v>14070.0</v>
      </c>
      <c r="C1015" s="157">
        <v>0.7083333333333334</v>
      </c>
      <c r="D1015" s="158" t="s">
        <v>693</v>
      </c>
      <c r="E1015" s="159">
        <v>26355.0</v>
      </c>
      <c r="F1015" s="159">
        <v>44581.0</v>
      </c>
      <c r="G1015" s="160" t="s">
        <v>86</v>
      </c>
      <c r="H1015" s="160" t="s">
        <v>92</v>
      </c>
      <c r="I1015" s="160" t="s">
        <v>93</v>
      </c>
      <c r="J1015" s="160" t="s">
        <v>154</v>
      </c>
      <c r="K1015" s="155"/>
      <c r="L1015" s="155" t="s">
        <v>2496</v>
      </c>
      <c r="M1015" s="155"/>
      <c r="N1015" s="155" t="str">
        <f t="shared" si="2"/>
        <v>1407044581</v>
      </c>
      <c r="O1015" s="155"/>
      <c r="P1015" s="155" t="str">
        <f t="shared" si="3"/>
        <v/>
      </c>
      <c r="Q1015" s="155" t="str">
        <f t="shared" si="4"/>
        <v/>
      </c>
    </row>
    <row r="1016">
      <c r="A1016" s="156" t="str">
        <f t="shared" si="1"/>
        <v>1609444581</v>
      </c>
      <c r="B1016" s="156">
        <v>16094.0</v>
      </c>
      <c r="C1016" s="157">
        <v>0.7083333333333334</v>
      </c>
      <c r="D1016" s="158" t="s">
        <v>2983</v>
      </c>
      <c r="E1016" s="159">
        <v>22960.0</v>
      </c>
      <c r="F1016" s="159">
        <v>44581.0</v>
      </c>
      <c r="G1016" s="160" t="s">
        <v>100</v>
      </c>
      <c r="H1016" s="160" t="s">
        <v>92</v>
      </c>
      <c r="I1016" s="160" t="s">
        <v>93</v>
      </c>
      <c r="J1016" s="160" t="s">
        <v>117</v>
      </c>
      <c r="K1016" s="155"/>
      <c r="L1016" s="155" t="s">
        <v>2496</v>
      </c>
      <c r="M1016" s="155"/>
      <c r="N1016" s="155" t="str">
        <f t="shared" si="2"/>
        <v>1609444581</v>
      </c>
      <c r="O1016" s="155"/>
      <c r="P1016" s="155" t="str">
        <f t="shared" si="3"/>
        <v/>
      </c>
      <c r="Q1016" s="155" t="str">
        <f t="shared" si="4"/>
        <v/>
      </c>
    </row>
    <row r="1017">
      <c r="A1017" s="156" t="str">
        <f t="shared" si="1"/>
        <v>1512944581</v>
      </c>
      <c r="B1017" s="156">
        <v>15129.0</v>
      </c>
      <c r="C1017" s="157">
        <v>0.7083333333333334</v>
      </c>
      <c r="D1017" s="158" t="s">
        <v>248</v>
      </c>
      <c r="E1017" s="159">
        <v>22829.0</v>
      </c>
      <c r="F1017" s="159">
        <v>44581.0</v>
      </c>
      <c r="G1017" s="160" t="s">
        <v>86</v>
      </c>
      <c r="H1017" s="160" t="s">
        <v>87</v>
      </c>
      <c r="I1017" s="160" t="s">
        <v>97</v>
      </c>
      <c r="J1017" s="160" t="s">
        <v>189</v>
      </c>
      <c r="K1017" s="155"/>
      <c r="L1017" s="155" t="s">
        <v>773</v>
      </c>
      <c r="M1017" s="155"/>
      <c r="N1017" s="155" t="str">
        <f t="shared" si="2"/>
        <v>1512944581</v>
      </c>
      <c r="O1017" s="155"/>
      <c r="P1017" s="155" t="str">
        <f t="shared" si="3"/>
        <v/>
      </c>
      <c r="Q1017" s="155" t="str">
        <f t="shared" si="4"/>
        <v/>
      </c>
    </row>
    <row r="1018">
      <c r="A1018" s="156" t="str">
        <f t="shared" si="1"/>
        <v>1762944581</v>
      </c>
      <c r="B1018" s="156">
        <v>17629.0</v>
      </c>
      <c r="C1018" s="157">
        <v>0.7083333333333334</v>
      </c>
      <c r="D1018" s="158" t="s">
        <v>2984</v>
      </c>
      <c r="E1018" s="159">
        <v>23145.0</v>
      </c>
      <c r="F1018" s="159">
        <v>44581.0</v>
      </c>
      <c r="G1018" s="160" t="s">
        <v>96</v>
      </c>
      <c r="H1018" s="160" t="s">
        <v>87</v>
      </c>
      <c r="I1018" s="160" t="s">
        <v>88</v>
      </c>
      <c r="J1018" s="160" t="s">
        <v>89</v>
      </c>
      <c r="K1018" s="155"/>
      <c r="L1018" s="155" t="s">
        <v>2496</v>
      </c>
      <c r="M1018" s="155"/>
      <c r="N1018" s="155" t="str">
        <f t="shared" si="2"/>
        <v>1762944581</v>
      </c>
      <c r="O1018" s="155"/>
      <c r="P1018" s="155" t="str">
        <f t="shared" si="3"/>
        <v/>
      </c>
      <c r="Q1018" s="155" t="str">
        <f t="shared" si="4"/>
        <v/>
      </c>
    </row>
    <row r="1019">
      <c r="A1019" s="156" t="str">
        <f t="shared" si="1"/>
        <v>1770844581</v>
      </c>
      <c r="B1019" s="156">
        <v>17708.0</v>
      </c>
      <c r="C1019" s="157">
        <v>0.7083333333333334</v>
      </c>
      <c r="D1019" s="158" t="s">
        <v>203</v>
      </c>
      <c r="E1019" s="159">
        <v>14701.0</v>
      </c>
      <c r="F1019" s="159">
        <v>44581.0</v>
      </c>
      <c r="G1019" s="160" t="s">
        <v>96</v>
      </c>
      <c r="H1019" s="160" t="s">
        <v>87</v>
      </c>
      <c r="I1019" s="160" t="s">
        <v>88</v>
      </c>
      <c r="J1019" s="160" t="s">
        <v>89</v>
      </c>
      <c r="K1019" s="155"/>
      <c r="L1019" s="155" t="s">
        <v>2496</v>
      </c>
      <c r="M1019" s="155"/>
      <c r="N1019" s="155" t="str">
        <f t="shared" si="2"/>
        <v>1770844581</v>
      </c>
      <c r="O1019" s="155"/>
      <c r="P1019" s="155" t="str">
        <f t="shared" si="3"/>
        <v/>
      </c>
      <c r="Q1019" s="155" t="str">
        <f t="shared" si="4"/>
        <v/>
      </c>
    </row>
    <row r="1020">
      <c r="A1020" s="156" t="str">
        <f t="shared" si="1"/>
        <v>943144581</v>
      </c>
      <c r="B1020" s="156">
        <v>9431.0</v>
      </c>
      <c r="C1020" s="157">
        <v>0.7083333333333334</v>
      </c>
      <c r="D1020" s="158" t="s">
        <v>829</v>
      </c>
      <c r="E1020" s="159">
        <v>17511.0</v>
      </c>
      <c r="F1020" s="159">
        <v>44581.0</v>
      </c>
      <c r="G1020" s="160" t="s">
        <v>86</v>
      </c>
      <c r="H1020" s="160" t="s">
        <v>87</v>
      </c>
      <c r="I1020" s="160" t="s">
        <v>88</v>
      </c>
      <c r="J1020" s="160" t="s">
        <v>89</v>
      </c>
      <c r="K1020" s="155"/>
      <c r="L1020" s="155" t="s">
        <v>2559</v>
      </c>
      <c r="M1020" s="155"/>
      <c r="N1020" s="155" t="str">
        <f t="shared" si="2"/>
        <v>943144581</v>
      </c>
      <c r="O1020" s="155"/>
      <c r="P1020" s="155" t="str">
        <f t="shared" si="3"/>
        <v/>
      </c>
      <c r="Q1020" s="155" t="str">
        <f t="shared" si="4"/>
        <v/>
      </c>
    </row>
    <row r="1021">
      <c r="A1021" s="156" t="str">
        <f t="shared" si="1"/>
        <v>1454044581</v>
      </c>
      <c r="B1021" s="156">
        <v>14540.0</v>
      </c>
      <c r="C1021" s="157">
        <v>0.7083333333333334</v>
      </c>
      <c r="D1021" s="158" t="s">
        <v>2985</v>
      </c>
      <c r="E1021" s="159">
        <v>19059.0</v>
      </c>
      <c r="F1021" s="159">
        <v>44581.0</v>
      </c>
      <c r="G1021" s="160" t="s">
        <v>100</v>
      </c>
      <c r="H1021" s="160" t="s">
        <v>87</v>
      </c>
      <c r="I1021" s="160" t="s">
        <v>88</v>
      </c>
      <c r="J1021" s="160" t="s">
        <v>131</v>
      </c>
      <c r="K1021" s="155"/>
      <c r="L1021" s="155" t="s">
        <v>2496</v>
      </c>
      <c r="M1021" s="155"/>
      <c r="N1021" s="155" t="str">
        <f t="shared" si="2"/>
        <v>1454044581</v>
      </c>
      <c r="O1021" s="155"/>
      <c r="P1021" s="155" t="str">
        <f t="shared" si="3"/>
        <v/>
      </c>
      <c r="Q1021" s="155" t="str">
        <f t="shared" si="4"/>
        <v/>
      </c>
    </row>
    <row r="1022">
      <c r="A1022" s="156" t="str">
        <f t="shared" si="1"/>
        <v>1112744581</v>
      </c>
      <c r="B1022" s="156">
        <v>11127.0</v>
      </c>
      <c r="C1022" s="157">
        <v>0.7083333333333334</v>
      </c>
      <c r="D1022" s="158" t="s">
        <v>239</v>
      </c>
      <c r="E1022" s="159">
        <v>25704.0</v>
      </c>
      <c r="F1022" s="159">
        <v>44581.0</v>
      </c>
      <c r="G1022" s="160" t="s">
        <v>100</v>
      </c>
      <c r="H1022" s="160" t="s">
        <v>87</v>
      </c>
      <c r="I1022" s="160" t="s">
        <v>88</v>
      </c>
      <c r="J1022" s="160" t="s">
        <v>102</v>
      </c>
      <c r="K1022" s="155"/>
      <c r="L1022" s="155" t="s">
        <v>2559</v>
      </c>
      <c r="M1022" s="155"/>
      <c r="N1022" s="155" t="str">
        <f t="shared" si="2"/>
        <v>1112744581</v>
      </c>
      <c r="O1022" s="155"/>
      <c r="P1022" s="155" t="str">
        <f t="shared" si="3"/>
        <v/>
      </c>
      <c r="Q1022" s="155" t="str">
        <f t="shared" si="4"/>
        <v/>
      </c>
    </row>
    <row r="1023">
      <c r="A1023" s="156" t="str">
        <f t="shared" si="1"/>
        <v>1742244581</v>
      </c>
      <c r="B1023" s="156">
        <v>17422.0</v>
      </c>
      <c r="C1023" s="157">
        <v>0.7083333333333334</v>
      </c>
      <c r="D1023" s="158" t="s">
        <v>2986</v>
      </c>
      <c r="E1023" s="159">
        <v>25496.0</v>
      </c>
      <c r="F1023" s="159">
        <v>44581.0</v>
      </c>
      <c r="G1023" s="160" t="s">
        <v>112</v>
      </c>
      <c r="H1023" s="160" t="s">
        <v>92</v>
      </c>
      <c r="I1023" s="160" t="s">
        <v>101</v>
      </c>
      <c r="J1023" s="160" t="s">
        <v>106</v>
      </c>
      <c r="K1023" s="155"/>
      <c r="L1023" s="155" t="s">
        <v>2496</v>
      </c>
      <c r="M1023" s="155"/>
      <c r="N1023" s="155" t="str">
        <f t="shared" si="2"/>
        <v>1742244581</v>
      </c>
      <c r="O1023" s="155"/>
      <c r="P1023" s="155" t="str">
        <f t="shared" si="3"/>
        <v/>
      </c>
      <c r="Q1023" s="155" t="str">
        <f t="shared" si="4"/>
        <v>R</v>
      </c>
    </row>
    <row r="1024">
      <c r="A1024" s="156" t="str">
        <f t="shared" si="1"/>
        <v>1775944581</v>
      </c>
      <c r="B1024" s="156">
        <v>17759.0</v>
      </c>
      <c r="C1024" s="157">
        <v>0.7083333333333334</v>
      </c>
      <c r="D1024" s="158" t="s">
        <v>482</v>
      </c>
      <c r="E1024" s="159">
        <v>13627.0</v>
      </c>
      <c r="F1024" s="159">
        <v>44581.0</v>
      </c>
      <c r="G1024" s="160" t="s">
        <v>108</v>
      </c>
      <c r="H1024" s="160" t="s">
        <v>87</v>
      </c>
      <c r="I1024" s="160" t="s">
        <v>88</v>
      </c>
      <c r="J1024" s="160" t="s">
        <v>102</v>
      </c>
      <c r="K1024" s="155"/>
      <c r="L1024" s="155" t="s">
        <v>2496</v>
      </c>
      <c r="M1024" s="155"/>
      <c r="N1024" s="155" t="str">
        <f t="shared" si="2"/>
        <v>1775944581</v>
      </c>
      <c r="O1024" s="155"/>
      <c r="P1024" s="155" t="str">
        <f t="shared" si="3"/>
        <v/>
      </c>
      <c r="Q1024" s="155" t="str">
        <f t="shared" si="4"/>
        <v>R</v>
      </c>
    </row>
    <row r="1025">
      <c r="A1025" s="156" t="str">
        <f t="shared" si="1"/>
        <v>1066344581</v>
      </c>
      <c r="B1025" s="156">
        <v>10663.0</v>
      </c>
      <c r="C1025" s="157">
        <v>0.71875</v>
      </c>
      <c r="D1025" s="158" t="s">
        <v>2987</v>
      </c>
      <c r="E1025" s="159">
        <v>22852.0</v>
      </c>
      <c r="F1025" s="159">
        <v>44581.0</v>
      </c>
      <c r="G1025" s="160" t="s">
        <v>100</v>
      </c>
      <c r="H1025" s="160" t="s">
        <v>92</v>
      </c>
      <c r="I1025" s="160" t="s">
        <v>101</v>
      </c>
      <c r="J1025" s="160" t="s">
        <v>106</v>
      </c>
      <c r="K1025" s="155"/>
      <c r="L1025" s="155" t="s">
        <v>2496</v>
      </c>
      <c r="M1025" s="155"/>
      <c r="N1025" s="155" t="str">
        <f t="shared" si="2"/>
        <v>1066344581</v>
      </c>
      <c r="O1025" s="155"/>
      <c r="P1025" s="155" t="str">
        <f t="shared" si="3"/>
        <v/>
      </c>
      <c r="Q1025" s="155" t="str">
        <f t="shared" si="4"/>
        <v>R</v>
      </c>
    </row>
    <row r="1026">
      <c r="A1026" s="156" t="str">
        <f t="shared" si="1"/>
        <v>1347244581</v>
      </c>
      <c r="B1026" s="156">
        <v>13472.0</v>
      </c>
      <c r="C1026" s="157">
        <v>0.71875</v>
      </c>
      <c r="D1026" s="158" t="s">
        <v>919</v>
      </c>
      <c r="E1026" s="159">
        <v>21682.0</v>
      </c>
      <c r="F1026" s="159">
        <v>44581.0</v>
      </c>
      <c r="G1026" s="160" t="s">
        <v>100</v>
      </c>
      <c r="H1026" s="160" t="s">
        <v>92</v>
      </c>
      <c r="I1026" s="160" t="s">
        <v>93</v>
      </c>
      <c r="J1026" s="160" t="s">
        <v>131</v>
      </c>
      <c r="K1026" s="155"/>
      <c r="L1026" s="155" t="s">
        <v>2496</v>
      </c>
      <c r="M1026" s="155"/>
      <c r="N1026" s="155" t="str">
        <f t="shared" si="2"/>
        <v>1347244581</v>
      </c>
      <c r="O1026" s="155"/>
      <c r="P1026" s="155" t="str">
        <f t="shared" si="3"/>
        <v/>
      </c>
      <c r="Q1026" s="155" t="str">
        <f t="shared" si="4"/>
        <v/>
      </c>
    </row>
    <row r="1027">
      <c r="A1027" s="156" t="str">
        <f t="shared" si="1"/>
        <v>942844582</v>
      </c>
      <c r="B1027" s="156">
        <v>9428.0</v>
      </c>
      <c r="C1027" s="157">
        <v>0.3645833333333333</v>
      </c>
      <c r="D1027" s="158" t="s">
        <v>2988</v>
      </c>
      <c r="E1027" s="159">
        <v>19929.0</v>
      </c>
      <c r="F1027" s="159">
        <v>44582.0</v>
      </c>
      <c r="G1027" s="160" t="s">
        <v>86</v>
      </c>
      <c r="H1027" s="160" t="s">
        <v>92</v>
      </c>
      <c r="I1027" s="160" t="s">
        <v>101</v>
      </c>
      <c r="J1027" s="160" t="s">
        <v>164</v>
      </c>
      <c r="K1027" s="155"/>
      <c r="L1027" s="155" t="s">
        <v>90</v>
      </c>
      <c r="M1027" s="155">
        <v>206889.0</v>
      </c>
      <c r="N1027" s="155" t="str">
        <f t="shared" si="2"/>
        <v>942844582</v>
      </c>
      <c r="O1027" s="155"/>
      <c r="P1027" s="155" t="str">
        <f t="shared" si="3"/>
        <v/>
      </c>
      <c r="Q1027" s="155" t="str">
        <f t="shared" si="4"/>
        <v/>
      </c>
    </row>
    <row r="1028">
      <c r="A1028" s="156" t="str">
        <f t="shared" si="1"/>
        <v>1418444582</v>
      </c>
      <c r="B1028" s="156">
        <v>14184.0</v>
      </c>
      <c r="C1028" s="157">
        <v>0.3333333333333333</v>
      </c>
      <c r="D1028" s="158" t="s">
        <v>1086</v>
      </c>
      <c r="E1028" s="159">
        <v>21084.0</v>
      </c>
      <c r="F1028" s="159">
        <v>44582.0</v>
      </c>
      <c r="G1028" s="160" t="s">
        <v>122</v>
      </c>
      <c r="H1028" s="160" t="s">
        <v>92</v>
      </c>
      <c r="I1028" s="160" t="s">
        <v>93</v>
      </c>
      <c r="J1028" s="160" t="s">
        <v>166</v>
      </c>
      <c r="K1028" s="155"/>
      <c r="L1028" s="155" t="s">
        <v>90</v>
      </c>
      <c r="M1028" s="155">
        <v>206890.0</v>
      </c>
      <c r="N1028" s="155" t="str">
        <f t="shared" si="2"/>
        <v>1418444582</v>
      </c>
      <c r="O1028" s="155"/>
      <c r="P1028" s="155" t="str">
        <f t="shared" si="3"/>
        <v/>
      </c>
      <c r="Q1028" s="155" t="str">
        <f t="shared" si="4"/>
        <v/>
      </c>
    </row>
    <row r="1029">
      <c r="A1029" s="156" t="str">
        <f t="shared" si="1"/>
        <v>1257544582</v>
      </c>
      <c r="B1029" s="156">
        <v>12575.0</v>
      </c>
      <c r="C1029" s="157">
        <v>0.3125</v>
      </c>
      <c r="D1029" s="158" t="s">
        <v>2989</v>
      </c>
      <c r="E1029" s="159">
        <v>20081.0</v>
      </c>
      <c r="F1029" s="159">
        <v>44582.0</v>
      </c>
      <c r="G1029" s="160" t="s">
        <v>86</v>
      </c>
      <c r="H1029" s="160" t="s">
        <v>87</v>
      </c>
      <c r="I1029" s="160" t="s">
        <v>88</v>
      </c>
      <c r="J1029" s="160" t="s">
        <v>89</v>
      </c>
      <c r="K1029" s="155"/>
      <c r="L1029" s="155" t="s">
        <v>90</v>
      </c>
      <c r="M1029" s="155">
        <v>206891.0</v>
      </c>
      <c r="N1029" s="155" t="str">
        <f t="shared" si="2"/>
        <v>1257544582</v>
      </c>
      <c r="O1029" s="155"/>
      <c r="P1029" s="155" t="str">
        <f t="shared" si="3"/>
        <v/>
      </c>
      <c r="Q1029" s="155" t="str">
        <f t="shared" si="4"/>
        <v/>
      </c>
    </row>
    <row r="1030">
      <c r="A1030" s="156" t="str">
        <f t="shared" si="1"/>
        <v>1561144582</v>
      </c>
      <c r="B1030" s="156">
        <v>15611.0</v>
      </c>
      <c r="C1030" s="157">
        <v>0.3645833333333333</v>
      </c>
      <c r="D1030" s="158" t="s">
        <v>1093</v>
      </c>
      <c r="E1030" s="159">
        <v>21765.0</v>
      </c>
      <c r="F1030" s="159">
        <v>44582.0</v>
      </c>
      <c r="G1030" s="160" t="s">
        <v>86</v>
      </c>
      <c r="H1030" s="160" t="s">
        <v>92</v>
      </c>
      <c r="I1030" s="160" t="s">
        <v>93</v>
      </c>
      <c r="J1030" s="160" t="s">
        <v>186</v>
      </c>
      <c r="K1030" s="155"/>
      <c r="L1030" s="155" t="s">
        <v>90</v>
      </c>
      <c r="M1030" s="155">
        <v>206892.0</v>
      </c>
      <c r="N1030" s="155" t="str">
        <f t="shared" si="2"/>
        <v>1561144582</v>
      </c>
      <c r="O1030" s="155"/>
      <c r="P1030" s="155" t="str">
        <f t="shared" si="3"/>
        <v/>
      </c>
      <c r="Q1030" s="155" t="str">
        <f t="shared" si="4"/>
        <v/>
      </c>
    </row>
    <row r="1031">
      <c r="A1031" s="156" t="str">
        <f t="shared" si="1"/>
        <v>1120744582</v>
      </c>
      <c r="B1031" s="156">
        <v>11207.0</v>
      </c>
      <c r="C1031" s="157">
        <v>0.375</v>
      </c>
      <c r="D1031" s="158" t="s">
        <v>1096</v>
      </c>
      <c r="E1031" s="159">
        <v>9739.0</v>
      </c>
      <c r="F1031" s="159">
        <v>44582.0</v>
      </c>
      <c r="G1031" s="160" t="s">
        <v>122</v>
      </c>
      <c r="H1031" s="160" t="s">
        <v>92</v>
      </c>
      <c r="I1031" s="160" t="s">
        <v>93</v>
      </c>
      <c r="J1031" s="160" t="s">
        <v>89</v>
      </c>
      <c r="K1031" s="155"/>
      <c r="L1031" s="155" t="s">
        <v>90</v>
      </c>
      <c r="M1031" s="155">
        <v>206894.0</v>
      </c>
      <c r="N1031" s="155" t="str">
        <f t="shared" si="2"/>
        <v>1120744582</v>
      </c>
      <c r="O1031" s="155"/>
      <c r="P1031" s="155" t="str">
        <f t="shared" si="3"/>
        <v/>
      </c>
      <c r="Q1031" s="155" t="str">
        <f t="shared" si="4"/>
        <v/>
      </c>
    </row>
    <row r="1032">
      <c r="A1032" s="156" t="str">
        <f t="shared" si="1"/>
        <v>1583144582</v>
      </c>
      <c r="B1032" s="156">
        <v>15831.0</v>
      </c>
      <c r="C1032" s="157">
        <v>0.375</v>
      </c>
      <c r="D1032" s="158" t="s">
        <v>1027</v>
      </c>
      <c r="E1032" s="159">
        <v>27556.0</v>
      </c>
      <c r="F1032" s="159">
        <v>44582.0</v>
      </c>
      <c r="G1032" s="160" t="s">
        <v>86</v>
      </c>
      <c r="H1032" s="160" t="s">
        <v>92</v>
      </c>
      <c r="I1032" s="160" t="s">
        <v>101</v>
      </c>
      <c r="J1032" s="160" t="s">
        <v>98</v>
      </c>
      <c r="K1032" s="155"/>
      <c r="L1032" s="155" t="s">
        <v>90</v>
      </c>
      <c r="M1032" s="155">
        <v>206893.0</v>
      </c>
      <c r="N1032" s="155" t="str">
        <f t="shared" si="2"/>
        <v>1583144582</v>
      </c>
      <c r="O1032" s="155"/>
      <c r="P1032" s="155" t="str">
        <f t="shared" si="3"/>
        <v/>
      </c>
      <c r="Q1032" s="155" t="str">
        <f t="shared" si="4"/>
        <v/>
      </c>
    </row>
    <row r="1033">
      <c r="A1033" s="156" t="str">
        <f t="shared" si="1"/>
        <v>1396244582</v>
      </c>
      <c r="B1033" s="156">
        <v>13962.0</v>
      </c>
      <c r="C1033" s="157">
        <v>0.375</v>
      </c>
      <c r="D1033" s="158" t="s">
        <v>2990</v>
      </c>
      <c r="E1033" s="159">
        <v>23708.0</v>
      </c>
      <c r="F1033" s="159">
        <v>44582.0</v>
      </c>
      <c r="G1033" s="160" t="s">
        <v>100</v>
      </c>
      <c r="H1033" s="160" t="s">
        <v>92</v>
      </c>
      <c r="I1033" s="160" t="s">
        <v>93</v>
      </c>
      <c r="J1033" s="160" t="s">
        <v>135</v>
      </c>
      <c r="K1033" s="155"/>
      <c r="L1033" s="155" t="s">
        <v>103</v>
      </c>
      <c r="M1033" s="155"/>
      <c r="N1033" s="155" t="str">
        <f t="shared" si="2"/>
        <v>1396244582</v>
      </c>
      <c r="O1033" s="155"/>
      <c r="P1033" s="155" t="str">
        <f t="shared" si="3"/>
        <v/>
      </c>
      <c r="Q1033" s="155" t="str">
        <f t="shared" si="4"/>
        <v/>
      </c>
    </row>
    <row r="1034">
      <c r="A1034" s="156" t="str">
        <f t="shared" si="1"/>
        <v>1639244582</v>
      </c>
      <c r="B1034" s="156">
        <v>16392.0</v>
      </c>
      <c r="C1034" s="157">
        <v>0.375</v>
      </c>
      <c r="D1034" s="158" t="s">
        <v>1178</v>
      </c>
      <c r="E1034" s="159">
        <v>29159.0</v>
      </c>
      <c r="F1034" s="159">
        <v>44582.0</v>
      </c>
      <c r="G1034" s="160" t="s">
        <v>86</v>
      </c>
      <c r="H1034" s="160" t="s">
        <v>87</v>
      </c>
      <c r="I1034" s="160" t="s">
        <v>97</v>
      </c>
      <c r="J1034" s="160" t="s">
        <v>189</v>
      </c>
      <c r="K1034" s="155"/>
      <c r="L1034" s="155" t="s">
        <v>90</v>
      </c>
      <c r="M1034" s="155">
        <v>206895.0</v>
      </c>
      <c r="N1034" s="155" t="str">
        <f t="shared" si="2"/>
        <v>1639244582</v>
      </c>
      <c r="O1034" s="155"/>
      <c r="P1034" s="155" t="str">
        <f t="shared" si="3"/>
        <v/>
      </c>
      <c r="Q1034" s="155" t="str">
        <f t="shared" si="4"/>
        <v/>
      </c>
    </row>
    <row r="1035">
      <c r="A1035" s="156" t="str">
        <f t="shared" si="1"/>
        <v>1468644582</v>
      </c>
      <c r="B1035" s="156">
        <v>14686.0</v>
      </c>
      <c r="C1035" s="157">
        <v>0.3958333333333333</v>
      </c>
      <c r="D1035" s="158" t="s">
        <v>2991</v>
      </c>
      <c r="E1035" s="159">
        <v>18635.0</v>
      </c>
      <c r="F1035" s="159">
        <v>44582.0</v>
      </c>
      <c r="G1035" s="160" t="s">
        <v>86</v>
      </c>
      <c r="H1035" s="160" t="s">
        <v>87</v>
      </c>
      <c r="I1035" s="160" t="s">
        <v>97</v>
      </c>
      <c r="J1035" s="160" t="s">
        <v>89</v>
      </c>
      <c r="K1035" s="155"/>
      <c r="L1035" s="155" t="s">
        <v>90</v>
      </c>
      <c r="M1035" s="155">
        <v>206896.0</v>
      </c>
      <c r="N1035" s="155" t="str">
        <f t="shared" si="2"/>
        <v>1468644582</v>
      </c>
      <c r="O1035" s="155"/>
      <c r="P1035" s="155" t="str">
        <f t="shared" si="3"/>
        <v/>
      </c>
      <c r="Q1035" s="155" t="str">
        <f t="shared" si="4"/>
        <v/>
      </c>
    </row>
    <row r="1036">
      <c r="A1036" s="156" t="str">
        <f t="shared" si="1"/>
        <v>967644582</v>
      </c>
      <c r="B1036" s="156">
        <v>9676.0</v>
      </c>
      <c r="C1036" s="157">
        <v>0.3541666666666667</v>
      </c>
      <c r="D1036" s="158" t="s">
        <v>1031</v>
      </c>
      <c r="E1036" s="159">
        <v>20831.0</v>
      </c>
      <c r="F1036" s="159">
        <v>44582.0</v>
      </c>
      <c r="G1036" s="160" t="s">
        <v>86</v>
      </c>
      <c r="H1036" s="160" t="s">
        <v>92</v>
      </c>
      <c r="I1036" s="160" t="s">
        <v>101</v>
      </c>
      <c r="J1036" s="160" t="s">
        <v>147</v>
      </c>
      <c r="K1036" s="155"/>
      <c r="L1036" s="155" t="s">
        <v>90</v>
      </c>
      <c r="M1036" s="155">
        <v>206897.0</v>
      </c>
      <c r="N1036" s="155" t="str">
        <f t="shared" si="2"/>
        <v>967644582</v>
      </c>
      <c r="O1036" s="155"/>
      <c r="P1036" s="155" t="str">
        <f t="shared" si="3"/>
        <v/>
      </c>
      <c r="Q1036" s="155" t="str">
        <f t="shared" si="4"/>
        <v>R</v>
      </c>
    </row>
    <row r="1037">
      <c r="A1037" s="156" t="str">
        <f t="shared" si="1"/>
        <v>1416944582</v>
      </c>
      <c r="B1037" s="156">
        <v>14169.0</v>
      </c>
      <c r="C1037" s="157">
        <v>0.3958333333333333</v>
      </c>
      <c r="D1037" s="158" t="s">
        <v>2982</v>
      </c>
      <c r="E1037" s="159">
        <v>21779.0</v>
      </c>
      <c r="F1037" s="159">
        <v>44582.0</v>
      </c>
      <c r="G1037" s="160" t="s">
        <v>86</v>
      </c>
      <c r="H1037" s="160" t="s">
        <v>92</v>
      </c>
      <c r="I1037" s="160" t="s">
        <v>101</v>
      </c>
      <c r="J1037" s="160" t="s">
        <v>94</v>
      </c>
      <c r="K1037" s="155"/>
      <c r="L1037" s="155" t="s">
        <v>90</v>
      </c>
      <c r="M1037" s="155">
        <v>206898.0</v>
      </c>
      <c r="N1037" s="155" t="str">
        <f t="shared" si="2"/>
        <v>1416944582</v>
      </c>
      <c r="O1037" s="155"/>
      <c r="P1037" s="155" t="str">
        <f t="shared" si="3"/>
        <v/>
      </c>
      <c r="Q1037" s="155" t="str">
        <f t="shared" si="4"/>
        <v>R</v>
      </c>
    </row>
    <row r="1038">
      <c r="A1038" s="156" t="str">
        <f t="shared" si="1"/>
        <v>1474644582</v>
      </c>
      <c r="B1038" s="156">
        <v>14746.0</v>
      </c>
      <c r="C1038" s="157">
        <v>0.3854166666666667</v>
      </c>
      <c r="D1038" s="158" t="s">
        <v>2663</v>
      </c>
      <c r="E1038" s="159">
        <v>13193.0</v>
      </c>
      <c r="F1038" s="159">
        <v>44582.0</v>
      </c>
      <c r="G1038" s="160" t="s">
        <v>129</v>
      </c>
      <c r="H1038" s="160" t="s">
        <v>87</v>
      </c>
      <c r="I1038" s="160" t="s">
        <v>97</v>
      </c>
      <c r="J1038" s="160" t="s">
        <v>137</v>
      </c>
      <c r="K1038" s="155"/>
      <c r="L1038" s="155" t="s">
        <v>103</v>
      </c>
      <c r="M1038" s="155"/>
      <c r="N1038" s="155" t="str">
        <f t="shared" si="2"/>
        <v>1474644582</v>
      </c>
      <c r="O1038" s="155"/>
      <c r="P1038" s="155" t="str">
        <f t="shared" si="3"/>
        <v/>
      </c>
      <c r="Q1038" s="155" t="str">
        <f t="shared" si="4"/>
        <v>R</v>
      </c>
    </row>
    <row r="1039">
      <c r="A1039" s="156" t="str">
        <f t="shared" si="1"/>
        <v>1533944582</v>
      </c>
      <c r="B1039" s="156">
        <v>15339.0</v>
      </c>
      <c r="C1039" s="157">
        <v>0.375</v>
      </c>
      <c r="D1039" s="158" t="s">
        <v>2992</v>
      </c>
      <c r="E1039" s="159">
        <v>13992.0</v>
      </c>
      <c r="F1039" s="159">
        <v>44582.0</v>
      </c>
      <c r="G1039" s="160" t="s">
        <v>86</v>
      </c>
      <c r="H1039" s="160" t="s">
        <v>92</v>
      </c>
      <c r="I1039" s="160" t="s">
        <v>101</v>
      </c>
      <c r="J1039" s="160" t="s">
        <v>182</v>
      </c>
      <c r="K1039" s="155"/>
      <c r="L1039" s="155" t="s">
        <v>90</v>
      </c>
      <c r="M1039" s="155">
        <v>206899.0</v>
      </c>
      <c r="N1039" s="155" t="str">
        <f t="shared" si="2"/>
        <v>1533944582</v>
      </c>
      <c r="O1039" s="155"/>
      <c r="P1039" s="155" t="str">
        <f t="shared" si="3"/>
        <v/>
      </c>
      <c r="Q1039" s="155" t="str">
        <f t="shared" si="4"/>
        <v/>
      </c>
    </row>
    <row r="1040">
      <c r="A1040" s="156" t="str">
        <f t="shared" si="1"/>
        <v>935744582</v>
      </c>
      <c r="B1040" s="156">
        <v>9357.0</v>
      </c>
      <c r="C1040" s="157">
        <v>0.4375</v>
      </c>
      <c r="D1040" s="158" t="s">
        <v>2561</v>
      </c>
      <c r="E1040" s="159">
        <v>25107.0</v>
      </c>
      <c r="F1040" s="159">
        <v>44582.0</v>
      </c>
      <c r="G1040" s="160" t="s">
        <v>86</v>
      </c>
      <c r="H1040" s="160" t="s">
        <v>92</v>
      </c>
      <c r="I1040" s="160" t="s">
        <v>93</v>
      </c>
      <c r="J1040" s="160" t="s">
        <v>89</v>
      </c>
      <c r="K1040" s="155"/>
      <c r="L1040" s="155" t="s">
        <v>90</v>
      </c>
      <c r="M1040" s="155">
        <v>206900.0</v>
      </c>
      <c r="N1040" s="155" t="str">
        <f t="shared" si="2"/>
        <v>935744582</v>
      </c>
      <c r="O1040" s="155"/>
      <c r="P1040" s="155" t="str">
        <f t="shared" si="3"/>
        <v/>
      </c>
      <c r="Q1040" s="155" t="str">
        <f t="shared" si="4"/>
        <v>R</v>
      </c>
    </row>
    <row r="1041">
      <c r="A1041" s="156" t="str">
        <f t="shared" si="1"/>
        <v>1485944582</v>
      </c>
      <c r="B1041" s="156">
        <v>14859.0</v>
      </c>
      <c r="C1041" s="157">
        <v>0.3958333333333333</v>
      </c>
      <c r="D1041" s="158" t="s">
        <v>2993</v>
      </c>
      <c r="E1041" s="159">
        <v>17603.0</v>
      </c>
      <c r="F1041" s="159">
        <v>44582.0</v>
      </c>
      <c r="G1041" s="160" t="s">
        <v>100</v>
      </c>
      <c r="H1041" s="160" t="s">
        <v>92</v>
      </c>
      <c r="I1041" s="160" t="s">
        <v>101</v>
      </c>
      <c r="J1041" s="160" t="s">
        <v>192</v>
      </c>
      <c r="K1041" s="155"/>
      <c r="L1041" s="155" t="s">
        <v>103</v>
      </c>
      <c r="M1041" s="155"/>
      <c r="N1041" s="155" t="str">
        <f t="shared" si="2"/>
        <v>1485944582</v>
      </c>
      <c r="O1041" s="155"/>
      <c r="P1041" s="155" t="str">
        <f t="shared" si="3"/>
        <v/>
      </c>
      <c r="Q1041" s="155" t="str">
        <f t="shared" si="4"/>
        <v/>
      </c>
    </row>
    <row r="1042">
      <c r="A1042" s="156" t="str">
        <f t="shared" si="1"/>
        <v>1168944582</v>
      </c>
      <c r="B1042" s="156">
        <v>11689.0</v>
      </c>
      <c r="C1042" s="157">
        <v>0.4166666666666667</v>
      </c>
      <c r="D1042" s="158" t="s">
        <v>2994</v>
      </c>
      <c r="E1042" s="159">
        <v>18306.0</v>
      </c>
      <c r="F1042" s="159">
        <v>44582.0</v>
      </c>
      <c r="G1042" s="160" t="s">
        <v>86</v>
      </c>
      <c r="H1042" s="160" t="s">
        <v>92</v>
      </c>
      <c r="I1042" s="160" t="s">
        <v>101</v>
      </c>
      <c r="J1042" s="160" t="s">
        <v>147</v>
      </c>
      <c r="K1042" s="155"/>
      <c r="L1042" s="155" t="s">
        <v>90</v>
      </c>
      <c r="M1042" s="155">
        <v>206901.0</v>
      </c>
      <c r="N1042" s="155" t="str">
        <f t="shared" si="2"/>
        <v>1168944582</v>
      </c>
      <c r="O1042" s="155"/>
      <c r="P1042" s="155" t="str">
        <f t="shared" si="3"/>
        <v/>
      </c>
      <c r="Q1042" s="155" t="str">
        <f t="shared" si="4"/>
        <v/>
      </c>
    </row>
    <row r="1043">
      <c r="A1043" s="156" t="str">
        <f t="shared" si="1"/>
        <v>1383944582</v>
      </c>
      <c r="B1043" s="156">
        <v>13839.0</v>
      </c>
      <c r="C1043" s="157">
        <v>0.4583333333333333</v>
      </c>
      <c r="D1043" s="158" t="s">
        <v>2995</v>
      </c>
      <c r="E1043" s="159">
        <v>21341.0</v>
      </c>
      <c r="F1043" s="159">
        <v>44582.0</v>
      </c>
      <c r="G1043" s="160" t="s">
        <v>86</v>
      </c>
      <c r="H1043" s="160" t="s">
        <v>92</v>
      </c>
      <c r="I1043" s="160" t="s">
        <v>93</v>
      </c>
      <c r="J1043" s="160" t="s">
        <v>164</v>
      </c>
      <c r="K1043" s="155"/>
      <c r="L1043" s="155" t="s">
        <v>90</v>
      </c>
      <c r="M1043" s="155">
        <v>206902.0</v>
      </c>
      <c r="N1043" s="155" t="str">
        <f t="shared" si="2"/>
        <v>1383944582</v>
      </c>
      <c r="O1043" s="155"/>
      <c r="P1043" s="155" t="str">
        <f t="shared" si="3"/>
        <v/>
      </c>
      <c r="Q1043" s="155" t="str">
        <f t="shared" si="4"/>
        <v/>
      </c>
    </row>
    <row r="1044">
      <c r="A1044" s="156" t="str">
        <f t="shared" si="1"/>
        <v>1025644582</v>
      </c>
      <c r="B1044" s="156">
        <v>10256.0</v>
      </c>
      <c r="C1044" s="157">
        <v>0.4375</v>
      </c>
      <c r="D1044" s="158" t="s">
        <v>2980</v>
      </c>
      <c r="E1044" s="159">
        <v>18566.0</v>
      </c>
      <c r="F1044" s="159">
        <v>44582.0</v>
      </c>
      <c r="G1044" s="160" t="s">
        <v>100</v>
      </c>
      <c r="H1044" s="160" t="s">
        <v>87</v>
      </c>
      <c r="I1044" s="160" t="s">
        <v>97</v>
      </c>
      <c r="J1044" s="160" t="s">
        <v>102</v>
      </c>
      <c r="K1044" s="155"/>
      <c r="L1044" s="155" t="s">
        <v>103</v>
      </c>
      <c r="M1044" s="155"/>
      <c r="N1044" s="155" t="str">
        <f t="shared" si="2"/>
        <v>1025644582</v>
      </c>
      <c r="O1044" s="155"/>
      <c r="P1044" s="155" t="str">
        <f t="shared" si="3"/>
        <v/>
      </c>
      <c r="Q1044" s="155" t="str">
        <f t="shared" si="4"/>
        <v>R</v>
      </c>
    </row>
    <row r="1045">
      <c r="A1045" s="156" t="str">
        <f t="shared" si="1"/>
        <v>1697344582</v>
      </c>
      <c r="B1045" s="156">
        <v>16973.0</v>
      </c>
      <c r="C1045" s="157">
        <v>0.4375</v>
      </c>
      <c r="D1045" s="158" t="s">
        <v>1107</v>
      </c>
      <c r="E1045" s="159">
        <v>24541.0</v>
      </c>
      <c r="F1045" s="159">
        <v>44582.0</v>
      </c>
      <c r="G1045" s="160" t="s">
        <v>100</v>
      </c>
      <c r="H1045" s="160" t="s">
        <v>92</v>
      </c>
      <c r="I1045" s="160" t="s">
        <v>93</v>
      </c>
      <c r="J1045" s="160" t="s">
        <v>224</v>
      </c>
      <c r="K1045" s="155"/>
      <c r="L1045" s="155" t="s">
        <v>103</v>
      </c>
      <c r="M1045" s="155"/>
      <c r="N1045" s="155" t="str">
        <f t="shared" si="2"/>
        <v>1697344582</v>
      </c>
      <c r="O1045" s="155"/>
      <c r="P1045" s="155" t="str">
        <f t="shared" si="3"/>
        <v/>
      </c>
      <c r="Q1045" s="155" t="str">
        <f t="shared" si="4"/>
        <v/>
      </c>
    </row>
    <row r="1046">
      <c r="A1046" s="156" t="str">
        <f t="shared" si="1"/>
        <v>1673744582</v>
      </c>
      <c r="B1046" s="156">
        <v>16737.0</v>
      </c>
      <c r="C1046" s="157">
        <v>0.4479166666666667</v>
      </c>
      <c r="D1046" s="158" t="s">
        <v>2947</v>
      </c>
      <c r="E1046" s="159">
        <v>28127.0</v>
      </c>
      <c r="F1046" s="159">
        <v>44582.0</v>
      </c>
      <c r="G1046" s="160" t="s">
        <v>100</v>
      </c>
      <c r="H1046" s="160" t="s">
        <v>87</v>
      </c>
      <c r="I1046" s="160" t="s">
        <v>97</v>
      </c>
      <c r="J1046" s="160" t="s">
        <v>199</v>
      </c>
      <c r="K1046" s="155"/>
      <c r="L1046" s="155" t="s">
        <v>253</v>
      </c>
      <c r="M1046" s="155"/>
      <c r="N1046" s="155" t="str">
        <f t="shared" si="2"/>
        <v>1673744582</v>
      </c>
      <c r="O1046" s="155"/>
      <c r="P1046" s="155" t="str">
        <f t="shared" si="3"/>
        <v/>
      </c>
      <c r="Q1046" s="155" t="str">
        <f t="shared" si="4"/>
        <v>R</v>
      </c>
    </row>
    <row r="1047">
      <c r="A1047" s="156" t="str">
        <f t="shared" si="1"/>
        <v>1503944582</v>
      </c>
      <c r="B1047" s="156">
        <v>15039.0</v>
      </c>
      <c r="C1047" s="157">
        <v>0.4583333333333333</v>
      </c>
      <c r="D1047" s="158" t="s">
        <v>1041</v>
      </c>
      <c r="E1047" s="159">
        <v>19466.0</v>
      </c>
      <c r="F1047" s="159">
        <v>44582.0</v>
      </c>
      <c r="G1047" s="160" t="s">
        <v>112</v>
      </c>
      <c r="H1047" s="160" t="s">
        <v>92</v>
      </c>
      <c r="I1047" s="160" t="s">
        <v>101</v>
      </c>
      <c r="J1047" s="160" t="s">
        <v>102</v>
      </c>
      <c r="K1047" s="155"/>
      <c r="L1047" s="155" t="s">
        <v>103</v>
      </c>
      <c r="M1047" s="155"/>
      <c r="N1047" s="155" t="str">
        <f t="shared" si="2"/>
        <v>1503944582</v>
      </c>
      <c r="O1047" s="155"/>
      <c r="P1047" s="155" t="str">
        <f t="shared" si="3"/>
        <v/>
      </c>
      <c r="Q1047" s="155" t="str">
        <f t="shared" si="4"/>
        <v>R</v>
      </c>
    </row>
    <row r="1048">
      <c r="A1048" s="156" t="str">
        <f t="shared" si="1"/>
        <v>1323544582</v>
      </c>
      <c r="B1048" s="156">
        <v>13235.0</v>
      </c>
      <c r="C1048" s="157">
        <v>0.4583333333333333</v>
      </c>
      <c r="D1048" s="158" t="s">
        <v>1039</v>
      </c>
      <c r="E1048" s="159">
        <v>25452.0</v>
      </c>
      <c r="F1048" s="159">
        <v>44582.0</v>
      </c>
      <c r="G1048" s="160" t="s">
        <v>86</v>
      </c>
      <c r="H1048" s="160" t="s">
        <v>92</v>
      </c>
      <c r="I1048" s="160" t="s">
        <v>93</v>
      </c>
      <c r="J1048" s="160" t="s">
        <v>154</v>
      </c>
      <c r="K1048" s="155"/>
      <c r="L1048" s="155" t="s">
        <v>90</v>
      </c>
      <c r="M1048" s="155">
        <v>206903.0</v>
      </c>
      <c r="N1048" s="155" t="str">
        <f t="shared" si="2"/>
        <v>1323544582</v>
      </c>
      <c r="O1048" s="155"/>
      <c r="P1048" s="155" t="str">
        <f t="shared" si="3"/>
        <v/>
      </c>
      <c r="Q1048" s="155" t="str">
        <f t="shared" si="4"/>
        <v/>
      </c>
    </row>
    <row r="1049">
      <c r="A1049" s="156" t="str">
        <f t="shared" si="1"/>
        <v>1473844582</v>
      </c>
      <c r="B1049" s="156">
        <v>14738.0</v>
      </c>
      <c r="C1049" s="157">
        <v>0.46875</v>
      </c>
      <c r="D1049" s="158" t="s">
        <v>1051</v>
      </c>
      <c r="E1049" s="159">
        <v>23696.0</v>
      </c>
      <c r="F1049" s="159">
        <v>44582.0</v>
      </c>
      <c r="G1049" s="160" t="s">
        <v>86</v>
      </c>
      <c r="H1049" s="160" t="s">
        <v>92</v>
      </c>
      <c r="I1049" s="160" t="s">
        <v>101</v>
      </c>
      <c r="J1049" s="160" t="s">
        <v>137</v>
      </c>
      <c r="K1049" s="155"/>
      <c r="L1049" s="155" t="s">
        <v>90</v>
      </c>
      <c r="M1049" s="155">
        <v>206904.0</v>
      </c>
      <c r="N1049" s="155" t="str">
        <f t="shared" si="2"/>
        <v>1473844582</v>
      </c>
      <c r="O1049" s="155"/>
      <c r="P1049" s="155" t="str">
        <f t="shared" si="3"/>
        <v/>
      </c>
      <c r="Q1049" s="155" t="str">
        <f t="shared" si="4"/>
        <v/>
      </c>
    </row>
    <row r="1050">
      <c r="A1050" s="156" t="str">
        <f t="shared" si="1"/>
        <v>1176844582</v>
      </c>
      <c r="B1050" s="156">
        <v>11768.0</v>
      </c>
      <c r="C1050" s="157">
        <v>0.5416666666666666</v>
      </c>
      <c r="D1050" s="158" t="s">
        <v>2996</v>
      </c>
      <c r="E1050" s="159">
        <v>15965.0</v>
      </c>
      <c r="F1050" s="159">
        <v>44582.0</v>
      </c>
      <c r="G1050" s="160" t="s">
        <v>86</v>
      </c>
      <c r="H1050" s="160" t="s">
        <v>92</v>
      </c>
      <c r="I1050" s="160" t="s">
        <v>101</v>
      </c>
      <c r="J1050" s="160" t="s">
        <v>147</v>
      </c>
      <c r="K1050" s="155"/>
      <c r="L1050" s="155" t="s">
        <v>90</v>
      </c>
      <c r="M1050" s="155">
        <v>206905.0</v>
      </c>
      <c r="N1050" s="155" t="str">
        <f t="shared" si="2"/>
        <v>1176844582</v>
      </c>
      <c r="O1050" s="155"/>
      <c r="P1050" s="155" t="str">
        <f t="shared" si="3"/>
        <v/>
      </c>
      <c r="Q1050" s="155" t="str">
        <f t="shared" si="4"/>
        <v/>
      </c>
    </row>
    <row r="1051">
      <c r="A1051" s="156" t="str">
        <f t="shared" si="1"/>
        <v>1116644582</v>
      </c>
      <c r="B1051" s="156">
        <v>11166.0</v>
      </c>
      <c r="C1051" s="157">
        <v>0.5625</v>
      </c>
      <c r="D1051" s="158" t="s">
        <v>2997</v>
      </c>
      <c r="E1051" s="159">
        <v>23371.0</v>
      </c>
      <c r="F1051" s="159">
        <v>44582.0</v>
      </c>
      <c r="G1051" s="160" t="s">
        <v>86</v>
      </c>
      <c r="H1051" s="160" t="s">
        <v>92</v>
      </c>
      <c r="I1051" s="160" t="s">
        <v>93</v>
      </c>
      <c r="J1051" s="160" t="s">
        <v>262</v>
      </c>
      <c r="K1051" s="155"/>
      <c r="L1051" s="155" t="s">
        <v>90</v>
      </c>
      <c r="M1051" s="155">
        <v>206906.0</v>
      </c>
      <c r="N1051" s="155" t="str">
        <f t="shared" si="2"/>
        <v>1116644582</v>
      </c>
      <c r="O1051" s="155"/>
      <c r="P1051" s="155" t="str">
        <f t="shared" si="3"/>
        <v/>
      </c>
      <c r="Q1051" s="155" t="str">
        <f t="shared" si="4"/>
        <v/>
      </c>
    </row>
    <row r="1052">
      <c r="A1052" s="156" t="str">
        <f t="shared" si="1"/>
        <v>1684244582</v>
      </c>
      <c r="B1052" s="156">
        <v>16842.0</v>
      </c>
      <c r="C1052" s="157">
        <v>0.5416666666666666</v>
      </c>
      <c r="D1052" s="158" t="s">
        <v>1116</v>
      </c>
      <c r="E1052" s="159">
        <v>21658.0</v>
      </c>
      <c r="F1052" s="159">
        <v>44582.0</v>
      </c>
      <c r="G1052" s="160" t="s">
        <v>100</v>
      </c>
      <c r="H1052" s="160" t="s">
        <v>92</v>
      </c>
      <c r="I1052" s="160" t="s">
        <v>101</v>
      </c>
      <c r="J1052" s="160" t="s">
        <v>106</v>
      </c>
      <c r="K1052" s="155"/>
      <c r="L1052" s="155" t="s">
        <v>103</v>
      </c>
      <c r="M1052" s="155"/>
      <c r="N1052" s="155" t="str">
        <f t="shared" si="2"/>
        <v>1684244582</v>
      </c>
      <c r="O1052" s="155"/>
      <c r="P1052" s="155" t="str">
        <f t="shared" si="3"/>
        <v/>
      </c>
      <c r="Q1052" s="155" t="str">
        <f t="shared" si="4"/>
        <v/>
      </c>
    </row>
    <row r="1053">
      <c r="A1053" s="156" t="str">
        <f t="shared" si="1"/>
        <v>958244582</v>
      </c>
      <c r="B1053" s="156">
        <v>9582.0</v>
      </c>
      <c r="C1053" s="157">
        <v>0.5416666666666666</v>
      </c>
      <c r="D1053" s="158" t="s">
        <v>2998</v>
      </c>
      <c r="E1053" s="159">
        <v>21147.0</v>
      </c>
      <c r="F1053" s="159">
        <v>44582.0</v>
      </c>
      <c r="G1053" s="160" t="s">
        <v>112</v>
      </c>
      <c r="H1053" s="160" t="s">
        <v>92</v>
      </c>
      <c r="I1053" s="160" t="s">
        <v>93</v>
      </c>
      <c r="J1053" s="160" t="s">
        <v>197</v>
      </c>
      <c r="K1053" s="155"/>
      <c r="L1053" s="155" t="s">
        <v>103</v>
      </c>
      <c r="M1053" s="155"/>
      <c r="N1053" s="155" t="str">
        <f t="shared" si="2"/>
        <v>958244582</v>
      </c>
      <c r="O1053" s="155"/>
      <c r="P1053" s="155" t="str">
        <f t="shared" si="3"/>
        <v/>
      </c>
      <c r="Q1053" s="155" t="str">
        <f t="shared" si="4"/>
        <v/>
      </c>
    </row>
    <row r="1054">
      <c r="A1054" s="156" t="str">
        <f t="shared" si="1"/>
        <v>1206644582</v>
      </c>
      <c r="B1054" s="156">
        <v>12066.0</v>
      </c>
      <c r="C1054" s="157">
        <v>0.5520833333333334</v>
      </c>
      <c r="D1054" s="158" t="s">
        <v>2506</v>
      </c>
      <c r="E1054" s="159">
        <v>21106.0</v>
      </c>
      <c r="F1054" s="159">
        <v>44582.0</v>
      </c>
      <c r="G1054" s="160" t="s">
        <v>100</v>
      </c>
      <c r="H1054" s="160" t="s">
        <v>92</v>
      </c>
      <c r="I1054" s="160" t="s">
        <v>101</v>
      </c>
      <c r="J1054" s="160" t="s">
        <v>113</v>
      </c>
      <c r="K1054" s="155"/>
      <c r="L1054" s="155" t="s">
        <v>103</v>
      </c>
      <c r="M1054" s="155"/>
      <c r="N1054" s="155" t="str">
        <f t="shared" si="2"/>
        <v>1206644582</v>
      </c>
      <c r="O1054" s="155"/>
      <c r="P1054" s="155" t="str">
        <f t="shared" si="3"/>
        <v/>
      </c>
      <c r="Q1054" s="155" t="str">
        <f t="shared" si="4"/>
        <v>R</v>
      </c>
    </row>
    <row r="1055">
      <c r="A1055" s="156" t="str">
        <f t="shared" si="1"/>
        <v>1232244582</v>
      </c>
      <c r="B1055" s="156">
        <v>12322.0</v>
      </c>
      <c r="C1055" s="157">
        <v>0.5729166666666666</v>
      </c>
      <c r="D1055" s="158" t="s">
        <v>2999</v>
      </c>
      <c r="E1055" s="159">
        <v>24917.0</v>
      </c>
      <c r="F1055" s="159">
        <v>44582.0</v>
      </c>
      <c r="G1055" s="160" t="s">
        <v>86</v>
      </c>
      <c r="H1055" s="160" t="s">
        <v>92</v>
      </c>
      <c r="I1055" s="160" t="s">
        <v>101</v>
      </c>
      <c r="J1055" s="160" t="s">
        <v>166</v>
      </c>
      <c r="K1055" s="155"/>
      <c r="L1055" s="155" t="s">
        <v>90</v>
      </c>
      <c r="M1055" s="155">
        <v>206907.0</v>
      </c>
      <c r="N1055" s="155" t="str">
        <f t="shared" si="2"/>
        <v>1232244582</v>
      </c>
      <c r="O1055" s="155"/>
      <c r="P1055" s="155" t="str">
        <f t="shared" si="3"/>
        <v/>
      </c>
      <c r="Q1055" s="155" t="str">
        <f t="shared" si="4"/>
        <v/>
      </c>
    </row>
    <row r="1056">
      <c r="A1056" s="156" t="str">
        <f t="shared" si="1"/>
        <v>1105644582</v>
      </c>
      <c r="B1056" s="156">
        <v>11056.0</v>
      </c>
      <c r="C1056" s="157">
        <v>0.5625</v>
      </c>
      <c r="D1056" s="158" t="s">
        <v>3000</v>
      </c>
      <c r="E1056" s="159">
        <v>14099.0</v>
      </c>
      <c r="F1056" s="159">
        <v>44582.0</v>
      </c>
      <c r="G1056" s="160" t="s">
        <v>100</v>
      </c>
      <c r="H1056" s="160" t="s">
        <v>92</v>
      </c>
      <c r="I1056" s="160" t="s">
        <v>101</v>
      </c>
      <c r="J1056" s="160" t="s">
        <v>131</v>
      </c>
      <c r="K1056" s="155"/>
      <c r="L1056" s="155" t="s">
        <v>103</v>
      </c>
      <c r="M1056" s="155"/>
      <c r="N1056" s="155" t="str">
        <f t="shared" si="2"/>
        <v>1105644582</v>
      </c>
      <c r="O1056" s="155"/>
      <c r="P1056" s="155" t="str">
        <f t="shared" si="3"/>
        <v/>
      </c>
      <c r="Q1056" s="155" t="str">
        <f t="shared" si="4"/>
        <v/>
      </c>
    </row>
    <row r="1057">
      <c r="A1057" s="156" t="str">
        <f t="shared" si="1"/>
        <v>1627344582</v>
      </c>
      <c r="B1057" s="156">
        <v>16273.0</v>
      </c>
      <c r="C1057" s="157">
        <v>0.5833333333333334</v>
      </c>
      <c r="D1057" s="158" t="s">
        <v>3001</v>
      </c>
      <c r="E1057" s="159">
        <v>22114.0</v>
      </c>
      <c r="F1057" s="159">
        <v>44582.0</v>
      </c>
      <c r="G1057" s="160" t="s">
        <v>86</v>
      </c>
      <c r="H1057" s="160" t="s">
        <v>87</v>
      </c>
      <c r="I1057" s="160" t="s">
        <v>88</v>
      </c>
      <c r="J1057" s="160" t="s">
        <v>89</v>
      </c>
      <c r="K1057" s="155"/>
      <c r="L1057" s="155" t="s">
        <v>90</v>
      </c>
      <c r="M1057" s="155">
        <v>206909.0</v>
      </c>
      <c r="N1057" s="155" t="str">
        <f t="shared" si="2"/>
        <v>1627344582</v>
      </c>
      <c r="O1057" s="155"/>
      <c r="P1057" s="155" t="str">
        <f t="shared" si="3"/>
        <v/>
      </c>
      <c r="Q1057" s="155" t="str">
        <f t="shared" si="4"/>
        <v/>
      </c>
    </row>
    <row r="1058">
      <c r="A1058" s="156" t="str">
        <f t="shared" si="1"/>
        <v>961544582</v>
      </c>
      <c r="B1058" s="156">
        <v>9615.0</v>
      </c>
      <c r="C1058" s="157">
        <v>0.5729166666666666</v>
      </c>
      <c r="D1058" s="158" t="s">
        <v>3002</v>
      </c>
      <c r="E1058" s="159">
        <v>16478.0</v>
      </c>
      <c r="F1058" s="159">
        <v>44582.0</v>
      </c>
      <c r="G1058" s="160" t="s">
        <v>108</v>
      </c>
      <c r="H1058" s="160" t="s">
        <v>87</v>
      </c>
      <c r="I1058" s="160" t="s">
        <v>88</v>
      </c>
      <c r="J1058" s="160" t="s">
        <v>135</v>
      </c>
      <c r="K1058" s="155"/>
      <c r="L1058" s="155" t="s">
        <v>103</v>
      </c>
      <c r="M1058" s="155"/>
      <c r="N1058" s="155" t="str">
        <f t="shared" si="2"/>
        <v>961544582</v>
      </c>
      <c r="O1058" s="155"/>
      <c r="P1058" s="155" t="str">
        <f t="shared" si="3"/>
        <v/>
      </c>
      <c r="Q1058" s="155" t="str">
        <f t="shared" si="4"/>
        <v/>
      </c>
    </row>
    <row r="1059">
      <c r="A1059" s="156" t="str">
        <f t="shared" si="1"/>
        <v>1520244582</v>
      </c>
      <c r="B1059" s="156">
        <v>15202.0</v>
      </c>
      <c r="C1059" s="157">
        <v>0.625</v>
      </c>
      <c r="D1059" s="158" t="s">
        <v>1397</v>
      </c>
      <c r="E1059" s="159">
        <v>28284.0</v>
      </c>
      <c r="F1059" s="159">
        <v>44582.0</v>
      </c>
      <c r="G1059" s="160" t="s">
        <v>86</v>
      </c>
      <c r="H1059" s="160" t="s">
        <v>92</v>
      </c>
      <c r="I1059" s="160" t="s">
        <v>93</v>
      </c>
      <c r="J1059" s="160" t="s">
        <v>154</v>
      </c>
      <c r="K1059" s="155"/>
      <c r="L1059" s="155" t="s">
        <v>90</v>
      </c>
      <c r="M1059" s="155">
        <v>206910.0</v>
      </c>
      <c r="N1059" s="155" t="str">
        <f t="shared" si="2"/>
        <v>1520244582</v>
      </c>
      <c r="O1059" s="155"/>
      <c r="P1059" s="155" t="str">
        <f t="shared" si="3"/>
        <v/>
      </c>
      <c r="Q1059" s="155" t="str">
        <f t="shared" si="4"/>
        <v/>
      </c>
    </row>
    <row r="1060">
      <c r="A1060" s="156" t="str">
        <f t="shared" si="1"/>
        <v>1353644582</v>
      </c>
      <c r="B1060" s="156">
        <v>13536.0</v>
      </c>
      <c r="C1060" s="157">
        <v>0.6041666666666666</v>
      </c>
      <c r="D1060" s="158" t="s">
        <v>2697</v>
      </c>
      <c r="E1060" s="159">
        <v>24208.0</v>
      </c>
      <c r="F1060" s="159">
        <v>44582.0</v>
      </c>
      <c r="G1060" s="160" t="s">
        <v>86</v>
      </c>
      <c r="H1060" s="160" t="s">
        <v>92</v>
      </c>
      <c r="I1060" s="160" t="s">
        <v>93</v>
      </c>
      <c r="J1060" s="160" t="s">
        <v>147</v>
      </c>
      <c r="K1060" s="155"/>
      <c r="L1060" s="155" t="s">
        <v>90</v>
      </c>
      <c r="M1060" s="155">
        <v>206911.0</v>
      </c>
      <c r="N1060" s="155" t="str">
        <f t="shared" si="2"/>
        <v>1353644582</v>
      </c>
      <c r="O1060" s="155"/>
      <c r="P1060" s="155" t="str">
        <f t="shared" si="3"/>
        <v/>
      </c>
      <c r="Q1060" s="155" t="str">
        <f t="shared" si="4"/>
        <v>R</v>
      </c>
    </row>
    <row r="1061">
      <c r="A1061" s="156" t="str">
        <f t="shared" si="1"/>
        <v>1285844582</v>
      </c>
      <c r="B1061" s="156">
        <v>12858.0</v>
      </c>
      <c r="C1061" s="157">
        <v>0.5833333333333334</v>
      </c>
      <c r="D1061" s="158" t="s">
        <v>3003</v>
      </c>
      <c r="E1061" s="159">
        <v>20887.0</v>
      </c>
      <c r="F1061" s="159">
        <v>44582.0</v>
      </c>
      <c r="G1061" s="160" t="s">
        <v>86</v>
      </c>
      <c r="H1061" s="160" t="s">
        <v>92</v>
      </c>
      <c r="I1061" s="160" t="s">
        <v>93</v>
      </c>
      <c r="J1061" s="160" t="s">
        <v>174</v>
      </c>
      <c r="K1061" s="155"/>
      <c r="L1061" s="155" t="s">
        <v>90</v>
      </c>
      <c r="M1061" s="155">
        <v>206912.0</v>
      </c>
      <c r="N1061" s="155" t="str">
        <f t="shared" si="2"/>
        <v>1285844582</v>
      </c>
      <c r="O1061" s="155"/>
      <c r="P1061" s="155" t="str">
        <f t="shared" si="3"/>
        <v/>
      </c>
      <c r="Q1061" s="155" t="str">
        <f t="shared" si="4"/>
        <v/>
      </c>
    </row>
    <row r="1062">
      <c r="A1062" s="156" t="str">
        <f t="shared" si="1"/>
        <v>1706944582</v>
      </c>
      <c r="B1062" s="156">
        <v>17069.0</v>
      </c>
      <c r="C1062" s="157">
        <v>0.5833333333333334</v>
      </c>
      <c r="D1062" s="158" t="s">
        <v>3004</v>
      </c>
      <c r="E1062" s="159">
        <v>25720.0</v>
      </c>
      <c r="F1062" s="159">
        <v>44582.0</v>
      </c>
      <c r="G1062" s="160" t="s">
        <v>100</v>
      </c>
      <c r="H1062" s="160" t="s">
        <v>87</v>
      </c>
      <c r="I1062" s="160" t="s">
        <v>97</v>
      </c>
      <c r="J1062" s="160" t="s">
        <v>197</v>
      </c>
      <c r="K1062" s="155"/>
      <c r="L1062" s="155" t="s">
        <v>253</v>
      </c>
      <c r="M1062" s="155"/>
      <c r="N1062" s="155" t="str">
        <f t="shared" si="2"/>
        <v>1706944582</v>
      </c>
      <c r="O1062" s="155"/>
      <c r="P1062" s="155" t="str">
        <f t="shared" si="3"/>
        <v/>
      </c>
      <c r="Q1062" s="155" t="str">
        <f t="shared" si="4"/>
        <v/>
      </c>
    </row>
    <row r="1063">
      <c r="A1063" s="156" t="str">
        <f t="shared" si="1"/>
        <v>1722444582</v>
      </c>
      <c r="B1063" s="156">
        <v>17224.0</v>
      </c>
      <c r="C1063" s="157">
        <v>0.59375</v>
      </c>
      <c r="D1063" s="158" t="s">
        <v>3005</v>
      </c>
      <c r="E1063" s="159">
        <v>19306.0</v>
      </c>
      <c r="F1063" s="159">
        <v>44582.0</v>
      </c>
      <c r="G1063" s="160" t="s">
        <v>100</v>
      </c>
      <c r="H1063" s="160" t="s">
        <v>87</v>
      </c>
      <c r="I1063" s="160" t="s">
        <v>88</v>
      </c>
      <c r="J1063" s="160" t="s">
        <v>102</v>
      </c>
      <c r="K1063" s="155"/>
      <c r="L1063" s="155" t="s">
        <v>103</v>
      </c>
      <c r="M1063" s="155"/>
      <c r="N1063" s="155" t="str">
        <f t="shared" si="2"/>
        <v>1722444582</v>
      </c>
      <c r="O1063" s="155"/>
      <c r="P1063" s="155" t="str">
        <f t="shared" si="3"/>
        <v/>
      </c>
      <c r="Q1063" s="155" t="str">
        <f t="shared" si="4"/>
        <v/>
      </c>
    </row>
    <row r="1064">
      <c r="A1064" s="156" t="str">
        <f t="shared" si="1"/>
        <v>1119744582</v>
      </c>
      <c r="B1064" s="156">
        <v>11197.0</v>
      </c>
      <c r="C1064" s="157">
        <v>0.6041666666666666</v>
      </c>
      <c r="D1064" s="158" t="s">
        <v>3006</v>
      </c>
      <c r="E1064" s="159">
        <v>26713.0</v>
      </c>
      <c r="F1064" s="159">
        <v>44582.0</v>
      </c>
      <c r="G1064" s="160" t="s">
        <v>100</v>
      </c>
      <c r="H1064" s="160" t="s">
        <v>87</v>
      </c>
      <c r="I1064" s="160" t="s">
        <v>88</v>
      </c>
      <c r="J1064" s="160" t="s">
        <v>102</v>
      </c>
      <c r="K1064" s="155"/>
      <c r="L1064" s="155" t="s">
        <v>103</v>
      </c>
      <c r="M1064" s="155"/>
      <c r="N1064" s="155" t="str">
        <f t="shared" si="2"/>
        <v>1119744582</v>
      </c>
      <c r="O1064" s="155"/>
      <c r="P1064" s="155" t="str">
        <f t="shared" si="3"/>
        <v/>
      </c>
      <c r="Q1064" s="155" t="str">
        <f t="shared" si="4"/>
        <v/>
      </c>
    </row>
    <row r="1065">
      <c r="A1065" s="156" t="str">
        <f t="shared" si="1"/>
        <v>1546144582</v>
      </c>
      <c r="B1065" s="156">
        <v>15461.0</v>
      </c>
      <c r="C1065" s="157">
        <v>0.6354166666666666</v>
      </c>
      <c r="D1065" s="158" t="s">
        <v>1014</v>
      </c>
      <c r="E1065" s="159">
        <v>13322.0</v>
      </c>
      <c r="F1065" s="159">
        <v>44582.0</v>
      </c>
      <c r="G1065" s="160" t="s">
        <v>122</v>
      </c>
      <c r="H1065" s="160" t="s">
        <v>87</v>
      </c>
      <c r="I1065" s="160" t="s">
        <v>88</v>
      </c>
      <c r="J1065" s="160" t="s">
        <v>89</v>
      </c>
      <c r="K1065" s="155"/>
      <c r="L1065" s="155" t="s">
        <v>90</v>
      </c>
      <c r="M1065" s="155">
        <v>206913.0</v>
      </c>
      <c r="N1065" s="155" t="str">
        <f t="shared" si="2"/>
        <v>1546144582</v>
      </c>
      <c r="O1065" s="155"/>
      <c r="P1065" s="155" t="str">
        <f t="shared" si="3"/>
        <v/>
      </c>
      <c r="Q1065" s="155" t="str">
        <f t="shared" si="4"/>
        <v>R</v>
      </c>
    </row>
    <row r="1066">
      <c r="A1066" s="156" t="str">
        <f t="shared" si="1"/>
        <v>1532844582</v>
      </c>
      <c r="B1066" s="156">
        <v>15328.0</v>
      </c>
      <c r="C1066" s="157">
        <v>0.6458333333333334</v>
      </c>
      <c r="D1066" s="158" t="s">
        <v>1180</v>
      </c>
      <c r="E1066" s="159">
        <v>26212.0</v>
      </c>
      <c r="F1066" s="159">
        <v>44582.0</v>
      </c>
      <c r="G1066" s="160" t="s">
        <v>86</v>
      </c>
      <c r="H1066" s="160" t="s">
        <v>92</v>
      </c>
      <c r="I1066" s="160" t="s">
        <v>93</v>
      </c>
      <c r="J1066" s="160" t="s">
        <v>174</v>
      </c>
      <c r="K1066" s="155"/>
      <c r="L1066" s="155" t="s">
        <v>90</v>
      </c>
      <c r="M1066" s="155">
        <v>206914.0</v>
      </c>
      <c r="N1066" s="155" t="str">
        <f t="shared" si="2"/>
        <v>1532844582</v>
      </c>
      <c r="O1066" s="155"/>
      <c r="P1066" s="155" t="str">
        <f t="shared" si="3"/>
        <v/>
      </c>
      <c r="Q1066" s="155" t="str">
        <f t="shared" si="4"/>
        <v>R</v>
      </c>
    </row>
    <row r="1067">
      <c r="A1067" s="156" t="str">
        <f t="shared" si="1"/>
        <v>1591044582</v>
      </c>
      <c r="B1067" s="156">
        <v>15910.0</v>
      </c>
      <c r="C1067" s="157">
        <v>0.6354166666666666</v>
      </c>
      <c r="D1067" s="158" t="s">
        <v>1082</v>
      </c>
      <c r="E1067" s="159">
        <v>23715.0</v>
      </c>
      <c r="F1067" s="159">
        <v>44582.0</v>
      </c>
      <c r="G1067" s="160" t="s">
        <v>122</v>
      </c>
      <c r="H1067" s="160" t="s">
        <v>92</v>
      </c>
      <c r="I1067" s="160" t="s">
        <v>101</v>
      </c>
      <c r="J1067" s="160" t="s">
        <v>147</v>
      </c>
      <c r="K1067" s="155"/>
      <c r="L1067" s="155" t="s">
        <v>90</v>
      </c>
      <c r="M1067" s="155">
        <v>206915.0</v>
      </c>
      <c r="N1067" s="155" t="str">
        <f t="shared" si="2"/>
        <v>1591044582</v>
      </c>
      <c r="O1067" s="155"/>
      <c r="P1067" s="155" t="str">
        <f t="shared" si="3"/>
        <v/>
      </c>
      <c r="Q1067" s="155" t="str">
        <f t="shared" si="4"/>
        <v>R</v>
      </c>
    </row>
    <row r="1068">
      <c r="A1068" s="156" t="str">
        <f t="shared" si="1"/>
        <v>1559144582</v>
      </c>
      <c r="B1068" s="156">
        <v>15591.0</v>
      </c>
      <c r="C1068" s="157">
        <v>0.6458333333333334</v>
      </c>
      <c r="D1068" s="158" t="s">
        <v>1236</v>
      </c>
      <c r="E1068" s="159">
        <v>21357.0</v>
      </c>
      <c r="F1068" s="159">
        <v>44582.0</v>
      </c>
      <c r="G1068" s="160" t="s">
        <v>122</v>
      </c>
      <c r="H1068" s="160" t="s">
        <v>92</v>
      </c>
      <c r="I1068" s="160" t="s">
        <v>93</v>
      </c>
      <c r="J1068" s="160" t="s">
        <v>98</v>
      </c>
      <c r="K1068" s="155"/>
      <c r="L1068" s="155" t="s">
        <v>90</v>
      </c>
      <c r="M1068" s="155">
        <v>206916.0</v>
      </c>
      <c r="N1068" s="155" t="str">
        <f t="shared" si="2"/>
        <v>1559144582</v>
      </c>
      <c r="O1068" s="155"/>
      <c r="P1068" s="155" t="str">
        <f t="shared" si="3"/>
        <v/>
      </c>
      <c r="Q1068" s="155" t="str">
        <f t="shared" si="4"/>
        <v/>
      </c>
    </row>
    <row r="1069">
      <c r="A1069" s="156" t="str">
        <f t="shared" si="1"/>
        <v>1464444582</v>
      </c>
      <c r="B1069" s="156">
        <v>14644.0</v>
      </c>
      <c r="C1069" s="157">
        <v>0.6354166666666666</v>
      </c>
      <c r="D1069" s="158" t="s">
        <v>3007</v>
      </c>
      <c r="E1069" s="159">
        <v>25849.0</v>
      </c>
      <c r="F1069" s="159">
        <v>44582.0</v>
      </c>
      <c r="G1069" s="160" t="s">
        <v>112</v>
      </c>
      <c r="H1069" s="160" t="s">
        <v>92</v>
      </c>
      <c r="I1069" s="160" t="s">
        <v>93</v>
      </c>
      <c r="J1069" s="160" t="s">
        <v>197</v>
      </c>
      <c r="K1069" s="155"/>
      <c r="L1069" s="155" t="s">
        <v>103</v>
      </c>
      <c r="M1069" s="155"/>
      <c r="N1069" s="155" t="str">
        <f t="shared" si="2"/>
        <v>1464444582</v>
      </c>
      <c r="O1069" s="155"/>
      <c r="P1069" s="155" t="str">
        <f t="shared" si="3"/>
        <v/>
      </c>
      <c r="Q1069" s="155" t="str">
        <f t="shared" si="4"/>
        <v/>
      </c>
    </row>
    <row r="1070">
      <c r="A1070" s="156" t="str">
        <f t="shared" si="1"/>
        <v>1548244585</v>
      </c>
      <c r="B1070" s="156">
        <v>15482.0</v>
      </c>
      <c r="C1070" s="157">
        <v>0.3333333333333333</v>
      </c>
      <c r="D1070" s="158" t="s">
        <v>3008</v>
      </c>
      <c r="E1070" s="159">
        <v>20789.0</v>
      </c>
      <c r="F1070" s="159">
        <v>44585.0</v>
      </c>
      <c r="G1070" s="160" t="s">
        <v>86</v>
      </c>
      <c r="H1070" s="160" t="s">
        <v>92</v>
      </c>
      <c r="I1070" s="160" t="s">
        <v>101</v>
      </c>
      <c r="J1070" s="160" t="s">
        <v>147</v>
      </c>
      <c r="K1070" s="155"/>
      <c r="L1070" s="155" t="s">
        <v>90</v>
      </c>
      <c r="M1070" s="155">
        <v>206917.0</v>
      </c>
      <c r="N1070" s="155" t="str">
        <f t="shared" si="2"/>
        <v>1548244585</v>
      </c>
      <c r="O1070" s="155"/>
      <c r="P1070" s="155" t="str">
        <f t="shared" si="3"/>
        <v/>
      </c>
      <c r="Q1070" s="155" t="str">
        <f t="shared" si="4"/>
        <v/>
      </c>
    </row>
    <row r="1071">
      <c r="A1071" s="156" t="str">
        <f t="shared" si="1"/>
        <v>1561944585</v>
      </c>
      <c r="B1071" s="156">
        <v>15619.0</v>
      </c>
      <c r="C1071" s="157">
        <v>0.3229166666666667</v>
      </c>
      <c r="D1071" s="158" t="s">
        <v>3009</v>
      </c>
      <c r="E1071" s="159">
        <v>18134.0</v>
      </c>
      <c r="F1071" s="159">
        <v>44585.0</v>
      </c>
      <c r="G1071" s="160" t="s">
        <v>86</v>
      </c>
      <c r="H1071" s="160" t="s">
        <v>87</v>
      </c>
      <c r="I1071" s="160" t="s">
        <v>97</v>
      </c>
      <c r="J1071" s="160" t="s">
        <v>137</v>
      </c>
      <c r="K1071" s="155"/>
      <c r="L1071" s="155" t="s">
        <v>90</v>
      </c>
      <c r="M1071" s="155">
        <v>206918.0</v>
      </c>
      <c r="N1071" s="155" t="str">
        <f t="shared" si="2"/>
        <v>1561944585</v>
      </c>
      <c r="O1071" s="155"/>
      <c r="P1071" s="155" t="str">
        <f t="shared" si="3"/>
        <v/>
      </c>
      <c r="Q1071" s="155" t="str">
        <f t="shared" si="4"/>
        <v/>
      </c>
    </row>
    <row r="1072">
      <c r="A1072" s="156" t="str">
        <f t="shared" si="1"/>
        <v>1091444582</v>
      </c>
      <c r="B1072" s="156">
        <v>10914.0</v>
      </c>
      <c r="C1072" s="157">
        <v>0.7083333333333334</v>
      </c>
      <c r="D1072" s="158" t="s">
        <v>2698</v>
      </c>
      <c r="E1072" s="159">
        <v>30874.0</v>
      </c>
      <c r="F1072" s="159">
        <v>44582.0</v>
      </c>
      <c r="G1072" s="160" t="s">
        <v>86</v>
      </c>
      <c r="H1072" s="160" t="s">
        <v>92</v>
      </c>
      <c r="I1072" s="160" t="s">
        <v>93</v>
      </c>
      <c r="J1072" s="160" t="s">
        <v>179</v>
      </c>
      <c r="K1072" s="155"/>
      <c r="L1072" s="155" t="s">
        <v>2496</v>
      </c>
      <c r="M1072" s="155"/>
      <c r="N1072" s="155" t="str">
        <f t="shared" si="2"/>
        <v>1091444582</v>
      </c>
      <c r="O1072" s="155"/>
      <c r="P1072" s="155" t="str">
        <f t="shared" si="3"/>
        <v/>
      </c>
      <c r="Q1072" s="155" t="str">
        <f t="shared" si="4"/>
        <v>R</v>
      </c>
    </row>
    <row r="1073">
      <c r="A1073" s="156" t="str">
        <f t="shared" si="1"/>
        <v>1572944582</v>
      </c>
      <c r="B1073" s="156">
        <v>15729.0</v>
      </c>
      <c r="C1073" s="157">
        <v>0.7083333333333334</v>
      </c>
      <c r="D1073" s="158" t="s">
        <v>742</v>
      </c>
      <c r="E1073" s="159">
        <v>27327.0</v>
      </c>
      <c r="F1073" s="159">
        <v>44582.0</v>
      </c>
      <c r="G1073" s="160" t="s">
        <v>122</v>
      </c>
      <c r="H1073" s="160" t="s">
        <v>92</v>
      </c>
      <c r="I1073" s="160" t="s">
        <v>93</v>
      </c>
      <c r="J1073" s="160" t="s">
        <v>98</v>
      </c>
      <c r="K1073" s="155"/>
      <c r="L1073" s="155" t="s">
        <v>2496</v>
      </c>
      <c r="M1073" s="155"/>
      <c r="N1073" s="155" t="str">
        <f t="shared" si="2"/>
        <v>1572944582</v>
      </c>
      <c r="O1073" s="155"/>
      <c r="P1073" s="155" t="str">
        <f t="shared" si="3"/>
        <v/>
      </c>
      <c r="Q1073" s="155" t="str">
        <f t="shared" si="4"/>
        <v>R</v>
      </c>
    </row>
    <row r="1074">
      <c r="A1074" s="156" t="str">
        <f t="shared" si="1"/>
        <v>1401844582</v>
      </c>
      <c r="B1074" s="156">
        <v>14018.0</v>
      </c>
      <c r="C1074" s="157">
        <v>0.7083333333333334</v>
      </c>
      <c r="D1074" s="158" t="s">
        <v>638</v>
      </c>
      <c r="E1074" s="159">
        <v>27273.0</v>
      </c>
      <c r="F1074" s="159">
        <v>44582.0</v>
      </c>
      <c r="G1074" s="160" t="s">
        <v>86</v>
      </c>
      <c r="H1074" s="160" t="s">
        <v>87</v>
      </c>
      <c r="I1074" s="160" t="s">
        <v>97</v>
      </c>
      <c r="J1074" s="160" t="s">
        <v>98</v>
      </c>
      <c r="K1074" s="155"/>
      <c r="L1074" s="155" t="s">
        <v>2496</v>
      </c>
      <c r="M1074" s="155"/>
      <c r="N1074" s="155" t="str">
        <f t="shared" si="2"/>
        <v>1401844582</v>
      </c>
      <c r="O1074" s="155"/>
      <c r="P1074" s="155" t="str">
        <f t="shared" si="3"/>
        <v/>
      </c>
      <c r="Q1074" s="155" t="str">
        <f t="shared" si="4"/>
        <v>R</v>
      </c>
    </row>
    <row r="1075">
      <c r="A1075" s="156" t="str">
        <f t="shared" si="1"/>
        <v>1567944582</v>
      </c>
      <c r="B1075" s="156">
        <v>15679.0</v>
      </c>
      <c r="C1075" s="157">
        <v>0.7083333333333334</v>
      </c>
      <c r="D1075" s="158" t="s">
        <v>2664</v>
      </c>
      <c r="E1075" s="159">
        <v>21027.0</v>
      </c>
      <c r="F1075" s="159">
        <v>44582.0</v>
      </c>
      <c r="G1075" s="160" t="s">
        <v>100</v>
      </c>
      <c r="H1075" s="160" t="s">
        <v>87</v>
      </c>
      <c r="I1075" s="160" t="s">
        <v>88</v>
      </c>
      <c r="J1075" s="160" t="s">
        <v>131</v>
      </c>
      <c r="K1075" s="155"/>
      <c r="L1075" s="155" t="s">
        <v>2496</v>
      </c>
      <c r="M1075" s="155"/>
      <c r="N1075" s="155" t="str">
        <f t="shared" si="2"/>
        <v>1567944582</v>
      </c>
      <c r="O1075" s="155"/>
      <c r="P1075" s="155" t="str">
        <f t="shared" si="3"/>
        <v/>
      </c>
      <c r="Q1075" s="155" t="str">
        <f t="shared" si="4"/>
        <v>R</v>
      </c>
    </row>
    <row r="1076">
      <c r="A1076" s="156" t="str">
        <f t="shared" si="1"/>
        <v>1373344582</v>
      </c>
      <c r="B1076" s="156">
        <v>13733.0</v>
      </c>
      <c r="C1076" s="157">
        <v>0.7083333333333334</v>
      </c>
      <c r="D1076" s="158" t="s">
        <v>2662</v>
      </c>
      <c r="E1076" s="159">
        <v>24461.0</v>
      </c>
      <c r="F1076" s="159">
        <v>44582.0</v>
      </c>
      <c r="G1076" s="160" t="s">
        <v>122</v>
      </c>
      <c r="H1076" s="160" t="s">
        <v>92</v>
      </c>
      <c r="I1076" s="160" t="s">
        <v>101</v>
      </c>
      <c r="J1076" s="160" t="s">
        <v>174</v>
      </c>
      <c r="K1076" s="155"/>
      <c r="L1076" s="155" t="s">
        <v>2496</v>
      </c>
      <c r="M1076" s="155"/>
      <c r="N1076" s="155" t="str">
        <f t="shared" si="2"/>
        <v>1373344582</v>
      </c>
      <c r="O1076" s="155"/>
      <c r="P1076" s="155" t="str">
        <f t="shared" si="3"/>
        <v/>
      </c>
      <c r="Q1076" s="155" t="str">
        <f t="shared" si="4"/>
        <v>R</v>
      </c>
    </row>
    <row r="1077">
      <c r="A1077" s="156" t="str">
        <f t="shared" si="1"/>
        <v>1124544582</v>
      </c>
      <c r="B1077" s="156">
        <v>11245.0</v>
      </c>
      <c r="C1077" s="157">
        <v>0.7083333333333334</v>
      </c>
      <c r="D1077" s="158" t="s">
        <v>661</v>
      </c>
      <c r="E1077" s="159">
        <v>23641.0</v>
      </c>
      <c r="F1077" s="159">
        <v>44582.0</v>
      </c>
      <c r="G1077" s="160" t="s">
        <v>86</v>
      </c>
      <c r="H1077" s="160" t="s">
        <v>92</v>
      </c>
      <c r="I1077" s="160" t="s">
        <v>93</v>
      </c>
      <c r="J1077" s="160" t="s">
        <v>242</v>
      </c>
      <c r="K1077" s="155"/>
      <c r="L1077" s="155" t="s">
        <v>2496</v>
      </c>
      <c r="M1077" s="155"/>
      <c r="N1077" s="155" t="str">
        <f t="shared" si="2"/>
        <v>1124544582</v>
      </c>
      <c r="O1077" s="155"/>
      <c r="P1077" s="155" t="str">
        <f t="shared" si="3"/>
        <v/>
      </c>
      <c r="Q1077" s="155" t="str">
        <f t="shared" si="4"/>
        <v/>
      </c>
    </row>
    <row r="1078">
      <c r="A1078" s="156" t="str">
        <f t="shared" si="1"/>
        <v>1551144582</v>
      </c>
      <c r="B1078" s="156">
        <v>15511.0</v>
      </c>
      <c r="C1078" s="157">
        <v>0.7083333333333334</v>
      </c>
      <c r="D1078" s="158" t="s">
        <v>3010</v>
      </c>
      <c r="E1078" s="159">
        <v>23040.0</v>
      </c>
      <c r="F1078" s="159">
        <v>44582.0</v>
      </c>
      <c r="G1078" s="160" t="s">
        <v>86</v>
      </c>
      <c r="H1078" s="160" t="s">
        <v>92</v>
      </c>
      <c r="I1078" s="160" t="s">
        <v>93</v>
      </c>
      <c r="J1078" s="160" t="s">
        <v>174</v>
      </c>
      <c r="K1078" s="155"/>
      <c r="L1078" s="155" t="s">
        <v>2496</v>
      </c>
      <c r="M1078" s="155"/>
      <c r="N1078" s="155" t="str">
        <f t="shared" si="2"/>
        <v>1551144582</v>
      </c>
      <c r="O1078" s="155"/>
      <c r="P1078" s="155" t="str">
        <f t="shared" si="3"/>
        <v/>
      </c>
      <c r="Q1078" s="155" t="str">
        <f t="shared" si="4"/>
        <v/>
      </c>
    </row>
    <row r="1079">
      <c r="A1079" s="156" t="str">
        <f t="shared" si="1"/>
        <v>1233644582</v>
      </c>
      <c r="B1079" s="156">
        <v>12336.0</v>
      </c>
      <c r="C1079" s="157">
        <v>0.7083333333333334</v>
      </c>
      <c r="D1079" s="158" t="s">
        <v>3011</v>
      </c>
      <c r="E1079" s="159">
        <v>20626.0</v>
      </c>
      <c r="F1079" s="159">
        <v>44582.0</v>
      </c>
      <c r="G1079" s="160" t="s">
        <v>100</v>
      </c>
      <c r="H1079" s="160" t="s">
        <v>87</v>
      </c>
      <c r="I1079" s="160" t="s">
        <v>97</v>
      </c>
      <c r="J1079" s="160" t="s">
        <v>102</v>
      </c>
      <c r="K1079" s="155"/>
      <c r="L1079" s="155" t="s">
        <v>2559</v>
      </c>
      <c r="M1079" s="155"/>
      <c r="N1079" s="155" t="str">
        <f t="shared" si="2"/>
        <v>1233644582</v>
      </c>
      <c r="O1079" s="155"/>
      <c r="P1079" s="155" t="str">
        <f t="shared" si="3"/>
        <v/>
      </c>
      <c r="Q1079" s="155" t="str">
        <f t="shared" si="4"/>
        <v/>
      </c>
    </row>
    <row r="1080">
      <c r="A1080" s="156" t="str">
        <f t="shared" si="1"/>
        <v>1611244582</v>
      </c>
      <c r="B1080" s="156">
        <v>16112.0</v>
      </c>
      <c r="C1080" s="157">
        <v>0.7083333333333334</v>
      </c>
      <c r="D1080" s="158" t="s">
        <v>2508</v>
      </c>
      <c r="E1080" s="159">
        <v>19667.0</v>
      </c>
      <c r="F1080" s="159">
        <v>44582.0</v>
      </c>
      <c r="G1080" s="160" t="s">
        <v>100</v>
      </c>
      <c r="H1080" s="160" t="s">
        <v>92</v>
      </c>
      <c r="I1080" s="160" t="s">
        <v>101</v>
      </c>
      <c r="J1080" s="160" t="s">
        <v>131</v>
      </c>
      <c r="K1080" s="155"/>
      <c r="L1080" s="155" t="s">
        <v>2496</v>
      </c>
      <c r="M1080" s="155"/>
      <c r="N1080" s="155" t="str">
        <f t="shared" si="2"/>
        <v>1611244582</v>
      </c>
      <c r="O1080" s="155"/>
      <c r="P1080" s="155" t="str">
        <f t="shared" si="3"/>
        <v/>
      </c>
      <c r="Q1080" s="155" t="str">
        <f t="shared" si="4"/>
        <v>R</v>
      </c>
    </row>
    <row r="1081">
      <c r="A1081" s="156" t="str">
        <f t="shared" si="1"/>
        <v>1723244582</v>
      </c>
      <c r="B1081" s="156">
        <v>17232.0</v>
      </c>
      <c r="C1081" s="157">
        <v>0.7083333333333334</v>
      </c>
      <c r="D1081" s="158" t="s">
        <v>3012</v>
      </c>
      <c r="E1081" s="159">
        <v>24913.0</v>
      </c>
      <c r="F1081" s="159">
        <v>44582.0</v>
      </c>
      <c r="G1081" s="160" t="s">
        <v>100</v>
      </c>
      <c r="H1081" s="160" t="s">
        <v>92</v>
      </c>
      <c r="I1081" s="160" t="s">
        <v>101</v>
      </c>
      <c r="J1081" s="160" t="s">
        <v>179</v>
      </c>
      <c r="K1081" s="155"/>
      <c r="L1081" s="155" t="s">
        <v>2496</v>
      </c>
      <c r="M1081" s="155"/>
      <c r="N1081" s="155" t="str">
        <f t="shared" si="2"/>
        <v>1723244582</v>
      </c>
      <c r="O1081" s="155"/>
      <c r="P1081" s="155" t="str">
        <f t="shared" si="3"/>
        <v/>
      </c>
      <c r="Q1081" s="155" t="str">
        <f t="shared" si="4"/>
        <v>R</v>
      </c>
    </row>
    <row r="1082">
      <c r="A1082" s="156" t="str">
        <f t="shared" si="1"/>
        <v>1608844582</v>
      </c>
      <c r="B1082" s="156">
        <v>16088.0</v>
      </c>
      <c r="C1082" s="157">
        <v>0.71875</v>
      </c>
      <c r="D1082" s="158" t="s">
        <v>2596</v>
      </c>
      <c r="E1082" s="159">
        <v>19588.0</v>
      </c>
      <c r="F1082" s="159">
        <v>44582.0</v>
      </c>
      <c r="G1082" s="160" t="s">
        <v>86</v>
      </c>
      <c r="H1082" s="160" t="s">
        <v>92</v>
      </c>
      <c r="I1082" s="160" t="s">
        <v>101</v>
      </c>
      <c r="J1082" s="160" t="s">
        <v>98</v>
      </c>
      <c r="K1082" s="155"/>
      <c r="L1082" s="155" t="s">
        <v>2496</v>
      </c>
      <c r="M1082" s="155"/>
      <c r="N1082" s="155" t="str">
        <f t="shared" si="2"/>
        <v>1608844582</v>
      </c>
      <c r="O1082" s="155"/>
      <c r="P1082" s="155" t="str">
        <f t="shared" si="3"/>
        <v/>
      </c>
      <c r="Q1082" s="155" t="str">
        <f t="shared" si="4"/>
        <v>R</v>
      </c>
    </row>
    <row r="1083">
      <c r="A1083" s="156" t="str">
        <f t="shared" si="1"/>
        <v>1037644582</v>
      </c>
      <c r="B1083" s="156">
        <v>10376.0</v>
      </c>
      <c r="C1083" s="157">
        <v>0.71875</v>
      </c>
      <c r="D1083" s="158" t="s">
        <v>3013</v>
      </c>
      <c r="E1083" s="159">
        <v>22381.0</v>
      </c>
      <c r="F1083" s="159">
        <v>44582.0</v>
      </c>
      <c r="G1083" s="160" t="s">
        <v>122</v>
      </c>
      <c r="H1083" s="160" t="s">
        <v>92</v>
      </c>
      <c r="I1083" s="160" t="s">
        <v>93</v>
      </c>
      <c r="J1083" s="160" t="s">
        <v>308</v>
      </c>
      <c r="K1083" s="155"/>
      <c r="L1083" s="155" t="s">
        <v>2496</v>
      </c>
      <c r="M1083" s="155"/>
      <c r="N1083" s="155" t="str">
        <f t="shared" si="2"/>
        <v>1037644582</v>
      </c>
      <c r="O1083" s="155"/>
      <c r="P1083" s="155" t="str">
        <f t="shared" si="3"/>
        <v/>
      </c>
      <c r="Q1083" s="155" t="str">
        <f t="shared" si="4"/>
        <v/>
      </c>
    </row>
    <row r="1084">
      <c r="A1084" s="156" t="str">
        <f t="shared" si="1"/>
        <v>1647544582</v>
      </c>
      <c r="B1084" s="156">
        <v>16475.0</v>
      </c>
      <c r="C1084" s="157">
        <v>0.71875</v>
      </c>
      <c r="D1084" s="158" t="s">
        <v>2717</v>
      </c>
      <c r="E1084" s="159">
        <v>27121.0</v>
      </c>
      <c r="F1084" s="159">
        <v>44582.0</v>
      </c>
      <c r="G1084" s="160" t="s">
        <v>86</v>
      </c>
      <c r="H1084" s="160" t="s">
        <v>92</v>
      </c>
      <c r="I1084" s="160" t="s">
        <v>93</v>
      </c>
      <c r="J1084" s="160" t="s">
        <v>301</v>
      </c>
      <c r="K1084" s="155"/>
      <c r="L1084" s="155" t="s">
        <v>2496</v>
      </c>
      <c r="M1084" s="155"/>
      <c r="N1084" s="155" t="str">
        <f t="shared" si="2"/>
        <v>1647544582</v>
      </c>
      <c r="O1084" s="155"/>
      <c r="P1084" s="155" t="str">
        <f t="shared" si="3"/>
        <v/>
      </c>
      <c r="Q1084" s="155" t="str">
        <f t="shared" si="4"/>
        <v>R</v>
      </c>
    </row>
    <row r="1085">
      <c r="A1085" s="156" t="str">
        <f t="shared" si="1"/>
        <v>1437344582</v>
      </c>
      <c r="B1085" s="156">
        <v>14373.0</v>
      </c>
      <c r="C1085" s="157">
        <v>0.71875</v>
      </c>
      <c r="D1085" s="158" t="s">
        <v>1098</v>
      </c>
      <c r="E1085" s="159">
        <v>28183.0</v>
      </c>
      <c r="F1085" s="159">
        <v>44582.0</v>
      </c>
      <c r="G1085" s="160" t="s">
        <v>122</v>
      </c>
      <c r="H1085" s="160" t="s">
        <v>92</v>
      </c>
      <c r="I1085" s="160" t="s">
        <v>101</v>
      </c>
      <c r="J1085" s="160" t="s">
        <v>98</v>
      </c>
      <c r="K1085" s="155"/>
      <c r="L1085" s="155" t="s">
        <v>2496</v>
      </c>
      <c r="M1085" s="155"/>
      <c r="N1085" s="155" t="str">
        <f t="shared" si="2"/>
        <v>1437344582</v>
      </c>
      <c r="O1085" s="155"/>
      <c r="P1085" s="155" t="str">
        <f t="shared" si="3"/>
        <v/>
      </c>
      <c r="Q1085" s="155" t="str">
        <f t="shared" si="4"/>
        <v>R</v>
      </c>
    </row>
    <row r="1086">
      <c r="A1086" s="156" t="str">
        <f t="shared" si="1"/>
        <v>1260444585</v>
      </c>
      <c r="B1086" s="156">
        <v>12604.0</v>
      </c>
      <c r="C1086" s="157">
        <v>0.3333333333333333</v>
      </c>
      <c r="D1086" s="158" t="s">
        <v>3014</v>
      </c>
      <c r="E1086" s="159">
        <v>28126.0</v>
      </c>
      <c r="F1086" s="159">
        <v>44585.0</v>
      </c>
      <c r="G1086" s="160" t="s">
        <v>86</v>
      </c>
      <c r="H1086" s="160" t="s">
        <v>92</v>
      </c>
      <c r="I1086" s="160" t="s">
        <v>101</v>
      </c>
      <c r="J1086" s="160" t="s">
        <v>405</v>
      </c>
      <c r="K1086" s="155"/>
      <c r="L1086" s="155" t="s">
        <v>90</v>
      </c>
      <c r="M1086" s="155">
        <v>206919.0</v>
      </c>
      <c r="N1086" s="155" t="str">
        <f t="shared" si="2"/>
        <v>1260444585</v>
      </c>
      <c r="O1086" s="155"/>
      <c r="P1086" s="155" t="str">
        <f t="shared" si="3"/>
        <v/>
      </c>
      <c r="Q1086" s="155" t="str">
        <f t="shared" si="4"/>
        <v/>
      </c>
    </row>
    <row r="1087">
      <c r="A1087" s="156" t="str">
        <f t="shared" si="1"/>
        <v>1019944585</v>
      </c>
      <c r="B1087" s="156">
        <v>10199.0</v>
      </c>
      <c r="C1087" s="157">
        <v>0.3333333333333333</v>
      </c>
      <c r="D1087" s="158" t="s">
        <v>3015</v>
      </c>
      <c r="E1087" s="159">
        <v>14188.0</v>
      </c>
      <c r="F1087" s="159">
        <v>44585.0</v>
      </c>
      <c r="G1087" s="160" t="s">
        <v>86</v>
      </c>
      <c r="H1087" s="160" t="s">
        <v>92</v>
      </c>
      <c r="I1087" s="160" t="s">
        <v>93</v>
      </c>
      <c r="J1087" s="160" t="s">
        <v>89</v>
      </c>
      <c r="K1087" s="155"/>
      <c r="L1087" s="155" t="s">
        <v>90</v>
      </c>
      <c r="M1087" s="155">
        <v>206920.0</v>
      </c>
      <c r="N1087" s="155" t="str">
        <f t="shared" si="2"/>
        <v>1019944585</v>
      </c>
      <c r="O1087" s="155"/>
      <c r="P1087" s="155" t="str">
        <f t="shared" si="3"/>
        <v/>
      </c>
      <c r="Q1087" s="155" t="str">
        <f t="shared" si="4"/>
        <v/>
      </c>
    </row>
    <row r="1088">
      <c r="A1088" s="156" t="str">
        <f t="shared" si="1"/>
        <v>1032344585</v>
      </c>
      <c r="B1088" s="156">
        <v>10323.0</v>
      </c>
      <c r="C1088" s="157">
        <v>0.3541666666666667</v>
      </c>
      <c r="D1088" s="158" t="s">
        <v>1238</v>
      </c>
      <c r="E1088" s="159">
        <v>25052.0</v>
      </c>
      <c r="F1088" s="159">
        <v>44585.0</v>
      </c>
      <c r="G1088" s="160" t="s">
        <v>122</v>
      </c>
      <c r="H1088" s="160" t="s">
        <v>92</v>
      </c>
      <c r="I1088" s="160" t="s">
        <v>101</v>
      </c>
      <c r="J1088" s="160" t="s">
        <v>174</v>
      </c>
      <c r="K1088" s="155"/>
      <c r="L1088" s="155" t="s">
        <v>90</v>
      </c>
      <c r="M1088" s="155">
        <v>206921.0</v>
      </c>
      <c r="N1088" s="155" t="str">
        <f t="shared" si="2"/>
        <v>1032344585</v>
      </c>
      <c r="O1088" s="155"/>
      <c r="P1088" s="155" t="str">
        <f t="shared" si="3"/>
        <v/>
      </c>
      <c r="Q1088" s="155" t="str">
        <f t="shared" si="4"/>
        <v/>
      </c>
    </row>
    <row r="1089">
      <c r="A1089" s="156" t="str">
        <f t="shared" si="1"/>
        <v>1792244585</v>
      </c>
      <c r="B1089" s="156">
        <v>17922.0</v>
      </c>
      <c r="C1089" s="157">
        <v>0.34375</v>
      </c>
      <c r="D1089" s="158" t="s">
        <v>3016</v>
      </c>
      <c r="E1089" s="159">
        <v>22308.0</v>
      </c>
      <c r="F1089" s="159">
        <v>44585.0</v>
      </c>
      <c r="G1089" s="160" t="s">
        <v>96</v>
      </c>
      <c r="H1089" s="160" t="s">
        <v>87</v>
      </c>
      <c r="I1089" s="160" t="s">
        <v>97</v>
      </c>
      <c r="J1089" s="160" t="s">
        <v>405</v>
      </c>
      <c r="K1089" s="155"/>
      <c r="L1089" s="155" t="s">
        <v>90</v>
      </c>
      <c r="M1089" s="155">
        <v>206922.0</v>
      </c>
      <c r="N1089" s="155" t="str">
        <f t="shared" si="2"/>
        <v>1792244585</v>
      </c>
      <c r="O1089" s="155"/>
      <c r="P1089" s="155" t="str">
        <f t="shared" si="3"/>
        <v/>
      </c>
      <c r="Q1089" s="155" t="str">
        <f t="shared" si="4"/>
        <v/>
      </c>
    </row>
    <row r="1090">
      <c r="A1090" s="156" t="str">
        <f t="shared" si="1"/>
        <v>1792044585</v>
      </c>
      <c r="B1090" s="156">
        <v>17920.0</v>
      </c>
      <c r="C1090" s="157">
        <v>0.34375</v>
      </c>
      <c r="D1090" s="158" t="s">
        <v>3017</v>
      </c>
      <c r="E1090" s="159">
        <v>19210.0</v>
      </c>
      <c r="F1090" s="159">
        <v>44585.0</v>
      </c>
      <c r="G1090" s="160" t="s">
        <v>108</v>
      </c>
      <c r="H1090" s="160" t="s">
        <v>87</v>
      </c>
      <c r="I1090" s="160" t="s">
        <v>97</v>
      </c>
      <c r="J1090" s="160" t="s">
        <v>415</v>
      </c>
      <c r="K1090" s="155"/>
      <c r="L1090" s="155" t="s">
        <v>103</v>
      </c>
      <c r="M1090" s="155"/>
      <c r="N1090" s="155" t="str">
        <f t="shared" si="2"/>
        <v>1792044585</v>
      </c>
      <c r="O1090" s="155"/>
      <c r="P1090" s="155" t="str">
        <f t="shared" si="3"/>
        <v/>
      </c>
      <c r="Q1090" s="155" t="str">
        <f t="shared" si="4"/>
        <v/>
      </c>
    </row>
    <row r="1091">
      <c r="A1091" s="156" t="str">
        <f t="shared" si="1"/>
        <v>1768344585</v>
      </c>
      <c r="B1091" s="156">
        <v>17683.0</v>
      </c>
      <c r="C1091" s="157">
        <v>0.3645833333333333</v>
      </c>
      <c r="D1091" s="158" t="s">
        <v>1114</v>
      </c>
      <c r="E1091" s="159">
        <v>36630.0</v>
      </c>
      <c r="F1091" s="159">
        <v>44585.0</v>
      </c>
      <c r="G1091" s="160" t="s">
        <v>122</v>
      </c>
      <c r="H1091" s="160" t="s">
        <v>92</v>
      </c>
      <c r="I1091" s="160" t="s">
        <v>93</v>
      </c>
      <c r="J1091" s="160" t="s">
        <v>98</v>
      </c>
      <c r="K1091" s="155"/>
      <c r="L1091" s="155" t="s">
        <v>90</v>
      </c>
      <c r="M1091" s="155">
        <v>206923.0</v>
      </c>
      <c r="N1091" s="155" t="str">
        <f t="shared" si="2"/>
        <v>1768344585</v>
      </c>
      <c r="O1091" s="155"/>
      <c r="P1091" s="155" t="str">
        <f t="shared" si="3"/>
        <v/>
      </c>
      <c r="Q1091" s="155" t="str">
        <f t="shared" si="4"/>
        <v/>
      </c>
    </row>
    <row r="1092">
      <c r="A1092" s="156" t="str">
        <f t="shared" si="1"/>
        <v>1233144585</v>
      </c>
      <c r="B1092" s="156">
        <v>12331.0</v>
      </c>
      <c r="C1092" s="157">
        <v>0.34375</v>
      </c>
      <c r="D1092" s="158" t="s">
        <v>3018</v>
      </c>
      <c r="E1092" s="159">
        <v>23218.0</v>
      </c>
      <c r="F1092" s="159">
        <v>44585.0</v>
      </c>
      <c r="G1092" s="160" t="s">
        <v>100</v>
      </c>
      <c r="H1092" s="160" t="s">
        <v>92</v>
      </c>
      <c r="I1092" s="160" t="s">
        <v>101</v>
      </c>
      <c r="J1092" s="160" t="s">
        <v>102</v>
      </c>
      <c r="K1092" s="155"/>
      <c r="L1092" s="155" t="s">
        <v>103</v>
      </c>
      <c r="M1092" s="155"/>
      <c r="N1092" s="155" t="str">
        <f t="shared" si="2"/>
        <v>1233144585</v>
      </c>
      <c r="O1092" s="155"/>
      <c r="P1092" s="155" t="str">
        <f t="shared" si="3"/>
        <v/>
      </c>
      <c r="Q1092" s="155" t="str">
        <f t="shared" si="4"/>
        <v/>
      </c>
    </row>
    <row r="1093">
      <c r="A1093" s="156" t="str">
        <f t="shared" si="1"/>
        <v>1597244585</v>
      </c>
      <c r="B1093" s="156">
        <v>15972.0</v>
      </c>
      <c r="C1093" s="157">
        <v>0.40625</v>
      </c>
      <c r="D1093" s="158" t="s">
        <v>1043</v>
      </c>
      <c r="E1093" s="159">
        <v>22825.0</v>
      </c>
      <c r="F1093" s="159">
        <v>44585.0</v>
      </c>
      <c r="G1093" s="160" t="s">
        <v>86</v>
      </c>
      <c r="H1093" s="160" t="s">
        <v>92</v>
      </c>
      <c r="I1093" s="160" t="s">
        <v>93</v>
      </c>
      <c r="J1093" s="160" t="s">
        <v>89</v>
      </c>
      <c r="K1093" s="155"/>
      <c r="L1093" s="155" t="s">
        <v>90</v>
      </c>
      <c r="M1093" s="155">
        <v>206924.0</v>
      </c>
      <c r="N1093" s="155" t="str">
        <f t="shared" si="2"/>
        <v>1597244585</v>
      </c>
      <c r="O1093" s="155"/>
      <c r="P1093" s="155" t="str">
        <f t="shared" si="3"/>
        <v/>
      </c>
      <c r="Q1093" s="155" t="str">
        <f t="shared" si="4"/>
        <v/>
      </c>
    </row>
    <row r="1094">
      <c r="A1094" s="156" t="str">
        <f t="shared" si="1"/>
        <v>1201244585</v>
      </c>
      <c r="B1094" s="156">
        <v>12012.0</v>
      </c>
      <c r="C1094" s="157">
        <v>0.3541666666666667</v>
      </c>
      <c r="D1094" s="158" t="s">
        <v>3019</v>
      </c>
      <c r="E1094" s="159">
        <v>18130.0</v>
      </c>
      <c r="F1094" s="159">
        <v>44585.0</v>
      </c>
      <c r="G1094" s="160" t="s">
        <v>100</v>
      </c>
      <c r="H1094" s="160" t="s">
        <v>92</v>
      </c>
      <c r="I1094" s="160" t="s">
        <v>101</v>
      </c>
      <c r="J1094" s="160" t="s">
        <v>102</v>
      </c>
      <c r="K1094" s="155"/>
      <c r="L1094" s="155" t="s">
        <v>103</v>
      </c>
      <c r="M1094" s="155"/>
      <c r="N1094" s="155" t="str">
        <f t="shared" si="2"/>
        <v>1201244585</v>
      </c>
      <c r="O1094" s="155"/>
      <c r="P1094" s="155" t="str">
        <f t="shared" si="3"/>
        <v/>
      </c>
      <c r="Q1094" s="155" t="str">
        <f t="shared" si="4"/>
        <v/>
      </c>
    </row>
    <row r="1095">
      <c r="A1095" s="156" t="str">
        <f t="shared" si="1"/>
        <v>1793644585</v>
      </c>
      <c r="B1095" s="156">
        <v>17936.0</v>
      </c>
      <c r="C1095" s="157">
        <v>0.3958333333333333</v>
      </c>
      <c r="D1095" s="158" t="s">
        <v>3020</v>
      </c>
      <c r="E1095" s="159">
        <v>18488.0</v>
      </c>
      <c r="F1095" s="159">
        <v>44585.0</v>
      </c>
      <c r="G1095" s="160" t="s">
        <v>96</v>
      </c>
      <c r="H1095" s="160" t="s">
        <v>87</v>
      </c>
      <c r="I1095" s="160" t="s">
        <v>97</v>
      </c>
      <c r="J1095" s="160" t="s">
        <v>186</v>
      </c>
      <c r="K1095" s="155"/>
      <c r="L1095" s="155" t="s">
        <v>90</v>
      </c>
      <c r="M1095" s="155">
        <v>206925.0</v>
      </c>
      <c r="N1095" s="155" t="str">
        <f t="shared" si="2"/>
        <v>1793644585</v>
      </c>
      <c r="O1095" s="155"/>
      <c r="P1095" s="155" t="str">
        <f t="shared" si="3"/>
        <v/>
      </c>
      <c r="Q1095" s="155" t="str">
        <f t="shared" si="4"/>
        <v/>
      </c>
    </row>
    <row r="1096">
      <c r="A1096" s="156" t="str">
        <f t="shared" si="1"/>
        <v>1617744585</v>
      </c>
      <c r="B1096" s="156">
        <v>16177.0</v>
      </c>
      <c r="C1096" s="157">
        <v>0.3645833333333333</v>
      </c>
      <c r="D1096" s="158" t="s">
        <v>2695</v>
      </c>
      <c r="E1096" s="159">
        <v>15455.0</v>
      </c>
      <c r="F1096" s="159">
        <v>44585.0</v>
      </c>
      <c r="G1096" s="160" t="s">
        <v>100</v>
      </c>
      <c r="H1096" s="160" t="s">
        <v>87</v>
      </c>
      <c r="I1096" s="160" t="s">
        <v>88</v>
      </c>
      <c r="J1096" s="160" t="s">
        <v>192</v>
      </c>
      <c r="K1096" s="155"/>
      <c r="L1096" s="155" t="s">
        <v>103</v>
      </c>
      <c r="M1096" s="155"/>
      <c r="N1096" s="155" t="str">
        <f t="shared" si="2"/>
        <v>1617744585</v>
      </c>
      <c r="O1096" s="155"/>
      <c r="P1096" s="155" t="str">
        <f t="shared" si="3"/>
        <v/>
      </c>
      <c r="Q1096" s="155" t="str">
        <f t="shared" si="4"/>
        <v>R</v>
      </c>
    </row>
    <row r="1097">
      <c r="A1097" s="156" t="str">
        <f t="shared" si="1"/>
        <v>996544585</v>
      </c>
      <c r="B1097" s="156">
        <v>9965.0</v>
      </c>
      <c r="C1097" s="157">
        <v>0.375</v>
      </c>
      <c r="D1097" s="158" t="s">
        <v>1206</v>
      </c>
      <c r="E1097" s="159">
        <v>23819.0</v>
      </c>
      <c r="F1097" s="159">
        <v>44585.0</v>
      </c>
      <c r="G1097" s="160" t="s">
        <v>100</v>
      </c>
      <c r="H1097" s="160" t="s">
        <v>92</v>
      </c>
      <c r="I1097" s="160" t="s">
        <v>93</v>
      </c>
      <c r="J1097" s="160" t="s">
        <v>113</v>
      </c>
      <c r="K1097" s="155"/>
      <c r="L1097" s="155" t="s">
        <v>103</v>
      </c>
      <c r="M1097" s="155"/>
      <c r="N1097" s="155" t="str">
        <f t="shared" si="2"/>
        <v>996544585</v>
      </c>
      <c r="O1097" s="155"/>
      <c r="P1097" s="155" t="str">
        <f t="shared" si="3"/>
        <v/>
      </c>
      <c r="Q1097" s="155" t="str">
        <f t="shared" si="4"/>
        <v/>
      </c>
    </row>
    <row r="1098">
      <c r="A1098" s="156" t="str">
        <f t="shared" si="1"/>
        <v>1554544585</v>
      </c>
      <c r="B1098" s="156">
        <v>15545.0</v>
      </c>
      <c r="C1098" s="157">
        <v>0.375</v>
      </c>
      <c r="D1098" s="158" t="s">
        <v>3021</v>
      </c>
      <c r="E1098" s="159">
        <v>23937.0</v>
      </c>
      <c r="F1098" s="159">
        <v>44585.0</v>
      </c>
      <c r="G1098" s="160" t="s">
        <v>100</v>
      </c>
      <c r="H1098" s="160" t="s">
        <v>92</v>
      </c>
      <c r="I1098" s="160" t="s">
        <v>101</v>
      </c>
      <c r="J1098" s="160" t="s">
        <v>106</v>
      </c>
      <c r="K1098" s="155"/>
      <c r="L1098" s="155" t="s">
        <v>103</v>
      </c>
      <c r="M1098" s="155"/>
      <c r="N1098" s="155" t="str">
        <f t="shared" si="2"/>
        <v>1554544585</v>
      </c>
      <c r="O1098" s="155"/>
      <c r="P1098" s="155" t="str">
        <f t="shared" si="3"/>
        <v/>
      </c>
      <c r="Q1098" s="155" t="str">
        <f t="shared" si="4"/>
        <v/>
      </c>
    </row>
    <row r="1099">
      <c r="A1099" s="156" t="str">
        <f t="shared" si="1"/>
        <v>1623644585</v>
      </c>
      <c r="B1099" s="156">
        <v>16236.0</v>
      </c>
      <c r="C1099" s="157">
        <v>0.375</v>
      </c>
      <c r="D1099" s="158" t="s">
        <v>1254</v>
      </c>
      <c r="E1099" s="159">
        <v>20696.0</v>
      </c>
      <c r="F1099" s="159">
        <v>44585.0</v>
      </c>
      <c r="G1099" s="160" t="s">
        <v>112</v>
      </c>
      <c r="H1099" s="160" t="s">
        <v>92</v>
      </c>
      <c r="I1099" s="160" t="s">
        <v>101</v>
      </c>
      <c r="J1099" s="160" t="s">
        <v>131</v>
      </c>
      <c r="K1099" s="155"/>
      <c r="L1099" s="155" t="s">
        <v>103</v>
      </c>
      <c r="M1099" s="155"/>
      <c r="N1099" s="155" t="str">
        <f t="shared" si="2"/>
        <v>1623644585</v>
      </c>
      <c r="O1099" s="155"/>
      <c r="P1099" s="155" t="str">
        <f t="shared" si="3"/>
        <v/>
      </c>
      <c r="Q1099" s="155" t="str">
        <f t="shared" si="4"/>
        <v/>
      </c>
    </row>
    <row r="1100">
      <c r="A1100" s="156" t="str">
        <f t="shared" si="1"/>
        <v>1752444585</v>
      </c>
      <c r="B1100" s="156">
        <v>17524.0</v>
      </c>
      <c r="C1100" s="157">
        <v>0.375</v>
      </c>
      <c r="D1100" s="158" t="s">
        <v>3022</v>
      </c>
      <c r="E1100" s="159">
        <v>20396.0</v>
      </c>
      <c r="F1100" s="159">
        <v>44585.0</v>
      </c>
      <c r="G1100" s="160" t="s">
        <v>112</v>
      </c>
      <c r="H1100" s="160" t="s">
        <v>87</v>
      </c>
      <c r="I1100" s="160" t="s">
        <v>88</v>
      </c>
      <c r="J1100" s="160" t="s">
        <v>192</v>
      </c>
      <c r="K1100" s="155"/>
      <c r="L1100" s="155" t="s">
        <v>103</v>
      </c>
      <c r="M1100" s="155"/>
      <c r="N1100" s="155" t="str">
        <f t="shared" si="2"/>
        <v>1752444585</v>
      </c>
      <c r="O1100" s="155"/>
      <c r="P1100" s="155" t="str">
        <f t="shared" si="3"/>
        <v/>
      </c>
      <c r="Q1100" s="155" t="str">
        <f t="shared" si="4"/>
        <v/>
      </c>
    </row>
    <row r="1101">
      <c r="A1101" s="156" t="str">
        <f t="shared" si="1"/>
        <v>1580144585</v>
      </c>
      <c r="B1101" s="156">
        <v>15801.0</v>
      </c>
      <c r="C1101" s="157">
        <v>0.4166666666666667</v>
      </c>
      <c r="D1101" s="158" t="s">
        <v>3023</v>
      </c>
      <c r="E1101" s="159">
        <v>18872.0</v>
      </c>
      <c r="F1101" s="159">
        <v>44585.0</v>
      </c>
      <c r="G1101" s="160" t="s">
        <v>86</v>
      </c>
      <c r="H1101" s="160" t="s">
        <v>87</v>
      </c>
      <c r="I1101" s="160" t="s">
        <v>97</v>
      </c>
      <c r="J1101" s="160" t="s">
        <v>3024</v>
      </c>
      <c r="K1101" s="155"/>
      <c r="L1101" s="155" t="s">
        <v>90</v>
      </c>
      <c r="M1101" s="155">
        <v>206926.0</v>
      </c>
      <c r="N1101" s="155" t="str">
        <f t="shared" si="2"/>
        <v>1580144585</v>
      </c>
      <c r="O1101" s="155"/>
      <c r="P1101" s="155" t="str">
        <f t="shared" si="3"/>
        <v/>
      </c>
      <c r="Q1101" s="155" t="str">
        <f t="shared" si="4"/>
        <v/>
      </c>
    </row>
    <row r="1102">
      <c r="A1102" s="156" t="str">
        <f t="shared" si="1"/>
        <v>1184344585</v>
      </c>
      <c r="B1102" s="156">
        <v>11843.0</v>
      </c>
      <c r="C1102" s="157">
        <v>0.3958333333333333</v>
      </c>
      <c r="D1102" s="158" t="s">
        <v>3025</v>
      </c>
      <c r="E1102" s="159">
        <v>14047.0</v>
      </c>
      <c r="F1102" s="159">
        <v>44585.0</v>
      </c>
      <c r="G1102" s="160" t="s">
        <v>100</v>
      </c>
      <c r="H1102" s="160" t="s">
        <v>92</v>
      </c>
      <c r="I1102" s="160" t="s">
        <v>101</v>
      </c>
      <c r="J1102" s="160" t="s">
        <v>131</v>
      </c>
      <c r="K1102" s="155"/>
      <c r="L1102" s="155" t="s">
        <v>103</v>
      </c>
      <c r="M1102" s="155"/>
      <c r="N1102" s="155" t="str">
        <f t="shared" si="2"/>
        <v>1184344585</v>
      </c>
      <c r="O1102" s="155"/>
      <c r="P1102" s="155" t="str">
        <f t="shared" si="3"/>
        <v/>
      </c>
      <c r="Q1102" s="155" t="str">
        <f t="shared" si="4"/>
        <v/>
      </c>
    </row>
    <row r="1103">
      <c r="A1103" s="156" t="str">
        <f t="shared" si="1"/>
        <v>1091444585</v>
      </c>
      <c r="B1103" s="156">
        <v>10914.0</v>
      </c>
      <c r="C1103" s="157">
        <v>0.4479166666666667</v>
      </c>
      <c r="D1103" s="158" t="s">
        <v>2698</v>
      </c>
      <c r="E1103" s="159">
        <v>30874.0</v>
      </c>
      <c r="F1103" s="159">
        <v>44585.0</v>
      </c>
      <c r="G1103" s="160" t="s">
        <v>86</v>
      </c>
      <c r="H1103" s="160" t="s">
        <v>92</v>
      </c>
      <c r="I1103" s="160" t="s">
        <v>93</v>
      </c>
      <c r="J1103" s="160" t="s">
        <v>179</v>
      </c>
      <c r="K1103" s="155"/>
      <c r="L1103" s="155" t="s">
        <v>90</v>
      </c>
      <c r="M1103" s="155">
        <v>206928.0</v>
      </c>
      <c r="N1103" s="155" t="str">
        <f t="shared" si="2"/>
        <v>1091444585</v>
      </c>
      <c r="O1103" s="155"/>
      <c r="P1103" s="155" t="str">
        <f t="shared" si="3"/>
        <v/>
      </c>
      <c r="Q1103" s="155" t="str">
        <f t="shared" si="4"/>
        <v>R</v>
      </c>
    </row>
    <row r="1104">
      <c r="A1104" s="156" t="str">
        <f t="shared" si="1"/>
        <v>1791544585</v>
      </c>
      <c r="B1104" s="156">
        <v>17915.0</v>
      </c>
      <c r="C1104" s="157">
        <v>0.40625</v>
      </c>
      <c r="D1104" s="158" t="s">
        <v>3026</v>
      </c>
      <c r="E1104" s="159">
        <v>21364.0</v>
      </c>
      <c r="F1104" s="159">
        <v>44585.0</v>
      </c>
      <c r="G1104" s="160" t="s">
        <v>96</v>
      </c>
      <c r="H1104" s="160" t="s">
        <v>87</v>
      </c>
      <c r="I1104" s="160" t="s">
        <v>97</v>
      </c>
      <c r="J1104" s="160" t="s">
        <v>117</v>
      </c>
      <c r="K1104" s="155"/>
      <c r="L1104" s="155" t="s">
        <v>90</v>
      </c>
      <c r="M1104" s="155">
        <v>206927.0</v>
      </c>
      <c r="N1104" s="155" t="str">
        <f t="shared" si="2"/>
        <v>1791544585</v>
      </c>
      <c r="O1104" s="155"/>
      <c r="P1104" s="155" t="str">
        <f t="shared" si="3"/>
        <v/>
      </c>
      <c r="Q1104" s="155" t="str">
        <f t="shared" si="4"/>
        <v/>
      </c>
    </row>
    <row r="1105">
      <c r="A1105" s="156" t="str">
        <f t="shared" si="1"/>
        <v>964544585</v>
      </c>
      <c r="B1105" s="156">
        <v>9645.0</v>
      </c>
      <c r="C1105" s="157">
        <v>0.4166666666666667</v>
      </c>
      <c r="D1105" s="158" t="s">
        <v>1288</v>
      </c>
      <c r="E1105" s="159">
        <v>17705.0</v>
      </c>
      <c r="F1105" s="159">
        <v>44585.0</v>
      </c>
      <c r="G1105" s="160" t="s">
        <v>100</v>
      </c>
      <c r="H1105" s="160" t="s">
        <v>92</v>
      </c>
      <c r="I1105" s="160" t="s">
        <v>93</v>
      </c>
      <c r="J1105" s="160" t="s">
        <v>102</v>
      </c>
      <c r="K1105" s="155"/>
      <c r="L1105" s="155" t="s">
        <v>103</v>
      </c>
      <c r="M1105" s="155"/>
      <c r="N1105" s="155" t="str">
        <f t="shared" si="2"/>
        <v>964544585</v>
      </c>
      <c r="O1105" s="155"/>
      <c r="P1105" s="155" t="str">
        <f t="shared" si="3"/>
        <v/>
      </c>
      <c r="Q1105" s="155" t="str">
        <f t="shared" si="4"/>
        <v/>
      </c>
    </row>
    <row r="1106">
      <c r="A1106" s="156" t="str">
        <f t="shared" si="1"/>
        <v>1713644585</v>
      </c>
      <c r="B1106" s="156">
        <v>17136.0</v>
      </c>
      <c r="C1106" s="157">
        <v>0.4270833333333333</v>
      </c>
      <c r="D1106" s="158" t="s">
        <v>3027</v>
      </c>
      <c r="E1106" s="159">
        <v>28830.0</v>
      </c>
      <c r="F1106" s="159">
        <v>44585.0</v>
      </c>
      <c r="G1106" s="160" t="s">
        <v>86</v>
      </c>
      <c r="H1106" s="160" t="s">
        <v>92</v>
      </c>
      <c r="I1106" s="160" t="s">
        <v>93</v>
      </c>
      <c r="J1106" s="160" t="s">
        <v>89</v>
      </c>
      <c r="K1106" s="155"/>
      <c r="L1106" s="155" t="s">
        <v>90</v>
      </c>
      <c r="M1106" s="155">
        <v>206929.0</v>
      </c>
      <c r="N1106" s="155" t="str">
        <f t="shared" si="2"/>
        <v>1713644585</v>
      </c>
      <c r="O1106" s="155"/>
      <c r="P1106" s="155" t="str">
        <f t="shared" si="3"/>
        <v/>
      </c>
      <c r="Q1106" s="155" t="str">
        <f t="shared" si="4"/>
        <v/>
      </c>
    </row>
    <row r="1107">
      <c r="A1107" s="156" t="str">
        <f t="shared" si="1"/>
        <v>1793744585</v>
      </c>
      <c r="B1107" s="156">
        <v>17937.0</v>
      </c>
      <c r="C1107" s="157">
        <v>0.4479166666666667</v>
      </c>
      <c r="D1107" s="158" t="s">
        <v>3028</v>
      </c>
      <c r="E1107" s="159">
        <v>30382.0</v>
      </c>
      <c r="F1107" s="159">
        <v>44585.0</v>
      </c>
      <c r="G1107" s="160" t="s">
        <v>96</v>
      </c>
      <c r="H1107" s="160" t="s">
        <v>87</v>
      </c>
      <c r="I1107" s="160" t="s">
        <v>97</v>
      </c>
      <c r="J1107" s="160" t="s">
        <v>98</v>
      </c>
      <c r="K1107" s="155"/>
      <c r="L1107" s="155" t="s">
        <v>90</v>
      </c>
      <c r="M1107" s="155">
        <v>206930.0</v>
      </c>
      <c r="N1107" s="155" t="str">
        <f t="shared" si="2"/>
        <v>1793744585</v>
      </c>
      <c r="O1107" s="155"/>
      <c r="P1107" s="155" t="str">
        <f t="shared" si="3"/>
        <v/>
      </c>
      <c r="Q1107" s="155" t="str">
        <f t="shared" si="4"/>
        <v/>
      </c>
    </row>
    <row r="1108">
      <c r="A1108" s="156" t="str">
        <f t="shared" si="1"/>
        <v>1281444585</v>
      </c>
      <c r="B1108" s="156">
        <v>12814.0</v>
      </c>
      <c r="C1108" s="157">
        <v>0.4583333333333333</v>
      </c>
      <c r="D1108" s="158" t="s">
        <v>3029</v>
      </c>
      <c r="E1108" s="159">
        <v>24553.0</v>
      </c>
      <c r="F1108" s="159">
        <v>44585.0</v>
      </c>
      <c r="G1108" s="160" t="s">
        <v>86</v>
      </c>
      <c r="H1108" s="160" t="s">
        <v>87</v>
      </c>
      <c r="I1108" s="160" t="s">
        <v>97</v>
      </c>
      <c r="J1108" s="160" t="s">
        <v>2960</v>
      </c>
      <c r="K1108" s="155"/>
      <c r="L1108" s="155" t="s">
        <v>90</v>
      </c>
      <c r="M1108" s="155">
        <v>206931.0</v>
      </c>
      <c r="N1108" s="155" t="str">
        <f t="shared" si="2"/>
        <v>1281444585</v>
      </c>
      <c r="O1108" s="155"/>
      <c r="P1108" s="155" t="str">
        <f t="shared" si="3"/>
        <v/>
      </c>
      <c r="Q1108" s="155" t="str">
        <f t="shared" si="4"/>
        <v/>
      </c>
    </row>
    <row r="1109">
      <c r="A1109" s="156" t="str">
        <f t="shared" si="1"/>
        <v>1750544585</v>
      </c>
      <c r="B1109" s="156">
        <v>17505.0</v>
      </c>
      <c r="C1109" s="157">
        <v>0.46875</v>
      </c>
      <c r="D1109" s="158" t="s">
        <v>3030</v>
      </c>
      <c r="E1109" s="159">
        <v>26394.0</v>
      </c>
      <c r="F1109" s="159">
        <v>44585.0</v>
      </c>
      <c r="G1109" s="160" t="s">
        <v>96</v>
      </c>
      <c r="H1109" s="160" t="s">
        <v>87</v>
      </c>
      <c r="I1109" s="160" t="s">
        <v>97</v>
      </c>
      <c r="J1109" s="160" t="s">
        <v>98</v>
      </c>
      <c r="K1109" s="155"/>
      <c r="L1109" s="155" t="s">
        <v>90</v>
      </c>
      <c r="M1109" s="155">
        <v>206932.0</v>
      </c>
      <c r="N1109" s="155" t="str">
        <f t="shared" si="2"/>
        <v>1750544585</v>
      </c>
      <c r="O1109" s="155"/>
      <c r="P1109" s="155" t="str">
        <f t="shared" si="3"/>
        <v/>
      </c>
      <c r="Q1109" s="155" t="str">
        <f t="shared" si="4"/>
        <v/>
      </c>
    </row>
    <row r="1110">
      <c r="A1110" s="156" t="str">
        <f t="shared" si="1"/>
        <v>1791144585</v>
      </c>
      <c r="B1110" s="156">
        <v>17911.0</v>
      </c>
      <c r="C1110" s="157">
        <v>0.46875</v>
      </c>
      <c r="D1110" s="158" t="s">
        <v>1222</v>
      </c>
      <c r="E1110" s="159">
        <v>24230.0</v>
      </c>
      <c r="F1110" s="159">
        <v>44585.0</v>
      </c>
      <c r="G1110" s="160" t="s">
        <v>96</v>
      </c>
      <c r="H1110" s="160" t="s">
        <v>87</v>
      </c>
      <c r="I1110" s="160" t="s">
        <v>97</v>
      </c>
      <c r="J1110" s="160" t="s">
        <v>98</v>
      </c>
      <c r="K1110" s="155"/>
      <c r="L1110" s="155" t="s">
        <v>90</v>
      </c>
      <c r="M1110" s="155">
        <v>206934.0</v>
      </c>
      <c r="N1110" s="155" t="str">
        <f t="shared" si="2"/>
        <v>1791144585</v>
      </c>
      <c r="O1110" s="155"/>
      <c r="P1110" s="155" t="str">
        <f t="shared" si="3"/>
        <v/>
      </c>
      <c r="Q1110" s="155" t="str">
        <f t="shared" si="4"/>
        <v/>
      </c>
    </row>
    <row r="1111">
      <c r="A1111" s="156" t="str">
        <f t="shared" si="1"/>
        <v>1370144585</v>
      </c>
      <c r="B1111" s="156">
        <v>13701.0</v>
      </c>
      <c r="C1111" s="157">
        <v>0.4583333333333333</v>
      </c>
      <c r="D1111" s="158" t="s">
        <v>3031</v>
      </c>
      <c r="E1111" s="159">
        <v>22643.0</v>
      </c>
      <c r="F1111" s="159">
        <v>44585.0</v>
      </c>
      <c r="G1111" s="160" t="s">
        <v>100</v>
      </c>
      <c r="H1111" s="160" t="s">
        <v>92</v>
      </c>
      <c r="I1111" s="160" t="s">
        <v>93</v>
      </c>
      <c r="J1111" s="160" t="s">
        <v>106</v>
      </c>
      <c r="K1111" s="155"/>
      <c r="L1111" s="155" t="s">
        <v>103</v>
      </c>
      <c r="M1111" s="155"/>
      <c r="N1111" s="155" t="str">
        <f t="shared" si="2"/>
        <v>1370144585</v>
      </c>
      <c r="O1111" s="155"/>
      <c r="P1111" s="155" t="str">
        <f t="shared" si="3"/>
        <v/>
      </c>
      <c r="Q1111" s="155" t="str">
        <f t="shared" si="4"/>
        <v/>
      </c>
    </row>
    <row r="1112">
      <c r="A1112" s="156" t="str">
        <f t="shared" si="1"/>
        <v>1342844585</v>
      </c>
      <c r="B1112" s="156">
        <v>13428.0</v>
      </c>
      <c r="C1112" s="157">
        <v>0.4583333333333333</v>
      </c>
      <c r="D1112" s="158" t="s">
        <v>2393</v>
      </c>
      <c r="E1112" s="159">
        <v>16093.0</v>
      </c>
      <c r="F1112" s="159">
        <v>44585.0</v>
      </c>
      <c r="G1112" s="160" t="s">
        <v>122</v>
      </c>
      <c r="H1112" s="160" t="s">
        <v>92</v>
      </c>
      <c r="I1112" s="160" t="s">
        <v>93</v>
      </c>
      <c r="J1112" s="160" t="s">
        <v>221</v>
      </c>
      <c r="K1112" s="155"/>
      <c r="L1112" s="155" t="s">
        <v>90</v>
      </c>
      <c r="M1112" s="155">
        <v>206933.0</v>
      </c>
      <c r="N1112" s="155" t="str">
        <f t="shared" si="2"/>
        <v>1342844585</v>
      </c>
      <c r="O1112" s="155"/>
      <c r="P1112" s="155" t="str">
        <f t="shared" si="3"/>
        <v/>
      </c>
      <c r="Q1112" s="155" t="str">
        <f t="shared" si="4"/>
        <v/>
      </c>
    </row>
    <row r="1113">
      <c r="A1113" s="156" t="str">
        <f t="shared" si="1"/>
        <v>1367344585</v>
      </c>
      <c r="B1113" s="156">
        <v>13673.0</v>
      </c>
      <c r="C1113" s="157">
        <v>0.4479166666666667</v>
      </c>
      <c r="D1113" s="158" t="s">
        <v>1105</v>
      </c>
      <c r="E1113" s="159">
        <v>25366.0</v>
      </c>
      <c r="F1113" s="159">
        <v>44585.0</v>
      </c>
      <c r="G1113" s="160" t="s">
        <v>122</v>
      </c>
      <c r="H1113" s="160" t="s">
        <v>92</v>
      </c>
      <c r="I1113" s="160" t="s">
        <v>101</v>
      </c>
      <c r="J1113" s="160" t="s">
        <v>405</v>
      </c>
      <c r="K1113" s="155"/>
      <c r="L1113" s="155" t="s">
        <v>90</v>
      </c>
      <c r="M1113" s="155">
        <v>206935.0</v>
      </c>
      <c r="N1113" s="155" t="str">
        <f t="shared" si="2"/>
        <v>1367344585</v>
      </c>
      <c r="O1113" s="155"/>
      <c r="P1113" s="155" t="str">
        <f t="shared" si="3"/>
        <v/>
      </c>
      <c r="Q1113" s="155" t="str">
        <f t="shared" si="4"/>
        <v>R</v>
      </c>
    </row>
    <row r="1114">
      <c r="A1114" s="156" t="str">
        <f t="shared" si="1"/>
        <v>1680844585</v>
      </c>
      <c r="B1114" s="156">
        <v>16808.0</v>
      </c>
      <c r="C1114" s="157">
        <v>0.46875</v>
      </c>
      <c r="D1114" s="158" t="s">
        <v>3032</v>
      </c>
      <c r="E1114" s="159">
        <v>23943.0</v>
      </c>
      <c r="F1114" s="159">
        <v>44585.0</v>
      </c>
      <c r="G1114" s="160" t="s">
        <v>86</v>
      </c>
      <c r="H1114" s="160" t="s">
        <v>92</v>
      </c>
      <c r="I1114" s="160" t="s">
        <v>101</v>
      </c>
      <c r="J1114" s="160" t="s">
        <v>147</v>
      </c>
      <c r="K1114" s="155"/>
      <c r="L1114" s="155" t="s">
        <v>90</v>
      </c>
      <c r="M1114" s="155">
        <v>206936.0</v>
      </c>
      <c r="N1114" s="155" t="str">
        <f t="shared" si="2"/>
        <v>1680844585</v>
      </c>
      <c r="O1114" s="155"/>
      <c r="P1114" s="155" t="str">
        <f t="shared" si="3"/>
        <v/>
      </c>
      <c r="Q1114" s="155" t="str">
        <f t="shared" si="4"/>
        <v/>
      </c>
    </row>
    <row r="1115">
      <c r="A1115" s="156" t="str">
        <f t="shared" si="1"/>
        <v>920644585</v>
      </c>
      <c r="B1115" s="156">
        <v>9206.0</v>
      </c>
      <c r="C1115" s="157">
        <v>0.5416666666666666</v>
      </c>
      <c r="D1115" s="158" t="s">
        <v>3033</v>
      </c>
      <c r="E1115" s="159">
        <v>22779.0</v>
      </c>
      <c r="F1115" s="159">
        <v>44585.0</v>
      </c>
      <c r="G1115" s="160" t="s">
        <v>86</v>
      </c>
      <c r="H1115" s="160" t="s">
        <v>92</v>
      </c>
      <c r="I1115" s="160" t="s">
        <v>93</v>
      </c>
      <c r="J1115" s="160" t="s">
        <v>137</v>
      </c>
      <c r="K1115" s="155"/>
      <c r="L1115" s="155" t="s">
        <v>90</v>
      </c>
      <c r="M1115" s="155">
        <v>206937.0</v>
      </c>
      <c r="N1115" s="155" t="str">
        <f t="shared" si="2"/>
        <v>920644585</v>
      </c>
      <c r="O1115" s="155"/>
      <c r="P1115" s="155" t="str">
        <f t="shared" si="3"/>
        <v/>
      </c>
      <c r="Q1115" s="155" t="str">
        <f t="shared" si="4"/>
        <v/>
      </c>
    </row>
    <row r="1116">
      <c r="A1116" s="156" t="str">
        <f t="shared" si="1"/>
        <v>1589244585</v>
      </c>
      <c r="B1116" s="156">
        <v>15892.0</v>
      </c>
      <c r="C1116" s="157">
        <v>0.5520833333333334</v>
      </c>
      <c r="D1116" s="158" t="s">
        <v>1557</v>
      </c>
      <c r="E1116" s="159">
        <v>23446.0</v>
      </c>
      <c r="F1116" s="159">
        <v>44585.0</v>
      </c>
      <c r="G1116" s="160" t="s">
        <v>86</v>
      </c>
      <c r="H1116" s="160" t="s">
        <v>92</v>
      </c>
      <c r="I1116" s="160" t="s">
        <v>101</v>
      </c>
      <c r="J1116" s="160" t="s">
        <v>518</v>
      </c>
      <c r="K1116" s="155"/>
      <c r="L1116" s="155" t="s">
        <v>90</v>
      </c>
      <c r="M1116" s="155">
        <v>206938.0</v>
      </c>
      <c r="N1116" s="155" t="str">
        <f t="shared" si="2"/>
        <v>1589244585</v>
      </c>
      <c r="O1116" s="155"/>
      <c r="P1116" s="155" t="str">
        <f t="shared" si="3"/>
        <v/>
      </c>
      <c r="Q1116" s="155" t="str">
        <f t="shared" si="4"/>
        <v>R</v>
      </c>
    </row>
    <row r="1117">
      <c r="A1117" s="156" t="str">
        <f t="shared" si="1"/>
        <v>1491444585</v>
      </c>
      <c r="B1117" s="156">
        <v>14914.0</v>
      </c>
      <c r="C1117" s="157">
        <v>0.46875</v>
      </c>
      <c r="D1117" s="158" t="s">
        <v>3034</v>
      </c>
      <c r="E1117" s="159">
        <v>31346.0</v>
      </c>
      <c r="F1117" s="159">
        <v>44585.0</v>
      </c>
      <c r="G1117" s="160" t="s">
        <v>100</v>
      </c>
      <c r="H1117" s="160" t="s">
        <v>92</v>
      </c>
      <c r="I1117" s="160" t="s">
        <v>93</v>
      </c>
      <c r="J1117" s="160" t="s">
        <v>102</v>
      </c>
      <c r="K1117" s="155"/>
      <c r="L1117" s="155" t="s">
        <v>103</v>
      </c>
      <c r="M1117" s="155"/>
      <c r="N1117" s="155" t="str">
        <f t="shared" si="2"/>
        <v>1491444585</v>
      </c>
      <c r="O1117" s="155"/>
      <c r="P1117" s="155" t="str">
        <f t="shared" si="3"/>
        <v/>
      </c>
      <c r="Q1117" s="155" t="str">
        <f t="shared" si="4"/>
        <v/>
      </c>
    </row>
    <row r="1118">
      <c r="A1118" s="156" t="str">
        <f t="shared" si="1"/>
        <v>1060644585</v>
      </c>
      <c r="B1118" s="156">
        <v>10606.0</v>
      </c>
      <c r="C1118" s="157">
        <v>0.5729166666666666</v>
      </c>
      <c r="D1118" s="158" t="s">
        <v>966</v>
      </c>
      <c r="E1118" s="159">
        <v>22291.0</v>
      </c>
      <c r="F1118" s="159">
        <v>44585.0</v>
      </c>
      <c r="G1118" s="160" t="s">
        <v>122</v>
      </c>
      <c r="H1118" s="160" t="s">
        <v>92</v>
      </c>
      <c r="I1118" s="160" t="s">
        <v>101</v>
      </c>
      <c r="J1118" s="160" t="s">
        <v>89</v>
      </c>
      <c r="K1118" s="155"/>
      <c r="L1118" s="155" t="s">
        <v>90</v>
      </c>
      <c r="M1118" s="155">
        <v>206939.0</v>
      </c>
      <c r="N1118" s="155" t="str">
        <f t="shared" si="2"/>
        <v>1060644585</v>
      </c>
      <c r="O1118" s="155"/>
      <c r="P1118" s="155" t="str">
        <f t="shared" si="3"/>
        <v/>
      </c>
      <c r="Q1118" s="155" t="str">
        <f t="shared" si="4"/>
        <v/>
      </c>
    </row>
    <row r="1119">
      <c r="A1119" s="156" t="str">
        <f t="shared" si="1"/>
        <v>1604544585</v>
      </c>
      <c r="B1119" s="156">
        <v>16045.0</v>
      </c>
      <c r="C1119" s="157">
        <v>0.5416666666666666</v>
      </c>
      <c r="D1119" s="158" t="s">
        <v>1067</v>
      </c>
      <c r="E1119" s="159">
        <v>24633.0</v>
      </c>
      <c r="F1119" s="159">
        <v>44585.0</v>
      </c>
      <c r="G1119" s="160" t="s">
        <v>112</v>
      </c>
      <c r="H1119" s="160" t="s">
        <v>92</v>
      </c>
      <c r="I1119" s="160" t="s">
        <v>93</v>
      </c>
      <c r="J1119" s="160" t="s">
        <v>119</v>
      </c>
      <c r="K1119" s="155"/>
      <c r="L1119" s="155" t="s">
        <v>103</v>
      </c>
      <c r="M1119" s="155"/>
      <c r="N1119" s="155" t="str">
        <f t="shared" si="2"/>
        <v>1604544585</v>
      </c>
      <c r="O1119" s="155"/>
      <c r="P1119" s="155" t="str">
        <f t="shared" si="3"/>
        <v/>
      </c>
      <c r="Q1119" s="155" t="str">
        <f t="shared" si="4"/>
        <v/>
      </c>
    </row>
    <row r="1120">
      <c r="A1120" s="156" t="str">
        <f t="shared" si="1"/>
        <v>1449144585</v>
      </c>
      <c r="B1120" s="156">
        <v>14491.0</v>
      </c>
      <c r="C1120" s="157">
        <v>0.5416666666666666</v>
      </c>
      <c r="D1120" s="158" t="s">
        <v>3035</v>
      </c>
      <c r="E1120" s="159">
        <v>18037.0</v>
      </c>
      <c r="F1120" s="159">
        <v>44585.0</v>
      </c>
      <c r="G1120" s="160" t="s">
        <v>100</v>
      </c>
      <c r="H1120" s="160" t="s">
        <v>92</v>
      </c>
      <c r="I1120" s="160" t="s">
        <v>101</v>
      </c>
      <c r="J1120" s="160" t="s">
        <v>192</v>
      </c>
      <c r="K1120" s="155"/>
      <c r="L1120" s="155" t="s">
        <v>103</v>
      </c>
      <c r="M1120" s="155"/>
      <c r="N1120" s="155" t="str">
        <f t="shared" si="2"/>
        <v>1449144585</v>
      </c>
      <c r="O1120" s="155"/>
      <c r="P1120" s="155" t="str">
        <f t="shared" si="3"/>
        <v/>
      </c>
      <c r="Q1120" s="155" t="str">
        <f t="shared" si="4"/>
        <v/>
      </c>
    </row>
    <row r="1121">
      <c r="A1121" s="156" t="str">
        <f t="shared" si="1"/>
        <v>1794644585</v>
      </c>
      <c r="B1121" s="156">
        <v>17946.0</v>
      </c>
      <c r="C1121" s="157">
        <v>0.5416666666666666</v>
      </c>
      <c r="D1121" s="158" t="s">
        <v>3036</v>
      </c>
      <c r="E1121" s="159">
        <v>28061.0</v>
      </c>
      <c r="F1121" s="159">
        <v>44585.0</v>
      </c>
      <c r="G1121" s="160" t="s">
        <v>96</v>
      </c>
      <c r="H1121" s="160" t="s">
        <v>87</v>
      </c>
      <c r="I1121" s="160" t="s">
        <v>97</v>
      </c>
      <c r="J1121" s="160" t="s">
        <v>154</v>
      </c>
      <c r="K1121" s="155"/>
      <c r="L1121" s="155" t="s">
        <v>90</v>
      </c>
      <c r="M1121" s="155">
        <v>206940.0</v>
      </c>
      <c r="N1121" s="155" t="str">
        <f t="shared" si="2"/>
        <v>1794644585</v>
      </c>
      <c r="O1121" s="155"/>
      <c r="P1121" s="155" t="str">
        <f t="shared" si="3"/>
        <v/>
      </c>
      <c r="Q1121" s="155" t="str">
        <f t="shared" si="4"/>
        <v/>
      </c>
    </row>
    <row r="1122">
      <c r="A1122" s="156" t="str">
        <f t="shared" si="1"/>
        <v>1783544585</v>
      </c>
      <c r="B1122" s="156">
        <v>17835.0</v>
      </c>
      <c r="C1122" s="157">
        <v>0.5625</v>
      </c>
      <c r="D1122" s="158" t="s">
        <v>2856</v>
      </c>
      <c r="E1122" s="159">
        <v>23741.0</v>
      </c>
      <c r="F1122" s="159">
        <v>44585.0</v>
      </c>
      <c r="G1122" s="160" t="s">
        <v>96</v>
      </c>
      <c r="H1122" s="160" t="s">
        <v>87</v>
      </c>
      <c r="I1122" s="160" t="s">
        <v>97</v>
      </c>
      <c r="J1122" s="160" t="s">
        <v>247</v>
      </c>
      <c r="K1122" s="155"/>
      <c r="L1122" s="155" t="s">
        <v>90</v>
      </c>
      <c r="M1122" s="155">
        <v>206941.0</v>
      </c>
      <c r="N1122" s="155" t="str">
        <f t="shared" si="2"/>
        <v>1783544585</v>
      </c>
      <c r="O1122" s="155"/>
      <c r="P1122" s="155" t="str">
        <f t="shared" si="3"/>
        <v/>
      </c>
      <c r="Q1122" s="155" t="str">
        <f t="shared" si="4"/>
        <v>R</v>
      </c>
    </row>
    <row r="1123">
      <c r="A1123" s="156" t="str">
        <f t="shared" si="1"/>
        <v>1778544585</v>
      </c>
      <c r="B1123" s="156">
        <v>17785.0</v>
      </c>
      <c r="C1123" s="157">
        <v>0.5625</v>
      </c>
      <c r="D1123" s="158" t="s">
        <v>2511</v>
      </c>
      <c r="E1123" s="159">
        <v>18287.0</v>
      </c>
      <c r="F1123" s="159">
        <v>44585.0</v>
      </c>
      <c r="G1123" s="160" t="s">
        <v>96</v>
      </c>
      <c r="H1123" s="160" t="s">
        <v>87</v>
      </c>
      <c r="I1123" s="160" t="s">
        <v>97</v>
      </c>
      <c r="J1123" s="160" t="s">
        <v>89</v>
      </c>
      <c r="K1123" s="155"/>
      <c r="L1123" s="155" t="s">
        <v>90</v>
      </c>
      <c r="M1123" s="155">
        <v>206942.0</v>
      </c>
      <c r="N1123" s="155" t="str">
        <f t="shared" si="2"/>
        <v>1778544585</v>
      </c>
      <c r="O1123" s="155"/>
      <c r="P1123" s="155" t="str">
        <f t="shared" si="3"/>
        <v/>
      </c>
      <c r="Q1123" s="155" t="str">
        <f t="shared" si="4"/>
        <v>R</v>
      </c>
    </row>
    <row r="1124">
      <c r="A1124" s="156" t="str">
        <f t="shared" si="1"/>
        <v>1256544585</v>
      </c>
      <c r="B1124" s="156">
        <v>12565.0</v>
      </c>
      <c r="C1124" s="157">
        <v>0.5625</v>
      </c>
      <c r="D1124" s="158" t="s">
        <v>3037</v>
      </c>
      <c r="E1124" s="159">
        <v>11713.0</v>
      </c>
      <c r="F1124" s="159">
        <v>44585.0</v>
      </c>
      <c r="G1124" s="160" t="s">
        <v>100</v>
      </c>
      <c r="H1124" s="160" t="s">
        <v>92</v>
      </c>
      <c r="I1124" s="160" t="s">
        <v>101</v>
      </c>
      <c r="J1124" s="160" t="s">
        <v>131</v>
      </c>
      <c r="K1124" s="155"/>
      <c r="L1124" s="155" t="s">
        <v>103</v>
      </c>
      <c r="M1124" s="155"/>
      <c r="N1124" s="155" t="str">
        <f t="shared" si="2"/>
        <v>1256544585</v>
      </c>
      <c r="O1124" s="155"/>
      <c r="P1124" s="155" t="str">
        <f t="shared" si="3"/>
        <v/>
      </c>
      <c r="Q1124" s="155" t="str">
        <f t="shared" si="4"/>
        <v/>
      </c>
    </row>
    <row r="1125">
      <c r="A1125" s="156" t="str">
        <f t="shared" si="1"/>
        <v>1245944585</v>
      </c>
      <c r="B1125" s="156">
        <v>12459.0</v>
      </c>
      <c r="C1125" s="157">
        <v>0.5625</v>
      </c>
      <c r="D1125" s="158" t="s">
        <v>2299</v>
      </c>
      <c r="E1125" s="159">
        <v>23886.0</v>
      </c>
      <c r="F1125" s="159">
        <v>44585.0</v>
      </c>
      <c r="G1125" s="160" t="s">
        <v>86</v>
      </c>
      <c r="H1125" s="160" t="s">
        <v>92</v>
      </c>
      <c r="I1125" s="160" t="s">
        <v>101</v>
      </c>
      <c r="J1125" s="160" t="s">
        <v>174</v>
      </c>
      <c r="K1125" s="155"/>
      <c r="L1125" s="155" t="s">
        <v>90</v>
      </c>
      <c r="M1125" s="155">
        <v>206943.0</v>
      </c>
      <c r="N1125" s="155" t="str">
        <f t="shared" si="2"/>
        <v>1245944585</v>
      </c>
      <c r="O1125" s="155"/>
      <c r="P1125" s="155" t="str">
        <f t="shared" si="3"/>
        <v/>
      </c>
      <c r="Q1125" s="155" t="str">
        <f t="shared" si="4"/>
        <v/>
      </c>
    </row>
    <row r="1126">
      <c r="A1126" s="156" t="str">
        <f t="shared" si="1"/>
        <v>1796444585</v>
      </c>
      <c r="B1126" s="156">
        <v>17964.0</v>
      </c>
      <c r="C1126" s="157">
        <v>0.59375</v>
      </c>
      <c r="D1126" s="158" t="s">
        <v>3038</v>
      </c>
      <c r="E1126" s="159">
        <v>23564.0</v>
      </c>
      <c r="F1126" s="159">
        <v>44585.0</v>
      </c>
      <c r="G1126" s="160" t="s">
        <v>96</v>
      </c>
      <c r="H1126" s="160" t="s">
        <v>87</v>
      </c>
      <c r="I1126" s="160" t="s">
        <v>97</v>
      </c>
      <c r="J1126" s="160" t="s">
        <v>117</v>
      </c>
      <c r="K1126" s="155"/>
      <c r="L1126" s="155" t="s">
        <v>90</v>
      </c>
      <c r="M1126" s="155">
        <v>206944.0</v>
      </c>
      <c r="N1126" s="155" t="str">
        <f t="shared" si="2"/>
        <v>1796444585</v>
      </c>
      <c r="O1126" s="155"/>
      <c r="P1126" s="155" t="str">
        <f t="shared" si="3"/>
        <v/>
      </c>
      <c r="Q1126" s="155" t="str">
        <f t="shared" si="4"/>
        <v/>
      </c>
    </row>
    <row r="1127">
      <c r="A1127" s="156" t="str">
        <f t="shared" si="1"/>
        <v>1348844585</v>
      </c>
      <c r="B1127" s="156">
        <v>13488.0</v>
      </c>
      <c r="C1127" s="157">
        <v>0.5833333333333334</v>
      </c>
      <c r="D1127" s="158" t="s">
        <v>2293</v>
      </c>
      <c r="E1127" s="159">
        <v>16872.0</v>
      </c>
      <c r="F1127" s="159">
        <v>44585.0</v>
      </c>
      <c r="G1127" s="160" t="s">
        <v>122</v>
      </c>
      <c r="H1127" s="160" t="s">
        <v>92</v>
      </c>
      <c r="I1127" s="160" t="s">
        <v>93</v>
      </c>
      <c r="J1127" s="160" t="s">
        <v>147</v>
      </c>
      <c r="K1127" s="155"/>
      <c r="L1127" s="155" t="s">
        <v>90</v>
      </c>
      <c r="M1127" s="155">
        <v>206945.0</v>
      </c>
      <c r="N1127" s="155" t="str">
        <f t="shared" si="2"/>
        <v>1348844585</v>
      </c>
      <c r="O1127" s="155"/>
      <c r="P1127" s="155" t="str">
        <f t="shared" si="3"/>
        <v/>
      </c>
      <c r="Q1127" s="155" t="str">
        <f t="shared" si="4"/>
        <v/>
      </c>
    </row>
    <row r="1128">
      <c r="A1128" s="156" t="str">
        <f t="shared" si="1"/>
        <v>1062344585</v>
      </c>
      <c r="B1128" s="156">
        <v>10623.0</v>
      </c>
      <c r="C1128" s="157">
        <v>0.59375</v>
      </c>
      <c r="D1128" s="158" t="s">
        <v>1072</v>
      </c>
      <c r="E1128" s="159">
        <v>21882.0</v>
      </c>
      <c r="F1128" s="159">
        <v>44585.0</v>
      </c>
      <c r="G1128" s="160" t="s">
        <v>122</v>
      </c>
      <c r="H1128" s="160" t="s">
        <v>92</v>
      </c>
      <c r="I1128" s="160" t="s">
        <v>93</v>
      </c>
      <c r="J1128" s="160" t="s">
        <v>405</v>
      </c>
      <c r="K1128" s="155"/>
      <c r="L1128" s="155" t="s">
        <v>90</v>
      </c>
      <c r="M1128" s="155">
        <v>206946.0</v>
      </c>
      <c r="N1128" s="155" t="str">
        <f t="shared" si="2"/>
        <v>1062344585</v>
      </c>
      <c r="O1128" s="155"/>
      <c r="P1128" s="155" t="str">
        <f t="shared" si="3"/>
        <v/>
      </c>
      <c r="Q1128" s="155" t="str">
        <f t="shared" si="4"/>
        <v/>
      </c>
    </row>
    <row r="1129">
      <c r="A1129" s="156" t="str">
        <f t="shared" si="1"/>
        <v>1790644585</v>
      </c>
      <c r="B1129" s="156">
        <v>17906.0</v>
      </c>
      <c r="C1129" s="157">
        <v>0.59375</v>
      </c>
      <c r="D1129" s="158" t="s">
        <v>3039</v>
      </c>
      <c r="E1129" s="159">
        <v>32482.0</v>
      </c>
      <c r="F1129" s="159">
        <v>44585.0</v>
      </c>
      <c r="G1129" s="160" t="s">
        <v>96</v>
      </c>
      <c r="H1129" s="160" t="s">
        <v>87</v>
      </c>
      <c r="I1129" s="160" t="s">
        <v>97</v>
      </c>
      <c r="J1129" s="160" t="s">
        <v>154</v>
      </c>
      <c r="K1129" s="155"/>
      <c r="L1129" s="155" t="s">
        <v>90</v>
      </c>
      <c r="M1129" s="155">
        <v>206947.0</v>
      </c>
      <c r="N1129" s="155" t="str">
        <f t="shared" si="2"/>
        <v>1790644585</v>
      </c>
      <c r="O1129" s="155"/>
      <c r="P1129" s="155" t="str">
        <f t="shared" si="3"/>
        <v/>
      </c>
      <c r="Q1129" s="155" t="str">
        <f t="shared" si="4"/>
        <v/>
      </c>
    </row>
    <row r="1130">
      <c r="A1130" s="156" t="str">
        <f t="shared" si="1"/>
        <v>1432544585</v>
      </c>
      <c r="B1130" s="156">
        <v>14325.0</v>
      </c>
      <c r="C1130" s="157">
        <v>0.6041666666666666</v>
      </c>
      <c r="D1130" s="158" t="s">
        <v>3040</v>
      </c>
      <c r="E1130" s="159">
        <v>27771.0</v>
      </c>
      <c r="F1130" s="159">
        <v>44585.0</v>
      </c>
      <c r="G1130" s="160" t="s">
        <v>86</v>
      </c>
      <c r="H1130" s="160" t="s">
        <v>87</v>
      </c>
      <c r="I1130" s="160" t="s">
        <v>97</v>
      </c>
      <c r="J1130" s="160" t="s">
        <v>1017</v>
      </c>
      <c r="K1130" s="155"/>
      <c r="L1130" s="155" t="s">
        <v>90</v>
      </c>
      <c r="M1130" s="155">
        <v>206948.0</v>
      </c>
      <c r="N1130" s="155" t="str">
        <f t="shared" si="2"/>
        <v>1432544585</v>
      </c>
      <c r="O1130" s="155"/>
      <c r="P1130" s="155" t="str">
        <f t="shared" si="3"/>
        <v/>
      </c>
      <c r="Q1130" s="155" t="str">
        <f t="shared" si="4"/>
        <v/>
      </c>
    </row>
    <row r="1131">
      <c r="A1131" s="156" t="str">
        <f t="shared" si="1"/>
        <v>1004744585</v>
      </c>
      <c r="B1131" s="156">
        <v>10047.0</v>
      </c>
      <c r="C1131" s="157">
        <v>0.5729166666666666</v>
      </c>
      <c r="D1131" s="158" t="s">
        <v>1075</v>
      </c>
      <c r="E1131" s="159">
        <v>24501.0</v>
      </c>
      <c r="F1131" s="159">
        <v>44585.0</v>
      </c>
      <c r="G1131" s="160" t="s">
        <v>86</v>
      </c>
      <c r="H1131" s="160" t="s">
        <v>92</v>
      </c>
      <c r="I1131" s="160" t="s">
        <v>93</v>
      </c>
      <c r="J1131" s="160" t="s">
        <v>89</v>
      </c>
      <c r="K1131" s="155"/>
      <c r="L1131" s="155" t="s">
        <v>90</v>
      </c>
      <c r="M1131" s="155">
        <v>206949.0</v>
      </c>
      <c r="N1131" s="155" t="str">
        <f t="shared" si="2"/>
        <v>1004744585</v>
      </c>
      <c r="O1131" s="155"/>
      <c r="P1131" s="155" t="str">
        <f t="shared" si="3"/>
        <v/>
      </c>
      <c r="Q1131" s="155" t="str">
        <f t="shared" si="4"/>
        <v/>
      </c>
    </row>
    <row r="1132">
      <c r="A1132" s="156" t="str">
        <f t="shared" si="1"/>
        <v>1598444585</v>
      </c>
      <c r="B1132" s="156">
        <v>15984.0</v>
      </c>
      <c r="C1132" s="157">
        <v>0.625</v>
      </c>
      <c r="D1132" s="158" t="s">
        <v>3041</v>
      </c>
      <c r="E1132" s="159">
        <v>26822.0</v>
      </c>
      <c r="F1132" s="159">
        <v>44585.0</v>
      </c>
      <c r="G1132" s="160" t="s">
        <v>122</v>
      </c>
      <c r="H1132" s="160" t="s">
        <v>92</v>
      </c>
      <c r="I1132" s="160" t="s">
        <v>101</v>
      </c>
      <c r="J1132" s="160" t="s">
        <v>335</v>
      </c>
      <c r="K1132" s="155"/>
      <c r="L1132" s="155" t="s">
        <v>90</v>
      </c>
      <c r="M1132" s="155">
        <v>206950.0</v>
      </c>
      <c r="N1132" s="155" t="str">
        <f t="shared" si="2"/>
        <v>1598444585</v>
      </c>
      <c r="O1132" s="155"/>
      <c r="P1132" s="155" t="str">
        <f t="shared" si="3"/>
        <v/>
      </c>
      <c r="Q1132" s="155" t="str">
        <f t="shared" si="4"/>
        <v/>
      </c>
    </row>
    <row r="1133">
      <c r="A1133" s="156" t="str">
        <f t="shared" si="1"/>
        <v>1175644585</v>
      </c>
      <c r="B1133" s="156">
        <v>11756.0</v>
      </c>
      <c r="C1133" s="157">
        <v>0.6041666666666666</v>
      </c>
      <c r="D1133" s="158" t="s">
        <v>3042</v>
      </c>
      <c r="E1133" s="159">
        <v>19495.0</v>
      </c>
      <c r="F1133" s="159">
        <v>44585.0</v>
      </c>
      <c r="G1133" s="160" t="s">
        <v>100</v>
      </c>
      <c r="H1133" s="160" t="s">
        <v>92</v>
      </c>
      <c r="I1133" s="160" t="s">
        <v>101</v>
      </c>
      <c r="J1133" s="160" t="s">
        <v>131</v>
      </c>
      <c r="K1133" s="155"/>
      <c r="L1133" s="155" t="s">
        <v>103</v>
      </c>
      <c r="M1133" s="155"/>
      <c r="N1133" s="155" t="str">
        <f t="shared" si="2"/>
        <v>1175644585</v>
      </c>
      <c r="O1133" s="155"/>
      <c r="P1133" s="155" t="str">
        <f t="shared" si="3"/>
        <v/>
      </c>
      <c r="Q1133" s="155" t="str">
        <f t="shared" si="4"/>
        <v/>
      </c>
    </row>
    <row r="1134">
      <c r="A1134" s="156" t="str">
        <f t="shared" si="1"/>
        <v>1587444585</v>
      </c>
      <c r="B1134" s="156">
        <v>15874.0</v>
      </c>
      <c r="C1134" s="157">
        <v>0.6354166666666666</v>
      </c>
      <c r="D1134" s="158" t="s">
        <v>2870</v>
      </c>
      <c r="E1134" s="159">
        <v>27724.0</v>
      </c>
      <c r="F1134" s="159">
        <v>44585.0</v>
      </c>
      <c r="G1134" s="160" t="s">
        <v>86</v>
      </c>
      <c r="H1134" s="160" t="s">
        <v>87</v>
      </c>
      <c r="I1134" s="160" t="s">
        <v>97</v>
      </c>
      <c r="J1134" s="160" t="s">
        <v>218</v>
      </c>
      <c r="K1134" s="155"/>
      <c r="L1134" s="155" t="s">
        <v>90</v>
      </c>
      <c r="M1134" s="155">
        <v>206951.0</v>
      </c>
      <c r="N1134" s="155" t="str">
        <f t="shared" si="2"/>
        <v>1587444585</v>
      </c>
      <c r="O1134" s="155"/>
      <c r="P1134" s="155" t="str">
        <f t="shared" si="3"/>
        <v/>
      </c>
      <c r="Q1134" s="155" t="str">
        <f t="shared" si="4"/>
        <v>R</v>
      </c>
    </row>
    <row r="1135">
      <c r="A1135" s="156" t="str">
        <f t="shared" si="1"/>
        <v>1234944585</v>
      </c>
      <c r="B1135" s="156">
        <v>12349.0</v>
      </c>
      <c r="C1135" s="157">
        <v>0.6354166666666666</v>
      </c>
      <c r="D1135" s="158" t="s">
        <v>3043</v>
      </c>
      <c r="E1135" s="159">
        <v>27318.0</v>
      </c>
      <c r="F1135" s="159">
        <v>44585.0</v>
      </c>
      <c r="G1135" s="160" t="s">
        <v>86</v>
      </c>
      <c r="H1135" s="160" t="s">
        <v>92</v>
      </c>
      <c r="I1135" s="160" t="s">
        <v>101</v>
      </c>
      <c r="J1135" s="160" t="s">
        <v>174</v>
      </c>
      <c r="K1135" s="155"/>
      <c r="L1135" s="155" t="s">
        <v>90</v>
      </c>
      <c r="M1135" s="155">
        <v>206952.0</v>
      </c>
      <c r="N1135" s="155" t="str">
        <f t="shared" si="2"/>
        <v>1234944585</v>
      </c>
      <c r="O1135" s="155"/>
      <c r="P1135" s="155" t="str">
        <f t="shared" si="3"/>
        <v/>
      </c>
      <c r="Q1135" s="155" t="str">
        <f t="shared" si="4"/>
        <v/>
      </c>
    </row>
    <row r="1136">
      <c r="A1136" s="156" t="str">
        <f t="shared" si="1"/>
        <v>1452044585</v>
      </c>
      <c r="B1136" s="156">
        <v>14520.0</v>
      </c>
      <c r="C1136" s="157">
        <v>0.6458333333333334</v>
      </c>
      <c r="D1136" s="158" t="s">
        <v>1138</v>
      </c>
      <c r="E1136" s="159">
        <v>28140.0</v>
      </c>
      <c r="F1136" s="159">
        <v>44585.0</v>
      </c>
      <c r="G1136" s="160" t="s">
        <v>122</v>
      </c>
      <c r="H1136" s="160" t="s">
        <v>92</v>
      </c>
      <c r="I1136" s="160" t="s">
        <v>93</v>
      </c>
      <c r="J1136" s="160" t="s">
        <v>154</v>
      </c>
      <c r="K1136" s="155"/>
      <c r="L1136" s="155" t="s">
        <v>90</v>
      </c>
      <c r="M1136" s="155">
        <v>206953.0</v>
      </c>
      <c r="N1136" s="155" t="str">
        <f t="shared" si="2"/>
        <v>1452044585</v>
      </c>
      <c r="O1136" s="155"/>
      <c r="P1136" s="155" t="str">
        <f t="shared" si="3"/>
        <v/>
      </c>
      <c r="Q1136" s="155" t="str">
        <f t="shared" si="4"/>
        <v/>
      </c>
    </row>
    <row r="1137">
      <c r="A1137" s="156" t="str">
        <f t="shared" si="1"/>
        <v>936144585</v>
      </c>
      <c r="B1137" s="156">
        <v>9361.0</v>
      </c>
      <c r="C1137" s="157">
        <v>0.6458333333333334</v>
      </c>
      <c r="D1137" s="158" t="s">
        <v>1081</v>
      </c>
      <c r="E1137" s="159">
        <v>28389.0</v>
      </c>
      <c r="F1137" s="159">
        <v>44585.0</v>
      </c>
      <c r="G1137" s="160" t="s">
        <v>86</v>
      </c>
      <c r="H1137" s="160" t="s">
        <v>92</v>
      </c>
      <c r="I1137" s="160" t="s">
        <v>101</v>
      </c>
      <c r="J1137" s="160" t="s">
        <v>174</v>
      </c>
      <c r="K1137" s="155"/>
      <c r="L1137" s="155" t="s">
        <v>90</v>
      </c>
      <c r="M1137" s="155">
        <v>206954.0</v>
      </c>
      <c r="N1137" s="155" t="str">
        <f t="shared" si="2"/>
        <v>936144585</v>
      </c>
      <c r="O1137" s="155"/>
      <c r="P1137" s="155" t="str">
        <f t="shared" si="3"/>
        <v/>
      </c>
      <c r="Q1137" s="155" t="str">
        <f t="shared" si="4"/>
        <v/>
      </c>
    </row>
    <row r="1138">
      <c r="A1138" s="156" t="str">
        <f t="shared" si="1"/>
        <v>923144585</v>
      </c>
      <c r="B1138" s="156">
        <v>9231.0</v>
      </c>
      <c r="C1138" s="157">
        <v>0.6458333333333334</v>
      </c>
      <c r="D1138" s="158" t="s">
        <v>3044</v>
      </c>
      <c r="E1138" s="159">
        <v>27888.0</v>
      </c>
      <c r="F1138" s="159">
        <v>44585.0</v>
      </c>
      <c r="G1138" s="160" t="s">
        <v>86</v>
      </c>
      <c r="H1138" s="160" t="s">
        <v>87</v>
      </c>
      <c r="I1138" s="160" t="s">
        <v>97</v>
      </c>
      <c r="J1138" s="160" t="s">
        <v>154</v>
      </c>
      <c r="K1138" s="155"/>
      <c r="L1138" s="155" t="s">
        <v>90</v>
      </c>
      <c r="M1138" s="155">
        <v>206955.0</v>
      </c>
      <c r="N1138" s="155" t="str">
        <f t="shared" si="2"/>
        <v>923144585</v>
      </c>
      <c r="O1138" s="155"/>
      <c r="P1138" s="155" t="str">
        <f t="shared" si="3"/>
        <v/>
      </c>
      <c r="Q1138" s="155" t="str">
        <f t="shared" si="4"/>
        <v/>
      </c>
    </row>
    <row r="1139">
      <c r="A1139" s="156" t="str">
        <f t="shared" si="1"/>
        <v>1706244586</v>
      </c>
      <c r="B1139" s="156">
        <v>17062.0</v>
      </c>
      <c r="C1139" s="157">
        <v>0.3541666666666667</v>
      </c>
      <c r="D1139" s="158" t="s">
        <v>3045</v>
      </c>
      <c r="E1139" s="159">
        <v>28972.0</v>
      </c>
      <c r="F1139" s="159">
        <v>44586.0</v>
      </c>
      <c r="G1139" s="160" t="s">
        <v>86</v>
      </c>
      <c r="H1139" s="160" t="s">
        <v>92</v>
      </c>
      <c r="I1139" s="160" t="s">
        <v>93</v>
      </c>
      <c r="J1139" s="160" t="s">
        <v>189</v>
      </c>
      <c r="K1139" s="155"/>
      <c r="L1139" s="155" t="s">
        <v>90</v>
      </c>
      <c r="M1139" s="155">
        <v>206956.0</v>
      </c>
      <c r="N1139" s="155" t="str">
        <f t="shared" si="2"/>
        <v>1706244586</v>
      </c>
      <c r="O1139" s="155"/>
      <c r="P1139" s="155" t="str">
        <f t="shared" si="3"/>
        <v/>
      </c>
      <c r="Q1139" s="155" t="str">
        <f t="shared" si="4"/>
        <v/>
      </c>
    </row>
    <row r="1140">
      <c r="A1140" s="156" t="str">
        <f t="shared" si="1"/>
        <v>1413144586</v>
      </c>
      <c r="B1140" s="156">
        <v>14131.0</v>
      </c>
      <c r="C1140" s="157">
        <v>0.3333333333333333</v>
      </c>
      <c r="D1140" s="158" t="s">
        <v>3046</v>
      </c>
      <c r="E1140" s="159">
        <v>29855.0</v>
      </c>
      <c r="F1140" s="159">
        <v>44586.0</v>
      </c>
      <c r="G1140" s="160" t="s">
        <v>86</v>
      </c>
      <c r="H1140" s="160" t="s">
        <v>92</v>
      </c>
      <c r="I1140" s="160" t="s">
        <v>93</v>
      </c>
      <c r="J1140" s="160" t="s">
        <v>154</v>
      </c>
      <c r="K1140" s="155"/>
      <c r="L1140" s="155" t="s">
        <v>90</v>
      </c>
      <c r="M1140" s="155">
        <v>206957.0</v>
      </c>
      <c r="N1140" s="155" t="str">
        <f t="shared" si="2"/>
        <v>1413144586</v>
      </c>
      <c r="O1140" s="155"/>
      <c r="P1140" s="155" t="str">
        <f t="shared" si="3"/>
        <v/>
      </c>
      <c r="Q1140" s="155" t="str">
        <f t="shared" si="4"/>
        <v/>
      </c>
    </row>
    <row r="1141">
      <c r="A1141" s="156" t="str">
        <f t="shared" si="1"/>
        <v>1396744585</v>
      </c>
      <c r="B1141" s="156">
        <v>13967.0</v>
      </c>
      <c r="C1141" s="157">
        <v>0.7083333333333334</v>
      </c>
      <c r="D1141" s="158" t="s">
        <v>955</v>
      </c>
      <c r="E1141" s="159">
        <v>16308.0</v>
      </c>
      <c r="F1141" s="159">
        <v>44585.0</v>
      </c>
      <c r="G1141" s="160" t="s">
        <v>100</v>
      </c>
      <c r="H1141" s="160" t="s">
        <v>92</v>
      </c>
      <c r="I1141" s="160" t="s">
        <v>93</v>
      </c>
      <c r="J1141" s="160" t="s">
        <v>192</v>
      </c>
      <c r="K1141" s="155"/>
      <c r="L1141" s="155" t="s">
        <v>2496</v>
      </c>
      <c r="M1141" s="155"/>
      <c r="N1141" s="155" t="str">
        <f t="shared" si="2"/>
        <v>1396744585</v>
      </c>
      <c r="O1141" s="155"/>
      <c r="P1141" s="155" t="str">
        <f t="shared" si="3"/>
        <v/>
      </c>
      <c r="Q1141" s="155" t="str">
        <f t="shared" si="4"/>
        <v/>
      </c>
    </row>
    <row r="1142">
      <c r="A1142" s="156" t="str">
        <f t="shared" si="1"/>
        <v>1793344585</v>
      </c>
      <c r="B1142" s="156">
        <v>17933.0</v>
      </c>
      <c r="C1142" s="157">
        <v>0.7083333333333334</v>
      </c>
      <c r="D1142" s="158" t="s">
        <v>3047</v>
      </c>
      <c r="E1142" s="159">
        <v>24450.0</v>
      </c>
      <c r="F1142" s="159">
        <v>44585.0</v>
      </c>
      <c r="G1142" s="160" t="s">
        <v>96</v>
      </c>
      <c r="H1142" s="160" t="s">
        <v>87</v>
      </c>
      <c r="I1142" s="160" t="s">
        <v>97</v>
      </c>
      <c r="J1142" s="160" t="s">
        <v>174</v>
      </c>
      <c r="K1142" s="155"/>
      <c r="L1142" s="155" t="s">
        <v>2496</v>
      </c>
      <c r="M1142" s="155"/>
      <c r="N1142" s="155" t="str">
        <f t="shared" si="2"/>
        <v>1793344585</v>
      </c>
      <c r="O1142" s="155"/>
      <c r="P1142" s="155" t="str">
        <f t="shared" si="3"/>
        <v/>
      </c>
      <c r="Q1142" s="155" t="str">
        <f t="shared" si="4"/>
        <v>R</v>
      </c>
    </row>
    <row r="1143">
      <c r="A1143" s="156" t="str">
        <f t="shared" si="1"/>
        <v>1756544585</v>
      </c>
      <c r="B1143" s="156">
        <v>17565.0</v>
      </c>
      <c r="C1143" s="157">
        <v>0.7083333333333334</v>
      </c>
      <c r="D1143" s="158" t="s">
        <v>2504</v>
      </c>
      <c r="E1143" s="159">
        <v>28296.0</v>
      </c>
      <c r="F1143" s="159">
        <v>44585.0</v>
      </c>
      <c r="G1143" s="160" t="s">
        <v>96</v>
      </c>
      <c r="H1143" s="160" t="s">
        <v>87</v>
      </c>
      <c r="I1143" s="160" t="s">
        <v>97</v>
      </c>
      <c r="J1143" s="160" t="s">
        <v>262</v>
      </c>
      <c r="K1143" s="155"/>
      <c r="L1143" s="155" t="s">
        <v>2496</v>
      </c>
      <c r="M1143" s="155"/>
      <c r="N1143" s="155" t="str">
        <f t="shared" si="2"/>
        <v>1756544585</v>
      </c>
      <c r="O1143" s="155"/>
      <c r="P1143" s="155" t="str">
        <f t="shared" si="3"/>
        <v/>
      </c>
      <c r="Q1143" s="155" t="str">
        <f t="shared" si="4"/>
        <v>R</v>
      </c>
    </row>
    <row r="1144">
      <c r="A1144" s="156" t="str">
        <f t="shared" si="1"/>
        <v>1791644585</v>
      </c>
      <c r="B1144" s="156">
        <v>17916.0</v>
      </c>
      <c r="C1144" s="157">
        <v>0.7083333333333334</v>
      </c>
      <c r="D1144" s="158" t="s">
        <v>3048</v>
      </c>
      <c r="E1144" s="159">
        <v>19228.0</v>
      </c>
      <c r="F1144" s="159">
        <v>44585.0</v>
      </c>
      <c r="G1144" s="160" t="s">
        <v>108</v>
      </c>
      <c r="H1144" s="160" t="s">
        <v>87</v>
      </c>
      <c r="I1144" s="160" t="s">
        <v>97</v>
      </c>
      <c r="J1144" s="160" t="s">
        <v>131</v>
      </c>
      <c r="K1144" s="155"/>
      <c r="L1144" s="155" t="s">
        <v>2496</v>
      </c>
      <c r="M1144" s="155"/>
      <c r="N1144" s="155" t="str">
        <f t="shared" si="2"/>
        <v>1791644585</v>
      </c>
      <c r="O1144" s="155"/>
      <c r="P1144" s="155" t="str">
        <f t="shared" si="3"/>
        <v/>
      </c>
      <c r="Q1144" s="155" t="str">
        <f t="shared" si="4"/>
        <v/>
      </c>
    </row>
    <row r="1145">
      <c r="A1145" s="156" t="str">
        <f t="shared" si="1"/>
        <v>1769644585</v>
      </c>
      <c r="B1145" s="156">
        <v>17696.0</v>
      </c>
      <c r="C1145" s="157">
        <v>0.7083333333333334</v>
      </c>
      <c r="D1145" s="158" t="s">
        <v>2379</v>
      </c>
      <c r="E1145" s="159">
        <v>21984.0</v>
      </c>
      <c r="F1145" s="159">
        <v>44585.0</v>
      </c>
      <c r="G1145" s="160" t="s">
        <v>122</v>
      </c>
      <c r="H1145" s="160" t="s">
        <v>92</v>
      </c>
      <c r="I1145" s="160" t="s">
        <v>93</v>
      </c>
      <c r="J1145" s="160" t="s">
        <v>98</v>
      </c>
      <c r="K1145" s="155"/>
      <c r="L1145" s="155" t="s">
        <v>2496</v>
      </c>
      <c r="M1145" s="155"/>
      <c r="N1145" s="155" t="str">
        <f t="shared" si="2"/>
        <v>1769644585</v>
      </c>
      <c r="O1145" s="155"/>
      <c r="P1145" s="155" t="str">
        <f t="shared" si="3"/>
        <v/>
      </c>
      <c r="Q1145" s="155" t="str">
        <f t="shared" si="4"/>
        <v>R</v>
      </c>
    </row>
    <row r="1146">
      <c r="A1146" s="156" t="str">
        <f t="shared" si="1"/>
        <v>1788544585</v>
      </c>
      <c r="B1146" s="156">
        <v>17885.0</v>
      </c>
      <c r="C1146" s="157">
        <v>0.7083333333333334</v>
      </c>
      <c r="D1146" s="158" t="s">
        <v>3049</v>
      </c>
      <c r="E1146" s="159">
        <v>31016.0</v>
      </c>
      <c r="F1146" s="159">
        <v>44585.0</v>
      </c>
      <c r="G1146" s="160" t="s">
        <v>96</v>
      </c>
      <c r="H1146" s="160" t="s">
        <v>87</v>
      </c>
      <c r="I1146" s="160" t="s">
        <v>97</v>
      </c>
      <c r="J1146" s="160" t="s">
        <v>247</v>
      </c>
      <c r="K1146" s="155"/>
      <c r="L1146" s="155" t="s">
        <v>2496</v>
      </c>
      <c r="M1146" s="155"/>
      <c r="N1146" s="155" t="str">
        <f t="shared" si="2"/>
        <v>1788544585</v>
      </c>
      <c r="O1146" s="155"/>
      <c r="P1146" s="155" t="str">
        <f t="shared" si="3"/>
        <v/>
      </c>
      <c r="Q1146" s="155" t="str">
        <f t="shared" si="4"/>
        <v>R</v>
      </c>
    </row>
    <row r="1147">
      <c r="A1147" s="156" t="str">
        <f t="shared" si="1"/>
        <v>1723344585</v>
      </c>
      <c r="B1147" s="156">
        <v>17233.0</v>
      </c>
      <c r="C1147" s="157">
        <v>0.7083333333333334</v>
      </c>
      <c r="D1147" s="158" t="s">
        <v>3050</v>
      </c>
      <c r="E1147" s="159">
        <v>21017.0</v>
      </c>
      <c r="F1147" s="159">
        <v>44585.0</v>
      </c>
      <c r="G1147" s="160" t="s">
        <v>100</v>
      </c>
      <c r="H1147" s="160" t="s">
        <v>92</v>
      </c>
      <c r="I1147" s="160" t="s">
        <v>101</v>
      </c>
      <c r="J1147" s="160" t="s">
        <v>131</v>
      </c>
      <c r="K1147" s="155"/>
      <c r="L1147" s="155" t="s">
        <v>2496</v>
      </c>
      <c r="M1147" s="155"/>
      <c r="N1147" s="155" t="str">
        <f t="shared" si="2"/>
        <v>1723344585</v>
      </c>
      <c r="O1147" s="155"/>
      <c r="P1147" s="155" t="str">
        <f t="shared" si="3"/>
        <v/>
      </c>
      <c r="Q1147" s="155" t="str">
        <f t="shared" si="4"/>
        <v/>
      </c>
    </row>
    <row r="1148">
      <c r="A1148" s="156" t="str">
        <f t="shared" si="1"/>
        <v>1794344585</v>
      </c>
      <c r="B1148" s="156">
        <v>17943.0</v>
      </c>
      <c r="C1148" s="157">
        <v>0.7083333333333334</v>
      </c>
      <c r="D1148" s="158" t="s">
        <v>3051</v>
      </c>
      <c r="E1148" s="159">
        <v>35363.0</v>
      </c>
      <c r="F1148" s="159">
        <v>44585.0</v>
      </c>
      <c r="G1148" s="160" t="s">
        <v>96</v>
      </c>
      <c r="H1148" s="160" t="s">
        <v>87</v>
      </c>
      <c r="I1148" s="160" t="s">
        <v>97</v>
      </c>
      <c r="J1148" s="160" t="s">
        <v>154</v>
      </c>
      <c r="K1148" s="155"/>
      <c r="L1148" s="155" t="s">
        <v>2496</v>
      </c>
      <c r="M1148" s="155"/>
      <c r="N1148" s="155" t="str">
        <f t="shared" si="2"/>
        <v>1794344585</v>
      </c>
      <c r="O1148" s="155"/>
      <c r="P1148" s="155" t="str">
        <f t="shared" si="3"/>
        <v/>
      </c>
      <c r="Q1148" s="155" t="str">
        <f t="shared" si="4"/>
        <v/>
      </c>
    </row>
    <row r="1149">
      <c r="A1149" s="156" t="str">
        <f t="shared" si="1"/>
        <v>1793844585</v>
      </c>
      <c r="B1149" s="156">
        <v>17938.0</v>
      </c>
      <c r="C1149" s="157">
        <v>0.7083333333333334</v>
      </c>
      <c r="D1149" s="158" t="s">
        <v>3052</v>
      </c>
      <c r="E1149" s="159">
        <v>21414.0</v>
      </c>
      <c r="F1149" s="159">
        <v>44585.0</v>
      </c>
      <c r="G1149" s="160" t="s">
        <v>96</v>
      </c>
      <c r="H1149" s="160" t="s">
        <v>87</v>
      </c>
      <c r="I1149" s="160" t="s">
        <v>97</v>
      </c>
      <c r="J1149" s="160" t="s">
        <v>174</v>
      </c>
      <c r="K1149" s="155"/>
      <c r="L1149" s="155" t="s">
        <v>2496</v>
      </c>
      <c r="M1149" s="155"/>
      <c r="N1149" s="155" t="str">
        <f t="shared" si="2"/>
        <v>1793844585</v>
      </c>
      <c r="O1149" s="155"/>
      <c r="P1149" s="155" t="str">
        <f t="shared" si="3"/>
        <v/>
      </c>
      <c r="Q1149" s="155" t="str">
        <f t="shared" si="4"/>
        <v/>
      </c>
    </row>
    <row r="1150">
      <c r="A1150" s="156" t="str">
        <f t="shared" si="1"/>
        <v>1511244585</v>
      </c>
      <c r="B1150" s="156">
        <v>15112.0</v>
      </c>
      <c r="C1150" s="157">
        <v>0.7083333333333334</v>
      </c>
      <c r="D1150" s="158" t="s">
        <v>3053</v>
      </c>
      <c r="E1150" s="159">
        <v>29153.0</v>
      </c>
      <c r="F1150" s="159">
        <v>44585.0</v>
      </c>
      <c r="G1150" s="160" t="s">
        <v>86</v>
      </c>
      <c r="H1150" s="160" t="s">
        <v>92</v>
      </c>
      <c r="I1150" s="160" t="s">
        <v>93</v>
      </c>
      <c r="J1150" s="160" t="s">
        <v>179</v>
      </c>
      <c r="K1150" s="155"/>
      <c r="L1150" s="155" t="s">
        <v>2948</v>
      </c>
      <c r="M1150" s="155"/>
      <c r="N1150" s="155" t="str">
        <f t="shared" si="2"/>
        <v>1511244585</v>
      </c>
      <c r="O1150" s="155"/>
      <c r="P1150" s="155" t="str">
        <f t="shared" si="3"/>
        <v/>
      </c>
      <c r="Q1150" s="155" t="str">
        <f t="shared" si="4"/>
        <v/>
      </c>
    </row>
    <row r="1151">
      <c r="A1151" s="156" t="str">
        <f t="shared" si="1"/>
        <v>1109044585</v>
      </c>
      <c r="B1151" s="156">
        <v>11090.0</v>
      </c>
      <c r="C1151" s="157">
        <v>0.7083333333333334</v>
      </c>
      <c r="D1151" s="158" t="s">
        <v>645</v>
      </c>
      <c r="E1151" s="159">
        <v>29523.0</v>
      </c>
      <c r="F1151" s="159">
        <v>44585.0</v>
      </c>
      <c r="G1151" s="160" t="s">
        <v>86</v>
      </c>
      <c r="H1151" s="160" t="s">
        <v>92</v>
      </c>
      <c r="I1151" s="160" t="s">
        <v>93</v>
      </c>
      <c r="J1151" s="160" t="s">
        <v>147</v>
      </c>
      <c r="K1151" s="155"/>
      <c r="L1151" s="155" t="s">
        <v>2496</v>
      </c>
      <c r="M1151" s="155"/>
      <c r="N1151" s="155" t="str">
        <f t="shared" si="2"/>
        <v>1109044585</v>
      </c>
      <c r="O1151" s="155"/>
      <c r="P1151" s="155" t="str">
        <f t="shared" si="3"/>
        <v/>
      </c>
      <c r="Q1151" s="155" t="str">
        <f t="shared" si="4"/>
        <v/>
      </c>
    </row>
    <row r="1152">
      <c r="A1152" s="156" t="str">
        <f t="shared" si="1"/>
        <v>1257244585</v>
      </c>
      <c r="B1152" s="156">
        <v>12572.0</v>
      </c>
      <c r="C1152" s="157">
        <v>0.7083333333333334</v>
      </c>
      <c r="D1152" s="158" t="s">
        <v>2071</v>
      </c>
      <c r="E1152" s="159">
        <v>18267.0</v>
      </c>
      <c r="F1152" s="159">
        <v>44585.0</v>
      </c>
      <c r="G1152" s="160" t="s">
        <v>122</v>
      </c>
      <c r="H1152" s="160" t="s">
        <v>92</v>
      </c>
      <c r="I1152" s="160" t="s">
        <v>101</v>
      </c>
      <c r="J1152" s="160" t="s">
        <v>89</v>
      </c>
      <c r="K1152" s="155"/>
      <c r="L1152" s="155" t="s">
        <v>2496</v>
      </c>
      <c r="M1152" s="155"/>
      <c r="N1152" s="155" t="str">
        <f t="shared" si="2"/>
        <v>1257244585</v>
      </c>
      <c r="O1152" s="155"/>
      <c r="P1152" s="155" t="str">
        <f t="shared" si="3"/>
        <v/>
      </c>
      <c r="Q1152" s="155" t="str">
        <f t="shared" si="4"/>
        <v/>
      </c>
    </row>
    <row r="1153">
      <c r="A1153" s="156" t="str">
        <f t="shared" si="1"/>
        <v>1360644585</v>
      </c>
      <c r="B1153" s="156">
        <v>13606.0</v>
      </c>
      <c r="C1153" s="157">
        <v>0.7083333333333334</v>
      </c>
      <c r="D1153" s="158" t="s">
        <v>3054</v>
      </c>
      <c r="E1153" s="159">
        <v>20028.0</v>
      </c>
      <c r="F1153" s="159">
        <v>44585.0</v>
      </c>
      <c r="G1153" s="160" t="s">
        <v>100</v>
      </c>
      <c r="H1153" s="160" t="s">
        <v>87</v>
      </c>
      <c r="I1153" s="160" t="s">
        <v>88</v>
      </c>
      <c r="J1153" s="160" t="s">
        <v>102</v>
      </c>
      <c r="K1153" s="155"/>
      <c r="L1153" s="155" t="s">
        <v>2496</v>
      </c>
      <c r="M1153" s="155"/>
      <c r="N1153" s="155" t="str">
        <f t="shared" si="2"/>
        <v>1360644585</v>
      </c>
      <c r="O1153" s="155"/>
      <c r="P1153" s="155" t="str">
        <f t="shared" si="3"/>
        <v/>
      </c>
      <c r="Q1153" s="155" t="str">
        <f t="shared" si="4"/>
        <v/>
      </c>
    </row>
    <row r="1154">
      <c r="A1154" s="156" t="str">
        <f t="shared" si="1"/>
        <v>1509844585</v>
      </c>
      <c r="B1154" s="156">
        <v>15098.0</v>
      </c>
      <c r="C1154" s="157">
        <v>0.7083333333333334</v>
      </c>
      <c r="D1154" s="158" t="s">
        <v>1307</v>
      </c>
      <c r="E1154" s="159">
        <v>26742.0</v>
      </c>
      <c r="F1154" s="159">
        <v>44585.0</v>
      </c>
      <c r="G1154" s="160" t="s">
        <v>112</v>
      </c>
      <c r="H1154" s="160" t="s">
        <v>87</v>
      </c>
      <c r="I1154" s="160" t="s">
        <v>88</v>
      </c>
      <c r="J1154" s="160" t="s">
        <v>113</v>
      </c>
      <c r="K1154" s="155"/>
      <c r="L1154" s="155" t="s">
        <v>2749</v>
      </c>
      <c r="M1154" s="155"/>
      <c r="N1154" s="155" t="str">
        <f t="shared" si="2"/>
        <v>1509844585</v>
      </c>
      <c r="O1154" s="155"/>
      <c r="P1154" s="155" t="str">
        <f t="shared" si="3"/>
        <v/>
      </c>
      <c r="Q1154" s="155" t="str">
        <f t="shared" si="4"/>
        <v/>
      </c>
    </row>
    <row r="1155">
      <c r="A1155" s="156" t="str">
        <f t="shared" si="1"/>
        <v>1791444585</v>
      </c>
      <c r="B1155" s="156">
        <v>17914.0</v>
      </c>
      <c r="C1155" s="157">
        <v>0.7083333333333334</v>
      </c>
      <c r="D1155" s="158" t="s">
        <v>3055</v>
      </c>
      <c r="E1155" s="159">
        <v>20388.0</v>
      </c>
      <c r="F1155" s="159">
        <v>44585.0</v>
      </c>
      <c r="G1155" s="160" t="s">
        <v>96</v>
      </c>
      <c r="H1155" s="160" t="s">
        <v>87</v>
      </c>
      <c r="I1155" s="160" t="s">
        <v>97</v>
      </c>
      <c r="J1155" s="160" t="s">
        <v>192</v>
      </c>
      <c r="K1155" s="155"/>
      <c r="L1155" s="155" t="s">
        <v>2496</v>
      </c>
      <c r="M1155" s="155"/>
      <c r="N1155" s="155" t="str">
        <f t="shared" si="2"/>
        <v>1791444585</v>
      </c>
      <c r="O1155" s="155"/>
      <c r="P1155" s="155" t="str">
        <f t="shared" si="3"/>
        <v/>
      </c>
      <c r="Q1155" s="155" t="str">
        <f t="shared" si="4"/>
        <v/>
      </c>
    </row>
    <row r="1156">
      <c r="A1156" s="156" t="str">
        <f t="shared" si="1"/>
        <v>1169444585</v>
      </c>
      <c r="B1156" s="156">
        <v>11694.0</v>
      </c>
      <c r="C1156" s="157">
        <v>0.7083333333333334</v>
      </c>
      <c r="D1156" s="158" t="s">
        <v>3056</v>
      </c>
      <c r="E1156" s="159">
        <v>22602.0</v>
      </c>
      <c r="F1156" s="159">
        <v>44585.0</v>
      </c>
      <c r="G1156" s="160" t="s">
        <v>86</v>
      </c>
      <c r="H1156" s="160" t="s">
        <v>87</v>
      </c>
      <c r="I1156" s="160" t="s">
        <v>97</v>
      </c>
      <c r="J1156" s="160" t="s">
        <v>154</v>
      </c>
      <c r="K1156" s="155"/>
      <c r="L1156" s="155" t="s">
        <v>2496</v>
      </c>
      <c r="M1156" s="155"/>
      <c r="N1156" s="155" t="str">
        <f t="shared" si="2"/>
        <v>1169444585</v>
      </c>
      <c r="O1156" s="155"/>
      <c r="P1156" s="155" t="str">
        <f t="shared" si="3"/>
        <v/>
      </c>
      <c r="Q1156" s="155" t="str">
        <f t="shared" si="4"/>
        <v/>
      </c>
    </row>
    <row r="1157">
      <c r="A1157" s="156" t="str">
        <f t="shared" si="1"/>
        <v>1701644585</v>
      </c>
      <c r="B1157" s="156">
        <v>17016.0</v>
      </c>
      <c r="C1157" s="157">
        <v>0.7083333333333334</v>
      </c>
      <c r="D1157" s="158" t="s">
        <v>3057</v>
      </c>
      <c r="E1157" s="159">
        <v>21593.0</v>
      </c>
      <c r="F1157" s="159">
        <v>44585.0</v>
      </c>
      <c r="G1157" s="160" t="s">
        <v>96</v>
      </c>
      <c r="H1157" s="160" t="s">
        <v>87</v>
      </c>
      <c r="I1157" s="160" t="s">
        <v>97</v>
      </c>
      <c r="J1157" s="160" t="s">
        <v>147</v>
      </c>
      <c r="K1157" s="155"/>
      <c r="L1157" s="155" t="s">
        <v>2496</v>
      </c>
      <c r="M1157" s="155"/>
      <c r="N1157" s="155" t="str">
        <f t="shared" si="2"/>
        <v>1701644585</v>
      </c>
      <c r="O1157" s="155"/>
      <c r="P1157" s="155" t="str">
        <f t="shared" si="3"/>
        <v/>
      </c>
      <c r="Q1157" s="155" t="str">
        <f t="shared" si="4"/>
        <v/>
      </c>
    </row>
    <row r="1158">
      <c r="A1158" s="156" t="str">
        <f t="shared" si="1"/>
        <v>1787444585</v>
      </c>
      <c r="B1158" s="156">
        <v>17874.0</v>
      </c>
      <c r="C1158" s="157">
        <v>0.7083333333333334</v>
      </c>
      <c r="D1158" s="158" t="s">
        <v>3058</v>
      </c>
      <c r="E1158" s="159">
        <v>25944.0</v>
      </c>
      <c r="F1158" s="159">
        <v>44585.0</v>
      </c>
      <c r="G1158" s="160" t="s">
        <v>96</v>
      </c>
      <c r="H1158" s="160" t="s">
        <v>87</v>
      </c>
      <c r="I1158" s="160" t="s">
        <v>97</v>
      </c>
      <c r="J1158" s="160" t="s">
        <v>301</v>
      </c>
      <c r="K1158" s="155"/>
      <c r="L1158" s="155" t="s">
        <v>2496</v>
      </c>
      <c r="M1158" s="155"/>
      <c r="N1158" s="155" t="str">
        <f t="shared" si="2"/>
        <v>1787444585</v>
      </c>
      <c r="O1158" s="155"/>
      <c r="P1158" s="155" t="str">
        <f t="shared" si="3"/>
        <v/>
      </c>
      <c r="Q1158" s="155" t="str">
        <f t="shared" si="4"/>
        <v/>
      </c>
    </row>
    <row r="1159">
      <c r="A1159" s="156" t="str">
        <f t="shared" si="1"/>
        <v>1784744585</v>
      </c>
      <c r="B1159" s="156">
        <v>17847.0</v>
      </c>
      <c r="C1159" s="157">
        <v>0.7083333333333334</v>
      </c>
      <c r="D1159" s="158" t="s">
        <v>2913</v>
      </c>
      <c r="E1159" s="159">
        <v>14077.0</v>
      </c>
      <c r="F1159" s="159">
        <v>44585.0</v>
      </c>
      <c r="G1159" s="160" t="s">
        <v>96</v>
      </c>
      <c r="H1159" s="160" t="s">
        <v>87</v>
      </c>
      <c r="I1159" s="160" t="s">
        <v>97</v>
      </c>
      <c r="J1159" s="160" t="s">
        <v>137</v>
      </c>
      <c r="K1159" s="155"/>
      <c r="L1159" s="155" t="s">
        <v>2496</v>
      </c>
      <c r="M1159" s="155"/>
      <c r="N1159" s="155" t="str">
        <f t="shared" si="2"/>
        <v>1784744585</v>
      </c>
      <c r="O1159" s="155"/>
      <c r="P1159" s="155" t="str">
        <f t="shared" si="3"/>
        <v/>
      </c>
      <c r="Q1159" s="155" t="str">
        <f t="shared" si="4"/>
        <v>R</v>
      </c>
    </row>
    <row r="1160">
      <c r="A1160" s="156" t="str">
        <f t="shared" si="1"/>
        <v>1764044585</v>
      </c>
      <c r="B1160" s="156">
        <v>17640.0</v>
      </c>
      <c r="C1160" s="157">
        <v>0.7083333333333334</v>
      </c>
      <c r="D1160" s="158" t="s">
        <v>883</v>
      </c>
      <c r="E1160" s="159">
        <v>22120.0</v>
      </c>
      <c r="F1160" s="159">
        <v>44585.0</v>
      </c>
      <c r="G1160" s="160" t="s">
        <v>96</v>
      </c>
      <c r="H1160" s="160" t="s">
        <v>87</v>
      </c>
      <c r="I1160" s="160" t="s">
        <v>97</v>
      </c>
      <c r="J1160" s="160" t="s">
        <v>117</v>
      </c>
      <c r="K1160" s="155"/>
      <c r="L1160" s="155" t="s">
        <v>2496</v>
      </c>
      <c r="M1160" s="155"/>
      <c r="N1160" s="155" t="str">
        <f t="shared" si="2"/>
        <v>1764044585</v>
      </c>
      <c r="O1160" s="155"/>
      <c r="P1160" s="155" t="str">
        <f t="shared" si="3"/>
        <v/>
      </c>
      <c r="Q1160" s="155" t="str">
        <f t="shared" si="4"/>
        <v>R</v>
      </c>
    </row>
    <row r="1161">
      <c r="A1161" s="156" t="str">
        <f t="shared" si="1"/>
        <v>1788744585</v>
      </c>
      <c r="B1161" s="156">
        <v>17887.0</v>
      </c>
      <c r="C1161" s="157">
        <v>0.7083333333333334</v>
      </c>
      <c r="D1161" s="158" t="s">
        <v>1274</v>
      </c>
      <c r="E1161" s="159">
        <v>20748.0</v>
      </c>
      <c r="F1161" s="159">
        <v>44585.0</v>
      </c>
      <c r="G1161" s="160" t="s">
        <v>96</v>
      </c>
      <c r="H1161" s="160" t="s">
        <v>87</v>
      </c>
      <c r="I1161" s="160" t="s">
        <v>97</v>
      </c>
      <c r="J1161" s="160" t="s">
        <v>94</v>
      </c>
      <c r="K1161" s="155"/>
      <c r="L1161" s="155" t="s">
        <v>2496</v>
      </c>
      <c r="M1161" s="155"/>
      <c r="N1161" s="155" t="str">
        <f t="shared" si="2"/>
        <v>1788744585</v>
      </c>
      <c r="O1161" s="155"/>
      <c r="P1161" s="155" t="str">
        <f t="shared" si="3"/>
        <v/>
      </c>
      <c r="Q1161" s="155" t="str">
        <f t="shared" si="4"/>
        <v>R</v>
      </c>
    </row>
    <row r="1162">
      <c r="A1162" s="156" t="str">
        <f t="shared" si="1"/>
        <v>1769244585</v>
      </c>
      <c r="B1162" s="156">
        <v>17692.0</v>
      </c>
      <c r="C1162" s="157">
        <v>0.71875</v>
      </c>
      <c r="D1162" s="158" t="s">
        <v>2381</v>
      </c>
      <c r="E1162" s="159">
        <v>23476.0</v>
      </c>
      <c r="F1162" s="159">
        <v>44585.0</v>
      </c>
      <c r="G1162" s="160" t="s">
        <v>122</v>
      </c>
      <c r="H1162" s="160" t="s">
        <v>92</v>
      </c>
      <c r="I1162" s="160" t="s">
        <v>93</v>
      </c>
      <c r="J1162" s="160" t="s">
        <v>117</v>
      </c>
      <c r="K1162" s="155"/>
      <c r="L1162" s="155" t="s">
        <v>2496</v>
      </c>
      <c r="M1162" s="155"/>
      <c r="N1162" s="155" t="str">
        <f t="shared" si="2"/>
        <v>1769244585</v>
      </c>
      <c r="O1162" s="155"/>
      <c r="P1162" s="155" t="str">
        <f t="shared" si="3"/>
        <v/>
      </c>
      <c r="Q1162" s="155" t="str">
        <f t="shared" si="4"/>
        <v/>
      </c>
    </row>
    <row r="1163">
      <c r="A1163" s="156" t="str">
        <f t="shared" si="1"/>
        <v>1533144585</v>
      </c>
      <c r="B1163" s="156">
        <v>15331.0</v>
      </c>
      <c r="C1163" s="157">
        <v>0.71875</v>
      </c>
      <c r="D1163" s="158" t="s">
        <v>3059</v>
      </c>
      <c r="E1163" s="159">
        <v>23051.0</v>
      </c>
      <c r="F1163" s="159">
        <v>44585.0</v>
      </c>
      <c r="G1163" s="160" t="s">
        <v>100</v>
      </c>
      <c r="H1163" s="160" t="s">
        <v>92</v>
      </c>
      <c r="I1163" s="160" t="s">
        <v>101</v>
      </c>
      <c r="J1163" s="160" t="s">
        <v>549</v>
      </c>
      <c r="K1163" s="155"/>
      <c r="L1163" s="155" t="s">
        <v>2496</v>
      </c>
      <c r="M1163" s="155"/>
      <c r="N1163" s="155" t="str">
        <f t="shared" si="2"/>
        <v>1533144585</v>
      </c>
      <c r="O1163" s="155"/>
      <c r="P1163" s="155" t="str">
        <f t="shared" si="3"/>
        <v/>
      </c>
      <c r="Q1163" s="155" t="str">
        <f t="shared" si="4"/>
        <v/>
      </c>
    </row>
    <row r="1164">
      <c r="A1164" s="156" t="str">
        <f t="shared" si="1"/>
        <v>1673144585</v>
      </c>
      <c r="B1164" s="156">
        <v>16731.0</v>
      </c>
      <c r="C1164" s="157">
        <v>0.71875</v>
      </c>
      <c r="D1164" s="158" t="s">
        <v>1279</v>
      </c>
      <c r="E1164" s="159">
        <v>19431.0</v>
      </c>
      <c r="F1164" s="159">
        <v>44585.0</v>
      </c>
      <c r="G1164" s="160" t="s">
        <v>112</v>
      </c>
      <c r="H1164" s="160" t="s">
        <v>92</v>
      </c>
      <c r="I1164" s="160" t="s">
        <v>101</v>
      </c>
      <c r="J1164" s="160" t="s">
        <v>192</v>
      </c>
      <c r="K1164" s="155"/>
      <c r="L1164" s="155" t="s">
        <v>2496</v>
      </c>
      <c r="M1164" s="155"/>
      <c r="N1164" s="155" t="str">
        <f t="shared" si="2"/>
        <v>1673144585</v>
      </c>
      <c r="O1164" s="155"/>
      <c r="P1164" s="155" t="str">
        <f t="shared" si="3"/>
        <v/>
      </c>
      <c r="Q1164" s="155" t="str">
        <f t="shared" si="4"/>
        <v>R</v>
      </c>
    </row>
    <row r="1165">
      <c r="A1165" s="156" t="str">
        <f t="shared" si="1"/>
        <v>1791044586</v>
      </c>
      <c r="B1165" s="156">
        <v>17910.0</v>
      </c>
      <c r="C1165" s="157">
        <v>0.34375</v>
      </c>
      <c r="D1165" s="158" t="s">
        <v>3060</v>
      </c>
      <c r="E1165" s="159">
        <v>18039.0</v>
      </c>
      <c r="F1165" s="159">
        <v>44586.0</v>
      </c>
      <c r="G1165" s="160" t="s">
        <v>96</v>
      </c>
      <c r="H1165" s="160" t="s">
        <v>87</v>
      </c>
      <c r="I1165" s="160" t="s">
        <v>97</v>
      </c>
      <c r="J1165" s="160" t="s">
        <v>358</v>
      </c>
      <c r="K1165" s="155"/>
      <c r="L1165" s="155" t="s">
        <v>90</v>
      </c>
      <c r="M1165" s="155">
        <v>206958.0</v>
      </c>
      <c r="N1165" s="155" t="str">
        <f t="shared" si="2"/>
        <v>1791044586</v>
      </c>
      <c r="O1165" s="155"/>
      <c r="P1165" s="155" t="str">
        <f t="shared" si="3"/>
        <v/>
      </c>
      <c r="Q1165" s="155" t="str">
        <f t="shared" si="4"/>
        <v/>
      </c>
    </row>
    <row r="1166">
      <c r="A1166" s="156" t="str">
        <f t="shared" si="1"/>
        <v>1647544586</v>
      </c>
      <c r="B1166" s="156">
        <v>16475.0</v>
      </c>
      <c r="C1166" s="157">
        <v>0.3541666666666667</v>
      </c>
      <c r="D1166" s="158" t="s">
        <v>2717</v>
      </c>
      <c r="E1166" s="159">
        <v>27121.0</v>
      </c>
      <c r="F1166" s="159">
        <v>44586.0</v>
      </c>
      <c r="G1166" s="160" t="s">
        <v>86</v>
      </c>
      <c r="H1166" s="160" t="s">
        <v>92</v>
      </c>
      <c r="I1166" s="160" t="s">
        <v>101</v>
      </c>
      <c r="J1166" s="160" t="s">
        <v>301</v>
      </c>
      <c r="K1166" s="155"/>
      <c r="L1166" s="155" t="s">
        <v>90</v>
      </c>
      <c r="M1166" s="155">
        <v>206959.0</v>
      </c>
      <c r="N1166" s="155" t="str">
        <f t="shared" si="2"/>
        <v>1647544586</v>
      </c>
      <c r="O1166" s="155"/>
      <c r="P1166" s="155" t="str">
        <f t="shared" si="3"/>
        <v/>
      </c>
      <c r="Q1166" s="155" t="str">
        <f t="shared" si="4"/>
        <v>R</v>
      </c>
    </row>
    <row r="1167">
      <c r="A1167" s="156" t="str">
        <f t="shared" si="1"/>
        <v>1794444586</v>
      </c>
      <c r="B1167" s="156">
        <v>17944.0</v>
      </c>
      <c r="C1167" s="157">
        <v>0.34375</v>
      </c>
      <c r="D1167" s="158" t="s">
        <v>1265</v>
      </c>
      <c r="E1167" s="159">
        <v>23947.0</v>
      </c>
      <c r="F1167" s="159">
        <v>44586.0</v>
      </c>
      <c r="G1167" s="160" t="s">
        <v>108</v>
      </c>
      <c r="H1167" s="160" t="s">
        <v>87</v>
      </c>
      <c r="I1167" s="160" t="s">
        <v>97</v>
      </c>
      <c r="J1167" s="160" t="s">
        <v>131</v>
      </c>
      <c r="K1167" s="155"/>
      <c r="L1167" s="155" t="s">
        <v>103</v>
      </c>
      <c r="M1167" s="155"/>
      <c r="N1167" s="155" t="str">
        <f t="shared" si="2"/>
        <v>1794444586</v>
      </c>
      <c r="O1167" s="155"/>
      <c r="P1167" s="155" t="str">
        <f t="shared" si="3"/>
        <v/>
      </c>
      <c r="Q1167" s="155" t="str">
        <f t="shared" si="4"/>
        <v/>
      </c>
    </row>
    <row r="1168">
      <c r="A1168" s="156" t="str">
        <f t="shared" si="1"/>
        <v>1008044586</v>
      </c>
      <c r="B1168" s="156">
        <v>10080.0</v>
      </c>
      <c r="C1168" s="157">
        <v>0.34375</v>
      </c>
      <c r="D1168" s="158" t="s">
        <v>3061</v>
      </c>
      <c r="E1168" s="159">
        <v>21618.0</v>
      </c>
      <c r="F1168" s="159">
        <v>44586.0</v>
      </c>
      <c r="G1168" s="160" t="s">
        <v>100</v>
      </c>
      <c r="H1168" s="160" t="s">
        <v>92</v>
      </c>
      <c r="I1168" s="160" t="s">
        <v>101</v>
      </c>
      <c r="J1168" s="160" t="s">
        <v>106</v>
      </c>
      <c r="K1168" s="155"/>
      <c r="L1168" s="155" t="s">
        <v>103</v>
      </c>
      <c r="M1168" s="155"/>
      <c r="N1168" s="155" t="str">
        <f t="shared" si="2"/>
        <v>1008044586</v>
      </c>
      <c r="O1168" s="155"/>
      <c r="P1168" s="155" t="str">
        <f t="shared" si="3"/>
        <v/>
      </c>
      <c r="Q1168" s="155" t="str">
        <f t="shared" si="4"/>
        <v/>
      </c>
    </row>
    <row r="1169">
      <c r="A1169" s="156" t="str">
        <f t="shared" si="1"/>
        <v>1028644586</v>
      </c>
      <c r="B1169" s="156">
        <v>10286.0</v>
      </c>
      <c r="C1169" s="157">
        <v>0.3541666666666667</v>
      </c>
      <c r="D1169" s="158" t="s">
        <v>3062</v>
      </c>
      <c r="E1169" s="159">
        <v>15269.0</v>
      </c>
      <c r="F1169" s="159">
        <v>44586.0</v>
      </c>
      <c r="G1169" s="160" t="s">
        <v>100</v>
      </c>
      <c r="H1169" s="160" t="s">
        <v>87</v>
      </c>
      <c r="I1169" s="160" t="s">
        <v>97</v>
      </c>
      <c r="J1169" s="160" t="s">
        <v>192</v>
      </c>
      <c r="K1169" s="155"/>
      <c r="L1169" s="155" t="s">
        <v>103</v>
      </c>
      <c r="M1169" s="155"/>
      <c r="N1169" s="155" t="str">
        <f t="shared" si="2"/>
        <v>1028644586</v>
      </c>
      <c r="O1169" s="155"/>
      <c r="P1169" s="155" t="str">
        <f t="shared" si="3"/>
        <v/>
      </c>
      <c r="Q1169" s="155" t="str">
        <f t="shared" si="4"/>
        <v/>
      </c>
    </row>
    <row r="1170">
      <c r="A1170" s="156" t="str">
        <f t="shared" si="1"/>
        <v>1079044586</v>
      </c>
      <c r="B1170" s="156">
        <v>10790.0</v>
      </c>
      <c r="C1170" s="157">
        <v>0.3541666666666667</v>
      </c>
      <c r="D1170" s="158" t="s">
        <v>3063</v>
      </c>
      <c r="E1170" s="159">
        <v>16517.0</v>
      </c>
      <c r="F1170" s="159">
        <v>44586.0</v>
      </c>
      <c r="G1170" s="160" t="s">
        <v>100</v>
      </c>
      <c r="H1170" s="160" t="s">
        <v>87</v>
      </c>
      <c r="I1170" s="160" t="s">
        <v>88</v>
      </c>
      <c r="J1170" s="160" t="s">
        <v>192</v>
      </c>
      <c r="K1170" s="155"/>
      <c r="L1170" s="155" t="s">
        <v>103</v>
      </c>
      <c r="M1170" s="155"/>
      <c r="N1170" s="155" t="str">
        <f t="shared" si="2"/>
        <v>1079044586</v>
      </c>
      <c r="O1170" s="155"/>
      <c r="P1170" s="155" t="str">
        <f t="shared" si="3"/>
        <v/>
      </c>
      <c r="Q1170" s="155" t="str">
        <f t="shared" si="4"/>
        <v/>
      </c>
    </row>
    <row r="1171">
      <c r="A1171" s="156" t="str">
        <f t="shared" si="1"/>
        <v>1796144586</v>
      </c>
      <c r="B1171" s="156">
        <v>17961.0</v>
      </c>
      <c r="C1171" s="157">
        <v>0.3645833333333333</v>
      </c>
      <c r="D1171" s="158" t="s">
        <v>3064</v>
      </c>
      <c r="E1171" s="159">
        <v>19763.0</v>
      </c>
      <c r="F1171" s="159">
        <v>44586.0</v>
      </c>
      <c r="G1171" s="160" t="s">
        <v>96</v>
      </c>
      <c r="H1171" s="160" t="s">
        <v>87</v>
      </c>
      <c r="I1171" s="160" t="s">
        <v>97</v>
      </c>
      <c r="J1171" s="160" t="s">
        <v>813</v>
      </c>
      <c r="K1171" s="155"/>
      <c r="L1171" s="155" t="s">
        <v>90</v>
      </c>
      <c r="M1171" s="155">
        <v>206960.0</v>
      </c>
      <c r="N1171" s="155" t="str">
        <f t="shared" si="2"/>
        <v>1796144586</v>
      </c>
      <c r="O1171" s="155"/>
      <c r="P1171" s="155" t="str">
        <f t="shared" si="3"/>
        <v/>
      </c>
      <c r="Q1171" s="155" t="str">
        <f t="shared" si="4"/>
        <v/>
      </c>
    </row>
    <row r="1172">
      <c r="A1172" s="156" t="str">
        <f t="shared" si="1"/>
        <v>1180944586</v>
      </c>
      <c r="B1172" s="156">
        <v>11809.0</v>
      </c>
      <c r="C1172" s="157">
        <v>0.375</v>
      </c>
      <c r="D1172" s="158" t="s">
        <v>3065</v>
      </c>
      <c r="E1172" s="159">
        <v>31660.0</v>
      </c>
      <c r="F1172" s="159">
        <v>44586.0</v>
      </c>
      <c r="G1172" s="160" t="s">
        <v>86</v>
      </c>
      <c r="H1172" s="160" t="s">
        <v>92</v>
      </c>
      <c r="I1172" s="160" t="s">
        <v>93</v>
      </c>
      <c r="J1172" s="160" t="s">
        <v>189</v>
      </c>
      <c r="K1172" s="155"/>
      <c r="L1172" s="155" t="s">
        <v>90</v>
      </c>
      <c r="M1172" s="155">
        <v>206961.0</v>
      </c>
      <c r="N1172" s="155" t="str">
        <f t="shared" si="2"/>
        <v>1180944586</v>
      </c>
      <c r="O1172" s="155"/>
      <c r="P1172" s="155" t="str">
        <f t="shared" si="3"/>
        <v/>
      </c>
      <c r="Q1172" s="155" t="str">
        <f t="shared" si="4"/>
        <v/>
      </c>
    </row>
    <row r="1173">
      <c r="A1173" s="156" t="str">
        <f t="shared" si="1"/>
        <v>1497044586</v>
      </c>
      <c r="B1173" s="156">
        <v>14970.0</v>
      </c>
      <c r="C1173" s="157">
        <v>0.3958333333333333</v>
      </c>
      <c r="D1173" s="158" t="s">
        <v>3066</v>
      </c>
      <c r="E1173" s="159">
        <v>21041.0</v>
      </c>
      <c r="F1173" s="159">
        <v>44586.0</v>
      </c>
      <c r="G1173" s="160" t="s">
        <v>96</v>
      </c>
      <c r="H1173" s="160" t="s">
        <v>87</v>
      </c>
      <c r="I1173" s="160" t="s">
        <v>97</v>
      </c>
      <c r="J1173" s="160" t="s">
        <v>117</v>
      </c>
      <c r="K1173" s="155"/>
      <c r="L1173" s="155" t="s">
        <v>90</v>
      </c>
      <c r="M1173" s="155">
        <v>206962.0</v>
      </c>
      <c r="N1173" s="155" t="str">
        <f t="shared" si="2"/>
        <v>1497044586</v>
      </c>
      <c r="O1173" s="155"/>
      <c r="P1173" s="155" t="str">
        <f t="shared" si="3"/>
        <v/>
      </c>
      <c r="Q1173" s="155" t="str">
        <f t="shared" si="4"/>
        <v/>
      </c>
    </row>
    <row r="1174">
      <c r="A1174" s="156" t="str">
        <f t="shared" si="1"/>
        <v>1570644586</v>
      </c>
      <c r="B1174" s="156">
        <v>15706.0</v>
      </c>
      <c r="C1174" s="157">
        <v>0.3645833333333333</v>
      </c>
      <c r="D1174" s="158" t="s">
        <v>1140</v>
      </c>
      <c r="E1174" s="159">
        <v>28206.0</v>
      </c>
      <c r="F1174" s="159">
        <v>44586.0</v>
      </c>
      <c r="G1174" s="160" t="s">
        <v>112</v>
      </c>
      <c r="H1174" s="160" t="s">
        <v>92</v>
      </c>
      <c r="I1174" s="160" t="s">
        <v>101</v>
      </c>
      <c r="J1174" s="160" t="s">
        <v>106</v>
      </c>
      <c r="K1174" s="155"/>
      <c r="L1174" s="155" t="s">
        <v>103</v>
      </c>
      <c r="M1174" s="155"/>
      <c r="N1174" s="155" t="str">
        <f t="shared" si="2"/>
        <v>1570644586</v>
      </c>
      <c r="O1174" s="155"/>
      <c r="P1174" s="155" t="str">
        <f t="shared" si="3"/>
        <v/>
      </c>
      <c r="Q1174" s="155" t="str">
        <f t="shared" si="4"/>
        <v/>
      </c>
    </row>
    <row r="1175">
      <c r="A1175" s="156" t="str">
        <f t="shared" si="1"/>
        <v>1559544586</v>
      </c>
      <c r="B1175" s="156">
        <v>15595.0</v>
      </c>
      <c r="C1175" s="157">
        <v>0.375</v>
      </c>
      <c r="D1175" s="158" t="s">
        <v>1091</v>
      </c>
      <c r="E1175" s="159">
        <v>16882.0</v>
      </c>
      <c r="F1175" s="159">
        <v>44586.0</v>
      </c>
      <c r="G1175" s="160" t="s">
        <v>112</v>
      </c>
      <c r="H1175" s="160" t="s">
        <v>92</v>
      </c>
      <c r="I1175" s="160" t="s">
        <v>101</v>
      </c>
      <c r="J1175" s="160" t="s">
        <v>119</v>
      </c>
      <c r="K1175" s="155"/>
      <c r="L1175" s="155" t="s">
        <v>103</v>
      </c>
      <c r="M1175" s="155"/>
      <c r="N1175" s="155" t="str">
        <f t="shared" si="2"/>
        <v>1559544586</v>
      </c>
      <c r="O1175" s="155"/>
      <c r="P1175" s="155" t="str">
        <f t="shared" si="3"/>
        <v/>
      </c>
      <c r="Q1175" s="155" t="str">
        <f t="shared" si="4"/>
        <v/>
      </c>
    </row>
    <row r="1176">
      <c r="A1176" s="156" t="str">
        <f t="shared" si="1"/>
        <v>1383044586</v>
      </c>
      <c r="B1176" s="156">
        <v>13830.0</v>
      </c>
      <c r="C1176" s="157">
        <v>0.3958333333333333</v>
      </c>
      <c r="D1176" s="158" t="s">
        <v>1092</v>
      </c>
      <c r="E1176" s="159">
        <v>29294.0</v>
      </c>
      <c r="F1176" s="159">
        <v>44586.0</v>
      </c>
      <c r="G1176" s="160" t="s">
        <v>86</v>
      </c>
      <c r="H1176" s="160" t="s">
        <v>92</v>
      </c>
      <c r="I1176" s="160" t="s">
        <v>101</v>
      </c>
      <c r="J1176" s="160" t="s">
        <v>89</v>
      </c>
      <c r="K1176" s="155"/>
      <c r="L1176" s="155" t="s">
        <v>90</v>
      </c>
      <c r="M1176" s="155">
        <v>206963.0</v>
      </c>
      <c r="N1176" s="155" t="str">
        <f t="shared" si="2"/>
        <v>1383044586</v>
      </c>
      <c r="O1176" s="155"/>
      <c r="P1176" s="155" t="str">
        <f t="shared" si="3"/>
        <v/>
      </c>
      <c r="Q1176" s="155" t="str">
        <f t="shared" si="4"/>
        <v/>
      </c>
    </row>
    <row r="1177">
      <c r="A1177" s="156" t="str">
        <f t="shared" si="1"/>
        <v>1306144586</v>
      </c>
      <c r="B1177" s="156">
        <v>13061.0</v>
      </c>
      <c r="C1177" s="157">
        <v>0.3854166666666667</v>
      </c>
      <c r="D1177" s="158" t="s">
        <v>3067</v>
      </c>
      <c r="E1177" s="159">
        <v>17030.0</v>
      </c>
      <c r="F1177" s="159">
        <v>44586.0</v>
      </c>
      <c r="G1177" s="160" t="s">
        <v>100</v>
      </c>
      <c r="H1177" s="160" t="s">
        <v>92</v>
      </c>
      <c r="I1177" s="160" t="s">
        <v>93</v>
      </c>
      <c r="J1177" s="160" t="s">
        <v>192</v>
      </c>
      <c r="K1177" s="155"/>
      <c r="L1177" s="155" t="s">
        <v>103</v>
      </c>
      <c r="M1177" s="155"/>
      <c r="N1177" s="155" t="str">
        <f t="shared" si="2"/>
        <v>1306144586</v>
      </c>
      <c r="O1177" s="155"/>
      <c r="P1177" s="155" t="str">
        <f t="shared" si="3"/>
        <v/>
      </c>
      <c r="Q1177" s="155" t="str">
        <f t="shared" si="4"/>
        <v/>
      </c>
    </row>
    <row r="1178">
      <c r="A1178" s="156" t="str">
        <f t="shared" si="1"/>
        <v>1789844586</v>
      </c>
      <c r="B1178" s="156">
        <v>17898.0</v>
      </c>
      <c r="C1178" s="157">
        <v>0.3958333333333333</v>
      </c>
      <c r="D1178" s="158" t="s">
        <v>3068</v>
      </c>
      <c r="E1178" s="159">
        <v>26311.0</v>
      </c>
      <c r="F1178" s="159">
        <v>44586.0</v>
      </c>
      <c r="G1178" s="160" t="s">
        <v>96</v>
      </c>
      <c r="H1178" s="160" t="s">
        <v>87</v>
      </c>
      <c r="I1178" s="160" t="s">
        <v>97</v>
      </c>
      <c r="J1178" s="160" t="s">
        <v>98</v>
      </c>
      <c r="K1178" s="155"/>
      <c r="L1178" s="155" t="s">
        <v>90</v>
      </c>
      <c r="M1178" s="155">
        <v>206964.0</v>
      </c>
      <c r="N1178" s="155" t="str">
        <f t="shared" si="2"/>
        <v>1789844586</v>
      </c>
      <c r="O1178" s="155"/>
      <c r="P1178" s="155" t="str">
        <f t="shared" si="3"/>
        <v/>
      </c>
      <c r="Q1178" s="155" t="str">
        <f t="shared" si="4"/>
        <v/>
      </c>
    </row>
    <row r="1179">
      <c r="A1179" s="156" t="str">
        <f t="shared" si="1"/>
        <v>1705844586</v>
      </c>
      <c r="B1179" s="156">
        <v>17058.0</v>
      </c>
      <c r="C1179" s="157">
        <v>0.4583333333333333</v>
      </c>
      <c r="D1179" s="158" t="s">
        <v>2693</v>
      </c>
      <c r="E1179" s="159">
        <v>28766.0</v>
      </c>
      <c r="F1179" s="159">
        <v>44586.0</v>
      </c>
      <c r="G1179" s="160" t="s">
        <v>86</v>
      </c>
      <c r="H1179" s="160" t="s">
        <v>92</v>
      </c>
      <c r="I1179" s="160" t="s">
        <v>101</v>
      </c>
      <c r="J1179" s="160" t="s">
        <v>262</v>
      </c>
      <c r="K1179" s="155"/>
      <c r="L1179" s="155" t="s">
        <v>90</v>
      </c>
      <c r="M1179" s="155">
        <v>206965.0</v>
      </c>
      <c r="N1179" s="155" t="str">
        <f t="shared" si="2"/>
        <v>1705844586</v>
      </c>
      <c r="O1179" s="155"/>
      <c r="P1179" s="155" t="str">
        <f t="shared" si="3"/>
        <v/>
      </c>
      <c r="Q1179" s="155" t="str">
        <f t="shared" si="4"/>
        <v>R</v>
      </c>
    </row>
    <row r="1180">
      <c r="A1180" s="156" t="str">
        <f t="shared" si="1"/>
        <v>1177144586</v>
      </c>
      <c r="B1180" s="156">
        <v>11771.0</v>
      </c>
      <c r="C1180" s="157">
        <v>0.4583333333333333</v>
      </c>
      <c r="D1180" s="158" t="s">
        <v>3069</v>
      </c>
      <c r="E1180" s="159">
        <v>25056.0</v>
      </c>
      <c r="F1180" s="159">
        <v>44586.0</v>
      </c>
      <c r="G1180" s="160" t="s">
        <v>86</v>
      </c>
      <c r="H1180" s="160" t="s">
        <v>87</v>
      </c>
      <c r="I1180" s="160" t="s">
        <v>97</v>
      </c>
      <c r="J1180" s="160" t="s">
        <v>3070</v>
      </c>
      <c r="K1180" s="155"/>
      <c r="L1180" s="155" t="s">
        <v>90</v>
      </c>
      <c r="M1180" s="155">
        <v>206966.0</v>
      </c>
      <c r="N1180" s="155" t="str">
        <f t="shared" si="2"/>
        <v>1177144586</v>
      </c>
      <c r="O1180" s="155"/>
      <c r="P1180" s="155" t="str">
        <f t="shared" si="3"/>
        <v/>
      </c>
      <c r="Q1180" s="155" t="str">
        <f t="shared" si="4"/>
        <v/>
      </c>
    </row>
    <row r="1181">
      <c r="A1181" s="156" t="str">
        <f t="shared" si="1"/>
        <v>1590744586</v>
      </c>
      <c r="B1181" s="156">
        <v>15907.0</v>
      </c>
      <c r="C1181" s="157">
        <v>0.3958333333333333</v>
      </c>
      <c r="D1181" s="158" t="s">
        <v>1095</v>
      </c>
      <c r="E1181" s="159">
        <v>31056.0</v>
      </c>
      <c r="F1181" s="159">
        <v>44586.0</v>
      </c>
      <c r="G1181" s="160" t="s">
        <v>112</v>
      </c>
      <c r="H1181" s="160" t="s">
        <v>92</v>
      </c>
      <c r="I1181" s="160" t="s">
        <v>93</v>
      </c>
      <c r="J1181" s="160" t="s">
        <v>549</v>
      </c>
      <c r="K1181" s="155"/>
      <c r="L1181" s="155" t="s">
        <v>103</v>
      </c>
      <c r="M1181" s="155"/>
      <c r="N1181" s="155" t="str">
        <f t="shared" si="2"/>
        <v>1590744586</v>
      </c>
      <c r="O1181" s="155"/>
      <c r="P1181" s="155" t="str">
        <f t="shared" si="3"/>
        <v/>
      </c>
      <c r="Q1181" s="155" t="str">
        <f t="shared" si="4"/>
        <v/>
      </c>
    </row>
    <row r="1182">
      <c r="A1182" s="156" t="str">
        <f t="shared" si="1"/>
        <v>1566644586</v>
      </c>
      <c r="B1182" s="156">
        <v>15666.0</v>
      </c>
      <c r="C1182" s="157">
        <v>0.3958333333333333</v>
      </c>
      <c r="D1182" s="158" t="s">
        <v>3071</v>
      </c>
      <c r="E1182" s="159">
        <v>26653.0</v>
      </c>
      <c r="F1182" s="159">
        <v>44586.0</v>
      </c>
      <c r="G1182" s="160" t="s">
        <v>112</v>
      </c>
      <c r="H1182" s="160" t="s">
        <v>92</v>
      </c>
      <c r="I1182" s="160" t="s">
        <v>101</v>
      </c>
      <c r="J1182" s="160" t="s">
        <v>135</v>
      </c>
      <c r="K1182" s="155"/>
      <c r="L1182" s="155" t="s">
        <v>103</v>
      </c>
      <c r="M1182" s="155"/>
      <c r="N1182" s="155" t="str">
        <f t="shared" si="2"/>
        <v>1566644586</v>
      </c>
      <c r="O1182" s="155"/>
      <c r="P1182" s="155" t="str">
        <f t="shared" si="3"/>
        <v/>
      </c>
      <c r="Q1182" s="155" t="str">
        <f t="shared" si="4"/>
        <v/>
      </c>
    </row>
    <row r="1183">
      <c r="A1183" s="156" t="str">
        <f t="shared" si="1"/>
        <v>1287844586</v>
      </c>
      <c r="B1183" s="156">
        <v>12878.0</v>
      </c>
      <c r="C1183" s="157">
        <v>0.40625</v>
      </c>
      <c r="D1183" s="158" t="s">
        <v>1108</v>
      </c>
      <c r="E1183" s="159">
        <v>28115.0</v>
      </c>
      <c r="F1183" s="159">
        <v>44586.0</v>
      </c>
      <c r="G1183" s="160" t="s">
        <v>100</v>
      </c>
      <c r="H1183" s="160" t="s">
        <v>92</v>
      </c>
      <c r="I1183" s="160" t="s">
        <v>101</v>
      </c>
      <c r="J1183" s="160" t="s">
        <v>106</v>
      </c>
      <c r="K1183" s="155"/>
      <c r="L1183" s="155" t="s">
        <v>103</v>
      </c>
      <c r="M1183" s="155"/>
      <c r="N1183" s="155" t="str">
        <f t="shared" si="2"/>
        <v>1287844586</v>
      </c>
      <c r="O1183" s="155"/>
      <c r="P1183" s="155" t="str">
        <f t="shared" si="3"/>
        <v/>
      </c>
      <c r="Q1183" s="155" t="str">
        <f t="shared" si="4"/>
        <v/>
      </c>
    </row>
    <row r="1184">
      <c r="A1184" s="156" t="str">
        <f t="shared" si="1"/>
        <v>1522944586</v>
      </c>
      <c r="B1184" s="156">
        <v>15229.0</v>
      </c>
      <c r="C1184" s="157">
        <v>0.4166666666666667</v>
      </c>
      <c r="D1184" s="158" t="s">
        <v>3072</v>
      </c>
      <c r="E1184" s="159">
        <v>26780.0</v>
      </c>
      <c r="F1184" s="159">
        <v>44586.0</v>
      </c>
      <c r="G1184" s="160" t="s">
        <v>108</v>
      </c>
      <c r="H1184" s="160" t="s">
        <v>87</v>
      </c>
      <c r="I1184" s="160" t="s">
        <v>97</v>
      </c>
      <c r="J1184" s="160" t="s">
        <v>131</v>
      </c>
      <c r="K1184" s="155"/>
      <c r="L1184" s="155" t="s">
        <v>103</v>
      </c>
      <c r="M1184" s="155"/>
      <c r="N1184" s="155" t="str">
        <f t="shared" si="2"/>
        <v>1522944586</v>
      </c>
      <c r="O1184" s="155"/>
      <c r="P1184" s="155" t="str">
        <f t="shared" si="3"/>
        <v/>
      </c>
      <c r="Q1184" s="155" t="str">
        <f t="shared" si="4"/>
        <v/>
      </c>
    </row>
    <row r="1185">
      <c r="A1185" s="156" t="str">
        <f t="shared" si="1"/>
        <v>1777644586</v>
      </c>
      <c r="B1185" s="156">
        <v>17776.0</v>
      </c>
      <c r="C1185" s="157">
        <v>0.4479166666666667</v>
      </c>
      <c r="D1185" s="158" t="s">
        <v>2509</v>
      </c>
      <c r="E1185" s="159">
        <v>18257.0</v>
      </c>
      <c r="F1185" s="159">
        <v>44586.0</v>
      </c>
      <c r="G1185" s="160" t="s">
        <v>96</v>
      </c>
      <c r="H1185" s="160" t="s">
        <v>87</v>
      </c>
      <c r="I1185" s="160" t="s">
        <v>97</v>
      </c>
      <c r="J1185" s="160" t="s">
        <v>137</v>
      </c>
      <c r="K1185" s="155"/>
      <c r="L1185" s="155" t="s">
        <v>90</v>
      </c>
      <c r="M1185" s="155">
        <v>206967.0</v>
      </c>
      <c r="N1185" s="155" t="str">
        <f t="shared" si="2"/>
        <v>1777644586</v>
      </c>
      <c r="O1185" s="155"/>
      <c r="P1185" s="155" t="str">
        <f t="shared" si="3"/>
        <v/>
      </c>
      <c r="Q1185" s="155" t="str">
        <f t="shared" si="4"/>
        <v>R</v>
      </c>
    </row>
    <row r="1186">
      <c r="A1186" s="156" t="str">
        <f t="shared" si="1"/>
        <v>1776644586</v>
      </c>
      <c r="B1186" s="156">
        <v>17766.0</v>
      </c>
      <c r="C1186" s="157">
        <v>0.46875</v>
      </c>
      <c r="D1186" s="158" t="s">
        <v>3073</v>
      </c>
      <c r="E1186" s="159">
        <v>14154.0</v>
      </c>
      <c r="F1186" s="159">
        <v>44586.0</v>
      </c>
      <c r="G1186" s="160" t="s">
        <v>96</v>
      </c>
      <c r="H1186" s="160" t="s">
        <v>87</v>
      </c>
      <c r="I1186" s="160" t="s">
        <v>97</v>
      </c>
      <c r="J1186" s="160" t="s">
        <v>89</v>
      </c>
      <c r="K1186" s="155"/>
      <c r="L1186" s="155" t="s">
        <v>90</v>
      </c>
      <c r="M1186" s="155">
        <v>206968.0</v>
      </c>
      <c r="N1186" s="155" t="str">
        <f t="shared" si="2"/>
        <v>1776644586</v>
      </c>
      <c r="O1186" s="155"/>
      <c r="P1186" s="155" t="str">
        <f t="shared" si="3"/>
        <v/>
      </c>
      <c r="Q1186" s="155" t="str">
        <f t="shared" si="4"/>
        <v/>
      </c>
    </row>
    <row r="1187">
      <c r="A1187" s="156" t="str">
        <f t="shared" si="1"/>
        <v>1435644586</v>
      </c>
      <c r="B1187" s="156">
        <v>14356.0</v>
      </c>
      <c r="C1187" s="157">
        <v>0.5416666666666666</v>
      </c>
      <c r="D1187" s="158" t="s">
        <v>2342</v>
      </c>
      <c r="E1187" s="159">
        <v>17942.0</v>
      </c>
      <c r="F1187" s="159">
        <v>44586.0</v>
      </c>
      <c r="G1187" s="160" t="s">
        <v>86</v>
      </c>
      <c r="H1187" s="160" t="s">
        <v>92</v>
      </c>
      <c r="I1187" s="160" t="s">
        <v>101</v>
      </c>
      <c r="J1187" s="160" t="s">
        <v>147</v>
      </c>
      <c r="K1187" s="155"/>
      <c r="L1187" s="155" t="s">
        <v>90</v>
      </c>
      <c r="M1187" s="155">
        <v>206969.0</v>
      </c>
      <c r="N1187" s="155" t="str">
        <f t="shared" si="2"/>
        <v>1435644586</v>
      </c>
      <c r="O1187" s="155"/>
      <c r="P1187" s="155" t="str">
        <f t="shared" si="3"/>
        <v/>
      </c>
      <c r="Q1187" s="155" t="str">
        <f t="shared" si="4"/>
        <v/>
      </c>
    </row>
    <row r="1188">
      <c r="A1188" s="156" t="str">
        <f t="shared" si="1"/>
        <v>1419044586</v>
      </c>
      <c r="B1188" s="156">
        <v>14190.0</v>
      </c>
      <c r="C1188" s="157">
        <v>0.4583333333333333</v>
      </c>
      <c r="D1188" s="158" t="s">
        <v>3074</v>
      </c>
      <c r="E1188" s="159">
        <v>19659.0</v>
      </c>
      <c r="F1188" s="159">
        <v>44586.0</v>
      </c>
      <c r="G1188" s="160" t="s">
        <v>100</v>
      </c>
      <c r="H1188" s="160" t="s">
        <v>92</v>
      </c>
      <c r="I1188" s="160" t="s">
        <v>93</v>
      </c>
      <c r="J1188" s="160" t="s">
        <v>131</v>
      </c>
      <c r="K1188" s="155"/>
      <c r="L1188" s="155" t="s">
        <v>103</v>
      </c>
      <c r="M1188" s="155"/>
      <c r="N1188" s="155" t="str">
        <f t="shared" si="2"/>
        <v>1419044586</v>
      </c>
      <c r="O1188" s="155"/>
      <c r="P1188" s="155" t="str">
        <f t="shared" si="3"/>
        <v/>
      </c>
      <c r="Q1188" s="155" t="str">
        <f t="shared" si="4"/>
        <v/>
      </c>
    </row>
    <row r="1189">
      <c r="A1189" s="156" t="str">
        <f t="shared" si="1"/>
        <v>1624544586</v>
      </c>
      <c r="B1189" s="156">
        <v>16245.0</v>
      </c>
      <c r="C1189" s="157">
        <v>0.5416666666666666</v>
      </c>
      <c r="D1189" s="158" t="s">
        <v>1099</v>
      </c>
      <c r="E1189" s="159">
        <v>22836.0</v>
      </c>
      <c r="F1189" s="159">
        <v>44586.0</v>
      </c>
      <c r="G1189" s="160" t="s">
        <v>86</v>
      </c>
      <c r="H1189" s="160" t="s">
        <v>92</v>
      </c>
      <c r="I1189" s="160" t="s">
        <v>93</v>
      </c>
      <c r="J1189" s="160" t="s">
        <v>137</v>
      </c>
      <c r="K1189" s="155"/>
      <c r="L1189" s="155" t="s">
        <v>90</v>
      </c>
      <c r="M1189" s="155">
        <v>206970.0</v>
      </c>
      <c r="N1189" s="155" t="str">
        <f t="shared" si="2"/>
        <v>1624544586</v>
      </c>
      <c r="O1189" s="155"/>
      <c r="P1189" s="155" t="str">
        <f t="shared" si="3"/>
        <v/>
      </c>
      <c r="Q1189" s="155" t="str">
        <f t="shared" si="4"/>
        <v/>
      </c>
    </row>
    <row r="1190">
      <c r="A1190" s="156" t="str">
        <f t="shared" si="1"/>
        <v>1564244586</v>
      </c>
      <c r="B1190" s="156">
        <v>15642.0</v>
      </c>
      <c r="C1190" s="157">
        <v>0.5416666666666666</v>
      </c>
      <c r="D1190" s="158" t="s">
        <v>2307</v>
      </c>
      <c r="E1190" s="159">
        <v>22702.0</v>
      </c>
      <c r="F1190" s="159">
        <v>44586.0</v>
      </c>
      <c r="G1190" s="160" t="s">
        <v>86</v>
      </c>
      <c r="H1190" s="160" t="s">
        <v>92</v>
      </c>
      <c r="I1190" s="160" t="s">
        <v>93</v>
      </c>
      <c r="J1190" s="160" t="s">
        <v>98</v>
      </c>
      <c r="K1190" s="155"/>
      <c r="L1190" s="155" t="s">
        <v>90</v>
      </c>
      <c r="M1190" s="155">
        <v>206971.0</v>
      </c>
      <c r="N1190" s="155" t="str">
        <f t="shared" si="2"/>
        <v>1564244586</v>
      </c>
      <c r="O1190" s="155"/>
      <c r="P1190" s="155" t="str">
        <f t="shared" si="3"/>
        <v/>
      </c>
      <c r="Q1190" s="155" t="str">
        <f t="shared" si="4"/>
        <v/>
      </c>
    </row>
    <row r="1191">
      <c r="A1191" s="156" t="str">
        <f t="shared" si="1"/>
        <v>1227944586</v>
      </c>
      <c r="B1191" s="156">
        <v>12279.0</v>
      </c>
      <c r="C1191" s="157">
        <v>0.5520833333333334</v>
      </c>
      <c r="D1191" s="158" t="s">
        <v>3075</v>
      </c>
      <c r="E1191" s="159">
        <v>23865.0</v>
      </c>
      <c r="F1191" s="159">
        <v>44586.0</v>
      </c>
      <c r="G1191" s="160" t="s">
        <v>86</v>
      </c>
      <c r="H1191" s="160" t="s">
        <v>92</v>
      </c>
      <c r="I1191" s="160" t="s">
        <v>101</v>
      </c>
      <c r="J1191" s="160" t="s">
        <v>137</v>
      </c>
      <c r="K1191" s="155"/>
      <c r="L1191" s="155" t="s">
        <v>90</v>
      </c>
      <c r="M1191" s="155">
        <v>206972.0</v>
      </c>
      <c r="N1191" s="155" t="str">
        <f t="shared" si="2"/>
        <v>1227944586</v>
      </c>
      <c r="O1191" s="155"/>
      <c r="P1191" s="155" t="str">
        <f t="shared" si="3"/>
        <v/>
      </c>
      <c r="Q1191" s="155" t="str">
        <f t="shared" si="4"/>
        <v/>
      </c>
    </row>
    <row r="1192">
      <c r="A1192" s="156" t="str">
        <f t="shared" si="1"/>
        <v>1796844586</v>
      </c>
      <c r="B1192" s="156">
        <v>17968.0</v>
      </c>
      <c r="C1192" s="157">
        <v>0.5416666666666666</v>
      </c>
      <c r="D1192" s="158" t="s">
        <v>3076</v>
      </c>
      <c r="E1192" s="159">
        <v>30725.0</v>
      </c>
      <c r="F1192" s="159">
        <v>44586.0</v>
      </c>
      <c r="G1192" s="160" t="s">
        <v>96</v>
      </c>
      <c r="H1192" s="160" t="s">
        <v>87</v>
      </c>
      <c r="I1192" s="160" t="s">
        <v>97</v>
      </c>
      <c r="J1192" s="160" t="e">
        <v>#N/A</v>
      </c>
      <c r="K1192" s="155"/>
      <c r="L1192" s="155" t="s">
        <v>90</v>
      </c>
      <c r="M1192" s="155">
        <v>206973.0</v>
      </c>
      <c r="N1192" s="155" t="str">
        <f t="shared" si="2"/>
        <v>1796844586</v>
      </c>
      <c r="O1192" s="155"/>
      <c r="P1192" s="155" t="str">
        <f t="shared" si="3"/>
        <v/>
      </c>
      <c r="Q1192" s="155" t="str">
        <f t="shared" si="4"/>
        <v/>
      </c>
    </row>
    <row r="1193">
      <c r="A1193" s="156" t="str">
        <f t="shared" si="1"/>
        <v>1138944586</v>
      </c>
      <c r="B1193" s="156">
        <v>11389.0</v>
      </c>
      <c r="C1193" s="157">
        <v>0.5520833333333334</v>
      </c>
      <c r="D1193" s="158" t="s">
        <v>1055</v>
      </c>
      <c r="E1193" s="159">
        <v>26165.0</v>
      </c>
      <c r="F1193" s="159">
        <v>44586.0</v>
      </c>
      <c r="G1193" s="160" t="s">
        <v>86</v>
      </c>
      <c r="H1193" s="160" t="s">
        <v>87</v>
      </c>
      <c r="I1193" s="160" t="s">
        <v>88</v>
      </c>
      <c r="J1193" s="160" t="s">
        <v>89</v>
      </c>
      <c r="K1193" s="155"/>
      <c r="L1193" s="155" t="s">
        <v>90</v>
      </c>
      <c r="M1193" s="155">
        <v>206974.0</v>
      </c>
      <c r="N1193" s="155" t="str">
        <f t="shared" si="2"/>
        <v>1138944586</v>
      </c>
      <c r="O1193" s="155"/>
      <c r="P1193" s="155" t="str">
        <f t="shared" si="3"/>
        <v/>
      </c>
      <c r="Q1193" s="155" t="str">
        <f t="shared" si="4"/>
        <v>R</v>
      </c>
    </row>
    <row r="1194">
      <c r="A1194" s="156" t="str">
        <f t="shared" si="1"/>
        <v>1797644586</v>
      </c>
      <c r="B1194" s="156">
        <v>17976.0</v>
      </c>
      <c r="C1194" s="157">
        <v>0.59375</v>
      </c>
      <c r="D1194" s="158" t="s">
        <v>3077</v>
      </c>
      <c r="E1194" s="159">
        <v>23174.0</v>
      </c>
      <c r="F1194" s="159">
        <v>44586.0</v>
      </c>
      <c r="G1194" s="160" t="s">
        <v>96</v>
      </c>
      <c r="H1194" s="160" t="s">
        <v>87</v>
      </c>
      <c r="I1194" s="160" t="s">
        <v>97</v>
      </c>
      <c r="J1194" s="160" t="s">
        <v>98</v>
      </c>
      <c r="K1194" s="155"/>
      <c r="L1194" s="155" t="s">
        <v>90</v>
      </c>
      <c r="M1194" s="155">
        <v>206975.0</v>
      </c>
      <c r="N1194" s="155" t="str">
        <f t="shared" si="2"/>
        <v>1797644586</v>
      </c>
      <c r="O1194" s="155"/>
      <c r="P1194" s="155" t="str">
        <f t="shared" si="3"/>
        <v/>
      </c>
      <c r="Q1194" s="155" t="str">
        <f t="shared" si="4"/>
        <v/>
      </c>
    </row>
    <row r="1195">
      <c r="A1195" s="156" t="str">
        <f t="shared" si="1"/>
        <v>1783344586</v>
      </c>
      <c r="B1195" s="156">
        <v>17833.0</v>
      </c>
      <c r="C1195" s="157">
        <v>0.5416666666666666</v>
      </c>
      <c r="D1195" s="158" t="s">
        <v>1135</v>
      </c>
      <c r="E1195" s="159">
        <v>16597.0</v>
      </c>
      <c r="F1195" s="159">
        <v>44586.0</v>
      </c>
      <c r="G1195" s="160" t="s">
        <v>108</v>
      </c>
      <c r="H1195" s="160" t="s">
        <v>87</v>
      </c>
      <c r="I1195" s="160" t="s">
        <v>97</v>
      </c>
      <c r="J1195" s="160" t="s">
        <v>199</v>
      </c>
      <c r="K1195" s="155"/>
      <c r="L1195" s="155" t="s">
        <v>103</v>
      </c>
      <c r="M1195" s="155"/>
      <c r="N1195" s="155" t="str">
        <f t="shared" si="2"/>
        <v>1783344586</v>
      </c>
      <c r="O1195" s="155"/>
      <c r="P1195" s="155" t="str">
        <f t="shared" si="3"/>
        <v/>
      </c>
      <c r="Q1195" s="155" t="str">
        <f t="shared" si="4"/>
        <v>R</v>
      </c>
    </row>
    <row r="1196">
      <c r="A1196" s="156" t="str">
        <f t="shared" si="1"/>
        <v>1237444586</v>
      </c>
      <c r="B1196" s="156">
        <v>12374.0</v>
      </c>
      <c r="C1196" s="157">
        <v>0.5729166666666666</v>
      </c>
      <c r="D1196" s="158" t="s">
        <v>2752</v>
      </c>
      <c r="E1196" s="159">
        <v>24523.0</v>
      </c>
      <c r="F1196" s="159">
        <v>44586.0</v>
      </c>
      <c r="G1196" s="160" t="s">
        <v>86</v>
      </c>
      <c r="H1196" s="160" t="s">
        <v>92</v>
      </c>
      <c r="I1196" s="160" t="s">
        <v>101</v>
      </c>
      <c r="J1196" s="160" t="s">
        <v>137</v>
      </c>
      <c r="K1196" s="155"/>
      <c r="L1196" s="155" t="s">
        <v>90</v>
      </c>
      <c r="M1196" s="155">
        <v>206976.0</v>
      </c>
      <c r="N1196" s="155" t="str">
        <f t="shared" si="2"/>
        <v>1237444586</v>
      </c>
      <c r="O1196" s="155"/>
      <c r="P1196" s="155" t="str">
        <f t="shared" si="3"/>
        <v/>
      </c>
      <c r="Q1196" s="155" t="str">
        <f t="shared" si="4"/>
        <v>R</v>
      </c>
    </row>
    <row r="1197">
      <c r="A1197" s="156" t="str">
        <f t="shared" si="1"/>
        <v>1071844586</v>
      </c>
      <c r="B1197" s="156">
        <v>10718.0</v>
      </c>
      <c r="C1197" s="157">
        <v>0.59375</v>
      </c>
      <c r="D1197" s="158" t="s">
        <v>1121</v>
      </c>
      <c r="E1197" s="159">
        <v>25173.0</v>
      </c>
      <c r="F1197" s="159">
        <v>44586.0</v>
      </c>
      <c r="G1197" s="160" t="s">
        <v>122</v>
      </c>
      <c r="H1197" s="160" t="s">
        <v>92</v>
      </c>
      <c r="I1197" s="160" t="s">
        <v>93</v>
      </c>
      <c r="J1197" s="160" t="s">
        <v>174</v>
      </c>
      <c r="K1197" s="155"/>
      <c r="L1197" s="155" t="s">
        <v>90</v>
      </c>
      <c r="M1197" s="155">
        <v>206977.0</v>
      </c>
      <c r="N1197" s="155" t="str">
        <f t="shared" si="2"/>
        <v>1071844586</v>
      </c>
      <c r="O1197" s="155"/>
      <c r="P1197" s="155" t="str">
        <f t="shared" si="3"/>
        <v/>
      </c>
      <c r="Q1197" s="155" t="str">
        <f t="shared" si="4"/>
        <v/>
      </c>
    </row>
    <row r="1198">
      <c r="A1198" s="156" t="str">
        <f t="shared" si="1"/>
        <v>1414144586</v>
      </c>
      <c r="B1198" s="156">
        <v>14141.0</v>
      </c>
      <c r="C1198" s="157">
        <v>0.5625</v>
      </c>
      <c r="D1198" s="158" t="s">
        <v>3078</v>
      </c>
      <c r="E1198" s="159">
        <v>24288.0</v>
      </c>
      <c r="F1198" s="159">
        <v>44586.0</v>
      </c>
      <c r="G1198" s="160" t="s">
        <v>112</v>
      </c>
      <c r="H1198" s="160" t="s">
        <v>92</v>
      </c>
      <c r="I1198" s="160" t="s">
        <v>93</v>
      </c>
      <c r="J1198" s="160" t="s">
        <v>106</v>
      </c>
      <c r="K1198" s="155"/>
      <c r="L1198" s="155" t="s">
        <v>103</v>
      </c>
      <c r="M1198" s="155"/>
      <c r="N1198" s="155" t="str">
        <f t="shared" si="2"/>
        <v>1414144586</v>
      </c>
      <c r="O1198" s="155"/>
      <c r="P1198" s="155" t="str">
        <f t="shared" si="3"/>
        <v/>
      </c>
      <c r="Q1198" s="155" t="str">
        <f t="shared" si="4"/>
        <v/>
      </c>
    </row>
    <row r="1199">
      <c r="A1199" s="156" t="str">
        <f t="shared" si="1"/>
        <v>1125244586</v>
      </c>
      <c r="B1199" s="156">
        <v>11252.0</v>
      </c>
      <c r="C1199" s="157">
        <v>0.5729166666666666</v>
      </c>
      <c r="D1199" s="158" t="s">
        <v>1872</v>
      </c>
      <c r="E1199" s="159">
        <v>10942.0</v>
      </c>
      <c r="F1199" s="159">
        <v>44586.0</v>
      </c>
      <c r="G1199" s="160" t="s">
        <v>122</v>
      </c>
      <c r="H1199" s="160" t="s">
        <v>92</v>
      </c>
      <c r="I1199" s="160" t="s">
        <v>101</v>
      </c>
      <c r="J1199" s="160" t="s">
        <v>94</v>
      </c>
      <c r="K1199" s="155"/>
      <c r="L1199" s="155" t="s">
        <v>90</v>
      </c>
      <c r="M1199" s="155">
        <v>206978.0</v>
      </c>
      <c r="N1199" s="155" t="str">
        <f t="shared" si="2"/>
        <v>1125244586</v>
      </c>
      <c r="O1199" s="155"/>
      <c r="P1199" s="155" t="str">
        <f t="shared" si="3"/>
        <v/>
      </c>
      <c r="Q1199" s="155" t="str">
        <f t="shared" si="4"/>
        <v/>
      </c>
    </row>
    <row r="1200">
      <c r="A1200" s="156" t="str">
        <f t="shared" si="1"/>
        <v>1792544586</v>
      </c>
      <c r="B1200" s="156">
        <v>17925.0</v>
      </c>
      <c r="C1200" s="157">
        <v>0.59375</v>
      </c>
      <c r="D1200" s="158" t="s">
        <v>3079</v>
      </c>
      <c r="E1200" s="159">
        <v>29719.0</v>
      </c>
      <c r="F1200" s="159">
        <v>44586.0</v>
      </c>
      <c r="G1200" s="160" t="s">
        <v>96</v>
      </c>
      <c r="H1200" s="160" t="s">
        <v>87</v>
      </c>
      <c r="I1200" s="160" t="s">
        <v>97</v>
      </c>
      <c r="J1200" s="160" t="s">
        <v>98</v>
      </c>
      <c r="K1200" s="155"/>
      <c r="L1200" s="155" t="s">
        <v>90</v>
      </c>
      <c r="M1200" s="155">
        <v>206979.0</v>
      </c>
      <c r="N1200" s="155" t="str">
        <f t="shared" si="2"/>
        <v>1792544586</v>
      </c>
      <c r="O1200" s="155"/>
      <c r="P1200" s="155" t="str">
        <f t="shared" si="3"/>
        <v/>
      </c>
      <c r="Q1200" s="155" t="str">
        <f t="shared" si="4"/>
        <v/>
      </c>
    </row>
    <row r="1201">
      <c r="A1201" s="156" t="str">
        <f t="shared" si="1"/>
        <v>1064444586</v>
      </c>
      <c r="B1201" s="156">
        <v>10644.0</v>
      </c>
      <c r="C1201" s="157">
        <v>0.5833333333333334</v>
      </c>
      <c r="D1201" s="158" t="s">
        <v>2981</v>
      </c>
      <c r="E1201" s="159">
        <v>12805.0</v>
      </c>
      <c r="F1201" s="159">
        <v>44586.0</v>
      </c>
      <c r="G1201" s="160" t="s">
        <v>129</v>
      </c>
      <c r="H1201" s="160" t="s">
        <v>87</v>
      </c>
      <c r="I1201" s="160" t="s">
        <v>88</v>
      </c>
      <c r="J1201" s="160" t="s">
        <v>192</v>
      </c>
      <c r="K1201" s="155"/>
      <c r="L1201" s="155" t="s">
        <v>103</v>
      </c>
      <c r="M1201" s="155"/>
      <c r="N1201" s="155" t="str">
        <f t="shared" si="2"/>
        <v>1064444586</v>
      </c>
      <c r="O1201" s="155"/>
      <c r="P1201" s="155" t="str">
        <f t="shared" si="3"/>
        <v/>
      </c>
      <c r="Q1201" s="155" t="str">
        <f t="shared" si="4"/>
        <v>R</v>
      </c>
    </row>
    <row r="1202">
      <c r="A1202" s="156" t="str">
        <f t="shared" si="1"/>
        <v>1274144586</v>
      </c>
      <c r="B1202" s="156">
        <v>12741.0</v>
      </c>
      <c r="C1202" s="157">
        <v>0.625</v>
      </c>
      <c r="D1202" s="158" t="s">
        <v>702</v>
      </c>
      <c r="E1202" s="159">
        <v>25142.0</v>
      </c>
      <c r="F1202" s="159">
        <v>44586.0</v>
      </c>
      <c r="G1202" s="160" t="s">
        <v>122</v>
      </c>
      <c r="H1202" s="160" t="s">
        <v>87</v>
      </c>
      <c r="I1202" s="160" t="s">
        <v>88</v>
      </c>
      <c r="J1202" s="160" t="s">
        <v>89</v>
      </c>
      <c r="K1202" s="155"/>
      <c r="L1202" s="155" t="s">
        <v>90</v>
      </c>
      <c r="M1202" s="155">
        <v>206980.0</v>
      </c>
      <c r="N1202" s="155" t="str">
        <f t="shared" si="2"/>
        <v>1274144586</v>
      </c>
      <c r="O1202" s="155"/>
      <c r="P1202" s="155" t="str">
        <f t="shared" si="3"/>
        <v/>
      </c>
      <c r="Q1202" s="155" t="str">
        <f t="shared" si="4"/>
        <v>R</v>
      </c>
    </row>
    <row r="1203">
      <c r="A1203" s="156" t="str">
        <f t="shared" si="1"/>
        <v>1413544586</v>
      </c>
      <c r="B1203" s="156">
        <v>14135.0</v>
      </c>
      <c r="C1203" s="157">
        <v>0.5833333333333334</v>
      </c>
      <c r="D1203" s="158" t="s">
        <v>1119</v>
      </c>
      <c r="E1203" s="159">
        <v>17862.0</v>
      </c>
      <c r="F1203" s="159">
        <v>44586.0</v>
      </c>
      <c r="G1203" s="160" t="s">
        <v>112</v>
      </c>
      <c r="H1203" s="160" t="s">
        <v>87</v>
      </c>
      <c r="I1203" s="160" t="s">
        <v>88</v>
      </c>
      <c r="J1203" s="160" t="s">
        <v>131</v>
      </c>
      <c r="K1203" s="155"/>
      <c r="L1203" s="155" t="s">
        <v>103</v>
      </c>
      <c r="M1203" s="155"/>
      <c r="N1203" s="155" t="str">
        <f t="shared" si="2"/>
        <v>1413544586</v>
      </c>
      <c r="O1203" s="155"/>
      <c r="P1203" s="155" t="str">
        <f t="shared" si="3"/>
        <v/>
      </c>
      <c r="Q1203" s="155" t="str">
        <f t="shared" si="4"/>
        <v/>
      </c>
    </row>
    <row r="1204">
      <c r="A1204" s="156" t="str">
        <f t="shared" si="1"/>
        <v>1510244586</v>
      </c>
      <c r="B1204" s="156">
        <v>15102.0</v>
      </c>
      <c r="C1204" s="157">
        <v>0.5833333333333334</v>
      </c>
      <c r="D1204" s="158" t="s">
        <v>1118</v>
      </c>
      <c r="E1204" s="159">
        <v>24527.0</v>
      </c>
      <c r="F1204" s="159">
        <v>44586.0</v>
      </c>
      <c r="G1204" s="160" t="s">
        <v>112</v>
      </c>
      <c r="H1204" s="160" t="s">
        <v>92</v>
      </c>
      <c r="I1204" s="160" t="s">
        <v>93</v>
      </c>
      <c r="J1204" s="160" t="s">
        <v>131</v>
      </c>
      <c r="K1204" s="155"/>
      <c r="L1204" s="155" t="s">
        <v>103</v>
      </c>
      <c r="M1204" s="155"/>
      <c r="N1204" s="155" t="str">
        <f t="shared" si="2"/>
        <v>1510244586</v>
      </c>
      <c r="O1204" s="155"/>
      <c r="P1204" s="155" t="str">
        <f t="shared" si="3"/>
        <v/>
      </c>
      <c r="Q1204" s="155" t="str">
        <f t="shared" si="4"/>
        <v/>
      </c>
    </row>
    <row r="1205">
      <c r="A1205" s="156" t="str">
        <f t="shared" si="1"/>
        <v>1481444586</v>
      </c>
      <c r="B1205" s="156">
        <v>14814.0</v>
      </c>
      <c r="C1205" s="157">
        <v>0.59375</v>
      </c>
      <c r="D1205" s="158" t="s">
        <v>1125</v>
      </c>
      <c r="E1205" s="159">
        <v>20167.0</v>
      </c>
      <c r="F1205" s="159">
        <v>44586.0</v>
      </c>
      <c r="G1205" s="160" t="s">
        <v>100</v>
      </c>
      <c r="H1205" s="160" t="s">
        <v>87</v>
      </c>
      <c r="I1205" s="160" t="s">
        <v>88</v>
      </c>
      <c r="J1205" s="160" t="s">
        <v>131</v>
      </c>
      <c r="K1205" s="155"/>
      <c r="L1205" s="155" t="s">
        <v>103</v>
      </c>
      <c r="M1205" s="155"/>
      <c r="N1205" s="155" t="str">
        <f t="shared" si="2"/>
        <v>1481444586</v>
      </c>
      <c r="O1205" s="155"/>
      <c r="P1205" s="155" t="str">
        <f t="shared" si="3"/>
        <v/>
      </c>
      <c r="Q1205" s="155" t="str">
        <f t="shared" si="4"/>
        <v>R</v>
      </c>
    </row>
    <row r="1206">
      <c r="A1206" s="156" t="str">
        <f t="shared" si="1"/>
        <v>1437344586</v>
      </c>
      <c r="B1206" s="156">
        <v>14373.0</v>
      </c>
      <c r="C1206" s="157">
        <v>0.625</v>
      </c>
      <c r="D1206" s="158" t="s">
        <v>1098</v>
      </c>
      <c r="E1206" s="159">
        <v>28183.0</v>
      </c>
      <c r="F1206" s="159">
        <v>44586.0</v>
      </c>
      <c r="G1206" s="160" t="s">
        <v>122</v>
      </c>
      <c r="H1206" s="160" t="s">
        <v>92</v>
      </c>
      <c r="I1206" s="160" t="s">
        <v>93</v>
      </c>
      <c r="J1206" s="160" t="s">
        <v>98</v>
      </c>
      <c r="K1206" s="155"/>
      <c r="L1206" s="155" t="s">
        <v>90</v>
      </c>
      <c r="M1206" s="155">
        <v>206981.0</v>
      </c>
      <c r="N1206" s="155" t="str">
        <f t="shared" si="2"/>
        <v>1437344586</v>
      </c>
      <c r="O1206" s="155"/>
      <c r="P1206" s="155" t="str">
        <f t="shared" si="3"/>
        <v/>
      </c>
      <c r="Q1206" s="155" t="str">
        <f t="shared" si="4"/>
        <v>R</v>
      </c>
    </row>
    <row r="1207">
      <c r="A1207" s="156" t="str">
        <f t="shared" si="1"/>
        <v>1266644586</v>
      </c>
      <c r="B1207" s="156">
        <v>12666.0</v>
      </c>
      <c r="C1207" s="157">
        <v>0.59375</v>
      </c>
      <c r="D1207" s="158" t="s">
        <v>3080</v>
      </c>
      <c r="E1207" s="159">
        <v>22896.0</v>
      </c>
      <c r="F1207" s="159">
        <v>44586.0</v>
      </c>
      <c r="G1207" s="160" t="s">
        <v>100</v>
      </c>
      <c r="H1207" s="160" t="s">
        <v>92</v>
      </c>
      <c r="I1207" s="160" t="s">
        <v>101</v>
      </c>
      <c r="J1207" s="160" t="s">
        <v>131</v>
      </c>
      <c r="K1207" s="155"/>
      <c r="L1207" s="155" t="s">
        <v>103</v>
      </c>
      <c r="M1207" s="155"/>
      <c r="N1207" s="155" t="str">
        <f t="shared" si="2"/>
        <v>1266644586</v>
      </c>
      <c r="O1207" s="155"/>
      <c r="P1207" s="155" t="str">
        <f t="shared" si="3"/>
        <v/>
      </c>
      <c r="Q1207" s="155" t="str">
        <f t="shared" si="4"/>
        <v/>
      </c>
    </row>
    <row r="1208">
      <c r="A1208" s="156" t="str">
        <f t="shared" si="1"/>
        <v>1447744586</v>
      </c>
      <c r="B1208" s="156">
        <v>14477.0</v>
      </c>
      <c r="C1208" s="157">
        <v>0.6145833333333334</v>
      </c>
      <c r="D1208" s="158" t="s">
        <v>1884</v>
      </c>
      <c r="E1208" s="159">
        <v>26501.0</v>
      </c>
      <c r="F1208" s="159">
        <v>44586.0</v>
      </c>
      <c r="G1208" s="160" t="s">
        <v>86</v>
      </c>
      <c r="H1208" s="160" t="s">
        <v>92</v>
      </c>
      <c r="I1208" s="160" t="s">
        <v>93</v>
      </c>
      <c r="J1208" s="160" t="s">
        <v>98</v>
      </c>
      <c r="K1208" s="155"/>
      <c r="L1208" s="155" t="s">
        <v>90</v>
      </c>
      <c r="M1208" s="155">
        <v>206982.0</v>
      </c>
      <c r="N1208" s="155" t="str">
        <f t="shared" si="2"/>
        <v>1447744586</v>
      </c>
      <c r="O1208" s="155"/>
      <c r="P1208" s="155" t="str">
        <f t="shared" si="3"/>
        <v/>
      </c>
      <c r="Q1208" s="155" t="str">
        <f t="shared" si="4"/>
        <v/>
      </c>
    </row>
    <row r="1209">
      <c r="A1209" s="156" t="str">
        <f t="shared" si="1"/>
        <v>1773244586</v>
      </c>
      <c r="B1209" s="156">
        <v>17732.0</v>
      </c>
      <c r="C1209" s="157">
        <v>0.6145833333333334</v>
      </c>
      <c r="D1209" s="158" t="s">
        <v>3081</v>
      </c>
      <c r="E1209" s="159">
        <v>20346.0</v>
      </c>
      <c r="F1209" s="159">
        <v>44586.0</v>
      </c>
      <c r="G1209" s="160" t="s">
        <v>86</v>
      </c>
      <c r="H1209" s="160" t="s">
        <v>92</v>
      </c>
      <c r="I1209" s="160" t="s">
        <v>101</v>
      </c>
      <c r="J1209" s="160" t="s">
        <v>182</v>
      </c>
      <c r="K1209" s="155"/>
      <c r="L1209" s="155" t="s">
        <v>90</v>
      </c>
      <c r="M1209" s="155">
        <v>206983.0</v>
      </c>
      <c r="N1209" s="155" t="str">
        <f t="shared" si="2"/>
        <v>1773244586</v>
      </c>
      <c r="O1209" s="155"/>
      <c r="P1209" s="155" t="str">
        <f t="shared" si="3"/>
        <v/>
      </c>
      <c r="Q1209" s="155" t="str">
        <f t="shared" si="4"/>
        <v/>
      </c>
    </row>
    <row r="1210">
      <c r="A1210" s="156" t="str">
        <f t="shared" si="1"/>
        <v>1375744586</v>
      </c>
      <c r="B1210" s="156">
        <v>13757.0</v>
      </c>
      <c r="C1210" s="157">
        <v>0.6041666666666666</v>
      </c>
      <c r="D1210" s="158" t="s">
        <v>1134</v>
      </c>
      <c r="E1210" s="159">
        <v>24280.0</v>
      </c>
      <c r="F1210" s="159">
        <v>44586.0</v>
      </c>
      <c r="G1210" s="160" t="s">
        <v>112</v>
      </c>
      <c r="H1210" s="160" t="s">
        <v>87</v>
      </c>
      <c r="I1210" s="160" t="s">
        <v>97</v>
      </c>
      <c r="J1210" s="160" t="s">
        <v>131</v>
      </c>
      <c r="K1210" s="155"/>
      <c r="L1210" s="155" t="s">
        <v>103</v>
      </c>
      <c r="M1210" s="155"/>
      <c r="N1210" s="155" t="str">
        <f t="shared" si="2"/>
        <v>1375744586</v>
      </c>
      <c r="O1210" s="155"/>
      <c r="P1210" s="155" t="str">
        <f t="shared" si="3"/>
        <v/>
      </c>
      <c r="Q1210" s="155" t="str">
        <f t="shared" si="4"/>
        <v/>
      </c>
    </row>
    <row r="1211">
      <c r="A1211" s="156" t="str">
        <f t="shared" si="1"/>
        <v>1482644586</v>
      </c>
      <c r="B1211" s="156">
        <v>14826.0</v>
      </c>
      <c r="C1211" s="157">
        <v>0.5833333333333334</v>
      </c>
      <c r="D1211" s="158" t="s">
        <v>2633</v>
      </c>
      <c r="E1211" s="159">
        <v>16646.0</v>
      </c>
      <c r="F1211" s="159">
        <v>44586.0</v>
      </c>
      <c r="G1211" s="160" t="s">
        <v>86</v>
      </c>
      <c r="H1211" s="160" t="s">
        <v>92</v>
      </c>
      <c r="I1211" s="160" t="s">
        <v>101</v>
      </c>
      <c r="J1211" s="160" t="s">
        <v>89</v>
      </c>
      <c r="K1211" s="155"/>
      <c r="L1211" s="155" t="s">
        <v>90</v>
      </c>
      <c r="M1211" s="155">
        <v>206984.0</v>
      </c>
      <c r="N1211" s="155" t="str">
        <f t="shared" si="2"/>
        <v>1482644586</v>
      </c>
      <c r="O1211" s="155"/>
      <c r="P1211" s="155" t="str">
        <f t="shared" si="3"/>
        <v/>
      </c>
      <c r="Q1211" s="155" t="str">
        <f t="shared" si="4"/>
        <v>R</v>
      </c>
    </row>
    <row r="1212">
      <c r="A1212" s="156" t="str">
        <f t="shared" si="1"/>
        <v>1798944586</v>
      </c>
      <c r="B1212" s="156">
        <v>17989.0</v>
      </c>
      <c r="C1212" s="157">
        <v>0.6145833333333334</v>
      </c>
      <c r="D1212" s="158" t="s">
        <v>3082</v>
      </c>
      <c r="E1212" s="159">
        <v>19432.0</v>
      </c>
      <c r="F1212" s="159">
        <v>44586.0</v>
      </c>
      <c r="G1212" s="160" t="s">
        <v>96</v>
      </c>
      <c r="H1212" s="160" t="s">
        <v>87</v>
      </c>
      <c r="I1212" s="160" t="s">
        <v>97</v>
      </c>
      <c r="J1212" s="160" t="s">
        <v>94</v>
      </c>
      <c r="K1212" s="155"/>
      <c r="L1212" s="155" t="s">
        <v>90</v>
      </c>
      <c r="M1212" s="155">
        <v>206985.0</v>
      </c>
      <c r="N1212" s="155" t="str">
        <f t="shared" si="2"/>
        <v>1798944586</v>
      </c>
      <c r="O1212" s="155"/>
      <c r="P1212" s="155" t="str">
        <f t="shared" si="3"/>
        <v/>
      </c>
      <c r="Q1212" s="155" t="str">
        <f t="shared" si="4"/>
        <v/>
      </c>
    </row>
    <row r="1213">
      <c r="A1213" s="156" t="str">
        <f t="shared" si="1"/>
        <v>1677044586</v>
      </c>
      <c r="B1213" s="156">
        <v>16770.0</v>
      </c>
      <c r="C1213" s="157">
        <v>0.6354166666666666</v>
      </c>
      <c r="D1213" s="158" t="s">
        <v>3083</v>
      </c>
      <c r="E1213" s="159">
        <v>12003.0</v>
      </c>
      <c r="F1213" s="159">
        <v>44586.0</v>
      </c>
      <c r="G1213" s="160" t="s">
        <v>86</v>
      </c>
      <c r="H1213" s="160" t="s">
        <v>87</v>
      </c>
      <c r="I1213" s="160" t="s">
        <v>97</v>
      </c>
      <c r="J1213" s="160" t="s">
        <v>137</v>
      </c>
      <c r="K1213" s="155"/>
      <c r="L1213" s="155" t="s">
        <v>90</v>
      </c>
      <c r="M1213" s="155">
        <v>206986.0</v>
      </c>
      <c r="N1213" s="155" t="str">
        <f t="shared" si="2"/>
        <v>1677044586</v>
      </c>
      <c r="O1213" s="155"/>
      <c r="P1213" s="155" t="str">
        <f t="shared" si="3"/>
        <v/>
      </c>
      <c r="Q1213" s="155" t="str">
        <f t="shared" si="4"/>
        <v/>
      </c>
    </row>
    <row r="1214">
      <c r="A1214" s="156" t="str">
        <f t="shared" si="1"/>
        <v>1553044586</v>
      </c>
      <c r="B1214" s="156">
        <v>15530.0</v>
      </c>
      <c r="C1214" s="157">
        <v>0.6458333333333334</v>
      </c>
      <c r="D1214" s="158" t="s">
        <v>1195</v>
      </c>
      <c r="E1214" s="159">
        <v>16683.0</v>
      </c>
      <c r="F1214" s="159">
        <v>44586.0</v>
      </c>
      <c r="G1214" s="160" t="s">
        <v>86</v>
      </c>
      <c r="H1214" s="160" t="s">
        <v>87</v>
      </c>
      <c r="I1214" s="160" t="s">
        <v>88</v>
      </c>
      <c r="J1214" s="160" t="s">
        <v>89</v>
      </c>
      <c r="K1214" s="155"/>
      <c r="L1214" s="155" t="s">
        <v>90</v>
      </c>
      <c r="M1214" s="155">
        <v>206987.0</v>
      </c>
      <c r="N1214" s="155" t="str">
        <f t="shared" si="2"/>
        <v>1553044586</v>
      </c>
      <c r="O1214" s="155"/>
      <c r="P1214" s="155" t="str">
        <f t="shared" si="3"/>
        <v/>
      </c>
      <c r="Q1214" s="155" t="str">
        <f t="shared" si="4"/>
        <v/>
      </c>
    </row>
    <row r="1215">
      <c r="A1215" s="156" t="str">
        <f t="shared" si="1"/>
        <v>1507344586</v>
      </c>
      <c r="B1215" s="156">
        <v>15073.0</v>
      </c>
      <c r="C1215" s="157">
        <v>0.6458333333333334</v>
      </c>
      <c r="D1215" s="158" t="s">
        <v>3084</v>
      </c>
      <c r="E1215" s="159">
        <v>29933.0</v>
      </c>
      <c r="F1215" s="159">
        <v>44586.0</v>
      </c>
      <c r="G1215" s="160" t="s">
        <v>86</v>
      </c>
      <c r="H1215" s="160" t="s">
        <v>92</v>
      </c>
      <c r="I1215" s="160" t="s">
        <v>101</v>
      </c>
      <c r="J1215" s="160" t="s">
        <v>154</v>
      </c>
      <c r="K1215" s="155"/>
      <c r="L1215" s="155" t="s">
        <v>90</v>
      </c>
      <c r="M1215" s="155">
        <v>206988.0</v>
      </c>
      <c r="N1215" s="155" t="str">
        <f t="shared" si="2"/>
        <v>1507344586</v>
      </c>
      <c r="O1215" s="155"/>
      <c r="P1215" s="155" t="str">
        <f t="shared" si="3"/>
        <v/>
      </c>
      <c r="Q1215" s="155" t="str">
        <f t="shared" si="4"/>
        <v/>
      </c>
    </row>
    <row r="1216">
      <c r="A1216" s="156" t="str">
        <f t="shared" si="1"/>
        <v>1141144586</v>
      </c>
      <c r="B1216" s="156">
        <v>11411.0</v>
      </c>
      <c r="C1216" s="157">
        <v>0.6458333333333334</v>
      </c>
      <c r="D1216" s="158" t="s">
        <v>1190</v>
      </c>
      <c r="E1216" s="159">
        <v>26573.0</v>
      </c>
      <c r="F1216" s="159">
        <v>44586.0</v>
      </c>
      <c r="G1216" s="160" t="s">
        <v>86</v>
      </c>
      <c r="H1216" s="160" t="s">
        <v>87</v>
      </c>
      <c r="I1216" s="160" t="s">
        <v>97</v>
      </c>
      <c r="J1216" s="160" t="s">
        <v>117</v>
      </c>
      <c r="K1216" s="155"/>
      <c r="L1216" s="155" t="s">
        <v>90</v>
      </c>
      <c r="M1216" s="155">
        <v>206989.0</v>
      </c>
      <c r="N1216" s="155" t="str">
        <f t="shared" si="2"/>
        <v>1141144586</v>
      </c>
      <c r="O1216" s="155"/>
      <c r="P1216" s="155" t="str">
        <f t="shared" si="3"/>
        <v/>
      </c>
      <c r="Q1216" s="155" t="str">
        <f t="shared" si="4"/>
        <v/>
      </c>
    </row>
    <row r="1217">
      <c r="A1217" s="156" t="str">
        <f t="shared" si="1"/>
        <v>1402444586</v>
      </c>
      <c r="B1217" s="156">
        <v>14024.0</v>
      </c>
      <c r="C1217" s="157">
        <v>0.6354166666666666</v>
      </c>
      <c r="D1217" s="158" t="s">
        <v>1171</v>
      </c>
      <c r="E1217" s="159">
        <v>15850.0</v>
      </c>
      <c r="F1217" s="159">
        <v>44586.0</v>
      </c>
      <c r="G1217" s="160" t="s">
        <v>100</v>
      </c>
      <c r="H1217" s="160" t="s">
        <v>87</v>
      </c>
      <c r="I1217" s="160" t="s">
        <v>88</v>
      </c>
      <c r="J1217" s="160" t="s">
        <v>135</v>
      </c>
      <c r="K1217" s="155"/>
      <c r="L1217" s="155" t="s">
        <v>103</v>
      </c>
      <c r="M1217" s="155"/>
      <c r="N1217" s="155" t="str">
        <f t="shared" si="2"/>
        <v>1402444586</v>
      </c>
      <c r="O1217" s="155"/>
      <c r="P1217" s="155" t="str">
        <f t="shared" si="3"/>
        <v/>
      </c>
      <c r="Q1217" s="155" t="str">
        <f t="shared" si="4"/>
        <v/>
      </c>
    </row>
    <row r="1218">
      <c r="A1218" s="156" t="str">
        <f t="shared" si="1"/>
        <v>1629444587</v>
      </c>
      <c r="B1218" s="156">
        <v>16294.0</v>
      </c>
      <c r="C1218" s="157">
        <v>0.3645833333333333</v>
      </c>
      <c r="D1218" s="158" t="s">
        <v>1144</v>
      </c>
      <c r="E1218" s="159">
        <v>24388.0</v>
      </c>
      <c r="F1218" s="159">
        <v>44587.0</v>
      </c>
      <c r="G1218" s="160" t="s">
        <v>122</v>
      </c>
      <c r="H1218" s="160" t="s">
        <v>92</v>
      </c>
      <c r="I1218" s="160" t="s">
        <v>101</v>
      </c>
      <c r="J1218" s="160" t="s">
        <v>358</v>
      </c>
      <c r="K1218" s="155"/>
      <c r="L1218" s="155" t="s">
        <v>90</v>
      </c>
      <c r="M1218" s="155">
        <v>206990.0</v>
      </c>
      <c r="N1218" s="155" t="str">
        <f t="shared" si="2"/>
        <v>1629444587</v>
      </c>
      <c r="O1218" s="155"/>
      <c r="P1218" s="155" t="str">
        <f t="shared" si="3"/>
        <v/>
      </c>
      <c r="Q1218" s="155" t="str">
        <f t="shared" si="4"/>
        <v/>
      </c>
    </row>
    <row r="1219">
      <c r="A1219" s="156" t="str">
        <f t="shared" si="1"/>
        <v>1578644587</v>
      </c>
      <c r="B1219" s="156">
        <v>15786.0</v>
      </c>
      <c r="C1219" s="157">
        <v>0.3541666666666667</v>
      </c>
      <c r="D1219" s="158" t="s">
        <v>1260</v>
      </c>
      <c r="E1219" s="159">
        <v>21798.0</v>
      </c>
      <c r="F1219" s="159">
        <v>44587.0</v>
      </c>
      <c r="G1219" s="160" t="s">
        <v>86</v>
      </c>
      <c r="H1219" s="160" t="s">
        <v>92</v>
      </c>
      <c r="I1219" s="160" t="s">
        <v>93</v>
      </c>
      <c r="J1219" s="160" t="s">
        <v>117</v>
      </c>
      <c r="K1219" s="155"/>
      <c r="L1219" s="155" t="s">
        <v>90</v>
      </c>
      <c r="M1219" s="155">
        <v>206991.0</v>
      </c>
      <c r="N1219" s="155" t="str">
        <f t="shared" si="2"/>
        <v>1578644587</v>
      </c>
      <c r="O1219" s="155"/>
      <c r="P1219" s="155" t="str">
        <f t="shared" si="3"/>
        <v/>
      </c>
      <c r="Q1219" s="155" t="str">
        <f t="shared" si="4"/>
        <v/>
      </c>
    </row>
    <row r="1220">
      <c r="A1220" s="156" t="str">
        <f t="shared" si="1"/>
        <v>1518744587</v>
      </c>
      <c r="B1220" s="156">
        <v>15187.0</v>
      </c>
      <c r="C1220" s="157">
        <v>0.375</v>
      </c>
      <c r="D1220" s="158" t="s">
        <v>3085</v>
      </c>
      <c r="E1220" s="159">
        <v>28292.0</v>
      </c>
      <c r="F1220" s="159">
        <v>44587.0</v>
      </c>
      <c r="G1220" s="160" t="s">
        <v>86</v>
      </c>
      <c r="H1220" s="160" t="s">
        <v>87</v>
      </c>
      <c r="I1220" s="160" t="s">
        <v>97</v>
      </c>
      <c r="J1220" s="160" t="s">
        <v>247</v>
      </c>
      <c r="K1220" s="155"/>
      <c r="L1220" s="155" t="s">
        <v>90</v>
      </c>
      <c r="M1220" s="155">
        <v>206992.0</v>
      </c>
      <c r="N1220" s="155" t="str">
        <f t="shared" si="2"/>
        <v>1518744587</v>
      </c>
      <c r="O1220" s="155"/>
      <c r="P1220" s="155" t="str">
        <f t="shared" si="3"/>
        <v/>
      </c>
      <c r="Q1220" s="155" t="str">
        <f t="shared" si="4"/>
        <v/>
      </c>
    </row>
    <row r="1221">
      <c r="A1221" s="156" t="str">
        <f t="shared" si="1"/>
        <v>1753344586</v>
      </c>
      <c r="B1221" s="156">
        <v>17533.0</v>
      </c>
      <c r="C1221" s="157">
        <v>0.6458333333333334</v>
      </c>
      <c r="D1221" s="158" t="s">
        <v>1102</v>
      </c>
      <c r="E1221" s="159">
        <v>24130.0</v>
      </c>
      <c r="F1221" s="159">
        <v>44586.0</v>
      </c>
      <c r="G1221" s="160" t="s">
        <v>129</v>
      </c>
      <c r="H1221" s="160" t="s">
        <v>92</v>
      </c>
      <c r="I1221" s="160" t="s">
        <v>93</v>
      </c>
      <c r="J1221" s="160" t="s">
        <v>813</v>
      </c>
      <c r="K1221" s="155"/>
      <c r="L1221" s="155" t="s">
        <v>103</v>
      </c>
      <c r="M1221" s="155"/>
      <c r="N1221" s="155" t="str">
        <f t="shared" si="2"/>
        <v>1753344586</v>
      </c>
      <c r="O1221" s="155"/>
      <c r="P1221" s="155" t="str">
        <f t="shared" si="3"/>
        <v/>
      </c>
      <c r="Q1221" s="155" t="str">
        <f t="shared" si="4"/>
        <v/>
      </c>
    </row>
    <row r="1222">
      <c r="A1222" s="156" t="str">
        <f t="shared" si="1"/>
        <v>1136844586</v>
      </c>
      <c r="B1222" s="156">
        <v>11368.0</v>
      </c>
      <c r="C1222" s="157">
        <v>0.7083333333333334</v>
      </c>
      <c r="D1222" s="158" t="s">
        <v>2044</v>
      </c>
      <c r="E1222" s="159">
        <v>28827.0</v>
      </c>
      <c r="F1222" s="159">
        <v>44586.0</v>
      </c>
      <c r="G1222" s="160" t="s">
        <v>122</v>
      </c>
      <c r="H1222" s="160" t="s">
        <v>87</v>
      </c>
      <c r="I1222" s="160" t="s">
        <v>97</v>
      </c>
      <c r="J1222" s="160" t="s">
        <v>291</v>
      </c>
      <c r="K1222" s="155"/>
      <c r="L1222" s="155" t="s">
        <v>2496</v>
      </c>
      <c r="M1222" s="155"/>
      <c r="N1222" s="155" t="str">
        <f t="shared" si="2"/>
        <v>1136844586</v>
      </c>
      <c r="O1222" s="155"/>
      <c r="P1222" s="155" t="str">
        <f t="shared" si="3"/>
        <v/>
      </c>
      <c r="Q1222" s="155" t="str">
        <f t="shared" si="4"/>
        <v>R</v>
      </c>
    </row>
    <row r="1223">
      <c r="A1223" s="156" t="str">
        <f t="shared" si="1"/>
        <v>1278744586</v>
      </c>
      <c r="B1223" s="156">
        <v>12787.0</v>
      </c>
      <c r="C1223" s="157">
        <v>0.7083333333333334</v>
      </c>
      <c r="D1223" s="158" t="s">
        <v>451</v>
      </c>
      <c r="E1223" s="159">
        <v>27859.0</v>
      </c>
      <c r="F1223" s="159">
        <v>44586.0</v>
      </c>
      <c r="G1223" s="160" t="s">
        <v>86</v>
      </c>
      <c r="H1223" s="160" t="s">
        <v>87</v>
      </c>
      <c r="I1223" s="160" t="s">
        <v>97</v>
      </c>
      <c r="J1223" s="160" t="s">
        <v>174</v>
      </c>
      <c r="K1223" s="155"/>
      <c r="L1223" s="155" t="s">
        <v>2496</v>
      </c>
      <c r="M1223" s="155"/>
      <c r="N1223" s="155" t="str">
        <f t="shared" si="2"/>
        <v>1278744586</v>
      </c>
      <c r="O1223" s="155"/>
      <c r="P1223" s="155" t="str">
        <f t="shared" si="3"/>
        <v/>
      </c>
      <c r="Q1223" s="155" t="str">
        <f t="shared" si="4"/>
        <v>R</v>
      </c>
    </row>
    <row r="1224">
      <c r="A1224" s="156" t="str">
        <f t="shared" si="1"/>
        <v>1493944586</v>
      </c>
      <c r="B1224" s="156">
        <v>14939.0</v>
      </c>
      <c r="C1224" s="157">
        <v>0.7083333333333334</v>
      </c>
      <c r="D1224" s="158" t="s">
        <v>3086</v>
      </c>
      <c r="E1224" s="159">
        <v>20725.0</v>
      </c>
      <c r="F1224" s="159">
        <v>44586.0</v>
      </c>
      <c r="G1224" s="160" t="s">
        <v>86</v>
      </c>
      <c r="H1224" s="160" t="s">
        <v>92</v>
      </c>
      <c r="I1224" s="160" t="s">
        <v>101</v>
      </c>
      <c r="J1224" s="160" t="s">
        <v>137</v>
      </c>
      <c r="K1224" s="155"/>
      <c r="L1224" s="155" t="s">
        <v>2496</v>
      </c>
      <c r="M1224" s="155"/>
      <c r="N1224" s="155" t="str">
        <f t="shared" si="2"/>
        <v>1493944586</v>
      </c>
      <c r="O1224" s="155"/>
      <c r="P1224" s="155" t="str">
        <f t="shared" si="3"/>
        <v/>
      </c>
      <c r="Q1224" s="155" t="str">
        <f t="shared" si="4"/>
        <v>R</v>
      </c>
    </row>
    <row r="1225">
      <c r="A1225" s="156" t="str">
        <f t="shared" si="1"/>
        <v>1399044586</v>
      </c>
      <c r="B1225" s="156">
        <v>13990.0</v>
      </c>
      <c r="C1225" s="157">
        <v>0.7083333333333334</v>
      </c>
      <c r="D1225" s="158" t="s">
        <v>3087</v>
      </c>
      <c r="E1225" s="159">
        <v>17140.0</v>
      </c>
      <c r="F1225" s="159">
        <v>44586.0</v>
      </c>
      <c r="G1225" s="160" t="s">
        <v>100</v>
      </c>
      <c r="H1225" s="160" t="s">
        <v>87</v>
      </c>
      <c r="I1225" s="160" t="s">
        <v>88</v>
      </c>
      <c r="J1225" s="160" t="s">
        <v>192</v>
      </c>
      <c r="K1225" s="155"/>
      <c r="L1225" s="155" t="s">
        <v>2496</v>
      </c>
      <c r="M1225" s="155"/>
      <c r="N1225" s="155" t="str">
        <f t="shared" si="2"/>
        <v>1399044586</v>
      </c>
      <c r="O1225" s="155"/>
      <c r="P1225" s="155" t="str">
        <f t="shared" si="3"/>
        <v/>
      </c>
      <c r="Q1225" s="155" t="str">
        <f t="shared" si="4"/>
        <v>R</v>
      </c>
    </row>
    <row r="1226">
      <c r="A1226" s="156" t="str">
        <f t="shared" si="1"/>
        <v>1778144586</v>
      </c>
      <c r="B1226" s="156">
        <v>17781.0</v>
      </c>
      <c r="C1226" s="157">
        <v>0.7083333333333334</v>
      </c>
      <c r="D1226" s="158" t="s">
        <v>2510</v>
      </c>
      <c r="E1226" s="159">
        <v>26061.0</v>
      </c>
      <c r="F1226" s="159">
        <v>44586.0</v>
      </c>
      <c r="G1226" s="160" t="s">
        <v>96</v>
      </c>
      <c r="H1226" s="160" t="s">
        <v>87</v>
      </c>
      <c r="I1226" s="160" t="s">
        <v>97</v>
      </c>
      <c r="J1226" s="160" t="s">
        <v>115</v>
      </c>
      <c r="K1226" s="155"/>
      <c r="L1226" s="155" t="s">
        <v>2496</v>
      </c>
      <c r="M1226" s="155"/>
      <c r="N1226" s="155" t="str">
        <f t="shared" si="2"/>
        <v>1778144586</v>
      </c>
      <c r="O1226" s="155"/>
      <c r="P1226" s="155" t="str">
        <f t="shared" si="3"/>
        <v/>
      </c>
      <c r="Q1226" s="155" t="str">
        <f t="shared" si="4"/>
        <v>R</v>
      </c>
    </row>
    <row r="1227">
      <c r="A1227" s="156" t="str">
        <f t="shared" si="1"/>
        <v>1665644586</v>
      </c>
      <c r="B1227" s="156">
        <v>16656.0</v>
      </c>
      <c r="C1227" s="157">
        <v>0.7083333333333334</v>
      </c>
      <c r="D1227" s="158" t="s">
        <v>709</v>
      </c>
      <c r="E1227" s="159">
        <v>19104.0</v>
      </c>
      <c r="F1227" s="159">
        <v>44586.0</v>
      </c>
      <c r="G1227" s="160" t="s">
        <v>100</v>
      </c>
      <c r="H1227" s="160" t="s">
        <v>92</v>
      </c>
      <c r="I1227" s="160" t="s">
        <v>93</v>
      </c>
      <c r="J1227" s="160" t="s">
        <v>102</v>
      </c>
      <c r="K1227" s="155"/>
      <c r="L1227" s="155" t="s">
        <v>2496</v>
      </c>
      <c r="M1227" s="155"/>
      <c r="N1227" s="155" t="str">
        <f t="shared" si="2"/>
        <v>1665644586</v>
      </c>
      <c r="O1227" s="155"/>
      <c r="P1227" s="155" t="str">
        <f t="shared" si="3"/>
        <v/>
      </c>
      <c r="Q1227" s="155" t="str">
        <f t="shared" si="4"/>
        <v>R</v>
      </c>
    </row>
    <row r="1228">
      <c r="A1228" s="156" t="str">
        <f t="shared" si="1"/>
        <v>1797244586</v>
      </c>
      <c r="B1228" s="156">
        <v>17972.0</v>
      </c>
      <c r="C1228" s="157">
        <v>0.7083333333333334</v>
      </c>
      <c r="D1228" s="158" t="s">
        <v>3088</v>
      </c>
      <c r="E1228" s="159">
        <v>35149.0</v>
      </c>
      <c r="F1228" s="159">
        <v>44586.0</v>
      </c>
      <c r="G1228" s="160" t="s">
        <v>96</v>
      </c>
      <c r="H1228" s="160" t="s">
        <v>87</v>
      </c>
      <c r="I1228" s="160" t="s">
        <v>97</v>
      </c>
      <c r="J1228" s="160" t="s">
        <v>189</v>
      </c>
      <c r="K1228" s="155"/>
      <c r="L1228" s="155" t="s">
        <v>2496</v>
      </c>
      <c r="M1228" s="155"/>
      <c r="N1228" s="155" t="str">
        <f t="shared" si="2"/>
        <v>1797244586</v>
      </c>
      <c r="O1228" s="155"/>
      <c r="P1228" s="155" t="str">
        <f t="shared" si="3"/>
        <v/>
      </c>
      <c r="Q1228" s="155" t="str">
        <f t="shared" si="4"/>
        <v>R</v>
      </c>
    </row>
    <row r="1229">
      <c r="A1229" s="156" t="str">
        <f t="shared" si="1"/>
        <v>1794844586</v>
      </c>
      <c r="B1229" s="156">
        <v>17948.0</v>
      </c>
      <c r="C1229" s="157">
        <v>0.7083333333333334</v>
      </c>
      <c r="D1229" s="158" t="s">
        <v>379</v>
      </c>
      <c r="E1229" s="159">
        <v>21335.0</v>
      </c>
      <c r="F1229" s="159">
        <v>44586.0</v>
      </c>
      <c r="G1229" s="160" t="s">
        <v>96</v>
      </c>
      <c r="H1229" s="160" t="s">
        <v>87</v>
      </c>
      <c r="I1229" s="160" t="s">
        <v>97</v>
      </c>
      <c r="J1229" s="160" t="s">
        <v>117</v>
      </c>
      <c r="K1229" s="155"/>
      <c r="L1229" s="155" t="s">
        <v>2496</v>
      </c>
      <c r="M1229" s="155"/>
      <c r="N1229" s="155" t="str">
        <f t="shared" si="2"/>
        <v>1794844586</v>
      </c>
      <c r="O1229" s="155"/>
      <c r="P1229" s="155" t="str">
        <f t="shared" si="3"/>
        <v/>
      </c>
      <c r="Q1229" s="155" t="str">
        <f t="shared" si="4"/>
        <v>R</v>
      </c>
    </row>
    <row r="1230">
      <c r="A1230" s="156" t="str">
        <f t="shared" si="1"/>
        <v>1791844586</v>
      </c>
      <c r="B1230" s="156">
        <v>17918.0</v>
      </c>
      <c r="C1230" s="157">
        <v>0.7083333333333334</v>
      </c>
      <c r="D1230" s="158" t="s">
        <v>3089</v>
      </c>
      <c r="E1230" s="159">
        <v>15623.0</v>
      </c>
      <c r="F1230" s="159">
        <v>44586.0</v>
      </c>
      <c r="G1230" s="160" t="s">
        <v>108</v>
      </c>
      <c r="H1230" s="160" t="s">
        <v>87</v>
      </c>
      <c r="I1230" s="160" t="s">
        <v>97</v>
      </c>
      <c r="J1230" s="160" t="s">
        <v>192</v>
      </c>
      <c r="K1230" s="155"/>
      <c r="L1230" s="155" t="s">
        <v>2496</v>
      </c>
      <c r="M1230" s="155"/>
      <c r="N1230" s="155" t="str">
        <f t="shared" si="2"/>
        <v>1791844586</v>
      </c>
      <c r="O1230" s="155"/>
      <c r="P1230" s="155" t="str">
        <f t="shared" si="3"/>
        <v/>
      </c>
      <c r="Q1230" s="155" t="str">
        <f t="shared" si="4"/>
        <v/>
      </c>
    </row>
    <row r="1231">
      <c r="A1231" s="156" t="str">
        <f t="shared" si="1"/>
        <v>1789944586</v>
      </c>
      <c r="B1231" s="156">
        <v>17899.0</v>
      </c>
      <c r="C1231" s="157">
        <v>0.7083333333333334</v>
      </c>
      <c r="D1231" s="158" t="s">
        <v>3090</v>
      </c>
      <c r="E1231" s="159">
        <v>29778.0</v>
      </c>
      <c r="F1231" s="159">
        <v>44586.0</v>
      </c>
      <c r="G1231" s="160" t="s">
        <v>108</v>
      </c>
      <c r="H1231" s="160" t="s">
        <v>87</v>
      </c>
      <c r="I1231" s="160" t="s">
        <v>97</v>
      </c>
      <c r="J1231" s="160" t="s">
        <v>135</v>
      </c>
      <c r="K1231" s="155"/>
      <c r="L1231" s="155" t="s">
        <v>2496</v>
      </c>
      <c r="M1231" s="155"/>
      <c r="N1231" s="155" t="str">
        <f t="shared" si="2"/>
        <v>1789944586</v>
      </c>
      <c r="O1231" s="155"/>
      <c r="P1231" s="155" t="str">
        <f t="shared" si="3"/>
        <v/>
      </c>
      <c r="Q1231" s="155" t="str">
        <f t="shared" si="4"/>
        <v/>
      </c>
    </row>
    <row r="1232">
      <c r="A1232" s="156" t="str">
        <f t="shared" si="1"/>
        <v>1791744586</v>
      </c>
      <c r="B1232" s="156">
        <v>17917.0</v>
      </c>
      <c r="C1232" s="157">
        <v>0.7083333333333334</v>
      </c>
      <c r="D1232" s="158" t="s">
        <v>3091</v>
      </c>
      <c r="E1232" s="159">
        <v>22565.0</v>
      </c>
      <c r="F1232" s="159">
        <v>44586.0</v>
      </c>
      <c r="G1232" s="160" t="s">
        <v>108</v>
      </c>
      <c r="H1232" s="160" t="s">
        <v>87</v>
      </c>
      <c r="I1232" s="160" t="s">
        <v>97</v>
      </c>
      <c r="J1232" s="160" t="s">
        <v>747</v>
      </c>
      <c r="K1232" s="155"/>
      <c r="L1232" s="155" t="s">
        <v>2496</v>
      </c>
      <c r="M1232" s="155"/>
      <c r="N1232" s="155" t="str">
        <f t="shared" si="2"/>
        <v>1791744586</v>
      </c>
      <c r="O1232" s="155"/>
      <c r="P1232" s="155" t="str">
        <f t="shared" si="3"/>
        <v/>
      </c>
      <c r="Q1232" s="155" t="str">
        <f t="shared" si="4"/>
        <v/>
      </c>
    </row>
    <row r="1233">
      <c r="A1233" s="156" t="str">
        <f t="shared" si="1"/>
        <v>1790744586</v>
      </c>
      <c r="B1233" s="156">
        <v>17907.0</v>
      </c>
      <c r="C1233" s="157">
        <v>0.7083333333333334</v>
      </c>
      <c r="D1233" s="158" t="s">
        <v>3092</v>
      </c>
      <c r="E1233" s="159">
        <v>20103.0</v>
      </c>
      <c r="F1233" s="159">
        <v>44586.0</v>
      </c>
      <c r="G1233" s="160" t="s">
        <v>96</v>
      </c>
      <c r="H1233" s="160" t="s">
        <v>87</v>
      </c>
      <c r="I1233" s="160" t="s">
        <v>97</v>
      </c>
      <c r="J1233" s="160" t="s">
        <v>137</v>
      </c>
      <c r="K1233" s="155"/>
      <c r="L1233" s="155" t="s">
        <v>2496</v>
      </c>
      <c r="M1233" s="155"/>
      <c r="N1233" s="155" t="str">
        <f t="shared" si="2"/>
        <v>1790744586</v>
      </c>
      <c r="O1233" s="155"/>
      <c r="P1233" s="155" t="str">
        <f t="shared" si="3"/>
        <v/>
      </c>
      <c r="Q1233" s="155" t="str">
        <f t="shared" si="4"/>
        <v/>
      </c>
    </row>
    <row r="1234">
      <c r="A1234" s="156" t="str">
        <f t="shared" si="1"/>
        <v>1782944586</v>
      </c>
      <c r="B1234" s="156">
        <v>17829.0</v>
      </c>
      <c r="C1234" s="157">
        <v>0.7083333333333334</v>
      </c>
      <c r="D1234" s="158" t="s">
        <v>144</v>
      </c>
      <c r="E1234" s="159">
        <v>20919.0</v>
      </c>
      <c r="F1234" s="159">
        <v>44586.0</v>
      </c>
      <c r="G1234" s="160" t="s">
        <v>96</v>
      </c>
      <c r="H1234" s="160" t="s">
        <v>87</v>
      </c>
      <c r="I1234" s="160" t="s">
        <v>97</v>
      </c>
      <c r="J1234" s="160" t="s">
        <v>145</v>
      </c>
      <c r="K1234" s="155"/>
      <c r="L1234" s="155" t="s">
        <v>2496</v>
      </c>
      <c r="M1234" s="155"/>
      <c r="N1234" s="155" t="str">
        <f t="shared" si="2"/>
        <v>1782944586</v>
      </c>
      <c r="O1234" s="155"/>
      <c r="P1234" s="155" t="str">
        <f t="shared" si="3"/>
        <v/>
      </c>
      <c r="Q1234" s="155" t="str">
        <f t="shared" si="4"/>
        <v/>
      </c>
    </row>
    <row r="1235">
      <c r="A1235" s="156" t="str">
        <f t="shared" si="1"/>
        <v>1113144586</v>
      </c>
      <c r="B1235" s="156">
        <v>11131.0</v>
      </c>
      <c r="C1235" s="157">
        <v>0.7083333333333334</v>
      </c>
      <c r="D1235" s="158" t="s">
        <v>229</v>
      </c>
      <c r="E1235" s="159">
        <v>16644.0</v>
      </c>
      <c r="F1235" s="159">
        <v>44586.0</v>
      </c>
      <c r="G1235" s="160" t="s">
        <v>122</v>
      </c>
      <c r="H1235" s="160" t="s">
        <v>92</v>
      </c>
      <c r="I1235" s="160" t="s">
        <v>101</v>
      </c>
      <c r="J1235" s="160" t="s">
        <v>89</v>
      </c>
      <c r="K1235" s="155"/>
      <c r="L1235" s="155" t="s">
        <v>2496</v>
      </c>
      <c r="M1235" s="155"/>
      <c r="N1235" s="155" t="str">
        <f t="shared" si="2"/>
        <v>1113144586</v>
      </c>
      <c r="O1235" s="155"/>
      <c r="P1235" s="155" t="str">
        <f t="shared" si="3"/>
        <v/>
      </c>
      <c r="Q1235" s="155" t="str">
        <f t="shared" si="4"/>
        <v/>
      </c>
    </row>
    <row r="1236">
      <c r="A1236" s="156" t="str">
        <f t="shared" si="1"/>
        <v>1310944586</v>
      </c>
      <c r="B1236" s="156">
        <v>13109.0</v>
      </c>
      <c r="C1236" s="157">
        <v>0.7083333333333334</v>
      </c>
      <c r="D1236" s="158" t="s">
        <v>614</v>
      </c>
      <c r="E1236" s="159">
        <v>29219.0</v>
      </c>
      <c r="F1236" s="159">
        <v>44586.0</v>
      </c>
      <c r="G1236" s="160" t="s">
        <v>86</v>
      </c>
      <c r="H1236" s="160" t="s">
        <v>92</v>
      </c>
      <c r="I1236" s="160" t="s">
        <v>93</v>
      </c>
      <c r="J1236" s="160" t="s">
        <v>335</v>
      </c>
      <c r="K1236" s="155"/>
      <c r="L1236" s="155" t="s">
        <v>2496</v>
      </c>
      <c r="M1236" s="155"/>
      <c r="N1236" s="155" t="str">
        <f t="shared" si="2"/>
        <v>1310944586</v>
      </c>
      <c r="O1236" s="155"/>
      <c r="P1236" s="155" t="str">
        <f t="shared" si="3"/>
        <v/>
      </c>
      <c r="Q1236" s="155" t="str">
        <f t="shared" si="4"/>
        <v/>
      </c>
    </row>
    <row r="1237">
      <c r="A1237" s="156" t="str">
        <f t="shared" si="1"/>
        <v>1176144586</v>
      </c>
      <c r="B1237" s="156">
        <v>11761.0</v>
      </c>
      <c r="C1237" s="157">
        <v>0.7083333333333334</v>
      </c>
      <c r="D1237" s="158" t="s">
        <v>1289</v>
      </c>
      <c r="E1237" s="159">
        <v>32726.0</v>
      </c>
      <c r="F1237" s="159">
        <v>44586.0</v>
      </c>
      <c r="G1237" s="160" t="s">
        <v>122</v>
      </c>
      <c r="H1237" s="160" t="s">
        <v>87</v>
      </c>
      <c r="I1237" s="160" t="s">
        <v>97</v>
      </c>
      <c r="J1237" s="160" t="s">
        <v>174</v>
      </c>
      <c r="K1237" s="155"/>
      <c r="L1237" s="155" t="s">
        <v>2496</v>
      </c>
      <c r="M1237" s="155"/>
      <c r="N1237" s="155" t="str">
        <f t="shared" si="2"/>
        <v>1176144586</v>
      </c>
      <c r="O1237" s="155"/>
      <c r="P1237" s="155" t="str">
        <f t="shared" si="3"/>
        <v/>
      </c>
      <c r="Q1237" s="155" t="str">
        <f t="shared" si="4"/>
        <v>R</v>
      </c>
    </row>
    <row r="1238">
      <c r="A1238" s="156" t="str">
        <f t="shared" si="1"/>
        <v>1179544587</v>
      </c>
      <c r="B1238" s="156">
        <v>11795.0</v>
      </c>
      <c r="C1238" s="157">
        <v>0.3541666666666667</v>
      </c>
      <c r="D1238" s="158" t="s">
        <v>1162</v>
      </c>
      <c r="E1238" s="159">
        <v>18542.0</v>
      </c>
      <c r="F1238" s="159">
        <v>44587.0</v>
      </c>
      <c r="G1238" s="160" t="s">
        <v>112</v>
      </c>
      <c r="H1238" s="160" t="s">
        <v>92</v>
      </c>
      <c r="I1238" s="160" t="s">
        <v>93</v>
      </c>
      <c r="J1238" s="160" t="s">
        <v>113</v>
      </c>
      <c r="K1238" s="155"/>
      <c r="L1238" s="155" t="s">
        <v>103</v>
      </c>
      <c r="M1238" s="155"/>
      <c r="N1238" s="155" t="str">
        <f t="shared" si="2"/>
        <v>1179544587</v>
      </c>
      <c r="O1238" s="155"/>
      <c r="P1238" s="155" t="str">
        <f t="shared" si="3"/>
        <v/>
      </c>
      <c r="Q1238" s="155" t="str">
        <f t="shared" si="4"/>
        <v/>
      </c>
    </row>
    <row r="1239">
      <c r="A1239" s="156" t="str">
        <f t="shared" si="1"/>
        <v>1524844587</v>
      </c>
      <c r="B1239" s="156">
        <v>15248.0</v>
      </c>
      <c r="C1239" s="157">
        <v>0.3958333333333333</v>
      </c>
      <c r="D1239" s="158" t="s">
        <v>1839</v>
      </c>
      <c r="E1239" s="159">
        <v>21030.0</v>
      </c>
      <c r="F1239" s="159">
        <v>44587.0</v>
      </c>
      <c r="G1239" s="160" t="s">
        <v>86</v>
      </c>
      <c r="H1239" s="160" t="s">
        <v>92</v>
      </c>
      <c r="I1239" s="160" t="s">
        <v>101</v>
      </c>
      <c r="J1239" s="160" t="s">
        <v>174</v>
      </c>
      <c r="K1239" s="155"/>
      <c r="L1239" s="155" t="s">
        <v>90</v>
      </c>
      <c r="M1239" s="155">
        <v>206994.0</v>
      </c>
      <c r="N1239" s="155" t="str">
        <f t="shared" si="2"/>
        <v>1524844587</v>
      </c>
      <c r="O1239" s="155"/>
      <c r="P1239" s="155" t="str">
        <f t="shared" si="3"/>
        <v/>
      </c>
      <c r="Q1239" s="155" t="str">
        <f t="shared" si="4"/>
        <v>R</v>
      </c>
    </row>
    <row r="1240">
      <c r="A1240" s="156" t="str">
        <f t="shared" si="1"/>
        <v>1310844587</v>
      </c>
      <c r="B1240" s="156">
        <v>13108.0</v>
      </c>
      <c r="C1240" s="157">
        <v>0.3958333333333333</v>
      </c>
      <c r="D1240" s="158" t="s">
        <v>3093</v>
      </c>
      <c r="E1240" s="159">
        <v>22041.0</v>
      </c>
      <c r="F1240" s="159">
        <v>44587.0</v>
      </c>
      <c r="G1240" s="160" t="s">
        <v>86</v>
      </c>
      <c r="H1240" s="160" t="s">
        <v>92</v>
      </c>
      <c r="I1240" s="160" t="s">
        <v>93</v>
      </c>
      <c r="J1240" s="160" t="s">
        <v>98</v>
      </c>
      <c r="K1240" s="155"/>
      <c r="L1240" s="155" t="s">
        <v>90</v>
      </c>
      <c r="M1240" s="155">
        <v>206995.0</v>
      </c>
      <c r="N1240" s="155" t="str">
        <f t="shared" si="2"/>
        <v>1310844587</v>
      </c>
      <c r="O1240" s="155"/>
      <c r="P1240" s="155" t="str">
        <f t="shared" si="3"/>
        <v/>
      </c>
      <c r="Q1240" s="155" t="str">
        <f t="shared" si="4"/>
        <v/>
      </c>
    </row>
    <row r="1241">
      <c r="A1241" s="156" t="str">
        <f t="shared" si="1"/>
        <v>1578744587</v>
      </c>
      <c r="B1241" s="156">
        <v>15787.0</v>
      </c>
      <c r="C1241" s="157">
        <v>0.3645833333333333</v>
      </c>
      <c r="D1241" s="158" t="s">
        <v>3094</v>
      </c>
      <c r="E1241" s="159">
        <v>25510.0</v>
      </c>
      <c r="F1241" s="159">
        <v>44587.0</v>
      </c>
      <c r="G1241" s="160" t="s">
        <v>112</v>
      </c>
      <c r="H1241" s="160" t="s">
        <v>92</v>
      </c>
      <c r="I1241" s="160" t="s">
        <v>93</v>
      </c>
      <c r="J1241" s="160" t="s">
        <v>131</v>
      </c>
      <c r="K1241" s="155"/>
      <c r="L1241" s="155" t="s">
        <v>103</v>
      </c>
      <c r="M1241" s="155"/>
      <c r="N1241" s="155" t="str">
        <f t="shared" si="2"/>
        <v>1578744587</v>
      </c>
      <c r="O1241" s="155"/>
      <c r="P1241" s="155" t="str">
        <f t="shared" si="3"/>
        <v/>
      </c>
      <c r="Q1241" s="155" t="str">
        <f t="shared" si="4"/>
        <v/>
      </c>
    </row>
    <row r="1242">
      <c r="A1242" s="156" t="str">
        <f t="shared" si="1"/>
        <v>1603444587</v>
      </c>
      <c r="B1242" s="156">
        <v>16034.0</v>
      </c>
      <c r="C1242" s="157">
        <v>0.3645833333333333</v>
      </c>
      <c r="D1242" s="158" t="s">
        <v>3095</v>
      </c>
      <c r="E1242" s="159">
        <v>17158.0</v>
      </c>
      <c r="F1242" s="159">
        <v>44587.0</v>
      </c>
      <c r="G1242" s="160" t="s">
        <v>96</v>
      </c>
      <c r="H1242" s="160" t="s">
        <v>87</v>
      </c>
      <c r="I1242" s="160" t="s">
        <v>88</v>
      </c>
      <c r="J1242" s="160" t="s">
        <v>89</v>
      </c>
      <c r="K1242" s="155"/>
      <c r="L1242" s="155" t="s">
        <v>90</v>
      </c>
      <c r="M1242" s="155">
        <v>206996.0</v>
      </c>
      <c r="N1242" s="155" t="str">
        <f t="shared" si="2"/>
        <v>1603444587</v>
      </c>
      <c r="O1242" s="155"/>
      <c r="P1242" s="155" t="str">
        <f t="shared" si="3"/>
        <v/>
      </c>
      <c r="Q1242" s="155" t="str">
        <f t="shared" si="4"/>
        <v/>
      </c>
    </row>
    <row r="1243">
      <c r="A1243" s="156" t="str">
        <f t="shared" si="1"/>
        <v>1750844587</v>
      </c>
      <c r="B1243" s="156">
        <v>17508.0</v>
      </c>
      <c r="C1243" s="157">
        <v>0.40625</v>
      </c>
      <c r="D1243" s="158" t="s">
        <v>902</v>
      </c>
      <c r="E1243" s="159">
        <v>26371.0</v>
      </c>
      <c r="F1243" s="159">
        <v>44587.0</v>
      </c>
      <c r="G1243" s="160" t="s">
        <v>122</v>
      </c>
      <c r="H1243" s="160" t="s">
        <v>87</v>
      </c>
      <c r="I1243" s="160" t="s">
        <v>97</v>
      </c>
      <c r="J1243" s="160" t="s">
        <v>301</v>
      </c>
      <c r="K1243" s="155"/>
      <c r="L1243" s="155" t="s">
        <v>90</v>
      </c>
      <c r="M1243" s="155">
        <v>206997.0</v>
      </c>
      <c r="N1243" s="155" t="str">
        <f t="shared" si="2"/>
        <v>1750844587</v>
      </c>
      <c r="O1243" s="155"/>
      <c r="P1243" s="155" t="str">
        <f t="shared" si="3"/>
        <v/>
      </c>
      <c r="Q1243" s="155" t="str">
        <f t="shared" si="4"/>
        <v/>
      </c>
    </row>
    <row r="1244">
      <c r="A1244" s="156" t="str">
        <f t="shared" si="1"/>
        <v>1427344587</v>
      </c>
      <c r="B1244" s="156">
        <v>14273.0</v>
      </c>
      <c r="C1244" s="157">
        <v>0.375</v>
      </c>
      <c r="D1244" s="158" t="s">
        <v>3096</v>
      </c>
      <c r="E1244" s="159">
        <v>19997.0</v>
      </c>
      <c r="F1244" s="159">
        <v>44587.0</v>
      </c>
      <c r="G1244" s="160" t="s">
        <v>100</v>
      </c>
      <c r="H1244" s="160" t="s">
        <v>92</v>
      </c>
      <c r="I1244" s="160" t="s">
        <v>93</v>
      </c>
      <c r="J1244" s="160" t="s">
        <v>102</v>
      </c>
      <c r="K1244" s="155"/>
      <c r="L1244" s="155" t="s">
        <v>103</v>
      </c>
      <c r="M1244" s="155"/>
      <c r="N1244" s="155" t="str">
        <f t="shared" si="2"/>
        <v>1427344587</v>
      </c>
      <c r="O1244" s="155"/>
      <c r="P1244" s="155" t="str">
        <f t="shared" si="3"/>
        <v/>
      </c>
      <c r="Q1244" s="155" t="str">
        <f t="shared" si="4"/>
        <v/>
      </c>
    </row>
    <row r="1245">
      <c r="A1245" s="156" t="str">
        <f t="shared" si="1"/>
        <v>1741744587</v>
      </c>
      <c r="B1245" s="156">
        <v>17417.0</v>
      </c>
      <c r="C1245" s="157">
        <v>0.375</v>
      </c>
      <c r="D1245" s="158" t="s">
        <v>3097</v>
      </c>
      <c r="E1245" s="159">
        <v>18931.0</v>
      </c>
      <c r="F1245" s="159">
        <v>44587.0</v>
      </c>
      <c r="G1245" s="160" t="s">
        <v>112</v>
      </c>
      <c r="H1245" s="160" t="s">
        <v>92</v>
      </c>
      <c r="I1245" s="160" t="s">
        <v>101</v>
      </c>
      <c r="J1245" s="160" t="s">
        <v>113</v>
      </c>
      <c r="K1245" s="155"/>
      <c r="L1245" s="155" t="s">
        <v>103</v>
      </c>
      <c r="M1245" s="155"/>
      <c r="N1245" s="155" t="str">
        <f t="shared" si="2"/>
        <v>1741744587</v>
      </c>
      <c r="O1245" s="155"/>
      <c r="P1245" s="155" t="str">
        <f t="shared" si="3"/>
        <v/>
      </c>
      <c r="Q1245" s="155" t="str">
        <f t="shared" si="4"/>
        <v/>
      </c>
    </row>
    <row r="1246">
      <c r="A1246" s="156" t="str">
        <f t="shared" si="1"/>
        <v>1741944587</v>
      </c>
      <c r="B1246" s="156">
        <v>17419.0</v>
      </c>
      <c r="C1246" s="157">
        <v>0.4166666666666667</v>
      </c>
      <c r="D1246" s="158" t="s">
        <v>1795</v>
      </c>
      <c r="E1246" s="159">
        <v>22908.0</v>
      </c>
      <c r="F1246" s="159">
        <v>44587.0</v>
      </c>
      <c r="G1246" s="160" t="s">
        <v>122</v>
      </c>
      <c r="H1246" s="160" t="s">
        <v>87</v>
      </c>
      <c r="I1246" s="160" t="s">
        <v>97</v>
      </c>
      <c r="J1246" s="160" t="s">
        <v>247</v>
      </c>
      <c r="K1246" s="155"/>
      <c r="L1246" s="155" t="s">
        <v>90</v>
      </c>
      <c r="M1246" s="155">
        <v>206998.0</v>
      </c>
      <c r="N1246" s="155" t="str">
        <f t="shared" si="2"/>
        <v>1741944587</v>
      </c>
      <c r="O1246" s="155"/>
      <c r="P1246" s="155" t="str">
        <f t="shared" si="3"/>
        <v/>
      </c>
      <c r="Q1246" s="155" t="str">
        <f t="shared" si="4"/>
        <v/>
      </c>
    </row>
    <row r="1247">
      <c r="A1247" s="156" t="str">
        <f t="shared" si="1"/>
        <v>997944587</v>
      </c>
      <c r="B1247" s="156">
        <v>9979.0</v>
      </c>
      <c r="C1247" s="157">
        <v>0.3958333333333333</v>
      </c>
      <c r="D1247" s="158" t="s">
        <v>1110</v>
      </c>
      <c r="E1247" s="159">
        <v>16425.0</v>
      </c>
      <c r="F1247" s="159">
        <v>44587.0</v>
      </c>
      <c r="G1247" s="160" t="s">
        <v>100</v>
      </c>
      <c r="H1247" s="160" t="s">
        <v>87</v>
      </c>
      <c r="I1247" s="160" t="s">
        <v>88</v>
      </c>
      <c r="J1247" s="160" t="s">
        <v>102</v>
      </c>
      <c r="K1247" s="155"/>
      <c r="L1247" s="155" t="s">
        <v>103</v>
      </c>
      <c r="M1247" s="155"/>
      <c r="N1247" s="155" t="str">
        <f t="shared" si="2"/>
        <v>997944587</v>
      </c>
      <c r="O1247" s="155"/>
      <c r="P1247" s="155" t="str">
        <f t="shared" si="3"/>
        <v/>
      </c>
      <c r="Q1247" s="155" t="str">
        <f t="shared" si="4"/>
        <v/>
      </c>
    </row>
    <row r="1248">
      <c r="A1248" s="156" t="str">
        <f t="shared" si="1"/>
        <v>1280044587</v>
      </c>
      <c r="B1248" s="156">
        <v>12800.0</v>
      </c>
      <c r="C1248" s="157">
        <v>0.4375</v>
      </c>
      <c r="D1248" s="158" t="s">
        <v>3098</v>
      </c>
      <c r="E1248" s="159">
        <v>19150.0</v>
      </c>
      <c r="F1248" s="159">
        <v>44587.0</v>
      </c>
      <c r="G1248" s="160" t="s">
        <v>86</v>
      </c>
      <c r="H1248" s="160" t="s">
        <v>92</v>
      </c>
      <c r="I1248" s="160" t="s">
        <v>101</v>
      </c>
      <c r="J1248" s="160" t="s">
        <v>94</v>
      </c>
      <c r="K1248" s="155"/>
      <c r="L1248" s="155" t="s">
        <v>90</v>
      </c>
      <c r="M1248" s="155">
        <v>206999.0</v>
      </c>
      <c r="N1248" s="155" t="str">
        <f t="shared" si="2"/>
        <v>1280044587</v>
      </c>
      <c r="O1248" s="155"/>
      <c r="P1248" s="155" t="str">
        <f t="shared" si="3"/>
        <v/>
      </c>
      <c r="Q1248" s="155" t="str">
        <f t="shared" si="4"/>
        <v/>
      </c>
    </row>
    <row r="1249">
      <c r="A1249" s="156" t="str">
        <f t="shared" si="1"/>
        <v>1098444587</v>
      </c>
      <c r="B1249" s="156">
        <v>10984.0</v>
      </c>
      <c r="C1249" s="157">
        <v>0.4166666666666667</v>
      </c>
      <c r="D1249" s="158" t="s">
        <v>2598</v>
      </c>
      <c r="E1249" s="159">
        <v>23057.0</v>
      </c>
      <c r="F1249" s="159">
        <v>44587.0</v>
      </c>
      <c r="G1249" s="160" t="s">
        <v>86</v>
      </c>
      <c r="H1249" s="160" t="s">
        <v>92</v>
      </c>
      <c r="I1249" s="160" t="s">
        <v>101</v>
      </c>
      <c r="J1249" s="160" t="s">
        <v>147</v>
      </c>
      <c r="K1249" s="155"/>
      <c r="L1249" s="155" t="s">
        <v>90</v>
      </c>
      <c r="M1249" s="155">
        <v>207000.0</v>
      </c>
      <c r="N1249" s="155" t="str">
        <f t="shared" si="2"/>
        <v>1098444587</v>
      </c>
      <c r="O1249" s="155"/>
      <c r="P1249" s="155" t="str">
        <f t="shared" si="3"/>
        <v/>
      </c>
      <c r="Q1249" s="155" t="str">
        <f t="shared" si="4"/>
        <v>R</v>
      </c>
    </row>
    <row r="1250">
      <c r="A1250" s="156" t="str">
        <f t="shared" si="1"/>
        <v>1562544587</v>
      </c>
      <c r="B1250" s="156">
        <v>15625.0</v>
      </c>
      <c r="C1250" s="157">
        <v>0.40625</v>
      </c>
      <c r="D1250" s="158" t="s">
        <v>3099</v>
      </c>
      <c r="E1250" s="159">
        <v>21436.0</v>
      </c>
      <c r="F1250" s="159">
        <v>44587.0</v>
      </c>
      <c r="G1250" s="160" t="s">
        <v>100</v>
      </c>
      <c r="H1250" s="160" t="s">
        <v>87</v>
      </c>
      <c r="I1250" s="160" t="s">
        <v>88</v>
      </c>
      <c r="J1250" s="160" t="s">
        <v>102</v>
      </c>
      <c r="K1250" s="155"/>
      <c r="L1250" s="155" t="s">
        <v>103</v>
      </c>
      <c r="M1250" s="155"/>
      <c r="N1250" s="155" t="str">
        <f t="shared" si="2"/>
        <v>1562544587</v>
      </c>
      <c r="O1250" s="155"/>
      <c r="P1250" s="155" t="str">
        <f t="shared" si="3"/>
        <v/>
      </c>
      <c r="Q1250" s="155" t="str">
        <f t="shared" si="4"/>
        <v/>
      </c>
    </row>
    <row r="1251">
      <c r="A1251" s="156" t="str">
        <f t="shared" si="1"/>
        <v>1397344587</v>
      </c>
      <c r="B1251" s="156">
        <v>13973.0</v>
      </c>
      <c r="C1251" s="157">
        <v>0.40625</v>
      </c>
      <c r="D1251" s="158" t="s">
        <v>3100</v>
      </c>
      <c r="E1251" s="159">
        <v>17572.0</v>
      </c>
      <c r="F1251" s="159">
        <v>44587.0</v>
      </c>
      <c r="G1251" s="160" t="s">
        <v>100</v>
      </c>
      <c r="H1251" s="160" t="s">
        <v>92</v>
      </c>
      <c r="I1251" s="160" t="s">
        <v>101</v>
      </c>
      <c r="J1251" s="160" t="s">
        <v>135</v>
      </c>
      <c r="K1251" s="155"/>
      <c r="L1251" s="155" t="s">
        <v>103</v>
      </c>
      <c r="M1251" s="155"/>
      <c r="N1251" s="155" t="str">
        <f t="shared" si="2"/>
        <v>1397344587</v>
      </c>
      <c r="O1251" s="155"/>
      <c r="P1251" s="155" t="str">
        <f t="shared" si="3"/>
        <v/>
      </c>
      <c r="Q1251" s="155" t="str">
        <f t="shared" si="4"/>
        <v/>
      </c>
    </row>
    <row r="1252">
      <c r="A1252" s="156" t="str">
        <f t="shared" si="1"/>
        <v>1141544587</v>
      </c>
      <c r="B1252" s="156">
        <v>11415.0</v>
      </c>
      <c r="C1252" s="157">
        <v>0.4583333333333333</v>
      </c>
      <c r="D1252" s="158" t="s">
        <v>3101</v>
      </c>
      <c r="E1252" s="159">
        <v>16315.0</v>
      </c>
      <c r="F1252" s="159">
        <v>44587.0</v>
      </c>
      <c r="G1252" s="160" t="s">
        <v>86</v>
      </c>
      <c r="H1252" s="160" t="s">
        <v>92</v>
      </c>
      <c r="I1252" s="160" t="s">
        <v>93</v>
      </c>
      <c r="J1252" s="160" t="s">
        <v>89</v>
      </c>
      <c r="K1252" s="155"/>
      <c r="L1252" s="155" t="s">
        <v>90</v>
      </c>
      <c r="M1252" s="155">
        <v>207001.0</v>
      </c>
      <c r="N1252" s="155" t="str">
        <f t="shared" si="2"/>
        <v>1141544587</v>
      </c>
      <c r="O1252" s="155"/>
      <c r="P1252" s="155" t="str">
        <f t="shared" si="3"/>
        <v/>
      </c>
      <c r="Q1252" s="155" t="str">
        <f t="shared" si="4"/>
        <v/>
      </c>
    </row>
    <row r="1253">
      <c r="A1253" s="156" t="str">
        <f t="shared" si="1"/>
        <v>1289144587</v>
      </c>
      <c r="B1253" s="156">
        <v>12891.0</v>
      </c>
      <c r="C1253" s="157">
        <v>0.4166666666666667</v>
      </c>
      <c r="D1253" s="158" t="s">
        <v>1080</v>
      </c>
      <c r="E1253" s="159">
        <v>11364.0</v>
      </c>
      <c r="F1253" s="159">
        <v>44587.0</v>
      </c>
      <c r="G1253" s="160" t="s">
        <v>100</v>
      </c>
      <c r="H1253" s="160" t="s">
        <v>87</v>
      </c>
      <c r="I1253" s="160" t="s">
        <v>88</v>
      </c>
      <c r="J1253" s="160" t="s">
        <v>135</v>
      </c>
      <c r="K1253" s="155"/>
      <c r="L1253" s="155" t="s">
        <v>103</v>
      </c>
      <c r="M1253" s="155"/>
      <c r="N1253" s="155" t="str">
        <f t="shared" si="2"/>
        <v>1289144587</v>
      </c>
      <c r="O1253" s="155"/>
      <c r="P1253" s="155" t="str">
        <f t="shared" si="3"/>
        <v/>
      </c>
      <c r="Q1253" s="155" t="str">
        <f t="shared" si="4"/>
        <v>R</v>
      </c>
    </row>
    <row r="1254">
      <c r="A1254" s="156" t="str">
        <f t="shared" si="1"/>
        <v>1334844587</v>
      </c>
      <c r="B1254" s="156">
        <v>13348.0</v>
      </c>
      <c r="C1254" s="157">
        <v>0.4791666666666667</v>
      </c>
      <c r="D1254" s="158" t="s">
        <v>3102</v>
      </c>
      <c r="E1254" s="159">
        <v>19524.0</v>
      </c>
      <c r="F1254" s="159">
        <v>44587.0</v>
      </c>
      <c r="G1254" s="160" t="s">
        <v>122</v>
      </c>
      <c r="H1254" s="160" t="s">
        <v>87</v>
      </c>
      <c r="I1254" s="160" t="s">
        <v>97</v>
      </c>
      <c r="J1254" s="160" t="s">
        <v>89</v>
      </c>
      <c r="K1254" s="155"/>
      <c r="L1254" s="155" t="s">
        <v>90</v>
      </c>
      <c r="M1254" s="155">
        <v>207002.0</v>
      </c>
      <c r="N1254" s="155" t="str">
        <f t="shared" si="2"/>
        <v>1334844587</v>
      </c>
      <c r="O1254" s="155"/>
      <c r="P1254" s="155" t="str">
        <f t="shared" si="3"/>
        <v/>
      </c>
      <c r="Q1254" s="155" t="str">
        <f t="shared" si="4"/>
        <v/>
      </c>
    </row>
    <row r="1255">
      <c r="A1255" s="156" t="str">
        <f t="shared" si="1"/>
        <v>1760344587</v>
      </c>
      <c r="B1255" s="156">
        <v>17603.0</v>
      </c>
      <c r="C1255" s="157">
        <v>0.4166666666666667</v>
      </c>
      <c r="D1255" s="158" t="s">
        <v>3103</v>
      </c>
      <c r="E1255" s="159">
        <v>14719.0</v>
      </c>
      <c r="F1255" s="159">
        <v>44587.0</v>
      </c>
      <c r="G1255" s="160" t="s">
        <v>108</v>
      </c>
      <c r="H1255" s="160" t="s">
        <v>87</v>
      </c>
      <c r="I1255" s="160" t="s">
        <v>88</v>
      </c>
      <c r="J1255" s="160" t="s">
        <v>102</v>
      </c>
      <c r="K1255" s="155"/>
      <c r="L1255" s="155" t="s">
        <v>103</v>
      </c>
      <c r="M1255" s="155"/>
      <c r="N1255" s="155" t="str">
        <f t="shared" si="2"/>
        <v>1760344587</v>
      </c>
      <c r="O1255" s="155"/>
      <c r="P1255" s="155" t="str">
        <f t="shared" si="3"/>
        <v/>
      </c>
      <c r="Q1255" s="155" t="str">
        <f t="shared" si="4"/>
        <v/>
      </c>
    </row>
    <row r="1256">
      <c r="A1256" s="156" t="str">
        <f t="shared" si="1"/>
        <v>1565344587</v>
      </c>
      <c r="B1256" s="156">
        <v>15653.0</v>
      </c>
      <c r="C1256" s="157">
        <v>0.4270833333333333</v>
      </c>
      <c r="D1256" s="158" t="s">
        <v>1147</v>
      </c>
      <c r="E1256" s="159">
        <v>18431.0</v>
      </c>
      <c r="F1256" s="159">
        <v>44587.0</v>
      </c>
      <c r="G1256" s="160" t="s">
        <v>112</v>
      </c>
      <c r="H1256" s="160" t="s">
        <v>92</v>
      </c>
      <c r="I1256" s="160" t="s">
        <v>93</v>
      </c>
      <c r="J1256" s="160" t="s">
        <v>199</v>
      </c>
      <c r="K1256" s="155"/>
      <c r="L1256" s="155" t="s">
        <v>103</v>
      </c>
      <c r="M1256" s="155"/>
      <c r="N1256" s="155" t="str">
        <f t="shared" si="2"/>
        <v>1565344587</v>
      </c>
      <c r="O1256" s="155"/>
      <c r="P1256" s="155" t="str">
        <f t="shared" si="3"/>
        <v/>
      </c>
      <c r="Q1256" s="155" t="str">
        <f t="shared" si="4"/>
        <v>R</v>
      </c>
    </row>
    <row r="1257">
      <c r="A1257" s="156" t="str">
        <f t="shared" si="1"/>
        <v>1117544587</v>
      </c>
      <c r="B1257" s="156">
        <v>11175.0</v>
      </c>
      <c r="C1257" s="157">
        <v>0.4479166666666667</v>
      </c>
      <c r="D1257" s="158" t="s">
        <v>1755</v>
      </c>
      <c r="E1257" s="159">
        <v>11520.0</v>
      </c>
      <c r="F1257" s="159">
        <v>44587.0</v>
      </c>
      <c r="G1257" s="160" t="s">
        <v>86</v>
      </c>
      <c r="H1257" s="160" t="s">
        <v>92</v>
      </c>
      <c r="I1257" s="160" t="s">
        <v>93</v>
      </c>
      <c r="J1257" s="160" t="s">
        <v>89</v>
      </c>
      <c r="K1257" s="155"/>
      <c r="L1257" s="155" t="s">
        <v>90</v>
      </c>
      <c r="M1257" s="155">
        <v>207003.0</v>
      </c>
      <c r="N1257" s="155" t="str">
        <f t="shared" si="2"/>
        <v>1117544587</v>
      </c>
      <c r="O1257" s="155"/>
      <c r="P1257" s="155" t="str">
        <f t="shared" si="3"/>
        <v/>
      </c>
      <c r="Q1257" s="155" t="str">
        <f t="shared" si="4"/>
        <v/>
      </c>
    </row>
    <row r="1258">
      <c r="A1258" s="156" t="str">
        <f t="shared" si="1"/>
        <v>1797844587</v>
      </c>
      <c r="B1258" s="156">
        <v>17978.0</v>
      </c>
      <c r="C1258" s="157">
        <v>0.4479166666666667</v>
      </c>
      <c r="D1258" s="158" t="s">
        <v>3104</v>
      </c>
      <c r="E1258" s="159">
        <v>19055.0</v>
      </c>
      <c r="F1258" s="159">
        <v>44587.0</v>
      </c>
      <c r="G1258" s="160" t="s">
        <v>108</v>
      </c>
      <c r="H1258" s="160" t="s">
        <v>87</v>
      </c>
      <c r="I1258" s="160" t="s">
        <v>88</v>
      </c>
      <c r="J1258" s="160" t="s">
        <v>102</v>
      </c>
      <c r="K1258" s="155"/>
      <c r="L1258" s="155" t="s">
        <v>103</v>
      </c>
      <c r="M1258" s="155"/>
      <c r="N1258" s="155" t="str">
        <f t="shared" si="2"/>
        <v>1797844587</v>
      </c>
      <c r="O1258" s="155"/>
      <c r="P1258" s="155" t="str">
        <f t="shared" si="3"/>
        <v/>
      </c>
      <c r="Q1258" s="155" t="str">
        <f t="shared" si="4"/>
        <v/>
      </c>
    </row>
    <row r="1259">
      <c r="A1259" s="156" t="str">
        <f t="shared" si="1"/>
        <v>1537544587</v>
      </c>
      <c r="B1259" s="156">
        <v>15375.0</v>
      </c>
      <c r="C1259" s="157">
        <v>0.46875</v>
      </c>
      <c r="D1259" s="158" t="s">
        <v>1295</v>
      </c>
      <c r="E1259" s="159">
        <v>26002.0</v>
      </c>
      <c r="F1259" s="159">
        <v>44587.0</v>
      </c>
      <c r="G1259" s="160" t="s">
        <v>86</v>
      </c>
      <c r="H1259" s="160" t="s">
        <v>92</v>
      </c>
      <c r="I1259" s="160" t="s">
        <v>101</v>
      </c>
      <c r="J1259" s="160" t="s">
        <v>179</v>
      </c>
      <c r="K1259" s="155"/>
      <c r="L1259" s="155" t="s">
        <v>90</v>
      </c>
      <c r="M1259" s="155">
        <v>207004.0</v>
      </c>
      <c r="N1259" s="155" t="str">
        <f t="shared" si="2"/>
        <v>1537544587</v>
      </c>
      <c r="O1259" s="155"/>
      <c r="P1259" s="155" t="str">
        <f t="shared" si="3"/>
        <v/>
      </c>
      <c r="Q1259" s="155" t="str">
        <f t="shared" si="4"/>
        <v/>
      </c>
    </row>
    <row r="1260">
      <c r="A1260" s="156" t="str">
        <f t="shared" si="1"/>
        <v>1015844587</v>
      </c>
      <c r="B1260" s="156">
        <v>10158.0</v>
      </c>
      <c r="C1260" s="157">
        <v>0.4583333333333333</v>
      </c>
      <c r="D1260" s="158" t="s">
        <v>3105</v>
      </c>
      <c r="E1260" s="159">
        <v>20362.0</v>
      </c>
      <c r="F1260" s="159">
        <v>44587.0</v>
      </c>
      <c r="G1260" s="160" t="s">
        <v>100</v>
      </c>
      <c r="H1260" s="160" t="s">
        <v>87</v>
      </c>
      <c r="I1260" s="160" t="s">
        <v>88</v>
      </c>
      <c r="J1260" s="160" t="s">
        <v>224</v>
      </c>
      <c r="K1260" s="155"/>
      <c r="L1260" s="155" t="s">
        <v>103</v>
      </c>
      <c r="M1260" s="155"/>
      <c r="N1260" s="155" t="str">
        <f t="shared" si="2"/>
        <v>1015844587</v>
      </c>
      <c r="O1260" s="155"/>
      <c r="P1260" s="155" t="str">
        <f t="shared" si="3"/>
        <v/>
      </c>
      <c r="Q1260" s="155" t="str">
        <f t="shared" si="4"/>
        <v/>
      </c>
    </row>
    <row r="1261">
      <c r="A1261" s="156" t="str">
        <f t="shared" si="1"/>
        <v>1039844587</v>
      </c>
      <c r="B1261" s="156">
        <v>10398.0</v>
      </c>
      <c r="C1261" s="157">
        <v>0.5729166666666666</v>
      </c>
      <c r="D1261" s="158" t="s">
        <v>3106</v>
      </c>
      <c r="E1261" s="159">
        <v>35333.0</v>
      </c>
      <c r="F1261" s="159">
        <v>44587.0</v>
      </c>
      <c r="G1261" s="160" t="s">
        <v>86</v>
      </c>
      <c r="H1261" s="160" t="s">
        <v>92</v>
      </c>
      <c r="I1261" s="160" t="s">
        <v>93</v>
      </c>
      <c r="J1261" s="160" t="s">
        <v>137</v>
      </c>
      <c r="K1261" s="155"/>
      <c r="L1261" s="155" t="s">
        <v>90</v>
      </c>
      <c r="M1261" s="155">
        <v>207005.0</v>
      </c>
      <c r="N1261" s="155" t="str">
        <f t="shared" si="2"/>
        <v>1039844587</v>
      </c>
      <c r="O1261" s="155"/>
      <c r="P1261" s="155" t="str">
        <f t="shared" si="3"/>
        <v/>
      </c>
      <c r="Q1261" s="155" t="str">
        <f t="shared" si="4"/>
        <v/>
      </c>
    </row>
    <row r="1262">
      <c r="A1262" s="156" t="str">
        <f t="shared" si="1"/>
        <v>1797944587</v>
      </c>
      <c r="B1262" s="156">
        <v>17979.0</v>
      </c>
      <c r="C1262" s="157">
        <v>0.46875</v>
      </c>
      <c r="D1262" s="158" t="s">
        <v>3107</v>
      </c>
      <c r="E1262" s="159">
        <v>14807.0</v>
      </c>
      <c r="F1262" s="159">
        <v>44587.0</v>
      </c>
      <c r="G1262" s="160" t="s">
        <v>108</v>
      </c>
      <c r="H1262" s="160" t="s">
        <v>87</v>
      </c>
      <c r="I1262" s="160" t="s">
        <v>88</v>
      </c>
      <c r="J1262" s="160" t="s">
        <v>385</v>
      </c>
      <c r="K1262" s="155"/>
      <c r="L1262" s="155" t="s">
        <v>103</v>
      </c>
      <c r="M1262" s="155"/>
      <c r="N1262" s="155" t="str">
        <f t="shared" si="2"/>
        <v>1797944587</v>
      </c>
      <c r="O1262" s="155"/>
      <c r="P1262" s="155" t="str">
        <f t="shared" si="3"/>
        <v/>
      </c>
      <c r="Q1262" s="155" t="str">
        <f t="shared" si="4"/>
        <v/>
      </c>
    </row>
    <row r="1263">
      <c r="A1263" s="156" t="str">
        <f t="shared" si="1"/>
        <v>1792644587</v>
      </c>
      <c r="B1263" s="156">
        <v>17926.0</v>
      </c>
      <c r="C1263" s="157">
        <v>0.5520833333333334</v>
      </c>
      <c r="D1263" s="158" t="s">
        <v>3108</v>
      </c>
      <c r="E1263" s="159">
        <v>28481.0</v>
      </c>
      <c r="F1263" s="159">
        <v>44587.0</v>
      </c>
      <c r="G1263" s="160" t="s">
        <v>96</v>
      </c>
      <c r="H1263" s="160" t="s">
        <v>87</v>
      </c>
      <c r="I1263" s="160" t="s">
        <v>97</v>
      </c>
      <c r="J1263" s="160" t="s">
        <v>335</v>
      </c>
      <c r="K1263" s="155"/>
      <c r="L1263" s="155" t="s">
        <v>90</v>
      </c>
      <c r="M1263" s="155">
        <v>207006.0</v>
      </c>
      <c r="N1263" s="155" t="str">
        <f t="shared" si="2"/>
        <v>1792644587</v>
      </c>
      <c r="O1263" s="155"/>
      <c r="P1263" s="155" t="str">
        <f t="shared" si="3"/>
        <v/>
      </c>
      <c r="Q1263" s="155" t="str">
        <f t="shared" si="4"/>
        <v/>
      </c>
    </row>
    <row r="1264">
      <c r="A1264" s="156" t="str">
        <f t="shared" si="1"/>
        <v>954844587</v>
      </c>
      <c r="B1264" s="156">
        <v>9548.0</v>
      </c>
      <c r="C1264" s="157">
        <v>0.46875</v>
      </c>
      <c r="D1264" s="158" t="s">
        <v>1228</v>
      </c>
      <c r="E1264" s="159">
        <v>20139.0</v>
      </c>
      <c r="F1264" s="159">
        <v>44587.0</v>
      </c>
      <c r="G1264" s="160" t="s">
        <v>100</v>
      </c>
      <c r="H1264" s="160" t="s">
        <v>92</v>
      </c>
      <c r="I1264" s="160" t="s">
        <v>93</v>
      </c>
      <c r="J1264" s="160" t="s">
        <v>131</v>
      </c>
      <c r="K1264" s="155"/>
      <c r="L1264" s="155" t="s">
        <v>103</v>
      </c>
      <c r="M1264" s="155"/>
      <c r="N1264" s="155" t="str">
        <f t="shared" si="2"/>
        <v>954844587</v>
      </c>
      <c r="O1264" s="155"/>
      <c r="P1264" s="155" t="str">
        <f t="shared" si="3"/>
        <v/>
      </c>
      <c r="Q1264" s="155" t="str">
        <f t="shared" si="4"/>
        <v/>
      </c>
    </row>
    <row r="1265">
      <c r="A1265" s="156" t="str">
        <f t="shared" si="1"/>
        <v>1789144587</v>
      </c>
      <c r="B1265" s="156">
        <v>17891.0</v>
      </c>
      <c r="C1265" s="157">
        <v>0.59375</v>
      </c>
      <c r="D1265" s="158" t="s">
        <v>2946</v>
      </c>
      <c r="E1265" s="159">
        <v>17366.0</v>
      </c>
      <c r="F1265" s="159">
        <v>44587.0</v>
      </c>
      <c r="G1265" s="160" t="s">
        <v>96</v>
      </c>
      <c r="H1265" s="160" t="s">
        <v>87</v>
      </c>
      <c r="I1265" s="160" t="s">
        <v>88</v>
      </c>
      <c r="J1265" s="160" t="s">
        <v>89</v>
      </c>
      <c r="K1265" s="155"/>
      <c r="L1265" s="155" t="s">
        <v>90</v>
      </c>
      <c r="M1265" s="155">
        <v>207007.0</v>
      </c>
      <c r="N1265" s="155" t="str">
        <f t="shared" si="2"/>
        <v>1789144587</v>
      </c>
      <c r="O1265" s="155"/>
      <c r="P1265" s="155" t="str">
        <f t="shared" si="3"/>
        <v/>
      </c>
      <c r="Q1265" s="155" t="str">
        <f t="shared" si="4"/>
        <v>R</v>
      </c>
    </row>
    <row r="1266">
      <c r="A1266" s="156" t="str">
        <f t="shared" si="1"/>
        <v>1771044587</v>
      </c>
      <c r="B1266" s="156">
        <v>17710.0</v>
      </c>
      <c r="C1266" s="157">
        <v>0.5416666666666666</v>
      </c>
      <c r="D1266" s="158" t="s">
        <v>1095</v>
      </c>
      <c r="E1266" s="159">
        <v>19920.0</v>
      </c>
      <c r="F1266" s="159">
        <v>44587.0</v>
      </c>
      <c r="G1266" s="160" t="s">
        <v>112</v>
      </c>
      <c r="H1266" s="160" t="s">
        <v>87</v>
      </c>
      <c r="I1266" s="160" t="s">
        <v>88</v>
      </c>
      <c r="J1266" s="160" t="s">
        <v>119</v>
      </c>
      <c r="K1266" s="155"/>
      <c r="L1266" s="155" t="s">
        <v>103</v>
      </c>
      <c r="M1266" s="155"/>
      <c r="N1266" s="155" t="str">
        <f t="shared" si="2"/>
        <v>1771044587</v>
      </c>
      <c r="O1266" s="155"/>
      <c r="P1266" s="155" t="str">
        <f t="shared" si="3"/>
        <v/>
      </c>
      <c r="Q1266" s="155" t="str">
        <f t="shared" si="4"/>
        <v/>
      </c>
    </row>
    <row r="1267">
      <c r="A1267" s="156" t="str">
        <f t="shared" si="1"/>
        <v>1790844587</v>
      </c>
      <c r="B1267" s="156">
        <v>17908.0</v>
      </c>
      <c r="C1267" s="157">
        <v>0.5520833333333334</v>
      </c>
      <c r="D1267" s="158" t="s">
        <v>3109</v>
      </c>
      <c r="E1267" s="159">
        <v>22882.0</v>
      </c>
      <c r="F1267" s="159">
        <v>44587.0</v>
      </c>
      <c r="G1267" s="160" t="s">
        <v>108</v>
      </c>
      <c r="H1267" s="160" t="s">
        <v>87</v>
      </c>
      <c r="I1267" s="160" t="s">
        <v>97</v>
      </c>
      <c r="J1267" s="160" t="s">
        <v>106</v>
      </c>
      <c r="K1267" s="155"/>
      <c r="L1267" s="155" t="s">
        <v>103</v>
      </c>
      <c r="M1267" s="155"/>
      <c r="N1267" s="155" t="str">
        <f t="shared" si="2"/>
        <v>1790844587</v>
      </c>
      <c r="O1267" s="155"/>
      <c r="P1267" s="155" t="str">
        <f t="shared" si="3"/>
        <v/>
      </c>
      <c r="Q1267" s="155" t="str">
        <f t="shared" si="4"/>
        <v/>
      </c>
    </row>
    <row r="1268">
      <c r="A1268" s="156" t="str">
        <f t="shared" si="1"/>
        <v>1794244587</v>
      </c>
      <c r="B1268" s="156">
        <v>17942.0</v>
      </c>
      <c r="C1268" s="157">
        <v>0.5729166666666666</v>
      </c>
      <c r="D1268" s="158" t="s">
        <v>3110</v>
      </c>
      <c r="E1268" s="159">
        <v>23407.0</v>
      </c>
      <c r="F1268" s="159">
        <v>44587.0</v>
      </c>
      <c r="G1268" s="160" t="s">
        <v>96</v>
      </c>
      <c r="H1268" s="160" t="s">
        <v>87</v>
      </c>
      <c r="I1268" s="160" t="s">
        <v>97</v>
      </c>
      <c r="J1268" s="160" t="s">
        <v>147</v>
      </c>
      <c r="K1268" s="155"/>
      <c r="L1268" s="155" t="s">
        <v>90</v>
      </c>
      <c r="M1268" s="155">
        <v>207008.0</v>
      </c>
      <c r="N1268" s="155" t="str">
        <f t="shared" si="2"/>
        <v>1794244587</v>
      </c>
      <c r="O1268" s="155"/>
      <c r="P1268" s="155" t="str">
        <f t="shared" si="3"/>
        <v/>
      </c>
      <c r="Q1268" s="155" t="str">
        <f t="shared" si="4"/>
        <v/>
      </c>
    </row>
    <row r="1269">
      <c r="A1269" s="156" t="str">
        <f t="shared" si="1"/>
        <v>998444587</v>
      </c>
      <c r="B1269" s="156">
        <v>9984.0</v>
      </c>
      <c r="C1269" s="157">
        <v>0.5520833333333334</v>
      </c>
      <c r="D1269" s="158" t="s">
        <v>3111</v>
      </c>
      <c r="E1269" s="159">
        <v>20969.0</v>
      </c>
      <c r="F1269" s="159">
        <v>44587.0</v>
      </c>
      <c r="G1269" s="160" t="s">
        <v>112</v>
      </c>
      <c r="H1269" s="160" t="s">
        <v>87</v>
      </c>
      <c r="I1269" s="160" t="s">
        <v>97</v>
      </c>
      <c r="J1269" s="160" t="s">
        <v>135</v>
      </c>
      <c r="K1269" s="155"/>
      <c r="L1269" s="155" t="s">
        <v>103</v>
      </c>
      <c r="M1269" s="155"/>
      <c r="N1269" s="155" t="str">
        <f t="shared" si="2"/>
        <v>998444587</v>
      </c>
      <c r="O1269" s="155"/>
      <c r="P1269" s="155" t="str">
        <f t="shared" si="3"/>
        <v/>
      </c>
      <c r="Q1269" s="155" t="str">
        <f t="shared" si="4"/>
        <v/>
      </c>
    </row>
    <row r="1270">
      <c r="A1270" s="156" t="str">
        <f t="shared" si="1"/>
        <v>1596644587</v>
      </c>
      <c r="B1270" s="156">
        <v>15966.0</v>
      </c>
      <c r="C1270" s="157">
        <v>0.5520833333333334</v>
      </c>
      <c r="D1270" s="158" t="s">
        <v>1172</v>
      </c>
      <c r="E1270" s="159">
        <v>17152.0</v>
      </c>
      <c r="F1270" s="159">
        <v>44587.0</v>
      </c>
      <c r="G1270" s="160" t="s">
        <v>112</v>
      </c>
      <c r="H1270" s="160" t="s">
        <v>92</v>
      </c>
      <c r="I1270" s="160" t="s">
        <v>101</v>
      </c>
      <c r="J1270" s="160" t="s">
        <v>119</v>
      </c>
      <c r="K1270" s="155"/>
      <c r="L1270" s="155" t="s">
        <v>103</v>
      </c>
      <c r="M1270" s="155"/>
      <c r="N1270" s="155" t="str">
        <f t="shared" si="2"/>
        <v>1596644587</v>
      </c>
      <c r="O1270" s="155"/>
      <c r="P1270" s="155" t="str">
        <f t="shared" si="3"/>
        <v/>
      </c>
      <c r="Q1270" s="155" t="str">
        <f t="shared" si="4"/>
        <v/>
      </c>
    </row>
    <row r="1271">
      <c r="A1271" s="156" t="str">
        <f t="shared" si="1"/>
        <v>1727144587</v>
      </c>
      <c r="B1271" s="156">
        <v>17271.0</v>
      </c>
      <c r="C1271" s="157">
        <v>0.5625</v>
      </c>
      <c r="D1271" s="158" t="s">
        <v>1069</v>
      </c>
      <c r="E1271" s="159">
        <v>30677.0</v>
      </c>
      <c r="F1271" s="159">
        <v>44587.0</v>
      </c>
      <c r="G1271" s="160" t="s">
        <v>112</v>
      </c>
      <c r="H1271" s="160" t="s">
        <v>92</v>
      </c>
      <c r="I1271" s="160" t="s">
        <v>101</v>
      </c>
      <c r="J1271" s="160" t="s">
        <v>192</v>
      </c>
      <c r="K1271" s="155"/>
      <c r="L1271" s="155" t="s">
        <v>103</v>
      </c>
      <c r="M1271" s="155"/>
      <c r="N1271" s="155" t="str">
        <f t="shared" si="2"/>
        <v>1727144587</v>
      </c>
      <c r="O1271" s="155"/>
      <c r="P1271" s="155" t="str">
        <f t="shared" si="3"/>
        <v/>
      </c>
      <c r="Q1271" s="155" t="str">
        <f t="shared" si="4"/>
        <v/>
      </c>
    </row>
    <row r="1272">
      <c r="A1272" s="156" t="str">
        <f t="shared" si="1"/>
        <v>1117744587</v>
      </c>
      <c r="B1272" s="156">
        <v>11177.0</v>
      </c>
      <c r="C1272" s="157">
        <v>0.5625</v>
      </c>
      <c r="D1272" s="158" t="s">
        <v>3112</v>
      </c>
      <c r="E1272" s="159">
        <v>22098.0</v>
      </c>
      <c r="F1272" s="159">
        <v>44587.0</v>
      </c>
      <c r="G1272" s="160" t="s">
        <v>129</v>
      </c>
      <c r="H1272" s="160" t="s">
        <v>92</v>
      </c>
      <c r="I1272" s="160" t="s">
        <v>93</v>
      </c>
      <c r="J1272" s="160" t="s">
        <v>147</v>
      </c>
      <c r="K1272" s="155"/>
      <c r="L1272" s="155" t="s">
        <v>103</v>
      </c>
      <c r="M1272" s="155"/>
      <c r="N1272" s="155" t="str">
        <f t="shared" si="2"/>
        <v>1117744587</v>
      </c>
      <c r="O1272" s="155"/>
      <c r="P1272" s="155" t="str">
        <f t="shared" si="3"/>
        <v/>
      </c>
      <c r="Q1272" s="155" t="str">
        <f t="shared" si="4"/>
        <v/>
      </c>
    </row>
    <row r="1273">
      <c r="A1273" s="156" t="str">
        <f t="shared" si="1"/>
        <v>1081744587</v>
      </c>
      <c r="B1273" s="156">
        <v>10817.0</v>
      </c>
      <c r="C1273" s="157">
        <v>0.5833333333333334</v>
      </c>
      <c r="D1273" s="158" t="s">
        <v>1136</v>
      </c>
      <c r="E1273" s="159">
        <v>22099.0</v>
      </c>
      <c r="F1273" s="159">
        <v>44587.0</v>
      </c>
      <c r="G1273" s="160" t="s">
        <v>122</v>
      </c>
      <c r="H1273" s="160" t="s">
        <v>87</v>
      </c>
      <c r="I1273" s="160" t="s">
        <v>97</v>
      </c>
      <c r="J1273" s="160" t="s">
        <v>1137</v>
      </c>
      <c r="K1273" s="155"/>
      <c r="L1273" s="155" t="s">
        <v>90</v>
      </c>
      <c r="M1273" s="155">
        <v>207009.0</v>
      </c>
      <c r="N1273" s="155" t="str">
        <f t="shared" si="2"/>
        <v>1081744587</v>
      </c>
      <c r="O1273" s="155"/>
      <c r="P1273" s="155" t="str">
        <f t="shared" si="3"/>
        <v/>
      </c>
      <c r="Q1273" s="155" t="str">
        <f t="shared" si="4"/>
        <v/>
      </c>
    </row>
    <row r="1274">
      <c r="A1274" s="156" t="str">
        <f t="shared" si="1"/>
        <v>1059444587</v>
      </c>
      <c r="B1274" s="156">
        <v>10594.0</v>
      </c>
      <c r="C1274" s="157">
        <v>0.5729166666666666</v>
      </c>
      <c r="D1274" s="158" t="s">
        <v>2818</v>
      </c>
      <c r="E1274" s="159">
        <v>19186.0</v>
      </c>
      <c r="F1274" s="159">
        <v>44587.0</v>
      </c>
      <c r="G1274" s="160" t="s">
        <v>86</v>
      </c>
      <c r="H1274" s="160" t="s">
        <v>92</v>
      </c>
      <c r="I1274" s="160" t="s">
        <v>101</v>
      </c>
      <c r="J1274" s="160" t="s">
        <v>137</v>
      </c>
      <c r="K1274" s="155"/>
      <c r="L1274" s="155" t="s">
        <v>90</v>
      </c>
      <c r="M1274" s="155">
        <v>207010.0</v>
      </c>
      <c r="N1274" s="155" t="str">
        <f t="shared" si="2"/>
        <v>1059444587</v>
      </c>
      <c r="O1274" s="155"/>
      <c r="P1274" s="155" t="str">
        <f t="shared" si="3"/>
        <v/>
      </c>
      <c r="Q1274" s="155" t="str">
        <f t="shared" si="4"/>
        <v>R</v>
      </c>
    </row>
    <row r="1275">
      <c r="A1275" s="156" t="str">
        <f t="shared" si="1"/>
        <v>PRN 1573744587</v>
      </c>
      <c r="B1275" s="156" t="s">
        <v>3113</v>
      </c>
      <c r="C1275" s="157">
        <v>0.5729166666666666</v>
      </c>
      <c r="D1275" s="158" t="s">
        <v>1166</v>
      </c>
      <c r="E1275" s="159">
        <v>27398.0</v>
      </c>
      <c r="F1275" s="159">
        <v>44587.0</v>
      </c>
      <c r="G1275" s="160" t="s">
        <v>112</v>
      </c>
      <c r="H1275" s="160" t="s">
        <v>92</v>
      </c>
      <c r="I1275" s="160" t="s">
        <v>101</v>
      </c>
      <c r="J1275" s="160" t="s">
        <v>102</v>
      </c>
      <c r="K1275" s="155"/>
      <c r="L1275" s="155" t="s">
        <v>103</v>
      </c>
      <c r="M1275" s="155"/>
      <c r="N1275" s="155" t="str">
        <f t="shared" si="2"/>
        <v>PRN 1573744587</v>
      </c>
      <c r="O1275" s="155"/>
      <c r="P1275" s="155" t="str">
        <f t="shared" si="3"/>
        <v/>
      </c>
      <c r="Q1275" s="155" t="str">
        <f t="shared" si="4"/>
        <v/>
      </c>
    </row>
    <row r="1276">
      <c r="A1276" s="156" t="str">
        <f t="shared" si="1"/>
        <v>1697444587</v>
      </c>
      <c r="B1276" s="156">
        <v>16974.0</v>
      </c>
      <c r="C1276" s="157">
        <v>0.5833333333333334</v>
      </c>
      <c r="D1276" s="158" t="s">
        <v>1198</v>
      </c>
      <c r="E1276" s="159">
        <v>18458.0</v>
      </c>
      <c r="F1276" s="159">
        <v>44587.0</v>
      </c>
      <c r="G1276" s="160" t="s">
        <v>86</v>
      </c>
      <c r="H1276" s="160" t="s">
        <v>92</v>
      </c>
      <c r="I1276" s="160" t="s">
        <v>101</v>
      </c>
      <c r="J1276" s="160" t="s">
        <v>147</v>
      </c>
      <c r="K1276" s="155"/>
      <c r="L1276" s="155" t="s">
        <v>90</v>
      </c>
      <c r="M1276" s="155">
        <v>207011.0</v>
      </c>
      <c r="N1276" s="155" t="str">
        <f t="shared" si="2"/>
        <v>1697444587</v>
      </c>
      <c r="O1276" s="155"/>
      <c r="P1276" s="155" t="str">
        <f t="shared" si="3"/>
        <v/>
      </c>
      <c r="Q1276" s="155" t="str">
        <f t="shared" si="4"/>
        <v/>
      </c>
    </row>
    <row r="1277">
      <c r="A1277" s="156" t="str">
        <f t="shared" si="1"/>
        <v>1566944587</v>
      </c>
      <c r="B1277" s="156">
        <v>15669.0</v>
      </c>
      <c r="C1277" s="157">
        <v>0.5833333333333334</v>
      </c>
      <c r="D1277" s="158" t="s">
        <v>2747</v>
      </c>
      <c r="E1277" s="159">
        <v>19792.0</v>
      </c>
      <c r="F1277" s="159">
        <v>44587.0</v>
      </c>
      <c r="G1277" s="160" t="s">
        <v>86</v>
      </c>
      <c r="H1277" s="160" t="s">
        <v>92</v>
      </c>
      <c r="I1277" s="160" t="s">
        <v>93</v>
      </c>
      <c r="J1277" s="160" t="s">
        <v>89</v>
      </c>
      <c r="K1277" s="155"/>
      <c r="L1277" s="155" t="s">
        <v>90</v>
      </c>
      <c r="M1277" s="155">
        <v>207012.0</v>
      </c>
      <c r="N1277" s="155" t="str">
        <f t="shared" si="2"/>
        <v>1566944587</v>
      </c>
      <c r="O1277" s="155"/>
      <c r="P1277" s="155" t="str">
        <f t="shared" si="3"/>
        <v/>
      </c>
      <c r="Q1277" s="155" t="str">
        <f t="shared" si="4"/>
        <v>R</v>
      </c>
    </row>
    <row r="1278">
      <c r="A1278" s="156" t="str">
        <f t="shared" si="1"/>
        <v>1137144587</v>
      </c>
      <c r="B1278" s="156">
        <v>11371.0</v>
      </c>
      <c r="C1278" s="157">
        <v>0.6041666666666666</v>
      </c>
      <c r="D1278" s="158" t="s">
        <v>1878</v>
      </c>
      <c r="E1278" s="159">
        <v>26353.0</v>
      </c>
      <c r="F1278" s="159">
        <v>44587.0</v>
      </c>
      <c r="G1278" s="160" t="s">
        <v>122</v>
      </c>
      <c r="H1278" s="160" t="s">
        <v>92</v>
      </c>
      <c r="I1278" s="160" t="s">
        <v>101</v>
      </c>
      <c r="J1278" s="160" t="s">
        <v>98</v>
      </c>
      <c r="K1278" s="155"/>
      <c r="L1278" s="155" t="s">
        <v>90</v>
      </c>
      <c r="M1278" s="155">
        <v>207013.0</v>
      </c>
      <c r="N1278" s="155" t="str">
        <f t="shared" si="2"/>
        <v>1137144587</v>
      </c>
      <c r="O1278" s="155"/>
      <c r="P1278" s="155" t="str">
        <f t="shared" si="3"/>
        <v/>
      </c>
      <c r="Q1278" s="155" t="str">
        <f t="shared" si="4"/>
        <v>R</v>
      </c>
    </row>
    <row r="1279">
      <c r="A1279" s="156" t="str">
        <f t="shared" si="1"/>
        <v>1784244587</v>
      </c>
      <c r="B1279" s="156">
        <v>17842.0</v>
      </c>
      <c r="C1279" s="157">
        <v>0.6041666666666666</v>
      </c>
      <c r="D1279" s="158" t="s">
        <v>3114</v>
      </c>
      <c r="E1279" s="159">
        <v>32715.0</v>
      </c>
      <c r="F1279" s="159">
        <v>44587.0</v>
      </c>
      <c r="G1279" s="160" t="s">
        <v>96</v>
      </c>
      <c r="H1279" s="160" t="s">
        <v>87</v>
      </c>
      <c r="I1279" s="160" t="s">
        <v>97</v>
      </c>
      <c r="J1279" s="160" t="s">
        <v>174</v>
      </c>
      <c r="K1279" s="155"/>
      <c r="L1279" s="155" t="s">
        <v>90</v>
      </c>
      <c r="M1279" s="155">
        <v>207014.0</v>
      </c>
      <c r="N1279" s="155" t="str">
        <f t="shared" si="2"/>
        <v>1784244587</v>
      </c>
      <c r="O1279" s="155"/>
      <c r="P1279" s="155" t="str">
        <f t="shared" si="3"/>
        <v/>
      </c>
      <c r="Q1279" s="155" t="str">
        <f t="shared" si="4"/>
        <v/>
      </c>
    </row>
    <row r="1280">
      <c r="A1280" s="156" t="str">
        <f t="shared" si="1"/>
        <v>1695444587</v>
      </c>
      <c r="B1280" s="156">
        <v>16954.0</v>
      </c>
      <c r="C1280" s="157">
        <v>0.59375</v>
      </c>
      <c r="D1280" s="158" t="s">
        <v>3115</v>
      </c>
      <c r="E1280" s="159">
        <v>15237.0</v>
      </c>
      <c r="F1280" s="159">
        <v>44587.0</v>
      </c>
      <c r="G1280" s="160" t="s">
        <v>100</v>
      </c>
      <c r="H1280" s="160" t="s">
        <v>92</v>
      </c>
      <c r="I1280" s="160" t="s">
        <v>101</v>
      </c>
      <c r="J1280" s="160" t="s">
        <v>131</v>
      </c>
      <c r="K1280" s="155"/>
      <c r="L1280" s="155" t="s">
        <v>103</v>
      </c>
      <c r="M1280" s="155"/>
      <c r="N1280" s="155" t="str">
        <f t="shared" si="2"/>
        <v>1695444587</v>
      </c>
      <c r="O1280" s="155"/>
      <c r="P1280" s="155" t="str">
        <f t="shared" si="3"/>
        <v/>
      </c>
      <c r="Q1280" s="155" t="str">
        <f t="shared" si="4"/>
        <v/>
      </c>
    </row>
    <row r="1281">
      <c r="A1281" s="156" t="str">
        <f t="shared" si="1"/>
        <v>1564444587</v>
      </c>
      <c r="B1281" s="156">
        <v>15644.0</v>
      </c>
      <c r="C1281" s="157">
        <v>0.6041666666666666</v>
      </c>
      <c r="D1281" s="158" t="s">
        <v>1523</v>
      </c>
      <c r="E1281" s="159">
        <v>14426.0</v>
      </c>
      <c r="F1281" s="159">
        <v>44587.0</v>
      </c>
      <c r="G1281" s="160" t="s">
        <v>122</v>
      </c>
      <c r="H1281" s="160" t="s">
        <v>92</v>
      </c>
      <c r="I1281" s="160" t="s">
        <v>93</v>
      </c>
      <c r="J1281" s="160" t="s">
        <v>94</v>
      </c>
      <c r="K1281" s="155"/>
      <c r="L1281" s="155" t="s">
        <v>90</v>
      </c>
      <c r="M1281" s="155">
        <v>207015.0</v>
      </c>
      <c r="N1281" s="155" t="str">
        <f t="shared" si="2"/>
        <v>1564444587</v>
      </c>
      <c r="O1281" s="155"/>
      <c r="P1281" s="155" t="str">
        <f t="shared" si="3"/>
        <v/>
      </c>
      <c r="Q1281" s="155" t="str">
        <f t="shared" si="4"/>
        <v/>
      </c>
    </row>
    <row r="1282">
      <c r="A1282" s="156" t="str">
        <f t="shared" si="1"/>
        <v>1560444587</v>
      </c>
      <c r="B1282" s="156">
        <v>15604.0</v>
      </c>
      <c r="C1282" s="157">
        <v>0.6145833333333334</v>
      </c>
      <c r="D1282" s="158" t="s">
        <v>1210</v>
      </c>
      <c r="E1282" s="159">
        <v>20476.0</v>
      </c>
      <c r="F1282" s="159">
        <v>44587.0</v>
      </c>
      <c r="G1282" s="160" t="s">
        <v>122</v>
      </c>
      <c r="H1282" s="160" t="s">
        <v>92</v>
      </c>
      <c r="I1282" s="160" t="s">
        <v>93</v>
      </c>
      <c r="J1282" s="160" t="s">
        <v>137</v>
      </c>
      <c r="K1282" s="155"/>
      <c r="L1282" s="155" t="s">
        <v>90</v>
      </c>
      <c r="M1282" s="155">
        <v>207016.0</v>
      </c>
      <c r="N1282" s="155" t="str">
        <f t="shared" si="2"/>
        <v>1560444587</v>
      </c>
      <c r="O1282" s="155"/>
      <c r="P1282" s="155" t="str">
        <f t="shared" si="3"/>
        <v/>
      </c>
      <c r="Q1282" s="155" t="str">
        <f t="shared" si="4"/>
        <v/>
      </c>
    </row>
    <row r="1283">
      <c r="A1283" s="156" t="str">
        <f t="shared" si="1"/>
        <v>924144587</v>
      </c>
      <c r="B1283" s="156">
        <v>9241.0</v>
      </c>
      <c r="C1283" s="157">
        <v>0.625</v>
      </c>
      <c r="D1283" s="158" t="s">
        <v>3116</v>
      </c>
      <c r="E1283" s="159">
        <v>23211.0</v>
      </c>
      <c r="F1283" s="159">
        <v>44587.0</v>
      </c>
      <c r="G1283" s="160" t="s">
        <v>122</v>
      </c>
      <c r="H1283" s="160" t="s">
        <v>87</v>
      </c>
      <c r="I1283" s="160" t="s">
        <v>97</v>
      </c>
      <c r="J1283" s="160" t="s">
        <v>89</v>
      </c>
      <c r="K1283" s="155"/>
      <c r="L1283" s="155" t="s">
        <v>90</v>
      </c>
      <c r="M1283" s="155">
        <v>207017.0</v>
      </c>
      <c r="N1283" s="155" t="str">
        <f t="shared" si="2"/>
        <v>924144587</v>
      </c>
      <c r="O1283" s="155"/>
      <c r="P1283" s="155" t="str">
        <f t="shared" si="3"/>
        <v/>
      </c>
      <c r="Q1283" s="155" t="str">
        <f t="shared" si="4"/>
        <v/>
      </c>
    </row>
    <row r="1284">
      <c r="A1284" s="156" t="str">
        <f t="shared" si="1"/>
        <v>1227444587</v>
      </c>
      <c r="B1284" s="156">
        <v>12274.0</v>
      </c>
      <c r="C1284" s="157">
        <v>0.6354166666666666</v>
      </c>
      <c r="D1284" s="158" t="s">
        <v>2199</v>
      </c>
      <c r="E1284" s="159">
        <v>27219.0</v>
      </c>
      <c r="F1284" s="159">
        <v>44587.0</v>
      </c>
      <c r="G1284" s="160" t="s">
        <v>122</v>
      </c>
      <c r="H1284" s="160" t="s">
        <v>87</v>
      </c>
      <c r="I1284" s="160" t="s">
        <v>97</v>
      </c>
      <c r="J1284" s="160" t="s">
        <v>189</v>
      </c>
      <c r="K1284" s="155"/>
      <c r="L1284" s="155" t="s">
        <v>90</v>
      </c>
      <c r="M1284" s="155">
        <v>207018.0</v>
      </c>
      <c r="N1284" s="155" t="str">
        <f t="shared" si="2"/>
        <v>1227444587</v>
      </c>
      <c r="O1284" s="155"/>
      <c r="P1284" s="155" t="str">
        <f t="shared" si="3"/>
        <v/>
      </c>
      <c r="Q1284" s="155" t="str">
        <f t="shared" si="4"/>
        <v/>
      </c>
    </row>
    <row r="1285">
      <c r="A1285" s="156" t="str">
        <f t="shared" si="1"/>
        <v>1371244587</v>
      </c>
      <c r="B1285" s="156">
        <v>13712.0</v>
      </c>
      <c r="C1285" s="157">
        <v>0.625</v>
      </c>
      <c r="D1285" s="158" t="s">
        <v>2792</v>
      </c>
      <c r="E1285" s="159">
        <v>24227.0</v>
      </c>
      <c r="F1285" s="159">
        <v>44587.0</v>
      </c>
      <c r="G1285" s="160" t="s">
        <v>86</v>
      </c>
      <c r="H1285" s="160" t="s">
        <v>92</v>
      </c>
      <c r="I1285" s="160" t="s">
        <v>101</v>
      </c>
      <c r="J1285" s="160" t="s">
        <v>154</v>
      </c>
      <c r="K1285" s="155"/>
      <c r="L1285" s="155" t="s">
        <v>90</v>
      </c>
      <c r="M1285" s="155">
        <v>207019.0</v>
      </c>
      <c r="N1285" s="155" t="str">
        <f t="shared" si="2"/>
        <v>1371244587</v>
      </c>
      <c r="O1285" s="155"/>
      <c r="P1285" s="155" t="str">
        <f t="shared" si="3"/>
        <v/>
      </c>
      <c r="Q1285" s="155" t="str">
        <f t="shared" si="4"/>
        <v>R</v>
      </c>
    </row>
    <row r="1286">
      <c r="A1286" s="156" t="str">
        <f t="shared" si="1"/>
        <v>1403644581</v>
      </c>
      <c r="B1286" s="156">
        <v>14036.0</v>
      </c>
      <c r="C1286" s="157">
        <v>0.6354166666666666</v>
      </c>
      <c r="D1286" s="158" t="s">
        <v>3117</v>
      </c>
      <c r="E1286" s="159">
        <v>22715.0</v>
      </c>
      <c r="F1286" s="159">
        <v>44581.0</v>
      </c>
      <c r="G1286" s="160" t="s">
        <v>86</v>
      </c>
      <c r="H1286" s="160" t="s">
        <v>87</v>
      </c>
      <c r="I1286" s="160" t="s">
        <v>97</v>
      </c>
      <c r="J1286" s="160" t="s">
        <v>154</v>
      </c>
      <c r="K1286" s="155"/>
      <c r="L1286" s="155" t="s">
        <v>90</v>
      </c>
      <c r="M1286" s="155">
        <v>206875.0</v>
      </c>
      <c r="N1286" s="155" t="str">
        <f t="shared" si="2"/>
        <v>1403644581</v>
      </c>
      <c r="O1286" s="155"/>
      <c r="P1286" s="155" t="str">
        <f t="shared" si="3"/>
        <v/>
      </c>
      <c r="Q1286" s="155" t="str">
        <f t="shared" si="4"/>
        <v/>
      </c>
    </row>
    <row r="1287">
      <c r="A1287" s="156" t="str">
        <f t="shared" si="1"/>
        <v>1663644582</v>
      </c>
      <c r="B1287" s="156">
        <v>16636.0</v>
      </c>
      <c r="C1287" s="157">
        <v>0.5729166666666666</v>
      </c>
      <c r="D1287" s="158" t="s">
        <v>3118</v>
      </c>
      <c r="E1287" s="159">
        <v>29866.0</v>
      </c>
      <c r="F1287" s="159">
        <v>44582.0</v>
      </c>
      <c r="G1287" s="160" t="s">
        <v>86</v>
      </c>
      <c r="H1287" s="160" t="s">
        <v>87</v>
      </c>
      <c r="I1287" s="160" t="s">
        <v>97</v>
      </c>
      <c r="J1287" s="160" t="s">
        <v>89</v>
      </c>
      <c r="K1287" s="155"/>
      <c r="L1287" s="155" t="s">
        <v>90</v>
      </c>
      <c r="M1287" s="155">
        <v>206908.0</v>
      </c>
      <c r="N1287" s="155" t="str">
        <f t="shared" si="2"/>
        <v>1663644582</v>
      </c>
      <c r="O1287" s="155"/>
      <c r="P1287" s="155" t="str">
        <f t="shared" si="3"/>
        <v/>
      </c>
      <c r="Q1287" s="155" t="str">
        <f t="shared" si="4"/>
        <v/>
      </c>
    </row>
    <row r="1288">
      <c r="A1288" s="156" t="str">
        <f t="shared" si="1"/>
        <v>1793444586</v>
      </c>
      <c r="B1288" s="156">
        <v>17934.0</v>
      </c>
      <c r="C1288" s="157">
        <v>0.4479166666666667</v>
      </c>
      <c r="D1288" s="158" t="s">
        <v>3119</v>
      </c>
      <c r="E1288" s="159">
        <v>18228.0</v>
      </c>
      <c r="F1288" s="159">
        <v>44586.0</v>
      </c>
      <c r="G1288" s="160" t="s">
        <v>96</v>
      </c>
      <c r="H1288" s="160" t="s">
        <v>87</v>
      </c>
      <c r="I1288" s="160" t="s">
        <v>97</v>
      </c>
      <c r="J1288" s="160" t="s">
        <v>813</v>
      </c>
      <c r="K1288" s="155"/>
      <c r="L1288" s="155" t="s">
        <v>90</v>
      </c>
      <c r="M1288" s="155" t="s">
        <v>3120</v>
      </c>
      <c r="N1288" s="155" t="str">
        <f t="shared" si="2"/>
        <v>1793444586</v>
      </c>
      <c r="O1288" s="155"/>
      <c r="P1288" s="155" t="str">
        <f t="shared" si="3"/>
        <v/>
      </c>
      <c r="Q1288" s="155" t="str">
        <f t="shared" si="4"/>
        <v/>
      </c>
    </row>
    <row r="1289">
      <c r="A1289" s="156" t="str">
        <f t="shared" si="1"/>
        <v>1584044587</v>
      </c>
      <c r="B1289" s="156">
        <v>15840.0</v>
      </c>
      <c r="C1289" s="157">
        <v>0.625</v>
      </c>
      <c r="D1289" s="158" t="s">
        <v>1169</v>
      </c>
      <c r="E1289" s="159">
        <v>16549.0</v>
      </c>
      <c r="F1289" s="159">
        <v>44587.0</v>
      </c>
      <c r="G1289" s="160" t="s">
        <v>100</v>
      </c>
      <c r="H1289" s="160" t="s">
        <v>92</v>
      </c>
      <c r="I1289" s="160" t="s">
        <v>101</v>
      </c>
      <c r="J1289" s="160" t="s">
        <v>135</v>
      </c>
      <c r="K1289" s="155"/>
      <c r="L1289" s="155" t="s">
        <v>103</v>
      </c>
      <c r="M1289" s="155"/>
      <c r="N1289" s="155" t="str">
        <f t="shared" si="2"/>
        <v>1584044587</v>
      </c>
      <c r="O1289" s="155"/>
      <c r="P1289" s="155" t="str">
        <f t="shared" si="3"/>
        <v/>
      </c>
      <c r="Q1289" s="155" t="str">
        <f t="shared" si="4"/>
        <v/>
      </c>
    </row>
    <row r="1290">
      <c r="A1290" s="156" t="str">
        <f t="shared" si="1"/>
        <v>1402844587</v>
      </c>
      <c r="B1290" s="156">
        <v>14028.0</v>
      </c>
      <c r="C1290" s="157">
        <v>0.6145833333333334</v>
      </c>
      <c r="D1290" s="158" t="s">
        <v>1901</v>
      </c>
      <c r="E1290" s="159">
        <v>31415.0</v>
      </c>
      <c r="F1290" s="159">
        <v>44587.0</v>
      </c>
      <c r="G1290" s="160" t="s">
        <v>86</v>
      </c>
      <c r="H1290" s="160" t="s">
        <v>92</v>
      </c>
      <c r="I1290" s="160" t="s">
        <v>101</v>
      </c>
      <c r="J1290" s="160" t="s">
        <v>89</v>
      </c>
      <c r="K1290" s="155"/>
      <c r="L1290" s="155" t="s">
        <v>90</v>
      </c>
      <c r="M1290" s="155">
        <v>207020.0</v>
      </c>
      <c r="N1290" s="155" t="str">
        <f t="shared" si="2"/>
        <v>1402844587</v>
      </c>
      <c r="O1290" s="155"/>
      <c r="P1290" s="155" t="str">
        <f t="shared" si="3"/>
        <v/>
      </c>
      <c r="Q1290" s="155" t="str">
        <f t="shared" si="4"/>
        <v>R</v>
      </c>
    </row>
    <row r="1291">
      <c r="A1291" s="156" t="str">
        <f t="shared" si="1"/>
        <v>990344587</v>
      </c>
      <c r="B1291" s="156">
        <v>9903.0</v>
      </c>
      <c r="C1291" s="157">
        <v>0.6354166666666666</v>
      </c>
      <c r="D1291" s="158" t="s">
        <v>3121</v>
      </c>
      <c r="E1291" s="159">
        <v>30671.0</v>
      </c>
      <c r="F1291" s="159">
        <v>44587.0</v>
      </c>
      <c r="G1291" s="160" t="s">
        <v>86</v>
      </c>
      <c r="H1291" s="160" t="s">
        <v>87</v>
      </c>
      <c r="I1291" s="160" t="s">
        <v>97</v>
      </c>
      <c r="J1291" s="160" t="s">
        <v>189</v>
      </c>
      <c r="K1291" s="155"/>
      <c r="L1291" s="155" t="s">
        <v>90</v>
      </c>
      <c r="M1291" s="155" t="s">
        <v>3120</v>
      </c>
      <c r="N1291" s="155" t="str">
        <f t="shared" si="2"/>
        <v>990344587</v>
      </c>
      <c r="O1291" s="155"/>
      <c r="P1291" s="155" t="str">
        <f t="shared" si="3"/>
        <v/>
      </c>
      <c r="Q1291" s="155" t="str">
        <f t="shared" si="4"/>
        <v/>
      </c>
    </row>
    <row r="1292">
      <c r="A1292" s="156" t="str">
        <f t="shared" si="1"/>
        <v>1063344587</v>
      </c>
      <c r="B1292" s="156">
        <v>10633.0</v>
      </c>
      <c r="C1292" s="157">
        <v>0.6354166666666666</v>
      </c>
      <c r="D1292" s="158" t="s">
        <v>3122</v>
      </c>
      <c r="E1292" s="159">
        <v>22816.0</v>
      </c>
      <c r="F1292" s="159">
        <v>44587.0</v>
      </c>
      <c r="G1292" s="160" t="s">
        <v>100</v>
      </c>
      <c r="H1292" s="160" t="s">
        <v>87</v>
      </c>
      <c r="I1292" s="160" t="s">
        <v>88</v>
      </c>
      <c r="J1292" s="160" t="s">
        <v>113</v>
      </c>
      <c r="K1292" s="155"/>
      <c r="L1292" s="155" t="s">
        <v>103</v>
      </c>
      <c r="M1292" s="155"/>
      <c r="N1292" s="155" t="str">
        <f t="shared" si="2"/>
        <v>1063344587</v>
      </c>
      <c r="O1292" s="155"/>
      <c r="P1292" s="155" t="str">
        <f t="shared" si="3"/>
        <v/>
      </c>
      <c r="Q1292" s="155" t="str">
        <f t="shared" si="4"/>
        <v/>
      </c>
    </row>
    <row r="1293">
      <c r="A1293" s="156" t="str">
        <f t="shared" si="1"/>
        <v>1491844587</v>
      </c>
      <c r="B1293" s="156">
        <v>14918.0</v>
      </c>
      <c r="C1293" s="157">
        <v>0.7083333333333334</v>
      </c>
      <c r="D1293" s="158" t="s">
        <v>649</v>
      </c>
      <c r="E1293" s="159">
        <v>29730.0</v>
      </c>
      <c r="F1293" s="159">
        <v>44587.0</v>
      </c>
      <c r="G1293" s="160" t="s">
        <v>100</v>
      </c>
      <c r="H1293" s="160" t="s">
        <v>92</v>
      </c>
      <c r="I1293" s="160" t="s">
        <v>93</v>
      </c>
      <c r="J1293" s="160" t="s">
        <v>106</v>
      </c>
      <c r="K1293" s="155"/>
      <c r="L1293" s="155" t="s">
        <v>2496</v>
      </c>
      <c r="M1293" s="155"/>
      <c r="N1293" s="155" t="str">
        <f t="shared" si="2"/>
        <v>1491844587</v>
      </c>
      <c r="O1293" s="155"/>
      <c r="P1293" s="155" t="str">
        <f t="shared" si="3"/>
        <v/>
      </c>
      <c r="Q1293" s="155" t="str">
        <f t="shared" si="4"/>
        <v>R</v>
      </c>
    </row>
    <row r="1294">
      <c r="A1294" s="156" t="str">
        <f t="shared" si="1"/>
        <v>1667844587</v>
      </c>
      <c r="B1294" s="156">
        <v>16678.0</v>
      </c>
      <c r="C1294" s="157">
        <v>0.7083333333333334</v>
      </c>
      <c r="D1294" s="158" t="s">
        <v>1271</v>
      </c>
      <c r="E1294" s="159">
        <v>27277.0</v>
      </c>
      <c r="F1294" s="159">
        <v>44587.0</v>
      </c>
      <c r="G1294" s="160" t="s">
        <v>100</v>
      </c>
      <c r="H1294" s="160" t="s">
        <v>92</v>
      </c>
      <c r="I1294" s="160" t="s">
        <v>101</v>
      </c>
      <c r="J1294" s="160" t="s">
        <v>106</v>
      </c>
      <c r="K1294" s="155"/>
      <c r="L1294" s="155" t="s">
        <v>2496</v>
      </c>
      <c r="M1294" s="155"/>
      <c r="N1294" s="155" t="str">
        <f t="shared" si="2"/>
        <v>1667844587</v>
      </c>
      <c r="O1294" s="155"/>
      <c r="P1294" s="155" t="str">
        <f t="shared" si="3"/>
        <v/>
      </c>
      <c r="Q1294" s="155" t="str">
        <f t="shared" si="4"/>
        <v>R</v>
      </c>
    </row>
    <row r="1295">
      <c r="A1295" s="156" t="str">
        <f t="shared" si="1"/>
        <v>1550344587</v>
      </c>
      <c r="B1295" s="156">
        <v>15503.0</v>
      </c>
      <c r="C1295" s="157">
        <v>0.7083333333333334</v>
      </c>
      <c r="D1295" s="158" t="s">
        <v>629</v>
      </c>
      <c r="E1295" s="159">
        <v>18910.0</v>
      </c>
      <c r="F1295" s="159">
        <v>44587.0</v>
      </c>
      <c r="G1295" s="160" t="s">
        <v>100</v>
      </c>
      <c r="H1295" s="160" t="s">
        <v>87</v>
      </c>
      <c r="I1295" s="160" t="s">
        <v>97</v>
      </c>
      <c r="J1295" s="160" t="s">
        <v>131</v>
      </c>
      <c r="K1295" s="155"/>
      <c r="L1295" s="155" t="s">
        <v>2496</v>
      </c>
      <c r="M1295" s="155"/>
      <c r="N1295" s="155" t="str">
        <f t="shared" si="2"/>
        <v>1550344587</v>
      </c>
      <c r="O1295" s="155"/>
      <c r="P1295" s="155" t="str">
        <f t="shared" si="3"/>
        <v/>
      </c>
      <c r="Q1295" s="155" t="str">
        <f t="shared" si="4"/>
        <v/>
      </c>
    </row>
    <row r="1296">
      <c r="A1296" s="156" t="str">
        <f t="shared" si="1"/>
        <v>1070844587</v>
      </c>
      <c r="B1296" s="156">
        <v>10708.0</v>
      </c>
      <c r="C1296" s="157">
        <v>0.7083333333333334</v>
      </c>
      <c r="D1296" s="158" t="s">
        <v>2332</v>
      </c>
      <c r="E1296" s="159">
        <v>22434.0</v>
      </c>
      <c r="F1296" s="159">
        <v>44587.0</v>
      </c>
      <c r="G1296" s="160" t="s">
        <v>122</v>
      </c>
      <c r="H1296" s="160" t="s">
        <v>87</v>
      </c>
      <c r="I1296" s="160" t="s">
        <v>97</v>
      </c>
      <c r="J1296" s="160" t="s">
        <v>174</v>
      </c>
      <c r="K1296" s="155"/>
      <c r="L1296" s="155" t="s">
        <v>2496</v>
      </c>
      <c r="M1296" s="155"/>
      <c r="N1296" s="155" t="str">
        <f t="shared" si="2"/>
        <v>1070844587</v>
      </c>
      <c r="O1296" s="155"/>
      <c r="P1296" s="155" t="str">
        <f t="shared" si="3"/>
        <v/>
      </c>
      <c r="Q1296" s="155" t="str">
        <f t="shared" si="4"/>
        <v/>
      </c>
    </row>
    <row r="1297">
      <c r="A1297" s="156" t="str">
        <f t="shared" si="1"/>
        <v>1616344587</v>
      </c>
      <c r="B1297" s="156">
        <v>16163.0</v>
      </c>
      <c r="C1297" s="157">
        <v>0.7083333333333334</v>
      </c>
      <c r="D1297" s="158" t="s">
        <v>3123</v>
      </c>
      <c r="E1297" s="159">
        <v>30495.0</v>
      </c>
      <c r="F1297" s="159">
        <v>44587.0</v>
      </c>
      <c r="G1297" s="160" t="s">
        <v>86</v>
      </c>
      <c r="H1297" s="160" t="s">
        <v>87</v>
      </c>
      <c r="I1297" s="160" t="s">
        <v>97</v>
      </c>
      <c r="J1297" s="160" t="s">
        <v>189</v>
      </c>
      <c r="K1297" s="155"/>
      <c r="L1297" s="155" t="s">
        <v>2496</v>
      </c>
      <c r="M1297" s="155"/>
      <c r="N1297" s="155" t="str">
        <f t="shared" si="2"/>
        <v>1616344587</v>
      </c>
      <c r="O1297" s="155"/>
      <c r="P1297" s="155" t="str">
        <f t="shared" si="3"/>
        <v/>
      </c>
      <c r="Q1297" s="155" t="str">
        <f t="shared" si="4"/>
        <v/>
      </c>
    </row>
    <row r="1298">
      <c r="A1298" s="156" t="str">
        <f t="shared" si="1"/>
        <v>1680944587</v>
      </c>
      <c r="B1298" s="156">
        <v>16809.0</v>
      </c>
      <c r="C1298" s="157">
        <v>0.7083333333333334</v>
      </c>
      <c r="D1298" s="158" t="s">
        <v>3124</v>
      </c>
      <c r="E1298" s="159">
        <v>14615.0</v>
      </c>
      <c r="F1298" s="159">
        <v>44587.0</v>
      </c>
      <c r="G1298" s="160" t="s">
        <v>112</v>
      </c>
      <c r="H1298" s="160" t="s">
        <v>87</v>
      </c>
      <c r="I1298" s="160" t="s">
        <v>97</v>
      </c>
      <c r="J1298" s="160" t="s">
        <v>224</v>
      </c>
      <c r="K1298" s="155"/>
      <c r="L1298" s="155" t="s">
        <v>2496</v>
      </c>
      <c r="M1298" s="155"/>
      <c r="N1298" s="155" t="str">
        <f t="shared" si="2"/>
        <v>1680944587</v>
      </c>
      <c r="O1298" s="155"/>
      <c r="P1298" s="155" t="str">
        <f t="shared" si="3"/>
        <v/>
      </c>
      <c r="Q1298" s="155" t="str">
        <f t="shared" si="4"/>
        <v/>
      </c>
    </row>
    <row r="1299">
      <c r="A1299" s="156" t="str">
        <f t="shared" si="1"/>
        <v>1795044587</v>
      </c>
      <c r="B1299" s="156">
        <v>17950.0</v>
      </c>
      <c r="C1299" s="157">
        <v>0.7083333333333334</v>
      </c>
      <c r="D1299" s="158" t="s">
        <v>338</v>
      </c>
      <c r="E1299" s="159">
        <v>28008.0</v>
      </c>
      <c r="F1299" s="159">
        <v>44587.0</v>
      </c>
      <c r="G1299" s="160" t="s">
        <v>96</v>
      </c>
      <c r="H1299" s="160" t="s">
        <v>87</v>
      </c>
      <c r="I1299" s="160" t="s">
        <v>97</v>
      </c>
      <c r="J1299" s="160" t="s">
        <v>154</v>
      </c>
      <c r="K1299" s="155"/>
      <c r="L1299" s="155" t="s">
        <v>2496</v>
      </c>
      <c r="M1299" s="155"/>
      <c r="N1299" s="155" t="str">
        <f t="shared" si="2"/>
        <v>1795044587</v>
      </c>
      <c r="O1299" s="155"/>
      <c r="P1299" s="155" t="str">
        <f t="shared" si="3"/>
        <v/>
      </c>
      <c r="Q1299" s="155" t="str">
        <f t="shared" si="4"/>
        <v/>
      </c>
    </row>
    <row r="1300">
      <c r="A1300" s="156" t="str">
        <f t="shared" si="1"/>
        <v>1793544587</v>
      </c>
      <c r="B1300" s="156">
        <v>17935.0</v>
      </c>
      <c r="C1300" s="157">
        <v>0.7083333333333334</v>
      </c>
      <c r="D1300" s="158" t="s">
        <v>168</v>
      </c>
      <c r="E1300" s="159">
        <v>29638.0</v>
      </c>
      <c r="F1300" s="159">
        <v>44587.0</v>
      </c>
      <c r="G1300" s="160" t="s">
        <v>96</v>
      </c>
      <c r="H1300" s="160" t="s">
        <v>87</v>
      </c>
      <c r="I1300" s="160" t="s">
        <v>97</v>
      </c>
      <c r="J1300" s="160" t="s">
        <v>98</v>
      </c>
      <c r="K1300" s="155"/>
      <c r="L1300" s="155" t="s">
        <v>2496</v>
      </c>
      <c r="M1300" s="155"/>
      <c r="N1300" s="155" t="str">
        <f t="shared" si="2"/>
        <v>1793544587</v>
      </c>
      <c r="O1300" s="155"/>
      <c r="P1300" s="155" t="str">
        <f t="shared" si="3"/>
        <v/>
      </c>
      <c r="Q1300" s="155" t="str">
        <f t="shared" si="4"/>
        <v/>
      </c>
    </row>
    <row r="1301">
      <c r="A1301" s="156" t="str">
        <f t="shared" si="1"/>
        <v>927944587</v>
      </c>
      <c r="B1301" s="156">
        <v>9279.0</v>
      </c>
      <c r="C1301" s="157">
        <v>0.7083333333333334</v>
      </c>
      <c r="D1301" s="158" t="s">
        <v>99</v>
      </c>
      <c r="E1301" s="159">
        <v>25997.0</v>
      </c>
      <c r="F1301" s="159">
        <v>44587.0</v>
      </c>
      <c r="G1301" s="160" t="s">
        <v>100</v>
      </c>
      <c r="H1301" s="160" t="s">
        <v>87</v>
      </c>
      <c r="I1301" s="160" t="s">
        <v>97</v>
      </c>
      <c r="J1301" s="160" t="s">
        <v>102</v>
      </c>
      <c r="K1301" s="155"/>
      <c r="L1301" s="155" t="s">
        <v>2496</v>
      </c>
      <c r="M1301" s="155"/>
      <c r="N1301" s="155" t="str">
        <f t="shared" si="2"/>
        <v>927944587</v>
      </c>
      <c r="O1301" s="155"/>
      <c r="P1301" s="155" t="str">
        <f t="shared" si="3"/>
        <v/>
      </c>
      <c r="Q1301" s="155" t="str">
        <f t="shared" si="4"/>
        <v/>
      </c>
    </row>
    <row r="1302">
      <c r="A1302" s="156" t="str">
        <f t="shared" si="1"/>
        <v>1428144587</v>
      </c>
      <c r="B1302" s="156">
        <v>14281.0</v>
      </c>
      <c r="C1302" s="157">
        <v>0.7083333333333334</v>
      </c>
      <c r="D1302" s="158" t="s">
        <v>3125</v>
      </c>
      <c r="E1302" s="159">
        <v>20136.0</v>
      </c>
      <c r="F1302" s="159">
        <v>44587.0</v>
      </c>
      <c r="G1302" s="160" t="s">
        <v>86</v>
      </c>
      <c r="H1302" s="160" t="s">
        <v>87</v>
      </c>
      <c r="I1302" s="160" t="s">
        <v>88</v>
      </c>
      <c r="J1302" s="160" t="s">
        <v>89</v>
      </c>
      <c r="K1302" s="155"/>
      <c r="L1302" s="155" t="s">
        <v>2496</v>
      </c>
      <c r="M1302" s="155"/>
      <c r="N1302" s="155" t="str">
        <f t="shared" si="2"/>
        <v>1428144587</v>
      </c>
      <c r="O1302" s="155"/>
      <c r="P1302" s="155" t="str">
        <f t="shared" si="3"/>
        <v/>
      </c>
      <c r="Q1302" s="155" t="str">
        <f t="shared" si="4"/>
        <v/>
      </c>
    </row>
    <row r="1303">
      <c r="A1303" s="156" t="str">
        <f t="shared" si="1"/>
        <v>1199044587</v>
      </c>
      <c r="B1303" s="156">
        <v>11990.0</v>
      </c>
      <c r="C1303" s="157">
        <v>0.7083333333333334</v>
      </c>
      <c r="D1303" s="158" t="s">
        <v>3126</v>
      </c>
      <c r="E1303" s="159">
        <v>12766.0</v>
      </c>
      <c r="F1303" s="159">
        <v>44587.0</v>
      </c>
      <c r="G1303" s="160" t="s">
        <v>100</v>
      </c>
      <c r="H1303" s="160" t="s">
        <v>87</v>
      </c>
      <c r="I1303" s="160" t="s">
        <v>88</v>
      </c>
      <c r="J1303" s="160" t="s">
        <v>131</v>
      </c>
      <c r="K1303" s="155"/>
      <c r="L1303" s="155" t="s">
        <v>2559</v>
      </c>
      <c r="M1303" s="155"/>
      <c r="N1303" s="155" t="str">
        <f t="shared" si="2"/>
        <v>1199044587</v>
      </c>
      <c r="O1303" s="155"/>
      <c r="P1303" s="155" t="str">
        <f t="shared" si="3"/>
        <v/>
      </c>
      <c r="Q1303" s="155" t="str">
        <f t="shared" si="4"/>
        <v/>
      </c>
    </row>
    <row r="1304">
      <c r="A1304" s="156" t="str">
        <f t="shared" si="1"/>
        <v>1761944587</v>
      </c>
      <c r="B1304" s="156">
        <v>17619.0</v>
      </c>
      <c r="C1304" s="157">
        <v>0.7083333333333334</v>
      </c>
      <c r="D1304" s="158" t="s">
        <v>156</v>
      </c>
      <c r="E1304" s="159">
        <v>22908.0</v>
      </c>
      <c r="F1304" s="159">
        <v>44587.0</v>
      </c>
      <c r="G1304" s="160" t="s">
        <v>108</v>
      </c>
      <c r="H1304" s="160" t="s">
        <v>87</v>
      </c>
      <c r="I1304" s="160" t="s">
        <v>88</v>
      </c>
      <c r="J1304" s="160" t="s">
        <v>102</v>
      </c>
      <c r="K1304" s="155"/>
      <c r="L1304" s="155" t="s">
        <v>2496</v>
      </c>
      <c r="M1304" s="155"/>
      <c r="N1304" s="155" t="str">
        <f t="shared" si="2"/>
        <v>1761944587</v>
      </c>
      <c r="O1304" s="155"/>
      <c r="P1304" s="155" t="str">
        <f t="shared" si="3"/>
        <v/>
      </c>
      <c r="Q1304" s="155" t="str">
        <f t="shared" si="4"/>
        <v/>
      </c>
    </row>
    <row r="1305">
      <c r="A1305" s="156" t="str">
        <f t="shared" si="1"/>
        <v>1774644587</v>
      </c>
      <c r="B1305" s="156">
        <v>17746.0</v>
      </c>
      <c r="C1305" s="157">
        <v>0.7083333333333334</v>
      </c>
      <c r="D1305" s="158" t="s">
        <v>766</v>
      </c>
      <c r="E1305" s="159">
        <v>23814.0</v>
      </c>
      <c r="F1305" s="159">
        <v>44587.0</v>
      </c>
      <c r="G1305" s="160" t="s">
        <v>108</v>
      </c>
      <c r="H1305" s="160" t="s">
        <v>87</v>
      </c>
      <c r="I1305" s="160" t="s">
        <v>88</v>
      </c>
      <c r="J1305" s="160" t="s">
        <v>113</v>
      </c>
      <c r="K1305" s="155"/>
      <c r="L1305" s="155" t="s">
        <v>2496</v>
      </c>
      <c r="M1305" s="155"/>
      <c r="N1305" s="155" t="str">
        <f t="shared" si="2"/>
        <v>1774644587</v>
      </c>
      <c r="O1305" s="155"/>
      <c r="P1305" s="155" t="str">
        <f t="shared" si="3"/>
        <v/>
      </c>
      <c r="Q1305" s="155" t="str">
        <f t="shared" si="4"/>
        <v/>
      </c>
    </row>
    <row r="1306">
      <c r="A1306" s="156" t="str">
        <f t="shared" si="1"/>
        <v>1148644587</v>
      </c>
      <c r="B1306" s="156">
        <v>11486.0</v>
      </c>
      <c r="C1306" s="157">
        <v>0.7083333333333334</v>
      </c>
      <c r="D1306" s="158" t="s">
        <v>3127</v>
      </c>
      <c r="E1306" s="159">
        <v>25284.0</v>
      </c>
      <c r="F1306" s="159">
        <v>44587.0</v>
      </c>
      <c r="G1306" s="160" t="s">
        <v>100</v>
      </c>
      <c r="H1306" s="160" t="s">
        <v>87</v>
      </c>
      <c r="I1306" s="160" t="s">
        <v>88</v>
      </c>
      <c r="J1306" s="160" t="s">
        <v>102</v>
      </c>
      <c r="K1306" s="155"/>
      <c r="L1306" s="155" t="s">
        <v>2496</v>
      </c>
      <c r="M1306" s="155"/>
      <c r="N1306" s="155" t="str">
        <f t="shared" si="2"/>
        <v>1148644587</v>
      </c>
      <c r="O1306" s="155"/>
      <c r="P1306" s="155" t="str">
        <f t="shared" si="3"/>
        <v/>
      </c>
      <c r="Q1306" s="155" t="str">
        <f t="shared" si="4"/>
        <v/>
      </c>
    </row>
    <row r="1307">
      <c r="A1307" s="156" t="str">
        <f t="shared" si="1"/>
        <v>1138744587</v>
      </c>
      <c r="B1307" s="156">
        <v>11387.0</v>
      </c>
      <c r="C1307" s="157">
        <v>0.7083333333333334</v>
      </c>
      <c r="D1307" s="158" t="s">
        <v>915</v>
      </c>
      <c r="E1307" s="159">
        <v>21062.0</v>
      </c>
      <c r="F1307" s="159">
        <v>44587.0</v>
      </c>
      <c r="G1307" s="160" t="s">
        <v>86</v>
      </c>
      <c r="H1307" s="160" t="s">
        <v>92</v>
      </c>
      <c r="I1307" s="160" t="s">
        <v>101</v>
      </c>
      <c r="J1307" s="160" t="s">
        <v>813</v>
      </c>
      <c r="K1307" s="155"/>
      <c r="L1307" s="155" t="s">
        <v>2496</v>
      </c>
      <c r="M1307" s="155"/>
      <c r="N1307" s="155" t="str">
        <f t="shared" si="2"/>
        <v>1138744587</v>
      </c>
      <c r="O1307" s="155"/>
      <c r="P1307" s="155" t="str">
        <f t="shared" si="3"/>
        <v/>
      </c>
      <c r="Q1307" s="155" t="str">
        <f t="shared" si="4"/>
        <v/>
      </c>
    </row>
    <row r="1308">
      <c r="A1308" s="156" t="str">
        <f t="shared" si="1"/>
        <v>960144587</v>
      </c>
      <c r="B1308" s="156">
        <v>9601.0</v>
      </c>
      <c r="C1308" s="157">
        <v>0.7083333333333334</v>
      </c>
      <c r="D1308" s="158" t="s">
        <v>116</v>
      </c>
      <c r="E1308" s="159">
        <v>26335.0</v>
      </c>
      <c r="F1308" s="159">
        <v>44587.0</v>
      </c>
      <c r="G1308" s="160" t="s">
        <v>86</v>
      </c>
      <c r="H1308" s="160" t="s">
        <v>92</v>
      </c>
      <c r="I1308" s="160" t="s">
        <v>93</v>
      </c>
      <c r="J1308" s="160" t="s">
        <v>117</v>
      </c>
      <c r="K1308" s="155"/>
      <c r="L1308" s="155" t="s">
        <v>2496</v>
      </c>
      <c r="M1308" s="155"/>
      <c r="N1308" s="155" t="str">
        <f t="shared" si="2"/>
        <v>960144587</v>
      </c>
      <c r="O1308" s="155"/>
      <c r="P1308" s="155" t="str">
        <f t="shared" si="3"/>
        <v/>
      </c>
      <c r="Q1308" s="155" t="str">
        <f t="shared" si="4"/>
        <v/>
      </c>
    </row>
    <row r="1309">
      <c r="A1309" s="156" t="str">
        <f t="shared" si="1"/>
        <v>1395644587</v>
      </c>
      <c r="B1309" s="156">
        <v>13956.0</v>
      </c>
      <c r="C1309" s="157">
        <v>0.7083333333333334</v>
      </c>
      <c r="D1309" s="158" t="s">
        <v>2359</v>
      </c>
      <c r="E1309" s="159">
        <v>16581.0</v>
      </c>
      <c r="F1309" s="159">
        <v>44587.0</v>
      </c>
      <c r="G1309" s="160" t="s">
        <v>122</v>
      </c>
      <c r="H1309" s="160" t="s">
        <v>92</v>
      </c>
      <c r="I1309" s="160" t="s">
        <v>93</v>
      </c>
      <c r="J1309" s="160" t="s">
        <v>182</v>
      </c>
      <c r="K1309" s="155"/>
      <c r="L1309" s="155" t="s">
        <v>2496</v>
      </c>
      <c r="M1309" s="155"/>
      <c r="N1309" s="155" t="str">
        <f t="shared" si="2"/>
        <v>1395644587</v>
      </c>
      <c r="O1309" s="155"/>
      <c r="P1309" s="155" t="str">
        <f t="shared" si="3"/>
        <v/>
      </c>
      <c r="Q1309" s="155" t="str">
        <f t="shared" si="4"/>
        <v/>
      </c>
    </row>
    <row r="1310">
      <c r="A1310" s="156" t="str">
        <f t="shared" si="1"/>
        <v>1775944587</v>
      </c>
      <c r="B1310" s="156">
        <v>17759.0</v>
      </c>
      <c r="C1310" s="157">
        <v>0.7083333333333334</v>
      </c>
      <c r="D1310" s="158" t="s">
        <v>482</v>
      </c>
      <c r="E1310" s="159">
        <v>13627.0</v>
      </c>
      <c r="F1310" s="159">
        <v>44587.0</v>
      </c>
      <c r="G1310" s="160" t="s">
        <v>108</v>
      </c>
      <c r="H1310" s="160" t="s">
        <v>87</v>
      </c>
      <c r="I1310" s="160" t="s">
        <v>88</v>
      </c>
      <c r="J1310" s="160" t="s">
        <v>102</v>
      </c>
      <c r="K1310" s="155"/>
      <c r="L1310" s="155" t="s">
        <v>2496</v>
      </c>
      <c r="M1310" s="155"/>
      <c r="N1310" s="155" t="str">
        <f t="shared" si="2"/>
        <v>1775944587</v>
      </c>
      <c r="O1310" s="155"/>
      <c r="P1310" s="155" t="str">
        <f t="shared" si="3"/>
        <v/>
      </c>
      <c r="Q1310" s="155" t="str">
        <f t="shared" si="4"/>
        <v>R</v>
      </c>
    </row>
    <row r="1311">
      <c r="A1311" s="156" t="str">
        <f t="shared" si="1"/>
        <v>1790544587</v>
      </c>
      <c r="B1311" s="156">
        <v>17905.0</v>
      </c>
      <c r="C1311" s="157">
        <v>0.7083333333333334</v>
      </c>
      <c r="D1311" s="158" t="s">
        <v>373</v>
      </c>
      <c r="E1311" s="159">
        <v>25479.0</v>
      </c>
      <c r="F1311" s="159">
        <v>44587.0</v>
      </c>
      <c r="G1311" s="160" t="s">
        <v>100</v>
      </c>
      <c r="H1311" s="160" t="s">
        <v>87</v>
      </c>
      <c r="I1311" s="160" t="s">
        <v>97</v>
      </c>
      <c r="J1311" s="160" t="s">
        <v>197</v>
      </c>
      <c r="K1311" s="155"/>
      <c r="L1311" s="155" t="s">
        <v>2496</v>
      </c>
      <c r="M1311" s="155"/>
      <c r="N1311" s="155" t="str">
        <f t="shared" si="2"/>
        <v>1790544587</v>
      </c>
      <c r="O1311" s="155"/>
      <c r="P1311" s="155" t="str">
        <f t="shared" si="3"/>
        <v/>
      </c>
      <c r="Q1311" s="155" t="str">
        <f t="shared" si="4"/>
        <v>R</v>
      </c>
    </row>
    <row r="1312">
      <c r="A1312" s="156" t="str">
        <f t="shared" si="1"/>
        <v>1492644588</v>
      </c>
      <c r="B1312" s="156">
        <v>14926.0</v>
      </c>
      <c r="C1312" s="157">
        <v>0.3333333333333333</v>
      </c>
      <c r="D1312" s="158" t="s">
        <v>2126</v>
      </c>
      <c r="E1312" s="159">
        <v>21137.0</v>
      </c>
      <c r="F1312" s="159">
        <v>44588.0</v>
      </c>
      <c r="G1312" s="160" t="s">
        <v>122</v>
      </c>
      <c r="H1312" s="160" t="s">
        <v>87</v>
      </c>
      <c r="I1312" s="160" t="s">
        <v>97</v>
      </c>
      <c r="J1312" s="160" t="s">
        <v>174</v>
      </c>
      <c r="K1312" s="155"/>
      <c r="L1312" s="155" t="s">
        <v>90</v>
      </c>
      <c r="M1312" s="155">
        <v>207024.0</v>
      </c>
      <c r="N1312" s="155" t="str">
        <f t="shared" si="2"/>
        <v>1492644588</v>
      </c>
      <c r="O1312" s="155"/>
      <c r="P1312" s="155" t="str">
        <f t="shared" si="3"/>
        <v/>
      </c>
      <c r="Q1312" s="155" t="str">
        <f t="shared" si="4"/>
        <v>R</v>
      </c>
    </row>
    <row r="1313">
      <c r="A1313" s="156" t="str">
        <f t="shared" si="1"/>
        <v>1212744588</v>
      </c>
      <c r="B1313" s="156">
        <v>12127.0</v>
      </c>
      <c r="C1313" s="157">
        <v>0.3333333333333333</v>
      </c>
      <c r="D1313" s="158" t="s">
        <v>3128</v>
      </c>
      <c r="E1313" s="159">
        <v>20732.0</v>
      </c>
      <c r="F1313" s="159">
        <v>44588.0</v>
      </c>
      <c r="G1313" s="160" t="s">
        <v>86</v>
      </c>
      <c r="H1313" s="160" t="s">
        <v>92</v>
      </c>
      <c r="I1313" s="160" t="s">
        <v>93</v>
      </c>
      <c r="J1313" s="160" t="s">
        <v>1011</v>
      </c>
      <c r="K1313" s="155"/>
      <c r="L1313" s="155" t="s">
        <v>90</v>
      </c>
      <c r="M1313" s="155">
        <v>207021.0</v>
      </c>
      <c r="N1313" s="155" t="str">
        <f t="shared" si="2"/>
        <v>1212744588</v>
      </c>
      <c r="O1313" s="155"/>
      <c r="P1313" s="155" t="str">
        <f t="shared" si="3"/>
        <v/>
      </c>
      <c r="Q1313" s="155" t="str">
        <f t="shared" si="4"/>
        <v/>
      </c>
    </row>
    <row r="1314">
      <c r="A1314" s="156" t="str">
        <f t="shared" si="1"/>
        <v>1178944588</v>
      </c>
      <c r="B1314" s="156">
        <v>11789.0</v>
      </c>
      <c r="C1314" s="157">
        <v>0.34375</v>
      </c>
      <c r="D1314" s="158" t="s">
        <v>3129</v>
      </c>
      <c r="E1314" s="159">
        <v>19572.0</v>
      </c>
      <c r="F1314" s="159">
        <v>44588.0</v>
      </c>
      <c r="G1314" s="160" t="s">
        <v>86</v>
      </c>
      <c r="H1314" s="160" t="s">
        <v>87</v>
      </c>
      <c r="I1314" s="160" t="s">
        <v>97</v>
      </c>
      <c r="J1314" s="160" t="s">
        <v>147</v>
      </c>
      <c r="K1314" s="155"/>
      <c r="L1314" s="155" t="s">
        <v>90</v>
      </c>
      <c r="M1314" s="155">
        <v>207025.0</v>
      </c>
      <c r="N1314" s="155" t="str">
        <f t="shared" si="2"/>
        <v>1178944588</v>
      </c>
      <c r="O1314" s="155"/>
      <c r="P1314" s="155" t="str">
        <f t="shared" si="3"/>
        <v/>
      </c>
      <c r="Q1314" s="155" t="str">
        <f t="shared" si="4"/>
        <v/>
      </c>
    </row>
    <row r="1315">
      <c r="A1315" s="156" t="str">
        <f t="shared" si="1"/>
        <v>1176144588</v>
      </c>
      <c r="B1315" s="156">
        <v>11761.0</v>
      </c>
      <c r="C1315" s="157">
        <v>0.34375</v>
      </c>
      <c r="D1315" s="158" t="s">
        <v>1289</v>
      </c>
      <c r="E1315" s="159">
        <v>32726.0</v>
      </c>
      <c r="F1315" s="159">
        <v>44588.0</v>
      </c>
      <c r="G1315" s="160" t="s">
        <v>122</v>
      </c>
      <c r="H1315" s="160" t="s">
        <v>92</v>
      </c>
      <c r="I1315" s="160" t="s">
        <v>93</v>
      </c>
      <c r="J1315" s="160" t="s">
        <v>174</v>
      </c>
      <c r="K1315" s="155"/>
      <c r="L1315" s="155" t="s">
        <v>90</v>
      </c>
      <c r="M1315" s="155">
        <v>207023.0</v>
      </c>
      <c r="N1315" s="155" t="str">
        <f t="shared" si="2"/>
        <v>1176144588</v>
      </c>
      <c r="O1315" s="155"/>
      <c r="P1315" s="155" t="str">
        <f t="shared" si="3"/>
        <v/>
      </c>
      <c r="Q1315" s="155" t="str">
        <f t="shared" si="4"/>
        <v>R</v>
      </c>
    </row>
    <row r="1316">
      <c r="A1316" s="156" t="str">
        <f t="shared" si="1"/>
        <v>1584744588</v>
      </c>
      <c r="B1316" s="156">
        <v>15847.0</v>
      </c>
      <c r="C1316" s="157">
        <v>0.34375</v>
      </c>
      <c r="D1316" s="158" t="s">
        <v>3130</v>
      </c>
      <c r="E1316" s="159">
        <v>33740.0</v>
      </c>
      <c r="F1316" s="159">
        <v>44588.0</v>
      </c>
      <c r="G1316" s="160" t="s">
        <v>112</v>
      </c>
      <c r="H1316" s="160" t="s">
        <v>87</v>
      </c>
      <c r="I1316" s="160" t="s">
        <v>88</v>
      </c>
      <c r="J1316" s="160" t="s">
        <v>131</v>
      </c>
      <c r="K1316" s="155"/>
      <c r="L1316" s="155" t="s">
        <v>103</v>
      </c>
      <c r="M1316" s="155"/>
      <c r="N1316" s="155" t="str">
        <f t="shared" si="2"/>
        <v>1584744588</v>
      </c>
      <c r="O1316" s="155"/>
      <c r="P1316" s="155" t="str">
        <f t="shared" si="3"/>
        <v/>
      </c>
      <c r="Q1316" s="155" t="str">
        <f t="shared" si="4"/>
        <v/>
      </c>
    </row>
    <row r="1317">
      <c r="A1317" s="156" t="str">
        <f t="shared" si="1"/>
        <v>1714144588</v>
      </c>
      <c r="B1317" s="156">
        <v>17141.0</v>
      </c>
      <c r="C1317" s="157">
        <v>0.3541666666666667</v>
      </c>
      <c r="D1317" s="158" t="s">
        <v>3131</v>
      </c>
      <c r="E1317" s="159">
        <v>12984.0</v>
      </c>
      <c r="F1317" s="159">
        <v>44588.0</v>
      </c>
      <c r="G1317" s="160" t="s">
        <v>86</v>
      </c>
      <c r="H1317" s="160" t="s">
        <v>87</v>
      </c>
      <c r="I1317" s="160" t="s">
        <v>88</v>
      </c>
      <c r="J1317" s="160" t="s">
        <v>89</v>
      </c>
      <c r="K1317" s="155"/>
      <c r="L1317" s="155" t="s">
        <v>90</v>
      </c>
      <c r="M1317" s="155">
        <v>207026.0</v>
      </c>
      <c r="N1317" s="155" t="str">
        <f t="shared" si="2"/>
        <v>1714144588</v>
      </c>
      <c r="O1317" s="155"/>
      <c r="P1317" s="155" t="str">
        <f t="shared" si="3"/>
        <v/>
      </c>
      <c r="Q1317" s="155" t="str">
        <f t="shared" si="4"/>
        <v/>
      </c>
    </row>
    <row r="1318">
      <c r="A1318" s="156" t="str">
        <f t="shared" si="1"/>
        <v>1573944588</v>
      </c>
      <c r="B1318" s="156">
        <v>15739.0</v>
      </c>
      <c r="C1318" s="157">
        <v>0.3541666666666667</v>
      </c>
      <c r="D1318" s="158" t="s">
        <v>3132</v>
      </c>
      <c r="E1318" s="159">
        <v>22716.0</v>
      </c>
      <c r="F1318" s="159">
        <v>44588.0</v>
      </c>
      <c r="G1318" s="160" t="s">
        <v>86</v>
      </c>
      <c r="H1318" s="160" t="s">
        <v>92</v>
      </c>
      <c r="I1318" s="160" t="s">
        <v>93</v>
      </c>
      <c r="J1318" s="160" t="s">
        <v>98</v>
      </c>
      <c r="K1318" s="155"/>
      <c r="L1318" s="155" t="s">
        <v>90</v>
      </c>
      <c r="M1318" s="155">
        <v>207022.0</v>
      </c>
      <c r="N1318" s="155" t="str">
        <f t="shared" si="2"/>
        <v>1573944588</v>
      </c>
      <c r="O1318" s="155"/>
      <c r="P1318" s="155" t="str">
        <f t="shared" si="3"/>
        <v/>
      </c>
      <c r="Q1318" s="155" t="str">
        <f t="shared" si="4"/>
        <v/>
      </c>
    </row>
    <row r="1319">
      <c r="A1319" s="156" t="str">
        <f t="shared" si="1"/>
        <v>1797344588</v>
      </c>
      <c r="B1319" s="156">
        <v>17973.0</v>
      </c>
      <c r="C1319" s="157">
        <v>0.3645833333333333</v>
      </c>
      <c r="D1319" s="158" t="s">
        <v>3133</v>
      </c>
      <c r="E1319" s="159">
        <v>19160.0</v>
      </c>
      <c r="F1319" s="159">
        <v>44588.0</v>
      </c>
      <c r="G1319" s="160" t="s">
        <v>108</v>
      </c>
      <c r="H1319" s="160" t="s">
        <v>87</v>
      </c>
      <c r="I1319" s="160" t="s">
        <v>88</v>
      </c>
      <c r="J1319" s="160" t="s">
        <v>131</v>
      </c>
      <c r="K1319" s="155"/>
      <c r="L1319" s="155" t="s">
        <v>103</v>
      </c>
      <c r="M1319" s="155"/>
      <c r="N1319" s="155" t="str">
        <f t="shared" si="2"/>
        <v>1797344588</v>
      </c>
      <c r="O1319" s="155"/>
      <c r="P1319" s="155" t="str">
        <f t="shared" si="3"/>
        <v/>
      </c>
      <c r="Q1319" s="155" t="str">
        <f t="shared" si="4"/>
        <v/>
      </c>
    </row>
    <row r="1320">
      <c r="A1320" s="156" t="str">
        <f t="shared" si="1"/>
        <v>1799944588</v>
      </c>
      <c r="B1320" s="156">
        <v>17999.0</v>
      </c>
      <c r="C1320" s="157">
        <v>0.3958333333333333</v>
      </c>
      <c r="D1320" s="158" t="s">
        <v>1154</v>
      </c>
      <c r="E1320" s="159">
        <v>23637.0</v>
      </c>
      <c r="F1320" s="159">
        <v>44588.0</v>
      </c>
      <c r="G1320" s="160" t="s">
        <v>108</v>
      </c>
      <c r="H1320" s="160" t="s">
        <v>87</v>
      </c>
      <c r="I1320" s="160" t="s">
        <v>88</v>
      </c>
      <c r="J1320" s="160" t="s">
        <v>102</v>
      </c>
      <c r="K1320" s="155"/>
      <c r="L1320" s="155" t="s">
        <v>103</v>
      </c>
      <c r="M1320" s="155"/>
      <c r="N1320" s="155" t="str">
        <f t="shared" si="2"/>
        <v>1799944588</v>
      </c>
      <c r="O1320" s="155"/>
      <c r="P1320" s="155" t="str">
        <f t="shared" si="3"/>
        <v/>
      </c>
      <c r="Q1320" s="155" t="str">
        <f t="shared" si="4"/>
        <v/>
      </c>
    </row>
    <row r="1321">
      <c r="A1321" s="156" t="str">
        <f t="shared" si="1"/>
        <v>935944588</v>
      </c>
      <c r="B1321" s="156">
        <v>9359.0</v>
      </c>
      <c r="C1321" s="157">
        <v>0.3958333333333333</v>
      </c>
      <c r="D1321" s="158" t="s">
        <v>1273</v>
      </c>
      <c r="E1321" s="159">
        <v>20605.0</v>
      </c>
      <c r="F1321" s="159">
        <v>44588.0</v>
      </c>
      <c r="G1321" s="160" t="s">
        <v>100</v>
      </c>
      <c r="H1321" s="160" t="s">
        <v>92</v>
      </c>
      <c r="I1321" s="160" t="s">
        <v>88</v>
      </c>
      <c r="J1321" s="160" t="s">
        <v>102</v>
      </c>
      <c r="K1321" s="155"/>
      <c r="L1321" s="155" t="s">
        <v>103</v>
      </c>
      <c r="M1321" s="155"/>
      <c r="N1321" s="155" t="str">
        <f t="shared" si="2"/>
        <v>935944588</v>
      </c>
      <c r="O1321" s="155"/>
      <c r="P1321" s="155" t="str">
        <f t="shared" si="3"/>
        <v/>
      </c>
      <c r="Q1321" s="155" t="str">
        <f t="shared" si="4"/>
        <v/>
      </c>
    </row>
    <row r="1322">
      <c r="A1322" s="156" t="str">
        <f t="shared" si="1"/>
        <v>1580544588</v>
      </c>
      <c r="B1322" s="156">
        <v>15805.0</v>
      </c>
      <c r="C1322" s="157">
        <v>0.40625</v>
      </c>
      <c r="D1322" s="158" t="s">
        <v>3134</v>
      </c>
      <c r="E1322" s="159">
        <v>28195.0</v>
      </c>
      <c r="F1322" s="159">
        <v>44588.0</v>
      </c>
      <c r="G1322" s="160" t="s">
        <v>100</v>
      </c>
      <c r="H1322" s="160" t="s">
        <v>92</v>
      </c>
      <c r="I1322" s="160" t="s">
        <v>101</v>
      </c>
      <c r="J1322" s="160" t="s">
        <v>199</v>
      </c>
      <c r="K1322" s="155"/>
      <c r="L1322" s="155" t="s">
        <v>103</v>
      </c>
      <c r="M1322" s="155"/>
      <c r="N1322" s="155" t="str">
        <f t="shared" si="2"/>
        <v>1580544588</v>
      </c>
      <c r="O1322" s="155"/>
      <c r="P1322" s="155" t="str">
        <f t="shared" si="3"/>
        <v/>
      </c>
      <c r="Q1322" s="155" t="str">
        <f t="shared" si="4"/>
        <v/>
      </c>
    </row>
    <row r="1323">
      <c r="A1323" s="156" t="str">
        <f t="shared" si="1"/>
        <v>1585344588</v>
      </c>
      <c r="B1323" s="156">
        <v>15853.0</v>
      </c>
      <c r="C1323" s="157">
        <v>0.4166666666666667</v>
      </c>
      <c r="D1323" s="158" t="s">
        <v>2192</v>
      </c>
      <c r="E1323" s="159">
        <v>18900.0</v>
      </c>
      <c r="F1323" s="159">
        <v>44588.0</v>
      </c>
      <c r="G1323" s="160" t="s">
        <v>122</v>
      </c>
      <c r="H1323" s="160" t="s">
        <v>92</v>
      </c>
      <c r="I1323" s="160" t="s">
        <v>101</v>
      </c>
      <c r="J1323" s="160" t="s">
        <v>166</v>
      </c>
      <c r="K1323" s="155"/>
      <c r="L1323" s="155" t="s">
        <v>90</v>
      </c>
      <c r="M1323" s="155">
        <v>207029.0</v>
      </c>
      <c r="N1323" s="155" t="str">
        <f t="shared" si="2"/>
        <v>1585344588</v>
      </c>
      <c r="O1323" s="155"/>
      <c r="P1323" s="155" t="str">
        <f t="shared" si="3"/>
        <v/>
      </c>
      <c r="Q1323" s="155" t="str">
        <f t="shared" si="4"/>
        <v/>
      </c>
    </row>
    <row r="1324">
      <c r="A1324" s="156" t="str">
        <f t="shared" si="1"/>
        <v>1562344588</v>
      </c>
      <c r="B1324" s="156">
        <v>15623.0</v>
      </c>
      <c r="C1324" s="157">
        <v>0.4166666666666667</v>
      </c>
      <c r="D1324" s="158" t="s">
        <v>1207</v>
      </c>
      <c r="E1324" s="159">
        <v>24495.0</v>
      </c>
      <c r="F1324" s="159">
        <v>44588.0</v>
      </c>
      <c r="G1324" s="160" t="s">
        <v>112</v>
      </c>
      <c r="H1324" s="160" t="s">
        <v>92</v>
      </c>
      <c r="I1324" s="160" t="s">
        <v>93</v>
      </c>
      <c r="J1324" s="160" t="s">
        <v>102</v>
      </c>
      <c r="K1324" s="155"/>
      <c r="L1324" s="155" t="s">
        <v>103</v>
      </c>
      <c r="M1324" s="155"/>
      <c r="N1324" s="155" t="str">
        <f t="shared" si="2"/>
        <v>1562344588</v>
      </c>
      <c r="O1324" s="155"/>
      <c r="P1324" s="155" t="str">
        <f t="shared" si="3"/>
        <v/>
      </c>
      <c r="Q1324" s="155" t="str">
        <f t="shared" si="4"/>
        <v/>
      </c>
    </row>
    <row r="1325">
      <c r="A1325" s="156" t="str">
        <f t="shared" si="1"/>
        <v>1647744588</v>
      </c>
      <c r="B1325" s="156">
        <v>16477.0</v>
      </c>
      <c r="C1325" s="157">
        <v>0.4270833333333333</v>
      </c>
      <c r="D1325" s="158" t="s">
        <v>3135</v>
      </c>
      <c r="E1325" s="159">
        <v>22135.0</v>
      </c>
      <c r="F1325" s="159">
        <v>44588.0</v>
      </c>
      <c r="G1325" s="160" t="s">
        <v>100</v>
      </c>
      <c r="H1325" s="160" t="s">
        <v>87</v>
      </c>
      <c r="I1325" s="160" t="s">
        <v>97</v>
      </c>
      <c r="J1325" s="160" t="s">
        <v>1297</v>
      </c>
      <c r="K1325" s="155"/>
      <c r="L1325" s="155" t="s">
        <v>103</v>
      </c>
      <c r="M1325" s="155"/>
      <c r="N1325" s="155" t="str">
        <f t="shared" si="2"/>
        <v>1647744588</v>
      </c>
      <c r="O1325" s="155"/>
      <c r="P1325" s="155" t="str">
        <f t="shared" si="3"/>
        <v/>
      </c>
      <c r="Q1325" s="155" t="str">
        <f t="shared" si="4"/>
        <v/>
      </c>
    </row>
    <row r="1326">
      <c r="A1326" s="156" t="str">
        <f t="shared" si="1"/>
        <v>1219444588</v>
      </c>
      <c r="B1326" s="156">
        <v>12194.0</v>
      </c>
      <c r="C1326" s="157">
        <v>0.4270833333333333</v>
      </c>
      <c r="D1326" s="158" t="s">
        <v>3136</v>
      </c>
      <c r="E1326" s="159">
        <v>19387.0</v>
      </c>
      <c r="F1326" s="159">
        <v>44588.0</v>
      </c>
      <c r="G1326" s="160" t="s">
        <v>112</v>
      </c>
      <c r="H1326" s="160" t="s">
        <v>92</v>
      </c>
      <c r="I1326" s="160" t="s">
        <v>101</v>
      </c>
      <c r="J1326" s="160" t="s">
        <v>102</v>
      </c>
      <c r="K1326" s="155"/>
      <c r="L1326" s="155" t="s">
        <v>103</v>
      </c>
      <c r="M1326" s="155"/>
      <c r="N1326" s="155" t="str">
        <f t="shared" si="2"/>
        <v>1219444588</v>
      </c>
      <c r="O1326" s="155"/>
      <c r="P1326" s="155" t="str">
        <f t="shared" si="3"/>
        <v/>
      </c>
      <c r="Q1326" s="155" t="str">
        <f t="shared" si="4"/>
        <v/>
      </c>
    </row>
    <row r="1327">
      <c r="A1327" s="156" t="str">
        <f t="shared" si="1"/>
        <v>997344588</v>
      </c>
      <c r="B1327" s="156">
        <v>9973.0</v>
      </c>
      <c r="C1327" s="157">
        <v>0.4270833333333333</v>
      </c>
      <c r="D1327" s="158" t="s">
        <v>3137</v>
      </c>
      <c r="E1327" s="159">
        <v>20345.0</v>
      </c>
      <c r="F1327" s="159">
        <v>44588.0</v>
      </c>
      <c r="G1327" s="160" t="s">
        <v>100</v>
      </c>
      <c r="H1327" s="160" t="s">
        <v>92</v>
      </c>
      <c r="I1327" s="160" t="s">
        <v>93</v>
      </c>
      <c r="J1327" s="160" t="s">
        <v>102</v>
      </c>
      <c r="K1327" s="155"/>
      <c r="L1327" s="155" t="s">
        <v>103</v>
      </c>
      <c r="M1327" s="155"/>
      <c r="N1327" s="155" t="str">
        <f t="shared" si="2"/>
        <v>997344588</v>
      </c>
      <c r="O1327" s="155"/>
      <c r="P1327" s="155" t="str">
        <f t="shared" si="3"/>
        <v/>
      </c>
      <c r="Q1327" s="155" t="str">
        <f t="shared" si="4"/>
        <v/>
      </c>
    </row>
    <row r="1328">
      <c r="A1328" s="156" t="str">
        <f t="shared" si="1"/>
        <v>1521944588</v>
      </c>
      <c r="B1328" s="156">
        <v>15219.0</v>
      </c>
      <c r="C1328" s="157">
        <v>0.4375</v>
      </c>
      <c r="D1328" s="158" t="s">
        <v>1179</v>
      </c>
      <c r="E1328" s="159">
        <v>20125.0</v>
      </c>
      <c r="F1328" s="159">
        <v>44588.0</v>
      </c>
      <c r="G1328" s="160" t="s">
        <v>86</v>
      </c>
      <c r="H1328" s="160" t="s">
        <v>87</v>
      </c>
      <c r="I1328" s="160" t="s">
        <v>97</v>
      </c>
      <c r="J1328" s="160" t="s">
        <v>147</v>
      </c>
      <c r="K1328" s="155"/>
      <c r="L1328" s="155" t="s">
        <v>90</v>
      </c>
      <c r="M1328" s="155">
        <v>207027.0</v>
      </c>
      <c r="N1328" s="155" t="str">
        <f t="shared" si="2"/>
        <v>1521944588</v>
      </c>
      <c r="O1328" s="155"/>
      <c r="P1328" s="155" t="str">
        <f t="shared" si="3"/>
        <v/>
      </c>
      <c r="Q1328" s="155" t="str">
        <f t="shared" si="4"/>
        <v/>
      </c>
    </row>
    <row r="1329">
      <c r="A1329" s="156" t="str">
        <f t="shared" si="1"/>
        <v>1574544588</v>
      </c>
      <c r="B1329" s="156">
        <v>15745.0</v>
      </c>
      <c r="C1329" s="157">
        <v>0.4375</v>
      </c>
      <c r="D1329" s="158" t="s">
        <v>3138</v>
      </c>
      <c r="E1329" s="159">
        <v>21738.0</v>
      </c>
      <c r="F1329" s="159">
        <v>44588.0</v>
      </c>
      <c r="G1329" s="160" t="s">
        <v>112</v>
      </c>
      <c r="H1329" s="160" t="s">
        <v>92</v>
      </c>
      <c r="I1329" s="160" t="s">
        <v>93</v>
      </c>
      <c r="J1329" s="160" t="s">
        <v>131</v>
      </c>
      <c r="K1329" s="155"/>
      <c r="L1329" s="155" t="s">
        <v>103</v>
      </c>
      <c r="M1329" s="155"/>
      <c r="N1329" s="155" t="str">
        <f t="shared" si="2"/>
        <v>1574544588</v>
      </c>
      <c r="O1329" s="155"/>
      <c r="P1329" s="155" t="str">
        <f t="shared" si="3"/>
        <v/>
      </c>
      <c r="Q1329" s="155" t="str">
        <f t="shared" si="4"/>
        <v/>
      </c>
    </row>
    <row r="1330">
      <c r="A1330" s="156" t="str">
        <f t="shared" si="1"/>
        <v>968244588</v>
      </c>
      <c r="B1330" s="156">
        <v>9682.0</v>
      </c>
      <c r="C1330" s="157">
        <v>0.4479166666666667</v>
      </c>
      <c r="D1330" s="158" t="s">
        <v>3139</v>
      </c>
      <c r="E1330" s="159">
        <v>17001.0</v>
      </c>
      <c r="F1330" s="159">
        <v>44588.0</v>
      </c>
      <c r="G1330" s="160" t="s">
        <v>86</v>
      </c>
      <c r="H1330" s="160" t="s">
        <v>87</v>
      </c>
      <c r="I1330" s="160" t="s">
        <v>88</v>
      </c>
      <c r="J1330" s="160" t="s">
        <v>89</v>
      </c>
      <c r="K1330" s="155"/>
      <c r="L1330" s="155" t="s">
        <v>90</v>
      </c>
      <c r="M1330" s="155">
        <v>207028.0</v>
      </c>
      <c r="N1330" s="155" t="str">
        <f t="shared" si="2"/>
        <v>968244588</v>
      </c>
      <c r="O1330" s="155"/>
      <c r="P1330" s="155" t="str">
        <f t="shared" si="3"/>
        <v/>
      </c>
      <c r="Q1330" s="155" t="str">
        <f t="shared" si="4"/>
        <v/>
      </c>
    </row>
    <row r="1331">
      <c r="A1331" s="156" t="str">
        <f t="shared" si="1"/>
        <v>1278244588</v>
      </c>
      <c r="B1331" s="156">
        <v>12782.0</v>
      </c>
      <c r="C1331" s="157">
        <v>0.4583333333333333</v>
      </c>
      <c r="D1331" s="158" t="s">
        <v>2787</v>
      </c>
      <c r="E1331" s="159">
        <v>14749.0</v>
      </c>
      <c r="F1331" s="159">
        <v>44588.0</v>
      </c>
      <c r="G1331" s="160" t="s">
        <v>100</v>
      </c>
      <c r="H1331" s="160" t="s">
        <v>92</v>
      </c>
      <c r="I1331" s="160" t="s">
        <v>101</v>
      </c>
      <c r="J1331" s="160" t="s">
        <v>102</v>
      </c>
      <c r="K1331" s="155"/>
      <c r="L1331" s="155" t="s">
        <v>103</v>
      </c>
      <c r="M1331" s="155"/>
      <c r="N1331" s="155" t="str">
        <f t="shared" si="2"/>
        <v>1278244588</v>
      </c>
      <c r="O1331" s="155"/>
      <c r="P1331" s="155" t="str">
        <f t="shared" si="3"/>
        <v/>
      </c>
      <c r="Q1331" s="155" t="str">
        <f t="shared" si="4"/>
        <v>R</v>
      </c>
    </row>
    <row r="1332">
      <c r="A1332" s="156" t="str">
        <f t="shared" si="1"/>
        <v>917444588</v>
      </c>
      <c r="B1332" s="156">
        <v>9174.0</v>
      </c>
      <c r="C1332" s="157">
        <v>0.4583333333333333</v>
      </c>
      <c r="D1332" s="158" t="s">
        <v>1192</v>
      </c>
      <c r="E1332" s="159">
        <v>19192.0</v>
      </c>
      <c r="F1332" s="159">
        <v>44588.0</v>
      </c>
      <c r="G1332" s="160" t="s">
        <v>112</v>
      </c>
      <c r="H1332" s="160" t="s">
        <v>92</v>
      </c>
      <c r="I1332" s="160" t="s">
        <v>101</v>
      </c>
      <c r="J1332" s="160" t="s">
        <v>102</v>
      </c>
      <c r="K1332" s="155"/>
      <c r="L1332" s="155" t="s">
        <v>103</v>
      </c>
      <c r="M1332" s="155"/>
      <c r="N1332" s="155" t="str">
        <f t="shared" si="2"/>
        <v>917444588</v>
      </c>
      <c r="O1332" s="155"/>
      <c r="P1332" s="155" t="str">
        <f t="shared" si="3"/>
        <v/>
      </c>
      <c r="Q1332" s="155" t="str">
        <f t="shared" si="4"/>
        <v/>
      </c>
    </row>
    <row r="1333">
      <c r="A1333" s="156" t="str">
        <f t="shared" si="1"/>
        <v>1049544588</v>
      </c>
      <c r="B1333" s="156">
        <v>10495.0</v>
      </c>
      <c r="C1333" s="157">
        <v>0.4583333333333333</v>
      </c>
      <c r="D1333" s="158" t="s">
        <v>3140</v>
      </c>
      <c r="E1333" s="159">
        <v>25088.0</v>
      </c>
      <c r="F1333" s="159">
        <v>44588.0</v>
      </c>
      <c r="G1333" s="160" t="s">
        <v>122</v>
      </c>
      <c r="H1333" s="160" t="s">
        <v>92</v>
      </c>
      <c r="I1333" s="160" t="s">
        <v>93</v>
      </c>
      <c r="J1333" s="160" t="s">
        <v>147</v>
      </c>
      <c r="K1333" s="155"/>
      <c r="L1333" s="155" t="s">
        <v>90</v>
      </c>
      <c r="M1333" s="155">
        <v>207031.0</v>
      </c>
      <c r="N1333" s="155" t="str">
        <f t="shared" si="2"/>
        <v>1049544588</v>
      </c>
      <c r="O1333" s="155"/>
      <c r="P1333" s="155" t="str">
        <f t="shared" si="3"/>
        <v/>
      </c>
      <c r="Q1333" s="155" t="str">
        <f t="shared" si="4"/>
        <v/>
      </c>
    </row>
    <row r="1334">
      <c r="A1334" s="156" t="str">
        <f t="shared" si="1"/>
        <v>1421744588</v>
      </c>
      <c r="B1334" s="156">
        <v>14217.0</v>
      </c>
      <c r="C1334" s="157">
        <v>0.46875</v>
      </c>
      <c r="D1334" s="158" t="s">
        <v>3141</v>
      </c>
      <c r="E1334" s="159">
        <v>18042.0</v>
      </c>
      <c r="F1334" s="159">
        <v>44588.0</v>
      </c>
      <c r="G1334" s="160" t="s">
        <v>86</v>
      </c>
      <c r="H1334" s="160" t="s">
        <v>87</v>
      </c>
      <c r="I1334" s="160" t="s">
        <v>88</v>
      </c>
      <c r="J1334" s="160" t="s">
        <v>89</v>
      </c>
      <c r="K1334" s="155"/>
      <c r="L1334" s="155" t="s">
        <v>90</v>
      </c>
      <c r="M1334" s="155">
        <v>207030.0</v>
      </c>
      <c r="N1334" s="155" t="str">
        <f t="shared" si="2"/>
        <v>1421744588</v>
      </c>
      <c r="O1334" s="155"/>
      <c r="P1334" s="155" t="str">
        <f t="shared" si="3"/>
        <v/>
      </c>
      <c r="Q1334" s="155" t="str">
        <f t="shared" si="4"/>
        <v/>
      </c>
    </row>
    <row r="1335">
      <c r="A1335" s="156" t="str">
        <f t="shared" si="1"/>
        <v>1277844588</v>
      </c>
      <c r="B1335" s="156">
        <v>12778.0</v>
      </c>
      <c r="C1335" s="157">
        <v>0.4791666666666667</v>
      </c>
      <c r="D1335" s="158" t="s">
        <v>2618</v>
      </c>
      <c r="E1335" s="159">
        <v>24069.0</v>
      </c>
      <c r="F1335" s="159">
        <v>44588.0</v>
      </c>
      <c r="G1335" s="160" t="s">
        <v>112</v>
      </c>
      <c r="H1335" s="160" t="s">
        <v>87</v>
      </c>
      <c r="I1335" s="160" t="s">
        <v>97</v>
      </c>
      <c r="J1335" s="160" t="s">
        <v>102</v>
      </c>
      <c r="K1335" s="155"/>
      <c r="L1335" s="155" t="s">
        <v>103</v>
      </c>
      <c r="M1335" s="155"/>
      <c r="N1335" s="155" t="str">
        <f t="shared" si="2"/>
        <v>1277844588</v>
      </c>
      <c r="O1335" s="155"/>
      <c r="P1335" s="155" t="str">
        <f t="shared" si="3"/>
        <v/>
      </c>
      <c r="Q1335" s="155" t="str">
        <f t="shared" si="4"/>
        <v>R</v>
      </c>
    </row>
    <row r="1336">
      <c r="A1336" s="156" t="str">
        <f t="shared" si="1"/>
        <v>1585444588</v>
      </c>
      <c r="B1336" s="156">
        <v>15854.0</v>
      </c>
      <c r="C1336" s="157">
        <v>0.53125</v>
      </c>
      <c r="D1336" s="158" t="s">
        <v>3142</v>
      </c>
      <c r="E1336" s="159">
        <v>23330.0</v>
      </c>
      <c r="F1336" s="159">
        <v>44588.0</v>
      </c>
      <c r="G1336" s="160" t="s">
        <v>100</v>
      </c>
      <c r="H1336" s="160" t="s">
        <v>92</v>
      </c>
      <c r="I1336" s="160" t="s">
        <v>93</v>
      </c>
      <c r="J1336" s="160" t="s">
        <v>106</v>
      </c>
      <c r="K1336" s="155"/>
      <c r="L1336" s="155" t="s">
        <v>103</v>
      </c>
      <c r="M1336" s="155"/>
      <c r="N1336" s="155" t="str">
        <f t="shared" si="2"/>
        <v>1585444588</v>
      </c>
      <c r="O1336" s="155"/>
      <c r="P1336" s="155" t="str">
        <f t="shared" si="3"/>
        <v/>
      </c>
      <c r="Q1336" s="155" t="str">
        <f t="shared" si="4"/>
        <v/>
      </c>
    </row>
    <row r="1337">
      <c r="A1337" s="156" t="str">
        <f t="shared" si="1"/>
        <v>1379844588</v>
      </c>
      <c r="B1337" s="156">
        <v>13798.0</v>
      </c>
      <c r="C1337" s="157">
        <v>0.53125</v>
      </c>
      <c r="D1337" s="158" t="s">
        <v>2433</v>
      </c>
      <c r="E1337" s="159">
        <v>34259.0</v>
      </c>
      <c r="F1337" s="159">
        <v>44588.0</v>
      </c>
      <c r="G1337" s="160" t="s">
        <v>122</v>
      </c>
      <c r="H1337" s="160" t="s">
        <v>92</v>
      </c>
      <c r="I1337" s="160" t="s">
        <v>93</v>
      </c>
      <c r="J1337" s="160" t="s">
        <v>147</v>
      </c>
      <c r="K1337" s="155"/>
      <c r="L1337" s="155" t="s">
        <v>90</v>
      </c>
      <c r="M1337" s="155">
        <v>207033.0</v>
      </c>
      <c r="N1337" s="155" t="str">
        <f t="shared" si="2"/>
        <v>1379844588</v>
      </c>
      <c r="O1337" s="155"/>
      <c r="P1337" s="155" t="str">
        <f t="shared" si="3"/>
        <v/>
      </c>
      <c r="Q1337" s="155" t="str">
        <f t="shared" si="4"/>
        <v/>
      </c>
    </row>
    <row r="1338">
      <c r="A1338" s="156" t="str">
        <f t="shared" si="1"/>
        <v>1725544588</v>
      </c>
      <c r="B1338" s="156">
        <v>17255.0</v>
      </c>
      <c r="C1338" s="157">
        <v>0.53125</v>
      </c>
      <c r="D1338" s="158" t="s">
        <v>2821</v>
      </c>
      <c r="E1338" s="159">
        <v>24395.0</v>
      </c>
      <c r="F1338" s="159">
        <v>44588.0</v>
      </c>
      <c r="G1338" s="160" t="s">
        <v>112</v>
      </c>
      <c r="H1338" s="160" t="s">
        <v>92</v>
      </c>
      <c r="I1338" s="160" t="s">
        <v>101</v>
      </c>
      <c r="J1338" s="160" t="s">
        <v>102</v>
      </c>
      <c r="K1338" s="155"/>
      <c r="L1338" s="155" t="s">
        <v>103</v>
      </c>
      <c r="M1338" s="155"/>
      <c r="N1338" s="155" t="str">
        <f t="shared" si="2"/>
        <v>1725544588</v>
      </c>
      <c r="O1338" s="155"/>
      <c r="P1338" s="155" t="str">
        <f t="shared" si="3"/>
        <v/>
      </c>
      <c r="Q1338" s="155" t="str">
        <f t="shared" si="4"/>
        <v>R</v>
      </c>
    </row>
    <row r="1339">
      <c r="A1339" s="156" t="str">
        <f t="shared" si="1"/>
        <v>941944588</v>
      </c>
      <c r="B1339" s="156">
        <v>9419.0</v>
      </c>
      <c r="C1339" s="157">
        <v>0.5416666666666666</v>
      </c>
      <c r="D1339" s="158" t="s">
        <v>3143</v>
      </c>
      <c r="E1339" s="159">
        <v>20558.0</v>
      </c>
      <c r="F1339" s="159">
        <v>44588.0</v>
      </c>
      <c r="G1339" s="160" t="s">
        <v>86</v>
      </c>
      <c r="H1339" s="160" t="s">
        <v>87</v>
      </c>
      <c r="I1339" s="160" t="s">
        <v>88</v>
      </c>
      <c r="J1339" s="160" t="s">
        <v>89</v>
      </c>
      <c r="K1339" s="155"/>
      <c r="L1339" s="155" t="s">
        <v>90</v>
      </c>
      <c r="M1339" s="155">
        <v>207032.0</v>
      </c>
      <c r="N1339" s="155" t="str">
        <f t="shared" si="2"/>
        <v>941944588</v>
      </c>
      <c r="O1339" s="155"/>
      <c r="P1339" s="155" t="str">
        <f t="shared" si="3"/>
        <v/>
      </c>
      <c r="Q1339" s="155" t="str">
        <f t="shared" si="4"/>
        <v/>
      </c>
    </row>
    <row r="1340">
      <c r="A1340" s="156" t="str">
        <f t="shared" si="1"/>
        <v>1670044588</v>
      </c>
      <c r="B1340" s="156">
        <v>16700.0</v>
      </c>
      <c r="C1340" s="157">
        <v>0.5625</v>
      </c>
      <c r="D1340" s="158" t="s">
        <v>2696</v>
      </c>
      <c r="E1340" s="159">
        <v>9823.0</v>
      </c>
      <c r="F1340" s="159">
        <v>44588.0</v>
      </c>
      <c r="G1340" s="160" t="s">
        <v>100</v>
      </c>
      <c r="H1340" s="160" t="s">
        <v>87</v>
      </c>
      <c r="I1340" s="160" t="s">
        <v>97</v>
      </c>
      <c r="J1340" s="160" t="s">
        <v>102</v>
      </c>
      <c r="K1340" s="155"/>
      <c r="L1340" s="155" t="s">
        <v>103</v>
      </c>
      <c r="M1340" s="155"/>
      <c r="N1340" s="155" t="str">
        <f t="shared" si="2"/>
        <v>1670044588</v>
      </c>
      <c r="O1340" s="155"/>
      <c r="P1340" s="155" t="str">
        <f t="shared" si="3"/>
        <v/>
      </c>
      <c r="Q1340" s="155" t="str">
        <f t="shared" si="4"/>
        <v>R</v>
      </c>
    </row>
    <row r="1341">
      <c r="A1341" s="156" t="str">
        <f t="shared" si="1"/>
        <v>1799544588</v>
      </c>
      <c r="B1341" s="156">
        <v>17995.0</v>
      </c>
      <c r="C1341" s="157">
        <v>0.5625</v>
      </c>
      <c r="D1341" s="158" t="s">
        <v>3144</v>
      </c>
      <c r="E1341" s="159">
        <v>19167.0</v>
      </c>
      <c r="F1341" s="159">
        <v>44588.0</v>
      </c>
      <c r="G1341" s="160" t="s">
        <v>108</v>
      </c>
      <c r="H1341" s="160" t="s">
        <v>87</v>
      </c>
      <c r="I1341" s="160" t="s">
        <v>88</v>
      </c>
      <c r="J1341" s="160" t="s">
        <v>192</v>
      </c>
      <c r="K1341" s="155"/>
      <c r="L1341" s="155" t="s">
        <v>103</v>
      </c>
      <c r="M1341" s="155"/>
      <c r="N1341" s="155" t="str">
        <f t="shared" si="2"/>
        <v>1799544588</v>
      </c>
      <c r="O1341" s="155"/>
      <c r="P1341" s="155" t="str">
        <f t="shared" si="3"/>
        <v/>
      </c>
      <c r="Q1341" s="155" t="str">
        <f t="shared" si="4"/>
        <v/>
      </c>
    </row>
    <row r="1342">
      <c r="A1342" s="156" t="str">
        <f t="shared" si="1"/>
        <v>1069544588</v>
      </c>
      <c r="B1342" s="156">
        <v>10695.0</v>
      </c>
      <c r="C1342" s="157">
        <v>0.5625</v>
      </c>
      <c r="D1342" s="158" t="s">
        <v>3145</v>
      </c>
      <c r="E1342" s="159">
        <v>30678.0</v>
      </c>
      <c r="F1342" s="159">
        <v>44588.0</v>
      </c>
      <c r="G1342" s="160" t="s">
        <v>86</v>
      </c>
      <c r="H1342" s="160" t="s">
        <v>92</v>
      </c>
      <c r="I1342" s="160" t="s">
        <v>101</v>
      </c>
      <c r="J1342" s="160" t="s">
        <v>98</v>
      </c>
      <c r="K1342" s="155"/>
      <c r="L1342" s="155" t="s">
        <v>90</v>
      </c>
      <c r="M1342" s="155">
        <v>207036.0</v>
      </c>
      <c r="N1342" s="155" t="str">
        <f t="shared" si="2"/>
        <v>1069544588</v>
      </c>
      <c r="O1342" s="155"/>
      <c r="P1342" s="155" t="str">
        <f t="shared" si="3"/>
        <v/>
      </c>
      <c r="Q1342" s="155" t="str">
        <f t="shared" si="4"/>
        <v/>
      </c>
    </row>
    <row r="1343">
      <c r="A1343" s="156" t="str">
        <f t="shared" si="1"/>
        <v>1650844588</v>
      </c>
      <c r="B1343" s="156">
        <v>16508.0</v>
      </c>
      <c r="C1343" s="157">
        <v>0.5625</v>
      </c>
      <c r="D1343" s="158" t="s">
        <v>3146</v>
      </c>
      <c r="E1343" s="159">
        <v>12209.0</v>
      </c>
      <c r="F1343" s="159">
        <v>44588.0</v>
      </c>
      <c r="G1343" s="160" t="s">
        <v>86</v>
      </c>
      <c r="H1343" s="160" t="s">
        <v>92</v>
      </c>
      <c r="I1343" s="160" t="s">
        <v>93</v>
      </c>
      <c r="J1343" s="160" t="s">
        <v>89</v>
      </c>
      <c r="K1343" s="155"/>
      <c r="L1343" s="155" t="s">
        <v>90</v>
      </c>
      <c r="M1343" s="155">
        <v>207034.0</v>
      </c>
      <c r="N1343" s="155" t="str">
        <f t="shared" si="2"/>
        <v>1650844588</v>
      </c>
      <c r="O1343" s="155"/>
      <c r="P1343" s="155" t="str">
        <f t="shared" si="3"/>
        <v/>
      </c>
      <c r="Q1343" s="155" t="str">
        <f t="shared" si="4"/>
        <v/>
      </c>
    </row>
    <row r="1344">
      <c r="A1344" s="156" t="str">
        <f t="shared" si="1"/>
        <v>1493944588</v>
      </c>
      <c r="B1344" s="156">
        <v>14939.0</v>
      </c>
      <c r="C1344" s="157">
        <v>0.5729166666666666</v>
      </c>
      <c r="D1344" s="158" t="s">
        <v>3086</v>
      </c>
      <c r="E1344" s="159">
        <v>20725.0</v>
      </c>
      <c r="F1344" s="159">
        <v>44588.0</v>
      </c>
      <c r="G1344" s="160" t="s">
        <v>86</v>
      </c>
      <c r="H1344" s="160" t="s">
        <v>92</v>
      </c>
      <c r="I1344" s="160" t="s">
        <v>93</v>
      </c>
      <c r="J1344" s="160" t="s">
        <v>137</v>
      </c>
      <c r="K1344" s="155"/>
      <c r="L1344" s="155" t="s">
        <v>90</v>
      </c>
      <c r="M1344" s="155">
        <v>207035.0</v>
      </c>
      <c r="N1344" s="155" t="str">
        <f t="shared" si="2"/>
        <v>1493944588</v>
      </c>
      <c r="O1344" s="155"/>
      <c r="P1344" s="155" t="str">
        <f t="shared" si="3"/>
        <v/>
      </c>
      <c r="Q1344" s="155" t="str">
        <f t="shared" si="4"/>
        <v>R</v>
      </c>
    </row>
    <row r="1345">
      <c r="A1345" s="156" t="str">
        <f t="shared" si="1"/>
        <v>1142644588</v>
      </c>
      <c r="B1345" s="156">
        <v>11426.0</v>
      </c>
      <c r="C1345" s="157">
        <v>0.5729166666666666</v>
      </c>
      <c r="D1345" s="158" t="s">
        <v>3147</v>
      </c>
      <c r="E1345" s="159">
        <v>26483.0</v>
      </c>
      <c r="F1345" s="159">
        <v>44588.0</v>
      </c>
      <c r="G1345" s="160" t="s">
        <v>100</v>
      </c>
      <c r="H1345" s="160" t="s">
        <v>87</v>
      </c>
      <c r="I1345" s="160" t="s">
        <v>88</v>
      </c>
      <c r="J1345" s="160" t="s">
        <v>102</v>
      </c>
      <c r="K1345" s="155"/>
      <c r="L1345" s="155" t="s">
        <v>103</v>
      </c>
      <c r="M1345" s="155"/>
      <c r="N1345" s="155" t="str">
        <f t="shared" si="2"/>
        <v>1142644588</v>
      </c>
      <c r="O1345" s="155"/>
      <c r="P1345" s="155" t="str">
        <f t="shared" si="3"/>
        <v/>
      </c>
      <c r="Q1345" s="155" t="str">
        <f t="shared" si="4"/>
        <v/>
      </c>
    </row>
    <row r="1346">
      <c r="A1346" s="156" t="str">
        <f t="shared" si="1"/>
        <v>1700344588</v>
      </c>
      <c r="B1346" s="156">
        <v>17003.0</v>
      </c>
      <c r="C1346" s="157">
        <v>0.5729166666666666</v>
      </c>
      <c r="D1346" s="158" t="s">
        <v>2152</v>
      </c>
      <c r="E1346" s="159">
        <v>26677.0</v>
      </c>
      <c r="F1346" s="159">
        <v>44588.0</v>
      </c>
      <c r="G1346" s="160" t="s">
        <v>122</v>
      </c>
      <c r="H1346" s="160" t="s">
        <v>92</v>
      </c>
      <c r="I1346" s="160" t="s">
        <v>101</v>
      </c>
      <c r="J1346" s="160" t="s">
        <v>577</v>
      </c>
      <c r="K1346" s="155"/>
      <c r="L1346" s="155" t="s">
        <v>90</v>
      </c>
      <c r="M1346" s="155">
        <v>207044.0</v>
      </c>
      <c r="N1346" s="155" t="str">
        <f t="shared" si="2"/>
        <v>1700344588</v>
      </c>
      <c r="O1346" s="155"/>
      <c r="P1346" s="155" t="str">
        <f t="shared" si="3"/>
        <v/>
      </c>
      <c r="Q1346" s="155" t="str">
        <f t="shared" si="4"/>
        <v/>
      </c>
    </row>
    <row r="1347">
      <c r="A1347" s="156" t="str">
        <f t="shared" si="1"/>
        <v>979744588</v>
      </c>
      <c r="B1347" s="156">
        <v>9797.0</v>
      </c>
      <c r="C1347" s="157">
        <v>0.5833333333333334</v>
      </c>
      <c r="D1347" s="158" t="s">
        <v>3148</v>
      </c>
      <c r="E1347" s="159">
        <v>19913.0</v>
      </c>
      <c r="F1347" s="159">
        <v>44588.0</v>
      </c>
      <c r="G1347" s="160" t="s">
        <v>100</v>
      </c>
      <c r="H1347" s="160" t="s">
        <v>92</v>
      </c>
      <c r="I1347" s="160" t="s">
        <v>101</v>
      </c>
      <c r="J1347" s="160" t="s">
        <v>102</v>
      </c>
      <c r="K1347" s="155"/>
      <c r="L1347" s="155" t="s">
        <v>103</v>
      </c>
      <c r="M1347" s="155"/>
      <c r="N1347" s="155" t="str">
        <f t="shared" si="2"/>
        <v>979744588</v>
      </c>
      <c r="O1347" s="155"/>
      <c r="P1347" s="155" t="str">
        <f t="shared" si="3"/>
        <v/>
      </c>
      <c r="Q1347" s="155" t="str">
        <f t="shared" si="4"/>
        <v/>
      </c>
    </row>
    <row r="1348">
      <c r="A1348" s="156" t="str">
        <f t="shared" si="1"/>
        <v>1568144588</v>
      </c>
      <c r="B1348" s="156">
        <v>15681.0</v>
      </c>
      <c r="C1348" s="157">
        <v>0.5833333333333334</v>
      </c>
      <c r="D1348" s="158" t="s">
        <v>3149</v>
      </c>
      <c r="E1348" s="159">
        <v>26305.0</v>
      </c>
      <c r="F1348" s="159">
        <v>44588.0</v>
      </c>
      <c r="G1348" s="160" t="s">
        <v>100</v>
      </c>
      <c r="H1348" s="160" t="s">
        <v>92</v>
      </c>
      <c r="I1348" s="160" t="s">
        <v>93</v>
      </c>
      <c r="J1348" s="160" t="s">
        <v>131</v>
      </c>
      <c r="K1348" s="155"/>
      <c r="L1348" s="155" t="s">
        <v>103</v>
      </c>
      <c r="M1348" s="155"/>
      <c r="N1348" s="155" t="str">
        <f t="shared" si="2"/>
        <v>1568144588</v>
      </c>
      <c r="O1348" s="155"/>
      <c r="P1348" s="155" t="str">
        <f t="shared" si="3"/>
        <v/>
      </c>
      <c r="Q1348" s="155" t="str">
        <f t="shared" si="4"/>
        <v/>
      </c>
    </row>
    <row r="1349">
      <c r="A1349" s="156" t="str">
        <f t="shared" si="1"/>
        <v>1769644588</v>
      </c>
      <c r="B1349" s="156">
        <v>17696.0</v>
      </c>
      <c r="C1349" s="157">
        <v>0.59375</v>
      </c>
      <c r="D1349" s="158" t="s">
        <v>2379</v>
      </c>
      <c r="E1349" s="159">
        <v>21984.0</v>
      </c>
      <c r="F1349" s="159">
        <v>44588.0</v>
      </c>
      <c r="G1349" s="160" t="s">
        <v>122</v>
      </c>
      <c r="H1349" s="160" t="s">
        <v>92</v>
      </c>
      <c r="I1349" s="160" t="s">
        <v>93</v>
      </c>
      <c r="J1349" s="160" t="s">
        <v>98</v>
      </c>
      <c r="K1349" s="155"/>
      <c r="L1349" s="155" t="s">
        <v>90</v>
      </c>
      <c r="M1349" s="155">
        <v>207038.0</v>
      </c>
      <c r="N1349" s="155" t="str">
        <f t="shared" si="2"/>
        <v>1769644588</v>
      </c>
      <c r="O1349" s="155"/>
      <c r="P1349" s="155" t="str">
        <f t="shared" si="3"/>
        <v/>
      </c>
      <c r="Q1349" s="155" t="str">
        <f t="shared" si="4"/>
        <v>R</v>
      </c>
    </row>
    <row r="1350">
      <c r="A1350" s="156" t="str">
        <f t="shared" si="1"/>
        <v>1121544588</v>
      </c>
      <c r="B1350" s="156">
        <v>11215.0</v>
      </c>
      <c r="C1350" s="157">
        <v>0.59375</v>
      </c>
      <c r="D1350" s="158" t="s">
        <v>1223</v>
      </c>
      <c r="E1350" s="159">
        <v>24298.0</v>
      </c>
      <c r="F1350" s="159">
        <v>44588.0</v>
      </c>
      <c r="G1350" s="160" t="s">
        <v>112</v>
      </c>
      <c r="H1350" s="160" t="s">
        <v>92</v>
      </c>
      <c r="I1350" s="160" t="s">
        <v>101</v>
      </c>
      <c r="J1350" s="160" t="s">
        <v>135</v>
      </c>
      <c r="K1350" s="155"/>
      <c r="L1350" s="155" t="s">
        <v>103</v>
      </c>
      <c r="M1350" s="155"/>
      <c r="N1350" s="155" t="str">
        <f t="shared" si="2"/>
        <v>1121544588</v>
      </c>
      <c r="O1350" s="155"/>
      <c r="P1350" s="155" t="str">
        <f t="shared" si="3"/>
        <v/>
      </c>
      <c r="Q1350" s="155" t="str">
        <f t="shared" si="4"/>
        <v/>
      </c>
    </row>
    <row r="1351">
      <c r="A1351" s="156" t="str">
        <f t="shared" si="1"/>
        <v>1388444588</v>
      </c>
      <c r="B1351" s="156">
        <v>13884.0</v>
      </c>
      <c r="C1351" s="157">
        <v>0.59375</v>
      </c>
      <c r="D1351" s="158" t="s">
        <v>3150</v>
      </c>
      <c r="E1351" s="159">
        <v>21982.0</v>
      </c>
      <c r="F1351" s="159">
        <v>44588.0</v>
      </c>
      <c r="G1351" s="160" t="s">
        <v>86</v>
      </c>
      <c r="H1351" s="160" t="s">
        <v>87</v>
      </c>
      <c r="I1351" s="160" t="s">
        <v>97</v>
      </c>
      <c r="J1351" s="160" t="s">
        <v>174</v>
      </c>
      <c r="K1351" s="155"/>
      <c r="L1351" s="155" t="s">
        <v>90</v>
      </c>
      <c r="M1351" s="155">
        <v>207039.0</v>
      </c>
      <c r="N1351" s="155" t="str">
        <f t="shared" si="2"/>
        <v>1388444588</v>
      </c>
      <c r="O1351" s="155"/>
      <c r="P1351" s="155" t="str">
        <f t="shared" si="3"/>
        <v/>
      </c>
      <c r="Q1351" s="155" t="str">
        <f t="shared" si="4"/>
        <v/>
      </c>
    </row>
    <row r="1352">
      <c r="A1352" s="156" t="str">
        <f t="shared" si="1"/>
        <v>1187044588</v>
      </c>
      <c r="B1352" s="156">
        <v>11870.0</v>
      </c>
      <c r="C1352" s="157">
        <v>0.6041666666666666</v>
      </c>
      <c r="D1352" s="158" t="s">
        <v>1924</v>
      </c>
      <c r="E1352" s="159">
        <v>22904.0</v>
      </c>
      <c r="F1352" s="159">
        <v>44588.0</v>
      </c>
      <c r="G1352" s="160" t="s">
        <v>86</v>
      </c>
      <c r="H1352" s="160" t="s">
        <v>92</v>
      </c>
      <c r="I1352" s="160" t="s">
        <v>101</v>
      </c>
      <c r="J1352" s="160" t="s">
        <v>174</v>
      </c>
      <c r="K1352" s="155"/>
      <c r="L1352" s="155" t="s">
        <v>90</v>
      </c>
      <c r="M1352" s="155">
        <v>207042.0</v>
      </c>
      <c r="N1352" s="155" t="str">
        <f t="shared" si="2"/>
        <v>1187044588</v>
      </c>
      <c r="O1352" s="155"/>
      <c r="P1352" s="155" t="str">
        <f t="shared" si="3"/>
        <v/>
      </c>
      <c r="Q1352" s="155" t="str">
        <f t="shared" si="4"/>
        <v>R</v>
      </c>
    </row>
    <row r="1353">
      <c r="A1353" s="156" t="str">
        <f t="shared" si="1"/>
        <v>1617244588</v>
      </c>
      <c r="B1353" s="156">
        <v>16172.0</v>
      </c>
      <c r="C1353" s="157">
        <v>0.6041666666666666</v>
      </c>
      <c r="D1353" s="158" t="s">
        <v>1266</v>
      </c>
      <c r="E1353" s="159">
        <v>28162.0</v>
      </c>
      <c r="F1353" s="159">
        <v>44588.0</v>
      </c>
      <c r="G1353" s="160" t="s">
        <v>112</v>
      </c>
      <c r="H1353" s="160" t="s">
        <v>92</v>
      </c>
      <c r="I1353" s="160" t="s">
        <v>93</v>
      </c>
      <c r="J1353" s="160" t="s">
        <v>197</v>
      </c>
      <c r="K1353" s="155"/>
      <c r="L1353" s="155" t="s">
        <v>103</v>
      </c>
      <c r="M1353" s="155"/>
      <c r="N1353" s="155" t="str">
        <f t="shared" si="2"/>
        <v>1617244588</v>
      </c>
      <c r="O1353" s="155"/>
      <c r="P1353" s="155" t="str">
        <f t="shared" si="3"/>
        <v/>
      </c>
      <c r="Q1353" s="155" t="str">
        <f t="shared" si="4"/>
        <v>R</v>
      </c>
    </row>
    <row r="1354">
      <c r="A1354" s="156" t="str">
        <f t="shared" si="1"/>
        <v>1723244588</v>
      </c>
      <c r="B1354" s="156">
        <v>17232.0</v>
      </c>
      <c r="C1354" s="157">
        <v>0.6041666666666666</v>
      </c>
      <c r="D1354" s="158" t="s">
        <v>3012</v>
      </c>
      <c r="E1354" s="159">
        <v>24913.0</v>
      </c>
      <c r="F1354" s="159">
        <v>44588.0</v>
      </c>
      <c r="G1354" s="160" t="s">
        <v>86</v>
      </c>
      <c r="H1354" s="160" t="s">
        <v>92</v>
      </c>
      <c r="I1354" s="160" t="s">
        <v>101</v>
      </c>
      <c r="J1354" s="160" t="s">
        <v>179</v>
      </c>
      <c r="K1354" s="155"/>
      <c r="L1354" s="155" t="s">
        <v>90</v>
      </c>
      <c r="M1354" s="155">
        <v>207040.0</v>
      </c>
      <c r="N1354" s="155" t="str">
        <f t="shared" si="2"/>
        <v>1723244588</v>
      </c>
      <c r="O1354" s="155"/>
      <c r="P1354" s="155" t="str">
        <f t="shared" si="3"/>
        <v/>
      </c>
      <c r="Q1354" s="155" t="str">
        <f t="shared" si="4"/>
        <v>R</v>
      </c>
    </row>
    <row r="1355">
      <c r="A1355" s="156" t="str">
        <f t="shared" si="1"/>
        <v>1601244588</v>
      </c>
      <c r="B1355" s="156">
        <v>16012.0</v>
      </c>
      <c r="C1355" s="157">
        <v>0.6145833333333334</v>
      </c>
      <c r="D1355" s="158" t="s">
        <v>3151</v>
      </c>
      <c r="E1355" s="159">
        <v>23070.0</v>
      </c>
      <c r="F1355" s="159">
        <v>44588.0</v>
      </c>
      <c r="G1355" s="160" t="s">
        <v>86</v>
      </c>
      <c r="H1355" s="160" t="s">
        <v>87</v>
      </c>
      <c r="I1355" s="160" t="s">
        <v>88</v>
      </c>
      <c r="J1355" s="160" t="s">
        <v>89</v>
      </c>
      <c r="K1355" s="155"/>
      <c r="L1355" s="155" t="s">
        <v>90</v>
      </c>
      <c r="M1355" s="155">
        <v>207043.0</v>
      </c>
      <c r="N1355" s="155" t="str">
        <f t="shared" si="2"/>
        <v>1601244588</v>
      </c>
      <c r="O1355" s="155"/>
      <c r="P1355" s="155" t="str">
        <f t="shared" si="3"/>
        <v/>
      </c>
      <c r="Q1355" s="155" t="str">
        <f t="shared" si="4"/>
        <v/>
      </c>
    </row>
    <row r="1356">
      <c r="A1356" s="156" t="str">
        <f t="shared" si="1"/>
        <v>1562944588</v>
      </c>
      <c r="B1356" s="156">
        <v>15629.0</v>
      </c>
      <c r="C1356" s="157">
        <v>0.625</v>
      </c>
      <c r="D1356" s="158" t="s">
        <v>2593</v>
      </c>
      <c r="E1356" s="159">
        <v>14499.0</v>
      </c>
      <c r="F1356" s="159">
        <v>44588.0</v>
      </c>
      <c r="G1356" s="160" t="s">
        <v>86</v>
      </c>
      <c r="H1356" s="160" t="s">
        <v>92</v>
      </c>
      <c r="I1356" s="160" t="s">
        <v>93</v>
      </c>
      <c r="J1356" s="160" t="s">
        <v>89</v>
      </c>
      <c r="K1356" s="155"/>
      <c r="L1356" s="155" t="s">
        <v>90</v>
      </c>
      <c r="M1356" s="155">
        <v>207041.0</v>
      </c>
      <c r="N1356" s="155" t="str">
        <f t="shared" si="2"/>
        <v>1562944588</v>
      </c>
      <c r="O1356" s="155"/>
      <c r="P1356" s="155" t="str">
        <f t="shared" si="3"/>
        <v/>
      </c>
      <c r="Q1356" s="155" t="str">
        <f t="shared" si="4"/>
        <v>R</v>
      </c>
    </row>
    <row r="1357">
      <c r="A1357" s="156" t="str">
        <f t="shared" si="1"/>
        <v>1673144588</v>
      </c>
      <c r="B1357" s="156">
        <v>16731.0</v>
      </c>
      <c r="C1357" s="157">
        <v>0.6354166666666666</v>
      </c>
      <c r="D1357" s="158" t="s">
        <v>1279</v>
      </c>
      <c r="E1357" s="159">
        <v>19431.0</v>
      </c>
      <c r="F1357" s="159">
        <v>44588.0</v>
      </c>
      <c r="G1357" s="160" t="s">
        <v>112</v>
      </c>
      <c r="H1357" s="160" t="s">
        <v>87</v>
      </c>
      <c r="I1357" s="160" t="s">
        <v>88</v>
      </c>
      <c r="J1357" s="160" t="s">
        <v>192</v>
      </c>
      <c r="K1357" s="155"/>
      <c r="L1357" s="155" t="s">
        <v>103</v>
      </c>
      <c r="M1357" s="155"/>
      <c r="N1357" s="155" t="str">
        <f t="shared" si="2"/>
        <v>1673144588</v>
      </c>
      <c r="O1357" s="155"/>
      <c r="P1357" s="155" t="str">
        <f t="shared" si="3"/>
        <v/>
      </c>
      <c r="Q1357" s="155" t="str">
        <f t="shared" si="4"/>
        <v>R</v>
      </c>
    </row>
    <row r="1358">
      <c r="A1358" s="156" t="str">
        <f t="shared" si="1"/>
        <v>1376644588</v>
      </c>
      <c r="B1358" s="156">
        <v>13766.0</v>
      </c>
      <c r="C1358" s="157">
        <v>0.6354166666666666</v>
      </c>
      <c r="D1358" s="158" t="s">
        <v>1242</v>
      </c>
      <c r="E1358" s="159">
        <v>27553.0</v>
      </c>
      <c r="F1358" s="159">
        <v>44588.0</v>
      </c>
      <c r="G1358" s="160" t="s">
        <v>112</v>
      </c>
      <c r="H1358" s="160" t="s">
        <v>87</v>
      </c>
      <c r="I1358" s="160" t="s">
        <v>88</v>
      </c>
      <c r="J1358" s="160" t="s">
        <v>102</v>
      </c>
      <c r="K1358" s="155"/>
      <c r="L1358" s="155" t="s">
        <v>103</v>
      </c>
      <c r="M1358" s="155"/>
      <c r="N1358" s="155" t="str">
        <f t="shared" si="2"/>
        <v>1376644588</v>
      </c>
      <c r="O1358" s="155"/>
      <c r="P1358" s="155" t="str">
        <f t="shared" si="3"/>
        <v/>
      </c>
      <c r="Q1358" s="155" t="str">
        <f t="shared" si="4"/>
        <v/>
      </c>
    </row>
    <row r="1359">
      <c r="A1359" s="156" t="str">
        <f t="shared" si="1"/>
        <v>1649144588</v>
      </c>
      <c r="B1359" s="156">
        <v>16491.0</v>
      </c>
      <c r="C1359" s="157">
        <v>0.6458333333333334</v>
      </c>
      <c r="D1359" s="158" t="s">
        <v>3152</v>
      </c>
      <c r="E1359" s="159">
        <v>16179.0</v>
      </c>
      <c r="F1359" s="159">
        <v>44588.0</v>
      </c>
      <c r="G1359" s="160" t="s">
        <v>100</v>
      </c>
      <c r="H1359" s="160" t="s">
        <v>87</v>
      </c>
      <c r="I1359" s="160" t="s">
        <v>88</v>
      </c>
      <c r="J1359" s="160" t="s">
        <v>131</v>
      </c>
      <c r="K1359" s="155"/>
      <c r="L1359" s="155" t="s">
        <v>103</v>
      </c>
      <c r="M1359" s="155"/>
      <c r="N1359" s="155" t="str">
        <f t="shared" si="2"/>
        <v>1649144588</v>
      </c>
      <c r="O1359" s="155"/>
      <c r="P1359" s="155" t="str">
        <f t="shared" si="3"/>
        <v/>
      </c>
      <c r="Q1359" s="155" t="str">
        <f t="shared" si="4"/>
        <v/>
      </c>
    </row>
    <row r="1360">
      <c r="A1360" s="156" t="str">
        <f t="shared" si="1"/>
        <v>1499744588</v>
      </c>
      <c r="B1360" s="156">
        <v>14997.0</v>
      </c>
      <c r="C1360" s="157">
        <v>0.6458333333333334</v>
      </c>
      <c r="D1360" s="158" t="s">
        <v>2436</v>
      </c>
      <c r="E1360" s="159">
        <v>27364.0</v>
      </c>
      <c r="F1360" s="159">
        <v>44588.0</v>
      </c>
      <c r="G1360" s="160" t="s">
        <v>122</v>
      </c>
      <c r="H1360" s="160" t="s">
        <v>92</v>
      </c>
      <c r="I1360" s="160" t="s">
        <v>101</v>
      </c>
      <c r="J1360" s="160" t="s">
        <v>179</v>
      </c>
      <c r="K1360" s="155"/>
      <c r="L1360" s="155" t="s">
        <v>90</v>
      </c>
      <c r="M1360" s="155">
        <v>207046.0</v>
      </c>
      <c r="N1360" s="155" t="str">
        <f t="shared" si="2"/>
        <v>1499744588</v>
      </c>
      <c r="O1360" s="155"/>
      <c r="P1360" s="155" t="str">
        <f t="shared" si="3"/>
        <v/>
      </c>
      <c r="Q1360" s="155" t="str">
        <f t="shared" si="4"/>
        <v/>
      </c>
    </row>
    <row r="1361">
      <c r="A1361" s="156" t="str">
        <f t="shared" si="1"/>
        <v>1400944588</v>
      </c>
      <c r="B1361" s="156">
        <v>14009.0</v>
      </c>
      <c r="C1361" s="157">
        <v>0.6458333333333334</v>
      </c>
      <c r="D1361" s="158" t="s">
        <v>3153</v>
      </c>
      <c r="E1361" s="159">
        <v>26227.0</v>
      </c>
      <c r="F1361" s="159">
        <v>44588.0</v>
      </c>
      <c r="G1361" s="160" t="s">
        <v>86</v>
      </c>
      <c r="H1361" s="160" t="s">
        <v>92</v>
      </c>
      <c r="I1361" s="160" t="s">
        <v>93</v>
      </c>
      <c r="J1361" s="160" t="s">
        <v>186</v>
      </c>
      <c r="K1361" s="155"/>
      <c r="L1361" s="155" t="s">
        <v>90</v>
      </c>
      <c r="M1361" s="155">
        <v>207045.0</v>
      </c>
      <c r="N1361" s="155" t="str">
        <f t="shared" si="2"/>
        <v>1400944588</v>
      </c>
      <c r="O1361" s="155"/>
      <c r="P1361" s="155" t="str">
        <f t="shared" si="3"/>
        <v/>
      </c>
      <c r="Q1361" s="155" t="str">
        <f t="shared" si="4"/>
        <v/>
      </c>
    </row>
    <row r="1362">
      <c r="A1362" s="156" t="str">
        <f t="shared" si="1"/>
        <v>1399044588</v>
      </c>
      <c r="B1362" s="156">
        <v>13990.0</v>
      </c>
      <c r="C1362" s="157">
        <v>0.7083333333333334</v>
      </c>
      <c r="D1362" s="158" t="s">
        <v>3087</v>
      </c>
      <c r="E1362" s="159">
        <v>17140.0</v>
      </c>
      <c r="F1362" s="159">
        <v>44588.0</v>
      </c>
      <c r="G1362" s="160" t="s">
        <v>100</v>
      </c>
      <c r="H1362" s="160" t="s">
        <v>87</v>
      </c>
      <c r="I1362" s="160" t="s">
        <v>88</v>
      </c>
      <c r="J1362" s="160" t="s">
        <v>192</v>
      </c>
      <c r="K1362" s="155"/>
      <c r="L1362" s="155" t="s">
        <v>2496</v>
      </c>
      <c r="M1362" s="155"/>
      <c r="N1362" s="155" t="str">
        <f t="shared" si="2"/>
        <v>1399044588</v>
      </c>
      <c r="O1362" s="155"/>
      <c r="P1362" s="155" t="str">
        <f t="shared" si="3"/>
        <v/>
      </c>
      <c r="Q1362" s="155" t="str">
        <f t="shared" si="4"/>
        <v>R</v>
      </c>
    </row>
    <row r="1363">
      <c r="A1363" s="156" t="str">
        <f t="shared" si="1"/>
        <v>1491844588</v>
      </c>
      <c r="B1363" s="156">
        <v>14918.0</v>
      </c>
      <c r="C1363" s="157">
        <v>0.7083333333333334</v>
      </c>
      <c r="D1363" s="158" t="s">
        <v>649</v>
      </c>
      <c r="E1363" s="159">
        <v>29730.0</v>
      </c>
      <c r="F1363" s="159">
        <v>44588.0</v>
      </c>
      <c r="G1363" s="160" t="s">
        <v>100</v>
      </c>
      <c r="H1363" s="160" t="s">
        <v>92</v>
      </c>
      <c r="I1363" s="160" t="s">
        <v>101</v>
      </c>
      <c r="J1363" s="160" t="s">
        <v>106</v>
      </c>
      <c r="K1363" s="155"/>
      <c r="L1363" s="155" t="s">
        <v>2496</v>
      </c>
      <c r="M1363" s="155"/>
      <c r="N1363" s="155" t="str">
        <f t="shared" si="2"/>
        <v>1491844588</v>
      </c>
      <c r="O1363" s="155"/>
      <c r="P1363" s="155" t="str">
        <f t="shared" si="3"/>
        <v/>
      </c>
      <c r="Q1363" s="155" t="str">
        <f t="shared" si="4"/>
        <v>R</v>
      </c>
    </row>
    <row r="1364">
      <c r="A1364" s="156" t="str">
        <f t="shared" si="1"/>
        <v>1600844588</v>
      </c>
      <c r="B1364" s="156">
        <v>16008.0</v>
      </c>
      <c r="C1364" s="157">
        <v>0.7083333333333334</v>
      </c>
      <c r="D1364" s="158" t="s">
        <v>316</v>
      </c>
      <c r="E1364" s="159">
        <v>18674.0</v>
      </c>
      <c r="F1364" s="159">
        <v>44588.0</v>
      </c>
      <c r="G1364" s="160" t="s">
        <v>100</v>
      </c>
      <c r="H1364" s="160" t="s">
        <v>92</v>
      </c>
      <c r="I1364" s="160" t="s">
        <v>93</v>
      </c>
      <c r="J1364" s="160" t="s">
        <v>119</v>
      </c>
      <c r="K1364" s="155"/>
      <c r="L1364" s="155" t="s">
        <v>2496</v>
      </c>
      <c r="M1364" s="155"/>
      <c r="N1364" s="155" t="str">
        <f t="shared" si="2"/>
        <v>1600844588</v>
      </c>
      <c r="O1364" s="155"/>
      <c r="P1364" s="155" t="str">
        <f t="shared" si="3"/>
        <v/>
      </c>
      <c r="Q1364" s="155" t="str">
        <f t="shared" si="4"/>
        <v>R</v>
      </c>
    </row>
    <row r="1365">
      <c r="A1365" s="156" t="str">
        <f t="shared" si="1"/>
        <v>1667844588</v>
      </c>
      <c r="B1365" s="156">
        <v>16678.0</v>
      </c>
      <c r="C1365" s="157">
        <v>0.7083333333333334</v>
      </c>
      <c r="D1365" s="158" t="s">
        <v>1271</v>
      </c>
      <c r="E1365" s="159">
        <v>27277.0</v>
      </c>
      <c r="F1365" s="159">
        <v>44588.0</v>
      </c>
      <c r="G1365" s="160" t="s">
        <v>100</v>
      </c>
      <c r="H1365" s="160" t="s">
        <v>92</v>
      </c>
      <c r="I1365" s="160" t="s">
        <v>93</v>
      </c>
      <c r="J1365" s="160" t="s">
        <v>106</v>
      </c>
      <c r="K1365" s="155"/>
      <c r="L1365" s="155" t="s">
        <v>2496</v>
      </c>
      <c r="M1365" s="155"/>
      <c r="N1365" s="155" t="str">
        <f t="shared" si="2"/>
        <v>1667844588</v>
      </c>
      <c r="O1365" s="155"/>
      <c r="P1365" s="155" t="str">
        <f t="shared" si="3"/>
        <v/>
      </c>
      <c r="Q1365" s="155" t="str">
        <f t="shared" si="4"/>
        <v>R</v>
      </c>
    </row>
    <row r="1366">
      <c r="A1366" s="156" t="str">
        <f t="shared" si="1"/>
        <v>1693744588</v>
      </c>
      <c r="B1366" s="156">
        <v>16937.0</v>
      </c>
      <c r="C1366" s="157">
        <v>0.7083333333333334</v>
      </c>
      <c r="D1366" s="158" t="s">
        <v>571</v>
      </c>
      <c r="E1366" s="159">
        <v>22909.0</v>
      </c>
      <c r="F1366" s="159">
        <v>44588.0</v>
      </c>
      <c r="G1366" s="160" t="s">
        <v>100</v>
      </c>
      <c r="H1366" s="160" t="s">
        <v>87</v>
      </c>
      <c r="I1366" s="160" t="s">
        <v>97</v>
      </c>
      <c r="J1366" s="160" t="s">
        <v>106</v>
      </c>
      <c r="K1366" s="155"/>
      <c r="L1366" s="155" t="s">
        <v>2559</v>
      </c>
      <c r="M1366" s="155"/>
      <c r="N1366" s="155" t="str">
        <f t="shared" si="2"/>
        <v>1693744588</v>
      </c>
      <c r="O1366" s="155"/>
      <c r="P1366" s="155" t="str">
        <f t="shared" si="3"/>
        <v/>
      </c>
      <c r="Q1366" s="155" t="str">
        <f t="shared" si="4"/>
        <v>R</v>
      </c>
    </row>
    <row r="1367">
      <c r="A1367" s="156" t="str">
        <f t="shared" si="1"/>
        <v>1704244588</v>
      </c>
      <c r="B1367" s="156">
        <v>17042.0</v>
      </c>
      <c r="C1367" s="157">
        <v>0.7083333333333334</v>
      </c>
      <c r="D1367" s="158" t="s">
        <v>612</v>
      </c>
      <c r="E1367" s="159">
        <v>16764.0</v>
      </c>
      <c r="F1367" s="159">
        <v>44588.0</v>
      </c>
      <c r="G1367" s="160" t="s">
        <v>122</v>
      </c>
      <c r="H1367" s="160" t="s">
        <v>87</v>
      </c>
      <c r="I1367" s="160" t="s">
        <v>97</v>
      </c>
      <c r="J1367" s="160" t="s">
        <v>147</v>
      </c>
      <c r="K1367" s="155"/>
      <c r="L1367" s="155" t="s">
        <v>2496</v>
      </c>
      <c r="M1367" s="155"/>
      <c r="N1367" s="155" t="str">
        <f t="shared" si="2"/>
        <v>1704244588</v>
      </c>
      <c r="O1367" s="155"/>
      <c r="P1367" s="155" t="str">
        <f t="shared" si="3"/>
        <v/>
      </c>
      <c r="Q1367" s="155" t="str">
        <f t="shared" si="4"/>
        <v/>
      </c>
    </row>
    <row r="1368">
      <c r="A1368" s="156" t="str">
        <f t="shared" si="1"/>
        <v>1796344588</v>
      </c>
      <c r="B1368" s="156">
        <v>17963.0</v>
      </c>
      <c r="C1368" s="157">
        <v>0.7083333333333334</v>
      </c>
      <c r="D1368" s="158" t="s">
        <v>880</v>
      </c>
      <c r="E1368" s="159">
        <v>19664.0</v>
      </c>
      <c r="F1368" s="159">
        <v>44588.0</v>
      </c>
      <c r="G1368" s="160" t="s">
        <v>108</v>
      </c>
      <c r="H1368" s="160" t="s">
        <v>87</v>
      </c>
      <c r="I1368" s="160" t="s">
        <v>88</v>
      </c>
      <c r="J1368" s="160" t="s">
        <v>102</v>
      </c>
      <c r="K1368" s="155"/>
      <c r="L1368" s="155" t="s">
        <v>2496</v>
      </c>
      <c r="M1368" s="155"/>
      <c r="N1368" s="155" t="str">
        <f t="shared" si="2"/>
        <v>1796344588</v>
      </c>
      <c r="O1368" s="155"/>
      <c r="P1368" s="155" t="str">
        <f t="shared" si="3"/>
        <v/>
      </c>
      <c r="Q1368" s="155" t="str">
        <f t="shared" si="4"/>
        <v/>
      </c>
    </row>
    <row r="1369">
      <c r="A1369" s="156" t="str">
        <f t="shared" si="1"/>
        <v>1254344588</v>
      </c>
      <c r="B1369" s="156">
        <v>12543.0</v>
      </c>
      <c r="C1369" s="157">
        <v>0.7083333333333334</v>
      </c>
      <c r="D1369" s="158" t="s">
        <v>496</v>
      </c>
      <c r="E1369" s="159">
        <v>22657.0</v>
      </c>
      <c r="F1369" s="159">
        <v>44588.0</v>
      </c>
      <c r="G1369" s="160" t="s">
        <v>100</v>
      </c>
      <c r="H1369" s="160" t="s">
        <v>87</v>
      </c>
      <c r="I1369" s="160" t="s">
        <v>88</v>
      </c>
      <c r="J1369" s="160" t="s">
        <v>119</v>
      </c>
      <c r="K1369" s="155"/>
      <c r="L1369" s="155" t="s">
        <v>2496</v>
      </c>
      <c r="M1369" s="155"/>
      <c r="N1369" s="155" t="str">
        <f t="shared" si="2"/>
        <v>1254344588</v>
      </c>
      <c r="O1369" s="155"/>
      <c r="P1369" s="155" t="str">
        <f t="shared" si="3"/>
        <v/>
      </c>
      <c r="Q1369" s="155" t="str">
        <f t="shared" si="4"/>
        <v/>
      </c>
    </row>
    <row r="1370">
      <c r="A1370" s="156" t="str">
        <f t="shared" si="1"/>
        <v>1602644588</v>
      </c>
      <c r="B1370" s="156">
        <v>16026.0</v>
      </c>
      <c r="C1370" s="157">
        <v>0.7083333333333334</v>
      </c>
      <c r="D1370" s="158" t="s">
        <v>3154</v>
      </c>
      <c r="E1370" s="159">
        <v>21139.0</v>
      </c>
      <c r="F1370" s="159">
        <v>44588.0</v>
      </c>
      <c r="G1370" s="160" t="s">
        <v>112</v>
      </c>
      <c r="H1370" s="160" t="s">
        <v>92</v>
      </c>
      <c r="I1370" s="160" t="s">
        <v>101</v>
      </c>
      <c r="J1370" s="160" t="s">
        <v>106</v>
      </c>
      <c r="K1370" s="155"/>
      <c r="L1370" s="155" t="s">
        <v>2496</v>
      </c>
      <c r="M1370" s="155"/>
      <c r="N1370" s="155" t="str">
        <f t="shared" si="2"/>
        <v>1602644588</v>
      </c>
      <c r="O1370" s="155"/>
      <c r="P1370" s="155" t="str">
        <f t="shared" si="3"/>
        <v/>
      </c>
      <c r="Q1370" s="155" t="str">
        <f t="shared" si="4"/>
        <v/>
      </c>
    </row>
    <row r="1371">
      <c r="A1371" s="156" t="str">
        <f t="shared" si="1"/>
        <v>1346644588</v>
      </c>
      <c r="B1371" s="156">
        <v>13466.0</v>
      </c>
      <c r="C1371" s="157">
        <v>0.7083333333333334</v>
      </c>
      <c r="D1371" s="158" t="s">
        <v>610</v>
      </c>
      <c r="E1371" s="159">
        <v>26953.0</v>
      </c>
      <c r="F1371" s="159">
        <v>44588.0</v>
      </c>
      <c r="G1371" s="160" t="s">
        <v>86</v>
      </c>
      <c r="H1371" s="160" t="s">
        <v>92</v>
      </c>
      <c r="I1371" s="160" t="s">
        <v>101</v>
      </c>
      <c r="J1371" s="160" t="s">
        <v>166</v>
      </c>
      <c r="K1371" s="155"/>
      <c r="L1371" s="155" t="s">
        <v>2496</v>
      </c>
      <c r="M1371" s="155"/>
      <c r="N1371" s="155" t="str">
        <f t="shared" si="2"/>
        <v>1346644588</v>
      </c>
      <c r="O1371" s="155"/>
      <c r="P1371" s="155" t="str">
        <f t="shared" si="3"/>
        <v/>
      </c>
      <c r="Q1371" s="155" t="str">
        <f t="shared" si="4"/>
        <v/>
      </c>
    </row>
    <row r="1372">
      <c r="A1372" s="156" t="str">
        <f t="shared" si="1"/>
        <v>1556144588</v>
      </c>
      <c r="B1372" s="156">
        <v>15561.0</v>
      </c>
      <c r="C1372" s="157">
        <v>0.7083333333333334</v>
      </c>
      <c r="D1372" s="158" t="s">
        <v>3155</v>
      </c>
      <c r="E1372" s="159">
        <v>27589.0</v>
      </c>
      <c r="F1372" s="159">
        <v>44588.0</v>
      </c>
      <c r="G1372" s="160" t="s">
        <v>100</v>
      </c>
      <c r="H1372" s="160" t="s">
        <v>92</v>
      </c>
      <c r="I1372" s="160" t="s">
        <v>93</v>
      </c>
      <c r="J1372" s="160" t="e">
        <v>#N/A</v>
      </c>
      <c r="K1372" s="155"/>
      <c r="L1372" s="155" t="s">
        <v>2496</v>
      </c>
      <c r="M1372" s="155"/>
      <c r="N1372" s="155" t="str">
        <f t="shared" si="2"/>
        <v>1556144588</v>
      </c>
      <c r="O1372" s="155"/>
      <c r="P1372" s="155" t="str">
        <f t="shared" si="3"/>
        <v/>
      </c>
      <c r="Q1372" s="155" t="str">
        <f t="shared" si="4"/>
        <v/>
      </c>
    </row>
    <row r="1373">
      <c r="A1373" s="156" t="str">
        <f t="shared" si="1"/>
        <v>1663544588</v>
      </c>
      <c r="B1373" s="156">
        <v>16635.0</v>
      </c>
      <c r="C1373" s="157">
        <v>0.7083333333333334</v>
      </c>
      <c r="D1373" s="158" t="s">
        <v>1950</v>
      </c>
      <c r="E1373" s="159">
        <v>19895.0</v>
      </c>
      <c r="F1373" s="159">
        <v>44588.0</v>
      </c>
      <c r="G1373" s="160" t="s">
        <v>122</v>
      </c>
      <c r="H1373" s="160" t="s">
        <v>92</v>
      </c>
      <c r="I1373" s="160" t="s">
        <v>93</v>
      </c>
      <c r="J1373" s="160" t="s">
        <v>221</v>
      </c>
      <c r="K1373" s="155"/>
      <c r="L1373" s="155" t="s">
        <v>2496</v>
      </c>
      <c r="M1373" s="155"/>
      <c r="N1373" s="155" t="str">
        <f t="shared" si="2"/>
        <v>1663544588</v>
      </c>
      <c r="O1373" s="155"/>
      <c r="P1373" s="155" t="str">
        <f t="shared" si="3"/>
        <v/>
      </c>
      <c r="Q1373" s="155" t="str">
        <f t="shared" si="4"/>
        <v/>
      </c>
    </row>
    <row r="1374">
      <c r="A1374" s="156" t="str">
        <f t="shared" si="1"/>
        <v>1311744588</v>
      </c>
      <c r="B1374" s="156">
        <v>13117.0</v>
      </c>
      <c r="C1374" s="157">
        <v>0.7083333333333334</v>
      </c>
      <c r="D1374" s="158" t="s">
        <v>3156</v>
      </c>
      <c r="E1374" s="159">
        <v>30717.0</v>
      </c>
      <c r="F1374" s="159">
        <v>44588.0</v>
      </c>
      <c r="G1374" s="160" t="s">
        <v>86</v>
      </c>
      <c r="H1374" s="160" t="s">
        <v>92</v>
      </c>
      <c r="I1374" s="160" t="s">
        <v>93</v>
      </c>
      <c r="J1374" s="160" t="s">
        <v>179</v>
      </c>
      <c r="K1374" s="155"/>
      <c r="L1374" s="155" t="s">
        <v>2496</v>
      </c>
      <c r="M1374" s="155"/>
      <c r="N1374" s="155" t="str">
        <f t="shared" si="2"/>
        <v>1311744588</v>
      </c>
      <c r="O1374" s="155"/>
      <c r="P1374" s="155" t="str">
        <f t="shared" si="3"/>
        <v/>
      </c>
      <c r="Q1374" s="155" t="str">
        <f t="shared" si="4"/>
        <v/>
      </c>
    </row>
    <row r="1375">
      <c r="A1375" s="156" t="str">
        <f t="shared" si="1"/>
        <v>1747344588</v>
      </c>
      <c r="B1375" s="156">
        <v>17473.0</v>
      </c>
      <c r="C1375" s="157">
        <v>0.7083333333333334</v>
      </c>
      <c r="D1375" s="158" t="s">
        <v>2754</v>
      </c>
      <c r="E1375" s="159">
        <v>16243.0</v>
      </c>
      <c r="F1375" s="159">
        <v>44588.0</v>
      </c>
      <c r="G1375" s="160" t="s">
        <v>108</v>
      </c>
      <c r="H1375" s="160" t="s">
        <v>87</v>
      </c>
      <c r="I1375" s="160" t="s">
        <v>88</v>
      </c>
      <c r="J1375" s="160" t="s">
        <v>192</v>
      </c>
      <c r="K1375" s="155"/>
      <c r="L1375" s="155" t="s">
        <v>2496</v>
      </c>
      <c r="M1375" s="155"/>
      <c r="N1375" s="155" t="str">
        <f t="shared" si="2"/>
        <v>1747344588</v>
      </c>
      <c r="O1375" s="155"/>
      <c r="P1375" s="155" t="str">
        <f t="shared" si="3"/>
        <v/>
      </c>
      <c r="Q1375" s="155" t="str">
        <f t="shared" si="4"/>
        <v>R</v>
      </c>
    </row>
    <row r="1376">
      <c r="A1376" s="156" t="str">
        <f t="shared" si="1"/>
        <v>1340244588</v>
      </c>
      <c r="B1376" s="156">
        <v>13402.0</v>
      </c>
      <c r="C1376" s="157">
        <v>0.71875</v>
      </c>
      <c r="D1376" s="158" t="s">
        <v>616</v>
      </c>
      <c r="E1376" s="159">
        <v>27668.0</v>
      </c>
      <c r="F1376" s="159">
        <v>44588.0</v>
      </c>
      <c r="G1376" s="160" t="s">
        <v>122</v>
      </c>
      <c r="H1376" s="160" t="s">
        <v>92</v>
      </c>
      <c r="I1376" s="160" t="s">
        <v>101</v>
      </c>
      <c r="J1376" s="160" t="s">
        <v>174</v>
      </c>
      <c r="K1376" s="155"/>
      <c r="L1376" s="155" t="s">
        <v>2496</v>
      </c>
      <c r="M1376" s="155"/>
      <c r="N1376" s="155" t="str">
        <f t="shared" si="2"/>
        <v>1340244588</v>
      </c>
      <c r="O1376" s="155"/>
      <c r="P1376" s="155" t="str">
        <f t="shared" si="3"/>
        <v/>
      </c>
      <c r="Q1376" s="155" t="str">
        <f t="shared" si="4"/>
        <v>R</v>
      </c>
    </row>
    <row r="1377">
      <c r="A1377" s="156" t="str">
        <f t="shared" si="1"/>
        <v>1464344588</v>
      </c>
      <c r="B1377" s="156">
        <v>14643.0</v>
      </c>
      <c r="C1377" s="157">
        <v>0.71875</v>
      </c>
      <c r="D1377" s="158" t="s">
        <v>1418</v>
      </c>
      <c r="E1377" s="159">
        <v>23890.0</v>
      </c>
      <c r="F1377" s="159">
        <v>44588.0</v>
      </c>
      <c r="G1377" s="160" t="s">
        <v>122</v>
      </c>
      <c r="H1377" s="160" t="s">
        <v>92</v>
      </c>
      <c r="I1377" s="160" t="s">
        <v>101</v>
      </c>
      <c r="J1377" s="160" t="s">
        <v>174</v>
      </c>
      <c r="K1377" s="155"/>
      <c r="L1377" s="155" t="s">
        <v>2496</v>
      </c>
      <c r="M1377" s="155"/>
      <c r="N1377" s="155" t="str">
        <f t="shared" si="2"/>
        <v>1464344588</v>
      </c>
      <c r="O1377" s="155"/>
      <c r="P1377" s="155" t="str">
        <f t="shared" si="3"/>
        <v/>
      </c>
      <c r="Q1377" s="155" t="str">
        <f t="shared" si="4"/>
        <v>R</v>
      </c>
    </row>
    <row r="1378">
      <c r="A1378" s="156" t="str">
        <f t="shared" si="1"/>
        <v>1460244589</v>
      </c>
      <c r="B1378" s="156">
        <v>14602.0</v>
      </c>
      <c r="C1378" s="157">
        <v>0.3333333333333333</v>
      </c>
      <c r="D1378" s="158" t="s">
        <v>1227</v>
      </c>
      <c r="E1378" s="159">
        <v>24599.0</v>
      </c>
      <c r="F1378" s="159">
        <v>44589.0</v>
      </c>
      <c r="G1378" s="160" t="s">
        <v>86</v>
      </c>
      <c r="H1378" s="160" t="s">
        <v>92</v>
      </c>
      <c r="I1378" s="160" t="s">
        <v>93</v>
      </c>
      <c r="J1378" s="160" t="s">
        <v>98</v>
      </c>
      <c r="K1378" s="155"/>
      <c r="L1378" s="155" t="s">
        <v>90</v>
      </c>
      <c r="M1378" s="155">
        <v>207047.0</v>
      </c>
      <c r="N1378" s="155" t="str">
        <f t="shared" si="2"/>
        <v>1460244589</v>
      </c>
      <c r="O1378" s="155"/>
      <c r="P1378" s="155" t="str">
        <f t="shared" si="3"/>
        <v/>
      </c>
      <c r="Q1378" s="155" t="str">
        <f t="shared" si="4"/>
        <v/>
      </c>
    </row>
    <row r="1379">
      <c r="A1379" s="156" t="str">
        <f t="shared" si="1"/>
        <v>1182544589</v>
      </c>
      <c r="B1379" s="156">
        <v>11825.0</v>
      </c>
      <c r="C1379" s="157">
        <v>0.3333333333333333</v>
      </c>
      <c r="D1379" s="158" t="s">
        <v>1462</v>
      </c>
      <c r="E1379" s="159">
        <v>15279.0</v>
      </c>
      <c r="F1379" s="159">
        <v>44589.0</v>
      </c>
      <c r="G1379" s="160" t="s">
        <v>86</v>
      </c>
      <c r="H1379" s="160" t="s">
        <v>92</v>
      </c>
      <c r="I1379" s="160" t="s">
        <v>101</v>
      </c>
      <c r="J1379" s="160" t="s">
        <v>94</v>
      </c>
      <c r="K1379" s="155"/>
      <c r="L1379" s="155" t="s">
        <v>90</v>
      </c>
      <c r="M1379" s="155">
        <v>207050.0</v>
      </c>
      <c r="N1379" s="155" t="str">
        <f t="shared" si="2"/>
        <v>1182544589</v>
      </c>
      <c r="O1379" s="155"/>
      <c r="P1379" s="155" t="str">
        <f t="shared" si="3"/>
        <v/>
      </c>
      <c r="Q1379" s="155" t="str">
        <f t="shared" si="4"/>
        <v/>
      </c>
    </row>
    <row r="1380">
      <c r="A1380" s="156" t="str">
        <f t="shared" si="1"/>
        <v>1529144589</v>
      </c>
      <c r="B1380" s="156">
        <v>15291.0</v>
      </c>
      <c r="C1380" s="157">
        <v>0.3333333333333333</v>
      </c>
      <c r="D1380" s="158" t="s">
        <v>1255</v>
      </c>
      <c r="E1380" s="159">
        <v>16997.0</v>
      </c>
      <c r="F1380" s="159">
        <v>44589.0</v>
      </c>
      <c r="G1380" s="160" t="s">
        <v>112</v>
      </c>
      <c r="H1380" s="160" t="s">
        <v>87</v>
      </c>
      <c r="I1380" s="160" t="s">
        <v>97</v>
      </c>
      <c r="J1380" s="160" t="s">
        <v>102</v>
      </c>
      <c r="K1380" s="155"/>
      <c r="L1380" s="155" t="s">
        <v>103</v>
      </c>
      <c r="M1380" s="155"/>
      <c r="N1380" s="155" t="str">
        <f t="shared" si="2"/>
        <v>1529144589</v>
      </c>
      <c r="O1380" s="155"/>
      <c r="P1380" s="155" t="str">
        <f t="shared" si="3"/>
        <v/>
      </c>
      <c r="Q1380" s="155" t="str">
        <f t="shared" si="4"/>
        <v/>
      </c>
    </row>
    <row r="1381">
      <c r="A1381" s="156" t="str">
        <f t="shared" si="1"/>
        <v>915144589</v>
      </c>
      <c r="B1381" s="156">
        <v>9151.0</v>
      </c>
      <c r="C1381" s="157">
        <v>0.34375</v>
      </c>
      <c r="D1381" s="158" t="s">
        <v>3157</v>
      </c>
      <c r="E1381" s="159">
        <v>23307.0</v>
      </c>
      <c r="F1381" s="159">
        <v>44589.0</v>
      </c>
      <c r="G1381" s="160" t="s">
        <v>86</v>
      </c>
      <c r="H1381" s="160" t="s">
        <v>92</v>
      </c>
      <c r="I1381" s="160" t="s">
        <v>101</v>
      </c>
      <c r="J1381" s="160" t="s">
        <v>98</v>
      </c>
      <c r="K1381" s="155"/>
      <c r="L1381" s="155" t="s">
        <v>90</v>
      </c>
      <c r="M1381" s="155">
        <v>207049.0</v>
      </c>
      <c r="N1381" s="155" t="str">
        <f t="shared" si="2"/>
        <v>915144589</v>
      </c>
      <c r="O1381" s="155"/>
      <c r="P1381" s="155" t="str">
        <f t="shared" si="3"/>
        <v/>
      </c>
      <c r="Q1381" s="155" t="str">
        <f t="shared" si="4"/>
        <v/>
      </c>
    </row>
    <row r="1382">
      <c r="A1382" s="156" t="str">
        <f t="shared" si="1"/>
        <v>1573544589</v>
      </c>
      <c r="B1382" s="156">
        <v>15735.0</v>
      </c>
      <c r="C1382" s="157">
        <v>0.34375</v>
      </c>
      <c r="D1382" s="158" t="s">
        <v>3158</v>
      </c>
      <c r="E1382" s="159">
        <v>21712.0</v>
      </c>
      <c r="F1382" s="159">
        <v>44589.0</v>
      </c>
      <c r="G1382" s="160" t="s">
        <v>100</v>
      </c>
      <c r="H1382" s="160" t="s">
        <v>87</v>
      </c>
      <c r="I1382" s="160" t="s">
        <v>97</v>
      </c>
      <c r="J1382" s="160" t="s">
        <v>102</v>
      </c>
      <c r="K1382" s="155"/>
      <c r="L1382" s="155" t="s">
        <v>103</v>
      </c>
      <c r="M1382" s="155"/>
      <c r="N1382" s="155" t="str">
        <f t="shared" si="2"/>
        <v>1573544589</v>
      </c>
      <c r="O1382" s="155"/>
      <c r="P1382" s="155" t="str">
        <f t="shared" si="3"/>
        <v/>
      </c>
      <c r="Q1382" s="155" t="str">
        <f t="shared" si="4"/>
        <v/>
      </c>
    </row>
    <row r="1383">
      <c r="A1383" s="156" t="str">
        <f t="shared" si="1"/>
        <v>1311244589</v>
      </c>
      <c r="B1383" s="156">
        <v>13112.0</v>
      </c>
      <c r="C1383" s="157">
        <v>0.3541666666666667</v>
      </c>
      <c r="D1383" s="158" t="s">
        <v>3159</v>
      </c>
      <c r="E1383" s="159">
        <v>28129.0</v>
      </c>
      <c r="F1383" s="159">
        <v>44589.0</v>
      </c>
      <c r="G1383" s="160" t="s">
        <v>86</v>
      </c>
      <c r="H1383" s="160" t="s">
        <v>92</v>
      </c>
      <c r="I1383" s="160" t="s">
        <v>93</v>
      </c>
      <c r="J1383" s="160" t="s">
        <v>147</v>
      </c>
      <c r="K1383" s="155"/>
      <c r="L1383" s="155" t="s">
        <v>90</v>
      </c>
      <c r="M1383" s="155">
        <v>207048.0</v>
      </c>
      <c r="N1383" s="155" t="str">
        <f t="shared" si="2"/>
        <v>1311244589</v>
      </c>
      <c r="O1383" s="155"/>
      <c r="P1383" s="155" t="str">
        <f t="shared" si="3"/>
        <v/>
      </c>
      <c r="Q1383" s="155" t="str">
        <f t="shared" si="4"/>
        <v/>
      </c>
    </row>
    <row r="1384">
      <c r="A1384" s="156" t="str">
        <f t="shared" si="1"/>
        <v>1703644589</v>
      </c>
      <c r="B1384" s="156">
        <v>17036.0</v>
      </c>
      <c r="C1384" s="157">
        <v>0.3645833333333333</v>
      </c>
      <c r="D1384" s="158" t="s">
        <v>3160</v>
      </c>
      <c r="E1384" s="159">
        <v>19720.0</v>
      </c>
      <c r="F1384" s="159">
        <v>44589.0</v>
      </c>
      <c r="G1384" s="160" t="s">
        <v>100</v>
      </c>
      <c r="H1384" s="160" t="s">
        <v>87</v>
      </c>
      <c r="I1384" s="160" t="s">
        <v>97</v>
      </c>
      <c r="J1384" s="160" t="s">
        <v>102</v>
      </c>
      <c r="K1384" s="155"/>
      <c r="L1384" s="155" t="s">
        <v>103</v>
      </c>
      <c r="M1384" s="155"/>
      <c r="N1384" s="155" t="str">
        <f t="shared" si="2"/>
        <v>1703644589</v>
      </c>
      <c r="O1384" s="155"/>
      <c r="P1384" s="155" t="str">
        <f t="shared" si="3"/>
        <v/>
      </c>
      <c r="Q1384" s="155" t="str">
        <f t="shared" si="4"/>
        <v/>
      </c>
    </row>
    <row r="1385">
      <c r="A1385" s="156" t="str">
        <f t="shared" si="1"/>
        <v>1595744589</v>
      </c>
      <c r="B1385" s="156">
        <v>15957.0</v>
      </c>
      <c r="C1385" s="157">
        <v>0.3645833333333333</v>
      </c>
      <c r="D1385" s="158" t="s">
        <v>2423</v>
      </c>
      <c r="E1385" s="159">
        <v>23525.0</v>
      </c>
      <c r="F1385" s="159">
        <v>44589.0</v>
      </c>
      <c r="G1385" s="160" t="s">
        <v>122</v>
      </c>
      <c r="H1385" s="160" t="s">
        <v>87</v>
      </c>
      <c r="I1385" s="160" t="s">
        <v>97</v>
      </c>
      <c r="J1385" s="160" t="s">
        <v>247</v>
      </c>
      <c r="K1385" s="155"/>
      <c r="L1385" s="155" t="s">
        <v>90</v>
      </c>
      <c r="M1385" s="155">
        <v>207051.0</v>
      </c>
      <c r="N1385" s="155" t="str">
        <f t="shared" si="2"/>
        <v>1595744589</v>
      </c>
      <c r="O1385" s="155"/>
      <c r="P1385" s="155" t="str">
        <f t="shared" si="3"/>
        <v/>
      </c>
      <c r="Q1385" s="155" t="str">
        <f t="shared" si="4"/>
        <v/>
      </c>
    </row>
    <row r="1386">
      <c r="A1386" s="156" t="str">
        <f t="shared" si="1"/>
        <v>1494244589</v>
      </c>
      <c r="B1386" s="156">
        <v>14942.0</v>
      </c>
      <c r="C1386" s="157">
        <v>0.375</v>
      </c>
      <c r="D1386" s="158" t="s">
        <v>2692</v>
      </c>
      <c r="E1386" s="159">
        <v>13004.0</v>
      </c>
      <c r="F1386" s="159">
        <v>44589.0</v>
      </c>
      <c r="G1386" s="160" t="s">
        <v>100</v>
      </c>
      <c r="H1386" s="160" t="s">
        <v>92</v>
      </c>
      <c r="I1386" s="160" t="s">
        <v>101</v>
      </c>
      <c r="J1386" s="160" t="s">
        <v>224</v>
      </c>
      <c r="K1386" s="155"/>
      <c r="L1386" s="155" t="s">
        <v>103</v>
      </c>
      <c r="M1386" s="155"/>
      <c r="N1386" s="155" t="str">
        <f t="shared" si="2"/>
        <v>1494244589</v>
      </c>
      <c r="O1386" s="155"/>
      <c r="P1386" s="155" t="str">
        <f t="shared" si="3"/>
        <v/>
      </c>
      <c r="Q1386" s="155" t="str">
        <f t="shared" si="4"/>
        <v>R</v>
      </c>
    </row>
    <row r="1387">
      <c r="A1387" s="156" t="str">
        <f t="shared" si="1"/>
        <v>1635544589</v>
      </c>
      <c r="B1387" s="156">
        <v>16355.0</v>
      </c>
      <c r="C1387" s="157">
        <v>0.3854166666666667</v>
      </c>
      <c r="D1387" s="158" t="s">
        <v>1250</v>
      </c>
      <c r="E1387" s="159">
        <v>13948.0</v>
      </c>
      <c r="F1387" s="159">
        <v>44589.0</v>
      </c>
      <c r="G1387" s="160" t="s">
        <v>86</v>
      </c>
      <c r="H1387" s="160" t="s">
        <v>92</v>
      </c>
      <c r="I1387" s="160" t="s">
        <v>101</v>
      </c>
      <c r="J1387" s="160" t="s">
        <v>154</v>
      </c>
      <c r="K1387" s="155"/>
      <c r="L1387" s="155" t="s">
        <v>90</v>
      </c>
      <c r="M1387" s="155">
        <v>207052.0</v>
      </c>
      <c r="N1387" s="155" t="str">
        <f t="shared" si="2"/>
        <v>1635544589</v>
      </c>
      <c r="O1387" s="155"/>
      <c r="P1387" s="155" t="str">
        <f t="shared" si="3"/>
        <v/>
      </c>
      <c r="Q1387" s="155" t="str">
        <f t="shared" si="4"/>
        <v>R</v>
      </c>
    </row>
    <row r="1388">
      <c r="A1388" s="156" t="str">
        <f t="shared" si="1"/>
        <v>1408344589</v>
      </c>
      <c r="B1388" s="156">
        <v>14083.0</v>
      </c>
      <c r="C1388" s="157">
        <v>0.3958333333333333</v>
      </c>
      <c r="D1388" s="158" t="s">
        <v>1339</v>
      </c>
      <c r="E1388" s="159">
        <v>22869.0</v>
      </c>
      <c r="F1388" s="159">
        <v>44589.0</v>
      </c>
      <c r="G1388" s="160" t="s">
        <v>122</v>
      </c>
      <c r="H1388" s="160" t="s">
        <v>92</v>
      </c>
      <c r="I1388" s="160" t="s">
        <v>101</v>
      </c>
      <c r="J1388" s="160" t="s">
        <v>174</v>
      </c>
      <c r="K1388" s="155"/>
      <c r="L1388" s="155" t="s">
        <v>90</v>
      </c>
      <c r="M1388" s="155">
        <v>207055.0</v>
      </c>
      <c r="N1388" s="155" t="str">
        <f t="shared" si="2"/>
        <v>1408344589</v>
      </c>
      <c r="O1388" s="155"/>
      <c r="P1388" s="155" t="str">
        <f t="shared" si="3"/>
        <v/>
      </c>
      <c r="Q1388" s="155" t="str">
        <f t="shared" si="4"/>
        <v>R</v>
      </c>
    </row>
    <row r="1389">
      <c r="A1389" s="156" t="str">
        <f t="shared" si="1"/>
        <v>1220444589</v>
      </c>
      <c r="B1389" s="156">
        <v>12204.0</v>
      </c>
      <c r="C1389" s="157">
        <v>0.40625</v>
      </c>
      <c r="D1389" s="158" t="s">
        <v>1957</v>
      </c>
      <c r="E1389" s="159">
        <v>28608.0</v>
      </c>
      <c r="F1389" s="159">
        <v>44589.0</v>
      </c>
      <c r="G1389" s="160" t="s">
        <v>122</v>
      </c>
      <c r="H1389" s="160" t="s">
        <v>92</v>
      </c>
      <c r="I1389" s="160" t="s">
        <v>93</v>
      </c>
      <c r="J1389" s="160" t="s">
        <v>98</v>
      </c>
      <c r="K1389" s="155"/>
      <c r="L1389" s="155" t="s">
        <v>90</v>
      </c>
      <c r="M1389" s="155">
        <v>207053.0</v>
      </c>
      <c r="N1389" s="155" t="str">
        <f t="shared" si="2"/>
        <v>1220444589</v>
      </c>
      <c r="O1389" s="155"/>
      <c r="P1389" s="155" t="str">
        <f t="shared" si="3"/>
        <v/>
      </c>
      <c r="Q1389" s="155" t="str">
        <f t="shared" si="4"/>
        <v>R</v>
      </c>
    </row>
    <row r="1390">
      <c r="A1390" s="156" t="str">
        <f t="shared" si="1"/>
        <v>1577744589</v>
      </c>
      <c r="B1390" s="156">
        <v>15777.0</v>
      </c>
      <c r="C1390" s="157">
        <v>0.4166666666666667</v>
      </c>
      <c r="D1390" s="158" t="s">
        <v>3161</v>
      </c>
      <c r="E1390" s="159">
        <v>21158.0</v>
      </c>
      <c r="F1390" s="159">
        <v>44589.0</v>
      </c>
      <c r="G1390" s="160" t="s">
        <v>86</v>
      </c>
      <c r="H1390" s="160" t="s">
        <v>92</v>
      </c>
      <c r="I1390" s="160" t="s">
        <v>93</v>
      </c>
      <c r="J1390" s="160" t="s">
        <v>1017</v>
      </c>
      <c r="K1390" s="155"/>
      <c r="L1390" s="155" t="s">
        <v>90</v>
      </c>
      <c r="M1390" s="155">
        <v>207054.0</v>
      </c>
      <c r="N1390" s="155" t="str">
        <f t="shared" si="2"/>
        <v>1577744589</v>
      </c>
      <c r="O1390" s="155"/>
      <c r="P1390" s="155" t="str">
        <f t="shared" si="3"/>
        <v/>
      </c>
      <c r="Q1390" s="155" t="str">
        <f t="shared" si="4"/>
        <v/>
      </c>
    </row>
    <row r="1391">
      <c r="A1391" s="156" t="str">
        <f t="shared" si="1"/>
        <v>1598644589</v>
      </c>
      <c r="B1391" s="156">
        <v>15986.0</v>
      </c>
      <c r="C1391" s="157">
        <v>0.4166666666666667</v>
      </c>
      <c r="D1391" s="158" t="s">
        <v>3162</v>
      </c>
      <c r="E1391" s="159">
        <v>25376.0</v>
      </c>
      <c r="F1391" s="159">
        <v>44589.0</v>
      </c>
      <c r="G1391" s="160" t="s">
        <v>86</v>
      </c>
      <c r="H1391" s="160" t="s">
        <v>92</v>
      </c>
      <c r="I1391" s="160" t="s">
        <v>101</v>
      </c>
      <c r="J1391" s="160" t="s">
        <v>98</v>
      </c>
      <c r="K1391" s="155"/>
      <c r="L1391" s="155" t="s">
        <v>90</v>
      </c>
      <c r="M1391" s="155">
        <v>207056.0</v>
      </c>
      <c r="N1391" s="155" t="str">
        <f t="shared" si="2"/>
        <v>1598644589</v>
      </c>
      <c r="O1391" s="155"/>
      <c r="P1391" s="155" t="str">
        <f t="shared" si="3"/>
        <v/>
      </c>
      <c r="Q1391" s="155" t="str">
        <f t="shared" si="4"/>
        <v/>
      </c>
    </row>
    <row r="1392">
      <c r="A1392" s="156" t="str">
        <f t="shared" si="1"/>
        <v>1727844589</v>
      </c>
      <c r="B1392" s="156">
        <v>17278.0</v>
      </c>
      <c r="C1392" s="157">
        <v>0.4166666666666667</v>
      </c>
      <c r="D1392" s="158" t="s">
        <v>3163</v>
      </c>
      <c r="E1392" s="159">
        <v>17633.0</v>
      </c>
      <c r="F1392" s="159">
        <v>44589.0</v>
      </c>
      <c r="G1392" s="160" t="s">
        <v>100</v>
      </c>
      <c r="H1392" s="160" t="s">
        <v>87</v>
      </c>
      <c r="I1392" s="160" t="s">
        <v>97</v>
      </c>
      <c r="J1392" s="160" t="s">
        <v>102</v>
      </c>
      <c r="K1392" s="155"/>
      <c r="L1392" s="155" t="s">
        <v>103</v>
      </c>
      <c r="M1392" s="155"/>
      <c r="N1392" s="155" t="str">
        <f t="shared" si="2"/>
        <v>1727844589</v>
      </c>
      <c r="O1392" s="155"/>
      <c r="P1392" s="155" t="str">
        <f t="shared" si="3"/>
        <v/>
      </c>
      <c r="Q1392" s="155" t="str">
        <f t="shared" si="4"/>
        <v/>
      </c>
    </row>
    <row r="1393">
      <c r="A1393" s="156" t="str">
        <f t="shared" si="1"/>
        <v>1155344589</v>
      </c>
      <c r="B1393" s="156">
        <v>11553.0</v>
      </c>
      <c r="C1393" s="157">
        <v>0.4270833333333333</v>
      </c>
      <c r="D1393" s="158" t="s">
        <v>2791</v>
      </c>
      <c r="E1393" s="159">
        <v>19290.0</v>
      </c>
      <c r="F1393" s="159">
        <v>44589.0</v>
      </c>
      <c r="G1393" s="160" t="s">
        <v>86</v>
      </c>
      <c r="H1393" s="160" t="s">
        <v>92</v>
      </c>
      <c r="I1393" s="160" t="s">
        <v>101</v>
      </c>
      <c r="J1393" s="160" t="s">
        <v>186</v>
      </c>
      <c r="K1393" s="155"/>
      <c r="L1393" s="155" t="s">
        <v>90</v>
      </c>
      <c r="M1393" s="155">
        <v>207058.0</v>
      </c>
      <c r="N1393" s="155" t="str">
        <f t="shared" si="2"/>
        <v>1155344589</v>
      </c>
      <c r="O1393" s="155"/>
      <c r="P1393" s="155" t="str">
        <f t="shared" si="3"/>
        <v/>
      </c>
      <c r="Q1393" s="155" t="str">
        <f t="shared" si="4"/>
        <v>R</v>
      </c>
    </row>
    <row r="1394">
      <c r="A1394" s="156" t="str">
        <f t="shared" si="1"/>
        <v>1583344589</v>
      </c>
      <c r="B1394" s="156">
        <v>15833.0</v>
      </c>
      <c r="C1394" s="157">
        <v>0.4375</v>
      </c>
      <c r="D1394" s="158" t="s">
        <v>3164</v>
      </c>
      <c r="E1394" s="159">
        <v>30890.0</v>
      </c>
      <c r="F1394" s="159">
        <v>44589.0</v>
      </c>
      <c r="G1394" s="160" t="s">
        <v>86</v>
      </c>
      <c r="H1394" s="160" t="s">
        <v>92</v>
      </c>
      <c r="I1394" s="160" t="s">
        <v>93</v>
      </c>
      <c r="J1394" s="160" t="s">
        <v>262</v>
      </c>
      <c r="K1394" s="155"/>
      <c r="L1394" s="155" t="s">
        <v>90</v>
      </c>
      <c r="M1394" s="155">
        <v>207057.0</v>
      </c>
      <c r="N1394" s="155" t="str">
        <f t="shared" si="2"/>
        <v>1583344589</v>
      </c>
      <c r="O1394" s="155"/>
      <c r="P1394" s="155" t="str">
        <f t="shared" si="3"/>
        <v/>
      </c>
      <c r="Q1394" s="155" t="str">
        <f t="shared" si="4"/>
        <v/>
      </c>
    </row>
    <row r="1395">
      <c r="A1395" s="156" t="str">
        <f t="shared" si="1"/>
        <v>1463344589</v>
      </c>
      <c r="B1395" s="156">
        <v>14633.0</v>
      </c>
      <c r="C1395" s="157">
        <v>0.4375</v>
      </c>
      <c r="D1395" s="158" t="s">
        <v>3165</v>
      </c>
      <c r="E1395" s="159">
        <v>18304.0</v>
      </c>
      <c r="F1395" s="159">
        <v>44589.0</v>
      </c>
      <c r="G1395" s="160" t="s">
        <v>86</v>
      </c>
      <c r="H1395" s="160" t="s">
        <v>92</v>
      </c>
      <c r="I1395" s="160" t="s">
        <v>101</v>
      </c>
      <c r="J1395" s="160" t="s">
        <v>813</v>
      </c>
      <c r="K1395" s="155"/>
      <c r="L1395" s="155" t="s">
        <v>90</v>
      </c>
      <c r="M1395" s="155">
        <v>207060.0</v>
      </c>
      <c r="N1395" s="155" t="str">
        <f t="shared" si="2"/>
        <v>1463344589</v>
      </c>
      <c r="O1395" s="155"/>
      <c r="P1395" s="155" t="str">
        <f t="shared" si="3"/>
        <v/>
      </c>
      <c r="Q1395" s="155" t="str">
        <f t="shared" si="4"/>
        <v/>
      </c>
    </row>
    <row r="1396">
      <c r="A1396" s="156" t="str">
        <f t="shared" si="1"/>
        <v>1560644589</v>
      </c>
      <c r="B1396" s="156">
        <v>15606.0</v>
      </c>
      <c r="C1396" s="157">
        <v>0.4375</v>
      </c>
      <c r="D1396" s="158" t="s">
        <v>1253</v>
      </c>
      <c r="E1396" s="159">
        <v>21464.0</v>
      </c>
      <c r="F1396" s="159">
        <v>44589.0</v>
      </c>
      <c r="G1396" s="160" t="s">
        <v>122</v>
      </c>
      <c r="H1396" s="160" t="s">
        <v>92</v>
      </c>
      <c r="I1396" s="160" t="s">
        <v>101</v>
      </c>
      <c r="J1396" s="160" t="s">
        <v>813</v>
      </c>
      <c r="K1396" s="155"/>
      <c r="L1396" s="155" t="s">
        <v>90</v>
      </c>
      <c r="M1396" s="155">
        <v>207059.0</v>
      </c>
      <c r="N1396" s="155" t="str">
        <f t="shared" si="2"/>
        <v>1560644589</v>
      </c>
      <c r="O1396" s="155"/>
      <c r="P1396" s="155" t="str">
        <f t="shared" si="3"/>
        <v/>
      </c>
      <c r="Q1396" s="155" t="str">
        <f t="shared" si="4"/>
        <v/>
      </c>
    </row>
    <row r="1397">
      <c r="A1397" s="156" t="str">
        <f t="shared" si="1"/>
        <v>1126944589</v>
      </c>
      <c r="B1397" s="156">
        <v>11269.0</v>
      </c>
      <c r="C1397" s="157">
        <v>0.4583333333333333</v>
      </c>
      <c r="D1397" s="158" t="s">
        <v>3166</v>
      </c>
      <c r="E1397" s="159">
        <v>20568.0</v>
      </c>
      <c r="F1397" s="159">
        <v>44589.0</v>
      </c>
      <c r="G1397" s="160" t="s">
        <v>100</v>
      </c>
      <c r="H1397" s="160" t="s">
        <v>92</v>
      </c>
      <c r="I1397" s="160" t="s">
        <v>101</v>
      </c>
      <c r="J1397" s="160" t="s">
        <v>131</v>
      </c>
      <c r="K1397" s="155"/>
      <c r="L1397" s="155" t="s">
        <v>103</v>
      </c>
      <c r="M1397" s="155"/>
      <c r="N1397" s="155" t="str">
        <f t="shared" si="2"/>
        <v>1126944589</v>
      </c>
      <c r="O1397" s="155"/>
      <c r="P1397" s="155" t="str">
        <f t="shared" si="3"/>
        <v/>
      </c>
      <c r="Q1397" s="155" t="str">
        <f t="shared" si="4"/>
        <v/>
      </c>
    </row>
    <row r="1398">
      <c r="A1398" s="156" t="str">
        <f t="shared" si="1"/>
        <v>1035144589</v>
      </c>
      <c r="B1398" s="156">
        <v>10351.0</v>
      </c>
      <c r="C1398" s="157">
        <v>0.4583333333333333</v>
      </c>
      <c r="D1398" s="158" t="s">
        <v>3167</v>
      </c>
      <c r="E1398" s="159">
        <v>31630.0</v>
      </c>
      <c r="F1398" s="159">
        <v>44589.0</v>
      </c>
      <c r="G1398" s="160" t="s">
        <v>100</v>
      </c>
      <c r="H1398" s="160" t="s">
        <v>87</v>
      </c>
      <c r="I1398" s="160" t="s">
        <v>97</v>
      </c>
      <c r="J1398" s="160" t="s">
        <v>131</v>
      </c>
      <c r="K1398" s="155"/>
      <c r="L1398" s="155" t="s">
        <v>103</v>
      </c>
      <c r="M1398" s="155"/>
      <c r="N1398" s="155" t="str">
        <f t="shared" si="2"/>
        <v>1035144589</v>
      </c>
      <c r="O1398" s="155"/>
      <c r="P1398" s="155" t="str">
        <f t="shared" si="3"/>
        <v/>
      </c>
      <c r="Q1398" s="155" t="str">
        <f t="shared" si="4"/>
        <v/>
      </c>
    </row>
    <row r="1399">
      <c r="A1399" s="156" t="str">
        <f t="shared" si="1"/>
        <v>1100444589</v>
      </c>
      <c r="B1399" s="156">
        <v>11004.0</v>
      </c>
      <c r="C1399" s="157">
        <v>0.5520833333333334</v>
      </c>
      <c r="D1399" s="158" t="s">
        <v>1268</v>
      </c>
      <c r="E1399" s="159">
        <v>27126.0</v>
      </c>
      <c r="F1399" s="159">
        <v>44589.0</v>
      </c>
      <c r="G1399" s="160" t="s">
        <v>86</v>
      </c>
      <c r="H1399" s="160" t="s">
        <v>87</v>
      </c>
      <c r="I1399" s="160" t="s">
        <v>97</v>
      </c>
      <c r="J1399" s="160" t="s">
        <v>291</v>
      </c>
      <c r="K1399" s="155"/>
      <c r="L1399" s="155" t="s">
        <v>90</v>
      </c>
      <c r="M1399" s="155">
        <v>207062.0</v>
      </c>
      <c r="N1399" s="155" t="str">
        <f t="shared" si="2"/>
        <v>1100444589</v>
      </c>
      <c r="O1399" s="155"/>
      <c r="P1399" s="155" t="str">
        <f t="shared" si="3"/>
        <v/>
      </c>
      <c r="Q1399" s="155" t="str">
        <f t="shared" si="4"/>
        <v/>
      </c>
    </row>
    <row r="1400">
      <c r="A1400" s="156" t="str">
        <f t="shared" si="1"/>
        <v>1681344589</v>
      </c>
      <c r="B1400" s="156">
        <v>16813.0</v>
      </c>
      <c r="C1400" s="157">
        <v>0.5520833333333334</v>
      </c>
      <c r="D1400" s="158" t="s">
        <v>3168</v>
      </c>
      <c r="E1400" s="159">
        <v>19496.0</v>
      </c>
      <c r="F1400" s="159">
        <v>44589.0</v>
      </c>
      <c r="G1400" s="160" t="s">
        <v>86</v>
      </c>
      <c r="H1400" s="160" t="s">
        <v>92</v>
      </c>
      <c r="I1400" s="160" t="s">
        <v>101</v>
      </c>
      <c r="J1400" s="160" t="s">
        <v>98</v>
      </c>
      <c r="K1400" s="155"/>
      <c r="L1400" s="155" t="s">
        <v>90</v>
      </c>
      <c r="M1400" s="155">
        <v>207065.0</v>
      </c>
      <c r="N1400" s="155" t="str">
        <f t="shared" si="2"/>
        <v>1681344589</v>
      </c>
      <c r="O1400" s="155"/>
      <c r="P1400" s="155" t="str">
        <f t="shared" si="3"/>
        <v/>
      </c>
      <c r="Q1400" s="155" t="str">
        <f t="shared" si="4"/>
        <v/>
      </c>
    </row>
    <row r="1401">
      <c r="A1401" s="156" t="str">
        <f t="shared" si="1"/>
        <v>1797244589</v>
      </c>
      <c r="B1401" s="156">
        <v>17972.0</v>
      </c>
      <c r="C1401" s="157">
        <v>0.5729166666666666</v>
      </c>
      <c r="D1401" s="158" t="s">
        <v>3088</v>
      </c>
      <c r="E1401" s="159">
        <v>35149.0</v>
      </c>
      <c r="F1401" s="159">
        <v>44589.0</v>
      </c>
      <c r="G1401" s="160" t="s">
        <v>96</v>
      </c>
      <c r="H1401" s="160" t="s">
        <v>87</v>
      </c>
      <c r="I1401" s="160" t="s">
        <v>97</v>
      </c>
      <c r="J1401" s="160" t="s">
        <v>189</v>
      </c>
      <c r="K1401" s="155"/>
      <c r="L1401" s="155" t="s">
        <v>90</v>
      </c>
      <c r="M1401" s="155">
        <v>207064.0</v>
      </c>
      <c r="N1401" s="155" t="str">
        <f t="shared" si="2"/>
        <v>1797244589</v>
      </c>
      <c r="O1401" s="155"/>
      <c r="P1401" s="155" t="str">
        <f t="shared" si="3"/>
        <v/>
      </c>
      <c r="Q1401" s="155" t="str">
        <f t="shared" si="4"/>
        <v>R</v>
      </c>
    </row>
    <row r="1402">
      <c r="A1402" s="156" t="str">
        <f t="shared" si="1"/>
        <v>1390944589</v>
      </c>
      <c r="B1402" s="156">
        <v>13909.0</v>
      </c>
      <c r="C1402" s="157">
        <v>0.5729166666666666</v>
      </c>
      <c r="D1402" s="158" t="s">
        <v>2350</v>
      </c>
      <c r="E1402" s="159">
        <v>24060.0</v>
      </c>
      <c r="F1402" s="159">
        <v>44589.0</v>
      </c>
      <c r="G1402" s="160" t="s">
        <v>122</v>
      </c>
      <c r="H1402" s="160" t="s">
        <v>92</v>
      </c>
      <c r="I1402" s="160" t="s">
        <v>101</v>
      </c>
      <c r="J1402" s="160" t="s">
        <v>174</v>
      </c>
      <c r="K1402" s="155"/>
      <c r="L1402" s="155" t="s">
        <v>90</v>
      </c>
      <c r="M1402" s="155">
        <v>207067.0</v>
      </c>
      <c r="N1402" s="155" t="str">
        <f t="shared" si="2"/>
        <v>1390944589</v>
      </c>
      <c r="O1402" s="155"/>
      <c r="P1402" s="155" t="str">
        <f t="shared" si="3"/>
        <v/>
      </c>
      <c r="Q1402" s="155" t="str">
        <f t="shared" si="4"/>
        <v/>
      </c>
    </row>
    <row r="1403">
      <c r="A1403" s="156" t="str">
        <f t="shared" si="1"/>
        <v>1079644589</v>
      </c>
      <c r="B1403" s="156">
        <v>10796.0</v>
      </c>
      <c r="C1403" s="157">
        <v>0.5729166666666666</v>
      </c>
      <c r="D1403" s="158" t="s">
        <v>1214</v>
      </c>
      <c r="E1403" s="159">
        <v>19515.0</v>
      </c>
      <c r="F1403" s="159">
        <v>44589.0</v>
      </c>
      <c r="G1403" s="160" t="s">
        <v>86</v>
      </c>
      <c r="H1403" s="160" t="s">
        <v>87</v>
      </c>
      <c r="I1403" s="160" t="s">
        <v>97</v>
      </c>
      <c r="J1403" s="160" t="s">
        <v>94</v>
      </c>
      <c r="K1403" s="155"/>
      <c r="L1403" s="155" t="s">
        <v>90</v>
      </c>
      <c r="M1403" s="155">
        <v>207061.0</v>
      </c>
      <c r="N1403" s="155" t="str">
        <f t="shared" si="2"/>
        <v>1079644589</v>
      </c>
      <c r="O1403" s="155"/>
      <c r="P1403" s="155" t="str">
        <f t="shared" si="3"/>
        <v/>
      </c>
      <c r="Q1403" s="155" t="str">
        <f t="shared" si="4"/>
        <v/>
      </c>
    </row>
    <row r="1404">
      <c r="A1404" s="156" t="str">
        <f t="shared" si="1"/>
        <v>1471844589</v>
      </c>
      <c r="B1404" s="156">
        <v>14718.0</v>
      </c>
      <c r="C1404" s="157">
        <v>0.5833333333333334</v>
      </c>
      <c r="D1404" s="158" t="s">
        <v>2651</v>
      </c>
      <c r="E1404" s="159">
        <v>19516.0</v>
      </c>
      <c r="F1404" s="159">
        <v>44589.0</v>
      </c>
      <c r="G1404" s="160" t="s">
        <v>100</v>
      </c>
      <c r="H1404" s="160" t="s">
        <v>92</v>
      </c>
      <c r="I1404" s="160" t="s">
        <v>93</v>
      </c>
      <c r="J1404" s="160" t="s">
        <v>131</v>
      </c>
      <c r="K1404" s="155"/>
      <c r="L1404" s="155" t="s">
        <v>103</v>
      </c>
      <c r="M1404" s="155"/>
      <c r="N1404" s="155" t="str">
        <f t="shared" si="2"/>
        <v>1471844589</v>
      </c>
      <c r="O1404" s="155"/>
      <c r="P1404" s="155" t="str">
        <f t="shared" si="3"/>
        <v/>
      </c>
      <c r="Q1404" s="155" t="str">
        <f t="shared" si="4"/>
        <v>R</v>
      </c>
    </row>
    <row r="1405">
      <c r="A1405" s="156" t="str">
        <f t="shared" si="1"/>
        <v>1039544589</v>
      </c>
      <c r="B1405" s="156">
        <v>10395.0</v>
      </c>
      <c r="C1405" s="157">
        <v>0.5833333333333334</v>
      </c>
      <c r="D1405" s="158" t="s">
        <v>1235</v>
      </c>
      <c r="E1405" s="159">
        <v>16600.0</v>
      </c>
      <c r="F1405" s="159">
        <v>44589.0</v>
      </c>
      <c r="G1405" s="160" t="s">
        <v>86</v>
      </c>
      <c r="H1405" s="160" t="s">
        <v>92</v>
      </c>
      <c r="I1405" s="160" t="s">
        <v>93</v>
      </c>
      <c r="J1405" s="160" t="s">
        <v>186</v>
      </c>
      <c r="K1405" s="155"/>
      <c r="L1405" s="155" t="s">
        <v>90</v>
      </c>
      <c r="M1405" s="155">
        <v>207063.0</v>
      </c>
      <c r="N1405" s="155" t="str">
        <f t="shared" si="2"/>
        <v>1039544589</v>
      </c>
      <c r="O1405" s="155"/>
      <c r="P1405" s="155" t="str">
        <f t="shared" si="3"/>
        <v/>
      </c>
      <c r="Q1405" s="155" t="str">
        <f t="shared" si="4"/>
        <v/>
      </c>
    </row>
    <row r="1406">
      <c r="A1406" s="156" t="str">
        <f t="shared" si="1"/>
        <v>1454144589</v>
      </c>
      <c r="B1406" s="156">
        <v>14541.0</v>
      </c>
      <c r="C1406" s="157">
        <v>0.5833333333333334</v>
      </c>
      <c r="D1406" s="158" t="s">
        <v>3169</v>
      </c>
      <c r="E1406" s="159">
        <v>26244.0</v>
      </c>
      <c r="F1406" s="159">
        <v>44589.0</v>
      </c>
      <c r="G1406" s="160" t="s">
        <v>86</v>
      </c>
      <c r="H1406" s="160" t="s">
        <v>92</v>
      </c>
      <c r="I1406" s="160" t="s">
        <v>101</v>
      </c>
      <c r="J1406" s="160" t="s">
        <v>117</v>
      </c>
      <c r="K1406" s="155"/>
      <c r="L1406" s="155" t="s">
        <v>90</v>
      </c>
      <c r="M1406" s="155">
        <v>207068.0</v>
      </c>
      <c r="N1406" s="155" t="str">
        <f t="shared" si="2"/>
        <v>1454144589</v>
      </c>
      <c r="O1406" s="155"/>
      <c r="P1406" s="155" t="str">
        <f t="shared" si="3"/>
        <v/>
      </c>
      <c r="Q1406" s="155" t="str">
        <f t="shared" si="4"/>
        <v/>
      </c>
    </row>
    <row r="1407">
      <c r="A1407" s="156" t="str">
        <f t="shared" si="1"/>
        <v>1595344589</v>
      </c>
      <c r="B1407" s="156">
        <v>15953.0</v>
      </c>
      <c r="C1407" s="157">
        <v>0.59375</v>
      </c>
      <c r="D1407" s="158" t="s">
        <v>1170</v>
      </c>
      <c r="E1407" s="159">
        <v>29255.0</v>
      </c>
      <c r="F1407" s="159">
        <v>44589.0</v>
      </c>
      <c r="G1407" s="160" t="s">
        <v>100</v>
      </c>
      <c r="H1407" s="160" t="s">
        <v>92</v>
      </c>
      <c r="I1407" s="160" t="s">
        <v>101</v>
      </c>
      <c r="J1407" s="160" t="s">
        <v>106</v>
      </c>
      <c r="K1407" s="155"/>
      <c r="L1407" s="155" t="s">
        <v>103</v>
      </c>
      <c r="M1407" s="155"/>
      <c r="N1407" s="155" t="str">
        <f t="shared" si="2"/>
        <v>1595344589</v>
      </c>
      <c r="O1407" s="155"/>
      <c r="P1407" s="155" t="str">
        <f t="shared" si="3"/>
        <v/>
      </c>
      <c r="Q1407" s="155" t="str">
        <f t="shared" si="4"/>
        <v>R</v>
      </c>
    </row>
    <row r="1408">
      <c r="A1408" s="156" t="str">
        <f t="shared" si="1"/>
        <v>1598744589</v>
      </c>
      <c r="B1408" s="156">
        <v>15987.0</v>
      </c>
      <c r="C1408" s="157">
        <v>0.59375</v>
      </c>
      <c r="D1408" s="158" t="s">
        <v>1301</v>
      </c>
      <c r="E1408" s="159">
        <v>17734.0</v>
      </c>
      <c r="F1408" s="159">
        <v>44589.0</v>
      </c>
      <c r="G1408" s="160" t="s">
        <v>100</v>
      </c>
      <c r="H1408" s="160" t="s">
        <v>92</v>
      </c>
      <c r="I1408" s="160" t="s">
        <v>101</v>
      </c>
      <c r="J1408" s="160" t="s">
        <v>224</v>
      </c>
      <c r="K1408" s="155"/>
      <c r="L1408" s="155" t="s">
        <v>103</v>
      </c>
      <c r="M1408" s="155"/>
      <c r="N1408" s="155" t="str">
        <f t="shared" si="2"/>
        <v>1598744589</v>
      </c>
      <c r="O1408" s="155"/>
      <c r="P1408" s="155" t="str">
        <f t="shared" si="3"/>
        <v/>
      </c>
      <c r="Q1408" s="155" t="str">
        <f t="shared" si="4"/>
        <v>R</v>
      </c>
    </row>
    <row r="1409">
      <c r="A1409" s="156" t="str">
        <f t="shared" si="1"/>
        <v>1464344589</v>
      </c>
      <c r="B1409" s="156">
        <v>14643.0</v>
      </c>
      <c r="C1409" s="157">
        <v>0.6041666666666666</v>
      </c>
      <c r="D1409" s="158" t="s">
        <v>1418</v>
      </c>
      <c r="E1409" s="159">
        <v>23890.0</v>
      </c>
      <c r="F1409" s="159">
        <v>44589.0</v>
      </c>
      <c r="G1409" s="160" t="s">
        <v>122</v>
      </c>
      <c r="H1409" s="160" t="s">
        <v>92</v>
      </c>
      <c r="I1409" s="160" t="s">
        <v>101</v>
      </c>
      <c r="J1409" s="160" t="s">
        <v>174</v>
      </c>
      <c r="K1409" s="155"/>
      <c r="L1409" s="155" t="s">
        <v>90</v>
      </c>
      <c r="M1409" s="155">
        <v>207066.0</v>
      </c>
      <c r="N1409" s="155" t="str">
        <f t="shared" si="2"/>
        <v>1464344589</v>
      </c>
      <c r="O1409" s="155"/>
      <c r="P1409" s="155" t="str">
        <f t="shared" si="3"/>
        <v/>
      </c>
      <c r="Q1409" s="155" t="str">
        <f t="shared" si="4"/>
        <v>R</v>
      </c>
    </row>
    <row r="1410">
      <c r="A1410" s="156" t="str">
        <f t="shared" si="1"/>
        <v>1526544589</v>
      </c>
      <c r="B1410" s="156">
        <v>15265.0</v>
      </c>
      <c r="C1410" s="157">
        <v>0.6041666666666666</v>
      </c>
      <c r="D1410" s="158" t="s">
        <v>1303</v>
      </c>
      <c r="E1410" s="159">
        <v>26902.0</v>
      </c>
      <c r="F1410" s="159">
        <v>44589.0</v>
      </c>
      <c r="G1410" s="160" t="s">
        <v>100</v>
      </c>
      <c r="H1410" s="160" t="s">
        <v>92</v>
      </c>
      <c r="I1410" s="160" t="s">
        <v>93</v>
      </c>
      <c r="J1410" s="160" t="s">
        <v>102</v>
      </c>
      <c r="K1410" s="155"/>
      <c r="L1410" s="155" t="s">
        <v>103</v>
      </c>
      <c r="M1410" s="155"/>
      <c r="N1410" s="155" t="str">
        <f t="shared" si="2"/>
        <v>1526544589</v>
      </c>
      <c r="O1410" s="155"/>
      <c r="P1410" s="155" t="str">
        <f t="shared" si="3"/>
        <v/>
      </c>
      <c r="Q1410" s="155" t="str">
        <f t="shared" si="4"/>
        <v>R</v>
      </c>
    </row>
    <row r="1411">
      <c r="A1411" s="156" t="str">
        <f t="shared" si="1"/>
        <v>1005044589</v>
      </c>
      <c r="B1411" s="156">
        <v>10050.0</v>
      </c>
      <c r="C1411" s="157">
        <v>0.6041666666666666</v>
      </c>
      <c r="D1411" s="158" t="s">
        <v>1151</v>
      </c>
      <c r="E1411" s="159">
        <v>17254.0</v>
      </c>
      <c r="F1411" s="159">
        <v>44589.0</v>
      </c>
      <c r="G1411" s="160" t="s">
        <v>112</v>
      </c>
      <c r="H1411" s="160" t="s">
        <v>92</v>
      </c>
      <c r="I1411" s="160" t="s">
        <v>101</v>
      </c>
      <c r="J1411" s="160" t="s">
        <v>131</v>
      </c>
      <c r="K1411" s="155"/>
      <c r="L1411" s="155" t="s">
        <v>103</v>
      </c>
      <c r="M1411" s="155"/>
      <c r="N1411" s="155" t="str">
        <f t="shared" si="2"/>
        <v>1005044589</v>
      </c>
      <c r="O1411" s="155"/>
      <c r="P1411" s="155" t="str">
        <f t="shared" si="3"/>
        <v/>
      </c>
      <c r="Q1411" s="155" t="str">
        <f t="shared" si="4"/>
        <v/>
      </c>
    </row>
    <row r="1412">
      <c r="A1412" s="156" t="str">
        <f t="shared" si="1"/>
        <v>1144644589</v>
      </c>
      <c r="B1412" s="156">
        <v>11446.0</v>
      </c>
      <c r="C1412" s="157">
        <v>0.6145833333333334</v>
      </c>
      <c r="D1412" s="158" t="s">
        <v>2744</v>
      </c>
      <c r="E1412" s="159">
        <v>26192.0</v>
      </c>
      <c r="F1412" s="159">
        <v>44589.0</v>
      </c>
      <c r="G1412" s="160" t="s">
        <v>100</v>
      </c>
      <c r="H1412" s="160" t="s">
        <v>87</v>
      </c>
      <c r="I1412" s="160" t="s">
        <v>97</v>
      </c>
      <c r="J1412" s="160" t="s">
        <v>113</v>
      </c>
      <c r="K1412" s="155"/>
      <c r="L1412" s="155" t="s">
        <v>103</v>
      </c>
      <c r="M1412" s="155"/>
      <c r="N1412" s="155" t="str">
        <f t="shared" si="2"/>
        <v>1144644589</v>
      </c>
      <c r="O1412" s="155"/>
      <c r="P1412" s="155" t="str">
        <f t="shared" si="3"/>
        <v/>
      </c>
      <c r="Q1412" s="155" t="str">
        <f t="shared" si="4"/>
        <v>R</v>
      </c>
    </row>
    <row r="1413">
      <c r="A1413" s="156" t="str">
        <f t="shared" si="1"/>
        <v>1114644589</v>
      </c>
      <c r="B1413" s="156">
        <v>11146.0</v>
      </c>
      <c r="C1413" s="157">
        <v>0.625</v>
      </c>
      <c r="D1413" s="158" t="s">
        <v>1302</v>
      </c>
      <c r="E1413" s="159">
        <v>22785.0</v>
      </c>
      <c r="F1413" s="159">
        <v>44589.0</v>
      </c>
      <c r="G1413" s="160" t="s">
        <v>112</v>
      </c>
      <c r="H1413" s="160" t="s">
        <v>92</v>
      </c>
      <c r="I1413" s="160" t="s">
        <v>93</v>
      </c>
      <c r="J1413" s="160" t="s">
        <v>106</v>
      </c>
      <c r="K1413" s="155"/>
      <c r="L1413" s="155" t="s">
        <v>103</v>
      </c>
      <c r="M1413" s="155"/>
      <c r="N1413" s="155" t="str">
        <f t="shared" si="2"/>
        <v>1114644589</v>
      </c>
      <c r="O1413" s="155"/>
      <c r="P1413" s="155" t="str">
        <f t="shared" si="3"/>
        <v/>
      </c>
      <c r="Q1413" s="155" t="str">
        <f t="shared" si="4"/>
        <v>R</v>
      </c>
    </row>
    <row r="1414">
      <c r="A1414" s="156" t="str">
        <f t="shared" si="1"/>
        <v>1742244589</v>
      </c>
      <c r="B1414" s="156">
        <v>17422.0</v>
      </c>
      <c r="C1414" s="157">
        <v>0.625</v>
      </c>
      <c r="D1414" s="158" t="s">
        <v>2986</v>
      </c>
      <c r="E1414" s="159">
        <v>25496.0</v>
      </c>
      <c r="F1414" s="159">
        <v>44589.0</v>
      </c>
      <c r="G1414" s="160" t="s">
        <v>112</v>
      </c>
      <c r="H1414" s="160" t="s">
        <v>92</v>
      </c>
      <c r="I1414" s="160" t="s">
        <v>101</v>
      </c>
      <c r="J1414" s="160" t="s">
        <v>106</v>
      </c>
      <c r="K1414" s="155"/>
      <c r="L1414" s="155" t="s">
        <v>103</v>
      </c>
      <c r="M1414" s="155"/>
      <c r="N1414" s="155" t="str">
        <f t="shared" si="2"/>
        <v>1742244589</v>
      </c>
      <c r="O1414" s="155"/>
      <c r="P1414" s="155" t="str">
        <f t="shared" si="3"/>
        <v/>
      </c>
      <c r="Q1414" s="155" t="str">
        <f t="shared" si="4"/>
        <v>R</v>
      </c>
    </row>
    <row r="1415">
      <c r="A1415" s="156" t="str">
        <f t="shared" si="1"/>
        <v>925144589</v>
      </c>
      <c r="B1415" s="156">
        <v>9251.0</v>
      </c>
      <c r="C1415" s="157">
        <v>0.625</v>
      </c>
      <c r="D1415" s="158" t="s">
        <v>2442</v>
      </c>
      <c r="E1415" s="159">
        <v>19415.0</v>
      </c>
      <c r="F1415" s="159">
        <v>44589.0</v>
      </c>
      <c r="G1415" s="160" t="s">
        <v>122</v>
      </c>
      <c r="H1415" s="160" t="s">
        <v>92</v>
      </c>
      <c r="I1415" s="160" t="s">
        <v>93</v>
      </c>
      <c r="J1415" s="160" t="s">
        <v>137</v>
      </c>
      <c r="K1415" s="155"/>
      <c r="L1415" s="155" t="s">
        <v>90</v>
      </c>
      <c r="M1415" s="155">
        <v>207069.0</v>
      </c>
      <c r="N1415" s="155" t="str">
        <f t="shared" si="2"/>
        <v>925144589</v>
      </c>
      <c r="O1415" s="155"/>
      <c r="P1415" s="155" t="str">
        <f t="shared" si="3"/>
        <v/>
      </c>
      <c r="Q1415" s="155" t="str">
        <f t="shared" si="4"/>
        <v/>
      </c>
    </row>
    <row r="1416">
      <c r="A1416" s="156" t="str">
        <f t="shared" si="1"/>
        <v>1198444589</v>
      </c>
      <c r="B1416" s="156">
        <v>11984.0</v>
      </c>
      <c r="C1416" s="157">
        <v>0.6354166666666666</v>
      </c>
      <c r="D1416" s="158" t="s">
        <v>3170</v>
      </c>
      <c r="E1416" s="159">
        <v>21450.0</v>
      </c>
      <c r="F1416" s="159">
        <v>44589.0</v>
      </c>
      <c r="G1416" s="160" t="s">
        <v>86</v>
      </c>
      <c r="H1416" s="160" t="s">
        <v>92</v>
      </c>
      <c r="I1416" s="160" t="s">
        <v>101</v>
      </c>
      <c r="J1416" s="160" t="s">
        <v>174</v>
      </c>
      <c r="K1416" s="155"/>
      <c r="L1416" s="155" t="s">
        <v>90</v>
      </c>
      <c r="M1416" s="155">
        <v>207070.0</v>
      </c>
      <c r="N1416" s="155" t="str">
        <f t="shared" si="2"/>
        <v>1198444589</v>
      </c>
      <c r="O1416" s="155"/>
      <c r="P1416" s="155" t="str">
        <f t="shared" si="3"/>
        <v/>
      </c>
      <c r="Q1416" s="155" t="str">
        <f t="shared" si="4"/>
        <v/>
      </c>
    </row>
    <row r="1417">
      <c r="A1417" s="156" t="str">
        <f t="shared" si="1"/>
        <v>1066344589</v>
      </c>
      <c r="B1417" s="156">
        <v>10663.0</v>
      </c>
      <c r="C1417" s="157">
        <v>0.6458333333333334</v>
      </c>
      <c r="D1417" s="158" t="s">
        <v>2987</v>
      </c>
      <c r="E1417" s="159">
        <v>22852.0</v>
      </c>
      <c r="F1417" s="159">
        <v>44589.0</v>
      </c>
      <c r="G1417" s="160" t="s">
        <v>100</v>
      </c>
      <c r="H1417" s="160" t="s">
        <v>92</v>
      </c>
      <c r="I1417" s="160" t="s">
        <v>93</v>
      </c>
      <c r="J1417" s="160" t="s">
        <v>106</v>
      </c>
      <c r="K1417" s="155"/>
      <c r="L1417" s="155" t="s">
        <v>103</v>
      </c>
      <c r="M1417" s="155"/>
      <c r="N1417" s="155" t="str">
        <f t="shared" si="2"/>
        <v>1066344589</v>
      </c>
      <c r="O1417" s="155"/>
      <c r="P1417" s="155" t="str">
        <f t="shared" si="3"/>
        <v/>
      </c>
      <c r="Q1417" s="155" t="str">
        <f t="shared" si="4"/>
        <v>R</v>
      </c>
    </row>
    <row r="1418">
      <c r="A1418" s="156" t="str">
        <f t="shared" si="1"/>
        <v>1611244589</v>
      </c>
      <c r="B1418" s="156">
        <v>16112.0</v>
      </c>
      <c r="C1418" s="157">
        <v>0.6458333333333334</v>
      </c>
      <c r="D1418" s="158" t="s">
        <v>2508</v>
      </c>
      <c r="E1418" s="159">
        <v>19667.0</v>
      </c>
      <c r="F1418" s="159">
        <v>44589.0</v>
      </c>
      <c r="G1418" s="160" t="s">
        <v>100</v>
      </c>
      <c r="H1418" s="160" t="s">
        <v>92</v>
      </c>
      <c r="I1418" s="160" t="s">
        <v>101</v>
      </c>
      <c r="J1418" s="160" t="s">
        <v>131</v>
      </c>
      <c r="K1418" s="155"/>
      <c r="L1418" s="155" t="s">
        <v>103</v>
      </c>
      <c r="M1418" s="155"/>
      <c r="N1418" s="155" t="str">
        <f t="shared" si="2"/>
        <v>1611244589</v>
      </c>
      <c r="O1418" s="155"/>
      <c r="P1418" s="155" t="str">
        <f t="shared" si="3"/>
        <v/>
      </c>
      <c r="Q1418" s="155" t="str">
        <f t="shared" si="4"/>
        <v>R</v>
      </c>
    </row>
    <row r="1419">
      <c r="A1419" s="156" t="str">
        <f t="shared" si="1"/>
        <v>1663044589</v>
      </c>
      <c r="B1419" s="156">
        <v>16630.0</v>
      </c>
      <c r="C1419" s="157">
        <v>0.6458333333333334</v>
      </c>
      <c r="D1419" s="158" t="s">
        <v>3171</v>
      </c>
      <c r="E1419" s="159">
        <v>22061.0</v>
      </c>
      <c r="F1419" s="159">
        <v>44589.0</v>
      </c>
      <c r="G1419" s="160" t="s">
        <v>100</v>
      </c>
      <c r="H1419" s="160" t="s">
        <v>92</v>
      </c>
      <c r="I1419" s="160" t="s">
        <v>93</v>
      </c>
      <c r="J1419" s="160" t="s">
        <v>135</v>
      </c>
      <c r="K1419" s="155"/>
      <c r="L1419" s="155" t="s">
        <v>103</v>
      </c>
      <c r="M1419" s="155"/>
      <c r="N1419" s="155" t="str">
        <f t="shared" si="2"/>
        <v>1663044589</v>
      </c>
      <c r="O1419" s="155"/>
      <c r="P1419" s="155" t="str">
        <f t="shared" si="3"/>
        <v/>
      </c>
      <c r="Q1419" s="155" t="str">
        <f t="shared" si="4"/>
        <v/>
      </c>
    </row>
    <row r="1420">
      <c r="A1420" s="156" t="str">
        <f t="shared" si="1"/>
        <v>1139444589</v>
      </c>
      <c r="B1420" s="156">
        <v>11394.0</v>
      </c>
      <c r="C1420" s="157">
        <v>0.7083333333333334</v>
      </c>
      <c r="D1420" s="158" t="s">
        <v>2657</v>
      </c>
      <c r="E1420" s="159">
        <v>21653.0</v>
      </c>
      <c r="F1420" s="159">
        <v>44589.0</v>
      </c>
      <c r="G1420" s="160" t="s">
        <v>100</v>
      </c>
      <c r="H1420" s="160" t="s">
        <v>92</v>
      </c>
      <c r="I1420" s="160" t="s">
        <v>101</v>
      </c>
      <c r="J1420" s="160" t="s">
        <v>131</v>
      </c>
      <c r="K1420" s="155"/>
      <c r="L1420" s="155" t="s">
        <v>2496</v>
      </c>
      <c r="M1420" s="155"/>
      <c r="N1420" s="155" t="str">
        <f t="shared" si="2"/>
        <v>1139444589</v>
      </c>
      <c r="O1420" s="155"/>
      <c r="P1420" s="155" t="str">
        <f t="shared" si="3"/>
        <v/>
      </c>
      <c r="Q1420" s="155" t="str">
        <f t="shared" si="4"/>
        <v>R</v>
      </c>
    </row>
    <row r="1421">
      <c r="A1421" s="156" t="str">
        <f t="shared" si="1"/>
        <v>1305344589</v>
      </c>
      <c r="B1421" s="156">
        <v>13053.0</v>
      </c>
      <c r="C1421" s="157">
        <v>0.7083333333333334</v>
      </c>
      <c r="D1421" s="158" t="s">
        <v>207</v>
      </c>
      <c r="E1421" s="159">
        <v>31604.0</v>
      </c>
      <c r="F1421" s="159">
        <v>44589.0</v>
      </c>
      <c r="G1421" s="160" t="s">
        <v>122</v>
      </c>
      <c r="H1421" s="160" t="s">
        <v>92</v>
      </c>
      <c r="I1421" s="160" t="s">
        <v>101</v>
      </c>
      <c r="J1421" s="160" t="s">
        <v>98</v>
      </c>
      <c r="K1421" s="155"/>
      <c r="L1421" s="155" t="s">
        <v>2496</v>
      </c>
      <c r="M1421" s="155"/>
      <c r="N1421" s="155" t="str">
        <f t="shared" si="2"/>
        <v>1305344589</v>
      </c>
      <c r="O1421" s="155"/>
      <c r="P1421" s="155" t="str">
        <f t="shared" si="3"/>
        <v/>
      </c>
      <c r="Q1421" s="155" t="str">
        <f t="shared" si="4"/>
        <v>R</v>
      </c>
    </row>
    <row r="1422">
      <c r="A1422" s="156" t="str">
        <f t="shared" si="1"/>
        <v>1157144589</v>
      </c>
      <c r="B1422" s="156">
        <v>11571.0</v>
      </c>
      <c r="C1422" s="157">
        <v>0.7083333333333334</v>
      </c>
      <c r="D1422" s="158" t="s">
        <v>937</v>
      </c>
      <c r="E1422" s="159">
        <v>8669.0</v>
      </c>
      <c r="F1422" s="159">
        <v>44589.0</v>
      </c>
      <c r="G1422" s="160" t="s">
        <v>86</v>
      </c>
      <c r="H1422" s="160" t="s">
        <v>92</v>
      </c>
      <c r="I1422" s="160" t="s">
        <v>93</v>
      </c>
      <c r="J1422" s="160" t="s">
        <v>89</v>
      </c>
      <c r="K1422" s="155"/>
      <c r="L1422" s="155" t="s">
        <v>2496</v>
      </c>
      <c r="M1422" s="155"/>
      <c r="N1422" s="155" t="str">
        <f t="shared" si="2"/>
        <v>1157144589</v>
      </c>
      <c r="O1422" s="155"/>
      <c r="P1422" s="155" t="str">
        <f t="shared" si="3"/>
        <v/>
      </c>
      <c r="Q1422" s="155" t="str">
        <f t="shared" si="4"/>
        <v>R</v>
      </c>
    </row>
    <row r="1423">
      <c r="A1423" s="156" t="str">
        <f t="shared" si="1"/>
        <v>1673444589</v>
      </c>
      <c r="B1423" s="156">
        <v>16734.0</v>
      </c>
      <c r="C1423" s="157">
        <v>0.7083333333333334</v>
      </c>
      <c r="D1423" s="158" t="s">
        <v>715</v>
      </c>
      <c r="E1423" s="159">
        <v>16208.0</v>
      </c>
      <c r="F1423" s="159">
        <v>44589.0</v>
      </c>
      <c r="G1423" s="160" t="s">
        <v>100</v>
      </c>
      <c r="H1423" s="160" t="s">
        <v>92</v>
      </c>
      <c r="I1423" s="160" t="s">
        <v>101</v>
      </c>
      <c r="J1423" s="160" t="s">
        <v>224</v>
      </c>
      <c r="K1423" s="155"/>
      <c r="L1423" s="155" t="s">
        <v>2496</v>
      </c>
      <c r="M1423" s="155"/>
      <c r="N1423" s="155" t="str">
        <f t="shared" si="2"/>
        <v>1673444589</v>
      </c>
      <c r="O1423" s="155"/>
      <c r="P1423" s="155" t="str">
        <f t="shared" si="3"/>
        <v/>
      </c>
      <c r="Q1423" s="155" t="str">
        <f t="shared" si="4"/>
        <v>R</v>
      </c>
    </row>
    <row r="1424">
      <c r="A1424" s="156" t="str">
        <f t="shared" si="1"/>
        <v>1090644589</v>
      </c>
      <c r="B1424" s="156">
        <v>10906.0</v>
      </c>
      <c r="C1424" s="157">
        <v>0.7083333333333334</v>
      </c>
      <c r="D1424" s="158" t="s">
        <v>953</v>
      </c>
      <c r="E1424" s="159">
        <v>30712.0</v>
      </c>
      <c r="F1424" s="159">
        <v>44589.0</v>
      </c>
      <c r="G1424" s="160" t="s">
        <v>100</v>
      </c>
      <c r="H1424" s="160" t="s">
        <v>92</v>
      </c>
      <c r="I1424" s="160" t="s">
        <v>93</v>
      </c>
      <c r="J1424" s="160" t="s">
        <v>102</v>
      </c>
      <c r="K1424" s="155"/>
      <c r="L1424" s="155" t="s">
        <v>2496</v>
      </c>
      <c r="M1424" s="155"/>
      <c r="N1424" s="155" t="str">
        <f t="shared" si="2"/>
        <v>1090644589</v>
      </c>
      <c r="O1424" s="155"/>
      <c r="P1424" s="155" t="str">
        <f t="shared" si="3"/>
        <v/>
      </c>
      <c r="Q1424" s="155" t="str">
        <f t="shared" si="4"/>
        <v/>
      </c>
    </row>
    <row r="1425">
      <c r="A1425" s="156" t="str">
        <f t="shared" si="1"/>
        <v>1436744589</v>
      </c>
      <c r="B1425" s="156">
        <v>14367.0</v>
      </c>
      <c r="C1425" s="157">
        <v>0.7083333333333334</v>
      </c>
      <c r="D1425" s="158" t="s">
        <v>918</v>
      </c>
      <c r="E1425" s="159">
        <v>30917.0</v>
      </c>
      <c r="F1425" s="159">
        <v>44589.0</v>
      </c>
      <c r="G1425" s="160" t="s">
        <v>86</v>
      </c>
      <c r="H1425" s="160" t="s">
        <v>92</v>
      </c>
      <c r="I1425" s="160" t="s">
        <v>93</v>
      </c>
      <c r="J1425" s="160" t="s">
        <v>189</v>
      </c>
      <c r="K1425" s="155"/>
      <c r="L1425" s="155" t="s">
        <v>2496</v>
      </c>
      <c r="M1425" s="155"/>
      <c r="N1425" s="155" t="str">
        <f t="shared" si="2"/>
        <v>1436744589</v>
      </c>
      <c r="O1425" s="155"/>
      <c r="P1425" s="155" t="str">
        <f t="shared" si="3"/>
        <v/>
      </c>
      <c r="Q1425" s="155" t="str">
        <f t="shared" si="4"/>
        <v/>
      </c>
    </row>
    <row r="1426">
      <c r="A1426" s="156" t="str">
        <f t="shared" si="1"/>
        <v>924444589</v>
      </c>
      <c r="B1426" s="156">
        <v>9244.0</v>
      </c>
      <c r="C1426" s="157">
        <v>0.7083333333333334</v>
      </c>
      <c r="D1426" s="158" t="s">
        <v>923</v>
      </c>
      <c r="E1426" s="159">
        <v>30083.0</v>
      </c>
      <c r="F1426" s="159">
        <v>44589.0</v>
      </c>
      <c r="G1426" s="160" t="s">
        <v>122</v>
      </c>
      <c r="H1426" s="160" t="s">
        <v>92</v>
      </c>
      <c r="I1426" s="160" t="s">
        <v>93</v>
      </c>
      <c r="J1426" s="160" t="s">
        <v>179</v>
      </c>
      <c r="K1426" s="155"/>
      <c r="L1426" s="155" t="s">
        <v>2496</v>
      </c>
      <c r="M1426" s="155"/>
      <c r="N1426" s="155" t="str">
        <f t="shared" si="2"/>
        <v>924444589</v>
      </c>
      <c r="O1426" s="155"/>
      <c r="P1426" s="155" t="str">
        <f t="shared" si="3"/>
        <v/>
      </c>
      <c r="Q1426" s="155" t="str">
        <f t="shared" si="4"/>
        <v/>
      </c>
    </row>
    <row r="1427">
      <c r="A1427" s="156" t="str">
        <f t="shared" si="1"/>
        <v>1757144589</v>
      </c>
      <c r="B1427" s="156">
        <v>17571.0</v>
      </c>
      <c r="C1427" s="157">
        <v>0.7083333333333334</v>
      </c>
      <c r="D1427" s="158" t="s">
        <v>1870</v>
      </c>
      <c r="E1427" s="159">
        <v>26372.0</v>
      </c>
      <c r="F1427" s="159">
        <v>44589.0</v>
      </c>
      <c r="G1427" s="160" t="s">
        <v>122</v>
      </c>
      <c r="H1427" s="160" t="s">
        <v>92</v>
      </c>
      <c r="I1427" s="160" t="s">
        <v>93</v>
      </c>
      <c r="J1427" s="160" t="s">
        <v>174</v>
      </c>
      <c r="K1427" s="155"/>
      <c r="L1427" s="155" t="s">
        <v>2496</v>
      </c>
      <c r="M1427" s="155"/>
      <c r="N1427" s="155" t="str">
        <f t="shared" si="2"/>
        <v>1757144589</v>
      </c>
      <c r="O1427" s="155"/>
      <c r="P1427" s="155" t="str">
        <f t="shared" si="3"/>
        <v/>
      </c>
      <c r="Q1427" s="155" t="str">
        <f t="shared" si="4"/>
        <v/>
      </c>
    </row>
    <row r="1428">
      <c r="A1428" s="156" t="str">
        <f t="shared" si="1"/>
        <v>1623444589</v>
      </c>
      <c r="B1428" s="156">
        <v>16234.0</v>
      </c>
      <c r="C1428" s="157">
        <v>0.7083333333333334</v>
      </c>
      <c r="D1428" s="158" t="s">
        <v>3172</v>
      </c>
      <c r="E1428" s="159">
        <v>15843.0</v>
      </c>
      <c r="F1428" s="159">
        <v>44589.0</v>
      </c>
      <c r="G1428" s="160" t="s">
        <v>100</v>
      </c>
      <c r="H1428" s="160" t="s">
        <v>87</v>
      </c>
      <c r="I1428" s="160" t="s">
        <v>97</v>
      </c>
      <c r="J1428" s="160" t="s">
        <v>192</v>
      </c>
      <c r="K1428" s="155"/>
      <c r="L1428" s="155" t="s">
        <v>2496</v>
      </c>
      <c r="M1428" s="155"/>
      <c r="N1428" s="155" t="str">
        <f t="shared" si="2"/>
        <v>1623444589</v>
      </c>
      <c r="O1428" s="155"/>
      <c r="P1428" s="155" t="str">
        <f t="shared" si="3"/>
        <v/>
      </c>
      <c r="Q1428" s="155" t="str">
        <f t="shared" si="4"/>
        <v/>
      </c>
    </row>
    <row r="1429">
      <c r="A1429" s="156" t="str">
        <f t="shared" si="1"/>
        <v>1013744589</v>
      </c>
      <c r="B1429" s="156">
        <v>10137.0</v>
      </c>
      <c r="C1429" s="157">
        <v>0.7083333333333334</v>
      </c>
      <c r="D1429" s="158" t="s">
        <v>3173</v>
      </c>
      <c r="E1429" s="159">
        <v>21021.0</v>
      </c>
      <c r="F1429" s="159">
        <v>44589.0</v>
      </c>
      <c r="G1429" s="160" t="s">
        <v>112</v>
      </c>
      <c r="H1429" s="160" t="s">
        <v>87</v>
      </c>
      <c r="I1429" s="160" t="s">
        <v>97</v>
      </c>
      <c r="J1429" s="160" t="s">
        <v>106</v>
      </c>
      <c r="K1429" s="155"/>
      <c r="L1429" s="155" t="s">
        <v>2496</v>
      </c>
      <c r="M1429" s="155"/>
      <c r="N1429" s="155" t="str">
        <f t="shared" si="2"/>
        <v>1013744589</v>
      </c>
      <c r="O1429" s="155"/>
      <c r="P1429" s="155" t="str">
        <f t="shared" si="3"/>
        <v/>
      </c>
      <c r="Q1429" s="155" t="str">
        <f t="shared" si="4"/>
        <v/>
      </c>
    </row>
    <row r="1430">
      <c r="A1430" s="156" t="str">
        <f t="shared" si="1"/>
        <v>1419844589</v>
      </c>
      <c r="B1430" s="156">
        <v>14198.0</v>
      </c>
      <c r="C1430" s="157">
        <v>0.7083333333333334</v>
      </c>
      <c r="D1430" s="158" t="s">
        <v>680</v>
      </c>
      <c r="E1430" s="159">
        <v>25589.0</v>
      </c>
      <c r="F1430" s="159">
        <v>44589.0</v>
      </c>
      <c r="G1430" s="160" t="s">
        <v>86</v>
      </c>
      <c r="H1430" s="160" t="s">
        <v>87</v>
      </c>
      <c r="I1430" s="160" t="s">
        <v>97</v>
      </c>
      <c r="J1430" s="160" t="s">
        <v>147</v>
      </c>
      <c r="K1430" s="155"/>
      <c r="L1430" s="155" t="s">
        <v>2496</v>
      </c>
      <c r="M1430" s="155"/>
      <c r="N1430" s="155" t="str">
        <f t="shared" si="2"/>
        <v>1419844589</v>
      </c>
      <c r="O1430" s="155"/>
      <c r="P1430" s="155" t="str">
        <f t="shared" si="3"/>
        <v/>
      </c>
      <c r="Q1430" s="155" t="str">
        <f t="shared" si="4"/>
        <v/>
      </c>
    </row>
    <row r="1431">
      <c r="A1431" s="156" t="str">
        <f t="shared" si="1"/>
        <v>1592344589</v>
      </c>
      <c r="B1431" s="156">
        <v>15923.0</v>
      </c>
      <c r="C1431" s="157">
        <v>0.7083333333333334</v>
      </c>
      <c r="D1431" s="158" t="s">
        <v>230</v>
      </c>
      <c r="E1431" s="159">
        <v>23037.0</v>
      </c>
      <c r="F1431" s="159">
        <v>44589.0</v>
      </c>
      <c r="G1431" s="160" t="s">
        <v>122</v>
      </c>
      <c r="H1431" s="160" t="s">
        <v>87</v>
      </c>
      <c r="I1431" s="160" t="s">
        <v>97</v>
      </c>
      <c r="J1431" s="160" t="s">
        <v>147</v>
      </c>
      <c r="K1431" s="155"/>
      <c r="L1431" s="155" t="s">
        <v>2496</v>
      </c>
      <c r="M1431" s="155"/>
      <c r="N1431" s="155" t="str">
        <f t="shared" si="2"/>
        <v>1592344589</v>
      </c>
      <c r="O1431" s="155"/>
      <c r="P1431" s="155" t="str">
        <f t="shared" si="3"/>
        <v/>
      </c>
      <c r="Q1431" s="155" t="str">
        <f t="shared" si="4"/>
        <v/>
      </c>
    </row>
    <row r="1432">
      <c r="A1432" s="156" t="str">
        <f t="shared" si="1"/>
        <v>1640744589</v>
      </c>
      <c r="B1432" s="156">
        <v>16407.0</v>
      </c>
      <c r="C1432" s="157">
        <v>0.7083333333333334</v>
      </c>
      <c r="D1432" s="158" t="s">
        <v>3174</v>
      </c>
      <c r="E1432" s="159">
        <v>30011.0</v>
      </c>
      <c r="F1432" s="159">
        <v>44589.0</v>
      </c>
      <c r="G1432" s="160" t="s">
        <v>86</v>
      </c>
      <c r="H1432" s="160" t="s">
        <v>87</v>
      </c>
      <c r="I1432" s="160" t="s">
        <v>97</v>
      </c>
      <c r="J1432" s="160" t="s">
        <v>189</v>
      </c>
      <c r="K1432" s="155"/>
      <c r="L1432" s="155" t="s">
        <v>2496</v>
      </c>
      <c r="M1432" s="155"/>
      <c r="N1432" s="155" t="str">
        <f t="shared" si="2"/>
        <v>1640744589</v>
      </c>
      <c r="O1432" s="155"/>
      <c r="P1432" s="155" t="str">
        <f t="shared" si="3"/>
        <v/>
      </c>
      <c r="Q1432" s="155" t="str">
        <f t="shared" si="4"/>
        <v/>
      </c>
    </row>
    <row r="1433">
      <c r="A1433" s="156" t="str">
        <f t="shared" si="1"/>
        <v>1713344589</v>
      </c>
      <c r="B1433" s="156">
        <v>17133.0</v>
      </c>
      <c r="C1433" s="157">
        <v>0.7083333333333334</v>
      </c>
      <c r="D1433" s="158" t="s">
        <v>3175</v>
      </c>
      <c r="E1433" s="159">
        <v>17711.0</v>
      </c>
      <c r="F1433" s="159">
        <v>44589.0</v>
      </c>
      <c r="G1433" s="160" t="s">
        <v>100</v>
      </c>
      <c r="H1433" s="160" t="s">
        <v>87</v>
      </c>
      <c r="I1433" s="160" t="s">
        <v>97</v>
      </c>
      <c r="J1433" s="160" t="s">
        <v>806</v>
      </c>
      <c r="K1433" s="155"/>
      <c r="L1433" s="155" t="s">
        <v>2496</v>
      </c>
      <c r="M1433" s="155"/>
      <c r="N1433" s="155" t="str">
        <f t="shared" si="2"/>
        <v>1713344589</v>
      </c>
      <c r="O1433" s="155"/>
      <c r="P1433" s="155" t="str">
        <f t="shared" si="3"/>
        <v/>
      </c>
      <c r="Q1433" s="155" t="str">
        <f t="shared" si="4"/>
        <v/>
      </c>
    </row>
    <row r="1434">
      <c r="A1434" s="156" t="str">
        <f t="shared" si="1"/>
        <v>1104544589</v>
      </c>
      <c r="B1434" s="156">
        <v>11045.0</v>
      </c>
      <c r="C1434" s="157">
        <v>0.71875</v>
      </c>
      <c r="D1434" s="158" t="s">
        <v>469</v>
      </c>
      <c r="E1434" s="159">
        <v>16559.0</v>
      </c>
      <c r="F1434" s="159">
        <v>44589.0</v>
      </c>
      <c r="G1434" s="160" t="s">
        <v>100</v>
      </c>
      <c r="H1434" s="160" t="s">
        <v>92</v>
      </c>
      <c r="I1434" s="160" t="s">
        <v>101</v>
      </c>
      <c r="J1434" s="160" t="s">
        <v>113</v>
      </c>
      <c r="K1434" s="155"/>
      <c r="L1434" s="155" t="s">
        <v>2496</v>
      </c>
      <c r="M1434" s="155"/>
      <c r="N1434" s="155" t="str">
        <f t="shared" si="2"/>
        <v>1104544589</v>
      </c>
      <c r="O1434" s="155"/>
      <c r="P1434" s="155" t="str">
        <f t="shared" si="3"/>
        <v/>
      </c>
      <c r="Q1434" s="155" t="str">
        <f t="shared" si="4"/>
        <v>R</v>
      </c>
    </row>
    <row r="1435">
      <c r="A1435" s="156" t="str">
        <f t="shared" si="1"/>
        <v>1608844589</v>
      </c>
      <c r="B1435" s="156">
        <v>16088.0</v>
      </c>
      <c r="C1435" s="157">
        <v>0.71875</v>
      </c>
      <c r="D1435" s="158" t="s">
        <v>2596</v>
      </c>
      <c r="E1435" s="159">
        <v>19588.0</v>
      </c>
      <c r="F1435" s="159">
        <v>44589.0</v>
      </c>
      <c r="G1435" s="160" t="s">
        <v>86</v>
      </c>
      <c r="H1435" s="160" t="s">
        <v>92</v>
      </c>
      <c r="I1435" s="160" t="s">
        <v>101</v>
      </c>
      <c r="J1435" s="160" t="s">
        <v>98</v>
      </c>
      <c r="K1435" s="155"/>
      <c r="L1435" s="155" t="s">
        <v>2496</v>
      </c>
      <c r="M1435" s="155"/>
      <c r="N1435" s="155" t="str">
        <f t="shared" si="2"/>
        <v>1608844589</v>
      </c>
      <c r="O1435" s="155"/>
      <c r="P1435" s="155" t="str">
        <f t="shared" si="3"/>
        <v/>
      </c>
      <c r="Q1435" s="155" t="str">
        <f t="shared" si="4"/>
        <v>R</v>
      </c>
    </row>
    <row r="1436">
      <c r="A1436" s="156" t="str">
        <f t="shared" si="1"/>
        <v>923744589</v>
      </c>
      <c r="B1436" s="156">
        <v>9237.0</v>
      </c>
      <c r="C1436" s="157">
        <v>0.71875</v>
      </c>
      <c r="D1436" s="158" t="s">
        <v>657</v>
      </c>
      <c r="E1436" s="159">
        <v>16916.0</v>
      </c>
      <c r="F1436" s="159">
        <v>44589.0</v>
      </c>
      <c r="G1436" s="160" t="s">
        <v>86</v>
      </c>
      <c r="H1436" s="160" t="s">
        <v>92</v>
      </c>
      <c r="I1436" s="160" t="s">
        <v>93</v>
      </c>
      <c r="J1436" s="160" t="s">
        <v>147</v>
      </c>
      <c r="K1436" s="155"/>
      <c r="L1436" s="155" t="s">
        <v>2496</v>
      </c>
      <c r="M1436" s="155"/>
      <c r="N1436" s="155" t="str">
        <f t="shared" si="2"/>
        <v>923744589</v>
      </c>
      <c r="O1436" s="155"/>
      <c r="P1436" s="155" t="str">
        <f t="shared" si="3"/>
        <v/>
      </c>
      <c r="Q1436" s="155" t="str">
        <f t="shared" si="4"/>
        <v/>
      </c>
    </row>
    <row r="1437">
      <c r="A1437" s="156" t="str">
        <f t="shared" si="1"/>
        <v>1268144589</v>
      </c>
      <c r="B1437" s="156">
        <v>12681.0</v>
      </c>
      <c r="C1437" s="157">
        <v>0.71875</v>
      </c>
      <c r="D1437" s="158" t="s">
        <v>381</v>
      </c>
      <c r="E1437" s="159">
        <v>23343.0</v>
      </c>
      <c r="F1437" s="159">
        <v>44589.0</v>
      </c>
      <c r="G1437" s="160" t="s">
        <v>86</v>
      </c>
      <c r="H1437" s="160" t="s">
        <v>92</v>
      </c>
      <c r="I1437" s="160" t="s">
        <v>93</v>
      </c>
      <c r="J1437" s="160" t="s">
        <v>98</v>
      </c>
      <c r="K1437" s="155"/>
      <c r="L1437" s="155" t="s">
        <v>2496</v>
      </c>
      <c r="M1437" s="155"/>
      <c r="N1437" s="155" t="str">
        <f t="shared" si="2"/>
        <v>1268144589</v>
      </c>
      <c r="O1437" s="155"/>
      <c r="P1437" s="155" t="str">
        <f t="shared" si="3"/>
        <v/>
      </c>
      <c r="Q1437" s="155" t="str">
        <f t="shared" si="4"/>
        <v/>
      </c>
    </row>
    <row r="1438">
      <c r="A1438" s="156" t="str">
        <f t="shared" si="1"/>
        <v>1659944590</v>
      </c>
      <c r="B1438" s="156">
        <v>16599.0</v>
      </c>
      <c r="C1438" s="157">
        <v>0.3333333333333333</v>
      </c>
      <c r="D1438" s="158" t="s">
        <v>3176</v>
      </c>
      <c r="E1438" s="159">
        <v>20468.0</v>
      </c>
      <c r="F1438" s="159">
        <v>44590.0</v>
      </c>
      <c r="G1438" s="160" t="s">
        <v>100</v>
      </c>
      <c r="H1438" s="160" t="s">
        <v>87</v>
      </c>
      <c r="I1438" s="160" t="s">
        <v>97</v>
      </c>
      <c r="J1438" s="160" t="s">
        <v>806</v>
      </c>
      <c r="K1438" s="155"/>
      <c r="L1438" s="155" t="s">
        <v>253</v>
      </c>
      <c r="M1438" s="155"/>
      <c r="N1438" s="155" t="str">
        <f t="shared" si="2"/>
        <v>1659944590</v>
      </c>
      <c r="O1438" s="155"/>
      <c r="P1438" s="155" t="str">
        <f t="shared" si="3"/>
        <v/>
      </c>
      <c r="Q1438" s="155" t="str">
        <f t="shared" si="4"/>
        <v/>
      </c>
    </row>
    <row r="1439">
      <c r="A1439" s="156" t="str">
        <f t="shared" si="1"/>
        <v>1207144590</v>
      </c>
      <c r="B1439" s="156">
        <v>12071.0</v>
      </c>
      <c r="C1439" s="157">
        <v>0.3541666666666667</v>
      </c>
      <c r="D1439" s="158" t="s">
        <v>1912</v>
      </c>
      <c r="E1439" s="159">
        <v>21599.0</v>
      </c>
      <c r="F1439" s="159">
        <v>44590.0</v>
      </c>
      <c r="G1439" s="160" t="s">
        <v>122</v>
      </c>
      <c r="H1439" s="160" t="s">
        <v>87</v>
      </c>
      <c r="I1439" s="160" t="s">
        <v>97</v>
      </c>
      <c r="J1439" s="160" t="s">
        <v>147</v>
      </c>
      <c r="K1439" s="155"/>
      <c r="L1439" s="155" t="s">
        <v>90</v>
      </c>
      <c r="M1439" s="155">
        <v>207071.0</v>
      </c>
      <c r="N1439" s="155" t="str">
        <f t="shared" si="2"/>
        <v>1207144590</v>
      </c>
      <c r="O1439" s="155"/>
      <c r="P1439" s="155" t="str">
        <f t="shared" si="3"/>
        <v/>
      </c>
      <c r="Q1439" s="155" t="str">
        <f t="shared" si="4"/>
        <v/>
      </c>
    </row>
    <row r="1440">
      <c r="A1440" s="156" t="str">
        <f t="shared" si="1"/>
        <v>1552044590</v>
      </c>
      <c r="B1440" s="156">
        <v>15520.0</v>
      </c>
      <c r="C1440" s="157">
        <v>0.3958333333333333</v>
      </c>
      <c r="D1440" s="158" t="s">
        <v>2301</v>
      </c>
      <c r="E1440" s="159">
        <v>18142.0</v>
      </c>
      <c r="F1440" s="159">
        <v>44590.0</v>
      </c>
      <c r="G1440" s="160" t="s">
        <v>86</v>
      </c>
      <c r="H1440" s="160" t="s">
        <v>87</v>
      </c>
      <c r="I1440" s="160" t="s">
        <v>97</v>
      </c>
      <c r="J1440" s="160" t="s">
        <v>308</v>
      </c>
      <c r="K1440" s="155"/>
      <c r="L1440" s="155" t="s">
        <v>90</v>
      </c>
      <c r="M1440" s="155">
        <v>207072.0</v>
      </c>
      <c r="N1440" s="155" t="str">
        <f t="shared" si="2"/>
        <v>1552044590</v>
      </c>
      <c r="O1440" s="155"/>
      <c r="P1440" s="155" t="str">
        <f t="shared" si="3"/>
        <v/>
      </c>
      <c r="Q1440" s="155" t="str">
        <f t="shared" si="4"/>
        <v/>
      </c>
    </row>
    <row r="1441">
      <c r="A1441" s="156" t="str">
        <f t="shared" si="1"/>
        <v>1001144590</v>
      </c>
      <c r="B1441" s="156">
        <v>10011.0</v>
      </c>
      <c r="C1441" s="157">
        <v>0.7083333333333334</v>
      </c>
      <c r="D1441" s="158" t="s">
        <v>2594</v>
      </c>
      <c r="E1441" s="159">
        <v>30920.0</v>
      </c>
      <c r="F1441" s="159">
        <v>44590.0</v>
      </c>
      <c r="G1441" s="160" t="s">
        <v>86</v>
      </c>
      <c r="H1441" s="160" t="s">
        <v>87</v>
      </c>
      <c r="I1441" s="160" t="s">
        <v>97</v>
      </c>
      <c r="J1441" s="160" t="s">
        <v>174</v>
      </c>
      <c r="K1441" s="155"/>
      <c r="L1441" s="155" t="s">
        <v>2496</v>
      </c>
      <c r="M1441" s="155"/>
      <c r="N1441" s="155" t="str">
        <f t="shared" si="2"/>
        <v>1001144590</v>
      </c>
      <c r="O1441" s="155"/>
      <c r="P1441" s="155" t="str">
        <f t="shared" si="3"/>
        <v/>
      </c>
      <c r="Q1441" s="155" t="str">
        <f t="shared" si="4"/>
        <v>R</v>
      </c>
    </row>
    <row r="1442">
      <c r="A1442" s="156" t="str">
        <f t="shared" si="1"/>
        <v>1173644592</v>
      </c>
      <c r="B1442" s="156">
        <v>11736.0</v>
      </c>
      <c r="C1442" s="157">
        <v>0.3333333333333333</v>
      </c>
      <c r="D1442" s="158" t="s">
        <v>2460</v>
      </c>
      <c r="E1442" s="159">
        <v>21851.0</v>
      </c>
      <c r="F1442" s="159">
        <v>44592.0</v>
      </c>
      <c r="G1442" s="160" t="s">
        <v>122</v>
      </c>
      <c r="H1442" s="160" t="s">
        <v>92</v>
      </c>
      <c r="I1442" s="160" t="s">
        <v>101</v>
      </c>
      <c r="J1442" s="160" t="s">
        <v>174</v>
      </c>
      <c r="K1442" s="155"/>
      <c r="L1442" s="155" t="s">
        <v>90</v>
      </c>
      <c r="M1442" s="155">
        <v>207073.0</v>
      </c>
      <c r="N1442" s="155" t="str">
        <f t="shared" si="2"/>
        <v>1173644592</v>
      </c>
      <c r="O1442" s="155"/>
      <c r="P1442" s="155" t="str">
        <f t="shared" si="3"/>
        <v/>
      </c>
      <c r="Q1442" s="155" t="str">
        <f t="shared" si="4"/>
        <v>R</v>
      </c>
    </row>
    <row r="1443">
      <c r="A1443" s="156" t="str">
        <f t="shared" si="1"/>
        <v>1785744592</v>
      </c>
      <c r="B1443" s="156">
        <v>17857.0</v>
      </c>
      <c r="C1443" s="157">
        <v>0.34375</v>
      </c>
      <c r="D1443" s="158" t="s">
        <v>2874</v>
      </c>
      <c r="E1443" s="159">
        <v>23488.0</v>
      </c>
      <c r="F1443" s="159">
        <v>44592.0</v>
      </c>
      <c r="G1443" s="160" t="s">
        <v>96</v>
      </c>
      <c r="H1443" s="160" t="s">
        <v>87</v>
      </c>
      <c r="I1443" s="160" t="s">
        <v>97</v>
      </c>
      <c r="J1443" s="160" t="s">
        <v>137</v>
      </c>
      <c r="K1443" s="155"/>
      <c r="L1443" s="155" t="s">
        <v>90</v>
      </c>
      <c r="M1443" s="155">
        <v>207086.0</v>
      </c>
      <c r="N1443" s="155" t="str">
        <f t="shared" si="2"/>
        <v>1785744592</v>
      </c>
      <c r="O1443" s="155"/>
      <c r="P1443" s="155" t="str">
        <f t="shared" si="3"/>
        <v/>
      </c>
      <c r="Q1443" s="155" t="str">
        <f t="shared" si="4"/>
        <v>R</v>
      </c>
    </row>
    <row r="1444">
      <c r="A1444" s="156" t="str">
        <f t="shared" si="1"/>
        <v>1570244592</v>
      </c>
      <c r="B1444" s="156">
        <v>15702.0</v>
      </c>
      <c r="C1444" s="157">
        <v>0.34375</v>
      </c>
      <c r="D1444" s="158" t="s">
        <v>1384</v>
      </c>
      <c r="E1444" s="159">
        <v>25899.0</v>
      </c>
      <c r="F1444" s="159">
        <v>44592.0</v>
      </c>
      <c r="G1444" s="160" t="s">
        <v>122</v>
      </c>
      <c r="H1444" s="160" t="s">
        <v>92</v>
      </c>
      <c r="I1444" s="160" t="s">
        <v>101</v>
      </c>
      <c r="J1444" s="160" t="s">
        <v>291</v>
      </c>
      <c r="K1444" s="155"/>
      <c r="L1444" s="155" t="s">
        <v>90</v>
      </c>
      <c r="M1444" s="155">
        <v>207074.0</v>
      </c>
      <c r="N1444" s="155" t="str">
        <f t="shared" si="2"/>
        <v>1570244592</v>
      </c>
      <c r="O1444" s="155"/>
      <c r="P1444" s="155" t="str">
        <f t="shared" si="3"/>
        <v/>
      </c>
      <c r="Q1444" s="155" t="str">
        <f t="shared" si="4"/>
        <v>R</v>
      </c>
    </row>
    <row r="1445">
      <c r="A1445" s="156" t="str">
        <f t="shared" si="1"/>
        <v>1166344592</v>
      </c>
      <c r="B1445" s="156">
        <v>11663.0</v>
      </c>
      <c r="C1445" s="157">
        <v>0.3541666666666667</v>
      </c>
      <c r="D1445" s="158" t="s">
        <v>3177</v>
      </c>
      <c r="E1445" s="159">
        <v>18081.0</v>
      </c>
      <c r="F1445" s="159">
        <v>44592.0</v>
      </c>
      <c r="G1445" s="160" t="s">
        <v>100</v>
      </c>
      <c r="H1445" s="160" t="s">
        <v>92</v>
      </c>
      <c r="I1445" s="160" t="s">
        <v>93</v>
      </c>
      <c r="J1445" s="160" t="s">
        <v>131</v>
      </c>
      <c r="K1445" s="155"/>
      <c r="L1445" s="155" t="s">
        <v>103</v>
      </c>
      <c r="M1445" s="155"/>
      <c r="N1445" s="155" t="str">
        <f t="shared" si="2"/>
        <v>1166344592</v>
      </c>
      <c r="O1445" s="155"/>
      <c r="P1445" s="155" t="str">
        <f t="shared" si="3"/>
        <v/>
      </c>
      <c r="Q1445" s="155" t="str">
        <f t="shared" si="4"/>
        <v/>
      </c>
    </row>
    <row r="1446">
      <c r="A1446" s="156" t="str">
        <f t="shared" si="1"/>
        <v>1583444592</v>
      </c>
      <c r="B1446" s="156">
        <v>15834.0</v>
      </c>
      <c r="C1446" s="157">
        <v>0.3541666666666667</v>
      </c>
      <c r="D1446" s="158" t="s">
        <v>3178</v>
      </c>
      <c r="E1446" s="159">
        <v>17523.0</v>
      </c>
      <c r="F1446" s="159">
        <v>44592.0</v>
      </c>
      <c r="G1446" s="160" t="s">
        <v>100</v>
      </c>
      <c r="H1446" s="160" t="s">
        <v>92</v>
      </c>
      <c r="I1446" s="160" t="s">
        <v>101</v>
      </c>
      <c r="J1446" s="160" t="s">
        <v>224</v>
      </c>
      <c r="K1446" s="155"/>
      <c r="L1446" s="155" t="s">
        <v>103</v>
      </c>
      <c r="M1446" s="155"/>
      <c r="N1446" s="155" t="str">
        <f t="shared" si="2"/>
        <v>1583444592</v>
      </c>
      <c r="O1446" s="155"/>
      <c r="P1446" s="155" t="str">
        <f t="shared" si="3"/>
        <v/>
      </c>
      <c r="Q1446" s="155" t="str">
        <f t="shared" si="4"/>
        <v/>
      </c>
    </row>
    <row r="1447">
      <c r="A1447" s="156" t="str">
        <f t="shared" si="1"/>
        <v>1596544592</v>
      </c>
      <c r="B1447" s="156">
        <v>15965.0</v>
      </c>
      <c r="C1447" s="157">
        <v>0.3645833333333333</v>
      </c>
      <c r="D1447" s="158" t="s">
        <v>3179</v>
      </c>
      <c r="E1447" s="159">
        <v>19883.0</v>
      </c>
      <c r="F1447" s="159">
        <v>44592.0</v>
      </c>
      <c r="G1447" s="160" t="s">
        <v>100</v>
      </c>
      <c r="H1447" s="160" t="s">
        <v>92</v>
      </c>
      <c r="I1447" s="160" t="s">
        <v>101</v>
      </c>
      <c r="J1447" s="160" t="s">
        <v>224</v>
      </c>
      <c r="K1447" s="155"/>
      <c r="L1447" s="155" t="s">
        <v>103</v>
      </c>
      <c r="M1447" s="155"/>
      <c r="N1447" s="155" t="str">
        <f t="shared" si="2"/>
        <v>1596544592</v>
      </c>
      <c r="O1447" s="155"/>
      <c r="P1447" s="155" t="str">
        <f t="shared" si="3"/>
        <v/>
      </c>
      <c r="Q1447" s="155" t="str">
        <f t="shared" si="4"/>
        <v/>
      </c>
    </row>
    <row r="1448">
      <c r="A1448" s="156" t="str">
        <f t="shared" si="1"/>
        <v>1786144592</v>
      </c>
      <c r="B1448" s="156">
        <v>17861.0</v>
      </c>
      <c r="C1448" s="157">
        <v>0.3645833333333333</v>
      </c>
      <c r="D1448" s="158" t="s">
        <v>993</v>
      </c>
      <c r="E1448" s="159">
        <v>21685.0</v>
      </c>
      <c r="F1448" s="159">
        <v>44592.0</v>
      </c>
      <c r="G1448" s="160" t="s">
        <v>122</v>
      </c>
      <c r="H1448" s="160" t="s">
        <v>92</v>
      </c>
      <c r="I1448" s="160" t="s">
        <v>93</v>
      </c>
      <c r="J1448" s="160" t="s">
        <v>405</v>
      </c>
      <c r="K1448" s="155"/>
      <c r="L1448" s="155" t="s">
        <v>90</v>
      </c>
      <c r="M1448" s="155">
        <v>207075.0</v>
      </c>
      <c r="N1448" s="155" t="str">
        <f t="shared" si="2"/>
        <v>1786144592</v>
      </c>
      <c r="O1448" s="155"/>
      <c r="P1448" s="155" t="str">
        <f t="shared" si="3"/>
        <v/>
      </c>
      <c r="Q1448" s="155" t="str">
        <f t="shared" si="4"/>
        <v>R</v>
      </c>
    </row>
    <row r="1449">
      <c r="A1449" s="156" t="str">
        <f t="shared" si="1"/>
        <v>1797444592</v>
      </c>
      <c r="B1449" s="156">
        <v>17974.0</v>
      </c>
      <c r="C1449" s="157">
        <v>0.3645833333333333</v>
      </c>
      <c r="D1449" s="158" t="s">
        <v>3180</v>
      </c>
      <c r="E1449" s="159">
        <v>28070.0</v>
      </c>
      <c r="F1449" s="159">
        <v>44592.0</v>
      </c>
      <c r="G1449" s="160" t="s">
        <v>96</v>
      </c>
      <c r="H1449" s="160" t="s">
        <v>87</v>
      </c>
      <c r="I1449" s="160" t="s">
        <v>97</v>
      </c>
      <c r="J1449" s="160" t="s">
        <v>154</v>
      </c>
      <c r="K1449" s="155"/>
      <c r="L1449" s="155" t="s">
        <v>90</v>
      </c>
      <c r="M1449" s="155">
        <v>207085.0</v>
      </c>
      <c r="N1449" s="155" t="str">
        <f t="shared" si="2"/>
        <v>1797444592</v>
      </c>
      <c r="O1449" s="155"/>
      <c r="P1449" s="155" t="str">
        <f t="shared" si="3"/>
        <v/>
      </c>
      <c r="Q1449" s="155" t="str">
        <f t="shared" si="4"/>
        <v/>
      </c>
    </row>
    <row r="1450">
      <c r="A1450" s="156" t="str">
        <f t="shared" si="1"/>
        <v>1295444592</v>
      </c>
      <c r="B1450" s="156">
        <v>12954.0</v>
      </c>
      <c r="C1450" s="157">
        <v>0.375</v>
      </c>
      <c r="D1450" s="158" t="s">
        <v>2857</v>
      </c>
      <c r="E1450" s="159">
        <v>30182.0</v>
      </c>
      <c r="F1450" s="159">
        <v>44592.0</v>
      </c>
      <c r="G1450" s="160" t="s">
        <v>86</v>
      </c>
      <c r="H1450" s="160" t="s">
        <v>87</v>
      </c>
      <c r="I1450" s="160" t="s">
        <v>97</v>
      </c>
      <c r="J1450" s="160" t="s">
        <v>98</v>
      </c>
      <c r="K1450" s="155"/>
      <c r="L1450" s="155" t="s">
        <v>90</v>
      </c>
      <c r="M1450" s="155">
        <v>207079.0</v>
      </c>
      <c r="N1450" s="155" t="str">
        <f t="shared" si="2"/>
        <v>1295444592</v>
      </c>
      <c r="O1450" s="155"/>
      <c r="P1450" s="155" t="str">
        <f t="shared" si="3"/>
        <v/>
      </c>
      <c r="Q1450" s="155" t="str">
        <f t="shared" si="4"/>
        <v>R</v>
      </c>
    </row>
    <row r="1451">
      <c r="A1451" s="156" t="str">
        <f t="shared" si="1"/>
        <v>1461244592</v>
      </c>
      <c r="B1451" s="156">
        <v>14612.0</v>
      </c>
      <c r="C1451" s="157">
        <v>0.375</v>
      </c>
      <c r="D1451" s="158" t="s">
        <v>1291</v>
      </c>
      <c r="E1451" s="159">
        <v>15554.0</v>
      </c>
      <c r="F1451" s="159">
        <v>44592.0</v>
      </c>
      <c r="G1451" s="160" t="s">
        <v>122</v>
      </c>
      <c r="H1451" s="160" t="s">
        <v>92</v>
      </c>
      <c r="I1451" s="160" t="s">
        <v>101</v>
      </c>
      <c r="J1451" s="160" t="s">
        <v>137</v>
      </c>
      <c r="K1451" s="155"/>
      <c r="L1451" s="155" t="s">
        <v>90</v>
      </c>
      <c r="M1451" s="155">
        <v>207076.0</v>
      </c>
      <c r="N1451" s="155" t="str">
        <f t="shared" si="2"/>
        <v>1461244592</v>
      </c>
      <c r="O1451" s="155"/>
      <c r="P1451" s="155" t="str">
        <f t="shared" si="3"/>
        <v/>
      </c>
      <c r="Q1451" s="155" t="str">
        <f t="shared" si="4"/>
        <v>R</v>
      </c>
    </row>
    <row r="1452">
      <c r="A1452" s="156" t="str">
        <f t="shared" si="1"/>
        <v>1400144592</v>
      </c>
      <c r="B1452" s="156">
        <v>14001.0</v>
      </c>
      <c r="C1452" s="157">
        <v>0.3958333333333333</v>
      </c>
      <c r="D1452" s="158" t="s">
        <v>2464</v>
      </c>
      <c r="E1452" s="159">
        <v>25773.0</v>
      </c>
      <c r="F1452" s="159">
        <v>44592.0</v>
      </c>
      <c r="G1452" s="160" t="s">
        <v>112</v>
      </c>
      <c r="H1452" s="160" t="s">
        <v>92</v>
      </c>
      <c r="I1452" s="160" t="s">
        <v>101</v>
      </c>
      <c r="J1452" s="160" t="s">
        <v>106</v>
      </c>
      <c r="K1452" s="155"/>
      <c r="L1452" s="155" t="s">
        <v>103</v>
      </c>
      <c r="M1452" s="155"/>
      <c r="N1452" s="155" t="str">
        <f t="shared" si="2"/>
        <v>1400144592</v>
      </c>
      <c r="O1452" s="155"/>
      <c r="P1452" s="155" t="str">
        <f t="shared" si="3"/>
        <v/>
      </c>
      <c r="Q1452" s="155" t="str">
        <f t="shared" si="4"/>
        <v>R</v>
      </c>
    </row>
    <row r="1453">
      <c r="A1453" s="156" t="str">
        <f t="shared" si="1"/>
        <v>1793344592</v>
      </c>
      <c r="B1453" s="156">
        <v>17933.0</v>
      </c>
      <c r="C1453" s="157">
        <v>0.3958333333333333</v>
      </c>
      <c r="D1453" s="158" t="s">
        <v>3047</v>
      </c>
      <c r="E1453" s="159">
        <v>24450.0</v>
      </c>
      <c r="F1453" s="159">
        <v>44592.0</v>
      </c>
      <c r="G1453" s="160" t="s">
        <v>96</v>
      </c>
      <c r="H1453" s="160" t="s">
        <v>87</v>
      </c>
      <c r="I1453" s="160" t="s">
        <v>97</v>
      </c>
      <c r="J1453" s="160" t="s">
        <v>174</v>
      </c>
      <c r="K1453" s="155"/>
      <c r="L1453" s="155" t="s">
        <v>90</v>
      </c>
      <c r="M1453" s="155">
        <v>207087.0</v>
      </c>
      <c r="N1453" s="155" t="str">
        <f t="shared" si="2"/>
        <v>1793344592</v>
      </c>
      <c r="O1453" s="155"/>
      <c r="P1453" s="155" t="str">
        <f t="shared" si="3"/>
        <v/>
      </c>
      <c r="Q1453" s="155" t="str">
        <f t="shared" si="4"/>
        <v>R</v>
      </c>
    </row>
    <row r="1454">
      <c r="A1454" s="156" t="str">
        <f t="shared" si="1"/>
        <v>1008844592</v>
      </c>
      <c r="B1454" s="156">
        <v>10088.0</v>
      </c>
      <c r="C1454" s="157">
        <v>0.40625</v>
      </c>
      <c r="D1454" s="158" t="s">
        <v>2753</v>
      </c>
      <c r="E1454" s="159">
        <v>22805.0</v>
      </c>
      <c r="F1454" s="159">
        <v>44592.0</v>
      </c>
      <c r="G1454" s="160" t="s">
        <v>86</v>
      </c>
      <c r="H1454" s="160" t="s">
        <v>92</v>
      </c>
      <c r="I1454" s="160" t="s">
        <v>101</v>
      </c>
      <c r="J1454" s="160" t="s">
        <v>117</v>
      </c>
      <c r="K1454" s="155"/>
      <c r="L1454" s="155" t="s">
        <v>90</v>
      </c>
      <c r="M1454" s="155">
        <v>207078.0</v>
      </c>
      <c r="N1454" s="155" t="str">
        <f t="shared" si="2"/>
        <v>1008844592</v>
      </c>
      <c r="O1454" s="155"/>
      <c r="P1454" s="155" t="str">
        <f t="shared" si="3"/>
        <v/>
      </c>
      <c r="Q1454" s="155" t="str">
        <f t="shared" si="4"/>
        <v>R</v>
      </c>
    </row>
    <row r="1455">
      <c r="A1455" s="156" t="str">
        <f t="shared" si="1"/>
        <v>1139444592</v>
      </c>
      <c r="B1455" s="156">
        <v>11394.0</v>
      </c>
      <c r="C1455" s="157">
        <v>0.40625</v>
      </c>
      <c r="D1455" s="158" t="s">
        <v>2657</v>
      </c>
      <c r="E1455" s="159">
        <v>21653.0</v>
      </c>
      <c r="F1455" s="159">
        <v>44592.0</v>
      </c>
      <c r="G1455" s="160" t="s">
        <v>100</v>
      </c>
      <c r="H1455" s="160" t="s">
        <v>92</v>
      </c>
      <c r="I1455" s="160" t="s">
        <v>93</v>
      </c>
      <c r="J1455" s="160" t="s">
        <v>131</v>
      </c>
      <c r="K1455" s="155"/>
      <c r="L1455" s="155" t="s">
        <v>103</v>
      </c>
      <c r="M1455" s="155"/>
      <c r="N1455" s="155" t="str">
        <f t="shared" si="2"/>
        <v>1139444592</v>
      </c>
      <c r="O1455" s="155"/>
      <c r="P1455" s="155" t="str">
        <f t="shared" si="3"/>
        <v/>
      </c>
      <c r="Q1455" s="155" t="str">
        <f t="shared" si="4"/>
        <v>R</v>
      </c>
    </row>
    <row r="1456">
      <c r="A1456" s="156" t="str">
        <f t="shared" si="1"/>
        <v>1232544592</v>
      </c>
      <c r="B1456" s="156">
        <v>12325.0</v>
      </c>
      <c r="C1456" s="157">
        <v>0.40625</v>
      </c>
      <c r="D1456" s="158" t="s">
        <v>3181</v>
      </c>
      <c r="E1456" s="159">
        <v>20223.0</v>
      </c>
      <c r="F1456" s="159">
        <v>44592.0</v>
      </c>
      <c r="G1456" s="160" t="s">
        <v>112</v>
      </c>
      <c r="H1456" s="160" t="s">
        <v>92</v>
      </c>
      <c r="I1456" s="160" t="s">
        <v>101</v>
      </c>
      <c r="J1456" s="160" t="s">
        <v>113</v>
      </c>
      <c r="K1456" s="155"/>
      <c r="L1456" s="155" t="s">
        <v>103</v>
      </c>
      <c r="M1456" s="155"/>
      <c r="N1456" s="155" t="str">
        <f t="shared" si="2"/>
        <v>1232544592</v>
      </c>
      <c r="O1456" s="155"/>
      <c r="P1456" s="155" t="str">
        <f t="shared" si="3"/>
        <v/>
      </c>
      <c r="Q1456" s="155" t="str">
        <f t="shared" si="4"/>
        <v/>
      </c>
    </row>
    <row r="1457">
      <c r="A1457" s="156" t="str">
        <f t="shared" si="1"/>
        <v>1057344592</v>
      </c>
      <c r="B1457" s="156">
        <v>10573.0</v>
      </c>
      <c r="C1457" s="157">
        <v>0.4166666666666667</v>
      </c>
      <c r="D1457" s="158" t="s">
        <v>1278</v>
      </c>
      <c r="E1457" s="159">
        <v>23562.0</v>
      </c>
      <c r="F1457" s="159">
        <v>44592.0</v>
      </c>
      <c r="G1457" s="160" t="s">
        <v>122</v>
      </c>
      <c r="H1457" s="160" t="s">
        <v>92</v>
      </c>
      <c r="I1457" s="160" t="s">
        <v>93</v>
      </c>
      <c r="J1457" s="160" t="s">
        <v>147</v>
      </c>
      <c r="K1457" s="155"/>
      <c r="L1457" s="155" t="s">
        <v>90</v>
      </c>
      <c r="M1457" s="155">
        <v>207077.0</v>
      </c>
      <c r="N1457" s="155" t="str">
        <f t="shared" si="2"/>
        <v>1057344592</v>
      </c>
      <c r="O1457" s="155"/>
      <c r="P1457" s="155" t="str">
        <f t="shared" si="3"/>
        <v/>
      </c>
      <c r="Q1457" s="155" t="str">
        <f t="shared" si="4"/>
        <v>R</v>
      </c>
    </row>
    <row r="1458">
      <c r="A1458" s="156" t="str">
        <f t="shared" si="1"/>
        <v>1156444592</v>
      </c>
      <c r="B1458" s="156">
        <v>11564.0</v>
      </c>
      <c r="C1458" s="157">
        <v>0.4166666666666667</v>
      </c>
      <c r="D1458" s="158" t="s">
        <v>3182</v>
      </c>
      <c r="E1458" s="159">
        <v>17464.0</v>
      </c>
      <c r="F1458" s="159">
        <v>44592.0</v>
      </c>
      <c r="G1458" s="160" t="s">
        <v>100</v>
      </c>
      <c r="H1458" s="160" t="s">
        <v>92</v>
      </c>
      <c r="I1458" s="160" t="s">
        <v>101</v>
      </c>
      <c r="J1458" s="160" t="s">
        <v>102</v>
      </c>
      <c r="K1458" s="155"/>
      <c r="L1458" s="155" t="s">
        <v>103</v>
      </c>
      <c r="M1458" s="155"/>
      <c r="N1458" s="155" t="str">
        <f t="shared" si="2"/>
        <v>1156444592</v>
      </c>
      <c r="O1458" s="155"/>
      <c r="P1458" s="155" t="str">
        <f t="shared" si="3"/>
        <v/>
      </c>
      <c r="Q1458" s="155" t="str">
        <f t="shared" si="4"/>
        <v/>
      </c>
    </row>
    <row r="1459">
      <c r="A1459" s="156" t="str">
        <f t="shared" si="1"/>
        <v>1799344592</v>
      </c>
      <c r="B1459" s="156">
        <v>17993.0</v>
      </c>
      <c r="C1459" s="157">
        <v>0.4166666666666667</v>
      </c>
      <c r="D1459" s="158" t="s">
        <v>3183</v>
      </c>
      <c r="E1459" s="159">
        <v>31738.0</v>
      </c>
      <c r="F1459" s="159">
        <v>44592.0</v>
      </c>
      <c r="G1459" s="160" t="s">
        <v>96</v>
      </c>
      <c r="H1459" s="160" t="s">
        <v>87</v>
      </c>
      <c r="I1459" s="160" t="s">
        <v>97</v>
      </c>
      <c r="J1459" s="160" t="s">
        <v>117</v>
      </c>
      <c r="K1459" s="155"/>
      <c r="L1459" s="155" t="s">
        <v>90</v>
      </c>
      <c r="M1459" s="155">
        <v>207080.0</v>
      </c>
      <c r="N1459" s="155" t="str">
        <f t="shared" si="2"/>
        <v>1799344592</v>
      </c>
      <c r="O1459" s="155"/>
      <c r="P1459" s="155" t="str">
        <f t="shared" si="3"/>
        <v/>
      </c>
      <c r="Q1459" s="155" t="str">
        <f t="shared" si="4"/>
        <v/>
      </c>
    </row>
    <row r="1460">
      <c r="A1460" s="156" t="str">
        <f t="shared" si="1"/>
        <v>1362044592</v>
      </c>
      <c r="B1460" s="156">
        <v>13620.0</v>
      </c>
      <c r="C1460" s="157">
        <v>0.4166666666666667</v>
      </c>
      <c r="D1460" s="158" t="s">
        <v>3184</v>
      </c>
      <c r="E1460" s="159">
        <v>21609.0</v>
      </c>
      <c r="F1460" s="159">
        <v>44592.0</v>
      </c>
      <c r="G1460" s="160" t="s">
        <v>100</v>
      </c>
      <c r="H1460" s="160" t="s">
        <v>87</v>
      </c>
      <c r="I1460" s="160" t="s">
        <v>97</v>
      </c>
      <c r="J1460" s="160" t="s">
        <v>102</v>
      </c>
      <c r="K1460" s="155"/>
      <c r="L1460" s="155" t="s">
        <v>103</v>
      </c>
      <c r="M1460" s="155"/>
      <c r="N1460" s="155" t="str">
        <f t="shared" si="2"/>
        <v>1362044592</v>
      </c>
      <c r="O1460" s="155"/>
      <c r="P1460" s="155" t="str">
        <f t="shared" si="3"/>
        <v/>
      </c>
      <c r="Q1460" s="155" t="str">
        <f t="shared" si="4"/>
        <v/>
      </c>
    </row>
    <row r="1461">
      <c r="A1461" s="156" t="str">
        <f t="shared" si="1"/>
        <v>1628544592</v>
      </c>
      <c r="B1461" s="156">
        <v>16285.0</v>
      </c>
      <c r="C1461" s="157">
        <v>0.4270833333333333</v>
      </c>
      <c r="D1461" s="158" t="s">
        <v>2660</v>
      </c>
      <c r="E1461" s="159">
        <v>22722.0</v>
      </c>
      <c r="F1461" s="159">
        <v>44592.0</v>
      </c>
      <c r="G1461" s="160" t="s">
        <v>86</v>
      </c>
      <c r="H1461" s="160" t="s">
        <v>87</v>
      </c>
      <c r="I1461" s="160" t="s">
        <v>97</v>
      </c>
      <c r="J1461" s="160" t="s">
        <v>145</v>
      </c>
      <c r="K1461" s="155"/>
      <c r="L1461" s="155" t="s">
        <v>90</v>
      </c>
      <c r="M1461" s="155">
        <v>207083.0</v>
      </c>
      <c r="N1461" s="155" t="str">
        <f t="shared" si="2"/>
        <v>1628544592</v>
      </c>
      <c r="O1461" s="155"/>
      <c r="P1461" s="155" t="str">
        <f t="shared" si="3"/>
        <v/>
      </c>
      <c r="Q1461" s="155" t="str">
        <f t="shared" si="4"/>
        <v>R</v>
      </c>
    </row>
    <row r="1462">
      <c r="A1462" s="156" t="str">
        <f t="shared" si="1"/>
        <v>1677744592</v>
      </c>
      <c r="B1462" s="156">
        <v>16777.0</v>
      </c>
      <c r="C1462" s="157">
        <v>0.4270833333333333</v>
      </c>
      <c r="D1462" s="158" t="s">
        <v>2871</v>
      </c>
      <c r="E1462" s="159">
        <v>15732.0</v>
      </c>
      <c r="F1462" s="159">
        <v>44592.0</v>
      </c>
      <c r="G1462" s="160" t="s">
        <v>100</v>
      </c>
      <c r="H1462" s="160" t="s">
        <v>87</v>
      </c>
      <c r="I1462" s="160" t="s">
        <v>88</v>
      </c>
      <c r="J1462" s="160" t="s">
        <v>119</v>
      </c>
      <c r="K1462" s="155"/>
      <c r="L1462" s="155" t="s">
        <v>103</v>
      </c>
      <c r="M1462" s="155"/>
      <c r="N1462" s="155" t="str">
        <f t="shared" si="2"/>
        <v>1677744592</v>
      </c>
      <c r="O1462" s="155"/>
      <c r="P1462" s="155" t="str">
        <f t="shared" si="3"/>
        <v/>
      </c>
      <c r="Q1462" s="155" t="str">
        <f t="shared" si="4"/>
        <v>R</v>
      </c>
    </row>
    <row r="1463">
      <c r="A1463" s="156" t="str">
        <f t="shared" si="1"/>
        <v>1047444592</v>
      </c>
      <c r="B1463" s="156">
        <v>10474.0</v>
      </c>
      <c r="C1463" s="157">
        <v>0.4270833333333333</v>
      </c>
      <c r="D1463" s="158" t="s">
        <v>3185</v>
      </c>
      <c r="E1463" s="159">
        <v>20952.0</v>
      </c>
      <c r="F1463" s="159">
        <v>44592.0</v>
      </c>
      <c r="G1463" s="160" t="s">
        <v>100</v>
      </c>
      <c r="H1463" s="160" t="s">
        <v>92</v>
      </c>
      <c r="I1463" s="160" t="s">
        <v>93</v>
      </c>
      <c r="J1463" s="160" t="s">
        <v>192</v>
      </c>
      <c r="K1463" s="155"/>
      <c r="L1463" s="155" t="s">
        <v>103</v>
      </c>
      <c r="M1463" s="155"/>
      <c r="N1463" s="155" t="str">
        <f t="shared" si="2"/>
        <v>1047444592</v>
      </c>
      <c r="O1463" s="155"/>
      <c r="P1463" s="155" t="str">
        <f t="shared" si="3"/>
        <v/>
      </c>
      <c r="Q1463" s="155" t="str">
        <f t="shared" si="4"/>
        <v/>
      </c>
    </row>
    <row r="1464">
      <c r="A1464" s="156" t="str">
        <f t="shared" si="1"/>
        <v>1172744592</v>
      </c>
      <c r="B1464" s="156">
        <v>11727.0</v>
      </c>
      <c r="C1464" s="157">
        <v>0.4375</v>
      </c>
      <c r="D1464" s="158" t="s">
        <v>2576</v>
      </c>
      <c r="E1464" s="159">
        <v>17812.0</v>
      </c>
      <c r="F1464" s="159">
        <v>44592.0</v>
      </c>
      <c r="G1464" s="160" t="s">
        <v>112</v>
      </c>
      <c r="H1464" s="160" t="s">
        <v>92</v>
      </c>
      <c r="I1464" s="160" t="s">
        <v>101</v>
      </c>
      <c r="J1464" s="160" t="s">
        <v>135</v>
      </c>
      <c r="K1464" s="155"/>
      <c r="L1464" s="155" t="s">
        <v>103</v>
      </c>
      <c r="M1464" s="155"/>
      <c r="N1464" s="155" t="str">
        <f t="shared" si="2"/>
        <v>1172744592</v>
      </c>
      <c r="O1464" s="155"/>
      <c r="P1464" s="155" t="str">
        <f t="shared" si="3"/>
        <v/>
      </c>
      <c r="Q1464" s="155" t="str">
        <f t="shared" si="4"/>
        <v>R</v>
      </c>
    </row>
    <row r="1465">
      <c r="A1465" s="156" t="str">
        <f t="shared" si="1"/>
        <v>1683244592</v>
      </c>
      <c r="B1465" s="156">
        <v>16832.0</v>
      </c>
      <c r="C1465" s="157">
        <v>0.4375</v>
      </c>
      <c r="D1465" s="158" t="s">
        <v>2024</v>
      </c>
      <c r="E1465" s="159">
        <v>25336.0</v>
      </c>
      <c r="F1465" s="159">
        <v>44592.0</v>
      </c>
      <c r="G1465" s="160" t="s">
        <v>86</v>
      </c>
      <c r="H1465" s="160" t="s">
        <v>92</v>
      </c>
      <c r="I1465" s="160" t="s">
        <v>101</v>
      </c>
      <c r="J1465" s="160" t="s">
        <v>358</v>
      </c>
      <c r="K1465" s="155"/>
      <c r="L1465" s="155" t="s">
        <v>90</v>
      </c>
      <c r="M1465" s="155">
        <v>207084.0</v>
      </c>
      <c r="N1465" s="155" t="str">
        <f t="shared" si="2"/>
        <v>1683244592</v>
      </c>
      <c r="O1465" s="155"/>
      <c r="P1465" s="155" t="str">
        <f t="shared" si="3"/>
        <v/>
      </c>
      <c r="Q1465" s="155" t="str">
        <f t="shared" si="4"/>
        <v/>
      </c>
    </row>
    <row r="1466">
      <c r="A1466" s="156" t="str">
        <f t="shared" si="1"/>
        <v>1788544592</v>
      </c>
      <c r="B1466" s="156">
        <v>17885.0</v>
      </c>
      <c r="C1466" s="157">
        <v>0.4479166666666667</v>
      </c>
      <c r="D1466" s="158" t="s">
        <v>3049</v>
      </c>
      <c r="E1466" s="159">
        <v>31016.0</v>
      </c>
      <c r="F1466" s="159">
        <v>44592.0</v>
      </c>
      <c r="G1466" s="160" t="s">
        <v>96</v>
      </c>
      <c r="H1466" s="160" t="s">
        <v>87</v>
      </c>
      <c r="I1466" s="160" t="s">
        <v>97</v>
      </c>
      <c r="J1466" s="160" t="s">
        <v>247</v>
      </c>
      <c r="K1466" s="155"/>
      <c r="L1466" s="155" t="s">
        <v>90</v>
      </c>
      <c r="M1466" s="155">
        <v>207081.0</v>
      </c>
      <c r="N1466" s="155" t="str">
        <f t="shared" si="2"/>
        <v>1788544592</v>
      </c>
      <c r="O1466" s="155"/>
      <c r="P1466" s="155" t="str">
        <f t="shared" si="3"/>
        <v/>
      </c>
      <c r="Q1466" s="155" t="str">
        <f t="shared" si="4"/>
        <v>R</v>
      </c>
    </row>
    <row r="1467">
      <c r="A1467" s="156" t="str">
        <f t="shared" si="1"/>
        <v>1248444592</v>
      </c>
      <c r="B1467" s="156">
        <v>12484.0</v>
      </c>
      <c r="C1467" s="157">
        <v>0.4479166666666667</v>
      </c>
      <c r="D1467" s="158" t="s">
        <v>3186</v>
      </c>
      <c r="E1467" s="159">
        <v>19567.0</v>
      </c>
      <c r="F1467" s="159">
        <v>44592.0</v>
      </c>
      <c r="G1467" s="160" t="s">
        <v>86</v>
      </c>
      <c r="H1467" s="160" t="s">
        <v>92</v>
      </c>
      <c r="I1467" s="160" t="s">
        <v>93</v>
      </c>
      <c r="J1467" s="160" t="s">
        <v>137</v>
      </c>
      <c r="K1467" s="155"/>
      <c r="L1467" s="155" t="s">
        <v>90</v>
      </c>
      <c r="M1467" s="155">
        <v>207090.0</v>
      </c>
      <c r="N1467" s="155" t="str">
        <f t="shared" si="2"/>
        <v>1248444592</v>
      </c>
      <c r="O1467" s="155"/>
      <c r="P1467" s="155" t="str">
        <f t="shared" si="3"/>
        <v/>
      </c>
      <c r="Q1467" s="155" t="str">
        <f t="shared" si="4"/>
        <v/>
      </c>
    </row>
    <row r="1468">
      <c r="A1468" s="156" t="str">
        <f t="shared" si="1"/>
        <v>1798844592</v>
      </c>
      <c r="B1468" s="156">
        <v>17988.0</v>
      </c>
      <c r="C1468" s="157">
        <v>0.4479166666666667</v>
      </c>
      <c r="D1468" s="158" t="s">
        <v>3187</v>
      </c>
      <c r="E1468" s="159">
        <v>27091.0</v>
      </c>
      <c r="F1468" s="159">
        <v>44592.0</v>
      </c>
      <c r="G1468" s="160" t="s">
        <v>96</v>
      </c>
      <c r="H1468" s="160" t="s">
        <v>87</v>
      </c>
      <c r="I1468" s="160" t="s">
        <v>97</v>
      </c>
      <c r="J1468" s="160" t="s">
        <v>154</v>
      </c>
      <c r="K1468" s="155"/>
      <c r="L1468" s="155" t="s">
        <v>90</v>
      </c>
      <c r="M1468" s="155">
        <v>207082.0</v>
      </c>
      <c r="N1468" s="155" t="str">
        <f t="shared" si="2"/>
        <v>1798844592</v>
      </c>
      <c r="O1468" s="155"/>
      <c r="P1468" s="155" t="str">
        <f t="shared" si="3"/>
        <v/>
      </c>
      <c r="Q1468" s="155" t="str">
        <f t="shared" si="4"/>
        <v/>
      </c>
    </row>
    <row r="1469">
      <c r="A1469" s="156" t="str">
        <f t="shared" si="1"/>
        <v>924644592</v>
      </c>
      <c r="B1469" s="156">
        <v>9246.0</v>
      </c>
      <c r="C1469" s="157">
        <v>0.4583333333333333</v>
      </c>
      <c r="D1469" s="158" t="s">
        <v>2907</v>
      </c>
      <c r="E1469" s="159">
        <v>26567.0</v>
      </c>
      <c r="F1469" s="159">
        <v>44592.0</v>
      </c>
      <c r="G1469" s="160" t="s">
        <v>100</v>
      </c>
      <c r="H1469" s="160" t="s">
        <v>87</v>
      </c>
      <c r="I1469" s="160" t="s">
        <v>97</v>
      </c>
      <c r="J1469" s="160" t="s">
        <v>102</v>
      </c>
      <c r="K1469" s="155"/>
      <c r="L1469" s="155" t="s">
        <v>103</v>
      </c>
      <c r="M1469" s="155"/>
      <c r="N1469" s="155" t="str">
        <f t="shared" si="2"/>
        <v>924644592</v>
      </c>
      <c r="O1469" s="155"/>
      <c r="P1469" s="155" t="str">
        <f t="shared" si="3"/>
        <v/>
      </c>
      <c r="Q1469" s="155" t="str">
        <f t="shared" si="4"/>
        <v>R</v>
      </c>
    </row>
    <row r="1470">
      <c r="A1470" s="156" t="str">
        <f t="shared" si="1"/>
        <v>1288444592</v>
      </c>
      <c r="B1470" s="156">
        <v>12884.0</v>
      </c>
      <c r="C1470" s="157">
        <v>0.4583333333333333</v>
      </c>
      <c r="D1470" s="158" t="s">
        <v>1402</v>
      </c>
      <c r="E1470" s="159">
        <v>25501.0</v>
      </c>
      <c r="F1470" s="159">
        <v>44592.0</v>
      </c>
      <c r="G1470" s="160" t="s">
        <v>86</v>
      </c>
      <c r="H1470" s="160" t="s">
        <v>92</v>
      </c>
      <c r="I1470" s="160" t="s">
        <v>101</v>
      </c>
      <c r="J1470" s="160" t="s">
        <v>577</v>
      </c>
      <c r="K1470" s="155"/>
      <c r="L1470" s="155" t="s">
        <v>90</v>
      </c>
      <c r="M1470" s="155">
        <v>207089.0</v>
      </c>
      <c r="N1470" s="155" t="str">
        <f t="shared" si="2"/>
        <v>1288444592</v>
      </c>
      <c r="O1470" s="155"/>
      <c r="P1470" s="155" t="str">
        <f t="shared" si="3"/>
        <v/>
      </c>
      <c r="Q1470" s="155" t="str">
        <f t="shared" si="4"/>
        <v/>
      </c>
    </row>
    <row r="1471">
      <c r="A1471" s="156" t="str">
        <f t="shared" si="1"/>
        <v>1763444592</v>
      </c>
      <c r="B1471" s="156">
        <v>17634.0</v>
      </c>
      <c r="C1471" s="157">
        <v>0.46875</v>
      </c>
      <c r="D1471" s="158" t="s">
        <v>2872</v>
      </c>
      <c r="E1471" s="159">
        <v>22974.0</v>
      </c>
      <c r="F1471" s="159">
        <v>44592.0</v>
      </c>
      <c r="G1471" s="160" t="s">
        <v>96</v>
      </c>
      <c r="H1471" s="160" t="s">
        <v>87</v>
      </c>
      <c r="I1471" s="160" t="s">
        <v>97</v>
      </c>
      <c r="J1471" s="160" t="s">
        <v>186</v>
      </c>
      <c r="K1471" s="155"/>
      <c r="L1471" s="155" t="s">
        <v>90</v>
      </c>
      <c r="M1471" s="155">
        <v>207088.0</v>
      </c>
      <c r="N1471" s="155" t="str">
        <f t="shared" si="2"/>
        <v>1763444592</v>
      </c>
      <c r="O1471" s="155"/>
      <c r="P1471" s="155" t="str">
        <f t="shared" si="3"/>
        <v/>
      </c>
      <c r="Q1471" s="155" t="str">
        <f t="shared" si="4"/>
        <v>R</v>
      </c>
    </row>
    <row r="1472">
      <c r="A1472" s="156" t="str">
        <f t="shared" si="1"/>
        <v>1479344592</v>
      </c>
      <c r="B1472" s="156">
        <v>14793.0</v>
      </c>
      <c r="C1472" s="157">
        <v>0.46875</v>
      </c>
      <c r="D1472" s="158" t="s">
        <v>1220</v>
      </c>
      <c r="E1472" s="159">
        <v>22658.0</v>
      </c>
      <c r="F1472" s="159">
        <v>44592.0</v>
      </c>
      <c r="G1472" s="160" t="s">
        <v>112</v>
      </c>
      <c r="H1472" s="160" t="s">
        <v>92</v>
      </c>
      <c r="I1472" s="160" t="s">
        <v>93</v>
      </c>
      <c r="J1472" s="160" t="s">
        <v>102</v>
      </c>
      <c r="K1472" s="155"/>
      <c r="L1472" s="155" t="s">
        <v>103</v>
      </c>
      <c r="M1472" s="155"/>
      <c r="N1472" s="155" t="str">
        <f t="shared" si="2"/>
        <v>1479344592</v>
      </c>
      <c r="O1472" s="155"/>
      <c r="P1472" s="155" t="str">
        <f t="shared" si="3"/>
        <v/>
      </c>
      <c r="Q1472" s="155" t="str">
        <f t="shared" si="4"/>
        <v/>
      </c>
    </row>
    <row r="1473">
      <c r="A1473" s="156" t="str">
        <f t="shared" si="1"/>
        <v>1178444592</v>
      </c>
      <c r="B1473" s="156">
        <v>11784.0</v>
      </c>
      <c r="C1473" s="157">
        <v>0.46875</v>
      </c>
      <c r="D1473" s="158" t="s">
        <v>3188</v>
      </c>
      <c r="E1473" s="159">
        <v>19631.0</v>
      </c>
      <c r="F1473" s="159">
        <v>44592.0</v>
      </c>
      <c r="G1473" s="160" t="s">
        <v>86</v>
      </c>
      <c r="H1473" s="160" t="s">
        <v>92</v>
      </c>
      <c r="I1473" s="160" t="s">
        <v>101</v>
      </c>
      <c r="J1473" s="160" t="s">
        <v>147</v>
      </c>
      <c r="K1473" s="155"/>
      <c r="L1473" s="155" t="s">
        <v>90</v>
      </c>
      <c r="M1473" s="155">
        <v>207091.0</v>
      </c>
      <c r="N1473" s="155" t="str">
        <f t="shared" si="2"/>
        <v>1178444592</v>
      </c>
      <c r="O1473" s="155"/>
      <c r="P1473" s="155" t="str">
        <f t="shared" si="3"/>
        <v/>
      </c>
      <c r="Q1473" s="155" t="str">
        <f t="shared" si="4"/>
        <v/>
      </c>
    </row>
    <row r="1474">
      <c r="A1474" s="156" t="str">
        <f t="shared" si="1"/>
        <v>1797744592</v>
      </c>
      <c r="B1474" s="156">
        <v>17977.0</v>
      </c>
      <c r="C1474" s="157">
        <v>0.46875</v>
      </c>
      <c r="D1474" s="158" t="s">
        <v>3189</v>
      </c>
      <c r="E1474" s="159">
        <v>18052.0</v>
      </c>
      <c r="F1474" s="159">
        <v>44592.0</v>
      </c>
      <c r="G1474" s="160" t="s">
        <v>108</v>
      </c>
      <c r="H1474" s="160" t="s">
        <v>87</v>
      </c>
      <c r="I1474" s="160" t="s">
        <v>97</v>
      </c>
      <c r="J1474" s="160" t="s">
        <v>102</v>
      </c>
      <c r="K1474" s="155"/>
      <c r="L1474" s="155" t="s">
        <v>103</v>
      </c>
      <c r="M1474" s="155"/>
      <c r="N1474" s="155" t="str">
        <f t="shared" si="2"/>
        <v>1797744592</v>
      </c>
      <c r="O1474" s="155"/>
      <c r="P1474" s="155" t="str">
        <f t="shared" si="3"/>
        <v/>
      </c>
      <c r="Q1474" s="155" t="str">
        <f t="shared" si="4"/>
        <v/>
      </c>
    </row>
    <row r="1475">
      <c r="A1475" s="156" t="str">
        <f t="shared" si="1"/>
        <v>1781244592</v>
      </c>
      <c r="B1475" s="156">
        <v>17812.0</v>
      </c>
      <c r="C1475" s="157">
        <v>0.5416666666666666</v>
      </c>
      <c r="D1475" s="158" t="s">
        <v>2478</v>
      </c>
      <c r="E1475" s="159">
        <v>21219.0</v>
      </c>
      <c r="F1475" s="159">
        <v>44592.0</v>
      </c>
      <c r="G1475" s="160" t="s">
        <v>122</v>
      </c>
      <c r="H1475" s="160" t="s">
        <v>92</v>
      </c>
      <c r="I1475" s="160" t="s">
        <v>93</v>
      </c>
      <c r="J1475" s="160" t="s">
        <v>117</v>
      </c>
      <c r="K1475" s="155"/>
      <c r="L1475" s="155" t="s">
        <v>90</v>
      </c>
      <c r="M1475" s="155">
        <v>207093.0</v>
      </c>
      <c r="N1475" s="155" t="str">
        <f t="shared" si="2"/>
        <v>1781244592</v>
      </c>
      <c r="O1475" s="155"/>
      <c r="P1475" s="155" t="str">
        <f t="shared" si="3"/>
        <v/>
      </c>
      <c r="Q1475" s="155" t="str">
        <f t="shared" si="4"/>
        <v>R</v>
      </c>
    </row>
    <row r="1476">
      <c r="A1476" s="156" t="str">
        <f t="shared" si="1"/>
        <v>1799644592</v>
      </c>
      <c r="B1476" s="156">
        <v>17996.0</v>
      </c>
      <c r="C1476" s="157">
        <v>0.5416666666666666</v>
      </c>
      <c r="D1476" s="158" t="s">
        <v>3190</v>
      </c>
      <c r="E1476" s="159">
        <v>27883.0</v>
      </c>
      <c r="F1476" s="159">
        <v>44592.0</v>
      </c>
      <c r="G1476" s="160" t="s">
        <v>96</v>
      </c>
      <c r="H1476" s="160" t="s">
        <v>87</v>
      </c>
      <c r="I1476" s="160" t="s">
        <v>97</v>
      </c>
      <c r="J1476" s="160" t="s">
        <v>179</v>
      </c>
      <c r="K1476" s="155"/>
      <c r="L1476" s="155" t="s">
        <v>90</v>
      </c>
      <c r="M1476" s="155">
        <v>207099.0</v>
      </c>
      <c r="N1476" s="155" t="str">
        <f t="shared" si="2"/>
        <v>1799644592</v>
      </c>
      <c r="O1476" s="155"/>
      <c r="P1476" s="155" t="str">
        <f t="shared" si="3"/>
        <v/>
      </c>
      <c r="Q1476" s="155" t="str">
        <f t="shared" si="4"/>
        <v/>
      </c>
    </row>
    <row r="1477">
      <c r="A1477" s="156" t="str">
        <f t="shared" si="1"/>
        <v>1795544592</v>
      </c>
      <c r="B1477" s="156">
        <v>17955.0</v>
      </c>
      <c r="C1477" s="157">
        <v>0.5416666666666666</v>
      </c>
      <c r="D1477" s="158" t="s">
        <v>3191</v>
      </c>
      <c r="E1477" s="159">
        <v>18420.0</v>
      </c>
      <c r="F1477" s="159">
        <v>44592.0</v>
      </c>
      <c r="G1477" s="160" t="s">
        <v>96</v>
      </c>
      <c r="H1477" s="160" t="s">
        <v>87</v>
      </c>
      <c r="I1477" s="160" t="s">
        <v>97</v>
      </c>
      <c r="J1477" s="160" t="s">
        <v>147</v>
      </c>
      <c r="K1477" s="155"/>
      <c r="L1477" s="155" t="s">
        <v>90</v>
      </c>
      <c r="M1477" s="155">
        <v>207100.0</v>
      </c>
      <c r="N1477" s="155" t="str">
        <f t="shared" si="2"/>
        <v>1795544592</v>
      </c>
      <c r="O1477" s="155"/>
      <c r="P1477" s="155" t="str">
        <f t="shared" si="3"/>
        <v/>
      </c>
      <c r="Q1477" s="155" t="str">
        <f t="shared" si="4"/>
        <v/>
      </c>
    </row>
    <row r="1478">
      <c r="A1478" s="156" t="str">
        <f t="shared" si="1"/>
        <v>1087344592</v>
      </c>
      <c r="B1478" s="156">
        <v>10873.0</v>
      </c>
      <c r="C1478" s="157">
        <v>0.5520833333333334</v>
      </c>
      <c r="D1478" s="158" t="s">
        <v>2505</v>
      </c>
      <c r="E1478" s="159">
        <v>8953.0</v>
      </c>
      <c r="F1478" s="159">
        <v>44592.0</v>
      </c>
      <c r="G1478" s="160" t="s">
        <v>100</v>
      </c>
      <c r="H1478" s="160" t="s">
        <v>87</v>
      </c>
      <c r="I1478" s="160" t="s">
        <v>88</v>
      </c>
      <c r="J1478" s="160" t="s">
        <v>119</v>
      </c>
      <c r="K1478" s="155"/>
      <c r="L1478" s="155" t="s">
        <v>103</v>
      </c>
      <c r="M1478" s="155"/>
      <c r="N1478" s="155" t="str">
        <f t="shared" si="2"/>
        <v>1087344592</v>
      </c>
      <c r="O1478" s="155"/>
      <c r="P1478" s="155" t="str">
        <f t="shared" si="3"/>
        <v/>
      </c>
      <c r="Q1478" s="155" t="str">
        <f t="shared" si="4"/>
        <v>R</v>
      </c>
    </row>
    <row r="1479">
      <c r="A1479" s="156" t="str">
        <f t="shared" si="1"/>
        <v>1323444592</v>
      </c>
      <c r="B1479" s="156">
        <v>13234.0</v>
      </c>
      <c r="C1479" s="157">
        <v>0.5520833333333334</v>
      </c>
      <c r="D1479" s="158" t="s">
        <v>2485</v>
      </c>
      <c r="E1479" s="159">
        <v>17399.0</v>
      </c>
      <c r="F1479" s="159">
        <v>44592.0</v>
      </c>
      <c r="G1479" s="160" t="s">
        <v>86</v>
      </c>
      <c r="H1479" s="160" t="s">
        <v>92</v>
      </c>
      <c r="I1479" s="160" t="s">
        <v>93</v>
      </c>
      <c r="J1479" s="160" t="s">
        <v>186</v>
      </c>
      <c r="K1479" s="155"/>
      <c r="L1479" s="155" t="s">
        <v>90</v>
      </c>
      <c r="M1479" s="155">
        <v>207094.0</v>
      </c>
      <c r="N1479" s="155" t="str">
        <f t="shared" si="2"/>
        <v>1323444592</v>
      </c>
      <c r="O1479" s="155"/>
      <c r="P1479" s="155" t="str">
        <f t="shared" si="3"/>
        <v/>
      </c>
      <c r="Q1479" s="155" t="str">
        <f t="shared" si="4"/>
        <v>R</v>
      </c>
    </row>
    <row r="1480">
      <c r="A1480" s="156" t="str">
        <f t="shared" si="1"/>
        <v>1192544592</v>
      </c>
      <c r="B1480" s="156">
        <v>11925.0</v>
      </c>
      <c r="C1480" s="157">
        <v>0.5520833333333334</v>
      </c>
      <c r="D1480" s="158" t="s">
        <v>3192</v>
      </c>
      <c r="E1480" s="159">
        <v>21786.0</v>
      </c>
      <c r="F1480" s="159">
        <v>44592.0</v>
      </c>
      <c r="G1480" s="160" t="s">
        <v>86</v>
      </c>
      <c r="H1480" s="160" t="s">
        <v>92</v>
      </c>
      <c r="I1480" s="160" t="s">
        <v>101</v>
      </c>
      <c r="J1480" s="160" t="s">
        <v>117</v>
      </c>
      <c r="K1480" s="155"/>
      <c r="L1480" s="155" t="s">
        <v>90</v>
      </c>
      <c r="M1480" s="155">
        <v>207096.0</v>
      </c>
      <c r="N1480" s="155" t="str">
        <f t="shared" si="2"/>
        <v>1192544592</v>
      </c>
      <c r="O1480" s="155"/>
      <c r="P1480" s="155" t="str">
        <f t="shared" si="3"/>
        <v/>
      </c>
      <c r="Q1480" s="155" t="str">
        <f t="shared" si="4"/>
        <v/>
      </c>
    </row>
    <row r="1481">
      <c r="A1481" s="156" t="str">
        <f t="shared" si="1"/>
        <v>1283244592</v>
      </c>
      <c r="B1481" s="156">
        <v>12832.0</v>
      </c>
      <c r="C1481" s="157">
        <v>0.5625</v>
      </c>
      <c r="D1481" s="158" t="s">
        <v>2950</v>
      </c>
      <c r="E1481" s="159">
        <v>21750.0</v>
      </c>
      <c r="F1481" s="159">
        <v>44592.0</v>
      </c>
      <c r="G1481" s="160" t="s">
        <v>100</v>
      </c>
      <c r="H1481" s="160" t="s">
        <v>87</v>
      </c>
      <c r="I1481" s="160" t="s">
        <v>97</v>
      </c>
      <c r="J1481" s="160" t="s">
        <v>106</v>
      </c>
      <c r="K1481" s="155"/>
      <c r="L1481" s="155" t="s">
        <v>103</v>
      </c>
      <c r="M1481" s="155"/>
      <c r="N1481" s="155" t="str">
        <f t="shared" si="2"/>
        <v>1283244592</v>
      </c>
      <c r="O1481" s="155"/>
      <c r="P1481" s="155" t="str">
        <f t="shared" si="3"/>
        <v/>
      </c>
      <c r="Q1481" s="155" t="str">
        <f t="shared" si="4"/>
        <v>R</v>
      </c>
    </row>
    <row r="1482">
      <c r="A1482" s="156" t="str">
        <f t="shared" si="1"/>
        <v>1778144592</v>
      </c>
      <c r="B1482" s="156">
        <v>17781.0</v>
      </c>
      <c r="C1482" s="157">
        <v>0.5625</v>
      </c>
      <c r="D1482" s="158" t="s">
        <v>2510</v>
      </c>
      <c r="E1482" s="159">
        <v>26061.0</v>
      </c>
      <c r="F1482" s="159">
        <v>44592.0</v>
      </c>
      <c r="G1482" s="160" t="s">
        <v>96</v>
      </c>
      <c r="H1482" s="160" t="s">
        <v>87</v>
      </c>
      <c r="I1482" s="160" t="s">
        <v>97</v>
      </c>
      <c r="J1482" s="160" t="s">
        <v>115</v>
      </c>
      <c r="K1482" s="155"/>
      <c r="L1482" s="155" t="s">
        <v>90</v>
      </c>
      <c r="M1482" s="155">
        <v>207101.0</v>
      </c>
      <c r="N1482" s="155" t="str">
        <f t="shared" si="2"/>
        <v>1778144592</v>
      </c>
      <c r="O1482" s="155"/>
      <c r="P1482" s="155" t="str">
        <f t="shared" si="3"/>
        <v/>
      </c>
      <c r="Q1482" s="155" t="str">
        <f t="shared" si="4"/>
        <v>R</v>
      </c>
    </row>
    <row r="1483">
      <c r="A1483" s="156" t="str">
        <f t="shared" si="1"/>
        <v>1327344592</v>
      </c>
      <c r="B1483" s="156">
        <v>13273.0</v>
      </c>
      <c r="C1483" s="157">
        <v>0.5625</v>
      </c>
      <c r="D1483" s="158" t="s">
        <v>1374</v>
      </c>
      <c r="E1483" s="159">
        <v>30146.0</v>
      </c>
      <c r="F1483" s="159">
        <v>44592.0</v>
      </c>
      <c r="G1483" s="160" t="s">
        <v>122</v>
      </c>
      <c r="H1483" s="160" t="s">
        <v>92</v>
      </c>
      <c r="I1483" s="160" t="s">
        <v>93</v>
      </c>
      <c r="J1483" s="160" t="s">
        <v>189</v>
      </c>
      <c r="K1483" s="155"/>
      <c r="L1483" s="155" t="s">
        <v>90</v>
      </c>
      <c r="M1483" s="155">
        <v>207092.0</v>
      </c>
      <c r="N1483" s="155" t="str">
        <f t="shared" si="2"/>
        <v>1327344592</v>
      </c>
      <c r="O1483" s="155"/>
      <c r="P1483" s="155" t="str">
        <f t="shared" si="3"/>
        <v/>
      </c>
      <c r="Q1483" s="155" t="str">
        <f t="shared" si="4"/>
        <v>R</v>
      </c>
    </row>
    <row r="1484">
      <c r="A1484" s="156" t="str">
        <f t="shared" si="1"/>
        <v>1790244592</v>
      </c>
      <c r="B1484" s="156">
        <v>17902.0</v>
      </c>
      <c r="C1484" s="157">
        <v>0.5625</v>
      </c>
      <c r="D1484" s="158" t="s">
        <v>2914</v>
      </c>
      <c r="E1484" s="159">
        <v>14212.0</v>
      </c>
      <c r="F1484" s="159">
        <v>44592.0</v>
      </c>
      <c r="G1484" s="160" t="s">
        <v>96</v>
      </c>
      <c r="H1484" s="160" t="s">
        <v>87</v>
      </c>
      <c r="I1484" s="160" t="s">
        <v>97</v>
      </c>
      <c r="J1484" s="160" t="s">
        <v>154</v>
      </c>
      <c r="K1484" s="155"/>
      <c r="L1484" s="155" t="s">
        <v>90</v>
      </c>
      <c r="M1484" s="155">
        <v>207106.0</v>
      </c>
      <c r="N1484" s="155" t="str">
        <f t="shared" si="2"/>
        <v>1790244592</v>
      </c>
      <c r="O1484" s="155"/>
      <c r="P1484" s="155" t="str">
        <f t="shared" si="3"/>
        <v/>
      </c>
      <c r="Q1484" s="155" t="str">
        <f t="shared" si="4"/>
        <v>R</v>
      </c>
    </row>
    <row r="1485">
      <c r="A1485" s="156" t="str">
        <f t="shared" si="1"/>
        <v>1755044592</v>
      </c>
      <c r="B1485" s="156">
        <v>17550.0</v>
      </c>
      <c r="C1485" s="157">
        <v>0.5833333333333334</v>
      </c>
      <c r="D1485" s="158" t="s">
        <v>1282</v>
      </c>
      <c r="E1485" s="159">
        <v>21743.0</v>
      </c>
      <c r="F1485" s="159">
        <v>44592.0</v>
      </c>
      <c r="G1485" s="160" t="s">
        <v>112</v>
      </c>
      <c r="H1485" s="160" t="s">
        <v>92</v>
      </c>
      <c r="I1485" s="160" t="s">
        <v>93</v>
      </c>
      <c r="J1485" s="160" t="s">
        <v>106</v>
      </c>
      <c r="K1485" s="155"/>
      <c r="L1485" s="155" t="s">
        <v>103</v>
      </c>
      <c r="M1485" s="155"/>
      <c r="N1485" s="155" t="str">
        <f t="shared" si="2"/>
        <v>1755044592</v>
      </c>
      <c r="O1485" s="155"/>
      <c r="P1485" s="155" t="str">
        <f t="shared" si="3"/>
        <v/>
      </c>
      <c r="Q1485" s="155" t="str">
        <f t="shared" si="4"/>
        <v/>
      </c>
    </row>
    <row r="1486">
      <c r="A1486" s="156" t="str">
        <f t="shared" si="1"/>
        <v>1793244592</v>
      </c>
      <c r="B1486" s="156">
        <v>17932.0</v>
      </c>
      <c r="C1486" s="157">
        <v>0.59375</v>
      </c>
      <c r="D1486" s="158" t="s">
        <v>3193</v>
      </c>
      <c r="E1486" s="159">
        <v>33533.0</v>
      </c>
      <c r="F1486" s="159">
        <v>44592.0</v>
      </c>
      <c r="G1486" s="160" t="s">
        <v>96</v>
      </c>
      <c r="H1486" s="160" t="s">
        <v>87</v>
      </c>
      <c r="I1486" s="160" t="s">
        <v>97</v>
      </c>
      <c r="J1486" s="160" t="s">
        <v>117</v>
      </c>
      <c r="K1486" s="155"/>
      <c r="L1486" s="155" t="s">
        <v>90</v>
      </c>
      <c r="M1486" s="155">
        <v>207107.0</v>
      </c>
      <c r="N1486" s="155" t="str">
        <f t="shared" si="2"/>
        <v>1793244592</v>
      </c>
      <c r="O1486" s="155"/>
      <c r="P1486" s="155" t="str">
        <f t="shared" si="3"/>
        <v/>
      </c>
      <c r="Q1486" s="155" t="str">
        <f t="shared" si="4"/>
        <v/>
      </c>
    </row>
    <row r="1487">
      <c r="A1487" s="156" t="str">
        <f t="shared" si="1"/>
        <v>1799444592</v>
      </c>
      <c r="B1487" s="156">
        <v>17994.0</v>
      </c>
      <c r="C1487" s="157">
        <v>0.59375</v>
      </c>
      <c r="D1487" s="158" t="s">
        <v>3194</v>
      </c>
      <c r="E1487" s="159">
        <v>19846.0</v>
      </c>
      <c r="F1487" s="159">
        <v>44592.0</v>
      </c>
      <c r="G1487" s="160" t="s">
        <v>108</v>
      </c>
      <c r="H1487" s="160" t="s">
        <v>87</v>
      </c>
      <c r="I1487" s="160" t="s">
        <v>97</v>
      </c>
      <c r="J1487" s="160" t="s">
        <v>102</v>
      </c>
      <c r="K1487" s="155"/>
      <c r="L1487" s="155" t="s">
        <v>103</v>
      </c>
      <c r="M1487" s="155"/>
      <c r="N1487" s="155" t="str">
        <f t="shared" si="2"/>
        <v>1799444592</v>
      </c>
      <c r="O1487" s="155"/>
      <c r="P1487" s="155" t="str">
        <f t="shared" si="3"/>
        <v/>
      </c>
      <c r="Q1487" s="155" t="str">
        <f t="shared" si="4"/>
        <v/>
      </c>
    </row>
    <row r="1488">
      <c r="A1488" s="156" t="str">
        <f t="shared" si="1"/>
        <v>1797044592</v>
      </c>
      <c r="B1488" s="156">
        <v>17970.0</v>
      </c>
      <c r="C1488" s="157">
        <v>0.59375</v>
      </c>
      <c r="D1488" s="158" t="s">
        <v>3195</v>
      </c>
      <c r="E1488" s="159">
        <v>25789.0</v>
      </c>
      <c r="F1488" s="159">
        <v>44592.0</v>
      </c>
      <c r="G1488" s="160" t="s">
        <v>96</v>
      </c>
      <c r="H1488" s="160" t="s">
        <v>87</v>
      </c>
      <c r="I1488" s="160" t="s">
        <v>97</v>
      </c>
      <c r="J1488" s="160" t="s">
        <v>98</v>
      </c>
      <c r="K1488" s="155"/>
      <c r="L1488" s="155" t="s">
        <v>90</v>
      </c>
      <c r="M1488" s="155">
        <v>207102.0</v>
      </c>
      <c r="N1488" s="155" t="str">
        <f t="shared" si="2"/>
        <v>1797044592</v>
      </c>
      <c r="O1488" s="155"/>
      <c r="P1488" s="155" t="str">
        <f t="shared" si="3"/>
        <v/>
      </c>
      <c r="Q1488" s="155" t="str">
        <f t="shared" si="4"/>
        <v/>
      </c>
    </row>
    <row r="1489">
      <c r="A1489" s="156" t="str">
        <f t="shared" si="1"/>
        <v>1246244592</v>
      </c>
      <c r="B1489" s="156">
        <v>12462.0</v>
      </c>
      <c r="C1489" s="157">
        <v>0.6041666666666666</v>
      </c>
      <c r="D1489" s="158" t="s">
        <v>2584</v>
      </c>
      <c r="E1489" s="159">
        <v>34256.0</v>
      </c>
      <c r="F1489" s="159">
        <v>44592.0</v>
      </c>
      <c r="G1489" s="160" t="s">
        <v>122</v>
      </c>
      <c r="H1489" s="160" t="s">
        <v>92</v>
      </c>
      <c r="I1489" s="160" t="s">
        <v>93</v>
      </c>
      <c r="J1489" s="160" t="s">
        <v>308</v>
      </c>
      <c r="K1489" s="155"/>
      <c r="L1489" s="155" t="s">
        <v>90</v>
      </c>
      <c r="M1489" s="155">
        <v>207095.0</v>
      </c>
      <c r="N1489" s="155" t="str">
        <f t="shared" si="2"/>
        <v>1246244592</v>
      </c>
      <c r="O1489" s="155"/>
      <c r="P1489" s="155" t="str">
        <f t="shared" si="3"/>
        <v/>
      </c>
      <c r="Q1489" s="155" t="str">
        <f t="shared" si="4"/>
        <v>R</v>
      </c>
    </row>
    <row r="1490">
      <c r="A1490" s="156" t="str">
        <f t="shared" si="1"/>
        <v>1140544592</v>
      </c>
      <c r="B1490" s="156">
        <v>11405.0</v>
      </c>
      <c r="C1490" s="157">
        <v>0.6145833333333334</v>
      </c>
      <c r="D1490" s="158" t="s">
        <v>1212</v>
      </c>
      <c r="E1490" s="159">
        <v>22772.0</v>
      </c>
      <c r="F1490" s="159">
        <v>44592.0</v>
      </c>
      <c r="G1490" s="160" t="s">
        <v>112</v>
      </c>
      <c r="H1490" s="160" t="s">
        <v>87</v>
      </c>
      <c r="I1490" s="160" t="s">
        <v>88</v>
      </c>
      <c r="J1490" s="160" t="s">
        <v>102</v>
      </c>
      <c r="K1490" s="155"/>
      <c r="L1490" s="155" t="s">
        <v>103</v>
      </c>
      <c r="M1490" s="155"/>
      <c r="N1490" s="155" t="str">
        <f t="shared" si="2"/>
        <v>1140544592</v>
      </c>
      <c r="O1490" s="155"/>
      <c r="P1490" s="155" t="str">
        <f t="shared" si="3"/>
        <v/>
      </c>
      <c r="Q1490" s="155" t="str">
        <f t="shared" si="4"/>
        <v/>
      </c>
    </row>
    <row r="1491">
      <c r="A1491" s="156" t="str">
        <f t="shared" si="1"/>
        <v>1709744592</v>
      </c>
      <c r="B1491" s="156">
        <v>17097.0</v>
      </c>
      <c r="C1491" s="157">
        <v>0.625</v>
      </c>
      <c r="D1491" s="158" t="s">
        <v>3196</v>
      </c>
      <c r="E1491" s="159">
        <v>20197.0</v>
      </c>
      <c r="F1491" s="159">
        <v>44592.0</v>
      </c>
      <c r="G1491" s="160" t="s">
        <v>86</v>
      </c>
      <c r="H1491" s="160" t="s">
        <v>87</v>
      </c>
      <c r="I1491" s="160" t="s">
        <v>88</v>
      </c>
      <c r="J1491" s="160" t="s">
        <v>89</v>
      </c>
      <c r="K1491" s="155"/>
      <c r="L1491" s="155" t="s">
        <v>90</v>
      </c>
      <c r="M1491" s="155">
        <v>207103.0</v>
      </c>
      <c r="N1491" s="155" t="str">
        <f t="shared" si="2"/>
        <v>1709744592</v>
      </c>
      <c r="O1491" s="155"/>
      <c r="P1491" s="155" t="str">
        <f t="shared" si="3"/>
        <v/>
      </c>
      <c r="Q1491" s="155" t="str">
        <f t="shared" si="4"/>
        <v/>
      </c>
    </row>
    <row r="1492">
      <c r="A1492" s="156" t="str">
        <f t="shared" si="1"/>
        <v>1557544592</v>
      </c>
      <c r="B1492" s="156">
        <v>15575.0</v>
      </c>
      <c r="C1492" s="157">
        <v>0.6354166666666666</v>
      </c>
      <c r="D1492" s="158" t="s">
        <v>2457</v>
      </c>
      <c r="E1492" s="159">
        <v>25072.0</v>
      </c>
      <c r="F1492" s="159">
        <v>44592.0</v>
      </c>
      <c r="G1492" s="160" t="s">
        <v>122</v>
      </c>
      <c r="H1492" s="160" t="s">
        <v>87</v>
      </c>
      <c r="I1492" s="160" t="s">
        <v>97</v>
      </c>
      <c r="J1492" s="160" t="s">
        <v>154</v>
      </c>
      <c r="K1492" s="155"/>
      <c r="L1492" s="155" t="s">
        <v>90</v>
      </c>
      <c r="M1492" s="155">
        <v>207104.0</v>
      </c>
      <c r="N1492" s="155" t="str">
        <f t="shared" si="2"/>
        <v>1557544592</v>
      </c>
      <c r="O1492" s="155"/>
      <c r="P1492" s="155" t="str">
        <f t="shared" si="3"/>
        <v/>
      </c>
      <c r="Q1492" s="155" t="str">
        <f t="shared" si="4"/>
        <v>R</v>
      </c>
    </row>
    <row r="1493">
      <c r="A1493" s="156" t="str">
        <f t="shared" si="1"/>
        <v>1185844592</v>
      </c>
      <c r="B1493" s="156">
        <v>11858.0</v>
      </c>
      <c r="C1493" s="157">
        <v>0.6354166666666666</v>
      </c>
      <c r="D1493" s="158" t="s">
        <v>2415</v>
      </c>
      <c r="E1493" s="159">
        <v>26372.0</v>
      </c>
      <c r="F1493" s="159">
        <v>44592.0</v>
      </c>
      <c r="G1493" s="160" t="s">
        <v>86</v>
      </c>
      <c r="H1493" s="160" t="s">
        <v>92</v>
      </c>
      <c r="I1493" s="160" t="s">
        <v>101</v>
      </c>
      <c r="J1493" s="160" t="s">
        <v>813</v>
      </c>
      <c r="K1493" s="155"/>
      <c r="L1493" s="155" t="s">
        <v>90</v>
      </c>
      <c r="M1493" s="155">
        <v>207097.0</v>
      </c>
      <c r="N1493" s="155" t="str">
        <f t="shared" si="2"/>
        <v>1185844592</v>
      </c>
      <c r="O1493" s="155"/>
      <c r="P1493" s="155" t="str">
        <f t="shared" si="3"/>
        <v/>
      </c>
      <c r="Q1493" s="155" t="str">
        <f t="shared" si="4"/>
        <v/>
      </c>
    </row>
    <row r="1494">
      <c r="A1494" s="156" t="str">
        <f t="shared" si="1"/>
        <v>1754044592</v>
      </c>
      <c r="B1494" s="156">
        <v>17540.0</v>
      </c>
      <c r="C1494" s="157">
        <v>0.6354166666666666</v>
      </c>
      <c r="D1494" s="158" t="s">
        <v>2172</v>
      </c>
      <c r="E1494" s="159">
        <v>15648.0</v>
      </c>
      <c r="F1494" s="159">
        <v>44592.0</v>
      </c>
      <c r="G1494" s="160" t="s">
        <v>122</v>
      </c>
      <c r="H1494" s="160" t="s">
        <v>87</v>
      </c>
      <c r="I1494" s="160" t="s">
        <v>97</v>
      </c>
      <c r="J1494" s="160" t="s">
        <v>89</v>
      </c>
      <c r="K1494" s="155"/>
      <c r="L1494" s="155" t="s">
        <v>90</v>
      </c>
      <c r="M1494" s="155">
        <v>207105.0</v>
      </c>
      <c r="N1494" s="155" t="str">
        <f t="shared" si="2"/>
        <v>1754044592</v>
      </c>
      <c r="O1494" s="155"/>
      <c r="P1494" s="155" t="str">
        <f t="shared" si="3"/>
        <v/>
      </c>
      <c r="Q1494" s="155" t="str">
        <f t="shared" si="4"/>
        <v/>
      </c>
    </row>
    <row r="1495">
      <c r="A1495" s="156" t="str">
        <f t="shared" si="1"/>
        <v>1703044592</v>
      </c>
      <c r="B1495" s="156">
        <v>17030.0</v>
      </c>
      <c r="C1495" s="157">
        <v>0.6458333333333334</v>
      </c>
      <c r="D1495" s="158" t="s">
        <v>3197</v>
      </c>
      <c r="E1495" s="159">
        <v>14120.0</v>
      </c>
      <c r="F1495" s="159">
        <v>44592.0</v>
      </c>
      <c r="G1495" s="160" t="s">
        <v>86</v>
      </c>
      <c r="H1495" s="160" t="s">
        <v>92</v>
      </c>
      <c r="I1495" s="160" t="s">
        <v>101</v>
      </c>
      <c r="J1495" s="160" t="s">
        <v>335</v>
      </c>
      <c r="K1495" s="155"/>
      <c r="L1495" s="155" t="s">
        <v>90</v>
      </c>
      <c r="M1495" s="155">
        <v>207098.0</v>
      </c>
      <c r="N1495" s="155" t="str">
        <f t="shared" si="2"/>
        <v>1703044592</v>
      </c>
      <c r="O1495" s="155"/>
      <c r="P1495" s="155" t="str">
        <f t="shared" si="3"/>
        <v/>
      </c>
      <c r="Q1495" s="155" t="str">
        <f t="shared" si="4"/>
        <v/>
      </c>
    </row>
    <row r="1496">
      <c r="A1496" s="156" t="str">
        <f t="shared" si="1"/>
        <v>1305844592</v>
      </c>
      <c r="B1496" s="156">
        <v>13058.0</v>
      </c>
      <c r="C1496" s="157">
        <v>0.6458333333333334</v>
      </c>
      <c r="D1496" s="158" t="s">
        <v>3198</v>
      </c>
      <c r="E1496" s="159">
        <v>13733.0</v>
      </c>
      <c r="F1496" s="159">
        <v>44592.0</v>
      </c>
      <c r="G1496" s="160" t="s">
        <v>129</v>
      </c>
      <c r="H1496" s="160" t="s">
        <v>92</v>
      </c>
      <c r="I1496" s="160" t="s">
        <v>101</v>
      </c>
      <c r="J1496" s="160" t="s">
        <v>89</v>
      </c>
      <c r="K1496" s="155"/>
      <c r="L1496" s="155" t="s">
        <v>103</v>
      </c>
      <c r="M1496" s="155"/>
      <c r="N1496" s="155" t="str">
        <f t="shared" si="2"/>
        <v>1305844592</v>
      </c>
      <c r="O1496" s="155"/>
      <c r="P1496" s="155" t="str">
        <f t="shared" si="3"/>
        <v/>
      </c>
      <c r="Q1496" s="155" t="str">
        <f t="shared" si="4"/>
        <v/>
      </c>
    </row>
    <row r="1497">
      <c r="A1497" s="156" t="str">
        <f t="shared" si="1"/>
        <v>1767844592</v>
      </c>
      <c r="B1497" s="156">
        <v>17678.0</v>
      </c>
      <c r="C1497" s="157">
        <v>0.7083333333333334</v>
      </c>
      <c r="D1497" s="158" t="s">
        <v>2477</v>
      </c>
      <c r="E1497" s="159">
        <v>16948.0</v>
      </c>
      <c r="F1497" s="159">
        <v>44592.0</v>
      </c>
      <c r="G1497" s="160" t="s">
        <v>96</v>
      </c>
      <c r="H1497" s="160" t="s">
        <v>87</v>
      </c>
      <c r="I1497" s="160" t="s">
        <v>97</v>
      </c>
      <c r="J1497" s="160" t="s">
        <v>147</v>
      </c>
      <c r="K1497" s="155"/>
      <c r="L1497" s="155" t="s">
        <v>2496</v>
      </c>
      <c r="M1497" s="155"/>
      <c r="N1497" s="155" t="str">
        <f t="shared" si="2"/>
        <v>1767844592</v>
      </c>
      <c r="O1497" s="155"/>
      <c r="P1497" s="155" t="str">
        <f t="shared" si="3"/>
        <v/>
      </c>
      <c r="Q1497" s="155" t="str">
        <f t="shared" si="4"/>
        <v>R</v>
      </c>
    </row>
    <row r="1498">
      <c r="A1498" s="156" t="str">
        <f t="shared" si="1"/>
        <v>1164344592</v>
      </c>
      <c r="B1498" s="156">
        <v>11643.0</v>
      </c>
      <c r="C1498" s="157">
        <v>0.7083333333333334</v>
      </c>
      <c r="D1498" s="158" t="s">
        <v>1037</v>
      </c>
      <c r="E1498" s="159">
        <v>14248.0</v>
      </c>
      <c r="F1498" s="159">
        <v>44592.0</v>
      </c>
      <c r="G1498" s="160" t="s">
        <v>100</v>
      </c>
      <c r="H1498" s="160" t="s">
        <v>87</v>
      </c>
      <c r="I1498" s="160" t="s">
        <v>88</v>
      </c>
      <c r="J1498" s="160" t="s">
        <v>113</v>
      </c>
      <c r="K1498" s="155"/>
      <c r="L1498" s="155" t="s">
        <v>2559</v>
      </c>
      <c r="M1498" s="155"/>
      <c r="N1498" s="155" t="str">
        <f t="shared" si="2"/>
        <v>1164344592</v>
      </c>
      <c r="O1498" s="155"/>
      <c r="P1498" s="155" t="str">
        <f t="shared" si="3"/>
        <v/>
      </c>
      <c r="Q1498" s="155" t="str">
        <f t="shared" si="4"/>
        <v>R</v>
      </c>
    </row>
    <row r="1499">
      <c r="A1499" s="156" t="str">
        <f t="shared" si="1"/>
        <v>1503844592</v>
      </c>
      <c r="B1499" s="156">
        <v>15038.0</v>
      </c>
      <c r="C1499" s="157">
        <v>0.7083333333333334</v>
      </c>
      <c r="D1499" s="158" t="s">
        <v>251</v>
      </c>
      <c r="E1499" s="159">
        <v>25266.0</v>
      </c>
      <c r="F1499" s="159">
        <v>44592.0</v>
      </c>
      <c r="G1499" s="160" t="s">
        <v>112</v>
      </c>
      <c r="H1499" s="160" t="s">
        <v>92</v>
      </c>
      <c r="I1499" s="160" t="s">
        <v>93</v>
      </c>
      <c r="J1499" s="160" t="s">
        <v>197</v>
      </c>
      <c r="K1499" s="155"/>
      <c r="L1499" s="155" t="s">
        <v>2496</v>
      </c>
      <c r="M1499" s="155"/>
      <c r="N1499" s="155" t="str">
        <f t="shared" si="2"/>
        <v>1503844592</v>
      </c>
      <c r="O1499" s="155"/>
      <c r="P1499" s="155" t="str">
        <f t="shared" si="3"/>
        <v/>
      </c>
      <c r="Q1499" s="155" t="str">
        <f t="shared" si="4"/>
        <v>R</v>
      </c>
    </row>
    <row r="1500">
      <c r="A1500" s="156" t="str">
        <f t="shared" si="1"/>
        <v>1115044592</v>
      </c>
      <c r="B1500" s="156">
        <v>11150.0</v>
      </c>
      <c r="C1500" s="157">
        <v>0.7083333333333334</v>
      </c>
      <c r="D1500" s="158" t="s">
        <v>2718</v>
      </c>
      <c r="E1500" s="159">
        <v>34474.0</v>
      </c>
      <c r="F1500" s="159">
        <v>44592.0</v>
      </c>
      <c r="G1500" s="160" t="s">
        <v>86</v>
      </c>
      <c r="H1500" s="160" t="s">
        <v>92</v>
      </c>
      <c r="I1500" s="160" t="s">
        <v>93</v>
      </c>
      <c r="J1500" s="160" t="s">
        <v>147</v>
      </c>
      <c r="K1500" s="155"/>
      <c r="L1500" s="155" t="s">
        <v>2496</v>
      </c>
      <c r="M1500" s="155"/>
      <c r="N1500" s="155" t="str">
        <f t="shared" si="2"/>
        <v>1115044592</v>
      </c>
      <c r="O1500" s="155"/>
      <c r="P1500" s="155" t="str">
        <f t="shared" si="3"/>
        <v/>
      </c>
      <c r="Q1500" s="155" t="str">
        <f t="shared" si="4"/>
        <v>R</v>
      </c>
    </row>
    <row r="1501">
      <c r="A1501" s="156" t="str">
        <f t="shared" si="1"/>
        <v>1782544592</v>
      </c>
      <c r="B1501" s="156">
        <v>17825.0</v>
      </c>
      <c r="C1501" s="157">
        <v>0.7083333333333334</v>
      </c>
      <c r="D1501" s="158" t="s">
        <v>234</v>
      </c>
      <c r="E1501" s="159">
        <v>15882.0</v>
      </c>
      <c r="F1501" s="159">
        <v>44592.0</v>
      </c>
      <c r="G1501" s="160" t="s">
        <v>108</v>
      </c>
      <c r="H1501" s="160" t="s">
        <v>87</v>
      </c>
      <c r="I1501" s="160" t="s">
        <v>97</v>
      </c>
      <c r="J1501" s="160" t="s">
        <v>102</v>
      </c>
      <c r="K1501" s="155"/>
      <c r="L1501" s="155" t="s">
        <v>2496</v>
      </c>
      <c r="M1501" s="155"/>
      <c r="N1501" s="155" t="str">
        <f t="shared" si="2"/>
        <v>1782544592</v>
      </c>
      <c r="O1501" s="155"/>
      <c r="P1501" s="155" t="str">
        <f t="shared" si="3"/>
        <v/>
      </c>
      <c r="Q1501" s="155" t="str">
        <f t="shared" si="4"/>
        <v>R</v>
      </c>
    </row>
    <row r="1502">
      <c r="A1502" s="156" t="str">
        <f t="shared" si="1"/>
        <v>1255644592</v>
      </c>
      <c r="B1502" s="156">
        <v>12556.0</v>
      </c>
      <c r="C1502" s="157">
        <v>0.7083333333333334</v>
      </c>
      <c r="D1502" s="158" t="s">
        <v>1070</v>
      </c>
      <c r="E1502" s="159">
        <v>17986.0</v>
      </c>
      <c r="F1502" s="159">
        <v>44592.0</v>
      </c>
      <c r="G1502" s="160" t="s">
        <v>86</v>
      </c>
      <c r="H1502" s="160" t="s">
        <v>92</v>
      </c>
      <c r="I1502" s="160" t="s">
        <v>93</v>
      </c>
      <c r="J1502" s="160" t="s">
        <v>221</v>
      </c>
      <c r="K1502" s="155"/>
      <c r="L1502" s="155" t="s">
        <v>2496</v>
      </c>
      <c r="M1502" s="155"/>
      <c r="N1502" s="155" t="str">
        <f t="shared" si="2"/>
        <v>1255644592</v>
      </c>
      <c r="O1502" s="155"/>
      <c r="P1502" s="155" t="str">
        <f t="shared" si="3"/>
        <v/>
      </c>
      <c r="Q1502" s="155" t="str">
        <f t="shared" si="4"/>
        <v/>
      </c>
    </row>
    <row r="1503">
      <c r="A1503" s="156" t="str">
        <f t="shared" si="1"/>
        <v>1603944592</v>
      </c>
      <c r="B1503" s="156">
        <v>16039.0</v>
      </c>
      <c r="C1503" s="157">
        <v>0.7083333333333334</v>
      </c>
      <c r="D1503" s="158" t="s">
        <v>3199</v>
      </c>
      <c r="E1503" s="159">
        <v>23742.0</v>
      </c>
      <c r="F1503" s="159">
        <v>44592.0</v>
      </c>
      <c r="G1503" s="160" t="s">
        <v>86</v>
      </c>
      <c r="H1503" s="160" t="s">
        <v>92</v>
      </c>
      <c r="I1503" s="160" t="s">
        <v>93</v>
      </c>
      <c r="J1503" s="160" t="s">
        <v>405</v>
      </c>
      <c r="K1503" s="155"/>
      <c r="L1503" s="155" t="s">
        <v>2496</v>
      </c>
      <c r="M1503" s="155"/>
      <c r="N1503" s="155" t="str">
        <f t="shared" si="2"/>
        <v>1603944592</v>
      </c>
      <c r="O1503" s="155"/>
      <c r="P1503" s="155" t="str">
        <f t="shared" si="3"/>
        <v/>
      </c>
      <c r="Q1503" s="155" t="str">
        <f t="shared" si="4"/>
        <v/>
      </c>
    </row>
    <row r="1504">
      <c r="A1504" s="156" t="str">
        <f t="shared" si="1"/>
        <v>964244592</v>
      </c>
      <c r="B1504" s="156">
        <v>9642.0</v>
      </c>
      <c r="C1504" s="157">
        <v>0.7083333333333334</v>
      </c>
      <c r="D1504" s="158" t="s">
        <v>740</v>
      </c>
      <c r="E1504" s="159">
        <v>17215.0</v>
      </c>
      <c r="F1504" s="159">
        <v>44592.0</v>
      </c>
      <c r="G1504" s="160" t="s">
        <v>100</v>
      </c>
      <c r="H1504" s="160" t="s">
        <v>87</v>
      </c>
      <c r="I1504" s="160" t="s">
        <v>88</v>
      </c>
      <c r="J1504" s="160" t="s">
        <v>113</v>
      </c>
      <c r="K1504" s="155"/>
      <c r="L1504" s="155" t="s">
        <v>2496</v>
      </c>
      <c r="M1504" s="155"/>
      <c r="N1504" s="155" t="str">
        <f t="shared" si="2"/>
        <v>964244592</v>
      </c>
      <c r="O1504" s="155"/>
      <c r="P1504" s="155" t="str">
        <f t="shared" si="3"/>
        <v/>
      </c>
      <c r="Q1504" s="155" t="str">
        <f t="shared" si="4"/>
        <v/>
      </c>
    </row>
    <row r="1505">
      <c r="A1505" s="156" t="str">
        <f t="shared" si="1"/>
        <v>1798044592</v>
      </c>
      <c r="B1505" s="156">
        <v>17980.0</v>
      </c>
      <c r="C1505" s="157">
        <v>0.7083333333333334</v>
      </c>
      <c r="D1505" s="158" t="s">
        <v>784</v>
      </c>
      <c r="E1505" s="159">
        <v>23385.0</v>
      </c>
      <c r="F1505" s="159">
        <v>44592.0</v>
      </c>
      <c r="G1505" s="160" t="s">
        <v>96</v>
      </c>
      <c r="H1505" s="160" t="s">
        <v>87</v>
      </c>
      <c r="I1505" s="160" t="s">
        <v>97</v>
      </c>
      <c r="J1505" s="160" t="s">
        <v>98</v>
      </c>
      <c r="K1505" s="155"/>
      <c r="L1505" s="155" t="s">
        <v>2496</v>
      </c>
      <c r="M1505" s="155"/>
      <c r="N1505" s="155" t="str">
        <f t="shared" si="2"/>
        <v>1798044592</v>
      </c>
      <c r="O1505" s="155"/>
      <c r="P1505" s="155" t="str">
        <f t="shared" si="3"/>
        <v/>
      </c>
      <c r="Q1505" s="155" t="str">
        <f t="shared" si="4"/>
        <v/>
      </c>
    </row>
    <row r="1506">
      <c r="A1506" s="156" t="str">
        <f t="shared" si="1"/>
        <v>1798244592</v>
      </c>
      <c r="B1506" s="156">
        <v>17982.0</v>
      </c>
      <c r="C1506" s="157">
        <v>0.7083333333333334</v>
      </c>
      <c r="D1506" s="158" t="s">
        <v>1028</v>
      </c>
      <c r="E1506" s="159">
        <v>31771.0</v>
      </c>
      <c r="F1506" s="159">
        <v>44592.0</v>
      </c>
      <c r="G1506" s="160" t="s">
        <v>96</v>
      </c>
      <c r="H1506" s="160" t="s">
        <v>87</v>
      </c>
      <c r="I1506" s="160" t="s">
        <v>97</v>
      </c>
      <c r="J1506" s="160" t="s">
        <v>154</v>
      </c>
      <c r="K1506" s="155"/>
      <c r="L1506" s="155" t="s">
        <v>2496</v>
      </c>
      <c r="M1506" s="155"/>
      <c r="N1506" s="155" t="str">
        <f t="shared" si="2"/>
        <v>1798244592</v>
      </c>
      <c r="O1506" s="155"/>
      <c r="P1506" s="155" t="str">
        <f t="shared" si="3"/>
        <v/>
      </c>
      <c r="Q1506" s="155" t="str">
        <f t="shared" si="4"/>
        <v/>
      </c>
    </row>
    <row r="1507">
      <c r="A1507" s="156" t="str">
        <f t="shared" si="1"/>
        <v>1497144592</v>
      </c>
      <c r="B1507" s="156">
        <v>14971.0</v>
      </c>
      <c r="C1507" s="157">
        <v>0.7083333333333334</v>
      </c>
      <c r="D1507" s="158" t="s">
        <v>372</v>
      </c>
      <c r="E1507" s="159">
        <v>19737.0</v>
      </c>
      <c r="F1507" s="159">
        <v>44592.0</v>
      </c>
      <c r="G1507" s="160" t="s">
        <v>86</v>
      </c>
      <c r="H1507" s="160" t="s">
        <v>87</v>
      </c>
      <c r="I1507" s="160" t="s">
        <v>97</v>
      </c>
      <c r="J1507" s="160" t="s">
        <v>221</v>
      </c>
      <c r="K1507" s="155"/>
      <c r="L1507" s="155" t="s">
        <v>2496</v>
      </c>
      <c r="M1507" s="155"/>
      <c r="N1507" s="155" t="str">
        <f t="shared" si="2"/>
        <v>1497144592</v>
      </c>
      <c r="O1507" s="155"/>
      <c r="P1507" s="155" t="str">
        <f t="shared" si="3"/>
        <v/>
      </c>
      <c r="Q1507" s="155" t="str">
        <f t="shared" si="4"/>
        <v/>
      </c>
    </row>
    <row r="1508">
      <c r="A1508" s="156" t="str">
        <f t="shared" si="1"/>
        <v>1572944592</v>
      </c>
      <c r="B1508" s="156">
        <v>15729.0</v>
      </c>
      <c r="C1508" s="157">
        <v>0.71875</v>
      </c>
      <c r="D1508" s="158" t="s">
        <v>742</v>
      </c>
      <c r="E1508" s="159">
        <v>27327.0</v>
      </c>
      <c r="F1508" s="159">
        <v>44592.0</v>
      </c>
      <c r="G1508" s="160" t="s">
        <v>122</v>
      </c>
      <c r="H1508" s="160" t="s">
        <v>92</v>
      </c>
      <c r="I1508" s="160" t="s">
        <v>101</v>
      </c>
      <c r="J1508" s="160" t="s">
        <v>98</v>
      </c>
      <c r="K1508" s="155"/>
      <c r="L1508" s="155" t="s">
        <v>2496</v>
      </c>
      <c r="M1508" s="155"/>
      <c r="N1508" s="155" t="str">
        <f t="shared" si="2"/>
        <v>1572944592</v>
      </c>
      <c r="O1508" s="155"/>
      <c r="P1508" s="155" t="str">
        <f t="shared" si="3"/>
        <v/>
      </c>
      <c r="Q1508" s="155" t="str">
        <f t="shared" si="4"/>
        <v>R</v>
      </c>
    </row>
    <row r="1509">
      <c r="A1509" s="156" t="str">
        <f t="shared" si="1"/>
        <v>1488044592</v>
      </c>
      <c r="B1509" s="156">
        <v>14880.0</v>
      </c>
      <c r="C1509" s="157">
        <v>0.71875</v>
      </c>
      <c r="D1509" s="158" t="s">
        <v>2526</v>
      </c>
      <c r="E1509" s="159">
        <v>18785.0</v>
      </c>
      <c r="F1509" s="159">
        <v>44592.0</v>
      </c>
      <c r="G1509" s="160" t="s">
        <v>112</v>
      </c>
      <c r="H1509" s="160" t="s">
        <v>92</v>
      </c>
      <c r="I1509" s="160" t="s">
        <v>101</v>
      </c>
      <c r="J1509" s="160" t="s">
        <v>102</v>
      </c>
      <c r="K1509" s="155"/>
      <c r="L1509" s="155" t="s">
        <v>2496</v>
      </c>
      <c r="M1509" s="155"/>
      <c r="N1509" s="155" t="str">
        <f t="shared" si="2"/>
        <v>1488044592</v>
      </c>
      <c r="O1509" s="155"/>
      <c r="P1509" s="155" t="str">
        <f t="shared" si="3"/>
        <v/>
      </c>
      <c r="Q1509" s="155" t="str">
        <f t="shared" si="4"/>
        <v>R</v>
      </c>
    </row>
    <row r="1510">
      <c r="A1510" s="156" t="str">
        <f t="shared" si="1"/>
        <v>1278744592</v>
      </c>
      <c r="B1510" s="156">
        <v>12787.0</v>
      </c>
      <c r="C1510" s="157">
        <v>0.71875</v>
      </c>
      <c r="D1510" s="158" t="s">
        <v>451</v>
      </c>
      <c r="E1510" s="159">
        <v>27859.0</v>
      </c>
      <c r="F1510" s="159">
        <v>44592.0</v>
      </c>
      <c r="G1510" s="160" t="s">
        <v>86</v>
      </c>
      <c r="H1510" s="160" t="s">
        <v>92</v>
      </c>
      <c r="I1510" s="160" t="s">
        <v>101</v>
      </c>
      <c r="J1510" s="160" t="s">
        <v>174</v>
      </c>
      <c r="K1510" s="155"/>
      <c r="L1510" s="155" t="s">
        <v>2496</v>
      </c>
      <c r="M1510" s="155"/>
      <c r="N1510" s="155" t="str">
        <f t="shared" si="2"/>
        <v>1278744592</v>
      </c>
      <c r="O1510" s="155"/>
      <c r="P1510" s="155" t="str">
        <f t="shared" si="3"/>
        <v/>
      </c>
      <c r="Q1510" s="155" t="str">
        <f t="shared" si="4"/>
        <v>R</v>
      </c>
    </row>
    <row r="1511">
      <c r="A1511" s="156" t="str">
        <f t="shared" si="1"/>
        <v>1193344592</v>
      </c>
      <c r="B1511" s="156">
        <v>11933.0</v>
      </c>
      <c r="C1511" s="157">
        <v>0.71875</v>
      </c>
      <c r="D1511" s="158" t="s">
        <v>707</v>
      </c>
      <c r="E1511" s="159">
        <v>26960.0</v>
      </c>
      <c r="F1511" s="159">
        <v>44592.0</v>
      </c>
      <c r="G1511" s="160" t="s">
        <v>122</v>
      </c>
      <c r="H1511" s="160" t="s">
        <v>92</v>
      </c>
      <c r="I1511" s="160" t="s">
        <v>101</v>
      </c>
      <c r="J1511" s="160" t="s">
        <v>137</v>
      </c>
      <c r="K1511" s="155"/>
      <c r="L1511" s="155" t="s">
        <v>2496</v>
      </c>
      <c r="M1511" s="155"/>
      <c r="N1511" s="155" t="str">
        <f t="shared" si="2"/>
        <v>1193344592</v>
      </c>
      <c r="O1511" s="155"/>
      <c r="P1511" s="155" t="str">
        <f t="shared" si="3"/>
        <v/>
      </c>
      <c r="Q1511" s="155" t="str">
        <f t="shared" si="4"/>
        <v/>
      </c>
    </row>
    <row r="1512">
      <c r="A1512" s="156" t="str">
        <f t="shared" si="1"/>
        <v>1549544592</v>
      </c>
      <c r="B1512" s="156">
        <v>15495.0</v>
      </c>
      <c r="C1512" s="157">
        <v>0.71875</v>
      </c>
      <c r="D1512" s="158" t="s">
        <v>3200</v>
      </c>
      <c r="E1512" s="159">
        <v>21593.0</v>
      </c>
      <c r="F1512" s="159">
        <v>44592.0</v>
      </c>
      <c r="G1512" s="160" t="s">
        <v>100</v>
      </c>
      <c r="H1512" s="160" t="s">
        <v>92</v>
      </c>
      <c r="I1512" s="160" t="s">
        <v>101</v>
      </c>
      <c r="J1512" s="160" t="s">
        <v>131</v>
      </c>
      <c r="K1512" s="155"/>
      <c r="L1512" s="155" t="s">
        <v>2496</v>
      </c>
      <c r="M1512" s="155"/>
      <c r="N1512" s="155" t="str">
        <f t="shared" si="2"/>
        <v>1549544592</v>
      </c>
      <c r="O1512" s="155"/>
      <c r="P1512" s="155" t="str">
        <f t="shared" si="3"/>
        <v/>
      </c>
      <c r="Q1512" s="155" t="str">
        <f t="shared" si="4"/>
        <v/>
      </c>
    </row>
    <row r="1513">
      <c r="A1513" s="156" t="str">
        <f t="shared" si="1"/>
        <v>1798144592</v>
      </c>
      <c r="B1513" s="156">
        <v>17981.0</v>
      </c>
      <c r="C1513" s="157">
        <v>0.71875</v>
      </c>
      <c r="D1513" s="158" t="s">
        <v>3201</v>
      </c>
      <c r="E1513" s="159">
        <v>20710.0</v>
      </c>
      <c r="F1513" s="159">
        <v>44592.0</v>
      </c>
      <c r="G1513" s="160" t="s">
        <v>108</v>
      </c>
      <c r="H1513" s="160" t="s">
        <v>87</v>
      </c>
      <c r="I1513" s="160" t="s">
        <v>97</v>
      </c>
      <c r="J1513" s="160" t="s">
        <v>224</v>
      </c>
      <c r="K1513" s="155"/>
      <c r="L1513" s="155" t="s">
        <v>2496</v>
      </c>
      <c r="M1513" s="155"/>
      <c r="N1513" s="155" t="str">
        <f t="shared" si="2"/>
        <v>1798144592</v>
      </c>
      <c r="O1513" s="155"/>
      <c r="P1513" s="155" t="str">
        <f t="shared" si="3"/>
        <v/>
      </c>
      <c r="Q1513" s="155" t="str">
        <f t="shared" si="4"/>
        <v/>
      </c>
    </row>
  </sheetData>
  <customSheetViews>
    <customSheetView guid="{CBABA34E-FF2C-42F1-B7B7-8E821E1F18F1}" filter="1" showAutoFilter="1">
      <autoFilter ref="$B$1:$N$1513">
        <filterColumn colId="0">
          <filters>
            <filter val="16196"/>
            <filter val="17042"/>
            <filter val="9182"/>
            <filter val="10415"/>
            <filter val="10898"/>
            <filter val="12832"/>
            <filter val="11984"/>
            <filter val="17058"/>
            <filter val="9199"/>
            <filter val="9193"/>
            <filter val="17294"/>
            <filter val="9198"/>
            <filter val="13936"/>
            <filter val="13937"/>
            <filter val="11756"/>
            <filter val="12604"/>
            <filter val="11518"/>
            <filter val="10429"/>
            <filter val="13938"/>
            <filter val="11990"/>
            <filter val="10662"/>
            <filter val="11511"/>
            <filter val="10663"/>
            <filter val="16176"/>
            <filter val="16178"/>
            <filter val="17022"/>
            <filter val="16177"/>
            <filter val="16172"/>
            <filter val="15081"/>
            <filter val="12814"/>
            <filter val="10634"/>
            <filter val="11727"/>
            <filter val="10873"/>
            <filter val="10875"/>
            <filter val="10633"/>
            <filter val="10632"/>
            <filter val="15098"/>
            <filter val="17036"/>
            <filter val="17278"/>
            <filter val="16184"/>
            <filter val="17271"/>
            <filter val="13909"/>
            <filter val="17030"/>
            <filter val="10646"/>
            <filter val="11736"/>
            <filter val="10407"/>
            <filter val="10400"/>
            <filter val="10644"/>
            <filter val="16395"/>
            <filter val="17003"/>
            <filter val="17005"/>
            <filter val="15069"/>
            <filter val="16158"/>
            <filter val="17241"/>
            <filter val="16156"/>
            <filter val="16392"/>
            <filter val="10614"/>
            <filter val="11940"/>
            <filter val="10611"/>
            <filter val="17009"/>
            <filter val="17255"/>
            <filter val="16165"/>
            <filter val="16163"/>
            <filter val="16162"/>
            <filter val="17016"/>
            <filter val="15073"/>
            <filter val="16167"/>
            <filter val="16166"/>
            <filter val="12804"/>
            <filter val="10623"/>
            <filter val="10626"/>
            <filter val="10629"/>
            <filter val="17017"/>
            <filter val="17259"/>
            <filter val="12800"/>
            <filter val="17223"/>
            <filter val="17224"/>
            <filter val="14194"/>
            <filter val="15046"/>
            <filter val="17462"/>
            <filter val="16376"/>
            <filter val="15044"/>
            <filter val="14198"/>
            <filter val="14190"/>
            <filter val="11925"/>
            <filter val="16139"/>
            <filter val="17233"/>
            <filter val="16384"/>
            <filter val="16383"/>
            <filter val="17478"/>
            <filter val="17236"/>
            <filter val="17471"/>
            <filter val="15057"/>
            <filter val="16388"/>
            <filter val="17473"/>
            <filter val="15298"/>
            <filter val="17232"/>
            <filter val="17470"/>
            <filter val="15291"/>
            <filter val="11933"/>
            <filter val="10604"/>
            <filter val="10606"/>
            <filter val="17479"/>
            <filter val="11931"/>
            <filter val="14858"/>
            <filter val="15706"/>
            <filter val="14859"/>
            <filter val="11342"/>
            <filter val="10011"/>
            <filter val="15700"/>
            <filter val="15942"/>
            <filter val="10495"/>
            <filter val="14850"/>
            <filter val="10497"/>
            <filter val="10015"/>
            <filter val="15703"/>
            <filter val="11345"/>
            <filter val="10498"/>
            <filter val="10256"/>
            <filter val="15702"/>
            <filter val="14612"/>
            <filter val="13766"/>
            <filter val="12681"/>
            <filter val="12682"/>
            <filter val="11351"/>
            <filter val="16808"/>
            <filter val="15718"/>
            <filter val="14869"/>
            <filter val="15716"/>
            <filter val="16809"/>
            <filter val="15953"/>
            <filter val="15952"/>
            <filter val="11355"/>
            <filter val="11113"/>
            <filter val="10023"/>
            <filter val="13536"/>
            <filter val="12204"/>
            <filter val="11357"/>
            <filter val="15957"/>
            <filter val="10025"/>
            <filter val="15713"/>
            <filter val="11116"/>
            <filter val="9800"/>
            <filter val="12891"/>
            <filter val="14839"/>
            <filter val="12659"/>
            <filter val="PRN 15432"/>
            <filter val="11564"/>
            <filter val="12893"/>
            <filter val="10474"/>
            <filter val="15923"/>
            <filter val="11568"/>
            <filter val="10479"/>
            <filter val="10237"/>
            <filter val="10478"/>
            <filter val="13990"/>
            <filter val="11571"/>
            <filter val="10481"/>
            <filter val="PRN 17865"/>
            <filter val="14600"/>
            <filter val="12662"/>
            <filter val="15935"/>
            <filter val="13757"/>
            <filter val="12666"/>
            <filter val="14602"/>
            <filter val="17089"/>
            <filter val="12638"/>
            <filter val="PRN 15699"/>
            <filter val="11789"/>
            <filter val="14814"/>
            <filter val="13967"/>
            <filter val="12878"/>
            <filter val="12879"/>
            <filter val="15907"/>
            <filter val="10693"/>
            <filter val="12873"/>
            <filter val="13962"/>
            <filter val="9812"/>
            <filter val="10695"/>
            <filter val="11784"/>
            <filter val="9813"/>
            <filter val="15901"/>
            <filter val="11303"/>
            <filter val="17097"/>
            <filter val="9830"/>
            <filter val="13739"/>
            <filter val="15916"/>
            <filter val="11319"/>
            <filter val="14826"/>
            <filter val="15914"/>
            <filter val="12409"/>
            <filter val="13972"/>
            <filter val="11792"/>
            <filter val="13973"/>
            <filter val="12884"/>
            <filter val="11553"/>
            <filter val="11795"/>
            <filter val="10466"/>
            <filter val="14821"/>
            <filter val="13733"/>
            <filter val="15910"/>
            <filter val="17069"/>
            <filter val="9601"/>
            <filter val="17062"/>
            <filter val="11768"/>
            <filter val="12858"/>
            <filter val="12617"/>
            <filter val="12614"/>
            <filter val="13946"/>
            <filter val="9834"/>
            <filter val="11761"/>
            <filter val="12854"/>
            <filter val="11522"/>
            <filter val="13701"/>
            <filter val="9838"/>
            <filter val="11523"/>
            <filter val="9854"/>
            <filter val="9853"/>
            <filter val="9611"/>
            <filter val="17073"/>
            <filter val="12869"/>
            <filter val="11536"/>
            <filter val="12625"/>
            <filter val="13956"/>
            <filter val="13950"/>
            <filter val="11771"/>
            <filter val="9846"/>
            <filter val="10444"/>
            <filter val="13712"/>
            <filter val="10204"/>
            <filter val="10445"/>
            <filter val="9608"/>
            <filter val="9861"/>
            <filter val="9862"/>
            <filter val="17840"/>
            <filter val="11060"/>
            <filter val="13240"/>
            <filter val="9863"/>
            <filter val="11065"/>
            <filter val="17608"/>
            <filter val="17846"/>
            <filter val="15667"/>
            <filter val="9616"/>
            <filter val="13488"/>
            <filter val="13005"/>
            <filter val="11066"/>
            <filter val="16513"/>
            <filter val="17847"/>
            <filter val="15666"/>
            <filter val="12397"/>
            <filter val="17848"/>
            <filter val="16995"/>
            <filter val="17849"/>
            <filter val="9615"/>
            <filter val="17842"/>
            <filter val="16758"/>
            <filter val="15669"/>
            <filter val="17844"/>
            <filter val="16515"/>
            <filter val="17845"/>
            <filter val="17603"/>
            <filter val="15670"/>
            <filter val="9630"/>
            <filter val="17850"/>
            <filter val="17851"/>
            <filter val="11072"/>
            <filter val="15673"/>
            <filter val="15671"/>
            <filter val="17619"/>
            <filter val="17857"/>
            <filter val="9628"/>
            <filter val="14589"/>
            <filter val="16524"/>
            <filter val="17858"/>
            <filter val="14103"/>
            <filter val="13498"/>
            <filter val="13019"/>
            <filter val="17854"/>
            <filter val="17855"/>
            <filter val="15679"/>
            <filter val="15437"/>
            <filter val="14790"/>
            <filter val="9642"/>
            <filter val="11281"/>
            <filter val="9645"/>
            <filter val="14793"/>
            <filter val="12374"/>
            <filter val="11282"/>
            <filter val="10196"/>
            <filter val="14550"/>
            <filter val="12131"/>
            <filter val="17829"/>
            <filter val="17824"/>
            <filter val="11045"/>
            <filter val="16734"/>
            <filter val="11287"/>
            <filter val="13466"/>
            <filter val="16733"/>
            <filter val="17825"/>
            <filter val="15644"/>
            <filter val="9878"/>
            <filter val="17826"/>
            <filter val="15643"/>
            <filter val="11047"/>
            <filter val="16974"/>
            <filter val="14554"/>
            <filter val="14312"/>
            <filter val="16973"/>
            <filter val="10199"/>
            <filter val="16731"/>
            <filter val="15642"/>
            <filter val="15648"/>
            <filter val="17821"/>
            <filter val="16737"/>
            <filter val="17822"/>
            <filter val="17823"/>
            <filter val="9652"/>
            <filter val="9892"/>
            <filter val="9651"/>
            <filter val="17830"/>
            <filter val="9656"/>
            <filter val="16983"/>
            <filter val="15894"/>
            <filter val="15892"/>
            <filter val="13472"/>
            <filter val="16508"/>
            <filter val="17835"/>
            <filter val="9407"/>
            <filter val="13235"/>
            <filter val="11056"/>
            <filter val="17836"/>
            <filter val="14567"/>
            <filter val="16502"/>
            <filter val="15655"/>
            <filter val="14325"/>
            <filter val="9405"/>
            <filter val="17837"/>
            <filter val="13234"/>
            <filter val="15653"/>
            <filter val="16500"/>
            <filter val="17831"/>
            <filter val="12148"/>
            <filter val="17832"/>
            <filter val="16505"/>
            <filter val="17833"/>
            <filter val="17834"/>
            <filter val="12593"/>
            <filter val="12594"/>
            <filter val="13680"/>
            <filter val="12591"/>
            <filter val="PRN 13666"/>
            <filter val="15629"/>
            <filter val="15628"/>
            <filter val="17807"/>
            <filter val="17802"/>
            <filter val="12597"/>
            <filter val="11265"/>
            <filter val="16954"/>
            <filter val="15623"/>
            <filter val="9419"/>
            <filter val="13442"/>
            <filter val="9416"/>
            <filter val="15862"/>
            <filter val="11269"/>
            <filter val="13446"/>
            <filter val="15625"/>
            <filter val="13447"/>
            <filter val="14536"/>
            <filter val="9431"/>
            <filter val="14540"/>
            <filter val="14541"/>
            <filter val="9676"/>
            <filter val="15870"/>
            <filter val="10185"/>
            <filter val="9670"/>
            <filter val="17818"/>
            <filter val="16723"/>
            <filter val="17814"/>
            <filter val="14545"/>
            <filter val="16722"/>
            <filter val="17815"/>
            <filter val="11036"/>
            <filter val="13695"/>
            <filter val="15874"/>
            <filter val="12124"/>
            <filter val="9428"/>
            <filter val="15638"/>
            <filter val="12127"/>
            <filter val="11037"/>
            <filter val="15879"/>
            <filter val="17812"/>
            <filter val="9683"/>
            <filter val="9200"/>
            <filter val="10392"/>
            <filter val="13661"/>
            <filter val="9206"/>
            <filter val="12572"/>
            <filter val="9204"/>
            <filter val="9682"/>
            <filter val="13428"/>
            <filter val="16937"/>
            <filter val="15606"/>
            <filter val="14996"/>
            <filter val="12575"/>
            <filter val="15842"/>
            <filter val="11242"/>
            <filter val="10395"/>
            <filter val="11245"/>
            <filter val="12331"/>
            <filter val="10398"/>
            <filter val="11002"/>
            <filter val="15840"/>
            <filter val="11486"/>
            <filter val="13668"/>
            <filter val="11489"/>
            <filter val="10158"/>
            <filter val="15847"/>
            <filter val="16935"/>
            <filter val="10399"/>
            <filter val="15604"/>
            <filter val="11004"/>
            <filter val="15603"/>
            <filter val="12336"/>
            <filter val="14997"/>
            <filter val="9210"/>
            <filter val="10160"/>
            <filter val="9214"/>
            <filter val="11252"/>
            <filter val="9457"/>
            <filter val="12109"/>
            <filter val="15619"/>
            <filter val="11012"/>
            <filter val="16943"/>
            <filter val="9209"/>
            <filter val="15854"/>
            <filter val="16942"/>
            <filter val="16700"/>
            <filter val="10164"/>
            <filter val="15611"/>
            <filter val="15853"/>
            <filter val="16941"/>
            <filter val="13673"/>
            <filter val="15852"/>
            <filter val="14520"/>
            <filter val="11255"/>
            <filter val="15851"/>
            <filter val="13432"/>
            <filter val="16705"/>
            <filter val="11016"/>
            <filter val="14768"/>
            <filter val="15857"/>
            <filter val="12349"/>
            <filter val="16703"/>
            <filter val="15614"/>
            <filter val="11017"/>
            <filter val="9466"/>
            <filter val="16350"/>
            <filter val="17687"/>
            <filter val="14172"/>
            <filter val="9227"/>
            <filter val="15024"/>
            <filter val="16355"/>
            <filter val="16112"/>
            <filter val="15265"/>
            <filter val="17683"/>
            <filter val="10813"/>
            <filter val="11903"/>
            <filter val="10817"/>
            <filter val="16599"/>
            <filter val="17688"/>
            <filter val="16119"/>
            <filter val="17211"/>
            <filter val="14184"/>
            <filter val="17454"/>
            <filter val="17696"/>
            <filter val="9232"/>
            <filter val="17214"/>
            <filter val="16125"/>
            <filter val="15278"/>
            <filter val="9239"/>
            <filter val="16124"/>
            <filter val="15277"/>
            <filter val="17692"/>
            <filter val="14186"/>
            <filter val="17694"/>
            <filter val="9479"/>
            <filter val="9237"/>
            <filter val="9473"/>
            <filter val="9231"/>
            <filter val="11910"/>
            <filter val="15039"/>
            <filter val="16128"/>
            <filter val="15038"/>
            <filter val="16368"/>
            <filter val="17217"/>
            <filter val="15483"/>
            <filter val="9245"/>
            <filter val="16571"/>
            <filter val="9246"/>
            <filter val="14152"/>
            <filter val="15482"/>
            <filter val="17422"/>
            <filter val="14392"/>
            <filter val="13061"/>
            <filter val="9244"/>
            <filter val="9249"/>
            <filter val="14156"/>
            <filter val="15002"/>
            <filter val="17660"/>
            <filter val="9248"/>
            <filter val="9241"/>
            <filter val="14159"/>
            <filter val="15248"/>
            <filter val="15005"/>
            <filter val="14158"/>
            <filter val="17666"/>
            <filter val="16341"/>
            <filter val="17431"/>
            <filter val="17432"/>
            <filter val="14167"/>
            <filter val="15253"/>
            <filter val="15495"/>
            <filter val="15490"/>
            <filter val="9493"/>
            <filter val="9251"/>
            <filter val="10801"/>
            <filter val="16107"/>
            <filter val="16348"/>
            <filter val="16106"/>
            <filter val="14169"/>
            <filter val="17678"/>
            <filter val="17438"/>
            <filter val="17640"/>
            <filter val="16792"/>
            <filter val="15461"/>
            <filter val="17882"/>
            <filter val="13283"/>
            <filter val="17400"/>
            <filter val="17884"/>
            <filter val="12194"/>
            <filter val="17885"/>
            <filter val="16796"/>
            <filter val="14376"/>
            <filter val="16794"/>
            <filter val="17880"/>
            <filter val="14373"/>
            <filter val="16310"/>
            <filter val="14131"/>
            <filter val="12197"/>
            <filter val="16793"/>
            <filter val="9263"/>
            <filter val="12190"/>
            <filter val="15227"/>
            <filter val="15469"/>
            <filter val="17649"/>
            <filter val="14135"/>
            <filter val="17886"/>
            <filter val="17402"/>
            <filter val="17403"/>
            <filter val="17887"/>
            <filter val="17888"/>
            <filter val="15229"/>
            <filter val="15228"/>
            <filter val="17647"/>
            <filter val="17889"/>
            <filter val="13293"/>
            <filter val="14140"/>
            <filter val="17893"/>
            <filter val="14383"/>
            <filter val="17894"/>
            <filter val="14141"/>
            <filter val="9279"/>
            <filter val="17895"/>
            <filter val="17412"/>
            <filter val="13050"/>
            <filter val="17896"/>
            <filter val="14144"/>
            <filter val="14386"/>
            <filter val="17890"/>
            <filter val="13053"/>
            <filter val="17891"/>
            <filter val="9270"/>
            <filter val="9271"/>
            <filter val="9273"/>
            <filter val="17417"/>
            <filter val="15479"/>
            <filter val="15478"/>
            <filter val="17419"/>
            <filter val="13058"/>
            <filter val="17898"/>
            <filter val="17415"/>
            <filter val="16329"/>
            <filter val="17899"/>
            <filter val="17658"/>
            <filter val="13260"/>
            <filter val="16770"/>
            <filter val="15681"/>
            <filter val="17861"/>
            <filter val="15680"/>
            <filter val="12174"/>
            <filter val="16773"/>
            <filter val="15684"/>
            <filter val="13023"/>
            <filter val="15683"/>
            <filter val="9286"/>
            <filter val="9283"/>
            <filter val="11088"/>
            <filter val="16777"/>
            <filter val="17869"/>
            <filter val="14113"/>
            <filter val="12179"/>
            <filter val="17629"/>
            <filter val="15202"/>
            <filter val="14356"/>
            <filter val="17622"/>
            <filter val="15209"/>
            <filter val="17866"/>
            <filter val="17867"/>
            <filter val="15450"/>
            <filter val="15692"/>
            <filter val="17871"/>
            <filter val="17630"/>
            <filter val="17872"/>
            <filter val="15690"/>
            <filter val="11093"/>
            <filter val="17632"/>
            <filter val="17874"/>
            <filter val="13273"/>
            <filter val="11090"/>
            <filter val="14126"/>
            <filter val="17637"/>
            <filter val="15214"/>
            <filter val="14125"/>
            <filter val="13278"/>
            <filter val="15697"/>
            <filter val="16786"/>
            <filter val="14367"/>
            <filter val="17633"/>
            <filter val="17875"/>
            <filter val="17634"/>
            <filter val="15219"/>
            <filter val="11629"/>
            <filter val="12950"/>
            <filter val="10772"/>
            <filter val="13800"/>
            <filter val="12954"/>
            <filter val="11623"/>
            <filter val="11865"/>
            <filter val="16088"/>
            <filter val="17173"/>
            <filter val="12724"/>
            <filter val="11870"/>
            <filter val="10780"/>
            <filter val="14901"/>
            <filter val="10300"/>
            <filter val="16297"/>
            <filter val="16294"/>
            <filter val="17141"/>
            <filter val="17384"/>
            <filter val="16051"/>
            <filter val="10516"/>
            <filter val="12933"/>
            <filter val="11843"/>
            <filter val="17157"/>
            <filter val="10525"/>
            <filter val="12946"/>
            <filter val="11613"/>
            <filter val="11858"/>
            <filter val="10768"/>
            <filter val="12709"/>
            <filter val="11619"/>
            <filter val="10761"/>
            <filter val="11852"/>
            <filter val="10521"/>
            <filter val="10762"/>
            <filter val="17125"/>
            <filter val="16273"/>
            <filter val="14095"/>
            <filter val="16037"/>
            <filter val="15187"/>
            <filter val="16034"/>
            <filter val="11825"/>
            <filter val="11829"/>
            <filter val="16039"/>
            <filter val="17127"/>
            <filter val="10732"/>
            <filter val="17376"/>
            <filter val="16285"/>
            <filter val="15195"/>
            <filter val="17136"/>
            <filter val="17379"/>
            <filter val="16041"/>
            <filter val="17372"/>
            <filter val="16046"/>
            <filter val="15198"/>
            <filter val="16287"/>
            <filter val="16045"/>
            <filter val="17133"/>
            <filter val="17371"/>
            <filter val="10741"/>
            <filter val="10984"/>
            <filter val="14073"/>
            <filter val="14076"/>
            <filter val="16254"/>
            <filter val="16012"/>
            <filter val="10708"/>
            <filter val="15160"/>
            <filter val="14070"/>
            <filter val="16491"/>
            <filter val="16490"/>
            <filter val="10718"/>
            <filter val="10959"/>
            <filter val="16019"/>
            <filter val="16259"/>
            <filter val="17105"/>
            <filter val="17348"/>
            <filter val="15175"/>
            <filter val="14085"/>
            <filter val="14083"/>
            <filter val="14084"/>
            <filter val="17350"/>
            <filter val="16026"/>
            <filter val="16024"/>
            <filter val="11809"/>
            <filter val="16260"/>
            <filter val="11812"/>
            <filter val="12902"/>
            <filter val="10723"/>
            <filter val="12907"/>
            <filter val="10961"/>
            <filter val="17119"/>
            <filter val="14970"/>
            <filter val="12318"/>
            <filter val="14738"/>
            <filter val="12795"/>
            <filter val="13884"/>
            <filter val="13885"/>
            <filter val="11223"/>
            <filter val="10376"/>
            <filter val="14971"/>
            <filter val="12552"/>
            <filter val="13405"/>
            <filter val="15824"/>
            <filter val="10377"/>
            <filter val="12316"/>
            <filter val="13402"/>
            <filter val="13887"/>
            <filter val="10137"/>
            <filter val="12556"/>
            <filter val="10380"/>
            <filter val="10141"/>
            <filter val="16928"/>
            <filter val="15838"/>
            <filter val="16927"/>
            <filter val="9909"/>
            <filter val="14742"/>
            <filter val="14985"/>
            <filter val="15831"/>
            <filter val="12565"/>
            <filter val="9903"/>
            <filter val="11234"/>
            <filter val="11476"/>
            <filter val="12322"/>
            <filter val="14746"/>
            <filter val="12325"/>
            <filter val="15835"/>
            <filter val="15834"/>
            <filter val="14987"/>
            <filter val="12567"/>
            <filter val="15833"/>
            <filter val="15807"/>
            <filter val="11207"/>
            <filter val="15806"/>
            <filter val="14718"/>
            <filter val="14715"/>
            <filter val="11209"/>
            <filter val="15805"/>
            <filter val="12538"/>
            <filter val="15804"/>
            <filter val="13869"/>
            <filter val="14716"/>
            <filter val="12531"/>
            <filter val="10594"/>
            <filter val="13620"/>
            <filter val="13863"/>
            <filter val="13621"/>
            <filter val="10351"/>
            <filter val="13860"/>
            <filter val="14950"/>
            <filter val="11200"/>
            <filter val="14713"/>
            <filter val="15803"/>
            <filter val="9918"/>
            <filter val="12778"/>
            <filter val="15802"/>
            <filter val="11447"/>
            <filter val="11205"/>
            <filter val="11689"/>
            <filter val="15801"/>
            <filter val="11446"/>
            <filter val="10357"/>
            <filter val="12776"/>
            <filter val="9930"/>
            <filter val="14729"/>
            <filter val="15817"/>
            <filter val="11452"/>
            <filter val="11694"/>
            <filter val="12543"/>
            <filter val="12782"/>
            <filter val="10364"/>
            <filter val="15813"/>
            <filter val="12305"/>
            <filter val="12787"/>
            <filter val="11215"/>
            <filter val="12990"/>
            <filter val="10338"/>
            <filter val="11669"/>
            <filter val="11427"/>
            <filter val="13606"/>
            <filter val="14938"/>
            <filter val="11426"/>
            <filter val="13604"/>
            <filter val="12758"/>
            <filter val="13847"/>
            <filter val="14939"/>
            <filter val="12993"/>
            <filter val="10571"/>
            <filter val="11663"/>
            <filter val="10573"/>
            <filter val="13602"/>
            <filter val="13843"/>
            <filter val="9938"/>
            <filter val="12512"/>
            <filter val="11670"/>
            <filter val="12526"/>
            <filter val="14940"/>
            <filter val="10583"/>
            <filter val="13850"/>
            <filter val="10100"/>
            <filter val="9945"/>
            <filter val="14942"/>
            <filter val="10589"/>
            <filter val="9722"/>
            <filter val="17186"/>
            <filter val="9965"/>
            <filter val="10790"/>
            <filter val="16094"/>
            <filter val="11405"/>
            <filter val="14914"/>
            <filter val="13829"/>
            <filter val="14918"/>
            <filter val="9957"/>
            <filter val="9716"/>
            <filter val="11883"/>
            <filter val="11640"/>
            <filter val="12975"/>
            <filter val="11643"/>
            <filter val="10796"/>
            <filter val="11403"/>
            <filter val="14910"/>
            <filter val="17196"/>
            <filter val="9976"/>
            <filter val="9973"/>
            <filter val="17195"/>
            <filter val="14926"/>
            <filter val="10327"/>
            <filter val="12749"/>
            <filter val="11415"/>
            <filter val="13835"/>
            <filter val="13839"/>
            <filter val="9726"/>
            <filter val="12740"/>
            <filter val="12741"/>
            <filter val="13830"/>
            <filter val="10323"/>
            <filter val="11411"/>
            <filter val="14690"/>
            <filter val="14691"/>
            <filter val="17961"/>
            <filter val="10095"/>
            <filter val="15784"/>
            <filter val="10094"/>
            <filter val="9987"/>
            <filter val="15783"/>
            <filter val="14695"/>
            <filter val="11183"/>
            <filter val="16630"/>
            <filter val="12275"/>
            <filter val="15540"/>
            <filter val="9984"/>
            <filter val="12274"/>
            <filter val="15309"/>
            <filter val="17729"/>
            <filter val="9979"/>
            <filter val="16635"/>
            <filter val="15545"/>
            <filter val="17968"/>
            <filter val="15787"/>
            <filter val="14212"/>
            <filter val="16875"/>
            <filter val="12279"/>
            <filter val="15786"/>
            <filter val="15301"/>
            <filter val="17963"/>
            <filter val="15307"/>
            <filter val="14219"/>
            <filter val="17964"/>
            <filter val="14216"/>
            <filter val="17724"/>
            <filter val="16636"/>
            <filter val="14217"/>
            <filter val="15791"/>
            <filter val="17970"/>
            <filter val="9752"/>
            <filter val="17730"/>
            <filter val="17972"/>
            <filter val="17973"/>
            <filter val="12283"/>
            <filter val="16641"/>
            <filter val="11197"/>
            <filter val="16404"/>
            <filter val="17978"/>
            <filter val="12287"/>
            <filter val="17979"/>
            <filter val="17738"/>
            <filter val="15555"/>
            <filter val="12289"/>
            <filter val="14229"/>
            <filter val="17732"/>
            <filter val="17974"/>
            <filter val="17733"/>
            <filter val="12049"/>
            <filter val="16407"/>
            <filter val="15559"/>
            <filter val="17734"/>
            <filter val="9508"/>
            <filter val="14469"/>
            <filter val="17976"/>
            <filter val="17735"/>
            <filter val="17977"/>
            <filter val="17940"/>
            <filter val="15520"/>
            <filter val="12250"/>
            <filter val="12493"/>
            <filter val="13109"/>
            <filter val="15529"/>
            <filter val="17708"/>
            <filter val="14434"/>
            <filter val="15524"/>
            <filter val="9759"/>
            <filter val="11166"/>
            <filter val="12499"/>
            <filter val="15765"/>
            <filter val="11165"/>
            <filter val="10076"/>
            <filter val="12012"/>
            <filter val="17946"/>
            <filter val="10078"/>
            <filter val="17948"/>
            <filter val="15763"/>
            <filter val="12259"/>
            <filter val="16616"/>
            <filter val="13108"/>
            <filter val="17942"/>
            <filter val="17943"/>
            <filter val="16856"/>
            <filter val="17944"/>
            <filter val="13348"/>
            <filter val="9531"/>
            <filter val="10080"/>
            <filter val="17950"/>
            <filter val="14683"/>
            <filter val="15772"/>
            <filter val="14200"/>
            <filter val="9778"/>
            <filter val="15530"/>
            <filter val="9775"/>
            <filter val="12264"/>
            <filter val="15771"/>
            <filter val="11175"/>
            <filter val="14682"/>
            <filter val="9534"/>
            <filter val="PRN 16803"/>
            <filter val="10088"/>
            <filter val="11177"/>
            <filter val="15777"/>
            <filter val="15534"/>
            <filter val="9529"/>
            <filter val="15776"/>
            <filter val="17957"/>
            <filter val="17716"/>
            <filter val="16622"/>
            <filter val="13112"/>
            <filter val="15774"/>
            <filter val="13355"/>
            <filter val="12267"/>
            <filter val="13597"/>
            <filter val="14686"/>
            <filter val="17952"/>
            <filter val="17710"/>
            <filter val="15779"/>
            <filter val="13116"/>
            <filter val="17954"/>
            <filter val="17713"/>
            <filter val="15536"/>
            <filter val="13117"/>
            <filter val="17955"/>
            <filter val="9300"/>
            <filter val="10291"/>
            <filter val="15740"/>
            <filter val="12473"/>
            <filter val="10050"/>
            <filter val="15508"/>
            <filter val="15749"/>
            <filter val="17928"/>
            <filter val="17929"/>
            <filter val="10055"/>
            <filter val="15502"/>
            <filter val="16833"/>
            <filter val="15986"/>
            <filter val="12477"/>
            <filter val="16832"/>
            <filter val="9779"/>
            <filter val="11146"/>
            <filter val="15984"/>
            <filter val="17925"/>
            <filter val="15741"/>
            <filter val="17926"/>
            <filter val="11387"/>
            <filter val="15748"/>
            <filter val="15747"/>
            <filter val="11389"/>
            <filter val="17920"/>
            <filter val="15987"/>
            <filter val="16834"/>
            <filter val="17922"/>
            <filter val="15503"/>
            <filter val="15745"/>
            <filter val="11391"/>
            <filter val="9794"/>
            <filter val="15993"/>
            <filter val="13331"/>
            <filter val="15750"/>
            <filter val="11150"/>
            <filter val="10061"/>
            <filter val="12484"/>
            <filter val="9797"/>
            <filter val="11394"/>
            <filter val="PRN 15737"/>
            <filter val="16609"/>
            <filter val="16607"/>
            <filter val="17938"/>
            <filter val="15755"/>
            <filter val="17934"/>
            <filter val="12243"/>
            <filter val="9309"/>
            <filter val="17935"/>
            <filter val="12246"/>
            <filter val="15753"/>
            <filter val="16842"/>
            <filter val="15511"/>
            <filter val="17936"/>
            <filter val="9548"/>
            <filter val="17937"/>
            <filter val="17930"/>
            <filter val="12489"/>
            <filter val="17932"/>
            <filter val="14668"/>
            <filter val="13579"/>
            <filter val="15998"/>
            <filter val="17933"/>
            <filter val="9569"/>
            <filter val="17909"/>
            <filter val="15729"/>
            <filter val="16818"/>
            <filter val="17905"/>
            <filter val="17906"/>
            <filter val="17907"/>
            <filter val="17908"/>
            <filter val="12697"/>
            <filter val="13544"/>
            <filter val="13786"/>
            <filter val="11363"/>
            <filter val="17902"/>
            <filter val="11121"/>
            <filter val="14633"/>
            <filter val="17903"/>
            <filter val="13784"/>
            <filter val="11365"/>
            <filter val="11368"/>
            <filter val="10036"/>
            <filter val="13548"/>
            <filter val="12459"/>
            <filter val="15724"/>
            <filter val="15966"/>
            <filter val="16813"/>
            <filter val="17900"/>
            <filter val="11127"/>
            <filter val="15965"/>
            <filter val="9576"/>
            <filter val="9337"/>
            <filter val="11371"/>
            <filter val="12462"/>
            <filter val="12220"/>
            <filter val="11131"/>
            <filter val="14880"/>
            <filter val="15739"/>
            <filter val="15738"/>
            <filter val="17916"/>
            <filter val="17917"/>
            <filter val="17918"/>
            <filter val="16822"/>
            <filter val="10286"/>
            <filter val="14643"/>
            <filter val="17913"/>
            <filter val="14644"/>
            <filter val="12224"/>
            <filter val="17914"/>
            <filter val="12464"/>
            <filter val="15972"/>
            <filter val="17915"/>
            <filter val="12469"/>
            <filter val="14889"/>
            <filter val="10047"/>
            <filter val="12467"/>
            <filter val="14403"/>
            <filter val="16824"/>
            <filter val="17910"/>
            <filter val="13798"/>
            <filter val="15735"/>
            <filter val="17911"/>
            <filter val="15383"/>
            <filter val="17565"/>
            <filter val="17566"/>
            <filter val="16235"/>
            <filter val="15388"/>
            <filter val="15146"/>
            <filter val="16477"/>
            <filter val="15145"/>
            <filter val="16234"/>
            <filter val="16475"/>
            <filter val="14054"/>
            <filter val="10929"/>
            <filter val="9582"/>
            <filter val="16236"/>
            <filter val="14063"/>
            <filter val="17575"/>
            <filter val="17334"/>
            <filter val="9353"/>
            <filter val="17577"/>
            <filter val="9359"/>
            <filter val="16245"/>
            <filter val="17571"/>
            <filter val="9357"/>
            <filter val="16002"/>
            <filter val="17572"/>
            <filter val="9593"/>
            <filter val="9592"/>
            <filter val="10702"/>
            <filter val="16008"/>
            <filter val="13183"/>
            <filter val="17542"/>
            <filter val="15361"/>
            <filter val="14273"/>
            <filter val="17785"/>
            <filter val="16455"/>
            <filter val="13187"/>
            <filter val="14034"/>
            <filter val="16697"/>
            <filter val="14035"/>
            <filter val="17781"/>
            <filter val="13185"/>
            <filter val="17540"/>
            <filter val="10906"/>
            <filter val="9361"/>
            <filter val="10911"/>
            <filter val="10914"/>
            <filter val="15126"/>
            <filter val="14036"/>
            <filter val="17545"/>
            <filter val="17303"/>
            <filter val="17788"/>
            <filter val="17789"/>
            <filter val="15129"/>
            <filter val="16220"/>
            <filter val="17552"/>
            <filter val="17794"/>
            <filter val="17795"/>
            <filter val="9136"/>
            <filter val="17796"/>
            <filter val="14281"/>
            <filter val="13193"/>
            <filter val="15375"/>
            <filter val="17550"/>
            <filter val="9373"/>
            <filter val="17799"/>
            <filter val="15340"/>
            <filter val="15582"/>
            <filter val="12071"/>
            <filter val="15580"/>
            <filter val="17763"/>
            <filter val="13160"/>
            <filter val="14491"/>
            <filter val="16675"/>
            <filter val="15102"/>
            <filter val="14013"/>
            <filter val="17760"/>
            <filter val="15589"/>
            <filter val="16678"/>
            <filter val="16434"/>
            <filter val="17524"/>
            <filter val="17766"/>
            <filter val="14018"/>
            <filter val="15108"/>
            <filter val="14019"/>
            <filter val="16682"/>
            <filter val="15593"/>
            <filter val="12082"/>
            <filter val="17772"/>
            <filter val="14262"/>
            <filter val="15592"/>
            <filter val="15591"/>
            <filter val="17533"/>
            <filter val="16202"/>
            <filter val="16443"/>
            <filter val="15112"/>
            <filter val="14024"/>
            <filter val="14263"/>
            <filter val="14021"/>
            <filter val="15595"/>
            <filter val="9153"/>
            <filter val="9151"/>
            <filter val="10903"/>
            <filter val="15359"/>
            <filter val="14028"/>
            <filter val="16688"/>
            <filter val="17776"/>
            <filter val="15119"/>
            <filter val="17778"/>
            <filter val="16449"/>
            <filter val="17981"/>
            <filter val="9169"/>
            <filter val="17982"/>
            <filter val="12051"/>
            <filter val="16893"/>
            <filter val="15561"/>
            <filter val="17980"/>
            <filter val="9165"/>
            <filter val="17505"/>
            <filter val="17989"/>
            <filter val="16656"/>
            <filter val="15567"/>
            <filter val="PRN 9158"/>
            <filter val="14477"/>
            <filter val="17508"/>
            <filter val="17744"/>
            <filter val="15328"/>
            <filter val="15569"/>
            <filter val="17746"/>
            <filter val="17988"/>
            <filter val="17751"/>
            <filter val="17993"/>
            <filter val="12062"/>
            <filter val="17994"/>
            <filter val="17995"/>
            <filter val="15575"/>
            <filter val="14001"/>
            <filter val="13154"/>
            <filter val="15574"/>
            <filter val="12066"/>
            <filter val="15573"/>
            <filter val="14483"/>
            <filter val="16420"/>
            <filter val="15331"/>
            <filter val="9171"/>
            <filter val="9172"/>
            <filter val="9174"/>
            <filter val="14005"/>
            <filter val="16426"/>
            <filter val="17759"/>
            <filter val="16425"/>
            <filter val="14248"/>
            <filter val="15335"/>
            <filter val="14009"/>
            <filter val="17996"/>
            <filter val="15339"/>
            <filter val="16427"/>
            <filter val="17999"/>
          </filters>
        </filterColumn>
      </autoFilter>
    </customSheetView>
  </customSheetViews>
  <conditionalFormatting sqref="A1:Q1513">
    <cfRule type="expression" dxfId="7" priority="1">
      <formula>$L1="NoShow"</formula>
    </cfRule>
  </conditionalFormatting>
  <conditionalFormatting sqref="A1:Q1513">
    <cfRule type="expression" dxfId="7" priority="2">
      <formula>$L1="UAInvalid"</formula>
    </cfRule>
  </conditionalFormatting>
  <conditionalFormatting sqref="A1:Q1513">
    <cfRule type="expression" dxfId="7" priority="3">
      <formula>$L1="Y117.a"</formula>
    </cfRule>
  </conditionalFormatting>
  <conditionalFormatting sqref="A1:Q1513">
    <cfRule type="expression" dxfId="7" priority="4">
      <formula>$L1="Y117.x"</formula>
    </cfRule>
  </conditionalFormatting>
  <conditionalFormatting sqref="A1:Q1513">
    <cfRule type="expression" dxfId="7" priority="5">
      <formula>$L1="DNARefusal"</formula>
    </cfRule>
  </conditionalFormatting>
  <conditionalFormatting sqref="A1:Q1513">
    <cfRule type="expression" dxfId="7" priority="6">
      <formula>$L1="FeeNoShow"</formula>
    </cfRule>
  </conditionalFormatting>
  <conditionalFormatting sqref="A1:Q1513">
    <cfRule type="expression" dxfId="7" priority="7">
      <formula>$L1="CANC"</formula>
    </cfRule>
  </conditionalFormatting>
  <conditionalFormatting sqref="A1:Q1513">
    <cfRule type="expression" dxfId="7" priority="8">
      <formula>$L1="Y377.A"</formula>
    </cfRule>
  </conditionalFormatting>
  <conditionalFormatting sqref="A1:Q1513">
    <cfRule type="expression" dxfId="7" priority="9">
      <formula>$L1="R/S"</formula>
    </cfRule>
  </conditionalFormatting>
  <conditionalFormatting sqref="A1:Q1513">
    <cfRule type="expression" dxfId="8" priority="10">
      <formula>$G1="OUT-UAQPre"</formula>
    </cfRule>
  </conditionalFormatting>
  <conditionalFormatting sqref="A1:Q1513">
    <cfRule type="expression" dxfId="8" priority="11">
      <formula>$G1="OUT-UAQ"</formula>
    </cfRule>
  </conditionalFormatting>
  <conditionalFormatting sqref="A1:Q1513">
    <cfRule type="expression" dxfId="0" priority="12">
      <formula>$J1="AMBETTER - SUPERIOR"</formula>
    </cfRule>
  </conditionalFormatting>
  <conditionalFormatting sqref="A1:Q1513">
    <cfRule type="expression" dxfId="0" priority="13">
      <formula>$J1="SUPERIOR HEALTH PLAN"</formula>
    </cfRule>
  </conditionalFormatting>
  <conditionalFormatting sqref="A1:Q1513">
    <cfRule type="expression" dxfId="4" priority="14">
      <formula>$G1="HUMANA CHOICE CARE"</formula>
    </cfRule>
  </conditionalFormatting>
  <conditionalFormatting sqref="A1:Q1513">
    <cfRule type="expression" dxfId="4" priority="15">
      <formula>$G1="HUMANA OPEN ACCESS PLAN"</formula>
    </cfRule>
  </conditionalFormatting>
  <conditionalFormatting sqref="A1:Q1513">
    <cfRule type="expression" dxfId="9" priority="16">
      <formula>$G1="OUTSA-SaQu"</formula>
    </cfRule>
  </conditionalFormatting>
  <conditionalFormatting sqref="A1:Q1513">
    <cfRule type="expression" dxfId="8" priority="17">
      <formula>$G1="OUTUA-QNEW"</formula>
    </cfRule>
  </conditionalFormatting>
  <conditionalFormatting sqref="A1:Q1513">
    <cfRule type="expression" dxfId="8" priority="18">
      <formula>$G1="OUTUA-PrRW"</formula>
    </cfRule>
  </conditionalFormatting>
  <conditionalFormatting sqref="A1:Q1513">
    <cfRule type="expression" dxfId="8" priority="19">
      <formula>$G1="OUTUA-FURW"</formula>
    </cfRule>
  </conditionalFormatting>
  <conditionalFormatting sqref="A1:Q1513">
    <cfRule type="expression" dxfId="8" priority="20">
      <formula>$G1="OUTUA-NWRW"</formula>
    </cfRule>
  </conditionalFormatting>
  <conditionalFormatting sqref="A1:Q1513">
    <cfRule type="expression" dxfId="9" priority="21">
      <formula>$G1="OUTSA-SaQu"</formula>
    </cfRule>
  </conditionalFormatting>
  <conditionalFormatting sqref="A1:Q1513">
    <cfRule type="expression" dxfId="9" priority="22">
      <formula>$G1="OUTSA-RW"</formula>
    </cfRule>
  </conditionalFormatting>
  <conditionalFormatting sqref="A1:Q1513">
    <cfRule type="expression" dxfId="8" priority="23">
      <formula>$G1="OUTDNA-Red"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7.71"/>
    <col customWidth="1" min="3" max="3" width="5.86"/>
    <col customWidth="1" min="4" max="4" width="31.86"/>
    <col customWidth="1" min="5" max="5" width="12.14"/>
    <col customWidth="1" min="6" max="6" width="7.86"/>
  </cols>
  <sheetData>
    <row r="1">
      <c r="A1" s="194" t="str">
        <f t="shared" ref="A1:A1000" si="1">C1&amp;F1</f>
        <v>DOS</v>
      </c>
      <c r="B1" s="195" t="s">
        <v>82</v>
      </c>
      <c r="C1" s="196"/>
      <c r="D1" s="197"/>
      <c r="E1" s="198" t="s">
        <v>3202</v>
      </c>
      <c r="F1" s="199" t="s">
        <v>47</v>
      </c>
    </row>
    <row r="2">
      <c r="A2" s="194" t="str">
        <f t="shared" si="1"/>
        <v>1564344597</v>
      </c>
      <c r="B2" s="194" t="s">
        <v>3203</v>
      </c>
      <c r="C2" s="194">
        <v>15643.0</v>
      </c>
      <c r="D2" s="197" t="s">
        <v>1249</v>
      </c>
      <c r="E2" s="200">
        <v>26218.0</v>
      </c>
      <c r="F2" s="201">
        <v>44597.0</v>
      </c>
    </row>
    <row r="3">
      <c r="A3" s="194" t="str">
        <f t="shared" si="1"/>
        <v>1694144597</v>
      </c>
      <c r="B3" s="194" t="s">
        <v>3204</v>
      </c>
      <c r="C3" s="194">
        <v>16941.0</v>
      </c>
      <c r="D3" s="197" t="s">
        <v>2556</v>
      </c>
      <c r="E3" s="200">
        <v>21789.0</v>
      </c>
      <c r="F3" s="201">
        <v>44597.0</v>
      </c>
    </row>
    <row r="4">
      <c r="A4" s="194" t="str">
        <f t="shared" si="1"/>
        <v>1372144593</v>
      </c>
      <c r="B4" s="194" t="s">
        <v>3205</v>
      </c>
      <c r="C4" s="194">
        <v>13721.0</v>
      </c>
      <c r="D4" s="197" t="s">
        <v>91</v>
      </c>
      <c r="E4" s="200">
        <v>24069.0</v>
      </c>
      <c r="F4" s="201">
        <v>44593.0</v>
      </c>
    </row>
    <row r="5">
      <c r="A5" s="194" t="str">
        <f t="shared" si="1"/>
        <v>960144593</v>
      </c>
      <c r="B5" s="194" t="s">
        <v>3206</v>
      </c>
      <c r="C5" s="194">
        <v>9601.0</v>
      </c>
      <c r="D5" s="197" t="s">
        <v>116</v>
      </c>
      <c r="E5" s="200">
        <v>26335.0</v>
      </c>
      <c r="F5" s="201">
        <v>44593.0</v>
      </c>
    </row>
    <row r="6">
      <c r="A6" s="194" t="str">
        <f t="shared" si="1"/>
        <v>1442144593</v>
      </c>
      <c r="B6" s="194" t="s">
        <v>3207</v>
      </c>
      <c r="C6" s="194">
        <v>14421.0</v>
      </c>
      <c r="D6" s="197" t="s">
        <v>114</v>
      </c>
      <c r="E6" s="200">
        <v>26326.0</v>
      </c>
      <c r="F6" s="201">
        <v>44593.0</v>
      </c>
    </row>
    <row r="7">
      <c r="A7" s="194" t="str">
        <f t="shared" si="1"/>
        <v>1631844593</v>
      </c>
      <c r="B7" s="194" t="s">
        <v>3208</v>
      </c>
      <c r="C7" s="194">
        <v>16318.0</v>
      </c>
      <c r="D7" s="197" t="s">
        <v>85</v>
      </c>
      <c r="E7" s="200">
        <v>18967.0</v>
      </c>
      <c r="F7" s="201">
        <v>44593.0</v>
      </c>
    </row>
    <row r="8">
      <c r="A8" s="194" t="str">
        <f t="shared" si="1"/>
        <v>1800444593</v>
      </c>
      <c r="B8" s="194" t="s">
        <v>3209</v>
      </c>
      <c r="C8" s="194">
        <v>18004.0</v>
      </c>
      <c r="D8" s="197" t="s">
        <v>95</v>
      </c>
      <c r="E8" s="200">
        <v>24456.0</v>
      </c>
      <c r="F8" s="201">
        <v>44593.0</v>
      </c>
    </row>
    <row r="9">
      <c r="A9" s="194" t="str">
        <f t="shared" si="1"/>
        <v>1791244593</v>
      </c>
      <c r="B9" s="194" t="s">
        <v>3210</v>
      </c>
      <c r="C9" s="194">
        <v>17912.0</v>
      </c>
      <c r="D9" s="197" t="s">
        <v>120</v>
      </c>
      <c r="E9" s="200">
        <v>21820.0</v>
      </c>
      <c r="F9" s="201">
        <v>44593.0</v>
      </c>
    </row>
    <row r="10">
      <c r="A10" s="194" t="str">
        <f t="shared" si="1"/>
        <v>1740044593</v>
      </c>
      <c r="B10" s="194" t="s">
        <v>3211</v>
      </c>
      <c r="C10" s="194">
        <v>17400.0</v>
      </c>
      <c r="D10" s="197" t="s">
        <v>121</v>
      </c>
      <c r="E10" s="200">
        <v>22359.0</v>
      </c>
      <c r="F10" s="201">
        <v>44593.0</v>
      </c>
    </row>
    <row r="11">
      <c r="A11" s="194" t="str">
        <f t="shared" si="1"/>
        <v>1190344593</v>
      </c>
      <c r="B11" s="194" t="s">
        <v>3212</v>
      </c>
      <c r="C11" s="194">
        <v>11903.0</v>
      </c>
      <c r="D11" s="197" t="s">
        <v>132</v>
      </c>
      <c r="E11" s="200">
        <v>21184.0</v>
      </c>
      <c r="F11" s="201">
        <v>44593.0</v>
      </c>
    </row>
    <row r="12">
      <c r="A12" s="194" t="str">
        <f t="shared" si="1"/>
        <v>1800144593</v>
      </c>
      <c r="B12" s="194" t="s">
        <v>3213</v>
      </c>
      <c r="C12" s="202" t="s">
        <v>3214</v>
      </c>
      <c r="D12" s="203" t="s">
        <v>124</v>
      </c>
      <c r="E12" s="200">
        <v>23710.0</v>
      </c>
      <c r="F12" s="201">
        <v>44593.0</v>
      </c>
    </row>
    <row r="13">
      <c r="A13" s="194" t="str">
        <f t="shared" si="1"/>
        <v>1069744593</v>
      </c>
      <c r="B13" s="194" t="s">
        <v>3215</v>
      </c>
      <c r="C13" s="194">
        <v>10697.0</v>
      </c>
      <c r="D13" s="197" t="s">
        <v>126</v>
      </c>
      <c r="E13" s="200">
        <v>27612.0</v>
      </c>
      <c r="F13" s="201">
        <v>44593.0</v>
      </c>
    </row>
    <row r="14">
      <c r="A14" s="194" t="str">
        <f t="shared" si="1"/>
        <v>1623844593</v>
      </c>
      <c r="B14" s="194" t="s">
        <v>3216</v>
      </c>
      <c r="C14" s="194">
        <v>16238.0</v>
      </c>
      <c r="D14" s="197" t="s">
        <v>3217</v>
      </c>
      <c r="E14" s="200">
        <v>22844.0</v>
      </c>
      <c r="F14" s="201">
        <v>44593.0</v>
      </c>
    </row>
    <row r="15">
      <c r="A15" s="194" t="str">
        <f t="shared" si="1"/>
        <v>1776744593</v>
      </c>
      <c r="B15" s="194" t="s">
        <v>3218</v>
      </c>
      <c r="C15" s="194">
        <v>17767.0</v>
      </c>
      <c r="D15" s="197" t="s">
        <v>138</v>
      </c>
      <c r="E15" s="200">
        <v>18141.0</v>
      </c>
      <c r="F15" s="201">
        <v>44593.0</v>
      </c>
    </row>
    <row r="16">
      <c r="A16" s="194" t="str">
        <f t="shared" si="1"/>
        <v>1799844593</v>
      </c>
      <c r="B16" s="194" t="s">
        <v>3219</v>
      </c>
      <c r="C16" s="194">
        <v>17998.0</v>
      </c>
      <c r="D16" s="197" t="s">
        <v>143</v>
      </c>
      <c r="E16" s="200">
        <v>24226.0</v>
      </c>
      <c r="F16" s="201">
        <v>44593.0</v>
      </c>
    </row>
    <row r="17">
      <c r="A17" s="194" t="str">
        <f t="shared" si="1"/>
        <v>1580244593</v>
      </c>
      <c r="B17" s="194" t="s">
        <v>3220</v>
      </c>
      <c r="C17" s="194">
        <v>15802.0</v>
      </c>
      <c r="D17" s="197" t="s">
        <v>139</v>
      </c>
      <c r="E17" s="200">
        <v>14014.0</v>
      </c>
      <c r="F17" s="201">
        <v>44593.0</v>
      </c>
    </row>
    <row r="18">
      <c r="A18" s="194" t="str">
        <f t="shared" si="1"/>
        <v>1564144593</v>
      </c>
      <c r="B18" s="194" t="s">
        <v>3221</v>
      </c>
      <c r="C18" s="194">
        <v>15641.0</v>
      </c>
      <c r="D18" s="197" t="s">
        <v>140</v>
      </c>
      <c r="E18" s="200">
        <v>14095.0</v>
      </c>
      <c r="F18" s="201">
        <v>44593.0</v>
      </c>
    </row>
    <row r="19">
      <c r="A19" s="194" t="str">
        <f t="shared" si="1"/>
        <v>1563944593</v>
      </c>
      <c r="B19" s="194" t="s">
        <v>3222</v>
      </c>
      <c r="C19" s="194">
        <v>15639.0</v>
      </c>
      <c r="D19" s="197" t="s">
        <v>142</v>
      </c>
      <c r="E19" s="200">
        <v>17056.0</v>
      </c>
      <c r="F19" s="201">
        <v>44593.0</v>
      </c>
    </row>
    <row r="20">
      <c r="A20" s="194" t="str">
        <f t="shared" si="1"/>
        <v>1711644593</v>
      </c>
      <c r="B20" s="194" t="s">
        <v>3223</v>
      </c>
      <c r="C20" s="194">
        <v>17116.0</v>
      </c>
      <c r="D20" s="197" t="s">
        <v>146</v>
      </c>
      <c r="E20" s="200">
        <v>32878.0</v>
      </c>
      <c r="F20" s="201">
        <v>44593.0</v>
      </c>
    </row>
    <row r="21">
      <c r="A21" s="194" t="str">
        <f t="shared" si="1"/>
        <v>1323044593</v>
      </c>
      <c r="B21" s="194" t="s">
        <v>3224</v>
      </c>
      <c r="C21" s="194">
        <v>13230.0</v>
      </c>
      <c r="D21" s="197" t="s">
        <v>148</v>
      </c>
      <c r="E21" s="200">
        <v>13097.0</v>
      </c>
      <c r="F21" s="201">
        <v>44593.0</v>
      </c>
    </row>
    <row r="22">
      <c r="A22" s="194" t="str">
        <f t="shared" si="1"/>
        <v>1192144593</v>
      </c>
      <c r="B22" s="194" t="s">
        <v>3225</v>
      </c>
      <c r="C22" s="194">
        <v>11921.0</v>
      </c>
      <c r="D22" s="197" t="s">
        <v>149</v>
      </c>
      <c r="E22" s="200">
        <v>20656.0</v>
      </c>
      <c r="F22" s="201">
        <v>44593.0</v>
      </c>
    </row>
    <row r="23">
      <c r="A23" s="194" t="str">
        <f t="shared" si="1"/>
        <v>983844593</v>
      </c>
      <c r="B23" s="194" t="s">
        <v>3226</v>
      </c>
      <c r="C23" s="194">
        <v>9838.0</v>
      </c>
      <c r="D23" s="197" t="s">
        <v>155</v>
      </c>
      <c r="E23" s="200">
        <v>27927.0</v>
      </c>
      <c r="F23" s="201">
        <v>44593.0</v>
      </c>
    </row>
    <row r="24">
      <c r="A24" s="194" t="str">
        <f t="shared" si="1"/>
        <v>979544593</v>
      </c>
      <c r="B24" s="194" t="s">
        <v>3227</v>
      </c>
      <c r="C24" s="194">
        <v>9795.0</v>
      </c>
      <c r="D24" s="197" t="s">
        <v>150</v>
      </c>
      <c r="E24" s="200">
        <v>15509.0</v>
      </c>
      <c r="F24" s="201">
        <v>44593.0</v>
      </c>
    </row>
    <row r="25">
      <c r="A25" s="194" t="str">
        <f t="shared" si="1"/>
        <v>1577544593</v>
      </c>
      <c r="B25" s="194" t="s">
        <v>3228</v>
      </c>
      <c r="C25" s="194">
        <v>15775.0</v>
      </c>
      <c r="D25" s="197" t="s">
        <v>153</v>
      </c>
      <c r="E25" s="200">
        <v>24599.0</v>
      </c>
      <c r="F25" s="201">
        <v>44593.0</v>
      </c>
    </row>
    <row r="26">
      <c r="A26" s="194" t="str">
        <f t="shared" si="1"/>
        <v>1344244593</v>
      </c>
      <c r="B26" s="194" t="s">
        <v>3229</v>
      </c>
      <c r="C26" s="194">
        <v>13442.0</v>
      </c>
      <c r="D26" s="197" t="s">
        <v>157</v>
      </c>
      <c r="E26" s="200">
        <v>19087.0</v>
      </c>
      <c r="F26" s="201">
        <v>44593.0</v>
      </c>
    </row>
    <row r="27">
      <c r="A27" s="194" t="str">
        <f t="shared" si="1"/>
        <v>941644593</v>
      </c>
      <c r="B27" s="194" t="s">
        <v>3230</v>
      </c>
      <c r="C27" s="194">
        <v>9416.0</v>
      </c>
      <c r="D27" s="197" t="s">
        <v>161</v>
      </c>
      <c r="E27" s="200">
        <v>30339.0</v>
      </c>
      <c r="F27" s="201">
        <v>44593.0</v>
      </c>
    </row>
    <row r="28">
      <c r="A28" s="194" t="str">
        <f t="shared" si="1"/>
        <v>1038144593</v>
      </c>
      <c r="B28" s="194" t="s">
        <v>3231</v>
      </c>
      <c r="C28" s="194">
        <v>10381.0</v>
      </c>
      <c r="D28" s="197" t="s">
        <v>163</v>
      </c>
      <c r="E28" s="200">
        <v>15865.0</v>
      </c>
      <c r="F28" s="201">
        <v>44593.0</v>
      </c>
    </row>
    <row r="29">
      <c r="A29" s="194" t="str">
        <f t="shared" si="1"/>
        <v>1088244593</v>
      </c>
      <c r="B29" s="194" t="s">
        <v>3232</v>
      </c>
      <c r="C29" s="194">
        <v>10882.0</v>
      </c>
      <c r="D29" s="197" t="s">
        <v>173</v>
      </c>
      <c r="E29" s="200">
        <v>25037.0</v>
      </c>
      <c r="F29" s="201">
        <v>44593.0</v>
      </c>
    </row>
    <row r="30">
      <c r="A30" s="194" t="str">
        <f t="shared" si="1"/>
        <v>1062944593</v>
      </c>
      <c r="B30" s="194" t="s">
        <v>3233</v>
      </c>
      <c r="C30" s="194">
        <v>10629.0</v>
      </c>
      <c r="D30" s="197" t="s">
        <v>170</v>
      </c>
      <c r="E30" s="200">
        <v>23738.0</v>
      </c>
      <c r="F30" s="201">
        <v>44593.0</v>
      </c>
    </row>
    <row r="31">
      <c r="A31" s="194" t="str">
        <f t="shared" si="1"/>
        <v>1580644593</v>
      </c>
      <c r="B31" s="194" t="s">
        <v>3234</v>
      </c>
      <c r="C31" s="194">
        <v>15806.0</v>
      </c>
      <c r="D31" s="197" t="s">
        <v>175</v>
      </c>
      <c r="E31" s="200">
        <v>18664.0</v>
      </c>
      <c r="F31" s="201">
        <v>44593.0</v>
      </c>
    </row>
    <row r="32">
      <c r="A32" s="194" t="str">
        <f t="shared" si="1"/>
        <v>1427644593</v>
      </c>
      <c r="B32" s="194" t="s">
        <v>3235</v>
      </c>
      <c r="C32" s="194">
        <v>14276.0</v>
      </c>
      <c r="D32" s="197" t="s">
        <v>171</v>
      </c>
      <c r="E32" s="200">
        <v>27880.0</v>
      </c>
      <c r="F32" s="201">
        <v>44593.0</v>
      </c>
    </row>
    <row r="33">
      <c r="A33" s="194" t="str">
        <f t="shared" si="1"/>
        <v>1793544593</v>
      </c>
      <c r="B33" s="194" t="s">
        <v>3236</v>
      </c>
      <c r="C33" s="194">
        <v>17935.0</v>
      </c>
      <c r="D33" s="197" t="s">
        <v>168</v>
      </c>
      <c r="E33" s="200">
        <v>29638.0</v>
      </c>
      <c r="F33" s="201">
        <v>44593.0</v>
      </c>
    </row>
    <row r="34">
      <c r="A34" s="194" t="str">
        <f t="shared" si="1"/>
        <v>1616744593</v>
      </c>
      <c r="B34" s="194" t="s">
        <v>3237</v>
      </c>
      <c r="C34" s="194">
        <v>16167.0</v>
      </c>
      <c r="D34" s="197" t="s">
        <v>165</v>
      </c>
      <c r="E34" s="200">
        <v>19877.0</v>
      </c>
      <c r="F34" s="201">
        <v>44593.0</v>
      </c>
    </row>
    <row r="35">
      <c r="A35" s="194" t="str">
        <f t="shared" si="1"/>
        <v>1616644593</v>
      </c>
      <c r="B35" s="194" t="s">
        <v>3238</v>
      </c>
      <c r="C35" s="194">
        <v>16166.0</v>
      </c>
      <c r="D35" s="197" t="s">
        <v>167</v>
      </c>
      <c r="E35" s="200">
        <v>21767.0</v>
      </c>
      <c r="F35" s="201">
        <v>44593.0</v>
      </c>
    </row>
    <row r="36">
      <c r="A36" s="194" t="str">
        <f t="shared" si="1"/>
        <v>1351444594</v>
      </c>
      <c r="B36" s="194" t="s">
        <v>3239</v>
      </c>
      <c r="C36" s="194">
        <v>13514.0</v>
      </c>
      <c r="D36" s="197" t="s">
        <v>176</v>
      </c>
      <c r="E36" s="200">
        <v>33238.0</v>
      </c>
      <c r="F36" s="201">
        <v>44594.0</v>
      </c>
    </row>
    <row r="37">
      <c r="A37" s="194" t="str">
        <f t="shared" si="1"/>
        <v>1566444594</v>
      </c>
      <c r="B37" s="194" t="s">
        <v>3240</v>
      </c>
      <c r="C37" s="194">
        <v>15664.0</v>
      </c>
      <c r="D37" s="197" t="s">
        <v>177</v>
      </c>
      <c r="E37" s="200">
        <v>22056.0</v>
      </c>
      <c r="F37" s="201">
        <v>44594.0</v>
      </c>
    </row>
    <row r="38">
      <c r="A38" s="194" t="str">
        <f t="shared" si="1"/>
        <v>1704644594</v>
      </c>
      <c r="B38" s="194" t="s">
        <v>3241</v>
      </c>
      <c r="C38" s="194">
        <v>17046.0</v>
      </c>
      <c r="D38" s="197" t="s">
        <v>178</v>
      </c>
      <c r="E38" s="200">
        <v>30865.0</v>
      </c>
      <c r="F38" s="201">
        <v>44594.0</v>
      </c>
    </row>
    <row r="39">
      <c r="A39" s="194" t="str">
        <f t="shared" si="1"/>
        <v>1052544594</v>
      </c>
      <c r="B39" s="194" t="s">
        <v>3242</v>
      </c>
      <c r="C39" s="194">
        <v>10525.0</v>
      </c>
      <c r="D39" s="197" t="s">
        <v>180</v>
      </c>
      <c r="E39" s="200">
        <v>21713.0</v>
      </c>
      <c r="F39" s="201">
        <v>44594.0</v>
      </c>
    </row>
    <row r="40">
      <c r="A40" s="194" t="str">
        <f t="shared" si="1"/>
        <v>1188444594</v>
      </c>
      <c r="B40" s="194" t="s">
        <v>3243</v>
      </c>
      <c r="C40" s="194">
        <v>11884.0</v>
      </c>
      <c r="D40" s="197" t="s">
        <v>184</v>
      </c>
      <c r="E40" s="200">
        <v>23150.0</v>
      </c>
      <c r="F40" s="201">
        <v>44594.0</v>
      </c>
    </row>
    <row r="41">
      <c r="A41" s="194" t="str">
        <f t="shared" si="1"/>
        <v>1584544594</v>
      </c>
      <c r="B41" s="194" t="s">
        <v>3244</v>
      </c>
      <c r="C41" s="194">
        <v>15845.0</v>
      </c>
      <c r="D41" s="197" t="s">
        <v>181</v>
      </c>
      <c r="E41" s="200">
        <v>26349.0</v>
      </c>
      <c r="F41" s="201">
        <v>44594.0</v>
      </c>
    </row>
    <row r="42">
      <c r="A42" s="194" t="str">
        <f t="shared" si="1"/>
        <v>1479044594</v>
      </c>
      <c r="B42" s="194" t="s">
        <v>3245</v>
      </c>
      <c r="C42" s="194">
        <v>14790.0</v>
      </c>
      <c r="D42" s="197" t="s">
        <v>185</v>
      </c>
      <c r="E42" s="200">
        <v>24134.0</v>
      </c>
      <c r="F42" s="201">
        <v>44594.0</v>
      </c>
    </row>
    <row r="43">
      <c r="A43" s="194" t="str">
        <f t="shared" si="1"/>
        <v>1415844594</v>
      </c>
      <c r="B43" s="194" t="s">
        <v>3246</v>
      </c>
      <c r="C43" s="194">
        <v>14158.0</v>
      </c>
      <c r="D43" s="197" t="s">
        <v>187</v>
      </c>
      <c r="E43" s="200">
        <v>14321.0</v>
      </c>
      <c r="F43" s="201">
        <v>44594.0</v>
      </c>
    </row>
    <row r="44">
      <c r="A44" s="194" t="str">
        <f t="shared" si="1"/>
        <v>1182744594</v>
      </c>
      <c r="B44" s="194" t="s">
        <v>3247</v>
      </c>
      <c r="C44" s="194">
        <v>11827.0</v>
      </c>
      <c r="D44" s="197" t="s">
        <v>193</v>
      </c>
      <c r="E44" s="200">
        <v>30145.0</v>
      </c>
      <c r="F44" s="201">
        <v>44594.0</v>
      </c>
    </row>
    <row r="45">
      <c r="A45" s="194" t="str">
        <f t="shared" si="1"/>
        <v>1621944594</v>
      </c>
      <c r="B45" s="194" t="s">
        <v>3248</v>
      </c>
      <c r="C45" s="194">
        <v>16219.0</v>
      </c>
      <c r="D45" s="197" t="s">
        <v>201</v>
      </c>
      <c r="E45" s="200">
        <v>24090.0</v>
      </c>
      <c r="F45" s="201">
        <v>44594.0</v>
      </c>
    </row>
    <row r="46">
      <c r="A46" s="194" t="str">
        <f t="shared" si="1"/>
        <v>986144594</v>
      </c>
      <c r="B46" s="194" t="s">
        <v>3249</v>
      </c>
      <c r="C46" s="194">
        <v>9861.0</v>
      </c>
      <c r="D46" s="197" t="s">
        <v>195</v>
      </c>
      <c r="E46" s="200">
        <v>22756.0</v>
      </c>
      <c r="F46" s="201">
        <v>44594.0</v>
      </c>
    </row>
    <row r="47">
      <c r="A47" s="194" t="str">
        <f t="shared" si="1"/>
        <v>1770844594</v>
      </c>
      <c r="B47" s="194" t="s">
        <v>3250</v>
      </c>
      <c r="C47" s="194">
        <v>17708.0</v>
      </c>
      <c r="D47" s="197" t="s">
        <v>3251</v>
      </c>
      <c r="E47" s="200">
        <v>14701.0</v>
      </c>
      <c r="F47" s="201">
        <v>44594.0</v>
      </c>
    </row>
    <row r="48">
      <c r="A48" s="194" t="str">
        <f t="shared" si="1"/>
        <v>1482144594</v>
      </c>
      <c r="B48" s="194" t="s">
        <v>3252</v>
      </c>
      <c r="C48" s="194">
        <v>14821.0</v>
      </c>
      <c r="D48" s="197" t="s">
        <v>204</v>
      </c>
      <c r="E48" s="200">
        <v>21380.0</v>
      </c>
      <c r="F48" s="201">
        <v>44594.0</v>
      </c>
    </row>
    <row r="49">
      <c r="A49" s="194" t="str">
        <f t="shared" si="1"/>
        <v>1554944594</v>
      </c>
      <c r="B49" s="194" t="s">
        <v>3253</v>
      </c>
      <c r="C49" s="194">
        <v>15549.0</v>
      </c>
      <c r="D49" s="197" t="s">
        <v>205</v>
      </c>
      <c r="E49" s="200">
        <v>27220.0</v>
      </c>
      <c r="F49" s="201">
        <v>44594.0</v>
      </c>
    </row>
    <row r="50">
      <c r="A50" s="194" t="str">
        <f t="shared" si="1"/>
        <v>1101244594</v>
      </c>
      <c r="B50" s="194" t="s">
        <v>3254</v>
      </c>
      <c r="C50" s="194">
        <v>11012.0</v>
      </c>
      <c r="D50" s="197" t="s">
        <v>209</v>
      </c>
      <c r="E50" s="200">
        <v>23539.0</v>
      </c>
      <c r="F50" s="201">
        <v>44594.0</v>
      </c>
    </row>
    <row r="51">
      <c r="A51" s="194" t="str">
        <f t="shared" si="1"/>
        <v>1305344594</v>
      </c>
      <c r="B51" s="194" t="s">
        <v>3255</v>
      </c>
      <c r="C51" s="194">
        <v>13053.0</v>
      </c>
      <c r="D51" s="197" t="s">
        <v>207</v>
      </c>
      <c r="E51" s="200">
        <v>31604.0</v>
      </c>
      <c r="F51" s="201">
        <v>44594.0</v>
      </c>
    </row>
    <row r="52">
      <c r="A52" s="194" t="str">
        <f t="shared" si="1"/>
        <v>1718644594</v>
      </c>
      <c r="B52" s="194" t="s">
        <v>3256</v>
      </c>
      <c r="C52" s="194">
        <v>17186.0</v>
      </c>
      <c r="D52" s="197" t="s">
        <v>3257</v>
      </c>
      <c r="E52" s="200">
        <v>32887.0</v>
      </c>
      <c r="F52" s="201">
        <v>44594.0</v>
      </c>
    </row>
    <row r="53">
      <c r="A53" s="194" t="str">
        <f t="shared" si="1"/>
        <v>1648144594</v>
      </c>
      <c r="B53" s="194" t="s">
        <v>3258</v>
      </c>
      <c r="C53" s="194">
        <v>16481.0</v>
      </c>
      <c r="D53" s="197" t="s">
        <v>212</v>
      </c>
      <c r="E53" s="200">
        <v>23102.0</v>
      </c>
      <c r="F53" s="201">
        <v>44594.0</v>
      </c>
    </row>
    <row r="54">
      <c r="A54" s="194" t="str">
        <f t="shared" si="1"/>
        <v>1472944594</v>
      </c>
      <c r="B54" s="194" t="s">
        <v>3259</v>
      </c>
      <c r="C54" s="194">
        <v>14729.0</v>
      </c>
      <c r="D54" s="197" t="s">
        <v>216</v>
      </c>
      <c r="E54" s="200">
        <v>30461.0</v>
      </c>
      <c r="F54" s="201">
        <v>44594.0</v>
      </c>
    </row>
    <row r="55">
      <c r="A55" s="194" t="str">
        <f t="shared" si="1"/>
        <v>1580044594</v>
      </c>
      <c r="B55" s="194" t="s">
        <v>3260</v>
      </c>
      <c r="C55" s="194">
        <v>15800.0</v>
      </c>
      <c r="D55" s="197" t="s">
        <v>213</v>
      </c>
      <c r="E55" s="200">
        <v>21210.0</v>
      </c>
      <c r="F55" s="201">
        <v>44594.0</v>
      </c>
    </row>
    <row r="56">
      <c r="A56" s="194" t="str">
        <f t="shared" si="1"/>
        <v>1779344594</v>
      </c>
      <c r="B56" s="194" t="s">
        <v>3261</v>
      </c>
      <c r="C56" s="194">
        <v>17793.0</v>
      </c>
      <c r="D56" s="197" t="s">
        <v>217</v>
      </c>
      <c r="E56" s="200">
        <v>20823.0</v>
      </c>
      <c r="F56" s="201">
        <v>44594.0</v>
      </c>
    </row>
    <row r="57">
      <c r="A57" s="194" t="str">
        <f t="shared" si="1"/>
        <v>1524444594</v>
      </c>
      <c r="B57" s="194" t="s">
        <v>3262</v>
      </c>
      <c r="C57" s="194">
        <v>15244.0</v>
      </c>
      <c r="D57" s="197" t="s">
        <v>220</v>
      </c>
      <c r="E57" s="200">
        <v>22139.0</v>
      </c>
      <c r="F57" s="201">
        <v>44594.0</v>
      </c>
    </row>
    <row r="58">
      <c r="A58" s="194" t="str">
        <f t="shared" si="1"/>
        <v>1698244594</v>
      </c>
      <c r="B58" s="194" t="s">
        <v>3263</v>
      </c>
      <c r="C58" s="194">
        <v>16982.0</v>
      </c>
      <c r="D58" s="197" t="s">
        <v>225</v>
      </c>
      <c r="E58" s="200">
        <v>21978.0</v>
      </c>
      <c r="F58" s="201">
        <v>44594.0</v>
      </c>
    </row>
    <row r="59">
      <c r="A59" s="194" t="str">
        <f t="shared" si="1"/>
        <v>1200144594</v>
      </c>
      <c r="B59" s="194" t="s">
        <v>3264</v>
      </c>
      <c r="C59" s="194">
        <v>12001.0</v>
      </c>
      <c r="D59" s="197" t="s">
        <v>222</v>
      </c>
      <c r="E59" s="200">
        <v>29034.0</v>
      </c>
      <c r="F59" s="201">
        <v>44594.0</v>
      </c>
    </row>
    <row r="60">
      <c r="A60" s="194" t="str">
        <f t="shared" si="1"/>
        <v>977544594</v>
      </c>
      <c r="B60" s="194" t="s">
        <v>3265</v>
      </c>
      <c r="C60" s="194">
        <v>9775.0</v>
      </c>
      <c r="D60" s="197" t="s">
        <v>219</v>
      </c>
      <c r="E60" s="200">
        <v>16906.0</v>
      </c>
      <c r="F60" s="201">
        <v>44594.0</v>
      </c>
    </row>
    <row r="61">
      <c r="A61" s="194" t="str">
        <f t="shared" si="1"/>
        <v>917644594</v>
      </c>
      <c r="B61" s="194" t="s">
        <v>3266</v>
      </c>
      <c r="C61" s="194">
        <v>9176.0</v>
      </c>
      <c r="D61" s="197" t="s">
        <v>227</v>
      </c>
      <c r="E61" s="200">
        <v>17667.0</v>
      </c>
      <c r="F61" s="201">
        <v>44594.0</v>
      </c>
    </row>
    <row r="62">
      <c r="A62" s="194" t="str">
        <f t="shared" si="1"/>
        <v>1113144594</v>
      </c>
      <c r="B62" s="194" t="s">
        <v>3267</v>
      </c>
      <c r="C62" s="194">
        <v>11131.0</v>
      </c>
      <c r="D62" s="197" t="s">
        <v>229</v>
      </c>
      <c r="E62" s="200">
        <v>16644.0</v>
      </c>
      <c r="F62" s="201">
        <v>44594.0</v>
      </c>
    </row>
    <row r="63">
      <c r="A63" s="194" t="str">
        <f t="shared" si="1"/>
        <v>1592344594</v>
      </c>
      <c r="B63" s="194" t="s">
        <v>3268</v>
      </c>
      <c r="C63" s="194">
        <v>15923.0</v>
      </c>
      <c r="D63" s="197" t="s">
        <v>230</v>
      </c>
      <c r="E63" s="200">
        <v>23037.0</v>
      </c>
      <c r="F63" s="201">
        <v>44594.0</v>
      </c>
    </row>
    <row r="64">
      <c r="A64" s="194" t="str">
        <f t="shared" si="1"/>
        <v>1519044594</v>
      </c>
      <c r="B64" s="194" t="s">
        <v>3269</v>
      </c>
      <c r="C64" s="194">
        <v>15190.0</v>
      </c>
      <c r="D64" s="197" t="s">
        <v>231</v>
      </c>
      <c r="E64" s="200">
        <v>11783.0</v>
      </c>
      <c r="F64" s="201">
        <v>44594.0</v>
      </c>
    </row>
    <row r="65">
      <c r="A65" s="194" t="str">
        <f t="shared" si="1"/>
        <v>1417844594</v>
      </c>
      <c r="B65" s="194" t="s">
        <v>3270</v>
      </c>
      <c r="C65" s="194">
        <v>14178.0</v>
      </c>
      <c r="D65" s="197" t="s">
        <v>236</v>
      </c>
      <c r="E65" s="200">
        <v>20540.0</v>
      </c>
      <c r="F65" s="201">
        <v>44594.0</v>
      </c>
    </row>
    <row r="66">
      <c r="A66" s="194" t="str">
        <f t="shared" si="1"/>
        <v>1232844594</v>
      </c>
      <c r="B66" s="194" t="s">
        <v>3271</v>
      </c>
      <c r="C66" s="194">
        <v>12328.0</v>
      </c>
      <c r="D66" s="197" t="s">
        <v>238</v>
      </c>
      <c r="E66" s="200">
        <v>18799.0</v>
      </c>
      <c r="F66" s="201">
        <v>44594.0</v>
      </c>
    </row>
    <row r="67">
      <c r="A67" s="194" t="str">
        <f t="shared" si="1"/>
        <v>1416144594</v>
      </c>
      <c r="B67" s="194" t="s">
        <v>3272</v>
      </c>
      <c r="C67" s="194">
        <v>14161.0</v>
      </c>
      <c r="D67" s="197" t="s">
        <v>235</v>
      </c>
      <c r="E67" s="200">
        <v>18739.0</v>
      </c>
      <c r="F67" s="201">
        <v>44594.0</v>
      </c>
    </row>
    <row r="68">
      <c r="A68" s="194" t="str">
        <f t="shared" si="1"/>
        <v>1547944594</v>
      </c>
      <c r="B68" s="194" t="s">
        <v>3273</v>
      </c>
      <c r="C68" s="194">
        <v>15479.0</v>
      </c>
      <c r="D68" s="197" t="s">
        <v>241</v>
      </c>
      <c r="E68" s="200">
        <v>28397.0</v>
      </c>
      <c r="F68" s="201">
        <v>44594.0</v>
      </c>
    </row>
    <row r="69">
      <c r="A69" s="194" t="str">
        <f t="shared" si="1"/>
        <v>1801344594</v>
      </c>
      <c r="B69" s="194" t="s">
        <v>3274</v>
      </c>
      <c r="C69" s="194">
        <v>18013.0</v>
      </c>
      <c r="D69" s="197" t="s">
        <v>228</v>
      </c>
      <c r="E69" s="200">
        <v>21042.0</v>
      </c>
      <c r="F69" s="201">
        <v>44594.0</v>
      </c>
    </row>
    <row r="70">
      <c r="A70" s="194" t="str">
        <f t="shared" si="1"/>
        <v>1667744594</v>
      </c>
      <c r="B70" s="194" t="s">
        <v>3275</v>
      </c>
      <c r="C70" s="194">
        <v>16677.0</v>
      </c>
      <c r="D70" s="197" t="s">
        <v>233</v>
      </c>
      <c r="E70" s="200">
        <v>20737.0</v>
      </c>
      <c r="F70" s="201">
        <v>44594.0</v>
      </c>
    </row>
    <row r="71">
      <c r="A71" s="194" t="str">
        <f t="shared" si="1"/>
        <v>1421244595</v>
      </c>
      <c r="B71" s="194" t="s">
        <v>3276</v>
      </c>
      <c r="C71" s="194">
        <v>14212.0</v>
      </c>
      <c r="D71" s="197" t="s">
        <v>243</v>
      </c>
      <c r="E71" s="200">
        <v>21952.0</v>
      </c>
      <c r="F71" s="201">
        <v>44595.0</v>
      </c>
    </row>
    <row r="72">
      <c r="A72" s="194" t="str">
        <f t="shared" si="1"/>
        <v>927844595</v>
      </c>
      <c r="B72" s="194" t="s">
        <v>3277</v>
      </c>
      <c r="C72" s="194">
        <v>9278.0</v>
      </c>
      <c r="D72" s="197" t="s">
        <v>244</v>
      </c>
      <c r="E72" s="200">
        <v>24413.0</v>
      </c>
      <c r="F72" s="201">
        <v>44595.0</v>
      </c>
    </row>
    <row r="73">
      <c r="A73" s="194" t="str">
        <f t="shared" si="1"/>
        <v>1593844595</v>
      </c>
      <c r="B73" s="194" t="s">
        <v>3278</v>
      </c>
      <c r="C73" s="194">
        <v>15938.0</v>
      </c>
      <c r="D73" s="197" t="s">
        <v>245</v>
      </c>
      <c r="E73" s="200">
        <v>24547.0</v>
      </c>
      <c r="F73" s="201">
        <v>44595.0</v>
      </c>
    </row>
    <row r="74">
      <c r="A74" s="194" t="str">
        <f t="shared" si="1"/>
        <v>1699944595</v>
      </c>
      <c r="B74" s="194" t="s">
        <v>3279</v>
      </c>
      <c r="C74" s="194">
        <v>16999.0</v>
      </c>
      <c r="D74" s="197" t="s">
        <v>246</v>
      </c>
      <c r="E74" s="200">
        <v>25187.0</v>
      </c>
      <c r="F74" s="201">
        <v>44595.0</v>
      </c>
    </row>
    <row r="75">
      <c r="A75" s="194" t="str">
        <f t="shared" si="1"/>
        <v>1512944595</v>
      </c>
      <c r="B75" s="194" t="s">
        <v>3280</v>
      </c>
      <c r="C75" s="194">
        <v>15129.0</v>
      </c>
      <c r="D75" s="197" t="s">
        <v>248</v>
      </c>
      <c r="E75" s="200">
        <v>22829.0</v>
      </c>
      <c r="F75" s="201">
        <v>44595.0</v>
      </c>
    </row>
    <row r="76">
      <c r="A76" s="194" t="str">
        <f t="shared" si="1"/>
        <v>1287144595</v>
      </c>
      <c r="B76" s="194" t="s">
        <v>3281</v>
      </c>
      <c r="C76" s="194">
        <v>12871.0</v>
      </c>
      <c r="D76" s="197" t="s">
        <v>255</v>
      </c>
      <c r="E76" s="200">
        <v>32304.0</v>
      </c>
      <c r="F76" s="201">
        <v>44595.0</v>
      </c>
    </row>
    <row r="77">
      <c r="A77" s="194" t="str">
        <f t="shared" si="1"/>
        <v>1383544595</v>
      </c>
      <c r="B77" s="194" t="s">
        <v>3282</v>
      </c>
      <c r="C77" s="194">
        <v>13835.0</v>
      </c>
      <c r="D77" s="197" t="s">
        <v>257</v>
      </c>
      <c r="E77" s="200">
        <v>18179.0</v>
      </c>
      <c r="F77" s="201">
        <v>44595.0</v>
      </c>
    </row>
    <row r="78">
      <c r="A78" s="194" t="str">
        <f t="shared" si="1"/>
        <v>1386344595</v>
      </c>
      <c r="B78" s="194" t="s">
        <v>3283</v>
      </c>
      <c r="C78" s="194">
        <v>13863.0</v>
      </c>
      <c r="D78" s="197" t="s">
        <v>260</v>
      </c>
      <c r="E78" s="200">
        <v>29842.0</v>
      </c>
      <c r="F78" s="201">
        <v>44595.0</v>
      </c>
    </row>
    <row r="79">
      <c r="A79" s="194" t="str">
        <f t="shared" si="1"/>
        <v>1739944595</v>
      </c>
      <c r="B79" s="194" t="s">
        <v>3284</v>
      </c>
      <c r="C79" s="194">
        <v>17399.0</v>
      </c>
      <c r="D79" s="197" t="s">
        <v>258</v>
      </c>
      <c r="E79" s="200">
        <v>19585.0</v>
      </c>
      <c r="F79" s="201">
        <v>44595.0</v>
      </c>
    </row>
    <row r="80">
      <c r="A80" s="194" t="str">
        <f t="shared" si="1"/>
        <v>1495044595</v>
      </c>
      <c r="B80" s="194" t="s">
        <v>3285</v>
      </c>
      <c r="C80" s="194">
        <v>14950.0</v>
      </c>
      <c r="D80" s="197" t="s">
        <v>261</v>
      </c>
      <c r="E80" s="200">
        <v>27319.0</v>
      </c>
      <c r="F80" s="201">
        <v>44595.0</v>
      </c>
    </row>
    <row r="81">
      <c r="A81" s="194" t="str">
        <f t="shared" si="1"/>
        <v>928644595</v>
      </c>
      <c r="B81" s="194" t="s">
        <v>3286</v>
      </c>
      <c r="C81" s="194">
        <v>9286.0</v>
      </c>
      <c r="D81" s="197" t="s">
        <v>263</v>
      </c>
      <c r="E81" s="200">
        <v>14829.0</v>
      </c>
      <c r="F81" s="201">
        <v>44595.0</v>
      </c>
    </row>
    <row r="82">
      <c r="A82" s="194" t="str">
        <f t="shared" si="1"/>
        <v>1032844595</v>
      </c>
      <c r="B82" s="194" t="s">
        <v>3287</v>
      </c>
      <c r="C82" s="194">
        <v>10328.0</v>
      </c>
      <c r="D82" s="197" t="s">
        <v>265</v>
      </c>
      <c r="E82" s="200">
        <v>23256.0</v>
      </c>
      <c r="F82" s="201">
        <v>44595.0</v>
      </c>
    </row>
    <row r="83">
      <c r="A83" s="194" t="str">
        <f t="shared" si="1"/>
        <v>1269744595</v>
      </c>
      <c r="B83" s="194" t="s">
        <v>3288</v>
      </c>
      <c r="C83" s="194">
        <v>12697.0</v>
      </c>
      <c r="D83" s="197" t="s">
        <v>266</v>
      </c>
      <c r="E83" s="200">
        <v>30536.0</v>
      </c>
      <c r="F83" s="201">
        <v>44595.0</v>
      </c>
    </row>
    <row r="84">
      <c r="A84" s="194" t="str">
        <f t="shared" si="1"/>
        <v>1719944595</v>
      </c>
      <c r="B84" s="194" t="s">
        <v>3289</v>
      </c>
      <c r="C84" s="194">
        <v>17199.0</v>
      </c>
      <c r="D84" s="197" t="s">
        <v>264</v>
      </c>
      <c r="E84" s="200">
        <v>34129.0</v>
      </c>
      <c r="F84" s="201">
        <v>44595.0</v>
      </c>
    </row>
    <row r="85">
      <c r="A85" s="194" t="str">
        <f t="shared" si="1"/>
        <v>1633044595</v>
      </c>
      <c r="B85" s="194" t="s">
        <v>3290</v>
      </c>
      <c r="C85" s="194">
        <v>16330.0</v>
      </c>
      <c r="D85" s="197" t="s">
        <v>267</v>
      </c>
      <c r="E85" s="200">
        <v>24636.0</v>
      </c>
      <c r="F85" s="201">
        <v>44595.0</v>
      </c>
    </row>
    <row r="86">
      <c r="A86" s="194" t="str">
        <f t="shared" si="1"/>
        <v>1248944596</v>
      </c>
      <c r="B86" s="194" t="s">
        <v>271</v>
      </c>
      <c r="C86" s="194">
        <v>12489.0</v>
      </c>
      <c r="D86" s="197" t="s">
        <v>270</v>
      </c>
      <c r="E86" s="200">
        <v>21111.0</v>
      </c>
      <c r="F86" s="201">
        <v>44596.0</v>
      </c>
    </row>
    <row r="87">
      <c r="A87" s="194" t="str">
        <f t="shared" si="1"/>
        <v>1591144596</v>
      </c>
      <c r="B87" s="194" t="s">
        <v>277</v>
      </c>
      <c r="C87" s="194">
        <v>15911.0</v>
      </c>
      <c r="D87" s="197" t="s">
        <v>276</v>
      </c>
      <c r="E87" s="200">
        <v>29976.0</v>
      </c>
      <c r="F87" s="201">
        <v>44596.0</v>
      </c>
    </row>
    <row r="88">
      <c r="A88" s="194" t="str">
        <f t="shared" si="1"/>
        <v>1036844596</v>
      </c>
      <c r="B88" s="194" t="s">
        <v>273</v>
      </c>
      <c r="C88" s="194">
        <v>10368.0</v>
      </c>
      <c r="D88" s="197" t="s">
        <v>272</v>
      </c>
      <c r="E88" s="200">
        <v>29922.0</v>
      </c>
      <c r="F88" s="201">
        <v>44596.0</v>
      </c>
    </row>
    <row r="89">
      <c r="A89" s="194" t="str">
        <f t="shared" si="1"/>
        <v>923944596</v>
      </c>
      <c r="B89" s="194" t="s">
        <v>280</v>
      </c>
      <c r="C89" s="194">
        <v>9239.0</v>
      </c>
      <c r="D89" s="197" t="s">
        <v>279</v>
      </c>
      <c r="E89" s="200">
        <v>17941.0</v>
      </c>
      <c r="F89" s="201">
        <v>44596.0</v>
      </c>
    </row>
    <row r="90">
      <c r="A90" s="194" t="str">
        <f t="shared" si="1"/>
        <v>1417244596</v>
      </c>
      <c r="B90" s="194" t="s">
        <v>284</v>
      </c>
      <c r="C90" s="194">
        <v>14172.0</v>
      </c>
      <c r="D90" s="197" t="s">
        <v>283</v>
      </c>
      <c r="E90" s="200">
        <v>17875.0</v>
      </c>
      <c r="F90" s="201">
        <v>44596.0</v>
      </c>
    </row>
    <row r="91">
      <c r="A91" s="194" t="str">
        <f t="shared" si="1"/>
        <v>1617844596</v>
      </c>
      <c r="B91" s="194" t="s">
        <v>288</v>
      </c>
      <c r="C91" s="194">
        <v>16178.0</v>
      </c>
      <c r="D91" s="197" t="s">
        <v>287</v>
      </c>
      <c r="E91" s="200">
        <v>16356.0</v>
      </c>
      <c r="F91" s="201">
        <v>44596.0</v>
      </c>
    </row>
    <row r="92">
      <c r="A92" s="194" t="str">
        <f t="shared" si="1"/>
        <v>1675744596</v>
      </c>
      <c r="B92" s="194" t="s">
        <v>292</v>
      </c>
      <c r="C92" s="194">
        <v>16757.0</v>
      </c>
      <c r="D92" s="197" t="s">
        <v>290</v>
      </c>
      <c r="E92" s="200">
        <v>22411.0</v>
      </c>
      <c r="F92" s="201">
        <v>44596.0</v>
      </c>
    </row>
    <row r="93">
      <c r="A93" s="194" t="str">
        <f t="shared" si="1"/>
        <v>1771344596</v>
      </c>
      <c r="B93" s="194" t="s">
        <v>297</v>
      </c>
      <c r="C93" s="194">
        <v>17713.0</v>
      </c>
      <c r="D93" s="197" t="s">
        <v>296</v>
      </c>
      <c r="E93" s="200">
        <v>21325.0</v>
      </c>
      <c r="F93" s="201">
        <v>44596.0</v>
      </c>
    </row>
    <row r="94">
      <c r="A94" s="194" t="str">
        <f t="shared" si="1"/>
        <v>1656044596</v>
      </c>
      <c r="B94" s="194" t="s">
        <v>299</v>
      </c>
      <c r="C94" s="194">
        <v>16560.0</v>
      </c>
      <c r="D94" s="197" t="s">
        <v>298</v>
      </c>
      <c r="E94" s="200">
        <v>17367.0</v>
      </c>
      <c r="F94" s="201">
        <v>44596.0</v>
      </c>
    </row>
    <row r="95">
      <c r="A95" s="194" t="str">
        <f t="shared" si="1"/>
        <v>1040044596</v>
      </c>
      <c r="B95" s="194" t="s">
        <v>302</v>
      </c>
      <c r="C95" s="194">
        <v>10400.0</v>
      </c>
      <c r="D95" s="197" t="s">
        <v>300</v>
      </c>
      <c r="E95" s="200">
        <v>23351.0</v>
      </c>
      <c r="F95" s="201">
        <v>44596.0</v>
      </c>
    </row>
    <row r="96">
      <c r="A96" s="194" t="str">
        <f t="shared" si="1"/>
        <v>1689644596</v>
      </c>
      <c r="B96" s="194" t="s">
        <v>309</v>
      </c>
      <c r="C96" s="194">
        <v>16896.0</v>
      </c>
      <c r="D96" s="197" t="s">
        <v>307</v>
      </c>
      <c r="E96" s="200">
        <v>22688.0</v>
      </c>
      <c r="F96" s="201">
        <v>44596.0</v>
      </c>
    </row>
    <row r="97">
      <c r="A97" s="194" t="str">
        <f t="shared" si="1"/>
        <v>1085444596</v>
      </c>
      <c r="B97" s="194" t="s">
        <v>311</v>
      </c>
      <c r="C97" s="194">
        <v>10854.0</v>
      </c>
      <c r="D97" s="197" t="s">
        <v>310</v>
      </c>
      <c r="E97" s="200">
        <v>26580.0</v>
      </c>
      <c r="F97" s="201">
        <v>44596.0</v>
      </c>
    </row>
    <row r="98">
      <c r="A98" s="194" t="str">
        <f t="shared" si="1"/>
        <v>1328344596</v>
      </c>
      <c r="B98" s="194" t="s">
        <v>313</v>
      </c>
      <c r="C98" s="194">
        <v>13283.0</v>
      </c>
      <c r="D98" s="197" t="s">
        <v>312</v>
      </c>
      <c r="E98" s="200">
        <v>28196.0</v>
      </c>
      <c r="F98" s="201">
        <v>44596.0</v>
      </c>
    </row>
    <row r="99">
      <c r="A99" s="194" t="str">
        <f t="shared" si="1"/>
        <v>1333144596</v>
      </c>
      <c r="B99" s="194" t="s">
        <v>315</v>
      </c>
      <c r="C99" s="194">
        <v>13331.0</v>
      </c>
      <c r="D99" s="197" t="s">
        <v>314</v>
      </c>
      <c r="E99" s="200">
        <v>17613.0</v>
      </c>
      <c r="F99" s="201">
        <v>44596.0</v>
      </c>
    </row>
    <row r="100">
      <c r="A100" s="194" t="str">
        <f t="shared" si="1"/>
        <v>1080144596</v>
      </c>
      <c r="B100" s="194" t="s">
        <v>318</v>
      </c>
      <c r="C100" s="194">
        <v>10801.0</v>
      </c>
      <c r="D100" s="197" t="s">
        <v>317</v>
      </c>
      <c r="E100" s="200">
        <v>28794.0</v>
      </c>
      <c r="F100" s="201">
        <v>44596.0</v>
      </c>
    </row>
    <row r="101">
      <c r="A101" s="194" t="str">
        <f t="shared" si="1"/>
        <v>1211844596</v>
      </c>
      <c r="B101" s="194" t="s">
        <v>321</v>
      </c>
      <c r="C101" s="194">
        <v>12118.0</v>
      </c>
      <c r="D101" s="197" t="s">
        <v>320</v>
      </c>
      <c r="E101" s="200">
        <v>34867.0</v>
      </c>
      <c r="F101" s="201">
        <v>44596.0</v>
      </c>
    </row>
    <row r="102">
      <c r="A102" s="194" t="str">
        <f t="shared" si="1"/>
        <v>1563244599</v>
      </c>
      <c r="B102" s="194" t="s">
        <v>3291</v>
      </c>
      <c r="C102" s="194">
        <v>15632.0</v>
      </c>
      <c r="D102" s="197" t="s">
        <v>322</v>
      </c>
      <c r="E102" s="200">
        <v>23874.0</v>
      </c>
      <c r="F102" s="201">
        <v>44599.0</v>
      </c>
    </row>
    <row r="103">
      <c r="A103" s="194" t="str">
        <f t="shared" si="1"/>
        <v>1421944599</v>
      </c>
      <c r="B103" s="194" t="s">
        <v>328</v>
      </c>
      <c r="C103" s="194">
        <v>14219.0</v>
      </c>
      <c r="D103" s="197" t="s">
        <v>327</v>
      </c>
      <c r="E103" s="200">
        <v>24977.0</v>
      </c>
      <c r="F103" s="201">
        <v>44599.0</v>
      </c>
    </row>
    <row r="104">
      <c r="A104" s="194" t="str">
        <f t="shared" si="1"/>
        <v>1229244599</v>
      </c>
      <c r="B104" s="194" t="s">
        <v>326</v>
      </c>
      <c r="C104" s="194">
        <v>12292.0</v>
      </c>
      <c r="D104" s="197" t="s">
        <v>325</v>
      </c>
      <c r="E104" s="200">
        <v>20548.0</v>
      </c>
      <c r="F104" s="201">
        <v>44599.0</v>
      </c>
    </row>
    <row r="105">
      <c r="A105" s="194" t="str">
        <f t="shared" si="1"/>
        <v>1416044599</v>
      </c>
      <c r="B105" s="194" t="s">
        <v>324</v>
      </c>
      <c r="C105" s="194">
        <v>14160.0</v>
      </c>
      <c r="D105" s="197" t="s">
        <v>323</v>
      </c>
      <c r="E105" s="200">
        <v>29818.0</v>
      </c>
      <c r="F105" s="201">
        <v>44599.0</v>
      </c>
    </row>
    <row r="106">
      <c r="A106" s="194" t="str">
        <f t="shared" si="1"/>
        <v>1252644599</v>
      </c>
      <c r="B106" s="194" t="s">
        <v>336</v>
      </c>
      <c r="C106" s="194">
        <v>12526.0</v>
      </c>
      <c r="D106" s="197" t="s">
        <v>334</v>
      </c>
      <c r="E106" s="200">
        <v>17903.0</v>
      </c>
      <c r="F106" s="201">
        <v>44599.0</v>
      </c>
    </row>
    <row r="107">
      <c r="A107" s="194" t="str">
        <f t="shared" si="1"/>
        <v>1786244599</v>
      </c>
      <c r="B107" s="194" t="s">
        <v>330</v>
      </c>
      <c r="C107" s="194">
        <v>17862.0</v>
      </c>
      <c r="D107" s="197" t="s">
        <v>329</v>
      </c>
      <c r="E107" s="200">
        <v>27210.0</v>
      </c>
      <c r="F107" s="201">
        <v>44599.0</v>
      </c>
    </row>
    <row r="108">
      <c r="A108" s="194" t="str">
        <f t="shared" si="1"/>
        <v>1795044599</v>
      </c>
      <c r="B108" s="194" t="s">
        <v>339</v>
      </c>
      <c r="C108" s="194">
        <v>17950.0</v>
      </c>
      <c r="D108" s="197" t="s">
        <v>338</v>
      </c>
      <c r="E108" s="200">
        <v>28008.0</v>
      </c>
      <c r="F108" s="201">
        <v>44599.0</v>
      </c>
    </row>
    <row r="109">
      <c r="A109" s="194" t="str">
        <f t="shared" si="1"/>
        <v>919344599</v>
      </c>
      <c r="B109" s="194" t="s">
        <v>341</v>
      </c>
      <c r="C109" s="194">
        <v>9193.0</v>
      </c>
      <c r="D109" s="197" t="s">
        <v>340</v>
      </c>
      <c r="E109" s="200">
        <v>18632.0</v>
      </c>
      <c r="F109" s="201">
        <v>44599.0</v>
      </c>
    </row>
    <row r="110">
      <c r="A110" s="194" t="str">
        <f t="shared" si="1"/>
        <v>1715344599</v>
      </c>
      <c r="B110" s="194" t="s">
        <v>332</v>
      </c>
      <c r="C110" s="194">
        <v>17153.0</v>
      </c>
      <c r="D110" s="197" t="s">
        <v>331</v>
      </c>
      <c r="E110" s="200">
        <v>29857.0</v>
      </c>
      <c r="F110" s="201">
        <v>44599.0</v>
      </c>
    </row>
    <row r="111">
      <c r="A111" s="194" t="str">
        <f t="shared" si="1"/>
        <v>1802144599</v>
      </c>
      <c r="B111" s="194" t="s">
        <v>343</v>
      </c>
      <c r="C111" s="202" t="s">
        <v>3292</v>
      </c>
      <c r="D111" s="203" t="s">
        <v>342</v>
      </c>
      <c r="E111" s="200">
        <v>37457.0</v>
      </c>
      <c r="F111" s="201">
        <v>44599.0</v>
      </c>
    </row>
    <row r="112">
      <c r="A112" s="194" t="str">
        <f t="shared" si="1"/>
        <v>1044444599</v>
      </c>
      <c r="B112" s="194" t="s">
        <v>345</v>
      </c>
      <c r="C112" s="194">
        <v>10444.0</v>
      </c>
      <c r="D112" s="197" t="s">
        <v>344</v>
      </c>
      <c r="E112" s="200">
        <v>26614.0</v>
      </c>
      <c r="F112" s="201">
        <v>44599.0</v>
      </c>
    </row>
    <row r="113">
      <c r="A113" s="194" t="str">
        <f t="shared" si="1"/>
        <v>1241244599</v>
      </c>
      <c r="B113" s="194" t="s">
        <v>347</v>
      </c>
      <c r="C113" s="194">
        <v>12412.0</v>
      </c>
      <c r="D113" s="197" t="s">
        <v>346</v>
      </c>
      <c r="E113" s="200">
        <v>21267.0</v>
      </c>
      <c r="F113" s="201">
        <v>44599.0</v>
      </c>
    </row>
    <row r="114">
      <c r="A114" s="194" t="str">
        <f t="shared" si="1"/>
        <v>1018544599</v>
      </c>
      <c r="B114" s="194" t="s">
        <v>387</v>
      </c>
      <c r="C114" s="194">
        <v>10185.0</v>
      </c>
      <c r="D114" s="197" t="s">
        <v>386</v>
      </c>
      <c r="E114" s="200">
        <v>24575.0</v>
      </c>
      <c r="F114" s="201">
        <v>44599.0</v>
      </c>
    </row>
    <row r="115">
      <c r="A115" s="194" t="str">
        <f t="shared" si="1"/>
        <v>1608644599</v>
      </c>
      <c r="B115" s="194" t="s">
        <v>363</v>
      </c>
      <c r="C115" s="194">
        <v>16086.0</v>
      </c>
      <c r="D115" s="197" t="s">
        <v>362</v>
      </c>
      <c r="E115" s="200">
        <v>29859.0</v>
      </c>
      <c r="F115" s="201">
        <v>44599.0</v>
      </c>
    </row>
    <row r="116">
      <c r="A116" s="194" t="str">
        <f t="shared" si="1"/>
        <v>1206244599</v>
      </c>
      <c r="B116" s="194" t="s">
        <v>356</v>
      </c>
      <c r="C116" s="194">
        <v>12062.0</v>
      </c>
      <c r="D116" s="197" t="s">
        <v>355</v>
      </c>
      <c r="E116" s="200">
        <v>11801.0</v>
      </c>
      <c r="F116" s="201">
        <v>44599.0</v>
      </c>
    </row>
    <row r="117">
      <c r="A117" s="194" t="str">
        <f t="shared" si="1"/>
        <v>1565744599</v>
      </c>
      <c r="B117" s="194" t="s">
        <v>359</v>
      </c>
      <c r="C117" s="194">
        <v>15657.0</v>
      </c>
      <c r="D117" s="197" t="s">
        <v>357</v>
      </c>
      <c r="E117" s="200">
        <v>24273.0</v>
      </c>
      <c r="F117" s="201">
        <v>44599.0</v>
      </c>
    </row>
    <row r="118">
      <c r="A118" s="194" t="str">
        <f t="shared" si="1"/>
        <v>1802944599</v>
      </c>
      <c r="B118" s="194" t="s">
        <v>352</v>
      </c>
      <c r="C118" s="194">
        <v>18029.0</v>
      </c>
      <c r="D118" s="197" t="s">
        <v>351</v>
      </c>
      <c r="E118" s="200">
        <v>34870.0</v>
      </c>
      <c r="F118" s="201">
        <v>44599.0</v>
      </c>
    </row>
    <row r="119">
      <c r="A119" s="194" t="str">
        <f t="shared" si="1"/>
        <v>1351844599</v>
      </c>
      <c r="B119" s="194" t="s">
        <v>361</v>
      </c>
      <c r="C119" s="194">
        <v>13518.0</v>
      </c>
      <c r="D119" s="197" t="s">
        <v>360</v>
      </c>
      <c r="E119" s="200">
        <v>32525.0</v>
      </c>
      <c r="F119" s="201">
        <v>44599.0</v>
      </c>
    </row>
    <row r="120">
      <c r="A120" s="194" t="str">
        <f t="shared" si="1"/>
        <v>1803344599</v>
      </c>
      <c r="B120" s="194" t="s">
        <v>365</v>
      </c>
      <c r="C120" s="194">
        <v>18033.0</v>
      </c>
      <c r="D120" s="197" t="s">
        <v>364</v>
      </c>
      <c r="E120" s="200">
        <v>20590.0</v>
      </c>
      <c r="F120" s="201">
        <v>44599.0</v>
      </c>
    </row>
    <row r="121">
      <c r="A121" s="194" t="str">
        <f t="shared" si="1"/>
        <v>1076844599</v>
      </c>
      <c r="B121" s="194" t="s">
        <v>367</v>
      </c>
      <c r="C121" s="194">
        <v>10768.0</v>
      </c>
      <c r="D121" s="197" t="s">
        <v>366</v>
      </c>
      <c r="E121" s="200">
        <v>19517.0</v>
      </c>
      <c r="F121" s="201">
        <v>44599.0</v>
      </c>
    </row>
    <row r="122">
      <c r="A122" s="194" t="str">
        <f t="shared" si="1"/>
        <v>1738844599</v>
      </c>
      <c r="B122" s="194" t="s">
        <v>349</v>
      </c>
      <c r="C122" s="194">
        <v>17388.0</v>
      </c>
      <c r="D122" s="197" t="s">
        <v>348</v>
      </c>
      <c r="E122" s="200">
        <v>20837.0</v>
      </c>
      <c r="F122" s="201">
        <v>44599.0</v>
      </c>
    </row>
    <row r="123">
      <c r="A123" s="194" t="str">
        <f t="shared" si="1"/>
        <v>1770944599</v>
      </c>
      <c r="B123" s="194" t="s">
        <v>369</v>
      </c>
      <c r="C123" s="194">
        <v>17709.0</v>
      </c>
      <c r="D123" s="197" t="s">
        <v>368</v>
      </c>
      <c r="E123" s="200">
        <v>29001.0</v>
      </c>
      <c r="F123" s="201">
        <v>44599.0</v>
      </c>
    </row>
    <row r="124">
      <c r="A124" s="194" t="str">
        <f t="shared" si="1"/>
        <v>1640444599</v>
      </c>
      <c r="B124" s="194" t="s">
        <v>376</v>
      </c>
      <c r="C124" s="194">
        <v>16404.0</v>
      </c>
      <c r="D124" s="197" t="s">
        <v>375</v>
      </c>
      <c r="E124" s="200">
        <v>21743.0</v>
      </c>
      <c r="F124" s="201">
        <v>44599.0</v>
      </c>
    </row>
    <row r="125">
      <c r="A125" s="194" t="str">
        <f t="shared" si="1"/>
        <v>1180144599</v>
      </c>
      <c r="B125" s="194" t="s">
        <v>371</v>
      </c>
      <c r="C125" s="202" t="s">
        <v>3293</v>
      </c>
      <c r="D125" s="203" t="s">
        <v>370</v>
      </c>
      <c r="E125" s="200">
        <v>9862.0</v>
      </c>
      <c r="F125" s="201">
        <v>44599.0</v>
      </c>
    </row>
    <row r="126">
      <c r="A126" s="194" t="str">
        <f t="shared" si="1"/>
        <v>1802444599</v>
      </c>
      <c r="B126" s="194" t="s">
        <v>378</v>
      </c>
      <c r="C126" s="194">
        <v>18024.0</v>
      </c>
      <c r="D126" s="197" t="s">
        <v>377</v>
      </c>
      <c r="E126" s="200">
        <v>30137.0</v>
      </c>
      <c r="F126" s="201">
        <v>44599.0</v>
      </c>
    </row>
    <row r="127">
      <c r="A127" s="194" t="str">
        <f t="shared" si="1"/>
        <v>1770444599</v>
      </c>
      <c r="B127" s="194" t="s">
        <v>383</v>
      </c>
      <c r="C127" s="194">
        <v>17704.0</v>
      </c>
      <c r="D127" s="197" t="s">
        <v>3294</v>
      </c>
      <c r="E127" s="200">
        <v>26847.0</v>
      </c>
      <c r="F127" s="201">
        <v>44599.0</v>
      </c>
    </row>
    <row r="128">
      <c r="A128" s="194" t="str">
        <f t="shared" si="1"/>
        <v>1782944593</v>
      </c>
      <c r="B128" s="194" t="s">
        <v>3295</v>
      </c>
      <c r="C128" s="194">
        <v>17829.0</v>
      </c>
      <c r="D128" s="197" t="s">
        <v>144</v>
      </c>
      <c r="E128" s="200">
        <v>20919.0</v>
      </c>
      <c r="F128" s="201">
        <v>44593.0</v>
      </c>
    </row>
    <row r="129">
      <c r="A129" s="194" t="str">
        <f t="shared" si="1"/>
        <v>1782944593</v>
      </c>
      <c r="B129" s="194" t="s">
        <v>3296</v>
      </c>
      <c r="C129" s="194">
        <v>17829.0</v>
      </c>
      <c r="D129" s="197" t="s">
        <v>144</v>
      </c>
      <c r="E129" s="200">
        <v>20919.0</v>
      </c>
      <c r="F129" s="201">
        <v>44593.0</v>
      </c>
    </row>
    <row r="130">
      <c r="A130" s="194" t="str">
        <f t="shared" si="1"/>
        <v/>
      </c>
      <c r="B130" s="83"/>
      <c r="C130" s="83"/>
      <c r="D130" s="197"/>
      <c r="E130" s="204"/>
      <c r="F130" s="205"/>
    </row>
    <row r="131">
      <c r="A131" s="194" t="str">
        <f t="shared" si="1"/>
        <v/>
      </c>
      <c r="B131" s="83"/>
      <c r="C131" s="83"/>
      <c r="D131" s="197"/>
      <c r="E131" s="204"/>
      <c r="F131" s="205"/>
    </row>
    <row r="132">
      <c r="A132" s="194" t="str">
        <f t="shared" si="1"/>
        <v/>
      </c>
      <c r="B132" s="83"/>
      <c r="C132" s="83"/>
      <c r="D132" s="197"/>
      <c r="E132" s="204"/>
      <c r="F132" s="205"/>
    </row>
    <row r="133">
      <c r="A133" s="194" t="str">
        <f t="shared" si="1"/>
        <v/>
      </c>
      <c r="B133" s="83"/>
      <c r="C133" s="83"/>
      <c r="D133" s="197"/>
      <c r="E133" s="204"/>
      <c r="F133" s="205"/>
    </row>
    <row r="134">
      <c r="A134" s="194" t="str">
        <f t="shared" si="1"/>
        <v/>
      </c>
      <c r="B134" s="83"/>
      <c r="C134" s="83"/>
      <c r="D134" s="197"/>
      <c r="E134" s="204"/>
      <c r="F134" s="205"/>
    </row>
    <row r="135">
      <c r="A135" s="194" t="str">
        <f t="shared" si="1"/>
        <v/>
      </c>
      <c r="B135" s="83"/>
      <c r="C135" s="83"/>
      <c r="D135" s="197"/>
      <c r="E135" s="204"/>
      <c r="F135" s="205"/>
    </row>
    <row r="136">
      <c r="A136" s="194" t="str">
        <f t="shared" si="1"/>
        <v/>
      </c>
      <c r="B136" s="83"/>
      <c r="C136" s="83"/>
      <c r="D136" s="197"/>
      <c r="E136" s="204"/>
      <c r="F136" s="205"/>
    </row>
    <row r="137">
      <c r="A137" s="194" t="str">
        <f t="shared" si="1"/>
        <v/>
      </c>
      <c r="B137" s="83"/>
      <c r="C137" s="83"/>
      <c r="D137" s="197"/>
      <c r="E137" s="204"/>
      <c r="F137" s="205"/>
    </row>
    <row r="138">
      <c r="A138" s="194" t="str">
        <f t="shared" si="1"/>
        <v/>
      </c>
      <c r="B138" s="83"/>
      <c r="C138" s="83"/>
      <c r="D138" s="197"/>
      <c r="E138" s="204"/>
      <c r="F138" s="205"/>
    </row>
    <row r="139">
      <c r="A139" s="194" t="str">
        <f t="shared" si="1"/>
        <v/>
      </c>
      <c r="B139" s="83"/>
      <c r="C139" s="83"/>
      <c r="D139" s="197"/>
      <c r="E139" s="204"/>
      <c r="F139" s="205"/>
    </row>
    <row r="140">
      <c r="A140" s="194" t="str">
        <f t="shared" si="1"/>
        <v/>
      </c>
      <c r="B140" s="83"/>
      <c r="C140" s="83"/>
      <c r="D140" s="197"/>
      <c r="E140" s="204"/>
      <c r="F140" s="205"/>
    </row>
    <row r="141">
      <c r="A141" s="194" t="str">
        <f t="shared" si="1"/>
        <v/>
      </c>
      <c r="B141" s="83"/>
      <c r="C141" s="83"/>
      <c r="D141" s="197"/>
      <c r="E141" s="204"/>
      <c r="F141" s="205"/>
    </row>
    <row r="142">
      <c r="A142" s="194" t="str">
        <f t="shared" si="1"/>
        <v/>
      </c>
      <c r="B142" s="83"/>
      <c r="C142" s="83"/>
      <c r="D142" s="197"/>
      <c r="E142" s="204"/>
      <c r="F142" s="205"/>
    </row>
    <row r="143">
      <c r="A143" s="194" t="str">
        <f t="shared" si="1"/>
        <v/>
      </c>
      <c r="B143" s="83"/>
      <c r="C143" s="83"/>
      <c r="D143" s="197"/>
      <c r="E143" s="204"/>
      <c r="F143" s="205"/>
    </row>
    <row r="144">
      <c r="A144" s="194" t="str">
        <f t="shared" si="1"/>
        <v/>
      </c>
      <c r="B144" s="83"/>
      <c r="C144" s="83"/>
      <c r="D144" s="197"/>
      <c r="E144" s="204"/>
      <c r="F144" s="205"/>
    </row>
    <row r="145">
      <c r="A145" s="194" t="str">
        <f t="shared" si="1"/>
        <v/>
      </c>
      <c r="B145" s="83"/>
      <c r="C145" s="83"/>
      <c r="D145" s="197"/>
      <c r="E145" s="204"/>
      <c r="F145" s="205"/>
    </row>
    <row r="146">
      <c r="A146" s="194" t="str">
        <f t="shared" si="1"/>
        <v/>
      </c>
      <c r="B146" s="83"/>
      <c r="C146" s="83"/>
      <c r="D146" s="197"/>
      <c r="E146" s="204"/>
      <c r="F146" s="205"/>
    </row>
    <row r="147">
      <c r="A147" s="194" t="str">
        <f t="shared" si="1"/>
        <v/>
      </c>
      <c r="B147" s="83"/>
      <c r="C147" s="83"/>
      <c r="D147" s="197"/>
      <c r="E147" s="204"/>
      <c r="F147" s="205"/>
    </row>
    <row r="148">
      <c r="A148" s="194" t="str">
        <f t="shared" si="1"/>
        <v/>
      </c>
      <c r="B148" s="83"/>
      <c r="C148" s="83"/>
      <c r="D148" s="197"/>
      <c r="E148" s="204"/>
      <c r="F148" s="205"/>
    </row>
    <row r="149">
      <c r="A149" s="194" t="str">
        <f t="shared" si="1"/>
        <v/>
      </c>
      <c r="B149" s="83"/>
      <c r="C149" s="83"/>
      <c r="D149" s="197"/>
      <c r="E149" s="204"/>
      <c r="F149" s="205"/>
    </row>
    <row r="150">
      <c r="A150" s="194" t="str">
        <f t="shared" si="1"/>
        <v/>
      </c>
      <c r="B150" s="83"/>
      <c r="C150" s="83"/>
      <c r="D150" s="197"/>
      <c r="E150" s="204"/>
      <c r="F150" s="205"/>
    </row>
    <row r="151">
      <c r="A151" s="194" t="str">
        <f t="shared" si="1"/>
        <v/>
      </c>
      <c r="B151" s="83"/>
      <c r="C151" s="83"/>
      <c r="D151" s="197"/>
      <c r="E151" s="204"/>
      <c r="F151" s="205"/>
    </row>
    <row r="152">
      <c r="A152" s="194" t="str">
        <f t="shared" si="1"/>
        <v/>
      </c>
      <c r="B152" s="83"/>
      <c r="C152" s="83"/>
      <c r="D152" s="197"/>
      <c r="E152" s="204"/>
      <c r="F152" s="205"/>
    </row>
    <row r="153">
      <c r="A153" s="194" t="str">
        <f t="shared" si="1"/>
        <v/>
      </c>
      <c r="B153" s="83"/>
      <c r="C153" s="83"/>
      <c r="D153" s="197"/>
      <c r="E153" s="204"/>
      <c r="F153" s="205"/>
    </row>
    <row r="154">
      <c r="A154" s="194" t="str">
        <f t="shared" si="1"/>
        <v/>
      </c>
      <c r="B154" s="83"/>
      <c r="C154" s="83"/>
      <c r="D154" s="197"/>
      <c r="E154" s="204"/>
      <c r="F154" s="205"/>
    </row>
    <row r="155">
      <c r="A155" s="194" t="str">
        <f t="shared" si="1"/>
        <v/>
      </c>
      <c r="B155" s="83"/>
      <c r="C155" s="83"/>
      <c r="D155" s="197"/>
      <c r="E155" s="204"/>
      <c r="F155" s="205"/>
    </row>
    <row r="156">
      <c r="A156" s="194" t="str">
        <f t="shared" si="1"/>
        <v/>
      </c>
      <c r="B156" s="83"/>
      <c r="C156" s="83"/>
      <c r="D156" s="197"/>
      <c r="E156" s="204"/>
      <c r="F156" s="205"/>
    </row>
    <row r="157">
      <c r="A157" s="194" t="str">
        <f t="shared" si="1"/>
        <v/>
      </c>
      <c r="B157" s="83"/>
      <c r="C157" s="83"/>
      <c r="D157" s="197"/>
      <c r="E157" s="204"/>
      <c r="F157" s="205"/>
    </row>
    <row r="158">
      <c r="A158" s="194" t="str">
        <f t="shared" si="1"/>
        <v/>
      </c>
      <c r="B158" s="83"/>
      <c r="C158" s="83"/>
      <c r="D158" s="197"/>
      <c r="E158" s="204"/>
      <c r="F158" s="205"/>
    </row>
    <row r="159">
      <c r="A159" s="194" t="str">
        <f t="shared" si="1"/>
        <v/>
      </c>
      <c r="B159" s="83"/>
      <c r="C159" s="83"/>
      <c r="D159" s="197"/>
      <c r="E159" s="204"/>
      <c r="F159" s="205"/>
    </row>
    <row r="160">
      <c r="A160" s="194" t="str">
        <f t="shared" si="1"/>
        <v/>
      </c>
      <c r="B160" s="83"/>
      <c r="C160" s="83"/>
      <c r="D160" s="197"/>
      <c r="E160" s="204"/>
      <c r="F160" s="205"/>
    </row>
    <row r="161">
      <c r="A161" s="194" t="str">
        <f t="shared" si="1"/>
        <v/>
      </c>
      <c r="B161" s="83"/>
      <c r="C161" s="83"/>
      <c r="D161" s="197"/>
      <c r="E161" s="204"/>
      <c r="F161" s="205"/>
    </row>
    <row r="162">
      <c r="A162" s="194" t="str">
        <f t="shared" si="1"/>
        <v/>
      </c>
      <c r="B162" s="83"/>
      <c r="C162" s="83"/>
      <c r="D162" s="197"/>
      <c r="E162" s="204"/>
      <c r="F162" s="205"/>
    </row>
    <row r="163">
      <c r="A163" s="194" t="str">
        <f t="shared" si="1"/>
        <v/>
      </c>
      <c r="B163" s="83"/>
      <c r="C163" s="83"/>
      <c r="D163" s="197"/>
      <c r="E163" s="204"/>
      <c r="F163" s="205"/>
    </row>
    <row r="164">
      <c r="A164" s="194" t="str">
        <f t="shared" si="1"/>
        <v/>
      </c>
      <c r="B164" s="83"/>
      <c r="C164" s="83"/>
      <c r="D164" s="197"/>
      <c r="E164" s="204"/>
      <c r="F164" s="205"/>
    </row>
    <row r="165">
      <c r="A165" s="194" t="str">
        <f t="shared" si="1"/>
        <v/>
      </c>
      <c r="B165" s="83"/>
      <c r="C165" s="83"/>
      <c r="D165" s="197"/>
      <c r="E165" s="204"/>
      <c r="F165" s="205"/>
    </row>
    <row r="166">
      <c r="A166" s="194" t="str">
        <f t="shared" si="1"/>
        <v/>
      </c>
      <c r="B166" s="83"/>
      <c r="C166" s="83"/>
      <c r="D166" s="197"/>
      <c r="E166" s="204"/>
      <c r="F166" s="205"/>
    </row>
    <row r="167">
      <c r="A167" s="194" t="str">
        <f t="shared" si="1"/>
        <v/>
      </c>
      <c r="B167" s="83"/>
      <c r="C167" s="83"/>
      <c r="D167" s="197"/>
      <c r="E167" s="204"/>
      <c r="F167" s="205"/>
    </row>
    <row r="168">
      <c r="A168" s="194" t="str">
        <f t="shared" si="1"/>
        <v/>
      </c>
      <c r="B168" s="83"/>
      <c r="C168" s="83"/>
      <c r="D168" s="197"/>
      <c r="E168" s="204"/>
      <c r="F168" s="205"/>
    </row>
    <row r="169">
      <c r="A169" s="194" t="str">
        <f t="shared" si="1"/>
        <v/>
      </c>
      <c r="B169" s="83"/>
      <c r="C169" s="83"/>
      <c r="D169" s="197"/>
      <c r="E169" s="204"/>
      <c r="F169" s="205"/>
    </row>
    <row r="170">
      <c r="A170" s="194" t="str">
        <f t="shared" si="1"/>
        <v/>
      </c>
      <c r="B170" s="83"/>
      <c r="C170" s="83"/>
      <c r="D170" s="197"/>
      <c r="E170" s="204"/>
      <c r="F170" s="205"/>
    </row>
    <row r="171">
      <c r="A171" s="194" t="str">
        <f t="shared" si="1"/>
        <v/>
      </c>
      <c r="B171" s="83"/>
      <c r="C171" s="83"/>
      <c r="D171" s="197"/>
      <c r="E171" s="204"/>
      <c r="F171" s="205"/>
    </row>
    <row r="172">
      <c r="A172" s="194" t="str">
        <f t="shared" si="1"/>
        <v/>
      </c>
      <c r="B172" s="83"/>
      <c r="C172" s="83"/>
      <c r="D172" s="197"/>
      <c r="E172" s="204"/>
      <c r="F172" s="205"/>
    </row>
    <row r="173">
      <c r="A173" s="194" t="str">
        <f t="shared" si="1"/>
        <v/>
      </c>
      <c r="B173" s="83"/>
      <c r="C173" s="83"/>
      <c r="D173" s="197"/>
      <c r="E173" s="204"/>
      <c r="F173" s="205"/>
    </row>
    <row r="174">
      <c r="A174" s="194" t="str">
        <f t="shared" si="1"/>
        <v/>
      </c>
      <c r="B174" s="83"/>
      <c r="C174" s="83"/>
      <c r="D174" s="197"/>
      <c r="E174" s="204"/>
      <c r="F174" s="205"/>
    </row>
    <row r="175">
      <c r="A175" s="194" t="str">
        <f t="shared" si="1"/>
        <v/>
      </c>
      <c r="B175" s="83"/>
      <c r="C175" s="83"/>
      <c r="D175" s="197"/>
      <c r="E175" s="204"/>
      <c r="F175" s="205"/>
    </row>
    <row r="176">
      <c r="A176" s="194" t="str">
        <f t="shared" si="1"/>
        <v/>
      </c>
      <c r="B176" s="83"/>
      <c r="C176" s="83"/>
      <c r="D176" s="197"/>
      <c r="E176" s="204"/>
      <c r="F176" s="205"/>
    </row>
    <row r="177">
      <c r="A177" s="194" t="str">
        <f t="shared" si="1"/>
        <v/>
      </c>
      <c r="B177" s="83"/>
      <c r="C177" s="83"/>
      <c r="D177" s="197"/>
      <c r="E177" s="204"/>
      <c r="F177" s="205"/>
    </row>
    <row r="178">
      <c r="A178" s="194" t="str">
        <f t="shared" si="1"/>
        <v/>
      </c>
      <c r="B178" s="83"/>
      <c r="C178" s="83"/>
      <c r="D178" s="197"/>
      <c r="E178" s="204"/>
      <c r="F178" s="205"/>
    </row>
    <row r="179">
      <c r="A179" s="194" t="str">
        <f t="shared" si="1"/>
        <v/>
      </c>
      <c r="B179" s="83"/>
      <c r="C179" s="83"/>
      <c r="D179" s="197"/>
      <c r="E179" s="204"/>
      <c r="F179" s="205"/>
    </row>
    <row r="180">
      <c r="A180" s="194" t="str">
        <f t="shared" si="1"/>
        <v/>
      </c>
      <c r="B180" s="83"/>
      <c r="C180" s="83"/>
      <c r="D180" s="197"/>
      <c r="E180" s="204"/>
      <c r="F180" s="205"/>
    </row>
    <row r="181">
      <c r="A181" s="194" t="str">
        <f t="shared" si="1"/>
        <v/>
      </c>
      <c r="B181" s="83"/>
      <c r="C181" s="83"/>
      <c r="D181" s="197"/>
      <c r="E181" s="204"/>
      <c r="F181" s="205"/>
    </row>
    <row r="182">
      <c r="A182" s="194" t="str">
        <f t="shared" si="1"/>
        <v/>
      </c>
      <c r="B182" s="83"/>
      <c r="C182" s="83"/>
      <c r="D182" s="197"/>
      <c r="E182" s="204"/>
      <c r="F182" s="205"/>
    </row>
    <row r="183">
      <c r="A183" s="194" t="str">
        <f t="shared" si="1"/>
        <v/>
      </c>
      <c r="B183" s="83"/>
      <c r="C183" s="83"/>
      <c r="D183" s="197"/>
      <c r="E183" s="204"/>
      <c r="F183" s="205"/>
    </row>
    <row r="184">
      <c r="A184" s="194" t="str">
        <f t="shared" si="1"/>
        <v/>
      </c>
      <c r="B184" s="83"/>
      <c r="C184" s="83"/>
      <c r="D184" s="197"/>
      <c r="E184" s="204"/>
      <c r="F184" s="205"/>
    </row>
    <row r="185">
      <c r="A185" s="194" t="str">
        <f t="shared" si="1"/>
        <v/>
      </c>
      <c r="B185" s="83"/>
      <c r="C185" s="83"/>
      <c r="D185" s="197"/>
      <c r="E185" s="204"/>
      <c r="F185" s="205"/>
    </row>
    <row r="186">
      <c r="A186" s="194" t="str">
        <f t="shared" si="1"/>
        <v/>
      </c>
      <c r="B186" s="83"/>
      <c r="C186" s="83"/>
      <c r="D186" s="197"/>
      <c r="E186" s="204"/>
      <c r="F186" s="205"/>
    </row>
    <row r="187">
      <c r="A187" s="194" t="str">
        <f t="shared" si="1"/>
        <v/>
      </c>
      <c r="B187" s="83"/>
      <c r="C187" s="83"/>
      <c r="D187" s="197"/>
      <c r="E187" s="204"/>
      <c r="F187" s="205"/>
    </row>
    <row r="188">
      <c r="A188" s="194" t="str">
        <f t="shared" si="1"/>
        <v/>
      </c>
      <c r="B188" s="83"/>
      <c r="C188" s="83"/>
      <c r="D188" s="197"/>
      <c r="E188" s="204"/>
      <c r="F188" s="205"/>
    </row>
    <row r="189">
      <c r="A189" s="194" t="str">
        <f t="shared" si="1"/>
        <v/>
      </c>
      <c r="B189" s="83"/>
      <c r="C189" s="83"/>
      <c r="D189" s="197"/>
      <c r="E189" s="204"/>
      <c r="F189" s="205"/>
    </row>
    <row r="190">
      <c r="A190" s="194" t="str">
        <f t="shared" si="1"/>
        <v/>
      </c>
      <c r="B190" s="83"/>
      <c r="C190" s="83"/>
      <c r="D190" s="197"/>
      <c r="E190" s="204"/>
      <c r="F190" s="205"/>
    </row>
    <row r="191">
      <c r="A191" s="194" t="str">
        <f t="shared" si="1"/>
        <v/>
      </c>
      <c r="B191" s="83"/>
      <c r="C191" s="83"/>
      <c r="D191" s="197"/>
      <c r="E191" s="204"/>
      <c r="F191" s="205"/>
    </row>
    <row r="192">
      <c r="A192" s="194" t="str">
        <f t="shared" si="1"/>
        <v/>
      </c>
      <c r="B192" s="83"/>
      <c r="C192" s="83"/>
      <c r="D192" s="197"/>
      <c r="E192" s="204"/>
      <c r="F192" s="205"/>
    </row>
    <row r="193">
      <c r="A193" s="194" t="str">
        <f t="shared" si="1"/>
        <v/>
      </c>
      <c r="B193" s="83"/>
      <c r="C193" s="83"/>
      <c r="D193" s="197"/>
      <c r="E193" s="204"/>
      <c r="F193" s="205"/>
    </row>
    <row r="194">
      <c r="A194" s="194" t="str">
        <f t="shared" si="1"/>
        <v/>
      </c>
      <c r="B194" s="83"/>
      <c r="C194" s="83"/>
      <c r="D194" s="197"/>
      <c r="E194" s="204"/>
      <c r="F194" s="205"/>
    </row>
    <row r="195">
      <c r="A195" s="194" t="str">
        <f t="shared" si="1"/>
        <v/>
      </c>
      <c r="B195" s="83"/>
      <c r="C195" s="83"/>
      <c r="D195" s="197"/>
      <c r="E195" s="204"/>
      <c r="F195" s="205"/>
    </row>
    <row r="196">
      <c r="A196" s="194" t="str">
        <f t="shared" si="1"/>
        <v/>
      </c>
      <c r="B196" s="83"/>
      <c r="C196" s="83"/>
      <c r="D196" s="197"/>
      <c r="E196" s="204"/>
      <c r="F196" s="205"/>
    </row>
    <row r="197">
      <c r="A197" s="194" t="str">
        <f t="shared" si="1"/>
        <v/>
      </c>
      <c r="B197" s="83"/>
      <c r="C197" s="83"/>
      <c r="D197" s="197"/>
      <c r="E197" s="204"/>
      <c r="F197" s="205"/>
    </row>
    <row r="198">
      <c r="A198" s="194" t="str">
        <f t="shared" si="1"/>
        <v/>
      </c>
      <c r="B198" s="83"/>
      <c r="C198" s="83"/>
      <c r="D198" s="197"/>
      <c r="E198" s="204"/>
      <c r="F198" s="205"/>
    </row>
    <row r="199">
      <c r="A199" s="194" t="str">
        <f t="shared" si="1"/>
        <v/>
      </c>
      <c r="B199" s="83"/>
      <c r="C199" s="83"/>
      <c r="D199" s="197"/>
      <c r="E199" s="204"/>
      <c r="F199" s="205"/>
    </row>
    <row r="200">
      <c r="A200" s="194" t="str">
        <f t="shared" si="1"/>
        <v/>
      </c>
      <c r="B200" s="83"/>
      <c r="C200" s="83"/>
      <c r="D200" s="197"/>
      <c r="E200" s="204"/>
      <c r="F200" s="205"/>
    </row>
    <row r="201">
      <c r="A201" s="194" t="str">
        <f t="shared" si="1"/>
        <v/>
      </c>
      <c r="B201" s="83"/>
      <c r="C201" s="83"/>
      <c r="D201" s="197"/>
      <c r="E201" s="204"/>
      <c r="F201" s="205"/>
    </row>
    <row r="202">
      <c r="A202" s="194" t="str">
        <f t="shared" si="1"/>
        <v/>
      </c>
      <c r="B202" s="83"/>
      <c r="C202" s="83"/>
      <c r="D202" s="197"/>
      <c r="E202" s="204"/>
      <c r="F202" s="205"/>
    </row>
    <row r="203">
      <c r="A203" s="194" t="str">
        <f t="shared" si="1"/>
        <v/>
      </c>
      <c r="B203" s="83"/>
      <c r="C203" s="83"/>
      <c r="D203" s="197"/>
      <c r="E203" s="204"/>
      <c r="F203" s="205"/>
    </row>
    <row r="204">
      <c r="A204" s="194" t="str">
        <f t="shared" si="1"/>
        <v/>
      </c>
      <c r="B204" s="83"/>
      <c r="C204" s="83"/>
      <c r="D204" s="197"/>
      <c r="E204" s="204"/>
      <c r="F204" s="205"/>
    </row>
    <row r="205">
      <c r="A205" s="194" t="str">
        <f t="shared" si="1"/>
        <v/>
      </c>
      <c r="B205" s="83"/>
      <c r="C205" s="83"/>
      <c r="D205" s="197"/>
      <c r="E205" s="204"/>
      <c r="F205" s="205"/>
    </row>
    <row r="206">
      <c r="A206" s="194" t="str">
        <f t="shared" si="1"/>
        <v/>
      </c>
      <c r="B206" s="83"/>
      <c r="C206" s="83"/>
      <c r="D206" s="197"/>
      <c r="E206" s="204"/>
      <c r="F206" s="205"/>
    </row>
    <row r="207">
      <c r="A207" s="194" t="str">
        <f t="shared" si="1"/>
        <v/>
      </c>
      <c r="B207" s="83"/>
      <c r="C207" s="83"/>
      <c r="D207" s="197"/>
      <c r="E207" s="204"/>
      <c r="F207" s="205"/>
    </row>
    <row r="208">
      <c r="A208" s="194" t="str">
        <f t="shared" si="1"/>
        <v/>
      </c>
      <c r="B208" s="83"/>
      <c r="C208" s="83"/>
      <c r="D208" s="197"/>
      <c r="E208" s="204"/>
      <c r="F208" s="205"/>
    </row>
    <row r="209">
      <c r="A209" s="194" t="str">
        <f t="shared" si="1"/>
        <v/>
      </c>
      <c r="B209" s="83"/>
      <c r="C209" s="83"/>
      <c r="D209" s="197"/>
      <c r="E209" s="204"/>
      <c r="F209" s="205"/>
    </row>
    <row r="210">
      <c r="A210" s="194" t="str">
        <f t="shared" si="1"/>
        <v/>
      </c>
      <c r="B210" s="83"/>
      <c r="C210" s="83"/>
      <c r="D210" s="197"/>
      <c r="E210" s="204"/>
      <c r="F210" s="205"/>
    </row>
    <row r="211">
      <c r="A211" s="194" t="str">
        <f t="shared" si="1"/>
        <v/>
      </c>
      <c r="B211" s="83"/>
      <c r="C211" s="83"/>
      <c r="D211" s="197"/>
      <c r="E211" s="204"/>
      <c r="F211" s="205"/>
    </row>
    <row r="212">
      <c r="A212" s="194" t="str">
        <f t="shared" si="1"/>
        <v/>
      </c>
      <c r="B212" s="83"/>
      <c r="C212" s="83"/>
      <c r="D212" s="197"/>
      <c r="E212" s="204"/>
      <c r="F212" s="205"/>
    </row>
    <row r="213">
      <c r="A213" s="194" t="str">
        <f t="shared" si="1"/>
        <v/>
      </c>
      <c r="B213" s="83"/>
      <c r="C213" s="83"/>
      <c r="D213" s="197"/>
      <c r="E213" s="204"/>
      <c r="F213" s="205"/>
    </row>
    <row r="214">
      <c r="A214" s="194" t="str">
        <f t="shared" si="1"/>
        <v/>
      </c>
      <c r="B214" s="83"/>
      <c r="C214" s="83"/>
      <c r="D214" s="197"/>
      <c r="E214" s="204"/>
      <c r="F214" s="205"/>
    </row>
    <row r="215">
      <c r="A215" s="194" t="str">
        <f t="shared" si="1"/>
        <v/>
      </c>
      <c r="B215" s="83"/>
      <c r="C215" s="83"/>
      <c r="D215" s="197"/>
      <c r="E215" s="204"/>
      <c r="F215" s="205"/>
    </row>
    <row r="216">
      <c r="A216" s="194" t="str">
        <f t="shared" si="1"/>
        <v/>
      </c>
      <c r="B216" s="83"/>
      <c r="C216" s="83"/>
      <c r="D216" s="197"/>
      <c r="E216" s="204"/>
      <c r="F216" s="205"/>
    </row>
    <row r="217">
      <c r="A217" s="194" t="str">
        <f t="shared" si="1"/>
        <v/>
      </c>
      <c r="B217" s="83"/>
      <c r="C217" s="83"/>
      <c r="D217" s="197"/>
      <c r="E217" s="204"/>
      <c r="F217" s="205"/>
    </row>
    <row r="218">
      <c r="A218" s="194" t="str">
        <f t="shared" si="1"/>
        <v/>
      </c>
      <c r="B218" s="83"/>
      <c r="C218" s="83"/>
      <c r="D218" s="197"/>
      <c r="E218" s="204"/>
      <c r="F218" s="205"/>
    </row>
    <row r="219">
      <c r="A219" s="194" t="str">
        <f t="shared" si="1"/>
        <v/>
      </c>
      <c r="B219" s="83"/>
      <c r="C219" s="83"/>
      <c r="D219" s="197"/>
      <c r="E219" s="204"/>
      <c r="F219" s="205"/>
    </row>
    <row r="220">
      <c r="A220" s="194" t="str">
        <f t="shared" si="1"/>
        <v/>
      </c>
      <c r="B220" s="83"/>
      <c r="C220" s="83"/>
      <c r="D220" s="197"/>
      <c r="E220" s="204"/>
      <c r="F220" s="205"/>
    </row>
    <row r="221">
      <c r="A221" s="194" t="str">
        <f t="shared" si="1"/>
        <v/>
      </c>
      <c r="B221" s="83"/>
      <c r="C221" s="83"/>
      <c r="D221" s="197"/>
      <c r="E221" s="204"/>
      <c r="F221" s="205"/>
    </row>
    <row r="222">
      <c r="A222" s="194" t="str">
        <f t="shared" si="1"/>
        <v/>
      </c>
      <c r="B222" s="83"/>
      <c r="C222" s="83"/>
      <c r="D222" s="197"/>
      <c r="E222" s="204"/>
      <c r="F222" s="205"/>
    </row>
    <row r="223">
      <c r="A223" s="194" t="str">
        <f t="shared" si="1"/>
        <v/>
      </c>
      <c r="B223" s="83"/>
      <c r="C223" s="83"/>
      <c r="D223" s="197"/>
      <c r="E223" s="204"/>
      <c r="F223" s="205"/>
    </row>
    <row r="224">
      <c r="A224" s="194" t="str">
        <f t="shared" si="1"/>
        <v/>
      </c>
      <c r="B224" s="83"/>
      <c r="C224" s="83"/>
      <c r="D224" s="197"/>
      <c r="E224" s="204"/>
      <c r="F224" s="205"/>
    </row>
    <row r="225">
      <c r="A225" s="194" t="str">
        <f t="shared" si="1"/>
        <v/>
      </c>
      <c r="B225" s="83"/>
      <c r="C225" s="83"/>
      <c r="D225" s="197"/>
      <c r="E225" s="204"/>
      <c r="F225" s="205"/>
    </row>
    <row r="226">
      <c r="A226" s="194" t="str">
        <f t="shared" si="1"/>
        <v/>
      </c>
      <c r="B226" s="83"/>
      <c r="C226" s="83"/>
      <c r="D226" s="197"/>
      <c r="E226" s="204"/>
      <c r="F226" s="205"/>
    </row>
    <row r="227">
      <c r="A227" s="194" t="str">
        <f t="shared" si="1"/>
        <v/>
      </c>
      <c r="B227" s="83"/>
      <c r="C227" s="83"/>
      <c r="D227" s="197"/>
      <c r="E227" s="204"/>
      <c r="F227" s="205"/>
    </row>
    <row r="228">
      <c r="A228" s="194" t="str">
        <f t="shared" si="1"/>
        <v/>
      </c>
      <c r="B228" s="83"/>
      <c r="C228" s="83"/>
      <c r="D228" s="197"/>
      <c r="E228" s="204"/>
      <c r="F228" s="205"/>
    </row>
    <row r="229">
      <c r="A229" s="194" t="str">
        <f t="shared" si="1"/>
        <v/>
      </c>
      <c r="B229" s="83"/>
      <c r="C229" s="83"/>
      <c r="D229" s="197"/>
      <c r="E229" s="204"/>
      <c r="F229" s="205"/>
    </row>
    <row r="230">
      <c r="A230" s="194" t="str">
        <f t="shared" si="1"/>
        <v/>
      </c>
      <c r="B230" s="83"/>
      <c r="C230" s="83"/>
      <c r="D230" s="197"/>
      <c r="E230" s="204"/>
      <c r="F230" s="205"/>
    </row>
    <row r="231">
      <c r="A231" s="194" t="str">
        <f t="shared" si="1"/>
        <v/>
      </c>
      <c r="B231" s="83"/>
      <c r="C231" s="83"/>
      <c r="D231" s="197"/>
      <c r="E231" s="204"/>
      <c r="F231" s="205"/>
    </row>
    <row r="232">
      <c r="A232" s="194" t="str">
        <f t="shared" si="1"/>
        <v/>
      </c>
      <c r="B232" s="83"/>
      <c r="C232" s="83"/>
      <c r="D232" s="197"/>
      <c r="E232" s="204"/>
      <c r="F232" s="205"/>
    </row>
    <row r="233">
      <c r="A233" s="194" t="str">
        <f t="shared" si="1"/>
        <v/>
      </c>
      <c r="B233" s="83"/>
      <c r="C233" s="83"/>
      <c r="D233" s="197"/>
      <c r="E233" s="204"/>
      <c r="F233" s="205"/>
    </row>
    <row r="234">
      <c r="A234" s="194" t="str">
        <f t="shared" si="1"/>
        <v/>
      </c>
      <c r="B234" s="83"/>
      <c r="C234" s="83"/>
      <c r="D234" s="197"/>
      <c r="E234" s="204"/>
      <c r="F234" s="205"/>
    </row>
    <row r="235">
      <c r="A235" s="194" t="str">
        <f t="shared" si="1"/>
        <v/>
      </c>
      <c r="B235" s="83"/>
      <c r="C235" s="83"/>
      <c r="D235" s="197"/>
      <c r="E235" s="204"/>
      <c r="F235" s="205"/>
    </row>
    <row r="236">
      <c r="A236" s="194" t="str">
        <f t="shared" si="1"/>
        <v/>
      </c>
      <c r="B236" s="83"/>
      <c r="C236" s="83"/>
      <c r="D236" s="197"/>
      <c r="E236" s="204"/>
      <c r="F236" s="205"/>
    </row>
    <row r="237">
      <c r="A237" s="194" t="str">
        <f t="shared" si="1"/>
        <v/>
      </c>
      <c r="B237" s="83"/>
      <c r="C237" s="83"/>
      <c r="D237" s="197"/>
      <c r="E237" s="204"/>
      <c r="F237" s="205"/>
    </row>
    <row r="238">
      <c r="A238" s="194" t="str">
        <f t="shared" si="1"/>
        <v/>
      </c>
      <c r="B238" s="83"/>
      <c r="C238" s="83"/>
      <c r="D238" s="197"/>
      <c r="E238" s="204"/>
      <c r="F238" s="205"/>
    </row>
    <row r="239">
      <c r="A239" s="194" t="str">
        <f t="shared" si="1"/>
        <v/>
      </c>
      <c r="B239" s="83"/>
      <c r="C239" s="83"/>
      <c r="D239" s="197"/>
      <c r="E239" s="204"/>
      <c r="F239" s="205"/>
    </row>
    <row r="240">
      <c r="A240" s="194" t="str">
        <f t="shared" si="1"/>
        <v/>
      </c>
      <c r="B240" s="83"/>
      <c r="C240" s="83"/>
      <c r="D240" s="197"/>
      <c r="E240" s="204"/>
      <c r="F240" s="205"/>
    </row>
    <row r="241">
      <c r="A241" s="194" t="str">
        <f t="shared" si="1"/>
        <v/>
      </c>
      <c r="B241" s="83"/>
      <c r="C241" s="83"/>
      <c r="D241" s="197"/>
      <c r="E241" s="204"/>
      <c r="F241" s="205"/>
    </row>
    <row r="242">
      <c r="A242" s="194" t="str">
        <f t="shared" si="1"/>
        <v/>
      </c>
      <c r="B242" s="83"/>
      <c r="C242" s="83"/>
      <c r="D242" s="197"/>
      <c r="E242" s="204"/>
      <c r="F242" s="205"/>
    </row>
    <row r="243">
      <c r="A243" s="194" t="str">
        <f t="shared" si="1"/>
        <v/>
      </c>
      <c r="B243" s="83"/>
      <c r="C243" s="83"/>
      <c r="D243" s="197"/>
      <c r="E243" s="204"/>
      <c r="F243" s="205"/>
    </row>
    <row r="244">
      <c r="A244" s="194" t="str">
        <f t="shared" si="1"/>
        <v/>
      </c>
      <c r="B244" s="83"/>
      <c r="C244" s="83"/>
      <c r="D244" s="197"/>
      <c r="E244" s="204"/>
      <c r="F244" s="205"/>
    </row>
    <row r="245">
      <c r="A245" s="194" t="str">
        <f t="shared" si="1"/>
        <v/>
      </c>
      <c r="B245" s="83"/>
      <c r="C245" s="83"/>
      <c r="D245" s="197"/>
      <c r="E245" s="204"/>
      <c r="F245" s="205"/>
    </row>
    <row r="246">
      <c r="A246" s="194" t="str">
        <f t="shared" si="1"/>
        <v/>
      </c>
      <c r="B246" s="83"/>
      <c r="C246" s="83"/>
      <c r="D246" s="197"/>
      <c r="E246" s="204"/>
      <c r="F246" s="205"/>
    </row>
    <row r="247">
      <c r="A247" s="194" t="str">
        <f t="shared" si="1"/>
        <v/>
      </c>
      <c r="B247" s="83"/>
      <c r="C247" s="83"/>
      <c r="D247" s="197"/>
      <c r="E247" s="204"/>
      <c r="F247" s="205"/>
    </row>
    <row r="248">
      <c r="A248" s="194" t="str">
        <f t="shared" si="1"/>
        <v/>
      </c>
      <c r="B248" s="83"/>
      <c r="C248" s="83"/>
      <c r="D248" s="197"/>
      <c r="E248" s="204"/>
      <c r="F248" s="205"/>
    </row>
    <row r="249">
      <c r="A249" s="194" t="str">
        <f t="shared" si="1"/>
        <v/>
      </c>
      <c r="B249" s="83"/>
      <c r="C249" s="83"/>
      <c r="D249" s="197"/>
      <c r="E249" s="204"/>
      <c r="F249" s="205"/>
    </row>
    <row r="250">
      <c r="A250" s="194" t="str">
        <f t="shared" si="1"/>
        <v/>
      </c>
      <c r="B250" s="83"/>
      <c r="C250" s="83"/>
      <c r="D250" s="197"/>
      <c r="E250" s="204"/>
      <c r="F250" s="205"/>
    </row>
    <row r="251">
      <c r="A251" s="194" t="str">
        <f t="shared" si="1"/>
        <v/>
      </c>
      <c r="B251" s="83"/>
      <c r="C251" s="83"/>
      <c r="D251" s="197"/>
      <c r="E251" s="204"/>
      <c r="F251" s="205"/>
    </row>
    <row r="252">
      <c r="A252" s="194" t="str">
        <f t="shared" si="1"/>
        <v/>
      </c>
      <c r="B252" s="83"/>
      <c r="C252" s="83"/>
      <c r="D252" s="197"/>
      <c r="E252" s="204"/>
      <c r="F252" s="205"/>
    </row>
    <row r="253">
      <c r="A253" s="194" t="str">
        <f t="shared" si="1"/>
        <v/>
      </c>
      <c r="B253" s="83"/>
      <c r="C253" s="83"/>
      <c r="D253" s="197"/>
      <c r="E253" s="204"/>
      <c r="F253" s="205"/>
    </row>
    <row r="254">
      <c r="A254" s="194" t="str">
        <f t="shared" si="1"/>
        <v/>
      </c>
      <c r="B254" s="83"/>
      <c r="C254" s="83"/>
      <c r="D254" s="197"/>
      <c r="E254" s="204"/>
      <c r="F254" s="205"/>
    </row>
    <row r="255">
      <c r="A255" s="194" t="str">
        <f t="shared" si="1"/>
        <v/>
      </c>
      <c r="B255" s="83"/>
      <c r="C255" s="83"/>
      <c r="D255" s="197"/>
      <c r="E255" s="204"/>
      <c r="F255" s="205"/>
    </row>
    <row r="256">
      <c r="A256" s="194" t="str">
        <f t="shared" si="1"/>
        <v/>
      </c>
      <c r="B256" s="83"/>
      <c r="C256" s="83"/>
      <c r="D256" s="197"/>
      <c r="E256" s="204"/>
      <c r="F256" s="205"/>
    </row>
    <row r="257">
      <c r="A257" s="194" t="str">
        <f t="shared" si="1"/>
        <v/>
      </c>
      <c r="B257" s="83"/>
      <c r="C257" s="83"/>
      <c r="D257" s="197"/>
      <c r="E257" s="204"/>
      <c r="F257" s="205"/>
    </row>
    <row r="258">
      <c r="A258" s="194" t="str">
        <f t="shared" si="1"/>
        <v/>
      </c>
      <c r="B258" s="83"/>
      <c r="C258" s="83"/>
      <c r="D258" s="197"/>
      <c r="E258" s="204"/>
      <c r="F258" s="205"/>
    </row>
    <row r="259">
      <c r="A259" s="194" t="str">
        <f t="shared" si="1"/>
        <v/>
      </c>
      <c r="B259" s="83"/>
      <c r="C259" s="83"/>
      <c r="D259" s="197"/>
      <c r="E259" s="204"/>
      <c r="F259" s="205"/>
    </row>
    <row r="260">
      <c r="A260" s="194" t="str">
        <f t="shared" si="1"/>
        <v/>
      </c>
      <c r="B260" s="83"/>
      <c r="C260" s="83"/>
      <c r="D260" s="197"/>
      <c r="E260" s="204"/>
      <c r="F260" s="205"/>
    </row>
    <row r="261">
      <c r="A261" s="194" t="str">
        <f t="shared" si="1"/>
        <v/>
      </c>
      <c r="B261" s="83"/>
      <c r="C261" s="83"/>
      <c r="D261" s="197"/>
      <c r="E261" s="204"/>
      <c r="F261" s="205"/>
    </row>
    <row r="262">
      <c r="A262" s="194" t="str">
        <f t="shared" si="1"/>
        <v/>
      </c>
      <c r="B262" s="83"/>
      <c r="C262" s="83"/>
      <c r="D262" s="197"/>
      <c r="E262" s="204"/>
      <c r="F262" s="205"/>
    </row>
    <row r="263">
      <c r="A263" s="194" t="str">
        <f t="shared" si="1"/>
        <v/>
      </c>
      <c r="B263" s="83"/>
      <c r="C263" s="83"/>
      <c r="D263" s="197"/>
      <c r="E263" s="204"/>
      <c r="F263" s="205"/>
    </row>
    <row r="264">
      <c r="A264" s="194" t="str">
        <f t="shared" si="1"/>
        <v/>
      </c>
      <c r="B264" s="83"/>
      <c r="C264" s="83"/>
      <c r="D264" s="197"/>
      <c r="E264" s="204"/>
      <c r="F264" s="205"/>
    </row>
    <row r="265">
      <c r="A265" s="194" t="str">
        <f t="shared" si="1"/>
        <v/>
      </c>
      <c r="B265" s="83"/>
      <c r="C265" s="83"/>
      <c r="D265" s="197"/>
      <c r="E265" s="204"/>
      <c r="F265" s="205"/>
    </row>
    <row r="266">
      <c r="A266" s="194" t="str">
        <f t="shared" si="1"/>
        <v/>
      </c>
      <c r="B266" s="83"/>
      <c r="C266" s="83"/>
      <c r="D266" s="197"/>
      <c r="E266" s="204"/>
      <c r="F266" s="205"/>
    </row>
    <row r="267">
      <c r="A267" s="194" t="str">
        <f t="shared" si="1"/>
        <v/>
      </c>
      <c r="B267" s="83"/>
      <c r="C267" s="83"/>
      <c r="D267" s="197"/>
      <c r="E267" s="204"/>
      <c r="F267" s="205"/>
    </row>
    <row r="268">
      <c r="A268" s="194" t="str">
        <f t="shared" si="1"/>
        <v/>
      </c>
      <c r="B268" s="83"/>
      <c r="C268" s="83"/>
      <c r="D268" s="197"/>
      <c r="E268" s="204"/>
      <c r="F268" s="205"/>
    </row>
    <row r="269">
      <c r="A269" s="194" t="str">
        <f t="shared" si="1"/>
        <v/>
      </c>
      <c r="B269" s="83"/>
      <c r="C269" s="83"/>
      <c r="D269" s="197"/>
      <c r="E269" s="204"/>
      <c r="F269" s="205"/>
    </row>
    <row r="270">
      <c r="A270" s="194" t="str">
        <f t="shared" si="1"/>
        <v/>
      </c>
      <c r="B270" s="83"/>
      <c r="C270" s="83"/>
      <c r="D270" s="197"/>
      <c r="E270" s="204"/>
      <c r="F270" s="205"/>
    </row>
    <row r="271">
      <c r="A271" s="194" t="str">
        <f t="shared" si="1"/>
        <v/>
      </c>
      <c r="B271" s="83"/>
      <c r="C271" s="83"/>
      <c r="D271" s="197"/>
      <c r="E271" s="204"/>
      <c r="F271" s="205"/>
    </row>
    <row r="272">
      <c r="A272" s="194" t="str">
        <f t="shared" si="1"/>
        <v/>
      </c>
      <c r="B272" s="83"/>
      <c r="C272" s="83"/>
      <c r="D272" s="197"/>
      <c r="E272" s="204"/>
      <c r="F272" s="205"/>
    </row>
    <row r="273">
      <c r="A273" s="194" t="str">
        <f t="shared" si="1"/>
        <v/>
      </c>
      <c r="B273" s="83"/>
      <c r="C273" s="83"/>
      <c r="D273" s="197"/>
      <c r="E273" s="204"/>
      <c r="F273" s="205"/>
    </row>
    <row r="274">
      <c r="A274" s="194" t="str">
        <f t="shared" si="1"/>
        <v/>
      </c>
      <c r="B274" s="83"/>
      <c r="C274" s="83"/>
      <c r="D274" s="197"/>
      <c r="E274" s="204"/>
      <c r="F274" s="205"/>
    </row>
    <row r="275">
      <c r="A275" s="194" t="str">
        <f t="shared" si="1"/>
        <v/>
      </c>
      <c r="B275" s="83"/>
      <c r="C275" s="83"/>
      <c r="D275" s="197"/>
      <c r="E275" s="204"/>
      <c r="F275" s="205"/>
    </row>
    <row r="276">
      <c r="A276" s="194" t="str">
        <f t="shared" si="1"/>
        <v/>
      </c>
      <c r="B276" s="83"/>
      <c r="C276" s="83"/>
      <c r="D276" s="197"/>
      <c r="E276" s="204"/>
      <c r="F276" s="205"/>
    </row>
    <row r="277">
      <c r="A277" s="194" t="str">
        <f t="shared" si="1"/>
        <v/>
      </c>
      <c r="B277" s="83"/>
      <c r="C277" s="83"/>
      <c r="D277" s="197"/>
      <c r="E277" s="204"/>
      <c r="F277" s="205"/>
    </row>
    <row r="278">
      <c r="A278" s="194" t="str">
        <f t="shared" si="1"/>
        <v/>
      </c>
      <c r="B278" s="83"/>
      <c r="C278" s="83"/>
      <c r="D278" s="197"/>
      <c r="E278" s="204"/>
      <c r="F278" s="205"/>
    </row>
    <row r="279">
      <c r="A279" s="194" t="str">
        <f t="shared" si="1"/>
        <v/>
      </c>
      <c r="B279" s="83"/>
      <c r="C279" s="83"/>
      <c r="D279" s="197"/>
      <c r="E279" s="204"/>
      <c r="F279" s="205"/>
    </row>
    <row r="280">
      <c r="A280" s="194" t="str">
        <f t="shared" si="1"/>
        <v/>
      </c>
      <c r="B280" s="83"/>
      <c r="C280" s="83"/>
      <c r="D280" s="197"/>
      <c r="E280" s="204"/>
      <c r="F280" s="205"/>
    </row>
    <row r="281">
      <c r="A281" s="194" t="str">
        <f t="shared" si="1"/>
        <v/>
      </c>
      <c r="B281" s="83"/>
      <c r="C281" s="83"/>
      <c r="D281" s="197"/>
      <c r="E281" s="204"/>
      <c r="F281" s="205"/>
    </row>
    <row r="282">
      <c r="A282" s="194" t="str">
        <f t="shared" si="1"/>
        <v/>
      </c>
      <c r="B282" s="83"/>
      <c r="C282" s="83"/>
      <c r="D282" s="197"/>
      <c r="E282" s="204"/>
      <c r="F282" s="205"/>
    </row>
    <row r="283">
      <c r="A283" s="194" t="str">
        <f t="shared" si="1"/>
        <v/>
      </c>
      <c r="B283" s="83"/>
      <c r="C283" s="83"/>
      <c r="D283" s="197"/>
      <c r="E283" s="204"/>
      <c r="F283" s="205"/>
    </row>
    <row r="284">
      <c r="A284" s="194" t="str">
        <f t="shared" si="1"/>
        <v/>
      </c>
      <c r="B284" s="83"/>
      <c r="C284" s="83"/>
      <c r="D284" s="197"/>
      <c r="E284" s="204"/>
      <c r="F284" s="205"/>
    </row>
    <row r="285">
      <c r="A285" s="194" t="str">
        <f t="shared" si="1"/>
        <v/>
      </c>
      <c r="B285" s="83"/>
      <c r="C285" s="83"/>
      <c r="D285" s="197"/>
      <c r="E285" s="204"/>
      <c r="F285" s="205"/>
    </row>
    <row r="286">
      <c r="A286" s="194" t="str">
        <f t="shared" si="1"/>
        <v/>
      </c>
      <c r="B286" s="83"/>
      <c r="C286" s="83"/>
      <c r="D286" s="197"/>
      <c r="E286" s="204"/>
      <c r="F286" s="205"/>
    </row>
    <row r="287">
      <c r="A287" s="194" t="str">
        <f t="shared" si="1"/>
        <v/>
      </c>
      <c r="B287" s="83"/>
      <c r="C287" s="83"/>
      <c r="D287" s="197"/>
      <c r="E287" s="204"/>
      <c r="F287" s="205"/>
    </row>
    <row r="288">
      <c r="A288" s="194" t="str">
        <f t="shared" si="1"/>
        <v/>
      </c>
      <c r="B288" s="83"/>
      <c r="C288" s="83"/>
      <c r="D288" s="197"/>
      <c r="E288" s="204"/>
      <c r="F288" s="205"/>
    </row>
    <row r="289">
      <c r="A289" s="194" t="str">
        <f t="shared" si="1"/>
        <v/>
      </c>
      <c r="B289" s="83"/>
      <c r="C289" s="83"/>
      <c r="D289" s="197"/>
      <c r="E289" s="204"/>
      <c r="F289" s="205"/>
    </row>
    <row r="290">
      <c r="A290" s="194" t="str">
        <f t="shared" si="1"/>
        <v/>
      </c>
      <c r="B290" s="83"/>
      <c r="C290" s="83"/>
      <c r="D290" s="197"/>
      <c r="E290" s="204"/>
      <c r="F290" s="205"/>
    </row>
    <row r="291">
      <c r="A291" s="194" t="str">
        <f t="shared" si="1"/>
        <v/>
      </c>
      <c r="B291" s="83"/>
      <c r="C291" s="83"/>
      <c r="D291" s="197"/>
      <c r="E291" s="204"/>
      <c r="F291" s="205"/>
    </row>
    <row r="292">
      <c r="A292" s="194" t="str">
        <f t="shared" si="1"/>
        <v/>
      </c>
      <c r="B292" s="83"/>
      <c r="C292" s="83"/>
      <c r="D292" s="197"/>
      <c r="E292" s="204"/>
      <c r="F292" s="205"/>
    </row>
    <row r="293">
      <c r="A293" s="194" t="str">
        <f t="shared" si="1"/>
        <v/>
      </c>
      <c r="B293" s="83"/>
      <c r="C293" s="83"/>
      <c r="D293" s="197"/>
      <c r="E293" s="204"/>
      <c r="F293" s="205"/>
    </row>
    <row r="294">
      <c r="A294" s="194" t="str">
        <f t="shared" si="1"/>
        <v/>
      </c>
      <c r="B294" s="83"/>
      <c r="C294" s="83"/>
      <c r="D294" s="197"/>
      <c r="E294" s="204"/>
      <c r="F294" s="205"/>
    </row>
    <row r="295">
      <c r="A295" s="194" t="str">
        <f t="shared" si="1"/>
        <v/>
      </c>
      <c r="B295" s="83"/>
      <c r="C295" s="83"/>
      <c r="D295" s="197"/>
      <c r="E295" s="204"/>
      <c r="F295" s="205"/>
    </row>
    <row r="296">
      <c r="A296" s="194" t="str">
        <f t="shared" si="1"/>
        <v/>
      </c>
      <c r="B296" s="83"/>
      <c r="C296" s="83"/>
      <c r="D296" s="197"/>
      <c r="E296" s="204"/>
      <c r="F296" s="205"/>
    </row>
    <row r="297">
      <c r="A297" s="194" t="str">
        <f t="shared" si="1"/>
        <v/>
      </c>
      <c r="B297" s="83"/>
      <c r="C297" s="83"/>
      <c r="D297" s="197"/>
      <c r="E297" s="204"/>
      <c r="F297" s="205"/>
    </row>
    <row r="298">
      <c r="A298" s="194" t="str">
        <f t="shared" si="1"/>
        <v/>
      </c>
      <c r="B298" s="83"/>
      <c r="C298" s="83"/>
      <c r="D298" s="197"/>
      <c r="E298" s="204"/>
      <c r="F298" s="205"/>
    </row>
    <row r="299">
      <c r="A299" s="194" t="str">
        <f t="shared" si="1"/>
        <v/>
      </c>
      <c r="B299" s="83"/>
      <c r="C299" s="83"/>
      <c r="D299" s="197"/>
      <c r="E299" s="204"/>
      <c r="F299" s="205"/>
    </row>
    <row r="300">
      <c r="A300" s="194" t="str">
        <f t="shared" si="1"/>
        <v/>
      </c>
      <c r="B300" s="83"/>
      <c r="C300" s="83"/>
      <c r="D300" s="197"/>
      <c r="E300" s="204"/>
      <c r="F300" s="205"/>
    </row>
    <row r="301">
      <c r="A301" s="194" t="str">
        <f t="shared" si="1"/>
        <v/>
      </c>
      <c r="B301" s="83"/>
      <c r="C301" s="83"/>
      <c r="D301" s="197"/>
      <c r="E301" s="204"/>
      <c r="F301" s="205"/>
    </row>
    <row r="302">
      <c r="A302" s="194" t="str">
        <f t="shared" si="1"/>
        <v/>
      </c>
      <c r="B302" s="83"/>
      <c r="C302" s="83"/>
      <c r="D302" s="197"/>
      <c r="E302" s="204"/>
      <c r="F302" s="205"/>
    </row>
    <row r="303">
      <c r="A303" s="194" t="str">
        <f t="shared" si="1"/>
        <v/>
      </c>
      <c r="B303" s="83"/>
      <c r="C303" s="83"/>
      <c r="D303" s="197"/>
      <c r="E303" s="204"/>
      <c r="F303" s="205"/>
    </row>
    <row r="304">
      <c r="A304" s="194" t="str">
        <f t="shared" si="1"/>
        <v/>
      </c>
      <c r="B304" s="83"/>
      <c r="C304" s="83"/>
      <c r="D304" s="197"/>
      <c r="E304" s="204"/>
      <c r="F304" s="205"/>
    </row>
    <row r="305">
      <c r="A305" s="194" t="str">
        <f t="shared" si="1"/>
        <v/>
      </c>
      <c r="B305" s="83"/>
      <c r="C305" s="83"/>
      <c r="D305" s="197"/>
      <c r="E305" s="204"/>
      <c r="F305" s="205"/>
    </row>
    <row r="306">
      <c r="A306" s="194" t="str">
        <f t="shared" si="1"/>
        <v/>
      </c>
      <c r="B306" s="83"/>
      <c r="C306" s="83"/>
      <c r="D306" s="197"/>
      <c r="E306" s="204"/>
      <c r="F306" s="205"/>
    </row>
    <row r="307">
      <c r="A307" s="194" t="str">
        <f t="shared" si="1"/>
        <v/>
      </c>
      <c r="B307" s="83"/>
      <c r="C307" s="83"/>
      <c r="D307" s="197"/>
      <c r="E307" s="204"/>
      <c r="F307" s="205"/>
    </row>
    <row r="308">
      <c r="A308" s="194" t="str">
        <f t="shared" si="1"/>
        <v/>
      </c>
      <c r="B308" s="83"/>
      <c r="C308" s="83"/>
      <c r="D308" s="197"/>
      <c r="E308" s="204"/>
      <c r="F308" s="205"/>
    </row>
    <row r="309">
      <c r="A309" s="194" t="str">
        <f t="shared" si="1"/>
        <v/>
      </c>
      <c r="B309" s="83"/>
      <c r="C309" s="83"/>
      <c r="D309" s="197"/>
      <c r="E309" s="204"/>
      <c r="F309" s="205"/>
    </row>
    <row r="310">
      <c r="A310" s="194" t="str">
        <f t="shared" si="1"/>
        <v/>
      </c>
      <c r="B310" s="83"/>
      <c r="C310" s="83"/>
      <c r="D310" s="197"/>
      <c r="E310" s="204"/>
      <c r="F310" s="205"/>
    </row>
    <row r="311">
      <c r="A311" s="194" t="str">
        <f t="shared" si="1"/>
        <v/>
      </c>
      <c r="B311" s="83"/>
      <c r="C311" s="83"/>
      <c r="D311" s="197"/>
      <c r="E311" s="204"/>
      <c r="F311" s="205"/>
    </row>
    <row r="312">
      <c r="A312" s="194" t="str">
        <f t="shared" si="1"/>
        <v/>
      </c>
      <c r="B312" s="83"/>
      <c r="C312" s="83"/>
      <c r="D312" s="197"/>
      <c r="E312" s="204"/>
      <c r="F312" s="205"/>
    </row>
    <row r="313">
      <c r="A313" s="194" t="str">
        <f t="shared" si="1"/>
        <v/>
      </c>
      <c r="B313" s="83"/>
      <c r="C313" s="83"/>
      <c r="D313" s="197"/>
      <c r="E313" s="204"/>
      <c r="F313" s="205"/>
    </row>
    <row r="314">
      <c r="A314" s="194" t="str">
        <f t="shared" si="1"/>
        <v/>
      </c>
      <c r="B314" s="83"/>
      <c r="C314" s="83"/>
      <c r="D314" s="197"/>
      <c r="E314" s="204"/>
      <c r="F314" s="205"/>
    </row>
    <row r="315">
      <c r="A315" s="194" t="str">
        <f t="shared" si="1"/>
        <v/>
      </c>
      <c r="B315" s="83"/>
      <c r="C315" s="83"/>
      <c r="D315" s="197"/>
      <c r="E315" s="204"/>
      <c r="F315" s="205"/>
    </row>
    <row r="316">
      <c r="A316" s="194" t="str">
        <f t="shared" si="1"/>
        <v/>
      </c>
      <c r="B316" s="83"/>
      <c r="C316" s="83"/>
      <c r="D316" s="197"/>
      <c r="E316" s="204"/>
      <c r="F316" s="205"/>
    </row>
    <row r="317">
      <c r="A317" s="194" t="str">
        <f t="shared" si="1"/>
        <v/>
      </c>
      <c r="B317" s="83"/>
      <c r="C317" s="83"/>
      <c r="D317" s="197"/>
      <c r="E317" s="204"/>
      <c r="F317" s="205"/>
    </row>
    <row r="318">
      <c r="A318" s="194" t="str">
        <f t="shared" si="1"/>
        <v/>
      </c>
      <c r="B318" s="83"/>
      <c r="C318" s="83"/>
      <c r="D318" s="197"/>
      <c r="E318" s="204"/>
      <c r="F318" s="205"/>
    </row>
    <row r="319">
      <c r="A319" s="194" t="str">
        <f t="shared" si="1"/>
        <v/>
      </c>
      <c r="B319" s="83"/>
      <c r="C319" s="83"/>
      <c r="D319" s="197"/>
      <c r="E319" s="204"/>
      <c r="F319" s="205"/>
    </row>
    <row r="320">
      <c r="A320" s="194" t="str">
        <f t="shared" si="1"/>
        <v/>
      </c>
      <c r="B320" s="83"/>
      <c r="C320" s="83"/>
      <c r="D320" s="197"/>
      <c r="E320" s="204"/>
      <c r="F320" s="205"/>
    </row>
    <row r="321">
      <c r="A321" s="194" t="str">
        <f t="shared" si="1"/>
        <v/>
      </c>
      <c r="B321" s="83"/>
      <c r="C321" s="83"/>
      <c r="D321" s="197"/>
      <c r="E321" s="204"/>
      <c r="F321" s="205"/>
    </row>
    <row r="322">
      <c r="A322" s="194" t="str">
        <f t="shared" si="1"/>
        <v/>
      </c>
      <c r="B322" s="83"/>
      <c r="C322" s="83"/>
      <c r="D322" s="197"/>
      <c r="E322" s="204"/>
      <c r="F322" s="205"/>
    </row>
    <row r="323">
      <c r="A323" s="194" t="str">
        <f t="shared" si="1"/>
        <v/>
      </c>
      <c r="B323" s="83"/>
      <c r="C323" s="83"/>
      <c r="D323" s="197"/>
      <c r="E323" s="204"/>
      <c r="F323" s="205"/>
    </row>
    <row r="324">
      <c r="A324" s="194" t="str">
        <f t="shared" si="1"/>
        <v/>
      </c>
      <c r="B324" s="83"/>
      <c r="C324" s="83"/>
      <c r="D324" s="197"/>
      <c r="E324" s="204"/>
      <c r="F324" s="205"/>
    </row>
    <row r="325">
      <c r="A325" s="194" t="str">
        <f t="shared" si="1"/>
        <v/>
      </c>
      <c r="B325" s="83"/>
      <c r="C325" s="83"/>
      <c r="D325" s="197"/>
      <c r="E325" s="204"/>
      <c r="F325" s="205"/>
    </row>
    <row r="326">
      <c r="A326" s="194" t="str">
        <f t="shared" si="1"/>
        <v/>
      </c>
      <c r="B326" s="83"/>
      <c r="C326" s="83"/>
      <c r="D326" s="197"/>
      <c r="E326" s="204"/>
      <c r="F326" s="205"/>
    </row>
    <row r="327">
      <c r="A327" s="194" t="str">
        <f t="shared" si="1"/>
        <v/>
      </c>
      <c r="B327" s="83"/>
      <c r="C327" s="83"/>
      <c r="D327" s="197"/>
      <c r="E327" s="204"/>
      <c r="F327" s="205"/>
    </row>
    <row r="328">
      <c r="A328" s="194" t="str">
        <f t="shared" si="1"/>
        <v/>
      </c>
      <c r="B328" s="83"/>
      <c r="C328" s="83"/>
      <c r="D328" s="197"/>
      <c r="E328" s="204"/>
      <c r="F328" s="205"/>
    </row>
    <row r="329">
      <c r="A329" s="194" t="str">
        <f t="shared" si="1"/>
        <v/>
      </c>
      <c r="B329" s="83"/>
      <c r="C329" s="83"/>
      <c r="D329" s="197"/>
      <c r="E329" s="204"/>
      <c r="F329" s="205"/>
    </row>
    <row r="330">
      <c r="A330" s="194" t="str">
        <f t="shared" si="1"/>
        <v/>
      </c>
      <c r="B330" s="83"/>
      <c r="C330" s="83"/>
      <c r="D330" s="197"/>
      <c r="E330" s="204"/>
      <c r="F330" s="205"/>
    </row>
    <row r="331">
      <c r="A331" s="194" t="str">
        <f t="shared" si="1"/>
        <v/>
      </c>
      <c r="B331" s="83"/>
      <c r="C331" s="83"/>
      <c r="D331" s="197"/>
      <c r="E331" s="204"/>
      <c r="F331" s="205"/>
    </row>
    <row r="332">
      <c r="A332" s="194" t="str">
        <f t="shared" si="1"/>
        <v/>
      </c>
      <c r="B332" s="83"/>
      <c r="C332" s="83"/>
      <c r="D332" s="197"/>
      <c r="E332" s="204"/>
      <c r="F332" s="205"/>
    </row>
    <row r="333">
      <c r="A333" s="194" t="str">
        <f t="shared" si="1"/>
        <v/>
      </c>
      <c r="B333" s="83"/>
      <c r="C333" s="83"/>
      <c r="D333" s="197"/>
      <c r="E333" s="204"/>
      <c r="F333" s="205"/>
    </row>
    <row r="334">
      <c r="A334" s="194" t="str">
        <f t="shared" si="1"/>
        <v/>
      </c>
      <c r="B334" s="83"/>
      <c r="C334" s="83"/>
      <c r="D334" s="197"/>
      <c r="E334" s="204"/>
      <c r="F334" s="205"/>
    </row>
    <row r="335">
      <c r="A335" s="194" t="str">
        <f t="shared" si="1"/>
        <v/>
      </c>
      <c r="B335" s="83"/>
      <c r="C335" s="83"/>
      <c r="D335" s="197"/>
      <c r="E335" s="204"/>
      <c r="F335" s="205"/>
    </row>
    <row r="336">
      <c r="A336" s="194" t="str">
        <f t="shared" si="1"/>
        <v/>
      </c>
      <c r="B336" s="83"/>
      <c r="C336" s="83"/>
      <c r="D336" s="197"/>
      <c r="E336" s="204"/>
      <c r="F336" s="205"/>
    </row>
    <row r="337">
      <c r="A337" s="194" t="str">
        <f t="shared" si="1"/>
        <v/>
      </c>
      <c r="B337" s="83"/>
      <c r="C337" s="83"/>
      <c r="D337" s="197"/>
      <c r="E337" s="204"/>
      <c r="F337" s="205"/>
    </row>
    <row r="338">
      <c r="A338" s="194" t="str">
        <f t="shared" si="1"/>
        <v/>
      </c>
      <c r="B338" s="83"/>
      <c r="C338" s="83"/>
      <c r="D338" s="197"/>
      <c r="E338" s="204"/>
      <c r="F338" s="205"/>
    </row>
    <row r="339">
      <c r="A339" s="194" t="str">
        <f t="shared" si="1"/>
        <v/>
      </c>
      <c r="B339" s="83"/>
      <c r="C339" s="83"/>
      <c r="D339" s="197"/>
      <c r="E339" s="204"/>
      <c r="F339" s="205"/>
    </row>
    <row r="340">
      <c r="A340" s="194" t="str">
        <f t="shared" si="1"/>
        <v/>
      </c>
      <c r="B340" s="83"/>
      <c r="C340" s="83"/>
      <c r="D340" s="197"/>
      <c r="E340" s="204"/>
      <c r="F340" s="205"/>
    </row>
    <row r="341">
      <c r="A341" s="194" t="str">
        <f t="shared" si="1"/>
        <v/>
      </c>
      <c r="B341" s="83"/>
      <c r="C341" s="83"/>
      <c r="D341" s="197"/>
      <c r="E341" s="204"/>
      <c r="F341" s="205"/>
    </row>
    <row r="342">
      <c r="A342" s="194" t="str">
        <f t="shared" si="1"/>
        <v/>
      </c>
      <c r="B342" s="83"/>
      <c r="C342" s="83"/>
      <c r="D342" s="197"/>
      <c r="E342" s="204"/>
      <c r="F342" s="205"/>
    </row>
    <row r="343">
      <c r="A343" s="194" t="str">
        <f t="shared" si="1"/>
        <v/>
      </c>
      <c r="B343" s="83"/>
      <c r="C343" s="83"/>
      <c r="D343" s="197"/>
      <c r="E343" s="204"/>
      <c r="F343" s="205"/>
    </row>
    <row r="344">
      <c r="A344" s="194" t="str">
        <f t="shared" si="1"/>
        <v/>
      </c>
      <c r="B344" s="83"/>
      <c r="C344" s="83"/>
      <c r="D344" s="197"/>
      <c r="E344" s="204"/>
      <c r="F344" s="205"/>
    </row>
    <row r="345">
      <c r="A345" s="194" t="str">
        <f t="shared" si="1"/>
        <v/>
      </c>
      <c r="B345" s="83"/>
      <c r="C345" s="83"/>
      <c r="D345" s="197"/>
      <c r="E345" s="204"/>
      <c r="F345" s="205"/>
    </row>
    <row r="346">
      <c r="A346" s="194" t="str">
        <f t="shared" si="1"/>
        <v/>
      </c>
      <c r="B346" s="83"/>
      <c r="C346" s="83"/>
      <c r="D346" s="197"/>
      <c r="E346" s="204"/>
      <c r="F346" s="205"/>
    </row>
    <row r="347">
      <c r="A347" s="194" t="str">
        <f t="shared" si="1"/>
        <v/>
      </c>
      <c r="B347" s="83"/>
      <c r="C347" s="83"/>
      <c r="D347" s="197"/>
      <c r="E347" s="204"/>
      <c r="F347" s="205"/>
    </row>
    <row r="348">
      <c r="A348" s="194" t="str">
        <f t="shared" si="1"/>
        <v/>
      </c>
      <c r="B348" s="83"/>
      <c r="C348" s="83"/>
      <c r="D348" s="197"/>
      <c r="E348" s="204"/>
      <c r="F348" s="205"/>
    </row>
    <row r="349">
      <c r="A349" s="194" t="str">
        <f t="shared" si="1"/>
        <v/>
      </c>
      <c r="B349" s="83"/>
      <c r="C349" s="83"/>
      <c r="D349" s="197"/>
      <c r="E349" s="204"/>
      <c r="F349" s="205"/>
    </row>
    <row r="350">
      <c r="A350" s="194" t="str">
        <f t="shared" si="1"/>
        <v/>
      </c>
      <c r="B350" s="83"/>
      <c r="C350" s="83"/>
      <c r="D350" s="197"/>
      <c r="E350" s="204"/>
      <c r="F350" s="205"/>
    </row>
    <row r="351">
      <c r="A351" s="194" t="str">
        <f t="shared" si="1"/>
        <v/>
      </c>
      <c r="B351" s="83"/>
      <c r="C351" s="83"/>
      <c r="D351" s="197"/>
      <c r="E351" s="204"/>
      <c r="F351" s="205"/>
    </row>
    <row r="352">
      <c r="A352" s="194" t="str">
        <f t="shared" si="1"/>
        <v/>
      </c>
      <c r="B352" s="83"/>
      <c r="C352" s="83"/>
      <c r="D352" s="197"/>
      <c r="E352" s="204"/>
      <c r="F352" s="205"/>
    </row>
    <row r="353">
      <c r="A353" s="194" t="str">
        <f t="shared" si="1"/>
        <v/>
      </c>
      <c r="B353" s="83"/>
      <c r="C353" s="83"/>
      <c r="D353" s="197"/>
      <c r="E353" s="204"/>
      <c r="F353" s="205"/>
    </row>
    <row r="354">
      <c r="A354" s="194" t="str">
        <f t="shared" si="1"/>
        <v/>
      </c>
      <c r="B354" s="83"/>
      <c r="C354" s="83"/>
      <c r="D354" s="197"/>
      <c r="E354" s="204"/>
      <c r="F354" s="205"/>
    </row>
    <row r="355">
      <c r="A355" s="194" t="str">
        <f t="shared" si="1"/>
        <v/>
      </c>
      <c r="B355" s="83"/>
      <c r="C355" s="83"/>
      <c r="D355" s="197"/>
      <c r="E355" s="204"/>
      <c r="F355" s="205"/>
    </row>
    <row r="356">
      <c r="A356" s="194" t="str">
        <f t="shared" si="1"/>
        <v/>
      </c>
      <c r="B356" s="83"/>
      <c r="C356" s="83"/>
      <c r="D356" s="197"/>
      <c r="E356" s="204"/>
      <c r="F356" s="205"/>
    </row>
    <row r="357">
      <c r="A357" s="194" t="str">
        <f t="shared" si="1"/>
        <v/>
      </c>
      <c r="B357" s="83"/>
      <c r="C357" s="83"/>
      <c r="D357" s="197"/>
      <c r="E357" s="204"/>
      <c r="F357" s="205"/>
    </row>
    <row r="358">
      <c r="A358" s="194" t="str">
        <f t="shared" si="1"/>
        <v/>
      </c>
      <c r="B358" s="83"/>
      <c r="C358" s="83"/>
      <c r="D358" s="197"/>
      <c r="E358" s="204"/>
      <c r="F358" s="205"/>
    </row>
    <row r="359">
      <c r="A359" s="194" t="str">
        <f t="shared" si="1"/>
        <v/>
      </c>
      <c r="B359" s="83"/>
      <c r="C359" s="83"/>
      <c r="D359" s="197"/>
      <c r="E359" s="204"/>
      <c r="F359" s="205"/>
    </row>
    <row r="360">
      <c r="A360" s="194" t="str">
        <f t="shared" si="1"/>
        <v/>
      </c>
      <c r="B360" s="83"/>
      <c r="C360" s="83"/>
      <c r="D360" s="197"/>
      <c r="E360" s="204"/>
      <c r="F360" s="205"/>
    </row>
    <row r="361">
      <c r="A361" s="194" t="str">
        <f t="shared" si="1"/>
        <v/>
      </c>
      <c r="B361" s="83"/>
      <c r="C361" s="83"/>
      <c r="D361" s="197"/>
      <c r="E361" s="204"/>
      <c r="F361" s="205"/>
    </row>
    <row r="362">
      <c r="A362" s="194" t="str">
        <f t="shared" si="1"/>
        <v/>
      </c>
      <c r="B362" s="83"/>
      <c r="C362" s="83"/>
      <c r="D362" s="197"/>
      <c r="E362" s="204"/>
      <c r="F362" s="205"/>
    </row>
    <row r="363">
      <c r="A363" s="194" t="str">
        <f t="shared" si="1"/>
        <v/>
      </c>
      <c r="B363" s="83"/>
      <c r="C363" s="83"/>
      <c r="D363" s="197"/>
      <c r="E363" s="204"/>
      <c r="F363" s="205"/>
    </row>
    <row r="364">
      <c r="A364" s="194" t="str">
        <f t="shared" si="1"/>
        <v/>
      </c>
      <c r="B364" s="83"/>
      <c r="C364" s="83"/>
      <c r="D364" s="197"/>
      <c r="E364" s="204"/>
      <c r="F364" s="205"/>
    </row>
    <row r="365">
      <c r="A365" s="194" t="str">
        <f t="shared" si="1"/>
        <v/>
      </c>
      <c r="B365" s="83"/>
      <c r="C365" s="83"/>
      <c r="D365" s="197"/>
      <c r="E365" s="204"/>
      <c r="F365" s="205"/>
    </row>
    <row r="366">
      <c r="A366" s="194" t="str">
        <f t="shared" si="1"/>
        <v/>
      </c>
      <c r="B366" s="83"/>
      <c r="C366" s="83"/>
      <c r="D366" s="197"/>
      <c r="E366" s="204"/>
      <c r="F366" s="205"/>
    </row>
    <row r="367">
      <c r="A367" s="194" t="str">
        <f t="shared" si="1"/>
        <v/>
      </c>
      <c r="B367" s="83"/>
      <c r="C367" s="83"/>
      <c r="D367" s="197"/>
      <c r="E367" s="204"/>
      <c r="F367" s="205"/>
    </row>
    <row r="368">
      <c r="A368" s="194" t="str">
        <f t="shared" si="1"/>
        <v/>
      </c>
      <c r="B368" s="83"/>
      <c r="C368" s="83"/>
      <c r="D368" s="197"/>
      <c r="E368" s="204"/>
      <c r="F368" s="205"/>
    </row>
    <row r="369">
      <c r="A369" s="194" t="str">
        <f t="shared" si="1"/>
        <v/>
      </c>
      <c r="B369" s="83"/>
      <c r="C369" s="83"/>
      <c r="D369" s="197"/>
      <c r="E369" s="204"/>
      <c r="F369" s="205"/>
    </row>
    <row r="370">
      <c r="A370" s="194" t="str">
        <f t="shared" si="1"/>
        <v/>
      </c>
      <c r="B370" s="83"/>
      <c r="C370" s="83"/>
      <c r="D370" s="197"/>
      <c r="E370" s="204"/>
      <c r="F370" s="205"/>
    </row>
    <row r="371">
      <c r="A371" s="194" t="str">
        <f t="shared" si="1"/>
        <v/>
      </c>
      <c r="B371" s="83"/>
      <c r="C371" s="83"/>
      <c r="D371" s="197"/>
      <c r="E371" s="204"/>
      <c r="F371" s="205"/>
    </row>
    <row r="372">
      <c r="A372" s="194" t="str">
        <f t="shared" si="1"/>
        <v/>
      </c>
      <c r="B372" s="83"/>
      <c r="C372" s="83"/>
      <c r="D372" s="197"/>
      <c r="E372" s="204"/>
      <c r="F372" s="205"/>
    </row>
    <row r="373">
      <c r="A373" s="194" t="str">
        <f t="shared" si="1"/>
        <v/>
      </c>
      <c r="B373" s="83"/>
      <c r="C373" s="83"/>
      <c r="D373" s="197"/>
      <c r="E373" s="204"/>
      <c r="F373" s="205"/>
    </row>
    <row r="374">
      <c r="A374" s="194" t="str">
        <f t="shared" si="1"/>
        <v/>
      </c>
      <c r="B374" s="83"/>
      <c r="C374" s="83"/>
      <c r="D374" s="197"/>
      <c r="E374" s="204"/>
      <c r="F374" s="205"/>
    </row>
    <row r="375">
      <c r="A375" s="194" t="str">
        <f t="shared" si="1"/>
        <v/>
      </c>
      <c r="B375" s="83"/>
      <c r="C375" s="83"/>
      <c r="D375" s="197"/>
      <c r="E375" s="204"/>
      <c r="F375" s="205"/>
    </row>
    <row r="376">
      <c r="A376" s="194" t="str">
        <f t="shared" si="1"/>
        <v/>
      </c>
      <c r="B376" s="83"/>
      <c r="C376" s="83"/>
      <c r="D376" s="197"/>
      <c r="E376" s="204"/>
      <c r="F376" s="205"/>
    </row>
    <row r="377">
      <c r="A377" s="194" t="str">
        <f t="shared" si="1"/>
        <v/>
      </c>
      <c r="B377" s="83"/>
      <c r="C377" s="83"/>
      <c r="D377" s="197"/>
      <c r="E377" s="204"/>
      <c r="F377" s="205"/>
    </row>
    <row r="378">
      <c r="A378" s="194" t="str">
        <f t="shared" si="1"/>
        <v/>
      </c>
      <c r="B378" s="83"/>
      <c r="C378" s="83"/>
      <c r="D378" s="197"/>
      <c r="E378" s="204"/>
      <c r="F378" s="205"/>
    </row>
    <row r="379">
      <c r="A379" s="194" t="str">
        <f t="shared" si="1"/>
        <v/>
      </c>
      <c r="B379" s="83"/>
      <c r="C379" s="83"/>
      <c r="D379" s="197"/>
      <c r="E379" s="204"/>
      <c r="F379" s="205"/>
    </row>
    <row r="380">
      <c r="A380" s="194" t="str">
        <f t="shared" si="1"/>
        <v/>
      </c>
      <c r="B380" s="83"/>
      <c r="C380" s="83"/>
      <c r="D380" s="197"/>
      <c r="E380" s="204"/>
      <c r="F380" s="205"/>
    </row>
    <row r="381">
      <c r="A381" s="194" t="str">
        <f t="shared" si="1"/>
        <v/>
      </c>
      <c r="B381" s="83"/>
      <c r="C381" s="83"/>
      <c r="D381" s="197"/>
      <c r="E381" s="204"/>
      <c r="F381" s="205"/>
    </row>
    <row r="382">
      <c r="A382" s="194" t="str">
        <f t="shared" si="1"/>
        <v/>
      </c>
      <c r="B382" s="83"/>
      <c r="C382" s="83"/>
      <c r="D382" s="197"/>
      <c r="E382" s="204"/>
      <c r="F382" s="205"/>
    </row>
    <row r="383">
      <c r="A383" s="194" t="str">
        <f t="shared" si="1"/>
        <v/>
      </c>
      <c r="B383" s="83"/>
      <c r="C383" s="83"/>
      <c r="D383" s="197"/>
      <c r="E383" s="204"/>
      <c r="F383" s="205"/>
    </row>
    <row r="384">
      <c r="A384" s="194" t="str">
        <f t="shared" si="1"/>
        <v/>
      </c>
      <c r="B384" s="83"/>
      <c r="C384" s="83"/>
      <c r="D384" s="197"/>
      <c r="E384" s="204"/>
      <c r="F384" s="205"/>
    </row>
    <row r="385">
      <c r="A385" s="194" t="str">
        <f t="shared" si="1"/>
        <v/>
      </c>
      <c r="B385" s="83"/>
      <c r="C385" s="83"/>
      <c r="D385" s="197"/>
      <c r="E385" s="204"/>
      <c r="F385" s="205"/>
    </row>
    <row r="386">
      <c r="A386" s="194" t="str">
        <f t="shared" si="1"/>
        <v/>
      </c>
      <c r="B386" s="83"/>
      <c r="C386" s="83"/>
      <c r="D386" s="197"/>
      <c r="E386" s="204"/>
      <c r="F386" s="205"/>
    </row>
    <row r="387">
      <c r="A387" s="194" t="str">
        <f t="shared" si="1"/>
        <v/>
      </c>
      <c r="B387" s="83"/>
      <c r="C387" s="83"/>
      <c r="D387" s="197"/>
      <c r="E387" s="204"/>
      <c r="F387" s="205"/>
    </row>
    <row r="388">
      <c r="A388" s="194" t="str">
        <f t="shared" si="1"/>
        <v/>
      </c>
      <c r="B388" s="83"/>
      <c r="C388" s="83"/>
      <c r="D388" s="197"/>
      <c r="E388" s="204"/>
      <c r="F388" s="205"/>
    </row>
    <row r="389">
      <c r="A389" s="194" t="str">
        <f t="shared" si="1"/>
        <v/>
      </c>
      <c r="B389" s="83"/>
      <c r="C389" s="83"/>
      <c r="D389" s="197"/>
      <c r="E389" s="204"/>
      <c r="F389" s="205"/>
    </row>
    <row r="390">
      <c r="A390" s="194" t="str">
        <f t="shared" si="1"/>
        <v/>
      </c>
      <c r="B390" s="83"/>
      <c r="C390" s="83"/>
      <c r="D390" s="197"/>
      <c r="E390" s="204"/>
      <c r="F390" s="205"/>
    </row>
    <row r="391">
      <c r="A391" s="194" t="str">
        <f t="shared" si="1"/>
        <v/>
      </c>
      <c r="B391" s="83"/>
      <c r="C391" s="83"/>
      <c r="D391" s="197"/>
      <c r="E391" s="204"/>
      <c r="F391" s="205"/>
    </row>
    <row r="392">
      <c r="A392" s="194" t="str">
        <f t="shared" si="1"/>
        <v/>
      </c>
      <c r="B392" s="83"/>
      <c r="C392" s="83"/>
      <c r="D392" s="197"/>
      <c r="E392" s="204"/>
      <c r="F392" s="205"/>
    </row>
    <row r="393">
      <c r="A393" s="194" t="str">
        <f t="shared" si="1"/>
        <v/>
      </c>
      <c r="B393" s="83"/>
      <c r="C393" s="83"/>
      <c r="D393" s="197"/>
      <c r="E393" s="204"/>
      <c r="F393" s="205"/>
    </row>
    <row r="394">
      <c r="A394" s="194" t="str">
        <f t="shared" si="1"/>
        <v/>
      </c>
      <c r="B394" s="83"/>
      <c r="C394" s="83"/>
      <c r="D394" s="197"/>
      <c r="E394" s="204"/>
      <c r="F394" s="205"/>
    </row>
    <row r="395">
      <c r="A395" s="194" t="str">
        <f t="shared" si="1"/>
        <v/>
      </c>
      <c r="B395" s="83"/>
      <c r="C395" s="83"/>
      <c r="D395" s="197"/>
      <c r="E395" s="204"/>
      <c r="F395" s="205"/>
    </row>
    <row r="396">
      <c r="A396" s="194" t="str">
        <f t="shared" si="1"/>
        <v/>
      </c>
      <c r="B396" s="83"/>
      <c r="C396" s="83"/>
      <c r="D396" s="197"/>
      <c r="E396" s="204"/>
      <c r="F396" s="205"/>
    </row>
    <row r="397">
      <c r="A397" s="194" t="str">
        <f t="shared" si="1"/>
        <v/>
      </c>
      <c r="B397" s="83"/>
      <c r="C397" s="83"/>
      <c r="D397" s="197"/>
      <c r="E397" s="204"/>
      <c r="F397" s="205"/>
    </row>
    <row r="398">
      <c r="A398" s="194" t="str">
        <f t="shared" si="1"/>
        <v/>
      </c>
      <c r="B398" s="83"/>
      <c r="C398" s="83"/>
      <c r="D398" s="197"/>
      <c r="E398" s="204"/>
      <c r="F398" s="205"/>
    </row>
    <row r="399">
      <c r="A399" s="194" t="str">
        <f t="shared" si="1"/>
        <v/>
      </c>
      <c r="B399" s="83"/>
      <c r="C399" s="83"/>
      <c r="D399" s="197"/>
      <c r="E399" s="204"/>
      <c r="F399" s="205"/>
    </row>
    <row r="400">
      <c r="A400" s="194" t="str">
        <f t="shared" si="1"/>
        <v/>
      </c>
      <c r="B400" s="83"/>
      <c r="C400" s="83"/>
      <c r="D400" s="197"/>
      <c r="E400" s="204"/>
      <c r="F400" s="205"/>
    </row>
    <row r="401">
      <c r="A401" s="194" t="str">
        <f t="shared" si="1"/>
        <v/>
      </c>
      <c r="B401" s="83"/>
      <c r="C401" s="83"/>
      <c r="D401" s="197"/>
      <c r="E401" s="204"/>
      <c r="F401" s="205"/>
    </row>
    <row r="402">
      <c r="A402" s="194" t="str">
        <f t="shared" si="1"/>
        <v/>
      </c>
      <c r="B402" s="83"/>
      <c r="C402" s="83"/>
      <c r="D402" s="197"/>
      <c r="E402" s="204"/>
      <c r="F402" s="205"/>
    </row>
    <row r="403">
      <c r="A403" s="194" t="str">
        <f t="shared" si="1"/>
        <v/>
      </c>
      <c r="B403" s="83"/>
      <c r="C403" s="83"/>
      <c r="D403" s="197"/>
      <c r="E403" s="204"/>
      <c r="F403" s="205"/>
    </row>
    <row r="404">
      <c r="A404" s="194" t="str">
        <f t="shared" si="1"/>
        <v/>
      </c>
      <c r="B404" s="83"/>
      <c r="C404" s="83"/>
      <c r="D404" s="197"/>
      <c r="E404" s="204"/>
      <c r="F404" s="205"/>
    </row>
    <row r="405">
      <c r="A405" s="194" t="str">
        <f t="shared" si="1"/>
        <v/>
      </c>
      <c r="B405" s="83"/>
      <c r="C405" s="83"/>
      <c r="D405" s="197"/>
      <c r="E405" s="204"/>
      <c r="F405" s="205"/>
    </row>
    <row r="406">
      <c r="A406" s="194" t="str">
        <f t="shared" si="1"/>
        <v/>
      </c>
      <c r="B406" s="83"/>
      <c r="C406" s="83"/>
      <c r="D406" s="197"/>
      <c r="E406" s="204"/>
      <c r="F406" s="205"/>
    </row>
    <row r="407">
      <c r="A407" s="194" t="str">
        <f t="shared" si="1"/>
        <v/>
      </c>
      <c r="B407" s="83"/>
      <c r="C407" s="83"/>
      <c r="D407" s="197"/>
      <c r="E407" s="204"/>
      <c r="F407" s="205"/>
    </row>
    <row r="408">
      <c r="A408" s="194" t="str">
        <f t="shared" si="1"/>
        <v/>
      </c>
      <c r="B408" s="83"/>
      <c r="C408" s="83"/>
      <c r="D408" s="197"/>
      <c r="E408" s="204"/>
      <c r="F408" s="205"/>
    </row>
    <row r="409">
      <c r="A409" s="194" t="str">
        <f t="shared" si="1"/>
        <v/>
      </c>
      <c r="B409" s="83"/>
      <c r="C409" s="83"/>
      <c r="D409" s="197"/>
      <c r="E409" s="204"/>
      <c r="F409" s="205"/>
    </row>
    <row r="410">
      <c r="A410" s="194" t="str">
        <f t="shared" si="1"/>
        <v/>
      </c>
      <c r="B410" s="83"/>
      <c r="C410" s="83"/>
      <c r="D410" s="197"/>
      <c r="E410" s="204"/>
      <c r="F410" s="205"/>
    </row>
    <row r="411">
      <c r="A411" s="194" t="str">
        <f t="shared" si="1"/>
        <v/>
      </c>
      <c r="B411" s="83"/>
      <c r="C411" s="83"/>
      <c r="D411" s="197"/>
      <c r="E411" s="204"/>
      <c r="F411" s="205"/>
    </row>
    <row r="412">
      <c r="A412" s="194" t="str">
        <f t="shared" si="1"/>
        <v/>
      </c>
      <c r="B412" s="83"/>
      <c r="C412" s="83"/>
      <c r="D412" s="197"/>
      <c r="E412" s="204"/>
      <c r="F412" s="205"/>
    </row>
    <row r="413">
      <c r="A413" s="194" t="str">
        <f t="shared" si="1"/>
        <v/>
      </c>
      <c r="B413" s="83"/>
      <c r="C413" s="83"/>
      <c r="D413" s="197"/>
      <c r="E413" s="204"/>
      <c r="F413" s="205"/>
    </row>
    <row r="414">
      <c r="A414" s="194" t="str">
        <f t="shared" si="1"/>
        <v/>
      </c>
      <c r="B414" s="83"/>
      <c r="C414" s="83"/>
      <c r="D414" s="197"/>
      <c r="E414" s="204"/>
      <c r="F414" s="205"/>
    </row>
    <row r="415">
      <c r="A415" s="194" t="str">
        <f t="shared" si="1"/>
        <v/>
      </c>
      <c r="B415" s="83"/>
      <c r="C415" s="83"/>
      <c r="D415" s="197"/>
      <c r="E415" s="204"/>
      <c r="F415" s="205"/>
    </row>
    <row r="416">
      <c r="A416" s="194" t="str">
        <f t="shared" si="1"/>
        <v/>
      </c>
      <c r="B416" s="83"/>
      <c r="C416" s="83"/>
      <c r="D416" s="197"/>
      <c r="E416" s="204"/>
      <c r="F416" s="205"/>
    </row>
    <row r="417">
      <c r="A417" s="194" t="str">
        <f t="shared" si="1"/>
        <v/>
      </c>
      <c r="B417" s="83"/>
      <c r="C417" s="83"/>
      <c r="D417" s="197"/>
      <c r="E417" s="204"/>
      <c r="F417" s="205"/>
    </row>
    <row r="418">
      <c r="A418" s="194" t="str">
        <f t="shared" si="1"/>
        <v/>
      </c>
      <c r="B418" s="83"/>
      <c r="C418" s="83"/>
      <c r="D418" s="197"/>
      <c r="E418" s="204"/>
      <c r="F418" s="205"/>
    </row>
    <row r="419">
      <c r="A419" s="194" t="str">
        <f t="shared" si="1"/>
        <v/>
      </c>
      <c r="B419" s="83"/>
      <c r="C419" s="83"/>
      <c r="D419" s="197"/>
      <c r="E419" s="204"/>
      <c r="F419" s="205"/>
    </row>
    <row r="420">
      <c r="A420" s="194" t="str">
        <f t="shared" si="1"/>
        <v/>
      </c>
      <c r="B420" s="83"/>
      <c r="C420" s="83"/>
      <c r="D420" s="197"/>
      <c r="E420" s="204"/>
      <c r="F420" s="205"/>
    </row>
    <row r="421">
      <c r="A421" s="194" t="str">
        <f t="shared" si="1"/>
        <v/>
      </c>
      <c r="B421" s="83"/>
      <c r="C421" s="83"/>
      <c r="D421" s="197"/>
      <c r="E421" s="204"/>
      <c r="F421" s="205"/>
    </row>
    <row r="422">
      <c r="A422" s="194" t="str">
        <f t="shared" si="1"/>
        <v/>
      </c>
      <c r="B422" s="83"/>
      <c r="C422" s="83"/>
      <c r="D422" s="197"/>
      <c r="E422" s="204"/>
      <c r="F422" s="205"/>
    </row>
    <row r="423">
      <c r="A423" s="194" t="str">
        <f t="shared" si="1"/>
        <v/>
      </c>
      <c r="B423" s="83"/>
      <c r="C423" s="83"/>
      <c r="D423" s="197"/>
      <c r="E423" s="204"/>
      <c r="F423" s="205"/>
    </row>
    <row r="424">
      <c r="A424" s="194" t="str">
        <f t="shared" si="1"/>
        <v/>
      </c>
      <c r="B424" s="83"/>
      <c r="C424" s="83"/>
      <c r="D424" s="197"/>
      <c r="E424" s="204"/>
      <c r="F424" s="205"/>
    </row>
    <row r="425">
      <c r="A425" s="194" t="str">
        <f t="shared" si="1"/>
        <v/>
      </c>
      <c r="B425" s="83"/>
      <c r="C425" s="83"/>
      <c r="D425" s="197"/>
      <c r="E425" s="204"/>
      <c r="F425" s="205"/>
    </row>
    <row r="426">
      <c r="A426" s="194" t="str">
        <f t="shared" si="1"/>
        <v/>
      </c>
      <c r="B426" s="83"/>
      <c r="C426" s="83"/>
      <c r="D426" s="197"/>
      <c r="E426" s="204"/>
      <c r="F426" s="205"/>
    </row>
    <row r="427">
      <c r="A427" s="194" t="str">
        <f t="shared" si="1"/>
        <v/>
      </c>
      <c r="B427" s="83"/>
      <c r="C427" s="83"/>
      <c r="D427" s="197"/>
      <c r="E427" s="204"/>
      <c r="F427" s="205"/>
    </row>
    <row r="428">
      <c r="A428" s="194" t="str">
        <f t="shared" si="1"/>
        <v/>
      </c>
      <c r="B428" s="83"/>
      <c r="C428" s="83"/>
      <c r="D428" s="197"/>
      <c r="E428" s="204"/>
      <c r="F428" s="205"/>
    </row>
    <row r="429">
      <c r="A429" s="194" t="str">
        <f t="shared" si="1"/>
        <v/>
      </c>
      <c r="B429" s="83"/>
      <c r="C429" s="83"/>
      <c r="D429" s="197"/>
      <c r="E429" s="204"/>
      <c r="F429" s="205"/>
    </row>
    <row r="430">
      <c r="A430" s="194" t="str">
        <f t="shared" si="1"/>
        <v/>
      </c>
      <c r="B430" s="83"/>
      <c r="C430" s="83"/>
      <c r="D430" s="197"/>
      <c r="E430" s="204"/>
      <c r="F430" s="205"/>
    </row>
    <row r="431">
      <c r="A431" s="194" t="str">
        <f t="shared" si="1"/>
        <v/>
      </c>
      <c r="B431" s="83"/>
      <c r="C431" s="83"/>
      <c r="D431" s="197"/>
      <c r="E431" s="204"/>
      <c r="F431" s="205"/>
    </row>
    <row r="432">
      <c r="A432" s="194" t="str">
        <f t="shared" si="1"/>
        <v/>
      </c>
      <c r="B432" s="83"/>
      <c r="C432" s="83"/>
      <c r="D432" s="197"/>
      <c r="E432" s="204"/>
      <c r="F432" s="205"/>
    </row>
    <row r="433">
      <c r="A433" s="194" t="str">
        <f t="shared" si="1"/>
        <v/>
      </c>
      <c r="B433" s="83"/>
      <c r="C433" s="83"/>
      <c r="D433" s="197"/>
      <c r="E433" s="204"/>
      <c r="F433" s="205"/>
    </row>
    <row r="434">
      <c r="A434" s="194" t="str">
        <f t="shared" si="1"/>
        <v/>
      </c>
      <c r="B434" s="83"/>
      <c r="C434" s="83"/>
      <c r="D434" s="197"/>
      <c r="E434" s="204"/>
      <c r="F434" s="205"/>
    </row>
    <row r="435">
      <c r="A435" s="194" t="str">
        <f t="shared" si="1"/>
        <v/>
      </c>
      <c r="B435" s="83"/>
      <c r="C435" s="83"/>
      <c r="D435" s="197"/>
      <c r="E435" s="204"/>
      <c r="F435" s="205"/>
    </row>
    <row r="436">
      <c r="A436" s="194" t="str">
        <f t="shared" si="1"/>
        <v/>
      </c>
      <c r="B436" s="83"/>
      <c r="C436" s="83"/>
      <c r="D436" s="197"/>
      <c r="E436" s="204"/>
      <c r="F436" s="205"/>
    </row>
    <row r="437">
      <c r="A437" s="194" t="str">
        <f t="shared" si="1"/>
        <v/>
      </c>
      <c r="B437" s="83"/>
      <c r="C437" s="83"/>
      <c r="D437" s="197"/>
      <c r="E437" s="204"/>
      <c r="F437" s="205"/>
    </row>
    <row r="438">
      <c r="A438" s="194" t="str">
        <f t="shared" si="1"/>
        <v/>
      </c>
      <c r="B438" s="83"/>
      <c r="C438" s="83"/>
      <c r="D438" s="197"/>
      <c r="E438" s="204"/>
      <c r="F438" s="205"/>
    </row>
    <row r="439">
      <c r="A439" s="194" t="str">
        <f t="shared" si="1"/>
        <v/>
      </c>
      <c r="B439" s="83"/>
      <c r="C439" s="83"/>
      <c r="D439" s="197"/>
      <c r="E439" s="204"/>
      <c r="F439" s="205"/>
    </row>
    <row r="440">
      <c r="A440" s="194" t="str">
        <f t="shared" si="1"/>
        <v/>
      </c>
      <c r="B440" s="83"/>
      <c r="C440" s="83"/>
      <c r="D440" s="197"/>
      <c r="E440" s="204"/>
      <c r="F440" s="205"/>
    </row>
    <row r="441">
      <c r="A441" s="194" t="str">
        <f t="shared" si="1"/>
        <v/>
      </c>
      <c r="B441" s="83"/>
      <c r="C441" s="83"/>
      <c r="D441" s="197"/>
      <c r="E441" s="204"/>
      <c r="F441" s="205"/>
    </row>
    <row r="442">
      <c r="A442" s="194" t="str">
        <f t="shared" si="1"/>
        <v/>
      </c>
      <c r="B442" s="83"/>
      <c r="C442" s="83"/>
      <c r="D442" s="197"/>
      <c r="E442" s="204"/>
      <c r="F442" s="205"/>
    </row>
    <row r="443">
      <c r="A443" s="194" t="str">
        <f t="shared" si="1"/>
        <v/>
      </c>
      <c r="B443" s="83"/>
      <c r="C443" s="83"/>
      <c r="D443" s="197"/>
      <c r="E443" s="204"/>
      <c r="F443" s="205"/>
    </row>
    <row r="444">
      <c r="A444" s="194" t="str">
        <f t="shared" si="1"/>
        <v/>
      </c>
      <c r="B444" s="83"/>
      <c r="C444" s="83"/>
      <c r="D444" s="197"/>
      <c r="E444" s="204"/>
      <c r="F444" s="205"/>
    </row>
    <row r="445">
      <c r="A445" s="194" t="str">
        <f t="shared" si="1"/>
        <v/>
      </c>
      <c r="B445" s="83"/>
      <c r="C445" s="83"/>
      <c r="D445" s="197"/>
      <c r="E445" s="204"/>
      <c r="F445" s="205"/>
    </row>
    <row r="446">
      <c r="A446" s="194" t="str">
        <f t="shared" si="1"/>
        <v/>
      </c>
      <c r="B446" s="83"/>
      <c r="C446" s="83"/>
      <c r="D446" s="197"/>
      <c r="E446" s="204"/>
      <c r="F446" s="205"/>
    </row>
    <row r="447">
      <c r="A447" s="194" t="str">
        <f t="shared" si="1"/>
        <v/>
      </c>
      <c r="B447" s="83"/>
      <c r="C447" s="83"/>
      <c r="D447" s="197"/>
      <c r="E447" s="204"/>
      <c r="F447" s="205"/>
    </row>
    <row r="448">
      <c r="A448" s="194" t="str">
        <f t="shared" si="1"/>
        <v/>
      </c>
      <c r="B448" s="83"/>
      <c r="C448" s="83"/>
      <c r="D448" s="197"/>
      <c r="E448" s="204"/>
      <c r="F448" s="205"/>
    </row>
    <row r="449">
      <c r="A449" s="194" t="str">
        <f t="shared" si="1"/>
        <v/>
      </c>
      <c r="B449" s="83"/>
      <c r="C449" s="83"/>
      <c r="D449" s="197"/>
      <c r="E449" s="204"/>
      <c r="F449" s="205"/>
    </row>
    <row r="450">
      <c r="A450" s="194" t="str">
        <f t="shared" si="1"/>
        <v/>
      </c>
      <c r="B450" s="83"/>
      <c r="C450" s="83"/>
      <c r="D450" s="197"/>
      <c r="E450" s="204"/>
      <c r="F450" s="205"/>
    </row>
    <row r="451">
      <c r="A451" s="194" t="str">
        <f t="shared" si="1"/>
        <v/>
      </c>
      <c r="B451" s="83"/>
      <c r="C451" s="83"/>
      <c r="D451" s="197"/>
      <c r="E451" s="204"/>
      <c r="F451" s="205"/>
    </row>
    <row r="452">
      <c r="A452" s="194" t="str">
        <f t="shared" si="1"/>
        <v/>
      </c>
      <c r="B452" s="83"/>
      <c r="C452" s="83"/>
      <c r="D452" s="197"/>
      <c r="E452" s="204"/>
      <c r="F452" s="205"/>
    </row>
    <row r="453">
      <c r="A453" s="194" t="str">
        <f t="shared" si="1"/>
        <v/>
      </c>
      <c r="B453" s="83"/>
      <c r="C453" s="83"/>
      <c r="D453" s="197"/>
      <c r="E453" s="204"/>
      <c r="F453" s="205"/>
    </row>
    <row r="454">
      <c r="A454" s="194" t="str">
        <f t="shared" si="1"/>
        <v/>
      </c>
      <c r="B454" s="83"/>
      <c r="C454" s="83"/>
      <c r="D454" s="197"/>
      <c r="E454" s="204"/>
      <c r="F454" s="205"/>
    </row>
    <row r="455">
      <c r="A455" s="194" t="str">
        <f t="shared" si="1"/>
        <v/>
      </c>
      <c r="B455" s="83"/>
      <c r="C455" s="83"/>
      <c r="D455" s="197"/>
      <c r="E455" s="204"/>
      <c r="F455" s="205"/>
    </row>
    <row r="456">
      <c r="A456" s="194" t="str">
        <f t="shared" si="1"/>
        <v/>
      </c>
      <c r="B456" s="83"/>
      <c r="C456" s="83"/>
      <c r="D456" s="197"/>
      <c r="E456" s="204"/>
      <c r="F456" s="205"/>
    </row>
    <row r="457">
      <c r="A457" s="194" t="str">
        <f t="shared" si="1"/>
        <v/>
      </c>
      <c r="B457" s="83"/>
      <c r="C457" s="83"/>
      <c r="D457" s="197"/>
      <c r="E457" s="204"/>
      <c r="F457" s="205"/>
    </row>
    <row r="458">
      <c r="A458" s="194" t="str">
        <f t="shared" si="1"/>
        <v/>
      </c>
      <c r="B458" s="83"/>
      <c r="C458" s="83"/>
      <c r="D458" s="197"/>
      <c r="E458" s="204"/>
      <c r="F458" s="205"/>
    </row>
    <row r="459">
      <c r="A459" s="194" t="str">
        <f t="shared" si="1"/>
        <v/>
      </c>
      <c r="B459" s="83"/>
      <c r="C459" s="83"/>
      <c r="D459" s="197"/>
      <c r="E459" s="204"/>
      <c r="F459" s="205"/>
    </row>
    <row r="460">
      <c r="A460" s="194" t="str">
        <f t="shared" si="1"/>
        <v/>
      </c>
      <c r="B460" s="83"/>
      <c r="C460" s="83"/>
      <c r="D460" s="197"/>
      <c r="E460" s="204"/>
      <c r="F460" s="205"/>
    </row>
    <row r="461">
      <c r="A461" s="194" t="str">
        <f t="shared" si="1"/>
        <v/>
      </c>
      <c r="B461" s="83"/>
      <c r="C461" s="83"/>
      <c r="D461" s="197"/>
      <c r="E461" s="204"/>
      <c r="F461" s="205"/>
    </row>
    <row r="462">
      <c r="A462" s="194" t="str">
        <f t="shared" si="1"/>
        <v/>
      </c>
      <c r="B462" s="83"/>
      <c r="C462" s="83"/>
      <c r="D462" s="197"/>
      <c r="E462" s="204"/>
      <c r="F462" s="205"/>
    </row>
    <row r="463">
      <c r="A463" s="194" t="str">
        <f t="shared" si="1"/>
        <v/>
      </c>
      <c r="B463" s="83"/>
      <c r="C463" s="83"/>
      <c r="D463" s="197"/>
      <c r="E463" s="204"/>
      <c r="F463" s="205"/>
    </row>
    <row r="464">
      <c r="A464" s="194" t="str">
        <f t="shared" si="1"/>
        <v/>
      </c>
      <c r="B464" s="83"/>
      <c r="C464" s="83"/>
      <c r="D464" s="197"/>
      <c r="E464" s="204"/>
      <c r="F464" s="205"/>
    </row>
    <row r="465">
      <c r="A465" s="194" t="str">
        <f t="shared" si="1"/>
        <v/>
      </c>
      <c r="B465" s="83"/>
      <c r="C465" s="83"/>
      <c r="D465" s="197"/>
      <c r="E465" s="204"/>
      <c r="F465" s="205"/>
    </row>
    <row r="466">
      <c r="A466" s="194" t="str">
        <f t="shared" si="1"/>
        <v/>
      </c>
      <c r="B466" s="83"/>
      <c r="C466" s="83"/>
      <c r="D466" s="197"/>
      <c r="E466" s="204"/>
      <c r="F466" s="205"/>
    </row>
    <row r="467">
      <c r="A467" s="194" t="str">
        <f t="shared" si="1"/>
        <v/>
      </c>
      <c r="B467" s="83"/>
      <c r="C467" s="83"/>
      <c r="D467" s="197"/>
      <c r="E467" s="204"/>
      <c r="F467" s="205"/>
    </row>
    <row r="468">
      <c r="A468" s="194" t="str">
        <f t="shared" si="1"/>
        <v/>
      </c>
      <c r="B468" s="83"/>
      <c r="C468" s="83"/>
      <c r="D468" s="197"/>
      <c r="E468" s="204"/>
      <c r="F468" s="205"/>
    </row>
    <row r="469">
      <c r="A469" s="194" t="str">
        <f t="shared" si="1"/>
        <v/>
      </c>
      <c r="B469" s="83"/>
      <c r="C469" s="83"/>
      <c r="D469" s="197"/>
      <c r="E469" s="204"/>
      <c r="F469" s="205"/>
    </row>
    <row r="470">
      <c r="A470" s="194" t="str">
        <f t="shared" si="1"/>
        <v/>
      </c>
      <c r="B470" s="83"/>
      <c r="C470" s="83"/>
      <c r="D470" s="197"/>
      <c r="E470" s="204"/>
      <c r="F470" s="205"/>
    </row>
    <row r="471">
      <c r="A471" s="194" t="str">
        <f t="shared" si="1"/>
        <v/>
      </c>
      <c r="B471" s="83"/>
      <c r="C471" s="83"/>
      <c r="D471" s="197"/>
      <c r="E471" s="204"/>
      <c r="F471" s="205"/>
    </row>
    <row r="472">
      <c r="A472" s="194" t="str">
        <f t="shared" si="1"/>
        <v/>
      </c>
      <c r="B472" s="83"/>
      <c r="C472" s="83"/>
      <c r="D472" s="197"/>
      <c r="E472" s="204"/>
      <c r="F472" s="205"/>
    </row>
    <row r="473">
      <c r="A473" s="194" t="str">
        <f t="shared" si="1"/>
        <v/>
      </c>
      <c r="B473" s="83"/>
      <c r="C473" s="83"/>
      <c r="D473" s="197"/>
      <c r="E473" s="204"/>
      <c r="F473" s="205"/>
    </row>
    <row r="474">
      <c r="A474" s="194" t="str">
        <f t="shared" si="1"/>
        <v/>
      </c>
      <c r="B474" s="83"/>
      <c r="C474" s="83"/>
      <c r="D474" s="197"/>
      <c r="E474" s="204"/>
      <c r="F474" s="205"/>
    </row>
    <row r="475">
      <c r="A475" s="194" t="str">
        <f t="shared" si="1"/>
        <v/>
      </c>
      <c r="B475" s="83"/>
      <c r="C475" s="83"/>
      <c r="D475" s="197"/>
      <c r="E475" s="204"/>
      <c r="F475" s="205"/>
    </row>
    <row r="476">
      <c r="A476" s="194" t="str">
        <f t="shared" si="1"/>
        <v/>
      </c>
      <c r="B476" s="83"/>
      <c r="C476" s="83"/>
      <c r="D476" s="197"/>
      <c r="E476" s="204"/>
      <c r="F476" s="205"/>
    </row>
    <row r="477">
      <c r="A477" s="194" t="str">
        <f t="shared" si="1"/>
        <v/>
      </c>
      <c r="B477" s="83"/>
      <c r="C477" s="83"/>
      <c r="D477" s="197"/>
      <c r="E477" s="204"/>
      <c r="F477" s="205"/>
    </row>
    <row r="478">
      <c r="A478" s="194" t="str">
        <f t="shared" si="1"/>
        <v/>
      </c>
      <c r="B478" s="83"/>
      <c r="C478" s="83"/>
      <c r="D478" s="197"/>
      <c r="E478" s="204"/>
      <c r="F478" s="205"/>
    </row>
    <row r="479">
      <c r="A479" s="194" t="str">
        <f t="shared" si="1"/>
        <v/>
      </c>
      <c r="B479" s="83"/>
      <c r="C479" s="83"/>
      <c r="D479" s="197"/>
      <c r="E479" s="204"/>
      <c r="F479" s="205"/>
    </row>
    <row r="480">
      <c r="A480" s="194" t="str">
        <f t="shared" si="1"/>
        <v/>
      </c>
      <c r="B480" s="83"/>
      <c r="C480" s="83"/>
      <c r="D480" s="197"/>
      <c r="E480" s="204"/>
      <c r="F480" s="205"/>
    </row>
    <row r="481">
      <c r="A481" s="194" t="str">
        <f t="shared" si="1"/>
        <v/>
      </c>
      <c r="B481" s="83"/>
      <c r="C481" s="83"/>
      <c r="D481" s="197"/>
      <c r="E481" s="204"/>
      <c r="F481" s="205"/>
    </row>
    <row r="482">
      <c r="A482" s="194" t="str">
        <f t="shared" si="1"/>
        <v/>
      </c>
      <c r="B482" s="83"/>
      <c r="C482" s="83"/>
      <c r="D482" s="197"/>
      <c r="E482" s="204"/>
      <c r="F482" s="205"/>
    </row>
    <row r="483">
      <c r="A483" s="194" t="str">
        <f t="shared" si="1"/>
        <v/>
      </c>
      <c r="B483" s="83"/>
      <c r="C483" s="83"/>
      <c r="D483" s="197"/>
      <c r="E483" s="204"/>
      <c r="F483" s="205"/>
    </row>
    <row r="484">
      <c r="A484" s="194" t="str">
        <f t="shared" si="1"/>
        <v/>
      </c>
      <c r="B484" s="83"/>
      <c r="C484" s="83"/>
      <c r="D484" s="197"/>
      <c r="E484" s="204"/>
      <c r="F484" s="205"/>
    </row>
    <row r="485">
      <c r="A485" s="194" t="str">
        <f t="shared" si="1"/>
        <v/>
      </c>
      <c r="B485" s="83"/>
      <c r="C485" s="83"/>
      <c r="D485" s="197"/>
      <c r="E485" s="204"/>
      <c r="F485" s="205"/>
    </row>
    <row r="486">
      <c r="A486" s="194" t="str">
        <f t="shared" si="1"/>
        <v/>
      </c>
      <c r="B486" s="83"/>
      <c r="C486" s="83"/>
      <c r="D486" s="197"/>
      <c r="E486" s="204"/>
      <c r="F486" s="205"/>
    </row>
    <row r="487">
      <c r="A487" s="194" t="str">
        <f t="shared" si="1"/>
        <v/>
      </c>
      <c r="B487" s="83"/>
      <c r="C487" s="83"/>
      <c r="D487" s="197"/>
      <c r="E487" s="204"/>
      <c r="F487" s="205"/>
    </row>
    <row r="488">
      <c r="A488" s="194" t="str">
        <f t="shared" si="1"/>
        <v/>
      </c>
      <c r="B488" s="83"/>
      <c r="C488" s="83"/>
      <c r="D488" s="197"/>
      <c r="E488" s="204"/>
      <c r="F488" s="205"/>
    </row>
    <row r="489">
      <c r="A489" s="194" t="str">
        <f t="shared" si="1"/>
        <v/>
      </c>
      <c r="B489" s="83"/>
      <c r="C489" s="83"/>
      <c r="D489" s="197"/>
      <c r="E489" s="204"/>
      <c r="F489" s="205"/>
    </row>
    <row r="490">
      <c r="A490" s="194" t="str">
        <f t="shared" si="1"/>
        <v/>
      </c>
      <c r="B490" s="83"/>
      <c r="C490" s="83"/>
      <c r="D490" s="197"/>
      <c r="E490" s="204"/>
      <c r="F490" s="205"/>
    </row>
    <row r="491">
      <c r="A491" s="194" t="str">
        <f t="shared" si="1"/>
        <v/>
      </c>
      <c r="B491" s="83"/>
      <c r="C491" s="83"/>
      <c r="D491" s="197"/>
      <c r="E491" s="204"/>
      <c r="F491" s="205"/>
    </row>
    <row r="492">
      <c r="A492" s="194" t="str">
        <f t="shared" si="1"/>
        <v/>
      </c>
      <c r="B492" s="83"/>
      <c r="C492" s="83"/>
      <c r="D492" s="197"/>
      <c r="E492" s="204"/>
      <c r="F492" s="205"/>
    </row>
    <row r="493">
      <c r="A493" s="194" t="str">
        <f t="shared" si="1"/>
        <v/>
      </c>
      <c r="B493" s="83"/>
      <c r="C493" s="83"/>
      <c r="D493" s="197"/>
      <c r="E493" s="204"/>
      <c r="F493" s="205"/>
    </row>
    <row r="494">
      <c r="A494" s="194" t="str">
        <f t="shared" si="1"/>
        <v/>
      </c>
      <c r="B494" s="83"/>
      <c r="C494" s="83"/>
      <c r="D494" s="197"/>
      <c r="E494" s="204"/>
      <c r="F494" s="205"/>
    </row>
    <row r="495">
      <c r="A495" s="194" t="str">
        <f t="shared" si="1"/>
        <v/>
      </c>
      <c r="B495" s="83"/>
      <c r="C495" s="83"/>
      <c r="D495" s="197"/>
      <c r="E495" s="204"/>
      <c r="F495" s="205"/>
    </row>
    <row r="496">
      <c r="A496" s="194" t="str">
        <f t="shared" si="1"/>
        <v/>
      </c>
      <c r="B496" s="83"/>
      <c r="C496" s="83"/>
      <c r="D496" s="197"/>
      <c r="E496" s="204"/>
      <c r="F496" s="205"/>
    </row>
    <row r="497">
      <c r="A497" s="194" t="str">
        <f t="shared" si="1"/>
        <v/>
      </c>
      <c r="B497" s="83"/>
      <c r="C497" s="83"/>
      <c r="D497" s="197"/>
      <c r="E497" s="204"/>
      <c r="F497" s="205"/>
    </row>
    <row r="498">
      <c r="A498" s="194" t="str">
        <f t="shared" si="1"/>
        <v/>
      </c>
      <c r="B498" s="83"/>
      <c r="C498" s="83"/>
      <c r="D498" s="197"/>
      <c r="E498" s="204"/>
      <c r="F498" s="205"/>
    </row>
    <row r="499">
      <c r="A499" s="194" t="str">
        <f t="shared" si="1"/>
        <v/>
      </c>
      <c r="B499" s="83"/>
      <c r="C499" s="83"/>
      <c r="D499" s="197"/>
      <c r="E499" s="204"/>
      <c r="F499" s="205"/>
    </row>
    <row r="500">
      <c r="A500" s="194" t="str">
        <f t="shared" si="1"/>
        <v/>
      </c>
      <c r="B500" s="83"/>
      <c r="C500" s="83"/>
      <c r="D500" s="197"/>
      <c r="E500" s="204"/>
      <c r="F500" s="205"/>
    </row>
    <row r="501">
      <c r="A501" s="194" t="str">
        <f t="shared" si="1"/>
        <v/>
      </c>
      <c r="B501" s="83"/>
      <c r="C501" s="83"/>
      <c r="D501" s="197"/>
      <c r="E501" s="204"/>
      <c r="F501" s="205"/>
    </row>
    <row r="502">
      <c r="A502" s="194" t="str">
        <f t="shared" si="1"/>
        <v/>
      </c>
      <c r="B502" s="83"/>
      <c r="C502" s="83"/>
      <c r="D502" s="197"/>
      <c r="E502" s="204"/>
      <c r="F502" s="205"/>
    </row>
    <row r="503">
      <c r="A503" s="194" t="str">
        <f t="shared" si="1"/>
        <v/>
      </c>
      <c r="B503" s="83"/>
      <c r="C503" s="83"/>
      <c r="D503" s="197"/>
      <c r="E503" s="204"/>
      <c r="F503" s="205"/>
    </row>
    <row r="504">
      <c r="A504" s="194" t="str">
        <f t="shared" si="1"/>
        <v/>
      </c>
      <c r="B504" s="83"/>
      <c r="C504" s="83"/>
      <c r="D504" s="197"/>
      <c r="E504" s="204"/>
      <c r="F504" s="205"/>
    </row>
    <row r="505">
      <c r="A505" s="194" t="str">
        <f t="shared" si="1"/>
        <v/>
      </c>
      <c r="B505" s="83"/>
      <c r="C505" s="83"/>
      <c r="D505" s="197"/>
      <c r="E505" s="204"/>
      <c r="F505" s="205"/>
    </row>
    <row r="506">
      <c r="A506" s="194" t="str">
        <f t="shared" si="1"/>
        <v/>
      </c>
      <c r="B506" s="83"/>
      <c r="C506" s="83"/>
      <c r="D506" s="197"/>
      <c r="E506" s="204"/>
      <c r="F506" s="205"/>
    </row>
    <row r="507">
      <c r="A507" s="194" t="str">
        <f t="shared" si="1"/>
        <v/>
      </c>
      <c r="B507" s="83"/>
      <c r="C507" s="83"/>
      <c r="D507" s="197"/>
      <c r="E507" s="204"/>
      <c r="F507" s="205"/>
    </row>
    <row r="508">
      <c r="A508" s="194" t="str">
        <f t="shared" si="1"/>
        <v/>
      </c>
      <c r="B508" s="83"/>
      <c r="C508" s="83"/>
      <c r="D508" s="197"/>
      <c r="E508" s="204"/>
      <c r="F508" s="205"/>
    </row>
    <row r="509">
      <c r="A509" s="194" t="str">
        <f t="shared" si="1"/>
        <v/>
      </c>
      <c r="B509" s="83"/>
      <c r="C509" s="83"/>
      <c r="D509" s="197"/>
      <c r="E509" s="204"/>
      <c r="F509" s="205"/>
    </row>
    <row r="510">
      <c r="A510" s="194" t="str">
        <f t="shared" si="1"/>
        <v/>
      </c>
      <c r="B510" s="83"/>
      <c r="C510" s="83"/>
      <c r="D510" s="197"/>
      <c r="E510" s="204"/>
      <c r="F510" s="205"/>
    </row>
    <row r="511">
      <c r="A511" s="194" t="str">
        <f t="shared" si="1"/>
        <v/>
      </c>
      <c r="B511" s="83"/>
      <c r="C511" s="83"/>
      <c r="D511" s="197"/>
      <c r="E511" s="204"/>
      <c r="F511" s="205"/>
    </row>
    <row r="512">
      <c r="A512" s="194" t="str">
        <f t="shared" si="1"/>
        <v/>
      </c>
      <c r="B512" s="83"/>
      <c r="C512" s="83"/>
      <c r="D512" s="197"/>
      <c r="E512" s="204"/>
      <c r="F512" s="205"/>
    </row>
    <row r="513">
      <c r="A513" s="194" t="str">
        <f t="shared" si="1"/>
        <v/>
      </c>
      <c r="B513" s="83"/>
      <c r="C513" s="83"/>
      <c r="D513" s="197"/>
      <c r="E513" s="204"/>
      <c r="F513" s="205"/>
    </row>
    <row r="514">
      <c r="A514" s="194" t="str">
        <f t="shared" si="1"/>
        <v/>
      </c>
      <c r="B514" s="83"/>
      <c r="C514" s="83"/>
      <c r="D514" s="197"/>
      <c r="E514" s="204"/>
      <c r="F514" s="205"/>
    </row>
    <row r="515">
      <c r="A515" s="194" t="str">
        <f t="shared" si="1"/>
        <v/>
      </c>
      <c r="B515" s="83"/>
      <c r="C515" s="83"/>
      <c r="D515" s="197"/>
      <c r="E515" s="204"/>
      <c r="F515" s="205"/>
    </row>
    <row r="516">
      <c r="A516" s="194" t="str">
        <f t="shared" si="1"/>
        <v/>
      </c>
      <c r="B516" s="83"/>
      <c r="C516" s="83"/>
      <c r="D516" s="197"/>
      <c r="E516" s="204"/>
      <c r="F516" s="205"/>
    </row>
    <row r="517">
      <c r="A517" s="194" t="str">
        <f t="shared" si="1"/>
        <v/>
      </c>
      <c r="B517" s="83"/>
      <c r="C517" s="83"/>
      <c r="D517" s="197"/>
      <c r="E517" s="204"/>
      <c r="F517" s="205"/>
    </row>
    <row r="518">
      <c r="A518" s="194" t="str">
        <f t="shared" si="1"/>
        <v/>
      </c>
      <c r="B518" s="83"/>
      <c r="C518" s="83"/>
      <c r="D518" s="197"/>
      <c r="E518" s="204"/>
      <c r="F518" s="205"/>
    </row>
    <row r="519">
      <c r="A519" s="194" t="str">
        <f t="shared" si="1"/>
        <v/>
      </c>
      <c r="B519" s="83"/>
      <c r="C519" s="83"/>
      <c r="D519" s="197"/>
      <c r="E519" s="204"/>
      <c r="F519" s="205"/>
    </row>
    <row r="520">
      <c r="A520" s="194" t="str">
        <f t="shared" si="1"/>
        <v/>
      </c>
      <c r="B520" s="83"/>
      <c r="C520" s="83"/>
      <c r="D520" s="197"/>
      <c r="E520" s="204"/>
      <c r="F520" s="205"/>
    </row>
    <row r="521">
      <c r="A521" s="194" t="str">
        <f t="shared" si="1"/>
        <v/>
      </c>
      <c r="B521" s="83"/>
      <c r="C521" s="83"/>
      <c r="D521" s="197"/>
      <c r="E521" s="204"/>
      <c r="F521" s="205"/>
    </row>
    <row r="522">
      <c r="A522" s="194" t="str">
        <f t="shared" si="1"/>
        <v/>
      </c>
      <c r="B522" s="83"/>
      <c r="C522" s="83"/>
      <c r="D522" s="197"/>
      <c r="E522" s="204"/>
      <c r="F522" s="205"/>
    </row>
    <row r="523">
      <c r="A523" s="194" t="str">
        <f t="shared" si="1"/>
        <v/>
      </c>
      <c r="B523" s="83"/>
      <c r="C523" s="83"/>
      <c r="D523" s="197"/>
      <c r="E523" s="204"/>
      <c r="F523" s="205"/>
    </row>
    <row r="524">
      <c r="A524" s="194" t="str">
        <f t="shared" si="1"/>
        <v/>
      </c>
      <c r="B524" s="83"/>
      <c r="C524" s="83"/>
      <c r="D524" s="197"/>
      <c r="E524" s="204"/>
      <c r="F524" s="205"/>
    </row>
    <row r="525">
      <c r="A525" s="194" t="str">
        <f t="shared" si="1"/>
        <v/>
      </c>
      <c r="B525" s="83"/>
      <c r="C525" s="83"/>
      <c r="D525" s="197"/>
      <c r="E525" s="204"/>
      <c r="F525" s="205"/>
    </row>
    <row r="526">
      <c r="A526" s="194" t="str">
        <f t="shared" si="1"/>
        <v/>
      </c>
      <c r="B526" s="83"/>
      <c r="C526" s="83"/>
      <c r="D526" s="197"/>
      <c r="E526" s="204"/>
      <c r="F526" s="205"/>
    </row>
    <row r="527">
      <c r="A527" s="194" t="str">
        <f t="shared" si="1"/>
        <v/>
      </c>
      <c r="B527" s="83"/>
      <c r="C527" s="83"/>
      <c r="D527" s="197"/>
      <c r="E527" s="204"/>
      <c r="F527" s="205"/>
    </row>
    <row r="528">
      <c r="A528" s="194" t="str">
        <f t="shared" si="1"/>
        <v/>
      </c>
      <c r="B528" s="83"/>
      <c r="C528" s="83"/>
      <c r="D528" s="197"/>
      <c r="E528" s="204"/>
      <c r="F528" s="205"/>
    </row>
    <row r="529">
      <c r="A529" s="194" t="str">
        <f t="shared" si="1"/>
        <v/>
      </c>
      <c r="B529" s="83"/>
      <c r="C529" s="83"/>
      <c r="D529" s="197"/>
      <c r="E529" s="204"/>
      <c r="F529" s="205"/>
    </row>
    <row r="530">
      <c r="A530" s="194" t="str">
        <f t="shared" si="1"/>
        <v/>
      </c>
      <c r="B530" s="83"/>
      <c r="C530" s="83"/>
      <c r="D530" s="197"/>
      <c r="E530" s="204"/>
      <c r="F530" s="205"/>
    </row>
    <row r="531">
      <c r="A531" s="194" t="str">
        <f t="shared" si="1"/>
        <v/>
      </c>
      <c r="B531" s="83"/>
      <c r="C531" s="83"/>
      <c r="D531" s="197"/>
      <c r="E531" s="204"/>
      <c r="F531" s="205"/>
    </row>
    <row r="532">
      <c r="A532" s="194" t="str">
        <f t="shared" si="1"/>
        <v/>
      </c>
      <c r="B532" s="83"/>
      <c r="C532" s="83"/>
      <c r="D532" s="197"/>
      <c r="E532" s="204"/>
      <c r="F532" s="205"/>
    </row>
    <row r="533">
      <c r="A533" s="194" t="str">
        <f t="shared" si="1"/>
        <v/>
      </c>
      <c r="B533" s="83"/>
      <c r="C533" s="83"/>
      <c r="D533" s="197"/>
      <c r="E533" s="204"/>
      <c r="F533" s="205"/>
    </row>
    <row r="534">
      <c r="A534" s="194" t="str">
        <f t="shared" si="1"/>
        <v/>
      </c>
      <c r="B534" s="83"/>
      <c r="C534" s="83"/>
      <c r="D534" s="197"/>
      <c r="E534" s="204"/>
      <c r="F534" s="205"/>
    </row>
    <row r="535">
      <c r="A535" s="194" t="str">
        <f t="shared" si="1"/>
        <v/>
      </c>
      <c r="B535" s="83"/>
      <c r="C535" s="83"/>
      <c r="D535" s="197"/>
      <c r="E535" s="204"/>
      <c r="F535" s="205"/>
    </row>
    <row r="536">
      <c r="A536" s="194" t="str">
        <f t="shared" si="1"/>
        <v/>
      </c>
      <c r="B536" s="83"/>
      <c r="C536" s="83"/>
      <c r="D536" s="197"/>
      <c r="E536" s="204"/>
      <c r="F536" s="205"/>
    </row>
    <row r="537">
      <c r="A537" s="194" t="str">
        <f t="shared" si="1"/>
        <v/>
      </c>
      <c r="B537" s="83"/>
      <c r="C537" s="83"/>
      <c r="D537" s="197"/>
      <c r="E537" s="204"/>
      <c r="F537" s="205"/>
    </row>
    <row r="538">
      <c r="A538" s="194" t="str">
        <f t="shared" si="1"/>
        <v/>
      </c>
      <c r="B538" s="83"/>
      <c r="C538" s="83"/>
      <c r="D538" s="197"/>
      <c r="E538" s="204"/>
      <c r="F538" s="205"/>
    </row>
    <row r="539">
      <c r="A539" s="194" t="str">
        <f t="shared" si="1"/>
        <v/>
      </c>
      <c r="B539" s="83"/>
      <c r="C539" s="83"/>
      <c r="D539" s="197"/>
      <c r="E539" s="204"/>
      <c r="F539" s="205"/>
    </row>
    <row r="540">
      <c r="A540" s="194" t="str">
        <f t="shared" si="1"/>
        <v/>
      </c>
      <c r="B540" s="83"/>
      <c r="C540" s="83"/>
      <c r="D540" s="197"/>
      <c r="E540" s="204"/>
      <c r="F540" s="205"/>
    </row>
    <row r="541">
      <c r="A541" s="194" t="str">
        <f t="shared" si="1"/>
        <v/>
      </c>
      <c r="B541" s="83"/>
      <c r="C541" s="83"/>
      <c r="D541" s="197"/>
      <c r="E541" s="204"/>
      <c r="F541" s="205"/>
    </row>
    <row r="542">
      <c r="A542" s="194" t="str">
        <f t="shared" si="1"/>
        <v/>
      </c>
      <c r="B542" s="83"/>
      <c r="C542" s="83"/>
      <c r="D542" s="197"/>
      <c r="E542" s="204"/>
      <c r="F542" s="205"/>
    </row>
    <row r="543">
      <c r="A543" s="194" t="str">
        <f t="shared" si="1"/>
        <v/>
      </c>
      <c r="B543" s="83"/>
      <c r="C543" s="83"/>
      <c r="D543" s="197"/>
      <c r="E543" s="204"/>
      <c r="F543" s="205"/>
    </row>
    <row r="544">
      <c r="A544" s="194" t="str">
        <f t="shared" si="1"/>
        <v/>
      </c>
      <c r="B544" s="83"/>
      <c r="C544" s="83"/>
      <c r="D544" s="197"/>
      <c r="E544" s="204"/>
      <c r="F544" s="205"/>
    </row>
    <row r="545">
      <c r="A545" s="194" t="str">
        <f t="shared" si="1"/>
        <v/>
      </c>
      <c r="B545" s="83"/>
      <c r="C545" s="83"/>
      <c r="D545" s="197"/>
      <c r="E545" s="204"/>
      <c r="F545" s="205"/>
    </row>
    <row r="546">
      <c r="A546" s="194" t="str">
        <f t="shared" si="1"/>
        <v/>
      </c>
      <c r="B546" s="83"/>
      <c r="C546" s="83"/>
      <c r="D546" s="197"/>
      <c r="E546" s="204"/>
      <c r="F546" s="205"/>
    </row>
    <row r="547">
      <c r="A547" s="194" t="str">
        <f t="shared" si="1"/>
        <v/>
      </c>
      <c r="B547" s="83"/>
      <c r="C547" s="83"/>
      <c r="D547" s="197"/>
      <c r="E547" s="204"/>
      <c r="F547" s="205"/>
    </row>
    <row r="548">
      <c r="A548" s="194" t="str">
        <f t="shared" si="1"/>
        <v/>
      </c>
      <c r="B548" s="83"/>
      <c r="C548" s="83"/>
      <c r="D548" s="197"/>
      <c r="E548" s="204"/>
      <c r="F548" s="205"/>
    </row>
    <row r="549">
      <c r="A549" s="194" t="str">
        <f t="shared" si="1"/>
        <v/>
      </c>
      <c r="B549" s="83"/>
      <c r="C549" s="83"/>
      <c r="D549" s="197"/>
      <c r="E549" s="204"/>
      <c r="F549" s="205"/>
    </row>
    <row r="550">
      <c r="A550" s="194" t="str">
        <f t="shared" si="1"/>
        <v/>
      </c>
      <c r="B550" s="83"/>
      <c r="C550" s="83"/>
      <c r="D550" s="197"/>
      <c r="E550" s="204"/>
      <c r="F550" s="205"/>
    </row>
    <row r="551">
      <c r="A551" s="194" t="str">
        <f t="shared" si="1"/>
        <v/>
      </c>
      <c r="B551" s="83"/>
      <c r="C551" s="83"/>
      <c r="D551" s="197"/>
      <c r="E551" s="204"/>
      <c r="F551" s="205"/>
    </row>
    <row r="552">
      <c r="A552" s="194" t="str">
        <f t="shared" si="1"/>
        <v/>
      </c>
      <c r="B552" s="83"/>
      <c r="C552" s="83"/>
      <c r="D552" s="197"/>
      <c r="E552" s="204"/>
      <c r="F552" s="205"/>
    </row>
    <row r="553">
      <c r="A553" s="194" t="str">
        <f t="shared" si="1"/>
        <v/>
      </c>
      <c r="B553" s="83"/>
      <c r="C553" s="83"/>
      <c r="D553" s="197"/>
      <c r="E553" s="204"/>
      <c r="F553" s="205"/>
    </row>
    <row r="554">
      <c r="A554" s="194" t="str">
        <f t="shared" si="1"/>
        <v/>
      </c>
      <c r="B554" s="83"/>
      <c r="C554" s="83"/>
      <c r="D554" s="197"/>
      <c r="E554" s="204"/>
      <c r="F554" s="205"/>
    </row>
    <row r="555">
      <c r="A555" s="194" t="str">
        <f t="shared" si="1"/>
        <v/>
      </c>
      <c r="B555" s="83"/>
      <c r="C555" s="83"/>
      <c r="D555" s="197"/>
      <c r="E555" s="204"/>
      <c r="F555" s="205"/>
    </row>
    <row r="556">
      <c r="A556" s="194" t="str">
        <f t="shared" si="1"/>
        <v/>
      </c>
      <c r="B556" s="83"/>
      <c r="C556" s="83"/>
      <c r="D556" s="197"/>
      <c r="E556" s="204"/>
      <c r="F556" s="205"/>
    </row>
    <row r="557">
      <c r="A557" s="194" t="str">
        <f t="shared" si="1"/>
        <v/>
      </c>
      <c r="B557" s="83"/>
      <c r="C557" s="83"/>
      <c r="D557" s="197"/>
      <c r="E557" s="204"/>
      <c r="F557" s="205"/>
    </row>
    <row r="558">
      <c r="A558" s="194" t="str">
        <f t="shared" si="1"/>
        <v/>
      </c>
      <c r="B558" s="83"/>
      <c r="C558" s="83"/>
      <c r="D558" s="197"/>
      <c r="E558" s="204"/>
      <c r="F558" s="205"/>
    </row>
    <row r="559">
      <c r="A559" s="194" t="str">
        <f t="shared" si="1"/>
        <v/>
      </c>
      <c r="B559" s="83"/>
      <c r="C559" s="83"/>
      <c r="D559" s="197"/>
      <c r="E559" s="204"/>
      <c r="F559" s="205"/>
    </row>
    <row r="560">
      <c r="A560" s="194" t="str">
        <f t="shared" si="1"/>
        <v/>
      </c>
      <c r="B560" s="83"/>
      <c r="C560" s="83"/>
      <c r="D560" s="197"/>
      <c r="E560" s="204"/>
      <c r="F560" s="205"/>
    </row>
    <row r="561">
      <c r="A561" s="194" t="str">
        <f t="shared" si="1"/>
        <v/>
      </c>
      <c r="B561" s="83"/>
      <c r="C561" s="83"/>
      <c r="D561" s="197"/>
      <c r="E561" s="204"/>
      <c r="F561" s="205"/>
    </row>
    <row r="562">
      <c r="A562" s="194" t="str">
        <f t="shared" si="1"/>
        <v/>
      </c>
      <c r="B562" s="83"/>
      <c r="C562" s="83"/>
      <c r="D562" s="197"/>
      <c r="E562" s="204"/>
      <c r="F562" s="205"/>
    </row>
    <row r="563">
      <c r="A563" s="194" t="str">
        <f t="shared" si="1"/>
        <v/>
      </c>
      <c r="B563" s="83"/>
      <c r="C563" s="83"/>
      <c r="D563" s="197"/>
      <c r="E563" s="204"/>
      <c r="F563" s="205"/>
    </row>
    <row r="564">
      <c r="A564" s="194" t="str">
        <f t="shared" si="1"/>
        <v/>
      </c>
      <c r="B564" s="83"/>
      <c r="C564" s="83"/>
      <c r="D564" s="197"/>
      <c r="E564" s="204"/>
      <c r="F564" s="205"/>
    </row>
    <row r="565">
      <c r="A565" s="194" t="str">
        <f t="shared" si="1"/>
        <v/>
      </c>
      <c r="B565" s="83"/>
      <c r="C565" s="83"/>
      <c r="D565" s="197"/>
      <c r="E565" s="204"/>
      <c r="F565" s="205"/>
    </row>
    <row r="566">
      <c r="A566" s="194" t="str">
        <f t="shared" si="1"/>
        <v/>
      </c>
      <c r="B566" s="83"/>
      <c r="C566" s="83"/>
      <c r="D566" s="197"/>
      <c r="E566" s="204"/>
      <c r="F566" s="205"/>
    </row>
    <row r="567">
      <c r="A567" s="194" t="str">
        <f t="shared" si="1"/>
        <v/>
      </c>
      <c r="B567" s="83"/>
      <c r="C567" s="83"/>
      <c r="D567" s="197"/>
      <c r="E567" s="204"/>
      <c r="F567" s="205"/>
    </row>
    <row r="568">
      <c r="A568" s="194" t="str">
        <f t="shared" si="1"/>
        <v/>
      </c>
      <c r="B568" s="83"/>
      <c r="C568" s="83"/>
      <c r="D568" s="197"/>
      <c r="E568" s="204"/>
      <c r="F568" s="205"/>
    </row>
    <row r="569">
      <c r="A569" s="194" t="str">
        <f t="shared" si="1"/>
        <v/>
      </c>
      <c r="B569" s="83"/>
      <c r="C569" s="83"/>
      <c r="D569" s="197"/>
      <c r="E569" s="204"/>
      <c r="F569" s="205"/>
    </row>
    <row r="570">
      <c r="A570" s="194" t="str">
        <f t="shared" si="1"/>
        <v/>
      </c>
      <c r="B570" s="83"/>
      <c r="C570" s="83"/>
      <c r="D570" s="197"/>
      <c r="E570" s="204"/>
      <c r="F570" s="205"/>
    </row>
    <row r="571">
      <c r="A571" s="194" t="str">
        <f t="shared" si="1"/>
        <v/>
      </c>
      <c r="B571" s="83"/>
      <c r="C571" s="83"/>
      <c r="D571" s="197"/>
      <c r="E571" s="204"/>
      <c r="F571" s="205"/>
    </row>
    <row r="572">
      <c r="A572" s="194" t="str">
        <f t="shared" si="1"/>
        <v/>
      </c>
      <c r="B572" s="83"/>
      <c r="C572" s="83"/>
      <c r="D572" s="197"/>
      <c r="E572" s="204"/>
      <c r="F572" s="205"/>
    </row>
    <row r="573">
      <c r="A573" s="194" t="str">
        <f t="shared" si="1"/>
        <v/>
      </c>
      <c r="B573" s="83"/>
      <c r="C573" s="83"/>
      <c r="D573" s="197"/>
      <c r="E573" s="204"/>
      <c r="F573" s="205"/>
    </row>
    <row r="574">
      <c r="A574" s="194" t="str">
        <f t="shared" si="1"/>
        <v/>
      </c>
      <c r="B574" s="83"/>
      <c r="C574" s="83"/>
      <c r="D574" s="197"/>
      <c r="E574" s="204"/>
      <c r="F574" s="205"/>
    </row>
    <row r="575">
      <c r="A575" s="194" t="str">
        <f t="shared" si="1"/>
        <v/>
      </c>
      <c r="B575" s="83"/>
      <c r="C575" s="83"/>
      <c r="D575" s="197"/>
      <c r="E575" s="204"/>
      <c r="F575" s="205"/>
    </row>
    <row r="576">
      <c r="A576" s="194" t="str">
        <f t="shared" si="1"/>
        <v/>
      </c>
      <c r="B576" s="83"/>
      <c r="C576" s="83"/>
      <c r="D576" s="197"/>
      <c r="E576" s="204"/>
      <c r="F576" s="205"/>
    </row>
    <row r="577">
      <c r="A577" s="194" t="str">
        <f t="shared" si="1"/>
        <v/>
      </c>
      <c r="B577" s="83"/>
      <c r="C577" s="83"/>
      <c r="D577" s="197"/>
      <c r="E577" s="204"/>
      <c r="F577" s="205"/>
    </row>
    <row r="578">
      <c r="A578" s="194" t="str">
        <f t="shared" si="1"/>
        <v/>
      </c>
      <c r="B578" s="83"/>
      <c r="C578" s="83"/>
      <c r="D578" s="197"/>
      <c r="E578" s="204"/>
      <c r="F578" s="205"/>
    </row>
    <row r="579">
      <c r="A579" s="194" t="str">
        <f t="shared" si="1"/>
        <v/>
      </c>
      <c r="B579" s="83"/>
      <c r="C579" s="83"/>
      <c r="D579" s="197"/>
      <c r="E579" s="204"/>
      <c r="F579" s="205"/>
    </row>
    <row r="580">
      <c r="A580" s="194" t="str">
        <f t="shared" si="1"/>
        <v/>
      </c>
      <c r="B580" s="83"/>
      <c r="C580" s="83"/>
      <c r="D580" s="197"/>
      <c r="E580" s="204"/>
      <c r="F580" s="205"/>
    </row>
    <row r="581">
      <c r="A581" s="194" t="str">
        <f t="shared" si="1"/>
        <v/>
      </c>
      <c r="B581" s="83"/>
      <c r="C581" s="83"/>
      <c r="D581" s="197"/>
      <c r="E581" s="204"/>
      <c r="F581" s="205"/>
    </row>
    <row r="582">
      <c r="A582" s="194" t="str">
        <f t="shared" si="1"/>
        <v/>
      </c>
      <c r="B582" s="83"/>
      <c r="C582" s="83"/>
      <c r="D582" s="197"/>
      <c r="E582" s="204"/>
      <c r="F582" s="205"/>
    </row>
    <row r="583">
      <c r="A583" s="194" t="str">
        <f t="shared" si="1"/>
        <v/>
      </c>
      <c r="B583" s="83"/>
      <c r="C583" s="83"/>
      <c r="D583" s="197"/>
      <c r="E583" s="204"/>
      <c r="F583" s="205"/>
    </row>
    <row r="584">
      <c r="A584" s="194" t="str">
        <f t="shared" si="1"/>
        <v/>
      </c>
      <c r="B584" s="83"/>
      <c r="C584" s="83"/>
      <c r="D584" s="197"/>
      <c r="E584" s="204"/>
      <c r="F584" s="205"/>
    </row>
    <row r="585">
      <c r="A585" s="194" t="str">
        <f t="shared" si="1"/>
        <v/>
      </c>
      <c r="B585" s="83"/>
      <c r="C585" s="83"/>
      <c r="D585" s="197"/>
      <c r="E585" s="204"/>
      <c r="F585" s="205"/>
    </row>
    <row r="586">
      <c r="A586" s="194" t="str">
        <f t="shared" si="1"/>
        <v/>
      </c>
      <c r="B586" s="83"/>
      <c r="C586" s="83"/>
      <c r="D586" s="197"/>
      <c r="E586" s="204"/>
      <c r="F586" s="205"/>
    </row>
    <row r="587">
      <c r="A587" s="194" t="str">
        <f t="shared" si="1"/>
        <v/>
      </c>
      <c r="B587" s="83"/>
      <c r="C587" s="83"/>
      <c r="D587" s="197"/>
      <c r="E587" s="204"/>
      <c r="F587" s="205"/>
    </row>
    <row r="588">
      <c r="A588" s="194" t="str">
        <f t="shared" si="1"/>
        <v/>
      </c>
      <c r="B588" s="83"/>
      <c r="C588" s="83"/>
      <c r="D588" s="197"/>
      <c r="E588" s="204"/>
      <c r="F588" s="205"/>
    </row>
    <row r="589">
      <c r="A589" s="194" t="str">
        <f t="shared" si="1"/>
        <v/>
      </c>
      <c r="B589" s="83"/>
      <c r="C589" s="83"/>
      <c r="D589" s="197"/>
      <c r="E589" s="204"/>
      <c r="F589" s="205"/>
    </row>
    <row r="590">
      <c r="A590" s="194" t="str">
        <f t="shared" si="1"/>
        <v/>
      </c>
      <c r="B590" s="83"/>
      <c r="C590" s="83"/>
      <c r="D590" s="197"/>
      <c r="E590" s="204"/>
      <c r="F590" s="205"/>
    </row>
    <row r="591">
      <c r="A591" s="194" t="str">
        <f t="shared" si="1"/>
        <v/>
      </c>
      <c r="B591" s="83"/>
      <c r="C591" s="83"/>
      <c r="D591" s="197"/>
      <c r="E591" s="204"/>
      <c r="F591" s="205"/>
    </row>
    <row r="592">
      <c r="A592" s="194" t="str">
        <f t="shared" si="1"/>
        <v/>
      </c>
      <c r="B592" s="83"/>
      <c r="C592" s="83"/>
      <c r="D592" s="197"/>
      <c r="E592" s="204"/>
      <c r="F592" s="205"/>
    </row>
    <row r="593">
      <c r="A593" s="194" t="str">
        <f t="shared" si="1"/>
        <v/>
      </c>
      <c r="B593" s="83"/>
      <c r="C593" s="83"/>
      <c r="D593" s="197"/>
      <c r="E593" s="204"/>
      <c r="F593" s="205"/>
    </row>
    <row r="594">
      <c r="A594" s="194" t="str">
        <f t="shared" si="1"/>
        <v/>
      </c>
      <c r="B594" s="83"/>
      <c r="C594" s="83"/>
      <c r="D594" s="197"/>
      <c r="E594" s="204"/>
      <c r="F594" s="205"/>
    </row>
    <row r="595">
      <c r="A595" s="194" t="str">
        <f t="shared" si="1"/>
        <v/>
      </c>
      <c r="B595" s="83"/>
      <c r="C595" s="83"/>
      <c r="D595" s="197"/>
      <c r="E595" s="204"/>
      <c r="F595" s="205"/>
    </row>
    <row r="596">
      <c r="A596" s="194" t="str">
        <f t="shared" si="1"/>
        <v/>
      </c>
      <c r="B596" s="83"/>
      <c r="C596" s="83"/>
      <c r="D596" s="197"/>
      <c r="E596" s="204"/>
      <c r="F596" s="205"/>
    </row>
    <row r="597">
      <c r="A597" s="194" t="str">
        <f t="shared" si="1"/>
        <v/>
      </c>
      <c r="B597" s="83"/>
      <c r="C597" s="83"/>
      <c r="D597" s="197"/>
      <c r="E597" s="204"/>
      <c r="F597" s="205"/>
    </row>
    <row r="598">
      <c r="A598" s="194" t="str">
        <f t="shared" si="1"/>
        <v/>
      </c>
      <c r="B598" s="83"/>
      <c r="C598" s="83"/>
      <c r="D598" s="197"/>
      <c r="E598" s="204"/>
      <c r="F598" s="205"/>
    </row>
    <row r="599">
      <c r="A599" s="194" t="str">
        <f t="shared" si="1"/>
        <v/>
      </c>
      <c r="B599" s="83"/>
      <c r="C599" s="83"/>
      <c r="D599" s="197"/>
      <c r="E599" s="204"/>
      <c r="F599" s="205"/>
    </row>
    <row r="600">
      <c r="A600" s="194" t="str">
        <f t="shared" si="1"/>
        <v/>
      </c>
      <c r="B600" s="83"/>
      <c r="C600" s="83"/>
      <c r="D600" s="197"/>
      <c r="E600" s="204"/>
      <c r="F600" s="205"/>
    </row>
    <row r="601">
      <c r="A601" s="194" t="str">
        <f t="shared" si="1"/>
        <v/>
      </c>
      <c r="B601" s="83"/>
      <c r="C601" s="83"/>
      <c r="D601" s="197"/>
      <c r="E601" s="204"/>
      <c r="F601" s="205"/>
    </row>
    <row r="602">
      <c r="A602" s="194" t="str">
        <f t="shared" si="1"/>
        <v/>
      </c>
      <c r="B602" s="83"/>
      <c r="C602" s="83"/>
      <c r="D602" s="197"/>
      <c r="E602" s="204"/>
      <c r="F602" s="205"/>
    </row>
    <row r="603">
      <c r="A603" s="194" t="str">
        <f t="shared" si="1"/>
        <v/>
      </c>
      <c r="B603" s="83"/>
      <c r="C603" s="83"/>
      <c r="D603" s="197"/>
      <c r="E603" s="204"/>
      <c r="F603" s="205"/>
    </row>
    <row r="604">
      <c r="A604" s="194" t="str">
        <f t="shared" si="1"/>
        <v/>
      </c>
      <c r="B604" s="83"/>
      <c r="C604" s="83"/>
      <c r="D604" s="197"/>
      <c r="E604" s="204"/>
      <c r="F604" s="205"/>
    </row>
    <row r="605">
      <c r="A605" s="194" t="str">
        <f t="shared" si="1"/>
        <v/>
      </c>
      <c r="B605" s="83"/>
      <c r="C605" s="83"/>
      <c r="D605" s="197"/>
      <c r="E605" s="204"/>
      <c r="F605" s="205"/>
    </row>
    <row r="606">
      <c r="A606" s="194" t="str">
        <f t="shared" si="1"/>
        <v/>
      </c>
      <c r="B606" s="83"/>
      <c r="C606" s="83"/>
      <c r="D606" s="197"/>
      <c r="E606" s="204"/>
      <c r="F606" s="205"/>
    </row>
    <row r="607">
      <c r="A607" s="194" t="str">
        <f t="shared" si="1"/>
        <v/>
      </c>
      <c r="B607" s="83"/>
      <c r="C607" s="83"/>
      <c r="D607" s="197"/>
      <c r="E607" s="204"/>
      <c r="F607" s="205"/>
    </row>
    <row r="608">
      <c r="A608" s="194" t="str">
        <f t="shared" si="1"/>
        <v/>
      </c>
      <c r="B608" s="83"/>
      <c r="C608" s="83"/>
      <c r="D608" s="197"/>
      <c r="E608" s="204"/>
      <c r="F608" s="205"/>
    </row>
    <row r="609">
      <c r="A609" s="194" t="str">
        <f t="shared" si="1"/>
        <v/>
      </c>
      <c r="B609" s="83"/>
      <c r="C609" s="83"/>
      <c r="D609" s="197"/>
      <c r="E609" s="204"/>
      <c r="F609" s="205"/>
    </row>
    <row r="610">
      <c r="A610" s="194" t="str">
        <f t="shared" si="1"/>
        <v/>
      </c>
      <c r="B610" s="83"/>
      <c r="C610" s="83"/>
      <c r="D610" s="197"/>
      <c r="E610" s="204"/>
      <c r="F610" s="205"/>
    </row>
    <row r="611">
      <c r="A611" s="194" t="str">
        <f t="shared" si="1"/>
        <v/>
      </c>
      <c r="B611" s="83"/>
      <c r="C611" s="83"/>
      <c r="D611" s="197"/>
      <c r="E611" s="204"/>
      <c r="F611" s="205"/>
    </row>
    <row r="612">
      <c r="A612" s="194" t="str">
        <f t="shared" si="1"/>
        <v/>
      </c>
      <c r="B612" s="83"/>
      <c r="C612" s="83"/>
      <c r="D612" s="197"/>
      <c r="E612" s="204"/>
      <c r="F612" s="205"/>
    </row>
    <row r="613">
      <c r="A613" s="194" t="str">
        <f t="shared" si="1"/>
        <v/>
      </c>
      <c r="B613" s="83"/>
      <c r="C613" s="83"/>
      <c r="D613" s="197"/>
      <c r="E613" s="204"/>
      <c r="F613" s="205"/>
    </row>
    <row r="614">
      <c r="A614" s="194" t="str">
        <f t="shared" si="1"/>
        <v/>
      </c>
      <c r="B614" s="83"/>
      <c r="C614" s="83"/>
      <c r="D614" s="197"/>
      <c r="E614" s="204"/>
      <c r="F614" s="205"/>
    </row>
    <row r="615">
      <c r="A615" s="194" t="str">
        <f t="shared" si="1"/>
        <v/>
      </c>
      <c r="B615" s="83"/>
      <c r="C615" s="83"/>
      <c r="D615" s="197"/>
      <c r="E615" s="204"/>
      <c r="F615" s="205"/>
    </row>
    <row r="616">
      <c r="A616" s="194" t="str">
        <f t="shared" si="1"/>
        <v/>
      </c>
      <c r="B616" s="83"/>
      <c r="C616" s="83"/>
      <c r="D616" s="197"/>
      <c r="E616" s="204"/>
      <c r="F616" s="205"/>
    </row>
    <row r="617">
      <c r="A617" s="194" t="str">
        <f t="shared" si="1"/>
        <v/>
      </c>
      <c r="B617" s="83"/>
      <c r="C617" s="83"/>
      <c r="D617" s="197"/>
      <c r="E617" s="204"/>
      <c r="F617" s="205"/>
    </row>
    <row r="618">
      <c r="A618" s="194" t="str">
        <f t="shared" si="1"/>
        <v/>
      </c>
      <c r="B618" s="83"/>
      <c r="C618" s="83"/>
      <c r="D618" s="197"/>
      <c r="E618" s="204"/>
      <c r="F618" s="205"/>
    </row>
    <row r="619">
      <c r="A619" s="194" t="str">
        <f t="shared" si="1"/>
        <v/>
      </c>
      <c r="B619" s="83"/>
      <c r="C619" s="83"/>
      <c r="D619" s="197"/>
      <c r="E619" s="204"/>
      <c r="F619" s="205"/>
    </row>
    <row r="620">
      <c r="A620" s="194" t="str">
        <f t="shared" si="1"/>
        <v/>
      </c>
      <c r="B620" s="83"/>
      <c r="C620" s="83"/>
      <c r="D620" s="197"/>
      <c r="E620" s="204"/>
      <c r="F620" s="205"/>
    </row>
    <row r="621">
      <c r="A621" s="194" t="str">
        <f t="shared" si="1"/>
        <v/>
      </c>
      <c r="B621" s="83"/>
      <c r="C621" s="83"/>
      <c r="D621" s="197"/>
      <c r="E621" s="204"/>
      <c r="F621" s="205"/>
    </row>
    <row r="622">
      <c r="A622" s="194" t="str">
        <f t="shared" si="1"/>
        <v/>
      </c>
      <c r="B622" s="83"/>
      <c r="C622" s="83"/>
      <c r="D622" s="197"/>
      <c r="E622" s="204"/>
      <c r="F622" s="205"/>
    </row>
    <row r="623">
      <c r="A623" s="194" t="str">
        <f t="shared" si="1"/>
        <v/>
      </c>
      <c r="B623" s="83"/>
      <c r="C623" s="83"/>
      <c r="D623" s="197"/>
      <c r="E623" s="204"/>
      <c r="F623" s="205"/>
    </row>
    <row r="624">
      <c r="A624" s="194" t="str">
        <f t="shared" si="1"/>
        <v/>
      </c>
      <c r="B624" s="83"/>
      <c r="C624" s="83"/>
      <c r="D624" s="197"/>
      <c r="E624" s="204"/>
      <c r="F624" s="205"/>
    </row>
    <row r="625">
      <c r="A625" s="194" t="str">
        <f t="shared" si="1"/>
        <v/>
      </c>
      <c r="B625" s="83"/>
      <c r="C625" s="83"/>
      <c r="D625" s="197"/>
      <c r="E625" s="204"/>
      <c r="F625" s="205"/>
    </row>
    <row r="626">
      <c r="A626" s="194" t="str">
        <f t="shared" si="1"/>
        <v/>
      </c>
      <c r="B626" s="83"/>
      <c r="C626" s="83"/>
      <c r="D626" s="197"/>
      <c r="E626" s="204"/>
      <c r="F626" s="205"/>
    </row>
    <row r="627">
      <c r="A627" s="194" t="str">
        <f t="shared" si="1"/>
        <v/>
      </c>
      <c r="B627" s="83"/>
      <c r="C627" s="83"/>
      <c r="D627" s="197"/>
      <c r="E627" s="204"/>
      <c r="F627" s="205"/>
    </row>
    <row r="628">
      <c r="A628" s="194" t="str">
        <f t="shared" si="1"/>
        <v/>
      </c>
      <c r="B628" s="83"/>
      <c r="C628" s="83"/>
      <c r="D628" s="197"/>
      <c r="E628" s="204"/>
      <c r="F628" s="205"/>
    </row>
    <row r="629">
      <c r="A629" s="194" t="str">
        <f t="shared" si="1"/>
        <v/>
      </c>
      <c r="B629" s="83"/>
      <c r="C629" s="83"/>
      <c r="D629" s="197"/>
      <c r="E629" s="204"/>
      <c r="F629" s="205"/>
    </row>
    <row r="630">
      <c r="A630" s="194" t="str">
        <f t="shared" si="1"/>
        <v/>
      </c>
      <c r="B630" s="83"/>
      <c r="C630" s="83"/>
      <c r="D630" s="197"/>
      <c r="E630" s="204"/>
      <c r="F630" s="205"/>
    </row>
    <row r="631">
      <c r="A631" s="194" t="str">
        <f t="shared" si="1"/>
        <v/>
      </c>
      <c r="B631" s="83"/>
      <c r="C631" s="83"/>
      <c r="D631" s="197"/>
      <c r="E631" s="204"/>
      <c r="F631" s="205"/>
    </row>
    <row r="632">
      <c r="A632" s="194" t="str">
        <f t="shared" si="1"/>
        <v/>
      </c>
      <c r="B632" s="83"/>
      <c r="C632" s="83"/>
      <c r="D632" s="197"/>
      <c r="E632" s="204"/>
      <c r="F632" s="205"/>
    </row>
    <row r="633">
      <c r="A633" s="194" t="str">
        <f t="shared" si="1"/>
        <v/>
      </c>
      <c r="B633" s="83"/>
      <c r="C633" s="83"/>
      <c r="D633" s="197"/>
      <c r="E633" s="204"/>
      <c r="F633" s="205"/>
    </row>
    <row r="634">
      <c r="A634" s="194" t="str">
        <f t="shared" si="1"/>
        <v/>
      </c>
      <c r="B634" s="83"/>
      <c r="C634" s="83"/>
      <c r="D634" s="197"/>
      <c r="E634" s="204"/>
      <c r="F634" s="205"/>
    </row>
    <row r="635">
      <c r="A635" s="194" t="str">
        <f t="shared" si="1"/>
        <v/>
      </c>
      <c r="B635" s="83"/>
      <c r="C635" s="83"/>
      <c r="D635" s="197"/>
      <c r="E635" s="204"/>
      <c r="F635" s="205"/>
    </row>
    <row r="636">
      <c r="A636" s="194" t="str">
        <f t="shared" si="1"/>
        <v/>
      </c>
      <c r="B636" s="83"/>
      <c r="C636" s="83"/>
      <c r="D636" s="197"/>
      <c r="E636" s="204"/>
      <c r="F636" s="205"/>
    </row>
    <row r="637">
      <c r="A637" s="194" t="str">
        <f t="shared" si="1"/>
        <v/>
      </c>
      <c r="B637" s="83"/>
      <c r="C637" s="83"/>
      <c r="D637" s="197"/>
      <c r="E637" s="204"/>
      <c r="F637" s="205"/>
    </row>
    <row r="638">
      <c r="A638" s="194" t="str">
        <f t="shared" si="1"/>
        <v/>
      </c>
      <c r="B638" s="83"/>
      <c r="C638" s="83"/>
      <c r="D638" s="197"/>
      <c r="E638" s="204"/>
      <c r="F638" s="205"/>
    </row>
    <row r="639">
      <c r="A639" s="194" t="str">
        <f t="shared" si="1"/>
        <v/>
      </c>
      <c r="B639" s="83"/>
      <c r="C639" s="83"/>
      <c r="D639" s="197"/>
      <c r="E639" s="204"/>
      <c r="F639" s="205"/>
    </row>
    <row r="640">
      <c r="A640" s="194" t="str">
        <f t="shared" si="1"/>
        <v/>
      </c>
      <c r="B640" s="83"/>
      <c r="C640" s="83"/>
      <c r="D640" s="197"/>
      <c r="E640" s="204"/>
      <c r="F640" s="205"/>
    </row>
    <row r="641">
      <c r="A641" s="194" t="str">
        <f t="shared" si="1"/>
        <v/>
      </c>
      <c r="B641" s="83"/>
      <c r="C641" s="83"/>
      <c r="D641" s="197"/>
      <c r="E641" s="204"/>
      <c r="F641" s="205"/>
    </row>
    <row r="642">
      <c r="A642" s="194" t="str">
        <f t="shared" si="1"/>
        <v/>
      </c>
      <c r="B642" s="83"/>
      <c r="C642" s="83"/>
      <c r="D642" s="197"/>
      <c r="E642" s="204"/>
      <c r="F642" s="205"/>
    </row>
    <row r="643">
      <c r="A643" s="194" t="str">
        <f t="shared" si="1"/>
        <v/>
      </c>
      <c r="B643" s="83"/>
      <c r="C643" s="83"/>
      <c r="D643" s="197"/>
      <c r="E643" s="204"/>
      <c r="F643" s="205"/>
    </row>
    <row r="644">
      <c r="A644" s="194" t="str">
        <f t="shared" si="1"/>
        <v/>
      </c>
      <c r="B644" s="83"/>
      <c r="C644" s="83"/>
      <c r="D644" s="197"/>
      <c r="E644" s="204"/>
      <c r="F644" s="205"/>
    </row>
    <row r="645">
      <c r="A645" s="194" t="str">
        <f t="shared" si="1"/>
        <v/>
      </c>
      <c r="B645" s="83"/>
      <c r="C645" s="83"/>
      <c r="D645" s="197"/>
      <c r="E645" s="204"/>
      <c r="F645" s="205"/>
    </row>
    <row r="646">
      <c r="A646" s="194" t="str">
        <f t="shared" si="1"/>
        <v/>
      </c>
      <c r="B646" s="83"/>
      <c r="C646" s="83"/>
      <c r="D646" s="197"/>
      <c r="E646" s="204"/>
      <c r="F646" s="205"/>
    </row>
    <row r="647">
      <c r="A647" s="194" t="str">
        <f t="shared" si="1"/>
        <v/>
      </c>
      <c r="B647" s="83"/>
      <c r="C647" s="83"/>
      <c r="D647" s="197"/>
      <c r="E647" s="204"/>
      <c r="F647" s="205"/>
    </row>
    <row r="648">
      <c r="A648" s="194" t="str">
        <f t="shared" si="1"/>
        <v/>
      </c>
      <c r="B648" s="83"/>
      <c r="C648" s="83"/>
      <c r="D648" s="197"/>
      <c r="E648" s="204"/>
      <c r="F648" s="205"/>
    </row>
    <row r="649">
      <c r="A649" s="194" t="str">
        <f t="shared" si="1"/>
        <v/>
      </c>
      <c r="B649" s="83"/>
      <c r="C649" s="83"/>
      <c r="D649" s="197"/>
      <c r="E649" s="204"/>
      <c r="F649" s="205"/>
    </row>
    <row r="650">
      <c r="A650" s="194" t="str">
        <f t="shared" si="1"/>
        <v/>
      </c>
      <c r="B650" s="83"/>
      <c r="C650" s="83"/>
      <c r="D650" s="197"/>
      <c r="E650" s="204"/>
      <c r="F650" s="205"/>
    </row>
    <row r="651">
      <c r="A651" s="194" t="str">
        <f t="shared" si="1"/>
        <v/>
      </c>
      <c r="B651" s="83"/>
      <c r="C651" s="83"/>
      <c r="D651" s="197"/>
      <c r="E651" s="204"/>
      <c r="F651" s="205"/>
    </row>
    <row r="652">
      <c r="A652" s="194" t="str">
        <f t="shared" si="1"/>
        <v/>
      </c>
      <c r="B652" s="83"/>
      <c r="C652" s="83"/>
      <c r="D652" s="197"/>
      <c r="E652" s="204"/>
      <c r="F652" s="205"/>
    </row>
    <row r="653">
      <c r="A653" s="194" t="str">
        <f t="shared" si="1"/>
        <v/>
      </c>
      <c r="B653" s="83"/>
      <c r="C653" s="83"/>
      <c r="D653" s="197"/>
      <c r="E653" s="204"/>
      <c r="F653" s="205"/>
    </row>
    <row r="654">
      <c r="A654" s="194" t="str">
        <f t="shared" si="1"/>
        <v/>
      </c>
      <c r="B654" s="83"/>
      <c r="C654" s="83"/>
      <c r="D654" s="197"/>
      <c r="E654" s="204"/>
      <c r="F654" s="205"/>
    </row>
    <row r="655">
      <c r="A655" s="194" t="str">
        <f t="shared" si="1"/>
        <v/>
      </c>
      <c r="B655" s="83"/>
      <c r="C655" s="83"/>
      <c r="D655" s="197"/>
      <c r="E655" s="204"/>
      <c r="F655" s="205"/>
    </row>
    <row r="656">
      <c r="A656" s="194" t="str">
        <f t="shared" si="1"/>
        <v/>
      </c>
      <c r="B656" s="83"/>
      <c r="C656" s="83"/>
      <c r="D656" s="197"/>
      <c r="E656" s="204"/>
      <c r="F656" s="205"/>
    </row>
    <row r="657">
      <c r="A657" s="194" t="str">
        <f t="shared" si="1"/>
        <v/>
      </c>
      <c r="B657" s="83"/>
      <c r="C657" s="83"/>
      <c r="D657" s="197"/>
      <c r="E657" s="204"/>
      <c r="F657" s="205"/>
    </row>
    <row r="658">
      <c r="A658" s="194" t="str">
        <f t="shared" si="1"/>
        <v/>
      </c>
      <c r="B658" s="83"/>
      <c r="C658" s="83"/>
      <c r="D658" s="197"/>
      <c r="E658" s="204"/>
      <c r="F658" s="205"/>
    </row>
    <row r="659">
      <c r="A659" s="194" t="str">
        <f t="shared" si="1"/>
        <v/>
      </c>
      <c r="B659" s="83"/>
      <c r="C659" s="83"/>
      <c r="D659" s="197"/>
      <c r="E659" s="204"/>
      <c r="F659" s="205"/>
    </row>
    <row r="660">
      <c r="A660" s="194" t="str">
        <f t="shared" si="1"/>
        <v/>
      </c>
      <c r="B660" s="83"/>
      <c r="C660" s="83"/>
      <c r="D660" s="197"/>
      <c r="E660" s="204"/>
      <c r="F660" s="205"/>
    </row>
    <row r="661">
      <c r="A661" s="194" t="str">
        <f t="shared" si="1"/>
        <v/>
      </c>
      <c r="B661" s="83"/>
      <c r="C661" s="83"/>
      <c r="D661" s="197"/>
      <c r="E661" s="204"/>
      <c r="F661" s="205"/>
    </row>
    <row r="662">
      <c r="A662" s="194" t="str">
        <f t="shared" si="1"/>
        <v/>
      </c>
      <c r="B662" s="83"/>
      <c r="C662" s="83"/>
      <c r="D662" s="197"/>
      <c r="E662" s="204"/>
      <c r="F662" s="205"/>
    </row>
    <row r="663">
      <c r="A663" s="194" t="str">
        <f t="shared" si="1"/>
        <v/>
      </c>
      <c r="B663" s="83"/>
      <c r="C663" s="83"/>
      <c r="D663" s="197"/>
      <c r="E663" s="204"/>
      <c r="F663" s="205"/>
    </row>
    <row r="664">
      <c r="A664" s="194" t="str">
        <f t="shared" si="1"/>
        <v/>
      </c>
      <c r="B664" s="83"/>
      <c r="C664" s="83"/>
      <c r="D664" s="197"/>
      <c r="E664" s="204"/>
      <c r="F664" s="205"/>
    </row>
    <row r="665">
      <c r="A665" s="194" t="str">
        <f t="shared" si="1"/>
        <v/>
      </c>
      <c r="B665" s="83"/>
      <c r="C665" s="83"/>
      <c r="D665" s="197"/>
      <c r="E665" s="204"/>
      <c r="F665" s="205"/>
    </row>
    <row r="666">
      <c r="A666" s="194" t="str">
        <f t="shared" si="1"/>
        <v/>
      </c>
      <c r="B666" s="83"/>
      <c r="C666" s="83"/>
      <c r="D666" s="197"/>
      <c r="E666" s="204"/>
      <c r="F666" s="205"/>
    </row>
    <row r="667">
      <c r="A667" s="194" t="str">
        <f t="shared" si="1"/>
        <v/>
      </c>
      <c r="B667" s="83"/>
      <c r="C667" s="83"/>
      <c r="D667" s="197"/>
      <c r="E667" s="204"/>
      <c r="F667" s="205"/>
    </row>
    <row r="668">
      <c r="A668" s="194" t="str">
        <f t="shared" si="1"/>
        <v/>
      </c>
      <c r="B668" s="83"/>
      <c r="C668" s="83"/>
      <c r="D668" s="197"/>
      <c r="E668" s="204"/>
      <c r="F668" s="205"/>
    </row>
    <row r="669">
      <c r="A669" s="194" t="str">
        <f t="shared" si="1"/>
        <v/>
      </c>
      <c r="B669" s="83"/>
      <c r="C669" s="83"/>
      <c r="D669" s="197"/>
      <c r="E669" s="204"/>
      <c r="F669" s="205"/>
    </row>
    <row r="670">
      <c r="A670" s="194" t="str">
        <f t="shared" si="1"/>
        <v/>
      </c>
      <c r="B670" s="83"/>
      <c r="C670" s="83"/>
      <c r="D670" s="197"/>
      <c r="E670" s="204"/>
      <c r="F670" s="205"/>
    </row>
    <row r="671">
      <c r="A671" s="194" t="str">
        <f t="shared" si="1"/>
        <v/>
      </c>
      <c r="B671" s="83"/>
      <c r="C671" s="83"/>
      <c r="D671" s="197"/>
      <c r="E671" s="204"/>
      <c r="F671" s="205"/>
    </row>
    <row r="672">
      <c r="A672" s="194" t="str">
        <f t="shared" si="1"/>
        <v/>
      </c>
      <c r="B672" s="83"/>
      <c r="C672" s="83"/>
      <c r="D672" s="197"/>
      <c r="E672" s="204"/>
      <c r="F672" s="205"/>
    </row>
    <row r="673">
      <c r="A673" s="194" t="str">
        <f t="shared" si="1"/>
        <v/>
      </c>
      <c r="B673" s="83"/>
      <c r="C673" s="83"/>
      <c r="D673" s="197"/>
      <c r="E673" s="204"/>
      <c r="F673" s="205"/>
    </row>
    <row r="674">
      <c r="A674" s="194" t="str">
        <f t="shared" si="1"/>
        <v/>
      </c>
      <c r="B674" s="83"/>
      <c r="C674" s="83"/>
      <c r="D674" s="197"/>
      <c r="E674" s="204"/>
      <c r="F674" s="205"/>
    </row>
    <row r="675">
      <c r="A675" s="194" t="str">
        <f t="shared" si="1"/>
        <v/>
      </c>
      <c r="B675" s="83"/>
      <c r="C675" s="83"/>
      <c r="D675" s="197"/>
      <c r="E675" s="204"/>
      <c r="F675" s="205"/>
    </row>
    <row r="676">
      <c r="A676" s="194" t="str">
        <f t="shared" si="1"/>
        <v/>
      </c>
      <c r="B676" s="83"/>
      <c r="C676" s="83"/>
      <c r="D676" s="197"/>
      <c r="E676" s="204"/>
      <c r="F676" s="205"/>
    </row>
    <row r="677">
      <c r="A677" s="194" t="str">
        <f t="shared" si="1"/>
        <v/>
      </c>
      <c r="B677" s="83"/>
      <c r="C677" s="83"/>
      <c r="D677" s="197"/>
      <c r="E677" s="204"/>
      <c r="F677" s="205"/>
    </row>
    <row r="678">
      <c r="A678" s="194" t="str">
        <f t="shared" si="1"/>
        <v/>
      </c>
      <c r="B678" s="83"/>
      <c r="C678" s="83"/>
      <c r="D678" s="197"/>
      <c r="E678" s="204"/>
      <c r="F678" s="205"/>
    </row>
    <row r="679">
      <c r="A679" s="194" t="str">
        <f t="shared" si="1"/>
        <v/>
      </c>
      <c r="B679" s="83"/>
      <c r="C679" s="83"/>
      <c r="D679" s="197"/>
      <c r="E679" s="204"/>
      <c r="F679" s="205"/>
    </row>
    <row r="680">
      <c r="A680" s="194" t="str">
        <f t="shared" si="1"/>
        <v/>
      </c>
      <c r="B680" s="83"/>
      <c r="C680" s="83"/>
      <c r="D680" s="197"/>
      <c r="E680" s="204"/>
      <c r="F680" s="205"/>
    </row>
    <row r="681">
      <c r="A681" s="194" t="str">
        <f t="shared" si="1"/>
        <v/>
      </c>
      <c r="B681" s="83"/>
      <c r="C681" s="83"/>
      <c r="D681" s="197"/>
      <c r="E681" s="204"/>
      <c r="F681" s="205"/>
    </row>
    <row r="682">
      <c r="A682" s="194" t="str">
        <f t="shared" si="1"/>
        <v/>
      </c>
      <c r="B682" s="83"/>
      <c r="C682" s="83"/>
      <c r="D682" s="197"/>
      <c r="E682" s="204"/>
      <c r="F682" s="205"/>
    </row>
    <row r="683">
      <c r="A683" s="194" t="str">
        <f t="shared" si="1"/>
        <v/>
      </c>
      <c r="B683" s="83"/>
      <c r="C683" s="83"/>
      <c r="D683" s="197"/>
      <c r="E683" s="204"/>
      <c r="F683" s="205"/>
    </row>
    <row r="684">
      <c r="A684" s="194" t="str">
        <f t="shared" si="1"/>
        <v/>
      </c>
      <c r="B684" s="83"/>
      <c r="C684" s="83"/>
      <c r="D684" s="197"/>
      <c r="E684" s="204"/>
      <c r="F684" s="205"/>
    </row>
    <row r="685">
      <c r="A685" s="194" t="str">
        <f t="shared" si="1"/>
        <v/>
      </c>
      <c r="B685" s="83"/>
      <c r="C685" s="83"/>
      <c r="D685" s="197"/>
      <c r="E685" s="204"/>
      <c r="F685" s="205"/>
    </row>
    <row r="686">
      <c r="A686" s="194" t="str">
        <f t="shared" si="1"/>
        <v/>
      </c>
      <c r="B686" s="83"/>
      <c r="C686" s="83"/>
      <c r="D686" s="197"/>
      <c r="E686" s="204"/>
      <c r="F686" s="205"/>
    </row>
    <row r="687">
      <c r="A687" s="194" t="str">
        <f t="shared" si="1"/>
        <v/>
      </c>
      <c r="B687" s="83"/>
      <c r="C687" s="83"/>
      <c r="D687" s="197"/>
      <c r="E687" s="204"/>
      <c r="F687" s="205"/>
    </row>
    <row r="688">
      <c r="A688" s="194" t="str">
        <f t="shared" si="1"/>
        <v/>
      </c>
      <c r="B688" s="83"/>
      <c r="C688" s="83"/>
      <c r="D688" s="197"/>
      <c r="E688" s="204"/>
      <c r="F688" s="205"/>
    </row>
    <row r="689">
      <c r="A689" s="194" t="str">
        <f t="shared" si="1"/>
        <v/>
      </c>
      <c r="B689" s="83"/>
      <c r="C689" s="83"/>
      <c r="D689" s="197"/>
      <c r="E689" s="204"/>
      <c r="F689" s="205"/>
    </row>
    <row r="690">
      <c r="A690" s="194" t="str">
        <f t="shared" si="1"/>
        <v/>
      </c>
      <c r="B690" s="83"/>
      <c r="C690" s="83"/>
      <c r="D690" s="197"/>
      <c r="E690" s="204"/>
      <c r="F690" s="205"/>
    </row>
    <row r="691">
      <c r="A691" s="194" t="str">
        <f t="shared" si="1"/>
        <v/>
      </c>
      <c r="B691" s="83"/>
      <c r="C691" s="83"/>
      <c r="D691" s="197"/>
      <c r="E691" s="204"/>
      <c r="F691" s="205"/>
    </row>
    <row r="692">
      <c r="A692" s="194" t="str">
        <f t="shared" si="1"/>
        <v/>
      </c>
      <c r="B692" s="83"/>
      <c r="C692" s="83"/>
      <c r="D692" s="197"/>
      <c r="E692" s="204"/>
      <c r="F692" s="205"/>
    </row>
    <row r="693">
      <c r="A693" s="194" t="str">
        <f t="shared" si="1"/>
        <v/>
      </c>
      <c r="B693" s="83"/>
      <c r="C693" s="83"/>
      <c r="D693" s="197"/>
      <c r="E693" s="204"/>
      <c r="F693" s="205"/>
    </row>
    <row r="694">
      <c r="A694" s="194" t="str">
        <f t="shared" si="1"/>
        <v/>
      </c>
      <c r="B694" s="83"/>
      <c r="C694" s="83"/>
      <c r="D694" s="197"/>
      <c r="E694" s="204"/>
      <c r="F694" s="205"/>
    </row>
    <row r="695">
      <c r="A695" s="194" t="str">
        <f t="shared" si="1"/>
        <v/>
      </c>
      <c r="B695" s="83"/>
      <c r="C695" s="83"/>
      <c r="D695" s="197"/>
      <c r="E695" s="204"/>
      <c r="F695" s="205"/>
    </row>
    <row r="696">
      <c r="A696" s="194" t="str">
        <f t="shared" si="1"/>
        <v/>
      </c>
      <c r="B696" s="83"/>
      <c r="C696" s="83"/>
      <c r="D696" s="197"/>
      <c r="E696" s="204"/>
      <c r="F696" s="205"/>
    </row>
    <row r="697">
      <c r="A697" s="194" t="str">
        <f t="shared" si="1"/>
        <v/>
      </c>
      <c r="B697" s="83"/>
      <c r="C697" s="83"/>
      <c r="D697" s="197"/>
      <c r="E697" s="204"/>
      <c r="F697" s="205"/>
    </row>
    <row r="698">
      <c r="A698" s="194" t="str">
        <f t="shared" si="1"/>
        <v/>
      </c>
      <c r="B698" s="83"/>
      <c r="C698" s="83"/>
      <c r="D698" s="197"/>
      <c r="E698" s="204"/>
      <c r="F698" s="205"/>
    </row>
    <row r="699">
      <c r="A699" s="194" t="str">
        <f t="shared" si="1"/>
        <v/>
      </c>
      <c r="B699" s="83"/>
      <c r="C699" s="83"/>
      <c r="D699" s="197"/>
      <c r="E699" s="204"/>
      <c r="F699" s="205"/>
    </row>
    <row r="700">
      <c r="A700" s="194" t="str">
        <f t="shared" si="1"/>
        <v/>
      </c>
      <c r="B700" s="83"/>
      <c r="C700" s="83"/>
      <c r="D700" s="197"/>
      <c r="E700" s="204"/>
      <c r="F700" s="205"/>
    </row>
    <row r="701">
      <c r="A701" s="194" t="str">
        <f t="shared" si="1"/>
        <v/>
      </c>
      <c r="B701" s="83"/>
      <c r="C701" s="83"/>
      <c r="D701" s="197"/>
      <c r="E701" s="204"/>
      <c r="F701" s="205"/>
    </row>
    <row r="702">
      <c r="A702" s="194" t="str">
        <f t="shared" si="1"/>
        <v/>
      </c>
      <c r="B702" s="83"/>
      <c r="C702" s="83"/>
      <c r="D702" s="197"/>
      <c r="E702" s="204"/>
      <c r="F702" s="205"/>
    </row>
    <row r="703">
      <c r="A703" s="194" t="str">
        <f t="shared" si="1"/>
        <v/>
      </c>
      <c r="B703" s="83"/>
      <c r="C703" s="83"/>
      <c r="D703" s="197"/>
      <c r="E703" s="204"/>
      <c r="F703" s="205"/>
    </row>
    <row r="704">
      <c r="A704" s="194" t="str">
        <f t="shared" si="1"/>
        <v/>
      </c>
      <c r="B704" s="83"/>
      <c r="C704" s="83"/>
      <c r="D704" s="197"/>
      <c r="E704" s="204"/>
      <c r="F704" s="205"/>
    </row>
    <row r="705">
      <c r="A705" s="194" t="str">
        <f t="shared" si="1"/>
        <v/>
      </c>
      <c r="B705" s="83"/>
      <c r="C705" s="83"/>
      <c r="D705" s="197"/>
      <c r="E705" s="204"/>
      <c r="F705" s="205"/>
    </row>
    <row r="706">
      <c r="A706" s="194" t="str">
        <f t="shared" si="1"/>
        <v/>
      </c>
      <c r="B706" s="83"/>
      <c r="C706" s="83"/>
      <c r="D706" s="197"/>
      <c r="E706" s="204"/>
      <c r="F706" s="205"/>
    </row>
    <row r="707">
      <c r="A707" s="194" t="str">
        <f t="shared" si="1"/>
        <v/>
      </c>
      <c r="B707" s="83"/>
      <c r="C707" s="83"/>
      <c r="D707" s="197"/>
      <c r="E707" s="204"/>
      <c r="F707" s="205"/>
    </row>
    <row r="708">
      <c r="A708" s="194" t="str">
        <f t="shared" si="1"/>
        <v/>
      </c>
      <c r="B708" s="83"/>
      <c r="C708" s="83"/>
      <c r="D708" s="197"/>
      <c r="E708" s="204"/>
      <c r="F708" s="205"/>
    </row>
    <row r="709">
      <c r="A709" s="194" t="str">
        <f t="shared" si="1"/>
        <v/>
      </c>
      <c r="B709" s="83"/>
      <c r="C709" s="83"/>
      <c r="D709" s="197"/>
      <c r="E709" s="204"/>
      <c r="F709" s="205"/>
    </row>
    <row r="710">
      <c r="A710" s="194" t="str">
        <f t="shared" si="1"/>
        <v/>
      </c>
      <c r="B710" s="83"/>
      <c r="C710" s="83"/>
      <c r="D710" s="197"/>
      <c r="E710" s="204"/>
      <c r="F710" s="205"/>
    </row>
    <row r="711">
      <c r="A711" s="194" t="str">
        <f t="shared" si="1"/>
        <v/>
      </c>
      <c r="B711" s="83"/>
      <c r="C711" s="83"/>
      <c r="D711" s="197"/>
      <c r="E711" s="204"/>
      <c r="F711" s="205"/>
    </row>
    <row r="712">
      <c r="A712" s="194" t="str">
        <f t="shared" si="1"/>
        <v/>
      </c>
      <c r="B712" s="83"/>
      <c r="C712" s="83"/>
      <c r="D712" s="197"/>
      <c r="E712" s="204"/>
      <c r="F712" s="205"/>
    </row>
    <row r="713">
      <c r="A713" s="194" t="str">
        <f t="shared" si="1"/>
        <v/>
      </c>
      <c r="B713" s="83"/>
      <c r="C713" s="83"/>
      <c r="D713" s="197"/>
      <c r="E713" s="204"/>
      <c r="F713" s="205"/>
    </row>
    <row r="714">
      <c r="A714" s="194" t="str">
        <f t="shared" si="1"/>
        <v/>
      </c>
      <c r="B714" s="83"/>
      <c r="C714" s="83"/>
      <c r="D714" s="197"/>
      <c r="E714" s="204"/>
      <c r="F714" s="205"/>
    </row>
    <row r="715">
      <c r="A715" s="194" t="str">
        <f t="shared" si="1"/>
        <v/>
      </c>
      <c r="B715" s="83"/>
      <c r="C715" s="83"/>
      <c r="D715" s="197"/>
      <c r="E715" s="204"/>
      <c r="F715" s="205"/>
    </row>
    <row r="716">
      <c r="A716" s="194" t="str">
        <f t="shared" si="1"/>
        <v/>
      </c>
      <c r="B716" s="83"/>
      <c r="C716" s="83"/>
      <c r="D716" s="197"/>
      <c r="E716" s="204"/>
      <c r="F716" s="205"/>
    </row>
    <row r="717">
      <c r="A717" s="194" t="str">
        <f t="shared" si="1"/>
        <v/>
      </c>
      <c r="B717" s="83"/>
      <c r="C717" s="83"/>
      <c r="D717" s="197"/>
      <c r="E717" s="204"/>
      <c r="F717" s="205"/>
    </row>
    <row r="718">
      <c r="A718" s="194" t="str">
        <f t="shared" si="1"/>
        <v/>
      </c>
      <c r="B718" s="83"/>
      <c r="C718" s="83"/>
      <c r="D718" s="197"/>
      <c r="E718" s="204"/>
      <c r="F718" s="205"/>
    </row>
    <row r="719">
      <c r="A719" s="194" t="str">
        <f t="shared" si="1"/>
        <v/>
      </c>
      <c r="B719" s="83"/>
      <c r="C719" s="83"/>
      <c r="D719" s="197"/>
      <c r="E719" s="204"/>
      <c r="F719" s="205"/>
    </row>
    <row r="720">
      <c r="A720" s="194" t="str">
        <f t="shared" si="1"/>
        <v/>
      </c>
      <c r="B720" s="83"/>
      <c r="C720" s="83"/>
      <c r="D720" s="197"/>
      <c r="E720" s="204"/>
      <c r="F720" s="205"/>
    </row>
    <row r="721">
      <c r="A721" s="194" t="str">
        <f t="shared" si="1"/>
        <v/>
      </c>
      <c r="B721" s="83"/>
      <c r="C721" s="83"/>
      <c r="D721" s="197"/>
      <c r="E721" s="204"/>
      <c r="F721" s="205"/>
    </row>
    <row r="722">
      <c r="A722" s="194" t="str">
        <f t="shared" si="1"/>
        <v/>
      </c>
      <c r="B722" s="83"/>
      <c r="C722" s="83"/>
      <c r="D722" s="197"/>
      <c r="E722" s="204"/>
      <c r="F722" s="205"/>
    </row>
    <row r="723">
      <c r="A723" s="194" t="str">
        <f t="shared" si="1"/>
        <v/>
      </c>
      <c r="B723" s="83"/>
      <c r="C723" s="83"/>
      <c r="D723" s="197"/>
      <c r="E723" s="204"/>
      <c r="F723" s="205"/>
    </row>
    <row r="724">
      <c r="A724" s="194" t="str">
        <f t="shared" si="1"/>
        <v/>
      </c>
      <c r="B724" s="83"/>
      <c r="C724" s="83"/>
      <c r="D724" s="197"/>
      <c r="E724" s="204"/>
      <c r="F724" s="205"/>
    </row>
    <row r="725">
      <c r="A725" s="194" t="str">
        <f t="shared" si="1"/>
        <v/>
      </c>
      <c r="B725" s="83"/>
      <c r="C725" s="83"/>
      <c r="D725" s="197"/>
      <c r="E725" s="204"/>
      <c r="F725" s="205"/>
    </row>
    <row r="726">
      <c r="A726" s="194" t="str">
        <f t="shared" si="1"/>
        <v/>
      </c>
      <c r="B726" s="83"/>
      <c r="C726" s="83"/>
      <c r="D726" s="197"/>
      <c r="E726" s="204"/>
      <c r="F726" s="205"/>
    </row>
    <row r="727">
      <c r="A727" s="194" t="str">
        <f t="shared" si="1"/>
        <v/>
      </c>
      <c r="B727" s="83"/>
      <c r="C727" s="83"/>
      <c r="D727" s="197"/>
      <c r="E727" s="204"/>
      <c r="F727" s="205"/>
    </row>
    <row r="728">
      <c r="A728" s="194" t="str">
        <f t="shared" si="1"/>
        <v/>
      </c>
      <c r="B728" s="83"/>
      <c r="C728" s="83"/>
      <c r="D728" s="197"/>
      <c r="E728" s="204"/>
      <c r="F728" s="205"/>
    </row>
    <row r="729">
      <c r="A729" s="194" t="str">
        <f t="shared" si="1"/>
        <v/>
      </c>
      <c r="B729" s="83"/>
      <c r="C729" s="83"/>
      <c r="D729" s="197"/>
      <c r="E729" s="204"/>
      <c r="F729" s="205"/>
    </row>
    <row r="730">
      <c r="A730" s="194" t="str">
        <f t="shared" si="1"/>
        <v/>
      </c>
      <c r="B730" s="83"/>
      <c r="C730" s="83"/>
      <c r="D730" s="197"/>
      <c r="E730" s="204"/>
      <c r="F730" s="205"/>
    </row>
    <row r="731">
      <c r="A731" s="194" t="str">
        <f t="shared" si="1"/>
        <v/>
      </c>
      <c r="B731" s="83"/>
      <c r="C731" s="83"/>
      <c r="D731" s="197"/>
      <c r="E731" s="204"/>
      <c r="F731" s="205"/>
    </row>
    <row r="732">
      <c r="A732" s="194" t="str">
        <f t="shared" si="1"/>
        <v/>
      </c>
      <c r="B732" s="83"/>
      <c r="C732" s="83"/>
      <c r="D732" s="197"/>
      <c r="E732" s="204"/>
      <c r="F732" s="205"/>
    </row>
    <row r="733">
      <c r="A733" s="194" t="str">
        <f t="shared" si="1"/>
        <v/>
      </c>
      <c r="B733" s="83"/>
      <c r="C733" s="83"/>
      <c r="D733" s="197"/>
      <c r="E733" s="204"/>
      <c r="F733" s="205"/>
    </row>
    <row r="734">
      <c r="A734" s="194" t="str">
        <f t="shared" si="1"/>
        <v/>
      </c>
      <c r="B734" s="83"/>
      <c r="C734" s="83"/>
      <c r="D734" s="197"/>
      <c r="E734" s="204"/>
      <c r="F734" s="205"/>
    </row>
    <row r="735">
      <c r="A735" s="194" t="str">
        <f t="shared" si="1"/>
        <v/>
      </c>
      <c r="B735" s="83"/>
      <c r="C735" s="83"/>
      <c r="D735" s="197"/>
      <c r="E735" s="204"/>
      <c r="F735" s="205"/>
    </row>
    <row r="736">
      <c r="A736" s="194" t="str">
        <f t="shared" si="1"/>
        <v/>
      </c>
      <c r="B736" s="83"/>
      <c r="C736" s="83"/>
      <c r="D736" s="197"/>
      <c r="E736" s="204"/>
      <c r="F736" s="205"/>
    </row>
    <row r="737">
      <c r="A737" s="194" t="str">
        <f t="shared" si="1"/>
        <v/>
      </c>
      <c r="B737" s="83"/>
      <c r="C737" s="83"/>
      <c r="D737" s="197"/>
      <c r="E737" s="204"/>
      <c r="F737" s="205"/>
    </row>
    <row r="738">
      <c r="A738" s="194" t="str">
        <f t="shared" si="1"/>
        <v/>
      </c>
      <c r="B738" s="83"/>
      <c r="C738" s="83"/>
      <c r="D738" s="197"/>
      <c r="E738" s="204"/>
      <c r="F738" s="205"/>
    </row>
    <row r="739">
      <c r="A739" s="194" t="str">
        <f t="shared" si="1"/>
        <v/>
      </c>
      <c r="B739" s="83"/>
      <c r="C739" s="83"/>
      <c r="D739" s="197"/>
      <c r="E739" s="204"/>
      <c r="F739" s="205"/>
    </row>
    <row r="740">
      <c r="A740" s="194" t="str">
        <f t="shared" si="1"/>
        <v/>
      </c>
      <c r="B740" s="83"/>
      <c r="C740" s="83"/>
      <c r="D740" s="197"/>
      <c r="E740" s="204"/>
      <c r="F740" s="205"/>
    </row>
    <row r="741">
      <c r="A741" s="194" t="str">
        <f t="shared" si="1"/>
        <v/>
      </c>
      <c r="B741" s="83"/>
      <c r="C741" s="83"/>
      <c r="D741" s="197"/>
      <c r="E741" s="204"/>
      <c r="F741" s="205"/>
    </row>
    <row r="742">
      <c r="A742" s="194" t="str">
        <f t="shared" si="1"/>
        <v/>
      </c>
      <c r="B742" s="83"/>
      <c r="C742" s="83"/>
      <c r="D742" s="197"/>
      <c r="E742" s="204"/>
      <c r="F742" s="205"/>
    </row>
    <row r="743">
      <c r="A743" s="194" t="str">
        <f t="shared" si="1"/>
        <v/>
      </c>
      <c r="B743" s="83"/>
      <c r="C743" s="83"/>
      <c r="D743" s="197"/>
      <c r="E743" s="204"/>
      <c r="F743" s="205"/>
    </row>
    <row r="744">
      <c r="A744" s="194" t="str">
        <f t="shared" si="1"/>
        <v/>
      </c>
      <c r="B744" s="83"/>
      <c r="C744" s="83"/>
      <c r="D744" s="197"/>
      <c r="E744" s="204"/>
      <c r="F744" s="205"/>
    </row>
    <row r="745">
      <c r="A745" s="194" t="str">
        <f t="shared" si="1"/>
        <v/>
      </c>
      <c r="B745" s="83"/>
      <c r="C745" s="83"/>
      <c r="D745" s="197"/>
      <c r="E745" s="204"/>
      <c r="F745" s="205"/>
    </row>
    <row r="746">
      <c r="A746" s="194" t="str">
        <f t="shared" si="1"/>
        <v/>
      </c>
      <c r="B746" s="83"/>
      <c r="C746" s="83"/>
      <c r="D746" s="197"/>
      <c r="E746" s="204"/>
      <c r="F746" s="205"/>
    </row>
    <row r="747">
      <c r="A747" s="194" t="str">
        <f t="shared" si="1"/>
        <v/>
      </c>
      <c r="B747" s="83"/>
      <c r="C747" s="83"/>
      <c r="D747" s="197"/>
      <c r="E747" s="204"/>
      <c r="F747" s="205"/>
    </row>
    <row r="748">
      <c r="A748" s="194" t="str">
        <f t="shared" si="1"/>
        <v/>
      </c>
      <c r="B748" s="83"/>
      <c r="C748" s="83"/>
      <c r="D748" s="197"/>
      <c r="E748" s="204"/>
      <c r="F748" s="205"/>
    </row>
    <row r="749">
      <c r="A749" s="194" t="str">
        <f t="shared" si="1"/>
        <v/>
      </c>
      <c r="B749" s="83"/>
      <c r="C749" s="83"/>
      <c r="D749" s="197"/>
      <c r="E749" s="204"/>
      <c r="F749" s="205"/>
    </row>
    <row r="750">
      <c r="A750" s="194" t="str">
        <f t="shared" si="1"/>
        <v/>
      </c>
      <c r="B750" s="83"/>
      <c r="C750" s="83"/>
      <c r="D750" s="197"/>
      <c r="E750" s="204"/>
      <c r="F750" s="205"/>
    </row>
    <row r="751">
      <c r="A751" s="194" t="str">
        <f t="shared" si="1"/>
        <v/>
      </c>
      <c r="B751" s="83"/>
      <c r="C751" s="83"/>
      <c r="D751" s="197"/>
      <c r="E751" s="204"/>
      <c r="F751" s="205"/>
    </row>
    <row r="752">
      <c r="A752" s="194" t="str">
        <f t="shared" si="1"/>
        <v/>
      </c>
      <c r="B752" s="83"/>
      <c r="C752" s="83"/>
      <c r="D752" s="197"/>
      <c r="E752" s="204"/>
      <c r="F752" s="205"/>
    </row>
    <row r="753">
      <c r="A753" s="194" t="str">
        <f t="shared" si="1"/>
        <v/>
      </c>
      <c r="B753" s="83"/>
      <c r="C753" s="83"/>
      <c r="D753" s="197"/>
      <c r="E753" s="204"/>
      <c r="F753" s="205"/>
    </row>
    <row r="754">
      <c r="A754" s="194" t="str">
        <f t="shared" si="1"/>
        <v/>
      </c>
      <c r="B754" s="83"/>
      <c r="C754" s="83"/>
      <c r="D754" s="197"/>
      <c r="E754" s="204"/>
      <c r="F754" s="205"/>
    </row>
    <row r="755">
      <c r="A755" s="194" t="str">
        <f t="shared" si="1"/>
        <v/>
      </c>
      <c r="B755" s="83"/>
      <c r="C755" s="83"/>
      <c r="D755" s="197"/>
      <c r="E755" s="204"/>
      <c r="F755" s="205"/>
    </row>
    <row r="756">
      <c r="A756" s="194" t="str">
        <f t="shared" si="1"/>
        <v/>
      </c>
      <c r="B756" s="83"/>
      <c r="C756" s="83"/>
      <c r="D756" s="197"/>
      <c r="E756" s="204"/>
      <c r="F756" s="205"/>
    </row>
    <row r="757">
      <c r="A757" s="194" t="str">
        <f t="shared" si="1"/>
        <v/>
      </c>
      <c r="B757" s="83"/>
      <c r="C757" s="83"/>
      <c r="D757" s="197"/>
      <c r="E757" s="204"/>
      <c r="F757" s="205"/>
    </row>
    <row r="758">
      <c r="A758" s="194" t="str">
        <f t="shared" si="1"/>
        <v/>
      </c>
      <c r="B758" s="83"/>
      <c r="C758" s="83"/>
      <c r="D758" s="197"/>
      <c r="E758" s="204"/>
      <c r="F758" s="205"/>
    </row>
    <row r="759">
      <c r="A759" s="194" t="str">
        <f t="shared" si="1"/>
        <v/>
      </c>
      <c r="B759" s="83"/>
      <c r="C759" s="83"/>
      <c r="D759" s="197"/>
      <c r="E759" s="204"/>
      <c r="F759" s="205"/>
    </row>
    <row r="760">
      <c r="A760" s="194" t="str">
        <f t="shared" si="1"/>
        <v/>
      </c>
      <c r="B760" s="83"/>
      <c r="C760" s="83"/>
      <c r="D760" s="197"/>
      <c r="E760" s="204"/>
      <c r="F760" s="205"/>
    </row>
    <row r="761">
      <c r="A761" s="194" t="str">
        <f t="shared" si="1"/>
        <v/>
      </c>
      <c r="B761" s="83"/>
      <c r="C761" s="83"/>
      <c r="D761" s="197"/>
      <c r="E761" s="204"/>
      <c r="F761" s="205"/>
    </row>
    <row r="762">
      <c r="A762" s="194" t="str">
        <f t="shared" si="1"/>
        <v/>
      </c>
      <c r="B762" s="83"/>
      <c r="C762" s="83"/>
      <c r="D762" s="197"/>
      <c r="E762" s="204"/>
      <c r="F762" s="205"/>
    </row>
    <row r="763">
      <c r="A763" s="194" t="str">
        <f t="shared" si="1"/>
        <v/>
      </c>
      <c r="B763" s="83"/>
      <c r="C763" s="83"/>
      <c r="D763" s="197"/>
      <c r="E763" s="204"/>
      <c r="F763" s="205"/>
    </row>
    <row r="764">
      <c r="A764" s="194" t="str">
        <f t="shared" si="1"/>
        <v/>
      </c>
      <c r="B764" s="83"/>
      <c r="C764" s="83"/>
      <c r="D764" s="197"/>
      <c r="E764" s="204"/>
      <c r="F764" s="205"/>
    </row>
    <row r="765">
      <c r="A765" s="194" t="str">
        <f t="shared" si="1"/>
        <v/>
      </c>
      <c r="B765" s="83"/>
      <c r="C765" s="83"/>
      <c r="D765" s="197"/>
      <c r="E765" s="204"/>
      <c r="F765" s="205"/>
    </row>
    <row r="766">
      <c r="A766" s="194" t="str">
        <f t="shared" si="1"/>
        <v/>
      </c>
      <c r="B766" s="83"/>
      <c r="C766" s="83"/>
      <c r="D766" s="197"/>
      <c r="E766" s="204"/>
      <c r="F766" s="205"/>
    </row>
    <row r="767">
      <c r="A767" s="194" t="str">
        <f t="shared" si="1"/>
        <v/>
      </c>
      <c r="B767" s="83"/>
      <c r="C767" s="83"/>
      <c r="D767" s="197"/>
      <c r="E767" s="204"/>
      <c r="F767" s="205"/>
    </row>
    <row r="768">
      <c r="A768" s="194" t="str">
        <f t="shared" si="1"/>
        <v/>
      </c>
      <c r="B768" s="83"/>
      <c r="C768" s="83"/>
      <c r="D768" s="197"/>
      <c r="E768" s="204"/>
      <c r="F768" s="205"/>
    </row>
    <row r="769">
      <c r="A769" s="194" t="str">
        <f t="shared" si="1"/>
        <v/>
      </c>
      <c r="B769" s="83"/>
      <c r="C769" s="83"/>
      <c r="D769" s="197"/>
      <c r="E769" s="204"/>
      <c r="F769" s="205"/>
    </row>
    <row r="770">
      <c r="A770" s="194" t="str">
        <f t="shared" si="1"/>
        <v/>
      </c>
      <c r="B770" s="83"/>
      <c r="C770" s="83"/>
      <c r="D770" s="197"/>
      <c r="E770" s="204"/>
      <c r="F770" s="205"/>
    </row>
    <row r="771">
      <c r="A771" s="194" t="str">
        <f t="shared" si="1"/>
        <v/>
      </c>
      <c r="B771" s="83"/>
      <c r="C771" s="83"/>
      <c r="D771" s="197"/>
      <c r="E771" s="204"/>
      <c r="F771" s="205"/>
    </row>
    <row r="772">
      <c r="A772" s="194" t="str">
        <f t="shared" si="1"/>
        <v/>
      </c>
      <c r="B772" s="83"/>
      <c r="C772" s="83"/>
      <c r="D772" s="197"/>
      <c r="E772" s="204"/>
      <c r="F772" s="205"/>
    </row>
    <row r="773">
      <c r="A773" s="194" t="str">
        <f t="shared" si="1"/>
        <v/>
      </c>
      <c r="B773" s="83"/>
      <c r="C773" s="83"/>
      <c r="D773" s="197"/>
      <c r="E773" s="204"/>
      <c r="F773" s="205"/>
    </row>
    <row r="774">
      <c r="A774" s="194" t="str">
        <f t="shared" si="1"/>
        <v/>
      </c>
      <c r="B774" s="83"/>
      <c r="C774" s="83"/>
      <c r="D774" s="197"/>
      <c r="E774" s="204"/>
      <c r="F774" s="205"/>
    </row>
    <row r="775">
      <c r="A775" s="194" t="str">
        <f t="shared" si="1"/>
        <v/>
      </c>
      <c r="B775" s="83"/>
      <c r="C775" s="83"/>
      <c r="D775" s="197"/>
      <c r="E775" s="204"/>
      <c r="F775" s="205"/>
    </row>
    <row r="776">
      <c r="A776" s="194" t="str">
        <f t="shared" si="1"/>
        <v/>
      </c>
      <c r="B776" s="83"/>
      <c r="C776" s="83"/>
      <c r="D776" s="197"/>
      <c r="E776" s="204"/>
      <c r="F776" s="205"/>
    </row>
    <row r="777">
      <c r="A777" s="194" t="str">
        <f t="shared" si="1"/>
        <v/>
      </c>
      <c r="B777" s="83"/>
      <c r="C777" s="83"/>
      <c r="D777" s="197"/>
      <c r="E777" s="204"/>
      <c r="F777" s="205"/>
    </row>
    <row r="778">
      <c r="A778" s="194" t="str">
        <f t="shared" si="1"/>
        <v/>
      </c>
      <c r="B778" s="83"/>
      <c r="C778" s="83"/>
      <c r="D778" s="197"/>
      <c r="E778" s="204"/>
      <c r="F778" s="205"/>
    </row>
    <row r="779">
      <c r="A779" s="194" t="str">
        <f t="shared" si="1"/>
        <v/>
      </c>
      <c r="B779" s="83"/>
      <c r="C779" s="83"/>
      <c r="D779" s="197"/>
      <c r="E779" s="204"/>
      <c r="F779" s="205"/>
    </row>
    <row r="780">
      <c r="A780" s="194" t="str">
        <f t="shared" si="1"/>
        <v/>
      </c>
      <c r="B780" s="83"/>
      <c r="C780" s="83"/>
      <c r="D780" s="197"/>
      <c r="E780" s="204"/>
      <c r="F780" s="205"/>
    </row>
    <row r="781">
      <c r="A781" s="194" t="str">
        <f t="shared" si="1"/>
        <v/>
      </c>
      <c r="B781" s="83"/>
      <c r="C781" s="83"/>
      <c r="D781" s="197"/>
      <c r="E781" s="204"/>
      <c r="F781" s="205"/>
    </row>
    <row r="782">
      <c r="A782" s="194" t="str">
        <f t="shared" si="1"/>
        <v/>
      </c>
      <c r="B782" s="83"/>
      <c r="C782" s="83"/>
      <c r="D782" s="197"/>
      <c r="E782" s="204"/>
      <c r="F782" s="205"/>
    </row>
    <row r="783">
      <c r="A783" s="194" t="str">
        <f t="shared" si="1"/>
        <v/>
      </c>
      <c r="B783" s="83"/>
      <c r="C783" s="83"/>
      <c r="D783" s="197"/>
      <c r="E783" s="204"/>
      <c r="F783" s="205"/>
    </row>
    <row r="784">
      <c r="A784" s="194" t="str">
        <f t="shared" si="1"/>
        <v/>
      </c>
      <c r="B784" s="83"/>
      <c r="C784" s="83"/>
      <c r="D784" s="197"/>
      <c r="E784" s="204"/>
      <c r="F784" s="205"/>
    </row>
    <row r="785">
      <c r="A785" s="194" t="str">
        <f t="shared" si="1"/>
        <v/>
      </c>
      <c r="B785" s="83"/>
      <c r="C785" s="83"/>
      <c r="D785" s="197"/>
      <c r="E785" s="204"/>
      <c r="F785" s="205"/>
    </row>
    <row r="786">
      <c r="A786" s="194" t="str">
        <f t="shared" si="1"/>
        <v/>
      </c>
      <c r="B786" s="83"/>
      <c r="C786" s="83"/>
      <c r="D786" s="197"/>
      <c r="E786" s="204"/>
      <c r="F786" s="205"/>
    </row>
    <row r="787">
      <c r="A787" s="194" t="str">
        <f t="shared" si="1"/>
        <v/>
      </c>
      <c r="B787" s="83"/>
      <c r="C787" s="83"/>
      <c r="D787" s="197"/>
      <c r="E787" s="204"/>
      <c r="F787" s="205"/>
    </row>
    <row r="788">
      <c r="A788" s="194" t="str">
        <f t="shared" si="1"/>
        <v/>
      </c>
      <c r="B788" s="83"/>
      <c r="C788" s="83"/>
      <c r="D788" s="197"/>
      <c r="E788" s="204"/>
      <c r="F788" s="205"/>
    </row>
    <row r="789">
      <c r="A789" s="194" t="str">
        <f t="shared" si="1"/>
        <v/>
      </c>
      <c r="B789" s="83"/>
      <c r="C789" s="83"/>
      <c r="D789" s="197"/>
      <c r="E789" s="204"/>
      <c r="F789" s="205"/>
    </row>
    <row r="790">
      <c r="A790" s="194" t="str">
        <f t="shared" si="1"/>
        <v/>
      </c>
      <c r="B790" s="83"/>
      <c r="C790" s="83"/>
      <c r="D790" s="197"/>
      <c r="E790" s="204"/>
      <c r="F790" s="205"/>
    </row>
    <row r="791">
      <c r="A791" s="194" t="str">
        <f t="shared" si="1"/>
        <v/>
      </c>
      <c r="B791" s="83"/>
      <c r="C791" s="83"/>
      <c r="D791" s="197"/>
      <c r="E791" s="204"/>
      <c r="F791" s="205"/>
    </row>
    <row r="792">
      <c r="A792" s="194" t="str">
        <f t="shared" si="1"/>
        <v/>
      </c>
      <c r="B792" s="83"/>
      <c r="C792" s="83"/>
      <c r="D792" s="197"/>
      <c r="E792" s="204"/>
      <c r="F792" s="205"/>
    </row>
    <row r="793">
      <c r="A793" s="194" t="str">
        <f t="shared" si="1"/>
        <v/>
      </c>
      <c r="B793" s="83"/>
      <c r="C793" s="83"/>
      <c r="D793" s="197"/>
      <c r="E793" s="204"/>
      <c r="F793" s="205"/>
    </row>
    <row r="794">
      <c r="A794" s="194" t="str">
        <f t="shared" si="1"/>
        <v/>
      </c>
      <c r="B794" s="83"/>
      <c r="C794" s="83"/>
      <c r="D794" s="197"/>
      <c r="E794" s="204"/>
      <c r="F794" s="205"/>
    </row>
    <row r="795">
      <c r="A795" s="194" t="str">
        <f t="shared" si="1"/>
        <v/>
      </c>
      <c r="B795" s="83"/>
      <c r="C795" s="83"/>
      <c r="D795" s="197"/>
      <c r="E795" s="204"/>
      <c r="F795" s="205"/>
    </row>
    <row r="796">
      <c r="A796" s="194" t="str">
        <f t="shared" si="1"/>
        <v/>
      </c>
      <c r="B796" s="83"/>
      <c r="C796" s="83"/>
      <c r="D796" s="197"/>
      <c r="E796" s="204"/>
      <c r="F796" s="205"/>
    </row>
    <row r="797">
      <c r="A797" s="194" t="str">
        <f t="shared" si="1"/>
        <v/>
      </c>
      <c r="B797" s="83"/>
      <c r="C797" s="83"/>
      <c r="D797" s="197"/>
      <c r="E797" s="204"/>
      <c r="F797" s="205"/>
    </row>
    <row r="798">
      <c r="A798" s="194" t="str">
        <f t="shared" si="1"/>
        <v/>
      </c>
      <c r="B798" s="83"/>
      <c r="C798" s="83"/>
      <c r="D798" s="197"/>
      <c r="E798" s="204"/>
      <c r="F798" s="205"/>
    </row>
    <row r="799">
      <c r="A799" s="194" t="str">
        <f t="shared" si="1"/>
        <v/>
      </c>
      <c r="B799" s="83"/>
      <c r="C799" s="83"/>
      <c r="D799" s="197"/>
      <c r="E799" s="204"/>
      <c r="F799" s="205"/>
    </row>
    <row r="800">
      <c r="A800" s="194" t="str">
        <f t="shared" si="1"/>
        <v/>
      </c>
      <c r="B800" s="83"/>
      <c r="C800" s="83"/>
      <c r="D800" s="197"/>
      <c r="E800" s="204"/>
      <c r="F800" s="205"/>
    </row>
    <row r="801">
      <c r="A801" s="194" t="str">
        <f t="shared" si="1"/>
        <v/>
      </c>
      <c r="B801" s="83"/>
      <c r="C801" s="83"/>
      <c r="D801" s="197"/>
      <c r="E801" s="204"/>
      <c r="F801" s="205"/>
    </row>
    <row r="802">
      <c r="A802" s="194" t="str">
        <f t="shared" si="1"/>
        <v/>
      </c>
      <c r="B802" s="83"/>
      <c r="C802" s="83"/>
      <c r="D802" s="197"/>
      <c r="E802" s="204"/>
      <c r="F802" s="205"/>
    </row>
    <row r="803">
      <c r="A803" s="194" t="str">
        <f t="shared" si="1"/>
        <v/>
      </c>
      <c r="B803" s="83"/>
      <c r="C803" s="83"/>
      <c r="D803" s="197"/>
      <c r="E803" s="204"/>
      <c r="F803" s="205"/>
    </row>
    <row r="804">
      <c r="A804" s="194" t="str">
        <f t="shared" si="1"/>
        <v/>
      </c>
      <c r="B804" s="83"/>
      <c r="C804" s="83"/>
      <c r="D804" s="197"/>
      <c r="E804" s="204"/>
      <c r="F804" s="205"/>
    </row>
    <row r="805">
      <c r="A805" s="194" t="str">
        <f t="shared" si="1"/>
        <v/>
      </c>
      <c r="B805" s="83"/>
      <c r="C805" s="83"/>
      <c r="D805" s="197"/>
      <c r="E805" s="204"/>
      <c r="F805" s="205"/>
    </row>
    <row r="806">
      <c r="A806" s="194" t="str">
        <f t="shared" si="1"/>
        <v/>
      </c>
      <c r="B806" s="83"/>
      <c r="C806" s="83"/>
      <c r="D806" s="197"/>
      <c r="E806" s="204"/>
      <c r="F806" s="205"/>
    </row>
    <row r="807">
      <c r="A807" s="194" t="str">
        <f t="shared" si="1"/>
        <v/>
      </c>
      <c r="B807" s="83"/>
      <c r="C807" s="83"/>
      <c r="D807" s="197"/>
      <c r="E807" s="204"/>
      <c r="F807" s="205"/>
    </row>
    <row r="808">
      <c r="A808" s="194" t="str">
        <f t="shared" si="1"/>
        <v/>
      </c>
      <c r="B808" s="83"/>
      <c r="C808" s="83"/>
      <c r="D808" s="197"/>
      <c r="E808" s="204"/>
      <c r="F808" s="205"/>
    </row>
    <row r="809">
      <c r="A809" s="194" t="str">
        <f t="shared" si="1"/>
        <v/>
      </c>
      <c r="B809" s="83"/>
      <c r="C809" s="83"/>
      <c r="D809" s="197"/>
      <c r="E809" s="204"/>
      <c r="F809" s="205"/>
    </row>
    <row r="810">
      <c r="A810" s="194" t="str">
        <f t="shared" si="1"/>
        <v/>
      </c>
      <c r="B810" s="83"/>
      <c r="C810" s="83"/>
      <c r="D810" s="197"/>
      <c r="E810" s="204"/>
      <c r="F810" s="205"/>
    </row>
    <row r="811">
      <c r="A811" s="194" t="str">
        <f t="shared" si="1"/>
        <v/>
      </c>
      <c r="B811" s="83"/>
      <c r="C811" s="83"/>
      <c r="D811" s="197"/>
      <c r="E811" s="204"/>
      <c r="F811" s="205"/>
    </row>
    <row r="812">
      <c r="A812" s="194" t="str">
        <f t="shared" si="1"/>
        <v/>
      </c>
      <c r="B812" s="83"/>
      <c r="C812" s="83"/>
      <c r="D812" s="197"/>
      <c r="E812" s="204"/>
      <c r="F812" s="205"/>
    </row>
    <row r="813">
      <c r="A813" s="194" t="str">
        <f t="shared" si="1"/>
        <v/>
      </c>
      <c r="B813" s="83"/>
      <c r="C813" s="83"/>
      <c r="D813" s="197"/>
      <c r="E813" s="204"/>
      <c r="F813" s="205"/>
    </row>
    <row r="814">
      <c r="A814" s="194" t="str">
        <f t="shared" si="1"/>
        <v/>
      </c>
      <c r="B814" s="83"/>
      <c r="C814" s="83"/>
      <c r="D814" s="197"/>
      <c r="E814" s="204"/>
      <c r="F814" s="205"/>
    </row>
    <row r="815">
      <c r="A815" s="194" t="str">
        <f t="shared" si="1"/>
        <v/>
      </c>
      <c r="B815" s="83"/>
      <c r="C815" s="83"/>
      <c r="D815" s="197"/>
      <c r="E815" s="204"/>
      <c r="F815" s="205"/>
    </row>
    <row r="816">
      <c r="A816" s="194" t="str">
        <f t="shared" si="1"/>
        <v/>
      </c>
      <c r="B816" s="83"/>
      <c r="C816" s="83"/>
      <c r="D816" s="197"/>
      <c r="E816" s="204"/>
      <c r="F816" s="205"/>
    </row>
    <row r="817">
      <c r="A817" s="194" t="str">
        <f t="shared" si="1"/>
        <v/>
      </c>
      <c r="B817" s="83"/>
      <c r="C817" s="83"/>
      <c r="D817" s="197"/>
      <c r="E817" s="204"/>
      <c r="F817" s="205"/>
    </row>
    <row r="818">
      <c r="A818" s="194" t="str">
        <f t="shared" si="1"/>
        <v/>
      </c>
      <c r="B818" s="83"/>
      <c r="C818" s="83"/>
      <c r="D818" s="197"/>
      <c r="E818" s="204"/>
      <c r="F818" s="205"/>
    </row>
    <row r="819">
      <c r="A819" s="194" t="str">
        <f t="shared" si="1"/>
        <v/>
      </c>
      <c r="B819" s="83"/>
      <c r="C819" s="83"/>
      <c r="D819" s="197"/>
      <c r="E819" s="204"/>
      <c r="F819" s="205"/>
    </row>
    <row r="820">
      <c r="A820" s="194" t="str">
        <f t="shared" si="1"/>
        <v/>
      </c>
      <c r="B820" s="83"/>
      <c r="C820" s="83"/>
      <c r="D820" s="197"/>
      <c r="E820" s="204"/>
      <c r="F820" s="205"/>
    </row>
    <row r="821">
      <c r="A821" s="194" t="str">
        <f t="shared" si="1"/>
        <v/>
      </c>
      <c r="B821" s="83"/>
      <c r="C821" s="83"/>
      <c r="D821" s="197"/>
      <c r="E821" s="204"/>
      <c r="F821" s="205"/>
    </row>
    <row r="822">
      <c r="A822" s="194" t="str">
        <f t="shared" si="1"/>
        <v/>
      </c>
      <c r="B822" s="83"/>
      <c r="C822" s="83"/>
      <c r="D822" s="197"/>
      <c r="E822" s="204"/>
      <c r="F822" s="205"/>
    </row>
    <row r="823">
      <c r="A823" s="194" t="str">
        <f t="shared" si="1"/>
        <v/>
      </c>
      <c r="B823" s="83"/>
      <c r="C823" s="83"/>
      <c r="D823" s="197"/>
      <c r="E823" s="204"/>
      <c r="F823" s="205"/>
    </row>
    <row r="824">
      <c r="A824" s="194" t="str">
        <f t="shared" si="1"/>
        <v/>
      </c>
      <c r="B824" s="83"/>
      <c r="C824" s="83"/>
      <c r="D824" s="197"/>
      <c r="E824" s="204"/>
      <c r="F824" s="205"/>
    </row>
    <row r="825">
      <c r="A825" s="194" t="str">
        <f t="shared" si="1"/>
        <v/>
      </c>
      <c r="B825" s="83"/>
      <c r="C825" s="83"/>
      <c r="D825" s="197"/>
      <c r="E825" s="204"/>
      <c r="F825" s="205"/>
    </row>
    <row r="826">
      <c r="A826" s="194" t="str">
        <f t="shared" si="1"/>
        <v/>
      </c>
      <c r="B826" s="83"/>
      <c r="C826" s="83"/>
      <c r="D826" s="197"/>
      <c r="E826" s="204"/>
      <c r="F826" s="205"/>
    </row>
    <row r="827">
      <c r="A827" s="194" t="str">
        <f t="shared" si="1"/>
        <v/>
      </c>
      <c r="B827" s="83"/>
      <c r="C827" s="83"/>
      <c r="D827" s="197"/>
      <c r="E827" s="204"/>
      <c r="F827" s="205"/>
    </row>
    <row r="828">
      <c r="A828" s="194" t="str">
        <f t="shared" si="1"/>
        <v/>
      </c>
      <c r="B828" s="83"/>
      <c r="C828" s="83"/>
      <c r="D828" s="197"/>
      <c r="E828" s="204"/>
      <c r="F828" s="205"/>
    </row>
    <row r="829">
      <c r="A829" s="194" t="str">
        <f t="shared" si="1"/>
        <v/>
      </c>
      <c r="B829" s="83"/>
      <c r="C829" s="83"/>
      <c r="D829" s="197"/>
      <c r="E829" s="204"/>
      <c r="F829" s="205"/>
    </row>
    <row r="830">
      <c r="A830" s="194" t="str">
        <f t="shared" si="1"/>
        <v/>
      </c>
      <c r="B830" s="83"/>
      <c r="C830" s="83"/>
      <c r="D830" s="197"/>
      <c r="E830" s="204"/>
      <c r="F830" s="205"/>
    </row>
    <row r="831">
      <c r="A831" s="194" t="str">
        <f t="shared" si="1"/>
        <v/>
      </c>
      <c r="B831" s="83"/>
      <c r="C831" s="83"/>
      <c r="D831" s="197"/>
      <c r="E831" s="204"/>
      <c r="F831" s="205"/>
    </row>
    <row r="832">
      <c r="A832" s="194" t="str">
        <f t="shared" si="1"/>
        <v/>
      </c>
      <c r="B832" s="83"/>
      <c r="C832" s="83"/>
      <c r="D832" s="197"/>
      <c r="E832" s="204"/>
      <c r="F832" s="205"/>
    </row>
    <row r="833">
      <c r="A833" s="194" t="str">
        <f t="shared" si="1"/>
        <v/>
      </c>
      <c r="B833" s="83"/>
      <c r="C833" s="83"/>
      <c r="D833" s="197"/>
      <c r="E833" s="204"/>
      <c r="F833" s="205"/>
    </row>
    <row r="834">
      <c r="A834" s="194" t="str">
        <f t="shared" si="1"/>
        <v/>
      </c>
      <c r="B834" s="83"/>
      <c r="C834" s="83"/>
      <c r="D834" s="197"/>
      <c r="E834" s="204"/>
      <c r="F834" s="205"/>
    </row>
    <row r="835">
      <c r="A835" s="194" t="str">
        <f t="shared" si="1"/>
        <v/>
      </c>
      <c r="B835" s="83"/>
      <c r="C835" s="83"/>
      <c r="D835" s="197"/>
      <c r="E835" s="204"/>
      <c r="F835" s="205"/>
    </row>
    <row r="836">
      <c r="A836" s="194" t="str">
        <f t="shared" si="1"/>
        <v/>
      </c>
      <c r="B836" s="83"/>
      <c r="C836" s="83"/>
      <c r="D836" s="197"/>
      <c r="E836" s="204"/>
      <c r="F836" s="205"/>
    </row>
    <row r="837">
      <c r="A837" s="194" t="str">
        <f t="shared" si="1"/>
        <v/>
      </c>
      <c r="B837" s="83"/>
      <c r="C837" s="83"/>
      <c r="D837" s="197"/>
      <c r="E837" s="204"/>
      <c r="F837" s="205"/>
    </row>
    <row r="838">
      <c r="A838" s="194" t="str">
        <f t="shared" si="1"/>
        <v/>
      </c>
      <c r="B838" s="83"/>
      <c r="C838" s="83"/>
      <c r="D838" s="197"/>
      <c r="E838" s="204"/>
      <c r="F838" s="205"/>
    </row>
    <row r="839">
      <c r="A839" s="194" t="str">
        <f t="shared" si="1"/>
        <v/>
      </c>
      <c r="B839" s="83"/>
      <c r="C839" s="83"/>
      <c r="D839" s="197"/>
      <c r="E839" s="204"/>
      <c r="F839" s="205"/>
    </row>
    <row r="840">
      <c r="A840" s="194" t="str">
        <f t="shared" si="1"/>
        <v/>
      </c>
      <c r="B840" s="83"/>
      <c r="C840" s="83"/>
      <c r="D840" s="197"/>
      <c r="E840" s="204"/>
      <c r="F840" s="205"/>
    </row>
    <row r="841">
      <c r="A841" s="194" t="str">
        <f t="shared" si="1"/>
        <v/>
      </c>
      <c r="B841" s="83"/>
      <c r="C841" s="83"/>
      <c r="D841" s="197"/>
      <c r="E841" s="204"/>
      <c r="F841" s="205"/>
    </row>
    <row r="842">
      <c r="A842" s="194" t="str">
        <f t="shared" si="1"/>
        <v/>
      </c>
      <c r="B842" s="83"/>
      <c r="C842" s="83"/>
      <c r="D842" s="197"/>
      <c r="E842" s="204"/>
      <c r="F842" s="205"/>
    </row>
    <row r="843">
      <c r="A843" s="194" t="str">
        <f t="shared" si="1"/>
        <v/>
      </c>
      <c r="B843" s="83"/>
      <c r="C843" s="83"/>
      <c r="D843" s="197"/>
      <c r="E843" s="204"/>
      <c r="F843" s="205"/>
    </row>
    <row r="844">
      <c r="A844" s="194" t="str">
        <f t="shared" si="1"/>
        <v/>
      </c>
      <c r="B844" s="83"/>
      <c r="C844" s="83"/>
      <c r="D844" s="197"/>
      <c r="E844" s="204"/>
      <c r="F844" s="205"/>
    </row>
    <row r="845">
      <c r="A845" s="194" t="str">
        <f t="shared" si="1"/>
        <v/>
      </c>
      <c r="B845" s="83"/>
      <c r="C845" s="83"/>
      <c r="D845" s="197"/>
      <c r="E845" s="204"/>
      <c r="F845" s="205"/>
    </row>
    <row r="846">
      <c r="A846" s="194" t="str">
        <f t="shared" si="1"/>
        <v/>
      </c>
      <c r="B846" s="83"/>
      <c r="C846" s="83"/>
      <c r="D846" s="197"/>
      <c r="E846" s="204"/>
      <c r="F846" s="205"/>
    </row>
    <row r="847">
      <c r="A847" s="194" t="str">
        <f t="shared" si="1"/>
        <v/>
      </c>
      <c r="B847" s="83"/>
      <c r="C847" s="83"/>
      <c r="D847" s="197"/>
      <c r="E847" s="204"/>
      <c r="F847" s="205"/>
    </row>
    <row r="848">
      <c r="A848" s="194" t="str">
        <f t="shared" si="1"/>
        <v/>
      </c>
      <c r="B848" s="83"/>
      <c r="C848" s="83"/>
      <c r="D848" s="197"/>
      <c r="E848" s="204"/>
      <c r="F848" s="205"/>
    </row>
    <row r="849">
      <c r="A849" s="194" t="str">
        <f t="shared" si="1"/>
        <v/>
      </c>
      <c r="B849" s="83"/>
      <c r="C849" s="83"/>
      <c r="D849" s="197"/>
      <c r="E849" s="204"/>
      <c r="F849" s="205"/>
    </row>
    <row r="850">
      <c r="A850" s="194" t="str">
        <f t="shared" si="1"/>
        <v/>
      </c>
      <c r="B850" s="83"/>
      <c r="C850" s="83"/>
      <c r="D850" s="197"/>
      <c r="E850" s="204"/>
      <c r="F850" s="205"/>
    </row>
    <row r="851">
      <c r="A851" s="194" t="str">
        <f t="shared" si="1"/>
        <v/>
      </c>
      <c r="B851" s="83"/>
      <c r="C851" s="83"/>
      <c r="D851" s="197"/>
      <c r="E851" s="204"/>
      <c r="F851" s="205"/>
    </row>
    <row r="852">
      <c r="A852" s="194" t="str">
        <f t="shared" si="1"/>
        <v/>
      </c>
      <c r="B852" s="83"/>
      <c r="C852" s="83"/>
      <c r="D852" s="197"/>
      <c r="E852" s="204"/>
      <c r="F852" s="205"/>
    </row>
    <row r="853">
      <c r="A853" s="194" t="str">
        <f t="shared" si="1"/>
        <v/>
      </c>
      <c r="B853" s="83"/>
      <c r="C853" s="83"/>
      <c r="D853" s="197"/>
      <c r="E853" s="204"/>
      <c r="F853" s="205"/>
    </row>
    <row r="854">
      <c r="A854" s="194" t="str">
        <f t="shared" si="1"/>
        <v/>
      </c>
      <c r="B854" s="83"/>
      <c r="C854" s="83"/>
      <c r="D854" s="197"/>
      <c r="E854" s="204"/>
      <c r="F854" s="205"/>
    </row>
    <row r="855">
      <c r="A855" s="194" t="str">
        <f t="shared" si="1"/>
        <v/>
      </c>
      <c r="B855" s="83"/>
      <c r="C855" s="83"/>
      <c r="D855" s="197"/>
      <c r="E855" s="204"/>
      <c r="F855" s="205"/>
    </row>
    <row r="856">
      <c r="A856" s="194" t="str">
        <f t="shared" si="1"/>
        <v/>
      </c>
      <c r="B856" s="83"/>
      <c r="C856" s="83"/>
      <c r="D856" s="197"/>
      <c r="E856" s="204"/>
      <c r="F856" s="205"/>
    </row>
    <row r="857">
      <c r="A857" s="194" t="str">
        <f t="shared" si="1"/>
        <v/>
      </c>
      <c r="B857" s="83"/>
      <c r="C857" s="83"/>
      <c r="D857" s="197"/>
      <c r="E857" s="204"/>
      <c r="F857" s="205"/>
    </row>
    <row r="858">
      <c r="A858" s="194" t="str">
        <f t="shared" si="1"/>
        <v/>
      </c>
      <c r="B858" s="83"/>
      <c r="C858" s="83"/>
      <c r="D858" s="197"/>
      <c r="E858" s="204"/>
      <c r="F858" s="205"/>
    </row>
    <row r="859">
      <c r="A859" s="194" t="str">
        <f t="shared" si="1"/>
        <v/>
      </c>
      <c r="B859" s="83"/>
      <c r="C859" s="83"/>
      <c r="D859" s="197"/>
      <c r="E859" s="204"/>
      <c r="F859" s="205"/>
    </row>
    <row r="860">
      <c r="A860" s="194" t="str">
        <f t="shared" si="1"/>
        <v/>
      </c>
      <c r="B860" s="83"/>
      <c r="C860" s="83"/>
      <c r="D860" s="197"/>
      <c r="E860" s="204"/>
      <c r="F860" s="205"/>
    </row>
    <row r="861">
      <c r="A861" s="194" t="str">
        <f t="shared" si="1"/>
        <v/>
      </c>
      <c r="B861" s="83"/>
      <c r="C861" s="83"/>
      <c r="D861" s="197"/>
      <c r="E861" s="204"/>
      <c r="F861" s="205"/>
    </row>
    <row r="862">
      <c r="A862" s="194" t="str">
        <f t="shared" si="1"/>
        <v/>
      </c>
      <c r="B862" s="83"/>
      <c r="C862" s="83"/>
      <c r="D862" s="197"/>
      <c r="E862" s="204"/>
      <c r="F862" s="205"/>
    </row>
    <row r="863">
      <c r="A863" s="194" t="str">
        <f t="shared" si="1"/>
        <v/>
      </c>
      <c r="B863" s="83"/>
      <c r="C863" s="83"/>
      <c r="D863" s="197"/>
      <c r="E863" s="204"/>
      <c r="F863" s="205"/>
    </row>
    <row r="864">
      <c r="A864" s="194" t="str">
        <f t="shared" si="1"/>
        <v/>
      </c>
      <c r="B864" s="83"/>
      <c r="C864" s="83"/>
      <c r="D864" s="197"/>
      <c r="E864" s="204"/>
      <c r="F864" s="205"/>
    </row>
    <row r="865">
      <c r="A865" s="194" t="str">
        <f t="shared" si="1"/>
        <v/>
      </c>
      <c r="B865" s="83"/>
      <c r="C865" s="83"/>
      <c r="D865" s="197"/>
      <c r="E865" s="204"/>
      <c r="F865" s="205"/>
    </row>
    <row r="866">
      <c r="A866" s="194" t="str">
        <f t="shared" si="1"/>
        <v/>
      </c>
      <c r="B866" s="83"/>
      <c r="C866" s="83"/>
      <c r="D866" s="197"/>
      <c r="E866" s="204"/>
      <c r="F866" s="205"/>
    </row>
    <row r="867">
      <c r="A867" s="194" t="str">
        <f t="shared" si="1"/>
        <v/>
      </c>
      <c r="B867" s="83"/>
      <c r="C867" s="83"/>
      <c r="D867" s="197"/>
      <c r="E867" s="204"/>
      <c r="F867" s="205"/>
    </row>
    <row r="868">
      <c r="A868" s="194" t="str">
        <f t="shared" si="1"/>
        <v/>
      </c>
      <c r="B868" s="83"/>
      <c r="C868" s="83"/>
      <c r="D868" s="197"/>
      <c r="E868" s="204"/>
      <c r="F868" s="205"/>
    </row>
    <row r="869">
      <c r="A869" s="194" t="str">
        <f t="shared" si="1"/>
        <v/>
      </c>
      <c r="B869" s="83"/>
      <c r="C869" s="83"/>
      <c r="D869" s="197"/>
      <c r="E869" s="204"/>
      <c r="F869" s="205"/>
    </row>
    <row r="870">
      <c r="A870" s="194" t="str">
        <f t="shared" si="1"/>
        <v/>
      </c>
      <c r="B870" s="83"/>
      <c r="C870" s="83"/>
      <c r="D870" s="197"/>
      <c r="E870" s="204"/>
      <c r="F870" s="205"/>
    </row>
    <row r="871">
      <c r="A871" s="194" t="str">
        <f t="shared" si="1"/>
        <v/>
      </c>
      <c r="B871" s="83"/>
      <c r="C871" s="83"/>
      <c r="D871" s="197"/>
      <c r="E871" s="204"/>
      <c r="F871" s="205"/>
    </row>
    <row r="872">
      <c r="A872" s="194" t="str">
        <f t="shared" si="1"/>
        <v/>
      </c>
      <c r="B872" s="83"/>
      <c r="C872" s="83"/>
      <c r="D872" s="197"/>
      <c r="E872" s="204"/>
      <c r="F872" s="205"/>
    </row>
    <row r="873">
      <c r="A873" s="194" t="str">
        <f t="shared" si="1"/>
        <v/>
      </c>
      <c r="B873" s="83"/>
      <c r="C873" s="83"/>
      <c r="D873" s="197"/>
      <c r="E873" s="204"/>
      <c r="F873" s="205"/>
    </row>
    <row r="874">
      <c r="A874" s="194" t="str">
        <f t="shared" si="1"/>
        <v/>
      </c>
      <c r="B874" s="83"/>
      <c r="C874" s="83"/>
      <c r="D874" s="197"/>
      <c r="E874" s="204"/>
      <c r="F874" s="205"/>
    </row>
    <row r="875">
      <c r="A875" s="194" t="str">
        <f t="shared" si="1"/>
        <v/>
      </c>
      <c r="B875" s="83"/>
      <c r="C875" s="83"/>
      <c r="D875" s="197"/>
      <c r="E875" s="204"/>
      <c r="F875" s="205"/>
    </row>
    <row r="876">
      <c r="A876" s="194" t="str">
        <f t="shared" si="1"/>
        <v/>
      </c>
      <c r="B876" s="83"/>
      <c r="C876" s="83"/>
      <c r="D876" s="197"/>
      <c r="E876" s="204"/>
      <c r="F876" s="205"/>
    </row>
    <row r="877">
      <c r="A877" s="194" t="str">
        <f t="shared" si="1"/>
        <v/>
      </c>
      <c r="B877" s="83"/>
      <c r="C877" s="83"/>
      <c r="D877" s="197"/>
      <c r="E877" s="204"/>
      <c r="F877" s="205"/>
    </row>
    <row r="878">
      <c r="A878" s="194" t="str">
        <f t="shared" si="1"/>
        <v/>
      </c>
      <c r="B878" s="83"/>
      <c r="C878" s="83"/>
      <c r="D878" s="197"/>
      <c r="E878" s="204"/>
      <c r="F878" s="205"/>
    </row>
    <row r="879">
      <c r="A879" s="194" t="str">
        <f t="shared" si="1"/>
        <v/>
      </c>
      <c r="B879" s="83"/>
      <c r="C879" s="83"/>
      <c r="D879" s="197"/>
      <c r="E879" s="204"/>
      <c r="F879" s="205"/>
    </row>
    <row r="880">
      <c r="A880" s="194" t="str">
        <f t="shared" si="1"/>
        <v/>
      </c>
      <c r="B880" s="83"/>
      <c r="C880" s="83"/>
      <c r="D880" s="197"/>
      <c r="E880" s="204"/>
      <c r="F880" s="205"/>
    </row>
    <row r="881">
      <c r="A881" s="194" t="str">
        <f t="shared" si="1"/>
        <v/>
      </c>
      <c r="B881" s="83"/>
      <c r="C881" s="83"/>
      <c r="D881" s="197"/>
      <c r="E881" s="204"/>
      <c r="F881" s="205"/>
    </row>
    <row r="882">
      <c r="A882" s="194" t="str">
        <f t="shared" si="1"/>
        <v/>
      </c>
      <c r="B882" s="83"/>
      <c r="C882" s="83"/>
      <c r="D882" s="197"/>
      <c r="E882" s="204"/>
      <c r="F882" s="205"/>
    </row>
    <row r="883">
      <c r="A883" s="194" t="str">
        <f t="shared" si="1"/>
        <v/>
      </c>
      <c r="B883" s="83"/>
      <c r="C883" s="83"/>
      <c r="D883" s="197"/>
      <c r="E883" s="204"/>
      <c r="F883" s="205"/>
    </row>
    <row r="884">
      <c r="A884" s="194" t="str">
        <f t="shared" si="1"/>
        <v/>
      </c>
      <c r="B884" s="83"/>
      <c r="C884" s="83"/>
      <c r="D884" s="197"/>
      <c r="E884" s="204"/>
      <c r="F884" s="205"/>
    </row>
    <row r="885">
      <c r="A885" s="194" t="str">
        <f t="shared" si="1"/>
        <v/>
      </c>
      <c r="B885" s="83"/>
      <c r="C885" s="83"/>
      <c r="D885" s="197"/>
      <c r="E885" s="204"/>
      <c r="F885" s="205"/>
    </row>
    <row r="886">
      <c r="A886" s="194" t="str">
        <f t="shared" si="1"/>
        <v/>
      </c>
      <c r="B886" s="83"/>
      <c r="C886" s="83"/>
      <c r="D886" s="197"/>
      <c r="E886" s="204"/>
      <c r="F886" s="205"/>
    </row>
    <row r="887">
      <c r="A887" s="194" t="str">
        <f t="shared" si="1"/>
        <v/>
      </c>
      <c r="B887" s="83"/>
      <c r="C887" s="83"/>
      <c r="D887" s="197"/>
      <c r="E887" s="204"/>
      <c r="F887" s="205"/>
    </row>
    <row r="888">
      <c r="A888" s="194" t="str">
        <f t="shared" si="1"/>
        <v/>
      </c>
      <c r="B888" s="83"/>
      <c r="C888" s="83"/>
      <c r="D888" s="197"/>
      <c r="E888" s="204"/>
      <c r="F888" s="205"/>
    </row>
    <row r="889">
      <c r="A889" s="194" t="str">
        <f t="shared" si="1"/>
        <v/>
      </c>
      <c r="B889" s="83"/>
      <c r="C889" s="83"/>
      <c r="D889" s="197"/>
      <c r="E889" s="204"/>
      <c r="F889" s="205"/>
    </row>
    <row r="890">
      <c r="A890" s="194" t="str">
        <f t="shared" si="1"/>
        <v/>
      </c>
      <c r="B890" s="83"/>
      <c r="C890" s="83"/>
      <c r="D890" s="197"/>
      <c r="E890" s="204"/>
      <c r="F890" s="205"/>
    </row>
    <row r="891">
      <c r="A891" s="194" t="str">
        <f t="shared" si="1"/>
        <v/>
      </c>
      <c r="B891" s="83"/>
      <c r="C891" s="83"/>
      <c r="D891" s="197"/>
      <c r="E891" s="204"/>
      <c r="F891" s="205"/>
    </row>
    <row r="892">
      <c r="A892" s="194" t="str">
        <f t="shared" si="1"/>
        <v/>
      </c>
      <c r="B892" s="83"/>
      <c r="C892" s="83"/>
      <c r="D892" s="197"/>
      <c r="E892" s="204"/>
      <c r="F892" s="205"/>
    </row>
    <row r="893">
      <c r="A893" s="194" t="str">
        <f t="shared" si="1"/>
        <v/>
      </c>
      <c r="B893" s="83"/>
      <c r="C893" s="83"/>
      <c r="D893" s="197"/>
      <c r="E893" s="204"/>
      <c r="F893" s="205"/>
    </row>
    <row r="894">
      <c r="A894" s="194" t="str">
        <f t="shared" si="1"/>
        <v/>
      </c>
      <c r="B894" s="83"/>
      <c r="C894" s="83"/>
      <c r="D894" s="197"/>
      <c r="E894" s="204"/>
      <c r="F894" s="205"/>
    </row>
    <row r="895">
      <c r="A895" s="194" t="str">
        <f t="shared" si="1"/>
        <v/>
      </c>
      <c r="B895" s="83"/>
      <c r="C895" s="83"/>
      <c r="D895" s="197"/>
      <c r="E895" s="204"/>
      <c r="F895" s="205"/>
    </row>
    <row r="896">
      <c r="A896" s="194" t="str">
        <f t="shared" si="1"/>
        <v/>
      </c>
      <c r="B896" s="83"/>
      <c r="C896" s="83"/>
      <c r="D896" s="197"/>
      <c r="E896" s="204"/>
      <c r="F896" s="205"/>
    </row>
    <row r="897">
      <c r="A897" s="194" t="str">
        <f t="shared" si="1"/>
        <v/>
      </c>
      <c r="B897" s="83"/>
      <c r="C897" s="83"/>
      <c r="D897" s="197"/>
      <c r="E897" s="204"/>
      <c r="F897" s="205"/>
    </row>
    <row r="898">
      <c r="A898" s="194" t="str">
        <f t="shared" si="1"/>
        <v/>
      </c>
      <c r="B898" s="83"/>
      <c r="C898" s="83"/>
      <c r="D898" s="197"/>
      <c r="E898" s="204"/>
      <c r="F898" s="205"/>
    </row>
    <row r="899">
      <c r="A899" s="194" t="str">
        <f t="shared" si="1"/>
        <v/>
      </c>
      <c r="B899" s="83"/>
      <c r="C899" s="83"/>
      <c r="D899" s="197"/>
      <c r="E899" s="204"/>
      <c r="F899" s="205"/>
    </row>
    <row r="900">
      <c r="A900" s="194" t="str">
        <f t="shared" si="1"/>
        <v/>
      </c>
      <c r="B900" s="83"/>
      <c r="C900" s="83"/>
      <c r="D900" s="197"/>
      <c r="E900" s="204"/>
      <c r="F900" s="205"/>
    </row>
    <row r="901">
      <c r="A901" s="194" t="str">
        <f t="shared" si="1"/>
        <v/>
      </c>
      <c r="B901" s="83"/>
      <c r="C901" s="83"/>
      <c r="D901" s="197"/>
      <c r="E901" s="204"/>
      <c r="F901" s="205"/>
    </row>
    <row r="902">
      <c r="A902" s="194" t="str">
        <f t="shared" si="1"/>
        <v/>
      </c>
      <c r="B902" s="83"/>
      <c r="C902" s="83"/>
      <c r="D902" s="197"/>
      <c r="E902" s="204"/>
      <c r="F902" s="205"/>
    </row>
    <row r="903">
      <c r="A903" s="194" t="str">
        <f t="shared" si="1"/>
        <v/>
      </c>
      <c r="B903" s="83"/>
      <c r="C903" s="83"/>
      <c r="D903" s="197"/>
      <c r="E903" s="204"/>
      <c r="F903" s="205"/>
    </row>
    <row r="904">
      <c r="A904" s="194" t="str">
        <f t="shared" si="1"/>
        <v/>
      </c>
      <c r="B904" s="83"/>
      <c r="C904" s="83"/>
      <c r="D904" s="197"/>
      <c r="E904" s="204"/>
      <c r="F904" s="205"/>
    </row>
    <row r="905">
      <c r="A905" s="194" t="str">
        <f t="shared" si="1"/>
        <v/>
      </c>
      <c r="B905" s="83"/>
      <c r="C905" s="83"/>
      <c r="D905" s="197"/>
      <c r="E905" s="204"/>
      <c r="F905" s="205"/>
    </row>
    <row r="906">
      <c r="A906" s="194" t="str">
        <f t="shared" si="1"/>
        <v/>
      </c>
      <c r="B906" s="83"/>
      <c r="C906" s="83"/>
      <c r="D906" s="197"/>
      <c r="E906" s="204"/>
      <c r="F906" s="205"/>
    </row>
    <row r="907">
      <c r="A907" s="194" t="str">
        <f t="shared" si="1"/>
        <v/>
      </c>
      <c r="B907" s="83"/>
      <c r="C907" s="83"/>
      <c r="D907" s="197"/>
      <c r="E907" s="204"/>
      <c r="F907" s="205"/>
    </row>
    <row r="908">
      <c r="A908" s="194" t="str">
        <f t="shared" si="1"/>
        <v/>
      </c>
      <c r="B908" s="83"/>
      <c r="C908" s="83"/>
      <c r="D908" s="197"/>
      <c r="E908" s="204"/>
      <c r="F908" s="205"/>
    </row>
    <row r="909">
      <c r="A909" s="194" t="str">
        <f t="shared" si="1"/>
        <v/>
      </c>
      <c r="B909" s="83"/>
      <c r="C909" s="83"/>
      <c r="D909" s="197"/>
      <c r="E909" s="204"/>
      <c r="F909" s="205"/>
    </row>
    <row r="910">
      <c r="A910" s="194" t="str">
        <f t="shared" si="1"/>
        <v/>
      </c>
      <c r="B910" s="83"/>
      <c r="C910" s="83"/>
      <c r="D910" s="197"/>
      <c r="E910" s="204"/>
      <c r="F910" s="205"/>
    </row>
    <row r="911">
      <c r="A911" s="194" t="str">
        <f t="shared" si="1"/>
        <v/>
      </c>
      <c r="B911" s="83"/>
      <c r="C911" s="83"/>
      <c r="D911" s="197"/>
      <c r="E911" s="204"/>
      <c r="F911" s="205"/>
    </row>
    <row r="912">
      <c r="A912" s="194" t="str">
        <f t="shared" si="1"/>
        <v/>
      </c>
      <c r="B912" s="83"/>
      <c r="C912" s="83"/>
      <c r="D912" s="197"/>
      <c r="E912" s="204"/>
      <c r="F912" s="205"/>
    </row>
    <row r="913">
      <c r="A913" s="194" t="str">
        <f t="shared" si="1"/>
        <v/>
      </c>
      <c r="B913" s="83"/>
      <c r="C913" s="83"/>
      <c r="D913" s="197"/>
      <c r="E913" s="204"/>
      <c r="F913" s="205"/>
    </row>
    <row r="914">
      <c r="A914" s="194" t="str">
        <f t="shared" si="1"/>
        <v/>
      </c>
      <c r="B914" s="83"/>
      <c r="C914" s="83"/>
      <c r="D914" s="197"/>
      <c r="E914" s="204"/>
      <c r="F914" s="205"/>
    </row>
    <row r="915">
      <c r="A915" s="194" t="str">
        <f t="shared" si="1"/>
        <v/>
      </c>
      <c r="B915" s="83"/>
      <c r="C915" s="83"/>
      <c r="D915" s="197"/>
      <c r="E915" s="204"/>
      <c r="F915" s="205"/>
    </row>
    <row r="916">
      <c r="A916" s="194" t="str">
        <f t="shared" si="1"/>
        <v/>
      </c>
      <c r="B916" s="83"/>
      <c r="C916" s="83"/>
      <c r="D916" s="197"/>
      <c r="E916" s="204"/>
      <c r="F916" s="205"/>
    </row>
    <row r="917">
      <c r="A917" s="194" t="str">
        <f t="shared" si="1"/>
        <v/>
      </c>
      <c r="B917" s="83"/>
      <c r="C917" s="83"/>
      <c r="D917" s="197"/>
      <c r="E917" s="204"/>
      <c r="F917" s="205"/>
    </row>
    <row r="918">
      <c r="A918" s="194" t="str">
        <f t="shared" si="1"/>
        <v/>
      </c>
      <c r="B918" s="83"/>
      <c r="C918" s="83"/>
      <c r="D918" s="197"/>
      <c r="E918" s="204"/>
      <c r="F918" s="205"/>
    </row>
    <row r="919">
      <c r="A919" s="194" t="str">
        <f t="shared" si="1"/>
        <v/>
      </c>
      <c r="B919" s="83"/>
      <c r="C919" s="83"/>
      <c r="D919" s="197"/>
      <c r="E919" s="204"/>
      <c r="F919" s="205"/>
    </row>
    <row r="920">
      <c r="A920" s="194" t="str">
        <f t="shared" si="1"/>
        <v/>
      </c>
      <c r="B920" s="83"/>
      <c r="C920" s="83"/>
      <c r="D920" s="197"/>
      <c r="E920" s="204"/>
      <c r="F920" s="205"/>
    </row>
    <row r="921">
      <c r="A921" s="194" t="str">
        <f t="shared" si="1"/>
        <v/>
      </c>
      <c r="B921" s="83"/>
      <c r="C921" s="83"/>
      <c r="D921" s="197"/>
      <c r="E921" s="204"/>
      <c r="F921" s="205"/>
    </row>
    <row r="922">
      <c r="A922" s="194" t="str">
        <f t="shared" si="1"/>
        <v/>
      </c>
      <c r="B922" s="83"/>
      <c r="C922" s="83"/>
      <c r="D922" s="197"/>
      <c r="E922" s="204"/>
      <c r="F922" s="205"/>
    </row>
    <row r="923">
      <c r="A923" s="194" t="str">
        <f t="shared" si="1"/>
        <v/>
      </c>
      <c r="B923" s="83"/>
      <c r="C923" s="83"/>
      <c r="D923" s="197"/>
      <c r="E923" s="204"/>
      <c r="F923" s="205"/>
    </row>
    <row r="924">
      <c r="A924" s="194" t="str">
        <f t="shared" si="1"/>
        <v/>
      </c>
      <c r="B924" s="83"/>
      <c r="C924" s="83"/>
      <c r="D924" s="197"/>
      <c r="E924" s="204"/>
      <c r="F924" s="205"/>
    </row>
    <row r="925">
      <c r="A925" s="194" t="str">
        <f t="shared" si="1"/>
        <v/>
      </c>
      <c r="B925" s="83"/>
      <c r="C925" s="83"/>
      <c r="D925" s="197"/>
      <c r="E925" s="204"/>
      <c r="F925" s="205"/>
    </row>
    <row r="926">
      <c r="A926" s="194" t="str">
        <f t="shared" si="1"/>
        <v/>
      </c>
      <c r="B926" s="83"/>
      <c r="C926" s="83"/>
      <c r="D926" s="197"/>
      <c r="E926" s="204"/>
      <c r="F926" s="205"/>
    </row>
    <row r="927">
      <c r="A927" s="194" t="str">
        <f t="shared" si="1"/>
        <v/>
      </c>
      <c r="B927" s="83"/>
      <c r="C927" s="83"/>
      <c r="D927" s="197"/>
      <c r="E927" s="204"/>
      <c r="F927" s="205"/>
    </row>
    <row r="928">
      <c r="A928" s="194" t="str">
        <f t="shared" si="1"/>
        <v/>
      </c>
      <c r="B928" s="83"/>
      <c r="C928" s="83"/>
      <c r="D928" s="197"/>
      <c r="E928" s="204"/>
      <c r="F928" s="205"/>
    </row>
    <row r="929">
      <c r="A929" s="194" t="str">
        <f t="shared" si="1"/>
        <v/>
      </c>
      <c r="B929" s="83"/>
      <c r="C929" s="83"/>
      <c r="D929" s="197"/>
      <c r="E929" s="204"/>
      <c r="F929" s="205"/>
    </row>
    <row r="930">
      <c r="A930" s="194" t="str">
        <f t="shared" si="1"/>
        <v/>
      </c>
      <c r="B930" s="83"/>
      <c r="C930" s="83"/>
      <c r="D930" s="197"/>
      <c r="E930" s="204"/>
      <c r="F930" s="205"/>
    </row>
    <row r="931">
      <c r="A931" s="194" t="str">
        <f t="shared" si="1"/>
        <v/>
      </c>
      <c r="B931" s="83"/>
      <c r="C931" s="83"/>
      <c r="D931" s="197"/>
      <c r="E931" s="204"/>
      <c r="F931" s="205"/>
    </row>
    <row r="932">
      <c r="A932" s="194" t="str">
        <f t="shared" si="1"/>
        <v/>
      </c>
      <c r="B932" s="83"/>
      <c r="C932" s="83"/>
      <c r="D932" s="197"/>
      <c r="E932" s="204"/>
      <c r="F932" s="205"/>
    </row>
    <row r="933">
      <c r="A933" s="194" t="str">
        <f t="shared" si="1"/>
        <v/>
      </c>
      <c r="B933" s="83"/>
      <c r="C933" s="83"/>
      <c r="D933" s="197"/>
      <c r="E933" s="204"/>
      <c r="F933" s="205"/>
    </row>
    <row r="934">
      <c r="A934" s="194" t="str">
        <f t="shared" si="1"/>
        <v/>
      </c>
      <c r="B934" s="83"/>
      <c r="C934" s="83"/>
      <c r="D934" s="197"/>
      <c r="E934" s="204"/>
      <c r="F934" s="205"/>
    </row>
    <row r="935">
      <c r="A935" s="194" t="str">
        <f t="shared" si="1"/>
        <v/>
      </c>
      <c r="B935" s="83"/>
      <c r="C935" s="83"/>
      <c r="D935" s="197"/>
      <c r="E935" s="204"/>
      <c r="F935" s="205"/>
    </row>
    <row r="936">
      <c r="A936" s="194" t="str">
        <f t="shared" si="1"/>
        <v/>
      </c>
      <c r="B936" s="83"/>
      <c r="C936" s="83"/>
      <c r="D936" s="197"/>
      <c r="E936" s="204"/>
      <c r="F936" s="205"/>
    </row>
    <row r="937">
      <c r="A937" s="194" t="str">
        <f t="shared" si="1"/>
        <v/>
      </c>
      <c r="B937" s="83"/>
      <c r="C937" s="83"/>
      <c r="D937" s="197"/>
      <c r="E937" s="204"/>
      <c r="F937" s="205"/>
    </row>
    <row r="938">
      <c r="A938" s="194" t="str">
        <f t="shared" si="1"/>
        <v/>
      </c>
      <c r="B938" s="83"/>
      <c r="C938" s="83"/>
      <c r="D938" s="197"/>
      <c r="E938" s="204"/>
      <c r="F938" s="205"/>
    </row>
    <row r="939">
      <c r="A939" s="194" t="str">
        <f t="shared" si="1"/>
        <v/>
      </c>
      <c r="B939" s="83"/>
      <c r="C939" s="83"/>
      <c r="D939" s="197"/>
      <c r="E939" s="204"/>
      <c r="F939" s="205"/>
    </row>
    <row r="940">
      <c r="A940" s="194" t="str">
        <f t="shared" si="1"/>
        <v/>
      </c>
      <c r="B940" s="83"/>
      <c r="C940" s="83"/>
      <c r="D940" s="197"/>
      <c r="E940" s="204"/>
      <c r="F940" s="205"/>
    </row>
    <row r="941">
      <c r="A941" s="194" t="str">
        <f t="shared" si="1"/>
        <v/>
      </c>
      <c r="B941" s="83"/>
      <c r="C941" s="83"/>
      <c r="D941" s="197"/>
      <c r="E941" s="204"/>
      <c r="F941" s="205"/>
    </row>
    <row r="942">
      <c r="A942" s="194" t="str">
        <f t="shared" si="1"/>
        <v/>
      </c>
      <c r="B942" s="83"/>
      <c r="C942" s="83"/>
      <c r="D942" s="197"/>
      <c r="E942" s="204"/>
      <c r="F942" s="205"/>
    </row>
    <row r="943">
      <c r="A943" s="194" t="str">
        <f t="shared" si="1"/>
        <v/>
      </c>
      <c r="B943" s="83"/>
      <c r="C943" s="83"/>
      <c r="D943" s="197"/>
      <c r="E943" s="204"/>
      <c r="F943" s="205"/>
    </row>
    <row r="944">
      <c r="A944" s="194" t="str">
        <f t="shared" si="1"/>
        <v/>
      </c>
      <c r="B944" s="83"/>
      <c r="C944" s="83"/>
      <c r="D944" s="197"/>
      <c r="E944" s="204"/>
      <c r="F944" s="205"/>
    </row>
    <row r="945">
      <c r="A945" s="194" t="str">
        <f t="shared" si="1"/>
        <v/>
      </c>
      <c r="B945" s="83"/>
      <c r="C945" s="83"/>
      <c r="D945" s="197"/>
      <c r="E945" s="204"/>
      <c r="F945" s="205"/>
    </row>
    <row r="946">
      <c r="A946" s="194" t="str">
        <f t="shared" si="1"/>
        <v/>
      </c>
      <c r="B946" s="83"/>
      <c r="C946" s="83"/>
      <c r="D946" s="197"/>
      <c r="E946" s="204"/>
      <c r="F946" s="205"/>
    </row>
    <row r="947">
      <c r="A947" s="194" t="str">
        <f t="shared" si="1"/>
        <v/>
      </c>
      <c r="B947" s="83"/>
      <c r="C947" s="83"/>
      <c r="D947" s="197"/>
      <c r="E947" s="204"/>
      <c r="F947" s="205"/>
    </row>
    <row r="948">
      <c r="A948" s="194" t="str">
        <f t="shared" si="1"/>
        <v/>
      </c>
      <c r="B948" s="83"/>
      <c r="C948" s="83"/>
      <c r="D948" s="197"/>
      <c r="E948" s="204"/>
      <c r="F948" s="205"/>
    </row>
    <row r="949">
      <c r="A949" s="194" t="str">
        <f t="shared" si="1"/>
        <v/>
      </c>
      <c r="B949" s="83"/>
      <c r="C949" s="83"/>
      <c r="D949" s="197"/>
      <c r="E949" s="204"/>
      <c r="F949" s="205"/>
    </row>
    <row r="950">
      <c r="A950" s="194" t="str">
        <f t="shared" si="1"/>
        <v/>
      </c>
      <c r="B950" s="83"/>
      <c r="C950" s="83"/>
      <c r="D950" s="197"/>
      <c r="E950" s="204"/>
      <c r="F950" s="205"/>
    </row>
    <row r="951">
      <c r="A951" s="194" t="str">
        <f t="shared" si="1"/>
        <v/>
      </c>
      <c r="B951" s="83"/>
      <c r="C951" s="83"/>
      <c r="D951" s="197"/>
      <c r="E951" s="204"/>
      <c r="F951" s="205"/>
    </row>
    <row r="952">
      <c r="A952" s="194" t="str">
        <f t="shared" si="1"/>
        <v/>
      </c>
      <c r="B952" s="83"/>
      <c r="C952" s="83"/>
      <c r="D952" s="197"/>
      <c r="E952" s="204"/>
      <c r="F952" s="205"/>
    </row>
    <row r="953">
      <c r="A953" s="194" t="str">
        <f t="shared" si="1"/>
        <v/>
      </c>
      <c r="B953" s="83"/>
      <c r="C953" s="83"/>
      <c r="D953" s="197"/>
      <c r="E953" s="204"/>
      <c r="F953" s="205"/>
    </row>
    <row r="954">
      <c r="A954" s="194" t="str">
        <f t="shared" si="1"/>
        <v/>
      </c>
      <c r="B954" s="83"/>
      <c r="C954" s="83"/>
      <c r="D954" s="197"/>
      <c r="E954" s="204"/>
      <c r="F954" s="205"/>
    </row>
    <row r="955">
      <c r="A955" s="194" t="str">
        <f t="shared" si="1"/>
        <v/>
      </c>
      <c r="B955" s="83"/>
      <c r="C955" s="83"/>
      <c r="D955" s="197"/>
      <c r="E955" s="204"/>
      <c r="F955" s="205"/>
    </row>
    <row r="956">
      <c r="A956" s="194" t="str">
        <f t="shared" si="1"/>
        <v/>
      </c>
      <c r="B956" s="83"/>
      <c r="C956" s="83"/>
      <c r="D956" s="197"/>
      <c r="E956" s="204"/>
      <c r="F956" s="205"/>
    </row>
    <row r="957">
      <c r="A957" s="194" t="str">
        <f t="shared" si="1"/>
        <v/>
      </c>
      <c r="B957" s="83"/>
      <c r="C957" s="83"/>
      <c r="D957" s="197"/>
      <c r="E957" s="204"/>
      <c r="F957" s="205"/>
    </row>
    <row r="958">
      <c r="A958" s="194" t="str">
        <f t="shared" si="1"/>
        <v/>
      </c>
      <c r="B958" s="83"/>
      <c r="C958" s="83"/>
      <c r="D958" s="197"/>
      <c r="E958" s="204"/>
      <c r="F958" s="205"/>
    </row>
    <row r="959">
      <c r="A959" s="194" t="str">
        <f t="shared" si="1"/>
        <v/>
      </c>
      <c r="B959" s="83"/>
      <c r="C959" s="83"/>
      <c r="D959" s="197"/>
      <c r="E959" s="204"/>
      <c r="F959" s="205"/>
    </row>
    <row r="960">
      <c r="A960" s="194" t="str">
        <f t="shared" si="1"/>
        <v/>
      </c>
      <c r="B960" s="83"/>
      <c r="C960" s="83"/>
      <c r="D960" s="197"/>
      <c r="E960" s="204"/>
      <c r="F960" s="205"/>
    </row>
    <row r="961">
      <c r="A961" s="194" t="str">
        <f t="shared" si="1"/>
        <v/>
      </c>
      <c r="B961" s="83"/>
      <c r="C961" s="83"/>
      <c r="D961" s="197"/>
      <c r="E961" s="204"/>
      <c r="F961" s="205"/>
    </row>
    <row r="962">
      <c r="A962" s="194" t="str">
        <f t="shared" si="1"/>
        <v/>
      </c>
      <c r="B962" s="83"/>
      <c r="C962" s="83"/>
      <c r="D962" s="197"/>
      <c r="E962" s="204"/>
      <c r="F962" s="205"/>
    </row>
    <row r="963">
      <c r="A963" s="194" t="str">
        <f t="shared" si="1"/>
        <v/>
      </c>
      <c r="B963" s="83"/>
      <c r="C963" s="83"/>
      <c r="D963" s="197"/>
      <c r="E963" s="204"/>
      <c r="F963" s="205"/>
    </row>
    <row r="964">
      <c r="A964" s="194" t="str">
        <f t="shared" si="1"/>
        <v/>
      </c>
      <c r="B964" s="83"/>
      <c r="C964" s="83"/>
      <c r="D964" s="197"/>
      <c r="E964" s="204"/>
      <c r="F964" s="205"/>
    </row>
    <row r="965">
      <c r="A965" s="194" t="str">
        <f t="shared" si="1"/>
        <v/>
      </c>
      <c r="B965" s="83"/>
      <c r="C965" s="83"/>
      <c r="D965" s="197"/>
      <c r="E965" s="204"/>
      <c r="F965" s="205"/>
    </row>
    <row r="966">
      <c r="A966" s="194" t="str">
        <f t="shared" si="1"/>
        <v/>
      </c>
      <c r="B966" s="83"/>
      <c r="C966" s="83"/>
      <c r="D966" s="197"/>
      <c r="E966" s="204"/>
      <c r="F966" s="205"/>
    </row>
    <row r="967">
      <c r="A967" s="194" t="str">
        <f t="shared" si="1"/>
        <v/>
      </c>
      <c r="B967" s="83"/>
      <c r="C967" s="83"/>
      <c r="D967" s="197"/>
      <c r="E967" s="204"/>
      <c r="F967" s="205"/>
    </row>
    <row r="968">
      <c r="A968" s="194" t="str">
        <f t="shared" si="1"/>
        <v/>
      </c>
      <c r="B968" s="83"/>
      <c r="C968" s="83"/>
      <c r="D968" s="197"/>
      <c r="E968" s="204"/>
      <c r="F968" s="205"/>
    </row>
    <row r="969">
      <c r="A969" s="194" t="str">
        <f t="shared" si="1"/>
        <v/>
      </c>
      <c r="B969" s="83"/>
      <c r="C969" s="83"/>
      <c r="D969" s="197"/>
      <c r="E969" s="204"/>
      <c r="F969" s="205"/>
    </row>
    <row r="970">
      <c r="A970" s="194" t="str">
        <f t="shared" si="1"/>
        <v/>
      </c>
      <c r="B970" s="83"/>
      <c r="C970" s="83"/>
      <c r="D970" s="197"/>
      <c r="E970" s="204"/>
      <c r="F970" s="205"/>
    </row>
    <row r="971">
      <c r="A971" s="194" t="str">
        <f t="shared" si="1"/>
        <v/>
      </c>
      <c r="B971" s="83"/>
      <c r="C971" s="83"/>
      <c r="D971" s="197"/>
      <c r="E971" s="204"/>
      <c r="F971" s="205"/>
    </row>
    <row r="972">
      <c r="A972" s="194" t="str">
        <f t="shared" si="1"/>
        <v/>
      </c>
      <c r="B972" s="83"/>
      <c r="C972" s="83"/>
      <c r="D972" s="197"/>
      <c r="E972" s="204"/>
      <c r="F972" s="205"/>
    </row>
    <row r="973">
      <c r="A973" s="194" t="str">
        <f t="shared" si="1"/>
        <v/>
      </c>
      <c r="B973" s="83"/>
      <c r="C973" s="83"/>
      <c r="D973" s="197"/>
      <c r="E973" s="204"/>
      <c r="F973" s="205"/>
    </row>
    <row r="974">
      <c r="A974" s="194" t="str">
        <f t="shared" si="1"/>
        <v/>
      </c>
      <c r="B974" s="83"/>
      <c r="C974" s="83"/>
      <c r="D974" s="197"/>
      <c r="E974" s="204"/>
      <c r="F974" s="205"/>
    </row>
    <row r="975">
      <c r="A975" s="194" t="str">
        <f t="shared" si="1"/>
        <v/>
      </c>
      <c r="B975" s="83"/>
      <c r="C975" s="83"/>
      <c r="D975" s="197"/>
      <c r="E975" s="204"/>
      <c r="F975" s="205"/>
    </row>
    <row r="976">
      <c r="A976" s="194" t="str">
        <f t="shared" si="1"/>
        <v/>
      </c>
      <c r="B976" s="83"/>
      <c r="C976" s="83"/>
      <c r="D976" s="197"/>
      <c r="E976" s="204"/>
      <c r="F976" s="205"/>
    </row>
    <row r="977">
      <c r="A977" s="194" t="str">
        <f t="shared" si="1"/>
        <v/>
      </c>
      <c r="B977" s="83"/>
      <c r="C977" s="83"/>
      <c r="D977" s="197"/>
      <c r="E977" s="204"/>
      <c r="F977" s="205"/>
    </row>
    <row r="978">
      <c r="A978" s="194" t="str">
        <f t="shared" si="1"/>
        <v/>
      </c>
      <c r="B978" s="83"/>
      <c r="C978" s="83"/>
      <c r="D978" s="197"/>
      <c r="E978" s="204"/>
      <c r="F978" s="205"/>
    </row>
    <row r="979">
      <c r="A979" s="194" t="str">
        <f t="shared" si="1"/>
        <v/>
      </c>
      <c r="B979" s="83"/>
      <c r="C979" s="83"/>
      <c r="D979" s="197"/>
      <c r="E979" s="204"/>
      <c r="F979" s="205"/>
    </row>
    <row r="980">
      <c r="A980" s="194" t="str">
        <f t="shared" si="1"/>
        <v/>
      </c>
      <c r="B980" s="83"/>
      <c r="C980" s="83"/>
      <c r="D980" s="197"/>
      <c r="E980" s="204"/>
      <c r="F980" s="205"/>
    </row>
    <row r="981">
      <c r="A981" s="194" t="str">
        <f t="shared" si="1"/>
        <v/>
      </c>
      <c r="B981" s="83"/>
      <c r="C981" s="83"/>
      <c r="D981" s="197"/>
      <c r="E981" s="204"/>
      <c r="F981" s="205"/>
    </row>
    <row r="982">
      <c r="A982" s="194" t="str">
        <f t="shared" si="1"/>
        <v/>
      </c>
      <c r="B982" s="83"/>
      <c r="C982" s="83"/>
      <c r="D982" s="197"/>
      <c r="E982" s="204"/>
      <c r="F982" s="205"/>
    </row>
    <row r="983">
      <c r="A983" s="194" t="str">
        <f t="shared" si="1"/>
        <v/>
      </c>
      <c r="B983" s="83"/>
      <c r="C983" s="83"/>
      <c r="D983" s="197"/>
      <c r="E983" s="204"/>
      <c r="F983" s="205"/>
    </row>
    <row r="984">
      <c r="A984" s="194" t="str">
        <f t="shared" si="1"/>
        <v/>
      </c>
      <c r="B984" s="83"/>
      <c r="C984" s="83"/>
      <c r="D984" s="197"/>
      <c r="E984" s="204"/>
      <c r="F984" s="205"/>
    </row>
    <row r="985">
      <c r="A985" s="194" t="str">
        <f t="shared" si="1"/>
        <v/>
      </c>
      <c r="B985" s="83"/>
      <c r="C985" s="83"/>
      <c r="D985" s="197"/>
      <c r="E985" s="204"/>
      <c r="F985" s="205"/>
    </row>
    <row r="986">
      <c r="A986" s="194" t="str">
        <f t="shared" si="1"/>
        <v/>
      </c>
      <c r="B986" s="83"/>
      <c r="C986" s="83"/>
      <c r="D986" s="197"/>
      <c r="E986" s="204"/>
      <c r="F986" s="205"/>
    </row>
    <row r="987">
      <c r="A987" s="194" t="str">
        <f t="shared" si="1"/>
        <v/>
      </c>
      <c r="B987" s="83"/>
      <c r="C987" s="83"/>
      <c r="D987" s="197"/>
      <c r="E987" s="204"/>
      <c r="F987" s="205"/>
    </row>
    <row r="988">
      <c r="A988" s="194" t="str">
        <f t="shared" si="1"/>
        <v/>
      </c>
      <c r="B988" s="83"/>
      <c r="C988" s="83"/>
      <c r="D988" s="197"/>
      <c r="E988" s="204"/>
      <c r="F988" s="205"/>
    </row>
    <row r="989">
      <c r="A989" s="194" t="str">
        <f t="shared" si="1"/>
        <v/>
      </c>
      <c r="B989" s="83"/>
      <c r="C989" s="83"/>
      <c r="D989" s="197"/>
      <c r="E989" s="204"/>
      <c r="F989" s="205"/>
    </row>
    <row r="990">
      <c r="A990" s="194" t="str">
        <f t="shared" si="1"/>
        <v/>
      </c>
      <c r="B990" s="83"/>
      <c r="C990" s="83"/>
      <c r="D990" s="197"/>
      <c r="E990" s="204"/>
      <c r="F990" s="205"/>
    </row>
    <row r="991">
      <c r="A991" s="194" t="str">
        <f t="shared" si="1"/>
        <v/>
      </c>
      <c r="B991" s="83"/>
      <c r="C991" s="83"/>
      <c r="D991" s="197"/>
      <c r="E991" s="204"/>
      <c r="F991" s="205"/>
    </row>
    <row r="992">
      <c r="A992" s="194" t="str">
        <f t="shared" si="1"/>
        <v/>
      </c>
      <c r="B992" s="83"/>
      <c r="C992" s="83"/>
      <c r="D992" s="197"/>
      <c r="E992" s="204"/>
      <c r="F992" s="205"/>
    </row>
    <row r="993">
      <c r="A993" s="194" t="str">
        <f t="shared" si="1"/>
        <v/>
      </c>
      <c r="B993" s="83"/>
      <c r="C993" s="83"/>
      <c r="D993" s="197"/>
      <c r="E993" s="204"/>
      <c r="F993" s="205"/>
    </row>
    <row r="994">
      <c r="A994" s="194" t="str">
        <f t="shared" si="1"/>
        <v/>
      </c>
      <c r="B994" s="83"/>
      <c r="C994" s="83"/>
      <c r="D994" s="197"/>
      <c r="E994" s="204"/>
      <c r="F994" s="205"/>
    </row>
    <row r="995">
      <c r="A995" s="194" t="str">
        <f t="shared" si="1"/>
        <v/>
      </c>
      <c r="B995" s="83"/>
      <c r="C995" s="83"/>
      <c r="D995" s="197"/>
      <c r="E995" s="204"/>
      <c r="F995" s="205"/>
    </row>
    <row r="996">
      <c r="A996" s="194" t="str">
        <f t="shared" si="1"/>
        <v/>
      </c>
      <c r="B996" s="83"/>
      <c r="C996" s="83"/>
      <c r="D996" s="197"/>
      <c r="E996" s="204"/>
      <c r="F996" s="205"/>
    </row>
    <row r="997">
      <c r="A997" s="194" t="str">
        <f t="shared" si="1"/>
        <v/>
      </c>
      <c r="B997" s="83"/>
      <c r="C997" s="83"/>
      <c r="D997" s="197"/>
      <c r="E997" s="204"/>
      <c r="F997" s="205"/>
    </row>
    <row r="998">
      <c r="A998" s="194" t="str">
        <f t="shared" si="1"/>
        <v/>
      </c>
      <c r="B998" s="83"/>
      <c r="C998" s="83"/>
      <c r="D998" s="197"/>
      <c r="E998" s="204"/>
      <c r="F998" s="205"/>
    </row>
    <row r="999">
      <c r="A999" s="194" t="str">
        <f t="shared" si="1"/>
        <v/>
      </c>
      <c r="B999" s="83"/>
      <c r="C999" s="83"/>
      <c r="D999" s="197"/>
      <c r="E999" s="204"/>
      <c r="F999" s="205"/>
    </row>
    <row r="1000">
      <c r="A1000" s="194" t="str">
        <f t="shared" si="1"/>
        <v/>
      </c>
      <c r="B1000" s="83"/>
      <c r="C1000" s="83"/>
      <c r="D1000" s="197"/>
      <c r="E1000" s="204"/>
      <c r="F1000" s="205"/>
    </row>
  </sheetData>
  <autoFilter ref="$A$1:$F$10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4.29"/>
    <col customWidth="1" min="2" max="2" width="32.71"/>
    <col customWidth="1" min="3" max="3" width="11.71"/>
  </cols>
  <sheetData>
    <row r="1">
      <c r="A1" s="74" t="s">
        <v>45</v>
      </c>
      <c r="B1" s="74" t="s">
        <v>77</v>
      </c>
      <c r="C1" s="206" t="s">
        <v>46</v>
      </c>
    </row>
    <row r="2">
      <c r="A2" s="74">
        <v>9136.0</v>
      </c>
      <c r="B2" s="74" t="s">
        <v>2690</v>
      </c>
      <c r="C2" s="206">
        <v>20601.0</v>
      </c>
    </row>
    <row r="3">
      <c r="A3" s="74">
        <v>9139.0</v>
      </c>
      <c r="B3" s="74" t="s">
        <v>2319</v>
      </c>
      <c r="C3" s="206">
        <v>20702.0</v>
      </c>
    </row>
    <row r="4">
      <c r="A4" s="74">
        <v>9141.0</v>
      </c>
      <c r="B4" s="74" t="s">
        <v>835</v>
      </c>
      <c r="C4" s="206">
        <v>30758.0</v>
      </c>
    </row>
    <row r="5">
      <c r="A5" s="74">
        <v>9143.0</v>
      </c>
      <c r="B5" s="74" t="s">
        <v>1993</v>
      </c>
      <c r="C5" s="206">
        <v>12955.0</v>
      </c>
    </row>
    <row r="6">
      <c r="A6" s="74">
        <v>9144.0</v>
      </c>
      <c r="B6" s="74" t="s">
        <v>3297</v>
      </c>
      <c r="C6" s="206">
        <v>19782.0</v>
      </c>
    </row>
    <row r="7">
      <c r="A7" s="74">
        <v>9151.0</v>
      </c>
      <c r="B7" s="74" t="s">
        <v>3157</v>
      </c>
      <c r="C7" s="206">
        <v>23307.0</v>
      </c>
    </row>
    <row r="8">
      <c r="A8" s="74">
        <v>9153.0</v>
      </c>
      <c r="B8" s="74" t="s">
        <v>1003</v>
      </c>
      <c r="C8" s="206">
        <v>24623.0</v>
      </c>
    </row>
    <row r="9">
      <c r="A9" s="74">
        <v>9157.0</v>
      </c>
      <c r="B9" s="74" t="s">
        <v>3298</v>
      </c>
      <c r="C9" s="206">
        <v>21649.0</v>
      </c>
    </row>
    <row r="10">
      <c r="A10" s="74">
        <v>9158.0</v>
      </c>
      <c r="B10" s="74" t="s">
        <v>2944</v>
      </c>
      <c r="C10" s="206">
        <v>29032.0</v>
      </c>
    </row>
    <row r="11">
      <c r="A11" s="74">
        <v>9160.0</v>
      </c>
      <c r="B11" s="74" t="s">
        <v>3299</v>
      </c>
      <c r="C11" s="206">
        <v>19653.0</v>
      </c>
    </row>
    <row r="12">
      <c r="A12" s="74">
        <v>9161.0</v>
      </c>
      <c r="B12" s="74" t="s">
        <v>3300</v>
      </c>
      <c r="C12" s="206">
        <v>20868.0</v>
      </c>
    </row>
    <row r="13">
      <c r="A13" s="74">
        <v>9163.0</v>
      </c>
      <c r="B13" s="74" t="s">
        <v>990</v>
      </c>
      <c r="C13" s="206">
        <v>17275.0</v>
      </c>
    </row>
    <row r="14">
      <c r="A14" s="74">
        <v>9164.0</v>
      </c>
      <c r="B14" s="74" t="s">
        <v>1183</v>
      </c>
      <c r="C14" s="206">
        <v>12175.0</v>
      </c>
    </row>
    <row r="15">
      <c r="A15" s="74">
        <v>9165.0</v>
      </c>
      <c r="B15" s="74" t="s">
        <v>2898</v>
      </c>
      <c r="C15" s="206">
        <v>29909.0</v>
      </c>
    </row>
    <row r="16">
      <c r="A16" s="74">
        <v>9167.0</v>
      </c>
      <c r="B16" s="74" t="s">
        <v>3301</v>
      </c>
      <c r="C16" s="206">
        <v>10664.0</v>
      </c>
    </row>
    <row r="17">
      <c r="A17" s="74">
        <v>9169.0</v>
      </c>
      <c r="B17" s="74" t="s">
        <v>825</v>
      </c>
      <c r="C17" s="206">
        <v>16745.0</v>
      </c>
    </row>
    <row r="18">
      <c r="A18" s="74">
        <v>9170.0</v>
      </c>
      <c r="B18" s="74" t="s">
        <v>1535</v>
      </c>
      <c r="C18" s="206">
        <v>18503.0</v>
      </c>
    </row>
    <row r="19">
      <c r="A19" s="74">
        <v>9171.0</v>
      </c>
      <c r="B19" s="74" t="s">
        <v>2517</v>
      </c>
      <c r="C19" s="206">
        <v>20896.0</v>
      </c>
    </row>
    <row r="20">
      <c r="A20" s="74">
        <v>9172.0</v>
      </c>
      <c r="B20" s="74" t="s">
        <v>470</v>
      </c>
      <c r="C20" s="206">
        <v>21800.0</v>
      </c>
    </row>
    <row r="21">
      <c r="A21" s="74">
        <v>9174.0</v>
      </c>
      <c r="B21" s="74" t="s">
        <v>1192</v>
      </c>
      <c r="C21" s="206">
        <v>19192.0</v>
      </c>
    </row>
    <row r="22">
      <c r="A22" s="74">
        <v>9175.0</v>
      </c>
      <c r="B22" s="74" t="s">
        <v>3302</v>
      </c>
      <c r="C22" s="206">
        <v>22322.0</v>
      </c>
    </row>
    <row r="23">
      <c r="A23" s="74">
        <v>9176.0</v>
      </c>
      <c r="B23" s="74" t="s">
        <v>227</v>
      </c>
      <c r="C23" s="206">
        <v>17667.0</v>
      </c>
    </row>
    <row r="24">
      <c r="A24" s="74">
        <v>9178.0</v>
      </c>
      <c r="B24" s="74" t="s">
        <v>3303</v>
      </c>
      <c r="C24" s="206">
        <v>15039.0</v>
      </c>
    </row>
    <row r="25">
      <c r="A25" s="74">
        <v>9179.0</v>
      </c>
      <c r="B25" s="74" t="s">
        <v>3304</v>
      </c>
      <c r="C25" s="206">
        <v>13358.0</v>
      </c>
    </row>
    <row r="26">
      <c r="A26" s="74">
        <v>9181.0</v>
      </c>
      <c r="B26" s="74" t="s">
        <v>3305</v>
      </c>
      <c r="C26" s="206">
        <v>23232.0</v>
      </c>
    </row>
    <row r="27">
      <c r="A27" s="74">
        <v>9182.0</v>
      </c>
      <c r="B27" s="74" t="s">
        <v>2761</v>
      </c>
      <c r="C27" s="206">
        <v>25713.0</v>
      </c>
    </row>
    <row r="28">
      <c r="A28" s="74">
        <v>9184.0</v>
      </c>
      <c r="B28" s="74" t="s">
        <v>3306</v>
      </c>
      <c r="C28" s="206">
        <v>13792.0</v>
      </c>
    </row>
    <row r="29">
      <c r="A29" s="74">
        <v>9185.0</v>
      </c>
      <c r="B29" s="74" t="s">
        <v>3307</v>
      </c>
      <c r="C29" s="206">
        <v>28921.0</v>
      </c>
    </row>
    <row r="30">
      <c r="A30" s="74">
        <v>9187.0</v>
      </c>
      <c r="B30" s="74" t="s">
        <v>1269</v>
      </c>
      <c r="C30" s="206">
        <v>21033.0</v>
      </c>
    </row>
    <row r="31">
      <c r="A31" s="74">
        <v>9191.0</v>
      </c>
      <c r="B31" s="74" t="s">
        <v>3308</v>
      </c>
      <c r="C31" s="206">
        <v>20615.0</v>
      </c>
    </row>
    <row r="32">
      <c r="A32" s="74">
        <v>9193.0</v>
      </c>
      <c r="B32" s="74" t="s">
        <v>340</v>
      </c>
      <c r="C32" s="206">
        <v>18632.0</v>
      </c>
    </row>
    <row r="33">
      <c r="A33" s="74">
        <v>9194.0</v>
      </c>
      <c r="B33" s="74" t="s">
        <v>893</v>
      </c>
      <c r="C33" s="206">
        <v>21494.0</v>
      </c>
    </row>
    <row r="34">
      <c r="A34" s="74">
        <v>9196.0</v>
      </c>
      <c r="B34" s="74" t="s">
        <v>3309</v>
      </c>
      <c r="C34" s="206">
        <v>13411.0</v>
      </c>
    </row>
    <row r="35">
      <c r="A35" s="74">
        <v>9197.0</v>
      </c>
      <c r="B35" s="74" t="s">
        <v>2019</v>
      </c>
      <c r="C35" s="206">
        <v>17375.0</v>
      </c>
    </row>
    <row r="36">
      <c r="A36" s="74">
        <v>9198.0</v>
      </c>
      <c r="B36" s="74" t="s">
        <v>2831</v>
      </c>
      <c r="C36" s="206">
        <v>19646.0</v>
      </c>
    </row>
    <row r="37">
      <c r="A37" s="74">
        <v>9199.0</v>
      </c>
      <c r="B37" s="74" t="s">
        <v>2465</v>
      </c>
      <c r="C37" s="206">
        <v>17981.0</v>
      </c>
    </row>
    <row r="38">
      <c r="A38" s="74">
        <v>9203.0</v>
      </c>
      <c r="B38" s="74" t="s">
        <v>3310</v>
      </c>
      <c r="C38" s="206">
        <v>28029.0</v>
      </c>
    </row>
    <row r="39">
      <c r="A39" s="74">
        <v>9204.0</v>
      </c>
      <c r="B39" s="74" t="s">
        <v>2979</v>
      </c>
      <c r="C39" s="206">
        <v>22400.0</v>
      </c>
    </row>
    <row r="40">
      <c r="A40" s="74">
        <v>9206.0</v>
      </c>
      <c r="B40" s="74" t="s">
        <v>3033</v>
      </c>
      <c r="C40" s="206">
        <v>22779.0</v>
      </c>
    </row>
    <row r="41">
      <c r="A41" s="74">
        <v>9208.0</v>
      </c>
      <c r="B41" s="74" t="s">
        <v>3311</v>
      </c>
      <c r="C41" s="206">
        <v>21408.0</v>
      </c>
    </row>
    <row r="42">
      <c r="A42" s="74">
        <v>9209.0</v>
      </c>
      <c r="B42" s="74" t="s">
        <v>1285</v>
      </c>
      <c r="C42" s="206">
        <v>20421.0</v>
      </c>
    </row>
    <row r="43">
      <c r="A43" s="74">
        <v>9210.0</v>
      </c>
      <c r="B43" s="74" t="s">
        <v>925</v>
      </c>
      <c r="C43" s="206">
        <v>9983.0</v>
      </c>
    </row>
    <row r="44">
      <c r="A44" s="74">
        <v>9211.0</v>
      </c>
      <c r="B44" s="74" t="s">
        <v>3312</v>
      </c>
      <c r="C44" s="206">
        <v>13066.0</v>
      </c>
    </row>
    <row r="45">
      <c r="A45" s="74">
        <v>9212.0</v>
      </c>
      <c r="B45" s="74" t="s">
        <v>962</v>
      </c>
      <c r="C45" s="206">
        <v>18834.0</v>
      </c>
    </row>
    <row r="46">
      <c r="A46" s="74">
        <v>9213.0</v>
      </c>
      <c r="B46" s="74" t="s">
        <v>705</v>
      </c>
      <c r="C46" s="206">
        <v>21844.0</v>
      </c>
    </row>
    <row r="47">
      <c r="A47" s="74">
        <v>9214.0</v>
      </c>
      <c r="B47" s="74" t="s">
        <v>642</v>
      </c>
      <c r="C47" s="206">
        <v>20158.0</v>
      </c>
    </row>
    <row r="48">
      <c r="A48" s="74">
        <v>9216.0</v>
      </c>
      <c r="B48" s="74" t="s">
        <v>3313</v>
      </c>
      <c r="C48" s="206">
        <v>15976.0</v>
      </c>
    </row>
    <row r="49">
      <c r="A49" s="74">
        <v>9217.0</v>
      </c>
      <c r="B49" s="74" t="s">
        <v>2058</v>
      </c>
      <c r="C49" s="206">
        <v>12461.0</v>
      </c>
    </row>
    <row r="50">
      <c r="A50" s="74">
        <v>9218.0</v>
      </c>
      <c r="B50" s="74" t="s">
        <v>3314</v>
      </c>
      <c r="C50" s="206">
        <v>25746.0</v>
      </c>
    </row>
    <row r="51">
      <c r="A51" s="74">
        <v>9219.0</v>
      </c>
      <c r="B51" s="74" t="s">
        <v>3315</v>
      </c>
      <c r="C51" s="206">
        <v>21522.0</v>
      </c>
    </row>
    <row r="52">
      <c r="A52" s="74">
        <v>9220.0</v>
      </c>
      <c r="B52" s="74" t="s">
        <v>1749</v>
      </c>
      <c r="C52" s="206">
        <v>17546.0</v>
      </c>
    </row>
    <row r="53">
      <c r="A53" s="74">
        <v>9222.0</v>
      </c>
      <c r="B53" s="74" t="s">
        <v>3316</v>
      </c>
      <c r="C53" s="206">
        <v>19683.0</v>
      </c>
    </row>
    <row r="54">
      <c r="A54" s="74">
        <v>9225.0</v>
      </c>
      <c r="B54" s="74" t="s">
        <v>3317</v>
      </c>
      <c r="C54" s="206">
        <v>26685.0</v>
      </c>
    </row>
    <row r="55">
      <c r="A55" s="74">
        <v>9226.0</v>
      </c>
      <c r="B55" s="74" t="s">
        <v>3318</v>
      </c>
      <c r="C55" s="206">
        <v>27651.0</v>
      </c>
    </row>
    <row r="56">
      <c r="A56" s="74">
        <v>9227.0</v>
      </c>
      <c r="B56" s="74" t="s">
        <v>669</v>
      </c>
      <c r="C56" s="206">
        <v>21258.0</v>
      </c>
    </row>
    <row r="57">
      <c r="A57" s="74">
        <v>9228.0</v>
      </c>
      <c r="B57" s="74" t="s">
        <v>3319</v>
      </c>
      <c r="C57" s="206">
        <v>22348.0</v>
      </c>
    </row>
    <row r="58">
      <c r="A58" s="74">
        <v>9229.0</v>
      </c>
      <c r="B58" s="74" t="s">
        <v>3320</v>
      </c>
      <c r="C58" s="206">
        <v>17887.0</v>
      </c>
    </row>
    <row r="59">
      <c r="A59" s="74">
        <v>9231.0</v>
      </c>
      <c r="B59" s="74" t="s">
        <v>3044</v>
      </c>
      <c r="C59" s="206">
        <v>27888.0</v>
      </c>
    </row>
    <row r="60">
      <c r="A60" s="74">
        <v>9232.0</v>
      </c>
      <c r="B60" s="74" t="s">
        <v>2843</v>
      </c>
      <c r="C60" s="206">
        <v>25104.0</v>
      </c>
    </row>
    <row r="61">
      <c r="A61" s="74">
        <v>9234.0</v>
      </c>
      <c r="B61" s="74" t="s">
        <v>1395</v>
      </c>
      <c r="C61" s="206">
        <v>13340.0</v>
      </c>
    </row>
    <row r="62">
      <c r="A62" s="74">
        <v>9235.0</v>
      </c>
      <c r="B62" s="74" t="s">
        <v>2440</v>
      </c>
      <c r="C62" s="206">
        <v>17976.0</v>
      </c>
    </row>
    <row r="63">
      <c r="A63" s="74">
        <v>9237.0</v>
      </c>
      <c r="B63" s="74" t="s">
        <v>657</v>
      </c>
      <c r="C63" s="206">
        <v>16916.0</v>
      </c>
    </row>
    <row r="64">
      <c r="A64" s="74">
        <v>9239.0</v>
      </c>
      <c r="B64" s="74" t="s">
        <v>279</v>
      </c>
      <c r="C64" s="206">
        <v>17941.0</v>
      </c>
    </row>
    <row r="65">
      <c r="A65" s="74">
        <v>9241.0</v>
      </c>
      <c r="B65" s="74" t="s">
        <v>3116</v>
      </c>
      <c r="C65" s="206">
        <v>23211.0</v>
      </c>
    </row>
    <row r="66">
      <c r="A66" s="74">
        <v>9242.0</v>
      </c>
      <c r="B66" s="74" t="s">
        <v>1084</v>
      </c>
      <c r="C66" s="206">
        <v>20485.0</v>
      </c>
    </row>
    <row r="67">
      <c r="A67" s="74">
        <v>9244.0</v>
      </c>
      <c r="B67" s="74" t="s">
        <v>923</v>
      </c>
      <c r="C67" s="206">
        <v>30083.0</v>
      </c>
    </row>
    <row r="68">
      <c r="A68" s="74">
        <v>9245.0</v>
      </c>
      <c r="B68" s="74" t="s">
        <v>573</v>
      </c>
      <c r="C68" s="206">
        <v>16580.0</v>
      </c>
    </row>
    <row r="69">
      <c r="A69" s="74">
        <v>9246.0</v>
      </c>
      <c r="B69" s="74" t="s">
        <v>2907</v>
      </c>
      <c r="C69" s="206">
        <v>26567.0</v>
      </c>
    </row>
    <row r="70">
      <c r="A70" s="74">
        <v>9247.0</v>
      </c>
      <c r="B70" s="74" t="s">
        <v>3321</v>
      </c>
      <c r="C70" s="206">
        <v>18444.0</v>
      </c>
    </row>
    <row r="71">
      <c r="A71" s="74">
        <v>9248.0</v>
      </c>
      <c r="B71" s="74" t="s">
        <v>2757</v>
      </c>
      <c r="C71" s="206">
        <v>21239.0</v>
      </c>
    </row>
    <row r="72">
      <c r="A72" s="74">
        <v>9249.0</v>
      </c>
      <c r="B72" s="74" t="s">
        <v>2836</v>
      </c>
      <c r="C72" s="206">
        <v>17102.0</v>
      </c>
    </row>
    <row r="73">
      <c r="A73" s="74">
        <v>9251.0</v>
      </c>
      <c r="B73" s="74" t="s">
        <v>2442</v>
      </c>
      <c r="C73" s="206">
        <v>19415.0</v>
      </c>
    </row>
    <row r="74">
      <c r="A74" s="74">
        <v>9253.0</v>
      </c>
      <c r="B74" s="74" t="s">
        <v>3322</v>
      </c>
      <c r="C74" s="206">
        <v>22636.0</v>
      </c>
    </row>
    <row r="75">
      <c r="A75" s="74">
        <v>9254.0</v>
      </c>
      <c r="B75" s="74" t="s">
        <v>3323</v>
      </c>
      <c r="C75" s="206">
        <v>22042.0</v>
      </c>
    </row>
    <row r="76">
      <c r="A76" s="74">
        <v>9255.0</v>
      </c>
      <c r="B76" s="74" t="s">
        <v>3324</v>
      </c>
      <c r="C76" s="206">
        <v>19519.0</v>
      </c>
    </row>
    <row r="77">
      <c r="A77" s="74">
        <v>9256.0</v>
      </c>
      <c r="B77" s="74" t="s">
        <v>3325</v>
      </c>
      <c r="C77" s="206">
        <v>22557.0</v>
      </c>
    </row>
    <row r="78">
      <c r="A78" s="74">
        <v>9257.0</v>
      </c>
      <c r="B78" s="74" t="s">
        <v>3326</v>
      </c>
      <c r="C78" s="206">
        <v>30336.0</v>
      </c>
    </row>
    <row r="79">
      <c r="A79" s="74">
        <v>9258.0</v>
      </c>
      <c r="B79" s="74" t="s">
        <v>3327</v>
      </c>
      <c r="C79" s="206">
        <v>23677.0</v>
      </c>
    </row>
    <row r="80">
      <c r="A80" s="74">
        <v>9259.0</v>
      </c>
      <c r="B80" s="74" t="s">
        <v>1964</v>
      </c>
      <c r="C80" s="206">
        <v>23278.0</v>
      </c>
    </row>
    <row r="81">
      <c r="A81" s="74">
        <v>9260.0</v>
      </c>
      <c r="B81" s="74" t="s">
        <v>3328</v>
      </c>
      <c r="C81" s="206">
        <v>18558.0</v>
      </c>
    </row>
    <row r="82">
      <c r="A82" s="74">
        <v>9261.0</v>
      </c>
      <c r="B82" s="74" t="s">
        <v>3329</v>
      </c>
      <c r="C82" s="206">
        <v>23148.0</v>
      </c>
    </row>
    <row r="83">
      <c r="A83" s="74">
        <v>9263.0</v>
      </c>
      <c r="B83" s="74" t="s">
        <v>2679</v>
      </c>
      <c r="C83" s="206">
        <v>14169.0</v>
      </c>
    </row>
    <row r="84">
      <c r="A84" s="74">
        <v>9264.0</v>
      </c>
      <c r="B84" s="74" t="s">
        <v>3330</v>
      </c>
      <c r="C84" s="206">
        <v>16291.0</v>
      </c>
    </row>
    <row r="85">
      <c r="A85" s="74">
        <v>9265.0</v>
      </c>
      <c r="B85" s="74" t="s">
        <v>1058</v>
      </c>
      <c r="C85" s="206">
        <v>22971.0</v>
      </c>
    </row>
    <row r="86">
      <c r="A86" s="74">
        <v>9266.0</v>
      </c>
      <c r="B86" s="74" t="s">
        <v>3331</v>
      </c>
      <c r="C86" s="206">
        <v>23100.0</v>
      </c>
    </row>
    <row r="87">
      <c r="A87" s="74">
        <v>9269.0</v>
      </c>
      <c r="B87" s="74" t="s">
        <v>2260</v>
      </c>
      <c r="C87" s="206">
        <v>22102.0</v>
      </c>
    </row>
    <row r="88">
      <c r="A88" s="74">
        <v>9270.0</v>
      </c>
      <c r="B88" s="74" t="s">
        <v>2101</v>
      </c>
      <c r="C88" s="206">
        <v>17815.0</v>
      </c>
    </row>
    <row r="89">
      <c r="A89" s="74">
        <v>9271.0</v>
      </c>
      <c r="B89" s="74" t="s">
        <v>2491</v>
      </c>
      <c r="C89" s="206">
        <v>24708.0</v>
      </c>
    </row>
    <row r="90">
      <c r="A90" s="74">
        <v>9272.0</v>
      </c>
      <c r="B90" s="74" t="s">
        <v>3332</v>
      </c>
      <c r="C90" s="206">
        <v>28059.0</v>
      </c>
    </row>
    <row r="91">
      <c r="A91" s="74">
        <v>9273.0</v>
      </c>
      <c r="B91" s="74" t="s">
        <v>2532</v>
      </c>
      <c r="C91" s="206">
        <v>32428.0</v>
      </c>
    </row>
    <row r="92">
      <c r="A92" s="74">
        <v>9277.0</v>
      </c>
      <c r="B92" s="74" t="s">
        <v>3333</v>
      </c>
      <c r="C92" s="206">
        <v>24442.0</v>
      </c>
    </row>
    <row r="93">
      <c r="A93" s="74">
        <v>9278.0</v>
      </c>
      <c r="B93" s="74" t="s">
        <v>244</v>
      </c>
      <c r="C93" s="206">
        <v>24413.0</v>
      </c>
    </row>
    <row r="94">
      <c r="A94" s="74">
        <v>9279.0</v>
      </c>
      <c r="B94" s="74" t="s">
        <v>99</v>
      </c>
      <c r="C94" s="206">
        <v>25997.0</v>
      </c>
    </row>
    <row r="95">
      <c r="A95" s="74">
        <v>9283.0</v>
      </c>
      <c r="B95" s="74" t="s">
        <v>1148</v>
      </c>
      <c r="C95" s="206">
        <v>20483.0</v>
      </c>
    </row>
    <row r="96">
      <c r="A96" s="74">
        <v>9284.0</v>
      </c>
      <c r="B96" s="74" t="s">
        <v>3334</v>
      </c>
      <c r="C96" s="206">
        <v>12876.0</v>
      </c>
    </row>
    <row r="97">
      <c r="A97" s="74">
        <v>9286.0</v>
      </c>
      <c r="B97" s="74" t="s">
        <v>263</v>
      </c>
      <c r="C97" s="206">
        <v>14829.0</v>
      </c>
    </row>
    <row r="98">
      <c r="A98" s="74">
        <v>9292.0</v>
      </c>
      <c r="B98" s="74" t="s">
        <v>3335</v>
      </c>
      <c r="C98" s="206">
        <v>27706.0</v>
      </c>
    </row>
    <row r="99">
      <c r="A99" s="74">
        <v>9300.0</v>
      </c>
      <c r="B99" s="74" t="s">
        <v>2632</v>
      </c>
      <c r="C99" s="206">
        <v>32377.0</v>
      </c>
    </row>
    <row r="100">
      <c r="A100" s="74">
        <v>9302.0</v>
      </c>
      <c r="B100" s="74" t="s">
        <v>3336</v>
      </c>
      <c r="C100" s="206">
        <v>19533.0</v>
      </c>
    </row>
    <row r="101">
      <c r="A101" s="74">
        <v>9303.0</v>
      </c>
      <c r="B101" s="74" t="s">
        <v>1445</v>
      </c>
      <c r="C101" s="206">
        <v>21908.0</v>
      </c>
    </row>
    <row r="102">
      <c r="A102" s="74">
        <v>9308.0</v>
      </c>
      <c r="B102" s="74" t="s">
        <v>1468</v>
      </c>
      <c r="C102" s="206">
        <v>23129.0</v>
      </c>
    </row>
    <row r="103">
      <c r="A103" s="74">
        <v>9309.0</v>
      </c>
      <c r="B103" s="74" t="s">
        <v>778</v>
      </c>
      <c r="C103" s="206">
        <v>16967.0</v>
      </c>
    </row>
    <row r="104">
      <c r="A104" s="74">
        <v>9337.0</v>
      </c>
      <c r="B104" s="74" t="s">
        <v>2626</v>
      </c>
      <c r="C104" s="206">
        <v>17297.0</v>
      </c>
    </row>
    <row r="105">
      <c r="A105" s="74">
        <v>9339.0</v>
      </c>
      <c r="B105" s="74" t="s">
        <v>3337</v>
      </c>
      <c r="C105" s="206">
        <v>19089.0</v>
      </c>
    </row>
    <row r="106">
      <c r="A106" s="74">
        <v>9353.0</v>
      </c>
      <c r="B106" s="74" t="s">
        <v>2639</v>
      </c>
      <c r="C106" s="206">
        <v>11841.0</v>
      </c>
    </row>
    <row r="107">
      <c r="A107" s="74">
        <v>9357.0</v>
      </c>
      <c r="B107" s="74" t="s">
        <v>2561</v>
      </c>
      <c r="C107" s="206">
        <v>25107.0</v>
      </c>
    </row>
    <row r="108">
      <c r="A108" s="74">
        <v>9359.0</v>
      </c>
      <c r="B108" s="74" t="s">
        <v>1273</v>
      </c>
      <c r="C108" s="206">
        <v>20605.0</v>
      </c>
    </row>
    <row r="109">
      <c r="A109" s="74">
        <v>9361.0</v>
      </c>
      <c r="B109" s="74" t="s">
        <v>1081</v>
      </c>
      <c r="C109" s="206">
        <v>28389.0</v>
      </c>
    </row>
    <row r="110">
      <c r="A110" s="74">
        <v>9362.0</v>
      </c>
      <c r="B110" s="74" t="s">
        <v>3338</v>
      </c>
      <c r="C110" s="206">
        <v>12905.0</v>
      </c>
    </row>
    <row r="111">
      <c r="A111" s="74">
        <v>9373.0</v>
      </c>
      <c r="B111" s="74" t="s">
        <v>2800</v>
      </c>
      <c r="C111" s="206">
        <v>27133.0</v>
      </c>
    </row>
    <row r="112">
      <c r="A112" s="74">
        <v>9374.0</v>
      </c>
      <c r="B112" s="74" t="s">
        <v>3339</v>
      </c>
      <c r="C112" s="206">
        <v>27807.0</v>
      </c>
    </row>
    <row r="113">
      <c r="A113" s="74">
        <v>9376.0</v>
      </c>
      <c r="B113" s="74" t="s">
        <v>1801</v>
      </c>
      <c r="C113" s="206">
        <v>18198.0</v>
      </c>
    </row>
    <row r="114">
      <c r="A114" s="74">
        <v>9377.0</v>
      </c>
      <c r="B114" s="74" t="s">
        <v>1769</v>
      </c>
      <c r="C114" s="206">
        <v>26302.0</v>
      </c>
    </row>
    <row r="115">
      <c r="A115" s="74">
        <v>9378.0</v>
      </c>
      <c r="B115" s="74" t="s">
        <v>593</v>
      </c>
      <c r="C115" s="206">
        <v>15869.0</v>
      </c>
    </row>
    <row r="116">
      <c r="A116" s="74">
        <v>9390.0</v>
      </c>
      <c r="B116" s="74" t="s">
        <v>3340</v>
      </c>
      <c r="C116" s="206">
        <v>14051.0</v>
      </c>
    </row>
    <row r="117">
      <c r="A117" s="74">
        <v>9391.0</v>
      </c>
      <c r="B117" s="74" t="s">
        <v>3341</v>
      </c>
      <c r="C117" s="206">
        <v>34234.0</v>
      </c>
    </row>
    <row r="118">
      <c r="A118" s="74">
        <v>9397.0</v>
      </c>
      <c r="B118" s="74" t="s">
        <v>3342</v>
      </c>
      <c r="C118" s="206">
        <v>19432.0</v>
      </c>
    </row>
    <row r="119">
      <c r="A119" s="74">
        <v>9405.0</v>
      </c>
      <c r="B119" s="74" t="s">
        <v>816</v>
      </c>
      <c r="C119" s="206">
        <v>23240.0</v>
      </c>
    </row>
    <row r="120">
      <c r="A120" s="74">
        <v>9407.0</v>
      </c>
      <c r="B120" s="74" t="s">
        <v>1083</v>
      </c>
      <c r="C120" s="206">
        <v>20817.0</v>
      </c>
    </row>
    <row r="121">
      <c r="A121" s="74">
        <v>9410.0</v>
      </c>
      <c r="B121" s="74" t="s">
        <v>3343</v>
      </c>
      <c r="C121" s="206">
        <v>17493.0</v>
      </c>
    </row>
    <row r="122">
      <c r="A122" s="74">
        <v>9411.0</v>
      </c>
      <c r="B122" s="74" t="s">
        <v>1247</v>
      </c>
      <c r="C122" s="206">
        <v>21700.0</v>
      </c>
    </row>
    <row r="123">
      <c r="A123" s="74">
        <v>9416.0</v>
      </c>
      <c r="B123" s="74" t="s">
        <v>161</v>
      </c>
      <c r="C123" s="206">
        <v>30339.0</v>
      </c>
    </row>
    <row r="124">
      <c r="A124" s="74">
        <v>9418.0</v>
      </c>
      <c r="B124" s="74" t="s">
        <v>3344</v>
      </c>
      <c r="C124" s="206">
        <v>26479.0</v>
      </c>
    </row>
    <row r="125">
      <c r="A125" s="74">
        <v>9419.0</v>
      </c>
      <c r="B125" s="74" t="s">
        <v>3143</v>
      </c>
      <c r="C125" s="206">
        <v>20558.0</v>
      </c>
    </row>
    <row r="126">
      <c r="A126" s="74">
        <v>9420.0</v>
      </c>
      <c r="B126" s="74" t="s">
        <v>3345</v>
      </c>
      <c r="C126" s="206">
        <v>19224.0</v>
      </c>
    </row>
    <row r="127">
      <c r="A127" s="74">
        <v>9421.0</v>
      </c>
      <c r="B127" s="74" t="s">
        <v>2370</v>
      </c>
      <c r="C127" s="206">
        <v>13135.0</v>
      </c>
    </row>
    <row r="128">
      <c r="A128" s="74">
        <v>9422.0</v>
      </c>
      <c r="B128" s="74" t="s">
        <v>3346</v>
      </c>
      <c r="C128" s="206">
        <v>14154.0</v>
      </c>
    </row>
    <row r="129">
      <c r="A129" s="74">
        <v>9426.0</v>
      </c>
      <c r="B129" s="74" t="s">
        <v>3347</v>
      </c>
      <c r="C129" s="206">
        <v>19051.0</v>
      </c>
    </row>
    <row r="130">
      <c r="A130" s="74">
        <v>9428.0</v>
      </c>
      <c r="B130" s="74" t="s">
        <v>2988</v>
      </c>
      <c r="C130" s="206">
        <v>19929.0</v>
      </c>
    </row>
    <row r="131">
      <c r="A131" s="74">
        <v>9431.0</v>
      </c>
      <c r="B131" s="74" t="s">
        <v>829</v>
      </c>
      <c r="C131" s="206">
        <v>17511.0</v>
      </c>
    </row>
    <row r="132">
      <c r="A132" s="74">
        <v>9433.0</v>
      </c>
      <c r="B132" s="74" t="s">
        <v>1786</v>
      </c>
      <c r="C132" s="206">
        <v>20435.0</v>
      </c>
    </row>
    <row r="133">
      <c r="A133" s="74">
        <v>9436.0</v>
      </c>
      <c r="B133" s="74" t="s">
        <v>278</v>
      </c>
      <c r="C133" s="206">
        <v>16542.0</v>
      </c>
    </row>
    <row r="134">
      <c r="A134" s="74">
        <v>9437.0</v>
      </c>
      <c r="B134" s="74" t="s">
        <v>1692</v>
      </c>
      <c r="C134" s="206">
        <v>26224.0</v>
      </c>
    </row>
    <row r="135">
      <c r="A135" s="74">
        <v>9448.0</v>
      </c>
      <c r="B135" s="74" t="s">
        <v>3348</v>
      </c>
      <c r="C135" s="206">
        <v>18154.0</v>
      </c>
    </row>
    <row r="136">
      <c r="A136" s="74">
        <v>9457.0</v>
      </c>
      <c r="B136" s="74" t="s">
        <v>472</v>
      </c>
      <c r="C136" s="206">
        <v>18817.0</v>
      </c>
    </row>
    <row r="137">
      <c r="A137" s="74">
        <v>9462.0</v>
      </c>
      <c r="B137" s="74" t="s">
        <v>3349</v>
      </c>
      <c r="C137" s="206">
        <v>28905.0</v>
      </c>
    </row>
    <row r="138">
      <c r="A138" s="74">
        <v>9463.0</v>
      </c>
      <c r="B138" s="74" t="s">
        <v>685</v>
      </c>
      <c r="C138" s="206">
        <v>25642.0</v>
      </c>
    </row>
    <row r="139">
      <c r="A139" s="74">
        <v>9466.0</v>
      </c>
      <c r="B139" s="74" t="s">
        <v>1725</v>
      </c>
      <c r="C139" s="206">
        <v>14634.0</v>
      </c>
    </row>
    <row r="140">
      <c r="A140" s="74">
        <v>9470.0</v>
      </c>
      <c r="B140" s="74" t="s">
        <v>701</v>
      </c>
      <c r="C140" s="206">
        <v>14237.0</v>
      </c>
    </row>
    <row r="141">
      <c r="A141" s="74">
        <v>9471.0</v>
      </c>
      <c r="B141" s="74" t="s">
        <v>1104</v>
      </c>
      <c r="C141" s="206">
        <v>23973.0</v>
      </c>
    </row>
    <row r="142">
      <c r="A142" s="74">
        <v>9473.0</v>
      </c>
      <c r="B142" s="74" t="s">
        <v>2456</v>
      </c>
      <c r="C142" s="206">
        <v>17984.0</v>
      </c>
    </row>
    <row r="143">
      <c r="A143" s="74">
        <v>9474.0</v>
      </c>
      <c r="B143" s="74" t="s">
        <v>3350</v>
      </c>
      <c r="C143" s="206">
        <v>15778.0</v>
      </c>
    </row>
    <row r="144">
      <c r="A144" s="74">
        <v>9479.0</v>
      </c>
      <c r="B144" s="74" t="s">
        <v>598</v>
      </c>
      <c r="C144" s="206">
        <v>19225.0</v>
      </c>
    </row>
    <row r="145">
      <c r="A145" s="74">
        <v>9482.0</v>
      </c>
      <c r="B145" s="74" t="s">
        <v>3351</v>
      </c>
      <c r="C145" s="206">
        <v>17175.0</v>
      </c>
    </row>
    <row r="146">
      <c r="A146" s="74">
        <v>9483.0</v>
      </c>
      <c r="B146" s="74" t="s">
        <v>3352</v>
      </c>
      <c r="C146" s="206">
        <v>24454.0</v>
      </c>
    </row>
    <row r="147">
      <c r="A147" s="74">
        <v>9485.0</v>
      </c>
      <c r="B147" s="74" t="s">
        <v>3353</v>
      </c>
      <c r="C147" s="206">
        <v>18889.0</v>
      </c>
    </row>
    <row r="148">
      <c r="A148" s="74">
        <v>9486.0</v>
      </c>
      <c r="B148" s="74" t="s">
        <v>3354</v>
      </c>
      <c r="C148" s="206">
        <v>24344.0</v>
      </c>
    </row>
    <row r="149">
      <c r="A149" s="74">
        <v>9488.0</v>
      </c>
      <c r="B149" s="74" t="s">
        <v>1890</v>
      </c>
      <c r="C149" s="206">
        <v>21316.0</v>
      </c>
    </row>
    <row r="150">
      <c r="A150" s="74">
        <v>9492.0</v>
      </c>
      <c r="B150" s="74" t="s">
        <v>1103</v>
      </c>
      <c r="C150" s="206">
        <v>16812.0</v>
      </c>
    </row>
    <row r="151">
      <c r="A151" s="74">
        <v>9493.0</v>
      </c>
      <c r="B151" s="74" t="s">
        <v>494</v>
      </c>
      <c r="C151" s="206">
        <v>20636.0</v>
      </c>
    </row>
    <row r="152">
      <c r="A152" s="74">
        <v>9495.0</v>
      </c>
      <c r="B152" s="74" t="s">
        <v>3355</v>
      </c>
      <c r="C152" s="206">
        <v>27984.0</v>
      </c>
    </row>
    <row r="153">
      <c r="A153" s="74">
        <v>9497.0</v>
      </c>
      <c r="B153" s="74" t="s">
        <v>3356</v>
      </c>
      <c r="C153" s="206">
        <v>19414.0</v>
      </c>
    </row>
    <row r="154">
      <c r="A154" s="74">
        <v>9500.0</v>
      </c>
      <c r="B154" s="74" t="s">
        <v>3357</v>
      </c>
      <c r="C154" s="206">
        <v>34136.0</v>
      </c>
    </row>
    <row r="155">
      <c r="A155" s="74">
        <v>9504.0</v>
      </c>
      <c r="B155" s="74" t="s">
        <v>3358</v>
      </c>
      <c r="C155" s="206">
        <v>30448.0</v>
      </c>
    </row>
    <row r="156">
      <c r="A156" s="74">
        <v>9506.0</v>
      </c>
      <c r="B156" s="74" t="s">
        <v>3359</v>
      </c>
      <c r="C156" s="206">
        <v>31808.0</v>
      </c>
    </row>
    <row r="157">
      <c r="A157" s="74">
        <v>9507.0</v>
      </c>
      <c r="B157" s="74" t="s">
        <v>3360</v>
      </c>
      <c r="C157" s="206">
        <v>20398.0</v>
      </c>
    </row>
    <row r="158">
      <c r="A158" s="74">
        <v>9508.0</v>
      </c>
      <c r="B158" s="74" t="s">
        <v>2592</v>
      </c>
      <c r="C158" s="206">
        <v>28138.0</v>
      </c>
    </row>
    <row r="159">
      <c r="A159" s="74">
        <v>9515.0</v>
      </c>
      <c r="B159" s="74" t="s">
        <v>3361</v>
      </c>
      <c r="C159" s="206">
        <v>24752.0</v>
      </c>
    </row>
    <row r="160">
      <c r="A160" s="74">
        <v>9516.0</v>
      </c>
      <c r="B160" s="74" t="s">
        <v>3362</v>
      </c>
      <c r="C160" s="206">
        <v>14662.0</v>
      </c>
    </row>
    <row r="161">
      <c r="A161" s="74">
        <v>9525.0</v>
      </c>
      <c r="B161" s="74" t="s">
        <v>3363</v>
      </c>
      <c r="C161" s="206">
        <v>25322.0</v>
      </c>
    </row>
    <row r="162">
      <c r="A162" s="74">
        <v>9527.0</v>
      </c>
      <c r="B162" s="74" t="s">
        <v>3364</v>
      </c>
      <c r="C162" s="206">
        <v>18490.0</v>
      </c>
    </row>
    <row r="163">
      <c r="A163" s="74">
        <v>9529.0</v>
      </c>
      <c r="B163" s="74" t="s">
        <v>846</v>
      </c>
      <c r="C163" s="206">
        <v>28740.0</v>
      </c>
    </row>
    <row r="164">
      <c r="A164" s="74">
        <v>9530.0</v>
      </c>
      <c r="B164" s="74" t="s">
        <v>1867</v>
      </c>
      <c r="C164" s="206">
        <v>19208.0</v>
      </c>
    </row>
    <row r="165">
      <c r="A165" s="74">
        <v>9531.0</v>
      </c>
      <c r="B165" s="74" t="s">
        <v>711</v>
      </c>
      <c r="C165" s="206">
        <v>17451.0</v>
      </c>
    </row>
    <row r="166">
      <c r="A166" s="74">
        <v>9534.0</v>
      </c>
      <c r="B166" s="74" t="s">
        <v>989</v>
      </c>
      <c r="C166" s="206">
        <v>29839.0</v>
      </c>
    </row>
    <row r="167">
      <c r="A167" s="74">
        <v>9536.0</v>
      </c>
      <c r="B167" s="74" t="s">
        <v>3365</v>
      </c>
      <c r="C167" s="206">
        <v>21649.0</v>
      </c>
    </row>
    <row r="168">
      <c r="A168" s="74">
        <v>9538.0</v>
      </c>
      <c r="B168" s="74" t="s">
        <v>1832</v>
      </c>
      <c r="C168" s="206">
        <v>19933.0</v>
      </c>
    </row>
    <row r="169">
      <c r="A169" s="74">
        <v>9539.0</v>
      </c>
      <c r="B169" s="74" t="s">
        <v>3366</v>
      </c>
      <c r="C169" s="206">
        <v>16721.0</v>
      </c>
    </row>
    <row r="170">
      <c r="A170" s="74">
        <v>9540.0</v>
      </c>
      <c r="B170" s="74" t="s">
        <v>543</v>
      </c>
      <c r="C170" s="206">
        <v>31846.0</v>
      </c>
    </row>
    <row r="171">
      <c r="A171" s="74">
        <v>9544.0</v>
      </c>
      <c r="B171" s="74" t="s">
        <v>2803</v>
      </c>
      <c r="C171" s="206">
        <v>18713.0</v>
      </c>
    </row>
    <row r="172">
      <c r="A172" s="74">
        <v>9546.0</v>
      </c>
      <c r="B172" s="74" t="s">
        <v>3367</v>
      </c>
      <c r="C172" s="206">
        <v>22915.0</v>
      </c>
    </row>
    <row r="173">
      <c r="A173" s="74">
        <v>9548.0</v>
      </c>
      <c r="B173" s="74" t="s">
        <v>1228</v>
      </c>
      <c r="C173" s="206">
        <v>20139.0</v>
      </c>
    </row>
    <row r="174">
      <c r="A174" s="74">
        <v>9551.0</v>
      </c>
      <c r="B174" s="74" t="s">
        <v>3368</v>
      </c>
      <c r="C174" s="206">
        <v>29122.0</v>
      </c>
    </row>
    <row r="175">
      <c r="A175" s="74">
        <v>9552.0</v>
      </c>
      <c r="B175" s="74" t="s">
        <v>765</v>
      </c>
      <c r="C175" s="206">
        <v>25547.0</v>
      </c>
    </row>
    <row r="176">
      <c r="A176" s="74">
        <v>9553.0</v>
      </c>
      <c r="B176" s="74" t="s">
        <v>2168</v>
      </c>
      <c r="C176" s="206">
        <v>27612.0</v>
      </c>
    </row>
    <row r="177">
      <c r="A177" s="74">
        <v>9555.0</v>
      </c>
      <c r="B177" s="74" t="s">
        <v>635</v>
      </c>
      <c r="C177" s="206">
        <v>17568.0</v>
      </c>
    </row>
    <row r="178">
      <c r="A178" s="74">
        <v>9558.0</v>
      </c>
      <c r="B178" s="74" t="s">
        <v>3369</v>
      </c>
      <c r="C178" s="206">
        <v>15593.0</v>
      </c>
    </row>
    <row r="179">
      <c r="A179" s="74">
        <v>9559.0</v>
      </c>
      <c r="B179" s="74" t="s">
        <v>3370</v>
      </c>
      <c r="C179" s="206">
        <v>23028.0</v>
      </c>
    </row>
    <row r="180">
      <c r="A180" s="74">
        <v>9566.0</v>
      </c>
      <c r="B180" s="74" t="s">
        <v>3371</v>
      </c>
      <c r="C180" s="206">
        <v>15750.0</v>
      </c>
    </row>
    <row r="181">
      <c r="A181" s="74">
        <v>9568.0</v>
      </c>
      <c r="B181" s="74" t="s">
        <v>3372</v>
      </c>
      <c r="C181" s="206">
        <v>18943.0</v>
      </c>
    </row>
    <row r="182">
      <c r="A182" s="74">
        <v>9569.0</v>
      </c>
      <c r="B182" s="74" t="s">
        <v>2014</v>
      </c>
      <c r="C182" s="206">
        <v>16181.0</v>
      </c>
    </row>
    <row r="183">
      <c r="A183" s="74">
        <v>9574.0</v>
      </c>
      <c r="B183" s="74" t="s">
        <v>1184</v>
      </c>
      <c r="C183" s="206">
        <v>22789.0</v>
      </c>
    </row>
    <row r="184">
      <c r="A184" s="74">
        <v>9576.0</v>
      </c>
      <c r="B184" s="74" t="s">
        <v>2694</v>
      </c>
      <c r="C184" s="206">
        <v>18646.0</v>
      </c>
    </row>
    <row r="185">
      <c r="A185" s="74">
        <v>9581.0</v>
      </c>
      <c r="B185" s="74" t="s">
        <v>3373</v>
      </c>
      <c r="C185" s="206">
        <v>17827.0</v>
      </c>
    </row>
    <row r="186">
      <c r="A186" s="74">
        <v>9582.0</v>
      </c>
      <c r="B186" s="74" t="s">
        <v>2998</v>
      </c>
      <c r="C186" s="206">
        <v>21147.0</v>
      </c>
    </row>
    <row r="187">
      <c r="A187" s="74">
        <v>9583.0</v>
      </c>
      <c r="B187" s="74" t="s">
        <v>1841</v>
      </c>
      <c r="C187" s="206">
        <v>18782.0</v>
      </c>
    </row>
    <row r="188">
      <c r="A188" s="74">
        <v>9586.0</v>
      </c>
      <c r="B188" s="74" t="s">
        <v>3374</v>
      </c>
      <c r="C188" s="206">
        <v>30147.0</v>
      </c>
    </row>
    <row r="189">
      <c r="A189" s="74">
        <v>9587.0</v>
      </c>
      <c r="B189" s="74" t="s">
        <v>3375</v>
      </c>
      <c r="C189" s="206">
        <v>26896.0</v>
      </c>
    </row>
    <row r="190">
      <c r="A190" s="74">
        <v>9588.0</v>
      </c>
      <c r="B190" s="74" t="s">
        <v>3376</v>
      </c>
      <c r="C190" s="206">
        <v>25522.0</v>
      </c>
    </row>
    <row r="191">
      <c r="A191" s="74">
        <v>9593.0</v>
      </c>
      <c r="B191" s="74" t="s">
        <v>2494</v>
      </c>
      <c r="C191" s="206">
        <v>23217.0</v>
      </c>
    </row>
    <row r="192">
      <c r="A192" s="74">
        <v>9597.0</v>
      </c>
      <c r="B192" s="74" t="s">
        <v>3377</v>
      </c>
      <c r="C192" s="206">
        <v>27446.0</v>
      </c>
    </row>
    <row r="193">
      <c r="A193" s="74">
        <v>9598.0</v>
      </c>
      <c r="B193" s="74" t="s">
        <v>3378</v>
      </c>
      <c r="C193" s="206">
        <v>28579.0</v>
      </c>
    </row>
    <row r="194">
      <c r="A194" s="74">
        <v>9600.0</v>
      </c>
      <c r="B194" s="74" t="s">
        <v>3379</v>
      </c>
      <c r="C194" s="206">
        <v>17409.0</v>
      </c>
    </row>
    <row r="195">
      <c r="A195" s="74">
        <v>9601.0</v>
      </c>
      <c r="B195" s="74" t="s">
        <v>116</v>
      </c>
      <c r="C195" s="206">
        <v>26335.0</v>
      </c>
    </row>
    <row r="196">
      <c r="A196" s="74">
        <v>9608.0</v>
      </c>
      <c r="B196" s="74" t="s">
        <v>524</v>
      </c>
      <c r="C196" s="206">
        <v>21736.0</v>
      </c>
    </row>
    <row r="197">
      <c r="A197" s="74">
        <v>9611.0</v>
      </c>
      <c r="B197" s="74" t="s">
        <v>2884</v>
      </c>
      <c r="C197" s="206">
        <v>19130.0</v>
      </c>
    </row>
    <row r="198">
      <c r="A198" s="74">
        <v>9613.0</v>
      </c>
      <c r="B198" s="74" t="s">
        <v>3380</v>
      </c>
      <c r="C198" s="206">
        <v>30187.0</v>
      </c>
    </row>
    <row r="199">
      <c r="A199" s="74">
        <v>9615.0</v>
      </c>
      <c r="B199" s="74" t="s">
        <v>3002</v>
      </c>
      <c r="C199" s="206">
        <v>16478.0</v>
      </c>
    </row>
    <row r="200">
      <c r="A200" s="74">
        <v>9616.0</v>
      </c>
      <c r="B200" s="74" t="s">
        <v>2928</v>
      </c>
      <c r="C200" s="206">
        <v>19613.0</v>
      </c>
    </row>
    <row r="201">
      <c r="A201" s="74">
        <v>9623.0</v>
      </c>
      <c r="B201" s="74" t="s">
        <v>3381</v>
      </c>
      <c r="C201" s="206">
        <v>24448.0</v>
      </c>
    </row>
    <row r="202">
      <c r="A202" s="74">
        <v>9624.0</v>
      </c>
      <c r="B202" s="74" t="s">
        <v>3382</v>
      </c>
      <c r="C202" s="206">
        <v>15243.0</v>
      </c>
    </row>
    <row r="203">
      <c r="A203" s="74">
        <v>9625.0</v>
      </c>
      <c r="B203" s="74" t="s">
        <v>3383</v>
      </c>
      <c r="C203" s="206">
        <v>33683.0</v>
      </c>
    </row>
    <row r="204">
      <c r="A204" s="74">
        <v>9628.0</v>
      </c>
      <c r="B204" s="74" t="s">
        <v>441</v>
      </c>
      <c r="C204" s="206">
        <v>19679.0</v>
      </c>
    </row>
    <row r="205">
      <c r="A205" s="74">
        <v>9630.0</v>
      </c>
      <c r="B205" s="74" t="s">
        <v>1400</v>
      </c>
      <c r="C205" s="206">
        <v>26628.0</v>
      </c>
    </row>
    <row r="206">
      <c r="A206" s="74">
        <v>9642.0</v>
      </c>
      <c r="B206" s="74" t="s">
        <v>740</v>
      </c>
      <c r="C206" s="206">
        <v>17215.0</v>
      </c>
    </row>
    <row r="207">
      <c r="A207" s="74">
        <v>9645.0</v>
      </c>
      <c r="B207" s="74" t="s">
        <v>1288</v>
      </c>
      <c r="C207" s="206">
        <v>17705.0</v>
      </c>
    </row>
    <row r="208">
      <c r="A208" s="74">
        <v>9647.0</v>
      </c>
      <c r="B208" s="74" t="s">
        <v>3384</v>
      </c>
      <c r="C208" s="206">
        <v>13767.0</v>
      </c>
    </row>
    <row r="209">
      <c r="A209" s="74">
        <v>9650.0</v>
      </c>
      <c r="B209" s="74" t="s">
        <v>3385</v>
      </c>
      <c r="C209" s="206">
        <v>19714.0</v>
      </c>
    </row>
    <row r="210">
      <c r="A210" s="74">
        <v>9651.0</v>
      </c>
      <c r="B210" s="74" t="s">
        <v>2469</v>
      </c>
      <c r="C210" s="206">
        <v>22812.0</v>
      </c>
    </row>
    <row r="211">
      <c r="A211" s="74">
        <v>9652.0</v>
      </c>
      <c r="B211" s="74" t="s">
        <v>2489</v>
      </c>
      <c r="C211" s="206">
        <v>18328.0</v>
      </c>
    </row>
    <row r="212">
      <c r="A212" s="74">
        <v>9655.0</v>
      </c>
      <c r="B212" s="74" t="s">
        <v>3386</v>
      </c>
      <c r="C212" s="206">
        <v>20908.0</v>
      </c>
    </row>
    <row r="213">
      <c r="A213" s="74">
        <v>9656.0</v>
      </c>
      <c r="B213" s="74" t="s">
        <v>2798</v>
      </c>
      <c r="C213" s="206">
        <v>18564.0</v>
      </c>
    </row>
    <row r="214">
      <c r="A214" s="74">
        <v>9659.0</v>
      </c>
      <c r="B214" s="74" t="s">
        <v>3387</v>
      </c>
      <c r="C214" s="206">
        <v>28253.0</v>
      </c>
    </row>
    <row r="215">
      <c r="A215" s="74">
        <v>9668.0</v>
      </c>
      <c r="B215" s="74" t="s">
        <v>3388</v>
      </c>
      <c r="C215" s="206">
        <v>16446.0</v>
      </c>
    </row>
    <row r="216">
      <c r="A216" s="74">
        <v>9670.0</v>
      </c>
      <c r="B216" s="74" t="s">
        <v>2788</v>
      </c>
      <c r="C216" s="206">
        <v>29843.0</v>
      </c>
    </row>
    <row r="217">
      <c r="A217" s="74">
        <v>9672.0</v>
      </c>
      <c r="B217" s="74" t="s">
        <v>884</v>
      </c>
      <c r="C217" s="206">
        <v>27199.0</v>
      </c>
    </row>
    <row r="218">
      <c r="A218" s="74">
        <v>9676.0</v>
      </c>
      <c r="B218" s="74" t="s">
        <v>1031</v>
      </c>
      <c r="C218" s="206">
        <v>20831.0</v>
      </c>
    </row>
    <row r="219">
      <c r="A219" s="74">
        <v>9678.0</v>
      </c>
      <c r="B219" s="74" t="s">
        <v>3389</v>
      </c>
      <c r="C219" s="206">
        <v>17245.0</v>
      </c>
    </row>
    <row r="220">
      <c r="A220" s="74">
        <v>9679.0</v>
      </c>
      <c r="B220" s="74" t="s">
        <v>3390</v>
      </c>
      <c r="C220" s="206">
        <v>17822.0</v>
      </c>
    </row>
    <row r="221">
      <c r="A221" s="74">
        <v>9682.0</v>
      </c>
      <c r="B221" s="74" t="s">
        <v>3139</v>
      </c>
      <c r="C221" s="206">
        <v>17001.0</v>
      </c>
    </row>
    <row r="222">
      <c r="A222" s="74">
        <v>9683.0</v>
      </c>
      <c r="B222" s="74" t="s">
        <v>388</v>
      </c>
      <c r="C222" s="206">
        <v>29811.0</v>
      </c>
    </row>
    <row r="223">
      <c r="A223" s="74">
        <v>9684.0</v>
      </c>
      <c r="B223" s="74" t="s">
        <v>3391</v>
      </c>
      <c r="C223" s="206">
        <v>22452.0</v>
      </c>
    </row>
    <row r="224">
      <c r="A224" s="74">
        <v>9687.0</v>
      </c>
      <c r="B224" s="74" t="s">
        <v>3392</v>
      </c>
      <c r="C224" s="206">
        <v>25917.0</v>
      </c>
    </row>
    <row r="225">
      <c r="A225" s="74">
        <v>9688.0</v>
      </c>
      <c r="B225" s="74" t="s">
        <v>3393</v>
      </c>
      <c r="C225" s="206">
        <v>18440.0</v>
      </c>
    </row>
    <row r="226">
      <c r="A226" s="74">
        <v>9690.0</v>
      </c>
      <c r="B226" s="74" t="s">
        <v>3394</v>
      </c>
      <c r="C226" s="206">
        <v>19700.0</v>
      </c>
    </row>
    <row r="227">
      <c r="A227" s="74">
        <v>9696.0</v>
      </c>
      <c r="B227" s="74" t="s">
        <v>3395</v>
      </c>
      <c r="C227" s="206">
        <v>21244.0</v>
      </c>
    </row>
    <row r="228">
      <c r="A228" s="74">
        <v>9698.0</v>
      </c>
      <c r="B228" s="74" t="s">
        <v>3396</v>
      </c>
      <c r="C228" s="206">
        <v>20760.0</v>
      </c>
    </row>
    <row r="229">
      <c r="A229" s="74">
        <v>9706.0</v>
      </c>
      <c r="B229" s="74" t="s">
        <v>3397</v>
      </c>
      <c r="C229" s="206">
        <v>24707.0</v>
      </c>
    </row>
    <row r="230">
      <c r="A230" s="74">
        <v>9707.0</v>
      </c>
      <c r="B230" s="74" t="s">
        <v>1931</v>
      </c>
      <c r="C230" s="206">
        <v>29373.0</v>
      </c>
    </row>
    <row r="231">
      <c r="A231" s="74">
        <v>9710.0</v>
      </c>
      <c r="B231" s="74" t="s">
        <v>3398</v>
      </c>
      <c r="C231" s="206">
        <v>18189.0</v>
      </c>
    </row>
    <row r="232">
      <c r="A232" s="74">
        <v>9716.0</v>
      </c>
      <c r="B232" s="74" t="s">
        <v>493</v>
      </c>
      <c r="C232" s="206">
        <v>20692.0</v>
      </c>
    </row>
    <row r="233">
      <c r="A233" s="74">
        <v>9717.0</v>
      </c>
      <c r="B233" s="74" t="s">
        <v>787</v>
      </c>
      <c r="C233" s="206">
        <v>21889.0</v>
      </c>
    </row>
    <row r="234">
      <c r="A234" s="74">
        <v>9718.0</v>
      </c>
      <c r="B234" s="74" t="s">
        <v>957</v>
      </c>
      <c r="C234" s="206">
        <v>19657.0</v>
      </c>
    </row>
    <row r="235">
      <c r="A235" s="74">
        <v>9722.0</v>
      </c>
      <c r="B235" s="74" t="s">
        <v>1211</v>
      </c>
      <c r="C235" s="206">
        <v>14366.0</v>
      </c>
    </row>
    <row r="236">
      <c r="A236" s="74">
        <v>9724.0</v>
      </c>
      <c r="B236" s="74" t="s">
        <v>3399</v>
      </c>
      <c r="C236" s="206">
        <v>31788.0</v>
      </c>
    </row>
    <row r="237">
      <c r="A237" s="74">
        <v>9725.0</v>
      </c>
      <c r="B237" s="74" t="s">
        <v>3400</v>
      </c>
      <c r="C237" s="206">
        <v>25836.0</v>
      </c>
    </row>
    <row r="238">
      <c r="A238" s="74">
        <v>9726.0</v>
      </c>
      <c r="B238" s="74" t="s">
        <v>718</v>
      </c>
      <c r="C238" s="206">
        <v>23374.0</v>
      </c>
    </row>
    <row r="239">
      <c r="A239" s="74">
        <v>9732.0</v>
      </c>
      <c r="B239" s="74" t="s">
        <v>3401</v>
      </c>
      <c r="C239" s="206">
        <v>21690.0</v>
      </c>
    </row>
    <row r="240">
      <c r="A240" s="74">
        <v>9739.0</v>
      </c>
      <c r="B240" s="74" t="s">
        <v>3402</v>
      </c>
      <c r="C240" s="206">
        <v>29196.0</v>
      </c>
    </row>
    <row r="241">
      <c r="A241" s="74">
        <v>9746.0</v>
      </c>
      <c r="B241" s="74" t="s">
        <v>3403</v>
      </c>
      <c r="C241" s="206">
        <v>17527.0</v>
      </c>
    </row>
    <row r="242">
      <c r="A242" s="74">
        <v>9749.0</v>
      </c>
      <c r="B242" s="74" t="s">
        <v>3404</v>
      </c>
      <c r="C242" s="206">
        <v>20957.0</v>
      </c>
    </row>
    <row r="243">
      <c r="A243" s="74">
        <v>9752.0</v>
      </c>
      <c r="B243" s="74" t="s">
        <v>400</v>
      </c>
      <c r="C243" s="206">
        <v>17975.0</v>
      </c>
    </row>
    <row r="244">
      <c r="A244" s="74">
        <v>9754.0</v>
      </c>
      <c r="B244" s="74" t="s">
        <v>3405</v>
      </c>
      <c r="C244" s="206">
        <v>29747.0</v>
      </c>
    </row>
    <row r="245">
      <c r="A245" s="74">
        <v>9757.0</v>
      </c>
      <c r="B245" s="74" t="s">
        <v>3406</v>
      </c>
      <c r="C245" s="206">
        <v>18098.0</v>
      </c>
    </row>
    <row r="246">
      <c r="A246" s="74">
        <v>9759.0</v>
      </c>
      <c r="B246" s="74" t="s">
        <v>2961</v>
      </c>
      <c r="C246" s="206">
        <v>18196.0</v>
      </c>
    </row>
    <row r="247">
      <c r="A247" s="74">
        <v>9760.0</v>
      </c>
      <c r="B247" s="74" t="s">
        <v>3407</v>
      </c>
      <c r="C247" s="206">
        <v>20490.0</v>
      </c>
    </row>
    <row r="248">
      <c r="A248" s="74">
        <v>9772.0</v>
      </c>
      <c r="B248" s="74" t="s">
        <v>3408</v>
      </c>
      <c r="C248" s="206">
        <v>21743.0</v>
      </c>
    </row>
    <row r="249">
      <c r="A249" s="74">
        <v>9775.0</v>
      </c>
      <c r="B249" s="74" t="s">
        <v>219</v>
      </c>
      <c r="C249" s="206">
        <v>16906.0</v>
      </c>
    </row>
    <row r="250">
      <c r="A250" s="74">
        <v>9776.0</v>
      </c>
      <c r="B250" s="74" t="s">
        <v>3409</v>
      </c>
      <c r="C250" s="206">
        <v>20259.0</v>
      </c>
    </row>
    <row r="251">
      <c r="A251" s="74">
        <v>9779.0</v>
      </c>
      <c r="B251" s="74" t="s">
        <v>874</v>
      </c>
      <c r="C251" s="206">
        <v>22449.0</v>
      </c>
    </row>
    <row r="252">
      <c r="A252" s="74">
        <v>9783.0</v>
      </c>
      <c r="B252" s="74" t="s">
        <v>3410</v>
      </c>
      <c r="C252" s="206">
        <v>21087.0</v>
      </c>
    </row>
    <row r="253">
      <c r="A253" s="74">
        <v>9790.0</v>
      </c>
      <c r="B253" s="74" t="s">
        <v>3411</v>
      </c>
      <c r="C253" s="206">
        <v>17915.0</v>
      </c>
    </row>
    <row r="254">
      <c r="A254" s="74">
        <v>9792.0</v>
      </c>
      <c r="B254" s="74" t="s">
        <v>3412</v>
      </c>
      <c r="C254" s="206">
        <v>20458.0</v>
      </c>
    </row>
    <row r="255">
      <c r="A255" s="74">
        <v>9793.0</v>
      </c>
      <c r="B255" s="74" t="s">
        <v>976</v>
      </c>
      <c r="C255" s="206">
        <v>9749.0</v>
      </c>
    </row>
    <row r="256">
      <c r="A256" s="74">
        <v>9794.0</v>
      </c>
      <c r="B256" s="74" t="s">
        <v>2215</v>
      </c>
      <c r="C256" s="206">
        <v>24881.0</v>
      </c>
    </row>
    <row r="257">
      <c r="A257" s="74">
        <v>9795.0</v>
      </c>
      <c r="B257" s="74" t="s">
        <v>150</v>
      </c>
      <c r="C257" s="206">
        <v>15509.0</v>
      </c>
    </row>
    <row r="258">
      <c r="A258" s="74">
        <v>9796.0</v>
      </c>
      <c r="B258" s="74" t="s">
        <v>3413</v>
      </c>
      <c r="C258" s="206">
        <v>24665.0</v>
      </c>
    </row>
    <row r="259">
      <c r="A259" s="74">
        <v>9797.0</v>
      </c>
      <c r="B259" s="74" t="s">
        <v>3148</v>
      </c>
      <c r="C259" s="206">
        <v>19913.0</v>
      </c>
    </row>
    <row r="260">
      <c r="A260" s="74">
        <v>9800.0</v>
      </c>
      <c r="B260" s="74" t="s">
        <v>2040</v>
      </c>
      <c r="C260" s="206">
        <v>24218.0</v>
      </c>
    </row>
    <row r="261">
      <c r="A261" s="74">
        <v>9801.0</v>
      </c>
      <c r="B261" s="74" t="s">
        <v>3414</v>
      </c>
      <c r="C261" s="206">
        <v>17058.0</v>
      </c>
    </row>
    <row r="262">
      <c r="A262" s="74">
        <v>9802.0</v>
      </c>
      <c r="B262" s="74" t="s">
        <v>3415</v>
      </c>
      <c r="C262" s="206">
        <v>25328.0</v>
      </c>
    </row>
    <row r="263">
      <c r="A263" s="74">
        <v>9805.0</v>
      </c>
      <c r="B263" s="74" t="s">
        <v>3416</v>
      </c>
      <c r="C263" s="206">
        <v>20993.0</v>
      </c>
    </row>
    <row r="264">
      <c r="A264" s="74">
        <v>9807.0</v>
      </c>
      <c r="B264" s="74" t="s">
        <v>2417</v>
      </c>
      <c r="C264" s="206">
        <v>21412.0</v>
      </c>
    </row>
    <row r="265">
      <c r="A265" s="74">
        <v>9808.0</v>
      </c>
      <c r="B265" s="74" t="s">
        <v>3417</v>
      </c>
      <c r="C265" s="206">
        <v>19466.0</v>
      </c>
    </row>
    <row r="266">
      <c r="A266" s="74">
        <v>9810.0</v>
      </c>
      <c r="B266" s="74" t="s">
        <v>2156</v>
      </c>
      <c r="C266" s="206">
        <v>20018.0</v>
      </c>
    </row>
    <row r="267">
      <c r="A267" s="74">
        <v>9812.0</v>
      </c>
      <c r="B267" s="74" t="s">
        <v>2686</v>
      </c>
      <c r="C267" s="206">
        <v>24557.0</v>
      </c>
    </row>
    <row r="268">
      <c r="A268" s="74">
        <v>9813.0</v>
      </c>
      <c r="B268" s="74" t="s">
        <v>2647</v>
      </c>
      <c r="C268" s="206">
        <v>19008.0</v>
      </c>
    </row>
    <row r="269">
      <c r="A269" s="74">
        <v>9816.0</v>
      </c>
      <c r="B269" s="74" t="s">
        <v>3418</v>
      </c>
      <c r="C269" s="206">
        <v>24040.0</v>
      </c>
    </row>
    <row r="270">
      <c r="A270" s="74">
        <v>9819.0</v>
      </c>
      <c r="B270" s="74" t="s">
        <v>3419</v>
      </c>
      <c r="C270" s="206">
        <v>32338.0</v>
      </c>
    </row>
    <row r="271">
      <c r="A271" s="74">
        <v>9820.0</v>
      </c>
      <c r="B271" s="74" t="s">
        <v>1531</v>
      </c>
      <c r="C271" s="206">
        <v>31343.0</v>
      </c>
    </row>
    <row r="272">
      <c r="A272" s="74">
        <v>9821.0</v>
      </c>
      <c r="B272" s="74" t="s">
        <v>2108</v>
      </c>
      <c r="C272" s="206">
        <v>17116.0</v>
      </c>
    </row>
    <row r="273">
      <c r="A273" s="74">
        <v>9829.0</v>
      </c>
      <c r="B273" s="74" t="s">
        <v>3420</v>
      </c>
      <c r="C273" s="206">
        <v>21367.0</v>
      </c>
    </row>
    <row r="274">
      <c r="A274" s="74">
        <v>9830.0</v>
      </c>
      <c r="B274" s="74" t="s">
        <v>1944</v>
      </c>
      <c r="C274" s="206">
        <v>24008.0</v>
      </c>
    </row>
    <row r="275">
      <c r="A275" s="74">
        <v>9834.0</v>
      </c>
      <c r="B275" s="74" t="s">
        <v>2675</v>
      </c>
      <c r="C275" s="206">
        <v>23212.0</v>
      </c>
    </row>
    <row r="276">
      <c r="A276" s="74">
        <v>9838.0</v>
      </c>
      <c r="B276" s="74" t="s">
        <v>155</v>
      </c>
      <c r="C276" s="206">
        <v>27927.0</v>
      </c>
    </row>
    <row r="277">
      <c r="A277" s="74">
        <v>9839.0</v>
      </c>
      <c r="B277" s="74" t="s">
        <v>3421</v>
      </c>
      <c r="C277" s="206">
        <v>25968.0</v>
      </c>
    </row>
    <row r="278">
      <c r="A278" s="74">
        <v>9840.0</v>
      </c>
      <c r="B278" s="74" t="s">
        <v>3422</v>
      </c>
      <c r="C278" s="206">
        <v>21928.0</v>
      </c>
    </row>
    <row r="279">
      <c r="A279" s="74">
        <v>9845.0</v>
      </c>
      <c r="B279" s="74" t="s">
        <v>3423</v>
      </c>
      <c r="C279" s="206">
        <v>16458.0</v>
      </c>
    </row>
    <row r="280">
      <c r="A280" s="74">
        <v>9846.0</v>
      </c>
      <c r="B280" s="74" t="s">
        <v>988</v>
      </c>
      <c r="C280" s="206">
        <v>25384.0</v>
      </c>
    </row>
    <row r="281">
      <c r="A281" s="74">
        <v>9847.0</v>
      </c>
      <c r="B281" s="74" t="s">
        <v>3424</v>
      </c>
      <c r="C281" s="206">
        <v>15510.0</v>
      </c>
    </row>
    <row r="282">
      <c r="A282" s="74">
        <v>9849.0</v>
      </c>
      <c r="B282" s="74" t="s">
        <v>3425</v>
      </c>
      <c r="C282" s="206">
        <v>34711.0</v>
      </c>
    </row>
    <row r="283">
      <c r="A283" s="74">
        <v>9850.0</v>
      </c>
      <c r="B283" s="74" t="s">
        <v>3426</v>
      </c>
      <c r="C283" s="206">
        <v>11145.0</v>
      </c>
    </row>
    <row r="284">
      <c r="A284" s="74">
        <v>9853.0</v>
      </c>
      <c r="B284" s="74" t="s">
        <v>2611</v>
      </c>
      <c r="C284" s="206">
        <v>23125.0</v>
      </c>
    </row>
    <row r="285">
      <c r="A285" s="74">
        <v>9854.0</v>
      </c>
      <c r="B285" s="74" t="s">
        <v>1471</v>
      </c>
      <c r="C285" s="206">
        <v>21614.0</v>
      </c>
    </row>
    <row r="286">
      <c r="A286" s="74">
        <v>9856.0</v>
      </c>
      <c r="B286" s="74" t="s">
        <v>1286</v>
      </c>
      <c r="C286" s="206">
        <v>13655.0</v>
      </c>
    </row>
    <row r="287">
      <c r="A287" s="74">
        <v>9857.0</v>
      </c>
      <c r="B287" s="74" t="s">
        <v>3427</v>
      </c>
      <c r="C287" s="206">
        <v>20960.0</v>
      </c>
    </row>
    <row r="288">
      <c r="A288" s="74">
        <v>9858.0</v>
      </c>
      <c r="B288" s="74" t="s">
        <v>3428</v>
      </c>
      <c r="C288" s="206">
        <v>13270.0</v>
      </c>
    </row>
    <row r="289">
      <c r="A289" s="74">
        <v>9861.0</v>
      </c>
      <c r="B289" s="74" t="s">
        <v>195</v>
      </c>
      <c r="C289" s="206">
        <v>22756.0</v>
      </c>
    </row>
    <row r="290">
      <c r="A290" s="74">
        <v>9862.0</v>
      </c>
      <c r="B290" s="74" t="s">
        <v>411</v>
      </c>
      <c r="C290" s="206">
        <v>18805.0</v>
      </c>
    </row>
    <row r="291">
      <c r="A291" s="74">
        <v>9863.0</v>
      </c>
      <c r="B291" s="74" t="s">
        <v>294</v>
      </c>
      <c r="C291" s="206">
        <v>17578.0</v>
      </c>
    </row>
    <row r="292">
      <c r="A292" s="74">
        <v>9868.0</v>
      </c>
      <c r="B292" s="74" t="s">
        <v>3429</v>
      </c>
      <c r="C292" s="206">
        <v>23500.0</v>
      </c>
    </row>
    <row r="293">
      <c r="A293" s="74">
        <v>9874.0</v>
      </c>
      <c r="B293" s="74" t="s">
        <v>3430</v>
      </c>
      <c r="C293" s="206">
        <v>15369.0</v>
      </c>
    </row>
    <row r="294">
      <c r="A294" s="74">
        <v>9876.0</v>
      </c>
      <c r="B294" s="74" t="s">
        <v>3431</v>
      </c>
      <c r="C294" s="206">
        <v>17633.0</v>
      </c>
    </row>
    <row r="295">
      <c r="A295" s="74">
        <v>9878.0</v>
      </c>
      <c r="B295" s="74" t="s">
        <v>1231</v>
      </c>
      <c r="C295" s="206">
        <v>26966.0</v>
      </c>
    </row>
    <row r="296">
      <c r="A296" s="74">
        <v>9879.0</v>
      </c>
      <c r="B296" s="74" t="s">
        <v>3432</v>
      </c>
      <c r="C296" s="206">
        <v>15426.0</v>
      </c>
    </row>
    <row r="297">
      <c r="A297" s="74">
        <v>9884.0</v>
      </c>
      <c r="B297" s="74" t="s">
        <v>3433</v>
      </c>
      <c r="C297" s="206">
        <v>27245.0</v>
      </c>
    </row>
    <row r="298">
      <c r="A298" s="74">
        <v>9886.0</v>
      </c>
      <c r="B298" s="74" t="s">
        <v>3434</v>
      </c>
      <c r="C298" s="206">
        <v>17931.0</v>
      </c>
    </row>
    <row r="299">
      <c r="A299" s="74">
        <v>9892.0</v>
      </c>
      <c r="B299" s="74" t="s">
        <v>562</v>
      </c>
      <c r="C299" s="206">
        <v>24543.0</v>
      </c>
    </row>
    <row r="300">
      <c r="A300" s="74">
        <v>9896.0</v>
      </c>
      <c r="B300" s="74" t="s">
        <v>249</v>
      </c>
      <c r="C300" s="206">
        <v>26782.0</v>
      </c>
    </row>
    <row r="301">
      <c r="A301" s="74">
        <v>9897.0</v>
      </c>
      <c r="B301" s="74" t="s">
        <v>1939</v>
      </c>
      <c r="C301" s="206">
        <v>20744.0</v>
      </c>
    </row>
    <row r="302">
      <c r="A302" s="74">
        <v>9903.0</v>
      </c>
      <c r="B302" s="74" t="s">
        <v>3121</v>
      </c>
      <c r="C302" s="206">
        <v>30671.0</v>
      </c>
    </row>
    <row r="303">
      <c r="A303" s="74">
        <v>9909.0</v>
      </c>
      <c r="B303" s="74" t="s">
        <v>2604</v>
      </c>
      <c r="C303" s="206">
        <v>22143.0</v>
      </c>
    </row>
    <row r="304">
      <c r="A304" s="74">
        <v>9915.0</v>
      </c>
      <c r="B304" s="74" t="s">
        <v>3435</v>
      </c>
      <c r="C304" s="206">
        <v>21615.0</v>
      </c>
    </row>
    <row r="305">
      <c r="A305" s="74">
        <v>9918.0</v>
      </c>
      <c r="B305" s="74" t="s">
        <v>2538</v>
      </c>
      <c r="C305" s="206">
        <v>19828.0</v>
      </c>
    </row>
    <row r="306">
      <c r="A306" s="74">
        <v>9919.0</v>
      </c>
      <c r="B306" s="74" t="s">
        <v>3436</v>
      </c>
      <c r="C306" s="206">
        <v>23783.0</v>
      </c>
    </row>
    <row r="307">
      <c r="A307" s="74">
        <v>9921.0</v>
      </c>
      <c r="B307" s="74" t="s">
        <v>3437</v>
      </c>
      <c r="C307" s="206">
        <v>28905.0</v>
      </c>
    </row>
    <row r="308">
      <c r="A308" s="74">
        <v>9929.0</v>
      </c>
      <c r="B308" s="74" t="s">
        <v>708</v>
      </c>
      <c r="C308" s="206">
        <v>28475.0</v>
      </c>
    </row>
    <row r="309">
      <c r="A309" s="74">
        <v>9930.0</v>
      </c>
      <c r="B309" s="74" t="s">
        <v>2512</v>
      </c>
      <c r="C309" s="206">
        <v>20329.0</v>
      </c>
    </row>
    <row r="310">
      <c r="A310" s="74">
        <v>9938.0</v>
      </c>
      <c r="B310" s="74" t="s">
        <v>2756</v>
      </c>
      <c r="C310" s="206">
        <v>25985.0</v>
      </c>
    </row>
    <row r="311">
      <c r="A311" s="74">
        <v>9945.0</v>
      </c>
      <c r="B311" s="74" t="s">
        <v>2892</v>
      </c>
      <c r="C311" s="206">
        <v>21443.0</v>
      </c>
    </row>
    <row r="312">
      <c r="A312" s="74">
        <v>9950.0</v>
      </c>
      <c r="B312" s="74" t="s">
        <v>1880</v>
      </c>
      <c r="C312" s="206">
        <v>31754.0</v>
      </c>
    </row>
    <row r="313">
      <c r="A313" s="74">
        <v>9957.0</v>
      </c>
      <c r="B313" s="74" t="s">
        <v>2941</v>
      </c>
      <c r="C313" s="206">
        <v>18709.0</v>
      </c>
    </row>
    <row r="314">
      <c r="A314" s="74">
        <v>9958.0</v>
      </c>
      <c r="B314" s="74" t="s">
        <v>3438</v>
      </c>
      <c r="C314" s="206">
        <v>28272.0</v>
      </c>
    </row>
    <row r="315">
      <c r="A315" s="74">
        <v>9961.0</v>
      </c>
      <c r="B315" s="74" t="s">
        <v>1294</v>
      </c>
      <c r="C315" s="206">
        <v>17793.0</v>
      </c>
    </row>
    <row r="316">
      <c r="A316" s="74">
        <v>9965.0</v>
      </c>
      <c r="B316" s="74" t="s">
        <v>1206</v>
      </c>
      <c r="C316" s="206">
        <v>23819.0</v>
      </c>
    </row>
    <row r="317">
      <c r="A317" s="74">
        <v>9966.0</v>
      </c>
      <c r="B317" s="74" t="s">
        <v>3439</v>
      </c>
      <c r="C317" s="206">
        <v>20414.0</v>
      </c>
    </row>
    <row r="318">
      <c r="A318" s="74">
        <v>9967.0</v>
      </c>
      <c r="B318" s="74" t="s">
        <v>3440</v>
      </c>
      <c r="C318" s="206">
        <v>27629.0</v>
      </c>
    </row>
    <row r="319">
      <c r="A319" s="74">
        <v>9968.0</v>
      </c>
      <c r="B319" s="74" t="s">
        <v>3441</v>
      </c>
      <c r="C319" s="206">
        <v>29042.0</v>
      </c>
    </row>
    <row r="320">
      <c r="A320" s="74">
        <v>9971.0</v>
      </c>
      <c r="B320" s="74" t="s">
        <v>2233</v>
      </c>
      <c r="C320" s="206">
        <v>21774.0</v>
      </c>
    </row>
    <row r="321">
      <c r="A321" s="74">
        <v>9973.0</v>
      </c>
      <c r="B321" s="74" t="s">
        <v>3137</v>
      </c>
      <c r="C321" s="206">
        <v>20345.0</v>
      </c>
    </row>
    <row r="322">
      <c r="A322" s="74">
        <v>9975.0</v>
      </c>
      <c r="B322" s="74" t="s">
        <v>3442</v>
      </c>
      <c r="C322" s="206">
        <v>25010.0</v>
      </c>
    </row>
    <row r="323">
      <c r="A323" s="74">
        <v>9976.0</v>
      </c>
      <c r="B323" s="74" t="s">
        <v>985</v>
      </c>
      <c r="C323" s="206">
        <v>19321.0</v>
      </c>
    </row>
    <row r="324">
      <c r="A324" s="74">
        <v>9979.0</v>
      </c>
      <c r="B324" s="74" t="s">
        <v>1110</v>
      </c>
      <c r="C324" s="206">
        <v>16425.0</v>
      </c>
    </row>
    <row r="325">
      <c r="A325" s="74">
        <v>9984.0</v>
      </c>
      <c r="B325" s="74" t="s">
        <v>3111</v>
      </c>
      <c r="C325" s="206">
        <v>20969.0</v>
      </c>
    </row>
    <row r="326">
      <c r="A326" s="74">
        <v>9986.0</v>
      </c>
      <c r="B326" s="74" t="s">
        <v>1342</v>
      </c>
      <c r="C326" s="206">
        <v>28617.0</v>
      </c>
    </row>
    <row r="327">
      <c r="A327" s="74">
        <v>9987.0</v>
      </c>
      <c r="B327" s="74" t="s">
        <v>2597</v>
      </c>
      <c r="C327" s="206">
        <v>25661.0</v>
      </c>
    </row>
    <row r="328">
      <c r="A328" s="74">
        <v>9991.0</v>
      </c>
      <c r="B328" s="74" t="s">
        <v>3443</v>
      </c>
      <c r="C328" s="206">
        <v>22415.0</v>
      </c>
    </row>
    <row r="329">
      <c r="A329" s="74">
        <v>9995.0</v>
      </c>
      <c r="B329" s="74" t="s">
        <v>3444</v>
      </c>
      <c r="C329" s="206">
        <v>25122.0</v>
      </c>
    </row>
    <row r="330">
      <c r="A330" s="74">
        <v>10001.0</v>
      </c>
      <c r="B330" s="74" t="s">
        <v>3445</v>
      </c>
      <c r="C330" s="206">
        <v>16357.0</v>
      </c>
    </row>
    <row r="331">
      <c r="A331" s="74">
        <v>10003.0</v>
      </c>
      <c r="B331" s="74" t="s">
        <v>674</v>
      </c>
      <c r="C331" s="206">
        <v>17511.0</v>
      </c>
    </row>
    <row r="332">
      <c r="A332" s="74">
        <v>10010.0</v>
      </c>
      <c r="B332" s="74" t="s">
        <v>473</v>
      </c>
      <c r="C332" s="206">
        <v>17232.0</v>
      </c>
    </row>
    <row r="333">
      <c r="A333" s="74">
        <v>10011.0</v>
      </c>
      <c r="B333" s="74" t="s">
        <v>2594</v>
      </c>
      <c r="C333" s="206">
        <v>30920.0</v>
      </c>
    </row>
    <row r="334">
      <c r="A334" s="74">
        <v>10012.0</v>
      </c>
      <c r="B334" s="74" t="s">
        <v>3446</v>
      </c>
      <c r="C334" s="206">
        <v>22936.0</v>
      </c>
    </row>
    <row r="335">
      <c r="A335" s="74">
        <v>10014.0</v>
      </c>
      <c r="B335" s="74" t="s">
        <v>3447</v>
      </c>
      <c r="C335" s="206">
        <v>34238.0</v>
      </c>
    </row>
    <row r="336">
      <c r="A336" s="74">
        <v>10015.0</v>
      </c>
      <c r="B336" s="74" t="s">
        <v>2624</v>
      </c>
      <c r="C336" s="206">
        <v>20741.0</v>
      </c>
    </row>
    <row r="337">
      <c r="A337" s="74">
        <v>10016.0</v>
      </c>
      <c r="B337" s="74" t="s">
        <v>3448</v>
      </c>
      <c r="C337" s="206">
        <v>28044.0</v>
      </c>
    </row>
    <row r="338">
      <c r="A338" s="74">
        <v>10021.0</v>
      </c>
      <c r="B338" s="74" t="s">
        <v>3449</v>
      </c>
      <c r="C338" s="206">
        <v>18787.0</v>
      </c>
    </row>
    <row r="339">
      <c r="A339" s="74">
        <v>10022.0</v>
      </c>
      <c r="B339" s="74" t="s">
        <v>3450</v>
      </c>
      <c r="C339" s="206">
        <v>18051.0</v>
      </c>
    </row>
    <row r="340">
      <c r="A340" s="74">
        <v>10023.0</v>
      </c>
      <c r="B340" s="74" t="s">
        <v>2555</v>
      </c>
      <c r="C340" s="206">
        <v>17761.0</v>
      </c>
    </row>
    <row r="341">
      <c r="A341" s="74">
        <v>10024.0</v>
      </c>
      <c r="B341" s="74" t="s">
        <v>3451</v>
      </c>
      <c r="C341" s="206">
        <v>29045.0</v>
      </c>
    </row>
    <row r="342">
      <c r="A342" s="74">
        <v>10025.0</v>
      </c>
      <c r="B342" s="74" t="s">
        <v>2700</v>
      </c>
      <c r="C342" s="206">
        <v>21272.0</v>
      </c>
    </row>
    <row r="343">
      <c r="A343" s="74">
        <v>10027.0</v>
      </c>
      <c r="B343" s="74" t="s">
        <v>3452</v>
      </c>
      <c r="C343" s="206">
        <v>15074.0</v>
      </c>
    </row>
    <row r="344">
      <c r="A344" s="74">
        <v>10028.0</v>
      </c>
      <c r="B344" s="74" t="s">
        <v>1859</v>
      </c>
      <c r="C344" s="206">
        <v>28198.0</v>
      </c>
    </row>
    <row r="345">
      <c r="A345" s="74">
        <v>10030.0</v>
      </c>
      <c r="B345" s="74" t="s">
        <v>1002</v>
      </c>
      <c r="C345" s="206">
        <v>28740.0</v>
      </c>
    </row>
    <row r="346">
      <c r="A346" s="74">
        <v>10031.0</v>
      </c>
      <c r="B346" s="74" t="s">
        <v>1188</v>
      </c>
      <c r="C346" s="206">
        <v>17004.0</v>
      </c>
    </row>
    <row r="347">
      <c r="A347" s="74">
        <v>10033.0</v>
      </c>
      <c r="B347" s="74" t="s">
        <v>3453</v>
      </c>
      <c r="C347" s="206">
        <v>20237.0</v>
      </c>
    </row>
    <row r="348">
      <c r="A348" s="74">
        <v>10034.0</v>
      </c>
      <c r="B348" s="74" t="s">
        <v>3454</v>
      </c>
      <c r="C348" s="206">
        <v>15966.0</v>
      </c>
    </row>
    <row r="349">
      <c r="A349" s="74">
        <v>10036.0</v>
      </c>
      <c r="B349" s="74" t="s">
        <v>2674</v>
      </c>
      <c r="C349" s="206">
        <v>25546.0</v>
      </c>
    </row>
    <row r="350">
      <c r="A350" s="74">
        <v>10037.0</v>
      </c>
      <c r="B350" s="74" t="s">
        <v>3455</v>
      </c>
      <c r="C350" s="206">
        <v>15616.0</v>
      </c>
    </row>
    <row r="351">
      <c r="A351" s="74">
        <v>10039.0</v>
      </c>
      <c r="B351" s="74" t="s">
        <v>3456</v>
      </c>
      <c r="C351" s="206">
        <v>25054.0</v>
      </c>
    </row>
    <row r="352">
      <c r="A352" s="74">
        <v>10040.0</v>
      </c>
      <c r="B352" s="74" t="s">
        <v>3457</v>
      </c>
      <c r="C352" s="206">
        <v>20306.0</v>
      </c>
    </row>
    <row r="353">
      <c r="A353" s="74">
        <v>10044.0</v>
      </c>
      <c r="B353" s="74" t="s">
        <v>3458</v>
      </c>
      <c r="C353" s="206">
        <v>30038.0</v>
      </c>
    </row>
    <row r="354">
      <c r="A354" s="74">
        <v>10047.0</v>
      </c>
      <c r="B354" s="74" t="s">
        <v>1075</v>
      </c>
      <c r="C354" s="206">
        <v>24501.0</v>
      </c>
    </row>
    <row r="355">
      <c r="A355" s="74">
        <v>10049.0</v>
      </c>
      <c r="B355" s="74" t="s">
        <v>414</v>
      </c>
      <c r="C355" s="206">
        <v>20472.0</v>
      </c>
    </row>
    <row r="356">
      <c r="A356" s="74">
        <v>10050.0</v>
      </c>
      <c r="B356" s="74" t="s">
        <v>1151</v>
      </c>
      <c r="C356" s="206">
        <v>17254.0</v>
      </c>
    </row>
    <row r="357">
      <c r="A357" s="74">
        <v>10055.0</v>
      </c>
      <c r="B357" s="74" t="s">
        <v>2530</v>
      </c>
      <c r="C357" s="206">
        <v>22515.0</v>
      </c>
    </row>
    <row r="358">
      <c r="A358" s="74">
        <v>10056.0</v>
      </c>
      <c r="B358" s="74" t="s">
        <v>3459</v>
      </c>
      <c r="C358" s="206">
        <v>27676.0</v>
      </c>
    </row>
    <row r="359">
      <c r="A359" s="74">
        <v>10058.0</v>
      </c>
      <c r="B359" s="74" t="s">
        <v>782</v>
      </c>
      <c r="C359" s="206">
        <v>23141.0</v>
      </c>
    </row>
    <row r="360">
      <c r="A360" s="74">
        <v>10059.0</v>
      </c>
      <c r="B360" s="74" t="s">
        <v>3460</v>
      </c>
      <c r="C360" s="206">
        <v>32778.0</v>
      </c>
    </row>
    <row r="361">
      <c r="A361" s="74">
        <v>10061.0</v>
      </c>
      <c r="B361" s="74" t="s">
        <v>2841</v>
      </c>
      <c r="C361" s="206">
        <v>21559.0</v>
      </c>
    </row>
    <row r="362">
      <c r="A362" s="74">
        <v>10063.0</v>
      </c>
      <c r="B362" s="74" t="s">
        <v>3461</v>
      </c>
      <c r="C362" s="206">
        <v>24993.0</v>
      </c>
    </row>
    <row r="363">
      <c r="A363" s="74">
        <v>10068.0</v>
      </c>
      <c r="B363" s="74" t="s">
        <v>3462</v>
      </c>
      <c r="C363" s="206">
        <v>15785.0</v>
      </c>
    </row>
    <row r="364">
      <c r="A364" s="74">
        <v>10074.0</v>
      </c>
      <c r="B364" s="74" t="s">
        <v>3463</v>
      </c>
      <c r="C364" s="206">
        <v>32549.0</v>
      </c>
    </row>
    <row r="365">
      <c r="A365" s="74">
        <v>10075.0</v>
      </c>
      <c r="B365" s="74" t="s">
        <v>3464</v>
      </c>
      <c r="C365" s="206">
        <v>12294.0</v>
      </c>
    </row>
    <row r="366">
      <c r="A366" s="74">
        <v>10076.0</v>
      </c>
      <c r="B366" s="74" t="s">
        <v>2977</v>
      </c>
      <c r="C366" s="206">
        <v>27726.0</v>
      </c>
    </row>
    <row r="367">
      <c r="A367" s="74">
        <v>10078.0</v>
      </c>
      <c r="B367" s="74" t="s">
        <v>198</v>
      </c>
      <c r="C367" s="206">
        <v>11441.0</v>
      </c>
    </row>
    <row r="368">
      <c r="A368" s="74">
        <v>10080.0</v>
      </c>
      <c r="B368" s="74" t="s">
        <v>3061</v>
      </c>
      <c r="C368" s="206">
        <v>21618.0</v>
      </c>
    </row>
    <row r="369">
      <c r="A369" s="74">
        <v>10082.0</v>
      </c>
      <c r="B369" s="74" t="s">
        <v>3465</v>
      </c>
      <c r="C369" s="206">
        <v>29027.0</v>
      </c>
    </row>
    <row r="370">
      <c r="A370" s="74">
        <v>10084.0</v>
      </c>
      <c r="B370" s="74" t="s">
        <v>1616</v>
      </c>
      <c r="C370" s="206">
        <v>27338.0</v>
      </c>
    </row>
    <row r="371">
      <c r="A371" s="74">
        <v>10088.0</v>
      </c>
      <c r="B371" s="74" t="s">
        <v>2753</v>
      </c>
      <c r="C371" s="206">
        <v>22805.0</v>
      </c>
    </row>
    <row r="372">
      <c r="A372" s="74">
        <v>10090.0</v>
      </c>
      <c r="B372" s="74" t="s">
        <v>834</v>
      </c>
      <c r="C372" s="206">
        <v>19362.0</v>
      </c>
    </row>
    <row r="373">
      <c r="A373" s="74">
        <v>10092.0</v>
      </c>
      <c r="B373" s="74" t="s">
        <v>3466</v>
      </c>
      <c r="C373" s="206">
        <v>22090.0</v>
      </c>
    </row>
    <row r="374">
      <c r="A374" s="74">
        <v>10094.0</v>
      </c>
      <c r="B374" s="74" t="s">
        <v>2468</v>
      </c>
      <c r="C374" s="206">
        <v>24190.0</v>
      </c>
    </row>
    <row r="375">
      <c r="A375" s="74">
        <v>10095.0</v>
      </c>
      <c r="B375" s="74" t="s">
        <v>2720</v>
      </c>
      <c r="C375" s="206">
        <v>17275.0</v>
      </c>
    </row>
    <row r="376">
      <c r="A376" s="74">
        <v>10097.0</v>
      </c>
      <c r="B376" s="74" t="s">
        <v>3467</v>
      </c>
      <c r="C376" s="206">
        <v>19102.0</v>
      </c>
    </row>
    <row r="377">
      <c r="A377" s="74">
        <v>10100.0</v>
      </c>
      <c r="B377" s="74" t="s">
        <v>776</v>
      </c>
      <c r="C377" s="206">
        <v>21315.0</v>
      </c>
    </row>
    <row r="378">
      <c r="A378" s="74">
        <v>10101.0</v>
      </c>
      <c r="B378" s="74" t="s">
        <v>572</v>
      </c>
      <c r="C378" s="206">
        <v>21656.0</v>
      </c>
    </row>
    <row r="379">
      <c r="A379" s="74">
        <v>10109.0</v>
      </c>
      <c r="B379" s="74" t="s">
        <v>2029</v>
      </c>
      <c r="C379" s="206">
        <v>22900.0</v>
      </c>
    </row>
    <row r="380">
      <c r="A380" s="74">
        <v>10111.0</v>
      </c>
      <c r="B380" s="74" t="s">
        <v>3468</v>
      </c>
      <c r="C380" s="206">
        <v>20554.0</v>
      </c>
    </row>
    <row r="381">
      <c r="A381" s="74">
        <v>10113.0</v>
      </c>
      <c r="B381" s="74" t="s">
        <v>3469</v>
      </c>
      <c r="C381" s="206">
        <v>19691.0</v>
      </c>
    </row>
    <row r="382">
      <c r="A382" s="74">
        <v>10114.0</v>
      </c>
      <c r="B382" s="74" t="s">
        <v>1828</v>
      </c>
      <c r="C382" s="206">
        <v>21405.0</v>
      </c>
    </row>
    <row r="383">
      <c r="A383" s="74">
        <v>10115.0</v>
      </c>
      <c r="B383" s="74" t="s">
        <v>1213</v>
      </c>
      <c r="C383" s="206">
        <v>28803.0</v>
      </c>
    </row>
    <row r="384">
      <c r="A384" s="74">
        <v>10118.0</v>
      </c>
      <c r="B384" s="74" t="s">
        <v>3470</v>
      </c>
      <c r="C384" s="206">
        <v>15112.0</v>
      </c>
    </row>
    <row r="385">
      <c r="A385" s="74">
        <v>10121.0</v>
      </c>
      <c r="B385" s="74" t="s">
        <v>3471</v>
      </c>
      <c r="C385" s="206">
        <v>32416.0</v>
      </c>
    </row>
    <row r="386">
      <c r="A386" s="74">
        <v>10136.0</v>
      </c>
      <c r="B386" s="74" t="s">
        <v>3472</v>
      </c>
      <c r="C386" s="206">
        <v>22803.0</v>
      </c>
    </row>
    <row r="387">
      <c r="A387" s="74">
        <v>10137.0</v>
      </c>
      <c r="B387" s="74" t="s">
        <v>3173</v>
      </c>
      <c r="C387" s="206">
        <v>21021.0</v>
      </c>
    </row>
    <row r="388">
      <c r="A388" s="74">
        <v>10140.0</v>
      </c>
      <c r="B388" s="74" t="s">
        <v>738</v>
      </c>
      <c r="C388" s="206">
        <v>24305.0</v>
      </c>
    </row>
    <row r="389">
      <c r="A389" s="74">
        <v>10141.0</v>
      </c>
      <c r="B389" s="74" t="s">
        <v>240</v>
      </c>
      <c r="C389" s="206">
        <v>23797.0</v>
      </c>
    </row>
    <row r="390">
      <c r="A390" s="74">
        <v>10143.0</v>
      </c>
      <c r="B390" s="74" t="s">
        <v>3473</v>
      </c>
      <c r="C390" s="206">
        <v>14042.0</v>
      </c>
    </row>
    <row r="391">
      <c r="A391" s="74">
        <v>10144.0</v>
      </c>
      <c r="B391" s="74" t="s">
        <v>3474</v>
      </c>
      <c r="C391" s="206">
        <v>30076.0</v>
      </c>
    </row>
    <row r="392">
      <c r="A392" s="74">
        <v>10145.0</v>
      </c>
      <c r="B392" s="74" t="s">
        <v>252</v>
      </c>
      <c r="C392" s="206">
        <v>30566.0</v>
      </c>
    </row>
    <row r="393">
      <c r="A393" s="74">
        <v>10147.0</v>
      </c>
      <c r="B393" s="74" t="s">
        <v>3475</v>
      </c>
      <c r="C393" s="206">
        <v>23415.0</v>
      </c>
    </row>
    <row r="394">
      <c r="A394" s="74">
        <v>10148.0</v>
      </c>
      <c r="B394" s="74" t="s">
        <v>3476</v>
      </c>
      <c r="C394" s="206">
        <v>33977.0</v>
      </c>
    </row>
    <row r="395">
      <c r="A395" s="74">
        <v>10150.0</v>
      </c>
      <c r="B395" s="74" t="s">
        <v>3477</v>
      </c>
      <c r="C395" s="206">
        <v>15025.0</v>
      </c>
    </row>
    <row r="396">
      <c r="A396" s="74">
        <v>10154.0</v>
      </c>
      <c r="B396" s="74" t="s">
        <v>3478</v>
      </c>
      <c r="C396" s="206">
        <v>18673.0</v>
      </c>
    </row>
    <row r="397">
      <c r="A397" s="74">
        <v>10155.0</v>
      </c>
      <c r="B397" s="74" t="s">
        <v>3479</v>
      </c>
      <c r="C397" s="206">
        <v>16882.0</v>
      </c>
    </row>
    <row r="398">
      <c r="A398" s="74">
        <v>10157.0</v>
      </c>
      <c r="B398" s="74" t="s">
        <v>3480</v>
      </c>
      <c r="C398" s="206">
        <v>23341.0</v>
      </c>
    </row>
    <row r="399">
      <c r="A399" s="74">
        <v>10158.0</v>
      </c>
      <c r="B399" s="74" t="s">
        <v>3105</v>
      </c>
      <c r="C399" s="206">
        <v>20362.0</v>
      </c>
    </row>
    <row r="400">
      <c r="A400" s="74">
        <v>10159.0</v>
      </c>
      <c r="B400" s="74" t="s">
        <v>3481</v>
      </c>
      <c r="C400" s="206">
        <v>22564.0</v>
      </c>
    </row>
    <row r="401">
      <c r="A401" s="74">
        <v>10160.0</v>
      </c>
      <c r="B401" s="74" t="s">
        <v>427</v>
      </c>
      <c r="C401" s="206">
        <v>21263.0</v>
      </c>
    </row>
    <row r="402">
      <c r="A402" s="74">
        <v>10162.0</v>
      </c>
      <c r="B402" s="74" t="s">
        <v>3482</v>
      </c>
      <c r="C402" s="206">
        <v>21165.0</v>
      </c>
    </row>
    <row r="403">
      <c r="A403" s="74">
        <v>10164.0</v>
      </c>
      <c r="B403" s="74" t="s">
        <v>592</v>
      </c>
      <c r="C403" s="206">
        <v>21050.0</v>
      </c>
    </row>
    <row r="404">
      <c r="A404" s="74">
        <v>10167.0</v>
      </c>
      <c r="B404" s="74" t="s">
        <v>3483</v>
      </c>
      <c r="C404" s="206">
        <v>22736.0</v>
      </c>
    </row>
    <row r="405">
      <c r="A405" s="74">
        <v>10170.0</v>
      </c>
      <c r="B405" s="74" t="s">
        <v>151</v>
      </c>
      <c r="C405" s="206">
        <v>23032.0</v>
      </c>
    </row>
    <row r="406">
      <c r="A406" s="74">
        <v>10171.0</v>
      </c>
      <c r="B406" s="74" t="s">
        <v>3484</v>
      </c>
      <c r="C406" s="206">
        <v>32722.0</v>
      </c>
    </row>
    <row r="407">
      <c r="A407" s="74">
        <v>10172.0</v>
      </c>
      <c r="B407" s="74" t="s">
        <v>3485</v>
      </c>
      <c r="C407" s="206">
        <v>17536.0</v>
      </c>
    </row>
    <row r="408">
      <c r="A408" s="74">
        <v>10174.0</v>
      </c>
      <c r="B408" s="74" t="s">
        <v>791</v>
      </c>
      <c r="C408" s="206">
        <v>13226.0</v>
      </c>
    </row>
    <row r="409">
      <c r="A409" s="74">
        <v>10176.0</v>
      </c>
      <c r="B409" s="74" t="s">
        <v>1511</v>
      </c>
      <c r="C409" s="206">
        <v>29241.0</v>
      </c>
    </row>
    <row r="410">
      <c r="A410" s="74">
        <v>10179.0</v>
      </c>
      <c r="B410" s="74" t="s">
        <v>3486</v>
      </c>
      <c r="C410" s="206">
        <v>36829.0</v>
      </c>
    </row>
    <row r="411">
      <c r="A411" s="74">
        <v>10181.0</v>
      </c>
      <c r="B411" s="74" t="s">
        <v>934</v>
      </c>
      <c r="C411" s="206">
        <v>13596.0</v>
      </c>
    </row>
    <row r="412">
      <c r="A412" s="74">
        <v>10184.0</v>
      </c>
      <c r="B412" s="74" t="s">
        <v>3487</v>
      </c>
      <c r="C412" s="206">
        <v>25092.0</v>
      </c>
    </row>
    <row r="413">
      <c r="A413" s="74">
        <v>10185.0</v>
      </c>
      <c r="B413" s="74" t="s">
        <v>386</v>
      </c>
      <c r="C413" s="206">
        <v>24575.0</v>
      </c>
    </row>
    <row r="414">
      <c r="A414" s="74">
        <v>10188.0</v>
      </c>
      <c r="B414" s="74" t="s">
        <v>1998</v>
      </c>
      <c r="C414" s="206">
        <v>25964.0</v>
      </c>
    </row>
    <row r="415">
      <c r="A415" s="74">
        <v>10194.0</v>
      </c>
      <c r="B415" s="74" t="s">
        <v>3488</v>
      </c>
      <c r="C415" s="206">
        <v>28664.0</v>
      </c>
    </row>
    <row r="416">
      <c r="A416" s="74">
        <v>10196.0</v>
      </c>
      <c r="B416" s="74" t="s">
        <v>2719</v>
      </c>
      <c r="C416" s="206">
        <v>23525.0</v>
      </c>
    </row>
    <row r="417">
      <c r="A417" s="74">
        <v>10202.0</v>
      </c>
      <c r="B417" s="74" t="s">
        <v>3489</v>
      </c>
      <c r="C417" s="206">
        <v>19571.0</v>
      </c>
    </row>
    <row r="418">
      <c r="A418" s="74">
        <v>10203.0</v>
      </c>
      <c r="B418" s="74" t="s">
        <v>3490</v>
      </c>
      <c r="C418" s="206">
        <v>18014.0</v>
      </c>
    </row>
    <row r="419">
      <c r="A419" s="74">
        <v>10204.0</v>
      </c>
      <c r="B419" s="74" t="s">
        <v>2486</v>
      </c>
      <c r="C419" s="206">
        <v>30612.0</v>
      </c>
    </row>
    <row r="420">
      <c r="A420" s="74">
        <v>10205.0</v>
      </c>
      <c r="B420" s="74" t="s">
        <v>3491</v>
      </c>
      <c r="C420" s="206">
        <v>32658.0</v>
      </c>
    </row>
    <row r="421">
      <c r="A421" s="74">
        <v>10219.0</v>
      </c>
      <c r="B421" s="74" t="s">
        <v>1888</v>
      </c>
      <c r="C421" s="206">
        <v>19568.0</v>
      </c>
    </row>
    <row r="422">
      <c r="A422" s="74">
        <v>10225.0</v>
      </c>
      <c r="B422" s="74" t="s">
        <v>3492</v>
      </c>
      <c r="C422" s="206">
        <v>26924.0</v>
      </c>
    </row>
    <row r="423">
      <c r="A423" s="74">
        <v>10226.0</v>
      </c>
      <c r="B423" s="74" t="s">
        <v>1120</v>
      </c>
      <c r="C423" s="206">
        <v>24555.0</v>
      </c>
    </row>
    <row r="424">
      <c r="A424" s="74">
        <v>10229.0</v>
      </c>
      <c r="B424" s="74" t="s">
        <v>3493</v>
      </c>
      <c r="C424" s="206">
        <v>10797.0</v>
      </c>
    </row>
    <row r="425">
      <c r="A425" s="74">
        <v>10230.0</v>
      </c>
      <c r="B425" s="74" t="s">
        <v>3494</v>
      </c>
      <c r="C425" s="206">
        <v>21963.0</v>
      </c>
    </row>
    <row r="426">
      <c r="A426" s="74">
        <v>10235.0</v>
      </c>
      <c r="B426" s="74" t="s">
        <v>3495</v>
      </c>
      <c r="C426" s="206">
        <v>17564.0</v>
      </c>
    </row>
    <row r="427">
      <c r="A427" s="74">
        <v>10237.0</v>
      </c>
      <c r="B427" s="74" t="s">
        <v>2742</v>
      </c>
      <c r="C427" s="206">
        <v>21414.0</v>
      </c>
    </row>
    <row r="428">
      <c r="A428" s="74">
        <v>10244.0</v>
      </c>
      <c r="B428" s="74" t="s">
        <v>2067</v>
      </c>
      <c r="C428" s="206">
        <v>13101.0</v>
      </c>
    </row>
    <row r="429">
      <c r="A429" s="74">
        <v>10250.0</v>
      </c>
      <c r="B429" s="74" t="s">
        <v>3496</v>
      </c>
      <c r="C429" s="206">
        <v>34424.0</v>
      </c>
    </row>
    <row r="430">
      <c r="A430" s="74">
        <v>10251.0</v>
      </c>
      <c r="B430" s="74" t="s">
        <v>3497</v>
      </c>
      <c r="C430" s="206">
        <v>21415.0</v>
      </c>
    </row>
    <row r="431">
      <c r="A431" s="74">
        <v>10252.0</v>
      </c>
      <c r="B431" s="74" t="s">
        <v>3498</v>
      </c>
      <c r="C431" s="206">
        <v>21320.0</v>
      </c>
    </row>
    <row r="432">
      <c r="A432" s="74">
        <v>10255.0</v>
      </c>
      <c r="B432" s="74" t="s">
        <v>1153</v>
      </c>
      <c r="C432" s="206">
        <v>17542.0</v>
      </c>
    </row>
    <row r="433">
      <c r="A433" s="74">
        <v>10256.0</v>
      </c>
      <c r="B433" s="74" t="s">
        <v>2980</v>
      </c>
      <c r="C433" s="206">
        <v>18566.0</v>
      </c>
    </row>
    <row r="434">
      <c r="A434" s="74">
        <v>10257.0</v>
      </c>
      <c r="B434" s="74" t="s">
        <v>3499</v>
      </c>
      <c r="C434" s="206">
        <v>21651.0</v>
      </c>
    </row>
    <row r="435">
      <c r="A435" s="74">
        <v>10261.0</v>
      </c>
      <c r="B435" s="74" t="s">
        <v>3500</v>
      </c>
      <c r="C435" s="206">
        <v>20731.0</v>
      </c>
    </row>
    <row r="436">
      <c r="A436" s="74">
        <v>10262.0</v>
      </c>
      <c r="B436" s="74" t="s">
        <v>3501</v>
      </c>
      <c r="C436" s="206">
        <v>16196.0</v>
      </c>
    </row>
    <row r="437">
      <c r="A437" s="74">
        <v>10267.0</v>
      </c>
      <c r="B437" s="74" t="s">
        <v>3502</v>
      </c>
      <c r="C437" s="206">
        <v>33386.0</v>
      </c>
    </row>
    <row r="438">
      <c r="A438" s="74">
        <v>10270.0</v>
      </c>
      <c r="B438" s="74" t="s">
        <v>3503</v>
      </c>
      <c r="C438" s="206">
        <v>12945.0</v>
      </c>
    </row>
    <row r="439">
      <c r="A439" s="74">
        <v>10273.0</v>
      </c>
      <c r="B439" s="74" t="s">
        <v>891</v>
      </c>
      <c r="C439" s="206">
        <v>15730.0</v>
      </c>
    </row>
    <row r="440">
      <c r="A440" s="74">
        <v>10277.0</v>
      </c>
      <c r="B440" s="74" t="s">
        <v>664</v>
      </c>
      <c r="C440" s="206">
        <v>19210.0</v>
      </c>
    </row>
    <row r="441">
      <c r="A441" s="74">
        <v>10279.0</v>
      </c>
      <c r="B441" s="74" t="s">
        <v>3504</v>
      </c>
      <c r="C441" s="206">
        <v>29847.0</v>
      </c>
    </row>
    <row r="442">
      <c r="A442" s="74">
        <v>10281.0</v>
      </c>
      <c r="B442" s="74" t="s">
        <v>3505</v>
      </c>
      <c r="C442" s="206">
        <v>15169.0</v>
      </c>
    </row>
    <row r="443">
      <c r="A443" s="74">
        <v>10282.0</v>
      </c>
      <c r="B443" s="74" t="s">
        <v>2330</v>
      </c>
      <c r="C443" s="206">
        <v>17282.0</v>
      </c>
    </row>
    <row r="444">
      <c r="A444" s="74">
        <v>10285.0</v>
      </c>
      <c r="B444" s="74" t="s">
        <v>3506</v>
      </c>
      <c r="C444" s="206">
        <v>24347.0</v>
      </c>
    </row>
    <row r="445">
      <c r="A445" s="74">
        <v>10286.0</v>
      </c>
      <c r="B445" s="74" t="s">
        <v>3062</v>
      </c>
      <c r="C445" s="206">
        <v>15269.0</v>
      </c>
    </row>
    <row r="446">
      <c r="A446" s="74">
        <v>10291.0</v>
      </c>
      <c r="B446" s="74" t="s">
        <v>949</v>
      </c>
      <c r="C446" s="206">
        <v>20391.0</v>
      </c>
    </row>
    <row r="447">
      <c r="A447" s="74">
        <v>10295.0</v>
      </c>
      <c r="B447" s="74" t="s">
        <v>3507</v>
      </c>
      <c r="C447" s="206">
        <v>31342.0</v>
      </c>
    </row>
    <row r="448">
      <c r="A448" s="74">
        <v>10297.0</v>
      </c>
      <c r="B448" s="74" t="s">
        <v>3508</v>
      </c>
      <c r="C448" s="206">
        <v>33463.0</v>
      </c>
    </row>
    <row r="449">
      <c r="A449" s="74">
        <v>10298.0</v>
      </c>
      <c r="B449" s="74" t="s">
        <v>3509</v>
      </c>
      <c r="C449" s="206">
        <v>27385.0</v>
      </c>
    </row>
    <row r="450">
      <c r="A450" s="74">
        <v>10300.0</v>
      </c>
      <c r="B450" s="74" t="s">
        <v>2876</v>
      </c>
      <c r="C450" s="206">
        <v>30761.0</v>
      </c>
    </row>
    <row r="451">
      <c r="A451" s="74">
        <v>10302.0</v>
      </c>
      <c r="B451" s="74" t="s">
        <v>3510</v>
      </c>
      <c r="C451" s="206">
        <v>11831.0</v>
      </c>
    </row>
    <row r="452">
      <c r="A452" s="74">
        <v>10304.0</v>
      </c>
      <c r="B452" s="74" t="s">
        <v>3511</v>
      </c>
      <c r="C452" s="206">
        <v>24920.0</v>
      </c>
    </row>
    <row r="453">
      <c r="A453" s="74">
        <v>10305.0</v>
      </c>
      <c r="B453" s="74" t="s">
        <v>3512</v>
      </c>
      <c r="C453" s="206">
        <v>22882.0</v>
      </c>
    </row>
    <row r="454">
      <c r="A454" s="74">
        <v>10306.0</v>
      </c>
      <c r="B454" s="74" t="s">
        <v>3513</v>
      </c>
      <c r="C454" s="206">
        <v>20435.0</v>
      </c>
    </row>
    <row r="455">
      <c r="A455" s="74">
        <v>10309.0</v>
      </c>
      <c r="B455" s="74" t="s">
        <v>3514</v>
      </c>
      <c r="C455" s="206">
        <v>22771.0</v>
      </c>
    </row>
    <row r="456">
      <c r="A456" s="74">
        <v>10310.0</v>
      </c>
      <c r="B456" s="74" t="s">
        <v>3515</v>
      </c>
      <c r="C456" s="206">
        <v>28208.0</v>
      </c>
    </row>
    <row r="457">
      <c r="A457" s="74">
        <v>10315.0</v>
      </c>
      <c r="B457" s="74" t="s">
        <v>3516</v>
      </c>
      <c r="C457" s="206">
        <v>19182.0</v>
      </c>
    </row>
    <row r="458">
      <c r="A458" s="74">
        <v>10316.0</v>
      </c>
      <c r="B458" s="74" t="s">
        <v>1348</v>
      </c>
      <c r="C458" s="206">
        <v>17547.0</v>
      </c>
    </row>
    <row r="459">
      <c r="A459" s="74">
        <v>10321.0</v>
      </c>
      <c r="B459" s="74" t="s">
        <v>3517</v>
      </c>
      <c r="C459" s="206">
        <v>27501.0</v>
      </c>
    </row>
    <row r="460">
      <c r="A460" s="74">
        <v>10323.0</v>
      </c>
      <c r="B460" s="74" t="s">
        <v>1238</v>
      </c>
      <c r="C460" s="206">
        <v>25052.0</v>
      </c>
    </row>
    <row r="461">
      <c r="A461" s="74">
        <v>10327.0</v>
      </c>
      <c r="B461" s="74" t="s">
        <v>1218</v>
      </c>
      <c r="C461" s="206">
        <v>18737.0</v>
      </c>
    </row>
    <row r="462">
      <c r="A462" s="74">
        <v>10328.0</v>
      </c>
      <c r="B462" s="74" t="s">
        <v>265</v>
      </c>
      <c r="C462" s="206">
        <v>23256.0</v>
      </c>
    </row>
    <row r="463">
      <c r="A463" s="74">
        <v>10329.0</v>
      </c>
      <c r="B463" s="74" t="s">
        <v>1803</v>
      </c>
      <c r="C463" s="206">
        <v>28366.0</v>
      </c>
    </row>
    <row r="464">
      <c r="A464" s="74">
        <v>10330.0</v>
      </c>
      <c r="B464" s="74" t="s">
        <v>997</v>
      </c>
      <c r="C464" s="206">
        <v>23562.0</v>
      </c>
    </row>
    <row r="465">
      <c r="A465" s="74">
        <v>10332.0</v>
      </c>
      <c r="B465" s="74" t="s">
        <v>3518</v>
      </c>
      <c r="C465" s="206">
        <v>12729.0</v>
      </c>
    </row>
    <row r="466">
      <c r="A466" s="74">
        <v>10333.0</v>
      </c>
      <c r="B466" s="74" t="s">
        <v>3519</v>
      </c>
      <c r="C466" s="206">
        <v>18307.0</v>
      </c>
    </row>
    <row r="467">
      <c r="A467" s="74">
        <v>10336.0</v>
      </c>
      <c r="B467" s="74" t="s">
        <v>3520</v>
      </c>
      <c r="C467" s="206">
        <v>17098.0</v>
      </c>
    </row>
    <row r="468">
      <c r="A468" s="74">
        <v>10337.0</v>
      </c>
      <c r="B468" s="74" t="s">
        <v>1042</v>
      </c>
      <c r="C468" s="206">
        <v>28137.0</v>
      </c>
    </row>
    <row r="469">
      <c r="A469" s="74">
        <v>10338.0</v>
      </c>
      <c r="B469" s="74" t="s">
        <v>520</v>
      </c>
      <c r="C469" s="206">
        <v>34388.0</v>
      </c>
    </row>
    <row r="470">
      <c r="A470" s="74">
        <v>10340.0</v>
      </c>
      <c r="B470" s="74" t="s">
        <v>3521</v>
      </c>
      <c r="C470" s="206">
        <v>22263.0</v>
      </c>
    </row>
    <row r="471">
      <c r="A471" s="74">
        <v>10341.0</v>
      </c>
      <c r="B471" s="74" t="s">
        <v>3522</v>
      </c>
      <c r="C471" s="206">
        <v>30560.0</v>
      </c>
    </row>
    <row r="472">
      <c r="A472" s="74">
        <v>10344.0</v>
      </c>
      <c r="B472" s="74" t="s">
        <v>3523</v>
      </c>
      <c r="C472" s="206">
        <v>25289.0</v>
      </c>
    </row>
    <row r="473">
      <c r="A473" s="74">
        <v>10348.0</v>
      </c>
      <c r="B473" s="74" t="s">
        <v>3524</v>
      </c>
      <c r="C473" s="206">
        <v>28779.0</v>
      </c>
    </row>
    <row r="474">
      <c r="A474" s="74">
        <v>10351.0</v>
      </c>
      <c r="B474" s="74" t="s">
        <v>3167</v>
      </c>
      <c r="C474" s="206">
        <v>31630.0</v>
      </c>
    </row>
    <row r="475">
      <c r="A475" s="74">
        <v>10355.0</v>
      </c>
      <c r="B475" s="74" t="s">
        <v>3525</v>
      </c>
      <c r="C475" s="206">
        <v>29845.0</v>
      </c>
    </row>
    <row r="476">
      <c r="A476" s="74">
        <v>10356.0</v>
      </c>
      <c r="B476" s="74" t="s">
        <v>3526</v>
      </c>
      <c r="C476" s="206">
        <v>21546.0</v>
      </c>
    </row>
    <row r="477">
      <c r="A477" s="74">
        <v>10357.0</v>
      </c>
      <c r="B477" s="74" t="s">
        <v>2832</v>
      </c>
      <c r="C477" s="206">
        <v>27914.0</v>
      </c>
    </row>
    <row r="478">
      <c r="A478" s="74">
        <v>10359.0</v>
      </c>
      <c r="B478" s="74" t="s">
        <v>3527</v>
      </c>
      <c r="C478" s="206">
        <v>21397.0</v>
      </c>
    </row>
    <row r="479">
      <c r="A479" s="74">
        <v>10362.0</v>
      </c>
      <c r="B479" s="74" t="s">
        <v>3528</v>
      </c>
      <c r="C479" s="206">
        <v>22527.0</v>
      </c>
    </row>
    <row r="480">
      <c r="A480" s="74">
        <v>10364.0</v>
      </c>
      <c r="B480" s="74" t="s">
        <v>2922</v>
      </c>
      <c r="C480" s="206">
        <v>20316.0</v>
      </c>
    </row>
    <row r="481">
      <c r="A481" s="74">
        <v>10366.0</v>
      </c>
      <c r="B481" s="74" t="s">
        <v>3529</v>
      </c>
      <c r="C481" s="206">
        <v>16372.0</v>
      </c>
    </row>
    <row r="482">
      <c r="A482" s="74">
        <v>10368.0</v>
      </c>
      <c r="B482" s="74" t="s">
        <v>272</v>
      </c>
      <c r="C482" s="206">
        <v>29922.0</v>
      </c>
    </row>
    <row r="483">
      <c r="A483" s="74">
        <v>10374.0</v>
      </c>
      <c r="B483" s="74" t="s">
        <v>3530</v>
      </c>
      <c r="C483" s="206">
        <v>18737.0</v>
      </c>
    </row>
    <row r="484">
      <c r="A484" s="74">
        <v>10375.0</v>
      </c>
      <c r="B484" s="74" t="s">
        <v>3531</v>
      </c>
      <c r="C484" s="206">
        <v>22634.0</v>
      </c>
    </row>
    <row r="485">
      <c r="A485" s="74">
        <v>10376.0</v>
      </c>
      <c r="B485" s="74" t="s">
        <v>3013</v>
      </c>
      <c r="C485" s="206">
        <v>22381.0</v>
      </c>
    </row>
    <row r="486">
      <c r="A486" s="74">
        <v>10377.0</v>
      </c>
      <c r="B486" s="74" t="s">
        <v>2934</v>
      </c>
      <c r="C486" s="206">
        <v>20263.0</v>
      </c>
    </row>
    <row r="487">
      <c r="A487" s="74">
        <v>10378.0</v>
      </c>
      <c r="B487" s="74" t="s">
        <v>3531</v>
      </c>
      <c r="C487" s="206">
        <v>24054.0</v>
      </c>
    </row>
    <row r="488">
      <c r="A488" s="74">
        <v>10379.0</v>
      </c>
      <c r="B488" s="74" t="s">
        <v>3532</v>
      </c>
      <c r="C488" s="206">
        <v>18943.0</v>
      </c>
    </row>
    <row r="489">
      <c r="A489" s="74">
        <v>10380.0</v>
      </c>
      <c r="B489" s="74" t="s">
        <v>2483</v>
      </c>
      <c r="C489" s="206">
        <v>17576.0</v>
      </c>
    </row>
    <row r="490">
      <c r="A490" s="74">
        <v>10381.0</v>
      </c>
      <c r="B490" s="74" t="s">
        <v>163</v>
      </c>
      <c r="C490" s="206">
        <v>15865.0</v>
      </c>
    </row>
    <row r="491">
      <c r="A491" s="74">
        <v>10387.0</v>
      </c>
      <c r="B491" s="74" t="s">
        <v>3533</v>
      </c>
      <c r="C491" s="206">
        <v>24045.0</v>
      </c>
    </row>
    <row r="492">
      <c r="A492" s="74">
        <v>10392.0</v>
      </c>
      <c r="B492" s="74" t="s">
        <v>256</v>
      </c>
      <c r="C492" s="206">
        <v>31105.0</v>
      </c>
    </row>
    <row r="493">
      <c r="A493" s="74">
        <v>10393.0</v>
      </c>
      <c r="B493" s="74" t="s">
        <v>3534</v>
      </c>
      <c r="C493" s="206">
        <v>18677.0</v>
      </c>
    </row>
    <row r="494">
      <c r="A494" s="74">
        <v>10395.0</v>
      </c>
      <c r="B494" s="74" t="s">
        <v>1235</v>
      </c>
      <c r="C494" s="206">
        <v>16600.0</v>
      </c>
    </row>
    <row r="495">
      <c r="A495" s="74">
        <v>10397.0</v>
      </c>
      <c r="B495" s="74" t="s">
        <v>3535</v>
      </c>
      <c r="C495" s="206">
        <v>21654.0</v>
      </c>
    </row>
    <row r="496">
      <c r="A496" s="74">
        <v>10398.0</v>
      </c>
      <c r="B496" s="74" t="s">
        <v>3106</v>
      </c>
      <c r="C496" s="206">
        <v>35333.0</v>
      </c>
    </row>
    <row r="497">
      <c r="A497" s="74">
        <v>10399.0</v>
      </c>
      <c r="B497" s="74" t="s">
        <v>2619</v>
      </c>
      <c r="C497" s="206">
        <v>29259.0</v>
      </c>
    </row>
    <row r="498">
      <c r="A498" s="74">
        <v>10400.0</v>
      </c>
      <c r="B498" s="74" t="s">
        <v>300</v>
      </c>
      <c r="C498" s="206">
        <v>23351.0</v>
      </c>
    </row>
    <row r="499">
      <c r="A499" s="74">
        <v>10407.0</v>
      </c>
      <c r="B499" s="74" t="s">
        <v>2612</v>
      </c>
      <c r="C499" s="206">
        <v>21435.0</v>
      </c>
    </row>
    <row r="500">
      <c r="A500" s="74">
        <v>10408.0</v>
      </c>
      <c r="B500" s="74" t="s">
        <v>3536</v>
      </c>
      <c r="C500" s="206">
        <v>20647.0</v>
      </c>
    </row>
    <row r="501">
      <c r="A501" s="74">
        <v>10411.0</v>
      </c>
      <c r="B501" s="74" t="s">
        <v>3537</v>
      </c>
      <c r="C501" s="206">
        <v>28569.0</v>
      </c>
    </row>
    <row r="502">
      <c r="A502" s="74">
        <v>10415.0</v>
      </c>
      <c r="B502" s="74" t="s">
        <v>2629</v>
      </c>
      <c r="C502" s="206">
        <v>25164.0</v>
      </c>
    </row>
    <row r="503">
      <c r="A503" s="74">
        <v>10416.0</v>
      </c>
      <c r="B503" s="74" t="s">
        <v>2309</v>
      </c>
      <c r="C503" s="206">
        <v>18695.0</v>
      </c>
    </row>
    <row r="504">
      <c r="A504" s="74">
        <v>10419.0</v>
      </c>
      <c r="B504" s="74" t="s">
        <v>3538</v>
      </c>
      <c r="C504" s="206">
        <v>32869.0</v>
      </c>
    </row>
    <row r="505">
      <c r="A505" s="74">
        <v>10420.0</v>
      </c>
      <c r="B505" s="74" t="s">
        <v>3539</v>
      </c>
      <c r="C505" s="206">
        <v>30575.0</v>
      </c>
    </row>
    <row r="506">
      <c r="A506" s="74">
        <v>10422.0</v>
      </c>
      <c r="B506" s="74" t="s">
        <v>3540</v>
      </c>
      <c r="C506" s="206">
        <v>19404.0</v>
      </c>
    </row>
    <row r="507">
      <c r="A507" s="74">
        <v>10424.0</v>
      </c>
      <c r="B507" s="74" t="s">
        <v>3541</v>
      </c>
      <c r="C507" s="206">
        <v>27435.0</v>
      </c>
    </row>
    <row r="508">
      <c r="A508" s="74">
        <v>10427.0</v>
      </c>
      <c r="B508" s="74" t="s">
        <v>3542</v>
      </c>
      <c r="C508" s="206">
        <v>21546.0</v>
      </c>
    </row>
    <row r="509">
      <c r="A509" s="74">
        <v>10429.0</v>
      </c>
      <c r="B509" s="74" t="s">
        <v>353</v>
      </c>
      <c r="C509" s="206">
        <v>16572.0</v>
      </c>
    </row>
    <row r="510">
      <c r="A510" s="74">
        <v>10431.0</v>
      </c>
      <c r="B510" s="74" t="s">
        <v>3543</v>
      </c>
      <c r="C510" s="206">
        <v>19921.0</v>
      </c>
    </row>
    <row r="511">
      <c r="A511" s="74">
        <v>10432.0</v>
      </c>
      <c r="B511" s="74" t="s">
        <v>3544</v>
      </c>
      <c r="C511" s="206">
        <v>19914.0</v>
      </c>
    </row>
    <row r="512">
      <c r="A512" s="74">
        <v>10433.0</v>
      </c>
      <c r="B512" s="74" t="s">
        <v>3545</v>
      </c>
      <c r="C512" s="206">
        <v>23083.0</v>
      </c>
    </row>
    <row r="513">
      <c r="A513" s="74">
        <v>10439.0</v>
      </c>
      <c r="B513" s="74" t="s">
        <v>3546</v>
      </c>
      <c r="C513" s="206">
        <v>19159.0</v>
      </c>
    </row>
    <row r="514">
      <c r="A514" s="74">
        <v>10442.0</v>
      </c>
      <c r="B514" s="74" t="s">
        <v>2111</v>
      </c>
      <c r="C514" s="206">
        <v>26703.0</v>
      </c>
    </row>
    <row r="515">
      <c r="A515" s="74">
        <v>10444.0</v>
      </c>
      <c r="B515" s="74" t="s">
        <v>344</v>
      </c>
      <c r="C515" s="206">
        <v>26614.0</v>
      </c>
    </row>
    <row r="516">
      <c r="A516" s="74">
        <v>10445.0</v>
      </c>
      <c r="B516" s="74" t="s">
        <v>1189</v>
      </c>
      <c r="C516" s="206">
        <v>16254.0</v>
      </c>
    </row>
    <row r="517">
      <c r="A517" s="74">
        <v>10447.0</v>
      </c>
      <c r="B517" s="74" t="s">
        <v>3547</v>
      </c>
      <c r="C517" s="206">
        <v>28282.0</v>
      </c>
    </row>
    <row r="518">
      <c r="A518" s="74">
        <v>10452.0</v>
      </c>
      <c r="B518" s="74" t="s">
        <v>3548</v>
      </c>
      <c r="C518" s="206">
        <v>10601.0</v>
      </c>
    </row>
    <row r="519">
      <c r="A519" s="74">
        <v>10453.0</v>
      </c>
      <c r="B519" s="74" t="s">
        <v>3549</v>
      </c>
      <c r="C519" s="206">
        <v>28207.0</v>
      </c>
    </row>
    <row r="520">
      <c r="A520" s="74">
        <v>10460.0</v>
      </c>
      <c r="B520" s="74" t="s">
        <v>3550</v>
      </c>
      <c r="C520" s="206">
        <v>28667.0</v>
      </c>
    </row>
    <row r="521">
      <c r="A521" s="74">
        <v>10462.0</v>
      </c>
      <c r="B521" s="74" t="s">
        <v>919</v>
      </c>
      <c r="C521" s="206">
        <v>22119.0</v>
      </c>
    </row>
    <row r="522">
      <c r="A522" s="74">
        <v>10464.0</v>
      </c>
      <c r="B522" s="74" t="s">
        <v>3551</v>
      </c>
      <c r="C522" s="206">
        <v>21820.0</v>
      </c>
    </row>
    <row r="523">
      <c r="A523" s="74">
        <v>10465.0</v>
      </c>
      <c r="B523" s="74" t="s">
        <v>3552</v>
      </c>
      <c r="C523" s="206">
        <v>32325.0</v>
      </c>
    </row>
    <row r="524">
      <c r="A524" s="74">
        <v>10466.0</v>
      </c>
      <c r="B524" s="74" t="s">
        <v>1177</v>
      </c>
      <c r="C524" s="206">
        <v>20330.0</v>
      </c>
    </row>
    <row r="525">
      <c r="A525" s="74">
        <v>10467.0</v>
      </c>
      <c r="B525" s="74" t="s">
        <v>591</v>
      </c>
      <c r="C525" s="206">
        <v>18038.0</v>
      </c>
    </row>
    <row r="526">
      <c r="A526" s="74">
        <v>10474.0</v>
      </c>
      <c r="B526" s="74" t="s">
        <v>3185</v>
      </c>
      <c r="C526" s="206">
        <v>20952.0</v>
      </c>
    </row>
    <row r="527">
      <c r="A527" s="74">
        <v>10477.0</v>
      </c>
      <c r="B527" s="74" t="s">
        <v>2149</v>
      </c>
      <c r="C527" s="206">
        <v>20553.0</v>
      </c>
    </row>
    <row r="528">
      <c r="A528" s="74">
        <v>10478.0</v>
      </c>
      <c r="B528" s="74" t="s">
        <v>2883</v>
      </c>
      <c r="C528" s="206">
        <v>21138.0</v>
      </c>
    </row>
    <row r="529">
      <c r="A529" s="74">
        <v>10479.0</v>
      </c>
      <c r="B529" s="74" t="s">
        <v>2603</v>
      </c>
      <c r="C529" s="206">
        <v>19822.0</v>
      </c>
    </row>
    <row r="530">
      <c r="A530" s="74">
        <v>10480.0</v>
      </c>
      <c r="B530" s="74" t="s">
        <v>1174</v>
      </c>
      <c r="C530" s="206">
        <v>19352.0</v>
      </c>
    </row>
    <row r="531">
      <c r="A531" s="74">
        <v>10481.0</v>
      </c>
      <c r="B531" s="74" t="s">
        <v>878</v>
      </c>
      <c r="C531" s="206">
        <v>22006.0</v>
      </c>
    </row>
    <row r="532">
      <c r="A532" s="74">
        <v>10482.0</v>
      </c>
      <c r="B532" s="74" t="s">
        <v>1460</v>
      </c>
      <c r="C532" s="206">
        <v>34497.0</v>
      </c>
    </row>
    <row r="533">
      <c r="A533" s="74">
        <v>10484.0</v>
      </c>
      <c r="B533" s="74" t="s">
        <v>3553</v>
      </c>
      <c r="C533" s="206">
        <v>13142.0</v>
      </c>
    </row>
    <row r="534">
      <c r="A534" s="74">
        <v>10485.0</v>
      </c>
      <c r="B534" s="74" t="s">
        <v>3554</v>
      </c>
      <c r="C534" s="206">
        <v>19730.0</v>
      </c>
    </row>
    <row r="535">
      <c r="A535" s="74">
        <v>10489.0</v>
      </c>
      <c r="B535" s="74" t="s">
        <v>3555</v>
      </c>
      <c r="C535" s="206">
        <v>19453.0</v>
      </c>
    </row>
    <row r="536">
      <c r="A536" s="74">
        <v>10490.0</v>
      </c>
      <c r="B536" s="74" t="s">
        <v>3556</v>
      </c>
      <c r="C536" s="206">
        <v>11565.0</v>
      </c>
    </row>
    <row r="537">
      <c r="A537" s="74">
        <v>10495.0</v>
      </c>
      <c r="B537" s="74" t="s">
        <v>3140</v>
      </c>
      <c r="C537" s="206">
        <v>25088.0</v>
      </c>
    </row>
    <row r="538">
      <c r="A538" s="74">
        <v>10496.0</v>
      </c>
      <c r="B538" s="74" t="s">
        <v>3557</v>
      </c>
      <c r="C538" s="206">
        <v>11480.0</v>
      </c>
    </row>
    <row r="539">
      <c r="A539" s="74">
        <v>10497.0</v>
      </c>
      <c r="B539" s="74" t="s">
        <v>2814</v>
      </c>
      <c r="C539" s="206">
        <v>13368.0</v>
      </c>
    </row>
    <row r="540">
      <c r="A540" s="74">
        <v>10498.0</v>
      </c>
      <c r="B540" s="74" t="s">
        <v>1064</v>
      </c>
      <c r="C540" s="206">
        <v>28308.0</v>
      </c>
    </row>
    <row r="541">
      <c r="A541" s="74">
        <v>10500.0</v>
      </c>
      <c r="B541" s="74" t="s">
        <v>3558</v>
      </c>
      <c r="C541" s="206">
        <v>23302.0</v>
      </c>
    </row>
    <row r="542">
      <c r="A542" s="74">
        <v>10506.0</v>
      </c>
      <c r="B542" s="74" t="s">
        <v>3559</v>
      </c>
      <c r="C542" s="206">
        <v>11263.0</v>
      </c>
    </row>
    <row r="543">
      <c r="A543" s="74">
        <v>10507.0</v>
      </c>
      <c r="B543" s="74" t="s">
        <v>3560</v>
      </c>
      <c r="C543" s="206">
        <v>27218.0</v>
      </c>
    </row>
    <row r="544">
      <c r="A544" s="74">
        <v>10509.0</v>
      </c>
      <c r="B544" s="74" t="s">
        <v>3561</v>
      </c>
      <c r="C544" s="206">
        <v>20407.0</v>
      </c>
    </row>
    <row r="545">
      <c r="A545" s="74">
        <v>10516.0</v>
      </c>
      <c r="B545" s="74" t="s">
        <v>2621</v>
      </c>
      <c r="C545" s="206">
        <v>25305.0</v>
      </c>
    </row>
    <row r="546">
      <c r="A546" s="74">
        <v>10517.0</v>
      </c>
      <c r="B546" s="74" t="s">
        <v>3562</v>
      </c>
      <c r="C546" s="206">
        <v>26866.0</v>
      </c>
    </row>
    <row r="547">
      <c r="A547" s="74">
        <v>10520.0</v>
      </c>
      <c r="B547" s="74" t="s">
        <v>1741</v>
      </c>
      <c r="C547" s="206">
        <v>24501.0</v>
      </c>
    </row>
    <row r="548">
      <c r="A548" s="74">
        <v>10521.0</v>
      </c>
      <c r="B548" s="74" t="s">
        <v>2766</v>
      </c>
      <c r="C548" s="206">
        <v>22660.0</v>
      </c>
    </row>
    <row r="549">
      <c r="A549" s="74">
        <v>10522.0</v>
      </c>
      <c r="B549" s="74" t="s">
        <v>3563</v>
      </c>
      <c r="C549" s="206">
        <v>30079.0</v>
      </c>
    </row>
    <row r="550">
      <c r="A550" s="74">
        <v>10523.0</v>
      </c>
      <c r="B550" s="74" t="s">
        <v>3564</v>
      </c>
      <c r="C550" s="206">
        <v>16599.0</v>
      </c>
    </row>
    <row r="551">
      <c r="A551" s="74">
        <v>10524.0</v>
      </c>
      <c r="B551" s="74" t="s">
        <v>1588</v>
      </c>
      <c r="C551" s="206">
        <v>27107.0</v>
      </c>
    </row>
    <row r="552">
      <c r="A552" s="74">
        <v>10525.0</v>
      </c>
      <c r="B552" s="74" t="s">
        <v>180</v>
      </c>
      <c r="C552" s="206">
        <v>21713.0</v>
      </c>
    </row>
    <row r="553">
      <c r="A553" s="74">
        <v>10530.0</v>
      </c>
      <c r="B553" s="74" t="s">
        <v>3565</v>
      </c>
      <c r="C553" s="206">
        <v>20700.0</v>
      </c>
    </row>
    <row r="554">
      <c r="A554" s="74">
        <v>10532.0</v>
      </c>
      <c r="B554" s="74" t="s">
        <v>3566</v>
      </c>
      <c r="C554" s="206">
        <v>17047.0</v>
      </c>
    </row>
    <row r="555">
      <c r="A555" s="74">
        <v>10571.0</v>
      </c>
      <c r="B555" s="74" t="s">
        <v>862</v>
      </c>
      <c r="C555" s="206">
        <v>21775.0</v>
      </c>
    </row>
    <row r="556">
      <c r="A556" s="74">
        <v>10573.0</v>
      </c>
      <c r="B556" s="74" t="s">
        <v>1278</v>
      </c>
      <c r="C556" s="206">
        <v>23562.0</v>
      </c>
    </row>
    <row r="557">
      <c r="A557" s="74">
        <v>10582.0</v>
      </c>
      <c r="B557" s="74" t="s">
        <v>3567</v>
      </c>
      <c r="C557" s="206">
        <v>26796.0</v>
      </c>
    </row>
    <row r="558">
      <c r="A558" s="74">
        <v>10583.0</v>
      </c>
      <c r="B558" s="74" t="s">
        <v>1243</v>
      </c>
      <c r="C558" s="206">
        <v>24764.0</v>
      </c>
    </row>
    <row r="559">
      <c r="A559" s="74">
        <v>10589.0</v>
      </c>
      <c r="B559" s="74" t="s">
        <v>1072</v>
      </c>
      <c r="C559" s="206">
        <v>16098.0</v>
      </c>
    </row>
    <row r="560">
      <c r="A560" s="74">
        <v>10590.0</v>
      </c>
      <c r="B560" s="74" t="s">
        <v>3568</v>
      </c>
      <c r="C560" s="206">
        <v>26442.0</v>
      </c>
    </row>
    <row r="561">
      <c r="A561" s="74">
        <v>10591.0</v>
      </c>
      <c r="B561" s="74" t="s">
        <v>3569</v>
      </c>
      <c r="C561" s="206">
        <v>24297.0</v>
      </c>
    </row>
    <row r="562">
      <c r="A562" s="74">
        <v>10592.0</v>
      </c>
      <c r="B562" s="74" t="s">
        <v>3570</v>
      </c>
      <c r="C562" s="206">
        <v>17302.0</v>
      </c>
    </row>
    <row r="563">
      <c r="A563" s="74">
        <v>10593.0</v>
      </c>
      <c r="B563" s="74" t="s">
        <v>2239</v>
      </c>
      <c r="C563" s="206">
        <v>31265.0</v>
      </c>
    </row>
    <row r="564">
      <c r="A564" s="74">
        <v>10594.0</v>
      </c>
      <c r="B564" s="74" t="s">
        <v>2818</v>
      </c>
      <c r="C564" s="206">
        <v>19186.0</v>
      </c>
    </row>
    <row r="565">
      <c r="A565" s="74">
        <v>10596.0</v>
      </c>
      <c r="B565" s="74" t="s">
        <v>3571</v>
      </c>
      <c r="C565" s="206">
        <v>21504.0</v>
      </c>
    </row>
    <row r="566">
      <c r="A566" s="74">
        <v>10598.0</v>
      </c>
      <c r="B566" s="74" t="s">
        <v>3572</v>
      </c>
      <c r="C566" s="206">
        <v>31266.0</v>
      </c>
    </row>
    <row r="567">
      <c r="A567" s="74">
        <v>10602.0</v>
      </c>
      <c r="B567" s="74" t="s">
        <v>3573</v>
      </c>
      <c r="C567" s="206">
        <v>21230.0</v>
      </c>
    </row>
    <row r="568">
      <c r="A568" s="74">
        <v>10603.0</v>
      </c>
      <c r="B568" s="74" t="s">
        <v>3574</v>
      </c>
      <c r="C568" s="206">
        <v>24825.0</v>
      </c>
    </row>
    <row r="569">
      <c r="A569" s="74">
        <v>10604.0</v>
      </c>
      <c r="B569" s="74" t="s">
        <v>783</v>
      </c>
      <c r="C569" s="206">
        <v>30878.0</v>
      </c>
    </row>
    <row r="570">
      <c r="A570" s="74">
        <v>10606.0</v>
      </c>
      <c r="B570" s="74" t="s">
        <v>966</v>
      </c>
      <c r="C570" s="206">
        <v>22291.0</v>
      </c>
    </row>
    <row r="571">
      <c r="A571" s="74">
        <v>10607.0</v>
      </c>
      <c r="B571" s="74" t="s">
        <v>1393</v>
      </c>
      <c r="C571" s="206">
        <v>18965.0</v>
      </c>
    </row>
    <row r="572">
      <c r="A572" s="74">
        <v>10611.0</v>
      </c>
      <c r="B572" s="74" t="s">
        <v>1701</v>
      </c>
      <c r="C572" s="206">
        <v>17772.0</v>
      </c>
    </row>
    <row r="573">
      <c r="A573" s="74">
        <v>10612.0</v>
      </c>
      <c r="B573" s="74" t="s">
        <v>3575</v>
      </c>
      <c r="C573" s="206">
        <v>28002.0</v>
      </c>
    </row>
    <row r="574">
      <c r="A574" s="74">
        <v>10613.0</v>
      </c>
      <c r="B574" s="74" t="s">
        <v>2154</v>
      </c>
      <c r="C574" s="206">
        <v>22017.0</v>
      </c>
    </row>
    <row r="575">
      <c r="A575" s="74">
        <v>10614.0</v>
      </c>
      <c r="B575" s="74" t="s">
        <v>826</v>
      </c>
      <c r="C575" s="206">
        <v>19605.0</v>
      </c>
    </row>
    <row r="576">
      <c r="A576" s="74">
        <v>10615.0</v>
      </c>
      <c r="B576" s="74" t="s">
        <v>3576</v>
      </c>
      <c r="C576" s="206">
        <v>18263.0</v>
      </c>
    </row>
    <row r="577">
      <c r="A577" s="74">
        <v>10618.0</v>
      </c>
      <c r="B577" s="74" t="s">
        <v>3577</v>
      </c>
      <c r="C577" s="206">
        <v>27520.0</v>
      </c>
    </row>
    <row r="578">
      <c r="A578" s="74">
        <v>10620.0</v>
      </c>
      <c r="B578" s="74" t="s">
        <v>3578</v>
      </c>
      <c r="C578" s="206">
        <v>12152.0</v>
      </c>
    </row>
    <row r="579">
      <c r="A579" s="74">
        <v>10622.0</v>
      </c>
      <c r="B579" s="74" t="s">
        <v>3579</v>
      </c>
      <c r="C579" s="206">
        <v>11172.0</v>
      </c>
    </row>
    <row r="580">
      <c r="A580" s="74">
        <v>10623.0</v>
      </c>
      <c r="B580" s="74" t="s">
        <v>1072</v>
      </c>
      <c r="C580" s="206">
        <v>21882.0</v>
      </c>
    </row>
    <row r="581">
      <c r="A581" s="74">
        <v>10626.0</v>
      </c>
      <c r="B581" s="74" t="s">
        <v>728</v>
      </c>
      <c r="C581" s="206">
        <v>18426.0</v>
      </c>
    </row>
    <row r="582">
      <c r="A582" s="74">
        <v>10629.0</v>
      </c>
      <c r="B582" s="74" t="s">
        <v>170</v>
      </c>
      <c r="C582" s="206">
        <v>23738.0</v>
      </c>
    </row>
    <row r="583">
      <c r="A583" s="74">
        <v>10632.0</v>
      </c>
      <c r="B583" s="74" t="s">
        <v>319</v>
      </c>
      <c r="C583" s="206">
        <v>22528.0</v>
      </c>
    </row>
    <row r="584">
      <c r="A584" s="74">
        <v>10633.0</v>
      </c>
      <c r="B584" s="74" t="s">
        <v>3122</v>
      </c>
      <c r="C584" s="206">
        <v>22816.0</v>
      </c>
    </row>
    <row r="585">
      <c r="A585" s="74">
        <v>10634.0</v>
      </c>
      <c r="B585" s="74" t="s">
        <v>2474</v>
      </c>
      <c r="C585" s="206">
        <v>14961.0</v>
      </c>
    </row>
    <row r="586">
      <c r="A586" s="74">
        <v>10640.0</v>
      </c>
      <c r="B586" s="74" t="s">
        <v>3580</v>
      </c>
      <c r="C586" s="206">
        <v>35338.0</v>
      </c>
    </row>
    <row r="587">
      <c r="A587" s="74">
        <v>10644.0</v>
      </c>
      <c r="B587" s="74" t="s">
        <v>2981</v>
      </c>
      <c r="C587" s="206">
        <v>12805.0</v>
      </c>
    </row>
    <row r="588">
      <c r="A588" s="74">
        <v>10646.0</v>
      </c>
      <c r="B588" s="74" t="s">
        <v>754</v>
      </c>
      <c r="C588" s="206">
        <v>12791.0</v>
      </c>
    </row>
    <row r="589">
      <c r="A589" s="74">
        <v>10649.0</v>
      </c>
      <c r="B589" s="74" t="s">
        <v>505</v>
      </c>
      <c r="C589" s="206">
        <v>21647.0</v>
      </c>
    </row>
    <row r="590">
      <c r="A590" s="74">
        <v>10651.0</v>
      </c>
      <c r="B590" s="74" t="s">
        <v>3581</v>
      </c>
      <c r="C590" s="206">
        <v>15532.0</v>
      </c>
    </row>
    <row r="591">
      <c r="A591" s="74">
        <v>10652.0</v>
      </c>
      <c r="B591" s="74" t="s">
        <v>3582</v>
      </c>
      <c r="C591" s="206">
        <v>14094.0</v>
      </c>
    </row>
    <row r="592">
      <c r="A592" s="74">
        <v>10654.0</v>
      </c>
      <c r="B592" s="74" t="s">
        <v>3583</v>
      </c>
      <c r="C592" s="206">
        <v>18995.0</v>
      </c>
    </row>
    <row r="593">
      <c r="A593" s="74">
        <v>10655.0</v>
      </c>
      <c r="B593" s="74" t="s">
        <v>3584</v>
      </c>
      <c r="C593" s="206">
        <v>19336.0</v>
      </c>
    </row>
    <row r="594">
      <c r="A594" s="74">
        <v>10657.0</v>
      </c>
      <c r="B594" s="74" t="s">
        <v>3585</v>
      </c>
      <c r="C594" s="206">
        <v>22384.0</v>
      </c>
    </row>
    <row r="595">
      <c r="A595" s="74">
        <v>10658.0</v>
      </c>
      <c r="B595" s="74" t="s">
        <v>3586</v>
      </c>
      <c r="C595" s="206">
        <v>22736.0</v>
      </c>
    </row>
    <row r="596">
      <c r="A596" s="74">
        <v>10660.0</v>
      </c>
      <c r="B596" s="74" t="s">
        <v>3587</v>
      </c>
      <c r="C596" s="206">
        <v>14833.0</v>
      </c>
    </row>
    <row r="597">
      <c r="A597" s="74">
        <v>10662.0</v>
      </c>
      <c r="B597" s="74" t="s">
        <v>2731</v>
      </c>
      <c r="C597" s="206">
        <v>18416.0</v>
      </c>
    </row>
    <row r="598">
      <c r="A598" s="74">
        <v>10663.0</v>
      </c>
      <c r="B598" s="74" t="s">
        <v>2987</v>
      </c>
      <c r="C598" s="206">
        <v>22852.0</v>
      </c>
    </row>
    <row r="599">
      <c r="A599" s="74">
        <v>10664.0</v>
      </c>
      <c r="B599" s="74" t="s">
        <v>3588</v>
      </c>
      <c r="C599" s="206">
        <v>13525.0</v>
      </c>
    </row>
    <row r="600">
      <c r="A600" s="74">
        <v>10669.0</v>
      </c>
      <c r="B600" s="74" t="s">
        <v>3589</v>
      </c>
      <c r="C600" s="206">
        <v>26193.0</v>
      </c>
    </row>
    <row r="601">
      <c r="A601" s="74">
        <v>10671.0</v>
      </c>
      <c r="B601" s="74" t="s">
        <v>3590</v>
      </c>
      <c r="C601" s="206">
        <v>26835.0</v>
      </c>
    </row>
    <row r="602">
      <c r="A602" s="74">
        <v>10672.0</v>
      </c>
      <c r="B602" s="74" t="s">
        <v>3591</v>
      </c>
      <c r="C602" s="206">
        <v>8525.0</v>
      </c>
    </row>
    <row r="603">
      <c r="A603" s="74">
        <v>10673.0</v>
      </c>
      <c r="B603" s="74" t="s">
        <v>442</v>
      </c>
      <c r="C603" s="206">
        <v>21995.0</v>
      </c>
    </row>
    <row r="604">
      <c r="A604" s="74">
        <v>10677.0</v>
      </c>
      <c r="B604" s="74" t="s">
        <v>3592</v>
      </c>
      <c r="C604" s="206">
        <v>19067.0</v>
      </c>
    </row>
    <row r="605">
      <c r="A605" s="74">
        <v>10681.0</v>
      </c>
      <c r="B605" s="74" t="s">
        <v>3593</v>
      </c>
      <c r="C605" s="206">
        <v>24407.0</v>
      </c>
    </row>
    <row r="606">
      <c r="A606" s="74">
        <v>10685.0</v>
      </c>
      <c r="B606" s="74" t="s">
        <v>3594</v>
      </c>
      <c r="C606" s="206">
        <v>18624.0</v>
      </c>
    </row>
    <row r="607">
      <c r="A607" s="74">
        <v>10693.0</v>
      </c>
      <c r="B607" s="74" t="s">
        <v>2549</v>
      </c>
      <c r="C607" s="206">
        <v>27131.0</v>
      </c>
    </row>
    <row r="608">
      <c r="A608" s="74">
        <v>10695.0</v>
      </c>
      <c r="B608" s="74" t="s">
        <v>3145</v>
      </c>
      <c r="C608" s="206">
        <v>30678.0</v>
      </c>
    </row>
    <row r="609">
      <c r="A609" s="74">
        <v>10696.0</v>
      </c>
      <c r="B609" s="74" t="s">
        <v>3595</v>
      </c>
      <c r="C609" s="206">
        <v>11720.0</v>
      </c>
    </row>
    <row r="610">
      <c r="A610" s="74">
        <v>10697.0</v>
      </c>
      <c r="B610" s="74" t="s">
        <v>126</v>
      </c>
      <c r="C610" s="206">
        <v>27612.0</v>
      </c>
    </row>
    <row r="611">
      <c r="A611" s="74">
        <v>10698.0</v>
      </c>
      <c r="B611" s="74" t="s">
        <v>3596</v>
      </c>
      <c r="C611" s="206">
        <v>15959.0</v>
      </c>
    </row>
    <row r="612">
      <c r="A612" s="74">
        <v>10702.0</v>
      </c>
      <c r="B612" s="74" t="s">
        <v>660</v>
      </c>
      <c r="C612" s="206">
        <v>18579.0</v>
      </c>
    </row>
    <row r="613">
      <c r="A613" s="74">
        <v>10703.0</v>
      </c>
      <c r="B613" s="74" t="s">
        <v>3597</v>
      </c>
      <c r="C613" s="206">
        <v>25487.0</v>
      </c>
    </row>
    <row r="614">
      <c r="A614" s="74">
        <v>10705.0</v>
      </c>
      <c r="B614" s="74" t="s">
        <v>3598</v>
      </c>
      <c r="C614" s="206">
        <v>18978.0</v>
      </c>
    </row>
    <row r="615">
      <c r="A615" s="74">
        <v>10707.0</v>
      </c>
      <c r="B615" s="74" t="s">
        <v>3599</v>
      </c>
      <c r="C615" s="206">
        <v>25625.0</v>
      </c>
    </row>
    <row r="616">
      <c r="A616" s="74">
        <v>10708.0</v>
      </c>
      <c r="B616" s="74" t="s">
        <v>2332</v>
      </c>
      <c r="C616" s="206">
        <v>22434.0</v>
      </c>
    </row>
    <row r="617">
      <c r="A617" s="74">
        <v>10714.0</v>
      </c>
      <c r="B617" s="74" t="s">
        <v>3600</v>
      </c>
      <c r="C617" s="206">
        <v>23016.0</v>
      </c>
    </row>
    <row r="618">
      <c r="A618" s="74">
        <v>10715.0</v>
      </c>
      <c r="B618" s="74" t="s">
        <v>3601</v>
      </c>
      <c r="C618" s="206">
        <v>14967.0</v>
      </c>
    </row>
    <row r="619">
      <c r="A619" s="74">
        <v>10716.0</v>
      </c>
      <c r="B619" s="74" t="s">
        <v>3602</v>
      </c>
      <c r="C619" s="206">
        <v>29982.0</v>
      </c>
    </row>
    <row r="620">
      <c r="A620" s="74">
        <v>10718.0</v>
      </c>
      <c r="B620" s="74" t="s">
        <v>1121</v>
      </c>
      <c r="C620" s="206">
        <v>25173.0</v>
      </c>
    </row>
    <row r="621">
      <c r="A621" s="74">
        <v>10719.0</v>
      </c>
      <c r="B621" s="74" t="s">
        <v>3603</v>
      </c>
      <c r="C621" s="206">
        <v>25074.0</v>
      </c>
    </row>
    <row r="622">
      <c r="A622" s="74">
        <v>10721.0</v>
      </c>
      <c r="B622" s="74" t="s">
        <v>3604</v>
      </c>
      <c r="C622" s="206">
        <v>31722.0</v>
      </c>
    </row>
    <row r="623">
      <c r="A623" s="74">
        <v>10723.0</v>
      </c>
      <c r="B623" s="74" t="s">
        <v>2803</v>
      </c>
      <c r="C623" s="206">
        <v>13729.0</v>
      </c>
    </row>
    <row r="624">
      <c r="A624" s="74">
        <v>10724.0</v>
      </c>
      <c r="B624" s="74" t="s">
        <v>3605</v>
      </c>
      <c r="C624" s="206">
        <v>18713.0</v>
      </c>
    </row>
    <row r="625">
      <c r="A625" s="74">
        <v>10728.0</v>
      </c>
      <c r="B625" s="74" t="s">
        <v>3606</v>
      </c>
      <c r="C625" s="206">
        <v>19307.0</v>
      </c>
    </row>
    <row r="626">
      <c r="A626" s="74">
        <v>10729.0</v>
      </c>
      <c r="B626" s="74" t="s">
        <v>3607</v>
      </c>
      <c r="C626" s="206">
        <v>19854.0</v>
      </c>
    </row>
    <row r="627">
      <c r="A627" s="74">
        <v>10731.0</v>
      </c>
      <c r="B627" s="74" t="s">
        <v>3608</v>
      </c>
      <c r="C627" s="206">
        <v>15521.0</v>
      </c>
    </row>
    <row r="628">
      <c r="A628" s="74">
        <v>10732.0</v>
      </c>
      <c r="B628" s="74" t="s">
        <v>2703</v>
      </c>
      <c r="C628" s="206">
        <v>22198.0</v>
      </c>
    </row>
    <row r="629">
      <c r="A629" s="74">
        <v>10733.0</v>
      </c>
      <c r="B629" s="74" t="s">
        <v>3609</v>
      </c>
      <c r="C629" s="206">
        <v>15168.0</v>
      </c>
    </row>
    <row r="630">
      <c r="A630" s="74">
        <v>10738.0</v>
      </c>
      <c r="B630" s="74" t="s">
        <v>3610</v>
      </c>
      <c r="C630" s="206">
        <v>32749.0</v>
      </c>
    </row>
    <row r="631">
      <c r="A631" s="74">
        <v>10741.0</v>
      </c>
      <c r="B631" s="74" t="s">
        <v>2518</v>
      </c>
      <c r="C631" s="206">
        <v>18129.0</v>
      </c>
    </row>
    <row r="632">
      <c r="A632" s="74">
        <v>10744.0</v>
      </c>
      <c r="B632" s="74" t="s">
        <v>3611</v>
      </c>
      <c r="C632" s="206">
        <v>22652.0</v>
      </c>
    </row>
    <row r="633">
      <c r="A633" s="74">
        <v>10745.0</v>
      </c>
      <c r="B633" s="74" t="s">
        <v>3612</v>
      </c>
      <c r="C633" s="206">
        <v>15129.0</v>
      </c>
    </row>
    <row r="634">
      <c r="A634" s="74">
        <v>10746.0</v>
      </c>
      <c r="B634" s="74" t="s">
        <v>2446</v>
      </c>
      <c r="C634" s="206">
        <v>20786.0</v>
      </c>
    </row>
    <row r="635">
      <c r="A635" s="74">
        <v>10747.0</v>
      </c>
      <c r="B635" s="74" t="s">
        <v>3613</v>
      </c>
      <c r="C635" s="206">
        <v>26406.0</v>
      </c>
    </row>
    <row r="636">
      <c r="A636" s="74">
        <v>10753.0</v>
      </c>
      <c r="B636" s="74" t="s">
        <v>843</v>
      </c>
      <c r="C636" s="206">
        <v>19695.0</v>
      </c>
    </row>
    <row r="637">
      <c r="A637" s="74">
        <v>10754.0</v>
      </c>
      <c r="B637" s="74" t="s">
        <v>1437</v>
      </c>
      <c r="C637" s="206">
        <v>31027.0</v>
      </c>
    </row>
    <row r="638">
      <c r="A638" s="74">
        <v>10755.0</v>
      </c>
      <c r="B638" s="74" t="s">
        <v>3614</v>
      </c>
      <c r="C638" s="206">
        <v>26842.0</v>
      </c>
    </row>
    <row r="639">
      <c r="A639" s="74">
        <v>10758.0</v>
      </c>
      <c r="B639" s="74" t="s">
        <v>3615</v>
      </c>
      <c r="C639" s="206">
        <v>32923.0</v>
      </c>
    </row>
    <row r="640">
      <c r="A640" s="74">
        <v>10759.0</v>
      </c>
      <c r="B640" s="74" t="s">
        <v>3616</v>
      </c>
      <c r="C640" s="206">
        <v>27174.0</v>
      </c>
    </row>
    <row r="641">
      <c r="A641" s="74">
        <v>10761.0</v>
      </c>
      <c r="B641" s="74" t="s">
        <v>2558</v>
      </c>
      <c r="C641" s="206">
        <v>25774.0</v>
      </c>
    </row>
    <row r="642">
      <c r="A642" s="74">
        <v>10762.0</v>
      </c>
      <c r="B642" s="74" t="s">
        <v>2587</v>
      </c>
      <c r="C642" s="206">
        <v>28401.0</v>
      </c>
    </row>
    <row r="643">
      <c r="A643" s="74">
        <v>10763.0</v>
      </c>
      <c r="B643" s="74" t="s">
        <v>3617</v>
      </c>
      <c r="C643" s="206">
        <v>25157.0</v>
      </c>
    </row>
    <row r="644">
      <c r="A644" s="74">
        <v>10764.0</v>
      </c>
      <c r="B644" s="74" t="s">
        <v>3618</v>
      </c>
      <c r="C644" s="206">
        <v>19468.0</v>
      </c>
    </row>
    <row r="645">
      <c r="A645" s="74">
        <v>10765.0</v>
      </c>
      <c r="B645" s="74" t="s">
        <v>3619</v>
      </c>
      <c r="C645" s="206">
        <v>21913.0</v>
      </c>
    </row>
    <row r="646">
      <c r="A646" s="74">
        <v>10766.0</v>
      </c>
      <c r="B646" s="74" t="s">
        <v>1033</v>
      </c>
      <c r="C646" s="206">
        <v>27154.0</v>
      </c>
    </row>
    <row r="647">
      <c r="A647" s="74">
        <v>10768.0</v>
      </c>
      <c r="B647" s="74" t="s">
        <v>366</v>
      </c>
      <c r="C647" s="206">
        <v>19517.0</v>
      </c>
    </row>
    <row r="648">
      <c r="A648" s="74">
        <v>10772.0</v>
      </c>
      <c r="B648" s="74" t="s">
        <v>992</v>
      </c>
      <c r="C648" s="206">
        <v>20763.0</v>
      </c>
    </row>
    <row r="649">
      <c r="A649" s="74">
        <v>10774.0</v>
      </c>
      <c r="B649" s="74" t="s">
        <v>3620</v>
      </c>
      <c r="C649" s="206">
        <v>18572.0</v>
      </c>
    </row>
    <row r="650">
      <c r="A650" s="74">
        <v>10778.0</v>
      </c>
      <c r="B650" s="74" t="s">
        <v>3621</v>
      </c>
      <c r="C650" s="206">
        <v>15799.0</v>
      </c>
    </row>
    <row r="651">
      <c r="A651" s="74">
        <v>10780.0</v>
      </c>
      <c r="B651" s="74" t="s">
        <v>281</v>
      </c>
      <c r="C651" s="206">
        <v>17668.0</v>
      </c>
    </row>
    <row r="652">
      <c r="A652" s="74">
        <v>10782.0</v>
      </c>
      <c r="B652" s="74" t="s">
        <v>3622</v>
      </c>
      <c r="C652" s="206">
        <v>20515.0</v>
      </c>
    </row>
    <row r="653">
      <c r="A653" s="74">
        <v>10787.0</v>
      </c>
      <c r="B653" s="74" t="s">
        <v>3623</v>
      </c>
      <c r="C653" s="206">
        <v>30701.0</v>
      </c>
    </row>
    <row r="654">
      <c r="A654" s="74">
        <v>10790.0</v>
      </c>
      <c r="B654" s="74" t="s">
        <v>3063</v>
      </c>
      <c r="C654" s="206">
        <v>16517.0</v>
      </c>
    </row>
    <row r="655">
      <c r="A655" s="74">
        <v>10791.0</v>
      </c>
      <c r="B655" s="74" t="s">
        <v>3624</v>
      </c>
      <c r="C655" s="206">
        <v>25010.0</v>
      </c>
    </row>
    <row r="656">
      <c r="A656" s="74">
        <v>10793.0</v>
      </c>
      <c r="B656" s="74" t="s">
        <v>3625</v>
      </c>
      <c r="C656" s="206">
        <v>15785.0</v>
      </c>
    </row>
    <row r="657">
      <c r="A657" s="74">
        <v>10796.0</v>
      </c>
      <c r="B657" s="74" t="s">
        <v>1214</v>
      </c>
      <c r="C657" s="206">
        <v>19515.0</v>
      </c>
    </row>
    <row r="658">
      <c r="A658" s="74">
        <v>10797.0</v>
      </c>
      <c r="B658" s="74" t="s">
        <v>3626</v>
      </c>
      <c r="C658" s="206">
        <v>22095.0</v>
      </c>
    </row>
    <row r="659">
      <c r="A659" s="74">
        <v>10799.0</v>
      </c>
      <c r="B659" s="74" t="s">
        <v>3627</v>
      </c>
      <c r="C659" s="206">
        <v>21944.0</v>
      </c>
    </row>
    <row r="660">
      <c r="A660" s="74">
        <v>10801.0</v>
      </c>
      <c r="B660" s="74" t="s">
        <v>317</v>
      </c>
      <c r="C660" s="206">
        <v>28794.0</v>
      </c>
    </row>
    <row r="661">
      <c r="A661" s="74">
        <v>10807.0</v>
      </c>
      <c r="B661" s="74" t="s">
        <v>3628</v>
      </c>
      <c r="C661" s="206">
        <v>17116.0</v>
      </c>
    </row>
    <row r="662">
      <c r="A662" s="74">
        <v>10809.0</v>
      </c>
      <c r="B662" s="74" t="s">
        <v>3629</v>
      </c>
      <c r="C662" s="206">
        <v>21687.0</v>
      </c>
    </row>
    <row r="663">
      <c r="A663" s="74">
        <v>10810.0</v>
      </c>
      <c r="B663" s="74" t="s">
        <v>3630</v>
      </c>
      <c r="C663" s="206">
        <v>22860.0</v>
      </c>
    </row>
    <row r="664">
      <c r="A664" s="74">
        <v>10813.0</v>
      </c>
      <c r="B664" s="74" t="s">
        <v>2940</v>
      </c>
      <c r="C664" s="206">
        <v>13035.0</v>
      </c>
    </row>
    <row r="665">
      <c r="A665" s="74">
        <v>10817.0</v>
      </c>
      <c r="B665" s="74" t="s">
        <v>1136</v>
      </c>
      <c r="C665" s="206">
        <v>22099.0</v>
      </c>
    </row>
    <row r="666">
      <c r="A666" s="74">
        <v>10819.0</v>
      </c>
      <c r="B666" s="74" t="s">
        <v>196</v>
      </c>
      <c r="C666" s="206">
        <v>33525.0</v>
      </c>
    </row>
    <row r="667">
      <c r="A667" s="74">
        <v>10827.0</v>
      </c>
      <c r="B667" s="74" t="s">
        <v>3631</v>
      </c>
      <c r="C667" s="206">
        <v>21695.0</v>
      </c>
    </row>
    <row r="668">
      <c r="A668" s="74">
        <v>10829.0</v>
      </c>
      <c r="B668" s="74" t="s">
        <v>3632</v>
      </c>
      <c r="C668" s="206">
        <v>26535.0</v>
      </c>
    </row>
    <row r="669">
      <c r="A669" s="74">
        <v>10832.0</v>
      </c>
      <c r="B669" s="74" t="s">
        <v>3633</v>
      </c>
      <c r="C669" s="206">
        <v>16704.0</v>
      </c>
    </row>
    <row r="670">
      <c r="A670" s="74">
        <v>10854.0</v>
      </c>
      <c r="B670" s="74" t="s">
        <v>310</v>
      </c>
      <c r="C670" s="206">
        <v>26580.0</v>
      </c>
    </row>
    <row r="671">
      <c r="A671" s="74">
        <v>10858.0</v>
      </c>
      <c r="B671" s="74" t="s">
        <v>3634</v>
      </c>
      <c r="C671" s="206">
        <v>18816.0</v>
      </c>
    </row>
    <row r="672">
      <c r="A672" s="74">
        <v>10859.0</v>
      </c>
      <c r="B672" s="74" t="s">
        <v>3635</v>
      </c>
      <c r="C672" s="206">
        <v>22593.0</v>
      </c>
    </row>
    <row r="673">
      <c r="A673" s="74">
        <v>10861.0</v>
      </c>
      <c r="B673" s="74" t="s">
        <v>3636</v>
      </c>
      <c r="C673" s="206">
        <v>17929.0</v>
      </c>
    </row>
    <row r="674">
      <c r="A674" s="74">
        <v>10864.0</v>
      </c>
      <c r="B674" s="74" t="s">
        <v>3637</v>
      </c>
      <c r="C674" s="206">
        <v>18480.0</v>
      </c>
    </row>
    <row r="675">
      <c r="A675" s="74">
        <v>10865.0</v>
      </c>
      <c r="B675" s="74" t="s">
        <v>3638</v>
      </c>
      <c r="C675" s="206">
        <v>21536.0</v>
      </c>
    </row>
    <row r="676">
      <c r="A676" s="74">
        <v>10869.0</v>
      </c>
      <c r="B676" s="74" t="s">
        <v>3639</v>
      </c>
      <c r="C676" s="206">
        <v>11671.0</v>
      </c>
    </row>
    <row r="677">
      <c r="A677" s="74">
        <v>10873.0</v>
      </c>
      <c r="B677" s="74" t="s">
        <v>2505</v>
      </c>
      <c r="C677" s="206">
        <v>8953.0</v>
      </c>
    </row>
    <row r="678">
      <c r="A678" s="74">
        <v>10875.0</v>
      </c>
      <c r="B678" s="74" t="s">
        <v>2534</v>
      </c>
      <c r="C678" s="206">
        <v>19553.0</v>
      </c>
    </row>
    <row r="679">
      <c r="A679" s="74">
        <v>10878.0</v>
      </c>
      <c r="B679" s="74" t="s">
        <v>1258</v>
      </c>
      <c r="C679" s="206">
        <v>25475.0</v>
      </c>
    </row>
    <row r="680">
      <c r="A680" s="74">
        <v>10880.0</v>
      </c>
      <c r="B680" s="74" t="s">
        <v>333</v>
      </c>
      <c r="C680" s="206">
        <v>21427.0</v>
      </c>
    </row>
    <row r="681">
      <c r="A681" s="74">
        <v>10882.0</v>
      </c>
      <c r="B681" s="74" t="s">
        <v>173</v>
      </c>
      <c r="C681" s="206">
        <v>25037.0</v>
      </c>
    </row>
    <row r="682">
      <c r="A682" s="74">
        <v>10885.0</v>
      </c>
      <c r="B682" s="74" t="s">
        <v>3640</v>
      </c>
      <c r="C682" s="206">
        <v>17213.0</v>
      </c>
    </row>
    <row r="683">
      <c r="A683" s="74">
        <v>10895.0</v>
      </c>
      <c r="B683" s="74" t="s">
        <v>3641</v>
      </c>
      <c r="C683" s="206">
        <v>17145.0</v>
      </c>
    </row>
    <row r="684">
      <c r="A684" s="74">
        <v>10898.0</v>
      </c>
      <c r="B684" s="74" t="s">
        <v>2901</v>
      </c>
      <c r="C684" s="206">
        <v>21418.0</v>
      </c>
    </row>
    <row r="685">
      <c r="A685" s="74">
        <v>10903.0</v>
      </c>
      <c r="B685" s="74" t="s">
        <v>422</v>
      </c>
      <c r="C685" s="206">
        <v>22992.0</v>
      </c>
    </row>
    <row r="686">
      <c r="A686" s="74">
        <v>10904.0</v>
      </c>
      <c r="B686" s="74" t="s">
        <v>3642</v>
      </c>
      <c r="C686" s="206">
        <v>26484.0</v>
      </c>
    </row>
    <row r="687">
      <c r="A687" s="74">
        <v>10905.0</v>
      </c>
      <c r="B687" s="74" t="s">
        <v>3643</v>
      </c>
      <c r="C687" s="206">
        <v>20654.0</v>
      </c>
    </row>
    <row r="688">
      <c r="A688" s="74">
        <v>10906.0</v>
      </c>
      <c r="B688" s="74" t="s">
        <v>953</v>
      </c>
      <c r="C688" s="206">
        <v>30712.0</v>
      </c>
    </row>
    <row r="689">
      <c r="A689" s="74">
        <v>10908.0</v>
      </c>
      <c r="B689" s="74" t="s">
        <v>3644</v>
      </c>
      <c r="C689" s="206">
        <v>21424.0</v>
      </c>
    </row>
    <row r="690">
      <c r="A690" s="74">
        <v>10909.0</v>
      </c>
      <c r="B690" s="74" t="s">
        <v>3645</v>
      </c>
      <c r="C690" s="206">
        <v>15417.0</v>
      </c>
    </row>
    <row r="691">
      <c r="A691" s="74">
        <v>10911.0</v>
      </c>
      <c r="B691" s="74" t="s">
        <v>2852</v>
      </c>
      <c r="C691" s="206">
        <v>12187.0</v>
      </c>
    </row>
    <row r="692">
      <c r="A692" s="74">
        <v>10912.0</v>
      </c>
      <c r="B692" s="74" t="s">
        <v>3646</v>
      </c>
      <c r="C692" s="206">
        <v>29380.0</v>
      </c>
    </row>
    <row r="693">
      <c r="A693" s="74">
        <v>10914.0</v>
      </c>
      <c r="B693" s="74" t="s">
        <v>2698</v>
      </c>
      <c r="C693" s="206">
        <v>30874.0</v>
      </c>
    </row>
    <row r="694">
      <c r="A694" s="74">
        <v>10919.0</v>
      </c>
      <c r="B694" s="74" t="s">
        <v>3647</v>
      </c>
      <c r="C694" s="206">
        <v>22257.0</v>
      </c>
    </row>
    <row r="695">
      <c r="A695" s="74">
        <v>10921.0</v>
      </c>
      <c r="B695" s="74" t="s">
        <v>3648</v>
      </c>
      <c r="C695" s="206">
        <v>23899.0</v>
      </c>
    </row>
    <row r="696">
      <c r="A696" s="74">
        <v>10924.0</v>
      </c>
      <c r="B696" s="74" t="s">
        <v>3649</v>
      </c>
      <c r="C696" s="206">
        <v>19463.0</v>
      </c>
    </row>
    <row r="697">
      <c r="A697" s="74">
        <v>10927.0</v>
      </c>
      <c r="B697" s="74" t="s">
        <v>3650</v>
      </c>
      <c r="C697" s="206">
        <v>29570.0</v>
      </c>
    </row>
    <row r="698">
      <c r="A698" s="74">
        <v>10928.0</v>
      </c>
      <c r="B698" s="74" t="s">
        <v>3651</v>
      </c>
      <c r="C698" s="206">
        <v>20619.0</v>
      </c>
    </row>
    <row r="699">
      <c r="A699" s="74">
        <v>10929.0</v>
      </c>
      <c r="B699" s="74" t="s">
        <v>2905</v>
      </c>
      <c r="C699" s="206">
        <v>30288.0</v>
      </c>
    </row>
    <row r="700">
      <c r="A700" s="74">
        <v>10933.0</v>
      </c>
      <c r="B700" s="74" t="s">
        <v>3652</v>
      </c>
      <c r="C700" s="206">
        <v>23029.0</v>
      </c>
    </row>
    <row r="701">
      <c r="A701" s="74">
        <v>10936.0</v>
      </c>
      <c r="B701" s="74" t="s">
        <v>3653</v>
      </c>
      <c r="C701" s="206">
        <v>34514.0</v>
      </c>
    </row>
    <row r="702">
      <c r="A702" s="74">
        <v>10937.0</v>
      </c>
      <c r="B702" s="74" t="s">
        <v>3654</v>
      </c>
      <c r="C702" s="206">
        <v>25398.0</v>
      </c>
    </row>
    <row r="703">
      <c r="A703" s="74">
        <v>10939.0</v>
      </c>
      <c r="B703" s="74" t="s">
        <v>3655</v>
      </c>
      <c r="C703" s="206">
        <v>28418.0</v>
      </c>
    </row>
    <row r="704">
      <c r="A704" s="74">
        <v>10941.0</v>
      </c>
      <c r="B704" s="74" t="s">
        <v>2248</v>
      </c>
      <c r="C704" s="206">
        <v>20525.0</v>
      </c>
    </row>
    <row r="705">
      <c r="A705" s="74">
        <v>10942.0</v>
      </c>
      <c r="B705" s="74" t="s">
        <v>1727</v>
      </c>
      <c r="C705" s="206">
        <v>32534.0</v>
      </c>
    </row>
    <row r="706">
      <c r="A706" s="74">
        <v>10943.0</v>
      </c>
      <c r="B706" s="74" t="s">
        <v>3656</v>
      </c>
      <c r="C706" s="206">
        <v>29169.0</v>
      </c>
    </row>
    <row r="707">
      <c r="A707" s="74">
        <v>10945.0</v>
      </c>
      <c r="B707" s="74" t="s">
        <v>1464</v>
      </c>
      <c r="C707" s="206">
        <v>19552.0</v>
      </c>
    </row>
    <row r="708">
      <c r="A708" s="74">
        <v>10948.0</v>
      </c>
      <c r="B708" s="74" t="s">
        <v>3657</v>
      </c>
      <c r="C708" s="206">
        <v>23648.0</v>
      </c>
    </row>
    <row r="709">
      <c r="A709" s="74">
        <v>10952.0</v>
      </c>
      <c r="B709" s="74" t="s">
        <v>3658</v>
      </c>
      <c r="C709" s="206">
        <v>28571.0</v>
      </c>
    </row>
    <row r="710">
      <c r="A710" s="74">
        <v>10954.0</v>
      </c>
      <c r="B710" s="74" t="s">
        <v>1755</v>
      </c>
      <c r="C710" s="206">
        <v>17103.0</v>
      </c>
    </row>
    <row r="711">
      <c r="A711" s="74">
        <v>10955.0</v>
      </c>
      <c r="B711" s="74" t="s">
        <v>3659</v>
      </c>
      <c r="C711" s="206">
        <v>26255.0</v>
      </c>
    </row>
    <row r="712">
      <c r="A712" s="74">
        <v>10958.0</v>
      </c>
      <c r="B712" s="74" t="s">
        <v>3660</v>
      </c>
      <c r="C712" s="206">
        <v>30302.0</v>
      </c>
    </row>
    <row r="713">
      <c r="A713" s="74">
        <v>10959.0</v>
      </c>
      <c r="B713" s="74" t="s">
        <v>909</v>
      </c>
      <c r="C713" s="206">
        <v>20829.0</v>
      </c>
    </row>
    <row r="714">
      <c r="A714" s="74">
        <v>10961.0</v>
      </c>
      <c r="B714" s="74" t="s">
        <v>2916</v>
      </c>
      <c r="C714" s="206">
        <v>19237.0</v>
      </c>
    </row>
    <row r="715">
      <c r="A715" s="74">
        <v>10965.0</v>
      </c>
      <c r="B715" s="74" t="s">
        <v>3661</v>
      </c>
      <c r="C715" s="206">
        <v>26004.0</v>
      </c>
    </row>
    <row r="716">
      <c r="A716" s="74">
        <v>10966.0</v>
      </c>
      <c r="B716" s="74" t="s">
        <v>3662</v>
      </c>
      <c r="C716" s="206">
        <v>26677.0</v>
      </c>
    </row>
    <row r="717">
      <c r="A717" s="74">
        <v>10973.0</v>
      </c>
      <c r="B717" s="74" t="s">
        <v>3663</v>
      </c>
      <c r="C717" s="206">
        <v>18722.0</v>
      </c>
    </row>
    <row r="718">
      <c r="A718" s="74">
        <v>10978.0</v>
      </c>
      <c r="B718" s="74" t="s">
        <v>3664</v>
      </c>
      <c r="C718" s="206">
        <v>19806.0</v>
      </c>
    </row>
    <row r="719">
      <c r="A719" s="74">
        <v>10980.0</v>
      </c>
      <c r="B719" s="74" t="s">
        <v>3665</v>
      </c>
      <c r="C719" s="206">
        <v>30572.0</v>
      </c>
    </row>
    <row r="720">
      <c r="A720" s="74">
        <v>10984.0</v>
      </c>
      <c r="B720" s="74" t="s">
        <v>2598</v>
      </c>
      <c r="C720" s="206">
        <v>23057.0</v>
      </c>
    </row>
    <row r="721">
      <c r="A721" s="74">
        <v>10988.0</v>
      </c>
      <c r="B721" s="74" t="s">
        <v>3666</v>
      </c>
      <c r="C721" s="206">
        <v>25831.0</v>
      </c>
    </row>
    <row r="722">
      <c r="A722" s="74">
        <v>10989.0</v>
      </c>
      <c r="B722" s="74" t="s">
        <v>3667</v>
      </c>
      <c r="C722" s="206">
        <v>17993.0</v>
      </c>
    </row>
    <row r="723">
      <c r="A723" s="74">
        <v>10990.0</v>
      </c>
      <c r="B723" s="74" t="s">
        <v>3668</v>
      </c>
      <c r="C723" s="206">
        <v>19471.0</v>
      </c>
    </row>
    <row r="724">
      <c r="A724" s="74">
        <v>10999.0</v>
      </c>
      <c r="B724" s="74" t="s">
        <v>3669</v>
      </c>
      <c r="C724" s="206">
        <v>26764.0</v>
      </c>
    </row>
    <row r="725">
      <c r="A725" s="74">
        <v>11000.0</v>
      </c>
      <c r="B725" s="74" t="s">
        <v>545</v>
      </c>
      <c r="C725" s="206">
        <v>16385.0</v>
      </c>
    </row>
    <row r="726">
      <c r="A726" s="74">
        <v>11002.0</v>
      </c>
      <c r="B726" s="74" t="s">
        <v>2685</v>
      </c>
      <c r="C726" s="206">
        <v>33956.0</v>
      </c>
    </row>
    <row r="727">
      <c r="A727" s="74">
        <v>11004.0</v>
      </c>
      <c r="B727" s="74" t="s">
        <v>1268</v>
      </c>
      <c r="C727" s="206">
        <v>27126.0</v>
      </c>
    </row>
    <row r="728">
      <c r="A728" s="74">
        <v>11005.0</v>
      </c>
      <c r="B728" s="74" t="s">
        <v>3670</v>
      </c>
      <c r="C728" s="206">
        <v>29353.0</v>
      </c>
    </row>
    <row r="729">
      <c r="A729" s="74">
        <v>11006.0</v>
      </c>
      <c r="B729" s="74" t="s">
        <v>3671</v>
      </c>
      <c r="C729" s="206">
        <v>28283.0</v>
      </c>
    </row>
    <row r="730">
      <c r="A730" s="74">
        <v>11007.0</v>
      </c>
      <c r="B730" s="74" t="s">
        <v>762</v>
      </c>
      <c r="C730" s="206">
        <v>13622.0</v>
      </c>
    </row>
    <row r="731">
      <c r="A731" s="74">
        <v>11009.0</v>
      </c>
      <c r="B731" s="74" t="s">
        <v>3672</v>
      </c>
      <c r="C731" s="206">
        <v>21597.0</v>
      </c>
    </row>
    <row r="732">
      <c r="A732" s="74">
        <v>11010.0</v>
      </c>
      <c r="B732" s="74" t="s">
        <v>3673</v>
      </c>
      <c r="C732" s="206">
        <v>26625.0</v>
      </c>
    </row>
    <row r="733">
      <c r="A733" s="74">
        <v>11011.0</v>
      </c>
      <c r="B733" s="74" t="s">
        <v>932</v>
      </c>
      <c r="C733" s="206">
        <v>15419.0</v>
      </c>
    </row>
    <row r="734">
      <c r="A734" s="74">
        <v>11012.0</v>
      </c>
      <c r="B734" s="74" t="s">
        <v>209</v>
      </c>
      <c r="C734" s="206">
        <v>23539.0</v>
      </c>
    </row>
    <row r="735">
      <c r="A735" s="74">
        <v>11016.0</v>
      </c>
      <c r="B735" s="74" t="s">
        <v>908</v>
      </c>
      <c r="C735" s="206">
        <v>23703.0</v>
      </c>
    </row>
    <row r="736">
      <c r="A736" s="74">
        <v>11017.0</v>
      </c>
      <c r="B736" s="74" t="s">
        <v>1139</v>
      </c>
      <c r="C736" s="206">
        <v>22235.0</v>
      </c>
    </row>
    <row r="737">
      <c r="A737" s="74">
        <v>11018.0</v>
      </c>
      <c r="B737" s="74" t="s">
        <v>3674</v>
      </c>
      <c r="C737" s="206">
        <v>22005.0</v>
      </c>
    </row>
    <row r="738">
      <c r="A738" s="74">
        <v>11025.0</v>
      </c>
      <c r="B738" s="74" t="s">
        <v>1737</v>
      </c>
      <c r="C738" s="206">
        <v>28060.0</v>
      </c>
    </row>
    <row r="739">
      <c r="A739" s="74">
        <v>11026.0</v>
      </c>
      <c r="B739" s="74" t="s">
        <v>1661</v>
      </c>
      <c r="C739" s="206">
        <v>21125.0</v>
      </c>
    </row>
    <row r="740">
      <c r="A740" s="74">
        <v>11027.0</v>
      </c>
      <c r="B740" s="74" t="s">
        <v>3675</v>
      </c>
      <c r="C740" s="206">
        <v>28275.0</v>
      </c>
    </row>
    <row r="741">
      <c r="A741" s="74">
        <v>11031.0</v>
      </c>
      <c r="B741" s="74" t="s">
        <v>3676</v>
      </c>
      <c r="C741" s="206">
        <v>18114.0</v>
      </c>
    </row>
    <row r="742">
      <c r="A742" s="74">
        <v>11032.0</v>
      </c>
      <c r="B742" s="74" t="s">
        <v>3677</v>
      </c>
      <c r="C742" s="206">
        <v>15404.0</v>
      </c>
    </row>
    <row r="743">
      <c r="A743" s="74">
        <v>11034.0</v>
      </c>
      <c r="B743" s="74" t="s">
        <v>3678</v>
      </c>
      <c r="C743" s="206">
        <v>27225.0</v>
      </c>
    </row>
    <row r="744">
      <c r="A744" s="74">
        <v>11035.0</v>
      </c>
      <c r="B744" s="74" t="s">
        <v>3679</v>
      </c>
      <c r="C744" s="206">
        <v>28161.0</v>
      </c>
    </row>
    <row r="745">
      <c r="A745" s="74">
        <v>11036.0</v>
      </c>
      <c r="B745" s="74" t="s">
        <v>2728</v>
      </c>
      <c r="C745" s="206">
        <v>18515.0</v>
      </c>
    </row>
    <row r="746">
      <c r="A746" s="74">
        <v>11037.0</v>
      </c>
      <c r="B746" s="74" t="s">
        <v>2545</v>
      </c>
      <c r="C746" s="206">
        <v>30904.0</v>
      </c>
    </row>
    <row r="747">
      <c r="A747" s="74">
        <v>11039.0</v>
      </c>
      <c r="B747" s="74" t="s">
        <v>3680</v>
      </c>
      <c r="C747" s="206">
        <v>16246.0</v>
      </c>
    </row>
    <row r="748">
      <c r="A748" s="74">
        <v>11041.0</v>
      </c>
      <c r="B748" s="74" t="s">
        <v>3681</v>
      </c>
      <c r="C748" s="206">
        <v>23573.0</v>
      </c>
    </row>
    <row r="749">
      <c r="A749" s="74">
        <v>11042.0</v>
      </c>
      <c r="B749" s="74" t="s">
        <v>3682</v>
      </c>
      <c r="C749" s="206">
        <v>31883.0</v>
      </c>
    </row>
    <row r="750">
      <c r="A750" s="74">
        <v>11045.0</v>
      </c>
      <c r="B750" s="74" t="s">
        <v>469</v>
      </c>
      <c r="C750" s="206">
        <v>16559.0</v>
      </c>
    </row>
    <row r="751">
      <c r="A751" s="74">
        <v>11047.0</v>
      </c>
      <c r="B751" s="74" t="s">
        <v>2683</v>
      </c>
      <c r="C751" s="206">
        <v>20068.0</v>
      </c>
    </row>
    <row r="752">
      <c r="A752" s="74">
        <v>11048.0</v>
      </c>
      <c r="B752" s="74" t="s">
        <v>3683</v>
      </c>
      <c r="C752" s="206">
        <v>19908.0</v>
      </c>
    </row>
    <row r="753">
      <c r="A753" s="74">
        <v>11050.0</v>
      </c>
      <c r="B753" s="74" t="s">
        <v>3684</v>
      </c>
      <c r="C753" s="206">
        <v>12144.0</v>
      </c>
    </row>
    <row r="754">
      <c r="A754" s="74">
        <v>11056.0</v>
      </c>
      <c r="B754" s="74" t="s">
        <v>3000</v>
      </c>
      <c r="C754" s="206">
        <v>14099.0</v>
      </c>
    </row>
    <row r="755">
      <c r="A755" s="74">
        <v>11057.0</v>
      </c>
      <c r="B755" s="74" t="s">
        <v>3685</v>
      </c>
      <c r="C755" s="206">
        <v>30148.0</v>
      </c>
    </row>
    <row r="756">
      <c r="A756" s="74">
        <v>11059.0</v>
      </c>
      <c r="B756" s="74" t="s">
        <v>1167</v>
      </c>
      <c r="C756" s="206">
        <v>17955.0</v>
      </c>
    </row>
    <row r="757">
      <c r="A757" s="74">
        <v>11060.0</v>
      </c>
      <c r="B757" s="74" t="s">
        <v>2969</v>
      </c>
      <c r="C757" s="206">
        <v>17390.0</v>
      </c>
    </row>
    <row r="758">
      <c r="A758" s="74">
        <v>11063.0</v>
      </c>
      <c r="B758" s="74" t="s">
        <v>3686</v>
      </c>
      <c r="C758" s="206">
        <v>16944.0</v>
      </c>
    </row>
    <row r="759">
      <c r="A759" s="74">
        <v>11065.0</v>
      </c>
      <c r="B759" s="74" t="s">
        <v>644</v>
      </c>
      <c r="C759" s="206">
        <v>18803.0</v>
      </c>
    </row>
    <row r="760">
      <c r="A760" s="74">
        <v>11066.0</v>
      </c>
      <c r="B760" s="74" t="s">
        <v>2812</v>
      </c>
      <c r="C760" s="206">
        <v>21680.0</v>
      </c>
    </row>
    <row r="761">
      <c r="A761" s="74">
        <v>11068.0</v>
      </c>
      <c r="B761" s="74" t="s">
        <v>3687</v>
      </c>
      <c r="C761" s="206">
        <v>17430.0</v>
      </c>
    </row>
    <row r="762">
      <c r="A762" s="74">
        <v>11070.0</v>
      </c>
      <c r="B762" s="74" t="s">
        <v>424</v>
      </c>
      <c r="C762" s="206">
        <v>19238.0</v>
      </c>
    </row>
    <row r="763">
      <c r="A763" s="74">
        <v>11071.0</v>
      </c>
      <c r="B763" s="74" t="s">
        <v>3688</v>
      </c>
      <c r="C763" s="206">
        <v>13482.0</v>
      </c>
    </row>
    <row r="764">
      <c r="A764" s="74">
        <v>11072.0</v>
      </c>
      <c r="B764" s="74" t="s">
        <v>1173</v>
      </c>
      <c r="C764" s="206">
        <v>27956.0</v>
      </c>
    </row>
    <row r="765">
      <c r="A765" s="74">
        <v>11073.0</v>
      </c>
      <c r="B765" s="74" t="s">
        <v>3689</v>
      </c>
      <c r="C765" s="206">
        <v>20885.0</v>
      </c>
    </row>
    <row r="766">
      <c r="A766" s="74">
        <v>11074.0</v>
      </c>
      <c r="B766" s="74" t="s">
        <v>3690</v>
      </c>
      <c r="C766" s="206">
        <v>13485.0</v>
      </c>
    </row>
    <row r="767">
      <c r="A767" s="74">
        <v>11076.0</v>
      </c>
      <c r="B767" s="74" t="s">
        <v>3691</v>
      </c>
      <c r="C767" s="206">
        <v>15250.0</v>
      </c>
    </row>
    <row r="768">
      <c r="A768" s="74">
        <v>11077.0</v>
      </c>
      <c r="B768" s="74" t="s">
        <v>3692</v>
      </c>
      <c r="C768" s="206">
        <v>23943.0</v>
      </c>
    </row>
    <row r="769">
      <c r="A769" s="74">
        <v>11080.0</v>
      </c>
      <c r="B769" s="74" t="s">
        <v>727</v>
      </c>
      <c r="C769" s="206">
        <v>16280.0</v>
      </c>
    </row>
    <row r="770">
      <c r="A770" s="74">
        <v>11083.0</v>
      </c>
      <c r="B770" s="74" t="s">
        <v>3693</v>
      </c>
      <c r="C770" s="206">
        <v>23657.0</v>
      </c>
    </row>
    <row r="771">
      <c r="A771" s="74">
        <v>11084.0</v>
      </c>
      <c r="B771" s="74" t="s">
        <v>2054</v>
      </c>
      <c r="C771" s="206">
        <v>21028.0</v>
      </c>
    </row>
    <row r="772">
      <c r="A772" s="74">
        <v>11085.0</v>
      </c>
      <c r="B772" s="74" t="s">
        <v>3694</v>
      </c>
      <c r="C772" s="206">
        <v>24401.0</v>
      </c>
    </row>
    <row r="773">
      <c r="A773" s="74">
        <v>11088.0</v>
      </c>
      <c r="B773" s="74" t="s">
        <v>2739</v>
      </c>
      <c r="C773" s="206">
        <v>14999.0</v>
      </c>
    </row>
    <row r="774">
      <c r="A774" s="74">
        <v>11090.0</v>
      </c>
      <c r="B774" s="74" t="s">
        <v>645</v>
      </c>
      <c r="C774" s="206">
        <v>29523.0</v>
      </c>
    </row>
    <row r="775">
      <c r="A775" s="74">
        <v>11093.0</v>
      </c>
      <c r="B775" s="74" t="s">
        <v>2897</v>
      </c>
      <c r="C775" s="206">
        <v>22696.0</v>
      </c>
    </row>
    <row r="776">
      <c r="A776" s="74">
        <v>11096.0</v>
      </c>
      <c r="B776" s="74" t="s">
        <v>3695</v>
      </c>
      <c r="C776" s="206">
        <v>21939.0</v>
      </c>
    </row>
    <row r="777">
      <c r="A777" s="74">
        <v>11099.0</v>
      </c>
      <c r="B777" s="74" t="s">
        <v>3696</v>
      </c>
      <c r="C777" s="206">
        <v>29439.0</v>
      </c>
    </row>
    <row r="778">
      <c r="A778" s="74">
        <v>11100.0</v>
      </c>
      <c r="B778" s="74" t="s">
        <v>2336</v>
      </c>
      <c r="C778" s="206">
        <v>17508.0</v>
      </c>
    </row>
    <row r="779">
      <c r="A779" s="74">
        <v>11105.0</v>
      </c>
      <c r="B779" s="74" t="s">
        <v>3697</v>
      </c>
      <c r="C779" s="206">
        <v>23128.0</v>
      </c>
    </row>
    <row r="780">
      <c r="A780" s="74">
        <v>11106.0</v>
      </c>
      <c r="B780" s="74" t="s">
        <v>3149</v>
      </c>
      <c r="C780" s="206">
        <v>29299.0</v>
      </c>
    </row>
    <row r="781">
      <c r="A781" s="74">
        <v>11110.0</v>
      </c>
      <c r="B781" s="74" t="s">
        <v>822</v>
      </c>
      <c r="C781" s="206">
        <v>13190.0</v>
      </c>
    </row>
    <row r="782">
      <c r="A782" s="74">
        <v>11113.0</v>
      </c>
      <c r="B782" s="74" t="s">
        <v>1311</v>
      </c>
      <c r="C782" s="206">
        <v>19005.0</v>
      </c>
    </row>
    <row r="783">
      <c r="A783" s="74">
        <v>11114.0</v>
      </c>
      <c r="B783" s="74" t="s">
        <v>3698</v>
      </c>
      <c r="C783" s="206">
        <v>19084.0</v>
      </c>
    </row>
    <row r="784">
      <c r="A784" s="74">
        <v>11115.0</v>
      </c>
      <c r="B784" s="74" t="s">
        <v>3699</v>
      </c>
      <c r="C784" s="206">
        <v>18060.0</v>
      </c>
    </row>
    <row r="785">
      <c r="A785" s="74">
        <v>11116.0</v>
      </c>
      <c r="B785" s="74" t="s">
        <v>910</v>
      </c>
      <c r="C785" s="206">
        <v>17610.0</v>
      </c>
    </row>
    <row r="786">
      <c r="A786" s="74">
        <v>11117.0</v>
      </c>
      <c r="B786" s="74" t="s">
        <v>3700</v>
      </c>
      <c r="C786" s="206">
        <v>16041.0</v>
      </c>
    </row>
    <row r="787">
      <c r="A787" s="74">
        <v>11118.0</v>
      </c>
      <c r="B787" s="74" t="s">
        <v>3701</v>
      </c>
      <c r="C787" s="206">
        <v>13778.0</v>
      </c>
    </row>
    <row r="788">
      <c r="A788" s="74">
        <v>11120.0</v>
      </c>
      <c r="B788" s="74" t="s">
        <v>3702</v>
      </c>
      <c r="C788" s="206">
        <v>29751.0</v>
      </c>
    </row>
    <row r="789">
      <c r="A789" s="74">
        <v>11121.0</v>
      </c>
      <c r="B789" s="74" t="s">
        <v>960</v>
      </c>
      <c r="C789" s="206">
        <v>24534.0</v>
      </c>
    </row>
    <row r="790">
      <c r="A790" s="74">
        <v>11122.0</v>
      </c>
      <c r="B790" s="74" t="s">
        <v>3703</v>
      </c>
      <c r="C790" s="206">
        <v>16190.0</v>
      </c>
    </row>
    <row r="791">
      <c r="A791" s="74">
        <v>11123.0</v>
      </c>
      <c r="B791" s="74" t="s">
        <v>3704</v>
      </c>
      <c r="C791" s="206">
        <v>15422.0</v>
      </c>
    </row>
    <row r="792">
      <c r="A792" s="74">
        <v>11125.0</v>
      </c>
      <c r="B792" s="74" t="s">
        <v>3705</v>
      </c>
      <c r="C792" s="206">
        <v>19302.0</v>
      </c>
    </row>
    <row r="793">
      <c r="A793" s="74">
        <v>11127.0</v>
      </c>
      <c r="B793" s="74" t="s">
        <v>239</v>
      </c>
      <c r="C793" s="206">
        <v>25704.0</v>
      </c>
    </row>
    <row r="794">
      <c r="A794" s="74">
        <v>11130.0</v>
      </c>
      <c r="B794" s="74" t="s">
        <v>3706</v>
      </c>
      <c r="C794" s="206">
        <v>24381.0</v>
      </c>
    </row>
    <row r="795">
      <c r="A795" s="74">
        <v>11131.0</v>
      </c>
      <c r="B795" s="74" t="s">
        <v>229</v>
      </c>
      <c r="C795" s="206">
        <v>16644.0</v>
      </c>
    </row>
    <row r="796">
      <c r="A796" s="74">
        <v>11133.0</v>
      </c>
      <c r="B796" s="74" t="s">
        <v>1095</v>
      </c>
      <c r="C796" s="206">
        <v>21017.0</v>
      </c>
    </row>
    <row r="797">
      <c r="A797" s="74">
        <v>11135.0</v>
      </c>
      <c r="B797" s="74" t="s">
        <v>3707</v>
      </c>
      <c r="C797" s="206">
        <v>25248.0</v>
      </c>
    </row>
    <row r="798">
      <c r="A798" s="74">
        <v>11138.0</v>
      </c>
      <c r="B798" s="74" t="s">
        <v>3708</v>
      </c>
      <c r="C798" s="206">
        <v>19778.0</v>
      </c>
    </row>
    <row r="799">
      <c r="A799" s="74">
        <v>11140.0</v>
      </c>
      <c r="B799" s="74" t="s">
        <v>3709</v>
      </c>
      <c r="C799" s="206">
        <v>18789.0</v>
      </c>
    </row>
    <row r="800">
      <c r="A800" s="74">
        <v>11141.0</v>
      </c>
      <c r="B800" s="74" t="s">
        <v>3710</v>
      </c>
      <c r="C800" s="206">
        <v>12933.0</v>
      </c>
    </row>
    <row r="801">
      <c r="A801" s="74">
        <v>11146.0</v>
      </c>
      <c r="B801" s="74" t="s">
        <v>1302</v>
      </c>
      <c r="C801" s="206">
        <v>22785.0</v>
      </c>
    </row>
    <row r="802">
      <c r="A802" s="74">
        <v>11147.0</v>
      </c>
      <c r="B802" s="74" t="s">
        <v>3711</v>
      </c>
      <c r="C802" s="206">
        <v>25763.0</v>
      </c>
    </row>
    <row r="803">
      <c r="A803" s="74">
        <v>11149.0</v>
      </c>
      <c r="B803" s="74" t="s">
        <v>3712</v>
      </c>
      <c r="C803" s="206">
        <v>18313.0</v>
      </c>
    </row>
    <row r="804">
      <c r="A804" s="74">
        <v>11150.0</v>
      </c>
      <c r="B804" s="74" t="s">
        <v>2718</v>
      </c>
      <c r="C804" s="206">
        <v>34474.0</v>
      </c>
    </row>
    <row r="805">
      <c r="A805" s="74">
        <v>11152.0</v>
      </c>
      <c r="B805" s="74" t="s">
        <v>2317</v>
      </c>
      <c r="C805" s="206">
        <v>29447.0</v>
      </c>
    </row>
    <row r="806">
      <c r="A806" s="74">
        <v>11154.0</v>
      </c>
      <c r="B806" s="74" t="s">
        <v>3713</v>
      </c>
      <c r="C806" s="206">
        <v>18129.0</v>
      </c>
    </row>
    <row r="807">
      <c r="A807" s="74">
        <v>11155.0</v>
      </c>
      <c r="B807" s="74" t="s">
        <v>1720</v>
      </c>
      <c r="C807" s="206">
        <v>11016.0</v>
      </c>
    </row>
    <row r="808">
      <c r="A808" s="74">
        <v>11162.0</v>
      </c>
      <c r="B808" s="74" t="s">
        <v>3714</v>
      </c>
      <c r="C808" s="206">
        <v>28616.0</v>
      </c>
    </row>
    <row r="809">
      <c r="A809" s="74">
        <v>11163.0</v>
      </c>
      <c r="B809" s="74" t="s">
        <v>1647</v>
      </c>
      <c r="C809" s="206">
        <v>28099.0</v>
      </c>
    </row>
    <row r="810">
      <c r="A810" s="74">
        <v>11165.0</v>
      </c>
      <c r="B810" s="74" t="s">
        <v>1131</v>
      </c>
      <c r="C810" s="206">
        <v>17791.0</v>
      </c>
    </row>
    <row r="811">
      <c r="A811" s="74">
        <v>11166.0</v>
      </c>
      <c r="B811" s="74" t="s">
        <v>2997</v>
      </c>
      <c r="C811" s="206">
        <v>23371.0</v>
      </c>
    </row>
    <row r="812">
      <c r="A812" s="74">
        <v>11168.0</v>
      </c>
      <c r="B812" s="74" t="s">
        <v>3715</v>
      </c>
      <c r="C812" s="206">
        <v>20119.0</v>
      </c>
    </row>
    <row r="813">
      <c r="A813" s="74">
        <v>11169.0</v>
      </c>
      <c r="B813" s="74" t="s">
        <v>3716</v>
      </c>
      <c r="C813" s="206">
        <v>29135.0</v>
      </c>
    </row>
    <row r="814">
      <c r="A814" s="74">
        <v>11171.0</v>
      </c>
      <c r="B814" s="74" t="s">
        <v>3717</v>
      </c>
      <c r="C814" s="206">
        <v>27123.0</v>
      </c>
    </row>
    <row r="815">
      <c r="A815" s="74">
        <v>11174.0</v>
      </c>
      <c r="B815" s="74" t="s">
        <v>1712</v>
      </c>
      <c r="C815" s="206">
        <v>20173.0</v>
      </c>
    </row>
    <row r="816">
      <c r="A816" s="74">
        <v>11175.0</v>
      </c>
      <c r="B816" s="74" t="s">
        <v>1755</v>
      </c>
      <c r="C816" s="206">
        <v>11520.0</v>
      </c>
    </row>
    <row r="817">
      <c r="A817" s="74">
        <v>11177.0</v>
      </c>
      <c r="B817" s="74" t="s">
        <v>3112</v>
      </c>
      <c r="C817" s="206">
        <v>22098.0</v>
      </c>
    </row>
    <row r="818">
      <c r="A818" s="74">
        <v>11179.0</v>
      </c>
      <c r="B818" s="74" t="s">
        <v>3718</v>
      </c>
      <c r="C818" s="206">
        <v>13761.0</v>
      </c>
    </row>
    <row r="819">
      <c r="A819" s="74">
        <v>11181.0</v>
      </c>
      <c r="B819" s="74" t="s">
        <v>3719</v>
      </c>
      <c r="C819" s="206">
        <v>18899.0</v>
      </c>
    </row>
    <row r="820">
      <c r="A820" s="74">
        <v>11183.0</v>
      </c>
      <c r="B820" s="74" t="s">
        <v>2855</v>
      </c>
      <c r="C820" s="206">
        <v>19173.0</v>
      </c>
    </row>
    <row r="821">
      <c r="A821" s="74">
        <v>11184.0</v>
      </c>
      <c r="B821" s="74" t="s">
        <v>3720</v>
      </c>
      <c r="C821" s="206">
        <v>32475.0</v>
      </c>
    </row>
    <row r="822">
      <c r="A822" s="74">
        <v>11187.0</v>
      </c>
      <c r="B822" s="74" t="s">
        <v>600</v>
      </c>
      <c r="C822" s="206">
        <v>22577.0</v>
      </c>
    </row>
    <row r="823">
      <c r="A823" s="74">
        <v>11190.0</v>
      </c>
      <c r="B823" s="74" t="s">
        <v>3721</v>
      </c>
      <c r="C823" s="206">
        <v>19171.0</v>
      </c>
    </row>
    <row r="824">
      <c r="A824" s="74">
        <v>11192.0</v>
      </c>
      <c r="B824" s="74" t="s">
        <v>1848</v>
      </c>
      <c r="C824" s="206">
        <v>29533.0</v>
      </c>
    </row>
    <row r="825">
      <c r="A825" s="74">
        <v>11197.0</v>
      </c>
      <c r="B825" s="74" t="s">
        <v>3006</v>
      </c>
      <c r="C825" s="206">
        <v>26713.0</v>
      </c>
    </row>
    <row r="826">
      <c r="A826" s="74">
        <v>11199.0</v>
      </c>
      <c r="B826" s="74" t="s">
        <v>3722</v>
      </c>
      <c r="C826" s="206">
        <v>23161.0</v>
      </c>
    </row>
    <row r="827">
      <c r="A827" s="74">
        <v>11200.0</v>
      </c>
      <c r="B827" s="74" t="s">
        <v>2936</v>
      </c>
      <c r="C827" s="206">
        <v>18775.0</v>
      </c>
    </row>
    <row r="828">
      <c r="A828" s="74">
        <v>11201.0</v>
      </c>
      <c r="B828" s="74" t="s">
        <v>3723</v>
      </c>
      <c r="C828" s="206">
        <v>19987.0</v>
      </c>
    </row>
    <row r="829">
      <c r="A829" s="74">
        <v>11203.0</v>
      </c>
      <c r="B829" s="74" t="s">
        <v>3724</v>
      </c>
      <c r="C829" s="206">
        <v>32633.0</v>
      </c>
    </row>
    <row r="830">
      <c r="A830" s="74">
        <v>11205.0</v>
      </c>
      <c r="B830" s="74" t="s">
        <v>491</v>
      </c>
      <c r="C830" s="206">
        <v>31645.0</v>
      </c>
    </row>
    <row r="831">
      <c r="A831" s="74">
        <v>11209.0</v>
      </c>
      <c r="B831" s="74" t="s">
        <v>734</v>
      </c>
      <c r="C831" s="206">
        <v>27406.0</v>
      </c>
    </row>
    <row r="832">
      <c r="A832" s="74">
        <v>11211.0</v>
      </c>
      <c r="B832" s="74" t="s">
        <v>3725</v>
      </c>
      <c r="C832" s="206">
        <v>14480.0</v>
      </c>
    </row>
    <row r="833">
      <c r="A833" s="74">
        <v>11215.0</v>
      </c>
      <c r="B833" s="74" t="s">
        <v>1223</v>
      </c>
      <c r="C833" s="206">
        <v>24298.0</v>
      </c>
    </row>
    <row r="834">
      <c r="A834" s="74">
        <v>11216.0</v>
      </c>
      <c r="B834" s="74" t="s">
        <v>838</v>
      </c>
      <c r="C834" s="206">
        <v>27234.0</v>
      </c>
    </row>
    <row r="835">
      <c r="A835" s="74">
        <v>11218.0</v>
      </c>
      <c r="B835" s="74" t="s">
        <v>2006</v>
      </c>
      <c r="C835" s="206">
        <v>20869.0</v>
      </c>
    </row>
    <row r="836">
      <c r="A836" s="74">
        <v>11219.0</v>
      </c>
      <c r="B836" s="74" t="s">
        <v>3726</v>
      </c>
      <c r="C836" s="206">
        <v>18044.0</v>
      </c>
    </row>
    <row r="837">
      <c r="A837" s="74">
        <v>11220.0</v>
      </c>
      <c r="B837" s="74" t="s">
        <v>3727</v>
      </c>
      <c r="C837" s="206">
        <v>18826.0</v>
      </c>
    </row>
    <row r="838">
      <c r="A838" s="74">
        <v>11221.0</v>
      </c>
      <c r="B838" s="74" t="s">
        <v>861</v>
      </c>
      <c r="C838" s="206">
        <v>21080.0</v>
      </c>
    </row>
    <row r="839">
      <c r="A839" s="74">
        <v>11223.0</v>
      </c>
      <c r="B839" s="74" t="s">
        <v>1196</v>
      </c>
      <c r="C839" s="206">
        <v>27156.0</v>
      </c>
    </row>
    <row r="840">
      <c r="A840" s="74">
        <v>11228.0</v>
      </c>
      <c r="B840" s="74" t="s">
        <v>1345</v>
      </c>
      <c r="C840" s="206">
        <v>15238.0</v>
      </c>
    </row>
    <row r="841">
      <c r="A841" s="74">
        <v>11234.0</v>
      </c>
      <c r="B841" s="74" t="s">
        <v>768</v>
      </c>
      <c r="C841" s="206">
        <v>26498.0</v>
      </c>
    </row>
    <row r="842">
      <c r="A842" s="74">
        <v>11238.0</v>
      </c>
      <c r="B842" s="74" t="s">
        <v>3728</v>
      </c>
      <c r="C842" s="206">
        <v>17933.0</v>
      </c>
    </row>
    <row r="843">
      <c r="A843" s="74">
        <v>11241.0</v>
      </c>
      <c r="B843" s="74" t="s">
        <v>3729</v>
      </c>
      <c r="C843" s="206">
        <v>22466.0</v>
      </c>
    </row>
    <row r="844">
      <c r="A844" s="74">
        <v>11242.0</v>
      </c>
      <c r="B844" s="74" t="s">
        <v>933</v>
      </c>
      <c r="C844" s="206">
        <v>24788.0</v>
      </c>
    </row>
    <row r="845">
      <c r="A845" s="74">
        <v>11243.0</v>
      </c>
      <c r="B845" s="74" t="s">
        <v>3730</v>
      </c>
      <c r="C845" s="206">
        <v>32322.0</v>
      </c>
    </row>
    <row r="846">
      <c r="A846" s="74">
        <v>11245.0</v>
      </c>
      <c r="B846" s="74" t="s">
        <v>661</v>
      </c>
      <c r="C846" s="206">
        <v>23641.0</v>
      </c>
    </row>
    <row r="847">
      <c r="A847" s="74">
        <v>11247.0</v>
      </c>
      <c r="B847" s="74" t="s">
        <v>3731</v>
      </c>
      <c r="C847" s="206">
        <v>21799.0</v>
      </c>
    </row>
    <row r="848">
      <c r="A848" s="74">
        <v>11248.0</v>
      </c>
      <c r="B848" s="74" t="s">
        <v>3732</v>
      </c>
      <c r="C848" s="206">
        <v>28320.0</v>
      </c>
    </row>
    <row r="849">
      <c r="A849" s="74">
        <v>11252.0</v>
      </c>
      <c r="B849" s="74" t="s">
        <v>1872</v>
      </c>
      <c r="C849" s="206">
        <v>10942.0</v>
      </c>
    </row>
    <row r="850">
      <c r="A850" s="74">
        <v>11253.0</v>
      </c>
      <c r="B850" s="74" t="s">
        <v>3733</v>
      </c>
      <c r="C850" s="206">
        <v>19122.0</v>
      </c>
    </row>
    <row r="851">
      <c r="A851" s="74">
        <v>11255.0</v>
      </c>
      <c r="B851" s="74" t="s">
        <v>2523</v>
      </c>
      <c r="C851" s="206">
        <v>12029.0</v>
      </c>
    </row>
    <row r="852">
      <c r="A852" s="74">
        <v>11258.0</v>
      </c>
      <c r="B852" s="74" t="s">
        <v>3734</v>
      </c>
      <c r="C852" s="206">
        <v>17295.0</v>
      </c>
    </row>
    <row r="853">
      <c r="A853" s="74">
        <v>11260.0</v>
      </c>
      <c r="B853" s="74" t="s">
        <v>3735</v>
      </c>
      <c r="C853" s="206">
        <v>14723.0</v>
      </c>
    </row>
    <row r="854">
      <c r="A854" s="74">
        <v>11261.0</v>
      </c>
      <c r="B854" s="74" t="s">
        <v>3736</v>
      </c>
      <c r="C854" s="206">
        <v>19232.0</v>
      </c>
    </row>
    <row r="855">
      <c r="A855" s="74">
        <v>11264.0</v>
      </c>
      <c r="B855" s="74" t="s">
        <v>3737</v>
      </c>
      <c r="C855" s="206">
        <v>19591.0</v>
      </c>
    </row>
    <row r="856">
      <c r="A856" s="74">
        <v>11265.0</v>
      </c>
      <c r="B856" s="74" t="s">
        <v>2816</v>
      </c>
      <c r="C856" s="206">
        <v>28585.0</v>
      </c>
    </row>
    <row r="857">
      <c r="A857" s="74">
        <v>11268.0</v>
      </c>
      <c r="B857" s="74" t="s">
        <v>1918</v>
      </c>
      <c r="C857" s="206">
        <v>14436.0</v>
      </c>
    </row>
    <row r="858">
      <c r="A858" s="74">
        <v>11269.0</v>
      </c>
      <c r="B858" s="74" t="s">
        <v>3166</v>
      </c>
      <c r="C858" s="206">
        <v>20568.0</v>
      </c>
    </row>
    <row r="859">
      <c r="A859" s="74">
        <v>11270.0</v>
      </c>
      <c r="B859" s="74" t="s">
        <v>3738</v>
      </c>
      <c r="C859" s="206">
        <v>19016.0</v>
      </c>
    </row>
    <row r="860">
      <c r="A860" s="74">
        <v>11277.0</v>
      </c>
      <c r="B860" s="74" t="s">
        <v>3739</v>
      </c>
      <c r="C860" s="206">
        <v>27362.0</v>
      </c>
    </row>
    <row r="861">
      <c r="A861" s="74">
        <v>11279.0</v>
      </c>
      <c r="B861" s="74" t="s">
        <v>3740</v>
      </c>
      <c r="C861" s="206">
        <v>35678.0</v>
      </c>
    </row>
    <row r="862">
      <c r="A862" s="74">
        <v>11281.0</v>
      </c>
      <c r="B862" s="74" t="s">
        <v>1973</v>
      </c>
      <c r="C862" s="206">
        <v>25767.0</v>
      </c>
    </row>
    <row r="863">
      <c r="A863" s="74">
        <v>11282.0</v>
      </c>
      <c r="B863" s="74" t="s">
        <v>2764</v>
      </c>
      <c r="C863" s="206">
        <v>20131.0</v>
      </c>
    </row>
    <row r="864">
      <c r="A864" s="74">
        <v>11286.0</v>
      </c>
      <c r="B864" s="74" t="s">
        <v>3741</v>
      </c>
      <c r="C864" s="206">
        <v>18117.0</v>
      </c>
    </row>
    <row r="865">
      <c r="A865" s="74">
        <v>11287.0</v>
      </c>
      <c r="B865" s="74" t="s">
        <v>2966</v>
      </c>
      <c r="C865" s="206">
        <v>21059.0</v>
      </c>
    </row>
    <row r="866">
      <c r="A866" s="74">
        <v>11288.0</v>
      </c>
      <c r="B866" s="74" t="s">
        <v>3742</v>
      </c>
      <c r="C866" s="206">
        <v>22480.0</v>
      </c>
    </row>
    <row r="867">
      <c r="A867" s="74">
        <v>11289.0</v>
      </c>
      <c r="B867" s="74" t="s">
        <v>3743</v>
      </c>
      <c r="C867" s="206">
        <v>16704.0</v>
      </c>
    </row>
    <row r="868">
      <c r="A868" s="74">
        <v>11303.0</v>
      </c>
      <c r="B868" s="74" t="s">
        <v>484</v>
      </c>
      <c r="C868" s="206">
        <v>17223.0</v>
      </c>
    </row>
    <row r="869">
      <c r="A869" s="74">
        <v>11314.0</v>
      </c>
      <c r="B869" s="74" t="s">
        <v>462</v>
      </c>
      <c r="C869" s="206">
        <v>16759.0</v>
      </c>
    </row>
    <row r="870">
      <c r="A870" s="74">
        <v>11315.0</v>
      </c>
      <c r="B870" s="74" t="s">
        <v>433</v>
      </c>
      <c r="C870" s="206">
        <v>28233.0</v>
      </c>
    </row>
    <row r="871">
      <c r="A871" s="74">
        <v>11318.0</v>
      </c>
      <c r="B871" s="74" t="s">
        <v>3744</v>
      </c>
      <c r="C871" s="206">
        <v>26190.0</v>
      </c>
    </row>
    <row r="872">
      <c r="A872" s="74">
        <v>11319.0</v>
      </c>
      <c r="B872" s="74" t="s">
        <v>735</v>
      </c>
      <c r="C872" s="206">
        <v>22198.0</v>
      </c>
    </row>
    <row r="873">
      <c r="A873" s="74">
        <v>11322.0</v>
      </c>
      <c r="B873" s="74" t="s">
        <v>3745</v>
      </c>
      <c r="C873" s="206">
        <v>19108.0</v>
      </c>
    </row>
    <row r="874">
      <c r="A874" s="74">
        <v>11324.0</v>
      </c>
      <c r="B874" s="74" t="s">
        <v>3746</v>
      </c>
      <c r="C874" s="206">
        <v>15183.0</v>
      </c>
    </row>
    <row r="875">
      <c r="A875" s="74">
        <v>11329.0</v>
      </c>
      <c r="B875" s="74" t="s">
        <v>3747</v>
      </c>
      <c r="C875" s="206">
        <v>14577.0</v>
      </c>
    </row>
    <row r="876">
      <c r="A876" s="74">
        <v>11330.0</v>
      </c>
      <c r="B876" s="74" t="s">
        <v>1537</v>
      </c>
      <c r="C876" s="206">
        <v>20840.0</v>
      </c>
    </row>
    <row r="877">
      <c r="A877" s="74">
        <v>11339.0</v>
      </c>
      <c r="B877" s="74" t="s">
        <v>3748</v>
      </c>
      <c r="C877" s="206">
        <v>14799.0</v>
      </c>
    </row>
    <row r="878">
      <c r="A878" s="74">
        <v>11340.0</v>
      </c>
      <c r="B878" s="74" t="s">
        <v>911</v>
      </c>
      <c r="C878" s="206">
        <v>19369.0</v>
      </c>
    </row>
    <row r="879">
      <c r="A879" s="74">
        <v>11341.0</v>
      </c>
      <c r="B879" s="74" t="s">
        <v>3749</v>
      </c>
      <c r="C879" s="206">
        <v>24551.0</v>
      </c>
    </row>
    <row r="880">
      <c r="A880" s="74">
        <v>11342.0</v>
      </c>
      <c r="B880" s="74" t="s">
        <v>2560</v>
      </c>
      <c r="C880" s="206">
        <v>23571.0</v>
      </c>
    </row>
    <row r="881">
      <c r="A881" s="74">
        <v>11345.0</v>
      </c>
      <c r="B881" s="74" t="s">
        <v>2642</v>
      </c>
      <c r="C881" s="206">
        <v>23642.0</v>
      </c>
    </row>
    <row r="882">
      <c r="A882" s="74">
        <v>11348.0</v>
      </c>
      <c r="B882" s="74" t="s">
        <v>1159</v>
      </c>
      <c r="C882" s="206">
        <v>18296.0</v>
      </c>
    </row>
    <row r="883">
      <c r="A883" s="74">
        <v>11349.0</v>
      </c>
      <c r="B883" s="74" t="s">
        <v>1449</v>
      </c>
      <c r="C883" s="206">
        <v>27198.0</v>
      </c>
    </row>
    <row r="884">
      <c r="A884" s="74">
        <v>11351.0</v>
      </c>
      <c r="B884" s="74" t="s">
        <v>2861</v>
      </c>
      <c r="C884" s="206">
        <v>24725.0</v>
      </c>
    </row>
    <row r="885">
      <c r="A885" s="74">
        <v>11355.0</v>
      </c>
      <c r="B885" s="74" t="s">
        <v>305</v>
      </c>
      <c r="C885" s="206">
        <v>21117.0</v>
      </c>
    </row>
    <row r="886">
      <c r="A886" s="74">
        <v>11356.0</v>
      </c>
      <c r="B886" s="74" t="s">
        <v>3750</v>
      </c>
      <c r="C886" s="206">
        <v>22260.0</v>
      </c>
    </row>
    <row r="887">
      <c r="A887" s="74">
        <v>11357.0</v>
      </c>
      <c r="B887" s="74" t="s">
        <v>1087</v>
      </c>
      <c r="C887" s="206">
        <v>14592.0</v>
      </c>
    </row>
    <row r="888">
      <c r="A888" s="74">
        <v>11358.0</v>
      </c>
      <c r="B888" s="74" t="s">
        <v>3751</v>
      </c>
      <c r="C888" s="206">
        <v>22139.0</v>
      </c>
    </row>
    <row r="889">
      <c r="A889" s="74">
        <v>11359.0</v>
      </c>
      <c r="B889" s="74" t="s">
        <v>3752</v>
      </c>
      <c r="C889" s="206">
        <v>30460.0</v>
      </c>
    </row>
    <row r="890">
      <c r="A890" s="74">
        <v>11361.0</v>
      </c>
      <c r="B890" s="74" t="s">
        <v>3753</v>
      </c>
      <c r="C890" s="206">
        <v>12842.0</v>
      </c>
    </row>
    <row r="891">
      <c r="A891" s="74">
        <v>11363.0</v>
      </c>
      <c r="B891" s="74" t="s">
        <v>716</v>
      </c>
      <c r="C891" s="206">
        <v>23246.0</v>
      </c>
    </row>
    <row r="892">
      <c r="A892" s="74">
        <v>11364.0</v>
      </c>
      <c r="B892" s="74" t="s">
        <v>3754</v>
      </c>
      <c r="C892" s="206">
        <v>15666.0</v>
      </c>
    </row>
    <row r="893">
      <c r="A893" s="74">
        <v>11365.0</v>
      </c>
      <c r="B893" s="74" t="s">
        <v>2227</v>
      </c>
      <c r="C893" s="206">
        <v>26273.0</v>
      </c>
    </row>
    <row r="894">
      <c r="A894" s="74">
        <v>11366.0</v>
      </c>
      <c r="B894" s="74" t="s">
        <v>3755</v>
      </c>
      <c r="C894" s="206">
        <v>16659.0</v>
      </c>
    </row>
    <row r="895">
      <c r="A895" s="74">
        <v>11367.0</v>
      </c>
      <c r="B895" s="74" t="s">
        <v>3756</v>
      </c>
      <c r="C895" s="206">
        <v>16830.0</v>
      </c>
    </row>
    <row r="896">
      <c r="A896" s="74">
        <v>11368.0</v>
      </c>
      <c r="B896" s="74" t="s">
        <v>2044</v>
      </c>
      <c r="C896" s="206">
        <v>28827.0</v>
      </c>
    </row>
    <row r="897">
      <c r="A897" s="74">
        <v>11371.0</v>
      </c>
      <c r="B897" s="74" t="s">
        <v>1878</v>
      </c>
      <c r="C897" s="206">
        <v>26353.0</v>
      </c>
    </row>
    <row r="898">
      <c r="A898" s="74">
        <v>11376.0</v>
      </c>
      <c r="B898" s="74" t="s">
        <v>3757</v>
      </c>
      <c r="C898" s="206">
        <v>12739.0</v>
      </c>
    </row>
    <row r="899">
      <c r="A899" s="74">
        <v>11378.0</v>
      </c>
      <c r="B899" s="74" t="s">
        <v>3758</v>
      </c>
      <c r="C899" s="206">
        <v>15724.0</v>
      </c>
    </row>
    <row r="900">
      <c r="A900" s="74">
        <v>11379.0</v>
      </c>
      <c r="B900" s="74" t="s">
        <v>3759</v>
      </c>
      <c r="C900" s="206">
        <v>22922.0</v>
      </c>
    </row>
    <row r="901">
      <c r="A901" s="74">
        <v>11380.0</v>
      </c>
      <c r="B901" s="74" t="s">
        <v>3760</v>
      </c>
      <c r="C901" s="206">
        <v>32314.0</v>
      </c>
    </row>
    <row r="902">
      <c r="A902" s="74">
        <v>11387.0</v>
      </c>
      <c r="B902" s="74" t="s">
        <v>915</v>
      </c>
      <c r="C902" s="206">
        <v>21062.0</v>
      </c>
    </row>
    <row r="903">
      <c r="A903" s="74">
        <v>11389.0</v>
      </c>
      <c r="B903" s="74" t="s">
        <v>1055</v>
      </c>
      <c r="C903" s="206">
        <v>26165.0</v>
      </c>
    </row>
    <row r="904">
      <c r="A904" s="74">
        <v>11391.0</v>
      </c>
      <c r="B904" s="74" t="s">
        <v>2615</v>
      </c>
      <c r="C904" s="206">
        <v>21293.0</v>
      </c>
    </row>
    <row r="905">
      <c r="A905" s="74">
        <v>11393.0</v>
      </c>
      <c r="B905" s="74" t="s">
        <v>444</v>
      </c>
      <c r="C905" s="206">
        <v>20624.0</v>
      </c>
    </row>
    <row r="906">
      <c r="A906" s="74">
        <v>11394.0</v>
      </c>
      <c r="B906" s="74" t="s">
        <v>2657</v>
      </c>
      <c r="C906" s="206">
        <v>21653.0</v>
      </c>
    </row>
    <row r="907">
      <c r="A907" s="74">
        <v>11399.0</v>
      </c>
      <c r="B907" s="74" t="s">
        <v>3761</v>
      </c>
      <c r="C907" s="206">
        <v>14119.0</v>
      </c>
    </row>
    <row r="908">
      <c r="A908" s="74">
        <v>11403.0</v>
      </c>
      <c r="B908" s="74" t="s">
        <v>858</v>
      </c>
      <c r="C908" s="206">
        <v>26190.0</v>
      </c>
    </row>
    <row r="909">
      <c r="A909" s="74">
        <v>11405.0</v>
      </c>
      <c r="B909" s="74" t="s">
        <v>1212</v>
      </c>
      <c r="C909" s="206">
        <v>22772.0</v>
      </c>
    </row>
    <row r="910">
      <c r="A910" s="74">
        <v>11408.0</v>
      </c>
      <c r="B910" s="74" t="s">
        <v>3762</v>
      </c>
      <c r="C910" s="206">
        <v>24934.0</v>
      </c>
    </row>
    <row r="911">
      <c r="A911" s="74">
        <v>11411.0</v>
      </c>
      <c r="B911" s="74" t="s">
        <v>1190</v>
      </c>
      <c r="C911" s="206">
        <v>26573.0</v>
      </c>
    </row>
    <row r="912">
      <c r="A912" s="74">
        <v>11413.0</v>
      </c>
      <c r="B912" s="74" t="s">
        <v>3763</v>
      </c>
      <c r="C912" s="206">
        <v>20322.0</v>
      </c>
    </row>
    <row r="913">
      <c r="A913" s="74">
        <v>11415.0</v>
      </c>
      <c r="B913" s="74" t="s">
        <v>3101</v>
      </c>
      <c r="C913" s="206">
        <v>16315.0</v>
      </c>
    </row>
    <row r="914">
      <c r="A914" s="74">
        <v>11416.0</v>
      </c>
      <c r="B914" s="74" t="s">
        <v>3764</v>
      </c>
      <c r="C914" s="206">
        <v>16937.0</v>
      </c>
    </row>
    <row r="915">
      <c r="A915" s="74">
        <v>11421.0</v>
      </c>
      <c r="B915" s="74" t="s">
        <v>687</v>
      </c>
      <c r="C915" s="206">
        <v>14043.0</v>
      </c>
    </row>
    <row r="916">
      <c r="A916" s="74">
        <v>11425.0</v>
      </c>
      <c r="B916" s="74" t="s">
        <v>3765</v>
      </c>
      <c r="C916" s="206">
        <v>17926.0</v>
      </c>
    </row>
    <row r="917">
      <c r="A917" s="74">
        <v>11426.0</v>
      </c>
      <c r="B917" s="74" t="s">
        <v>3147</v>
      </c>
      <c r="C917" s="206">
        <v>26483.0</v>
      </c>
    </row>
    <row r="918">
      <c r="A918" s="74">
        <v>11427.0</v>
      </c>
      <c r="B918" s="74" t="s">
        <v>2819</v>
      </c>
      <c r="C918" s="206">
        <v>24282.0</v>
      </c>
    </row>
    <row r="919">
      <c r="A919" s="74">
        <v>11428.0</v>
      </c>
      <c r="B919" s="74" t="s">
        <v>867</v>
      </c>
      <c r="C919" s="206">
        <v>16107.0</v>
      </c>
    </row>
    <row r="920">
      <c r="A920" s="74">
        <v>11430.0</v>
      </c>
      <c r="B920" s="74" t="s">
        <v>3766</v>
      </c>
      <c r="C920" s="206">
        <v>23939.0</v>
      </c>
    </row>
    <row r="921">
      <c r="A921" s="74">
        <v>11432.0</v>
      </c>
      <c r="B921" s="74" t="s">
        <v>3767</v>
      </c>
      <c r="C921" s="206">
        <v>22454.0</v>
      </c>
    </row>
    <row r="922">
      <c r="A922" s="74">
        <v>11433.0</v>
      </c>
      <c r="B922" s="74" t="s">
        <v>2403</v>
      </c>
      <c r="C922" s="206">
        <v>22604.0</v>
      </c>
    </row>
    <row r="923">
      <c r="A923" s="74">
        <v>11435.0</v>
      </c>
      <c r="B923" s="74" t="s">
        <v>3768</v>
      </c>
      <c r="C923" s="206">
        <v>30486.0</v>
      </c>
    </row>
    <row r="924">
      <c r="A924" s="74">
        <v>11436.0</v>
      </c>
      <c r="B924" s="74" t="s">
        <v>3769</v>
      </c>
      <c r="C924" s="206">
        <v>20541.0</v>
      </c>
    </row>
    <row r="925">
      <c r="A925" s="74">
        <v>11440.0</v>
      </c>
      <c r="B925" s="74" t="s">
        <v>3770</v>
      </c>
      <c r="C925" s="206">
        <v>12751.0</v>
      </c>
    </row>
    <row r="926">
      <c r="A926" s="74">
        <v>11441.0</v>
      </c>
      <c r="B926" s="74" t="s">
        <v>3771</v>
      </c>
      <c r="C926" s="206">
        <v>32670.0</v>
      </c>
    </row>
    <row r="927">
      <c r="A927" s="74">
        <v>11445.0</v>
      </c>
      <c r="B927" s="74" t="s">
        <v>3772</v>
      </c>
      <c r="C927" s="206">
        <v>21338.0</v>
      </c>
    </row>
    <row r="928">
      <c r="A928" s="74">
        <v>11446.0</v>
      </c>
      <c r="B928" s="74" t="s">
        <v>2744</v>
      </c>
      <c r="C928" s="206">
        <v>26192.0</v>
      </c>
    </row>
    <row r="929">
      <c r="A929" s="74">
        <v>11447.0</v>
      </c>
      <c r="B929" s="74" t="s">
        <v>706</v>
      </c>
      <c r="C929" s="206">
        <v>25776.0</v>
      </c>
    </row>
    <row r="930">
      <c r="A930" s="74">
        <v>11449.0</v>
      </c>
      <c r="B930" s="74" t="s">
        <v>3773</v>
      </c>
      <c r="C930" s="206">
        <v>20978.0</v>
      </c>
    </row>
    <row r="931">
      <c r="A931" s="74">
        <v>11452.0</v>
      </c>
      <c r="B931" s="74" t="s">
        <v>2937</v>
      </c>
      <c r="C931" s="206">
        <v>28273.0</v>
      </c>
    </row>
    <row r="932">
      <c r="A932" s="74">
        <v>11456.0</v>
      </c>
      <c r="B932" s="74" t="s">
        <v>3774</v>
      </c>
      <c r="C932" s="206">
        <v>12909.0</v>
      </c>
    </row>
    <row r="933">
      <c r="A933" s="74">
        <v>11458.0</v>
      </c>
      <c r="B933" s="74" t="s">
        <v>3775</v>
      </c>
      <c r="C933" s="206">
        <v>10836.0</v>
      </c>
    </row>
    <row r="934">
      <c r="A934" s="74">
        <v>11461.0</v>
      </c>
      <c r="B934" s="74" t="s">
        <v>3776</v>
      </c>
      <c r="C934" s="206">
        <v>22048.0</v>
      </c>
    </row>
    <row r="935">
      <c r="A935" s="74">
        <v>11465.0</v>
      </c>
      <c r="B935" s="74" t="s">
        <v>3777</v>
      </c>
      <c r="C935" s="206">
        <v>25751.0</v>
      </c>
    </row>
    <row r="936">
      <c r="A936" s="74">
        <v>11471.0</v>
      </c>
      <c r="B936" s="74" t="s">
        <v>3778</v>
      </c>
      <c r="C936" s="206">
        <v>21963.0</v>
      </c>
    </row>
    <row r="937">
      <c r="A937" s="74">
        <v>11472.0</v>
      </c>
      <c r="B937" s="74" t="s">
        <v>3779</v>
      </c>
      <c r="C937" s="206">
        <v>16712.0</v>
      </c>
    </row>
    <row r="938">
      <c r="A938" s="74">
        <v>11476.0</v>
      </c>
      <c r="B938" s="74" t="s">
        <v>2134</v>
      </c>
      <c r="C938" s="206">
        <v>29766.0</v>
      </c>
    </row>
    <row r="939">
      <c r="A939" s="74">
        <v>11478.0</v>
      </c>
      <c r="B939" s="74" t="s">
        <v>409</v>
      </c>
      <c r="C939" s="206">
        <v>22542.0</v>
      </c>
    </row>
    <row r="940">
      <c r="A940" s="74">
        <v>11479.0</v>
      </c>
      <c r="B940" s="74" t="s">
        <v>3780</v>
      </c>
      <c r="C940" s="206">
        <v>30186.0</v>
      </c>
    </row>
    <row r="941">
      <c r="A941" s="74">
        <v>11481.0</v>
      </c>
      <c r="B941" s="74" t="s">
        <v>3781</v>
      </c>
      <c r="C941" s="206">
        <v>26787.0</v>
      </c>
    </row>
    <row r="942">
      <c r="A942" s="74">
        <v>11482.0</v>
      </c>
      <c r="B942" s="74" t="s">
        <v>3782</v>
      </c>
      <c r="C942" s="206">
        <v>28102.0</v>
      </c>
    </row>
    <row r="943">
      <c r="A943" s="74">
        <v>11486.0</v>
      </c>
      <c r="B943" s="74" t="s">
        <v>3127</v>
      </c>
      <c r="C943" s="206">
        <v>25284.0</v>
      </c>
    </row>
    <row r="944">
      <c r="A944" s="74">
        <v>11487.0</v>
      </c>
      <c r="B944" s="74" t="s">
        <v>3783</v>
      </c>
      <c r="C944" s="206">
        <v>19302.0</v>
      </c>
    </row>
    <row r="945">
      <c r="A945" s="74">
        <v>11488.0</v>
      </c>
      <c r="B945" s="74" t="s">
        <v>3784</v>
      </c>
      <c r="C945" s="206">
        <v>15700.0</v>
      </c>
    </row>
    <row r="946">
      <c r="A946" s="74">
        <v>11489.0</v>
      </c>
      <c r="B946" s="74" t="s">
        <v>2828</v>
      </c>
      <c r="C946" s="206">
        <v>17103.0</v>
      </c>
    </row>
    <row r="947">
      <c r="A947" s="74">
        <v>11495.0</v>
      </c>
      <c r="B947" s="74" t="s">
        <v>3785</v>
      </c>
      <c r="C947" s="206">
        <v>22182.0</v>
      </c>
    </row>
    <row r="948">
      <c r="A948" s="74">
        <v>11496.0</v>
      </c>
      <c r="B948" s="74" t="s">
        <v>3786</v>
      </c>
      <c r="C948" s="206">
        <v>29271.0</v>
      </c>
    </row>
    <row r="949">
      <c r="A949" s="74">
        <v>11499.0</v>
      </c>
      <c r="B949" s="74" t="s">
        <v>3787</v>
      </c>
      <c r="C949" s="206">
        <v>28769.0</v>
      </c>
    </row>
    <row r="950">
      <c r="A950" s="74">
        <v>11500.0</v>
      </c>
      <c r="B950" s="74" t="s">
        <v>3788</v>
      </c>
      <c r="C950" s="206">
        <v>21081.0</v>
      </c>
    </row>
    <row r="951">
      <c r="A951" s="74">
        <v>11503.0</v>
      </c>
      <c r="B951" s="74" t="s">
        <v>3789</v>
      </c>
      <c r="C951" s="206">
        <v>30709.0</v>
      </c>
    </row>
    <row r="952">
      <c r="A952" s="74">
        <v>11504.0</v>
      </c>
      <c r="B952" s="74" t="s">
        <v>3790</v>
      </c>
      <c r="C952" s="206">
        <v>27002.0</v>
      </c>
    </row>
    <row r="953">
      <c r="A953" s="74">
        <v>11508.0</v>
      </c>
      <c r="B953" s="74" t="s">
        <v>3791</v>
      </c>
      <c r="C953" s="206">
        <v>24295.0</v>
      </c>
    </row>
    <row r="954">
      <c r="A954" s="74">
        <v>11510.0</v>
      </c>
      <c r="B954" s="74" t="s">
        <v>3792</v>
      </c>
      <c r="C954" s="206">
        <v>27080.0</v>
      </c>
    </row>
    <row r="955">
      <c r="A955" s="74">
        <v>11511.0</v>
      </c>
      <c r="B955" s="74" t="s">
        <v>2722</v>
      </c>
      <c r="C955" s="206">
        <v>29821.0</v>
      </c>
    </row>
    <row r="956">
      <c r="A956" s="74">
        <v>11512.0</v>
      </c>
      <c r="B956" s="74" t="s">
        <v>3793</v>
      </c>
      <c r="C956" s="206">
        <v>19221.0</v>
      </c>
    </row>
    <row r="957">
      <c r="A957" s="74">
        <v>11514.0</v>
      </c>
      <c r="B957" s="74" t="s">
        <v>3794</v>
      </c>
      <c r="C957" s="206">
        <v>18958.0</v>
      </c>
    </row>
    <row r="958">
      <c r="A958" s="74">
        <v>11515.0</v>
      </c>
      <c r="B958" s="74" t="s">
        <v>3795</v>
      </c>
      <c r="C958" s="206">
        <v>19056.0</v>
      </c>
    </row>
    <row r="959">
      <c r="A959" s="74">
        <v>11516.0</v>
      </c>
      <c r="B959" s="74" t="s">
        <v>634</v>
      </c>
      <c r="C959" s="206">
        <v>19283.0</v>
      </c>
    </row>
    <row r="960">
      <c r="A960" s="74">
        <v>11518.0</v>
      </c>
      <c r="B960" s="74" t="s">
        <v>2575</v>
      </c>
      <c r="C960" s="206">
        <v>20702.0</v>
      </c>
    </row>
    <row r="961">
      <c r="A961" s="74">
        <v>11521.0</v>
      </c>
      <c r="B961" s="74" t="s">
        <v>3796</v>
      </c>
      <c r="C961" s="206">
        <v>16777.0</v>
      </c>
    </row>
    <row r="962">
      <c r="A962" s="74">
        <v>11522.0</v>
      </c>
      <c r="B962" s="74" t="s">
        <v>2887</v>
      </c>
      <c r="C962" s="206">
        <v>29351.0</v>
      </c>
    </row>
    <row r="963">
      <c r="A963" s="74">
        <v>11523.0</v>
      </c>
      <c r="B963" s="74" t="s">
        <v>2643</v>
      </c>
      <c r="C963" s="206">
        <v>16133.0</v>
      </c>
    </row>
    <row r="964">
      <c r="A964" s="74">
        <v>11526.0</v>
      </c>
      <c r="B964" s="74" t="s">
        <v>3797</v>
      </c>
      <c r="C964" s="206">
        <v>30851.0</v>
      </c>
    </row>
    <row r="965">
      <c r="A965" s="74">
        <v>11529.0</v>
      </c>
      <c r="B965" s="74" t="s">
        <v>3798</v>
      </c>
      <c r="C965" s="206">
        <v>13692.0</v>
      </c>
    </row>
    <row r="966">
      <c r="A966" s="74">
        <v>11532.0</v>
      </c>
      <c r="B966" s="74" t="s">
        <v>670</v>
      </c>
      <c r="C966" s="206">
        <v>20475.0</v>
      </c>
    </row>
    <row r="967">
      <c r="A967" s="74">
        <v>11535.0</v>
      </c>
      <c r="B967" s="74" t="s">
        <v>1550</v>
      </c>
      <c r="C967" s="206">
        <v>22079.0</v>
      </c>
    </row>
    <row r="968">
      <c r="A968" s="74">
        <v>11536.0</v>
      </c>
      <c r="B968" s="74" t="s">
        <v>2707</v>
      </c>
      <c r="C968" s="206">
        <v>23777.0</v>
      </c>
    </row>
    <row r="969">
      <c r="A969" s="74">
        <v>11543.0</v>
      </c>
      <c r="B969" s="74" t="s">
        <v>3799</v>
      </c>
      <c r="C969" s="206">
        <v>18034.0</v>
      </c>
    </row>
    <row r="970">
      <c r="A970" s="74">
        <v>11544.0</v>
      </c>
      <c r="B970" s="74" t="s">
        <v>3800</v>
      </c>
      <c r="C970" s="206">
        <v>13044.0</v>
      </c>
    </row>
    <row r="971">
      <c r="A971" s="74">
        <v>11549.0</v>
      </c>
      <c r="B971" s="74" t="s">
        <v>3801</v>
      </c>
      <c r="C971" s="206">
        <v>24341.0</v>
      </c>
    </row>
    <row r="972">
      <c r="A972" s="74">
        <v>11551.0</v>
      </c>
      <c r="B972" s="74" t="s">
        <v>3802</v>
      </c>
      <c r="C972" s="206">
        <v>17998.0</v>
      </c>
    </row>
    <row r="973">
      <c r="A973" s="74">
        <v>11553.0</v>
      </c>
      <c r="B973" s="74" t="s">
        <v>2791</v>
      </c>
      <c r="C973" s="206">
        <v>19290.0</v>
      </c>
    </row>
    <row r="974">
      <c r="A974" s="74">
        <v>11559.0</v>
      </c>
      <c r="B974" s="74" t="s">
        <v>3803</v>
      </c>
      <c r="C974" s="206">
        <v>22096.0</v>
      </c>
    </row>
    <row r="975">
      <c r="A975" s="74">
        <v>11561.0</v>
      </c>
      <c r="B975" s="74" t="s">
        <v>3804</v>
      </c>
      <c r="C975" s="206">
        <v>18689.0</v>
      </c>
    </row>
    <row r="976">
      <c r="A976" s="74">
        <v>11562.0</v>
      </c>
      <c r="B976" s="74" t="s">
        <v>3805</v>
      </c>
      <c r="C976" s="206">
        <v>16827.0</v>
      </c>
    </row>
    <row r="977">
      <c r="A977" s="74">
        <v>11564.0</v>
      </c>
      <c r="B977" s="74" t="s">
        <v>3182</v>
      </c>
      <c r="C977" s="206">
        <v>17464.0</v>
      </c>
    </row>
    <row r="978">
      <c r="A978" s="74">
        <v>11567.0</v>
      </c>
      <c r="B978" s="74" t="s">
        <v>3806</v>
      </c>
      <c r="C978" s="206">
        <v>24364.0</v>
      </c>
    </row>
    <row r="979">
      <c r="A979" s="74">
        <v>11568.0</v>
      </c>
      <c r="B979" s="74" t="s">
        <v>2602</v>
      </c>
      <c r="C979" s="206">
        <v>18906.0</v>
      </c>
    </row>
    <row r="980">
      <c r="A980" s="74">
        <v>11569.0</v>
      </c>
      <c r="B980" s="74" t="s">
        <v>3807</v>
      </c>
      <c r="C980" s="206">
        <v>27805.0</v>
      </c>
    </row>
    <row r="981">
      <c r="A981" s="74">
        <v>11571.0</v>
      </c>
      <c r="B981" s="74" t="s">
        <v>937</v>
      </c>
      <c r="C981" s="206">
        <v>8669.0</v>
      </c>
    </row>
    <row r="982">
      <c r="A982" s="74">
        <v>11572.0</v>
      </c>
      <c r="B982" s="74" t="s">
        <v>3808</v>
      </c>
      <c r="C982" s="206">
        <v>26174.0</v>
      </c>
    </row>
    <row r="983">
      <c r="A983" s="74">
        <v>11573.0</v>
      </c>
      <c r="B983" s="74" t="s">
        <v>2449</v>
      </c>
      <c r="C983" s="206">
        <v>31522.0</v>
      </c>
    </row>
    <row r="984">
      <c r="A984" s="74">
        <v>11577.0</v>
      </c>
      <c r="B984" s="74" t="s">
        <v>3809</v>
      </c>
      <c r="C984" s="206">
        <v>21460.0</v>
      </c>
    </row>
    <row r="985">
      <c r="A985" s="74">
        <v>11596.0</v>
      </c>
      <c r="B985" s="74" t="s">
        <v>2073</v>
      </c>
      <c r="C985" s="206">
        <v>33646.0</v>
      </c>
    </row>
    <row r="986">
      <c r="A986" s="74">
        <v>11599.0</v>
      </c>
      <c r="B986" s="74" t="s">
        <v>3810</v>
      </c>
      <c r="C986" s="206">
        <v>23348.0</v>
      </c>
    </row>
    <row r="987">
      <c r="A987" s="74">
        <v>11600.0</v>
      </c>
      <c r="B987" s="74" t="s">
        <v>3811</v>
      </c>
      <c r="C987" s="206">
        <v>19129.0</v>
      </c>
    </row>
    <row r="988">
      <c r="A988" s="74">
        <v>11603.0</v>
      </c>
      <c r="B988" s="74" t="s">
        <v>3812</v>
      </c>
      <c r="C988" s="206">
        <v>15642.0</v>
      </c>
    </row>
    <row r="989">
      <c r="A989" s="74">
        <v>11604.0</v>
      </c>
      <c r="B989" s="74" t="s">
        <v>3813</v>
      </c>
      <c r="C989" s="206">
        <v>21837.0</v>
      </c>
    </row>
    <row r="990">
      <c r="A990" s="74">
        <v>11605.0</v>
      </c>
      <c r="B990" s="74" t="s">
        <v>3814</v>
      </c>
      <c r="C990" s="206">
        <v>32142.0</v>
      </c>
    </row>
    <row r="991">
      <c r="A991" s="74">
        <v>11607.0</v>
      </c>
      <c r="B991" s="74" t="s">
        <v>3815</v>
      </c>
      <c r="C991" s="206">
        <v>33658.0</v>
      </c>
    </row>
    <row r="992">
      <c r="A992" s="74">
        <v>11608.0</v>
      </c>
      <c r="B992" s="74" t="s">
        <v>3816</v>
      </c>
      <c r="C992" s="206">
        <v>9957.0</v>
      </c>
    </row>
    <row r="993">
      <c r="A993" s="74">
        <v>11609.0</v>
      </c>
      <c r="B993" s="74" t="s">
        <v>3817</v>
      </c>
      <c r="C993" s="206">
        <v>23958.0</v>
      </c>
    </row>
    <row r="994">
      <c r="A994" s="74">
        <v>11611.0</v>
      </c>
      <c r="B994" s="74" t="s">
        <v>3818</v>
      </c>
      <c r="C994" s="206">
        <v>24449.0</v>
      </c>
    </row>
    <row r="995">
      <c r="A995" s="74">
        <v>11613.0</v>
      </c>
      <c r="B995" s="74" t="s">
        <v>2949</v>
      </c>
      <c r="C995" s="206">
        <v>22853.0</v>
      </c>
    </row>
    <row r="996">
      <c r="A996" s="74">
        <v>11619.0</v>
      </c>
      <c r="B996" s="74" t="s">
        <v>2729</v>
      </c>
      <c r="C996" s="206">
        <v>29756.0</v>
      </c>
    </row>
    <row r="997">
      <c r="A997" s="74">
        <v>11623.0</v>
      </c>
      <c r="B997" s="74" t="s">
        <v>2834</v>
      </c>
      <c r="C997" s="206">
        <v>20033.0</v>
      </c>
    </row>
    <row r="998">
      <c r="A998" s="74">
        <v>11624.0</v>
      </c>
      <c r="B998" s="74" t="s">
        <v>3819</v>
      </c>
      <c r="C998" s="206">
        <v>24456.0</v>
      </c>
    </row>
    <row r="999">
      <c r="A999" s="74">
        <v>11625.0</v>
      </c>
      <c r="B999" s="74" t="s">
        <v>3820</v>
      </c>
      <c r="C999" s="206">
        <v>20350.0</v>
      </c>
    </row>
    <row r="1000">
      <c r="A1000" s="74">
        <v>11626.0</v>
      </c>
      <c r="B1000" s="74" t="s">
        <v>3821</v>
      </c>
      <c r="C1000" s="206">
        <v>24025.0</v>
      </c>
    </row>
    <row r="1001">
      <c r="A1001" s="74">
        <v>11629.0</v>
      </c>
      <c r="B1001" s="74" t="s">
        <v>2503</v>
      </c>
      <c r="C1001" s="206">
        <v>11551.0</v>
      </c>
    </row>
    <row r="1002">
      <c r="A1002" s="74">
        <v>11631.0</v>
      </c>
      <c r="B1002" s="74" t="s">
        <v>3822</v>
      </c>
      <c r="C1002" s="206">
        <v>16905.0</v>
      </c>
    </row>
    <row r="1003">
      <c r="A1003" s="74">
        <v>11637.0</v>
      </c>
      <c r="B1003" s="74" t="s">
        <v>2291</v>
      </c>
      <c r="C1003" s="206">
        <v>21657.0</v>
      </c>
    </row>
    <row r="1004">
      <c r="A1004" s="74">
        <v>11638.0</v>
      </c>
      <c r="B1004" s="74" t="s">
        <v>3823</v>
      </c>
      <c r="C1004" s="206">
        <v>18889.0</v>
      </c>
    </row>
    <row r="1005">
      <c r="A1005" s="74">
        <v>11640.0</v>
      </c>
      <c r="B1005" s="74" t="s">
        <v>2772</v>
      </c>
      <c r="C1005" s="206">
        <v>23524.0</v>
      </c>
    </row>
    <row r="1006">
      <c r="A1006" s="74">
        <v>11643.0</v>
      </c>
      <c r="B1006" s="74" t="s">
        <v>1037</v>
      </c>
      <c r="C1006" s="206">
        <v>14248.0</v>
      </c>
    </row>
    <row r="1007">
      <c r="A1007" s="74">
        <v>11645.0</v>
      </c>
      <c r="B1007" s="74" t="s">
        <v>3824</v>
      </c>
      <c r="C1007" s="206">
        <v>24199.0</v>
      </c>
    </row>
    <row r="1008">
      <c r="A1008" s="74">
        <v>11646.0</v>
      </c>
      <c r="B1008" s="74" t="s">
        <v>1272</v>
      </c>
      <c r="C1008" s="206">
        <v>28354.0</v>
      </c>
    </row>
    <row r="1009">
      <c r="A1009" s="74">
        <v>11648.0</v>
      </c>
      <c r="B1009" s="74" t="s">
        <v>3825</v>
      </c>
      <c r="C1009" s="206">
        <v>19977.0</v>
      </c>
    </row>
    <row r="1010">
      <c r="A1010" s="74">
        <v>11650.0</v>
      </c>
      <c r="B1010" s="74" t="s">
        <v>3826</v>
      </c>
      <c r="C1010" s="206">
        <v>18876.0</v>
      </c>
    </row>
    <row r="1011">
      <c r="A1011" s="74">
        <v>11655.0</v>
      </c>
      <c r="B1011" s="74" t="s">
        <v>3827</v>
      </c>
      <c r="C1011" s="206">
        <v>24827.0</v>
      </c>
    </row>
    <row r="1012">
      <c r="A1012" s="74">
        <v>11656.0</v>
      </c>
      <c r="B1012" s="74" t="s">
        <v>3828</v>
      </c>
      <c r="C1012" s="206">
        <v>27617.0</v>
      </c>
    </row>
    <row r="1013">
      <c r="A1013" s="74">
        <v>11660.0</v>
      </c>
      <c r="B1013" s="74" t="s">
        <v>3829</v>
      </c>
      <c r="C1013" s="206">
        <v>22608.0</v>
      </c>
    </row>
    <row r="1014">
      <c r="A1014" s="74">
        <v>11663.0</v>
      </c>
      <c r="B1014" s="74" t="s">
        <v>3177</v>
      </c>
      <c r="C1014" s="206">
        <v>18081.0</v>
      </c>
    </row>
    <row r="1015">
      <c r="A1015" s="74">
        <v>11665.0</v>
      </c>
      <c r="B1015" s="74" t="s">
        <v>3830</v>
      </c>
      <c r="C1015" s="206">
        <v>18732.0</v>
      </c>
    </row>
    <row r="1016">
      <c r="A1016" s="74">
        <v>11667.0</v>
      </c>
      <c r="B1016" s="74" t="s">
        <v>3831</v>
      </c>
      <c r="C1016" s="206">
        <v>46459.0</v>
      </c>
    </row>
    <row r="1017">
      <c r="A1017" s="74">
        <v>11668.0</v>
      </c>
      <c r="B1017" s="74" t="s">
        <v>3832</v>
      </c>
      <c r="C1017" s="206">
        <v>31924.0</v>
      </c>
    </row>
    <row r="1018">
      <c r="A1018" s="74">
        <v>11669.0</v>
      </c>
      <c r="B1018" s="74" t="s">
        <v>938</v>
      </c>
      <c r="C1018" s="206">
        <v>21906.0</v>
      </c>
    </row>
    <row r="1019">
      <c r="A1019" s="74">
        <v>11670.0</v>
      </c>
      <c r="B1019" s="74" t="s">
        <v>515</v>
      </c>
      <c r="C1019" s="206">
        <v>20486.0</v>
      </c>
    </row>
    <row r="1020">
      <c r="A1020" s="74">
        <v>11672.0</v>
      </c>
      <c r="B1020" s="74" t="s">
        <v>3833</v>
      </c>
      <c r="C1020" s="206">
        <v>15484.0</v>
      </c>
    </row>
    <row r="1021">
      <c r="A1021" s="74">
        <v>11675.0</v>
      </c>
      <c r="B1021" s="74" t="s">
        <v>922</v>
      </c>
      <c r="C1021" s="206">
        <v>19439.0</v>
      </c>
    </row>
    <row r="1022">
      <c r="A1022" s="74">
        <v>11676.0</v>
      </c>
      <c r="B1022" s="74" t="s">
        <v>3834</v>
      </c>
      <c r="C1022" s="206">
        <v>21749.0</v>
      </c>
    </row>
    <row r="1023">
      <c r="A1023" s="74">
        <v>11679.0</v>
      </c>
      <c r="B1023" s="74" t="s">
        <v>3835</v>
      </c>
      <c r="C1023" s="206">
        <v>20056.0</v>
      </c>
    </row>
    <row r="1024">
      <c r="A1024" s="74">
        <v>11680.0</v>
      </c>
      <c r="B1024" s="74" t="s">
        <v>3836</v>
      </c>
      <c r="C1024" s="206">
        <v>28927.0</v>
      </c>
    </row>
    <row r="1025">
      <c r="A1025" s="74">
        <v>11681.0</v>
      </c>
      <c r="B1025" s="74" t="s">
        <v>3837</v>
      </c>
      <c r="C1025" s="206">
        <v>21128.0</v>
      </c>
    </row>
    <row r="1026">
      <c r="A1026" s="74">
        <v>11682.0</v>
      </c>
      <c r="B1026" s="74" t="s">
        <v>3838</v>
      </c>
      <c r="C1026" s="206">
        <v>24031.0</v>
      </c>
    </row>
    <row r="1027">
      <c r="A1027" s="74">
        <v>11683.0</v>
      </c>
      <c r="B1027" s="74" t="s">
        <v>3839</v>
      </c>
      <c r="C1027" s="206">
        <v>23879.0</v>
      </c>
    </row>
    <row r="1028">
      <c r="A1028" s="74">
        <v>11685.0</v>
      </c>
      <c r="B1028" s="74" t="s">
        <v>3840</v>
      </c>
      <c r="C1028" s="206">
        <v>26550.0</v>
      </c>
    </row>
    <row r="1029">
      <c r="A1029" s="74">
        <v>11687.0</v>
      </c>
      <c r="B1029" s="74" t="s">
        <v>3841</v>
      </c>
      <c r="C1029" s="206">
        <v>27492.0</v>
      </c>
    </row>
    <row r="1030">
      <c r="A1030" s="74">
        <v>11689.0</v>
      </c>
      <c r="B1030" s="74" t="s">
        <v>2994</v>
      </c>
      <c r="C1030" s="206">
        <v>18306.0</v>
      </c>
    </row>
    <row r="1031">
      <c r="A1031" s="74">
        <v>11690.0</v>
      </c>
      <c r="B1031" s="74" t="s">
        <v>1085</v>
      </c>
      <c r="C1031" s="206">
        <v>16779.0</v>
      </c>
    </row>
    <row r="1032">
      <c r="A1032" s="74">
        <v>11691.0</v>
      </c>
      <c r="B1032" s="74" t="s">
        <v>3842</v>
      </c>
      <c r="C1032" s="206">
        <v>29607.0</v>
      </c>
    </row>
    <row r="1033">
      <c r="A1033" s="74">
        <v>11692.0</v>
      </c>
      <c r="B1033" s="74" t="s">
        <v>3843</v>
      </c>
      <c r="C1033" s="206">
        <v>32597.0</v>
      </c>
    </row>
    <row r="1034">
      <c r="A1034" s="74">
        <v>11693.0</v>
      </c>
      <c r="B1034" s="74" t="s">
        <v>3844</v>
      </c>
      <c r="C1034" s="206">
        <v>17687.0</v>
      </c>
    </row>
    <row r="1035">
      <c r="A1035" s="74">
        <v>11694.0</v>
      </c>
      <c r="B1035" s="74" t="s">
        <v>3056</v>
      </c>
      <c r="C1035" s="206">
        <v>22602.0</v>
      </c>
    </row>
    <row r="1036">
      <c r="A1036" s="74">
        <v>11698.0</v>
      </c>
      <c r="B1036" s="74" t="s">
        <v>447</v>
      </c>
      <c r="C1036" s="206">
        <v>33194.0</v>
      </c>
    </row>
    <row r="1037">
      <c r="A1037" s="74">
        <v>11699.0</v>
      </c>
      <c r="B1037" s="74" t="s">
        <v>3845</v>
      </c>
      <c r="C1037" s="206">
        <v>13855.0</v>
      </c>
    </row>
    <row r="1038">
      <c r="A1038" s="74">
        <v>11701.0</v>
      </c>
      <c r="B1038" s="74" t="s">
        <v>3846</v>
      </c>
      <c r="C1038" s="206">
        <v>21055.0</v>
      </c>
    </row>
    <row r="1039">
      <c r="A1039" s="74">
        <v>11703.0</v>
      </c>
      <c r="B1039" s="74" t="s">
        <v>3847</v>
      </c>
      <c r="C1039" s="206">
        <v>10826.0</v>
      </c>
    </row>
    <row r="1040">
      <c r="A1040" s="74">
        <v>11705.0</v>
      </c>
      <c r="B1040" s="74" t="s">
        <v>3848</v>
      </c>
      <c r="C1040" s="206">
        <v>17964.0</v>
      </c>
    </row>
    <row r="1041">
      <c r="A1041" s="74">
        <v>11708.0</v>
      </c>
      <c r="B1041" s="74" t="s">
        <v>3849</v>
      </c>
      <c r="C1041" s="206">
        <v>15507.0</v>
      </c>
    </row>
    <row r="1042">
      <c r="A1042" s="74">
        <v>11709.0</v>
      </c>
      <c r="B1042" s="74" t="s">
        <v>3850</v>
      </c>
      <c r="C1042" s="206">
        <v>34238.0</v>
      </c>
    </row>
    <row r="1043">
      <c r="A1043" s="74">
        <v>11710.0</v>
      </c>
      <c r="B1043" s="74" t="s">
        <v>3851</v>
      </c>
      <c r="C1043" s="206">
        <v>23156.0</v>
      </c>
    </row>
    <row r="1044">
      <c r="A1044" s="74">
        <v>11712.0</v>
      </c>
      <c r="B1044" s="74" t="s">
        <v>3852</v>
      </c>
      <c r="C1044" s="206">
        <v>20882.0</v>
      </c>
    </row>
    <row r="1045">
      <c r="A1045" s="74">
        <v>11714.0</v>
      </c>
      <c r="B1045" s="74" t="s">
        <v>3853</v>
      </c>
      <c r="C1045" s="206">
        <v>35372.0</v>
      </c>
    </row>
    <row r="1046">
      <c r="A1046" s="74">
        <v>11722.0</v>
      </c>
      <c r="B1046" s="74" t="s">
        <v>3854</v>
      </c>
      <c r="C1046" s="206">
        <v>21744.0</v>
      </c>
    </row>
    <row r="1047">
      <c r="A1047" s="74">
        <v>11725.0</v>
      </c>
      <c r="B1047" s="74" t="s">
        <v>3855</v>
      </c>
      <c r="C1047" s="206">
        <v>16824.0</v>
      </c>
    </row>
    <row r="1048">
      <c r="A1048" s="74">
        <v>11726.0</v>
      </c>
      <c r="B1048" s="74" t="s">
        <v>3000</v>
      </c>
      <c r="C1048" s="206">
        <v>13924.0</v>
      </c>
    </row>
    <row r="1049">
      <c r="A1049" s="74">
        <v>11727.0</v>
      </c>
      <c r="B1049" s="74" t="s">
        <v>2576</v>
      </c>
      <c r="C1049" s="206">
        <v>17812.0</v>
      </c>
    </row>
    <row r="1050">
      <c r="A1050" s="74">
        <v>11728.0</v>
      </c>
      <c r="B1050" s="74" t="s">
        <v>1149</v>
      </c>
      <c r="C1050" s="206">
        <v>28621.0</v>
      </c>
    </row>
    <row r="1051">
      <c r="A1051" s="74">
        <v>11730.0</v>
      </c>
      <c r="B1051" s="74" t="s">
        <v>3856</v>
      </c>
      <c r="C1051" s="206">
        <v>23017.0</v>
      </c>
    </row>
    <row r="1052">
      <c r="A1052" s="74">
        <v>11733.0</v>
      </c>
      <c r="B1052" s="74" t="s">
        <v>466</v>
      </c>
      <c r="C1052" s="206">
        <v>17813.0</v>
      </c>
    </row>
    <row r="1053">
      <c r="A1053" s="74">
        <v>11736.0</v>
      </c>
      <c r="B1053" s="74" t="s">
        <v>2460</v>
      </c>
      <c r="C1053" s="206">
        <v>21851.0</v>
      </c>
    </row>
    <row r="1054">
      <c r="A1054" s="74">
        <v>11738.0</v>
      </c>
      <c r="B1054" s="74" t="s">
        <v>1191</v>
      </c>
      <c r="C1054" s="206">
        <v>19881.0</v>
      </c>
    </row>
    <row r="1055">
      <c r="A1055" s="74">
        <v>11739.0</v>
      </c>
      <c r="B1055" s="74" t="s">
        <v>3857</v>
      </c>
      <c r="C1055" s="206">
        <v>23092.0</v>
      </c>
    </row>
    <row r="1056">
      <c r="A1056" s="74">
        <v>11740.0</v>
      </c>
      <c r="B1056" s="74" t="s">
        <v>3858</v>
      </c>
      <c r="C1056" s="206">
        <v>29491.0</v>
      </c>
    </row>
    <row r="1057">
      <c r="A1057" s="74">
        <v>11742.0</v>
      </c>
      <c r="B1057" s="74" t="s">
        <v>781</v>
      </c>
      <c r="C1057" s="206">
        <v>18849.0</v>
      </c>
    </row>
    <row r="1058">
      <c r="A1058" s="74">
        <v>11745.0</v>
      </c>
      <c r="B1058" s="74" t="s">
        <v>3859</v>
      </c>
      <c r="C1058" s="206">
        <v>27819.0</v>
      </c>
    </row>
    <row r="1059">
      <c r="A1059" s="74">
        <v>11746.0</v>
      </c>
      <c r="B1059" s="74" t="s">
        <v>3860</v>
      </c>
      <c r="C1059" s="206">
        <v>11890.0</v>
      </c>
    </row>
    <row r="1060">
      <c r="A1060" s="74">
        <v>11748.0</v>
      </c>
      <c r="B1060" s="74" t="s">
        <v>1026</v>
      </c>
      <c r="C1060" s="206">
        <v>11882.0</v>
      </c>
    </row>
    <row r="1061">
      <c r="A1061" s="74">
        <v>11750.0</v>
      </c>
      <c r="B1061" s="74" t="s">
        <v>3861</v>
      </c>
      <c r="C1061" s="206">
        <v>22347.0</v>
      </c>
    </row>
    <row r="1062">
      <c r="A1062" s="74">
        <v>11752.0</v>
      </c>
      <c r="B1062" s="74" t="s">
        <v>3862</v>
      </c>
      <c r="C1062" s="206">
        <v>25601.0</v>
      </c>
    </row>
    <row r="1063">
      <c r="A1063" s="74">
        <v>11753.0</v>
      </c>
      <c r="B1063" s="74" t="s">
        <v>3863</v>
      </c>
      <c r="C1063" s="206">
        <v>15699.0</v>
      </c>
    </row>
    <row r="1064">
      <c r="A1064" s="74">
        <v>11756.0</v>
      </c>
      <c r="B1064" s="74" t="s">
        <v>3042</v>
      </c>
      <c r="C1064" s="206">
        <v>19495.0</v>
      </c>
    </row>
    <row r="1065">
      <c r="A1065" s="74">
        <v>11757.0</v>
      </c>
      <c r="B1065" s="74" t="s">
        <v>3864</v>
      </c>
      <c r="C1065" s="206">
        <v>24941.0</v>
      </c>
    </row>
    <row r="1066">
      <c r="A1066" s="74">
        <v>11758.0</v>
      </c>
      <c r="B1066" s="74" t="s">
        <v>3865</v>
      </c>
      <c r="C1066" s="206">
        <v>25478.0</v>
      </c>
    </row>
    <row r="1067">
      <c r="A1067" s="74">
        <v>11759.0</v>
      </c>
      <c r="B1067" s="74" t="s">
        <v>3866</v>
      </c>
      <c r="C1067" s="206">
        <v>20155.0</v>
      </c>
    </row>
    <row r="1068">
      <c r="A1068" s="74">
        <v>11760.0</v>
      </c>
      <c r="B1068" s="74" t="s">
        <v>3867</v>
      </c>
      <c r="C1068" s="206">
        <v>24502.0</v>
      </c>
    </row>
    <row r="1069">
      <c r="A1069" s="74">
        <v>11761.0</v>
      </c>
      <c r="B1069" s="74" t="s">
        <v>1289</v>
      </c>
      <c r="C1069" s="206">
        <v>32726.0</v>
      </c>
    </row>
    <row r="1070">
      <c r="A1070" s="74">
        <v>11762.0</v>
      </c>
      <c r="B1070" s="74" t="s">
        <v>3868</v>
      </c>
      <c r="C1070" s="206">
        <v>19920.0</v>
      </c>
    </row>
    <row r="1071">
      <c r="A1071" s="74">
        <v>11765.0</v>
      </c>
      <c r="B1071" s="74" t="s">
        <v>3869</v>
      </c>
      <c r="C1071" s="206">
        <v>29977.0</v>
      </c>
    </row>
    <row r="1072">
      <c r="A1072" s="74">
        <v>11767.0</v>
      </c>
      <c r="B1072" s="74" t="s">
        <v>3870</v>
      </c>
      <c r="C1072" s="206">
        <v>20969.0</v>
      </c>
    </row>
    <row r="1073">
      <c r="A1073" s="74">
        <v>11768.0</v>
      </c>
      <c r="B1073" s="74" t="s">
        <v>2996</v>
      </c>
      <c r="C1073" s="206">
        <v>15965.0</v>
      </c>
    </row>
    <row r="1074">
      <c r="A1074" s="74">
        <v>11771.0</v>
      </c>
      <c r="B1074" s="74" t="s">
        <v>3069</v>
      </c>
      <c r="C1074" s="206">
        <v>25056.0</v>
      </c>
    </row>
    <row r="1075">
      <c r="A1075" s="74">
        <v>11773.0</v>
      </c>
      <c r="B1075" s="74" t="s">
        <v>3871</v>
      </c>
      <c r="C1075" s="206">
        <v>32461.0</v>
      </c>
    </row>
    <row r="1076">
      <c r="A1076" s="74">
        <v>11774.0</v>
      </c>
      <c r="B1076" s="74" t="s">
        <v>3872</v>
      </c>
      <c r="C1076" s="206">
        <v>18512.0</v>
      </c>
    </row>
    <row r="1077">
      <c r="A1077" s="74">
        <v>11775.0</v>
      </c>
      <c r="B1077" s="74" t="s">
        <v>3873</v>
      </c>
      <c r="C1077" s="206">
        <v>20419.0</v>
      </c>
    </row>
    <row r="1078">
      <c r="A1078" s="74">
        <v>11776.0</v>
      </c>
      <c r="B1078" s="74" t="s">
        <v>3874</v>
      </c>
      <c r="C1078" s="206">
        <v>22580.0</v>
      </c>
    </row>
    <row r="1079">
      <c r="A1079" s="74">
        <v>11779.0</v>
      </c>
      <c r="B1079" s="74" t="s">
        <v>3875</v>
      </c>
      <c r="C1079" s="206">
        <v>20045.0</v>
      </c>
    </row>
    <row r="1080">
      <c r="A1080" s="74">
        <v>11780.0</v>
      </c>
      <c r="B1080" s="74" t="s">
        <v>3876</v>
      </c>
      <c r="C1080" s="206">
        <v>14584.0</v>
      </c>
    </row>
    <row r="1081">
      <c r="A1081" s="74">
        <v>11783.0</v>
      </c>
      <c r="B1081" s="74" t="s">
        <v>3877</v>
      </c>
      <c r="C1081" s="206">
        <v>19009.0</v>
      </c>
    </row>
    <row r="1082">
      <c r="A1082" s="74">
        <v>11784.0</v>
      </c>
      <c r="B1082" s="74" t="s">
        <v>3188</v>
      </c>
      <c r="C1082" s="206">
        <v>19631.0</v>
      </c>
    </row>
    <row r="1083">
      <c r="A1083" s="74">
        <v>11785.0</v>
      </c>
      <c r="B1083" s="74" t="s">
        <v>3878</v>
      </c>
      <c r="C1083" s="206">
        <v>25481.0</v>
      </c>
    </row>
    <row r="1084">
      <c r="A1084" s="74">
        <v>11789.0</v>
      </c>
      <c r="B1084" s="74" t="s">
        <v>3129</v>
      </c>
      <c r="C1084" s="206">
        <v>19572.0</v>
      </c>
    </row>
    <row r="1085">
      <c r="A1085" s="74">
        <v>11792.0</v>
      </c>
      <c r="B1085" s="74" t="s">
        <v>581</v>
      </c>
      <c r="C1085" s="206">
        <v>20872.0</v>
      </c>
    </row>
    <row r="1086">
      <c r="A1086" s="74">
        <v>11793.0</v>
      </c>
      <c r="B1086" s="74" t="s">
        <v>3879</v>
      </c>
      <c r="C1086" s="206">
        <v>22185.0</v>
      </c>
    </row>
    <row r="1087">
      <c r="A1087" s="74">
        <v>11795.0</v>
      </c>
      <c r="B1087" s="74" t="s">
        <v>1162</v>
      </c>
      <c r="C1087" s="206">
        <v>18542.0</v>
      </c>
    </row>
    <row r="1088">
      <c r="A1088" s="74">
        <v>11796.0</v>
      </c>
      <c r="B1088" s="74" t="s">
        <v>3880</v>
      </c>
      <c r="C1088" s="206">
        <v>16124.0</v>
      </c>
    </row>
    <row r="1089">
      <c r="A1089" s="74">
        <v>11797.0</v>
      </c>
      <c r="B1089" s="74" t="s">
        <v>1239</v>
      </c>
      <c r="C1089" s="206">
        <v>22586.0</v>
      </c>
    </row>
    <row r="1090">
      <c r="A1090" s="74">
        <v>11798.0</v>
      </c>
      <c r="B1090" s="74" t="s">
        <v>980</v>
      </c>
      <c r="C1090" s="206">
        <v>16818.0</v>
      </c>
    </row>
    <row r="1091">
      <c r="A1091" s="74">
        <v>11807.0</v>
      </c>
      <c r="B1091" s="74" t="s">
        <v>3881</v>
      </c>
      <c r="C1091" s="206">
        <v>20668.0</v>
      </c>
    </row>
    <row r="1092">
      <c r="A1092" s="74">
        <v>11809.0</v>
      </c>
      <c r="B1092" s="74" t="s">
        <v>3065</v>
      </c>
      <c r="C1092" s="206">
        <v>31660.0</v>
      </c>
    </row>
    <row r="1093">
      <c r="A1093" s="74">
        <v>11810.0</v>
      </c>
      <c r="B1093" s="74" t="s">
        <v>3882</v>
      </c>
      <c r="C1093" s="206">
        <v>18025.0</v>
      </c>
    </row>
    <row r="1094">
      <c r="A1094" s="74">
        <v>11812.0</v>
      </c>
      <c r="B1094" s="74" t="s">
        <v>2687</v>
      </c>
      <c r="C1094" s="206">
        <v>31323.0</v>
      </c>
    </row>
    <row r="1095">
      <c r="A1095" s="74">
        <v>11814.0</v>
      </c>
      <c r="B1095" s="74" t="s">
        <v>3883</v>
      </c>
      <c r="C1095" s="206">
        <v>15858.0</v>
      </c>
    </row>
    <row r="1096">
      <c r="A1096" s="74">
        <v>11821.0</v>
      </c>
      <c r="B1096" s="74" t="s">
        <v>3884</v>
      </c>
      <c r="C1096" s="206">
        <v>10226.0</v>
      </c>
    </row>
    <row r="1097">
      <c r="A1097" s="74">
        <v>11823.0</v>
      </c>
      <c r="B1097" s="74" t="s">
        <v>3885</v>
      </c>
      <c r="C1097" s="206">
        <v>20613.0</v>
      </c>
    </row>
    <row r="1098">
      <c r="A1098" s="74">
        <v>11825.0</v>
      </c>
      <c r="B1098" s="74" t="s">
        <v>1462</v>
      </c>
      <c r="C1098" s="206">
        <v>15279.0</v>
      </c>
    </row>
    <row r="1099">
      <c r="A1099" s="74">
        <v>11826.0</v>
      </c>
      <c r="B1099" s="74" t="s">
        <v>3886</v>
      </c>
      <c r="C1099" s="206">
        <v>26116.0</v>
      </c>
    </row>
    <row r="1100">
      <c r="A1100" s="74">
        <v>11827.0</v>
      </c>
      <c r="B1100" s="74" t="s">
        <v>193</v>
      </c>
      <c r="C1100" s="206">
        <v>30145.0</v>
      </c>
    </row>
    <row r="1101">
      <c r="A1101" s="74">
        <v>11828.0</v>
      </c>
      <c r="B1101" s="74" t="s">
        <v>3887</v>
      </c>
      <c r="C1101" s="206">
        <v>29959.0</v>
      </c>
    </row>
    <row r="1102">
      <c r="A1102" s="74">
        <v>11829.0</v>
      </c>
      <c r="B1102" s="74" t="s">
        <v>1065</v>
      </c>
      <c r="C1102" s="206">
        <v>23698.0</v>
      </c>
    </row>
    <row r="1103">
      <c r="A1103" s="74">
        <v>11830.0</v>
      </c>
      <c r="B1103" s="74" t="s">
        <v>1424</v>
      </c>
      <c r="C1103" s="206">
        <v>28760.0</v>
      </c>
    </row>
    <row r="1104">
      <c r="A1104" s="74">
        <v>11831.0</v>
      </c>
      <c r="B1104" s="74" t="s">
        <v>3888</v>
      </c>
      <c r="C1104" s="206">
        <v>26933.0</v>
      </c>
    </row>
    <row r="1105">
      <c r="A1105" s="74">
        <v>11832.0</v>
      </c>
      <c r="B1105" s="74" t="s">
        <v>3889</v>
      </c>
      <c r="C1105" s="206">
        <v>15739.0</v>
      </c>
    </row>
    <row r="1106">
      <c r="A1106" s="74">
        <v>11834.0</v>
      </c>
      <c r="B1106" s="74" t="s">
        <v>3890</v>
      </c>
      <c r="C1106" s="206">
        <v>18601.0</v>
      </c>
    </row>
    <row r="1107">
      <c r="A1107" s="74">
        <v>11836.0</v>
      </c>
      <c r="B1107" s="74" t="s">
        <v>3891</v>
      </c>
      <c r="C1107" s="206">
        <v>24032.0</v>
      </c>
    </row>
    <row r="1108">
      <c r="A1108" s="74">
        <v>11838.0</v>
      </c>
      <c r="B1108" s="74" t="s">
        <v>3892</v>
      </c>
      <c r="C1108" s="206">
        <v>19961.0</v>
      </c>
    </row>
    <row r="1109">
      <c r="A1109" s="74">
        <v>11839.0</v>
      </c>
      <c r="B1109" s="74" t="s">
        <v>1439</v>
      </c>
      <c r="C1109" s="206">
        <v>21503.0</v>
      </c>
    </row>
    <row r="1110">
      <c r="A1110" s="74">
        <v>11840.0</v>
      </c>
      <c r="B1110" s="74" t="s">
        <v>3893</v>
      </c>
      <c r="C1110" s="206">
        <v>16356.0</v>
      </c>
    </row>
    <row r="1111">
      <c r="A1111" s="74">
        <v>11842.0</v>
      </c>
      <c r="B1111" s="74" t="s">
        <v>3894</v>
      </c>
      <c r="C1111" s="206">
        <v>33372.0</v>
      </c>
    </row>
    <row r="1112">
      <c r="A1112" s="74">
        <v>11843.0</v>
      </c>
      <c r="B1112" s="74" t="s">
        <v>3025</v>
      </c>
      <c r="C1112" s="206">
        <v>14047.0</v>
      </c>
    </row>
    <row r="1113">
      <c r="A1113" s="74">
        <v>11845.0</v>
      </c>
      <c r="B1113" s="74" t="s">
        <v>3895</v>
      </c>
      <c r="C1113" s="206">
        <v>29574.0</v>
      </c>
    </row>
    <row r="1114">
      <c r="A1114" s="74">
        <v>11846.0</v>
      </c>
      <c r="B1114" s="74" t="s">
        <v>3896</v>
      </c>
      <c r="C1114" s="206">
        <v>20600.0</v>
      </c>
    </row>
    <row r="1115">
      <c r="A1115" s="74">
        <v>11852.0</v>
      </c>
      <c r="B1115" s="74" t="s">
        <v>2755</v>
      </c>
      <c r="C1115" s="206">
        <v>12931.0</v>
      </c>
    </row>
    <row r="1116">
      <c r="A1116" s="74">
        <v>11853.0</v>
      </c>
      <c r="B1116" s="74" t="s">
        <v>1176</v>
      </c>
      <c r="C1116" s="206">
        <v>18889.0</v>
      </c>
    </row>
    <row r="1117">
      <c r="A1117" s="74">
        <v>11854.0</v>
      </c>
      <c r="B1117" s="74" t="s">
        <v>3897</v>
      </c>
      <c r="C1117" s="206">
        <v>18592.0</v>
      </c>
    </row>
    <row r="1118">
      <c r="A1118" s="74">
        <v>11855.0</v>
      </c>
      <c r="B1118" s="74" t="s">
        <v>3898</v>
      </c>
      <c r="C1118" s="206">
        <v>19143.0</v>
      </c>
    </row>
    <row r="1119">
      <c r="A1119" s="74">
        <v>11856.0</v>
      </c>
      <c r="B1119" s="74" t="s">
        <v>3899</v>
      </c>
      <c r="C1119" s="206">
        <v>23707.0</v>
      </c>
    </row>
    <row r="1120">
      <c r="A1120" s="74">
        <v>11857.0</v>
      </c>
      <c r="B1120" s="74" t="s">
        <v>3900</v>
      </c>
      <c r="C1120" s="206">
        <v>13897.0</v>
      </c>
    </row>
    <row r="1121">
      <c r="A1121" s="74">
        <v>11858.0</v>
      </c>
      <c r="B1121" s="74" t="s">
        <v>2415</v>
      </c>
      <c r="C1121" s="206">
        <v>26372.0</v>
      </c>
    </row>
    <row r="1122">
      <c r="A1122" s="74">
        <v>11859.0</v>
      </c>
      <c r="B1122" s="74" t="s">
        <v>3901</v>
      </c>
      <c r="C1122" s="206">
        <v>13055.0</v>
      </c>
    </row>
    <row r="1123">
      <c r="A1123" s="74">
        <v>11860.0</v>
      </c>
      <c r="B1123" s="74" t="s">
        <v>3902</v>
      </c>
      <c r="C1123" s="206">
        <v>25429.0</v>
      </c>
    </row>
    <row r="1124">
      <c r="A1124" s="74">
        <v>11861.0</v>
      </c>
      <c r="B1124" s="74" t="s">
        <v>3903</v>
      </c>
      <c r="C1124" s="206">
        <v>18854.0</v>
      </c>
    </row>
    <row r="1125">
      <c r="A1125" s="74">
        <v>11862.0</v>
      </c>
      <c r="B1125" s="74" t="s">
        <v>1256</v>
      </c>
      <c r="C1125" s="206">
        <v>19416.0</v>
      </c>
    </row>
    <row r="1126">
      <c r="A1126" s="74">
        <v>11864.0</v>
      </c>
      <c r="B1126" s="74" t="s">
        <v>3904</v>
      </c>
      <c r="C1126" s="206">
        <v>15051.0</v>
      </c>
    </row>
    <row r="1127">
      <c r="A1127" s="74">
        <v>11865.0</v>
      </c>
      <c r="B1127" s="74" t="s">
        <v>2959</v>
      </c>
      <c r="C1127" s="206">
        <v>25554.0</v>
      </c>
    </row>
    <row r="1128">
      <c r="A1128" s="74">
        <v>11866.0</v>
      </c>
      <c r="B1128" s="74" t="s">
        <v>3905</v>
      </c>
      <c r="C1128" s="206">
        <v>23371.0</v>
      </c>
    </row>
    <row r="1129">
      <c r="A1129" s="74">
        <v>11869.0</v>
      </c>
      <c r="B1129" s="74" t="s">
        <v>3906</v>
      </c>
      <c r="C1129" s="206">
        <v>19349.0</v>
      </c>
    </row>
    <row r="1130">
      <c r="A1130" s="74">
        <v>11870.0</v>
      </c>
      <c r="B1130" s="74" t="s">
        <v>1924</v>
      </c>
      <c r="C1130" s="206">
        <v>22904.0</v>
      </c>
    </row>
    <row r="1131">
      <c r="A1131" s="74">
        <v>11872.0</v>
      </c>
      <c r="B1131" s="74" t="s">
        <v>3907</v>
      </c>
      <c r="C1131" s="206">
        <v>27804.0</v>
      </c>
    </row>
    <row r="1132">
      <c r="A1132" s="74">
        <v>11873.0</v>
      </c>
      <c r="B1132" s="74" t="s">
        <v>3908</v>
      </c>
      <c r="C1132" s="206">
        <v>27774.0</v>
      </c>
    </row>
    <row r="1133">
      <c r="A1133" s="74">
        <v>11875.0</v>
      </c>
      <c r="B1133" s="74" t="s">
        <v>3909</v>
      </c>
      <c r="C1133" s="206">
        <v>23872.0</v>
      </c>
    </row>
    <row r="1134">
      <c r="A1134" s="74">
        <v>11877.0</v>
      </c>
      <c r="B1134" s="74" t="s">
        <v>3910</v>
      </c>
      <c r="C1134" s="206">
        <v>19584.0</v>
      </c>
    </row>
    <row r="1135">
      <c r="A1135" s="74">
        <v>11878.0</v>
      </c>
      <c r="B1135" s="74" t="s">
        <v>3911</v>
      </c>
      <c r="C1135" s="206">
        <v>13028.0</v>
      </c>
    </row>
    <row r="1136">
      <c r="A1136" s="74">
        <v>11879.0</v>
      </c>
      <c r="B1136" s="74" t="s">
        <v>3912</v>
      </c>
      <c r="C1136" s="206">
        <v>22467.0</v>
      </c>
    </row>
    <row r="1137">
      <c r="A1137" s="74">
        <v>11880.0</v>
      </c>
      <c r="B1137" s="74" t="s">
        <v>3913</v>
      </c>
      <c r="C1137" s="206">
        <v>21481.0</v>
      </c>
    </row>
    <row r="1138">
      <c r="A1138" s="74">
        <v>11881.0</v>
      </c>
      <c r="B1138" s="74" t="s">
        <v>647</v>
      </c>
      <c r="C1138" s="206">
        <v>14449.0</v>
      </c>
    </row>
    <row r="1139">
      <c r="A1139" s="74">
        <v>11882.0</v>
      </c>
      <c r="B1139" s="74" t="s">
        <v>3914</v>
      </c>
      <c r="C1139" s="206">
        <v>20745.0</v>
      </c>
    </row>
    <row r="1140">
      <c r="A1140" s="74">
        <v>11883.0</v>
      </c>
      <c r="B1140" s="74" t="s">
        <v>2569</v>
      </c>
      <c r="C1140" s="206">
        <v>18355.0</v>
      </c>
    </row>
    <row r="1141">
      <c r="A1141" s="74">
        <v>11884.0</v>
      </c>
      <c r="B1141" s="74" t="s">
        <v>184</v>
      </c>
      <c r="C1141" s="206">
        <v>23150.0</v>
      </c>
    </row>
    <row r="1142">
      <c r="A1142" s="74">
        <v>11885.0</v>
      </c>
      <c r="B1142" s="74" t="s">
        <v>3915</v>
      </c>
      <c r="C1142" s="206">
        <v>22135.0</v>
      </c>
    </row>
    <row r="1143">
      <c r="A1143" s="74">
        <v>11886.0</v>
      </c>
      <c r="B1143" s="74" t="s">
        <v>3916</v>
      </c>
      <c r="C1143" s="206">
        <v>25520.0</v>
      </c>
    </row>
    <row r="1144">
      <c r="A1144" s="74">
        <v>11887.0</v>
      </c>
      <c r="B1144" s="74" t="s">
        <v>3917</v>
      </c>
      <c r="C1144" s="206">
        <v>21513.0</v>
      </c>
    </row>
    <row r="1145">
      <c r="A1145" s="74">
        <v>11889.0</v>
      </c>
      <c r="B1145" s="74" t="s">
        <v>3918</v>
      </c>
      <c r="C1145" s="206">
        <v>23734.0</v>
      </c>
    </row>
    <row r="1146">
      <c r="A1146" s="74">
        <v>11891.0</v>
      </c>
      <c r="B1146" s="74" t="s">
        <v>3919</v>
      </c>
      <c r="C1146" s="206">
        <v>25961.0</v>
      </c>
    </row>
    <row r="1147">
      <c r="A1147" s="74">
        <v>11895.0</v>
      </c>
      <c r="B1147" s="74" t="s">
        <v>3920</v>
      </c>
      <c r="C1147" s="206">
        <v>23951.0</v>
      </c>
    </row>
    <row r="1148">
      <c r="A1148" s="74">
        <v>11901.0</v>
      </c>
      <c r="B1148" s="74" t="s">
        <v>3921</v>
      </c>
      <c r="C1148" s="206">
        <v>27212.0</v>
      </c>
    </row>
    <row r="1149">
      <c r="A1149" s="74">
        <v>11903.0</v>
      </c>
      <c r="B1149" s="74" t="s">
        <v>132</v>
      </c>
      <c r="C1149" s="206">
        <v>21184.0</v>
      </c>
    </row>
    <row r="1150">
      <c r="A1150" s="74">
        <v>11904.0</v>
      </c>
      <c r="B1150" s="74" t="s">
        <v>3922</v>
      </c>
      <c r="C1150" s="206">
        <v>16394.0</v>
      </c>
    </row>
    <row r="1151">
      <c r="A1151" s="74">
        <v>11906.0</v>
      </c>
      <c r="B1151" s="74" t="s">
        <v>1130</v>
      </c>
      <c r="C1151" s="206">
        <v>22067.0</v>
      </c>
    </row>
    <row r="1152">
      <c r="A1152" s="74">
        <v>11907.0</v>
      </c>
      <c r="B1152" s="74" t="s">
        <v>3923</v>
      </c>
      <c r="C1152" s="206">
        <v>25420.0</v>
      </c>
    </row>
    <row r="1153">
      <c r="A1153" s="74">
        <v>11910.0</v>
      </c>
      <c r="B1153" s="74" t="s">
        <v>2767</v>
      </c>
      <c r="C1153" s="206">
        <v>25986.0</v>
      </c>
    </row>
    <row r="1154">
      <c r="A1154" s="74">
        <v>11913.0</v>
      </c>
      <c r="B1154" s="74" t="s">
        <v>3924</v>
      </c>
      <c r="C1154" s="206">
        <v>24727.0</v>
      </c>
    </row>
    <row r="1155">
      <c r="A1155" s="74">
        <v>11919.0</v>
      </c>
      <c r="B1155" s="74" t="s">
        <v>3925</v>
      </c>
      <c r="C1155" s="206">
        <v>13859.0</v>
      </c>
    </row>
    <row r="1156">
      <c r="A1156" s="74">
        <v>11921.0</v>
      </c>
      <c r="B1156" s="74" t="s">
        <v>149</v>
      </c>
      <c r="C1156" s="206">
        <v>20656.0</v>
      </c>
    </row>
    <row r="1157">
      <c r="A1157" s="74">
        <v>11924.0</v>
      </c>
      <c r="B1157" s="74" t="s">
        <v>3926</v>
      </c>
      <c r="C1157" s="206">
        <v>30878.0</v>
      </c>
    </row>
    <row r="1158">
      <c r="A1158" s="74">
        <v>11925.0</v>
      </c>
      <c r="B1158" s="74" t="s">
        <v>3192</v>
      </c>
      <c r="C1158" s="206">
        <v>21786.0</v>
      </c>
    </row>
    <row r="1159">
      <c r="A1159" s="74">
        <v>11930.0</v>
      </c>
      <c r="B1159" s="74" t="s">
        <v>3927</v>
      </c>
      <c r="C1159" s="206">
        <v>13375.0</v>
      </c>
    </row>
    <row r="1160">
      <c r="A1160" s="74">
        <v>11931.0</v>
      </c>
      <c r="B1160" s="74" t="s">
        <v>1665</v>
      </c>
      <c r="C1160" s="206">
        <v>22360.0</v>
      </c>
    </row>
    <row r="1161">
      <c r="A1161" s="74">
        <v>11933.0</v>
      </c>
      <c r="B1161" s="74" t="s">
        <v>707</v>
      </c>
      <c r="C1161" s="206">
        <v>26960.0</v>
      </c>
    </row>
    <row r="1162">
      <c r="A1162" s="74">
        <v>11937.0</v>
      </c>
      <c r="B1162" s="74" t="s">
        <v>3928</v>
      </c>
      <c r="C1162" s="206">
        <v>21616.0</v>
      </c>
    </row>
    <row r="1163">
      <c r="A1163" s="74">
        <v>11938.0</v>
      </c>
      <c r="B1163" s="74" t="s">
        <v>3929</v>
      </c>
      <c r="C1163" s="206">
        <v>19845.0</v>
      </c>
    </row>
    <row r="1164">
      <c r="A1164" s="74">
        <v>11939.0</v>
      </c>
      <c r="B1164" s="74" t="s">
        <v>3930</v>
      </c>
      <c r="C1164" s="206">
        <v>19261.0</v>
      </c>
    </row>
    <row r="1165">
      <c r="A1165" s="74">
        <v>11940.0</v>
      </c>
      <c r="B1165" s="74" t="s">
        <v>2601</v>
      </c>
      <c r="C1165" s="206">
        <v>20958.0</v>
      </c>
    </row>
    <row r="1166">
      <c r="A1166" s="74">
        <v>11945.0</v>
      </c>
      <c r="B1166" s="74" t="s">
        <v>3931</v>
      </c>
      <c r="C1166" s="206">
        <v>23287.0</v>
      </c>
    </row>
    <row r="1167">
      <c r="A1167" s="74">
        <v>11946.0</v>
      </c>
      <c r="B1167" s="74" t="s">
        <v>3932</v>
      </c>
      <c r="C1167" s="206">
        <v>31123.0</v>
      </c>
    </row>
    <row r="1168">
      <c r="A1168" s="74">
        <v>11947.0</v>
      </c>
      <c r="B1168" s="74" t="s">
        <v>3933</v>
      </c>
      <c r="C1168" s="206">
        <v>15577.0</v>
      </c>
    </row>
    <row r="1169">
      <c r="A1169" s="74">
        <v>11951.0</v>
      </c>
      <c r="B1169" s="74" t="s">
        <v>3934</v>
      </c>
      <c r="C1169" s="206">
        <v>29813.0</v>
      </c>
    </row>
    <row r="1170">
      <c r="A1170" s="74">
        <v>11953.0</v>
      </c>
      <c r="B1170" s="74" t="s">
        <v>3935</v>
      </c>
      <c r="C1170" s="206">
        <v>34763.0</v>
      </c>
    </row>
    <row r="1171">
      <c r="A1171" s="74">
        <v>11954.0</v>
      </c>
      <c r="B1171" s="74" t="s">
        <v>3936</v>
      </c>
      <c r="C1171" s="206">
        <v>21485.0</v>
      </c>
    </row>
    <row r="1172">
      <c r="A1172" s="74">
        <v>11957.0</v>
      </c>
      <c r="B1172" s="74" t="s">
        <v>3937</v>
      </c>
      <c r="C1172" s="206">
        <v>28564.0</v>
      </c>
    </row>
    <row r="1173">
      <c r="A1173" s="74">
        <v>11959.0</v>
      </c>
      <c r="B1173" s="74" t="s">
        <v>3938</v>
      </c>
      <c r="C1173" s="206">
        <v>15434.0</v>
      </c>
    </row>
    <row r="1174">
      <c r="A1174" s="74">
        <v>11964.0</v>
      </c>
      <c r="B1174" s="74" t="s">
        <v>3939</v>
      </c>
      <c r="C1174" s="206">
        <v>32262.0</v>
      </c>
    </row>
    <row r="1175">
      <c r="A1175" s="74">
        <v>11970.0</v>
      </c>
      <c r="B1175" s="74" t="s">
        <v>3940</v>
      </c>
      <c r="C1175" s="206">
        <v>22449.0</v>
      </c>
    </row>
    <row r="1176">
      <c r="A1176" s="74">
        <v>11972.0</v>
      </c>
      <c r="B1176" s="74" t="s">
        <v>3941</v>
      </c>
      <c r="C1176" s="206">
        <v>16559.0</v>
      </c>
    </row>
    <row r="1177">
      <c r="A1177" s="74">
        <v>11974.0</v>
      </c>
      <c r="B1177" s="74" t="s">
        <v>3942</v>
      </c>
      <c r="C1177" s="206">
        <v>17494.0</v>
      </c>
    </row>
    <row r="1178">
      <c r="A1178" s="74">
        <v>11976.0</v>
      </c>
      <c r="B1178" s="74" t="s">
        <v>3943</v>
      </c>
      <c r="C1178" s="206">
        <v>29572.0</v>
      </c>
    </row>
    <row r="1179">
      <c r="A1179" s="74">
        <v>11977.0</v>
      </c>
      <c r="B1179" s="74" t="s">
        <v>3944</v>
      </c>
      <c r="C1179" s="206">
        <v>20405.0</v>
      </c>
    </row>
    <row r="1180">
      <c r="A1180" s="74">
        <v>11979.0</v>
      </c>
      <c r="B1180" s="74" t="s">
        <v>3945</v>
      </c>
      <c r="C1180" s="206">
        <v>23186.0</v>
      </c>
    </row>
    <row r="1181">
      <c r="A1181" s="74">
        <v>11981.0</v>
      </c>
      <c r="B1181" s="74" t="s">
        <v>3946</v>
      </c>
      <c r="C1181" s="206">
        <v>24935.0</v>
      </c>
    </row>
    <row r="1182">
      <c r="A1182" s="74">
        <v>11983.0</v>
      </c>
      <c r="B1182" s="74" t="s">
        <v>3947</v>
      </c>
      <c r="C1182" s="206">
        <v>24183.0</v>
      </c>
    </row>
    <row r="1183">
      <c r="A1183" s="74">
        <v>11984.0</v>
      </c>
      <c r="B1183" s="74" t="s">
        <v>3170</v>
      </c>
      <c r="C1183" s="206">
        <v>21450.0</v>
      </c>
    </row>
    <row r="1184">
      <c r="A1184" s="74">
        <v>11986.0</v>
      </c>
      <c r="B1184" s="74" t="s">
        <v>3948</v>
      </c>
      <c r="C1184" s="206">
        <v>17008.0</v>
      </c>
    </row>
    <row r="1185">
      <c r="A1185" s="74">
        <v>11988.0</v>
      </c>
      <c r="B1185" s="74" t="s">
        <v>3949</v>
      </c>
      <c r="C1185" s="206">
        <v>21649.0</v>
      </c>
    </row>
    <row r="1186">
      <c r="A1186" s="74">
        <v>11989.0</v>
      </c>
      <c r="B1186" s="74" t="s">
        <v>3950</v>
      </c>
      <c r="C1186" s="206">
        <v>24467.0</v>
      </c>
    </row>
    <row r="1187">
      <c r="A1187" s="74">
        <v>11990.0</v>
      </c>
      <c r="B1187" s="74" t="s">
        <v>3126</v>
      </c>
      <c r="C1187" s="206">
        <v>12766.0</v>
      </c>
    </row>
    <row r="1188">
      <c r="A1188" s="74">
        <v>11994.0</v>
      </c>
      <c r="B1188" s="74" t="s">
        <v>3951</v>
      </c>
      <c r="C1188" s="206">
        <v>34036.0</v>
      </c>
    </row>
    <row r="1189">
      <c r="A1189" s="74">
        <v>11996.0</v>
      </c>
      <c r="B1189" s="74" t="s">
        <v>3952</v>
      </c>
      <c r="C1189" s="206">
        <v>30099.0</v>
      </c>
    </row>
    <row r="1190">
      <c r="A1190" s="74">
        <v>11998.0</v>
      </c>
      <c r="B1190" s="74" t="s">
        <v>504</v>
      </c>
      <c r="C1190" s="206">
        <v>12569.0</v>
      </c>
    </row>
    <row r="1191">
      <c r="A1191" s="74">
        <v>11999.0</v>
      </c>
      <c r="B1191" s="74" t="s">
        <v>3953</v>
      </c>
      <c r="C1191" s="206">
        <v>18431.0</v>
      </c>
    </row>
    <row r="1192">
      <c r="A1192" s="74">
        <v>12000.0</v>
      </c>
      <c r="B1192" s="74" t="s">
        <v>3954</v>
      </c>
      <c r="C1192" s="206">
        <v>13704.0</v>
      </c>
    </row>
    <row r="1193">
      <c r="A1193" s="74">
        <v>12001.0</v>
      </c>
      <c r="B1193" s="74" t="s">
        <v>222</v>
      </c>
      <c r="C1193" s="206">
        <v>29034.0</v>
      </c>
    </row>
    <row r="1194">
      <c r="A1194" s="74">
        <v>12002.0</v>
      </c>
      <c r="B1194" s="74" t="s">
        <v>3955</v>
      </c>
      <c r="C1194" s="206">
        <v>20279.0</v>
      </c>
    </row>
    <row r="1195">
      <c r="A1195" s="74">
        <v>12005.0</v>
      </c>
      <c r="B1195" s="74" t="s">
        <v>3956</v>
      </c>
      <c r="C1195" s="206">
        <v>11958.0</v>
      </c>
    </row>
    <row r="1196">
      <c r="A1196" s="74">
        <v>12006.0</v>
      </c>
      <c r="B1196" s="74" t="s">
        <v>3957</v>
      </c>
      <c r="C1196" s="206">
        <v>22151.0</v>
      </c>
    </row>
    <row r="1197">
      <c r="A1197" s="74">
        <v>12008.0</v>
      </c>
      <c r="B1197" s="74" t="s">
        <v>1019</v>
      </c>
      <c r="C1197" s="206">
        <v>22902.0</v>
      </c>
    </row>
    <row r="1198">
      <c r="A1198" s="74">
        <v>12011.0</v>
      </c>
      <c r="B1198" s="74" t="s">
        <v>3958</v>
      </c>
      <c r="C1198" s="206">
        <v>24765.0</v>
      </c>
    </row>
    <row r="1199">
      <c r="A1199" s="74">
        <v>12012.0</v>
      </c>
      <c r="B1199" s="74" t="s">
        <v>3019</v>
      </c>
      <c r="C1199" s="206">
        <v>18130.0</v>
      </c>
    </row>
    <row r="1200">
      <c r="A1200" s="74">
        <v>12016.0</v>
      </c>
      <c r="B1200" s="74" t="s">
        <v>3959</v>
      </c>
      <c r="C1200" s="206">
        <v>16439.0</v>
      </c>
    </row>
    <row r="1201">
      <c r="A1201" s="74">
        <v>12017.0</v>
      </c>
      <c r="B1201" s="74" t="s">
        <v>3960</v>
      </c>
      <c r="C1201" s="206">
        <v>34225.0</v>
      </c>
    </row>
    <row r="1202">
      <c r="A1202" s="74">
        <v>12019.0</v>
      </c>
      <c r="B1202" s="74" t="s">
        <v>3961</v>
      </c>
      <c r="C1202" s="206">
        <v>30308.0</v>
      </c>
    </row>
    <row r="1203">
      <c r="A1203" s="74">
        <v>12021.0</v>
      </c>
      <c r="B1203" s="74" t="s">
        <v>3962</v>
      </c>
      <c r="C1203" s="206">
        <v>18975.0</v>
      </c>
    </row>
    <row r="1204">
      <c r="A1204" s="74">
        <v>12022.0</v>
      </c>
      <c r="B1204" s="74" t="s">
        <v>3963</v>
      </c>
      <c r="C1204" s="206">
        <v>19386.0</v>
      </c>
    </row>
    <row r="1205">
      <c r="A1205" s="74">
        <v>12026.0</v>
      </c>
      <c r="B1205" s="74" t="s">
        <v>3964</v>
      </c>
      <c r="C1205" s="206">
        <v>16910.0</v>
      </c>
    </row>
    <row r="1206">
      <c r="A1206" s="74">
        <v>12027.0</v>
      </c>
      <c r="B1206" s="74" t="s">
        <v>304</v>
      </c>
      <c r="C1206" s="206">
        <v>23428.0</v>
      </c>
    </row>
    <row r="1207">
      <c r="A1207" s="74">
        <v>12030.0</v>
      </c>
      <c r="B1207" s="74" t="s">
        <v>3965</v>
      </c>
      <c r="C1207" s="206">
        <v>30621.0</v>
      </c>
    </row>
    <row r="1208">
      <c r="A1208" s="74">
        <v>12031.0</v>
      </c>
      <c r="B1208" s="74" t="s">
        <v>3966</v>
      </c>
      <c r="C1208" s="206">
        <v>31495.0</v>
      </c>
    </row>
    <row r="1209">
      <c r="A1209" s="74">
        <v>12033.0</v>
      </c>
      <c r="B1209" s="74" t="s">
        <v>3967</v>
      </c>
      <c r="C1209" s="206">
        <v>24938.0</v>
      </c>
    </row>
    <row r="1210">
      <c r="A1210" s="74">
        <v>12036.0</v>
      </c>
      <c r="B1210" s="74" t="s">
        <v>3968</v>
      </c>
      <c r="C1210" s="206">
        <v>34287.0</v>
      </c>
    </row>
    <row r="1211">
      <c r="A1211" s="74">
        <v>12038.0</v>
      </c>
      <c r="B1211" s="74" t="s">
        <v>3969</v>
      </c>
      <c r="C1211" s="206">
        <v>23286.0</v>
      </c>
    </row>
    <row r="1212">
      <c r="A1212" s="74">
        <v>12039.0</v>
      </c>
      <c r="B1212" s="74" t="s">
        <v>3970</v>
      </c>
      <c r="C1212" s="206">
        <v>12724.0</v>
      </c>
    </row>
    <row r="1213">
      <c r="A1213" s="74">
        <v>12041.0</v>
      </c>
      <c r="B1213" s="74" t="s">
        <v>3971</v>
      </c>
      <c r="C1213" s="206">
        <v>22569.0</v>
      </c>
    </row>
    <row r="1214">
      <c r="A1214" s="74">
        <v>12043.0</v>
      </c>
      <c r="B1214" s="74" t="s">
        <v>3972</v>
      </c>
      <c r="C1214" s="206">
        <v>17105.0</v>
      </c>
    </row>
    <row r="1215">
      <c r="A1215" s="74">
        <v>12047.0</v>
      </c>
      <c r="B1215" s="74" t="s">
        <v>3973</v>
      </c>
      <c r="C1215" s="206">
        <v>24520.0</v>
      </c>
    </row>
    <row r="1216">
      <c r="A1216" s="74">
        <v>12048.0</v>
      </c>
      <c r="B1216" s="74" t="s">
        <v>3974</v>
      </c>
      <c r="C1216" s="206">
        <v>35690.0</v>
      </c>
    </row>
    <row r="1217">
      <c r="A1217" s="74">
        <v>12049.0</v>
      </c>
      <c r="B1217" s="74" t="s">
        <v>1062</v>
      </c>
      <c r="C1217" s="206">
        <v>24229.0</v>
      </c>
    </row>
    <row r="1218">
      <c r="A1218" s="74">
        <v>12054.0</v>
      </c>
      <c r="B1218" s="74" t="s">
        <v>3975</v>
      </c>
      <c r="C1218" s="206">
        <v>17607.0</v>
      </c>
    </row>
    <row r="1219">
      <c r="A1219" s="74">
        <v>12055.0</v>
      </c>
      <c r="B1219" s="74" t="s">
        <v>3976</v>
      </c>
      <c r="C1219" s="206">
        <v>31305.0</v>
      </c>
    </row>
    <row r="1220">
      <c r="A1220" s="74">
        <v>12057.0</v>
      </c>
      <c r="B1220" s="74" t="s">
        <v>3977</v>
      </c>
      <c r="C1220" s="206">
        <v>33956.0</v>
      </c>
    </row>
    <row r="1221">
      <c r="A1221" s="74">
        <v>12058.0</v>
      </c>
      <c r="B1221" s="74" t="s">
        <v>3978</v>
      </c>
      <c r="C1221" s="206">
        <v>18281.0</v>
      </c>
    </row>
    <row r="1222">
      <c r="A1222" s="74">
        <v>12062.0</v>
      </c>
      <c r="B1222" s="74" t="s">
        <v>355</v>
      </c>
      <c r="C1222" s="206">
        <v>11801.0</v>
      </c>
    </row>
    <row r="1223">
      <c r="A1223" s="74">
        <v>12063.0</v>
      </c>
      <c r="B1223" s="74" t="s">
        <v>3979</v>
      </c>
      <c r="C1223" s="206">
        <v>29580.0</v>
      </c>
    </row>
    <row r="1224">
      <c r="A1224" s="74">
        <v>12064.0</v>
      </c>
      <c r="B1224" s="74" t="s">
        <v>3980</v>
      </c>
      <c r="C1224" s="206">
        <v>28482.0</v>
      </c>
    </row>
    <row r="1225">
      <c r="A1225" s="74">
        <v>12066.0</v>
      </c>
      <c r="B1225" s="74" t="s">
        <v>2506</v>
      </c>
      <c r="C1225" s="206">
        <v>21106.0</v>
      </c>
    </row>
    <row r="1226">
      <c r="A1226" s="74">
        <v>12070.0</v>
      </c>
      <c r="B1226" s="74" t="s">
        <v>3981</v>
      </c>
      <c r="C1226" s="206">
        <v>28810.0</v>
      </c>
    </row>
    <row r="1227">
      <c r="A1227" s="74">
        <v>12071.0</v>
      </c>
      <c r="B1227" s="74" t="s">
        <v>1912</v>
      </c>
      <c r="C1227" s="206">
        <v>21599.0</v>
      </c>
    </row>
    <row r="1228">
      <c r="A1228" s="74">
        <v>12072.0</v>
      </c>
      <c r="B1228" s="74" t="s">
        <v>329</v>
      </c>
      <c r="C1228" s="206">
        <v>28487.0</v>
      </c>
    </row>
    <row r="1229">
      <c r="A1229" s="74">
        <v>12073.0</v>
      </c>
      <c r="B1229" s="74" t="s">
        <v>3982</v>
      </c>
      <c r="C1229" s="206">
        <v>22343.0</v>
      </c>
    </row>
    <row r="1230">
      <c r="A1230" s="74">
        <v>12074.0</v>
      </c>
      <c r="B1230" s="74" t="s">
        <v>3983</v>
      </c>
      <c r="C1230" s="206">
        <v>17547.0</v>
      </c>
    </row>
    <row r="1231">
      <c r="A1231" s="74">
        <v>12075.0</v>
      </c>
      <c r="B1231" s="74" t="s">
        <v>3984</v>
      </c>
      <c r="C1231" s="206">
        <v>24745.0</v>
      </c>
    </row>
    <row r="1232">
      <c r="A1232" s="74">
        <v>12076.0</v>
      </c>
      <c r="B1232" s="74" t="s">
        <v>3985</v>
      </c>
      <c r="C1232" s="206">
        <v>16057.0</v>
      </c>
    </row>
    <row r="1233">
      <c r="A1233" s="74">
        <v>12077.0</v>
      </c>
      <c r="B1233" s="74" t="s">
        <v>3986</v>
      </c>
      <c r="C1233" s="206">
        <v>12043.0</v>
      </c>
    </row>
    <row r="1234">
      <c r="A1234" s="74">
        <v>12078.0</v>
      </c>
      <c r="B1234" s="74" t="s">
        <v>3987</v>
      </c>
      <c r="C1234" s="206">
        <v>18369.0</v>
      </c>
    </row>
    <row r="1235">
      <c r="A1235" s="74">
        <v>12082.0</v>
      </c>
      <c r="B1235" s="74" t="s">
        <v>392</v>
      </c>
      <c r="C1235" s="206">
        <v>22122.0</v>
      </c>
    </row>
    <row r="1236">
      <c r="A1236" s="74">
        <v>12083.0</v>
      </c>
      <c r="B1236" s="74" t="s">
        <v>951</v>
      </c>
      <c r="C1236" s="206">
        <v>22041.0</v>
      </c>
    </row>
    <row r="1237">
      <c r="A1237" s="74">
        <v>12084.0</v>
      </c>
      <c r="B1237" s="74" t="s">
        <v>3988</v>
      </c>
      <c r="C1237" s="206">
        <v>27002.0</v>
      </c>
    </row>
    <row r="1238">
      <c r="A1238" s="74">
        <v>12085.0</v>
      </c>
      <c r="B1238" s="74" t="s">
        <v>3989</v>
      </c>
      <c r="C1238" s="206">
        <v>17940.0</v>
      </c>
    </row>
    <row r="1239">
      <c r="A1239" s="74">
        <v>12086.0</v>
      </c>
      <c r="B1239" s="74" t="s">
        <v>3990</v>
      </c>
      <c r="C1239" s="206">
        <v>19327.0</v>
      </c>
    </row>
    <row r="1240">
      <c r="A1240" s="74">
        <v>12088.0</v>
      </c>
      <c r="B1240" s="74" t="s">
        <v>2012</v>
      </c>
      <c r="C1240" s="206">
        <v>16056.0</v>
      </c>
    </row>
    <row r="1241">
      <c r="A1241" s="74">
        <v>12095.0</v>
      </c>
      <c r="B1241" s="74" t="s">
        <v>3991</v>
      </c>
      <c r="C1241" s="206">
        <v>25056.0</v>
      </c>
    </row>
    <row r="1242">
      <c r="A1242" s="74">
        <v>12096.0</v>
      </c>
      <c r="B1242" s="74" t="s">
        <v>3992</v>
      </c>
      <c r="C1242" s="206">
        <v>23971.0</v>
      </c>
    </row>
    <row r="1243">
      <c r="A1243" s="74">
        <v>12101.0</v>
      </c>
      <c r="B1243" s="74" t="s">
        <v>3993</v>
      </c>
      <c r="C1243" s="206">
        <v>23226.0</v>
      </c>
    </row>
    <row r="1244">
      <c r="A1244" s="74">
        <v>12102.0</v>
      </c>
      <c r="B1244" s="74" t="s">
        <v>586</v>
      </c>
      <c r="C1244" s="206">
        <v>17055.0</v>
      </c>
    </row>
    <row r="1245">
      <c r="A1245" s="74">
        <v>12104.0</v>
      </c>
      <c r="B1245" s="74" t="s">
        <v>3994</v>
      </c>
      <c r="C1245" s="206">
        <v>26592.0</v>
      </c>
    </row>
    <row r="1246">
      <c r="A1246" s="74">
        <v>12107.0</v>
      </c>
      <c r="B1246" s="74" t="s">
        <v>3995</v>
      </c>
      <c r="C1246" s="206">
        <v>21084.0</v>
      </c>
    </row>
    <row r="1247">
      <c r="A1247" s="74">
        <v>12109.0</v>
      </c>
      <c r="B1247" s="74" t="s">
        <v>1717</v>
      </c>
      <c r="C1247" s="206">
        <v>23037.0</v>
      </c>
    </row>
    <row r="1248">
      <c r="A1248" s="74">
        <v>12110.0</v>
      </c>
      <c r="B1248" s="74" t="s">
        <v>3996</v>
      </c>
      <c r="C1248" s="206">
        <v>28706.0</v>
      </c>
    </row>
    <row r="1249">
      <c r="A1249" s="74">
        <v>12111.0</v>
      </c>
      <c r="B1249" s="74" t="s">
        <v>3997</v>
      </c>
      <c r="C1249" s="206">
        <v>29413.0</v>
      </c>
    </row>
    <row r="1250">
      <c r="A1250" s="74">
        <v>12115.0</v>
      </c>
      <c r="B1250" s="74" t="s">
        <v>3998</v>
      </c>
      <c r="C1250" s="206">
        <v>14717.0</v>
      </c>
    </row>
    <row r="1251">
      <c r="A1251" s="74">
        <v>12118.0</v>
      </c>
      <c r="B1251" s="74" t="s">
        <v>320</v>
      </c>
      <c r="C1251" s="206">
        <v>34867.0</v>
      </c>
    </row>
    <row r="1252">
      <c r="A1252" s="74">
        <v>12122.0</v>
      </c>
      <c r="B1252" s="74" t="s">
        <v>3999</v>
      </c>
      <c r="C1252" s="206">
        <v>17510.0</v>
      </c>
    </row>
    <row r="1253">
      <c r="A1253" s="74">
        <v>12123.0</v>
      </c>
      <c r="B1253" s="74" t="s">
        <v>4000</v>
      </c>
      <c r="C1253" s="206">
        <v>10138.0</v>
      </c>
    </row>
    <row r="1254">
      <c r="A1254" s="74">
        <v>12124.0</v>
      </c>
      <c r="B1254" s="74" t="s">
        <v>2481</v>
      </c>
      <c r="C1254" s="206">
        <v>13850.0</v>
      </c>
    </row>
    <row r="1255">
      <c r="A1255" s="74">
        <v>12127.0</v>
      </c>
      <c r="B1255" s="74" t="s">
        <v>3128</v>
      </c>
      <c r="C1255" s="206">
        <v>20732.0</v>
      </c>
    </row>
    <row r="1256">
      <c r="A1256" s="74">
        <v>12129.0</v>
      </c>
      <c r="B1256" s="74" t="s">
        <v>4001</v>
      </c>
      <c r="C1256" s="206">
        <v>18081.0</v>
      </c>
    </row>
    <row r="1257">
      <c r="A1257" s="74">
        <v>12130.0</v>
      </c>
      <c r="B1257" s="74" t="s">
        <v>4002</v>
      </c>
      <c r="C1257" s="206">
        <v>14979.0</v>
      </c>
    </row>
    <row r="1258">
      <c r="A1258" s="74">
        <v>12131.0</v>
      </c>
      <c r="B1258" s="74" t="s">
        <v>889</v>
      </c>
      <c r="C1258" s="206">
        <v>22551.0</v>
      </c>
    </row>
    <row r="1259">
      <c r="A1259" s="74">
        <v>12133.0</v>
      </c>
      <c r="B1259" s="74" t="s">
        <v>4003</v>
      </c>
      <c r="C1259" s="206">
        <v>29056.0</v>
      </c>
    </row>
    <row r="1260">
      <c r="A1260" s="74">
        <v>12134.0</v>
      </c>
      <c r="B1260" s="74" t="s">
        <v>4004</v>
      </c>
      <c r="C1260" s="206">
        <v>22224.0</v>
      </c>
    </row>
    <row r="1261">
      <c r="A1261" s="74">
        <v>12135.0</v>
      </c>
      <c r="B1261" s="74" t="s">
        <v>4005</v>
      </c>
      <c r="C1261" s="206">
        <v>26801.0</v>
      </c>
    </row>
    <row r="1262">
      <c r="A1262" s="74">
        <v>12136.0</v>
      </c>
      <c r="B1262" s="74" t="s">
        <v>4006</v>
      </c>
      <c r="C1262" s="206">
        <v>13019.0</v>
      </c>
    </row>
    <row r="1263">
      <c r="A1263" s="74">
        <v>12140.0</v>
      </c>
      <c r="B1263" s="74" t="s">
        <v>4007</v>
      </c>
      <c r="C1263" s="206">
        <v>18966.0</v>
      </c>
    </row>
    <row r="1264">
      <c r="A1264" s="74">
        <v>12141.0</v>
      </c>
      <c r="B1264" s="74" t="s">
        <v>4008</v>
      </c>
      <c r="C1264" s="206">
        <v>13887.0</v>
      </c>
    </row>
    <row r="1265">
      <c r="A1265" s="74">
        <v>12144.0</v>
      </c>
      <c r="B1265" s="74" t="s">
        <v>4009</v>
      </c>
      <c r="C1265" s="206">
        <v>19033.0</v>
      </c>
    </row>
    <row r="1266">
      <c r="A1266" s="74">
        <v>12145.0</v>
      </c>
      <c r="B1266" s="74" t="s">
        <v>4010</v>
      </c>
      <c r="C1266" s="206">
        <v>18446.0</v>
      </c>
    </row>
    <row r="1267">
      <c r="A1267" s="74">
        <v>12147.0</v>
      </c>
      <c r="B1267" s="74" t="s">
        <v>4011</v>
      </c>
      <c r="C1267" s="206">
        <v>26920.0</v>
      </c>
    </row>
    <row r="1268">
      <c r="A1268" s="74">
        <v>12151.0</v>
      </c>
      <c r="B1268" s="74" t="s">
        <v>4012</v>
      </c>
      <c r="C1268" s="206">
        <v>20139.0</v>
      </c>
    </row>
    <row r="1269">
      <c r="A1269" s="74">
        <v>12152.0</v>
      </c>
      <c r="B1269" s="74" t="s">
        <v>4013</v>
      </c>
      <c r="C1269" s="206">
        <v>19075.0</v>
      </c>
    </row>
    <row r="1270">
      <c r="A1270" s="74">
        <v>12153.0</v>
      </c>
      <c r="B1270" s="74" t="s">
        <v>4014</v>
      </c>
      <c r="C1270" s="206">
        <v>13779.0</v>
      </c>
    </row>
    <row r="1271">
      <c r="A1271" s="74">
        <v>12154.0</v>
      </c>
      <c r="B1271" s="74" t="s">
        <v>4015</v>
      </c>
      <c r="C1271" s="206">
        <v>21882.0</v>
      </c>
    </row>
    <row r="1272">
      <c r="A1272" s="74">
        <v>12159.0</v>
      </c>
      <c r="B1272" s="74" t="s">
        <v>4016</v>
      </c>
      <c r="C1272" s="206">
        <v>32770.0</v>
      </c>
    </row>
    <row r="1273">
      <c r="A1273" s="74">
        <v>12161.0</v>
      </c>
      <c r="B1273" s="74" t="s">
        <v>4017</v>
      </c>
      <c r="C1273" s="206">
        <v>27387.0</v>
      </c>
    </row>
    <row r="1274">
      <c r="A1274" s="74">
        <v>12167.0</v>
      </c>
      <c r="B1274" s="74" t="s">
        <v>1503</v>
      </c>
      <c r="C1274" s="206">
        <v>28330.0</v>
      </c>
    </row>
    <row r="1275">
      <c r="A1275" s="74">
        <v>12172.0</v>
      </c>
      <c r="B1275" s="74" t="s">
        <v>4018</v>
      </c>
      <c r="C1275" s="206">
        <v>19634.0</v>
      </c>
    </row>
    <row r="1276">
      <c r="A1276" s="74">
        <v>12173.0</v>
      </c>
      <c r="B1276" s="74" t="s">
        <v>4019</v>
      </c>
      <c r="C1276" s="206">
        <v>28860.0</v>
      </c>
    </row>
    <row r="1277">
      <c r="A1277" s="74">
        <v>12174.0</v>
      </c>
      <c r="B1277" s="74" t="s">
        <v>2745</v>
      </c>
      <c r="C1277" s="206">
        <v>17259.0</v>
      </c>
    </row>
    <row r="1278">
      <c r="A1278" s="74">
        <v>12175.0</v>
      </c>
      <c r="B1278" s="74" t="s">
        <v>4020</v>
      </c>
      <c r="C1278" s="206">
        <v>25069.0</v>
      </c>
    </row>
    <row r="1279">
      <c r="A1279" s="74">
        <v>12179.0</v>
      </c>
      <c r="B1279" s="74" t="s">
        <v>2847</v>
      </c>
      <c r="C1279" s="206">
        <v>22392.0</v>
      </c>
    </row>
    <row r="1280">
      <c r="A1280" s="74">
        <v>12180.0</v>
      </c>
      <c r="B1280" s="74" t="s">
        <v>4021</v>
      </c>
      <c r="C1280" s="206">
        <v>19481.0</v>
      </c>
    </row>
    <row r="1281">
      <c r="A1281" s="74">
        <v>12183.0</v>
      </c>
      <c r="B1281" s="74" t="s">
        <v>4022</v>
      </c>
      <c r="C1281" s="206">
        <v>21803.0</v>
      </c>
    </row>
    <row r="1282">
      <c r="A1282" s="74">
        <v>12184.0</v>
      </c>
      <c r="B1282" s="74" t="s">
        <v>4023</v>
      </c>
      <c r="C1282" s="206">
        <v>20052.0</v>
      </c>
    </row>
    <row r="1283">
      <c r="A1283" s="74">
        <v>12185.0</v>
      </c>
      <c r="B1283" s="74" t="s">
        <v>4024</v>
      </c>
      <c r="C1283" s="206">
        <v>31141.0</v>
      </c>
    </row>
    <row r="1284">
      <c r="A1284" s="74">
        <v>12189.0</v>
      </c>
      <c r="B1284" s="74" t="s">
        <v>4025</v>
      </c>
      <c r="C1284" s="206">
        <v>33661.0</v>
      </c>
    </row>
    <row r="1285">
      <c r="A1285" s="74">
        <v>12190.0</v>
      </c>
      <c r="B1285" s="74" t="s">
        <v>703</v>
      </c>
      <c r="C1285" s="206">
        <v>16791.0</v>
      </c>
    </row>
    <row r="1286">
      <c r="A1286" s="74">
        <v>12194.0</v>
      </c>
      <c r="B1286" s="74" t="s">
        <v>3136</v>
      </c>
      <c r="C1286" s="206">
        <v>19387.0</v>
      </c>
    </row>
    <row r="1287">
      <c r="A1287" s="74">
        <v>12197.0</v>
      </c>
      <c r="B1287" s="74" t="s">
        <v>682</v>
      </c>
      <c r="C1287" s="206">
        <v>20786.0</v>
      </c>
    </row>
    <row r="1288">
      <c r="A1288" s="74">
        <v>12200.0</v>
      </c>
      <c r="B1288" s="74" t="s">
        <v>4026</v>
      </c>
      <c r="C1288" s="206">
        <v>36550.0</v>
      </c>
    </row>
    <row r="1289">
      <c r="A1289" s="74">
        <v>12202.0</v>
      </c>
      <c r="B1289" s="74" t="s">
        <v>4027</v>
      </c>
      <c r="C1289" s="206">
        <v>19617.0</v>
      </c>
    </row>
    <row r="1290">
      <c r="A1290" s="74">
        <v>12203.0</v>
      </c>
      <c r="B1290" s="74" t="s">
        <v>4028</v>
      </c>
      <c r="C1290" s="206">
        <v>18382.0</v>
      </c>
    </row>
    <row r="1291">
      <c r="A1291" s="74">
        <v>12204.0</v>
      </c>
      <c r="B1291" s="74" t="s">
        <v>1957</v>
      </c>
      <c r="C1291" s="206">
        <v>28608.0</v>
      </c>
    </row>
    <row r="1292">
      <c r="A1292" s="74">
        <v>12205.0</v>
      </c>
      <c r="B1292" s="74" t="s">
        <v>4029</v>
      </c>
      <c r="C1292" s="206">
        <v>23687.0</v>
      </c>
    </row>
    <row r="1293">
      <c r="A1293" s="74">
        <v>12208.0</v>
      </c>
      <c r="B1293" s="74" t="s">
        <v>877</v>
      </c>
      <c r="C1293" s="206">
        <v>15804.0</v>
      </c>
    </row>
    <row r="1294">
      <c r="A1294" s="74">
        <v>12209.0</v>
      </c>
      <c r="B1294" s="74" t="s">
        <v>4030</v>
      </c>
      <c r="C1294" s="206">
        <v>16462.0</v>
      </c>
    </row>
    <row r="1295">
      <c r="A1295" s="74">
        <v>12212.0</v>
      </c>
      <c r="B1295" s="74" t="s">
        <v>982</v>
      </c>
      <c r="C1295" s="206">
        <v>19493.0</v>
      </c>
    </row>
    <row r="1296">
      <c r="A1296" s="74">
        <v>12215.0</v>
      </c>
      <c r="B1296" s="74" t="s">
        <v>4031</v>
      </c>
      <c r="C1296" s="206">
        <v>35491.0</v>
      </c>
    </row>
    <row r="1297">
      <c r="A1297" s="74">
        <v>12219.0</v>
      </c>
      <c r="B1297" s="74" t="s">
        <v>4032</v>
      </c>
      <c r="C1297" s="206">
        <v>20938.0</v>
      </c>
    </row>
    <row r="1298">
      <c r="A1298" s="74">
        <v>12220.0</v>
      </c>
      <c r="B1298" s="74" t="s">
        <v>2725</v>
      </c>
      <c r="C1298" s="206">
        <v>14923.0</v>
      </c>
    </row>
    <row r="1299">
      <c r="A1299" s="74">
        <v>12222.0</v>
      </c>
      <c r="B1299" s="74" t="s">
        <v>4033</v>
      </c>
      <c r="C1299" s="206">
        <v>21705.0</v>
      </c>
    </row>
    <row r="1300">
      <c r="A1300" s="74">
        <v>12224.0</v>
      </c>
      <c r="B1300" s="74" t="s">
        <v>1287</v>
      </c>
      <c r="C1300" s="206">
        <v>28683.0</v>
      </c>
    </row>
    <row r="1301">
      <c r="A1301" s="74">
        <v>12225.0</v>
      </c>
      <c r="B1301" s="74" t="s">
        <v>2079</v>
      </c>
      <c r="C1301" s="206">
        <v>24220.0</v>
      </c>
    </row>
    <row r="1302">
      <c r="A1302" s="74">
        <v>12227.0</v>
      </c>
      <c r="B1302" s="74" t="s">
        <v>4034</v>
      </c>
      <c r="C1302" s="206">
        <v>21761.0</v>
      </c>
    </row>
    <row r="1303">
      <c r="A1303" s="74">
        <v>12233.0</v>
      </c>
      <c r="B1303" s="74" t="s">
        <v>4035</v>
      </c>
      <c r="C1303" s="206">
        <v>24861.0</v>
      </c>
    </row>
    <row r="1304">
      <c r="A1304" s="74">
        <v>12235.0</v>
      </c>
      <c r="B1304" s="74" t="s">
        <v>4036</v>
      </c>
      <c r="C1304" s="206">
        <v>19969.0</v>
      </c>
    </row>
    <row r="1305">
      <c r="A1305" s="74">
        <v>12236.0</v>
      </c>
      <c r="B1305" s="74" t="s">
        <v>4037</v>
      </c>
      <c r="C1305" s="206">
        <v>21463.0</v>
      </c>
    </row>
    <row r="1306">
      <c r="A1306" s="74">
        <v>12238.0</v>
      </c>
      <c r="B1306" s="74" t="s">
        <v>4038</v>
      </c>
      <c r="C1306" s="206">
        <v>35155.0</v>
      </c>
    </row>
    <row r="1307">
      <c r="A1307" s="74">
        <v>12242.0</v>
      </c>
      <c r="B1307" s="74" t="s">
        <v>4039</v>
      </c>
      <c r="C1307" s="206">
        <v>31646.0</v>
      </c>
    </row>
    <row r="1308">
      <c r="A1308" s="74">
        <v>12243.0</v>
      </c>
      <c r="B1308" s="74" t="s">
        <v>2748</v>
      </c>
      <c r="C1308" s="206">
        <v>19139.0</v>
      </c>
    </row>
    <row r="1309">
      <c r="A1309" s="74">
        <v>12245.0</v>
      </c>
      <c r="B1309" s="74" t="s">
        <v>4040</v>
      </c>
      <c r="C1309" s="206">
        <v>20146.0</v>
      </c>
    </row>
    <row r="1310">
      <c r="A1310" s="74">
        <v>12246.0</v>
      </c>
      <c r="B1310" s="74" t="s">
        <v>1765</v>
      </c>
      <c r="C1310" s="206">
        <v>27076.0</v>
      </c>
    </row>
    <row r="1311">
      <c r="A1311" s="74">
        <v>12247.0</v>
      </c>
      <c r="B1311" s="74" t="s">
        <v>4041</v>
      </c>
      <c r="C1311" s="206">
        <v>16149.0</v>
      </c>
    </row>
    <row r="1312">
      <c r="A1312" s="74">
        <v>12248.0</v>
      </c>
      <c r="B1312" s="74" t="s">
        <v>1634</v>
      </c>
      <c r="C1312" s="206">
        <v>19554.0</v>
      </c>
    </row>
    <row r="1313">
      <c r="A1313" s="74">
        <v>12250.0</v>
      </c>
      <c r="B1313" s="74" t="s">
        <v>2571</v>
      </c>
      <c r="C1313" s="206">
        <v>23723.0</v>
      </c>
    </row>
    <row r="1314">
      <c r="A1314" s="74">
        <v>12253.0</v>
      </c>
      <c r="B1314" s="74" t="s">
        <v>1921</v>
      </c>
      <c r="C1314" s="206">
        <v>28903.0</v>
      </c>
    </row>
    <row r="1315">
      <c r="A1315" s="74">
        <v>12254.0</v>
      </c>
      <c r="B1315" s="74" t="s">
        <v>4042</v>
      </c>
      <c r="C1315" s="206">
        <v>17578.0</v>
      </c>
    </row>
    <row r="1316">
      <c r="A1316" s="74">
        <v>12258.0</v>
      </c>
      <c r="B1316" s="74" t="s">
        <v>4043</v>
      </c>
      <c r="C1316" s="206">
        <v>17047.0</v>
      </c>
    </row>
    <row r="1317">
      <c r="A1317" s="74">
        <v>12259.0</v>
      </c>
      <c r="B1317" s="74" t="s">
        <v>2926</v>
      </c>
      <c r="C1317" s="206">
        <v>19026.0</v>
      </c>
    </row>
    <row r="1318">
      <c r="A1318" s="74">
        <v>12264.0</v>
      </c>
      <c r="B1318" s="74" t="s">
        <v>575</v>
      </c>
      <c r="C1318" s="206">
        <v>13630.0</v>
      </c>
    </row>
    <row r="1319">
      <c r="A1319" s="74">
        <v>12266.0</v>
      </c>
      <c r="B1319" s="74" t="s">
        <v>4044</v>
      </c>
      <c r="C1319" s="206">
        <v>27652.0</v>
      </c>
    </row>
    <row r="1320">
      <c r="A1320" s="74">
        <v>12267.0</v>
      </c>
      <c r="B1320" s="74" t="s">
        <v>903</v>
      </c>
      <c r="C1320" s="206">
        <v>23969.0</v>
      </c>
    </row>
    <row r="1321">
      <c r="A1321" s="74">
        <v>12268.0</v>
      </c>
      <c r="B1321" s="74" t="s">
        <v>4045</v>
      </c>
      <c r="C1321" s="206">
        <v>25453.0</v>
      </c>
    </row>
    <row r="1322">
      <c r="A1322" s="74">
        <v>12269.0</v>
      </c>
      <c r="B1322" s="74" t="s">
        <v>4046</v>
      </c>
      <c r="C1322" s="206">
        <v>30557.0</v>
      </c>
    </row>
    <row r="1323">
      <c r="A1323" s="74">
        <v>12270.0</v>
      </c>
      <c r="B1323" s="74" t="s">
        <v>4047</v>
      </c>
      <c r="C1323" s="206">
        <v>23565.0</v>
      </c>
    </row>
    <row r="1324">
      <c r="A1324" s="74">
        <v>12273.0</v>
      </c>
      <c r="B1324" s="74" t="s">
        <v>4048</v>
      </c>
      <c r="C1324" s="206">
        <v>20419.0</v>
      </c>
    </row>
    <row r="1325">
      <c r="A1325" s="74">
        <v>12274.0</v>
      </c>
      <c r="B1325" s="74" t="s">
        <v>2199</v>
      </c>
      <c r="C1325" s="206">
        <v>27219.0</v>
      </c>
    </row>
    <row r="1326">
      <c r="A1326" s="74">
        <v>12275.0</v>
      </c>
      <c r="B1326" s="74" t="s">
        <v>1047</v>
      </c>
      <c r="C1326" s="206">
        <v>14237.0</v>
      </c>
    </row>
    <row r="1327">
      <c r="A1327" s="74">
        <v>12278.0</v>
      </c>
      <c r="B1327" s="74" t="s">
        <v>4049</v>
      </c>
      <c r="C1327" s="206">
        <v>14516.0</v>
      </c>
    </row>
    <row r="1328">
      <c r="A1328" s="74">
        <v>12279.0</v>
      </c>
      <c r="B1328" s="74" t="s">
        <v>3075</v>
      </c>
      <c r="C1328" s="206">
        <v>23865.0</v>
      </c>
    </row>
    <row r="1329">
      <c r="A1329" s="74">
        <v>12280.0</v>
      </c>
      <c r="B1329" s="74" t="s">
        <v>1797</v>
      </c>
      <c r="C1329" s="206">
        <v>24940.0</v>
      </c>
    </row>
    <row r="1330">
      <c r="A1330" s="74">
        <v>12282.0</v>
      </c>
      <c r="B1330" s="74" t="s">
        <v>4050</v>
      </c>
      <c r="C1330" s="206">
        <v>16444.0</v>
      </c>
    </row>
    <row r="1331">
      <c r="A1331" s="74">
        <v>12283.0</v>
      </c>
      <c r="B1331" s="74" t="s">
        <v>2854</v>
      </c>
      <c r="C1331" s="206">
        <v>29642.0</v>
      </c>
    </row>
    <row r="1332">
      <c r="A1332" s="74">
        <v>12284.0</v>
      </c>
      <c r="B1332" s="74" t="s">
        <v>4051</v>
      </c>
      <c r="C1332" s="206">
        <v>27661.0</v>
      </c>
    </row>
    <row r="1333">
      <c r="A1333" s="74">
        <v>12285.0</v>
      </c>
      <c r="B1333" s="74" t="s">
        <v>4052</v>
      </c>
      <c r="C1333" s="206">
        <v>16501.0</v>
      </c>
    </row>
    <row r="1334">
      <c r="A1334" s="74">
        <v>12286.0</v>
      </c>
      <c r="B1334" s="74" t="s">
        <v>4053</v>
      </c>
      <c r="C1334" s="206">
        <v>15780.0</v>
      </c>
    </row>
    <row r="1335">
      <c r="A1335" s="74">
        <v>12287.0</v>
      </c>
      <c r="B1335" s="74" t="s">
        <v>237</v>
      </c>
      <c r="C1335" s="206">
        <v>26721.0</v>
      </c>
    </row>
    <row r="1336">
      <c r="A1336" s="74">
        <v>12288.0</v>
      </c>
      <c r="B1336" s="74" t="s">
        <v>4054</v>
      </c>
      <c r="C1336" s="206">
        <v>20060.0</v>
      </c>
    </row>
    <row r="1337">
      <c r="A1337" s="74">
        <v>12289.0</v>
      </c>
      <c r="B1337" s="74" t="s">
        <v>2635</v>
      </c>
      <c r="C1337" s="206">
        <v>15105.0</v>
      </c>
    </row>
    <row r="1338">
      <c r="A1338" s="74">
        <v>12291.0</v>
      </c>
      <c r="B1338" s="74" t="s">
        <v>4055</v>
      </c>
      <c r="C1338" s="206">
        <v>12412.0</v>
      </c>
    </row>
    <row r="1339">
      <c r="A1339" s="74">
        <v>12292.0</v>
      </c>
      <c r="B1339" s="74" t="s">
        <v>325</v>
      </c>
      <c r="C1339" s="206">
        <v>20548.0</v>
      </c>
    </row>
    <row r="1340">
      <c r="A1340" s="74">
        <v>12295.0</v>
      </c>
      <c r="B1340" s="74" t="s">
        <v>4056</v>
      </c>
      <c r="C1340" s="206">
        <v>29631.0</v>
      </c>
    </row>
    <row r="1341">
      <c r="A1341" s="74">
        <v>12296.0</v>
      </c>
      <c r="B1341" s="74" t="s">
        <v>4057</v>
      </c>
      <c r="C1341" s="206">
        <v>21176.0</v>
      </c>
    </row>
    <row r="1342">
      <c r="A1342" s="74">
        <v>12297.0</v>
      </c>
      <c r="B1342" s="74" t="s">
        <v>4058</v>
      </c>
      <c r="C1342" s="206">
        <v>26007.0</v>
      </c>
    </row>
    <row r="1343">
      <c r="A1343" s="74">
        <v>12299.0</v>
      </c>
      <c r="B1343" s="74" t="s">
        <v>4059</v>
      </c>
      <c r="C1343" s="206">
        <v>27985.0</v>
      </c>
    </row>
    <row r="1344">
      <c r="A1344" s="74">
        <v>12300.0</v>
      </c>
      <c r="B1344" s="74" t="s">
        <v>4060</v>
      </c>
      <c r="C1344" s="206">
        <v>21475.0</v>
      </c>
    </row>
    <row r="1345">
      <c r="A1345" s="74">
        <v>12301.0</v>
      </c>
      <c r="B1345" s="74" t="s">
        <v>4061</v>
      </c>
      <c r="C1345" s="206">
        <v>17184.0</v>
      </c>
    </row>
    <row r="1346">
      <c r="A1346" s="74">
        <v>12303.0</v>
      </c>
      <c r="B1346" s="74" t="s">
        <v>1656</v>
      </c>
      <c r="C1346" s="206">
        <v>26384.0</v>
      </c>
    </row>
    <row r="1347">
      <c r="A1347" s="74">
        <v>12305.0</v>
      </c>
      <c r="B1347" s="74" t="s">
        <v>2574</v>
      </c>
      <c r="C1347" s="206">
        <v>21728.0</v>
      </c>
    </row>
    <row r="1348">
      <c r="A1348" s="74">
        <v>12306.0</v>
      </c>
      <c r="B1348" s="74" t="s">
        <v>4062</v>
      </c>
      <c r="C1348" s="206">
        <v>24687.0</v>
      </c>
    </row>
    <row r="1349">
      <c r="A1349" s="74">
        <v>12308.0</v>
      </c>
      <c r="B1349" s="74" t="s">
        <v>4063</v>
      </c>
      <c r="C1349" s="206">
        <v>25252.0</v>
      </c>
    </row>
    <row r="1350">
      <c r="A1350" s="74">
        <v>12309.0</v>
      </c>
      <c r="B1350" s="74" t="s">
        <v>695</v>
      </c>
      <c r="C1350" s="206">
        <v>16897.0</v>
      </c>
    </row>
    <row r="1351">
      <c r="A1351" s="74">
        <v>12311.0</v>
      </c>
      <c r="B1351" s="74" t="s">
        <v>4064</v>
      </c>
      <c r="C1351" s="206">
        <v>24960.0</v>
      </c>
    </row>
    <row r="1352">
      <c r="A1352" s="74">
        <v>12314.0</v>
      </c>
      <c r="B1352" s="74" t="s">
        <v>4065</v>
      </c>
      <c r="C1352" s="206">
        <v>30045.0</v>
      </c>
    </row>
    <row r="1353">
      <c r="A1353" s="74">
        <v>12315.0</v>
      </c>
      <c r="B1353" s="74" t="s">
        <v>4066</v>
      </c>
      <c r="C1353" s="206">
        <v>26801.0</v>
      </c>
    </row>
    <row r="1354">
      <c r="A1354" s="74">
        <v>12316.0</v>
      </c>
      <c r="B1354" s="74" t="s">
        <v>625</v>
      </c>
      <c r="C1354" s="206">
        <v>21955.0</v>
      </c>
    </row>
    <row r="1355">
      <c r="A1355" s="74">
        <v>12317.0</v>
      </c>
      <c r="B1355" s="74" t="s">
        <v>4067</v>
      </c>
      <c r="C1355" s="206">
        <v>18043.0</v>
      </c>
    </row>
    <row r="1356">
      <c r="A1356" s="74">
        <v>12318.0</v>
      </c>
      <c r="B1356" s="74" t="s">
        <v>741</v>
      </c>
      <c r="C1356" s="206">
        <v>20463.0</v>
      </c>
    </row>
    <row r="1357">
      <c r="A1357" s="74">
        <v>12319.0</v>
      </c>
      <c r="B1357" s="74" t="s">
        <v>4068</v>
      </c>
      <c r="C1357" s="206">
        <v>16281.0</v>
      </c>
    </row>
    <row r="1358">
      <c r="A1358" s="74">
        <v>12320.0</v>
      </c>
      <c r="B1358" s="74" t="s">
        <v>4069</v>
      </c>
      <c r="C1358" s="206">
        <v>20092.0</v>
      </c>
    </row>
    <row r="1359">
      <c r="A1359" s="74">
        <v>12321.0</v>
      </c>
      <c r="B1359" s="74" t="s">
        <v>4070</v>
      </c>
      <c r="C1359" s="206">
        <v>26233.0</v>
      </c>
    </row>
    <row r="1360">
      <c r="A1360" s="74">
        <v>12322.0</v>
      </c>
      <c r="B1360" s="74" t="s">
        <v>2999</v>
      </c>
      <c r="C1360" s="206">
        <v>24917.0</v>
      </c>
    </row>
    <row r="1361">
      <c r="A1361" s="74">
        <v>12323.0</v>
      </c>
      <c r="B1361" s="74" t="s">
        <v>4071</v>
      </c>
      <c r="C1361" s="206">
        <v>19587.0</v>
      </c>
    </row>
    <row r="1362">
      <c r="A1362" s="74">
        <v>12324.0</v>
      </c>
      <c r="B1362" s="74" t="s">
        <v>4072</v>
      </c>
      <c r="C1362" s="206">
        <v>17414.0</v>
      </c>
    </row>
    <row r="1363">
      <c r="A1363" s="74">
        <v>12325.0</v>
      </c>
      <c r="B1363" s="74" t="s">
        <v>3181</v>
      </c>
      <c r="C1363" s="206">
        <v>20223.0</v>
      </c>
    </row>
    <row r="1364">
      <c r="A1364" s="74">
        <v>12327.0</v>
      </c>
      <c r="B1364" s="74" t="s">
        <v>4073</v>
      </c>
      <c r="C1364" s="206">
        <v>35605.0</v>
      </c>
    </row>
    <row r="1365">
      <c r="A1365" s="74">
        <v>12328.0</v>
      </c>
      <c r="B1365" s="74" t="s">
        <v>238</v>
      </c>
      <c r="C1365" s="206">
        <v>18799.0</v>
      </c>
    </row>
    <row r="1366">
      <c r="A1366" s="74">
        <v>12329.0</v>
      </c>
      <c r="B1366" s="74" t="s">
        <v>4074</v>
      </c>
      <c r="C1366" s="206">
        <v>16328.0</v>
      </c>
    </row>
    <row r="1367">
      <c r="A1367" s="74">
        <v>12330.0</v>
      </c>
      <c r="B1367" s="74" t="s">
        <v>4075</v>
      </c>
      <c r="C1367" s="206">
        <v>20028.0</v>
      </c>
    </row>
    <row r="1368">
      <c r="A1368" s="74">
        <v>12331.0</v>
      </c>
      <c r="B1368" s="74" t="s">
        <v>3018</v>
      </c>
      <c r="C1368" s="206">
        <v>23218.0</v>
      </c>
    </row>
    <row r="1369">
      <c r="A1369" s="74">
        <v>12332.0</v>
      </c>
      <c r="B1369" s="74" t="s">
        <v>1698</v>
      </c>
      <c r="C1369" s="206">
        <v>20646.0</v>
      </c>
    </row>
    <row r="1370">
      <c r="A1370" s="74">
        <v>12334.0</v>
      </c>
      <c r="B1370" s="74" t="s">
        <v>4076</v>
      </c>
      <c r="C1370" s="206">
        <v>23149.0</v>
      </c>
    </row>
    <row r="1371">
      <c r="A1371" s="74">
        <v>12336.0</v>
      </c>
      <c r="B1371" s="74" t="s">
        <v>3011</v>
      </c>
      <c r="C1371" s="206">
        <v>20626.0</v>
      </c>
    </row>
    <row r="1372">
      <c r="A1372" s="74">
        <v>12338.0</v>
      </c>
      <c r="B1372" s="74" t="s">
        <v>4077</v>
      </c>
      <c r="C1372" s="206">
        <v>29201.0</v>
      </c>
    </row>
    <row r="1373">
      <c r="A1373" s="74">
        <v>12339.0</v>
      </c>
      <c r="B1373" s="74" t="s">
        <v>4078</v>
      </c>
      <c r="C1373" s="206">
        <v>21702.0</v>
      </c>
    </row>
    <row r="1374">
      <c r="A1374" s="74">
        <v>12340.0</v>
      </c>
      <c r="B1374" s="74" t="s">
        <v>4079</v>
      </c>
      <c r="C1374" s="206">
        <v>18088.0</v>
      </c>
    </row>
    <row r="1375">
      <c r="A1375" s="74">
        <v>12341.0</v>
      </c>
      <c r="B1375" s="74" t="s">
        <v>4080</v>
      </c>
      <c r="C1375" s="206">
        <v>19393.0</v>
      </c>
    </row>
    <row r="1376">
      <c r="A1376" s="74">
        <v>12345.0</v>
      </c>
      <c r="B1376" s="74" t="s">
        <v>4081</v>
      </c>
      <c r="C1376" s="206">
        <v>35321.0</v>
      </c>
    </row>
    <row r="1377">
      <c r="A1377" s="74">
        <v>12346.0</v>
      </c>
      <c r="B1377" s="74" t="s">
        <v>4082</v>
      </c>
      <c r="C1377" s="206">
        <v>24264.0</v>
      </c>
    </row>
    <row r="1378">
      <c r="A1378" s="74">
        <v>12347.0</v>
      </c>
      <c r="B1378" s="74" t="s">
        <v>4083</v>
      </c>
      <c r="C1378" s="206">
        <v>19119.0</v>
      </c>
    </row>
    <row r="1379">
      <c r="A1379" s="74">
        <v>12349.0</v>
      </c>
      <c r="B1379" s="74" t="s">
        <v>3043</v>
      </c>
      <c r="C1379" s="206">
        <v>27318.0</v>
      </c>
    </row>
    <row r="1380">
      <c r="A1380" s="74">
        <v>12355.0</v>
      </c>
      <c r="B1380" s="74" t="s">
        <v>4084</v>
      </c>
      <c r="C1380" s="206">
        <v>19441.0</v>
      </c>
    </row>
    <row r="1381">
      <c r="A1381" s="74">
        <v>12358.0</v>
      </c>
      <c r="B1381" s="74" t="s">
        <v>4085</v>
      </c>
      <c r="C1381" s="206">
        <v>16260.0</v>
      </c>
    </row>
    <row r="1382">
      <c r="A1382" s="74">
        <v>12360.0</v>
      </c>
      <c r="B1382" s="74" t="s">
        <v>979</v>
      </c>
      <c r="C1382" s="206">
        <v>27366.0</v>
      </c>
    </row>
    <row r="1383">
      <c r="A1383" s="74">
        <v>12361.0</v>
      </c>
      <c r="B1383" s="74" t="s">
        <v>4086</v>
      </c>
      <c r="C1383" s="206">
        <v>21035.0</v>
      </c>
    </row>
    <row r="1384">
      <c r="A1384" s="74">
        <v>12362.0</v>
      </c>
      <c r="B1384" s="74" t="s">
        <v>4087</v>
      </c>
      <c r="C1384" s="206">
        <v>19975.0</v>
      </c>
    </row>
    <row r="1385">
      <c r="A1385" s="74">
        <v>12363.0</v>
      </c>
      <c r="B1385" s="74" t="s">
        <v>944</v>
      </c>
      <c r="C1385" s="206">
        <v>23307.0</v>
      </c>
    </row>
    <row r="1386">
      <c r="A1386" s="74">
        <v>12367.0</v>
      </c>
      <c r="B1386" s="74" t="s">
        <v>4088</v>
      </c>
      <c r="C1386" s="206">
        <v>19657.0</v>
      </c>
    </row>
    <row r="1387">
      <c r="A1387" s="74">
        <v>12368.0</v>
      </c>
      <c r="B1387" s="74" t="s">
        <v>4089</v>
      </c>
      <c r="C1387" s="206">
        <v>16930.0</v>
      </c>
    </row>
    <row r="1388">
      <c r="A1388" s="74">
        <v>12370.0</v>
      </c>
      <c r="B1388" s="74" t="s">
        <v>1704</v>
      </c>
      <c r="C1388" s="206">
        <v>29544.0</v>
      </c>
    </row>
    <row r="1389">
      <c r="A1389" s="74">
        <v>12373.0</v>
      </c>
      <c r="B1389" s="74" t="s">
        <v>4090</v>
      </c>
      <c r="C1389" s="206">
        <v>10977.0</v>
      </c>
    </row>
    <row r="1390">
      <c r="A1390" s="74">
        <v>12374.0</v>
      </c>
      <c r="B1390" s="74" t="s">
        <v>2752</v>
      </c>
      <c r="C1390" s="206">
        <v>24523.0</v>
      </c>
    </row>
    <row r="1391">
      <c r="A1391" s="74">
        <v>12375.0</v>
      </c>
      <c r="B1391" s="74" t="s">
        <v>1142</v>
      </c>
      <c r="C1391" s="206">
        <v>25838.0</v>
      </c>
    </row>
    <row r="1392">
      <c r="A1392" s="74">
        <v>12376.0</v>
      </c>
      <c r="B1392" s="74" t="s">
        <v>4091</v>
      </c>
      <c r="C1392" s="206">
        <v>26645.0</v>
      </c>
    </row>
    <row r="1393">
      <c r="A1393" s="74">
        <v>12377.0</v>
      </c>
      <c r="B1393" s="74" t="s">
        <v>4092</v>
      </c>
      <c r="C1393" s="206">
        <v>16991.0</v>
      </c>
    </row>
    <row r="1394">
      <c r="A1394" s="74">
        <v>12381.0</v>
      </c>
      <c r="B1394" s="74" t="s">
        <v>587</v>
      </c>
      <c r="C1394" s="206">
        <v>26666.0</v>
      </c>
    </row>
    <row r="1395">
      <c r="A1395" s="74">
        <v>12382.0</v>
      </c>
      <c r="B1395" s="74" t="s">
        <v>4093</v>
      </c>
      <c r="C1395" s="206">
        <v>32750.0</v>
      </c>
    </row>
    <row r="1396">
      <c r="A1396" s="74">
        <v>12383.0</v>
      </c>
      <c r="B1396" s="74" t="s">
        <v>4094</v>
      </c>
      <c r="C1396" s="206">
        <v>26443.0</v>
      </c>
    </row>
    <row r="1397">
      <c r="A1397" s="74">
        <v>12384.0</v>
      </c>
      <c r="B1397" s="74" t="s">
        <v>4095</v>
      </c>
      <c r="C1397" s="206">
        <v>23758.0</v>
      </c>
    </row>
    <row r="1398">
      <c r="A1398" s="74">
        <v>12385.0</v>
      </c>
      <c r="B1398" s="74" t="s">
        <v>4096</v>
      </c>
      <c r="C1398" s="206">
        <v>17502.0</v>
      </c>
    </row>
    <row r="1399">
      <c r="A1399" s="74">
        <v>12389.0</v>
      </c>
      <c r="B1399" s="74" t="s">
        <v>4097</v>
      </c>
      <c r="C1399" s="206">
        <v>29152.0</v>
      </c>
    </row>
    <row r="1400">
      <c r="A1400" s="74">
        <v>12390.0</v>
      </c>
      <c r="B1400" s="74" t="s">
        <v>4098</v>
      </c>
      <c r="C1400" s="206">
        <v>21314.0</v>
      </c>
    </row>
    <row r="1401">
      <c r="A1401" s="74">
        <v>12391.0</v>
      </c>
      <c r="B1401" s="74" t="s">
        <v>4099</v>
      </c>
      <c r="C1401" s="206">
        <v>28136.0</v>
      </c>
    </row>
    <row r="1402">
      <c r="A1402" s="74">
        <v>12392.0</v>
      </c>
      <c r="B1402" s="74" t="s">
        <v>4100</v>
      </c>
      <c r="C1402" s="206">
        <v>22928.0</v>
      </c>
    </row>
    <row r="1403">
      <c r="A1403" s="74">
        <v>12395.0</v>
      </c>
      <c r="B1403" s="74" t="s">
        <v>4101</v>
      </c>
      <c r="C1403" s="206">
        <v>17539.0</v>
      </c>
    </row>
    <row r="1404">
      <c r="A1404" s="74">
        <v>12396.0</v>
      </c>
      <c r="B1404" s="74" t="s">
        <v>4102</v>
      </c>
      <c r="C1404" s="206">
        <v>23046.0</v>
      </c>
    </row>
    <row r="1405">
      <c r="A1405" s="74">
        <v>12397.0</v>
      </c>
      <c r="B1405" s="74" t="s">
        <v>677</v>
      </c>
      <c r="C1405" s="206">
        <v>24151.0</v>
      </c>
    </row>
    <row r="1406">
      <c r="A1406" s="74">
        <v>12398.0</v>
      </c>
      <c r="B1406" s="74" t="s">
        <v>4103</v>
      </c>
      <c r="C1406" s="206">
        <v>35363.0</v>
      </c>
    </row>
    <row r="1407">
      <c r="A1407" s="74">
        <v>12402.0</v>
      </c>
      <c r="B1407" s="74" t="s">
        <v>4104</v>
      </c>
      <c r="C1407" s="206">
        <v>13912.0</v>
      </c>
    </row>
    <row r="1408">
      <c r="A1408" s="74">
        <v>12403.0</v>
      </c>
      <c r="B1408" s="74" t="s">
        <v>4105</v>
      </c>
      <c r="C1408" s="206">
        <v>35492.0</v>
      </c>
    </row>
    <row r="1409">
      <c r="A1409" s="74">
        <v>12404.0</v>
      </c>
      <c r="B1409" s="74" t="s">
        <v>4106</v>
      </c>
      <c r="C1409" s="206">
        <v>32100.0</v>
      </c>
    </row>
    <row r="1410">
      <c r="A1410" s="74">
        <v>12408.0</v>
      </c>
      <c r="B1410" s="74" t="s">
        <v>506</v>
      </c>
      <c r="C1410" s="206">
        <v>23198.0</v>
      </c>
    </row>
    <row r="1411">
      <c r="A1411" s="74">
        <v>12409.0</v>
      </c>
      <c r="B1411" s="74" t="s">
        <v>2931</v>
      </c>
      <c r="C1411" s="206">
        <v>27442.0</v>
      </c>
    </row>
    <row r="1412">
      <c r="A1412" s="74">
        <v>12412.0</v>
      </c>
      <c r="B1412" s="74" t="s">
        <v>346</v>
      </c>
      <c r="C1412" s="206">
        <v>21267.0</v>
      </c>
    </row>
    <row r="1413">
      <c r="A1413" s="74">
        <v>12415.0</v>
      </c>
      <c r="B1413" s="74" t="s">
        <v>4107</v>
      </c>
      <c r="C1413" s="206">
        <v>20084.0</v>
      </c>
    </row>
    <row r="1414">
      <c r="A1414" s="74">
        <v>12416.0</v>
      </c>
      <c r="B1414" s="74" t="s">
        <v>4108</v>
      </c>
      <c r="C1414" s="206">
        <v>14204.0</v>
      </c>
    </row>
    <row r="1415">
      <c r="A1415" s="74">
        <v>12419.0</v>
      </c>
      <c r="B1415" s="74" t="s">
        <v>4109</v>
      </c>
      <c r="C1415" s="206">
        <v>18425.0</v>
      </c>
    </row>
    <row r="1416">
      <c r="A1416" s="74">
        <v>12420.0</v>
      </c>
      <c r="B1416" s="74" t="s">
        <v>4110</v>
      </c>
      <c r="C1416" s="206">
        <v>25800.0</v>
      </c>
    </row>
    <row r="1417">
      <c r="A1417" s="74">
        <v>12421.0</v>
      </c>
      <c r="B1417" s="74" t="s">
        <v>4111</v>
      </c>
      <c r="C1417" s="206">
        <v>26705.0</v>
      </c>
    </row>
    <row r="1418">
      <c r="A1418" s="74">
        <v>12423.0</v>
      </c>
      <c r="B1418" s="74" t="s">
        <v>4112</v>
      </c>
      <c r="C1418" s="206">
        <v>13601.0</v>
      </c>
    </row>
    <row r="1419">
      <c r="A1419" s="74">
        <v>12424.0</v>
      </c>
      <c r="B1419" s="74" t="s">
        <v>4113</v>
      </c>
      <c r="C1419" s="206">
        <v>18316.0</v>
      </c>
    </row>
    <row r="1420">
      <c r="A1420" s="74">
        <v>12425.0</v>
      </c>
      <c r="B1420" s="74" t="s">
        <v>4114</v>
      </c>
      <c r="C1420" s="206">
        <v>30228.0</v>
      </c>
    </row>
    <row r="1421">
      <c r="A1421" s="74">
        <v>12426.0</v>
      </c>
      <c r="B1421" s="74" t="s">
        <v>4115</v>
      </c>
      <c r="C1421" s="206">
        <v>16218.0</v>
      </c>
    </row>
    <row r="1422">
      <c r="A1422" s="74">
        <v>12427.0</v>
      </c>
      <c r="B1422" s="74" t="s">
        <v>4116</v>
      </c>
      <c r="C1422" s="206">
        <v>30171.0</v>
      </c>
    </row>
    <row r="1423">
      <c r="A1423" s="74">
        <v>12428.0</v>
      </c>
      <c r="B1423" s="74" t="s">
        <v>4117</v>
      </c>
      <c r="C1423" s="206">
        <v>24072.0</v>
      </c>
    </row>
    <row r="1424">
      <c r="A1424" s="74">
        <v>12429.0</v>
      </c>
      <c r="B1424" s="74" t="s">
        <v>4118</v>
      </c>
      <c r="C1424" s="206">
        <v>21926.0</v>
      </c>
    </row>
    <row r="1425">
      <c r="A1425" s="74">
        <v>12430.0</v>
      </c>
      <c r="B1425" s="74" t="s">
        <v>4119</v>
      </c>
      <c r="C1425" s="206">
        <v>23225.0</v>
      </c>
    </row>
    <row r="1426">
      <c r="A1426" s="74">
        <v>12435.0</v>
      </c>
      <c r="B1426" s="74" t="s">
        <v>4120</v>
      </c>
      <c r="C1426" s="206">
        <v>26962.0</v>
      </c>
    </row>
    <row r="1427">
      <c r="A1427" s="74">
        <v>12436.0</v>
      </c>
      <c r="B1427" s="74" t="s">
        <v>4121</v>
      </c>
      <c r="C1427" s="206">
        <v>28422.0</v>
      </c>
    </row>
    <row r="1428">
      <c r="A1428" s="74">
        <v>12437.0</v>
      </c>
      <c r="B1428" s="74" t="s">
        <v>4122</v>
      </c>
      <c r="C1428" s="206">
        <v>26220.0</v>
      </c>
    </row>
    <row r="1429">
      <c r="A1429" s="74">
        <v>12440.0</v>
      </c>
      <c r="B1429" s="74" t="s">
        <v>4123</v>
      </c>
      <c r="C1429" s="206">
        <v>18158.0</v>
      </c>
    </row>
    <row r="1430">
      <c r="A1430" s="74">
        <v>12441.0</v>
      </c>
      <c r="B1430" s="74" t="s">
        <v>4124</v>
      </c>
      <c r="C1430" s="206">
        <v>15335.0</v>
      </c>
    </row>
    <row r="1431">
      <c r="A1431" s="74">
        <v>12444.0</v>
      </c>
      <c r="B1431" s="74" t="s">
        <v>4125</v>
      </c>
      <c r="C1431" s="206">
        <v>13254.0</v>
      </c>
    </row>
    <row r="1432">
      <c r="A1432" s="74">
        <v>12446.0</v>
      </c>
      <c r="B1432" s="74" t="s">
        <v>1193</v>
      </c>
      <c r="C1432" s="206">
        <v>33168.0</v>
      </c>
    </row>
    <row r="1433">
      <c r="A1433" s="74">
        <v>12447.0</v>
      </c>
      <c r="B1433" s="74" t="s">
        <v>4126</v>
      </c>
      <c r="C1433" s="206">
        <v>19264.0</v>
      </c>
    </row>
    <row r="1434">
      <c r="A1434" s="74">
        <v>12448.0</v>
      </c>
      <c r="B1434" s="74" t="s">
        <v>4127</v>
      </c>
      <c r="C1434" s="206">
        <v>28823.0</v>
      </c>
    </row>
    <row r="1435">
      <c r="A1435" s="74">
        <v>12449.0</v>
      </c>
      <c r="B1435" s="74" t="s">
        <v>4128</v>
      </c>
      <c r="C1435" s="206">
        <v>28211.0</v>
      </c>
    </row>
    <row r="1436">
      <c r="A1436" s="74">
        <v>12450.0</v>
      </c>
      <c r="B1436" s="74" t="s">
        <v>4129</v>
      </c>
      <c r="C1436" s="206">
        <v>31928.0</v>
      </c>
    </row>
    <row r="1437">
      <c r="A1437" s="74">
        <v>12451.0</v>
      </c>
      <c r="B1437" s="74" t="s">
        <v>4130</v>
      </c>
      <c r="C1437" s="206">
        <v>24856.0</v>
      </c>
    </row>
    <row r="1438">
      <c r="A1438" s="74">
        <v>12452.0</v>
      </c>
      <c r="B1438" s="74" t="s">
        <v>4131</v>
      </c>
      <c r="C1438" s="206">
        <v>23678.0</v>
      </c>
    </row>
    <row r="1439">
      <c r="A1439" s="74">
        <v>12454.0</v>
      </c>
      <c r="B1439" s="74" t="s">
        <v>4132</v>
      </c>
      <c r="C1439" s="206">
        <v>18970.0</v>
      </c>
    </row>
    <row r="1440">
      <c r="A1440" s="74">
        <v>12456.0</v>
      </c>
      <c r="B1440" s="74" t="s">
        <v>4133</v>
      </c>
      <c r="C1440" s="206">
        <v>21224.0</v>
      </c>
    </row>
    <row r="1441">
      <c r="A1441" s="74">
        <v>12457.0</v>
      </c>
      <c r="B1441" s="74" t="s">
        <v>4134</v>
      </c>
      <c r="C1441" s="206">
        <v>16652.0</v>
      </c>
    </row>
    <row r="1442">
      <c r="A1442" s="74">
        <v>12458.0</v>
      </c>
      <c r="B1442" s="74" t="s">
        <v>4135</v>
      </c>
      <c r="C1442" s="206">
        <v>18119.0</v>
      </c>
    </row>
    <row r="1443">
      <c r="A1443" s="74">
        <v>12459.0</v>
      </c>
      <c r="B1443" s="74" t="s">
        <v>2299</v>
      </c>
      <c r="C1443" s="206">
        <v>23886.0</v>
      </c>
    </row>
    <row r="1444">
      <c r="A1444" s="74">
        <v>12461.0</v>
      </c>
      <c r="B1444" s="74" t="s">
        <v>4136</v>
      </c>
      <c r="C1444" s="206">
        <v>36129.0</v>
      </c>
    </row>
    <row r="1445">
      <c r="A1445" s="74">
        <v>12463.0</v>
      </c>
      <c r="B1445" s="74" t="s">
        <v>913</v>
      </c>
      <c r="C1445" s="206">
        <v>26067.0</v>
      </c>
    </row>
    <row r="1446">
      <c r="A1446" s="74">
        <v>12464.0</v>
      </c>
      <c r="B1446" s="74" t="s">
        <v>2614</v>
      </c>
      <c r="C1446" s="206">
        <v>16294.0</v>
      </c>
    </row>
    <row r="1447">
      <c r="A1447" s="74">
        <v>12465.0</v>
      </c>
      <c r="B1447" s="74" t="s">
        <v>4137</v>
      </c>
      <c r="C1447" s="206">
        <v>15274.0</v>
      </c>
    </row>
    <row r="1448">
      <c r="A1448" s="74">
        <v>12466.0</v>
      </c>
      <c r="B1448" s="74" t="s">
        <v>4138</v>
      </c>
      <c r="C1448" s="206">
        <v>27209.0</v>
      </c>
    </row>
    <row r="1449">
      <c r="A1449" s="74">
        <v>12467.0</v>
      </c>
      <c r="B1449" s="74" t="s">
        <v>2768</v>
      </c>
      <c r="C1449" s="206">
        <v>20416.0</v>
      </c>
    </row>
    <row r="1450">
      <c r="A1450" s="74">
        <v>12469.0</v>
      </c>
      <c r="B1450" s="74" t="s">
        <v>2713</v>
      </c>
      <c r="C1450" s="206">
        <v>16911.0</v>
      </c>
    </row>
    <row r="1451">
      <c r="A1451" s="74">
        <v>12471.0</v>
      </c>
      <c r="B1451" s="74" t="s">
        <v>4139</v>
      </c>
      <c r="C1451" s="206">
        <v>30666.0</v>
      </c>
    </row>
    <row r="1452">
      <c r="A1452" s="74">
        <v>12472.0</v>
      </c>
      <c r="B1452" s="74" t="s">
        <v>4140</v>
      </c>
      <c r="C1452" s="206">
        <v>28994.0</v>
      </c>
    </row>
    <row r="1453">
      <c r="A1453" s="74">
        <v>12473.0</v>
      </c>
      <c r="B1453" s="74" t="s">
        <v>967</v>
      </c>
      <c r="C1453" s="206">
        <v>23807.0</v>
      </c>
    </row>
    <row r="1454">
      <c r="A1454" s="74">
        <v>12474.0</v>
      </c>
      <c r="B1454" s="74" t="s">
        <v>4141</v>
      </c>
      <c r="C1454" s="206">
        <v>31394.0</v>
      </c>
    </row>
    <row r="1455">
      <c r="A1455" s="74">
        <v>12475.0</v>
      </c>
      <c r="B1455" s="74" t="s">
        <v>4142</v>
      </c>
      <c r="C1455" s="206">
        <v>22250.0</v>
      </c>
    </row>
    <row r="1456">
      <c r="A1456" s="74">
        <v>12476.0</v>
      </c>
      <c r="B1456" s="74" t="s">
        <v>4143</v>
      </c>
      <c r="C1456" s="206">
        <v>29641.0</v>
      </c>
    </row>
    <row r="1457">
      <c r="A1457" s="74">
        <v>12477.0</v>
      </c>
      <c r="B1457" s="74" t="s">
        <v>900</v>
      </c>
      <c r="C1457" s="206">
        <v>24073.0</v>
      </c>
    </row>
    <row r="1458">
      <c r="A1458" s="74">
        <v>12481.0</v>
      </c>
      <c r="B1458" s="74" t="s">
        <v>4144</v>
      </c>
      <c r="C1458" s="206">
        <v>24769.0</v>
      </c>
    </row>
    <row r="1459">
      <c r="A1459" s="74">
        <v>12482.0</v>
      </c>
      <c r="B1459" s="74" t="s">
        <v>4145</v>
      </c>
      <c r="C1459" s="206">
        <v>27982.0</v>
      </c>
    </row>
    <row r="1460">
      <c r="A1460" s="74">
        <v>12484.0</v>
      </c>
      <c r="B1460" s="74" t="s">
        <v>3186</v>
      </c>
      <c r="C1460" s="206">
        <v>19567.0</v>
      </c>
    </row>
    <row r="1461">
      <c r="A1461" s="74">
        <v>12485.0</v>
      </c>
      <c r="B1461" s="74" t="s">
        <v>4146</v>
      </c>
      <c r="C1461" s="206">
        <v>21995.0</v>
      </c>
    </row>
    <row r="1462">
      <c r="A1462" s="74">
        <v>12488.0</v>
      </c>
      <c r="B1462" s="74" t="s">
        <v>4147</v>
      </c>
      <c r="C1462" s="206">
        <v>19002.0</v>
      </c>
    </row>
    <row r="1463">
      <c r="A1463" s="74">
        <v>12489.0</v>
      </c>
      <c r="B1463" s="74" t="s">
        <v>270</v>
      </c>
      <c r="C1463" s="206">
        <v>21111.0</v>
      </c>
    </row>
    <row r="1464">
      <c r="A1464" s="74">
        <v>12490.0</v>
      </c>
      <c r="B1464" s="74" t="s">
        <v>4148</v>
      </c>
      <c r="C1464" s="206">
        <v>21578.0</v>
      </c>
    </row>
    <row r="1465">
      <c r="A1465" s="74">
        <v>12491.0</v>
      </c>
      <c r="B1465" s="74" t="s">
        <v>4149</v>
      </c>
      <c r="C1465" s="206">
        <v>22407.0</v>
      </c>
    </row>
    <row r="1466">
      <c r="A1466" s="74">
        <v>12492.0</v>
      </c>
      <c r="B1466" s="74" t="s">
        <v>929</v>
      </c>
      <c r="C1466" s="206">
        <v>20836.0</v>
      </c>
    </row>
    <row r="1467">
      <c r="A1467" s="74">
        <v>12493.0</v>
      </c>
      <c r="B1467" s="74" t="s">
        <v>2684</v>
      </c>
      <c r="C1467" s="206">
        <v>17349.0</v>
      </c>
    </row>
    <row r="1468">
      <c r="A1468" s="74">
        <v>12497.0</v>
      </c>
      <c r="B1468" s="74" t="s">
        <v>4150</v>
      </c>
      <c r="C1468" s="206">
        <v>17295.0</v>
      </c>
    </row>
    <row r="1469">
      <c r="A1469" s="74">
        <v>12499.0</v>
      </c>
      <c r="B1469" s="74" t="s">
        <v>306</v>
      </c>
      <c r="C1469" s="206">
        <v>20699.0</v>
      </c>
    </row>
    <row r="1470">
      <c r="A1470" s="74">
        <v>12504.0</v>
      </c>
      <c r="B1470" s="74" t="s">
        <v>4151</v>
      </c>
      <c r="C1470" s="206">
        <v>20161.0</v>
      </c>
    </row>
    <row r="1471">
      <c r="A1471" s="74">
        <v>12505.0</v>
      </c>
      <c r="B1471" s="74" t="s">
        <v>4152</v>
      </c>
      <c r="C1471" s="206">
        <v>23065.0</v>
      </c>
    </row>
    <row r="1472">
      <c r="A1472" s="74">
        <v>12506.0</v>
      </c>
      <c r="B1472" s="74" t="s">
        <v>4153</v>
      </c>
      <c r="C1472" s="206">
        <v>17159.0</v>
      </c>
    </row>
    <row r="1473">
      <c r="A1473" s="74">
        <v>12507.0</v>
      </c>
      <c r="B1473" s="74" t="s">
        <v>4154</v>
      </c>
      <c r="C1473" s="206">
        <v>21811.0</v>
      </c>
    </row>
    <row r="1474">
      <c r="A1474" s="74">
        <v>12508.0</v>
      </c>
      <c r="B1474" s="74" t="s">
        <v>984</v>
      </c>
      <c r="C1474" s="206">
        <v>18129.0</v>
      </c>
    </row>
    <row r="1475">
      <c r="A1475" s="74">
        <v>12509.0</v>
      </c>
      <c r="B1475" s="74" t="s">
        <v>4155</v>
      </c>
      <c r="C1475" s="206">
        <v>19482.0</v>
      </c>
    </row>
    <row r="1476">
      <c r="A1476" s="74">
        <v>12510.0</v>
      </c>
      <c r="B1476" s="74" t="s">
        <v>4156</v>
      </c>
      <c r="C1476" s="206">
        <v>23966.0</v>
      </c>
    </row>
    <row r="1477">
      <c r="A1477" s="74">
        <v>12511.0</v>
      </c>
      <c r="B1477" s="74" t="s">
        <v>4157</v>
      </c>
      <c r="C1477" s="206">
        <v>26019.0</v>
      </c>
    </row>
    <row r="1478">
      <c r="A1478" s="74">
        <v>12512.0</v>
      </c>
      <c r="B1478" s="74" t="s">
        <v>2000</v>
      </c>
      <c r="C1478" s="206">
        <v>28787.0</v>
      </c>
    </row>
    <row r="1479">
      <c r="A1479" s="74">
        <v>12517.0</v>
      </c>
      <c r="B1479" s="74" t="s">
        <v>4158</v>
      </c>
      <c r="C1479" s="206">
        <v>15173.0</v>
      </c>
    </row>
    <row r="1480">
      <c r="A1480" s="74">
        <v>12519.0</v>
      </c>
      <c r="B1480" s="74" t="s">
        <v>4159</v>
      </c>
      <c r="C1480" s="206">
        <v>22009.0</v>
      </c>
    </row>
    <row r="1481">
      <c r="A1481" s="74">
        <v>12521.0</v>
      </c>
      <c r="B1481" s="74" t="s">
        <v>4160</v>
      </c>
      <c r="C1481" s="206">
        <v>37464.0</v>
      </c>
    </row>
    <row r="1482">
      <c r="A1482" s="74">
        <v>12523.0</v>
      </c>
      <c r="B1482" s="74" t="s">
        <v>4161</v>
      </c>
      <c r="C1482" s="206">
        <v>25359.0</v>
      </c>
    </row>
    <row r="1483">
      <c r="A1483" s="74">
        <v>12526.0</v>
      </c>
      <c r="B1483" s="74" t="s">
        <v>334</v>
      </c>
      <c r="C1483" s="206">
        <v>17903.0</v>
      </c>
    </row>
    <row r="1484">
      <c r="A1484" s="74">
        <v>12527.0</v>
      </c>
      <c r="B1484" s="74" t="s">
        <v>4162</v>
      </c>
      <c r="C1484" s="206">
        <v>32194.0</v>
      </c>
    </row>
    <row r="1485">
      <c r="A1485" s="74">
        <v>12529.0</v>
      </c>
      <c r="B1485" s="74" t="s">
        <v>4163</v>
      </c>
      <c r="C1485" s="206">
        <v>37077.0</v>
      </c>
    </row>
    <row r="1486">
      <c r="A1486" s="74">
        <v>12530.0</v>
      </c>
      <c r="B1486" s="74" t="s">
        <v>4164</v>
      </c>
      <c r="C1486" s="206">
        <v>16675.0</v>
      </c>
    </row>
    <row r="1487">
      <c r="A1487" s="74">
        <v>12531.0</v>
      </c>
      <c r="B1487" s="74" t="s">
        <v>2716</v>
      </c>
      <c r="C1487" s="206">
        <v>18176.0</v>
      </c>
    </row>
    <row r="1488">
      <c r="A1488" s="74">
        <v>12533.0</v>
      </c>
      <c r="B1488" s="74" t="s">
        <v>1729</v>
      </c>
      <c r="C1488" s="206">
        <v>30538.0</v>
      </c>
    </row>
    <row r="1489">
      <c r="A1489" s="74">
        <v>12535.0</v>
      </c>
      <c r="B1489" s="74" t="s">
        <v>4165</v>
      </c>
      <c r="C1489" s="206">
        <v>19129.0</v>
      </c>
    </row>
    <row r="1490">
      <c r="A1490" s="74">
        <v>12537.0</v>
      </c>
      <c r="B1490" s="74" t="s">
        <v>4166</v>
      </c>
      <c r="C1490" s="206">
        <v>22208.0</v>
      </c>
    </row>
    <row r="1491">
      <c r="A1491" s="74">
        <v>12538.0</v>
      </c>
      <c r="B1491" s="74" t="s">
        <v>2450</v>
      </c>
      <c r="C1491" s="206">
        <v>18832.0</v>
      </c>
    </row>
    <row r="1492">
      <c r="A1492" s="74">
        <v>12539.0</v>
      </c>
      <c r="B1492" s="74" t="s">
        <v>4167</v>
      </c>
      <c r="C1492" s="206">
        <v>20467.0</v>
      </c>
    </row>
    <row r="1493">
      <c r="A1493" s="74">
        <v>12541.0</v>
      </c>
      <c r="B1493" s="74" t="s">
        <v>4168</v>
      </c>
      <c r="C1493" s="206">
        <v>18069.0</v>
      </c>
    </row>
    <row r="1494">
      <c r="A1494" s="74">
        <v>12542.0</v>
      </c>
      <c r="B1494" s="74" t="s">
        <v>4169</v>
      </c>
      <c r="C1494" s="206">
        <v>17993.0</v>
      </c>
    </row>
    <row r="1495">
      <c r="A1495" s="74">
        <v>12543.0</v>
      </c>
      <c r="B1495" s="74" t="s">
        <v>496</v>
      </c>
      <c r="C1495" s="206">
        <v>22657.0</v>
      </c>
    </row>
    <row r="1496">
      <c r="A1496" s="74">
        <v>12544.0</v>
      </c>
      <c r="B1496" s="74" t="s">
        <v>4170</v>
      </c>
      <c r="C1496" s="206">
        <v>12988.0</v>
      </c>
    </row>
    <row r="1497">
      <c r="A1497" s="74">
        <v>12545.0</v>
      </c>
      <c r="B1497" s="74" t="s">
        <v>4171</v>
      </c>
      <c r="C1497" s="206">
        <v>19855.0</v>
      </c>
    </row>
    <row r="1498">
      <c r="A1498" s="74">
        <v>12546.0</v>
      </c>
      <c r="B1498" s="74" t="s">
        <v>4172</v>
      </c>
      <c r="C1498" s="206">
        <v>32327.0</v>
      </c>
    </row>
    <row r="1499">
      <c r="A1499" s="74">
        <v>12547.0</v>
      </c>
      <c r="B1499" s="74" t="s">
        <v>4173</v>
      </c>
      <c r="C1499" s="206">
        <v>22416.0</v>
      </c>
    </row>
    <row r="1500">
      <c r="A1500" s="74">
        <v>12549.0</v>
      </c>
      <c r="B1500" s="74" t="s">
        <v>4174</v>
      </c>
      <c r="C1500" s="206">
        <v>33915.0</v>
      </c>
    </row>
    <row r="1501">
      <c r="A1501" s="74">
        <v>12550.0</v>
      </c>
      <c r="B1501" s="74" t="s">
        <v>4175</v>
      </c>
      <c r="C1501" s="206">
        <v>26194.0</v>
      </c>
    </row>
    <row r="1502">
      <c r="A1502" s="74">
        <v>12551.0</v>
      </c>
      <c r="B1502" s="74" t="s">
        <v>4176</v>
      </c>
      <c r="C1502" s="206">
        <v>19372.0</v>
      </c>
    </row>
    <row r="1503">
      <c r="A1503" s="74">
        <v>12552.0</v>
      </c>
      <c r="B1503" s="74" t="s">
        <v>2533</v>
      </c>
      <c r="C1503" s="206">
        <v>28248.0</v>
      </c>
    </row>
    <row r="1504">
      <c r="A1504" s="74">
        <v>12555.0</v>
      </c>
      <c r="B1504" s="74" t="s">
        <v>4177</v>
      </c>
      <c r="C1504" s="206">
        <v>24529.0</v>
      </c>
    </row>
    <row r="1505">
      <c r="A1505" s="74">
        <v>12556.0</v>
      </c>
      <c r="B1505" s="74" t="s">
        <v>1070</v>
      </c>
      <c r="C1505" s="206">
        <v>17986.0</v>
      </c>
    </row>
    <row r="1506">
      <c r="A1506" s="74">
        <v>12557.0</v>
      </c>
      <c r="B1506" s="74" t="s">
        <v>4178</v>
      </c>
      <c r="C1506" s="206">
        <v>30090.0</v>
      </c>
    </row>
    <row r="1507">
      <c r="A1507" s="74">
        <v>12558.0</v>
      </c>
      <c r="B1507" s="74" t="s">
        <v>4179</v>
      </c>
      <c r="C1507" s="206">
        <v>17226.0</v>
      </c>
    </row>
    <row r="1508">
      <c r="A1508" s="74">
        <v>12559.0</v>
      </c>
      <c r="B1508" s="74" t="s">
        <v>4180</v>
      </c>
      <c r="C1508" s="206">
        <v>25189.0</v>
      </c>
    </row>
    <row r="1509">
      <c r="A1509" s="74">
        <v>12560.0</v>
      </c>
      <c r="B1509" s="74" t="s">
        <v>4181</v>
      </c>
      <c r="C1509" s="206">
        <v>26372.0</v>
      </c>
    </row>
    <row r="1510">
      <c r="A1510" s="74">
        <v>12561.0</v>
      </c>
      <c r="B1510" s="74" t="s">
        <v>4182</v>
      </c>
      <c r="C1510" s="206">
        <v>18463.0</v>
      </c>
    </row>
    <row r="1511">
      <c r="A1511" s="74">
        <v>12562.0</v>
      </c>
      <c r="B1511" s="74" t="s">
        <v>109</v>
      </c>
      <c r="C1511" s="206">
        <v>14451.0</v>
      </c>
    </row>
    <row r="1512">
      <c r="A1512" s="74">
        <v>12563.0</v>
      </c>
      <c r="B1512" s="74" t="s">
        <v>4183</v>
      </c>
      <c r="C1512" s="206">
        <v>26912.0</v>
      </c>
    </row>
    <row r="1513">
      <c r="A1513" s="74">
        <v>12564.0</v>
      </c>
      <c r="B1513" s="74" t="s">
        <v>4184</v>
      </c>
      <c r="C1513" s="206">
        <v>12162.0</v>
      </c>
    </row>
    <row r="1514">
      <c r="A1514" s="74">
        <v>12565.0</v>
      </c>
      <c r="B1514" s="74" t="s">
        <v>3037</v>
      </c>
      <c r="C1514" s="206">
        <v>11713.0</v>
      </c>
    </row>
    <row r="1515">
      <c r="A1515" s="74">
        <v>12566.0</v>
      </c>
      <c r="B1515" s="74" t="s">
        <v>4185</v>
      </c>
      <c r="C1515" s="206">
        <v>12070.0</v>
      </c>
    </row>
    <row r="1516">
      <c r="A1516" s="74">
        <v>12567.0</v>
      </c>
      <c r="B1516" s="74" t="s">
        <v>1948</v>
      </c>
      <c r="C1516" s="206">
        <v>21873.0</v>
      </c>
    </row>
    <row r="1517">
      <c r="A1517" s="74">
        <v>12569.0</v>
      </c>
      <c r="B1517" s="74" t="s">
        <v>4186</v>
      </c>
      <c r="C1517" s="206">
        <v>20620.0</v>
      </c>
    </row>
    <row r="1518">
      <c r="A1518" s="74">
        <v>12570.0</v>
      </c>
      <c r="B1518" s="74" t="s">
        <v>4187</v>
      </c>
      <c r="C1518" s="206">
        <v>15873.0</v>
      </c>
    </row>
    <row r="1519">
      <c r="A1519" s="74">
        <v>12572.0</v>
      </c>
      <c r="B1519" s="74" t="s">
        <v>2071</v>
      </c>
      <c r="C1519" s="206">
        <v>18267.0</v>
      </c>
    </row>
    <row r="1520">
      <c r="A1520" s="74">
        <v>12575.0</v>
      </c>
      <c r="B1520" s="74" t="s">
        <v>2989</v>
      </c>
      <c r="C1520" s="206">
        <v>20081.0</v>
      </c>
    </row>
    <row r="1521">
      <c r="A1521" s="74">
        <v>12577.0</v>
      </c>
      <c r="B1521" s="74" t="s">
        <v>4188</v>
      </c>
      <c r="C1521" s="206">
        <v>29381.0</v>
      </c>
    </row>
    <row r="1522">
      <c r="A1522" s="74">
        <v>12579.0</v>
      </c>
      <c r="B1522" s="74" t="s">
        <v>1267</v>
      </c>
      <c r="C1522" s="206">
        <v>16235.0</v>
      </c>
    </row>
    <row r="1523">
      <c r="A1523" s="74">
        <v>12580.0</v>
      </c>
      <c r="B1523" s="74" t="s">
        <v>4189</v>
      </c>
      <c r="C1523" s="206">
        <v>18146.0</v>
      </c>
    </row>
    <row r="1524">
      <c r="A1524" s="74">
        <v>12582.0</v>
      </c>
      <c r="B1524" s="74" t="s">
        <v>4190</v>
      </c>
      <c r="C1524" s="206">
        <v>33972.0</v>
      </c>
    </row>
    <row r="1525">
      <c r="A1525" s="74">
        <v>12585.0</v>
      </c>
      <c r="B1525" s="74" t="s">
        <v>4191</v>
      </c>
      <c r="C1525" s="206">
        <v>12055.0</v>
      </c>
    </row>
    <row r="1526">
      <c r="A1526" s="74">
        <v>12586.0</v>
      </c>
      <c r="B1526" s="74" t="s">
        <v>4192</v>
      </c>
      <c r="C1526" s="206">
        <v>21442.0</v>
      </c>
    </row>
    <row r="1527">
      <c r="A1527" s="74">
        <v>12589.0</v>
      </c>
      <c r="B1527" s="74" t="s">
        <v>4193</v>
      </c>
      <c r="C1527" s="206">
        <v>20573.0</v>
      </c>
    </row>
    <row r="1528">
      <c r="A1528" s="74">
        <v>12590.0</v>
      </c>
      <c r="B1528" s="74" t="s">
        <v>4194</v>
      </c>
      <c r="C1528" s="206">
        <v>16075.0</v>
      </c>
    </row>
    <row r="1529">
      <c r="A1529" s="74">
        <v>12591.0</v>
      </c>
      <c r="B1529" s="74" t="s">
        <v>2806</v>
      </c>
      <c r="C1529" s="206">
        <v>17935.0</v>
      </c>
    </row>
    <row r="1530">
      <c r="A1530" s="74">
        <v>12592.0</v>
      </c>
      <c r="B1530" s="74" t="s">
        <v>293</v>
      </c>
      <c r="C1530" s="206">
        <v>22417.0</v>
      </c>
    </row>
    <row r="1531">
      <c r="A1531" s="74">
        <v>12593.0</v>
      </c>
      <c r="B1531" s="74" t="s">
        <v>2529</v>
      </c>
      <c r="C1531" s="206">
        <v>30103.0</v>
      </c>
    </row>
    <row r="1532">
      <c r="A1532" s="74">
        <v>12594.0</v>
      </c>
      <c r="B1532" s="74" t="s">
        <v>2958</v>
      </c>
      <c r="C1532" s="206">
        <v>30485.0</v>
      </c>
    </row>
    <row r="1533">
      <c r="A1533" s="74">
        <v>12597.0</v>
      </c>
      <c r="B1533" s="74" t="s">
        <v>2653</v>
      </c>
      <c r="C1533" s="206">
        <v>30610.0</v>
      </c>
    </row>
    <row r="1534">
      <c r="A1534" s="74">
        <v>12598.0</v>
      </c>
      <c r="B1534" s="74" t="s">
        <v>4195</v>
      </c>
      <c r="C1534" s="206">
        <v>19776.0</v>
      </c>
    </row>
    <row r="1535">
      <c r="A1535" s="74">
        <v>12599.0</v>
      </c>
      <c r="B1535" s="74" t="s">
        <v>4196</v>
      </c>
      <c r="C1535" s="206">
        <v>12521.0</v>
      </c>
    </row>
    <row r="1536">
      <c r="A1536" s="74">
        <v>12600.0</v>
      </c>
      <c r="B1536" s="74" t="s">
        <v>4197</v>
      </c>
      <c r="C1536" s="206">
        <v>34888.0</v>
      </c>
    </row>
    <row r="1537">
      <c r="A1537" s="74">
        <v>12601.0</v>
      </c>
      <c r="B1537" s="74" t="s">
        <v>4198</v>
      </c>
      <c r="C1537" s="206">
        <v>18987.0</v>
      </c>
    </row>
    <row r="1538">
      <c r="A1538" s="74">
        <v>12602.0</v>
      </c>
      <c r="B1538" s="74" t="s">
        <v>4199</v>
      </c>
      <c r="C1538" s="206">
        <v>31472.0</v>
      </c>
    </row>
    <row r="1539">
      <c r="A1539" s="74">
        <v>12604.0</v>
      </c>
      <c r="B1539" s="74" t="s">
        <v>3014</v>
      </c>
      <c r="C1539" s="206">
        <v>28126.0</v>
      </c>
    </row>
    <row r="1540">
      <c r="A1540" s="74">
        <v>12605.0</v>
      </c>
      <c r="B1540" s="74" t="s">
        <v>3119</v>
      </c>
      <c r="C1540" s="206">
        <v>23931.0</v>
      </c>
    </row>
    <row r="1541">
      <c r="A1541" s="74">
        <v>12610.0</v>
      </c>
      <c r="B1541" s="74" t="s">
        <v>4200</v>
      </c>
      <c r="C1541" s="206">
        <v>21459.0</v>
      </c>
    </row>
    <row r="1542">
      <c r="A1542" s="74">
        <v>12611.0</v>
      </c>
      <c r="B1542" s="74" t="s">
        <v>4201</v>
      </c>
      <c r="C1542" s="206">
        <v>35861.0</v>
      </c>
    </row>
    <row r="1543">
      <c r="A1543" s="74">
        <v>12612.0</v>
      </c>
      <c r="B1543" s="74" t="s">
        <v>4202</v>
      </c>
      <c r="C1543" s="206">
        <v>21716.0</v>
      </c>
    </row>
    <row r="1544">
      <c r="A1544" s="74">
        <v>12613.0</v>
      </c>
      <c r="B1544" s="74" t="s">
        <v>4203</v>
      </c>
      <c r="C1544" s="206">
        <v>16716.0</v>
      </c>
    </row>
    <row r="1545">
      <c r="A1545" s="74">
        <v>12614.0</v>
      </c>
      <c r="B1545" s="74" t="s">
        <v>849</v>
      </c>
      <c r="C1545" s="206">
        <v>21378.0</v>
      </c>
    </row>
    <row r="1546">
      <c r="A1546" s="74">
        <v>12616.0</v>
      </c>
      <c r="B1546" s="74" t="s">
        <v>4204</v>
      </c>
      <c r="C1546" s="206">
        <v>21113.0</v>
      </c>
    </row>
    <row r="1547">
      <c r="A1547" s="74">
        <v>12617.0</v>
      </c>
      <c r="B1547" s="74" t="s">
        <v>2655</v>
      </c>
      <c r="C1547" s="206">
        <v>25468.0</v>
      </c>
    </row>
    <row r="1548">
      <c r="A1548" s="74">
        <v>12618.0</v>
      </c>
      <c r="B1548" s="74" t="s">
        <v>4205</v>
      </c>
      <c r="C1548" s="206">
        <v>22554.0</v>
      </c>
    </row>
    <row r="1549">
      <c r="A1549" s="74">
        <v>12619.0</v>
      </c>
      <c r="B1549" s="74" t="s">
        <v>4206</v>
      </c>
      <c r="C1549" s="206">
        <v>18307.0</v>
      </c>
    </row>
    <row r="1550">
      <c r="A1550" s="74">
        <v>12620.0</v>
      </c>
      <c r="B1550" s="74" t="s">
        <v>1643</v>
      </c>
      <c r="C1550" s="206">
        <v>15570.0</v>
      </c>
    </row>
    <row r="1551">
      <c r="A1551" s="74">
        <v>12621.0</v>
      </c>
      <c r="B1551" s="74" t="s">
        <v>4207</v>
      </c>
      <c r="C1551" s="206">
        <v>22834.0</v>
      </c>
    </row>
    <row r="1552">
      <c r="A1552" s="74">
        <v>12622.0</v>
      </c>
      <c r="B1552" s="74" t="s">
        <v>4208</v>
      </c>
      <c r="C1552" s="206">
        <v>12174.0</v>
      </c>
    </row>
    <row r="1553">
      <c r="A1553" s="74">
        <v>12623.0</v>
      </c>
      <c r="B1553" s="74" t="s">
        <v>4209</v>
      </c>
      <c r="C1553" s="206">
        <v>29504.0</v>
      </c>
    </row>
    <row r="1554">
      <c r="A1554" s="74">
        <v>12625.0</v>
      </c>
      <c r="B1554" s="74" t="s">
        <v>2586</v>
      </c>
      <c r="C1554" s="206">
        <v>15668.0</v>
      </c>
    </row>
    <row r="1555">
      <c r="A1555" s="74">
        <v>12626.0</v>
      </c>
      <c r="B1555" s="74" t="s">
        <v>4210</v>
      </c>
      <c r="C1555" s="206">
        <v>25946.0</v>
      </c>
    </row>
    <row r="1556">
      <c r="A1556" s="74">
        <v>12628.0</v>
      </c>
      <c r="B1556" s="74" t="s">
        <v>4211</v>
      </c>
      <c r="C1556" s="206">
        <v>32624.0</v>
      </c>
    </row>
    <row r="1557">
      <c r="A1557" s="74">
        <v>12629.0</v>
      </c>
      <c r="B1557" s="74" t="s">
        <v>4212</v>
      </c>
      <c r="C1557" s="206">
        <v>17049.0</v>
      </c>
    </row>
    <row r="1558">
      <c r="A1558" s="74">
        <v>12630.0</v>
      </c>
      <c r="B1558" s="74" t="s">
        <v>4213</v>
      </c>
      <c r="C1558" s="206">
        <v>23304.0</v>
      </c>
    </row>
    <row r="1559">
      <c r="A1559" s="74">
        <v>12631.0</v>
      </c>
      <c r="B1559" s="74" t="s">
        <v>4214</v>
      </c>
      <c r="C1559" s="206">
        <v>37109.0</v>
      </c>
    </row>
    <row r="1560">
      <c r="A1560" s="74">
        <v>12633.0</v>
      </c>
      <c r="B1560" s="74" t="s">
        <v>4215</v>
      </c>
      <c r="C1560" s="206">
        <v>20225.0</v>
      </c>
    </row>
    <row r="1561">
      <c r="A1561" s="74">
        <v>12634.0</v>
      </c>
      <c r="B1561" s="74" t="s">
        <v>4216</v>
      </c>
      <c r="C1561" s="206">
        <v>10879.0</v>
      </c>
    </row>
    <row r="1562">
      <c r="A1562" s="74">
        <v>12635.0</v>
      </c>
      <c r="B1562" s="74" t="s">
        <v>4217</v>
      </c>
      <c r="C1562" s="206">
        <v>22457.0</v>
      </c>
    </row>
    <row r="1563">
      <c r="A1563" s="74">
        <v>12636.0</v>
      </c>
      <c r="B1563" s="74" t="s">
        <v>4218</v>
      </c>
      <c r="C1563" s="206">
        <v>17076.0</v>
      </c>
    </row>
    <row r="1564">
      <c r="A1564" s="74">
        <v>12638.0</v>
      </c>
      <c r="B1564" s="74" t="s">
        <v>2622</v>
      </c>
      <c r="C1564" s="206">
        <v>25617.0</v>
      </c>
    </row>
    <row r="1565">
      <c r="A1565" s="74">
        <v>12639.0</v>
      </c>
      <c r="B1565" s="74" t="s">
        <v>4219</v>
      </c>
      <c r="C1565" s="206">
        <v>16484.0</v>
      </c>
    </row>
    <row r="1566">
      <c r="A1566" s="74">
        <v>12641.0</v>
      </c>
      <c r="B1566" s="74" t="s">
        <v>4220</v>
      </c>
      <c r="C1566" s="206">
        <v>18050.0</v>
      </c>
    </row>
    <row r="1567">
      <c r="A1567" s="74">
        <v>12642.0</v>
      </c>
      <c r="B1567" s="74" t="s">
        <v>4221</v>
      </c>
      <c r="C1567" s="206">
        <v>24362.0</v>
      </c>
    </row>
    <row r="1568">
      <c r="A1568" s="74">
        <v>12645.0</v>
      </c>
      <c r="B1568" s="74" t="s">
        <v>4222</v>
      </c>
      <c r="C1568" s="206">
        <v>34068.0</v>
      </c>
    </row>
    <row r="1569">
      <c r="A1569" s="74">
        <v>12646.0</v>
      </c>
      <c r="B1569" s="74" t="s">
        <v>4223</v>
      </c>
      <c r="C1569" s="206">
        <v>14077.0</v>
      </c>
    </row>
    <row r="1570">
      <c r="A1570" s="74">
        <v>12648.0</v>
      </c>
      <c r="B1570" s="74" t="s">
        <v>4224</v>
      </c>
      <c r="C1570" s="206">
        <v>23822.0</v>
      </c>
    </row>
    <row r="1571">
      <c r="A1571" s="74">
        <v>12649.0</v>
      </c>
      <c r="B1571" s="74" t="s">
        <v>4225</v>
      </c>
      <c r="C1571" s="206">
        <v>26640.0</v>
      </c>
    </row>
    <row r="1572">
      <c r="A1572" s="74">
        <v>12650.0</v>
      </c>
      <c r="B1572" s="74" t="s">
        <v>4226</v>
      </c>
      <c r="C1572" s="206">
        <v>19482.0</v>
      </c>
    </row>
    <row r="1573">
      <c r="A1573" s="74">
        <v>12651.0</v>
      </c>
      <c r="B1573" s="74" t="s">
        <v>4227</v>
      </c>
      <c r="C1573" s="206">
        <v>18132.0</v>
      </c>
    </row>
    <row r="1574">
      <c r="A1574" s="74">
        <v>12652.0</v>
      </c>
      <c r="B1574" s="74" t="s">
        <v>4228</v>
      </c>
      <c r="C1574" s="206">
        <v>28856.0</v>
      </c>
    </row>
    <row r="1575">
      <c r="A1575" s="74">
        <v>12653.0</v>
      </c>
      <c r="B1575" s="74" t="s">
        <v>4229</v>
      </c>
      <c r="C1575" s="206">
        <v>27827.0</v>
      </c>
    </row>
    <row r="1576">
      <c r="A1576" s="74">
        <v>12655.0</v>
      </c>
      <c r="B1576" s="74" t="s">
        <v>4230</v>
      </c>
      <c r="C1576" s="206">
        <v>11645.0</v>
      </c>
    </row>
    <row r="1577">
      <c r="A1577" s="74">
        <v>12656.0</v>
      </c>
      <c r="B1577" s="74" t="s">
        <v>4231</v>
      </c>
      <c r="C1577" s="206">
        <v>22112.0</v>
      </c>
    </row>
    <row r="1578">
      <c r="A1578" s="74">
        <v>12658.0</v>
      </c>
      <c r="B1578" s="74" t="s">
        <v>4232</v>
      </c>
      <c r="C1578" s="206">
        <v>19044.0</v>
      </c>
    </row>
    <row r="1579">
      <c r="A1579" s="74">
        <v>12659.0</v>
      </c>
      <c r="B1579" s="74" t="s">
        <v>1415</v>
      </c>
      <c r="C1579" s="206">
        <v>32702.0</v>
      </c>
    </row>
    <row r="1580">
      <c r="A1580" s="74">
        <v>12661.0</v>
      </c>
      <c r="B1580" s="74" t="s">
        <v>4233</v>
      </c>
      <c r="C1580" s="206">
        <v>29799.0</v>
      </c>
    </row>
    <row r="1581">
      <c r="A1581" s="74">
        <v>12662.0</v>
      </c>
      <c r="B1581" s="74" t="s">
        <v>475</v>
      </c>
      <c r="C1581" s="206">
        <v>25947.0</v>
      </c>
    </row>
    <row r="1582">
      <c r="A1582" s="74">
        <v>12663.0</v>
      </c>
      <c r="B1582" s="74" t="s">
        <v>4234</v>
      </c>
      <c r="C1582" s="206">
        <v>32563.0</v>
      </c>
    </row>
    <row r="1583">
      <c r="A1583" s="74">
        <v>12665.0</v>
      </c>
      <c r="B1583" s="74" t="s">
        <v>4235</v>
      </c>
      <c r="C1583" s="206">
        <v>16549.0</v>
      </c>
    </row>
    <row r="1584">
      <c r="A1584" s="74">
        <v>12666.0</v>
      </c>
      <c r="B1584" s="74" t="s">
        <v>3080</v>
      </c>
      <c r="C1584" s="206">
        <v>22896.0</v>
      </c>
    </row>
    <row r="1585">
      <c r="A1585" s="74">
        <v>12669.0</v>
      </c>
      <c r="B1585" s="74" t="s">
        <v>1215</v>
      </c>
      <c r="C1585" s="206">
        <v>24179.0</v>
      </c>
    </row>
    <row r="1586">
      <c r="A1586" s="74">
        <v>12671.0</v>
      </c>
      <c r="B1586" s="74" t="s">
        <v>4236</v>
      </c>
      <c r="C1586" s="206">
        <v>25803.0</v>
      </c>
    </row>
    <row r="1587">
      <c r="A1587" s="74">
        <v>12672.0</v>
      </c>
      <c r="B1587" s="74" t="s">
        <v>4237</v>
      </c>
      <c r="C1587" s="206">
        <v>19882.0</v>
      </c>
    </row>
    <row r="1588">
      <c r="A1588" s="74">
        <v>12673.0</v>
      </c>
      <c r="B1588" s="74" t="s">
        <v>4238</v>
      </c>
      <c r="C1588" s="206">
        <v>27831.0</v>
      </c>
    </row>
    <row r="1589">
      <c r="A1589" s="74">
        <v>12674.0</v>
      </c>
      <c r="B1589" s="74" t="s">
        <v>4239</v>
      </c>
      <c r="C1589" s="206">
        <v>13491.0</v>
      </c>
    </row>
    <row r="1590">
      <c r="A1590" s="74">
        <v>12675.0</v>
      </c>
      <c r="B1590" s="74" t="s">
        <v>1978</v>
      </c>
      <c r="C1590" s="206">
        <v>19718.0</v>
      </c>
    </row>
    <row r="1591">
      <c r="A1591" s="74">
        <v>12676.0</v>
      </c>
      <c r="B1591" s="74" t="s">
        <v>4240</v>
      </c>
      <c r="C1591" s="206">
        <v>18119.0</v>
      </c>
    </row>
    <row r="1592">
      <c r="A1592" s="74">
        <v>12677.0</v>
      </c>
      <c r="B1592" s="74" t="s">
        <v>4241</v>
      </c>
      <c r="C1592" s="206">
        <v>25830.0</v>
      </c>
    </row>
    <row r="1593">
      <c r="A1593" s="74">
        <v>12680.0</v>
      </c>
      <c r="B1593" s="74" t="s">
        <v>4242</v>
      </c>
      <c r="C1593" s="206">
        <v>18809.0</v>
      </c>
    </row>
    <row r="1594">
      <c r="A1594" s="74">
        <v>12681.0</v>
      </c>
      <c r="B1594" s="74" t="s">
        <v>381</v>
      </c>
      <c r="C1594" s="206">
        <v>23343.0</v>
      </c>
    </row>
    <row r="1595">
      <c r="A1595" s="74">
        <v>12682.0</v>
      </c>
      <c r="B1595" s="74" t="s">
        <v>2848</v>
      </c>
      <c r="C1595" s="206">
        <v>17351.0</v>
      </c>
    </row>
    <row r="1596">
      <c r="A1596" s="74">
        <v>12683.0</v>
      </c>
      <c r="B1596" s="74" t="s">
        <v>4243</v>
      </c>
      <c r="C1596" s="206">
        <v>21164.0</v>
      </c>
    </row>
    <row r="1597">
      <c r="A1597" s="74">
        <v>12684.0</v>
      </c>
      <c r="B1597" s="74" t="s">
        <v>4244</v>
      </c>
      <c r="C1597" s="206">
        <v>18264.0</v>
      </c>
    </row>
    <row r="1598">
      <c r="A1598" s="74">
        <v>12685.0</v>
      </c>
      <c r="B1598" s="74" t="s">
        <v>4245</v>
      </c>
      <c r="C1598" s="206">
        <v>20162.0</v>
      </c>
    </row>
    <row r="1599">
      <c r="A1599" s="74">
        <v>12686.0</v>
      </c>
      <c r="B1599" s="74" t="s">
        <v>4246</v>
      </c>
      <c r="C1599" s="206">
        <v>13761.0</v>
      </c>
    </row>
    <row r="1600">
      <c r="A1600" s="74">
        <v>12687.0</v>
      </c>
      <c r="B1600" s="74" t="s">
        <v>4247</v>
      </c>
      <c r="C1600" s="206">
        <v>24099.0</v>
      </c>
    </row>
    <row r="1601">
      <c r="A1601" s="74">
        <v>12688.0</v>
      </c>
      <c r="B1601" s="74" t="s">
        <v>4248</v>
      </c>
      <c r="C1601" s="206">
        <v>22821.0</v>
      </c>
    </row>
    <row r="1602">
      <c r="A1602" s="74">
        <v>12690.0</v>
      </c>
      <c r="B1602" s="74" t="s">
        <v>4249</v>
      </c>
      <c r="C1602" s="206">
        <v>20549.0</v>
      </c>
    </row>
    <row r="1603">
      <c r="A1603" s="74">
        <v>12693.0</v>
      </c>
      <c r="B1603" s="74" t="s">
        <v>4250</v>
      </c>
      <c r="C1603" s="206">
        <v>18722.0</v>
      </c>
    </row>
    <row r="1604">
      <c r="A1604" s="74">
        <v>12694.0</v>
      </c>
      <c r="B1604" s="74" t="s">
        <v>4251</v>
      </c>
      <c r="C1604" s="206">
        <v>22174.0</v>
      </c>
    </row>
    <row r="1605">
      <c r="A1605" s="74">
        <v>12695.0</v>
      </c>
      <c r="B1605" s="74" t="s">
        <v>4252</v>
      </c>
      <c r="C1605" s="206">
        <v>28088.0</v>
      </c>
    </row>
    <row r="1606">
      <c r="A1606" s="74">
        <v>12696.0</v>
      </c>
      <c r="B1606" s="74" t="s">
        <v>4253</v>
      </c>
      <c r="C1606" s="206">
        <v>14557.0</v>
      </c>
    </row>
    <row r="1607">
      <c r="A1607" s="74">
        <v>12697.0</v>
      </c>
      <c r="B1607" s="74" t="s">
        <v>266</v>
      </c>
      <c r="C1607" s="206">
        <v>30536.0</v>
      </c>
    </row>
    <row r="1608">
      <c r="A1608" s="74">
        <v>12698.0</v>
      </c>
      <c r="B1608" s="74" t="s">
        <v>4254</v>
      </c>
      <c r="C1608" s="206">
        <v>16360.0</v>
      </c>
    </row>
    <row r="1609">
      <c r="A1609" s="74">
        <v>12700.0</v>
      </c>
      <c r="B1609" s="74" t="s">
        <v>4255</v>
      </c>
      <c r="C1609" s="206">
        <v>26248.0</v>
      </c>
    </row>
    <row r="1610">
      <c r="A1610" s="74">
        <v>12701.0</v>
      </c>
      <c r="B1610" s="74" t="s">
        <v>4256</v>
      </c>
      <c r="C1610" s="206">
        <v>18585.0</v>
      </c>
    </row>
    <row r="1611">
      <c r="A1611" s="74">
        <v>12702.0</v>
      </c>
      <c r="B1611" s="74" t="s">
        <v>4257</v>
      </c>
      <c r="C1611" s="206">
        <v>14807.0</v>
      </c>
    </row>
    <row r="1612">
      <c r="A1612" s="74">
        <v>12703.0</v>
      </c>
      <c r="B1612" s="74" t="s">
        <v>4258</v>
      </c>
      <c r="C1612" s="206">
        <v>15013.0</v>
      </c>
    </row>
    <row r="1613">
      <c r="A1613" s="74">
        <v>12704.0</v>
      </c>
      <c r="B1613" s="74" t="s">
        <v>1429</v>
      </c>
      <c r="C1613" s="206">
        <v>26124.0</v>
      </c>
    </row>
    <row r="1614">
      <c r="A1614" s="74">
        <v>12706.0</v>
      </c>
      <c r="B1614" s="74" t="s">
        <v>4259</v>
      </c>
      <c r="C1614" s="206">
        <v>28131.0</v>
      </c>
    </row>
    <row r="1615">
      <c r="A1615" s="74">
        <v>12709.0</v>
      </c>
      <c r="B1615" s="74" t="s">
        <v>2805</v>
      </c>
      <c r="C1615" s="206">
        <v>22926.0</v>
      </c>
    </row>
    <row r="1616">
      <c r="A1616" s="74">
        <v>12710.0</v>
      </c>
      <c r="B1616" s="74" t="s">
        <v>1586</v>
      </c>
      <c r="C1616" s="206">
        <v>29031.0</v>
      </c>
    </row>
    <row r="1617">
      <c r="A1617" s="74">
        <v>12711.0</v>
      </c>
      <c r="B1617" s="74" t="s">
        <v>4260</v>
      </c>
      <c r="C1617" s="206">
        <v>23000.0</v>
      </c>
    </row>
    <row r="1618">
      <c r="A1618" s="74">
        <v>12712.0</v>
      </c>
      <c r="B1618" s="74" t="s">
        <v>4261</v>
      </c>
      <c r="C1618" s="206">
        <v>23307.0</v>
      </c>
    </row>
    <row r="1619">
      <c r="A1619" s="74">
        <v>12714.0</v>
      </c>
      <c r="B1619" s="74" t="s">
        <v>4262</v>
      </c>
      <c r="C1619" s="206">
        <v>25918.0</v>
      </c>
    </row>
    <row r="1620">
      <c r="A1620" s="74">
        <v>12715.0</v>
      </c>
      <c r="B1620" s="74" t="s">
        <v>4263</v>
      </c>
      <c r="C1620" s="206">
        <v>16230.0</v>
      </c>
    </row>
    <row r="1621">
      <c r="A1621" s="74">
        <v>12716.0</v>
      </c>
      <c r="B1621" s="74" t="s">
        <v>4264</v>
      </c>
      <c r="C1621" s="206">
        <v>29660.0</v>
      </c>
    </row>
    <row r="1622">
      <c r="A1622" s="74">
        <v>12718.0</v>
      </c>
      <c r="B1622" s="74" t="s">
        <v>4265</v>
      </c>
      <c r="C1622" s="206">
        <v>29742.0</v>
      </c>
    </row>
    <row r="1623">
      <c r="A1623" s="74">
        <v>12719.0</v>
      </c>
      <c r="B1623" s="74" t="s">
        <v>4266</v>
      </c>
      <c r="C1623" s="206">
        <v>20044.0</v>
      </c>
    </row>
    <row r="1624">
      <c r="A1624" s="74">
        <v>12720.0</v>
      </c>
      <c r="B1624" s="74" t="s">
        <v>4267</v>
      </c>
      <c r="C1624" s="206">
        <v>15555.0</v>
      </c>
    </row>
    <row r="1625">
      <c r="A1625" s="74">
        <v>12721.0</v>
      </c>
      <c r="B1625" s="74" t="s">
        <v>779</v>
      </c>
      <c r="C1625" s="206">
        <v>29014.0</v>
      </c>
    </row>
    <row r="1626">
      <c r="A1626" s="74">
        <v>12722.0</v>
      </c>
      <c r="B1626" s="74" t="s">
        <v>4268</v>
      </c>
      <c r="C1626" s="206">
        <v>23485.0</v>
      </c>
    </row>
    <row r="1627">
      <c r="A1627" s="74">
        <v>12723.0</v>
      </c>
      <c r="B1627" s="74" t="s">
        <v>4269</v>
      </c>
      <c r="C1627" s="206">
        <v>19718.0</v>
      </c>
    </row>
    <row r="1628">
      <c r="A1628" s="74">
        <v>12724.0</v>
      </c>
      <c r="B1628" s="74" t="s">
        <v>667</v>
      </c>
      <c r="C1628" s="206">
        <v>25314.0</v>
      </c>
    </row>
    <row r="1629">
      <c r="A1629" s="74">
        <v>12726.0</v>
      </c>
      <c r="B1629" s="74" t="s">
        <v>4270</v>
      </c>
      <c r="C1629" s="206">
        <v>26520.0</v>
      </c>
    </row>
    <row r="1630">
      <c r="A1630" s="74">
        <v>12729.0</v>
      </c>
      <c r="B1630" s="74" t="s">
        <v>4271</v>
      </c>
      <c r="C1630" s="206">
        <v>18428.0</v>
      </c>
    </row>
    <row r="1631">
      <c r="A1631" s="74">
        <v>12730.0</v>
      </c>
      <c r="B1631" s="74" t="s">
        <v>4272</v>
      </c>
      <c r="C1631" s="206">
        <v>29782.0</v>
      </c>
    </row>
    <row r="1632">
      <c r="A1632" s="74">
        <v>12731.0</v>
      </c>
      <c r="B1632" s="74" t="s">
        <v>4273</v>
      </c>
      <c r="C1632" s="206">
        <v>31070.0</v>
      </c>
    </row>
    <row r="1633">
      <c r="A1633" s="74">
        <v>12732.0</v>
      </c>
      <c r="B1633" s="74" t="s">
        <v>4274</v>
      </c>
      <c r="C1633" s="206">
        <v>20820.0</v>
      </c>
    </row>
    <row r="1634">
      <c r="A1634" s="74">
        <v>12735.0</v>
      </c>
      <c r="B1634" s="74" t="s">
        <v>4275</v>
      </c>
      <c r="C1634" s="206">
        <v>29854.0</v>
      </c>
    </row>
    <row r="1635">
      <c r="A1635" s="74">
        <v>12736.0</v>
      </c>
      <c r="B1635" s="74" t="s">
        <v>4276</v>
      </c>
      <c r="C1635" s="206">
        <v>19600.0</v>
      </c>
    </row>
    <row r="1636">
      <c r="A1636" s="74">
        <v>12738.0</v>
      </c>
      <c r="B1636" s="74" t="s">
        <v>4277</v>
      </c>
      <c r="C1636" s="206">
        <v>16693.0</v>
      </c>
    </row>
    <row r="1637">
      <c r="A1637" s="74">
        <v>12739.0</v>
      </c>
      <c r="B1637" s="74" t="s">
        <v>4278</v>
      </c>
      <c r="C1637" s="206">
        <v>24224.0</v>
      </c>
    </row>
    <row r="1638">
      <c r="A1638" s="74">
        <v>12740.0</v>
      </c>
      <c r="B1638" s="74" t="s">
        <v>2774</v>
      </c>
      <c r="C1638" s="206">
        <v>24173.0</v>
      </c>
    </row>
    <row r="1639">
      <c r="A1639" s="74">
        <v>12741.0</v>
      </c>
      <c r="B1639" s="74" t="s">
        <v>702</v>
      </c>
      <c r="C1639" s="206">
        <v>25142.0</v>
      </c>
    </row>
    <row r="1640">
      <c r="A1640" s="74">
        <v>12742.0</v>
      </c>
      <c r="B1640" s="74" t="s">
        <v>4279</v>
      </c>
      <c r="C1640" s="206">
        <v>22886.0</v>
      </c>
    </row>
    <row r="1641">
      <c r="A1641" s="74">
        <v>12743.0</v>
      </c>
      <c r="B1641" s="74" t="s">
        <v>4280</v>
      </c>
      <c r="C1641" s="206">
        <v>27651.0</v>
      </c>
    </row>
    <row r="1642">
      <c r="A1642" s="74">
        <v>12744.0</v>
      </c>
      <c r="B1642" s="74" t="s">
        <v>4281</v>
      </c>
      <c r="C1642" s="206">
        <v>22157.0</v>
      </c>
    </row>
    <row r="1643">
      <c r="A1643" s="74">
        <v>12745.0</v>
      </c>
      <c r="B1643" s="74" t="s">
        <v>4282</v>
      </c>
      <c r="C1643" s="206">
        <v>30953.0</v>
      </c>
    </row>
    <row r="1644">
      <c r="A1644" s="74">
        <v>12746.0</v>
      </c>
      <c r="B1644" s="74" t="s">
        <v>4283</v>
      </c>
      <c r="C1644" s="206">
        <v>17545.0</v>
      </c>
    </row>
    <row r="1645">
      <c r="A1645" s="74">
        <v>12747.0</v>
      </c>
      <c r="B1645" s="74" t="s">
        <v>4284</v>
      </c>
      <c r="C1645" s="206">
        <v>19955.0</v>
      </c>
    </row>
    <row r="1646">
      <c r="A1646" s="74">
        <v>12748.0</v>
      </c>
      <c r="B1646" s="74" t="s">
        <v>4285</v>
      </c>
      <c r="C1646" s="206">
        <v>24967.0</v>
      </c>
    </row>
    <row r="1647">
      <c r="A1647" s="74">
        <v>12749.0</v>
      </c>
      <c r="B1647" s="74" t="s">
        <v>2515</v>
      </c>
      <c r="C1647" s="206">
        <v>14564.0</v>
      </c>
    </row>
    <row r="1648">
      <c r="A1648" s="74">
        <v>12750.0</v>
      </c>
      <c r="B1648" s="74" t="s">
        <v>4286</v>
      </c>
      <c r="C1648" s="206">
        <v>13342.0</v>
      </c>
    </row>
    <row r="1649">
      <c r="A1649" s="74">
        <v>12751.0</v>
      </c>
      <c r="B1649" s="74" t="s">
        <v>4287</v>
      </c>
      <c r="C1649" s="206">
        <v>12528.0</v>
      </c>
    </row>
    <row r="1650">
      <c r="A1650" s="74">
        <v>12752.0</v>
      </c>
      <c r="B1650" s="74" t="s">
        <v>4288</v>
      </c>
      <c r="C1650" s="206">
        <v>25799.0</v>
      </c>
    </row>
    <row r="1651">
      <c r="A1651" s="74">
        <v>12753.0</v>
      </c>
      <c r="B1651" s="74" t="s">
        <v>4289</v>
      </c>
      <c r="C1651" s="206">
        <v>19809.0</v>
      </c>
    </row>
    <row r="1652">
      <c r="A1652" s="74">
        <v>12754.0</v>
      </c>
      <c r="B1652" s="74" t="s">
        <v>4290</v>
      </c>
      <c r="C1652" s="206">
        <v>16940.0</v>
      </c>
    </row>
    <row r="1653">
      <c r="A1653" s="74">
        <v>12755.0</v>
      </c>
      <c r="B1653" s="74" t="s">
        <v>4291</v>
      </c>
      <c r="C1653" s="206">
        <v>36003.0</v>
      </c>
    </row>
    <row r="1654">
      <c r="A1654" s="74">
        <v>12758.0</v>
      </c>
      <c r="B1654" s="74" t="s">
        <v>998</v>
      </c>
      <c r="C1654" s="206">
        <v>32853.0</v>
      </c>
    </row>
    <row r="1655">
      <c r="A1655" s="74">
        <v>12760.0</v>
      </c>
      <c r="B1655" s="74" t="s">
        <v>4292</v>
      </c>
      <c r="C1655" s="206">
        <v>28864.0</v>
      </c>
    </row>
    <row r="1656">
      <c r="A1656" s="74">
        <v>12761.0</v>
      </c>
      <c r="B1656" s="74" t="s">
        <v>1759</v>
      </c>
      <c r="C1656" s="206">
        <v>24196.0</v>
      </c>
    </row>
    <row r="1657">
      <c r="A1657" s="74">
        <v>12763.0</v>
      </c>
      <c r="B1657" s="74" t="s">
        <v>4293</v>
      </c>
      <c r="C1657" s="206">
        <v>34156.0</v>
      </c>
    </row>
    <row r="1658">
      <c r="A1658" s="74">
        <v>12764.0</v>
      </c>
      <c r="B1658" s="74" t="s">
        <v>4294</v>
      </c>
      <c r="C1658" s="206">
        <v>29050.0</v>
      </c>
    </row>
    <row r="1659">
      <c r="A1659" s="74">
        <v>12765.0</v>
      </c>
      <c r="B1659" s="74" t="s">
        <v>4295</v>
      </c>
      <c r="C1659" s="206">
        <v>16864.0</v>
      </c>
    </row>
    <row r="1660">
      <c r="A1660" s="74">
        <v>12766.0</v>
      </c>
      <c r="B1660" s="74" t="s">
        <v>4296</v>
      </c>
      <c r="C1660" s="206">
        <v>16458.0</v>
      </c>
    </row>
    <row r="1661">
      <c r="A1661" s="74">
        <v>12767.0</v>
      </c>
      <c r="B1661" s="74" t="s">
        <v>943</v>
      </c>
      <c r="C1661" s="206">
        <v>29651.0</v>
      </c>
    </row>
    <row r="1662">
      <c r="A1662" s="74">
        <v>12768.0</v>
      </c>
      <c r="B1662" s="74" t="s">
        <v>4297</v>
      </c>
      <c r="C1662" s="206">
        <v>11514.0</v>
      </c>
    </row>
    <row r="1663">
      <c r="A1663" s="74">
        <v>12769.0</v>
      </c>
      <c r="B1663" s="74" t="s">
        <v>4298</v>
      </c>
      <c r="C1663" s="206">
        <v>35877.0</v>
      </c>
    </row>
    <row r="1664">
      <c r="A1664" s="74">
        <v>12770.0</v>
      </c>
      <c r="B1664" s="74" t="s">
        <v>1202</v>
      </c>
      <c r="C1664" s="206">
        <v>21063.0</v>
      </c>
    </row>
    <row r="1665">
      <c r="A1665" s="74">
        <v>12771.0</v>
      </c>
      <c r="B1665" s="74" t="s">
        <v>4299</v>
      </c>
      <c r="C1665" s="206">
        <v>17757.0</v>
      </c>
    </row>
    <row r="1666">
      <c r="A1666" s="74">
        <v>12772.0</v>
      </c>
      <c r="B1666" s="74" t="s">
        <v>4300</v>
      </c>
      <c r="C1666" s="206">
        <v>19782.0</v>
      </c>
    </row>
    <row r="1667">
      <c r="A1667" s="74">
        <v>12773.0</v>
      </c>
      <c r="B1667" s="74" t="s">
        <v>4301</v>
      </c>
      <c r="C1667" s="206">
        <v>16408.0</v>
      </c>
    </row>
    <row r="1668">
      <c r="A1668" s="74">
        <v>12775.0</v>
      </c>
      <c r="B1668" s="74" t="s">
        <v>1205</v>
      </c>
      <c r="C1668" s="206">
        <v>21667.0</v>
      </c>
    </row>
    <row r="1669">
      <c r="A1669" s="74">
        <v>12776.0</v>
      </c>
      <c r="B1669" s="74" t="s">
        <v>2973</v>
      </c>
      <c r="C1669" s="206">
        <v>28373.0</v>
      </c>
    </row>
    <row r="1670">
      <c r="A1670" s="74">
        <v>12777.0</v>
      </c>
      <c r="B1670" s="74" t="s">
        <v>4302</v>
      </c>
      <c r="C1670" s="206">
        <v>14522.0</v>
      </c>
    </row>
    <row r="1671">
      <c r="A1671" s="74">
        <v>12778.0</v>
      </c>
      <c r="B1671" s="74" t="s">
        <v>2618</v>
      </c>
      <c r="C1671" s="206">
        <v>24069.0</v>
      </c>
    </row>
    <row r="1672">
      <c r="A1672" s="74">
        <v>12779.0</v>
      </c>
      <c r="B1672" s="74" t="s">
        <v>4303</v>
      </c>
      <c r="C1672" s="206">
        <v>14487.0</v>
      </c>
    </row>
    <row r="1673">
      <c r="A1673" s="74">
        <v>12780.0</v>
      </c>
      <c r="B1673" s="74" t="s">
        <v>4304</v>
      </c>
      <c r="C1673" s="206">
        <v>21202.0</v>
      </c>
    </row>
    <row r="1674">
      <c r="A1674" s="74">
        <v>12781.0</v>
      </c>
      <c r="B1674" s="74" t="s">
        <v>894</v>
      </c>
      <c r="C1674" s="206">
        <v>19260.0</v>
      </c>
    </row>
    <row r="1675">
      <c r="A1675" s="74">
        <v>12782.0</v>
      </c>
      <c r="B1675" s="74" t="s">
        <v>2787</v>
      </c>
      <c r="C1675" s="206">
        <v>14749.0</v>
      </c>
    </row>
    <row r="1676">
      <c r="A1676" s="74">
        <v>12784.0</v>
      </c>
      <c r="B1676" s="74" t="s">
        <v>4305</v>
      </c>
      <c r="C1676" s="206">
        <v>20054.0</v>
      </c>
    </row>
    <row r="1677">
      <c r="A1677" s="74">
        <v>12785.0</v>
      </c>
      <c r="B1677" s="74" t="s">
        <v>4306</v>
      </c>
      <c r="C1677" s="206">
        <v>33139.0</v>
      </c>
    </row>
    <row r="1678">
      <c r="A1678" s="74">
        <v>12786.0</v>
      </c>
      <c r="B1678" s="74" t="s">
        <v>4307</v>
      </c>
      <c r="C1678" s="206">
        <v>33781.0</v>
      </c>
    </row>
    <row r="1679">
      <c r="A1679" s="74">
        <v>12787.0</v>
      </c>
      <c r="B1679" s="74" t="s">
        <v>451</v>
      </c>
      <c r="C1679" s="206">
        <v>27859.0</v>
      </c>
    </row>
    <row r="1680">
      <c r="A1680" s="74">
        <v>12788.0</v>
      </c>
      <c r="B1680" s="74" t="s">
        <v>4308</v>
      </c>
      <c r="C1680" s="206">
        <v>14775.0</v>
      </c>
    </row>
    <row r="1681">
      <c r="A1681" s="74">
        <v>12789.0</v>
      </c>
      <c r="B1681" s="74" t="s">
        <v>4309</v>
      </c>
      <c r="C1681" s="206">
        <v>21148.0</v>
      </c>
    </row>
    <row r="1682">
      <c r="A1682" s="74">
        <v>12790.0</v>
      </c>
      <c r="B1682" s="74" t="s">
        <v>2388</v>
      </c>
      <c r="C1682" s="206">
        <v>15751.0</v>
      </c>
    </row>
    <row r="1683">
      <c r="A1683" s="74">
        <v>12791.0</v>
      </c>
      <c r="B1683" s="74" t="s">
        <v>4310</v>
      </c>
      <c r="C1683" s="206">
        <v>35679.0</v>
      </c>
    </row>
    <row r="1684">
      <c r="A1684" s="74">
        <v>12792.0</v>
      </c>
      <c r="B1684" s="74" t="s">
        <v>4311</v>
      </c>
      <c r="C1684" s="206">
        <v>25871.0</v>
      </c>
    </row>
    <row r="1685">
      <c r="A1685" s="74">
        <v>12793.0</v>
      </c>
      <c r="B1685" s="74" t="s">
        <v>4312</v>
      </c>
      <c r="C1685" s="206">
        <v>22653.0</v>
      </c>
    </row>
    <row r="1686">
      <c r="A1686" s="74">
        <v>12794.0</v>
      </c>
      <c r="B1686" s="74" t="s">
        <v>4313</v>
      </c>
      <c r="C1686" s="206">
        <v>23459.0</v>
      </c>
    </row>
    <row r="1687">
      <c r="A1687" s="74">
        <v>12795.0</v>
      </c>
      <c r="B1687" s="74" t="s">
        <v>1024</v>
      </c>
      <c r="C1687" s="206">
        <v>25954.0</v>
      </c>
    </row>
    <row r="1688">
      <c r="A1688" s="74">
        <v>12797.0</v>
      </c>
      <c r="B1688" s="74" t="s">
        <v>4314</v>
      </c>
      <c r="C1688" s="206">
        <v>17166.0</v>
      </c>
    </row>
    <row r="1689">
      <c r="A1689" s="74">
        <v>12798.0</v>
      </c>
      <c r="B1689" s="74" t="s">
        <v>4315</v>
      </c>
      <c r="C1689" s="206">
        <v>22868.0</v>
      </c>
    </row>
    <row r="1690">
      <c r="A1690" s="74">
        <v>12799.0</v>
      </c>
      <c r="B1690" s="74" t="s">
        <v>4316</v>
      </c>
      <c r="C1690" s="206">
        <v>24261.0</v>
      </c>
    </row>
    <row r="1691">
      <c r="A1691" s="74">
        <v>12800.0</v>
      </c>
      <c r="B1691" s="74" t="s">
        <v>3098</v>
      </c>
      <c r="C1691" s="206">
        <v>19150.0</v>
      </c>
    </row>
    <row r="1692">
      <c r="A1692" s="74">
        <v>12802.0</v>
      </c>
      <c r="B1692" s="74" t="s">
        <v>4317</v>
      </c>
      <c r="C1692" s="206">
        <v>15629.0</v>
      </c>
    </row>
    <row r="1693">
      <c r="A1693" s="74">
        <v>12804.0</v>
      </c>
      <c r="B1693" s="74" t="s">
        <v>2763</v>
      </c>
      <c r="C1693" s="206">
        <v>20763.0</v>
      </c>
    </row>
    <row r="1694">
      <c r="A1694" s="74">
        <v>12805.0</v>
      </c>
      <c r="B1694" s="74" t="s">
        <v>4318</v>
      </c>
      <c r="C1694" s="206">
        <v>19369.0</v>
      </c>
    </row>
    <row r="1695">
      <c r="A1695" s="74">
        <v>12806.0</v>
      </c>
      <c r="B1695" s="74" t="s">
        <v>4319</v>
      </c>
      <c r="C1695" s="206">
        <v>19106.0</v>
      </c>
    </row>
    <row r="1696">
      <c r="A1696" s="74">
        <v>12808.0</v>
      </c>
      <c r="B1696" s="74" t="s">
        <v>4320</v>
      </c>
      <c r="C1696" s="206">
        <v>15744.0</v>
      </c>
    </row>
    <row r="1697">
      <c r="A1697" s="74">
        <v>12810.0</v>
      </c>
      <c r="B1697" s="74" t="s">
        <v>4321</v>
      </c>
      <c r="C1697" s="206">
        <v>26323.0</v>
      </c>
    </row>
    <row r="1698">
      <c r="A1698" s="74">
        <v>12811.0</v>
      </c>
      <c r="B1698" s="74" t="s">
        <v>914</v>
      </c>
      <c r="C1698" s="206">
        <v>14050.0</v>
      </c>
    </row>
    <row r="1699">
      <c r="A1699" s="74">
        <v>12812.0</v>
      </c>
      <c r="B1699" s="74" t="s">
        <v>4322</v>
      </c>
      <c r="C1699" s="206">
        <v>19231.0</v>
      </c>
    </row>
    <row r="1700">
      <c r="A1700" s="74">
        <v>12813.0</v>
      </c>
      <c r="B1700" s="74" t="s">
        <v>4323</v>
      </c>
      <c r="C1700" s="206">
        <v>22285.0</v>
      </c>
    </row>
    <row r="1701">
      <c r="A1701" s="74">
        <v>12814.0</v>
      </c>
      <c r="B1701" s="74" t="s">
        <v>3029</v>
      </c>
      <c r="C1701" s="206">
        <v>24553.0</v>
      </c>
    </row>
    <row r="1702">
      <c r="A1702" s="74">
        <v>12815.0</v>
      </c>
      <c r="B1702" s="74" t="s">
        <v>4324</v>
      </c>
      <c r="C1702" s="206">
        <v>21126.0</v>
      </c>
    </row>
    <row r="1703">
      <c r="A1703" s="74">
        <v>12817.0</v>
      </c>
      <c r="B1703" s="74" t="s">
        <v>4325</v>
      </c>
      <c r="C1703" s="206">
        <v>19688.0</v>
      </c>
    </row>
    <row r="1704">
      <c r="A1704" s="74">
        <v>12818.0</v>
      </c>
      <c r="B1704" s="74" t="s">
        <v>4326</v>
      </c>
      <c r="C1704" s="206">
        <v>23360.0</v>
      </c>
    </row>
    <row r="1705">
      <c r="A1705" s="74">
        <v>12819.0</v>
      </c>
      <c r="B1705" s="74" t="s">
        <v>4327</v>
      </c>
      <c r="C1705" s="206">
        <v>33528.0</v>
      </c>
    </row>
    <row r="1706">
      <c r="A1706" s="74">
        <v>12820.0</v>
      </c>
      <c r="B1706" s="74" t="s">
        <v>4328</v>
      </c>
      <c r="C1706" s="206">
        <v>25807.0</v>
      </c>
    </row>
    <row r="1707">
      <c r="A1707" s="74">
        <v>12821.0</v>
      </c>
      <c r="B1707" s="74" t="s">
        <v>4329</v>
      </c>
      <c r="C1707" s="206">
        <v>19984.0</v>
      </c>
    </row>
    <row r="1708">
      <c r="A1708" s="74">
        <v>12822.0</v>
      </c>
      <c r="B1708" s="74" t="s">
        <v>4330</v>
      </c>
      <c r="C1708" s="206">
        <v>31772.0</v>
      </c>
    </row>
    <row r="1709">
      <c r="A1709" s="74">
        <v>12823.0</v>
      </c>
      <c r="B1709" s="74" t="s">
        <v>4331</v>
      </c>
      <c r="C1709" s="206">
        <v>29530.0</v>
      </c>
    </row>
    <row r="1710">
      <c r="A1710" s="74">
        <v>12824.0</v>
      </c>
      <c r="B1710" s="74" t="s">
        <v>4332</v>
      </c>
      <c r="C1710" s="206">
        <v>18617.0</v>
      </c>
    </row>
    <row r="1711">
      <c r="A1711" s="74">
        <v>12825.0</v>
      </c>
      <c r="B1711" s="74" t="s">
        <v>4333</v>
      </c>
      <c r="C1711" s="206">
        <v>17481.0</v>
      </c>
    </row>
    <row r="1712">
      <c r="A1712" s="74">
        <v>12827.0</v>
      </c>
      <c r="B1712" s="74" t="s">
        <v>1628</v>
      </c>
      <c r="C1712" s="206">
        <v>18635.0</v>
      </c>
    </row>
    <row r="1713">
      <c r="A1713" s="74">
        <v>12829.0</v>
      </c>
      <c r="B1713" s="74" t="s">
        <v>4334</v>
      </c>
      <c r="C1713" s="206">
        <v>20775.0</v>
      </c>
    </row>
    <row r="1714">
      <c r="A1714" s="74">
        <v>12830.0</v>
      </c>
      <c r="B1714" s="74" t="s">
        <v>4335</v>
      </c>
      <c r="C1714" s="206">
        <v>18352.0</v>
      </c>
    </row>
    <row r="1715">
      <c r="A1715" s="74">
        <v>12831.0</v>
      </c>
      <c r="B1715" s="74" t="s">
        <v>4336</v>
      </c>
      <c r="C1715" s="206">
        <v>12054.0</v>
      </c>
    </row>
    <row r="1716">
      <c r="A1716" s="74">
        <v>12832.0</v>
      </c>
      <c r="B1716" s="74" t="s">
        <v>2950</v>
      </c>
      <c r="C1716" s="206">
        <v>21750.0</v>
      </c>
    </row>
    <row r="1717">
      <c r="A1717" s="74">
        <v>12833.0</v>
      </c>
      <c r="B1717" s="74" t="s">
        <v>4337</v>
      </c>
      <c r="C1717" s="206">
        <v>21890.0</v>
      </c>
    </row>
    <row r="1718">
      <c r="A1718" s="74">
        <v>12835.0</v>
      </c>
      <c r="B1718" s="74" t="s">
        <v>4338</v>
      </c>
      <c r="C1718" s="206">
        <v>16939.0</v>
      </c>
    </row>
    <row r="1719">
      <c r="A1719" s="74">
        <v>12836.0</v>
      </c>
      <c r="B1719" s="74" t="s">
        <v>4339</v>
      </c>
      <c r="C1719" s="206">
        <v>23437.0</v>
      </c>
    </row>
    <row r="1720">
      <c r="A1720" s="74">
        <v>12837.0</v>
      </c>
      <c r="B1720" s="74" t="s">
        <v>4340</v>
      </c>
      <c r="C1720" s="206">
        <v>17971.0</v>
      </c>
    </row>
    <row r="1721">
      <c r="A1721" s="74">
        <v>12838.0</v>
      </c>
      <c r="B1721" s="74" t="s">
        <v>4341</v>
      </c>
      <c r="C1721" s="206">
        <v>21836.0</v>
      </c>
    </row>
    <row r="1722">
      <c r="A1722" s="74">
        <v>12839.0</v>
      </c>
      <c r="B1722" s="74" t="s">
        <v>4342</v>
      </c>
      <c r="C1722" s="206">
        <v>24664.0</v>
      </c>
    </row>
    <row r="1723">
      <c r="A1723" s="74">
        <v>12840.0</v>
      </c>
      <c r="B1723" s="74" t="s">
        <v>4343</v>
      </c>
      <c r="C1723" s="206">
        <v>20002.0</v>
      </c>
    </row>
    <row r="1724">
      <c r="A1724" s="74">
        <v>12841.0</v>
      </c>
      <c r="B1724" s="74" t="s">
        <v>4344</v>
      </c>
      <c r="C1724" s="206">
        <v>22903.0</v>
      </c>
    </row>
    <row r="1725">
      <c r="A1725" s="74">
        <v>12842.0</v>
      </c>
      <c r="B1725" s="74" t="s">
        <v>4345</v>
      </c>
      <c r="C1725" s="206">
        <v>14481.0</v>
      </c>
    </row>
    <row r="1726">
      <c r="A1726" s="74">
        <v>12843.0</v>
      </c>
      <c r="B1726" s="74" t="s">
        <v>4346</v>
      </c>
      <c r="C1726" s="206">
        <v>34460.0</v>
      </c>
    </row>
    <row r="1727">
      <c r="A1727" s="74">
        <v>12844.0</v>
      </c>
      <c r="B1727" s="74" t="s">
        <v>4347</v>
      </c>
      <c r="C1727" s="206">
        <v>20024.0</v>
      </c>
    </row>
    <row r="1728">
      <c r="A1728" s="74">
        <v>12845.0</v>
      </c>
      <c r="B1728" s="74" t="s">
        <v>4348</v>
      </c>
      <c r="C1728" s="206">
        <v>21441.0</v>
      </c>
    </row>
    <row r="1729">
      <c r="A1729" s="74">
        <v>12846.0</v>
      </c>
      <c r="B1729" s="74" t="s">
        <v>4349</v>
      </c>
      <c r="C1729" s="206">
        <v>35503.0</v>
      </c>
    </row>
    <row r="1730">
      <c r="A1730" s="74">
        <v>12847.0</v>
      </c>
      <c r="B1730" s="74" t="s">
        <v>4350</v>
      </c>
      <c r="C1730" s="206">
        <v>33693.0</v>
      </c>
    </row>
    <row r="1731">
      <c r="A1731" s="74">
        <v>12848.0</v>
      </c>
      <c r="B1731" s="74" t="s">
        <v>4351</v>
      </c>
      <c r="C1731" s="206">
        <v>25989.0</v>
      </c>
    </row>
    <row r="1732">
      <c r="A1732" s="74">
        <v>12849.0</v>
      </c>
      <c r="B1732" s="74" t="s">
        <v>1606</v>
      </c>
      <c r="C1732" s="206">
        <v>19291.0</v>
      </c>
    </row>
    <row r="1733">
      <c r="A1733" s="74">
        <v>12850.0</v>
      </c>
      <c r="B1733" s="74" t="s">
        <v>4352</v>
      </c>
      <c r="C1733" s="206">
        <v>22730.0</v>
      </c>
    </row>
    <row r="1734">
      <c r="A1734" s="74">
        <v>12854.0</v>
      </c>
      <c r="B1734" s="74" t="s">
        <v>2826</v>
      </c>
      <c r="C1734" s="206">
        <v>15390.0</v>
      </c>
    </row>
    <row r="1735">
      <c r="A1735" s="74">
        <v>12855.0</v>
      </c>
      <c r="B1735" s="74" t="s">
        <v>4353</v>
      </c>
      <c r="C1735" s="206">
        <v>20868.0</v>
      </c>
    </row>
    <row r="1736">
      <c r="A1736" s="74">
        <v>12856.0</v>
      </c>
      <c r="B1736" s="74" t="s">
        <v>4354</v>
      </c>
      <c r="C1736" s="206">
        <v>17946.0</v>
      </c>
    </row>
    <row r="1737">
      <c r="A1737" s="74">
        <v>12857.0</v>
      </c>
      <c r="B1737" s="74" t="s">
        <v>4355</v>
      </c>
      <c r="C1737" s="206">
        <v>16042.0</v>
      </c>
    </row>
    <row r="1738">
      <c r="A1738" s="74">
        <v>12858.0</v>
      </c>
      <c r="B1738" s="74" t="s">
        <v>3003</v>
      </c>
      <c r="C1738" s="206">
        <v>20887.0</v>
      </c>
    </row>
    <row r="1739">
      <c r="A1739" s="74">
        <v>12859.0</v>
      </c>
      <c r="B1739" s="74" t="s">
        <v>4356</v>
      </c>
      <c r="C1739" s="206">
        <v>20430.0</v>
      </c>
    </row>
    <row r="1740">
      <c r="A1740" s="74">
        <v>12860.0</v>
      </c>
      <c r="B1740" s="74" t="s">
        <v>4357</v>
      </c>
      <c r="C1740" s="206">
        <v>21832.0</v>
      </c>
    </row>
    <row r="1741">
      <c r="A1741" s="74">
        <v>12861.0</v>
      </c>
      <c r="B1741" s="74" t="s">
        <v>4358</v>
      </c>
      <c r="C1741" s="206">
        <v>18132.0</v>
      </c>
    </row>
    <row r="1742">
      <c r="A1742" s="74">
        <v>12862.0</v>
      </c>
      <c r="B1742" s="74" t="s">
        <v>2004</v>
      </c>
      <c r="C1742" s="206">
        <v>23750.0</v>
      </c>
    </row>
    <row r="1743">
      <c r="A1743" s="74">
        <v>12863.0</v>
      </c>
      <c r="B1743" s="74" t="s">
        <v>4359</v>
      </c>
      <c r="C1743" s="206">
        <v>33503.0</v>
      </c>
    </row>
    <row r="1744">
      <c r="A1744" s="74">
        <v>12864.0</v>
      </c>
      <c r="B1744" s="74" t="s">
        <v>4360</v>
      </c>
      <c r="C1744" s="206">
        <v>34564.0</v>
      </c>
    </row>
    <row r="1745">
      <c r="A1745" s="74">
        <v>12865.0</v>
      </c>
      <c r="B1745" s="74" t="s">
        <v>4361</v>
      </c>
      <c r="C1745" s="206">
        <v>17942.0</v>
      </c>
    </row>
    <row r="1746">
      <c r="A1746" s="74">
        <v>12866.0</v>
      </c>
      <c r="B1746" s="74" t="s">
        <v>1230</v>
      </c>
      <c r="C1746" s="206">
        <v>29894.0</v>
      </c>
    </row>
    <row r="1747">
      <c r="A1747" s="74">
        <v>12867.0</v>
      </c>
      <c r="B1747" s="74" t="s">
        <v>4362</v>
      </c>
      <c r="C1747" s="206">
        <v>28716.0</v>
      </c>
    </row>
    <row r="1748">
      <c r="A1748" s="74">
        <v>12868.0</v>
      </c>
      <c r="B1748" s="74" t="s">
        <v>4363</v>
      </c>
      <c r="C1748" s="206">
        <v>32455.0</v>
      </c>
    </row>
    <row r="1749">
      <c r="A1749" s="74">
        <v>12869.0</v>
      </c>
      <c r="B1749" s="74" t="s">
        <v>844</v>
      </c>
      <c r="C1749" s="206">
        <v>25511.0</v>
      </c>
    </row>
    <row r="1750">
      <c r="A1750" s="74">
        <v>12871.0</v>
      </c>
      <c r="B1750" s="74" t="s">
        <v>255</v>
      </c>
      <c r="C1750" s="206">
        <v>32304.0</v>
      </c>
    </row>
    <row r="1751">
      <c r="A1751" s="74">
        <v>12872.0</v>
      </c>
      <c r="B1751" s="74" t="s">
        <v>4364</v>
      </c>
      <c r="C1751" s="206">
        <v>33003.0</v>
      </c>
    </row>
    <row r="1752">
      <c r="A1752" s="74">
        <v>12873.0</v>
      </c>
      <c r="B1752" s="74" t="s">
        <v>1895</v>
      </c>
      <c r="C1752" s="206">
        <v>25745.0</v>
      </c>
    </row>
    <row r="1753">
      <c r="A1753" s="74">
        <v>12875.0</v>
      </c>
      <c r="B1753" s="74" t="s">
        <v>4365</v>
      </c>
      <c r="C1753" s="206">
        <v>21789.0</v>
      </c>
    </row>
    <row r="1754">
      <c r="A1754" s="74">
        <v>12876.0</v>
      </c>
      <c r="B1754" s="74" t="s">
        <v>4366</v>
      </c>
      <c r="C1754" s="206">
        <v>18051.0</v>
      </c>
    </row>
    <row r="1755">
      <c r="A1755" s="74">
        <v>12877.0</v>
      </c>
      <c r="B1755" s="74" t="s">
        <v>4367</v>
      </c>
      <c r="C1755" s="206">
        <v>26230.0</v>
      </c>
    </row>
    <row r="1756">
      <c r="A1756" s="74">
        <v>12878.0</v>
      </c>
      <c r="B1756" s="74" t="s">
        <v>1108</v>
      </c>
      <c r="C1756" s="206">
        <v>28115.0</v>
      </c>
    </row>
    <row r="1757">
      <c r="A1757" s="74">
        <v>12879.0</v>
      </c>
      <c r="B1757" s="74" t="s">
        <v>1645</v>
      </c>
      <c r="C1757" s="206">
        <v>20311.0</v>
      </c>
    </row>
    <row r="1758">
      <c r="A1758" s="74">
        <v>12883.0</v>
      </c>
      <c r="B1758" s="74" t="s">
        <v>4368</v>
      </c>
      <c r="C1758" s="206">
        <v>14499.0</v>
      </c>
    </row>
    <row r="1759">
      <c r="A1759" s="74">
        <v>12884.0</v>
      </c>
      <c r="B1759" s="74" t="s">
        <v>1402</v>
      </c>
      <c r="C1759" s="206">
        <v>25501.0</v>
      </c>
    </row>
    <row r="1760">
      <c r="A1760" s="74">
        <v>12885.0</v>
      </c>
      <c r="B1760" s="74" t="s">
        <v>4369</v>
      </c>
      <c r="C1760" s="206">
        <v>29615.0</v>
      </c>
    </row>
    <row r="1761">
      <c r="A1761" s="74">
        <v>12886.0</v>
      </c>
      <c r="B1761" s="74" t="s">
        <v>4370</v>
      </c>
      <c r="C1761" s="206">
        <v>29913.0</v>
      </c>
    </row>
    <row r="1762">
      <c r="A1762" s="74">
        <v>12887.0</v>
      </c>
      <c r="B1762" s="74" t="s">
        <v>4371</v>
      </c>
      <c r="C1762" s="206">
        <v>25098.0</v>
      </c>
    </row>
    <row r="1763">
      <c r="A1763" s="74">
        <v>12888.0</v>
      </c>
      <c r="B1763" s="74" t="s">
        <v>4372</v>
      </c>
      <c r="C1763" s="206">
        <v>32685.0</v>
      </c>
    </row>
    <row r="1764">
      <c r="A1764" s="74">
        <v>12889.0</v>
      </c>
      <c r="B1764" s="74" t="s">
        <v>4373</v>
      </c>
      <c r="C1764" s="206">
        <v>22761.0</v>
      </c>
    </row>
    <row r="1765">
      <c r="A1765" s="74">
        <v>12890.0</v>
      </c>
      <c r="B1765" s="74" t="s">
        <v>4374</v>
      </c>
      <c r="C1765" s="206">
        <v>32444.0</v>
      </c>
    </row>
    <row r="1766">
      <c r="A1766" s="74">
        <v>12891.0</v>
      </c>
      <c r="B1766" s="74" t="s">
        <v>1080</v>
      </c>
      <c r="C1766" s="206">
        <v>11364.0</v>
      </c>
    </row>
    <row r="1767">
      <c r="A1767" s="74">
        <v>12892.0</v>
      </c>
      <c r="B1767" s="74" t="s">
        <v>4375</v>
      </c>
      <c r="C1767" s="206">
        <v>28750.0</v>
      </c>
    </row>
    <row r="1768">
      <c r="A1768" s="74">
        <v>12893.0</v>
      </c>
      <c r="B1768" s="74" t="s">
        <v>2659</v>
      </c>
      <c r="C1768" s="206">
        <v>23113.0</v>
      </c>
    </row>
    <row r="1769">
      <c r="A1769" s="74">
        <v>12894.0</v>
      </c>
      <c r="B1769" s="74" t="s">
        <v>4376</v>
      </c>
      <c r="C1769" s="206">
        <v>19075.0</v>
      </c>
    </row>
    <row r="1770">
      <c r="A1770" s="74">
        <v>12895.0</v>
      </c>
      <c r="B1770" s="74" t="s">
        <v>4377</v>
      </c>
      <c r="C1770" s="206">
        <v>19699.0</v>
      </c>
    </row>
    <row r="1771">
      <c r="A1771" s="74">
        <v>12896.0</v>
      </c>
      <c r="B1771" s="74" t="s">
        <v>4378</v>
      </c>
      <c r="C1771" s="206">
        <v>22192.0</v>
      </c>
    </row>
    <row r="1772">
      <c r="A1772" s="74">
        <v>12897.0</v>
      </c>
      <c r="B1772" s="74" t="s">
        <v>4379</v>
      </c>
      <c r="C1772" s="206">
        <v>28512.0</v>
      </c>
    </row>
    <row r="1773">
      <c r="A1773" s="74">
        <v>12898.0</v>
      </c>
      <c r="B1773" s="74" t="s">
        <v>4380</v>
      </c>
      <c r="C1773" s="206">
        <v>20428.0</v>
      </c>
    </row>
    <row r="1774">
      <c r="A1774" s="74">
        <v>12899.0</v>
      </c>
      <c r="B1774" s="74" t="s">
        <v>4381</v>
      </c>
      <c r="C1774" s="206">
        <v>17234.0</v>
      </c>
    </row>
    <row r="1775">
      <c r="A1775" s="74">
        <v>12900.0</v>
      </c>
      <c r="B1775" s="74" t="s">
        <v>4382</v>
      </c>
      <c r="C1775" s="206">
        <v>19049.0</v>
      </c>
    </row>
    <row r="1776">
      <c r="A1776" s="74">
        <v>12901.0</v>
      </c>
      <c r="B1776" s="74" t="s">
        <v>4383</v>
      </c>
      <c r="C1776" s="206">
        <v>19638.0</v>
      </c>
    </row>
    <row r="1777">
      <c r="A1777" s="74">
        <v>12902.0</v>
      </c>
      <c r="B1777" s="74" t="s">
        <v>569</v>
      </c>
      <c r="C1777" s="206">
        <v>22034.0</v>
      </c>
    </row>
    <row r="1778">
      <c r="A1778" s="74">
        <v>12903.0</v>
      </c>
      <c r="B1778" s="74" t="s">
        <v>4384</v>
      </c>
      <c r="C1778" s="206">
        <v>19125.0</v>
      </c>
    </row>
    <row r="1779">
      <c r="A1779" s="74">
        <v>12904.0</v>
      </c>
      <c r="B1779" s="74" t="s">
        <v>2202</v>
      </c>
      <c r="C1779" s="206">
        <v>15004.0</v>
      </c>
    </row>
    <row r="1780">
      <c r="A1780" s="74">
        <v>12905.0</v>
      </c>
      <c r="B1780" s="74" t="s">
        <v>4385</v>
      </c>
      <c r="C1780" s="206">
        <v>27753.0</v>
      </c>
    </row>
    <row r="1781">
      <c r="A1781" s="74">
        <v>12907.0</v>
      </c>
      <c r="B1781" s="74" t="s">
        <v>2846</v>
      </c>
      <c r="C1781" s="206">
        <v>26943.0</v>
      </c>
    </row>
    <row r="1782">
      <c r="A1782" s="74">
        <v>12908.0</v>
      </c>
      <c r="B1782" s="74" t="s">
        <v>4386</v>
      </c>
      <c r="C1782" s="206">
        <v>20751.0</v>
      </c>
    </row>
    <row r="1783">
      <c r="A1783" s="74">
        <v>12909.0</v>
      </c>
      <c r="B1783" s="74" t="s">
        <v>4387</v>
      </c>
      <c r="C1783" s="206">
        <v>20679.0</v>
      </c>
    </row>
    <row r="1784">
      <c r="A1784" s="74">
        <v>12910.0</v>
      </c>
      <c r="B1784" s="74" t="s">
        <v>4388</v>
      </c>
      <c r="C1784" s="206">
        <v>18084.0</v>
      </c>
    </row>
    <row r="1785">
      <c r="A1785" s="74">
        <v>12911.0</v>
      </c>
      <c r="B1785" s="74" t="s">
        <v>4389</v>
      </c>
      <c r="C1785" s="206">
        <v>25384.0</v>
      </c>
    </row>
    <row r="1786">
      <c r="A1786" s="74">
        <v>12913.0</v>
      </c>
      <c r="B1786" s="74" t="s">
        <v>4390</v>
      </c>
      <c r="C1786" s="206">
        <v>12378.0</v>
      </c>
    </row>
    <row r="1787">
      <c r="A1787" s="74">
        <v>12914.0</v>
      </c>
      <c r="B1787" s="74" t="s">
        <v>4391</v>
      </c>
      <c r="C1787" s="206">
        <v>34387.0</v>
      </c>
    </row>
    <row r="1788">
      <c r="A1788" s="74">
        <v>12916.0</v>
      </c>
      <c r="B1788" s="74" t="s">
        <v>4392</v>
      </c>
      <c r="C1788" s="206">
        <v>16841.0</v>
      </c>
    </row>
    <row r="1789">
      <c r="A1789" s="74">
        <v>12917.0</v>
      </c>
      <c r="B1789" s="74" t="s">
        <v>4393</v>
      </c>
      <c r="C1789" s="206">
        <v>17423.0</v>
      </c>
    </row>
    <row r="1790">
      <c r="A1790" s="74">
        <v>12918.0</v>
      </c>
      <c r="B1790" s="74" t="s">
        <v>4394</v>
      </c>
      <c r="C1790" s="206">
        <v>15507.0</v>
      </c>
    </row>
    <row r="1791">
      <c r="A1791" s="74">
        <v>12919.0</v>
      </c>
      <c r="B1791" s="74" t="s">
        <v>4395</v>
      </c>
      <c r="C1791" s="206">
        <v>14381.0</v>
      </c>
    </row>
    <row r="1792">
      <c r="A1792" s="74">
        <v>12920.0</v>
      </c>
      <c r="B1792" s="74" t="s">
        <v>4396</v>
      </c>
      <c r="C1792" s="206">
        <v>23124.0</v>
      </c>
    </row>
    <row r="1793">
      <c r="A1793" s="74">
        <v>12922.0</v>
      </c>
      <c r="B1793" s="74" t="s">
        <v>4397</v>
      </c>
      <c r="C1793" s="206">
        <v>19323.0</v>
      </c>
    </row>
    <row r="1794">
      <c r="A1794" s="74">
        <v>12923.0</v>
      </c>
      <c r="B1794" s="74" t="s">
        <v>4398</v>
      </c>
      <c r="C1794" s="206">
        <v>22210.0</v>
      </c>
    </row>
    <row r="1795">
      <c r="A1795" s="74">
        <v>12926.0</v>
      </c>
      <c r="B1795" s="74" t="s">
        <v>4399</v>
      </c>
      <c r="C1795" s="206">
        <v>29444.0</v>
      </c>
    </row>
    <row r="1796">
      <c r="A1796" s="74">
        <v>12927.0</v>
      </c>
      <c r="B1796" s="74" t="s">
        <v>4400</v>
      </c>
      <c r="C1796" s="206">
        <v>17990.0</v>
      </c>
    </row>
    <row r="1797">
      <c r="A1797" s="74">
        <v>12929.0</v>
      </c>
      <c r="B1797" s="74" t="s">
        <v>4401</v>
      </c>
      <c r="C1797" s="206">
        <v>22210.0</v>
      </c>
    </row>
    <row r="1798">
      <c r="A1798" s="74">
        <v>12930.0</v>
      </c>
      <c r="B1798" s="74" t="s">
        <v>804</v>
      </c>
      <c r="C1798" s="206">
        <v>21097.0</v>
      </c>
    </row>
    <row r="1799">
      <c r="A1799" s="74">
        <v>12931.0</v>
      </c>
      <c r="B1799" s="74" t="s">
        <v>4402</v>
      </c>
      <c r="C1799" s="206">
        <v>22212.0</v>
      </c>
    </row>
    <row r="1800">
      <c r="A1800" s="74">
        <v>12932.0</v>
      </c>
      <c r="B1800" s="74" t="s">
        <v>4403</v>
      </c>
      <c r="C1800" s="206">
        <v>10968.0</v>
      </c>
    </row>
    <row r="1801">
      <c r="A1801" s="74">
        <v>12933.0</v>
      </c>
      <c r="B1801" s="74" t="s">
        <v>2782</v>
      </c>
      <c r="C1801" s="206">
        <v>22390.0</v>
      </c>
    </row>
    <row r="1802">
      <c r="A1802" s="74">
        <v>12934.0</v>
      </c>
      <c r="B1802" s="74" t="s">
        <v>4404</v>
      </c>
      <c r="C1802" s="206">
        <v>22003.0</v>
      </c>
    </row>
    <row r="1803">
      <c r="A1803" s="74">
        <v>12935.0</v>
      </c>
      <c r="B1803" s="74" t="s">
        <v>4405</v>
      </c>
      <c r="C1803" s="206">
        <v>22154.0</v>
      </c>
    </row>
    <row r="1804">
      <c r="A1804" s="74">
        <v>12936.0</v>
      </c>
      <c r="B1804" s="74" t="s">
        <v>4406</v>
      </c>
      <c r="C1804" s="206">
        <v>17173.0</v>
      </c>
    </row>
    <row r="1805">
      <c r="A1805" s="74">
        <v>12938.0</v>
      </c>
      <c r="B1805" s="74" t="s">
        <v>4407</v>
      </c>
      <c r="C1805" s="206">
        <v>18084.0</v>
      </c>
    </row>
    <row r="1806">
      <c r="A1806" s="74">
        <v>12941.0</v>
      </c>
      <c r="B1806" s="74" t="s">
        <v>4408</v>
      </c>
      <c r="C1806" s="206">
        <v>23753.0</v>
      </c>
    </row>
    <row r="1807">
      <c r="A1807" s="74">
        <v>12942.0</v>
      </c>
      <c r="B1807" s="74" t="s">
        <v>4409</v>
      </c>
      <c r="C1807" s="206">
        <v>30738.0</v>
      </c>
    </row>
    <row r="1808">
      <c r="A1808" s="74">
        <v>12943.0</v>
      </c>
      <c r="B1808" s="74" t="s">
        <v>4410</v>
      </c>
      <c r="C1808" s="206">
        <v>21979.0</v>
      </c>
    </row>
    <row r="1809">
      <c r="A1809" s="74">
        <v>12945.0</v>
      </c>
      <c r="B1809" s="74" t="s">
        <v>4411</v>
      </c>
      <c r="C1809" s="206">
        <v>24228.0</v>
      </c>
    </row>
    <row r="1810">
      <c r="A1810" s="74">
        <v>12946.0</v>
      </c>
      <c r="B1810" s="74" t="s">
        <v>729</v>
      </c>
      <c r="C1810" s="206">
        <v>22894.0</v>
      </c>
    </row>
    <row r="1811">
      <c r="A1811" s="74">
        <v>12947.0</v>
      </c>
      <c r="B1811" s="74" t="s">
        <v>4412</v>
      </c>
      <c r="C1811" s="206">
        <v>23766.0</v>
      </c>
    </row>
    <row r="1812">
      <c r="A1812" s="74">
        <v>12948.0</v>
      </c>
      <c r="B1812" s="74" t="s">
        <v>4413</v>
      </c>
      <c r="C1812" s="206">
        <v>23190.0</v>
      </c>
    </row>
    <row r="1813">
      <c r="A1813" s="74">
        <v>12949.0</v>
      </c>
      <c r="B1813" s="74" t="s">
        <v>4414</v>
      </c>
      <c r="C1813" s="206">
        <v>27670.0</v>
      </c>
    </row>
    <row r="1814">
      <c r="A1814" s="74">
        <v>12950.0</v>
      </c>
      <c r="B1814" s="74" t="s">
        <v>2807</v>
      </c>
      <c r="C1814" s="206">
        <v>18718.0</v>
      </c>
    </row>
    <row r="1815">
      <c r="A1815" s="74">
        <v>12951.0</v>
      </c>
      <c r="B1815" s="74" t="s">
        <v>4415</v>
      </c>
      <c r="C1815" s="206">
        <v>26036.0</v>
      </c>
    </row>
    <row r="1816">
      <c r="A1816" s="74">
        <v>12952.0</v>
      </c>
      <c r="B1816" s="74" t="s">
        <v>4416</v>
      </c>
      <c r="C1816" s="206">
        <v>23794.0</v>
      </c>
    </row>
    <row r="1817">
      <c r="A1817" s="74">
        <v>12953.0</v>
      </c>
      <c r="B1817" s="74" t="s">
        <v>4417</v>
      </c>
      <c r="C1817" s="206">
        <v>22522.0</v>
      </c>
    </row>
    <row r="1818">
      <c r="A1818" s="74">
        <v>12954.0</v>
      </c>
      <c r="B1818" s="74" t="s">
        <v>2857</v>
      </c>
      <c r="C1818" s="206">
        <v>30182.0</v>
      </c>
    </row>
    <row r="1819">
      <c r="A1819" s="74">
        <v>12956.0</v>
      </c>
      <c r="B1819" s="74" t="s">
        <v>4418</v>
      </c>
      <c r="C1819" s="206">
        <v>18176.0</v>
      </c>
    </row>
    <row r="1820">
      <c r="A1820" s="74">
        <v>12957.0</v>
      </c>
      <c r="B1820" s="74" t="s">
        <v>2060</v>
      </c>
      <c r="C1820" s="206">
        <v>26295.0</v>
      </c>
    </row>
    <row r="1821">
      <c r="A1821" s="74">
        <v>12958.0</v>
      </c>
      <c r="B1821" s="74" t="s">
        <v>4419</v>
      </c>
      <c r="C1821" s="206">
        <v>17635.0</v>
      </c>
    </row>
    <row r="1822">
      <c r="A1822" s="74">
        <v>12960.0</v>
      </c>
      <c r="B1822" s="74" t="s">
        <v>4420</v>
      </c>
      <c r="C1822" s="206">
        <v>26473.0</v>
      </c>
    </row>
    <row r="1823">
      <c r="A1823" s="74">
        <v>12962.0</v>
      </c>
      <c r="B1823" s="74" t="s">
        <v>4421</v>
      </c>
      <c r="C1823" s="206">
        <v>23610.0</v>
      </c>
    </row>
    <row r="1824">
      <c r="A1824" s="74">
        <v>12964.0</v>
      </c>
      <c r="B1824" s="74" t="s">
        <v>2082</v>
      </c>
      <c r="C1824" s="206">
        <v>17118.0</v>
      </c>
    </row>
    <row r="1825">
      <c r="A1825" s="74">
        <v>12965.0</v>
      </c>
      <c r="B1825" s="74" t="s">
        <v>4422</v>
      </c>
      <c r="C1825" s="206">
        <v>26514.0</v>
      </c>
    </row>
    <row r="1826">
      <c r="A1826" s="74">
        <v>12966.0</v>
      </c>
      <c r="B1826" s="74" t="s">
        <v>4423</v>
      </c>
      <c r="C1826" s="206">
        <v>29856.0</v>
      </c>
    </row>
    <row r="1827">
      <c r="A1827" s="74">
        <v>12967.0</v>
      </c>
      <c r="B1827" s="74" t="s">
        <v>4424</v>
      </c>
      <c r="C1827" s="206">
        <v>18314.0</v>
      </c>
    </row>
    <row r="1828">
      <c r="A1828" s="74">
        <v>12968.0</v>
      </c>
      <c r="B1828" s="74" t="s">
        <v>4425</v>
      </c>
      <c r="C1828" s="206">
        <v>17573.0</v>
      </c>
    </row>
    <row r="1829">
      <c r="A1829" s="74">
        <v>12969.0</v>
      </c>
      <c r="B1829" s="74" t="s">
        <v>4426</v>
      </c>
      <c r="C1829" s="206">
        <v>15915.0</v>
      </c>
    </row>
    <row r="1830">
      <c r="A1830" s="74">
        <v>12970.0</v>
      </c>
      <c r="B1830" s="74" t="s">
        <v>4427</v>
      </c>
      <c r="C1830" s="206">
        <v>21550.0</v>
      </c>
    </row>
    <row r="1831">
      <c r="A1831" s="74">
        <v>12971.0</v>
      </c>
      <c r="B1831" s="74" t="s">
        <v>4428</v>
      </c>
      <c r="C1831" s="206">
        <v>32680.0</v>
      </c>
    </row>
    <row r="1832">
      <c r="A1832" s="74">
        <v>12972.0</v>
      </c>
      <c r="B1832" s="74" t="s">
        <v>4429</v>
      </c>
      <c r="C1832" s="206">
        <v>11343.0</v>
      </c>
    </row>
    <row r="1833">
      <c r="A1833" s="74">
        <v>12973.0</v>
      </c>
      <c r="B1833" s="74" t="s">
        <v>4430</v>
      </c>
      <c r="C1833" s="206">
        <v>16895.0</v>
      </c>
    </row>
    <row r="1834">
      <c r="A1834" s="74">
        <v>12974.0</v>
      </c>
      <c r="B1834" s="74" t="s">
        <v>432</v>
      </c>
      <c r="C1834" s="206">
        <v>14278.0</v>
      </c>
    </row>
    <row r="1835">
      <c r="A1835" s="74">
        <v>12975.0</v>
      </c>
      <c r="B1835" s="74" t="s">
        <v>777</v>
      </c>
      <c r="C1835" s="206">
        <v>14177.0</v>
      </c>
    </row>
    <row r="1836">
      <c r="A1836" s="74">
        <v>12976.0</v>
      </c>
      <c r="B1836" s="74" t="s">
        <v>4431</v>
      </c>
      <c r="C1836" s="206">
        <v>21983.0</v>
      </c>
    </row>
    <row r="1837">
      <c r="A1837" s="74">
        <v>12977.0</v>
      </c>
      <c r="B1837" s="74" t="s">
        <v>4432</v>
      </c>
      <c r="C1837" s="206">
        <v>29325.0</v>
      </c>
    </row>
    <row r="1838">
      <c r="A1838" s="74">
        <v>12978.0</v>
      </c>
      <c r="B1838" s="74" t="s">
        <v>4433</v>
      </c>
      <c r="C1838" s="206">
        <v>21062.0</v>
      </c>
    </row>
    <row r="1839">
      <c r="A1839" s="74">
        <v>12979.0</v>
      </c>
      <c r="B1839" s="74" t="s">
        <v>4434</v>
      </c>
      <c r="C1839" s="206">
        <v>29141.0</v>
      </c>
    </row>
    <row r="1840">
      <c r="A1840" s="74">
        <v>12980.0</v>
      </c>
      <c r="B1840" s="74" t="s">
        <v>4435</v>
      </c>
      <c r="C1840" s="206">
        <v>25889.0</v>
      </c>
    </row>
    <row r="1841">
      <c r="A1841" s="74">
        <v>12981.0</v>
      </c>
      <c r="B1841" s="74" t="s">
        <v>4436</v>
      </c>
      <c r="C1841" s="206">
        <v>20058.0</v>
      </c>
    </row>
    <row r="1842">
      <c r="A1842" s="74">
        <v>12982.0</v>
      </c>
      <c r="B1842" s="74" t="s">
        <v>4437</v>
      </c>
      <c r="C1842" s="206">
        <v>20972.0</v>
      </c>
    </row>
    <row r="1843">
      <c r="A1843" s="74">
        <v>12983.0</v>
      </c>
      <c r="B1843" s="74" t="s">
        <v>4438</v>
      </c>
      <c r="C1843" s="206">
        <v>13621.0</v>
      </c>
    </row>
    <row r="1844">
      <c r="A1844" s="74">
        <v>12984.0</v>
      </c>
      <c r="B1844" s="74" t="s">
        <v>4439</v>
      </c>
      <c r="C1844" s="206">
        <v>15686.0</v>
      </c>
    </row>
    <row r="1845">
      <c r="A1845" s="74">
        <v>12985.0</v>
      </c>
      <c r="B1845" s="74" t="s">
        <v>4440</v>
      </c>
      <c r="C1845" s="206">
        <v>33280.0</v>
      </c>
    </row>
    <row r="1846">
      <c r="A1846" s="74">
        <v>12986.0</v>
      </c>
      <c r="B1846" s="74" t="s">
        <v>4441</v>
      </c>
      <c r="C1846" s="206">
        <v>27510.0</v>
      </c>
    </row>
    <row r="1847">
      <c r="A1847" s="74">
        <v>12987.0</v>
      </c>
      <c r="B1847" s="74" t="s">
        <v>4442</v>
      </c>
      <c r="C1847" s="206">
        <v>37045.0</v>
      </c>
    </row>
    <row r="1848">
      <c r="A1848" s="74">
        <v>12988.0</v>
      </c>
      <c r="B1848" s="74" t="s">
        <v>4443</v>
      </c>
      <c r="C1848" s="206">
        <v>20719.0</v>
      </c>
    </row>
    <row r="1849">
      <c r="A1849" s="74">
        <v>12989.0</v>
      </c>
      <c r="B1849" s="74" t="s">
        <v>4444</v>
      </c>
      <c r="C1849" s="206">
        <v>14549.0</v>
      </c>
    </row>
    <row r="1850">
      <c r="A1850" s="74">
        <v>12990.0</v>
      </c>
      <c r="B1850" s="74" t="s">
        <v>2475</v>
      </c>
      <c r="C1850" s="206">
        <v>23448.0</v>
      </c>
    </row>
    <row r="1851">
      <c r="A1851" s="74">
        <v>12991.0</v>
      </c>
      <c r="B1851" s="74" t="s">
        <v>4445</v>
      </c>
      <c r="C1851" s="206">
        <v>22995.0</v>
      </c>
    </row>
    <row r="1852">
      <c r="A1852" s="74">
        <v>12993.0</v>
      </c>
      <c r="B1852" s="74" t="s">
        <v>2565</v>
      </c>
      <c r="C1852" s="206">
        <v>19819.0</v>
      </c>
    </row>
    <row r="1853">
      <c r="A1853" s="74">
        <v>12994.0</v>
      </c>
      <c r="B1853" s="74" t="s">
        <v>4446</v>
      </c>
      <c r="C1853" s="206">
        <v>18326.0</v>
      </c>
    </row>
    <row r="1854">
      <c r="A1854" s="74">
        <v>12995.0</v>
      </c>
      <c r="B1854" s="74" t="s">
        <v>4447</v>
      </c>
      <c r="C1854" s="206">
        <v>21285.0</v>
      </c>
    </row>
    <row r="1855">
      <c r="A1855" s="74">
        <v>12999.0</v>
      </c>
      <c r="B1855" s="74" t="s">
        <v>4448</v>
      </c>
      <c r="C1855" s="206">
        <v>21682.0</v>
      </c>
    </row>
    <row r="1856">
      <c r="A1856" s="74">
        <v>13000.0</v>
      </c>
      <c r="B1856" s="74" t="s">
        <v>4449</v>
      </c>
      <c r="C1856" s="206">
        <v>31824.0</v>
      </c>
    </row>
    <row r="1857">
      <c r="A1857" s="74">
        <v>13001.0</v>
      </c>
      <c r="B1857" s="74" t="s">
        <v>4450</v>
      </c>
      <c r="C1857" s="206">
        <v>17346.0</v>
      </c>
    </row>
    <row r="1858">
      <c r="A1858" s="74">
        <v>13002.0</v>
      </c>
      <c r="B1858" s="74" t="s">
        <v>4451</v>
      </c>
      <c r="C1858" s="206">
        <v>17089.0</v>
      </c>
    </row>
    <row r="1859">
      <c r="A1859" s="74">
        <v>13003.0</v>
      </c>
      <c r="B1859" s="74" t="s">
        <v>4452</v>
      </c>
      <c r="C1859" s="206">
        <v>26497.0</v>
      </c>
    </row>
    <row r="1860">
      <c r="A1860" s="74">
        <v>13004.0</v>
      </c>
      <c r="B1860" s="74" t="s">
        <v>4453</v>
      </c>
      <c r="C1860" s="206">
        <v>12662.0</v>
      </c>
    </row>
    <row r="1861">
      <c r="A1861" s="74">
        <v>13005.0</v>
      </c>
      <c r="B1861" s="74" t="s">
        <v>274</v>
      </c>
      <c r="C1861" s="206">
        <v>22674.0</v>
      </c>
    </row>
    <row r="1862">
      <c r="A1862" s="74">
        <v>13006.0</v>
      </c>
      <c r="B1862" s="74" t="s">
        <v>4454</v>
      </c>
      <c r="C1862" s="206">
        <v>23373.0</v>
      </c>
    </row>
    <row r="1863">
      <c r="A1863" s="74">
        <v>13007.0</v>
      </c>
      <c r="B1863" s="74" t="s">
        <v>4455</v>
      </c>
      <c r="C1863" s="206">
        <v>13680.0</v>
      </c>
    </row>
    <row r="1864">
      <c r="A1864" s="74">
        <v>13008.0</v>
      </c>
      <c r="B1864" s="74" t="s">
        <v>4456</v>
      </c>
      <c r="C1864" s="206">
        <v>15425.0</v>
      </c>
    </row>
    <row r="1865">
      <c r="A1865" s="74">
        <v>13009.0</v>
      </c>
      <c r="B1865" s="74" t="s">
        <v>4457</v>
      </c>
      <c r="C1865" s="206">
        <v>33387.0</v>
      </c>
    </row>
    <row r="1866">
      <c r="A1866" s="74">
        <v>13011.0</v>
      </c>
      <c r="B1866" s="74" t="s">
        <v>4458</v>
      </c>
      <c r="C1866" s="206">
        <v>16839.0</v>
      </c>
    </row>
    <row r="1867">
      <c r="A1867" s="74">
        <v>13012.0</v>
      </c>
      <c r="B1867" s="74" t="s">
        <v>4459</v>
      </c>
      <c r="C1867" s="206">
        <v>29217.0</v>
      </c>
    </row>
    <row r="1868">
      <c r="A1868" s="74">
        <v>13013.0</v>
      </c>
      <c r="B1868" s="74" t="s">
        <v>2183</v>
      </c>
      <c r="C1868" s="206">
        <v>23643.0</v>
      </c>
    </row>
    <row r="1869">
      <c r="A1869" s="74">
        <v>13014.0</v>
      </c>
      <c r="B1869" s="74" t="s">
        <v>4460</v>
      </c>
      <c r="C1869" s="206">
        <v>26163.0</v>
      </c>
    </row>
    <row r="1870">
      <c r="A1870" s="74">
        <v>13015.0</v>
      </c>
      <c r="B1870" s="74" t="s">
        <v>4461</v>
      </c>
      <c r="C1870" s="206">
        <v>35190.0</v>
      </c>
    </row>
    <row r="1871">
      <c r="A1871" s="74">
        <v>13016.0</v>
      </c>
      <c r="B1871" s="74" t="s">
        <v>4462</v>
      </c>
      <c r="C1871" s="206">
        <v>18558.0</v>
      </c>
    </row>
    <row r="1872">
      <c r="A1872" s="74">
        <v>13017.0</v>
      </c>
      <c r="B1872" s="74" t="s">
        <v>4463</v>
      </c>
      <c r="C1872" s="206">
        <v>14692.0</v>
      </c>
    </row>
    <row r="1873">
      <c r="A1873" s="74">
        <v>13018.0</v>
      </c>
      <c r="B1873" s="74" t="s">
        <v>4464</v>
      </c>
      <c r="C1873" s="206">
        <v>24067.0</v>
      </c>
    </row>
    <row r="1874">
      <c r="A1874" s="74">
        <v>13019.0</v>
      </c>
      <c r="B1874" s="74" t="s">
        <v>2738</v>
      </c>
      <c r="C1874" s="206">
        <v>20401.0</v>
      </c>
    </row>
    <row r="1875">
      <c r="A1875" s="74">
        <v>13020.0</v>
      </c>
      <c r="B1875" s="74" t="s">
        <v>4465</v>
      </c>
      <c r="C1875" s="206">
        <v>20565.0</v>
      </c>
    </row>
    <row r="1876">
      <c r="A1876" s="74">
        <v>13021.0</v>
      </c>
      <c r="B1876" s="74" t="s">
        <v>4466</v>
      </c>
      <c r="C1876" s="206">
        <v>28778.0</v>
      </c>
    </row>
    <row r="1877">
      <c r="A1877" s="74">
        <v>13022.0</v>
      </c>
      <c r="B1877" s="74" t="s">
        <v>4467</v>
      </c>
      <c r="C1877" s="206">
        <v>18708.0</v>
      </c>
    </row>
    <row r="1878">
      <c r="A1878" s="74">
        <v>13023.0</v>
      </c>
      <c r="B1878" s="74" t="s">
        <v>764</v>
      </c>
      <c r="C1878" s="206">
        <v>11936.0</v>
      </c>
    </row>
    <row r="1879">
      <c r="A1879" s="74">
        <v>13025.0</v>
      </c>
      <c r="B1879" s="74" t="s">
        <v>4468</v>
      </c>
      <c r="C1879" s="206">
        <v>24535.0</v>
      </c>
    </row>
    <row r="1880">
      <c r="A1880" s="74">
        <v>13026.0</v>
      </c>
      <c r="B1880" s="74" t="s">
        <v>4469</v>
      </c>
      <c r="C1880" s="206">
        <v>23816.0</v>
      </c>
    </row>
    <row r="1881">
      <c r="A1881" s="74">
        <v>13027.0</v>
      </c>
      <c r="B1881" s="74" t="s">
        <v>4470</v>
      </c>
      <c r="C1881" s="206">
        <v>25661.0</v>
      </c>
    </row>
    <row r="1882">
      <c r="A1882" s="74">
        <v>13028.0</v>
      </c>
      <c r="B1882" s="74" t="s">
        <v>1327</v>
      </c>
      <c r="C1882" s="206">
        <v>13726.0</v>
      </c>
    </row>
    <row r="1883">
      <c r="A1883" s="74">
        <v>13029.0</v>
      </c>
      <c r="B1883" s="74" t="s">
        <v>4471</v>
      </c>
      <c r="C1883" s="206">
        <v>25828.0</v>
      </c>
    </row>
    <row r="1884">
      <c r="A1884" s="74">
        <v>13030.0</v>
      </c>
      <c r="B1884" s="74" t="s">
        <v>4472</v>
      </c>
      <c r="C1884" s="206">
        <v>25067.0</v>
      </c>
    </row>
    <row r="1885">
      <c r="A1885" s="74">
        <v>13031.0</v>
      </c>
      <c r="B1885" s="74" t="s">
        <v>4473</v>
      </c>
      <c r="C1885" s="206">
        <v>29519.0</v>
      </c>
    </row>
    <row r="1886">
      <c r="A1886" s="74">
        <v>13032.0</v>
      </c>
      <c r="B1886" s="74" t="s">
        <v>4474</v>
      </c>
      <c r="C1886" s="206">
        <v>21812.0</v>
      </c>
    </row>
    <row r="1887">
      <c r="A1887" s="74">
        <v>13033.0</v>
      </c>
      <c r="B1887" s="74" t="s">
        <v>4475</v>
      </c>
      <c r="C1887" s="206">
        <v>29923.0</v>
      </c>
    </row>
    <row r="1888">
      <c r="A1888" s="74">
        <v>13034.0</v>
      </c>
      <c r="B1888" s="74" t="s">
        <v>4476</v>
      </c>
      <c r="C1888" s="206">
        <v>24720.0</v>
      </c>
    </row>
    <row r="1889">
      <c r="A1889" s="74">
        <v>13035.0</v>
      </c>
      <c r="B1889" s="74" t="s">
        <v>4477</v>
      </c>
      <c r="C1889" s="206">
        <v>22117.0</v>
      </c>
    </row>
    <row r="1890">
      <c r="A1890" s="74">
        <v>13036.0</v>
      </c>
      <c r="B1890" s="74" t="s">
        <v>4478</v>
      </c>
      <c r="C1890" s="206">
        <v>13864.0</v>
      </c>
    </row>
    <row r="1891">
      <c r="A1891" s="74">
        <v>13037.0</v>
      </c>
      <c r="B1891" s="74" t="s">
        <v>4479</v>
      </c>
      <c r="C1891" s="206">
        <v>18662.0</v>
      </c>
    </row>
    <row r="1892">
      <c r="A1892" s="74">
        <v>13039.0</v>
      </c>
      <c r="B1892" s="74" t="s">
        <v>4480</v>
      </c>
      <c r="C1892" s="206">
        <v>15655.0</v>
      </c>
    </row>
    <row r="1893">
      <c r="A1893" s="74">
        <v>13040.0</v>
      </c>
      <c r="B1893" s="74" t="s">
        <v>4481</v>
      </c>
      <c r="C1893" s="206">
        <v>21483.0</v>
      </c>
    </row>
    <row r="1894">
      <c r="A1894" s="74">
        <v>13042.0</v>
      </c>
      <c r="B1894" s="74" t="s">
        <v>4482</v>
      </c>
      <c r="C1894" s="206">
        <v>14662.0</v>
      </c>
    </row>
    <row r="1895">
      <c r="A1895" s="74">
        <v>13043.0</v>
      </c>
      <c r="B1895" s="74" t="s">
        <v>4483</v>
      </c>
      <c r="C1895" s="206">
        <v>31097.0</v>
      </c>
    </row>
    <row r="1896">
      <c r="A1896" s="74">
        <v>13044.0</v>
      </c>
      <c r="B1896" s="74" t="s">
        <v>4484</v>
      </c>
      <c r="C1896" s="206">
        <v>21958.0</v>
      </c>
    </row>
    <row r="1897">
      <c r="A1897" s="74">
        <v>13045.0</v>
      </c>
      <c r="B1897" s="74" t="s">
        <v>4485</v>
      </c>
      <c r="C1897" s="206">
        <v>19390.0</v>
      </c>
    </row>
    <row r="1898">
      <c r="A1898" s="74">
        <v>13047.0</v>
      </c>
      <c r="B1898" s="74" t="s">
        <v>4486</v>
      </c>
      <c r="C1898" s="206">
        <v>22322.0</v>
      </c>
    </row>
    <row r="1899">
      <c r="A1899" s="74">
        <v>13048.0</v>
      </c>
      <c r="B1899" s="74" t="s">
        <v>4487</v>
      </c>
      <c r="C1899" s="206">
        <v>26988.0</v>
      </c>
    </row>
    <row r="1900">
      <c r="A1900" s="74">
        <v>13049.0</v>
      </c>
      <c r="B1900" s="74" t="s">
        <v>4488</v>
      </c>
      <c r="C1900" s="206">
        <v>34233.0</v>
      </c>
    </row>
    <row r="1901">
      <c r="A1901" s="74">
        <v>13050.0</v>
      </c>
      <c r="B1901" s="74" t="s">
        <v>654</v>
      </c>
      <c r="C1901" s="206">
        <v>23718.0</v>
      </c>
    </row>
    <row r="1902">
      <c r="A1902" s="74">
        <v>13053.0</v>
      </c>
      <c r="B1902" s="74" t="s">
        <v>207</v>
      </c>
      <c r="C1902" s="206">
        <v>31604.0</v>
      </c>
    </row>
    <row r="1903">
      <c r="A1903" s="74">
        <v>13055.0</v>
      </c>
      <c r="B1903" s="74" t="s">
        <v>4489</v>
      </c>
      <c r="C1903" s="206">
        <v>32678.0</v>
      </c>
    </row>
    <row r="1904">
      <c r="A1904" s="74">
        <v>13057.0</v>
      </c>
      <c r="B1904" s="74" t="s">
        <v>4490</v>
      </c>
      <c r="C1904" s="206">
        <v>28884.0</v>
      </c>
    </row>
    <row r="1905">
      <c r="A1905" s="74">
        <v>13058.0</v>
      </c>
      <c r="B1905" s="74" t="s">
        <v>3198</v>
      </c>
      <c r="C1905" s="206">
        <v>13733.0</v>
      </c>
    </row>
    <row r="1906">
      <c r="A1906" s="74">
        <v>13059.0</v>
      </c>
      <c r="B1906" s="74" t="s">
        <v>4491</v>
      </c>
      <c r="C1906" s="206">
        <v>13171.0</v>
      </c>
    </row>
    <row r="1907">
      <c r="A1907" s="74">
        <v>13060.0</v>
      </c>
      <c r="B1907" s="74" t="s">
        <v>4492</v>
      </c>
      <c r="C1907" s="206">
        <v>32409.0</v>
      </c>
    </row>
    <row r="1908">
      <c r="A1908" s="74">
        <v>13061.0</v>
      </c>
      <c r="B1908" s="74" t="s">
        <v>3067</v>
      </c>
      <c r="C1908" s="206">
        <v>17030.0</v>
      </c>
    </row>
    <row r="1909">
      <c r="A1909" s="74">
        <v>13063.0</v>
      </c>
      <c r="B1909" s="74" t="s">
        <v>4493</v>
      </c>
      <c r="C1909" s="206">
        <v>18086.0</v>
      </c>
    </row>
    <row r="1910">
      <c r="A1910" s="74">
        <v>13064.0</v>
      </c>
      <c r="B1910" s="74" t="s">
        <v>4494</v>
      </c>
      <c r="C1910" s="206">
        <v>33733.0</v>
      </c>
    </row>
    <row r="1911">
      <c r="A1911" s="74">
        <v>13067.0</v>
      </c>
      <c r="B1911" s="74" t="s">
        <v>4495</v>
      </c>
      <c r="C1911" s="206">
        <v>28488.0</v>
      </c>
    </row>
    <row r="1912">
      <c r="A1912" s="74">
        <v>13068.0</v>
      </c>
      <c r="B1912" s="74" t="s">
        <v>4496</v>
      </c>
      <c r="C1912" s="206">
        <v>20171.0</v>
      </c>
    </row>
    <row r="1913">
      <c r="A1913" s="74">
        <v>13069.0</v>
      </c>
      <c r="B1913" s="74" t="s">
        <v>4497</v>
      </c>
      <c r="C1913" s="206">
        <v>27318.0</v>
      </c>
    </row>
    <row r="1914">
      <c r="A1914" s="74">
        <v>13071.0</v>
      </c>
      <c r="B1914" s="74" t="s">
        <v>4498</v>
      </c>
      <c r="C1914" s="206">
        <v>31325.0</v>
      </c>
    </row>
    <row r="1915">
      <c r="A1915" s="74">
        <v>13072.0</v>
      </c>
      <c r="B1915" s="74" t="s">
        <v>4499</v>
      </c>
      <c r="C1915" s="206">
        <v>12365.0</v>
      </c>
    </row>
    <row r="1916">
      <c r="A1916" s="74">
        <v>13073.0</v>
      </c>
      <c r="B1916" s="74" t="s">
        <v>4500</v>
      </c>
      <c r="C1916" s="206">
        <v>22361.0</v>
      </c>
    </row>
    <row r="1917">
      <c r="A1917" s="74">
        <v>13074.0</v>
      </c>
      <c r="B1917" s="74" t="s">
        <v>4501</v>
      </c>
      <c r="C1917" s="206">
        <v>20278.0</v>
      </c>
    </row>
    <row r="1918">
      <c r="A1918" s="74">
        <v>13075.0</v>
      </c>
      <c r="B1918" s="74" t="s">
        <v>4502</v>
      </c>
      <c r="C1918" s="206">
        <v>28893.0</v>
      </c>
    </row>
    <row r="1919">
      <c r="A1919" s="74">
        <v>13076.0</v>
      </c>
      <c r="B1919" s="74" t="s">
        <v>4503</v>
      </c>
      <c r="C1919" s="206">
        <v>19928.0</v>
      </c>
    </row>
    <row r="1920">
      <c r="A1920" s="74">
        <v>13077.0</v>
      </c>
      <c r="B1920" s="74" t="s">
        <v>4504</v>
      </c>
      <c r="C1920" s="206">
        <v>15181.0</v>
      </c>
    </row>
    <row r="1921">
      <c r="A1921" s="74">
        <v>13078.0</v>
      </c>
      <c r="B1921" s="74" t="s">
        <v>4505</v>
      </c>
      <c r="C1921" s="206">
        <v>25457.0</v>
      </c>
    </row>
    <row r="1922">
      <c r="A1922" s="74">
        <v>13079.0</v>
      </c>
      <c r="B1922" s="74" t="s">
        <v>4506</v>
      </c>
      <c r="C1922" s="206">
        <v>28124.0</v>
      </c>
    </row>
    <row r="1923">
      <c r="A1923" s="74">
        <v>13080.0</v>
      </c>
      <c r="B1923" s="74" t="s">
        <v>4507</v>
      </c>
      <c r="C1923" s="206">
        <v>26629.0</v>
      </c>
    </row>
    <row r="1924">
      <c r="A1924" s="74">
        <v>13081.0</v>
      </c>
      <c r="B1924" s="74" t="s">
        <v>1933</v>
      </c>
      <c r="C1924" s="206">
        <v>22303.0</v>
      </c>
    </row>
    <row r="1925">
      <c r="A1925" s="74">
        <v>13082.0</v>
      </c>
      <c r="B1925" s="74" t="s">
        <v>4508</v>
      </c>
      <c r="C1925" s="206">
        <v>22758.0</v>
      </c>
    </row>
    <row r="1926">
      <c r="A1926" s="74">
        <v>13083.0</v>
      </c>
      <c r="B1926" s="74" t="s">
        <v>4509</v>
      </c>
      <c r="C1926" s="206">
        <v>15746.0</v>
      </c>
    </row>
    <row r="1927">
      <c r="A1927" s="74">
        <v>13084.0</v>
      </c>
      <c r="B1927" s="74" t="s">
        <v>1790</v>
      </c>
      <c r="C1927" s="206">
        <v>22740.0</v>
      </c>
    </row>
    <row r="1928">
      <c r="A1928" s="74">
        <v>13085.0</v>
      </c>
      <c r="B1928" s="74" t="s">
        <v>4510</v>
      </c>
      <c r="C1928" s="206">
        <v>29704.0</v>
      </c>
    </row>
    <row r="1929">
      <c r="A1929" s="74">
        <v>13086.0</v>
      </c>
      <c r="B1929" s="74" t="s">
        <v>4511</v>
      </c>
      <c r="C1929" s="206">
        <v>23317.0</v>
      </c>
    </row>
    <row r="1930">
      <c r="A1930" s="74">
        <v>13087.0</v>
      </c>
      <c r="B1930" s="74" t="s">
        <v>4512</v>
      </c>
      <c r="C1930" s="206">
        <v>24486.0</v>
      </c>
    </row>
    <row r="1931">
      <c r="A1931" s="74">
        <v>13090.0</v>
      </c>
      <c r="B1931" s="74" t="s">
        <v>4513</v>
      </c>
      <c r="C1931" s="206">
        <v>18189.0</v>
      </c>
    </row>
    <row r="1932">
      <c r="A1932" s="74">
        <v>13091.0</v>
      </c>
      <c r="B1932" s="74" t="s">
        <v>4514</v>
      </c>
      <c r="C1932" s="206">
        <v>21039.0</v>
      </c>
    </row>
    <row r="1933">
      <c r="A1933" s="74">
        <v>13092.0</v>
      </c>
      <c r="B1933" s="74" t="s">
        <v>4515</v>
      </c>
      <c r="C1933" s="206">
        <v>31323.0</v>
      </c>
    </row>
    <row r="1934">
      <c r="A1934" s="74">
        <v>13093.0</v>
      </c>
      <c r="B1934" s="74" t="s">
        <v>4516</v>
      </c>
      <c r="C1934" s="206">
        <v>26382.0</v>
      </c>
    </row>
    <row r="1935">
      <c r="A1935" s="74">
        <v>13095.0</v>
      </c>
      <c r="B1935" s="74" t="s">
        <v>4517</v>
      </c>
      <c r="C1935" s="206">
        <v>30073.0</v>
      </c>
    </row>
    <row r="1936">
      <c r="A1936" s="74">
        <v>13097.0</v>
      </c>
      <c r="B1936" s="74" t="s">
        <v>4518</v>
      </c>
      <c r="C1936" s="206">
        <v>16160.0</v>
      </c>
    </row>
    <row r="1937">
      <c r="A1937" s="74">
        <v>13098.0</v>
      </c>
      <c r="B1937" s="74" t="s">
        <v>4519</v>
      </c>
      <c r="C1937" s="206">
        <v>22044.0</v>
      </c>
    </row>
    <row r="1938">
      <c r="A1938" s="74">
        <v>13099.0</v>
      </c>
      <c r="B1938" s="74" t="s">
        <v>4520</v>
      </c>
      <c r="C1938" s="206">
        <v>21323.0</v>
      </c>
    </row>
    <row r="1939">
      <c r="A1939" s="74">
        <v>13100.0</v>
      </c>
      <c r="B1939" s="74" t="s">
        <v>4521</v>
      </c>
      <c r="C1939" s="206">
        <v>22421.0</v>
      </c>
    </row>
    <row r="1940">
      <c r="A1940" s="74">
        <v>13101.0</v>
      </c>
      <c r="B1940" s="74" t="s">
        <v>4522</v>
      </c>
      <c r="C1940" s="206">
        <v>11887.0</v>
      </c>
    </row>
    <row r="1941">
      <c r="A1941" s="74">
        <v>13103.0</v>
      </c>
      <c r="B1941" s="74" t="s">
        <v>4523</v>
      </c>
      <c r="C1941" s="206">
        <v>15756.0</v>
      </c>
    </row>
    <row r="1942">
      <c r="A1942" s="74">
        <v>13105.0</v>
      </c>
      <c r="B1942" s="74" t="s">
        <v>4524</v>
      </c>
      <c r="C1942" s="206">
        <v>23582.0</v>
      </c>
    </row>
    <row r="1943">
      <c r="A1943" s="74">
        <v>13106.0</v>
      </c>
      <c r="B1943" s="74" t="s">
        <v>4525</v>
      </c>
      <c r="C1943" s="206">
        <v>16337.0</v>
      </c>
    </row>
    <row r="1944">
      <c r="A1944" s="74">
        <v>13108.0</v>
      </c>
      <c r="B1944" s="74" t="s">
        <v>3093</v>
      </c>
      <c r="C1944" s="206">
        <v>22041.0</v>
      </c>
    </row>
    <row r="1945">
      <c r="A1945" s="74">
        <v>13109.0</v>
      </c>
      <c r="B1945" s="74" t="s">
        <v>614</v>
      </c>
      <c r="C1945" s="206">
        <v>29219.0</v>
      </c>
    </row>
    <row r="1946">
      <c r="A1946" s="74">
        <v>13110.0</v>
      </c>
      <c r="B1946" s="74" t="s">
        <v>4526</v>
      </c>
      <c r="C1946" s="206">
        <v>20684.0</v>
      </c>
    </row>
    <row r="1947">
      <c r="A1947" s="74">
        <v>13111.0</v>
      </c>
      <c r="B1947" s="74" t="s">
        <v>4527</v>
      </c>
      <c r="C1947" s="206">
        <v>20919.0</v>
      </c>
    </row>
    <row r="1948">
      <c r="A1948" s="74">
        <v>13112.0</v>
      </c>
      <c r="B1948" s="74" t="s">
        <v>3159</v>
      </c>
      <c r="C1948" s="206">
        <v>28129.0</v>
      </c>
    </row>
    <row r="1949">
      <c r="A1949" s="74">
        <v>13113.0</v>
      </c>
      <c r="B1949" s="74" t="s">
        <v>4528</v>
      </c>
      <c r="C1949" s="206">
        <v>22753.0</v>
      </c>
    </row>
    <row r="1950">
      <c r="A1950" s="74">
        <v>13114.0</v>
      </c>
      <c r="B1950" s="74" t="s">
        <v>4529</v>
      </c>
      <c r="C1950" s="206">
        <v>24926.0</v>
      </c>
    </row>
    <row r="1951">
      <c r="A1951" s="74">
        <v>13115.0</v>
      </c>
      <c r="B1951" s="74" t="s">
        <v>4530</v>
      </c>
      <c r="C1951" s="206">
        <v>23761.0</v>
      </c>
    </row>
    <row r="1952">
      <c r="A1952" s="74">
        <v>13116.0</v>
      </c>
      <c r="B1952" s="74" t="s">
        <v>699</v>
      </c>
      <c r="C1952" s="206">
        <v>22927.0</v>
      </c>
    </row>
    <row r="1953">
      <c r="A1953" s="74">
        <v>13117.0</v>
      </c>
      <c r="B1953" s="74" t="s">
        <v>3156</v>
      </c>
      <c r="C1953" s="206">
        <v>30717.0</v>
      </c>
    </row>
    <row r="1954">
      <c r="A1954" s="74">
        <v>13118.0</v>
      </c>
      <c r="B1954" s="74" t="s">
        <v>4531</v>
      </c>
      <c r="C1954" s="206">
        <v>19651.0</v>
      </c>
    </row>
    <row r="1955">
      <c r="A1955" s="74">
        <v>13119.0</v>
      </c>
      <c r="B1955" s="74" t="s">
        <v>4532</v>
      </c>
      <c r="C1955" s="206">
        <v>19599.0</v>
      </c>
    </row>
    <row r="1956">
      <c r="A1956" s="74">
        <v>13120.0</v>
      </c>
      <c r="B1956" s="74" t="s">
        <v>4533</v>
      </c>
      <c r="C1956" s="206">
        <v>22519.0</v>
      </c>
    </row>
    <row r="1957">
      <c r="A1957" s="74">
        <v>13121.0</v>
      </c>
      <c r="B1957" s="74" t="s">
        <v>4534</v>
      </c>
      <c r="C1957" s="206">
        <v>21470.0</v>
      </c>
    </row>
    <row r="1958">
      <c r="A1958" s="74">
        <v>13122.0</v>
      </c>
      <c r="B1958" s="74" t="s">
        <v>4535</v>
      </c>
      <c r="C1958" s="206">
        <v>26562.0</v>
      </c>
    </row>
    <row r="1959">
      <c r="A1959" s="74">
        <v>13123.0</v>
      </c>
      <c r="B1959" s="74" t="s">
        <v>4536</v>
      </c>
      <c r="C1959" s="206">
        <v>16969.0</v>
      </c>
    </row>
    <row r="1960">
      <c r="A1960" s="74">
        <v>13125.0</v>
      </c>
      <c r="B1960" s="74" t="s">
        <v>4537</v>
      </c>
      <c r="C1960" s="206">
        <v>21701.0</v>
      </c>
    </row>
    <row r="1961">
      <c r="A1961" s="74">
        <v>13126.0</v>
      </c>
      <c r="B1961" s="74" t="s">
        <v>4538</v>
      </c>
      <c r="C1961" s="206">
        <v>36795.0</v>
      </c>
    </row>
    <row r="1962">
      <c r="A1962" s="74">
        <v>13127.0</v>
      </c>
      <c r="B1962" s="74" t="s">
        <v>4539</v>
      </c>
      <c r="C1962" s="206">
        <v>21410.0</v>
      </c>
    </row>
    <row r="1963">
      <c r="A1963" s="74">
        <v>13129.0</v>
      </c>
      <c r="B1963" s="74" t="s">
        <v>4540</v>
      </c>
      <c r="C1963" s="206">
        <v>16956.0</v>
      </c>
    </row>
    <row r="1964">
      <c r="A1964" s="74">
        <v>13131.0</v>
      </c>
      <c r="B1964" s="74" t="s">
        <v>4541</v>
      </c>
      <c r="C1964" s="206">
        <v>10157.0</v>
      </c>
    </row>
    <row r="1965">
      <c r="A1965" s="74">
        <v>13133.0</v>
      </c>
      <c r="B1965" s="74" t="s">
        <v>4542</v>
      </c>
      <c r="C1965" s="206">
        <v>14302.0</v>
      </c>
    </row>
    <row r="1966">
      <c r="A1966" s="74">
        <v>13134.0</v>
      </c>
      <c r="B1966" s="74" t="s">
        <v>4543</v>
      </c>
      <c r="C1966" s="206">
        <v>19418.0</v>
      </c>
    </row>
    <row r="1967">
      <c r="A1967" s="74">
        <v>13135.0</v>
      </c>
      <c r="B1967" s="74" t="s">
        <v>4544</v>
      </c>
      <c r="C1967" s="206">
        <v>21114.0</v>
      </c>
    </row>
    <row r="1968">
      <c r="A1968" s="74">
        <v>13136.0</v>
      </c>
      <c r="B1968" s="74" t="s">
        <v>4545</v>
      </c>
      <c r="C1968" s="206">
        <v>15876.0</v>
      </c>
    </row>
    <row r="1969">
      <c r="A1969" s="74">
        <v>13137.0</v>
      </c>
      <c r="B1969" s="74" t="s">
        <v>4546</v>
      </c>
      <c r="C1969" s="206">
        <v>26539.0</v>
      </c>
    </row>
    <row r="1970">
      <c r="A1970" s="74">
        <v>13138.0</v>
      </c>
      <c r="B1970" s="74" t="s">
        <v>4547</v>
      </c>
      <c r="C1970" s="206">
        <v>16393.0</v>
      </c>
    </row>
    <row r="1971">
      <c r="A1971" s="74">
        <v>13139.0</v>
      </c>
      <c r="B1971" s="74" t="s">
        <v>1706</v>
      </c>
      <c r="C1971" s="206">
        <v>29676.0</v>
      </c>
    </row>
    <row r="1972">
      <c r="A1972" s="74">
        <v>13141.0</v>
      </c>
      <c r="B1972" s="74" t="s">
        <v>4548</v>
      </c>
      <c r="C1972" s="206">
        <v>20017.0</v>
      </c>
    </row>
    <row r="1973">
      <c r="A1973" s="74">
        <v>13142.0</v>
      </c>
      <c r="B1973" s="74" t="s">
        <v>4549</v>
      </c>
      <c r="C1973" s="206">
        <v>17688.0</v>
      </c>
    </row>
    <row r="1974">
      <c r="A1974" s="74">
        <v>13143.0</v>
      </c>
      <c r="B1974" s="74" t="s">
        <v>4550</v>
      </c>
      <c r="C1974" s="206">
        <v>16616.0</v>
      </c>
    </row>
    <row r="1975">
      <c r="A1975" s="74">
        <v>13145.0</v>
      </c>
      <c r="B1975" s="74" t="s">
        <v>4551</v>
      </c>
      <c r="C1975" s="206">
        <v>10543.0</v>
      </c>
    </row>
    <row r="1976">
      <c r="A1976" s="74">
        <v>13147.0</v>
      </c>
      <c r="B1976" s="74" t="s">
        <v>4552</v>
      </c>
      <c r="C1976" s="206">
        <v>23337.0</v>
      </c>
    </row>
    <row r="1977">
      <c r="A1977" s="74">
        <v>13148.0</v>
      </c>
      <c r="B1977" s="74" t="s">
        <v>4553</v>
      </c>
      <c r="C1977" s="206">
        <v>22367.0</v>
      </c>
    </row>
    <row r="1978">
      <c r="A1978" s="74">
        <v>13151.0</v>
      </c>
      <c r="B1978" s="74" t="s">
        <v>1830</v>
      </c>
      <c r="C1978" s="206">
        <v>16195.0</v>
      </c>
    </row>
    <row r="1979">
      <c r="A1979" s="74">
        <v>13152.0</v>
      </c>
      <c r="B1979" s="74" t="s">
        <v>4554</v>
      </c>
      <c r="C1979" s="206">
        <v>18561.0</v>
      </c>
    </row>
    <row r="1980">
      <c r="A1980" s="74">
        <v>13154.0</v>
      </c>
      <c r="B1980" s="74" t="s">
        <v>2501</v>
      </c>
      <c r="C1980" s="206">
        <v>21703.0</v>
      </c>
    </row>
    <row r="1981">
      <c r="A1981" s="74">
        <v>13155.0</v>
      </c>
      <c r="B1981" s="74" t="s">
        <v>4555</v>
      </c>
      <c r="C1981" s="206">
        <v>19354.0</v>
      </c>
    </row>
    <row r="1982">
      <c r="A1982" s="74">
        <v>13156.0</v>
      </c>
      <c r="B1982" s="74" t="s">
        <v>4556</v>
      </c>
      <c r="C1982" s="206">
        <v>17173.0</v>
      </c>
    </row>
    <row r="1983">
      <c r="A1983" s="74">
        <v>13157.0</v>
      </c>
      <c r="B1983" s="74" t="s">
        <v>4557</v>
      </c>
      <c r="C1983" s="206">
        <v>24796.0</v>
      </c>
    </row>
    <row r="1984">
      <c r="A1984" s="74">
        <v>13158.0</v>
      </c>
      <c r="B1984" s="74" t="s">
        <v>4558</v>
      </c>
      <c r="C1984" s="206">
        <v>15817.0</v>
      </c>
    </row>
    <row r="1985">
      <c r="A1985" s="74">
        <v>13159.0</v>
      </c>
      <c r="B1985" s="74" t="s">
        <v>4559</v>
      </c>
      <c r="C1985" s="206">
        <v>14395.0</v>
      </c>
    </row>
    <row r="1986">
      <c r="A1986" s="74">
        <v>13160.0</v>
      </c>
      <c r="B1986" s="74" t="s">
        <v>965</v>
      </c>
      <c r="C1986" s="206">
        <v>16977.0</v>
      </c>
    </row>
    <row r="1987">
      <c r="A1987" s="74">
        <v>13161.0</v>
      </c>
      <c r="B1987" s="74" t="s">
        <v>4560</v>
      </c>
      <c r="C1987" s="206">
        <v>29344.0</v>
      </c>
    </row>
    <row r="1988">
      <c r="A1988" s="74">
        <v>13162.0</v>
      </c>
      <c r="B1988" s="74" t="s">
        <v>4561</v>
      </c>
      <c r="C1988" s="206">
        <v>18435.0</v>
      </c>
    </row>
    <row r="1989">
      <c r="A1989" s="74">
        <v>13163.0</v>
      </c>
      <c r="B1989" s="74" t="s">
        <v>4562</v>
      </c>
      <c r="C1989" s="206">
        <v>19997.0</v>
      </c>
    </row>
    <row r="1990">
      <c r="A1990" s="74">
        <v>13164.0</v>
      </c>
      <c r="B1990" s="74" t="s">
        <v>4563</v>
      </c>
      <c r="C1990" s="206">
        <v>29818.0</v>
      </c>
    </row>
    <row r="1991">
      <c r="A1991" s="74">
        <v>13165.0</v>
      </c>
      <c r="B1991" s="74" t="s">
        <v>4564</v>
      </c>
      <c r="C1991" s="206">
        <v>16689.0</v>
      </c>
    </row>
    <row r="1992">
      <c r="A1992" s="74">
        <v>13166.0</v>
      </c>
      <c r="B1992" s="74" t="s">
        <v>4565</v>
      </c>
      <c r="C1992" s="206">
        <v>26645.0</v>
      </c>
    </row>
    <row r="1993">
      <c r="A1993" s="74">
        <v>13167.0</v>
      </c>
      <c r="B1993" s="74" t="s">
        <v>4566</v>
      </c>
      <c r="C1993" s="206">
        <v>14721.0</v>
      </c>
    </row>
    <row r="1994">
      <c r="A1994" s="74">
        <v>13168.0</v>
      </c>
      <c r="B1994" s="74" t="s">
        <v>4567</v>
      </c>
      <c r="C1994" s="206">
        <v>23564.0</v>
      </c>
    </row>
    <row r="1995">
      <c r="A1995" s="74">
        <v>13170.0</v>
      </c>
      <c r="B1995" s="74" t="s">
        <v>4568</v>
      </c>
      <c r="C1995" s="206">
        <v>20543.0</v>
      </c>
    </row>
    <row r="1996">
      <c r="A1996" s="74">
        <v>13172.0</v>
      </c>
      <c r="B1996" s="74" t="s">
        <v>4569</v>
      </c>
      <c r="C1996" s="206">
        <v>15766.0</v>
      </c>
    </row>
    <row r="1997">
      <c r="A1997" s="74">
        <v>13173.0</v>
      </c>
      <c r="B1997" s="74" t="s">
        <v>4570</v>
      </c>
      <c r="C1997" s="206">
        <v>18441.0</v>
      </c>
    </row>
    <row r="1998">
      <c r="A1998" s="74">
        <v>13175.0</v>
      </c>
      <c r="B1998" s="74" t="s">
        <v>4571</v>
      </c>
      <c r="C1998" s="206">
        <v>22622.0</v>
      </c>
    </row>
    <row r="1999">
      <c r="A1999" s="74">
        <v>13176.0</v>
      </c>
      <c r="B1999" s="74" t="s">
        <v>4572</v>
      </c>
      <c r="C1999" s="206">
        <v>18491.0</v>
      </c>
    </row>
    <row r="2000">
      <c r="A2000" s="74">
        <v>13177.0</v>
      </c>
      <c r="B2000" s="74" t="s">
        <v>4573</v>
      </c>
      <c r="C2000" s="206">
        <v>18220.0</v>
      </c>
    </row>
    <row r="2001">
      <c r="A2001" s="74">
        <v>13178.0</v>
      </c>
      <c r="B2001" s="74" t="s">
        <v>4574</v>
      </c>
      <c r="C2001" s="206">
        <v>17144.0</v>
      </c>
    </row>
    <row r="2002">
      <c r="A2002" s="74">
        <v>13179.0</v>
      </c>
      <c r="B2002" s="74" t="s">
        <v>4575</v>
      </c>
      <c r="C2002" s="206">
        <v>22004.0</v>
      </c>
    </row>
    <row r="2003">
      <c r="A2003" s="74">
        <v>13180.0</v>
      </c>
      <c r="B2003" s="74" t="s">
        <v>4576</v>
      </c>
      <c r="C2003" s="206">
        <v>14986.0</v>
      </c>
    </row>
    <row r="2004">
      <c r="A2004" s="74">
        <v>13182.0</v>
      </c>
      <c r="B2004" s="74" t="s">
        <v>4577</v>
      </c>
      <c r="C2004" s="206">
        <v>25850.0</v>
      </c>
    </row>
    <row r="2005">
      <c r="A2005" s="74">
        <v>13183.0</v>
      </c>
      <c r="B2005" s="74" t="s">
        <v>2636</v>
      </c>
      <c r="C2005" s="206">
        <v>32643.0</v>
      </c>
    </row>
    <row r="2006">
      <c r="A2006" s="74">
        <v>13184.0</v>
      </c>
      <c r="B2006" s="74" t="s">
        <v>4578</v>
      </c>
      <c r="C2006" s="206">
        <v>16603.0</v>
      </c>
    </row>
    <row r="2007">
      <c r="A2007" s="74">
        <v>13185.0</v>
      </c>
      <c r="B2007" s="74" t="s">
        <v>2862</v>
      </c>
      <c r="C2007" s="206">
        <v>25611.0</v>
      </c>
    </row>
    <row r="2008">
      <c r="A2008" s="74">
        <v>13186.0</v>
      </c>
      <c r="B2008" s="74" t="s">
        <v>4579</v>
      </c>
      <c r="C2008" s="206">
        <v>18239.0</v>
      </c>
    </row>
    <row r="2009">
      <c r="A2009" s="74">
        <v>13187.0</v>
      </c>
      <c r="B2009" s="74" t="s">
        <v>4580</v>
      </c>
      <c r="C2009" s="206">
        <v>20156.0</v>
      </c>
    </row>
    <row r="2010">
      <c r="A2010" s="74">
        <v>13188.0</v>
      </c>
      <c r="B2010" s="74" t="s">
        <v>4581</v>
      </c>
      <c r="C2010" s="206">
        <v>30647.0</v>
      </c>
    </row>
    <row r="2011">
      <c r="A2011" s="74">
        <v>13189.0</v>
      </c>
      <c r="B2011" s="74" t="s">
        <v>4582</v>
      </c>
      <c r="C2011" s="206">
        <v>14536.0</v>
      </c>
    </row>
    <row r="2012">
      <c r="A2012" s="74">
        <v>13190.0</v>
      </c>
      <c r="B2012" s="74" t="s">
        <v>4583</v>
      </c>
      <c r="C2012" s="206">
        <v>16384.0</v>
      </c>
    </row>
    <row r="2013">
      <c r="A2013" s="74">
        <v>13193.0</v>
      </c>
      <c r="B2013" s="74" t="s">
        <v>2822</v>
      </c>
      <c r="C2013" s="206">
        <v>19682.0</v>
      </c>
    </row>
    <row r="2014">
      <c r="A2014" s="74">
        <v>13194.0</v>
      </c>
      <c r="B2014" s="74" t="s">
        <v>4584</v>
      </c>
      <c r="C2014" s="206">
        <v>24353.0</v>
      </c>
    </row>
    <row r="2015">
      <c r="A2015" s="74">
        <v>13198.0</v>
      </c>
      <c r="B2015" s="74" t="s">
        <v>4585</v>
      </c>
      <c r="C2015" s="206">
        <v>21237.0</v>
      </c>
    </row>
    <row r="2016">
      <c r="A2016" s="74">
        <v>13199.0</v>
      </c>
      <c r="B2016" s="74" t="s">
        <v>4586</v>
      </c>
      <c r="C2016" s="206">
        <v>31390.0</v>
      </c>
    </row>
    <row r="2017">
      <c r="A2017" s="74">
        <v>13200.0</v>
      </c>
      <c r="B2017" s="74" t="s">
        <v>4587</v>
      </c>
      <c r="C2017" s="206">
        <v>28504.0</v>
      </c>
    </row>
    <row r="2018">
      <c r="A2018" s="74">
        <v>13201.0</v>
      </c>
      <c r="B2018" s="74" t="s">
        <v>4588</v>
      </c>
      <c r="C2018" s="206">
        <v>12899.0</v>
      </c>
    </row>
    <row r="2019">
      <c r="A2019" s="74">
        <v>13202.0</v>
      </c>
      <c r="B2019" s="74" t="s">
        <v>4589</v>
      </c>
      <c r="C2019" s="206">
        <v>28992.0</v>
      </c>
    </row>
    <row r="2020">
      <c r="A2020" s="74">
        <v>13203.0</v>
      </c>
      <c r="B2020" s="74" t="s">
        <v>4590</v>
      </c>
      <c r="C2020" s="206">
        <v>27567.0</v>
      </c>
    </row>
    <row r="2021">
      <c r="A2021" s="74">
        <v>13205.0</v>
      </c>
      <c r="B2021" s="74" t="s">
        <v>1479</v>
      </c>
      <c r="C2021" s="206">
        <v>30581.0</v>
      </c>
    </row>
    <row r="2022">
      <c r="A2022" s="74">
        <v>13207.0</v>
      </c>
      <c r="B2022" s="74" t="s">
        <v>4591</v>
      </c>
      <c r="C2022" s="206">
        <v>16382.0</v>
      </c>
    </row>
    <row r="2023">
      <c r="A2023" s="74">
        <v>13208.0</v>
      </c>
      <c r="B2023" s="74" t="s">
        <v>4592</v>
      </c>
      <c r="C2023" s="206">
        <v>14296.0</v>
      </c>
    </row>
    <row r="2024">
      <c r="A2024" s="74">
        <v>13209.0</v>
      </c>
      <c r="B2024" s="74" t="s">
        <v>4593</v>
      </c>
      <c r="C2024" s="206">
        <v>16109.0</v>
      </c>
    </row>
    <row r="2025">
      <c r="A2025" s="74">
        <v>13210.0</v>
      </c>
      <c r="B2025" s="74" t="s">
        <v>4594</v>
      </c>
      <c r="C2025" s="206">
        <v>9639.0</v>
      </c>
    </row>
    <row r="2026">
      <c r="A2026" s="74">
        <v>13211.0</v>
      </c>
      <c r="B2026" s="74" t="s">
        <v>4595</v>
      </c>
      <c r="C2026" s="206">
        <v>10769.0</v>
      </c>
    </row>
    <row r="2027">
      <c r="A2027" s="74">
        <v>13212.0</v>
      </c>
      <c r="B2027" s="74" t="s">
        <v>4596</v>
      </c>
      <c r="C2027" s="206">
        <v>16689.0</v>
      </c>
    </row>
    <row r="2028">
      <c r="A2028" s="74">
        <v>13213.0</v>
      </c>
      <c r="B2028" s="74" t="s">
        <v>4597</v>
      </c>
      <c r="C2028" s="206">
        <v>11246.0</v>
      </c>
    </row>
    <row r="2029">
      <c r="A2029" s="74">
        <v>13214.0</v>
      </c>
      <c r="B2029" s="74" t="s">
        <v>4598</v>
      </c>
      <c r="C2029" s="206">
        <v>23305.0</v>
      </c>
    </row>
    <row r="2030">
      <c r="A2030" s="74">
        <v>13215.0</v>
      </c>
      <c r="B2030" s="74" t="s">
        <v>210</v>
      </c>
      <c r="C2030" s="206">
        <v>20143.0</v>
      </c>
    </row>
    <row r="2031">
      <c r="A2031" s="74">
        <v>13216.0</v>
      </c>
      <c r="B2031" s="74" t="s">
        <v>4599</v>
      </c>
      <c r="C2031" s="206">
        <v>17675.0</v>
      </c>
    </row>
    <row r="2032">
      <c r="A2032" s="74">
        <v>13217.0</v>
      </c>
      <c r="B2032" s="74" t="s">
        <v>842</v>
      </c>
      <c r="C2032" s="206">
        <v>17043.0</v>
      </c>
    </row>
    <row r="2033">
      <c r="A2033" s="74">
        <v>13218.0</v>
      </c>
      <c r="B2033" s="74" t="s">
        <v>4600</v>
      </c>
      <c r="C2033" s="206">
        <v>27002.0</v>
      </c>
    </row>
    <row r="2034">
      <c r="A2034" s="74">
        <v>13219.0</v>
      </c>
      <c r="B2034" s="74" t="s">
        <v>4601</v>
      </c>
      <c r="C2034" s="206">
        <v>28182.0</v>
      </c>
    </row>
    <row r="2035">
      <c r="A2035" s="74">
        <v>13220.0</v>
      </c>
      <c r="B2035" s="74" t="s">
        <v>4602</v>
      </c>
      <c r="C2035" s="206">
        <v>38379.0</v>
      </c>
    </row>
    <row r="2036">
      <c r="A2036" s="74">
        <v>13221.0</v>
      </c>
      <c r="B2036" s="74" t="s">
        <v>4603</v>
      </c>
      <c r="C2036" s="206">
        <v>14945.0</v>
      </c>
    </row>
    <row r="2037">
      <c r="A2037" s="74">
        <v>13222.0</v>
      </c>
      <c r="B2037" s="74" t="s">
        <v>4604</v>
      </c>
      <c r="C2037" s="206">
        <v>22150.0</v>
      </c>
    </row>
    <row r="2038">
      <c r="A2038" s="74">
        <v>13223.0</v>
      </c>
      <c r="B2038" s="74" t="s">
        <v>4605</v>
      </c>
      <c r="C2038" s="206">
        <v>11749.0</v>
      </c>
    </row>
    <row r="2039">
      <c r="A2039" s="74">
        <v>13225.0</v>
      </c>
      <c r="B2039" s="74" t="s">
        <v>1475</v>
      </c>
      <c r="C2039" s="206">
        <v>20670.0</v>
      </c>
    </row>
    <row r="2040">
      <c r="A2040" s="74">
        <v>13226.0</v>
      </c>
      <c r="B2040" s="74" t="s">
        <v>4606</v>
      </c>
      <c r="C2040" s="206">
        <v>25765.0</v>
      </c>
    </row>
    <row r="2041">
      <c r="A2041" s="74">
        <v>13227.0</v>
      </c>
      <c r="B2041" s="74" t="s">
        <v>4607</v>
      </c>
      <c r="C2041" s="206">
        <v>33382.0</v>
      </c>
    </row>
    <row r="2042">
      <c r="A2042" s="74">
        <v>13228.0</v>
      </c>
      <c r="B2042" s="74" t="s">
        <v>4608</v>
      </c>
      <c r="C2042" s="206">
        <v>19069.0</v>
      </c>
    </row>
    <row r="2043">
      <c r="A2043" s="74">
        <v>13229.0</v>
      </c>
      <c r="B2043" s="74" t="s">
        <v>4609</v>
      </c>
      <c r="C2043" s="206">
        <v>22321.0</v>
      </c>
    </row>
    <row r="2044">
      <c r="A2044" s="74">
        <v>13230.0</v>
      </c>
      <c r="B2044" s="74" t="s">
        <v>148</v>
      </c>
      <c r="C2044" s="206">
        <v>13097.0</v>
      </c>
    </row>
    <row r="2045">
      <c r="A2045" s="74">
        <v>13231.0</v>
      </c>
      <c r="B2045" s="74" t="s">
        <v>4610</v>
      </c>
      <c r="C2045" s="206">
        <v>17683.0</v>
      </c>
    </row>
    <row r="2046">
      <c r="A2046" s="74">
        <v>13232.0</v>
      </c>
      <c r="B2046" s="74" t="s">
        <v>4611</v>
      </c>
      <c r="C2046" s="206">
        <v>14058.0</v>
      </c>
    </row>
    <row r="2047">
      <c r="A2047" s="74">
        <v>13234.0</v>
      </c>
      <c r="B2047" s="74" t="s">
        <v>2485</v>
      </c>
      <c r="C2047" s="206">
        <v>17399.0</v>
      </c>
    </row>
    <row r="2048">
      <c r="A2048" s="74">
        <v>13235.0</v>
      </c>
      <c r="B2048" s="74" t="s">
        <v>1039</v>
      </c>
      <c r="C2048" s="206">
        <v>25452.0</v>
      </c>
    </row>
    <row r="2049">
      <c r="A2049" s="74">
        <v>13236.0</v>
      </c>
      <c r="B2049" s="74" t="s">
        <v>4612</v>
      </c>
      <c r="C2049" s="206">
        <v>32201.0</v>
      </c>
    </row>
    <row r="2050">
      <c r="A2050" s="74">
        <v>13240.0</v>
      </c>
      <c r="B2050" s="74" t="s">
        <v>2535</v>
      </c>
      <c r="C2050" s="206">
        <v>14574.0</v>
      </c>
    </row>
    <row r="2051">
      <c r="A2051" s="74">
        <v>13241.0</v>
      </c>
      <c r="B2051" s="74" t="s">
        <v>4613</v>
      </c>
      <c r="C2051" s="206">
        <v>33447.0</v>
      </c>
    </row>
    <row r="2052">
      <c r="A2052" s="74">
        <v>13242.0</v>
      </c>
      <c r="B2052" s="74" t="s">
        <v>4614</v>
      </c>
      <c r="C2052" s="206">
        <v>15282.0</v>
      </c>
    </row>
    <row r="2053">
      <c r="A2053" s="74">
        <v>13243.0</v>
      </c>
      <c r="B2053" s="74" t="s">
        <v>4615</v>
      </c>
      <c r="C2053" s="206">
        <v>24558.0</v>
      </c>
    </row>
    <row r="2054">
      <c r="A2054" s="74">
        <v>13244.0</v>
      </c>
      <c r="B2054" s="74" t="s">
        <v>4616</v>
      </c>
      <c r="C2054" s="206">
        <v>16520.0</v>
      </c>
    </row>
    <row r="2055">
      <c r="A2055" s="74">
        <v>13245.0</v>
      </c>
      <c r="B2055" s="74" t="s">
        <v>4617</v>
      </c>
      <c r="C2055" s="206">
        <v>22091.0</v>
      </c>
    </row>
    <row r="2056">
      <c r="A2056" s="74">
        <v>13246.0</v>
      </c>
      <c r="B2056" s="74" t="s">
        <v>4618</v>
      </c>
      <c r="C2056" s="206">
        <v>17498.0</v>
      </c>
    </row>
    <row r="2057">
      <c r="A2057" s="74">
        <v>13247.0</v>
      </c>
      <c r="B2057" s="74" t="s">
        <v>4619</v>
      </c>
      <c r="C2057" s="206">
        <v>24750.0</v>
      </c>
    </row>
    <row r="2058">
      <c r="A2058" s="74">
        <v>13248.0</v>
      </c>
      <c r="B2058" s="74" t="s">
        <v>4620</v>
      </c>
      <c r="C2058" s="206">
        <v>10321.0</v>
      </c>
    </row>
    <row r="2059">
      <c r="A2059" s="74">
        <v>13249.0</v>
      </c>
      <c r="B2059" s="74" t="s">
        <v>4621</v>
      </c>
      <c r="C2059" s="206">
        <v>29930.0</v>
      </c>
    </row>
    <row r="2060">
      <c r="A2060" s="74">
        <v>13250.0</v>
      </c>
      <c r="B2060" s="74" t="s">
        <v>4622</v>
      </c>
      <c r="C2060" s="206">
        <v>21602.0</v>
      </c>
    </row>
    <row r="2061">
      <c r="A2061" s="74">
        <v>13251.0</v>
      </c>
      <c r="B2061" s="74" t="s">
        <v>4623</v>
      </c>
      <c r="C2061" s="206">
        <v>19917.0</v>
      </c>
    </row>
    <row r="2062">
      <c r="A2062" s="74">
        <v>13253.0</v>
      </c>
      <c r="B2062" s="74" t="s">
        <v>4624</v>
      </c>
      <c r="C2062" s="206">
        <v>24571.0</v>
      </c>
    </row>
    <row r="2063">
      <c r="A2063" s="74">
        <v>13255.0</v>
      </c>
      <c r="B2063" s="74" t="s">
        <v>4625</v>
      </c>
      <c r="C2063" s="206">
        <v>26899.0</v>
      </c>
    </row>
    <row r="2064">
      <c r="A2064" s="74">
        <v>13256.0</v>
      </c>
      <c r="B2064" s="74" t="s">
        <v>4626</v>
      </c>
      <c r="C2064" s="206">
        <v>33683.0</v>
      </c>
    </row>
    <row r="2065">
      <c r="A2065" s="74">
        <v>13257.0</v>
      </c>
      <c r="B2065" s="74" t="s">
        <v>4627</v>
      </c>
      <c r="C2065" s="206">
        <v>18289.0</v>
      </c>
    </row>
    <row r="2066">
      <c r="A2066" s="74">
        <v>13260.0</v>
      </c>
      <c r="B2066" s="74" t="s">
        <v>2730</v>
      </c>
      <c r="C2066" s="206">
        <v>22127.0</v>
      </c>
    </row>
    <row r="2067">
      <c r="A2067" s="74">
        <v>13261.0</v>
      </c>
      <c r="B2067" s="74" t="s">
        <v>4628</v>
      </c>
      <c r="C2067" s="206">
        <v>24102.0</v>
      </c>
    </row>
    <row r="2068">
      <c r="A2068" s="74">
        <v>13262.0</v>
      </c>
      <c r="B2068" s="74" t="s">
        <v>4629</v>
      </c>
      <c r="C2068" s="206">
        <v>17162.0</v>
      </c>
    </row>
    <row r="2069">
      <c r="A2069" s="74">
        <v>13263.0</v>
      </c>
      <c r="B2069" s="74" t="s">
        <v>1735</v>
      </c>
      <c r="C2069" s="206">
        <v>24387.0</v>
      </c>
    </row>
    <row r="2070">
      <c r="A2070" s="74">
        <v>13264.0</v>
      </c>
      <c r="B2070" s="74" t="s">
        <v>4630</v>
      </c>
      <c r="C2070" s="206">
        <v>26293.0</v>
      </c>
    </row>
    <row r="2071">
      <c r="A2071" s="74">
        <v>13267.0</v>
      </c>
      <c r="B2071" s="74" t="s">
        <v>4631</v>
      </c>
      <c r="C2071" s="206">
        <v>27789.0</v>
      </c>
    </row>
    <row r="2072">
      <c r="A2072" s="74">
        <v>13270.0</v>
      </c>
      <c r="B2072" s="74" t="s">
        <v>4632</v>
      </c>
      <c r="C2072" s="206">
        <v>32085.0</v>
      </c>
    </row>
    <row r="2073">
      <c r="A2073" s="74">
        <v>13271.0</v>
      </c>
      <c r="B2073" s="74" t="s">
        <v>4633</v>
      </c>
      <c r="C2073" s="206">
        <v>22599.0</v>
      </c>
    </row>
    <row r="2074">
      <c r="A2074" s="74">
        <v>13272.0</v>
      </c>
      <c r="B2074" s="74" t="s">
        <v>4634</v>
      </c>
      <c r="C2074" s="206">
        <v>32877.0</v>
      </c>
    </row>
    <row r="2075">
      <c r="A2075" s="74">
        <v>13273.0</v>
      </c>
      <c r="B2075" s="74" t="s">
        <v>1374</v>
      </c>
      <c r="C2075" s="206">
        <v>30146.0</v>
      </c>
    </row>
    <row r="2076">
      <c r="A2076" s="74">
        <v>13274.0</v>
      </c>
      <c r="B2076" s="74" t="s">
        <v>4635</v>
      </c>
      <c r="C2076" s="206">
        <v>36698.0</v>
      </c>
    </row>
    <row r="2077">
      <c r="A2077" s="74">
        <v>13275.0</v>
      </c>
      <c r="B2077" s="74" t="s">
        <v>4636</v>
      </c>
      <c r="C2077" s="206">
        <v>21287.0</v>
      </c>
    </row>
    <row r="2078">
      <c r="A2078" s="74">
        <v>13276.0</v>
      </c>
      <c r="B2078" s="74" t="s">
        <v>4637</v>
      </c>
      <c r="C2078" s="206">
        <v>20418.0</v>
      </c>
    </row>
    <row r="2079">
      <c r="A2079" s="74">
        <v>13277.0</v>
      </c>
      <c r="B2079" s="74" t="s">
        <v>4638</v>
      </c>
      <c r="C2079" s="206">
        <v>25578.0</v>
      </c>
    </row>
    <row r="2080">
      <c r="A2080" s="74">
        <v>13278.0</v>
      </c>
      <c r="B2080" s="74" t="s">
        <v>2779</v>
      </c>
      <c r="C2080" s="206">
        <v>20536.0</v>
      </c>
    </row>
    <row r="2081">
      <c r="A2081" s="74">
        <v>13279.0</v>
      </c>
      <c r="B2081" s="74" t="s">
        <v>4639</v>
      </c>
      <c r="C2081" s="206">
        <v>33000.0</v>
      </c>
    </row>
    <row r="2082">
      <c r="A2082" s="74">
        <v>13280.0</v>
      </c>
      <c r="B2082" s="74" t="s">
        <v>4640</v>
      </c>
      <c r="C2082" s="206">
        <v>11978.0</v>
      </c>
    </row>
    <row r="2083">
      <c r="A2083" s="74">
        <v>13281.0</v>
      </c>
      <c r="B2083" s="74" t="s">
        <v>4641</v>
      </c>
      <c r="C2083" s="206">
        <v>30188.0</v>
      </c>
    </row>
    <row r="2084">
      <c r="A2084" s="74">
        <v>13283.0</v>
      </c>
      <c r="B2084" s="74" t="s">
        <v>312</v>
      </c>
      <c r="C2084" s="206">
        <v>28196.0</v>
      </c>
    </row>
    <row r="2085">
      <c r="A2085" s="74">
        <v>13284.0</v>
      </c>
      <c r="B2085" s="74" t="s">
        <v>4642</v>
      </c>
      <c r="C2085" s="206">
        <v>23129.0</v>
      </c>
    </row>
    <row r="2086">
      <c r="A2086" s="74">
        <v>13285.0</v>
      </c>
      <c r="B2086" s="74" t="s">
        <v>4643</v>
      </c>
      <c r="C2086" s="206">
        <v>24102.0</v>
      </c>
    </row>
    <row r="2087">
      <c r="A2087" s="74">
        <v>13288.0</v>
      </c>
      <c r="B2087" s="74" t="s">
        <v>4644</v>
      </c>
      <c r="C2087" s="206">
        <v>18606.0</v>
      </c>
    </row>
    <row r="2088">
      <c r="A2088" s="74">
        <v>13289.0</v>
      </c>
      <c r="B2088" s="74" t="s">
        <v>4645</v>
      </c>
      <c r="C2088" s="206">
        <v>19890.0</v>
      </c>
    </row>
    <row r="2089">
      <c r="A2089" s="74">
        <v>13290.0</v>
      </c>
      <c r="B2089" s="74" t="s">
        <v>4646</v>
      </c>
      <c r="C2089" s="206">
        <v>25837.0</v>
      </c>
    </row>
    <row r="2090">
      <c r="A2090" s="74">
        <v>13291.0</v>
      </c>
      <c r="B2090" s="74" t="s">
        <v>1004</v>
      </c>
      <c r="C2090" s="206">
        <v>18527.0</v>
      </c>
    </row>
    <row r="2091">
      <c r="A2091" s="74">
        <v>13292.0</v>
      </c>
      <c r="B2091" s="74" t="s">
        <v>4647</v>
      </c>
      <c r="C2091" s="206">
        <v>24152.0</v>
      </c>
    </row>
    <row r="2092">
      <c r="A2092" s="74">
        <v>13293.0</v>
      </c>
      <c r="B2092" s="74" t="s">
        <v>455</v>
      </c>
      <c r="C2092" s="206">
        <v>30806.0</v>
      </c>
    </row>
    <row r="2093">
      <c r="A2093" s="74">
        <v>13296.0</v>
      </c>
      <c r="B2093" s="74" t="s">
        <v>4648</v>
      </c>
      <c r="C2093" s="206">
        <v>28851.0</v>
      </c>
    </row>
    <row r="2094">
      <c r="A2094" s="74">
        <v>13297.0</v>
      </c>
      <c r="B2094" s="74" t="s">
        <v>4649</v>
      </c>
      <c r="C2094" s="206">
        <v>12876.0</v>
      </c>
    </row>
    <row r="2095">
      <c r="A2095" s="74">
        <v>13299.0</v>
      </c>
      <c r="B2095" s="74" t="s">
        <v>2405</v>
      </c>
      <c r="C2095" s="206">
        <v>28288.0</v>
      </c>
    </row>
    <row r="2096">
      <c r="A2096" s="74">
        <v>13301.0</v>
      </c>
      <c r="B2096" s="74" t="s">
        <v>4650</v>
      </c>
      <c r="C2096" s="206">
        <v>17094.0</v>
      </c>
    </row>
    <row r="2097">
      <c r="A2097" s="74">
        <v>13302.0</v>
      </c>
      <c r="B2097" s="74" t="s">
        <v>4651</v>
      </c>
      <c r="C2097" s="206">
        <v>37321.0</v>
      </c>
    </row>
    <row r="2098">
      <c r="A2098" s="74">
        <v>13303.0</v>
      </c>
      <c r="B2098" s="74" t="s">
        <v>4652</v>
      </c>
      <c r="C2098" s="206">
        <v>23547.0</v>
      </c>
    </row>
    <row r="2099">
      <c r="A2099" s="74">
        <v>13304.0</v>
      </c>
      <c r="B2099" s="74" t="s">
        <v>4653</v>
      </c>
      <c r="C2099" s="206">
        <v>30797.0</v>
      </c>
    </row>
    <row r="2100">
      <c r="A2100" s="74">
        <v>13305.0</v>
      </c>
      <c r="B2100" s="74" t="s">
        <v>4654</v>
      </c>
      <c r="C2100" s="206">
        <v>20391.0</v>
      </c>
    </row>
    <row r="2101">
      <c r="A2101" s="74">
        <v>13306.0</v>
      </c>
      <c r="B2101" s="74" t="s">
        <v>4655</v>
      </c>
      <c r="C2101" s="206">
        <v>31106.0</v>
      </c>
    </row>
    <row r="2102">
      <c r="A2102" s="74">
        <v>13308.0</v>
      </c>
      <c r="B2102" s="74" t="s">
        <v>4656</v>
      </c>
      <c r="C2102" s="206">
        <v>32031.0</v>
      </c>
    </row>
    <row r="2103">
      <c r="A2103" s="74">
        <v>13309.0</v>
      </c>
      <c r="B2103" s="74" t="s">
        <v>4657</v>
      </c>
      <c r="C2103" s="206">
        <v>12991.0</v>
      </c>
    </row>
    <row r="2104">
      <c r="A2104" s="74">
        <v>13310.0</v>
      </c>
      <c r="B2104" s="74" t="s">
        <v>4658</v>
      </c>
      <c r="C2104" s="206">
        <v>36600.0</v>
      </c>
    </row>
    <row r="2105">
      <c r="A2105" s="74">
        <v>13311.0</v>
      </c>
      <c r="B2105" s="74" t="s">
        <v>4659</v>
      </c>
      <c r="C2105" s="206">
        <v>12297.0</v>
      </c>
    </row>
    <row r="2106">
      <c r="A2106" s="74">
        <v>13313.0</v>
      </c>
      <c r="B2106" s="74" t="s">
        <v>4660</v>
      </c>
      <c r="C2106" s="206">
        <v>21205.0</v>
      </c>
    </row>
    <row r="2107">
      <c r="A2107" s="74">
        <v>13315.0</v>
      </c>
      <c r="B2107" s="74" t="s">
        <v>4661</v>
      </c>
      <c r="C2107" s="206">
        <v>23603.0</v>
      </c>
    </row>
    <row r="2108">
      <c r="A2108" s="74">
        <v>13316.0</v>
      </c>
      <c r="B2108" s="74" t="s">
        <v>4662</v>
      </c>
      <c r="C2108" s="206">
        <v>19172.0</v>
      </c>
    </row>
    <row r="2109">
      <c r="A2109" s="74">
        <v>13317.0</v>
      </c>
      <c r="B2109" s="74" t="s">
        <v>4663</v>
      </c>
      <c r="C2109" s="206">
        <v>30581.0</v>
      </c>
    </row>
    <row r="2110">
      <c r="A2110" s="74">
        <v>13318.0</v>
      </c>
      <c r="B2110" s="74" t="s">
        <v>4664</v>
      </c>
      <c r="C2110" s="206">
        <v>17654.0</v>
      </c>
    </row>
    <row r="2111">
      <c r="A2111" s="74">
        <v>13319.0</v>
      </c>
      <c r="B2111" s="74" t="s">
        <v>4665</v>
      </c>
      <c r="C2111" s="206">
        <v>16761.0</v>
      </c>
    </row>
    <row r="2112">
      <c r="A2112" s="74">
        <v>13320.0</v>
      </c>
      <c r="B2112" s="74" t="s">
        <v>4666</v>
      </c>
      <c r="C2112" s="206">
        <v>17970.0</v>
      </c>
    </row>
    <row r="2113">
      <c r="A2113" s="74">
        <v>13321.0</v>
      </c>
      <c r="B2113" s="74" t="s">
        <v>4667</v>
      </c>
      <c r="C2113" s="206">
        <v>22496.0</v>
      </c>
    </row>
    <row r="2114">
      <c r="A2114" s="74">
        <v>13322.0</v>
      </c>
      <c r="B2114" s="74" t="s">
        <v>4668</v>
      </c>
      <c r="C2114" s="206">
        <v>26475.0</v>
      </c>
    </row>
    <row r="2115">
      <c r="A2115" s="74">
        <v>13323.0</v>
      </c>
      <c r="B2115" s="74" t="s">
        <v>4669</v>
      </c>
      <c r="C2115" s="206">
        <v>30587.0</v>
      </c>
    </row>
    <row r="2116">
      <c r="A2116" s="74">
        <v>13324.0</v>
      </c>
      <c r="B2116" s="74" t="s">
        <v>4670</v>
      </c>
      <c r="C2116" s="206">
        <v>30974.0</v>
      </c>
    </row>
    <row r="2117">
      <c r="A2117" s="74">
        <v>13325.0</v>
      </c>
      <c r="B2117" s="74" t="s">
        <v>4671</v>
      </c>
      <c r="C2117" s="206">
        <v>29092.0</v>
      </c>
    </row>
    <row r="2118">
      <c r="A2118" s="74">
        <v>13326.0</v>
      </c>
      <c r="B2118" s="74" t="s">
        <v>4672</v>
      </c>
      <c r="C2118" s="206">
        <v>26087.0</v>
      </c>
    </row>
    <row r="2119">
      <c r="A2119" s="74">
        <v>13328.0</v>
      </c>
      <c r="B2119" s="74" t="s">
        <v>4673</v>
      </c>
      <c r="C2119" s="206">
        <v>12357.0</v>
      </c>
    </row>
    <row r="2120">
      <c r="A2120" s="74">
        <v>13329.0</v>
      </c>
      <c r="B2120" s="74" t="s">
        <v>780</v>
      </c>
      <c r="C2120" s="206">
        <v>26626.0</v>
      </c>
    </row>
    <row r="2121">
      <c r="A2121" s="74">
        <v>13330.0</v>
      </c>
      <c r="B2121" s="74" t="s">
        <v>4674</v>
      </c>
      <c r="C2121" s="206">
        <v>28022.0</v>
      </c>
    </row>
    <row r="2122">
      <c r="A2122" s="74">
        <v>13331.0</v>
      </c>
      <c r="B2122" s="74" t="s">
        <v>314</v>
      </c>
      <c r="C2122" s="206">
        <v>17613.0</v>
      </c>
    </row>
    <row r="2123">
      <c r="A2123" s="74">
        <v>13332.0</v>
      </c>
      <c r="B2123" s="74" t="s">
        <v>4675</v>
      </c>
      <c r="C2123" s="206">
        <v>18573.0</v>
      </c>
    </row>
    <row r="2124">
      <c r="A2124" s="74">
        <v>13334.0</v>
      </c>
      <c r="B2124" s="74" t="s">
        <v>4676</v>
      </c>
      <c r="C2124" s="206">
        <v>22843.0</v>
      </c>
    </row>
    <row r="2125">
      <c r="A2125" s="74">
        <v>13336.0</v>
      </c>
      <c r="B2125" s="74" t="s">
        <v>4677</v>
      </c>
      <c r="C2125" s="206">
        <v>15346.0</v>
      </c>
    </row>
    <row r="2126">
      <c r="A2126" s="74">
        <v>13337.0</v>
      </c>
      <c r="B2126" s="74" t="s">
        <v>866</v>
      </c>
      <c r="C2126" s="206">
        <v>24039.0</v>
      </c>
    </row>
    <row r="2127">
      <c r="A2127" s="74">
        <v>13338.0</v>
      </c>
      <c r="B2127" s="74" t="s">
        <v>4678</v>
      </c>
      <c r="C2127" s="206">
        <v>23074.0</v>
      </c>
    </row>
    <row r="2128">
      <c r="A2128" s="74">
        <v>13339.0</v>
      </c>
      <c r="B2128" s="74" t="s">
        <v>4679</v>
      </c>
      <c r="C2128" s="206">
        <v>21631.0</v>
      </c>
    </row>
    <row r="2129">
      <c r="A2129" s="74">
        <v>13342.0</v>
      </c>
      <c r="B2129" s="74" t="s">
        <v>4680</v>
      </c>
      <c r="C2129" s="206">
        <v>19837.0</v>
      </c>
    </row>
    <row r="2130">
      <c r="A2130" s="74">
        <v>13344.0</v>
      </c>
      <c r="B2130" s="74" t="s">
        <v>4681</v>
      </c>
      <c r="C2130" s="206">
        <v>24375.0</v>
      </c>
    </row>
    <row r="2131">
      <c r="A2131" s="74">
        <v>13348.0</v>
      </c>
      <c r="B2131" s="74" t="s">
        <v>3102</v>
      </c>
      <c r="C2131" s="206">
        <v>19524.0</v>
      </c>
    </row>
    <row r="2132">
      <c r="A2132" s="74">
        <v>13349.0</v>
      </c>
      <c r="B2132" s="74" t="s">
        <v>413</v>
      </c>
      <c r="C2132" s="206">
        <v>24549.0</v>
      </c>
    </row>
    <row r="2133">
      <c r="A2133" s="74">
        <v>13350.0</v>
      </c>
      <c r="B2133" s="74" t="s">
        <v>4682</v>
      </c>
      <c r="C2133" s="206">
        <v>31655.0</v>
      </c>
    </row>
    <row r="2134">
      <c r="A2134" s="74">
        <v>13353.0</v>
      </c>
      <c r="B2134" s="74" t="s">
        <v>4683</v>
      </c>
      <c r="C2134" s="206">
        <v>23623.0</v>
      </c>
    </row>
    <row r="2135">
      <c r="A2135" s="74">
        <v>13355.0</v>
      </c>
      <c r="B2135" s="74" t="s">
        <v>799</v>
      </c>
      <c r="C2135" s="206">
        <v>27322.0</v>
      </c>
    </row>
    <row r="2136">
      <c r="A2136" s="74">
        <v>13356.0</v>
      </c>
      <c r="B2136" s="74" t="s">
        <v>4684</v>
      </c>
      <c r="C2136" s="206">
        <v>30492.0</v>
      </c>
    </row>
    <row r="2137">
      <c r="A2137" s="74">
        <v>13357.0</v>
      </c>
      <c r="B2137" s="74" t="s">
        <v>1009</v>
      </c>
      <c r="C2137" s="206">
        <v>20115.0</v>
      </c>
    </row>
    <row r="2138">
      <c r="A2138" s="74">
        <v>13358.0</v>
      </c>
      <c r="B2138" s="74" t="s">
        <v>4685</v>
      </c>
      <c r="C2138" s="206">
        <v>36171.0</v>
      </c>
    </row>
    <row r="2139">
      <c r="A2139" s="74">
        <v>13359.0</v>
      </c>
      <c r="B2139" s="74" t="s">
        <v>4686</v>
      </c>
      <c r="C2139" s="206">
        <v>16573.0</v>
      </c>
    </row>
    <row r="2140">
      <c r="A2140" s="74">
        <v>13360.0</v>
      </c>
      <c r="B2140" s="74" t="s">
        <v>4687</v>
      </c>
      <c r="C2140" s="206">
        <v>18616.0</v>
      </c>
    </row>
    <row r="2141">
      <c r="A2141" s="74">
        <v>13361.0</v>
      </c>
      <c r="B2141" s="74" t="s">
        <v>4688</v>
      </c>
      <c r="C2141" s="206">
        <v>15748.0</v>
      </c>
    </row>
    <row r="2142">
      <c r="A2142" s="74">
        <v>13362.0</v>
      </c>
      <c r="B2142" s="74" t="s">
        <v>4689</v>
      </c>
      <c r="C2142" s="206">
        <v>22098.0</v>
      </c>
    </row>
    <row r="2143">
      <c r="A2143" s="74">
        <v>13363.0</v>
      </c>
      <c r="B2143" s="74" t="s">
        <v>4690</v>
      </c>
      <c r="C2143" s="206">
        <v>15853.0</v>
      </c>
    </row>
    <row r="2144">
      <c r="A2144" s="74">
        <v>13364.0</v>
      </c>
      <c r="B2144" s="74" t="s">
        <v>4691</v>
      </c>
      <c r="C2144" s="206">
        <v>35818.0</v>
      </c>
    </row>
    <row r="2145">
      <c r="A2145" s="74">
        <v>13367.0</v>
      </c>
      <c r="B2145" s="74" t="s">
        <v>2297</v>
      </c>
      <c r="C2145" s="206">
        <v>20122.0</v>
      </c>
    </row>
    <row r="2146">
      <c r="A2146" s="74">
        <v>13368.0</v>
      </c>
      <c r="B2146" s="74" t="s">
        <v>4692</v>
      </c>
      <c r="C2146" s="206">
        <v>34588.0</v>
      </c>
    </row>
    <row r="2147">
      <c r="A2147" s="74">
        <v>13369.0</v>
      </c>
      <c r="B2147" s="74" t="s">
        <v>4693</v>
      </c>
      <c r="C2147" s="206">
        <v>12842.0</v>
      </c>
    </row>
    <row r="2148">
      <c r="A2148" s="74">
        <v>13370.0</v>
      </c>
      <c r="B2148" s="74" t="s">
        <v>1413</v>
      </c>
      <c r="C2148" s="206">
        <v>35860.0</v>
      </c>
    </row>
    <row r="2149">
      <c r="A2149" s="74">
        <v>13371.0</v>
      </c>
      <c r="B2149" s="74" t="s">
        <v>4694</v>
      </c>
      <c r="C2149" s="206">
        <v>32272.0</v>
      </c>
    </row>
    <row r="2150">
      <c r="A2150" s="74">
        <v>13372.0</v>
      </c>
      <c r="B2150" s="74" t="s">
        <v>4695</v>
      </c>
      <c r="C2150" s="206">
        <v>35814.0</v>
      </c>
    </row>
    <row r="2151">
      <c r="A2151" s="74">
        <v>13373.0</v>
      </c>
      <c r="B2151" s="74" t="s">
        <v>4696</v>
      </c>
      <c r="C2151" s="206">
        <v>14775.0</v>
      </c>
    </row>
    <row r="2152">
      <c r="A2152" s="74">
        <v>13374.0</v>
      </c>
      <c r="B2152" s="74" t="s">
        <v>4697</v>
      </c>
      <c r="C2152" s="206">
        <v>24116.0</v>
      </c>
    </row>
    <row r="2153">
      <c r="A2153" s="74">
        <v>13375.0</v>
      </c>
      <c r="B2153" s="74" t="s">
        <v>4698</v>
      </c>
      <c r="C2153" s="206">
        <v>28113.0</v>
      </c>
    </row>
    <row r="2154">
      <c r="A2154" s="74">
        <v>13376.0</v>
      </c>
      <c r="B2154" s="74" t="s">
        <v>4699</v>
      </c>
      <c r="C2154" s="206">
        <v>19556.0</v>
      </c>
    </row>
    <row r="2155">
      <c r="A2155" s="74">
        <v>13377.0</v>
      </c>
      <c r="B2155" s="74" t="s">
        <v>4700</v>
      </c>
      <c r="C2155" s="206">
        <v>29960.0</v>
      </c>
    </row>
    <row r="2156">
      <c r="A2156" s="74">
        <v>13379.0</v>
      </c>
      <c r="B2156" s="74" t="s">
        <v>4701</v>
      </c>
      <c r="C2156" s="206">
        <v>11769.0</v>
      </c>
    </row>
    <row r="2157">
      <c r="A2157" s="74">
        <v>13380.0</v>
      </c>
      <c r="B2157" s="74" t="s">
        <v>4702</v>
      </c>
      <c r="C2157" s="206">
        <v>15948.0</v>
      </c>
    </row>
    <row r="2158">
      <c r="A2158" s="74">
        <v>13381.0</v>
      </c>
      <c r="B2158" s="74" t="s">
        <v>4703</v>
      </c>
      <c r="C2158" s="206">
        <v>28026.0</v>
      </c>
    </row>
    <row r="2159">
      <c r="A2159" s="74">
        <v>13383.0</v>
      </c>
      <c r="B2159" s="74" t="s">
        <v>1431</v>
      </c>
      <c r="C2159" s="206">
        <v>27079.0</v>
      </c>
    </row>
    <row r="2160">
      <c r="A2160" s="74">
        <v>13384.0</v>
      </c>
      <c r="B2160" s="74" t="s">
        <v>4704</v>
      </c>
      <c r="C2160" s="206">
        <v>24863.0</v>
      </c>
    </row>
    <row r="2161">
      <c r="A2161" s="74">
        <v>13386.0</v>
      </c>
      <c r="B2161" s="74" t="s">
        <v>4705</v>
      </c>
      <c r="C2161" s="206">
        <v>23761.0</v>
      </c>
    </row>
    <row r="2162">
      <c r="A2162" s="74">
        <v>13387.0</v>
      </c>
      <c r="B2162" s="74" t="s">
        <v>4706</v>
      </c>
      <c r="C2162" s="206">
        <v>17950.0</v>
      </c>
    </row>
    <row r="2163">
      <c r="A2163" s="74">
        <v>13388.0</v>
      </c>
      <c r="B2163" s="74" t="s">
        <v>4707</v>
      </c>
      <c r="C2163" s="206">
        <v>23605.0</v>
      </c>
    </row>
    <row r="2164">
      <c r="A2164" s="74">
        <v>13389.0</v>
      </c>
      <c r="B2164" s="74" t="s">
        <v>4708</v>
      </c>
      <c r="C2164" s="206">
        <v>11099.0</v>
      </c>
    </row>
    <row r="2165">
      <c r="A2165" s="74">
        <v>13390.0</v>
      </c>
      <c r="B2165" s="74" t="s">
        <v>4709</v>
      </c>
      <c r="C2165" s="206">
        <v>16395.0</v>
      </c>
    </row>
    <row r="2166">
      <c r="A2166" s="74">
        <v>13391.0</v>
      </c>
      <c r="B2166" s="74" t="s">
        <v>4710</v>
      </c>
      <c r="C2166" s="206">
        <v>24313.0</v>
      </c>
    </row>
    <row r="2167">
      <c r="A2167" s="74">
        <v>13394.0</v>
      </c>
      <c r="B2167" s="74" t="s">
        <v>4711</v>
      </c>
      <c r="C2167" s="206">
        <v>31473.0</v>
      </c>
    </row>
    <row r="2168">
      <c r="A2168" s="74">
        <v>13396.0</v>
      </c>
      <c r="B2168" s="74" t="s">
        <v>4712</v>
      </c>
      <c r="C2168" s="206">
        <v>26558.0</v>
      </c>
    </row>
    <row r="2169">
      <c r="A2169" s="74">
        <v>13397.0</v>
      </c>
      <c r="B2169" s="74" t="s">
        <v>4713</v>
      </c>
      <c r="C2169" s="206">
        <v>29375.0</v>
      </c>
    </row>
    <row r="2170">
      <c r="A2170" s="74">
        <v>13398.0</v>
      </c>
      <c r="B2170" s="74" t="s">
        <v>4714</v>
      </c>
      <c r="C2170" s="206">
        <v>20859.0</v>
      </c>
    </row>
    <row r="2171">
      <c r="A2171" s="74">
        <v>13401.0</v>
      </c>
      <c r="B2171" s="74" t="s">
        <v>4715</v>
      </c>
      <c r="C2171" s="206">
        <v>23906.0</v>
      </c>
    </row>
    <row r="2172">
      <c r="A2172" s="74">
        <v>13402.0</v>
      </c>
      <c r="B2172" s="74" t="s">
        <v>616</v>
      </c>
      <c r="C2172" s="206">
        <v>27668.0</v>
      </c>
    </row>
    <row r="2173">
      <c r="A2173" s="74">
        <v>13403.0</v>
      </c>
      <c r="B2173" s="74" t="s">
        <v>4716</v>
      </c>
      <c r="C2173" s="206">
        <v>23973.0</v>
      </c>
    </row>
    <row r="2174">
      <c r="A2174" s="74">
        <v>13404.0</v>
      </c>
      <c r="B2174" s="74" t="s">
        <v>4717</v>
      </c>
      <c r="C2174" s="206">
        <v>22340.0</v>
      </c>
    </row>
    <row r="2175">
      <c r="A2175" s="74">
        <v>13405.0</v>
      </c>
      <c r="B2175" s="74" t="s">
        <v>2785</v>
      </c>
      <c r="C2175" s="206">
        <v>23929.0</v>
      </c>
    </row>
    <row r="2176">
      <c r="A2176" s="74">
        <v>13408.0</v>
      </c>
      <c r="B2176" s="74" t="s">
        <v>4718</v>
      </c>
      <c r="C2176" s="206">
        <v>17829.0</v>
      </c>
    </row>
    <row r="2177">
      <c r="A2177" s="74">
        <v>13409.0</v>
      </c>
      <c r="B2177" s="74" t="s">
        <v>4719</v>
      </c>
      <c r="C2177" s="206">
        <v>23489.0</v>
      </c>
    </row>
    <row r="2178">
      <c r="A2178" s="74">
        <v>13410.0</v>
      </c>
      <c r="B2178" s="74" t="s">
        <v>4720</v>
      </c>
      <c r="C2178" s="206">
        <v>29956.0</v>
      </c>
    </row>
    <row r="2179">
      <c r="A2179" s="74">
        <v>13411.0</v>
      </c>
      <c r="B2179" s="74" t="s">
        <v>4721</v>
      </c>
      <c r="C2179" s="206">
        <v>13234.0</v>
      </c>
    </row>
    <row r="2180">
      <c r="A2180" s="74">
        <v>13412.0</v>
      </c>
      <c r="B2180" s="74" t="s">
        <v>4722</v>
      </c>
      <c r="C2180" s="206">
        <v>23853.0</v>
      </c>
    </row>
    <row r="2181">
      <c r="A2181" s="74">
        <v>13413.0</v>
      </c>
      <c r="B2181" s="74" t="s">
        <v>4723</v>
      </c>
      <c r="C2181" s="206">
        <v>23843.0</v>
      </c>
    </row>
    <row r="2182">
      <c r="A2182" s="74">
        <v>13414.0</v>
      </c>
      <c r="B2182" s="74" t="s">
        <v>4724</v>
      </c>
      <c r="C2182" s="206">
        <v>15253.0</v>
      </c>
    </row>
    <row r="2183">
      <c r="A2183" s="74">
        <v>13416.0</v>
      </c>
      <c r="B2183" s="74" t="s">
        <v>4725</v>
      </c>
      <c r="C2183" s="206">
        <v>33613.0</v>
      </c>
    </row>
    <row r="2184">
      <c r="A2184" s="74">
        <v>13417.0</v>
      </c>
      <c r="B2184" s="74" t="s">
        <v>4726</v>
      </c>
      <c r="C2184" s="206">
        <v>25871.0</v>
      </c>
    </row>
    <row r="2185">
      <c r="A2185" s="74">
        <v>13419.0</v>
      </c>
      <c r="B2185" s="74" t="s">
        <v>4727</v>
      </c>
      <c r="C2185" s="206">
        <v>28160.0</v>
      </c>
    </row>
    <row r="2186">
      <c r="A2186" s="74">
        <v>13422.0</v>
      </c>
      <c r="B2186" s="74" t="s">
        <v>4728</v>
      </c>
      <c r="C2186" s="206">
        <v>22036.0</v>
      </c>
    </row>
    <row r="2187">
      <c r="A2187" s="74">
        <v>13424.0</v>
      </c>
      <c r="B2187" s="74" t="s">
        <v>3068</v>
      </c>
      <c r="C2187" s="206">
        <v>14544.0</v>
      </c>
    </row>
    <row r="2188">
      <c r="A2188" s="74">
        <v>13428.0</v>
      </c>
      <c r="B2188" s="74" t="s">
        <v>2393</v>
      </c>
      <c r="C2188" s="206">
        <v>16093.0</v>
      </c>
    </row>
    <row r="2189">
      <c r="A2189" s="74">
        <v>13429.0</v>
      </c>
      <c r="B2189" s="74" t="s">
        <v>1163</v>
      </c>
      <c r="C2189" s="206">
        <v>18323.0</v>
      </c>
    </row>
    <row r="2190">
      <c r="A2190" s="74">
        <v>13430.0</v>
      </c>
      <c r="B2190" s="74" t="s">
        <v>4729</v>
      </c>
      <c r="C2190" s="206">
        <v>12403.0</v>
      </c>
    </row>
    <row r="2191">
      <c r="A2191" s="74">
        <v>13432.0</v>
      </c>
      <c r="B2191" s="74" t="s">
        <v>1016</v>
      </c>
      <c r="C2191" s="206">
        <v>26678.0</v>
      </c>
    </row>
    <row r="2192">
      <c r="A2192" s="74">
        <v>13433.0</v>
      </c>
      <c r="B2192" s="74" t="s">
        <v>4730</v>
      </c>
      <c r="C2192" s="206">
        <v>35948.0</v>
      </c>
    </row>
    <row r="2193">
      <c r="A2193" s="74">
        <v>13434.0</v>
      </c>
      <c r="B2193" s="74" t="s">
        <v>4731</v>
      </c>
      <c r="C2193" s="206">
        <v>20122.0</v>
      </c>
    </row>
    <row r="2194">
      <c r="A2194" s="74">
        <v>13435.0</v>
      </c>
      <c r="B2194" s="74" t="s">
        <v>4732</v>
      </c>
      <c r="C2194" s="206">
        <v>22269.0</v>
      </c>
    </row>
    <row r="2195">
      <c r="A2195" s="74">
        <v>13436.0</v>
      </c>
      <c r="B2195" s="74" t="s">
        <v>973</v>
      </c>
      <c r="C2195" s="206">
        <v>12775.0</v>
      </c>
    </row>
    <row r="2196">
      <c r="A2196" s="74">
        <v>13437.0</v>
      </c>
      <c r="B2196" s="74" t="s">
        <v>4733</v>
      </c>
      <c r="C2196" s="206">
        <v>18994.0</v>
      </c>
    </row>
    <row r="2197">
      <c r="A2197" s="74">
        <v>13438.0</v>
      </c>
      <c r="B2197" s="74" t="s">
        <v>4734</v>
      </c>
      <c r="C2197" s="206">
        <v>25227.0</v>
      </c>
    </row>
    <row r="2198">
      <c r="A2198" s="74">
        <v>13439.0</v>
      </c>
      <c r="B2198" s="74" t="s">
        <v>4735</v>
      </c>
      <c r="C2198" s="206">
        <v>28205.0</v>
      </c>
    </row>
    <row r="2199">
      <c r="A2199" s="74">
        <v>13440.0</v>
      </c>
      <c r="B2199" s="74" t="s">
        <v>1905</v>
      </c>
      <c r="C2199" s="206">
        <v>16642.0</v>
      </c>
    </row>
    <row r="2200">
      <c r="A2200" s="74">
        <v>13441.0</v>
      </c>
      <c r="B2200" s="74" t="s">
        <v>2691</v>
      </c>
      <c r="C2200" s="206">
        <v>18256.0</v>
      </c>
    </row>
    <row r="2201">
      <c r="A2201" s="74">
        <v>13442.0</v>
      </c>
      <c r="B2201" s="74" t="s">
        <v>157</v>
      </c>
      <c r="C2201" s="206">
        <v>19087.0</v>
      </c>
    </row>
    <row r="2202">
      <c r="A2202" s="74">
        <v>13443.0</v>
      </c>
      <c r="B2202" s="74" t="s">
        <v>4736</v>
      </c>
      <c r="C2202" s="206">
        <v>14562.0</v>
      </c>
    </row>
    <row r="2203">
      <c r="A2203" s="74">
        <v>13444.0</v>
      </c>
      <c r="B2203" s="74" t="s">
        <v>4737</v>
      </c>
      <c r="C2203" s="206">
        <v>35496.0</v>
      </c>
    </row>
    <row r="2204">
      <c r="A2204" s="74">
        <v>13445.0</v>
      </c>
      <c r="B2204" s="74" t="s">
        <v>4738</v>
      </c>
      <c r="C2204" s="206">
        <v>30216.0</v>
      </c>
    </row>
    <row r="2205">
      <c r="A2205" s="74">
        <v>13446.0</v>
      </c>
      <c r="B2205" s="74" t="s">
        <v>172</v>
      </c>
      <c r="C2205" s="206">
        <v>22265.0</v>
      </c>
    </row>
    <row r="2206">
      <c r="A2206" s="74">
        <v>13447.0</v>
      </c>
      <c r="B2206" s="74" t="s">
        <v>2609</v>
      </c>
      <c r="C2206" s="206">
        <v>24516.0</v>
      </c>
    </row>
    <row r="2207">
      <c r="A2207" s="74">
        <v>13448.0</v>
      </c>
      <c r="B2207" s="74" t="s">
        <v>4739</v>
      </c>
      <c r="C2207" s="206">
        <v>30002.0</v>
      </c>
    </row>
    <row r="2208">
      <c r="A2208" s="74">
        <v>13449.0</v>
      </c>
      <c r="B2208" s="74" t="s">
        <v>4740</v>
      </c>
      <c r="C2208" s="206">
        <v>18811.0</v>
      </c>
    </row>
    <row r="2209">
      <c r="A2209" s="74">
        <v>13450.0</v>
      </c>
      <c r="B2209" s="74" t="s">
        <v>4741</v>
      </c>
      <c r="C2209" s="206">
        <v>15126.0</v>
      </c>
    </row>
    <row r="2210">
      <c r="A2210" s="74">
        <v>13454.0</v>
      </c>
      <c r="B2210" s="74" t="s">
        <v>4742</v>
      </c>
      <c r="C2210" s="206">
        <v>35190.0</v>
      </c>
    </row>
    <row r="2211">
      <c r="A2211" s="74">
        <v>13455.0</v>
      </c>
      <c r="B2211" s="74" t="s">
        <v>4743</v>
      </c>
      <c r="C2211" s="206">
        <v>25474.0</v>
      </c>
    </row>
    <row r="2212">
      <c r="A2212" s="74">
        <v>13456.0</v>
      </c>
      <c r="B2212" s="74" t="s">
        <v>4744</v>
      </c>
      <c r="C2212" s="206">
        <v>20639.0</v>
      </c>
    </row>
    <row r="2213">
      <c r="A2213" s="74">
        <v>13457.0</v>
      </c>
      <c r="B2213" s="74" t="s">
        <v>4745</v>
      </c>
      <c r="C2213" s="206">
        <v>30016.0</v>
      </c>
    </row>
    <row r="2214">
      <c r="A2214" s="74">
        <v>13458.0</v>
      </c>
      <c r="B2214" s="74" t="s">
        <v>1208</v>
      </c>
      <c r="C2214" s="206">
        <v>21888.0</v>
      </c>
    </row>
    <row r="2215">
      <c r="A2215" s="74">
        <v>13460.0</v>
      </c>
      <c r="B2215" s="74" t="s">
        <v>4746</v>
      </c>
      <c r="C2215" s="206">
        <v>30417.0</v>
      </c>
    </row>
    <row r="2216">
      <c r="A2216" s="74">
        <v>13461.0</v>
      </c>
      <c r="B2216" s="74" t="s">
        <v>4747</v>
      </c>
      <c r="C2216" s="206">
        <v>30149.0</v>
      </c>
    </row>
    <row r="2217">
      <c r="A2217" s="74">
        <v>13462.0</v>
      </c>
      <c r="B2217" s="74" t="s">
        <v>4748</v>
      </c>
      <c r="C2217" s="206">
        <v>15094.0</v>
      </c>
    </row>
    <row r="2218">
      <c r="A2218" s="74">
        <v>13463.0</v>
      </c>
      <c r="B2218" s="74" t="s">
        <v>4749</v>
      </c>
      <c r="C2218" s="206">
        <v>19914.0</v>
      </c>
    </row>
    <row r="2219">
      <c r="A2219" s="74">
        <v>13464.0</v>
      </c>
      <c r="B2219" s="74" t="s">
        <v>4750</v>
      </c>
      <c r="C2219" s="206">
        <v>22564.0</v>
      </c>
    </row>
    <row r="2220">
      <c r="A2220" s="74">
        <v>13465.0</v>
      </c>
      <c r="B2220" s="74" t="s">
        <v>4751</v>
      </c>
      <c r="C2220" s="206">
        <v>16465.0</v>
      </c>
    </row>
    <row r="2221">
      <c r="A2221" s="74">
        <v>13466.0</v>
      </c>
      <c r="B2221" s="74" t="s">
        <v>610</v>
      </c>
      <c r="C2221" s="206">
        <v>26953.0</v>
      </c>
    </row>
    <row r="2222">
      <c r="A2222" s="74">
        <v>13467.0</v>
      </c>
      <c r="B2222" s="74" t="s">
        <v>4752</v>
      </c>
      <c r="C2222" s="206">
        <v>14935.0</v>
      </c>
    </row>
    <row r="2223">
      <c r="A2223" s="74">
        <v>13468.0</v>
      </c>
      <c r="B2223" s="74" t="s">
        <v>4753</v>
      </c>
      <c r="C2223" s="206">
        <v>17893.0</v>
      </c>
    </row>
    <row r="2224">
      <c r="A2224" s="74">
        <v>13470.0</v>
      </c>
      <c r="B2224" s="74" t="s">
        <v>4754</v>
      </c>
      <c r="C2224" s="206">
        <v>20176.0</v>
      </c>
    </row>
    <row r="2225">
      <c r="A2225" s="74">
        <v>13471.0</v>
      </c>
      <c r="B2225" s="74" t="s">
        <v>4755</v>
      </c>
      <c r="C2225" s="206">
        <v>19313.0</v>
      </c>
    </row>
    <row r="2226">
      <c r="A2226" s="74">
        <v>13472.0</v>
      </c>
      <c r="B2226" s="74" t="s">
        <v>919</v>
      </c>
      <c r="C2226" s="206">
        <v>21682.0</v>
      </c>
    </row>
    <row r="2227">
      <c r="A2227" s="74">
        <v>13473.0</v>
      </c>
      <c r="B2227" s="74" t="s">
        <v>4756</v>
      </c>
      <c r="C2227" s="206">
        <v>34643.0</v>
      </c>
    </row>
    <row r="2228">
      <c r="A2228" s="74">
        <v>13474.0</v>
      </c>
      <c r="B2228" s="74" t="s">
        <v>4757</v>
      </c>
      <c r="C2228" s="206">
        <v>21510.0</v>
      </c>
    </row>
    <row r="2229">
      <c r="A2229" s="74">
        <v>13475.0</v>
      </c>
      <c r="B2229" s="74" t="s">
        <v>4758</v>
      </c>
      <c r="C2229" s="206">
        <v>22517.0</v>
      </c>
    </row>
    <row r="2230">
      <c r="A2230" s="74">
        <v>13476.0</v>
      </c>
      <c r="B2230" s="74" t="s">
        <v>4759</v>
      </c>
      <c r="C2230" s="206">
        <v>35752.0</v>
      </c>
    </row>
    <row r="2231">
      <c r="A2231" s="74">
        <v>13477.0</v>
      </c>
      <c r="B2231" s="74" t="s">
        <v>4760</v>
      </c>
      <c r="C2231" s="206">
        <v>19238.0</v>
      </c>
    </row>
    <row r="2232">
      <c r="A2232" s="74">
        <v>13478.0</v>
      </c>
      <c r="B2232" s="74" t="s">
        <v>4761</v>
      </c>
      <c r="C2232" s="206">
        <v>19379.0</v>
      </c>
    </row>
    <row r="2233">
      <c r="A2233" s="74">
        <v>13481.0</v>
      </c>
      <c r="B2233" s="74" t="s">
        <v>4762</v>
      </c>
      <c r="C2233" s="206">
        <v>26181.0</v>
      </c>
    </row>
    <row r="2234">
      <c r="A2234" s="74">
        <v>13482.0</v>
      </c>
      <c r="B2234" s="74" t="s">
        <v>4763</v>
      </c>
      <c r="C2234" s="206">
        <v>19958.0</v>
      </c>
    </row>
    <row r="2235">
      <c r="A2235" s="74">
        <v>13483.0</v>
      </c>
      <c r="B2235" s="74" t="s">
        <v>4764</v>
      </c>
      <c r="C2235" s="206">
        <v>20816.0</v>
      </c>
    </row>
    <row r="2236">
      <c r="A2236" s="74">
        <v>13484.0</v>
      </c>
      <c r="B2236" s="74" t="s">
        <v>4765</v>
      </c>
      <c r="C2236" s="206">
        <v>15575.0</v>
      </c>
    </row>
    <row r="2237">
      <c r="A2237" s="74">
        <v>13485.0</v>
      </c>
      <c r="B2237" s="74" t="s">
        <v>4766</v>
      </c>
      <c r="C2237" s="206">
        <v>19927.0</v>
      </c>
    </row>
    <row r="2238">
      <c r="A2238" s="74">
        <v>13486.0</v>
      </c>
      <c r="B2238" s="74" t="s">
        <v>4767</v>
      </c>
      <c r="C2238" s="206">
        <v>17682.0</v>
      </c>
    </row>
    <row r="2239">
      <c r="A2239" s="74">
        <v>13487.0</v>
      </c>
      <c r="B2239" s="74" t="s">
        <v>4768</v>
      </c>
      <c r="C2239" s="206">
        <v>16900.0</v>
      </c>
    </row>
    <row r="2240">
      <c r="A2240" s="74">
        <v>13488.0</v>
      </c>
      <c r="B2240" s="74" t="s">
        <v>2293</v>
      </c>
      <c r="C2240" s="206">
        <v>16872.0</v>
      </c>
    </row>
    <row r="2241">
      <c r="A2241" s="74">
        <v>13491.0</v>
      </c>
      <c r="B2241" s="74" t="s">
        <v>4769</v>
      </c>
      <c r="C2241" s="206">
        <v>29764.0</v>
      </c>
    </row>
    <row r="2242">
      <c r="A2242" s="74">
        <v>13492.0</v>
      </c>
      <c r="B2242" s="74" t="s">
        <v>4770</v>
      </c>
      <c r="C2242" s="206">
        <v>25055.0</v>
      </c>
    </row>
    <row r="2243">
      <c r="A2243" s="74">
        <v>13493.0</v>
      </c>
      <c r="B2243" s="74" t="s">
        <v>4771</v>
      </c>
      <c r="C2243" s="206">
        <v>24244.0</v>
      </c>
    </row>
    <row r="2244">
      <c r="A2244" s="74">
        <v>13494.0</v>
      </c>
      <c r="B2244" s="74" t="s">
        <v>4772</v>
      </c>
      <c r="C2244" s="206">
        <v>30826.0</v>
      </c>
    </row>
    <row r="2245">
      <c r="A2245" s="74">
        <v>13495.0</v>
      </c>
      <c r="B2245" s="74" t="s">
        <v>4773</v>
      </c>
      <c r="C2245" s="206">
        <v>25394.0</v>
      </c>
    </row>
    <row r="2246">
      <c r="A2246" s="74">
        <v>13496.0</v>
      </c>
      <c r="B2246" s="74" t="s">
        <v>4774</v>
      </c>
      <c r="C2246" s="206">
        <v>11820.0</v>
      </c>
    </row>
    <row r="2247">
      <c r="A2247" s="74">
        <v>13497.0</v>
      </c>
      <c r="B2247" s="74" t="s">
        <v>4775</v>
      </c>
      <c r="C2247" s="206">
        <v>23228.0</v>
      </c>
    </row>
    <row r="2248">
      <c r="A2248" s="74">
        <v>13498.0</v>
      </c>
      <c r="B2248" s="74" t="s">
        <v>871</v>
      </c>
      <c r="C2248" s="206">
        <v>20405.0</v>
      </c>
    </row>
    <row r="2249">
      <c r="A2249" s="74">
        <v>13499.0</v>
      </c>
      <c r="B2249" s="74" t="s">
        <v>4776</v>
      </c>
      <c r="C2249" s="206">
        <v>14736.0</v>
      </c>
    </row>
    <row r="2250">
      <c r="A2250" s="74">
        <v>13500.0</v>
      </c>
      <c r="B2250" s="74" t="s">
        <v>4777</v>
      </c>
      <c r="C2250" s="206">
        <v>32518.0</v>
      </c>
    </row>
    <row r="2251">
      <c r="A2251" s="74">
        <v>13501.0</v>
      </c>
      <c r="B2251" s="74" t="s">
        <v>4778</v>
      </c>
      <c r="C2251" s="206">
        <v>18976.0</v>
      </c>
    </row>
    <row r="2252">
      <c r="A2252" s="74">
        <v>13503.0</v>
      </c>
      <c r="B2252" s="74" t="s">
        <v>4779</v>
      </c>
      <c r="C2252" s="206">
        <v>19464.0</v>
      </c>
    </row>
    <row r="2253">
      <c r="A2253" s="74">
        <v>13504.0</v>
      </c>
      <c r="B2253" s="74" t="s">
        <v>4780</v>
      </c>
      <c r="C2253" s="206">
        <v>27478.0</v>
      </c>
    </row>
    <row r="2254">
      <c r="A2254" s="74">
        <v>13505.0</v>
      </c>
      <c r="B2254" s="74" t="s">
        <v>4781</v>
      </c>
      <c r="C2254" s="206">
        <v>24325.0</v>
      </c>
    </row>
    <row r="2255">
      <c r="A2255" s="74">
        <v>13507.0</v>
      </c>
      <c r="B2255" s="74" t="s">
        <v>4782</v>
      </c>
      <c r="C2255" s="206">
        <v>19994.0</v>
      </c>
    </row>
    <row r="2256">
      <c r="A2256" s="74">
        <v>13508.0</v>
      </c>
      <c r="B2256" s="74" t="s">
        <v>4783</v>
      </c>
      <c r="C2256" s="206">
        <v>32601.0</v>
      </c>
    </row>
    <row r="2257">
      <c r="A2257" s="74">
        <v>13509.0</v>
      </c>
      <c r="B2257" s="74" t="s">
        <v>4784</v>
      </c>
      <c r="C2257" s="206">
        <v>21573.0</v>
      </c>
    </row>
    <row r="2258">
      <c r="A2258" s="74">
        <v>13510.0</v>
      </c>
      <c r="B2258" s="74" t="s">
        <v>4785</v>
      </c>
      <c r="C2258" s="206">
        <v>19730.0</v>
      </c>
    </row>
    <row r="2259">
      <c r="A2259" s="74">
        <v>13511.0</v>
      </c>
      <c r="B2259" s="74" t="s">
        <v>4786</v>
      </c>
      <c r="C2259" s="206">
        <v>19048.0</v>
      </c>
    </row>
    <row r="2260">
      <c r="A2260" s="74">
        <v>13512.0</v>
      </c>
      <c r="B2260" s="74" t="s">
        <v>4787</v>
      </c>
      <c r="C2260" s="206">
        <v>14802.0</v>
      </c>
    </row>
    <row r="2261">
      <c r="A2261" s="74">
        <v>13514.0</v>
      </c>
      <c r="B2261" s="74" t="s">
        <v>176</v>
      </c>
      <c r="C2261" s="206">
        <v>33238.0</v>
      </c>
    </row>
    <row r="2262">
      <c r="A2262" s="74">
        <v>13517.0</v>
      </c>
      <c r="B2262" s="74" t="s">
        <v>4788</v>
      </c>
      <c r="C2262" s="206">
        <v>33708.0</v>
      </c>
    </row>
    <row r="2263">
      <c r="A2263" s="74">
        <v>13518.0</v>
      </c>
      <c r="B2263" s="74" t="s">
        <v>360</v>
      </c>
      <c r="C2263" s="206">
        <v>32525.0</v>
      </c>
    </row>
    <row r="2264">
      <c r="A2264" s="74">
        <v>13519.0</v>
      </c>
      <c r="B2264" s="74" t="s">
        <v>4789</v>
      </c>
      <c r="C2264" s="206">
        <v>31405.0</v>
      </c>
    </row>
    <row r="2265">
      <c r="A2265" s="74">
        <v>13520.0</v>
      </c>
      <c r="B2265" s="74" t="s">
        <v>4790</v>
      </c>
      <c r="C2265" s="206">
        <v>18761.0</v>
      </c>
    </row>
    <row r="2266">
      <c r="A2266" s="74">
        <v>13521.0</v>
      </c>
      <c r="B2266" s="74" t="s">
        <v>4791</v>
      </c>
      <c r="C2266" s="206">
        <v>21332.0</v>
      </c>
    </row>
    <row r="2267">
      <c r="A2267" s="74">
        <v>13522.0</v>
      </c>
      <c r="B2267" s="74" t="s">
        <v>4792</v>
      </c>
      <c r="C2267" s="206">
        <v>20308.0</v>
      </c>
    </row>
    <row r="2268">
      <c r="A2268" s="74">
        <v>13523.0</v>
      </c>
      <c r="B2268" s="74" t="s">
        <v>4793</v>
      </c>
      <c r="C2268" s="206">
        <v>27942.0</v>
      </c>
    </row>
    <row r="2269">
      <c r="A2269" s="74">
        <v>13524.0</v>
      </c>
      <c r="B2269" s="74" t="s">
        <v>4794</v>
      </c>
      <c r="C2269" s="206">
        <v>17996.0</v>
      </c>
    </row>
    <row r="2270">
      <c r="A2270" s="74">
        <v>13526.0</v>
      </c>
      <c r="B2270" s="74" t="s">
        <v>4795</v>
      </c>
      <c r="C2270" s="206">
        <v>27534.0</v>
      </c>
    </row>
    <row r="2271">
      <c r="A2271" s="74">
        <v>13528.0</v>
      </c>
      <c r="B2271" s="74" t="s">
        <v>4796</v>
      </c>
      <c r="C2271" s="206">
        <v>30439.0</v>
      </c>
    </row>
    <row r="2272">
      <c r="A2272" s="74">
        <v>13529.0</v>
      </c>
      <c r="B2272" s="74" t="s">
        <v>4797</v>
      </c>
      <c r="C2272" s="206">
        <v>21129.0</v>
      </c>
    </row>
    <row r="2273">
      <c r="A2273" s="74">
        <v>13530.0</v>
      </c>
      <c r="B2273" s="74" t="s">
        <v>4798</v>
      </c>
      <c r="C2273" s="206">
        <v>31162.0</v>
      </c>
    </row>
    <row r="2274">
      <c r="A2274" s="74">
        <v>13531.0</v>
      </c>
      <c r="B2274" s="74" t="s">
        <v>4799</v>
      </c>
      <c r="C2274" s="206">
        <v>18204.0</v>
      </c>
    </row>
    <row r="2275">
      <c r="A2275" s="74">
        <v>13532.0</v>
      </c>
      <c r="B2275" s="74" t="s">
        <v>4800</v>
      </c>
      <c r="C2275" s="206">
        <v>32420.0</v>
      </c>
    </row>
    <row r="2276">
      <c r="A2276" s="74">
        <v>13534.0</v>
      </c>
      <c r="B2276" s="74" t="s">
        <v>4801</v>
      </c>
      <c r="C2276" s="206">
        <v>15822.0</v>
      </c>
    </row>
    <row r="2277">
      <c r="A2277" s="74">
        <v>13535.0</v>
      </c>
      <c r="B2277" s="74" t="s">
        <v>4802</v>
      </c>
      <c r="C2277" s="206">
        <v>16244.0</v>
      </c>
    </row>
    <row r="2278">
      <c r="A2278" s="74">
        <v>13536.0</v>
      </c>
      <c r="B2278" s="74" t="s">
        <v>2697</v>
      </c>
      <c r="C2278" s="206">
        <v>24208.0</v>
      </c>
    </row>
    <row r="2279">
      <c r="A2279" s="74">
        <v>13537.0</v>
      </c>
      <c r="B2279" s="74" t="s">
        <v>4803</v>
      </c>
      <c r="C2279" s="206">
        <v>14342.0</v>
      </c>
    </row>
    <row r="2280">
      <c r="A2280" s="74">
        <v>13538.0</v>
      </c>
      <c r="B2280" s="74" t="s">
        <v>4804</v>
      </c>
      <c r="C2280" s="206">
        <v>12390.0</v>
      </c>
    </row>
    <row r="2281">
      <c r="A2281" s="74">
        <v>13539.0</v>
      </c>
      <c r="B2281" s="74" t="s">
        <v>4805</v>
      </c>
      <c r="C2281" s="206">
        <v>25509.0</v>
      </c>
    </row>
    <row r="2282">
      <c r="A2282" s="74">
        <v>13540.0</v>
      </c>
      <c r="B2282" s="74" t="s">
        <v>4806</v>
      </c>
      <c r="C2282" s="206">
        <v>30909.0</v>
      </c>
    </row>
    <row r="2283">
      <c r="A2283" s="74">
        <v>13541.0</v>
      </c>
      <c r="B2283" s="74" t="s">
        <v>4807</v>
      </c>
      <c r="C2283" s="206">
        <v>20150.0</v>
      </c>
    </row>
    <row r="2284">
      <c r="A2284" s="74">
        <v>13542.0</v>
      </c>
      <c r="B2284" s="74" t="s">
        <v>4808</v>
      </c>
      <c r="C2284" s="206">
        <v>19911.0</v>
      </c>
    </row>
    <row r="2285">
      <c r="A2285" s="74">
        <v>13543.0</v>
      </c>
      <c r="B2285" s="74" t="s">
        <v>4809</v>
      </c>
      <c r="C2285" s="206">
        <v>19276.0</v>
      </c>
    </row>
    <row r="2286">
      <c r="A2286" s="74">
        <v>13544.0</v>
      </c>
      <c r="B2286" s="74" t="s">
        <v>2628</v>
      </c>
      <c r="C2286" s="206">
        <v>27937.0</v>
      </c>
    </row>
    <row r="2287">
      <c r="A2287" s="74">
        <v>13545.0</v>
      </c>
      <c r="B2287" s="74" t="s">
        <v>4810</v>
      </c>
      <c r="C2287" s="206">
        <v>16636.0</v>
      </c>
    </row>
    <row r="2288">
      <c r="A2288" s="74">
        <v>13546.0</v>
      </c>
      <c r="B2288" s="74" t="s">
        <v>792</v>
      </c>
      <c r="C2288" s="206">
        <v>17856.0</v>
      </c>
    </row>
    <row r="2289">
      <c r="A2289" s="74">
        <v>13547.0</v>
      </c>
      <c r="B2289" s="74" t="s">
        <v>4811</v>
      </c>
      <c r="C2289" s="206">
        <v>23898.0</v>
      </c>
    </row>
    <row r="2290">
      <c r="A2290" s="74">
        <v>13548.0</v>
      </c>
      <c r="B2290" s="74" t="s">
        <v>2866</v>
      </c>
      <c r="C2290" s="206">
        <v>18979.0</v>
      </c>
    </row>
    <row r="2291">
      <c r="A2291" s="74">
        <v>13549.0</v>
      </c>
      <c r="B2291" s="74" t="s">
        <v>4812</v>
      </c>
      <c r="C2291" s="206">
        <v>31150.0</v>
      </c>
    </row>
    <row r="2292">
      <c r="A2292" s="74">
        <v>13550.0</v>
      </c>
      <c r="B2292" s="74" t="s">
        <v>4813</v>
      </c>
      <c r="C2292" s="206">
        <v>25360.0</v>
      </c>
    </row>
    <row r="2293">
      <c r="A2293" s="74">
        <v>13551.0</v>
      </c>
      <c r="B2293" s="74" t="s">
        <v>4814</v>
      </c>
      <c r="C2293" s="206">
        <v>26476.0</v>
      </c>
    </row>
    <row r="2294">
      <c r="A2294" s="74">
        <v>13553.0</v>
      </c>
      <c r="B2294" s="74" t="s">
        <v>4815</v>
      </c>
      <c r="C2294" s="206">
        <v>20818.0</v>
      </c>
    </row>
    <row r="2295">
      <c r="A2295" s="74">
        <v>13555.0</v>
      </c>
      <c r="B2295" s="74" t="s">
        <v>4816</v>
      </c>
      <c r="C2295" s="206">
        <v>20366.0</v>
      </c>
    </row>
    <row r="2296">
      <c r="A2296" s="74">
        <v>13557.0</v>
      </c>
      <c r="B2296" s="74" t="s">
        <v>4817</v>
      </c>
      <c r="C2296" s="206">
        <v>16769.0</v>
      </c>
    </row>
    <row r="2297">
      <c r="A2297" s="74">
        <v>13558.0</v>
      </c>
      <c r="B2297" s="74" t="s">
        <v>4818</v>
      </c>
      <c r="C2297" s="206">
        <v>32354.0</v>
      </c>
    </row>
    <row r="2298">
      <c r="A2298" s="74">
        <v>13559.0</v>
      </c>
      <c r="B2298" s="74" t="s">
        <v>4819</v>
      </c>
      <c r="C2298" s="206">
        <v>10327.0</v>
      </c>
    </row>
    <row r="2299">
      <c r="A2299" s="74">
        <v>13560.0</v>
      </c>
      <c r="B2299" s="74" t="s">
        <v>4820</v>
      </c>
      <c r="C2299" s="206">
        <v>22256.0</v>
      </c>
    </row>
    <row r="2300">
      <c r="A2300" s="74">
        <v>13561.0</v>
      </c>
      <c r="B2300" s="74" t="s">
        <v>4821</v>
      </c>
      <c r="C2300" s="206">
        <v>25984.0</v>
      </c>
    </row>
    <row r="2301">
      <c r="A2301" s="74">
        <v>13562.0</v>
      </c>
      <c r="B2301" s="74" t="s">
        <v>4822</v>
      </c>
      <c r="C2301" s="206">
        <v>25545.0</v>
      </c>
    </row>
    <row r="2302">
      <c r="A2302" s="74">
        <v>13563.0</v>
      </c>
      <c r="B2302" s="74" t="s">
        <v>4823</v>
      </c>
      <c r="C2302" s="206">
        <v>12257.0</v>
      </c>
    </row>
    <row r="2303">
      <c r="A2303" s="74">
        <v>13564.0</v>
      </c>
      <c r="B2303" s="74" t="s">
        <v>4824</v>
      </c>
      <c r="C2303" s="206">
        <v>20350.0</v>
      </c>
    </row>
    <row r="2304">
      <c r="A2304" s="74">
        <v>13565.0</v>
      </c>
      <c r="B2304" s="74" t="s">
        <v>4825</v>
      </c>
      <c r="C2304" s="206">
        <v>21229.0</v>
      </c>
    </row>
    <row r="2305">
      <c r="A2305" s="74">
        <v>13567.0</v>
      </c>
      <c r="B2305" s="74" t="s">
        <v>4826</v>
      </c>
      <c r="C2305" s="206">
        <v>19088.0</v>
      </c>
    </row>
    <row r="2306">
      <c r="A2306" s="74">
        <v>13568.0</v>
      </c>
      <c r="B2306" s="74" t="s">
        <v>4827</v>
      </c>
      <c r="C2306" s="206">
        <v>19224.0</v>
      </c>
    </row>
    <row r="2307">
      <c r="A2307" s="74">
        <v>13569.0</v>
      </c>
      <c r="B2307" s="74" t="s">
        <v>4828</v>
      </c>
      <c r="C2307" s="206">
        <v>21558.0</v>
      </c>
    </row>
    <row r="2308">
      <c r="A2308" s="74">
        <v>13571.0</v>
      </c>
      <c r="B2308" s="74" t="s">
        <v>4829</v>
      </c>
      <c r="C2308" s="206">
        <v>14919.0</v>
      </c>
    </row>
    <row r="2309">
      <c r="A2309" s="74">
        <v>13572.0</v>
      </c>
      <c r="B2309" s="74" t="s">
        <v>4830</v>
      </c>
      <c r="C2309" s="206">
        <v>16016.0</v>
      </c>
    </row>
    <row r="2310">
      <c r="A2310" s="74">
        <v>13573.0</v>
      </c>
      <c r="B2310" s="74" t="s">
        <v>4831</v>
      </c>
      <c r="C2310" s="206">
        <v>23679.0</v>
      </c>
    </row>
    <row r="2311">
      <c r="A2311" s="74">
        <v>13574.0</v>
      </c>
      <c r="B2311" s="74" t="s">
        <v>4832</v>
      </c>
      <c r="C2311" s="206">
        <v>20084.0</v>
      </c>
    </row>
    <row r="2312">
      <c r="A2312" s="74">
        <v>13575.0</v>
      </c>
      <c r="B2312" s="74" t="s">
        <v>4833</v>
      </c>
      <c r="C2312" s="206">
        <v>11830.0</v>
      </c>
    </row>
    <row r="2313">
      <c r="A2313" s="74">
        <v>13576.0</v>
      </c>
      <c r="B2313" s="74" t="s">
        <v>4834</v>
      </c>
      <c r="C2313" s="206">
        <v>31182.0</v>
      </c>
    </row>
    <row r="2314">
      <c r="A2314" s="74">
        <v>13577.0</v>
      </c>
      <c r="B2314" s="74" t="s">
        <v>4835</v>
      </c>
      <c r="C2314" s="206">
        <v>24260.0</v>
      </c>
    </row>
    <row r="2315">
      <c r="A2315" s="74">
        <v>13579.0</v>
      </c>
      <c r="B2315" s="74" t="s">
        <v>769</v>
      </c>
      <c r="C2315" s="206">
        <v>23956.0</v>
      </c>
    </row>
    <row r="2316">
      <c r="A2316" s="74">
        <v>13580.0</v>
      </c>
      <c r="B2316" s="74" t="s">
        <v>4836</v>
      </c>
      <c r="C2316" s="206">
        <v>35210.0</v>
      </c>
    </row>
    <row r="2317">
      <c r="A2317" s="74">
        <v>13581.0</v>
      </c>
      <c r="B2317" s="74" t="s">
        <v>4837</v>
      </c>
      <c r="C2317" s="206">
        <v>22079.0</v>
      </c>
    </row>
    <row r="2318">
      <c r="A2318" s="74">
        <v>13582.0</v>
      </c>
      <c r="B2318" s="74" t="s">
        <v>4838</v>
      </c>
      <c r="C2318" s="206">
        <v>13522.0</v>
      </c>
    </row>
    <row r="2319">
      <c r="A2319" s="74">
        <v>13584.0</v>
      </c>
      <c r="B2319" s="74" t="s">
        <v>4839</v>
      </c>
      <c r="C2319" s="206">
        <v>35733.0</v>
      </c>
    </row>
    <row r="2320">
      <c r="A2320" s="74">
        <v>13585.0</v>
      </c>
      <c r="B2320" s="74" t="s">
        <v>4840</v>
      </c>
      <c r="C2320" s="206">
        <v>33881.0</v>
      </c>
    </row>
    <row r="2321">
      <c r="A2321" s="74">
        <v>13586.0</v>
      </c>
      <c r="B2321" s="74" t="s">
        <v>4841</v>
      </c>
      <c r="C2321" s="206">
        <v>34212.0</v>
      </c>
    </row>
    <row r="2322">
      <c r="A2322" s="74">
        <v>13589.0</v>
      </c>
      <c r="B2322" s="74" t="s">
        <v>4842</v>
      </c>
      <c r="C2322" s="206">
        <v>24069.0</v>
      </c>
    </row>
    <row r="2323">
      <c r="A2323" s="74">
        <v>13590.0</v>
      </c>
      <c r="B2323" s="74" t="s">
        <v>4843</v>
      </c>
      <c r="C2323" s="206">
        <v>17787.0</v>
      </c>
    </row>
    <row r="2324">
      <c r="A2324" s="74">
        <v>13591.0</v>
      </c>
      <c r="B2324" s="74" t="s">
        <v>4844</v>
      </c>
      <c r="C2324" s="206">
        <v>20195.0</v>
      </c>
    </row>
    <row r="2325">
      <c r="A2325" s="74">
        <v>13592.0</v>
      </c>
      <c r="B2325" s="74" t="s">
        <v>4845</v>
      </c>
      <c r="C2325" s="206">
        <v>28413.0</v>
      </c>
    </row>
    <row r="2326">
      <c r="A2326" s="74">
        <v>13593.0</v>
      </c>
      <c r="B2326" s="74" t="s">
        <v>3954</v>
      </c>
      <c r="C2326" s="206">
        <v>24996.0</v>
      </c>
    </row>
    <row r="2327">
      <c r="A2327" s="74">
        <v>13594.0</v>
      </c>
      <c r="B2327" s="74" t="s">
        <v>4846</v>
      </c>
      <c r="C2327" s="206">
        <v>15432.0</v>
      </c>
    </row>
    <row r="2328">
      <c r="A2328" s="74">
        <v>13595.0</v>
      </c>
      <c r="B2328" s="74" t="s">
        <v>4847</v>
      </c>
      <c r="C2328" s="206">
        <v>12895.0</v>
      </c>
    </row>
    <row r="2329">
      <c r="A2329" s="74">
        <v>13596.0</v>
      </c>
      <c r="B2329" s="74" t="s">
        <v>4848</v>
      </c>
      <c r="C2329" s="206">
        <v>18130.0</v>
      </c>
    </row>
    <row r="2330">
      <c r="A2330" s="74">
        <v>13597.0</v>
      </c>
      <c r="B2330" s="74" t="s">
        <v>2968</v>
      </c>
      <c r="C2330" s="206">
        <v>11955.0</v>
      </c>
    </row>
    <row r="2331">
      <c r="A2331" s="74">
        <v>13599.0</v>
      </c>
      <c r="B2331" s="74" t="s">
        <v>4849</v>
      </c>
      <c r="C2331" s="206">
        <v>18851.0</v>
      </c>
    </row>
    <row r="2332">
      <c r="A2332" s="74">
        <v>13601.0</v>
      </c>
      <c r="B2332" s="74" t="s">
        <v>1224</v>
      </c>
      <c r="C2332" s="206">
        <v>19131.0</v>
      </c>
    </row>
    <row r="2333">
      <c r="A2333" s="74">
        <v>13602.0</v>
      </c>
      <c r="B2333" s="74" t="s">
        <v>1669</v>
      </c>
      <c r="C2333" s="206">
        <v>24396.0</v>
      </c>
    </row>
    <row r="2334">
      <c r="A2334" s="74">
        <v>13606.0</v>
      </c>
      <c r="B2334" s="74" t="s">
        <v>3054</v>
      </c>
      <c r="C2334" s="206">
        <v>20028.0</v>
      </c>
    </row>
    <row r="2335">
      <c r="A2335" s="74">
        <v>13607.0</v>
      </c>
      <c r="B2335" s="74" t="s">
        <v>4850</v>
      </c>
      <c r="C2335" s="206">
        <v>16248.0</v>
      </c>
    </row>
    <row r="2336">
      <c r="A2336" s="74">
        <v>13609.0</v>
      </c>
      <c r="B2336" s="74" t="s">
        <v>4851</v>
      </c>
      <c r="C2336" s="206">
        <v>29347.0</v>
      </c>
    </row>
    <row r="2337">
      <c r="A2337" s="74">
        <v>13610.0</v>
      </c>
      <c r="B2337" s="74" t="s">
        <v>737</v>
      </c>
      <c r="C2337" s="206">
        <v>18047.0</v>
      </c>
    </row>
    <row r="2338">
      <c r="A2338" s="74">
        <v>13611.0</v>
      </c>
      <c r="B2338" s="74" t="s">
        <v>104</v>
      </c>
      <c r="C2338" s="206">
        <v>17151.0</v>
      </c>
    </row>
    <row r="2339">
      <c r="A2339" s="74">
        <v>13613.0</v>
      </c>
      <c r="B2339" s="74" t="s">
        <v>4852</v>
      </c>
      <c r="C2339" s="206">
        <v>21732.0</v>
      </c>
    </row>
    <row r="2340">
      <c r="A2340" s="74">
        <v>13614.0</v>
      </c>
      <c r="B2340" s="74" t="s">
        <v>4853</v>
      </c>
      <c r="C2340" s="206">
        <v>25645.0</v>
      </c>
    </row>
    <row r="2341">
      <c r="A2341" s="74">
        <v>13615.0</v>
      </c>
      <c r="B2341" s="74" t="s">
        <v>4854</v>
      </c>
      <c r="C2341" s="206">
        <v>29128.0</v>
      </c>
    </row>
    <row r="2342">
      <c r="A2342" s="74">
        <v>13616.0</v>
      </c>
      <c r="B2342" s="74" t="s">
        <v>4855</v>
      </c>
      <c r="C2342" s="206">
        <v>15202.0</v>
      </c>
    </row>
    <row r="2343">
      <c r="A2343" s="74">
        <v>13617.0</v>
      </c>
      <c r="B2343" s="74" t="s">
        <v>4856</v>
      </c>
      <c r="C2343" s="206">
        <v>15068.0</v>
      </c>
    </row>
    <row r="2344">
      <c r="A2344" s="74">
        <v>13618.0</v>
      </c>
      <c r="B2344" s="74" t="s">
        <v>4857</v>
      </c>
      <c r="C2344" s="206">
        <v>16810.0</v>
      </c>
    </row>
    <row r="2345">
      <c r="A2345" s="74">
        <v>13619.0</v>
      </c>
      <c r="B2345" s="74" t="s">
        <v>4858</v>
      </c>
      <c r="C2345" s="206">
        <v>21700.0</v>
      </c>
    </row>
    <row r="2346">
      <c r="A2346" s="74">
        <v>13620.0</v>
      </c>
      <c r="B2346" s="74" t="s">
        <v>3184</v>
      </c>
      <c r="C2346" s="206">
        <v>21609.0</v>
      </c>
    </row>
    <row r="2347">
      <c r="A2347" s="74">
        <v>13621.0</v>
      </c>
      <c r="B2347" s="74" t="s">
        <v>2859</v>
      </c>
      <c r="C2347" s="206">
        <v>14254.0</v>
      </c>
    </row>
    <row r="2348">
      <c r="A2348" s="74">
        <v>13622.0</v>
      </c>
      <c r="B2348" s="74" t="s">
        <v>4859</v>
      </c>
      <c r="C2348" s="206">
        <v>27214.0</v>
      </c>
    </row>
    <row r="2349">
      <c r="A2349" s="74">
        <v>13623.0</v>
      </c>
      <c r="B2349" s="74" t="s">
        <v>4860</v>
      </c>
      <c r="C2349" s="206">
        <v>34982.0</v>
      </c>
    </row>
    <row r="2350">
      <c r="A2350" s="74">
        <v>13624.0</v>
      </c>
      <c r="B2350" s="74" t="s">
        <v>4861</v>
      </c>
      <c r="C2350" s="206">
        <v>22832.0</v>
      </c>
    </row>
    <row r="2351">
      <c r="A2351" s="74">
        <v>13626.0</v>
      </c>
      <c r="B2351" s="74" t="s">
        <v>4862</v>
      </c>
      <c r="C2351" s="206">
        <v>20361.0</v>
      </c>
    </row>
    <row r="2352">
      <c r="A2352" s="74">
        <v>13628.0</v>
      </c>
      <c r="B2352" s="74" t="s">
        <v>4863</v>
      </c>
      <c r="C2352" s="206">
        <v>30762.0</v>
      </c>
    </row>
    <row r="2353">
      <c r="A2353" s="74">
        <v>13629.0</v>
      </c>
      <c r="B2353" s="74" t="s">
        <v>4864</v>
      </c>
      <c r="C2353" s="206">
        <v>25991.0</v>
      </c>
    </row>
    <row r="2354">
      <c r="A2354" s="74">
        <v>13630.0</v>
      </c>
      <c r="B2354" s="74" t="s">
        <v>4865</v>
      </c>
      <c r="C2354" s="206">
        <v>15456.0</v>
      </c>
    </row>
    <row r="2355">
      <c r="A2355" s="74">
        <v>13631.0</v>
      </c>
      <c r="B2355" s="74" t="s">
        <v>4866</v>
      </c>
      <c r="C2355" s="206">
        <v>27442.0</v>
      </c>
    </row>
    <row r="2356">
      <c r="A2356" s="74">
        <v>13632.0</v>
      </c>
      <c r="B2356" s="74" t="s">
        <v>4867</v>
      </c>
      <c r="C2356" s="206">
        <v>31951.0</v>
      </c>
    </row>
    <row r="2357">
      <c r="A2357" s="74">
        <v>13634.0</v>
      </c>
      <c r="B2357" s="74" t="s">
        <v>4868</v>
      </c>
      <c r="C2357" s="206">
        <v>32465.0</v>
      </c>
    </row>
    <row r="2358">
      <c r="A2358" s="74">
        <v>13635.0</v>
      </c>
      <c r="B2358" s="74" t="s">
        <v>4869</v>
      </c>
      <c r="C2358" s="206">
        <v>19726.0</v>
      </c>
    </row>
    <row r="2359">
      <c r="A2359" s="74">
        <v>13636.0</v>
      </c>
      <c r="B2359" s="74" t="s">
        <v>4870</v>
      </c>
      <c r="C2359" s="206">
        <v>32106.0</v>
      </c>
    </row>
    <row r="2360">
      <c r="A2360" s="74">
        <v>13638.0</v>
      </c>
      <c r="B2360" s="74" t="s">
        <v>4871</v>
      </c>
      <c r="C2360" s="206">
        <v>15264.0</v>
      </c>
    </row>
    <row r="2361">
      <c r="A2361" s="74">
        <v>13639.0</v>
      </c>
      <c r="B2361" s="74" t="s">
        <v>4872</v>
      </c>
      <c r="C2361" s="206">
        <v>21123.0</v>
      </c>
    </row>
    <row r="2362">
      <c r="A2362" s="74">
        <v>13640.0</v>
      </c>
      <c r="B2362" s="74" t="s">
        <v>4873</v>
      </c>
      <c r="C2362" s="206">
        <v>26655.0</v>
      </c>
    </row>
    <row r="2363">
      <c r="A2363" s="74">
        <v>13641.0</v>
      </c>
      <c r="B2363" s="74" t="s">
        <v>608</v>
      </c>
      <c r="C2363" s="206">
        <v>29118.0</v>
      </c>
    </row>
    <row r="2364">
      <c r="A2364" s="74">
        <v>13642.0</v>
      </c>
      <c r="B2364" s="74" t="s">
        <v>4874</v>
      </c>
      <c r="C2364" s="206">
        <v>32757.0</v>
      </c>
    </row>
    <row r="2365">
      <c r="A2365" s="74">
        <v>13643.0</v>
      </c>
      <c r="B2365" s="74" t="s">
        <v>4875</v>
      </c>
      <c r="C2365" s="206">
        <v>33352.0</v>
      </c>
    </row>
    <row r="2366">
      <c r="A2366" s="74">
        <v>13644.0</v>
      </c>
      <c r="B2366" s="74" t="s">
        <v>4876</v>
      </c>
      <c r="C2366" s="206">
        <v>21131.0</v>
      </c>
    </row>
    <row r="2367">
      <c r="A2367" s="74">
        <v>13645.0</v>
      </c>
      <c r="B2367" s="74" t="s">
        <v>4877</v>
      </c>
      <c r="C2367" s="206">
        <v>15537.0</v>
      </c>
    </row>
    <row r="2368">
      <c r="A2368" s="74">
        <v>13646.0</v>
      </c>
      <c r="B2368" s="74" t="s">
        <v>4878</v>
      </c>
      <c r="C2368" s="206">
        <v>28177.0</v>
      </c>
    </row>
    <row r="2369">
      <c r="A2369" s="74">
        <v>13647.0</v>
      </c>
      <c r="B2369" s="74" t="s">
        <v>4879</v>
      </c>
      <c r="C2369" s="206">
        <v>22262.0</v>
      </c>
    </row>
    <row r="2370">
      <c r="A2370" s="74">
        <v>13648.0</v>
      </c>
      <c r="B2370" s="74" t="s">
        <v>4880</v>
      </c>
      <c r="C2370" s="206">
        <v>34504.0</v>
      </c>
    </row>
    <row r="2371">
      <c r="A2371" s="74">
        <v>13649.0</v>
      </c>
      <c r="B2371" s="74" t="s">
        <v>4881</v>
      </c>
      <c r="C2371" s="206">
        <v>30088.0</v>
      </c>
    </row>
    <row r="2372">
      <c r="A2372" s="74">
        <v>13650.0</v>
      </c>
      <c r="B2372" s="74" t="s">
        <v>4882</v>
      </c>
      <c r="C2372" s="206">
        <v>28407.0</v>
      </c>
    </row>
    <row r="2373">
      <c r="A2373" s="74">
        <v>13651.0</v>
      </c>
      <c r="B2373" s="74" t="s">
        <v>4883</v>
      </c>
      <c r="C2373" s="206">
        <v>20270.0</v>
      </c>
    </row>
    <row r="2374">
      <c r="A2374" s="74">
        <v>13652.0</v>
      </c>
      <c r="B2374" s="74" t="s">
        <v>4884</v>
      </c>
      <c r="C2374" s="206">
        <v>17019.0</v>
      </c>
    </row>
    <row r="2375">
      <c r="A2375" s="74">
        <v>13653.0</v>
      </c>
      <c r="B2375" s="74" t="s">
        <v>4885</v>
      </c>
      <c r="C2375" s="206">
        <v>16837.0</v>
      </c>
    </row>
    <row r="2376">
      <c r="A2376" s="74">
        <v>13654.0</v>
      </c>
      <c r="B2376" s="74" t="s">
        <v>4886</v>
      </c>
      <c r="C2376" s="206">
        <v>20616.0</v>
      </c>
    </row>
    <row r="2377">
      <c r="A2377" s="74">
        <v>13655.0</v>
      </c>
      <c r="B2377" s="74" t="s">
        <v>4887</v>
      </c>
      <c r="C2377" s="206">
        <v>16762.0</v>
      </c>
    </row>
    <row r="2378">
      <c r="A2378" s="74">
        <v>13656.0</v>
      </c>
      <c r="B2378" s="74" t="s">
        <v>4888</v>
      </c>
      <c r="C2378" s="206">
        <v>18552.0</v>
      </c>
    </row>
    <row r="2379">
      <c r="A2379" s="74">
        <v>13659.0</v>
      </c>
      <c r="B2379" s="74" t="s">
        <v>4889</v>
      </c>
      <c r="C2379" s="206">
        <v>36570.0</v>
      </c>
    </row>
    <row r="2380">
      <c r="A2380" s="74">
        <v>13661.0</v>
      </c>
      <c r="B2380" s="74" t="s">
        <v>2499</v>
      </c>
      <c r="C2380" s="206">
        <v>27375.0</v>
      </c>
    </row>
    <row r="2381">
      <c r="A2381" s="74">
        <v>13662.0</v>
      </c>
      <c r="B2381" s="74" t="s">
        <v>1241</v>
      </c>
      <c r="C2381" s="206">
        <v>21491.0</v>
      </c>
    </row>
    <row r="2382">
      <c r="A2382" s="74">
        <v>13666.0</v>
      </c>
      <c r="B2382" s="74" t="s">
        <v>2582</v>
      </c>
      <c r="C2382" s="206">
        <v>27283.0</v>
      </c>
    </row>
    <row r="2383">
      <c r="A2383" s="74">
        <v>13667.0</v>
      </c>
      <c r="B2383" s="74" t="s">
        <v>4890</v>
      </c>
      <c r="C2383" s="206">
        <v>30708.0</v>
      </c>
    </row>
    <row r="2384">
      <c r="A2384" s="74">
        <v>13668.0</v>
      </c>
      <c r="B2384" s="74" t="s">
        <v>730</v>
      </c>
      <c r="C2384" s="206">
        <v>23634.0</v>
      </c>
    </row>
    <row r="2385">
      <c r="A2385" s="74">
        <v>13669.0</v>
      </c>
      <c r="B2385" s="74" t="s">
        <v>4891</v>
      </c>
      <c r="C2385" s="206">
        <v>20219.0</v>
      </c>
    </row>
    <row r="2386">
      <c r="A2386" s="74">
        <v>13670.0</v>
      </c>
      <c r="B2386" s="74" t="s">
        <v>4892</v>
      </c>
      <c r="C2386" s="206">
        <v>22166.0</v>
      </c>
    </row>
    <row r="2387">
      <c r="A2387" s="74">
        <v>13671.0</v>
      </c>
      <c r="B2387" s="74" t="s">
        <v>4893</v>
      </c>
      <c r="C2387" s="206">
        <v>11500.0</v>
      </c>
    </row>
    <row r="2388">
      <c r="A2388" s="74">
        <v>13672.0</v>
      </c>
      <c r="B2388" s="74" t="s">
        <v>4894</v>
      </c>
      <c r="C2388" s="206">
        <v>34201.0</v>
      </c>
    </row>
    <row r="2389">
      <c r="A2389" s="74">
        <v>13673.0</v>
      </c>
      <c r="B2389" s="74" t="s">
        <v>1105</v>
      </c>
      <c r="C2389" s="206">
        <v>25366.0</v>
      </c>
    </row>
    <row r="2390">
      <c r="A2390" s="74">
        <v>13674.0</v>
      </c>
      <c r="B2390" s="74" t="s">
        <v>4895</v>
      </c>
      <c r="C2390" s="206">
        <v>27380.0</v>
      </c>
    </row>
    <row r="2391">
      <c r="A2391" s="74">
        <v>13675.0</v>
      </c>
      <c r="B2391" s="74" t="s">
        <v>4896</v>
      </c>
      <c r="C2391" s="206">
        <v>22144.0</v>
      </c>
    </row>
    <row r="2392">
      <c r="A2392" s="74">
        <v>13676.0</v>
      </c>
      <c r="B2392" s="74" t="s">
        <v>4897</v>
      </c>
      <c r="C2392" s="206">
        <v>35926.0</v>
      </c>
    </row>
    <row r="2393">
      <c r="A2393" s="74">
        <v>13678.0</v>
      </c>
      <c r="B2393" s="74" t="s">
        <v>4898</v>
      </c>
      <c r="C2393" s="206">
        <v>23610.0</v>
      </c>
    </row>
    <row r="2394">
      <c r="A2394" s="74">
        <v>13679.0</v>
      </c>
      <c r="B2394" s="74" t="s">
        <v>4899</v>
      </c>
      <c r="C2394" s="206">
        <v>21112.0</v>
      </c>
    </row>
    <row r="2395">
      <c r="A2395" s="74">
        <v>13680.0</v>
      </c>
      <c r="B2395" s="74" t="s">
        <v>854</v>
      </c>
      <c r="C2395" s="206">
        <v>26459.0</v>
      </c>
    </row>
    <row r="2396">
      <c r="A2396" s="74">
        <v>13681.0</v>
      </c>
      <c r="B2396" s="74" t="s">
        <v>4900</v>
      </c>
      <c r="C2396" s="206">
        <v>18078.0</v>
      </c>
    </row>
    <row r="2397">
      <c r="A2397" s="74">
        <v>13682.0</v>
      </c>
      <c r="B2397" s="74" t="s">
        <v>4901</v>
      </c>
      <c r="C2397" s="206">
        <v>21579.0</v>
      </c>
    </row>
    <row r="2398">
      <c r="A2398" s="74">
        <v>13683.0</v>
      </c>
      <c r="B2398" s="74" t="s">
        <v>4902</v>
      </c>
      <c r="C2398" s="206">
        <v>28926.0</v>
      </c>
    </row>
    <row r="2399">
      <c r="A2399" s="74">
        <v>13687.0</v>
      </c>
      <c r="B2399" s="74" t="s">
        <v>4903</v>
      </c>
      <c r="C2399" s="206">
        <v>19102.0</v>
      </c>
    </row>
    <row r="2400">
      <c r="A2400" s="74">
        <v>13688.0</v>
      </c>
      <c r="B2400" s="74" t="s">
        <v>4904</v>
      </c>
      <c r="C2400" s="206">
        <v>29023.0</v>
      </c>
    </row>
    <row r="2401">
      <c r="A2401" s="74">
        <v>13689.0</v>
      </c>
      <c r="B2401" s="74" t="s">
        <v>4905</v>
      </c>
      <c r="C2401" s="206">
        <v>28254.0</v>
      </c>
    </row>
    <row r="2402">
      <c r="A2402" s="74">
        <v>13690.0</v>
      </c>
      <c r="B2402" s="74" t="s">
        <v>4906</v>
      </c>
      <c r="C2402" s="206">
        <v>20464.0</v>
      </c>
    </row>
    <row r="2403">
      <c r="A2403" s="74">
        <v>13691.0</v>
      </c>
      <c r="B2403" s="74" t="s">
        <v>4907</v>
      </c>
      <c r="C2403" s="206">
        <v>23661.0</v>
      </c>
    </row>
    <row r="2404">
      <c r="A2404" s="74">
        <v>13692.0</v>
      </c>
      <c r="B2404" s="74" t="s">
        <v>4908</v>
      </c>
      <c r="C2404" s="206">
        <v>27687.0</v>
      </c>
    </row>
    <row r="2405">
      <c r="A2405" s="74">
        <v>13694.0</v>
      </c>
      <c r="B2405" s="74" t="s">
        <v>4909</v>
      </c>
      <c r="C2405" s="206">
        <v>19876.0</v>
      </c>
    </row>
    <row r="2406">
      <c r="A2406" s="74">
        <v>13695.0</v>
      </c>
      <c r="B2406" s="74" t="s">
        <v>2762</v>
      </c>
      <c r="C2406" s="206">
        <v>20076.0</v>
      </c>
    </row>
    <row r="2407">
      <c r="A2407" s="74">
        <v>13696.0</v>
      </c>
      <c r="B2407" s="74" t="s">
        <v>4910</v>
      </c>
      <c r="C2407" s="206">
        <v>30221.0</v>
      </c>
    </row>
    <row r="2408">
      <c r="A2408" s="74">
        <v>13697.0</v>
      </c>
      <c r="B2408" s="74" t="s">
        <v>4911</v>
      </c>
      <c r="C2408" s="206">
        <v>15250.0</v>
      </c>
    </row>
    <row r="2409">
      <c r="A2409" s="74">
        <v>13699.0</v>
      </c>
      <c r="B2409" s="74" t="s">
        <v>4912</v>
      </c>
      <c r="C2409" s="206">
        <v>26641.0</v>
      </c>
    </row>
    <row r="2410">
      <c r="A2410" s="74">
        <v>13700.0</v>
      </c>
      <c r="B2410" s="74" t="s">
        <v>4913</v>
      </c>
      <c r="C2410" s="206">
        <v>36951.0</v>
      </c>
    </row>
    <row r="2411">
      <c r="A2411" s="74">
        <v>13701.0</v>
      </c>
      <c r="B2411" s="74" t="s">
        <v>3031</v>
      </c>
      <c r="C2411" s="206">
        <v>22643.0</v>
      </c>
    </row>
    <row r="2412">
      <c r="A2412" s="74">
        <v>13702.0</v>
      </c>
      <c r="B2412" s="74" t="s">
        <v>4914</v>
      </c>
      <c r="C2412" s="206">
        <v>16728.0</v>
      </c>
    </row>
    <row r="2413">
      <c r="A2413" s="74">
        <v>13704.0</v>
      </c>
      <c r="B2413" s="74" t="s">
        <v>4915</v>
      </c>
      <c r="C2413" s="206">
        <v>14158.0</v>
      </c>
    </row>
    <row r="2414">
      <c r="A2414" s="74">
        <v>13705.0</v>
      </c>
      <c r="B2414" s="74" t="s">
        <v>4916</v>
      </c>
      <c r="C2414" s="206">
        <v>21839.0</v>
      </c>
    </row>
    <row r="2415">
      <c r="A2415" s="74">
        <v>13707.0</v>
      </c>
      <c r="B2415" s="74" t="s">
        <v>4917</v>
      </c>
      <c r="C2415" s="206">
        <v>31559.0</v>
      </c>
    </row>
    <row r="2416">
      <c r="A2416" s="74">
        <v>13709.0</v>
      </c>
      <c r="B2416" s="74" t="s">
        <v>4918</v>
      </c>
      <c r="C2416" s="206">
        <v>24250.0</v>
      </c>
    </row>
    <row r="2417">
      <c r="A2417" s="74">
        <v>13712.0</v>
      </c>
      <c r="B2417" s="74" t="s">
        <v>2792</v>
      </c>
      <c r="C2417" s="206">
        <v>24227.0</v>
      </c>
    </row>
    <row r="2418">
      <c r="A2418" s="74">
        <v>13713.0</v>
      </c>
      <c r="B2418" s="74" t="s">
        <v>4919</v>
      </c>
      <c r="C2418" s="206">
        <v>23396.0</v>
      </c>
    </row>
    <row r="2419">
      <c r="A2419" s="74">
        <v>13714.0</v>
      </c>
      <c r="B2419" s="74" t="s">
        <v>4920</v>
      </c>
      <c r="C2419" s="206">
        <v>19714.0</v>
      </c>
    </row>
    <row r="2420">
      <c r="A2420" s="74">
        <v>13716.0</v>
      </c>
      <c r="B2420" s="74" t="s">
        <v>4921</v>
      </c>
      <c r="C2420" s="206">
        <v>29389.0</v>
      </c>
    </row>
    <row r="2421">
      <c r="A2421" s="74">
        <v>13717.0</v>
      </c>
      <c r="B2421" s="74" t="s">
        <v>4922</v>
      </c>
      <c r="C2421" s="206">
        <v>20542.0</v>
      </c>
    </row>
    <row r="2422">
      <c r="A2422" s="74">
        <v>13718.0</v>
      </c>
      <c r="B2422" s="74" t="s">
        <v>4923</v>
      </c>
      <c r="C2422" s="206">
        <v>32834.0</v>
      </c>
    </row>
    <row r="2423">
      <c r="A2423" s="74">
        <v>13721.0</v>
      </c>
      <c r="B2423" s="74" t="s">
        <v>91</v>
      </c>
      <c r="C2423" s="206">
        <v>24069.0</v>
      </c>
    </row>
    <row r="2424">
      <c r="A2424" s="74">
        <v>13722.0</v>
      </c>
      <c r="B2424" s="74" t="s">
        <v>4924</v>
      </c>
      <c r="C2424" s="206">
        <v>20736.0</v>
      </c>
    </row>
    <row r="2425">
      <c r="A2425" s="74">
        <v>13724.0</v>
      </c>
      <c r="B2425" s="74" t="s">
        <v>4925</v>
      </c>
      <c r="C2425" s="206">
        <v>19708.0</v>
      </c>
    </row>
    <row r="2426">
      <c r="A2426" s="74">
        <v>13725.0</v>
      </c>
      <c r="B2426" s="74" t="s">
        <v>4926</v>
      </c>
      <c r="C2426" s="206">
        <v>18585.0</v>
      </c>
    </row>
    <row r="2427">
      <c r="A2427" s="74">
        <v>13726.0</v>
      </c>
      <c r="B2427" s="74" t="s">
        <v>4927</v>
      </c>
      <c r="C2427" s="206">
        <v>16759.0</v>
      </c>
    </row>
    <row r="2428">
      <c r="A2428" s="74">
        <v>13727.0</v>
      </c>
      <c r="B2428" s="74" t="s">
        <v>4928</v>
      </c>
      <c r="C2428" s="206">
        <v>14475.0</v>
      </c>
    </row>
    <row r="2429">
      <c r="A2429" s="74">
        <v>13728.0</v>
      </c>
      <c r="B2429" s="74" t="s">
        <v>2130</v>
      </c>
      <c r="C2429" s="206">
        <v>11681.0</v>
      </c>
    </row>
    <row r="2430">
      <c r="A2430" s="74">
        <v>13729.0</v>
      </c>
      <c r="B2430" s="74" t="s">
        <v>4929</v>
      </c>
      <c r="C2430" s="206">
        <v>18068.0</v>
      </c>
    </row>
    <row r="2431">
      <c r="A2431" s="74">
        <v>13730.0</v>
      </c>
      <c r="B2431" s="74" t="s">
        <v>4930</v>
      </c>
      <c r="C2431" s="206">
        <v>18115.0</v>
      </c>
    </row>
    <row r="2432">
      <c r="A2432" s="74">
        <v>13731.0</v>
      </c>
      <c r="B2432" s="74" t="s">
        <v>4931</v>
      </c>
      <c r="C2432" s="206">
        <v>34963.0</v>
      </c>
    </row>
    <row r="2433">
      <c r="A2433" s="74">
        <v>13732.0</v>
      </c>
      <c r="B2433" s="74" t="s">
        <v>4932</v>
      </c>
      <c r="C2433" s="206">
        <v>23397.0</v>
      </c>
    </row>
    <row r="2434">
      <c r="A2434" s="74">
        <v>13733.0</v>
      </c>
      <c r="B2434" s="74" t="s">
        <v>4933</v>
      </c>
      <c r="C2434" s="206">
        <v>24461.0</v>
      </c>
    </row>
    <row r="2435">
      <c r="A2435" s="74">
        <v>13734.0</v>
      </c>
      <c r="B2435" s="74" t="s">
        <v>4934</v>
      </c>
      <c r="C2435" s="206">
        <v>26521.0</v>
      </c>
    </row>
    <row r="2436">
      <c r="A2436" s="74">
        <v>13735.0</v>
      </c>
      <c r="B2436" s="74" t="s">
        <v>4935</v>
      </c>
      <c r="C2436" s="206">
        <v>19315.0</v>
      </c>
    </row>
    <row r="2437">
      <c r="A2437" s="74">
        <v>13736.0</v>
      </c>
      <c r="B2437" s="74" t="s">
        <v>4936</v>
      </c>
      <c r="C2437" s="206">
        <v>16899.0</v>
      </c>
    </row>
    <row r="2438">
      <c r="A2438" s="74">
        <v>13737.0</v>
      </c>
      <c r="B2438" s="74" t="s">
        <v>4937</v>
      </c>
      <c r="C2438" s="206">
        <v>33250.0</v>
      </c>
    </row>
    <row r="2439">
      <c r="A2439" s="74">
        <v>13738.0</v>
      </c>
      <c r="B2439" s="74" t="s">
        <v>4938</v>
      </c>
      <c r="C2439" s="206">
        <v>30067.0</v>
      </c>
    </row>
    <row r="2440">
      <c r="A2440" s="74">
        <v>13739.0</v>
      </c>
      <c r="B2440" s="74" t="s">
        <v>1150</v>
      </c>
      <c r="C2440" s="206">
        <v>22361.0</v>
      </c>
    </row>
    <row r="2441">
      <c r="A2441" s="74">
        <v>13740.0</v>
      </c>
      <c r="B2441" s="74" t="s">
        <v>4939</v>
      </c>
      <c r="C2441" s="206">
        <v>18108.0</v>
      </c>
    </row>
    <row r="2442">
      <c r="A2442" s="74">
        <v>13742.0</v>
      </c>
      <c r="B2442" s="74" t="s">
        <v>4940</v>
      </c>
      <c r="C2442" s="206">
        <v>23769.0</v>
      </c>
    </row>
    <row r="2443">
      <c r="A2443" s="74">
        <v>13743.0</v>
      </c>
      <c r="B2443" s="74" t="s">
        <v>4941</v>
      </c>
      <c r="C2443" s="206">
        <v>33316.0</v>
      </c>
    </row>
    <row r="2444">
      <c r="A2444" s="74">
        <v>13745.0</v>
      </c>
      <c r="B2444" s="74" t="s">
        <v>4942</v>
      </c>
      <c r="C2444" s="206">
        <v>18202.0</v>
      </c>
    </row>
    <row r="2445">
      <c r="A2445" s="74">
        <v>13746.0</v>
      </c>
      <c r="B2445" s="74" t="s">
        <v>4943</v>
      </c>
      <c r="C2445" s="206">
        <v>28309.0</v>
      </c>
    </row>
    <row r="2446">
      <c r="A2446" s="74">
        <v>13747.0</v>
      </c>
      <c r="B2446" s="74" t="s">
        <v>4944</v>
      </c>
      <c r="C2446" s="206">
        <v>24634.0</v>
      </c>
    </row>
    <row r="2447">
      <c r="A2447" s="74">
        <v>13748.0</v>
      </c>
      <c r="B2447" s="74" t="s">
        <v>4945</v>
      </c>
      <c r="C2447" s="206">
        <v>18584.0</v>
      </c>
    </row>
    <row r="2448">
      <c r="A2448" s="74">
        <v>13749.0</v>
      </c>
      <c r="B2448" s="74" t="s">
        <v>4946</v>
      </c>
      <c r="C2448" s="206">
        <v>30118.0</v>
      </c>
    </row>
    <row r="2449">
      <c r="A2449" s="74">
        <v>13750.0</v>
      </c>
      <c r="B2449" s="74" t="s">
        <v>4947</v>
      </c>
      <c r="C2449" s="206">
        <v>37509.0</v>
      </c>
    </row>
    <row r="2450">
      <c r="A2450" s="74">
        <v>13751.0</v>
      </c>
      <c r="B2450" s="74" t="s">
        <v>4948</v>
      </c>
      <c r="C2450" s="206">
        <v>19881.0</v>
      </c>
    </row>
    <row r="2451">
      <c r="A2451" s="74">
        <v>13752.0</v>
      </c>
      <c r="B2451" s="74" t="s">
        <v>4949</v>
      </c>
      <c r="C2451" s="206">
        <v>25156.0</v>
      </c>
    </row>
    <row r="2452">
      <c r="A2452" s="74">
        <v>13753.0</v>
      </c>
      <c r="B2452" s="74" t="s">
        <v>4950</v>
      </c>
      <c r="C2452" s="206">
        <v>20454.0</v>
      </c>
    </row>
    <row r="2453">
      <c r="A2453" s="74">
        <v>13754.0</v>
      </c>
      <c r="B2453" s="74" t="s">
        <v>4951</v>
      </c>
      <c r="C2453" s="206">
        <v>35622.0</v>
      </c>
    </row>
    <row r="2454">
      <c r="A2454" s="74">
        <v>13755.0</v>
      </c>
      <c r="B2454" s="74" t="s">
        <v>4952</v>
      </c>
      <c r="C2454" s="206">
        <v>27636.0</v>
      </c>
    </row>
    <row r="2455">
      <c r="A2455" s="74">
        <v>13757.0</v>
      </c>
      <c r="B2455" s="74" t="s">
        <v>1134</v>
      </c>
      <c r="C2455" s="206">
        <v>24280.0</v>
      </c>
    </row>
    <row r="2456">
      <c r="A2456" s="74">
        <v>13758.0</v>
      </c>
      <c r="B2456" s="74" t="s">
        <v>4953</v>
      </c>
      <c r="C2456" s="206">
        <v>21058.0</v>
      </c>
    </row>
    <row r="2457">
      <c r="A2457" s="74">
        <v>13759.0</v>
      </c>
      <c r="B2457" s="74" t="s">
        <v>4954</v>
      </c>
      <c r="C2457" s="206">
        <v>24325.0</v>
      </c>
    </row>
    <row r="2458">
      <c r="A2458" s="74">
        <v>13760.0</v>
      </c>
      <c r="B2458" s="74" t="s">
        <v>4955</v>
      </c>
      <c r="C2458" s="206">
        <v>33025.0</v>
      </c>
    </row>
    <row r="2459">
      <c r="A2459" s="74">
        <v>13762.0</v>
      </c>
      <c r="B2459" s="74" t="s">
        <v>4956</v>
      </c>
      <c r="C2459" s="206">
        <v>24167.0</v>
      </c>
    </row>
    <row r="2460">
      <c r="A2460" s="74">
        <v>13763.0</v>
      </c>
      <c r="B2460" s="74" t="s">
        <v>4957</v>
      </c>
      <c r="C2460" s="206">
        <v>17226.0</v>
      </c>
    </row>
    <row r="2461">
      <c r="A2461" s="74">
        <v>13764.0</v>
      </c>
      <c r="B2461" s="74" t="s">
        <v>4958</v>
      </c>
      <c r="C2461" s="206">
        <v>19758.0</v>
      </c>
    </row>
    <row r="2462">
      <c r="A2462" s="74">
        <v>13765.0</v>
      </c>
      <c r="B2462" s="74" t="s">
        <v>4959</v>
      </c>
      <c r="C2462" s="206">
        <v>24812.0</v>
      </c>
    </row>
    <row r="2463">
      <c r="A2463" s="74">
        <v>13766.0</v>
      </c>
      <c r="B2463" s="74" t="s">
        <v>1242</v>
      </c>
      <c r="C2463" s="206">
        <v>27553.0</v>
      </c>
    </row>
    <row r="2464">
      <c r="A2464" s="74">
        <v>13767.0</v>
      </c>
      <c r="B2464" s="74" t="s">
        <v>4960</v>
      </c>
      <c r="C2464" s="206">
        <v>13164.0</v>
      </c>
    </row>
    <row r="2465">
      <c r="A2465" s="74">
        <v>13768.0</v>
      </c>
      <c r="B2465" s="74" t="s">
        <v>983</v>
      </c>
      <c r="C2465" s="206">
        <v>14281.0</v>
      </c>
    </row>
    <row r="2466">
      <c r="A2466" s="74">
        <v>13769.0</v>
      </c>
      <c r="B2466" s="74" t="s">
        <v>4961</v>
      </c>
      <c r="C2466" s="206">
        <v>28488.0</v>
      </c>
    </row>
    <row r="2467">
      <c r="A2467" s="74">
        <v>13771.0</v>
      </c>
      <c r="B2467" s="74" t="s">
        <v>4962</v>
      </c>
      <c r="C2467" s="206">
        <v>31700.0</v>
      </c>
    </row>
    <row r="2468">
      <c r="A2468" s="74">
        <v>13772.0</v>
      </c>
      <c r="B2468" s="74" t="s">
        <v>4963</v>
      </c>
      <c r="C2468" s="206">
        <v>28182.0</v>
      </c>
    </row>
    <row r="2469">
      <c r="A2469" s="74">
        <v>13773.0</v>
      </c>
      <c r="B2469" s="74" t="s">
        <v>4964</v>
      </c>
      <c r="C2469" s="206">
        <v>32265.0</v>
      </c>
    </row>
    <row r="2470">
      <c r="A2470" s="74">
        <v>13774.0</v>
      </c>
      <c r="B2470" s="74" t="s">
        <v>4965</v>
      </c>
      <c r="C2470" s="206">
        <v>18337.0</v>
      </c>
    </row>
    <row r="2471">
      <c r="A2471" s="74">
        <v>13775.0</v>
      </c>
      <c r="B2471" s="74" t="s">
        <v>4966</v>
      </c>
      <c r="C2471" s="206">
        <v>12712.0</v>
      </c>
    </row>
    <row r="2472">
      <c r="A2472" s="74">
        <v>13776.0</v>
      </c>
      <c r="B2472" s="74" t="s">
        <v>4967</v>
      </c>
      <c r="C2472" s="206">
        <v>34971.0</v>
      </c>
    </row>
    <row r="2473">
      <c r="A2473" s="74">
        <v>13777.0</v>
      </c>
      <c r="B2473" s="74" t="s">
        <v>4968</v>
      </c>
      <c r="C2473" s="206">
        <v>29196.0</v>
      </c>
    </row>
    <row r="2474">
      <c r="A2474" s="74">
        <v>13779.0</v>
      </c>
      <c r="B2474" s="74" t="s">
        <v>2412</v>
      </c>
      <c r="C2474" s="206">
        <v>24043.0</v>
      </c>
    </row>
    <row r="2475">
      <c r="A2475" s="74">
        <v>13780.0</v>
      </c>
      <c r="B2475" s="74" t="s">
        <v>4969</v>
      </c>
      <c r="C2475" s="206">
        <v>12733.0</v>
      </c>
    </row>
    <row r="2476">
      <c r="A2476" s="74">
        <v>13781.0</v>
      </c>
      <c r="B2476" s="74" t="s">
        <v>4970</v>
      </c>
      <c r="C2476" s="206">
        <v>17940.0</v>
      </c>
    </row>
    <row r="2477">
      <c r="A2477" s="74">
        <v>13782.0</v>
      </c>
      <c r="B2477" s="74" t="s">
        <v>4971</v>
      </c>
      <c r="C2477" s="206">
        <v>19549.0</v>
      </c>
    </row>
    <row r="2478">
      <c r="A2478" s="74">
        <v>13783.0</v>
      </c>
      <c r="B2478" s="74" t="s">
        <v>1751</v>
      </c>
      <c r="C2478" s="206">
        <v>21103.0</v>
      </c>
    </row>
    <row r="2479">
      <c r="A2479" s="74">
        <v>13784.0</v>
      </c>
      <c r="B2479" s="74" t="s">
        <v>662</v>
      </c>
      <c r="C2479" s="206">
        <v>21088.0</v>
      </c>
    </row>
    <row r="2480">
      <c r="A2480" s="74">
        <v>13785.0</v>
      </c>
      <c r="B2480" s="74" t="s">
        <v>4972</v>
      </c>
      <c r="C2480" s="206">
        <v>35647.0</v>
      </c>
    </row>
    <row r="2481">
      <c r="A2481" s="74">
        <v>13786.0</v>
      </c>
      <c r="B2481" s="74" t="s">
        <v>2711</v>
      </c>
      <c r="C2481" s="206">
        <v>17563.0</v>
      </c>
    </row>
    <row r="2482">
      <c r="A2482" s="74">
        <v>13788.0</v>
      </c>
      <c r="B2482" s="74" t="s">
        <v>4973</v>
      </c>
      <c r="C2482" s="206">
        <v>19149.0</v>
      </c>
    </row>
    <row r="2483">
      <c r="A2483" s="74">
        <v>13789.0</v>
      </c>
      <c r="B2483" s="74" t="s">
        <v>4974</v>
      </c>
      <c r="C2483" s="206">
        <v>22249.0</v>
      </c>
    </row>
    <row r="2484">
      <c r="A2484" s="74">
        <v>13790.0</v>
      </c>
      <c r="B2484" s="74" t="s">
        <v>4975</v>
      </c>
      <c r="C2484" s="206">
        <v>31180.0</v>
      </c>
    </row>
    <row r="2485">
      <c r="A2485" s="74">
        <v>13791.0</v>
      </c>
      <c r="B2485" s="74" t="s">
        <v>4976</v>
      </c>
      <c r="C2485" s="206">
        <v>22547.0</v>
      </c>
    </row>
    <row r="2486">
      <c r="A2486" s="74">
        <v>13794.0</v>
      </c>
      <c r="B2486" s="74" t="s">
        <v>4977</v>
      </c>
      <c r="C2486" s="206">
        <v>18355.0</v>
      </c>
    </row>
    <row r="2487">
      <c r="A2487" s="74">
        <v>13796.0</v>
      </c>
      <c r="B2487" s="74" t="s">
        <v>4978</v>
      </c>
      <c r="C2487" s="206">
        <v>13230.0</v>
      </c>
    </row>
    <row r="2488">
      <c r="A2488" s="74">
        <v>13797.0</v>
      </c>
      <c r="B2488" s="74" t="s">
        <v>4979</v>
      </c>
      <c r="C2488" s="206">
        <v>18819.0</v>
      </c>
    </row>
    <row r="2489">
      <c r="A2489" s="74">
        <v>13798.0</v>
      </c>
      <c r="B2489" s="74" t="s">
        <v>2433</v>
      </c>
      <c r="C2489" s="206">
        <v>34259.0</v>
      </c>
    </row>
    <row r="2490">
      <c r="A2490" s="74">
        <v>13799.0</v>
      </c>
      <c r="B2490" s="74" t="s">
        <v>1226</v>
      </c>
      <c r="C2490" s="206">
        <v>24564.0</v>
      </c>
    </row>
    <row r="2491">
      <c r="A2491" s="74">
        <v>13800.0</v>
      </c>
      <c r="B2491" s="74" t="s">
        <v>548</v>
      </c>
      <c r="C2491" s="206">
        <v>21061.0</v>
      </c>
    </row>
    <row r="2492">
      <c r="A2492" s="74">
        <v>13801.0</v>
      </c>
      <c r="B2492" s="74" t="s">
        <v>4980</v>
      </c>
      <c r="C2492" s="206">
        <v>20187.0</v>
      </c>
    </row>
    <row r="2493">
      <c r="A2493" s="74">
        <v>13804.0</v>
      </c>
      <c r="B2493" s="74" t="s">
        <v>4981</v>
      </c>
      <c r="C2493" s="206">
        <v>21870.0</v>
      </c>
    </row>
    <row r="2494">
      <c r="A2494" s="74">
        <v>13805.0</v>
      </c>
      <c r="B2494" s="74" t="s">
        <v>4982</v>
      </c>
      <c r="C2494" s="206">
        <v>14566.0</v>
      </c>
    </row>
    <row r="2495">
      <c r="A2495" s="74">
        <v>13806.0</v>
      </c>
      <c r="B2495" s="74" t="s">
        <v>4983</v>
      </c>
      <c r="C2495" s="206">
        <v>21159.0</v>
      </c>
    </row>
    <row r="2496">
      <c r="A2496" s="74">
        <v>13807.0</v>
      </c>
      <c r="B2496" s="74" t="s">
        <v>4984</v>
      </c>
      <c r="C2496" s="206">
        <v>30989.0</v>
      </c>
    </row>
    <row r="2497">
      <c r="A2497" s="74">
        <v>13808.0</v>
      </c>
      <c r="B2497" s="74" t="s">
        <v>4985</v>
      </c>
      <c r="C2497" s="206">
        <v>21081.0</v>
      </c>
    </row>
    <row r="2498">
      <c r="A2498" s="74">
        <v>13809.0</v>
      </c>
      <c r="B2498" s="74" t="s">
        <v>4986</v>
      </c>
      <c r="C2498" s="206">
        <v>35631.0</v>
      </c>
    </row>
    <row r="2499">
      <c r="A2499" s="74">
        <v>13810.0</v>
      </c>
      <c r="B2499" s="74" t="s">
        <v>4987</v>
      </c>
      <c r="C2499" s="206">
        <v>15873.0</v>
      </c>
    </row>
    <row r="2500">
      <c r="A2500" s="74">
        <v>13812.0</v>
      </c>
      <c r="B2500" s="74" t="s">
        <v>4988</v>
      </c>
      <c r="C2500" s="206">
        <v>32069.0</v>
      </c>
    </row>
    <row r="2501">
      <c r="A2501" s="74">
        <v>13813.0</v>
      </c>
      <c r="B2501" s="74" t="s">
        <v>4989</v>
      </c>
      <c r="C2501" s="206">
        <v>21045.0</v>
      </c>
    </row>
    <row r="2502">
      <c r="A2502" s="74">
        <v>13814.0</v>
      </c>
      <c r="B2502" s="74" t="s">
        <v>4990</v>
      </c>
      <c r="C2502" s="206">
        <v>16406.0</v>
      </c>
    </row>
    <row r="2503">
      <c r="A2503" s="74">
        <v>13816.0</v>
      </c>
      <c r="B2503" s="74" t="s">
        <v>4991</v>
      </c>
      <c r="C2503" s="206">
        <v>20966.0</v>
      </c>
    </row>
    <row r="2504">
      <c r="A2504" s="74">
        <v>13817.0</v>
      </c>
      <c r="B2504" s="74" t="s">
        <v>4992</v>
      </c>
      <c r="C2504" s="206">
        <v>25264.0</v>
      </c>
    </row>
    <row r="2505">
      <c r="A2505" s="74">
        <v>13818.0</v>
      </c>
      <c r="B2505" s="74" t="s">
        <v>4993</v>
      </c>
      <c r="C2505" s="206">
        <v>16380.0</v>
      </c>
    </row>
    <row r="2506">
      <c r="A2506" s="74">
        <v>13819.0</v>
      </c>
      <c r="B2506" s="74" t="s">
        <v>2383</v>
      </c>
      <c r="C2506" s="206">
        <v>21650.0</v>
      </c>
    </row>
    <row r="2507">
      <c r="A2507" s="74">
        <v>13821.0</v>
      </c>
      <c r="B2507" s="74" t="s">
        <v>4994</v>
      </c>
      <c r="C2507" s="206">
        <v>18596.0</v>
      </c>
    </row>
    <row r="2508">
      <c r="A2508" s="74">
        <v>13822.0</v>
      </c>
      <c r="B2508" s="74" t="s">
        <v>4995</v>
      </c>
      <c r="C2508" s="206">
        <v>25814.0</v>
      </c>
    </row>
    <row r="2509">
      <c r="A2509" s="74">
        <v>13826.0</v>
      </c>
      <c r="B2509" s="74" t="s">
        <v>4996</v>
      </c>
      <c r="C2509" s="206">
        <v>25097.0</v>
      </c>
    </row>
    <row r="2510">
      <c r="A2510" s="74">
        <v>13828.0</v>
      </c>
      <c r="B2510" s="74" t="s">
        <v>4997</v>
      </c>
      <c r="C2510" s="206">
        <v>30380.0</v>
      </c>
    </row>
    <row r="2511">
      <c r="A2511" s="74">
        <v>13829.0</v>
      </c>
      <c r="B2511" s="74" t="s">
        <v>2673</v>
      </c>
      <c r="C2511" s="206">
        <v>19504.0</v>
      </c>
    </row>
    <row r="2512">
      <c r="A2512" s="74">
        <v>13830.0</v>
      </c>
      <c r="B2512" s="74" t="s">
        <v>1092</v>
      </c>
      <c r="C2512" s="206">
        <v>29294.0</v>
      </c>
    </row>
    <row r="2513">
      <c r="A2513" s="74">
        <v>13832.0</v>
      </c>
      <c r="B2513" s="74" t="s">
        <v>4998</v>
      </c>
      <c r="C2513" s="206">
        <v>23391.0</v>
      </c>
    </row>
    <row r="2514">
      <c r="A2514" s="74">
        <v>13835.0</v>
      </c>
      <c r="B2514" s="74" t="s">
        <v>257</v>
      </c>
      <c r="C2514" s="206">
        <v>18179.0</v>
      </c>
    </row>
    <row r="2515">
      <c r="A2515" s="74">
        <v>13836.0</v>
      </c>
      <c r="B2515" s="74" t="s">
        <v>4999</v>
      </c>
      <c r="C2515" s="206">
        <v>31916.0</v>
      </c>
    </row>
    <row r="2516">
      <c r="A2516" s="74">
        <v>13837.0</v>
      </c>
      <c r="B2516" s="74" t="s">
        <v>5000</v>
      </c>
      <c r="C2516" s="206">
        <v>25995.0</v>
      </c>
    </row>
    <row r="2517">
      <c r="A2517" s="74">
        <v>13838.0</v>
      </c>
      <c r="B2517" s="74" t="s">
        <v>5001</v>
      </c>
      <c r="C2517" s="206">
        <v>26338.0</v>
      </c>
    </row>
    <row r="2518">
      <c r="A2518" s="74">
        <v>13839.0</v>
      </c>
      <c r="B2518" s="74" t="s">
        <v>2995</v>
      </c>
      <c r="C2518" s="206">
        <v>21341.0</v>
      </c>
    </row>
    <row r="2519">
      <c r="A2519" s="74">
        <v>13840.0</v>
      </c>
      <c r="B2519" s="74" t="s">
        <v>5002</v>
      </c>
      <c r="C2519" s="206">
        <v>17959.0</v>
      </c>
    </row>
    <row r="2520">
      <c r="A2520" s="74">
        <v>13842.0</v>
      </c>
      <c r="B2520" s="74" t="s">
        <v>5003</v>
      </c>
      <c r="C2520" s="206">
        <v>18921.0</v>
      </c>
    </row>
    <row r="2521">
      <c r="A2521" s="74">
        <v>13843.0</v>
      </c>
      <c r="B2521" s="74" t="s">
        <v>2701</v>
      </c>
      <c r="C2521" s="206">
        <v>22681.0</v>
      </c>
    </row>
    <row r="2522">
      <c r="A2522" s="74">
        <v>13844.0</v>
      </c>
      <c r="B2522" s="74" t="s">
        <v>5004</v>
      </c>
      <c r="C2522" s="206">
        <v>20664.0</v>
      </c>
    </row>
    <row r="2523">
      <c r="A2523" s="74">
        <v>13845.0</v>
      </c>
      <c r="B2523" s="74" t="s">
        <v>5005</v>
      </c>
      <c r="C2523" s="206">
        <v>18613.0</v>
      </c>
    </row>
    <row r="2524">
      <c r="A2524" s="74">
        <v>13847.0</v>
      </c>
      <c r="B2524" s="74" t="s">
        <v>2971</v>
      </c>
      <c r="C2524" s="206">
        <v>24349.0</v>
      </c>
    </row>
    <row r="2525">
      <c r="A2525" s="74">
        <v>13848.0</v>
      </c>
      <c r="B2525" s="74" t="s">
        <v>565</v>
      </c>
      <c r="C2525" s="206">
        <v>16483.0</v>
      </c>
    </row>
    <row r="2526">
      <c r="A2526" s="74">
        <v>13849.0</v>
      </c>
      <c r="B2526" s="74" t="s">
        <v>5006</v>
      </c>
      <c r="C2526" s="206">
        <v>24867.0</v>
      </c>
    </row>
    <row r="2527">
      <c r="A2527" s="74">
        <v>13850.0</v>
      </c>
      <c r="B2527" s="74" t="s">
        <v>2513</v>
      </c>
      <c r="C2527" s="206">
        <v>27494.0</v>
      </c>
    </row>
    <row r="2528">
      <c r="A2528" s="74">
        <v>13851.0</v>
      </c>
      <c r="B2528" s="74" t="s">
        <v>5007</v>
      </c>
      <c r="C2528" s="206">
        <v>35656.0</v>
      </c>
    </row>
    <row r="2529">
      <c r="A2529" s="74">
        <v>13852.0</v>
      </c>
      <c r="B2529" s="74" t="s">
        <v>5008</v>
      </c>
      <c r="C2529" s="206">
        <v>19703.0</v>
      </c>
    </row>
    <row r="2530">
      <c r="A2530" s="74">
        <v>13853.0</v>
      </c>
      <c r="B2530" s="74" t="s">
        <v>2375</v>
      </c>
      <c r="C2530" s="206">
        <v>27275.0</v>
      </c>
    </row>
    <row r="2531">
      <c r="A2531" s="74">
        <v>13854.0</v>
      </c>
      <c r="B2531" s="74" t="s">
        <v>1257</v>
      </c>
      <c r="C2531" s="206">
        <v>19452.0</v>
      </c>
    </row>
    <row r="2532">
      <c r="A2532" s="74">
        <v>13859.0</v>
      </c>
      <c r="B2532" s="74" t="s">
        <v>5009</v>
      </c>
      <c r="C2532" s="206">
        <v>21612.0</v>
      </c>
    </row>
    <row r="2533">
      <c r="A2533" s="74">
        <v>13860.0</v>
      </c>
      <c r="B2533" s="74" t="s">
        <v>2770</v>
      </c>
      <c r="C2533" s="206">
        <v>23450.0</v>
      </c>
    </row>
    <row r="2534">
      <c r="A2534" s="74">
        <v>13861.0</v>
      </c>
      <c r="B2534" s="74" t="s">
        <v>5010</v>
      </c>
      <c r="C2534" s="206">
        <v>26754.0</v>
      </c>
    </row>
    <row r="2535">
      <c r="A2535" s="74">
        <v>13862.0</v>
      </c>
      <c r="B2535" s="74" t="s">
        <v>5011</v>
      </c>
      <c r="C2535" s="206">
        <v>21070.0</v>
      </c>
    </row>
    <row r="2536">
      <c r="A2536" s="74">
        <v>13863.0</v>
      </c>
      <c r="B2536" s="74" t="s">
        <v>260</v>
      </c>
      <c r="C2536" s="206">
        <v>29842.0</v>
      </c>
    </row>
    <row r="2537">
      <c r="A2537" s="74">
        <v>13864.0</v>
      </c>
      <c r="B2537" s="74" t="s">
        <v>5012</v>
      </c>
      <c r="C2537" s="206">
        <v>15715.0</v>
      </c>
    </row>
    <row r="2538">
      <c r="A2538" s="74">
        <v>13866.0</v>
      </c>
      <c r="B2538" s="74" t="s">
        <v>5013</v>
      </c>
      <c r="C2538" s="206">
        <v>22581.0</v>
      </c>
    </row>
    <row r="2539">
      <c r="A2539" s="74">
        <v>13867.0</v>
      </c>
      <c r="B2539" s="74" t="s">
        <v>5014</v>
      </c>
      <c r="C2539" s="206">
        <v>20950.0</v>
      </c>
    </row>
    <row r="2540">
      <c r="A2540" s="74">
        <v>13869.0</v>
      </c>
      <c r="B2540" s="74" t="s">
        <v>2712</v>
      </c>
      <c r="C2540" s="206">
        <v>25705.0</v>
      </c>
    </row>
    <row r="2541">
      <c r="A2541" s="74">
        <v>13870.0</v>
      </c>
      <c r="B2541" s="74" t="s">
        <v>5015</v>
      </c>
      <c r="C2541" s="206">
        <v>20217.0</v>
      </c>
    </row>
    <row r="2542">
      <c r="A2542" s="74">
        <v>13871.0</v>
      </c>
      <c r="B2542" s="74" t="s">
        <v>5016</v>
      </c>
      <c r="C2542" s="206">
        <v>10982.0</v>
      </c>
    </row>
    <row r="2543">
      <c r="A2543" s="74">
        <v>13872.0</v>
      </c>
      <c r="B2543" s="74" t="s">
        <v>5017</v>
      </c>
      <c r="C2543" s="206">
        <v>17563.0</v>
      </c>
    </row>
    <row r="2544">
      <c r="A2544" s="74">
        <v>13873.0</v>
      </c>
      <c r="B2544" s="74" t="s">
        <v>5018</v>
      </c>
      <c r="C2544" s="206">
        <v>32895.0</v>
      </c>
    </row>
    <row r="2545">
      <c r="A2545" s="74">
        <v>13874.0</v>
      </c>
      <c r="B2545" s="74" t="s">
        <v>5019</v>
      </c>
      <c r="C2545" s="206">
        <v>23446.0</v>
      </c>
    </row>
    <row r="2546">
      <c r="A2546" s="74">
        <v>13878.0</v>
      </c>
      <c r="B2546" s="74" t="s">
        <v>5020</v>
      </c>
      <c r="C2546" s="206">
        <v>18179.0</v>
      </c>
    </row>
    <row r="2547">
      <c r="A2547" s="74">
        <v>13879.0</v>
      </c>
      <c r="B2547" s="74" t="s">
        <v>1158</v>
      </c>
      <c r="C2547" s="206">
        <v>11423.0</v>
      </c>
    </row>
    <row r="2548">
      <c r="A2548" s="74">
        <v>13880.0</v>
      </c>
      <c r="B2548" s="74" t="s">
        <v>522</v>
      </c>
      <c r="C2548" s="206">
        <v>18348.0</v>
      </c>
    </row>
    <row r="2549">
      <c r="A2549" s="74">
        <v>13881.0</v>
      </c>
      <c r="B2549" s="74" t="s">
        <v>5021</v>
      </c>
      <c r="C2549" s="206">
        <v>14625.0</v>
      </c>
    </row>
    <row r="2550">
      <c r="A2550" s="74">
        <v>13882.0</v>
      </c>
      <c r="B2550" s="74" t="s">
        <v>5022</v>
      </c>
      <c r="C2550" s="206">
        <v>28965.0</v>
      </c>
    </row>
    <row r="2551">
      <c r="A2551" s="74">
        <v>13883.0</v>
      </c>
      <c r="B2551" s="74" t="s">
        <v>5023</v>
      </c>
      <c r="C2551" s="206">
        <v>17545.0</v>
      </c>
    </row>
    <row r="2552">
      <c r="A2552" s="74">
        <v>13884.0</v>
      </c>
      <c r="B2552" s="74" t="s">
        <v>3150</v>
      </c>
      <c r="C2552" s="206">
        <v>21982.0</v>
      </c>
    </row>
    <row r="2553">
      <c r="A2553" s="74">
        <v>13885.0</v>
      </c>
      <c r="B2553" s="74" t="s">
        <v>1059</v>
      </c>
      <c r="C2553" s="206">
        <v>22542.0</v>
      </c>
    </row>
    <row r="2554">
      <c r="A2554" s="74">
        <v>13887.0</v>
      </c>
      <c r="B2554" s="74" t="s">
        <v>2527</v>
      </c>
      <c r="C2554" s="206">
        <v>26068.0</v>
      </c>
    </row>
    <row r="2555">
      <c r="A2555" s="74">
        <v>13888.0</v>
      </c>
      <c r="B2555" s="74" t="s">
        <v>5024</v>
      </c>
      <c r="C2555" s="206">
        <v>18556.0</v>
      </c>
    </row>
    <row r="2556">
      <c r="A2556" s="74">
        <v>13889.0</v>
      </c>
      <c r="B2556" s="74" t="s">
        <v>5025</v>
      </c>
      <c r="C2556" s="206">
        <v>22220.0</v>
      </c>
    </row>
    <row r="2557">
      <c r="A2557" s="74">
        <v>13890.0</v>
      </c>
      <c r="B2557" s="74" t="s">
        <v>5026</v>
      </c>
      <c r="C2557" s="206">
        <v>19818.0</v>
      </c>
    </row>
    <row r="2558">
      <c r="A2558" s="74">
        <v>13891.0</v>
      </c>
      <c r="B2558" s="74" t="s">
        <v>5027</v>
      </c>
      <c r="C2558" s="206">
        <v>20160.0</v>
      </c>
    </row>
    <row r="2559">
      <c r="A2559" s="74">
        <v>13892.0</v>
      </c>
      <c r="B2559" s="74" t="s">
        <v>630</v>
      </c>
      <c r="C2559" s="206">
        <v>25062.0</v>
      </c>
    </row>
    <row r="2560">
      <c r="A2560" s="74">
        <v>13893.0</v>
      </c>
      <c r="B2560" s="74" t="s">
        <v>5028</v>
      </c>
      <c r="C2560" s="206">
        <v>31166.0</v>
      </c>
    </row>
    <row r="2561">
      <c r="A2561" s="74">
        <v>13894.0</v>
      </c>
      <c r="B2561" s="74" t="s">
        <v>5029</v>
      </c>
      <c r="C2561" s="206">
        <v>22165.0</v>
      </c>
    </row>
    <row r="2562">
      <c r="A2562" s="74">
        <v>13895.0</v>
      </c>
      <c r="B2562" s="74" t="s">
        <v>5030</v>
      </c>
      <c r="C2562" s="206">
        <v>32005.0</v>
      </c>
    </row>
    <row r="2563">
      <c r="A2563" s="74">
        <v>13896.0</v>
      </c>
      <c r="B2563" s="74" t="s">
        <v>5031</v>
      </c>
      <c r="C2563" s="206">
        <v>19943.0</v>
      </c>
    </row>
    <row r="2564">
      <c r="A2564" s="74">
        <v>13897.0</v>
      </c>
      <c r="B2564" s="74" t="s">
        <v>5032</v>
      </c>
      <c r="C2564" s="206">
        <v>19099.0</v>
      </c>
    </row>
    <row r="2565">
      <c r="A2565" s="74">
        <v>13900.0</v>
      </c>
      <c r="B2565" s="74" t="s">
        <v>5033</v>
      </c>
      <c r="C2565" s="206">
        <v>24357.0</v>
      </c>
    </row>
    <row r="2566">
      <c r="A2566" s="74">
        <v>13901.0</v>
      </c>
      <c r="B2566" s="74" t="s">
        <v>5034</v>
      </c>
      <c r="C2566" s="206">
        <v>21219.0</v>
      </c>
    </row>
    <row r="2567">
      <c r="A2567" s="74">
        <v>13903.0</v>
      </c>
      <c r="B2567" s="74" t="s">
        <v>927</v>
      </c>
      <c r="C2567" s="206">
        <v>22038.0</v>
      </c>
    </row>
    <row r="2568">
      <c r="A2568" s="74">
        <v>13904.0</v>
      </c>
      <c r="B2568" s="74" t="s">
        <v>5035</v>
      </c>
      <c r="C2568" s="206">
        <v>25630.0</v>
      </c>
    </row>
    <row r="2569">
      <c r="A2569" s="74">
        <v>13906.0</v>
      </c>
      <c r="B2569" s="74" t="s">
        <v>5036</v>
      </c>
      <c r="C2569" s="206">
        <v>21277.0</v>
      </c>
    </row>
    <row r="2570">
      <c r="A2570" s="74">
        <v>13907.0</v>
      </c>
      <c r="B2570" s="74" t="s">
        <v>5037</v>
      </c>
      <c r="C2570" s="206">
        <v>21643.0</v>
      </c>
    </row>
    <row r="2571">
      <c r="A2571" s="74">
        <v>13908.0</v>
      </c>
      <c r="B2571" s="74" t="s">
        <v>5038</v>
      </c>
      <c r="C2571" s="206">
        <v>28184.0</v>
      </c>
    </row>
    <row r="2572">
      <c r="A2572" s="74">
        <v>13909.0</v>
      </c>
      <c r="B2572" s="74" t="s">
        <v>2350</v>
      </c>
      <c r="C2572" s="206">
        <v>24060.0</v>
      </c>
    </row>
    <row r="2573">
      <c r="A2573" s="74">
        <v>13910.0</v>
      </c>
      <c r="B2573" s="74" t="s">
        <v>5039</v>
      </c>
      <c r="C2573" s="206">
        <v>17530.0</v>
      </c>
    </row>
    <row r="2574">
      <c r="A2574" s="74">
        <v>13911.0</v>
      </c>
      <c r="B2574" s="74" t="s">
        <v>5040</v>
      </c>
      <c r="C2574" s="206">
        <v>32583.0</v>
      </c>
    </row>
    <row r="2575">
      <c r="A2575" s="74">
        <v>13912.0</v>
      </c>
      <c r="B2575" s="74" t="s">
        <v>5041</v>
      </c>
      <c r="C2575" s="206">
        <v>30995.0</v>
      </c>
    </row>
    <row r="2576">
      <c r="A2576" s="74">
        <v>13915.0</v>
      </c>
      <c r="B2576" s="74" t="s">
        <v>5042</v>
      </c>
      <c r="C2576" s="206">
        <v>33230.0</v>
      </c>
    </row>
    <row r="2577">
      <c r="A2577" s="74">
        <v>13916.0</v>
      </c>
      <c r="B2577" s="74" t="s">
        <v>5043</v>
      </c>
      <c r="C2577" s="206">
        <v>27764.0</v>
      </c>
    </row>
    <row r="2578">
      <c r="A2578" s="74">
        <v>13918.0</v>
      </c>
      <c r="B2578" s="74" t="s">
        <v>5044</v>
      </c>
      <c r="C2578" s="206">
        <v>19692.0</v>
      </c>
    </row>
    <row r="2579">
      <c r="A2579" s="74">
        <v>13919.0</v>
      </c>
      <c r="B2579" s="74" t="s">
        <v>5045</v>
      </c>
      <c r="C2579" s="206">
        <v>26724.0</v>
      </c>
    </row>
    <row r="2580">
      <c r="A2580" s="74">
        <v>13920.0</v>
      </c>
      <c r="B2580" s="74" t="s">
        <v>5046</v>
      </c>
      <c r="C2580" s="206">
        <v>27293.0</v>
      </c>
    </row>
    <row r="2581">
      <c r="A2581" s="74">
        <v>13921.0</v>
      </c>
      <c r="B2581" s="74" t="s">
        <v>5047</v>
      </c>
      <c r="C2581" s="206">
        <v>26239.0</v>
      </c>
    </row>
    <row r="2582">
      <c r="A2582" s="74">
        <v>13922.0</v>
      </c>
      <c r="B2582" s="74" t="s">
        <v>5048</v>
      </c>
      <c r="C2582" s="206">
        <v>25674.0</v>
      </c>
    </row>
    <row r="2583">
      <c r="A2583" s="74">
        <v>13925.0</v>
      </c>
      <c r="B2583" s="74" t="s">
        <v>5049</v>
      </c>
      <c r="C2583" s="206">
        <v>20757.0</v>
      </c>
    </row>
    <row r="2584">
      <c r="A2584" s="74">
        <v>13927.0</v>
      </c>
      <c r="B2584" s="74" t="s">
        <v>5050</v>
      </c>
      <c r="C2584" s="206">
        <v>24913.0</v>
      </c>
    </row>
    <row r="2585">
      <c r="A2585" s="74">
        <v>13928.0</v>
      </c>
      <c r="B2585" s="74" t="s">
        <v>1067</v>
      </c>
      <c r="C2585" s="206">
        <v>24570.0</v>
      </c>
    </row>
    <row r="2586">
      <c r="A2586" s="74">
        <v>13929.0</v>
      </c>
      <c r="B2586" s="74" t="s">
        <v>5051</v>
      </c>
      <c r="C2586" s="206">
        <v>32797.0</v>
      </c>
    </row>
    <row r="2587">
      <c r="A2587" s="74">
        <v>13930.0</v>
      </c>
      <c r="B2587" s="74" t="s">
        <v>5052</v>
      </c>
      <c r="C2587" s="206">
        <v>27348.0</v>
      </c>
    </row>
    <row r="2588">
      <c r="A2588" s="74">
        <v>13931.0</v>
      </c>
      <c r="B2588" s="74" t="s">
        <v>5053</v>
      </c>
      <c r="C2588" s="206">
        <v>11150.0</v>
      </c>
    </row>
    <row r="2589">
      <c r="A2589" s="74">
        <v>13932.0</v>
      </c>
      <c r="B2589" s="74" t="s">
        <v>5054</v>
      </c>
      <c r="C2589" s="206">
        <v>26038.0</v>
      </c>
    </row>
    <row r="2590">
      <c r="A2590" s="74">
        <v>13934.0</v>
      </c>
      <c r="B2590" s="74" t="s">
        <v>5055</v>
      </c>
      <c r="C2590" s="206">
        <v>23231.0</v>
      </c>
    </row>
    <row r="2591">
      <c r="A2591" s="74">
        <v>13935.0</v>
      </c>
      <c r="B2591" s="74" t="s">
        <v>5056</v>
      </c>
      <c r="C2591" s="206">
        <v>29223.0</v>
      </c>
    </row>
    <row r="2592">
      <c r="A2592" s="74">
        <v>13936.0</v>
      </c>
      <c r="B2592" s="74" t="s">
        <v>2873</v>
      </c>
      <c r="C2592" s="206">
        <v>32726.0</v>
      </c>
    </row>
    <row r="2593">
      <c r="A2593" s="74">
        <v>13937.0</v>
      </c>
      <c r="B2593" s="74" t="s">
        <v>837</v>
      </c>
      <c r="C2593" s="206">
        <v>33308.0</v>
      </c>
    </row>
    <row r="2594">
      <c r="A2594" s="74">
        <v>13938.0</v>
      </c>
      <c r="B2594" s="74" t="s">
        <v>2778</v>
      </c>
      <c r="C2594" s="206">
        <v>17231.0</v>
      </c>
    </row>
    <row r="2595">
      <c r="A2595" s="74">
        <v>13939.0</v>
      </c>
      <c r="B2595" s="74" t="s">
        <v>5057</v>
      </c>
      <c r="C2595" s="206">
        <v>35267.0</v>
      </c>
    </row>
    <row r="2596">
      <c r="A2596" s="74">
        <v>13940.0</v>
      </c>
      <c r="B2596" s="74" t="s">
        <v>5058</v>
      </c>
      <c r="C2596" s="206">
        <v>28730.0</v>
      </c>
    </row>
    <row r="2597">
      <c r="A2597" s="74">
        <v>13941.0</v>
      </c>
      <c r="B2597" s="74" t="s">
        <v>5059</v>
      </c>
      <c r="C2597" s="206">
        <v>25424.0</v>
      </c>
    </row>
    <row r="2598">
      <c r="A2598" s="74">
        <v>13942.0</v>
      </c>
      <c r="B2598" s="74" t="s">
        <v>5060</v>
      </c>
      <c r="C2598" s="206">
        <v>21494.0</v>
      </c>
    </row>
    <row r="2599">
      <c r="A2599" s="74">
        <v>13943.0</v>
      </c>
      <c r="B2599" s="74" t="s">
        <v>5061</v>
      </c>
      <c r="C2599" s="206">
        <v>20851.0</v>
      </c>
    </row>
    <row r="2600">
      <c r="A2600" s="74">
        <v>13944.0</v>
      </c>
      <c r="B2600" s="74" t="s">
        <v>5062</v>
      </c>
      <c r="C2600" s="206">
        <v>21843.0</v>
      </c>
    </row>
    <row r="2601">
      <c r="A2601" s="74">
        <v>13945.0</v>
      </c>
      <c r="B2601" s="74" t="s">
        <v>5063</v>
      </c>
      <c r="C2601" s="206">
        <v>20083.0</v>
      </c>
    </row>
    <row r="2602">
      <c r="A2602" s="74">
        <v>13946.0</v>
      </c>
      <c r="B2602" s="74" t="s">
        <v>800</v>
      </c>
      <c r="C2602" s="206">
        <v>26251.0</v>
      </c>
    </row>
    <row r="2603">
      <c r="A2603" s="74">
        <v>13948.0</v>
      </c>
      <c r="B2603" s="74" t="s">
        <v>5064</v>
      </c>
      <c r="C2603" s="206">
        <v>17647.0</v>
      </c>
    </row>
    <row r="2604">
      <c r="A2604" s="74">
        <v>13949.0</v>
      </c>
      <c r="B2604" s="74" t="s">
        <v>5065</v>
      </c>
      <c r="C2604" s="206">
        <v>27103.0</v>
      </c>
    </row>
    <row r="2605">
      <c r="A2605" s="74">
        <v>13950.0</v>
      </c>
      <c r="B2605" s="74" t="s">
        <v>2620</v>
      </c>
      <c r="C2605" s="206">
        <v>21926.0</v>
      </c>
    </row>
    <row r="2606">
      <c r="A2606" s="74">
        <v>13951.0</v>
      </c>
      <c r="B2606" s="74" t="s">
        <v>5066</v>
      </c>
      <c r="C2606" s="206">
        <v>18130.0</v>
      </c>
    </row>
    <row r="2607">
      <c r="A2607" s="74">
        <v>13954.0</v>
      </c>
      <c r="B2607" s="74" t="s">
        <v>5067</v>
      </c>
      <c r="C2607" s="206">
        <v>25241.0</v>
      </c>
    </row>
    <row r="2608">
      <c r="A2608" s="74">
        <v>13955.0</v>
      </c>
      <c r="B2608" s="74" t="s">
        <v>5068</v>
      </c>
      <c r="C2608" s="206">
        <v>23519.0</v>
      </c>
    </row>
    <row r="2609">
      <c r="A2609" s="74">
        <v>13956.0</v>
      </c>
      <c r="B2609" s="74" t="s">
        <v>2359</v>
      </c>
      <c r="C2609" s="206">
        <v>16581.0</v>
      </c>
    </row>
    <row r="2610">
      <c r="A2610" s="74">
        <v>13957.0</v>
      </c>
      <c r="B2610" s="74" t="s">
        <v>5069</v>
      </c>
      <c r="C2610" s="206">
        <v>18093.0</v>
      </c>
    </row>
    <row r="2611">
      <c r="A2611" s="74">
        <v>13958.0</v>
      </c>
      <c r="B2611" s="74" t="s">
        <v>5070</v>
      </c>
      <c r="C2611" s="206">
        <v>18454.0</v>
      </c>
    </row>
    <row r="2612">
      <c r="A2612" s="74">
        <v>13959.0</v>
      </c>
      <c r="B2612" s="74" t="s">
        <v>753</v>
      </c>
      <c r="C2612" s="206">
        <v>17526.0</v>
      </c>
    </row>
    <row r="2613">
      <c r="A2613" s="74">
        <v>13960.0</v>
      </c>
      <c r="B2613" s="74" t="s">
        <v>5071</v>
      </c>
      <c r="C2613" s="206">
        <v>15189.0</v>
      </c>
    </row>
    <row r="2614">
      <c r="A2614" s="74">
        <v>13961.0</v>
      </c>
      <c r="B2614" s="74" t="s">
        <v>5072</v>
      </c>
      <c r="C2614" s="206">
        <v>17659.0</v>
      </c>
    </row>
    <row r="2615">
      <c r="A2615" s="74">
        <v>13962.0</v>
      </c>
      <c r="B2615" s="74" t="s">
        <v>2990</v>
      </c>
      <c r="C2615" s="206">
        <v>23708.0</v>
      </c>
    </row>
    <row r="2616">
      <c r="A2616" s="74">
        <v>13963.0</v>
      </c>
      <c r="B2616" s="74" t="s">
        <v>5073</v>
      </c>
      <c r="C2616" s="206">
        <v>26014.0</v>
      </c>
    </row>
    <row r="2617">
      <c r="A2617" s="74">
        <v>13964.0</v>
      </c>
      <c r="B2617" s="74" t="s">
        <v>5074</v>
      </c>
      <c r="C2617" s="206">
        <v>15894.0</v>
      </c>
    </row>
    <row r="2618">
      <c r="A2618" s="74">
        <v>13967.0</v>
      </c>
      <c r="B2618" s="74" t="s">
        <v>955</v>
      </c>
      <c r="C2618" s="206">
        <v>16308.0</v>
      </c>
    </row>
    <row r="2619">
      <c r="A2619" s="74">
        <v>13969.0</v>
      </c>
      <c r="B2619" s="74" t="s">
        <v>5075</v>
      </c>
      <c r="C2619" s="206">
        <v>27299.0</v>
      </c>
    </row>
    <row r="2620">
      <c r="A2620" s="74">
        <v>13970.0</v>
      </c>
      <c r="B2620" s="74" t="s">
        <v>1473</v>
      </c>
      <c r="C2620" s="206">
        <v>16671.0</v>
      </c>
    </row>
    <row r="2621">
      <c r="A2621" s="74">
        <v>13972.0</v>
      </c>
      <c r="B2621" s="74" t="s">
        <v>775</v>
      </c>
      <c r="C2621" s="206">
        <v>17231.0</v>
      </c>
    </row>
    <row r="2622">
      <c r="A2622" s="74">
        <v>13973.0</v>
      </c>
      <c r="B2622" s="74" t="s">
        <v>3100</v>
      </c>
      <c r="C2622" s="206">
        <v>17572.0</v>
      </c>
    </row>
    <row r="2623">
      <c r="A2623" s="74">
        <v>13978.0</v>
      </c>
      <c r="B2623" s="74" t="s">
        <v>5076</v>
      </c>
      <c r="C2623" s="206">
        <v>27403.0</v>
      </c>
    </row>
    <row r="2624">
      <c r="A2624" s="74">
        <v>13981.0</v>
      </c>
      <c r="B2624" s="74" t="s">
        <v>5077</v>
      </c>
      <c r="C2624" s="206">
        <v>15632.0</v>
      </c>
    </row>
    <row r="2625">
      <c r="A2625" s="74">
        <v>13983.0</v>
      </c>
      <c r="B2625" s="74" t="s">
        <v>5078</v>
      </c>
      <c r="C2625" s="206">
        <v>20219.0</v>
      </c>
    </row>
    <row r="2626">
      <c r="A2626" s="74">
        <v>13986.0</v>
      </c>
      <c r="B2626" s="74" t="s">
        <v>5079</v>
      </c>
      <c r="C2626" s="206">
        <v>29393.0</v>
      </c>
    </row>
    <row r="2627">
      <c r="A2627" s="74">
        <v>13989.0</v>
      </c>
      <c r="B2627" s="74" t="s">
        <v>5080</v>
      </c>
      <c r="C2627" s="206">
        <v>25975.0</v>
      </c>
    </row>
    <row r="2628">
      <c r="A2628" s="74">
        <v>13990.0</v>
      </c>
      <c r="B2628" s="74" t="s">
        <v>3087</v>
      </c>
      <c r="C2628" s="206">
        <v>17140.0</v>
      </c>
    </row>
    <row r="2629">
      <c r="A2629" s="74">
        <v>13992.0</v>
      </c>
      <c r="B2629" s="74" t="s">
        <v>5081</v>
      </c>
      <c r="C2629" s="206">
        <v>22001.0</v>
      </c>
    </row>
    <row r="2630">
      <c r="A2630" s="74">
        <v>13994.0</v>
      </c>
      <c r="B2630" s="74" t="s">
        <v>5082</v>
      </c>
      <c r="C2630" s="206">
        <v>28275.0</v>
      </c>
    </row>
    <row r="2631">
      <c r="A2631" s="74">
        <v>13996.0</v>
      </c>
      <c r="B2631" s="74" t="s">
        <v>5083</v>
      </c>
      <c r="C2631" s="206">
        <v>24823.0</v>
      </c>
    </row>
    <row r="2632">
      <c r="A2632" s="74">
        <v>13998.0</v>
      </c>
      <c r="B2632" s="74" t="s">
        <v>5084</v>
      </c>
      <c r="C2632" s="206">
        <v>31976.0</v>
      </c>
    </row>
    <row r="2633">
      <c r="A2633" s="74">
        <v>13999.0</v>
      </c>
      <c r="B2633" s="74" t="s">
        <v>5085</v>
      </c>
      <c r="C2633" s="206">
        <v>15330.0</v>
      </c>
    </row>
    <row r="2634">
      <c r="A2634" s="74">
        <v>14000.0</v>
      </c>
      <c r="B2634" s="74" t="s">
        <v>5086</v>
      </c>
      <c r="C2634" s="206">
        <v>23026.0</v>
      </c>
    </row>
    <row r="2635">
      <c r="A2635" s="74">
        <v>14001.0</v>
      </c>
      <c r="B2635" s="74" t="s">
        <v>2464</v>
      </c>
      <c r="C2635" s="206">
        <v>25773.0</v>
      </c>
    </row>
    <row r="2636">
      <c r="A2636" s="74">
        <v>14002.0</v>
      </c>
      <c r="B2636" s="74" t="s">
        <v>5087</v>
      </c>
      <c r="C2636" s="206">
        <v>16901.0</v>
      </c>
    </row>
    <row r="2637">
      <c r="A2637" s="74">
        <v>14003.0</v>
      </c>
      <c r="B2637" s="74" t="s">
        <v>5088</v>
      </c>
      <c r="C2637" s="206">
        <v>24137.0</v>
      </c>
    </row>
    <row r="2638">
      <c r="A2638" s="74">
        <v>14004.0</v>
      </c>
      <c r="B2638" s="74" t="s">
        <v>5089</v>
      </c>
      <c r="C2638" s="206">
        <v>17535.0</v>
      </c>
    </row>
    <row r="2639">
      <c r="A2639" s="74">
        <v>14005.0</v>
      </c>
      <c r="B2639" s="74" t="s">
        <v>2689</v>
      </c>
      <c r="C2639" s="206">
        <v>16346.0</v>
      </c>
    </row>
    <row r="2640">
      <c r="A2640" s="74">
        <v>14006.0</v>
      </c>
      <c r="B2640" s="74" t="s">
        <v>5090</v>
      </c>
      <c r="C2640" s="206">
        <v>28299.0</v>
      </c>
    </row>
    <row r="2641">
      <c r="A2641" s="74">
        <v>14008.0</v>
      </c>
      <c r="B2641" s="74" t="s">
        <v>5091</v>
      </c>
      <c r="C2641" s="206">
        <v>23643.0</v>
      </c>
    </row>
    <row r="2642">
      <c r="A2642" s="74">
        <v>14009.0</v>
      </c>
      <c r="B2642" s="74" t="s">
        <v>3153</v>
      </c>
      <c r="C2642" s="206">
        <v>26227.0</v>
      </c>
    </row>
    <row r="2643">
      <c r="A2643" s="74">
        <v>14010.0</v>
      </c>
      <c r="B2643" s="74" t="s">
        <v>958</v>
      </c>
      <c r="C2643" s="206">
        <v>21325.0</v>
      </c>
    </row>
    <row r="2644">
      <c r="A2644" s="74">
        <v>14011.0</v>
      </c>
      <c r="B2644" s="74" t="s">
        <v>5092</v>
      </c>
      <c r="C2644" s="206">
        <v>20836.0</v>
      </c>
    </row>
    <row r="2645">
      <c r="A2645" s="74">
        <v>14012.0</v>
      </c>
      <c r="B2645" s="74" t="s">
        <v>5093</v>
      </c>
      <c r="C2645" s="206">
        <v>18523.0</v>
      </c>
    </row>
    <row r="2646">
      <c r="A2646" s="74">
        <v>14013.0</v>
      </c>
      <c r="B2646" s="74" t="s">
        <v>2671</v>
      </c>
      <c r="C2646" s="206">
        <v>20269.0</v>
      </c>
    </row>
    <row r="2647">
      <c r="A2647" s="74">
        <v>14015.0</v>
      </c>
      <c r="B2647" s="74" t="s">
        <v>1456</v>
      </c>
      <c r="C2647" s="206">
        <v>23046.0</v>
      </c>
    </row>
    <row r="2648">
      <c r="A2648" s="74">
        <v>14016.0</v>
      </c>
      <c r="B2648" s="74" t="s">
        <v>5094</v>
      </c>
      <c r="C2648" s="206">
        <v>20109.0</v>
      </c>
    </row>
    <row r="2649">
      <c r="A2649" s="74">
        <v>14017.0</v>
      </c>
      <c r="B2649" s="74" t="s">
        <v>5095</v>
      </c>
      <c r="C2649" s="206">
        <v>20618.0</v>
      </c>
    </row>
    <row r="2650">
      <c r="A2650" s="74">
        <v>14018.0</v>
      </c>
      <c r="B2650" s="74" t="s">
        <v>638</v>
      </c>
      <c r="C2650" s="206">
        <v>27273.0</v>
      </c>
    </row>
    <row r="2651">
      <c r="A2651" s="74">
        <v>14019.0</v>
      </c>
      <c r="B2651" s="74" t="s">
        <v>726</v>
      </c>
      <c r="C2651" s="206">
        <v>23292.0</v>
      </c>
    </row>
    <row r="2652">
      <c r="A2652" s="74">
        <v>14020.0</v>
      </c>
      <c r="B2652" s="74" t="s">
        <v>5096</v>
      </c>
      <c r="C2652" s="206">
        <v>19315.0</v>
      </c>
    </row>
    <row r="2653">
      <c r="A2653" s="74">
        <v>14021.0</v>
      </c>
      <c r="B2653" s="74" t="s">
        <v>2835</v>
      </c>
      <c r="C2653" s="206">
        <v>21451.0</v>
      </c>
    </row>
    <row r="2654">
      <c r="A2654" s="74">
        <v>14024.0</v>
      </c>
      <c r="B2654" s="74" t="s">
        <v>1171</v>
      </c>
      <c r="C2654" s="206">
        <v>15850.0</v>
      </c>
    </row>
    <row r="2655">
      <c r="A2655" s="74">
        <v>14025.0</v>
      </c>
      <c r="B2655" s="74" t="s">
        <v>5097</v>
      </c>
      <c r="C2655" s="206">
        <v>17130.0</v>
      </c>
    </row>
    <row r="2656">
      <c r="A2656" s="74">
        <v>14026.0</v>
      </c>
      <c r="B2656" s="74" t="s">
        <v>5098</v>
      </c>
      <c r="C2656" s="206">
        <v>25018.0</v>
      </c>
    </row>
    <row r="2657">
      <c r="A2657" s="74">
        <v>14027.0</v>
      </c>
      <c r="B2657" s="74" t="s">
        <v>5099</v>
      </c>
      <c r="C2657" s="206">
        <v>27228.0</v>
      </c>
    </row>
    <row r="2658">
      <c r="A2658" s="74">
        <v>14028.0</v>
      </c>
      <c r="B2658" s="74" t="s">
        <v>1901</v>
      </c>
      <c r="C2658" s="206">
        <v>31415.0</v>
      </c>
    </row>
    <row r="2659">
      <c r="A2659" s="74">
        <v>14029.0</v>
      </c>
      <c r="B2659" s="74" t="s">
        <v>5100</v>
      </c>
      <c r="C2659" s="206">
        <v>23337.0</v>
      </c>
    </row>
    <row r="2660">
      <c r="A2660" s="74">
        <v>14030.0</v>
      </c>
      <c r="B2660" s="74" t="s">
        <v>449</v>
      </c>
      <c r="C2660" s="206">
        <v>17261.0</v>
      </c>
    </row>
    <row r="2661">
      <c r="A2661" s="74">
        <v>14031.0</v>
      </c>
      <c r="B2661" s="74" t="s">
        <v>5101</v>
      </c>
      <c r="C2661" s="206">
        <v>24739.0</v>
      </c>
    </row>
    <row r="2662">
      <c r="A2662" s="74">
        <v>14032.0</v>
      </c>
      <c r="B2662" s="74" t="s">
        <v>5102</v>
      </c>
      <c r="C2662" s="206">
        <v>12889.0</v>
      </c>
    </row>
    <row r="2663">
      <c r="A2663" s="74">
        <v>14034.0</v>
      </c>
      <c r="B2663" s="74" t="s">
        <v>2938</v>
      </c>
      <c r="C2663" s="206">
        <v>19737.0</v>
      </c>
    </row>
    <row r="2664">
      <c r="A2664" s="74">
        <v>14035.0</v>
      </c>
      <c r="B2664" s="74" t="s">
        <v>417</v>
      </c>
      <c r="C2664" s="206">
        <v>22362.0</v>
      </c>
    </row>
    <row r="2665">
      <c r="A2665" s="74">
        <v>14036.0</v>
      </c>
      <c r="B2665" s="74" t="s">
        <v>3117</v>
      </c>
      <c r="C2665" s="206">
        <v>22715.0</v>
      </c>
    </row>
    <row r="2666">
      <c r="A2666" s="74">
        <v>14037.0</v>
      </c>
      <c r="B2666" s="74" t="s">
        <v>5103</v>
      </c>
      <c r="C2666" s="206">
        <v>16970.0</v>
      </c>
    </row>
    <row r="2667">
      <c r="A2667" s="74">
        <v>14038.0</v>
      </c>
      <c r="B2667" s="74" t="s">
        <v>5104</v>
      </c>
      <c r="C2667" s="206">
        <v>19026.0</v>
      </c>
    </row>
    <row r="2668">
      <c r="A2668" s="74">
        <v>14042.0</v>
      </c>
      <c r="B2668" s="74" t="s">
        <v>5105</v>
      </c>
      <c r="C2668" s="206">
        <v>15727.0</v>
      </c>
    </row>
    <row r="2669">
      <c r="A2669" s="74">
        <v>14044.0</v>
      </c>
      <c r="B2669" s="74" t="s">
        <v>5106</v>
      </c>
      <c r="C2669" s="206">
        <v>15928.0</v>
      </c>
    </row>
    <row r="2670">
      <c r="A2670" s="74">
        <v>14046.0</v>
      </c>
      <c r="B2670" s="74" t="s">
        <v>5107</v>
      </c>
      <c r="C2670" s="206">
        <v>18509.0</v>
      </c>
    </row>
    <row r="2671">
      <c r="A2671" s="74">
        <v>14047.0</v>
      </c>
      <c r="B2671" s="74" t="s">
        <v>5108</v>
      </c>
      <c r="C2671" s="206">
        <v>21885.0</v>
      </c>
    </row>
    <row r="2672">
      <c r="A2672" s="74">
        <v>14049.0</v>
      </c>
      <c r="B2672" s="74" t="s">
        <v>5109</v>
      </c>
      <c r="C2672" s="206">
        <v>31322.0</v>
      </c>
    </row>
    <row r="2673">
      <c r="A2673" s="74">
        <v>14050.0</v>
      </c>
      <c r="B2673" s="74" t="s">
        <v>788</v>
      </c>
      <c r="C2673" s="206">
        <v>20523.0</v>
      </c>
    </row>
    <row r="2674">
      <c r="A2674" s="74">
        <v>14051.0</v>
      </c>
      <c r="B2674" s="74" t="s">
        <v>5110</v>
      </c>
      <c r="C2674" s="206">
        <v>23129.0</v>
      </c>
    </row>
    <row r="2675">
      <c r="A2675" s="74">
        <v>14052.0</v>
      </c>
      <c r="B2675" s="74" t="s">
        <v>2425</v>
      </c>
      <c r="C2675" s="206">
        <v>29046.0</v>
      </c>
    </row>
    <row r="2676">
      <c r="A2676" s="74">
        <v>14053.0</v>
      </c>
      <c r="B2676" s="74" t="s">
        <v>5111</v>
      </c>
      <c r="C2676" s="206">
        <v>18535.0</v>
      </c>
    </row>
    <row r="2677">
      <c r="A2677" s="74">
        <v>14054.0</v>
      </c>
      <c r="B2677" s="74" t="s">
        <v>931</v>
      </c>
      <c r="C2677" s="206">
        <v>19098.0</v>
      </c>
    </row>
    <row r="2678">
      <c r="A2678" s="74">
        <v>14055.0</v>
      </c>
      <c r="B2678" s="74" t="s">
        <v>5112</v>
      </c>
      <c r="C2678" s="206">
        <v>30077.0</v>
      </c>
    </row>
    <row r="2679">
      <c r="A2679" s="74">
        <v>14056.0</v>
      </c>
      <c r="B2679" s="74" t="s">
        <v>5113</v>
      </c>
      <c r="C2679" s="206">
        <v>16341.0</v>
      </c>
    </row>
    <row r="2680">
      <c r="A2680" s="74">
        <v>14058.0</v>
      </c>
      <c r="B2680" s="74" t="s">
        <v>5114</v>
      </c>
      <c r="C2680" s="206">
        <v>14375.0</v>
      </c>
    </row>
    <row r="2681">
      <c r="A2681" s="74">
        <v>14062.0</v>
      </c>
      <c r="B2681" s="74" t="s">
        <v>5115</v>
      </c>
      <c r="C2681" s="206">
        <v>24045.0</v>
      </c>
    </row>
    <row r="2682">
      <c r="A2682" s="74">
        <v>14063.0</v>
      </c>
      <c r="B2682" s="74" t="s">
        <v>2724</v>
      </c>
      <c r="C2682" s="206">
        <v>22822.0</v>
      </c>
    </row>
    <row r="2683">
      <c r="A2683" s="74">
        <v>14064.0</v>
      </c>
      <c r="B2683" s="74" t="s">
        <v>5116</v>
      </c>
      <c r="C2683" s="206">
        <v>17859.0</v>
      </c>
    </row>
    <row r="2684">
      <c r="A2684" s="74">
        <v>14065.0</v>
      </c>
      <c r="B2684" s="74" t="s">
        <v>5117</v>
      </c>
      <c r="C2684" s="206">
        <v>16477.0</v>
      </c>
    </row>
    <row r="2685">
      <c r="A2685" s="74">
        <v>14066.0</v>
      </c>
      <c r="B2685" s="74" t="s">
        <v>1598</v>
      </c>
      <c r="C2685" s="206">
        <v>35192.0</v>
      </c>
    </row>
    <row r="2686">
      <c r="A2686" s="74">
        <v>14068.0</v>
      </c>
      <c r="B2686" s="74" t="s">
        <v>5118</v>
      </c>
      <c r="C2686" s="206">
        <v>26572.0</v>
      </c>
    </row>
    <row r="2687">
      <c r="A2687" s="74">
        <v>14069.0</v>
      </c>
      <c r="B2687" s="74" t="s">
        <v>5119</v>
      </c>
      <c r="C2687" s="206">
        <v>20721.0</v>
      </c>
    </row>
    <row r="2688">
      <c r="A2688" s="74">
        <v>14070.0</v>
      </c>
      <c r="B2688" s="74" t="s">
        <v>693</v>
      </c>
      <c r="C2688" s="206">
        <v>26355.0</v>
      </c>
    </row>
    <row r="2689">
      <c r="A2689" s="74">
        <v>14071.0</v>
      </c>
      <c r="B2689" s="74" t="s">
        <v>928</v>
      </c>
      <c r="C2689" s="206">
        <v>25236.0</v>
      </c>
    </row>
    <row r="2690">
      <c r="A2690" s="74">
        <v>14072.0</v>
      </c>
      <c r="B2690" s="74" t="s">
        <v>5120</v>
      </c>
      <c r="C2690" s="206">
        <v>15854.0</v>
      </c>
    </row>
    <row r="2691">
      <c r="A2691" s="74">
        <v>14073.0</v>
      </c>
      <c r="B2691" s="74" t="s">
        <v>2773</v>
      </c>
      <c r="C2691" s="206">
        <v>19245.0</v>
      </c>
    </row>
    <row r="2692">
      <c r="A2692" s="74">
        <v>14074.0</v>
      </c>
      <c r="B2692" s="74" t="s">
        <v>5121</v>
      </c>
      <c r="C2692" s="206">
        <v>26061.0</v>
      </c>
    </row>
    <row r="2693">
      <c r="A2693" s="74">
        <v>14075.0</v>
      </c>
      <c r="B2693" s="74" t="s">
        <v>2281</v>
      </c>
      <c r="C2693" s="206">
        <v>17613.0</v>
      </c>
    </row>
    <row r="2694">
      <c r="A2694" s="74">
        <v>14076.0</v>
      </c>
      <c r="B2694" s="74" t="s">
        <v>691</v>
      </c>
      <c r="C2694" s="206">
        <v>29289.0</v>
      </c>
    </row>
    <row r="2695">
      <c r="A2695" s="74">
        <v>14078.0</v>
      </c>
      <c r="B2695" s="74" t="s">
        <v>5122</v>
      </c>
      <c r="C2695" s="206">
        <v>17865.0</v>
      </c>
    </row>
    <row r="2696">
      <c r="A2696" s="74">
        <v>14079.0</v>
      </c>
      <c r="B2696" s="74" t="s">
        <v>1628</v>
      </c>
      <c r="C2696" s="206">
        <v>18184.0</v>
      </c>
    </row>
    <row r="2697">
      <c r="A2697" s="74">
        <v>14080.0</v>
      </c>
      <c r="B2697" s="74" t="s">
        <v>5123</v>
      </c>
      <c r="C2697" s="206">
        <v>28706.0</v>
      </c>
    </row>
    <row r="2698">
      <c r="A2698" s="74">
        <v>14081.0</v>
      </c>
      <c r="B2698" s="74" t="s">
        <v>5124</v>
      </c>
      <c r="C2698" s="206">
        <v>32882.0</v>
      </c>
    </row>
    <row r="2699">
      <c r="A2699" s="74">
        <v>14082.0</v>
      </c>
      <c r="B2699" s="74" t="s">
        <v>5125</v>
      </c>
      <c r="C2699" s="206">
        <v>12052.0</v>
      </c>
    </row>
    <row r="2700">
      <c r="A2700" s="74">
        <v>14083.0</v>
      </c>
      <c r="B2700" s="74" t="s">
        <v>1339</v>
      </c>
      <c r="C2700" s="206">
        <v>22869.0</v>
      </c>
    </row>
    <row r="2701">
      <c r="A2701" s="74">
        <v>14084.0</v>
      </c>
      <c r="B2701" s="74" t="s">
        <v>899</v>
      </c>
      <c r="C2701" s="206">
        <v>29711.0</v>
      </c>
    </row>
    <row r="2702">
      <c r="A2702" s="74">
        <v>14085.0</v>
      </c>
      <c r="B2702" s="74" t="s">
        <v>2616</v>
      </c>
      <c r="C2702" s="206">
        <v>15888.0</v>
      </c>
    </row>
    <row r="2703">
      <c r="A2703" s="74">
        <v>14086.0</v>
      </c>
      <c r="B2703" s="74" t="s">
        <v>2046</v>
      </c>
      <c r="C2703" s="206">
        <v>25562.0</v>
      </c>
    </row>
    <row r="2704">
      <c r="A2704" s="74">
        <v>14087.0</v>
      </c>
      <c r="B2704" s="74" t="s">
        <v>636</v>
      </c>
      <c r="C2704" s="206">
        <v>20668.0</v>
      </c>
    </row>
    <row r="2705">
      <c r="A2705" s="74">
        <v>14088.0</v>
      </c>
      <c r="B2705" s="74" t="s">
        <v>761</v>
      </c>
      <c r="C2705" s="206">
        <v>22147.0</v>
      </c>
    </row>
    <row r="2706">
      <c r="A2706" s="74">
        <v>14089.0</v>
      </c>
      <c r="B2706" s="74" t="s">
        <v>5126</v>
      </c>
      <c r="C2706" s="206">
        <v>17713.0</v>
      </c>
    </row>
    <row r="2707">
      <c r="A2707" s="74">
        <v>14090.0</v>
      </c>
      <c r="B2707" s="74" t="s">
        <v>5127</v>
      </c>
      <c r="C2707" s="206">
        <v>35828.0</v>
      </c>
    </row>
    <row r="2708">
      <c r="A2708" s="74">
        <v>14091.0</v>
      </c>
      <c r="B2708" s="74" t="s">
        <v>5128</v>
      </c>
      <c r="C2708" s="206">
        <v>26587.0</v>
      </c>
    </row>
    <row r="2709">
      <c r="A2709" s="74">
        <v>14092.0</v>
      </c>
      <c r="B2709" s="74" t="s">
        <v>5129</v>
      </c>
      <c r="C2709" s="206">
        <v>18278.0</v>
      </c>
    </row>
    <row r="2710">
      <c r="A2710" s="74">
        <v>14093.0</v>
      </c>
      <c r="B2710" s="74" t="s">
        <v>5130</v>
      </c>
      <c r="C2710" s="206">
        <v>26917.0</v>
      </c>
    </row>
    <row r="2711">
      <c r="A2711" s="74">
        <v>14094.0</v>
      </c>
      <c r="B2711" s="74" t="s">
        <v>5131</v>
      </c>
      <c r="C2711" s="206">
        <v>16176.0</v>
      </c>
    </row>
    <row r="2712">
      <c r="A2712" s="74">
        <v>14095.0</v>
      </c>
      <c r="B2712" s="74" t="s">
        <v>603</v>
      </c>
      <c r="C2712" s="206">
        <v>22965.0</v>
      </c>
    </row>
    <row r="2713">
      <c r="A2713" s="74">
        <v>14096.0</v>
      </c>
      <c r="B2713" s="74" t="s">
        <v>5132</v>
      </c>
      <c r="C2713" s="206">
        <v>19879.0</v>
      </c>
    </row>
    <row r="2714">
      <c r="A2714" s="74">
        <v>14097.0</v>
      </c>
      <c r="B2714" s="74" t="s">
        <v>5133</v>
      </c>
      <c r="C2714" s="206">
        <v>24483.0</v>
      </c>
    </row>
    <row r="2715">
      <c r="A2715" s="74">
        <v>14099.0</v>
      </c>
      <c r="B2715" s="74" t="s">
        <v>5134</v>
      </c>
      <c r="C2715" s="206">
        <v>19291.0</v>
      </c>
    </row>
    <row r="2716">
      <c r="A2716" s="74">
        <v>14100.0</v>
      </c>
      <c r="B2716" s="74" t="s">
        <v>5135</v>
      </c>
      <c r="C2716" s="206">
        <v>17679.0</v>
      </c>
    </row>
    <row r="2717">
      <c r="A2717" s="74">
        <v>14101.0</v>
      </c>
      <c r="B2717" s="74" t="s">
        <v>5136</v>
      </c>
      <c r="C2717" s="206">
        <v>20670.0</v>
      </c>
    </row>
    <row r="2718">
      <c r="A2718" s="74">
        <v>14102.0</v>
      </c>
      <c r="B2718" s="74" t="s">
        <v>5137</v>
      </c>
      <c r="C2718" s="206">
        <v>12832.0</v>
      </c>
    </row>
    <row r="2719">
      <c r="A2719" s="74">
        <v>14103.0</v>
      </c>
      <c r="B2719" s="74" t="s">
        <v>480</v>
      </c>
      <c r="C2719" s="206">
        <v>16960.0</v>
      </c>
    </row>
    <row r="2720">
      <c r="A2720" s="74">
        <v>14104.0</v>
      </c>
      <c r="B2720" s="74" t="s">
        <v>5138</v>
      </c>
      <c r="C2720" s="206">
        <v>19685.0</v>
      </c>
    </row>
    <row r="2721">
      <c r="A2721" s="74">
        <v>14106.0</v>
      </c>
      <c r="B2721" s="74" t="s">
        <v>1566</v>
      </c>
      <c r="C2721" s="206">
        <v>29830.0</v>
      </c>
    </row>
    <row r="2722">
      <c r="A2722" s="74">
        <v>14107.0</v>
      </c>
      <c r="B2722" s="74" t="s">
        <v>5139</v>
      </c>
      <c r="C2722" s="206">
        <v>30940.0</v>
      </c>
    </row>
    <row r="2723">
      <c r="A2723" s="74">
        <v>14108.0</v>
      </c>
      <c r="B2723" s="74" t="s">
        <v>5140</v>
      </c>
      <c r="C2723" s="206">
        <v>28241.0</v>
      </c>
    </row>
    <row r="2724">
      <c r="A2724" s="74">
        <v>14110.0</v>
      </c>
      <c r="B2724" s="74" t="s">
        <v>5141</v>
      </c>
      <c r="C2724" s="206">
        <v>24135.0</v>
      </c>
    </row>
    <row r="2725">
      <c r="A2725" s="74">
        <v>14111.0</v>
      </c>
      <c r="B2725" s="74" t="s">
        <v>5142</v>
      </c>
      <c r="C2725" s="206">
        <v>31980.0</v>
      </c>
    </row>
    <row r="2726">
      <c r="A2726" s="74">
        <v>14112.0</v>
      </c>
      <c r="B2726" s="74" t="s">
        <v>5143</v>
      </c>
      <c r="C2726" s="206">
        <v>31471.0</v>
      </c>
    </row>
    <row r="2727">
      <c r="A2727" s="74">
        <v>14113.0</v>
      </c>
      <c r="B2727" s="74" t="s">
        <v>1935</v>
      </c>
      <c r="C2727" s="206">
        <v>21851.0</v>
      </c>
    </row>
    <row r="2728">
      <c r="A2728" s="74">
        <v>14114.0</v>
      </c>
      <c r="B2728" s="74" t="s">
        <v>5144</v>
      </c>
      <c r="C2728" s="206">
        <v>26059.0</v>
      </c>
    </row>
    <row r="2729">
      <c r="A2729" s="74">
        <v>14116.0</v>
      </c>
      <c r="B2729" s="74" t="s">
        <v>5145</v>
      </c>
      <c r="C2729" s="206">
        <v>28332.0</v>
      </c>
    </row>
    <row r="2730">
      <c r="A2730" s="74">
        <v>14117.0</v>
      </c>
      <c r="B2730" s="74" t="s">
        <v>269</v>
      </c>
      <c r="C2730" s="206">
        <v>24626.0</v>
      </c>
    </row>
    <row r="2731">
      <c r="A2731" s="74">
        <v>14119.0</v>
      </c>
      <c r="B2731" s="74" t="s">
        <v>5146</v>
      </c>
      <c r="C2731" s="206">
        <v>19885.0</v>
      </c>
    </row>
    <row r="2732">
      <c r="A2732" s="74">
        <v>14120.0</v>
      </c>
      <c r="B2732" s="74" t="s">
        <v>5147</v>
      </c>
      <c r="C2732" s="206">
        <v>19553.0</v>
      </c>
    </row>
    <row r="2733">
      <c r="A2733" s="74">
        <v>14121.0</v>
      </c>
      <c r="B2733" s="74" t="s">
        <v>5148</v>
      </c>
      <c r="C2733" s="206">
        <v>21929.0</v>
      </c>
    </row>
    <row r="2734">
      <c r="A2734" s="74">
        <v>14123.0</v>
      </c>
      <c r="B2734" s="74" t="s">
        <v>5149</v>
      </c>
      <c r="C2734" s="206">
        <v>32620.0</v>
      </c>
    </row>
    <row r="2735">
      <c r="A2735" s="74">
        <v>14124.0</v>
      </c>
      <c r="B2735" s="74" t="s">
        <v>5150</v>
      </c>
      <c r="C2735" s="206">
        <v>17258.0</v>
      </c>
    </row>
    <row r="2736">
      <c r="A2736" s="74">
        <v>14125.0</v>
      </c>
      <c r="B2736" s="74" t="s">
        <v>2480</v>
      </c>
      <c r="C2736" s="206">
        <v>20213.0</v>
      </c>
    </row>
    <row r="2737">
      <c r="A2737" s="74">
        <v>14126.0</v>
      </c>
      <c r="B2737" s="74" t="s">
        <v>605</v>
      </c>
      <c r="C2737" s="206">
        <v>18823.0</v>
      </c>
    </row>
    <row r="2738">
      <c r="A2738" s="74">
        <v>14127.0</v>
      </c>
      <c r="B2738" s="74" t="s">
        <v>5151</v>
      </c>
      <c r="C2738" s="206">
        <v>28053.0</v>
      </c>
    </row>
    <row r="2739">
      <c r="A2739" s="74">
        <v>14128.0</v>
      </c>
      <c r="B2739" s="74" t="s">
        <v>5152</v>
      </c>
      <c r="C2739" s="206">
        <v>26319.0</v>
      </c>
    </row>
    <row r="2740">
      <c r="A2740" s="74">
        <v>14129.0</v>
      </c>
      <c r="B2740" s="74" t="s">
        <v>5153</v>
      </c>
      <c r="C2740" s="206">
        <v>32875.0</v>
      </c>
    </row>
    <row r="2741">
      <c r="A2741" s="74">
        <v>14130.0</v>
      </c>
      <c r="B2741" s="74" t="s">
        <v>5154</v>
      </c>
      <c r="C2741" s="206">
        <v>28018.0</v>
      </c>
    </row>
    <row r="2742">
      <c r="A2742" s="74">
        <v>14131.0</v>
      </c>
      <c r="B2742" s="74" t="s">
        <v>3046</v>
      </c>
      <c r="C2742" s="206">
        <v>29855.0</v>
      </c>
    </row>
    <row r="2743">
      <c r="A2743" s="74">
        <v>14132.0</v>
      </c>
      <c r="B2743" s="74" t="s">
        <v>5155</v>
      </c>
      <c r="C2743" s="206">
        <v>22172.0</v>
      </c>
    </row>
    <row r="2744">
      <c r="A2744" s="74">
        <v>14134.0</v>
      </c>
      <c r="B2744" s="74" t="s">
        <v>5156</v>
      </c>
      <c r="C2744" s="206">
        <v>22167.0</v>
      </c>
    </row>
    <row r="2745">
      <c r="A2745" s="74">
        <v>14135.0</v>
      </c>
      <c r="B2745" s="74" t="s">
        <v>1119</v>
      </c>
      <c r="C2745" s="206">
        <v>17862.0</v>
      </c>
    </row>
    <row r="2746">
      <c r="A2746" s="74">
        <v>14136.0</v>
      </c>
      <c r="B2746" s="74" t="s">
        <v>5157</v>
      </c>
      <c r="C2746" s="206">
        <v>10575.0</v>
      </c>
    </row>
    <row r="2747">
      <c r="A2747" s="74">
        <v>14137.0</v>
      </c>
      <c r="B2747" s="74" t="s">
        <v>5158</v>
      </c>
      <c r="C2747" s="206">
        <v>19849.0</v>
      </c>
    </row>
    <row r="2748">
      <c r="A2748" s="74">
        <v>14138.0</v>
      </c>
      <c r="B2748" s="74" t="s">
        <v>5159</v>
      </c>
      <c r="C2748" s="206">
        <v>30220.0</v>
      </c>
    </row>
    <row r="2749">
      <c r="A2749" s="74">
        <v>14139.0</v>
      </c>
      <c r="B2749" s="74" t="s">
        <v>5160</v>
      </c>
      <c r="C2749" s="206">
        <v>17430.0</v>
      </c>
    </row>
    <row r="2750">
      <c r="A2750" s="74">
        <v>14140.0</v>
      </c>
      <c r="B2750" s="74" t="s">
        <v>2833</v>
      </c>
      <c r="C2750" s="206">
        <v>19016.0</v>
      </c>
    </row>
    <row r="2751">
      <c r="A2751" s="74">
        <v>14141.0</v>
      </c>
      <c r="B2751" s="74" t="s">
        <v>3078</v>
      </c>
      <c r="C2751" s="206">
        <v>24288.0</v>
      </c>
    </row>
    <row r="2752">
      <c r="A2752" s="74">
        <v>14142.0</v>
      </c>
      <c r="B2752" s="74" t="s">
        <v>5161</v>
      </c>
      <c r="C2752" s="206">
        <v>10205.0</v>
      </c>
    </row>
    <row r="2753">
      <c r="A2753" s="74">
        <v>14143.0</v>
      </c>
      <c r="B2753" s="74" t="s">
        <v>5162</v>
      </c>
      <c r="C2753" s="206">
        <v>27676.0</v>
      </c>
    </row>
    <row r="2754">
      <c r="A2754" s="74">
        <v>14144.0</v>
      </c>
      <c r="B2754" s="74" t="s">
        <v>2577</v>
      </c>
      <c r="C2754" s="206">
        <v>15387.0</v>
      </c>
    </row>
    <row r="2755">
      <c r="A2755" s="74">
        <v>14148.0</v>
      </c>
      <c r="B2755" s="74" t="s">
        <v>5163</v>
      </c>
      <c r="C2755" s="206">
        <v>25500.0</v>
      </c>
    </row>
    <row r="2756">
      <c r="A2756" s="74">
        <v>14151.0</v>
      </c>
      <c r="B2756" s="74" t="s">
        <v>5164</v>
      </c>
      <c r="C2756" s="206">
        <v>17139.0</v>
      </c>
    </row>
    <row r="2757">
      <c r="A2757" s="74">
        <v>14152.0</v>
      </c>
      <c r="B2757" s="74" t="s">
        <v>864</v>
      </c>
      <c r="C2757" s="206">
        <v>25368.0</v>
      </c>
    </row>
    <row r="2758">
      <c r="A2758" s="74">
        <v>14155.0</v>
      </c>
      <c r="B2758" s="74" t="s">
        <v>5165</v>
      </c>
      <c r="C2758" s="206">
        <v>20002.0</v>
      </c>
    </row>
    <row r="2759">
      <c r="A2759" s="74">
        <v>14156.0</v>
      </c>
      <c r="B2759" s="74" t="s">
        <v>704</v>
      </c>
      <c r="C2759" s="206">
        <v>18022.0</v>
      </c>
    </row>
    <row r="2760">
      <c r="A2760" s="74">
        <v>14158.0</v>
      </c>
      <c r="B2760" s="74" t="s">
        <v>187</v>
      </c>
      <c r="C2760" s="206">
        <v>14321.0</v>
      </c>
    </row>
    <row r="2761">
      <c r="A2761" s="74">
        <v>14159.0</v>
      </c>
      <c r="B2761" s="74" t="s">
        <v>2743</v>
      </c>
      <c r="C2761" s="206">
        <v>31274.0</v>
      </c>
    </row>
    <row r="2762">
      <c r="A2762" s="74">
        <v>14160.0</v>
      </c>
      <c r="B2762" s="74" t="s">
        <v>323</v>
      </c>
      <c r="C2762" s="206">
        <v>29818.0</v>
      </c>
    </row>
    <row r="2763">
      <c r="A2763" s="74">
        <v>14161.0</v>
      </c>
      <c r="B2763" s="74" t="s">
        <v>235</v>
      </c>
      <c r="C2763" s="206">
        <v>18739.0</v>
      </c>
    </row>
    <row r="2764">
      <c r="A2764" s="74">
        <v>14162.0</v>
      </c>
      <c r="B2764" s="74" t="s">
        <v>5166</v>
      </c>
      <c r="C2764" s="206">
        <v>35966.0</v>
      </c>
    </row>
    <row r="2765">
      <c r="A2765" s="74">
        <v>14167.0</v>
      </c>
      <c r="B2765" s="74" t="s">
        <v>2472</v>
      </c>
      <c r="C2765" s="206">
        <v>30502.0</v>
      </c>
    </row>
    <row r="2766">
      <c r="A2766" s="74">
        <v>14169.0</v>
      </c>
      <c r="B2766" s="74" t="s">
        <v>2982</v>
      </c>
      <c r="C2766" s="206">
        <v>21779.0</v>
      </c>
    </row>
    <row r="2767">
      <c r="A2767" s="74">
        <v>14170.0</v>
      </c>
      <c r="B2767" s="74" t="s">
        <v>5167</v>
      </c>
      <c r="C2767" s="206">
        <v>21080.0</v>
      </c>
    </row>
    <row r="2768">
      <c r="A2768" s="74">
        <v>14172.0</v>
      </c>
      <c r="B2768" s="74" t="s">
        <v>283</v>
      </c>
      <c r="C2768" s="206">
        <v>17875.0</v>
      </c>
    </row>
    <row r="2769">
      <c r="A2769" s="74">
        <v>14173.0</v>
      </c>
      <c r="B2769" s="74" t="s">
        <v>5168</v>
      </c>
      <c r="C2769" s="206">
        <v>24813.0</v>
      </c>
    </row>
    <row r="2770">
      <c r="A2770" s="74">
        <v>14174.0</v>
      </c>
      <c r="B2770" s="74" t="s">
        <v>1967</v>
      </c>
      <c r="C2770" s="206">
        <v>20551.0</v>
      </c>
    </row>
    <row r="2771">
      <c r="A2771" s="74">
        <v>14176.0</v>
      </c>
      <c r="B2771" s="74" t="s">
        <v>940</v>
      </c>
      <c r="C2771" s="206">
        <v>25015.0</v>
      </c>
    </row>
    <row r="2772">
      <c r="A2772" s="74">
        <v>14177.0</v>
      </c>
      <c r="B2772" s="74" t="s">
        <v>5169</v>
      </c>
      <c r="C2772" s="206">
        <v>17826.0</v>
      </c>
    </row>
    <row r="2773">
      <c r="A2773" s="74">
        <v>14178.0</v>
      </c>
      <c r="B2773" s="74" t="s">
        <v>236</v>
      </c>
      <c r="C2773" s="206">
        <v>20540.0</v>
      </c>
    </row>
    <row r="2774">
      <c r="A2774" s="74">
        <v>14179.0</v>
      </c>
      <c r="B2774" s="74" t="s">
        <v>5170</v>
      </c>
      <c r="C2774" s="206">
        <v>19507.0</v>
      </c>
    </row>
    <row r="2775">
      <c r="A2775" s="74">
        <v>14180.0</v>
      </c>
      <c r="B2775" s="74" t="s">
        <v>5171</v>
      </c>
      <c r="C2775" s="206">
        <v>33139.0</v>
      </c>
    </row>
    <row r="2776">
      <c r="A2776" s="74">
        <v>14181.0</v>
      </c>
      <c r="B2776" s="74" t="s">
        <v>5172</v>
      </c>
      <c r="C2776" s="206">
        <v>14883.0</v>
      </c>
    </row>
    <row r="2777">
      <c r="A2777" s="74">
        <v>14183.0</v>
      </c>
      <c r="B2777" s="74" t="s">
        <v>1197</v>
      </c>
      <c r="C2777" s="206">
        <v>17152.0</v>
      </c>
    </row>
    <row r="2778">
      <c r="A2778" s="74">
        <v>14184.0</v>
      </c>
      <c r="B2778" s="74" t="s">
        <v>1086</v>
      </c>
      <c r="C2778" s="206">
        <v>21084.0</v>
      </c>
    </row>
    <row r="2779">
      <c r="A2779" s="74">
        <v>14185.0</v>
      </c>
      <c r="B2779" s="74" t="s">
        <v>1076</v>
      </c>
      <c r="C2779" s="206">
        <v>9736.0</v>
      </c>
    </row>
    <row r="2780">
      <c r="A2780" s="74">
        <v>14186.0</v>
      </c>
      <c r="B2780" s="74" t="s">
        <v>1312</v>
      </c>
      <c r="C2780" s="206">
        <v>22075.0</v>
      </c>
    </row>
    <row r="2781">
      <c r="A2781" s="74">
        <v>14187.0</v>
      </c>
      <c r="B2781" s="74" t="s">
        <v>1962</v>
      </c>
      <c r="C2781" s="206">
        <v>29547.0</v>
      </c>
    </row>
    <row r="2782">
      <c r="A2782" s="74">
        <v>14188.0</v>
      </c>
      <c r="B2782" s="74" t="s">
        <v>696</v>
      </c>
      <c r="C2782" s="206">
        <v>23480.0</v>
      </c>
    </row>
    <row r="2783">
      <c r="A2783" s="74">
        <v>14189.0</v>
      </c>
      <c r="B2783" s="74" t="s">
        <v>5173</v>
      </c>
      <c r="C2783" s="206">
        <v>22743.0</v>
      </c>
    </row>
    <row r="2784">
      <c r="A2784" s="74">
        <v>14190.0</v>
      </c>
      <c r="B2784" s="74" t="s">
        <v>3074</v>
      </c>
      <c r="C2784" s="206">
        <v>19659.0</v>
      </c>
    </row>
    <row r="2785">
      <c r="A2785" s="74">
        <v>14191.0</v>
      </c>
      <c r="B2785" s="74" t="s">
        <v>5174</v>
      </c>
      <c r="C2785" s="206">
        <v>28526.0</v>
      </c>
    </row>
    <row r="2786">
      <c r="A2786" s="74">
        <v>14193.0</v>
      </c>
      <c r="B2786" s="74" t="s">
        <v>5175</v>
      </c>
      <c r="C2786" s="206">
        <v>24527.0</v>
      </c>
    </row>
    <row r="2787">
      <c r="A2787" s="74">
        <v>14194.0</v>
      </c>
      <c r="B2787" s="74" t="s">
        <v>508</v>
      </c>
      <c r="C2787" s="206">
        <v>25721.0</v>
      </c>
    </row>
    <row r="2788">
      <c r="A2788" s="74">
        <v>14195.0</v>
      </c>
      <c r="B2788" s="74" t="s">
        <v>5176</v>
      </c>
      <c r="C2788" s="206">
        <v>12757.0</v>
      </c>
    </row>
    <row r="2789">
      <c r="A2789" s="74">
        <v>14196.0</v>
      </c>
      <c r="B2789" s="74" t="s">
        <v>752</v>
      </c>
      <c r="C2789" s="206">
        <v>12003.0</v>
      </c>
    </row>
    <row r="2790">
      <c r="A2790" s="74">
        <v>14198.0</v>
      </c>
      <c r="B2790" s="74" t="s">
        <v>680</v>
      </c>
      <c r="C2790" s="206">
        <v>25589.0</v>
      </c>
    </row>
    <row r="2791">
      <c r="A2791" s="74">
        <v>14199.0</v>
      </c>
      <c r="B2791" s="74" t="s">
        <v>5177</v>
      </c>
      <c r="C2791" s="206">
        <v>18703.0</v>
      </c>
    </row>
    <row r="2792">
      <c r="A2792" s="74">
        <v>14200.0</v>
      </c>
      <c r="B2792" s="74" t="s">
        <v>1694</v>
      </c>
      <c r="C2792" s="206">
        <v>25722.0</v>
      </c>
    </row>
    <row r="2793">
      <c r="A2793" s="74">
        <v>14202.0</v>
      </c>
      <c r="B2793" s="74" t="s">
        <v>5178</v>
      </c>
      <c r="C2793" s="206">
        <v>16650.0</v>
      </c>
    </row>
    <row r="2794">
      <c r="A2794" s="74">
        <v>14206.0</v>
      </c>
      <c r="B2794" s="74" t="s">
        <v>2690</v>
      </c>
      <c r="C2794" s="206">
        <v>15810.0</v>
      </c>
    </row>
    <row r="2795">
      <c r="A2795" s="74">
        <v>14207.0</v>
      </c>
      <c r="B2795" s="74" t="s">
        <v>5179</v>
      </c>
      <c r="C2795" s="206">
        <v>29917.0</v>
      </c>
    </row>
    <row r="2796">
      <c r="A2796" s="74">
        <v>14208.0</v>
      </c>
      <c r="B2796" s="74" t="s">
        <v>5180</v>
      </c>
      <c r="C2796" s="206">
        <v>27050.0</v>
      </c>
    </row>
    <row r="2797">
      <c r="A2797" s="74">
        <v>14209.0</v>
      </c>
      <c r="B2797" s="74" t="s">
        <v>5181</v>
      </c>
      <c r="C2797" s="206">
        <v>20012.0</v>
      </c>
    </row>
    <row r="2798">
      <c r="A2798" s="74">
        <v>14210.0</v>
      </c>
      <c r="B2798" s="74" t="s">
        <v>5182</v>
      </c>
      <c r="C2798" s="206">
        <v>19397.0</v>
      </c>
    </row>
    <row r="2799">
      <c r="A2799" s="74">
        <v>14211.0</v>
      </c>
      <c r="B2799" s="74" t="s">
        <v>5183</v>
      </c>
      <c r="C2799" s="206">
        <v>32369.0</v>
      </c>
    </row>
    <row r="2800">
      <c r="A2800" s="74">
        <v>14212.0</v>
      </c>
      <c r="B2800" s="74" t="s">
        <v>243</v>
      </c>
      <c r="C2800" s="206">
        <v>21952.0</v>
      </c>
    </row>
    <row r="2801">
      <c r="A2801" s="74">
        <v>14214.0</v>
      </c>
      <c r="B2801" s="74" t="s">
        <v>5184</v>
      </c>
      <c r="C2801" s="206">
        <v>18489.0</v>
      </c>
    </row>
    <row r="2802">
      <c r="A2802" s="74">
        <v>14215.0</v>
      </c>
      <c r="B2802" s="74" t="s">
        <v>5185</v>
      </c>
      <c r="C2802" s="206">
        <v>11993.0</v>
      </c>
    </row>
    <row r="2803">
      <c r="A2803" s="74">
        <v>14216.0</v>
      </c>
      <c r="B2803" s="74" t="s">
        <v>700</v>
      </c>
      <c r="C2803" s="206">
        <v>22769.0</v>
      </c>
    </row>
    <row r="2804">
      <c r="A2804" s="74">
        <v>14217.0</v>
      </c>
      <c r="B2804" s="74" t="s">
        <v>3141</v>
      </c>
      <c r="C2804" s="206">
        <v>18042.0</v>
      </c>
    </row>
    <row r="2805">
      <c r="A2805" s="74">
        <v>14219.0</v>
      </c>
      <c r="B2805" s="74" t="s">
        <v>327</v>
      </c>
      <c r="C2805" s="206">
        <v>24977.0</v>
      </c>
    </row>
    <row r="2806">
      <c r="A2806" s="74">
        <v>14220.0</v>
      </c>
      <c r="B2806" s="74" t="s">
        <v>5186</v>
      </c>
      <c r="C2806" s="206">
        <v>19644.0</v>
      </c>
    </row>
    <row r="2807">
      <c r="A2807" s="74">
        <v>14221.0</v>
      </c>
      <c r="B2807" s="74" t="s">
        <v>5187</v>
      </c>
      <c r="C2807" s="206">
        <v>21290.0</v>
      </c>
    </row>
    <row r="2808">
      <c r="A2808" s="74">
        <v>14222.0</v>
      </c>
      <c r="B2808" s="74" t="s">
        <v>3978</v>
      </c>
      <c r="C2808" s="206">
        <v>28004.0</v>
      </c>
    </row>
    <row r="2809">
      <c r="A2809" s="74">
        <v>14223.0</v>
      </c>
      <c r="B2809" s="74" t="s">
        <v>5188</v>
      </c>
      <c r="C2809" s="206">
        <v>20577.0</v>
      </c>
    </row>
    <row r="2810">
      <c r="A2810" s="74">
        <v>14225.0</v>
      </c>
      <c r="B2810" s="74" t="s">
        <v>5189</v>
      </c>
      <c r="C2810" s="206">
        <v>17071.0</v>
      </c>
    </row>
    <row r="2811">
      <c r="A2811" s="74">
        <v>14226.0</v>
      </c>
      <c r="B2811" s="74" t="s">
        <v>5190</v>
      </c>
      <c r="C2811" s="206">
        <v>16704.0</v>
      </c>
    </row>
    <row r="2812">
      <c r="A2812" s="74">
        <v>14228.0</v>
      </c>
      <c r="B2812" s="74" t="s">
        <v>5191</v>
      </c>
      <c r="C2812" s="206">
        <v>22037.0</v>
      </c>
    </row>
    <row r="2813">
      <c r="A2813" s="74">
        <v>14229.0</v>
      </c>
      <c r="B2813" s="74" t="s">
        <v>1903</v>
      </c>
      <c r="C2813" s="206">
        <v>24199.0</v>
      </c>
    </row>
    <row r="2814">
      <c r="A2814" s="74">
        <v>14230.0</v>
      </c>
      <c r="B2814" s="74" t="s">
        <v>5192</v>
      </c>
      <c r="C2814" s="206">
        <v>33648.0</v>
      </c>
    </row>
    <row r="2815">
      <c r="A2815" s="74">
        <v>14232.0</v>
      </c>
      <c r="B2815" s="74" t="s">
        <v>5193</v>
      </c>
      <c r="C2815" s="206">
        <v>22432.0</v>
      </c>
    </row>
    <row r="2816">
      <c r="A2816" s="74">
        <v>14233.0</v>
      </c>
      <c r="B2816" s="74" t="s">
        <v>5194</v>
      </c>
      <c r="C2816" s="206">
        <v>27132.0</v>
      </c>
    </row>
    <row r="2817">
      <c r="A2817" s="74">
        <v>14234.0</v>
      </c>
      <c r="B2817" s="74" t="s">
        <v>5195</v>
      </c>
      <c r="C2817" s="206">
        <v>16918.0</v>
      </c>
    </row>
    <row r="2818">
      <c r="A2818" s="74">
        <v>14236.0</v>
      </c>
      <c r="B2818" s="74" t="s">
        <v>5196</v>
      </c>
      <c r="C2818" s="206">
        <v>32103.0</v>
      </c>
    </row>
    <row r="2819">
      <c r="A2819" s="74">
        <v>14238.0</v>
      </c>
      <c r="B2819" s="74" t="s">
        <v>5197</v>
      </c>
      <c r="C2819" s="206">
        <v>19643.0</v>
      </c>
    </row>
    <row r="2820">
      <c r="A2820" s="74">
        <v>14239.0</v>
      </c>
      <c r="B2820" s="74" t="s">
        <v>5198</v>
      </c>
      <c r="C2820" s="206">
        <v>22076.0</v>
      </c>
    </row>
    <row r="2821">
      <c r="A2821" s="74">
        <v>14240.0</v>
      </c>
      <c r="B2821" s="74" t="s">
        <v>5199</v>
      </c>
      <c r="C2821" s="206">
        <v>22012.0</v>
      </c>
    </row>
    <row r="2822">
      <c r="A2822" s="74">
        <v>14241.0</v>
      </c>
      <c r="B2822" s="74" t="s">
        <v>5200</v>
      </c>
      <c r="C2822" s="206">
        <v>29086.0</v>
      </c>
    </row>
    <row r="2823">
      <c r="A2823" s="74">
        <v>14242.0</v>
      </c>
      <c r="B2823" s="74" t="s">
        <v>5201</v>
      </c>
      <c r="C2823" s="206">
        <v>25655.0</v>
      </c>
    </row>
    <row r="2824">
      <c r="A2824" s="74">
        <v>14243.0</v>
      </c>
      <c r="B2824" s="74" t="s">
        <v>1843</v>
      </c>
      <c r="C2824" s="206">
        <v>30456.0</v>
      </c>
    </row>
    <row r="2825">
      <c r="A2825" s="74">
        <v>14244.0</v>
      </c>
      <c r="B2825" s="74" t="s">
        <v>5202</v>
      </c>
      <c r="C2825" s="206">
        <v>15317.0</v>
      </c>
    </row>
    <row r="2826">
      <c r="A2826" s="74">
        <v>14245.0</v>
      </c>
      <c r="B2826" s="74" t="s">
        <v>5203</v>
      </c>
      <c r="C2826" s="206">
        <v>29823.0</v>
      </c>
    </row>
    <row r="2827">
      <c r="A2827" s="74">
        <v>14247.0</v>
      </c>
      <c r="B2827" s="74" t="s">
        <v>5204</v>
      </c>
      <c r="C2827" s="206">
        <v>25563.0</v>
      </c>
    </row>
    <row r="2828">
      <c r="A2828" s="74">
        <v>14248.0</v>
      </c>
      <c r="B2828" s="74" t="s">
        <v>2809</v>
      </c>
      <c r="C2828" s="206">
        <v>21730.0</v>
      </c>
    </row>
    <row r="2829">
      <c r="A2829" s="74">
        <v>14249.0</v>
      </c>
      <c r="B2829" s="74" t="s">
        <v>710</v>
      </c>
      <c r="C2829" s="206">
        <v>27991.0</v>
      </c>
    </row>
    <row r="2830">
      <c r="A2830" s="74">
        <v>14251.0</v>
      </c>
      <c r="B2830" s="74" t="s">
        <v>5205</v>
      </c>
      <c r="C2830" s="206">
        <v>16186.0</v>
      </c>
    </row>
    <row r="2831">
      <c r="A2831" s="74">
        <v>14253.0</v>
      </c>
      <c r="B2831" s="74" t="s">
        <v>5206</v>
      </c>
      <c r="C2831" s="206">
        <v>18688.0</v>
      </c>
    </row>
    <row r="2832">
      <c r="A2832" s="74">
        <v>14254.0</v>
      </c>
      <c r="B2832" s="74" t="s">
        <v>5207</v>
      </c>
      <c r="C2832" s="206">
        <v>21715.0</v>
      </c>
    </row>
    <row r="2833">
      <c r="A2833" s="74">
        <v>14255.0</v>
      </c>
      <c r="B2833" s="74" t="s">
        <v>5208</v>
      </c>
      <c r="C2833" s="206">
        <v>17986.0</v>
      </c>
    </row>
    <row r="2834">
      <c r="A2834" s="74">
        <v>14256.0</v>
      </c>
      <c r="B2834" s="74" t="s">
        <v>1060</v>
      </c>
      <c r="C2834" s="206">
        <v>9908.0</v>
      </c>
    </row>
    <row r="2835">
      <c r="A2835" s="74">
        <v>14257.0</v>
      </c>
      <c r="B2835" s="74" t="s">
        <v>1111</v>
      </c>
      <c r="C2835" s="206">
        <v>15843.0</v>
      </c>
    </row>
    <row r="2836">
      <c r="A2836" s="74">
        <v>14258.0</v>
      </c>
      <c r="B2836" s="74" t="s">
        <v>5209</v>
      </c>
      <c r="C2836" s="206">
        <v>19414.0</v>
      </c>
    </row>
    <row r="2837">
      <c r="A2837" s="74">
        <v>14260.0</v>
      </c>
      <c r="B2837" s="74" t="s">
        <v>5210</v>
      </c>
      <c r="C2837" s="206">
        <v>15703.0</v>
      </c>
    </row>
    <row r="2838">
      <c r="A2838" s="74">
        <v>14262.0</v>
      </c>
      <c r="B2838" s="74" t="s">
        <v>713</v>
      </c>
      <c r="C2838" s="206">
        <v>31118.0</v>
      </c>
    </row>
    <row r="2839">
      <c r="A2839" s="74">
        <v>14263.0</v>
      </c>
      <c r="B2839" s="74" t="s">
        <v>2466</v>
      </c>
      <c r="C2839" s="206">
        <v>23301.0</v>
      </c>
    </row>
    <row r="2840">
      <c r="A2840" s="74">
        <v>14264.0</v>
      </c>
      <c r="B2840" s="74" t="s">
        <v>5211</v>
      </c>
      <c r="C2840" s="206">
        <v>18441.0</v>
      </c>
    </row>
    <row r="2841">
      <c r="A2841" s="74">
        <v>14265.0</v>
      </c>
      <c r="B2841" s="74" t="s">
        <v>5212</v>
      </c>
      <c r="C2841" s="206">
        <v>24940.0</v>
      </c>
    </row>
    <row r="2842">
      <c r="A2842" s="74">
        <v>14266.0</v>
      </c>
      <c r="B2842" s="74" t="s">
        <v>5213</v>
      </c>
      <c r="C2842" s="206">
        <v>18397.0</v>
      </c>
    </row>
    <row r="2843">
      <c r="A2843" s="74">
        <v>14267.0</v>
      </c>
      <c r="B2843" s="74" t="s">
        <v>1533</v>
      </c>
      <c r="C2843" s="206">
        <v>20779.0</v>
      </c>
    </row>
    <row r="2844">
      <c r="A2844" s="74">
        <v>14268.0</v>
      </c>
      <c r="B2844" s="74" t="s">
        <v>5214</v>
      </c>
      <c r="C2844" s="206">
        <v>19812.0</v>
      </c>
    </row>
    <row r="2845">
      <c r="A2845" s="74">
        <v>14269.0</v>
      </c>
      <c r="B2845" s="74" t="s">
        <v>5215</v>
      </c>
      <c r="C2845" s="206">
        <v>20761.0</v>
      </c>
    </row>
    <row r="2846">
      <c r="A2846" s="74">
        <v>14270.0</v>
      </c>
      <c r="B2846" s="74" t="s">
        <v>5216</v>
      </c>
      <c r="C2846" s="206">
        <v>16655.0</v>
      </c>
    </row>
    <row r="2847">
      <c r="A2847" s="74">
        <v>14271.0</v>
      </c>
      <c r="B2847" s="74" t="s">
        <v>5217</v>
      </c>
      <c r="C2847" s="206">
        <v>21394.0</v>
      </c>
    </row>
    <row r="2848">
      <c r="A2848" s="74">
        <v>14272.0</v>
      </c>
      <c r="B2848" s="74" t="s">
        <v>5218</v>
      </c>
      <c r="C2848" s="206">
        <v>27989.0</v>
      </c>
    </row>
    <row r="2849">
      <c r="A2849" s="74">
        <v>14273.0</v>
      </c>
      <c r="B2849" s="74" t="s">
        <v>3096</v>
      </c>
      <c r="C2849" s="206">
        <v>19997.0</v>
      </c>
    </row>
    <row r="2850">
      <c r="A2850" s="74">
        <v>14274.0</v>
      </c>
      <c r="B2850" s="74" t="s">
        <v>5219</v>
      </c>
      <c r="C2850" s="206">
        <v>33182.0</v>
      </c>
    </row>
    <row r="2851">
      <c r="A2851" s="74">
        <v>14275.0</v>
      </c>
      <c r="B2851" s="74" t="s">
        <v>2219</v>
      </c>
      <c r="C2851" s="206">
        <v>14212.0</v>
      </c>
    </row>
    <row r="2852">
      <c r="A2852" s="74">
        <v>14276.0</v>
      </c>
      <c r="B2852" s="74" t="s">
        <v>171</v>
      </c>
      <c r="C2852" s="206">
        <v>27880.0</v>
      </c>
    </row>
    <row r="2853">
      <c r="A2853" s="74">
        <v>14277.0</v>
      </c>
      <c r="B2853" s="74" t="s">
        <v>5220</v>
      </c>
      <c r="C2853" s="206">
        <v>13878.0</v>
      </c>
    </row>
    <row r="2854">
      <c r="A2854" s="74">
        <v>14278.0</v>
      </c>
      <c r="B2854" s="74" t="s">
        <v>5221</v>
      </c>
      <c r="C2854" s="206">
        <v>21242.0</v>
      </c>
    </row>
    <row r="2855">
      <c r="A2855" s="74">
        <v>14279.0</v>
      </c>
      <c r="B2855" s="74" t="s">
        <v>5222</v>
      </c>
      <c r="C2855" s="206">
        <v>28206.0</v>
      </c>
    </row>
    <row r="2856">
      <c r="A2856" s="74">
        <v>14281.0</v>
      </c>
      <c r="B2856" s="74" t="s">
        <v>3125</v>
      </c>
      <c r="C2856" s="206">
        <v>20136.0</v>
      </c>
    </row>
    <row r="2857">
      <c r="A2857" s="74">
        <v>14285.0</v>
      </c>
      <c r="B2857" s="74" t="s">
        <v>5223</v>
      </c>
      <c r="C2857" s="206">
        <v>35763.0</v>
      </c>
    </row>
    <row r="2858">
      <c r="A2858" s="74">
        <v>14286.0</v>
      </c>
      <c r="B2858" s="74" t="s">
        <v>5224</v>
      </c>
      <c r="C2858" s="206">
        <v>23758.0</v>
      </c>
    </row>
    <row r="2859">
      <c r="A2859" s="74">
        <v>14287.0</v>
      </c>
      <c r="B2859" s="74" t="s">
        <v>5225</v>
      </c>
      <c r="C2859" s="206">
        <v>26044.0</v>
      </c>
    </row>
    <row r="2860">
      <c r="A2860" s="74">
        <v>14288.0</v>
      </c>
      <c r="B2860" s="74" t="s">
        <v>5226</v>
      </c>
      <c r="C2860" s="206">
        <v>26576.0</v>
      </c>
    </row>
    <row r="2861">
      <c r="A2861" s="74">
        <v>14289.0</v>
      </c>
      <c r="B2861" s="74" t="s">
        <v>5227</v>
      </c>
      <c r="C2861" s="206">
        <v>21140.0</v>
      </c>
    </row>
    <row r="2862">
      <c r="A2862" s="74">
        <v>14290.0</v>
      </c>
      <c r="B2862" s="74" t="s">
        <v>5228</v>
      </c>
      <c r="C2862" s="206">
        <v>21385.0</v>
      </c>
    </row>
    <row r="2863">
      <c r="A2863" s="74">
        <v>14291.0</v>
      </c>
      <c r="B2863" s="74" t="s">
        <v>5229</v>
      </c>
      <c r="C2863" s="206">
        <v>20668.0</v>
      </c>
    </row>
    <row r="2864">
      <c r="A2864" s="74">
        <v>14292.0</v>
      </c>
      <c r="B2864" s="74" t="s">
        <v>5230</v>
      </c>
      <c r="C2864" s="206">
        <v>14720.0</v>
      </c>
    </row>
    <row r="2865">
      <c r="A2865" s="74">
        <v>14293.0</v>
      </c>
      <c r="B2865" s="74" t="s">
        <v>1775</v>
      </c>
      <c r="C2865" s="206">
        <v>15468.0</v>
      </c>
    </row>
    <row r="2866">
      <c r="A2866" s="74">
        <v>14295.0</v>
      </c>
      <c r="B2866" s="74" t="s">
        <v>5231</v>
      </c>
      <c r="C2866" s="206">
        <v>11929.0</v>
      </c>
    </row>
    <row r="2867">
      <c r="A2867" s="74">
        <v>14296.0</v>
      </c>
      <c r="B2867" s="74" t="s">
        <v>5232</v>
      </c>
      <c r="C2867" s="206">
        <v>31274.0</v>
      </c>
    </row>
    <row r="2868">
      <c r="A2868" s="74">
        <v>14297.0</v>
      </c>
      <c r="B2868" s="74" t="s">
        <v>5233</v>
      </c>
      <c r="C2868" s="206">
        <v>22443.0</v>
      </c>
    </row>
    <row r="2869">
      <c r="A2869" s="74">
        <v>14298.0</v>
      </c>
      <c r="B2869" s="74" t="s">
        <v>5234</v>
      </c>
      <c r="C2869" s="206">
        <v>24518.0</v>
      </c>
    </row>
    <row r="2870">
      <c r="A2870" s="74">
        <v>14299.0</v>
      </c>
      <c r="B2870" s="74" t="s">
        <v>5235</v>
      </c>
      <c r="C2870" s="206">
        <v>17234.0</v>
      </c>
    </row>
    <row r="2871">
      <c r="A2871" s="74">
        <v>14300.0</v>
      </c>
      <c r="B2871" s="74" t="s">
        <v>5236</v>
      </c>
      <c r="C2871" s="206">
        <v>15999.0</v>
      </c>
    </row>
    <row r="2872">
      <c r="A2872" s="74">
        <v>14301.0</v>
      </c>
      <c r="B2872" s="74" t="s">
        <v>5237</v>
      </c>
      <c r="C2872" s="206">
        <v>29745.0</v>
      </c>
    </row>
    <row r="2873">
      <c r="A2873" s="74">
        <v>14302.0</v>
      </c>
      <c r="B2873" s="74" t="s">
        <v>5238</v>
      </c>
      <c r="C2873" s="206">
        <v>22334.0</v>
      </c>
    </row>
    <row r="2874">
      <c r="A2874" s="74">
        <v>14303.0</v>
      </c>
      <c r="B2874" s="74" t="s">
        <v>5239</v>
      </c>
      <c r="C2874" s="206">
        <v>35894.0</v>
      </c>
    </row>
    <row r="2875">
      <c r="A2875" s="74">
        <v>14304.0</v>
      </c>
      <c r="B2875" s="74" t="s">
        <v>5240</v>
      </c>
      <c r="C2875" s="206">
        <v>24014.0</v>
      </c>
    </row>
    <row r="2876">
      <c r="A2876" s="74">
        <v>14305.0</v>
      </c>
      <c r="B2876" s="74" t="s">
        <v>5241</v>
      </c>
      <c r="C2876" s="206">
        <v>25675.0</v>
      </c>
    </row>
    <row r="2877">
      <c r="A2877" s="74">
        <v>14306.0</v>
      </c>
      <c r="B2877" s="74" t="s">
        <v>5242</v>
      </c>
      <c r="C2877" s="206">
        <v>22927.0</v>
      </c>
    </row>
    <row r="2878">
      <c r="A2878" s="74">
        <v>14307.0</v>
      </c>
      <c r="B2878" s="74" t="s">
        <v>5243</v>
      </c>
      <c r="C2878" s="206">
        <v>19933.0</v>
      </c>
    </row>
    <row r="2879">
      <c r="A2879" s="74">
        <v>14309.0</v>
      </c>
      <c r="B2879" s="74" t="s">
        <v>5244</v>
      </c>
      <c r="C2879" s="206">
        <v>20996.0</v>
      </c>
    </row>
    <row r="2880">
      <c r="A2880" s="74">
        <v>14310.0</v>
      </c>
      <c r="B2880" s="74" t="s">
        <v>5245</v>
      </c>
      <c r="C2880" s="206">
        <v>34567.0</v>
      </c>
    </row>
    <row r="2881">
      <c r="A2881" s="74">
        <v>14311.0</v>
      </c>
      <c r="B2881" s="74" t="s">
        <v>5246</v>
      </c>
      <c r="C2881" s="206">
        <v>20832.0</v>
      </c>
    </row>
    <row r="2882">
      <c r="A2882" s="74">
        <v>14312.0</v>
      </c>
      <c r="B2882" s="74" t="s">
        <v>2786</v>
      </c>
      <c r="C2882" s="206">
        <v>27429.0</v>
      </c>
    </row>
    <row r="2883">
      <c r="A2883" s="74">
        <v>14313.0</v>
      </c>
      <c r="B2883" s="74" t="s">
        <v>5247</v>
      </c>
      <c r="C2883" s="206">
        <v>30032.0</v>
      </c>
    </row>
    <row r="2884">
      <c r="A2884" s="74">
        <v>14314.0</v>
      </c>
      <c r="B2884" s="74" t="s">
        <v>5248</v>
      </c>
      <c r="C2884" s="206">
        <v>22921.0</v>
      </c>
    </row>
    <row r="2885">
      <c r="A2885" s="74">
        <v>14316.0</v>
      </c>
      <c r="B2885" s="74" t="s">
        <v>5249</v>
      </c>
      <c r="C2885" s="206">
        <v>18805.0</v>
      </c>
    </row>
    <row r="2886">
      <c r="A2886" s="74">
        <v>14317.0</v>
      </c>
      <c r="B2886" s="74" t="s">
        <v>5250</v>
      </c>
      <c r="C2886" s="206">
        <v>24775.0</v>
      </c>
    </row>
    <row r="2887">
      <c r="A2887" s="74">
        <v>14318.0</v>
      </c>
      <c r="B2887" s="74" t="s">
        <v>5251</v>
      </c>
      <c r="C2887" s="206">
        <v>18193.0</v>
      </c>
    </row>
    <row r="2888">
      <c r="A2888" s="74">
        <v>14319.0</v>
      </c>
      <c r="B2888" s="74" t="s">
        <v>5252</v>
      </c>
      <c r="C2888" s="206">
        <v>26339.0</v>
      </c>
    </row>
    <row r="2889">
      <c r="A2889" s="74">
        <v>14320.0</v>
      </c>
      <c r="B2889" s="74" t="s">
        <v>5253</v>
      </c>
      <c r="C2889" s="206">
        <v>31224.0</v>
      </c>
    </row>
    <row r="2890">
      <c r="A2890" s="74">
        <v>14321.0</v>
      </c>
      <c r="B2890" s="74" t="s">
        <v>5254</v>
      </c>
      <c r="C2890" s="206">
        <v>19244.0</v>
      </c>
    </row>
    <row r="2891">
      <c r="A2891" s="74">
        <v>14322.0</v>
      </c>
      <c r="B2891" s="74" t="s">
        <v>5255</v>
      </c>
      <c r="C2891" s="206">
        <v>26478.0</v>
      </c>
    </row>
    <row r="2892">
      <c r="A2892" s="74">
        <v>14323.0</v>
      </c>
      <c r="B2892" s="74" t="s">
        <v>5256</v>
      </c>
      <c r="C2892" s="206">
        <v>16672.0</v>
      </c>
    </row>
    <row r="2893">
      <c r="A2893" s="74">
        <v>14325.0</v>
      </c>
      <c r="B2893" s="74" t="s">
        <v>3040</v>
      </c>
      <c r="C2893" s="206">
        <v>27771.0</v>
      </c>
    </row>
    <row r="2894">
      <c r="A2894" s="74">
        <v>14326.0</v>
      </c>
      <c r="B2894" s="74" t="s">
        <v>5257</v>
      </c>
      <c r="C2894" s="206">
        <v>20768.0</v>
      </c>
    </row>
    <row r="2895">
      <c r="A2895" s="74">
        <v>14327.0</v>
      </c>
      <c r="B2895" s="74" t="s">
        <v>5258</v>
      </c>
      <c r="C2895" s="206">
        <v>27363.0</v>
      </c>
    </row>
    <row r="2896">
      <c r="A2896" s="74">
        <v>14328.0</v>
      </c>
      <c r="B2896" s="74" t="s">
        <v>5259</v>
      </c>
      <c r="C2896" s="206">
        <v>30720.0</v>
      </c>
    </row>
    <row r="2897">
      <c r="A2897" s="74">
        <v>14329.0</v>
      </c>
      <c r="B2897" s="74" t="s">
        <v>5260</v>
      </c>
      <c r="C2897" s="206">
        <v>27222.0</v>
      </c>
    </row>
    <row r="2898">
      <c r="A2898" s="74">
        <v>14330.0</v>
      </c>
      <c r="B2898" s="74" t="s">
        <v>1186</v>
      </c>
      <c r="C2898" s="206">
        <v>17506.0</v>
      </c>
    </row>
    <row r="2899">
      <c r="A2899" s="74">
        <v>14331.0</v>
      </c>
      <c r="B2899" s="74" t="s">
        <v>5261</v>
      </c>
      <c r="C2899" s="206">
        <v>21404.0</v>
      </c>
    </row>
    <row r="2900">
      <c r="A2900" s="74">
        <v>14332.0</v>
      </c>
      <c r="B2900" s="74" t="s">
        <v>676</v>
      </c>
      <c r="C2900" s="206">
        <v>23076.0</v>
      </c>
    </row>
    <row r="2901">
      <c r="A2901" s="74">
        <v>14333.0</v>
      </c>
      <c r="B2901" s="74" t="s">
        <v>5262</v>
      </c>
      <c r="C2901" s="206">
        <v>26847.0</v>
      </c>
    </row>
    <row r="2902">
      <c r="A2902" s="74">
        <v>14334.0</v>
      </c>
      <c r="B2902" s="74" t="s">
        <v>5263</v>
      </c>
      <c r="C2902" s="206">
        <v>17187.0</v>
      </c>
    </row>
    <row r="2903">
      <c r="A2903" s="74">
        <v>14335.0</v>
      </c>
      <c r="B2903" s="74" t="s">
        <v>5264</v>
      </c>
      <c r="C2903" s="206">
        <v>22805.0</v>
      </c>
    </row>
    <row r="2904">
      <c r="A2904" s="74">
        <v>14336.0</v>
      </c>
      <c r="B2904" s="74" t="s">
        <v>5265</v>
      </c>
      <c r="C2904" s="206">
        <v>29285.0</v>
      </c>
    </row>
    <row r="2905">
      <c r="A2905" s="74">
        <v>14337.0</v>
      </c>
      <c r="B2905" s="74" t="s">
        <v>5266</v>
      </c>
      <c r="C2905" s="206">
        <v>20282.0</v>
      </c>
    </row>
    <row r="2906">
      <c r="A2906" s="74">
        <v>14338.0</v>
      </c>
      <c r="B2906" s="74" t="s">
        <v>5267</v>
      </c>
      <c r="C2906" s="206">
        <v>29008.0</v>
      </c>
    </row>
    <row r="2907">
      <c r="A2907" s="74">
        <v>14339.0</v>
      </c>
      <c r="B2907" s="74" t="s">
        <v>5268</v>
      </c>
      <c r="C2907" s="206">
        <v>19142.0</v>
      </c>
    </row>
    <row r="2908">
      <c r="A2908" s="74">
        <v>14340.0</v>
      </c>
      <c r="B2908" s="74" t="s">
        <v>5269</v>
      </c>
      <c r="C2908" s="206">
        <v>18616.0</v>
      </c>
    </row>
    <row r="2909">
      <c r="A2909" s="74">
        <v>14341.0</v>
      </c>
      <c r="B2909" s="74" t="s">
        <v>5270</v>
      </c>
      <c r="C2909" s="206">
        <v>17687.0</v>
      </c>
    </row>
    <row r="2910">
      <c r="A2910" s="74">
        <v>14342.0</v>
      </c>
      <c r="B2910" s="74" t="s">
        <v>5271</v>
      </c>
      <c r="C2910" s="206">
        <v>26440.0</v>
      </c>
    </row>
    <row r="2911">
      <c r="A2911" s="74">
        <v>14344.0</v>
      </c>
      <c r="B2911" s="74" t="s">
        <v>5272</v>
      </c>
      <c r="C2911" s="206">
        <v>20391.0</v>
      </c>
    </row>
    <row r="2912">
      <c r="A2912" s="74">
        <v>14345.0</v>
      </c>
      <c r="B2912" s="74" t="s">
        <v>5273</v>
      </c>
      <c r="C2912" s="206">
        <v>36442.0</v>
      </c>
    </row>
    <row r="2913">
      <c r="A2913" s="74">
        <v>14346.0</v>
      </c>
      <c r="B2913" s="74" t="s">
        <v>5274</v>
      </c>
      <c r="C2913" s="206">
        <v>22541.0</v>
      </c>
    </row>
    <row r="2914">
      <c r="A2914" s="74">
        <v>14347.0</v>
      </c>
      <c r="B2914" s="74" t="s">
        <v>5275</v>
      </c>
      <c r="C2914" s="206">
        <v>22976.0</v>
      </c>
    </row>
    <row r="2915">
      <c r="A2915" s="74">
        <v>14348.0</v>
      </c>
      <c r="B2915" s="74" t="s">
        <v>5276</v>
      </c>
      <c r="C2915" s="206">
        <v>21760.0</v>
      </c>
    </row>
    <row r="2916">
      <c r="A2916" s="74">
        <v>14349.0</v>
      </c>
      <c r="B2916" s="74" t="s">
        <v>5277</v>
      </c>
      <c r="C2916" s="206">
        <v>23878.0</v>
      </c>
    </row>
    <row r="2917">
      <c r="A2917" s="74">
        <v>14350.0</v>
      </c>
      <c r="B2917" s="74" t="s">
        <v>5278</v>
      </c>
      <c r="C2917" s="206">
        <v>16937.0</v>
      </c>
    </row>
    <row r="2918">
      <c r="A2918" s="74">
        <v>14351.0</v>
      </c>
      <c r="B2918" s="74" t="s">
        <v>5279</v>
      </c>
      <c r="C2918" s="206">
        <v>24419.0</v>
      </c>
    </row>
    <row r="2919">
      <c r="A2919" s="74">
        <v>14353.0</v>
      </c>
      <c r="B2919" s="74" t="s">
        <v>5280</v>
      </c>
      <c r="C2919" s="206">
        <v>20338.0</v>
      </c>
    </row>
    <row r="2920">
      <c r="A2920" s="74">
        <v>14354.0</v>
      </c>
      <c r="B2920" s="74" t="s">
        <v>5281</v>
      </c>
      <c r="C2920" s="206">
        <v>29877.0</v>
      </c>
    </row>
    <row r="2921">
      <c r="A2921" s="74">
        <v>14355.0</v>
      </c>
      <c r="B2921" s="74" t="s">
        <v>5282</v>
      </c>
      <c r="C2921" s="206">
        <v>19165.0</v>
      </c>
    </row>
    <row r="2922">
      <c r="A2922" s="74">
        <v>14356.0</v>
      </c>
      <c r="B2922" s="74" t="s">
        <v>2342</v>
      </c>
      <c r="C2922" s="206">
        <v>17942.0</v>
      </c>
    </row>
    <row r="2923">
      <c r="A2923" s="74">
        <v>14357.0</v>
      </c>
      <c r="B2923" s="74" t="s">
        <v>5283</v>
      </c>
      <c r="C2923" s="206">
        <v>15000.0</v>
      </c>
    </row>
    <row r="2924">
      <c r="A2924" s="74">
        <v>14358.0</v>
      </c>
      <c r="B2924" s="74" t="s">
        <v>5284</v>
      </c>
      <c r="C2924" s="206">
        <v>19725.0</v>
      </c>
    </row>
    <row r="2925">
      <c r="A2925" s="74">
        <v>14359.0</v>
      </c>
      <c r="B2925" s="74" t="s">
        <v>5285</v>
      </c>
      <c r="C2925" s="206">
        <v>22662.0</v>
      </c>
    </row>
    <row r="2926">
      <c r="A2926" s="74">
        <v>14360.0</v>
      </c>
      <c r="B2926" s="74" t="s">
        <v>5286</v>
      </c>
      <c r="C2926" s="206">
        <v>25785.0</v>
      </c>
    </row>
    <row r="2927">
      <c r="A2927" s="74">
        <v>14361.0</v>
      </c>
      <c r="B2927" s="74" t="s">
        <v>5287</v>
      </c>
      <c r="C2927" s="206">
        <v>10095.0</v>
      </c>
    </row>
    <row r="2928">
      <c r="A2928" s="74">
        <v>14362.0</v>
      </c>
      <c r="B2928" s="74" t="s">
        <v>5288</v>
      </c>
      <c r="C2928" s="206">
        <v>32801.0</v>
      </c>
    </row>
    <row r="2929">
      <c r="A2929" s="74">
        <v>14363.0</v>
      </c>
      <c r="B2929" s="74" t="s">
        <v>5289</v>
      </c>
      <c r="C2929" s="206">
        <v>27240.0</v>
      </c>
    </row>
    <row r="2930">
      <c r="A2930" s="74">
        <v>14364.0</v>
      </c>
      <c r="B2930" s="74" t="s">
        <v>5290</v>
      </c>
      <c r="C2930" s="206">
        <v>35414.0</v>
      </c>
    </row>
    <row r="2931">
      <c r="A2931" s="74">
        <v>14367.0</v>
      </c>
      <c r="B2931" s="74" t="s">
        <v>918</v>
      </c>
      <c r="C2931" s="206">
        <v>30917.0</v>
      </c>
    </row>
    <row r="2932">
      <c r="A2932" s="74">
        <v>14368.0</v>
      </c>
      <c r="B2932" s="74" t="s">
        <v>5291</v>
      </c>
      <c r="C2932" s="206">
        <v>14180.0</v>
      </c>
    </row>
    <row r="2933">
      <c r="A2933" s="74">
        <v>14371.0</v>
      </c>
      <c r="B2933" s="74" t="s">
        <v>5292</v>
      </c>
      <c r="C2933" s="206">
        <v>33791.0</v>
      </c>
    </row>
    <row r="2934">
      <c r="A2934" s="74">
        <v>14372.0</v>
      </c>
      <c r="B2934" s="74" t="s">
        <v>2361</v>
      </c>
      <c r="C2934" s="206">
        <v>24866.0</v>
      </c>
    </row>
    <row r="2935">
      <c r="A2935" s="74">
        <v>14373.0</v>
      </c>
      <c r="B2935" s="74" t="s">
        <v>1098</v>
      </c>
      <c r="C2935" s="206">
        <v>28183.0</v>
      </c>
    </row>
    <row r="2936">
      <c r="A2936" s="74">
        <v>14374.0</v>
      </c>
      <c r="B2936" s="74" t="s">
        <v>5293</v>
      </c>
      <c r="C2936" s="206">
        <v>25846.0</v>
      </c>
    </row>
    <row r="2937">
      <c r="A2937" s="74">
        <v>14375.0</v>
      </c>
      <c r="B2937" s="74" t="s">
        <v>5294</v>
      </c>
      <c r="C2937" s="206">
        <v>13104.0</v>
      </c>
    </row>
    <row r="2938">
      <c r="A2938" s="74">
        <v>14376.0</v>
      </c>
      <c r="B2938" s="74" t="s">
        <v>1232</v>
      </c>
      <c r="C2938" s="206">
        <v>19032.0</v>
      </c>
    </row>
    <row r="2939">
      <c r="A2939" s="74">
        <v>14377.0</v>
      </c>
      <c r="B2939" s="74" t="s">
        <v>5295</v>
      </c>
      <c r="C2939" s="206">
        <v>26211.0</v>
      </c>
    </row>
    <row r="2940">
      <c r="A2940" s="74">
        <v>14379.0</v>
      </c>
      <c r="B2940" s="74" t="s">
        <v>5296</v>
      </c>
      <c r="C2940" s="206">
        <v>28485.0</v>
      </c>
    </row>
    <row r="2941">
      <c r="A2941" s="74">
        <v>14381.0</v>
      </c>
      <c r="B2941" s="74" t="s">
        <v>5297</v>
      </c>
      <c r="C2941" s="206">
        <v>16771.0</v>
      </c>
    </row>
    <row r="2942">
      <c r="A2942" s="74">
        <v>14383.0</v>
      </c>
      <c r="B2942" s="74" t="s">
        <v>1012</v>
      </c>
      <c r="C2942" s="206">
        <v>19460.0</v>
      </c>
    </row>
    <row r="2943">
      <c r="A2943" s="74">
        <v>14384.0</v>
      </c>
      <c r="B2943" s="74" t="s">
        <v>2230</v>
      </c>
      <c r="C2943" s="206">
        <v>27807.0</v>
      </c>
    </row>
    <row r="2944">
      <c r="A2944" s="74">
        <v>14385.0</v>
      </c>
      <c r="B2944" s="74" t="s">
        <v>5298</v>
      </c>
      <c r="C2944" s="206">
        <v>15808.0</v>
      </c>
    </row>
    <row r="2945">
      <c r="A2945" s="74">
        <v>14386.0</v>
      </c>
      <c r="B2945" s="74" t="s">
        <v>2648</v>
      </c>
      <c r="C2945" s="206">
        <v>19365.0</v>
      </c>
    </row>
    <row r="2946">
      <c r="A2946" s="74">
        <v>14387.0</v>
      </c>
      <c r="B2946" s="74" t="s">
        <v>5299</v>
      </c>
      <c r="C2946" s="206">
        <v>23397.0</v>
      </c>
    </row>
    <row r="2947">
      <c r="A2947" s="74">
        <v>14388.0</v>
      </c>
      <c r="B2947" s="74" t="s">
        <v>994</v>
      </c>
      <c r="C2947" s="206">
        <v>20264.0</v>
      </c>
    </row>
    <row r="2948">
      <c r="A2948" s="74">
        <v>14390.0</v>
      </c>
      <c r="B2948" s="74" t="s">
        <v>5300</v>
      </c>
      <c r="C2948" s="206">
        <v>19605.0</v>
      </c>
    </row>
    <row r="2949">
      <c r="A2949" s="74">
        <v>14391.0</v>
      </c>
      <c r="B2949" s="74" t="s">
        <v>5301</v>
      </c>
      <c r="C2949" s="206">
        <v>30997.0</v>
      </c>
    </row>
    <row r="2950">
      <c r="A2950" s="74">
        <v>14392.0</v>
      </c>
      <c r="B2950" s="74" t="s">
        <v>901</v>
      </c>
      <c r="C2950" s="206">
        <v>21549.0</v>
      </c>
    </row>
    <row r="2951">
      <c r="A2951" s="74">
        <v>14393.0</v>
      </c>
      <c r="B2951" s="74" t="s">
        <v>5302</v>
      </c>
      <c r="C2951" s="206">
        <v>14127.0</v>
      </c>
    </row>
    <row r="2952">
      <c r="A2952" s="74">
        <v>14395.0</v>
      </c>
      <c r="B2952" s="74" t="s">
        <v>5303</v>
      </c>
      <c r="C2952" s="206">
        <v>22705.0</v>
      </c>
    </row>
    <row r="2953">
      <c r="A2953" s="74">
        <v>14396.0</v>
      </c>
      <c r="B2953" s="74" t="s">
        <v>5304</v>
      </c>
      <c r="C2953" s="206">
        <v>16525.0</v>
      </c>
    </row>
    <row r="2954">
      <c r="A2954" s="74">
        <v>14398.0</v>
      </c>
      <c r="B2954" s="74" t="s">
        <v>5305</v>
      </c>
      <c r="C2954" s="206">
        <v>16079.0</v>
      </c>
    </row>
    <row r="2955">
      <c r="A2955" s="74">
        <v>14401.0</v>
      </c>
      <c r="B2955" s="74" t="s">
        <v>5306</v>
      </c>
      <c r="C2955" s="206">
        <v>12436.0</v>
      </c>
    </row>
    <row r="2956">
      <c r="A2956" s="74">
        <v>14402.0</v>
      </c>
      <c r="B2956" s="74" t="s">
        <v>5307</v>
      </c>
      <c r="C2956" s="206">
        <v>19473.0</v>
      </c>
    </row>
    <row r="2957">
      <c r="A2957" s="74">
        <v>14403.0</v>
      </c>
      <c r="B2957" s="74" t="s">
        <v>1310</v>
      </c>
      <c r="C2957" s="206">
        <v>22013.0</v>
      </c>
    </row>
    <row r="2958">
      <c r="A2958" s="74">
        <v>14404.0</v>
      </c>
      <c r="B2958" s="74" t="s">
        <v>5308</v>
      </c>
      <c r="C2958" s="206">
        <v>21878.0</v>
      </c>
    </row>
    <row r="2959">
      <c r="A2959" s="74">
        <v>14406.0</v>
      </c>
      <c r="B2959" s="74" t="s">
        <v>580</v>
      </c>
      <c r="C2959" s="206">
        <v>28161.0</v>
      </c>
    </row>
    <row r="2960">
      <c r="A2960" s="74">
        <v>14407.0</v>
      </c>
      <c r="B2960" s="74" t="s">
        <v>5309</v>
      </c>
      <c r="C2960" s="206">
        <v>21917.0</v>
      </c>
    </row>
    <row r="2961">
      <c r="A2961" s="74">
        <v>14409.0</v>
      </c>
      <c r="B2961" s="74" t="s">
        <v>5310</v>
      </c>
      <c r="C2961" s="206">
        <v>15632.0</v>
      </c>
    </row>
    <row r="2962">
      <c r="A2962" s="74">
        <v>14410.0</v>
      </c>
      <c r="B2962" s="74" t="s">
        <v>5311</v>
      </c>
      <c r="C2962" s="206">
        <v>14388.0</v>
      </c>
    </row>
    <row r="2963">
      <c r="A2963" s="74">
        <v>14411.0</v>
      </c>
      <c r="B2963" s="74" t="s">
        <v>1976</v>
      </c>
      <c r="C2963" s="206">
        <v>20328.0</v>
      </c>
    </row>
    <row r="2964">
      <c r="A2964" s="74">
        <v>14413.0</v>
      </c>
      <c r="B2964" s="74" t="s">
        <v>5312</v>
      </c>
      <c r="C2964" s="206">
        <v>22653.0</v>
      </c>
    </row>
    <row r="2965">
      <c r="A2965" s="74">
        <v>14414.0</v>
      </c>
      <c r="B2965" s="74" t="s">
        <v>5313</v>
      </c>
      <c r="C2965" s="206">
        <v>20051.0</v>
      </c>
    </row>
    <row r="2966">
      <c r="A2966" s="74">
        <v>14415.0</v>
      </c>
      <c r="B2966" s="74" t="s">
        <v>5314</v>
      </c>
      <c r="C2966" s="206">
        <v>24214.0</v>
      </c>
    </row>
    <row r="2967">
      <c r="A2967" s="74">
        <v>14416.0</v>
      </c>
      <c r="B2967" s="74" t="s">
        <v>5315</v>
      </c>
      <c r="C2967" s="206">
        <v>26484.0</v>
      </c>
    </row>
    <row r="2968">
      <c r="A2968" s="74">
        <v>14417.0</v>
      </c>
      <c r="B2968" s="74" t="s">
        <v>5316</v>
      </c>
      <c r="C2968" s="206">
        <v>32314.0</v>
      </c>
    </row>
    <row r="2969">
      <c r="A2969" s="74">
        <v>14419.0</v>
      </c>
      <c r="B2969" s="74" t="s">
        <v>169</v>
      </c>
      <c r="C2969" s="206">
        <v>19617.0</v>
      </c>
    </row>
    <row r="2970">
      <c r="A2970" s="74">
        <v>14420.0</v>
      </c>
      <c r="B2970" s="74" t="s">
        <v>5317</v>
      </c>
      <c r="C2970" s="206">
        <v>23277.0</v>
      </c>
    </row>
    <row r="2971">
      <c r="A2971" s="74">
        <v>14421.0</v>
      </c>
      <c r="B2971" s="74" t="s">
        <v>114</v>
      </c>
      <c r="C2971" s="206">
        <v>26326.0</v>
      </c>
    </row>
    <row r="2972">
      <c r="A2972" s="74">
        <v>14422.0</v>
      </c>
      <c r="B2972" s="74" t="s">
        <v>5318</v>
      </c>
      <c r="C2972" s="206">
        <v>30841.0</v>
      </c>
    </row>
    <row r="2973">
      <c r="A2973" s="74">
        <v>14423.0</v>
      </c>
      <c r="B2973" s="74" t="s">
        <v>5319</v>
      </c>
      <c r="C2973" s="206">
        <v>19690.0</v>
      </c>
    </row>
    <row r="2974">
      <c r="A2974" s="74">
        <v>14424.0</v>
      </c>
      <c r="B2974" s="74" t="s">
        <v>5320</v>
      </c>
      <c r="C2974" s="206">
        <v>23030.0</v>
      </c>
    </row>
    <row r="2975">
      <c r="A2975" s="74">
        <v>14425.0</v>
      </c>
      <c r="B2975" s="74" t="s">
        <v>5321</v>
      </c>
      <c r="C2975" s="206">
        <v>33435.0</v>
      </c>
    </row>
    <row r="2976">
      <c r="A2976" s="74">
        <v>14427.0</v>
      </c>
      <c r="B2976" s="74" t="s">
        <v>5322</v>
      </c>
      <c r="C2976" s="206">
        <v>12094.0</v>
      </c>
    </row>
    <row r="2977">
      <c r="A2977" s="74">
        <v>14429.0</v>
      </c>
      <c r="B2977" s="74" t="s">
        <v>5323</v>
      </c>
      <c r="C2977" s="206">
        <v>31555.0</v>
      </c>
    </row>
    <row r="2978">
      <c r="A2978" s="74">
        <v>14433.0</v>
      </c>
      <c r="B2978" s="74" t="s">
        <v>5324</v>
      </c>
      <c r="C2978" s="206">
        <v>26535.0</v>
      </c>
    </row>
    <row r="2979">
      <c r="A2979" s="74">
        <v>14434.0</v>
      </c>
      <c r="B2979" s="74" t="s">
        <v>770</v>
      </c>
      <c r="C2979" s="206">
        <v>22526.0</v>
      </c>
    </row>
    <row r="2980">
      <c r="A2980" s="74">
        <v>14436.0</v>
      </c>
      <c r="B2980" s="74" t="s">
        <v>5325</v>
      </c>
      <c r="C2980" s="206">
        <v>20101.0</v>
      </c>
    </row>
    <row r="2981">
      <c r="A2981" s="74">
        <v>14438.0</v>
      </c>
      <c r="B2981" s="74" t="s">
        <v>5326</v>
      </c>
      <c r="C2981" s="206">
        <v>31526.0</v>
      </c>
    </row>
    <row r="2982">
      <c r="A2982" s="74">
        <v>14442.0</v>
      </c>
      <c r="B2982" s="74" t="s">
        <v>5327</v>
      </c>
      <c r="C2982" s="206">
        <v>36358.0</v>
      </c>
    </row>
    <row r="2983">
      <c r="A2983" s="74">
        <v>14443.0</v>
      </c>
      <c r="B2983" s="74" t="s">
        <v>5328</v>
      </c>
      <c r="C2983" s="206">
        <v>20672.0</v>
      </c>
    </row>
    <row r="2984">
      <c r="A2984" s="74">
        <v>14444.0</v>
      </c>
      <c r="B2984" s="74" t="s">
        <v>5329</v>
      </c>
      <c r="C2984" s="206">
        <v>10845.0</v>
      </c>
    </row>
    <row r="2985">
      <c r="A2985" s="74">
        <v>14445.0</v>
      </c>
      <c r="B2985" s="74" t="s">
        <v>5330</v>
      </c>
      <c r="C2985" s="206">
        <v>36474.0</v>
      </c>
    </row>
    <row r="2986">
      <c r="A2986" s="74">
        <v>14447.0</v>
      </c>
      <c r="B2986" s="74" t="s">
        <v>5331</v>
      </c>
      <c r="C2986" s="206">
        <v>20541.0</v>
      </c>
    </row>
    <row r="2987">
      <c r="A2987" s="74">
        <v>14450.0</v>
      </c>
      <c r="B2987" s="74" t="s">
        <v>5332</v>
      </c>
      <c r="C2987" s="206">
        <v>19010.0</v>
      </c>
    </row>
    <row r="2988">
      <c r="A2988" s="74">
        <v>14451.0</v>
      </c>
      <c r="B2988" s="74" t="s">
        <v>5333</v>
      </c>
      <c r="C2988" s="206">
        <v>20706.0</v>
      </c>
    </row>
    <row r="2989">
      <c r="A2989" s="74">
        <v>14452.0</v>
      </c>
      <c r="B2989" s="74" t="s">
        <v>5334</v>
      </c>
      <c r="C2989" s="206">
        <v>33356.0</v>
      </c>
    </row>
    <row r="2990">
      <c r="A2990" s="74">
        <v>14453.0</v>
      </c>
      <c r="B2990" s="74" t="s">
        <v>5335</v>
      </c>
      <c r="C2990" s="206">
        <v>19690.0</v>
      </c>
    </row>
    <row r="2991">
      <c r="A2991" s="74">
        <v>14454.0</v>
      </c>
      <c r="B2991" s="74" t="s">
        <v>5336</v>
      </c>
      <c r="C2991" s="206">
        <v>20458.0</v>
      </c>
    </row>
    <row r="2992">
      <c r="A2992" s="74">
        <v>14455.0</v>
      </c>
      <c r="B2992" s="74" t="s">
        <v>5337</v>
      </c>
      <c r="C2992" s="206">
        <v>24528.0</v>
      </c>
    </row>
    <row r="2993">
      <c r="A2993" s="74">
        <v>14457.0</v>
      </c>
      <c r="B2993" s="74" t="s">
        <v>5338</v>
      </c>
      <c r="C2993" s="206">
        <v>16279.0</v>
      </c>
    </row>
    <row r="2994">
      <c r="A2994" s="74">
        <v>14461.0</v>
      </c>
      <c r="B2994" s="74" t="s">
        <v>5339</v>
      </c>
      <c r="C2994" s="206">
        <v>20114.0</v>
      </c>
    </row>
    <row r="2995">
      <c r="A2995" s="74">
        <v>14462.0</v>
      </c>
      <c r="B2995" s="74" t="s">
        <v>5340</v>
      </c>
      <c r="C2995" s="206">
        <v>26281.0</v>
      </c>
    </row>
    <row r="2996">
      <c r="A2996" s="74">
        <v>14463.0</v>
      </c>
      <c r="B2996" s="74" t="s">
        <v>5341</v>
      </c>
      <c r="C2996" s="206">
        <v>31037.0</v>
      </c>
    </row>
    <row r="2997">
      <c r="A2997" s="74">
        <v>14464.0</v>
      </c>
      <c r="B2997" s="74" t="s">
        <v>5342</v>
      </c>
      <c r="C2997" s="206">
        <v>26486.0</v>
      </c>
    </row>
    <row r="2998">
      <c r="A2998" s="74">
        <v>14465.0</v>
      </c>
      <c r="B2998" s="74" t="s">
        <v>5343</v>
      </c>
      <c r="C2998" s="206">
        <v>18173.0</v>
      </c>
    </row>
    <row r="2999">
      <c r="A2999" s="74">
        <v>14466.0</v>
      </c>
      <c r="B2999" s="74" t="s">
        <v>1022</v>
      </c>
      <c r="C2999" s="206">
        <v>15805.0</v>
      </c>
    </row>
    <row r="3000">
      <c r="A3000" s="74">
        <v>14467.0</v>
      </c>
      <c r="B3000" s="74" t="s">
        <v>5344</v>
      </c>
      <c r="C3000" s="206">
        <v>24809.0</v>
      </c>
    </row>
    <row r="3001">
      <c r="A3001" s="74">
        <v>14468.0</v>
      </c>
      <c r="B3001" s="74" t="s">
        <v>5345</v>
      </c>
      <c r="C3001" s="206">
        <v>23939.0</v>
      </c>
    </row>
    <row r="3002">
      <c r="A3002" s="74">
        <v>14469.0</v>
      </c>
      <c r="B3002" s="74" t="s">
        <v>133</v>
      </c>
      <c r="C3002" s="206">
        <v>13712.0</v>
      </c>
    </row>
    <row r="3003">
      <c r="A3003" s="74">
        <v>14471.0</v>
      </c>
      <c r="B3003" s="74" t="s">
        <v>5346</v>
      </c>
      <c r="C3003" s="206">
        <v>22550.0</v>
      </c>
    </row>
    <row r="3004">
      <c r="A3004" s="74">
        <v>14472.0</v>
      </c>
      <c r="B3004" s="74" t="s">
        <v>5347</v>
      </c>
      <c r="C3004" s="206">
        <v>36208.0</v>
      </c>
    </row>
    <row r="3005">
      <c r="A3005" s="74">
        <v>14473.0</v>
      </c>
      <c r="B3005" s="74" t="s">
        <v>5348</v>
      </c>
      <c r="C3005" s="206">
        <v>24541.0</v>
      </c>
    </row>
    <row r="3006">
      <c r="A3006" s="74">
        <v>14474.0</v>
      </c>
      <c r="B3006" s="74" t="s">
        <v>5349</v>
      </c>
      <c r="C3006" s="206">
        <v>29775.0</v>
      </c>
    </row>
    <row r="3007">
      <c r="A3007" s="74">
        <v>14475.0</v>
      </c>
      <c r="B3007" s="74" t="s">
        <v>5350</v>
      </c>
      <c r="C3007" s="206">
        <v>33557.0</v>
      </c>
    </row>
    <row r="3008">
      <c r="A3008" s="74">
        <v>14476.0</v>
      </c>
      <c r="B3008" s="74" t="s">
        <v>5351</v>
      </c>
      <c r="C3008" s="206">
        <v>29663.0</v>
      </c>
    </row>
    <row r="3009">
      <c r="A3009" s="74">
        <v>14477.0</v>
      </c>
      <c r="B3009" s="74" t="s">
        <v>1884</v>
      </c>
      <c r="C3009" s="206">
        <v>26501.0</v>
      </c>
    </row>
    <row r="3010">
      <c r="A3010" s="74">
        <v>14480.0</v>
      </c>
      <c r="B3010" s="74" t="s">
        <v>5352</v>
      </c>
      <c r="C3010" s="206">
        <v>28109.0</v>
      </c>
    </row>
    <row r="3011">
      <c r="A3011" s="74">
        <v>14481.0</v>
      </c>
      <c r="B3011" s="74" t="s">
        <v>5353</v>
      </c>
      <c r="C3011" s="206">
        <v>25440.0</v>
      </c>
    </row>
    <row r="3012">
      <c r="A3012" s="74">
        <v>14482.0</v>
      </c>
      <c r="B3012" s="74" t="s">
        <v>5354</v>
      </c>
      <c r="C3012" s="206">
        <v>22304.0</v>
      </c>
    </row>
    <row r="3013">
      <c r="A3013" s="74">
        <v>14483.0</v>
      </c>
      <c r="B3013" s="74" t="s">
        <v>1052</v>
      </c>
      <c r="C3013" s="206">
        <v>22579.0</v>
      </c>
    </row>
    <row r="3014">
      <c r="A3014" s="74">
        <v>14484.0</v>
      </c>
      <c r="B3014" s="74" t="s">
        <v>5355</v>
      </c>
      <c r="C3014" s="206">
        <v>16476.0</v>
      </c>
    </row>
    <row r="3015">
      <c r="A3015" s="74">
        <v>14485.0</v>
      </c>
      <c r="B3015" s="74" t="s">
        <v>5356</v>
      </c>
      <c r="C3015" s="206">
        <v>17670.0</v>
      </c>
    </row>
    <row r="3016">
      <c r="A3016" s="74">
        <v>14486.0</v>
      </c>
      <c r="B3016" s="74" t="s">
        <v>2344</v>
      </c>
      <c r="C3016" s="206">
        <v>31297.0</v>
      </c>
    </row>
    <row r="3017">
      <c r="A3017" s="74">
        <v>14487.0</v>
      </c>
      <c r="B3017" s="74" t="s">
        <v>5357</v>
      </c>
      <c r="C3017" s="206">
        <v>36382.0</v>
      </c>
    </row>
    <row r="3018">
      <c r="A3018" s="74">
        <v>14488.0</v>
      </c>
      <c r="B3018" s="74" t="s">
        <v>5358</v>
      </c>
      <c r="C3018" s="206">
        <v>26664.0</v>
      </c>
    </row>
    <row r="3019">
      <c r="A3019" s="74">
        <v>14489.0</v>
      </c>
      <c r="B3019" s="74" t="s">
        <v>898</v>
      </c>
      <c r="C3019" s="206">
        <v>26451.0</v>
      </c>
    </row>
    <row r="3020">
      <c r="A3020" s="74">
        <v>14490.0</v>
      </c>
      <c r="B3020" s="74" t="s">
        <v>5359</v>
      </c>
      <c r="C3020" s="206">
        <v>23548.0</v>
      </c>
    </row>
    <row r="3021">
      <c r="A3021" s="74">
        <v>14491.0</v>
      </c>
      <c r="B3021" s="74" t="s">
        <v>3035</v>
      </c>
      <c r="C3021" s="206">
        <v>18037.0</v>
      </c>
    </row>
    <row r="3022">
      <c r="A3022" s="74">
        <v>14492.0</v>
      </c>
      <c r="B3022" s="74" t="s">
        <v>5360</v>
      </c>
      <c r="C3022" s="206">
        <v>19593.0</v>
      </c>
    </row>
    <row r="3023">
      <c r="A3023" s="74">
        <v>14493.0</v>
      </c>
      <c r="B3023" s="74" t="s">
        <v>5361</v>
      </c>
      <c r="C3023" s="206">
        <v>26700.0</v>
      </c>
    </row>
    <row r="3024">
      <c r="A3024" s="74">
        <v>14494.0</v>
      </c>
      <c r="B3024" s="74" t="s">
        <v>5362</v>
      </c>
      <c r="C3024" s="206">
        <v>27463.0</v>
      </c>
    </row>
    <row r="3025">
      <c r="A3025" s="74">
        <v>14495.0</v>
      </c>
      <c r="B3025" s="74" t="s">
        <v>5363</v>
      </c>
      <c r="C3025" s="206">
        <v>25870.0</v>
      </c>
    </row>
    <row r="3026">
      <c r="A3026" s="74">
        <v>14496.0</v>
      </c>
      <c r="B3026" s="74" t="s">
        <v>5364</v>
      </c>
      <c r="C3026" s="206">
        <v>18498.0</v>
      </c>
    </row>
    <row r="3027">
      <c r="A3027" s="74">
        <v>14497.0</v>
      </c>
      <c r="B3027" s="74" t="s">
        <v>5365</v>
      </c>
      <c r="C3027" s="206">
        <v>31087.0</v>
      </c>
    </row>
    <row r="3028">
      <c r="A3028" s="74">
        <v>14498.0</v>
      </c>
      <c r="B3028" s="74" t="s">
        <v>5366</v>
      </c>
      <c r="C3028" s="206">
        <v>27586.0</v>
      </c>
    </row>
    <row r="3029">
      <c r="A3029" s="74">
        <v>14500.0</v>
      </c>
      <c r="B3029" s="74" t="s">
        <v>5367</v>
      </c>
      <c r="C3029" s="206">
        <v>18346.0</v>
      </c>
    </row>
    <row r="3030">
      <c r="A3030" s="74">
        <v>14502.0</v>
      </c>
      <c r="B3030" s="74" t="s">
        <v>5368</v>
      </c>
      <c r="C3030" s="206">
        <v>26323.0</v>
      </c>
    </row>
    <row r="3031">
      <c r="A3031" s="74">
        <v>14503.0</v>
      </c>
      <c r="B3031" s="74" t="s">
        <v>1209</v>
      </c>
      <c r="C3031" s="206">
        <v>22835.0</v>
      </c>
    </row>
    <row r="3032">
      <c r="A3032" s="74">
        <v>14504.0</v>
      </c>
      <c r="B3032" s="74" t="s">
        <v>5369</v>
      </c>
      <c r="C3032" s="206">
        <v>16968.0</v>
      </c>
    </row>
    <row r="3033">
      <c r="A3033" s="74">
        <v>14505.0</v>
      </c>
      <c r="B3033" s="74" t="s">
        <v>5370</v>
      </c>
      <c r="C3033" s="206">
        <v>20392.0</v>
      </c>
    </row>
    <row r="3034">
      <c r="A3034" s="74">
        <v>14506.0</v>
      </c>
      <c r="B3034" s="74" t="s">
        <v>5371</v>
      </c>
      <c r="C3034" s="206">
        <v>29785.0</v>
      </c>
    </row>
    <row r="3035">
      <c r="A3035" s="74">
        <v>14507.0</v>
      </c>
      <c r="B3035" s="74" t="s">
        <v>5372</v>
      </c>
      <c r="C3035" s="206">
        <v>19850.0</v>
      </c>
    </row>
    <row r="3036">
      <c r="A3036" s="74">
        <v>14508.0</v>
      </c>
      <c r="B3036" s="74" t="s">
        <v>5373</v>
      </c>
      <c r="C3036" s="206">
        <v>32070.0</v>
      </c>
    </row>
    <row r="3037">
      <c r="A3037" s="74">
        <v>14510.0</v>
      </c>
      <c r="B3037" s="74" t="s">
        <v>5374</v>
      </c>
      <c r="C3037" s="206">
        <v>17174.0</v>
      </c>
    </row>
    <row r="3038">
      <c r="A3038" s="74">
        <v>14512.0</v>
      </c>
      <c r="B3038" s="74" t="s">
        <v>5375</v>
      </c>
      <c r="C3038" s="206">
        <v>21945.0</v>
      </c>
    </row>
    <row r="3039">
      <c r="A3039" s="74">
        <v>14513.0</v>
      </c>
      <c r="B3039" s="74" t="s">
        <v>5376</v>
      </c>
      <c r="C3039" s="206">
        <v>18101.0</v>
      </c>
    </row>
    <row r="3040">
      <c r="A3040" s="74">
        <v>14514.0</v>
      </c>
      <c r="B3040" s="74" t="s">
        <v>5377</v>
      </c>
      <c r="C3040" s="206">
        <v>27568.0</v>
      </c>
    </row>
    <row r="3041">
      <c r="A3041" s="74">
        <v>14515.0</v>
      </c>
      <c r="B3041" s="74" t="s">
        <v>5378</v>
      </c>
      <c r="C3041" s="206">
        <v>19509.0</v>
      </c>
    </row>
    <row r="3042">
      <c r="A3042" s="74">
        <v>14516.0</v>
      </c>
      <c r="B3042" s="74" t="s">
        <v>5379</v>
      </c>
      <c r="C3042" s="206">
        <v>24011.0</v>
      </c>
    </row>
    <row r="3043">
      <c r="A3043" s="74">
        <v>14517.0</v>
      </c>
      <c r="B3043" s="74" t="s">
        <v>5380</v>
      </c>
      <c r="C3043" s="206">
        <v>26286.0</v>
      </c>
    </row>
    <row r="3044">
      <c r="A3044" s="74">
        <v>14518.0</v>
      </c>
      <c r="B3044" s="74" t="s">
        <v>5381</v>
      </c>
      <c r="C3044" s="206">
        <v>14623.0</v>
      </c>
    </row>
    <row r="3045">
      <c r="A3045" s="74">
        <v>14519.0</v>
      </c>
      <c r="B3045" s="74" t="s">
        <v>5382</v>
      </c>
      <c r="C3045" s="206">
        <v>16864.0</v>
      </c>
    </row>
    <row r="3046">
      <c r="A3046" s="74">
        <v>14520.0</v>
      </c>
      <c r="B3046" s="74" t="s">
        <v>1138</v>
      </c>
      <c r="C3046" s="206">
        <v>28140.0</v>
      </c>
    </row>
    <row r="3047">
      <c r="A3047" s="74">
        <v>14521.0</v>
      </c>
      <c r="B3047" s="74" t="s">
        <v>5383</v>
      </c>
      <c r="C3047" s="206">
        <v>30337.0</v>
      </c>
    </row>
    <row r="3048">
      <c r="A3048" s="74">
        <v>14522.0</v>
      </c>
      <c r="B3048" s="74" t="s">
        <v>5384</v>
      </c>
      <c r="C3048" s="206">
        <v>23626.0</v>
      </c>
    </row>
    <row r="3049">
      <c r="A3049" s="74">
        <v>14524.0</v>
      </c>
      <c r="B3049" s="74" t="s">
        <v>5385</v>
      </c>
      <c r="C3049" s="206">
        <v>36551.0</v>
      </c>
    </row>
    <row r="3050">
      <c r="A3050" s="74">
        <v>14525.0</v>
      </c>
      <c r="B3050" s="74" t="s">
        <v>5386</v>
      </c>
      <c r="C3050" s="206">
        <v>36109.0</v>
      </c>
    </row>
    <row r="3051">
      <c r="A3051" s="74">
        <v>14526.0</v>
      </c>
      <c r="B3051" s="74" t="s">
        <v>5387</v>
      </c>
      <c r="C3051" s="206">
        <v>18643.0</v>
      </c>
    </row>
    <row r="3052">
      <c r="A3052" s="74">
        <v>14527.0</v>
      </c>
      <c r="B3052" s="74" t="s">
        <v>5388</v>
      </c>
      <c r="C3052" s="206">
        <v>19043.0</v>
      </c>
    </row>
    <row r="3053">
      <c r="A3053" s="74">
        <v>14528.0</v>
      </c>
      <c r="B3053" s="74" t="s">
        <v>5389</v>
      </c>
      <c r="C3053" s="206">
        <v>16899.0</v>
      </c>
    </row>
    <row r="3054">
      <c r="A3054" s="74">
        <v>14529.0</v>
      </c>
      <c r="B3054" s="74" t="s">
        <v>5390</v>
      </c>
      <c r="C3054" s="206">
        <v>22114.0</v>
      </c>
    </row>
    <row r="3055">
      <c r="A3055" s="74">
        <v>14530.0</v>
      </c>
      <c r="B3055" s="74" t="s">
        <v>5391</v>
      </c>
      <c r="C3055" s="206">
        <v>23943.0</v>
      </c>
    </row>
    <row r="3056">
      <c r="A3056" s="74">
        <v>14531.0</v>
      </c>
      <c r="B3056" s="74" t="s">
        <v>5392</v>
      </c>
      <c r="C3056" s="206">
        <v>25524.0</v>
      </c>
    </row>
    <row r="3057">
      <c r="A3057" s="74">
        <v>14532.0</v>
      </c>
      <c r="B3057" s="74" t="s">
        <v>5393</v>
      </c>
      <c r="C3057" s="206">
        <v>25680.0</v>
      </c>
    </row>
    <row r="3058">
      <c r="A3058" s="74">
        <v>14533.0</v>
      </c>
      <c r="B3058" s="74" t="s">
        <v>5394</v>
      </c>
      <c r="C3058" s="206">
        <v>20046.0</v>
      </c>
    </row>
    <row r="3059">
      <c r="A3059" s="74">
        <v>14534.0</v>
      </c>
      <c r="B3059" s="74" t="s">
        <v>5395</v>
      </c>
      <c r="C3059" s="206">
        <v>19924.0</v>
      </c>
    </row>
    <row r="3060">
      <c r="A3060" s="74">
        <v>14535.0</v>
      </c>
      <c r="B3060" s="74" t="s">
        <v>5396</v>
      </c>
      <c r="C3060" s="206">
        <v>21423.0</v>
      </c>
    </row>
    <row r="3061">
      <c r="A3061" s="74">
        <v>14536.0</v>
      </c>
      <c r="B3061" s="74" t="s">
        <v>2820</v>
      </c>
      <c r="C3061" s="206">
        <v>20359.0</v>
      </c>
    </row>
    <row r="3062">
      <c r="A3062" s="74">
        <v>14537.0</v>
      </c>
      <c r="B3062" s="74" t="s">
        <v>5397</v>
      </c>
      <c r="C3062" s="206">
        <v>17732.0</v>
      </c>
    </row>
    <row r="3063">
      <c r="A3063" s="74">
        <v>14540.0</v>
      </c>
      <c r="B3063" s="74" t="s">
        <v>2985</v>
      </c>
      <c r="C3063" s="206">
        <v>19059.0</v>
      </c>
    </row>
    <row r="3064">
      <c r="A3064" s="74">
        <v>14541.0</v>
      </c>
      <c r="B3064" s="74" t="s">
        <v>3169</v>
      </c>
      <c r="C3064" s="206">
        <v>26244.0</v>
      </c>
    </row>
    <row r="3065">
      <c r="A3065" s="74">
        <v>14542.0</v>
      </c>
      <c r="B3065" s="74" t="s">
        <v>5398</v>
      </c>
      <c r="C3065" s="206">
        <v>23682.0</v>
      </c>
    </row>
    <row r="3066">
      <c r="A3066" s="74">
        <v>14543.0</v>
      </c>
      <c r="B3066" s="74" t="s">
        <v>5399</v>
      </c>
      <c r="C3066" s="206">
        <v>21625.0</v>
      </c>
    </row>
    <row r="3067">
      <c r="A3067" s="74">
        <v>14544.0</v>
      </c>
      <c r="B3067" s="74" t="s">
        <v>5400</v>
      </c>
      <c r="C3067" s="206">
        <v>10722.0</v>
      </c>
    </row>
    <row r="3068">
      <c r="A3068" s="74">
        <v>14545.0</v>
      </c>
      <c r="B3068" s="74" t="s">
        <v>152</v>
      </c>
      <c r="C3068" s="206">
        <v>22468.0</v>
      </c>
    </row>
    <row r="3069">
      <c r="A3069" s="74">
        <v>14546.0</v>
      </c>
      <c r="B3069" s="74" t="s">
        <v>5401</v>
      </c>
      <c r="C3069" s="206">
        <v>11689.0</v>
      </c>
    </row>
    <row r="3070">
      <c r="A3070" s="74">
        <v>14547.0</v>
      </c>
      <c r="B3070" s="74" t="s">
        <v>5402</v>
      </c>
      <c r="C3070" s="206">
        <v>22867.0</v>
      </c>
    </row>
    <row r="3071">
      <c r="A3071" s="74">
        <v>14548.0</v>
      </c>
      <c r="B3071" s="74" t="s">
        <v>5403</v>
      </c>
      <c r="C3071" s="206">
        <v>28399.0</v>
      </c>
    </row>
    <row r="3072">
      <c r="A3072" s="74">
        <v>14549.0</v>
      </c>
      <c r="B3072" s="74" t="s">
        <v>5404</v>
      </c>
      <c r="C3072" s="206">
        <v>22279.0</v>
      </c>
    </row>
    <row r="3073">
      <c r="A3073" s="74">
        <v>14550.0</v>
      </c>
      <c r="B3073" s="74" t="s">
        <v>2776</v>
      </c>
      <c r="C3073" s="206">
        <v>23451.0</v>
      </c>
    </row>
    <row r="3074">
      <c r="A3074" s="74">
        <v>14551.0</v>
      </c>
      <c r="B3074" s="74" t="s">
        <v>5405</v>
      </c>
      <c r="C3074" s="206">
        <v>32976.0</v>
      </c>
    </row>
    <row r="3075">
      <c r="A3075" s="74">
        <v>14552.0</v>
      </c>
      <c r="B3075" s="74" t="s">
        <v>5406</v>
      </c>
      <c r="C3075" s="206">
        <v>19137.0</v>
      </c>
    </row>
    <row r="3076">
      <c r="A3076" s="74">
        <v>14554.0</v>
      </c>
      <c r="B3076" s="74" t="s">
        <v>2710</v>
      </c>
      <c r="C3076" s="206">
        <v>22158.0</v>
      </c>
    </row>
    <row r="3077">
      <c r="A3077" s="74">
        <v>14555.0</v>
      </c>
      <c r="B3077" s="74" t="s">
        <v>5407</v>
      </c>
      <c r="C3077" s="206">
        <v>19516.0</v>
      </c>
    </row>
    <row r="3078">
      <c r="A3078" s="74">
        <v>14556.0</v>
      </c>
      <c r="B3078" s="74" t="s">
        <v>5408</v>
      </c>
      <c r="C3078" s="206">
        <v>22632.0</v>
      </c>
    </row>
    <row r="3079">
      <c r="A3079" s="74">
        <v>14557.0</v>
      </c>
      <c r="B3079" s="74" t="s">
        <v>5409</v>
      </c>
      <c r="C3079" s="206">
        <v>23974.0</v>
      </c>
    </row>
    <row r="3080">
      <c r="A3080" s="74">
        <v>14559.0</v>
      </c>
      <c r="B3080" s="74" t="s">
        <v>5410</v>
      </c>
      <c r="C3080" s="206">
        <v>27017.0</v>
      </c>
    </row>
    <row r="3081">
      <c r="A3081" s="74">
        <v>14560.0</v>
      </c>
      <c r="B3081" s="74" t="s">
        <v>5411</v>
      </c>
      <c r="C3081" s="206">
        <v>26016.0</v>
      </c>
    </row>
    <row r="3082">
      <c r="A3082" s="74">
        <v>14561.0</v>
      </c>
      <c r="B3082" s="74" t="s">
        <v>5412</v>
      </c>
      <c r="C3082" s="206">
        <v>20438.0</v>
      </c>
    </row>
    <row r="3083">
      <c r="A3083" s="74">
        <v>14562.0</v>
      </c>
      <c r="B3083" s="74" t="s">
        <v>5413</v>
      </c>
      <c r="C3083" s="206">
        <v>25049.0</v>
      </c>
    </row>
    <row r="3084">
      <c r="A3084" s="74">
        <v>14563.0</v>
      </c>
      <c r="B3084" s="74" t="s">
        <v>5414</v>
      </c>
      <c r="C3084" s="206">
        <v>16771.0</v>
      </c>
    </row>
    <row r="3085">
      <c r="A3085" s="74">
        <v>14564.0</v>
      </c>
      <c r="B3085" s="74" t="s">
        <v>5415</v>
      </c>
      <c r="C3085" s="206">
        <v>30782.0</v>
      </c>
    </row>
    <row r="3086">
      <c r="A3086" s="74">
        <v>14566.0</v>
      </c>
      <c r="B3086" s="74" t="s">
        <v>5416</v>
      </c>
      <c r="C3086" s="206">
        <v>19783.0</v>
      </c>
    </row>
    <row r="3087">
      <c r="A3087" s="74">
        <v>14567.0</v>
      </c>
      <c r="B3087" s="74" t="s">
        <v>2869</v>
      </c>
      <c r="C3087" s="206">
        <v>18576.0</v>
      </c>
    </row>
    <row r="3088">
      <c r="A3088" s="74">
        <v>14568.0</v>
      </c>
      <c r="B3088" s="74" t="s">
        <v>5417</v>
      </c>
      <c r="C3088" s="206">
        <v>31317.0</v>
      </c>
    </row>
    <row r="3089">
      <c r="A3089" s="74">
        <v>14569.0</v>
      </c>
      <c r="B3089" s="74" t="s">
        <v>5418</v>
      </c>
      <c r="C3089" s="206">
        <v>25195.0</v>
      </c>
    </row>
    <row r="3090">
      <c r="A3090" s="74">
        <v>14570.0</v>
      </c>
      <c r="B3090" s="74" t="s">
        <v>5419</v>
      </c>
      <c r="C3090" s="206">
        <v>28539.0</v>
      </c>
    </row>
    <row r="3091">
      <c r="A3091" s="74">
        <v>14571.0</v>
      </c>
      <c r="B3091" s="74" t="s">
        <v>5420</v>
      </c>
      <c r="C3091" s="206">
        <v>25774.0</v>
      </c>
    </row>
    <row r="3092">
      <c r="A3092" s="74">
        <v>14572.0</v>
      </c>
      <c r="B3092" s="74" t="s">
        <v>5421</v>
      </c>
      <c r="C3092" s="206">
        <v>15472.0</v>
      </c>
    </row>
    <row r="3093">
      <c r="A3093" s="74">
        <v>14573.0</v>
      </c>
      <c r="B3093" s="74" t="s">
        <v>5422</v>
      </c>
      <c r="C3093" s="206">
        <v>15424.0</v>
      </c>
    </row>
    <row r="3094">
      <c r="A3094" s="74">
        <v>14574.0</v>
      </c>
      <c r="B3094" s="74" t="s">
        <v>5423</v>
      </c>
      <c r="C3094" s="206">
        <v>25692.0</v>
      </c>
    </row>
    <row r="3095">
      <c r="A3095" s="74">
        <v>14575.0</v>
      </c>
      <c r="B3095" s="74" t="s">
        <v>5424</v>
      </c>
      <c r="C3095" s="206">
        <v>32220.0</v>
      </c>
    </row>
    <row r="3096">
      <c r="A3096" s="74">
        <v>14576.0</v>
      </c>
      <c r="B3096" s="74" t="s">
        <v>5425</v>
      </c>
      <c r="C3096" s="206">
        <v>26944.0</v>
      </c>
    </row>
    <row r="3097">
      <c r="A3097" s="74">
        <v>14578.0</v>
      </c>
      <c r="B3097" s="74" t="s">
        <v>5426</v>
      </c>
      <c r="C3097" s="206">
        <v>17697.0</v>
      </c>
    </row>
    <row r="3098">
      <c r="A3098" s="74">
        <v>14580.0</v>
      </c>
      <c r="B3098" s="74" t="s">
        <v>5427</v>
      </c>
      <c r="C3098" s="206">
        <v>17407.0</v>
      </c>
    </row>
    <row r="3099">
      <c r="A3099" s="74">
        <v>14581.0</v>
      </c>
      <c r="B3099" s="74" t="s">
        <v>275</v>
      </c>
      <c r="C3099" s="206">
        <v>21223.0</v>
      </c>
    </row>
    <row r="3100">
      <c r="A3100" s="74">
        <v>14582.0</v>
      </c>
      <c r="B3100" s="74" t="s">
        <v>5428</v>
      </c>
      <c r="C3100" s="206">
        <v>30084.0</v>
      </c>
    </row>
    <row r="3101">
      <c r="A3101" s="74">
        <v>14584.0</v>
      </c>
      <c r="B3101" s="74" t="s">
        <v>5429</v>
      </c>
      <c r="C3101" s="206">
        <v>18073.0</v>
      </c>
    </row>
    <row r="3102">
      <c r="A3102" s="74">
        <v>14585.0</v>
      </c>
      <c r="B3102" s="74" t="s">
        <v>2021</v>
      </c>
      <c r="C3102" s="206">
        <v>26705.0</v>
      </c>
    </row>
    <row r="3103">
      <c r="A3103" s="74">
        <v>14586.0</v>
      </c>
      <c r="B3103" s="74" t="s">
        <v>5430</v>
      </c>
      <c r="C3103" s="206">
        <v>21510.0</v>
      </c>
    </row>
    <row r="3104">
      <c r="A3104" s="74">
        <v>14587.0</v>
      </c>
      <c r="B3104" s="74" t="s">
        <v>819</v>
      </c>
      <c r="C3104" s="206">
        <v>22546.0</v>
      </c>
    </row>
    <row r="3105">
      <c r="A3105" s="74">
        <v>14588.0</v>
      </c>
      <c r="B3105" s="74" t="s">
        <v>5431</v>
      </c>
      <c r="C3105" s="206">
        <v>24734.0</v>
      </c>
    </row>
    <row r="3106">
      <c r="A3106" s="74">
        <v>14589.0</v>
      </c>
      <c r="B3106" s="74" t="s">
        <v>2920</v>
      </c>
      <c r="C3106" s="206">
        <v>24291.0</v>
      </c>
    </row>
    <row r="3107">
      <c r="A3107" s="74">
        <v>14590.0</v>
      </c>
      <c r="B3107" s="74" t="s">
        <v>5432</v>
      </c>
      <c r="C3107" s="206">
        <v>36375.0</v>
      </c>
    </row>
    <row r="3108">
      <c r="A3108" s="74">
        <v>14591.0</v>
      </c>
      <c r="B3108" s="74" t="s">
        <v>5433</v>
      </c>
      <c r="C3108" s="206">
        <v>30665.0</v>
      </c>
    </row>
    <row r="3109">
      <c r="A3109" s="74">
        <v>14592.0</v>
      </c>
      <c r="B3109" s="74" t="s">
        <v>5434</v>
      </c>
      <c r="C3109" s="206">
        <v>21204.0</v>
      </c>
    </row>
    <row r="3110">
      <c r="A3110" s="74">
        <v>14594.0</v>
      </c>
      <c r="B3110" s="74" t="s">
        <v>5435</v>
      </c>
      <c r="C3110" s="206">
        <v>29339.0</v>
      </c>
    </row>
    <row r="3111">
      <c r="A3111" s="74">
        <v>14595.0</v>
      </c>
      <c r="B3111" s="74" t="s">
        <v>5436</v>
      </c>
      <c r="C3111" s="206">
        <v>13584.0</v>
      </c>
    </row>
    <row r="3112">
      <c r="A3112" s="74">
        <v>14597.0</v>
      </c>
      <c r="B3112" s="74" t="s">
        <v>5437</v>
      </c>
      <c r="C3112" s="206">
        <v>26810.0</v>
      </c>
    </row>
    <row r="3113">
      <c r="A3113" s="74">
        <v>14598.0</v>
      </c>
      <c r="B3113" s="74" t="s">
        <v>5438</v>
      </c>
      <c r="C3113" s="206">
        <v>21165.0</v>
      </c>
    </row>
    <row r="3114">
      <c r="A3114" s="74">
        <v>14600.0</v>
      </c>
      <c r="B3114" s="74" t="s">
        <v>2451</v>
      </c>
      <c r="C3114" s="206">
        <v>18872.0</v>
      </c>
    </row>
    <row r="3115">
      <c r="A3115" s="74">
        <v>14601.0</v>
      </c>
      <c r="B3115" s="74" t="s">
        <v>5439</v>
      </c>
      <c r="C3115" s="206">
        <v>21465.0</v>
      </c>
    </row>
    <row r="3116">
      <c r="A3116" s="74">
        <v>14602.0</v>
      </c>
      <c r="B3116" s="74" t="s">
        <v>1227</v>
      </c>
      <c r="C3116" s="206">
        <v>24599.0</v>
      </c>
    </row>
    <row r="3117">
      <c r="A3117" s="74">
        <v>14603.0</v>
      </c>
      <c r="B3117" s="74" t="s">
        <v>5440</v>
      </c>
      <c r="C3117" s="206">
        <v>15892.0</v>
      </c>
    </row>
    <row r="3118">
      <c r="A3118" s="74">
        <v>14604.0</v>
      </c>
      <c r="B3118" s="74" t="s">
        <v>5441</v>
      </c>
      <c r="C3118" s="206">
        <v>32668.0</v>
      </c>
    </row>
    <row r="3119">
      <c r="A3119" s="74">
        <v>14606.0</v>
      </c>
      <c r="B3119" s="74" t="s">
        <v>5442</v>
      </c>
      <c r="C3119" s="206">
        <v>36306.0</v>
      </c>
    </row>
    <row r="3120">
      <c r="A3120" s="74">
        <v>14607.0</v>
      </c>
      <c r="B3120" s="74" t="s">
        <v>5443</v>
      </c>
      <c r="C3120" s="206">
        <v>35936.0</v>
      </c>
    </row>
    <row r="3121">
      <c r="A3121" s="74">
        <v>14608.0</v>
      </c>
      <c r="B3121" s="74" t="s">
        <v>5444</v>
      </c>
      <c r="C3121" s="206">
        <v>31891.0</v>
      </c>
    </row>
    <row r="3122">
      <c r="A3122" s="74">
        <v>14609.0</v>
      </c>
      <c r="B3122" s="74" t="s">
        <v>5445</v>
      </c>
      <c r="C3122" s="206">
        <v>35075.0</v>
      </c>
    </row>
    <row r="3123">
      <c r="A3123" s="74">
        <v>14610.0</v>
      </c>
      <c r="B3123" s="74" t="s">
        <v>5446</v>
      </c>
      <c r="C3123" s="206">
        <v>25077.0</v>
      </c>
    </row>
    <row r="3124">
      <c r="A3124" s="74">
        <v>14611.0</v>
      </c>
      <c r="B3124" s="74" t="s">
        <v>5447</v>
      </c>
      <c r="C3124" s="206">
        <v>24831.0</v>
      </c>
    </row>
    <row r="3125">
      <c r="A3125" s="74">
        <v>14612.0</v>
      </c>
      <c r="B3125" s="74" t="s">
        <v>1291</v>
      </c>
      <c r="C3125" s="206">
        <v>15554.0</v>
      </c>
    </row>
    <row r="3126">
      <c r="A3126" s="74">
        <v>14613.0</v>
      </c>
      <c r="B3126" s="74" t="s">
        <v>5448</v>
      </c>
      <c r="C3126" s="206">
        <v>32621.0</v>
      </c>
    </row>
    <row r="3127">
      <c r="A3127" s="74">
        <v>14615.0</v>
      </c>
      <c r="B3127" s="74" t="s">
        <v>5449</v>
      </c>
      <c r="C3127" s="206">
        <v>18580.0</v>
      </c>
    </row>
    <row r="3128">
      <c r="A3128" s="74">
        <v>14617.0</v>
      </c>
      <c r="B3128" s="74" t="s">
        <v>5450</v>
      </c>
      <c r="C3128" s="206">
        <v>17695.0</v>
      </c>
    </row>
    <row r="3129">
      <c r="A3129" s="74">
        <v>14618.0</v>
      </c>
      <c r="B3129" s="74" t="s">
        <v>5451</v>
      </c>
      <c r="C3129" s="206">
        <v>34941.0</v>
      </c>
    </row>
    <row r="3130">
      <c r="A3130" s="74">
        <v>14619.0</v>
      </c>
      <c r="B3130" s="74" t="s">
        <v>5452</v>
      </c>
      <c r="C3130" s="206">
        <v>27658.0</v>
      </c>
    </row>
    <row r="3131">
      <c r="A3131" s="74">
        <v>14620.0</v>
      </c>
      <c r="B3131" s="74" t="s">
        <v>5453</v>
      </c>
      <c r="C3131" s="206">
        <v>15059.0</v>
      </c>
    </row>
    <row r="3132">
      <c r="A3132" s="74">
        <v>14621.0</v>
      </c>
      <c r="B3132" s="74" t="s">
        <v>5454</v>
      </c>
      <c r="C3132" s="206">
        <v>27034.0</v>
      </c>
    </row>
    <row r="3133">
      <c r="A3133" s="74">
        <v>14622.0</v>
      </c>
      <c r="B3133" s="74" t="s">
        <v>5455</v>
      </c>
      <c r="C3133" s="206">
        <v>36734.0</v>
      </c>
    </row>
    <row r="3134">
      <c r="A3134" s="74">
        <v>14623.0</v>
      </c>
      <c r="B3134" s="74" t="s">
        <v>5456</v>
      </c>
      <c r="C3134" s="206">
        <v>31659.0</v>
      </c>
    </row>
    <row r="3135">
      <c r="A3135" s="74">
        <v>14624.0</v>
      </c>
      <c r="B3135" s="74" t="s">
        <v>5457</v>
      </c>
      <c r="C3135" s="206">
        <v>15745.0</v>
      </c>
    </row>
    <row r="3136">
      <c r="A3136" s="74">
        <v>14625.0</v>
      </c>
      <c r="B3136" s="74" t="s">
        <v>5458</v>
      </c>
      <c r="C3136" s="206">
        <v>34939.0</v>
      </c>
    </row>
    <row r="3137">
      <c r="A3137" s="74">
        <v>14626.0</v>
      </c>
      <c r="B3137" s="74" t="s">
        <v>5459</v>
      </c>
      <c r="C3137" s="206">
        <v>36073.0</v>
      </c>
    </row>
    <row r="3138">
      <c r="A3138" s="74">
        <v>14627.0</v>
      </c>
      <c r="B3138" s="74" t="s">
        <v>5460</v>
      </c>
      <c r="C3138" s="206">
        <v>35108.0</v>
      </c>
    </row>
    <row r="3139">
      <c r="A3139" s="74">
        <v>14628.0</v>
      </c>
      <c r="B3139" s="74" t="s">
        <v>5461</v>
      </c>
      <c r="C3139" s="206">
        <v>19571.0</v>
      </c>
    </row>
    <row r="3140">
      <c r="A3140" s="74">
        <v>14629.0</v>
      </c>
      <c r="B3140" s="74" t="s">
        <v>5462</v>
      </c>
      <c r="C3140" s="206">
        <v>29613.0</v>
      </c>
    </row>
    <row r="3141">
      <c r="A3141" s="74">
        <v>14630.0</v>
      </c>
      <c r="B3141" s="74" t="s">
        <v>5463</v>
      </c>
      <c r="C3141" s="206">
        <v>23052.0</v>
      </c>
    </row>
    <row r="3142">
      <c r="A3142" s="74">
        <v>14631.0</v>
      </c>
      <c r="B3142" s="74" t="s">
        <v>5464</v>
      </c>
      <c r="C3142" s="206">
        <v>21550.0</v>
      </c>
    </row>
    <row r="3143">
      <c r="A3143" s="74">
        <v>14632.0</v>
      </c>
      <c r="B3143" s="74" t="s">
        <v>5465</v>
      </c>
      <c r="C3143" s="206">
        <v>18269.0</v>
      </c>
    </row>
    <row r="3144">
      <c r="A3144" s="74">
        <v>14633.0</v>
      </c>
      <c r="B3144" s="74" t="s">
        <v>3165</v>
      </c>
      <c r="C3144" s="206">
        <v>18304.0</v>
      </c>
    </row>
    <row r="3145">
      <c r="A3145" s="74">
        <v>14634.0</v>
      </c>
      <c r="B3145" s="74" t="s">
        <v>5466</v>
      </c>
      <c r="C3145" s="206">
        <v>12188.0</v>
      </c>
    </row>
    <row r="3146">
      <c r="A3146" s="74">
        <v>14635.0</v>
      </c>
      <c r="B3146" s="74" t="s">
        <v>5467</v>
      </c>
      <c r="C3146" s="206">
        <v>19450.0</v>
      </c>
    </row>
    <row r="3147">
      <c r="A3147" s="74">
        <v>14637.0</v>
      </c>
      <c r="B3147" s="74" t="s">
        <v>5468</v>
      </c>
      <c r="C3147" s="206">
        <v>18447.0</v>
      </c>
    </row>
    <row r="3148">
      <c r="A3148" s="74">
        <v>14639.0</v>
      </c>
      <c r="B3148" s="74" t="s">
        <v>5469</v>
      </c>
      <c r="C3148" s="206">
        <v>12754.0</v>
      </c>
    </row>
    <row r="3149">
      <c r="A3149" s="74">
        <v>14640.0</v>
      </c>
      <c r="B3149" s="74" t="s">
        <v>5470</v>
      </c>
      <c r="C3149" s="206">
        <v>24268.0</v>
      </c>
    </row>
    <row r="3150">
      <c r="A3150" s="74">
        <v>14641.0</v>
      </c>
      <c r="B3150" s="74" t="s">
        <v>5471</v>
      </c>
      <c r="C3150" s="206">
        <v>15652.0</v>
      </c>
    </row>
    <row r="3151">
      <c r="A3151" s="74">
        <v>14642.0</v>
      </c>
      <c r="B3151" s="74" t="s">
        <v>5472</v>
      </c>
      <c r="C3151" s="206">
        <v>26339.0</v>
      </c>
    </row>
    <row r="3152">
      <c r="A3152" s="74">
        <v>14643.0</v>
      </c>
      <c r="B3152" s="74" t="s">
        <v>1418</v>
      </c>
      <c r="C3152" s="206">
        <v>23890.0</v>
      </c>
    </row>
    <row r="3153">
      <c r="A3153" s="74">
        <v>14644.0</v>
      </c>
      <c r="B3153" s="74" t="s">
        <v>3007</v>
      </c>
      <c r="C3153" s="206">
        <v>25849.0</v>
      </c>
    </row>
    <row r="3154">
      <c r="A3154" s="74">
        <v>14645.0</v>
      </c>
      <c r="B3154" s="74" t="s">
        <v>5473</v>
      </c>
      <c r="C3154" s="206">
        <v>35832.0</v>
      </c>
    </row>
    <row r="3155">
      <c r="A3155" s="74">
        <v>14646.0</v>
      </c>
      <c r="B3155" s="74" t="s">
        <v>5474</v>
      </c>
      <c r="C3155" s="206">
        <v>30179.0</v>
      </c>
    </row>
    <row r="3156">
      <c r="A3156" s="74">
        <v>14647.0</v>
      </c>
      <c r="B3156" s="74" t="s">
        <v>5475</v>
      </c>
      <c r="C3156" s="206">
        <v>33280.0</v>
      </c>
    </row>
    <row r="3157">
      <c r="A3157" s="74">
        <v>14649.0</v>
      </c>
      <c r="B3157" s="74" t="s">
        <v>5476</v>
      </c>
      <c r="C3157" s="206">
        <v>17046.0</v>
      </c>
    </row>
    <row r="3158">
      <c r="A3158" s="74">
        <v>14651.0</v>
      </c>
      <c r="B3158" s="74" t="s">
        <v>5477</v>
      </c>
      <c r="C3158" s="206">
        <v>33354.0</v>
      </c>
    </row>
    <row r="3159">
      <c r="A3159" s="74">
        <v>14653.0</v>
      </c>
      <c r="B3159" s="74" t="s">
        <v>5478</v>
      </c>
      <c r="C3159" s="206">
        <v>15110.0</v>
      </c>
    </row>
    <row r="3160">
      <c r="A3160" s="74">
        <v>14655.0</v>
      </c>
      <c r="B3160" s="74" t="s">
        <v>5479</v>
      </c>
      <c r="C3160" s="206">
        <v>27656.0</v>
      </c>
    </row>
    <row r="3161">
      <c r="A3161" s="74">
        <v>14656.0</v>
      </c>
      <c r="B3161" s="74" t="s">
        <v>5480</v>
      </c>
      <c r="C3161" s="206">
        <v>31611.0</v>
      </c>
    </row>
    <row r="3162">
      <c r="A3162" s="74">
        <v>14657.0</v>
      </c>
      <c r="B3162" s="74" t="s">
        <v>5481</v>
      </c>
      <c r="C3162" s="206">
        <v>15262.0</v>
      </c>
    </row>
    <row r="3163">
      <c r="A3163" s="74">
        <v>14658.0</v>
      </c>
      <c r="B3163" s="74" t="s">
        <v>5482</v>
      </c>
      <c r="C3163" s="206">
        <v>18222.0</v>
      </c>
    </row>
    <row r="3164">
      <c r="A3164" s="74">
        <v>14659.0</v>
      </c>
      <c r="B3164" s="74" t="s">
        <v>5483</v>
      </c>
      <c r="C3164" s="206">
        <v>23213.0</v>
      </c>
    </row>
    <row r="3165">
      <c r="A3165" s="74">
        <v>14660.0</v>
      </c>
      <c r="B3165" s="74" t="s">
        <v>5484</v>
      </c>
      <c r="C3165" s="206">
        <v>32046.0</v>
      </c>
    </row>
    <row r="3166">
      <c r="A3166" s="74">
        <v>14661.0</v>
      </c>
      <c r="B3166" s="74" t="s">
        <v>5485</v>
      </c>
      <c r="C3166" s="206">
        <v>34475.0</v>
      </c>
    </row>
    <row r="3167">
      <c r="A3167" s="74">
        <v>14662.0</v>
      </c>
      <c r="B3167" s="74" t="s">
        <v>5486</v>
      </c>
      <c r="C3167" s="206">
        <v>35392.0</v>
      </c>
    </row>
    <row r="3168">
      <c r="A3168" s="74">
        <v>14663.0</v>
      </c>
      <c r="B3168" s="74" t="s">
        <v>2373</v>
      </c>
      <c r="C3168" s="206">
        <v>22578.0</v>
      </c>
    </row>
    <row r="3169">
      <c r="A3169" s="74">
        <v>14664.0</v>
      </c>
      <c r="B3169" s="74" t="s">
        <v>5487</v>
      </c>
      <c r="C3169" s="206">
        <v>20060.0</v>
      </c>
    </row>
    <row r="3170">
      <c r="A3170" s="74">
        <v>14665.0</v>
      </c>
      <c r="B3170" s="74" t="s">
        <v>5488</v>
      </c>
      <c r="C3170" s="206">
        <v>17943.0</v>
      </c>
    </row>
    <row r="3171">
      <c r="A3171" s="74">
        <v>14666.0</v>
      </c>
      <c r="B3171" s="74" t="s">
        <v>5489</v>
      </c>
      <c r="C3171" s="206">
        <v>12836.0</v>
      </c>
    </row>
    <row r="3172">
      <c r="A3172" s="74">
        <v>14667.0</v>
      </c>
      <c r="B3172" s="74" t="s">
        <v>5490</v>
      </c>
      <c r="C3172" s="206">
        <v>20289.0</v>
      </c>
    </row>
    <row r="3173">
      <c r="A3173" s="74">
        <v>14668.0</v>
      </c>
      <c r="B3173" s="74" t="s">
        <v>2666</v>
      </c>
      <c r="C3173" s="206">
        <v>23488.0</v>
      </c>
    </row>
    <row r="3174">
      <c r="A3174" s="74">
        <v>14669.0</v>
      </c>
      <c r="B3174" s="74" t="s">
        <v>999</v>
      </c>
      <c r="C3174" s="206">
        <v>14682.0</v>
      </c>
    </row>
    <row r="3175">
      <c r="A3175" s="74">
        <v>14670.0</v>
      </c>
      <c r="B3175" s="74" t="s">
        <v>5491</v>
      </c>
      <c r="C3175" s="206">
        <v>25721.0</v>
      </c>
    </row>
    <row r="3176">
      <c r="A3176" s="74">
        <v>14671.0</v>
      </c>
      <c r="B3176" s="74" t="s">
        <v>5492</v>
      </c>
      <c r="C3176" s="206">
        <v>33472.0</v>
      </c>
    </row>
    <row r="3177">
      <c r="A3177" s="74">
        <v>14675.0</v>
      </c>
      <c r="B3177" s="74" t="s">
        <v>5493</v>
      </c>
      <c r="C3177" s="206">
        <v>25689.0</v>
      </c>
    </row>
    <row r="3178">
      <c r="A3178" s="74">
        <v>14676.0</v>
      </c>
      <c r="B3178" s="74" t="s">
        <v>5494</v>
      </c>
      <c r="C3178" s="206">
        <v>36063.0</v>
      </c>
    </row>
    <row r="3179">
      <c r="A3179" s="74">
        <v>14677.0</v>
      </c>
      <c r="B3179" s="74" t="s">
        <v>5495</v>
      </c>
      <c r="C3179" s="206">
        <v>11746.0</v>
      </c>
    </row>
    <row r="3180">
      <c r="A3180" s="74">
        <v>14678.0</v>
      </c>
      <c r="B3180" s="74" t="s">
        <v>5496</v>
      </c>
      <c r="C3180" s="206">
        <v>18513.0</v>
      </c>
    </row>
    <row r="3181">
      <c r="A3181" s="74">
        <v>14679.0</v>
      </c>
      <c r="B3181" s="74" t="s">
        <v>5497</v>
      </c>
      <c r="C3181" s="206">
        <v>18488.0</v>
      </c>
    </row>
    <row r="3182">
      <c r="A3182" s="74">
        <v>14681.0</v>
      </c>
      <c r="B3182" s="74" t="s">
        <v>5498</v>
      </c>
      <c r="C3182" s="206">
        <v>24825.0</v>
      </c>
    </row>
    <row r="3183">
      <c r="A3183" s="74">
        <v>14682.0</v>
      </c>
      <c r="B3183" s="74" t="s">
        <v>459</v>
      </c>
      <c r="C3183" s="206">
        <v>33997.0</v>
      </c>
    </row>
    <row r="3184">
      <c r="A3184" s="74">
        <v>14683.0</v>
      </c>
      <c r="B3184" s="74" t="s">
        <v>2207</v>
      </c>
      <c r="C3184" s="206">
        <v>18722.0</v>
      </c>
    </row>
    <row r="3185">
      <c r="A3185" s="74">
        <v>14685.0</v>
      </c>
      <c r="B3185" s="74" t="s">
        <v>5499</v>
      </c>
      <c r="C3185" s="206">
        <v>18112.0</v>
      </c>
    </row>
    <row r="3186">
      <c r="A3186" s="74">
        <v>14686.0</v>
      </c>
      <c r="B3186" s="74" t="s">
        <v>2991</v>
      </c>
      <c r="C3186" s="206">
        <v>18635.0</v>
      </c>
    </row>
    <row r="3187">
      <c r="A3187" s="74">
        <v>14687.0</v>
      </c>
      <c r="B3187" s="74" t="s">
        <v>5500</v>
      </c>
      <c r="C3187" s="206">
        <v>15334.0</v>
      </c>
    </row>
    <row r="3188">
      <c r="A3188" s="74">
        <v>14688.0</v>
      </c>
      <c r="B3188" s="74" t="s">
        <v>5501</v>
      </c>
      <c r="C3188" s="206">
        <v>31136.0</v>
      </c>
    </row>
    <row r="3189">
      <c r="A3189" s="74">
        <v>14689.0</v>
      </c>
      <c r="B3189" s="74" t="s">
        <v>5502</v>
      </c>
      <c r="C3189" s="206">
        <v>19801.0</v>
      </c>
    </row>
    <row r="3190">
      <c r="A3190" s="74">
        <v>14690.0</v>
      </c>
      <c r="B3190" s="74" t="s">
        <v>839</v>
      </c>
      <c r="C3190" s="206">
        <v>23183.0</v>
      </c>
    </row>
    <row r="3191">
      <c r="A3191" s="74">
        <v>14691.0</v>
      </c>
      <c r="B3191" s="74" t="s">
        <v>655</v>
      </c>
      <c r="C3191" s="206">
        <v>18045.0</v>
      </c>
    </row>
    <row r="3192">
      <c r="A3192" s="74">
        <v>14692.0</v>
      </c>
      <c r="B3192" s="74" t="s">
        <v>5503</v>
      </c>
      <c r="C3192" s="206">
        <v>30488.0</v>
      </c>
    </row>
    <row r="3193">
      <c r="A3193" s="74">
        <v>14694.0</v>
      </c>
      <c r="B3193" s="74" t="s">
        <v>5504</v>
      </c>
      <c r="C3193" s="206">
        <v>26697.0</v>
      </c>
    </row>
    <row r="3194">
      <c r="A3194" s="74">
        <v>14695.0</v>
      </c>
      <c r="B3194" s="74" t="s">
        <v>963</v>
      </c>
      <c r="C3194" s="206">
        <v>20258.0</v>
      </c>
    </row>
    <row r="3195">
      <c r="A3195" s="74">
        <v>14696.0</v>
      </c>
      <c r="B3195" s="74" t="s">
        <v>5505</v>
      </c>
      <c r="C3195" s="206">
        <v>21874.0</v>
      </c>
    </row>
    <row r="3196">
      <c r="A3196" s="74">
        <v>14697.0</v>
      </c>
      <c r="B3196" s="74" t="s">
        <v>5506</v>
      </c>
      <c r="C3196" s="206">
        <v>20361.0</v>
      </c>
    </row>
    <row r="3197">
      <c r="A3197" s="74">
        <v>14698.0</v>
      </c>
      <c r="B3197" s="74" t="s">
        <v>5507</v>
      </c>
      <c r="C3197" s="206">
        <v>25292.0</v>
      </c>
    </row>
    <row r="3198">
      <c r="A3198" s="74">
        <v>14700.0</v>
      </c>
      <c r="B3198" s="74" t="s">
        <v>5508</v>
      </c>
      <c r="C3198" s="206">
        <v>32080.0</v>
      </c>
    </row>
    <row r="3199">
      <c r="A3199" s="74">
        <v>14701.0</v>
      </c>
      <c r="B3199" s="74" t="s">
        <v>5509</v>
      </c>
      <c r="C3199" s="206">
        <v>27308.0</v>
      </c>
    </row>
    <row r="3200">
      <c r="A3200" s="74">
        <v>14702.0</v>
      </c>
      <c r="B3200" s="74" t="s">
        <v>1441</v>
      </c>
      <c r="C3200" s="206">
        <v>19745.0</v>
      </c>
    </row>
    <row r="3201">
      <c r="A3201" s="74">
        <v>14703.0</v>
      </c>
      <c r="B3201" s="74" t="s">
        <v>5510</v>
      </c>
      <c r="C3201" s="206">
        <v>29092.0</v>
      </c>
    </row>
    <row r="3202">
      <c r="A3202" s="74">
        <v>14705.0</v>
      </c>
      <c r="B3202" s="74" t="s">
        <v>5511</v>
      </c>
      <c r="C3202" s="206">
        <v>31140.0</v>
      </c>
    </row>
    <row r="3203">
      <c r="A3203" s="74">
        <v>14706.0</v>
      </c>
      <c r="B3203" s="74" t="s">
        <v>5512</v>
      </c>
      <c r="C3203" s="206">
        <v>33782.0</v>
      </c>
    </row>
    <row r="3204">
      <c r="A3204" s="74">
        <v>14707.0</v>
      </c>
      <c r="B3204" s="74" t="s">
        <v>5513</v>
      </c>
      <c r="C3204" s="206">
        <v>19785.0</v>
      </c>
    </row>
    <row r="3205">
      <c r="A3205" s="74">
        <v>14708.0</v>
      </c>
      <c r="B3205" s="74" t="s">
        <v>5514</v>
      </c>
      <c r="C3205" s="206">
        <v>22732.0</v>
      </c>
    </row>
    <row r="3206">
      <c r="A3206" s="74">
        <v>14709.0</v>
      </c>
      <c r="B3206" s="74" t="s">
        <v>5515</v>
      </c>
      <c r="C3206" s="206">
        <v>15476.0</v>
      </c>
    </row>
    <row r="3207">
      <c r="A3207" s="74">
        <v>14710.0</v>
      </c>
      <c r="B3207" s="74" t="s">
        <v>5516</v>
      </c>
      <c r="C3207" s="206">
        <v>17797.0</v>
      </c>
    </row>
    <row r="3208">
      <c r="A3208" s="74">
        <v>14711.0</v>
      </c>
      <c r="B3208" s="74" t="s">
        <v>5517</v>
      </c>
      <c r="C3208" s="206">
        <v>33505.0</v>
      </c>
    </row>
    <row r="3209">
      <c r="A3209" s="74">
        <v>14712.0</v>
      </c>
      <c r="B3209" s="74" t="s">
        <v>5518</v>
      </c>
      <c r="C3209" s="206">
        <v>12767.0</v>
      </c>
    </row>
    <row r="3210">
      <c r="A3210" s="74">
        <v>14713.0</v>
      </c>
      <c r="B3210" s="74" t="s">
        <v>2777</v>
      </c>
      <c r="C3210" s="206">
        <v>17115.0</v>
      </c>
    </row>
    <row r="3211">
      <c r="A3211" s="74">
        <v>14714.0</v>
      </c>
      <c r="B3211" s="74" t="s">
        <v>5519</v>
      </c>
      <c r="C3211" s="206">
        <v>22910.0</v>
      </c>
    </row>
    <row r="3212">
      <c r="A3212" s="74">
        <v>14715.0</v>
      </c>
      <c r="B3212" s="74" t="s">
        <v>2553</v>
      </c>
      <c r="C3212" s="206">
        <v>13388.0</v>
      </c>
    </row>
    <row r="3213">
      <c r="A3213" s="74">
        <v>14716.0</v>
      </c>
      <c r="B3213" s="74" t="s">
        <v>2813</v>
      </c>
      <c r="C3213" s="206">
        <v>22562.0</v>
      </c>
    </row>
    <row r="3214">
      <c r="A3214" s="74">
        <v>14717.0</v>
      </c>
      <c r="B3214" s="74" t="s">
        <v>5520</v>
      </c>
      <c r="C3214" s="206">
        <v>18987.0</v>
      </c>
    </row>
    <row r="3215">
      <c r="A3215" s="74">
        <v>14718.0</v>
      </c>
      <c r="B3215" s="74" t="s">
        <v>2651</v>
      </c>
      <c r="C3215" s="206">
        <v>19516.0</v>
      </c>
    </row>
    <row r="3216">
      <c r="A3216" s="74">
        <v>14719.0</v>
      </c>
      <c r="B3216" s="74" t="s">
        <v>5521</v>
      </c>
      <c r="C3216" s="206">
        <v>20628.0</v>
      </c>
    </row>
    <row r="3217">
      <c r="A3217" s="74">
        <v>14720.0</v>
      </c>
      <c r="B3217" s="74" t="s">
        <v>5522</v>
      </c>
      <c r="C3217" s="206">
        <v>26359.0</v>
      </c>
    </row>
    <row r="3218">
      <c r="A3218" s="74">
        <v>14721.0</v>
      </c>
      <c r="B3218" s="74" t="s">
        <v>5523</v>
      </c>
      <c r="C3218" s="206">
        <v>33610.0</v>
      </c>
    </row>
    <row r="3219">
      <c r="A3219" s="74">
        <v>14722.0</v>
      </c>
      <c r="B3219" s="74" t="s">
        <v>5524</v>
      </c>
      <c r="C3219" s="206">
        <v>23713.0</v>
      </c>
    </row>
    <row r="3220">
      <c r="A3220" s="74">
        <v>14723.0</v>
      </c>
      <c r="B3220" s="74" t="s">
        <v>5525</v>
      </c>
      <c r="C3220" s="206">
        <v>19447.0</v>
      </c>
    </row>
    <row r="3221">
      <c r="A3221" s="74">
        <v>14724.0</v>
      </c>
      <c r="B3221" s="74" t="s">
        <v>5526</v>
      </c>
      <c r="C3221" s="206">
        <v>26728.0</v>
      </c>
    </row>
    <row r="3222">
      <c r="A3222" s="74">
        <v>14725.0</v>
      </c>
      <c r="B3222" s="74" t="s">
        <v>722</v>
      </c>
      <c r="C3222" s="206">
        <v>24665.0</v>
      </c>
    </row>
    <row r="3223">
      <c r="A3223" s="74">
        <v>14726.0</v>
      </c>
      <c r="B3223" s="74" t="s">
        <v>5527</v>
      </c>
      <c r="C3223" s="206">
        <v>12703.0</v>
      </c>
    </row>
    <row r="3224">
      <c r="A3224" s="74">
        <v>14727.0</v>
      </c>
      <c r="B3224" s="74" t="s">
        <v>5528</v>
      </c>
      <c r="C3224" s="206">
        <v>16939.0</v>
      </c>
    </row>
    <row r="3225">
      <c r="A3225" s="74">
        <v>14728.0</v>
      </c>
      <c r="B3225" s="74" t="s">
        <v>5529</v>
      </c>
      <c r="C3225" s="206">
        <v>13682.0</v>
      </c>
    </row>
    <row r="3226">
      <c r="A3226" s="74">
        <v>14729.0</v>
      </c>
      <c r="B3226" s="74" t="s">
        <v>216</v>
      </c>
      <c r="C3226" s="206">
        <v>30461.0</v>
      </c>
    </row>
    <row r="3227">
      <c r="A3227" s="74">
        <v>14730.0</v>
      </c>
      <c r="B3227" s="74" t="s">
        <v>5530</v>
      </c>
      <c r="C3227" s="206">
        <v>33254.0</v>
      </c>
    </row>
    <row r="3228">
      <c r="A3228" s="74">
        <v>14731.0</v>
      </c>
      <c r="B3228" s="74" t="s">
        <v>5531</v>
      </c>
      <c r="C3228" s="206">
        <v>23151.0</v>
      </c>
    </row>
    <row r="3229">
      <c r="A3229" s="74">
        <v>14734.0</v>
      </c>
      <c r="B3229" s="74" t="s">
        <v>5532</v>
      </c>
      <c r="C3229" s="206">
        <v>18667.0</v>
      </c>
    </row>
    <row r="3230">
      <c r="A3230" s="74">
        <v>14735.0</v>
      </c>
      <c r="B3230" s="74" t="s">
        <v>5533</v>
      </c>
      <c r="C3230" s="206">
        <v>27710.0</v>
      </c>
    </row>
    <row r="3231">
      <c r="A3231" s="74">
        <v>14736.0</v>
      </c>
      <c r="B3231" s="74" t="s">
        <v>5534</v>
      </c>
      <c r="C3231" s="206">
        <v>35192.0</v>
      </c>
    </row>
    <row r="3232">
      <c r="A3232" s="74">
        <v>14737.0</v>
      </c>
      <c r="B3232" s="74" t="s">
        <v>5535</v>
      </c>
      <c r="C3232" s="206">
        <v>30844.0</v>
      </c>
    </row>
    <row r="3233">
      <c r="A3233" s="74">
        <v>14738.0</v>
      </c>
      <c r="B3233" s="74" t="s">
        <v>1051</v>
      </c>
      <c r="C3233" s="206">
        <v>23696.0</v>
      </c>
    </row>
    <row r="3234">
      <c r="A3234" s="74">
        <v>14739.0</v>
      </c>
      <c r="B3234" s="74" t="s">
        <v>5536</v>
      </c>
      <c r="C3234" s="206">
        <v>27562.0</v>
      </c>
    </row>
    <row r="3235">
      <c r="A3235" s="74">
        <v>14740.0</v>
      </c>
      <c r="B3235" s="74" t="s">
        <v>5537</v>
      </c>
      <c r="C3235" s="206">
        <v>20046.0</v>
      </c>
    </row>
    <row r="3236">
      <c r="A3236" s="74">
        <v>14741.0</v>
      </c>
      <c r="B3236" s="74" t="s">
        <v>5538</v>
      </c>
      <c r="C3236" s="206">
        <v>26965.0</v>
      </c>
    </row>
    <row r="3237">
      <c r="A3237" s="74">
        <v>14742.0</v>
      </c>
      <c r="B3237" s="74" t="s">
        <v>1006</v>
      </c>
      <c r="C3237" s="206">
        <v>19050.0</v>
      </c>
    </row>
    <row r="3238">
      <c r="A3238" s="74">
        <v>14743.0</v>
      </c>
      <c r="B3238" s="74" t="s">
        <v>5539</v>
      </c>
      <c r="C3238" s="206">
        <v>29200.0</v>
      </c>
    </row>
    <row r="3239">
      <c r="A3239" s="74">
        <v>14744.0</v>
      </c>
      <c r="B3239" s="74" t="s">
        <v>5540</v>
      </c>
      <c r="C3239" s="206">
        <v>23909.0</v>
      </c>
    </row>
    <row r="3240">
      <c r="A3240" s="74">
        <v>14745.0</v>
      </c>
      <c r="B3240" s="74" t="s">
        <v>5541</v>
      </c>
      <c r="C3240" s="206">
        <v>25301.0</v>
      </c>
    </row>
    <row r="3241">
      <c r="A3241" s="74">
        <v>14746.0</v>
      </c>
      <c r="B3241" s="74" t="s">
        <v>2663</v>
      </c>
      <c r="C3241" s="206">
        <v>13193.0</v>
      </c>
    </row>
    <row r="3242">
      <c r="A3242" s="74">
        <v>14747.0</v>
      </c>
      <c r="B3242" s="74" t="s">
        <v>5542</v>
      </c>
      <c r="C3242" s="206">
        <v>22430.0</v>
      </c>
    </row>
    <row r="3243">
      <c r="A3243" s="74">
        <v>14751.0</v>
      </c>
      <c r="B3243" s="74" t="s">
        <v>1435</v>
      </c>
      <c r="C3243" s="206">
        <v>19187.0</v>
      </c>
    </row>
    <row r="3244">
      <c r="A3244" s="74">
        <v>14752.0</v>
      </c>
      <c r="B3244" s="74" t="s">
        <v>5543</v>
      </c>
      <c r="C3244" s="206">
        <v>32861.0</v>
      </c>
    </row>
    <row r="3245">
      <c r="A3245" s="74">
        <v>14753.0</v>
      </c>
      <c r="B3245" s="74" t="s">
        <v>1275</v>
      </c>
      <c r="C3245" s="206">
        <v>27070.0</v>
      </c>
    </row>
    <row r="3246">
      <c r="A3246" s="74">
        <v>14754.0</v>
      </c>
      <c r="B3246" s="74" t="s">
        <v>5544</v>
      </c>
      <c r="C3246" s="206">
        <v>16528.0</v>
      </c>
    </row>
    <row r="3247">
      <c r="A3247" s="74">
        <v>14755.0</v>
      </c>
      <c r="B3247" s="74" t="s">
        <v>5545</v>
      </c>
      <c r="C3247" s="206">
        <v>23780.0</v>
      </c>
    </row>
    <row r="3248">
      <c r="A3248" s="74">
        <v>14756.0</v>
      </c>
      <c r="B3248" s="74" t="s">
        <v>1676</v>
      </c>
      <c r="C3248" s="206">
        <v>22966.0</v>
      </c>
    </row>
    <row r="3249">
      <c r="A3249" s="74">
        <v>14757.0</v>
      </c>
      <c r="B3249" s="74" t="s">
        <v>1141</v>
      </c>
      <c r="C3249" s="206">
        <v>14870.0</v>
      </c>
    </row>
    <row r="3250">
      <c r="A3250" s="74">
        <v>14759.0</v>
      </c>
      <c r="B3250" s="74" t="s">
        <v>5546</v>
      </c>
      <c r="C3250" s="206">
        <v>23552.0</v>
      </c>
    </row>
    <row r="3251">
      <c r="A3251" s="74">
        <v>14760.0</v>
      </c>
      <c r="B3251" s="74" t="s">
        <v>5547</v>
      </c>
      <c r="C3251" s="206">
        <v>19356.0</v>
      </c>
    </row>
    <row r="3252">
      <c r="A3252" s="74">
        <v>14761.0</v>
      </c>
      <c r="B3252" s="74" t="s">
        <v>5548</v>
      </c>
      <c r="C3252" s="206">
        <v>21966.0</v>
      </c>
    </row>
    <row r="3253">
      <c r="A3253" s="74">
        <v>14762.0</v>
      </c>
      <c r="B3253" s="74" t="s">
        <v>5549</v>
      </c>
      <c r="C3253" s="206">
        <v>28836.0</v>
      </c>
    </row>
    <row r="3254">
      <c r="A3254" s="74">
        <v>14763.0</v>
      </c>
      <c r="B3254" s="74" t="s">
        <v>5550</v>
      </c>
      <c r="C3254" s="206">
        <v>29623.0</v>
      </c>
    </row>
    <row r="3255">
      <c r="A3255" s="74">
        <v>14765.0</v>
      </c>
      <c r="B3255" s="74" t="s">
        <v>5551</v>
      </c>
      <c r="C3255" s="206">
        <v>17197.0</v>
      </c>
    </row>
    <row r="3256">
      <c r="A3256" s="74">
        <v>14766.0</v>
      </c>
      <c r="B3256" s="74" t="s">
        <v>5552</v>
      </c>
      <c r="C3256" s="206">
        <v>20966.0</v>
      </c>
    </row>
    <row r="3257">
      <c r="A3257" s="74">
        <v>14767.0</v>
      </c>
      <c r="B3257" s="74" t="s">
        <v>5553</v>
      </c>
      <c r="C3257" s="206">
        <v>17556.0</v>
      </c>
    </row>
    <row r="3258">
      <c r="A3258" s="74">
        <v>14768.0</v>
      </c>
      <c r="B3258" s="74" t="s">
        <v>2906</v>
      </c>
      <c r="C3258" s="206">
        <v>23766.0</v>
      </c>
    </row>
    <row r="3259">
      <c r="A3259" s="74">
        <v>14770.0</v>
      </c>
      <c r="B3259" s="74" t="s">
        <v>5554</v>
      </c>
      <c r="C3259" s="206">
        <v>28344.0</v>
      </c>
    </row>
    <row r="3260">
      <c r="A3260" s="74">
        <v>14771.0</v>
      </c>
      <c r="B3260" s="74" t="s">
        <v>5555</v>
      </c>
      <c r="C3260" s="206">
        <v>12531.0</v>
      </c>
    </row>
    <row r="3261">
      <c r="A3261" s="74">
        <v>14774.0</v>
      </c>
      <c r="B3261" s="74" t="s">
        <v>5556</v>
      </c>
      <c r="C3261" s="206">
        <v>34998.0</v>
      </c>
    </row>
    <row r="3262">
      <c r="A3262" s="74">
        <v>14775.0</v>
      </c>
      <c r="B3262" s="74" t="s">
        <v>5557</v>
      </c>
      <c r="C3262" s="206">
        <v>28768.0</v>
      </c>
    </row>
    <row r="3263">
      <c r="A3263" s="74">
        <v>14777.0</v>
      </c>
      <c r="B3263" s="74" t="s">
        <v>5558</v>
      </c>
      <c r="C3263" s="206">
        <v>17611.0</v>
      </c>
    </row>
    <row r="3264">
      <c r="A3264" s="74">
        <v>14778.0</v>
      </c>
      <c r="B3264" s="74" t="s">
        <v>5559</v>
      </c>
      <c r="C3264" s="206">
        <v>22949.0</v>
      </c>
    </row>
    <row r="3265">
      <c r="A3265" s="74">
        <v>14779.0</v>
      </c>
      <c r="B3265" s="74" t="s">
        <v>5560</v>
      </c>
      <c r="C3265" s="206">
        <v>17761.0</v>
      </c>
    </row>
    <row r="3266">
      <c r="A3266" s="74">
        <v>14780.0</v>
      </c>
      <c r="B3266" s="74" t="s">
        <v>5561</v>
      </c>
      <c r="C3266" s="206">
        <v>22127.0</v>
      </c>
    </row>
    <row r="3267">
      <c r="A3267" s="74">
        <v>14782.0</v>
      </c>
      <c r="B3267" s="74" t="s">
        <v>5562</v>
      </c>
      <c r="C3267" s="206">
        <v>13229.0</v>
      </c>
    </row>
    <row r="3268">
      <c r="A3268" s="74">
        <v>14784.0</v>
      </c>
      <c r="B3268" s="74" t="s">
        <v>5563</v>
      </c>
      <c r="C3268" s="206">
        <v>24194.0</v>
      </c>
    </row>
    <row r="3269">
      <c r="A3269" s="74">
        <v>14785.0</v>
      </c>
      <c r="B3269" s="74" t="s">
        <v>5564</v>
      </c>
      <c r="C3269" s="206">
        <v>17593.0</v>
      </c>
    </row>
    <row r="3270">
      <c r="A3270" s="74">
        <v>14787.0</v>
      </c>
      <c r="B3270" s="74" t="s">
        <v>5565</v>
      </c>
      <c r="C3270" s="206">
        <v>12487.0</v>
      </c>
    </row>
    <row r="3271">
      <c r="A3271" s="74">
        <v>14789.0</v>
      </c>
      <c r="B3271" s="74" t="s">
        <v>5566</v>
      </c>
      <c r="C3271" s="206">
        <v>23233.0</v>
      </c>
    </row>
    <row r="3272">
      <c r="A3272" s="74">
        <v>14790.0</v>
      </c>
      <c r="B3272" s="74" t="s">
        <v>185</v>
      </c>
      <c r="C3272" s="206">
        <v>24134.0</v>
      </c>
    </row>
    <row r="3273">
      <c r="A3273" s="74">
        <v>14791.0</v>
      </c>
      <c r="B3273" s="74" t="s">
        <v>5567</v>
      </c>
      <c r="C3273" s="206">
        <v>12311.0</v>
      </c>
    </row>
    <row r="3274">
      <c r="A3274" s="74">
        <v>14793.0</v>
      </c>
      <c r="B3274" s="74" t="s">
        <v>1220</v>
      </c>
      <c r="C3274" s="206">
        <v>22658.0</v>
      </c>
    </row>
    <row r="3275">
      <c r="A3275" s="74">
        <v>14794.0</v>
      </c>
      <c r="B3275" s="74" t="s">
        <v>5568</v>
      </c>
      <c r="C3275" s="206">
        <v>21927.0</v>
      </c>
    </row>
    <row r="3276">
      <c r="A3276" s="74">
        <v>14795.0</v>
      </c>
      <c r="B3276" s="74" t="s">
        <v>5569</v>
      </c>
      <c r="C3276" s="206">
        <v>15683.0</v>
      </c>
    </row>
    <row r="3277">
      <c r="A3277" s="74">
        <v>14796.0</v>
      </c>
      <c r="B3277" s="74" t="s">
        <v>5570</v>
      </c>
      <c r="C3277" s="206">
        <v>17109.0</v>
      </c>
    </row>
    <row r="3278">
      <c r="A3278" s="74">
        <v>14798.0</v>
      </c>
      <c r="B3278" s="74" t="s">
        <v>5571</v>
      </c>
      <c r="C3278" s="206">
        <v>26611.0</v>
      </c>
    </row>
    <row r="3279">
      <c r="A3279" s="74">
        <v>14799.0</v>
      </c>
      <c r="B3279" s="74" t="s">
        <v>2174</v>
      </c>
      <c r="C3279" s="206">
        <v>12172.0</v>
      </c>
    </row>
    <row r="3280">
      <c r="A3280" s="74">
        <v>14800.0</v>
      </c>
      <c r="B3280" s="74" t="s">
        <v>5572</v>
      </c>
      <c r="C3280" s="206">
        <v>15582.0</v>
      </c>
    </row>
    <row r="3281">
      <c r="A3281" s="74">
        <v>14801.0</v>
      </c>
      <c r="B3281" s="74" t="s">
        <v>5573</v>
      </c>
      <c r="C3281" s="206">
        <v>21122.0</v>
      </c>
    </row>
    <row r="3282">
      <c r="A3282" s="74">
        <v>14802.0</v>
      </c>
      <c r="B3282" s="74" t="s">
        <v>594</v>
      </c>
      <c r="C3282" s="206">
        <v>33158.0</v>
      </c>
    </row>
    <row r="3283">
      <c r="A3283" s="74">
        <v>14803.0</v>
      </c>
      <c r="B3283" s="74" t="s">
        <v>5574</v>
      </c>
      <c r="C3283" s="206">
        <v>20254.0</v>
      </c>
    </row>
    <row r="3284">
      <c r="A3284" s="74">
        <v>14804.0</v>
      </c>
      <c r="B3284" s="74" t="s">
        <v>5575</v>
      </c>
      <c r="C3284" s="206">
        <v>21163.0</v>
      </c>
    </row>
    <row r="3285">
      <c r="A3285" s="74">
        <v>14805.0</v>
      </c>
      <c r="B3285" s="74" t="s">
        <v>5576</v>
      </c>
      <c r="C3285" s="206">
        <v>22808.0</v>
      </c>
    </row>
    <row r="3286">
      <c r="A3286" s="74">
        <v>14806.0</v>
      </c>
      <c r="B3286" s="74" t="s">
        <v>5577</v>
      </c>
      <c r="C3286" s="206">
        <v>18246.0</v>
      </c>
    </row>
    <row r="3287">
      <c r="A3287" s="74">
        <v>14807.0</v>
      </c>
      <c r="B3287" s="74" t="s">
        <v>5578</v>
      </c>
      <c r="C3287" s="206">
        <v>24129.0</v>
      </c>
    </row>
    <row r="3288">
      <c r="A3288" s="74">
        <v>14808.0</v>
      </c>
      <c r="B3288" s="74" t="s">
        <v>5579</v>
      </c>
      <c r="C3288" s="206">
        <v>23339.0</v>
      </c>
    </row>
    <row r="3289">
      <c r="A3289" s="74">
        <v>14809.0</v>
      </c>
      <c r="B3289" s="74" t="s">
        <v>5580</v>
      </c>
      <c r="C3289" s="206">
        <v>35957.0</v>
      </c>
    </row>
    <row r="3290">
      <c r="A3290" s="74">
        <v>14810.0</v>
      </c>
      <c r="B3290" s="74" t="s">
        <v>1601</v>
      </c>
      <c r="C3290" s="206">
        <v>18103.0</v>
      </c>
    </row>
    <row r="3291">
      <c r="A3291" s="74">
        <v>14811.0</v>
      </c>
      <c r="B3291" s="74" t="s">
        <v>5581</v>
      </c>
      <c r="C3291" s="206">
        <v>25214.0</v>
      </c>
    </row>
    <row r="3292">
      <c r="A3292" s="74">
        <v>14812.0</v>
      </c>
      <c r="B3292" s="74" t="s">
        <v>5582</v>
      </c>
      <c r="C3292" s="206">
        <v>25356.0</v>
      </c>
    </row>
    <row r="3293">
      <c r="A3293" s="74">
        <v>14813.0</v>
      </c>
      <c r="B3293" s="74" t="s">
        <v>5583</v>
      </c>
      <c r="C3293" s="206">
        <v>24132.0</v>
      </c>
    </row>
    <row r="3294">
      <c r="A3294" s="74">
        <v>14814.0</v>
      </c>
      <c r="B3294" s="74" t="s">
        <v>1125</v>
      </c>
      <c r="C3294" s="206">
        <v>20167.0</v>
      </c>
    </row>
    <row r="3295">
      <c r="A3295" s="74">
        <v>14815.0</v>
      </c>
      <c r="B3295" s="74" t="s">
        <v>5584</v>
      </c>
      <c r="C3295" s="206">
        <v>17067.0</v>
      </c>
    </row>
    <row r="3296">
      <c r="A3296" s="74">
        <v>14816.0</v>
      </c>
      <c r="B3296" s="74" t="s">
        <v>5585</v>
      </c>
      <c r="C3296" s="206">
        <v>23495.0</v>
      </c>
    </row>
    <row r="3297">
      <c r="A3297" s="74">
        <v>14817.0</v>
      </c>
      <c r="B3297" s="74" t="s">
        <v>5586</v>
      </c>
      <c r="C3297" s="206">
        <v>19249.0</v>
      </c>
    </row>
    <row r="3298">
      <c r="A3298" s="74">
        <v>14818.0</v>
      </c>
      <c r="B3298" s="74" t="s">
        <v>5587</v>
      </c>
      <c r="C3298" s="206">
        <v>25335.0</v>
      </c>
    </row>
    <row r="3299">
      <c r="A3299" s="74">
        <v>14819.0</v>
      </c>
      <c r="B3299" s="74" t="s">
        <v>5588</v>
      </c>
      <c r="C3299" s="206">
        <v>18799.0</v>
      </c>
    </row>
    <row r="3300">
      <c r="A3300" s="74">
        <v>14820.0</v>
      </c>
      <c r="B3300" s="74" t="s">
        <v>1391</v>
      </c>
      <c r="C3300" s="206">
        <v>35573.0</v>
      </c>
    </row>
    <row r="3301">
      <c r="A3301" s="74">
        <v>14821.0</v>
      </c>
      <c r="B3301" s="74" t="s">
        <v>204</v>
      </c>
      <c r="C3301" s="206">
        <v>21380.0</v>
      </c>
    </row>
    <row r="3302">
      <c r="A3302" s="74">
        <v>14824.0</v>
      </c>
      <c r="B3302" s="74" t="s">
        <v>5589</v>
      </c>
      <c r="C3302" s="206">
        <v>34392.0</v>
      </c>
    </row>
    <row r="3303">
      <c r="A3303" s="74">
        <v>14825.0</v>
      </c>
      <c r="B3303" s="74" t="s">
        <v>5590</v>
      </c>
      <c r="C3303" s="206">
        <v>21755.0</v>
      </c>
    </row>
    <row r="3304">
      <c r="A3304" s="74">
        <v>14826.0</v>
      </c>
      <c r="B3304" s="74" t="s">
        <v>2633</v>
      </c>
      <c r="C3304" s="206">
        <v>16646.0</v>
      </c>
    </row>
    <row r="3305">
      <c r="A3305" s="74">
        <v>14827.0</v>
      </c>
      <c r="B3305" s="74" t="s">
        <v>5591</v>
      </c>
      <c r="C3305" s="206">
        <v>13649.0</v>
      </c>
    </row>
    <row r="3306">
      <c r="A3306" s="74">
        <v>14828.0</v>
      </c>
      <c r="B3306" s="74" t="s">
        <v>797</v>
      </c>
      <c r="C3306" s="206">
        <v>25524.0</v>
      </c>
    </row>
    <row r="3307">
      <c r="A3307" s="74">
        <v>14829.0</v>
      </c>
      <c r="B3307" s="74" t="s">
        <v>5592</v>
      </c>
      <c r="C3307" s="206">
        <v>14014.0</v>
      </c>
    </row>
    <row r="3308">
      <c r="A3308" s="74">
        <v>14830.0</v>
      </c>
      <c r="B3308" s="74" t="s">
        <v>5593</v>
      </c>
      <c r="C3308" s="206">
        <v>28062.0</v>
      </c>
    </row>
    <row r="3309">
      <c r="A3309" s="74">
        <v>14831.0</v>
      </c>
      <c r="B3309" s="74" t="s">
        <v>5594</v>
      </c>
      <c r="C3309" s="206">
        <v>24095.0</v>
      </c>
    </row>
    <row r="3310">
      <c r="A3310" s="74">
        <v>14832.0</v>
      </c>
      <c r="B3310" s="74" t="s">
        <v>5595</v>
      </c>
      <c r="C3310" s="206">
        <v>32947.0</v>
      </c>
    </row>
    <row r="3311">
      <c r="A3311" s="74">
        <v>14833.0</v>
      </c>
      <c r="B3311" s="74" t="s">
        <v>5596</v>
      </c>
      <c r="C3311" s="206">
        <v>21767.0</v>
      </c>
    </row>
    <row r="3312">
      <c r="A3312" s="74">
        <v>14834.0</v>
      </c>
      <c r="B3312" s="74" t="s">
        <v>5597</v>
      </c>
      <c r="C3312" s="206">
        <v>20436.0</v>
      </c>
    </row>
    <row r="3313">
      <c r="A3313" s="74">
        <v>14835.0</v>
      </c>
      <c r="B3313" s="74" t="s">
        <v>5598</v>
      </c>
      <c r="C3313" s="206">
        <v>29211.0</v>
      </c>
    </row>
    <row r="3314">
      <c r="A3314" s="74">
        <v>14836.0</v>
      </c>
      <c r="B3314" s="74" t="s">
        <v>5599</v>
      </c>
      <c r="C3314" s="206">
        <v>26079.0</v>
      </c>
    </row>
    <row r="3315">
      <c r="A3315" s="74">
        <v>14838.0</v>
      </c>
      <c r="B3315" s="74" t="s">
        <v>5600</v>
      </c>
      <c r="C3315" s="206">
        <v>18181.0</v>
      </c>
    </row>
    <row r="3316">
      <c r="A3316" s="74">
        <v>14839.0</v>
      </c>
      <c r="B3316" s="74" t="s">
        <v>2638</v>
      </c>
      <c r="C3316" s="206">
        <v>23343.0</v>
      </c>
    </row>
    <row r="3317">
      <c r="A3317" s="74">
        <v>14840.0</v>
      </c>
      <c r="B3317" s="74" t="s">
        <v>5601</v>
      </c>
      <c r="C3317" s="206">
        <v>30176.0</v>
      </c>
    </row>
    <row r="3318">
      <c r="A3318" s="74">
        <v>14841.0</v>
      </c>
      <c r="B3318" s="74" t="s">
        <v>5602</v>
      </c>
      <c r="C3318" s="206">
        <v>23386.0</v>
      </c>
    </row>
    <row r="3319">
      <c r="A3319" s="74">
        <v>14842.0</v>
      </c>
      <c r="B3319" s="74" t="s">
        <v>5603</v>
      </c>
      <c r="C3319" s="206">
        <v>31129.0</v>
      </c>
    </row>
    <row r="3320">
      <c r="A3320" s="74">
        <v>14843.0</v>
      </c>
      <c r="B3320" s="74" t="s">
        <v>5604</v>
      </c>
      <c r="C3320" s="206">
        <v>29399.0</v>
      </c>
    </row>
    <row r="3321">
      <c r="A3321" s="74">
        <v>14844.0</v>
      </c>
      <c r="B3321" s="74" t="s">
        <v>5605</v>
      </c>
      <c r="C3321" s="206">
        <v>11516.0</v>
      </c>
    </row>
    <row r="3322">
      <c r="A3322" s="74">
        <v>14845.0</v>
      </c>
      <c r="B3322" s="74" t="s">
        <v>5606</v>
      </c>
      <c r="C3322" s="206">
        <v>20636.0</v>
      </c>
    </row>
    <row r="3323">
      <c r="A3323" s="74">
        <v>14846.0</v>
      </c>
      <c r="B3323" s="74" t="s">
        <v>5607</v>
      </c>
      <c r="C3323" s="206">
        <v>28650.0</v>
      </c>
    </row>
    <row r="3324">
      <c r="A3324" s="74">
        <v>14847.0</v>
      </c>
      <c r="B3324" s="74" t="s">
        <v>5608</v>
      </c>
      <c r="C3324" s="206">
        <v>16821.0</v>
      </c>
    </row>
    <row r="3325">
      <c r="A3325" s="74">
        <v>14849.0</v>
      </c>
      <c r="B3325" s="74" t="s">
        <v>5609</v>
      </c>
      <c r="C3325" s="206">
        <v>23399.0</v>
      </c>
    </row>
    <row r="3326">
      <c r="A3326" s="74">
        <v>14850.0</v>
      </c>
      <c r="B3326" s="74" t="s">
        <v>2595</v>
      </c>
      <c r="C3326" s="206">
        <v>19056.0</v>
      </c>
    </row>
    <row r="3327">
      <c r="A3327" s="74">
        <v>14851.0</v>
      </c>
      <c r="B3327" s="74" t="s">
        <v>5610</v>
      </c>
      <c r="C3327" s="206">
        <v>20873.0</v>
      </c>
    </row>
    <row r="3328">
      <c r="A3328" s="74">
        <v>14852.0</v>
      </c>
      <c r="B3328" s="74" t="s">
        <v>5611</v>
      </c>
      <c r="C3328" s="206">
        <v>18964.0</v>
      </c>
    </row>
    <row r="3329">
      <c r="A3329" s="74">
        <v>14855.0</v>
      </c>
      <c r="B3329" s="74" t="s">
        <v>5612</v>
      </c>
      <c r="C3329" s="206">
        <v>29368.0</v>
      </c>
    </row>
    <row r="3330">
      <c r="A3330" s="74">
        <v>14856.0</v>
      </c>
      <c r="B3330" s="74" t="s">
        <v>5613</v>
      </c>
      <c r="C3330" s="206">
        <v>30306.0</v>
      </c>
    </row>
    <row r="3331">
      <c r="A3331" s="74">
        <v>14857.0</v>
      </c>
      <c r="B3331" s="74" t="s">
        <v>5614</v>
      </c>
      <c r="C3331" s="206">
        <v>28296.0</v>
      </c>
    </row>
    <row r="3332">
      <c r="A3332" s="74">
        <v>14858.0</v>
      </c>
      <c r="B3332" s="74" t="s">
        <v>2646</v>
      </c>
      <c r="C3332" s="206">
        <v>33442.0</v>
      </c>
    </row>
    <row r="3333">
      <c r="A3333" s="74">
        <v>14859.0</v>
      </c>
      <c r="B3333" s="74" t="s">
        <v>2993</v>
      </c>
      <c r="C3333" s="206">
        <v>17603.0</v>
      </c>
    </row>
    <row r="3334">
      <c r="A3334" s="74">
        <v>14860.0</v>
      </c>
      <c r="B3334" s="74" t="s">
        <v>5615</v>
      </c>
      <c r="C3334" s="206">
        <v>30437.0</v>
      </c>
    </row>
    <row r="3335">
      <c r="A3335" s="74">
        <v>14861.0</v>
      </c>
      <c r="B3335" s="74" t="s">
        <v>5616</v>
      </c>
      <c r="C3335" s="206">
        <v>17521.0</v>
      </c>
    </row>
    <row r="3336">
      <c r="A3336" s="74">
        <v>14862.0</v>
      </c>
      <c r="B3336" s="74" t="s">
        <v>2096</v>
      </c>
      <c r="C3336" s="206">
        <v>24183.0</v>
      </c>
    </row>
    <row r="3337">
      <c r="A3337" s="74">
        <v>14863.0</v>
      </c>
      <c r="B3337" s="74" t="s">
        <v>5617</v>
      </c>
      <c r="C3337" s="206">
        <v>16344.0</v>
      </c>
    </row>
    <row r="3338">
      <c r="A3338" s="74">
        <v>14864.0</v>
      </c>
      <c r="B3338" s="74" t="s">
        <v>5618</v>
      </c>
      <c r="C3338" s="206">
        <v>21680.0</v>
      </c>
    </row>
    <row r="3339">
      <c r="A3339" s="74">
        <v>14865.0</v>
      </c>
      <c r="B3339" s="74" t="s">
        <v>5619</v>
      </c>
      <c r="C3339" s="206">
        <v>14688.0</v>
      </c>
    </row>
    <row r="3340">
      <c r="A3340" s="74">
        <v>14866.0</v>
      </c>
      <c r="B3340" s="74" t="s">
        <v>5620</v>
      </c>
      <c r="C3340" s="206">
        <v>16072.0</v>
      </c>
    </row>
    <row r="3341">
      <c r="A3341" s="74">
        <v>14868.0</v>
      </c>
      <c r="B3341" s="74" t="s">
        <v>5621</v>
      </c>
      <c r="C3341" s="206">
        <v>24623.0</v>
      </c>
    </row>
    <row r="3342">
      <c r="A3342" s="74">
        <v>14869.0</v>
      </c>
      <c r="B3342" s="74" t="s">
        <v>895</v>
      </c>
      <c r="C3342" s="206">
        <v>26458.0</v>
      </c>
    </row>
    <row r="3343">
      <c r="A3343" s="74">
        <v>14870.0</v>
      </c>
      <c r="B3343" s="74" t="s">
        <v>5622</v>
      </c>
      <c r="C3343" s="206">
        <v>17410.0</v>
      </c>
    </row>
    <row r="3344">
      <c r="A3344" s="74">
        <v>14871.0</v>
      </c>
      <c r="B3344" s="74" t="s">
        <v>5623</v>
      </c>
      <c r="C3344" s="206">
        <v>23076.0</v>
      </c>
    </row>
    <row r="3345">
      <c r="A3345" s="74">
        <v>14872.0</v>
      </c>
      <c r="B3345" s="74" t="s">
        <v>5624</v>
      </c>
      <c r="C3345" s="206">
        <v>25339.0</v>
      </c>
    </row>
    <row r="3346">
      <c r="A3346" s="74">
        <v>14873.0</v>
      </c>
      <c r="B3346" s="74" t="s">
        <v>5625</v>
      </c>
      <c r="C3346" s="206">
        <v>29539.0</v>
      </c>
    </row>
    <row r="3347">
      <c r="A3347" s="74">
        <v>14874.0</v>
      </c>
      <c r="B3347" s="74" t="s">
        <v>5626</v>
      </c>
      <c r="C3347" s="206">
        <v>16509.0</v>
      </c>
    </row>
    <row r="3348">
      <c r="A3348" s="74">
        <v>14875.0</v>
      </c>
      <c r="B3348" s="74" t="s">
        <v>5627</v>
      </c>
      <c r="C3348" s="206">
        <v>20682.0</v>
      </c>
    </row>
    <row r="3349">
      <c r="A3349" s="74">
        <v>14876.0</v>
      </c>
      <c r="B3349" s="74" t="s">
        <v>5628</v>
      </c>
      <c r="C3349" s="206">
        <v>21734.0</v>
      </c>
    </row>
    <row r="3350">
      <c r="A3350" s="74">
        <v>14877.0</v>
      </c>
      <c r="B3350" s="74" t="s">
        <v>2035</v>
      </c>
      <c r="C3350" s="206">
        <v>32874.0</v>
      </c>
    </row>
    <row r="3351">
      <c r="A3351" s="74">
        <v>14879.0</v>
      </c>
      <c r="B3351" s="74" t="s">
        <v>5629</v>
      </c>
      <c r="C3351" s="206">
        <v>24910.0</v>
      </c>
    </row>
    <row r="3352">
      <c r="A3352" s="74">
        <v>14880.0</v>
      </c>
      <c r="B3352" s="74" t="s">
        <v>2526</v>
      </c>
      <c r="C3352" s="206">
        <v>18785.0</v>
      </c>
    </row>
    <row r="3353">
      <c r="A3353" s="74">
        <v>14881.0</v>
      </c>
      <c r="B3353" s="74" t="s">
        <v>5630</v>
      </c>
      <c r="C3353" s="206">
        <v>21831.0</v>
      </c>
    </row>
    <row r="3354">
      <c r="A3354" s="74">
        <v>14882.0</v>
      </c>
      <c r="B3354" s="74" t="s">
        <v>5631</v>
      </c>
      <c r="C3354" s="206">
        <v>21460.0</v>
      </c>
    </row>
    <row r="3355">
      <c r="A3355" s="74">
        <v>14884.0</v>
      </c>
      <c r="B3355" s="74" t="s">
        <v>5632</v>
      </c>
      <c r="C3355" s="206">
        <v>27073.0</v>
      </c>
    </row>
    <row r="3356">
      <c r="A3356" s="74">
        <v>14885.0</v>
      </c>
      <c r="B3356" s="74" t="s">
        <v>1372</v>
      </c>
      <c r="C3356" s="206">
        <v>26430.0</v>
      </c>
    </row>
    <row r="3357">
      <c r="A3357" s="74">
        <v>14886.0</v>
      </c>
      <c r="B3357" s="74" t="s">
        <v>5633</v>
      </c>
      <c r="C3357" s="206">
        <v>23344.0</v>
      </c>
    </row>
    <row r="3358">
      <c r="A3358" s="74">
        <v>14887.0</v>
      </c>
      <c r="B3358" s="74" t="s">
        <v>689</v>
      </c>
      <c r="C3358" s="206">
        <v>18270.0</v>
      </c>
    </row>
    <row r="3359">
      <c r="A3359" s="74">
        <v>14888.0</v>
      </c>
      <c r="B3359" s="74" t="s">
        <v>5634</v>
      </c>
      <c r="C3359" s="206">
        <v>34803.0</v>
      </c>
    </row>
    <row r="3360">
      <c r="A3360" s="74">
        <v>14889.0</v>
      </c>
      <c r="B3360" s="74" t="s">
        <v>823</v>
      </c>
      <c r="C3360" s="206">
        <v>20777.0</v>
      </c>
    </row>
    <row r="3361">
      <c r="A3361" s="74">
        <v>14891.0</v>
      </c>
      <c r="B3361" s="74" t="s">
        <v>2386</v>
      </c>
      <c r="C3361" s="206">
        <v>31551.0</v>
      </c>
    </row>
    <row r="3362">
      <c r="A3362" s="74">
        <v>14893.0</v>
      </c>
      <c r="B3362" s="74" t="s">
        <v>5635</v>
      </c>
      <c r="C3362" s="206">
        <v>29448.0</v>
      </c>
    </row>
    <row r="3363">
      <c r="A3363" s="74">
        <v>14894.0</v>
      </c>
      <c r="B3363" s="74" t="s">
        <v>5636</v>
      </c>
      <c r="C3363" s="206">
        <v>16680.0</v>
      </c>
    </row>
    <row r="3364">
      <c r="A3364" s="74">
        <v>14895.0</v>
      </c>
      <c r="B3364" s="74" t="s">
        <v>5637</v>
      </c>
      <c r="C3364" s="206">
        <v>24918.0</v>
      </c>
    </row>
    <row r="3365">
      <c r="A3365" s="74">
        <v>14896.0</v>
      </c>
      <c r="B3365" s="74" t="s">
        <v>5638</v>
      </c>
      <c r="C3365" s="206">
        <v>23277.0</v>
      </c>
    </row>
    <row r="3366">
      <c r="A3366" s="74">
        <v>14897.0</v>
      </c>
      <c r="B3366" s="74" t="s">
        <v>5639</v>
      </c>
      <c r="C3366" s="206">
        <v>17634.0</v>
      </c>
    </row>
    <row r="3367">
      <c r="A3367" s="74">
        <v>14899.0</v>
      </c>
      <c r="B3367" s="74" t="s">
        <v>5640</v>
      </c>
      <c r="C3367" s="206">
        <v>29557.0</v>
      </c>
    </row>
    <row r="3368">
      <c r="A3368" s="74">
        <v>14900.0</v>
      </c>
      <c r="B3368" s="74" t="s">
        <v>1071</v>
      </c>
      <c r="C3368" s="206">
        <v>23223.0</v>
      </c>
    </row>
    <row r="3369">
      <c r="A3369" s="74">
        <v>14901.0</v>
      </c>
      <c r="B3369" s="74" t="s">
        <v>2721</v>
      </c>
      <c r="C3369" s="206">
        <v>21206.0</v>
      </c>
    </row>
    <row r="3370">
      <c r="A3370" s="74">
        <v>14902.0</v>
      </c>
      <c r="B3370" s="74" t="s">
        <v>5641</v>
      </c>
      <c r="C3370" s="206">
        <v>21967.0</v>
      </c>
    </row>
    <row r="3371">
      <c r="A3371" s="74">
        <v>14903.0</v>
      </c>
      <c r="B3371" s="74" t="s">
        <v>5642</v>
      </c>
      <c r="C3371" s="206">
        <v>25053.0</v>
      </c>
    </row>
    <row r="3372">
      <c r="A3372" s="74">
        <v>14904.0</v>
      </c>
      <c r="B3372" s="74" t="s">
        <v>5643</v>
      </c>
      <c r="C3372" s="206">
        <v>31991.0</v>
      </c>
    </row>
    <row r="3373">
      <c r="A3373" s="74">
        <v>14907.0</v>
      </c>
      <c r="B3373" s="74" t="s">
        <v>5644</v>
      </c>
      <c r="C3373" s="206">
        <v>27703.0</v>
      </c>
    </row>
    <row r="3374">
      <c r="A3374" s="74">
        <v>14908.0</v>
      </c>
      <c r="B3374" s="74" t="s">
        <v>714</v>
      </c>
      <c r="C3374" s="206">
        <v>23122.0</v>
      </c>
    </row>
    <row r="3375">
      <c r="A3375" s="74">
        <v>14909.0</v>
      </c>
      <c r="B3375" s="74" t="s">
        <v>1280</v>
      </c>
      <c r="C3375" s="206">
        <v>24721.0</v>
      </c>
    </row>
    <row r="3376">
      <c r="A3376" s="74">
        <v>14910.0</v>
      </c>
      <c r="B3376" s="74" t="s">
        <v>2550</v>
      </c>
      <c r="C3376" s="206">
        <v>22333.0</v>
      </c>
    </row>
    <row r="3377">
      <c r="A3377" s="74">
        <v>14912.0</v>
      </c>
      <c r="B3377" s="74" t="s">
        <v>5645</v>
      </c>
      <c r="C3377" s="206">
        <v>27053.0</v>
      </c>
    </row>
    <row r="3378">
      <c r="A3378" s="74">
        <v>14913.0</v>
      </c>
      <c r="B3378" s="74" t="s">
        <v>5646</v>
      </c>
      <c r="C3378" s="206">
        <v>35995.0</v>
      </c>
    </row>
    <row r="3379">
      <c r="A3379" s="74">
        <v>14914.0</v>
      </c>
      <c r="B3379" s="74" t="s">
        <v>3034</v>
      </c>
      <c r="C3379" s="206">
        <v>31346.0</v>
      </c>
    </row>
    <row r="3380">
      <c r="A3380" s="74">
        <v>14915.0</v>
      </c>
      <c r="B3380" s="74" t="s">
        <v>5647</v>
      </c>
      <c r="C3380" s="206">
        <v>19463.0</v>
      </c>
    </row>
    <row r="3381">
      <c r="A3381" s="74">
        <v>14916.0</v>
      </c>
      <c r="B3381" s="74" t="s">
        <v>5648</v>
      </c>
      <c r="C3381" s="206">
        <v>26643.0</v>
      </c>
    </row>
    <row r="3382">
      <c r="A3382" s="74">
        <v>14918.0</v>
      </c>
      <c r="B3382" s="74" t="s">
        <v>649</v>
      </c>
      <c r="C3382" s="206">
        <v>29730.0</v>
      </c>
    </row>
    <row r="3383">
      <c r="A3383" s="74">
        <v>14920.0</v>
      </c>
      <c r="B3383" s="74" t="s">
        <v>5649</v>
      </c>
      <c r="C3383" s="206">
        <v>26970.0</v>
      </c>
    </row>
    <row r="3384">
      <c r="A3384" s="74">
        <v>14922.0</v>
      </c>
      <c r="B3384" s="74" t="s">
        <v>5650</v>
      </c>
      <c r="C3384" s="206">
        <v>30733.0</v>
      </c>
    </row>
    <row r="3385">
      <c r="A3385" s="74">
        <v>14923.0</v>
      </c>
      <c r="B3385" s="74" t="s">
        <v>5651</v>
      </c>
      <c r="C3385" s="206">
        <v>28456.0</v>
      </c>
    </row>
    <row r="3386">
      <c r="A3386" s="74">
        <v>14924.0</v>
      </c>
      <c r="B3386" s="74" t="s">
        <v>2430</v>
      </c>
      <c r="C3386" s="206">
        <v>17232.0</v>
      </c>
    </row>
    <row r="3387">
      <c r="A3387" s="74">
        <v>14925.0</v>
      </c>
      <c r="B3387" s="74" t="s">
        <v>2241</v>
      </c>
      <c r="C3387" s="206">
        <v>17174.0</v>
      </c>
    </row>
    <row r="3388">
      <c r="A3388" s="74">
        <v>14926.0</v>
      </c>
      <c r="B3388" s="74" t="s">
        <v>2126</v>
      </c>
      <c r="C3388" s="206">
        <v>21137.0</v>
      </c>
    </row>
    <row r="3389">
      <c r="A3389" s="74">
        <v>14927.0</v>
      </c>
      <c r="B3389" s="74" t="s">
        <v>5652</v>
      </c>
      <c r="C3389" s="206">
        <v>35540.0</v>
      </c>
    </row>
    <row r="3390">
      <c r="A3390" s="74">
        <v>14928.0</v>
      </c>
      <c r="B3390" s="74" t="s">
        <v>5653</v>
      </c>
      <c r="C3390" s="206">
        <v>23252.0</v>
      </c>
    </row>
    <row r="3391">
      <c r="A3391" s="74">
        <v>14931.0</v>
      </c>
      <c r="B3391" s="74" t="s">
        <v>5654</v>
      </c>
      <c r="C3391" s="206">
        <v>22878.0</v>
      </c>
    </row>
    <row r="3392">
      <c r="A3392" s="74">
        <v>14933.0</v>
      </c>
      <c r="B3392" s="74" t="s">
        <v>5655</v>
      </c>
      <c r="C3392" s="206">
        <v>29116.0</v>
      </c>
    </row>
    <row r="3393">
      <c r="A3393" s="74">
        <v>14934.0</v>
      </c>
      <c r="B3393" s="74" t="s">
        <v>5656</v>
      </c>
      <c r="C3393" s="206">
        <v>16178.0</v>
      </c>
    </row>
    <row r="3394">
      <c r="A3394" s="74">
        <v>14935.0</v>
      </c>
      <c r="B3394" s="74" t="s">
        <v>5657</v>
      </c>
      <c r="C3394" s="206">
        <v>13173.0</v>
      </c>
    </row>
    <row r="3395">
      <c r="A3395" s="74">
        <v>14936.0</v>
      </c>
      <c r="B3395" s="74" t="s">
        <v>5658</v>
      </c>
      <c r="C3395" s="206">
        <v>24006.0</v>
      </c>
    </row>
    <row r="3396">
      <c r="A3396" s="74">
        <v>14938.0</v>
      </c>
      <c r="B3396" s="74" t="s">
        <v>2751</v>
      </c>
      <c r="C3396" s="206">
        <v>13606.0</v>
      </c>
    </row>
    <row r="3397">
      <c r="A3397" s="74">
        <v>14939.0</v>
      </c>
      <c r="B3397" s="74" t="s">
        <v>3086</v>
      </c>
      <c r="C3397" s="206">
        <v>20725.0</v>
      </c>
    </row>
    <row r="3398">
      <c r="A3398" s="74">
        <v>14940.0</v>
      </c>
      <c r="B3398" s="74" t="s">
        <v>1910</v>
      </c>
      <c r="C3398" s="206">
        <v>18189.0</v>
      </c>
    </row>
    <row r="3399">
      <c r="A3399" s="74">
        <v>14941.0</v>
      </c>
      <c r="B3399" s="74" t="s">
        <v>5659</v>
      </c>
      <c r="C3399" s="206">
        <v>36502.0</v>
      </c>
    </row>
    <row r="3400">
      <c r="A3400" s="74">
        <v>14942.0</v>
      </c>
      <c r="B3400" s="74" t="s">
        <v>2692</v>
      </c>
      <c r="C3400" s="206">
        <v>13004.0</v>
      </c>
    </row>
    <row r="3401">
      <c r="A3401" s="74">
        <v>14943.0</v>
      </c>
      <c r="B3401" s="74" t="s">
        <v>5660</v>
      </c>
      <c r="C3401" s="206">
        <v>32583.0</v>
      </c>
    </row>
    <row r="3402">
      <c r="A3402" s="74">
        <v>14944.0</v>
      </c>
      <c r="B3402" s="74" t="s">
        <v>5661</v>
      </c>
      <c r="C3402" s="206">
        <v>32333.0</v>
      </c>
    </row>
    <row r="3403">
      <c r="A3403" s="74">
        <v>14945.0</v>
      </c>
      <c r="B3403" s="74" t="s">
        <v>5662</v>
      </c>
      <c r="C3403" s="206">
        <v>27908.0</v>
      </c>
    </row>
    <row r="3404">
      <c r="A3404" s="74">
        <v>14946.0</v>
      </c>
      <c r="B3404" s="74" t="s">
        <v>5663</v>
      </c>
      <c r="C3404" s="206">
        <v>30996.0</v>
      </c>
    </row>
    <row r="3405">
      <c r="A3405" s="74">
        <v>14947.0</v>
      </c>
      <c r="B3405" s="74" t="s">
        <v>5664</v>
      </c>
      <c r="C3405" s="206">
        <v>31790.0</v>
      </c>
    </row>
    <row r="3406">
      <c r="A3406" s="74">
        <v>14948.0</v>
      </c>
      <c r="B3406" s="74" t="s">
        <v>5665</v>
      </c>
      <c r="C3406" s="206">
        <v>20184.0</v>
      </c>
    </row>
    <row r="3407">
      <c r="A3407" s="74">
        <v>14949.0</v>
      </c>
      <c r="B3407" s="74" t="s">
        <v>5666</v>
      </c>
      <c r="C3407" s="206">
        <v>23551.0</v>
      </c>
    </row>
    <row r="3408">
      <c r="A3408" s="74">
        <v>14950.0</v>
      </c>
      <c r="B3408" s="74" t="s">
        <v>261</v>
      </c>
      <c r="C3408" s="206">
        <v>27319.0</v>
      </c>
    </row>
    <row r="3409">
      <c r="A3409" s="74">
        <v>14952.0</v>
      </c>
      <c r="B3409" s="74" t="s">
        <v>5667</v>
      </c>
      <c r="C3409" s="206">
        <v>31734.0</v>
      </c>
    </row>
    <row r="3410">
      <c r="A3410" s="74">
        <v>14953.0</v>
      </c>
      <c r="B3410" s="74" t="s">
        <v>5668</v>
      </c>
      <c r="C3410" s="206">
        <v>16111.0</v>
      </c>
    </row>
    <row r="3411">
      <c r="A3411" s="74">
        <v>14954.0</v>
      </c>
      <c r="B3411" s="74" t="s">
        <v>5669</v>
      </c>
      <c r="C3411" s="206">
        <v>26512.0</v>
      </c>
    </row>
    <row r="3412">
      <c r="A3412" s="74">
        <v>14955.0</v>
      </c>
      <c r="B3412" s="74" t="s">
        <v>2348</v>
      </c>
      <c r="C3412" s="206">
        <v>16759.0</v>
      </c>
    </row>
    <row r="3413">
      <c r="A3413" s="74">
        <v>14956.0</v>
      </c>
      <c r="B3413" s="74" t="s">
        <v>5670</v>
      </c>
      <c r="C3413" s="206">
        <v>30315.0</v>
      </c>
    </row>
    <row r="3414">
      <c r="A3414" s="74">
        <v>14957.0</v>
      </c>
      <c r="B3414" s="74" t="s">
        <v>1204</v>
      </c>
      <c r="C3414" s="206">
        <v>20366.0</v>
      </c>
    </row>
    <row r="3415">
      <c r="A3415" s="74">
        <v>14958.0</v>
      </c>
      <c r="B3415" s="74" t="s">
        <v>5671</v>
      </c>
      <c r="C3415" s="206">
        <v>17756.0</v>
      </c>
    </row>
    <row r="3416">
      <c r="A3416" s="74">
        <v>14959.0</v>
      </c>
      <c r="B3416" s="74" t="s">
        <v>2158</v>
      </c>
      <c r="C3416" s="206">
        <v>23303.0</v>
      </c>
    </row>
    <row r="3417">
      <c r="A3417" s="74">
        <v>14960.0</v>
      </c>
      <c r="B3417" s="74" t="s">
        <v>1491</v>
      </c>
      <c r="C3417" s="206">
        <v>15911.0</v>
      </c>
    </row>
    <row r="3418">
      <c r="A3418" s="74">
        <v>14964.0</v>
      </c>
      <c r="B3418" s="74" t="s">
        <v>5672</v>
      </c>
      <c r="C3418" s="206">
        <v>18825.0</v>
      </c>
    </row>
    <row r="3419">
      <c r="A3419" s="74">
        <v>14965.0</v>
      </c>
      <c r="B3419" s="74" t="s">
        <v>5673</v>
      </c>
      <c r="C3419" s="206">
        <v>31191.0</v>
      </c>
    </row>
    <row r="3420">
      <c r="A3420" s="74">
        <v>14966.0</v>
      </c>
      <c r="B3420" s="74" t="s">
        <v>2971</v>
      </c>
      <c r="C3420" s="206">
        <v>21062.0</v>
      </c>
    </row>
    <row r="3421">
      <c r="A3421" s="74">
        <v>14967.0</v>
      </c>
      <c r="B3421" s="74" t="s">
        <v>5674</v>
      </c>
      <c r="C3421" s="206">
        <v>26702.0</v>
      </c>
    </row>
    <row r="3422">
      <c r="A3422" s="74">
        <v>14968.0</v>
      </c>
      <c r="B3422" s="74" t="s">
        <v>5675</v>
      </c>
      <c r="C3422" s="206">
        <v>36041.0</v>
      </c>
    </row>
    <row r="3423">
      <c r="A3423" s="74">
        <v>14969.0</v>
      </c>
      <c r="B3423" s="74" t="s">
        <v>5676</v>
      </c>
      <c r="C3423" s="206">
        <v>10396.0</v>
      </c>
    </row>
    <row r="3424">
      <c r="A3424" s="74">
        <v>14971.0</v>
      </c>
      <c r="B3424" s="74" t="s">
        <v>372</v>
      </c>
      <c r="C3424" s="206">
        <v>19737.0</v>
      </c>
    </row>
    <row r="3425">
      <c r="A3425" s="74">
        <v>14972.0</v>
      </c>
      <c r="B3425" s="74" t="s">
        <v>537</v>
      </c>
      <c r="C3425" s="206">
        <v>25152.0</v>
      </c>
    </row>
    <row r="3426">
      <c r="A3426" s="74">
        <v>14973.0</v>
      </c>
      <c r="B3426" s="74" t="s">
        <v>5677</v>
      </c>
      <c r="C3426" s="206">
        <v>33730.0</v>
      </c>
    </row>
    <row r="3427">
      <c r="A3427" s="74">
        <v>14974.0</v>
      </c>
      <c r="B3427" s="74" t="s">
        <v>5678</v>
      </c>
      <c r="C3427" s="206">
        <v>19040.0</v>
      </c>
    </row>
    <row r="3428">
      <c r="A3428" s="74">
        <v>14975.0</v>
      </c>
      <c r="B3428" s="74" t="s">
        <v>5679</v>
      </c>
      <c r="C3428" s="206">
        <v>19824.0</v>
      </c>
    </row>
    <row r="3429">
      <c r="A3429" s="74">
        <v>14977.0</v>
      </c>
      <c r="B3429" s="74" t="s">
        <v>683</v>
      </c>
      <c r="C3429" s="206">
        <v>21888.0</v>
      </c>
    </row>
    <row r="3430">
      <c r="A3430" s="74">
        <v>14978.0</v>
      </c>
      <c r="B3430" s="74" t="s">
        <v>930</v>
      </c>
      <c r="C3430" s="206">
        <v>22798.0</v>
      </c>
    </row>
    <row r="3431">
      <c r="A3431" s="74">
        <v>14979.0</v>
      </c>
      <c r="B3431" s="74" t="s">
        <v>5680</v>
      </c>
      <c r="C3431" s="206">
        <v>28912.0</v>
      </c>
    </row>
    <row r="3432">
      <c r="A3432" s="74">
        <v>14980.0</v>
      </c>
      <c r="B3432" s="74" t="s">
        <v>5681</v>
      </c>
      <c r="C3432" s="206">
        <v>19960.0</v>
      </c>
    </row>
    <row r="3433">
      <c r="A3433" s="74">
        <v>14981.0</v>
      </c>
      <c r="B3433" s="74" t="s">
        <v>5682</v>
      </c>
      <c r="C3433" s="206">
        <v>11781.0</v>
      </c>
    </row>
    <row r="3434">
      <c r="A3434" s="74">
        <v>14982.0</v>
      </c>
      <c r="B3434" s="74" t="s">
        <v>810</v>
      </c>
      <c r="C3434" s="206">
        <v>15634.0</v>
      </c>
    </row>
    <row r="3435">
      <c r="A3435" s="74">
        <v>14983.0</v>
      </c>
      <c r="B3435" s="74" t="s">
        <v>5683</v>
      </c>
      <c r="C3435" s="206">
        <v>11151.0</v>
      </c>
    </row>
    <row r="3436">
      <c r="A3436" s="74">
        <v>14984.0</v>
      </c>
      <c r="B3436" s="74" t="s">
        <v>5684</v>
      </c>
      <c r="C3436" s="206">
        <v>36413.0</v>
      </c>
    </row>
    <row r="3437">
      <c r="A3437" s="74">
        <v>14985.0</v>
      </c>
      <c r="B3437" s="74" t="s">
        <v>1143</v>
      </c>
      <c r="C3437" s="206">
        <v>25658.0</v>
      </c>
    </row>
    <row r="3438">
      <c r="A3438" s="74">
        <v>14986.0</v>
      </c>
      <c r="B3438" s="74" t="s">
        <v>5685</v>
      </c>
      <c r="C3438" s="206">
        <v>20985.0</v>
      </c>
    </row>
    <row r="3439">
      <c r="A3439" s="74">
        <v>14987.0</v>
      </c>
      <c r="B3439" s="74" t="s">
        <v>380</v>
      </c>
      <c r="C3439" s="206">
        <v>27390.0</v>
      </c>
    </row>
    <row r="3440">
      <c r="A3440" s="74">
        <v>14988.0</v>
      </c>
      <c r="B3440" s="74" t="s">
        <v>5686</v>
      </c>
      <c r="C3440" s="206">
        <v>34444.0</v>
      </c>
    </row>
    <row r="3441">
      <c r="A3441" s="74">
        <v>14989.0</v>
      </c>
      <c r="B3441" s="74" t="s">
        <v>5687</v>
      </c>
      <c r="C3441" s="206">
        <v>26248.0</v>
      </c>
    </row>
    <row r="3442">
      <c r="A3442" s="74">
        <v>14990.0</v>
      </c>
      <c r="B3442" s="74" t="s">
        <v>5688</v>
      </c>
      <c r="C3442" s="206">
        <v>28407.0</v>
      </c>
    </row>
    <row r="3443">
      <c r="A3443" s="74">
        <v>14991.0</v>
      </c>
      <c r="B3443" s="74" t="s">
        <v>5689</v>
      </c>
      <c r="C3443" s="206">
        <v>27452.0</v>
      </c>
    </row>
    <row r="3444">
      <c r="A3444" s="74">
        <v>14992.0</v>
      </c>
      <c r="B3444" s="74" t="s">
        <v>5690</v>
      </c>
      <c r="C3444" s="206">
        <v>18875.0</v>
      </c>
    </row>
    <row r="3445">
      <c r="A3445" s="74">
        <v>14993.0</v>
      </c>
      <c r="B3445" s="74" t="s">
        <v>5691</v>
      </c>
      <c r="C3445" s="206">
        <v>29940.0</v>
      </c>
    </row>
    <row r="3446">
      <c r="A3446" s="74">
        <v>14996.0</v>
      </c>
      <c r="B3446" s="74" t="s">
        <v>2715</v>
      </c>
      <c r="C3446" s="206">
        <v>17990.0</v>
      </c>
    </row>
    <row r="3447">
      <c r="A3447" s="74">
        <v>14997.0</v>
      </c>
      <c r="B3447" s="74" t="s">
        <v>2436</v>
      </c>
      <c r="C3447" s="206">
        <v>27364.0</v>
      </c>
    </row>
    <row r="3448">
      <c r="A3448" s="74">
        <v>14999.0</v>
      </c>
      <c r="B3448" s="74" t="s">
        <v>5692</v>
      </c>
      <c r="C3448" s="206">
        <v>31531.0</v>
      </c>
    </row>
    <row r="3449">
      <c r="A3449" s="74">
        <v>15000.0</v>
      </c>
      <c r="B3449" s="74" t="s">
        <v>5693</v>
      </c>
      <c r="C3449" s="206">
        <v>21890.0</v>
      </c>
    </row>
    <row r="3450">
      <c r="A3450" s="74">
        <v>15001.0</v>
      </c>
      <c r="B3450" s="74" t="s">
        <v>5694</v>
      </c>
      <c r="C3450" s="206">
        <v>13783.0</v>
      </c>
    </row>
    <row r="3451">
      <c r="A3451" s="74">
        <v>15002.0</v>
      </c>
      <c r="B3451" s="74" t="s">
        <v>850</v>
      </c>
      <c r="C3451" s="206">
        <v>21001.0</v>
      </c>
    </row>
    <row r="3452">
      <c r="A3452" s="74">
        <v>15003.0</v>
      </c>
      <c r="B3452" s="74" t="s">
        <v>5695</v>
      </c>
      <c r="C3452" s="206">
        <v>15057.0</v>
      </c>
    </row>
    <row r="3453">
      <c r="A3453" s="74">
        <v>15004.0</v>
      </c>
      <c r="B3453" s="74" t="s">
        <v>5696</v>
      </c>
      <c r="C3453" s="206">
        <v>17702.0</v>
      </c>
    </row>
    <row r="3454">
      <c r="A3454" s="74">
        <v>15005.0</v>
      </c>
      <c r="B3454" s="74" t="s">
        <v>2682</v>
      </c>
      <c r="C3454" s="206">
        <v>18885.0</v>
      </c>
    </row>
    <row r="3455">
      <c r="A3455" s="74">
        <v>15008.0</v>
      </c>
      <c r="B3455" s="74" t="s">
        <v>5697</v>
      </c>
      <c r="C3455" s="206">
        <v>33839.0</v>
      </c>
    </row>
    <row r="3456">
      <c r="A3456" s="74">
        <v>15011.0</v>
      </c>
      <c r="B3456" s="74" t="s">
        <v>5698</v>
      </c>
      <c r="C3456" s="206">
        <v>34392.0</v>
      </c>
    </row>
    <row r="3457">
      <c r="A3457" s="74">
        <v>15012.0</v>
      </c>
      <c r="B3457" s="74" t="s">
        <v>5699</v>
      </c>
      <c r="C3457" s="206">
        <v>16646.0</v>
      </c>
    </row>
    <row r="3458">
      <c r="A3458" s="74">
        <v>15013.0</v>
      </c>
      <c r="B3458" s="74" t="s">
        <v>5700</v>
      </c>
      <c r="C3458" s="206">
        <v>35160.0</v>
      </c>
    </row>
    <row r="3459">
      <c r="A3459" s="74">
        <v>15014.0</v>
      </c>
      <c r="B3459" s="74" t="s">
        <v>5701</v>
      </c>
      <c r="C3459" s="206">
        <v>29405.0</v>
      </c>
    </row>
    <row r="3460">
      <c r="A3460" s="74">
        <v>15015.0</v>
      </c>
      <c r="B3460" s="74" t="s">
        <v>5702</v>
      </c>
      <c r="C3460" s="206">
        <v>18019.0</v>
      </c>
    </row>
    <row r="3461">
      <c r="A3461" s="74">
        <v>15016.0</v>
      </c>
      <c r="B3461" s="74" t="s">
        <v>5703</v>
      </c>
      <c r="C3461" s="206">
        <v>21863.0</v>
      </c>
    </row>
    <row r="3462">
      <c r="A3462" s="74">
        <v>15017.0</v>
      </c>
      <c r="B3462" s="74" t="s">
        <v>5704</v>
      </c>
      <c r="C3462" s="206">
        <v>16600.0</v>
      </c>
    </row>
    <row r="3463">
      <c r="A3463" s="74">
        <v>15018.0</v>
      </c>
      <c r="B3463" s="74" t="s">
        <v>5705</v>
      </c>
      <c r="C3463" s="206">
        <v>36126.0</v>
      </c>
    </row>
    <row r="3464">
      <c r="A3464" s="74">
        <v>15019.0</v>
      </c>
      <c r="B3464" s="74" t="s">
        <v>5706</v>
      </c>
      <c r="C3464" s="206">
        <v>17095.0</v>
      </c>
    </row>
    <row r="3465">
      <c r="A3465" s="74">
        <v>15020.0</v>
      </c>
      <c r="B3465" s="74" t="s">
        <v>1608</v>
      </c>
      <c r="C3465" s="206">
        <v>30728.0</v>
      </c>
    </row>
    <row r="3466">
      <c r="A3466" s="74">
        <v>15021.0</v>
      </c>
      <c r="B3466" s="74" t="s">
        <v>5707</v>
      </c>
      <c r="C3466" s="206">
        <v>35140.0</v>
      </c>
    </row>
    <row r="3467">
      <c r="A3467" s="74">
        <v>15022.0</v>
      </c>
      <c r="B3467" s="74" t="s">
        <v>5708</v>
      </c>
      <c r="C3467" s="206">
        <v>24348.0</v>
      </c>
    </row>
    <row r="3468">
      <c r="A3468" s="74">
        <v>15023.0</v>
      </c>
      <c r="B3468" s="74" t="s">
        <v>5709</v>
      </c>
      <c r="C3468" s="206">
        <v>24210.0</v>
      </c>
    </row>
    <row r="3469">
      <c r="A3469" s="74">
        <v>15024.0</v>
      </c>
      <c r="B3469" s="74" t="s">
        <v>2649</v>
      </c>
      <c r="C3469" s="206">
        <v>20328.0</v>
      </c>
    </row>
    <row r="3470">
      <c r="A3470" s="74">
        <v>15025.0</v>
      </c>
      <c r="B3470" s="74" t="s">
        <v>2033</v>
      </c>
      <c r="C3470" s="206">
        <v>28116.0</v>
      </c>
    </row>
    <row r="3471">
      <c r="A3471" s="74">
        <v>15026.0</v>
      </c>
      <c r="B3471" s="74" t="s">
        <v>5710</v>
      </c>
      <c r="C3471" s="206">
        <v>18304.0</v>
      </c>
    </row>
    <row r="3472">
      <c r="A3472" s="74">
        <v>15027.0</v>
      </c>
      <c r="B3472" s="74" t="s">
        <v>5711</v>
      </c>
      <c r="C3472" s="206">
        <v>27180.0</v>
      </c>
    </row>
    <row r="3473">
      <c r="A3473" s="74">
        <v>15029.0</v>
      </c>
      <c r="B3473" s="74" t="s">
        <v>5712</v>
      </c>
      <c r="C3473" s="206">
        <v>12902.0</v>
      </c>
    </row>
    <row r="3474">
      <c r="A3474" s="74">
        <v>15034.0</v>
      </c>
      <c r="B3474" s="74" t="s">
        <v>5713</v>
      </c>
      <c r="C3474" s="206">
        <v>21077.0</v>
      </c>
    </row>
    <row r="3475">
      <c r="A3475" s="74">
        <v>15035.0</v>
      </c>
      <c r="B3475" s="74" t="s">
        <v>5714</v>
      </c>
      <c r="C3475" s="206">
        <v>30742.0</v>
      </c>
    </row>
    <row r="3476">
      <c r="A3476" s="74">
        <v>15037.0</v>
      </c>
      <c r="B3476" s="74" t="s">
        <v>5715</v>
      </c>
      <c r="C3476" s="206">
        <v>33757.0</v>
      </c>
    </row>
    <row r="3477">
      <c r="A3477" s="74">
        <v>15038.0</v>
      </c>
      <c r="B3477" s="74" t="s">
        <v>251</v>
      </c>
      <c r="C3477" s="206">
        <v>25266.0</v>
      </c>
    </row>
    <row r="3478">
      <c r="A3478" s="74">
        <v>15039.0</v>
      </c>
      <c r="B3478" s="74" t="s">
        <v>1041</v>
      </c>
      <c r="C3478" s="206">
        <v>19466.0</v>
      </c>
    </row>
    <row r="3479">
      <c r="A3479" s="74">
        <v>15040.0</v>
      </c>
      <c r="B3479" s="74" t="s">
        <v>5716</v>
      </c>
      <c r="C3479" s="206">
        <v>19481.0</v>
      </c>
    </row>
    <row r="3480">
      <c r="A3480" s="74">
        <v>15042.0</v>
      </c>
      <c r="B3480" s="74" t="s">
        <v>5717</v>
      </c>
      <c r="C3480" s="206">
        <v>23157.0</v>
      </c>
    </row>
    <row r="3481">
      <c r="A3481" s="74">
        <v>15043.0</v>
      </c>
      <c r="B3481" s="74" t="s">
        <v>5718</v>
      </c>
      <c r="C3481" s="206">
        <v>21551.0</v>
      </c>
    </row>
    <row r="3482">
      <c r="A3482" s="74">
        <v>15044.0</v>
      </c>
      <c r="B3482" s="74" t="s">
        <v>1194</v>
      </c>
      <c r="C3482" s="206">
        <v>21018.0</v>
      </c>
    </row>
    <row r="3483">
      <c r="A3483" s="74">
        <v>15045.0</v>
      </c>
      <c r="B3483" s="74" t="s">
        <v>5719</v>
      </c>
      <c r="C3483" s="206">
        <v>26844.0</v>
      </c>
    </row>
    <row r="3484">
      <c r="A3484" s="74">
        <v>15046.0</v>
      </c>
      <c r="B3484" s="74" t="s">
        <v>941</v>
      </c>
      <c r="C3484" s="206">
        <v>35872.0</v>
      </c>
    </row>
    <row r="3485">
      <c r="A3485" s="74">
        <v>15047.0</v>
      </c>
      <c r="B3485" s="74" t="s">
        <v>5720</v>
      </c>
      <c r="C3485" s="206">
        <v>22682.0</v>
      </c>
    </row>
    <row r="3486">
      <c r="A3486" s="74">
        <v>15048.0</v>
      </c>
      <c r="B3486" s="74" t="s">
        <v>5721</v>
      </c>
      <c r="C3486" s="206">
        <v>23185.0</v>
      </c>
    </row>
    <row r="3487">
      <c r="A3487" s="74">
        <v>15049.0</v>
      </c>
      <c r="B3487" s="74" t="s">
        <v>5722</v>
      </c>
      <c r="C3487" s="206">
        <v>28441.0</v>
      </c>
    </row>
    <row r="3488">
      <c r="A3488" s="74">
        <v>15050.0</v>
      </c>
      <c r="B3488" s="74" t="s">
        <v>5723</v>
      </c>
      <c r="C3488" s="206">
        <v>17562.0</v>
      </c>
    </row>
    <row r="3489">
      <c r="A3489" s="74">
        <v>15051.0</v>
      </c>
      <c r="B3489" s="74" t="s">
        <v>5724</v>
      </c>
      <c r="C3489" s="206">
        <v>29267.0</v>
      </c>
    </row>
    <row r="3490">
      <c r="A3490" s="74">
        <v>15052.0</v>
      </c>
      <c r="B3490" s="74" t="s">
        <v>5725</v>
      </c>
      <c r="C3490" s="206">
        <v>25090.0</v>
      </c>
    </row>
    <row r="3491">
      <c r="A3491" s="74">
        <v>15053.0</v>
      </c>
      <c r="B3491" s="74" t="s">
        <v>5726</v>
      </c>
      <c r="C3491" s="206">
        <v>30016.0</v>
      </c>
    </row>
    <row r="3492">
      <c r="A3492" s="74">
        <v>15055.0</v>
      </c>
      <c r="B3492" s="74" t="s">
        <v>5727</v>
      </c>
      <c r="C3492" s="206">
        <v>19319.0</v>
      </c>
    </row>
    <row r="3493">
      <c r="A3493" s="74">
        <v>15056.0</v>
      </c>
      <c r="B3493" s="74" t="s">
        <v>5728</v>
      </c>
      <c r="C3493" s="206">
        <v>25150.0</v>
      </c>
    </row>
    <row r="3494">
      <c r="A3494" s="74">
        <v>15057.0</v>
      </c>
      <c r="B3494" s="74" t="s">
        <v>2634</v>
      </c>
      <c r="C3494" s="206">
        <v>28968.0</v>
      </c>
    </row>
    <row r="3495">
      <c r="A3495" s="74">
        <v>15058.0</v>
      </c>
      <c r="B3495" s="74" t="s">
        <v>5729</v>
      </c>
      <c r="C3495" s="206">
        <v>17778.0</v>
      </c>
    </row>
    <row r="3496">
      <c r="A3496" s="74">
        <v>15059.0</v>
      </c>
      <c r="B3496" s="74" t="s">
        <v>5730</v>
      </c>
      <c r="C3496" s="206">
        <v>19432.0</v>
      </c>
    </row>
    <row r="3497">
      <c r="A3497" s="74">
        <v>15060.0</v>
      </c>
      <c r="B3497" s="74" t="s">
        <v>5731</v>
      </c>
      <c r="C3497" s="206">
        <v>29497.0</v>
      </c>
    </row>
    <row r="3498">
      <c r="A3498" s="74">
        <v>15061.0</v>
      </c>
      <c r="B3498" s="74" t="s">
        <v>5732</v>
      </c>
      <c r="C3498" s="206">
        <v>18804.0</v>
      </c>
    </row>
    <row r="3499">
      <c r="A3499" s="74">
        <v>15062.0</v>
      </c>
      <c r="B3499" s="74" t="s">
        <v>5733</v>
      </c>
      <c r="C3499" s="206">
        <v>33154.0</v>
      </c>
    </row>
    <row r="3500">
      <c r="A3500" s="74">
        <v>15063.0</v>
      </c>
      <c r="B3500" s="74" t="s">
        <v>1739</v>
      </c>
      <c r="C3500" s="206">
        <v>9828.0</v>
      </c>
    </row>
    <row r="3501">
      <c r="A3501" s="74">
        <v>15064.0</v>
      </c>
      <c r="B3501" s="74" t="s">
        <v>5734</v>
      </c>
      <c r="C3501" s="206">
        <v>21462.0</v>
      </c>
    </row>
    <row r="3502">
      <c r="A3502" s="74">
        <v>15065.0</v>
      </c>
      <c r="B3502" s="74" t="s">
        <v>5735</v>
      </c>
      <c r="C3502" s="206">
        <v>34048.0</v>
      </c>
    </row>
    <row r="3503">
      <c r="A3503" s="74">
        <v>15066.0</v>
      </c>
      <c r="B3503" s="74" t="s">
        <v>5736</v>
      </c>
      <c r="C3503" s="206">
        <v>17769.0</v>
      </c>
    </row>
    <row r="3504">
      <c r="A3504" s="74">
        <v>15067.0</v>
      </c>
      <c r="B3504" s="74" t="s">
        <v>5737</v>
      </c>
      <c r="C3504" s="206">
        <v>25788.0</v>
      </c>
    </row>
    <row r="3505">
      <c r="A3505" s="74">
        <v>15068.0</v>
      </c>
      <c r="B3505" s="74" t="s">
        <v>5738</v>
      </c>
      <c r="C3505" s="206">
        <v>18271.0</v>
      </c>
    </row>
    <row r="3506">
      <c r="A3506" s="74">
        <v>15069.0</v>
      </c>
      <c r="B3506" s="74" t="s">
        <v>2520</v>
      </c>
      <c r="C3506" s="206">
        <v>17192.0</v>
      </c>
    </row>
    <row r="3507">
      <c r="A3507" s="74">
        <v>15071.0</v>
      </c>
      <c r="B3507" s="74" t="s">
        <v>5739</v>
      </c>
      <c r="C3507" s="206">
        <v>20355.0</v>
      </c>
    </row>
    <row r="3508">
      <c r="A3508" s="74">
        <v>15073.0</v>
      </c>
      <c r="B3508" s="74" t="s">
        <v>3084</v>
      </c>
      <c r="C3508" s="206">
        <v>29933.0</v>
      </c>
    </row>
    <row r="3509">
      <c r="A3509" s="74">
        <v>15074.0</v>
      </c>
      <c r="B3509" s="74" t="s">
        <v>5740</v>
      </c>
      <c r="C3509" s="206">
        <v>25987.0</v>
      </c>
    </row>
    <row r="3510">
      <c r="A3510" s="74">
        <v>15075.0</v>
      </c>
      <c r="B3510" s="74" t="s">
        <v>584</v>
      </c>
      <c r="C3510" s="206">
        <v>19774.0</v>
      </c>
    </row>
    <row r="3511">
      <c r="A3511" s="74">
        <v>15076.0</v>
      </c>
      <c r="B3511" s="74" t="s">
        <v>1612</v>
      </c>
      <c r="C3511" s="206">
        <v>18452.0</v>
      </c>
    </row>
    <row r="3512">
      <c r="A3512" s="74">
        <v>15077.0</v>
      </c>
      <c r="B3512" s="74" t="s">
        <v>5741</v>
      </c>
      <c r="C3512" s="206">
        <v>20443.0</v>
      </c>
    </row>
    <row r="3513">
      <c r="A3513" s="74">
        <v>15078.0</v>
      </c>
      <c r="B3513" s="74" t="s">
        <v>5742</v>
      </c>
      <c r="C3513" s="206">
        <v>15861.0</v>
      </c>
    </row>
    <row r="3514">
      <c r="A3514" s="74">
        <v>15079.0</v>
      </c>
      <c r="B3514" s="74" t="s">
        <v>5743</v>
      </c>
      <c r="C3514" s="206">
        <v>33486.0</v>
      </c>
    </row>
    <row r="3515">
      <c r="A3515" s="74">
        <v>15080.0</v>
      </c>
      <c r="B3515" s="74" t="s">
        <v>5744</v>
      </c>
      <c r="C3515" s="206">
        <v>20785.0</v>
      </c>
    </row>
    <row r="3516">
      <c r="A3516" s="74">
        <v>15081.0</v>
      </c>
      <c r="B3516" s="74" t="s">
        <v>2610</v>
      </c>
      <c r="C3516" s="206">
        <v>22789.0</v>
      </c>
    </row>
    <row r="3517">
      <c r="A3517" s="74">
        <v>15082.0</v>
      </c>
      <c r="B3517" s="74" t="s">
        <v>5745</v>
      </c>
      <c r="C3517" s="206">
        <v>25570.0</v>
      </c>
    </row>
    <row r="3518">
      <c r="A3518" s="74">
        <v>15083.0</v>
      </c>
      <c r="B3518" s="74" t="s">
        <v>5746</v>
      </c>
      <c r="C3518" s="206">
        <v>16066.0</v>
      </c>
    </row>
    <row r="3519">
      <c r="A3519" s="74">
        <v>15084.0</v>
      </c>
      <c r="B3519" s="74" t="s">
        <v>5747</v>
      </c>
      <c r="C3519" s="206">
        <v>26866.0</v>
      </c>
    </row>
    <row r="3520">
      <c r="A3520" s="74">
        <v>15085.0</v>
      </c>
      <c r="B3520" s="74" t="s">
        <v>5748</v>
      </c>
      <c r="C3520" s="206">
        <v>14589.0</v>
      </c>
    </row>
    <row r="3521">
      <c r="A3521" s="74">
        <v>15087.0</v>
      </c>
      <c r="B3521" s="74" t="s">
        <v>5749</v>
      </c>
      <c r="C3521" s="206">
        <v>19663.0</v>
      </c>
    </row>
    <row r="3522">
      <c r="A3522" s="74">
        <v>15088.0</v>
      </c>
      <c r="B3522" s="74" t="s">
        <v>1018</v>
      </c>
      <c r="C3522" s="206">
        <v>27426.0</v>
      </c>
    </row>
    <row r="3523">
      <c r="A3523" s="74">
        <v>15090.0</v>
      </c>
      <c r="B3523" s="74" t="s">
        <v>5750</v>
      </c>
      <c r="C3523" s="206">
        <v>35383.0</v>
      </c>
    </row>
    <row r="3524">
      <c r="A3524" s="74">
        <v>15091.0</v>
      </c>
      <c r="B3524" s="74" t="s">
        <v>1630</v>
      </c>
      <c r="C3524" s="206">
        <v>18239.0</v>
      </c>
    </row>
    <row r="3525">
      <c r="A3525" s="74">
        <v>15092.0</v>
      </c>
      <c r="B3525" s="74" t="s">
        <v>2256</v>
      </c>
      <c r="C3525" s="206">
        <v>21711.0</v>
      </c>
    </row>
    <row r="3526">
      <c r="A3526" s="74">
        <v>15093.0</v>
      </c>
      <c r="B3526" s="74" t="s">
        <v>904</v>
      </c>
      <c r="C3526" s="206">
        <v>22471.0</v>
      </c>
    </row>
    <row r="3527">
      <c r="A3527" s="74">
        <v>15094.0</v>
      </c>
      <c r="B3527" s="74" t="s">
        <v>5751</v>
      </c>
      <c r="C3527" s="206">
        <v>30844.0</v>
      </c>
    </row>
    <row r="3528">
      <c r="A3528" s="74">
        <v>15095.0</v>
      </c>
      <c r="B3528" s="74" t="s">
        <v>5752</v>
      </c>
      <c r="C3528" s="206">
        <v>10932.0</v>
      </c>
    </row>
    <row r="3529">
      <c r="A3529" s="74">
        <v>15096.0</v>
      </c>
      <c r="B3529" s="74" t="s">
        <v>5753</v>
      </c>
      <c r="C3529" s="206">
        <v>36241.0</v>
      </c>
    </row>
    <row r="3530">
      <c r="A3530" s="74">
        <v>15097.0</v>
      </c>
      <c r="B3530" s="74" t="s">
        <v>981</v>
      </c>
      <c r="C3530" s="206">
        <v>35193.0</v>
      </c>
    </row>
    <row r="3531">
      <c r="A3531" s="74">
        <v>15098.0</v>
      </c>
      <c r="B3531" s="74" t="s">
        <v>1307</v>
      </c>
      <c r="C3531" s="206">
        <v>26742.0</v>
      </c>
    </row>
    <row r="3532">
      <c r="A3532" s="74">
        <v>15099.0</v>
      </c>
      <c r="B3532" s="74" t="s">
        <v>5754</v>
      </c>
      <c r="C3532" s="206">
        <v>23505.0</v>
      </c>
    </row>
    <row r="3533">
      <c r="A3533" s="74">
        <v>15100.0</v>
      </c>
      <c r="B3533" s="74" t="s">
        <v>5755</v>
      </c>
      <c r="C3533" s="206">
        <v>17562.0</v>
      </c>
    </row>
    <row r="3534">
      <c r="A3534" s="74">
        <v>15101.0</v>
      </c>
      <c r="B3534" s="74" t="s">
        <v>5756</v>
      </c>
      <c r="C3534" s="206">
        <v>34394.0</v>
      </c>
    </row>
    <row r="3535">
      <c r="A3535" s="74">
        <v>15102.0</v>
      </c>
      <c r="B3535" s="74" t="s">
        <v>1118</v>
      </c>
      <c r="C3535" s="206">
        <v>24527.0</v>
      </c>
    </row>
    <row r="3536">
      <c r="A3536" s="74">
        <v>15103.0</v>
      </c>
      <c r="B3536" s="74" t="s">
        <v>5757</v>
      </c>
      <c r="C3536" s="206">
        <v>23762.0</v>
      </c>
    </row>
    <row r="3537">
      <c r="A3537" s="74">
        <v>15104.0</v>
      </c>
      <c r="B3537" s="74" t="s">
        <v>5758</v>
      </c>
      <c r="C3537" s="206">
        <v>11623.0</v>
      </c>
    </row>
    <row r="3538">
      <c r="A3538" s="74">
        <v>15105.0</v>
      </c>
      <c r="B3538" s="74" t="s">
        <v>5759</v>
      </c>
      <c r="C3538" s="206">
        <v>26615.0</v>
      </c>
    </row>
    <row r="3539">
      <c r="A3539" s="74">
        <v>15106.0</v>
      </c>
      <c r="B3539" s="74" t="s">
        <v>5760</v>
      </c>
      <c r="C3539" s="206">
        <v>28454.0</v>
      </c>
    </row>
    <row r="3540">
      <c r="A3540" s="74">
        <v>15107.0</v>
      </c>
      <c r="B3540" s="74" t="s">
        <v>5761</v>
      </c>
      <c r="C3540" s="206">
        <v>21881.0</v>
      </c>
    </row>
    <row r="3541">
      <c r="A3541" s="74">
        <v>15108.0</v>
      </c>
      <c r="B3541" s="74" t="s">
        <v>2851</v>
      </c>
      <c r="C3541" s="206">
        <v>18112.0</v>
      </c>
    </row>
    <row r="3542">
      <c r="A3542" s="74">
        <v>15109.0</v>
      </c>
      <c r="B3542" s="74" t="s">
        <v>5762</v>
      </c>
      <c r="C3542" s="206">
        <v>32778.0</v>
      </c>
    </row>
    <row r="3543">
      <c r="A3543" s="74">
        <v>15110.0</v>
      </c>
      <c r="B3543" s="74" t="s">
        <v>5763</v>
      </c>
      <c r="C3543" s="206">
        <v>33816.0</v>
      </c>
    </row>
    <row r="3544">
      <c r="A3544" s="74">
        <v>15111.0</v>
      </c>
      <c r="B3544" s="74" t="s">
        <v>5764</v>
      </c>
      <c r="C3544" s="206">
        <v>30071.0</v>
      </c>
    </row>
    <row r="3545">
      <c r="A3545" s="74">
        <v>15112.0</v>
      </c>
      <c r="B3545" s="74" t="s">
        <v>3053</v>
      </c>
      <c r="C3545" s="206">
        <v>29153.0</v>
      </c>
    </row>
    <row r="3546">
      <c r="A3546" s="74">
        <v>15113.0</v>
      </c>
      <c r="B3546" s="74" t="s">
        <v>5765</v>
      </c>
      <c r="C3546" s="206">
        <v>34010.0</v>
      </c>
    </row>
    <row r="3547">
      <c r="A3547" s="74">
        <v>15114.0</v>
      </c>
      <c r="B3547" s="74" t="s">
        <v>5766</v>
      </c>
      <c r="C3547" s="206">
        <v>19454.0</v>
      </c>
    </row>
    <row r="3548">
      <c r="A3548" s="74">
        <v>15115.0</v>
      </c>
      <c r="B3548" s="74" t="s">
        <v>5767</v>
      </c>
      <c r="C3548" s="206">
        <v>30448.0</v>
      </c>
    </row>
    <row r="3549">
      <c r="A3549" s="74">
        <v>15117.0</v>
      </c>
      <c r="B3549" s="74" t="s">
        <v>5768</v>
      </c>
      <c r="C3549" s="206">
        <v>26375.0</v>
      </c>
    </row>
    <row r="3550">
      <c r="A3550" s="74">
        <v>15118.0</v>
      </c>
      <c r="B3550" s="74" t="s">
        <v>5769</v>
      </c>
      <c r="C3550" s="206">
        <v>24775.0</v>
      </c>
    </row>
    <row r="3551">
      <c r="A3551" s="74">
        <v>15119.0</v>
      </c>
      <c r="B3551" s="74" t="s">
        <v>2554</v>
      </c>
      <c r="C3551" s="206">
        <v>19946.0</v>
      </c>
    </row>
    <row r="3552">
      <c r="A3552" s="74">
        <v>15120.0</v>
      </c>
      <c r="B3552" s="74" t="s">
        <v>5770</v>
      </c>
      <c r="C3552" s="206">
        <v>12927.0</v>
      </c>
    </row>
    <row r="3553">
      <c r="A3553" s="74">
        <v>15121.0</v>
      </c>
      <c r="B3553" s="74" t="s">
        <v>5771</v>
      </c>
      <c r="C3553" s="206">
        <v>19974.0</v>
      </c>
    </row>
    <row r="3554">
      <c r="A3554" s="74">
        <v>15123.0</v>
      </c>
      <c r="B3554" s="74" t="s">
        <v>5772</v>
      </c>
      <c r="C3554" s="206">
        <v>26017.0</v>
      </c>
    </row>
    <row r="3555">
      <c r="A3555" s="74">
        <v>15125.0</v>
      </c>
      <c r="B3555" s="74" t="s">
        <v>5773</v>
      </c>
      <c r="C3555" s="206">
        <v>10171.0</v>
      </c>
    </row>
    <row r="3556">
      <c r="A3556" s="74">
        <v>15126.0</v>
      </c>
      <c r="B3556" s="74" t="s">
        <v>969</v>
      </c>
      <c r="C3556" s="206">
        <v>23561.0</v>
      </c>
    </row>
    <row r="3557">
      <c r="A3557" s="74">
        <v>15127.0</v>
      </c>
      <c r="B3557" s="74" t="s">
        <v>5774</v>
      </c>
      <c r="C3557" s="206">
        <v>33993.0</v>
      </c>
    </row>
    <row r="3558">
      <c r="A3558" s="74">
        <v>15128.0</v>
      </c>
      <c r="B3558" s="74" t="s">
        <v>5775</v>
      </c>
      <c r="C3558" s="206">
        <v>18665.0</v>
      </c>
    </row>
    <row r="3559">
      <c r="A3559" s="74">
        <v>15129.0</v>
      </c>
      <c r="B3559" s="74" t="s">
        <v>248</v>
      </c>
      <c r="C3559" s="206">
        <v>22829.0</v>
      </c>
    </row>
    <row r="3560">
      <c r="A3560" s="74">
        <v>15130.0</v>
      </c>
      <c r="B3560" s="74" t="s">
        <v>5776</v>
      </c>
      <c r="C3560" s="206">
        <v>28071.0</v>
      </c>
    </row>
    <row r="3561">
      <c r="A3561" s="74">
        <v>15131.0</v>
      </c>
      <c r="B3561" s="74" t="s">
        <v>5777</v>
      </c>
      <c r="C3561" s="206">
        <v>30469.0</v>
      </c>
    </row>
    <row r="3562">
      <c r="A3562" s="74">
        <v>15132.0</v>
      </c>
      <c r="B3562" s="74" t="s">
        <v>1678</v>
      </c>
      <c r="C3562" s="206">
        <v>24767.0</v>
      </c>
    </row>
    <row r="3563">
      <c r="A3563" s="74">
        <v>15137.0</v>
      </c>
      <c r="B3563" s="74" t="s">
        <v>5778</v>
      </c>
      <c r="C3563" s="206">
        <v>23319.0</v>
      </c>
    </row>
    <row r="3564">
      <c r="A3564" s="74">
        <v>15138.0</v>
      </c>
      <c r="B3564" s="74" t="s">
        <v>5779</v>
      </c>
      <c r="C3564" s="206">
        <v>29708.0</v>
      </c>
    </row>
    <row r="3565">
      <c r="A3565" s="74">
        <v>15140.0</v>
      </c>
      <c r="B3565" s="74" t="s">
        <v>5780</v>
      </c>
      <c r="C3565" s="206">
        <v>33545.0</v>
      </c>
    </row>
    <row r="3566">
      <c r="A3566" s="74">
        <v>15141.0</v>
      </c>
      <c r="B3566" s="74" t="s">
        <v>5781</v>
      </c>
      <c r="C3566" s="206">
        <v>36144.0</v>
      </c>
    </row>
    <row r="3567">
      <c r="A3567" s="74">
        <v>15142.0</v>
      </c>
      <c r="B3567" s="74" t="s">
        <v>5782</v>
      </c>
      <c r="C3567" s="206">
        <v>18887.0</v>
      </c>
    </row>
    <row r="3568">
      <c r="A3568" s="74">
        <v>15143.0</v>
      </c>
      <c r="B3568" s="74" t="s">
        <v>5783</v>
      </c>
      <c r="C3568" s="206">
        <v>32861.0</v>
      </c>
    </row>
    <row r="3569">
      <c r="A3569" s="74">
        <v>15144.0</v>
      </c>
      <c r="B3569" s="74" t="s">
        <v>5784</v>
      </c>
      <c r="C3569" s="206">
        <v>24423.0</v>
      </c>
    </row>
    <row r="3570">
      <c r="A3570" s="74">
        <v>15145.0</v>
      </c>
      <c r="B3570" s="74" t="s">
        <v>1234</v>
      </c>
      <c r="C3570" s="206">
        <v>18524.0</v>
      </c>
    </row>
    <row r="3571">
      <c r="A3571" s="74">
        <v>15146.0</v>
      </c>
      <c r="B3571" s="74" t="s">
        <v>2667</v>
      </c>
      <c r="C3571" s="206">
        <v>23030.0</v>
      </c>
    </row>
    <row r="3572">
      <c r="A3572" s="74">
        <v>15147.0</v>
      </c>
      <c r="B3572" s="74" t="s">
        <v>5785</v>
      </c>
      <c r="C3572" s="206">
        <v>27417.0</v>
      </c>
    </row>
    <row r="3573">
      <c r="A3573" s="74">
        <v>15148.0</v>
      </c>
      <c r="B3573" s="74" t="s">
        <v>5786</v>
      </c>
      <c r="C3573" s="206">
        <v>30621.0</v>
      </c>
    </row>
    <row r="3574">
      <c r="A3574" s="74">
        <v>15149.0</v>
      </c>
      <c r="B3574" s="74" t="s">
        <v>5787</v>
      </c>
      <c r="C3574" s="206">
        <v>23656.0</v>
      </c>
    </row>
    <row r="3575">
      <c r="A3575" s="74">
        <v>15151.0</v>
      </c>
      <c r="B3575" s="74" t="s">
        <v>5788</v>
      </c>
      <c r="C3575" s="206">
        <v>30503.0</v>
      </c>
    </row>
    <row r="3576">
      <c r="A3576" s="74">
        <v>15152.0</v>
      </c>
      <c r="B3576" s="74" t="s">
        <v>5789</v>
      </c>
      <c r="C3576" s="206">
        <v>26794.0</v>
      </c>
    </row>
    <row r="3577">
      <c r="A3577" s="74">
        <v>15154.0</v>
      </c>
      <c r="B3577" s="74" t="s">
        <v>794</v>
      </c>
      <c r="C3577" s="206">
        <v>19976.0</v>
      </c>
    </row>
    <row r="3578">
      <c r="A3578" s="74">
        <v>15155.0</v>
      </c>
      <c r="B3578" s="74" t="s">
        <v>5790</v>
      </c>
      <c r="C3578" s="206">
        <v>20282.0</v>
      </c>
    </row>
    <row r="3579">
      <c r="A3579" s="74">
        <v>15157.0</v>
      </c>
      <c r="B3579" s="74" t="s">
        <v>5791</v>
      </c>
      <c r="C3579" s="206">
        <v>30883.0</v>
      </c>
    </row>
    <row r="3580">
      <c r="A3580" s="74">
        <v>15158.0</v>
      </c>
      <c r="B3580" s="74" t="s">
        <v>5792</v>
      </c>
      <c r="C3580" s="206">
        <v>22150.0</v>
      </c>
    </row>
    <row r="3581">
      <c r="A3581" s="74">
        <v>15159.0</v>
      </c>
      <c r="B3581" s="74" t="s">
        <v>1641</v>
      </c>
      <c r="C3581" s="206">
        <v>18926.0</v>
      </c>
    </row>
    <row r="3582">
      <c r="A3582" s="74">
        <v>15160.0</v>
      </c>
      <c r="B3582" s="74" t="s">
        <v>2605</v>
      </c>
      <c r="C3582" s="206">
        <v>29365.0</v>
      </c>
    </row>
    <row r="3583">
      <c r="A3583" s="74">
        <v>15161.0</v>
      </c>
      <c r="B3583" s="74" t="s">
        <v>5793</v>
      </c>
      <c r="C3583" s="206">
        <v>20281.0</v>
      </c>
    </row>
    <row r="3584">
      <c r="A3584" s="74">
        <v>15162.0</v>
      </c>
      <c r="B3584" s="74" t="s">
        <v>5794</v>
      </c>
      <c r="C3584" s="206">
        <v>27500.0</v>
      </c>
    </row>
    <row r="3585">
      <c r="A3585" s="74">
        <v>15163.0</v>
      </c>
      <c r="B3585" s="74" t="s">
        <v>1038</v>
      </c>
      <c r="C3585" s="206">
        <v>17848.0</v>
      </c>
    </row>
    <row r="3586">
      <c r="A3586" s="74">
        <v>15165.0</v>
      </c>
      <c r="B3586" s="74" t="s">
        <v>5795</v>
      </c>
      <c r="C3586" s="206">
        <v>29160.0</v>
      </c>
    </row>
    <row r="3587">
      <c r="A3587" s="74">
        <v>15166.0</v>
      </c>
      <c r="B3587" s="74" t="s">
        <v>5796</v>
      </c>
      <c r="C3587" s="206">
        <v>31734.0</v>
      </c>
    </row>
    <row r="3588">
      <c r="A3588" s="74">
        <v>15167.0</v>
      </c>
      <c r="B3588" s="74" t="s">
        <v>1780</v>
      </c>
      <c r="C3588" s="206">
        <v>23568.0</v>
      </c>
    </row>
    <row r="3589">
      <c r="A3589" s="74">
        <v>15168.0</v>
      </c>
      <c r="B3589" s="74" t="s">
        <v>5797</v>
      </c>
      <c r="C3589" s="206">
        <v>22447.0</v>
      </c>
    </row>
    <row r="3590">
      <c r="A3590" s="74">
        <v>15169.0</v>
      </c>
      <c r="B3590" s="74" t="s">
        <v>5798</v>
      </c>
      <c r="C3590" s="206">
        <v>15891.0</v>
      </c>
    </row>
    <row r="3591">
      <c r="A3591" s="74">
        <v>15170.0</v>
      </c>
      <c r="B3591" s="74" t="s">
        <v>5799</v>
      </c>
      <c r="C3591" s="206">
        <v>32692.0</v>
      </c>
    </row>
    <row r="3592">
      <c r="A3592" s="74">
        <v>15171.0</v>
      </c>
      <c r="B3592" s="74" t="s">
        <v>5800</v>
      </c>
      <c r="C3592" s="206">
        <v>24719.0</v>
      </c>
    </row>
    <row r="3593">
      <c r="A3593" s="74">
        <v>15172.0</v>
      </c>
      <c r="B3593" s="74" t="s">
        <v>5801</v>
      </c>
      <c r="C3593" s="206">
        <v>18118.0</v>
      </c>
    </row>
    <row r="3594">
      <c r="A3594" s="74">
        <v>15174.0</v>
      </c>
      <c r="B3594" s="74" t="s">
        <v>5802</v>
      </c>
      <c r="C3594" s="206">
        <v>29545.0</v>
      </c>
    </row>
    <row r="3595">
      <c r="A3595" s="74">
        <v>15175.0</v>
      </c>
      <c r="B3595" s="74" t="s">
        <v>1300</v>
      </c>
      <c r="C3595" s="206">
        <v>14364.0</v>
      </c>
    </row>
    <row r="3596">
      <c r="A3596" s="74">
        <v>15176.0</v>
      </c>
      <c r="B3596" s="74" t="s">
        <v>5803</v>
      </c>
      <c r="C3596" s="206">
        <v>26214.0</v>
      </c>
    </row>
    <row r="3597">
      <c r="A3597" s="74">
        <v>15177.0</v>
      </c>
      <c r="B3597" s="74" t="s">
        <v>5804</v>
      </c>
      <c r="C3597" s="206">
        <v>29204.0</v>
      </c>
    </row>
    <row r="3598">
      <c r="A3598" s="74">
        <v>15179.0</v>
      </c>
      <c r="B3598" s="74" t="s">
        <v>5805</v>
      </c>
      <c r="C3598" s="206">
        <v>30878.0</v>
      </c>
    </row>
    <row r="3599">
      <c r="A3599" s="74">
        <v>15180.0</v>
      </c>
      <c r="B3599" s="74" t="s">
        <v>5806</v>
      </c>
      <c r="C3599" s="206">
        <v>28162.0</v>
      </c>
    </row>
    <row r="3600">
      <c r="A3600" s="74">
        <v>15181.0</v>
      </c>
      <c r="B3600" s="74" t="s">
        <v>814</v>
      </c>
      <c r="C3600" s="206">
        <v>25311.0</v>
      </c>
    </row>
    <row r="3601">
      <c r="A3601" s="74">
        <v>15182.0</v>
      </c>
      <c r="B3601" s="74" t="s">
        <v>5807</v>
      </c>
      <c r="C3601" s="206">
        <v>12291.0</v>
      </c>
    </row>
    <row r="3602">
      <c r="A3602" s="74">
        <v>15183.0</v>
      </c>
      <c r="B3602" s="74" t="s">
        <v>5808</v>
      </c>
      <c r="C3602" s="206">
        <v>28839.0</v>
      </c>
    </row>
    <row r="3603">
      <c r="A3603" s="74">
        <v>15184.0</v>
      </c>
      <c r="B3603" s="74" t="s">
        <v>5809</v>
      </c>
      <c r="C3603" s="206">
        <v>18432.0</v>
      </c>
    </row>
    <row r="3604">
      <c r="A3604" s="74">
        <v>15185.0</v>
      </c>
      <c r="B3604" s="74" t="s">
        <v>5810</v>
      </c>
      <c r="C3604" s="206">
        <v>29050.0</v>
      </c>
    </row>
    <row r="3605">
      <c r="A3605" s="74">
        <v>15187.0</v>
      </c>
      <c r="B3605" s="74" t="s">
        <v>3085</v>
      </c>
      <c r="C3605" s="206">
        <v>28292.0</v>
      </c>
    </row>
    <row r="3606">
      <c r="A3606" s="74">
        <v>15188.0</v>
      </c>
      <c r="B3606" s="74" t="s">
        <v>5811</v>
      </c>
      <c r="C3606" s="206">
        <v>18306.0</v>
      </c>
    </row>
    <row r="3607">
      <c r="A3607" s="74">
        <v>15189.0</v>
      </c>
      <c r="B3607" s="74" t="s">
        <v>5812</v>
      </c>
      <c r="C3607" s="206">
        <v>28852.0</v>
      </c>
    </row>
    <row r="3608">
      <c r="A3608" s="74">
        <v>15190.0</v>
      </c>
      <c r="B3608" s="74" t="s">
        <v>231</v>
      </c>
      <c r="C3608" s="206">
        <v>11783.0</v>
      </c>
    </row>
    <row r="3609">
      <c r="A3609" s="74">
        <v>15192.0</v>
      </c>
      <c r="B3609" s="74" t="s">
        <v>5813</v>
      </c>
      <c r="C3609" s="206">
        <v>25618.0</v>
      </c>
    </row>
    <row r="3610">
      <c r="A3610" s="74">
        <v>15195.0</v>
      </c>
      <c r="B3610" s="74" t="s">
        <v>2600</v>
      </c>
      <c r="C3610" s="206">
        <v>33286.0</v>
      </c>
    </row>
    <row r="3611">
      <c r="A3611" s="74">
        <v>15196.0</v>
      </c>
      <c r="B3611" s="74" t="s">
        <v>5814</v>
      </c>
      <c r="C3611" s="206">
        <v>35144.0</v>
      </c>
    </row>
    <row r="3612">
      <c r="A3612" s="74">
        <v>15197.0</v>
      </c>
      <c r="B3612" s="74" t="s">
        <v>5815</v>
      </c>
      <c r="C3612" s="206">
        <v>26093.0</v>
      </c>
    </row>
    <row r="3613">
      <c r="A3613" s="74">
        <v>15198.0</v>
      </c>
      <c r="B3613" s="74" t="s">
        <v>2459</v>
      </c>
      <c r="C3613" s="206">
        <v>21482.0</v>
      </c>
    </row>
    <row r="3614">
      <c r="A3614" s="74">
        <v>15199.0</v>
      </c>
      <c r="B3614" s="74" t="s">
        <v>5816</v>
      </c>
      <c r="C3614" s="206">
        <v>24046.0</v>
      </c>
    </row>
    <row r="3615">
      <c r="A3615" s="74">
        <v>15201.0</v>
      </c>
      <c r="B3615" s="74" t="s">
        <v>5817</v>
      </c>
      <c r="C3615" s="206">
        <v>22096.0</v>
      </c>
    </row>
    <row r="3616">
      <c r="A3616" s="74">
        <v>15202.0</v>
      </c>
      <c r="B3616" s="74" t="s">
        <v>1397</v>
      </c>
      <c r="C3616" s="206">
        <v>28284.0</v>
      </c>
    </row>
    <row r="3617">
      <c r="A3617" s="74">
        <v>15203.0</v>
      </c>
      <c r="B3617" s="74" t="s">
        <v>5818</v>
      </c>
      <c r="C3617" s="206">
        <v>28280.0</v>
      </c>
    </row>
    <row r="3618">
      <c r="A3618" s="74">
        <v>15204.0</v>
      </c>
      <c r="B3618" s="74" t="s">
        <v>5819</v>
      </c>
      <c r="C3618" s="206">
        <v>16146.0</v>
      </c>
    </row>
    <row r="3619">
      <c r="A3619" s="74">
        <v>15205.0</v>
      </c>
      <c r="B3619" s="74" t="s">
        <v>5820</v>
      </c>
      <c r="C3619" s="206">
        <v>29436.0</v>
      </c>
    </row>
    <row r="3620">
      <c r="A3620" s="74">
        <v>15207.0</v>
      </c>
      <c r="B3620" s="74" t="s">
        <v>5821</v>
      </c>
      <c r="C3620" s="206">
        <v>20268.0</v>
      </c>
    </row>
    <row r="3621">
      <c r="A3621" s="74">
        <v>15209.0</v>
      </c>
      <c r="B3621" s="74" t="s">
        <v>286</v>
      </c>
      <c r="C3621" s="206">
        <v>14594.0</v>
      </c>
    </row>
    <row r="3622">
      <c r="A3622" s="74">
        <v>15210.0</v>
      </c>
      <c r="B3622" s="74" t="s">
        <v>5822</v>
      </c>
      <c r="C3622" s="206">
        <v>32777.0</v>
      </c>
    </row>
    <row r="3623">
      <c r="A3623" s="74">
        <v>15211.0</v>
      </c>
      <c r="B3623" s="74" t="s">
        <v>5823</v>
      </c>
      <c r="C3623" s="206">
        <v>27444.0</v>
      </c>
    </row>
    <row r="3624">
      <c r="A3624" s="74">
        <v>15213.0</v>
      </c>
      <c r="B3624" s="74" t="s">
        <v>5824</v>
      </c>
      <c r="C3624" s="206">
        <v>18483.0</v>
      </c>
    </row>
    <row r="3625">
      <c r="A3625" s="74">
        <v>15214.0</v>
      </c>
      <c r="B3625" s="74" t="s">
        <v>2769</v>
      </c>
      <c r="C3625" s="206">
        <v>17411.0</v>
      </c>
    </row>
    <row r="3626">
      <c r="A3626" s="74">
        <v>15215.0</v>
      </c>
      <c r="B3626" s="74" t="s">
        <v>5825</v>
      </c>
      <c r="C3626" s="206">
        <v>13841.0</v>
      </c>
    </row>
    <row r="3627">
      <c r="A3627" s="74">
        <v>15216.0</v>
      </c>
      <c r="B3627" s="74" t="s">
        <v>5826</v>
      </c>
      <c r="C3627" s="206">
        <v>19488.0</v>
      </c>
    </row>
    <row r="3628">
      <c r="A3628" s="74">
        <v>15217.0</v>
      </c>
      <c r="B3628" s="74" t="s">
        <v>5827</v>
      </c>
      <c r="C3628" s="206">
        <v>19011.0</v>
      </c>
    </row>
    <row r="3629">
      <c r="A3629" s="74">
        <v>15218.0</v>
      </c>
      <c r="B3629" s="74" t="s">
        <v>5828</v>
      </c>
      <c r="C3629" s="206">
        <v>17528.0</v>
      </c>
    </row>
    <row r="3630">
      <c r="A3630" s="74">
        <v>15219.0</v>
      </c>
      <c r="B3630" s="74" t="s">
        <v>1179</v>
      </c>
      <c r="C3630" s="206">
        <v>20125.0</v>
      </c>
    </row>
    <row r="3631">
      <c r="A3631" s="74">
        <v>15220.0</v>
      </c>
      <c r="B3631" s="74" t="s">
        <v>5829</v>
      </c>
      <c r="C3631" s="206">
        <v>25165.0</v>
      </c>
    </row>
    <row r="3632">
      <c r="A3632" s="74">
        <v>15221.0</v>
      </c>
      <c r="B3632" s="74" t="s">
        <v>5830</v>
      </c>
      <c r="C3632" s="206">
        <v>23125.0</v>
      </c>
    </row>
    <row r="3633">
      <c r="A3633" s="74">
        <v>15222.0</v>
      </c>
      <c r="B3633" s="74" t="s">
        <v>5831</v>
      </c>
      <c r="C3633" s="206">
        <v>21335.0</v>
      </c>
    </row>
    <row r="3634">
      <c r="A3634" s="74">
        <v>15223.0</v>
      </c>
      <c r="B3634" s="74" t="s">
        <v>1146</v>
      </c>
      <c r="C3634" s="206">
        <v>13792.0</v>
      </c>
    </row>
    <row r="3635">
      <c r="A3635" s="74">
        <v>15224.0</v>
      </c>
      <c r="B3635" s="74" t="s">
        <v>5832</v>
      </c>
      <c r="C3635" s="206">
        <v>17042.0</v>
      </c>
    </row>
    <row r="3636">
      <c r="A3636" s="74">
        <v>15225.0</v>
      </c>
      <c r="B3636" s="74" t="s">
        <v>5833</v>
      </c>
      <c r="C3636" s="206">
        <v>19214.0</v>
      </c>
    </row>
    <row r="3637">
      <c r="A3637" s="74">
        <v>15226.0</v>
      </c>
      <c r="B3637" s="74" t="s">
        <v>5834</v>
      </c>
      <c r="C3637" s="206">
        <v>11328.0</v>
      </c>
    </row>
    <row r="3638">
      <c r="A3638" s="74">
        <v>15227.0</v>
      </c>
      <c r="B3638" s="74" t="s">
        <v>2656</v>
      </c>
      <c r="C3638" s="206">
        <v>27243.0</v>
      </c>
    </row>
    <row r="3639">
      <c r="A3639" s="74">
        <v>15228.0</v>
      </c>
      <c r="B3639" s="74" t="s">
        <v>2551</v>
      </c>
      <c r="C3639" s="206">
        <v>22233.0</v>
      </c>
    </row>
    <row r="3640">
      <c r="A3640" s="74">
        <v>15229.0</v>
      </c>
      <c r="B3640" s="74" t="s">
        <v>3072</v>
      </c>
      <c r="C3640" s="206">
        <v>26780.0</v>
      </c>
    </row>
    <row r="3641">
      <c r="A3641" s="74">
        <v>15230.0</v>
      </c>
      <c r="B3641" s="74" t="s">
        <v>5835</v>
      </c>
      <c r="C3641" s="206">
        <v>15698.0</v>
      </c>
    </row>
    <row r="3642">
      <c r="A3642" s="74">
        <v>15231.0</v>
      </c>
      <c r="B3642" s="74" t="s">
        <v>5836</v>
      </c>
      <c r="C3642" s="206">
        <v>22632.0</v>
      </c>
    </row>
    <row r="3643">
      <c r="A3643" s="74">
        <v>15232.0</v>
      </c>
      <c r="B3643" s="74" t="s">
        <v>5837</v>
      </c>
      <c r="C3643" s="206">
        <v>25678.0</v>
      </c>
    </row>
    <row r="3644">
      <c r="A3644" s="74">
        <v>15233.0</v>
      </c>
      <c r="B3644" s="74" t="s">
        <v>1421</v>
      </c>
      <c r="C3644" s="206">
        <v>8763.0</v>
      </c>
    </row>
    <row r="3645">
      <c r="A3645" s="74">
        <v>15234.0</v>
      </c>
      <c r="B3645" s="74" t="s">
        <v>5838</v>
      </c>
      <c r="C3645" s="206">
        <v>19634.0</v>
      </c>
    </row>
    <row r="3646">
      <c r="A3646" s="74">
        <v>15235.0</v>
      </c>
      <c r="B3646" s="74" t="s">
        <v>5839</v>
      </c>
      <c r="C3646" s="206">
        <v>22140.0</v>
      </c>
    </row>
    <row r="3647">
      <c r="A3647" s="74">
        <v>15238.0</v>
      </c>
      <c r="B3647" s="74" t="s">
        <v>5840</v>
      </c>
      <c r="C3647" s="206">
        <v>29113.0</v>
      </c>
    </row>
    <row r="3648">
      <c r="A3648" s="74">
        <v>15239.0</v>
      </c>
      <c r="B3648" s="74" t="s">
        <v>5841</v>
      </c>
      <c r="C3648" s="206">
        <v>14916.0</v>
      </c>
    </row>
    <row r="3649">
      <c r="A3649" s="74">
        <v>15240.0</v>
      </c>
      <c r="B3649" s="74" t="s">
        <v>5842</v>
      </c>
      <c r="C3649" s="206">
        <v>30311.0</v>
      </c>
    </row>
    <row r="3650">
      <c r="A3650" s="74">
        <v>15242.0</v>
      </c>
      <c r="B3650" s="74" t="s">
        <v>5843</v>
      </c>
      <c r="C3650" s="206">
        <v>27777.0</v>
      </c>
    </row>
    <row r="3651">
      <c r="A3651" s="74">
        <v>15243.0</v>
      </c>
      <c r="B3651" s="74" t="s">
        <v>5844</v>
      </c>
      <c r="C3651" s="206">
        <v>20661.0</v>
      </c>
    </row>
    <row r="3652">
      <c r="A3652" s="74">
        <v>15244.0</v>
      </c>
      <c r="B3652" s="74" t="s">
        <v>220</v>
      </c>
      <c r="C3652" s="206">
        <v>22139.0</v>
      </c>
    </row>
    <row r="3653">
      <c r="A3653" s="74">
        <v>15245.0</v>
      </c>
      <c r="B3653" s="74" t="s">
        <v>5845</v>
      </c>
      <c r="C3653" s="206">
        <v>20404.0</v>
      </c>
    </row>
    <row r="3654">
      <c r="A3654" s="74">
        <v>15246.0</v>
      </c>
      <c r="B3654" s="74" t="s">
        <v>5846</v>
      </c>
      <c r="C3654" s="206">
        <v>23981.0</v>
      </c>
    </row>
    <row r="3655">
      <c r="A3655" s="74">
        <v>15247.0</v>
      </c>
      <c r="B3655" s="74" t="s">
        <v>5847</v>
      </c>
      <c r="C3655" s="206">
        <v>32081.0</v>
      </c>
    </row>
    <row r="3656">
      <c r="A3656" s="74">
        <v>15248.0</v>
      </c>
      <c r="B3656" s="74" t="s">
        <v>1839</v>
      </c>
      <c r="C3656" s="206">
        <v>21030.0</v>
      </c>
    </row>
    <row r="3657">
      <c r="A3657" s="74">
        <v>15249.0</v>
      </c>
      <c r="B3657" s="74" t="s">
        <v>5848</v>
      </c>
      <c r="C3657" s="206">
        <v>12017.0</v>
      </c>
    </row>
    <row r="3658">
      <c r="A3658" s="74">
        <v>15250.0</v>
      </c>
      <c r="B3658" s="74" t="s">
        <v>5849</v>
      </c>
      <c r="C3658" s="206">
        <v>14591.0</v>
      </c>
    </row>
    <row r="3659">
      <c r="A3659" s="74">
        <v>15251.0</v>
      </c>
      <c r="B3659" s="74" t="s">
        <v>5850</v>
      </c>
      <c r="C3659" s="206">
        <v>23171.0</v>
      </c>
    </row>
    <row r="3660">
      <c r="A3660" s="74">
        <v>15252.0</v>
      </c>
      <c r="B3660" s="74" t="s">
        <v>5851</v>
      </c>
      <c r="C3660" s="206">
        <v>21927.0</v>
      </c>
    </row>
    <row r="3661">
      <c r="A3661" s="74">
        <v>15253.0</v>
      </c>
      <c r="B3661" s="74" t="s">
        <v>457</v>
      </c>
      <c r="C3661" s="206">
        <v>24706.0</v>
      </c>
    </row>
    <row r="3662">
      <c r="A3662" s="74">
        <v>15255.0</v>
      </c>
      <c r="B3662" s="74" t="s">
        <v>5852</v>
      </c>
      <c r="C3662" s="206">
        <v>23170.0</v>
      </c>
    </row>
    <row r="3663">
      <c r="A3663" s="74">
        <v>15257.0</v>
      </c>
      <c r="B3663" s="74" t="s">
        <v>5853</v>
      </c>
      <c r="C3663" s="206">
        <v>31923.0</v>
      </c>
    </row>
    <row r="3664">
      <c r="A3664" s="74">
        <v>15258.0</v>
      </c>
      <c r="B3664" s="74" t="s">
        <v>5854</v>
      </c>
      <c r="C3664" s="206">
        <v>20697.0</v>
      </c>
    </row>
    <row r="3665">
      <c r="A3665" s="74">
        <v>15259.0</v>
      </c>
      <c r="B3665" s="74" t="s">
        <v>5855</v>
      </c>
      <c r="C3665" s="206">
        <v>24504.0</v>
      </c>
    </row>
    <row r="3666">
      <c r="A3666" s="74">
        <v>15260.0</v>
      </c>
      <c r="B3666" s="74" t="s">
        <v>5856</v>
      </c>
      <c r="C3666" s="206">
        <v>17852.0</v>
      </c>
    </row>
    <row r="3667">
      <c r="A3667" s="74">
        <v>15261.0</v>
      </c>
      <c r="B3667" s="74" t="s">
        <v>5857</v>
      </c>
      <c r="C3667" s="206">
        <v>23249.0</v>
      </c>
    </row>
    <row r="3668">
      <c r="A3668" s="74">
        <v>15262.0</v>
      </c>
      <c r="B3668" s="74" t="s">
        <v>5858</v>
      </c>
      <c r="C3668" s="206">
        <v>25359.0</v>
      </c>
    </row>
    <row r="3669">
      <c r="A3669" s="74">
        <v>15263.0</v>
      </c>
      <c r="B3669" s="74" t="s">
        <v>5859</v>
      </c>
      <c r="C3669" s="206">
        <v>22129.0</v>
      </c>
    </row>
    <row r="3670">
      <c r="A3670" s="74">
        <v>15265.0</v>
      </c>
      <c r="B3670" s="74" t="s">
        <v>1303</v>
      </c>
      <c r="C3670" s="206">
        <v>26902.0</v>
      </c>
    </row>
    <row r="3671">
      <c r="A3671" s="74">
        <v>15266.0</v>
      </c>
      <c r="B3671" s="74" t="s">
        <v>5860</v>
      </c>
      <c r="C3671" s="206">
        <v>22479.0</v>
      </c>
    </row>
    <row r="3672">
      <c r="A3672" s="74">
        <v>15267.0</v>
      </c>
      <c r="B3672" s="74" t="s">
        <v>4462</v>
      </c>
      <c r="C3672" s="206">
        <v>33478.0</v>
      </c>
    </row>
    <row r="3673">
      <c r="A3673" s="74">
        <v>15268.0</v>
      </c>
      <c r="B3673" s="74" t="s">
        <v>5861</v>
      </c>
      <c r="C3673" s="206">
        <v>32607.0</v>
      </c>
    </row>
    <row r="3674">
      <c r="A3674" s="74">
        <v>15269.0</v>
      </c>
      <c r="B3674" s="74" t="s">
        <v>5862</v>
      </c>
      <c r="C3674" s="206">
        <v>35767.0</v>
      </c>
    </row>
    <row r="3675">
      <c r="A3675" s="74">
        <v>15270.0</v>
      </c>
      <c r="B3675" s="74" t="s">
        <v>5863</v>
      </c>
      <c r="C3675" s="206">
        <v>19633.0</v>
      </c>
    </row>
    <row r="3676">
      <c r="A3676" s="74">
        <v>15272.0</v>
      </c>
      <c r="B3676" s="74" t="s">
        <v>5864</v>
      </c>
      <c r="C3676" s="206">
        <v>20197.0</v>
      </c>
    </row>
    <row r="3677">
      <c r="A3677" s="74">
        <v>15273.0</v>
      </c>
      <c r="B3677" s="74" t="s">
        <v>5865</v>
      </c>
      <c r="C3677" s="206">
        <v>33383.0</v>
      </c>
    </row>
    <row r="3678">
      <c r="A3678" s="74">
        <v>15274.0</v>
      </c>
      <c r="B3678" s="74" t="s">
        <v>5866</v>
      </c>
      <c r="C3678" s="206">
        <v>21443.0</v>
      </c>
    </row>
    <row r="3679">
      <c r="A3679" s="74">
        <v>15276.0</v>
      </c>
      <c r="B3679" s="74" t="s">
        <v>5867</v>
      </c>
      <c r="C3679" s="206">
        <v>29784.0</v>
      </c>
    </row>
    <row r="3680">
      <c r="A3680" s="74">
        <v>15277.0</v>
      </c>
      <c r="B3680" s="74" t="s">
        <v>2765</v>
      </c>
      <c r="C3680" s="206">
        <v>12693.0</v>
      </c>
    </row>
    <row r="3681">
      <c r="A3681" s="74">
        <v>15278.0</v>
      </c>
      <c r="B3681" s="74" t="s">
        <v>2804</v>
      </c>
      <c r="C3681" s="206">
        <v>24532.0</v>
      </c>
    </row>
    <row r="3682">
      <c r="A3682" s="74">
        <v>15279.0</v>
      </c>
      <c r="B3682" s="74" t="s">
        <v>5868</v>
      </c>
      <c r="C3682" s="206">
        <v>15685.0</v>
      </c>
    </row>
    <row r="3683">
      <c r="A3683" s="74">
        <v>15280.0</v>
      </c>
      <c r="B3683" s="74" t="s">
        <v>5869</v>
      </c>
      <c r="C3683" s="206">
        <v>28986.0</v>
      </c>
    </row>
    <row r="3684">
      <c r="A3684" s="74">
        <v>15281.0</v>
      </c>
      <c r="B3684" s="74" t="s">
        <v>5870</v>
      </c>
      <c r="C3684" s="206">
        <v>27758.0</v>
      </c>
    </row>
    <row r="3685">
      <c r="A3685" s="74">
        <v>15282.0</v>
      </c>
      <c r="B3685" s="74" t="s">
        <v>5871</v>
      </c>
      <c r="C3685" s="206">
        <v>19078.0</v>
      </c>
    </row>
    <row r="3686">
      <c r="A3686" s="74">
        <v>15284.0</v>
      </c>
      <c r="B3686" s="74" t="s">
        <v>5872</v>
      </c>
      <c r="C3686" s="206">
        <v>11401.0</v>
      </c>
    </row>
    <row r="3687">
      <c r="A3687" s="74">
        <v>15285.0</v>
      </c>
      <c r="B3687" s="74" t="s">
        <v>5873</v>
      </c>
      <c r="C3687" s="206">
        <v>29130.0</v>
      </c>
    </row>
    <row r="3688">
      <c r="A3688" s="74">
        <v>15286.0</v>
      </c>
      <c r="B3688" s="74" t="s">
        <v>5874</v>
      </c>
      <c r="C3688" s="206">
        <v>23666.0</v>
      </c>
    </row>
    <row r="3689">
      <c r="A3689" s="74">
        <v>15287.0</v>
      </c>
      <c r="B3689" s="74" t="s">
        <v>5875</v>
      </c>
      <c r="C3689" s="206">
        <v>22295.0</v>
      </c>
    </row>
    <row r="3690">
      <c r="A3690" s="74">
        <v>15288.0</v>
      </c>
      <c r="B3690" s="74" t="s">
        <v>5876</v>
      </c>
      <c r="C3690" s="206">
        <v>20463.0</v>
      </c>
    </row>
    <row r="3691">
      <c r="A3691" s="74">
        <v>15290.0</v>
      </c>
      <c r="B3691" s="74" t="s">
        <v>5877</v>
      </c>
      <c r="C3691" s="206">
        <v>15075.0</v>
      </c>
    </row>
    <row r="3692">
      <c r="A3692" s="74">
        <v>15291.0</v>
      </c>
      <c r="B3692" s="74" t="s">
        <v>1255</v>
      </c>
      <c r="C3692" s="206">
        <v>16997.0</v>
      </c>
    </row>
    <row r="3693">
      <c r="A3693" s="74">
        <v>15292.0</v>
      </c>
      <c r="B3693" s="74" t="s">
        <v>5878</v>
      </c>
      <c r="C3693" s="206">
        <v>21891.0</v>
      </c>
    </row>
    <row r="3694">
      <c r="A3694" s="74">
        <v>15293.0</v>
      </c>
      <c r="B3694" s="74" t="s">
        <v>5879</v>
      </c>
      <c r="C3694" s="206">
        <v>15560.0</v>
      </c>
    </row>
    <row r="3695">
      <c r="A3695" s="74">
        <v>15294.0</v>
      </c>
      <c r="B3695" s="74" t="s">
        <v>5880</v>
      </c>
      <c r="C3695" s="206">
        <v>18656.0</v>
      </c>
    </row>
    <row r="3696">
      <c r="A3696" s="74">
        <v>15298.0</v>
      </c>
      <c r="B3696" s="74" t="s">
        <v>996</v>
      </c>
      <c r="C3696" s="206">
        <v>28361.0</v>
      </c>
    </row>
    <row r="3697">
      <c r="A3697" s="74">
        <v>15299.0</v>
      </c>
      <c r="B3697" s="74" t="s">
        <v>5881</v>
      </c>
      <c r="C3697" s="206">
        <v>17784.0</v>
      </c>
    </row>
    <row r="3698">
      <c r="A3698" s="74">
        <v>15301.0</v>
      </c>
      <c r="B3698" s="74" t="s">
        <v>2839</v>
      </c>
      <c r="C3698" s="206">
        <v>10044.0</v>
      </c>
    </row>
    <row r="3699">
      <c r="A3699" s="74">
        <v>15302.0</v>
      </c>
      <c r="B3699" s="74" t="s">
        <v>2243</v>
      </c>
      <c r="C3699" s="206">
        <v>17959.0</v>
      </c>
    </row>
    <row r="3700">
      <c r="A3700" s="74">
        <v>15303.0</v>
      </c>
      <c r="B3700" s="74" t="s">
        <v>5882</v>
      </c>
      <c r="C3700" s="206">
        <v>17551.0</v>
      </c>
    </row>
    <row r="3701">
      <c r="A3701" s="74">
        <v>15304.0</v>
      </c>
      <c r="B3701" s="74" t="s">
        <v>5883</v>
      </c>
      <c r="C3701" s="206">
        <v>20357.0</v>
      </c>
    </row>
    <row r="3702">
      <c r="A3702" s="74">
        <v>15305.0</v>
      </c>
      <c r="B3702" s="74" t="s">
        <v>5884</v>
      </c>
      <c r="C3702" s="206">
        <v>17512.0</v>
      </c>
    </row>
    <row r="3703">
      <c r="A3703" s="74">
        <v>15306.0</v>
      </c>
      <c r="B3703" s="74" t="s">
        <v>5885</v>
      </c>
      <c r="C3703" s="206">
        <v>15750.0</v>
      </c>
    </row>
    <row r="3704">
      <c r="A3704" s="74">
        <v>15307.0</v>
      </c>
      <c r="B3704" s="74" t="s">
        <v>2479</v>
      </c>
      <c r="C3704" s="206">
        <v>21690.0</v>
      </c>
    </row>
    <row r="3705">
      <c r="A3705" s="74">
        <v>15309.0</v>
      </c>
      <c r="B3705" s="74" t="s">
        <v>583</v>
      </c>
      <c r="C3705" s="206">
        <v>22714.0</v>
      </c>
    </row>
    <row r="3706">
      <c r="A3706" s="74">
        <v>15310.0</v>
      </c>
      <c r="B3706" s="74" t="s">
        <v>5886</v>
      </c>
      <c r="C3706" s="206">
        <v>24000.0</v>
      </c>
    </row>
    <row r="3707">
      <c r="A3707" s="74">
        <v>15311.0</v>
      </c>
      <c r="B3707" s="74" t="s">
        <v>5887</v>
      </c>
      <c r="C3707" s="206">
        <v>34728.0</v>
      </c>
    </row>
    <row r="3708">
      <c r="A3708" s="74">
        <v>15313.0</v>
      </c>
      <c r="B3708" s="74" t="s">
        <v>5888</v>
      </c>
      <c r="C3708" s="206">
        <v>22340.0</v>
      </c>
    </row>
    <row r="3709">
      <c r="A3709" s="74">
        <v>15315.0</v>
      </c>
      <c r="B3709" s="74" t="s">
        <v>1094</v>
      </c>
      <c r="C3709" s="206">
        <v>23045.0</v>
      </c>
    </row>
    <row r="3710">
      <c r="A3710" s="74">
        <v>15316.0</v>
      </c>
      <c r="B3710" s="74" t="s">
        <v>5889</v>
      </c>
      <c r="C3710" s="206">
        <v>22265.0</v>
      </c>
    </row>
    <row r="3711">
      <c r="A3711" s="74">
        <v>15317.0</v>
      </c>
      <c r="B3711" s="74" t="s">
        <v>5890</v>
      </c>
      <c r="C3711" s="206">
        <v>18445.0</v>
      </c>
    </row>
    <row r="3712">
      <c r="A3712" s="74">
        <v>15318.0</v>
      </c>
      <c r="B3712" s="74" t="s">
        <v>5891</v>
      </c>
      <c r="C3712" s="206">
        <v>27343.0</v>
      </c>
    </row>
    <row r="3713">
      <c r="A3713" s="74">
        <v>15321.0</v>
      </c>
      <c r="B3713" s="74" t="s">
        <v>5892</v>
      </c>
      <c r="C3713" s="206">
        <v>22826.0</v>
      </c>
    </row>
    <row r="3714">
      <c r="A3714" s="74">
        <v>15322.0</v>
      </c>
      <c r="B3714" s="74" t="s">
        <v>1594</v>
      </c>
      <c r="C3714" s="206">
        <v>16468.0</v>
      </c>
    </row>
    <row r="3715">
      <c r="A3715" s="74">
        <v>15324.0</v>
      </c>
      <c r="B3715" s="74" t="s">
        <v>5893</v>
      </c>
      <c r="C3715" s="206">
        <v>25994.0</v>
      </c>
    </row>
    <row r="3716">
      <c r="A3716" s="74">
        <v>15325.0</v>
      </c>
      <c r="B3716" s="74" t="s">
        <v>5894</v>
      </c>
      <c r="C3716" s="206">
        <v>28657.0</v>
      </c>
    </row>
    <row r="3717">
      <c r="A3717" s="74">
        <v>15326.0</v>
      </c>
      <c r="B3717" s="74" t="s">
        <v>1632</v>
      </c>
      <c r="C3717" s="206">
        <v>26038.0</v>
      </c>
    </row>
    <row r="3718">
      <c r="A3718" s="74">
        <v>15327.0</v>
      </c>
      <c r="B3718" s="74" t="s">
        <v>5895</v>
      </c>
      <c r="C3718" s="206">
        <v>13256.0</v>
      </c>
    </row>
    <row r="3719">
      <c r="A3719" s="74">
        <v>15328.0</v>
      </c>
      <c r="B3719" s="74" t="s">
        <v>1180</v>
      </c>
      <c r="C3719" s="206">
        <v>26212.0</v>
      </c>
    </row>
    <row r="3720">
      <c r="A3720" s="74">
        <v>15329.0</v>
      </c>
      <c r="B3720" s="74" t="s">
        <v>5896</v>
      </c>
      <c r="C3720" s="206">
        <v>26889.0</v>
      </c>
    </row>
    <row r="3721">
      <c r="A3721" s="74">
        <v>15330.0</v>
      </c>
      <c r="B3721" s="74" t="s">
        <v>1354</v>
      </c>
      <c r="C3721" s="206">
        <v>12342.0</v>
      </c>
    </row>
    <row r="3722">
      <c r="A3722" s="74">
        <v>15331.0</v>
      </c>
      <c r="B3722" s="74" t="s">
        <v>3059</v>
      </c>
      <c r="C3722" s="206">
        <v>23051.0</v>
      </c>
    </row>
    <row r="3723">
      <c r="A3723" s="74">
        <v>15333.0</v>
      </c>
      <c r="B3723" s="74" t="s">
        <v>5897</v>
      </c>
      <c r="C3723" s="206">
        <v>19284.0</v>
      </c>
    </row>
    <row r="3724">
      <c r="A3724" s="74">
        <v>15334.0</v>
      </c>
      <c r="B3724" s="74" t="s">
        <v>5898</v>
      </c>
      <c r="C3724" s="206">
        <v>25400.0</v>
      </c>
    </row>
    <row r="3725">
      <c r="A3725" s="74">
        <v>15335.0</v>
      </c>
      <c r="B3725" s="74" t="s">
        <v>512</v>
      </c>
      <c r="C3725" s="206">
        <v>33029.0</v>
      </c>
    </row>
    <row r="3726">
      <c r="A3726" s="74">
        <v>15336.0</v>
      </c>
      <c r="B3726" s="74" t="s">
        <v>5899</v>
      </c>
      <c r="C3726" s="206">
        <v>23002.0</v>
      </c>
    </row>
    <row r="3727">
      <c r="A3727" s="74">
        <v>15337.0</v>
      </c>
      <c r="B3727" s="74" t="s">
        <v>5900</v>
      </c>
      <c r="C3727" s="206">
        <v>29323.0</v>
      </c>
    </row>
    <row r="3728">
      <c r="A3728" s="74">
        <v>15338.0</v>
      </c>
      <c r="B3728" s="74" t="s">
        <v>5901</v>
      </c>
      <c r="C3728" s="206">
        <v>23852.0</v>
      </c>
    </row>
    <row r="3729">
      <c r="A3729" s="74">
        <v>15339.0</v>
      </c>
      <c r="B3729" s="74" t="s">
        <v>2992</v>
      </c>
      <c r="C3729" s="206">
        <v>13992.0</v>
      </c>
    </row>
    <row r="3730">
      <c r="A3730" s="74">
        <v>15340.0</v>
      </c>
      <c r="B3730" s="74" t="s">
        <v>158</v>
      </c>
      <c r="C3730" s="206">
        <v>20218.0</v>
      </c>
    </row>
    <row r="3731">
      <c r="A3731" s="74">
        <v>15341.0</v>
      </c>
      <c r="B3731" s="74" t="s">
        <v>5902</v>
      </c>
      <c r="C3731" s="206">
        <v>18032.0</v>
      </c>
    </row>
    <row r="3732">
      <c r="A3732" s="74">
        <v>15342.0</v>
      </c>
      <c r="B3732" s="74" t="s">
        <v>5903</v>
      </c>
      <c r="C3732" s="206">
        <v>20028.0</v>
      </c>
    </row>
    <row r="3733">
      <c r="A3733" s="74">
        <v>15343.0</v>
      </c>
      <c r="B3733" s="74" t="s">
        <v>5904</v>
      </c>
      <c r="C3733" s="206">
        <v>31003.0</v>
      </c>
    </row>
    <row r="3734">
      <c r="A3734" s="74">
        <v>15345.0</v>
      </c>
      <c r="B3734" s="74" t="s">
        <v>5905</v>
      </c>
      <c r="C3734" s="206">
        <v>22955.0</v>
      </c>
    </row>
    <row r="3735">
      <c r="A3735" s="74">
        <v>15346.0</v>
      </c>
      <c r="B3735" s="74" t="s">
        <v>1690</v>
      </c>
      <c r="C3735" s="206">
        <v>24452.0</v>
      </c>
    </row>
    <row r="3736">
      <c r="A3736" s="74">
        <v>15347.0</v>
      </c>
      <c r="B3736" s="74" t="s">
        <v>5906</v>
      </c>
      <c r="C3736" s="206">
        <v>17638.0</v>
      </c>
    </row>
    <row r="3737">
      <c r="A3737" s="74">
        <v>15348.0</v>
      </c>
      <c r="B3737" s="74" t="s">
        <v>5907</v>
      </c>
      <c r="C3737" s="206">
        <v>22242.0</v>
      </c>
    </row>
    <row r="3738">
      <c r="A3738" s="74">
        <v>15349.0</v>
      </c>
      <c r="B3738" s="74" t="s">
        <v>5908</v>
      </c>
      <c r="C3738" s="206">
        <v>25447.0</v>
      </c>
    </row>
    <row r="3739">
      <c r="A3739" s="74">
        <v>15350.0</v>
      </c>
      <c r="B3739" s="74" t="s">
        <v>5909</v>
      </c>
      <c r="C3739" s="206">
        <v>22833.0</v>
      </c>
    </row>
    <row r="3740">
      <c r="A3740" s="74">
        <v>15351.0</v>
      </c>
      <c r="B3740" s="74" t="s">
        <v>5910</v>
      </c>
      <c r="C3740" s="206">
        <v>26303.0</v>
      </c>
    </row>
    <row r="3741">
      <c r="A3741" s="74">
        <v>15352.0</v>
      </c>
      <c r="B3741" s="74" t="s">
        <v>5911</v>
      </c>
      <c r="C3741" s="206">
        <v>18942.0</v>
      </c>
    </row>
    <row r="3742">
      <c r="A3742" s="74">
        <v>15353.0</v>
      </c>
      <c r="B3742" s="74" t="s">
        <v>5912</v>
      </c>
      <c r="C3742" s="206">
        <v>14102.0</v>
      </c>
    </row>
    <row r="3743">
      <c r="A3743" s="74">
        <v>15354.0</v>
      </c>
      <c r="B3743" s="74" t="s">
        <v>5913</v>
      </c>
      <c r="C3743" s="206">
        <v>25160.0</v>
      </c>
    </row>
    <row r="3744">
      <c r="A3744" s="74">
        <v>15355.0</v>
      </c>
      <c r="B3744" s="74" t="s">
        <v>5914</v>
      </c>
      <c r="C3744" s="206">
        <v>17678.0</v>
      </c>
    </row>
    <row r="3745">
      <c r="A3745" s="74">
        <v>15356.0</v>
      </c>
      <c r="B3745" s="74" t="s">
        <v>5915</v>
      </c>
      <c r="C3745" s="206">
        <v>19211.0</v>
      </c>
    </row>
    <row r="3746">
      <c r="A3746" s="74">
        <v>15358.0</v>
      </c>
      <c r="B3746" s="74" t="s">
        <v>5916</v>
      </c>
      <c r="C3746" s="206">
        <v>26371.0</v>
      </c>
    </row>
    <row r="3747">
      <c r="A3747" s="74">
        <v>15359.0</v>
      </c>
      <c r="B3747" s="74" t="s">
        <v>954</v>
      </c>
      <c r="C3747" s="206">
        <v>29328.0</v>
      </c>
    </row>
    <row r="3748">
      <c r="A3748" s="74">
        <v>15360.0</v>
      </c>
      <c r="B3748" s="74" t="s">
        <v>5917</v>
      </c>
      <c r="C3748" s="206">
        <v>28604.0</v>
      </c>
    </row>
    <row r="3749">
      <c r="A3749" s="74">
        <v>15361.0</v>
      </c>
      <c r="B3749" s="74" t="s">
        <v>2858</v>
      </c>
      <c r="C3749" s="206">
        <v>21945.0</v>
      </c>
    </row>
    <row r="3750">
      <c r="A3750" s="74">
        <v>15362.0</v>
      </c>
      <c r="B3750" s="74" t="s">
        <v>5918</v>
      </c>
      <c r="C3750" s="206">
        <v>23259.0</v>
      </c>
    </row>
    <row r="3751">
      <c r="A3751" s="74">
        <v>15363.0</v>
      </c>
      <c r="B3751" s="74" t="s">
        <v>5919</v>
      </c>
      <c r="C3751" s="206">
        <v>15602.0</v>
      </c>
    </row>
    <row r="3752">
      <c r="A3752" s="74">
        <v>15366.0</v>
      </c>
      <c r="B3752" s="74" t="s">
        <v>5920</v>
      </c>
      <c r="C3752" s="206">
        <v>34555.0</v>
      </c>
    </row>
    <row r="3753">
      <c r="A3753" s="74">
        <v>15367.0</v>
      </c>
      <c r="B3753" s="74" t="s">
        <v>5921</v>
      </c>
      <c r="C3753" s="206">
        <v>13516.0</v>
      </c>
    </row>
    <row r="3754">
      <c r="A3754" s="74">
        <v>15368.0</v>
      </c>
      <c r="B3754" s="74" t="s">
        <v>1723</v>
      </c>
      <c r="C3754" s="206">
        <v>14748.0</v>
      </c>
    </row>
    <row r="3755">
      <c r="A3755" s="74">
        <v>15369.0</v>
      </c>
      <c r="B3755" s="74" t="s">
        <v>1915</v>
      </c>
      <c r="C3755" s="206">
        <v>20429.0</v>
      </c>
    </row>
    <row r="3756">
      <c r="A3756" s="74">
        <v>15370.0</v>
      </c>
      <c r="B3756" s="74" t="s">
        <v>5922</v>
      </c>
      <c r="C3756" s="206">
        <v>17065.0</v>
      </c>
    </row>
    <row r="3757">
      <c r="A3757" s="74">
        <v>15371.0</v>
      </c>
      <c r="B3757" s="74" t="s">
        <v>5923</v>
      </c>
      <c r="C3757" s="206">
        <v>20440.0</v>
      </c>
    </row>
    <row r="3758">
      <c r="A3758" s="74">
        <v>15372.0</v>
      </c>
      <c r="B3758" s="74" t="s">
        <v>5924</v>
      </c>
      <c r="C3758" s="206">
        <v>17930.0</v>
      </c>
    </row>
    <row r="3759">
      <c r="A3759" s="74">
        <v>15374.0</v>
      </c>
      <c r="B3759" s="74" t="s">
        <v>5925</v>
      </c>
      <c r="C3759" s="206">
        <v>32583.0</v>
      </c>
    </row>
    <row r="3760">
      <c r="A3760" s="74">
        <v>15375.0</v>
      </c>
      <c r="B3760" s="74" t="s">
        <v>1295</v>
      </c>
      <c r="C3760" s="206">
        <v>26002.0</v>
      </c>
    </row>
    <row r="3761">
      <c r="A3761" s="74">
        <v>15376.0</v>
      </c>
      <c r="B3761" s="74" t="s">
        <v>5926</v>
      </c>
      <c r="C3761" s="206">
        <v>25959.0</v>
      </c>
    </row>
    <row r="3762">
      <c r="A3762" s="74">
        <v>15377.0</v>
      </c>
      <c r="B3762" s="74" t="s">
        <v>5927</v>
      </c>
      <c r="C3762" s="206">
        <v>20329.0</v>
      </c>
    </row>
    <row r="3763">
      <c r="A3763" s="74">
        <v>15378.0</v>
      </c>
      <c r="B3763" s="74" t="s">
        <v>5928</v>
      </c>
      <c r="C3763" s="206">
        <v>20866.0</v>
      </c>
    </row>
    <row r="3764">
      <c r="A3764" s="74">
        <v>15379.0</v>
      </c>
      <c r="B3764" s="74" t="s">
        <v>1025</v>
      </c>
      <c r="C3764" s="206">
        <v>17858.0</v>
      </c>
    </row>
    <row r="3765">
      <c r="A3765" s="74">
        <v>15380.0</v>
      </c>
      <c r="B3765" s="74" t="s">
        <v>5929</v>
      </c>
      <c r="C3765" s="206">
        <v>23270.0</v>
      </c>
    </row>
    <row r="3766">
      <c r="A3766" s="74">
        <v>15381.0</v>
      </c>
      <c r="B3766" s="74" t="s">
        <v>5930</v>
      </c>
      <c r="C3766" s="206">
        <v>16369.0</v>
      </c>
    </row>
    <row r="3767">
      <c r="A3767" s="74">
        <v>15382.0</v>
      </c>
      <c r="B3767" s="74" t="s">
        <v>5931</v>
      </c>
      <c r="C3767" s="206">
        <v>22192.0</v>
      </c>
    </row>
    <row r="3768">
      <c r="A3768" s="74">
        <v>15383.0</v>
      </c>
      <c r="B3768" s="74" t="s">
        <v>2641</v>
      </c>
      <c r="C3768" s="206">
        <v>18387.0</v>
      </c>
    </row>
    <row r="3769">
      <c r="A3769" s="74">
        <v>15384.0</v>
      </c>
      <c r="B3769" s="74" t="s">
        <v>5932</v>
      </c>
      <c r="C3769" s="206">
        <v>19744.0</v>
      </c>
    </row>
    <row r="3770">
      <c r="A3770" s="74">
        <v>15385.0</v>
      </c>
      <c r="B3770" s="74" t="s">
        <v>5933</v>
      </c>
      <c r="C3770" s="206">
        <v>33331.0</v>
      </c>
    </row>
    <row r="3771">
      <c r="A3771" s="74">
        <v>15386.0</v>
      </c>
      <c r="B3771" s="74" t="s">
        <v>5934</v>
      </c>
      <c r="C3771" s="206">
        <v>16780.0</v>
      </c>
    </row>
    <row r="3772">
      <c r="A3772" s="74">
        <v>15387.0</v>
      </c>
      <c r="B3772" s="74" t="s">
        <v>5935</v>
      </c>
      <c r="C3772" s="206">
        <v>30148.0</v>
      </c>
    </row>
    <row r="3773">
      <c r="A3773" s="74">
        <v>15388.0</v>
      </c>
      <c r="B3773" s="74" t="s">
        <v>2544</v>
      </c>
      <c r="C3773" s="206">
        <v>20125.0</v>
      </c>
    </row>
    <row r="3774">
      <c r="A3774" s="74">
        <v>15389.0</v>
      </c>
      <c r="B3774" s="74" t="s">
        <v>5936</v>
      </c>
      <c r="C3774" s="206">
        <v>15601.0</v>
      </c>
    </row>
    <row r="3775">
      <c r="A3775" s="74">
        <v>15390.0</v>
      </c>
      <c r="B3775" s="74" t="s">
        <v>5937</v>
      </c>
      <c r="C3775" s="206">
        <v>21294.0</v>
      </c>
    </row>
    <row r="3776">
      <c r="A3776" s="74">
        <v>15391.0</v>
      </c>
      <c r="B3776" s="74" t="s">
        <v>5938</v>
      </c>
      <c r="C3776" s="206">
        <v>29802.0</v>
      </c>
    </row>
    <row r="3777">
      <c r="A3777" s="74">
        <v>15392.0</v>
      </c>
      <c r="B3777" s="74" t="s">
        <v>5939</v>
      </c>
      <c r="C3777" s="206">
        <v>19488.0</v>
      </c>
    </row>
    <row r="3778">
      <c r="A3778" s="74">
        <v>15393.0</v>
      </c>
      <c r="B3778" s="74" t="s">
        <v>5940</v>
      </c>
      <c r="C3778" s="206">
        <v>24671.0</v>
      </c>
    </row>
    <row r="3779">
      <c r="A3779" s="74">
        <v>15394.0</v>
      </c>
      <c r="B3779" s="74" t="s">
        <v>5941</v>
      </c>
      <c r="C3779" s="206">
        <v>11812.0</v>
      </c>
    </row>
    <row r="3780">
      <c r="A3780" s="74">
        <v>15395.0</v>
      </c>
      <c r="B3780" s="74" t="s">
        <v>5942</v>
      </c>
      <c r="C3780" s="206">
        <v>22769.0</v>
      </c>
    </row>
    <row r="3781">
      <c r="A3781" s="74">
        <v>15396.0</v>
      </c>
      <c r="B3781" s="74" t="s">
        <v>5943</v>
      </c>
      <c r="C3781" s="206">
        <v>18121.0</v>
      </c>
    </row>
    <row r="3782">
      <c r="A3782" s="74">
        <v>15397.0</v>
      </c>
      <c r="B3782" s="74" t="s">
        <v>5944</v>
      </c>
      <c r="C3782" s="206">
        <v>14602.0</v>
      </c>
    </row>
    <row r="3783">
      <c r="A3783" s="74">
        <v>15398.0</v>
      </c>
      <c r="B3783" s="74" t="s">
        <v>5945</v>
      </c>
      <c r="C3783" s="206">
        <v>32565.0</v>
      </c>
    </row>
    <row r="3784">
      <c r="A3784" s="74">
        <v>15399.0</v>
      </c>
      <c r="B3784" s="74" t="s">
        <v>5946</v>
      </c>
      <c r="C3784" s="206">
        <v>28732.0</v>
      </c>
    </row>
    <row r="3785">
      <c r="A3785" s="74">
        <v>15400.0</v>
      </c>
      <c r="B3785" s="74" t="s">
        <v>5947</v>
      </c>
      <c r="C3785" s="206">
        <v>37959.0</v>
      </c>
    </row>
    <row r="3786">
      <c r="A3786" s="74">
        <v>15401.0</v>
      </c>
      <c r="B3786" s="74" t="s">
        <v>5948</v>
      </c>
      <c r="C3786" s="206">
        <v>15105.0</v>
      </c>
    </row>
    <row r="3787">
      <c r="A3787" s="74">
        <v>15402.0</v>
      </c>
      <c r="B3787" s="74" t="s">
        <v>5949</v>
      </c>
      <c r="C3787" s="206">
        <v>16062.0</v>
      </c>
    </row>
    <row r="3788">
      <c r="A3788" s="74">
        <v>15404.0</v>
      </c>
      <c r="B3788" s="74" t="s">
        <v>5950</v>
      </c>
      <c r="C3788" s="206">
        <v>18529.0</v>
      </c>
    </row>
    <row r="3789">
      <c r="A3789" s="74">
        <v>15405.0</v>
      </c>
      <c r="B3789" s="74" t="s">
        <v>5951</v>
      </c>
      <c r="C3789" s="206">
        <v>17394.0</v>
      </c>
    </row>
    <row r="3790">
      <c r="A3790" s="74">
        <v>15407.0</v>
      </c>
      <c r="B3790" s="74" t="s">
        <v>2368</v>
      </c>
      <c r="C3790" s="206">
        <v>29641.0</v>
      </c>
    </row>
    <row r="3791">
      <c r="A3791" s="74">
        <v>15409.0</v>
      </c>
      <c r="B3791" s="74" t="s">
        <v>841</v>
      </c>
      <c r="C3791" s="206">
        <v>16055.0</v>
      </c>
    </row>
    <row r="3792">
      <c r="A3792" s="74">
        <v>16898.0</v>
      </c>
      <c r="B3792" s="74" t="s">
        <v>5952</v>
      </c>
      <c r="C3792" s="206">
        <v>31559.0</v>
      </c>
    </row>
    <row r="3793">
      <c r="A3793" s="74">
        <v>15413.0</v>
      </c>
      <c r="B3793" s="74" t="s">
        <v>5953</v>
      </c>
      <c r="C3793" s="206">
        <v>16906.0</v>
      </c>
    </row>
    <row r="3794">
      <c r="A3794" s="74">
        <v>15417.0</v>
      </c>
      <c r="B3794" s="74" t="s">
        <v>5954</v>
      </c>
      <c r="C3794" s="206">
        <v>31218.0</v>
      </c>
    </row>
    <row r="3795">
      <c r="A3795" s="74">
        <v>15418.0</v>
      </c>
      <c r="B3795" s="74" t="s">
        <v>5955</v>
      </c>
      <c r="C3795" s="206">
        <v>20563.0</v>
      </c>
    </row>
    <row r="3796">
      <c r="A3796" s="74">
        <v>15419.0</v>
      </c>
      <c r="B3796" s="74" t="s">
        <v>5956</v>
      </c>
      <c r="C3796" s="206">
        <v>21554.0</v>
      </c>
    </row>
    <row r="3797">
      <c r="A3797" s="74">
        <v>15420.0</v>
      </c>
      <c r="B3797" s="74" t="s">
        <v>5957</v>
      </c>
      <c r="C3797" s="206">
        <v>25687.0</v>
      </c>
    </row>
    <row r="3798">
      <c r="A3798" s="74">
        <v>15421.0</v>
      </c>
      <c r="B3798" s="74" t="s">
        <v>5958</v>
      </c>
      <c r="C3798" s="206">
        <v>23275.0</v>
      </c>
    </row>
    <row r="3799">
      <c r="A3799" s="74">
        <v>15422.0</v>
      </c>
      <c r="B3799" s="74" t="s">
        <v>5959</v>
      </c>
      <c r="C3799" s="206">
        <v>27560.0</v>
      </c>
    </row>
    <row r="3800">
      <c r="A3800" s="74">
        <v>15423.0</v>
      </c>
      <c r="B3800" s="74" t="s">
        <v>5960</v>
      </c>
      <c r="C3800" s="206">
        <v>24363.0</v>
      </c>
    </row>
    <row r="3801">
      <c r="A3801" s="74">
        <v>15425.0</v>
      </c>
      <c r="B3801" s="74" t="s">
        <v>1941</v>
      </c>
      <c r="C3801" s="206">
        <v>31223.0</v>
      </c>
    </row>
    <row r="3802">
      <c r="A3802" s="74">
        <v>15426.0</v>
      </c>
      <c r="B3802" s="74" t="s">
        <v>5961</v>
      </c>
      <c r="C3802" s="206">
        <v>18470.0</v>
      </c>
    </row>
    <row r="3803">
      <c r="A3803" s="74">
        <v>15427.0</v>
      </c>
      <c r="B3803" s="74" t="s">
        <v>5962</v>
      </c>
      <c r="C3803" s="206">
        <v>21365.0</v>
      </c>
    </row>
    <row r="3804">
      <c r="A3804" s="74">
        <v>15428.0</v>
      </c>
      <c r="B3804" s="74" t="s">
        <v>626</v>
      </c>
      <c r="C3804" s="206">
        <v>30271.0</v>
      </c>
    </row>
    <row r="3805">
      <c r="A3805" s="74">
        <v>15430.0</v>
      </c>
      <c r="B3805" s="74" t="s">
        <v>5963</v>
      </c>
      <c r="C3805" s="206">
        <v>28929.0</v>
      </c>
    </row>
    <row r="3806">
      <c r="A3806" s="74">
        <v>15432.0</v>
      </c>
      <c r="B3806" s="74" t="s">
        <v>2918</v>
      </c>
      <c r="C3806" s="206">
        <v>22895.0</v>
      </c>
    </row>
    <row r="3807">
      <c r="A3807" s="74">
        <v>15435.0</v>
      </c>
      <c r="B3807" s="74" t="s">
        <v>5964</v>
      </c>
      <c r="C3807" s="206">
        <v>36773.0</v>
      </c>
    </row>
    <row r="3808">
      <c r="A3808" s="74">
        <v>15436.0</v>
      </c>
      <c r="B3808" s="74" t="s">
        <v>5965</v>
      </c>
      <c r="C3808" s="206">
        <v>10430.0</v>
      </c>
    </row>
    <row r="3809">
      <c r="A3809" s="74">
        <v>15437.0</v>
      </c>
      <c r="B3809" s="74" t="s">
        <v>2678</v>
      </c>
      <c r="C3809" s="206">
        <v>22134.0</v>
      </c>
    </row>
    <row r="3810">
      <c r="A3810" s="74">
        <v>15439.0</v>
      </c>
      <c r="B3810" s="74" t="s">
        <v>5966</v>
      </c>
      <c r="C3810" s="206">
        <v>20339.0</v>
      </c>
    </row>
    <row r="3811">
      <c r="A3811" s="74">
        <v>15440.0</v>
      </c>
      <c r="B3811" s="74" t="s">
        <v>5967</v>
      </c>
      <c r="C3811" s="206">
        <v>31083.0</v>
      </c>
    </row>
    <row r="3812">
      <c r="A3812" s="74">
        <v>15441.0</v>
      </c>
      <c r="B3812" s="74" t="s">
        <v>5968</v>
      </c>
      <c r="C3812" s="206">
        <v>22431.0</v>
      </c>
    </row>
    <row r="3813">
      <c r="A3813" s="74">
        <v>15442.0</v>
      </c>
      <c r="B3813" s="74" t="s">
        <v>5969</v>
      </c>
      <c r="C3813" s="206">
        <v>21832.0</v>
      </c>
    </row>
    <row r="3814">
      <c r="A3814" s="74">
        <v>15443.0</v>
      </c>
      <c r="B3814" s="74" t="s">
        <v>5970</v>
      </c>
      <c r="C3814" s="206">
        <v>22777.0</v>
      </c>
    </row>
    <row r="3815">
      <c r="A3815" s="74">
        <v>15445.0</v>
      </c>
      <c r="B3815" s="74" t="s">
        <v>5971</v>
      </c>
      <c r="C3815" s="206">
        <v>26528.0</v>
      </c>
    </row>
    <row r="3816">
      <c r="A3816" s="74">
        <v>15446.0</v>
      </c>
      <c r="B3816" s="74" t="s">
        <v>5972</v>
      </c>
      <c r="C3816" s="206">
        <v>25033.0</v>
      </c>
    </row>
    <row r="3817">
      <c r="A3817" s="74">
        <v>15447.0</v>
      </c>
      <c r="B3817" s="74" t="s">
        <v>2190</v>
      </c>
      <c r="C3817" s="206">
        <v>25112.0</v>
      </c>
    </row>
    <row r="3818">
      <c r="A3818" s="74">
        <v>15448.0</v>
      </c>
      <c r="B3818" s="74" t="s">
        <v>5973</v>
      </c>
      <c r="C3818" s="206">
        <v>24400.0</v>
      </c>
    </row>
    <row r="3819">
      <c r="A3819" s="74">
        <v>15449.0</v>
      </c>
      <c r="B3819" s="74" t="s">
        <v>5974</v>
      </c>
      <c r="C3819" s="206">
        <v>25779.0</v>
      </c>
    </row>
    <row r="3820">
      <c r="A3820" s="74">
        <v>15450.0</v>
      </c>
      <c r="B3820" s="74" t="s">
        <v>2625</v>
      </c>
      <c r="C3820" s="206">
        <v>15506.0</v>
      </c>
    </row>
    <row r="3821">
      <c r="A3821" s="74">
        <v>15451.0</v>
      </c>
      <c r="B3821" s="74" t="s">
        <v>5975</v>
      </c>
      <c r="C3821" s="206">
        <v>34099.0</v>
      </c>
    </row>
    <row r="3822">
      <c r="A3822" s="74">
        <v>15452.0</v>
      </c>
      <c r="B3822" s="74" t="s">
        <v>5976</v>
      </c>
      <c r="C3822" s="206">
        <v>32550.0</v>
      </c>
    </row>
    <row r="3823">
      <c r="A3823" s="74">
        <v>15453.0</v>
      </c>
      <c r="B3823" s="74" t="s">
        <v>5977</v>
      </c>
      <c r="C3823" s="206">
        <v>34624.0</v>
      </c>
    </row>
    <row r="3824">
      <c r="A3824" s="74">
        <v>15454.0</v>
      </c>
      <c r="B3824" s="74" t="s">
        <v>5978</v>
      </c>
      <c r="C3824" s="206">
        <v>13311.0</v>
      </c>
    </row>
    <row r="3825">
      <c r="A3825" s="74">
        <v>15455.0</v>
      </c>
      <c r="B3825" s="74" t="s">
        <v>5979</v>
      </c>
      <c r="C3825" s="206">
        <v>28193.0</v>
      </c>
    </row>
    <row r="3826">
      <c r="A3826" s="74">
        <v>15456.0</v>
      </c>
      <c r="B3826" s="74" t="s">
        <v>5980</v>
      </c>
      <c r="C3826" s="206">
        <v>19131.0</v>
      </c>
    </row>
    <row r="3827">
      <c r="A3827" s="74">
        <v>15458.0</v>
      </c>
      <c r="B3827" s="74" t="s">
        <v>5981</v>
      </c>
      <c r="C3827" s="206">
        <v>17103.0</v>
      </c>
    </row>
    <row r="3828">
      <c r="A3828" s="74">
        <v>15459.0</v>
      </c>
      <c r="B3828" s="74" t="s">
        <v>5982</v>
      </c>
      <c r="C3828" s="206">
        <v>15499.0</v>
      </c>
    </row>
    <row r="3829">
      <c r="A3829" s="74">
        <v>15460.0</v>
      </c>
      <c r="B3829" s="74" t="s">
        <v>5983</v>
      </c>
      <c r="C3829" s="206">
        <v>15143.0</v>
      </c>
    </row>
    <row r="3830">
      <c r="A3830" s="74">
        <v>15461.0</v>
      </c>
      <c r="B3830" s="74" t="s">
        <v>1014</v>
      </c>
      <c r="C3830" s="206">
        <v>13322.0</v>
      </c>
    </row>
    <row r="3831">
      <c r="A3831" s="74">
        <v>15462.0</v>
      </c>
      <c r="B3831" s="74" t="s">
        <v>5984</v>
      </c>
      <c r="C3831" s="206">
        <v>15026.0</v>
      </c>
    </row>
    <row r="3832">
      <c r="A3832" s="74">
        <v>15463.0</v>
      </c>
      <c r="B3832" s="74" t="s">
        <v>5985</v>
      </c>
      <c r="C3832" s="206">
        <v>16153.0</v>
      </c>
    </row>
    <row r="3833">
      <c r="A3833" s="74">
        <v>15464.0</v>
      </c>
      <c r="B3833" s="74" t="s">
        <v>5986</v>
      </c>
      <c r="C3833" s="206">
        <v>19884.0</v>
      </c>
    </row>
    <row r="3834">
      <c r="A3834" s="74">
        <v>15465.0</v>
      </c>
      <c r="B3834" s="74" t="s">
        <v>5987</v>
      </c>
      <c r="C3834" s="206">
        <v>11889.0</v>
      </c>
    </row>
    <row r="3835">
      <c r="A3835" s="74">
        <v>15466.0</v>
      </c>
      <c r="B3835" s="74" t="s">
        <v>1959</v>
      </c>
      <c r="C3835" s="206">
        <v>15405.0</v>
      </c>
    </row>
    <row r="3836">
      <c r="A3836" s="74">
        <v>15467.0</v>
      </c>
      <c r="B3836" s="74" t="s">
        <v>5988</v>
      </c>
      <c r="C3836" s="206">
        <v>16101.0</v>
      </c>
    </row>
    <row r="3837">
      <c r="A3837" s="74">
        <v>15468.0</v>
      </c>
      <c r="B3837" s="74" t="s">
        <v>5989</v>
      </c>
      <c r="C3837" s="206">
        <v>22800.0</v>
      </c>
    </row>
    <row r="3838">
      <c r="A3838" s="74">
        <v>15469.0</v>
      </c>
      <c r="B3838" s="74" t="s">
        <v>2669</v>
      </c>
      <c r="C3838" s="206">
        <v>18802.0</v>
      </c>
    </row>
    <row r="3839">
      <c r="A3839" s="74">
        <v>15470.0</v>
      </c>
      <c r="B3839" s="74" t="s">
        <v>5990</v>
      </c>
      <c r="C3839" s="206">
        <v>35429.0</v>
      </c>
    </row>
    <row r="3840">
      <c r="A3840" s="74">
        <v>15471.0</v>
      </c>
      <c r="B3840" s="74" t="s">
        <v>5991</v>
      </c>
      <c r="C3840" s="206">
        <v>17854.0</v>
      </c>
    </row>
    <row r="3841">
      <c r="A3841" s="74">
        <v>15472.0</v>
      </c>
      <c r="B3841" s="74" t="s">
        <v>5992</v>
      </c>
      <c r="C3841" s="206">
        <v>20328.0</v>
      </c>
    </row>
    <row r="3842">
      <c r="A3842" s="74">
        <v>15473.0</v>
      </c>
      <c r="B3842" s="74" t="s">
        <v>5993</v>
      </c>
      <c r="C3842" s="206">
        <v>34603.0</v>
      </c>
    </row>
    <row r="3843">
      <c r="A3843" s="74">
        <v>15474.0</v>
      </c>
      <c r="B3843" s="74" t="s">
        <v>5994</v>
      </c>
      <c r="C3843" s="206">
        <v>18329.0</v>
      </c>
    </row>
    <row r="3844">
      <c r="A3844" s="74">
        <v>15475.0</v>
      </c>
      <c r="B3844" s="74" t="s">
        <v>5995</v>
      </c>
      <c r="C3844" s="206">
        <v>23419.0</v>
      </c>
    </row>
    <row r="3845">
      <c r="A3845" s="74">
        <v>15476.0</v>
      </c>
      <c r="B3845" s="74" t="s">
        <v>5996</v>
      </c>
      <c r="C3845" s="206">
        <v>29727.0</v>
      </c>
    </row>
    <row r="3846">
      <c r="A3846" s="74">
        <v>15478.0</v>
      </c>
      <c r="B3846" s="74" t="s">
        <v>2824</v>
      </c>
      <c r="C3846" s="206">
        <v>19831.0</v>
      </c>
    </row>
    <row r="3847">
      <c r="A3847" s="74">
        <v>15479.0</v>
      </c>
      <c r="B3847" s="74" t="s">
        <v>241</v>
      </c>
      <c r="C3847" s="206">
        <v>28397.0</v>
      </c>
    </row>
    <row r="3848">
      <c r="A3848" s="74">
        <v>15480.0</v>
      </c>
      <c r="B3848" s="74" t="s">
        <v>5997</v>
      </c>
      <c r="C3848" s="206">
        <v>33456.0</v>
      </c>
    </row>
    <row r="3849">
      <c r="A3849" s="74">
        <v>15481.0</v>
      </c>
      <c r="B3849" s="74" t="s">
        <v>5998</v>
      </c>
      <c r="C3849" s="206">
        <v>30967.0</v>
      </c>
    </row>
    <row r="3850">
      <c r="A3850" s="74">
        <v>15482.0</v>
      </c>
      <c r="B3850" s="74" t="s">
        <v>3008</v>
      </c>
      <c r="C3850" s="206">
        <v>20789.0</v>
      </c>
    </row>
    <row r="3851">
      <c r="A3851" s="74">
        <v>15483.0</v>
      </c>
      <c r="B3851" s="74" t="s">
        <v>1018</v>
      </c>
      <c r="C3851" s="206">
        <v>27630.0</v>
      </c>
    </row>
    <row r="3852">
      <c r="A3852" s="74">
        <v>15485.0</v>
      </c>
      <c r="B3852" s="74" t="s">
        <v>1937</v>
      </c>
      <c r="C3852" s="206">
        <v>22499.0</v>
      </c>
    </row>
    <row r="3853">
      <c r="A3853" s="74">
        <v>15486.0</v>
      </c>
      <c r="B3853" s="74" t="s">
        <v>5999</v>
      </c>
      <c r="C3853" s="206">
        <v>20661.0</v>
      </c>
    </row>
    <row r="3854">
      <c r="A3854" s="74">
        <v>15488.0</v>
      </c>
      <c r="B3854" s="74" t="s">
        <v>6000</v>
      </c>
      <c r="C3854" s="206">
        <v>20339.0</v>
      </c>
    </row>
    <row r="3855">
      <c r="A3855" s="74">
        <v>15489.0</v>
      </c>
      <c r="B3855" s="74" t="s">
        <v>6001</v>
      </c>
      <c r="C3855" s="206">
        <v>11661.0</v>
      </c>
    </row>
    <row r="3856">
      <c r="A3856" s="74">
        <v>15490.0</v>
      </c>
      <c r="B3856" s="74" t="s">
        <v>743</v>
      </c>
      <c r="C3856" s="206">
        <v>31492.0</v>
      </c>
    </row>
    <row r="3857">
      <c r="A3857" s="74">
        <v>15491.0</v>
      </c>
      <c r="B3857" s="74" t="s">
        <v>1073</v>
      </c>
      <c r="C3857" s="206">
        <v>17962.0</v>
      </c>
    </row>
    <row r="3858">
      <c r="A3858" s="74">
        <v>15492.0</v>
      </c>
      <c r="B3858" s="74" t="s">
        <v>6002</v>
      </c>
      <c r="C3858" s="206">
        <v>27449.0</v>
      </c>
    </row>
    <row r="3859">
      <c r="A3859" s="74">
        <v>15493.0</v>
      </c>
      <c r="B3859" s="74" t="s">
        <v>6003</v>
      </c>
      <c r="C3859" s="206">
        <v>19689.0</v>
      </c>
    </row>
    <row r="3860">
      <c r="A3860" s="74">
        <v>15494.0</v>
      </c>
      <c r="B3860" s="74" t="s">
        <v>6004</v>
      </c>
      <c r="C3860" s="206">
        <v>23782.0</v>
      </c>
    </row>
    <row r="3861">
      <c r="A3861" s="74">
        <v>15495.0</v>
      </c>
      <c r="B3861" s="74" t="s">
        <v>3200</v>
      </c>
      <c r="C3861" s="206">
        <v>21593.0</v>
      </c>
    </row>
    <row r="3862">
      <c r="A3862" s="74">
        <v>15496.0</v>
      </c>
      <c r="B3862" s="74" t="s">
        <v>6005</v>
      </c>
      <c r="C3862" s="206">
        <v>26354.0</v>
      </c>
    </row>
    <row r="3863">
      <c r="A3863" s="74">
        <v>15497.0</v>
      </c>
      <c r="B3863" s="74" t="s">
        <v>4696</v>
      </c>
      <c r="C3863" s="206">
        <v>24897.0</v>
      </c>
    </row>
    <row r="3864">
      <c r="A3864" s="74">
        <v>15498.0</v>
      </c>
      <c r="B3864" s="74" t="s">
        <v>6006</v>
      </c>
      <c r="C3864" s="206">
        <v>22507.0</v>
      </c>
    </row>
    <row r="3865">
      <c r="A3865" s="74">
        <v>15499.0</v>
      </c>
      <c r="B3865" s="74" t="s">
        <v>6007</v>
      </c>
      <c r="C3865" s="206">
        <v>18868.0</v>
      </c>
    </row>
    <row r="3866">
      <c r="A3866" s="74">
        <v>15500.0</v>
      </c>
      <c r="B3866" s="74" t="s">
        <v>6008</v>
      </c>
      <c r="C3866" s="206">
        <v>17848.0</v>
      </c>
    </row>
    <row r="3867">
      <c r="A3867" s="74">
        <v>15501.0</v>
      </c>
      <c r="B3867" s="74" t="s">
        <v>6009</v>
      </c>
      <c r="C3867" s="206">
        <v>22023.0</v>
      </c>
    </row>
    <row r="3868">
      <c r="A3868" s="74">
        <v>15502.0</v>
      </c>
      <c r="B3868" s="74" t="s">
        <v>2955</v>
      </c>
      <c r="C3868" s="206">
        <v>22188.0</v>
      </c>
    </row>
    <row r="3869">
      <c r="A3869" s="74">
        <v>15503.0</v>
      </c>
      <c r="B3869" s="74" t="s">
        <v>629</v>
      </c>
      <c r="C3869" s="206">
        <v>18910.0</v>
      </c>
    </row>
    <row r="3870">
      <c r="A3870" s="74">
        <v>15504.0</v>
      </c>
      <c r="B3870" s="74" t="s">
        <v>6010</v>
      </c>
      <c r="C3870" s="206">
        <v>16756.0</v>
      </c>
    </row>
    <row r="3871">
      <c r="A3871" s="74">
        <v>15505.0</v>
      </c>
      <c r="B3871" s="74" t="s">
        <v>6011</v>
      </c>
      <c r="C3871" s="206">
        <v>15615.0</v>
      </c>
    </row>
    <row r="3872">
      <c r="A3872" s="74">
        <v>15506.0</v>
      </c>
      <c r="B3872" s="74" t="s">
        <v>6012</v>
      </c>
      <c r="C3872" s="206">
        <v>28738.0</v>
      </c>
    </row>
    <row r="3873">
      <c r="A3873" s="74">
        <v>15507.0</v>
      </c>
      <c r="B3873" s="74" t="s">
        <v>6013</v>
      </c>
      <c r="C3873" s="206">
        <v>25442.0</v>
      </c>
    </row>
    <row r="3874">
      <c r="A3874" s="74">
        <v>15510.0</v>
      </c>
      <c r="B3874" s="74" t="s">
        <v>6014</v>
      </c>
      <c r="C3874" s="206">
        <v>27654.0</v>
      </c>
    </row>
    <row r="3875">
      <c r="A3875" s="74">
        <v>15511.0</v>
      </c>
      <c r="B3875" s="74" t="s">
        <v>3010</v>
      </c>
      <c r="C3875" s="206">
        <v>23040.0</v>
      </c>
    </row>
    <row r="3876">
      <c r="A3876" s="74">
        <v>15513.0</v>
      </c>
      <c r="B3876" s="74" t="s">
        <v>6015</v>
      </c>
      <c r="C3876" s="206">
        <v>15863.0</v>
      </c>
    </row>
    <row r="3877">
      <c r="A3877" s="74">
        <v>15514.0</v>
      </c>
      <c r="B3877" s="74" t="s">
        <v>1638</v>
      </c>
      <c r="C3877" s="206">
        <v>11897.0</v>
      </c>
    </row>
    <row r="3878">
      <c r="A3878" s="74">
        <v>15515.0</v>
      </c>
      <c r="B3878" s="74" t="s">
        <v>6016</v>
      </c>
      <c r="C3878" s="206">
        <v>26046.0</v>
      </c>
    </row>
    <row r="3879">
      <c r="A3879" s="74">
        <v>15516.0</v>
      </c>
      <c r="B3879" s="74" t="s">
        <v>6017</v>
      </c>
      <c r="C3879" s="206">
        <v>10312.0</v>
      </c>
    </row>
    <row r="3880">
      <c r="A3880" s="74">
        <v>15517.0</v>
      </c>
      <c r="B3880" s="74" t="s">
        <v>6018</v>
      </c>
      <c r="C3880" s="206">
        <v>16334.0</v>
      </c>
    </row>
    <row r="3881">
      <c r="A3881" s="74">
        <v>15518.0</v>
      </c>
      <c r="B3881" s="74" t="s">
        <v>6019</v>
      </c>
      <c r="C3881" s="206">
        <v>36832.0</v>
      </c>
    </row>
    <row r="3882">
      <c r="A3882" s="74">
        <v>15519.0</v>
      </c>
      <c r="B3882" s="74" t="s">
        <v>6020</v>
      </c>
      <c r="C3882" s="206">
        <v>32543.0</v>
      </c>
    </row>
    <row r="3883">
      <c r="A3883" s="74">
        <v>15520.0</v>
      </c>
      <c r="B3883" s="74" t="s">
        <v>2301</v>
      </c>
      <c r="C3883" s="206">
        <v>18142.0</v>
      </c>
    </row>
    <row r="3884">
      <c r="A3884" s="74">
        <v>15521.0</v>
      </c>
      <c r="B3884" s="74" t="s">
        <v>1570</v>
      </c>
      <c r="C3884" s="206">
        <v>27379.0</v>
      </c>
    </row>
    <row r="3885">
      <c r="A3885" s="74">
        <v>15522.0</v>
      </c>
      <c r="B3885" s="74" t="s">
        <v>6021</v>
      </c>
      <c r="C3885" s="206">
        <v>19197.0</v>
      </c>
    </row>
    <row r="3886">
      <c r="A3886" s="74">
        <v>15523.0</v>
      </c>
      <c r="B3886" s="74" t="s">
        <v>6022</v>
      </c>
      <c r="C3886" s="206">
        <v>31472.0</v>
      </c>
    </row>
    <row r="3887">
      <c r="A3887" s="74">
        <v>15524.0</v>
      </c>
      <c r="B3887" s="74" t="s">
        <v>790</v>
      </c>
      <c r="C3887" s="206">
        <v>19310.0</v>
      </c>
    </row>
    <row r="3888">
      <c r="A3888" s="74">
        <v>15525.0</v>
      </c>
      <c r="B3888" s="74" t="s">
        <v>6023</v>
      </c>
      <c r="C3888" s="206">
        <v>20331.0</v>
      </c>
    </row>
    <row r="3889">
      <c r="A3889" s="74">
        <v>15526.0</v>
      </c>
      <c r="B3889" s="74" t="s">
        <v>6024</v>
      </c>
      <c r="C3889" s="206">
        <v>21023.0</v>
      </c>
    </row>
    <row r="3890">
      <c r="A3890" s="74">
        <v>15527.0</v>
      </c>
      <c r="B3890" s="74" t="s">
        <v>6025</v>
      </c>
      <c r="C3890" s="206">
        <v>29227.0</v>
      </c>
    </row>
    <row r="3891">
      <c r="A3891" s="74">
        <v>15528.0</v>
      </c>
      <c r="B3891" s="74" t="s">
        <v>6026</v>
      </c>
      <c r="C3891" s="206">
        <v>20134.0</v>
      </c>
    </row>
    <row r="3892">
      <c r="A3892" s="74">
        <v>15529.0</v>
      </c>
      <c r="B3892" s="74" t="s">
        <v>295</v>
      </c>
      <c r="C3892" s="206">
        <v>24662.0</v>
      </c>
    </row>
    <row r="3893">
      <c r="A3893" s="74">
        <v>15530.0</v>
      </c>
      <c r="B3893" s="74" t="s">
        <v>1195</v>
      </c>
      <c r="C3893" s="206">
        <v>16683.0</v>
      </c>
    </row>
    <row r="3894">
      <c r="A3894" s="74">
        <v>15531.0</v>
      </c>
      <c r="B3894" s="74" t="s">
        <v>6027</v>
      </c>
      <c r="C3894" s="206">
        <v>19806.0</v>
      </c>
    </row>
    <row r="3895">
      <c r="A3895" s="74">
        <v>15532.0</v>
      </c>
      <c r="B3895" s="74" t="s">
        <v>6028</v>
      </c>
      <c r="C3895" s="206">
        <v>28192.0</v>
      </c>
    </row>
    <row r="3896">
      <c r="A3896" s="74">
        <v>15533.0</v>
      </c>
      <c r="B3896" s="74" t="s">
        <v>6029</v>
      </c>
      <c r="C3896" s="206">
        <v>21163.0</v>
      </c>
    </row>
    <row r="3897">
      <c r="A3897" s="74">
        <v>15534.0</v>
      </c>
      <c r="B3897" s="74" t="s">
        <v>2543</v>
      </c>
      <c r="C3897" s="206">
        <v>23905.0</v>
      </c>
    </row>
    <row r="3898">
      <c r="A3898" s="74">
        <v>15535.0</v>
      </c>
      <c r="B3898" s="74" t="s">
        <v>6030</v>
      </c>
      <c r="C3898" s="206">
        <v>17227.0</v>
      </c>
    </row>
    <row r="3899">
      <c r="A3899" s="74">
        <v>15536.0</v>
      </c>
      <c r="B3899" s="74" t="s">
        <v>2704</v>
      </c>
      <c r="C3899" s="206">
        <v>21822.0</v>
      </c>
    </row>
    <row r="3900">
      <c r="A3900" s="74">
        <v>15537.0</v>
      </c>
      <c r="B3900" s="74" t="s">
        <v>690</v>
      </c>
      <c r="C3900" s="206">
        <v>21607.0</v>
      </c>
    </row>
    <row r="3901">
      <c r="A3901" s="74">
        <v>15538.0</v>
      </c>
      <c r="B3901" s="74" t="s">
        <v>6031</v>
      </c>
      <c r="C3901" s="206">
        <v>20920.0</v>
      </c>
    </row>
    <row r="3902">
      <c r="A3902" s="74">
        <v>15539.0</v>
      </c>
      <c r="B3902" s="74" t="s">
        <v>134</v>
      </c>
      <c r="C3902" s="206">
        <v>23413.0</v>
      </c>
    </row>
    <row r="3903">
      <c r="A3903" s="74">
        <v>15540.0</v>
      </c>
      <c r="B3903" s="74" t="s">
        <v>1263</v>
      </c>
      <c r="C3903" s="206">
        <v>23559.0</v>
      </c>
    </row>
    <row r="3904">
      <c r="A3904" s="74">
        <v>15541.0</v>
      </c>
      <c r="B3904" s="74" t="s">
        <v>6032</v>
      </c>
      <c r="C3904" s="206">
        <v>18850.0</v>
      </c>
    </row>
    <row r="3905">
      <c r="A3905" s="74">
        <v>15542.0</v>
      </c>
      <c r="B3905" s="74" t="s">
        <v>6033</v>
      </c>
      <c r="C3905" s="206">
        <v>15399.0</v>
      </c>
    </row>
    <row r="3906">
      <c r="A3906" s="74">
        <v>15543.0</v>
      </c>
      <c r="B3906" s="74" t="s">
        <v>6034</v>
      </c>
      <c r="C3906" s="206">
        <v>21330.0</v>
      </c>
    </row>
    <row r="3907">
      <c r="A3907" s="74">
        <v>15544.0</v>
      </c>
      <c r="B3907" s="74" t="s">
        <v>1433</v>
      </c>
      <c r="C3907" s="206">
        <v>33593.0</v>
      </c>
    </row>
    <row r="3908">
      <c r="A3908" s="74">
        <v>15545.0</v>
      </c>
      <c r="B3908" s="74" t="s">
        <v>3021</v>
      </c>
      <c r="C3908" s="206">
        <v>23937.0</v>
      </c>
    </row>
    <row r="3909">
      <c r="A3909" s="74">
        <v>15546.0</v>
      </c>
      <c r="B3909" s="74" t="s">
        <v>2881</v>
      </c>
      <c r="C3909" s="206">
        <v>17992.0</v>
      </c>
    </row>
    <row r="3910">
      <c r="A3910" s="74">
        <v>15547.0</v>
      </c>
      <c r="B3910" s="74" t="s">
        <v>6035</v>
      </c>
      <c r="C3910" s="206">
        <v>33310.0</v>
      </c>
    </row>
    <row r="3911">
      <c r="A3911" s="74">
        <v>15548.0</v>
      </c>
      <c r="B3911" s="74" t="s">
        <v>1283</v>
      </c>
      <c r="C3911" s="206">
        <v>25310.0</v>
      </c>
    </row>
    <row r="3912">
      <c r="A3912" s="74">
        <v>15549.0</v>
      </c>
      <c r="B3912" s="74" t="s">
        <v>205</v>
      </c>
      <c r="C3912" s="206">
        <v>27220.0</v>
      </c>
    </row>
    <row r="3913">
      <c r="A3913" s="74">
        <v>15550.0</v>
      </c>
      <c r="B3913" s="74" t="s">
        <v>6036</v>
      </c>
      <c r="C3913" s="206">
        <v>23663.0</v>
      </c>
    </row>
    <row r="3914">
      <c r="A3914" s="74">
        <v>15551.0</v>
      </c>
      <c r="B3914" s="74" t="s">
        <v>6037</v>
      </c>
      <c r="C3914" s="206">
        <v>23723.0</v>
      </c>
    </row>
    <row r="3915">
      <c r="A3915" s="74">
        <v>15552.0</v>
      </c>
      <c r="B3915" s="74" t="s">
        <v>6038</v>
      </c>
      <c r="C3915" s="206">
        <v>18702.0</v>
      </c>
    </row>
    <row r="3916">
      <c r="A3916" s="74">
        <v>15553.0</v>
      </c>
      <c r="B3916" s="74" t="s">
        <v>6039</v>
      </c>
      <c r="C3916" s="206">
        <v>24645.0</v>
      </c>
    </row>
    <row r="3917">
      <c r="A3917" s="74">
        <v>15554.0</v>
      </c>
      <c r="B3917" s="74" t="s">
        <v>6040</v>
      </c>
      <c r="C3917" s="206">
        <v>21508.0</v>
      </c>
    </row>
    <row r="3918">
      <c r="A3918" s="74">
        <v>15555.0</v>
      </c>
      <c r="B3918" s="74" t="s">
        <v>1021</v>
      </c>
      <c r="C3918" s="206">
        <v>20542.0</v>
      </c>
    </row>
    <row r="3919">
      <c r="A3919" s="74">
        <v>15556.0</v>
      </c>
      <c r="B3919" s="74" t="s">
        <v>6041</v>
      </c>
      <c r="C3919" s="206">
        <v>12814.0</v>
      </c>
    </row>
    <row r="3920">
      <c r="A3920" s="74">
        <v>15557.0</v>
      </c>
      <c r="B3920" s="74" t="s">
        <v>6042</v>
      </c>
      <c r="C3920" s="206">
        <v>13652.0</v>
      </c>
    </row>
    <row r="3921">
      <c r="A3921" s="74">
        <v>15559.0</v>
      </c>
      <c r="B3921" s="74" t="s">
        <v>2507</v>
      </c>
      <c r="C3921" s="206">
        <v>15668.0</v>
      </c>
    </row>
    <row r="3922">
      <c r="A3922" s="74">
        <v>15560.0</v>
      </c>
      <c r="B3922" s="74" t="s">
        <v>6043</v>
      </c>
      <c r="C3922" s="206">
        <v>22819.0</v>
      </c>
    </row>
    <row r="3923">
      <c r="A3923" s="74">
        <v>15561.0</v>
      </c>
      <c r="B3923" s="74" t="s">
        <v>3155</v>
      </c>
      <c r="C3923" s="206">
        <v>27589.0</v>
      </c>
    </row>
    <row r="3924">
      <c r="A3924" s="74">
        <v>15563.0</v>
      </c>
      <c r="B3924" s="74" t="s">
        <v>6044</v>
      </c>
      <c r="C3924" s="206">
        <v>32426.0</v>
      </c>
    </row>
    <row r="3925">
      <c r="A3925" s="74">
        <v>15564.0</v>
      </c>
      <c r="B3925" s="74" t="s">
        <v>6045</v>
      </c>
      <c r="C3925" s="206">
        <v>26420.0</v>
      </c>
    </row>
    <row r="3926">
      <c r="A3926" s="74">
        <v>15566.0</v>
      </c>
      <c r="B3926" s="74" t="s">
        <v>6046</v>
      </c>
      <c r="C3926" s="206">
        <v>25661.0</v>
      </c>
    </row>
    <row r="3927">
      <c r="A3927" s="74">
        <v>15567.0</v>
      </c>
      <c r="B3927" s="74" t="s">
        <v>2817</v>
      </c>
      <c r="C3927" s="206">
        <v>26384.0</v>
      </c>
    </row>
    <row r="3928">
      <c r="A3928" s="74">
        <v>15569.0</v>
      </c>
      <c r="B3928" s="74" t="s">
        <v>483</v>
      </c>
      <c r="C3928" s="206">
        <v>25170.0</v>
      </c>
    </row>
    <row r="3929">
      <c r="A3929" s="74">
        <v>15570.0</v>
      </c>
      <c r="B3929" s="74" t="s">
        <v>1088</v>
      </c>
      <c r="C3929" s="206">
        <v>19023.0</v>
      </c>
    </row>
    <row r="3930">
      <c r="A3930" s="74">
        <v>15571.0</v>
      </c>
      <c r="B3930" s="74" t="s">
        <v>2334</v>
      </c>
      <c r="C3930" s="206">
        <v>26997.0</v>
      </c>
    </row>
    <row r="3931">
      <c r="A3931" s="74">
        <v>15572.0</v>
      </c>
      <c r="B3931" s="74" t="s">
        <v>6047</v>
      </c>
      <c r="C3931" s="206">
        <v>21761.0</v>
      </c>
    </row>
    <row r="3932">
      <c r="A3932" s="74">
        <v>15573.0</v>
      </c>
      <c r="B3932" s="74" t="s">
        <v>2570</v>
      </c>
      <c r="C3932" s="206">
        <v>26123.0</v>
      </c>
    </row>
    <row r="3933">
      <c r="A3933" s="74">
        <v>15574.0</v>
      </c>
      <c r="B3933" s="74" t="s">
        <v>2599</v>
      </c>
      <c r="C3933" s="206">
        <v>24427.0</v>
      </c>
    </row>
    <row r="3934">
      <c r="A3934" s="74">
        <v>15575.0</v>
      </c>
      <c r="B3934" s="74" t="s">
        <v>2457</v>
      </c>
      <c r="C3934" s="206">
        <v>25072.0</v>
      </c>
    </row>
    <row r="3935">
      <c r="A3935" s="74">
        <v>15576.0</v>
      </c>
      <c r="B3935" s="74" t="s">
        <v>6048</v>
      </c>
      <c r="C3935" s="206">
        <v>17409.0</v>
      </c>
    </row>
    <row r="3936">
      <c r="A3936" s="74">
        <v>15577.0</v>
      </c>
      <c r="B3936" s="74" t="s">
        <v>6049</v>
      </c>
      <c r="C3936" s="206">
        <v>20101.0</v>
      </c>
    </row>
    <row r="3937">
      <c r="A3937" s="74">
        <v>15578.0</v>
      </c>
      <c r="B3937" s="74" t="s">
        <v>552</v>
      </c>
      <c r="C3937" s="206">
        <v>24337.0</v>
      </c>
    </row>
    <row r="3938">
      <c r="A3938" s="74">
        <v>15579.0</v>
      </c>
      <c r="B3938" s="74" t="s">
        <v>6050</v>
      </c>
      <c r="C3938" s="206">
        <v>18488.0</v>
      </c>
    </row>
    <row r="3939">
      <c r="A3939" s="74">
        <v>15580.0</v>
      </c>
      <c r="B3939" s="74" t="s">
        <v>762</v>
      </c>
      <c r="C3939" s="206">
        <v>19803.0</v>
      </c>
    </row>
    <row r="3940">
      <c r="A3940" s="74">
        <v>15581.0</v>
      </c>
      <c r="B3940" s="74" t="s">
        <v>6051</v>
      </c>
      <c r="C3940" s="206">
        <v>21424.0</v>
      </c>
    </row>
    <row r="3941">
      <c r="A3941" s="74">
        <v>15582.0</v>
      </c>
      <c r="B3941" s="74" t="s">
        <v>2688</v>
      </c>
      <c r="C3941" s="206">
        <v>21611.0</v>
      </c>
    </row>
    <row r="3942">
      <c r="A3942" s="74">
        <v>15583.0</v>
      </c>
      <c r="B3942" s="74" t="s">
        <v>1199</v>
      </c>
      <c r="C3942" s="206">
        <v>16991.0</v>
      </c>
    </row>
    <row r="3943">
      <c r="A3943" s="74">
        <v>15584.0</v>
      </c>
      <c r="B3943" s="74" t="s">
        <v>2014</v>
      </c>
      <c r="C3943" s="206">
        <v>25194.0</v>
      </c>
    </row>
    <row r="3944">
      <c r="A3944" s="74">
        <v>15585.0</v>
      </c>
      <c r="B3944" s="74" t="s">
        <v>6052</v>
      </c>
      <c r="C3944" s="206">
        <v>22641.0</v>
      </c>
    </row>
    <row r="3945">
      <c r="A3945" s="74">
        <v>15586.0</v>
      </c>
      <c r="B3945" s="74" t="s">
        <v>6053</v>
      </c>
      <c r="C3945" s="206">
        <v>16770.0</v>
      </c>
    </row>
    <row r="3946">
      <c r="A3946" s="74">
        <v>15587.0</v>
      </c>
      <c r="B3946" s="74" t="s">
        <v>850</v>
      </c>
      <c r="C3946" s="206">
        <v>20536.0</v>
      </c>
    </row>
    <row r="3947">
      <c r="A3947" s="74">
        <v>15588.0</v>
      </c>
      <c r="B3947" s="74" t="s">
        <v>6054</v>
      </c>
      <c r="C3947" s="206">
        <v>21458.0</v>
      </c>
    </row>
    <row r="3948">
      <c r="A3948" s="74">
        <v>15589.0</v>
      </c>
      <c r="B3948" s="74" t="s">
        <v>289</v>
      </c>
      <c r="C3948" s="206">
        <v>24482.0</v>
      </c>
    </row>
    <row r="3949">
      <c r="A3949" s="74">
        <v>15590.0</v>
      </c>
      <c r="B3949" s="74" t="s">
        <v>6055</v>
      </c>
      <c r="C3949" s="206">
        <v>26883.0</v>
      </c>
    </row>
    <row r="3950">
      <c r="A3950" s="74">
        <v>15591.0</v>
      </c>
      <c r="B3950" s="74" t="s">
        <v>1236</v>
      </c>
      <c r="C3950" s="206">
        <v>21357.0</v>
      </c>
    </row>
    <row r="3951">
      <c r="A3951" s="74">
        <v>15592.0</v>
      </c>
      <c r="B3951" s="74" t="s">
        <v>694</v>
      </c>
      <c r="C3951" s="206">
        <v>17154.0</v>
      </c>
    </row>
    <row r="3952">
      <c r="A3952" s="74">
        <v>15593.0</v>
      </c>
      <c r="B3952" s="74" t="s">
        <v>2672</v>
      </c>
      <c r="C3952" s="206">
        <v>26161.0</v>
      </c>
    </row>
    <row r="3953">
      <c r="A3953" s="74">
        <v>15595.0</v>
      </c>
      <c r="B3953" s="74" t="s">
        <v>1091</v>
      </c>
      <c r="C3953" s="206">
        <v>16882.0</v>
      </c>
    </row>
    <row r="3954">
      <c r="A3954" s="74">
        <v>15596.0</v>
      </c>
      <c r="B3954" s="74" t="s">
        <v>6056</v>
      </c>
      <c r="C3954" s="206">
        <v>17769.0</v>
      </c>
    </row>
    <row r="3955">
      <c r="A3955" s="74">
        <v>15597.0</v>
      </c>
      <c r="B3955" s="74" t="s">
        <v>678</v>
      </c>
      <c r="C3955" s="206">
        <v>16309.0</v>
      </c>
    </row>
    <row r="3956">
      <c r="A3956" s="74">
        <v>15598.0</v>
      </c>
      <c r="B3956" s="74" t="s">
        <v>6057</v>
      </c>
      <c r="C3956" s="206">
        <v>20029.0</v>
      </c>
    </row>
    <row r="3957">
      <c r="A3957" s="74">
        <v>15599.0</v>
      </c>
      <c r="B3957" s="74" t="s">
        <v>6058</v>
      </c>
      <c r="C3957" s="206">
        <v>20668.0</v>
      </c>
    </row>
    <row r="3958">
      <c r="A3958" s="74">
        <v>15600.0</v>
      </c>
      <c r="B3958" s="74" t="s">
        <v>1845</v>
      </c>
      <c r="C3958" s="206">
        <v>18638.0</v>
      </c>
    </row>
    <row r="3959">
      <c r="A3959" s="74">
        <v>15601.0</v>
      </c>
      <c r="B3959" s="74" t="s">
        <v>6059</v>
      </c>
      <c r="C3959" s="206">
        <v>20014.0</v>
      </c>
    </row>
    <row r="3960">
      <c r="A3960" s="74">
        <v>15602.0</v>
      </c>
      <c r="B3960" s="74" t="s">
        <v>6060</v>
      </c>
      <c r="C3960" s="206">
        <v>21253.0</v>
      </c>
    </row>
    <row r="3961">
      <c r="A3961" s="74">
        <v>15603.0</v>
      </c>
      <c r="B3961" s="74" t="s">
        <v>2705</v>
      </c>
      <c r="C3961" s="206">
        <v>21691.0</v>
      </c>
    </row>
    <row r="3962">
      <c r="A3962" s="74">
        <v>15604.0</v>
      </c>
      <c r="B3962" s="74" t="s">
        <v>1210</v>
      </c>
      <c r="C3962" s="206">
        <v>20476.0</v>
      </c>
    </row>
    <row r="3963">
      <c r="A3963" s="74">
        <v>15605.0</v>
      </c>
      <c r="B3963" s="74" t="s">
        <v>6061</v>
      </c>
      <c r="C3963" s="206">
        <v>25642.0</v>
      </c>
    </row>
    <row r="3964">
      <c r="A3964" s="74">
        <v>15606.0</v>
      </c>
      <c r="B3964" s="74" t="s">
        <v>1253</v>
      </c>
      <c r="C3964" s="206">
        <v>21464.0</v>
      </c>
    </row>
    <row r="3965">
      <c r="A3965" s="74">
        <v>15607.0</v>
      </c>
      <c r="B3965" s="74" t="s">
        <v>6062</v>
      </c>
      <c r="C3965" s="206">
        <v>13040.0</v>
      </c>
    </row>
    <row r="3966">
      <c r="A3966" s="74">
        <v>15608.0</v>
      </c>
      <c r="B3966" s="74" t="s">
        <v>798</v>
      </c>
      <c r="C3966" s="206">
        <v>20238.0</v>
      </c>
    </row>
    <row r="3967">
      <c r="A3967" s="74">
        <v>15609.0</v>
      </c>
      <c r="B3967" s="74" t="s">
        <v>1621</v>
      </c>
      <c r="C3967" s="206">
        <v>28149.0</v>
      </c>
    </row>
    <row r="3968">
      <c r="A3968" s="74">
        <v>15610.0</v>
      </c>
      <c r="B3968" s="74" t="s">
        <v>6063</v>
      </c>
      <c r="C3968" s="206">
        <v>25594.0</v>
      </c>
    </row>
    <row r="3969">
      <c r="A3969" s="74">
        <v>15611.0</v>
      </c>
      <c r="B3969" s="74" t="s">
        <v>1093</v>
      </c>
      <c r="C3969" s="206">
        <v>21765.0</v>
      </c>
    </row>
    <row r="3970">
      <c r="A3970" s="74">
        <v>15612.0</v>
      </c>
      <c r="B3970" s="74" t="s">
        <v>6064</v>
      </c>
      <c r="C3970" s="206">
        <v>18396.0</v>
      </c>
    </row>
    <row r="3971">
      <c r="A3971" s="74">
        <v>15613.0</v>
      </c>
      <c r="B3971" s="74" t="s">
        <v>1466</v>
      </c>
      <c r="C3971" s="206">
        <v>22685.0</v>
      </c>
    </row>
    <row r="3972">
      <c r="A3972" s="74">
        <v>15614.0</v>
      </c>
      <c r="B3972" s="74" t="s">
        <v>2794</v>
      </c>
      <c r="C3972" s="206">
        <v>22255.0</v>
      </c>
    </row>
    <row r="3973">
      <c r="A3973" s="74">
        <v>15615.0</v>
      </c>
      <c r="B3973" s="74" t="s">
        <v>6065</v>
      </c>
      <c r="C3973" s="206">
        <v>32142.0</v>
      </c>
    </row>
    <row r="3974">
      <c r="A3974" s="74">
        <v>15616.0</v>
      </c>
      <c r="B3974" s="74" t="s">
        <v>6066</v>
      </c>
      <c r="C3974" s="206">
        <v>15867.0</v>
      </c>
    </row>
    <row r="3975">
      <c r="A3975" s="74">
        <v>15617.0</v>
      </c>
      <c r="B3975" s="74" t="s">
        <v>6067</v>
      </c>
      <c r="C3975" s="206">
        <v>25625.0</v>
      </c>
    </row>
    <row r="3976">
      <c r="A3976" s="74">
        <v>15619.0</v>
      </c>
      <c r="B3976" s="74" t="s">
        <v>3009</v>
      </c>
      <c r="C3976" s="206">
        <v>18134.0</v>
      </c>
    </row>
    <row r="3977">
      <c r="A3977" s="74">
        <v>15620.0</v>
      </c>
      <c r="B3977" s="74" t="s">
        <v>897</v>
      </c>
      <c r="C3977" s="206">
        <v>19311.0</v>
      </c>
    </row>
    <row r="3978">
      <c r="A3978" s="74">
        <v>15621.0</v>
      </c>
      <c r="B3978" s="74" t="s">
        <v>1583</v>
      </c>
      <c r="C3978" s="206">
        <v>21011.0</v>
      </c>
    </row>
    <row r="3979">
      <c r="A3979" s="74">
        <v>15622.0</v>
      </c>
      <c r="B3979" s="74" t="s">
        <v>6068</v>
      </c>
      <c r="C3979" s="206">
        <v>27572.0</v>
      </c>
    </row>
    <row r="3980">
      <c r="A3980" s="74">
        <v>15623.0</v>
      </c>
      <c r="B3980" s="74" t="s">
        <v>1207</v>
      </c>
      <c r="C3980" s="206">
        <v>24495.0</v>
      </c>
    </row>
    <row r="3981">
      <c r="A3981" s="74">
        <v>15625.0</v>
      </c>
      <c r="B3981" s="74" t="s">
        <v>3099</v>
      </c>
      <c r="C3981" s="206">
        <v>21436.0</v>
      </c>
    </row>
    <row r="3982">
      <c r="A3982" s="74">
        <v>15626.0</v>
      </c>
      <c r="B3982" s="74" t="s">
        <v>6069</v>
      </c>
      <c r="C3982" s="206">
        <v>13658.0</v>
      </c>
    </row>
    <row r="3983">
      <c r="A3983" s="74">
        <v>15627.0</v>
      </c>
      <c r="B3983" s="74" t="s">
        <v>6070</v>
      </c>
      <c r="C3983" s="206">
        <v>15805.0</v>
      </c>
    </row>
    <row r="3984">
      <c r="A3984" s="74">
        <v>15628.0</v>
      </c>
      <c r="B3984" s="74" t="s">
        <v>2781</v>
      </c>
      <c r="C3984" s="206">
        <v>25832.0</v>
      </c>
    </row>
    <row r="3985">
      <c r="A3985" s="74">
        <v>15629.0</v>
      </c>
      <c r="B3985" s="74" t="s">
        <v>2593</v>
      </c>
      <c r="C3985" s="206">
        <v>14499.0</v>
      </c>
    </row>
    <row r="3986">
      <c r="A3986" s="74">
        <v>15631.0</v>
      </c>
      <c r="B3986" s="74" t="s">
        <v>6071</v>
      </c>
      <c r="C3986" s="206">
        <v>15838.0</v>
      </c>
    </row>
    <row r="3987">
      <c r="A3987" s="74">
        <v>15632.0</v>
      </c>
      <c r="B3987" s="74" t="s">
        <v>322</v>
      </c>
      <c r="C3987" s="206">
        <v>23874.0</v>
      </c>
    </row>
    <row r="3988">
      <c r="A3988" s="74">
        <v>15633.0</v>
      </c>
      <c r="B3988" s="74" t="s">
        <v>6072</v>
      </c>
      <c r="C3988" s="206">
        <v>20974.0</v>
      </c>
    </row>
    <row r="3989">
      <c r="A3989" s="74">
        <v>15634.0</v>
      </c>
      <c r="B3989" s="74" t="s">
        <v>6073</v>
      </c>
      <c r="C3989" s="206">
        <v>18780.0</v>
      </c>
    </row>
    <row r="3990">
      <c r="A3990" s="74">
        <v>15635.0</v>
      </c>
      <c r="B3990" s="74" t="s">
        <v>6074</v>
      </c>
      <c r="C3990" s="206">
        <v>20122.0</v>
      </c>
    </row>
    <row r="3991">
      <c r="A3991" s="74">
        <v>15637.0</v>
      </c>
      <c r="B3991" s="74" t="s">
        <v>942</v>
      </c>
      <c r="C3991" s="206">
        <v>25033.0</v>
      </c>
    </row>
    <row r="3992">
      <c r="A3992" s="74">
        <v>15638.0</v>
      </c>
      <c r="B3992" s="74" t="s">
        <v>1068</v>
      </c>
      <c r="C3992" s="206">
        <v>18174.0</v>
      </c>
    </row>
    <row r="3993">
      <c r="A3993" s="74">
        <v>15639.0</v>
      </c>
      <c r="B3993" s="74" t="s">
        <v>142</v>
      </c>
      <c r="C3993" s="206">
        <v>17056.0</v>
      </c>
    </row>
    <row r="3994">
      <c r="A3994" s="74">
        <v>15640.0</v>
      </c>
      <c r="B3994" s="74" t="s">
        <v>6075</v>
      </c>
      <c r="C3994" s="206">
        <v>26898.0</v>
      </c>
    </row>
    <row r="3995">
      <c r="A3995" s="74">
        <v>15641.0</v>
      </c>
      <c r="B3995" s="74" t="s">
        <v>140</v>
      </c>
      <c r="C3995" s="206">
        <v>14095.0</v>
      </c>
    </row>
    <row r="3996">
      <c r="A3996" s="74">
        <v>15642.0</v>
      </c>
      <c r="B3996" s="74" t="s">
        <v>2307</v>
      </c>
      <c r="C3996" s="206">
        <v>22702.0</v>
      </c>
    </row>
    <row r="3997">
      <c r="A3997" s="74">
        <v>15643.0</v>
      </c>
      <c r="B3997" s="74" t="s">
        <v>1249</v>
      </c>
      <c r="C3997" s="206">
        <v>26218.0</v>
      </c>
    </row>
    <row r="3998">
      <c r="A3998" s="74">
        <v>15644.0</v>
      </c>
      <c r="B3998" s="74" t="s">
        <v>1523</v>
      </c>
      <c r="C3998" s="206">
        <v>14426.0</v>
      </c>
    </row>
    <row r="3999">
      <c r="A3999" s="74">
        <v>15645.0</v>
      </c>
      <c r="B3999" s="74" t="s">
        <v>6076</v>
      </c>
      <c r="C3999" s="206">
        <v>29464.0</v>
      </c>
    </row>
    <row r="4000">
      <c r="A4000" s="74">
        <v>15646.0</v>
      </c>
      <c r="B4000" s="74" t="s">
        <v>1623</v>
      </c>
      <c r="C4000" s="206">
        <v>28024.0</v>
      </c>
    </row>
    <row r="4001">
      <c r="A4001" s="74">
        <v>15647.0</v>
      </c>
      <c r="B4001" s="74" t="s">
        <v>2119</v>
      </c>
      <c r="C4001" s="206">
        <v>26283.0</v>
      </c>
    </row>
    <row r="4002">
      <c r="A4002" s="74">
        <v>15648.0</v>
      </c>
      <c r="B4002" s="74" t="s">
        <v>226</v>
      </c>
      <c r="C4002" s="206">
        <v>25882.0</v>
      </c>
    </row>
    <row r="4003">
      <c r="A4003" s="74">
        <v>15649.0</v>
      </c>
      <c r="B4003" s="74" t="s">
        <v>6077</v>
      </c>
      <c r="C4003" s="206">
        <v>19072.0</v>
      </c>
    </row>
    <row r="4004">
      <c r="A4004" s="74">
        <v>15650.0</v>
      </c>
      <c r="B4004" s="74" t="s">
        <v>6078</v>
      </c>
      <c r="C4004" s="206">
        <v>18953.0</v>
      </c>
    </row>
    <row r="4005">
      <c r="A4005" s="74">
        <v>15652.0</v>
      </c>
      <c r="B4005" s="74" t="s">
        <v>6079</v>
      </c>
      <c r="C4005" s="206">
        <v>21214.0</v>
      </c>
    </row>
    <row r="4006">
      <c r="A4006" s="74">
        <v>15653.0</v>
      </c>
      <c r="B4006" s="74" t="s">
        <v>1147</v>
      </c>
      <c r="C4006" s="206">
        <v>18431.0</v>
      </c>
    </row>
    <row r="4007">
      <c r="A4007" s="74">
        <v>15654.0</v>
      </c>
      <c r="B4007" s="74" t="s">
        <v>6080</v>
      </c>
      <c r="C4007" s="206">
        <v>18324.0</v>
      </c>
    </row>
    <row r="4008">
      <c r="A4008" s="74">
        <v>15655.0</v>
      </c>
      <c r="B4008" s="74" t="s">
        <v>995</v>
      </c>
      <c r="C4008" s="206">
        <v>18038.0</v>
      </c>
    </row>
    <row r="4009">
      <c r="A4009" s="74">
        <v>15656.0</v>
      </c>
      <c r="B4009" s="74" t="s">
        <v>6081</v>
      </c>
      <c r="C4009" s="206">
        <v>17373.0</v>
      </c>
    </row>
    <row r="4010">
      <c r="A4010" s="74">
        <v>15657.0</v>
      </c>
      <c r="B4010" s="74" t="s">
        <v>357</v>
      </c>
      <c r="C4010" s="206">
        <v>24273.0</v>
      </c>
    </row>
    <row r="4011">
      <c r="A4011" s="74">
        <v>15658.0</v>
      </c>
      <c r="B4011" s="74" t="s">
        <v>926</v>
      </c>
      <c r="C4011" s="206">
        <v>20620.0</v>
      </c>
    </row>
    <row r="4012">
      <c r="A4012" s="74">
        <v>15659.0</v>
      </c>
      <c r="B4012" s="74" t="s">
        <v>1164</v>
      </c>
      <c r="C4012" s="206">
        <v>32631.0</v>
      </c>
    </row>
    <row r="4013">
      <c r="A4013" s="74">
        <v>15661.0</v>
      </c>
      <c r="B4013" s="74" t="s">
        <v>6082</v>
      </c>
      <c r="C4013" s="206">
        <v>14849.0</v>
      </c>
    </row>
    <row r="4014">
      <c r="A4014" s="74">
        <v>15662.0</v>
      </c>
      <c r="B4014" s="74" t="s">
        <v>6083</v>
      </c>
      <c r="C4014" s="206">
        <v>19843.0</v>
      </c>
    </row>
    <row r="4015">
      <c r="A4015" s="74">
        <v>15663.0</v>
      </c>
      <c r="B4015" s="74" t="s">
        <v>6084</v>
      </c>
      <c r="C4015" s="206">
        <v>23520.0</v>
      </c>
    </row>
    <row r="4016">
      <c r="A4016" s="74">
        <v>15664.0</v>
      </c>
      <c r="B4016" s="74" t="s">
        <v>177</v>
      </c>
      <c r="C4016" s="206">
        <v>22056.0</v>
      </c>
    </row>
    <row r="4017">
      <c r="A4017" s="74">
        <v>15665.0</v>
      </c>
      <c r="B4017" s="74" t="s">
        <v>2262</v>
      </c>
      <c r="C4017" s="206">
        <v>19949.0</v>
      </c>
    </row>
    <row r="4018">
      <c r="A4018" s="74">
        <v>15666.0</v>
      </c>
      <c r="B4018" s="74" t="s">
        <v>3071</v>
      </c>
      <c r="C4018" s="206">
        <v>26653.0</v>
      </c>
    </row>
    <row r="4019">
      <c r="A4019" s="74">
        <v>15667.0</v>
      </c>
      <c r="B4019" s="74" t="s">
        <v>886</v>
      </c>
      <c r="C4019" s="206">
        <v>28612.0</v>
      </c>
    </row>
    <row r="4020">
      <c r="A4020" s="74">
        <v>15668.0</v>
      </c>
      <c r="B4020" s="74" t="s">
        <v>2195</v>
      </c>
      <c r="C4020" s="206">
        <v>18726.0</v>
      </c>
    </row>
    <row r="4021">
      <c r="A4021" s="74">
        <v>15669.0</v>
      </c>
      <c r="B4021" s="74" t="s">
        <v>2747</v>
      </c>
      <c r="C4021" s="206">
        <v>19792.0</v>
      </c>
    </row>
    <row r="4022">
      <c r="A4022" s="74">
        <v>15670.0</v>
      </c>
      <c r="B4022" s="74" t="s">
        <v>2482</v>
      </c>
      <c r="C4022" s="206">
        <v>19901.0</v>
      </c>
    </row>
    <row r="4023">
      <c r="A4023" s="74">
        <v>15671.0</v>
      </c>
      <c r="B4023" s="74" t="s">
        <v>2546</v>
      </c>
      <c r="C4023" s="206">
        <v>23935.0</v>
      </c>
    </row>
    <row r="4024">
      <c r="A4024" s="74">
        <v>15672.0</v>
      </c>
      <c r="B4024" s="74" t="s">
        <v>6085</v>
      </c>
      <c r="C4024" s="206">
        <v>24374.0</v>
      </c>
    </row>
    <row r="4025">
      <c r="A4025" s="74">
        <v>15673.0</v>
      </c>
      <c r="B4025" s="74" t="s">
        <v>692</v>
      </c>
      <c r="C4025" s="206">
        <v>21105.0</v>
      </c>
    </row>
    <row r="4026">
      <c r="A4026" s="74">
        <v>15674.0</v>
      </c>
      <c r="B4026" s="74" t="s">
        <v>6086</v>
      </c>
      <c r="C4026" s="206">
        <v>28746.0</v>
      </c>
    </row>
    <row r="4027">
      <c r="A4027" s="74">
        <v>15675.0</v>
      </c>
      <c r="B4027" s="74" t="s">
        <v>6087</v>
      </c>
      <c r="C4027" s="206">
        <v>31679.0</v>
      </c>
    </row>
    <row r="4028">
      <c r="A4028" s="74">
        <v>15676.0</v>
      </c>
      <c r="B4028" s="74" t="s">
        <v>6088</v>
      </c>
      <c r="C4028" s="206">
        <v>23618.0</v>
      </c>
    </row>
    <row r="4029">
      <c r="A4029" s="74">
        <v>15677.0</v>
      </c>
      <c r="B4029" s="74" t="s">
        <v>6089</v>
      </c>
      <c r="C4029" s="206">
        <v>25001.0</v>
      </c>
    </row>
    <row r="4030">
      <c r="A4030" s="74">
        <v>15678.0</v>
      </c>
      <c r="B4030" s="74" t="s">
        <v>6090</v>
      </c>
      <c r="C4030" s="206">
        <v>30016.0</v>
      </c>
    </row>
    <row r="4031">
      <c r="A4031" s="74">
        <v>15679.0</v>
      </c>
      <c r="B4031" s="74" t="s">
        <v>2664</v>
      </c>
      <c r="C4031" s="206">
        <v>21027.0</v>
      </c>
    </row>
    <row r="4032">
      <c r="A4032" s="74">
        <v>15680.0</v>
      </c>
      <c r="B4032" s="74" t="s">
        <v>905</v>
      </c>
      <c r="C4032" s="206">
        <v>26249.0</v>
      </c>
    </row>
    <row r="4033">
      <c r="A4033" s="74">
        <v>15681.0</v>
      </c>
      <c r="B4033" s="74" t="s">
        <v>3149</v>
      </c>
      <c r="C4033" s="206">
        <v>26305.0</v>
      </c>
    </row>
    <row r="4034">
      <c r="A4034" s="74">
        <v>15683.0</v>
      </c>
      <c r="B4034" s="74" t="s">
        <v>666</v>
      </c>
      <c r="C4034" s="206">
        <v>25687.0</v>
      </c>
    </row>
    <row r="4035">
      <c r="A4035" s="74">
        <v>15684.0</v>
      </c>
      <c r="B4035" s="74" t="s">
        <v>950</v>
      </c>
      <c r="C4035" s="206">
        <v>29785.0</v>
      </c>
    </row>
    <row r="4036">
      <c r="A4036" s="74">
        <v>15685.0</v>
      </c>
      <c r="B4036" s="74" t="s">
        <v>6091</v>
      </c>
      <c r="C4036" s="206">
        <v>19387.0</v>
      </c>
    </row>
    <row r="4037">
      <c r="A4037" s="74">
        <v>15686.0</v>
      </c>
      <c r="B4037" s="74" t="s">
        <v>3537</v>
      </c>
      <c r="C4037" s="206">
        <v>21861.0</v>
      </c>
    </row>
    <row r="4038">
      <c r="A4038" s="74">
        <v>15687.0</v>
      </c>
      <c r="B4038" s="74" t="s">
        <v>6092</v>
      </c>
      <c r="C4038" s="206">
        <v>21067.0</v>
      </c>
    </row>
    <row r="4039">
      <c r="A4039" s="74">
        <v>15688.0</v>
      </c>
      <c r="B4039" s="74" t="s">
        <v>6093</v>
      </c>
      <c r="C4039" s="206">
        <v>17927.0</v>
      </c>
    </row>
    <row r="4040">
      <c r="A4040" s="74">
        <v>15689.0</v>
      </c>
      <c r="B4040" s="74" t="s">
        <v>1989</v>
      </c>
      <c r="C4040" s="206">
        <v>25981.0</v>
      </c>
    </row>
    <row r="4041">
      <c r="A4041" s="74">
        <v>15690.0</v>
      </c>
      <c r="B4041" s="74" t="s">
        <v>1807</v>
      </c>
      <c r="C4041" s="206">
        <v>17162.0</v>
      </c>
    </row>
    <row r="4042">
      <c r="A4042" s="74">
        <v>15691.0</v>
      </c>
      <c r="B4042" s="74" t="s">
        <v>6094</v>
      </c>
      <c r="C4042" s="206">
        <v>17776.0</v>
      </c>
    </row>
    <row r="4043">
      <c r="A4043" s="74">
        <v>15692.0</v>
      </c>
      <c r="B4043" s="74" t="s">
        <v>650</v>
      </c>
      <c r="C4043" s="206">
        <v>19760.0</v>
      </c>
    </row>
    <row r="4044">
      <c r="A4044" s="74">
        <v>15693.0</v>
      </c>
      <c r="B4044" s="74" t="s">
        <v>6095</v>
      </c>
      <c r="C4044" s="206">
        <v>26001.0</v>
      </c>
    </row>
    <row r="4045">
      <c r="A4045" s="74">
        <v>15694.0</v>
      </c>
      <c r="B4045" s="74" t="s">
        <v>6096</v>
      </c>
      <c r="C4045" s="206">
        <v>27016.0</v>
      </c>
    </row>
    <row r="4046">
      <c r="A4046" s="74">
        <v>15695.0</v>
      </c>
      <c r="B4046" s="74" t="s">
        <v>6097</v>
      </c>
      <c r="C4046" s="206">
        <v>28928.0</v>
      </c>
    </row>
    <row r="4047">
      <c r="A4047" s="74">
        <v>15696.0</v>
      </c>
      <c r="B4047" s="74" t="s">
        <v>6098</v>
      </c>
      <c r="C4047" s="206">
        <v>24867.0</v>
      </c>
    </row>
    <row r="4048">
      <c r="A4048" s="74">
        <v>15697.0</v>
      </c>
      <c r="B4048" s="74" t="s">
        <v>2915</v>
      </c>
      <c r="C4048" s="206">
        <v>28605.0</v>
      </c>
    </row>
    <row r="4049">
      <c r="A4049" s="74">
        <v>15698.0</v>
      </c>
      <c r="B4049" s="74" t="s">
        <v>6099</v>
      </c>
      <c r="C4049" s="206">
        <v>22582.0</v>
      </c>
    </row>
    <row r="4050">
      <c r="A4050" s="74">
        <v>15699.0</v>
      </c>
      <c r="B4050" s="74" t="s">
        <v>2784</v>
      </c>
      <c r="C4050" s="206">
        <v>19665.0</v>
      </c>
    </row>
    <row r="4051">
      <c r="A4051" s="74">
        <v>15700.0</v>
      </c>
      <c r="B4051" s="74" t="s">
        <v>2793</v>
      </c>
      <c r="C4051" s="206">
        <v>19914.0</v>
      </c>
    </row>
    <row r="4052">
      <c r="A4052" s="74">
        <v>15701.0</v>
      </c>
      <c r="B4052" s="74" t="s">
        <v>159</v>
      </c>
      <c r="C4052" s="206">
        <v>23802.0</v>
      </c>
    </row>
    <row r="4053">
      <c r="A4053" s="74">
        <v>15702.0</v>
      </c>
      <c r="B4053" s="74" t="s">
        <v>1384</v>
      </c>
      <c r="C4053" s="206">
        <v>25899.0</v>
      </c>
    </row>
    <row r="4054">
      <c r="A4054" s="74">
        <v>15703.0</v>
      </c>
      <c r="B4054" s="74" t="s">
        <v>2539</v>
      </c>
      <c r="C4054" s="206">
        <v>22279.0</v>
      </c>
    </row>
    <row r="4055">
      <c r="A4055" s="74">
        <v>15704.0</v>
      </c>
      <c r="B4055" s="74" t="s">
        <v>896</v>
      </c>
      <c r="C4055" s="206">
        <v>23553.0</v>
      </c>
    </row>
    <row r="4056">
      <c r="A4056" s="74">
        <v>15705.0</v>
      </c>
      <c r="B4056" s="74" t="s">
        <v>6100</v>
      </c>
      <c r="C4056" s="206">
        <v>16316.0</v>
      </c>
    </row>
    <row r="4057">
      <c r="A4057" s="74">
        <v>15706.0</v>
      </c>
      <c r="B4057" s="74" t="s">
        <v>1140</v>
      </c>
      <c r="C4057" s="206">
        <v>28206.0</v>
      </c>
    </row>
    <row r="4058">
      <c r="A4058" s="74">
        <v>15707.0</v>
      </c>
      <c r="B4058" s="74" t="s">
        <v>6101</v>
      </c>
      <c r="C4058" s="206">
        <v>30887.0</v>
      </c>
    </row>
    <row r="4059">
      <c r="A4059" s="74">
        <v>15708.0</v>
      </c>
      <c r="B4059" s="74" t="s">
        <v>6102</v>
      </c>
      <c r="C4059" s="206">
        <v>24232.0</v>
      </c>
    </row>
    <row r="4060">
      <c r="A4060" s="74">
        <v>12148.0</v>
      </c>
      <c r="B4060" s="74" t="s">
        <v>2637</v>
      </c>
      <c r="C4060" s="206">
        <v>19436.0</v>
      </c>
    </row>
    <row r="4061">
      <c r="A4061" s="74">
        <v>15710.0</v>
      </c>
      <c r="B4061" s="74" t="s">
        <v>6103</v>
      </c>
      <c r="C4061" s="206">
        <v>26114.0</v>
      </c>
    </row>
    <row r="4062">
      <c r="A4062" s="74">
        <v>15711.0</v>
      </c>
      <c r="B4062" s="74" t="s">
        <v>6104</v>
      </c>
      <c r="C4062" s="206">
        <v>26465.0</v>
      </c>
    </row>
    <row r="4063">
      <c r="A4063" s="74">
        <v>15712.0</v>
      </c>
      <c r="B4063" s="74" t="s">
        <v>6105</v>
      </c>
      <c r="C4063" s="206">
        <v>12163.0</v>
      </c>
    </row>
    <row r="4064">
      <c r="A4064" s="74">
        <v>15713.0</v>
      </c>
      <c r="B4064" s="74" t="s">
        <v>2573</v>
      </c>
      <c r="C4064" s="206">
        <v>18132.0</v>
      </c>
    </row>
    <row r="4065">
      <c r="A4065" s="74">
        <v>15714.0</v>
      </c>
      <c r="B4065" s="74" t="s">
        <v>6106</v>
      </c>
      <c r="C4065" s="206">
        <v>26136.0</v>
      </c>
    </row>
    <row r="4066">
      <c r="A4066" s="74">
        <v>15715.0</v>
      </c>
      <c r="B4066" s="74" t="s">
        <v>6107</v>
      </c>
      <c r="C4066" s="206">
        <v>23204.0</v>
      </c>
    </row>
    <row r="4067">
      <c r="A4067" s="74">
        <v>15716.0</v>
      </c>
      <c r="B4067" s="74" t="s">
        <v>497</v>
      </c>
      <c r="C4067" s="206">
        <v>22638.0</v>
      </c>
    </row>
    <row r="4068">
      <c r="A4068" s="74">
        <v>15717.0</v>
      </c>
      <c r="B4068" s="74" t="s">
        <v>6108</v>
      </c>
      <c r="C4068" s="206">
        <v>15723.0</v>
      </c>
    </row>
    <row r="4069">
      <c r="A4069" s="74">
        <v>15718.0</v>
      </c>
      <c r="B4069" s="74" t="s">
        <v>2823</v>
      </c>
      <c r="C4069" s="206">
        <v>14315.0</v>
      </c>
    </row>
    <row r="4070">
      <c r="A4070" s="74">
        <v>15719.0</v>
      </c>
      <c r="B4070" s="74" t="s">
        <v>6109</v>
      </c>
      <c r="C4070" s="206">
        <v>18669.0</v>
      </c>
    </row>
    <row r="4071">
      <c r="A4071" s="74">
        <v>15720.0</v>
      </c>
      <c r="B4071" s="74" t="s">
        <v>6110</v>
      </c>
      <c r="C4071" s="206">
        <v>30193.0</v>
      </c>
    </row>
    <row r="4072">
      <c r="A4072" s="74">
        <v>15722.0</v>
      </c>
      <c r="B4072" s="74" t="s">
        <v>6111</v>
      </c>
      <c r="C4072" s="206">
        <v>21448.0</v>
      </c>
    </row>
    <row r="4073">
      <c r="A4073" s="74">
        <v>15723.0</v>
      </c>
      <c r="B4073" s="74" t="s">
        <v>6112</v>
      </c>
      <c r="C4073" s="206">
        <v>23303.0</v>
      </c>
    </row>
    <row r="4074">
      <c r="A4074" s="74">
        <v>15724.0</v>
      </c>
      <c r="B4074" s="74" t="s">
        <v>516</v>
      </c>
      <c r="C4074" s="206">
        <v>23824.0</v>
      </c>
    </row>
    <row r="4075">
      <c r="A4075" s="74">
        <v>15725.0</v>
      </c>
      <c r="B4075" s="74" t="s">
        <v>6113</v>
      </c>
      <c r="C4075" s="206">
        <v>16394.0</v>
      </c>
    </row>
    <row r="4076">
      <c r="A4076" s="74">
        <v>15726.0</v>
      </c>
      <c r="B4076" s="74" t="s">
        <v>6114</v>
      </c>
      <c r="C4076" s="206">
        <v>21495.0</v>
      </c>
    </row>
    <row r="4077">
      <c r="A4077" s="74">
        <v>15727.0</v>
      </c>
      <c r="B4077" s="74" t="s">
        <v>6115</v>
      </c>
      <c r="C4077" s="206">
        <v>28137.0</v>
      </c>
    </row>
    <row r="4078">
      <c r="A4078" s="74">
        <v>15728.0</v>
      </c>
      <c r="B4078" s="74" t="s">
        <v>6116</v>
      </c>
      <c r="C4078" s="206">
        <v>16898.0</v>
      </c>
    </row>
    <row r="4079">
      <c r="A4079" s="74">
        <v>15729.0</v>
      </c>
      <c r="B4079" s="74" t="s">
        <v>742</v>
      </c>
      <c r="C4079" s="206">
        <v>27327.0</v>
      </c>
    </row>
    <row r="4080">
      <c r="A4080" s="74">
        <v>15730.0</v>
      </c>
      <c r="B4080" s="74" t="s">
        <v>6117</v>
      </c>
      <c r="C4080" s="206">
        <v>18306.0</v>
      </c>
    </row>
    <row r="4081">
      <c r="A4081" s="74">
        <v>15731.0</v>
      </c>
      <c r="B4081" s="74" t="s">
        <v>6118</v>
      </c>
      <c r="C4081" s="206">
        <v>17258.0</v>
      </c>
    </row>
    <row r="4082">
      <c r="A4082" s="74">
        <v>15732.0</v>
      </c>
      <c r="B4082" s="74" t="s">
        <v>6119</v>
      </c>
      <c r="C4082" s="206">
        <v>22537.0</v>
      </c>
    </row>
    <row r="4083">
      <c r="A4083" s="74">
        <v>15733.0</v>
      </c>
      <c r="B4083" s="74" t="s">
        <v>6120</v>
      </c>
      <c r="C4083" s="206">
        <v>18485.0</v>
      </c>
    </row>
    <row r="4084">
      <c r="A4084" s="74">
        <v>15734.0</v>
      </c>
      <c r="B4084" s="74" t="s">
        <v>6121</v>
      </c>
      <c r="C4084" s="206">
        <v>23624.0</v>
      </c>
    </row>
    <row r="4085">
      <c r="A4085" s="74">
        <v>15735.0</v>
      </c>
      <c r="B4085" s="74" t="s">
        <v>3158</v>
      </c>
      <c r="C4085" s="206">
        <v>21712.0</v>
      </c>
    </row>
    <row r="4086">
      <c r="A4086" s="74">
        <v>15736.0</v>
      </c>
      <c r="B4086" s="74" t="s">
        <v>6122</v>
      </c>
      <c r="C4086" s="206">
        <v>24806.0</v>
      </c>
    </row>
    <row r="4087">
      <c r="A4087" s="74">
        <v>15737.0</v>
      </c>
      <c r="B4087" s="74" t="s">
        <v>1166</v>
      </c>
      <c r="C4087" s="206">
        <v>27398.0</v>
      </c>
    </row>
    <row r="4088">
      <c r="A4088" s="74">
        <v>15738.0</v>
      </c>
      <c r="B4088" s="74" t="s">
        <v>1248</v>
      </c>
      <c r="C4088" s="206">
        <v>23184.0</v>
      </c>
    </row>
    <row r="4089">
      <c r="A4089" s="74">
        <v>15739.0</v>
      </c>
      <c r="B4089" s="74" t="s">
        <v>3132</v>
      </c>
      <c r="C4089" s="206">
        <v>22716.0</v>
      </c>
    </row>
    <row r="4090">
      <c r="A4090" s="74">
        <v>15740.0</v>
      </c>
      <c r="B4090" s="74" t="s">
        <v>2680</v>
      </c>
      <c r="C4090" s="206">
        <v>17084.0</v>
      </c>
    </row>
    <row r="4091">
      <c r="A4091" s="74">
        <v>15741.0</v>
      </c>
      <c r="B4091" s="74" t="s">
        <v>833</v>
      </c>
      <c r="C4091" s="206">
        <v>17556.0</v>
      </c>
    </row>
    <row r="4092">
      <c r="A4092" s="74">
        <v>15742.0</v>
      </c>
      <c r="B4092" s="74" t="s">
        <v>6123</v>
      </c>
      <c r="C4092" s="206">
        <v>17073.0</v>
      </c>
    </row>
    <row r="4093">
      <c r="A4093" s="74">
        <v>15743.0</v>
      </c>
      <c r="B4093" s="74" t="s">
        <v>6124</v>
      </c>
      <c r="C4093" s="206">
        <v>21968.0</v>
      </c>
    </row>
    <row r="4094">
      <c r="A4094" s="74">
        <v>15744.0</v>
      </c>
      <c r="B4094" s="74" t="s">
        <v>6125</v>
      </c>
      <c r="C4094" s="206">
        <v>22964.0</v>
      </c>
    </row>
    <row r="4095">
      <c r="A4095" s="74">
        <v>15745.0</v>
      </c>
      <c r="B4095" s="74" t="s">
        <v>3138</v>
      </c>
      <c r="C4095" s="206">
        <v>21738.0</v>
      </c>
    </row>
    <row r="4096">
      <c r="A4096" s="74">
        <v>15746.0</v>
      </c>
      <c r="B4096" s="74" t="s">
        <v>6126</v>
      </c>
      <c r="C4096" s="206">
        <v>19289.0</v>
      </c>
    </row>
    <row r="4097">
      <c r="A4097" s="74">
        <v>15747.0</v>
      </c>
      <c r="B4097" s="74" t="s">
        <v>2850</v>
      </c>
      <c r="C4097" s="206">
        <v>20053.0</v>
      </c>
    </row>
    <row r="4098">
      <c r="A4098" s="74">
        <v>15748.0</v>
      </c>
      <c r="B4098" s="74" t="s">
        <v>2885</v>
      </c>
      <c r="C4098" s="206">
        <v>22492.0</v>
      </c>
    </row>
    <row r="4099">
      <c r="A4099" s="74">
        <v>15749.0</v>
      </c>
      <c r="B4099" s="74" t="s">
        <v>2583</v>
      </c>
      <c r="C4099" s="206">
        <v>30064.0</v>
      </c>
    </row>
    <row r="4100">
      <c r="A4100" s="74">
        <v>15750.0</v>
      </c>
      <c r="B4100" s="74" t="s">
        <v>2677</v>
      </c>
      <c r="C4100" s="206">
        <v>19538.0</v>
      </c>
    </row>
    <row r="4101">
      <c r="A4101" s="74">
        <v>15751.0</v>
      </c>
      <c r="B4101" s="74" t="s">
        <v>6127</v>
      </c>
      <c r="C4101" s="206">
        <v>29562.0</v>
      </c>
    </row>
    <row r="4102">
      <c r="A4102" s="74">
        <v>15753.0</v>
      </c>
      <c r="B4102" s="74" t="s">
        <v>2902</v>
      </c>
      <c r="C4102" s="206">
        <v>17733.0</v>
      </c>
    </row>
    <row r="4103">
      <c r="A4103" s="74">
        <v>15755.0</v>
      </c>
      <c r="B4103" s="74" t="s">
        <v>2827</v>
      </c>
      <c r="C4103" s="206">
        <v>18681.0</v>
      </c>
    </row>
    <row r="4104">
      <c r="A4104" s="74">
        <v>15756.0</v>
      </c>
      <c r="B4104" s="74" t="s">
        <v>6128</v>
      </c>
      <c r="C4104" s="206">
        <v>17203.0</v>
      </c>
    </row>
    <row r="4105">
      <c r="A4105" s="74">
        <v>15757.0</v>
      </c>
      <c r="B4105" s="74" t="s">
        <v>6129</v>
      </c>
      <c r="C4105" s="206">
        <v>26378.0</v>
      </c>
    </row>
    <row r="4106">
      <c r="A4106" s="74">
        <v>15758.0</v>
      </c>
      <c r="B4106" s="74" t="s">
        <v>6130</v>
      </c>
      <c r="C4106" s="206">
        <v>22700.0</v>
      </c>
    </row>
    <row r="4107">
      <c r="A4107" s="74">
        <v>15760.0</v>
      </c>
      <c r="B4107" s="74" t="s">
        <v>6131</v>
      </c>
      <c r="C4107" s="206">
        <v>23524.0</v>
      </c>
    </row>
    <row r="4108">
      <c r="A4108" s="74">
        <v>15761.0</v>
      </c>
      <c r="B4108" s="74" t="s">
        <v>6132</v>
      </c>
      <c r="C4108" s="206">
        <v>19046.0</v>
      </c>
    </row>
    <row r="4109">
      <c r="A4109" s="74">
        <v>15762.0</v>
      </c>
      <c r="B4109" s="74" t="s">
        <v>423</v>
      </c>
      <c r="C4109" s="206">
        <v>28325.0</v>
      </c>
    </row>
    <row r="4110">
      <c r="A4110" s="74">
        <v>15763.0</v>
      </c>
      <c r="B4110" s="74" t="s">
        <v>952</v>
      </c>
      <c r="C4110" s="206">
        <v>23818.0</v>
      </c>
    </row>
    <row r="4111">
      <c r="A4111" s="74">
        <v>15764.0</v>
      </c>
      <c r="B4111" s="74" t="s">
        <v>6133</v>
      </c>
      <c r="C4111" s="206">
        <v>24741.0</v>
      </c>
    </row>
    <row r="4112">
      <c r="A4112" s="74">
        <v>15765.0</v>
      </c>
      <c r="B4112" s="74" t="s">
        <v>530</v>
      </c>
      <c r="C4112" s="206">
        <v>23265.0</v>
      </c>
    </row>
    <row r="4113">
      <c r="A4113" s="74">
        <v>15766.0</v>
      </c>
      <c r="B4113" s="74" t="s">
        <v>6134</v>
      </c>
      <c r="C4113" s="206">
        <v>23906.0</v>
      </c>
    </row>
    <row r="4114">
      <c r="A4114" s="74">
        <v>15767.0</v>
      </c>
      <c r="B4114" s="74" t="s">
        <v>6135</v>
      </c>
      <c r="C4114" s="206">
        <v>21418.0</v>
      </c>
    </row>
    <row r="4115">
      <c r="A4115" s="74">
        <v>15768.0</v>
      </c>
      <c r="B4115" s="74" t="s">
        <v>6136</v>
      </c>
      <c r="C4115" s="206">
        <v>24108.0</v>
      </c>
    </row>
    <row r="4116">
      <c r="A4116" s="74">
        <v>15769.0</v>
      </c>
      <c r="B4116" s="74" t="s">
        <v>6137</v>
      </c>
      <c r="C4116" s="206">
        <v>19725.0</v>
      </c>
    </row>
    <row r="4117">
      <c r="A4117" s="74">
        <v>15770.0</v>
      </c>
      <c r="B4117" s="74" t="s">
        <v>6138</v>
      </c>
      <c r="C4117" s="206">
        <v>21050.0</v>
      </c>
    </row>
    <row r="4118">
      <c r="A4118" s="74">
        <v>15771.0</v>
      </c>
      <c r="B4118" s="74" t="s">
        <v>1811</v>
      </c>
      <c r="C4118" s="206">
        <v>19858.0</v>
      </c>
    </row>
    <row r="4119">
      <c r="A4119" s="74">
        <v>15772.0</v>
      </c>
      <c r="B4119" s="74" t="s">
        <v>407</v>
      </c>
      <c r="C4119" s="206">
        <v>24343.0</v>
      </c>
    </row>
    <row r="4120">
      <c r="A4120" s="74">
        <v>15774.0</v>
      </c>
      <c r="B4120" s="74" t="s">
        <v>2881</v>
      </c>
      <c r="C4120" s="206">
        <v>22495.0</v>
      </c>
    </row>
    <row r="4121">
      <c r="A4121" s="74">
        <v>15775.0</v>
      </c>
      <c r="B4121" s="74" t="s">
        <v>153</v>
      </c>
      <c r="C4121" s="206">
        <v>24599.0</v>
      </c>
    </row>
    <row r="4122">
      <c r="A4122" s="74">
        <v>15776.0</v>
      </c>
      <c r="B4122" s="74" t="s">
        <v>2939</v>
      </c>
      <c r="C4122" s="206">
        <v>26111.0</v>
      </c>
    </row>
    <row r="4123">
      <c r="A4123" s="74">
        <v>15777.0</v>
      </c>
      <c r="B4123" s="74" t="s">
        <v>3161</v>
      </c>
      <c r="C4123" s="206">
        <v>21158.0</v>
      </c>
    </row>
    <row r="4124">
      <c r="A4124" s="74">
        <v>15778.0</v>
      </c>
      <c r="B4124" s="74" t="s">
        <v>6139</v>
      </c>
      <c r="C4124" s="206">
        <v>24111.0</v>
      </c>
    </row>
    <row r="4125">
      <c r="A4125" s="74">
        <v>15779.0</v>
      </c>
      <c r="B4125" s="74" t="s">
        <v>2650</v>
      </c>
      <c r="C4125" s="206">
        <v>21259.0</v>
      </c>
    </row>
    <row r="4126">
      <c r="A4126" s="74">
        <v>15780.0</v>
      </c>
      <c r="B4126" s="74" t="s">
        <v>6140</v>
      </c>
      <c r="C4126" s="206">
        <v>23452.0</v>
      </c>
    </row>
    <row r="4127">
      <c r="A4127" s="74">
        <v>15782.0</v>
      </c>
      <c r="B4127" s="74" t="s">
        <v>110</v>
      </c>
      <c r="C4127" s="206">
        <v>26777.0</v>
      </c>
    </row>
    <row r="4128">
      <c r="A4128" s="74">
        <v>15783.0</v>
      </c>
      <c r="B4128" s="74" t="s">
        <v>675</v>
      </c>
      <c r="C4128" s="206">
        <v>20965.0</v>
      </c>
    </row>
    <row r="4129">
      <c r="A4129" s="74">
        <v>15784.0</v>
      </c>
      <c r="B4129" s="74" t="s">
        <v>2825</v>
      </c>
      <c r="C4129" s="206">
        <v>27911.0</v>
      </c>
    </row>
    <row r="4130">
      <c r="A4130" s="74">
        <v>15785.0</v>
      </c>
      <c r="B4130" s="74" t="s">
        <v>2352</v>
      </c>
      <c r="C4130" s="206">
        <v>19662.0</v>
      </c>
    </row>
    <row r="4131">
      <c r="A4131" s="74">
        <v>15786.0</v>
      </c>
      <c r="B4131" s="74" t="s">
        <v>1260</v>
      </c>
      <c r="C4131" s="206">
        <v>21798.0</v>
      </c>
    </row>
    <row r="4132">
      <c r="A4132" s="74">
        <v>15787.0</v>
      </c>
      <c r="B4132" s="74" t="s">
        <v>3094</v>
      </c>
      <c r="C4132" s="206">
        <v>25510.0</v>
      </c>
    </row>
    <row r="4133">
      <c r="A4133" s="74">
        <v>15789.0</v>
      </c>
      <c r="B4133" s="74" t="s">
        <v>6141</v>
      </c>
      <c r="C4133" s="206">
        <v>18415.0</v>
      </c>
    </row>
    <row r="4134">
      <c r="A4134" s="74">
        <v>15790.0</v>
      </c>
      <c r="B4134" s="74" t="s">
        <v>6142</v>
      </c>
      <c r="C4134" s="206">
        <v>30759.0</v>
      </c>
    </row>
    <row r="4135">
      <c r="A4135" s="74">
        <v>15791.0</v>
      </c>
      <c r="B4135" s="74" t="s">
        <v>401</v>
      </c>
      <c r="C4135" s="206">
        <v>21098.0</v>
      </c>
    </row>
    <row r="4136">
      <c r="A4136" s="74">
        <v>15792.0</v>
      </c>
      <c r="B4136" s="74" t="s">
        <v>6143</v>
      </c>
      <c r="C4136" s="206">
        <v>30530.0</v>
      </c>
    </row>
    <row r="4137">
      <c r="A4137" s="74">
        <v>15793.0</v>
      </c>
      <c r="B4137" s="74" t="s">
        <v>6144</v>
      </c>
      <c r="C4137" s="206">
        <v>16522.0</v>
      </c>
    </row>
    <row r="4138">
      <c r="A4138" s="74">
        <v>15794.0</v>
      </c>
      <c r="B4138" s="74" t="s">
        <v>6145</v>
      </c>
      <c r="C4138" s="206">
        <v>20692.0</v>
      </c>
    </row>
    <row r="4139">
      <c r="A4139" s="74">
        <v>15795.0</v>
      </c>
      <c r="B4139" s="74" t="s">
        <v>1008</v>
      </c>
      <c r="C4139" s="206">
        <v>15753.0</v>
      </c>
    </row>
    <row r="4140">
      <c r="A4140" s="74">
        <v>15796.0</v>
      </c>
      <c r="B4140" s="74" t="s">
        <v>6146</v>
      </c>
      <c r="C4140" s="206">
        <v>31611.0</v>
      </c>
    </row>
    <row r="4141">
      <c r="A4141" s="74">
        <v>15797.0</v>
      </c>
      <c r="B4141" s="74" t="s">
        <v>6147</v>
      </c>
      <c r="C4141" s="206">
        <v>22485.0</v>
      </c>
    </row>
    <row r="4142">
      <c r="A4142" s="74">
        <v>15798.0</v>
      </c>
      <c r="B4142" s="74" t="s">
        <v>679</v>
      </c>
      <c r="C4142" s="206">
        <v>26903.0</v>
      </c>
    </row>
    <row r="4143">
      <c r="A4143" s="74">
        <v>15799.0</v>
      </c>
      <c r="B4143" s="74" t="s">
        <v>6148</v>
      </c>
      <c r="C4143" s="206">
        <v>20858.0</v>
      </c>
    </row>
    <row r="4144">
      <c r="A4144" s="74">
        <v>15800.0</v>
      </c>
      <c r="B4144" s="74" t="s">
        <v>213</v>
      </c>
      <c r="C4144" s="206">
        <v>21210.0</v>
      </c>
    </row>
    <row r="4145">
      <c r="A4145" s="74">
        <v>15801.0</v>
      </c>
      <c r="B4145" s="74" t="s">
        <v>3023</v>
      </c>
      <c r="C4145" s="206">
        <v>18872.0</v>
      </c>
    </row>
    <row r="4146">
      <c r="A4146" s="74">
        <v>15802.0</v>
      </c>
      <c r="B4146" s="74" t="s">
        <v>139</v>
      </c>
      <c r="C4146" s="206">
        <v>14014.0</v>
      </c>
    </row>
    <row r="4147">
      <c r="A4147" s="74">
        <v>15803.0</v>
      </c>
      <c r="B4147" s="74" t="s">
        <v>576</v>
      </c>
      <c r="C4147" s="206">
        <v>23681.0</v>
      </c>
    </row>
    <row r="4148">
      <c r="A4148" s="74">
        <v>15804.0</v>
      </c>
      <c r="B4148" s="74" t="s">
        <v>2502</v>
      </c>
      <c r="C4148" s="206">
        <v>18291.0</v>
      </c>
    </row>
    <row r="4149">
      <c r="A4149" s="74">
        <v>15805.0</v>
      </c>
      <c r="B4149" s="74" t="s">
        <v>3134</v>
      </c>
      <c r="C4149" s="206">
        <v>28195.0</v>
      </c>
    </row>
    <row r="4150">
      <c r="A4150" s="74">
        <v>15806.0</v>
      </c>
      <c r="B4150" s="74" t="s">
        <v>175</v>
      </c>
      <c r="C4150" s="206">
        <v>18664.0</v>
      </c>
    </row>
    <row r="4151">
      <c r="A4151" s="74">
        <v>15807.0</v>
      </c>
      <c r="B4151" s="74" t="s">
        <v>2454</v>
      </c>
      <c r="C4151" s="206">
        <v>22632.0</v>
      </c>
    </row>
    <row r="4152">
      <c r="A4152" s="74">
        <v>15808.0</v>
      </c>
      <c r="B4152" s="74" t="s">
        <v>6149</v>
      </c>
      <c r="C4152" s="206">
        <v>17409.0</v>
      </c>
    </row>
    <row r="4153">
      <c r="A4153" s="74">
        <v>15809.0</v>
      </c>
      <c r="B4153" s="74" t="s">
        <v>6150</v>
      </c>
      <c r="C4153" s="206">
        <v>13255.0</v>
      </c>
    </row>
    <row r="4154">
      <c r="A4154" s="74">
        <v>15811.0</v>
      </c>
      <c r="B4154" s="74" t="s">
        <v>1072</v>
      </c>
      <c r="C4154" s="206">
        <v>26807.0</v>
      </c>
    </row>
    <row r="4155">
      <c r="A4155" s="74">
        <v>15812.0</v>
      </c>
      <c r="B4155" s="74" t="s">
        <v>868</v>
      </c>
      <c r="C4155" s="206">
        <v>31904.0</v>
      </c>
    </row>
    <row r="4156">
      <c r="A4156" s="74">
        <v>15813.0</v>
      </c>
      <c r="B4156" s="74" t="s">
        <v>2880</v>
      </c>
      <c r="C4156" s="206">
        <v>21691.0</v>
      </c>
    </row>
    <row r="4157">
      <c r="A4157" s="74">
        <v>15814.0</v>
      </c>
      <c r="B4157" s="74" t="s">
        <v>6151</v>
      </c>
      <c r="C4157" s="206">
        <v>28677.0</v>
      </c>
    </row>
    <row r="4158">
      <c r="A4158" s="74">
        <v>15815.0</v>
      </c>
      <c r="B4158" s="74" t="s">
        <v>6152</v>
      </c>
      <c r="C4158" s="206">
        <v>20335.0</v>
      </c>
    </row>
    <row r="4159">
      <c r="A4159" s="74">
        <v>15817.0</v>
      </c>
      <c r="B4159" s="74" t="s">
        <v>991</v>
      </c>
      <c r="C4159" s="206">
        <v>31161.0</v>
      </c>
    </row>
    <row r="4160">
      <c r="A4160" s="74">
        <v>15818.0</v>
      </c>
      <c r="B4160" s="74" t="s">
        <v>6153</v>
      </c>
      <c r="C4160" s="206">
        <v>24706.0</v>
      </c>
    </row>
    <row r="4161">
      <c r="A4161" s="74">
        <v>15819.0</v>
      </c>
      <c r="B4161" s="74" t="s">
        <v>6154</v>
      </c>
      <c r="C4161" s="206">
        <v>25506.0</v>
      </c>
    </row>
    <row r="4162">
      <c r="A4162" s="74">
        <v>15820.0</v>
      </c>
      <c r="B4162" s="74" t="s">
        <v>6155</v>
      </c>
      <c r="C4162" s="206">
        <v>18622.0</v>
      </c>
    </row>
    <row r="4163">
      <c r="A4163" s="74">
        <v>15821.0</v>
      </c>
      <c r="B4163" s="74" t="s">
        <v>6156</v>
      </c>
      <c r="C4163" s="206">
        <v>27989.0</v>
      </c>
    </row>
    <row r="4164">
      <c r="A4164" s="74">
        <v>15822.0</v>
      </c>
      <c r="B4164" s="74" t="s">
        <v>6157</v>
      </c>
      <c r="C4164" s="206">
        <v>26428.0</v>
      </c>
    </row>
    <row r="4165">
      <c r="A4165" s="74">
        <v>15823.0</v>
      </c>
      <c r="B4165" s="74" t="s">
        <v>1458</v>
      </c>
      <c r="C4165" s="206">
        <v>17402.0</v>
      </c>
    </row>
    <row r="4166">
      <c r="A4166" s="74">
        <v>15824.0</v>
      </c>
      <c r="B4166" s="74" t="s">
        <v>987</v>
      </c>
      <c r="C4166" s="206">
        <v>22206.0</v>
      </c>
    </row>
    <row r="4167">
      <c r="A4167" s="74">
        <v>15825.0</v>
      </c>
      <c r="B4167" s="74" t="s">
        <v>6158</v>
      </c>
      <c r="C4167" s="206">
        <v>23533.0</v>
      </c>
    </row>
    <row r="4168">
      <c r="A4168" s="74">
        <v>15826.0</v>
      </c>
      <c r="B4168" s="74" t="s">
        <v>6159</v>
      </c>
      <c r="C4168" s="206">
        <v>18101.0</v>
      </c>
    </row>
    <row r="4169">
      <c r="A4169" s="74">
        <v>15827.0</v>
      </c>
      <c r="B4169" s="74" t="s">
        <v>1259</v>
      </c>
      <c r="C4169" s="206">
        <v>17462.0</v>
      </c>
    </row>
    <row r="4170">
      <c r="A4170" s="74">
        <v>15829.0</v>
      </c>
      <c r="B4170" s="74" t="s">
        <v>6160</v>
      </c>
      <c r="C4170" s="206">
        <v>29850.0</v>
      </c>
    </row>
    <row r="4171">
      <c r="A4171" s="74">
        <v>15830.0</v>
      </c>
      <c r="B4171" s="74" t="s">
        <v>6161</v>
      </c>
      <c r="C4171" s="206">
        <v>20032.0</v>
      </c>
    </row>
    <row r="4172">
      <c r="A4172" s="74">
        <v>15831.0</v>
      </c>
      <c r="B4172" s="74" t="s">
        <v>1027</v>
      </c>
      <c r="C4172" s="206">
        <v>27556.0</v>
      </c>
    </row>
    <row r="4173">
      <c r="A4173" s="74">
        <v>15832.0</v>
      </c>
      <c r="B4173" s="74" t="s">
        <v>4386</v>
      </c>
      <c r="C4173" s="206">
        <v>20976.0</v>
      </c>
    </row>
    <row r="4174">
      <c r="A4174" s="74">
        <v>15833.0</v>
      </c>
      <c r="B4174" s="74" t="s">
        <v>3164</v>
      </c>
      <c r="C4174" s="206">
        <v>30890.0</v>
      </c>
    </row>
    <row r="4175">
      <c r="A4175" s="74">
        <v>15834.0</v>
      </c>
      <c r="B4175" s="74" t="s">
        <v>3178</v>
      </c>
      <c r="C4175" s="206">
        <v>17523.0</v>
      </c>
    </row>
    <row r="4176">
      <c r="A4176" s="74">
        <v>15835.0</v>
      </c>
      <c r="B4176" s="74" t="s">
        <v>763</v>
      </c>
      <c r="C4176" s="206">
        <v>21919.0</v>
      </c>
    </row>
    <row r="4177">
      <c r="A4177" s="74">
        <v>15836.0</v>
      </c>
      <c r="B4177" s="74" t="s">
        <v>6162</v>
      </c>
      <c r="C4177" s="206">
        <v>16122.0</v>
      </c>
    </row>
    <row r="4178">
      <c r="A4178" s="74">
        <v>15837.0</v>
      </c>
      <c r="B4178" s="74" t="s">
        <v>912</v>
      </c>
      <c r="C4178" s="206">
        <v>26371.0</v>
      </c>
    </row>
    <row r="4179">
      <c r="A4179" s="74">
        <v>15838.0</v>
      </c>
      <c r="B4179" s="74" t="s">
        <v>684</v>
      </c>
      <c r="C4179" s="206">
        <v>21409.0</v>
      </c>
    </row>
    <row r="4180">
      <c r="A4180" s="74">
        <v>15839.0</v>
      </c>
      <c r="B4180" s="74" t="s">
        <v>6163</v>
      </c>
      <c r="C4180" s="206">
        <v>25369.0</v>
      </c>
    </row>
    <row r="4181">
      <c r="A4181" s="74">
        <v>15840.0</v>
      </c>
      <c r="B4181" s="74" t="s">
        <v>1169</v>
      </c>
      <c r="C4181" s="206">
        <v>16549.0</v>
      </c>
    </row>
    <row r="4182">
      <c r="A4182" s="74">
        <v>15841.0</v>
      </c>
      <c r="B4182" s="74" t="s">
        <v>6164</v>
      </c>
      <c r="C4182" s="206">
        <v>20058.0</v>
      </c>
    </row>
    <row r="4183">
      <c r="A4183" s="74">
        <v>15842.0</v>
      </c>
      <c r="B4183" s="74" t="s">
        <v>463</v>
      </c>
      <c r="C4183" s="206">
        <v>18789.0</v>
      </c>
    </row>
    <row r="4184">
      <c r="A4184" s="74">
        <v>15843.0</v>
      </c>
      <c r="B4184" s="74" t="s">
        <v>6165</v>
      </c>
      <c r="C4184" s="206">
        <v>22196.0</v>
      </c>
    </row>
    <row r="4185">
      <c r="A4185" s="74">
        <v>15844.0</v>
      </c>
      <c r="B4185" s="74" t="s">
        <v>6166</v>
      </c>
      <c r="C4185" s="206">
        <v>24938.0</v>
      </c>
    </row>
    <row r="4186">
      <c r="A4186" s="74">
        <v>15845.0</v>
      </c>
      <c r="B4186" s="74" t="s">
        <v>181</v>
      </c>
      <c r="C4186" s="206">
        <v>26349.0</v>
      </c>
    </row>
    <row r="4187">
      <c r="A4187" s="74">
        <v>15846.0</v>
      </c>
      <c r="B4187" s="74" t="s">
        <v>6167</v>
      </c>
      <c r="C4187" s="206">
        <v>29050.0</v>
      </c>
    </row>
    <row r="4188">
      <c r="A4188" s="74">
        <v>15847.0</v>
      </c>
      <c r="B4188" s="74" t="s">
        <v>3130</v>
      </c>
      <c r="C4188" s="206">
        <v>33740.0</v>
      </c>
    </row>
    <row r="4189">
      <c r="A4189" s="74">
        <v>15848.0</v>
      </c>
      <c r="B4189" s="74" t="s">
        <v>6168</v>
      </c>
      <c r="C4189" s="206">
        <v>30128.0</v>
      </c>
    </row>
    <row r="4190">
      <c r="A4190" s="74">
        <v>15849.0</v>
      </c>
      <c r="B4190" s="74" t="s">
        <v>851</v>
      </c>
      <c r="C4190" s="206">
        <v>32104.0</v>
      </c>
    </row>
    <row r="4191">
      <c r="A4191" s="74">
        <v>15850.0</v>
      </c>
      <c r="B4191" s="74" t="s">
        <v>6169</v>
      </c>
      <c r="C4191" s="206">
        <v>20771.0</v>
      </c>
    </row>
    <row r="4192">
      <c r="A4192" s="74">
        <v>15851.0</v>
      </c>
      <c r="B4192" s="74" t="s">
        <v>2640</v>
      </c>
      <c r="C4192" s="206">
        <v>23918.0</v>
      </c>
    </row>
    <row r="4193">
      <c r="A4193" s="74">
        <v>15852.0</v>
      </c>
      <c r="B4193" s="74" t="s">
        <v>2929</v>
      </c>
      <c r="C4193" s="206">
        <v>12166.0</v>
      </c>
    </row>
    <row r="4194">
      <c r="A4194" s="74">
        <v>15853.0</v>
      </c>
      <c r="B4194" s="74" t="s">
        <v>2192</v>
      </c>
      <c r="C4194" s="206">
        <v>18900.0</v>
      </c>
    </row>
    <row r="4195">
      <c r="A4195" s="74">
        <v>15854.0</v>
      </c>
      <c r="B4195" s="74" t="s">
        <v>3142</v>
      </c>
      <c r="C4195" s="206">
        <v>23330.0</v>
      </c>
    </row>
    <row r="4196">
      <c r="A4196" s="74">
        <v>15855.0</v>
      </c>
      <c r="B4196" s="74" t="s">
        <v>6170</v>
      </c>
      <c r="C4196" s="206">
        <v>16252.0</v>
      </c>
    </row>
    <row r="4197">
      <c r="A4197" s="74">
        <v>15856.0</v>
      </c>
      <c r="B4197" s="74" t="s">
        <v>6171</v>
      </c>
      <c r="C4197" s="206">
        <v>24549.0</v>
      </c>
    </row>
    <row r="4198">
      <c r="A4198" s="74">
        <v>15857.0</v>
      </c>
      <c r="B4198" s="74" t="s">
        <v>1614</v>
      </c>
      <c r="C4198" s="206">
        <v>20924.0</v>
      </c>
    </row>
    <row r="4199">
      <c r="A4199" s="74">
        <v>15858.0</v>
      </c>
      <c r="B4199" s="74" t="s">
        <v>6172</v>
      </c>
      <c r="C4199" s="206">
        <v>16202.0</v>
      </c>
    </row>
    <row r="4200">
      <c r="A4200" s="74">
        <v>15859.0</v>
      </c>
      <c r="B4200" s="74" t="s">
        <v>6173</v>
      </c>
      <c r="C4200" s="206">
        <v>21371.0</v>
      </c>
    </row>
    <row r="4201">
      <c r="A4201" s="74">
        <v>15860.0</v>
      </c>
      <c r="B4201" s="74" t="s">
        <v>6174</v>
      </c>
      <c r="C4201" s="206">
        <v>20329.0</v>
      </c>
    </row>
    <row r="4202">
      <c r="A4202" s="74">
        <v>15861.0</v>
      </c>
      <c r="B4202" s="74" t="s">
        <v>6175</v>
      </c>
      <c r="C4202" s="206">
        <v>16576.0</v>
      </c>
    </row>
    <row r="4203">
      <c r="A4203" s="74">
        <v>15862.0</v>
      </c>
      <c r="B4203" s="74" t="s">
        <v>2519</v>
      </c>
      <c r="C4203" s="206">
        <v>15971.0</v>
      </c>
    </row>
    <row r="4204">
      <c r="A4204" s="74">
        <v>15863.0</v>
      </c>
      <c r="B4204" s="74" t="s">
        <v>6176</v>
      </c>
      <c r="C4204" s="206">
        <v>33237.0</v>
      </c>
    </row>
    <row r="4205">
      <c r="A4205" s="74">
        <v>15864.0</v>
      </c>
      <c r="B4205" s="74" t="s">
        <v>6177</v>
      </c>
      <c r="C4205" s="206">
        <v>20092.0</v>
      </c>
    </row>
    <row r="4206">
      <c r="A4206" s="74">
        <v>15865.0</v>
      </c>
      <c r="B4206" s="74" t="s">
        <v>6178</v>
      </c>
      <c r="C4206" s="206">
        <v>21979.0</v>
      </c>
    </row>
    <row r="4207">
      <c r="A4207" s="74">
        <v>15866.0</v>
      </c>
      <c r="B4207" s="74" t="s">
        <v>6179</v>
      </c>
      <c r="C4207" s="206">
        <v>22539.0</v>
      </c>
    </row>
    <row r="4208">
      <c r="A4208" s="74">
        <v>15867.0</v>
      </c>
      <c r="B4208" s="74" t="s">
        <v>6180</v>
      </c>
      <c r="C4208" s="206">
        <v>18798.0</v>
      </c>
    </row>
    <row r="4209">
      <c r="A4209" s="74">
        <v>15868.0</v>
      </c>
      <c r="B4209" s="74" t="s">
        <v>1088</v>
      </c>
      <c r="C4209" s="206">
        <v>17930.0</v>
      </c>
    </row>
    <row r="4210">
      <c r="A4210" s="74">
        <v>15869.0</v>
      </c>
      <c r="B4210" s="74" t="s">
        <v>6181</v>
      </c>
      <c r="C4210" s="206">
        <v>20667.0</v>
      </c>
    </row>
    <row r="4211">
      <c r="A4211" s="74">
        <v>15870.0</v>
      </c>
      <c r="B4211" s="74" t="s">
        <v>815</v>
      </c>
      <c r="C4211" s="206">
        <v>23931.0</v>
      </c>
    </row>
    <row r="4212">
      <c r="A4212" s="74">
        <v>15871.0</v>
      </c>
      <c r="B4212" s="74" t="s">
        <v>6182</v>
      </c>
      <c r="C4212" s="206">
        <v>28890.0</v>
      </c>
    </row>
    <row r="4213">
      <c r="A4213" s="74">
        <v>15872.0</v>
      </c>
      <c r="B4213" s="74" t="s">
        <v>6183</v>
      </c>
      <c r="C4213" s="206">
        <v>37918.0</v>
      </c>
    </row>
    <row r="4214">
      <c r="A4214" s="74">
        <v>15873.0</v>
      </c>
      <c r="B4214" s="74" t="s">
        <v>803</v>
      </c>
      <c r="C4214" s="206">
        <v>17286.0</v>
      </c>
    </row>
    <row r="4215">
      <c r="A4215" s="74">
        <v>15874.0</v>
      </c>
      <c r="B4215" s="74" t="s">
        <v>2870</v>
      </c>
      <c r="C4215" s="206">
        <v>27724.0</v>
      </c>
    </row>
    <row r="4216">
      <c r="A4216" s="74">
        <v>15875.0</v>
      </c>
      <c r="B4216" s="74" t="s">
        <v>6184</v>
      </c>
      <c r="C4216" s="206">
        <v>29275.0</v>
      </c>
    </row>
    <row r="4217">
      <c r="A4217" s="74">
        <v>15876.0</v>
      </c>
      <c r="B4217" s="74" t="s">
        <v>6185</v>
      </c>
      <c r="C4217" s="206">
        <v>24706.0</v>
      </c>
    </row>
    <row r="4218">
      <c r="A4218" s="74">
        <v>15877.0</v>
      </c>
      <c r="B4218" s="74" t="s">
        <v>6186</v>
      </c>
      <c r="C4218" s="206">
        <v>29898.0</v>
      </c>
    </row>
    <row r="4219">
      <c r="A4219" s="74">
        <v>15878.0</v>
      </c>
      <c r="B4219" s="74" t="s">
        <v>6187</v>
      </c>
      <c r="C4219" s="206">
        <v>24028.0</v>
      </c>
    </row>
    <row r="4220">
      <c r="A4220" s="74">
        <v>15879.0</v>
      </c>
      <c r="B4220" s="74" t="s">
        <v>589</v>
      </c>
      <c r="C4220" s="206">
        <v>28372.0</v>
      </c>
    </row>
    <row r="4221">
      <c r="A4221" s="74">
        <v>15880.0</v>
      </c>
      <c r="B4221" s="74" t="s">
        <v>1217</v>
      </c>
      <c r="C4221" s="206">
        <v>20718.0</v>
      </c>
    </row>
    <row r="4222">
      <c r="A4222" s="74">
        <v>15881.0</v>
      </c>
      <c r="B4222" s="74" t="s">
        <v>6188</v>
      </c>
      <c r="C4222" s="206">
        <v>15629.0</v>
      </c>
    </row>
    <row r="4223">
      <c r="A4223" s="74">
        <v>15882.0</v>
      </c>
      <c r="B4223" s="74" t="s">
        <v>6189</v>
      </c>
      <c r="C4223" s="206">
        <v>29136.0</v>
      </c>
    </row>
    <row r="4224">
      <c r="A4224" s="74">
        <v>15883.0</v>
      </c>
      <c r="B4224" s="74" t="s">
        <v>6190</v>
      </c>
      <c r="C4224" s="206">
        <v>14483.0</v>
      </c>
    </row>
    <row r="4225">
      <c r="A4225" s="74">
        <v>15884.0</v>
      </c>
      <c r="B4225" s="74" t="s">
        <v>2224</v>
      </c>
      <c r="C4225" s="206">
        <v>17027.0</v>
      </c>
    </row>
    <row r="4226">
      <c r="A4226" s="74">
        <v>15885.0</v>
      </c>
      <c r="B4226" s="74" t="s">
        <v>6191</v>
      </c>
      <c r="C4226" s="206">
        <v>19266.0</v>
      </c>
    </row>
    <row r="4227">
      <c r="A4227" s="74">
        <v>15886.0</v>
      </c>
      <c r="B4227" s="74" t="s">
        <v>6192</v>
      </c>
      <c r="C4227" s="206">
        <v>30131.0</v>
      </c>
    </row>
    <row r="4228">
      <c r="A4228" s="74">
        <v>15887.0</v>
      </c>
      <c r="B4228" s="74" t="s">
        <v>1980</v>
      </c>
      <c r="C4228" s="206">
        <v>27207.0</v>
      </c>
    </row>
    <row r="4229">
      <c r="A4229" s="74">
        <v>15888.0</v>
      </c>
      <c r="B4229" s="74" t="s">
        <v>6193</v>
      </c>
      <c r="C4229" s="206">
        <v>25223.0</v>
      </c>
    </row>
    <row r="4230">
      <c r="A4230" s="74">
        <v>15889.0</v>
      </c>
      <c r="B4230" s="74" t="s">
        <v>6194</v>
      </c>
      <c r="C4230" s="206">
        <v>35727.0</v>
      </c>
    </row>
    <row r="4231">
      <c r="A4231" s="74">
        <v>15890.0</v>
      </c>
      <c r="B4231" s="74" t="s">
        <v>6195</v>
      </c>
      <c r="C4231" s="206">
        <v>34119.0</v>
      </c>
    </row>
    <row r="4232">
      <c r="A4232" s="74">
        <v>15891.0</v>
      </c>
      <c r="B4232" s="74" t="s">
        <v>517</v>
      </c>
      <c r="C4232" s="206">
        <v>25116.0</v>
      </c>
    </row>
    <row r="4233">
      <c r="A4233" s="74">
        <v>15892.0</v>
      </c>
      <c r="B4233" s="74" t="s">
        <v>1557</v>
      </c>
      <c r="C4233" s="206">
        <v>23446.0</v>
      </c>
    </row>
    <row r="4234">
      <c r="A4234" s="74">
        <v>15893.0</v>
      </c>
      <c r="B4234" s="74" t="s">
        <v>6196</v>
      </c>
      <c r="C4234" s="206">
        <v>26147.0</v>
      </c>
    </row>
    <row r="4235">
      <c r="A4235" s="74">
        <v>15894.0</v>
      </c>
      <c r="B4235" s="74" t="s">
        <v>836</v>
      </c>
      <c r="C4235" s="206">
        <v>18114.0</v>
      </c>
    </row>
    <row r="4236">
      <c r="A4236" s="74">
        <v>15895.0</v>
      </c>
      <c r="B4236" s="74" t="s">
        <v>6197</v>
      </c>
      <c r="C4236" s="206">
        <v>30701.0</v>
      </c>
    </row>
    <row r="4237">
      <c r="A4237" s="74">
        <v>15896.0</v>
      </c>
      <c r="B4237" s="74" t="s">
        <v>921</v>
      </c>
      <c r="C4237" s="206">
        <v>18717.0</v>
      </c>
    </row>
    <row r="4238">
      <c r="A4238" s="74">
        <v>15897.0</v>
      </c>
      <c r="B4238" s="74" t="s">
        <v>6198</v>
      </c>
      <c r="C4238" s="206">
        <v>28703.0</v>
      </c>
    </row>
    <row r="4239">
      <c r="A4239" s="74">
        <v>15898.0</v>
      </c>
      <c r="B4239" s="74" t="s">
        <v>6199</v>
      </c>
      <c r="C4239" s="206">
        <v>22937.0</v>
      </c>
    </row>
    <row r="4240">
      <c r="A4240" s="74">
        <v>15899.0</v>
      </c>
      <c r="B4240" s="74" t="s">
        <v>6200</v>
      </c>
      <c r="C4240" s="206">
        <v>19839.0</v>
      </c>
    </row>
    <row r="4241">
      <c r="A4241" s="74">
        <v>15900.0</v>
      </c>
      <c r="B4241" s="74" t="s">
        <v>6201</v>
      </c>
      <c r="C4241" s="206">
        <v>30175.0</v>
      </c>
    </row>
    <row r="4242">
      <c r="A4242" s="74">
        <v>15901.0</v>
      </c>
      <c r="B4242" s="74" t="s">
        <v>2579</v>
      </c>
      <c r="C4242" s="206">
        <v>21182.0</v>
      </c>
    </row>
    <row r="4243">
      <c r="A4243" s="74">
        <v>17145.0</v>
      </c>
      <c r="B4243" s="74" t="s">
        <v>2162</v>
      </c>
      <c r="C4243" s="206">
        <v>30612.0</v>
      </c>
    </row>
    <row r="4244">
      <c r="A4244" s="74">
        <v>15903.0</v>
      </c>
      <c r="B4244" s="74" t="s">
        <v>6202</v>
      </c>
      <c r="C4244" s="206">
        <v>16501.0</v>
      </c>
    </row>
    <row r="4245">
      <c r="A4245" s="74">
        <v>15905.0</v>
      </c>
      <c r="B4245" s="74" t="s">
        <v>6203</v>
      </c>
      <c r="C4245" s="206">
        <v>16698.0</v>
      </c>
    </row>
    <row r="4246">
      <c r="A4246" s="74">
        <v>15906.0</v>
      </c>
      <c r="B4246" s="74" t="s">
        <v>478</v>
      </c>
      <c r="C4246" s="206">
        <v>19970.0</v>
      </c>
    </row>
    <row r="4247">
      <c r="A4247" s="74">
        <v>15907.0</v>
      </c>
      <c r="B4247" s="74" t="s">
        <v>1095</v>
      </c>
      <c r="C4247" s="206">
        <v>31056.0</v>
      </c>
    </row>
    <row r="4248">
      <c r="A4248" s="74">
        <v>15909.0</v>
      </c>
      <c r="B4248" s="74" t="s">
        <v>6204</v>
      </c>
      <c r="C4248" s="206">
        <v>25674.0</v>
      </c>
    </row>
    <row r="4249">
      <c r="A4249" s="74">
        <v>15910.0</v>
      </c>
      <c r="B4249" s="74" t="s">
        <v>1082</v>
      </c>
      <c r="C4249" s="206">
        <v>23715.0</v>
      </c>
    </row>
    <row r="4250">
      <c r="A4250" s="74">
        <v>15911.0</v>
      </c>
      <c r="B4250" s="74" t="s">
        <v>276</v>
      </c>
      <c r="C4250" s="206">
        <v>29976.0</v>
      </c>
    </row>
    <row r="4251">
      <c r="A4251" s="74">
        <v>15912.0</v>
      </c>
      <c r="B4251" s="74" t="s">
        <v>6205</v>
      </c>
      <c r="C4251" s="206">
        <v>25747.0</v>
      </c>
    </row>
    <row r="4252">
      <c r="A4252" s="74">
        <v>15913.0</v>
      </c>
      <c r="B4252" s="74" t="s">
        <v>6206</v>
      </c>
      <c r="C4252" s="206">
        <v>22185.0</v>
      </c>
    </row>
    <row r="4253">
      <c r="A4253" s="74">
        <v>15914.0</v>
      </c>
      <c r="B4253" s="74" t="s">
        <v>977</v>
      </c>
      <c r="C4253" s="206">
        <v>21149.0</v>
      </c>
    </row>
    <row r="4254">
      <c r="A4254" s="74">
        <v>15915.0</v>
      </c>
      <c r="B4254" s="74" t="s">
        <v>6207</v>
      </c>
      <c r="C4254" s="206">
        <v>17170.0</v>
      </c>
    </row>
    <row r="4255">
      <c r="A4255" s="74">
        <v>15916.0</v>
      </c>
      <c r="B4255" s="74" t="s">
        <v>162</v>
      </c>
      <c r="C4255" s="206">
        <v>24736.0</v>
      </c>
    </row>
    <row r="4256">
      <c r="A4256" s="74">
        <v>15917.0</v>
      </c>
      <c r="B4256" s="74" t="s">
        <v>6208</v>
      </c>
      <c r="C4256" s="206">
        <v>21456.0</v>
      </c>
    </row>
    <row r="4257">
      <c r="A4257" s="74">
        <v>15918.0</v>
      </c>
      <c r="B4257" s="74" t="s">
        <v>6209</v>
      </c>
      <c r="C4257" s="206">
        <v>19725.0</v>
      </c>
    </row>
    <row r="4258">
      <c r="A4258" s="74">
        <v>15919.0</v>
      </c>
      <c r="B4258" s="74" t="s">
        <v>6210</v>
      </c>
      <c r="C4258" s="206">
        <v>20627.0</v>
      </c>
    </row>
    <row r="4259">
      <c r="A4259" s="74">
        <v>15920.0</v>
      </c>
      <c r="B4259" s="74" t="s">
        <v>6211</v>
      </c>
      <c r="C4259" s="206">
        <v>26799.0</v>
      </c>
    </row>
    <row r="4260">
      <c r="A4260" s="74">
        <v>15921.0</v>
      </c>
      <c r="B4260" s="74" t="s">
        <v>6212</v>
      </c>
      <c r="C4260" s="206">
        <v>11537.0</v>
      </c>
    </row>
    <row r="4261">
      <c r="A4261" s="74">
        <v>15922.0</v>
      </c>
      <c r="B4261" s="74" t="s">
        <v>6213</v>
      </c>
      <c r="C4261" s="206">
        <v>22489.0</v>
      </c>
    </row>
    <row r="4262">
      <c r="A4262" s="74">
        <v>15923.0</v>
      </c>
      <c r="B4262" s="74" t="s">
        <v>230</v>
      </c>
      <c r="C4262" s="206">
        <v>23037.0</v>
      </c>
    </row>
    <row r="4263">
      <c r="A4263" s="74">
        <v>15924.0</v>
      </c>
      <c r="B4263" s="74" t="s">
        <v>6214</v>
      </c>
      <c r="C4263" s="206">
        <v>17518.0</v>
      </c>
    </row>
    <row r="4264">
      <c r="A4264" s="74">
        <v>15925.0</v>
      </c>
      <c r="B4264" s="74" t="s">
        <v>1117</v>
      </c>
      <c r="C4264" s="206">
        <v>14629.0</v>
      </c>
    </row>
    <row r="4265">
      <c r="A4265" s="74">
        <v>15927.0</v>
      </c>
      <c r="B4265" s="74" t="s">
        <v>6215</v>
      </c>
      <c r="C4265" s="206">
        <v>15573.0</v>
      </c>
    </row>
    <row r="4266">
      <c r="A4266" s="74">
        <v>15928.0</v>
      </c>
      <c r="B4266" s="74" t="s">
        <v>6216</v>
      </c>
      <c r="C4266" s="206">
        <v>36660.0</v>
      </c>
    </row>
    <row r="4267">
      <c r="A4267" s="74">
        <v>15929.0</v>
      </c>
      <c r="B4267" s="74" t="s">
        <v>6217</v>
      </c>
      <c r="C4267" s="206">
        <v>20076.0</v>
      </c>
    </row>
    <row r="4268">
      <c r="A4268" s="74">
        <v>15930.0</v>
      </c>
      <c r="B4268" s="74" t="s">
        <v>6218</v>
      </c>
      <c r="C4268" s="206">
        <v>21359.0</v>
      </c>
    </row>
    <row r="4269">
      <c r="A4269" s="74">
        <v>15932.0</v>
      </c>
      <c r="B4269" s="74" t="s">
        <v>6219</v>
      </c>
      <c r="C4269" s="206">
        <v>30249.0</v>
      </c>
    </row>
    <row r="4270">
      <c r="A4270" s="74">
        <v>15933.0</v>
      </c>
      <c r="B4270" s="74" t="s">
        <v>1897</v>
      </c>
      <c r="C4270" s="206">
        <v>25810.0</v>
      </c>
    </row>
    <row r="4271">
      <c r="A4271" s="74">
        <v>15934.0</v>
      </c>
      <c r="B4271" s="74" t="s">
        <v>6220</v>
      </c>
      <c r="C4271" s="206">
        <v>24135.0</v>
      </c>
    </row>
    <row r="4272">
      <c r="A4272" s="74">
        <v>15935.0</v>
      </c>
      <c r="B4272" s="74" t="s">
        <v>2676</v>
      </c>
      <c r="C4272" s="206">
        <v>27015.0</v>
      </c>
    </row>
    <row r="4273">
      <c r="A4273" s="74">
        <v>15936.0</v>
      </c>
      <c r="B4273" s="74" t="s">
        <v>6221</v>
      </c>
      <c r="C4273" s="206">
        <v>28162.0</v>
      </c>
    </row>
    <row r="4274">
      <c r="A4274" s="74">
        <v>15937.0</v>
      </c>
      <c r="B4274" s="74" t="s">
        <v>6222</v>
      </c>
      <c r="C4274" s="206">
        <v>19598.0</v>
      </c>
    </row>
    <row r="4275">
      <c r="A4275" s="74">
        <v>15938.0</v>
      </c>
      <c r="B4275" s="74" t="s">
        <v>245</v>
      </c>
      <c r="C4275" s="206">
        <v>24547.0</v>
      </c>
    </row>
    <row r="4276">
      <c r="A4276" s="74">
        <v>15939.0</v>
      </c>
      <c r="B4276" s="74" t="s">
        <v>717</v>
      </c>
      <c r="C4276" s="206">
        <v>24219.0</v>
      </c>
    </row>
    <row r="4277">
      <c r="A4277" s="74">
        <v>15940.0</v>
      </c>
      <c r="B4277" s="74" t="s">
        <v>6223</v>
      </c>
      <c r="C4277" s="206">
        <v>22109.0</v>
      </c>
    </row>
    <row r="4278">
      <c r="A4278" s="74">
        <v>15941.0</v>
      </c>
      <c r="B4278" s="74" t="s">
        <v>6224</v>
      </c>
      <c r="C4278" s="206">
        <v>24920.0</v>
      </c>
    </row>
    <row r="4279">
      <c r="A4279" s="74">
        <v>15942.0</v>
      </c>
      <c r="B4279" s="74" t="s">
        <v>892</v>
      </c>
      <c r="C4279" s="206">
        <v>20598.0</v>
      </c>
    </row>
    <row r="4280">
      <c r="A4280" s="74">
        <v>15944.0</v>
      </c>
      <c r="B4280" s="74" t="s">
        <v>6225</v>
      </c>
      <c r="C4280" s="206">
        <v>19557.0</v>
      </c>
    </row>
    <row r="4281">
      <c r="A4281" s="74">
        <v>15945.0</v>
      </c>
      <c r="B4281" s="74" t="s">
        <v>6226</v>
      </c>
      <c r="C4281" s="206">
        <v>37089.0</v>
      </c>
    </row>
    <row r="4282">
      <c r="A4282" s="74">
        <v>15947.0</v>
      </c>
      <c r="B4282" s="74" t="s">
        <v>3883</v>
      </c>
      <c r="C4282" s="206">
        <v>28885.0</v>
      </c>
    </row>
    <row r="4283">
      <c r="A4283" s="74">
        <v>15948.0</v>
      </c>
      <c r="B4283" s="74" t="s">
        <v>910</v>
      </c>
      <c r="C4283" s="206">
        <v>20139.0</v>
      </c>
    </row>
    <row r="4284">
      <c r="A4284" s="74">
        <v>15949.0</v>
      </c>
      <c r="B4284" s="74" t="s">
        <v>6227</v>
      </c>
      <c r="C4284" s="206">
        <v>28112.0</v>
      </c>
    </row>
    <row r="4285">
      <c r="A4285" s="74">
        <v>15950.0</v>
      </c>
      <c r="B4285" s="74" t="s">
        <v>6228</v>
      </c>
      <c r="C4285" s="206">
        <v>15456.0</v>
      </c>
    </row>
    <row r="4286">
      <c r="A4286" s="74">
        <v>15951.0</v>
      </c>
      <c r="B4286" s="74" t="s">
        <v>759</v>
      </c>
      <c r="C4286" s="206">
        <v>31987.0</v>
      </c>
    </row>
    <row r="4287">
      <c r="A4287" s="74">
        <v>15952.0</v>
      </c>
      <c r="B4287" s="74" t="s">
        <v>111</v>
      </c>
      <c r="C4287" s="206">
        <v>21231.0</v>
      </c>
    </row>
    <row r="4288">
      <c r="A4288" s="74">
        <v>15953.0</v>
      </c>
      <c r="B4288" s="74" t="s">
        <v>1170</v>
      </c>
      <c r="C4288" s="206">
        <v>29255.0</v>
      </c>
    </row>
    <row r="4289">
      <c r="A4289" s="74">
        <v>15954.0</v>
      </c>
      <c r="B4289" s="74" t="s">
        <v>6229</v>
      </c>
      <c r="C4289" s="206">
        <v>24854.0</v>
      </c>
    </row>
    <row r="4290">
      <c r="A4290" s="74">
        <v>15955.0</v>
      </c>
      <c r="B4290" s="74" t="s">
        <v>6230</v>
      </c>
      <c r="C4290" s="206">
        <v>24783.0</v>
      </c>
    </row>
    <row r="4291">
      <c r="A4291" s="74">
        <v>15956.0</v>
      </c>
      <c r="B4291" s="74" t="s">
        <v>6231</v>
      </c>
      <c r="C4291" s="206">
        <v>22910.0</v>
      </c>
    </row>
    <row r="4292">
      <c r="A4292" s="74">
        <v>15957.0</v>
      </c>
      <c r="B4292" s="74" t="s">
        <v>2423</v>
      </c>
      <c r="C4292" s="206">
        <v>23525.0</v>
      </c>
    </row>
    <row r="4293">
      <c r="A4293" s="74">
        <v>15958.0</v>
      </c>
      <c r="B4293" s="74" t="s">
        <v>6232</v>
      </c>
      <c r="C4293" s="206">
        <v>34555.0</v>
      </c>
    </row>
    <row r="4294">
      <c r="A4294" s="74">
        <v>15960.0</v>
      </c>
      <c r="B4294" s="74" t="s">
        <v>6233</v>
      </c>
      <c r="C4294" s="206">
        <v>25647.0</v>
      </c>
    </row>
    <row r="4295">
      <c r="A4295" s="74">
        <v>15961.0</v>
      </c>
      <c r="B4295" s="74" t="s">
        <v>6234</v>
      </c>
      <c r="C4295" s="206">
        <v>16557.0</v>
      </c>
    </row>
    <row r="4296">
      <c r="A4296" s="74">
        <v>15962.0</v>
      </c>
      <c r="B4296" s="74" t="s">
        <v>396</v>
      </c>
      <c r="C4296" s="206">
        <v>15921.0</v>
      </c>
    </row>
    <row r="4297">
      <c r="A4297" s="74">
        <v>15965.0</v>
      </c>
      <c r="B4297" s="74" t="s">
        <v>3179</v>
      </c>
      <c r="C4297" s="206">
        <v>19883.0</v>
      </c>
    </row>
    <row r="4298">
      <c r="A4298" s="74">
        <v>15966.0</v>
      </c>
      <c r="B4298" s="74" t="s">
        <v>1172</v>
      </c>
      <c r="C4298" s="206">
        <v>17152.0</v>
      </c>
    </row>
    <row r="4299">
      <c r="A4299" s="74">
        <v>15967.0</v>
      </c>
      <c r="B4299" s="74" t="s">
        <v>6235</v>
      </c>
      <c r="C4299" s="206">
        <v>26232.0</v>
      </c>
    </row>
    <row r="4300">
      <c r="A4300" s="74">
        <v>15968.0</v>
      </c>
      <c r="B4300" s="74" t="s">
        <v>6236</v>
      </c>
      <c r="C4300" s="206">
        <v>23518.0</v>
      </c>
    </row>
    <row r="4301">
      <c r="A4301" s="74">
        <v>15969.0</v>
      </c>
      <c r="B4301" s="74" t="s">
        <v>6237</v>
      </c>
      <c r="C4301" s="206">
        <v>28460.0</v>
      </c>
    </row>
    <row r="4302">
      <c r="A4302" s="74">
        <v>15970.0</v>
      </c>
      <c r="B4302" s="74" t="s">
        <v>2143</v>
      </c>
      <c r="C4302" s="206">
        <v>36213.0</v>
      </c>
    </row>
    <row r="4303">
      <c r="A4303" s="74">
        <v>15971.0</v>
      </c>
      <c r="B4303" s="74" t="s">
        <v>555</v>
      </c>
      <c r="C4303" s="206">
        <v>26266.0</v>
      </c>
    </row>
    <row r="4304">
      <c r="A4304" s="74">
        <v>15972.0</v>
      </c>
      <c r="B4304" s="74" t="s">
        <v>1043</v>
      </c>
      <c r="C4304" s="206">
        <v>22825.0</v>
      </c>
    </row>
    <row r="4305">
      <c r="A4305" s="74">
        <v>15973.0</v>
      </c>
      <c r="B4305" s="74" t="s">
        <v>6238</v>
      </c>
      <c r="C4305" s="206">
        <v>12838.0</v>
      </c>
    </row>
    <row r="4306">
      <c r="A4306" s="74">
        <v>15974.0</v>
      </c>
      <c r="B4306" s="74" t="s">
        <v>6239</v>
      </c>
      <c r="C4306" s="206">
        <v>22730.0</v>
      </c>
    </row>
    <row r="4307">
      <c r="A4307" s="74">
        <v>15975.0</v>
      </c>
      <c r="B4307" s="74" t="s">
        <v>6240</v>
      </c>
      <c r="C4307" s="206">
        <v>13427.0</v>
      </c>
    </row>
    <row r="4308">
      <c r="A4308" s="74">
        <v>15976.0</v>
      </c>
      <c r="B4308" s="74" t="s">
        <v>6241</v>
      </c>
      <c r="C4308" s="206">
        <v>18920.0</v>
      </c>
    </row>
    <row r="4309">
      <c r="A4309" s="74">
        <v>15977.0</v>
      </c>
      <c r="B4309" s="74" t="s">
        <v>6242</v>
      </c>
      <c r="C4309" s="206">
        <v>26952.0</v>
      </c>
    </row>
    <row r="4310">
      <c r="A4310" s="74">
        <v>15978.0</v>
      </c>
      <c r="B4310" s="74" t="s">
        <v>6243</v>
      </c>
      <c r="C4310" s="206">
        <v>14351.0</v>
      </c>
    </row>
    <row r="4311">
      <c r="A4311" s="74">
        <v>15979.0</v>
      </c>
      <c r="B4311" s="74" t="s">
        <v>756</v>
      </c>
      <c r="C4311" s="206">
        <v>22579.0</v>
      </c>
    </row>
    <row r="4312">
      <c r="A4312" s="74">
        <v>15980.0</v>
      </c>
      <c r="B4312" s="74" t="s">
        <v>6244</v>
      </c>
      <c r="C4312" s="206">
        <v>31213.0</v>
      </c>
    </row>
    <row r="4313">
      <c r="A4313" s="74">
        <v>15981.0</v>
      </c>
      <c r="B4313" s="74" t="s">
        <v>6245</v>
      </c>
      <c r="C4313" s="206">
        <v>26840.0</v>
      </c>
    </row>
    <row r="4314">
      <c r="A4314" s="74">
        <v>15982.0</v>
      </c>
      <c r="B4314" s="74" t="s">
        <v>6246</v>
      </c>
      <c r="C4314" s="206">
        <v>27245.0</v>
      </c>
    </row>
    <row r="4315">
      <c r="A4315" s="74">
        <v>15984.0</v>
      </c>
      <c r="B4315" s="74" t="s">
        <v>3041</v>
      </c>
      <c r="C4315" s="206">
        <v>26822.0</v>
      </c>
    </row>
    <row r="4316">
      <c r="A4316" s="74">
        <v>15985.0</v>
      </c>
      <c r="B4316" s="74" t="s">
        <v>2180</v>
      </c>
      <c r="C4316" s="206">
        <v>23574.0</v>
      </c>
    </row>
    <row r="4317">
      <c r="A4317" s="74">
        <v>15986.0</v>
      </c>
      <c r="B4317" s="74" t="s">
        <v>3162</v>
      </c>
      <c r="C4317" s="206">
        <v>25376.0</v>
      </c>
    </row>
    <row r="4318">
      <c r="A4318" s="74">
        <v>15987.0</v>
      </c>
      <c r="B4318" s="74" t="s">
        <v>1301</v>
      </c>
      <c r="C4318" s="206">
        <v>17734.0</v>
      </c>
    </row>
    <row r="4319">
      <c r="A4319" s="74">
        <v>15988.0</v>
      </c>
      <c r="B4319" s="74" t="s">
        <v>539</v>
      </c>
      <c r="C4319" s="206">
        <v>17400.0</v>
      </c>
    </row>
    <row r="4320">
      <c r="A4320" s="74">
        <v>15989.0</v>
      </c>
      <c r="B4320" s="74" t="s">
        <v>848</v>
      </c>
      <c r="C4320" s="206">
        <v>30622.0</v>
      </c>
    </row>
    <row r="4321">
      <c r="A4321" s="74">
        <v>15990.0</v>
      </c>
      <c r="B4321" s="74" t="s">
        <v>6247</v>
      </c>
      <c r="C4321" s="206">
        <v>22405.0</v>
      </c>
    </row>
    <row r="4322">
      <c r="A4322" s="74">
        <v>15992.0</v>
      </c>
      <c r="B4322" s="74" t="s">
        <v>2062</v>
      </c>
      <c r="C4322" s="206">
        <v>17715.0</v>
      </c>
    </row>
    <row r="4323">
      <c r="A4323" s="74">
        <v>15993.0</v>
      </c>
      <c r="B4323" s="74" t="s">
        <v>303</v>
      </c>
      <c r="C4323" s="206">
        <v>30933.0</v>
      </c>
    </row>
    <row r="4324">
      <c r="A4324" s="74">
        <v>15994.0</v>
      </c>
      <c r="B4324" s="74" t="s">
        <v>6248</v>
      </c>
      <c r="C4324" s="206">
        <v>13335.0</v>
      </c>
    </row>
    <row r="4325">
      <c r="A4325" s="74">
        <v>15995.0</v>
      </c>
      <c r="B4325" s="74" t="s">
        <v>6249</v>
      </c>
      <c r="C4325" s="206">
        <v>31035.0</v>
      </c>
    </row>
    <row r="4326">
      <c r="A4326" s="74">
        <v>15997.0</v>
      </c>
      <c r="B4326" s="74" t="s">
        <v>6250</v>
      </c>
      <c r="C4326" s="206">
        <v>26742.0</v>
      </c>
    </row>
    <row r="4327">
      <c r="A4327" s="74">
        <v>15998.0</v>
      </c>
      <c r="B4327" s="74" t="s">
        <v>971</v>
      </c>
      <c r="C4327" s="206">
        <v>19064.0</v>
      </c>
    </row>
    <row r="4328">
      <c r="A4328" s="74">
        <v>15999.0</v>
      </c>
      <c r="B4328" s="74" t="s">
        <v>6251</v>
      </c>
      <c r="C4328" s="206">
        <v>33358.0</v>
      </c>
    </row>
    <row r="4329">
      <c r="A4329" s="74">
        <v>16000.0</v>
      </c>
      <c r="B4329" s="74" t="s">
        <v>2266</v>
      </c>
      <c r="C4329" s="206">
        <v>25400.0</v>
      </c>
    </row>
    <row r="4330">
      <c r="A4330" s="74">
        <v>16001.0</v>
      </c>
      <c r="B4330" s="74" t="s">
        <v>6252</v>
      </c>
      <c r="C4330" s="206">
        <v>26562.0</v>
      </c>
    </row>
    <row r="4331">
      <c r="A4331" s="74">
        <v>16002.0</v>
      </c>
      <c r="B4331" s="74" t="s">
        <v>820</v>
      </c>
      <c r="C4331" s="206">
        <v>33968.0</v>
      </c>
    </row>
    <row r="4332">
      <c r="A4332" s="74">
        <v>16003.0</v>
      </c>
      <c r="B4332" s="74" t="s">
        <v>968</v>
      </c>
      <c r="C4332" s="206">
        <v>25541.0</v>
      </c>
    </row>
    <row r="4333">
      <c r="A4333" s="74">
        <v>16004.0</v>
      </c>
      <c r="B4333" s="74" t="s">
        <v>6253</v>
      </c>
      <c r="C4333" s="206">
        <v>19862.0</v>
      </c>
    </row>
    <row r="4334">
      <c r="A4334" s="74">
        <v>16007.0</v>
      </c>
      <c r="B4334" s="74" t="s">
        <v>6254</v>
      </c>
      <c r="C4334" s="206">
        <v>35276.0</v>
      </c>
    </row>
    <row r="4335">
      <c r="A4335" s="74">
        <v>16008.0</v>
      </c>
      <c r="B4335" s="74" t="s">
        <v>316</v>
      </c>
      <c r="C4335" s="206">
        <v>18674.0</v>
      </c>
    </row>
    <row r="4336">
      <c r="A4336" s="74">
        <v>16009.0</v>
      </c>
      <c r="B4336" s="74" t="s">
        <v>6255</v>
      </c>
      <c r="C4336" s="206">
        <v>32074.0</v>
      </c>
    </row>
    <row r="4337">
      <c r="A4337" s="74">
        <v>16010.0</v>
      </c>
      <c r="B4337" s="74" t="s">
        <v>6256</v>
      </c>
      <c r="C4337" s="206">
        <v>23044.0</v>
      </c>
    </row>
    <row r="4338">
      <c r="A4338" s="74">
        <v>16011.0</v>
      </c>
      <c r="B4338" s="74" t="s">
        <v>6257</v>
      </c>
      <c r="C4338" s="206">
        <v>31805.0</v>
      </c>
    </row>
    <row r="4339">
      <c r="A4339" s="74">
        <v>16012.0</v>
      </c>
      <c r="B4339" s="74" t="s">
        <v>3151</v>
      </c>
      <c r="C4339" s="206">
        <v>23070.0</v>
      </c>
    </row>
    <row r="4340">
      <c r="A4340" s="74">
        <v>16013.0</v>
      </c>
      <c r="B4340" s="74" t="s">
        <v>6258</v>
      </c>
      <c r="C4340" s="206">
        <v>28026.0</v>
      </c>
    </row>
    <row r="4341">
      <c r="A4341" s="74">
        <v>16014.0</v>
      </c>
      <c r="B4341" s="74" t="s">
        <v>6259</v>
      </c>
      <c r="C4341" s="206">
        <v>29086.0</v>
      </c>
    </row>
    <row r="4342">
      <c r="A4342" s="74">
        <v>16015.0</v>
      </c>
      <c r="B4342" s="74" t="s">
        <v>6260</v>
      </c>
      <c r="C4342" s="206">
        <v>29150.0</v>
      </c>
    </row>
    <row r="4343">
      <c r="A4343" s="74">
        <v>16016.0</v>
      </c>
      <c r="B4343" s="74" t="s">
        <v>6261</v>
      </c>
      <c r="C4343" s="206">
        <v>45664.0</v>
      </c>
    </row>
    <row r="4344">
      <c r="A4344" s="74">
        <v>16017.0</v>
      </c>
      <c r="B4344" s="74" t="s">
        <v>6262</v>
      </c>
      <c r="C4344" s="206">
        <v>23335.0</v>
      </c>
    </row>
    <row r="4345">
      <c r="A4345" s="74">
        <v>16018.0</v>
      </c>
      <c r="B4345" s="74" t="s">
        <v>6263</v>
      </c>
      <c r="C4345" s="206">
        <v>17183.0</v>
      </c>
    </row>
    <row r="4346">
      <c r="A4346" s="74">
        <v>16019.0</v>
      </c>
      <c r="B4346" s="74" t="s">
        <v>2925</v>
      </c>
      <c r="C4346" s="206">
        <v>27370.0</v>
      </c>
    </row>
    <row r="4347">
      <c r="A4347" s="74">
        <v>16020.0</v>
      </c>
      <c r="B4347" s="74" t="s">
        <v>6264</v>
      </c>
      <c r="C4347" s="206">
        <v>32693.0</v>
      </c>
    </row>
    <row r="4348">
      <c r="A4348" s="74">
        <v>16021.0</v>
      </c>
      <c r="B4348" s="74" t="s">
        <v>397</v>
      </c>
      <c r="C4348" s="206">
        <v>16360.0</v>
      </c>
    </row>
    <row r="4349">
      <c r="A4349" s="74">
        <v>16022.0</v>
      </c>
      <c r="B4349" s="74" t="s">
        <v>6265</v>
      </c>
      <c r="C4349" s="206">
        <v>25835.0</v>
      </c>
    </row>
    <row r="4350">
      <c r="A4350" s="74">
        <v>16023.0</v>
      </c>
      <c r="B4350" s="74" t="s">
        <v>4078</v>
      </c>
      <c r="C4350" s="206">
        <v>32833.0</v>
      </c>
    </row>
    <row r="4351">
      <c r="A4351" s="74">
        <v>16024.0</v>
      </c>
      <c r="B4351" s="74" t="s">
        <v>2923</v>
      </c>
      <c r="C4351" s="206">
        <v>20948.0</v>
      </c>
    </row>
    <row r="4352">
      <c r="A4352" s="74">
        <v>16025.0</v>
      </c>
      <c r="B4352" s="74" t="s">
        <v>6266</v>
      </c>
      <c r="C4352" s="206">
        <v>19098.0</v>
      </c>
    </row>
    <row r="4353">
      <c r="A4353" s="74">
        <v>16026.0</v>
      </c>
      <c r="B4353" s="74" t="s">
        <v>3154</v>
      </c>
      <c r="C4353" s="206">
        <v>21139.0</v>
      </c>
    </row>
    <row r="4354">
      <c r="A4354" s="74">
        <v>16027.0</v>
      </c>
      <c r="B4354" s="74" t="s">
        <v>531</v>
      </c>
      <c r="C4354" s="206">
        <v>30414.0</v>
      </c>
    </row>
    <row r="4355">
      <c r="A4355" s="74">
        <v>16028.0</v>
      </c>
      <c r="B4355" s="74" t="s">
        <v>2397</v>
      </c>
      <c r="C4355" s="206">
        <v>23078.0</v>
      </c>
    </row>
    <row r="4356">
      <c r="A4356" s="74">
        <v>16029.0</v>
      </c>
      <c r="B4356" s="74" t="s">
        <v>1057</v>
      </c>
      <c r="C4356" s="206">
        <v>15431.0</v>
      </c>
    </row>
    <row r="4357">
      <c r="A4357" s="74">
        <v>16030.0</v>
      </c>
      <c r="B4357" s="74" t="s">
        <v>6267</v>
      </c>
      <c r="C4357" s="206">
        <v>32598.0</v>
      </c>
    </row>
    <row r="4358">
      <c r="A4358" s="74">
        <v>16031.0</v>
      </c>
      <c r="B4358" s="74" t="s">
        <v>6268</v>
      </c>
      <c r="C4358" s="206">
        <v>17337.0</v>
      </c>
    </row>
    <row r="4359">
      <c r="A4359" s="74">
        <v>16034.0</v>
      </c>
      <c r="B4359" s="74" t="s">
        <v>3095</v>
      </c>
      <c r="C4359" s="206">
        <v>17158.0</v>
      </c>
    </row>
    <row r="4360">
      <c r="A4360" s="74">
        <v>16035.0</v>
      </c>
      <c r="B4360" s="74" t="s">
        <v>1053</v>
      </c>
      <c r="C4360" s="206">
        <v>19873.0</v>
      </c>
    </row>
    <row r="4361">
      <c r="A4361" s="74">
        <v>16036.0</v>
      </c>
      <c r="B4361" s="74" t="s">
        <v>6269</v>
      </c>
      <c r="C4361" s="206">
        <v>28050.0</v>
      </c>
    </row>
    <row r="4362">
      <c r="A4362" s="74">
        <v>16037.0</v>
      </c>
      <c r="B4362" s="74" t="s">
        <v>1682</v>
      </c>
      <c r="C4362" s="206">
        <v>16788.0</v>
      </c>
    </row>
    <row r="4363">
      <c r="A4363" s="74">
        <v>16039.0</v>
      </c>
      <c r="B4363" s="74" t="s">
        <v>3199</v>
      </c>
      <c r="C4363" s="206">
        <v>23742.0</v>
      </c>
    </row>
    <row r="4364">
      <c r="A4364" s="74">
        <v>16040.0</v>
      </c>
      <c r="B4364" s="74" t="s">
        <v>6270</v>
      </c>
      <c r="C4364" s="206">
        <v>27422.0</v>
      </c>
    </row>
    <row r="4365">
      <c r="A4365" s="74">
        <v>16041.0</v>
      </c>
      <c r="B4365" s="74" t="s">
        <v>477</v>
      </c>
      <c r="C4365" s="206">
        <v>25669.0</v>
      </c>
    </row>
    <row r="4366">
      <c r="A4366" s="74">
        <v>16042.0</v>
      </c>
      <c r="B4366" s="74" t="s">
        <v>6271</v>
      </c>
      <c r="C4366" s="206">
        <v>20478.0</v>
      </c>
    </row>
    <row r="4367">
      <c r="A4367" s="74">
        <v>16044.0</v>
      </c>
      <c r="B4367" s="74" t="s">
        <v>1626</v>
      </c>
      <c r="C4367" s="206">
        <v>29615.0</v>
      </c>
    </row>
    <row r="4368">
      <c r="A4368" s="74">
        <v>16045.0</v>
      </c>
      <c r="B4368" s="74" t="s">
        <v>1067</v>
      </c>
      <c r="C4368" s="206">
        <v>24633.0</v>
      </c>
    </row>
    <row r="4369">
      <c r="A4369" s="74">
        <v>16046.0</v>
      </c>
      <c r="B4369" s="74" t="s">
        <v>250</v>
      </c>
      <c r="C4369" s="206">
        <v>18837.0</v>
      </c>
    </row>
    <row r="4370">
      <c r="A4370" s="74">
        <v>16047.0</v>
      </c>
      <c r="B4370" s="74" t="s">
        <v>6272</v>
      </c>
      <c r="C4370" s="206">
        <v>22361.0</v>
      </c>
    </row>
    <row r="4371">
      <c r="A4371" s="74">
        <v>16048.0</v>
      </c>
      <c r="B4371" s="74" t="s">
        <v>959</v>
      </c>
      <c r="C4371" s="206">
        <v>20964.0</v>
      </c>
    </row>
    <row r="4372">
      <c r="A4372" s="74">
        <v>16049.0</v>
      </c>
      <c r="B4372" s="74" t="s">
        <v>6273</v>
      </c>
      <c r="C4372" s="206">
        <v>21172.0</v>
      </c>
    </row>
    <row r="4373">
      <c r="A4373" s="74">
        <v>16050.0</v>
      </c>
      <c r="B4373" s="74" t="s">
        <v>6274</v>
      </c>
      <c r="C4373" s="206">
        <v>27133.0</v>
      </c>
    </row>
    <row r="4374">
      <c r="A4374" s="74">
        <v>16051.0</v>
      </c>
      <c r="B4374" s="74" t="s">
        <v>2463</v>
      </c>
      <c r="C4374" s="206">
        <v>24194.0</v>
      </c>
    </row>
    <row r="4375">
      <c r="A4375" s="74">
        <v>16052.0</v>
      </c>
      <c r="B4375" s="74" t="s">
        <v>6275</v>
      </c>
      <c r="C4375" s="206">
        <v>25440.0</v>
      </c>
    </row>
    <row r="4376">
      <c r="A4376" s="74">
        <v>16053.0</v>
      </c>
      <c r="B4376" s="74" t="s">
        <v>1240</v>
      </c>
      <c r="C4376" s="206">
        <v>22521.0</v>
      </c>
    </row>
    <row r="4377">
      <c r="A4377" s="74">
        <v>16054.0</v>
      </c>
      <c r="B4377" s="74" t="s">
        <v>6276</v>
      </c>
      <c r="C4377" s="206">
        <v>12950.0</v>
      </c>
    </row>
    <row r="4378">
      <c r="A4378" s="74">
        <v>16055.0</v>
      </c>
      <c r="B4378" s="74" t="s">
        <v>6277</v>
      </c>
      <c r="C4378" s="206">
        <v>16708.0</v>
      </c>
    </row>
    <row r="4379">
      <c r="A4379" s="74">
        <v>16056.0</v>
      </c>
      <c r="B4379" s="74" t="s">
        <v>6278</v>
      </c>
      <c r="C4379" s="206">
        <v>17399.0</v>
      </c>
    </row>
    <row r="4380">
      <c r="A4380" s="74">
        <v>16057.0</v>
      </c>
      <c r="B4380" s="74" t="s">
        <v>6279</v>
      </c>
      <c r="C4380" s="206">
        <v>26141.0</v>
      </c>
    </row>
    <row r="4381">
      <c r="A4381" s="74">
        <v>16058.0</v>
      </c>
      <c r="B4381" s="74" t="s">
        <v>6280</v>
      </c>
      <c r="C4381" s="206">
        <v>17853.0</v>
      </c>
    </row>
    <row r="4382">
      <c r="A4382" s="74">
        <v>16059.0</v>
      </c>
      <c r="B4382" s="74" t="s">
        <v>6281</v>
      </c>
      <c r="C4382" s="206">
        <v>28874.0</v>
      </c>
    </row>
    <row r="4383">
      <c r="A4383" s="74">
        <v>16060.0</v>
      </c>
      <c r="B4383" s="74" t="s">
        <v>6282</v>
      </c>
      <c r="C4383" s="206">
        <v>17891.0</v>
      </c>
    </row>
    <row r="4384">
      <c r="A4384" s="74">
        <v>16061.0</v>
      </c>
      <c r="B4384" s="74" t="s">
        <v>6283</v>
      </c>
      <c r="C4384" s="206">
        <v>11463.0</v>
      </c>
    </row>
    <row r="4385">
      <c r="A4385" s="74">
        <v>16062.0</v>
      </c>
      <c r="B4385" s="74" t="s">
        <v>6284</v>
      </c>
      <c r="C4385" s="206">
        <v>17777.0</v>
      </c>
    </row>
    <row r="4386">
      <c r="A4386" s="74">
        <v>16063.0</v>
      </c>
      <c r="B4386" s="74" t="s">
        <v>105</v>
      </c>
      <c r="C4386" s="206">
        <v>24748.0</v>
      </c>
    </row>
    <row r="4387">
      <c r="A4387" s="74">
        <v>16064.0</v>
      </c>
      <c r="B4387" s="74" t="s">
        <v>6285</v>
      </c>
      <c r="C4387" s="206">
        <v>25890.0</v>
      </c>
    </row>
    <row r="4388">
      <c r="A4388" s="74">
        <v>16066.0</v>
      </c>
      <c r="B4388" s="74" t="s">
        <v>6286</v>
      </c>
      <c r="C4388" s="206">
        <v>31846.0</v>
      </c>
    </row>
    <row r="4389">
      <c r="A4389" s="74">
        <v>16068.0</v>
      </c>
      <c r="B4389" s="74" t="s">
        <v>6287</v>
      </c>
      <c r="C4389" s="206">
        <v>29571.0</v>
      </c>
    </row>
    <row r="4390">
      <c r="A4390" s="74">
        <v>16069.0</v>
      </c>
      <c r="B4390" s="74" t="s">
        <v>6288</v>
      </c>
      <c r="C4390" s="206">
        <v>27413.0</v>
      </c>
    </row>
    <row r="4391">
      <c r="A4391" s="74">
        <v>16070.0</v>
      </c>
      <c r="B4391" s="74" t="s">
        <v>6289</v>
      </c>
      <c r="C4391" s="206">
        <v>33918.0</v>
      </c>
    </row>
    <row r="4392">
      <c r="A4392" s="74">
        <v>16071.0</v>
      </c>
      <c r="B4392" s="74" t="s">
        <v>6290</v>
      </c>
      <c r="C4392" s="206">
        <v>22567.0</v>
      </c>
    </row>
    <row r="4393">
      <c r="A4393" s="74">
        <v>16072.0</v>
      </c>
      <c r="B4393" s="74" t="s">
        <v>1145</v>
      </c>
      <c r="C4393" s="206">
        <v>19202.0</v>
      </c>
    </row>
    <row r="4394">
      <c r="A4394" s="74">
        <v>16073.0</v>
      </c>
      <c r="B4394" s="74" t="s">
        <v>6291</v>
      </c>
      <c r="C4394" s="206">
        <v>15089.0</v>
      </c>
    </row>
    <row r="4395">
      <c r="A4395" s="74">
        <v>16074.0</v>
      </c>
      <c r="B4395" s="74" t="s">
        <v>6292</v>
      </c>
      <c r="C4395" s="206">
        <v>28808.0</v>
      </c>
    </row>
    <row r="4396">
      <c r="A4396" s="74">
        <v>16075.0</v>
      </c>
      <c r="B4396" s="74" t="s">
        <v>6293</v>
      </c>
      <c r="C4396" s="206">
        <v>15384.0</v>
      </c>
    </row>
    <row r="4397">
      <c r="A4397" s="74">
        <v>16076.0</v>
      </c>
      <c r="B4397" s="74" t="s">
        <v>1628</v>
      </c>
      <c r="C4397" s="206">
        <v>18911.0</v>
      </c>
    </row>
    <row r="4398">
      <c r="A4398" s="74">
        <v>16077.0</v>
      </c>
      <c r="B4398" s="74" t="s">
        <v>6294</v>
      </c>
      <c r="C4398" s="206">
        <v>32777.0</v>
      </c>
    </row>
    <row r="4399">
      <c r="A4399" s="74">
        <v>16078.0</v>
      </c>
      <c r="B4399" s="74" t="s">
        <v>6295</v>
      </c>
      <c r="C4399" s="206">
        <v>21707.0</v>
      </c>
    </row>
    <row r="4400">
      <c r="A4400" s="74">
        <v>16079.0</v>
      </c>
      <c r="B4400" s="74" t="s">
        <v>6296</v>
      </c>
      <c r="C4400" s="206">
        <v>20163.0</v>
      </c>
    </row>
    <row r="4401">
      <c r="A4401" s="74">
        <v>16080.0</v>
      </c>
      <c r="B4401" s="74" t="s">
        <v>6297</v>
      </c>
      <c r="C4401" s="206">
        <v>19123.0</v>
      </c>
    </row>
    <row r="4402">
      <c r="A4402" s="74">
        <v>16081.0</v>
      </c>
      <c r="B4402" s="74" t="s">
        <v>6298</v>
      </c>
      <c r="C4402" s="206">
        <v>18891.0</v>
      </c>
    </row>
    <row r="4403">
      <c r="A4403" s="74">
        <v>16082.0</v>
      </c>
      <c r="B4403" s="74" t="s">
        <v>514</v>
      </c>
      <c r="C4403" s="206">
        <v>22883.0</v>
      </c>
    </row>
    <row r="4404">
      <c r="A4404" s="74">
        <v>16083.0</v>
      </c>
      <c r="B4404" s="74" t="s">
        <v>6299</v>
      </c>
      <c r="C4404" s="206">
        <v>18278.0</v>
      </c>
    </row>
    <row r="4405">
      <c r="A4405" s="74">
        <v>16084.0</v>
      </c>
      <c r="B4405" s="74" t="s">
        <v>6300</v>
      </c>
      <c r="C4405" s="206">
        <v>15012.0</v>
      </c>
    </row>
    <row r="4406">
      <c r="A4406" s="74">
        <v>16085.0</v>
      </c>
      <c r="B4406" s="74" t="s">
        <v>6301</v>
      </c>
      <c r="C4406" s="206">
        <v>31033.0</v>
      </c>
    </row>
    <row r="4407">
      <c r="A4407" s="74">
        <v>16086.0</v>
      </c>
      <c r="B4407" s="74" t="s">
        <v>362</v>
      </c>
      <c r="C4407" s="206">
        <v>29859.0</v>
      </c>
    </row>
    <row r="4408">
      <c r="A4408" s="74">
        <v>16087.0</v>
      </c>
      <c r="B4408" s="74" t="s">
        <v>6302</v>
      </c>
      <c r="C4408" s="206">
        <v>13504.0</v>
      </c>
    </row>
    <row r="4409">
      <c r="A4409" s="74">
        <v>16088.0</v>
      </c>
      <c r="B4409" s="74" t="s">
        <v>2596</v>
      </c>
      <c r="C4409" s="206">
        <v>19588.0</v>
      </c>
    </row>
    <row r="4410">
      <c r="A4410" s="74">
        <v>16089.0</v>
      </c>
      <c r="B4410" s="74" t="s">
        <v>1685</v>
      </c>
      <c r="C4410" s="206">
        <v>16520.0</v>
      </c>
    </row>
    <row r="4411">
      <c r="A4411" s="74">
        <v>16090.0</v>
      </c>
      <c r="B4411" s="74" t="s">
        <v>736</v>
      </c>
      <c r="C4411" s="206">
        <v>23657.0</v>
      </c>
    </row>
    <row r="4412">
      <c r="A4412" s="74">
        <v>16091.0</v>
      </c>
      <c r="B4412" s="74" t="s">
        <v>6303</v>
      </c>
      <c r="C4412" s="206">
        <v>14802.0</v>
      </c>
    </row>
    <row r="4413">
      <c r="A4413" s="74">
        <v>16092.0</v>
      </c>
      <c r="B4413" s="74" t="s">
        <v>6304</v>
      </c>
      <c r="C4413" s="206">
        <v>34952.0</v>
      </c>
    </row>
    <row r="4414">
      <c r="A4414" s="74">
        <v>16095.0</v>
      </c>
      <c r="B4414" s="74" t="s">
        <v>6305</v>
      </c>
      <c r="C4414" s="206">
        <v>28569.0</v>
      </c>
    </row>
    <row r="4415">
      <c r="A4415" s="74">
        <v>16096.0</v>
      </c>
      <c r="B4415" s="74" t="s">
        <v>1030</v>
      </c>
      <c r="C4415" s="206">
        <v>30163.0</v>
      </c>
    </row>
    <row r="4416">
      <c r="A4416" s="74">
        <v>16097.0</v>
      </c>
      <c r="B4416" s="74" t="s">
        <v>1298</v>
      </c>
      <c r="C4416" s="206">
        <v>19149.0</v>
      </c>
    </row>
    <row r="4417">
      <c r="A4417" s="74">
        <v>16098.0</v>
      </c>
      <c r="B4417" s="74" t="s">
        <v>4290</v>
      </c>
      <c r="C4417" s="206">
        <v>23770.0</v>
      </c>
    </row>
    <row r="4418">
      <c r="A4418" s="74">
        <v>16099.0</v>
      </c>
      <c r="B4418" s="74" t="s">
        <v>6306</v>
      </c>
      <c r="C4418" s="206">
        <v>11453.0</v>
      </c>
    </row>
    <row r="4419">
      <c r="A4419" s="74">
        <v>16100.0</v>
      </c>
      <c r="B4419" s="74" t="s">
        <v>6307</v>
      </c>
      <c r="C4419" s="206">
        <v>17443.0</v>
      </c>
    </row>
    <row r="4420">
      <c r="A4420" s="74">
        <v>16103.0</v>
      </c>
      <c r="B4420" s="74" t="s">
        <v>6308</v>
      </c>
      <c r="C4420" s="206">
        <v>16250.0</v>
      </c>
    </row>
    <row r="4421">
      <c r="A4421" s="74">
        <v>16104.0</v>
      </c>
      <c r="B4421" s="74" t="s">
        <v>6309</v>
      </c>
      <c r="C4421" s="206">
        <v>22488.0</v>
      </c>
    </row>
    <row r="4422">
      <c r="A4422" s="74">
        <v>16105.0</v>
      </c>
      <c r="B4422" s="74" t="s">
        <v>6310</v>
      </c>
      <c r="C4422" s="206">
        <v>32961.0</v>
      </c>
    </row>
    <row r="4423">
      <c r="A4423" s="74">
        <v>16106.0</v>
      </c>
      <c r="B4423" s="74" t="s">
        <v>671</v>
      </c>
      <c r="C4423" s="206">
        <v>23484.0</v>
      </c>
    </row>
    <row r="4424">
      <c r="A4424" s="74">
        <v>16107.0</v>
      </c>
      <c r="B4424" s="74" t="s">
        <v>618</v>
      </c>
      <c r="C4424" s="206">
        <v>14998.0</v>
      </c>
    </row>
    <row r="4425">
      <c r="A4425" s="74">
        <v>16108.0</v>
      </c>
      <c r="B4425" s="74" t="s">
        <v>6311</v>
      </c>
      <c r="C4425" s="206">
        <v>17951.0</v>
      </c>
    </row>
    <row r="4426">
      <c r="A4426" s="74">
        <v>16109.0</v>
      </c>
      <c r="B4426" s="74" t="s">
        <v>6312</v>
      </c>
      <c r="C4426" s="206">
        <v>30960.0</v>
      </c>
    </row>
    <row r="4427">
      <c r="A4427" s="74">
        <v>16111.0</v>
      </c>
      <c r="B4427" s="74" t="s">
        <v>6313</v>
      </c>
      <c r="C4427" s="206">
        <v>27323.0</v>
      </c>
    </row>
    <row r="4428">
      <c r="A4428" s="74">
        <v>16112.0</v>
      </c>
      <c r="B4428" s="74" t="s">
        <v>2508</v>
      </c>
      <c r="C4428" s="206">
        <v>19667.0</v>
      </c>
    </row>
    <row r="4429">
      <c r="A4429" s="74">
        <v>16113.0</v>
      </c>
      <c r="B4429" s="74" t="s">
        <v>6314</v>
      </c>
      <c r="C4429" s="206">
        <v>19846.0</v>
      </c>
    </row>
    <row r="4430">
      <c r="A4430" s="74">
        <v>16114.0</v>
      </c>
      <c r="B4430" s="74" t="s">
        <v>6315</v>
      </c>
      <c r="C4430" s="206">
        <v>35491.0</v>
      </c>
    </row>
    <row r="4431">
      <c r="A4431" s="74">
        <v>16115.0</v>
      </c>
      <c r="B4431" s="74" t="s">
        <v>6316</v>
      </c>
      <c r="C4431" s="206">
        <v>15091.0</v>
      </c>
    </row>
    <row r="4432">
      <c r="A4432" s="74">
        <v>16116.0</v>
      </c>
      <c r="B4432" s="74" t="s">
        <v>6317</v>
      </c>
      <c r="C4432" s="206">
        <v>18323.0</v>
      </c>
    </row>
    <row r="4433">
      <c r="A4433" s="74">
        <v>16117.0</v>
      </c>
      <c r="B4433" s="74" t="s">
        <v>1408</v>
      </c>
      <c r="C4433" s="206">
        <v>21870.0</v>
      </c>
    </row>
    <row r="4434">
      <c r="A4434" s="74">
        <v>16118.0</v>
      </c>
      <c r="B4434" s="74" t="s">
        <v>6318</v>
      </c>
      <c r="C4434" s="206">
        <v>26651.0</v>
      </c>
    </row>
    <row r="4435">
      <c r="A4435" s="74">
        <v>16119.0</v>
      </c>
      <c r="B4435" s="74" t="s">
        <v>1658</v>
      </c>
      <c r="C4435" s="206">
        <v>22435.0</v>
      </c>
    </row>
    <row r="4436">
      <c r="A4436" s="74">
        <v>16120.0</v>
      </c>
      <c r="B4436" s="74" t="s">
        <v>6319</v>
      </c>
      <c r="C4436" s="206">
        <v>27886.0</v>
      </c>
    </row>
    <row r="4437">
      <c r="A4437" s="74">
        <v>16121.0</v>
      </c>
      <c r="B4437" s="74" t="s">
        <v>6320</v>
      </c>
      <c r="C4437" s="206">
        <v>18931.0</v>
      </c>
    </row>
    <row r="4438">
      <c r="A4438" s="74">
        <v>16122.0</v>
      </c>
      <c r="B4438" s="74" t="s">
        <v>6321</v>
      </c>
      <c r="C4438" s="206">
        <v>31911.0</v>
      </c>
    </row>
    <row r="4439">
      <c r="A4439" s="74">
        <v>16123.0</v>
      </c>
      <c r="B4439" s="74" t="s">
        <v>6322</v>
      </c>
      <c r="C4439" s="206">
        <v>25164.0</v>
      </c>
    </row>
    <row r="4440">
      <c r="A4440" s="74">
        <v>16124.0</v>
      </c>
      <c r="B4440" s="74" t="s">
        <v>2645</v>
      </c>
      <c r="C4440" s="206">
        <v>16746.0</v>
      </c>
    </row>
    <row r="4441">
      <c r="A4441" s="74">
        <v>16125.0</v>
      </c>
      <c r="B4441" s="74" t="s">
        <v>2668</v>
      </c>
      <c r="C4441" s="206">
        <v>21786.0</v>
      </c>
    </row>
    <row r="4442">
      <c r="A4442" s="74">
        <v>16126.0</v>
      </c>
      <c r="B4442" s="74" t="s">
        <v>6323</v>
      </c>
      <c r="C4442" s="206">
        <v>18371.0</v>
      </c>
    </row>
    <row r="4443">
      <c r="A4443" s="74">
        <v>16127.0</v>
      </c>
      <c r="B4443" s="74" t="s">
        <v>6324</v>
      </c>
      <c r="C4443" s="206">
        <v>14684.0</v>
      </c>
    </row>
    <row r="4444">
      <c r="A4444" s="74">
        <v>16128.0</v>
      </c>
      <c r="B4444" s="74" t="s">
        <v>1309</v>
      </c>
      <c r="C4444" s="206">
        <v>16663.0</v>
      </c>
    </row>
    <row r="4445">
      <c r="A4445" s="74">
        <v>16129.0</v>
      </c>
      <c r="B4445" s="74" t="s">
        <v>6325</v>
      </c>
      <c r="C4445" s="206">
        <v>22600.0</v>
      </c>
    </row>
    <row r="4446">
      <c r="A4446" s="74">
        <v>16130.0</v>
      </c>
      <c r="B4446" s="74" t="s">
        <v>6326</v>
      </c>
      <c r="C4446" s="206">
        <v>11757.0</v>
      </c>
    </row>
    <row r="4447">
      <c r="A4447" s="74">
        <v>16131.0</v>
      </c>
      <c r="B4447" s="74" t="s">
        <v>6327</v>
      </c>
      <c r="C4447" s="206">
        <v>24979.0</v>
      </c>
    </row>
    <row r="4448">
      <c r="A4448" s="74">
        <v>16132.0</v>
      </c>
      <c r="B4448" s="74" t="s">
        <v>6328</v>
      </c>
      <c r="C4448" s="206">
        <v>27950.0</v>
      </c>
    </row>
    <row r="4449">
      <c r="A4449" s="74">
        <v>16133.0</v>
      </c>
      <c r="B4449" s="74" t="s">
        <v>6329</v>
      </c>
      <c r="C4449" s="206">
        <v>25822.0</v>
      </c>
    </row>
    <row r="4450">
      <c r="A4450" s="74">
        <v>16134.0</v>
      </c>
      <c r="B4450" s="74" t="s">
        <v>6330</v>
      </c>
      <c r="C4450" s="206">
        <v>13744.0</v>
      </c>
    </row>
    <row r="4451">
      <c r="A4451" s="74">
        <v>16135.0</v>
      </c>
      <c r="B4451" s="74" t="s">
        <v>1056</v>
      </c>
      <c r="C4451" s="206">
        <v>26455.0</v>
      </c>
    </row>
    <row r="4452">
      <c r="A4452" s="74">
        <v>16136.0</v>
      </c>
      <c r="B4452" s="74" t="s">
        <v>6331</v>
      </c>
      <c r="C4452" s="206">
        <v>24666.0</v>
      </c>
    </row>
    <row r="4453">
      <c r="A4453" s="74">
        <v>16138.0</v>
      </c>
      <c r="B4453" s="74" t="s">
        <v>6332</v>
      </c>
      <c r="C4453" s="206">
        <v>31240.0</v>
      </c>
    </row>
    <row r="4454">
      <c r="A4454" s="74">
        <v>16139.0</v>
      </c>
      <c r="B4454" s="74" t="s">
        <v>6333</v>
      </c>
      <c r="C4454" s="206">
        <v>31019.0</v>
      </c>
    </row>
    <row r="4455">
      <c r="A4455" s="74">
        <v>16140.0</v>
      </c>
      <c r="B4455" s="74" t="s">
        <v>488</v>
      </c>
      <c r="C4455" s="206">
        <v>19835.0</v>
      </c>
    </row>
    <row r="4456">
      <c r="A4456" s="74">
        <v>16142.0</v>
      </c>
      <c r="B4456" s="74" t="s">
        <v>6334</v>
      </c>
      <c r="C4456" s="206">
        <v>28443.0</v>
      </c>
    </row>
    <row r="4457">
      <c r="A4457" s="74">
        <v>16145.0</v>
      </c>
      <c r="B4457" s="74" t="s">
        <v>6335</v>
      </c>
      <c r="C4457" s="206">
        <v>28048.0</v>
      </c>
    </row>
    <row r="4458">
      <c r="A4458" s="74">
        <v>16147.0</v>
      </c>
      <c r="B4458" s="74" t="s">
        <v>6336</v>
      </c>
      <c r="C4458" s="206">
        <v>21509.0</v>
      </c>
    </row>
    <row r="4459">
      <c r="A4459" s="74">
        <v>16148.0</v>
      </c>
      <c r="B4459" s="74" t="s">
        <v>6337</v>
      </c>
      <c r="C4459" s="206">
        <v>20613.0</v>
      </c>
    </row>
    <row r="4460">
      <c r="A4460" s="74">
        <v>16149.0</v>
      </c>
      <c r="B4460" s="74" t="s">
        <v>863</v>
      </c>
      <c r="C4460" s="206">
        <v>14652.0</v>
      </c>
    </row>
    <row r="4461">
      <c r="A4461" s="74">
        <v>16150.0</v>
      </c>
      <c r="B4461" s="74" t="s">
        <v>6338</v>
      </c>
      <c r="C4461" s="206">
        <v>12095.0</v>
      </c>
    </row>
    <row r="4462">
      <c r="A4462" s="74">
        <v>16151.0</v>
      </c>
      <c r="B4462" s="74" t="s">
        <v>3643</v>
      </c>
      <c r="C4462" s="206">
        <v>11393.0</v>
      </c>
    </row>
    <row r="4463">
      <c r="A4463" s="74">
        <v>16152.0</v>
      </c>
      <c r="B4463" s="74" t="s">
        <v>6339</v>
      </c>
      <c r="C4463" s="206">
        <v>20475.0</v>
      </c>
    </row>
    <row r="4464">
      <c r="A4464" s="74">
        <v>16153.0</v>
      </c>
      <c r="B4464" s="74" t="s">
        <v>6340</v>
      </c>
      <c r="C4464" s="206">
        <v>19614.0</v>
      </c>
    </row>
    <row r="4465">
      <c r="A4465" s="74">
        <v>16154.0</v>
      </c>
      <c r="B4465" s="74" t="s">
        <v>6341</v>
      </c>
      <c r="C4465" s="206">
        <v>21842.0</v>
      </c>
    </row>
    <row r="4466">
      <c r="A4466" s="74">
        <v>16155.0</v>
      </c>
      <c r="B4466" s="74" t="s">
        <v>6342</v>
      </c>
      <c r="C4466" s="206">
        <v>25004.0</v>
      </c>
    </row>
    <row r="4467">
      <c r="A4467" s="74">
        <v>16156.0</v>
      </c>
      <c r="B4467" s="74" t="s">
        <v>795</v>
      </c>
      <c r="C4467" s="206">
        <v>29705.0</v>
      </c>
    </row>
    <row r="4468">
      <c r="A4468" s="74">
        <v>16157.0</v>
      </c>
      <c r="B4468" s="74" t="s">
        <v>6343</v>
      </c>
      <c r="C4468" s="206">
        <v>22862.0</v>
      </c>
    </row>
    <row r="4469">
      <c r="A4469" s="74">
        <v>16158.0</v>
      </c>
      <c r="B4469" s="74" t="s">
        <v>2811</v>
      </c>
      <c r="C4469" s="206">
        <v>32270.0</v>
      </c>
    </row>
    <row r="4470">
      <c r="A4470" s="74">
        <v>16159.0</v>
      </c>
      <c r="B4470" s="74" t="s">
        <v>6344</v>
      </c>
      <c r="C4470" s="206">
        <v>13470.0</v>
      </c>
    </row>
    <row r="4471">
      <c r="A4471" s="74">
        <v>16160.0</v>
      </c>
      <c r="B4471" s="74" t="s">
        <v>6345</v>
      </c>
      <c r="C4471" s="206">
        <v>15366.0</v>
      </c>
    </row>
    <row r="4472">
      <c r="A4472" s="74">
        <v>16161.0</v>
      </c>
      <c r="B4472" s="74" t="s">
        <v>6346</v>
      </c>
      <c r="C4472" s="206">
        <v>22085.0</v>
      </c>
    </row>
    <row r="4473">
      <c r="A4473" s="74">
        <v>16163.0</v>
      </c>
      <c r="B4473" s="74" t="s">
        <v>3123</v>
      </c>
      <c r="C4473" s="206">
        <v>30495.0</v>
      </c>
    </row>
    <row r="4474">
      <c r="A4474" s="74">
        <v>16164.0</v>
      </c>
      <c r="B4474" s="74" t="s">
        <v>6347</v>
      </c>
      <c r="C4474" s="206">
        <v>35660.0</v>
      </c>
    </row>
    <row r="4475">
      <c r="A4475" s="74">
        <v>16165.0</v>
      </c>
      <c r="B4475" s="74" t="s">
        <v>2842</v>
      </c>
      <c r="C4475" s="206">
        <v>20739.0</v>
      </c>
    </row>
    <row r="4476">
      <c r="A4476" s="74">
        <v>16166.0</v>
      </c>
      <c r="B4476" s="74" t="s">
        <v>167</v>
      </c>
      <c r="C4476" s="206">
        <v>21767.0</v>
      </c>
    </row>
    <row r="4477">
      <c r="A4477" s="74">
        <v>16167.0</v>
      </c>
      <c r="B4477" s="74" t="s">
        <v>165</v>
      </c>
      <c r="C4477" s="206">
        <v>19877.0</v>
      </c>
    </row>
    <row r="4478">
      <c r="A4478" s="74">
        <v>16170.0</v>
      </c>
      <c r="B4478" s="74" t="s">
        <v>672</v>
      </c>
      <c r="C4478" s="206">
        <v>14821.0</v>
      </c>
    </row>
    <row r="4479">
      <c r="A4479" s="74">
        <v>16171.0</v>
      </c>
      <c r="B4479" s="74" t="s">
        <v>6348</v>
      </c>
      <c r="C4479" s="206">
        <v>23762.0</v>
      </c>
    </row>
    <row r="4480">
      <c r="A4480" s="74">
        <v>16172.0</v>
      </c>
      <c r="B4480" s="74" t="s">
        <v>1266</v>
      </c>
      <c r="C4480" s="206">
        <v>28162.0</v>
      </c>
    </row>
    <row r="4481">
      <c r="A4481" s="74">
        <v>16173.0</v>
      </c>
      <c r="B4481" s="74" t="s">
        <v>6349</v>
      </c>
      <c r="C4481" s="206">
        <v>28506.0</v>
      </c>
    </row>
    <row r="4482">
      <c r="A4482" s="74">
        <v>16174.0</v>
      </c>
      <c r="B4482" s="74" t="s">
        <v>6350</v>
      </c>
      <c r="C4482" s="206">
        <v>29733.0</v>
      </c>
    </row>
    <row r="4483">
      <c r="A4483" s="74">
        <v>16175.0</v>
      </c>
      <c r="B4483" s="74" t="s">
        <v>601</v>
      </c>
      <c r="C4483" s="206">
        <v>15210.0</v>
      </c>
    </row>
    <row r="4484">
      <c r="A4484" s="74">
        <v>16176.0</v>
      </c>
      <c r="B4484" s="74" t="s">
        <v>2665</v>
      </c>
      <c r="C4484" s="206">
        <v>24766.0</v>
      </c>
    </row>
    <row r="4485">
      <c r="A4485" s="74">
        <v>16177.0</v>
      </c>
      <c r="B4485" s="74" t="s">
        <v>2695</v>
      </c>
      <c r="C4485" s="206">
        <v>15455.0</v>
      </c>
    </row>
    <row r="4486">
      <c r="A4486" s="74">
        <v>16178.0</v>
      </c>
      <c r="B4486" s="74" t="s">
        <v>287</v>
      </c>
      <c r="C4486" s="206">
        <v>16356.0</v>
      </c>
    </row>
    <row r="4487">
      <c r="A4487" s="74">
        <v>16179.0</v>
      </c>
      <c r="B4487" s="74" t="s">
        <v>6351</v>
      </c>
      <c r="C4487" s="206">
        <v>22315.0</v>
      </c>
    </row>
    <row r="4488">
      <c r="A4488" s="74">
        <v>16181.0</v>
      </c>
      <c r="B4488" s="74" t="s">
        <v>6352</v>
      </c>
      <c r="C4488" s="206">
        <v>12396.0</v>
      </c>
    </row>
    <row r="4489">
      <c r="A4489" s="74">
        <v>16182.0</v>
      </c>
      <c r="B4489" s="74" t="s">
        <v>6353</v>
      </c>
      <c r="C4489" s="206">
        <v>19965.0</v>
      </c>
    </row>
    <row r="4490">
      <c r="A4490" s="74">
        <v>16183.0</v>
      </c>
      <c r="B4490" s="74" t="s">
        <v>6354</v>
      </c>
      <c r="C4490" s="206">
        <v>21935.0</v>
      </c>
    </row>
    <row r="4491">
      <c r="A4491" s="74">
        <v>16184.0</v>
      </c>
      <c r="B4491" s="74" t="s">
        <v>686</v>
      </c>
      <c r="C4491" s="206">
        <v>17049.0</v>
      </c>
    </row>
    <row r="4492">
      <c r="A4492" s="74">
        <v>16186.0</v>
      </c>
      <c r="B4492" s="74" t="s">
        <v>6355</v>
      </c>
      <c r="C4492" s="206">
        <v>20468.0</v>
      </c>
    </row>
    <row r="4493">
      <c r="A4493" s="74">
        <v>16187.0</v>
      </c>
      <c r="B4493" s="74" t="s">
        <v>6356</v>
      </c>
      <c r="C4493" s="206">
        <v>16346.0</v>
      </c>
    </row>
    <row r="4494">
      <c r="A4494" s="74">
        <v>16188.0</v>
      </c>
      <c r="B4494" s="74" t="s">
        <v>6357</v>
      </c>
      <c r="C4494" s="206">
        <v>25958.0</v>
      </c>
    </row>
    <row r="4495">
      <c r="A4495" s="74">
        <v>16189.0</v>
      </c>
      <c r="B4495" s="74" t="s">
        <v>6358</v>
      </c>
      <c r="C4495" s="206">
        <v>21423.0</v>
      </c>
    </row>
    <row r="4496">
      <c r="A4496" s="74">
        <v>16190.0</v>
      </c>
      <c r="B4496" s="74" t="s">
        <v>6359</v>
      </c>
      <c r="C4496" s="206">
        <v>15922.0</v>
      </c>
    </row>
    <row r="4497">
      <c r="A4497" s="74">
        <v>16191.0</v>
      </c>
      <c r="B4497" s="74" t="s">
        <v>6360</v>
      </c>
      <c r="C4497" s="206">
        <v>20630.0</v>
      </c>
    </row>
    <row r="4498">
      <c r="A4498" s="74">
        <v>16192.0</v>
      </c>
      <c r="B4498" s="74" t="s">
        <v>6361</v>
      </c>
      <c r="C4498" s="206">
        <v>26875.0</v>
      </c>
    </row>
    <row r="4499">
      <c r="A4499" s="74">
        <v>16193.0</v>
      </c>
      <c r="B4499" s="74" t="s">
        <v>6362</v>
      </c>
      <c r="C4499" s="206">
        <v>17497.0</v>
      </c>
    </row>
    <row r="4500">
      <c r="A4500" s="74">
        <v>16194.0</v>
      </c>
      <c r="B4500" s="74" t="s">
        <v>6363</v>
      </c>
      <c r="C4500" s="206">
        <v>37491.0</v>
      </c>
    </row>
    <row r="4501">
      <c r="A4501" s="74">
        <v>16196.0</v>
      </c>
      <c r="B4501" s="74" t="s">
        <v>847</v>
      </c>
      <c r="C4501" s="206">
        <v>17763.0</v>
      </c>
    </row>
    <row r="4502">
      <c r="A4502" s="74">
        <v>16197.0</v>
      </c>
      <c r="B4502" s="74" t="s">
        <v>6364</v>
      </c>
      <c r="C4502" s="206">
        <v>26334.0</v>
      </c>
    </row>
    <row r="4503">
      <c r="A4503" s="74">
        <v>16199.0</v>
      </c>
      <c r="B4503" s="74" t="s">
        <v>6365</v>
      </c>
      <c r="C4503" s="206">
        <v>22598.0</v>
      </c>
    </row>
    <row r="4504">
      <c r="A4504" s="74">
        <v>16200.0</v>
      </c>
      <c r="B4504" s="74" t="s">
        <v>6366</v>
      </c>
      <c r="C4504" s="206">
        <v>26484.0</v>
      </c>
    </row>
    <row r="4505">
      <c r="A4505" s="74">
        <v>16202.0</v>
      </c>
      <c r="B4505" s="74" t="s">
        <v>2585</v>
      </c>
      <c r="C4505" s="206">
        <v>24456.0</v>
      </c>
    </row>
    <row r="4506">
      <c r="A4506" s="74">
        <v>16203.0</v>
      </c>
      <c r="B4506" s="74" t="s">
        <v>6367</v>
      </c>
      <c r="C4506" s="206">
        <v>20489.0</v>
      </c>
    </row>
    <row r="4507">
      <c r="A4507" s="74">
        <v>16204.0</v>
      </c>
      <c r="B4507" s="74" t="s">
        <v>1013</v>
      </c>
      <c r="C4507" s="206">
        <v>19496.0</v>
      </c>
    </row>
    <row r="4508">
      <c r="A4508" s="74">
        <v>16206.0</v>
      </c>
      <c r="B4508" s="74" t="s">
        <v>1805</v>
      </c>
      <c r="C4508" s="206">
        <v>21629.0</v>
      </c>
    </row>
    <row r="4509">
      <c r="A4509" s="74">
        <v>16207.0</v>
      </c>
      <c r="B4509" s="74" t="s">
        <v>6368</v>
      </c>
      <c r="C4509" s="206">
        <v>21909.0</v>
      </c>
    </row>
    <row r="4510">
      <c r="A4510" s="74">
        <v>16208.0</v>
      </c>
      <c r="B4510" s="74" t="s">
        <v>6369</v>
      </c>
      <c r="C4510" s="206">
        <v>15733.0</v>
      </c>
    </row>
    <row r="4511">
      <c r="A4511" s="74">
        <v>16209.0</v>
      </c>
      <c r="B4511" s="74" t="s">
        <v>6370</v>
      </c>
      <c r="C4511" s="206">
        <v>18602.0</v>
      </c>
    </row>
    <row r="4512">
      <c r="A4512" s="74">
        <v>16210.0</v>
      </c>
      <c r="B4512" s="74" t="s">
        <v>6371</v>
      </c>
      <c r="C4512" s="206">
        <v>21794.0</v>
      </c>
    </row>
    <row r="4513">
      <c r="A4513" s="74">
        <v>16211.0</v>
      </c>
      <c r="B4513" s="74" t="s">
        <v>6372</v>
      </c>
      <c r="C4513" s="206">
        <v>21043.0</v>
      </c>
    </row>
    <row r="4514">
      <c r="A4514" s="74">
        <v>16213.0</v>
      </c>
      <c r="B4514" s="74" t="s">
        <v>6373</v>
      </c>
      <c r="C4514" s="206">
        <v>32484.0</v>
      </c>
    </row>
    <row r="4515">
      <c r="A4515" s="74">
        <v>16214.0</v>
      </c>
      <c r="B4515" s="74" t="s">
        <v>6374</v>
      </c>
      <c r="C4515" s="206">
        <v>28904.0</v>
      </c>
    </row>
    <row r="4516">
      <c r="A4516" s="74">
        <v>16215.0</v>
      </c>
      <c r="B4516" s="74" t="s">
        <v>6375</v>
      </c>
      <c r="C4516" s="206">
        <v>22092.0</v>
      </c>
    </row>
    <row r="4517">
      <c r="A4517" s="74">
        <v>16216.0</v>
      </c>
      <c r="B4517" s="74" t="s">
        <v>556</v>
      </c>
      <c r="C4517" s="206">
        <v>25289.0</v>
      </c>
    </row>
    <row r="4518">
      <c r="A4518" s="74">
        <v>16218.0</v>
      </c>
      <c r="B4518" s="74" t="s">
        <v>6376</v>
      </c>
      <c r="C4518" s="206">
        <v>26306.0</v>
      </c>
    </row>
    <row r="4519">
      <c r="A4519" s="74">
        <v>16219.0</v>
      </c>
      <c r="B4519" s="74" t="s">
        <v>201</v>
      </c>
      <c r="C4519" s="206">
        <v>24090.0</v>
      </c>
    </row>
    <row r="4520">
      <c r="A4520" s="74">
        <v>16220.0</v>
      </c>
      <c r="B4520" s="74" t="s">
        <v>1004</v>
      </c>
      <c r="C4520" s="206">
        <v>15500.0</v>
      </c>
    </row>
    <row r="4521">
      <c r="A4521" s="74">
        <v>16221.0</v>
      </c>
      <c r="B4521" s="74" t="s">
        <v>6377</v>
      </c>
      <c r="C4521" s="206">
        <v>11372.0</v>
      </c>
    </row>
    <row r="4522">
      <c r="A4522" s="74">
        <v>16222.0</v>
      </c>
      <c r="B4522" s="74" t="s">
        <v>5746</v>
      </c>
      <c r="C4522" s="206">
        <v>17215.0</v>
      </c>
    </row>
    <row r="4523">
      <c r="A4523" s="74">
        <v>16223.0</v>
      </c>
      <c r="B4523" s="74" t="s">
        <v>964</v>
      </c>
      <c r="C4523" s="206">
        <v>20569.0</v>
      </c>
    </row>
    <row r="4524">
      <c r="A4524" s="74">
        <v>16224.0</v>
      </c>
      <c r="B4524" s="74" t="s">
        <v>6378</v>
      </c>
      <c r="C4524" s="206">
        <v>22750.0</v>
      </c>
    </row>
    <row r="4525">
      <c r="A4525" s="74">
        <v>16225.0</v>
      </c>
      <c r="B4525" s="74" t="s">
        <v>6379</v>
      </c>
      <c r="C4525" s="206">
        <v>28072.0</v>
      </c>
    </row>
    <row r="4526">
      <c r="A4526" s="74">
        <v>16226.0</v>
      </c>
      <c r="B4526" s="74" t="s">
        <v>6380</v>
      </c>
      <c r="C4526" s="206">
        <v>20927.0</v>
      </c>
    </row>
    <row r="4527">
      <c r="A4527" s="74">
        <v>16227.0</v>
      </c>
      <c r="B4527" s="74" t="s">
        <v>5133</v>
      </c>
      <c r="C4527" s="206">
        <v>16681.0</v>
      </c>
    </row>
    <row r="4528">
      <c r="A4528" s="74">
        <v>16228.0</v>
      </c>
      <c r="B4528" s="74" t="s">
        <v>6381</v>
      </c>
      <c r="C4528" s="206">
        <v>25122.0</v>
      </c>
    </row>
    <row r="4529">
      <c r="A4529" s="74">
        <v>16229.0</v>
      </c>
      <c r="B4529" s="74" t="s">
        <v>6382</v>
      </c>
      <c r="C4529" s="206">
        <v>23957.0</v>
      </c>
    </row>
    <row r="4530">
      <c r="A4530" s="74">
        <v>16230.0</v>
      </c>
      <c r="B4530" s="74" t="s">
        <v>6383</v>
      </c>
      <c r="C4530" s="206">
        <v>24608.0</v>
      </c>
    </row>
    <row r="4531">
      <c r="A4531" s="74">
        <v>16232.0</v>
      </c>
      <c r="B4531" s="74" t="s">
        <v>6384</v>
      </c>
      <c r="C4531" s="206">
        <v>24755.0</v>
      </c>
    </row>
    <row r="4532">
      <c r="A4532" s="74">
        <v>16233.0</v>
      </c>
      <c r="B4532" s="74" t="s">
        <v>6385</v>
      </c>
      <c r="C4532" s="206">
        <v>33630.0</v>
      </c>
    </row>
    <row r="4533">
      <c r="A4533" s="74">
        <v>16234.0</v>
      </c>
      <c r="B4533" s="74" t="s">
        <v>3172</v>
      </c>
      <c r="C4533" s="206">
        <v>15843.0</v>
      </c>
    </row>
    <row r="4534">
      <c r="A4534" s="74">
        <v>16235.0</v>
      </c>
      <c r="B4534" s="74" t="s">
        <v>2516</v>
      </c>
      <c r="C4534" s="206">
        <v>21675.0</v>
      </c>
    </row>
    <row r="4535">
      <c r="A4535" s="74">
        <v>16236.0</v>
      </c>
      <c r="B4535" s="74" t="s">
        <v>1254</v>
      </c>
      <c r="C4535" s="206">
        <v>20696.0</v>
      </c>
    </row>
    <row r="4536">
      <c r="A4536" s="74">
        <v>16238.0</v>
      </c>
      <c r="B4536" s="74" t="s">
        <v>3217</v>
      </c>
      <c r="C4536" s="206">
        <v>22844.0</v>
      </c>
    </row>
    <row r="4537">
      <c r="A4537" s="74">
        <v>16239.0</v>
      </c>
      <c r="B4537" s="74" t="s">
        <v>2421</v>
      </c>
      <c r="C4537" s="206">
        <v>20907.0</v>
      </c>
    </row>
    <row r="4538">
      <c r="A4538" s="74">
        <v>16240.0</v>
      </c>
      <c r="B4538" s="74" t="s">
        <v>6386</v>
      </c>
      <c r="C4538" s="206">
        <v>28893.0</v>
      </c>
    </row>
    <row r="4539">
      <c r="A4539" s="74">
        <v>16241.0</v>
      </c>
      <c r="B4539" s="74" t="s">
        <v>6387</v>
      </c>
      <c r="C4539" s="206">
        <v>25861.0</v>
      </c>
    </row>
    <row r="4540">
      <c r="A4540" s="74">
        <v>16242.0</v>
      </c>
      <c r="B4540" s="74" t="s">
        <v>6388</v>
      </c>
      <c r="C4540" s="206">
        <v>14365.0</v>
      </c>
    </row>
    <row r="4541">
      <c r="A4541" s="74">
        <v>16243.0</v>
      </c>
      <c r="B4541" s="74" t="s">
        <v>6389</v>
      </c>
      <c r="C4541" s="206">
        <v>16671.0</v>
      </c>
    </row>
    <row r="4542">
      <c r="A4542" s="74">
        <v>16245.0</v>
      </c>
      <c r="B4542" s="74" t="s">
        <v>1099</v>
      </c>
      <c r="C4542" s="206">
        <v>22836.0</v>
      </c>
    </row>
    <row r="4543">
      <c r="A4543" s="74">
        <v>16246.0</v>
      </c>
      <c r="B4543" s="74" t="s">
        <v>6390</v>
      </c>
      <c r="C4543" s="206">
        <v>24375.0</v>
      </c>
    </row>
    <row r="4544">
      <c r="A4544" s="74">
        <v>16247.0</v>
      </c>
      <c r="B4544" s="74" t="s">
        <v>6391</v>
      </c>
      <c r="C4544" s="206">
        <v>23869.0</v>
      </c>
    </row>
    <row r="4545">
      <c r="A4545" s="74">
        <v>16248.0</v>
      </c>
      <c r="B4545" s="74" t="s">
        <v>6392</v>
      </c>
      <c r="C4545" s="206">
        <v>26284.0</v>
      </c>
    </row>
    <row r="4546">
      <c r="A4546" s="74">
        <v>16249.0</v>
      </c>
      <c r="B4546" s="74" t="s">
        <v>6393</v>
      </c>
      <c r="C4546" s="206">
        <v>17512.0</v>
      </c>
    </row>
    <row r="4547">
      <c r="A4547" s="74">
        <v>16250.0</v>
      </c>
      <c r="B4547" s="74" t="s">
        <v>6394</v>
      </c>
      <c r="C4547" s="206">
        <v>19230.0</v>
      </c>
    </row>
    <row r="4548">
      <c r="A4548" s="74">
        <v>16251.0</v>
      </c>
      <c r="B4548" s="74" t="s">
        <v>6395</v>
      </c>
      <c r="C4548" s="206">
        <v>14044.0</v>
      </c>
    </row>
    <row r="4549">
      <c r="A4549" s="74">
        <v>16252.0</v>
      </c>
      <c r="B4549" s="74" t="s">
        <v>1252</v>
      </c>
      <c r="C4549" s="206">
        <v>31498.0</v>
      </c>
    </row>
    <row r="4550">
      <c r="A4550" s="74">
        <v>16253.0</v>
      </c>
      <c r="B4550" s="74" t="s">
        <v>6396</v>
      </c>
      <c r="C4550" s="206">
        <v>25892.0</v>
      </c>
    </row>
    <row r="4551">
      <c r="A4551" s="74">
        <v>16254.0</v>
      </c>
      <c r="B4551" s="74" t="s">
        <v>1696</v>
      </c>
      <c r="C4551" s="206">
        <v>25486.0</v>
      </c>
    </row>
    <row r="4552">
      <c r="A4552" s="74">
        <v>16255.0</v>
      </c>
      <c r="B4552" s="74" t="s">
        <v>774</v>
      </c>
      <c r="C4552" s="206">
        <v>18350.0</v>
      </c>
    </row>
    <row r="4553">
      <c r="A4553" s="74">
        <v>16256.0</v>
      </c>
      <c r="B4553" s="74" t="s">
        <v>6397</v>
      </c>
      <c r="C4553" s="206">
        <v>16967.0</v>
      </c>
    </row>
    <row r="4554">
      <c r="A4554" s="74">
        <v>16257.0</v>
      </c>
      <c r="B4554" s="74" t="s">
        <v>6398</v>
      </c>
      <c r="C4554" s="206">
        <v>28758.0</v>
      </c>
    </row>
    <row r="4555">
      <c r="A4555" s="74">
        <v>16258.0</v>
      </c>
      <c r="B4555" s="74" t="s">
        <v>6399</v>
      </c>
      <c r="C4555" s="206">
        <v>24869.0</v>
      </c>
    </row>
    <row r="4556">
      <c r="A4556" s="74">
        <v>16259.0</v>
      </c>
      <c r="B4556" s="74" t="s">
        <v>2799</v>
      </c>
      <c r="C4556" s="206">
        <v>17763.0</v>
      </c>
    </row>
    <row r="4557">
      <c r="A4557" s="74">
        <v>16260.0</v>
      </c>
      <c r="B4557" s="74" t="s">
        <v>2607</v>
      </c>
      <c r="C4557" s="206">
        <v>17025.0</v>
      </c>
    </row>
    <row r="4558">
      <c r="A4558" s="74">
        <v>16261.0</v>
      </c>
      <c r="B4558" s="74" t="s">
        <v>6400</v>
      </c>
      <c r="C4558" s="206">
        <v>19464.0</v>
      </c>
    </row>
    <row r="4559">
      <c r="A4559" s="74">
        <v>16262.0</v>
      </c>
      <c r="B4559" s="74" t="s">
        <v>1165</v>
      </c>
      <c r="C4559" s="206">
        <v>23868.0</v>
      </c>
    </row>
    <row r="4560">
      <c r="A4560" s="74">
        <v>16263.0</v>
      </c>
      <c r="B4560" s="74" t="s">
        <v>6401</v>
      </c>
      <c r="C4560" s="206">
        <v>19913.0</v>
      </c>
    </row>
    <row r="4561">
      <c r="A4561" s="74">
        <v>15709.0</v>
      </c>
      <c r="B4561" s="74" t="s">
        <v>628</v>
      </c>
      <c r="C4561" s="206">
        <v>33385.0</v>
      </c>
    </row>
    <row r="4562">
      <c r="A4562" s="74">
        <v>16265.0</v>
      </c>
      <c r="B4562" s="74" t="s">
        <v>6402</v>
      </c>
      <c r="C4562" s="206">
        <v>32027.0</v>
      </c>
    </row>
    <row r="4563">
      <c r="A4563" s="74">
        <v>16271.0</v>
      </c>
      <c r="B4563" s="74" t="s">
        <v>920</v>
      </c>
      <c r="C4563" s="206">
        <v>19087.0</v>
      </c>
    </row>
    <row r="4564">
      <c r="A4564" s="74">
        <v>16272.0</v>
      </c>
      <c r="B4564" s="74" t="s">
        <v>6403</v>
      </c>
      <c r="C4564" s="206">
        <v>15035.0</v>
      </c>
    </row>
    <row r="4565">
      <c r="A4565" s="74">
        <v>16273.0</v>
      </c>
      <c r="B4565" s="74" t="s">
        <v>3001</v>
      </c>
      <c r="C4565" s="206">
        <v>22114.0</v>
      </c>
    </row>
    <row r="4566">
      <c r="A4566" s="74">
        <v>16274.0</v>
      </c>
      <c r="B4566" s="74" t="s">
        <v>6404</v>
      </c>
      <c r="C4566" s="206">
        <v>20144.0</v>
      </c>
    </row>
    <row r="4567">
      <c r="A4567" s="74">
        <v>16280.0</v>
      </c>
      <c r="B4567" s="74" t="s">
        <v>6405</v>
      </c>
      <c r="C4567" s="206">
        <v>19214.0</v>
      </c>
    </row>
    <row r="4568">
      <c r="A4568" s="74">
        <v>16283.0</v>
      </c>
      <c r="B4568" s="74" t="s">
        <v>142</v>
      </c>
      <c r="C4568" s="206">
        <v>19566.0</v>
      </c>
    </row>
    <row r="4569">
      <c r="A4569" s="74">
        <v>16284.0</v>
      </c>
      <c r="B4569" s="74" t="s">
        <v>2178</v>
      </c>
      <c r="C4569" s="206">
        <v>17455.0</v>
      </c>
    </row>
    <row r="4570">
      <c r="A4570" s="74">
        <v>16285.0</v>
      </c>
      <c r="B4570" s="74" t="s">
        <v>2660</v>
      </c>
      <c r="C4570" s="206">
        <v>22722.0</v>
      </c>
    </row>
    <row r="4571">
      <c r="A4571" s="74">
        <v>16286.0</v>
      </c>
      <c r="B4571" s="74" t="s">
        <v>1181</v>
      </c>
      <c r="C4571" s="206">
        <v>16305.0</v>
      </c>
    </row>
    <row r="4572">
      <c r="A4572" s="74">
        <v>16287.0</v>
      </c>
      <c r="B4572" s="74" t="s">
        <v>461</v>
      </c>
      <c r="C4572" s="206">
        <v>11138.0</v>
      </c>
    </row>
    <row r="4573">
      <c r="A4573" s="74">
        <v>16288.0</v>
      </c>
      <c r="B4573" s="74" t="s">
        <v>6406</v>
      </c>
      <c r="C4573" s="206">
        <v>14894.0</v>
      </c>
    </row>
    <row r="4574">
      <c r="A4574" s="74">
        <v>16291.0</v>
      </c>
      <c r="B4574" s="74" t="s">
        <v>6407</v>
      </c>
      <c r="C4574" s="206">
        <v>12545.0</v>
      </c>
    </row>
    <row r="4575">
      <c r="A4575" s="74">
        <v>16292.0</v>
      </c>
      <c r="B4575" s="74" t="s">
        <v>6408</v>
      </c>
      <c r="C4575" s="206">
        <v>22019.0</v>
      </c>
    </row>
    <row r="4576">
      <c r="A4576" s="74">
        <v>16293.0</v>
      </c>
      <c r="B4576" s="74" t="s">
        <v>118</v>
      </c>
      <c r="C4576" s="206">
        <v>23364.0</v>
      </c>
    </row>
    <row r="4577">
      <c r="A4577" s="74">
        <v>16294.0</v>
      </c>
      <c r="B4577" s="74" t="s">
        <v>1144</v>
      </c>
      <c r="C4577" s="206">
        <v>24388.0</v>
      </c>
    </row>
    <row r="4578">
      <c r="A4578" s="74">
        <v>16295.0</v>
      </c>
      <c r="B4578" s="74" t="s">
        <v>6409</v>
      </c>
      <c r="C4578" s="206">
        <v>19737.0</v>
      </c>
    </row>
    <row r="4579">
      <c r="A4579" s="74">
        <v>16296.0</v>
      </c>
      <c r="B4579" s="74" t="s">
        <v>6410</v>
      </c>
      <c r="C4579" s="206">
        <v>28301.0</v>
      </c>
    </row>
    <row r="4580">
      <c r="A4580" s="74">
        <v>16297.0</v>
      </c>
      <c r="B4580" s="74" t="s">
        <v>673</v>
      </c>
      <c r="C4580" s="206">
        <v>15281.0</v>
      </c>
    </row>
    <row r="4581">
      <c r="A4581" s="74">
        <v>16298.0</v>
      </c>
      <c r="B4581" s="74" t="s">
        <v>6411</v>
      </c>
      <c r="C4581" s="206">
        <v>22478.0</v>
      </c>
    </row>
    <row r="4582">
      <c r="A4582" s="74">
        <v>16299.0</v>
      </c>
      <c r="B4582" s="74" t="s">
        <v>6412</v>
      </c>
      <c r="C4582" s="206">
        <v>17491.0</v>
      </c>
    </row>
    <row r="4583">
      <c r="A4583" s="74">
        <v>16302.0</v>
      </c>
      <c r="B4583" s="74" t="s">
        <v>6413</v>
      </c>
      <c r="C4583" s="206">
        <v>24212.0</v>
      </c>
    </row>
    <row r="4584">
      <c r="A4584" s="74">
        <v>16304.0</v>
      </c>
      <c r="B4584" s="74" t="s">
        <v>6414</v>
      </c>
      <c r="C4584" s="206">
        <v>22300.0</v>
      </c>
    </row>
    <row r="4585">
      <c r="A4585" s="74">
        <v>16306.0</v>
      </c>
      <c r="B4585" s="74" t="s">
        <v>6415</v>
      </c>
      <c r="C4585" s="206">
        <v>21606.0</v>
      </c>
    </row>
    <row r="4586">
      <c r="A4586" s="74">
        <v>16307.0</v>
      </c>
      <c r="B4586" s="74" t="s">
        <v>6416</v>
      </c>
      <c r="C4586" s="206">
        <v>33237.0</v>
      </c>
    </row>
    <row r="4587">
      <c r="A4587" s="74">
        <v>16308.0</v>
      </c>
      <c r="B4587" s="74" t="s">
        <v>6417</v>
      </c>
      <c r="C4587" s="206">
        <v>14928.0</v>
      </c>
    </row>
    <row r="4588">
      <c r="A4588" s="74">
        <v>16310.0</v>
      </c>
      <c r="B4588" s="74" t="s">
        <v>2956</v>
      </c>
      <c r="C4588" s="206">
        <v>20014.0</v>
      </c>
    </row>
    <row r="4589">
      <c r="A4589" s="74">
        <v>16311.0</v>
      </c>
      <c r="B4589" s="74" t="s">
        <v>6418</v>
      </c>
      <c r="C4589" s="206">
        <v>21912.0</v>
      </c>
    </row>
    <row r="4590">
      <c r="A4590" s="74">
        <v>16312.0</v>
      </c>
      <c r="B4590" s="74" t="s">
        <v>6419</v>
      </c>
      <c r="C4590" s="206">
        <v>25387.0</v>
      </c>
    </row>
    <row r="4591">
      <c r="A4591" s="74">
        <v>16313.0</v>
      </c>
      <c r="B4591" s="74" t="s">
        <v>6420</v>
      </c>
      <c r="C4591" s="206">
        <v>32768.0</v>
      </c>
    </row>
    <row r="4592">
      <c r="A4592" s="74">
        <v>16314.0</v>
      </c>
      <c r="B4592" s="74" t="s">
        <v>6421</v>
      </c>
      <c r="C4592" s="206">
        <v>17524.0</v>
      </c>
    </row>
    <row r="4593">
      <c r="A4593" s="74">
        <v>16316.0</v>
      </c>
      <c r="B4593" s="74" t="s">
        <v>6422</v>
      </c>
      <c r="C4593" s="206">
        <v>18500.0</v>
      </c>
    </row>
    <row r="4594">
      <c r="A4594" s="74">
        <v>16317.0</v>
      </c>
      <c r="B4594" s="74" t="s">
        <v>6423</v>
      </c>
      <c r="C4594" s="206">
        <v>26513.0</v>
      </c>
    </row>
    <row r="4595">
      <c r="A4595" s="74">
        <v>16318.0</v>
      </c>
      <c r="B4595" s="74" t="s">
        <v>85</v>
      </c>
      <c r="C4595" s="206">
        <v>18967.0</v>
      </c>
    </row>
    <row r="4596">
      <c r="A4596" s="74">
        <v>16319.0</v>
      </c>
      <c r="B4596" s="74" t="s">
        <v>6424</v>
      </c>
      <c r="C4596" s="206">
        <v>31878.0</v>
      </c>
    </row>
    <row r="4597">
      <c r="A4597" s="74">
        <v>16320.0</v>
      </c>
      <c r="B4597" s="74" t="s">
        <v>1126</v>
      </c>
      <c r="C4597" s="206">
        <v>12609.0</v>
      </c>
    </row>
    <row r="4598">
      <c r="A4598" s="74">
        <v>16321.0</v>
      </c>
      <c r="B4598" s="74" t="s">
        <v>6425</v>
      </c>
      <c r="C4598" s="206">
        <v>26031.0</v>
      </c>
    </row>
    <row r="4599">
      <c r="A4599" s="74">
        <v>16323.0</v>
      </c>
      <c r="B4599" s="74" t="s">
        <v>6426</v>
      </c>
      <c r="C4599" s="206">
        <v>18129.0</v>
      </c>
    </row>
    <row r="4600">
      <c r="A4600" s="74">
        <v>16324.0</v>
      </c>
      <c r="B4600" s="74" t="s">
        <v>6427</v>
      </c>
      <c r="C4600" s="206">
        <v>19977.0</v>
      </c>
    </row>
    <row r="4601">
      <c r="A4601" s="74">
        <v>16325.0</v>
      </c>
      <c r="B4601" s="74" t="s">
        <v>6428</v>
      </c>
      <c r="C4601" s="206">
        <v>22374.0</v>
      </c>
    </row>
    <row r="4602">
      <c r="A4602" s="74">
        <v>16327.0</v>
      </c>
      <c r="B4602" s="74" t="s">
        <v>6429</v>
      </c>
      <c r="C4602" s="206">
        <v>20204.0</v>
      </c>
    </row>
    <row r="4603">
      <c r="A4603" s="74">
        <v>16328.0</v>
      </c>
      <c r="B4603" s="74" t="s">
        <v>6430</v>
      </c>
      <c r="C4603" s="206">
        <v>18603.0</v>
      </c>
    </row>
    <row r="4604">
      <c r="A4604" s="74">
        <v>16329.0</v>
      </c>
      <c r="B4604" s="74" t="s">
        <v>1000</v>
      </c>
      <c r="C4604" s="206">
        <v>23619.0</v>
      </c>
    </row>
    <row r="4605">
      <c r="A4605" s="74">
        <v>16330.0</v>
      </c>
      <c r="B4605" s="74" t="s">
        <v>267</v>
      </c>
      <c r="C4605" s="206">
        <v>24636.0</v>
      </c>
    </row>
    <row r="4606">
      <c r="A4606" s="74">
        <v>16331.0</v>
      </c>
      <c r="B4606" s="74" t="s">
        <v>6431</v>
      </c>
      <c r="C4606" s="206">
        <v>18606.0</v>
      </c>
    </row>
    <row r="4607">
      <c r="A4607" s="74">
        <v>16332.0</v>
      </c>
      <c r="B4607" s="74" t="s">
        <v>6432</v>
      </c>
      <c r="C4607" s="206">
        <v>35335.0</v>
      </c>
    </row>
    <row r="4608">
      <c r="A4608" s="74">
        <v>16333.0</v>
      </c>
      <c r="B4608" s="74" t="s">
        <v>1203</v>
      </c>
      <c r="C4608" s="206">
        <v>31071.0</v>
      </c>
    </row>
    <row r="4609">
      <c r="A4609" s="74">
        <v>16334.0</v>
      </c>
      <c r="B4609" s="74" t="s">
        <v>6433</v>
      </c>
      <c r="C4609" s="206">
        <v>16945.0</v>
      </c>
    </row>
    <row r="4610">
      <c r="A4610" s="74">
        <v>16335.0</v>
      </c>
      <c r="B4610" s="74" t="s">
        <v>2016</v>
      </c>
      <c r="C4610" s="206">
        <v>32209.0</v>
      </c>
    </row>
    <row r="4611">
      <c r="A4611" s="74">
        <v>16336.0</v>
      </c>
      <c r="B4611" s="74" t="s">
        <v>426</v>
      </c>
      <c r="C4611" s="206">
        <v>20145.0</v>
      </c>
    </row>
    <row r="4612">
      <c r="A4612" s="74">
        <v>16337.0</v>
      </c>
      <c r="B4612" s="74" t="s">
        <v>6434</v>
      </c>
      <c r="C4612" s="206">
        <v>19762.0</v>
      </c>
    </row>
    <row r="4613">
      <c r="A4613" s="74">
        <v>16338.0</v>
      </c>
      <c r="B4613" s="74" t="s">
        <v>6435</v>
      </c>
      <c r="C4613" s="206">
        <v>21227.0</v>
      </c>
    </row>
    <row r="4614">
      <c r="A4614" s="74">
        <v>16339.0</v>
      </c>
      <c r="B4614" s="74" t="s">
        <v>6436</v>
      </c>
      <c r="C4614" s="206">
        <v>29836.0</v>
      </c>
    </row>
    <row r="4615">
      <c r="A4615" s="74">
        <v>16340.0</v>
      </c>
      <c r="B4615" s="74" t="s">
        <v>712</v>
      </c>
      <c r="C4615" s="206">
        <v>21007.0</v>
      </c>
    </row>
    <row r="4616">
      <c r="A4616" s="74">
        <v>16341.0</v>
      </c>
      <c r="B4616" s="74" t="s">
        <v>2702</v>
      </c>
      <c r="C4616" s="206">
        <v>22969.0</v>
      </c>
    </row>
    <row r="4617">
      <c r="A4617" s="74">
        <v>16342.0</v>
      </c>
      <c r="B4617" s="74" t="s">
        <v>6437</v>
      </c>
      <c r="C4617" s="206">
        <v>31335.0</v>
      </c>
    </row>
    <row r="4618">
      <c r="A4618" s="74">
        <v>16343.0</v>
      </c>
      <c r="B4618" s="74" t="s">
        <v>5390</v>
      </c>
      <c r="C4618" s="206">
        <v>22755.0</v>
      </c>
    </row>
    <row r="4619">
      <c r="A4619" s="74">
        <v>16344.0</v>
      </c>
      <c r="B4619" s="74" t="s">
        <v>6438</v>
      </c>
      <c r="C4619" s="206">
        <v>36990.0</v>
      </c>
    </row>
    <row r="4620">
      <c r="A4620" s="74">
        <v>16345.0</v>
      </c>
      <c r="B4620" s="74" t="s">
        <v>6439</v>
      </c>
      <c r="C4620" s="206">
        <v>25107.0</v>
      </c>
    </row>
    <row r="4621">
      <c r="A4621" s="74">
        <v>16346.0</v>
      </c>
      <c r="B4621" s="74" t="s">
        <v>6440</v>
      </c>
      <c r="C4621" s="206">
        <v>18157.0</v>
      </c>
    </row>
    <row r="4622">
      <c r="A4622" s="74">
        <v>16347.0</v>
      </c>
      <c r="B4622" s="74" t="s">
        <v>1336</v>
      </c>
      <c r="C4622" s="206">
        <v>21818.0</v>
      </c>
    </row>
    <row r="4623">
      <c r="A4623" s="74">
        <v>16348.0</v>
      </c>
      <c r="B4623" s="74" t="s">
        <v>2606</v>
      </c>
      <c r="C4623" s="206">
        <v>15288.0</v>
      </c>
    </row>
    <row r="4624">
      <c r="A4624" s="74">
        <v>16349.0</v>
      </c>
      <c r="B4624" s="74" t="s">
        <v>907</v>
      </c>
      <c r="C4624" s="206">
        <v>13922.0</v>
      </c>
    </row>
    <row r="4625">
      <c r="A4625" s="74">
        <v>16350.0</v>
      </c>
      <c r="B4625" s="74" t="s">
        <v>2471</v>
      </c>
      <c r="C4625" s="206">
        <v>22243.0</v>
      </c>
    </row>
    <row r="4626">
      <c r="A4626" s="74">
        <v>16352.0</v>
      </c>
      <c r="B4626" s="74" t="s">
        <v>6441</v>
      </c>
      <c r="C4626" s="206">
        <v>15725.0</v>
      </c>
    </row>
    <row r="4627">
      <c r="A4627" s="74">
        <v>16353.0</v>
      </c>
      <c r="B4627" s="74" t="s">
        <v>6442</v>
      </c>
      <c r="C4627" s="206">
        <v>14083.0</v>
      </c>
    </row>
    <row r="4628">
      <c r="A4628" s="74">
        <v>16354.0</v>
      </c>
      <c r="B4628" s="74" t="s">
        <v>6443</v>
      </c>
      <c r="C4628" s="206">
        <v>15506.0</v>
      </c>
    </row>
    <row r="4629">
      <c r="A4629" s="74">
        <v>16355.0</v>
      </c>
      <c r="B4629" s="74" t="s">
        <v>1250</v>
      </c>
      <c r="C4629" s="206">
        <v>13948.0</v>
      </c>
    </row>
    <row r="4630">
      <c r="A4630" s="74">
        <v>16356.0</v>
      </c>
      <c r="B4630" s="74" t="s">
        <v>6444</v>
      </c>
      <c r="C4630" s="206">
        <v>15053.0</v>
      </c>
    </row>
    <row r="4631">
      <c r="A4631" s="74">
        <v>16357.0</v>
      </c>
      <c r="B4631" s="74" t="s">
        <v>6445</v>
      </c>
      <c r="C4631" s="206">
        <v>22879.0</v>
      </c>
    </row>
    <row r="4632">
      <c r="A4632" s="74">
        <v>16358.0</v>
      </c>
      <c r="B4632" s="74" t="s">
        <v>6446</v>
      </c>
      <c r="C4632" s="206">
        <v>34143.0</v>
      </c>
    </row>
    <row r="4633">
      <c r="A4633" s="74">
        <v>16359.0</v>
      </c>
      <c r="B4633" s="74" t="s">
        <v>6447</v>
      </c>
      <c r="C4633" s="206">
        <v>19129.0</v>
      </c>
    </row>
    <row r="4634">
      <c r="A4634" s="74">
        <v>16360.0</v>
      </c>
      <c r="B4634" s="74" t="s">
        <v>6448</v>
      </c>
      <c r="C4634" s="206">
        <v>27597.0</v>
      </c>
    </row>
    <row r="4635">
      <c r="A4635" s="74">
        <v>16361.0</v>
      </c>
      <c r="B4635" s="74" t="s">
        <v>6449</v>
      </c>
      <c r="C4635" s="206">
        <v>22156.0</v>
      </c>
    </row>
    <row r="4636">
      <c r="A4636" s="74">
        <v>16362.0</v>
      </c>
      <c r="B4636" s="74" t="s">
        <v>6450</v>
      </c>
      <c r="C4636" s="206">
        <v>26714.0</v>
      </c>
    </row>
    <row r="4637">
      <c r="A4637" s="74">
        <v>16363.0</v>
      </c>
      <c r="B4637" s="74" t="s">
        <v>6451</v>
      </c>
      <c r="C4637" s="206">
        <v>16762.0</v>
      </c>
    </row>
    <row r="4638">
      <c r="A4638" s="74">
        <v>16364.0</v>
      </c>
      <c r="B4638" s="74" t="s">
        <v>6452</v>
      </c>
      <c r="C4638" s="206">
        <v>32591.0</v>
      </c>
    </row>
    <row r="4639">
      <c r="A4639" s="74">
        <v>16365.0</v>
      </c>
      <c r="B4639" s="74" t="s">
        <v>6453</v>
      </c>
      <c r="C4639" s="206">
        <v>26324.0</v>
      </c>
    </row>
    <row r="4640">
      <c r="A4640" s="74">
        <v>16366.0</v>
      </c>
      <c r="B4640" s="74" t="s">
        <v>6454</v>
      </c>
      <c r="C4640" s="206">
        <v>25871.0</v>
      </c>
    </row>
    <row r="4641">
      <c r="A4641" s="74">
        <v>16368.0</v>
      </c>
      <c r="B4641" s="74" t="s">
        <v>2954</v>
      </c>
      <c r="C4641" s="206">
        <v>33256.0</v>
      </c>
    </row>
    <row r="4642">
      <c r="A4642" s="74">
        <v>16370.0</v>
      </c>
      <c r="B4642" s="74" t="s">
        <v>6455</v>
      </c>
      <c r="C4642" s="206">
        <v>16144.0</v>
      </c>
    </row>
    <row r="4643">
      <c r="A4643" s="74">
        <v>16371.0</v>
      </c>
      <c r="B4643" s="74" t="s">
        <v>6456</v>
      </c>
      <c r="C4643" s="206">
        <v>32368.0</v>
      </c>
    </row>
    <row r="4644">
      <c r="A4644" s="74">
        <v>16372.0</v>
      </c>
      <c r="B4644" s="74" t="s">
        <v>1816</v>
      </c>
      <c r="C4644" s="206">
        <v>15209.0</v>
      </c>
    </row>
    <row r="4645">
      <c r="A4645" s="74">
        <v>16373.0</v>
      </c>
      <c r="B4645" s="74" t="s">
        <v>6457</v>
      </c>
      <c r="C4645" s="206">
        <v>20996.0</v>
      </c>
    </row>
    <row r="4646">
      <c r="A4646" s="74">
        <v>16374.0</v>
      </c>
      <c r="B4646" s="74" t="s">
        <v>6458</v>
      </c>
      <c r="C4646" s="206">
        <v>23831.0</v>
      </c>
    </row>
    <row r="4647">
      <c r="A4647" s="74">
        <v>16375.0</v>
      </c>
      <c r="B4647" s="74" t="s">
        <v>6459</v>
      </c>
      <c r="C4647" s="206">
        <v>19442.0</v>
      </c>
    </row>
    <row r="4648">
      <c r="A4648" s="74">
        <v>16376.0</v>
      </c>
      <c r="B4648" s="74" t="s">
        <v>2921</v>
      </c>
      <c r="C4648" s="206">
        <v>30915.0</v>
      </c>
    </row>
    <row r="4649">
      <c r="A4649" s="74">
        <v>16377.0</v>
      </c>
      <c r="B4649" s="74" t="s">
        <v>194</v>
      </c>
      <c r="C4649" s="206">
        <v>26719.0</v>
      </c>
    </row>
    <row r="4650">
      <c r="A4650" s="74">
        <v>16378.0</v>
      </c>
      <c r="B4650" s="74" t="s">
        <v>6460</v>
      </c>
      <c r="C4650" s="206">
        <v>28236.0</v>
      </c>
    </row>
    <row r="4651">
      <c r="A4651" s="74">
        <v>16379.0</v>
      </c>
      <c r="B4651" s="74" t="s">
        <v>6461</v>
      </c>
      <c r="C4651" s="206">
        <v>29634.0</v>
      </c>
    </row>
    <row r="4652">
      <c r="A4652" s="74">
        <v>16380.0</v>
      </c>
      <c r="B4652" s="74" t="s">
        <v>6462</v>
      </c>
      <c r="C4652" s="206">
        <v>14198.0</v>
      </c>
    </row>
    <row r="4653">
      <c r="A4653" s="74">
        <v>16381.0</v>
      </c>
      <c r="B4653" s="74" t="s">
        <v>6463</v>
      </c>
      <c r="C4653" s="206">
        <v>21829.0</v>
      </c>
    </row>
    <row r="4654">
      <c r="A4654" s="74">
        <v>16382.0</v>
      </c>
      <c r="B4654" s="74" t="s">
        <v>6464</v>
      </c>
      <c r="C4654" s="206">
        <v>34529.0</v>
      </c>
    </row>
    <row r="4655">
      <c r="A4655" s="74">
        <v>16383.0</v>
      </c>
      <c r="B4655" s="74" t="s">
        <v>2801</v>
      </c>
      <c r="C4655" s="206">
        <v>13721.0</v>
      </c>
    </row>
    <row r="4656">
      <c r="A4656" s="74">
        <v>16384.0</v>
      </c>
      <c r="B4656" s="74" t="s">
        <v>2661</v>
      </c>
      <c r="C4656" s="206">
        <v>22210.0</v>
      </c>
    </row>
    <row r="4657">
      <c r="A4657" s="74">
        <v>16387.0</v>
      </c>
      <c r="B4657" s="74" t="s">
        <v>6465</v>
      </c>
      <c r="C4657" s="206">
        <v>21921.0</v>
      </c>
    </row>
    <row r="4658">
      <c r="A4658" s="74">
        <v>16388.0</v>
      </c>
      <c r="B4658" s="74" t="s">
        <v>1045</v>
      </c>
      <c r="C4658" s="206">
        <v>15830.0</v>
      </c>
    </row>
    <row r="4659">
      <c r="A4659" s="74">
        <v>16390.0</v>
      </c>
      <c r="B4659" s="74" t="s">
        <v>6466</v>
      </c>
      <c r="C4659" s="206">
        <v>17473.0</v>
      </c>
    </row>
    <row r="4660">
      <c r="A4660" s="74">
        <v>16391.0</v>
      </c>
      <c r="B4660" s="74" t="s">
        <v>6467</v>
      </c>
      <c r="C4660" s="206">
        <v>15883.0</v>
      </c>
    </row>
    <row r="4661">
      <c r="A4661" s="74">
        <v>16392.0</v>
      </c>
      <c r="B4661" s="74" t="s">
        <v>1178</v>
      </c>
      <c r="C4661" s="206">
        <v>29159.0</v>
      </c>
    </row>
    <row r="4662">
      <c r="A4662" s="74">
        <v>16395.0</v>
      </c>
      <c r="B4662" s="74" t="s">
        <v>1826</v>
      </c>
      <c r="C4662" s="206">
        <v>34341.0</v>
      </c>
    </row>
    <row r="4663">
      <c r="A4663" s="74">
        <v>16398.0</v>
      </c>
      <c r="B4663" s="74" t="s">
        <v>6468</v>
      </c>
      <c r="C4663" s="206">
        <v>17697.0</v>
      </c>
    </row>
    <row r="4664">
      <c r="A4664" s="74">
        <v>16399.0</v>
      </c>
      <c r="B4664" s="74" t="s">
        <v>6469</v>
      </c>
      <c r="C4664" s="206">
        <v>19889.0</v>
      </c>
    </row>
    <row r="4665">
      <c r="A4665" s="74">
        <v>16401.0</v>
      </c>
      <c r="B4665" s="74" t="s">
        <v>1714</v>
      </c>
      <c r="C4665" s="206">
        <v>23628.0</v>
      </c>
    </row>
    <row r="4666">
      <c r="A4666" s="74">
        <v>16402.0</v>
      </c>
      <c r="B4666" s="74" t="s">
        <v>6470</v>
      </c>
      <c r="C4666" s="206">
        <v>16827.0</v>
      </c>
    </row>
    <row r="4667">
      <c r="A4667" s="74">
        <v>16403.0</v>
      </c>
      <c r="B4667" s="74" t="s">
        <v>6471</v>
      </c>
      <c r="C4667" s="206">
        <v>14184.0</v>
      </c>
    </row>
    <row r="4668">
      <c r="A4668" s="74">
        <v>16404.0</v>
      </c>
      <c r="B4668" s="74" t="s">
        <v>375</v>
      </c>
      <c r="C4668" s="206">
        <v>21743.0</v>
      </c>
    </row>
    <row r="4669">
      <c r="A4669" s="74">
        <v>16407.0</v>
      </c>
      <c r="B4669" s="74" t="s">
        <v>3174</v>
      </c>
      <c r="C4669" s="206">
        <v>30011.0</v>
      </c>
    </row>
    <row r="4670">
      <c r="A4670" s="74">
        <v>16408.0</v>
      </c>
      <c r="B4670" s="74" t="s">
        <v>6472</v>
      </c>
      <c r="C4670" s="206">
        <v>17007.0</v>
      </c>
    </row>
    <row r="4671">
      <c r="A4671" s="74">
        <v>16409.0</v>
      </c>
      <c r="B4671" s="74" t="s">
        <v>6473</v>
      </c>
      <c r="C4671" s="206">
        <v>19377.0</v>
      </c>
    </row>
    <row r="4672">
      <c r="A4672" s="74">
        <v>16411.0</v>
      </c>
      <c r="B4672" s="74" t="s">
        <v>2486</v>
      </c>
      <c r="C4672" s="206">
        <v>19376.0</v>
      </c>
    </row>
    <row r="4673">
      <c r="A4673" s="74">
        <v>16412.0</v>
      </c>
      <c r="B4673" s="74" t="s">
        <v>6474</v>
      </c>
      <c r="C4673" s="206">
        <v>16226.0</v>
      </c>
    </row>
    <row r="4674">
      <c r="A4674" s="74">
        <v>16413.0</v>
      </c>
      <c r="B4674" s="74" t="s">
        <v>4866</v>
      </c>
      <c r="C4674" s="206">
        <v>17781.0</v>
      </c>
    </row>
    <row r="4675">
      <c r="A4675" s="74">
        <v>16414.0</v>
      </c>
      <c r="B4675" s="74" t="s">
        <v>6475</v>
      </c>
      <c r="C4675" s="206">
        <v>12283.0</v>
      </c>
    </row>
    <row r="4676">
      <c r="A4676" s="74">
        <v>16415.0</v>
      </c>
      <c r="B4676" s="74" t="s">
        <v>6476</v>
      </c>
      <c r="C4676" s="206">
        <v>31942.0</v>
      </c>
    </row>
    <row r="4677">
      <c r="A4677" s="74">
        <v>16417.0</v>
      </c>
      <c r="B4677" s="74" t="s">
        <v>2037</v>
      </c>
      <c r="C4677" s="206">
        <v>29034.0</v>
      </c>
    </row>
    <row r="4678">
      <c r="A4678" s="74">
        <v>16420.0</v>
      </c>
      <c r="B4678" s="74" t="s">
        <v>1454</v>
      </c>
      <c r="C4678" s="206">
        <v>24177.0</v>
      </c>
    </row>
    <row r="4679">
      <c r="A4679" s="74">
        <v>16421.0</v>
      </c>
      <c r="B4679" s="74" t="s">
        <v>6477</v>
      </c>
      <c r="C4679" s="206">
        <v>22284.0</v>
      </c>
    </row>
    <row r="4680">
      <c r="A4680" s="74">
        <v>16425.0</v>
      </c>
      <c r="B4680" s="74" t="s">
        <v>2699</v>
      </c>
      <c r="C4680" s="206">
        <v>28522.0</v>
      </c>
    </row>
    <row r="4681">
      <c r="A4681" s="74">
        <v>16426.0</v>
      </c>
      <c r="B4681" s="74" t="s">
        <v>2691</v>
      </c>
      <c r="C4681" s="206">
        <v>12302.0</v>
      </c>
    </row>
    <row r="4682">
      <c r="A4682" s="74">
        <v>16427.0</v>
      </c>
      <c r="B4682" s="74" t="s">
        <v>2760</v>
      </c>
      <c r="C4682" s="206">
        <v>24828.0</v>
      </c>
    </row>
    <row r="4683">
      <c r="A4683" s="74">
        <v>16429.0</v>
      </c>
      <c r="B4683" s="74" t="s">
        <v>6478</v>
      </c>
      <c r="C4683" s="206">
        <v>14422.0</v>
      </c>
    </row>
    <row r="4684">
      <c r="A4684" s="74">
        <v>16430.0</v>
      </c>
      <c r="B4684" s="74" t="s">
        <v>6479</v>
      </c>
      <c r="C4684" s="206">
        <v>24420.0</v>
      </c>
    </row>
    <row r="4685">
      <c r="A4685" s="74">
        <v>16431.0</v>
      </c>
      <c r="B4685" s="74" t="s">
        <v>525</v>
      </c>
      <c r="C4685" s="206">
        <v>18157.0</v>
      </c>
    </row>
    <row r="4686">
      <c r="A4686" s="74">
        <v>16432.0</v>
      </c>
      <c r="B4686" s="74" t="s">
        <v>6480</v>
      </c>
      <c r="C4686" s="206">
        <v>29938.0</v>
      </c>
    </row>
    <row r="4687">
      <c r="A4687" s="74">
        <v>16433.0</v>
      </c>
      <c r="B4687" s="74" t="s">
        <v>1882</v>
      </c>
      <c r="C4687" s="206">
        <v>22177.0</v>
      </c>
    </row>
    <row r="4688">
      <c r="A4688" s="74">
        <v>16434.0</v>
      </c>
      <c r="B4688" s="74" t="s">
        <v>2864</v>
      </c>
      <c r="C4688" s="206">
        <v>29227.0</v>
      </c>
    </row>
    <row r="4689">
      <c r="A4689" s="74">
        <v>16435.0</v>
      </c>
      <c r="B4689" s="74" t="s">
        <v>6481</v>
      </c>
      <c r="C4689" s="206">
        <v>21752.0</v>
      </c>
    </row>
    <row r="4690">
      <c r="A4690" s="74">
        <v>16436.0</v>
      </c>
      <c r="B4690" s="74" t="s">
        <v>6482</v>
      </c>
      <c r="C4690" s="206">
        <v>18434.0</v>
      </c>
    </row>
    <row r="4691">
      <c r="A4691" s="74">
        <v>16438.0</v>
      </c>
      <c r="B4691" s="74" t="s">
        <v>6483</v>
      </c>
      <c r="C4691" s="206">
        <v>16578.0</v>
      </c>
    </row>
    <row r="4692">
      <c r="A4692" s="74">
        <v>16439.0</v>
      </c>
      <c r="B4692" s="74" t="s">
        <v>6484</v>
      </c>
      <c r="C4692" s="206">
        <v>27354.0</v>
      </c>
    </row>
    <row r="4693">
      <c r="A4693" s="74">
        <v>16441.0</v>
      </c>
      <c r="B4693" s="74" t="s">
        <v>6485</v>
      </c>
      <c r="C4693" s="206">
        <v>22733.0</v>
      </c>
    </row>
    <row r="4694">
      <c r="A4694" s="74">
        <v>16442.0</v>
      </c>
      <c r="B4694" s="74" t="s">
        <v>697</v>
      </c>
      <c r="C4694" s="206">
        <v>22978.0</v>
      </c>
    </row>
    <row r="4695">
      <c r="A4695" s="74">
        <v>16443.0</v>
      </c>
      <c r="B4695" s="74" t="s">
        <v>698</v>
      </c>
      <c r="C4695" s="206">
        <v>33995.0</v>
      </c>
    </row>
    <row r="4696">
      <c r="A4696" s="74">
        <v>16444.0</v>
      </c>
      <c r="B4696" s="74" t="s">
        <v>6486</v>
      </c>
      <c r="C4696" s="206">
        <v>13772.0</v>
      </c>
    </row>
    <row r="4697">
      <c r="A4697" s="74">
        <v>16445.0</v>
      </c>
      <c r="B4697" s="74" t="s">
        <v>6487</v>
      </c>
      <c r="C4697" s="206">
        <v>23082.0</v>
      </c>
    </row>
    <row r="4698">
      <c r="A4698" s="74">
        <v>16446.0</v>
      </c>
      <c r="B4698" s="74" t="s">
        <v>6488</v>
      </c>
      <c r="C4698" s="206">
        <v>27864.0</v>
      </c>
    </row>
    <row r="4699">
      <c r="A4699" s="74">
        <v>16448.0</v>
      </c>
      <c r="B4699" s="74" t="s">
        <v>6489</v>
      </c>
      <c r="C4699" s="206">
        <v>31169.0</v>
      </c>
    </row>
    <row r="4700">
      <c r="A4700" s="74">
        <v>16449.0</v>
      </c>
      <c r="B4700" s="74" t="s">
        <v>2487</v>
      </c>
      <c r="C4700" s="206">
        <v>23434.0</v>
      </c>
    </row>
    <row r="4701">
      <c r="A4701" s="74">
        <v>16450.0</v>
      </c>
      <c r="B4701" s="74" t="s">
        <v>6490</v>
      </c>
      <c r="C4701" s="206">
        <v>31453.0</v>
      </c>
    </row>
    <row r="4702">
      <c r="A4702" s="74">
        <v>16451.0</v>
      </c>
      <c r="B4702" s="74" t="s">
        <v>6491</v>
      </c>
      <c r="C4702" s="206">
        <v>17091.0</v>
      </c>
    </row>
    <row r="4703">
      <c r="A4703" s="74">
        <v>16453.0</v>
      </c>
      <c r="B4703" s="74" t="s">
        <v>6492</v>
      </c>
      <c r="C4703" s="206">
        <v>26860.0</v>
      </c>
    </row>
    <row r="4704">
      <c r="A4704" s="74">
        <v>16455.0</v>
      </c>
      <c r="B4704" s="74" t="s">
        <v>2547</v>
      </c>
      <c r="C4704" s="206">
        <v>27691.0</v>
      </c>
    </row>
    <row r="4705">
      <c r="A4705" s="74">
        <v>16456.0</v>
      </c>
      <c r="B4705" s="74" t="s">
        <v>658</v>
      </c>
      <c r="C4705" s="206">
        <v>33340.0</v>
      </c>
    </row>
    <row r="4706">
      <c r="A4706" s="74">
        <v>16457.0</v>
      </c>
      <c r="B4706" s="74" t="s">
        <v>6493</v>
      </c>
      <c r="C4706" s="206">
        <v>20610.0</v>
      </c>
    </row>
    <row r="4707">
      <c r="A4707" s="74">
        <v>16458.0</v>
      </c>
      <c r="B4707" s="74" t="s">
        <v>6494</v>
      </c>
      <c r="C4707" s="206">
        <v>17921.0</v>
      </c>
    </row>
    <row r="4708">
      <c r="A4708" s="74">
        <v>16459.0</v>
      </c>
      <c r="B4708" s="74" t="s">
        <v>6495</v>
      </c>
      <c r="C4708" s="206">
        <v>19018.0</v>
      </c>
    </row>
    <row r="4709">
      <c r="A4709" s="74">
        <v>16462.0</v>
      </c>
      <c r="B4709" s="74" t="s">
        <v>6496</v>
      </c>
      <c r="C4709" s="206">
        <v>17504.0</v>
      </c>
    </row>
    <row r="4710">
      <c r="A4710" s="74">
        <v>16463.0</v>
      </c>
      <c r="B4710" s="74" t="s">
        <v>6497</v>
      </c>
      <c r="C4710" s="206">
        <v>29506.0</v>
      </c>
    </row>
    <row r="4711">
      <c r="A4711" s="74">
        <v>16464.0</v>
      </c>
      <c r="B4711" s="74" t="s">
        <v>6498</v>
      </c>
      <c r="C4711" s="206">
        <v>25109.0</v>
      </c>
    </row>
    <row r="4712">
      <c r="A4712" s="74">
        <v>16465.0</v>
      </c>
      <c r="B4712" s="74" t="s">
        <v>6499</v>
      </c>
      <c r="C4712" s="206">
        <v>30615.0</v>
      </c>
    </row>
    <row r="4713">
      <c r="A4713" s="74">
        <v>16466.0</v>
      </c>
      <c r="B4713" s="74" t="s">
        <v>6500</v>
      </c>
      <c r="C4713" s="206">
        <v>23152.0</v>
      </c>
    </row>
    <row r="4714">
      <c r="A4714" s="74">
        <v>16467.0</v>
      </c>
      <c r="B4714" s="74" t="s">
        <v>789</v>
      </c>
      <c r="C4714" s="206">
        <v>25813.0</v>
      </c>
    </row>
    <row r="4715">
      <c r="A4715" s="74">
        <v>16468.0</v>
      </c>
      <c r="B4715" s="74" t="s">
        <v>6501</v>
      </c>
      <c r="C4715" s="206">
        <v>21058.0</v>
      </c>
    </row>
    <row r="4716">
      <c r="A4716" s="74">
        <v>16470.0</v>
      </c>
      <c r="B4716" s="74" t="s">
        <v>6502</v>
      </c>
      <c r="C4716" s="206">
        <v>15618.0</v>
      </c>
    </row>
    <row r="4717">
      <c r="A4717" s="74">
        <v>16471.0</v>
      </c>
      <c r="B4717" s="74" t="s">
        <v>6503</v>
      </c>
      <c r="C4717" s="206">
        <v>23867.0</v>
      </c>
    </row>
    <row r="4718">
      <c r="A4718" s="74">
        <v>16472.0</v>
      </c>
      <c r="B4718" s="74" t="s">
        <v>6504</v>
      </c>
      <c r="C4718" s="206">
        <v>27250.0</v>
      </c>
    </row>
    <row r="4719">
      <c r="A4719" s="74">
        <v>16473.0</v>
      </c>
      <c r="B4719" s="74" t="s">
        <v>1893</v>
      </c>
      <c r="C4719" s="206">
        <v>22507.0</v>
      </c>
    </row>
    <row r="4720">
      <c r="A4720" s="74">
        <v>16474.0</v>
      </c>
      <c r="B4720" s="74" t="s">
        <v>1225</v>
      </c>
      <c r="C4720" s="206">
        <v>24316.0</v>
      </c>
    </row>
    <row r="4721">
      <c r="A4721" s="74">
        <v>16475.0</v>
      </c>
      <c r="B4721" s="74" t="s">
        <v>2717</v>
      </c>
      <c r="C4721" s="206">
        <v>27121.0</v>
      </c>
    </row>
    <row r="4722">
      <c r="A4722" s="74">
        <v>16476.0</v>
      </c>
      <c r="B4722" s="74" t="s">
        <v>6505</v>
      </c>
      <c r="C4722" s="206">
        <v>23386.0</v>
      </c>
    </row>
    <row r="4723">
      <c r="A4723" s="74">
        <v>16477.0</v>
      </c>
      <c r="B4723" s="74" t="s">
        <v>3135</v>
      </c>
      <c r="C4723" s="206">
        <v>22135.0</v>
      </c>
    </row>
    <row r="4724">
      <c r="A4724" s="74">
        <v>16478.0</v>
      </c>
      <c r="B4724" s="74" t="s">
        <v>2254</v>
      </c>
      <c r="C4724" s="206">
        <v>19153.0</v>
      </c>
    </row>
    <row r="4725">
      <c r="A4725" s="74">
        <v>16481.0</v>
      </c>
      <c r="B4725" s="74" t="s">
        <v>212</v>
      </c>
      <c r="C4725" s="206">
        <v>23102.0</v>
      </c>
    </row>
    <row r="4726">
      <c r="A4726" s="74">
        <v>16482.0</v>
      </c>
      <c r="B4726" s="74" t="s">
        <v>6506</v>
      </c>
      <c r="C4726" s="206">
        <v>13256.0</v>
      </c>
    </row>
    <row r="4727">
      <c r="A4727" s="74">
        <v>16483.0</v>
      </c>
      <c r="B4727" s="74" t="s">
        <v>1861</v>
      </c>
      <c r="C4727" s="206">
        <v>25298.0</v>
      </c>
    </row>
    <row r="4728">
      <c r="A4728" s="74">
        <v>16484.0</v>
      </c>
      <c r="B4728" s="74" t="s">
        <v>6507</v>
      </c>
      <c r="C4728" s="206">
        <v>31168.0</v>
      </c>
    </row>
    <row r="4729">
      <c r="A4729" s="74">
        <v>16485.0</v>
      </c>
      <c r="B4729" s="74" t="s">
        <v>6508</v>
      </c>
      <c r="C4729" s="206">
        <v>17407.0</v>
      </c>
    </row>
    <row r="4730">
      <c r="A4730" s="74">
        <v>16488.0</v>
      </c>
      <c r="B4730" s="74" t="s">
        <v>1952</v>
      </c>
      <c r="C4730" s="206">
        <v>22921.0</v>
      </c>
    </row>
    <row r="4731">
      <c r="A4731" s="74">
        <v>16490.0</v>
      </c>
      <c r="B4731" s="74" t="s">
        <v>2562</v>
      </c>
      <c r="C4731" s="206">
        <v>17970.0</v>
      </c>
    </row>
    <row r="4732">
      <c r="A4732" s="74">
        <v>16491.0</v>
      </c>
      <c r="B4732" s="74" t="s">
        <v>3152</v>
      </c>
      <c r="C4732" s="206">
        <v>16179.0</v>
      </c>
    </row>
    <row r="4733">
      <c r="A4733" s="74">
        <v>16492.0</v>
      </c>
      <c r="B4733" s="74" t="s">
        <v>6509</v>
      </c>
      <c r="C4733" s="206">
        <v>31364.0</v>
      </c>
    </row>
    <row r="4734">
      <c r="A4734" s="74">
        <v>16494.0</v>
      </c>
      <c r="B4734" s="74" t="s">
        <v>6510</v>
      </c>
      <c r="C4734" s="206">
        <v>24579.0</v>
      </c>
    </row>
    <row r="4735">
      <c r="A4735" s="74">
        <v>16495.0</v>
      </c>
      <c r="B4735" s="74" t="s">
        <v>6511</v>
      </c>
      <c r="C4735" s="206">
        <v>25245.0</v>
      </c>
    </row>
    <row r="4736">
      <c r="A4736" s="74">
        <v>16496.0</v>
      </c>
      <c r="B4736" s="74" t="s">
        <v>6512</v>
      </c>
      <c r="C4736" s="206">
        <v>19235.0</v>
      </c>
    </row>
    <row r="4737">
      <c r="A4737" s="74">
        <v>16497.0</v>
      </c>
      <c r="B4737" s="74" t="s">
        <v>6513</v>
      </c>
      <c r="C4737" s="206">
        <v>19950.0</v>
      </c>
    </row>
    <row r="4738">
      <c r="A4738" s="74">
        <v>16498.0</v>
      </c>
      <c r="B4738" s="74" t="s">
        <v>6514</v>
      </c>
      <c r="C4738" s="206">
        <v>20803.0</v>
      </c>
    </row>
    <row r="4739">
      <c r="A4739" s="74">
        <v>16499.0</v>
      </c>
      <c r="B4739" s="74" t="s">
        <v>6515</v>
      </c>
      <c r="C4739" s="206">
        <v>26230.0</v>
      </c>
    </row>
    <row r="4740">
      <c r="A4740" s="74">
        <v>16500.0</v>
      </c>
      <c r="B4740" s="74" t="s">
        <v>2205</v>
      </c>
      <c r="C4740" s="206">
        <v>23027.0</v>
      </c>
    </row>
    <row r="4741">
      <c r="A4741" s="74">
        <v>16502.0</v>
      </c>
      <c r="B4741" s="74" t="s">
        <v>2186</v>
      </c>
      <c r="C4741" s="206">
        <v>28281.0</v>
      </c>
    </row>
    <row r="4742">
      <c r="A4742" s="74">
        <v>16503.0</v>
      </c>
      <c r="B4742" s="74" t="s">
        <v>688</v>
      </c>
      <c r="C4742" s="206">
        <v>12325.0</v>
      </c>
    </row>
    <row r="4743">
      <c r="A4743" s="74">
        <v>16504.0</v>
      </c>
      <c r="B4743" s="74" t="s">
        <v>6516</v>
      </c>
      <c r="C4743" s="206">
        <v>20242.0</v>
      </c>
    </row>
    <row r="4744">
      <c r="A4744" s="74">
        <v>16505.0</v>
      </c>
      <c r="B4744" s="74" t="s">
        <v>2514</v>
      </c>
      <c r="C4744" s="206">
        <v>21464.0</v>
      </c>
    </row>
    <row r="4745">
      <c r="A4745" s="74">
        <v>16506.0</v>
      </c>
      <c r="B4745" s="74" t="s">
        <v>6517</v>
      </c>
      <c r="C4745" s="206">
        <v>25578.0</v>
      </c>
    </row>
    <row r="4746">
      <c r="A4746" s="74">
        <v>16507.0</v>
      </c>
      <c r="B4746" s="74" t="s">
        <v>6518</v>
      </c>
      <c r="C4746" s="206">
        <v>21287.0</v>
      </c>
    </row>
    <row r="4747">
      <c r="A4747" s="74">
        <v>16508.0</v>
      </c>
      <c r="B4747" s="74" t="s">
        <v>3146</v>
      </c>
      <c r="C4747" s="206">
        <v>12209.0</v>
      </c>
    </row>
    <row r="4748">
      <c r="A4748" s="74">
        <v>16509.0</v>
      </c>
      <c r="B4748" s="74" t="s">
        <v>6519</v>
      </c>
      <c r="C4748" s="206">
        <v>16614.0</v>
      </c>
    </row>
    <row r="4749">
      <c r="A4749" s="74">
        <v>16510.0</v>
      </c>
      <c r="B4749" s="74" t="s">
        <v>6520</v>
      </c>
      <c r="C4749" s="206">
        <v>18483.0</v>
      </c>
    </row>
    <row r="4750">
      <c r="A4750" s="74">
        <v>16511.0</v>
      </c>
      <c r="B4750" s="74" t="s">
        <v>6521</v>
      </c>
      <c r="C4750" s="206">
        <v>20244.0</v>
      </c>
    </row>
    <row r="4751">
      <c r="A4751" s="74">
        <v>16512.0</v>
      </c>
      <c r="B4751" s="74" t="s">
        <v>6276</v>
      </c>
      <c r="C4751" s="206">
        <v>12955.0</v>
      </c>
    </row>
    <row r="4752">
      <c r="A4752" s="74">
        <v>16513.0</v>
      </c>
      <c r="B4752" s="74" t="s">
        <v>831</v>
      </c>
      <c r="C4752" s="206">
        <v>17670.0</v>
      </c>
    </row>
    <row r="4753">
      <c r="A4753" s="74">
        <v>16514.0</v>
      </c>
      <c r="B4753" s="74" t="s">
        <v>2237</v>
      </c>
      <c r="C4753" s="206">
        <v>28378.0</v>
      </c>
    </row>
    <row r="4754">
      <c r="A4754" s="74">
        <v>16515.0</v>
      </c>
      <c r="B4754" s="74" t="s">
        <v>2627</v>
      </c>
      <c r="C4754" s="206">
        <v>17317.0</v>
      </c>
    </row>
    <row r="4755">
      <c r="A4755" s="74">
        <v>16516.0</v>
      </c>
      <c r="B4755" s="74" t="s">
        <v>6522</v>
      </c>
      <c r="C4755" s="206">
        <v>15499.0</v>
      </c>
    </row>
    <row r="4756">
      <c r="A4756" s="74">
        <v>16517.0</v>
      </c>
      <c r="B4756" s="74" t="s">
        <v>6523</v>
      </c>
      <c r="C4756" s="206">
        <v>17609.0</v>
      </c>
    </row>
    <row r="4757">
      <c r="A4757" s="74">
        <v>16518.0</v>
      </c>
      <c r="B4757" s="74" t="s">
        <v>6524</v>
      </c>
      <c r="C4757" s="206">
        <v>27958.0</v>
      </c>
    </row>
    <row r="4758">
      <c r="A4758" s="74">
        <v>16519.0</v>
      </c>
      <c r="B4758" s="74" t="s">
        <v>6525</v>
      </c>
      <c r="C4758" s="206">
        <v>21727.0</v>
      </c>
    </row>
    <row r="4759">
      <c r="A4759" s="74">
        <v>16520.0</v>
      </c>
      <c r="B4759" s="74" t="s">
        <v>6526</v>
      </c>
      <c r="C4759" s="206">
        <v>35851.0</v>
      </c>
    </row>
    <row r="4760">
      <c r="A4760" s="74">
        <v>16521.0</v>
      </c>
      <c r="B4760" s="74" t="s">
        <v>560</v>
      </c>
      <c r="C4760" s="206">
        <v>19307.0</v>
      </c>
    </row>
    <row r="4761">
      <c r="A4761" s="74">
        <v>16522.0</v>
      </c>
      <c r="B4761" s="74" t="s">
        <v>6527</v>
      </c>
      <c r="C4761" s="206">
        <v>25936.0</v>
      </c>
    </row>
    <row r="4762">
      <c r="A4762" s="74">
        <v>16523.0</v>
      </c>
      <c r="B4762" s="74" t="s">
        <v>6528</v>
      </c>
      <c r="C4762" s="206">
        <v>21431.0</v>
      </c>
    </row>
    <row r="4763">
      <c r="A4763" s="74">
        <v>16524.0</v>
      </c>
      <c r="B4763" s="74" t="s">
        <v>2132</v>
      </c>
      <c r="C4763" s="206">
        <v>25485.0</v>
      </c>
    </row>
    <row r="4764">
      <c r="A4764" s="74">
        <v>16525.0</v>
      </c>
      <c r="B4764" s="74" t="s">
        <v>6529</v>
      </c>
      <c r="C4764" s="206">
        <v>22889.0</v>
      </c>
    </row>
    <row r="4765">
      <c r="A4765" s="74">
        <v>16526.0</v>
      </c>
      <c r="B4765" s="74" t="s">
        <v>6530</v>
      </c>
      <c r="C4765" s="206">
        <v>19731.0</v>
      </c>
    </row>
    <row r="4766">
      <c r="A4766" s="74">
        <v>16527.0</v>
      </c>
      <c r="B4766" s="74" t="s">
        <v>6531</v>
      </c>
      <c r="C4766" s="206">
        <v>22233.0</v>
      </c>
    </row>
    <row r="4767">
      <c r="A4767" s="74">
        <v>16528.0</v>
      </c>
      <c r="B4767" s="74" t="s">
        <v>6532</v>
      </c>
      <c r="C4767" s="206">
        <v>23671.0</v>
      </c>
    </row>
    <row r="4768">
      <c r="A4768" s="74">
        <v>16529.0</v>
      </c>
      <c r="B4768" s="74" t="s">
        <v>6533</v>
      </c>
      <c r="C4768" s="206">
        <v>23382.0</v>
      </c>
    </row>
    <row r="4769">
      <c r="A4769" s="74">
        <v>16530.0</v>
      </c>
      <c r="B4769" s="74" t="s">
        <v>6534</v>
      </c>
      <c r="C4769" s="206">
        <v>20533.0</v>
      </c>
    </row>
    <row r="4770">
      <c r="A4770" s="74">
        <v>16531.0</v>
      </c>
      <c r="B4770" s="74" t="s">
        <v>1142</v>
      </c>
      <c r="C4770" s="206">
        <v>20643.0</v>
      </c>
    </row>
    <row r="4771">
      <c r="A4771" s="74">
        <v>16532.0</v>
      </c>
      <c r="B4771" s="74" t="s">
        <v>6535</v>
      </c>
      <c r="C4771" s="206">
        <v>14251.0</v>
      </c>
    </row>
    <row r="4772">
      <c r="A4772" s="74">
        <v>16535.0</v>
      </c>
      <c r="B4772" s="74" t="s">
        <v>1095</v>
      </c>
      <c r="C4772" s="206">
        <v>23148.0</v>
      </c>
    </row>
    <row r="4773">
      <c r="A4773" s="74">
        <v>16536.0</v>
      </c>
      <c r="B4773" s="74" t="s">
        <v>6536</v>
      </c>
      <c r="C4773" s="206">
        <v>18689.0</v>
      </c>
    </row>
    <row r="4774">
      <c r="A4774" s="74">
        <v>16537.0</v>
      </c>
      <c r="B4774" s="74" t="s">
        <v>6537</v>
      </c>
      <c r="C4774" s="206">
        <v>20802.0</v>
      </c>
    </row>
    <row r="4775">
      <c r="A4775" s="74">
        <v>16538.0</v>
      </c>
      <c r="B4775" s="74" t="s">
        <v>6538</v>
      </c>
      <c r="C4775" s="206">
        <v>18629.0</v>
      </c>
    </row>
    <row r="4776">
      <c r="A4776" s="74">
        <v>16539.0</v>
      </c>
      <c r="B4776" s="74" t="s">
        <v>6539</v>
      </c>
      <c r="C4776" s="206">
        <v>28267.0</v>
      </c>
    </row>
    <row r="4777">
      <c r="A4777" s="74">
        <v>16541.0</v>
      </c>
      <c r="B4777" s="74" t="s">
        <v>6540</v>
      </c>
      <c r="C4777" s="206">
        <v>25664.0</v>
      </c>
    </row>
    <row r="4778">
      <c r="A4778" s="74">
        <v>16542.0</v>
      </c>
      <c r="B4778" s="74" t="s">
        <v>6541</v>
      </c>
      <c r="C4778" s="206">
        <v>16692.0</v>
      </c>
    </row>
    <row r="4779">
      <c r="A4779" s="74">
        <v>16543.0</v>
      </c>
      <c r="B4779" s="74" t="s">
        <v>1875</v>
      </c>
      <c r="C4779" s="206">
        <v>34460.0</v>
      </c>
    </row>
    <row r="4780">
      <c r="A4780" s="74">
        <v>16544.0</v>
      </c>
      <c r="B4780" s="74" t="s">
        <v>6542</v>
      </c>
      <c r="C4780" s="206">
        <v>32132.0</v>
      </c>
    </row>
    <row r="4781">
      <c r="A4781" s="74">
        <v>16548.0</v>
      </c>
      <c r="B4781" s="74" t="s">
        <v>6543</v>
      </c>
      <c r="C4781" s="206">
        <v>19962.0</v>
      </c>
    </row>
    <row r="4782">
      <c r="A4782" s="74">
        <v>16549.0</v>
      </c>
      <c r="B4782" s="74" t="s">
        <v>6544</v>
      </c>
      <c r="C4782" s="206">
        <v>22503.0</v>
      </c>
    </row>
    <row r="4783">
      <c r="A4783" s="74">
        <v>16550.0</v>
      </c>
      <c r="B4783" s="74" t="s">
        <v>6545</v>
      </c>
      <c r="C4783" s="206">
        <v>33641.0</v>
      </c>
    </row>
    <row r="4784">
      <c r="A4784" s="74">
        <v>16551.0</v>
      </c>
      <c r="B4784" s="74" t="s">
        <v>6546</v>
      </c>
      <c r="C4784" s="206">
        <v>13947.0</v>
      </c>
    </row>
    <row r="4785">
      <c r="A4785" s="74">
        <v>16552.0</v>
      </c>
      <c r="B4785" s="74" t="s">
        <v>6547</v>
      </c>
      <c r="C4785" s="206">
        <v>14043.0</v>
      </c>
    </row>
    <row r="4786">
      <c r="A4786" s="74">
        <v>16553.0</v>
      </c>
      <c r="B4786" s="74" t="s">
        <v>6548</v>
      </c>
      <c r="C4786" s="206">
        <v>23011.0</v>
      </c>
    </row>
    <row r="4787">
      <c r="A4787" s="74">
        <v>16554.0</v>
      </c>
      <c r="B4787" s="74" t="s">
        <v>6549</v>
      </c>
      <c r="C4787" s="206">
        <v>28107.0</v>
      </c>
    </row>
    <row r="4788">
      <c r="A4788" s="74">
        <v>16559.0</v>
      </c>
      <c r="B4788" s="74" t="s">
        <v>6550</v>
      </c>
      <c r="C4788" s="206">
        <v>16062.0</v>
      </c>
    </row>
    <row r="4789">
      <c r="A4789" s="74">
        <v>16560.0</v>
      </c>
      <c r="B4789" s="74" t="s">
        <v>298</v>
      </c>
      <c r="C4789" s="206">
        <v>17367.0</v>
      </c>
    </row>
    <row r="4790">
      <c r="A4790" s="74">
        <v>16561.0</v>
      </c>
      <c r="B4790" s="74" t="s">
        <v>6551</v>
      </c>
      <c r="C4790" s="206">
        <v>22361.0</v>
      </c>
    </row>
    <row r="4791">
      <c r="A4791" s="74">
        <v>16562.0</v>
      </c>
      <c r="B4791" s="74" t="s">
        <v>1784</v>
      </c>
      <c r="C4791" s="206">
        <v>27267.0</v>
      </c>
    </row>
    <row r="4792">
      <c r="A4792" s="74">
        <v>16563.0</v>
      </c>
      <c r="B4792" s="74" t="s">
        <v>6552</v>
      </c>
      <c r="C4792" s="206">
        <v>23442.0</v>
      </c>
    </row>
    <row r="4793">
      <c r="A4793" s="74">
        <v>16564.0</v>
      </c>
      <c r="B4793" s="74" t="s">
        <v>6553</v>
      </c>
      <c r="C4793" s="206">
        <v>24222.0</v>
      </c>
    </row>
    <row r="4794">
      <c r="A4794" s="74">
        <v>16565.0</v>
      </c>
      <c r="B4794" s="74" t="s">
        <v>6554</v>
      </c>
      <c r="C4794" s="206">
        <v>20784.0</v>
      </c>
    </row>
    <row r="4795">
      <c r="A4795" s="74">
        <v>16566.0</v>
      </c>
      <c r="B4795" s="74" t="s">
        <v>6555</v>
      </c>
      <c r="C4795" s="206">
        <v>22129.0</v>
      </c>
    </row>
    <row r="4796">
      <c r="A4796" s="74">
        <v>16567.0</v>
      </c>
      <c r="B4796" s="74" t="s">
        <v>6556</v>
      </c>
      <c r="C4796" s="206">
        <v>26875.0</v>
      </c>
    </row>
    <row r="4797">
      <c r="A4797" s="74">
        <v>16570.0</v>
      </c>
      <c r="B4797" s="74" t="s">
        <v>6557</v>
      </c>
      <c r="C4797" s="206">
        <v>30092.0</v>
      </c>
    </row>
    <row r="4798">
      <c r="A4798" s="74">
        <v>16571.0</v>
      </c>
      <c r="B4798" s="74" t="s">
        <v>2652</v>
      </c>
      <c r="C4798" s="206">
        <v>14391.0</v>
      </c>
    </row>
    <row r="4799">
      <c r="A4799" s="74">
        <v>16572.0</v>
      </c>
      <c r="B4799" s="74" t="s">
        <v>6558</v>
      </c>
      <c r="C4799" s="206">
        <v>24674.0</v>
      </c>
    </row>
    <row r="4800">
      <c r="A4800" s="74">
        <v>16573.0</v>
      </c>
      <c r="B4800" s="74" t="s">
        <v>6559</v>
      </c>
      <c r="C4800" s="206">
        <v>25586.0</v>
      </c>
    </row>
    <row r="4801">
      <c r="A4801" s="74">
        <v>16574.0</v>
      </c>
      <c r="B4801" s="74" t="s">
        <v>6560</v>
      </c>
      <c r="C4801" s="206">
        <v>22806.0</v>
      </c>
    </row>
    <row r="4802">
      <c r="A4802" s="74">
        <v>16575.0</v>
      </c>
      <c r="B4802" s="74" t="s">
        <v>6561</v>
      </c>
      <c r="C4802" s="206">
        <v>21689.0</v>
      </c>
    </row>
    <row r="4803">
      <c r="A4803" s="74">
        <v>16576.0</v>
      </c>
      <c r="B4803" s="74" t="s">
        <v>1928</v>
      </c>
      <c r="C4803" s="206">
        <v>17982.0</v>
      </c>
    </row>
    <row r="4804">
      <c r="A4804" s="74">
        <v>16577.0</v>
      </c>
      <c r="B4804" s="74" t="s">
        <v>6562</v>
      </c>
      <c r="C4804" s="206">
        <v>13867.0</v>
      </c>
    </row>
    <row r="4805">
      <c r="A4805" s="74">
        <v>16582.0</v>
      </c>
      <c r="B4805" s="74" t="s">
        <v>6563</v>
      </c>
      <c r="C4805" s="206">
        <v>16737.0</v>
      </c>
    </row>
    <row r="4806">
      <c r="A4806" s="74">
        <v>16583.0</v>
      </c>
      <c r="B4806" s="74" t="s">
        <v>6564</v>
      </c>
      <c r="C4806" s="206">
        <v>23664.0</v>
      </c>
    </row>
    <row r="4807">
      <c r="A4807" s="74">
        <v>16584.0</v>
      </c>
      <c r="B4807" s="74" t="s">
        <v>6565</v>
      </c>
      <c r="C4807" s="206">
        <v>26074.0</v>
      </c>
    </row>
    <row r="4808">
      <c r="A4808" s="74">
        <v>16585.0</v>
      </c>
      <c r="B4808" s="74" t="s">
        <v>6566</v>
      </c>
      <c r="C4808" s="206">
        <v>18481.0</v>
      </c>
    </row>
    <row r="4809">
      <c r="A4809" s="74">
        <v>16586.0</v>
      </c>
      <c r="B4809" s="74" t="s">
        <v>6567</v>
      </c>
      <c r="C4809" s="206">
        <v>29471.0</v>
      </c>
    </row>
    <row r="4810">
      <c r="A4810" s="74">
        <v>16588.0</v>
      </c>
      <c r="B4810" s="74" t="s">
        <v>6568</v>
      </c>
      <c r="C4810" s="206">
        <v>20910.0</v>
      </c>
    </row>
    <row r="4811">
      <c r="A4811" s="74">
        <v>16589.0</v>
      </c>
      <c r="B4811" s="74" t="s">
        <v>6569</v>
      </c>
      <c r="C4811" s="206">
        <v>16222.0</v>
      </c>
    </row>
    <row r="4812">
      <c r="A4812" s="74">
        <v>16590.0</v>
      </c>
      <c r="B4812" s="74" t="s">
        <v>6570</v>
      </c>
      <c r="C4812" s="206">
        <v>25308.0</v>
      </c>
    </row>
    <row r="4813">
      <c r="A4813" s="74">
        <v>16591.0</v>
      </c>
      <c r="B4813" s="74" t="s">
        <v>6571</v>
      </c>
      <c r="C4813" s="206">
        <v>19773.0</v>
      </c>
    </row>
    <row r="4814">
      <c r="A4814" s="74">
        <v>16595.0</v>
      </c>
      <c r="B4814" s="74" t="s">
        <v>6572</v>
      </c>
      <c r="C4814" s="206">
        <v>32158.0</v>
      </c>
    </row>
    <row r="4815">
      <c r="A4815" s="74">
        <v>16596.0</v>
      </c>
      <c r="B4815" s="74" t="s">
        <v>6573</v>
      </c>
      <c r="C4815" s="206">
        <v>16214.0</v>
      </c>
    </row>
    <row r="4816">
      <c r="A4816" s="74">
        <v>16598.0</v>
      </c>
      <c r="B4816" s="74" t="s">
        <v>6574</v>
      </c>
      <c r="C4816" s="206">
        <v>29972.0</v>
      </c>
    </row>
    <row r="4817">
      <c r="A4817" s="74">
        <v>16599.0</v>
      </c>
      <c r="B4817" s="74" t="s">
        <v>3176</v>
      </c>
      <c r="C4817" s="206">
        <v>20468.0</v>
      </c>
    </row>
    <row r="4818">
      <c r="A4818" s="74">
        <v>16602.0</v>
      </c>
      <c r="B4818" s="74" t="s">
        <v>6575</v>
      </c>
      <c r="C4818" s="206">
        <v>35031.0</v>
      </c>
    </row>
    <row r="4819">
      <c r="A4819" s="74">
        <v>16605.0</v>
      </c>
      <c r="B4819" s="74" t="s">
        <v>6576</v>
      </c>
      <c r="C4819" s="206">
        <v>34957.0</v>
      </c>
    </row>
    <row r="4820">
      <c r="A4820" s="74">
        <v>16606.0</v>
      </c>
      <c r="B4820" s="74" t="s">
        <v>6577</v>
      </c>
      <c r="C4820" s="206">
        <v>24236.0</v>
      </c>
    </row>
    <row r="4821">
      <c r="A4821" s="74">
        <v>16607.0</v>
      </c>
      <c r="B4821" s="74" t="s">
        <v>2845</v>
      </c>
      <c r="C4821" s="206">
        <v>29673.0</v>
      </c>
    </row>
    <row r="4822">
      <c r="A4822" s="74">
        <v>16608.0</v>
      </c>
      <c r="B4822" s="74" t="s">
        <v>2137</v>
      </c>
      <c r="C4822" s="206">
        <v>31297.0</v>
      </c>
    </row>
    <row r="4823">
      <c r="A4823" s="74">
        <v>16609.0</v>
      </c>
      <c r="B4823" s="74" t="s">
        <v>2623</v>
      </c>
      <c r="C4823" s="206">
        <v>19761.0</v>
      </c>
    </row>
    <row r="4824">
      <c r="A4824" s="74">
        <v>16610.0</v>
      </c>
      <c r="B4824" s="74" t="s">
        <v>6578</v>
      </c>
      <c r="C4824" s="206">
        <v>16367.0</v>
      </c>
    </row>
    <row r="4825">
      <c r="A4825" s="74">
        <v>16611.0</v>
      </c>
      <c r="B4825" s="74" t="s">
        <v>6579</v>
      </c>
      <c r="C4825" s="206">
        <v>13977.0</v>
      </c>
    </row>
    <row r="4826">
      <c r="A4826" s="74">
        <v>16612.0</v>
      </c>
      <c r="B4826" s="74" t="s">
        <v>6580</v>
      </c>
      <c r="C4826" s="206">
        <v>24787.0</v>
      </c>
    </row>
    <row r="4827">
      <c r="A4827" s="74">
        <v>16614.0</v>
      </c>
      <c r="B4827" s="74" t="s">
        <v>6581</v>
      </c>
      <c r="C4827" s="206">
        <v>36630.0</v>
      </c>
    </row>
    <row r="4828">
      <c r="A4828" s="74">
        <v>16616.0</v>
      </c>
      <c r="B4828" s="74" t="s">
        <v>2912</v>
      </c>
      <c r="C4828" s="206">
        <v>23944.0</v>
      </c>
    </row>
    <row r="4829">
      <c r="A4829" s="74">
        <v>16617.0</v>
      </c>
      <c r="B4829" s="74" t="s">
        <v>6582</v>
      </c>
      <c r="C4829" s="206">
        <v>17122.0</v>
      </c>
    </row>
    <row r="4830">
      <c r="A4830" s="74">
        <v>16618.0</v>
      </c>
      <c r="B4830" s="74" t="s">
        <v>390</v>
      </c>
      <c r="C4830" s="206">
        <v>19461.0</v>
      </c>
    </row>
    <row r="4831">
      <c r="A4831" s="74">
        <v>16619.0</v>
      </c>
      <c r="B4831" s="74" t="s">
        <v>6583</v>
      </c>
      <c r="C4831" s="206">
        <v>32217.0</v>
      </c>
    </row>
    <row r="4832">
      <c r="A4832" s="74">
        <v>16620.0</v>
      </c>
      <c r="B4832" s="74" t="s">
        <v>6584</v>
      </c>
      <c r="C4832" s="206">
        <v>27488.0</v>
      </c>
    </row>
    <row r="4833">
      <c r="A4833" s="74">
        <v>16621.0</v>
      </c>
      <c r="B4833" s="74" t="s">
        <v>6585</v>
      </c>
      <c r="C4833" s="206">
        <v>17346.0</v>
      </c>
    </row>
    <row r="4834">
      <c r="A4834" s="74">
        <v>16622.0</v>
      </c>
      <c r="B4834" s="74" t="s">
        <v>2967</v>
      </c>
      <c r="C4834" s="206">
        <v>22025.0</v>
      </c>
    </row>
    <row r="4835">
      <c r="A4835" s="74">
        <v>16625.0</v>
      </c>
      <c r="B4835" s="74" t="s">
        <v>6586</v>
      </c>
      <c r="C4835" s="206">
        <v>32103.0</v>
      </c>
    </row>
    <row r="4836">
      <c r="A4836" s="74">
        <v>16626.0</v>
      </c>
      <c r="B4836" s="74" t="s">
        <v>541</v>
      </c>
      <c r="C4836" s="206">
        <v>22990.0</v>
      </c>
    </row>
    <row r="4837">
      <c r="A4837" s="74">
        <v>16628.0</v>
      </c>
      <c r="B4837" s="74" t="s">
        <v>6587</v>
      </c>
      <c r="C4837" s="206">
        <v>29045.0</v>
      </c>
    </row>
    <row r="4838">
      <c r="A4838" s="74">
        <v>16630.0</v>
      </c>
      <c r="B4838" s="74" t="s">
        <v>3171</v>
      </c>
      <c r="C4838" s="206">
        <v>22061.0</v>
      </c>
    </row>
    <row r="4839">
      <c r="A4839" s="74">
        <v>16631.0</v>
      </c>
      <c r="B4839" s="74" t="s">
        <v>6588</v>
      </c>
      <c r="C4839" s="206">
        <v>22152.0</v>
      </c>
    </row>
    <row r="4840">
      <c r="A4840" s="74">
        <v>16632.0</v>
      </c>
      <c r="B4840" s="74" t="s">
        <v>6589</v>
      </c>
      <c r="C4840" s="206">
        <v>23870.0</v>
      </c>
    </row>
    <row r="4841">
      <c r="A4841" s="74">
        <v>16633.0</v>
      </c>
      <c r="B4841" s="74" t="s">
        <v>6590</v>
      </c>
      <c r="C4841" s="206">
        <v>17476.0</v>
      </c>
    </row>
    <row r="4842">
      <c r="A4842" s="74">
        <v>16635.0</v>
      </c>
      <c r="B4842" s="74" t="s">
        <v>1950</v>
      </c>
      <c r="C4842" s="206">
        <v>19895.0</v>
      </c>
    </row>
    <row r="4843">
      <c r="A4843" s="74">
        <v>16636.0</v>
      </c>
      <c r="B4843" s="74" t="s">
        <v>3118</v>
      </c>
      <c r="C4843" s="206">
        <v>29866.0</v>
      </c>
    </row>
    <row r="4844">
      <c r="A4844" s="74">
        <v>16637.0</v>
      </c>
      <c r="B4844" s="74" t="s">
        <v>1261</v>
      </c>
      <c r="C4844" s="206">
        <v>30813.0</v>
      </c>
    </row>
    <row r="4845">
      <c r="A4845" s="74">
        <v>16638.0</v>
      </c>
      <c r="B4845" s="74" t="s">
        <v>6591</v>
      </c>
      <c r="C4845" s="206">
        <v>26014.0</v>
      </c>
    </row>
    <row r="4846">
      <c r="A4846" s="74">
        <v>16639.0</v>
      </c>
      <c r="B4846" s="74" t="s">
        <v>6592</v>
      </c>
      <c r="C4846" s="206">
        <v>23388.0</v>
      </c>
    </row>
    <row r="4847">
      <c r="A4847" s="74">
        <v>16640.0</v>
      </c>
      <c r="B4847" s="74" t="s">
        <v>6593</v>
      </c>
      <c r="C4847" s="206">
        <v>31481.0</v>
      </c>
    </row>
    <row r="4848">
      <c r="A4848" s="74">
        <v>16641.0</v>
      </c>
      <c r="B4848" s="74" t="s">
        <v>2889</v>
      </c>
      <c r="C4848" s="206">
        <v>23406.0</v>
      </c>
    </row>
    <row r="4849">
      <c r="A4849" s="74">
        <v>16642.0</v>
      </c>
      <c r="B4849" s="74" t="s">
        <v>6594</v>
      </c>
      <c r="C4849" s="206">
        <v>29828.0</v>
      </c>
    </row>
    <row r="4850">
      <c r="A4850" s="74">
        <v>16643.0</v>
      </c>
      <c r="B4850" s="74" t="s">
        <v>6595</v>
      </c>
      <c r="C4850" s="206">
        <v>14558.0</v>
      </c>
    </row>
    <row r="4851">
      <c r="A4851" s="74">
        <v>16644.0</v>
      </c>
      <c r="B4851" s="74" t="s">
        <v>6596</v>
      </c>
      <c r="C4851" s="206">
        <v>26340.0</v>
      </c>
    </row>
    <row r="4852">
      <c r="A4852" s="74">
        <v>16645.0</v>
      </c>
      <c r="B4852" s="74" t="s">
        <v>6597</v>
      </c>
      <c r="C4852" s="206">
        <v>17634.0</v>
      </c>
    </row>
    <row r="4853">
      <c r="A4853" s="74">
        <v>16646.0</v>
      </c>
      <c r="B4853" s="74" t="s">
        <v>6598</v>
      </c>
      <c r="C4853" s="206">
        <v>27128.0</v>
      </c>
    </row>
    <row r="4854">
      <c r="A4854" s="74">
        <v>16648.0</v>
      </c>
      <c r="B4854" s="74" t="s">
        <v>6599</v>
      </c>
      <c r="C4854" s="206">
        <v>18998.0</v>
      </c>
    </row>
    <row r="4855">
      <c r="A4855" s="74">
        <v>16649.0</v>
      </c>
      <c r="B4855" s="74" t="s">
        <v>6600</v>
      </c>
      <c r="C4855" s="206">
        <v>14819.0</v>
      </c>
    </row>
    <row r="4856">
      <c r="A4856" s="74">
        <v>16652.0</v>
      </c>
      <c r="B4856" s="74" t="s">
        <v>6601</v>
      </c>
      <c r="C4856" s="206">
        <v>15018.0</v>
      </c>
    </row>
    <row r="4857">
      <c r="A4857" s="74">
        <v>16653.0</v>
      </c>
      <c r="B4857" s="74" t="s">
        <v>6602</v>
      </c>
      <c r="C4857" s="206">
        <v>19401.0</v>
      </c>
    </row>
    <row r="4858">
      <c r="A4858" s="74">
        <v>16655.0</v>
      </c>
      <c r="B4858" s="74" t="s">
        <v>6603</v>
      </c>
      <c r="C4858" s="206">
        <v>26906.0</v>
      </c>
    </row>
    <row r="4859">
      <c r="A4859" s="74">
        <v>16656.0</v>
      </c>
      <c r="B4859" s="74" t="s">
        <v>709</v>
      </c>
      <c r="C4859" s="206">
        <v>19104.0</v>
      </c>
    </row>
    <row r="4860">
      <c r="A4860" s="74">
        <v>16657.0</v>
      </c>
      <c r="B4860" s="74" t="s">
        <v>6604</v>
      </c>
      <c r="C4860" s="206">
        <v>23665.0</v>
      </c>
    </row>
    <row r="4861">
      <c r="A4861" s="74">
        <v>16658.0</v>
      </c>
      <c r="B4861" s="74" t="s">
        <v>6605</v>
      </c>
      <c r="C4861" s="206">
        <v>25998.0</v>
      </c>
    </row>
    <row r="4862">
      <c r="A4862" s="74">
        <v>16659.0</v>
      </c>
      <c r="B4862" s="74" t="s">
        <v>6606</v>
      </c>
      <c r="C4862" s="206">
        <v>13161.0</v>
      </c>
    </row>
    <row r="4863">
      <c r="A4863" s="74">
        <v>16660.0</v>
      </c>
      <c r="B4863" s="74" t="s">
        <v>6607</v>
      </c>
      <c r="C4863" s="206">
        <v>18250.0</v>
      </c>
    </row>
    <row r="4864">
      <c r="A4864" s="74">
        <v>16661.0</v>
      </c>
      <c r="B4864" s="74" t="s">
        <v>6608</v>
      </c>
      <c r="C4864" s="206">
        <v>17544.0</v>
      </c>
    </row>
    <row r="4865">
      <c r="A4865" s="74">
        <v>16662.0</v>
      </c>
      <c r="B4865" s="74" t="s">
        <v>6609</v>
      </c>
      <c r="C4865" s="206">
        <v>17834.0</v>
      </c>
    </row>
    <row r="4866">
      <c r="A4866" s="74">
        <v>16663.0</v>
      </c>
      <c r="B4866" s="74" t="s">
        <v>1079</v>
      </c>
      <c r="C4866" s="206">
        <v>23574.0</v>
      </c>
    </row>
    <row r="4867">
      <c r="A4867" s="74">
        <v>16664.0</v>
      </c>
      <c r="B4867" s="74" t="s">
        <v>2366</v>
      </c>
      <c r="C4867" s="206">
        <v>22122.0</v>
      </c>
    </row>
    <row r="4868">
      <c r="A4868" s="74">
        <v>16667.0</v>
      </c>
      <c r="B4868" s="74" t="s">
        <v>6610</v>
      </c>
      <c r="C4868" s="206">
        <v>27736.0</v>
      </c>
    </row>
    <row r="4869">
      <c r="A4869" s="74">
        <v>16668.0</v>
      </c>
      <c r="B4869" s="74" t="s">
        <v>6611</v>
      </c>
      <c r="C4869" s="206">
        <v>29499.0</v>
      </c>
    </row>
    <row r="4870">
      <c r="A4870" s="74">
        <v>16669.0</v>
      </c>
      <c r="B4870" s="74" t="s">
        <v>6612</v>
      </c>
      <c r="C4870" s="206">
        <v>20675.0</v>
      </c>
    </row>
    <row r="4871">
      <c r="A4871" s="74">
        <v>16670.0</v>
      </c>
      <c r="B4871" s="74" t="s">
        <v>6613</v>
      </c>
      <c r="C4871" s="206">
        <v>20192.0</v>
      </c>
    </row>
    <row r="4872">
      <c r="A4872" s="74">
        <v>16671.0</v>
      </c>
      <c r="B4872" s="74" t="s">
        <v>254</v>
      </c>
      <c r="C4872" s="206">
        <v>22559.0</v>
      </c>
    </row>
    <row r="4873">
      <c r="A4873" s="74">
        <v>16672.0</v>
      </c>
      <c r="B4873" s="74" t="s">
        <v>6614</v>
      </c>
      <c r="C4873" s="206">
        <v>47078.0</v>
      </c>
    </row>
    <row r="4874">
      <c r="A4874" s="74">
        <v>16674.0</v>
      </c>
      <c r="B4874" s="74" t="s">
        <v>6615</v>
      </c>
      <c r="C4874" s="206">
        <v>21782.0</v>
      </c>
    </row>
    <row r="4875">
      <c r="A4875" s="74">
        <v>16675.0</v>
      </c>
      <c r="B4875" s="74" t="s">
        <v>2488</v>
      </c>
      <c r="C4875" s="206">
        <v>11940.0</v>
      </c>
    </row>
    <row r="4876">
      <c r="A4876" s="74">
        <v>16677.0</v>
      </c>
      <c r="B4876" s="74" t="s">
        <v>233</v>
      </c>
      <c r="C4876" s="206">
        <v>20737.0</v>
      </c>
    </row>
    <row r="4877">
      <c r="A4877" s="74">
        <v>16678.0</v>
      </c>
      <c r="B4877" s="74" t="s">
        <v>1271</v>
      </c>
      <c r="C4877" s="206">
        <v>27277.0</v>
      </c>
    </row>
    <row r="4878">
      <c r="A4878" s="74">
        <v>16679.0</v>
      </c>
      <c r="B4878" s="74" t="s">
        <v>6616</v>
      </c>
      <c r="C4878" s="206">
        <v>22296.0</v>
      </c>
    </row>
    <row r="4879">
      <c r="A4879" s="74">
        <v>16680.0</v>
      </c>
      <c r="B4879" s="74" t="s">
        <v>6617</v>
      </c>
      <c r="C4879" s="206">
        <v>28421.0</v>
      </c>
    </row>
    <row r="4880">
      <c r="A4880" s="74">
        <v>16681.0</v>
      </c>
      <c r="B4880" s="74" t="s">
        <v>6618</v>
      </c>
      <c r="C4880" s="206">
        <v>22930.0</v>
      </c>
    </row>
    <row r="4881">
      <c r="A4881" s="74">
        <v>16682.0</v>
      </c>
      <c r="B4881" s="74" t="s">
        <v>2493</v>
      </c>
      <c r="C4881" s="206">
        <v>20068.0</v>
      </c>
    </row>
    <row r="4882">
      <c r="A4882" s="74">
        <v>16683.0</v>
      </c>
      <c r="B4882" s="74" t="s">
        <v>6619</v>
      </c>
      <c r="C4882" s="206">
        <v>32333.0</v>
      </c>
    </row>
    <row r="4883">
      <c r="A4883" s="74">
        <v>16684.0</v>
      </c>
      <c r="B4883" s="74" t="s">
        <v>6620</v>
      </c>
      <c r="C4883" s="206">
        <v>29291.0</v>
      </c>
    </row>
    <row r="4884">
      <c r="A4884" s="74">
        <v>16685.0</v>
      </c>
      <c r="B4884" s="74" t="s">
        <v>6621</v>
      </c>
      <c r="C4884" s="206">
        <v>28179.0</v>
      </c>
    </row>
    <row r="4885">
      <c r="A4885" s="74">
        <v>16686.0</v>
      </c>
      <c r="B4885" s="74" t="s">
        <v>6622</v>
      </c>
      <c r="C4885" s="206">
        <v>14867.0</v>
      </c>
    </row>
    <row r="4886">
      <c r="A4886" s="74">
        <v>16687.0</v>
      </c>
      <c r="B4886" s="74" t="s">
        <v>936</v>
      </c>
      <c r="C4886" s="206">
        <v>17055.0</v>
      </c>
    </row>
    <row r="4887">
      <c r="A4887" s="74">
        <v>16690.0</v>
      </c>
      <c r="B4887" s="74" t="s">
        <v>6623</v>
      </c>
      <c r="C4887" s="206">
        <v>21564.0</v>
      </c>
    </row>
    <row r="4888">
      <c r="A4888" s="74">
        <v>16691.0</v>
      </c>
      <c r="B4888" s="74" t="s">
        <v>6624</v>
      </c>
      <c r="C4888" s="206">
        <v>28721.0</v>
      </c>
    </row>
    <row r="4889">
      <c r="A4889" s="74">
        <v>16692.0</v>
      </c>
      <c r="B4889" s="74" t="s">
        <v>6625</v>
      </c>
      <c r="C4889" s="206">
        <v>18634.0</v>
      </c>
    </row>
    <row r="4890">
      <c r="A4890" s="74">
        <v>16693.0</v>
      </c>
      <c r="B4890" s="74" t="s">
        <v>6626</v>
      </c>
      <c r="C4890" s="206">
        <v>30127.0</v>
      </c>
    </row>
    <row r="4891">
      <c r="A4891" s="74">
        <v>16694.0</v>
      </c>
      <c r="B4891" s="74" t="s">
        <v>6627</v>
      </c>
      <c r="C4891" s="206">
        <v>12270.0</v>
      </c>
    </row>
    <row r="4892">
      <c r="A4892" s="74">
        <v>16695.0</v>
      </c>
      <c r="B4892" s="74" t="s">
        <v>1244</v>
      </c>
      <c r="C4892" s="206">
        <v>22489.0</v>
      </c>
    </row>
    <row r="4893">
      <c r="A4893" s="74">
        <v>16697.0</v>
      </c>
      <c r="B4893" s="74" t="s">
        <v>2962</v>
      </c>
      <c r="C4893" s="206">
        <v>25544.0</v>
      </c>
    </row>
    <row r="4894">
      <c r="A4894" s="74">
        <v>16699.0</v>
      </c>
      <c r="B4894" s="74" t="s">
        <v>6628</v>
      </c>
      <c r="C4894" s="206">
        <v>20034.0</v>
      </c>
    </row>
    <row r="4895">
      <c r="A4895" s="74">
        <v>16700.0</v>
      </c>
      <c r="B4895" s="74" t="s">
        <v>2696</v>
      </c>
      <c r="C4895" s="206">
        <v>9823.0</v>
      </c>
    </row>
    <row r="4896">
      <c r="A4896" s="74">
        <v>16701.0</v>
      </c>
      <c r="B4896" s="74" t="s">
        <v>3916</v>
      </c>
      <c r="C4896" s="206">
        <v>31681.0</v>
      </c>
    </row>
    <row r="4897">
      <c r="A4897" s="74">
        <v>16703.0</v>
      </c>
      <c r="B4897" s="74" t="s">
        <v>2528</v>
      </c>
      <c r="C4897" s="206">
        <v>22337.0</v>
      </c>
    </row>
    <row r="4898">
      <c r="A4898" s="74">
        <v>16704.0</v>
      </c>
      <c r="B4898" s="74" t="s">
        <v>6629</v>
      </c>
      <c r="C4898" s="206">
        <v>22637.0</v>
      </c>
    </row>
    <row r="4899">
      <c r="A4899" s="74">
        <v>16705.0</v>
      </c>
      <c r="B4899" s="74" t="s">
        <v>422</v>
      </c>
      <c r="C4899" s="206">
        <v>20001.0</v>
      </c>
    </row>
    <row r="4900">
      <c r="A4900" s="74">
        <v>16707.0</v>
      </c>
      <c r="B4900" s="74" t="s">
        <v>4774</v>
      </c>
      <c r="C4900" s="206">
        <v>12534.0</v>
      </c>
    </row>
    <row r="4901">
      <c r="A4901" s="74">
        <v>16708.0</v>
      </c>
      <c r="B4901" s="74" t="s">
        <v>6630</v>
      </c>
      <c r="C4901" s="206">
        <v>11530.0</v>
      </c>
    </row>
    <row r="4902">
      <c r="A4902" s="74">
        <v>16709.0</v>
      </c>
      <c r="B4902" s="74" t="s">
        <v>6631</v>
      </c>
      <c r="C4902" s="206">
        <v>23212.0</v>
      </c>
    </row>
    <row r="4903">
      <c r="A4903" s="74">
        <v>16712.0</v>
      </c>
      <c r="B4903" s="74" t="s">
        <v>6632</v>
      </c>
      <c r="C4903" s="206">
        <v>20122.0</v>
      </c>
    </row>
    <row r="4904">
      <c r="A4904" s="74">
        <v>16713.0</v>
      </c>
      <c r="B4904" s="74" t="s">
        <v>6633</v>
      </c>
      <c r="C4904" s="206">
        <v>25588.0</v>
      </c>
    </row>
    <row r="4905">
      <c r="A4905" s="74">
        <v>16714.0</v>
      </c>
      <c r="B4905" s="74" t="s">
        <v>2197</v>
      </c>
      <c r="C4905" s="206">
        <v>19087.0</v>
      </c>
    </row>
    <row r="4906">
      <c r="A4906" s="74">
        <v>16715.0</v>
      </c>
      <c r="B4906" s="74" t="s">
        <v>6634</v>
      </c>
      <c r="C4906" s="206">
        <v>23242.0</v>
      </c>
    </row>
    <row r="4907">
      <c r="A4907" s="74">
        <v>16716.0</v>
      </c>
      <c r="B4907" s="74" t="s">
        <v>6635</v>
      </c>
      <c r="C4907" s="206">
        <v>30856.0</v>
      </c>
    </row>
    <row r="4908">
      <c r="A4908" s="74">
        <v>16718.0</v>
      </c>
      <c r="B4908" s="74" t="s">
        <v>6636</v>
      </c>
      <c r="C4908" s="206">
        <v>22824.0</v>
      </c>
    </row>
    <row r="4909">
      <c r="A4909" s="74">
        <v>16719.0</v>
      </c>
      <c r="B4909" s="74" t="s">
        <v>6637</v>
      </c>
      <c r="C4909" s="206">
        <v>22401.0</v>
      </c>
    </row>
    <row r="4910">
      <c r="A4910" s="74">
        <v>16720.0</v>
      </c>
      <c r="B4910" s="74" t="s">
        <v>6638</v>
      </c>
      <c r="C4910" s="206">
        <v>29601.0</v>
      </c>
    </row>
    <row r="4911">
      <c r="A4911" s="74">
        <v>16721.0</v>
      </c>
      <c r="B4911" s="74" t="s">
        <v>857</v>
      </c>
      <c r="C4911" s="206">
        <v>29245.0</v>
      </c>
    </row>
    <row r="4912">
      <c r="A4912" s="74">
        <v>16722.0</v>
      </c>
      <c r="B4912" s="74" t="s">
        <v>2797</v>
      </c>
      <c r="C4912" s="206">
        <v>17812.0</v>
      </c>
    </row>
    <row r="4913">
      <c r="A4913" s="74">
        <v>16723.0</v>
      </c>
      <c r="B4913" s="74" t="s">
        <v>2975</v>
      </c>
      <c r="C4913" s="206">
        <v>25804.0</v>
      </c>
    </row>
    <row r="4914">
      <c r="A4914" s="74">
        <v>16725.0</v>
      </c>
      <c r="B4914" s="74" t="s">
        <v>6639</v>
      </c>
      <c r="C4914" s="206">
        <v>33524.0</v>
      </c>
    </row>
    <row r="4915">
      <c r="A4915" s="74">
        <v>16726.0</v>
      </c>
      <c r="B4915" s="74" t="s">
        <v>1673</v>
      </c>
      <c r="C4915" s="206">
        <v>24152.0</v>
      </c>
    </row>
    <row r="4916">
      <c r="A4916" s="74">
        <v>16727.0</v>
      </c>
      <c r="B4916" s="74" t="s">
        <v>6640</v>
      </c>
      <c r="C4916" s="206">
        <v>22667.0</v>
      </c>
    </row>
    <row r="4917">
      <c r="A4917" s="74">
        <v>16728.0</v>
      </c>
      <c r="B4917" s="74" t="s">
        <v>6641</v>
      </c>
      <c r="C4917" s="206">
        <v>16042.0</v>
      </c>
    </row>
    <row r="4918">
      <c r="A4918" s="74">
        <v>16730.0</v>
      </c>
      <c r="B4918" s="74" t="s">
        <v>6642</v>
      </c>
      <c r="C4918" s="206">
        <v>22649.0</v>
      </c>
    </row>
    <row r="4919">
      <c r="A4919" s="74">
        <v>16731.0</v>
      </c>
      <c r="B4919" s="74" t="s">
        <v>1279</v>
      </c>
      <c r="C4919" s="206">
        <v>19431.0</v>
      </c>
    </row>
    <row r="4920">
      <c r="A4920" s="74">
        <v>16732.0</v>
      </c>
      <c r="B4920" s="74" t="s">
        <v>6643</v>
      </c>
      <c r="C4920" s="206">
        <v>23942.0</v>
      </c>
    </row>
    <row r="4921">
      <c r="A4921" s="74">
        <v>16733.0</v>
      </c>
      <c r="B4921" s="74" t="s">
        <v>2733</v>
      </c>
      <c r="C4921" s="206">
        <v>18127.0</v>
      </c>
    </row>
    <row r="4922">
      <c r="A4922" s="74">
        <v>16734.0</v>
      </c>
      <c r="B4922" s="74" t="s">
        <v>715</v>
      </c>
      <c r="C4922" s="206">
        <v>16208.0</v>
      </c>
    </row>
    <row r="4923">
      <c r="A4923" s="74">
        <v>17088.0</v>
      </c>
      <c r="B4923" s="74" t="s">
        <v>6644</v>
      </c>
      <c r="C4923" s="206">
        <v>27790.0</v>
      </c>
    </row>
    <row r="4924">
      <c r="A4924" s="74">
        <v>16736.0</v>
      </c>
      <c r="B4924" s="74" t="s">
        <v>6645</v>
      </c>
      <c r="C4924" s="206">
        <v>28145.0</v>
      </c>
    </row>
    <row r="4925">
      <c r="A4925" s="74">
        <v>16162.0</v>
      </c>
      <c r="B4925" s="74" t="s">
        <v>2970</v>
      </c>
      <c r="C4925" s="206">
        <v>27212.0</v>
      </c>
    </row>
    <row r="4926">
      <c r="A4926" s="74">
        <v>16738.0</v>
      </c>
      <c r="B4926" s="74" t="s">
        <v>6646</v>
      </c>
      <c r="C4926" s="206">
        <v>23693.0</v>
      </c>
    </row>
    <row r="4927">
      <c r="A4927" s="74">
        <v>16739.0</v>
      </c>
      <c r="B4927" s="74" t="s">
        <v>1048</v>
      </c>
      <c r="C4927" s="206">
        <v>16716.0</v>
      </c>
    </row>
    <row r="4928">
      <c r="A4928" s="74">
        <v>16740.0</v>
      </c>
      <c r="B4928" s="74" t="s">
        <v>6647</v>
      </c>
      <c r="C4928" s="206">
        <v>25008.0</v>
      </c>
    </row>
    <row r="4929">
      <c r="A4929" s="74">
        <v>16741.0</v>
      </c>
      <c r="B4929" s="74" t="s">
        <v>6648</v>
      </c>
      <c r="C4929" s="206">
        <v>21643.0</v>
      </c>
    </row>
    <row r="4930">
      <c r="A4930" s="74">
        <v>16743.0</v>
      </c>
      <c r="B4930" s="74" t="s">
        <v>6649</v>
      </c>
      <c r="C4930" s="206">
        <v>13975.0</v>
      </c>
    </row>
    <row r="4931">
      <c r="A4931" s="74">
        <v>16745.0</v>
      </c>
      <c r="B4931" s="74" t="s">
        <v>1652</v>
      </c>
      <c r="C4931" s="206">
        <v>34760.0</v>
      </c>
    </row>
    <row r="4932">
      <c r="A4932" s="74">
        <v>16746.0</v>
      </c>
      <c r="B4932" s="74" t="s">
        <v>6650</v>
      </c>
      <c r="C4932" s="206">
        <v>25838.0</v>
      </c>
    </row>
    <row r="4933">
      <c r="A4933" s="74">
        <v>16747.0</v>
      </c>
      <c r="B4933" s="74" t="s">
        <v>6651</v>
      </c>
      <c r="C4933" s="206">
        <v>24565.0</v>
      </c>
    </row>
    <row r="4934">
      <c r="A4934" s="74">
        <v>16748.0</v>
      </c>
      <c r="B4934" s="74" t="s">
        <v>6652</v>
      </c>
      <c r="C4934" s="206">
        <v>26623.0</v>
      </c>
    </row>
    <row r="4935">
      <c r="A4935" s="74">
        <v>16749.0</v>
      </c>
      <c r="B4935" s="74" t="s">
        <v>6653</v>
      </c>
      <c r="C4935" s="206">
        <v>23943.0</v>
      </c>
    </row>
    <row r="4936">
      <c r="A4936" s="74">
        <v>16750.0</v>
      </c>
      <c r="B4936" s="74" t="s">
        <v>6654</v>
      </c>
      <c r="C4936" s="206">
        <v>28666.0</v>
      </c>
    </row>
    <row r="4937">
      <c r="A4937" s="74">
        <v>16751.0</v>
      </c>
      <c r="B4937" s="74" t="s">
        <v>6655</v>
      </c>
      <c r="C4937" s="206">
        <v>31857.0</v>
      </c>
    </row>
    <row r="4938">
      <c r="A4938" s="74">
        <v>16754.0</v>
      </c>
      <c r="B4938" s="74" t="s">
        <v>6656</v>
      </c>
      <c r="C4938" s="206">
        <v>33434.0</v>
      </c>
    </row>
    <row r="4939">
      <c r="A4939" s="74">
        <v>16755.0</v>
      </c>
      <c r="B4939" s="74" t="s">
        <v>6657</v>
      </c>
      <c r="C4939" s="206">
        <v>14324.0</v>
      </c>
    </row>
    <row r="4940">
      <c r="A4940" s="74">
        <v>16756.0</v>
      </c>
      <c r="B4940" s="74" t="s">
        <v>6658</v>
      </c>
      <c r="C4940" s="206">
        <v>16349.0</v>
      </c>
    </row>
    <row r="4941">
      <c r="A4941" s="74">
        <v>16757.0</v>
      </c>
      <c r="B4941" s="74" t="s">
        <v>290</v>
      </c>
      <c r="C4941" s="206">
        <v>22411.0</v>
      </c>
    </row>
    <row r="4942">
      <c r="A4942" s="74">
        <v>16758.0</v>
      </c>
      <c r="B4942" s="74" t="s">
        <v>2617</v>
      </c>
      <c r="C4942" s="206">
        <v>19768.0</v>
      </c>
    </row>
    <row r="4943">
      <c r="A4943" s="74">
        <v>16759.0</v>
      </c>
      <c r="B4943" s="74" t="s">
        <v>6659</v>
      </c>
      <c r="C4943" s="206">
        <v>19183.0</v>
      </c>
    </row>
    <row r="4944">
      <c r="A4944" s="74">
        <v>16760.0</v>
      </c>
      <c r="B4944" s="74" t="s">
        <v>6660</v>
      </c>
      <c r="C4944" s="206">
        <v>21765.0</v>
      </c>
    </row>
    <row r="4945">
      <c r="A4945" s="74">
        <v>16761.0</v>
      </c>
      <c r="B4945" s="74" t="s">
        <v>6661</v>
      </c>
      <c r="C4945" s="206">
        <v>19754.0</v>
      </c>
    </row>
    <row r="4946">
      <c r="A4946" s="74">
        <v>16762.0</v>
      </c>
      <c r="B4946" s="74" t="s">
        <v>6662</v>
      </c>
      <c r="C4946" s="206">
        <v>27945.0</v>
      </c>
    </row>
    <row r="4947">
      <c r="A4947" s="74">
        <v>16763.0</v>
      </c>
      <c r="B4947" s="74" t="s">
        <v>2026</v>
      </c>
      <c r="C4947" s="206">
        <v>25170.0</v>
      </c>
    </row>
    <row r="4948">
      <c r="A4948" s="74">
        <v>16764.0</v>
      </c>
      <c r="B4948" s="74" t="s">
        <v>6663</v>
      </c>
      <c r="C4948" s="206">
        <v>18476.0</v>
      </c>
    </row>
    <row r="4949">
      <c r="A4949" s="74">
        <v>16765.0</v>
      </c>
      <c r="B4949" s="74" t="s">
        <v>6664</v>
      </c>
      <c r="C4949" s="206">
        <v>18773.0</v>
      </c>
    </row>
    <row r="4950">
      <c r="A4950" s="74">
        <v>16766.0</v>
      </c>
      <c r="B4950" s="74" t="s">
        <v>6665</v>
      </c>
      <c r="C4950" s="206">
        <v>18093.0</v>
      </c>
    </row>
    <row r="4951">
      <c r="A4951" s="74">
        <v>16767.0</v>
      </c>
      <c r="B4951" s="74" t="s">
        <v>1823</v>
      </c>
      <c r="C4951" s="206">
        <v>31048.0</v>
      </c>
    </row>
    <row r="4952">
      <c r="A4952" s="74">
        <v>16768.0</v>
      </c>
      <c r="B4952" s="74" t="s">
        <v>6666</v>
      </c>
      <c r="C4952" s="206">
        <v>26866.0</v>
      </c>
    </row>
    <row r="4953">
      <c r="A4953" s="74">
        <v>16769.0</v>
      </c>
      <c r="B4953" s="74" t="s">
        <v>6667</v>
      </c>
      <c r="C4953" s="206">
        <v>32635.0</v>
      </c>
    </row>
    <row r="4954">
      <c r="A4954" s="74">
        <v>16770.0</v>
      </c>
      <c r="B4954" s="74" t="s">
        <v>3083</v>
      </c>
      <c r="C4954" s="206">
        <v>12003.0</v>
      </c>
    </row>
    <row r="4955">
      <c r="A4955" s="74">
        <v>16771.0</v>
      </c>
      <c r="B4955" s="74" t="s">
        <v>6668</v>
      </c>
      <c r="C4955" s="206">
        <v>19565.0</v>
      </c>
    </row>
    <row r="4956">
      <c r="A4956" s="74">
        <v>16772.0</v>
      </c>
      <c r="B4956" s="74" t="s">
        <v>6669</v>
      </c>
      <c r="C4956" s="206">
        <v>20303.0</v>
      </c>
    </row>
    <row r="4957">
      <c r="A4957" s="74">
        <v>16773.0</v>
      </c>
      <c r="B4957" s="74" t="s">
        <v>2563</v>
      </c>
      <c r="C4957" s="206">
        <v>13956.0</v>
      </c>
    </row>
    <row r="4958">
      <c r="A4958" s="74">
        <v>16775.0</v>
      </c>
      <c r="B4958" s="74" t="s">
        <v>6670</v>
      </c>
      <c r="C4958" s="206">
        <v>16800.0</v>
      </c>
    </row>
    <row r="4959">
      <c r="A4959" s="74">
        <v>16776.0</v>
      </c>
      <c r="B4959" s="74" t="s">
        <v>6671</v>
      </c>
      <c r="C4959" s="206">
        <v>29416.0</v>
      </c>
    </row>
    <row r="4960">
      <c r="A4960" s="74">
        <v>16264.0</v>
      </c>
      <c r="B4960" s="74" t="s">
        <v>6672</v>
      </c>
      <c r="C4960" s="206">
        <v>25336.0</v>
      </c>
    </row>
    <row r="4961">
      <c r="A4961" s="74">
        <v>16778.0</v>
      </c>
      <c r="B4961" s="74" t="s">
        <v>6673</v>
      </c>
      <c r="C4961" s="206">
        <v>24169.0</v>
      </c>
    </row>
    <row r="4962">
      <c r="A4962" s="74">
        <v>16779.0</v>
      </c>
      <c r="B4962" s="74" t="s">
        <v>6674</v>
      </c>
      <c r="C4962" s="206">
        <v>23570.0</v>
      </c>
    </row>
    <row r="4963">
      <c r="A4963" s="74">
        <v>16780.0</v>
      </c>
      <c r="B4963" s="74" t="s">
        <v>6675</v>
      </c>
      <c r="C4963" s="206">
        <v>34780.0</v>
      </c>
    </row>
    <row r="4964">
      <c r="A4964" s="74">
        <v>16782.0</v>
      </c>
      <c r="B4964" s="74" t="s">
        <v>6676</v>
      </c>
      <c r="C4964" s="206">
        <v>19179.0</v>
      </c>
    </row>
    <row r="4965">
      <c r="A4965" s="74">
        <v>16783.0</v>
      </c>
      <c r="B4965" s="74" t="s">
        <v>6677</v>
      </c>
      <c r="C4965" s="206">
        <v>27272.0</v>
      </c>
    </row>
    <row r="4966">
      <c r="A4966" s="74">
        <v>16785.0</v>
      </c>
      <c r="B4966" s="74" t="s">
        <v>6678</v>
      </c>
      <c r="C4966" s="206">
        <v>22221.0</v>
      </c>
    </row>
    <row r="4967">
      <c r="A4967" s="74">
        <v>16786.0</v>
      </c>
      <c r="B4967" s="74" t="s">
        <v>1299</v>
      </c>
      <c r="C4967" s="206">
        <v>19366.0</v>
      </c>
    </row>
    <row r="4968">
      <c r="A4968" s="74">
        <v>16788.0</v>
      </c>
      <c r="B4968" s="74" t="s">
        <v>632</v>
      </c>
      <c r="C4968" s="206">
        <v>18684.0</v>
      </c>
    </row>
    <row r="4969">
      <c r="A4969" s="74">
        <v>16789.0</v>
      </c>
      <c r="B4969" s="74" t="s">
        <v>6679</v>
      </c>
      <c r="C4969" s="206">
        <v>21424.0</v>
      </c>
    </row>
    <row r="4970">
      <c r="A4970" s="74">
        <v>16790.0</v>
      </c>
      <c r="B4970" s="74" t="s">
        <v>6680</v>
      </c>
      <c r="C4970" s="206">
        <v>27641.0</v>
      </c>
    </row>
    <row r="4971">
      <c r="A4971" s="74">
        <v>16791.0</v>
      </c>
      <c r="B4971" s="74" t="s">
        <v>6681</v>
      </c>
      <c r="C4971" s="206">
        <v>14348.0</v>
      </c>
    </row>
    <row r="4972">
      <c r="A4972" s="74">
        <v>16792.0</v>
      </c>
      <c r="B4972" s="74" t="s">
        <v>2608</v>
      </c>
      <c r="C4972" s="206">
        <v>13375.0</v>
      </c>
    </row>
    <row r="4973">
      <c r="A4973" s="74">
        <v>16793.0</v>
      </c>
      <c r="B4973" s="74" t="s">
        <v>2882</v>
      </c>
      <c r="C4973" s="206">
        <v>21247.0</v>
      </c>
    </row>
    <row r="4974">
      <c r="A4974" s="74">
        <v>16794.0</v>
      </c>
      <c r="B4974" s="74" t="s">
        <v>2572</v>
      </c>
      <c r="C4974" s="206">
        <v>18089.0</v>
      </c>
    </row>
    <row r="4975">
      <c r="A4975" s="74">
        <v>16795.0</v>
      </c>
      <c r="B4975" s="74" t="s">
        <v>6682</v>
      </c>
      <c r="C4975" s="206">
        <v>18695.0</v>
      </c>
    </row>
    <row r="4976">
      <c r="A4976" s="74">
        <v>16796.0</v>
      </c>
      <c r="B4976" s="74" t="s">
        <v>2458</v>
      </c>
      <c r="C4976" s="206">
        <v>12606.0</v>
      </c>
    </row>
    <row r="4977">
      <c r="A4977" s="74">
        <v>16797.0</v>
      </c>
      <c r="B4977" s="74" t="s">
        <v>6683</v>
      </c>
      <c r="C4977" s="206">
        <v>26237.0</v>
      </c>
    </row>
    <row r="4978">
      <c r="A4978" s="74">
        <v>16798.0</v>
      </c>
      <c r="B4978" s="74" t="s">
        <v>6684</v>
      </c>
      <c r="C4978" s="206">
        <v>19395.0</v>
      </c>
    </row>
    <row r="4979">
      <c r="A4979" s="74">
        <v>16799.0</v>
      </c>
      <c r="B4979" s="74" t="s">
        <v>6685</v>
      </c>
      <c r="C4979" s="206">
        <v>30903.0</v>
      </c>
    </row>
    <row r="4980">
      <c r="A4980" s="74">
        <v>16800.0</v>
      </c>
      <c r="B4980" s="74" t="s">
        <v>6686</v>
      </c>
      <c r="C4980" s="206">
        <v>15294.0</v>
      </c>
    </row>
    <row r="4981">
      <c r="A4981" s="74">
        <v>16801.0</v>
      </c>
      <c r="B4981" s="74" t="s">
        <v>6687</v>
      </c>
      <c r="C4981" s="206">
        <v>16955.0</v>
      </c>
    </row>
    <row r="4982">
      <c r="A4982" s="74">
        <v>16803.0</v>
      </c>
      <c r="B4982" s="74" t="s">
        <v>2709</v>
      </c>
      <c r="C4982" s="206">
        <v>13461.0</v>
      </c>
    </row>
    <row r="4983">
      <c r="A4983" s="74">
        <v>16804.0</v>
      </c>
      <c r="B4983" s="74" t="s">
        <v>285</v>
      </c>
      <c r="C4983" s="206">
        <v>14781.0</v>
      </c>
    </row>
    <row r="4984">
      <c r="A4984" s="74">
        <v>16805.0</v>
      </c>
      <c r="B4984" s="74" t="s">
        <v>6688</v>
      </c>
      <c r="C4984" s="206">
        <v>18771.0</v>
      </c>
    </row>
    <row r="4985">
      <c r="A4985" s="74">
        <v>16806.0</v>
      </c>
      <c r="B4985" s="74" t="s">
        <v>1761</v>
      </c>
      <c r="C4985" s="206">
        <v>24302.0</v>
      </c>
    </row>
    <row r="4986">
      <c r="A4986" s="74">
        <v>16807.0</v>
      </c>
      <c r="B4986" s="74" t="s">
        <v>6689</v>
      </c>
      <c r="C4986" s="206">
        <v>13912.0</v>
      </c>
    </row>
    <row r="4987">
      <c r="A4987" s="74">
        <v>16808.0</v>
      </c>
      <c r="B4987" s="74" t="s">
        <v>3032</v>
      </c>
      <c r="C4987" s="206">
        <v>23943.0</v>
      </c>
    </row>
    <row r="4988">
      <c r="A4988" s="74">
        <v>16809.0</v>
      </c>
      <c r="B4988" s="74" t="s">
        <v>3124</v>
      </c>
      <c r="C4988" s="206">
        <v>14615.0</v>
      </c>
    </row>
    <row r="4989">
      <c r="A4989" s="74">
        <v>16810.0</v>
      </c>
      <c r="B4989" s="74" t="s">
        <v>2289</v>
      </c>
      <c r="C4989" s="206">
        <v>27556.0</v>
      </c>
    </row>
    <row r="4990">
      <c r="A4990" s="74">
        <v>16811.0</v>
      </c>
      <c r="B4990" s="74" t="s">
        <v>652</v>
      </c>
      <c r="C4990" s="206">
        <v>22145.0</v>
      </c>
    </row>
    <row r="4991">
      <c r="A4991" s="74">
        <v>16812.0</v>
      </c>
      <c r="B4991" s="74" t="s">
        <v>6690</v>
      </c>
      <c r="C4991" s="206">
        <v>29782.0</v>
      </c>
    </row>
    <row r="4992">
      <c r="A4992" s="74">
        <v>16813.0</v>
      </c>
      <c r="B4992" s="74" t="s">
        <v>3168</v>
      </c>
      <c r="C4992" s="206">
        <v>19496.0</v>
      </c>
    </row>
    <row r="4993">
      <c r="A4993" s="74">
        <v>16815.0</v>
      </c>
      <c r="B4993" s="74" t="s">
        <v>6691</v>
      </c>
      <c r="C4993" s="206">
        <v>23011.0</v>
      </c>
    </row>
    <row r="4994">
      <c r="A4994" s="74">
        <v>16816.0</v>
      </c>
      <c r="B4994" s="74" t="s">
        <v>6692</v>
      </c>
      <c r="C4994" s="206">
        <v>14299.0</v>
      </c>
    </row>
    <row r="4995">
      <c r="A4995" s="74">
        <v>16818.0</v>
      </c>
      <c r="B4995" s="74" t="s">
        <v>2644</v>
      </c>
      <c r="C4995" s="206">
        <v>19668.0</v>
      </c>
    </row>
    <row r="4996">
      <c r="A4996" s="74">
        <v>16820.0</v>
      </c>
      <c r="B4996" s="74" t="s">
        <v>6693</v>
      </c>
      <c r="C4996" s="206">
        <v>22084.0</v>
      </c>
    </row>
    <row r="4997">
      <c r="A4997" s="74">
        <v>16821.0</v>
      </c>
      <c r="B4997" s="74" t="s">
        <v>6694</v>
      </c>
      <c r="C4997" s="206">
        <v>11699.0</v>
      </c>
    </row>
    <row r="4998">
      <c r="A4998" s="74">
        <v>16822.0</v>
      </c>
      <c r="B4998" s="74" t="s">
        <v>2942</v>
      </c>
      <c r="C4998" s="206">
        <v>27282.0</v>
      </c>
    </row>
    <row r="4999">
      <c r="A4999" s="74">
        <v>16823.0</v>
      </c>
      <c r="B4999" s="74" t="s">
        <v>6695</v>
      </c>
      <c r="C4999" s="206">
        <v>30531.0</v>
      </c>
    </row>
    <row r="5000">
      <c r="A5000" s="74">
        <v>16826.0</v>
      </c>
      <c r="B5000" s="74" t="s">
        <v>6696</v>
      </c>
      <c r="C5000" s="206">
        <v>13221.0</v>
      </c>
    </row>
    <row r="5001">
      <c r="A5001" s="74">
        <v>16827.0</v>
      </c>
      <c r="B5001" s="74" t="s">
        <v>6697</v>
      </c>
      <c r="C5001" s="206">
        <v>25937.0</v>
      </c>
    </row>
    <row r="5002">
      <c r="A5002" s="74">
        <v>16829.0</v>
      </c>
      <c r="B5002" s="74" t="s">
        <v>566</v>
      </c>
      <c r="C5002" s="206">
        <v>25909.0</v>
      </c>
    </row>
    <row r="5003">
      <c r="A5003" s="74">
        <v>16830.0</v>
      </c>
      <c r="B5003" s="74" t="s">
        <v>6698</v>
      </c>
      <c r="C5003" s="206">
        <v>30164.0</v>
      </c>
    </row>
    <row r="5004">
      <c r="A5004" s="74">
        <v>16831.0</v>
      </c>
      <c r="B5004" s="74" t="s">
        <v>6699</v>
      </c>
      <c r="C5004" s="206">
        <v>28136.0</v>
      </c>
    </row>
    <row r="5005">
      <c r="A5005" s="74">
        <v>16832.0</v>
      </c>
      <c r="B5005" s="74" t="s">
        <v>6700</v>
      </c>
      <c r="C5005" s="206">
        <v>25336.0</v>
      </c>
    </row>
    <row r="5006">
      <c r="A5006" s="74">
        <v>16833.0</v>
      </c>
      <c r="B5006" s="74" t="s">
        <v>2974</v>
      </c>
      <c r="C5006" s="206">
        <v>17920.0</v>
      </c>
    </row>
    <row r="5007">
      <c r="A5007" s="74">
        <v>16834.0</v>
      </c>
      <c r="B5007" s="74" t="s">
        <v>547</v>
      </c>
      <c r="C5007" s="206">
        <v>19637.0</v>
      </c>
    </row>
    <row r="5008">
      <c r="A5008" s="74">
        <v>16835.0</v>
      </c>
      <c r="B5008" s="74" t="s">
        <v>374</v>
      </c>
      <c r="C5008" s="206">
        <v>24826.0</v>
      </c>
    </row>
    <row r="5009">
      <c r="A5009" s="74">
        <v>16735.0</v>
      </c>
      <c r="B5009" s="74" t="s">
        <v>6701</v>
      </c>
      <c r="C5009" s="206">
        <v>26892.0</v>
      </c>
    </row>
    <row r="5010">
      <c r="A5010" s="74">
        <v>16839.0</v>
      </c>
      <c r="B5010" s="74" t="s">
        <v>6702</v>
      </c>
      <c r="C5010" s="206">
        <v>32140.0</v>
      </c>
    </row>
    <row r="5011">
      <c r="A5011" s="74">
        <v>16840.0</v>
      </c>
      <c r="B5011" s="74" t="s">
        <v>6703</v>
      </c>
      <c r="C5011" s="206">
        <v>23491.0</v>
      </c>
    </row>
    <row r="5012">
      <c r="A5012" s="74">
        <v>16841.0</v>
      </c>
      <c r="B5012" s="74" t="s">
        <v>6704</v>
      </c>
      <c r="C5012" s="206">
        <v>14393.0</v>
      </c>
    </row>
    <row r="5013">
      <c r="A5013" s="74">
        <v>16486.0</v>
      </c>
      <c r="B5013" s="74" t="s">
        <v>6705</v>
      </c>
      <c r="C5013" s="206">
        <v>16220.0</v>
      </c>
    </row>
    <row r="5014">
      <c r="A5014" s="74">
        <v>16846.0</v>
      </c>
      <c r="B5014" s="74" t="s">
        <v>6706</v>
      </c>
      <c r="C5014" s="206">
        <v>23704.0</v>
      </c>
    </row>
    <row r="5015">
      <c r="A5015" s="74">
        <v>16848.0</v>
      </c>
      <c r="B5015" s="74" t="s">
        <v>6707</v>
      </c>
      <c r="C5015" s="206">
        <v>20597.0</v>
      </c>
    </row>
    <row r="5016">
      <c r="A5016" s="74">
        <v>16850.0</v>
      </c>
      <c r="B5016" s="74" t="s">
        <v>6708</v>
      </c>
      <c r="C5016" s="206">
        <v>19077.0</v>
      </c>
    </row>
    <row r="5017">
      <c r="A5017" s="74">
        <v>16851.0</v>
      </c>
      <c r="B5017" s="74" t="s">
        <v>6709</v>
      </c>
      <c r="C5017" s="206">
        <v>17272.0</v>
      </c>
    </row>
    <row r="5018">
      <c r="A5018" s="74">
        <v>16852.0</v>
      </c>
      <c r="B5018" s="74" t="s">
        <v>6710</v>
      </c>
      <c r="C5018" s="206">
        <v>34411.0</v>
      </c>
    </row>
    <row r="5019">
      <c r="A5019" s="74">
        <v>16854.0</v>
      </c>
      <c r="B5019" s="74" t="s">
        <v>6711</v>
      </c>
      <c r="C5019" s="206">
        <v>24522.0</v>
      </c>
    </row>
    <row r="5020">
      <c r="A5020" s="74">
        <v>16855.0</v>
      </c>
      <c r="B5020" s="74" t="s">
        <v>6712</v>
      </c>
      <c r="C5020" s="206">
        <v>23890.0</v>
      </c>
    </row>
    <row r="5021">
      <c r="A5021" s="74">
        <v>16857.0</v>
      </c>
      <c r="B5021" s="74" t="s">
        <v>6713</v>
      </c>
      <c r="C5021" s="206">
        <v>22690.0</v>
      </c>
    </row>
    <row r="5022">
      <c r="A5022" s="74">
        <v>16858.0</v>
      </c>
      <c r="B5022" s="74" t="s">
        <v>6714</v>
      </c>
      <c r="C5022" s="206">
        <v>19847.0</v>
      </c>
    </row>
    <row r="5023">
      <c r="A5023" s="74">
        <v>16859.0</v>
      </c>
      <c r="B5023" s="74" t="s">
        <v>6715</v>
      </c>
      <c r="C5023" s="206">
        <v>22276.0</v>
      </c>
    </row>
    <row r="5024">
      <c r="A5024" s="74">
        <v>16861.0</v>
      </c>
      <c r="B5024" s="74" t="s">
        <v>6716</v>
      </c>
      <c r="C5024" s="206">
        <v>24927.0</v>
      </c>
    </row>
    <row r="5025">
      <c r="A5025" s="74">
        <v>16863.0</v>
      </c>
      <c r="B5025" s="74" t="s">
        <v>6717</v>
      </c>
      <c r="C5025" s="206">
        <v>27112.0</v>
      </c>
    </row>
    <row r="5026">
      <c r="A5026" s="74">
        <v>16865.0</v>
      </c>
      <c r="B5026" s="74" t="s">
        <v>6718</v>
      </c>
      <c r="C5026" s="206">
        <v>21283.0</v>
      </c>
    </row>
    <row r="5027">
      <c r="A5027" s="74">
        <v>16866.0</v>
      </c>
      <c r="B5027" s="74" t="s">
        <v>3111</v>
      </c>
      <c r="C5027" s="206">
        <v>9671.0</v>
      </c>
    </row>
    <row r="5028">
      <c r="A5028" s="74">
        <v>16867.0</v>
      </c>
      <c r="B5028" s="74" t="s">
        <v>6719</v>
      </c>
      <c r="C5028" s="206">
        <v>32056.0</v>
      </c>
    </row>
    <row r="5029">
      <c r="A5029" s="74">
        <v>16868.0</v>
      </c>
      <c r="B5029" s="74" t="s">
        <v>3015</v>
      </c>
      <c r="C5029" s="206">
        <v>19142.0</v>
      </c>
    </row>
    <row r="5030">
      <c r="A5030" s="74">
        <v>16869.0</v>
      </c>
      <c r="B5030" s="74" t="s">
        <v>6720</v>
      </c>
      <c r="C5030" s="206">
        <v>22884.0</v>
      </c>
    </row>
    <row r="5031">
      <c r="A5031" s="74">
        <v>16870.0</v>
      </c>
      <c r="B5031" s="74" t="s">
        <v>6721</v>
      </c>
      <c r="C5031" s="206">
        <v>30787.0</v>
      </c>
    </row>
    <row r="5032">
      <c r="A5032" s="74">
        <v>16871.0</v>
      </c>
      <c r="B5032" s="74" t="s">
        <v>6722</v>
      </c>
      <c r="C5032" s="206">
        <v>19460.0</v>
      </c>
    </row>
    <row r="5033">
      <c r="A5033" s="74">
        <v>16873.0</v>
      </c>
      <c r="B5033" s="74" t="s">
        <v>1128</v>
      </c>
      <c r="C5033" s="206">
        <v>25643.0</v>
      </c>
    </row>
    <row r="5034">
      <c r="A5034" s="74">
        <v>16874.0</v>
      </c>
      <c r="B5034" s="74" t="s">
        <v>6723</v>
      </c>
      <c r="C5034" s="206">
        <v>12975.0</v>
      </c>
    </row>
    <row r="5035">
      <c r="A5035" s="74">
        <v>16875.0</v>
      </c>
      <c r="B5035" s="74" t="s">
        <v>160</v>
      </c>
      <c r="C5035" s="206">
        <v>19869.0</v>
      </c>
    </row>
    <row r="5036">
      <c r="A5036" s="74">
        <v>16877.0</v>
      </c>
      <c r="B5036" s="74" t="s">
        <v>6724</v>
      </c>
      <c r="C5036" s="206">
        <v>14780.0</v>
      </c>
    </row>
    <row r="5037">
      <c r="A5037" s="74">
        <v>16878.0</v>
      </c>
      <c r="B5037" s="74" t="s">
        <v>6725</v>
      </c>
      <c r="C5037" s="206">
        <v>19002.0</v>
      </c>
    </row>
    <row r="5038">
      <c r="A5038" s="74">
        <v>16879.0</v>
      </c>
      <c r="B5038" s="74" t="s">
        <v>6726</v>
      </c>
      <c r="C5038" s="206">
        <v>17894.0</v>
      </c>
    </row>
    <row r="5039">
      <c r="A5039" s="74">
        <v>16880.0</v>
      </c>
      <c r="B5039" s="74" t="s">
        <v>6727</v>
      </c>
      <c r="C5039" s="206">
        <v>30693.0</v>
      </c>
    </row>
    <row r="5040">
      <c r="A5040" s="74">
        <v>16881.0</v>
      </c>
      <c r="B5040" s="74" t="s">
        <v>6728</v>
      </c>
      <c r="C5040" s="206">
        <v>17138.0</v>
      </c>
    </row>
    <row r="5041">
      <c r="A5041" s="74">
        <v>16882.0</v>
      </c>
      <c r="B5041" s="74" t="s">
        <v>6729</v>
      </c>
      <c r="C5041" s="206">
        <v>25355.0</v>
      </c>
    </row>
    <row r="5042">
      <c r="A5042" s="74">
        <v>16883.0</v>
      </c>
      <c r="B5042" s="74" t="s">
        <v>6730</v>
      </c>
      <c r="C5042" s="206">
        <v>20142.0</v>
      </c>
    </row>
    <row r="5043">
      <c r="A5043" s="74">
        <v>16885.0</v>
      </c>
      <c r="B5043" s="74" t="s">
        <v>6731</v>
      </c>
      <c r="C5043" s="206">
        <v>10605.0</v>
      </c>
    </row>
    <row r="5044">
      <c r="A5044" s="74">
        <v>16886.0</v>
      </c>
      <c r="B5044" s="74" t="s">
        <v>6732</v>
      </c>
      <c r="C5044" s="206">
        <v>30826.0</v>
      </c>
    </row>
    <row r="5045">
      <c r="A5045" s="74">
        <v>16887.0</v>
      </c>
      <c r="B5045" s="74" t="s">
        <v>724</v>
      </c>
      <c r="C5045" s="206">
        <v>27615.0</v>
      </c>
    </row>
    <row r="5046">
      <c r="A5046" s="74">
        <v>16888.0</v>
      </c>
      <c r="B5046" s="74" t="s">
        <v>6733</v>
      </c>
      <c r="C5046" s="206">
        <v>12015.0</v>
      </c>
    </row>
    <row r="5047">
      <c r="A5047" s="74">
        <v>16889.0</v>
      </c>
      <c r="B5047" s="74" t="s">
        <v>6734</v>
      </c>
      <c r="C5047" s="206">
        <v>21807.0</v>
      </c>
    </row>
    <row r="5048">
      <c r="A5048" s="74">
        <v>16890.0</v>
      </c>
      <c r="B5048" s="74" t="s">
        <v>6735</v>
      </c>
      <c r="C5048" s="206">
        <v>20319.0</v>
      </c>
    </row>
    <row r="5049">
      <c r="A5049" s="74">
        <v>16891.0</v>
      </c>
      <c r="B5049" s="74" t="s">
        <v>6736</v>
      </c>
      <c r="C5049" s="206">
        <v>20265.0</v>
      </c>
    </row>
    <row r="5050">
      <c r="A5050" s="74">
        <v>16892.0</v>
      </c>
      <c r="B5050" s="74" t="s">
        <v>6737</v>
      </c>
      <c r="C5050" s="206">
        <v>13852.0</v>
      </c>
    </row>
    <row r="5051">
      <c r="A5051" s="74">
        <v>16893.0</v>
      </c>
      <c r="B5051" s="74" t="s">
        <v>2840</v>
      </c>
      <c r="C5051" s="206">
        <v>21530.0</v>
      </c>
    </row>
    <row r="5052">
      <c r="A5052" s="74">
        <v>16894.0</v>
      </c>
      <c r="B5052" s="74" t="s">
        <v>6738</v>
      </c>
      <c r="C5052" s="206">
        <v>18479.0</v>
      </c>
    </row>
    <row r="5053">
      <c r="A5053" s="74">
        <v>16895.0</v>
      </c>
      <c r="B5053" s="74" t="s">
        <v>6739</v>
      </c>
      <c r="C5053" s="206">
        <v>31798.0</v>
      </c>
    </row>
    <row r="5054">
      <c r="A5054" s="74">
        <v>16896.0</v>
      </c>
      <c r="B5054" s="74" t="s">
        <v>307</v>
      </c>
      <c r="C5054" s="206">
        <v>22688.0</v>
      </c>
    </row>
    <row r="5055">
      <c r="A5055" s="74">
        <v>16897.0</v>
      </c>
      <c r="B5055" s="74" t="s">
        <v>6740</v>
      </c>
      <c r="C5055" s="206">
        <v>14946.0</v>
      </c>
    </row>
    <row r="5056">
      <c r="A5056" s="74">
        <v>17312.0</v>
      </c>
      <c r="B5056" s="74" t="s">
        <v>6741</v>
      </c>
      <c r="C5056" s="206">
        <v>26135.0</v>
      </c>
    </row>
    <row r="5057">
      <c r="A5057" s="74">
        <v>16899.0</v>
      </c>
      <c r="B5057" s="74" t="s">
        <v>6742</v>
      </c>
      <c r="C5057" s="206">
        <v>35019.0</v>
      </c>
    </row>
    <row r="5058">
      <c r="A5058" s="74">
        <v>16900.0</v>
      </c>
      <c r="B5058" s="74" t="s">
        <v>6743</v>
      </c>
      <c r="C5058" s="206">
        <v>26415.0</v>
      </c>
    </row>
    <row r="5059">
      <c r="A5059" s="74">
        <v>16902.0</v>
      </c>
      <c r="B5059" s="74" t="s">
        <v>4022</v>
      </c>
      <c r="C5059" s="206">
        <v>15299.0</v>
      </c>
    </row>
    <row r="5060">
      <c r="A5060" s="74">
        <v>16903.0</v>
      </c>
      <c r="B5060" s="74" t="s">
        <v>6744</v>
      </c>
      <c r="C5060" s="206">
        <v>15127.0</v>
      </c>
    </row>
    <row r="5061">
      <c r="A5061" s="74">
        <v>16905.0</v>
      </c>
      <c r="B5061" s="74" t="s">
        <v>876</v>
      </c>
      <c r="C5061" s="206">
        <v>19927.0</v>
      </c>
    </row>
    <row r="5062">
      <c r="A5062" s="74">
        <v>16906.0</v>
      </c>
      <c r="B5062" s="74" t="s">
        <v>6745</v>
      </c>
      <c r="C5062" s="206">
        <v>23086.0</v>
      </c>
    </row>
    <row r="5063">
      <c r="A5063" s="74">
        <v>16907.0</v>
      </c>
      <c r="B5063" s="74" t="s">
        <v>6746</v>
      </c>
      <c r="C5063" s="206">
        <v>28706.0</v>
      </c>
    </row>
    <row r="5064">
      <c r="A5064" s="74">
        <v>16908.0</v>
      </c>
      <c r="B5064" s="74" t="s">
        <v>6747</v>
      </c>
      <c r="C5064" s="206">
        <v>22870.0</v>
      </c>
    </row>
    <row r="5065">
      <c r="A5065" s="74">
        <v>16909.0</v>
      </c>
      <c r="B5065" s="74" t="s">
        <v>6748</v>
      </c>
      <c r="C5065" s="206">
        <v>25231.0</v>
      </c>
    </row>
    <row r="5066">
      <c r="A5066" s="74">
        <v>16910.0</v>
      </c>
      <c r="B5066" s="74" t="s">
        <v>6749</v>
      </c>
      <c r="C5066" s="206">
        <v>27897.0</v>
      </c>
    </row>
    <row r="5067">
      <c r="A5067" s="74">
        <v>16911.0</v>
      </c>
      <c r="B5067" s="74" t="s">
        <v>6750</v>
      </c>
      <c r="C5067" s="206">
        <v>19984.0</v>
      </c>
    </row>
    <row r="5068">
      <c r="A5068" s="74">
        <v>16913.0</v>
      </c>
      <c r="B5068" s="74" t="s">
        <v>282</v>
      </c>
      <c r="C5068" s="206">
        <v>20603.0</v>
      </c>
    </row>
    <row r="5069">
      <c r="A5069" s="74">
        <v>16914.0</v>
      </c>
      <c r="B5069" s="74" t="s">
        <v>439</v>
      </c>
      <c r="C5069" s="206">
        <v>22267.0</v>
      </c>
    </row>
    <row r="5070">
      <c r="A5070" s="74">
        <v>16916.0</v>
      </c>
      <c r="B5070" s="74" t="s">
        <v>6751</v>
      </c>
      <c r="C5070" s="206">
        <v>23500.0</v>
      </c>
    </row>
    <row r="5071">
      <c r="A5071" s="74">
        <v>16917.0</v>
      </c>
      <c r="B5071" s="74" t="s">
        <v>6752</v>
      </c>
      <c r="C5071" s="206">
        <v>26322.0</v>
      </c>
    </row>
    <row r="5072">
      <c r="A5072" s="74">
        <v>16918.0</v>
      </c>
      <c r="B5072" s="74" t="s">
        <v>6753</v>
      </c>
      <c r="C5072" s="206">
        <v>25750.0</v>
      </c>
    </row>
    <row r="5073">
      <c r="A5073" s="74">
        <v>16919.0</v>
      </c>
      <c r="B5073" s="74" t="s">
        <v>6754</v>
      </c>
      <c r="C5073" s="206">
        <v>34405.0</v>
      </c>
    </row>
    <row r="5074">
      <c r="A5074" s="74">
        <v>16920.0</v>
      </c>
      <c r="B5074" s="74" t="s">
        <v>6755</v>
      </c>
      <c r="C5074" s="206">
        <v>24682.0</v>
      </c>
    </row>
    <row r="5075">
      <c r="A5075" s="74">
        <v>16922.0</v>
      </c>
      <c r="B5075" s="74" t="s">
        <v>1005</v>
      </c>
      <c r="C5075" s="206">
        <v>25738.0</v>
      </c>
    </row>
    <row r="5076">
      <c r="A5076" s="74">
        <v>16923.0</v>
      </c>
      <c r="B5076" s="74" t="s">
        <v>6756</v>
      </c>
      <c r="C5076" s="206">
        <v>26764.0</v>
      </c>
    </row>
    <row r="5077">
      <c r="A5077" s="74">
        <v>16924.0</v>
      </c>
      <c r="B5077" s="74" t="s">
        <v>6757</v>
      </c>
      <c r="C5077" s="206">
        <v>11577.0</v>
      </c>
    </row>
    <row r="5078">
      <c r="A5078" s="74">
        <v>16927.0</v>
      </c>
      <c r="B5078" s="74" t="s">
        <v>869</v>
      </c>
      <c r="C5078" s="206">
        <v>19924.0</v>
      </c>
    </row>
    <row r="5079">
      <c r="A5079" s="74">
        <v>16928.0</v>
      </c>
      <c r="B5079" s="74" t="s">
        <v>663</v>
      </c>
      <c r="C5079" s="206">
        <v>20393.0</v>
      </c>
    </row>
    <row r="5080">
      <c r="A5080" s="74">
        <v>16929.0</v>
      </c>
      <c r="B5080" s="74" t="s">
        <v>116</v>
      </c>
      <c r="C5080" s="206">
        <v>22938.0</v>
      </c>
    </row>
    <row r="5081">
      <c r="A5081" s="74">
        <v>16930.0</v>
      </c>
      <c r="B5081" s="74" t="s">
        <v>6758</v>
      </c>
      <c r="C5081" s="206">
        <v>23559.0</v>
      </c>
    </row>
    <row r="5082">
      <c r="A5082" s="74">
        <v>16931.0</v>
      </c>
      <c r="B5082" s="74" t="s">
        <v>6759</v>
      </c>
      <c r="C5082" s="206">
        <v>26857.0</v>
      </c>
    </row>
    <row r="5083">
      <c r="A5083" s="74">
        <v>16932.0</v>
      </c>
      <c r="B5083" s="74" t="s">
        <v>6760</v>
      </c>
      <c r="C5083" s="206">
        <v>20388.0</v>
      </c>
    </row>
    <row r="5084">
      <c r="A5084" s="74">
        <v>16933.0</v>
      </c>
      <c r="B5084" s="74" t="s">
        <v>6761</v>
      </c>
      <c r="C5084" s="206">
        <v>12929.0</v>
      </c>
    </row>
    <row r="5085">
      <c r="A5085" s="74">
        <v>16934.0</v>
      </c>
      <c r="B5085" s="74" t="s">
        <v>6762</v>
      </c>
      <c r="C5085" s="206">
        <v>19702.0</v>
      </c>
    </row>
    <row r="5086">
      <c r="A5086" s="74">
        <v>16935.0</v>
      </c>
      <c r="B5086" s="74" t="s">
        <v>2589</v>
      </c>
      <c r="C5086" s="206">
        <v>25212.0</v>
      </c>
    </row>
    <row r="5087">
      <c r="A5087" s="74">
        <v>16936.0</v>
      </c>
      <c r="B5087" s="74" t="s">
        <v>6763</v>
      </c>
      <c r="C5087" s="206">
        <v>26117.0</v>
      </c>
    </row>
    <row r="5088">
      <c r="A5088" s="74">
        <v>16937.0</v>
      </c>
      <c r="B5088" s="74" t="s">
        <v>571</v>
      </c>
      <c r="C5088" s="206">
        <v>22909.0</v>
      </c>
    </row>
    <row r="5089">
      <c r="A5089" s="74">
        <v>16938.0</v>
      </c>
      <c r="B5089" s="74" t="s">
        <v>6764</v>
      </c>
      <c r="C5089" s="206">
        <v>29159.0</v>
      </c>
    </row>
    <row r="5090">
      <c r="A5090" s="74">
        <v>16939.0</v>
      </c>
      <c r="B5090" s="74" t="s">
        <v>6765</v>
      </c>
      <c r="C5090" s="206">
        <v>15304.0</v>
      </c>
    </row>
    <row r="5091">
      <c r="A5091" s="74">
        <v>16941.0</v>
      </c>
      <c r="B5091" s="74" t="s">
        <v>2556</v>
      </c>
      <c r="C5091" s="206">
        <v>21789.0</v>
      </c>
    </row>
    <row r="5092">
      <c r="A5092" s="74">
        <v>16942.0</v>
      </c>
      <c r="B5092" s="74" t="s">
        <v>410</v>
      </c>
      <c r="C5092" s="206">
        <v>21275.0</v>
      </c>
    </row>
    <row r="5093">
      <c r="A5093" s="74">
        <v>16943.0</v>
      </c>
      <c r="B5093" s="74" t="s">
        <v>2681</v>
      </c>
      <c r="C5093" s="206">
        <v>16364.0</v>
      </c>
    </row>
    <row r="5094">
      <c r="A5094" s="74">
        <v>16944.0</v>
      </c>
      <c r="B5094" s="74" t="s">
        <v>6766</v>
      </c>
      <c r="C5094" s="206">
        <v>18219.0</v>
      </c>
    </row>
    <row r="5095">
      <c r="A5095" s="74">
        <v>16945.0</v>
      </c>
      <c r="B5095" s="74" t="s">
        <v>6767</v>
      </c>
      <c r="C5095" s="206">
        <v>20148.0</v>
      </c>
    </row>
    <row r="5096">
      <c r="A5096" s="74">
        <v>16946.0</v>
      </c>
      <c r="B5096" s="74" t="s">
        <v>6768</v>
      </c>
      <c r="C5096" s="206">
        <v>31556.0</v>
      </c>
    </row>
    <row r="5097">
      <c r="A5097" s="74">
        <v>16947.0</v>
      </c>
      <c r="B5097" s="74" t="s">
        <v>6769</v>
      </c>
      <c r="C5097" s="206">
        <v>29404.0</v>
      </c>
    </row>
    <row r="5098">
      <c r="A5098" s="74">
        <v>16949.0</v>
      </c>
      <c r="B5098" s="74" t="s">
        <v>6770</v>
      </c>
      <c r="C5098" s="206">
        <v>23888.0</v>
      </c>
    </row>
    <row r="5099">
      <c r="A5099" s="74">
        <v>16950.0</v>
      </c>
      <c r="B5099" s="74" t="s">
        <v>6771</v>
      </c>
      <c r="C5099" s="206">
        <v>21534.0</v>
      </c>
    </row>
    <row r="5100">
      <c r="A5100" s="74">
        <v>16951.0</v>
      </c>
      <c r="B5100" s="74" t="s">
        <v>6772</v>
      </c>
      <c r="C5100" s="206">
        <v>30038.0</v>
      </c>
    </row>
    <row r="5101">
      <c r="A5101" s="74">
        <v>16952.0</v>
      </c>
      <c r="B5101" s="74" t="s">
        <v>403</v>
      </c>
      <c r="C5101" s="206">
        <v>19025.0</v>
      </c>
    </row>
    <row r="5102">
      <c r="A5102" s="74">
        <v>16954.0</v>
      </c>
      <c r="B5102" s="74" t="s">
        <v>3115</v>
      </c>
      <c r="C5102" s="206">
        <v>15237.0</v>
      </c>
    </row>
    <row r="5103">
      <c r="A5103" s="74">
        <v>16955.0</v>
      </c>
      <c r="B5103" s="74" t="s">
        <v>6773</v>
      </c>
      <c r="C5103" s="206">
        <v>26804.0</v>
      </c>
    </row>
    <row r="5104">
      <c r="A5104" s="74">
        <v>16956.0</v>
      </c>
      <c r="B5104" s="74" t="s">
        <v>6774</v>
      </c>
      <c r="C5104" s="206">
        <v>17859.0</v>
      </c>
    </row>
    <row r="5105">
      <c r="A5105" s="74">
        <v>16957.0</v>
      </c>
      <c r="B5105" s="74" t="s">
        <v>6775</v>
      </c>
      <c r="C5105" s="206">
        <v>15159.0</v>
      </c>
    </row>
    <row r="5106">
      <c r="A5106" s="74">
        <v>16958.0</v>
      </c>
      <c r="B5106" s="74" t="s">
        <v>6776</v>
      </c>
      <c r="C5106" s="206">
        <v>24294.0</v>
      </c>
    </row>
    <row r="5107">
      <c r="A5107" s="74">
        <v>16959.0</v>
      </c>
      <c r="B5107" s="74" t="s">
        <v>6777</v>
      </c>
      <c r="C5107" s="206">
        <v>29067.0</v>
      </c>
    </row>
    <row r="5108">
      <c r="A5108" s="74">
        <v>16961.0</v>
      </c>
      <c r="B5108" s="74" t="s">
        <v>6778</v>
      </c>
      <c r="C5108" s="206">
        <v>22052.0</v>
      </c>
    </row>
    <row r="5109">
      <c r="A5109" s="74">
        <v>16962.0</v>
      </c>
      <c r="B5109" s="74" t="s">
        <v>6779</v>
      </c>
      <c r="C5109" s="206">
        <v>19199.0</v>
      </c>
    </row>
    <row r="5110">
      <c r="A5110" s="74">
        <v>16965.0</v>
      </c>
      <c r="B5110" s="74" t="s">
        <v>6780</v>
      </c>
      <c r="C5110" s="206">
        <v>19061.0</v>
      </c>
    </row>
    <row r="5111">
      <c r="A5111" s="74">
        <v>16967.0</v>
      </c>
      <c r="B5111" s="74" t="s">
        <v>6781</v>
      </c>
      <c r="C5111" s="206">
        <v>23591.0</v>
      </c>
    </row>
    <row r="5112">
      <c r="A5112" s="74">
        <v>16968.0</v>
      </c>
      <c r="B5112" s="74" t="s">
        <v>6782</v>
      </c>
      <c r="C5112" s="206">
        <v>17193.0</v>
      </c>
    </row>
    <row r="5113">
      <c r="A5113" s="74">
        <v>16969.0</v>
      </c>
      <c r="B5113" s="74" t="s">
        <v>6783</v>
      </c>
      <c r="C5113" s="206">
        <v>24840.0</v>
      </c>
    </row>
    <row r="5114">
      <c r="A5114" s="74">
        <v>16970.0</v>
      </c>
      <c r="B5114" s="74" t="s">
        <v>1596</v>
      </c>
      <c r="C5114" s="206">
        <v>19986.0</v>
      </c>
    </row>
    <row r="5115">
      <c r="A5115" s="74">
        <v>16971.0</v>
      </c>
      <c r="B5115" s="74" t="s">
        <v>6784</v>
      </c>
      <c r="C5115" s="206">
        <v>25920.0</v>
      </c>
    </row>
    <row r="5116">
      <c r="A5116" s="74">
        <v>16973.0</v>
      </c>
      <c r="B5116" s="74" t="s">
        <v>1107</v>
      </c>
      <c r="C5116" s="206">
        <v>24541.0</v>
      </c>
    </row>
    <row r="5117">
      <c r="A5117" s="74">
        <v>16974.0</v>
      </c>
      <c r="B5117" s="74" t="s">
        <v>1198</v>
      </c>
      <c r="C5117" s="206">
        <v>18458.0</v>
      </c>
    </row>
    <row r="5118">
      <c r="A5118" s="74">
        <v>16975.0</v>
      </c>
      <c r="B5118" s="74" t="s">
        <v>812</v>
      </c>
      <c r="C5118" s="206">
        <v>27957.0</v>
      </c>
    </row>
    <row r="5119">
      <c r="A5119" s="74">
        <v>16978.0</v>
      </c>
      <c r="B5119" s="74" t="s">
        <v>6785</v>
      </c>
      <c r="C5119" s="206">
        <v>21205.0</v>
      </c>
    </row>
    <row r="5120">
      <c r="A5120" s="74">
        <v>16979.0</v>
      </c>
      <c r="B5120" s="74" t="s">
        <v>6786</v>
      </c>
      <c r="C5120" s="206">
        <v>20605.0</v>
      </c>
    </row>
    <row r="5121">
      <c r="A5121" s="74">
        <v>16980.0</v>
      </c>
      <c r="B5121" s="74" t="s">
        <v>6787</v>
      </c>
      <c r="C5121" s="206">
        <v>25014.0</v>
      </c>
    </row>
    <row r="5122">
      <c r="A5122" s="74">
        <v>16981.0</v>
      </c>
      <c r="B5122" s="74" t="s">
        <v>6788</v>
      </c>
      <c r="C5122" s="206">
        <v>16257.0</v>
      </c>
    </row>
    <row r="5123">
      <c r="A5123" s="74">
        <v>16982.0</v>
      </c>
      <c r="B5123" s="74" t="s">
        <v>225</v>
      </c>
      <c r="C5123" s="206">
        <v>21978.0</v>
      </c>
    </row>
    <row r="5124">
      <c r="A5124" s="74">
        <v>16983.0</v>
      </c>
      <c r="B5124" s="74" t="s">
        <v>1122</v>
      </c>
      <c r="C5124" s="206">
        <v>33550.0</v>
      </c>
    </row>
    <row r="5125">
      <c r="A5125" s="74">
        <v>16984.0</v>
      </c>
      <c r="B5125" s="74" t="s">
        <v>6789</v>
      </c>
      <c r="C5125" s="206">
        <v>22620.0</v>
      </c>
    </row>
    <row r="5126">
      <c r="A5126" s="74">
        <v>16985.0</v>
      </c>
      <c r="B5126" s="74" t="s">
        <v>1755</v>
      </c>
      <c r="C5126" s="206">
        <v>22406.0</v>
      </c>
    </row>
    <row r="5127">
      <c r="A5127" s="74">
        <v>16987.0</v>
      </c>
      <c r="B5127" s="74" t="s">
        <v>6790</v>
      </c>
      <c r="C5127" s="206">
        <v>20918.0</v>
      </c>
    </row>
    <row r="5128">
      <c r="A5128" s="74">
        <v>16988.0</v>
      </c>
      <c r="B5128" s="74" t="s">
        <v>6791</v>
      </c>
      <c r="C5128" s="206">
        <v>22702.0</v>
      </c>
    </row>
    <row r="5129">
      <c r="A5129" s="74">
        <v>16989.0</v>
      </c>
      <c r="B5129" s="74" t="s">
        <v>6792</v>
      </c>
      <c r="C5129" s="206">
        <v>17608.0</v>
      </c>
    </row>
    <row r="5130">
      <c r="A5130" s="74">
        <v>16990.0</v>
      </c>
      <c r="B5130" s="74" t="s">
        <v>6793</v>
      </c>
      <c r="C5130" s="206">
        <v>14488.0</v>
      </c>
    </row>
    <row r="5131">
      <c r="A5131" s="74">
        <v>16991.0</v>
      </c>
      <c r="B5131" s="74" t="s">
        <v>1487</v>
      </c>
      <c r="C5131" s="206">
        <v>20338.0</v>
      </c>
    </row>
    <row r="5132">
      <c r="A5132" s="74">
        <v>16993.0</v>
      </c>
      <c r="B5132" s="74" t="s">
        <v>6794</v>
      </c>
      <c r="C5132" s="206">
        <v>14634.0</v>
      </c>
    </row>
    <row r="5133">
      <c r="A5133" s="74">
        <v>16995.0</v>
      </c>
      <c r="B5133" s="74" t="s">
        <v>749</v>
      </c>
      <c r="C5133" s="206">
        <v>24264.0</v>
      </c>
    </row>
    <row r="5134">
      <c r="A5134" s="74">
        <v>16996.0</v>
      </c>
      <c r="B5134" s="74" t="s">
        <v>6795</v>
      </c>
      <c r="C5134" s="206">
        <v>25072.0</v>
      </c>
    </row>
    <row r="5135">
      <c r="A5135" s="74">
        <v>16997.0</v>
      </c>
      <c r="B5135" s="74" t="s">
        <v>6796</v>
      </c>
      <c r="C5135" s="206">
        <v>19563.0</v>
      </c>
    </row>
    <row r="5136">
      <c r="A5136" s="74">
        <v>16998.0</v>
      </c>
      <c r="B5136" s="74" t="s">
        <v>6797</v>
      </c>
      <c r="C5136" s="206">
        <v>22892.0</v>
      </c>
    </row>
    <row r="5137">
      <c r="A5137" s="74">
        <v>16999.0</v>
      </c>
      <c r="B5137" s="74" t="s">
        <v>246</v>
      </c>
      <c r="C5137" s="206">
        <v>25187.0</v>
      </c>
    </row>
    <row r="5138">
      <c r="A5138" s="74">
        <v>17001.0</v>
      </c>
      <c r="B5138" s="74" t="s">
        <v>1156</v>
      </c>
      <c r="C5138" s="206">
        <v>21083.0</v>
      </c>
    </row>
    <row r="5139">
      <c r="A5139" s="74">
        <v>17002.0</v>
      </c>
      <c r="B5139" s="74" t="s">
        <v>6798</v>
      </c>
      <c r="C5139" s="206">
        <v>16318.0</v>
      </c>
    </row>
    <row r="5140">
      <c r="A5140" s="74">
        <v>17003.0</v>
      </c>
      <c r="B5140" s="74" t="s">
        <v>2152</v>
      </c>
      <c r="C5140" s="206">
        <v>26677.0</v>
      </c>
    </row>
    <row r="5141">
      <c r="A5141" s="74">
        <v>17005.0</v>
      </c>
      <c r="B5141" s="74" t="s">
        <v>2758</v>
      </c>
      <c r="C5141" s="206">
        <v>22398.0</v>
      </c>
    </row>
    <row r="5142">
      <c r="A5142" s="74">
        <v>17007.0</v>
      </c>
      <c r="B5142" s="74" t="s">
        <v>6799</v>
      </c>
      <c r="C5142" s="206">
        <v>18316.0</v>
      </c>
    </row>
    <row r="5143">
      <c r="A5143" s="74">
        <v>17008.0</v>
      </c>
      <c r="B5143" s="74" t="s">
        <v>6800</v>
      </c>
      <c r="C5143" s="206">
        <v>27220.0</v>
      </c>
    </row>
    <row r="5144">
      <c r="A5144" s="74">
        <v>17009.0</v>
      </c>
      <c r="B5144" s="74" t="s">
        <v>1954</v>
      </c>
      <c r="C5144" s="206">
        <v>20910.0</v>
      </c>
    </row>
    <row r="5145">
      <c r="A5145" s="74">
        <v>17010.0</v>
      </c>
      <c r="B5145" s="74" t="s">
        <v>6801</v>
      </c>
      <c r="C5145" s="206">
        <v>31117.0</v>
      </c>
    </row>
    <row r="5146">
      <c r="A5146" s="74">
        <v>17011.0</v>
      </c>
      <c r="B5146" s="74" t="s">
        <v>6802</v>
      </c>
      <c r="C5146" s="206">
        <v>31873.0</v>
      </c>
    </row>
    <row r="5147">
      <c r="A5147" s="74">
        <v>17012.0</v>
      </c>
      <c r="B5147" s="74" t="s">
        <v>6803</v>
      </c>
      <c r="C5147" s="206">
        <v>37215.0</v>
      </c>
    </row>
    <row r="5148">
      <c r="A5148" s="74">
        <v>17013.0</v>
      </c>
      <c r="B5148" s="74" t="s">
        <v>6804</v>
      </c>
      <c r="C5148" s="206">
        <v>21932.0</v>
      </c>
    </row>
    <row r="5149">
      <c r="A5149" s="74">
        <v>17014.0</v>
      </c>
      <c r="B5149" s="74" t="s">
        <v>6805</v>
      </c>
      <c r="C5149" s="206">
        <v>21430.0</v>
      </c>
    </row>
    <row r="5150">
      <c r="A5150" s="74">
        <v>17016.0</v>
      </c>
      <c r="B5150" s="74" t="s">
        <v>3057</v>
      </c>
      <c r="C5150" s="206">
        <v>21593.0</v>
      </c>
    </row>
    <row r="5151">
      <c r="A5151" s="74">
        <v>17017.0</v>
      </c>
      <c r="B5151" s="74" t="s">
        <v>1590</v>
      </c>
      <c r="C5151" s="206">
        <v>29428.0</v>
      </c>
    </row>
    <row r="5152">
      <c r="A5152" s="74">
        <v>17018.0</v>
      </c>
      <c r="B5152" s="74" t="s">
        <v>6806</v>
      </c>
      <c r="C5152" s="206">
        <v>13331.0</v>
      </c>
    </row>
    <row r="5153">
      <c r="A5153" s="74">
        <v>17019.0</v>
      </c>
      <c r="B5153" s="74" t="s">
        <v>5911</v>
      </c>
      <c r="C5153" s="206">
        <v>26989.0</v>
      </c>
    </row>
    <row r="5154">
      <c r="A5154" s="74">
        <v>17020.0</v>
      </c>
      <c r="B5154" s="74" t="s">
        <v>6807</v>
      </c>
      <c r="C5154" s="206">
        <v>17746.0</v>
      </c>
    </row>
    <row r="5155">
      <c r="A5155" s="74">
        <v>17021.0</v>
      </c>
      <c r="B5155" s="74" t="s">
        <v>6808</v>
      </c>
      <c r="C5155" s="206">
        <v>18852.0</v>
      </c>
    </row>
    <row r="5156">
      <c r="A5156" s="74">
        <v>17022.0</v>
      </c>
      <c r="B5156" s="74" t="s">
        <v>2217</v>
      </c>
      <c r="C5156" s="206">
        <v>24614.0</v>
      </c>
    </row>
    <row r="5157">
      <c r="A5157" s="74">
        <v>17024.0</v>
      </c>
      <c r="B5157" s="74" t="s">
        <v>468</v>
      </c>
      <c r="C5157" s="206">
        <v>31335.0</v>
      </c>
    </row>
    <row r="5158">
      <c r="A5158" s="74">
        <v>17025.0</v>
      </c>
      <c r="B5158" s="74" t="s">
        <v>6809</v>
      </c>
      <c r="C5158" s="206">
        <v>24788.0</v>
      </c>
    </row>
    <row r="5159">
      <c r="A5159" s="74">
        <v>17026.0</v>
      </c>
      <c r="B5159" s="74" t="s">
        <v>6810</v>
      </c>
      <c r="C5159" s="206">
        <v>24338.0</v>
      </c>
    </row>
    <row r="5160">
      <c r="A5160" s="74">
        <v>17027.0</v>
      </c>
      <c r="B5160" s="74" t="s">
        <v>6811</v>
      </c>
      <c r="C5160" s="206">
        <v>17124.0</v>
      </c>
    </row>
    <row r="5161">
      <c r="A5161" s="74">
        <v>17028.0</v>
      </c>
      <c r="B5161" s="74" t="s">
        <v>6812</v>
      </c>
      <c r="C5161" s="206">
        <v>22485.0</v>
      </c>
    </row>
    <row r="5162">
      <c r="A5162" s="74">
        <v>17029.0</v>
      </c>
      <c r="B5162" s="74" t="s">
        <v>6813</v>
      </c>
      <c r="C5162" s="206">
        <v>14167.0</v>
      </c>
    </row>
    <row r="5163">
      <c r="A5163" s="74">
        <v>17030.0</v>
      </c>
      <c r="B5163" s="74" t="s">
        <v>3197</v>
      </c>
      <c r="C5163" s="206">
        <v>14120.0</v>
      </c>
    </row>
    <row r="5164">
      <c r="A5164" s="74">
        <v>17032.0</v>
      </c>
      <c r="B5164" s="74" t="s">
        <v>1001</v>
      </c>
      <c r="C5164" s="206">
        <v>26641.0</v>
      </c>
    </row>
    <row r="5165">
      <c r="A5165" s="74">
        <v>17033.0</v>
      </c>
      <c r="B5165" s="74" t="s">
        <v>6814</v>
      </c>
      <c r="C5165" s="206">
        <v>20774.0</v>
      </c>
    </row>
    <row r="5166">
      <c r="A5166" s="74">
        <v>17034.0</v>
      </c>
      <c r="B5166" s="74" t="s">
        <v>6815</v>
      </c>
      <c r="C5166" s="206">
        <v>22143.0</v>
      </c>
    </row>
    <row r="5167">
      <c r="A5167" s="74">
        <v>17422.0</v>
      </c>
      <c r="B5167" s="74" t="s">
        <v>6816</v>
      </c>
      <c r="C5167" s="206">
        <v>25496.0</v>
      </c>
    </row>
    <row r="5168">
      <c r="A5168" s="74">
        <v>17036.0</v>
      </c>
      <c r="B5168" s="74" t="s">
        <v>3160</v>
      </c>
      <c r="C5168" s="206">
        <v>19720.0</v>
      </c>
    </row>
    <row r="5169">
      <c r="A5169" s="74">
        <v>17038.0</v>
      </c>
      <c r="B5169" s="74" t="s">
        <v>6817</v>
      </c>
      <c r="C5169" s="206">
        <v>16355.0</v>
      </c>
    </row>
    <row r="5170">
      <c r="A5170" s="74">
        <v>17039.0</v>
      </c>
      <c r="B5170" s="74" t="s">
        <v>6818</v>
      </c>
      <c r="C5170" s="206">
        <v>22843.0</v>
      </c>
    </row>
    <row r="5171">
      <c r="A5171" s="74">
        <v>17040.0</v>
      </c>
      <c r="B5171" s="74" t="s">
        <v>6819</v>
      </c>
      <c r="C5171" s="206">
        <v>18883.0</v>
      </c>
    </row>
    <row r="5172">
      <c r="A5172" s="74">
        <v>17041.0</v>
      </c>
      <c r="B5172" s="74" t="s">
        <v>6820</v>
      </c>
      <c r="C5172" s="206">
        <v>32411.0</v>
      </c>
    </row>
    <row r="5173">
      <c r="A5173" s="74">
        <v>17042.0</v>
      </c>
      <c r="B5173" s="74" t="s">
        <v>612</v>
      </c>
      <c r="C5173" s="206">
        <v>16764.0</v>
      </c>
    </row>
    <row r="5174">
      <c r="A5174" s="74">
        <v>17043.0</v>
      </c>
      <c r="B5174" s="74" t="s">
        <v>499</v>
      </c>
      <c r="C5174" s="206">
        <v>28322.0</v>
      </c>
    </row>
    <row r="5175">
      <c r="A5175" s="74">
        <v>17044.0</v>
      </c>
      <c r="B5175" s="74" t="s">
        <v>6821</v>
      </c>
      <c r="C5175" s="206">
        <v>24728.0</v>
      </c>
    </row>
    <row r="5176">
      <c r="A5176" s="74">
        <v>17046.0</v>
      </c>
      <c r="B5176" s="74" t="s">
        <v>178</v>
      </c>
      <c r="C5176" s="206">
        <v>30865.0</v>
      </c>
    </row>
    <row r="5177">
      <c r="A5177" s="74">
        <v>17047.0</v>
      </c>
      <c r="B5177" s="74" t="s">
        <v>6822</v>
      </c>
      <c r="C5177" s="206">
        <v>25021.0</v>
      </c>
    </row>
    <row r="5178">
      <c r="A5178" s="74">
        <v>17048.0</v>
      </c>
      <c r="B5178" s="74" t="s">
        <v>6823</v>
      </c>
      <c r="C5178" s="206">
        <v>35213.0</v>
      </c>
    </row>
    <row r="5179">
      <c r="A5179" s="74">
        <v>17049.0</v>
      </c>
      <c r="B5179" s="74" t="s">
        <v>6824</v>
      </c>
      <c r="C5179" s="206">
        <v>16647.0</v>
      </c>
    </row>
    <row r="5180">
      <c r="A5180" s="74">
        <v>17052.0</v>
      </c>
      <c r="B5180" s="74" t="s">
        <v>6825</v>
      </c>
      <c r="C5180" s="206">
        <v>18098.0</v>
      </c>
    </row>
    <row r="5181">
      <c r="A5181" s="74">
        <v>17053.0</v>
      </c>
      <c r="B5181" s="74" t="s">
        <v>6826</v>
      </c>
      <c r="C5181" s="206">
        <v>32858.0</v>
      </c>
    </row>
    <row r="5182">
      <c r="A5182" s="74">
        <v>16737.0</v>
      </c>
      <c r="B5182" s="74" t="s">
        <v>6827</v>
      </c>
      <c r="C5182" s="206">
        <v>28127.0</v>
      </c>
    </row>
    <row r="5183">
      <c r="A5183" s="74">
        <v>17055.0</v>
      </c>
      <c r="B5183" s="74" t="s">
        <v>6828</v>
      </c>
      <c r="C5183" s="206">
        <v>11289.0</v>
      </c>
    </row>
    <row r="5184">
      <c r="A5184" s="74">
        <v>17057.0</v>
      </c>
      <c r="B5184" s="74" t="s">
        <v>6829</v>
      </c>
      <c r="C5184" s="206">
        <v>15821.0</v>
      </c>
    </row>
    <row r="5185">
      <c r="A5185" s="74">
        <v>17058.0</v>
      </c>
      <c r="B5185" s="74" t="s">
        <v>2693</v>
      </c>
      <c r="C5185" s="206">
        <v>28766.0</v>
      </c>
    </row>
    <row r="5186">
      <c r="A5186" s="74">
        <v>17059.0</v>
      </c>
      <c r="B5186" s="74" t="s">
        <v>6830</v>
      </c>
      <c r="C5186" s="206">
        <v>25452.0</v>
      </c>
    </row>
    <row r="5187">
      <c r="A5187" s="74">
        <v>17060.0</v>
      </c>
      <c r="B5187" s="74" t="s">
        <v>1544</v>
      </c>
      <c r="C5187" s="206">
        <v>24734.0</v>
      </c>
    </row>
    <row r="5188">
      <c r="A5188" s="74">
        <v>17062.0</v>
      </c>
      <c r="B5188" s="74" t="s">
        <v>3045</v>
      </c>
      <c r="C5188" s="206">
        <v>28972.0</v>
      </c>
    </row>
    <row r="5189">
      <c r="A5189" s="74">
        <v>17064.0</v>
      </c>
      <c r="B5189" s="74" t="s">
        <v>6831</v>
      </c>
      <c r="C5189" s="206">
        <v>17700.0</v>
      </c>
    </row>
    <row r="5190">
      <c r="A5190" s="74">
        <v>17066.0</v>
      </c>
      <c r="B5190" s="74" t="s">
        <v>208</v>
      </c>
      <c r="C5190" s="206">
        <v>16544.0</v>
      </c>
    </row>
    <row r="5191">
      <c r="A5191" s="74">
        <v>17067.0</v>
      </c>
      <c r="B5191" s="74" t="s">
        <v>6832</v>
      </c>
      <c r="C5191" s="206">
        <v>33823.0</v>
      </c>
    </row>
    <row r="5192">
      <c r="A5192" s="74">
        <v>17068.0</v>
      </c>
      <c r="B5192" s="74" t="s">
        <v>6833</v>
      </c>
      <c r="C5192" s="206">
        <v>22674.0</v>
      </c>
    </row>
    <row r="5193">
      <c r="A5193" s="74">
        <v>17069.0</v>
      </c>
      <c r="B5193" s="74" t="s">
        <v>3004</v>
      </c>
      <c r="C5193" s="206">
        <v>25720.0</v>
      </c>
    </row>
    <row r="5194">
      <c r="A5194" s="74">
        <v>17070.0</v>
      </c>
      <c r="B5194" s="74" t="s">
        <v>6834</v>
      </c>
      <c r="C5194" s="206">
        <v>21561.0</v>
      </c>
    </row>
    <row r="5195">
      <c r="A5195" s="74">
        <v>17071.0</v>
      </c>
      <c r="B5195" s="74" t="s">
        <v>668</v>
      </c>
      <c r="C5195" s="206">
        <v>20042.0</v>
      </c>
    </row>
    <row r="5196">
      <c r="A5196" s="74">
        <v>17072.0</v>
      </c>
      <c r="B5196" s="74" t="s">
        <v>6835</v>
      </c>
      <c r="C5196" s="206">
        <v>27779.0</v>
      </c>
    </row>
    <row r="5197">
      <c r="A5197" s="74">
        <v>17074.0</v>
      </c>
      <c r="B5197" s="74" t="s">
        <v>6836</v>
      </c>
      <c r="C5197" s="206">
        <v>19946.0</v>
      </c>
    </row>
    <row r="5198">
      <c r="A5198" s="74">
        <v>17075.0</v>
      </c>
      <c r="B5198" s="74" t="s">
        <v>6837</v>
      </c>
      <c r="C5198" s="206">
        <v>34288.0</v>
      </c>
    </row>
    <row r="5199">
      <c r="A5199" s="74">
        <v>17076.0</v>
      </c>
      <c r="B5199" s="74" t="s">
        <v>1850</v>
      </c>
      <c r="C5199" s="206">
        <v>25317.0</v>
      </c>
    </row>
    <row r="5200">
      <c r="A5200" s="74">
        <v>17078.0</v>
      </c>
      <c r="B5200" s="74" t="s">
        <v>6838</v>
      </c>
      <c r="C5200" s="206">
        <v>15795.0</v>
      </c>
    </row>
    <row r="5201">
      <c r="A5201" s="74">
        <v>17079.0</v>
      </c>
      <c r="B5201" s="74" t="s">
        <v>6839</v>
      </c>
      <c r="C5201" s="206">
        <v>28191.0</v>
      </c>
    </row>
    <row r="5202">
      <c r="A5202" s="74">
        <v>17080.0</v>
      </c>
      <c r="B5202" s="74" t="s">
        <v>6840</v>
      </c>
      <c r="C5202" s="206">
        <v>25813.0</v>
      </c>
    </row>
    <row r="5203">
      <c r="A5203" s="74">
        <v>17081.0</v>
      </c>
      <c r="B5203" s="74" t="s">
        <v>6841</v>
      </c>
      <c r="C5203" s="206">
        <v>14389.0</v>
      </c>
    </row>
    <row r="5204">
      <c r="A5204" s="74">
        <v>17082.0</v>
      </c>
      <c r="B5204" s="74" t="s">
        <v>6842</v>
      </c>
      <c r="C5204" s="206">
        <v>15255.0</v>
      </c>
    </row>
    <row r="5205">
      <c r="A5205" s="74">
        <v>17083.0</v>
      </c>
      <c r="B5205" s="74" t="s">
        <v>6843</v>
      </c>
      <c r="C5205" s="206">
        <v>19218.0</v>
      </c>
    </row>
    <row r="5206">
      <c r="A5206" s="74">
        <v>17085.0</v>
      </c>
      <c r="B5206" s="74" t="s">
        <v>6844</v>
      </c>
      <c r="C5206" s="206">
        <v>25274.0</v>
      </c>
    </row>
    <row r="5207">
      <c r="A5207" s="74">
        <v>17086.0</v>
      </c>
      <c r="B5207" s="74" t="s">
        <v>6845</v>
      </c>
      <c r="C5207" s="206">
        <v>27296.0</v>
      </c>
    </row>
    <row r="5208">
      <c r="A5208" s="74">
        <v>15508.0</v>
      </c>
      <c r="B5208" s="74" t="s">
        <v>2630</v>
      </c>
      <c r="C5208" s="206">
        <v>25256.0</v>
      </c>
    </row>
    <row r="5209">
      <c r="A5209" s="74">
        <v>17089.0</v>
      </c>
      <c r="B5209" s="74" t="s">
        <v>2879</v>
      </c>
      <c r="C5209" s="206">
        <v>18082.0</v>
      </c>
    </row>
    <row r="5210">
      <c r="A5210" s="74">
        <v>17091.0</v>
      </c>
      <c r="B5210" s="74" t="s">
        <v>6846</v>
      </c>
      <c r="C5210" s="206">
        <v>26715.0</v>
      </c>
    </row>
    <row r="5211">
      <c r="A5211" s="74">
        <v>17092.0</v>
      </c>
      <c r="B5211" s="74" t="s">
        <v>6847</v>
      </c>
      <c r="C5211" s="206">
        <v>21671.0</v>
      </c>
    </row>
    <row r="5212">
      <c r="A5212" s="74">
        <v>17093.0</v>
      </c>
      <c r="B5212" s="74" t="s">
        <v>6848</v>
      </c>
      <c r="C5212" s="206">
        <v>23334.0</v>
      </c>
    </row>
    <row r="5213">
      <c r="A5213" s="74">
        <v>17094.0</v>
      </c>
      <c r="B5213" s="74" t="s">
        <v>6849</v>
      </c>
      <c r="C5213" s="206">
        <v>19645.0</v>
      </c>
    </row>
    <row r="5214">
      <c r="A5214" s="74">
        <v>17095.0</v>
      </c>
      <c r="B5214" s="74" t="s">
        <v>6850</v>
      </c>
      <c r="C5214" s="206">
        <v>16812.0</v>
      </c>
    </row>
    <row r="5215">
      <c r="A5215" s="74">
        <v>17096.0</v>
      </c>
      <c r="B5215" s="74" t="s">
        <v>6851</v>
      </c>
      <c r="C5215" s="206">
        <v>14240.0</v>
      </c>
    </row>
    <row r="5216">
      <c r="A5216" s="74">
        <v>17097.0</v>
      </c>
      <c r="B5216" s="74" t="s">
        <v>3196</v>
      </c>
      <c r="C5216" s="206">
        <v>20197.0</v>
      </c>
    </row>
    <row r="5217">
      <c r="A5217" s="74">
        <v>17098.0</v>
      </c>
      <c r="B5217" s="74" t="s">
        <v>6852</v>
      </c>
      <c r="C5217" s="206">
        <v>10771.0</v>
      </c>
    </row>
    <row r="5218">
      <c r="A5218" s="74">
        <v>17099.0</v>
      </c>
      <c r="B5218" s="74" t="s">
        <v>6853</v>
      </c>
      <c r="C5218" s="206">
        <v>19994.0</v>
      </c>
    </row>
    <row r="5219">
      <c r="A5219" s="74">
        <v>17100.0</v>
      </c>
      <c r="B5219" s="74" t="s">
        <v>6854</v>
      </c>
      <c r="C5219" s="206">
        <v>20993.0</v>
      </c>
    </row>
    <row r="5220">
      <c r="A5220" s="74">
        <v>17101.0</v>
      </c>
      <c r="B5220" s="74" t="s">
        <v>6855</v>
      </c>
      <c r="C5220" s="206">
        <v>25821.0</v>
      </c>
    </row>
    <row r="5221">
      <c r="A5221" s="74">
        <v>17102.0</v>
      </c>
      <c r="B5221" s="74" t="s">
        <v>6856</v>
      </c>
      <c r="C5221" s="206">
        <v>21299.0</v>
      </c>
    </row>
    <row r="5222">
      <c r="A5222" s="74">
        <v>17103.0</v>
      </c>
      <c r="B5222" s="74" t="s">
        <v>4491</v>
      </c>
      <c r="C5222" s="206">
        <v>24852.0</v>
      </c>
    </row>
    <row r="5223">
      <c r="A5223" s="74">
        <v>17104.0</v>
      </c>
      <c r="B5223" s="74" t="s">
        <v>6857</v>
      </c>
      <c r="C5223" s="206">
        <v>29278.0</v>
      </c>
    </row>
    <row r="5224">
      <c r="A5224" s="74">
        <v>17105.0</v>
      </c>
      <c r="B5224" s="74" t="s">
        <v>528</v>
      </c>
      <c r="C5224" s="206">
        <v>25263.0</v>
      </c>
    </row>
    <row r="5225">
      <c r="A5225" s="74">
        <v>17106.0</v>
      </c>
      <c r="B5225" s="74" t="s">
        <v>6858</v>
      </c>
      <c r="C5225" s="206">
        <v>11696.0</v>
      </c>
    </row>
    <row r="5226">
      <c r="A5226" s="74">
        <v>17107.0</v>
      </c>
      <c r="B5226" s="74" t="s">
        <v>6859</v>
      </c>
      <c r="C5226" s="206">
        <v>33141.0</v>
      </c>
    </row>
    <row r="5227">
      <c r="A5227" s="74">
        <v>17108.0</v>
      </c>
      <c r="B5227" s="74" t="s">
        <v>6860</v>
      </c>
      <c r="C5227" s="206">
        <v>27178.0</v>
      </c>
    </row>
    <row r="5228">
      <c r="A5228" s="74">
        <v>17109.0</v>
      </c>
      <c r="B5228" s="74" t="s">
        <v>6861</v>
      </c>
      <c r="C5228" s="206">
        <v>24191.0</v>
      </c>
    </row>
    <row r="5229">
      <c r="A5229" s="74">
        <v>17110.0</v>
      </c>
      <c r="B5229" s="74" t="s">
        <v>6862</v>
      </c>
      <c r="C5229" s="206">
        <v>20387.0</v>
      </c>
    </row>
    <row r="5230">
      <c r="A5230" s="74">
        <v>17111.0</v>
      </c>
      <c r="B5230" s="74" t="s">
        <v>6863</v>
      </c>
      <c r="C5230" s="206">
        <v>35171.0</v>
      </c>
    </row>
    <row r="5231">
      <c r="A5231" s="74">
        <v>17112.0</v>
      </c>
      <c r="B5231" s="74" t="s">
        <v>6864</v>
      </c>
      <c r="C5231" s="206">
        <v>30598.0</v>
      </c>
    </row>
    <row r="5232">
      <c r="A5232" s="74">
        <v>17114.0</v>
      </c>
      <c r="B5232" s="74" t="s">
        <v>6865</v>
      </c>
      <c r="C5232" s="206">
        <v>18389.0</v>
      </c>
    </row>
    <row r="5233">
      <c r="A5233" s="74">
        <v>17115.0</v>
      </c>
      <c r="B5233" s="74" t="s">
        <v>6866</v>
      </c>
      <c r="C5233" s="206">
        <v>22351.0</v>
      </c>
    </row>
    <row r="5234">
      <c r="A5234" s="74">
        <v>17116.0</v>
      </c>
      <c r="B5234" s="74" t="s">
        <v>146</v>
      </c>
      <c r="C5234" s="206">
        <v>32878.0</v>
      </c>
    </row>
    <row r="5235">
      <c r="A5235" s="74">
        <v>17117.0</v>
      </c>
      <c r="B5235" s="74" t="s">
        <v>6867</v>
      </c>
      <c r="C5235" s="206">
        <v>18876.0</v>
      </c>
    </row>
    <row r="5236">
      <c r="A5236" s="74">
        <v>17118.0</v>
      </c>
      <c r="B5236" s="74" t="s">
        <v>6868</v>
      </c>
      <c r="C5236" s="206">
        <v>25241.0</v>
      </c>
    </row>
    <row r="5237">
      <c r="A5237" s="74">
        <v>17119.0</v>
      </c>
      <c r="B5237" s="74" t="s">
        <v>6869</v>
      </c>
      <c r="C5237" s="206">
        <v>22189.0</v>
      </c>
    </row>
    <row r="5238">
      <c r="A5238" s="74">
        <v>17120.0</v>
      </c>
      <c r="B5238" s="74" t="s">
        <v>6870</v>
      </c>
      <c r="C5238" s="206">
        <v>15240.0</v>
      </c>
    </row>
    <row r="5239">
      <c r="A5239" s="74">
        <v>17121.0</v>
      </c>
      <c r="B5239" s="74" t="s">
        <v>1046</v>
      </c>
      <c r="C5239" s="206">
        <v>10085.0</v>
      </c>
    </row>
    <row r="5240">
      <c r="A5240" s="74">
        <v>17123.0</v>
      </c>
      <c r="B5240" s="74" t="s">
        <v>945</v>
      </c>
      <c r="C5240" s="206">
        <v>20047.0</v>
      </c>
    </row>
    <row r="5241">
      <c r="A5241" s="74">
        <v>17125.0</v>
      </c>
      <c r="B5241" s="74" t="s">
        <v>924</v>
      </c>
      <c r="C5241" s="206">
        <v>17554.0</v>
      </c>
    </row>
    <row r="5242">
      <c r="A5242" s="74">
        <v>17126.0</v>
      </c>
      <c r="B5242" s="74" t="s">
        <v>6871</v>
      </c>
      <c r="C5242" s="206">
        <v>14466.0</v>
      </c>
    </row>
    <row r="5243">
      <c r="A5243" s="74">
        <v>17127.0</v>
      </c>
      <c r="B5243" s="74" t="s">
        <v>1010</v>
      </c>
      <c r="C5243" s="206">
        <v>20178.0</v>
      </c>
    </row>
    <row r="5244">
      <c r="A5244" s="74">
        <v>17128.0</v>
      </c>
      <c r="B5244" s="74" t="s">
        <v>6872</v>
      </c>
      <c r="C5244" s="206">
        <v>20854.0</v>
      </c>
    </row>
    <row r="5245">
      <c r="A5245" s="74">
        <v>17129.0</v>
      </c>
      <c r="B5245" s="74" t="s">
        <v>6873</v>
      </c>
      <c r="C5245" s="206">
        <v>37263.0</v>
      </c>
    </row>
    <row r="5246">
      <c r="A5246" s="74">
        <v>17132.0</v>
      </c>
      <c r="B5246" s="74" t="s">
        <v>6874</v>
      </c>
      <c r="C5246" s="206">
        <v>20001.0</v>
      </c>
    </row>
    <row r="5247">
      <c r="A5247" s="74">
        <v>17133.0</v>
      </c>
      <c r="B5247" s="74" t="s">
        <v>3175</v>
      </c>
      <c r="C5247" s="206">
        <v>17711.0</v>
      </c>
    </row>
    <row r="5248">
      <c r="A5248" s="74">
        <v>17134.0</v>
      </c>
      <c r="B5248" s="74" t="s">
        <v>6875</v>
      </c>
      <c r="C5248" s="206">
        <v>11819.0</v>
      </c>
    </row>
    <row r="5249">
      <c r="A5249" s="74">
        <v>17135.0</v>
      </c>
      <c r="B5249" s="74" t="s">
        <v>6876</v>
      </c>
      <c r="C5249" s="206">
        <v>7991.0</v>
      </c>
    </row>
    <row r="5250">
      <c r="A5250" s="74">
        <v>17136.0</v>
      </c>
      <c r="B5250" s="74" t="s">
        <v>3027</v>
      </c>
      <c r="C5250" s="206">
        <v>28830.0</v>
      </c>
    </row>
    <row r="5251">
      <c r="A5251" s="74">
        <v>17137.0</v>
      </c>
      <c r="B5251" s="74" t="s">
        <v>1251</v>
      </c>
      <c r="C5251" s="206">
        <v>22217.0</v>
      </c>
    </row>
    <row r="5252">
      <c r="A5252" s="74">
        <v>17139.0</v>
      </c>
      <c r="B5252" s="74" t="s">
        <v>6877</v>
      </c>
      <c r="C5252" s="206">
        <v>15964.0</v>
      </c>
    </row>
    <row r="5253">
      <c r="A5253" s="74">
        <v>17140.0</v>
      </c>
      <c r="B5253" s="74" t="s">
        <v>6878</v>
      </c>
      <c r="C5253" s="206">
        <v>32116.0</v>
      </c>
    </row>
    <row r="5254">
      <c r="A5254" s="74">
        <v>17141.0</v>
      </c>
      <c r="B5254" s="74" t="s">
        <v>3131</v>
      </c>
      <c r="C5254" s="206">
        <v>12984.0</v>
      </c>
    </row>
    <row r="5255">
      <c r="A5255" s="74">
        <v>17142.0</v>
      </c>
      <c r="B5255" s="74" t="s">
        <v>6879</v>
      </c>
      <c r="C5255" s="206">
        <v>30104.0</v>
      </c>
    </row>
    <row r="5256">
      <c r="A5256" s="74">
        <v>17143.0</v>
      </c>
      <c r="B5256" s="74" t="s">
        <v>6880</v>
      </c>
      <c r="C5256" s="206">
        <v>23907.0</v>
      </c>
    </row>
    <row r="5257">
      <c r="A5257" s="74">
        <v>17144.0</v>
      </c>
      <c r="B5257" s="74" t="s">
        <v>6881</v>
      </c>
      <c r="C5257" s="206">
        <v>28295.0</v>
      </c>
    </row>
    <row r="5258">
      <c r="A5258" s="74">
        <v>17146.0</v>
      </c>
      <c r="B5258" s="74" t="s">
        <v>974</v>
      </c>
      <c r="C5258" s="206">
        <v>20905.0</v>
      </c>
    </row>
    <row r="5259">
      <c r="A5259" s="74">
        <v>17147.0</v>
      </c>
      <c r="B5259" s="74" t="s">
        <v>6882</v>
      </c>
      <c r="C5259" s="206">
        <v>19931.0</v>
      </c>
    </row>
    <row r="5260">
      <c r="A5260" s="74">
        <v>17150.0</v>
      </c>
      <c r="B5260" s="74" t="s">
        <v>6883</v>
      </c>
      <c r="C5260" s="206">
        <v>25756.0</v>
      </c>
    </row>
    <row r="5261">
      <c r="A5261" s="74">
        <v>17151.0</v>
      </c>
      <c r="B5261" s="74" t="s">
        <v>6884</v>
      </c>
      <c r="C5261" s="206">
        <v>32477.0</v>
      </c>
    </row>
    <row r="5262">
      <c r="A5262" s="74">
        <v>17153.0</v>
      </c>
      <c r="B5262" s="74" t="s">
        <v>331</v>
      </c>
      <c r="C5262" s="206">
        <v>29857.0</v>
      </c>
    </row>
    <row r="5263">
      <c r="A5263" s="74">
        <v>17154.0</v>
      </c>
      <c r="B5263" s="74" t="s">
        <v>6885</v>
      </c>
      <c r="C5263" s="206">
        <v>27058.0</v>
      </c>
    </row>
    <row r="5264">
      <c r="A5264" s="74">
        <v>17155.0</v>
      </c>
      <c r="B5264" s="74" t="s">
        <v>6886</v>
      </c>
      <c r="C5264" s="206">
        <v>20870.0</v>
      </c>
    </row>
    <row r="5265">
      <c r="A5265" s="74">
        <v>17156.0</v>
      </c>
      <c r="B5265" s="74" t="s">
        <v>6887</v>
      </c>
      <c r="C5265" s="206">
        <v>21989.0</v>
      </c>
    </row>
    <row r="5266">
      <c r="A5266" s="74">
        <v>17157.0</v>
      </c>
      <c r="B5266" s="74" t="s">
        <v>801</v>
      </c>
      <c r="C5266" s="206">
        <v>21795.0</v>
      </c>
    </row>
    <row r="5267">
      <c r="A5267" s="74">
        <v>17158.0</v>
      </c>
      <c r="B5267" s="74" t="s">
        <v>6888</v>
      </c>
      <c r="C5267" s="206">
        <v>28152.0</v>
      </c>
    </row>
    <row r="5268">
      <c r="A5268" s="74">
        <v>17159.0</v>
      </c>
      <c r="B5268" s="74" t="s">
        <v>6889</v>
      </c>
      <c r="C5268" s="206">
        <v>17702.0</v>
      </c>
    </row>
    <row r="5269">
      <c r="A5269" s="74">
        <v>17162.0</v>
      </c>
      <c r="B5269" s="74" t="s">
        <v>1814</v>
      </c>
      <c r="C5269" s="206">
        <v>22211.0</v>
      </c>
    </row>
    <row r="5270">
      <c r="A5270" s="74">
        <v>17163.0</v>
      </c>
      <c r="B5270" s="74" t="s">
        <v>6890</v>
      </c>
      <c r="C5270" s="206">
        <v>20350.0</v>
      </c>
    </row>
    <row r="5271">
      <c r="A5271" s="74">
        <v>17164.0</v>
      </c>
      <c r="B5271" s="74" t="s">
        <v>6891</v>
      </c>
      <c r="C5271" s="206">
        <v>22850.0</v>
      </c>
    </row>
    <row r="5272">
      <c r="A5272" s="74">
        <v>17165.0</v>
      </c>
      <c r="B5272" s="74" t="s">
        <v>6892</v>
      </c>
      <c r="C5272" s="206">
        <v>13529.0</v>
      </c>
    </row>
    <row r="5273">
      <c r="A5273" s="74">
        <v>17166.0</v>
      </c>
      <c r="B5273" s="74" t="s">
        <v>6893</v>
      </c>
      <c r="C5273" s="206">
        <v>23624.0</v>
      </c>
    </row>
    <row r="5274">
      <c r="A5274" s="74">
        <v>17168.0</v>
      </c>
      <c r="B5274" s="74" t="s">
        <v>986</v>
      </c>
      <c r="C5274" s="206">
        <v>27344.0</v>
      </c>
    </row>
    <row r="5275">
      <c r="A5275" s="74">
        <v>17170.0</v>
      </c>
      <c r="B5275" s="74" t="s">
        <v>6894</v>
      </c>
      <c r="C5275" s="206">
        <v>15869.0</v>
      </c>
    </row>
    <row r="5276">
      <c r="A5276" s="74">
        <v>17171.0</v>
      </c>
      <c r="B5276" s="74" t="s">
        <v>6895</v>
      </c>
      <c r="C5276" s="206">
        <v>26592.0</v>
      </c>
    </row>
    <row r="5277">
      <c r="A5277" s="74">
        <v>17172.0</v>
      </c>
      <c r="B5277" s="74" t="s">
        <v>6896</v>
      </c>
      <c r="C5277" s="206">
        <v>17998.0</v>
      </c>
    </row>
    <row r="5278">
      <c r="A5278" s="74">
        <v>17173.0</v>
      </c>
      <c r="B5278" s="74" t="s">
        <v>785</v>
      </c>
      <c r="C5278" s="206">
        <v>29239.0</v>
      </c>
    </row>
    <row r="5279">
      <c r="A5279" s="74">
        <v>17174.0</v>
      </c>
      <c r="B5279" s="74" t="s">
        <v>6897</v>
      </c>
      <c r="C5279" s="206">
        <v>28957.0</v>
      </c>
    </row>
    <row r="5280">
      <c r="A5280" s="74">
        <v>17175.0</v>
      </c>
      <c r="B5280" s="74" t="s">
        <v>6898</v>
      </c>
      <c r="C5280" s="206">
        <v>22114.0</v>
      </c>
    </row>
    <row r="5281">
      <c r="A5281" s="74">
        <v>17176.0</v>
      </c>
      <c r="B5281" s="74" t="s">
        <v>6899</v>
      </c>
      <c r="C5281" s="206">
        <v>17317.0</v>
      </c>
    </row>
    <row r="5282">
      <c r="A5282" s="74">
        <v>17177.0</v>
      </c>
      <c r="B5282" s="74" t="s">
        <v>453</v>
      </c>
      <c r="C5282" s="206">
        <v>30401.0</v>
      </c>
    </row>
    <row r="5283">
      <c r="A5283" s="74">
        <v>17179.0</v>
      </c>
      <c r="B5283" s="74" t="s">
        <v>6900</v>
      </c>
      <c r="C5283" s="206">
        <v>37615.0</v>
      </c>
    </row>
    <row r="5284">
      <c r="A5284" s="74">
        <v>17180.0</v>
      </c>
      <c r="B5284" s="74" t="s">
        <v>200</v>
      </c>
      <c r="C5284" s="206">
        <v>14910.0</v>
      </c>
    </row>
    <row r="5285">
      <c r="A5285" s="74">
        <v>17181.0</v>
      </c>
      <c r="B5285" s="74" t="s">
        <v>6901</v>
      </c>
      <c r="C5285" s="206">
        <v>16445.0</v>
      </c>
    </row>
    <row r="5286">
      <c r="A5286" s="74">
        <v>17182.0</v>
      </c>
      <c r="B5286" s="74" t="s">
        <v>6902</v>
      </c>
      <c r="C5286" s="206">
        <v>24399.0</v>
      </c>
    </row>
    <row r="5287">
      <c r="A5287" s="74">
        <v>17184.0</v>
      </c>
      <c r="B5287" s="74" t="s">
        <v>6903</v>
      </c>
      <c r="C5287" s="206">
        <v>26988.0</v>
      </c>
    </row>
    <row r="5288">
      <c r="A5288" s="74">
        <v>17185.0</v>
      </c>
      <c r="B5288" s="74" t="s">
        <v>6904</v>
      </c>
      <c r="C5288" s="206">
        <v>15362.0</v>
      </c>
    </row>
    <row r="5289">
      <c r="A5289" s="74">
        <v>17186.0</v>
      </c>
      <c r="B5289" s="74" t="s">
        <v>3257</v>
      </c>
      <c r="C5289" s="206">
        <v>32887.0</v>
      </c>
    </row>
    <row r="5290">
      <c r="A5290" s="74">
        <v>16777.0</v>
      </c>
      <c r="B5290" s="74" t="s">
        <v>2871</v>
      </c>
      <c r="C5290" s="206">
        <v>15732.0</v>
      </c>
    </row>
    <row r="5291">
      <c r="A5291" s="74">
        <v>17188.0</v>
      </c>
      <c r="B5291" s="74" t="s">
        <v>6905</v>
      </c>
      <c r="C5291" s="206">
        <v>20711.0</v>
      </c>
    </row>
    <row r="5292">
      <c r="A5292" s="74">
        <v>17189.0</v>
      </c>
      <c r="B5292" s="74" t="s">
        <v>6906</v>
      </c>
      <c r="C5292" s="206">
        <v>26494.0</v>
      </c>
    </row>
    <row r="5293">
      <c r="A5293" s="74">
        <v>17190.0</v>
      </c>
      <c r="B5293" s="74" t="s">
        <v>947</v>
      </c>
      <c r="C5293" s="206">
        <v>19879.0</v>
      </c>
    </row>
    <row r="5294">
      <c r="A5294" s="74">
        <v>17191.0</v>
      </c>
      <c r="B5294" s="74" t="s">
        <v>620</v>
      </c>
      <c r="C5294" s="206">
        <v>28971.0</v>
      </c>
    </row>
    <row r="5295">
      <c r="A5295" s="74">
        <v>17192.0</v>
      </c>
      <c r="B5295" s="74" t="s">
        <v>6907</v>
      </c>
      <c r="C5295" s="206">
        <v>19647.0</v>
      </c>
    </row>
    <row r="5296">
      <c r="A5296" s="74">
        <v>17193.0</v>
      </c>
      <c r="B5296" s="74" t="s">
        <v>2803</v>
      </c>
      <c r="C5296" s="206">
        <v>13097.0</v>
      </c>
    </row>
    <row r="5297">
      <c r="A5297" s="74">
        <v>17194.0</v>
      </c>
      <c r="B5297" s="74" t="s">
        <v>6908</v>
      </c>
      <c r="C5297" s="206">
        <v>14925.0</v>
      </c>
    </row>
    <row r="5298">
      <c r="A5298" s="74">
        <v>17195.0</v>
      </c>
      <c r="B5298" s="74" t="s">
        <v>970</v>
      </c>
      <c r="C5298" s="206">
        <v>23337.0</v>
      </c>
    </row>
    <row r="5299">
      <c r="A5299" s="74">
        <v>17197.0</v>
      </c>
      <c r="B5299" s="74" t="s">
        <v>6909</v>
      </c>
      <c r="C5299" s="206">
        <v>20092.0</v>
      </c>
    </row>
    <row r="5300">
      <c r="A5300" s="74">
        <v>17198.0</v>
      </c>
      <c r="B5300" s="74" t="s">
        <v>6910</v>
      </c>
      <c r="C5300" s="206">
        <v>20106.0</v>
      </c>
    </row>
    <row r="5301">
      <c r="A5301" s="74">
        <v>17199.0</v>
      </c>
      <c r="B5301" s="74" t="s">
        <v>264</v>
      </c>
      <c r="C5301" s="206">
        <v>34129.0</v>
      </c>
    </row>
    <row r="5302">
      <c r="A5302" s="74">
        <v>17200.0</v>
      </c>
      <c r="B5302" s="74" t="s">
        <v>757</v>
      </c>
      <c r="C5302" s="206">
        <v>27599.0</v>
      </c>
    </row>
    <row r="5303">
      <c r="A5303" s="74">
        <v>17201.0</v>
      </c>
      <c r="B5303" s="74" t="s">
        <v>6911</v>
      </c>
      <c r="C5303" s="206">
        <v>25999.0</v>
      </c>
    </row>
    <row r="5304">
      <c r="A5304" s="74">
        <v>17203.0</v>
      </c>
      <c r="B5304" s="74" t="s">
        <v>6912</v>
      </c>
      <c r="C5304" s="206">
        <v>21217.0</v>
      </c>
    </row>
    <row r="5305">
      <c r="A5305" s="74">
        <v>17204.0</v>
      </c>
      <c r="B5305" s="74" t="s">
        <v>6913</v>
      </c>
      <c r="C5305" s="206">
        <v>20195.0</v>
      </c>
    </row>
    <row r="5306">
      <c r="A5306" s="74">
        <v>17205.0</v>
      </c>
      <c r="B5306" s="74" t="s">
        <v>6914</v>
      </c>
      <c r="C5306" s="206">
        <v>18951.0</v>
      </c>
    </row>
    <row r="5307">
      <c r="A5307" s="74">
        <v>17206.0</v>
      </c>
      <c r="B5307" s="74" t="s">
        <v>6915</v>
      </c>
      <c r="C5307" s="206">
        <v>20244.0</v>
      </c>
    </row>
    <row r="5308">
      <c r="A5308" s="74">
        <v>17207.0</v>
      </c>
      <c r="B5308" s="74" t="s">
        <v>6916</v>
      </c>
      <c r="C5308" s="206">
        <v>21962.0</v>
      </c>
    </row>
    <row r="5309">
      <c r="A5309" s="74">
        <v>17209.0</v>
      </c>
      <c r="B5309" s="74" t="s">
        <v>1034</v>
      </c>
      <c r="C5309" s="206">
        <v>31086.0</v>
      </c>
    </row>
    <row r="5310">
      <c r="A5310" s="74">
        <v>17210.0</v>
      </c>
      <c r="B5310" s="74" t="s">
        <v>337</v>
      </c>
      <c r="C5310" s="206">
        <v>21998.0</v>
      </c>
    </row>
    <row r="5311">
      <c r="A5311" s="74">
        <v>17211.0</v>
      </c>
      <c r="B5311" s="74" t="s">
        <v>2723</v>
      </c>
      <c r="C5311" s="206">
        <v>16418.0</v>
      </c>
    </row>
    <row r="5312">
      <c r="A5312" s="74">
        <v>17212.0</v>
      </c>
      <c r="B5312" s="74" t="s">
        <v>6917</v>
      </c>
      <c r="C5312" s="206">
        <v>12935.0</v>
      </c>
    </row>
    <row r="5313">
      <c r="A5313" s="74">
        <v>17213.0</v>
      </c>
      <c r="B5313" s="74" t="s">
        <v>6918</v>
      </c>
      <c r="C5313" s="206">
        <v>20559.0</v>
      </c>
    </row>
    <row r="5314">
      <c r="A5314" s="74">
        <v>17214.0</v>
      </c>
      <c r="B5314" s="74" t="s">
        <v>1237</v>
      </c>
      <c r="C5314" s="206">
        <v>27931.0</v>
      </c>
    </row>
    <row r="5315">
      <c r="A5315" s="74">
        <v>17215.0</v>
      </c>
      <c r="B5315" s="74" t="s">
        <v>6919</v>
      </c>
      <c r="C5315" s="206">
        <v>22578.0</v>
      </c>
    </row>
    <row r="5316">
      <c r="A5316" s="74">
        <v>17216.0</v>
      </c>
      <c r="B5316" s="74" t="s">
        <v>6920</v>
      </c>
      <c r="C5316" s="206">
        <v>26265.0</v>
      </c>
    </row>
    <row r="5317">
      <c r="A5317" s="74">
        <v>13600.0</v>
      </c>
      <c r="B5317" s="74" t="s">
        <v>6921</v>
      </c>
      <c r="C5317" s="206">
        <v>25019.0</v>
      </c>
    </row>
    <row r="5318">
      <c r="A5318" s="74">
        <v>17218.0</v>
      </c>
      <c r="B5318" s="74" t="s">
        <v>6922</v>
      </c>
      <c r="C5318" s="206">
        <v>21038.0</v>
      </c>
    </row>
    <row r="5319">
      <c r="A5319" s="74">
        <v>17219.0</v>
      </c>
      <c r="B5319" s="74" t="s">
        <v>6923</v>
      </c>
      <c r="C5319" s="206">
        <v>22454.0</v>
      </c>
    </row>
    <row r="5320">
      <c r="A5320" s="74">
        <v>17220.0</v>
      </c>
      <c r="B5320" s="74" t="s">
        <v>6924</v>
      </c>
      <c r="C5320" s="206">
        <v>34760.0</v>
      </c>
    </row>
    <row r="5321">
      <c r="A5321" s="74">
        <v>17222.0</v>
      </c>
      <c r="B5321" s="74" t="s">
        <v>6925</v>
      </c>
      <c r="C5321" s="206">
        <v>33227.0</v>
      </c>
    </row>
    <row r="5322">
      <c r="A5322" s="74">
        <v>17223.0</v>
      </c>
      <c r="B5322" s="74" t="s">
        <v>2498</v>
      </c>
      <c r="C5322" s="206">
        <v>29464.0</v>
      </c>
    </row>
    <row r="5323">
      <c r="A5323" s="74">
        <v>17224.0</v>
      </c>
      <c r="B5323" s="74" t="s">
        <v>3005</v>
      </c>
      <c r="C5323" s="206">
        <v>19306.0</v>
      </c>
    </row>
    <row r="5324">
      <c r="A5324" s="74">
        <v>17225.0</v>
      </c>
      <c r="B5324" s="74" t="s">
        <v>6926</v>
      </c>
      <c r="C5324" s="206">
        <v>19725.0</v>
      </c>
    </row>
    <row r="5325">
      <c r="A5325" s="74">
        <v>17226.0</v>
      </c>
      <c r="B5325" s="74" t="s">
        <v>6927</v>
      </c>
      <c r="C5325" s="206">
        <v>27961.0</v>
      </c>
    </row>
    <row r="5326">
      <c r="A5326" s="74">
        <v>17227.0</v>
      </c>
      <c r="B5326" s="74" t="s">
        <v>4290</v>
      </c>
      <c r="C5326" s="206">
        <v>16166.0</v>
      </c>
    </row>
    <row r="5327">
      <c r="A5327" s="74">
        <v>17228.0</v>
      </c>
      <c r="B5327" s="74" t="s">
        <v>6928</v>
      </c>
      <c r="C5327" s="206">
        <v>20508.0</v>
      </c>
    </row>
    <row r="5328">
      <c r="A5328" s="74">
        <v>17229.0</v>
      </c>
      <c r="B5328" s="74" t="s">
        <v>6929</v>
      </c>
      <c r="C5328" s="206">
        <v>18356.0</v>
      </c>
    </row>
    <row r="5329">
      <c r="A5329" s="74">
        <v>17230.0</v>
      </c>
      <c r="B5329" s="74" t="s">
        <v>6930</v>
      </c>
      <c r="C5329" s="206">
        <v>22265.0</v>
      </c>
    </row>
    <row r="5330">
      <c r="A5330" s="74">
        <v>17231.0</v>
      </c>
      <c r="B5330" s="74" t="s">
        <v>6931</v>
      </c>
      <c r="C5330" s="206">
        <v>25588.0</v>
      </c>
    </row>
    <row r="5331">
      <c r="A5331" s="74">
        <v>17232.0</v>
      </c>
      <c r="B5331" s="74" t="s">
        <v>3012</v>
      </c>
      <c r="C5331" s="206">
        <v>24913.0</v>
      </c>
    </row>
    <row r="5332">
      <c r="A5332" s="74">
        <v>17234.0</v>
      </c>
      <c r="B5332" s="74" t="s">
        <v>6932</v>
      </c>
      <c r="C5332" s="206">
        <v>26564.0</v>
      </c>
    </row>
    <row r="5333">
      <c r="A5333" s="74">
        <v>17235.0</v>
      </c>
      <c r="B5333" s="74" t="s">
        <v>534</v>
      </c>
      <c r="C5333" s="206">
        <v>23653.0</v>
      </c>
    </row>
    <row r="5334">
      <c r="A5334" s="74">
        <v>17236.0</v>
      </c>
      <c r="B5334" s="74" t="s">
        <v>2086</v>
      </c>
      <c r="C5334" s="206">
        <v>22141.0</v>
      </c>
    </row>
    <row r="5335">
      <c r="A5335" s="74">
        <v>17237.0</v>
      </c>
      <c r="B5335" s="74" t="s">
        <v>6933</v>
      </c>
      <c r="C5335" s="206">
        <v>25026.0</v>
      </c>
    </row>
    <row r="5336">
      <c r="A5336" s="74">
        <v>17239.0</v>
      </c>
      <c r="B5336" s="74" t="s">
        <v>6934</v>
      </c>
      <c r="C5336" s="206">
        <v>35554.0</v>
      </c>
    </row>
    <row r="5337">
      <c r="A5337" s="74">
        <v>17240.0</v>
      </c>
      <c r="B5337" s="74" t="s">
        <v>6935</v>
      </c>
      <c r="C5337" s="206">
        <v>17830.0</v>
      </c>
    </row>
    <row r="5338">
      <c r="A5338" s="74">
        <v>17241.0</v>
      </c>
      <c r="B5338" s="74" t="s">
        <v>2566</v>
      </c>
      <c r="C5338" s="206">
        <v>24347.0</v>
      </c>
    </row>
    <row r="5339">
      <c r="A5339" s="74">
        <v>17242.0</v>
      </c>
      <c r="B5339" s="74" t="s">
        <v>6936</v>
      </c>
      <c r="C5339" s="206">
        <v>23320.0</v>
      </c>
    </row>
    <row r="5340">
      <c r="A5340" s="74">
        <v>17243.0</v>
      </c>
      <c r="B5340" s="74" t="s">
        <v>6937</v>
      </c>
      <c r="C5340" s="206">
        <v>16122.0</v>
      </c>
    </row>
    <row r="5341">
      <c r="A5341" s="74">
        <v>17244.0</v>
      </c>
      <c r="B5341" s="74" t="s">
        <v>4084</v>
      </c>
      <c r="C5341" s="206">
        <v>16927.0</v>
      </c>
    </row>
    <row r="5342">
      <c r="A5342" s="74">
        <v>17246.0</v>
      </c>
      <c r="B5342" s="74" t="s">
        <v>6938</v>
      </c>
      <c r="C5342" s="206">
        <v>13268.0</v>
      </c>
    </row>
    <row r="5343">
      <c r="A5343" s="74">
        <v>17247.0</v>
      </c>
      <c r="B5343" s="74" t="s">
        <v>6939</v>
      </c>
      <c r="C5343" s="206">
        <v>23075.0</v>
      </c>
    </row>
    <row r="5344">
      <c r="A5344" s="74">
        <v>17248.0</v>
      </c>
      <c r="B5344" s="74" t="s">
        <v>6940</v>
      </c>
      <c r="C5344" s="206">
        <v>24291.0</v>
      </c>
    </row>
    <row r="5345">
      <c r="A5345" s="74">
        <v>17249.0</v>
      </c>
      <c r="B5345" s="74" t="s">
        <v>6941</v>
      </c>
      <c r="C5345" s="206">
        <v>17289.0</v>
      </c>
    </row>
    <row r="5346">
      <c r="A5346" s="74">
        <v>17250.0</v>
      </c>
      <c r="B5346" s="74" t="s">
        <v>6942</v>
      </c>
      <c r="C5346" s="206">
        <v>37376.0</v>
      </c>
    </row>
    <row r="5347">
      <c r="A5347" s="74">
        <v>17251.0</v>
      </c>
      <c r="B5347" s="74" t="s">
        <v>6943</v>
      </c>
      <c r="C5347" s="206">
        <v>26547.0</v>
      </c>
    </row>
    <row r="5348">
      <c r="A5348" s="74">
        <v>17252.0</v>
      </c>
      <c r="B5348" s="74" t="s">
        <v>6944</v>
      </c>
      <c r="C5348" s="206">
        <v>31636.0</v>
      </c>
    </row>
    <row r="5349">
      <c r="A5349" s="74">
        <v>17253.0</v>
      </c>
      <c r="B5349" s="74" t="s">
        <v>2268</v>
      </c>
      <c r="C5349" s="206">
        <v>20904.0</v>
      </c>
    </row>
    <row r="5350">
      <c r="A5350" s="74">
        <v>17255.0</v>
      </c>
      <c r="B5350" s="74" t="s">
        <v>2821</v>
      </c>
      <c r="C5350" s="206">
        <v>24395.0</v>
      </c>
    </row>
    <row r="5351">
      <c r="A5351" s="74">
        <v>16819.0</v>
      </c>
      <c r="B5351" s="74" t="s">
        <v>6945</v>
      </c>
      <c r="C5351" s="206">
        <v>12946.0</v>
      </c>
    </row>
    <row r="5352">
      <c r="A5352" s="74">
        <v>17257.0</v>
      </c>
      <c r="B5352" s="74" t="s">
        <v>2176</v>
      </c>
      <c r="C5352" s="206">
        <v>20232.0</v>
      </c>
    </row>
    <row r="5353">
      <c r="A5353" s="74">
        <v>17258.0</v>
      </c>
      <c r="B5353" s="74" t="s">
        <v>6946</v>
      </c>
      <c r="C5353" s="206">
        <v>15584.0</v>
      </c>
    </row>
    <row r="5354">
      <c r="A5354" s="74">
        <v>17259.0</v>
      </c>
      <c r="B5354" s="74" t="s">
        <v>972</v>
      </c>
      <c r="C5354" s="206">
        <v>30466.0</v>
      </c>
    </row>
    <row r="5355">
      <c r="A5355" s="74">
        <v>17260.0</v>
      </c>
      <c r="B5355" s="74" t="s">
        <v>6947</v>
      </c>
      <c r="C5355" s="206">
        <v>20239.0</v>
      </c>
    </row>
    <row r="5356">
      <c r="A5356" s="74">
        <v>17261.0</v>
      </c>
      <c r="B5356" s="74" t="s">
        <v>6948</v>
      </c>
      <c r="C5356" s="206">
        <v>29928.0</v>
      </c>
    </row>
    <row r="5357">
      <c r="A5357" s="74">
        <v>17262.0</v>
      </c>
      <c r="B5357" s="74" t="s">
        <v>6949</v>
      </c>
      <c r="C5357" s="206">
        <v>27191.0</v>
      </c>
    </row>
    <row r="5358">
      <c r="A5358" s="74">
        <v>17263.0</v>
      </c>
      <c r="B5358" s="74" t="s">
        <v>6950</v>
      </c>
      <c r="C5358" s="206">
        <v>25223.0</v>
      </c>
    </row>
    <row r="5359">
      <c r="A5359" s="74">
        <v>17264.0</v>
      </c>
      <c r="B5359" s="74" t="s">
        <v>860</v>
      </c>
      <c r="C5359" s="206">
        <v>18156.0</v>
      </c>
    </row>
    <row r="5360">
      <c r="A5360" s="74">
        <v>17266.0</v>
      </c>
      <c r="B5360" s="74" t="s">
        <v>130</v>
      </c>
      <c r="C5360" s="206">
        <v>17591.0</v>
      </c>
    </row>
    <row r="5361">
      <c r="A5361" s="74">
        <v>17270.0</v>
      </c>
      <c r="B5361" s="74" t="s">
        <v>6951</v>
      </c>
      <c r="C5361" s="206">
        <v>34986.0</v>
      </c>
    </row>
    <row r="5362">
      <c r="A5362" s="74">
        <v>17271.0</v>
      </c>
      <c r="B5362" s="74" t="s">
        <v>1069</v>
      </c>
      <c r="C5362" s="206">
        <v>30677.0</v>
      </c>
    </row>
    <row r="5363">
      <c r="A5363" s="74">
        <v>17272.0</v>
      </c>
      <c r="B5363" s="74" t="s">
        <v>6952</v>
      </c>
      <c r="C5363" s="206">
        <v>15370.0</v>
      </c>
    </row>
    <row r="5364">
      <c r="A5364" s="74">
        <v>17273.0</v>
      </c>
      <c r="B5364" s="74" t="s">
        <v>6953</v>
      </c>
      <c r="C5364" s="206">
        <v>20862.0</v>
      </c>
    </row>
    <row r="5365">
      <c r="A5365" s="74">
        <v>17274.0</v>
      </c>
      <c r="B5365" s="74" t="s">
        <v>6954</v>
      </c>
      <c r="C5365" s="206">
        <v>34730.0</v>
      </c>
    </row>
    <row r="5366">
      <c r="A5366" s="74">
        <v>17275.0</v>
      </c>
      <c r="B5366" s="74" t="s">
        <v>6955</v>
      </c>
      <c r="C5366" s="206">
        <v>36215.0</v>
      </c>
    </row>
    <row r="5367">
      <c r="A5367" s="74">
        <v>17277.0</v>
      </c>
      <c r="B5367" s="74" t="s">
        <v>6956</v>
      </c>
      <c r="C5367" s="206">
        <v>29742.0</v>
      </c>
    </row>
    <row r="5368">
      <c r="A5368" s="74">
        <v>17278.0</v>
      </c>
      <c r="B5368" s="74" t="s">
        <v>3163</v>
      </c>
      <c r="C5368" s="206">
        <v>17633.0</v>
      </c>
    </row>
    <row r="5369">
      <c r="A5369" s="74">
        <v>17279.0</v>
      </c>
      <c r="B5369" s="74" t="s">
        <v>6957</v>
      </c>
      <c r="C5369" s="206">
        <v>16640.0</v>
      </c>
    </row>
    <row r="5370">
      <c r="A5370" s="74">
        <v>17280.0</v>
      </c>
      <c r="B5370" s="74" t="s">
        <v>6958</v>
      </c>
      <c r="C5370" s="206">
        <v>29439.0</v>
      </c>
    </row>
    <row r="5371">
      <c r="A5371" s="74">
        <v>16824.0</v>
      </c>
      <c r="B5371" s="74" t="s">
        <v>2911</v>
      </c>
      <c r="C5371" s="206">
        <v>26090.0</v>
      </c>
    </row>
    <row r="5372">
      <c r="A5372" s="74">
        <v>17282.0</v>
      </c>
      <c r="B5372" s="74" t="s">
        <v>2273</v>
      </c>
      <c r="C5372" s="206">
        <v>23082.0</v>
      </c>
    </row>
    <row r="5373">
      <c r="A5373" s="74">
        <v>17283.0</v>
      </c>
      <c r="B5373" s="74" t="s">
        <v>1481</v>
      </c>
      <c r="C5373" s="206">
        <v>20108.0</v>
      </c>
    </row>
    <row r="5374">
      <c r="A5374" s="74">
        <v>17285.0</v>
      </c>
      <c r="B5374" s="74" t="s">
        <v>2401</v>
      </c>
      <c r="C5374" s="206">
        <v>25666.0</v>
      </c>
    </row>
    <row r="5375">
      <c r="A5375" s="74">
        <v>17286.0</v>
      </c>
      <c r="B5375" s="74" t="s">
        <v>6959</v>
      </c>
      <c r="C5375" s="206">
        <v>16047.0</v>
      </c>
    </row>
    <row r="5376">
      <c r="A5376" s="74">
        <v>17288.0</v>
      </c>
      <c r="B5376" s="74" t="s">
        <v>6960</v>
      </c>
      <c r="C5376" s="206">
        <v>22364.0</v>
      </c>
    </row>
    <row r="5377">
      <c r="A5377" s="74">
        <v>17289.0</v>
      </c>
      <c r="B5377" s="74" t="s">
        <v>6961</v>
      </c>
      <c r="C5377" s="206">
        <v>17562.0</v>
      </c>
    </row>
    <row r="5378">
      <c r="A5378" s="74">
        <v>17290.0</v>
      </c>
      <c r="B5378" s="74" t="s">
        <v>6962</v>
      </c>
      <c r="C5378" s="206">
        <v>15125.0</v>
      </c>
    </row>
    <row r="5379">
      <c r="A5379" s="74">
        <v>17291.0</v>
      </c>
      <c r="B5379" s="74" t="s">
        <v>6963</v>
      </c>
      <c r="C5379" s="206">
        <v>23071.0</v>
      </c>
    </row>
    <row r="5380">
      <c r="A5380" s="74">
        <v>17292.0</v>
      </c>
      <c r="B5380" s="74" t="s">
        <v>6964</v>
      </c>
      <c r="C5380" s="206">
        <v>35216.0</v>
      </c>
    </row>
    <row r="5381">
      <c r="A5381" s="74">
        <v>17293.0</v>
      </c>
      <c r="B5381" s="74" t="s">
        <v>6965</v>
      </c>
      <c r="C5381" s="206">
        <v>16663.0</v>
      </c>
    </row>
    <row r="5382">
      <c r="A5382" s="74">
        <v>17294.0</v>
      </c>
      <c r="B5382" s="74" t="s">
        <v>2455</v>
      </c>
      <c r="C5382" s="206">
        <v>28685.0</v>
      </c>
    </row>
    <row r="5383">
      <c r="A5383" s="74">
        <v>17295.0</v>
      </c>
      <c r="B5383" s="74" t="s">
        <v>6966</v>
      </c>
      <c r="C5383" s="206">
        <v>22870.0</v>
      </c>
    </row>
    <row r="5384">
      <c r="A5384" s="74">
        <v>17297.0</v>
      </c>
      <c r="B5384" s="74" t="s">
        <v>6967</v>
      </c>
      <c r="C5384" s="206">
        <v>18233.0</v>
      </c>
    </row>
    <row r="5385">
      <c r="A5385" s="74">
        <v>17298.0</v>
      </c>
      <c r="B5385" s="74" t="s">
        <v>6968</v>
      </c>
      <c r="C5385" s="206">
        <v>18185.0</v>
      </c>
    </row>
    <row r="5386">
      <c r="A5386" s="74">
        <v>17300.0</v>
      </c>
      <c r="B5386" s="74" t="s">
        <v>6969</v>
      </c>
      <c r="C5386" s="206">
        <v>23437.0</v>
      </c>
    </row>
    <row r="5387">
      <c r="A5387" s="74">
        <v>17301.0</v>
      </c>
      <c r="B5387" s="74" t="s">
        <v>6970</v>
      </c>
      <c r="C5387" s="206">
        <v>31281.0</v>
      </c>
    </row>
    <row r="5388">
      <c r="A5388" s="74">
        <v>17303.0</v>
      </c>
      <c r="B5388" s="74" t="s">
        <v>6971</v>
      </c>
      <c r="C5388" s="206">
        <v>13916.0</v>
      </c>
    </row>
    <row r="5389">
      <c r="A5389" s="74">
        <v>17305.0</v>
      </c>
      <c r="B5389" s="74" t="s">
        <v>6972</v>
      </c>
      <c r="C5389" s="206">
        <v>17128.0</v>
      </c>
    </row>
    <row r="5390">
      <c r="A5390" s="74">
        <v>17306.0</v>
      </c>
      <c r="B5390" s="74" t="s">
        <v>6973</v>
      </c>
      <c r="C5390" s="206">
        <v>21668.0</v>
      </c>
    </row>
    <row r="5391">
      <c r="A5391" s="74">
        <v>17307.0</v>
      </c>
      <c r="B5391" s="74" t="s">
        <v>6974</v>
      </c>
      <c r="C5391" s="206">
        <v>15229.0</v>
      </c>
    </row>
    <row r="5392">
      <c r="A5392" s="74">
        <v>17308.0</v>
      </c>
      <c r="B5392" s="74" t="s">
        <v>6975</v>
      </c>
      <c r="C5392" s="206">
        <v>26605.0</v>
      </c>
    </row>
    <row r="5393">
      <c r="A5393" s="74">
        <v>17309.0</v>
      </c>
      <c r="B5393" s="74" t="s">
        <v>6976</v>
      </c>
      <c r="C5393" s="206">
        <v>18816.0</v>
      </c>
    </row>
    <row r="5394">
      <c r="A5394" s="74">
        <v>17310.0</v>
      </c>
      <c r="B5394" s="74" t="s">
        <v>6977</v>
      </c>
      <c r="C5394" s="206">
        <v>18041.0</v>
      </c>
    </row>
    <row r="5395">
      <c r="A5395" s="74">
        <v>17311.0</v>
      </c>
      <c r="B5395" s="74" t="s">
        <v>6978</v>
      </c>
      <c r="C5395" s="206">
        <v>26877.0</v>
      </c>
    </row>
    <row r="5396">
      <c r="A5396" s="74">
        <v>17314.0</v>
      </c>
      <c r="B5396" s="74" t="s">
        <v>6979</v>
      </c>
      <c r="C5396" s="206">
        <v>27861.0</v>
      </c>
    </row>
    <row r="5397">
      <c r="A5397" s="74">
        <v>17316.0</v>
      </c>
      <c r="B5397" s="74" t="s">
        <v>6980</v>
      </c>
      <c r="C5397" s="206">
        <v>21188.0</v>
      </c>
    </row>
    <row r="5398">
      <c r="A5398" s="74">
        <v>17317.0</v>
      </c>
      <c r="B5398" s="74" t="s">
        <v>6981</v>
      </c>
      <c r="C5398" s="206">
        <v>20616.0</v>
      </c>
    </row>
    <row r="5399">
      <c r="A5399" s="74">
        <v>17320.0</v>
      </c>
      <c r="B5399" s="74" t="s">
        <v>6982</v>
      </c>
      <c r="C5399" s="206">
        <v>23770.0</v>
      </c>
    </row>
    <row r="5400">
      <c r="A5400" s="74">
        <v>17322.0</v>
      </c>
      <c r="B5400" s="74" t="s">
        <v>6983</v>
      </c>
      <c r="C5400" s="206">
        <v>13998.0</v>
      </c>
    </row>
    <row r="5401">
      <c r="A5401" s="74">
        <v>17324.0</v>
      </c>
      <c r="B5401" s="74" t="s">
        <v>6984</v>
      </c>
      <c r="C5401" s="206">
        <v>27214.0</v>
      </c>
    </row>
    <row r="5402">
      <c r="A5402" s="74">
        <v>17325.0</v>
      </c>
      <c r="B5402" s="74" t="s">
        <v>6985</v>
      </c>
      <c r="C5402" s="206">
        <v>28876.0</v>
      </c>
    </row>
    <row r="5403">
      <c r="A5403" s="74">
        <v>17326.0</v>
      </c>
      <c r="B5403" s="74" t="s">
        <v>6986</v>
      </c>
      <c r="C5403" s="206">
        <v>17382.0</v>
      </c>
    </row>
    <row r="5404">
      <c r="A5404" s="74">
        <v>17327.0</v>
      </c>
      <c r="B5404" s="74" t="s">
        <v>6987</v>
      </c>
      <c r="C5404" s="206">
        <v>24176.0</v>
      </c>
    </row>
    <row r="5405">
      <c r="A5405" s="74">
        <v>17328.0</v>
      </c>
      <c r="B5405" s="74" t="s">
        <v>6988</v>
      </c>
      <c r="C5405" s="206">
        <v>15964.0</v>
      </c>
    </row>
    <row r="5406">
      <c r="A5406" s="74">
        <v>17329.0</v>
      </c>
      <c r="B5406" s="74" t="s">
        <v>6989</v>
      </c>
      <c r="C5406" s="206">
        <v>27776.0</v>
      </c>
    </row>
    <row r="5407">
      <c r="A5407" s="74">
        <v>17330.0</v>
      </c>
      <c r="B5407" s="74" t="s">
        <v>6990</v>
      </c>
      <c r="C5407" s="206">
        <v>15033.0</v>
      </c>
    </row>
    <row r="5408">
      <c r="A5408" s="74">
        <v>17333.0</v>
      </c>
      <c r="B5408" s="74" t="s">
        <v>6991</v>
      </c>
      <c r="C5408" s="206">
        <v>15071.0</v>
      </c>
    </row>
    <row r="5409">
      <c r="A5409" s="74">
        <v>17334.0</v>
      </c>
      <c r="B5409" s="74" t="s">
        <v>824</v>
      </c>
      <c r="C5409" s="206">
        <v>25243.0</v>
      </c>
    </row>
    <row r="5410">
      <c r="A5410" s="74">
        <v>17335.0</v>
      </c>
      <c r="B5410" s="74" t="s">
        <v>2510</v>
      </c>
      <c r="C5410" s="206">
        <v>30732.0</v>
      </c>
    </row>
    <row r="5411">
      <c r="A5411" s="74">
        <v>17336.0</v>
      </c>
      <c r="B5411" s="74" t="s">
        <v>6992</v>
      </c>
      <c r="C5411" s="206">
        <v>12784.0</v>
      </c>
    </row>
    <row r="5412">
      <c r="A5412" s="74">
        <v>17337.0</v>
      </c>
      <c r="B5412" s="74" t="s">
        <v>6993</v>
      </c>
      <c r="C5412" s="206">
        <v>18183.0</v>
      </c>
    </row>
    <row r="5413">
      <c r="A5413" s="74">
        <v>17339.0</v>
      </c>
      <c r="B5413" s="74" t="s">
        <v>6994</v>
      </c>
      <c r="C5413" s="206">
        <v>15599.0</v>
      </c>
    </row>
    <row r="5414">
      <c r="A5414" s="74">
        <v>17340.0</v>
      </c>
      <c r="B5414" s="74" t="s">
        <v>510</v>
      </c>
      <c r="C5414" s="206">
        <v>26715.0</v>
      </c>
    </row>
    <row r="5415">
      <c r="A5415" s="74">
        <v>17343.0</v>
      </c>
      <c r="B5415" s="74" t="s">
        <v>6995</v>
      </c>
      <c r="C5415" s="206">
        <v>26929.0</v>
      </c>
    </row>
    <row r="5416">
      <c r="A5416" s="74">
        <v>17344.0</v>
      </c>
      <c r="B5416" s="74" t="s">
        <v>6996</v>
      </c>
      <c r="C5416" s="206">
        <v>20321.0</v>
      </c>
    </row>
    <row r="5417">
      <c r="A5417" s="74">
        <v>17346.0</v>
      </c>
      <c r="B5417" s="74" t="s">
        <v>6997</v>
      </c>
      <c r="C5417" s="206">
        <v>36998.0</v>
      </c>
    </row>
    <row r="5418">
      <c r="A5418" s="74">
        <v>17347.0</v>
      </c>
      <c r="B5418" s="74" t="s">
        <v>1378</v>
      </c>
      <c r="C5418" s="206">
        <v>22820.0</v>
      </c>
    </row>
    <row r="5419">
      <c r="A5419" s="74">
        <v>17348.0</v>
      </c>
      <c r="B5419" s="74" t="s">
        <v>1552</v>
      </c>
      <c r="C5419" s="206">
        <v>24346.0</v>
      </c>
    </row>
    <row r="5420">
      <c r="A5420" s="74">
        <v>17349.0</v>
      </c>
      <c r="B5420" s="74" t="s">
        <v>1270</v>
      </c>
      <c r="C5420" s="206">
        <v>16193.0</v>
      </c>
    </row>
    <row r="5421">
      <c r="A5421" s="74">
        <v>17350.0</v>
      </c>
      <c r="B5421" s="74" t="s">
        <v>2613</v>
      </c>
      <c r="C5421" s="206">
        <v>14746.0</v>
      </c>
    </row>
    <row r="5422">
      <c r="A5422" s="74">
        <v>17351.0</v>
      </c>
      <c r="B5422" s="74" t="s">
        <v>6998</v>
      </c>
      <c r="C5422" s="206">
        <v>13050.0</v>
      </c>
    </row>
    <row r="5423">
      <c r="A5423" s="74">
        <v>17352.0</v>
      </c>
      <c r="B5423" s="74" t="s">
        <v>6999</v>
      </c>
      <c r="C5423" s="206">
        <v>20056.0</v>
      </c>
    </row>
    <row r="5424">
      <c r="A5424" s="74">
        <v>17356.0</v>
      </c>
      <c r="B5424" s="74" t="s">
        <v>7000</v>
      </c>
      <c r="C5424" s="206">
        <v>18854.0</v>
      </c>
    </row>
    <row r="5425">
      <c r="A5425" s="74">
        <v>17357.0</v>
      </c>
      <c r="B5425" s="74" t="s">
        <v>7001</v>
      </c>
      <c r="C5425" s="206">
        <v>18120.0</v>
      </c>
    </row>
    <row r="5426">
      <c r="A5426" s="74">
        <v>17358.0</v>
      </c>
      <c r="B5426" s="74" t="s">
        <v>7002</v>
      </c>
      <c r="C5426" s="206">
        <v>26128.0</v>
      </c>
    </row>
    <row r="5427">
      <c r="A5427" s="74">
        <v>17359.0</v>
      </c>
      <c r="B5427" s="74" t="s">
        <v>7003</v>
      </c>
      <c r="C5427" s="206">
        <v>19875.0</v>
      </c>
    </row>
    <row r="5428">
      <c r="A5428" s="74">
        <v>17360.0</v>
      </c>
      <c r="B5428" s="74" t="s">
        <v>7004</v>
      </c>
      <c r="C5428" s="206">
        <v>19781.0</v>
      </c>
    </row>
    <row r="5429">
      <c r="A5429" s="74">
        <v>17361.0</v>
      </c>
      <c r="B5429" s="74" t="s">
        <v>7005</v>
      </c>
      <c r="C5429" s="206">
        <v>16387.0</v>
      </c>
    </row>
    <row r="5430">
      <c r="A5430" s="74">
        <v>17362.0</v>
      </c>
      <c r="B5430" s="74" t="s">
        <v>1380</v>
      </c>
      <c r="C5430" s="206">
        <v>24242.0</v>
      </c>
    </row>
    <row r="5431">
      <c r="A5431" s="74">
        <v>17363.0</v>
      </c>
      <c r="B5431" s="74" t="s">
        <v>1020</v>
      </c>
      <c r="C5431" s="206">
        <v>25187.0</v>
      </c>
    </row>
    <row r="5432">
      <c r="A5432" s="74">
        <v>17364.0</v>
      </c>
      <c r="B5432" s="74" t="s">
        <v>7006</v>
      </c>
      <c r="C5432" s="206">
        <v>14335.0</v>
      </c>
    </row>
    <row r="5433">
      <c r="A5433" s="74">
        <v>17366.0</v>
      </c>
      <c r="B5433" s="74" t="s">
        <v>7007</v>
      </c>
      <c r="C5433" s="206">
        <v>15609.0</v>
      </c>
    </row>
    <row r="5434">
      <c r="A5434" s="74">
        <v>17367.0</v>
      </c>
      <c r="B5434" s="74" t="s">
        <v>2303</v>
      </c>
      <c r="C5434" s="206">
        <v>20919.0</v>
      </c>
    </row>
    <row r="5435">
      <c r="A5435" s="74">
        <v>17368.0</v>
      </c>
      <c r="B5435" s="74" t="s">
        <v>1493</v>
      </c>
      <c r="C5435" s="206">
        <v>15464.0</v>
      </c>
    </row>
    <row r="5436">
      <c r="A5436" s="74">
        <v>17369.0</v>
      </c>
      <c r="B5436" s="74" t="s">
        <v>7008</v>
      </c>
      <c r="C5436" s="206">
        <v>32288.0</v>
      </c>
    </row>
    <row r="5437">
      <c r="A5437" s="74">
        <v>17370.0</v>
      </c>
      <c r="B5437" s="74" t="s">
        <v>7009</v>
      </c>
      <c r="C5437" s="206">
        <v>19205.0</v>
      </c>
    </row>
    <row r="5438">
      <c r="A5438" s="74">
        <v>17371.0</v>
      </c>
      <c r="B5438" s="74" t="s">
        <v>2536</v>
      </c>
      <c r="C5438" s="206">
        <v>31691.0</v>
      </c>
    </row>
    <row r="5439">
      <c r="A5439" s="74">
        <v>17372.0</v>
      </c>
      <c r="B5439" s="74" t="s">
        <v>486</v>
      </c>
      <c r="C5439" s="206">
        <v>28927.0</v>
      </c>
    </row>
    <row r="5440">
      <c r="A5440" s="74">
        <v>17373.0</v>
      </c>
      <c r="B5440" s="74" t="s">
        <v>7010</v>
      </c>
      <c r="C5440" s="206">
        <v>12052.0</v>
      </c>
    </row>
    <row r="5441">
      <c r="A5441" s="74">
        <v>17374.0</v>
      </c>
      <c r="B5441" s="74" t="s">
        <v>1509</v>
      </c>
      <c r="C5441" s="206">
        <v>18469.0</v>
      </c>
    </row>
    <row r="5442">
      <c r="A5442" s="74">
        <v>17375.0</v>
      </c>
      <c r="B5442" s="74" t="s">
        <v>7011</v>
      </c>
      <c r="C5442" s="206">
        <v>20256.0</v>
      </c>
    </row>
    <row r="5443">
      <c r="A5443" s="74">
        <v>17376.0</v>
      </c>
      <c r="B5443" s="74" t="s">
        <v>2780</v>
      </c>
      <c r="C5443" s="206">
        <v>16276.0</v>
      </c>
    </row>
    <row r="5444">
      <c r="A5444" s="74">
        <v>17377.0</v>
      </c>
      <c r="B5444" s="74" t="s">
        <v>7012</v>
      </c>
      <c r="C5444" s="206">
        <v>14196.0</v>
      </c>
    </row>
    <row r="5445">
      <c r="A5445" s="74">
        <v>17378.0</v>
      </c>
      <c r="B5445" s="74" t="s">
        <v>275</v>
      </c>
      <c r="C5445" s="206">
        <v>15255.0</v>
      </c>
    </row>
    <row r="5446">
      <c r="A5446" s="74">
        <v>17380.0</v>
      </c>
      <c r="B5446" s="74" t="s">
        <v>7013</v>
      </c>
      <c r="C5446" s="206">
        <v>21029.0</v>
      </c>
    </row>
    <row r="5447">
      <c r="A5447" s="74">
        <v>17381.0</v>
      </c>
      <c r="B5447" s="74" t="s">
        <v>7014</v>
      </c>
      <c r="C5447" s="206">
        <v>28768.0</v>
      </c>
    </row>
    <row r="5448">
      <c r="A5448" s="74">
        <v>17382.0</v>
      </c>
      <c r="B5448" s="74" t="s">
        <v>7015</v>
      </c>
      <c r="C5448" s="206">
        <v>20693.0</v>
      </c>
    </row>
    <row r="5449">
      <c r="A5449" s="74">
        <v>17384.0</v>
      </c>
      <c r="B5449" s="74" t="s">
        <v>1405</v>
      </c>
      <c r="C5449" s="206">
        <v>19907.0</v>
      </c>
    </row>
    <row r="5450">
      <c r="A5450" s="74">
        <v>17385.0</v>
      </c>
      <c r="B5450" s="74" t="s">
        <v>7016</v>
      </c>
      <c r="C5450" s="206">
        <v>29501.0</v>
      </c>
    </row>
    <row r="5451">
      <c r="A5451" s="74">
        <v>17387.0</v>
      </c>
      <c r="B5451" s="74" t="s">
        <v>7017</v>
      </c>
      <c r="C5451" s="206">
        <v>19803.0</v>
      </c>
    </row>
    <row r="5452">
      <c r="A5452" s="74">
        <v>17388.0</v>
      </c>
      <c r="B5452" s="74" t="s">
        <v>348</v>
      </c>
      <c r="C5452" s="206">
        <v>20837.0</v>
      </c>
    </row>
    <row r="5453">
      <c r="A5453" s="74">
        <v>17389.0</v>
      </c>
      <c r="B5453" s="74" t="s">
        <v>1579</v>
      </c>
      <c r="C5453" s="206">
        <v>25089.0</v>
      </c>
    </row>
    <row r="5454">
      <c r="A5454" s="74">
        <v>17390.0</v>
      </c>
      <c r="B5454" s="74" t="s">
        <v>7018</v>
      </c>
      <c r="C5454" s="206">
        <v>26869.0</v>
      </c>
    </row>
    <row r="5455">
      <c r="A5455" s="74">
        <v>17391.0</v>
      </c>
      <c r="B5455" s="74" t="s">
        <v>1501</v>
      </c>
      <c r="C5455" s="206">
        <v>21112.0</v>
      </c>
    </row>
    <row r="5456">
      <c r="A5456" s="74">
        <v>17392.0</v>
      </c>
      <c r="B5456" s="74" t="s">
        <v>1109</v>
      </c>
      <c r="C5456" s="206">
        <v>15475.0</v>
      </c>
    </row>
    <row r="5457">
      <c r="A5457" s="74">
        <v>15357.0</v>
      </c>
      <c r="B5457" s="74" t="s">
        <v>7019</v>
      </c>
      <c r="C5457" s="206">
        <v>24988.0</v>
      </c>
    </row>
    <row r="5458">
      <c r="A5458" s="74">
        <v>17394.0</v>
      </c>
      <c r="B5458" s="74" t="s">
        <v>7020</v>
      </c>
      <c r="C5458" s="206">
        <v>20350.0</v>
      </c>
    </row>
    <row r="5459">
      <c r="A5459" s="74">
        <v>17396.0</v>
      </c>
      <c r="B5459" s="74" t="s">
        <v>7021</v>
      </c>
      <c r="C5459" s="206">
        <v>18132.0</v>
      </c>
    </row>
    <row r="5460">
      <c r="A5460" s="74">
        <v>17397.0</v>
      </c>
      <c r="B5460" s="74" t="s">
        <v>7022</v>
      </c>
      <c r="C5460" s="206">
        <v>24358.0</v>
      </c>
    </row>
    <row r="5461">
      <c r="A5461" s="74">
        <v>17399.0</v>
      </c>
      <c r="B5461" s="74" t="s">
        <v>258</v>
      </c>
      <c r="C5461" s="206">
        <v>19585.0</v>
      </c>
    </row>
    <row r="5462">
      <c r="A5462" s="74">
        <v>17400.0</v>
      </c>
      <c r="B5462" s="74" t="s">
        <v>121</v>
      </c>
      <c r="C5462" s="206">
        <v>22359.0</v>
      </c>
    </row>
    <row r="5463">
      <c r="A5463" s="74">
        <v>17401.0</v>
      </c>
      <c r="B5463" s="74" t="s">
        <v>7023</v>
      </c>
      <c r="C5463" s="206">
        <v>19270.0</v>
      </c>
    </row>
    <row r="5464">
      <c r="A5464" s="74">
        <v>17402.0</v>
      </c>
      <c r="B5464" s="74" t="s">
        <v>2930</v>
      </c>
      <c r="C5464" s="206">
        <v>34747.0</v>
      </c>
    </row>
    <row r="5465">
      <c r="A5465" s="74">
        <v>17403.0</v>
      </c>
      <c r="B5465" s="74" t="s">
        <v>2490</v>
      </c>
      <c r="C5465" s="206">
        <v>26246.0</v>
      </c>
    </row>
    <row r="5466">
      <c r="A5466" s="74">
        <v>17405.0</v>
      </c>
      <c r="B5466" s="74" t="s">
        <v>7024</v>
      </c>
      <c r="C5466" s="206">
        <v>21578.0</v>
      </c>
    </row>
    <row r="5467">
      <c r="A5467" s="74">
        <v>17407.0</v>
      </c>
      <c r="B5467" s="74" t="s">
        <v>7025</v>
      </c>
      <c r="C5467" s="206">
        <v>37004.0</v>
      </c>
    </row>
    <row r="5468">
      <c r="A5468" s="74">
        <v>17408.0</v>
      </c>
      <c r="B5468" s="74" t="s">
        <v>7026</v>
      </c>
      <c r="C5468" s="206">
        <v>15793.0</v>
      </c>
    </row>
    <row r="5469">
      <c r="A5469" s="74">
        <v>17410.0</v>
      </c>
      <c r="B5469" s="74" t="s">
        <v>7027</v>
      </c>
      <c r="C5469" s="206">
        <v>21489.0</v>
      </c>
    </row>
    <row r="5470">
      <c r="A5470" s="74">
        <v>17413.0</v>
      </c>
      <c r="B5470" s="74" t="s">
        <v>7028</v>
      </c>
      <c r="C5470" s="206">
        <v>23082.0</v>
      </c>
    </row>
    <row r="5471">
      <c r="A5471" s="74">
        <v>17414.0</v>
      </c>
      <c r="B5471" s="74" t="s">
        <v>7029</v>
      </c>
      <c r="C5471" s="206">
        <v>18170.0</v>
      </c>
    </row>
    <row r="5472">
      <c r="A5472" s="74">
        <v>17415.0</v>
      </c>
      <c r="B5472" s="74" t="s">
        <v>2564</v>
      </c>
      <c r="C5472" s="206">
        <v>27400.0</v>
      </c>
    </row>
    <row r="5473">
      <c r="A5473" s="74">
        <v>17417.0</v>
      </c>
      <c r="B5473" s="74" t="s">
        <v>3097</v>
      </c>
      <c r="C5473" s="206">
        <v>18931.0</v>
      </c>
    </row>
    <row r="5474">
      <c r="A5474" s="74">
        <v>17418.0</v>
      </c>
      <c r="B5474" s="74" t="s">
        <v>7030</v>
      </c>
      <c r="C5474" s="206">
        <v>24776.0</v>
      </c>
    </row>
    <row r="5475">
      <c r="A5475" s="74">
        <v>17419.0</v>
      </c>
      <c r="B5475" s="74" t="s">
        <v>1795</v>
      </c>
      <c r="C5475" s="206">
        <v>22908.0</v>
      </c>
    </row>
    <row r="5476">
      <c r="A5476" s="74">
        <v>17420.0</v>
      </c>
      <c r="B5476" s="74" t="s">
        <v>7031</v>
      </c>
      <c r="C5476" s="206">
        <v>34414.0</v>
      </c>
    </row>
    <row r="5477">
      <c r="A5477" s="74">
        <v>17421.0</v>
      </c>
      <c r="B5477" s="74" t="s">
        <v>1562</v>
      </c>
      <c r="C5477" s="206">
        <v>22316.0</v>
      </c>
    </row>
    <row r="5478">
      <c r="A5478" s="74">
        <v>16094.0</v>
      </c>
      <c r="B5478" s="74" t="s">
        <v>2983</v>
      </c>
      <c r="C5478" s="206">
        <v>22960.0</v>
      </c>
    </row>
    <row r="5479">
      <c r="A5479" s="74">
        <v>17423.0</v>
      </c>
      <c r="B5479" s="74" t="s">
        <v>7032</v>
      </c>
      <c r="C5479" s="206">
        <v>25877.0</v>
      </c>
    </row>
    <row r="5480">
      <c r="A5480" s="74">
        <v>17424.0</v>
      </c>
      <c r="B5480" s="74" t="s">
        <v>7033</v>
      </c>
      <c r="C5480" s="206">
        <v>30127.0</v>
      </c>
    </row>
    <row r="5481">
      <c r="A5481" s="74">
        <v>17425.0</v>
      </c>
      <c r="B5481" s="74" t="s">
        <v>7034</v>
      </c>
      <c r="C5481" s="206">
        <v>22145.0</v>
      </c>
    </row>
    <row r="5482">
      <c r="A5482" s="74">
        <v>17427.0</v>
      </c>
      <c r="B5482" s="74" t="s">
        <v>7035</v>
      </c>
      <c r="C5482" s="206">
        <v>19807.0</v>
      </c>
    </row>
    <row r="5483">
      <c r="A5483" s="74">
        <v>17428.0</v>
      </c>
      <c r="B5483" s="74" t="s">
        <v>450</v>
      </c>
      <c r="C5483" s="206">
        <v>19307.0</v>
      </c>
    </row>
    <row r="5484">
      <c r="A5484" s="74">
        <v>17429.0</v>
      </c>
      <c r="B5484" s="74" t="s">
        <v>4377</v>
      </c>
      <c r="C5484" s="206">
        <v>22303.0</v>
      </c>
    </row>
    <row r="5485">
      <c r="A5485" s="74">
        <v>17430.0</v>
      </c>
      <c r="B5485" s="74" t="s">
        <v>7036</v>
      </c>
      <c r="C5485" s="206">
        <v>22361.0</v>
      </c>
    </row>
    <row r="5486">
      <c r="A5486" s="74">
        <v>17431.0</v>
      </c>
      <c r="B5486" s="74" t="s">
        <v>786</v>
      </c>
      <c r="C5486" s="206">
        <v>30474.0</v>
      </c>
    </row>
    <row r="5487">
      <c r="A5487" s="74">
        <v>17432.0</v>
      </c>
      <c r="B5487" s="74" t="s">
        <v>1127</v>
      </c>
      <c r="C5487" s="206">
        <v>28960.0</v>
      </c>
    </row>
    <row r="5488">
      <c r="A5488" s="74">
        <v>17433.0</v>
      </c>
      <c r="B5488" s="74" t="s">
        <v>7037</v>
      </c>
      <c r="C5488" s="206">
        <v>17676.0</v>
      </c>
    </row>
    <row r="5489">
      <c r="A5489" s="74">
        <v>17434.0</v>
      </c>
      <c r="B5489" s="74" t="s">
        <v>7038</v>
      </c>
      <c r="C5489" s="206">
        <v>23737.0</v>
      </c>
    </row>
    <row r="5490">
      <c r="A5490" s="74">
        <v>17436.0</v>
      </c>
      <c r="B5490" s="74" t="s">
        <v>7039</v>
      </c>
      <c r="C5490" s="206">
        <v>20046.0</v>
      </c>
    </row>
    <row r="5491">
      <c r="A5491" s="74">
        <v>17437.0</v>
      </c>
      <c r="B5491" s="74" t="s">
        <v>1746</v>
      </c>
      <c r="C5491" s="206">
        <v>21770.0</v>
      </c>
    </row>
    <row r="5492">
      <c r="A5492" s="74">
        <v>17438.0</v>
      </c>
      <c r="B5492" s="74" t="s">
        <v>2590</v>
      </c>
      <c r="C5492" s="206">
        <v>30556.0</v>
      </c>
    </row>
    <row r="5493">
      <c r="A5493" s="74">
        <v>17439.0</v>
      </c>
      <c r="B5493" s="74" t="s">
        <v>7040</v>
      </c>
      <c r="C5493" s="206">
        <v>21513.0</v>
      </c>
    </row>
    <row r="5494">
      <c r="A5494" s="74">
        <v>17441.0</v>
      </c>
      <c r="B5494" s="74" t="s">
        <v>7041</v>
      </c>
      <c r="C5494" s="206">
        <v>36427.0</v>
      </c>
    </row>
    <row r="5495">
      <c r="A5495" s="74">
        <v>17442.0</v>
      </c>
      <c r="B5495" s="74" t="s">
        <v>7042</v>
      </c>
      <c r="C5495" s="206">
        <v>23797.0</v>
      </c>
    </row>
    <row r="5496">
      <c r="A5496" s="74">
        <v>17445.0</v>
      </c>
      <c r="B5496" s="74" t="s">
        <v>7043</v>
      </c>
      <c r="C5496" s="206">
        <v>30569.0</v>
      </c>
    </row>
    <row r="5497">
      <c r="A5497" s="74">
        <v>17446.0</v>
      </c>
      <c r="B5497" s="74" t="s">
        <v>7044</v>
      </c>
      <c r="C5497" s="206">
        <v>20491.0</v>
      </c>
    </row>
    <row r="5498">
      <c r="A5498" s="74">
        <v>17448.0</v>
      </c>
      <c r="B5498" s="74" t="s">
        <v>7045</v>
      </c>
      <c r="C5498" s="206">
        <v>17192.0</v>
      </c>
    </row>
    <row r="5499">
      <c r="A5499" s="74">
        <v>17449.0</v>
      </c>
      <c r="B5499" s="74" t="s">
        <v>7046</v>
      </c>
      <c r="C5499" s="206">
        <v>24002.0</v>
      </c>
    </row>
    <row r="5500">
      <c r="A5500" s="74">
        <v>17450.0</v>
      </c>
      <c r="B5500" s="74" t="s">
        <v>7047</v>
      </c>
      <c r="C5500" s="206">
        <v>28887.0</v>
      </c>
    </row>
    <row r="5501">
      <c r="A5501" s="74">
        <v>17451.0</v>
      </c>
      <c r="B5501" s="74" t="s">
        <v>7048</v>
      </c>
      <c r="C5501" s="206">
        <v>16017.0</v>
      </c>
    </row>
    <row r="5502">
      <c r="A5502" s="74">
        <v>17453.0</v>
      </c>
      <c r="B5502" s="74" t="s">
        <v>7049</v>
      </c>
      <c r="C5502" s="206">
        <v>28969.0</v>
      </c>
    </row>
    <row r="5503">
      <c r="A5503" s="74">
        <v>17454.0</v>
      </c>
      <c r="B5503" s="74" t="s">
        <v>2935</v>
      </c>
      <c r="C5503" s="206">
        <v>14356.0</v>
      </c>
    </row>
    <row r="5504">
      <c r="A5504" s="74">
        <v>17455.0</v>
      </c>
      <c r="B5504" s="74" t="s">
        <v>7050</v>
      </c>
      <c r="C5504" s="206">
        <v>16904.0</v>
      </c>
    </row>
    <row r="5505">
      <c r="A5505" s="74">
        <v>17456.0</v>
      </c>
      <c r="B5505" s="74" t="s">
        <v>7051</v>
      </c>
      <c r="C5505" s="206">
        <v>30232.0</v>
      </c>
    </row>
    <row r="5506">
      <c r="A5506" s="74">
        <v>17457.0</v>
      </c>
      <c r="B5506" s="74" t="s">
        <v>527</v>
      </c>
      <c r="C5506" s="206">
        <v>13539.0</v>
      </c>
    </row>
    <row r="5507">
      <c r="A5507" s="74">
        <v>17458.0</v>
      </c>
      <c r="B5507" s="74" t="s">
        <v>7052</v>
      </c>
      <c r="C5507" s="206">
        <v>14496.0</v>
      </c>
    </row>
    <row r="5508">
      <c r="A5508" s="74">
        <v>17459.0</v>
      </c>
      <c r="B5508" s="74" t="s">
        <v>7053</v>
      </c>
      <c r="C5508" s="206">
        <v>16684.0</v>
      </c>
    </row>
    <row r="5509">
      <c r="A5509" s="74">
        <v>17460.0</v>
      </c>
      <c r="B5509" s="74" t="s">
        <v>7054</v>
      </c>
      <c r="C5509" s="206">
        <v>17269.0</v>
      </c>
    </row>
    <row r="5510">
      <c r="A5510" s="74">
        <v>17461.0</v>
      </c>
      <c r="B5510" s="74" t="s">
        <v>7055</v>
      </c>
      <c r="C5510" s="206">
        <v>27036.0</v>
      </c>
    </row>
    <row r="5511">
      <c r="A5511" s="74">
        <v>17462.0</v>
      </c>
      <c r="B5511" s="74" t="s">
        <v>202</v>
      </c>
      <c r="C5511" s="206">
        <v>25331.0</v>
      </c>
    </row>
    <row r="5512">
      <c r="A5512" s="74">
        <v>17463.0</v>
      </c>
      <c r="B5512" s="74" t="s">
        <v>7056</v>
      </c>
      <c r="C5512" s="206">
        <v>20156.0</v>
      </c>
    </row>
    <row r="5513">
      <c r="A5513" s="74">
        <v>17465.0</v>
      </c>
      <c r="B5513" s="74" t="s">
        <v>7057</v>
      </c>
      <c r="C5513" s="206">
        <v>28970.0</v>
      </c>
    </row>
    <row r="5514">
      <c r="A5514" s="74">
        <v>17466.0</v>
      </c>
      <c r="B5514" s="74" t="s">
        <v>7058</v>
      </c>
      <c r="C5514" s="206">
        <v>18881.0</v>
      </c>
    </row>
    <row r="5515">
      <c r="A5515" s="74">
        <v>17467.0</v>
      </c>
      <c r="B5515" s="74" t="s">
        <v>7059</v>
      </c>
      <c r="C5515" s="206">
        <v>13952.0</v>
      </c>
    </row>
    <row r="5516">
      <c r="A5516" s="74">
        <v>17468.0</v>
      </c>
      <c r="B5516" s="74" t="s">
        <v>7060</v>
      </c>
      <c r="C5516" s="206">
        <v>24099.0</v>
      </c>
    </row>
    <row r="5517">
      <c r="A5517" s="74">
        <v>17469.0</v>
      </c>
      <c r="B5517" s="74" t="s">
        <v>956</v>
      </c>
      <c r="C5517" s="206">
        <v>24017.0</v>
      </c>
    </row>
    <row r="5518">
      <c r="A5518" s="74">
        <v>17470.0</v>
      </c>
      <c r="B5518" s="74" t="s">
        <v>807</v>
      </c>
      <c r="C5518" s="206">
        <v>34674.0</v>
      </c>
    </row>
    <row r="5519">
      <c r="A5519" s="74">
        <v>17471.0</v>
      </c>
      <c r="B5519" s="74" t="s">
        <v>2714</v>
      </c>
      <c r="C5519" s="206">
        <v>19775.0</v>
      </c>
    </row>
    <row r="5520">
      <c r="A5520" s="74">
        <v>17472.0</v>
      </c>
      <c r="B5520" s="74" t="s">
        <v>7061</v>
      </c>
      <c r="C5520" s="206">
        <v>23857.0</v>
      </c>
    </row>
    <row r="5521">
      <c r="A5521" s="74">
        <v>17473.0</v>
      </c>
      <c r="B5521" s="74" t="s">
        <v>2754</v>
      </c>
      <c r="C5521" s="206">
        <v>16243.0</v>
      </c>
    </row>
    <row r="5522">
      <c r="A5522" s="74">
        <v>17474.0</v>
      </c>
      <c r="B5522" s="74" t="s">
        <v>7062</v>
      </c>
      <c r="C5522" s="206">
        <v>31388.0</v>
      </c>
    </row>
    <row r="5523">
      <c r="A5523" s="74">
        <v>17475.0</v>
      </c>
      <c r="B5523" s="74" t="s">
        <v>7063</v>
      </c>
      <c r="C5523" s="206">
        <v>29600.0</v>
      </c>
    </row>
    <row r="5524">
      <c r="A5524" s="74">
        <v>17476.0</v>
      </c>
      <c r="B5524" s="74" t="s">
        <v>7064</v>
      </c>
      <c r="C5524" s="206">
        <v>18351.0</v>
      </c>
    </row>
    <row r="5525">
      <c r="A5525" s="74">
        <v>17477.0</v>
      </c>
      <c r="B5525" s="74" t="s">
        <v>7065</v>
      </c>
      <c r="C5525" s="206">
        <v>17264.0</v>
      </c>
    </row>
    <row r="5526">
      <c r="A5526" s="74">
        <v>17478.0</v>
      </c>
      <c r="B5526" s="74" t="s">
        <v>7066</v>
      </c>
      <c r="C5526" s="206">
        <v>17962.0</v>
      </c>
    </row>
    <row r="5527">
      <c r="A5527" s="74">
        <v>17481.0</v>
      </c>
      <c r="B5527" s="74" t="s">
        <v>7067</v>
      </c>
      <c r="C5527" s="206">
        <v>22479.0</v>
      </c>
    </row>
    <row r="5528">
      <c r="A5528" s="74">
        <v>17482.0</v>
      </c>
      <c r="B5528" s="74" t="s">
        <v>1015</v>
      </c>
      <c r="C5528" s="206">
        <v>23647.0</v>
      </c>
    </row>
    <row r="5529">
      <c r="A5529" s="74">
        <v>17484.0</v>
      </c>
      <c r="B5529" s="74" t="s">
        <v>1485</v>
      </c>
      <c r="C5529" s="206">
        <v>24593.0</v>
      </c>
    </row>
    <row r="5530">
      <c r="A5530" s="74">
        <v>17485.0</v>
      </c>
      <c r="B5530" s="74" t="s">
        <v>853</v>
      </c>
      <c r="C5530" s="206">
        <v>24152.0</v>
      </c>
    </row>
    <row r="5531">
      <c r="A5531" s="74">
        <v>17486.0</v>
      </c>
      <c r="B5531" s="74" t="s">
        <v>7068</v>
      </c>
      <c r="C5531" s="206">
        <v>31922.0</v>
      </c>
    </row>
    <row r="5532">
      <c r="A5532" s="74">
        <v>17489.0</v>
      </c>
      <c r="B5532" s="74" t="s">
        <v>957</v>
      </c>
      <c r="C5532" s="206">
        <v>18257.0</v>
      </c>
    </row>
    <row r="5533">
      <c r="A5533" s="74">
        <v>17492.0</v>
      </c>
      <c r="B5533" s="74" t="s">
        <v>558</v>
      </c>
      <c r="C5533" s="206">
        <v>14490.0</v>
      </c>
    </row>
    <row r="5534">
      <c r="A5534" s="74">
        <v>17493.0</v>
      </c>
      <c r="B5534" s="74" t="s">
        <v>7069</v>
      </c>
      <c r="C5534" s="206">
        <v>21631.0</v>
      </c>
    </row>
    <row r="5535">
      <c r="A5535" s="74">
        <v>17494.0</v>
      </c>
      <c r="B5535" s="74" t="s">
        <v>7070</v>
      </c>
      <c r="C5535" s="206">
        <v>11262.0</v>
      </c>
    </row>
    <row r="5536">
      <c r="A5536" s="74">
        <v>17496.0</v>
      </c>
      <c r="B5536" s="74" t="s">
        <v>7071</v>
      </c>
      <c r="C5536" s="206">
        <v>19976.0</v>
      </c>
    </row>
    <row r="5537">
      <c r="A5537" s="74">
        <v>17497.0</v>
      </c>
      <c r="B5537" s="74" t="s">
        <v>1495</v>
      </c>
      <c r="C5537" s="206">
        <v>23612.0</v>
      </c>
    </row>
    <row r="5538">
      <c r="A5538" s="74">
        <v>17498.0</v>
      </c>
      <c r="B5538" s="74" t="s">
        <v>7072</v>
      </c>
      <c r="C5538" s="206">
        <v>18565.0</v>
      </c>
    </row>
    <row r="5539">
      <c r="A5539" s="74">
        <v>17499.0</v>
      </c>
      <c r="B5539" s="74" t="s">
        <v>1539</v>
      </c>
      <c r="C5539" s="206">
        <v>29169.0</v>
      </c>
    </row>
    <row r="5540">
      <c r="A5540" s="74">
        <v>17500.0</v>
      </c>
      <c r="B5540" s="74" t="s">
        <v>7073</v>
      </c>
      <c r="C5540" s="206">
        <v>30285.0</v>
      </c>
    </row>
    <row r="5541">
      <c r="A5541" s="74">
        <v>17502.0</v>
      </c>
      <c r="B5541" s="74" t="s">
        <v>7074</v>
      </c>
      <c r="C5541" s="206">
        <v>32760.0</v>
      </c>
    </row>
    <row r="5542">
      <c r="A5542" s="74">
        <v>17503.0</v>
      </c>
      <c r="B5542" s="74" t="s">
        <v>7075</v>
      </c>
      <c r="C5542" s="206">
        <v>17078.0</v>
      </c>
    </row>
    <row r="5543">
      <c r="A5543" s="74">
        <v>17504.0</v>
      </c>
      <c r="B5543" s="74" t="s">
        <v>1548</v>
      </c>
      <c r="C5543" s="206">
        <v>23663.0</v>
      </c>
    </row>
    <row r="5544">
      <c r="A5544" s="74">
        <v>17506.0</v>
      </c>
      <c r="B5544" s="74" t="s">
        <v>7076</v>
      </c>
      <c r="C5544" s="206">
        <v>20709.0</v>
      </c>
    </row>
    <row r="5545">
      <c r="A5545" s="74">
        <v>17510.0</v>
      </c>
      <c r="B5545" s="74" t="s">
        <v>7077</v>
      </c>
      <c r="C5545" s="206">
        <v>19005.0</v>
      </c>
    </row>
    <row r="5546">
      <c r="A5546" s="74">
        <v>17513.0</v>
      </c>
      <c r="B5546" s="74" t="s">
        <v>1376</v>
      </c>
      <c r="C5546" s="206">
        <v>13668.0</v>
      </c>
    </row>
    <row r="5547">
      <c r="A5547" s="74">
        <v>17515.0</v>
      </c>
      <c r="B5547" s="74" t="s">
        <v>1519</v>
      </c>
      <c r="C5547" s="206">
        <v>26361.0</v>
      </c>
    </row>
    <row r="5548">
      <c r="A5548" s="74">
        <v>17516.0</v>
      </c>
      <c r="B5548" s="74" t="s">
        <v>7078</v>
      </c>
      <c r="C5548" s="206">
        <v>31876.0</v>
      </c>
    </row>
    <row r="5549">
      <c r="A5549" s="74">
        <v>17517.0</v>
      </c>
      <c r="B5549" s="74" t="s">
        <v>7079</v>
      </c>
      <c r="C5549" s="206">
        <v>28710.0</v>
      </c>
    </row>
    <row r="5550">
      <c r="A5550" s="74">
        <v>17518.0</v>
      </c>
      <c r="B5550" s="74" t="s">
        <v>7080</v>
      </c>
      <c r="C5550" s="206">
        <v>16752.0</v>
      </c>
    </row>
    <row r="5551">
      <c r="A5551" s="74">
        <v>17519.0</v>
      </c>
      <c r="B5551" s="74" t="s">
        <v>7081</v>
      </c>
      <c r="C5551" s="206">
        <v>23509.0</v>
      </c>
    </row>
    <row r="5552">
      <c r="A5552" s="74">
        <v>17521.0</v>
      </c>
      <c r="B5552" s="74" t="s">
        <v>7082</v>
      </c>
      <c r="C5552" s="206">
        <v>20941.0</v>
      </c>
    </row>
    <row r="5553">
      <c r="A5553" s="74">
        <v>17522.0</v>
      </c>
      <c r="B5553" s="74" t="s">
        <v>651</v>
      </c>
      <c r="C5553" s="206">
        <v>18023.0</v>
      </c>
    </row>
    <row r="5554">
      <c r="A5554" s="74">
        <v>17523.0</v>
      </c>
      <c r="B5554" s="74" t="s">
        <v>7083</v>
      </c>
      <c r="C5554" s="206">
        <v>15636.0</v>
      </c>
    </row>
    <row r="5555">
      <c r="A5555" s="74">
        <v>17524.0</v>
      </c>
      <c r="B5555" s="74" t="s">
        <v>3022</v>
      </c>
      <c r="C5555" s="206">
        <v>20396.0</v>
      </c>
    </row>
    <row r="5556">
      <c r="A5556" s="74">
        <v>17528.0</v>
      </c>
      <c r="B5556" s="74" t="s">
        <v>7084</v>
      </c>
      <c r="C5556" s="206">
        <v>26421.0</v>
      </c>
    </row>
    <row r="5557">
      <c r="A5557" s="74">
        <v>17529.0</v>
      </c>
      <c r="B5557" s="74" t="s">
        <v>7085</v>
      </c>
      <c r="C5557" s="206">
        <v>23205.0</v>
      </c>
    </row>
    <row r="5558">
      <c r="A5558" s="74">
        <v>17530.0</v>
      </c>
      <c r="B5558" s="74" t="s">
        <v>1763</v>
      </c>
      <c r="C5558" s="206">
        <v>21720.0</v>
      </c>
    </row>
    <row r="5559">
      <c r="A5559" s="74">
        <v>17531.0</v>
      </c>
      <c r="B5559" s="74" t="s">
        <v>7086</v>
      </c>
      <c r="C5559" s="206">
        <v>22539.0</v>
      </c>
    </row>
    <row r="5560">
      <c r="A5560" s="74">
        <v>17532.0</v>
      </c>
      <c r="B5560" s="74" t="s">
        <v>7087</v>
      </c>
      <c r="C5560" s="206">
        <v>12172.0</v>
      </c>
    </row>
    <row r="5561">
      <c r="A5561" s="74">
        <v>17533.0</v>
      </c>
      <c r="B5561" s="74" t="s">
        <v>1102</v>
      </c>
      <c r="C5561" s="206">
        <v>24130.0</v>
      </c>
    </row>
    <row r="5562">
      <c r="A5562" s="74">
        <v>17534.0</v>
      </c>
      <c r="B5562" s="74" t="s">
        <v>1744</v>
      </c>
      <c r="C5562" s="206">
        <v>21457.0</v>
      </c>
    </row>
    <row r="5563">
      <c r="A5563" s="74">
        <v>17536.0</v>
      </c>
      <c r="B5563" s="74" t="s">
        <v>1663</v>
      </c>
      <c r="C5563" s="206">
        <v>26216.0</v>
      </c>
    </row>
    <row r="5564">
      <c r="A5564" s="74">
        <v>17538.0</v>
      </c>
      <c r="B5564" s="74" t="s">
        <v>1350</v>
      </c>
      <c r="C5564" s="206">
        <v>18030.0</v>
      </c>
    </row>
    <row r="5565">
      <c r="A5565" s="74">
        <v>17539.0</v>
      </c>
      <c r="B5565" s="74" t="s">
        <v>7088</v>
      </c>
      <c r="C5565" s="206">
        <v>29640.0</v>
      </c>
    </row>
    <row r="5566">
      <c r="A5566" s="74">
        <v>17540.0</v>
      </c>
      <c r="B5566" s="74" t="s">
        <v>2172</v>
      </c>
      <c r="C5566" s="206">
        <v>15648.0</v>
      </c>
    </row>
    <row r="5567">
      <c r="A5567" s="74">
        <v>17541.0</v>
      </c>
      <c r="B5567" s="74" t="s">
        <v>7089</v>
      </c>
      <c r="C5567" s="206">
        <v>29868.0</v>
      </c>
    </row>
    <row r="5568">
      <c r="A5568" s="74">
        <v>17542.0</v>
      </c>
      <c r="B5568" s="74" t="s">
        <v>1498</v>
      </c>
      <c r="C5568" s="206">
        <v>20417.0</v>
      </c>
    </row>
    <row r="5569">
      <c r="A5569" s="74">
        <v>17544.0</v>
      </c>
      <c r="B5569" s="74" t="s">
        <v>354</v>
      </c>
      <c r="C5569" s="206">
        <v>23721.0</v>
      </c>
    </row>
    <row r="5570">
      <c r="A5570" s="74">
        <v>17546.0</v>
      </c>
      <c r="B5570" s="74" t="s">
        <v>7090</v>
      </c>
      <c r="C5570" s="206">
        <v>23240.0</v>
      </c>
    </row>
    <row r="5571">
      <c r="A5571" s="74">
        <v>17547.0</v>
      </c>
      <c r="B5571" s="74" t="s">
        <v>7091</v>
      </c>
      <c r="C5571" s="206">
        <v>20086.0</v>
      </c>
    </row>
    <row r="5572">
      <c r="A5572" s="74">
        <v>17549.0</v>
      </c>
      <c r="B5572" s="74" t="s">
        <v>1771</v>
      </c>
      <c r="C5572" s="206">
        <v>18957.0</v>
      </c>
    </row>
    <row r="5573">
      <c r="A5573" s="74">
        <v>17550.0</v>
      </c>
      <c r="B5573" s="74" t="s">
        <v>1282</v>
      </c>
      <c r="C5573" s="206">
        <v>21743.0</v>
      </c>
    </row>
    <row r="5574">
      <c r="A5574" s="74">
        <v>17551.0</v>
      </c>
      <c r="B5574" s="74" t="s">
        <v>2246</v>
      </c>
      <c r="C5574" s="206">
        <v>32702.0</v>
      </c>
    </row>
    <row r="5575">
      <c r="A5575" s="74">
        <v>17552.0</v>
      </c>
      <c r="B5575" s="74" t="s">
        <v>2734</v>
      </c>
      <c r="C5575" s="206">
        <v>29202.0</v>
      </c>
    </row>
    <row r="5576">
      <c r="A5576" s="74">
        <v>17553.0</v>
      </c>
      <c r="B5576" s="74" t="s">
        <v>1818</v>
      </c>
      <c r="C5576" s="206">
        <v>30002.0</v>
      </c>
    </row>
    <row r="5577">
      <c r="A5577" s="74">
        <v>17554.0</v>
      </c>
      <c r="B5577" s="74" t="s">
        <v>1799</v>
      </c>
      <c r="C5577" s="206">
        <v>27802.0</v>
      </c>
    </row>
    <row r="5578">
      <c r="A5578" s="74">
        <v>17555.0</v>
      </c>
      <c r="B5578" s="74" t="s">
        <v>7092</v>
      </c>
      <c r="C5578" s="206">
        <v>19669.0</v>
      </c>
    </row>
    <row r="5579">
      <c r="A5579" s="74">
        <v>17556.0</v>
      </c>
      <c r="B5579" s="74" t="s">
        <v>1820</v>
      </c>
      <c r="C5579" s="206">
        <v>37099.0</v>
      </c>
    </row>
    <row r="5580">
      <c r="A5580" s="74">
        <v>17558.0</v>
      </c>
      <c r="B5580" s="74" t="s">
        <v>7093</v>
      </c>
      <c r="C5580" s="206">
        <v>19754.0</v>
      </c>
    </row>
    <row r="5581">
      <c r="A5581" s="74">
        <v>17559.0</v>
      </c>
      <c r="B5581" s="74" t="s">
        <v>1411</v>
      </c>
      <c r="C5581" s="206">
        <v>19216.0</v>
      </c>
    </row>
    <row r="5582">
      <c r="A5582" s="74">
        <v>16688.0</v>
      </c>
      <c r="B5582" s="74" t="s">
        <v>2810</v>
      </c>
      <c r="C5582" s="206">
        <v>22083.0</v>
      </c>
    </row>
    <row r="5583">
      <c r="A5583" s="74">
        <v>17562.0</v>
      </c>
      <c r="B5583" s="74" t="s">
        <v>7094</v>
      </c>
      <c r="C5583" s="206">
        <v>14131.0</v>
      </c>
    </row>
    <row r="5584">
      <c r="A5584" s="74">
        <v>17563.0</v>
      </c>
      <c r="B5584" s="74" t="s">
        <v>2590</v>
      </c>
      <c r="C5584" s="206">
        <v>19344.0</v>
      </c>
    </row>
    <row r="5585">
      <c r="A5585" s="74">
        <v>17564.0</v>
      </c>
      <c r="B5585" s="74" t="s">
        <v>1568</v>
      </c>
      <c r="C5585" s="206">
        <v>29667.0</v>
      </c>
    </row>
    <row r="5586">
      <c r="A5586" s="74">
        <v>17565.0</v>
      </c>
      <c r="B5586" s="74" t="s">
        <v>2504</v>
      </c>
      <c r="C5586" s="206">
        <v>28296.0</v>
      </c>
    </row>
    <row r="5587">
      <c r="A5587" s="74">
        <v>17566.0</v>
      </c>
      <c r="B5587" s="74" t="s">
        <v>7095</v>
      </c>
      <c r="C5587" s="206">
        <v>22520.0</v>
      </c>
    </row>
    <row r="5588">
      <c r="A5588" s="74">
        <v>17567.0</v>
      </c>
      <c r="B5588" s="74" t="s">
        <v>1365</v>
      </c>
      <c r="C5588" s="206">
        <v>19428.0</v>
      </c>
    </row>
    <row r="5589">
      <c r="A5589" s="74">
        <v>17568.0</v>
      </c>
      <c r="B5589" s="74" t="s">
        <v>7096</v>
      </c>
      <c r="C5589" s="206">
        <v>22600.0</v>
      </c>
    </row>
    <row r="5590">
      <c r="A5590" s="74">
        <v>17569.0</v>
      </c>
      <c r="B5590" s="74" t="s">
        <v>1426</v>
      </c>
      <c r="C5590" s="206">
        <v>24274.0</v>
      </c>
    </row>
    <row r="5591">
      <c r="A5591" s="74">
        <v>17571.0</v>
      </c>
      <c r="B5591" s="74" t="s">
        <v>1870</v>
      </c>
      <c r="C5591" s="206">
        <v>26372.0</v>
      </c>
    </row>
    <row r="5592">
      <c r="A5592" s="74">
        <v>17573.0</v>
      </c>
      <c r="B5592" s="74" t="s">
        <v>7097</v>
      </c>
      <c r="C5592" s="206">
        <v>18767.0</v>
      </c>
    </row>
    <row r="5593">
      <c r="A5593" s="74">
        <v>17576.0</v>
      </c>
      <c r="B5593" s="74" t="s">
        <v>7098</v>
      </c>
      <c r="C5593" s="206">
        <v>20370.0</v>
      </c>
    </row>
    <row r="5594">
      <c r="A5594" s="74">
        <v>17577.0</v>
      </c>
      <c r="B5594" s="74" t="s">
        <v>643</v>
      </c>
      <c r="C5594" s="206">
        <v>23885.0</v>
      </c>
    </row>
    <row r="5595">
      <c r="A5595" s="74">
        <v>17580.0</v>
      </c>
      <c r="B5595" s="74" t="s">
        <v>7099</v>
      </c>
      <c r="C5595" s="206">
        <v>23076.0</v>
      </c>
    </row>
    <row r="5596">
      <c r="A5596" s="74">
        <v>17581.0</v>
      </c>
      <c r="B5596" s="74" t="s">
        <v>1049</v>
      </c>
      <c r="C5596" s="206">
        <v>29340.0</v>
      </c>
    </row>
    <row r="5597">
      <c r="A5597" s="74">
        <v>17582.0</v>
      </c>
      <c r="B5597" s="74" t="s">
        <v>7100</v>
      </c>
      <c r="C5597" s="206">
        <v>16032.0</v>
      </c>
    </row>
    <row r="5598">
      <c r="A5598" s="74">
        <v>17587.0</v>
      </c>
      <c r="B5598" s="74" t="s">
        <v>1245</v>
      </c>
      <c r="C5598" s="206">
        <v>25234.0</v>
      </c>
    </row>
    <row r="5599">
      <c r="A5599" s="74">
        <v>17588.0</v>
      </c>
      <c r="B5599" s="74" t="s">
        <v>1604</v>
      </c>
      <c r="C5599" s="206">
        <v>20083.0</v>
      </c>
    </row>
    <row r="5600">
      <c r="A5600" s="74">
        <v>17589.0</v>
      </c>
      <c r="B5600" s="74" t="s">
        <v>1926</v>
      </c>
      <c r="C5600" s="206">
        <v>24271.0</v>
      </c>
    </row>
    <row r="5601">
      <c r="A5601" s="74">
        <v>17590.0</v>
      </c>
      <c r="B5601" s="74" t="s">
        <v>7101</v>
      </c>
      <c r="C5601" s="206">
        <v>26837.0</v>
      </c>
    </row>
    <row r="5602">
      <c r="A5602" s="74">
        <v>17591.0</v>
      </c>
      <c r="B5602" s="74" t="s">
        <v>1907</v>
      </c>
      <c r="C5602" s="206">
        <v>17332.0</v>
      </c>
    </row>
    <row r="5603">
      <c r="A5603" s="74">
        <v>17592.0</v>
      </c>
      <c r="B5603" s="74" t="s">
        <v>1155</v>
      </c>
      <c r="C5603" s="206">
        <v>20500.0</v>
      </c>
    </row>
    <row r="5604">
      <c r="A5604" s="74">
        <v>17593.0</v>
      </c>
      <c r="B5604" s="74" t="s">
        <v>7102</v>
      </c>
      <c r="C5604" s="206">
        <v>22097.0</v>
      </c>
    </row>
    <row r="5605">
      <c r="A5605" s="74">
        <v>17598.0</v>
      </c>
      <c r="B5605" s="74" t="s">
        <v>7103</v>
      </c>
      <c r="C5605" s="206">
        <v>32870.0</v>
      </c>
    </row>
    <row r="5606">
      <c r="A5606" s="74">
        <v>17600.0</v>
      </c>
      <c r="B5606" s="74" t="s">
        <v>1864</v>
      </c>
      <c r="C5606" s="206">
        <v>28310.0</v>
      </c>
    </row>
    <row r="5607">
      <c r="A5607" s="74">
        <v>17607.0</v>
      </c>
      <c r="B5607" s="74" t="s">
        <v>7104</v>
      </c>
      <c r="C5607" s="206">
        <v>17277.0</v>
      </c>
    </row>
    <row r="5608">
      <c r="A5608" s="74">
        <v>17609.0</v>
      </c>
      <c r="B5608" s="74" t="s">
        <v>1344</v>
      </c>
      <c r="C5608" s="206">
        <v>14571.0</v>
      </c>
    </row>
    <row r="5609">
      <c r="A5609" s="74">
        <v>17611.0</v>
      </c>
      <c r="B5609" s="74" t="s">
        <v>7105</v>
      </c>
      <c r="C5609" s="206">
        <v>18385.0</v>
      </c>
    </row>
    <row r="5610">
      <c r="A5610" s="74">
        <v>17613.0</v>
      </c>
      <c r="B5610" s="74" t="s">
        <v>7106</v>
      </c>
      <c r="C5610" s="206">
        <v>23779.0</v>
      </c>
    </row>
    <row r="5611">
      <c r="A5611" s="74">
        <v>17615.0</v>
      </c>
      <c r="B5611" s="74" t="s">
        <v>7107</v>
      </c>
      <c r="C5611" s="206">
        <v>16202.0</v>
      </c>
    </row>
    <row r="5612">
      <c r="A5612" s="74">
        <v>17616.0</v>
      </c>
      <c r="B5612" s="74" t="s">
        <v>1368</v>
      </c>
      <c r="C5612" s="206">
        <v>32824.0</v>
      </c>
    </row>
    <row r="5613">
      <c r="A5613" s="74">
        <v>16842.0</v>
      </c>
      <c r="B5613" s="74" t="s">
        <v>7108</v>
      </c>
      <c r="C5613" s="206">
        <v>21658.0</v>
      </c>
    </row>
    <row r="5614">
      <c r="A5614" s="74">
        <v>17622.0</v>
      </c>
      <c r="B5614" s="74" t="s">
        <v>2631</v>
      </c>
      <c r="C5614" s="206">
        <v>25553.0</v>
      </c>
    </row>
    <row r="5615">
      <c r="A5615" s="74">
        <v>17628.0</v>
      </c>
      <c r="B5615" s="74" t="s">
        <v>1576</v>
      </c>
      <c r="C5615" s="206">
        <v>21258.0</v>
      </c>
    </row>
    <row r="5616">
      <c r="A5616" s="74">
        <v>17630.0</v>
      </c>
      <c r="B5616" s="74" t="s">
        <v>2567</v>
      </c>
      <c r="C5616" s="206">
        <v>16735.0</v>
      </c>
    </row>
    <row r="5617">
      <c r="A5617" s="74">
        <v>17636.0</v>
      </c>
      <c r="B5617" s="74" t="s">
        <v>7109</v>
      </c>
      <c r="C5617" s="206">
        <v>28769.0</v>
      </c>
    </row>
    <row r="5618">
      <c r="A5618" s="74">
        <v>17638.0</v>
      </c>
      <c r="B5618" s="74" t="s">
        <v>7110</v>
      </c>
      <c r="C5618" s="206">
        <v>24544.0</v>
      </c>
    </row>
    <row r="5619">
      <c r="A5619" s="74">
        <v>17642.0</v>
      </c>
      <c r="B5619" s="74" t="s">
        <v>7111</v>
      </c>
      <c r="C5619" s="206">
        <v>10492.0</v>
      </c>
    </row>
    <row r="5620">
      <c r="A5620" s="74">
        <v>17644.0</v>
      </c>
      <c r="B5620" s="74" t="s">
        <v>7112</v>
      </c>
      <c r="C5620" s="206">
        <v>17953.0</v>
      </c>
    </row>
    <row r="5621">
      <c r="A5621" s="74">
        <v>17645.0</v>
      </c>
      <c r="B5621" s="74" t="s">
        <v>1246</v>
      </c>
      <c r="C5621" s="206">
        <v>28342.0</v>
      </c>
    </row>
    <row r="5622">
      <c r="A5622" s="74">
        <v>17646.0</v>
      </c>
      <c r="B5622" s="74" t="s">
        <v>1899</v>
      </c>
      <c r="C5622" s="206">
        <v>22520.0</v>
      </c>
    </row>
    <row r="5623">
      <c r="A5623" s="74">
        <v>17650.0</v>
      </c>
      <c r="B5623" s="74" t="s">
        <v>7113</v>
      </c>
      <c r="C5623" s="206">
        <v>20700.0</v>
      </c>
    </row>
    <row r="5624">
      <c r="A5624" s="74">
        <v>17585.0</v>
      </c>
      <c r="B5624" s="74" t="s">
        <v>7114</v>
      </c>
      <c r="C5624" s="206">
        <v>22072.0</v>
      </c>
    </row>
    <row r="5625">
      <c r="A5625" s="74">
        <v>17653.0</v>
      </c>
      <c r="B5625" s="74" t="s">
        <v>7115</v>
      </c>
      <c r="C5625" s="206">
        <v>33117.0</v>
      </c>
    </row>
    <row r="5626">
      <c r="A5626" s="74">
        <v>17654.0</v>
      </c>
      <c r="B5626" s="74" t="s">
        <v>1477</v>
      </c>
      <c r="C5626" s="206">
        <v>25635.0</v>
      </c>
    </row>
    <row r="5627">
      <c r="A5627" s="74">
        <v>17655.0</v>
      </c>
      <c r="B5627" s="74" t="s">
        <v>7116</v>
      </c>
      <c r="C5627" s="206">
        <v>16439.0</v>
      </c>
    </row>
    <row r="5628">
      <c r="A5628" s="74">
        <v>17656.0</v>
      </c>
      <c r="B5628" s="74" t="s">
        <v>7117</v>
      </c>
      <c r="C5628" s="206">
        <v>17028.0</v>
      </c>
    </row>
    <row r="5629">
      <c r="A5629" s="74">
        <v>17661.0</v>
      </c>
      <c r="B5629" s="74" t="s">
        <v>1516</v>
      </c>
      <c r="C5629" s="206">
        <v>18853.0</v>
      </c>
    </row>
    <row r="5630">
      <c r="A5630" s="74">
        <v>17662.0</v>
      </c>
      <c r="B5630" s="74" t="s">
        <v>2278</v>
      </c>
      <c r="C5630" s="206">
        <v>31625.0</v>
      </c>
    </row>
    <row r="5631">
      <c r="A5631" s="74">
        <v>17663.0</v>
      </c>
      <c r="B5631" s="74" t="s">
        <v>7118</v>
      </c>
      <c r="C5631" s="206">
        <v>15789.0</v>
      </c>
    </row>
    <row r="5632">
      <c r="A5632" s="74">
        <v>17665.0</v>
      </c>
      <c r="B5632" s="74" t="s">
        <v>7119</v>
      </c>
      <c r="C5632" s="206">
        <v>11991.0</v>
      </c>
    </row>
    <row r="5633">
      <c r="A5633" s="74">
        <v>17666.0</v>
      </c>
      <c r="B5633" s="74" t="s">
        <v>2895</v>
      </c>
      <c r="C5633" s="206">
        <v>15904.0</v>
      </c>
    </row>
    <row r="5634">
      <c r="A5634" s="74">
        <v>17668.0</v>
      </c>
      <c r="B5634" s="74" t="s">
        <v>7120</v>
      </c>
      <c r="C5634" s="206">
        <v>13250.0</v>
      </c>
    </row>
    <row r="5635">
      <c r="A5635" s="74">
        <v>17670.0</v>
      </c>
      <c r="B5635" s="74" t="s">
        <v>1541</v>
      </c>
      <c r="C5635" s="206">
        <v>15233.0</v>
      </c>
    </row>
    <row r="5636">
      <c r="A5636" s="74">
        <v>17672.0</v>
      </c>
      <c r="B5636" s="74" t="s">
        <v>1574</v>
      </c>
      <c r="C5636" s="206">
        <v>24669.0</v>
      </c>
    </row>
    <row r="5637">
      <c r="A5637" s="74">
        <v>17674.0</v>
      </c>
      <c r="B5637" s="74" t="s">
        <v>7121</v>
      </c>
      <c r="C5637" s="206">
        <v>27918.0</v>
      </c>
    </row>
    <row r="5638">
      <c r="A5638" s="74">
        <v>17675.0</v>
      </c>
      <c r="B5638" s="74" t="s">
        <v>7122</v>
      </c>
      <c r="C5638" s="206">
        <v>15429.0</v>
      </c>
    </row>
    <row r="5639">
      <c r="A5639" s="74">
        <v>17679.0</v>
      </c>
      <c r="B5639" s="74" t="s">
        <v>1559</v>
      </c>
      <c r="C5639" s="206">
        <v>29073.0</v>
      </c>
    </row>
    <row r="5640">
      <c r="A5640" s="74">
        <v>17681.0</v>
      </c>
      <c r="B5640" s="74" t="s">
        <v>1853</v>
      </c>
      <c r="C5640" s="206">
        <v>25947.0</v>
      </c>
    </row>
    <row r="5641">
      <c r="A5641" s="74">
        <v>17682.0</v>
      </c>
      <c r="B5641" s="74" t="s">
        <v>431</v>
      </c>
      <c r="C5641" s="206">
        <v>19868.0</v>
      </c>
    </row>
    <row r="5642">
      <c r="A5642" s="74">
        <v>17684.0</v>
      </c>
      <c r="B5642" s="74" t="s">
        <v>7123</v>
      </c>
      <c r="C5642" s="206">
        <v>15744.0</v>
      </c>
    </row>
    <row r="5643">
      <c r="A5643" s="74">
        <v>17685.0</v>
      </c>
      <c r="B5643" s="74" t="s">
        <v>7124</v>
      </c>
      <c r="C5643" s="206">
        <v>24394.0</v>
      </c>
    </row>
    <row r="5644">
      <c r="A5644" s="74">
        <v>17691.0</v>
      </c>
      <c r="B5644" s="74" t="s">
        <v>7125</v>
      </c>
      <c r="C5644" s="206">
        <v>15625.0</v>
      </c>
    </row>
    <row r="5645">
      <c r="A5645" s="74">
        <v>17693.0</v>
      </c>
      <c r="B5645" s="74" t="s">
        <v>7126</v>
      </c>
      <c r="C5645" s="206">
        <v>30218.0</v>
      </c>
    </row>
    <row r="5646">
      <c r="A5646" s="74">
        <v>17697.0</v>
      </c>
      <c r="B5646" s="74" t="s">
        <v>1778</v>
      </c>
      <c r="C5646" s="206">
        <v>24305.0</v>
      </c>
    </row>
    <row r="5647">
      <c r="A5647" s="74">
        <v>17699.0</v>
      </c>
      <c r="B5647" s="74" t="s">
        <v>1886</v>
      </c>
      <c r="C5647" s="206">
        <v>19822.0</v>
      </c>
    </row>
    <row r="5648">
      <c r="A5648" s="74">
        <v>17700.0</v>
      </c>
      <c r="B5648" s="74" t="s">
        <v>1793</v>
      </c>
      <c r="C5648" s="206">
        <v>22880.0</v>
      </c>
    </row>
    <row r="5649">
      <c r="A5649" s="74">
        <v>17704.0</v>
      </c>
      <c r="B5649" s="74" t="s">
        <v>3294</v>
      </c>
      <c r="C5649" s="206">
        <v>26847.0</v>
      </c>
    </row>
    <row r="5650">
      <c r="A5650" s="74">
        <v>17707.0</v>
      </c>
      <c r="B5650" s="74" t="s">
        <v>1987</v>
      </c>
      <c r="C5650" s="206">
        <v>16095.0</v>
      </c>
    </row>
    <row r="5651">
      <c r="A5651" s="74">
        <v>17708.0</v>
      </c>
      <c r="B5651" s="74" t="s">
        <v>3251</v>
      </c>
      <c r="C5651" s="206">
        <v>14701.0</v>
      </c>
    </row>
    <row r="5652">
      <c r="A5652" s="74">
        <v>17713.0</v>
      </c>
      <c r="B5652" s="74" t="s">
        <v>296</v>
      </c>
      <c r="C5652" s="206">
        <v>21325.0</v>
      </c>
    </row>
    <row r="5653">
      <c r="A5653" s="74">
        <v>17714.0</v>
      </c>
      <c r="B5653" s="74" t="s">
        <v>1857</v>
      </c>
      <c r="C5653" s="206">
        <v>27440.0</v>
      </c>
    </row>
    <row r="5654">
      <c r="A5654" s="74">
        <v>17722.0</v>
      </c>
      <c r="B5654" s="74" t="s">
        <v>1995</v>
      </c>
      <c r="C5654" s="206">
        <v>18162.0</v>
      </c>
    </row>
    <row r="5655">
      <c r="A5655" s="74">
        <v>17726.0</v>
      </c>
      <c r="B5655" s="74" t="s">
        <v>1836</v>
      </c>
      <c r="C5655" s="206">
        <v>25326.0</v>
      </c>
    </row>
    <row r="5656">
      <c r="A5656" s="74">
        <v>17731.0</v>
      </c>
      <c r="B5656" s="74" t="s">
        <v>7127</v>
      </c>
      <c r="C5656" s="206">
        <v>16165.0</v>
      </c>
    </row>
    <row r="5657">
      <c r="A5657" s="74">
        <v>17737.0</v>
      </c>
      <c r="B5657" s="74" t="s">
        <v>7128</v>
      </c>
      <c r="C5657" s="206">
        <v>20591.0</v>
      </c>
    </row>
    <row r="5658">
      <c r="A5658" s="74">
        <v>17740.0</v>
      </c>
      <c r="B5658" s="74" t="s">
        <v>7129</v>
      </c>
      <c r="C5658" s="206">
        <v>17787.0</v>
      </c>
    </row>
    <row r="5659">
      <c r="A5659" s="74" t="s">
        <v>7130</v>
      </c>
      <c r="B5659" s="74" t="s">
        <v>7131</v>
      </c>
      <c r="C5659" s="206">
        <v>17945.0</v>
      </c>
    </row>
    <row r="5660">
      <c r="A5660" s="74" t="s">
        <v>7132</v>
      </c>
      <c r="B5660" s="74" t="s">
        <v>3521</v>
      </c>
      <c r="C5660" s="206">
        <v>22263.0</v>
      </c>
    </row>
    <row r="5661">
      <c r="A5661" s="74" t="s">
        <v>7133</v>
      </c>
      <c r="B5661" s="74" t="s">
        <v>3550</v>
      </c>
      <c r="C5661" s="206">
        <v>28667.0</v>
      </c>
    </row>
    <row r="5662">
      <c r="A5662" s="74" t="s">
        <v>7134</v>
      </c>
      <c r="B5662" s="74" t="s">
        <v>3600</v>
      </c>
      <c r="C5662" s="206">
        <v>23016.0</v>
      </c>
    </row>
    <row r="5663">
      <c r="A5663" s="74" t="s">
        <v>7135</v>
      </c>
      <c r="B5663" s="74" t="s">
        <v>3628</v>
      </c>
      <c r="C5663" s="206">
        <v>17116.0</v>
      </c>
    </row>
    <row r="5664">
      <c r="A5664" s="74" t="s">
        <v>7136</v>
      </c>
      <c r="B5664" s="74" t="s">
        <v>3663</v>
      </c>
      <c r="C5664" s="206">
        <v>18722.0</v>
      </c>
    </row>
    <row r="5665">
      <c r="A5665" s="74" t="s">
        <v>7137</v>
      </c>
      <c r="B5665" s="74" t="s">
        <v>3664</v>
      </c>
      <c r="C5665" s="206">
        <v>19806.0</v>
      </c>
    </row>
    <row r="5666">
      <c r="A5666" s="74" t="s">
        <v>7138</v>
      </c>
      <c r="B5666" s="74" t="s">
        <v>7139</v>
      </c>
      <c r="C5666" s="206">
        <v>19324.0</v>
      </c>
    </row>
    <row r="5667">
      <c r="A5667" s="74" t="s">
        <v>7140</v>
      </c>
      <c r="B5667" s="74" t="s">
        <v>3688</v>
      </c>
      <c r="C5667" s="206">
        <v>13482.0</v>
      </c>
    </row>
    <row r="5668">
      <c r="A5668" s="74" t="s">
        <v>7141</v>
      </c>
      <c r="B5668" s="74" t="s">
        <v>3689</v>
      </c>
      <c r="C5668" s="206">
        <v>20885.0</v>
      </c>
    </row>
    <row r="5669">
      <c r="A5669" s="74" t="s">
        <v>7142</v>
      </c>
      <c r="B5669" s="74" t="s">
        <v>3694</v>
      </c>
      <c r="C5669" s="206">
        <v>24401.0</v>
      </c>
    </row>
    <row r="5670">
      <c r="A5670" s="74" t="s">
        <v>7143</v>
      </c>
      <c r="B5670" s="74" t="s">
        <v>7144</v>
      </c>
      <c r="C5670" s="206">
        <v>33348.0</v>
      </c>
    </row>
    <row r="5671">
      <c r="A5671" s="74" t="s">
        <v>7145</v>
      </c>
      <c r="B5671" s="74" t="s">
        <v>3749</v>
      </c>
      <c r="C5671" s="206">
        <v>24551.0</v>
      </c>
    </row>
    <row r="5672">
      <c r="A5672" s="74" t="s">
        <v>7146</v>
      </c>
      <c r="B5672" s="74" t="s">
        <v>2449</v>
      </c>
      <c r="C5672" s="206">
        <v>31522.0</v>
      </c>
    </row>
    <row r="5673">
      <c r="A5673" s="74" t="s">
        <v>7147</v>
      </c>
      <c r="B5673" s="74" t="s">
        <v>7148</v>
      </c>
      <c r="C5673" s="206">
        <v>33253.0</v>
      </c>
    </row>
    <row r="5674">
      <c r="A5674" s="74" t="s">
        <v>7149</v>
      </c>
      <c r="B5674" s="74" t="s">
        <v>4017</v>
      </c>
      <c r="C5674" s="206">
        <v>27387.0</v>
      </c>
    </row>
    <row r="5675">
      <c r="A5675" s="74" t="s">
        <v>7150</v>
      </c>
      <c r="B5675" s="74" t="s">
        <v>4020</v>
      </c>
      <c r="C5675" s="206">
        <v>25069.0</v>
      </c>
    </row>
    <row r="5676">
      <c r="A5676" s="74" t="s">
        <v>7151</v>
      </c>
      <c r="B5676" s="74" t="s">
        <v>4137</v>
      </c>
      <c r="C5676" s="206">
        <v>15274.0</v>
      </c>
    </row>
    <row r="5677">
      <c r="A5677" s="74" t="s">
        <v>7152</v>
      </c>
      <c r="B5677" s="74" t="s">
        <v>4194</v>
      </c>
      <c r="C5677" s="206">
        <v>16075.0</v>
      </c>
    </row>
    <row r="5678">
      <c r="A5678" s="74" t="s">
        <v>7153</v>
      </c>
      <c r="B5678" s="74" t="s">
        <v>4301</v>
      </c>
      <c r="C5678" s="206">
        <v>16408.0</v>
      </c>
    </row>
    <row r="5679">
      <c r="A5679" s="74" t="s">
        <v>7154</v>
      </c>
      <c r="B5679" s="74" t="s">
        <v>7155</v>
      </c>
      <c r="C5679" s="206">
        <v>10504.0</v>
      </c>
    </row>
    <row r="5680">
      <c r="A5680" s="74" t="s">
        <v>7156</v>
      </c>
      <c r="B5680" s="74" t="s">
        <v>2235</v>
      </c>
      <c r="C5680" s="206">
        <v>28446.0</v>
      </c>
    </row>
    <row r="5681">
      <c r="A5681" s="74">
        <v>12928.0</v>
      </c>
      <c r="B5681" s="74" t="s">
        <v>2235</v>
      </c>
      <c r="C5681" s="206">
        <v>28446.0</v>
      </c>
    </row>
    <row r="5682">
      <c r="A5682" s="74" t="s">
        <v>7157</v>
      </c>
      <c r="B5682" s="74" t="s">
        <v>4439</v>
      </c>
      <c r="C5682" s="206">
        <v>15686.0</v>
      </c>
    </row>
    <row r="5683">
      <c r="A5683" s="74" t="s">
        <v>7158</v>
      </c>
      <c r="B5683" s="74" t="s">
        <v>4509</v>
      </c>
      <c r="C5683" s="206">
        <v>15746.0</v>
      </c>
    </row>
    <row r="5684">
      <c r="A5684" s="74" t="s">
        <v>7159</v>
      </c>
      <c r="B5684" s="74" t="s">
        <v>4595</v>
      </c>
      <c r="C5684" s="206">
        <v>10769.0</v>
      </c>
    </row>
    <row r="5685">
      <c r="A5685" s="74" t="s">
        <v>7160</v>
      </c>
      <c r="B5685" s="74" t="s">
        <v>4655</v>
      </c>
      <c r="C5685" s="206">
        <v>31106.0</v>
      </c>
    </row>
    <row r="5686">
      <c r="A5686" s="74" t="s">
        <v>7161</v>
      </c>
      <c r="B5686" s="74" t="s">
        <v>4693</v>
      </c>
      <c r="C5686" s="206">
        <v>12842.0</v>
      </c>
    </row>
    <row r="5687">
      <c r="A5687" s="74" t="s">
        <v>7162</v>
      </c>
      <c r="B5687" s="74" t="s">
        <v>4749</v>
      </c>
      <c r="C5687" s="206">
        <v>19914.0</v>
      </c>
    </row>
    <row r="5688">
      <c r="A5688" s="74" t="s">
        <v>7163</v>
      </c>
      <c r="B5688" s="74" t="s">
        <v>4752</v>
      </c>
      <c r="C5688" s="206">
        <v>14935.0</v>
      </c>
    </row>
    <row r="5689">
      <c r="A5689" s="74" t="s">
        <v>7164</v>
      </c>
      <c r="B5689" s="74" t="s">
        <v>2542</v>
      </c>
      <c r="C5689" s="206">
        <v>24561.0</v>
      </c>
    </row>
    <row r="5690">
      <c r="A5690" s="74" t="s">
        <v>7165</v>
      </c>
      <c r="B5690" s="74" t="s">
        <v>4878</v>
      </c>
      <c r="C5690" s="206">
        <v>28177.0</v>
      </c>
    </row>
    <row r="5691">
      <c r="A5691" s="74" t="s">
        <v>7166</v>
      </c>
      <c r="B5691" s="74" t="s">
        <v>4923</v>
      </c>
      <c r="C5691" s="206">
        <v>32834.0</v>
      </c>
    </row>
    <row r="5692">
      <c r="A5692" s="74" t="s">
        <v>7167</v>
      </c>
      <c r="B5692" s="74" t="s">
        <v>4931</v>
      </c>
      <c r="C5692" s="206">
        <v>34963.0</v>
      </c>
    </row>
    <row r="5693">
      <c r="A5693" s="74" t="s">
        <v>7168</v>
      </c>
      <c r="B5693" s="74" t="s">
        <v>4932</v>
      </c>
      <c r="C5693" s="206">
        <v>23397.0</v>
      </c>
    </row>
    <row r="5694">
      <c r="A5694" s="74" t="s">
        <v>7169</v>
      </c>
      <c r="B5694" s="74" t="s">
        <v>4946</v>
      </c>
      <c r="C5694" s="206">
        <v>30118.0</v>
      </c>
    </row>
    <row r="5695">
      <c r="A5695" s="74" t="s">
        <v>7170</v>
      </c>
      <c r="B5695" s="74" t="s">
        <v>4959</v>
      </c>
      <c r="C5695" s="206">
        <v>24812.0</v>
      </c>
    </row>
    <row r="5696">
      <c r="A5696" s="74" t="s">
        <v>7171</v>
      </c>
      <c r="B5696" s="74" t="s">
        <v>5037</v>
      </c>
      <c r="C5696" s="206">
        <v>21643.0</v>
      </c>
    </row>
    <row r="5697">
      <c r="A5697" s="74" t="s">
        <v>7172</v>
      </c>
      <c r="B5697" s="74" t="s">
        <v>7173</v>
      </c>
      <c r="C5697" s="206">
        <v>22694.0</v>
      </c>
    </row>
    <row r="5698">
      <c r="A5698" s="74" t="s">
        <v>7174</v>
      </c>
      <c r="B5698" s="74" t="s">
        <v>7175</v>
      </c>
      <c r="C5698" s="206">
        <v>30335.0</v>
      </c>
    </row>
    <row r="5699">
      <c r="A5699" s="74" t="s">
        <v>7176</v>
      </c>
      <c r="B5699" s="74" t="s">
        <v>5083</v>
      </c>
      <c r="C5699" s="206">
        <v>24823.0</v>
      </c>
    </row>
    <row r="5700">
      <c r="A5700" s="74" t="s">
        <v>7177</v>
      </c>
      <c r="B5700" s="74" t="s">
        <v>5111</v>
      </c>
      <c r="C5700" s="206">
        <v>18535.0</v>
      </c>
    </row>
    <row r="5701">
      <c r="A5701" s="74" t="s">
        <v>7178</v>
      </c>
      <c r="B5701" s="74" t="s">
        <v>7179</v>
      </c>
      <c r="C5701" s="206">
        <v>22607.0</v>
      </c>
    </row>
    <row r="5702">
      <c r="A5702" s="74" t="s">
        <v>7180</v>
      </c>
      <c r="B5702" s="74" t="s">
        <v>283</v>
      </c>
      <c r="C5702" s="206">
        <v>17875.0</v>
      </c>
    </row>
    <row r="5703">
      <c r="A5703" s="74" t="s">
        <v>7181</v>
      </c>
      <c r="B5703" s="74" t="s">
        <v>5196</v>
      </c>
      <c r="C5703" s="206">
        <v>32103.0</v>
      </c>
    </row>
    <row r="5704">
      <c r="A5704" s="74" t="s">
        <v>7182</v>
      </c>
      <c r="B5704" s="74" t="s">
        <v>5198</v>
      </c>
      <c r="C5704" s="206">
        <v>22076.0</v>
      </c>
    </row>
    <row r="5705">
      <c r="A5705" s="74" t="s">
        <v>7183</v>
      </c>
      <c r="B5705" s="74" t="s">
        <v>5267</v>
      </c>
      <c r="C5705" s="206">
        <v>29008.0</v>
      </c>
    </row>
    <row r="5706">
      <c r="A5706" s="74" t="s">
        <v>7184</v>
      </c>
      <c r="B5706" s="74" t="s">
        <v>5364</v>
      </c>
      <c r="C5706" s="206">
        <v>18498.0</v>
      </c>
    </row>
    <row r="5707">
      <c r="A5707" s="74" t="s">
        <v>7185</v>
      </c>
      <c r="B5707" s="74" t="s">
        <v>5376</v>
      </c>
      <c r="C5707" s="206">
        <v>18101.0</v>
      </c>
    </row>
    <row r="5708">
      <c r="A5708" s="74" t="s">
        <v>7186</v>
      </c>
      <c r="B5708" s="74" t="s">
        <v>5383</v>
      </c>
      <c r="C5708" s="206">
        <v>30337.0</v>
      </c>
    </row>
    <row r="5709">
      <c r="A5709" s="74" t="s">
        <v>7187</v>
      </c>
      <c r="B5709" s="74" t="s">
        <v>5385</v>
      </c>
      <c r="C5709" s="206">
        <v>36551.0</v>
      </c>
    </row>
    <row r="5710">
      <c r="A5710" s="74" t="s">
        <v>7188</v>
      </c>
      <c r="B5710" s="74" t="s">
        <v>5439</v>
      </c>
      <c r="C5710" s="206">
        <v>21465.0</v>
      </c>
    </row>
    <row r="5711">
      <c r="A5711" s="74" t="s">
        <v>7189</v>
      </c>
      <c r="B5711" s="74" t="s">
        <v>5464</v>
      </c>
      <c r="C5711" s="206">
        <v>21550.0</v>
      </c>
    </row>
    <row r="5712">
      <c r="A5712" s="74" t="s">
        <v>7190</v>
      </c>
      <c r="B5712" s="74" t="s">
        <v>5513</v>
      </c>
      <c r="C5712" s="206">
        <v>19785.0</v>
      </c>
    </row>
    <row r="5713">
      <c r="A5713" s="74" t="s">
        <v>7191</v>
      </c>
      <c r="B5713" s="74" t="s">
        <v>2096</v>
      </c>
      <c r="C5713" s="206">
        <v>24183.0</v>
      </c>
    </row>
    <row r="5714">
      <c r="A5714" s="74" t="s">
        <v>7192</v>
      </c>
      <c r="B5714" s="74" t="s">
        <v>5725</v>
      </c>
      <c r="C5714" s="206">
        <v>25090.0</v>
      </c>
    </row>
    <row r="5715">
      <c r="A5715" s="74" t="s">
        <v>7193</v>
      </c>
      <c r="B5715" s="74" t="s">
        <v>5775</v>
      </c>
      <c r="C5715" s="206">
        <v>18665.0</v>
      </c>
    </row>
    <row r="5716">
      <c r="A5716" s="74" t="s">
        <v>7194</v>
      </c>
      <c r="B5716" s="74" t="s">
        <v>5791</v>
      </c>
      <c r="C5716" s="206">
        <v>30883.0</v>
      </c>
    </row>
    <row r="5717">
      <c r="A5717" s="74" t="s">
        <v>7195</v>
      </c>
      <c r="B5717" s="74" t="s">
        <v>5846</v>
      </c>
      <c r="C5717" s="206">
        <v>23981.0</v>
      </c>
    </row>
    <row r="5718">
      <c r="A5718" s="74" t="s">
        <v>7196</v>
      </c>
      <c r="B5718" s="74" t="s">
        <v>5858</v>
      </c>
      <c r="C5718" s="206">
        <v>25359.0</v>
      </c>
    </row>
    <row r="5719">
      <c r="A5719" s="74" t="s">
        <v>7197</v>
      </c>
      <c r="B5719" s="74" t="s">
        <v>5915</v>
      </c>
      <c r="C5719" s="206">
        <v>19211.0</v>
      </c>
    </row>
    <row r="5720">
      <c r="A5720" s="74" t="s">
        <v>7198</v>
      </c>
      <c r="B5720" s="74" t="s">
        <v>1025</v>
      </c>
      <c r="C5720" s="206">
        <v>17858.0</v>
      </c>
    </row>
    <row r="5721">
      <c r="A5721" s="74" t="s">
        <v>7199</v>
      </c>
      <c r="B5721" s="74" t="s">
        <v>5991</v>
      </c>
      <c r="C5721" s="206">
        <v>17854.0</v>
      </c>
    </row>
    <row r="5722">
      <c r="A5722" s="74" t="s">
        <v>7200</v>
      </c>
      <c r="B5722" s="74" t="s">
        <v>6054</v>
      </c>
      <c r="C5722" s="206">
        <v>21458.0</v>
      </c>
    </row>
    <row r="5723">
      <c r="A5723" s="74" t="s">
        <v>7201</v>
      </c>
      <c r="B5723" s="74" t="s">
        <v>6088</v>
      </c>
      <c r="C5723" s="206">
        <v>23618.0</v>
      </c>
    </row>
    <row r="5724">
      <c r="A5724" s="74" t="s">
        <v>7202</v>
      </c>
      <c r="B5724" s="74" t="s">
        <v>6090</v>
      </c>
      <c r="C5724" s="206">
        <v>30016.0</v>
      </c>
    </row>
    <row r="5725">
      <c r="A5725" s="74" t="s">
        <v>7203</v>
      </c>
      <c r="B5725" s="74" t="s">
        <v>6126</v>
      </c>
      <c r="C5725" s="206">
        <v>19289.0</v>
      </c>
    </row>
    <row r="5726">
      <c r="A5726" s="74" t="s">
        <v>7204</v>
      </c>
      <c r="B5726" s="74" t="s">
        <v>6128</v>
      </c>
      <c r="C5726" s="206">
        <v>17203.0</v>
      </c>
    </row>
    <row r="5727">
      <c r="A5727" s="74" t="s">
        <v>7205</v>
      </c>
      <c r="B5727" s="74" t="s">
        <v>2881</v>
      </c>
      <c r="C5727" s="206">
        <v>22495.0</v>
      </c>
    </row>
    <row r="5728">
      <c r="A5728" s="74" t="s">
        <v>7206</v>
      </c>
      <c r="B5728" s="74" t="s">
        <v>6147</v>
      </c>
      <c r="C5728" s="206">
        <v>22485.0</v>
      </c>
    </row>
    <row r="5729">
      <c r="A5729" s="74" t="s">
        <v>7207</v>
      </c>
      <c r="B5729" s="74" t="s">
        <v>6165</v>
      </c>
      <c r="C5729" s="206">
        <v>22196.0</v>
      </c>
    </row>
    <row r="5730">
      <c r="A5730" s="74" t="s">
        <v>7208</v>
      </c>
      <c r="B5730" s="74" t="s">
        <v>6195</v>
      </c>
      <c r="C5730" s="206">
        <v>34119.0</v>
      </c>
    </row>
    <row r="5731">
      <c r="A5731" s="74" t="s">
        <v>7209</v>
      </c>
      <c r="B5731" s="74" t="s">
        <v>6214</v>
      </c>
      <c r="C5731" s="206">
        <v>17518.0</v>
      </c>
    </row>
    <row r="5732">
      <c r="A5732" s="74" t="s">
        <v>7210</v>
      </c>
      <c r="B5732" s="74" t="s">
        <v>7211</v>
      </c>
      <c r="C5732" s="206">
        <v>22109.0</v>
      </c>
    </row>
    <row r="5733">
      <c r="A5733" s="74" t="s">
        <v>7212</v>
      </c>
      <c r="B5733" s="74" t="s">
        <v>6242</v>
      </c>
      <c r="C5733" s="206">
        <v>26952.0</v>
      </c>
    </row>
    <row r="5734">
      <c r="A5734" s="74" t="s">
        <v>7213</v>
      </c>
      <c r="B5734" s="74" t="s">
        <v>6259</v>
      </c>
      <c r="C5734" s="206">
        <v>29086.0</v>
      </c>
    </row>
    <row r="5735">
      <c r="A5735" s="74" t="s">
        <v>7214</v>
      </c>
      <c r="B5735" s="74" t="s">
        <v>6450</v>
      </c>
      <c r="C5735" s="206">
        <v>26714.0</v>
      </c>
    </row>
    <row r="5736">
      <c r="A5736" s="74" t="s">
        <v>7215</v>
      </c>
      <c r="B5736" s="74" t="s">
        <v>7216</v>
      </c>
      <c r="C5736" s="206">
        <v>16599.0</v>
      </c>
    </row>
    <row r="5737">
      <c r="A5737" s="74" t="s">
        <v>7217</v>
      </c>
      <c r="B5737" s="74" t="s">
        <v>6581</v>
      </c>
      <c r="C5737" s="206">
        <v>36630.0</v>
      </c>
    </row>
    <row r="5738">
      <c r="A5738" s="74" t="s">
        <v>7218</v>
      </c>
      <c r="B5738" s="74" t="s">
        <v>6631</v>
      </c>
      <c r="C5738" s="206">
        <v>23212.0</v>
      </c>
    </row>
    <row r="5739">
      <c r="A5739" s="74" t="s">
        <v>7219</v>
      </c>
      <c r="B5739" s="74" t="s">
        <v>7220</v>
      </c>
      <c r="C5739" s="206">
        <v>12933.0</v>
      </c>
    </row>
    <row r="5740">
      <c r="A5740" s="74" t="s">
        <v>7221</v>
      </c>
      <c r="B5740" s="74" t="s">
        <v>7222</v>
      </c>
      <c r="C5740" s="206">
        <v>36057.0</v>
      </c>
    </row>
    <row r="5741">
      <c r="A5741" s="74" t="s">
        <v>7223</v>
      </c>
      <c r="B5741" s="74" t="s">
        <v>3299</v>
      </c>
      <c r="C5741" s="206">
        <v>19653.0</v>
      </c>
    </row>
    <row r="5742">
      <c r="A5742" s="74" t="s">
        <v>7224</v>
      </c>
      <c r="B5742" s="74" t="s">
        <v>3359</v>
      </c>
      <c r="C5742" s="206">
        <v>31808.0</v>
      </c>
    </row>
    <row r="5743">
      <c r="A5743" s="74" t="s">
        <v>7225</v>
      </c>
      <c r="B5743" s="74" t="s">
        <v>3381</v>
      </c>
      <c r="C5743" s="206">
        <v>24448.0</v>
      </c>
    </row>
    <row r="5744">
      <c r="A5744" s="74" t="s">
        <v>7226</v>
      </c>
      <c r="B5744" s="74" t="s">
        <v>3411</v>
      </c>
      <c r="C5744" s="206">
        <v>17915.0</v>
      </c>
    </row>
    <row r="5745">
      <c r="A5745" s="74" t="s">
        <v>7227</v>
      </c>
      <c r="B5745" s="74" t="s">
        <v>7228</v>
      </c>
      <c r="C5745" s="206">
        <v>26420.0</v>
      </c>
    </row>
    <row r="5746">
      <c r="A5746" s="74">
        <v>17511.0</v>
      </c>
      <c r="B5746" s="74" t="s">
        <v>7229</v>
      </c>
      <c r="C5746" s="206">
        <v>27130.0</v>
      </c>
    </row>
    <row r="5747">
      <c r="A5747" s="74">
        <v>17574.0</v>
      </c>
      <c r="B5747" s="74" t="s">
        <v>7230</v>
      </c>
      <c r="C5747" s="206">
        <v>23497.0</v>
      </c>
    </row>
    <row r="5748">
      <c r="A5748" s="74">
        <v>17323.0</v>
      </c>
      <c r="B5748" s="74" t="s">
        <v>7231</v>
      </c>
      <c r="C5748" s="206">
        <v>25004.0</v>
      </c>
    </row>
    <row r="5749">
      <c r="A5749" s="74">
        <v>17318.0</v>
      </c>
      <c r="B5749" s="74" t="s">
        <v>2264</v>
      </c>
      <c r="C5749" s="206">
        <v>20974.0</v>
      </c>
    </row>
    <row r="5750">
      <c r="A5750" s="74">
        <v>13991.0</v>
      </c>
      <c r="B5750" s="74" t="s">
        <v>2363</v>
      </c>
      <c r="C5750" s="206">
        <v>23382.0</v>
      </c>
    </row>
    <row r="5751">
      <c r="A5751" s="74">
        <v>17512.0</v>
      </c>
      <c r="B5751" s="74" t="s">
        <v>1161</v>
      </c>
      <c r="C5751" s="206">
        <v>16813.0</v>
      </c>
    </row>
    <row r="5752">
      <c r="A5752" s="74">
        <v>17480.0</v>
      </c>
      <c r="B5752" s="74" t="s">
        <v>7232</v>
      </c>
      <c r="C5752" s="206">
        <v>17702.0</v>
      </c>
    </row>
    <row r="5753">
      <c r="A5753" s="74">
        <v>17321.0</v>
      </c>
      <c r="B5753" s="74" t="s">
        <v>7233</v>
      </c>
      <c r="C5753" s="206">
        <v>19084.0</v>
      </c>
    </row>
    <row r="5754">
      <c r="A5754" s="74">
        <v>17527.0</v>
      </c>
      <c r="B5754" s="74" t="s">
        <v>7234</v>
      </c>
      <c r="C5754" s="206">
        <v>29049.0</v>
      </c>
    </row>
    <row r="5755">
      <c r="A5755" s="74">
        <v>17575.0</v>
      </c>
      <c r="B5755" s="74" t="s">
        <v>916</v>
      </c>
      <c r="C5755" s="206">
        <v>30266.0</v>
      </c>
    </row>
    <row r="5756">
      <c r="A5756" s="74">
        <v>17483.0</v>
      </c>
      <c r="B5756" s="74" t="s">
        <v>7235</v>
      </c>
      <c r="C5756" s="206">
        <v>21004.0</v>
      </c>
    </row>
    <row r="5757">
      <c r="A5757" s="74">
        <v>17508.0</v>
      </c>
      <c r="B5757" s="74" t="s">
        <v>7236</v>
      </c>
      <c r="C5757" s="206">
        <v>26371.0</v>
      </c>
    </row>
    <row r="5758">
      <c r="A5758" s="74">
        <v>14962.0</v>
      </c>
      <c r="B5758" s="74" t="s">
        <v>7237</v>
      </c>
      <c r="C5758" s="206">
        <v>19199.0</v>
      </c>
    </row>
    <row r="5759">
      <c r="A5759" s="74">
        <v>17745.0</v>
      </c>
      <c r="B5759" s="74" t="s">
        <v>7238</v>
      </c>
      <c r="C5759" s="206">
        <v>21949.0</v>
      </c>
    </row>
    <row r="5760">
      <c r="A5760" s="74">
        <v>17752.0</v>
      </c>
      <c r="B5760" s="74" t="s">
        <v>7239</v>
      </c>
      <c r="C5760" s="206">
        <v>12688.0</v>
      </c>
    </row>
    <row r="5761">
      <c r="A5761" s="74">
        <v>17643.0</v>
      </c>
      <c r="B5761" s="74" t="s">
        <v>7240</v>
      </c>
      <c r="C5761" s="206">
        <v>15359.0</v>
      </c>
    </row>
    <row r="5762">
      <c r="A5762" s="74">
        <v>16856.0</v>
      </c>
      <c r="B5762" s="74" t="s">
        <v>2746</v>
      </c>
      <c r="C5762" s="206">
        <v>12796.0</v>
      </c>
    </row>
    <row r="5763">
      <c r="A5763" s="74">
        <v>17054.0</v>
      </c>
      <c r="B5763" s="74" t="s">
        <v>7241</v>
      </c>
      <c r="C5763" s="206">
        <v>15559.0</v>
      </c>
    </row>
    <row r="5764">
      <c r="A5764" s="74">
        <v>17525.0</v>
      </c>
      <c r="B5764" s="74" t="s">
        <v>7242</v>
      </c>
      <c r="C5764" s="206">
        <v>23101.0</v>
      </c>
    </row>
    <row r="5765">
      <c r="A5765" s="74">
        <v>17594.0</v>
      </c>
      <c r="B5765" s="74" t="s">
        <v>2049</v>
      </c>
      <c r="C5765" s="206">
        <v>29808.0</v>
      </c>
    </row>
    <row r="5766">
      <c r="A5766" s="74">
        <v>17599.0</v>
      </c>
      <c r="B5766" s="74" t="s">
        <v>7243</v>
      </c>
      <c r="C5766" s="206">
        <v>35490.0</v>
      </c>
    </row>
    <row r="5767">
      <c r="A5767" s="74">
        <v>17196.0</v>
      </c>
      <c r="B5767" s="74" t="s">
        <v>2064</v>
      </c>
      <c r="C5767" s="206">
        <v>29902.0</v>
      </c>
    </row>
    <row r="5768">
      <c r="A5768" s="74">
        <v>17131.0</v>
      </c>
      <c r="B5768" s="74" t="s">
        <v>7244</v>
      </c>
      <c r="C5768" s="206">
        <v>20373.0</v>
      </c>
    </row>
    <row r="5769">
      <c r="A5769" s="74">
        <v>17464.0</v>
      </c>
      <c r="B5769" s="74" t="s">
        <v>7245</v>
      </c>
      <c r="C5769" s="206">
        <v>24235.0</v>
      </c>
    </row>
    <row r="5770">
      <c r="A5770" s="74">
        <v>17603.0</v>
      </c>
      <c r="B5770" s="74" t="s">
        <v>3103</v>
      </c>
      <c r="C5770" s="206">
        <v>14719.0</v>
      </c>
    </row>
    <row r="5771">
      <c r="A5771" s="74">
        <v>17138.0</v>
      </c>
      <c r="B5771" s="74" t="s">
        <v>7246</v>
      </c>
      <c r="C5771" s="206">
        <v>25953.0</v>
      </c>
    </row>
    <row r="5772">
      <c r="A5772" s="74">
        <v>17617.0</v>
      </c>
      <c r="B5772" s="74" t="s">
        <v>2295</v>
      </c>
      <c r="C5772" s="206">
        <v>21458.0</v>
      </c>
    </row>
    <row r="5773">
      <c r="A5773" s="74">
        <v>17634.0</v>
      </c>
      <c r="B5773" s="74" t="s">
        <v>2872</v>
      </c>
      <c r="C5773" s="206">
        <v>22974.0</v>
      </c>
    </row>
    <row r="5774">
      <c r="A5774" s="74">
        <v>17233.0</v>
      </c>
      <c r="B5774" s="74" t="s">
        <v>3050</v>
      </c>
      <c r="C5774" s="206">
        <v>21017.0</v>
      </c>
    </row>
    <row r="5775">
      <c r="A5775" s="74">
        <v>17187.0</v>
      </c>
      <c r="B5775" s="74" t="s">
        <v>7247</v>
      </c>
      <c r="C5775" s="206">
        <v>32578.0</v>
      </c>
    </row>
    <row r="5776">
      <c r="A5776" s="74">
        <v>17238.0</v>
      </c>
      <c r="B5776" s="74" t="s">
        <v>7248</v>
      </c>
      <c r="C5776" s="206">
        <v>13756.0</v>
      </c>
    </row>
    <row r="5777">
      <c r="A5777" s="74">
        <v>17706.0</v>
      </c>
      <c r="B5777" s="74" t="s">
        <v>2324</v>
      </c>
      <c r="C5777" s="206">
        <v>29355.0</v>
      </c>
    </row>
    <row r="5778">
      <c r="A5778" s="74">
        <v>17720.0</v>
      </c>
      <c r="B5778" s="74" t="s">
        <v>7249</v>
      </c>
      <c r="C5778" s="206">
        <v>28016.0</v>
      </c>
    </row>
    <row r="5779">
      <c r="A5779" s="74">
        <v>17647.0</v>
      </c>
      <c r="B5779" s="74" t="s">
        <v>1007</v>
      </c>
      <c r="C5779" s="206">
        <v>27610.0</v>
      </c>
    </row>
    <row r="5780">
      <c r="A5780" s="74">
        <v>17730.0</v>
      </c>
      <c r="B5780" s="74" t="s">
        <v>2461</v>
      </c>
      <c r="C5780" s="206">
        <v>20478.0</v>
      </c>
    </row>
    <row r="5781">
      <c r="A5781" s="74">
        <v>17747.0</v>
      </c>
      <c r="B5781" s="74" t="s">
        <v>2051</v>
      </c>
      <c r="C5781" s="206">
        <v>23868.0</v>
      </c>
    </row>
    <row r="5782">
      <c r="A5782" s="74">
        <v>17750.0</v>
      </c>
      <c r="B5782" s="74" t="s">
        <v>7250</v>
      </c>
      <c r="C5782" s="206">
        <v>15689.0</v>
      </c>
    </row>
    <row r="5783">
      <c r="A5783" s="74">
        <v>17761.0</v>
      </c>
      <c r="B5783" s="74" t="s">
        <v>2084</v>
      </c>
      <c r="C5783" s="206">
        <v>16187.0</v>
      </c>
    </row>
    <row r="5784">
      <c r="A5784" s="74">
        <v>17755.0</v>
      </c>
      <c r="B5784" s="74" t="s">
        <v>7251</v>
      </c>
      <c r="C5784" s="206">
        <v>26676.0</v>
      </c>
    </row>
    <row r="5785">
      <c r="A5785" s="74">
        <v>17583.0</v>
      </c>
      <c r="B5785" s="74" t="s">
        <v>2094</v>
      </c>
      <c r="C5785" s="206">
        <v>18585.0</v>
      </c>
    </row>
    <row r="5786">
      <c r="A5786" s="74">
        <v>17637.0</v>
      </c>
      <c r="B5786" s="74" t="s">
        <v>1066</v>
      </c>
      <c r="C5786" s="206">
        <v>21661.0</v>
      </c>
    </row>
    <row r="5787">
      <c r="A5787" s="74">
        <v>17770.0</v>
      </c>
      <c r="B5787" s="74" t="s">
        <v>2075</v>
      </c>
      <c r="C5787" s="206">
        <v>12509.0</v>
      </c>
    </row>
    <row r="5788">
      <c r="A5788" s="74">
        <v>17758.0</v>
      </c>
      <c r="B5788" s="74" t="s">
        <v>2069</v>
      </c>
      <c r="C5788" s="206">
        <v>33633.0</v>
      </c>
    </row>
    <row r="5789">
      <c r="A5789" s="74">
        <v>17771.0</v>
      </c>
      <c r="B5789" s="74" t="s">
        <v>7252</v>
      </c>
      <c r="C5789" s="206">
        <v>14316.0</v>
      </c>
    </row>
    <row r="5790">
      <c r="A5790" s="74">
        <v>17256.0</v>
      </c>
      <c r="B5790" s="74" t="s">
        <v>7253</v>
      </c>
      <c r="C5790" s="206">
        <v>17651.0</v>
      </c>
    </row>
    <row r="5791">
      <c r="A5791" s="74">
        <v>17276.0</v>
      </c>
      <c r="B5791" s="74" t="s">
        <v>7254</v>
      </c>
      <c r="C5791" s="206">
        <v>25945.0</v>
      </c>
    </row>
    <row r="5792">
      <c r="A5792" s="74">
        <v>17281.0</v>
      </c>
      <c r="B5792" s="74" t="s">
        <v>7255</v>
      </c>
      <c r="C5792" s="206">
        <v>22556.0</v>
      </c>
    </row>
    <row r="5793">
      <c r="A5793" s="74">
        <v>17545.0</v>
      </c>
      <c r="B5793" s="74" t="s">
        <v>464</v>
      </c>
      <c r="C5793" s="206">
        <v>20813.0</v>
      </c>
    </row>
    <row r="5794">
      <c r="A5794" s="74">
        <v>17601.0</v>
      </c>
      <c r="B5794" s="74" t="s">
        <v>7256</v>
      </c>
      <c r="C5794" s="206">
        <v>24249.0</v>
      </c>
    </row>
    <row r="5795">
      <c r="A5795" s="74">
        <v>17479.0</v>
      </c>
      <c r="B5795" s="74" t="s">
        <v>2524</v>
      </c>
      <c r="C5795" s="206">
        <v>25841.0</v>
      </c>
    </row>
    <row r="5796">
      <c r="A5796" s="74">
        <v>17606.0</v>
      </c>
      <c r="B5796" s="74" t="s">
        <v>7257</v>
      </c>
      <c r="C5796" s="206">
        <v>17098.0</v>
      </c>
    </row>
    <row r="5797">
      <c r="A5797" s="74">
        <v>17537.0</v>
      </c>
      <c r="B5797" s="74" t="s">
        <v>7258</v>
      </c>
      <c r="C5797" s="206">
        <v>20177.0</v>
      </c>
    </row>
    <row r="5798">
      <c r="A5798" s="74">
        <v>17610.0</v>
      </c>
      <c r="B5798" s="74" t="s">
        <v>7259</v>
      </c>
      <c r="C5798" s="206">
        <v>18834.0</v>
      </c>
    </row>
    <row r="5799">
      <c r="A5799" s="74">
        <v>17618.0</v>
      </c>
      <c r="B5799" s="74" t="s">
        <v>2213</v>
      </c>
      <c r="C5799" s="206">
        <v>35367.0</v>
      </c>
    </row>
    <row r="5800">
      <c r="A5800" s="74">
        <v>17621.0</v>
      </c>
      <c r="B5800" s="74" t="s">
        <v>2098</v>
      </c>
      <c r="C5800" s="206">
        <v>25680.0</v>
      </c>
    </row>
    <row r="5801">
      <c r="A5801" s="74">
        <v>17625.0</v>
      </c>
      <c r="B5801" s="74" t="s">
        <v>2089</v>
      </c>
      <c r="C5801" s="206">
        <v>32514.0</v>
      </c>
    </row>
    <row r="5802">
      <c r="A5802" s="74">
        <v>17596.0</v>
      </c>
      <c r="B5802" s="74" t="s">
        <v>2113</v>
      </c>
      <c r="C5802" s="206">
        <v>28265.0</v>
      </c>
    </row>
    <row r="5803">
      <c r="A5803" s="74">
        <v>17626.0</v>
      </c>
      <c r="B5803" s="74" t="s">
        <v>2123</v>
      </c>
      <c r="C5803" s="206">
        <v>23562.0</v>
      </c>
    </row>
    <row r="5804">
      <c r="A5804" s="74">
        <v>12462.0</v>
      </c>
      <c r="B5804" s="74" t="s">
        <v>2584</v>
      </c>
      <c r="C5804" s="206">
        <v>34256.0</v>
      </c>
    </row>
    <row r="5805">
      <c r="A5805" s="74">
        <v>17632.0</v>
      </c>
      <c r="B5805" s="74" t="s">
        <v>7260</v>
      </c>
      <c r="C5805" s="206">
        <v>31594.0</v>
      </c>
    </row>
    <row r="5806">
      <c r="A5806" s="74">
        <v>17633.0</v>
      </c>
      <c r="B5806" s="74" t="s">
        <v>2737</v>
      </c>
      <c r="C5806" s="206">
        <v>20719.0</v>
      </c>
    </row>
    <row r="5807">
      <c r="A5807" s="74">
        <v>17635.0</v>
      </c>
      <c r="B5807" s="74" t="s">
        <v>2121</v>
      </c>
      <c r="C5807" s="206">
        <v>13329.0</v>
      </c>
    </row>
    <row r="5808">
      <c r="A5808" s="74">
        <v>17639.0</v>
      </c>
      <c r="B5808" s="74" t="s">
        <v>2115</v>
      </c>
      <c r="C5808" s="206">
        <v>21790.0</v>
      </c>
    </row>
    <row r="5809">
      <c r="A5809" s="74">
        <v>17602.0</v>
      </c>
      <c r="B5809" s="74" t="s">
        <v>7261</v>
      </c>
      <c r="C5809" s="206">
        <v>17108.0</v>
      </c>
    </row>
    <row r="5810">
      <c r="A5810" s="74">
        <v>17688.0</v>
      </c>
      <c r="B5810" s="74" t="s">
        <v>2552</v>
      </c>
      <c r="C5810" s="206">
        <v>21857.0</v>
      </c>
    </row>
    <row r="5811">
      <c r="A5811" s="74">
        <v>17686.0</v>
      </c>
      <c r="B5811" s="74" t="s">
        <v>7262</v>
      </c>
      <c r="C5811" s="206">
        <v>28621.0</v>
      </c>
    </row>
    <row r="5812">
      <c r="A5812" s="74">
        <v>17623.0</v>
      </c>
      <c r="B5812" s="74" t="s">
        <v>7263</v>
      </c>
      <c r="C5812" s="206">
        <v>32647.0</v>
      </c>
    </row>
    <row r="5813">
      <c r="A5813" s="74">
        <v>17627.0</v>
      </c>
      <c r="B5813" s="74" t="s">
        <v>7264</v>
      </c>
      <c r="C5813" s="206">
        <v>23417.0</v>
      </c>
    </row>
    <row r="5814">
      <c r="A5814" s="74">
        <v>17620.0</v>
      </c>
      <c r="B5814" s="74" t="s">
        <v>7265</v>
      </c>
      <c r="C5814" s="206">
        <v>19101.0</v>
      </c>
    </row>
    <row r="5815">
      <c r="A5815" s="74">
        <v>17729.0</v>
      </c>
      <c r="B5815" s="74" t="s">
        <v>2500</v>
      </c>
      <c r="C5815" s="206">
        <v>29966.0</v>
      </c>
    </row>
    <row r="5816">
      <c r="A5816" s="74">
        <v>12692.0</v>
      </c>
      <c r="B5816" s="74" t="s">
        <v>7266</v>
      </c>
      <c r="C5816" s="206">
        <v>25492.0</v>
      </c>
    </row>
    <row r="5817">
      <c r="A5817" s="74">
        <v>17640.0</v>
      </c>
      <c r="B5817" s="74" t="s">
        <v>883</v>
      </c>
      <c r="C5817" s="206">
        <v>22120.0</v>
      </c>
    </row>
    <row r="5818">
      <c r="A5818" s="74">
        <v>9200.0</v>
      </c>
      <c r="B5818" s="74" t="s">
        <v>887</v>
      </c>
      <c r="C5818" s="206">
        <v>22540.0</v>
      </c>
    </row>
    <row r="5819">
      <c r="A5819" s="74">
        <v>17557.0</v>
      </c>
      <c r="B5819" s="74" t="s">
        <v>1352</v>
      </c>
      <c r="C5819" s="206">
        <v>21735.0</v>
      </c>
    </row>
    <row r="5820">
      <c r="A5820" s="74">
        <v>14837.0</v>
      </c>
      <c r="B5820" s="74" t="s">
        <v>7267</v>
      </c>
      <c r="C5820" s="206">
        <v>18265.0</v>
      </c>
    </row>
    <row r="5821">
      <c r="A5821" s="74">
        <v>15030.0</v>
      </c>
      <c r="B5821" s="74" t="s">
        <v>2694</v>
      </c>
      <c r="C5821" s="206">
        <v>19471.0</v>
      </c>
    </row>
    <row r="5822">
      <c r="A5822" s="74">
        <v>17035.0</v>
      </c>
      <c r="B5822" s="74" t="s">
        <v>7268</v>
      </c>
      <c r="C5822" s="206">
        <v>21199.0</v>
      </c>
    </row>
    <row r="5823">
      <c r="A5823" s="74">
        <v>17393.0</v>
      </c>
      <c r="B5823" s="74" t="s">
        <v>7269</v>
      </c>
      <c r="C5823" s="206">
        <v>21177.0</v>
      </c>
    </row>
    <row r="5824">
      <c r="A5824" s="74">
        <v>16837.0</v>
      </c>
      <c r="B5824" s="74" t="s">
        <v>223</v>
      </c>
      <c r="C5824" s="206">
        <v>20933.0</v>
      </c>
    </row>
    <row r="5825">
      <c r="A5825" s="74">
        <v>17560.0</v>
      </c>
      <c r="B5825" s="74" t="s">
        <v>7270</v>
      </c>
      <c r="C5825" s="206">
        <v>20721.0</v>
      </c>
    </row>
    <row r="5826">
      <c r="A5826" s="74">
        <v>16972.0</v>
      </c>
      <c r="B5826" s="74" t="s">
        <v>7271</v>
      </c>
      <c r="C5826" s="206">
        <v>20595.0</v>
      </c>
    </row>
    <row r="5827">
      <c r="A5827" s="74">
        <v>17651.0</v>
      </c>
      <c r="B5827" s="74" t="s">
        <v>1753</v>
      </c>
      <c r="C5827" s="206">
        <v>20365.0</v>
      </c>
    </row>
    <row r="5828">
      <c r="A5828" s="74">
        <v>16845.0</v>
      </c>
      <c r="B5828" s="74" t="s">
        <v>7272</v>
      </c>
      <c r="C5828" s="206">
        <v>16898.0</v>
      </c>
    </row>
    <row r="5829">
      <c r="A5829" s="74">
        <v>17728.0</v>
      </c>
      <c r="B5829" s="74" t="s">
        <v>946</v>
      </c>
      <c r="C5829" s="206">
        <v>16889.0</v>
      </c>
    </row>
    <row r="5830">
      <c r="A5830" s="74">
        <v>16787.0</v>
      </c>
      <c r="B5830" s="74" t="s">
        <v>7273</v>
      </c>
      <c r="C5830" s="206">
        <v>16576.0</v>
      </c>
    </row>
    <row r="5831">
      <c r="A5831" s="74">
        <v>17087.0</v>
      </c>
      <c r="B5831" s="74" t="s">
        <v>7274</v>
      </c>
      <c r="C5831" s="206">
        <v>16003.0</v>
      </c>
    </row>
    <row r="5832">
      <c r="A5832" s="74">
        <v>17443.0</v>
      </c>
      <c r="B5832" s="74" t="s">
        <v>7275</v>
      </c>
      <c r="C5832" s="206">
        <v>15044.0</v>
      </c>
    </row>
    <row r="5833">
      <c r="A5833" s="74">
        <v>15902.0</v>
      </c>
      <c r="B5833" s="74" t="s">
        <v>7276</v>
      </c>
      <c r="C5833" s="206">
        <v>14350.0</v>
      </c>
    </row>
    <row r="5834">
      <c r="A5834" s="74">
        <v>17604.0</v>
      </c>
      <c r="B5834" s="74" t="s">
        <v>7277</v>
      </c>
      <c r="C5834" s="206">
        <v>29059.0</v>
      </c>
    </row>
    <row r="5835">
      <c r="A5835" s="74">
        <v>17629.0</v>
      </c>
      <c r="B5835" s="74" t="s">
        <v>2984</v>
      </c>
      <c r="C5835" s="206">
        <v>23145.0</v>
      </c>
    </row>
    <row r="5836">
      <c r="A5836" s="74">
        <v>17631.0</v>
      </c>
      <c r="B5836" s="74" t="s">
        <v>7278</v>
      </c>
      <c r="C5836" s="206">
        <v>19203.0</v>
      </c>
    </row>
    <row r="5837">
      <c r="A5837" s="74">
        <v>17641.0</v>
      </c>
      <c r="B5837" s="74" t="s">
        <v>7279</v>
      </c>
      <c r="C5837" s="206">
        <v>13817.0</v>
      </c>
    </row>
    <row r="5838">
      <c r="A5838" s="74">
        <v>17649.0</v>
      </c>
      <c r="B5838" s="74" t="s">
        <v>2863</v>
      </c>
      <c r="C5838" s="206">
        <v>21711.0</v>
      </c>
    </row>
    <row r="5839">
      <c r="A5839" s="74">
        <v>17217.0</v>
      </c>
      <c r="B5839" s="74" t="s">
        <v>2802</v>
      </c>
      <c r="C5839" s="206">
        <v>14145.0</v>
      </c>
    </row>
    <row r="5840">
      <c r="A5840" s="74">
        <v>17652.0</v>
      </c>
      <c r="B5840" s="74" t="s">
        <v>7280</v>
      </c>
      <c r="C5840" s="206">
        <v>30943.0</v>
      </c>
    </row>
    <row r="5841">
      <c r="A5841" s="74">
        <v>17659.0</v>
      </c>
      <c r="B5841" s="74" t="s">
        <v>7281</v>
      </c>
      <c r="C5841" s="206">
        <v>19776.0</v>
      </c>
    </row>
    <row r="5842">
      <c r="A5842" s="74">
        <v>11207.0</v>
      </c>
      <c r="B5842" s="74" t="s">
        <v>1096</v>
      </c>
      <c r="C5842" s="206">
        <v>9739.0</v>
      </c>
    </row>
    <row r="5843">
      <c r="A5843" s="74">
        <v>17756.0</v>
      </c>
      <c r="B5843" s="74" t="s">
        <v>7282</v>
      </c>
      <c r="C5843" s="206">
        <v>16867.0</v>
      </c>
    </row>
    <row r="5844">
      <c r="A5844" s="74">
        <v>17759.0</v>
      </c>
      <c r="B5844" s="74" t="s">
        <v>482</v>
      </c>
      <c r="C5844" s="206">
        <v>13627.0</v>
      </c>
    </row>
    <row r="5845">
      <c r="A5845" s="74">
        <v>17762.0</v>
      </c>
      <c r="B5845" s="74" t="s">
        <v>7283</v>
      </c>
      <c r="C5845" s="206">
        <v>20994.0</v>
      </c>
    </row>
    <row r="5846">
      <c r="A5846" s="74">
        <v>17769.0</v>
      </c>
      <c r="B5846" s="74" t="s">
        <v>2146</v>
      </c>
      <c r="C5846" s="206">
        <v>20682.0</v>
      </c>
    </row>
    <row r="5847">
      <c r="A5847" s="74">
        <v>17775.0</v>
      </c>
      <c r="B5847" s="74" t="s">
        <v>7284</v>
      </c>
      <c r="C5847" s="206">
        <v>19126.0</v>
      </c>
    </row>
    <row r="5848">
      <c r="A5848" s="74">
        <v>17780.0</v>
      </c>
      <c r="B5848" s="74" t="s">
        <v>2166</v>
      </c>
      <c r="C5848" s="206">
        <v>13468.0</v>
      </c>
    </row>
    <row r="5849">
      <c r="A5849" s="74">
        <v>17790.0</v>
      </c>
      <c r="B5849" s="74" t="s">
        <v>7285</v>
      </c>
      <c r="C5849" s="206">
        <v>13836.0</v>
      </c>
    </row>
    <row r="5850">
      <c r="A5850" s="74">
        <v>17791.0</v>
      </c>
      <c r="B5850" s="74" t="s">
        <v>7286</v>
      </c>
      <c r="C5850" s="206">
        <v>14080.0</v>
      </c>
    </row>
    <row r="5851">
      <c r="A5851" s="74">
        <v>17680.0</v>
      </c>
      <c r="B5851" s="74" t="s">
        <v>7287</v>
      </c>
      <c r="C5851" s="206">
        <v>15987.0</v>
      </c>
    </row>
    <row r="5852">
      <c r="A5852" s="74">
        <v>17683.0</v>
      </c>
      <c r="B5852" s="74" t="s">
        <v>1114</v>
      </c>
      <c r="C5852" s="206">
        <v>36630.0</v>
      </c>
    </row>
    <row r="5853">
      <c r="A5853" s="74">
        <v>17715.0</v>
      </c>
      <c r="B5853" s="74" t="s">
        <v>2258</v>
      </c>
      <c r="C5853" s="206">
        <v>25325.0</v>
      </c>
    </row>
    <row r="5854">
      <c r="A5854" s="74">
        <v>17687.0</v>
      </c>
      <c r="B5854" s="74" t="s">
        <v>2497</v>
      </c>
      <c r="C5854" s="206">
        <v>23979.0</v>
      </c>
    </row>
    <row r="5855">
      <c r="A5855" s="74">
        <v>17657.0</v>
      </c>
      <c r="B5855" s="74" t="s">
        <v>1292</v>
      </c>
      <c r="C5855" s="206">
        <v>21009.0</v>
      </c>
    </row>
    <row r="5856">
      <c r="A5856" s="74">
        <v>17669.0</v>
      </c>
      <c r="B5856" s="74" t="s">
        <v>2271</v>
      </c>
      <c r="C5856" s="206">
        <v>21131.0</v>
      </c>
    </row>
    <row r="5857">
      <c r="A5857" s="74">
        <v>17734.0</v>
      </c>
      <c r="B5857" s="74" t="s">
        <v>2591</v>
      </c>
      <c r="C5857" s="206">
        <v>18166.0</v>
      </c>
    </row>
    <row r="5858">
      <c r="A5858" s="74">
        <v>17716.0</v>
      </c>
      <c r="B5858" s="74" t="s">
        <v>2548</v>
      </c>
      <c r="C5858" s="206">
        <v>17940.0</v>
      </c>
    </row>
    <row r="5859">
      <c r="A5859" s="74">
        <v>17667.0</v>
      </c>
      <c r="B5859" s="74" t="s">
        <v>2285</v>
      </c>
      <c r="C5859" s="206">
        <v>25503.0</v>
      </c>
    </row>
    <row r="5860">
      <c r="A5860" s="74">
        <v>17696.0</v>
      </c>
      <c r="B5860" s="74" t="s">
        <v>2379</v>
      </c>
      <c r="C5860" s="206">
        <v>21984.0</v>
      </c>
    </row>
    <row r="5861">
      <c r="A5861" s="74">
        <v>17772.0</v>
      </c>
      <c r="B5861" s="74" t="s">
        <v>2815</v>
      </c>
      <c r="C5861" s="206">
        <v>25892.0</v>
      </c>
    </row>
    <row r="5862">
      <c r="A5862" s="74">
        <v>17701.0</v>
      </c>
      <c r="B5862" s="74" t="s">
        <v>2297</v>
      </c>
      <c r="C5862" s="206">
        <v>15476.0</v>
      </c>
    </row>
    <row r="5863">
      <c r="A5863" s="74">
        <v>10519.0</v>
      </c>
      <c r="B5863" s="74" t="s">
        <v>2275</v>
      </c>
      <c r="C5863" s="206">
        <v>23901.0</v>
      </c>
    </row>
    <row r="5864">
      <c r="A5864" s="74">
        <v>15412.0</v>
      </c>
      <c r="B5864" s="74" t="s">
        <v>535</v>
      </c>
      <c r="C5864" s="206">
        <v>9126.0</v>
      </c>
    </row>
    <row r="5865">
      <c r="A5865" s="74">
        <v>12201.0</v>
      </c>
      <c r="B5865" s="74" t="s">
        <v>2252</v>
      </c>
      <c r="C5865" s="206">
        <v>16723.0</v>
      </c>
    </row>
    <row r="5866">
      <c r="A5866" s="74">
        <v>17791.0</v>
      </c>
      <c r="B5866" s="74" t="s">
        <v>7288</v>
      </c>
      <c r="C5866" s="206">
        <v>14080.0</v>
      </c>
    </row>
    <row r="5867">
      <c r="A5867" s="74">
        <v>17411.0</v>
      </c>
      <c r="B5867" s="74" t="s">
        <v>7289</v>
      </c>
      <c r="C5867" s="206">
        <v>33103.0</v>
      </c>
    </row>
    <row r="5868">
      <c r="A5868" s="74">
        <v>12909.0</v>
      </c>
      <c r="B5868" s="74" t="s">
        <v>7290</v>
      </c>
      <c r="C5868" s="206">
        <v>20679.0</v>
      </c>
    </row>
    <row r="5869">
      <c r="A5869" s="74">
        <v>16139.0</v>
      </c>
      <c r="B5869" s="74" t="s">
        <v>2964</v>
      </c>
      <c r="C5869" s="206">
        <v>31019.0</v>
      </c>
    </row>
    <row r="5870">
      <c r="A5870" s="74">
        <v>17480.0</v>
      </c>
      <c r="B5870" s="74" t="s">
        <v>7291</v>
      </c>
      <c r="C5870" s="206">
        <v>17702.0</v>
      </c>
    </row>
    <row r="5871">
      <c r="A5871" s="74">
        <v>17508.0</v>
      </c>
      <c r="B5871" s="74" t="s">
        <v>902</v>
      </c>
      <c r="C5871" s="206">
        <v>26371.0</v>
      </c>
    </row>
    <row r="5872">
      <c r="A5872" s="74">
        <v>16605.0</v>
      </c>
      <c r="B5872" s="74" t="s">
        <v>1361</v>
      </c>
      <c r="C5872" s="206">
        <v>34957.0</v>
      </c>
    </row>
    <row r="5873">
      <c r="A5873" s="74">
        <v>12577.0</v>
      </c>
      <c r="B5873" s="74" t="s">
        <v>1388</v>
      </c>
      <c r="C5873" s="206">
        <v>29381.0</v>
      </c>
    </row>
    <row r="5874">
      <c r="A5874" s="74">
        <v>17489.0</v>
      </c>
      <c r="B5874" s="74" t="s">
        <v>7292</v>
      </c>
      <c r="C5874" s="206">
        <v>18257.0</v>
      </c>
    </row>
    <row r="5875">
      <c r="A5875" s="74">
        <v>16762.0</v>
      </c>
      <c r="B5875" s="74" t="s">
        <v>2313</v>
      </c>
      <c r="C5875" s="206">
        <v>27945.0</v>
      </c>
    </row>
    <row r="5876">
      <c r="A5876" s="74">
        <v>17672.0</v>
      </c>
      <c r="B5876" s="74" t="s">
        <v>7293</v>
      </c>
      <c r="C5876" s="206">
        <v>24669.0</v>
      </c>
    </row>
    <row r="5877">
      <c r="A5877" s="74">
        <v>17689.0</v>
      </c>
      <c r="B5877" s="74" t="s">
        <v>2338</v>
      </c>
      <c r="C5877" s="206">
        <v>26094.0</v>
      </c>
    </row>
    <row r="5878">
      <c r="A5878" s="74">
        <v>17692.0</v>
      </c>
      <c r="B5878" s="74" t="s">
        <v>2381</v>
      </c>
      <c r="C5878" s="206">
        <v>23476.0</v>
      </c>
    </row>
    <row r="5879">
      <c r="A5879" s="74">
        <v>17695.0</v>
      </c>
      <c r="B5879" s="74" t="s">
        <v>7294</v>
      </c>
      <c r="C5879" s="206">
        <v>19430.0</v>
      </c>
    </row>
    <row r="5880">
      <c r="A5880" s="74">
        <v>17703.0</v>
      </c>
      <c r="B5880" s="74" t="s">
        <v>7295</v>
      </c>
      <c r="C5880" s="206">
        <v>22399.0</v>
      </c>
    </row>
    <row r="5881">
      <c r="A5881" s="74">
        <v>17685.0</v>
      </c>
      <c r="B5881" s="74" t="s">
        <v>7296</v>
      </c>
      <c r="C5881" s="206">
        <v>24394.0</v>
      </c>
    </row>
    <row r="5882">
      <c r="A5882" s="74">
        <v>17691.0</v>
      </c>
      <c r="B5882" s="74" t="s">
        <v>1671</v>
      </c>
      <c r="C5882" s="206">
        <v>15625.0</v>
      </c>
    </row>
    <row r="5883">
      <c r="A5883" s="74">
        <v>17709.0</v>
      </c>
      <c r="B5883" s="74" t="s">
        <v>368</v>
      </c>
      <c r="C5883" s="206">
        <v>29001.0</v>
      </c>
    </row>
    <row r="5884">
      <c r="A5884" s="74">
        <v>17710.0</v>
      </c>
      <c r="B5884" s="74" t="s">
        <v>1095</v>
      </c>
      <c r="C5884" s="206">
        <v>19920.0</v>
      </c>
    </row>
    <row r="5885">
      <c r="A5885" s="74">
        <v>17702.0</v>
      </c>
      <c r="B5885" s="74" t="s">
        <v>2315</v>
      </c>
      <c r="C5885" s="206">
        <v>31731.0</v>
      </c>
    </row>
    <row r="5886">
      <c r="A5886" s="74">
        <v>17711.0</v>
      </c>
      <c r="B5886" s="74" t="s">
        <v>7297</v>
      </c>
      <c r="C5886" s="206">
        <v>15864.0</v>
      </c>
    </row>
    <row r="5887">
      <c r="A5887" s="74">
        <v>17712.0</v>
      </c>
      <c r="B5887" s="74" t="s">
        <v>7298</v>
      </c>
      <c r="C5887" s="206">
        <v>28485.0</v>
      </c>
    </row>
    <row r="5888">
      <c r="A5888" s="74">
        <v>17718.0</v>
      </c>
      <c r="B5888" s="74" t="s">
        <v>2321</v>
      </c>
      <c r="C5888" s="206">
        <v>31448.0</v>
      </c>
    </row>
    <row r="5889">
      <c r="A5889" s="74">
        <v>17721.0</v>
      </c>
      <c r="B5889" s="74" t="s">
        <v>7299</v>
      </c>
      <c r="C5889" s="206">
        <v>29204.0</v>
      </c>
    </row>
    <row r="5890">
      <c r="A5890" s="74">
        <v>17724.0</v>
      </c>
      <c r="B5890" s="74" t="s">
        <v>2495</v>
      </c>
      <c r="C5890" s="206">
        <v>20493.0</v>
      </c>
    </row>
    <row r="5891">
      <c r="A5891" s="74">
        <v>17387.0</v>
      </c>
      <c r="B5891" s="74" t="s">
        <v>7300</v>
      </c>
      <c r="C5891" s="206">
        <v>19803.0</v>
      </c>
    </row>
    <row r="5892">
      <c r="A5892" s="74">
        <v>17727.0</v>
      </c>
      <c r="B5892" s="74" t="s">
        <v>890</v>
      </c>
      <c r="C5892" s="206">
        <v>28711.0</v>
      </c>
    </row>
    <row r="5893">
      <c r="A5893" s="74">
        <v>17520.0</v>
      </c>
      <c r="B5893" s="74" t="s">
        <v>7301</v>
      </c>
      <c r="C5893" s="206">
        <v>35085.0</v>
      </c>
    </row>
    <row r="5894">
      <c r="A5894" s="74">
        <v>17732.0</v>
      </c>
      <c r="B5894" s="74" t="s">
        <v>3081</v>
      </c>
      <c r="C5894" s="206">
        <v>20346.0</v>
      </c>
    </row>
    <row r="5895">
      <c r="A5895" s="74">
        <v>17735.0</v>
      </c>
      <c r="B5895" s="74" t="s">
        <v>2899</v>
      </c>
      <c r="C5895" s="206">
        <v>21655.0</v>
      </c>
    </row>
    <row r="5896">
      <c r="A5896" s="74">
        <v>17741.0</v>
      </c>
      <c r="B5896" s="74" t="s">
        <v>2336</v>
      </c>
      <c r="C5896" s="206">
        <v>25235.0</v>
      </c>
    </row>
    <row r="5897">
      <c r="A5897" s="74">
        <v>17743.0</v>
      </c>
      <c r="B5897" s="74" t="s">
        <v>2328</v>
      </c>
      <c r="C5897" s="206">
        <v>20087.0</v>
      </c>
    </row>
    <row r="5898">
      <c r="A5898" s="74">
        <v>17753.0</v>
      </c>
      <c r="B5898" s="74" t="s">
        <v>2340</v>
      </c>
      <c r="C5898" s="206">
        <v>35291.0</v>
      </c>
    </row>
    <row r="5899">
      <c r="A5899" s="74">
        <v>17763.0</v>
      </c>
      <c r="B5899" s="74" t="s">
        <v>2951</v>
      </c>
      <c r="C5899" s="206">
        <v>27224.0</v>
      </c>
    </row>
    <row r="5900">
      <c r="A5900" s="74">
        <v>17764.0</v>
      </c>
      <c r="B5900" s="74" t="s">
        <v>7302</v>
      </c>
      <c r="C5900" s="206">
        <v>15916.0</v>
      </c>
    </row>
    <row r="5901">
      <c r="A5901" s="74">
        <v>17773.0</v>
      </c>
      <c r="B5901" s="74" t="s">
        <v>2354</v>
      </c>
      <c r="C5901" s="206">
        <v>22591.0</v>
      </c>
    </row>
    <row r="5902">
      <c r="A5902" s="74">
        <v>17784.0</v>
      </c>
      <c r="B5902" s="74" t="s">
        <v>2311</v>
      </c>
      <c r="C5902" s="206">
        <v>22673.0</v>
      </c>
    </row>
    <row r="5903">
      <c r="A5903" s="74">
        <v>17800.0</v>
      </c>
      <c r="B5903" s="74" t="s">
        <v>2326</v>
      </c>
      <c r="C5903" s="206">
        <v>30848.0</v>
      </c>
    </row>
    <row r="5904">
      <c r="A5904" s="74">
        <v>17789.0</v>
      </c>
      <c r="B5904" s="74" t="s">
        <v>1168</v>
      </c>
      <c r="C5904" s="206">
        <v>22877.0</v>
      </c>
    </row>
    <row r="5905">
      <c r="A5905" s="74">
        <v>17801.0</v>
      </c>
      <c r="B5905" s="74" t="s">
        <v>2346</v>
      </c>
      <c r="C5905" s="206">
        <v>24106.0</v>
      </c>
    </row>
    <row r="5906">
      <c r="A5906" s="74">
        <v>17792.0</v>
      </c>
      <c r="B5906" s="74" t="s">
        <v>2356</v>
      </c>
      <c r="C5906" s="206">
        <v>31373.0</v>
      </c>
    </row>
    <row r="5907">
      <c r="A5907" s="74">
        <v>17518.0</v>
      </c>
      <c r="B5907" s="74" t="s">
        <v>7303</v>
      </c>
      <c r="C5907" s="206">
        <v>16752.0</v>
      </c>
    </row>
    <row r="5908">
      <c r="A5908" s="74">
        <v>17787.0</v>
      </c>
      <c r="B5908" s="74" t="s">
        <v>7304</v>
      </c>
      <c r="C5908" s="206">
        <v>17915.0</v>
      </c>
    </row>
    <row r="5909">
      <c r="A5909" s="74">
        <v>15994.0</v>
      </c>
      <c r="B5909" s="74" t="s">
        <v>501</v>
      </c>
      <c r="C5909" s="206">
        <v>13335.0</v>
      </c>
    </row>
    <row r="5910">
      <c r="A5910" s="74">
        <v>17321.0</v>
      </c>
      <c r="B5910" s="74" t="s">
        <v>7305</v>
      </c>
      <c r="C5910" s="206">
        <v>19084.0</v>
      </c>
    </row>
    <row r="5911">
      <c r="A5911" s="74">
        <v>17213.0</v>
      </c>
      <c r="B5911" s="74" t="s">
        <v>7306</v>
      </c>
      <c r="C5911" s="206">
        <v>20559.0</v>
      </c>
    </row>
    <row r="5912">
      <c r="A5912" s="74">
        <v>16243.0</v>
      </c>
      <c r="B5912" s="74" t="s">
        <v>7307</v>
      </c>
      <c r="C5912" s="206">
        <v>16671.0</v>
      </c>
    </row>
    <row r="5913">
      <c r="A5913" s="74">
        <v>17242.0</v>
      </c>
      <c r="B5913" s="74" t="s">
        <v>1262</v>
      </c>
      <c r="C5913" s="206">
        <v>23320.0</v>
      </c>
    </row>
    <row r="5914">
      <c r="A5914" s="74">
        <v>17597.0</v>
      </c>
      <c r="B5914" s="74" t="s">
        <v>2399</v>
      </c>
      <c r="C5914" s="206">
        <v>21091.0</v>
      </c>
    </row>
    <row r="5915">
      <c r="A5915" s="74">
        <v>17572.0</v>
      </c>
      <c r="B5915" s="74" t="s">
        <v>2896</v>
      </c>
      <c r="C5915" s="206">
        <v>16338.0</v>
      </c>
    </row>
    <row r="5916">
      <c r="A5916" s="74">
        <v>17738.0</v>
      </c>
      <c r="B5916" s="74" t="s">
        <v>2531</v>
      </c>
      <c r="C5916" s="206">
        <v>24348.0</v>
      </c>
    </row>
    <row r="5917">
      <c r="A5917" s="74">
        <v>17777.0</v>
      </c>
      <c r="B5917" s="74" t="s">
        <v>2377</v>
      </c>
      <c r="C5917" s="206">
        <v>12674.0</v>
      </c>
    </row>
    <row r="5918">
      <c r="A5918" s="74">
        <v>17796.0</v>
      </c>
      <c r="B5918" s="74" t="s">
        <v>141</v>
      </c>
      <c r="C5918" s="206">
        <v>10923.0</v>
      </c>
    </row>
    <row r="5919">
      <c r="A5919" s="74">
        <v>17797.0</v>
      </c>
      <c r="B5919" s="74" t="s">
        <v>7308</v>
      </c>
      <c r="C5919" s="206">
        <v>17814.0</v>
      </c>
    </row>
    <row r="5920">
      <c r="A5920" s="74">
        <v>13733.0</v>
      </c>
      <c r="B5920" s="74" t="s">
        <v>2662</v>
      </c>
      <c r="C5920" s="206">
        <v>24461.0</v>
      </c>
    </row>
    <row r="5921">
      <c r="A5921" s="74">
        <v>17805.0</v>
      </c>
      <c r="B5921" s="74" t="s">
        <v>7309</v>
      </c>
      <c r="C5921" s="206">
        <v>13984.0</v>
      </c>
    </row>
    <row r="5922">
      <c r="A5922" s="74">
        <v>17778.0</v>
      </c>
      <c r="B5922" s="74" t="s">
        <v>2578</v>
      </c>
      <c r="C5922" s="206">
        <v>19156.0</v>
      </c>
    </row>
    <row r="5923">
      <c r="A5923" s="74">
        <v>17719.0</v>
      </c>
      <c r="B5923" s="74" t="s">
        <v>7310</v>
      </c>
      <c r="C5923" s="206">
        <v>16470.0</v>
      </c>
    </row>
    <row r="5924">
      <c r="A5924" s="74">
        <v>17782.0</v>
      </c>
      <c r="B5924" s="74" t="s">
        <v>7311</v>
      </c>
      <c r="C5924" s="206">
        <v>14015.0</v>
      </c>
    </row>
    <row r="5925">
      <c r="A5925" s="74">
        <v>17806.0</v>
      </c>
      <c r="B5925" s="74" t="s">
        <v>7312</v>
      </c>
      <c r="C5925" s="206">
        <v>17363.0</v>
      </c>
    </row>
    <row r="5926">
      <c r="A5926" s="74">
        <v>17783.0</v>
      </c>
      <c r="B5926" s="74" t="s">
        <v>7313</v>
      </c>
      <c r="C5926" s="206">
        <v>20855.0</v>
      </c>
    </row>
    <row r="5927">
      <c r="A5927" s="74">
        <v>17765.0</v>
      </c>
      <c r="B5927" s="74" t="s">
        <v>7314</v>
      </c>
      <c r="C5927" s="206">
        <v>14661.0</v>
      </c>
    </row>
    <row r="5928">
      <c r="A5928" s="74">
        <v>17808.0</v>
      </c>
      <c r="B5928" s="74" t="s">
        <v>7315</v>
      </c>
      <c r="C5928" s="206">
        <v>33764.0</v>
      </c>
    </row>
    <row r="5929">
      <c r="A5929" s="74">
        <v>16599.0</v>
      </c>
      <c r="B5929" s="74" t="s">
        <v>7316</v>
      </c>
      <c r="C5929" s="206">
        <v>20468.0</v>
      </c>
    </row>
    <row r="5930">
      <c r="A5930" s="74">
        <v>17504.0</v>
      </c>
      <c r="B5930" s="74" t="s">
        <v>7317</v>
      </c>
      <c r="C5930" s="206">
        <v>23663.0</v>
      </c>
    </row>
    <row r="5931">
      <c r="A5931" s="74">
        <v>17555.0</v>
      </c>
      <c r="B5931" s="74" t="s">
        <v>1834</v>
      </c>
      <c r="C5931" s="206">
        <v>19669.0</v>
      </c>
    </row>
    <row r="5932">
      <c r="A5932" s="74">
        <v>16832.0</v>
      </c>
      <c r="B5932" s="74" t="s">
        <v>2024</v>
      </c>
      <c r="C5932" s="206">
        <v>25336.0</v>
      </c>
    </row>
    <row r="5933">
      <c r="A5933" s="74">
        <v>17393.0</v>
      </c>
      <c r="B5933" s="74" t="s">
        <v>1526</v>
      </c>
      <c r="C5933" s="206">
        <v>21177.0</v>
      </c>
    </row>
    <row r="5934">
      <c r="A5934" s="74">
        <v>17816.0</v>
      </c>
      <c r="B5934" s="74" t="s">
        <v>7318</v>
      </c>
      <c r="C5934" s="206">
        <v>28990.0</v>
      </c>
    </row>
    <row r="5935">
      <c r="A5935" s="74">
        <v>17817.0</v>
      </c>
      <c r="B5935" s="74" t="s">
        <v>7319</v>
      </c>
      <c r="C5935" s="206">
        <v>18940.0</v>
      </c>
    </row>
    <row r="5936">
      <c r="A5936" s="74">
        <v>17818.0</v>
      </c>
      <c r="B5936" s="74" t="s">
        <v>2541</v>
      </c>
      <c r="C5936" s="206">
        <v>18630.0</v>
      </c>
    </row>
    <row r="5937">
      <c r="A5937" s="74" t="s">
        <v>7320</v>
      </c>
      <c r="B5937" s="74" t="s">
        <v>2451</v>
      </c>
      <c r="C5937" s="206">
        <v>18872.0</v>
      </c>
    </row>
    <row r="5938">
      <c r="A5938" s="74">
        <v>10873.0</v>
      </c>
      <c r="B5938" s="74" t="s">
        <v>2505</v>
      </c>
      <c r="C5938" s="206">
        <v>45478.0</v>
      </c>
    </row>
    <row r="5939">
      <c r="A5939" s="74">
        <v>17694.0</v>
      </c>
      <c r="B5939" s="74" t="s">
        <v>2492</v>
      </c>
      <c r="C5939" s="206">
        <v>23052.0</v>
      </c>
    </row>
    <row r="5940">
      <c r="A5940" s="74">
        <v>17272.0</v>
      </c>
      <c r="B5940" s="74" t="s">
        <v>7321</v>
      </c>
      <c r="C5940" s="206">
        <v>15370.0</v>
      </c>
    </row>
    <row r="5941">
      <c r="A5941" s="74">
        <v>17521.0</v>
      </c>
      <c r="B5941" s="74" t="s">
        <v>1757</v>
      </c>
      <c r="C5941" s="206">
        <v>20941.0</v>
      </c>
    </row>
    <row r="5942">
      <c r="A5942" s="74">
        <v>17733.0</v>
      </c>
      <c r="B5942" s="74" t="s">
        <v>2452</v>
      </c>
      <c r="C5942" s="206">
        <v>22321.0</v>
      </c>
    </row>
    <row r="5943">
      <c r="A5943" s="74">
        <v>17744.0</v>
      </c>
      <c r="B5943" s="74" t="s">
        <v>2462</v>
      </c>
      <c r="C5943" s="206">
        <v>25802.0</v>
      </c>
    </row>
    <row r="5944">
      <c r="A5944" s="74">
        <v>17698.0</v>
      </c>
      <c r="B5944" s="74" t="s">
        <v>7322</v>
      </c>
      <c r="C5944" s="206">
        <v>27227.0</v>
      </c>
    </row>
    <row r="5945">
      <c r="A5945" s="74">
        <v>17776.0</v>
      </c>
      <c r="B5945" s="74" t="s">
        <v>2509</v>
      </c>
      <c r="C5945" s="206">
        <v>18257.0</v>
      </c>
    </row>
    <row r="5946">
      <c r="A5946" s="74">
        <v>17779.0</v>
      </c>
      <c r="B5946" s="74" t="s">
        <v>7323</v>
      </c>
      <c r="C5946" s="206">
        <v>30087.0</v>
      </c>
    </row>
    <row r="5947">
      <c r="A5947" s="74">
        <v>17781.0</v>
      </c>
      <c r="B5947" s="74" t="s">
        <v>2510</v>
      </c>
      <c r="C5947" s="206">
        <v>26061.0</v>
      </c>
    </row>
    <row r="5948">
      <c r="A5948" s="74">
        <v>17678.0</v>
      </c>
      <c r="B5948" s="74" t="s">
        <v>2477</v>
      </c>
      <c r="C5948" s="206">
        <v>16948.0</v>
      </c>
    </row>
    <row r="5949">
      <c r="A5949" s="74">
        <v>17379.0</v>
      </c>
      <c r="B5949" s="74" t="s">
        <v>2467</v>
      </c>
      <c r="C5949" s="206">
        <v>25124.0</v>
      </c>
    </row>
    <row r="5950">
      <c r="A5950" s="74">
        <v>17785.0</v>
      </c>
      <c r="B5950" s="74" t="s">
        <v>2511</v>
      </c>
      <c r="C5950" s="206">
        <v>18287.0</v>
      </c>
    </row>
    <row r="5951">
      <c r="A5951" s="74">
        <v>17658.0</v>
      </c>
      <c r="B5951" s="74" t="s">
        <v>2473</v>
      </c>
      <c r="C5951" s="206">
        <v>22123.0</v>
      </c>
    </row>
    <row r="5952">
      <c r="A5952" s="74">
        <v>17799.0</v>
      </c>
      <c r="B5952" s="74" t="s">
        <v>2470</v>
      </c>
      <c r="C5952" s="206">
        <v>24580.0</v>
      </c>
    </row>
    <row r="5953">
      <c r="A5953" s="74">
        <v>9592.0</v>
      </c>
      <c r="B5953" s="74" t="s">
        <v>2453</v>
      </c>
      <c r="C5953" s="206">
        <v>20695.0</v>
      </c>
    </row>
    <row r="5954">
      <c r="A5954" s="74">
        <v>17812.0</v>
      </c>
      <c r="B5954" s="74" t="s">
        <v>2478</v>
      </c>
      <c r="C5954" s="206">
        <v>21219.0</v>
      </c>
    </row>
    <row r="5955">
      <c r="A5955" s="74">
        <v>17814.0</v>
      </c>
      <c r="B5955" s="74" t="s">
        <v>2476</v>
      </c>
      <c r="C5955" s="206">
        <v>27895.0</v>
      </c>
    </row>
    <row r="5956">
      <c r="A5956" s="74">
        <v>17823.0</v>
      </c>
      <c r="B5956" s="74" t="s">
        <v>2484</v>
      </c>
      <c r="C5956" s="206">
        <v>26239.0</v>
      </c>
    </row>
    <row r="5957">
      <c r="A5957" s="74">
        <v>16863.0</v>
      </c>
      <c r="B5957" s="74" t="s">
        <v>6717</v>
      </c>
      <c r="C5957" s="206">
        <v>27111.0</v>
      </c>
    </row>
    <row r="5958">
      <c r="A5958" s="74">
        <v>17368.0</v>
      </c>
      <c r="B5958" s="74" t="s">
        <v>7324</v>
      </c>
      <c r="C5958" s="206">
        <v>15464.0</v>
      </c>
    </row>
    <row r="5959">
      <c r="A5959" s="74">
        <v>17472.0</v>
      </c>
      <c r="B5959" s="74" t="s">
        <v>404</v>
      </c>
      <c r="C5959" s="206">
        <v>23857.0</v>
      </c>
    </row>
    <row r="5960">
      <c r="A5960" s="74">
        <v>17675.0</v>
      </c>
      <c r="B5960" s="74" t="s">
        <v>7325</v>
      </c>
      <c r="C5960" s="206">
        <v>15429.0</v>
      </c>
    </row>
    <row r="5961">
      <c r="A5961" s="74">
        <v>17008.0</v>
      </c>
      <c r="B5961" s="74" t="s">
        <v>7326</v>
      </c>
      <c r="C5961" s="206">
        <v>27220.0</v>
      </c>
    </row>
    <row r="5962">
      <c r="A5962" s="74">
        <v>17412.0</v>
      </c>
      <c r="B5962" s="74" t="s">
        <v>2568</v>
      </c>
      <c r="C5962" s="206">
        <v>21695.0</v>
      </c>
    </row>
    <row r="5963">
      <c r="A5963" s="74">
        <v>17795.0</v>
      </c>
      <c r="B5963" s="74" t="s">
        <v>2557</v>
      </c>
      <c r="C5963" s="206">
        <v>27896.0</v>
      </c>
    </row>
    <row r="5964">
      <c r="A5964" s="74">
        <v>17802.0</v>
      </c>
      <c r="B5964" s="74" t="s">
        <v>2522</v>
      </c>
      <c r="C5964" s="206">
        <v>17369.0</v>
      </c>
    </row>
    <row r="5965">
      <c r="A5965" s="74">
        <v>17788.0</v>
      </c>
      <c r="B5965" s="74" t="s">
        <v>7327</v>
      </c>
      <c r="C5965" s="206">
        <v>11506.0</v>
      </c>
    </row>
    <row r="5966">
      <c r="A5966" s="74">
        <v>17807.0</v>
      </c>
      <c r="B5966" s="74" t="s">
        <v>2540</v>
      </c>
      <c r="C5966" s="206">
        <v>27578.0</v>
      </c>
    </row>
    <row r="5967">
      <c r="A5967" s="74">
        <v>17815.0</v>
      </c>
      <c r="B5967" s="74" t="s">
        <v>2521</v>
      </c>
      <c r="C5967" s="206">
        <v>26567.0</v>
      </c>
    </row>
    <row r="5968">
      <c r="A5968" s="74">
        <v>16527.0</v>
      </c>
      <c r="B5968" s="74" t="s">
        <v>7328</v>
      </c>
      <c r="C5968" s="206">
        <v>22233.0</v>
      </c>
    </row>
    <row r="5969">
      <c r="A5969" s="74">
        <v>17826.0</v>
      </c>
      <c r="B5969" s="74" t="s">
        <v>2537</v>
      </c>
      <c r="C5969" s="206">
        <v>23296.0</v>
      </c>
    </row>
    <row r="5970">
      <c r="A5970" s="74">
        <v>17106.0</v>
      </c>
      <c r="B5970" s="74" t="s">
        <v>840</v>
      </c>
      <c r="C5970" s="206">
        <v>11696.0</v>
      </c>
    </row>
    <row r="5971">
      <c r="A5971" s="74">
        <v>17642.0</v>
      </c>
      <c r="B5971" s="74" t="s">
        <v>7329</v>
      </c>
      <c r="C5971" s="206">
        <v>47017.0</v>
      </c>
    </row>
    <row r="5972">
      <c r="A5972" s="74">
        <v>17186.0</v>
      </c>
      <c r="B5972" s="74" t="s">
        <v>211</v>
      </c>
      <c r="C5972" s="206">
        <v>32887.0</v>
      </c>
    </row>
    <row r="5973">
      <c r="A5973" s="74">
        <v>16871.0</v>
      </c>
      <c r="B5973" s="74" t="s">
        <v>7330</v>
      </c>
      <c r="C5973" s="206">
        <v>19460.0</v>
      </c>
    </row>
    <row r="5974">
      <c r="A5974" s="74">
        <v>17737.0</v>
      </c>
      <c r="B5974" s="74" t="s">
        <v>7331</v>
      </c>
      <c r="C5974" s="206">
        <v>20591.0</v>
      </c>
    </row>
    <row r="5975">
      <c r="A5975" s="74">
        <v>17760.0</v>
      </c>
      <c r="B5975" s="74" t="s">
        <v>2849</v>
      </c>
      <c r="C5975" s="206">
        <v>23841.0</v>
      </c>
    </row>
    <row r="5976">
      <c r="A5976" s="74">
        <v>17824.0</v>
      </c>
      <c r="B5976" s="74" t="s">
        <v>2588</v>
      </c>
      <c r="C5976" s="206">
        <v>34075.0</v>
      </c>
    </row>
    <row r="5977">
      <c r="A5977" s="74">
        <v>15556.0</v>
      </c>
      <c r="B5977" s="74" t="s">
        <v>559</v>
      </c>
      <c r="C5977" s="206">
        <v>12814.0</v>
      </c>
    </row>
    <row r="5978">
      <c r="A5978" s="74">
        <v>16039.0</v>
      </c>
      <c r="B5978" s="74" t="s">
        <v>7332</v>
      </c>
      <c r="C5978" s="206">
        <v>23742.0</v>
      </c>
    </row>
    <row r="5979">
      <c r="A5979" s="74">
        <v>17796.0</v>
      </c>
      <c r="B5979" s="74" t="s">
        <v>141</v>
      </c>
      <c r="C5979" s="206">
        <v>47448.0</v>
      </c>
    </row>
    <row r="5980">
      <c r="A5980" s="74">
        <v>17788.0</v>
      </c>
      <c r="B5980" s="74" t="s">
        <v>2525</v>
      </c>
      <c r="C5980" s="206">
        <v>11506.0</v>
      </c>
    </row>
    <row r="5981">
      <c r="A5981" s="74">
        <v>17098.0</v>
      </c>
      <c r="B5981" s="74" t="s">
        <v>6852</v>
      </c>
      <c r="C5981" s="206">
        <v>47296.0</v>
      </c>
    </row>
    <row r="5982">
      <c r="A5982" s="74">
        <v>13604.0</v>
      </c>
      <c r="B5982" s="74" t="s">
        <v>2542</v>
      </c>
      <c r="C5982" s="206">
        <v>24561.0</v>
      </c>
    </row>
    <row r="5983">
      <c r="A5983" s="74">
        <v>17843.0</v>
      </c>
      <c r="B5983" s="74" t="s">
        <v>7333</v>
      </c>
      <c r="C5983" s="206">
        <v>36148.0</v>
      </c>
    </row>
    <row r="5984">
      <c r="A5984" s="74">
        <v>17461.0</v>
      </c>
      <c r="B5984" s="74" t="s">
        <v>7334</v>
      </c>
      <c r="C5984" s="206">
        <v>27036.0</v>
      </c>
    </row>
    <row r="5985">
      <c r="A5985" s="74">
        <v>17622.0</v>
      </c>
      <c r="B5985" s="74" t="s">
        <v>2631</v>
      </c>
      <c r="C5985" s="206">
        <v>25548.0</v>
      </c>
    </row>
    <row r="5986">
      <c r="A5986" s="74">
        <v>17469.0</v>
      </c>
      <c r="B5986" s="74" t="s">
        <v>7335</v>
      </c>
      <c r="C5986" s="206">
        <v>24017.0</v>
      </c>
    </row>
    <row r="5987">
      <c r="A5987" s="74">
        <v>17119.0</v>
      </c>
      <c r="B5987" s="74" t="s">
        <v>420</v>
      </c>
      <c r="C5987" s="206">
        <v>22189.0</v>
      </c>
    </row>
    <row r="5988">
      <c r="A5988" s="74">
        <v>17613.0</v>
      </c>
      <c r="B5988" s="74" t="s">
        <v>7336</v>
      </c>
      <c r="C5988" s="206">
        <v>23779.0</v>
      </c>
    </row>
    <row r="5989">
      <c r="A5989" s="74">
        <v>17704.0</v>
      </c>
      <c r="B5989" s="74" t="s">
        <v>382</v>
      </c>
      <c r="C5989" s="206">
        <v>26847.0</v>
      </c>
    </row>
    <row r="5990">
      <c r="A5990" s="74">
        <v>17303.0</v>
      </c>
      <c r="B5990" s="74" t="s">
        <v>2796</v>
      </c>
      <c r="C5990" s="206">
        <v>13916.0</v>
      </c>
    </row>
    <row r="5991">
      <c r="A5991" s="74" t="s">
        <v>2708</v>
      </c>
      <c r="B5991" s="74" t="s">
        <v>2709</v>
      </c>
      <c r="C5991" s="206">
        <v>13461.0</v>
      </c>
    </row>
    <row r="5992">
      <c r="A5992" s="74">
        <v>13187.0</v>
      </c>
      <c r="B5992" s="74" t="s">
        <v>436</v>
      </c>
      <c r="C5992" s="206">
        <v>20156.0</v>
      </c>
    </row>
    <row r="5993">
      <c r="A5993" s="74">
        <v>17834.0</v>
      </c>
      <c r="B5993" s="74" t="s">
        <v>2726</v>
      </c>
      <c r="C5993" s="206">
        <v>10266.0</v>
      </c>
    </row>
    <row r="5994">
      <c r="A5994" s="74">
        <v>17846.0</v>
      </c>
      <c r="B5994" s="74" t="s">
        <v>2727</v>
      </c>
      <c r="C5994" s="206">
        <v>19720.0</v>
      </c>
    </row>
    <row r="5995">
      <c r="A5995" s="74">
        <v>12051.0</v>
      </c>
      <c r="B5995" s="74" t="s">
        <v>2735</v>
      </c>
      <c r="C5995" s="206">
        <v>19608.0</v>
      </c>
    </row>
    <row r="5996">
      <c r="A5996" s="74">
        <v>17821.0</v>
      </c>
      <c r="B5996" s="74" t="s">
        <v>2736</v>
      </c>
      <c r="C5996" s="206">
        <v>20126.0</v>
      </c>
    </row>
    <row r="5997">
      <c r="A5997" s="74">
        <v>17848.0</v>
      </c>
      <c r="B5997" s="74" t="s">
        <v>2740</v>
      </c>
      <c r="C5997" s="206">
        <v>19261.0</v>
      </c>
    </row>
    <row r="5998">
      <c r="A5998" s="74">
        <v>17831.0</v>
      </c>
      <c r="B5998" s="74" t="s">
        <v>2741</v>
      </c>
      <c r="C5998" s="206">
        <v>18671.0</v>
      </c>
    </row>
    <row r="5999">
      <c r="A5999" s="74">
        <v>17832.0</v>
      </c>
      <c r="B5999" s="74" t="s">
        <v>665</v>
      </c>
      <c r="C5999" s="206">
        <v>16496.0</v>
      </c>
    </row>
    <row r="6000">
      <c r="A6000" s="74">
        <v>17872.0</v>
      </c>
      <c r="B6000" s="74" t="s">
        <v>2732</v>
      </c>
      <c r="C6000" s="206">
        <v>11312.0</v>
      </c>
    </row>
    <row r="6001">
      <c r="A6001" s="74">
        <v>17890.0</v>
      </c>
      <c r="B6001" s="74" t="s">
        <v>2771</v>
      </c>
      <c r="C6001" s="206">
        <v>20526.0</v>
      </c>
    </row>
    <row r="6002">
      <c r="A6002" s="74">
        <v>17853.0</v>
      </c>
      <c r="B6002" s="74" t="s">
        <v>7337</v>
      </c>
      <c r="C6002" s="206">
        <v>27562.0</v>
      </c>
    </row>
    <row r="6003">
      <c r="A6003" s="74">
        <v>14113.0</v>
      </c>
      <c r="B6003" s="74" t="s">
        <v>7338</v>
      </c>
      <c r="C6003" s="206">
        <v>21851.0</v>
      </c>
    </row>
    <row r="6004">
      <c r="A6004" s="74">
        <v>17794.0</v>
      </c>
      <c r="B6004" s="74" t="s">
        <v>2933</v>
      </c>
      <c r="C6004" s="206">
        <v>16034.0</v>
      </c>
    </row>
    <row r="6005">
      <c r="A6005" s="74">
        <v>17793.0</v>
      </c>
      <c r="B6005" s="74" t="s">
        <v>217</v>
      </c>
      <c r="C6005" s="206">
        <v>20823.0</v>
      </c>
    </row>
    <row r="6006">
      <c r="A6006" s="74">
        <v>17757.0</v>
      </c>
      <c r="B6006" s="74" t="s">
        <v>7339</v>
      </c>
      <c r="C6006" s="206">
        <v>19937.0</v>
      </c>
    </row>
    <row r="6007">
      <c r="A6007" s="74">
        <v>15237.0</v>
      </c>
      <c r="B6007" s="74" t="s">
        <v>7340</v>
      </c>
      <c r="C6007" s="206">
        <v>29803.0</v>
      </c>
    </row>
    <row r="6008">
      <c r="A6008" s="74">
        <v>17562.0</v>
      </c>
      <c r="B6008" s="74" t="s">
        <v>917</v>
      </c>
      <c r="C6008" s="206">
        <v>14131.0</v>
      </c>
    </row>
    <row r="6009">
      <c r="A6009" s="74">
        <v>17608.0</v>
      </c>
      <c r="B6009" s="74" t="s">
        <v>2808</v>
      </c>
      <c r="C6009" s="206">
        <v>29429.0</v>
      </c>
    </row>
    <row r="6010">
      <c r="A6010" s="74">
        <v>15652.0</v>
      </c>
      <c r="B6010" s="74" t="s">
        <v>7341</v>
      </c>
      <c r="C6010" s="206">
        <v>21214.0</v>
      </c>
    </row>
    <row r="6011">
      <c r="A6011" s="74">
        <v>17880.0</v>
      </c>
      <c r="B6011" s="74" t="s">
        <v>2670</v>
      </c>
      <c r="C6011" s="206">
        <v>19527.0</v>
      </c>
    </row>
    <row r="6012">
      <c r="A6012" s="74">
        <v>17894.0</v>
      </c>
      <c r="B6012" s="74" t="s">
        <v>2790</v>
      </c>
      <c r="C6012" s="206">
        <v>21383.0</v>
      </c>
    </row>
    <row r="6013">
      <c r="A6013" s="74">
        <v>17850.0</v>
      </c>
      <c r="B6013" s="74" t="s">
        <v>2775</v>
      </c>
      <c r="C6013" s="206">
        <v>21645.0</v>
      </c>
    </row>
    <row r="6014">
      <c r="A6014" s="74">
        <v>17855.0</v>
      </c>
      <c r="B6014" s="74" t="s">
        <v>232</v>
      </c>
      <c r="C6014" s="206">
        <v>20194.0</v>
      </c>
    </row>
    <row r="6015">
      <c r="A6015" s="74">
        <v>16016.0</v>
      </c>
      <c r="B6015" s="74" t="s">
        <v>6261</v>
      </c>
      <c r="C6015" s="206">
        <v>9139.0</v>
      </c>
    </row>
    <row r="6016">
      <c r="A6016" s="74">
        <v>17893.0</v>
      </c>
      <c r="B6016" s="74" t="s">
        <v>755</v>
      </c>
      <c r="C6016" s="206">
        <v>17174.0</v>
      </c>
    </row>
    <row r="6017">
      <c r="A6017" s="74">
        <v>17945.0</v>
      </c>
      <c r="B6017" s="74" t="s">
        <v>1133</v>
      </c>
      <c r="C6017" s="206">
        <v>33072.0</v>
      </c>
    </row>
    <row r="6018">
      <c r="A6018" s="74">
        <v>17840.0</v>
      </c>
      <c r="B6018" s="74" t="s">
        <v>2830</v>
      </c>
      <c r="C6018" s="206">
        <v>10590.0</v>
      </c>
    </row>
    <row r="6019">
      <c r="A6019" s="74">
        <v>17830.0</v>
      </c>
      <c r="B6019" s="74" t="s">
        <v>2829</v>
      </c>
      <c r="C6019" s="206">
        <v>25200.0</v>
      </c>
    </row>
    <row r="6020">
      <c r="A6020" s="74">
        <v>17882.0</v>
      </c>
      <c r="B6020" s="74" t="s">
        <v>2860</v>
      </c>
      <c r="C6020" s="206">
        <v>29239.0</v>
      </c>
    </row>
    <row r="6021">
      <c r="A6021" s="74">
        <v>17844.0</v>
      </c>
      <c r="B6021" s="74" t="s">
        <v>723</v>
      </c>
      <c r="C6021" s="206">
        <v>30422.0</v>
      </c>
    </row>
    <row r="6022">
      <c r="A6022" s="74">
        <v>17867.0</v>
      </c>
      <c r="B6022" s="74" t="s">
        <v>2837</v>
      </c>
      <c r="C6022" s="206">
        <v>20298.0</v>
      </c>
    </row>
    <row r="6023">
      <c r="A6023" s="74">
        <v>17835.0</v>
      </c>
      <c r="B6023" s="74" t="s">
        <v>2856</v>
      </c>
      <c r="C6023" s="206">
        <v>23741.0</v>
      </c>
    </row>
    <row r="6024">
      <c r="A6024" s="74">
        <v>17836.0</v>
      </c>
      <c r="B6024" s="74" t="s">
        <v>2838</v>
      </c>
      <c r="C6024" s="206">
        <v>36797.0</v>
      </c>
    </row>
    <row r="6025">
      <c r="A6025" s="74">
        <v>17854.0</v>
      </c>
      <c r="B6025" s="74" t="s">
        <v>1157</v>
      </c>
      <c r="C6025" s="206">
        <v>22029.0</v>
      </c>
    </row>
    <row r="6026">
      <c r="A6026" s="74">
        <v>17849.0</v>
      </c>
      <c r="B6026" s="74" t="s">
        <v>2844</v>
      </c>
      <c r="C6026" s="206">
        <v>26237.0</v>
      </c>
    </row>
    <row r="6027">
      <c r="A6027" s="74">
        <v>17660.0</v>
      </c>
      <c r="B6027" s="74" t="s">
        <v>2867</v>
      </c>
      <c r="C6027" s="206">
        <v>25150.0</v>
      </c>
    </row>
    <row r="6028">
      <c r="A6028" s="74">
        <v>17073.0</v>
      </c>
      <c r="B6028" s="74" t="s">
        <v>2658</v>
      </c>
      <c r="C6028" s="206">
        <v>36313.0</v>
      </c>
    </row>
    <row r="6029">
      <c r="A6029" s="74">
        <v>17566.0</v>
      </c>
      <c r="B6029" s="74" t="s">
        <v>2853</v>
      </c>
      <c r="C6029" s="206">
        <v>22520.0</v>
      </c>
    </row>
    <row r="6030">
      <c r="A6030" s="74">
        <v>17833.0</v>
      </c>
      <c r="B6030" s="74" t="s">
        <v>1135</v>
      </c>
      <c r="C6030" s="206">
        <v>16597.0</v>
      </c>
    </row>
    <row r="6031">
      <c r="A6031" s="74" t="s">
        <v>7342</v>
      </c>
      <c r="B6031" s="74" t="s">
        <v>7228</v>
      </c>
      <c r="C6031" s="206">
        <v>26420.0</v>
      </c>
    </row>
    <row r="6032">
      <c r="A6032" s="74">
        <v>17328.0</v>
      </c>
      <c r="B6032" s="74" t="s">
        <v>7343</v>
      </c>
      <c r="C6032" s="206">
        <v>15964.0</v>
      </c>
    </row>
    <row r="6033">
      <c r="A6033" s="74">
        <v>17280.0</v>
      </c>
      <c r="B6033" s="74" t="s">
        <v>948</v>
      </c>
      <c r="C6033" s="206">
        <v>29439.0</v>
      </c>
    </row>
    <row r="6034">
      <c r="A6034" s="74">
        <v>17525.0</v>
      </c>
      <c r="B6034" s="74" t="s">
        <v>2056</v>
      </c>
      <c r="C6034" s="206">
        <v>23101.0</v>
      </c>
    </row>
    <row r="6035">
      <c r="A6035" s="74">
        <v>17238.0</v>
      </c>
      <c r="B6035" s="74" t="s">
        <v>7344</v>
      </c>
      <c r="C6035" s="206">
        <v>13756.0</v>
      </c>
    </row>
    <row r="6036">
      <c r="A6036" s="74">
        <v>17771.0</v>
      </c>
      <c r="B6036" s="74" t="s">
        <v>7345</v>
      </c>
      <c r="C6036" s="206">
        <v>14316.0</v>
      </c>
    </row>
    <row r="6037">
      <c r="A6037" s="74">
        <v>17606.0</v>
      </c>
      <c r="B6037" s="74" t="s">
        <v>2091</v>
      </c>
      <c r="C6037" s="206">
        <v>17098.0</v>
      </c>
    </row>
    <row r="6038">
      <c r="A6038" s="74">
        <v>17610.0</v>
      </c>
      <c r="B6038" s="74" t="s">
        <v>2103</v>
      </c>
      <c r="C6038" s="206">
        <v>18834.0</v>
      </c>
    </row>
    <row r="6039">
      <c r="A6039" s="74">
        <v>17342.0</v>
      </c>
      <c r="B6039" s="74" t="s">
        <v>7346</v>
      </c>
      <c r="C6039" s="206">
        <v>20034.0</v>
      </c>
    </row>
    <row r="6040">
      <c r="A6040" s="74">
        <v>9945.0</v>
      </c>
      <c r="B6040" s="74" t="s">
        <v>809</v>
      </c>
      <c r="C6040" s="206">
        <v>21443.0</v>
      </c>
    </row>
    <row r="6041">
      <c r="A6041" s="74">
        <v>17720.0</v>
      </c>
      <c r="B6041" s="74" t="s">
        <v>7347</v>
      </c>
      <c r="C6041" s="206">
        <v>28016.0</v>
      </c>
    </row>
    <row r="6042">
      <c r="A6042" s="74">
        <v>17782.0</v>
      </c>
      <c r="B6042" s="74" t="s">
        <v>7348</v>
      </c>
      <c r="C6042" s="206">
        <v>14015.0</v>
      </c>
    </row>
    <row r="6043">
      <c r="A6043" s="74">
        <v>17806.0</v>
      </c>
      <c r="B6043" s="74" t="s">
        <v>7349</v>
      </c>
      <c r="C6043" s="206">
        <v>17363.0</v>
      </c>
    </row>
    <row r="6044">
      <c r="A6044" s="74">
        <v>17837.0</v>
      </c>
      <c r="B6044" s="74" t="s">
        <v>2904</v>
      </c>
      <c r="C6044" s="206">
        <v>38166.0</v>
      </c>
    </row>
    <row r="6045">
      <c r="A6045" s="74">
        <v>17851.0</v>
      </c>
      <c r="B6045" s="74" t="s">
        <v>2891</v>
      </c>
      <c r="C6045" s="206">
        <v>23405.0</v>
      </c>
    </row>
    <row r="6046">
      <c r="A6046" s="74">
        <v>17825.0</v>
      </c>
      <c r="B6046" s="74" t="s">
        <v>234</v>
      </c>
      <c r="C6046" s="206">
        <v>15882.0</v>
      </c>
    </row>
    <row r="6047">
      <c r="A6047" s="74">
        <v>9778.0</v>
      </c>
      <c r="B6047" s="74" t="s">
        <v>771</v>
      </c>
      <c r="C6047" s="206">
        <v>32095.0</v>
      </c>
    </row>
    <row r="6048">
      <c r="A6048" s="74">
        <v>17822.0</v>
      </c>
      <c r="B6048" s="74" t="s">
        <v>2886</v>
      </c>
      <c r="C6048" s="206">
        <v>28711.0</v>
      </c>
    </row>
    <row r="6049">
      <c r="A6049" s="74">
        <v>17857.0</v>
      </c>
      <c r="B6049" s="74" t="s">
        <v>2874</v>
      </c>
      <c r="C6049" s="206">
        <v>23488.0</v>
      </c>
    </row>
    <row r="6050">
      <c r="A6050" s="74">
        <v>17865.0</v>
      </c>
      <c r="B6050" s="74" t="s">
        <v>7350</v>
      </c>
      <c r="C6050" s="206">
        <v>24537.0</v>
      </c>
    </row>
    <row r="6051">
      <c r="A6051" s="74">
        <v>17866.0</v>
      </c>
      <c r="B6051" s="74" t="s">
        <v>2909</v>
      </c>
      <c r="C6051" s="206">
        <v>25015.0</v>
      </c>
    </row>
    <row r="6052">
      <c r="A6052" s="74">
        <v>17870.0</v>
      </c>
      <c r="B6052" s="74" t="s">
        <v>7351</v>
      </c>
      <c r="C6052" s="206">
        <v>12848.0</v>
      </c>
    </row>
    <row r="6053">
      <c r="A6053" s="74">
        <v>17871.0</v>
      </c>
      <c r="B6053" s="74" t="s">
        <v>2910</v>
      </c>
      <c r="C6053" s="206">
        <v>19611.0</v>
      </c>
    </row>
    <row r="6054">
      <c r="A6054" s="74">
        <v>17875.0</v>
      </c>
      <c r="B6054" s="74" t="s">
        <v>2900</v>
      </c>
      <c r="C6054" s="206">
        <v>21630.0</v>
      </c>
    </row>
    <row r="6055">
      <c r="A6055" s="74">
        <v>17858.0</v>
      </c>
      <c r="B6055" s="74" t="s">
        <v>2965</v>
      </c>
      <c r="C6055" s="206">
        <v>15062.0</v>
      </c>
    </row>
    <row r="6056">
      <c r="A6056" s="74">
        <v>17847.0</v>
      </c>
      <c r="B6056" s="74" t="s">
        <v>2913</v>
      </c>
      <c r="C6056" s="206">
        <v>14077.0</v>
      </c>
    </row>
    <row r="6057">
      <c r="A6057" s="74">
        <v>17884.0</v>
      </c>
      <c r="B6057" s="74" t="s">
        <v>2888</v>
      </c>
      <c r="C6057" s="206">
        <v>22699.0</v>
      </c>
    </row>
    <row r="6058">
      <c r="A6058" s="74">
        <v>17886.0</v>
      </c>
      <c r="B6058" s="74" t="s">
        <v>2894</v>
      </c>
      <c r="C6058" s="206">
        <v>20387.0</v>
      </c>
    </row>
    <row r="6059">
      <c r="A6059" s="74">
        <v>17888.0</v>
      </c>
      <c r="B6059" s="74" t="s">
        <v>2878</v>
      </c>
      <c r="C6059" s="206">
        <v>14755.0</v>
      </c>
    </row>
    <row r="6060">
      <c r="A6060" s="74">
        <v>17896.0</v>
      </c>
      <c r="B6060" s="74" t="s">
        <v>2890</v>
      </c>
      <c r="C6060" s="206">
        <v>19176.0</v>
      </c>
    </row>
    <row r="6061">
      <c r="A6061" s="74">
        <v>17900.0</v>
      </c>
      <c r="B6061" s="74" t="s">
        <v>2893</v>
      </c>
      <c r="C6061" s="206">
        <v>25539.0</v>
      </c>
    </row>
    <row r="6062">
      <c r="A6062" s="74">
        <v>17902.0</v>
      </c>
      <c r="B6062" s="74" t="s">
        <v>2914</v>
      </c>
      <c r="C6062" s="206">
        <v>14212.0</v>
      </c>
    </row>
    <row r="6063">
      <c r="A6063" s="74">
        <v>17903.0</v>
      </c>
      <c r="B6063" s="74" t="s">
        <v>2877</v>
      </c>
      <c r="C6063" s="206">
        <v>12274.0</v>
      </c>
    </row>
    <row r="6064">
      <c r="A6064" s="74">
        <v>17751.0</v>
      </c>
      <c r="B6064" s="74" t="s">
        <v>2903</v>
      </c>
      <c r="C6064" s="206">
        <v>23030.0</v>
      </c>
    </row>
    <row r="6065">
      <c r="A6065" s="74">
        <v>17910.0</v>
      </c>
      <c r="B6065" s="74" t="s">
        <v>3060</v>
      </c>
      <c r="C6065" s="206">
        <v>18039.0</v>
      </c>
    </row>
    <row r="6066">
      <c r="A6066" s="74">
        <v>17930.0</v>
      </c>
      <c r="B6066" s="74" t="s">
        <v>2875</v>
      </c>
      <c r="C6066" s="206">
        <v>21107.0</v>
      </c>
    </row>
    <row r="6067">
      <c r="A6067" s="74">
        <v>17948.0</v>
      </c>
      <c r="B6067" s="74" t="s">
        <v>379</v>
      </c>
      <c r="C6067" s="206">
        <v>21335.0</v>
      </c>
    </row>
    <row r="6068">
      <c r="A6068" s="74">
        <v>17954.0</v>
      </c>
      <c r="B6068" s="74" t="s">
        <v>2953</v>
      </c>
      <c r="C6068" s="206">
        <v>13621.0</v>
      </c>
    </row>
    <row r="6069">
      <c r="A6069" s="74">
        <v>17940.0</v>
      </c>
      <c r="B6069" s="74" t="s">
        <v>2957</v>
      </c>
      <c r="C6069" s="206">
        <v>12708.0</v>
      </c>
    </row>
    <row r="6070">
      <c r="A6070" s="74">
        <v>17957.0</v>
      </c>
      <c r="B6070" s="74" t="s">
        <v>2963</v>
      </c>
      <c r="C6070" s="206">
        <v>19296.0</v>
      </c>
    </row>
    <row r="6071">
      <c r="A6071" s="74">
        <v>17909.0</v>
      </c>
      <c r="B6071" s="74" t="s">
        <v>2976</v>
      </c>
      <c r="C6071" s="206">
        <v>17693.0</v>
      </c>
    </row>
    <row r="6072">
      <c r="A6072" s="74">
        <v>17913.0</v>
      </c>
      <c r="B6072" s="74" t="s">
        <v>2972</v>
      </c>
      <c r="C6072" s="206">
        <v>15556.0</v>
      </c>
    </row>
    <row r="6073">
      <c r="A6073" s="74">
        <v>17952.0</v>
      </c>
      <c r="B6073" s="74" t="s">
        <v>2978</v>
      </c>
      <c r="C6073" s="206">
        <v>20021.0</v>
      </c>
    </row>
    <row r="6074">
      <c r="A6074" s="74">
        <v>16094.0</v>
      </c>
      <c r="B6074" s="74" t="s">
        <v>7352</v>
      </c>
      <c r="C6074" s="206">
        <v>22960.0</v>
      </c>
    </row>
    <row r="6075">
      <c r="A6075" s="74">
        <v>16840.0</v>
      </c>
      <c r="B6075" s="74" t="s">
        <v>7353</v>
      </c>
      <c r="C6075" s="206">
        <v>23491.0</v>
      </c>
    </row>
    <row r="6076">
      <c r="A6076" s="74">
        <v>17197.0</v>
      </c>
      <c r="B6076" s="74" t="s">
        <v>7354</v>
      </c>
      <c r="C6076" s="206">
        <v>20092.0</v>
      </c>
    </row>
    <row r="6077">
      <c r="A6077" s="74">
        <v>13405.0</v>
      </c>
      <c r="B6077" s="74" t="s">
        <v>7355</v>
      </c>
      <c r="C6077" s="206">
        <v>23929.0</v>
      </c>
    </row>
    <row r="6078">
      <c r="A6078" s="74">
        <v>11626.0</v>
      </c>
      <c r="B6078" s="74" t="s">
        <v>7356</v>
      </c>
      <c r="C6078" s="206">
        <v>24025.0</v>
      </c>
    </row>
    <row r="6079">
      <c r="A6079" s="74" t="s">
        <v>7357</v>
      </c>
      <c r="B6079" s="74" t="s">
        <v>6887</v>
      </c>
      <c r="C6079" s="206">
        <v>21989.0</v>
      </c>
    </row>
    <row r="6080">
      <c r="A6080" s="74">
        <v>17845.0</v>
      </c>
      <c r="B6080" s="74" t="s">
        <v>7358</v>
      </c>
      <c r="C6080" s="206">
        <v>20315.0</v>
      </c>
    </row>
    <row r="6081">
      <c r="A6081" s="74">
        <v>17863.0</v>
      </c>
      <c r="B6081" s="74" t="s">
        <v>7359</v>
      </c>
      <c r="C6081" s="206">
        <v>27703.0</v>
      </c>
    </row>
    <row r="6082">
      <c r="A6082" s="74">
        <v>17869.0</v>
      </c>
      <c r="B6082" s="74" t="s">
        <v>2924</v>
      </c>
      <c r="C6082" s="206">
        <v>14526.0</v>
      </c>
    </row>
    <row r="6083">
      <c r="A6083" s="74">
        <v>17336.0</v>
      </c>
      <c r="B6083" s="74" t="s">
        <v>7360</v>
      </c>
      <c r="C6083" s="206">
        <v>12784.0</v>
      </c>
    </row>
    <row r="6084">
      <c r="A6084" s="74">
        <v>17820.0</v>
      </c>
      <c r="B6084" s="74" t="s">
        <v>7361</v>
      </c>
      <c r="C6084" s="206">
        <v>30625.0</v>
      </c>
    </row>
    <row r="6085">
      <c r="A6085" s="74">
        <v>17891.0</v>
      </c>
      <c r="B6085" s="74" t="s">
        <v>7362</v>
      </c>
      <c r="C6085" s="206">
        <v>17366.0</v>
      </c>
    </row>
    <row r="6086">
      <c r="A6086" s="74">
        <v>17892.0</v>
      </c>
      <c r="B6086" s="74" t="s">
        <v>7363</v>
      </c>
      <c r="C6086" s="206">
        <v>33326.0</v>
      </c>
    </row>
    <row r="6087">
      <c r="A6087" s="74">
        <v>17895.0</v>
      </c>
      <c r="B6087" s="74" t="s">
        <v>7364</v>
      </c>
      <c r="C6087" s="206">
        <v>25491.0</v>
      </c>
    </row>
    <row r="6088">
      <c r="A6088" s="74">
        <v>17905.0</v>
      </c>
      <c r="B6088" s="74" t="s">
        <v>7365</v>
      </c>
      <c r="C6088" s="206">
        <v>25479.0</v>
      </c>
    </row>
    <row r="6089">
      <c r="A6089" s="74">
        <v>17889.0</v>
      </c>
      <c r="B6089" s="74" t="s">
        <v>2927</v>
      </c>
      <c r="C6089" s="206">
        <v>29350.0</v>
      </c>
    </row>
    <row r="6090">
      <c r="A6090" s="74">
        <v>17928.0</v>
      </c>
      <c r="B6090" s="74" t="s">
        <v>7366</v>
      </c>
      <c r="C6090" s="206">
        <v>17455.0</v>
      </c>
    </row>
    <row r="6091">
      <c r="A6091" s="74">
        <v>17929.0</v>
      </c>
      <c r="B6091" s="74" t="s">
        <v>7367</v>
      </c>
      <c r="C6091" s="206">
        <v>15674.0</v>
      </c>
    </row>
    <row r="6092">
      <c r="A6092" s="74">
        <v>17921.0</v>
      </c>
      <c r="B6092" s="74" t="s">
        <v>7368</v>
      </c>
      <c r="C6092" s="206">
        <v>19439.0</v>
      </c>
    </row>
    <row r="6093">
      <c r="A6093" s="74">
        <v>17887.0</v>
      </c>
      <c r="B6093" s="74" t="s">
        <v>7369</v>
      </c>
      <c r="C6093" s="206">
        <v>20748.0</v>
      </c>
    </row>
    <row r="6094">
      <c r="A6094" s="74">
        <v>17810.0</v>
      </c>
      <c r="B6094" s="74" t="s">
        <v>2407</v>
      </c>
      <c r="C6094" s="206">
        <v>20621.0</v>
      </c>
    </row>
    <row r="6095">
      <c r="A6095" s="74" t="s">
        <v>7370</v>
      </c>
      <c r="B6095" s="74" t="s">
        <v>7371</v>
      </c>
      <c r="C6095" s="206">
        <v>37161.0</v>
      </c>
    </row>
    <row r="6096">
      <c r="A6096" s="74">
        <v>17575.0</v>
      </c>
      <c r="B6096" s="74" t="s">
        <v>7372</v>
      </c>
      <c r="C6096" s="206">
        <v>30266.0</v>
      </c>
    </row>
    <row r="6097">
      <c r="A6097" s="74" t="s">
        <v>1448</v>
      </c>
      <c r="B6097" s="74" t="s">
        <v>1449</v>
      </c>
      <c r="C6097" s="206">
        <v>27198.0</v>
      </c>
    </row>
    <row r="6098">
      <c r="A6098" s="74">
        <v>17136.0</v>
      </c>
      <c r="B6098" s="74" t="s">
        <v>7373</v>
      </c>
      <c r="C6098" s="206">
        <v>28830.0</v>
      </c>
    </row>
    <row r="6099">
      <c r="A6099" s="74">
        <v>17814.0</v>
      </c>
      <c r="B6099" s="74" t="s">
        <v>7374</v>
      </c>
      <c r="C6099" s="206">
        <v>27895.0</v>
      </c>
    </row>
    <row r="6100">
      <c r="A6100" s="74" t="s">
        <v>7375</v>
      </c>
      <c r="B6100" s="74" t="s">
        <v>7097</v>
      </c>
      <c r="C6100" s="206">
        <v>18767.0</v>
      </c>
    </row>
    <row r="6101">
      <c r="A6101" s="74">
        <v>17334.0</v>
      </c>
      <c r="B6101" s="74" t="s">
        <v>7376</v>
      </c>
      <c r="C6101" s="206">
        <v>25243.0</v>
      </c>
    </row>
    <row r="6102">
      <c r="A6102" s="74">
        <v>17097.0</v>
      </c>
      <c r="B6102" s="74" t="s">
        <v>7377</v>
      </c>
      <c r="C6102" s="206">
        <v>20197.0</v>
      </c>
    </row>
    <row r="6103">
      <c r="A6103" s="74">
        <v>17744.0</v>
      </c>
      <c r="B6103" s="74" t="s">
        <v>7378</v>
      </c>
      <c r="C6103" s="206">
        <v>22150.0</v>
      </c>
    </row>
    <row r="6104">
      <c r="A6104" s="74" t="s">
        <v>7379</v>
      </c>
      <c r="B6104" s="74" t="s">
        <v>2451</v>
      </c>
      <c r="C6104" s="206">
        <v>18872.0</v>
      </c>
    </row>
    <row r="6105">
      <c r="A6105" s="74">
        <v>15813.0</v>
      </c>
      <c r="B6105" s="74" t="s">
        <v>7380</v>
      </c>
      <c r="C6105" s="206">
        <v>21691.0</v>
      </c>
    </row>
    <row r="6106">
      <c r="A6106" s="74">
        <v>16039.0</v>
      </c>
      <c r="B6106" s="74" t="s">
        <v>7381</v>
      </c>
      <c r="C6106" s="206">
        <v>23742.0</v>
      </c>
    </row>
    <row r="6107">
      <c r="A6107" s="74">
        <v>17759.0</v>
      </c>
      <c r="B6107" s="74" t="s">
        <v>7382</v>
      </c>
      <c r="C6107" s="206">
        <v>13627.0</v>
      </c>
    </row>
    <row r="6108">
      <c r="A6108" s="74">
        <v>17642.0</v>
      </c>
      <c r="B6108" s="74" t="s">
        <v>7329</v>
      </c>
      <c r="C6108" s="206">
        <v>10492.0</v>
      </c>
    </row>
    <row r="6109">
      <c r="A6109" s="74">
        <v>17861.0</v>
      </c>
      <c r="B6109" s="74" t="s">
        <v>993</v>
      </c>
      <c r="C6109" s="206">
        <v>21685.0</v>
      </c>
    </row>
    <row r="6110">
      <c r="A6110" s="74" t="s">
        <v>7383</v>
      </c>
      <c r="B6110" s="74" t="s">
        <v>6674</v>
      </c>
      <c r="C6110" s="206">
        <v>23570.0</v>
      </c>
    </row>
    <row r="6111">
      <c r="A6111" s="74" t="s">
        <v>2581</v>
      </c>
      <c r="B6111" s="74" t="s">
        <v>2582</v>
      </c>
      <c r="C6111" s="206">
        <v>27283.0</v>
      </c>
    </row>
    <row r="6112">
      <c r="A6112" s="74">
        <v>11667.0</v>
      </c>
      <c r="B6112" s="74" t="s">
        <v>3831</v>
      </c>
      <c r="C6112" s="206">
        <v>9934.0</v>
      </c>
    </row>
    <row r="6113">
      <c r="A6113" s="74">
        <v>13183.0</v>
      </c>
      <c r="B6113" s="74" t="s">
        <v>7384</v>
      </c>
      <c r="C6113" s="206">
        <v>32643.0</v>
      </c>
    </row>
    <row r="6114">
      <c r="A6114" s="74" t="s">
        <v>7385</v>
      </c>
      <c r="B6114" s="74" t="s">
        <v>6934</v>
      </c>
      <c r="C6114" s="206">
        <v>35554.0</v>
      </c>
    </row>
    <row r="6115">
      <c r="A6115" s="74" t="s">
        <v>7386</v>
      </c>
      <c r="B6115" s="74" t="s">
        <v>5376</v>
      </c>
      <c r="C6115" s="206">
        <v>18101.0</v>
      </c>
    </row>
    <row r="6116">
      <c r="A6116" s="74">
        <v>17017.0</v>
      </c>
      <c r="B6116" s="74" t="s">
        <v>7387</v>
      </c>
      <c r="C6116" s="206">
        <v>29428.0</v>
      </c>
    </row>
    <row r="6117">
      <c r="A6117" s="74" t="s">
        <v>7388</v>
      </c>
      <c r="B6117" s="74" t="s">
        <v>634</v>
      </c>
      <c r="C6117" s="206">
        <v>19283.0</v>
      </c>
    </row>
    <row r="6118">
      <c r="A6118" s="74">
        <v>11803.0</v>
      </c>
      <c r="B6118" s="74" t="s">
        <v>7389</v>
      </c>
      <c r="C6118" s="206">
        <v>25623.0</v>
      </c>
    </row>
    <row r="6119">
      <c r="A6119" s="74">
        <v>17432.0</v>
      </c>
      <c r="B6119" s="74" t="s">
        <v>7390</v>
      </c>
      <c r="C6119" s="206">
        <v>28960.0</v>
      </c>
    </row>
    <row r="6120">
      <c r="A6120" s="74">
        <v>17665.0</v>
      </c>
      <c r="B6120" s="74" t="s">
        <v>7391</v>
      </c>
      <c r="C6120" s="206">
        <v>11991.0</v>
      </c>
    </row>
    <row r="6121">
      <c r="A6121" s="74">
        <v>16896.0</v>
      </c>
      <c r="B6121" s="74" t="s">
        <v>7392</v>
      </c>
      <c r="C6121" s="206">
        <v>22688.0</v>
      </c>
    </row>
    <row r="6122">
      <c r="A6122" s="74">
        <v>14746.0</v>
      </c>
      <c r="B6122" s="74" t="s">
        <v>7393</v>
      </c>
      <c r="C6122" s="206">
        <v>13193.0</v>
      </c>
    </row>
    <row r="6123">
      <c r="A6123" s="74" t="s">
        <v>7394</v>
      </c>
      <c r="B6123" s="74" t="s">
        <v>3844</v>
      </c>
      <c r="C6123" s="206">
        <v>17687.0</v>
      </c>
    </row>
    <row r="6124">
      <c r="A6124" s="74">
        <v>15227.0</v>
      </c>
      <c r="B6124" s="74" t="s">
        <v>7395</v>
      </c>
      <c r="C6124" s="206">
        <v>27243.0</v>
      </c>
    </row>
    <row r="6125">
      <c r="A6125" s="74">
        <v>17693.0</v>
      </c>
      <c r="B6125" s="74" t="s">
        <v>1788</v>
      </c>
      <c r="C6125" s="206">
        <v>30218.0</v>
      </c>
    </row>
    <row r="6126">
      <c r="A6126" s="74">
        <v>11415.0</v>
      </c>
      <c r="B6126" s="74" t="s">
        <v>7396</v>
      </c>
      <c r="C6126" s="206">
        <v>16315.0</v>
      </c>
    </row>
    <row r="6127">
      <c r="A6127" s="74">
        <v>16656.0</v>
      </c>
      <c r="B6127" s="74" t="s">
        <v>7397</v>
      </c>
      <c r="C6127" s="206">
        <v>19104.0</v>
      </c>
    </row>
    <row r="6128">
      <c r="A6128" s="74">
        <v>11002.0</v>
      </c>
      <c r="B6128" s="74" t="s">
        <v>7398</v>
      </c>
      <c r="C6128" s="206">
        <v>33956.0</v>
      </c>
    </row>
    <row r="6129">
      <c r="A6129" s="74">
        <v>13848.0</v>
      </c>
      <c r="B6129" s="74" t="s">
        <v>7399</v>
      </c>
      <c r="C6129" s="206">
        <v>16483.0</v>
      </c>
    </row>
    <row r="6130">
      <c r="A6130" s="74" t="s">
        <v>7400</v>
      </c>
      <c r="B6130" s="74" t="s">
        <v>5789</v>
      </c>
      <c r="C6130" s="206">
        <v>26794.0</v>
      </c>
    </row>
    <row r="6131">
      <c r="A6131" s="74" t="s">
        <v>2277</v>
      </c>
      <c r="B6131" s="74" t="s">
        <v>2278</v>
      </c>
      <c r="C6131" s="206">
        <v>31625.0</v>
      </c>
    </row>
    <row r="6132">
      <c r="A6132" s="74">
        <v>17834.0</v>
      </c>
      <c r="B6132" s="74" t="s">
        <v>7401</v>
      </c>
      <c r="C6132" s="206">
        <v>10266.0</v>
      </c>
    </row>
    <row r="6133">
      <c r="A6133" s="74">
        <v>17708.0</v>
      </c>
      <c r="B6133" s="74" t="s">
        <v>203</v>
      </c>
      <c r="C6133" s="206">
        <v>14701.0</v>
      </c>
    </row>
    <row r="6134">
      <c r="A6134" s="74">
        <v>17478.0</v>
      </c>
      <c r="B6134" s="74" t="s">
        <v>681</v>
      </c>
      <c r="C6134" s="206">
        <v>17962.0</v>
      </c>
    </row>
    <row r="6135">
      <c r="A6135" s="74">
        <v>17667.0</v>
      </c>
      <c r="B6135" s="74" t="s">
        <v>7402</v>
      </c>
      <c r="C6135" s="206">
        <v>25503.0</v>
      </c>
    </row>
    <row r="6136">
      <c r="A6136" s="74" t="s">
        <v>2783</v>
      </c>
      <c r="B6136" s="74" t="s">
        <v>2784</v>
      </c>
      <c r="C6136" s="206">
        <v>19665.0</v>
      </c>
    </row>
    <row r="6137">
      <c r="A6137" s="74">
        <v>17868.0</v>
      </c>
      <c r="B6137" s="74" t="s">
        <v>7403</v>
      </c>
      <c r="C6137" s="206">
        <v>26873.0</v>
      </c>
    </row>
    <row r="6138">
      <c r="A6138" s="74">
        <v>17166.0</v>
      </c>
      <c r="B6138" s="74" t="s">
        <v>7404</v>
      </c>
      <c r="C6138" s="206">
        <v>23624.0</v>
      </c>
    </row>
    <row r="6139">
      <c r="A6139" s="74">
        <v>17290.0</v>
      </c>
      <c r="B6139" s="74" t="s">
        <v>7405</v>
      </c>
      <c r="C6139" s="206">
        <v>15125.0</v>
      </c>
    </row>
    <row r="6140">
      <c r="A6140" s="74">
        <v>17492.0</v>
      </c>
      <c r="B6140" s="74" t="s">
        <v>7406</v>
      </c>
      <c r="C6140" s="206">
        <v>14490.0</v>
      </c>
    </row>
    <row r="6141">
      <c r="A6141" s="74">
        <v>17924.0</v>
      </c>
      <c r="B6141" s="74" t="s">
        <v>7407</v>
      </c>
      <c r="C6141" s="206">
        <v>15003.0</v>
      </c>
    </row>
    <row r="6142">
      <c r="A6142" s="74">
        <v>17659.0</v>
      </c>
      <c r="B6142" s="74" t="s">
        <v>7408</v>
      </c>
      <c r="C6142" s="206">
        <v>19776.0</v>
      </c>
    </row>
    <row r="6143">
      <c r="A6143" s="74">
        <v>17446.0</v>
      </c>
      <c r="B6143" s="74" t="s">
        <v>7409</v>
      </c>
      <c r="C6143" s="206">
        <v>20491.0</v>
      </c>
    </row>
    <row r="6144">
      <c r="A6144" s="74">
        <v>15239.0</v>
      </c>
      <c r="B6144" s="74" t="s">
        <v>7410</v>
      </c>
      <c r="C6144" s="206">
        <v>14916.0</v>
      </c>
    </row>
    <row r="6145">
      <c r="A6145" s="74" t="s">
        <v>7411</v>
      </c>
      <c r="B6145" s="74" t="s">
        <v>7412</v>
      </c>
      <c r="C6145" s="206">
        <v>36913.0</v>
      </c>
    </row>
    <row r="6146">
      <c r="A6146" s="74" t="s">
        <v>7413</v>
      </c>
      <c r="B6146" s="74" t="s">
        <v>3143</v>
      </c>
      <c r="C6146" s="206">
        <v>20558.0</v>
      </c>
    </row>
    <row r="6147">
      <c r="A6147" s="74" t="s">
        <v>7414</v>
      </c>
      <c r="B6147" s="74" t="s">
        <v>7098</v>
      </c>
      <c r="C6147" s="206">
        <v>20370.0</v>
      </c>
    </row>
    <row r="6148">
      <c r="A6148" s="74">
        <v>17856.0</v>
      </c>
      <c r="B6148" s="74" t="s">
        <v>7415</v>
      </c>
      <c r="C6148" s="206">
        <v>25876.0</v>
      </c>
    </row>
    <row r="6149">
      <c r="A6149" s="74">
        <v>17838.0</v>
      </c>
      <c r="B6149" s="74" t="s">
        <v>7416</v>
      </c>
      <c r="C6149" s="206">
        <v>26514.0</v>
      </c>
    </row>
    <row r="6150">
      <c r="A6150" s="74">
        <v>17240.0</v>
      </c>
      <c r="B6150" s="74" t="s">
        <v>7417</v>
      </c>
      <c r="C6150" s="206">
        <v>17830.0</v>
      </c>
    </row>
    <row r="6151">
      <c r="A6151" s="74">
        <v>11701.0</v>
      </c>
      <c r="B6151" s="74" t="s">
        <v>7418</v>
      </c>
      <c r="C6151" s="206">
        <v>21055.0</v>
      </c>
    </row>
    <row r="6152">
      <c r="A6152" s="74">
        <v>12095.0</v>
      </c>
      <c r="B6152" s="74" t="s">
        <v>7419</v>
      </c>
      <c r="C6152" s="206">
        <v>25056.0</v>
      </c>
    </row>
    <row r="6153">
      <c r="A6153" s="74">
        <v>16704.0</v>
      </c>
      <c r="B6153" s="74" t="s">
        <v>7420</v>
      </c>
      <c r="C6153" s="206">
        <v>22637.0</v>
      </c>
    </row>
    <row r="6154">
      <c r="A6154" s="74" t="s">
        <v>2917</v>
      </c>
      <c r="B6154" s="74" t="s">
        <v>2918</v>
      </c>
      <c r="C6154" s="206">
        <v>22895.0</v>
      </c>
    </row>
    <row r="6155">
      <c r="A6155" s="74">
        <v>17849.0</v>
      </c>
      <c r="B6155" s="74" t="s">
        <v>7421</v>
      </c>
      <c r="C6155" s="206">
        <v>26237.0</v>
      </c>
    </row>
    <row r="6156">
      <c r="A6156" s="74">
        <v>14216.0</v>
      </c>
      <c r="B6156" s="74" t="s">
        <v>7422</v>
      </c>
      <c r="C6156" s="206">
        <v>22769.0</v>
      </c>
    </row>
    <row r="6157">
      <c r="A6157" s="74">
        <v>17835.0</v>
      </c>
      <c r="B6157" s="74" t="s">
        <v>7423</v>
      </c>
      <c r="C6157" s="206">
        <v>23741.0</v>
      </c>
    </row>
    <row r="6158">
      <c r="A6158" s="74">
        <v>17822.0</v>
      </c>
      <c r="B6158" s="74" t="s">
        <v>7424</v>
      </c>
      <c r="C6158" s="206">
        <v>28711.0</v>
      </c>
    </row>
    <row r="6159">
      <c r="A6159" s="74">
        <v>17851.0</v>
      </c>
      <c r="B6159" s="74" t="s">
        <v>7425</v>
      </c>
      <c r="C6159" s="206">
        <v>23405.0</v>
      </c>
    </row>
    <row r="6160">
      <c r="A6160" s="74">
        <v>17902.0</v>
      </c>
      <c r="B6160" s="74" t="s">
        <v>7426</v>
      </c>
      <c r="C6160" s="206">
        <v>14212.0</v>
      </c>
    </row>
    <row r="6161">
      <c r="A6161" s="74">
        <v>12781.0</v>
      </c>
      <c r="B6161" s="74" t="s">
        <v>7427</v>
      </c>
      <c r="C6161" s="206">
        <v>19260.0</v>
      </c>
    </row>
    <row r="6162">
      <c r="A6162" s="74" t="s">
        <v>7428</v>
      </c>
      <c r="B6162" s="74" t="s">
        <v>6197</v>
      </c>
      <c r="C6162" s="206">
        <v>30701.0</v>
      </c>
    </row>
    <row r="6163">
      <c r="A6163" s="74" t="s">
        <v>2908</v>
      </c>
      <c r="B6163" s="74" t="s">
        <v>107</v>
      </c>
      <c r="C6163" s="206">
        <v>24537.0</v>
      </c>
    </row>
    <row r="6164">
      <c r="A6164" s="74">
        <v>17857.0</v>
      </c>
      <c r="B6164" s="74" t="s">
        <v>3005</v>
      </c>
      <c r="C6164" s="206">
        <v>23488.0</v>
      </c>
    </row>
    <row r="6165">
      <c r="A6165" s="74" t="s">
        <v>2943</v>
      </c>
      <c r="B6165" s="74" t="s">
        <v>2944</v>
      </c>
      <c r="C6165" s="206">
        <v>29032.0</v>
      </c>
    </row>
    <row r="6166">
      <c r="A6166" s="74">
        <v>17467.0</v>
      </c>
      <c r="B6166" s="74" t="s">
        <v>7429</v>
      </c>
      <c r="C6166" s="206">
        <v>13952.0</v>
      </c>
    </row>
    <row r="6167">
      <c r="A6167" s="74">
        <v>17941.0</v>
      </c>
      <c r="B6167" s="74" t="s">
        <v>7430</v>
      </c>
      <c r="C6167" s="206">
        <v>32656.0</v>
      </c>
    </row>
    <row r="6168">
      <c r="A6168" s="74">
        <v>17944.0</v>
      </c>
      <c r="B6168" s="74" t="s">
        <v>1265</v>
      </c>
      <c r="C6168" s="206">
        <v>23947.0</v>
      </c>
    </row>
    <row r="6169">
      <c r="A6169" s="74">
        <v>17909.0</v>
      </c>
      <c r="B6169" s="74" t="s">
        <v>7431</v>
      </c>
      <c r="C6169" s="206">
        <v>17693.0</v>
      </c>
    </row>
    <row r="6170">
      <c r="A6170" s="74">
        <v>16136.0</v>
      </c>
      <c r="B6170" s="74" t="s">
        <v>7432</v>
      </c>
      <c r="C6170" s="206">
        <v>24666.0</v>
      </c>
    </row>
    <row r="6171">
      <c r="A6171" s="74">
        <v>17340.0</v>
      </c>
      <c r="B6171" s="74" t="s">
        <v>7433</v>
      </c>
      <c r="C6171" s="206">
        <v>26715.0</v>
      </c>
    </row>
    <row r="6172">
      <c r="A6172" s="74">
        <v>17787.0</v>
      </c>
      <c r="B6172" s="74" t="s">
        <v>2283</v>
      </c>
      <c r="C6172" s="206">
        <v>17915.0</v>
      </c>
    </row>
    <row r="6173">
      <c r="A6173" s="74">
        <v>17692.0</v>
      </c>
      <c r="B6173" s="74" t="s">
        <v>7434</v>
      </c>
      <c r="C6173" s="206">
        <v>23476.0</v>
      </c>
    </row>
    <row r="6174">
      <c r="A6174" s="74">
        <v>17920.0</v>
      </c>
      <c r="B6174" s="74" t="s">
        <v>3017</v>
      </c>
      <c r="C6174" s="206">
        <v>19210.0</v>
      </c>
    </row>
    <row r="6175">
      <c r="A6175" s="74">
        <v>17922.0</v>
      </c>
      <c r="B6175" s="74" t="s">
        <v>3016</v>
      </c>
      <c r="C6175" s="206">
        <v>22308.0</v>
      </c>
    </row>
    <row r="6176">
      <c r="A6176" s="74">
        <v>17937.0</v>
      </c>
      <c r="B6176" s="74" t="s">
        <v>3028</v>
      </c>
      <c r="C6176" s="206">
        <v>30382.0</v>
      </c>
    </row>
    <row r="6177">
      <c r="A6177" s="74">
        <v>17505.0</v>
      </c>
      <c r="B6177" s="74" t="s">
        <v>3030</v>
      </c>
      <c r="C6177" s="206">
        <v>26394.0</v>
      </c>
    </row>
    <row r="6178">
      <c r="A6178" s="74">
        <v>17914.0</v>
      </c>
      <c r="B6178" s="74" t="s">
        <v>3055</v>
      </c>
      <c r="C6178" s="206">
        <v>20388.0</v>
      </c>
    </row>
    <row r="6179">
      <c r="A6179" s="74">
        <v>17874.0</v>
      </c>
      <c r="B6179" s="74" t="s">
        <v>3058</v>
      </c>
      <c r="C6179" s="206">
        <v>25944.0</v>
      </c>
    </row>
    <row r="6180">
      <c r="A6180" s="74">
        <v>17933.0</v>
      </c>
      <c r="B6180" s="74" t="s">
        <v>3047</v>
      </c>
      <c r="C6180" s="206">
        <v>24450.0</v>
      </c>
    </row>
    <row r="6181">
      <c r="A6181" s="74">
        <v>17938.0</v>
      </c>
      <c r="B6181" s="74" t="s">
        <v>3052</v>
      </c>
      <c r="C6181" s="206">
        <v>21414.0</v>
      </c>
    </row>
    <row r="6182">
      <c r="A6182" s="74">
        <v>17885.0</v>
      </c>
      <c r="B6182" s="74" t="s">
        <v>3049</v>
      </c>
      <c r="C6182" s="206">
        <v>31016.0</v>
      </c>
    </row>
    <row r="6183">
      <c r="A6183" s="74">
        <v>17915.0</v>
      </c>
      <c r="B6183" s="74" t="s">
        <v>3026</v>
      </c>
      <c r="C6183" s="206">
        <v>21364.0</v>
      </c>
    </row>
    <row r="6184">
      <c r="A6184" s="74">
        <v>17936.0</v>
      </c>
      <c r="B6184" s="74" t="s">
        <v>3020</v>
      </c>
      <c r="C6184" s="206">
        <v>18488.0</v>
      </c>
    </row>
    <row r="6185">
      <c r="A6185" s="74">
        <v>17906.0</v>
      </c>
      <c r="B6185" s="74" t="s">
        <v>3039</v>
      </c>
      <c r="C6185" s="206">
        <v>32482.0</v>
      </c>
    </row>
    <row r="6186">
      <c r="A6186" s="74">
        <v>17964.0</v>
      </c>
      <c r="B6186" s="74" t="s">
        <v>3038</v>
      </c>
      <c r="C6186" s="206">
        <v>23564.0</v>
      </c>
    </row>
    <row r="6187">
      <c r="A6187" s="74">
        <v>17943.0</v>
      </c>
      <c r="B6187" s="74" t="s">
        <v>3051</v>
      </c>
      <c r="C6187" s="206">
        <v>35363.0</v>
      </c>
    </row>
    <row r="6188">
      <c r="A6188" s="74">
        <v>10199.0</v>
      </c>
      <c r="B6188" s="74" t="s">
        <v>3015</v>
      </c>
      <c r="C6188" s="206">
        <v>14188.0</v>
      </c>
    </row>
    <row r="6189">
      <c r="A6189" s="74">
        <v>17741.0</v>
      </c>
      <c r="B6189" s="74" t="s">
        <v>7435</v>
      </c>
      <c r="C6189" s="206">
        <v>25235.0</v>
      </c>
    </row>
    <row r="6190">
      <c r="A6190" s="74">
        <v>17316.0</v>
      </c>
      <c r="B6190" s="74" t="s">
        <v>1216</v>
      </c>
      <c r="C6190" s="206">
        <v>21188.0</v>
      </c>
    </row>
    <row r="6191">
      <c r="A6191" s="74">
        <v>17946.0</v>
      </c>
      <c r="B6191" s="74" t="s">
        <v>3036</v>
      </c>
      <c r="C6191" s="206">
        <v>28061.0</v>
      </c>
    </row>
    <row r="6192">
      <c r="A6192" s="74">
        <v>10673.0</v>
      </c>
      <c r="B6192" s="74" t="s">
        <v>7436</v>
      </c>
      <c r="C6192" s="206">
        <v>21995.0</v>
      </c>
    </row>
    <row r="6193">
      <c r="A6193" s="74">
        <v>17911.0</v>
      </c>
      <c r="B6193" s="74" t="s">
        <v>1222</v>
      </c>
      <c r="C6193" s="206">
        <v>24230.0</v>
      </c>
    </row>
    <row r="6194">
      <c r="A6194" s="74">
        <v>17916.0</v>
      </c>
      <c r="B6194" s="74" t="s">
        <v>3048</v>
      </c>
      <c r="C6194" s="206">
        <v>19228.0</v>
      </c>
    </row>
    <row r="6195">
      <c r="A6195" s="74">
        <v>17800.0</v>
      </c>
      <c r="B6195" s="74" t="s">
        <v>7437</v>
      </c>
      <c r="C6195" s="206">
        <v>30848.0</v>
      </c>
    </row>
    <row r="6196">
      <c r="A6196" s="74" t="s">
        <v>7438</v>
      </c>
      <c r="B6196" s="74" t="s">
        <v>7439</v>
      </c>
      <c r="C6196" s="206">
        <v>36131.0</v>
      </c>
    </row>
    <row r="6197">
      <c r="A6197" s="74">
        <v>17961.0</v>
      </c>
      <c r="B6197" s="74" t="s">
        <v>3064</v>
      </c>
      <c r="C6197" s="206">
        <v>19763.0</v>
      </c>
    </row>
    <row r="6198">
      <c r="A6198" s="74">
        <v>14970.0</v>
      </c>
      <c r="B6198" s="74" t="s">
        <v>3066</v>
      </c>
      <c r="C6198" s="206">
        <v>21041.0</v>
      </c>
    </row>
    <row r="6199">
      <c r="A6199" s="74">
        <v>17968.0</v>
      </c>
      <c r="B6199" s="74" t="s">
        <v>3076</v>
      </c>
      <c r="C6199" s="206">
        <v>30725.0</v>
      </c>
    </row>
    <row r="6200">
      <c r="A6200" s="74">
        <v>17989.0</v>
      </c>
      <c r="B6200" s="74" t="s">
        <v>3082</v>
      </c>
      <c r="C6200" s="206">
        <v>19432.0</v>
      </c>
    </row>
    <row r="6201">
      <c r="A6201" s="74">
        <v>17917.0</v>
      </c>
      <c r="B6201" s="74" t="s">
        <v>3091</v>
      </c>
      <c r="C6201" s="206">
        <v>22565.0</v>
      </c>
    </row>
    <row r="6202">
      <c r="A6202" s="74">
        <v>17976.0</v>
      </c>
      <c r="B6202" s="74" t="s">
        <v>3077</v>
      </c>
      <c r="C6202" s="206">
        <v>23174.0</v>
      </c>
    </row>
    <row r="6203">
      <c r="A6203" s="74">
        <v>17972.0</v>
      </c>
      <c r="B6203" s="74" t="s">
        <v>3088</v>
      </c>
      <c r="C6203" s="206">
        <v>35149.0</v>
      </c>
    </row>
    <row r="6204">
      <c r="A6204" s="74">
        <v>17792.0</v>
      </c>
      <c r="B6204" s="74" t="s">
        <v>7440</v>
      </c>
      <c r="C6204" s="206">
        <v>31373.0</v>
      </c>
    </row>
    <row r="6205">
      <c r="A6205" s="74">
        <v>17898.0</v>
      </c>
      <c r="B6205" s="74" t="s">
        <v>3068</v>
      </c>
      <c r="C6205" s="206">
        <v>26311.0</v>
      </c>
    </row>
    <row r="6206">
      <c r="A6206" s="74">
        <v>17927.0</v>
      </c>
      <c r="B6206" s="74" t="s">
        <v>7441</v>
      </c>
      <c r="C6206" s="206">
        <v>33140.0</v>
      </c>
    </row>
    <row r="6207">
      <c r="A6207" s="74">
        <v>17934.0</v>
      </c>
      <c r="B6207" s="74" t="s">
        <v>3119</v>
      </c>
      <c r="C6207" s="206">
        <v>18228.0</v>
      </c>
    </row>
    <row r="6208">
      <c r="A6208" s="74">
        <v>17766.0</v>
      </c>
      <c r="B6208" s="74" t="s">
        <v>3073</v>
      </c>
      <c r="C6208" s="206">
        <v>14154.0</v>
      </c>
    </row>
    <row r="6209">
      <c r="A6209" s="74">
        <v>17925.0</v>
      </c>
      <c r="B6209" s="74" t="s">
        <v>3079</v>
      </c>
      <c r="C6209" s="206">
        <v>29719.0</v>
      </c>
    </row>
    <row r="6210">
      <c r="A6210" s="74">
        <v>17907.0</v>
      </c>
      <c r="B6210" s="74" t="s">
        <v>3092</v>
      </c>
      <c r="C6210" s="206">
        <v>20103.0</v>
      </c>
    </row>
    <row r="6211">
      <c r="A6211" s="74">
        <v>17932.0</v>
      </c>
      <c r="B6211" s="74" t="s">
        <v>3193</v>
      </c>
      <c r="C6211" s="206">
        <v>33533.0</v>
      </c>
    </row>
    <row r="6212">
      <c r="A6212" s="74">
        <v>17899.0</v>
      </c>
      <c r="B6212" s="74" t="s">
        <v>3090</v>
      </c>
      <c r="C6212" s="206">
        <v>29778.0</v>
      </c>
    </row>
    <row r="6213">
      <c r="A6213" s="74">
        <v>17918.0</v>
      </c>
      <c r="B6213" s="74" t="s">
        <v>3089</v>
      </c>
      <c r="C6213" s="206">
        <v>15623.0</v>
      </c>
    </row>
    <row r="6214">
      <c r="A6214" s="74">
        <v>17829.0</v>
      </c>
      <c r="B6214" s="74" t="s">
        <v>144</v>
      </c>
      <c r="C6214" s="206">
        <v>20919.0</v>
      </c>
    </row>
    <row r="6215">
      <c r="A6215" s="74">
        <v>16034.0</v>
      </c>
      <c r="B6215" s="74" t="s">
        <v>7442</v>
      </c>
      <c r="C6215" s="206">
        <v>17158.0</v>
      </c>
    </row>
    <row r="6216">
      <c r="A6216" s="74">
        <v>17603.0</v>
      </c>
      <c r="B6216" s="74" t="s">
        <v>7443</v>
      </c>
      <c r="C6216" s="206">
        <v>14719.0</v>
      </c>
    </row>
    <row r="6217">
      <c r="A6217" s="74">
        <v>17908.0</v>
      </c>
      <c r="B6217" s="74" t="s">
        <v>3109</v>
      </c>
      <c r="C6217" s="206">
        <v>22882.0</v>
      </c>
    </row>
    <row r="6218">
      <c r="A6218" s="74">
        <v>17926.0</v>
      </c>
      <c r="B6218" s="74" t="s">
        <v>3108</v>
      </c>
      <c r="C6218" s="206">
        <v>28481.0</v>
      </c>
    </row>
    <row r="6219">
      <c r="A6219" s="74">
        <v>17842.0</v>
      </c>
      <c r="B6219" s="74" t="s">
        <v>3114</v>
      </c>
      <c r="C6219" s="206">
        <v>32715.0</v>
      </c>
    </row>
    <row r="6220">
      <c r="A6220" s="74">
        <v>17746.0</v>
      </c>
      <c r="B6220" s="74" t="s">
        <v>766</v>
      </c>
      <c r="C6220" s="206">
        <v>23814.0</v>
      </c>
    </row>
    <row r="6221">
      <c r="A6221" s="74">
        <v>17950.0</v>
      </c>
      <c r="B6221" s="74" t="s">
        <v>338</v>
      </c>
      <c r="C6221" s="206">
        <v>28008.0</v>
      </c>
    </row>
    <row r="6222">
      <c r="A6222" s="74">
        <v>17978.0</v>
      </c>
      <c r="B6222" s="74" t="s">
        <v>3104</v>
      </c>
      <c r="C6222" s="206">
        <v>19055.0</v>
      </c>
    </row>
    <row r="6223">
      <c r="A6223" s="74">
        <v>17979.0</v>
      </c>
      <c r="B6223" s="74" t="s">
        <v>3107</v>
      </c>
      <c r="C6223" s="206">
        <v>14807.0</v>
      </c>
    </row>
    <row r="6224">
      <c r="A6224" s="74">
        <v>17942.0</v>
      </c>
      <c r="B6224" s="74" t="s">
        <v>7444</v>
      </c>
      <c r="C6224" s="206">
        <v>23407.0</v>
      </c>
    </row>
    <row r="6225">
      <c r="A6225" s="74">
        <v>17619.0</v>
      </c>
      <c r="B6225" s="74" t="s">
        <v>156</v>
      </c>
      <c r="C6225" s="206">
        <v>22908.0</v>
      </c>
    </row>
    <row r="6226">
      <c r="A6226" s="74" t="s">
        <v>7445</v>
      </c>
      <c r="B6226" s="74" t="s">
        <v>1223</v>
      </c>
      <c r="C6226" s="206">
        <v>24298.0</v>
      </c>
    </row>
    <row r="6227">
      <c r="A6227" s="74">
        <v>9660.0</v>
      </c>
      <c r="B6227" s="74" t="s">
        <v>7446</v>
      </c>
      <c r="C6227" s="206">
        <v>26603.0</v>
      </c>
    </row>
    <row r="6228">
      <c r="A6228" s="74" t="s">
        <v>7447</v>
      </c>
      <c r="B6228" s="74" t="s">
        <v>6356</v>
      </c>
      <c r="C6228" s="206">
        <v>16346.0</v>
      </c>
    </row>
    <row r="6229">
      <c r="A6229" s="74">
        <v>17935.0</v>
      </c>
      <c r="B6229" s="74" t="s">
        <v>168</v>
      </c>
      <c r="C6229" s="206">
        <v>29638.0</v>
      </c>
    </row>
    <row r="6230">
      <c r="A6230" s="74" t="s">
        <v>3113</v>
      </c>
      <c r="B6230" s="74" t="s">
        <v>1166</v>
      </c>
      <c r="C6230" s="206">
        <v>27398.0</v>
      </c>
    </row>
    <row r="6231">
      <c r="A6231" s="74">
        <v>17999.0</v>
      </c>
      <c r="B6231" s="74" t="s">
        <v>1154</v>
      </c>
      <c r="C6231" s="206">
        <v>23637.0</v>
      </c>
    </row>
    <row r="6232">
      <c r="A6232" s="74" t="s">
        <v>7448</v>
      </c>
      <c r="B6232" s="74" t="s">
        <v>6575</v>
      </c>
      <c r="C6232" s="206">
        <v>35031.0</v>
      </c>
    </row>
    <row r="6233">
      <c r="A6233" s="74">
        <v>17985.0</v>
      </c>
      <c r="B6233" s="74" t="s">
        <v>7449</v>
      </c>
      <c r="C6233" s="206">
        <v>25416.0</v>
      </c>
    </row>
    <row r="6234">
      <c r="A6234" s="74">
        <v>17973.0</v>
      </c>
      <c r="B6234" s="74" t="s">
        <v>3133</v>
      </c>
      <c r="C6234" s="206">
        <v>19160.0</v>
      </c>
    </row>
    <row r="6235">
      <c r="A6235" s="74">
        <v>17963.0</v>
      </c>
      <c r="B6235" s="74" t="s">
        <v>880</v>
      </c>
      <c r="C6235" s="206">
        <v>19664.0</v>
      </c>
    </row>
    <row r="6236">
      <c r="A6236" s="74">
        <v>17995.0</v>
      </c>
      <c r="B6236" s="74" t="s">
        <v>3144</v>
      </c>
      <c r="C6236" s="206">
        <v>19167.0</v>
      </c>
    </row>
    <row r="6237">
      <c r="A6237" s="74">
        <v>9290.0</v>
      </c>
      <c r="B6237" s="74" t="s">
        <v>7450</v>
      </c>
      <c r="C6237" s="206">
        <v>30719.0</v>
      </c>
    </row>
    <row r="6238">
      <c r="A6238" s="74">
        <v>17297.0</v>
      </c>
      <c r="B6238" s="74" t="s">
        <v>7451</v>
      </c>
      <c r="C6238" s="206">
        <v>18233.0</v>
      </c>
    </row>
    <row r="6239">
      <c r="A6239" s="74" t="s">
        <v>7452</v>
      </c>
      <c r="B6239" s="74" t="s">
        <v>5420</v>
      </c>
      <c r="C6239" s="206">
        <v>25774.0</v>
      </c>
    </row>
    <row r="6240">
      <c r="A6240" s="74">
        <v>17876.0</v>
      </c>
      <c r="B6240" s="74" t="s">
        <v>7453</v>
      </c>
      <c r="C6240" s="206">
        <v>31859.0</v>
      </c>
    </row>
    <row r="6241">
      <c r="A6241" s="74">
        <v>17345.0</v>
      </c>
      <c r="B6241" s="74" t="s">
        <v>7454</v>
      </c>
      <c r="C6241" s="206">
        <v>30508.0</v>
      </c>
    </row>
    <row r="6242">
      <c r="A6242" s="74">
        <v>17993.0</v>
      </c>
      <c r="B6242" s="74" t="s">
        <v>3183</v>
      </c>
      <c r="C6242" s="206">
        <v>31738.0</v>
      </c>
    </row>
    <row r="6243">
      <c r="A6243" s="74">
        <v>17988.0</v>
      </c>
      <c r="B6243" s="74" t="s">
        <v>3187</v>
      </c>
      <c r="C6243" s="206">
        <v>27091.0</v>
      </c>
    </row>
    <row r="6244">
      <c r="A6244" s="74">
        <v>17996.0</v>
      </c>
      <c r="B6244" s="74" t="s">
        <v>3190</v>
      </c>
      <c r="C6244" s="206">
        <v>27883.0</v>
      </c>
    </row>
    <row r="6245">
      <c r="A6245" s="74">
        <v>17998.0</v>
      </c>
      <c r="B6245" s="74" t="s">
        <v>143</v>
      </c>
      <c r="C6245" s="206">
        <v>24226.0</v>
      </c>
    </row>
    <row r="6246">
      <c r="A6246" s="74">
        <v>17980.0</v>
      </c>
      <c r="B6246" s="74" t="s">
        <v>784</v>
      </c>
      <c r="C6246" s="206">
        <v>23385.0</v>
      </c>
    </row>
    <row r="6247">
      <c r="A6247" s="74">
        <v>17974.0</v>
      </c>
      <c r="B6247" s="74" t="s">
        <v>3180</v>
      </c>
      <c r="C6247" s="206">
        <v>28070.0</v>
      </c>
    </row>
    <row r="6248">
      <c r="A6248" s="74">
        <v>17982.0</v>
      </c>
      <c r="B6248" s="74" t="s">
        <v>1028</v>
      </c>
      <c r="C6248" s="206">
        <v>31771.0</v>
      </c>
    </row>
    <row r="6249">
      <c r="A6249" s="74">
        <v>17981.0</v>
      </c>
      <c r="B6249" s="74" t="s">
        <v>3201</v>
      </c>
      <c r="C6249" s="206">
        <v>20710.0</v>
      </c>
    </row>
    <row r="6250">
      <c r="A6250" s="74">
        <v>17977.0</v>
      </c>
      <c r="B6250" s="74" t="s">
        <v>3189</v>
      </c>
      <c r="C6250" s="206">
        <v>18052.0</v>
      </c>
    </row>
    <row r="6251">
      <c r="A6251" s="74">
        <v>17955.0</v>
      </c>
      <c r="B6251" s="74" t="s">
        <v>3191</v>
      </c>
      <c r="C6251" s="206">
        <v>18420.0</v>
      </c>
    </row>
    <row r="6252">
      <c r="A6252" s="74">
        <v>17970.0</v>
      </c>
      <c r="B6252" s="74" t="s">
        <v>3195</v>
      </c>
      <c r="C6252" s="206">
        <v>25789.0</v>
      </c>
    </row>
    <row r="6253">
      <c r="A6253" s="74">
        <v>17994.0</v>
      </c>
      <c r="B6253" s="74" t="s">
        <v>3194</v>
      </c>
      <c r="C6253" s="206">
        <v>19846.0</v>
      </c>
    </row>
    <row r="6254">
      <c r="A6254" s="74">
        <v>17947.0</v>
      </c>
      <c r="B6254" s="74" t="s">
        <v>7455</v>
      </c>
      <c r="C6254" s="206">
        <v>22055.0</v>
      </c>
    </row>
    <row r="6255">
      <c r="A6255" s="74">
        <v>16985.0</v>
      </c>
      <c r="B6255" s="74" t="s">
        <v>7456</v>
      </c>
      <c r="C6255" s="206">
        <v>22406.0</v>
      </c>
    </row>
    <row r="6256">
      <c r="A6256" s="74">
        <v>18004.0</v>
      </c>
      <c r="B6256" s="74" t="s">
        <v>95</v>
      </c>
      <c r="C6256" s="206">
        <v>24456.0</v>
      </c>
    </row>
    <row r="6257">
      <c r="A6257" s="74">
        <v>17912.0</v>
      </c>
      <c r="B6257" s="74" t="s">
        <v>120</v>
      </c>
      <c r="C6257" s="206">
        <v>21820.0</v>
      </c>
    </row>
    <row r="6258">
      <c r="A6258" s="74">
        <v>17960.0</v>
      </c>
      <c r="B6258" s="74" t="s">
        <v>128</v>
      </c>
      <c r="C6258" s="206">
        <v>14881.0</v>
      </c>
    </row>
    <row r="6259">
      <c r="A6259" s="74">
        <v>17767.0</v>
      </c>
      <c r="B6259" s="74" t="s">
        <v>138</v>
      </c>
      <c r="C6259" s="206">
        <v>18141.0</v>
      </c>
    </row>
    <row r="6260">
      <c r="A6260" s="74">
        <v>18014.0</v>
      </c>
      <c r="B6260" s="74" t="s">
        <v>190</v>
      </c>
      <c r="C6260" s="206">
        <v>28943.0</v>
      </c>
    </row>
    <row r="6261">
      <c r="A6261" s="74">
        <v>17984.0</v>
      </c>
      <c r="B6261" s="74" t="s">
        <v>191</v>
      </c>
      <c r="C6261" s="206">
        <v>19027.0</v>
      </c>
    </row>
    <row r="6262">
      <c r="A6262" s="74">
        <v>17967.0</v>
      </c>
      <c r="B6262" s="74" t="s">
        <v>215</v>
      </c>
      <c r="C6262" s="206">
        <v>19257.0</v>
      </c>
    </row>
    <row r="6263">
      <c r="A6263" s="74">
        <v>18013.0</v>
      </c>
      <c r="B6263" s="74" t="s">
        <v>228</v>
      </c>
      <c r="C6263" s="206">
        <v>21042.0</v>
      </c>
    </row>
    <row r="6264">
      <c r="A6264" s="74">
        <v>18041.0</v>
      </c>
      <c r="B6264" s="74" t="s">
        <v>268</v>
      </c>
      <c r="C6264" s="206">
        <v>19826.0</v>
      </c>
    </row>
    <row r="6265">
      <c r="A6265" s="74">
        <v>17862.0</v>
      </c>
      <c r="B6265" s="74" t="s">
        <v>329</v>
      </c>
      <c r="C6265" s="206">
        <v>27210.0</v>
      </c>
    </row>
    <row r="6266">
      <c r="A6266" s="74">
        <v>18029.0</v>
      </c>
      <c r="B6266" s="74" t="s">
        <v>351</v>
      </c>
      <c r="C6266" s="206">
        <v>34870.0</v>
      </c>
    </row>
    <row r="6267">
      <c r="A6267" s="74">
        <v>18033.0</v>
      </c>
      <c r="B6267" s="74" t="s">
        <v>364</v>
      </c>
      <c r="C6267" s="206">
        <v>20590.0</v>
      </c>
    </row>
    <row r="6268">
      <c r="A6268" s="74">
        <v>18024.0</v>
      </c>
      <c r="B6268" s="74" t="s">
        <v>377</v>
      </c>
      <c r="C6268" s="206">
        <v>30137.0</v>
      </c>
    </row>
    <row r="6269">
      <c r="A6269" s="74">
        <v>17991.0</v>
      </c>
      <c r="B6269" s="74" t="s">
        <v>384</v>
      </c>
      <c r="C6269" s="206">
        <v>25883.0</v>
      </c>
    </row>
    <row r="6270">
      <c r="A6270" s="74">
        <v>18051.0</v>
      </c>
      <c r="B6270" s="74" t="s">
        <v>393</v>
      </c>
      <c r="C6270" s="206">
        <v>21863.0</v>
      </c>
    </row>
    <row r="6271">
      <c r="A6271" s="74">
        <v>18055.0</v>
      </c>
      <c r="B6271" s="74" t="s">
        <v>398</v>
      </c>
      <c r="C6271" s="206">
        <v>17978.0</v>
      </c>
    </row>
    <row r="6272">
      <c r="A6272" s="74">
        <v>18032.0</v>
      </c>
      <c r="B6272" s="74" t="s">
        <v>408</v>
      </c>
      <c r="C6272" s="206">
        <v>15823.0</v>
      </c>
    </row>
    <row r="6273">
      <c r="A6273" s="74">
        <v>18036.0</v>
      </c>
      <c r="B6273" s="74" t="s">
        <v>395</v>
      </c>
      <c r="C6273" s="206">
        <v>17456.0</v>
      </c>
    </row>
    <row r="6274">
      <c r="A6274" s="74">
        <v>18028.0</v>
      </c>
      <c r="B6274" s="74" t="s">
        <v>418</v>
      </c>
      <c r="C6274" s="206">
        <v>17455.0</v>
      </c>
    </row>
    <row r="6275">
      <c r="A6275" s="74" t="s">
        <v>7457</v>
      </c>
      <c r="B6275" s="74" t="s">
        <v>434</v>
      </c>
      <c r="C6275" s="206">
        <v>26246.0</v>
      </c>
    </row>
    <row r="6276">
      <c r="A6276" s="74">
        <v>18066.0</v>
      </c>
      <c r="B6276" s="74" t="s">
        <v>429</v>
      </c>
      <c r="C6276" s="206">
        <v>23481.0</v>
      </c>
    </row>
    <row r="6277">
      <c r="A6277" s="74">
        <v>18074.0</v>
      </c>
      <c r="B6277" s="74" t="s">
        <v>445</v>
      </c>
      <c r="C6277" s="206">
        <v>21940.0</v>
      </c>
    </row>
    <row r="6278">
      <c r="A6278" s="74">
        <v>18022.0</v>
      </c>
      <c r="B6278" s="74" t="s">
        <v>564</v>
      </c>
      <c r="C6278" s="206">
        <v>19421.0</v>
      </c>
    </row>
    <row r="6279">
      <c r="A6279" s="74">
        <v>18085.0</v>
      </c>
      <c r="B6279" s="74" t="s">
        <v>579</v>
      </c>
      <c r="C6279" s="206">
        <v>23129.0</v>
      </c>
    </row>
    <row r="6280">
      <c r="A6280" s="74">
        <v>18080.0</v>
      </c>
      <c r="B6280" s="74" t="s">
        <v>596</v>
      </c>
      <c r="C6280" s="206">
        <v>24514.0</v>
      </c>
    </row>
    <row r="6281">
      <c r="A6281" s="74">
        <v>18046.0</v>
      </c>
      <c r="B6281" s="74" t="s">
        <v>719</v>
      </c>
      <c r="C6281" s="206">
        <v>21540.0</v>
      </c>
    </row>
    <row r="6282">
      <c r="A6282" s="74">
        <v>18077.0</v>
      </c>
      <c r="B6282" s="74" t="s">
        <v>721</v>
      </c>
      <c r="C6282" s="206">
        <v>25390.0</v>
      </c>
    </row>
    <row r="6283">
      <c r="A6283" s="74">
        <v>18058.0</v>
      </c>
      <c r="B6283" s="74" t="s">
        <v>732</v>
      </c>
      <c r="C6283" s="206">
        <v>22897.0</v>
      </c>
    </row>
    <row r="6284">
      <c r="A6284" s="74">
        <v>18113.0</v>
      </c>
      <c r="B6284" s="74" t="s">
        <v>733</v>
      </c>
      <c r="C6284" s="206">
        <v>17944.0</v>
      </c>
    </row>
    <row r="6285">
      <c r="A6285" s="74">
        <v>12230.0</v>
      </c>
      <c r="B6285" s="74" t="s">
        <v>739</v>
      </c>
      <c r="C6285" s="206">
        <v>18378.0</v>
      </c>
    </row>
    <row r="6286">
      <c r="A6286" s="74">
        <v>18003.0</v>
      </c>
      <c r="B6286" s="74" t="s">
        <v>744</v>
      </c>
      <c r="C6286" s="206">
        <v>23265.0</v>
      </c>
    </row>
    <row r="6287">
      <c r="A6287" s="74">
        <v>18057.0</v>
      </c>
      <c r="B6287" s="74" t="s">
        <v>745</v>
      </c>
      <c r="C6287" s="206">
        <v>20898.0</v>
      </c>
    </row>
    <row r="6288">
      <c r="A6288" s="74">
        <v>18115.0</v>
      </c>
      <c r="B6288" s="74" t="s">
        <v>746</v>
      </c>
      <c r="C6288" s="206">
        <v>30483.0</v>
      </c>
    </row>
    <row r="6289">
      <c r="A6289" s="74">
        <v>18073.0</v>
      </c>
      <c r="B6289" s="74" t="s">
        <v>748</v>
      </c>
      <c r="C6289" s="206">
        <v>23991.0</v>
      </c>
    </row>
    <row r="6290">
      <c r="A6290" s="74">
        <v>18043.0</v>
      </c>
      <c r="B6290" s="74" t="s">
        <v>750</v>
      </c>
      <c r="C6290" s="206">
        <v>25256.0</v>
      </c>
    </row>
    <row r="6291">
      <c r="A6291" s="74">
        <v>18114.0</v>
      </c>
      <c r="B6291" s="74" t="s">
        <v>751</v>
      </c>
      <c r="C6291" s="206">
        <v>32736.0</v>
      </c>
    </row>
    <row r="6292">
      <c r="A6292" s="74">
        <v>10326.0</v>
      </c>
      <c r="B6292" s="74" t="s">
        <v>760</v>
      </c>
      <c r="C6292" s="206">
        <v>23490.0</v>
      </c>
    </row>
    <row r="6293">
      <c r="A6293" s="74">
        <v>18097.0</v>
      </c>
      <c r="B6293" s="74" t="s">
        <v>767</v>
      </c>
      <c r="C6293" s="206">
        <v>28980.0</v>
      </c>
    </row>
    <row r="6294">
      <c r="A6294" s="74">
        <v>18075.0</v>
      </c>
      <c r="B6294" s="74" t="s">
        <v>793</v>
      </c>
      <c r="C6294" s="206">
        <v>22229.0</v>
      </c>
    </row>
    <row r="6295">
      <c r="A6295" s="74">
        <v>18095.0</v>
      </c>
      <c r="B6295" s="74" t="s">
        <v>802</v>
      </c>
      <c r="C6295" s="206">
        <v>15672.0</v>
      </c>
    </row>
    <row r="6296">
      <c r="A6296" s="74">
        <v>18106.0</v>
      </c>
      <c r="B6296" s="74" t="s">
        <v>805</v>
      </c>
      <c r="C6296" s="206">
        <v>20979.0</v>
      </c>
    </row>
    <row r="6297">
      <c r="A6297" s="74">
        <v>18087.0</v>
      </c>
      <c r="B6297" s="74" t="s">
        <v>808</v>
      </c>
      <c r="C6297" s="206">
        <v>23194.0</v>
      </c>
    </row>
    <row r="6298">
      <c r="A6298" s="74">
        <v>18072.0</v>
      </c>
      <c r="B6298" s="74" t="s">
        <v>811</v>
      </c>
      <c r="C6298" s="206">
        <v>21909.0</v>
      </c>
    </row>
    <row r="6299">
      <c r="A6299" s="74">
        <v>18059.0</v>
      </c>
      <c r="B6299" s="74" t="s">
        <v>817</v>
      </c>
      <c r="C6299" s="206">
        <v>27676.0</v>
      </c>
    </row>
    <row r="6300">
      <c r="A6300" s="74">
        <v>18082.0</v>
      </c>
      <c r="B6300" s="74" t="s">
        <v>821</v>
      </c>
      <c r="C6300" s="206">
        <v>17686.0</v>
      </c>
    </row>
    <row r="6301">
      <c r="A6301" s="74">
        <v>18108.0</v>
      </c>
      <c r="B6301" s="74" t="s">
        <v>818</v>
      </c>
      <c r="C6301" s="206">
        <v>13026.0</v>
      </c>
    </row>
    <row r="6302">
      <c r="A6302" s="74">
        <v>18098.0</v>
      </c>
      <c r="B6302" s="74" t="s">
        <v>832</v>
      </c>
      <c r="C6302" s="206">
        <v>18133.0</v>
      </c>
    </row>
    <row r="6303">
      <c r="A6303" s="74">
        <v>18139.0</v>
      </c>
      <c r="B6303" s="74" t="s">
        <v>827</v>
      </c>
      <c r="C6303" s="206">
        <v>23268.0</v>
      </c>
    </row>
    <row r="6304">
      <c r="A6304" s="74">
        <v>18107.0</v>
      </c>
      <c r="B6304" s="74" t="s">
        <v>828</v>
      </c>
      <c r="C6304" s="206">
        <v>16069.0</v>
      </c>
    </row>
    <row r="6305">
      <c r="A6305" s="74">
        <v>18091.0</v>
      </c>
      <c r="B6305" s="74" t="s">
        <v>830</v>
      </c>
      <c r="C6305" s="206">
        <v>18093.0</v>
      </c>
    </row>
    <row r="6306">
      <c r="A6306" s="74">
        <v>18146.0</v>
      </c>
      <c r="B6306" s="74" t="s">
        <v>845</v>
      </c>
      <c r="C6306" s="206">
        <v>20786.0</v>
      </c>
    </row>
    <row r="6307">
      <c r="A6307" s="74">
        <v>18102.0</v>
      </c>
      <c r="B6307" s="74" t="s">
        <v>859</v>
      </c>
      <c r="C6307" s="206">
        <v>14309.0</v>
      </c>
    </row>
    <row r="6308">
      <c r="A6308" s="74">
        <v>18152.0</v>
      </c>
      <c r="B6308" s="74" t="s">
        <v>865</v>
      </c>
      <c r="C6308" s="206">
        <v>24358.0</v>
      </c>
    </row>
    <row r="6309">
      <c r="A6309" s="74">
        <v>18047.0</v>
      </c>
      <c r="B6309" s="74" t="s">
        <v>872</v>
      </c>
      <c r="C6309" s="206">
        <v>20905.0</v>
      </c>
    </row>
    <row r="6310">
      <c r="A6310" s="74">
        <v>18141.0</v>
      </c>
      <c r="B6310" s="74" t="s">
        <v>875</v>
      </c>
      <c r="C6310" s="206">
        <v>13336.0</v>
      </c>
    </row>
    <row r="6311">
      <c r="A6311" s="74">
        <v>18119.0</v>
      </c>
      <c r="B6311" s="74" t="s">
        <v>870</v>
      </c>
      <c r="C6311" s="206">
        <v>14367.0</v>
      </c>
    </row>
    <row r="6312">
      <c r="A6312" s="74">
        <v>18086.0</v>
      </c>
      <c r="B6312" s="74" t="s">
        <v>873</v>
      </c>
      <c r="C6312" s="206">
        <v>26511.0</v>
      </c>
    </row>
    <row r="6313">
      <c r="A6313" s="74">
        <v>18131.0</v>
      </c>
      <c r="B6313" s="74" t="s">
        <v>879</v>
      </c>
      <c r="C6313" s="206">
        <v>35173.0</v>
      </c>
    </row>
    <row r="6314">
      <c r="A6314" s="74">
        <v>10967.0</v>
      </c>
      <c r="B6314" s="74" t="s">
        <v>882</v>
      </c>
      <c r="C6314" s="206">
        <v>18921.0</v>
      </c>
    </row>
    <row r="6315">
      <c r="A6315" s="74">
        <v>18100.0</v>
      </c>
      <c r="B6315" s="74" t="s">
        <v>885</v>
      </c>
      <c r="C6315" s="206">
        <v>14158.0</v>
      </c>
    </row>
    <row r="6316">
      <c r="A6316" s="74">
        <v>18042.0</v>
      </c>
      <c r="B6316" s="74" t="s">
        <v>888</v>
      </c>
      <c r="C6316" s="206">
        <v>12490.0</v>
      </c>
    </row>
    <row r="6317">
      <c r="A6317" s="74">
        <v>18163.0</v>
      </c>
      <c r="B6317" s="74" t="s">
        <v>939</v>
      </c>
      <c r="C6317" s="206">
        <v>15402.0</v>
      </c>
    </row>
    <row r="6318">
      <c r="A6318" s="74">
        <v>18001.0</v>
      </c>
      <c r="B6318" s="74" t="s">
        <v>124</v>
      </c>
      <c r="C6318" s="206">
        <v>23710.0</v>
      </c>
    </row>
    <row r="6319">
      <c r="A6319" s="74">
        <v>18021.0</v>
      </c>
      <c r="B6319" s="74" t="s">
        <v>342</v>
      </c>
      <c r="C6319" s="206">
        <v>37457.0</v>
      </c>
    </row>
    <row r="6320">
      <c r="A6320" s="74">
        <v>11801.0</v>
      </c>
      <c r="B6320" s="74" t="s">
        <v>370</v>
      </c>
      <c r="C6320" s="206">
        <v>46387.0</v>
      </c>
    </row>
    <row r="6321">
      <c r="A6321" s="74">
        <v>18063.0</v>
      </c>
      <c r="B6321" s="74" t="s">
        <v>7458</v>
      </c>
      <c r="C6321" s="206">
        <v>20233.0</v>
      </c>
    </row>
    <row r="6322">
      <c r="A6322" s="74">
        <v>18060.0</v>
      </c>
      <c r="B6322" s="74" t="s">
        <v>550</v>
      </c>
      <c r="C6322" s="206">
        <v>19866.0</v>
      </c>
    </row>
    <row r="6323">
      <c r="A6323" s="74">
        <v>18089.0</v>
      </c>
      <c r="B6323" s="74" t="s">
        <v>7459</v>
      </c>
      <c r="C6323" s="206">
        <v>13624.0</v>
      </c>
    </row>
    <row r="6324">
      <c r="A6324" s="74">
        <v>18039.0</v>
      </c>
      <c r="B6324" s="74" t="s">
        <v>7460</v>
      </c>
      <c r="C6324" s="206">
        <v>16982.0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43"/>
    <col customWidth="1" min="2" max="2" width="5.57"/>
    <col customWidth="1" min="3" max="3" width="8.71"/>
    <col customWidth="1" min="4" max="4" width="11.43"/>
    <col customWidth="1" min="7" max="7" width="6.57"/>
    <col customWidth="1" min="8" max="8" width="6.29"/>
    <col customWidth="1" min="9" max="9" width="14.14"/>
    <col customWidth="1" min="11" max="11" width="34.86"/>
    <col customWidth="1" min="12" max="12" width="8.86"/>
    <col customWidth="1" min="13" max="13" width="7.0"/>
    <col customWidth="1" min="14" max="14" width="9.57"/>
    <col customWidth="1" min="15" max="15" width="23.57"/>
    <col customWidth="1" min="16" max="16" width="83.57"/>
    <col customWidth="1" min="17" max="17" width="14.57"/>
    <col customWidth="1" min="18" max="18" width="32.43"/>
    <col customWidth="1" min="19" max="19" width="23.86"/>
    <col customWidth="1" min="20" max="21" width="16.0"/>
  </cols>
  <sheetData>
    <row r="1">
      <c r="A1" s="62">
        <v>44615.0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4"/>
      <c r="P1" s="65"/>
      <c r="Q1" s="66"/>
      <c r="R1" s="67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</row>
    <row r="2">
      <c r="A2" s="68"/>
      <c r="O2" s="69"/>
      <c r="P2" s="65"/>
      <c r="Q2" s="66"/>
      <c r="R2" s="67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</row>
    <row r="3">
      <c r="A3" s="70" t="s">
        <v>36</v>
      </c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4"/>
      <c r="P3" s="65"/>
      <c r="Q3" s="66"/>
      <c r="R3" s="67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</row>
    <row r="4">
      <c r="A4" s="71"/>
      <c r="O4" s="69"/>
      <c r="P4" s="65"/>
      <c r="Q4" s="66"/>
      <c r="R4" s="67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</row>
    <row r="5">
      <c r="A5" s="72" t="s">
        <v>37</v>
      </c>
      <c r="B5" s="73"/>
      <c r="C5" s="74"/>
      <c r="D5" s="75"/>
      <c r="E5" s="76" t="s">
        <v>38</v>
      </c>
      <c r="F5" s="76"/>
      <c r="G5" s="77"/>
      <c r="H5" s="78"/>
      <c r="I5" s="79" t="s">
        <v>39</v>
      </c>
      <c r="J5" s="74"/>
      <c r="K5" s="80"/>
      <c r="L5" s="73"/>
      <c r="M5" s="73"/>
      <c r="N5" s="74"/>
      <c r="O5" s="81" t="s">
        <v>40</v>
      </c>
      <c r="P5" s="82"/>
      <c r="Q5" s="83"/>
      <c r="R5" s="84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</row>
    <row r="6">
      <c r="A6" s="71"/>
      <c r="B6" s="85"/>
      <c r="C6" s="85"/>
      <c r="D6" s="73"/>
      <c r="E6" s="76"/>
      <c r="F6" s="86"/>
      <c r="G6" s="85"/>
      <c r="H6" s="73"/>
      <c r="I6" s="73"/>
      <c r="J6" s="73"/>
      <c r="K6" s="73"/>
      <c r="L6" s="73"/>
      <c r="M6" s="73"/>
      <c r="N6" s="73"/>
      <c r="O6" s="87"/>
      <c r="P6" s="65"/>
      <c r="Q6" s="66"/>
      <c r="R6" s="67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</row>
    <row r="7">
      <c r="A7" s="88"/>
      <c r="O7" s="69"/>
      <c r="P7" s="65"/>
      <c r="Q7" s="66"/>
      <c r="R7" s="67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</row>
    <row r="8">
      <c r="A8" s="89" t="s">
        <v>41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4"/>
      <c r="P8" s="65"/>
      <c r="Q8" s="66"/>
      <c r="R8" s="67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</row>
    <row r="9" ht="23.25" customHeight="1">
      <c r="A9" s="90" t="s">
        <v>42</v>
      </c>
      <c r="B9" s="90" t="s">
        <v>43</v>
      </c>
      <c r="C9" s="90" t="s">
        <v>7461</v>
      </c>
      <c r="D9" s="90" t="s">
        <v>45</v>
      </c>
      <c r="E9" s="90" t="s">
        <v>46</v>
      </c>
      <c r="F9" s="90" t="s">
        <v>47</v>
      </c>
      <c r="G9" s="90" t="s">
        <v>48</v>
      </c>
      <c r="H9" s="90" t="s">
        <v>49</v>
      </c>
      <c r="I9" s="90" t="s">
        <v>50</v>
      </c>
      <c r="J9" s="90" t="s">
        <v>51</v>
      </c>
      <c r="K9" s="90" t="s">
        <v>52</v>
      </c>
      <c r="L9" s="91" t="s">
        <v>53</v>
      </c>
      <c r="M9" s="91" t="s">
        <v>7462</v>
      </c>
      <c r="N9" s="91" t="s">
        <v>55</v>
      </c>
      <c r="O9" s="90" t="s">
        <v>56</v>
      </c>
      <c r="P9" s="92" t="s">
        <v>57</v>
      </c>
      <c r="Q9" s="92" t="s">
        <v>58</v>
      </c>
      <c r="R9" s="67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</row>
    <row r="10">
      <c r="A10" s="114" t="s">
        <v>91</v>
      </c>
      <c r="B10" s="94">
        <v>4.0</v>
      </c>
      <c r="C10" s="94">
        <f>VLOOKUP(D10&amp;F10, 'FEB2022 - CC'!A:M, 13,0)</f>
        <v>207108</v>
      </c>
      <c r="D10" s="94">
        <v>13721.0</v>
      </c>
      <c r="E10" s="95">
        <v>24069.0</v>
      </c>
      <c r="F10" s="96">
        <v>44593.0</v>
      </c>
      <c r="G10" s="97">
        <v>0.34375</v>
      </c>
      <c r="H10" s="98" t="s">
        <v>7463</v>
      </c>
      <c r="I10" s="99" t="s">
        <v>7464</v>
      </c>
      <c r="J10" s="100" t="s">
        <v>93</v>
      </c>
      <c r="K10" s="101" t="s">
        <v>94</v>
      </c>
      <c r="L10" s="207"/>
      <c r="M10" s="103" t="s">
        <v>7465</v>
      </c>
      <c r="N10" s="102"/>
      <c r="O10" s="103" t="s">
        <v>7466</v>
      </c>
      <c r="P10" s="104" t="str">
        <f>IFS($D10="","",$D10, vlookup($D10,'DATA - LIS - RX'!$A:$D,2,0))</f>
        <v>Belbuca, Gabapentin, Hydrocodone</v>
      </c>
      <c r="Q10" s="105" t="b">
        <f>IFS($D10="","",$D10, VLOOKUP(D10, 'DATA - LIS - RX'!A:D, 3, 0))</f>
        <v>1</v>
      </c>
      <c r="R10" s="106">
        <f>IFS($D10="","",$D10, vlookup(D10,'DATA - LIS - RX'!A:D,4,0))</f>
        <v>44634</v>
      </c>
      <c r="S10" s="107"/>
      <c r="T10" s="107"/>
      <c r="U10" s="107"/>
      <c r="V10" s="107"/>
      <c r="W10" s="107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</row>
    <row r="11">
      <c r="A11" s="114" t="s">
        <v>116</v>
      </c>
      <c r="B11" s="94">
        <f t="shared" ref="B11:B57" si="1">B10+1</f>
        <v>5</v>
      </c>
      <c r="C11" s="94">
        <f>VLOOKUP(D11&amp;F11, 'FEB2022 - CC'!A:M, 13,0)</f>
        <v>207109</v>
      </c>
      <c r="D11" s="94">
        <v>9601.0</v>
      </c>
      <c r="E11" s="95">
        <v>26335.0</v>
      </c>
      <c r="F11" s="96">
        <v>44593.0</v>
      </c>
      <c r="G11" s="97">
        <v>0.3958333333333333</v>
      </c>
      <c r="H11" s="98" t="s">
        <v>7463</v>
      </c>
      <c r="I11" s="99" t="s">
        <v>7464</v>
      </c>
      <c r="J11" s="100" t="s">
        <v>93</v>
      </c>
      <c r="K11" s="101" t="s">
        <v>117</v>
      </c>
      <c r="L11" s="207"/>
      <c r="M11" s="103" t="s">
        <v>7465</v>
      </c>
      <c r="N11" s="102"/>
      <c r="O11" s="103" t="s">
        <v>7467</v>
      </c>
      <c r="P11" s="104" t="str">
        <f>IFS($D11="","",$D11, vlookup($D11,'DATA - LIS - RX'!$A:$D,2,0))</f>
        <v>Amitriptyline, Gabapentin, Hydrocodone, Zolpidem </v>
      </c>
      <c r="Q11" s="105" t="b">
        <f>IFS($D11="","",$D11, VLOOKUP(D11, 'DATA - LIS - RX'!A:D, 3, 0))</f>
        <v>1</v>
      </c>
      <c r="R11" s="106">
        <f>IFS($D11="","",$D11, vlookup(D11,'DATA - LIS - RX'!A:D,4,0))</f>
        <v>44634</v>
      </c>
      <c r="S11" s="107"/>
      <c r="T11" s="107"/>
      <c r="U11" s="107"/>
      <c r="V11" s="107"/>
      <c r="W11" s="107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</row>
    <row r="12">
      <c r="A12" s="114" t="s">
        <v>114</v>
      </c>
      <c r="B12" s="94">
        <f t="shared" si="1"/>
        <v>6</v>
      </c>
      <c r="C12" s="94">
        <f>VLOOKUP(D12&amp;F12, 'FEB2022 - CC'!A:M, 13,0)</f>
        <v>207110</v>
      </c>
      <c r="D12" s="94">
        <v>14421.0</v>
      </c>
      <c r="E12" s="95">
        <v>26326.0</v>
      </c>
      <c r="F12" s="96">
        <v>44593.0</v>
      </c>
      <c r="G12" s="97">
        <v>0.3854166666666667</v>
      </c>
      <c r="H12" s="98" t="s">
        <v>7468</v>
      </c>
      <c r="I12" s="99" t="s">
        <v>7469</v>
      </c>
      <c r="J12" s="100" t="s">
        <v>93</v>
      </c>
      <c r="K12" s="101" t="s">
        <v>115</v>
      </c>
      <c r="L12" s="103"/>
      <c r="M12" s="103" t="s">
        <v>7465</v>
      </c>
      <c r="N12" s="102"/>
      <c r="O12" s="103" t="s">
        <v>7466</v>
      </c>
      <c r="P12" s="104" t="str">
        <f>IFS($D12="","",$D12, vlookup($D12,'DATA - LIS - RX'!$A:$D,2,0))</f>
        <v>Cyclobenzaprine, Duloxetine, Gabapentin, Hydrocodone, Pregabalin</v>
      </c>
      <c r="Q12" s="105" t="b">
        <f>IFS($D12="","",$D12, VLOOKUP(D12, 'DATA - LIS - RX'!A:D, 3, 0))</f>
        <v>1</v>
      </c>
      <c r="R12" s="106">
        <f>IFS($D12="","",$D12, vlookup(D12,'DATA - LIS - RX'!A:D,4,0))</f>
        <v>44634</v>
      </c>
      <c r="S12" s="107"/>
      <c r="T12" s="107"/>
      <c r="U12" s="107"/>
      <c r="V12" s="107"/>
      <c r="W12" s="107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</row>
    <row r="13">
      <c r="A13" s="114" t="s">
        <v>85</v>
      </c>
      <c r="B13" s="94">
        <f t="shared" si="1"/>
        <v>7</v>
      </c>
      <c r="C13" s="94">
        <f>VLOOKUP(D13&amp;F13, 'FEB2022 - CC'!A:M, 13,0)</f>
        <v>207111</v>
      </c>
      <c r="D13" s="94">
        <v>16318.0</v>
      </c>
      <c r="E13" s="95">
        <v>18967.0</v>
      </c>
      <c r="F13" s="96">
        <v>44593.0</v>
      </c>
      <c r="G13" s="97">
        <v>0.3333333333333333</v>
      </c>
      <c r="H13" s="98" t="s">
        <v>7468</v>
      </c>
      <c r="I13" s="99" t="s">
        <v>7470</v>
      </c>
      <c r="J13" s="100" t="s">
        <v>88</v>
      </c>
      <c r="K13" s="101" t="s">
        <v>89</v>
      </c>
      <c r="L13" s="207"/>
      <c r="M13" s="103" t="s">
        <v>7465</v>
      </c>
      <c r="N13" s="102"/>
      <c r="O13" s="103" t="s">
        <v>7471</v>
      </c>
      <c r="P13" s="104" t="str">
        <f>IFS($D13="","",$D13, vlookup($D13,'DATA - LIS - RX'!$A:$D,2,0))</f>
        <v>Duloxetine, Gabapentin, Hydrocodone</v>
      </c>
      <c r="Q13" s="105" t="b">
        <f>IFS($D13="","",$D13, VLOOKUP(D13, 'DATA - LIS - RX'!A:D, 3, 0))</f>
        <v>1</v>
      </c>
      <c r="R13" s="106">
        <f>IFS($D13="","",$D13, vlookup(D13,'DATA - LIS - RX'!A:D,4,0))</f>
        <v>44634</v>
      </c>
      <c r="S13" s="107"/>
      <c r="T13" s="107"/>
      <c r="U13" s="107"/>
      <c r="V13" s="107"/>
      <c r="W13" s="107"/>
      <c r="X13" s="109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</row>
    <row r="14">
      <c r="A14" s="114" t="s">
        <v>95</v>
      </c>
      <c r="B14" s="94">
        <f t="shared" si="1"/>
        <v>8</v>
      </c>
      <c r="C14" s="94">
        <f>VLOOKUP(D14&amp;F14, 'FEB2022 - CC'!A:M, 13,0)</f>
        <v>207112</v>
      </c>
      <c r="D14" s="94">
        <v>18004.0</v>
      </c>
      <c r="E14" s="95">
        <v>24456.0</v>
      </c>
      <c r="F14" s="96">
        <v>44593.0</v>
      </c>
      <c r="G14" s="97">
        <v>0.34375</v>
      </c>
      <c r="H14" s="98" t="s">
        <v>7468</v>
      </c>
      <c r="I14" s="99" t="s">
        <v>7470</v>
      </c>
      <c r="J14" s="100" t="s">
        <v>97</v>
      </c>
      <c r="K14" s="101" t="s">
        <v>98</v>
      </c>
      <c r="L14" s="103" t="s">
        <v>7465</v>
      </c>
      <c r="M14" s="103"/>
      <c r="N14" s="102"/>
      <c r="O14" s="108" t="s">
        <v>40</v>
      </c>
      <c r="P14" s="104" t="str">
        <f>IFS($D14="","",$D14, vlookup($D14,'DATA - LIS - RX'!$A:$D,2,0))</f>
        <v>Codeine</v>
      </c>
      <c r="Q14" s="105" t="b">
        <f>IFS($D14="","",$D14, VLOOKUP(D14, 'DATA - LIS - RX'!A:D, 3, 0))</f>
        <v>1</v>
      </c>
      <c r="R14" s="106">
        <f>IFS($D14="","",$D14, vlookup(D14,'DATA - LIS - RX'!A:D,4,0))</f>
        <v>44634</v>
      </c>
      <c r="S14" s="107"/>
      <c r="T14" s="107"/>
      <c r="U14" s="107"/>
      <c r="V14" s="107"/>
      <c r="W14" s="107"/>
      <c r="X14" s="109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</row>
    <row r="15">
      <c r="A15" s="114" t="s">
        <v>120</v>
      </c>
      <c r="B15" s="94">
        <f t="shared" si="1"/>
        <v>9</v>
      </c>
      <c r="C15" s="94">
        <f>VLOOKUP(D15&amp;F15, 'FEB2022 - CC'!A:M, 13,0)</f>
        <v>207113</v>
      </c>
      <c r="D15" s="94">
        <v>17912.0</v>
      </c>
      <c r="E15" s="95">
        <v>21820.0</v>
      </c>
      <c r="F15" s="96">
        <v>44593.0</v>
      </c>
      <c r="G15" s="97">
        <v>0.3958333333333333</v>
      </c>
      <c r="H15" s="98" t="s">
        <v>7468</v>
      </c>
      <c r="I15" s="99" t="s">
        <v>7472</v>
      </c>
      <c r="J15" s="100" t="s">
        <v>97</v>
      </c>
      <c r="K15" s="101" t="s">
        <v>98</v>
      </c>
      <c r="L15" s="103" t="s">
        <v>7465</v>
      </c>
      <c r="M15" s="103"/>
      <c r="N15" s="102"/>
      <c r="O15" s="108" t="s">
        <v>40</v>
      </c>
      <c r="P15" s="104" t="str">
        <f>IFS($D15="","",$D15, vlookup($D15,'DATA - LIS - RX'!$A:$D,2,0))</f>
        <v>Cyclobenzaprine, Gabapentin, Pregabalin</v>
      </c>
      <c r="Q15" s="105" t="b">
        <f>IFS($D15="","",$D15, VLOOKUP(D15, 'DATA - LIS - RX'!A:D, 3, 0))</f>
        <v>1</v>
      </c>
      <c r="R15" s="106">
        <f>IFS($D15="","",$D15, vlookup(D15,'DATA - LIS - RX'!A:D,4,0))</f>
        <v>44634</v>
      </c>
      <c r="S15" s="107"/>
      <c r="T15" s="107"/>
      <c r="U15" s="107"/>
      <c r="V15" s="107"/>
      <c r="W15" s="107"/>
      <c r="X15" s="109"/>
      <c r="Y15" s="110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</row>
    <row r="16">
      <c r="A16" s="114" t="s">
        <v>132</v>
      </c>
      <c r="B16" s="94">
        <f t="shared" si="1"/>
        <v>10</v>
      </c>
      <c r="C16" s="94">
        <f>VLOOKUP(D16&amp;F16, 'FEB2022 - CC'!A:M, 13,0)</f>
        <v>207115</v>
      </c>
      <c r="D16" s="94">
        <v>11903.0</v>
      </c>
      <c r="E16" s="95">
        <v>21184.0</v>
      </c>
      <c r="F16" s="96">
        <v>44593.0</v>
      </c>
      <c r="G16" s="97">
        <v>0.40625</v>
      </c>
      <c r="H16" s="98" t="s">
        <v>7468</v>
      </c>
      <c r="I16" s="99" t="s">
        <v>7464</v>
      </c>
      <c r="J16" s="100" t="s">
        <v>93</v>
      </c>
      <c r="K16" s="101" t="s">
        <v>117</v>
      </c>
      <c r="L16" s="208"/>
      <c r="M16" s="103" t="s">
        <v>7465</v>
      </c>
      <c r="N16" s="111"/>
      <c r="O16" s="112"/>
      <c r="P16" s="104" t="str">
        <f>IFS($D16="","",$D16, vlookup($D16,'DATA - LIS - RX'!$A:$D,2,0))</f>
        <v>Hydrocodone, Tapentadol</v>
      </c>
      <c r="Q16" s="105" t="b">
        <f>IFS($D16="","",$D16, VLOOKUP(D16, 'DATA - LIS - RX'!A:D, 3, 0))</f>
        <v>1</v>
      </c>
      <c r="R16" s="106">
        <f>IFS($D16="","",$D16, vlookup(D16,'DATA - LIS - RX'!A:D,4,0))</f>
        <v>44634</v>
      </c>
      <c r="S16" s="107"/>
      <c r="T16" s="107"/>
      <c r="U16" s="107"/>
      <c r="V16" s="107"/>
      <c r="W16" s="107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</row>
    <row r="17">
      <c r="A17" s="114" t="s">
        <v>124</v>
      </c>
      <c r="B17" s="94">
        <f t="shared" si="1"/>
        <v>11</v>
      </c>
      <c r="C17" s="94">
        <f>VLOOKUP(D17&amp;F17, 'FEB2022 - CC'!A:M, 13,0)</f>
        <v>207116</v>
      </c>
      <c r="D17" s="94">
        <v>18001.0</v>
      </c>
      <c r="E17" s="95">
        <v>23710.0</v>
      </c>
      <c r="F17" s="96">
        <v>44593.0</v>
      </c>
      <c r="G17" s="97">
        <v>0.3958333333333333</v>
      </c>
      <c r="H17" s="98" t="s">
        <v>7468</v>
      </c>
      <c r="I17" s="99" t="s">
        <v>7470</v>
      </c>
      <c r="J17" s="100" t="s">
        <v>97</v>
      </c>
      <c r="K17" s="101" t="s">
        <v>125</v>
      </c>
      <c r="L17" s="103" t="s">
        <v>7465</v>
      </c>
      <c r="M17" s="103"/>
      <c r="N17" s="102"/>
      <c r="O17" s="108" t="s">
        <v>40</v>
      </c>
      <c r="P17" s="104" t="str">
        <f>IFS($D17="","",$D17, vlookup($D17,'DATA - LIS - RX'!$A:$D,2,0))</f>
        <v>Codeine, Pregabalin</v>
      </c>
      <c r="Q17" s="105" t="b">
        <f>IFS($D17="","",$D17, VLOOKUP(D17, 'DATA - LIS - RX'!A:D, 3, 0))</f>
        <v>1</v>
      </c>
      <c r="R17" s="106">
        <f>IFS($D17="","",$D17, vlookup(D17,'DATA - LIS - RX'!A:D,4,0))</f>
        <v>44634</v>
      </c>
      <c r="S17" s="107"/>
      <c r="T17" s="107"/>
      <c r="U17" s="107"/>
      <c r="V17" s="107"/>
      <c r="W17" s="107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</row>
    <row r="18">
      <c r="A18" s="114" t="s">
        <v>126</v>
      </c>
      <c r="B18" s="94">
        <f t="shared" si="1"/>
        <v>12</v>
      </c>
      <c r="C18" s="94">
        <f>VLOOKUP(D18&amp;F18, 'FEB2022 - CC'!A:M, 13,0)</f>
        <v>207117</v>
      </c>
      <c r="D18" s="94">
        <v>10697.0</v>
      </c>
      <c r="E18" s="95">
        <v>27612.0</v>
      </c>
      <c r="F18" s="96">
        <v>44593.0</v>
      </c>
      <c r="G18" s="97">
        <v>0.3958333333333333</v>
      </c>
      <c r="H18" s="98" t="s">
        <v>7468</v>
      </c>
      <c r="I18" s="99" t="s">
        <v>7473</v>
      </c>
      <c r="J18" s="100" t="s">
        <v>101</v>
      </c>
      <c r="K18" s="101" t="s">
        <v>127</v>
      </c>
      <c r="L18" s="112"/>
      <c r="M18" s="103" t="s">
        <v>7465</v>
      </c>
      <c r="N18" s="111"/>
      <c r="O18" s="103" t="s">
        <v>7474</v>
      </c>
      <c r="P18" s="104" t="str">
        <f>IFS($D18="","",$D18, vlookup($D18,'DATA - LIS - RX'!$A:$D,2,0))</f>
        <v>Adderall, Hydrocodone, Lorazepam, Pregabalin</v>
      </c>
      <c r="Q18" s="105" t="b">
        <f>IFS($D18="","",$D18, VLOOKUP(D18, 'DATA - LIS - RX'!A:D, 3, 0))</f>
        <v>1</v>
      </c>
      <c r="R18" s="106">
        <f>IFS($D18="","",$D18, vlookup(D18,'DATA - LIS - RX'!A:D,4,0))</f>
        <v>44634</v>
      </c>
      <c r="S18" s="107"/>
      <c r="T18" s="107"/>
      <c r="U18" s="107"/>
      <c r="V18" s="107"/>
      <c r="W18" s="107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</row>
    <row r="19">
      <c r="A19" s="114" t="s">
        <v>136</v>
      </c>
      <c r="B19" s="94">
        <f t="shared" si="1"/>
        <v>13</v>
      </c>
      <c r="C19" s="94">
        <f>VLOOKUP(D19&amp;F19, 'FEB2022 - CC'!A:M, 13,0)</f>
        <v>207118</v>
      </c>
      <c r="D19" s="94">
        <v>18000.0</v>
      </c>
      <c r="E19" s="95">
        <v>22844.0</v>
      </c>
      <c r="F19" s="96">
        <v>44593.0</v>
      </c>
      <c r="G19" s="97">
        <v>0.4166666666666667</v>
      </c>
      <c r="H19" s="98" t="s">
        <v>7468</v>
      </c>
      <c r="I19" s="99" t="s">
        <v>7472</v>
      </c>
      <c r="J19" s="100" t="s">
        <v>97</v>
      </c>
      <c r="K19" s="101" t="s">
        <v>137</v>
      </c>
      <c r="L19" s="103" t="s">
        <v>7465</v>
      </c>
      <c r="M19" s="103"/>
      <c r="N19" s="111"/>
      <c r="O19" s="113" t="s">
        <v>40</v>
      </c>
      <c r="P19" s="104" t="str">
        <f>IFS($D19="","",$D19, vlookup($D19,'DATA - LIS - RX'!$A:$D,2,0))</f>
        <v>Gabapentin</v>
      </c>
      <c r="Q19" s="105" t="b">
        <f>IFS($D19="","",$D19, VLOOKUP(D19, 'DATA - LIS - RX'!A:D, 3, 0))</f>
        <v>1</v>
      </c>
      <c r="R19" s="106">
        <f>IFS($D19="","",$D19, vlookup(D19,'DATA - LIS - RX'!A:D,4,0))</f>
        <v>44634</v>
      </c>
      <c r="S19" s="107"/>
      <c r="T19" s="107"/>
      <c r="U19" s="107"/>
      <c r="V19" s="107"/>
      <c r="W19" s="107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</row>
    <row r="20">
      <c r="A20" s="114" t="s">
        <v>138</v>
      </c>
      <c r="B20" s="94">
        <f t="shared" si="1"/>
        <v>14</v>
      </c>
      <c r="C20" s="94">
        <f>VLOOKUP(D20&amp;F20, 'FEB2022 - CC'!A:M, 13,0)</f>
        <v>207119</v>
      </c>
      <c r="D20" s="94">
        <v>17767.0</v>
      </c>
      <c r="E20" s="95">
        <v>18141.0</v>
      </c>
      <c r="F20" s="96">
        <v>44593.0</v>
      </c>
      <c r="G20" s="97">
        <v>0.4479166666666667</v>
      </c>
      <c r="H20" s="98" t="s">
        <v>7468</v>
      </c>
      <c r="I20" s="99" t="s">
        <v>7472</v>
      </c>
      <c r="J20" s="100" t="s">
        <v>97</v>
      </c>
      <c r="K20" s="101" t="s">
        <v>89</v>
      </c>
      <c r="L20" s="103" t="s">
        <v>7465</v>
      </c>
      <c r="M20" s="103"/>
      <c r="N20" s="111"/>
      <c r="O20" s="113" t="s">
        <v>40</v>
      </c>
      <c r="P20" s="104" t="str">
        <f>IFS($D20="","",$D20, vlookup($D20,'DATA - LIS - RX'!$A:$D,2,0))</f>
        <v>  -  </v>
      </c>
      <c r="Q20" s="105" t="b">
        <f>IFS($D20="","",$D20, VLOOKUP(D20, 'DATA - LIS - RX'!A:D, 3, 0))</f>
        <v>1</v>
      </c>
      <c r="R20" s="106">
        <f>IFS($D20="","",$D20, vlookup(D20,'DATA - LIS - RX'!A:D,4,0))</f>
        <v>44634</v>
      </c>
      <c r="S20" s="107"/>
      <c r="T20" s="107"/>
      <c r="U20" s="107"/>
      <c r="V20" s="107"/>
      <c r="W20" s="107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</row>
    <row r="21">
      <c r="A21" s="114" t="s">
        <v>143</v>
      </c>
      <c r="B21" s="94">
        <f t="shared" si="1"/>
        <v>15</v>
      </c>
      <c r="C21" s="94">
        <f>VLOOKUP(D21&amp;F21, 'FEB2022 - CC'!A:M, 13,0)</f>
        <v>207120</v>
      </c>
      <c r="D21" s="94">
        <v>17998.0</v>
      </c>
      <c r="E21" s="95">
        <v>24226.0</v>
      </c>
      <c r="F21" s="96">
        <v>44593.0</v>
      </c>
      <c r="G21" s="97">
        <v>0.46875</v>
      </c>
      <c r="H21" s="98" t="s">
        <v>7468</v>
      </c>
      <c r="I21" s="99" t="s">
        <v>7472</v>
      </c>
      <c r="J21" s="100" t="s">
        <v>97</v>
      </c>
      <c r="K21" s="101" t="s">
        <v>117</v>
      </c>
      <c r="L21" s="103" t="s">
        <v>7465</v>
      </c>
      <c r="M21" s="103"/>
      <c r="N21" s="111"/>
      <c r="O21" s="108" t="s">
        <v>40</v>
      </c>
      <c r="P21" s="104" t="str">
        <f>IFS($D21="","",$D21, vlookup($D21,'DATA - LIS - RX'!$A:$D,2,0))</f>
        <v>Gabapentin</v>
      </c>
      <c r="Q21" s="105" t="b">
        <f>IFS($D21="","",$D21, VLOOKUP(D21, 'DATA - LIS - RX'!A:D, 3, 0))</f>
        <v>1</v>
      </c>
      <c r="R21" s="106">
        <f>IFS($D21="","",$D21, vlookup(D21,'DATA - LIS - RX'!A:D,4,0))</f>
        <v>44634</v>
      </c>
      <c r="S21" s="107"/>
      <c r="T21" s="107"/>
      <c r="U21" s="107"/>
      <c r="V21" s="107"/>
      <c r="W21" s="107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</row>
    <row r="22">
      <c r="A22" s="114" t="s">
        <v>140</v>
      </c>
      <c r="B22" s="94">
        <f t="shared" si="1"/>
        <v>16</v>
      </c>
      <c r="C22" s="94">
        <f>VLOOKUP(D22&amp;F22, 'FEB2022 - CC'!A:M, 13,0)</f>
        <v>207122</v>
      </c>
      <c r="D22" s="94">
        <v>15641.0</v>
      </c>
      <c r="E22" s="95">
        <v>14095.0</v>
      </c>
      <c r="F22" s="96">
        <v>44593.0</v>
      </c>
      <c r="G22" s="97">
        <v>0.4479166666666667</v>
      </c>
      <c r="H22" s="98" t="s">
        <v>7463</v>
      </c>
      <c r="I22" s="99" t="s">
        <v>7473</v>
      </c>
      <c r="J22" s="100" t="s">
        <v>101</v>
      </c>
      <c r="K22" s="101" t="s">
        <v>94</v>
      </c>
      <c r="L22" s="208"/>
      <c r="M22" s="103" t="s">
        <v>7465</v>
      </c>
      <c r="N22" s="111"/>
      <c r="O22" s="112" t="s">
        <v>7475</v>
      </c>
      <c r="P22" s="104" t="str">
        <f>IFS($D22="","",$D22, vlookup($D22,'DATA - LIS - RX'!$A:$D,2,0))</f>
        <v>Codeine, Duloxetine</v>
      </c>
      <c r="Q22" s="105" t="b">
        <f>IFS($D22="","",$D22, VLOOKUP(D22, 'DATA - LIS - RX'!A:D, 3, 0))</f>
        <v>1</v>
      </c>
      <c r="R22" s="106">
        <f>IFS($D22="","",$D22, vlookup(D22,'DATA - LIS - RX'!A:D,4,0))</f>
        <v>44578</v>
      </c>
      <c r="S22" s="107"/>
      <c r="T22" s="107"/>
      <c r="U22" s="107"/>
      <c r="V22" s="107"/>
      <c r="W22" s="107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</row>
    <row r="23">
      <c r="A23" s="114" t="s">
        <v>142</v>
      </c>
      <c r="B23" s="94">
        <f t="shared" si="1"/>
        <v>17</v>
      </c>
      <c r="C23" s="94">
        <f>VLOOKUP(D23&amp;F23, 'FEB2022 - CC'!A:M, 13,0)</f>
        <v>207123</v>
      </c>
      <c r="D23" s="94">
        <v>15639.0</v>
      </c>
      <c r="E23" s="95">
        <v>17056.0</v>
      </c>
      <c r="F23" s="96">
        <v>44593.0</v>
      </c>
      <c r="G23" s="97">
        <v>0.4583333333333333</v>
      </c>
      <c r="H23" s="98" t="s">
        <v>7468</v>
      </c>
      <c r="I23" s="99" t="s">
        <v>7473</v>
      </c>
      <c r="J23" s="100" t="s">
        <v>101</v>
      </c>
      <c r="K23" s="101" t="s">
        <v>137</v>
      </c>
      <c r="L23" s="207"/>
      <c r="M23" s="103" t="s">
        <v>7465</v>
      </c>
      <c r="N23" s="102"/>
      <c r="O23" s="103"/>
      <c r="P23" s="104" t="str">
        <f>IFS($D23="","",$D23, vlookup($D23,'DATA - LIS - RX'!$A:$D,2,0))</f>
        <v>Tramadol</v>
      </c>
      <c r="Q23" s="105" t="b">
        <f>IFS($D23="","",$D23, VLOOKUP(D23, 'DATA - LIS - RX'!A:D, 3, 0))</f>
        <v>1</v>
      </c>
      <c r="R23" s="106">
        <f>IFS($D23="","",$D23, vlookup(D23,'DATA - LIS - RX'!A:D,4,0))</f>
        <v>44634</v>
      </c>
      <c r="S23" s="107"/>
      <c r="T23" s="107"/>
      <c r="U23" s="107"/>
      <c r="V23" s="107"/>
      <c r="W23" s="107"/>
      <c r="X23" s="109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</row>
    <row r="24">
      <c r="A24" s="114" t="s">
        <v>144</v>
      </c>
      <c r="B24" s="94">
        <f t="shared" si="1"/>
        <v>18</v>
      </c>
      <c r="C24" s="94">
        <f>VLOOKUP(D24&amp;F24, 'FEB2022 - CC'!A:M, 13,0)</f>
        <v>207233</v>
      </c>
      <c r="D24" s="94">
        <v>17829.0</v>
      </c>
      <c r="E24" s="95">
        <v>20919.0</v>
      </c>
      <c r="F24" s="96">
        <v>44593.0</v>
      </c>
      <c r="G24" s="97">
        <v>0.5416666666666666</v>
      </c>
      <c r="H24" s="98" t="s">
        <v>7463</v>
      </c>
      <c r="I24" s="99" t="s">
        <v>7472</v>
      </c>
      <c r="J24" s="100" t="s">
        <v>97</v>
      </c>
      <c r="K24" s="101" t="s">
        <v>145</v>
      </c>
      <c r="L24" s="103" t="s">
        <v>7465</v>
      </c>
      <c r="M24" s="103"/>
      <c r="N24" s="102"/>
      <c r="O24" s="113" t="s">
        <v>40</v>
      </c>
      <c r="P24" s="104" t="str">
        <f>IFS($D24="","",$D24, vlookup($D24,'DATA - LIS - RX'!$A:$D,2,0))</f>
        <v>  -  </v>
      </c>
      <c r="Q24" s="105" t="b">
        <f>IFS($D24="","",$D24, VLOOKUP(D24, 'DATA - LIS - RX'!A:D, 3, 0))</f>
        <v>1</v>
      </c>
      <c r="R24" s="106">
        <f>IFS($D24="","",$D24, vlookup(D24,'DATA - LIS - RX'!A:D,4,0))</f>
        <v>44634</v>
      </c>
      <c r="S24" s="107"/>
      <c r="T24" s="107"/>
      <c r="U24" s="107"/>
      <c r="V24" s="107"/>
      <c r="W24" s="107"/>
      <c r="X24" s="109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</row>
    <row r="25">
      <c r="A25" s="114" t="s">
        <v>146</v>
      </c>
      <c r="B25" s="94">
        <f t="shared" si="1"/>
        <v>19</v>
      </c>
      <c r="C25" s="94">
        <f>VLOOKUP(D25&amp;F25, 'FEB2022 - CC'!A:M, 13,0)</f>
        <v>207124</v>
      </c>
      <c r="D25" s="94">
        <v>17116.0</v>
      </c>
      <c r="E25" s="95">
        <v>32878.0</v>
      </c>
      <c r="F25" s="96">
        <v>44593.0</v>
      </c>
      <c r="G25" s="97">
        <v>0.5416666666666666</v>
      </c>
      <c r="H25" s="98" t="s">
        <v>7463</v>
      </c>
      <c r="I25" s="99" t="s">
        <v>7472</v>
      </c>
      <c r="J25" s="100" t="s">
        <v>97</v>
      </c>
      <c r="K25" s="101" t="s">
        <v>147</v>
      </c>
      <c r="L25" s="103" t="s">
        <v>7465</v>
      </c>
      <c r="M25" s="103"/>
      <c r="N25" s="102"/>
      <c r="O25" s="108" t="s">
        <v>40</v>
      </c>
      <c r="P25" s="104" t="str">
        <f>IFS($D25="","",$D25, vlookup($D25,'DATA - LIS - RX'!$A:$D,2,0))</f>
        <v>Duloxetine</v>
      </c>
      <c r="Q25" s="105" t="b">
        <f>IFS($D25="","",$D25, VLOOKUP(D25, 'DATA - LIS - RX'!A:D, 3, 0))</f>
        <v>1</v>
      </c>
      <c r="R25" s="106">
        <f>IFS($D25="","",$D25, vlookup(D25,'DATA - LIS - RX'!A:D,4,0))</f>
        <v>44634</v>
      </c>
      <c r="S25" s="107"/>
      <c r="T25" s="107"/>
      <c r="U25" s="107"/>
      <c r="V25" s="107"/>
      <c r="W25" s="107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</row>
    <row r="26">
      <c r="A26" s="114" t="s">
        <v>148</v>
      </c>
      <c r="B26" s="94">
        <f t="shared" si="1"/>
        <v>20</v>
      </c>
      <c r="C26" s="94">
        <f>VLOOKUP(D26&amp;F26, 'FEB2022 - CC'!A:M, 13,0)</f>
        <v>207125</v>
      </c>
      <c r="D26" s="94">
        <v>13230.0</v>
      </c>
      <c r="E26" s="95">
        <v>13097.0</v>
      </c>
      <c r="F26" s="96">
        <v>44593.0</v>
      </c>
      <c r="G26" s="97">
        <v>0.5416666666666666</v>
      </c>
      <c r="H26" s="98" t="s">
        <v>7468</v>
      </c>
      <c r="I26" s="99" t="s">
        <v>7469</v>
      </c>
      <c r="J26" s="100" t="s">
        <v>93</v>
      </c>
      <c r="K26" s="101" t="s">
        <v>89</v>
      </c>
      <c r="L26" s="207"/>
      <c r="M26" s="103" t="s">
        <v>7465</v>
      </c>
      <c r="N26" s="102"/>
      <c r="O26" s="103" t="s">
        <v>7474</v>
      </c>
      <c r="P26" s="104" t="str">
        <f>IFS($D26="","",$D26, vlookup($D26,'DATA - LIS - RX'!$A:$D,2,0))</f>
        <v>Pregabalin</v>
      </c>
      <c r="Q26" s="105" t="b">
        <f>IFS($D26="","",$D26, VLOOKUP(D26, 'DATA - LIS - RX'!A:D, 3, 0))</f>
        <v>1</v>
      </c>
      <c r="R26" s="106">
        <f>IFS($D26="","",$D26, vlookup(D26,'DATA - LIS - RX'!A:D,4,0))</f>
        <v>44634</v>
      </c>
      <c r="S26" s="107"/>
      <c r="T26" s="107"/>
      <c r="U26" s="107"/>
      <c r="V26" s="107"/>
      <c r="W26" s="107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</row>
    <row r="27">
      <c r="A27" s="114" t="s">
        <v>149</v>
      </c>
      <c r="B27" s="94">
        <f t="shared" si="1"/>
        <v>21</v>
      </c>
      <c r="C27" s="94">
        <f>VLOOKUP(D27&amp;F27, 'FEB2022 - CC'!A:M, 13,0)</f>
        <v>207126</v>
      </c>
      <c r="D27" s="94">
        <v>11921.0</v>
      </c>
      <c r="E27" s="95">
        <v>20656.0</v>
      </c>
      <c r="F27" s="96">
        <v>44593.0</v>
      </c>
      <c r="G27" s="97">
        <v>0.5416666666666666</v>
      </c>
      <c r="H27" s="98" t="s">
        <v>7468</v>
      </c>
      <c r="I27" s="99" t="s">
        <v>7472</v>
      </c>
      <c r="J27" s="100" t="s">
        <v>97</v>
      </c>
      <c r="K27" s="101" t="s">
        <v>137</v>
      </c>
      <c r="L27" s="207"/>
      <c r="M27" s="103" t="s">
        <v>7465</v>
      </c>
      <c r="N27" s="102"/>
      <c r="O27" s="103" t="s">
        <v>7475</v>
      </c>
      <c r="P27" s="104" t="str">
        <f>IFS($D27="","",$D27, vlookup($D27,'DATA - LIS - RX'!$A:$D,2,0))</f>
        <v>Duloxetine </v>
      </c>
      <c r="Q27" s="105" t="b">
        <f>IFS($D27="","",$D27, VLOOKUP(D27, 'DATA - LIS - RX'!A:D, 3, 0))</f>
        <v>1</v>
      </c>
      <c r="R27" s="106">
        <f>IFS($D27="","",$D27, vlookup(D27,'DATA - LIS - RX'!A:D,4,0))</f>
        <v>44634</v>
      </c>
      <c r="S27" s="107"/>
      <c r="T27" s="107"/>
      <c r="U27" s="107"/>
      <c r="V27" s="107"/>
      <c r="W27" s="107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</row>
    <row r="28">
      <c r="A28" s="114" t="s">
        <v>155</v>
      </c>
      <c r="B28" s="94">
        <f t="shared" si="1"/>
        <v>22</v>
      </c>
      <c r="C28" s="94">
        <f>VLOOKUP(D28&amp;F28, 'FEB2022 - CC'!A:M, 13,0)</f>
        <v>207127</v>
      </c>
      <c r="D28" s="94">
        <v>9838.0</v>
      </c>
      <c r="E28" s="95">
        <v>27927.0</v>
      </c>
      <c r="F28" s="96">
        <v>44593.0</v>
      </c>
      <c r="G28" s="97">
        <v>0.5625</v>
      </c>
      <c r="H28" s="98" t="s">
        <v>7468</v>
      </c>
      <c r="I28" s="99" t="s">
        <v>7472</v>
      </c>
      <c r="J28" s="100" t="s">
        <v>88</v>
      </c>
      <c r="K28" s="101" t="s">
        <v>89</v>
      </c>
      <c r="L28" s="207"/>
      <c r="M28" s="103" t="s">
        <v>7465</v>
      </c>
      <c r="N28" s="102"/>
      <c r="O28" s="103"/>
      <c r="P28" s="104" t="str">
        <f>IFS($D28="","",$D28, vlookup($D28,'DATA - LIS - RX'!$A:$D,2,0))</f>
        <v>Clonazepam, Phentermine, Oxycodone, Percocet,  Xanax</v>
      </c>
      <c r="Q28" s="105" t="b">
        <f>IFS($D28="","",$D28, VLOOKUP(D28, 'DATA - LIS - RX'!A:D, 3, 0))</f>
        <v>1</v>
      </c>
      <c r="R28" s="106">
        <f>IFS($D28="","",$D28, vlookup(D28,'DATA - LIS - RX'!A:D,4,0))</f>
        <v>44634</v>
      </c>
      <c r="S28" s="107"/>
      <c r="T28" s="107"/>
      <c r="U28" s="107"/>
      <c r="V28" s="107"/>
      <c r="W28" s="107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</row>
    <row r="29">
      <c r="A29" s="114" t="s">
        <v>150</v>
      </c>
      <c r="B29" s="94">
        <f t="shared" si="1"/>
        <v>23</v>
      </c>
      <c r="C29" s="94">
        <f>VLOOKUP(D29&amp;F29, 'FEB2022 - CC'!A:M, 13,0)</f>
        <v>207128</v>
      </c>
      <c r="D29" s="94">
        <v>9795.0</v>
      </c>
      <c r="E29" s="95">
        <v>15509.0</v>
      </c>
      <c r="F29" s="96">
        <v>44593.0</v>
      </c>
      <c r="G29" s="97">
        <v>0.5416666666666666</v>
      </c>
      <c r="H29" s="98" t="s">
        <v>7463</v>
      </c>
      <c r="I29" s="99" t="s">
        <v>7473</v>
      </c>
      <c r="J29" s="100" t="s">
        <v>101</v>
      </c>
      <c r="K29" s="101" t="s">
        <v>147</v>
      </c>
      <c r="L29" s="207"/>
      <c r="M29" s="103" t="s">
        <v>7465</v>
      </c>
      <c r="N29" s="102"/>
      <c r="O29" s="103"/>
      <c r="P29" s="104" t="str">
        <f>IFS($D29="","",$D29, vlookup($D29,'DATA - LIS - RX'!$A:$D,2,0))</f>
        <v>  -  </v>
      </c>
      <c r="Q29" s="105" t="b">
        <f>IFS($D29="","",$D29, VLOOKUP(D29, 'DATA - LIS - RX'!A:D, 3, 0))</f>
        <v>1</v>
      </c>
      <c r="R29" s="106">
        <f>IFS($D29="","",$D29, vlookup(D29,'DATA - LIS - RX'!A:D,4,0))</f>
        <v>44634</v>
      </c>
      <c r="S29" s="107"/>
      <c r="T29" s="107"/>
      <c r="U29" s="107"/>
      <c r="V29" s="107"/>
      <c r="W29" s="107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</row>
    <row r="30">
      <c r="A30" s="114" t="s">
        <v>153</v>
      </c>
      <c r="B30" s="94">
        <f t="shared" si="1"/>
        <v>24</v>
      </c>
      <c r="C30" s="94">
        <f>VLOOKUP(D30&amp;F30, 'FEB2022 - CC'!A:M, 13,0)</f>
        <v>207129</v>
      </c>
      <c r="D30" s="94">
        <v>15775.0</v>
      </c>
      <c r="E30" s="95">
        <v>24599.0</v>
      </c>
      <c r="F30" s="96">
        <v>44593.0</v>
      </c>
      <c r="G30" s="97">
        <v>0.5520833333333334</v>
      </c>
      <c r="H30" s="98" t="s">
        <v>7468</v>
      </c>
      <c r="I30" s="99" t="s">
        <v>7473</v>
      </c>
      <c r="J30" s="100" t="s">
        <v>101</v>
      </c>
      <c r="K30" s="101" t="s">
        <v>154</v>
      </c>
      <c r="L30" s="207"/>
      <c r="M30" s="103" t="s">
        <v>7465</v>
      </c>
      <c r="N30" s="102"/>
      <c r="O30" s="103" t="s">
        <v>7466</v>
      </c>
      <c r="P30" s="104" t="str">
        <f>IFS($D30="","",$D30, vlookup($D30,'DATA - LIS - RX'!$A:$D,2,0))</f>
        <v>Gabapentin</v>
      </c>
      <c r="Q30" s="105" t="b">
        <f>IFS($D30="","",$D30, VLOOKUP(D30, 'DATA - LIS - RX'!A:D, 3, 0))</f>
        <v>1</v>
      </c>
      <c r="R30" s="106">
        <f>IFS($D30="","",$D30, vlookup(D30,'DATA - LIS - RX'!A:D,4,0))</f>
        <v>44634</v>
      </c>
      <c r="S30" s="107"/>
      <c r="T30" s="107"/>
      <c r="U30" s="107"/>
      <c r="V30" s="107"/>
      <c r="W30" s="107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</row>
    <row r="31">
      <c r="A31" s="114" t="s">
        <v>161</v>
      </c>
      <c r="B31" s="94">
        <f t="shared" si="1"/>
        <v>25</v>
      </c>
      <c r="C31" s="94">
        <f>VLOOKUP(D31&amp;F31, 'FEB2022 - CC'!A:M, 13,0)</f>
        <v>207131</v>
      </c>
      <c r="D31" s="94">
        <v>9416.0</v>
      </c>
      <c r="E31" s="95">
        <v>30339.0</v>
      </c>
      <c r="F31" s="96">
        <v>44593.0</v>
      </c>
      <c r="G31" s="97">
        <v>0.59375</v>
      </c>
      <c r="H31" s="98" t="s">
        <v>7463</v>
      </c>
      <c r="I31" s="99" t="s">
        <v>7470</v>
      </c>
      <c r="J31" s="100" t="s">
        <v>97</v>
      </c>
      <c r="K31" s="101" t="s">
        <v>98</v>
      </c>
      <c r="L31" s="103"/>
      <c r="M31" s="103" t="s">
        <v>7465</v>
      </c>
      <c r="N31" s="102"/>
      <c r="O31" s="103" t="s">
        <v>7467</v>
      </c>
      <c r="P31" s="104" t="str">
        <f>IFS($D31="","",$D31, vlookup($D31,'DATA - LIS - RX'!$A:$D,2,0))</f>
        <v>Diazepam, Gabapentin, Hydrocodone,  Zolpidem, Buprenorphine, Chlordiazepoxide Amitriptyline</v>
      </c>
      <c r="Q31" s="105" t="b">
        <f>IFS($D31="","",$D31, VLOOKUP(D31, 'DATA - LIS - RX'!A:D, 3, 0))</f>
        <v>1</v>
      </c>
      <c r="R31" s="106">
        <f>IFS($D31="","",$D31, vlookup(D31,'DATA - LIS - RX'!A:D,4,0))</f>
        <v>44634</v>
      </c>
      <c r="S31" s="107"/>
      <c r="T31" s="107"/>
      <c r="U31" s="107"/>
      <c r="V31" s="107"/>
      <c r="W31" s="107"/>
      <c r="X31" s="109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</row>
    <row r="32">
      <c r="A32" s="114" t="s">
        <v>163</v>
      </c>
      <c r="B32" s="94">
        <f t="shared" si="1"/>
        <v>26</v>
      </c>
      <c r="C32" s="94">
        <f>VLOOKUP(D32&amp;F32, 'FEB2022 - CC'!A:M, 13,0)</f>
        <v>207132</v>
      </c>
      <c r="D32" s="94">
        <v>10381.0</v>
      </c>
      <c r="E32" s="95">
        <v>15865.0</v>
      </c>
      <c r="F32" s="96">
        <v>44593.0</v>
      </c>
      <c r="G32" s="97">
        <v>0.6041666666666666</v>
      </c>
      <c r="H32" s="98" t="s">
        <v>7468</v>
      </c>
      <c r="I32" s="99" t="s">
        <v>7469</v>
      </c>
      <c r="J32" s="100" t="s">
        <v>93</v>
      </c>
      <c r="K32" s="101" t="s">
        <v>164</v>
      </c>
      <c r="L32" s="207"/>
      <c r="M32" s="103" t="s">
        <v>7465</v>
      </c>
      <c r="N32" s="102"/>
      <c r="O32" s="112"/>
      <c r="P32" s="104" t="str">
        <f>IFS($D32="","",$D32, vlookup($D32,'DATA - LIS - RX'!$A:$D,2,0))</f>
        <v>  -  </v>
      </c>
      <c r="Q32" s="105" t="b">
        <f>IFS($D32="","",$D32, VLOOKUP(D32, 'DATA - LIS - RX'!A:D, 3, 0))</f>
        <v>1</v>
      </c>
      <c r="R32" s="106">
        <f>IFS($D32="","",$D32, vlookup(D32,'DATA - LIS - RX'!A:D,4,0))</f>
        <v>44634</v>
      </c>
      <c r="S32" s="107"/>
      <c r="T32" s="107"/>
      <c r="U32" s="107"/>
      <c r="V32" s="107"/>
      <c r="W32" s="107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</row>
    <row r="33">
      <c r="A33" s="114" t="s">
        <v>173</v>
      </c>
      <c r="B33" s="94">
        <f t="shared" si="1"/>
        <v>27</v>
      </c>
      <c r="C33" s="94">
        <f>VLOOKUP(D33&amp;F33, 'FEB2022 - CC'!A:M, 13,0)</f>
        <v>207133</v>
      </c>
      <c r="D33" s="94">
        <v>10882.0</v>
      </c>
      <c r="E33" s="95">
        <v>25037.0</v>
      </c>
      <c r="F33" s="96">
        <v>44593.0</v>
      </c>
      <c r="G33" s="97">
        <v>0.6458333333333334</v>
      </c>
      <c r="H33" s="98" t="s">
        <v>7468</v>
      </c>
      <c r="I33" s="99" t="s">
        <v>7470</v>
      </c>
      <c r="J33" s="100" t="s">
        <v>97</v>
      </c>
      <c r="K33" s="101" t="s">
        <v>174</v>
      </c>
      <c r="L33" s="103"/>
      <c r="M33" s="103" t="s">
        <v>7465</v>
      </c>
      <c r="N33" s="102"/>
      <c r="O33" s="103"/>
      <c r="P33" s="104" t="str">
        <f>IFS($D33="","",$D33, vlookup($D33,'DATA - LIS - RX'!$A:$D,2,0))</f>
        <v>Codeine, Hydrocodone, Lorazepam</v>
      </c>
      <c r="Q33" s="105" t="b">
        <f>IFS($D33="","",$D33, VLOOKUP(D33, 'DATA - LIS - RX'!A:D, 3, 0))</f>
        <v>1</v>
      </c>
      <c r="R33" s="106">
        <f>IFS($D33="","",$D33, vlookup(D33,'DATA - LIS - RX'!A:D,4,0))</f>
        <v>44634</v>
      </c>
      <c r="S33" s="107"/>
      <c r="T33" s="107"/>
      <c r="U33" s="107"/>
      <c r="V33" s="107"/>
      <c r="W33" s="107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</row>
    <row r="34">
      <c r="A34" s="114" t="s">
        <v>170</v>
      </c>
      <c r="B34" s="94">
        <f t="shared" si="1"/>
        <v>28</v>
      </c>
      <c r="C34" s="94">
        <f>VLOOKUP(D34&amp;F34, 'FEB2022 - CC'!A:M, 13,0)</f>
        <v>207134</v>
      </c>
      <c r="D34" s="94">
        <v>10629.0</v>
      </c>
      <c r="E34" s="95">
        <v>23738.0</v>
      </c>
      <c r="F34" s="96">
        <v>44593.0</v>
      </c>
      <c r="G34" s="97">
        <v>0.625</v>
      </c>
      <c r="H34" s="98" t="s">
        <v>7468</v>
      </c>
      <c r="I34" s="99" t="s">
        <v>7472</v>
      </c>
      <c r="J34" s="100" t="s">
        <v>88</v>
      </c>
      <c r="K34" s="101" t="s">
        <v>89</v>
      </c>
      <c r="L34" s="207"/>
      <c r="M34" s="103" t="s">
        <v>7465</v>
      </c>
      <c r="N34" s="102"/>
      <c r="O34" s="108"/>
      <c r="P34" s="104" t="str">
        <f>IFS($D34="","",$D34, vlookup($D34,'DATA - LIS - RX'!$A:$D,2,0))</f>
        <v>Oxycodone</v>
      </c>
      <c r="Q34" s="105" t="b">
        <f>IFS($D34="","",$D34, VLOOKUP(D34, 'DATA - LIS - RX'!A:D, 3, 0))</f>
        <v>1</v>
      </c>
      <c r="R34" s="106">
        <f>IFS($D34="","",$D34, vlookup(D34,'DATA - LIS - RX'!A:D,4,0))</f>
        <v>44634</v>
      </c>
      <c r="S34" s="107"/>
      <c r="T34" s="107"/>
      <c r="U34" s="107"/>
      <c r="V34" s="107"/>
      <c r="W34" s="107"/>
      <c r="X34" s="109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</row>
    <row r="35">
      <c r="A35" s="114" t="s">
        <v>168</v>
      </c>
      <c r="B35" s="94">
        <f t="shared" si="1"/>
        <v>29</v>
      </c>
      <c r="C35" s="94">
        <f>VLOOKUP(D35&amp;F35, 'FEB2022 - CC'!A:M, 13,0)</f>
        <v>207137</v>
      </c>
      <c r="D35" s="94">
        <v>17935.0</v>
      </c>
      <c r="E35" s="95">
        <v>29638.0</v>
      </c>
      <c r="F35" s="96">
        <v>44593.0</v>
      </c>
      <c r="G35" s="97">
        <v>0.6145833333333334</v>
      </c>
      <c r="H35" s="98" t="s">
        <v>7468</v>
      </c>
      <c r="I35" s="99" t="s">
        <v>7472</v>
      </c>
      <c r="J35" s="100" t="s">
        <v>97</v>
      </c>
      <c r="K35" s="101" t="s">
        <v>98</v>
      </c>
      <c r="L35" s="103" t="s">
        <v>7465</v>
      </c>
      <c r="M35" s="103"/>
      <c r="N35" s="102"/>
      <c r="O35" s="108" t="s">
        <v>40</v>
      </c>
      <c r="P35" s="104" t="str">
        <f>IFS($D35="","",$D35, vlookup($D35,'DATA - LIS - RX'!$A:$D,2,0))</f>
        <v>Codeine</v>
      </c>
      <c r="Q35" s="105" t="b">
        <f>IFS($D35="","",$D35, VLOOKUP(D35, 'DATA - LIS - RX'!A:D, 3, 0))</f>
        <v>1</v>
      </c>
      <c r="R35" s="106">
        <f>IFS($D35="","",$D35, vlookup(D35,'DATA - LIS - RX'!A:D,4,0))</f>
        <v>44634</v>
      </c>
      <c r="S35" s="107"/>
      <c r="T35" s="107"/>
      <c r="U35" s="107"/>
      <c r="V35" s="107"/>
      <c r="W35" s="107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</row>
    <row r="36">
      <c r="A36" s="114" t="s">
        <v>176</v>
      </c>
      <c r="B36" s="94">
        <f t="shared" si="1"/>
        <v>30</v>
      </c>
      <c r="C36" s="94">
        <f>VLOOKUP(D36&amp;F36, 'FEB2022 - CC'!A:M, 13,0)</f>
        <v>207141</v>
      </c>
      <c r="D36" s="94">
        <v>13514.0</v>
      </c>
      <c r="E36" s="95">
        <v>33238.0</v>
      </c>
      <c r="F36" s="96">
        <v>44594.0</v>
      </c>
      <c r="G36" s="97">
        <v>0.3333333333333333</v>
      </c>
      <c r="H36" s="98" t="s">
        <v>7468</v>
      </c>
      <c r="I36" s="99" t="s">
        <v>7473</v>
      </c>
      <c r="J36" s="100" t="s">
        <v>97</v>
      </c>
      <c r="K36" s="101" t="s">
        <v>147</v>
      </c>
      <c r="L36" s="207"/>
      <c r="M36" s="103" t="s">
        <v>7465</v>
      </c>
      <c r="N36" s="102"/>
      <c r="O36" s="103"/>
      <c r="P36" s="104" t="str">
        <f>IFS($D36="","",$D36, vlookup($D36,'DATA - LIS - RX'!$A:$D,2,0))</f>
        <v>  -  </v>
      </c>
      <c r="Q36" s="105" t="b">
        <f>IFS($D36="","",$D36, VLOOKUP(D36, 'DATA - LIS - RX'!A:D, 3, 0))</f>
        <v>1</v>
      </c>
      <c r="R36" s="106">
        <f>IFS($D36="","",$D36, vlookup(D36,'DATA - LIS - RX'!A:D,4,0))</f>
        <v>44634</v>
      </c>
      <c r="S36" s="107"/>
      <c r="T36" s="107"/>
      <c r="U36" s="107"/>
      <c r="V36" s="107"/>
      <c r="W36" s="107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</row>
    <row r="37">
      <c r="A37" s="114" t="s">
        <v>177</v>
      </c>
      <c r="B37" s="94">
        <f t="shared" si="1"/>
        <v>31</v>
      </c>
      <c r="C37" s="94">
        <f>VLOOKUP(D37&amp;F37, 'FEB2022 - CC'!A:M, 13,0)</f>
        <v>207142</v>
      </c>
      <c r="D37" s="94">
        <v>15664.0</v>
      </c>
      <c r="E37" s="95">
        <v>22056.0</v>
      </c>
      <c r="F37" s="96">
        <v>44594.0</v>
      </c>
      <c r="G37" s="97">
        <v>0.3333333333333333</v>
      </c>
      <c r="H37" s="98" t="s">
        <v>7468</v>
      </c>
      <c r="I37" s="99" t="s">
        <v>7464</v>
      </c>
      <c r="J37" s="100" t="s">
        <v>93</v>
      </c>
      <c r="K37" s="101" t="s">
        <v>174</v>
      </c>
      <c r="L37" s="207"/>
      <c r="M37" s="103" t="s">
        <v>7465</v>
      </c>
      <c r="N37" s="102"/>
      <c r="O37" s="103" t="s">
        <v>7466</v>
      </c>
      <c r="P37" s="104" t="str">
        <f>IFS($D37="","",$D37, vlookup($D37,'DATA - LIS - RX'!$A:$D,2,0))</f>
        <v>Buprenorphine, Gabapentin, Oxycodone</v>
      </c>
      <c r="Q37" s="105" t="b">
        <f>IFS($D37="","",$D37, VLOOKUP(D37, 'DATA - LIS - RX'!A:D, 3, 0))</f>
        <v>1</v>
      </c>
      <c r="R37" s="106">
        <f>IFS($D37="","",$D37, vlookup(D37,'DATA - LIS - RX'!A:D,4,0))</f>
        <v>44634</v>
      </c>
      <c r="S37" s="107"/>
      <c r="T37" s="107"/>
      <c r="U37" s="107"/>
      <c r="V37" s="107"/>
      <c r="W37" s="107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</row>
    <row r="38">
      <c r="A38" s="114" t="s">
        <v>178</v>
      </c>
      <c r="B38" s="94">
        <f t="shared" si="1"/>
        <v>32</v>
      </c>
      <c r="C38" s="94">
        <f>VLOOKUP(D38&amp;F38, 'FEB2022 - CC'!A:M, 13,0)</f>
        <v>207143</v>
      </c>
      <c r="D38" s="94">
        <v>17046.0</v>
      </c>
      <c r="E38" s="95">
        <v>30865.0</v>
      </c>
      <c r="F38" s="96">
        <v>44594.0</v>
      </c>
      <c r="G38" s="97">
        <v>0.3541666666666667</v>
      </c>
      <c r="H38" s="98" t="s">
        <v>7468</v>
      </c>
      <c r="I38" s="99" t="s">
        <v>7464</v>
      </c>
      <c r="J38" s="100" t="s">
        <v>93</v>
      </c>
      <c r="K38" s="101" t="s">
        <v>179</v>
      </c>
      <c r="L38" s="103"/>
      <c r="M38" s="103" t="s">
        <v>7465</v>
      </c>
      <c r="N38" s="102"/>
      <c r="O38" s="103"/>
      <c r="P38" s="104" t="str">
        <f>IFS($D38="","",$D38, vlookup($D38,'DATA - LIS - RX'!$A:$D,2,0))</f>
        <v>Tramadol, Gabapentin</v>
      </c>
      <c r="Q38" s="105" t="b">
        <f>IFS($D38="","",$D38, VLOOKUP(D38, 'DATA - LIS - RX'!A:D, 3, 0))</f>
        <v>1</v>
      </c>
      <c r="R38" s="106">
        <f>IFS($D38="","",$D38, vlookup(D38,'DATA - LIS - RX'!A:D,4,0))</f>
        <v>44634</v>
      </c>
      <c r="S38" s="107"/>
      <c r="T38" s="107"/>
      <c r="U38" s="107"/>
      <c r="V38" s="107"/>
      <c r="W38" s="107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</row>
    <row r="39">
      <c r="A39" s="114" t="s">
        <v>184</v>
      </c>
      <c r="B39" s="94">
        <f t="shared" si="1"/>
        <v>33</v>
      </c>
      <c r="C39" s="94">
        <f>VLOOKUP(D39&amp;F39, 'FEB2022 - CC'!A:M, 13,0)</f>
        <v>207145</v>
      </c>
      <c r="D39" s="94">
        <v>11884.0</v>
      </c>
      <c r="E39" s="95">
        <v>23150.0</v>
      </c>
      <c r="F39" s="96">
        <v>44594.0</v>
      </c>
      <c r="G39" s="97">
        <v>0.375</v>
      </c>
      <c r="H39" s="98" t="s">
        <v>7468</v>
      </c>
      <c r="I39" s="99" t="s">
        <v>7464</v>
      </c>
      <c r="J39" s="100" t="s">
        <v>93</v>
      </c>
      <c r="K39" s="101" t="s">
        <v>174</v>
      </c>
      <c r="L39" s="207"/>
      <c r="M39" s="103" t="s">
        <v>7465</v>
      </c>
      <c r="N39" s="102"/>
      <c r="O39" s="103" t="s">
        <v>7466</v>
      </c>
      <c r="P39" s="104" t="str">
        <f>IFS($D39="","",$D39, vlookup($D39,'DATA - LIS - RX'!$A:$D,2,0))</f>
        <v>Hydrocodone, Gabapentin, Morphine</v>
      </c>
      <c r="Q39" s="105" t="b">
        <f>IFS($D39="","",$D39, VLOOKUP(D39, 'DATA - LIS - RX'!A:D, 3, 0))</f>
        <v>1</v>
      </c>
      <c r="R39" s="106">
        <f>IFS($D39="","",$D39, vlookup(D39,'DATA - LIS - RX'!A:D,4,0))</f>
        <v>44634</v>
      </c>
      <c r="S39" s="107"/>
      <c r="T39" s="107"/>
      <c r="U39" s="107"/>
      <c r="V39" s="107"/>
      <c r="W39" s="107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</row>
    <row r="40">
      <c r="A40" s="114" t="s">
        <v>181</v>
      </c>
      <c r="B40" s="94">
        <f t="shared" si="1"/>
        <v>34</v>
      </c>
      <c r="C40" s="94">
        <f>VLOOKUP(D40&amp;F40, 'FEB2022 - CC'!A:M, 13,0)</f>
        <v>207146</v>
      </c>
      <c r="D40" s="94">
        <v>15845.0</v>
      </c>
      <c r="E40" s="95">
        <v>26349.0</v>
      </c>
      <c r="F40" s="96">
        <v>44594.0</v>
      </c>
      <c r="G40" s="97">
        <v>0.3645833333333333</v>
      </c>
      <c r="H40" s="98" t="s">
        <v>7463</v>
      </c>
      <c r="I40" s="99" t="s">
        <v>7473</v>
      </c>
      <c r="J40" s="100" t="s">
        <v>101</v>
      </c>
      <c r="K40" s="101" t="s">
        <v>182</v>
      </c>
      <c r="L40" s="103"/>
      <c r="M40" s="103" t="s">
        <v>7465</v>
      </c>
      <c r="N40" s="102"/>
      <c r="O40" s="103"/>
      <c r="P40" s="104" t="str">
        <f>IFS($D40="","",$D40, vlookup($D40,'DATA - LIS - RX'!$A:$D,2,0))</f>
        <v>Tramadol</v>
      </c>
      <c r="Q40" s="105" t="b">
        <f>IFS($D40="","",$D40, VLOOKUP(D40, 'DATA - LIS - RX'!A:D, 3, 0))</f>
        <v>1</v>
      </c>
      <c r="R40" s="106">
        <f>IFS($D40="","",$D40, vlookup(D40,'DATA - LIS - RX'!A:D,4,0))</f>
        <v>44634</v>
      </c>
      <c r="S40" s="107"/>
      <c r="T40" s="107"/>
      <c r="U40" s="107"/>
      <c r="V40" s="107"/>
      <c r="W40" s="107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</row>
    <row r="41">
      <c r="A41" s="114" t="s">
        <v>185</v>
      </c>
      <c r="B41" s="94">
        <f t="shared" si="1"/>
        <v>35</v>
      </c>
      <c r="C41" s="94">
        <f>VLOOKUP(D41&amp;F41, 'FEB2022 - CC'!A:M, 13,0)</f>
        <v>207147</v>
      </c>
      <c r="D41" s="94">
        <v>14790.0</v>
      </c>
      <c r="E41" s="95">
        <v>24134.0</v>
      </c>
      <c r="F41" s="96">
        <v>44594.0</v>
      </c>
      <c r="G41" s="97">
        <v>0.375</v>
      </c>
      <c r="H41" s="98" t="s">
        <v>7463</v>
      </c>
      <c r="I41" s="99" t="s">
        <v>7464</v>
      </c>
      <c r="J41" s="100" t="s">
        <v>93</v>
      </c>
      <c r="K41" s="101" t="s">
        <v>186</v>
      </c>
      <c r="L41" s="103"/>
      <c r="M41" s="103" t="s">
        <v>7465</v>
      </c>
      <c r="N41" s="102"/>
      <c r="O41" s="103"/>
      <c r="P41" s="104" t="str">
        <f>IFS($D41="","",$D41, vlookup($D41,'DATA - LIS - RX'!$A:$D,2,0))</f>
        <v>Oxycodone</v>
      </c>
      <c r="Q41" s="105" t="b">
        <f>IFS($D41="","",$D41, VLOOKUP(D41, 'DATA - LIS - RX'!A:D, 3, 0))</f>
        <v>1</v>
      </c>
      <c r="R41" s="106">
        <f>IFS($D41="","",$D41, vlookup(D41,'DATA - LIS - RX'!A:D,4,0))</f>
        <v>44634</v>
      </c>
      <c r="S41" s="107"/>
      <c r="T41" s="107"/>
      <c r="U41" s="107"/>
      <c r="V41" s="107"/>
      <c r="W41" s="107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</row>
    <row r="42">
      <c r="A42" s="114" t="s">
        <v>187</v>
      </c>
      <c r="B42" s="94">
        <f t="shared" si="1"/>
        <v>36</v>
      </c>
      <c r="C42" s="94">
        <f>VLOOKUP(D42&amp;F42, 'FEB2022 - CC'!A:M, 13,0)</f>
        <v>207148</v>
      </c>
      <c r="D42" s="94">
        <v>14158.0</v>
      </c>
      <c r="E42" s="95">
        <v>14321.0</v>
      </c>
      <c r="F42" s="96">
        <v>44594.0</v>
      </c>
      <c r="G42" s="97">
        <v>0.3854166666666667</v>
      </c>
      <c r="H42" s="98" t="s">
        <v>7463</v>
      </c>
      <c r="I42" s="99" t="s">
        <v>7464</v>
      </c>
      <c r="J42" s="100" t="s">
        <v>93</v>
      </c>
      <c r="K42" s="101" t="s">
        <v>147</v>
      </c>
      <c r="L42" s="207"/>
      <c r="M42" s="103" t="s">
        <v>7465</v>
      </c>
      <c r="N42" s="102"/>
      <c r="O42" s="103"/>
      <c r="P42" s="104" t="str">
        <f>IFS($D42="","",$D42, vlookup($D42,'DATA - LIS - RX'!$A:$D,2,0))</f>
        <v>Tramadol</v>
      </c>
      <c r="Q42" s="105" t="b">
        <f>IFS($D42="","",$D42, VLOOKUP(D42, 'DATA - LIS - RX'!A:D, 3, 0))</f>
        <v>1</v>
      </c>
      <c r="R42" s="106">
        <f>IFS($D42="","",$D42, vlookup(D42,'DATA - LIS - RX'!A:D,4,0))</f>
        <v>44634</v>
      </c>
      <c r="S42" s="107"/>
      <c r="T42" s="107"/>
      <c r="U42" s="107"/>
      <c r="V42" s="107"/>
      <c r="W42" s="107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</row>
    <row r="43">
      <c r="A43" s="114" t="s">
        <v>193</v>
      </c>
      <c r="B43" s="94">
        <f t="shared" si="1"/>
        <v>37</v>
      </c>
      <c r="C43" s="94">
        <f>VLOOKUP(D43&amp;F43, 'FEB2022 - CC'!A:M, 13,0)</f>
        <v>207149</v>
      </c>
      <c r="D43" s="94">
        <v>11827.0</v>
      </c>
      <c r="E43" s="95">
        <v>30145.0</v>
      </c>
      <c r="F43" s="96">
        <v>44594.0</v>
      </c>
      <c r="G43" s="97">
        <v>0.40625</v>
      </c>
      <c r="H43" s="98" t="s">
        <v>7468</v>
      </c>
      <c r="I43" s="99" t="s">
        <v>7464</v>
      </c>
      <c r="J43" s="100" t="s">
        <v>93</v>
      </c>
      <c r="K43" s="101" t="s">
        <v>179</v>
      </c>
      <c r="L43" s="103"/>
      <c r="M43" s="103" t="s">
        <v>7465</v>
      </c>
      <c r="N43" s="102"/>
      <c r="O43" s="103" t="s">
        <v>7466</v>
      </c>
      <c r="P43" s="104" t="str">
        <f>IFS($D43="","",$D43, vlookup($D43,'DATA - LIS - RX'!$A:$D,2,0))</f>
        <v>Codeine, Gabapentin</v>
      </c>
      <c r="Q43" s="105" t="b">
        <f>IFS($D43="","",$D43, VLOOKUP(D43, 'DATA - LIS - RX'!A:D, 3, 0))</f>
        <v>1</v>
      </c>
      <c r="R43" s="106">
        <f>IFS($D43="","",$D43, vlookup(D43,'DATA - LIS - RX'!A:D,4,0))</f>
        <v>44634</v>
      </c>
      <c r="S43" s="107"/>
      <c r="T43" s="107"/>
      <c r="U43" s="107"/>
      <c r="V43" s="107"/>
      <c r="W43" s="107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</row>
    <row r="44">
      <c r="A44" s="114" t="s">
        <v>203</v>
      </c>
      <c r="B44" s="94">
        <f t="shared" si="1"/>
        <v>38</v>
      </c>
      <c r="C44" s="94">
        <f>VLOOKUP(D44&amp;F44, 'FEB2022 - CC'!A:M, 13,0)</f>
        <v>207152</v>
      </c>
      <c r="D44" s="94">
        <v>17708.0</v>
      </c>
      <c r="E44" s="95">
        <v>14701.0</v>
      </c>
      <c r="F44" s="96">
        <v>44594.0</v>
      </c>
      <c r="G44" s="97">
        <v>0.4479166666666667</v>
      </c>
      <c r="H44" s="98" t="s">
        <v>7468</v>
      </c>
      <c r="I44" s="99" t="s">
        <v>7472</v>
      </c>
      <c r="J44" s="100" t="s">
        <v>88</v>
      </c>
      <c r="K44" s="101" t="s">
        <v>89</v>
      </c>
      <c r="L44" s="103" t="s">
        <v>7465</v>
      </c>
      <c r="M44" s="103"/>
      <c r="N44" s="102"/>
      <c r="O44" s="108" t="s">
        <v>40</v>
      </c>
      <c r="P44" s="104" t="str">
        <f>IFS($D44="","",$D44, vlookup($D44,'DATA - LIS - RX'!$A:$D,2,0))</f>
        <v>Codeine</v>
      </c>
      <c r="Q44" s="105" t="b">
        <f>IFS($D44="","",$D44, VLOOKUP(D44, 'DATA - LIS - RX'!A:D, 3, 0))</f>
        <v>1</v>
      </c>
      <c r="R44" s="106">
        <f>IFS($D44="","",$D44, vlookup(D44,'DATA - LIS - RX'!A:D,4,0))</f>
        <v>44634</v>
      </c>
      <c r="S44" s="107"/>
      <c r="T44" s="107"/>
      <c r="U44" s="107"/>
      <c r="V44" s="107"/>
      <c r="W44" s="107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</row>
    <row r="45">
      <c r="A45" s="114" t="s">
        <v>209</v>
      </c>
      <c r="B45" s="94">
        <f t="shared" si="1"/>
        <v>39</v>
      </c>
      <c r="C45" s="94">
        <f>VLOOKUP(D45&amp;F45, 'FEB2022 - CC'!A:M, 13,0)</f>
        <v>207155</v>
      </c>
      <c r="D45" s="94">
        <v>11012.0</v>
      </c>
      <c r="E45" s="95">
        <v>23539.0</v>
      </c>
      <c r="F45" s="96">
        <v>44594.0</v>
      </c>
      <c r="G45" s="97">
        <v>0.46875</v>
      </c>
      <c r="H45" s="98" t="s">
        <v>7463</v>
      </c>
      <c r="I45" s="99" t="s">
        <v>7473</v>
      </c>
      <c r="J45" s="100" t="s">
        <v>93</v>
      </c>
      <c r="K45" s="101" t="s">
        <v>174</v>
      </c>
      <c r="L45" s="103"/>
      <c r="M45" s="103" t="s">
        <v>7465</v>
      </c>
      <c r="N45" s="102"/>
      <c r="O45" s="103" t="s">
        <v>7476</v>
      </c>
      <c r="P45" s="104" t="str">
        <f>IFS($D45="","",$D45, vlookup($D45,'DATA - LIS - RX'!$A:$D,2,0))</f>
        <v>Amitriptyline, Hydrocodone</v>
      </c>
      <c r="Q45" s="105" t="b">
        <f>IFS($D45="","",$D45, VLOOKUP(D45, 'DATA - LIS - RX'!A:D, 3, 0))</f>
        <v>1</v>
      </c>
      <c r="R45" s="106">
        <f>IFS($D45="","",$D45, vlookup(D45,'DATA - LIS - RX'!A:D,4,0))</f>
        <v>44634</v>
      </c>
      <c r="S45" s="107"/>
      <c r="T45" s="107"/>
      <c r="U45" s="107"/>
      <c r="V45" s="107"/>
      <c r="W45" s="107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</row>
    <row r="46">
      <c r="A46" s="114" t="s">
        <v>212</v>
      </c>
      <c r="B46" s="94">
        <f t="shared" si="1"/>
        <v>40</v>
      </c>
      <c r="C46" s="94">
        <f>VLOOKUP(D46&amp;F46, 'FEB2022 - CC'!A:M, 13,0)</f>
        <v>207158</v>
      </c>
      <c r="D46" s="94">
        <v>16481.0</v>
      </c>
      <c r="E46" s="95">
        <v>23102.0</v>
      </c>
      <c r="F46" s="96">
        <v>44594.0</v>
      </c>
      <c r="G46" s="97">
        <v>0.5416666666666666</v>
      </c>
      <c r="H46" s="98" t="s">
        <v>7463</v>
      </c>
      <c r="I46" s="99" t="s">
        <v>7464</v>
      </c>
      <c r="J46" s="100" t="s">
        <v>101</v>
      </c>
      <c r="K46" s="101" t="s">
        <v>147</v>
      </c>
      <c r="L46" s="207"/>
      <c r="M46" s="103" t="s">
        <v>7465</v>
      </c>
      <c r="N46" s="102"/>
      <c r="O46" s="103"/>
      <c r="P46" s="104" t="str">
        <f>IFS($D46="","",$D46, vlookup($D46,'DATA - LIS - RX'!$A:$D,2,0))</f>
        <v>Hydrocodone</v>
      </c>
      <c r="Q46" s="105" t="b">
        <f>IFS($D46="","",$D46, VLOOKUP(D46, 'DATA - LIS - RX'!A:D, 3, 0))</f>
        <v>1</v>
      </c>
      <c r="R46" s="106">
        <f>IFS($D46="","",$D46, vlookup(D46,'DATA - LIS - RX'!A:D,4,0))</f>
        <v>44634</v>
      </c>
      <c r="S46" s="107"/>
      <c r="T46" s="107"/>
      <c r="U46" s="107"/>
      <c r="V46" s="107"/>
      <c r="W46" s="107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</row>
    <row r="47">
      <c r="A47" s="114" t="s">
        <v>213</v>
      </c>
      <c r="B47" s="94">
        <f t="shared" si="1"/>
        <v>41</v>
      </c>
      <c r="C47" s="94">
        <f>VLOOKUP(D47&amp;F47, 'FEB2022 - CC'!A:M, 13,0)</f>
        <v>207160</v>
      </c>
      <c r="D47" s="94">
        <v>15800.0</v>
      </c>
      <c r="E47" s="95">
        <v>21210.0</v>
      </c>
      <c r="F47" s="96">
        <v>44594.0</v>
      </c>
      <c r="G47" s="97">
        <v>0.5416666666666666</v>
      </c>
      <c r="H47" s="98" t="s">
        <v>7463</v>
      </c>
      <c r="I47" s="99" t="s">
        <v>7464</v>
      </c>
      <c r="J47" s="100" t="s">
        <v>93</v>
      </c>
      <c r="K47" s="101" t="s">
        <v>98</v>
      </c>
      <c r="L47" s="207"/>
      <c r="M47" s="103" t="s">
        <v>7465</v>
      </c>
      <c r="N47" s="102"/>
      <c r="O47" s="103"/>
      <c r="P47" s="104" t="str">
        <f>IFS($D47="","",$D47, vlookup($D47,'DATA - LIS - RX'!$A:$D,2,0))</f>
        <v>Hydrocodone</v>
      </c>
      <c r="Q47" s="105" t="b">
        <f>IFS($D47="","",$D47, VLOOKUP(D47, 'DATA - LIS - RX'!A:D, 3, 0))</f>
        <v>1</v>
      </c>
      <c r="R47" s="106">
        <f>IFS($D47="","",$D47, vlookup(D47,'DATA - LIS - RX'!A:D,4,0))</f>
        <v>44634</v>
      </c>
      <c r="S47" s="107"/>
      <c r="T47" s="107"/>
      <c r="U47" s="107"/>
      <c r="V47" s="107"/>
      <c r="W47" s="107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</row>
    <row r="48">
      <c r="A48" s="114" t="s">
        <v>217</v>
      </c>
      <c r="B48" s="94">
        <f t="shared" si="1"/>
        <v>42</v>
      </c>
      <c r="C48" s="94">
        <f>VLOOKUP(D48&amp;F48, 'FEB2022 - CC'!A:M, 13,0)</f>
        <v>207161</v>
      </c>
      <c r="D48" s="94">
        <v>17793.0</v>
      </c>
      <c r="E48" s="95">
        <v>20823.0</v>
      </c>
      <c r="F48" s="96">
        <v>44594.0</v>
      </c>
      <c r="G48" s="97">
        <v>0.5520833333333334</v>
      </c>
      <c r="H48" s="98" t="s">
        <v>7468</v>
      </c>
      <c r="I48" s="99" t="s">
        <v>7473</v>
      </c>
      <c r="J48" s="100" t="s">
        <v>97</v>
      </c>
      <c r="K48" s="101" t="s">
        <v>218</v>
      </c>
      <c r="L48" s="103" t="s">
        <v>7465</v>
      </c>
      <c r="M48" s="103"/>
      <c r="N48" s="102"/>
      <c r="O48" s="108" t="s">
        <v>40</v>
      </c>
      <c r="P48" s="104" t="str">
        <f>IFS($D48="","",$D48, vlookup($D48,'DATA - LIS - RX'!$A:$D,2,0))</f>
        <v>Tramadol, Gabapentin</v>
      </c>
      <c r="Q48" s="105" t="b">
        <f>IFS($D48="","",$D48, VLOOKUP(D48, 'DATA - LIS - RX'!A:D, 3, 0))</f>
        <v>1</v>
      </c>
      <c r="R48" s="106">
        <f>IFS($D48="","",$D48, vlookup(D48,'DATA - LIS - RX'!A:D,4,0))</f>
        <v>44634</v>
      </c>
      <c r="S48" s="107"/>
      <c r="T48" s="107"/>
      <c r="U48" s="107"/>
      <c r="V48" s="107"/>
      <c r="W48" s="107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</row>
    <row r="49">
      <c r="A49" s="114" t="s">
        <v>220</v>
      </c>
      <c r="B49" s="94">
        <f t="shared" si="1"/>
        <v>43</v>
      </c>
      <c r="C49" s="94">
        <f>VLOOKUP(D49&amp;F49, 'FEB2022 - CC'!A:M, 13,0)</f>
        <v>207162</v>
      </c>
      <c r="D49" s="94">
        <v>15244.0</v>
      </c>
      <c r="E49" s="95">
        <v>22139.0</v>
      </c>
      <c r="F49" s="96">
        <v>44594.0</v>
      </c>
      <c r="G49" s="97">
        <v>0.5625</v>
      </c>
      <c r="H49" s="98" t="s">
        <v>7468</v>
      </c>
      <c r="I49" s="99" t="s">
        <v>7464</v>
      </c>
      <c r="J49" s="100" t="s">
        <v>93</v>
      </c>
      <c r="K49" s="101" t="s">
        <v>221</v>
      </c>
      <c r="L49" s="207"/>
      <c r="M49" s="103" t="s">
        <v>7465</v>
      </c>
      <c r="N49" s="102"/>
      <c r="O49" s="103"/>
      <c r="P49" s="104" t="str">
        <f>IFS($D49="","",$D49, vlookup($D49,'DATA - LIS - RX'!$A:$D,2,0))</f>
        <v>Cyclobenzaprine, Hydrocodone, Zolpidem </v>
      </c>
      <c r="Q49" s="105" t="b">
        <f>IFS($D49="","",$D49, VLOOKUP(D49, 'DATA - LIS - RX'!A:D, 3, 0))</f>
        <v>1</v>
      </c>
      <c r="R49" s="106">
        <f>IFS($D49="","",$D49, vlookup(D49,'DATA - LIS - RX'!A:D,4,0))</f>
        <v>44634</v>
      </c>
      <c r="S49" s="107"/>
      <c r="T49" s="107"/>
      <c r="U49" s="107"/>
      <c r="V49" s="107"/>
      <c r="W49" s="107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</row>
    <row r="50">
      <c r="A50" s="114" t="s">
        <v>225</v>
      </c>
      <c r="B50" s="94">
        <f t="shared" si="1"/>
        <v>44</v>
      </c>
      <c r="C50" s="94">
        <f>VLOOKUP(D50&amp;F50, 'FEB2022 - CC'!A:M, 13,0)</f>
        <v>207163</v>
      </c>
      <c r="D50" s="94">
        <v>16982.0</v>
      </c>
      <c r="E50" s="95">
        <v>21978.0</v>
      </c>
      <c r="F50" s="96">
        <v>44594.0</v>
      </c>
      <c r="G50" s="97">
        <v>0.5729166666666666</v>
      </c>
      <c r="H50" s="98" t="s">
        <v>7468</v>
      </c>
      <c r="I50" s="99" t="s">
        <v>7464</v>
      </c>
      <c r="J50" s="100" t="s">
        <v>93</v>
      </c>
      <c r="K50" s="101" t="s">
        <v>98</v>
      </c>
      <c r="L50" s="207"/>
      <c r="M50" s="103" t="s">
        <v>7465</v>
      </c>
      <c r="N50" s="102"/>
      <c r="O50" s="103" t="s">
        <v>7466</v>
      </c>
      <c r="P50" s="104" t="str">
        <f>IFS($D50="","",$D50, vlookup($D50,'DATA - LIS - RX'!$A:$D,2,0))</f>
        <v>Codeine, Gabapentin</v>
      </c>
      <c r="Q50" s="105" t="b">
        <f>IFS($D50="","",$D50, VLOOKUP(D50, 'DATA - LIS - RX'!A:D, 3, 0))</f>
        <v>1</v>
      </c>
      <c r="R50" s="106">
        <f>IFS($D50="","",$D50, vlookup(D50,'DATA - LIS - RX'!A:D,4,0))</f>
        <v>44634</v>
      </c>
      <c r="S50" s="107"/>
      <c r="T50" s="107"/>
      <c r="U50" s="107"/>
      <c r="V50" s="107"/>
      <c r="W50" s="107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</row>
    <row r="51">
      <c r="A51" s="114" t="s">
        <v>222</v>
      </c>
      <c r="B51" s="94">
        <f t="shared" si="1"/>
        <v>45</v>
      </c>
      <c r="C51" s="94">
        <f>VLOOKUP(D51&amp;F51, 'FEB2022 - CC'!A:M, 13,0)</f>
        <v>207164</v>
      </c>
      <c r="D51" s="94">
        <v>12001.0</v>
      </c>
      <c r="E51" s="95">
        <v>29034.0</v>
      </c>
      <c r="F51" s="96">
        <v>44594.0</v>
      </c>
      <c r="G51" s="97">
        <v>0.5625</v>
      </c>
      <c r="H51" s="98" t="s">
        <v>7468</v>
      </c>
      <c r="I51" s="99" t="s">
        <v>7473</v>
      </c>
      <c r="J51" s="100" t="s">
        <v>101</v>
      </c>
      <c r="K51" s="101" t="s">
        <v>182</v>
      </c>
      <c r="L51" s="207"/>
      <c r="M51" s="103" t="s">
        <v>7465</v>
      </c>
      <c r="N51" s="102"/>
      <c r="O51" s="103"/>
      <c r="P51" s="104" t="str">
        <f>IFS($D51="","",$D51, vlookup($D51,'DATA - LIS - RX'!$A:$D,2,0))</f>
        <v>Tramadol</v>
      </c>
      <c r="Q51" s="105" t="b">
        <f>IFS($D51="","",$D51, VLOOKUP(D51, 'DATA - LIS - RX'!A:D, 3, 0))</f>
        <v>1</v>
      </c>
      <c r="R51" s="106">
        <f>IFS($D51="","",$D51, vlookup(D51,'DATA - LIS - RX'!A:D,4,0))</f>
        <v>44634</v>
      </c>
      <c r="S51" s="107"/>
      <c r="T51" s="107"/>
      <c r="U51" s="107"/>
      <c r="V51" s="107"/>
      <c r="W51" s="107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</row>
    <row r="52">
      <c r="A52" s="114" t="s">
        <v>227</v>
      </c>
      <c r="B52" s="94">
        <f t="shared" si="1"/>
        <v>46</v>
      </c>
      <c r="C52" s="94">
        <f>VLOOKUP(D52&amp;F52, 'FEB2022 - CC'!A:M, 13,0)</f>
        <v>207166</v>
      </c>
      <c r="D52" s="94">
        <v>9176.0</v>
      </c>
      <c r="E52" s="95">
        <v>17667.0</v>
      </c>
      <c r="F52" s="96">
        <v>44594.0</v>
      </c>
      <c r="G52" s="97">
        <v>0.5729166666666666</v>
      </c>
      <c r="H52" s="98" t="s">
        <v>7468</v>
      </c>
      <c r="I52" s="99" t="s">
        <v>7473</v>
      </c>
      <c r="J52" s="100" t="s">
        <v>101</v>
      </c>
      <c r="K52" s="101" t="s">
        <v>89</v>
      </c>
      <c r="L52" s="207"/>
      <c r="M52" s="103" t="s">
        <v>7465</v>
      </c>
      <c r="N52" s="102"/>
      <c r="O52" s="103" t="s">
        <v>7466</v>
      </c>
      <c r="P52" s="104" t="str">
        <f>IFS($D52="","",$D52, vlookup($D52,'DATA - LIS - RX'!$A:$D,2,0))</f>
        <v>Gabapentin, Buprenorphine</v>
      </c>
      <c r="Q52" s="105" t="b">
        <f>IFS($D52="","",$D52, VLOOKUP(D52, 'DATA - LIS - RX'!A:D, 3, 0))</f>
        <v>1</v>
      </c>
      <c r="R52" s="106">
        <f>IFS($D52="","",$D52, vlookup(D52,'DATA - LIS - RX'!A:D,4,0))</f>
        <v>44634</v>
      </c>
      <c r="S52" s="107"/>
      <c r="T52" s="107"/>
      <c r="U52" s="107"/>
      <c r="V52" s="107"/>
      <c r="W52" s="107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</row>
    <row r="53">
      <c r="A53" s="114" t="s">
        <v>231</v>
      </c>
      <c r="B53" s="94">
        <f t="shared" si="1"/>
        <v>47</v>
      </c>
      <c r="C53" s="94">
        <f>VLOOKUP(D53&amp;F53, 'FEB2022 - CC'!A:M, 13,0)</f>
        <v>207169</v>
      </c>
      <c r="D53" s="94">
        <v>15190.0</v>
      </c>
      <c r="E53" s="95">
        <v>11783.0</v>
      </c>
      <c r="F53" s="96">
        <v>44594.0</v>
      </c>
      <c r="G53" s="97">
        <v>0.59375</v>
      </c>
      <c r="H53" s="98" t="s">
        <v>7468</v>
      </c>
      <c r="I53" s="99" t="s">
        <v>7464</v>
      </c>
      <c r="J53" s="100" t="s">
        <v>93</v>
      </c>
      <c r="K53" s="101" t="s">
        <v>94</v>
      </c>
      <c r="L53" s="207"/>
      <c r="M53" s="103" t="s">
        <v>7465</v>
      </c>
      <c r="N53" s="102"/>
      <c r="O53" s="103" t="s">
        <v>7466</v>
      </c>
      <c r="P53" s="104" t="str">
        <f>IFS($D53="","",$D53, vlookup($D53,'DATA - LIS - RX'!$A:$D,2,0))</f>
        <v>Buprenorphine, Oxycodone, Gabapentin</v>
      </c>
      <c r="Q53" s="105" t="b">
        <f>IFS($D53="","",$D53, VLOOKUP(D53, 'DATA - LIS - RX'!A:D, 3, 0))</f>
        <v>1</v>
      </c>
      <c r="R53" s="106">
        <f>IFS($D53="","",$D53, vlookup(D53,'DATA - LIS - RX'!A:D,4,0))</f>
        <v>44634</v>
      </c>
      <c r="S53" s="107"/>
      <c r="T53" s="107"/>
      <c r="U53" s="107"/>
      <c r="V53" s="107"/>
      <c r="W53" s="107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</row>
    <row r="54">
      <c r="A54" s="114" t="s">
        <v>238</v>
      </c>
      <c r="B54" s="94">
        <f t="shared" si="1"/>
        <v>48</v>
      </c>
      <c r="C54" s="94">
        <f>VLOOKUP(D54&amp;F54, 'FEB2022 - CC'!A:M, 13,0)</f>
        <v>207171</v>
      </c>
      <c r="D54" s="94">
        <v>12328.0</v>
      </c>
      <c r="E54" s="95">
        <v>18799.0</v>
      </c>
      <c r="F54" s="96">
        <v>44594.0</v>
      </c>
      <c r="G54" s="97">
        <v>0.6354166666666666</v>
      </c>
      <c r="H54" s="98" t="s">
        <v>7463</v>
      </c>
      <c r="I54" s="99" t="s">
        <v>7464</v>
      </c>
      <c r="J54" s="100" t="s">
        <v>93</v>
      </c>
      <c r="K54" s="101" t="s">
        <v>154</v>
      </c>
      <c r="L54" s="207"/>
      <c r="M54" s="103" t="s">
        <v>7465</v>
      </c>
      <c r="N54" s="102"/>
      <c r="O54" s="103" t="s">
        <v>7466</v>
      </c>
      <c r="P54" s="104" t="str">
        <f>IFS($D54="","",$D54, vlookup($D54,'DATA - LIS - RX'!$A:$D,2,0))</f>
        <v>Gabapentin, Hydrocodone</v>
      </c>
      <c r="Q54" s="105" t="b">
        <f>IFS($D54="","",$D54, VLOOKUP(D54, 'DATA - LIS - RX'!A:D, 3, 0))</f>
        <v>1</v>
      </c>
      <c r="R54" s="106">
        <f>IFS($D54="","",$D54, vlookup(D54,'DATA - LIS - RX'!A:D,4,0))</f>
        <v>44634</v>
      </c>
      <c r="S54" s="107"/>
      <c r="T54" s="107"/>
      <c r="U54" s="107"/>
      <c r="V54" s="107"/>
      <c r="W54" s="107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</row>
    <row r="55">
      <c r="A55" s="114" t="s">
        <v>235</v>
      </c>
      <c r="B55" s="94">
        <f t="shared" si="1"/>
        <v>49</v>
      </c>
      <c r="C55" s="94">
        <f>VLOOKUP(D55&amp;F55, 'FEB2022 - CC'!A:M, 13,0)</f>
        <v>207172</v>
      </c>
      <c r="D55" s="94">
        <v>14161.0</v>
      </c>
      <c r="E55" s="95">
        <v>18739.0</v>
      </c>
      <c r="F55" s="96">
        <v>44594.0</v>
      </c>
      <c r="G55" s="97">
        <v>0.6145833333333334</v>
      </c>
      <c r="H55" s="98" t="s">
        <v>7463</v>
      </c>
      <c r="I55" s="99" t="s">
        <v>7473</v>
      </c>
      <c r="J55" s="100" t="s">
        <v>101</v>
      </c>
      <c r="K55" s="101" t="s">
        <v>98</v>
      </c>
      <c r="L55" s="207"/>
      <c r="M55" s="103" t="s">
        <v>7465</v>
      </c>
      <c r="N55" s="102"/>
      <c r="O55" s="103" t="s">
        <v>7474</v>
      </c>
      <c r="P55" s="104" t="str">
        <f>IFS($D55="","",$D55, vlookup($D55,'DATA - LIS - RX'!$A:$D,2,0))</f>
        <v>Pregabalin, Oxycodone</v>
      </c>
      <c r="Q55" s="105" t="b">
        <f>IFS($D55="","",$D55, VLOOKUP(D55, 'DATA - LIS - RX'!A:D, 3, 0))</f>
        <v>1</v>
      </c>
      <c r="R55" s="106">
        <f>IFS($D55="","",$D55, vlookup(D55,'DATA - LIS - RX'!A:D,4,0))</f>
        <v>44634</v>
      </c>
      <c r="S55" s="107"/>
      <c r="T55" s="107"/>
      <c r="U55" s="107"/>
      <c r="V55" s="107"/>
      <c r="W55" s="107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</row>
    <row r="56">
      <c r="A56" s="114" t="s">
        <v>228</v>
      </c>
      <c r="B56" s="94">
        <f t="shared" si="1"/>
        <v>50</v>
      </c>
      <c r="C56" s="94">
        <f>VLOOKUP(D56&amp;F56, 'FEB2022 - CC'!A:M, 13,0)</f>
        <v>207174</v>
      </c>
      <c r="D56" s="94">
        <v>18013.0</v>
      </c>
      <c r="E56" s="95">
        <v>21042.0</v>
      </c>
      <c r="F56" s="96">
        <v>44594.0</v>
      </c>
      <c r="G56" s="97">
        <v>0.5729166666666666</v>
      </c>
      <c r="H56" s="98" t="s">
        <v>7463</v>
      </c>
      <c r="I56" s="99" t="s">
        <v>7470</v>
      </c>
      <c r="J56" s="100" t="s">
        <v>97</v>
      </c>
      <c r="K56" s="101" t="s">
        <v>147</v>
      </c>
      <c r="L56" s="103" t="s">
        <v>7465</v>
      </c>
      <c r="M56" s="103"/>
      <c r="N56" s="102"/>
      <c r="O56" s="108" t="s">
        <v>40</v>
      </c>
      <c r="P56" s="104" t="str">
        <f>IFS($D56="","",$D56, vlookup($D56,'DATA - LIS - RX'!$A:$D,2,0))</f>
        <v>  -  </v>
      </c>
      <c r="Q56" s="105" t="b">
        <f>IFS($D56="","",$D56, VLOOKUP(D56, 'DATA - LIS - RX'!A:D, 3, 0))</f>
        <v>1</v>
      </c>
      <c r="R56" s="106">
        <f>IFS($D56="","",$D56, vlookup(D56,'DATA - LIS - RX'!A:D,4,0))</f>
        <v>44634</v>
      </c>
      <c r="S56" s="107"/>
      <c r="T56" s="107"/>
      <c r="U56" s="107"/>
      <c r="V56" s="107"/>
      <c r="W56" s="107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</row>
    <row r="57">
      <c r="A57" s="114" t="s">
        <v>233</v>
      </c>
      <c r="B57" s="94">
        <f t="shared" si="1"/>
        <v>51</v>
      </c>
      <c r="C57" s="94">
        <f>VLOOKUP(D57&amp;F57, 'FEB2022 - CC'!A:M, 13,0)</f>
        <v>207175</v>
      </c>
      <c r="D57" s="94">
        <v>16677.0</v>
      </c>
      <c r="E57" s="95">
        <v>20737.0</v>
      </c>
      <c r="F57" s="96">
        <v>44594.0</v>
      </c>
      <c r="G57" s="97">
        <v>0.59375</v>
      </c>
      <c r="H57" s="98" t="s">
        <v>7468</v>
      </c>
      <c r="I57" s="99" t="s">
        <v>7470</v>
      </c>
      <c r="J57" s="100" t="s">
        <v>88</v>
      </c>
      <c r="K57" s="101" t="s">
        <v>89</v>
      </c>
      <c r="L57" s="103" t="s">
        <v>7465</v>
      </c>
      <c r="M57" s="103"/>
      <c r="N57" s="102"/>
      <c r="O57" s="108" t="s">
        <v>40</v>
      </c>
      <c r="P57" s="104" t="str">
        <f>IFS($D57="","",$D57, vlookup($D57,'DATA - LIS - RX'!$A:$D,2,0))</f>
        <v>Codeine, Clonazepam, Cyclobenzaprine, Gabapentin</v>
      </c>
      <c r="Q57" s="105" t="b">
        <f>IFS($D57="","",$D57, VLOOKUP(D57, 'DATA - LIS - RX'!A:D, 3, 0))</f>
        <v>1</v>
      </c>
      <c r="R57" s="106">
        <f>IFS($D57="","",$D57, vlookup(D57,'DATA - LIS - RX'!A:D,4,0))</f>
        <v>44634</v>
      </c>
      <c r="S57" s="107"/>
      <c r="T57" s="107"/>
      <c r="U57" s="107"/>
      <c r="V57" s="107"/>
      <c r="W57" s="107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</row>
    <row r="58">
      <c r="A58" s="114" t="s">
        <v>157</v>
      </c>
      <c r="B58" s="94">
        <v>52.0</v>
      </c>
      <c r="C58" s="94" t="s">
        <v>3229</v>
      </c>
      <c r="D58" s="94">
        <v>13442.0</v>
      </c>
      <c r="E58" s="95">
        <v>19087.0</v>
      </c>
      <c r="F58" s="96">
        <v>44593.0</v>
      </c>
      <c r="G58" s="97">
        <v>0.5625</v>
      </c>
      <c r="H58" s="98" t="s">
        <v>7463</v>
      </c>
      <c r="I58" s="99" t="s">
        <v>7477</v>
      </c>
      <c r="J58" s="100" t="s">
        <v>93</v>
      </c>
      <c r="K58" s="101" t="s">
        <v>147</v>
      </c>
      <c r="L58" s="103"/>
      <c r="M58" s="103" t="s">
        <v>7465</v>
      </c>
      <c r="N58" s="102"/>
      <c r="O58" s="108"/>
      <c r="P58" s="104" t="str">
        <f>IFS($D58="","",$D58, vlookup($D58,'DATA - LIS - RX'!$A:$D,2,0))</f>
        <v>Hydrocodone</v>
      </c>
      <c r="Q58" s="105" t="b">
        <f>IFS($D58="","",$D58, VLOOKUP(D58, 'DATA - LIS - RX'!A:D, 3, 0))</f>
        <v>1</v>
      </c>
      <c r="R58" s="106">
        <f>IFS($D58="","",$D58, vlookup(D58,'DATA - LIS - RX'!A:D,4,0))</f>
        <v>44577</v>
      </c>
      <c r="S58" s="107"/>
      <c r="T58" s="107"/>
      <c r="U58" s="107"/>
      <c r="V58" s="107"/>
      <c r="W58" s="107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</row>
    <row r="59">
      <c r="A59" s="114" t="s">
        <v>188</v>
      </c>
      <c r="B59" s="94">
        <v>53.0</v>
      </c>
      <c r="C59" s="94">
        <v>207235.0</v>
      </c>
      <c r="D59" s="94">
        <v>18023.0</v>
      </c>
      <c r="E59" s="95">
        <v>36140.0</v>
      </c>
      <c r="F59" s="96">
        <v>44594.0</v>
      </c>
      <c r="G59" s="97">
        <v>0.3854166666666667</v>
      </c>
      <c r="H59" s="98" t="s">
        <v>7463</v>
      </c>
      <c r="I59" s="99" t="s">
        <v>7477</v>
      </c>
      <c r="J59" s="100" t="s">
        <v>97</v>
      </c>
      <c r="K59" s="101" t="s">
        <v>189</v>
      </c>
      <c r="L59" s="103" t="s">
        <v>7465</v>
      </c>
      <c r="M59" s="103"/>
      <c r="N59" s="102"/>
      <c r="O59" s="108" t="s">
        <v>40</v>
      </c>
      <c r="P59" s="104" t="str">
        <f>IFS($D59="","",$D59, vlookup($D59,'DATA - LIS - RX'!$A:$D,2,0))</f>
        <v>Oxycodone, Duloxetine</v>
      </c>
      <c r="Q59" s="105" t="b">
        <f>IFS($D59="","",$D59, VLOOKUP(D59, 'DATA - LIS - RX'!A:D, 3, 0))</f>
        <v>1</v>
      </c>
      <c r="R59" s="106">
        <f>IFS($D59="","",$D59, vlookup(D59,'DATA - LIS - RX'!A:D,4,0))</f>
        <v>44634</v>
      </c>
      <c r="S59" s="107"/>
      <c r="T59" s="107"/>
      <c r="U59" s="107"/>
      <c r="V59" s="107"/>
      <c r="W59" s="107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</row>
    <row r="60">
      <c r="A60" s="66"/>
      <c r="B60" s="66"/>
      <c r="C60" s="66"/>
      <c r="D60" s="66"/>
      <c r="E60" s="115"/>
      <c r="F60" s="115"/>
      <c r="G60" s="116"/>
      <c r="H60" s="66"/>
      <c r="I60" s="66"/>
      <c r="J60" s="66"/>
      <c r="K60" s="66"/>
      <c r="L60" s="117"/>
      <c r="M60" s="117"/>
      <c r="N60" s="117"/>
      <c r="O60" s="66"/>
      <c r="P60" s="109"/>
      <c r="Q60" s="66"/>
      <c r="R60" s="67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</row>
    <row r="61">
      <c r="A61" s="118" t="s">
        <v>59</v>
      </c>
      <c r="B61" s="119">
        <f>COUNTIF(L:M, "X")</f>
        <v>50</v>
      </c>
      <c r="C61" s="120" t="s">
        <v>60</v>
      </c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4"/>
      <c r="P61" s="120" t="s">
        <v>60</v>
      </c>
      <c r="Q61" s="66"/>
      <c r="R61" s="67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</row>
    <row r="62">
      <c r="A62" s="66"/>
      <c r="B62" s="66"/>
      <c r="C62" s="66"/>
      <c r="D62" s="66"/>
      <c r="E62" s="115"/>
      <c r="F62" s="115"/>
      <c r="G62" s="116"/>
      <c r="H62" s="66"/>
      <c r="I62" s="66"/>
      <c r="J62" s="66"/>
      <c r="K62" s="66"/>
      <c r="L62" s="117"/>
      <c r="M62" s="117"/>
      <c r="N62" s="117"/>
      <c r="O62" s="66"/>
      <c r="P62" s="109"/>
      <c r="Q62" s="66"/>
      <c r="R62" s="67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</row>
    <row r="63">
      <c r="A63" s="66"/>
      <c r="B63" s="66"/>
      <c r="C63" s="66"/>
      <c r="D63" s="66"/>
      <c r="E63" s="115"/>
      <c r="F63" s="115"/>
      <c r="G63" s="116"/>
      <c r="H63" s="66"/>
      <c r="I63" s="66"/>
      <c r="J63" s="66"/>
      <c r="K63" s="66"/>
      <c r="L63" s="117"/>
      <c r="M63" s="117"/>
      <c r="N63" s="117"/>
      <c r="O63" s="66"/>
      <c r="P63" s="109"/>
      <c r="Q63" s="66"/>
      <c r="R63" s="67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</row>
    <row r="64">
      <c r="A64" s="66"/>
      <c r="B64" s="66"/>
      <c r="C64" s="66"/>
      <c r="D64" s="66"/>
      <c r="E64" s="115"/>
      <c r="F64" s="115"/>
      <c r="G64" s="116"/>
      <c r="H64" s="66"/>
      <c r="I64" s="66"/>
      <c r="J64" s="66"/>
      <c r="K64" s="66"/>
      <c r="L64" s="117"/>
      <c r="M64" s="117"/>
      <c r="N64" s="117"/>
      <c r="O64" s="66"/>
      <c r="P64" s="109"/>
      <c r="Q64" s="66"/>
      <c r="R64" s="67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</row>
    <row r="65">
      <c r="A65" s="66"/>
      <c r="B65" s="66"/>
      <c r="C65" s="66"/>
      <c r="D65" s="66"/>
      <c r="E65" s="115"/>
      <c r="F65" s="115"/>
      <c r="G65" s="116"/>
      <c r="H65" s="66"/>
      <c r="I65" s="66"/>
      <c r="J65" s="66"/>
      <c r="K65" s="66"/>
      <c r="L65" s="117"/>
      <c r="M65" s="117"/>
      <c r="N65" s="117"/>
      <c r="O65" s="66"/>
      <c r="P65" s="109"/>
      <c r="Q65" s="66"/>
      <c r="R65" s="67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</row>
    <row r="66">
      <c r="A66" s="66"/>
      <c r="B66" s="66"/>
      <c r="C66" s="66"/>
      <c r="D66" s="66"/>
      <c r="E66" s="115"/>
      <c r="F66" s="115"/>
      <c r="G66" s="116"/>
      <c r="H66" s="66"/>
      <c r="I66" s="66"/>
      <c r="J66" s="66"/>
      <c r="K66" s="66"/>
      <c r="L66" s="117"/>
      <c r="M66" s="117"/>
      <c r="N66" s="117"/>
      <c r="O66" s="66"/>
      <c r="P66" s="109"/>
      <c r="Q66" s="66"/>
      <c r="R66" s="67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</row>
    <row r="67">
      <c r="A67" s="66"/>
      <c r="B67" s="66"/>
      <c r="C67" s="66"/>
      <c r="D67" s="66"/>
      <c r="E67" s="115"/>
      <c r="F67" s="115"/>
      <c r="G67" s="116"/>
      <c r="H67" s="66"/>
      <c r="I67" s="66"/>
      <c r="J67" s="66"/>
      <c r="K67" s="66"/>
      <c r="L67" s="117"/>
      <c r="M67" s="117"/>
      <c r="N67" s="117"/>
      <c r="O67" s="66"/>
      <c r="P67" s="109"/>
      <c r="Q67" s="66"/>
      <c r="R67" s="67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</row>
    <row r="68">
      <c r="A68" s="66"/>
      <c r="B68" s="66"/>
      <c r="C68" s="66"/>
      <c r="D68" s="66"/>
      <c r="E68" s="115"/>
      <c r="F68" s="115"/>
      <c r="G68" s="116"/>
      <c r="H68" s="66"/>
      <c r="I68" s="66"/>
      <c r="J68" s="66"/>
      <c r="K68" s="66"/>
      <c r="L68" s="117"/>
      <c r="M68" s="117"/>
      <c r="N68" s="117"/>
      <c r="O68" s="66"/>
      <c r="P68" s="109"/>
      <c r="Q68" s="66"/>
      <c r="R68" s="67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</row>
    <row r="69">
      <c r="A69" s="66"/>
      <c r="B69" s="66"/>
      <c r="C69" s="66"/>
      <c r="D69" s="66"/>
      <c r="E69" s="115"/>
      <c r="F69" s="115"/>
      <c r="G69" s="116"/>
      <c r="H69" s="66"/>
      <c r="I69" s="66"/>
      <c r="J69" s="66"/>
      <c r="K69" s="66"/>
      <c r="L69" s="117"/>
      <c r="M69" s="117"/>
      <c r="N69" s="117"/>
      <c r="O69" s="66"/>
      <c r="P69" s="109"/>
      <c r="Q69" s="66"/>
      <c r="R69" s="67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</row>
    <row r="70">
      <c r="A70" s="66"/>
      <c r="B70" s="66"/>
      <c r="C70" s="66"/>
      <c r="D70" s="66"/>
      <c r="E70" s="115"/>
      <c r="F70" s="115"/>
      <c r="G70" s="116"/>
      <c r="H70" s="66"/>
      <c r="I70" s="66"/>
      <c r="J70" s="66"/>
      <c r="K70" s="66"/>
      <c r="L70" s="117"/>
      <c r="M70" s="117"/>
      <c r="N70" s="117"/>
      <c r="O70" s="66"/>
      <c r="P70" s="109"/>
      <c r="Q70" s="66"/>
      <c r="R70" s="67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</row>
    <row r="71">
      <c r="A71" s="66"/>
      <c r="B71" s="66"/>
      <c r="C71" s="66"/>
      <c r="D71" s="66"/>
      <c r="E71" s="115"/>
      <c r="F71" s="115"/>
      <c r="G71" s="116"/>
      <c r="H71" s="66"/>
      <c r="I71" s="66"/>
      <c r="J71" s="66"/>
      <c r="K71" s="66"/>
      <c r="L71" s="117"/>
      <c r="M71" s="117"/>
      <c r="N71" s="117"/>
      <c r="O71" s="66"/>
      <c r="P71" s="109"/>
      <c r="Q71" s="66"/>
      <c r="R71" s="67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</row>
    <row r="72">
      <c r="A72" s="66"/>
      <c r="B72" s="66"/>
      <c r="C72" s="66"/>
      <c r="D72" s="66"/>
      <c r="E72" s="115"/>
      <c r="F72" s="115"/>
      <c r="G72" s="116"/>
      <c r="H72" s="66"/>
      <c r="I72" s="66"/>
      <c r="J72" s="66"/>
      <c r="K72" s="66"/>
      <c r="L72" s="117"/>
      <c r="M72" s="117"/>
      <c r="N72" s="117"/>
      <c r="O72" s="66"/>
      <c r="P72" s="109"/>
      <c r="Q72" s="66"/>
      <c r="R72" s="67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</row>
    <row r="73">
      <c r="A73" s="66"/>
      <c r="B73" s="66"/>
      <c r="C73" s="66"/>
      <c r="D73" s="66"/>
      <c r="E73" s="115"/>
      <c r="F73" s="115"/>
      <c r="G73" s="116"/>
      <c r="H73" s="66"/>
      <c r="I73" s="66"/>
      <c r="J73" s="66"/>
      <c r="K73" s="66"/>
      <c r="L73" s="117"/>
      <c r="M73" s="117"/>
      <c r="N73" s="117"/>
      <c r="O73" s="66"/>
      <c r="P73" s="109"/>
      <c r="Q73" s="66"/>
      <c r="R73" s="67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</row>
    <row r="74">
      <c r="A74" s="66"/>
      <c r="B74" s="66"/>
      <c r="C74" s="66"/>
      <c r="D74" s="66"/>
      <c r="E74" s="115"/>
      <c r="F74" s="115"/>
      <c r="G74" s="116"/>
      <c r="H74" s="66"/>
      <c r="I74" s="66"/>
      <c r="J74" s="66"/>
      <c r="K74" s="66"/>
      <c r="L74" s="117"/>
      <c r="M74" s="117"/>
      <c r="N74" s="117"/>
      <c r="O74" s="66"/>
      <c r="P74" s="109"/>
      <c r="Q74" s="66"/>
      <c r="R74" s="67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</row>
    <row r="75">
      <c r="A75" s="66"/>
      <c r="B75" s="66"/>
      <c r="C75" s="66"/>
      <c r="D75" s="66"/>
      <c r="E75" s="115"/>
      <c r="F75" s="115"/>
      <c r="G75" s="116"/>
      <c r="H75" s="66"/>
      <c r="I75" s="66"/>
      <c r="J75" s="66"/>
      <c r="K75" s="66"/>
      <c r="L75" s="117"/>
      <c r="M75" s="117"/>
      <c r="N75" s="117"/>
      <c r="O75" s="66"/>
      <c r="P75" s="109"/>
      <c r="Q75" s="66"/>
      <c r="R75" s="67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</row>
    <row r="76">
      <c r="A76" s="66"/>
      <c r="B76" s="66"/>
      <c r="C76" s="66"/>
      <c r="D76" s="66"/>
      <c r="E76" s="115"/>
      <c r="F76" s="115"/>
      <c r="G76" s="116"/>
      <c r="H76" s="66"/>
      <c r="I76" s="66"/>
      <c r="J76" s="66"/>
      <c r="K76" s="66"/>
      <c r="L76" s="117"/>
      <c r="M76" s="117"/>
      <c r="N76" s="117"/>
      <c r="O76" s="66"/>
      <c r="P76" s="109"/>
      <c r="Q76" s="66"/>
      <c r="R76" s="67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</row>
    <row r="77">
      <c r="A77" s="66"/>
      <c r="B77" s="66"/>
      <c r="C77" s="66"/>
      <c r="D77" s="66"/>
      <c r="E77" s="115"/>
      <c r="F77" s="115"/>
      <c r="G77" s="116"/>
      <c r="H77" s="66"/>
      <c r="I77" s="66"/>
      <c r="J77" s="66"/>
      <c r="K77" s="66"/>
      <c r="L77" s="117"/>
      <c r="M77" s="117"/>
      <c r="N77" s="117"/>
      <c r="O77" s="66"/>
      <c r="P77" s="109"/>
      <c r="Q77" s="66"/>
      <c r="R77" s="67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</row>
    <row r="78">
      <c r="A78" s="66"/>
      <c r="B78" s="66"/>
      <c r="C78" s="66"/>
      <c r="D78" s="66"/>
      <c r="E78" s="115"/>
      <c r="F78" s="115"/>
      <c r="G78" s="116"/>
      <c r="H78" s="66"/>
      <c r="I78" s="66"/>
      <c r="J78" s="66"/>
      <c r="K78" s="66"/>
      <c r="L78" s="117"/>
      <c r="M78" s="117"/>
      <c r="N78" s="117"/>
      <c r="O78" s="66"/>
      <c r="P78" s="109"/>
      <c r="Q78" s="66"/>
      <c r="R78" s="67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</row>
    <row r="79">
      <c r="A79" s="66"/>
      <c r="B79" s="66"/>
      <c r="C79" s="66"/>
      <c r="D79" s="66"/>
      <c r="E79" s="115"/>
      <c r="F79" s="115"/>
      <c r="G79" s="116"/>
      <c r="H79" s="66"/>
      <c r="I79" s="66"/>
      <c r="J79" s="66"/>
      <c r="K79" s="66"/>
      <c r="L79" s="117"/>
      <c r="M79" s="117"/>
      <c r="N79" s="117"/>
      <c r="O79" s="66"/>
      <c r="P79" s="109"/>
      <c r="Q79" s="66"/>
      <c r="R79" s="67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</row>
    <row r="80">
      <c r="A80" s="66"/>
      <c r="B80" s="66"/>
      <c r="C80" s="66"/>
      <c r="D80" s="66"/>
      <c r="E80" s="115"/>
      <c r="F80" s="115"/>
      <c r="G80" s="116"/>
      <c r="H80" s="66"/>
      <c r="I80" s="66"/>
      <c r="J80" s="66"/>
      <c r="K80" s="66"/>
      <c r="L80" s="117"/>
      <c r="M80" s="117"/>
      <c r="N80" s="117"/>
      <c r="O80" s="66"/>
      <c r="P80" s="109"/>
      <c r="Q80" s="66"/>
      <c r="R80" s="67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</row>
    <row r="81">
      <c r="A81" s="66"/>
      <c r="B81" s="66"/>
      <c r="C81" s="66"/>
      <c r="D81" s="66"/>
      <c r="E81" s="115"/>
      <c r="F81" s="115"/>
      <c r="G81" s="116"/>
      <c r="H81" s="66"/>
      <c r="I81" s="66"/>
      <c r="J81" s="66"/>
      <c r="K81" s="66"/>
      <c r="L81" s="117"/>
      <c r="M81" s="117"/>
      <c r="N81" s="117"/>
      <c r="O81" s="66"/>
      <c r="P81" s="109"/>
      <c r="Q81" s="66"/>
      <c r="R81" s="67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</row>
    <row r="82">
      <c r="A82" s="66"/>
      <c r="B82" s="66"/>
      <c r="C82" s="66"/>
      <c r="D82" s="66"/>
      <c r="E82" s="115"/>
      <c r="F82" s="115"/>
      <c r="G82" s="116"/>
      <c r="H82" s="66"/>
      <c r="I82" s="66"/>
      <c r="J82" s="66"/>
      <c r="K82" s="66"/>
      <c r="L82" s="117"/>
      <c r="M82" s="117"/>
      <c r="N82" s="117"/>
      <c r="O82" s="66"/>
      <c r="P82" s="109"/>
      <c r="Q82" s="66"/>
      <c r="R82" s="67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</row>
    <row r="83">
      <c r="A83" s="66"/>
      <c r="B83" s="66"/>
      <c r="C83" s="66"/>
      <c r="D83" s="66"/>
      <c r="E83" s="115"/>
      <c r="F83" s="115"/>
      <c r="G83" s="116"/>
      <c r="H83" s="66"/>
      <c r="I83" s="66"/>
      <c r="J83" s="66"/>
      <c r="K83" s="66"/>
      <c r="L83" s="117"/>
      <c r="M83" s="117"/>
      <c r="N83" s="117"/>
      <c r="O83" s="66"/>
      <c r="P83" s="109"/>
      <c r="Q83" s="66"/>
      <c r="R83" s="67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</row>
    <row r="84">
      <c r="A84" s="66"/>
      <c r="B84" s="66"/>
      <c r="C84" s="66"/>
      <c r="D84" s="66"/>
      <c r="E84" s="115"/>
      <c r="F84" s="115"/>
      <c r="G84" s="116"/>
      <c r="H84" s="66"/>
      <c r="I84" s="66"/>
      <c r="J84" s="66"/>
      <c r="K84" s="66"/>
      <c r="L84" s="117"/>
      <c r="M84" s="117"/>
      <c r="N84" s="117"/>
      <c r="O84" s="66"/>
      <c r="P84" s="109"/>
      <c r="Q84" s="66"/>
      <c r="R84" s="67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</row>
    <row r="85">
      <c r="A85" s="66"/>
      <c r="B85" s="66"/>
      <c r="C85" s="66"/>
      <c r="D85" s="66"/>
      <c r="E85" s="115"/>
      <c r="F85" s="115"/>
      <c r="G85" s="116"/>
      <c r="H85" s="66"/>
      <c r="I85" s="66"/>
      <c r="J85" s="66"/>
      <c r="K85" s="66"/>
      <c r="L85" s="117"/>
      <c r="M85" s="117"/>
      <c r="N85" s="117"/>
      <c r="O85" s="66"/>
      <c r="P85" s="109"/>
      <c r="Q85" s="66"/>
      <c r="R85" s="67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</row>
    <row r="86">
      <c r="A86" s="66"/>
      <c r="B86" s="66"/>
      <c r="C86" s="66"/>
      <c r="D86" s="66"/>
      <c r="E86" s="115"/>
      <c r="F86" s="115"/>
      <c r="G86" s="116"/>
      <c r="H86" s="66"/>
      <c r="I86" s="66"/>
      <c r="J86" s="66"/>
      <c r="K86" s="66"/>
      <c r="L86" s="117"/>
      <c r="M86" s="117"/>
      <c r="N86" s="117"/>
      <c r="O86" s="66"/>
      <c r="P86" s="109"/>
      <c r="Q86" s="66"/>
      <c r="R86" s="67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</row>
    <row r="87">
      <c r="A87" s="66"/>
      <c r="B87" s="66"/>
      <c r="C87" s="66"/>
      <c r="D87" s="66"/>
      <c r="E87" s="115"/>
      <c r="F87" s="115"/>
      <c r="G87" s="116"/>
      <c r="H87" s="66"/>
      <c r="I87" s="66"/>
      <c r="J87" s="66"/>
      <c r="K87" s="66"/>
      <c r="L87" s="117"/>
      <c r="M87" s="117"/>
      <c r="N87" s="117"/>
      <c r="O87" s="66"/>
      <c r="P87" s="109"/>
      <c r="Q87" s="66"/>
      <c r="R87" s="67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</row>
    <row r="88">
      <c r="A88" s="66"/>
      <c r="B88" s="66"/>
      <c r="C88" s="66"/>
      <c r="D88" s="66"/>
      <c r="E88" s="115"/>
      <c r="F88" s="115"/>
      <c r="G88" s="116"/>
      <c r="H88" s="66"/>
      <c r="I88" s="66"/>
      <c r="J88" s="66"/>
      <c r="K88" s="66"/>
      <c r="L88" s="117"/>
      <c r="M88" s="117"/>
      <c r="N88" s="117"/>
      <c r="O88" s="66"/>
      <c r="P88" s="109"/>
      <c r="Q88" s="66"/>
      <c r="R88" s="67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</row>
    <row r="89">
      <c r="A89" s="66"/>
      <c r="B89" s="66"/>
      <c r="C89" s="66"/>
      <c r="D89" s="66"/>
      <c r="E89" s="115"/>
      <c r="F89" s="115"/>
      <c r="G89" s="116"/>
      <c r="H89" s="66"/>
      <c r="I89" s="66"/>
      <c r="J89" s="66"/>
      <c r="K89" s="66"/>
      <c r="L89" s="117"/>
      <c r="M89" s="117"/>
      <c r="N89" s="117"/>
      <c r="O89" s="66"/>
      <c r="P89" s="109"/>
      <c r="Q89" s="66"/>
      <c r="R89" s="67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</row>
    <row r="90">
      <c r="A90" s="66"/>
      <c r="B90" s="66"/>
      <c r="C90" s="66"/>
      <c r="D90" s="66"/>
      <c r="E90" s="115"/>
      <c r="F90" s="115"/>
      <c r="G90" s="116"/>
      <c r="H90" s="66"/>
      <c r="I90" s="66"/>
      <c r="J90" s="66"/>
      <c r="K90" s="66"/>
      <c r="L90" s="117"/>
      <c r="M90" s="117"/>
      <c r="N90" s="117"/>
      <c r="O90" s="66"/>
      <c r="P90" s="109"/>
      <c r="Q90" s="66"/>
      <c r="R90" s="67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</row>
    <row r="91">
      <c r="A91" s="66"/>
      <c r="B91" s="66"/>
      <c r="C91" s="66"/>
      <c r="D91" s="66"/>
      <c r="E91" s="115"/>
      <c r="F91" s="115"/>
      <c r="G91" s="116"/>
      <c r="H91" s="66"/>
      <c r="I91" s="66"/>
      <c r="J91" s="66"/>
      <c r="K91" s="66"/>
      <c r="L91" s="117"/>
      <c r="M91" s="117"/>
      <c r="N91" s="117"/>
      <c r="O91" s="66"/>
      <c r="P91" s="109"/>
      <c r="Q91" s="66"/>
      <c r="R91" s="67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</row>
    <row r="92">
      <c r="A92" s="66"/>
      <c r="B92" s="66"/>
      <c r="C92" s="66"/>
      <c r="D92" s="66"/>
      <c r="E92" s="115"/>
      <c r="F92" s="115"/>
      <c r="G92" s="116"/>
      <c r="H92" s="66"/>
      <c r="I92" s="66"/>
      <c r="J92" s="66"/>
      <c r="K92" s="66"/>
      <c r="L92" s="117"/>
      <c r="M92" s="117"/>
      <c r="N92" s="117"/>
      <c r="O92" s="66"/>
      <c r="P92" s="109"/>
      <c r="Q92" s="66"/>
      <c r="R92" s="67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</row>
    <row r="93">
      <c r="A93" s="66"/>
      <c r="B93" s="66"/>
      <c r="C93" s="66"/>
      <c r="D93" s="66"/>
      <c r="E93" s="115"/>
      <c r="F93" s="115"/>
      <c r="G93" s="116"/>
      <c r="H93" s="66"/>
      <c r="I93" s="66"/>
      <c r="J93" s="66"/>
      <c r="K93" s="66"/>
      <c r="L93" s="117"/>
      <c r="M93" s="117"/>
      <c r="N93" s="117"/>
      <c r="O93" s="66"/>
      <c r="P93" s="109"/>
      <c r="Q93" s="66"/>
      <c r="R93" s="67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</row>
    <row r="94">
      <c r="A94" s="66"/>
      <c r="B94" s="66"/>
      <c r="C94" s="66"/>
      <c r="D94" s="66"/>
      <c r="E94" s="115"/>
      <c r="F94" s="115"/>
      <c r="G94" s="116"/>
      <c r="H94" s="66"/>
      <c r="I94" s="66"/>
      <c r="J94" s="66"/>
      <c r="K94" s="66"/>
      <c r="L94" s="117"/>
      <c r="M94" s="117"/>
      <c r="N94" s="117"/>
      <c r="O94" s="66"/>
      <c r="P94" s="109"/>
      <c r="Q94" s="66"/>
      <c r="R94" s="67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</row>
    <row r="95">
      <c r="A95" s="66"/>
      <c r="B95" s="66"/>
      <c r="C95" s="66"/>
      <c r="D95" s="66"/>
      <c r="E95" s="115"/>
      <c r="F95" s="115"/>
      <c r="G95" s="116"/>
      <c r="H95" s="66"/>
      <c r="I95" s="66"/>
      <c r="J95" s="66"/>
      <c r="K95" s="66"/>
      <c r="L95" s="117"/>
      <c r="M95" s="117"/>
      <c r="N95" s="117"/>
      <c r="O95" s="66"/>
      <c r="P95" s="109"/>
      <c r="Q95" s="66"/>
      <c r="R95" s="67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</row>
    <row r="96">
      <c r="A96" s="66"/>
      <c r="B96" s="66"/>
      <c r="C96" s="66"/>
      <c r="D96" s="66"/>
      <c r="E96" s="115"/>
      <c r="F96" s="115"/>
      <c r="G96" s="116"/>
      <c r="H96" s="66"/>
      <c r="I96" s="66"/>
      <c r="J96" s="66"/>
      <c r="K96" s="66"/>
      <c r="L96" s="117"/>
      <c r="M96" s="117"/>
      <c r="N96" s="117"/>
      <c r="O96" s="66"/>
      <c r="P96" s="109"/>
      <c r="Q96" s="66"/>
      <c r="R96" s="67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</row>
    <row r="97">
      <c r="A97" s="66"/>
      <c r="B97" s="66"/>
      <c r="C97" s="66"/>
      <c r="D97" s="66"/>
      <c r="E97" s="115"/>
      <c r="F97" s="115"/>
      <c r="G97" s="116"/>
      <c r="H97" s="66"/>
      <c r="I97" s="66"/>
      <c r="J97" s="66"/>
      <c r="K97" s="66"/>
      <c r="L97" s="117"/>
      <c r="M97" s="117"/>
      <c r="N97" s="117"/>
      <c r="O97" s="66"/>
      <c r="P97" s="109"/>
      <c r="Q97" s="66"/>
      <c r="R97" s="67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</row>
    <row r="98">
      <c r="A98" s="66"/>
      <c r="B98" s="66"/>
      <c r="C98" s="66"/>
      <c r="D98" s="66"/>
      <c r="E98" s="115"/>
      <c r="F98" s="115"/>
      <c r="G98" s="116"/>
      <c r="H98" s="66"/>
      <c r="I98" s="66"/>
      <c r="J98" s="66"/>
      <c r="K98" s="66"/>
      <c r="L98" s="117"/>
      <c r="M98" s="117"/>
      <c r="N98" s="117"/>
      <c r="O98" s="66"/>
      <c r="P98" s="109"/>
      <c r="Q98" s="66"/>
      <c r="R98" s="67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</row>
    <row r="99">
      <c r="A99" s="66"/>
      <c r="B99" s="66"/>
      <c r="C99" s="66"/>
      <c r="D99" s="66"/>
      <c r="E99" s="115"/>
      <c r="F99" s="115"/>
      <c r="G99" s="116"/>
      <c r="H99" s="66"/>
      <c r="I99" s="66"/>
      <c r="J99" s="66"/>
      <c r="K99" s="66"/>
      <c r="L99" s="117"/>
      <c r="M99" s="117"/>
      <c r="N99" s="117"/>
      <c r="O99" s="66"/>
      <c r="P99" s="109"/>
      <c r="Q99" s="66"/>
      <c r="R99" s="67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</row>
    <row r="100">
      <c r="A100" s="66"/>
      <c r="B100" s="66"/>
      <c r="C100" s="66"/>
      <c r="D100" s="66"/>
      <c r="E100" s="115"/>
      <c r="F100" s="115"/>
      <c r="G100" s="116"/>
      <c r="H100" s="66"/>
      <c r="I100" s="66"/>
      <c r="J100" s="66"/>
      <c r="K100" s="66"/>
      <c r="L100" s="117"/>
      <c r="M100" s="117"/>
      <c r="N100" s="117"/>
      <c r="O100" s="66"/>
      <c r="P100" s="109"/>
      <c r="Q100" s="66"/>
      <c r="R100" s="67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</row>
    <row r="101">
      <c r="A101" s="66"/>
      <c r="B101" s="66"/>
      <c r="C101" s="66"/>
      <c r="D101" s="66"/>
      <c r="E101" s="115"/>
      <c r="F101" s="115"/>
      <c r="G101" s="116"/>
      <c r="H101" s="66"/>
      <c r="I101" s="66"/>
      <c r="J101" s="66"/>
      <c r="K101" s="66"/>
      <c r="L101" s="117"/>
      <c r="M101" s="117"/>
      <c r="N101" s="117"/>
      <c r="O101" s="66"/>
      <c r="P101" s="109"/>
      <c r="Q101" s="66"/>
      <c r="R101" s="67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</row>
    <row r="102">
      <c r="A102" s="66"/>
      <c r="B102" s="66"/>
      <c r="C102" s="66"/>
      <c r="D102" s="66"/>
      <c r="E102" s="115"/>
      <c r="F102" s="115"/>
      <c r="G102" s="116"/>
      <c r="H102" s="66"/>
      <c r="I102" s="66"/>
      <c r="J102" s="66"/>
      <c r="K102" s="66"/>
      <c r="L102" s="117"/>
      <c r="M102" s="117"/>
      <c r="N102" s="117"/>
      <c r="O102" s="66"/>
      <c r="P102" s="109"/>
      <c r="Q102" s="66"/>
      <c r="R102" s="67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</row>
    <row r="103">
      <c r="A103" s="66"/>
      <c r="B103" s="66"/>
      <c r="C103" s="66"/>
      <c r="D103" s="66"/>
      <c r="E103" s="115"/>
      <c r="F103" s="115"/>
      <c r="G103" s="116"/>
      <c r="H103" s="66"/>
      <c r="I103" s="66"/>
      <c r="J103" s="66"/>
      <c r="K103" s="66"/>
      <c r="L103" s="117"/>
      <c r="M103" s="117"/>
      <c r="N103" s="117"/>
      <c r="O103" s="66"/>
      <c r="P103" s="109"/>
      <c r="Q103" s="66"/>
      <c r="R103" s="67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</row>
    <row r="104">
      <c r="A104" s="66"/>
      <c r="B104" s="66"/>
      <c r="C104" s="66"/>
      <c r="D104" s="66"/>
      <c r="E104" s="115"/>
      <c r="F104" s="115"/>
      <c r="G104" s="116"/>
      <c r="H104" s="66"/>
      <c r="I104" s="66"/>
      <c r="J104" s="66"/>
      <c r="K104" s="66"/>
      <c r="L104" s="117"/>
      <c r="M104" s="117"/>
      <c r="N104" s="117"/>
      <c r="O104" s="66"/>
      <c r="P104" s="109"/>
      <c r="Q104" s="66"/>
      <c r="R104" s="67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</row>
    <row r="105">
      <c r="A105" s="66"/>
      <c r="B105" s="66"/>
      <c r="C105" s="66"/>
      <c r="D105" s="66"/>
      <c r="E105" s="115"/>
      <c r="F105" s="115"/>
      <c r="G105" s="66"/>
      <c r="H105" s="66"/>
      <c r="I105" s="66"/>
      <c r="J105" s="66"/>
      <c r="K105" s="66"/>
      <c r="L105" s="117"/>
      <c r="M105" s="117"/>
      <c r="N105" s="117"/>
      <c r="O105" s="66"/>
      <c r="P105" s="109"/>
      <c r="Q105" s="66"/>
      <c r="R105" s="67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</row>
    <row r="106">
      <c r="A106" s="66"/>
      <c r="B106" s="66"/>
      <c r="C106" s="66"/>
      <c r="D106" s="66"/>
      <c r="E106" s="115"/>
      <c r="F106" s="115"/>
      <c r="G106" s="66"/>
      <c r="H106" s="66"/>
      <c r="I106" s="66"/>
      <c r="J106" s="66"/>
      <c r="K106" s="66"/>
      <c r="L106" s="117"/>
      <c r="M106" s="117"/>
      <c r="N106" s="117"/>
      <c r="O106" s="66"/>
      <c r="P106" s="109"/>
      <c r="Q106" s="66"/>
      <c r="R106" s="67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</row>
    <row r="107">
      <c r="A107" s="66"/>
      <c r="B107" s="66"/>
      <c r="C107" s="66"/>
      <c r="D107" s="66"/>
      <c r="E107" s="115"/>
      <c r="F107" s="115"/>
      <c r="G107" s="66"/>
      <c r="H107" s="66"/>
      <c r="I107" s="66"/>
      <c r="J107" s="66"/>
      <c r="K107" s="66"/>
      <c r="L107" s="117"/>
      <c r="M107" s="117"/>
      <c r="N107" s="117"/>
      <c r="O107" s="66"/>
      <c r="P107" s="109"/>
      <c r="Q107" s="66"/>
      <c r="R107" s="67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</row>
    <row r="108">
      <c r="A108" s="66"/>
      <c r="B108" s="66"/>
      <c r="C108" s="66"/>
      <c r="D108" s="66"/>
      <c r="E108" s="115"/>
      <c r="F108" s="115"/>
      <c r="G108" s="66"/>
      <c r="H108" s="66"/>
      <c r="I108" s="66"/>
      <c r="J108" s="66"/>
      <c r="K108" s="66"/>
      <c r="L108" s="117"/>
      <c r="M108" s="117"/>
      <c r="N108" s="117"/>
      <c r="O108" s="66"/>
      <c r="P108" s="109"/>
      <c r="Q108" s="66"/>
      <c r="R108" s="67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</row>
    <row r="109">
      <c r="A109" s="66"/>
      <c r="B109" s="66"/>
      <c r="C109" s="66"/>
      <c r="D109" s="66"/>
      <c r="E109" s="115"/>
      <c r="F109" s="115"/>
      <c r="G109" s="66"/>
      <c r="H109" s="66"/>
      <c r="I109" s="66"/>
      <c r="J109" s="66"/>
      <c r="K109" s="66"/>
      <c r="L109" s="117"/>
      <c r="M109" s="117"/>
      <c r="N109" s="117"/>
      <c r="O109" s="66"/>
      <c r="P109" s="109"/>
      <c r="Q109" s="66"/>
      <c r="R109" s="67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</row>
    <row r="110">
      <c r="A110" s="66"/>
      <c r="B110" s="66"/>
      <c r="C110" s="66"/>
      <c r="D110" s="66"/>
      <c r="E110" s="115"/>
      <c r="F110" s="115"/>
      <c r="G110" s="66"/>
      <c r="H110" s="66"/>
      <c r="I110" s="66"/>
      <c r="J110" s="66"/>
      <c r="K110" s="66"/>
      <c r="L110" s="117"/>
      <c r="M110" s="117"/>
      <c r="N110" s="117"/>
      <c r="O110" s="66"/>
      <c r="P110" s="109"/>
      <c r="Q110" s="66"/>
      <c r="R110" s="67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</row>
    <row r="111">
      <c r="A111" s="66"/>
      <c r="B111" s="66"/>
      <c r="C111" s="66"/>
      <c r="D111" s="66"/>
      <c r="E111" s="115"/>
      <c r="F111" s="115"/>
      <c r="G111" s="66"/>
      <c r="H111" s="66"/>
      <c r="I111" s="66"/>
      <c r="J111" s="66"/>
      <c r="K111" s="66"/>
      <c r="L111" s="117"/>
      <c r="M111" s="117"/>
      <c r="N111" s="117"/>
      <c r="O111" s="66"/>
      <c r="P111" s="109"/>
      <c r="Q111" s="66"/>
      <c r="R111" s="67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</row>
    <row r="112">
      <c r="A112" s="66"/>
      <c r="B112" s="66"/>
      <c r="C112" s="66"/>
      <c r="D112" s="66"/>
      <c r="E112" s="115"/>
      <c r="F112" s="115"/>
      <c r="G112" s="66"/>
      <c r="H112" s="66"/>
      <c r="I112" s="66"/>
      <c r="J112" s="66"/>
      <c r="K112" s="66"/>
      <c r="L112" s="117"/>
      <c r="M112" s="117"/>
      <c r="N112" s="117"/>
      <c r="O112" s="66"/>
      <c r="P112" s="109"/>
      <c r="Q112" s="66"/>
      <c r="R112" s="67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</row>
    <row r="113">
      <c r="A113" s="66"/>
      <c r="B113" s="66"/>
      <c r="C113" s="66"/>
      <c r="D113" s="66"/>
      <c r="E113" s="115"/>
      <c r="F113" s="115"/>
      <c r="G113" s="66"/>
      <c r="H113" s="66"/>
      <c r="I113" s="66"/>
      <c r="J113" s="66"/>
      <c r="K113" s="66"/>
      <c r="L113" s="117"/>
      <c r="M113" s="117"/>
      <c r="N113" s="117"/>
      <c r="O113" s="66"/>
      <c r="P113" s="109"/>
      <c r="Q113" s="66"/>
      <c r="R113" s="67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</row>
    <row r="114">
      <c r="A114" s="66"/>
      <c r="B114" s="66"/>
      <c r="C114" s="66"/>
      <c r="D114" s="66"/>
      <c r="E114" s="115"/>
      <c r="F114" s="115"/>
      <c r="G114" s="66"/>
      <c r="H114" s="66"/>
      <c r="I114" s="66"/>
      <c r="J114" s="66"/>
      <c r="K114" s="66"/>
      <c r="L114" s="117"/>
      <c r="M114" s="117"/>
      <c r="N114" s="117"/>
      <c r="O114" s="66"/>
      <c r="P114" s="109"/>
      <c r="Q114" s="66"/>
      <c r="R114" s="67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</row>
    <row r="115">
      <c r="A115" s="66"/>
      <c r="B115" s="66"/>
      <c r="C115" s="66"/>
      <c r="D115" s="66"/>
      <c r="E115" s="115"/>
      <c r="F115" s="115"/>
      <c r="G115" s="66"/>
      <c r="H115" s="66"/>
      <c r="I115" s="66"/>
      <c r="J115" s="66"/>
      <c r="K115" s="66"/>
      <c r="L115" s="117"/>
      <c r="M115" s="117"/>
      <c r="N115" s="117"/>
      <c r="O115" s="66"/>
      <c r="P115" s="109"/>
      <c r="Q115" s="66"/>
      <c r="R115" s="67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</row>
    <row r="116">
      <c r="A116" s="66"/>
      <c r="B116" s="66"/>
      <c r="C116" s="66"/>
      <c r="D116" s="66"/>
      <c r="E116" s="115"/>
      <c r="F116" s="115"/>
      <c r="G116" s="66"/>
      <c r="H116" s="66"/>
      <c r="I116" s="66"/>
      <c r="J116" s="66"/>
      <c r="K116" s="66"/>
      <c r="L116" s="117"/>
      <c r="M116" s="117"/>
      <c r="N116" s="117"/>
      <c r="O116" s="66"/>
      <c r="P116" s="109"/>
      <c r="Q116" s="66"/>
      <c r="R116" s="67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</row>
    <row r="117">
      <c r="A117" s="66"/>
      <c r="B117" s="66"/>
      <c r="C117" s="66"/>
      <c r="D117" s="66"/>
      <c r="E117" s="115"/>
      <c r="F117" s="115"/>
      <c r="G117" s="66"/>
      <c r="H117" s="66"/>
      <c r="I117" s="66"/>
      <c r="J117" s="66"/>
      <c r="K117" s="66"/>
      <c r="L117" s="117"/>
      <c r="M117" s="117"/>
      <c r="N117" s="117"/>
      <c r="O117" s="66"/>
      <c r="P117" s="109"/>
      <c r="Q117" s="66"/>
      <c r="R117" s="67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</row>
    <row r="118">
      <c r="A118" s="66"/>
      <c r="B118" s="66"/>
      <c r="C118" s="66"/>
      <c r="D118" s="66"/>
      <c r="E118" s="115"/>
      <c r="F118" s="115"/>
      <c r="G118" s="66"/>
      <c r="H118" s="66"/>
      <c r="I118" s="66"/>
      <c r="J118" s="66"/>
      <c r="K118" s="66"/>
      <c r="L118" s="117"/>
      <c r="M118" s="117"/>
      <c r="N118" s="117"/>
      <c r="O118" s="66"/>
      <c r="P118" s="109"/>
      <c r="Q118" s="66"/>
      <c r="R118" s="67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</row>
    <row r="119">
      <c r="A119" s="66"/>
      <c r="B119" s="66"/>
      <c r="C119" s="66"/>
      <c r="D119" s="66"/>
      <c r="E119" s="115"/>
      <c r="F119" s="115"/>
      <c r="G119" s="66"/>
      <c r="H119" s="66"/>
      <c r="I119" s="66"/>
      <c r="J119" s="66"/>
      <c r="K119" s="66"/>
      <c r="L119" s="117"/>
      <c r="M119" s="117"/>
      <c r="N119" s="117"/>
      <c r="O119" s="66"/>
      <c r="P119" s="109"/>
      <c r="Q119" s="66"/>
      <c r="R119" s="67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</row>
    <row r="120">
      <c r="A120" s="66"/>
      <c r="B120" s="66"/>
      <c r="C120" s="66"/>
      <c r="D120" s="66"/>
      <c r="E120" s="115"/>
      <c r="F120" s="115"/>
      <c r="G120" s="66"/>
      <c r="H120" s="66"/>
      <c r="I120" s="66"/>
      <c r="J120" s="66"/>
      <c r="K120" s="66"/>
      <c r="L120" s="117"/>
      <c r="M120" s="117"/>
      <c r="N120" s="117"/>
      <c r="O120" s="66"/>
      <c r="P120" s="109"/>
      <c r="Q120" s="66"/>
      <c r="R120" s="67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</row>
    <row r="121">
      <c r="A121" s="66"/>
      <c r="B121" s="66"/>
      <c r="C121" s="66"/>
      <c r="D121" s="66"/>
      <c r="E121" s="115"/>
      <c r="F121" s="115"/>
      <c r="G121" s="66"/>
      <c r="H121" s="66"/>
      <c r="I121" s="66"/>
      <c r="J121" s="66"/>
      <c r="K121" s="66"/>
      <c r="L121" s="117"/>
      <c r="M121" s="117"/>
      <c r="N121" s="117"/>
      <c r="O121" s="66"/>
      <c r="P121" s="109"/>
      <c r="Q121" s="66"/>
      <c r="R121" s="67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</row>
    <row r="122">
      <c r="A122" s="66"/>
      <c r="B122" s="66"/>
      <c r="C122" s="66"/>
      <c r="D122" s="66"/>
      <c r="E122" s="115"/>
      <c r="F122" s="115"/>
      <c r="G122" s="66"/>
      <c r="H122" s="66"/>
      <c r="I122" s="66"/>
      <c r="J122" s="66"/>
      <c r="K122" s="66"/>
      <c r="L122" s="117"/>
      <c r="M122" s="117"/>
      <c r="N122" s="117"/>
      <c r="O122" s="66"/>
      <c r="P122" s="109"/>
      <c r="Q122" s="66"/>
      <c r="R122" s="67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</row>
    <row r="123">
      <c r="A123" s="66"/>
      <c r="B123" s="66"/>
      <c r="C123" s="66"/>
      <c r="D123" s="66"/>
      <c r="E123" s="115"/>
      <c r="F123" s="115"/>
      <c r="G123" s="66"/>
      <c r="H123" s="66"/>
      <c r="I123" s="66"/>
      <c r="J123" s="66"/>
      <c r="K123" s="66"/>
      <c r="L123" s="117"/>
      <c r="M123" s="117"/>
      <c r="N123" s="117"/>
      <c r="O123" s="66"/>
      <c r="P123" s="109"/>
      <c r="Q123" s="66"/>
      <c r="R123" s="67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</row>
    <row r="124">
      <c r="A124" s="66"/>
      <c r="B124" s="66"/>
      <c r="C124" s="66"/>
      <c r="D124" s="66"/>
      <c r="E124" s="115"/>
      <c r="F124" s="115"/>
      <c r="G124" s="66"/>
      <c r="H124" s="66"/>
      <c r="I124" s="66"/>
      <c r="J124" s="66"/>
      <c r="K124" s="66"/>
      <c r="L124" s="117"/>
      <c r="M124" s="117"/>
      <c r="N124" s="117"/>
      <c r="O124" s="66"/>
      <c r="P124" s="109"/>
      <c r="Q124" s="66"/>
      <c r="R124" s="67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</row>
    <row r="125">
      <c r="A125" s="66"/>
      <c r="B125" s="66"/>
      <c r="C125" s="66"/>
      <c r="D125" s="66"/>
      <c r="E125" s="115"/>
      <c r="F125" s="115"/>
      <c r="G125" s="66"/>
      <c r="H125" s="66"/>
      <c r="I125" s="66"/>
      <c r="J125" s="66"/>
      <c r="K125" s="66"/>
      <c r="L125" s="117"/>
      <c r="M125" s="117"/>
      <c r="N125" s="117"/>
      <c r="O125" s="66"/>
      <c r="P125" s="109"/>
      <c r="Q125" s="66"/>
      <c r="R125" s="67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</row>
    <row r="126">
      <c r="A126" s="66"/>
      <c r="B126" s="66"/>
      <c r="C126" s="66"/>
      <c r="D126" s="66"/>
      <c r="E126" s="115"/>
      <c r="F126" s="115"/>
      <c r="G126" s="66"/>
      <c r="H126" s="66"/>
      <c r="I126" s="66"/>
      <c r="J126" s="66"/>
      <c r="K126" s="66"/>
      <c r="L126" s="117"/>
      <c r="M126" s="117"/>
      <c r="N126" s="117"/>
      <c r="O126" s="66"/>
      <c r="P126" s="109"/>
      <c r="Q126" s="66"/>
      <c r="R126" s="67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</row>
    <row r="127">
      <c r="A127" s="66"/>
      <c r="B127" s="66"/>
      <c r="C127" s="66"/>
      <c r="D127" s="66"/>
      <c r="E127" s="115"/>
      <c r="F127" s="115"/>
      <c r="G127" s="66"/>
      <c r="H127" s="66"/>
      <c r="I127" s="66"/>
      <c r="J127" s="66"/>
      <c r="K127" s="66"/>
      <c r="L127" s="117"/>
      <c r="M127" s="117"/>
      <c r="N127" s="117"/>
      <c r="O127" s="66"/>
      <c r="P127" s="109"/>
      <c r="Q127" s="66"/>
      <c r="R127" s="67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</row>
    <row r="128">
      <c r="A128" s="66"/>
      <c r="B128" s="66"/>
      <c r="C128" s="66"/>
      <c r="D128" s="66"/>
      <c r="E128" s="115"/>
      <c r="F128" s="115"/>
      <c r="G128" s="66"/>
      <c r="H128" s="66"/>
      <c r="I128" s="66"/>
      <c r="J128" s="66"/>
      <c r="K128" s="66"/>
      <c r="L128" s="117"/>
      <c r="M128" s="117"/>
      <c r="N128" s="117"/>
      <c r="O128" s="66"/>
      <c r="P128" s="109"/>
      <c r="Q128" s="66"/>
      <c r="R128" s="67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</row>
    <row r="129">
      <c r="A129" s="66"/>
      <c r="B129" s="66"/>
      <c r="C129" s="66"/>
      <c r="D129" s="66"/>
      <c r="E129" s="115"/>
      <c r="F129" s="115"/>
      <c r="G129" s="66"/>
      <c r="H129" s="66"/>
      <c r="I129" s="66"/>
      <c r="J129" s="66"/>
      <c r="K129" s="66"/>
      <c r="L129" s="117"/>
      <c r="M129" s="117"/>
      <c r="N129" s="117"/>
      <c r="O129" s="66"/>
      <c r="P129" s="109"/>
      <c r="Q129" s="66"/>
      <c r="R129" s="67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</row>
    <row r="130">
      <c r="A130" s="66"/>
      <c r="B130" s="66"/>
      <c r="C130" s="66"/>
      <c r="D130" s="66"/>
      <c r="E130" s="115"/>
      <c r="F130" s="115"/>
      <c r="G130" s="66"/>
      <c r="H130" s="66"/>
      <c r="I130" s="66"/>
      <c r="J130" s="66"/>
      <c r="K130" s="66"/>
      <c r="L130" s="117"/>
      <c r="M130" s="117"/>
      <c r="N130" s="117"/>
      <c r="O130" s="66"/>
      <c r="P130" s="109"/>
      <c r="Q130" s="66"/>
      <c r="R130" s="67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</row>
    <row r="131">
      <c r="A131" s="66"/>
      <c r="B131" s="66"/>
      <c r="C131" s="66"/>
      <c r="D131" s="66"/>
      <c r="E131" s="115"/>
      <c r="F131" s="115"/>
      <c r="G131" s="66"/>
      <c r="H131" s="66"/>
      <c r="I131" s="66"/>
      <c r="J131" s="66"/>
      <c r="K131" s="66"/>
      <c r="L131" s="117"/>
      <c r="M131" s="117"/>
      <c r="N131" s="117"/>
      <c r="O131" s="66"/>
      <c r="P131" s="109"/>
      <c r="Q131" s="66"/>
      <c r="R131" s="67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</row>
    <row r="132">
      <c r="A132" s="66"/>
      <c r="B132" s="66"/>
      <c r="C132" s="66"/>
      <c r="D132" s="66"/>
      <c r="E132" s="115"/>
      <c r="F132" s="115"/>
      <c r="G132" s="66"/>
      <c r="H132" s="66"/>
      <c r="I132" s="66"/>
      <c r="J132" s="66"/>
      <c r="K132" s="66"/>
      <c r="L132" s="117"/>
      <c r="M132" s="117"/>
      <c r="N132" s="117"/>
      <c r="O132" s="66"/>
      <c r="P132" s="109"/>
      <c r="Q132" s="66"/>
      <c r="R132" s="67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</row>
    <row r="133">
      <c r="A133" s="66"/>
      <c r="B133" s="66"/>
      <c r="C133" s="66"/>
      <c r="D133" s="66"/>
      <c r="E133" s="115"/>
      <c r="F133" s="115"/>
      <c r="G133" s="66"/>
      <c r="H133" s="66"/>
      <c r="I133" s="66"/>
      <c r="J133" s="66"/>
      <c r="K133" s="66"/>
      <c r="L133" s="117"/>
      <c r="M133" s="117"/>
      <c r="N133" s="117"/>
      <c r="O133" s="66"/>
      <c r="P133" s="109"/>
      <c r="Q133" s="66"/>
      <c r="R133" s="67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</row>
    <row r="134">
      <c r="A134" s="66"/>
      <c r="B134" s="66"/>
      <c r="C134" s="66"/>
      <c r="D134" s="66"/>
      <c r="E134" s="115"/>
      <c r="F134" s="115"/>
      <c r="G134" s="66"/>
      <c r="H134" s="66"/>
      <c r="I134" s="66"/>
      <c r="J134" s="66"/>
      <c r="K134" s="66"/>
      <c r="L134" s="117"/>
      <c r="M134" s="117"/>
      <c r="N134" s="117"/>
      <c r="O134" s="66"/>
      <c r="P134" s="109"/>
      <c r="Q134" s="66"/>
      <c r="R134" s="67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</row>
    <row r="135">
      <c r="A135" s="66"/>
      <c r="B135" s="66"/>
      <c r="C135" s="66"/>
      <c r="D135" s="66"/>
      <c r="E135" s="115"/>
      <c r="F135" s="115"/>
      <c r="G135" s="66"/>
      <c r="H135" s="66"/>
      <c r="I135" s="66"/>
      <c r="J135" s="66"/>
      <c r="K135" s="66"/>
      <c r="L135" s="117"/>
      <c r="M135" s="117"/>
      <c r="N135" s="117"/>
      <c r="O135" s="66"/>
      <c r="P135" s="109"/>
      <c r="Q135" s="66"/>
      <c r="R135" s="67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</row>
    <row r="136">
      <c r="A136" s="66"/>
      <c r="B136" s="66"/>
      <c r="C136" s="66"/>
      <c r="D136" s="66"/>
      <c r="E136" s="115"/>
      <c r="F136" s="115"/>
      <c r="G136" s="66"/>
      <c r="H136" s="66"/>
      <c r="I136" s="66"/>
      <c r="J136" s="66"/>
      <c r="K136" s="66"/>
      <c r="L136" s="117"/>
      <c r="M136" s="117"/>
      <c r="N136" s="117"/>
      <c r="O136" s="66"/>
      <c r="P136" s="109"/>
      <c r="Q136" s="66"/>
      <c r="R136" s="67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</row>
    <row r="137">
      <c r="A137" s="66"/>
      <c r="B137" s="66"/>
      <c r="C137" s="66"/>
      <c r="D137" s="66"/>
      <c r="E137" s="115"/>
      <c r="F137" s="115"/>
      <c r="G137" s="66"/>
      <c r="H137" s="66"/>
      <c r="I137" s="66"/>
      <c r="J137" s="66"/>
      <c r="K137" s="66"/>
      <c r="L137" s="117"/>
      <c r="M137" s="117"/>
      <c r="N137" s="117"/>
      <c r="O137" s="66"/>
      <c r="P137" s="109"/>
      <c r="Q137" s="66"/>
      <c r="R137" s="67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</row>
    <row r="138">
      <c r="A138" s="66"/>
      <c r="B138" s="66"/>
      <c r="C138" s="66"/>
      <c r="D138" s="66"/>
      <c r="E138" s="115"/>
      <c r="F138" s="115"/>
      <c r="G138" s="66"/>
      <c r="H138" s="66"/>
      <c r="I138" s="66"/>
      <c r="J138" s="66"/>
      <c r="K138" s="66"/>
      <c r="L138" s="117"/>
      <c r="M138" s="117"/>
      <c r="N138" s="117"/>
      <c r="O138" s="66"/>
      <c r="P138" s="109"/>
      <c r="Q138" s="66"/>
      <c r="R138" s="67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</row>
    <row r="139">
      <c r="A139" s="66"/>
      <c r="B139" s="66"/>
      <c r="C139" s="66"/>
      <c r="D139" s="66"/>
      <c r="E139" s="115"/>
      <c r="F139" s="115"/>
      <c r="G139" s="66"/>
      <c r="H139" s="66"/>
      <c r="I139" s="66"/>
      <c r="J139" s="66"/>
      <c r="K139" s="66"/>
      <c r="L139" s="117"/>
      <c r="M139" s="117"/>
      <c r="N139" s="117"/>
      <c r="O139" s="66"/>
      <c r="P139" s="109"/>
      <c r="Q139" s="66"/>
      <c r="R139" s="67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</row>
    <row r="140">
      <c r="A140" s="66"/>
      <c r="B140" s="66"/>
      <c r="C140" s="66"/>
      <c r="D140" s="66"/>
      <c r="E140" s="115"/>
      <c r="F140" s="115"/>
      <c r="G140" s="66"/>
      <c r="H140" s="66"/>
      <c r="I140" s="66"/>
      <c r="J140" s="66"/>
      <c r="K140" s="66"/>
      <c r="L140" s="117"/>
      <c r="M140" s="117"/>
      <c r="N140" s="117"/>
      <c r="O140" s="66"/>
      <c r="P140" s="109"/>
      <c r="Q140" s="66"/>
      <c r="R140" s="67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</row>
    <row r="141">
      <c r="A141" s="66"/>
      <c r="B141" s="66"/>
      <c r="C141" s="66"/>
      <c r="D141" s="66"/>
      <c r="E141" s="115"/>
      <c r="F141" s="115"/>
      <c r="G141" s="66"/>
      <c r="H141" s="66"/>
      <c r="I141" s="66"/>
      <c r="J141" s="66"/>
      <c r="K141" s="66"/>
      <c r="L141" s="117"/>
      <c r="M141" s="117"/>
      <c r="N141" s="117"/>
      <c r="O141" s="66"/>
      <c r="P141" s="109"/>
      <c r="Q141" s="66"/>
      <c r="R141" s="67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</row>
    <row r="142">
      <c r="A142" s="66"/>
      <c r="B142" s="66"/>
      <c r="C142" s="66"/>
      <c r="D142" s="66"/>
      <c r="E142" s="115"/>
      <c r="F142" s="115"/>
      <c r="G142" s="66"/>
      <c r="H142" s="66"/>
      <c r="I142" s="66"/>
      <c r="J142" s="66"/>
      <c r="K142" s="66"/>
      <c r="L142" s="117"/>
      <c r="M142" s="117"/>
      <c r="N142" s="117"/>
      <c r="O142" s="66"/>
      <c r="P142" s="109"/>
      <c r="Q142" s="66"/>
      <c r="R142" s="67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</row>
    <row r="143">
      <c r="A143" s="66"/>
      <c r="B143" s="66"/>
      <c r="C143" s="66"/>
      <c r="D143" s="66"/>
      <c r="E143" s="115"/>
      <c r="F143" s="115"/>
      <c r="G143" s="66"/>
      <c r="H143" s="66"/>
      <c r="I143" s="66"/>
      <c r="J143" s="66"/>
      <c r="K143" s="66"/>
      <c r="L143" s="117"/>
      <c r="M143" s="117"/>
      <c r="N143" s="117"/>
      <c r="O143" s="66"/>
      <c r="P143" s="109"/>
      <c r="Q143" s="66"/>
      <c r="R143" s="67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</row>
    <row r="144">
      <c r="A144" s="66"/>
      <c r="B144" s="66"/>
      <c r="C144" s="66"/>
      <c r="D144" s="66"/>
      <c r="E144" s="115"/>
      <c r="F144" s="115"/>
      <c r="G144" s="66"/>
      <c r="H144" s="66"/>
      <c r="I144" s="66"/>
      <c r="J144" s="66"/>
      <c r="K144" s="66"/>
      <c r="L144" s="117"/>
      <c r="M144" s="117"/>
      <c r="N144" s="117"/>
      <c r="O144" s="66"/>
      <c r="P144" s="109"/>
      <c r="Q144" s="66"/>
      <c r="R144" s="67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6"/>
      <c r="AP144" s="66"/>
      <c r="AQ144" s="66"/>
      <c r="AR144" s="66"/>
    </row>
    <row r="145">
      <c r="A145" s="66"/>
      <c r="B145" s="66"/>
      <c r="C145" s="66"/>
      <c r="D145" s="66"/>
      <c r="E145" s="115"/>
      <c r="F145" s="115"/>
      <c r="G145" s="66"/>
      <c r="H145" s="66"/>
      <c r="I145" s="66"/>
      <c r="J145" s="66"/>
      <c r="K145" s="66"/>
      <c r="L145" s="117"/>
      <c r="M145" s="117"/>
      <c r="N145" s="117"/>
      <c r="O145" s="66"/>
      <c r="P145" s="109"/>
      <c r="Q145" s="66"/>
      <c r="R145" s="67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</row>
    <row r="146">
      <c r="A146" s="66"/>
      <c r="B146" s="66"/>
      <c r="C146" s="66"/>
      <c r="D146" s="66"/>
      <c r="E146" s="115"/>
      <c r="F146" s="115"/>
      <c r="G146" s="66"/>
      <c r="H146" s="66"/>
      <c r="I146" s="66"/>
      <c r="J146" s="66"/>
      <c r="K146" s="66"/>
      <c r="L146" s="117"/>
      <c r="M146" s="117"/>
      <c r="N146" s="117"/>
      <c r="O146" s="66"/>
      <c r="P146" s="109"/>
      <c r="Q146" s="66"/>
      <c r="R146" s="67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6"/>
      <c r="AP146" s="66"/>
      <c r="AQ146" s="66"/>
      <c r="AR146" s="66"/>
    </row>
    <row r="147">
      <c r="A147" s="66"/>
      <c r="B147" s="66"/>
      <c r="C147" s="66"/>
      <c r="D147" s="66"/>
      <c r="E147" s="115"/>
      <c r="F147" s="115"/>
      <c r="G147" s="66"/>
      <c r="H147" s="66"/>
      <c r="I147" s="66"/>
      <c r="J147" s="66"/>
      <c r="K147" s="66"/>
      <c r="L147" s="117"/>
      <c r="M147" s="117"/>
      <c r="N147" s="117"/>
      <c r="O147" s="66"/>
      <c r="P147" s="109"/>
      <c r="Q147" s="66"/>
      <c r="R147" s="67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</row>
    <row r="148">
      <c r="A148" s="66"/>
      <c r="B148" s="66"/>
      <c r="C148" s="66"/>
      <c r="D148" s="66"/>
      <c r="E148" s="115"/>
      <c r="F148" s="115"/>
      <c r="G148" s="66"/>
      <c r="H148" s="66"/>
      <c r="I148" s="66"/>
      <c r="J148" s="66"/>
      <c r="K148" s="66"/>
      <c r="L148" s="117"/>
      <c r="M148" s="117"/>
      <c r="N148" s="117"/>
      <c r="O148" s="66"/>
      <c r="P148" s="109"/>
      <c r="Q148" s="66"/>
      <c r="R148" s="67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</row>
    <row r="149">
      <c r="A149" s="66"/>
      <c r="B149" s="66"/>
      <c r="C149" s="66"/>
      <c r="D149" s="66"/>
      <c r="E149" s="115"/>
      <c r="F149" s="115"/>
      <c r="G149" s="66"/>
      <c r="H149" s="66"/>
      <c r="I149" s="66"/>
      <c r="J149" s="66"/>
      <c r="K149" s="66"/>
      <c r="L149" s="117"/>
      <c r="M149" s="117"/>
      <c r="N149" s="117"/>
      <c r="O149" s="66"/>
      <c r="P149" s="109"/>
      <c r="Q149" s="66"/>
      <c r="R149" s="67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6"/>
      <c r="AP149" s="66"/>
      <c r="AQ149" s="66"/>
      <c r="AR149" s="66"/>
    </row>
    <row r="150">
      <c r="A150" s="66"/>
      <c r="B150" s="66"/>
      <c r="C150" s="66"/>
      <c r="D150" s="66"/>
      <c r="E150" s="115"/>
      <c r="F150" s="115"/>
      <c r="G150" s="66"/>
      <c r="H150" s="66"/>
      <c r="I150" s="66"/>
      <c r="J150" s="66"/>
      <c r="K150" s="66"/>
      <c r="L150" s="117"/>
      <c r="M150" s="117"/>
      <c r="N150" s="117"/>
      <c r="O150" s="66"/>
      <c r="P150" s="109"/>
      <c r="Q150" s="66"/>
      <c r="R150" s="67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6"/>
      <c r="AP150" s="66"/>
      <c r="AQ150" s="66"/>
      <c r="AR150" s="66"/>
    </row>
    <row r="151">
      <c r="A151" s="66"/>
      <c r="B151" s="66"/>
      <c r="C151" s="66"/>
      <c r="D151" s="66"/>
      <c r="E151" s="115"/>
      <c r="F151" s="115"/>
      <c r="G151" s="66"/>
      <c r="H151" s="66"/>
      <c r="I151" s="66"/>
      <c r="J151" s="66"/>
      <c r="K151" s="66"/>
      <c r="L151" s="117"/>
      <c r="M151" s="117"/>
      <c r="N151" s="117"/>
      <c r="O151" s="66"/>
      <c r="P151" s="109"/>
      <c r="Q151" s="66"/>
      <c r="R151" s="67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</row>
    <row r="152">
      <c r="A152" s="66"/>
      <c r="B152" s="66"/>
      <c r="C152" s="66"/>
      <c r="D152" s="66"/>
      <c r="E152" s="115"/>
      <c r="F152" s="115"/>
      <c r="G152" s="66"/>
      <c r="H152" s="66"/>
      <c r="I152" s="66"/>
      <c r="J152" s="66"/>
      <c r="K152" s="66"/>
      <c r="L152" s="117"/>
      <c r="M152" s="117"/>
      <c r="N152" s="117"/>
      <c r="O152" s="66"/>
      <c r="P152" s="109"/>
      <c r="Q152" s="66"/>
      <c r="R152" s="67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6"/>
      <c r="AP152" s="66"/>
      <c r="AQ152" s="66"/>
      <c r="AR152" s="66"/>
    </row>
    <row r="153">
      <c r="A153" s="66"/>
      <c r="B153" s="66"/>
      <c r="C153" s="66"/>
      <c r="D153" s="66"/>
      <c r="E153" s="115"/>
      <c r="F153" s="115"/>
      <c r="G153" s="66"/>
      <c r="H153" s="66"/>
      <c r="I153" s="66"/>
      <c r="J153" s="66"/>
      <c r="K153" s="66"/>
      <c r="L153" s="117"/>
      <c r="M153" s="117"/>
      <c r="N153" s="117"/>
      <c r="O153" s="66"/>
      <c r="P153" s="109"/>
      <c r="Q153" s="66"/>
      <c r="R153" s="67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</row>
    <row r="154">
      <c r="A154" s="66"/>
      <c r="B154" s="66"/>
      <c r="C154" s="66"/>
      <c r="D154" s="66"/>
      <c r="E154" s="115"/>
      <c r="F154" s="115"/>
      <c r="G154" s="66"/>
      <c r="H154" s="66"/>
      <c r="I154" s="66"/>
      <c r="J154" s="66"/>
      <c r="K154" s="66"/>
      <c r="L154" s="117"/>
      <c r="M154" s="117"/>
      <c r="N154" s="117"/>
      <c r="O154" s="66"/>
      <c r="P154" s="109"/>
      <c r="Q154" s="66"/>
      <c r="R154" s="67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6"/>
      <c r="AP154" s="66"/>
      <c r="AQ154" s="66"/>
      <c r="AR154" s="66"/>
    </row>
    <row r="155">
      <c r="A155" s="66"/>
      <c r="B155" s="66"/>
      <c r="C155" s="66"/>
      <c r="D155" s="66"/>
      <c r="E155" s="115"/>
      <c r="F155" s="115"/>
      <c r="G155" s="66"/>
      <c r="H155" s="66"/>
      <c r="I155" s="66"/>
      <c r="J155" s="66"/>
      <c r="K155" s="66"/>
      <c r="L155" s="117"/>
      <c r="M155" s="117"/>
      <c r="N155" s="117"/>
      <c r="O155" s="66"/>
      <c r="P155" s="109"/>
      <c r="Q155" s="66"/>
      <c r="R155" s="67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</row>
    <row r="156">
      <c r="A156" s="66"/>
      <c r="B156" s="66"/>
      <c r="C156" s="66"/>
      <c r="D156" s="66"/>
      <c r="E156" s="115"/>
      <c r="F156" s="115"/>
      <c r="G156" s="66"/>
      <c r="H156" s="66"/>
      <c r="I156" s="66"/>
      <c r="J156" s="66"/>
      <c r="K156" s="66"/>
      <c r="L156" s="117"/>
      <c r="M156" s="117"/>
      <c r="N156" s="117"/>
      <c r="O156" s="66"/>
      <c r="P156" s="109"/>
      <c r="Q156" s="66"/>
      <c r="R156" s="67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</row>
    <row r="157">
      <c r="A157" s="66"/>
      <c r="B157" s="66"/>
      <c r="C157" s="66"/>
      <c r="D157" s="66"/>
      <c r="E157" s="115"/>
      <c r="F157" s="115"/>
      <c r="G157" s="66"/>
      <c r="H157" s="66"/>
      <c r="I157" s="66"/>
      <c r="J157" s="66"/>
      <c r="K157" s="66"/>
      <c r="L157" s="117"/>
      <c r="M157" s="117"/>
      <c r="N157" s="117"/>
      <c r="O157" s="66"/>
      <c r="P157" s="109"/>
      <c r="Q157" s="66"/>
      <c r="R157" s="67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</row>
    <row r="158">
      <c r="A158" s="66"/>
      <c r="B158" s="66"/>
      <c r="C158" s="66"/>
      <c r="D158" s="66"/>
      <c r="E158" s="115"/>
      <c r="F158" s="115"/>
      <c r="G158" s="66"/>
      <c r="H158" s="66"/>
      <c r="I158" s="66"/>
      <c r="J158" s="66"/>
      <c r="K158" s="66"/>
      <c r="L158" s="117"/>
      <c r="M158" s="117"/>
      <c r="N158" s="117"/>
      <c r="O158" s="66"/>
      <c r="P158" s="109"/>
      <c r="Q158" s="66"/>
      <c r="R158" s="67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</row>
    <row r="159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109"/>
      <c r="Q159" s="66"/>
      <c r="R159" s="67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/>
      <c r="AN159" s="66"/>
      <c r="AO159" s="66"/>
      <c r="AP159" s="66"/>
      <c r="AQ159" s="66"/>
      <c r="AR159" s="66"/>
    </row>
    <row r="160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109"/>
      <c r="Q160" s="66"/>
      <c r="R160" s="67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/>
      <c r="AN160" s="66"/>
      <c r="AO160" s="66"/>
      <c r="AP160" s="66"/>
      <c r="AQ160" s="66"/>
      <c r="AR160" s="66"/>
    </row>
    <row r="16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109"/>
      <c r="Q161" s="66"/>
      <c r="R161" s="67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66"/>
      <c r="AL161" s="66"/>
      <c r="AM161" s="66"/>
      <c r="AN161" s="66"/>
      <c r="AO161" s="66"/>
      <c r="AP161" s="66"/>
      <c r="AQ161" s="66"/>
      <c r="AR161" s="66"/>
    </row>
    <row r="162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109"/>
      <c r="Q162" s="66"/>
      <c r="R162" s="67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66"/>
      <c r="AO162" s="66"/>
      <c r="AP162" s="66"/>
      <c r="AQ162" s="66"/>
      <c r="AR162" s="66"/>
    </row>
    <row r="163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109"/>
      <c r="Q163" s="66"/>
      <c r="R163" s="67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/>
      <c r="AO163" s="66"/>
      <c r="AP163" s="66"/>
      <c r="AQ163" s="66"/>
      <c r="AR163" s="66"/>
    </row>
    <row r="164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109"/>
      <c r="Q164" s="66"/>
      <c r="R164" s="67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/>
      <c r="AO164" s="66"/>
      <c r="AP164" s="66"/>
      <c r="AQ164" s="66"/>
      <c r="AR164" s="66"/>
    </row>
    <row r="16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109"/>
      <c r="Q165" s="66"/>
      <c r="R165" s="67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</row>
    <row r="166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109"/>
      <c r="Q166" s="66"/>
      <c r="R166" s="67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66"/>
      <c r="AL166" s="66"/>
      <c r="AM166" s="66"/>
      <c r="AN166" s="66"/>
      <c r="AO166" s="66"/>
      <c r="AP166" s="66"/>
      <c r="AQ166" s="66"/>
      <c r="AR166" s="66"/>
    </row>
    <row r="167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109"/>
      <c r="Q167" s="66"/>
      <c r="R167" s="67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/>
      <c r="AN167" s="66"/>
      <c r="AO167" s="66"/>
      <c r="AP167" s="66"/>
      <c r="AQ167" s="66"/>
      <c r="AR167" s="66"/>
    </row>
    <row r="16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109"/>
      <c r="Q168" s="66"/>
      <c r="R168" s="67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/>
      <c r="AN168" s="66"/>
      <c r="AO168" s="66"/>
      <c r="AP168" s="66"/>
      <c r="AQ168" s="66"/>
      <c r="AR168" s="66"/>
    </row>
    <row r="169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109"/>
      <c r="Q169" s="66"/>
      <c r="R169" s="67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/>
      <c r="AO169" s="66"/>
      <c r="AP169" s="66"/>
      <c r="AQ169" s="66"/>
      <c r="AR169" s="66"/>
    </row>
    <row r="170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109"/>
      <c r="Q170" s="66"/>
      <c r="R170" s="67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66"/>
      <c r="AL170" s="66"/>
      <c r="AM170" s="66"/>
      <c r="AN170" s="66"/>
      <c r="AO170" s="66"/>
      <c r="AP170" s="66"/>
      <c r="AQ170" s="66"/>
      <c r="AR170" s="66"/>
    </row>
    <row r="17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109"/>
      <c r="Q171" s="66"/>
      <c r="R171" s="67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/>
      <c r="AO171" s="66"/>
      <c r="AP171" s="66"/>
      <c r="AQ171" s="66"/>
      <c r="AR171" s="66"/>
    </row>
    <row r="172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109"/>
      <c r="Q172" s="66"/>
      <c r="R172" s="67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66"/>
      <c r="AL172" s="66"/>
      <c r="AM172" s="66"/>
      <c r="AN172" s="66"/>
      <c r="AO172" s="66"/>
      <c r="AP172" s="66"/>
      <c r="AQ172" s="66"/>
      <c r="AR172" s="66"/>
    </row>
    <row r="173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109"/>
      <c r="Q173" s="66"/>
      <c r="R173" s="67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6"/>
      <c r="AP173" s="66"/>
      <c r="AQ173" s="66"/>
      <c r="AR173" s="66"/>
    </row>
    <row r="174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109"/>
      <c r="Q174" s="66"/>
      <c r="R174" s="67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66"/>
      <c r="AL174" s="66"/>
      <c r="AM174" s="66"/>
      <c r="AN174" s="66"/>
      <c r="AO174" s="66"/>
      <c r="AP174" s="66"/>
      <c r="AQ174" s="66"/>
      <c r="AR174" s="66"/>
    </row>
    <row r="17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109"/>
      <c r="Q175" s="66"/>
      <c r="R175" s="67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/>
      <c r="AO175" s="66"/>
      <c r="AP175" s="66"/>
      <c r="AQ175" s="66"/>
      <c r="AR175" s="66"/>
    </row>
    <row r="176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109"/>
      <c r="Q176" s="66"/>
      <c r="R176" s="67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</row>
    <row r="177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109"/>
      <c r="Q177" s="66"/>
      <c r="R177" s="67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</row>
    <row r="17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109"/>
      <c r="Q178" s="66"/>
      <c r="R178" s="67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</row>
    <row r="179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109"/>
      <c r="Q179" s="66"/>
      <c r="R179" s="67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/>
      <c r="AP179" s="66"/>
      <c r="AQ179" s="66"/>
      <c r="AR179" s="66"/>
    </row>
    <row r="180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109"/>
      <c r="Q180" s="66"/>
      <c r="R180" s="67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/>
      <c r="AO180" s="66"/>
      <c r="AP180" s="66"/>
      <c r="AQ180" s="66"/>
      <c r="AR180" s="66"/>
    </row>
    <row r="18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109"/>
      <c r="Q181" s="66"/>
      <c r="R181" s="67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/>
      <c r="AO181" s="66"/>
      <c r="AP181" s="66"/>
      <c r="AQ181" s="66"/>
      <c r="AR181" s="66"/>
    </row>
    <row r="182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109"/>
      <c r="Q182" s="66"/>
      <c r="R182" s="67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/>
      <c r="AO182" s="66"/>
      <c r="AP182" s="66"/>
      <c r="AQ182" s="66"/>
      <c r="AR182" s="66"/>
    </row>
    <row r="183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109"/>
      <c r="Q183" s="66"/>
      <c r="R183" s="67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66"/>
      <c r="AL183" s="66"/>
      <c r="AM183" s="66"/>
      <c r="AN183" s="66"/>
      <c r="AO183" s="66"/>
      <c r="AP183" s="66"/>
      <c r="AQ183" s="66"/>
      <c r="AR183" s="66"/>
    </row>
    <row r="184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109"/>
      <c r="Q184" s="66"/>
      <c r="R184" s="67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/>
      <c r="AO184" s="66"/>
      <c r="AP184" s="66"/>
      <c r="AQ184" s="66"/>
      <c r="AR184" s="66"/>
    </row>
    <row r="18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109"/>
      <c r="Q185" s="66"/>
      <c r="R185" s="67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/>
      <c r="AO185" s="66"/>
      <c r="AP185" s="66"/>
      <c r="AQ185" s="66"/>
      <c r="AR185" s="66"/>
    </row>
    <row r="186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109"/>
      <c r="Q186" s="66"/>
      <c r="R186" s="67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  <c r="AP186" s="66"/>
      <c r="AQ186" s="66"/>
      <c r="AR186" s="66"/>
    </row>
    <row r="187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109"/>
      <c r="Q187" s="66"/>
      <c r="R187" s="67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  <c r="AN187" s="66"/>
      <c r="AO187" s="66"/>
      <c r="AP187" s="66"/>
      <c r="AQ187" s="66"/>
      <c r="AR187" s="66"/>
    </row>
    <row r="18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109"/>
      <c r="Q188" s="66"/>
      <c r="R188" s="67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</row>
    <row r="189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109"/>
      <c r="Q189" s="66"/>
      <c r="R189" s="67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</row>
    <row r="190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109"/>
      <c r="Q190" s="66"/>
      <c r="R190" s="67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</row>
    <row r="19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109"/>
      <c r="Q191" s="66"/>
      <c r="R191" s="67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</row>
    <row r="192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109"/>
      <c r="Q192" s="66"/>
      <c r="R192" s="67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</row>
    <row r="193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109"/>
      <c r="Q193" s="66"/>
      <c r="R193" s="67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</row>
    <row r="194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109"/>
      <c r="Q194" s="66"/>
      <c r="R194" s="67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</row>
    <row r="19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109"/>
      <c r="Q195" s="66"/>
      <c r="R195" s="67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</row>
    <row r="196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109"/>
      <c r="Q196" s="66"/>
      <c r="R196" s="67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</row>
    <row r="197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109"/>
      <c r="Q197" s="66"/>
      <c r="R197" s="67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</row>
    <row r="19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109"/>
      <c r="Q198" s="66"/>
      <c r="R198" s="67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</row>
    <row r="199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109"/>
      <c r="Q199" s="66"/>
      <c r="R199" s="67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</row>
    <row r="200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109"/>
      <c r="Q200" s="66"/>
      <c r="R200" s="67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</row>
    <row r="20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109"/>
      <c r="Q201" s="66"/>
      <c r="R201" s="67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</row>
    <row r="202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109"/>
      <c r="Q202" s="66"/>
      <c r="R202" s="67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</row>
    <row r="203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109"/>
      <c r="Q203" s="66"/>
      <c r="R203" s="67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</row>
    <row r="20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109"/>
      <c r="Q204" s="66"/>
      <c r="R204" s="67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</row>
    <row r="20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109"/>
      <c r="Q205" s="66"/>
      <c r="R205" s="67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</row>
    <row r="206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109"/>
      <c r="Q206" s="66"/>
      <c r="R206" s="67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</row>
    <row r="207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109"/>
      <c r="Q207" s="66"/>
      <c r="R207" s="67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</row>
    <row r="20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109"/>
      <c r="Q208" s="66"/>
      <c r="R208" s="67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</row>
    <row r="209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109"/>
      <c r="Q209" s="66"/>
      <c r="R209" s="67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</row>
    <row r="210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109"/>
      <c r="Q210" s="66"/>
      <c r="R210" s="67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</row>
    <row r="21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109"/>
      <c r="Q211" s="66"/>
      <c r="R211" s="67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</row>
    <row r="212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109"/>
      <c r="Q212" s="66"/>
      <c r="R212" s="67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</row>
    <row r="213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109"/>
      <c r="Q213" s="66"/>
      <c r="R213" s="67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</row>
    <row r="214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109"/>
      <c r="Q214" s="66"/>
      <c r="R214" s="67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</row>
    <row r="21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109"/>
      <c r="Q215" s="66"/>
      <c r="R215" s="67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</row>
    <row r="216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109"/>
      <c r="Q216" s="66"/>
      <c r="R216" s="67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</row>
    <row r="217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109"/>
      <c r="Q217" s="66"/>
      <c r="R217" s="67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</row>
    <row r="21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109"/>
      <c r="Q218" s="66"/>
      <c r="R218" s="67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</row>
    <row r="219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109"/>
      <c r="Q219" s="66"/>
      <c r="R219" s="67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</row>
    <row r="220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109"/>
      <c r="Q220" s="66"/>
      <c r="R220" s="67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</row>
    <row r="22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109"/>
      <c r="Q221" s="66"/>
      <c r="R221" s="67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</row>
    <row r="222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109"/>
      <c r="Q222" s="66"/>
      <c r="R222" s="67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</row>
    <row r="223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109"/>
      <c r="Q223" s="66"/>
      <c r="R223" s="67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</row>
    <row r="224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109"/>
      <c r="Q224" s="66"/>
      <c r="R224" s="67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</row>
    <row r="225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109"/>
      <c r="Q225" s="66"/>
      <c r="R225" s="67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</row>
    <row r="226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109"/>
      <c r="Q226" s="66"/>
      <c r="R226" s="67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</row>
    <row r="227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109"/>
      <c r="Q227" s="66"/>
      <c r="R227" s="67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</row>
    <row r="22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109"/>
      <c r="Q228" s="66"/>
      <c r="R228" s="67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</row>
    <row r="229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109"/>
      <c r="Q229" s="66"/>
      <c r="R229" s="67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</row>
    <row r="230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109"/>
      <c r="Q230" s="66"/>
      <c r="R230" s="67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</row>
    <row r="23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109"/>
      <c r="Q231" s="66"/>
      <c r="R231" s="67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</row>
    <row r="232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109"/>
      <c r="Q232" s="66"/>
      <c r="R232" s="67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</row>
    <row r="233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109"/>
      <c r="Q233" s="66"/>
      <c r="R233" s="67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</row>
    <row r="234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109"/>
      <c r="Q234" s="66"/>
      <c r="R234" s="67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</row>
    <row r="23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109"/>
      <c r="Q235" s="66"/>
      <c r="R235" s="67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</row>
    <row r="236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109"/>
      <c r="Q236" s="66"/>
      <c r="R236" s="67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</row>
    <row r="237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109"/>
      <c r="Q237" s="66"/>
      <c r="R237" s="67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</row>
    <row r="23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109"/>
      <c r="Q238" s="66"/>
      <c r="R238" s="67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</row>
    <row r="239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109"/>
      <c r="Q239" s="66"/>
      <c r="R239" s="67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</row>
    <row r="240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109"/>
      <c r="Q240" s="66"/>
      <c r="R240" s="67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</row>
    <row r="24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109"/>
      <c r="Q241" s="66"/>
      <c r="R241" s="67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</row>
    <row r="242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109"/>
      <c r="Q242" s="66"/>
      <c r="R242" s="67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</row>
    <row r="243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109"/>
      <c r="Q243" s="66"/>
      <c r="R243" s="67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</row>
    <row r="244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109"/>
      <c r="Q244" s="66"/>
      <c r="R244" s="67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</row>
    <row r="245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109"/>
      <c r="Q245" s="66"/>
      <c r="R245" s="67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</row>
    <row r="246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109"/>
      <c r="Q246" s="66"/>
      <c r="R246" s="67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</row>
    <row r="247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109"/>
      <c r="Q247" s="66"/>
      <c r="R247" s="67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</row>
    <row r="24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109"/>
      <c r="Q248" s="66"/>
      <c r="R248" s="67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</row>
    <row r="249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109"/>
      <c r="Q249" s="66"/>
      <c r="R249" s="67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</row>
    <row r="250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109"/>
      <c r="Q250" s="66"/>
      <c r="R250" s="67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</row>
    <row r="25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109"/>
      <c r="Q251" s="66"/>
      <c r="R251" s="67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</row>
    <row r="252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109"/>
      <c r="Q252" s="66"/>
      <c r="R252" s="67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</row>
    <row r="253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109"/>
      <c r="Q253" s="66"/>
      <c r="R253" s="67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</row>
    <row r="254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109"/>
      <c r="Q254" s="66"/>
      <c r="R254" s="67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</row>
    <row r="255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109"/>
      <c r="Q255" s="66"/>
      <c r="R255" s="67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</row>
    <row r="256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109"/>
      <c r="Q256" s="66"/>
      <c r="R256" s="67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</row>
    <row r="257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109"/>
      <c r="Q257" s="66"/>
      <c r="R257" s="67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</row>
    <row r="25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109"/>
      <c r="Q258" s="66"/>
      <c r="R258" s="67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</row>
    <row r="259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109"/>
      <c r="Q259" s="66"/>
      <c r="R259" s="67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</row>
    <row r="260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109"/>
      <c r="Q260" s="66"/>
      <c r="R260" s="67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</row>
    <row r="26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109"/>
      <c r="Q261" s="66"/>
      <c r="R261" s="67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</row>
    <row r="262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109"/>
      <c r="Q262" s="66"/>
      <c r="R262" s="67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</row>
    <row r="263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109"/>
      <c r="Q263" s="66"/>
      <c r="R263" s="67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</row>
    <row r="264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109"/>
      <c r="Q264" s="66"/>
      <c r="R264" s="67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</row>
    <row r="265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109"/>
      <c r="Q265" s="66"/>
      <c r="R265" s="67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</row>
    <row r="266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109"/>
      <c r="Q266" s="66"/>
      <c r="R266" s="67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</row>
    <row r="267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109"/>
      <c r="Q267" s="66"/>
      <c r="R267" s="67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</row>
    <row r="26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109"/>
      <c r="Q268" s="66"/>
      <c r="R268" s="67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</row>
    <row r="269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109"/>
      <c r="Q269" s="66"/>
      <c r="R269" s="67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</row>
    <row r="270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109"/>
      <c r="Q270" s="66"/>
      <c r="R270" s="67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</row>
    <row r="27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109"/>
      <c r="Q271" s="66"/>
      <c r="R271" s="67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</row>
    <row r="272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109"/>
      <c r="Q272" s="66"/>
      <c r="R272" s="67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</row>
    <row r="273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109"/>
      <c r="Q273" s="66"/>
      <c r="R273" s="67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</row>
    <row r="274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109"/>
      <c r="Q274" s="66"/>
      <c r="R274" s="67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</row>
    <row r="275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109"/>
      <c r="Q275" s="66"/>
      <c r="R275" s="67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</row>
    <row r="276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109"/>
      <c r="Q276" s="66"/>
      <c r="R276" s="67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</row>
    <row r="277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109"/>
      <c r="Q277" s="66"/>
      <c r="R277" s="67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</row>
    <row r="27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109"/>
      <c r="Q278" s="66"/>
      <c r="R278" s="67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</row>
    <row r="279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109"/>
      <c r="Q279" s="66"/>
      <c r="R279" s="67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</row>
    <row r="280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109"/>
      <c r="Q280" s="66"/>
      <c r="R280" s="67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</row>
    <row r="28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109"/>
      <c r="Q281" s="66"/>
      <c r="R281" s="67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</row>
    <row r="282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109"/>
      <c r="Q282" s="66"/>
      <c r="R282" s="67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</row>
    <row r="283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109"/>
      <c r="Q283" s="66"/>
      <c r="R283" s="67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</row>
    <row r="284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109"/>
      <c r="Q284" s="66"/>
      <c r="R284" s="67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</row>
    <row r="285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109"/>
      <c r="Q285" s="66"/>
      <c r="R285" s="67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</row>
    <row r="286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109"/>
      <c r="Q286" s="66"/>
      <c r="R286" s="67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</row>
    <row r="287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109"/>
      <c r="Q287" s="66"/>
      <c r="R287" s="67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</row>
    <row r="28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109"/>
      <c r="Q288" s="66"/>
      <c r="R288" s="67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</row>
    <row r="289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109"/>
      <c r="Q289" s="66"/>
      <c r="R289" s="67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</row>
    <row r="290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109"/>
      <c r="Q290" s="66"/>
      <c r="R290" s="67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</row>
    <row r="29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109"/>
      <c r="Q291" s="66"/>
      <c r="R291" s="67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</row>
    <row r="292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109"/>
      <c r="Q292" s="66"/>
      <c r="R292" s="67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</row>
    <row r="293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109"/>
      <c r="Q293" s="66"/>
      <c r="R293" s="67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</row>
    <row r="294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109"/>
      <c r="Q294" s="66"/>
      <c r="R294" s="67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</row>
    <row r="295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109"/>
      <c r="Q295" s="66"/>
      <c r="R295" s="67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</row>
    <row r="296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109"/>
      <c r="Q296" s="66"/>
      <c r="R296" s="67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</row>
    <row r="297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109"/>
      <c r="Q297" s="66"/>
      <c r="R297" s="67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</row>
    <row r="29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109"/>
      <c r="Q298" s="66"/>
      <c r="R298" s="67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</row>
    <row r="299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109"/>
      <c r="Q299" s="66"/>
      <c r="R299" s="67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</row>
    <row r="300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109"/>
      <c r="Q300" s="66"/>
      <c r="R300" s="67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</row>
    <row r="30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109"/>
      <c r="Q301" s="66"/>
      <c r="R301" s="67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</row>
    <row r="302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109"/>
      <c r="Q302" s="66"/>
      <c r="R302" s="67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</row>
    <row r="303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109"/>
      <c r="Q303" s="66"/>
      <c r="R303" s="67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</row>
    <row r="304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109"/>
      <c r="Q304" s="66"/>
      <c r="R304" s="67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</row>
    <row r="305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109"/>
      <c r="Q305" s="66"/>
      <c r="R305" s="67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</row>
    <row r="306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109"/>
      <c r="Q306" s="66"/>
      <c r="R306" s="67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</row>
    <row r="307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109"/>
      <c r="Q307" s="66"/>
      <c r="R307" s="67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</row>
    <row r="30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109"/>
      <c r="Q308" s="66"/>
      <c r="R308" s="67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</row>
    <row r="309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109"/>
      <c r="Q309" s="66"/>
      <c r="R309" s="67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</row>
    <row r="310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109"/>
      <c r="Q310" s="66"/>
      <c r="R310" s="67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</row>
    <row r="31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109"/>
      <c r="Q311" s="66"/>
      <c r="R311" s="67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</row>
    <row r="312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109"/>
      <c r="Q312" s="66"/>
      <c r="R312" s="67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</row>
    <row r="313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109"/>
      <c r="Q313" s="66"/>
      <c r="R313" s="67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</row>
    <row r="314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109"/>
      <c r="Q314" s="66"/>
      <c r="R314" s="67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</row>
    <row r="315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109"/>
      <c r="Q315" s="66"/>
      <c r="R315" s="67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</row>
    <row r="316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109"/>
      <c r="Q316" s="66"/>
      <c r="R316" s="67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</row>
    <row r="317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109"/>
      <c r="Q317" s="66"/>
      <c r="R317" s="67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</row>
    <row r="31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109"/>
      <c r="Q318" s="66"/>
      <c r="R318" s="67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</row>
    <row r="319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109"/>
      <c r="Q319" s="66"/>
      <c r="R319" s="67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</row>
    <row r="320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109"/>
      <c r="Q320" s="66"/>
      <c r="R320" s="67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</row>
    <row r="32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109"/>
      <c r="Q321" s="66"/>
      <c r="R321" s="67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</row>
    <row r="322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109"/>
      <c r="Q322" s="66"/>
      <c r="R322" s="67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</row>
    <row r="323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109"/>
      <c r="Q323" s="66"/>
      <c r="R323" s="67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</row>
    <row r="324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109"/>
      <c r="Q324" s="66"/>
      <c r="R324" s="67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</row>
    <row r="325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109"/>
      <c r="Q325" s="66"/>
      <c r="R325" s="67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</row>
    <row r="326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109"/>
      <c r="Q326" s="66"/>
      <c r="R326" s="67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</row>
    <row r="327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109"/>
      <c r="Q327" s="66"/>
      <c r="R327" s="67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</row>
    <row r="32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109"/>
      <c r="Q328" s="66"/>
      <c r="R328" s="67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</row>
    <row r="329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109"/>
      <c r="Q329" s="66"/>
      <c r="R329" s="67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</row>
    <row r="330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109"/>
      <c r="Q330" s="66"/>
      <c r="R330" s="67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</row>
    <row r="33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109"/>
      <c r="Q331" s="66"/>
      <c r="R331" s="67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</row>
    <row r="332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109"/>
      <c r="Q332" s="66"/>
      <c r="R332" s="67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</row>
    <row r="333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109"/>
      <c r="Q333" s="66"/>
      <c r="R333" s="67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</row>
    <row r="334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109"/>
      <c r="Q334" s="66"/>
      <c r="R334" s="67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</row>
    <row r="335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109"/>
      <c r="Q335" s="66"/>
      <c r="R335" s="67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</row>
    <row r="336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109"/>
      <c r="Q336" s="66"/>
      <c r="R336" s="67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</row>
    <row r="337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109"/>
      <c r="Q337" s="66"/>
      <c r="R337" s="67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</row>
    <row r="33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109"/>
      <c r="Q338" s="66"/>
      <c r="R338" s="67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</row>
    <row r="339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109"/>
      <c r="Q339" s="66"/>
      <c r="R339" s="67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</row>
    <row r="340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109"/>
      <c r="Q340" s="66"/>
      <c r="R340" s="67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</row>
    <row r="34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109"/>
      <c r="Q341" s="66"/>
      <c r="R341" s="67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</row>
    <row r="342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109"/>
      <c r="Q342" s="66"/>
      <c r="R342" s="67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</row>
    <row r="343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109"/>
      <c r="Q343" s="66"/>
      <c r="R343" s="67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</row>
    <row r="344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109"/>
      <c r="Q344" s="66"/>
      <c r="R344" s="67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</row>
    <row r="345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109"/>
      <c r="Q345" s="66"/>
      <c r="R345" s="67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</row>
    <row r="346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109"/>
      <c r="Q346" s="66"/>
      <c r="R346" s="67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</row>
    <row r="347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109"/>
      <c r="Q347" s="66"/>
      <c r="R347" s="67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</row>
    <row r="34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109"/>
      <c r="Q348" s="66"/>
      <c r="R348" s="67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</row>
    <row r="349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109"/>
      <c r="Q349" s="66"/>
      <c r="R349" s="67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</row>
    <row r="350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109"/>
      <c r="Q350" s="66"/>
      <c r="R350" s="67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</row>
    <row r="35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109"/>
      <c r="Q351" s="66"/>
      <c r="R351" s="67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</row>
    <row r="352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109"/>
      <c r="Q352" s="66"/>
      <c r="R352" s="67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</row>
    <row r="353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109"/>
      <c r="Q353" s="66"/>
      <c r="R353" s="67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</row>
    <row r="354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109"/>
      <c r="Q354" s="66"/>
      <c r="R354" s="67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</row>
    <row r="355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109"/>
      <c r="Q355" s="66"/>
      <c r="R355" s="67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</row>
    <row r="356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109"/>
      <c r="Q356" s="66"/>
      <c r="R356" s="67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</row>
    <row r="357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109"/>
      <c r="Q357" s="66"/>
      <c r="R357" s="67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</row>
    <row r="35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109"/>
      <c r="Q358" s="66"/>
      <c r="R358" s="67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</row>
    <row r="359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109"/>
      <c r="Q359" s="66"/>
      <c r="R359" s="67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</row>
    <row r="360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109"/>
      <c r="Q360" s="66"/>
      <c r="R360" s="67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</row>
    <row r="36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109"/>
      <c r="Q361" s="66"/>
      <c r="R361" s="67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</row>
    <row r="362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109"/>
      <c r="Q362" s="66"/>
      <c r="R362" s="67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</row>
    <row r="363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109"/>
      <c r="Q363" s="66"/>
      <c r="R363" s="67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</row>
    <row r="364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109"/>
      <c r="Q364" s="66"/>
      <c r="R364" s="67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</row>
    <row r="365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109"/>
      <c r="Q365" s="66"/>
      <c r="R365" s="67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</row>
    <row r="366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109"/>
      <c r="Q366" s="66"/>
      <c r="R366" s="67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</row>
    <row r="367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109"/>
      <c r="Q367" s="66"/>
      <c r="R367" s="67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</row>
    <row r="36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109"/>
      <c r="Q368" s="66"/>
      <c r="R368" s="67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</row>
    <row r="369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109"/>
      <c r="Q369" s="66"/>
      <c r="R369" s="67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</row>
    <row r="370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109"/>
      <c r="Q370" s="66"/>
      <c r="R370" s="67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</row>
    <row r="37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109"/>
      <c r="Q371" s="66"/>
      <c r="R371" s="67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</row>
    <row r="372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109"/>
      <c r="Q372" s="66"/>
      <c r="R372" s="67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</row>
    <row r="373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109"/>
      <c r="Q373" s="66"/>
      <c r="R373" s="67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</row>
    <row r="374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109"/>
      <c r="Q374" s="66"/>
      <c r="R374" s="67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</row>
    <row r="375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109"/>
      <c r="Q375" s="66"/>
      <c r="R375" s="67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</row>
    <row r="376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109"/>
      <c r="Q376" s="66"/>
      <c r="R376" s="67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</row>
    <row r="377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109"/>
      <c r="Q377" s="66"/>
      <c r="R377" s="67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</row>
    <row r="37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109"/>
      <c r="Q378" s="66"/>
      <c r="R378" s="67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66"/>
      <c r="AL378" s="66"/>
      <c r="AM378" s="66"/>
      <c r="AN378" s="66"/>
      <c r="AO378" s="66"/>
      <c r="AP378" s="66"/>
      <c r="AQ378" s="66"/>
      <c r="AR378" s="66"/>
    </row>
    <row r="379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109"/>
      <c r="Q379" s="66"/>
      <c r="R379" s="67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</row>
    <row r="380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109"/>
      <c r="Q380" s="66"/>
      <c r="R380" s="67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66"/>
      <c r="AL380" s="66"/>
      <c r="AM380" s="66"/>
      <c r="AN380" s="66"/>
      <c r="AO380" s="66"/>
      <c r="AP380" s="66"/>
      <c r="AQ380" s="66"/>
      <c r="AR380" s="66"/>
    </row>
    <row r="38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109"/>
      <c r="Q381" s="66"/>
      <c r="R381" s="67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66"/>
      <c r="AL381" s="66"/>
      <c r="AM381" s="66"/>
      <c r="AN381" s="66"/>
      <c r="AO381" s="66"/>
      <c r="AP381" s="66"/>
      <c r="AQ381" s="66"/>
      <c r="AR381" s="66"/>
    </row>
    <row r="382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109"/>
      <c r="Q382" s="66"/>
      <c r="R382" s="67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  <c r="AJ382" s="66"/>
      <c r="AK382" s="66"/>
      <c r="AL382" s="66"/>
      <c r="AM382" s="66"/>
      <c r="AN382" s="66"/>
      <c r="AO382" s="66"/>
      <c r="AP382" s="66"/>
      <c r="AQ382" s="66"/>
      <c r="AR382" s="66"/>
    </row>
    <row r="383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109"/>
      <c r="Q383" s="66"/>
      <c r="R383" s="67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66"/>
      <c r="AL383" s="66"/>
      <c r="AM383" s="66"/>
      <c r="AN383" s="66"/>
      <c r="AO383" s="66"/>
      <c r="AP383" s="66"/>
      <c r="AQ383" s="66"/>
      <c r="AR383" s="66"/>
    </row>
    <row r="384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109"/>
      <c r="Q384" s="66"/>
      <c r="R384" s="67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  <c r="AJ384" s="66"/>
      <c r="AK384" s="66"/>
      <c r="AL384" s="66"/>
      <c r="AM384" s="66"/>
      <c r="AN384" s="66"/>
      <c r="AO384" s="66"/>
      <c r="AP384" s="66"/>
      <c r="AQ384" s="66"/>
      <c r="AR384" s="66"/>
    </row>
    <row r="385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109"/>
      <c r="Q385" s="66"/>
      <c r="R385" s="67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  <c r="AJ385" s="66"/>
      <c r="AK385" s="66"/>
      <c r="AL385" s="66"/>
      <c r="AM385" s="66"/>
      <c r="AN385" s="66"/>
      <c r="AO385" s="66"/>
      <c r="AP385" s="66"/>
      <c r="AQ385" s="66"/>
      <c r="AR385" s="66"/>
    </row>
    <row r="386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109"/>
      <c r="Q386" s="66"/>
      <c r="R386" s="67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  <c r="AJ386" s="66"/>
      <c r="AK386" s="66"/>
      <c r="AL386" s="66"/>
      <c r="AM386" s="66"/>
      <c r="AN386" s="66"/>
      <c r="AO386" s="66"/>
      <c r="AP386" s="66"/>
      <c r="AQ386" s="66"/>
      <c r="AR386" s="66"/>
    </row>
    <row r="387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109"/>
      <c r="Q387" s="66"/>
      <c r="R387" s="67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  <c r="AJ387" s="66"/>
      <c r="AK387" s="66"/>
      <c r="AL387" s="66"/>
      <c r="AM387" s="66"/>
      <c r="AN387" s="66"/>
      <c r="AO387" s="66"/>
      <c r="AP387" s="66"/>
      <c r="AQ387" s="66"/>
      <c r="AR387" s="66"/>
    </row>
    <row r="38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109"/>
      <c r="Q388" s="66"/>
      <c r="R388" s="67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  <c r="AJ388" s="66"/>
      <c r="AK388" s="66"/>
      <c r="AL388" s="66"/>
      <c r="AM388" s="66"/>
      <c r="AN388" s="66"/>
      <c r="AO388" s="66"/>
      <c r="AP388" s="66"/>
      <c r="AQ388" s="66"/>
      <c r="AR388" s="66"/>
    </row>
    <row r="389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109"/>
      <c r="Q389" s="66"/>
      <c r="R389" s="67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  <c r="AJ389" s="66"/>
      <c r="AK389" s="66"/>
      <c r="AL389" s="66"/>
      <c r="AM389" s="66"/>
      <c r="AN389" s="66"/>
      <c r="AO389" s="66"/>
      <c r="AP389" s="66"/>
      <c r="AQ389" s="66"/>
      <c r="AR389" s="66"/>
    </row>
    <row r="390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109"/>
      <c r="Q390" s="66"/>
      <c r="R390" s="67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  <c r="AJ390" s="66"/>
      <c r="AK390" s="66"/>
      <c r="AL390" s="66"/>
      <c r="AM390" s="66"/>
      <c r="AN390" s="66"/>
      <c r="AO390" s="66"/>
      <c r="AP390" s="66"/>
      <c r="AQ390" s="66"/>
      <c r="AR390" s="66"/>
    </row>
    <row r="39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109"/>
      <c r="Q391" s="66"/>
      <c r="R391" s="67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66"/>
      <c r="AL391" s="66"/>
      <c r="AM391" s="66"/>
      <c r="AN391" s="66"/>
      <c r="AO391" s="66"/>
      <c r="AP391" s="66"/>
      <c r="AQ391" s="66"/>
      <c r="AR391" s="66"/>
    </row>
    <row r="392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109"/>
      <c r="Q392" s="66"/>
      <c r="R392" s="67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</row>
    <row r="393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109"/>
      <c r="Q393" s="66"/>
      <c r="R393" s="67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</row>
    <row r="394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109"/>
      <c r="Q394" s="66"/>
      <c r="R394" s="67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  <c r="AJ394" s="66"/>
      <c r="AK394" s="66"/>
      <c r="AL394" s="66"/>
      <c r="AM394" s="66"/>
      <c r="AN394" s="66"/>
      <c r="AO394" s="66"/>
      <c r="AP394" s="66"/>
      <c r="AQ394" s="66"/>
      <c r="AR394" s="66"/>
    </row>
    <row r="395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109"/>
      <c r="Q395" s="66"/>
      <c r="R395" s="67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66"/>
      <c r="AL395" s="66"/>
      <c r="AM395" s="66"/>
      <c r="AN395" s="66"/>
      <c r="AO395" s="66"/>
      <c r="AP395" s="66"/>
      <c r="AQ395" s="66"/>
      <c r="AR395" s="66"/>
    </row>
    <row r="396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109"/>
      <c r="Q396" s="66"/>
      <c r="R396" s="67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66"/>
      <c r="AL396" s="66"/>
      <c r="AM396" s="66"/>
      <c r="AN396" s="66"/>
      <c r="AO396" s="66"/>
      <c r="AP396" s="66"/>
      <c r="AQ396" s="66"/>
      <c r="AR396" s="66"/>
    </row>
    <row r="397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109"/>
      <c r="Q397" s="66"/>
      <c r="R397" s="67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66"/>
      <c r="AL397" s="66"/>
      <c r="AM397" s="66"/>
      <c r="AN397" s="66"/>
      <c r="AO397" s="66"/>
      <c r="AP397" s="66"/>
      <c r="AQ397" s="66"/>
      <c r="AR397" s="66"/>
    </row>
    <row r="39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109"/>
      <c r="Q398" s="66"/>
      <c r="R398" s="67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</row>
    <row r="399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109"/>
      <c r="Q399" s="66"/>
      <c r="R399" s="67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</row>
    <row r="400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109"/>
      <c r="Q400" s="66"/>
      <c r="R400" s="67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66"/>
      <c r="AL400" s="66"/>
      <c r="AM400" s="66"/>
      <c r="AN400" s="66"/>
      <c r="AO400" s="66"/>
      <c r="AP400" s="66"/>
      <c r="AQ400" s="66"/>
      <c r="AR400" s="66"/>
    </row>
    <row r="40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109"/>
      <c r="Q401" s="66"/>
      <c r="R401" s="67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66"/>
      <c r="AL401" s="66"/>
      <c r="AM401" s="66"/>
      <c r="AN401" s="66"/>
      <c r="AO401" s="66"/>
      <c r="AP401" s="66"/>
      <c r="AQ401" s="66"/>
      <c r="AR401" s="66"/>
    </row>
    <row r="402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109"/>
      <c r="Q402" s="66"/>
      <c r="R402" s="67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66"/>
      <c r="AL402" s="66"/>
      <c r="AM402" s="66"/>
      <c r="AN402" s="66"/>
      <c r="AO402" s="66"/>
      <c r="AP402" s="66"/>
      <c r="AQ402" s="66"/>
      <c r="AR402" s="66"/>
    </row>
    <row r="403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109"/>
      <c r="Q403" s="66"/>
      <c r="R403" s="67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</row>
    <row r="404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109"/>
      <c r="Q404" s="66"/>
      <c r="R404" s="67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66"/>
      <c r="AL404" s="66"/>
      <c r="AM404" s="66"/>
      <c r="AN404" s="66"/>
      <c r="AO404" s="66"/>
      <c r="AP404" s="66"/>
      <c r="AQ404" s="66"/>
      <c r="AR404" s="66"/>
    </row>
    <row r="405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109"/>
      <c r="Q405" s="66"/>
      <c r="R405" s="67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66"/>
      <c r="AL405" s="66"/>
      <c r="AM405" s="66"/>
      <c r="AN405" s="66"/>
      <c r="AO405" s="66"/>
      <c r="AP405" s="66"/>
      <c r="AQ405" s="66"/>
      <c r="AR405" s="66"/>
    </row>
    <row r="406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109"/>
      <c r="Q406" s="66"/>
      <c r="R406" s="67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66"/>
      <c r="AL406" s="66"/>
      <c r="AM406" s="66"/>
      <c r="AN406" s="66"/>
      <c r="AO406" s="66"/>
      <c r="AP406" s="66"/>
      <c r="AQ406" s="66"/>
      <c r="AR406" s="66"/>
    </row>
    <row r="407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109"/>
      <c r="Q407" s="66"/>
      <c r="R407" s="67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66"/>
      <c r="AL407" s="66"/>
      <c r="AM407" s="66"/>
      <c r="AN407" s="66"/>
      <c r="AO407" s="66"/>
      <c r="AP407" s="66"/>
      <c r="AQ407" s="66"/>
      <c r="AR407" s="66"/>
    </row>
    <row r="40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109"/>
      <c r="Q408" s="66"/>
      <c r="R408" s="67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66"/>
      <c r="AL408" s="66"/>
      <c r="AM408" s="66"/>
      <c r="AN408" s="66"/>
      <c r="AO408" s="66"/>
      <c r="AP408" s="66"/>
      <c r="AQ408" s="66"/>
      <c r="AR408" s="66"/>
    </row>
    <row r="409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109"/>
      <c r="Q409" s="66"/>
      <c r="R409" s="67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66"/>
      <c r="AL409" s="66"/>
      <c r="AM409" s="66"/>
      <c r="AN409" s="66"/>
      <c r="AO409" s="66"/>
      <c r="AP409" s="66"/>
      <c r="AQ409" s="66"/>
      <c r="AR409" s="66"/>
    </row>
    <row r="410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109"/>
      <c r="Q410" s="66"/>
      <c r="R410" s="67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66"/>
      <c r="AL410" s="66"/>
      <c r="AM410" s="66"/>
      <c r="AN410" s="66"/>
      <c r="AO410" s="66"/>
      <c r="AP410" s="66"/>
      <c r="AQ410" s="66"/>
      <c r="AR410" s="66"/>
    </row>
    <row r="41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7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66"/>
      <c r="AL411" s="66"/>
      <c r="AM411" s="66"/>
      <c r="AN411" s="66"/>
      <c r="AO411" s="66"/>
      <c r="AP411" s="66"/>
      <c r="AQ411" s="66"/>
      <c r="AR411" s="66"/>
    </row>
    <row r="412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7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66"/>
      <c r="AL412" s="66"/>
      <c r="AM412" s="66"/>
      <c r="AN412" s="66"/>
      <c r="AO412" s="66"/>
      <c r="AP412" s="66"/>
      <c r="AQ412" s="66"/>
      <c r="AR412" s="66"/>
    </row>
    <row r="413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7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66"/>
      <c r="AL413" s="66"/>
      <c r="AM413" s="66"/>
      <c r="AN413" s="66"/>
      <c r="AO413" s="66"/>
      <c r="AP413" s="66"/>
      <c r="AQ413" s="66"/>
      <c r="AR413" s="66"/>
    </row>
    <row r="414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7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66"/>
      <c r="AL414" s="66"/>
      <c r="AM414" s="66"/>
      <c r="AN414" s="66"/>
      <c r="AO414" s="66"/>
      <c r="AP414" s="66"/>
      <c r="AQ414" s="66"/>
      <c r="AR414" s="66"/>
    </row>
    <row r="415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7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66"/>
      <c r="AL415" s="66"/>
      <c r="AM415" s="66"/>
      <c r="AN415" s="66"/>
      <c r="AO415" s="66"/>
      <c r="AP415" s="66"/>
      <c r="AQ415" s="66"/>
      <c r="AR415" s="66"/>
    </row>
    <row r="416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7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66"/>
      <c r="AL416" s="66"/>
      <c r="AM416" s="66"/>
      <c r="AN416" s="66"/>
      <c r="AO416" s="66"/>
      <c r="AP416" s="66"/>
      <c r="AQ416" s="66"/>
      <c r="AR416" s="66"/>
    </row>
    <row r="417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7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66"/>
      <c r="AN417" s="66"/>
      <c r="AO417" s="66"/>
      <c r="AP417" s="66"/>
      <c r="AQ417" s="66"/>
      <c r="AR417" s="66"/>
    </row>
    <row r="41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7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6"/>
      <c r="AO418" s="66"/>
      <c r="AP418" s="66"/>
      <c r="AQ418" s="66"/>
      <c r="AR418" s="66"/>
    </row>
    <row r="419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7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/>
      <c r="AL419" s="66"/>
      <c r="AM419" s="66"/>
      <c r="AN419" s="66"/>
      <c r="AO419" s="66"/>
      <c r="AP419" s="66"/>
      <c r="AQ419" s="66"/>
      <c r="AR419" s="66"/>
    </row>
    <row r="420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7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/>
      <c r="AP420" s="66"/>
      <c r="AQ420" s="66"/>
      <c r="AR420" s="66"/>
    </row>
    <row r="42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7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/>
      <c r="AP421" s="66"/>
      <c r="AQ421" s="66"/>
      <c r="AR421" s="66"/>
    </row>
    <row r="422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7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/>
      <c r="AP422" s="66"/>
      <c r="AQ422" s="66"/>
      <c r="AR422" s="66"/>
    </row>
    <row r="423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7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  <c r="AJ423" s="66"/>
      <c r="AK423" s="66"/>
      <c r="AL423" s="66"/>
      <c r="AM423" s="66"/>
      <c r="AN423" s="66"/>
      <c r="AO423" s="66"/>
      <c r="AP423" s="66"/>
      <c r="AQ423" s="66"/>
      <c r="AR423" s="66"/>
    </row>
    <row r="424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7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  <c r="AJ424" s="66"/>
      <c r="AK424" s="66"/>
      <c r="AL424" s="66"/>
      <c r="AM424" s="66"/>
      <c r="AN424" s="66"/>
      <c r="AO424" s="66"/>
      <c r="AP424" s="66"/>
      <c r="AQ424" s="66"/>
      <c r="AR424" s="66"/>
    </row>
    <row r="425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7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  <c r="AJ425" s="66"/>
      <c r="AK425" s="66"/>
      <c r="AL425" s="66"/>
      <c r="AM425" s="66"/>
      <c r="AN425" s="66"/>
      <c r="AO425" s="66"/>
      <c r="AP425" s="66"/>
      <c r="AQ425" s="66"/>
      <c r="AR425" s="66"/>
    </row>
    <row r="426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7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  <c r="AJ426" s="66"/>
      <c r="AK426" s="66"/>
      <c r="AL426" s="66"/>
      <c r="AM426" s="66"/>
      <c r="AN426" s="66"/>
      <c r="AO426" s="66"/>
      <c r="AP426" s="66"/>
      <c r="AQ426" s="66"/>
      <c r="AR426" s="66"/>
    </row>
    <row r="427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7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  <c r="AJ427" s="66"/>
      <c r="AK427" s="66"/>
      <c r="AL427" s="66"/>
      <c r="AM427" s="66"/>
      <c r="AN427" s="66"/>
      <c r="AO427" s="66"/>
      <c r="AP427" s="66"/>
      <c r="AQ427" s="66"/>
      <c r="AR427" s="66"/>
    </row>
    <row r="42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7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66"/>
      <c r="AL428" s="66"/>
      <c r="AM428" s="66"/>
      <c r="AN428" s="66"/>
      <c r="AO428" s="66"/>
      <c r="AP428" s="66"/>
      <c r="AQ428" s="66"/>
      <c r="AR428" s="66"/>
    </row>
    <row r="429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7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66"/>
      <c r="AL429" s="66"/>
      <c r="AM429" s="66"/>
      <c r="AN429" s="66"/>
      <c r="AO429" s="66"/>
      <c r="AP429" s="66"/>
      <c r="AQ429" s="66"/>
      <c r="AR429" s="66"/>
    </row>
    <row r="430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7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  <c r="AJ430" s="66"/>
      <c r="AK430" s="66"/>
      <c r="AL430" s="66"/>
      <c r="AM430" s="66"/>
      <c r="AN430" s="66"/>
      <c r="AO430" s="66"/>
      <c r="AP430" s="66"/>
      <c r="AQ430" s="66"/>
      <c r="AR430" s="66"/>
    </row>
    <row r="43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7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  <c r="AJ431" s="66"/>
      <c r="AK431" s="66"/>
      <c r="AL431" s="66"/>
      <c r="AM431" s="66"/>
      <c r="AN431" s="66"/>
      <c r="AO431" s="66"/>
      <c r="AP431" s="66"/>
      <c r="AQ431" s="66"/>
      <c r="AR431" s="66"/>
    </row>
    <row r="432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7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  <c r="AJ432" s="66"/>
      <c r="AK432" s="66"/>
      <c r="AL432" s="66"/>
      <c r="AM432" s="66"/>
      <c r="AN432" s="66"/>
      <c r="AO432" s="66"/>
      <c r="AP432" s="66"/>
      <c r="AQ432" s="66"/>
      <c r="AR432" s="66"/>
    </row>
    <row r="433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7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  <c r="AJ433" s="66"/>
      <c r="AK433" s="66"/>
      <c r="AL433" s="66"/>
      <c r="AM433" s="66"/>
      <c r="AN433" s="66"/>
      <c r="AO433" s="66"/>
      <c r="AP433" s="66"/>
      <c r="AQ433" s="66"/>
      <c r="AR433" s="66"/>
    </row>
    <row r="434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7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66"/>
      <c r="AL434" s="66"/>
      <c r="AM434" s="66"/>
      <c r="AN434" s="66"/>
      <c r="AO434" s="66"/>
      <c r="AP434" s="66"/>
      <c r="AQ434" s="66"/>
      <c r="AR434" s="66"/>
    </row>
    <row r="435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7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66"/>
      <c r="AL435" s="66"/>
      <c r="AM435" s="66"/>
      <c r="AN435" s="66"/>
      <c r="AO435" s="66"/>
      <c r="AP435" s="66"/>
      <c r="AQ435" s="66"/>
      <c r="AR435" s="66"/>
    </row>
    <row r="436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7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</row>
    <row r="437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7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  <c r="AJ437" s="66"/>
      <c r="AK437" s="66"/>
      <c r="AL437" s="66"/>
      <c r="AM437" s="66"/>
      <c r="AN437" s="66"/>
      <c r="AO437" s="66"/>
      <c r="AP437" s="66"/>
      <c r="AQ437" s="66"/>
      <c r="AR437" s="66"/>
    </row>
    <row r="43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7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  <c r="AJ438" s="66"/>
      <c r="AK438" s="66"/>
      <c r="AL438" s="66"/>
      <c r="AM438" s="66"/>
      <c r="AN438" s="66"/>
      <c r="AO438" s="66"/>
      <c r="AP438" s="66"/>
      <c r="AQ438" s="66"/>
      <c r="AR438" s="66"/>
    </row>
    <row r="439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7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  <c r="AJ439" s="66"/>
      <c r="AK439" s="66"/>
      <c r="AL439" s="66"/>
      <c r="AM439" s="66"/>
      <c r="AN439" s="66"/>
      <c r="AO439" s="66"/>
      <c r="AP439" s="66"/>
      <c r="AQ439" s="66"/>
      <c r="AR439" s="66"/>
    </row>
    <row r="440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7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  <c r="AJ440" s="66"/>
      <c r="AK440" s="66"/>
      <c r="AL440" s="66"/>
      <c r="AM440" s="66"/>
      <c r="AN440" s="66"/>
      <c r="AO440" s="66"/>
      <c r="AP440" s="66"/>
      <c r="AQ440" s="66"/>
      <c r="AR440" s="66"/>
    </row>
    <row r="44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7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  <c r="AJ441" s="66"/>
      <c r="AK441" s="66"/>
      <c r="AL441" s="66"/>
      <c r="AM441" s="66"/>
      <c r="AN441" s="66"/>
      <c r="AO441" s="66"/>
      <c r="AP441" s="66"/>
      <c r="AQ441" s="66"/>
      <c r="AR441" s="66"/>
    </row>
    <row r="442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7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  <c r="AJ442" s="66"/>
      <c r="AK442" s="66"/>
      <c r="AL442" s="66"/>
      <c r="AM442" s="66"/>
      <c r="AN442" s="66"/>
      <c r="AO442" s="66"/>
      <c r="AP442" s="66"/>
      <c r="AQ442" s="66"/>
      <c r="AR442" s="66"/>
    </row>
    <row r="443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7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  <c r="AJ443" s="66"/>
      <c r="AK443" s="66"/>
      <c r="AL443" s="66"/>
      <c r="AM443" s="66"/>
      <c r="AN443" s="66"/>
      <c r="AO443" s="66"/>
      <c r="AP443" s="66"/>
      <c r="AQ443" s="66"/>
      <c r="AR443" s="66"/>
    </row>
    <row r="444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7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  <c r="AJ444" s="66"/>
      <c r="AK444" s="66"/>
      <c r="AL444" s="66"/>
      <c r="AM444" s="66"/>
      <c r="AN444" s="66"/>
      <c r="AO444" s="66"/>
      <c r="AP444" s="66"/>
      <c r="AQ444" s="66"/>
      <c r="AR444" s="66"/>
    </row>
    <row r="44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7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66"/>
      <c r="AL445" s="66"/>
      <c r="AM445" s="66"/>
      <c r="AN445" s="66"/>
      <c r="AO445" s="66"/>
      <c r="AP445" s="66"/>
      <c r="AQ445" s="66"/>
      <c r="AR445" s="66"/>
    </row>
    <row r="446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7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  <c r="AJ446" s="66"/>
      <c r="AK446" s="66"/>
      <c r="AL446" s="66"/>
      <c r="AM446" s="66"/>
      <c r="AN446" s="66"/>
      <c r="AO446" s="66"/>
      <c r="AP446" s="66"/>
      <c r="AQ446" s="66"/>
      <c r="AR446" s="66"/>
    </row>
    <row r="447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7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  <c r="AJ447" s="66"/>
      <c r="AK447" s="66"/>
      <c r="AL447" s="66"/>
      <c r="AM447" s="66"/>
      <c r="AN447" s="66"/>
      <c r="AO447" s="66"/>
      <c r="AP447" s="66"/>
      <c r="AQ447" s="66"/>
      <c r="AR447" s="66"/>
    </row>
    <row r="44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7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  <c r="AJ448" s="66"/>
      <c r="AK448" s="66"/>
      <c r="AL448" s="66"/>
      <c r="AM448" s="66"/>
      <c r="AN448" s="66"/>
      <c r="AO448" s="66"/>
      <c r="AP448" s="66"/>
      <c r="AQ448" s="66"/>
      <c r="AR448" s="66"/>
    </row>
    <row r="449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107"/>
      <c r="P449" s="66"/>
      <c r="Q449" s="66"/>
      <c r="R449" s="67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  <c r="AJ449" s="66"/>
      <c r="AK449" s="66"/>
      <c r="AL449" s="66"/>
      <c r="AM449" s="66"/>
      <c r="AN449" s="66"/>
      <c r="AO449" s="66"/>
      <c r="AP449" s="66"/>
      <c r="AQ449" s="66"/>
      <c r="AR449" s="66"/>
    </row>
    <row r="450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7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  <c r="AJ450" s="66"/>
      <c r="AK450" s="66"/>
      <c r="AL450" s="66"/>
      <c r="AM450" s="66"/>
      <c r="AN450" s="66"/>
      <c r="AO450" s="66"/>
      <c r="AP450" s="66"/>
      <c r="AQ450" s="66"/>
      <c r="AR450" s="66"/>
    </row>
    <row r="45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7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  <c r="AJ451" s="66"/>
      <c r="AK451" s="66"/>
      <c r="AL451" s="66"/>
      <c r="AM451" s="66"/>
      <c r="AN451" s="66"/>
      <c r="AO451" s="66"/>
      <c r="AP451" s="66"/>
      <c r="AQ451" s="66"/>
      <c r="AR451" s="66"/>
    </row>
    <row r="452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7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  <c r="AJ452" s="66"/>
      <c r="AK452" s="66"/>
      <c r="AL452" s="66"/>
      <c r="AM452" s="66"/>
      <c r="AN452" s="66"/>
      <c r="AO452" s="66"/>
      <c r="AP452" s="66"/>
      <c r="AQ452" s="66"/>
      <c r="AR452" s="66"/>
    </row>
    <row r="453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7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  <c r="AJ453" s="66"/>
      <c r="AK453" s="66"/>
      <c r="AL453" s="66"/>
      <c r="AM453" s="66"/>
      <c r="AN453" s="66"/>
      <c r="AO453" s="66"/>
      <c r="AP453" s="66"/>
      <c r="AQ453" s="66"/>
      <c r="AR453" s="66"/>
    </row>
    <row r="454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7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  <c r="AJ454" s="66"/>
      <c r="AK454" s="66"/>
      <c r="AL454" s="66"/>
      <c r="AM454" s="66"/>
      <c r="AN454" s="66"/>
      <c r="AO454" s="66"/>
      <c r="AP454" s="66"/>
      <c r="AQ454" s="66"/>
      <c r="AR454" s="66"/>
    </row>
    <row r="455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7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  <c r="AJ455" s="66"/>
      <c r="AK455" s="66"/>
      <c r="AL455" s="66"/>
      <c r="AM455" s="66"/>
      <c r="AN455" s="66"/>
      <c r="AO455" s="66"/>
      <c r="AP455" s="66"/>
      <c r="AQ455" s="66"/>
      <c r="AR455" s="66"/>
    </row>
    <row r="456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7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  <c r="AJ456" s="66"/>
      <c r="AK456" s="66"/>
      <c r="AL456" s="66"/>
      <c r="AM456" s="66"/>
      <c r="AN456" s="66"/>
      <c r="AO456" s="66"/>
      <c r="AP456" s="66"/>
      <c r="AQ456" s="66"/>
      <c r="AR456" s="66"/>
    </row>
    <row r="457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7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  <c r="AJ457" s="66"/>
      <c r="AK457" s="66"/>
      <c r="AL457" s="66"/>
      <c r="AM457" s="66"/>
      <c r="AN457" s="66"/>
      <c r="AO457" s="66"/>
      <c r="AP457" s="66"/>
      <c r="AQ457" s="66"/>
      <c r="AR457" s="66"/>
    </row>
    <row r="45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7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66"/>
      <c r="AL458" s="66"/>
      <c r="AM458" s="66"/>
      <c r="AN458" s="66"/>
      <c r="AO458" s="66"/>
      <c r="AP458" s="66"/>
      <c r="AQ458" s="66"/>
      <c r="AR458" s="66"/>
    </row>
    <row r="459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7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  <c r="AJ459" s="66"/>
      <c r="AK459" s="66"/>
      <c r="AL459" s="66"/>
      <c r="AM459" s="66"/>
      <c r="AN459" s="66"/>
      <c r="AO459" s="66"/>
      <c r="AP459" s="66"/>
      <c r="AQ459" s="66"/>
      <c r="AR459" s="66"/>
    </row>
    <row r="460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7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  <c r="AJ460" s="66"/>
      <c r="AK460" s="66"/>
      <c r="AL460" s="66"/>
      <c r="AM460" s="66"/>
      <c r="AN460" s="66"/>
      <c r="AO460" s="66"/>
      <c r="AP460" s="66"/>
      <c r="AQ460" s="66"/>
      <c r="AR460" s="66"/>
    </row>
    <row r="46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7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  <c r="AJ461" s="66"/>
      <c r="AK461" s="66"/>
      <c r="AL461" s="66"/>
      <c r="AM461" s="66"/>
      <c r="AN461" s="66"/>
      <c r="AO461" s="66"/>
      <c r="AP461" s="66"/>
      <c r="AQ461" s="66"/>
      <c r="AR461" s="66"/>
    </row>
    <row r="462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7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  <c r="AJ462" s="66"/>
      <c r="AK462" s="66"/>
      <c r="AL462" s="66"/>
      <c r="AM462" s="66"/>
      <c r="AN462" s="66"/>
      <c r="AO462" s="66"/>
      <c r="AP462" s="66"/>
      <c r="AQ462" s="66"/>
      <c r="AR462" s="66"/>
    </row>
    <row r="463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7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  <c r="AJ463" s="66"/>
      <c r="AK463" s="66"/>
      <c r="AL463" s="66"/>
      <c r="AM463" s="66"/>
      <c r="AN463" s="66"/>
      <c r="AO463" s="66"/>
      <c r="AP463" s="66"/>
      <c r="AQ463" s="66"/>
      <c r="AR463" s="66"/>
    </row>
    <row r="464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7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  <c r="AJ464" s="66"/>
      <c r="AK464" s="66"/>
      <c r="AL464" s="66"/>
      <c r="AM464" s="66"/>
      <c r="AN464" s="66"/>
      <c r="AO464" s="66"/>
      <c r="AP464" s="66"/>
      <c r="AQ464" s="66"/>
      <c r="AR464" s="66"/>
    </row>
    <row r="465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7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  <c r="AJ465" s="66"/>
      <c r="AK465" s="66"/>
      <c r="AL465" s="66"/>
      <c r="AM465" s="66"/>
      <c r="AN465" s="66"/>
      <c r="AO465" s="66"/>
      <c r="AP465" s="66"/>
      <c r="AQ465" s="66"/>
      <c r="AR465" s="66"/>
    </row>
    <row r="466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7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  <c r="AJ466" s="66"/>
      <c r="AK466" s="66"/>
      <c r="AL466" s="66"/>
      <c r="AM466" s="66"/>
      <c r="AN466" s="66"/>
      <c r="AO466" s="66"/>
      <c r="AP466" s="66"/>
      <c r="AQ466" s="66"/>
      <c r="AR466" s="66"/>
    </row>
    <row r="467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7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  <c r="AJ467" s="66"/>
      <c r="AK467" s="66"/>
      <c r="AL467" s="66"/>
      <c r="AM467" s="66"/>
      <c r="AN467" s="66"/>
      <c r="AO467" s="66"/>
      <c r="AP467" s="66"/>
      <c r="AQ467" s="66"/>
      <c r="AR467" s="66"/>
    </row>
    <row r="46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7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  <c r="AJ468" s="66"/>
      <c r="AK468" s="66"/>
      <c r="AL468" s="66"/>
      <c r="AM468" s="66"/>
      <c r="AN468" s="66"/>
      <c r="AO468" s="66"/>
      <c r="AP468" s="66"/>
      <c r="AQ468" s="66"/>
      <c r="AR468" s="66"/>
    </row>
    <row r="469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7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  <c r="AJ469" s="66"/>
      <c r="AK469" s="66"/>
      <c r="AL469" s="66"/>
      <c r="AM469" s="66"/>
      <c r="AN469" s="66"/>
      <c r="AO469" s="66"/>
      <c r="AP469" s="66"/>
      <c r="AQ469" s="66"/>
      <c r="AR469" s="66"/>
    </row>
    <row r="470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7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  <c r="AJ470" s="66"/>
      <c r="AK470" s="66"/>
      <c r="AL470" s="66"/>
      <c r="AM470" s="66"/>
      <c r="AN470" s="66"/>
      <c r="AO470" s="66"/>
      <c r="AP470" s="66"/>
      <c r="AQ470" s="66"/>
      <c r="AR470" s="66"/>
    </row>
    <row r="47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7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  <c r="AJ471" s="66"/>
      <c r="AK471" s="66"/>
      <c r="AL471" s="66"/>
      <c r="AM471" s="66"/>
      <c r="AN471" s="66"/>
      <c r="AO471" s="66"/>
      <c r="AP471" s="66"/>
      <c r="AQ471" s="66"/>
      <c r="AR471" s="66"/>
    </row>
    <row r="472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7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  <c r="AJ472" s="66"/>
      <c r="AK472" s="66"/>
      <c r="AL472" s="66"/>
      <c r="AM472" s="66"/>
      <c r="AN472" s="66"/>
      <c r="AO472" s="66"/>
      <c r="AP472" s="66"/>
      <c r="AQ472" s="66"/>
      <c r="AR472" s="66"/>
    </row>
    <row r="473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7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  <c r="AJ473" s="66"/>
      <c r="AK473" s="66"/>
      <c r="AL473" s="66"/>
      <c r="AM473" s="66"/>
      <c r="AN473" s="66"/>
      <c r="AO473" s="66"/>
      <c r="AP473" s="66"/>
      <c r="AQ473" s="66"/>
      <c r="AR473" s="66"/>
    </row>
    <row r="474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7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66"/>
      <c r="AL474" s="66"/>
      <c r="AM474" s="66"/>
      <c r="AN474" s="66"/>
      <c r="AO474" s="66"/>
      <c r="AP474" s="66"/>
      <c r="AQ474" s="66"/>
      <c r="AR474" s="66"/>
    </row>
    <row r="475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7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66"/>
      <c r="AL475" s="66"/>
      <c r="AM475" s="66"/>
      <c r="AN475" s="66"/>
      <c r="AO475" s="66"/>
      <c r="AP475" s="66"/>
      <c r="AQ475" s="66"/>
      <c r="AR475" s="66"/>
    </row>
    <row r="476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7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6"/>
      <c r="AO476" s="66"/>
      <c r="AP476" s="66"/>
      <c r="AQ476" s="66"/>
      <c r="AR476" s="66"/>
    </row>
    <row r="477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7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66"/>
      <c r="AL477" s="66"/>
      <c r="AM477" s="66"/>
      <c r="AN477" s="66"/>
      <c r="AO477" s="66"/>
      <c r="AP477" s="66"/>
      <c r="AQ477" s="66"/>
      <c r="AR477" s="66"/>
    </row>
    <row r="47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7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66"/>
      <c r="AL478" s="66"/>
      <c r="AM478" s="66"/>
      <c r="AN478" s="66"/>
      <c r="AO478" s="66"/>
      <c r="AP478" s="66"/>
      <c r="AQ478" s="66"/>
      <c r="AR478" s="66"/>
    </row>
    <row r="479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7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66"/>
      <c r="AL479" s="66"/>
      <c r="AM479" s="66"/>
      <c r="AN479" s="66"/>
      <c r="AO479" s="66"/>
      <c r="AP479" s="66"/>
      <c r="AQ479" s="66"/>
      <c r="AR479" s="66"/>
    </row>
    <row r="480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7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  <c r="AJ480" s="66"/>
      <c r="AK480" s="66"/>
      <c r="AL480" s="66"/>
      <c r="AM480" s="66"/>
      <c r="AN480" s="66"/>
      <c r="AO480" s="66"/>
      <c r="AP480" s="66"/>
      <c r="AQ480" s="66"/>
      <c r="AR480" s="66"/>
    </row>
    <row r="48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7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  <c r="AJ481" s="66"/>
      <c r="AK481" s="66"/>
      <c r="AL481" s="66"/>
      <c r="AM481" s="66"/>
      <c r="AN481" s="66"/>
      <c r="AO481" s="66"/>
      <c r="AP481" s="66"/>
      <c r="AQ481" s="66"/>
      <c r="AR481" s="66"/>
    </row>
    <row r="482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7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  <c r="AJ482" s="66"/>
      <c r="AK482" s="66"/>
      <c r="AL482" s="66"/>
      <c r="AM482" s="66"/>
      <c r="AN482" s="66"/>
      <c r="AO482" s="66"/>
      <c r="AP482" s="66"/>
      <c r="AQ482" s="66"/>
      <c r="AR482" s="66"/>
    </row>
    <row r="483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7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  <c r="AN483" s="66"/>
      <c r="AO483" s="66"/>
      <c r="AP483" s="66"/>
      <c r="AQ483" s="66"/>
      <c r="AR483" s="66"/>
    </row>
    <row r="484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7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66"/>
      <c r="AL484" s="66"/>
      <c r="AM484" s="66"/>
      <c r="AN484" s="66"/>
      <c r="AO484" s="66"/>
      <c r="AP484" s="66"/>
      <c r="AQ484" s="66"/>
      <c r="AR484" s="66"/>
    </row>
    <row r="485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7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66"/>
      <c r="AL485" s="66"/>
      <c r="AM485" s="66"/>
      <c r="AN485" s="66"/>
      <c r="AO485" s="66"/>
      <c r="AP485" s="66"/>
      <c r="AQ485" s="66"/>
      <c r="AR485" s="66"/>
    </row>
    <row r="486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7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66"/>
      <c r="AL486" s="66"/>
      <c r="AM486" s="66"/>
      <c r="AN486" s="66"/>
      <c r="AO486" s="66"/>
      <c r="AP486" s="66"/>
      <c r="AQ486" s="66"/>
      <c r="AR486" s="66"/>
    </row>
    <row r="487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7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  <c r="AJ487" s="66"/>
      <c r="AK487" s="66"/>
      <c r="AL487" s="66"/>
      <c r="AM487" s="66"/>
      <c r="AN487" s="66"/>
      <c r="AO487" s="66"/>
      <c r="AP487" s="66"/>
      <c r="AQ487" s="66"/>
      <c r="AR487" s="66"/>
    </row>
    <row r="48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7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  <c r="AJ488" s="66"/>
      <c r="AK488" s="66"/>
      <c r="AL488" s="66"/>
      <c r="AM488" s="66"/>
      <c r="AN488" s="66"/>
      <c r="AO488" s="66"/>
      <c r="AP488" s="66"/>
      <c r="AQ488" s="66"/>
      <c r="AR488" s="66"/>
    </row>
    <row r="489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7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  <c r="AJ489" s="66"/>
      <c r="AK489" s="66"/>
      <c r="AL489" s="66"/>
      <c r="AM489" s="66"/>
      <c r="AN489" s="66"/>
      <c r="AO489" s="66"/>
      <c r="AP489" s="66"/>
      <c r="AQ489" s="66"/>
      <c r="AR489" s="66"/>
    </row>
    <row r="490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7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  <c r="AJ490" s="66"/>
      <c r="AK490" s="66"/>
      <c r="AL490" s="66"/>
      <c r="AM490" s="66"/>
      <c r="AN490" s="66"/>
      <c r="AO490" s="66"/>
      <c r="AP490" s="66"/>
      <c r="AQ490" s="66"/>
      <c r="AR490" s="66"/>
    </row>
    <row r="49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7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  <c r="AJ491" s="66"/>
      <c r="AK491" s="66"/>
      <c r="AL491" s="66"/>
      <c r="AM491" s="66"/>
      <c r="AN491" s="66"/>
      <c r="AO491" s="66"/>
      <c r="AP491" s="66"/>
      <c r="AQ491" s="66"/>
      <c r="AR491" s="66"/>
    </row>
    <row r="492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7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  <c r="AJ492" s="66"/>
      <c r="AK492" s="66"/>
      <c r="AL492" s="66"/>
      <c r="AM492" s="66"/>
      <c r="AN492" s="66"/>
      <c r="AO492" s="66"/>
      <c r="AP492" s="66"/>
      <c r="AQ492" s="66"/>
      <c r="AR492" s="66"/>
    </row>
    <row r="493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7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  <c r="AJ493" s="66"/>
      <c r="AK493" s="66"/>
      <c r="AL493" s="66"/>
      <c r="AM493" s="66"/>
      <c r="AN493" s="66"/>
      <c r="AO493" s="66"/>
      <c r="AP493" s="66"/>
      <c r="AQ493" s="66"/>
      <c r="AR493" s="66"/>
    </row>
    <row r="494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7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  <c r="AJ494" s="66"/>
      <c r="AK494" s="66"/>
      <c r="AL494" s="66"/>
      <c r="AM494" s="66"/>
      <c r="AN494" s="66"/>
      <c r="AO494" s="66"/>
      <c r="AP494" s="66"/>
      <c r="AQ494" s="66"/>
      <c r="AR494" s="66"/>
    </row>
    <row r="495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7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  <c r="AJ495" s="66"/>
      <c r="AK495" s="66"/>
      <c r="AL495" s="66"/>
      <c r="AM495" s="66"/>
      <c r="AN495" s="66"/>
      <c r="AO495" s="66"/>
      <c r="AP495" s="66"/>
      <c r="AQ495" s="66"/>
      <c r="AR495" s="66"/>
    </row>
    <row r="496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7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66"/>
      <c r="AL496" s="66"/>
      <c r="AM496" s="66"/>
      <c r="AN496" s="66"/>
      <c r="AO496" s="66"/>
      <c r="AP496" s="66"/>
      <c r="AQ496" s="66"/>
      <c r="AR496" s="66"/>
    </row>
    <row r="497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7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66"/>
      <c r="AL497" s="66"/>
      <c r="AM497" s="66"/>
      <c r="AN497" s="66"/>
      <c r="AO497" s="66"/>
      <c r="AP497" s="66"/>
      <c r="AQ497" s="66"/>
      <c r="AR497" s="66"/>
    </row>
    <row r="49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7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</row>
    <row r="499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7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  <c r="AJ499" s="66"/>
      <c r="AK499" s="66"/>
      <c r="AL499" s="66"/>
      <c r="AM499" s="66"/>
      <c r="AN499" s="66"/>
      <c r="AO499" s="66"/>
      <c r="AP499" s="66"/>
      <c r="AQ499" s="66"/>
      <c r="AR499" s="66"/>
    </row>
    <row r="500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7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  <c r="AJ500" s="66"/>
      <c r="AK500" s="66"/>
      <c r="AL500" s="66"/>
      <c r="AM500" s="66"/>
      <c r="AN500" s="66"/>
      <c r="AO500" s="66"/>
      <c r="AP500" s="66"/>
      <c r="AQ500" s="66"/>
      <c r="AR500" s="66"/>
    </row>
    <row r="50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7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  <c r="AJ501" s="66"/>
      <c r="AK501" s="66"/>
      <c r="AL501" s="66"/>
      <c r="AM501" s="66"/>
      <c r="AN501" s="66"/>
      <c r="AO501" s="66"/>
      <c r="AP501" s="66"/>
      <c r="AQ501" s="66"/>
      <c r="AR501" s="66"/>
    </row>
    <row r="502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7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  <c r="AJ502" s="66"/>
      <c r="AK502" s="66"/>
      <c r="AL502" s="66"/>
      <c r="AM502" s="66"/>
      <c r="AN502" s="66"/>
      <c r="AO502" s="66"/>
      <c r="AP502" s="66"/>
      <c r="AQ502" s="66"/>
      <c r="AR502" s="66"/>
    </row>
    <row r="503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7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  <c r="AJ503" s="66"/>
      <c r="AK503" s="66"/>
      <c r="AL503" s="66"/>
      <c r="AM503" s="66"/>
      <c r="AN503" s="66"/>
      <c r="AO503" s="66"/>
      <c r="AP503" s="66"/>
      <c r="AQ503" s="66"/>
      <c r="AR503" s="66"/>
    </row>
    <row r="504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7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  <c r="AJ504" s="66"/>
      <c r="AK504" s="66"/>
      <c r="AL504" s="66"/>
      <c r="AM504" s="66"/>
      <c r="AN504" s="66"/>
      <c r="AO504" s="66"/>
      <c r="AP504" s="66"/>
      <c r="AQ504" s="66"/>
      <c r="AR504" s="66"/>
    </row>
    <row r="505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7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66"/>
      <c r="AL505" s="66"/>
      <c r="AM505" s="66"/>
      <c r="AN505" s="66"/>
      <c r="AO505" s="66"/>
      <c r="AP505" s="66"/>
      <c r="AQ505" s="66"/>
      <c r="AR505" s="66"/>
    </row>
    <row r="506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7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66"/>
      <c r="AL506" s="66"/>
      <c r="AM506" s="66"/>
      <c r="AN506" s="66"/>
      <c r="AO506" s="66"/>
      <c r="AP506" s="66"/>
      <c r="AQ506" s="66"/>
      <c r="AR506" s="66"/>
    </row>
    <row r="507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7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  <c r="AJ507" s="66"/>
      <c r="AK507" s="66"/>
      <c r="AL507" s="66"/>
      <c r="AM507" s="66"/>
      <c r="AN507" s="66"/>
      <c r="AO507" s="66"/>
      <c r="AP507" s="66"/>
      <c r="AQ507" s="66"/>
      <c r="AR507" s="66"/>
    </row>
    <row r="50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7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  <c r="AJ508" s="66"/>
      <c r="AK508" s="66"/>
      <c r="AL508" s="66"/>
      <c r="AM508" s="66"/>
      <c r="AN508" s="66"/>
      <c r="AO508" s="66"/>
      <c r="AP508" s="66"/>
      <c r="AQ508" s="66"/>
      <c r="AR508" s="66"/>
    </row>
    <row r="509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7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  <c r="AJ509" s="66"/>
      <c r="AK509" s="66"/>
      <c r="AL509" s="66"/>
      <c r="AM509" s="66"/>
      <c r="AN509" s="66"/>
      <c r="AO509" s="66"/>
      <c r="AP509" s="66"/>
      <c r="AQ509" s="66"/>
      <c r="AR509" s="66"/>
    </row>
    <row r="510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7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  <c r="AJ510" s="66"/>
      <c r="AK510" s="66"/>
      <c r="AL510" s="66"/>
      <c r="AM510" s="66"/>
      <c r="AN510" s="66"/>
      <c r="AO510" s="66"/>
      <c r="AP510" s="66"/>
      <c r="AQ510" s="66"/>
      <c r="AR510" s="66"/>
    </row>
    <row r="51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7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66"/>
      <c r="AL511" s="66"/>
      <c r="AM511" s="66"/>
      <c r="AN511" s="66"/>
      <c r="AO511" s="66"/>
      <c r="AP511" s="66"/>
      <c r="AQ511" s="66"/>
      <c r="AR511" s="66"/>
    </row>
    <row r="512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7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66"/>
      <c r="AL512" s="66"/>
      <c r="AM512" s="66"/>
      <c r="AN512" s="66"/>
      <c r="AO512" s="66"/>
      <c r="AP512" s="66"/>
      <c r="AQ512" s="66"/>
      <c r="AR512" s="66"/>
    </row>
    <row r="513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7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66"/>
      <c r="AL513" s="66"/>
      <c r="AM513" s="66"/>
      <c r="AN513" s="66"/>
      <c r="AO513" s="66"/>
      <c r="AP513" s="66"/>
      <c r="AQ513" s="66"/>
      <c r="AR513" s="66"/>
    </row>
    <row r="514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7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</row>
    <row r="515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7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  <c r="AJ515" s="66"/>
      <c r="AK515" s="66"/>
      <c r="AL515" s="66"/>
      <c r="AM515" s="66"/>
      <c r="AN515" s="66"/>
      <c r="AO515" s="66"/>
      <c r="AP515" s="66"/>
      <c r="AQ515" s="66"/>
      <c r="AR515" s="66"/>
    </row>
    <row r="516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7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  <c r="AJ516" s="66"/>
      <c r="AK516" s="66"/>
      <c r="AL516" s="66"/>
      <c r="AM516" s="66"/>
      <c r="AN516" s="66"/>
      <c r="AO516" s="66"/>
      <c r="AP516" s="66"/>
      <c r="AQ516" s="66"/>
      <c r="AR516" s="66"/>
    </row>
    <row r="517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7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  <c r="AJ517" s="66"/>
      <c r="AK517" s="66"/>
      <c r="AL517" s="66"/>
      <c r="AM517" s="66"/>
      <c r="AN517" s="66"/>
      <c r="AO517" s="66"/>
      <c r="AP517" s="66"/>
      <c r="AQ517" s="66"/>
      <c r="AR517" s="66"/>
    </row>
    <row r="51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7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  <c r="AJ518" s="66"/>
      <c r="AK518" s="66"/>
      <c r="AL518" s="66"/>
      <c r="AM518" s="66"/>
      <c r="AN518" s="66"/>
      <c r="AO518" s="66"/>
      <c r="AP518" s="66"/>
      <c r="AQ518" s="66"/>
      <c r="AR518" s="66"/>
    </row>
    <row r="519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7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  <c r="AJ519" s="66"/>
      <c r="AK519" s="66"/>
      <c r="AL519" s="66"/>
      <c r="AM519" s="66"/>
      <c r="AN519" s="66"/>
      <c r="AO519" s="66"/>
      <c r="AP519" s="66"/>
      <c r="AQ519" s="66"/>
      <c r="AR519" s="66"/>
    </row>
    <row r="520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7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66"/>
      <c r="AL520" s="66"/>
      <c r="AM520" s="66"/>
      <c r="AN520" s="66"/>
      <c r="AO520" s="66"/>
      <c r="AP520" s="66"/>
      <c r="AQ520" s="66"/>
      <c r="AR520" s="66"/>
    </row>
    <row r="52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7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66"/>
      <c r="AL521" s="66"/>
      <c r="AM521" s="66"/>
      <c r="AN521" s="66"/>
      <c r="AO521" s="66"/>
      <c r="AP521" s="66"/>
      <c r="AQ521" s="66"/>
      <c r="AR521" s="66"/>
    </row>
    <row r="522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7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66"/>
      <c r="AL522" s="66"/>
      <c r="AM522" s="66"/>
      <c r="AN522" s="66"/>
      <c r="AO522" s="66"/>
      <c r="AP522" s="66"/>
      <c r="AQ522" s="66"/>
      <c r="AR522" s="66"/>
    </row>
    <row r="523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7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  <c r="AJ523" s="66"/>
      <c r="AK523" s="66"/>
      <c r="AL523" s="66"/>
      <c r="AM523" s="66"/>
      <c r="AN523" s="66"/>
      <c r="AO523" s="66"/>
      <c r="AP523" s="66"/>
      <c r="AQ523" s="66"/>
      <c r="AR523" s="66"/>
    </row>
    <row r="524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7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  <c r="AJ524" s="66"/>
      <c r="AK524" s="66"/>
      <c r="AL524" s="66"/>
      <c r="AM524" s="66"/>
      <c r="AN524" s="66"/>
      <c r="AO524" s="66"/>
      <c r="AP524" s="66"/>
      <c r="AQ524" s="66"/>
      <c r="AR524" s="66"/>
    </row>
    <row r="525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7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  <c r="AJ525" s="66"/>
      <c r="AK525" s="66"/>
      <c r="AL525" s="66"/>
      <c r="AM525" s="66"/>
      <c r="AN525" s="66"/>
      <c r="AO525" s="66"/>
      <c r="AP525" s="66"/>
      <c r="AQ525" s="66"/>
      <c r="AR525" s="66"/>
    </row>
    <row r="526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7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  <c r="AJ526" s="66"/>
      <c r="AK526" s="66"/>
      <c r="AL526" s="66"/>
      <c r="AM526" s="66"/>
      <c r="AN526" s="66"/>
      <c r="AO526" s="66"/>
      <c r="AP526" s="66"/>
      <c r="AQ526" s="66"/>
      <c r="AR526" s="66"/>
    </row>
    <row r="527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7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  <c r="AJ527" s="66"/>
      <c r="AK527" s="66"/>
      <c r="AL527" s="66"/>
      <c r="AM527" s="66"/>
      <c r="AN527" s="66"/>
      <c r="AO527" s="66"/>
      <c r="AP527" s="66"/>
      <c r="AQ527" s="66"/>
      <c r="AR527" s="66"/>
    </row>
    <row r="52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7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66"/>
      <c r="AL528" s="66"/>
      <c r="AM528" s="66"/>
      <c r="AN528" s="66"/>
      <c r="AO528" s="66"/>
      <c r="AP528" s="66"/>
      <c r="AQ528" s="66"/>
      <c r="AR528" s="66"/>
    </row>
    <row r="529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7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  <c r="AJ529" s="66"/>
      <c r="AK529" s="66"/>
      <c r="AL529" s="66"/>
      <c r="AM529" s="66"/>
      <c r="AN529" s="66"/>
      <c r="AO529" s="66"/>
      <c r="AP529" s="66"/>
      <c r="AQ529" s="66"/>
      <c r="AR529" s="66"/>
    </row>
    <row r="530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7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  <c r="AJ530" s="66"/>
      <c r="AK530" s="66"/>
      <c r="AL530" s="66"/>
      <c r="AM530" s="66"/>
      <c r="AN530" s="66"/>
      <c r="AO530" s="66"/>
      <c r="AP530" s="66"/>
      <c r="AQ530" s="66"/>
      <c r="AR530" s="66"/>
    </row>
    <row r="53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7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  <c r="AJ531" s="66"/>
      <c r="AK531" s="66"/>
      <c r="AL531" s="66"/>
      <c r="AM531" s="66"/>
      <c r="AN531" s="66"/>
      <c r="AO531" s="66"/>
      <c r="AP531" s="66"/>
      <c r="AQ531" s="66"/>
      <c r="AR531" s="66"/>
    </row>
    <row r="532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7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  <c r="AJ532" s="66"/>
      <c r="AK532" s="66"/>
      <c r="AL532" s="66"/>
      <c r="AM532" s="66"/>
      <c r="AN532" s="66"/>
      <c r="AO532" s="66"/>
      <c r="AP532" s="66"/>
      <c r="AQ532" s="66"/>
      <c r="AR532" s="66"/>
    </row>
    <row r="533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7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/>
      <c r="AL533" s="66"/>
      <c r="AM533" s="66"/>
      <c r="AN533" s="66"/>
      <c r="AO533" s="66"/>
      <c r="AP533" s="66"/>
      <c r="AQ533" s="66"/>
      <c r="AR533" s="66"/>
    </row>
    <row r="534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7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/>
      <c r="AN534" s="66"/>
      <c r="AO534" s="66"/>
      <c r="AP534" s="66"/>
      <c r="AQ534" s="66"/>
      <c r="AR534" s="66"/>
    </row>
    <row r="535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7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  <c r="AJ535" s="66"/>
      <c r="AK535" s="66"/>
      <c r="AL535" s="66"/>
      <c r="AM535" s="66"/>
      <c r="AN535" s="66"/>
      <c r="AO535" s="66"/>
      <c r="AP535" s="66"/>
      <c r="AQ535" s="66"/>
      <c r="AR535" s="66"/>
    </row>
    <row r="536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7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66"/>
      <c r="AL536" s="66"/>
      <c r="AM536" s="66"/>
      <c r="AN536" s="66"/>
      <c r="AO536" s="66"/>
      <c r="AP536" s="66"/>
      <c r="AQ536" s="66"/>
      <c r="AR536" s="66"/>
    </row>
    <row r="537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7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66"/>
      <c r="AL537" s="66"/>
      <c r="AM537" s="66"/>
      <c r="AN537" s="66"/>
      <c r="AO537" s="66"/>
      <c r="AP537" s="66"/>
      <c r="AQ537" s="66"/>
      <c r="AR537" s="66"/>
    </row>
    <row r="53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7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  <c r="AJ538" s="66"/>
      <c r="AK538" s="66"/>
      <c r="AL538" s="66"/>
      <c r="AM538" s="66"/>
      <c r="AN538" s="66"/>
      <c r="AO538" s="66"/>
      <c r="AP538" s="66"/>
      <c r="AQ538" s="66"/>
      <c r="AR538" s="66"/>
    </row>
    <row r="539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7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  <c r="AJ539" s="66"/>
      <c r="AK539" s="66"/>
      <c r="AL539" s="66"/>
      <c r="AM539" s="66"/>
      <c r="AN539" s="66"/>
      <c r="AO539" s="66"/>
      <c r="AP539" s="66"/>
      <c r="AQ539" s="66"/>
      <c r="AR539" s="66"/>
    </row>
    <row r="540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7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  <c r="AJ540" s="66"/>
      <c r="AK540" s="66"/>
      <c r="AL540" s="66"/>
      <c r="AM540" s="66"/>
      <c r="AN540" s="66"/>
      <c r="AO540" s="66"/>
      <c r="AP540" s="66"/>
      <c r="AQ540" s="66"/>
      <c r="AR540" s="66"/>
    </row>
    <row r="54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7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  <c r="AJ541" s="66"/>
      <c r="AK541" s="66"/>
      <c r="AL541" s="66"/>
      <c r="AM541" s="66"/>
      <c r="AN541" s="66"/>
      <c r="AO541" s="66"/>
      <c r="AP541" s="66"/>
      <c r="AQ541" s="66"/>
      <c r="AR541" s="66"/>
    </row>
    <row r="542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7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  <c r="AJ542" s="66"/>
      <c r="AK542" s="66"/>
      <c r="AL542" s="66"/>
      <c r="AM542" s="66"/>
      <c r="AN542" s="66"/>
      <c r="AO542" s="66"/>
      <c r="AP542" s="66"/>
      <c r="AQ542" s="66"/>
      <c r="AR542" s="66"/>
    </row>
    <row r="543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7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  <c r="AJ543" s="66"/>
      <c r="AK543" s="66"/>
      <c r="AL543" s="66"/>
      <c r="AM543" s="66"/>
      <c r="AN543" s="66"/>
      <c r="AO543" s="66"/>
      <c r="AP543" s="66"/>
      <c r="AQ543" s="66"/>
      <c r="AR543" s="66"/>
    </row>
    <row r="544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7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  <c r="AJ544" s="66"/>
      <c r="AK544" s="66"/>
      <c r="AL544" s="66"/>
      <c r="AM544" s="66"/>
      <c r="AN544" s="66"/>
      <c r="AO544" s="66"/>
      <c r="AP544" s="66"/>
      <c r="AQ544" s="66"/>
      <c r="AR544" s="66"/>
    </row>
    <row r="545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7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  <c r="AJ545" s="66"/>
      <c r="AK545" s="66"/>
      <c r="AL545" s="66"/>
      <c r="AM545" s="66"/>
      <c r="AN545" s="66"/>
      <c r="AO545" s="66"/>
      <c r="AP545" s="66"/>
      <c r="AQ545" s="66"/>
      <c r="AR545" s="66"/>
    </row>
    <row r="546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7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  <c r="AJ546" s="66"/>
      <c r="AK546" s="66"/>
      <c r="AL546" s="66"/>
      <c r="AM546" s="66"/>
      <c r="AN546" s="66"/>
      <c r="AO546" s="66"/>
      <c r="AP546" s="66"/>
      <c r="AQ546" s="66"/>
      <c r="AR546" s="66"/>
    </row>
    <row r="547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7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  <c r="AJ547" s="66"/>
      <c r="AK547" s="66"/>
      <c r="AL547" s="66"/>
      <c r="AM547" s="66"/>
      <c r="AN547" s="66"/>
      <c r="AO547" s="66"/>
      <c r="AP547" s="66"/>
      <c r="AQ547" s="66"/>
      <c r="AR547" s="66"/>
    </row>
    <row r="54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7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  <c r="AJ548" s="66"/>
      <c r="AK548" s="66"/>
      <c r="AL548" s="66"/>
      <c r="AM548" s="66"/>
      <c r="AN548" s="66"/>
      <c r="AO548" s="66"/>
      <c r="AP548" s="66"/>
      <c r="AQ548" s="66"/>
      <c r="AR548" s="66"/>
    </row>
    <row r="549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7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  <c r="AJ549" s="66"/>
      <c r="AK549" s="66"/>
      <c r="AL549" s="66"/>
      <c r="AM549" s="66"/>
      <c r="AN549" s="66"/>
      <c r="AO549" s="66"/>
      <c r="AP549" s="66"/>
      <c r="AQ549" s="66"/>
      <c r="AR549" s="66"/>
    </row>
    <row r="550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7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  <c r="AJ550" s="66"/>
      <c r="AK550" s="66"/>
      <c r="AL550" s="66"/>
      <c r="AM550" s="66"/>
      <c r="AN550" s="66"/>
      <c r="AO550" s="66"/>
      <c r="AP550" s="66"/>
      <c r="AQ550" s="66"/>
      <c r="AR550" s="66"/>
    </row>
    <row r="55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7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  <c r="AJ551" s="66"/>
      <c r="AK551" s="66"/>
      <c r="AL551" s="66"/>
      <c r="AM551" s="66"/>
      <c r="AN551" s="66"/>
      <c r="AO551" s="66"/>
      <c r="AP551" s="66"/>
      <c r="AQ551" s="66"/>
      <c r="AR551" s="66"/>
    </row>
    <row r="552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7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  <c r="AJ552" s="66"/>
      <c r="AK552" s="66"/>
      <c r="AL552" s="66"/>
      <c r="AM552" s="66"/>
      <c r="AN552" s="66"/>
      <c r="AO552" s="66"/>
      <c r="AP552" s="66"/>
      <c r="AQ552" s="66"/>
      <c r="AR552" s="66"/>
    </row>
    <row r="553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7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  <c r="AJ553" s="66"/>
      <c r="AK553" s="66"/>
      <c r="AL553" s="66"/>
      <c r="AM553" s="66"/>
      <c r="AN553" s="66"/>
      <c r="AO553" s="66"/>
      <c r="AP553" s="66"/>
      <c r="AQ553" s="66"/>
      <c r="AR553" s="66"/>
    </row>
    <row r="554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7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  <c r="AJ554" s="66"/>
      <c r="AK554" s="66"/>
      <c r="AL554" s="66"/>
      <c r="AM554" s="66"/>
      <c r="AN554" s="66"/>
      <c r="AO554" s="66"/>
      <c r="AP554" s="66"/>
      <c r="AQ554" s="66"/>
      <c r="AR554" s="66"/>
    </row>
    <row r="555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7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  <c r="AJ555" s="66"/>
      <c r="AK555" s="66"/>
      <c r="AL555" s="66"/>
      <c r="AM555" s="66"/>
      <c r="AN555" s="66"/>
      <c r="AO555" s="66"/>
      <c r="AP555" s="66"/>
      <c r="AQ555" s="66"/>
      <c r="AR555" s="66"/>
    </row>
    <row r="556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7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  <c r="AJ556" s="66"/>
      <c r="AK556" s="66"/>
      <c r="AL556" s="66"/>
      <c r="AM556" s="66"/>
      <c r="AN556" s="66"/>
      <c r="AO556" s="66"/>
      <c r="AP556" s="66"/>
      <c r="AQ556" s="66"/>
      <c r="AR556" s="66"/>
    </row>
    <row r="557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7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  <c r="AJ557" s="66"/>
      <c r="AK557" s="66"/>
      <c r="AL557" s="66"/>
      <c r="AM557" s="66"/>
      <c r="AN557" s="66"/>
      <c r="AO557" s="66"/>
      <c r="AP557" s="66"/>
      <c r="AQ557" s="66"/>
      <c r="AR557" s="66"/>
    </row>
    <row r="55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7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  <c r="AJ558" s="66"/>
      <c r="AK558" s="66"/>
      <c r="AL558" s="66"/>
      <c r="AM558" s="66"/>
      <c r="AN558" s="66"/>
      <c r="AO558" s="66"/>
      <c r="AP558" s="66"/>
      <c r="AQ558" s="66"/>
      <c r="AR558" s="66"/>
    </row>
    <row r="559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7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  <c r="AJ559" s="66"/>
      <c r="AK559" s="66"/>
      <c r="AL559" s="66"/>
      <c r="AM559" s="66"/>
      <c r="AN559" s="66"/>
      <c r="AO559" s="66"/>
      <c r="AP559" s="66"/>
      <c r="AQ559" s="66"/>
      <c r="AR559" s="66"/>
    </row>
    <row r="560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7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  <c r="AJ560" s="66"/>
      <c r="AK560" s="66"/>
      <c r="AL560" s="66"/>
      <c r="AM560" s="66"/>
      <c r="AN560" s="66"/>
      <c r="AO560" s="66"/>
      <c r="AP560" s="66"/>
      <c r="AQ560" s="66"/>
      <c r="AR560" s="66"/>
    </row>
    <row r="56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7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  <c r="AJ561" s="66"/>
      <c r="AK561" s="66"/>
      <c r="AL561" s="66"/>
      <c r="AM561" s="66"/>
      <c r="AN561" s="66"/>
      <c r="AO561" s="66"/>
      <c r="AP561" s="66"/>
      <c r="AQ561" s="66"/>
      <c r="AR561" s="66"/>
    </row>
    <row r="562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7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  <c r="AJ562" s="66"/>
      <c r="AK562" s="66"/>
      <c r="AL562" s="66"/>
      <c r="AM562" s="66"/>
      <c r="AN562" s="66"/>
      <c r="AO562" s="66"/>
      <c r="AP562" s="66"/>
      <c r="AQ562" s="66"/>
      <c r="AR562" s="66"/>
    </row>
    <row r="563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7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  <c r="AJ563" s="66"/>
      <c r="AK563" s="66"/>
      <c r="AL563" s="66"/>
      <c r="AM563" s="66"/>
      <c r="AN563" s="66"/>
      <c r="AO563" s="66"/>
      <c r="AP563" s="66"/>
      <c r="AQ563" s="66"/>
      <c r="AR563" s="66"/>
    </row>
    <row r="564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7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  <c r="AJ564" s="66"/>
      <c r="AK564" s="66"/>
      <c r="AL564" s="66"/>
      <c r="AM564" s="66"/>
      <c r="AN564" s="66"/>
      <c r="AO564" s="66"/>
      <c r="AP564" s="66"/>
      <c r="AQ564" s="66"/>
      <c r="AR564" s="66"/>
    </row>
    <row r="565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7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  <c r="AJ565" s="66"/>
      <c r="AK565" s="66"/>
      <c r="AL565" s="66"/>
      <c r="AM565" s="66"/>
      <c r="AN565" s="66"/>
      <c r="AO565" s="66"/>
      <c r="AP565" s="66"/>
      <c r="AQ565" s="66"/>
      <c r="AR565" s="66"/>
    </row>
    <row r="566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7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  <c r="AJ566" s="66"/>
      <c r="AK566" s="66"/>
      <c r="AL566" s="66"/>
      <c r="AM566" s="66"/>
      <c r="AN566" s="66"/>
      <c r="AO566" s="66"/>
      <c r="AP566" s="66"/>
      <c r="AQ566" s="66"/>
      <c r="AR566" s="66"/>
    </row>
    <row r="567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7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  <c r="AJ567" s="66"/>
      <c r="AK567" s="66"/>
      <c r="AL567" s="66"/>
      <c r="AM567" s="66"/>
      <c r="AN567" s="66"/>
      <c r="AO567" s="66"/>
      <c r="AP567" s="66"/>
      <c r="AQ567" s="66"/>
      <c r="AR567" s="66"/>
    </row>
    <row r="56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7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  <c r="AJ568" s="66"/>
      <c r="AK568" s="66"/>
      <c r="AL568" s="66"/>
      <c r="AM568" s="66"/>
      <c r="AN568" s="66"/>
      <c r="AO568" s="66"/>
      <c r="AP568" s="66"/>
      <c r="AQ568" s="66"/>
      <c r="AR568" s="66"/>
    </row>
    <row r="569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7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  <c r="AJ569" s="66"/>
      <c r="AK569" s="66"/>
      <c r="AL569" s="66"/>
      <c r="AM569" s="66"/>
      <c r="AN569" s="66"/>
      <c r="AO569" s="66"/>
      <c r="AP569" s="66"/>
      <c r="AQ569" s="66"/>
      <c r="AR569" s="66"/>
    </row>
    <row r="570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7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  <c r="AJ570" s="66"/>
      <c r="AK570" s="66"/>
      <c r="AL570" s="66"/>
      <c r="AM570" s="66"/>
      <c r="AN570" s="66"/>
      <c r="AO570" s="66"/>
      <c r="AP570" s="66"/>
      <c r="AQ570" s="66"/>
      <c r="AR570" s="66"/>
    </row>
    <row r="57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7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  <c r="AJ571" s="66"/>
      <c r="AK571" s="66"/>
      <c r="AL571" s="66"/>
      <c r="AM571" s="66"/>
      <c r="AN571" s="66"/>
      <c r="AO571" s="66"/>
      <c r="AP571" s="66"/>
      <c r="AQ571" s="66"/>
      <c r="AR571" s="66"/>
    </row>
    <row r="572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7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  <c r="AJ572" s="66"/>
      <c r="AK572" s="66"/>
      <c r="AL572" s="66"/>
      <c r="AM572" s="66"/>
      <c r="AN572" s="66"/>
      <c r="AO572" s="66"/>
      <c r="AP572" s="66"/>
      <c r="AQ572" s="66"/>
      <c r="AR572" s="66"/>
    </row>
    <row r="573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7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  <c r="AJ573" s="66"/>
      <c r="AK573" s="66"/>
      <c r="AL573" s="66"/>
      <c r="AM573" s="66"/>
      <c r="AN573" s="66"/>
      <c r="AO573" s="66"/>
      <c r="AP573" s="66"/>
      <c r="AQ573" s="66"/>
      <c r="AR573" s="66"/>
    </row>
    <row r="574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7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  <c r="AJ574" s="66"/>
      <c r="AK574" s="66"/>
      <c r="AL574" s="66"/>
      <c r="AM574" s="66"/>
      <c r="AN574" s="66"/>
      <c r="AO574" s="66"/>
      <c r="AP574" s="66"/>
      <c r="AQ574" s="66"/>
      <c r="AR574" s="66"/>
    </row>
    <row r="575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7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  <c r="AJ575" s="66"/>
      <c r="AK575" s="66"/>
      <c r="AL575" s="66"/>
      <c r="AM575" s="66"/>
      <c r="AN575" s="66"/>
      <c r="AO575" s="66"/>
      <c r="AP575" s="66"/>
      <c r="AQ575" s="66"/>
      <c r="AR575" s="66"/>
    </row>
    <row r="576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7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  <c r="AJ576" s="66"/>
      <c r="AK576" s="66"/>
      <c r="AL576" s="66"/>
      <c r="AM576" s="66"/>
      <c r="AN576" s="66"/>
      <c r="AO576" s="66"/>
      <c r="AP576" s="66"/>
      <c r="AQ576" s="66"/>
      <c r="AR576" s="66"/>
    </row>
    <row r="577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7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  <c r="AJ577" s="66"/>
      <c r="AK577" s="66"/>
      <c r="AL577" s="66"/>
      <c r="AM577" s="66"/>
      <c r="AN577" s="66"/>
      <c r="AO577" s="66"/>
      <c r="AP577" s="66"/>
      <c r="AQ577" s="66"/>
      <c r="AR577" s="66"/>
    </row>
    <row r="57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7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  <c r="AJ578" s="66"/>
      <c r="AK578" s="66"/>
      <c r="AL578" s="66"/>
      <c r="AM578" s="66"/>
      <c r="AN578" s="66"/>
      <c r="AO578" s="66"/>
      <c r="AP578" s="66"/>
      <c r="AQ578" s="66"/>
      <c r="AR578" s="66"/>
    </row>
    <row r="579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7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  <c r="AJ579" s="66"/>
      <c r="AK579" s="66"/>
      <c r="AL579" s="66"/>
      <c r="AM579" s="66"/>
      <c r="AN579" s="66"/>
      <c r="AO579" s="66"/>
      <c r="AP579" s="66"/>
      <c r="AQ579" s="66"/>
      <c r="AR579" s="66"/>
    </row>
    <row r="580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7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  <c r="AJ580" s="66"/>
      <c r="AK580" s="66"/>
      <c r="AL580" s="66"/>
      <c r="AM580" s="66"/>
      <c r="AN580" s="66"/>
      <c r="AO580" s="66"/>
      <c r="AP580" s="66"/>
      <c r="AQ580" s="66"/>
      <c r="AR580" s="66"/>
    </row>
    <row r="58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7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  <c r="AJ581" s="66"/>
      <c r="AK581" s="66"/>
      <c r="AL581" s="66"/>
      <c r="AM581" s="66"/>
      <c r="AN581" s="66"/>
      <c r="AO581" s="66"/>
      <c r="AP581" s="66"/>
      <c r="AQ581" s="66"/>
      <c r="AR581" s="66"/>
    </row>
    <row r="582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7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  <c r="AJ582" s="66"/>
      <c r="AK582" s="66"/>
      <c r="AL582" s="66"/>
      <c r="AM582" s="66"/>
      <c r="AN582" s="66"/>
      <c r="AO582" s="66"/>
      <c r="AP582" s="66"/>
      <c r="AQ582" s="66"/>
      <c r="AR582" s="66"/>
    </row>
    <row r="583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7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  <c r="AJ583" s="66"/>
      <c r="AK583" s="66"/>
      <c r="AL583" s="66"/>
      <c r="AM583" s="66"/>
      <c r="AN583" s="66"/>
      <c r="AO583" s="66"/>
      <c r="AP583" s="66"/>
      <c r="AQ583" s="66"/>
      <c r="AR583" s="66"/>
    </row>
    <row r="584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7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  <c r="AJ584" s="66"/>
      <c r="AK584" s="66"/>
      <c r="AL584" s="66"/>
      <c r="AM584" s="66"/>
      <c r="AN584" s="66"/>
      <c r="AO584" s="66"/>
      <c r="AP584" s="66"/>
      <c r="AQ584" s="66"/>
      <c r="AR584" s="66"/>
    </row>
    <row r="585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7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  <c r="AJ585" s="66"/>
      <c r="AK585" s="66"/>
      <c r="AL585" s="66"/>
      <c r="AM585" s="66"/>
      <c r="AN585" s="66"/>
      <c r="AO585" s="66"/>
      <c r="AP585" s="66"/>
      <c r="AQ585" s="66"/>
      <c r="AR585" s="66"/>
    </row>
    <row r="586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7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  <c r="AJ586" s="66"/>
      <c r="AK586" s="66"/>
      <c r="AL586" s="66"/>
      <c r="AM586" s="66"/>
      <c r="AN586" s="66"/>
      <c r="AO586" s="66"/>
      <c r="AP586" s="66"/>
      <c r="AQ586" s="66"/>
      <c r="AR586" s="66"/>
    </row>
    <row r="587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7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  <c r="AJ587" s="66"/>
      <c r="AK587" s="66"/>
      <c r="AL587" s="66"/>
      <c r="AM587" s="66"/>
      <c r="AN587" s="66"/>
      <c r="AO587" s="66"/>
      <c r="AP587" s="66"/>
      <c r="AQ587" s="66"/>
      <c r="AR587" s="66"/>
    </row>
    <row r="58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7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  <c r="AJ588" s="66"/>
      <c r="AK588" s="66"/>
      <c r="AL588" s="66"/>
      <c r="AM588" s="66"/>
      <c r="AN588" s="66"/>
      <c r="AO588" s="66"/>
      <c r="AP588" s="66"/>
      <c r="AQ588" s="66"/>
      <c r="AR588" s="66"/>
    </row>
    <row r="589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7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  <c r="AJ589" s="66"/>
      <c r="AK589" s="66"/>
      <c r="AL589" s="66"/>
      <c r="AM589" s="66"/>
      <c r="AN589" s="66"/>
      <c r="AO589" s="66"/>
      <c r="AP589" s="66"/>
      <c r="AQ589" s="66"/>
      <c r="AR589" s="66"/>
    </row>
    <row r="590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7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  <c r="AJ590" s="66"/>
      <c r="AK590" s="66"/>
      <c r="AL590" s="66"/>
      <c r="AM590" s="66"/>
      <c r="AN590" s="66"/>
      <c r="AO590" s="66"/>
      <c r="AP590" s="66"/>
      <c r="AQ590" s="66"/>
      <c r="AR590" s="66"/>
    </row>
    <row r="59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7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  <c r="AJ591" s="66"/>
      <c r="AK591" s="66"/>
      <c r="AL591" s="66"/>
      <c r="AM591" s="66"/>
      <c r="AN591" s="66"/>
      <c r="AO591" s="66"/>
      <c r="AP591" s="66"/>
      <c r="AQ591" s="66"/>
      <c r="AR591" s="66"/>
    </row>
    <row r="592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7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  <c r="AJ592" s="66"/>
      <c r="AK592" s="66"/>
      <c r="AL592" s="66"/>
      <c r="AM592" s="66"/>
      <c r="AN592" s="66"/>
      <c r="AO592" s="66"/>
      <c r="AP592" s="66"/>
      <c r="AQ592" s="66"/>
      <c r="AR592" s="66"/>
    </row>
    <row r="593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7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  <c r="AJ593" s="66"/>
      <c r="AK593" s="66"/>
      <c r="AL593" s="66"/>
      <c r="AM593" s="66"/>
      <c r="AN593" s="66"/>
      <c r="AO593" s="66"/>
      <c r="AP593" s="66"/>
      <c r="AQ593" s="66"/>
      <c r="AR593" s="66"/>
    </row>
    <row r="594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7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  <c r="AJ594" s="66"/>
      <c r="AK594" s="66"/>
      <c r="AL594" s="66"/>
      <c r="AM594" s="66"/>
      <c r="AN594" s="66"/>
      <c r="AO594" s="66"/>
      <c r="AP594" s="66"/>
      <c r="AQ594" s="66"/>
      <c r="AR594" s="66"/>
    </row>
    <row r="595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7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  <c r="AJ595" s="66"/>
      <c r="AK595" s="66"/>
      <c r="AL595" s="66"/>
      <c r="AM595" s="66"/>
      <c r="AN595" s="66"/>
      <c r="AO595" s="66"/>
      <c r="AP595" s="66"/>
      <c r="AQ595" s="66"/>
      <c r="AR595" s="66"/>
    </row>
    <row r="596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7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  <c r="AJ596" s="66"/>
      <c r="AK596" s="66"/>
      <c r="AL596" s="66"/>
      <c r="AM596" s="66"/>
      <c r="AN596" s="66"/>
      <c r="AO596" s="66"/>
      <c r="AP596" s="66"/>
      <c r="AQ596" s="66"/>
      <c r="AR596" s="66"/>
    </row>
    <row r="597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7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  <c r="AJ597" s="66"/>
      <c r="AK597" s="66"/>
      <c r="AL597" s="66"/>
      <c r="AM597" s="66"/>
      <c r="AN597" s="66"/>
      <c r="AO597" s="66"/>
      <c r="AP597" s="66"/>
      <c r="AQ597" s="66"/>
      <c r="AR597" s="66"/>
    </row>
    <row r="59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7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  <c r="AJ598" s="66"/>
      <c r="AK598" s="66"/>
      <c r="AL598" s="66"/>
      <c r="AM598" s="66"/>
      <c r="AN598" s="66"/>
      <c r="AO598" s="66"/>
      <c r="AP598" s="66"/>
      <c r="AQ598" s="66"/>
      <c r="AR598" s="66"/>
    </row>
    <row r="599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7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  <c r="AJ599" s="66"/>
      <c r="AK599" s="66"/>
      <c r="AL599" s="66"/>
      <c r="AM599" s="66"/>
      <c r="AN599" s="66"/>
      <c r="AO599" s="66"/>
      <c r="AP599" s="66"/>
      <c r="AQ599" s="66"/>
      <c r="AR599" s="66"/>
    </row>
    <row r="600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7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  <c r="AJ600" s="66"/>
      <c r="AK600" s="66"/>
      <c r="AL600" s="66"/>
      <c r="AM600" s="66"/>
      <c r="AN600" s="66"/>
      <c r="AO600" s="66"/>
      <c r="AP600" s="66"/>
      <c r="AQ600" s="66"/>
      <c r="AR600" s="66"/>
    </row>
    <row r="60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7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  <c r="AJ601" s="66"/>
      <c r="AK601" s="66"/>
      <c r="AL601" s="66"/>
      <c r="AM601" s="66"/>
      <c r="AN601" s="66"/>
      <c r="AO601" s="66"/>
      <c r="AP601" s="66"/>
      <c r="AQ601" s="66"/>
      <c r="AR601" s="66"/>
    </row>
    <row r="602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7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  <c r="AJ602" s="66"/>
      <c r="AK602" s="66"/>
      <c r="AL602" s="66"/>
      <c r="AM602" s="66"/>
      <c r="AN602" s="66"/>
      <c r="AO602" s="66"/>
      <c r="AP602" s="66"/>
      <c r="AQ602" s="66"/>
      <c r="AR602" s="66"/>
    </row>
    <row r="603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7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  <c r="AJ603" s="66"/>
      <c r="AK603" s="66"/>
      <c r="AL603" s="66"/>
      <c r="AM603" s="66"/>
      <c r="AN603" s="66"/>
      <c r="AO603" s="66"/>
      <c r="AP603" s="66"/>
      <c r="AQ603" s="66"/>
      <c r="AR603" s="66"/>
    </row>
  </sheetData>
  <mergeCells count="7">
    <mergeCell ref="A1:O1"/>
    <mergeCell ref="A2:O2"/>
    <mergeCell ref="A3:O3"/>
    <mergeCell ref="A4:O4"/>
    <mergeCell ref="A7:O7"/>
    <mergeCell ref="A8:O8"/>
    <mergeCell ref="C61:O61"/>
  </mergeCells>
  <conditionalFormatting sqref="B25:B30">
    <cfRule type="expression" dxfId="0" priority="1">
      <formula>$K65="Ambetter - Superior"</formula>
    </cfRule>
  </conditionalFormatting>
  <conditionalFormatting sqref="B35:B59">
    <cfRule type="expression" dxfId="0" priority="2">
      <formula>$K58="Ambetter - Superior"</formula>
    </cfRule>
  </conditionalFormatting>
  <conditionalFormatting sqref="B17 B32">
    <cfRule type="expression" dxfId="0" priority="3">
      <formula>$K18="Ambetter - Superior"</formula>
    </cfRule>
  </conditionalFormatting>
  <conditionalFormatting sqref="L10:N60 L62:N552">
    <cfRule type="containsBlanks" dxfId="1" priority="4">
      <formula>LEN(TRIM(L10))=0</formula>
    </cfRule>
  </conditionalFormatting>
  <conditionalFormatting sqref="L10:L60 L62:L552">
    <cfRule type="containsText" dxfId="0" priority="5" operator="containsText" text="X">
      <formula>NOT(ISERROR(SEARCH(("X"),(L10))))</formula>
    </cfRule>
  </conditionalFormatting>
  <conditionalFormatting sqref="M10:M60 M62:M552">
    <cfRule type="containsText" dxfId="2" priority="6" operator="containsText" text="X">
      <formula>NOT(ISERROR(SEARCH(("X"),(M10))))</formula>
    </cfRule>
  </conditionalFormatting>
  <conditionalFormatting sqref="A10:N552 O61:P61">
    <cfRule type="expression" dxfId="0" priority="7">
      <formula>$K10="Ambetter - Superior"</formula>
    </cfRule>
  </conditionalFormatting>
  <conditionalFormatting sqref="O5:O6 O10:O60 O62:O552">
    <cfRule type="containsText" dxfId="0" priority="8" operator="containsText" text="FULL UA">
      <formula>NOT(ISERROR(SEARCH(("FULL UA"),(O5))))</formula>
    </cfRule>
  </conditionalFormatting>
  <conditionalFormatting sqref="O10:O60 O62:O552">
    <cfRule type="containsText" dxfId="3" priority="9" operator="containsText" text="GABA">
      <formula>NOT(ISERROR(SEARCH(("GABA"),(O10))))</formula>
    </cfRule>
  </conditionalFormatting>
  <conditionalFormatting sqref="O10:O60 O62:O552">
    <cfRule type="containsText" dxfId="3" priority="10" operator="containsText" text="SSRI">
      <formula>NOT(ISERROR(SEARCH(("SSRI"),(O10))))</formula>
    </cfRule>
  </conditionalFormatting>
  <conditionalFormatting sqref="O10:O60 O62:O552">
    <cfRule type="containsText" dxfId="3" priority="11" operator="containsText" text="PREGAB">
      <formula>NOT(ISERROR(SEARCH(("PREGAB"),(O10))))</formula>
    </cfRule>
  </conditionalFormatting>
  <conditionalFormatting sqref="O10:O60 O62:O552">
    <cfRule type="containsText" dxfId="3" priority="12" operator="containsText" text="TCA">
      <formula>NOT(ISERROR(SEARCH(("TCA"),(O10))))</formula>
    </cfRule>
  </conditionalFormatting>
  <conditionalFormatting sqref="P1:P552 Q9 R10:R59 A17:O17 A25:O30 A32:O32 A35:O59">
    <cfRule type="containsText" dxfId="4" priority="13" operator="containsText" text="pregab">
      <formula>NOT(ISERROR(SEARCH(("pregab"),(P1))))</formula>
    </cfRule>
  </conditionalFormatting>
  <conditionalFormatting sqref="P1:P552 Q9 R10:R59 A17:O17 A25:O30 A32:O32 A35:O59">
    <cfRule type="containsText" dxfId="4" priority="14" operator="containsText" text="gab">
      <formula>NOT(ISERROR(SEARCH(("gab"),(P1))))</formula>
    </cfRule>
  </conditionalFormatting>
  <conditionalFormatting sqref="P1:P552 Q9 R10:R59 A17:O17 A25:O30 A32:O32 A35:O59">
    <cfRule type="containsText" dxfId="4" priority="15" operator="containsText" text="dulox">
      <formula>NOT(ISERROR(SEARCH(("dulox"),(P1))))</formula>
    </cfRule>
  </conditionalFormatting>
  <conditionalFormatting sqref="P1:P552 Q9 R10:R59 A17:O17 A25:O30 A32:O32 A35:O59">
    <cfRule type="containsText" dxfId="4" priority="16" operator="containsText" text="cymbalta">
      <formula>NOT(ISERROR(SEARCH(("cymbalta"),(P1))))</formula>
    </cfRule>
  </conditionalFormatting>
  <conditionalFormatting sqref="P1:P552 Q9 R10:R59 A17:O17 A25:O30 A32:O32 A35:O59">
    <cfRule type="containsText" dxfId="4" priority="17" operator="containsText" text="lyrica">
      <formula>NOT(ISERROR(SEARCH(("lyrica"),(P1))))</formula>
    </cfRule>
  </conditionalFormatting>
  <conditionalFormatting sqref="P1:P552 Q9 R10:R59 A17:O17 A25:O30 A32:O32 A35:O59">
    <cfRule type="containsText" dxfId="4" priority="18" operator="containsText" text="amitrip">
      <formula>NOT(ISERROR(SEARCH(("amitrip"),(P1))))</formula>
    </cfRule>
  </conditionalFormatting>
  <conditionalFormatting sqref="P1:P552 Q9 R10:R59 A17:O17 A25:O30 A32:O32 A35:O59">
    <cfRule type="containsText" dxfId="4" priority="19" operator="containsText" text="nortrip">
      <formula>NOT(ISERROR(SEARCH(("nortrip"),(P1))))</formula>
    </cfRule>
  </conditionalFormatting>
  <conditionalFormatting sqref="Q1:Q603">
    <cfRule type="containsText" dxfId="5" priority="20" operator="containsText" text="FALSE">
      <formula>NOT(ISERROR(SEARCH(("FALSE"),(Q1))))</formula>
    </cfRule>
  </conditionalFormatting>
  <conditionalFormatting sqref="Q1:Q603">
    <cfRule type="containsText" dxfId="6" priority="21" operator="containsText" text="TRUE">
      <formula>NOT(ISERROR(SEARCH(("TRUE"),(Q1))))</formula>
    </cfRule>
  </conditionalFormatting>
  <dataValidations>
    <dataValidation type="list" allowBlank="1" sqref="O10:O57">
      <formula1>DATA!$B$50:$B$66</formula1>
    </dataValidation>
  </dataValidations>
  <printOptions horizontalCentered="1"/>
  <pageMargins bottom="3.980595084087969" footer="0.0" header="0.0" left="0.75" right="0.75" top="0.5"/>
  <pageSetup fitToHeight="0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59.86"/>
    <col customWidth="1" min="2" max="2" width="23.71"/>
    <col customWidth="1" min="3" max="3" width="7.14"/>
    <col customWidth="1" min="4" max="4" width="19.0"/>
  </cols>
  <sheetData>
    <row r="1">
      <c r="A1" s="209" t="s">
        <v>7478</v>
      </c>
      <c r="B1" s="210" t="s">
        <v>48</v>
      </c>
      <c r="C1" s="210" t="s">
        <v>3</v>
      </c>
      <c r="D1" s="211" t="s">
        <v>57</v>
      </c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  <c r="Q1" s="212"/>
      <c r="R1" s="212"/>
      <c r="S1" s="212"/>
      <c r="T1" s="212"/>
      <c r="U1" s="212"/>
      <c r="V1" s="212"/>
      <c r="W1" s="212"/>
      <c r="X1" s="212"/>
      <c r="Y1" s="212"/>
      <c r="Z1" s="212"/>
    </row>
    <row r="2">
      <c r="A2" s="213" t="s">
        <v>154</v>
      </c>
      <c r="B2" s="214">
        <v>0.3125</v>
      </c>
      <c r="C2" s="215">
        <v>44348.0</v>
      </c>
      <c r="D2" s="216" t="s">
        <v>7479</v>
      </c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212"/>
      <c r="Q2" s="212"/>
      <c r="R2" s="212"/>
      <c r="S2" s="212"/>
      <c r="T2" s="212"/>
      <c r="U2" s="212"/>
      <c r="V2" s="212"/>
      <c r="W2" s="212"/>
      <c r="X2" s="212"/>
      <c r="Y2" s="212"/>
      <c r="Z2" s="212"/>
    </row>
    <row r="3">
      <c r="A3" s="213" t="s">
        <v>182</v>
      </c>
      <c r="B3" s="214">
        <v>0.3229166666666667</v>
      </c>
      <c r="C3" s="215">
        <v>44349.0</v>
      </c>
      <c r="D3" s="216" t="s">
        <v>7480</v>
      </c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</row>
    <row r="4">
      <c r="A4" s="213" t="s">
        <v>117</v>
      </c>
      <c r="B4" s="214">
        <v>0.3333333333333333</v>
      </c>
      <c r="C4" s="215">
        <v>44350.0</v>
      </c>
      <c r="D4" s="216" t="s">
        <v>7481</v>
      </c>
      <c r="E4" s="212"/>
      <c r="F4" s="212"/>
      <c r="G4" s="212"/>
      <c r="H4" s="212"/>
      <c r="I4" s="212"/>
      <c r="J4" s="212"/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</row>
    <row r="5">
      <c r="A5" s="213" t="s">
        <v>174</v>
      </c>
      <c r="B5" s="214">
        <v>0.34375</v>
      </c>
      <c r="C5" s="215">
        <v>44351.0</v>
      </c>
      <c r="D5" s="216" t="s">
        <v>7482</v>
      </c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</row>
    <row r="6">
      <c r="A6" s="213" t="s">
        <v>813</v>
      </c>
      <c r="B6" s="214">
        <v>0.3541666666666667</v>
      </c>
      <c r="C6" s="215">
        <v>44352.0</v>
      </c>
      <c r="D6" s="216" t="s">
        <v>7483</v>
      </c>
      <c r="E6" s="212"/>
      <c r="F6" s="212"/>
      <c r="G6" s="212"/>
      <c r="H6" s="212"/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212"/>
      <c r="W6" s="212"/>
      <c r="X6" s="212"/>
      <c r="Y6" s="212"/>
      <c r="Z6" s="212"/>
    </row>
    <row r="7">
      <c r="A7" s="213" t="s">
        <v>137</v>
      </c>
      <c r="B7" s="214">
        <v>0.3645833333333333</v>
      </c>
      <c r="C7" s="215">
        <v>44353.0</v>
      </c>
      <c r="D7" s="216" t="s">
        <v>7484</v>
      </c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2"/>
      <c r="V7" s="212"/>
      <c r="W7" s="212"/>
      <c r="X7" s="212"/>
      <c r="Y7" s="212"/>
      <c r="Z7" s="212"/>
    </row>
    <row r="8">
      <c r="A8" s="213" t="s">
        <v>301</v>
      </c>
      <c r="B8" s="214">
        <v>0.375</v>
      </c>
      <c r="C8" s="215">
        <v>44354.0</v>
      </c>
      <c r="D8" s="216" t="s">
        <v>7485</v>
      </c>
      <c r="E8" s="212"/>
      <c r="F8" s="212"/>
      <c r="G8" s="212"/>
      <c r="H8" s="212"/>
      <c r="I8" s="212"/>
      <c r="J8" s="212"/>
      <c r="K8" s="212"/>
      <c r="L8" s="212"/>
      <c r="M8" s="212"/>
      <c r="N8" s="212"/>
      <c r="O8" s="212"/>
      <c r="P8" s="212"/>
      <c r="Q8" s="212"/>
      <c r="R8" s="212"/>
      <c r="S8" s="212"/>
      <c r="T8" s="212"/>
      <c r="U8" s="212"/>
      <c r="V8" s="212"/>
      <c r="W8" s="212"/>
      <c r="X8" s="212"/>
      <c r="Y8" s="212"/>
      <c r="Z8" s="212"/>
    </row>
    <row r="9">
      <c r="A9" s="213" t="s">
        <v>335</v>
      </c>
      <c r="B9" s="214">
        <v>0.3854166666666667</v>
      </c>
      <c r="C9" s="215">
        <v>44355.0</v>
      </c>
      <c r="D9" s="216" t="s">
        <v>7486</v>
      </c>
      <c r="E9" s="217"/>
      <c r="F9" s="212"/>
      <c r="G9" s="212"/>
      <c r="H9" s="212"/>
      <c r="I9" s="212"/>
      <c r="J9" s="212"/>
      <c r="K9" s="212"/>
      <c r="L9" s="212"/>
      <c r="M9" s="212"/>
      <c r="N9" s="212"/>
      <c r="O9" s="212"/>
      <c r="P9" s="212"/>
      <c r="Q9" s="212"/>
      <c r="R9" s="212"/>
      <c r="S9" s="212"/>
      <c r="T9" s="212"/>
      <c r="U9" s="212"/>
      <c r="V9" s="212"/>
      <c r="W9" s="212"/>
      <c r="X9" s="212"/>
      <c r="Y9" s="212"/>
      <c r="Z9" s="212"/>
    </row>
    <row r="10">
      <c r="A10" s="213" t="s">
        <v>308</v>
      </c>
      <c r="B10" s="214">
        <v>0.3958333333333333</v>
      </c>
      <c r="C10" s="215">
        <v>44356.0</v>
      </c>
      <c r="D10" s="216" t="s">
        <v>7487</v>
      </c>
      <c r="E10" s="212"/>
      <c r="F10" s="212"/>
      <c r="G10" s="212"/>
      <c r="H10" s="212"/>
      <c r="I10" s="212"/>
      <c r="J10" s="212"/>
      <c r="K10" s="212"/>
      <c r="L10" s="212"/>
      <c r="M10" s="212"/>
      <c r="N10" s="212"/>
      <c r="O10" s="212"/>
      <c r="P10" s="212"/>
      <c r="Q10" s="212"/>
      <c r="R10" s="212"/>
      <c r="S10" s="212"/>
      <c r="T10" s="212"/>
      <c r="U10" s="212"/>
      <c r="V10" s="212"/>
      <c r="W10" s="212"/>
      <c r="X10" s="212"/>
      <c r="Y10" s="212"/>
      <c r="Z10" s="212"/>
    </row>
    <row r="11">
      <c r="A11" s="213" t="s">
        <v>247</v>
      </c>
      <c r="B11" s="214">
        <v>0.40625</v>
      </c>
      <c r="C11" s="215">
        <v>44357.0</v>
      </c>
      <c r="D11" s="216" t="s">
        <v>7488</v>
      </c>
      <c r="E11" s="212"/>
      <c r="F11" s="212"/>
      <c r="G11" s="212"/>
      <c r="H11" s="212"/>
      <c r="I11" s="212"/>
      <c r="J11" s="212"/>
      <c r="K11" s="212"/>
      <c r="L11" s="212"/>
      <c r="M11" s="212"/>
      <c r="N11" s="212"/>
      <c r="O11" s="212"/>
      <c r="P11" s="212"/>
      <c r="Q11" s="212"/>
      <c r="R11" s="212"/>
      <c r="S11" s="212"/>
      <c r="T11" s="212"/>
      <c r="U11" s="212"/>
      <c r="V11" s="212"/>
      <c r="W11" s="212"/>
      <c r="X11" s="212"/>
      <c r="Y11" s="212"/>
      <c r="Z11" s="212"/>
    </row>
    <row r="12">
      <c r="A12" s="213" t="s">
        <v>98</v>
      </c>
      <c r="B12" s="214">
        <v>0.4166666666666667</v>
      </c>
      <c r="C12" s="215">
        <v>44358.0</v>
      </c>
      <c r="D12" s="216" t="s">
        <v>7489</v>
      </c>
      <c r="E12" s="212"/>
      <c r="F12" s="212"/>
      <c r="G12" s="212"/>
      <c r="H12" s="212"/>
      <c r="I12" s="212"/>
      <c r="J12" s="212"/>
      <c r="K12" s="212"/>
      <c r="L12" s="212"/>
      <c r="M12" s="212"/>
      <c r="N12" s="212"/>
      <c r="O12" s="212"/>
      <c r="P12" s="212"/>
      <c r="Q12" s="212"/>
      <c r="R12" s="212"/>
      <c r="S12" s="212"/>
      <c r="T12" s="212"/>
      <c r="U12" s="212"/>
      <c r="V12" s="212"/>
      <c r="W12" s="212"/>
      <c r="X12" s="212"/>
      <c r="Y12" s="212"/>
      <c r="Z12" s="212"/>
    </row>
    <row r="13">
      <c r="A13" s="213" t="s">
        <v>577</v>
      </c>
      <c r="B13" s="214">
        <v>0.4270833333333333</v>
      </c>
      <c r="C13" s="215">
        <v>44359.0</v>
      </c>
      <c r="D13" s="216" t="s">
        <v>7490</v>
      </c>
      <c r="E13" s="212"/>
      <c r="F13" s="212"/>
      <c r="G13" s="212"/>
      <c r="H13" s="212"/>
      <c r="I13" s="212"/>
      <c r="J13" s="212"/>
      <c r="K13" s="212"/>
      <c r="L13" s="212"/>
      <c r="M13" s="212"/>
      <c r="N13" s="212"/>
      <c r="O13" s="212"/>
      <c r="P13" s="212"/>
      <c r="Q13" s="212"/>
      <c r="R13" s="212"/>
      <c r="S13" s="212"/>
      <c r="T13" s="212"/>
      <c r="U13" s="212"/>
      <c r="V13" s="212"/>
      <c r="W13" s="212"/>
      <c r="X13" s="212"/>
      <c r="Y13" s="212"/>
      <c r="Z13" s="212"/>
    </row>
    <row r="14">
      <c r="A14" s="213" t="s">
        <v>291</v>
      </c>
      <c r="B14" s="214">
        <v>0.4375</v>
      </c>
      <c r="C14" s="215">
        <v>44360.0</v>
      </c>
      <c r="D14" s="216" t="s">
        <v>7491</v>
      </c>
      <c r="E14" s="212"/>
      <c r="F14" s="212"/>
      <c r="G14" s="212"/>
      <c r="H14" s="212"/>
      <c r="I14" s="212"/>
      <c r="J14" s="212"/>
      <c r="K14" s="212"/>
      <c r="L14" s="212"/>
      <c r="M14" s="212"/>
      <c r="N14" s="212"/>
      <c r="O14" s="212"/>
      <c r="P14" s="212"/>
      <c r="Q14" s="212"/>
      <c r="R14" s="212"/>
      <c r="S14" s="212"/>
      <c r="T14" s="212"/>
      <c r="U14" s="212"/>
      <c r="V14" s="212"/>
      <c r="W14" s="212"/>
      <c r="X14" s="212"/>
      <c r="Y14" s="212"/>
      <c r="Z14" s="212"/>
    </row>
    <row r="15">
      <c r="A15" s="213" t="s">
        <v>179</v>
      </c>
      <c r="B15" s="214">
        <v>0.4479166666666667</v>
      </c>
      <c r="C15" s="215">
        <v>44361.0</v>
      </c>
      <c r="D15" s="216" t="s">
        <v>7492</v>
      </c>
      <c r="E15" s="212"/>
      <c r="F15" s="212"/>
      <c r="G15" s="212"/>
      <c r="H15" s="212"/>
      <c r="I15" s="212"/>
      <c r="J15" s="212"/>
      <c r="K15" s="212"/>
      <c r="L15" s="212"/>
      <c r="M15" s="212"/>
      <c r="N15" s="212"/>
      <c r="O15" s="212"/>
      <c r="P15" s="212"/>
      <c r="Q15" s="212"/>
      <c r="R15" s="212"/>
      <c r="S15" s="212"/>
      <c r="T15" s="212"/>
      <c r="U15" s="212"/>
      <c r="V15" s="212"/>
      <c r="W15" s="212"/>
      <c r="X15" s="212"/>
      <c r="Y15" s="212"/>
      <c r="Z15" s="212"/>
    </row>
    <row r="16">
      <c r="A16" s="213" t="s">
        <v>405</v>
      </c>
      <c r="B16" s="214">
        <v>0.4583333333333333</v>
      </c>
      <c r="C16" s="215">
        <v>44362.0</v>
      </c>
      <c r="D16" s="216" t="s">
        <v>7493</v>
      </c>
      <c r="E16" s="212"/>
      <c r="F16" s="212"/>
      <c r="G16" s="212"/>
      <c r="H16" s="212"/>
      <c r="I16" s="212"/>
      <c r="J16" s="212"/>
      <c r="K16" s="212"/>
      <c r="L16" s="212"/>
      <c r="M16" s="212"/>
      <c r="N16" s="212"/>
      <c r="O16" s="212"/>
      <c r="P16" s="212"/>
      <c r="Q16" s="212"/>
      <c r="R16" s="212"/>
      <c r="S16" s="212"/>
      <c r="T16" s="212"/>
      <c r="U16" s="212"/>
      <c r="V16" s="212"/>
      <c r="W16" s="212"/>
      <c r="X16" s="212"/>
      <c r="Y16" s="212"/>
      <c r="Z16" s="212"/>
    </row>
    <row r="17">
      <c r="A17" s="213" t="s">
        <v>7494</v>
      </c>
      <c r="B17" s="214">
        <v>0.46875</v>
      </c>
      <c r="C17" s="215">
        <v>44363.0</v>
      </c>
      <c r="D17" s="216" t="s">
        <v>7495</v>
      </c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X17" s="212"/>
      <c r="Y17" s="212"/>
      <c r="Z17" s="212"/>
    </row>
    <row r="18">
      <c r="A18" s="213" t="s">
        <v>94</v>
      </c>
      <c r="B18" s="214">
        <v>0.4791666666666667</v>
      </c>
      <c r="C18" s="215">
        <v>44364.0</v>
      </c>
      <c r="D18" s="216" t="s">
        <v>7496</v>
      </c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X18" s="212"/>
      <c r="Y18" s="212"/>
      <c r="Z18" s="212"/>
    </row>
    <row r="19">
      <c r="A19" s="213" t="s">
        <v>221</v>
      </c>
      <c r="B19" s="214">
        <v>0.4895833333333333</v>
      </c>
      <c r="C19" s="215">
        <v>44365.0</v>
      </c>
      <c r="D19" s="216" t="s">
        <v>7497</v>
      </c>
      <c r="E19" s="212"/>
      <c r="F19" s="212"/>
      <c r="G19" s="212"/>
      <c r="H19" s="212"/>
      <c r="I19" s="212"/>
      <c r="J19" s="212"/>
      <c r="K19" s="212"/>
      <c r="L19" s="212"/>
      <c r="M19" s="212"/>
      <c r="N19" s="212"/>
      <c r="O19" s="212"/>
      <c r="P19" s="212"/>
      <c r="Q19" s="212"/>
      <c r="R19" s="212"/>
      <c r="S19" s="212"/>
      <c r="T19" s="212"/>
      <c r="U19" s="212"/>
      <c r="V19" s="212"/>
      <c r="W19" s="212"/>
      <c r="X19" s="212"/>
      <c r="Y19" s="212"/>
      <c r="Z19" s="212"/>
    </row>
    <row r="20">
      <c r="A20" s="213" t="s">
        <v>731</v>
      </c>
      <c r="B20" s="214">
        <v>0.5</v>
      </c>
      <c r="C20" s="215">
        <v>44366.0</v>
      </c>
      <c r="D20" s="216" t="s">
        <v>7498</v>
      </c>
      <c r="E20" s="212"/>
      <c r="F20" s="212"/>
      <c r="G20" s="212"/>
      <c r="H20" s="212"/>
      <c r="I20" s="212"/>
      <c r="J20" s="212"/>
      <c r="K20" s="212"/>
      <c r="L20" s="212"/>
      <c r="M20" s="212"/>
      <c r="N20" s="212"/>
      <c r="O20" s="212"/>
      <c r="P20" s="212"/>
      <c r="Q20" s="212"/>
      <c r="R20" s="212"/>
      <c r="S20" s="212"/>
      <c r="T20" s="212"/>
      <c r="U20" s="212"/>
      <c r="V20" s="212"/>
      <c r="W20" s="212"/>
      <c r="X20" s="212"/>
      <c r="Y20" s="212"/>
      <c r="Z20" s="212"/>
    </row>
    <row r="21">
      <c r="A21" s="213" t="s">
        <v>89</v>
      </c>
      <c r="B21" s="214">
        <v>0.5104166666666666</v>
      </c>
      <c r="C21" s="215">
        <v>44367.0</v>
      </c>
      <c r="D21" s="216" t="s">
        <v>7499</v>
      </c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X21" s="212"/>
      <c r="Y21" s="212"/>
      <c r="Z21" s="212"/>
    </row>
    <row r="22">
      <c r="A22" s="213" t="s">
        <v>1063</v>
      </c>
      <c r="B22" s="214">
        <v>0.5208333333333334</v>
      </c>
      <c r="C22" s="215">
        <v>44368.0</v>
      </c>
      <c r="D22" s="216" t="s">
        <v>7500</v>
      </c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X22" s="212"/>
      <c r="Y22" s="212"/>
      <c r="Z22" s="212"/>
    </row>
    <row r="23">
      <c r="A23" s="213" t="s">
        <v>199</v>
      </c>
      <c r="B23" s="214">
        <v>0.53125</v>
      </c>
      <c r="C23" s="215">
        <v>44369.0</v>
      </c>
      <c r="D23" s="216" t="s">
        <v>7501</v>
      </c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X23" s="212"/>
      <c r="Y23" s="212"/>
      <c r="Z23" s="212"/>
    </row>
    <row r="24">
      <c r="A24" s="213" t="s">
        <v>197</v>
      </c>
      <c r="B24" s="214">
        <v>0.5416666666666666</v>
      </c>
      <c r="C24" s="215">
        <v>44370.0</v>
      </c>
      <c r="D24" s="216" t="s">
        <v>7502</v>
      </c>
      <c r="E24" s="212"/>
      <c r="F24" s="212"/>
      <c r="G24" s="212"/>
      <c r="H24" s="212"/>
      <c r="I24" s="212"/>
      <c r="J24" s="212"/>
      <c r="K24" s="212"/>
      <c r="L24" s="212"/>
      <c r="M24" s="212"/>
      <c r="N24" s="212"/>
      <c r="O24" s="212"/>
      <c r="P24" s="212"/>
      <c r="Q24" s="212"/>
      <c r="R24" s="212"/>
      <c r="S24" s="212"/>
      <c r="T24" s="212"/>
      <c r="U24" s="212"/>
      <c r="V24" s="212"/>
      <c r="W24" s="212"/>
      <c r="X24" s="212"/>
      <c r="Y24" s="212"/>
      <c r="Z24" s="212"/>
    </row>
    <row r="25">
      <c r="A25" s="213" t="s">
        <v>106</v>
      </c>
      <c r="B25" s="214">
        <v>0.5520833333333334</v>
      </c>
      <c r="C25" s="215">
        <v>44371.0</v>
      </c>
      <c r="D25" s="216" t="s">
        <v>7503</v>
      </c>
      <c r="E25" s="212"/>
      <c r="F25" s="212"/>
      <c r="G25" s="212"/>
      <c r="H25" s="212"/>
      <c r="I25" s="212"/>
      <c r="J25" s="212"/>
      <c r="K25" s="212"/>
      <c r="L25" s="212"/>
      <c r="M25" s="212"/>
      <c r="N25" s="212"/>
      <c r="O25" s="212"/>
      <c r="P25" s="212"/>
      <c r="Q25" s="212"/>
      <c r="R25" s="212"/>
      <c r="S25" s="212"/>
      <c r="T25" s="212"/>
      <c r="U25" s="212"/>
      <c r="V25" s="212"/>
      <c r="W25" s="212"/>
      <c r="X25" s="212"/>
      <c r="Y25" s="212"/>
      <c r="Z25" s="212"/>
    </row>
    <row r="26">
      <c r="A26" s="213" t="s">
        <v>518</v>
      </c>
      <c r="B26" s="214">
        <v>0.5625</v>
      </c>
      <c r="C26" s="215">
        <v>44372.0</v>
      </c>
      <c r="D26" s="216" t="s">
        <v>7504</v>
      </c>
      <c r="E26" s="212"/>
      <c r="F26" s="212"/>
      <c r="G26" s="212"/>
      <c r="H26" s="212"/>
      <c r="I26" s="212"/>
      <c r="J26" s="212"/>
      <c r="K26" s="212"/>
      <c r="L26" s="212"/>
      <c r="M26" s="212"/>
      <c r="N26" s="212"/>
      <c r="O26" s="212"/>
      <c r="P26" s="212"/>
      <c r="Q26" s="212"/>
      <c r="R26" s="212"/>
      <c r="S26" s="212"/>
      <c r="T26" s="212"/>
      <c r="U26" s="212"/>
      <c r="V26" s="212"/>
      <c r="W26" s="212"/>
      <c r="X26" s="212"/>
      <c r="Y26" s="212"/>
      <c r="Z26" s="212"/>
    </row>
    <row r="27">
      <c r="A27" s="213" t="s">
        <v>1017</v>
      </c>
      <c r="B27" s="214">
        <v>0.5729166666666666</v>
      </c>
      <c r="C27" s="215">
        <v>44373.0</v>
      </c>
      <c r="D27" s="216" t="s">
        <v>7505</v>
      </c>
      <c r="E27" s="212"/>
      <c r="F27" s="212"/>
      <c r="G27" s="212"/>
      <c r="H27" s="212"/>
      <c r="I27" s="212"/>
      <c r="J27" s="212"/>
      <c r="K27" s="212"/>
      <c r="L27" s="212"/>
      <c r="M27" s="212"/>
      <c r="N27" s="212"/>
      <c r="O27" s="212"/>
      <c r="P27" s="212"/>
      <c r="Q27" s="212"/>
      <c r="R27" s="212"/>
      <c r="S27" s="212"/>
      <c r="T27" s="212"/>
      <c r="U27" s="212"/>
      <c r="V27" s="212"/>
      <c r="W27" s="212"/>
      <c r="X27" s="212"/>
      <c r="Y27" s="212"/>
      <c r="Z27" s="212"/>
    </row>
    <row r="28">
      <c r="A28" s="213" t="s">
        <v>549</v>
      </c>
      <c r="B28" s="214">
        <v>0.5833333333333334</v>
      </c>
      <c r="C28" s="215">
        <v>44374.0</v>
      </c>
      <c r="D28" s="216" t="s">
        <v>7506</v>
      </c>
      <c r="E28" s="212"/>
      <c r="F28" s="212"/>
      <c r="G28" s="212"/>
      <c r="H28" s="212"/>
      <c r="I28" s="212"/>
      <c r="J28" s="212"/>
      <c r="K28" s="212"/>
      <c r="L28" s="212"/>
      <c r="M28" s="212"/>
      <c r="N28" s="212"/>
      <c r="O28" s="212"/>
      <c r="P28" s="212"/>
      <c r="Q28" s="212"/>
      <c r="R28" s="212"/>
      <c r="S28" s="212"/>
      <c r="T28" s="212"/>
      <c r="U28" s="212"/>
      <c r="V28" s="212"/>
      <c r="W28" s="212"/>
      <c r="X28" s="212"/>
      <c r="Y28" s="212"/>
      <c r="Z28" s="212"/>
    </row>
    <row r="29">
      <c r="A29" s="213" t="s">
        <v>262</v>
      </c>
      <c r="B29" s="214">
        <v>0.59375</v>
      </c>
      <c r="C29" s="215">
        <v>44375.0</v>
      </c>
      <c r="D29" s="216" t="s">
        <v>7507</v>
      </c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X29" s="212"/>
      <c r="Y29" s="212"/>
      <c r="Z29" s="212"/>
    </row>
    <row r="30">
      <c r="A30" s="213" t="s">
        <v>7508</v>
      </c>
      <c r="B30" s="214">
        <v>0.6041666666666666</v>
      </c>
      <c r="C30" s="215">
        <v>44376.0</v>
      </c>
      <c r="D30" s="216" t="s">
        <v>7509</v>
      </c>
      <c r="E30" s="212"/>
      <c r="F30" s="212"/>
      <c r="G30" s="212"/>
      <c r="H30" s="212"/>
      <c r="I30" s="212"/>
      <c r="J30" s="212"/>
      <c r="K30" s="212"/>
      <c r="L30" s="212"/>
      <c r="M30" s="212"/>
      <c r="N30" s="212"/>
      <c r="O30" s="212"/>
      <c r="P30" s="212"/>
      <c r="Q30" s="212"/>
      <c r="R30" s="212"/>
      <c r="S30" s="212"/>
      <c r="T30" s="212"/>
      <c r="U30" s="212"/>
      <c r="V30" s="212"/>
      <c r="W30" s="212"/>
      <c r="X30" s="212"/>
      <c r="Y30" s="212"/>
      <c r="Z30" s="212"/>
    </row>
    <row r="31">
      <c r="A31" s="213" t="s">
        <v>189</v>
      </c>
      <c r="B31" s="214">
        <v>0.6145833333333334</v>
      </c>
      <c r="C31" s="215">
        <v>44377.0</v>
      </c>
      <c r="D31" s="216" t="s">
        <v>7510</v>
      </c>
      <c r="E31" s="212"/>
      <c r="F31" s="212"/>
      <c r="G31" s="212"/>
      <c r="H31" s="212"/>
      <c r="I31" s="212"/>
      <c r="J31" s="212"/>
      <c r="K31" s="212"/>
      <c r="L31" s="212"/>
      <c r="M31" s="212"/>
      <c r="N31" s="212"/>
      <c r="O31" s="212"/>
      <c r="P31" s="212"/>
      <c r="Q31" s="212"/>
      <c r="R31" s="212"/>
      <c r="S31" s="212"/>
      <c r="T31" s="212"/>
      <c r="U31" s="212"/>
      <c r="V31" s="212"/>
      <c r="W31" s="212"/>
      <c r="X31" s="212"/>
      <c r="Y31" s="212"/>
      <c r="Z31" s="212"/>
    </row>
    <row r="32">
      <c r="A32" s="213" t="s">
        <v>127</v>
      </c>
      <c r="B32" s="214">
        <v>0.625</v>
      </c>
      <c r="C32" s="215">
        <v>44378.0</v>
      </c>
      <c r="D32" s="216" t="s">
        <v>7511</v>
      </c>
      <c r="E32" s="212"/>
      <c r="F32" s="212"/>
      <c r="G32" s="212"/>
      <c r="H32" s="212"/>
      <c r="I32" s="212"/>
      <c r="J32" s="212"/>
      <c r="K32" s="212"/>
      <c r="L32" s="212"/>
      <c r="M32" s="212"/>
      <c r="N32" s="212"/>
      <c r="O32" s="212"/>
      <c r="P32" s="212"/>
      <c r="Q32" s="212"/>
      <c r="R32" s="212"/>
      <c r="S32" s="212"/>
      <c r="T32" s="212"/>
      <c r="U32" s="212"/>
      <c r="V32" s="212"/>
      <c r="W32" s="212"/>
      <c r="X32" s="212"/>
      <c r="Y32" s="212"/>
      <c r="Z32" s="212"/>
    </row>
    <row r="33">
      <c r="A33" s="213" t="s">
        <v>7512</v>
      </c>
      <c r="B33" s="214">
        <v>0.6354166666666666</v>
      </c>
      <c r="C33" s="215">
        <v>44379.0</v>
      </c>
      <c r="D33" s="216" t="s">
        <v>7513</v>
      </c>
      <c r="E33" s="212"/>
      <c r="F33" s="212"/>
      <c r="G33" s="212"/>
      <c r="H33" s="212"/>
      <c r="I33" s="212"/>
      <c r="J33" s="212"/>
      <c r="K33" s="212"/>
      <c r="L33" s="212"/>
      <c r="M33" s="212"/>
      <c r="N33" s="212"/>
      <c r="O33" s="212"/>
      <c r="P33" s="212"/>
      <c r="Q33" s="212"/>
      <c r="R33" s="212"/>
      <c r="S33" s="212"/>
      <c r="T33" s="212"/>
      <c r="U33" s="212"/>
      <c r="V33" s="212"/>
      <c r="W33" s="212"/>
      <c r="X33" s="212"/>
      <c r="Y33" s="212"/>
      <c r="Z33" s="212"/>
    </row>
    <row r="34">
      <c r="A34" s="213" t="s">
        <v>164</v>
      </c>
      <c r="B34" s="214">
        <v>0.6458333333333334</v>
      </c>
      <c r="C34" s="215">
        <v>44380.0</v>
      </c>
      <c r="D34" s="216" t="s">
        <v>7514</v>
      </c>
      <c r="E34" s="212"/>
      <c r="F34" s="212"/>
      <c r="G34" s="212"/>
      <c r="H34" s="212"/>
      <c r="I34" s="212"/>
      <c r="J34" s="212"/>
      <c r="K34" s="212"/>
      <c r="L34" s="212"/>
      <c r="M34" s="212"/>
      <c r="N34" s="212"/>
      <c r="O34" s="212"/>
      <c r="P34" s="212"/>
      <c r="Q34" s="212"/>
      <c r="R34" s="212"/>
      <c r="S34" s="212"/>
      <c r="T34" s="212"/>
      <c r="U34" s="212"/>
      <c r="V34" s="212"/>
      <c r="W34" s="212"/>
      <c r="X34" s="212"/>
      <c r="Y34" s="212"/>
      <c r="Z34" s="212"/>
    </row>
    <row r="35">
      <c r="A35" s="213" t="s">
        <v>358</v>
      </c>
      <c r="B35" s="214">
        <v>0.65625</v>
      </c>
      <c r="C35" s="215">
        <v>44381.0</v>
      </c>
      <c r="D35" s="216" t="s">
        <v>7515</v>
      </c>
      <c r="E35" s="212"/>
      <c r="F35" s="212"/>
      <c r="G35" s="212"/>
      <c r="H35" s="212"/>
      <c r="I35" s="212"/>
      <c r="J35" s="212"/>
      <c r="K35" s="212"/>
      <c r="L35" s="212"/>
      <c r="M35" s="212"/>
      <c r="N35" s="212"/>
      <c r="O35" s="212"/>
      <c r="P35" s="212"/>
      <c r="Q35" s="212"/>
      <c r="R35" s="212"/>
      <c r="S35" s="212"/>
      <c r="T35" s="212"/>
      <c r="U35" s="212"/>
      <c r="V35" s="212"/>
      <c r="W35" s="212"/>
      <c r="X35" s="212"/>
      <c r="Y35" s="212"/>
      <c r="Z35" s="212"/>
    </row>
    <row r="36">
      <c r="A36" s="213" t="s">
        <v>242</v>
      </c>
      <c r="B36" s="214">
        <v>0.6666666666666666</v>
      </c>
      <c r="C36" s="215">
        <v>44382.0</v>
      </c>
      <c r="D36" s="216" t="s">
        <v>7516</v>
      </c>
      <c r="E36" s="212"/>
      <c r="F36" s="212"/>
      <c r="G36" s="212"/>
      <c r="H36" s="212"/>
      <c r="I36" s="212"/>
      <c r="J36" s="212"/>
      <c r="K36" s="212"/>
      <c r="L36" s="212"/>
      <c r="M36" s="212"/>
      <c r="N36" s="212"/>
      <c r="O36" s="212"/>
      <c r="P36" s="212"/>
      <c r="Q36" s="212"/>
      <c r="R36" s="212"/>
      <c r="S36" s="212"/>
      <c r="T36" s="212"/>
      <c r="U36" s="212"/>
      <c r="V36" s="212"/>
      <c r="W36" s="212"/>
      <c r="X36" s="212"/>
      <c r="Y36" s="212"/>
      <c r="Z36" s="212"/>
    </row>
    <row r="37">
      <c r="A37" s="218" t="s">
        <v>1137</v>
      </c>
      <c r="B37" s="214">
        <v>0.6770833333333334</v>
      </c>
      <c r="C37" s="215">
        <v>44383.0</v>
      </c>
      <c r="D37" s="216" t="s">
        <v>7517</v>
      </c>
      <c r="E37" s="212"/>
      <c r="F37" s="212"/>
      <c r="G37" s="212"/>
      <c r="H37" s="212"/>
      <c r="I37" s="212"/>
      <c r="J37" s="212"/>
      <c r="K37" s="212"/>
      <c r="L37" s="212"/>
      <c r="M37" s="212"/>
      <c r="N37" s="212"/>
      <c r="O37" s="212"/>
      <c r="P37" s="212"/>
      <c r="Q37" s="212"/>
      <c r="R37" s="212"/>
      <c r="S37" s="212"/>
      <c r="T37" s="212"/>
      <c r="U37" s="212"/>
      <c r="V37" s="212"/>
      <c r="W37" s="212"/>
      <c r="X37" s="212"/>
      <c r="Y37" s="212"/>
      <c r="Z37" s="212"/>
    </row>
    <row r="38">
      <c r="A38" s="213" t="s">
        <v>218</v>
      </c>
      <c r="B38" s="214">
        <v>0.6875</v>
      </c>
      <c r="C38" s="215">
        <v>44384.0</v>
      </c>
      <c r="D38" s="216" t="s">
        <v>7518</v>
      </c>
      <c r="E38" s="212"/>
      <c r="F38" s="212"/>
      <c r="G38" s="212"/>
      <c r="H38" s="212"/>
      <c r="I38" s="212"/>
      <c r="J38" s="212"/>
      <c r="K38" s="212"/>
      <c r="L38" s="212"/>
      <c r="M38" s="212"/>
      <c r="N38" s="212"/>
      <c r="O38" s="212"/>
      <c r="P38" s="212"/>
      <c r="Q38" s="212"/>
      <c r="R38" s="212"/>
      <c r="S38" s="212"/>
      <c r="T38" s="212"/>
      <c r="U38" s="212"/>
      <c r="V38" s="212"/>
      <c r="W38" s="212"/>
      <c r="X38" s="212"/>
      <c r="Y38" s="212"/>
      <c r="Z38" s="212"/>
    </row>
    <row r="39">
      <c r="A39" s="213" t="s">
        <v>7519</v>
      </c>
      <c r="B39" s="214">
        <v>0.6979166666666666</v>
      </c>
      <c r="C39" s="215">
        <v>44385.0</v>
      </c>
      <c r="D39" s="216" t="s">
        <v>7520</v>
      </c>
      <c r="E39" s="212"/>
      <c r="F39" s="212"/>
      <c r="G39" s="212"/>
      <c r="H39" s="212"/>
      <c r="I39" s="212"/>
      <c r="J39" s="212"/>
      <c r="K39" s="212"/>
      <c r="L39" s="212"/>
      <c r="M39" s="212"/>
      <c r="N39" s="212"/>
      <c r="O39" s="212"/>
      <c r="P39" s="212"/>
      <c r="Q39" s="212"/>
      <c r="R39" s="212"/>
      <c r="S39" s="212"/>
      <c r="T39" s="212"/>
      <c r="U39" s="212"/>
      <c r="V39" s="212"/>
      <c r="W39" s="212"/>
      <c r="X39" s="212"/>
      <c r="Y39" s="212"/>
      <c r="Z39" s="212"/>
    </row>
    <row r="40">
      <c r="A40" s="213" t="s">
        <v>166</v>
      </c>
      <c r="B40" s="214">
        <v>0.7083333333333334</v>
      </c>
      <c r="C40" s="215">
        <v>44386.0</v>
      </c>
      <c r="D40" s="216" t="s">
        <v>7521</v>
      </c>
      <c r="E40" s="212"/>
      <c r="F40" s="212"/>
      <c r="G40" s="212"/>
      <c r="H40" s="212"/>
      <c r="I40" s="212"/>
      <c r="J40" s="212"/>
      <c r="K40" s="212"/>
      <c r="L40" s="212"/>
      <c r="M40" s="212"/>
      <c r="N40" s="212"/>
      <c r="O40" s="212"/>
      <c r="P40" s="212"/>
      <c r="Q40" s="212"/>
      <c r="R40" s="212"/>
      <c r="S40" s="212"/>
      <c r="T40" s="212"/>
      <c r="U40" s="212"/>
      <c r="V40" s="212"/>
      <c r="W40" s="212"/>
      <c r="X40" s="212"/>
      <c r="Y40" s="212"/>
      <c r="Z40" s="212"/>
    </row>
    <row r="41">
      <c r="A41" s="213" t="s">
        <v>186</v>
      </c>
      <c r="B41" s="214">
        <v>0.71875</v>
      </c>
      <c r="C41" s="215">
        <v>44387.0</v>
      </c>
      <c r="D41" s="216" t="s">
        <v>7522</v>
      </c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2"/>
      <c r="S41" s="212"/>
      <c r="T41" s="212"/>
      <c r="U41" s="212"/>
      <c r="V41" s="212"/>
      <c r="W41" s="212"/>
      <c r="X41" s="212"/>
      <c r="Y41" s="212"/>
      <c r="Z41" s="212"/>
    </row>
    <row r="42">
      <c r="A42" s="213" t="s">
        <v>131</v>
      </c>
      <c r="B42" s="214">
        <v>0.7291666666666666</v>
      </c>
      <c r="C42" s="215">
        <v>44388.0</v>
      </c>
      <c r="D42" s="216" t="s">
        <v>7523</v>
      </c>
      <c r="E42" s="212"/>
      <c r="F42" s="212"/>
      <c r="G42" s="212"/>
      <c r="H42" s="212"/>
      <c r="I42" s="212"/>
      <c r="J42" s="212"/>
      <c r="K42" s="212"/>
      <c r="L42" s="212"/>
      <c r="M42" s="212"/>
      <c r="N42" s="212"/>
      <c r="O42" s="212"/>
      <c r="P42" s="212"/>
      <c r="Q42" s="212"/>
      <c r="R42" s="212"/>
      <c r="S42" s="212"/>
      <c r="T42" s="212"/>
      <c r="U42" s="212"/>
      <c r="V42" s="212"/>
      <c r="W42" s="212"/>
      <c r="X42" s="212"/>
      <c r="Y42" s="212"/>
      <c r="Z42" s="212"/>
    </row>
    <row r="43">
      <c r="A43" s="213" t="s">
        <v>135</v>
      </c>
      <c r="B43" s="214">
        <v>0.7395833333333334</v>
      </c>
      <c r="C43" s="215">
        <v>44389.0</v>
      </c>
      <c r="D43" s="216" t="s">
        <v>7524</v>
      </c>
      <c r="E43" s="212"/>
      <c r="F43" s="212"/>
      <c r="G43" s="212"/>
      <c r="H43" s="212"/>
      <c r="I43" s="212"/>
      <c r="J43" s="212"/>
      <c r="K43" s="212"/>
      <c r="L43" s="212"/>
      <c r="M43" s="212"/>
      <c r="N43" s="212"/>
      <c r="O43" s="212"/>
      <c r="P43" s="212"/>
      <c r="Q43" s="212"/>
      <c r="R43" s="212"/>
      <c r="S43" s="212"/>
      <c r="T43" s="212"/>
      <c r="U43" s="212"/>
      <c r="V43" s="212"/>
      <c r="W43" s="212"/>
      <c r="X43" s="212"/>
      <c r="Y43" s="212"/>
      <c r="Z43" s="212"/>
    </row>
    <row r="44">
      <c r="A44" s="213" t="s">
        <v>113</v>
      </c>
      <c r="B44" s="219">
        <v>0.75</v>
      </c>
      <c r="C44" s="215">
        <v>44390.0</v>
      </c>
      <c r="D44" s="216" t="s">
        <v>7525</v>
      </c>
      <c r="E44" s="212"/>
      <c r="F44" s="212"/>
      <c r="G44" s="212"/>
      <c r="H44" s="212"/>
      <c r="I44" s="212"/>
      <c r="J44" s="212"/>
      <c r="K44" s="212"/>
      <c r="L44" s="212"/>
      <c r="M44" s="212"/>
      <c r="N44" s="212"/>
      <c r="O44" s="212"/>
      <c r="P44" s="212"/>
      <c r="Q44" s="212"/>
      <c r="R44" s="212"/>
      <c r="S44" s="212"/>
      <c r="T44" s="212"/>
      <c r="U44" s="212"/>
      <c r="V44" s="212"/>
      <c r="W44" s="212"/>
      <c r="X44" s="212"/>
      <c r="Y44" s="212"/>
      <c r="Z44" s="212"/>
    </row>
    <row r="45">
      <c r="A45" s="213" t="s">
        <v>192</v>
      </c>
      <c r="B45" s="220" t="s">
        <v>7526</v>
      </c>
      <c r="C45" s="215">
        <v>44391.0</v>
      </c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  <c r="O45" s="212"/>
      <c r="P45" s="212"/>
      <c r="Q45" s="212"/>
      <c r="R45" s="212"/>
      <c r="S45" s="212"/>
      <c r="T45" s="212"/>
      <c r="U45" s="212"/>
      <c r="V45" s="212"/>
      <c r="W45" s="212"/>
      <c r="X45" s="212"/>
      <c r="Y45" s="212"/>
      <c r="Z45" s="212"/>
    </row>
    <row r="46">
      <c r="A46" s="213" t="s">
        <v>119</v>
      </c>
      <c r="B46" s="218" t="s">
        <v>7527</v>
      </c>
      <c r="C46" s="215">
        <v>44392.0</v>
      </c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  <c r="O46" s="212"/>
      <c r="P46" s="212"/>
      <c r="Q46" s="212"/>
      <c r="R46" s="212"/>
      <c r="S46" s="212"/>
      <c r="T46" s="212"/>
      <c r="U46" s="212"/>
      <c r="V46" s="212"/>
      <c r="W46" s="212"/>
      <c r="X46" s="212"/>
      <c r="Y46" s="212"/>
      <c r="Z46" s="212"/>
    </row>
    <row r="47">
      <c r="A47" s="213" t="s">
        <v>224</v>
      </c>
      <c r="B47" s="218" t="s">
        <v>7528</v>
      </c>
      <c r="C47" s="215">
        <v>44393.0</v>
      </c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  <c r="O47" s="212"/>
      <c r="P47" s="212"/>
      <c r="Q47" s="212"/>
      <c r="R47" s="212"/>
      <c r="S47" s="212"/>
      <c r="T47" s="212"/>
      <c r="U47" s="212"/>
      <c r="V47" s="212"/>
      <c r="W47" s="212"/>
      <c r="X47" s="212"/>
      <c r="Y47" s="212"/>
      <c r="Z47" s="212"/>
    </row>
    <row r="48">
      <c r="A48" s="213" t="s">
        <v>102</v>
      </c>
      <c r="B48" s="218" t="s">
        <v>7529</v>
      </c>
      <c r="C48" s="215">
        <v>44394.0</v>
      </c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  <c r="O48" s="212"/>
      <c r="P48" s="212"/>
      <c r="Q48" s="212"/>
      <c r="R48" s="212"/>
      <c r="S48" s="212"/>
      <c r="T48" s="212"/>
      <c r="U48" s="212"/>
      <c r="V48" s="212"/>
      <c r="W48" s="212"/>
      <c r="X48" s="212"/>
      <c r="Y48" s="212"/>
      <c r="Z48" s="212"/>
    </row>
    <row r="49">
      <c r="A49" s="213" t="s">
        <v>747</v>
      </c>
      <c r="B49" s="221" t="s">
        <v>2654</v>
      </c>
      <c r="C49" s="215">
        <v>44395.0</v>
      </c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  <c r="O49" s="212"/>
      <c r="P49" s="212"/>
      <c r="Q49" s="212"/>
      <c r="R49" s="212"/>
      <c r="S49" s="212"/>
      <c r="T49" s="212"/>
      <c r="U49" s="212"/>
      <c r="V49" s="212"/>
      <c r="W49" s="212"/>
      <c r="X49" s="212"/>
      <c r="Y49" s="212"/>
      <c r="Z49" s="212"/>
    </row>
    <row r="50">
      <c r="A50" s="213" t="s">
        <v>147</v>
      </c>
      <c r="B50" s="220" t="s">
        <v>40</v>
      </c>
      <c r="C50" s="215">
        <v>44396.0</v>
      </c>
      <c r="D50" s="212"/>
      <c r="E50" s="212"/>
      <c r="F50" s="212"/>
      <c r="G50" s="212"/>
      <c r="H50" s="212"/>
      <c r="I50" s="212"/>
      <c r="J50" s="212"/>
      <c r="K50" s="212"/>
      <c r="L50" s="212"/>
      <c r="M50" s="212"/>
      <c r="N50" s="212"/>
      <c r="O50" s="212"/>
      <c r="P50" s="212"/>
      <c r="Q50" s="212"/>
      <c r="R50" s="212"/>
      <c r="S50" s="212"/>
      <c r="T50" s="212"/>
      <c r="U50" s="212"/>
      <c r="V50" s="212"/>
      <c r="W50" s="212"/>
      <c r="X50" s="212"/>
      <c r="Y50" s="212"/>
      <c r="Z50" s="212"/>
    </row>
    <row r="51">
      <c r="A51" s="213" t="s">
        <v>7530</v>
      </c>
      <c r="B51" s="218" t="s">
        <v>7466</v>
      </c>
      <c r="C51" s="215">
        <v>44397.0</v>
      </c>
      <c r="D51" s="212"/>
      <c r="E51" s="212"/>
      <c r="F51" s="212"/>
      <c r="G51" s="212"/>
      <c r="H51" s="212"/>
      <c r="I51" s="212"/>
      <c r="J51" s="212"/>
      <c r="K51" s="212"/>
      <c r="L51" s="212"/>
      <c r="M51" s="212"/>
      <c r="N51" s="212"/>
      <c r="O51" s="212"/>
      <c r="P51" s="212"/>
      <c r="Q51" s="212"/>
      <c r="R51" s="212"/>
      <c r="S51" s="212"/>
      <c r="T51" s="212"/>
      <c r="U51" s="212"/>
      <c r="V51" s="212"/>
      <c r="W51" s="212"/>
      <c r="X51" s="212"/>
      <c r="Y51" s="212"/>
      <c r="Z51" s="212"/>
    </row>
    <row r="52">
      <c r="A52" s="213" t="s">
        <v>7531</v>
      </c>
      <c r="B52" s="218" t="s">
        <v>7532</v>
      </c>
      <c r="C52" s="215">
        <v>44398.0</v>
      </c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  <c r="O52" s="212"/>
      <c r="P52" s="212"/>
      <c r="Q52" s="212"/>
      <c r="R52" s="212"/>
      <c r="S52" s="212"/>
      <c r="T52" s="212"/>
      <c r="U52" s="212"/>
      <c r="V52" s="212"/>
      <c r="W52" s="212"/>
      <c r="X52" s="212"/>
      <c r="Y52" s="212"/>
      <c r="Z52" s="212"/>
    </row>
    <row r="53">
      <c r="A53" s="213" t="s">
        <v>7533</v>
      </c>
      <c r="B53" s="218" t="s">
        <v>7534</v>
      </c>
      <c r="C53" s="215">
        <v>44399.0</v>
      </c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  <c r="O53" s="212"/>
      <c r="P53" s="212"/>
      <c r="Q53" s="212"/>
      <c r="R53" s="212"/>
      <c r="S53" s="212"/>
      <c r="T53" s="212"/>
      <c r="U53" s="212"/>
      <c r="V53" s="212"/>
      <c r="W53" s="212"/>
      <c r="X53" s="212"/>
      <c r="Y53" s="212"/>
      <c r="Z53" s="212"/>
    </row>
    <row r="54">
      <c r="A54" s="218" t="s">
        <v>1297</v>
      </c>
      <c r="B54" s="218" t="s">
        <v>7535</v>
      </c>
      <c r="C54" s="215">
        <v>44400.0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  <c r="O54" s="212"/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</row>
    <row r="55">
      <c r="A55" s="222"/>
      <c r="B55" s="218" t="s">
        <v>7536</v>
      </c>
      <c r="C55" s="215">
        <v>44401.0</v>
      </c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  <c r="O55" s="212"/>
      <c r="P55" s="212"/>
      <c r="Q55" s="212"/>
      <c r="R55" s="212"/>
      <c r="S55" s="212"/>
      <c r="T55" s="212"/>
      <c r="U55" s="212"/>
      <c r="V55" s="212"/>
      <c r="W55" s="212"/>
      <c r="X55" s="212"/>
      <c r="Y55" s="212"/>
      <c r="Z55" s="212"/>
    </row>
    <row r="56">
      <c r="A56" s="222"/>
      <c r="B56" s="218" t="s">
        <v>7471</v>
      </c>
      <c r="C56" s="215">
        <v>44402.0</v>
      </c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  <c r="O56" s="212"/>
      <c r="P56" s="212"/>
      <c r="Q56" s="212"/>
      <c r="R56" s="212"/>
      <c r="S56" s="212"/>
      <c r="T56" s="212"/>
      <c r="U56" s="212"/>
      <c r="V56" s="212"/>
      <c r="W56" s="212"/>
      <c r="X56" s="212"/>
      <c r="Y56" s="212"/>
      <c r="Z56" s="212"/>
    </row>
    <row r="57">
      <c r="A57" s="222"/>
      <c r="B57" s="218" t="s">
        <v>7537</v>
      </c>
      <c r="C57" s="215">
        <v>44403.0</v>
      </c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  <c r="O57" s="212"/>
      <c r="P57" s="212"/>
      <c r="Q57" s="212"/>
      <c r="R57" s="212"/>
      <c r="S57" s="212"/>
      <c r="T57" s="212"/>
      <c r="U57" s="212"/>
      <c r="V57" s="212"/>
      <c r="W57" s="212"/>
      <c r="X57" s="212"/>
      <c r="Y57" s="212"/>
      <c r="Z57" s="212"/>
    </row>
    <row r="58">
      <c r="A58" s="222"/>
      <c r="B58" s="218" t="s">
        <v>7467</v>
      </c>
      <c r="C58" s="215">
        <v>44404.0</v>
      </c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  <c r="O58" s="212"/>
      <c r="P58" s="212"/>
      <c r="Q58" s="212"/>
      <c r="R58" s="212"/>
      <c r="S58" s="212"/>
      <c r="T58" s="212"/>
      <c r="U58" s="212"/>
      <c r="V58" s="212"/>
      <c r="W58" s="212"/>
      <c r="X58" s="212"/>
      <c r="Y58" s="212"/>
      <c r="Z58" s="212"/>
    </row>
    <row r="59">
      <c r="A59" s="222"/>
      <c r="B59" s="218" t="s">
        <v>7474</v>
      </c>
      <c r="C59" s="215">
        <v>44405.0</v>
      </c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  <c r="O59" s="212"/>
      <c r="P59" s="212"/>
      <c r="Q59" s="212"/>
      <c r="R59" s="212"/>
      <c r="S59" s="212"/>
      <c r="T59" s="212"/>
      <c r="U59" s="212"/>
      <c r="V59" s="212"/>
      <c r="W59" s="212"/>
      <c r="X59" s="212"/>
      <c r="Y59" s="212"/>
      <c r="Z59" s="212"/>
    </row>
    <row r="60">
      <c r="A60" s="222"/>
      <c r="B60" s="218" t="s">
        <v>7538</v>
      </c>
      <c r="C60" s="215">
        <v>44406.0</v>
      </c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  <c r="O60" s="212"/>
      <c r="P60" s="212"/>
      <c r="Q60" s="212"/>
      <c r="R60" s="212"/>
      <c r="S60" s="212"/>
      <c r="T60" s="212"/>
      <c r="U60" s="212"/>
      <c r="V60" s="212"/>
      <c r="W60" s="212"/>
      <c r="X60" s="212"/>
      <c r="Y60" s="212"/>
      <c r="Z60" s="212"/>
    </row>
    <row r="61">
      <c r="A61" s="222"/>
      <c r="B61" s="218" t="s">
        <v>7539</v>
      </c>
      <c r="C61" s="215">
        <v>44407.0</v>
      </c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  <c r="R61" s="212"/>
      <c r="S61" s="212"/>
      <c r="T61" s="212"/>
      <c r="U61" s="212"/>
      <c r="V61" s="212"/>
      <c r="W61" s="212"/>
      <c r="X61" s="212"/>
      <c r="Y61" s="212"/>
      <c r="Z61" s="212"/>
    </row>
    <row r="62">
      <c r="A62" s="222"/>
      <c r="B62" s="218" t="s">
        <v>7540</v>
      </c>
      <c r="C62" s="215">
        <v>44408.0</v>
      </c>
      <c r="D62" s="212"/>
      <c r="E62" s="212"/>
      <c r="F62" s="212"/>
      <c r="G62" s="212"/>
      <c r="H62" s="212"/>
      <c r="I62" s="212"/>
      <c r="J62" s="212"/>
      <c r="K62" s="212"/>
      <c r="L62" s="212"/>
      <c r="M62" s="212"/>
      <c r="N62" s="212"/>
      <c r="O62" s="212"/>
      <c r="P62" s="212"/>
      <c r="Q62" s="212"/>
      <c r="R62" s="212"/>
      <c r="S62" s="212"/>
      <c r="T62" s="212"/>
      <c r="U62" s="212"/>
      <c r="V62" s="212"/>
      <c r="W62" s="212"/>
      <c r="X62" s="212"/>
      <c r="Y62" s="212"/>
      <c r="Z62" s="212"/>
    </row>
    <row r="63">
      <c r="A63" s="222"/>
      <c r="B63" s="218" t="s">
        <v>7541</v>
      </c>
      <c r="C63" s="215">
        <v>44409.0</v>
      </c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  <c r="R63" s="212"/>
      <c r="S63" s="212"/>
      <c r="T63" s="212"/>
      <c r="U63" s="212"/>
      <c r="V63" s="212"/>
      <c r="W63" s="212"/>
      <c r="X63" s="212"/>
      <c r="Y63" s="212"/>
      <c r="Z63" s="212"/>
    </row>
    <row r="64">
      <c r="A64" s="222"/>
      <c r="B64" s="218" t="s">
        <v>7475</v>
      </c>
      <c r="C64" s="215">
        <v>44410.0</v>
      </c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  <c r="O64" s="212"/>
      <c r="P64" s="212"/>
      <c r="Q64" s="212"/>
      <c r="R64" s="212"/>
      <c r="S64" s="212"/>
      <c r="T64" s="212"/>
      <c r="U64" s="212"/>
      <c r="V64" s="212"/>
      <c r="W64" s="212"/>
      <c r="X64" s="212"/>
      <c r="Y64" s="212"/>
      <c r="Z64" s="212"/>
    </row>
    <row r="65">
      <c r="A65" s="222"/>
      <c r="B65" s="216" t="s">
        <v>7542</v>
      </c>
      <c r="C65" s="215">
        <v>44411.0</v>
      </c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  <c r="O65" s="212"/>
      <c r="P65" s="212"/>
      <c r="Q65" s="212"/>
      <c r="R65" s="212"/>
      <c r="S65" s="212"/>
      <c r="T65" s="212"/>
      <c r="U65" s="212"/>
      <c r="V65" s="212"/>
      <c r="W65" s="212"/>
      <c r="X65" s="212"/>
      <c r="Y65" s="212"/>
      <c r="Z65" s="212"/>
    </row>
    <row r="66">
      <c r="A66" s="222"/>
      <c r="B66" s="221" t="s">
        <v>7476</v>
      </c>
      <c r="C66" s="215">
        <v>44412.0</v>
      </c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  <c r="O66" s="212"/>
      <c r="P66" s="212"/>
      <c r="Q66" s="212"/>
      <c r="R66" s="212"/>
      <c r="S66" s="212"/>
      <c r="T66" s="212"/>
      <c r="U66" s="212"/>
      <c r="V66" s="212"/>
      <c r="W66" s="212"/>
      <c r="X66" s="212"/>
      <c r="Y66" s="212"/>
      <c r="Z66" s="212"/>
    </row>
    <row r="67">
      <c r="A67" s="222"/>
      <c r="B67" s="212"/>
      <c r="C67" s="215">
        <v>44413.0</v>
      </c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212"/>
      <c r="T67" s="212"/>
      <c r="U67" s="212"/>
      <c r="V67" s="212"/>
      <c r="W67" s="212"/>
      <c r="X67" s="212"/>
      <c r="Y67" s="212"/>
      <c r="Z67" s="212"/>
    </row>
    <row r="68">
      <c r="A68" s="222"/>
      <c r="B68" s="212"/>
      <c r="C68" s="215">
        <v>44414.0</v>
      </c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  <c r="O68" s="212"/>
      <c r="P68" s="212"/>
      <c r="Q68" s="212"/>
      <c r="R68" s="212"/>
      <c r="S68" s="212"/>
      <c r="T68" s="212"/>
      <c r="U68" s="212"/>
      <c r="V68" s="212"/>
      <c r="W68" s="212"/>
      <c r="X68" s="212"/>
      <c r="Y68" s="212"/>
      <c r="Z68" s="212"/>
    </row>
    <row r="69">
      <c r="A69" s="222"/>
      <c r="B69" s="212"/>
      <c r="C69" s="215">
        <v>44415.0</v>
      </c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  <c r="O69" s="212"/>
      <c r="P69" s="212"/>
      <c r="Q69" s="212"/>
      <c r="R69" s="212"/>
      <c r="S69" s="212"/>
      <c r="T69" s="212"/>
      <c r="U69" s="212"/>
      <c r="V69" s="212"/>
      <c r="W69" s="212"/>
      <c r="X69" s="212"/>
      <c r="Y69" s="212"/>
      <c r="Z69" s="212"/>
    </row>
    <row r="70">
      <c r="A70" s="222"/>
      <c r="B70" s="212"/>
      <c r="C70" s="215">
        <v>44416.0</v>
      </c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  <c r="O70" s="212"/>
      <c r="P70" s="212"/>
      <c r="Q70" s="212"/>
      <c r="R70" s="212"/>
      <c r="S70" s="212"/>
      <c r="T70" s="212"/>
      <c r="U70" s="212"/>
      <c r="V70" s="212"/>
      <c r="W70" s="212"/>
      <c r="X70" s="212"/>
      <c r="Y70" s="212"/>
      <c r="Z70" s="212"/>
    </row>
    <row r="71">
      <c r="A71" s="222"/>
      <c r="B71" s="212"/>
      <c r="C71" s="215">
        <v>44417.0</v>
      </c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  <c r="O71" s="212"/>
      <c r="P71" s="212"/>
      <c r="Q71" s="212"/>
      <c r="R71" s="212"/>
      <c r="S71" s="212"/>
      <c r="T71" s="212"/>
      <c r="U71" s="212"/>
      <c r="V71" s="212"/>
      <c r="W71" s="212"/>
      <c r="X71" s="212"/>
      <c r="Y71" s="212"/>
      <c r="Z71" s="212"/>
    </row>
    <row r="72">
      <c r="A72" s="222"/>
      <c r="B72" s="212"/>
      <c r="C72" s="215">
        <v>44418.0</v>
      </c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  <c r="O72" s="212"/>
      <c r="P72" s="212"/>
      <c r="Q72" s="212"/>
      <c r="R72" s="212"/>
      <c r="S72" s="212"/>
      <c r="T72" s="212"/>
      <c r="U72" s="212"/>
      <c r="V72" s="212"/>
      <c r="W72" s="212"/>
      <c r="X72" s="212"/>
      <c r="Y72" s="212"/>
      <c r="Z72" s="212"/>
    </row>
    <row r="73">
      <c r="A73" s="222"/>
      <c r="B73" s="212"/>
      <c r="C73" s="215">
        <v>44419.0</v>
      </c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  <c r="O73" s="212"/>
      <c r="P73" s="212"/>
      <c r="Q73" s="212"/>
      <c r="R73" s="212"/>
      <c r="S73" s="212"/>
      <c r="T73" s="212"/>
      <c r="U73" s="212"/>
      <c r="V73" s="212"/>
      <c r="W73" s="212"/>
      <c r="X73" s="212"/>
      <c r="Y73" s="212"/>
      <c r="Z73" s="212"/>
    </row>
    <row r="74">
      <c r="A74" s="222"/>
      <c r="B74" s="212"/>
      <c r="C74" s="215">
        <v>44420.0</v>
      </c>
      <c r="D74" s="212"/>
      <c r="E74" s="212"/>
      <c r="F74" s="212"/>
      <c r="G74" s="212"/>
      <c r="H74" s="212"/>
      <c r="I74" s="212"/>
      <c r="J74" s="212"/>
      <c r="K74" s="212"/>
      <c r="L74" s="212"/>
      <c r="M74" s="212"/>
      <c r="N74" s="212"/>
      <c r="O74" s="212"/>
      <c r="P74" s="212"/>
      <c r="Q74" s="212"/>
      <c r="R74" s="212"/>
      <c r="S74" s="212"/>
      <c r="T74" s="212"/>
      <c r="U74" s="212"/>
      <c r="V74" s="212"/>
      <c r="W74" s="212"/>
      <c r="X74" s="212"/>
      <c r="Y74" s="212"/>
      <c r="Z74" s="212"/>
    </row>
    <row r="75">
      <c r="A75" s="222"/>
      <c r="B75" s="212"/>
      <c r="C75" s="215">
        <v>44421.0</v>
      </c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212"/>
      <c r="T75" s="212"/>
      <c r="U75" s="212"/>
      <c r="V75" s="212"/>
      <c r="W75" s="212"/>
      <c r="X75" s="212"/>
      <c r="Y75" s="212"/>
      <c r="Z75" s="212"/>
    </row>
    <row r="76">
      <c r="A76" s="222"/>
      <c r="B76" s="212"/>
      <c r="C76" s="215">
        <v>44422.0</v>
      </c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  <c r="O76" s="212"/>
      <c r="P76" s="212"/>
      <c r="Q76" s="212"/>
      <c r="R76" s="212"/>
      <c r="S76" s="212"/>
      <c r="T76" s="212"/>
      <c r="U76" s="212"/>
      <c r="V76" s="212"/>
      <c r="W76" s="212"/>
      <c r="X76" s="212"/>
      <c r="Y76" s="212"/>
      <c r="Z76" s="212"/>
    </row>
    <row r="77">
      <c r="A77" s="222"/>
      <c r="B77" s="212"/>
      <c r="C77" s="215">
        <v>44423.0</v>
      </c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  <c r="O77" s="212"/>
      <c r="P77" s="212"/>
      <c r="Q77" s="212"/>
      <c r="R77" s="212"/>
      <c r="S77" s="212"/>
      <c r="T77" s="212"/>
      <c r="U77" s="212"/>
      <c r="V77" s="212"/>
      <c r="W77" s="212"/>
      <c r="X77" s="212"/>
      <c r="Y77" s="212"/>
      <c r="Z77" s="212"/>
    </row>
    <row r="78">
      <c r="A78" s="222"/>
      <c r="B78" s="212"/>
      <c r="C78" s="215">
        <v>44424.0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2"/>
      <c r="U78" s="212"/>
      <c r="V78" s="212"/>
      <c r="W78" s="212"/>
      <c r="X78" s="212"/>
      <c r="Y78" s="212"/>
      <c r="Z78" s="212"/>
    </row>
    <row r="79">
      <c r="A79" s="222"/>
      <c r="B79" s="212"/>
      <c r="C79" s="215">
        <v>44425.0</v>
      </c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  <c r="O79" s="212"/>
      <c r="P79" s="212"/>
      <c r="Q79" s="212"/>
      <c r="R79" s="212"/>
      <c r="S79" s="212"/>
      <c r="T79" s="212"/>
      <c r="U79" s="212"/>
      <c r="V79" s="212"/>
      <c r="W79" s="212"/>
      <c r="X79" s="212"/>
      <c r="Y79" s="212"/>
      <c r="Z79" s="212"/>
    </row>
    <row r="80">
      <c r="A80" s="222"/>
      <c r="B80" s="212"/>
      <c r="C80" s="215">
        <v>44426.0</v>
      </c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2"/>
      <c r="U80" s="212"/>
      <c r="V80" s="212"/>
      <c r="W80" s="212"/>
      <c r="X80" s="212"/>
      <c r="Y80" s="212"/>
      <c r="Z80" s="212"/>
    </row>
    <row r="81">
      <c r="A81" s="222"/>
      <c r="B81" s="212"/>
      <c r="C81" s="215">
        <v>44427.0</v>
      </c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  <c r="O81" s="212"/>
      <c r="P81" s="212"/>
      <c r="Q81" s="212"/>
      <c r="R81" s="212"/>
      <c r="S81" s="212"/>
      <c r="T81" s="212"/>
      <c r="U81" s="212"/>
      <c r="V81" s="212"/>
      <c r="W81" s="212"/>
      <c r="X81" s="212"/>
      <c r="Y81" s="212"/>
      <c r="Z81" s="212"/>
    </row>
    <row r="82">
      <c r="A82" s="222"/>
      <c r="B82" s="212"/>
      <c r="C82" s="215">
        <v>44428.0</v>
      </c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2"/>
      <c r="U82" s="212"/>
      <c r="V82" s="212"/>
      <c r="W82" s="212"/>
      <c r="X82" s="212"/>
      <c r="Y82" s="212"/>
      <c r="Z82" s="212"/>
    </row>
    <row r="83">
      <c r="A83" s="222"/>
      <c r="B83" s="212"/>
      <c r="C83" s="215">
        <v>44429.0</v>
      </c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  <c r="R83" s="212"/>
      <c r="S83" s="212"/>
      <c r="T83" s="212"/>
      <c r="U83" s="212"/>
      <c r="V83" s="212"/>
      <c r="W83" s="212"/>
      <c r="X83" s="212"/>
      <c r="Y83" s="212"/>
      <c r="Z83" s="212"/>
    </row>
    <row r="84">
      <c r="A84" s="222"/>
      <c r="B84" s="212"/>
      <c r="C84" s="215">
        <v>44430.0</v>
      </c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2"/>
      <c r="U84" s="212"/>
      <c r="V84" s="212"/>
      <c r="W84" s="212"/>
      <c r="X84" s="212"/>
      <c r="Y84" s="212"/>
      <c r="Z84" s="212"/>
    </row>
    <row r="85">
      <c r="A85" s="222"/>
      <c r="B85" s="212"/>
      <c r="C85" s="215">
        <v>44431.0</v>
      </c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  <c r="O85" s="212"/>
      <c r="P85" s="212"/>
      <c r="Q85" s="212"/>
      <c r="R85" s="212"/>
      <c r="S85" s="212"/>
      <c r="T85" s="212"/>
      <c r="U85" s="212"/>
      <c r="V85" s="212"/>
      <c r="W85" s="212"/>
      <c r="X85" s="212"/>
      <c r="Y85" s="212"/>
      <c r="Z85" s="212"/>
    </row>
    <row r="86">
      <c r="A86" s="222"/>
      <c r="B86" s="212"/>
      <c r="C86" s="215">
        <v>44432.0</v>
      </c>
      <c r="D86" s="212"/>
      <c r="E86" s="212"/>
      <c r="F86" s="212"/>
      <c r="G86" s="212"/>
      <c r="H86" s="212"/>
      <c r="I86" s="212"/>
      <c r="J86" s="212"/>
      <c r="K86" s="212"/>
      <c r="L86" s="212"/>
      <c r="M86" s="212"/>
      <c r="N86" s="212"/>
      <c r="O86" s="212"/>
      <c r="P86" s="212"/>
      <c r="Q86" s="212"/>
      <c r="R86" s="212"/>
      <c r="S86" s="212"/>
      <c r="T86" s="212"/>
      <c r="U86" s="212"/>
      <c r="V86" s="212"/>
      <c r="W86" s="212"/>
      <c r="X86" s="212"/>
      <c r="Y86" s="212"/>
      <c r="Z86" s="212"/>
    </row>
    <row r="87">
      <c r="A87" s="222"/>
      <c r="B87" s="212"/>
      <c r="C87" s="215">
        <v>44433.0</v>
      </c>
      <c r="D87" s="212"/>
      <c r="E87" s="212"/>
      <c r="F87" s="212"/>
      <c r="G87" s="212"/>
      <c r="H87" s="212"/>
      <c r="I87" s="212"/>
      <c r="J87" s="212"/>
      <c r="K87" s="212"/>
      <c r="L87" s="212"/>
      <c r="M87" s="212"/>
      <c r="N87" s="212"/>
      <c r="O87" s="212"/>
      <c r="P87" s="212"/>
      <c r="Q87" s="212"/>
      <c r="R87" s="212"/>
      <c r="S87" s="212"/>
      <c r="T87" s="212"/>
      <c r="U87" s="212"/>
      <c r="V87" s="212"/>
      <c r="W87" s="212"/>
      <c r="X87" s="212"/>
      <c r="Y87" s="212"/>
      <c r="Z87" s="212"/>
    </row>
    <row r="88">
      <c r="A88" s="222"/>
      <c r="B88" s="212"/>
      <c r="C88" s="215">
        <v>44434.0</v>
      </c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2"/>
      <c r="U88" s="212"/>
      <c r="V88" s="212"/>
      <c r="W88" s="212"/>
      <c r="X88" s="212"/>
      <c r="Y88" s="212"/>
      <c r="Z88" s="212"/>
    </row>
    <row r="89">
      <c r="A89" s="222"/>
      <c r="B89" s="212"/>
      <c r="C89" s="215">
        <v>44435.0</v>
      </c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  <c r="O89" s="212"/>
      <c r="P89" s="212"/>
      <c r="Q89" s="212"/>
      <c r="R89" s="212"/>
      <c r="S89" s="212"/>
      <c r="T89" s="212"/>
      <c r="U89" s="212"/>
      <c r="V89" s="212"/>
      <c r="W89" s="212"/>
      <c r="X89" s="212"/>
      <c r="Y89" s="212"/>
      <c r="Z89" s="212"/>
    </row>
    <row r="90">
      <c r="A90" s="222"/>
      <c r="B90" s="212"/>
      <c r="C90" s="215">
        <v>44436.0</v>
      </c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2"/>
      <c r="U90" s="212"/>
      <c r="V90" s="212"/>
      <c r="W90" s="212"/>
      <c r="X90" s="212"/>
      <c r="Y90" s="212"/>
      <c r="Z90" s="212"/>
    </row>
    <row r="91">
      <c r="A91" s="222"/>
      <c r="B91" s="212"/>
      <c r="C91" s="215">
        <v>44437.0</v>
      </c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  <c r="O91" s="212"/>
      <c r="P91" s="212"/>
      <c r="Q91" s="212"/>
      <c r="R91" s="212"/>
      <c r="S91" s="212"/>
      <c r="T91" s="212"/>
      <c r="U91" s="212"/>
      <c r="V91" s="212"/>
      <c r="W91" s="212"/>
      <c r="X91" s="212"/>
      <c r="Y91" s="212"/>
      <c r="Z91" s="212"/>
    </row>
    <row r="92">
      <c r="A92" s="222"/>
      <c r="B92" s="212"/>
      <c r="C92" s="215">
        <v>44438.0</v>
      </c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  <c r="O92" s="212"/>
      <c r="P92" s="212"/>
      <c r="Q92" s="212"/>
      <c r="R92" s="212"/>
      <c r="S92" s="212"/>
      <c r="T92" s="212"/>
      <c r="U92" s="212"/>
      <c r="V92" s="212"/>
      <c r="W92" s="212"/>
      <c r="X92" s="212"/>
      <c r="Y92" s="212"/>
      <c r="Z92" s="212"/>
    </row>
    <row r="93">
      <c r="A93" s="222"/>
      <c r="B93" s="212"/>
      <c r="C93" s="215">
        <v>44439.0</v>
      </c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  <c r="O93" s="212"/>
      <c r="P93" s="212"/>
      <c r="Q93" s="212"/>
      <c r="R93" s="212"/>
      <c r="S93" s="212"/>
      <c r="T93" s="212"/>
      <c r="U93" s="212"/>
      <c r="V93" s="212"/>
      <c r="W93" s="212"/>
      <c r="X93" s="212"/>
      <c r="Y93" s="212"/>
      <c r="Z93" s="212"/>
    </row>
    <row r="94">
      <c r="A94" s="222"/>
      <c r="B94" s="212"/>
      <c r="C94" s="215">
        <v>44440.0</v>
      </c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  <c r="O94" s="212"/>
      <c r="P94" s="212"/>
      <c r="Q94" s="212"/>
      <c r="R94" s="212"/>
      <c r="S94" s="212"/>
      <c r="T94" s="212"/>
      <c r="U94" s="212"/>
      <c r="V94" s="212"/>
      <c r="W94" s="212"/>
      <c r="X94" s="212"/>
      <c r="Y94" s="212"/>
      <c r="Z94" s="212"/>
    </row>
    <row r="95">
      <c r="A95" s="222"/>
      <c r="B95" s="212"/>
      <c r="C95" s="215">
        <v>44441.0</v>
      </c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  <c r="O95" s="212"/>
      <c r="P95" s="212"/>
      <c r="Q95" s="212"/>
      <c r="R95" s="212"/>
      <c r="S95" s="212"/>
      <c r="T95" s="212"/>
      <c r="U95" s="212"/>
      <c r="V95" s="212"/>
      <c r="W95" s="212"/>
      <c r="X95" s="212"/>
      <c r="Y95" s="212"/>
      <c r="Z95" s="212"/>
    </row>
    <row r="96">
      <c r="A96" s="222"/>
      <c r="B96" s="212"/>
      <c r="C96" s="215">
        <v>44442.0</v>
      </c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  <c r="O96" s="212"/>
      <c r="P96" s="212"/>
      <c r="Q96" s="212"/>
      <c r="R96" s="212"/>
      <c r="S96" s="212"/>
      <c r="T96" s="212"/>
      <c r="U96" s="212"/>
      <c r="V96" s="212"/>
      <c r="W96" s="212"/>
      <c r="X96" s="212"/>
      <c r="Y96" s="212"/>
      <c r="Z96" s="212"/>
    </row>
    <row r="97">
      <c r="A97" s="222"/>
      <c r="B97" s="212"/>
      <c r="C97" s="215">
        <v>44443.0</v>
      </c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  <c r="O97" s="212"/>
      <c r="P97" s="212"/>
      <c r="Q97" s="212"/>
      <c r="R97" s="212"/>
      <c r="S97" s="212"/>
      <c r="T97" s="212"/>
      <c r="U97" s="212"/>
      <c r="V97" s="212"/>
      <c r="W97" s="212"/>
      <c r="X97" s="212"/>
      <c r="Y97" s="212"/>
      <c r="Z97" s="212"/>
    </row>
    <row r="98">
      <c r="A98" s="222"/>
      <c r="B98" s="212"/>
      <c r="C98" s="215">
        <v>44444.0</v>
      </c>
      <c r="D98" s="212"/>
      <c r="E98" s="212"/>
      <c r="F98" s="212"/>
      <c r="G98" s="212"/>
      <c r="H98" s="212"/>
      <c r="I98" s="212"/>
      <c r="J98" s="212"/>
      <c r="K98" s="212"/>
      <c r="L98" s="212"/>
      <c r="M98" s="212"/>
      <c r="N98" s="212"/>
      <c r="O98" s="212"/>
      <c r="P98" s="212"/>
      <c r="Q98" s="212"/>
      <c r="R98" s="212"/>
      <c r="S98" s="212"/>
      <c r="T98" s="212"/>
      <c r="U98" s="212"/>
      <c r="V98" s="212"/>
      <c r="W98" s="212"/>
      <c r="X98" s="212"/>
      <c r="Y98" s="212"/>
      <c r="Z98" s="212"/>
    </row>
    <row r="99">
      <c r="A99" s="222"/>
      <c r="B99" s="212"/>
      <c r="C99" s="215">
        <v>44445.0</v>
      </c>
      <c r="D99" s="212"/>
      <c r="E99" s="212"/>
      <c r="F99" s="212"/>
      <c r="G99" s="212"/>
      <c r="H99" s="212"/>
      <c r="I99" s="212"/>
      <c r="J99" s="212"/>
      <c r="K99" s="212"/>
      <c r="L99" s="212"/>
      <c r="M99" s="212"/>
      <c r="N99" s="212"/>
      <c r="O99" s="212"/>
      <c r="P99" s="212"/>
      <c r="Q99" s="212"/>
      <c r="R99" s="212"/>
      <c r="S99" s="212"/>
      <c r="T99" s="212"/>
      <c r="U99" s="212"/>
      <c r="V99" s="212"/>
      <c r="W99" s="212"/>
      <c r="X99" s="212"/>
      <c r="Y99" s="212"/>
      <c r="Z99" s="212"/>
    </row>
    <row r="100">
      <c r="A100" s="222"/>
      <c r="B100" s="212"/>
      <c r="C100" s="215">
        <v>44446.0</v>
      </c>
      <c r="D100" s="212"/>
      <c r="E100" s="212"/>
      <c r="F100" s="212"/>
      <c r="G100" s="212"/>
      <c r="H100" s="212"/>
      <c r="I100" s="212"/>
      <c r="J100" s="212"/>
      <c r="K100" s="212"/>
      <c r="L100" s="212"/>
      <c r="M100" s="212"/>
      <c r="N100" s="212"/>
      <c r="O100" s="212"/>
      <c r="P100" s="212"/>
      <c r="Q100" s="212"/>
      <c r="R100" s="212"/>
      <c r="S100" s="212"/>
      <c r="T100" s="212"/>
      <c r="U100" s="212"/>
      <c r="V100" s="212"/>
      <c r="W100" s="212"/>
      <c r="X100" s="212"/>
      <c r="Y100" s="212"/>
      <c r="Z100" s="212"/>
    </row>
    <row r="101">
      <c r="A101" s="222"/>
      <c r="B101" s="212"/>
      <c r="C101" s="215">
        <v>44447.0</v>
      </c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</row>
    <row r="102">
      <c r="A102" s="222"/>
      <c r="B102" s="212"/>
      <c r="C102" s="215">
        <v>44448.0</v>
      </c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</row>
    <row r="103">
      <c r="A103" s="222"/>
      <c r="B103" s="212"/>
      <c r="C103" s="215">
        <v>44449.0</v>
      </c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</row>
    <row r="104">
      <c r="A104" s="222"/>
      <c r="B104" s="212"/>
      <c r="C104" s="215">
        <v>44450.0</v>
      </c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</row>
    <row r="105">
      <c r="A105" s="222"/>
      <c r="B105" s="212"/>
      <c r="C105" s="215">
        <v>44451.0</v>
      </c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</row>
    <row r="106">
      <c r="A106" s="222"/>
      <c r="B106" s="212"/>
      <c r="C106" s="215">
        <v>44452.0</v>
      </c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</row>
    <row r="107">
      <c r="A107" s="222"/>
      <c r="B107" s="212"/>
      <c r="C107" s="215">
        <v>44453.0</v>
      </c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</row>
    <row r="108">
      <c r="A108" s="222"/>
      <c r="B108" s="212"/>
      <c r="C108" s="215">
        <v>44454.0</v>
      </c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</row>
    <row r="109">
      <c r="A109" s="222"/>
      <c r="B109" s="212"/>
      <c r="C109" s="215">
        <v>44455.0</v>
      </c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</row>
    <row r="110">
      <c r="A110" s="222"/>
      <c r="B110" s="212"/>
      <c r="C110" s="215">
        <v>44456.0</v>
      </c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</row>
    <row r="111">
      <c r="A111" s="222"/>
      <c r="B111" s="212"/>
      <c r="C111" s="215">
        <v>44457.0</v>
      </c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</row>
    <row r="112">
      <c r="A112" s="222"/>
      <c r="B112" s="212"/>
      <c r="C112" s="215">
        <v>44458.0</v>
      </c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</row>
    <row r="113">
      <c r="A113" s="222"/>
      <c r="B113" s="212"/>
      <c r="C113" s="215">
        <v>44459.0</v>
      </c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</row>
    <row r="114">
      <c r="A114" s="222"/>
      <c r="B114" s="212"/>
      <c r="C114" s="215">
        <v>44460.0</v>
      </c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</row>
    <row r="115">
      <c r="A115" s="222"/>
      <c r="B115" s="212"/>
      <c r="C115" s="215">
        <v>44461.0</v>
      </c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</row>
    <row r="116">
      <c r="A116" s="222"/>
      <c r="B116" s="212"/>
      <c r="C116" s="215">
        <v>44462.0</v>
      </c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</row>
    <row r="117">
      <c r="A117" s="222"/>
      <c r="B117" s="212"/>
      <c r="C117" s="215">
        <v>44463.0</v>
      </c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</row>
    <row r="118">
      <c r="A118" s="222"/>
      <c r="B118" s="212"/>
      <c r="C118" s="215">
        <v>44464.0</v>
      </c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</row>
    <row r="119">
      <c r="A119" s="222"/>
      <c r="B119" s="212"/>
      <c r="C119" s="215">
        <v>44465.0</v>
      </c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</row>
    <row r="120">
      <c r="A120" s="222"/>
      <c r="B120" s="212"/>
      <c r="C120" s="215">
        <v>44466.0</v>
      </c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</row>
    <row r="121">
      <c r="A121" s="222"/>
      <c r="B121" s="212"/>
      <c r="C121" s="215">
        <v>44467.0</v>
      </c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</row>
    <row r="122">
      <c r="A122" s="222"/>
      <c r="B122" s="212"/>
      <c r="C122" s="215">
        <v>44468.0</v>
      </c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</row>
    <row r="123">
      <c r="A123" s="222"/>
      <c r="B123" s="212"/>
      <c r="C123" s="215">
        <v>44469.0</v>
      </c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</row>
    <row r="124">
      <c r="A124" s="222"/>
      <c r="B124" s="212"/>
      <c r="C124" s="215">
        <v>44470.0</v>
      </c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</row>
    <row r="125">
      <c r="A125" s="222"/>
      <c r="B125" s="212"/>
      <c r="C125" s="215">
        <v>44471.0</v>
      </c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</row>
    <row r="126">
      <c r="A126" s="222"/>
      <c r="B126" s="212"/>
      <c r="C126" s="215">
        <v>44472.0</v>
      </c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</row>
    <row r="127">
      <c r="A127" s="222"/>
      <c r="B127" s="212"/>
      <c r="C127" s="215">
        <v>44473.0</v>
      </c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</row>
    <row r="128">
      <c r="A128" s="222"/>
      <c r="B128" s="212"/>
      <c r="C128" s="215">
        <v>44474.0</v>
      </c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</row>
    <row r="129">
      <c r="A129" s="222"/>
      <c r="B129" s="212"/>
      <c r="C129" s="215">
        <v>44475.0</v>
      </c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</row>
    <row r="130">
      <c r="A130" s="222"/>
      <c r="B130" s="212"/>
      <c r="C130" s="215">
        <v>44476.0</v>
      </c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</row>
    <row r="131">
      <c r="A131" s="222"/>
      <c r="B131" s="212"/>
      <c r="C131" s="215">
        <v>44477.0</v>
      </c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</row>
    <row r="132">
      <c r="A132" s="222"/>
      <c r="B132" s="212"/>
      <c r="C132" s="215">
        <v>44478.0</v>
      </c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</row>
    <row r="133">
      <c r="A133" s="222"/>
      <c r="B133" s="212"/>
      <c r="C133" s="215">
        <v>44479.0</v>
      </c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</row>
    <row r="134">
      <c r="A134" s="222"/>
      <c r="B134" s="212"/>
      <c r="C134" s="215">
        <v>44480.0</v>
      </c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</row>
    <row r="135">
      <c r="A135" s="222"/>
      <c r="B135" s="212"/>
      <c r="C135" s="215">
        <v>44481.0</v>
      </c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</row>
    <row r="136">
      <c r="A136" s="222"/>
      <c r="B136" s="212"/>
      <c r="C136" s="215">
        <v>44482.0</v>
      </c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</row>
    <row r="137">
      <c r="A137" s="222"/>
      <c r="B137" s="212"/>
      <c r="C137" s="215">
        <v>44483.0</v>
      </c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</row>
    <row r="138">
      <c r="A138" s="222"/>
      <c r="B138" s="212"/>
      <c r="C138" s="215">
        <v>44484.0</v>
      </c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</row>
    <row r="139">
      <c r="A139" s="222"/>
      <c r="B139" s="212"/>
      <c r="C139" s="215">
        <v>44485.0</v>
      </c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</row>
    <row r="140">
      <c r="A140" s="222"/>
      <c r="B140" s="212"/>
      <c r="C140" s="215">
        <v>44486.0</v>
      </c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</row>
    <row r="141">
      <c r="A141" s="222"/>
      <c r="B141" s="212"/>
      <c r="C141" s="215">
        <v>44487.0</v>
      </c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</row>
    <row r="142">
      <c r="A142" s="222"/>
      <c r="B142" s="212"/>
      <c r="C142" s="215">
        <v>44488.0</v>
      </c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</row>
    <row r="143">
      <c r="A143" s="222"/>
      <c r="B143" s="212"/>
      <c r="C143" s="215">
        <v>44489.0</v>
      </c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</row>
    <row r="144">
      <c r="A144" s="222"/>
      <c r="B144" s="212"/>
      <c r="C144" s="215">
        <v>44490.0</v>
      </c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</row>
    <row r="145">
      <c r="A145" s="222"/>
      <c r="B145" s="212"/>
      <c r="C145" s="215">
        <v>44491.0</v>
      </c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</row>
    <row r="146">
      <c r="A146" s="222"/>
      <c r="B146" s="212"/>
      <c r="C146" s="215">
        <v>44492.0</v>
      </c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</row>
    <row r="147">
      <c r="A147" s="222"/>
      <c r="B147" s="212"/>
      <c r="C147" s="215">
        <v>44493.0</v>
      </c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</row>
    <row r="148">
      <c r="A148" s="222"/>
      <c r="B148" s="212"/>
      <c r="C148" s="215">
        <v>44494.0</v>
      </c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</row>
    <row r="149">
      <c r="A149" s="222"/>
      <c r="B149" s="212"/>
      <c r="C149" s="215">
        <v>44495.0</v>
      </c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</row>
    <row r="150">
      <c r="A150" s="222"/>
      <c r="B150" s="212"/>
      <c r="C150" s="215">
        <v>44496.0</v>
      </c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</row>
    <row r="151">
      <c r="A151" s="222"/>
      <c r="B151" s="212"/>
      <c r="C151" s="215">
        <v>44497.0</v>
      </c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</row>
    <row r="152">
      <c r="A152" s="222"/>
      <c r="B152" s="212"/>
      <c r="C152" s="215">
        <v>44498.0</v>
      </c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</row>
    <row r="153">
      <c r="A153" s="222"/>
      <c r="B153" s="212"/>
      <c r="C153" s="215">
        <v>44499.0</v>
      </c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</row>
    <row r="154">
      <c r="A154" s="222"/>
      <c r="B154" s="212"/>
      <c r="C154" s="215">
        <v>44500.0</v>
      </c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</row>
    <row r="155">
      <c r="A155" s="222"/>
      <c r="B155" s="212"/>
      <c r="C155" s="215">
        <v>44501.0</v>
      </c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</row>
    <row r="156">
      <c r="A156" s="222"/>
      <c r="B156" s="212"/>
      <c r="C156" s="215">
        <v>44502.0</v>
      </c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</row>
    <row r="157">
      <c r="A157" s="222"/>
      <c r="B157" s="212"/>
      <c r="C157" s="215">
        <v>44503.0</v>
      </c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</row>
    <row r="158">
      <c r="A158" s="222"/>
      <c r="B158" s="212"/>
      <c r="C158" s="215">
        <v>44504.0</v>
      </c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</row>
    <row r="159">
      <c r="A159" s="222"/>
      <c r="B159" s="212"/>
      <c r="C159" s="215">
        <v>44505.0</v>
      </c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</row>
    <row r="160">
      <c r="A160" s="222"/>
      <c r="B160" s="212"/>
      <c r="C160" s="215">
        <v>44506.0</v>
      </c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</row>
    <row r="161">
      <c r="A161" s="222"/>
      <c r="B161" s="212"/>
      <c r="C161" s="215">
        <v>44507.0</v>
      </c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</row>
    <row r="162">
      <c r="A162" s="222"/>
      <c r="B162" s="212"/>
      <c r="C162" s="215">
        <v>44508.0</v>
      </c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</row>
    <row r="163">
      <c r="A163" s="222"/>
      <c r="B163" s="212"/>
      <c r="C163" s="215">
        <v>44509.0</v>
      </c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</row>
    <row r="164">
      <c r="A164" s="222"/>
      <c r="B164" s="212"/>
      <c r="C164" s="215">
        <v>44510.0</v>
      </c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</row>
    <row r="165">
      <c r="A165" s="222"/>
      <c r="B165" s="212"/>
      <c r="C165" s="215">
        <v>44511.0</v>
      </c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</row>
    <row r="166">
      <c r="A166" s="222"/>
      <c r="B166" s="212"/>
      <c r="C166" s="215">
        <v>44512.0</v>
      </c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</row>
    <row r="167">
      <c r="A167" s="222"/>
      <c r="B167" s="212"/>
      <c r="C167" s="215">
        <v>44513.0</v>
      </c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</row>
    <row r="168">
      <c r="A168" s="222"/>
      <c r="B168" s="212"/>
      <c r="C168" s="215">
        <v>44514.0</v>
      </c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</row>
    <row r="169">
      <c r="A169" s="222"/>
      <c r="B169" s="212"/>
      <c r="C169" s="215">
        <v>44515.0</v>
      </c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</row>
    <row r="170">
      <c r="A170" s="222"/>
      <c r="B170" s="212"/>
      <c r="C170" s="215">
        <v>44516.0</v>
      </c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</row>
    <row r="171">
      <c r="A171" s="222"/>
      <c r="B171" s="212"/>
      <c r="C171" s="215">
        <v>44517.0</v>
      </c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</row>
    <row r="172">
      <c r="A172" s="222"/>
      <c r="B172" s="212"/>
      <c r="C172" s="215">
        <v>44518.0</v>
      </c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</row>
    <row r="173">
      <c r="A173" s="222"/>
      <c r="B173" s="212"/>
      <c r="C173" s="215">
        <v>44519.0</v>
      </c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</row>
    <row r="174">
      <c r="A174" s="222"/>
      <c r="B174" s="212"/>
      <c r="C174" s="215">
        <v>44520.0</v>
      </c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</row>
    <row r="175">
      <c r="A175" s="222"/>
      <c r="B175" s="212"/>
      <c r="C175" s="215">
        <v>44521.0</v>
      </c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</row>
    <row r="176">
      <c r="A176" s="222"/>
      <c r="B176" s="212"/>
      <c r="C176" s="215">
        <v>44522.0</v>
      </c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</row>
    <row r="177">
      <c r="A177" s="222"/>
      <c r="B177" s="212"/>
      <c r="C177" s="215">
        <v>44523.0</v>
      </c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</row>
    <row r="178">
      <c r="A178" s="222"/>
      <c r="B178" s="212"/>
      <c r="C178" s="215">
        <v>44524.0</v>
      </c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</row>
    <row r="179">
      <c r="A179" s="222"/>
      <c r="B179" s="212"/>
      <c r="C179" s="215">
        <v>44525.0</v>
      </c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</row>
    <row r="180">
      <c r="A180" s="222"/>
      <c r="B180" s="212"/>
      <c r="C180" s="215">
        <v>44526.0</v>
      </c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</row>
    <row r="181">
      <c r="A181" s="222"/>
      <c r="B181" s="212"/>
      <c r="C181" s="215">
        <v>44527.0</v>
      </c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</row>
    <row r="182">
      <c r="A182" s="222"/>
      <c r="B182" s="212"/>
      <c r="C182" s="215">
        <v>44528.0</v>
      </c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</row>
    <row r="183">
      <c r="A183" s="222"/>
      <c r="B183" s="212"/>
      <c r="C183" s="215">
        <v>44529.0</v>
      </c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</row>
    <row r="184">
      <c r="A184" s="222"/>
      <c r="B184" s="212"/>
      <c r="C184" s="215">
        <v>44530.0</v>
      </c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</row>
    <row r="185">
      <c r="A185" s="222"/>
      <c r="B185" s="212"/>
      <c r="C185" s="215">
        <v>44531.0</v>
      </c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</row>
    <row r="186">
      <c r="A186" s="222"/>
      <c r="B186" s="212"/>
      <c r="C186" s="215">
        <v>44532.0</v>
      </c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</row>
    <row r="187">
      <c r="A187" s="222"/>
      <c r="B187" s="212"/>
      <c r="C187" s="215">
        <v>44533.0</v>
      </c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</row>
    <row r="188">
      <c r="A188" s="222"/>
      <c r="B188" s="212"/>
      <c r="C188" s="215">
        <v>44534.0</v>
      </c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</row>
    <row r="189">
      <c r="A189" s="222"/>
      <c r="B189" s="212"/>
      <c r="C189" s="215">
        <v>44535.0</v>
      </c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</row>
    <row r="190">
      <c r="A190" s="222"/>
      <c r="B190" s="212"/>
      <c r="C190" s="215">
        <v>44536.0</v>
      </c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</row>
    <row r="191">
      <c r="A191" s="222"/>
      <c r="B191" s="212"/>
      <c r="C191" s="215">
        <v>44537.0</v>
      </c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</row>
    <row r="192">
      <c r="A192" s="222"/>
      <c r="B192" s="212"/>
      <c r="C192" s="215">
        <v>44538.0</v>
      </c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</row>
    <row r="193">
      <c r="A193" s="222"/>
      <c r="B193" s="212"/>
      <c r="C193" s="215">
        <v>44539.0</v>
      </c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</row>
    <row r="194">
      <c r="A194" s="222"/>
      <c r="B194" s="212"/>
      <c r="C194" s="215">
        <v>44540.0</v>
      </c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</row>
    <row r="195">
      <c r="A195" s="222"/>
      <c r="B195" s="212"/>
      <c r="C195" s="215">
        <v>44541.0</v>
      </c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</row>
    <row r="196">
      <c r="A196" s="222"/>
      <c r="B196" s="212"/>
      <c r="C196" s="215">
        <v>44542.0</v>
      </c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</row>
    <row r="197">
      <c r="A197" s="222"/>
      <c r="B197" s="212"/>
      <c r="C197" s="215">
        <v>44543.0</v>
      </c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</row>
    <row r="198">
      <c r="A198" s="222"/>
      <c r="B198" s="212"/>
      <c r="C198" s="215">
        <v>44544.0</v>
      </c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</row>
    <row r="199">
      <c r="A199" s="222"/>
      <c r="B199" s="212"/>
      <c r="C199" s="215">
        <v>44545.0</v>
      </c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</row>
    <row r="200">
      <c r="A200" s="222"/>
      <c r="B200" s="212"/>
      <c r="C200" s="215">
        <v>44546.0</v>
      </c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</row>
    <row r="201">
      <c r="A201" s="222"/>
      <c r="B201" s="212"/>
      <c r="C201" s="215">
        <v>44547.0</v>
      </c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</row>
    <row r="202">
      <c r="A202" s="222"/>
      <c r="B202" s="212"/>
      <c r="C202" s="215">
        <v>44548.0</v>
      </c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</row>
    <row r="203">
      <c r="A203" s="222"/>
      <c r="B203" s="212"/>
      <c r="C203" s="215">
        <v>44549.0</v>
      </c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</row>
    <row r="204">
      <c r="A204" s="222"/>
      <c r="B204" s="212"/>
      <c r="C204" s="215">
        <v>44550.0</v>
      </c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</row>
    <row r="205">
      <c r="A205" s="222"/>
      <c r="B205" s="212"/>
      <c r="C205" s="215">
        <v>44551.0</v>
      </c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</row>
    <row r="206">
      <c r="A206" s="222"/>
      <c r="B206" s="212"/>
      <c r="C206" s="215">
        <v>44552.0</v>
      </c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</row>
    <row r="207">
      <c r="A207" s="222"/>
      <c r="B207" s="212"/>
      <c r="C207" s="215">
        <v>44553.0</v>
      </c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</row>
    <row r="208">
      <c r="A208" s="222"/>
      <c r="B208" s="212"/>
      <c r="C208" s="215">
        <v>44554.0</v>
      </c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</row>
    <row r="209">
      <c r="A209" s="222"/>
      <c r="B209" s="212"/>
      <c r="C209" s="215">
        <v>44555.0</v>
      </c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</row>
    <row r="210">
      <c r="A210" s="222"/>
      <c r="B210" s="212"/>
      <c r="C210" s="215">
        <v>44556.0</v>
      </c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</row>
    <row r="211">
      <c r="A211" s="222"/>
      <c r="B211" s="212"/>
      <c r="C211" s="215">
        <v>44557.0</v>
      </c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</row>
    <row r="212">
      <c r="A212" s="222"/>
      <c r="B212" s="212"/>
      <c r="C212" s="215">
        <v>44558.0</v>
      </c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</row>
    <row r="213">
      <c r="A213" s="222"/>
      <c r="B213" s="212"/>
      <c r="C213" s="215">
        <v>44559.0</v>
      </c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</row>
    <row r="214">
      <c r="A214" s="222"/>
      <c r="B214" s="212"/>
      <c r="C214" s="215">
        <v>44560.0</v>
      </c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</row>
    <row r="215">
      <c r="A215" s="222"/>
      <c r="B215" s="212"/>
      <c r="C215" s="215">
        <v>44561.0</v>
      </c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</row>
    <row r="216">
      <c r="A216" s="222"/>
      <c r="B216" s="212"/>
      <c r="C216" s="215">
        <v>44562.0</v>
      </c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</row>
    <row r="217">
      <c r="A217" s="222"/>
      <c r="B217" s="212"/>
      <c r="C217" s="215">
        <v>44563.0</v>
      </c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</row>
    <row r="218">
      <c r="A218" s="222"/>
      <c r="B218" s="212"/>
      <c r="C218" s="215">
        <v>44564.0</v>
      </c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</row>
    <row r="219">
      <c r="A219" s="222"/>
      <c r="B219" s="212"/>
      <c r="C219" s="215">
        <v>44565.0</v>
      </c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</row>
    <row r="220">
      <c r="A220" s="222"/>
      <c r="B220" s="212"/>
      <c r="C220" s="215">
        <v>44566.0</v>
      </c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</row>
    <row r="221">
      <c r="A221" s="222"/>
      <c r="B221" s="212"/>
      <c r="C221" s="215">
        <v>44567.0</v>
      </c>
      <c r="D221" s="212"/>
      <c r="E221" s="212"/>
      <c r="F221" s="212"/>
      <c r="G221" s="212"/>
      <c r="H221" s="212"/>
      <c r="I221" s="212"/>
      <c r="J221" s="212"/>
      <c r="K221" s="212"/>
      <c r="L221" s="212"/>
      <c r="M221" s="212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</row>
    <row r="222">
      <c r="A222" s="222"/>
      <c r="B222" s="212"/>
      <c r="C222" s="215">
        <v>44568.0</v>
      </c>
      <c r="D222" s="212"/>
      <c r="E222" s="212"/>
      <c r="F222" s="212"/>
      <c r="G222" s="212"/>
      <c r="H222" s="212"/>
      <c r="I222" s="212"/>
      <c r="J222" s="212"/>
      <c r="K222" s="212"/>
      <c r="L222" s="212"/>
      <c r="M222" s="212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</row>
    <row r="223">
      <c r="A223" s="222"/>
      <c r="B223" s="212"/>
      <c r="C223" s="215">
        <v>44569.0</v>
      </c>
      <c r="D223" s="212"/>
      <c r="E223" s="212"/>
      <c r="F223" s="212"/>
      <c r="G223" s="212"/>
      <c r="H223" s="212"/>
      <c r="I223" s="212"/>
      <c r="J223" s="212"/>
      <c r="K223" s="212"/>
      <c r="L223" s="212"/>
      <c r="M223" s="212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</row>
    <row r="224">
      <c r="A224" s="222"/>
      <c r="B224" s="212"/>
      <c r="C224" s="215">
        <v>44570.0</v>
      </c>
      <c r="D224" s="212"/>
      <c r="E224" s="212"/>
      <c r="F224" s="212"/>
      <c r="G224" s="212"/>
      <c r="H224" s="212"/>
      <c r="I224" s="212"/>
      <c r="J224" s="212"/>
      <c r="K224" s="212"/>
      <c r="L224" s="212"/>
      <c r="M224" s="212"/>
      <c r="N224" s="212"/>
      <c r="O224" s="212"/>
      <c r="P224" s="212"/>
      <c r="Q224" s="212"/>
      <c r="R224" s="212"/>
      <c r="S224" s="212"/>
      <c r="T224" s="212"/>
      <c r="U224" s="212"/>
      <c r="V224" s="212"/>
      <c r="W224" s="212"/>
      <c r="X224" s="212"/>
      <c r="Y224" s="212"/>
      <c r="Z224" s="212"/>
    </row>
    <row r="225">
      <c r="A225" s="222"/>
      <c r="B225" s="212"/>
      <c r="C225" s="215">
        <v>44571.0</v>
      </c>
      <c r="D225" s="212"/>
      <c r="E225" s="212"/>
      <c r="F225" s="212"/>
      <c r="G225" s="212"/>
      <c r="H225" s="212"/>
      <c r="I225" s="212"/>
      <c r="J225" s="212"/>
      <c r="K225" s="212"/>
      <c r="L225" s="212"/>
      <c r="M225" s="212"/>
      <c r="N225" s="212"/>
      <c r="O225" s="212"/>
      <c r="P225" s="212"/>
      <c r="Q225" s="212"/>
      <c r="R225" s="212"/>
      <c r="S225" s="212"/>
      <c r="T225" s="212"/>
      <c r="U225" s="212"/>
      <c r="V225" s="212"/>
      <c r="W225" s="212"/>
      <c r="X225" s="212"/>
      <c r="Y225" s="212"/>
      <c r="Z225" s="212"/>
    </row>
    <row r="226">
      <c r="A226" s="222"/>
      <c r="B226" s="212"/>
      <c r="C226" s="215">
        <v>44572.0</v>
      </c>
      <c r="D226" s="212"/>
      <c r="E226" s="212"/>
      <c r="F226" s="212"/>
      <c r="G226" s="212"/>
      <c r="H226" s="212"/>
      <c r="I226" s="212"/>
      <c r="J226" s="212"/>
      <c r="K226" s="212"/>
      <c r="L226" s="212"/>
      <c r="M226" s="212"/>
      <c r="N226" s="212"/>
      <c r="O226" s="212"/>
      <c r="P226" s="212"/>
      <c r="Q226" s="212"/>
      <c r="R226" s="212"/>
      <c r="S226" s="212"/>
      <c r="T226" s="212"/>
      <c r="U226" s="212"/>
      <c r="V226" s="212"/>
      <c r="W226" s="212"/>
      <c r="X226" s="212"/>
      <c r="Y226" s="212"/>
      <c r="Z226" s="212"/>
    </row>
    <row r="227">
      <c r="A227" s="222"/>
      <c r="B227" s="212"/>
      <c r="C227" s="215">
        <v>44573.0</v>
      </c>
      <c r="D227" s="212"/>
      <c r="E227" s="212"/>
      <c r="F227" s="212"/>
      <c r="G227" s="212"/>
      <c r="H227" s="212"/>
      <c r="I227" s="212"/>
      <c r="J227" s="212"/>
      <c r="K227" s="212"/>
      <c r="L227" s="212"/>
      <c r="M227" s="212"/>
      <c r="N227" s="212"/>
      <c r="O227" s="212"/>
      <c r="P227" s="212"/>
      <c r="Q227" s="212"/>
      <c r="R227" s="212"/>
      <c r="S227" s="212"/>
      <c r="T227" s="212"/>
      <c r="U227" s="212"/>
      <c r="V227" s="212"/>
      <c r="W227" s="212"/>
      <c r="X227" s="212"/>
      <c r="Y227" s="212"/>
      <c r="Z227" s="212"/>
    </row>
    <row r="228">
      <c r="A228" s="222"/>
      <c r="B228" s="212"/>
      <c r="C228" s="215">
        <v>44574.0</v>
      </c>
      <c r="D228" s="212"/>
      <c r="E228" s="212"/>
      <c r="F228" s="212"/>
      <c r="G228" s="212"/>
      <c r="H228" s="212"/>
      <c r="I228" s="212"/>
      <c r="J228" s="212"/>
      <c r="K228" s="212"/>
      <c r="L228" s="212"/>
      <c r="M228" s="212"/>
      <c r="N228" s="212"/>
      <c r="O228" s="212"/>
      <c r="P228" s="212"/>
      <c r="Q228" s="212"/>
      <c r="R228" s="212"/>
      <c r="S228" s="212"/>
      <c r="T228" s="212"/>
      <c r="U228" s="212"/>
      <c r="V228" s="212"/>
      <c r="W228" s="212"/>
      <c r="X228" s="212"/>
      <c r="Y228" s="212"/>
      <c r="Z228" s="212"/>
    </row>
    <row r="229">
      <c r="A229" s="222"/>
      <c r="B229" s="212"/>
      <c r="C229" s="215">
        <v>44575.0</v>
      </c>
      <c r="D229" s="212"/>
      <c r="E229" s="212"/>
      <c r="F229" s="212"/>
      <c r="G229" s="212"/>
      <c r="H229" s="212"/>
      <c r="I229" s="212"/>
      <c r="J229" s="212"/>
      <c r="K229" s="212"/>
      <c r="L229" s="212"/>
      <c r="M229" s="212"/>
      <c r="N229" s="212"/>
      <c r="O229" s="212"/>
      <c r="P229" s="212"/>
      <c r="Q229" s="212"/>
      <c r="R229" s="212"/>
      <c r="S229" s="212"/>
      <c r="T229" s="212"/>
      <c r="U229" s="212"/>
      <c r="V229" s="212"/>
      <c r="W229" s="212"/>
      <c r="X229" s="212"/>
      <c r="Y229" s="212"/>
      <c r="Z229" s="212"/>
    </row>
    <row r="230">
      <c r="A230" s="222"/>
      <c r="B230" s="212"/>
      <c r="C230" s="215">
        <v>44576.0</v>
      </c>
      <c r="D230" s="212"/>
      <c r="E230" s="212"/>
      <c r="F230" s="212"/>
      <c r="G230" s="212"/>
      <c r="H230" s="212"/>
      <c r="I230" s="212"/>
      <c r="J230" s="212"/>
      <c r="K230" s="212"/>
      <c r="L230" s="212"/>
      <c r="M230" s="212"/>
      <c r="N230" s="212"/>
      <c r="O230" s="212"/>
      <c r="P230" s="212"/>
      <c r="Q230" s="212"/>
      <c r="R230" s="212"/>
      <c r="S230" s="212"/>
      <c r="T230" s="212"/>
      <c r="U230" s="212"/>
      <c r="V230" s="212"/>
      <c r="W230" s="212"/>
      <c r="X230" s="212"/>
      <c r="Y230" s="212"/>
      <c r="Z230" s="212"/>
    </row>
    <row r="231">
      <c r="A231" s="222"/>
      <c r="B231" s="212"/>
      <c r="C231" s="215">
        <v>44577.0</v>
      </c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212"/>
      <c r="T231" s="212"/>
      <c r="U231" s="212"/>
      <c r="V231" s="212"/>
      <c r="W231" s="212"/>
      <c r="X231" s="212"/>
      <c r="Y231" s="212"/>
      <c r="Z231" s="212"/>
    </row>
    <row r="232">
      <c r="A232" s="222"/>
      <c r="B232" s="212"/>
      <c r="C232" s="215">
        <v>44578.0</v>
      </c>
      <c r="D232" s="212"/>
      <c r="E232" s="212"/>
      <c r="F232" s="212"/>
      <c r="G232" s="212"/>
      <c r="H232" s="212"/>
      <c r="I232" s="212"/>
      <c r="J232" s="212"/>
      <c r="K232" s="212"/>
      <c r="L232" s="212"/>
      <c r="M232" s="212"/>
      <c r="N232" s="212"/>
      <c r="O232" s="212"/>
      <c r="P232" s="212"/>
      <c r="Q232" s="212"/>
      <c r="R232" s="212"/>
      <c r="S232" s="212"/>
      <c r="T232" s="212"/>
      <c r="U232" s="212"/>
      <c r="V232" s="212"/>
      <c r="W232" s="212"/>
      <c r="X232" s="212"/>
      <c r="Y232" s="212"/>
      <c r="Z232" s="212"/>
    </row>
    <row r="233">
      <c r="A233" s="222"/>
      <c r="B233" s="212"/>
      <c r="C233" s="215">
        <v>44579.0</v>
      </c>
      <c r="D233" s="212"/>
      <c r="E233" s="212"/>
      <c r="F233" s="212"/>
      <c r="G233" s="212"/>
      <c r="H233" s="212"/>
      <c r="I233" s="212"/>
      <c r="J233" s="212"/>
      <c r="K233" s="212"/>
      <c r="L233" s="212"/>
      <c r="M233" s="212"/>
      <c r="N233" s="212"/>
      <c r="O233" s="212"/>
      <c r="P233" s="212"/>
      <c r="Q233" s="212"/>
      <c r="R233" s="212"/>
      <c r="S233" s="212"/>
      <c r="T233" s="212"/>
      <c r="U233" s="212"/>
      <c r="V233" s="212"/>
      <c r="W233" s="212"/>
      <c r="X233" s="212"/>
      <c r="Y233" s="212"/>
      <c r="Z233" s="212"/>
    </row>
    <row r="234">
      <c r="A234" s="222"/>
      <c r="B234" s="212"/>
      <c r="C234" s="215">
        <v>44580.0</v>
      </c>
      <c r="D234" s="212"/>
      <c r="E234" s="212"/>
      <c r="F234" s="212"/>
      <c r="G234" s="212"/>
      <c r="H234" s="212"/>
      <c r="I234" s="212"/>
      <c r="J234" s="212"/>
      <c r="K234" s="212"/>
      <c r="L234" s="212"/>
      <c r="M234" s="212"/>
      <c r="N234" s="212"/>
      <c r="O234" s="212"/>
      <c r="P234" s="212"/>
      <c r="Q234" s="212"/>
      <c r="R234" s="212"/>
      <c r="S234" s="212"/>
      <c r="T234" s="212"/>
      <c r="U234" s="212"/>
      <c r="V234" s="212"/>
      <c r="W234" s="212"/>
      <c r="X234" s="212"/>
      <c r="Y234" s="212"/>
      <c r="Z234" s="212"/>
    </row>
    <row r="235">
      <c r="A235" s="222"/>
      <c r="B235" s="212"/>
      <c r="C235" s="215">
        <v>44581.0</v>
      </c>
      <c r="D235" s="212"/>
      <c r="E235" s="212"/>
      <c r="F235" s="212"/>
      <c r="G235" s="212"/>
      <c r="H235" s="212"/>
      <c r="I235" s="212"/>
      <c r="J235" s="212"/>
      <c r="K235" s="212"/>
      <c r="L235" s="212"/>
      <c r="M235" s="212"/>
      <c r="N235" s="212"/>
      <c r="O235" s="212"/>
      <c r="P235" s="212"/>
      <c r="Q235" s="212"/>
      <c r="R235" s="212"/>
      <c r="S235" s="212"/>
      <c r="T235" s="212"/>
      <c r="U235" s="212"/>
      <c r="V235" s="212"/>
      <c r="W235" s="212"/>
      <c r="X235" s="212"/>
      <c r="Y235" s="212"/>
      <c r="Z235" s="212"/>
    </row>
    <row r="236">
      <c r="A236" s="222"/>
      <c r="B236" s="212"/>
      <c r="C236" s="215">
        <v>44582.0</v>
      </c>
      <c r="D236" s="212"/>
      <c r="E236" s="212"/>
      <c r="F236" s="212"/>
      <c r="G236" s="212"/>
      <c r="H236" s="212"/>
      <c r="I236" s="212"/>
      <c r="J236" s="212"/>
      <c r="K236" s="212"/>
      <c r="L236" s="212"/>
      <c r="M236" s="212"/>
      <c r="N236" s="212"/>
      <c r="O236" s="212"/>
      <c r="P236" s="212"/>
      <c r="Q236" s="212"/>
      <c r="R236" s="212"/>
      <c r="S236" s="212"/>
      <c r="T236" s="212"/>
      <c r="U236" s="212"/>
      <c r="V236" s="212"/>
      <c r="W236" s="212"/>
      <c r="X236" s="212"/>
      <c r="Y236" s="212"/>
      <c r="Z236" s="212"/>
    </row>
    <row r="237">
      <c r="A237" s="222"/>
      <c r="B237" s="212"/>
      <c r="C237" s="215">
        <v>44583.0</v>
      </c>
      <c r="D237" s="212"/>
      <c r="E237" s="212"/>
      <c r="F237" s="212"/>
      <c r="G237" s="212"/>
      <c r="H237" s="212"/>
      <c r="I237" s="212"/>
      <c r="J237" s="212"/>
      <c r="K237" s="212"/>
      <c r="L237" s="212"/>
      <c r="M237" s="212"/>
      <c r="N237" s="212"/>
      <c r="O237" s="212"/>
      <c r="P237" s="212"/>
      <c r="Q237" s="212"/>
      <c r="R237" s="212"/>
      <c r="S237" s="212"/>
      <c r="T237" s="212"/>
      <c r="U237" s="212"/>
      <c r="V237" s="212"/>
      <c r="W237" s="212"/>
      <c r="X237" s="212"/>
      <c r="Y237" s="212"/>
      <c r="Z237" s="212"/>
    </row>
    <row r="238">
      <c r="A238" s="222"/>
      <c r="B238" s="212"/>
      <c r="C238" s="215">
        <v>44584.0</v>
      </c>
      <c r="D238" s="212"/>
      <c r="E238" s="212"/>
      <c r="F238" s="212"/>
      <c r="G238" s="212"/>
      <c r="H238" s="212"/>
      <c r="I238" s="212"/>
      <c r="J238" s="212"/>
      <c r="K238" s="212"/>
      <c r="L238" s="212"/>
      <c r="M238" s="212"/>
      <c r="N238" s="212"/>
      <c r="O238" s="212"/>
      <c r="P238" s="212"/>
      <c r="Q238" s="212"/>
      <c r="R238" s="212"/>
      <c r="S238" s="212"/>
      <c r="T238" s="212"/>
      <c r="U238" s="212"/>
      <c r="V238" s="212"/>
      <c r="W238" s="212"/>
      <c r="X238" s="212"/>
      <c r="Y238" s="212"/>
      <c r="Z238" s="212"/>
    </row>
    <row r="239">
      <c r="A239" s="222"/>
      <c r="B239" s="212"/>
      <c r="C239" s="215">
        <v>44585.0</v>
      </c>
      <c r="D239" s="212"/>
      <c r="E239" s="212"/>
      <c r="F239" s="212"/>
      <c r="G239" s="212"/>
      <c r="H239" s="212"/>
      <c r="I239" s="212"/>
      <c r="J239" s="212"/>
      <c r="K239" s="212"/>
      <c r="L239" s="212"/>
      <c r="M239" s="212"/>
      <c r="N239" s="212"/>
      <c r="O239" s="212"/>
      <c r="P239" s="212"/>
      <c r="Q239" s="212"/>
      <c r="R239" s="212"/>
      <c r="S239" s="212"/>
      <c r="T239" s="212"/>
      <c r="U239" s="212"/>
      <c r="V239" s="212"/>
      <c r="W239" s="212"/>
      <c r="X239" s="212"/>
      <c r="Y239" s="212"/>
      <c r="Z239" s="212"/>
    </row>
    <row r="240">
      <c r="A240" s="222"/>
      <c r="B240" s="212"/>
      <c r="C240" s="215">
        <v>44586.0</v>
      </c>
      <c r="D240" s="212"/>
      <c r="E240" s="212"/>
      <c r="F240" s="212"/>
      <c r="G240" s="212"/>
      <c r="H240" s="212"/>
      <c r="I240" s="212"/>
      <c r="J240" s="212"/>
      <c r="K240" s="212"/>
      <c r="L240" s="212"/>
      <c r="M240" s="212"/>
      <c r="N240" s="212"/>
      <c r="O240" s="212"/>
      <c r="P240" s="212"/>
      <c r="Q240" s="212"/>
      <c r="R240" s="212"/>
      <c r="S240" s="212"/>
      <c r="T240" s="212"/>
      <c r="U240" s="212"/>
      <c r="V240" s="212"/>
      <c r="W240" s="212"/>
      <c r="X240" s="212"/>
      <c r="Y240" s="212"/>
      <c r="Z240" s="212"/>
    </row>
    <row r="241">
      <c r="A241" s="222"/>
      <c r="B241" s="212"/>
      <c r="C241" s="215">
        <v>44587.0</v>
      </c>
      <c r="D241" s="212"/>
      <c r="E241" s="212"/>
      <c r="F241" s="212"/>
      <c r="G241" s="212"/>
      <c r="H241" s="212"/>
      <c r="I241" s="212"/>
      <c r="J241" s="212"/>
      <c r="K241" s="212"/>
      <c r="L241" s="212"/>
      <c r="M241" s="212"/>
      <c r="N241" s="212"/>
      <c r="O241" s="212"/>
      <c r="P241" s="212"/>
      <c r="Q241" s="212"/>
      <c r="R241" s="212"/>
      <c r="S241" s="212"/>
      <c r="T241" s="212"/>
      <c r="U241" s="212"/>
      <c r="V241" s="212"/>
      <c r="W241" s="212"/>
      <c r="X241" s="212"/>
      <c r="Y241" s="212"/>
      <c r="Z241" s="212"/>
    </row>
    <row r="242">
      <c r="A242" s="222"/>
      <c r="B242" s="212"/>
      <c r="C242" s="215">
        <v>44588.0</v>
      </c>
      <c r="D242" s="212"/>
      <c r="E242" s="212"/>
      <c r="F242" s="212"/>
      <c r="G242" s="212"/>
      <c r="H242" s="212"/>
      <c r="I242" s="212"/>
      <c r="J242" s="212"/>
      <c r="K242" s="212"/>
      <c r="L242" s="212"/>
      <c r="M242" s="212"/>
      <c r="N242" s="212"/>
      <c r="O242" s="212"/>
      <c r="P242" s="212"/>
      <c r="Q242" s="212"/>
      <c r="R242" s="212"/>
      <c r="S242" s="212"/>
      <c r="T242" s="212"/>
      <c r="U242" s="212"/>
      <c r="V242" s="212"/>
      <c r="W242" s="212"/>
      <c r="X242" s="212"/>
      <c r="Y242" s="212"/>
      <c r="Z242" s="212"/>
    </row>
    <row r="243">
      <c r="A243" s="222"/>
      <c r="B243" s="212"/>
      <c r="C243" s="215">
        <v>44589.0</v>
      </c>
      <c r="D243" s="212"/>
      <c r="E243" s="212"/>
      <c r="F243" s="212"/>
      <c r="G243" s="212"/>
      <c r="H243" s="212"/>
      <c r="I243" s="212"/>
      <c r="J243" s="212"/>
      <c r="K243" s="212"/>
      <c r="L243" s="212"/>
      <c r="M243" s="212"/>
      <c r="N243" s="212"/>
      <c r="O243" s="212"/>
      <c r="P243" s="212"/>
      <c r="Q243" s="212"/>
      <c r="R243" s="212"/>
      <c r="S243" s="212"/>
      <c r="T243" s="212"/>
      <c r="U243" s="212"/>
      <c r="V243" s="212"/>
      <c r="W243" s="212"/>
      <c r="X243" s="212"/>
      <c r="Y243" s="212"/>
      <c r="Z243" s="212"/>
    </row>
    <row r="244">
      <c r="A244" s="222"/>
      <c r="B244" s="212"/>
      <c r="C244" s="215">
        <v>44590.0</v>
      </c>
      <c r="D244" s="212"/>
      <c r="E244" s="212"/>
      <c r="F244" s="212"/>
      <c r="G244" s="212"/>
      <c r="H244" s="212"/>
      <c r="I244" s="212"/>
      <c r="J244" s="212"/>
      <c r="K244" s="212"/>
      <c r="L244" s="212"/>
      <c r="M244" s="212"/>
      <c r="N244" s="212"/>
      <c r="O244" s="212"/>
      <c r="P244" s="212"/>
      <c r="Q244" s="212"/>
      <c r="R244" s="212"/>
      <c r="S244" s="212"/>
      <c r="T244" s="212"/>
      <c r="U244" s="212"/>
      <c r="V244" s="212"/>
      <c r="W244" s="212"/>
      <c r="X244" s="212"/>
      <c r="Y244" s="212"/>
      <c r="Z244" s="212"/>
    </row>
    <row r="245">
      <c r="A245" s="222"/>
      <c r="B245" s="212"/>
      <c r="C245" s="215">
        <v>44591.0</v>
      </c>
      <c r="D245" s="212"/>
      <c r="E245" s="212"/>
      <c r="F245" s="212"/>
      <c r="G245" s="212"/>
      <c r="H245" s="212"/>
      <c r="I245" s="212"/>
      <c r="J245" s="212"/>
      <c r="K245" s="212"/>
      <c r="L245" s="212"/>
      <c r="M245" s="212"/>
      <c r="N245" s="212"/>
      <c r="O245" s="212"/>
      <c r="P245" s="212"/>
      <c r="Q245" s="212"/>
      <c r="R245" s="212"/>
      <c r="S245" s="212"/>
      <c r="T245" s="212"/>
      <c r="U245" s="212"/>
      <c r="V245" s="212"/>
      <c r="W245" s="212"/>
      <c r="X245" s="212"/>
      <c r="Y245" s="212"/>
      <c r="Z245" s="212"/>
    </row>
    <row r="246">
      <c r="A246" s="222"/>
      <c r="B246" s="212"/>
      <c r="C246" s="215">
        <v>44592.0</v>
      </c>
      <c r="D246" s="212"/>
      <c r="E246" s="212"/>
      <c r="F246" s="212"/>
      <c r="G246" s="212"/>
      <c r="H246" s="212"/>
      <c r="I246" s="212"/>
      <c r="J246" s="212"/>
      <c r="K246" s="212"/>
      <c r="L246" s="212"/>
      <c r="M246" s="212"/>
      <c r="N246" s="212"/>
      <c r="O246" s="212"/>
      <c r="P246" s="212"/>
      <c r="Q246" s="212"/>
      <c r="R246" s="212"/>
      <c r="S246" s="212"/>
      <c r="T246" s="212"/>
      <c r="U246" s="212"/>
      <c r="V246" s="212"/>
      <c r="W246" s="212"/>
      <c r="X246" s="212"/>
      <c r="Y246" s="212"/>
      <c r="Z246" s="212"/>
    </row>
    <row r="247">
      <c r="A247" s="222"/>
      <c r="B247" s="212"/>
      <c r="C247" s="215">
        <v>44593.0</v>
      </c>
      <c r="D247" s="212"/>
      <c r="E247" s="212"/>
      <c r="F247" s="212"/>
      <c r="G247" s="212"/>
      <c r="H247" s="212"/>
      <c r="I247" s="212"/>
      <c r="J247" s="212"/>
      <c r="K247" s="212"/>
      <c r="L247" s="212"/>
      <c r="M247" s="212"/>
      <c r="N247" s="212"/>
      <c r="O247" s="212"/>
      <c r="P247" s="212"/>
      <c r="Q247" s="212"/>
      <c r="R247" s="212"/>
      <c r="S247" s="212"/>
      <c r="T247" s="212"/>
      <c r="U247" s="212"/>
      <c r="V247" s="212"/>
      <c r="W247" s="212"/>
      <c r="X247" s="212"/>
      <c r="Y247" s="212"/>
      <c r="Z247" s="212"/>
    </row>
    <row r="248">
      <c r="A248" s="222"/>
      <c r="B248" s="212"/>
      <c r="C248" s="215">
        <v>44594.0</v>
      </c>
      <c r="D248" s="212"/>
      <c r="E248" s="212"/>
      <c r="F248" s="212"/>
      <c r="G248" s="212"/>
      <c r="H248" s="212"/>
      <c r="I248" s="212"/>
      <c r="J248" s="212"/>
      <c r="K248" s="212"/>
      <c r="L248" s="212"/>
      <c r="M248" s="212"/>
      <c r="N248" s="212"/>
      <c r="O248" s="212"/>
      <c r="P248" s="212"/>
      <c r="Q248" s="212"/>
      <c r="R248" s="212"/>
      <c r="S248" s="212"/>
      <c r="T248" s="212"/>
      <c r="U248" s="212"/>
      <c r="V248" s="212"/>
      <c r="W248" s="212"/>
      <c r="X248" s="212"/>
      <c r="Y248" s="212"/>
      <c r="Z248" s="212"/>
    </row>
    <row r="249">
      <c r="A249" s="222"/>
      <c r="B249" s="212"/>
      <c r="C249" s="215">
        <v>44595.0</v>
      </c>
      <c r="D249" s="212"/>
      <c r="E249" s="212"/>
      <c r="F249" s="212"/>
      <c r="G249" s="212"/>
      <c r="H249" s="212"/>
      <c r="I249" s="212"/>
      <c r="J249" s="212"/>
      <c r="K249" s="212"/>
      <c r="L249" s="212"/>
      <c r="M249" s="212"/>
      <c r="N249" s="212"/>
      <c r="O249" s="212"/>
      <c r="P249" s="212"/>
      <c r="Q249" s="212"/>
      <c r="R249" s="212"/>
      <c r="S249" s="212"/>
      <c r="T249" s="212"/>
      <c r="U249" s="212"/>
      <c r="V249" s="212"/>
      <c r="W249" s="212"/>
      <c r="X249" s="212"/>
      <c r="Y249" s="212"/>
      <c r="Z249" s="212"/>
    </row>
    <row r="250">
      <c r="A250" s="222"/>
      <c r="B250" s="212"/>
      <c r="C250" s="215">
        <v>44596.0</v>
      </c>
      <c r="D250" s="212"/>
      <c r="E250" s="212"/>
      <c r="F250" s="212"/>
      <c r="G250" s="212"/>
      <c r="H250" s="212"/>
      <c r="I250" s="212"/>
      <c r="J250" s="212"/>
      <c r="K250" s="212"/>
      <c r="L250" s="212"/>
      <c r="M250" s="212"/>
      <c r="N250" s="212"/>
      <c r="O250" s="212"/>
      <c r="P250" s="212"/>
      <c r="Q250" s="212"/>
      <c r="R250" s="212"/>
      <c r="S250" s="212"/>
      <c r="T250" s="212"/>
      <c r="U250" s="212"/>
      <c r="V250" s="212"/>
      <c r="W250" s="212"/>
      <c r="X250" s="212"/>
      <c r="Y250" s="212"/>
      <c r="Z250" s="212"/>
    </row>
    <row r="251">
      <c r="A251" s="222"/>
      <c r="B251" s="212"/>
      <c r="C251" s="215">
        <v>44597.0</v>
      </c>
      <c r="D251" s="212"/>
      <c r="E251" s="212"/>
      <c r="F251" s="212"/>
      <c r="G251" s="212"/>
      <c r="H251" s="212"/>
      <c r="I251" s="212"/>
      <c r="J251" s="212"/>
      <c r="K251" s="212"/>
      <c r="L251" s="212"/>
      <c r="M251" s="212"/>
      <c r="N251" s="212"/>
      <c r="O251" s="212"/>
      <c r="P251" s="212"/>
      <c r="Q251" s="212"/>
      <c r="R251" s="212"/>
      <c r="S251" s="212"/>
      <c r="T251" s="212"/>
      <c r="U251" s="212"/>
      <c r="V251" s="212"/>
      <c r="W251" s="212"/>
      <c r="X251" s="212"/>
      <c r="Y251" s="212"/>
      <c r="Z251" s="212"/>
    </row>
    <row r="252">
      <c r="A252" s="222"/>
      <c r="B252" s="212"/>
      <c r="C252" s="215">
        <v>44598.0</v>
      </c>
      <c r="D252" s="212"/>
      <c r="E252" s="212"/>
      <c r="F252" s="212"/>
      <c r="G252" s="212"/>
      <c r="H252" s="212"/>
      <c r="I252" s="212"/>
      <c r="J252" s="212"/>
      <c r="K252" s="212"/>
      <c r="L252" s="212"/>
      <c r="M252" s="212"/>
      <c r="N252" s="212"/>
      <c r="O252" s="212"/>
      <c r="P252" s="212"/>
      <c r="Q252" s="212"/>
      <c r="R252" s="212"/>
      <c r="S252" s="212"/>
      <c r="T252" s="212"/>
      <c r="U252" s="212"/>
      <c r="V252" s="212"/>
      <c r="W252" s="212"/>
      <c r="X252" s="212"/>
      <c r="Y252" s="212"/>
      <c r="Z252" s="212"/>
    </row>
    <row r="253">
      <c r="A253" s="222"/>
      <c r="B253" s="212"/>
      <c r="C253" s="215">
        <v>44599.0</v>
      </c>
      <c r="D253" s="212"/>
      <c r="E253" s="212"/>
      <c r="F253" s="212"/>
      <c r="G253" s="212"/>
      <c r="H253" s="212"/>
      <c r="I253" s="212"/>
      <c r="J253" s="212"/>
      <c r="K253" s="212"/>
      <c r="L253" s="212"/>
      <c r="M253" s="212"/>
      <c r="N253" s="212"/>
      <c r="O253" s="212"/>
      <c r="P253" s="212"/>
      <c r="Q253" s="212"/>
      <c r="R253" s="212"/>
      <c r="S253" s="212"/>
      <c r="T253" s="212"/>
      <c r="U253" s="212"/>
      <c r="V253" s="212"/>
      <c r="W253" s="212"/>
      <c r="X253" s="212"/>
      <c r="Y253" s="212"/>
      <c r="Z253" s="212"/>
    </row>
    <row r="254">
      <c r="A254" s="222"/>
      <c r="B254" s="212"/>
      <c r="C254" s="215">
        <v>44600.0</v>
      </c>
      <c r="D254" s="212"/>
      <c r="E254" s="212"/>
      <c r="F254" s="212"/>
      <c r="G254" s="212"/>
      <c r="H254" s="212"/>
      <c r="I254" s="212"/>
      <c r="J254" s="212"/>
      <c r="K254" s="212"/>
      <c r="L254" s="212"/>
      <c r="M254" s="212"/>
      <c r="N254" s="212"/>
      <c r="O254" s="212"/>
      <c r="P254" s="212"/>
      <c r="Q254" s="212"/>
      <c r="R254" s="212"/>
      <c r="S254" s="212"/>
      <c r="T254" s="212"/>
      <c r="U254" s="212"/>
      <c r="V254" s="212"/>
      <c r="W254" s="212"/>
      <c r="X254" s="212"/>
      <c r="Y254" s="212"/>
      <c r="Z254" s="212"/>
    </row>
    <row r="255">
      <c r="A255" s="222"/>
      <c r="B255" s="212"/>
      <c r="C255" s="215">
        <v>44601.0</v>
      </c>
      <c r="D255" s="212"/>
      <c r="E255" s="212"/>
      <c r="F255" s="212"/>
      <c r="G255" s="212"/>
      <c r="H255" s="212"/>
      <c r="I255" s="212"/>
      <c r="J255" s="212"/>
      <c r="K255" s="212"/>
      <c r="L255" s="212"/>
      <c r="M255" s="212"/>
      <c r="N255" s="212"/>
      <c r="O255" s="212"/>
      <c r="P255" s="212"/>
      <c r="Q255" s="212"/>
      <c r="R255" s="212"/>
      <c r="S255" s="212"/>
      <c r="T255" s="212"/>
      <c r="U255" s="212"/>
      <c r="V255" s="212"/>
      <c r="W255" s="212"/>
      <c r="X255" s="212"/>
      <c r="Y255" s="212"/>
      <c r="Z255" s="212"/>
    </row>
    <row r="256">
      <c r="A256" s="222"/>
      <c r="B256" s="212"/>
      <c r="C256" s="215">
        <v>44602.0</v>
      </c>
      <c r="D256" s="212"/>
      <c r="E256" s="212"/>
      <c r="F256" s="212"/>
      <c r="G256" s="212"/>
      <c r="H256" s="212"/>
      <c r="I256" s="212"/>
      <c r="J256" s="212"/>
      <c r="K256" s="212"/>
      <c r="L256" s="212"/>
      <c r="M256" s="212"/>
      <c r="N256" s="212"/>
      <c r="O256" s="212"/>
      <c r="P256" s="212"/>
      <c r="Q256" s="212"/>
      <c r="R256" s="212"/>
      <c r="S256" s="212"/>
      <c r="T256" s="212"/>
      <c r="U256" s="212"/>
      <c r="V256" s="212"/>
      <c r="W256" s="212"/>
      <c r="X256" s="212"/>
      <c r="Y256" s="212"/>
      <c r="Z256" s="212"/>
    </row>
    <row r="257">
      <c r="A257" s="222"/>
      <c r="B257" s="212"/>
      <c r="C257" s="215">
        <v>44603.0</v>
      </c>
      <c r="D257" s="212"/>
      <c r="E257" s="212"/>
      <c r="F257" s="212"/>
      <c r="G257" s="212"/>
      <c r="H257" s="212"/>
      <c r="I257" s="212"/>
      <c r="J257" s="212"/>
      <c r="K257" s="212"/>
      <c r="L257" s="212"/>
      <c r="M257" s="212"/>
      <c r="N257" s="212"/>
      <c r="O257" s="212"/>
      <c r="P257" s="212"/>
      <c r="Q257" s="212"/>
      <c r="R257" s="212"/>
      <c r="S257" s="212"/>
      <c r="T257" s="212"/>
      <c r="U257" s="212"/>
      <c r="V257" s="212"/>
      <c r="W257" s="212"/>
      <c r="X257" s="212"/>
      <c r="Y257" s="212"/>
      <c r="Z257" s="212"/>
    </row>
    <row r="258">
      <c r="A258" s="222"/>
      <c r="B258" s="212"/>
      <c r="C258" s="215">
        <v>44604.0</v>
      </c>
      <c r="D258" s="212"/>
      <c r="E258" s="212"/>
      <c r="F258" s="212"/>
      <c r="G258" s="212"/>
      <c r="H258" s="212"/>
      <c r="I258" s="212"/>
      <c r="J258" s="212"/>
      <c r="K258" s="212"/>
      <c r="L258" s="212"/>
      <c r="M258" s="212"/>
      <c r="N258" s="212"/>
      <c r="O258" s="212"/>
      <c r="P258" s="212"/>
      <c r="Q258" s="212"/>
      <c r="R258" s="212"/>
      <c r="S258" s="212"/>
      <c r="T258" s="212"/>
      <c r="U258" s="212"/>
      <c r="V258" s="212"/>
      <c r="W258" s="212"/>
      <c r="X258" s="212"/>
      <c r="Y258" s="212"/>
      <c r="Z258" s="212"/>
    </row>
    <row r="259">
      <c r="A259" s="222"/>
      <c r="B259" s="212"/>
      <c r="C259" s="215">
        <v>44605.0</v>
      </c>
      <c r="D259" s="212"/>
      <c r="E259" s="212"/>
      <c r="F259" s="212"/>
      <c r="G259" s="212"/>
      <c r="H259" s="212"/>
      <c r="I259" s="212"/>
      <c r="J259" s="212"/>
      <c r="K259" s="212"/>
      <c r="L259" s="212"/>
      <c r="M259" s="212"/>
      <c r="N259" s="212"/>
      <c r="O259" s="212"/>
      <c r="P259" s="212"/>
      <c r="Q259" s="212"/>
      <c r="R259" s="212"/>
      <c r="S259" s="212"/>
      <c r="T259" s="212"/>
      <c r="U259" s="212"/>
      <c r="V259" s="212"/>
      <c r="W259" s="212"/>
      <c r="X259" s="212"/>
      <c r="Y259" s="212"/>
      <c r="Z259" s="212"/>
    </row>
    <row r="260">
      <c r="A260" s="222"/>
      <c r="B260" s="212"/>
      <c r="C260" s="215">
        <v>44606.0</v>
      </c>
      <c r="D260" s="212"/>
      <c r="E260" s="212"/>
      <c r="F260" s="212"/>
      <c r="G260" s="212"/>
      <c r="H260" s="212"/>
      <c r="I260" s="212"/>
      <c r="J260" s="212"/>
      <c r="K260" s="212"/>
      <c r="L260" s="212"/>
      <c r="M260" s="212"/>
      <c r="N260" s="212"/>
      <c r="O260" s="212"/>
      <c r="P260" s="212"/>
      <c r="Q260" s="212"/>
      <c r="R260" s="212"/>
      <c r="S260" s="212"/>
      <c r="T260" s="212"/>
      <c r="U260" s="212"/>
      <c r="V260" s="212"/>
      <c r="W260" s="212"/>
      <c r="X260" s="212"/>
      <c r="Y260" s="212"/>
      <c r="Z260" s="212"/>
    </row>
    <row r="261">
      <c r="A261" s="222"/>
      <c r="B261" s="212"/>
      <c r="C261" s="215">
        <v>44607.0</v>
      </c>
      <c r="D261" s="212"/>
      <c r="E261" s="212"/>
      <c r="F261" s="212"/>
      <c r="G261" s="212"/>
      <c r="H261" s="212"/>
      <c r="I261" s="212"/>
      <c r="J261" s="212"/>
      <c r="K261" s="212"/>
      <c r="L261" s="212"/>
      <c r="M261" s="212"/>
      <c r="N261" s="212"/>
      <c r="O261" s="212"/>
      <c r="P261" s="212"/>
      <c r="Q261" s="212"/>
      <c r="R261" s="212"/>
      <c r="S261" s="212"/>
      <c r="T261" s="212"/>
      <c r="U261" s="212"/>
      <c r="V261" s="212"/>
      <c r="W261" s="212"/>
      <c r="X261" s="212"/>
      <c r="Y261" s="212"/>
      <c r="Z261" s="212"/>
    </row>
    <row r="262">
      <c r="A262" s="222"/>
      <c r="B262" s="212"/>
      <c r="C262" s="215">
        <v>44608.0</v>
      </c>
      <c r="D262" s="212"/>
      <c r="E262" s="212"/>
      <c r="F262" s="212"/>
      <c r="G262" s="212"/>
      <c r="H262" s="212"/>
      <c r="I262" s="212"/>
      <c r="J262" s="212"/>
      <c r="K262" s="212"/>
      <c r="L262" s="212"/>
      <c r="M262" s="212"/>
      <c r="N262" s="212"/>
      <c r="O262" s="212"/>
      <c r="P262" s="212"/>
      <c r="Q262" s="212"/>
      <c r="R262" s="212"/>
      <c r="S262" s="212"/>
      <c r="T262" s="212"/>
      <c r="U262" s="212"/>
      <c r="V262" s="212"/>
      <c r="W262" s="212"/>
      <c r="X262" s="212"/>
      <c r="Y262" s="212"/>
      <c r="Z262" s="212"/>
    </row>
    <row r="263">
      <c r="A263" s="222"/>
      <c r="B263" s="212"/>
      <c r="C263" s="215">
        <v>44609.0</v>
      </c>
      <c r="D263" s="212"/>
      <c r="E263" s="212"/>
      <c r="F263" s="212"/>
      <c r="G263" s="212"/>
      <c r="H263" s="212"/>
      <c r="I263" s="212"/>
      <c r="J263" s="212"/>
      <c r="K263" s="212"/>
      <c r="L263" s="212"/>
      <c r="M263" s="212"/>
      <c r="N263" s="212"/>
      <c r="O263" s="212"/>
      <c r="P263" s="212"/>
      <c r="Q263" s="212"/>
      <c r="R263" s="212"/>
      <c r="S263" s="212"/>
      <c r="T263" s="212"/>
      <c r="U263" s="212"/>
      <c r="V263" s="212"/>
      <c r="W263" s="212"/>
      <c r="X263" s="212"/>
      <c r="Y263" s="212"/>
      <c r="Z263" s="212"/>
    </row>
    <row r="264">
      <c r="A264" s="222"/>
      <c r="B264" s="212"/>
      <c r="C264" s="215">
        <v>44610.0</v>
      </c>
      <c r="D264" s="212"/>
      <c r="E264" s="212"/>
      <c r="F264" s="212"/>
      <c r="G264" s="212"/>
      <c r="H264" s="212"/>
      <c r="I264" s="212"/>
      <c r="J264" s="212"/>
      <c r="K264" s="212"/>
      <c r="L264" s="212"/>
      <c r="M264" s="212"/>
      <c r="N264" s="212"/>
      <c r="O264" s="212"/>
      <c r="P264" s="212"/>
      <c r="Q264" s="212"/>
      <c r="R264" s="212"/>
      <c r="S264" s="212"/>
      <c r="T264" s="212"/>
      <c r="U264" s="212"/>
      <c r="V264" s="212"/>
      <c r="W264" s="212"/>
      <c r="X264" s="212"/>
      <c r="Y264" s="212"/>
      <c r="Z264" s="212"/>
    </row>
    <row r="265">
      <c r="A265" s="222"/>
      <c r="B265" s="212"/>
      <c r="C265" s="215">
        <v>44611.0</v>
      </c>
      <c r="D265" s="212"/>
      <c r="E265" s="212"/>
      <c r="F265" s="212"/>
      <c r="G265" s="212"/>
      <c r="H265" s="212"/>
      <c r="I265" s="212"/>
      <c r="J265" s="212"/>
      <c r="K265" s="212"/>
      <c r="L265" s="212"/>
      <c r="M265" s="212"/>
      <c r="N265" s="212"/>
      <c r="O265" s="212"/>
      <c r="P265" s="212"/>
      <c r="Q265" s="212"/>
      <c r="R265" s="212"/>
      <c r="S265" s="212"/>
      <c r="T265" s="212"/>
      <c r="U265" s="212"/>
      <c r="V265" s="212"/>
      <c r="W265" s="212"/>
      <c r="X265" s="212"/>
      <c r="Y265" s="212"/>
      <c r="Z265" s="212"/>
    </row>
    <row r="266">
      <c r="A266" s="222"/>
      <c r="B266" s="212"/>
      <c r="C266" s="215">
        <v>44612.0</v>
      </c>
      <c r="D266" s="212"/>
      <c r="E266" s="212"/>
      <c r="F266" s="212"/>
      <c r="G266" s="212"/>
      <c r="H266" s="212"/>
      <c r="I266" s="212"/>
      <c r="J266" s="212"/>
      <c r="K266" s="212"/>
      <c r="L266" s="212"/>
      <c r="M266" s="212"/>
      <c r="N266" s="212"/>
      <c r="O266" s="212"/>
      <c r="P266" s="212"/>
      <c r="Q266" s="212"/>
      <c r="R266" s="212"/>
      <c r="S266" s="212"/>
      <c r="T266" s="212"/>
      <c r="U266" s="212"/>
      <c r="V266" s="212"/>
      <c r="W266" s="212"/>
      <c r="X266" s="212"/>
      <c r="Y266" s="212"/>
      <c r="Z266" s="212"/>
    </row>
    <row r="267">
      <c r="A267" s="222"/>
      <c r="B267" s="212"/>
      <c r="C267" s="215">
        <v>44613.0</v>
      </c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212"/>
      <c r="T267" s="212"/>
      <c r="U267" s="212"/>
      <c r="V267" s="212"/>
      <c r="W267" s="212"/>
      <c r="X267" s="212"/>
      <c r="Y267" s="212"/>
      <c r="Z267" s="212"/>
    </row>
    <row r="268">
      <c r="A268" s="222"/>
      <c r="B268" s="212"/>
      <c r="C268" s="215">
        <v>44614.0</v>
      </c>
      <c r="D268" s="212"/>
      <c r="E268" s="212"/>
      <c r="F268" s="212"/>
      <c r="G268" s="212"/>
      <c r="H268" s="212"/>
      <c r="I268" s="212"/>
      <c r="J268" s="212"/>
      <c r="K268" s="212"/>
      <c r="L268" s="212"/>
      <c r="M268" s="212"/>
      <c r="N268" s="212"/>
      <c r="O268" s="212"/>
      <c r="P268" s="212"/>
      <c r="Q268" s="212"/>
      <c r="R268" s="212"/>
      <c r="S268" s="212"/>
      <c r="T268" s="212"/>
      <c r="U268" s="212"/>
      <c r="V268" s="212"/>
      <c r="W268" s="212"/>
      <c r="X268" s="212"/>
      <c r="Y268" s="212"/>
      <c r="Z268" s="212"/>
    </row>
    <row r="269">
      <c r="A269" s="222"/>
      <c r="B269" s="212"/>
      <c r="C269" s="215">
        <v>44615.0</v>
      </c>
      <c r="D269" s="212"/>
      <c r="E269" s="212"/>
      <c r="F269" s="212"/>
      <c r="G269" s="212"/>
      <c r="H269" s="212"/>
      <c r="I269" s="212"/>
      <c r="J269" s="212"/>
      <c r="K269" s="212"/>
      <c r="L269" s="212"/>
      <c r="M269" s="212"/>
      <c r="N269" s="212"/>
      <c r="O269" s="212"/>
      <c r="P269" s="212"/>
      <c r="Q269" s="212"/>
      <c r="R269" s="212"/>
      <c r="S269" s="212"/>
      <c r="T269" s="212"/>
      <c r="U269" s="212"/>
      <c r="V269" s="212"/>
      <c r="W269" s="212"/>
      <c r="X269" s="212"/>
      <c r="Y269" s="212"/>
      <c r="Z269" s="212"/>
    </row>
    <row r="270">
      <c r="A270" s="222"/>
      <c r="B270" s="212"/>
      <c r="C270" s="215">
        <v>44616.0</v>
      </c>
      <c r="D270" s="212"/>
      <c r="E270" s="212"/>
      <c r="F270" s="212"/>
      <c r="G270" s="212"/>
      <c r="H270" s="212"/>
      <c r="I270" s="212"/>
      <c r="J270" s="212"/>
      <c r="K270" s="212"/>
      <c r="L270" s="212"/>
      <c r="M270" s="212"/>
      <c r="N270" s="212"/>
      <c r="O270" s="212"/>
      <c r="P270" s="212"/>
      <c r="Q270" s="212"/>
      <c r="R270" s="212"/>
      <c r="S270" s="212"/>
      <c r="T270" s="212"/>
      <c r="U270" s="212"/>
      <c r="V270" s="212"/>
      <c r="W270" s="212"/>
      <c r="X270" s="212"/>
      <c r="Y270" s="212"/>
      <c r="Z270" s="212"/>
    </row>
    <row r="271">
      <c r="A271" s="222"/>
      <c r="B271" s="212"/>
      <c r="C271" s="215">
        <v>44617.0</v>
      </c>
      <c r="D271" s="212"/>
      <c r="E271" s="212"/>
      <c r="F271" s="212"/>
      <c r="G271" s="212"/>
      <c r="H271" s="212"/>
      <c r="I271" s="212"/>
      <c r="J271" s="212"/>
      <c r="K271" s="212"/>
      <c r="L271" s="212"/>
      <c r="M271" s="212"/>
      <c r="N271" s="212"/>
      <c r="O271" s="212"/>
      <c r="P271" s="212"/>
      <c r="Q271" s="212"/>
      <c r="R271" s="212"/>
      <c r="S271" s="212"/>
      <c r="T271" s="212"/>
      <c r="U271" s="212"/>
      <c r="V271" s="212"/>
      <c r="W271" s="212"/>
      <c r="X271" s="212"/>
      <c r="Y271" s="212"/>
      <c r="Z271" s="212"/>
    </row>
    <row r="272">
      <c r="A272" s="222"/>
      <c r="B272" s="212"/>
      <c r="C272" s="215">
        <v>44618.0</v>
      </c>
      <c r="D272" s="212"/>
      <c r="E272" s="212"/>
      <c r="F272" s="212"/>
      <c r="G272" s="212"/>
      <c r="H272" s="212"/>
      <c r="I272" s="212"/>
      <c r="J272" s="212"/>
      <c r="K272" s="212"/>
      <c r="L272" s="212"/>
      <c r="M272" s="212"/>
      <c r="N272" s="212"/>
      <c r="O272" s="212"/>
      <c r="P272" s="212"/>
      <c r="Q272" s="212"/>
      <c r="R272" s="212"/>
      <c r="S272" s="212"/>
      <c r="T272" s="212"/>
      <c r="U272" s="212"/>
      <c r="V272" s="212"/>
      <c r="W272" s="212"/>
      <c r="X272" s="212"/>
      <c r="Y272" s="212"/>
      <c r="Z272" s="212"/>
    </row>
    <row r="273">
      <c r="A273" s="222"/>
      <c r="B273" s="212"/>
      <c r="C273" s="215">
        <v>44619.0</v>
      </c>
      <c r="D273" s="212"/>
      <c r="E273" s="212"/>
      <c r="F273" s="212"/>
      <c r="G273" s="212"/>
      <c r="H273" s="212"/>
      <c r="I273" s="212"/>
      <c r="J273" s="212"/>
      <c r="K273" s="212"/>
      <c r="L273" s="212"/>
      <c r="M273" s="212"/>
      <c r="N273" s="212"/>
      <c r="O273" s="212"/>
      <c r="P273" s="212"/>
      <c r="Q273" s="212"/>
      <c r="R273" s="212"/>
      <c r="S273" s="212"/>
      <c r="T273" s="212"/>
      <c r="U273" s="212"/>
      <c r="V273" s="212"/>
      <c r="W273" s="212"/>
      <c r="X273" s="212"/>
      <c r="Y273" s="212"/>
      <c r="Z273" s="212"/>
    </row>
    <row r="274">
      <c r="A274" s="222"/>
      <c r="B274" s="212"/>
      <c r="C274" s="215">
        <v>44620.0</v>
      </c>
      <c r="D274" s="212"/>
      <c r="E274" s="212"/>
      <c r="F274" s="212"/>
      <c r="G274" s="212"/>
      <c r="H274" s="212"/>
      <c r="I274" s="212"/>
      <c r="J274" s="212"/>
      <c r="K274" s="212"/>
      <c r="L274" s="212"/>
      <c r="M274" s="212"/>
      <c r="N274" s="212"/>
      <c r="O274" s="212"/>
      <c r="P274" s="212"/>
      <c r="Q274" s="212"/>
      <c r="R274" s="212"/>
      <c r="S274" s="212"/>
      <c r="T274" s="212"/>
      <c r="U274" s="212"/>
      <c r="V274" s="212"/>
      <c r="W274" s="212"/>
      <c r="X274" s="212"/>
      <c r="Y274" s="212"/>
      <c r="Z274" s="212"/>
    </row>
    <row r="275">
      <c r="A275" s="222"/>
      <c r="B275" s="212"/>
      <c r="C275" s="215">
        <v>44621.0</v>
      </c>
      <c r="D275" s="212"/>
      <c r="E275" s="212"/>
      <c r="F275" s="212"/>
      <c r="G275" s="212"/>
      <c r="H275" s="212"/>
      <c r="I275" s="212"/>
      <c r="J275" s="212"/>
      <c r="K275" s="212"/>
      <c r="L275" s="212"/>
      <c r="M275" s="212"/>
      <c r="N275" s="212"/>
      <c r="O275" s="212"/>
      <c r="P275" s="212"/>
      <c r="Q275" s="212"/>
      <c r="R275" s="212"/>
      <c r="S275" s="212"/>
      <c r="T275" s="212"/>
      <c r="U275" s="212"/>
      <c r="V275" s="212"/>
      <c r="W275" s="212"/>
      <c r="X275" s="212"/>
      <c r="Y275" s="212"/>
      <c r="Z275" s="212"/>
    </row>
    <row r="276">
      <c r="A276" s="222"/>
      <c r="B276" s="212"/>
      <c r="C276" s="215">
        <v>44622.0</v>
      </c>
      <c r="D276" s="212"/>
      <c r="E276" s="212"/>
      <c r="F276" s="212"/>
      <c r="G276" s="212"/>
      <c r="H276" s="212"/>
      <c r="I276" s="212"/>
      <c r="J276" s="212"/>
      <c r="K276" s="212"/>
      <c r="L276" s="212"/>
      <c r="M276" s="212"/>
      <c r="N276" s="212"/>
      <c r="O276" s="212"/>
      <c r="P276" s="212"/>
      <c r="Q276" s="212"/>
      <c r="R276" s="212"/>
      <c r="S276" s="212"/>
      <c r="T276" s="212"/>
      <c r="U276" s="212"/>
      <c r="V276" s="212"/>
      <c r="W276" s="212"/>
      <c r="X276" s="212"/>
      <c r="Y276" s="212"/>
      <c r="Z276" s="212"/>
    </row>
    <row r="277">
      <c r="A277" s="222"/>
      <c r="B277" s="212"/>
      <c r="C277" s="215">
        <v>44623.0</v>
      </c>
      <c r="D277" s="212"/>
      <c r="E277" s="212"/>
      <c r="F277" s="212"/>
      <c r="G277" s="212"/>
      <c r="H277" s="212"/>
      <c r="I277" s="212"/>
      <c r="J277" s="212"/>
      <c r="K277" s="212"/>
      <c r="L277" s="212"/>
      <c r="M277" s="212"/>
      <c r="N277" s="212"/>
      <c r="O277" s="212"/>
      <c r="P277" s="212"/>
      <c r="Q277" s="212"/>
      <c r="R277" s="212"/>
      <c r="S277" s="212"/>
      <c r="T277" s="212"/>
      <c r="U277" s="212"/>
      <c r="V277" s="212"/>
      <c r="W277" s="212"/>
      <c r="X277" s="212"/>
      <c r="Y277" s="212"/>
      <c r="Z277" s="212"/>
    </row>
    <row r="278">
      <c r="A278" s="222"/>
      <c r="B278" s="212"/>
      <c r="C278" s="215">
        <v>44624.0</v>
      </c>
      <c r="D278" s="212"/>
      <c r="E278" s="212"/>
      <c r="F278" s="212"/>
      <c r="G278" s="212"/>
      <c r="H278" s="212"/>
      <c r="I278" s="212"/>
      <c r="J278" s="212"/>
      <c r="K278" s="212"/>
      <c r="L278" s="212"/>
      <c r="M278" s="212"/>
      <c r="N278" s="212"/>
      <c r="O278" s="212"/>
      <c r="P278" s="212"/>
      <c r="Q278" s="212"/>
      <c r="R278" s="212"/>
      <c r="S278" s="212"/>
      <c r="T278" s="212"/>
      <c r="U278" s="212"/>
      <c r="V278" s="212"/>
      <c r="W278" s="212"/>
      <c r="X278" s="212"/>
      <c r="Y278" s="212"/>
      <c r="Z278" s="212"/>
    </row>
    <row r="279">
      <c r="A279" s="222"/>
      <c r="B279" s="212"/>
      <c r="C279" s="215">
        <v>44625.0</v>
      </c>
      <c r="D279" s="212"/>
      <c r="E279" s="212"/>
      <c r="F279" s="212"/>
      <c r="G279" s="212"/>
      <c r="H279" s="212"/>
      <c r="I279" s="212"/>
      <c r="J279" s="212"/>
      <c r="K279" s="212"/>
      <c r="L279" s="212"/>
      <c r="M279" s="212"/>
      <c r="N279" s="212"/>
      <c r="O279" s="212"/>
      <c r="P279" s="212"/>
      <c r="Q279" s="212"/>
      <c r="R279" s="212"/>
      <c r="S279" s="212"/>
      <c r="T279" s="212"/>
      <c r="U279" s="212"/>
      <c r="V279" s="212"/>
      <c r="W279" s="212"/>
      <c r="X279" s="212"/>
      <c r="Y279" s="212"/>
      <c r="Z279" s="212"/>
    </row>
    <row r="280">
      <c r="A280" s="222"/>
      <c r="B280" s="212"/>
      <c r="C280" s="215">
        <v>44626.0</v>
      </c>
      <c r="D280" s="212"/>
      <c r="E280" s="212"/>
      <c r="F280" s="212"/>
      <c r="G280" s="212"/>
      <c r="H280" s="212"/>
      <c r="I280" s="212"/>
      <c r="J280" s="212"/>
      <c r="K280" s="212"/>
      <c r="L280" s="212"/>
      <c r="M280" s="212"/>
      <c r="N280" s="212"/>
      <c r="O280" s="212"/>
      <c r="P280" s="212"/>
      <c r="Q280" s="212"/>
      <c r="R280" s="212"/>
      <c r="S280" s="212"/>
      <c r="T280" s="212"/>
      <c r="U280" s="212"/>
      <c r="V280" s="212"/>
      <c r="W280" s="212"/>
      <c r="X280" s="212"/>
      <c r="Y280" s="212"/>
      <c r="Z280" s="212"/>
    </row>
    <row r="281">
      <c r="A281" s="222"/>
      <c r="B281" s="212"/>
      <c r="C281" s="215">
        <v>44627.0</v>
      </c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212"/>
      <c r="T281" s="212"/>
      <c r="U281" s="212"/>
      <c r="V281" s="212"/>
      <c r="W281" s="212"/>
      <c r="X281" s="212"/>
      <c r="Y281" s="212"/>
      <c r="Z281" s="212"/>
    </row>
    <row r="282">
      <c r="A282" s="222"/>
      <c r="B282" s="212"/>
      <c r="C282" s="215">
        <v>44628.0</v>
      </c>
      <c r="D282" s="212"/>
      <c r="E282" s="212"/>
      <c r="F282" s="212"/>
      <c r="G282" s="212"/>
      <c r="H282" s="212"/>
      <c r="I282" s="212"/>
      <c r="J282" s="212"/>
      <c r="K282" s="212"/>
      <c r="L282" s="212"/>
      <c r="M282" s="212"/>
      <c r="N282" s="212"/>
      <c r="O282" s="212"/>
      <c r="P282" s="212"/>
      <c r="Q282" s="212"/>
      <c r="R282" s="212"/>
      <c r="S282" s="212"/>
      <c r="T282" s="212"/>
      <c r="U282" s="212"/>
      <c r="V282" s="212"/>
      <c r="W282" s="212"/>
      <c r="X282" s="212"/>
      <c r="Y282" s="212"/>
      <c r="Z282" s="212"/>
    </row>
    <row r="283">
      <c r="A283" s="222"/>
      <c r="B283" s="212"/>
      <c r="C283" s="215">
        <v>44629.0</v>
      </c>
      <c r="D283" s="212"/>
      <c r="E283" s="212"/>
      <c r="F283" s="212"/>
      <c r="G283" s="212"/>
      <c r="H283" s="212"/>
      <c r="I283" s="212"/>
      <c r="J283" s="212"/>
      <c r="K283" s="212"/>
      <c r="L283" s="212"/>
      <c r="M283" s="212"/>
      <c r="N283" s="212"/>
      <c r="O283" s="212"/>
      <c r="P283" s="212"/>
      <c r="Q283" s="212"/>
      <c r="R283" s="212"/>
      <c r="S283" s="212"/>
      <c r="T283" s="212"/>
      <c r="U283" s="212"/>
      <c r="V283" s="212"/>
      <c r="W283" s="212"/>
      <c r="X283" s="212"/>
      <c r="Y283" s="212"/>
      <c r="Z283" s="212"/>
    </row>
    <row r="284">
      <c r="A284" s="222"/>
      <c r="B284" s="212"/>
      <c r="C284" s="215">
        <v>44630.0</v>
      </c>
      <c r="D284" s="212"/>
      <c r="E284" s="212"/>
      <c r="F284" s="212"/>
      <c r="G284" s="212"/>
      <c r="H284" s="212"/>
      <c r="I284" s="212"/>
      <c r="J284" s="212"/>
      <c r="K284" s="212"/>
      <c r="L284" s="212"/>
      <c r="M284" s="212"/>
      <c r="N284" s="212"/>
      <c r="O284" s="212"/>
      <c r="P284" s="212"/>
      <c r="Q284" s="212"/>
      <c r="R284" s="212"/>
      <c r="S284" s="212"/>
      <c r="T284" s="212"/>
      <c r="U284" s="212"/>
      <c r="V284" s="212"/>
      <c r="W284" s="212"/>
      <c r="X284" s="212"/>
      <c r="Y284" s="212"/>
      <c r="Z284" s="212"/>
    </row>
    <row r="285">
      <c r="A285" s="222"/>
      <c r="B285" s="212"/>
      <c r="C285" s="215">
        <v>44631.0</v>
      </c>
      <c r="D285" s="212"/>
      <c r="E285" s="212"/>
      <c r="F285" s="212"/>
      <c r="G285" s="212"/>
      <c r="H285" s="212"/>
      <c r="I285" s="212"/>
      <c r="J285" s="212"/>
      <c r="K285" s="212"/>
      <c r="L285" s="212"/>
      <c r="M285" s="212"/>
      <c r="N285" s="212"/>
      <c r="O285" s="212"/>
      <c r="P285" s="212"/>
      <c r="Q285" s="212"/>
      <c r="R285" s="212"/>
      <c r="S285" s="212"/>
      <c r="T285" s="212"/>
      <c r="U285" s="212"/>
      <c r="V285" s="212"/>
      <c r="W285" s="212"/>
      <c r="X285" s="212"/>
      <c r="Y285" s="212"/>
      <c r="Z285" s="212"/>
    </row>
    <row r="286">
      <c r="A286" s="222"/>
      <c r="B286" s="212"/>
      <c r="C286" s="215">
        <v>44632.0</v>
      </c>
      <c r="D286" s="212"/>
      <c r="E286" s="212"/>
      <c r="F286" s="212"/>
      <c r="G286" s="212"/>
      <c r="H286" s="212"/>
      <c r="I286" s="212"/>
      <c r="J286" s="212"/>
      <c r="K286" s="212"/>
      <c r="L286" s="212"/>
      <c r="M286" s="212"/>
      <c r="N286" s="212"/>
      <c r="O286" s="212"/>
      <c r="P286" s="212"/>
      <c r="Q286" s="212"/>
      <c r="R286" s="212"/>
      <c r="S286" s="212"/>
      <c r="T286" s="212"/>
      <c r="U286" s="212"/>
      <c r="V286" s="212"/>
      <c r="W286" s="212"/>
      <c r="X286" s="212"/>
      <c r="Y286" s="212"/>
      <c r="Z286" s="212"/>
    </row>
    <row r="287">
      <c r="A287" s="222"/>
      <c r="B287" s="212"/>
      <c r="C287" s="215">
        <v>44633.0</v>
      </c>
      <c r="D287" s="212"/>
      <c r="E287" s="212"/>
      <c r="F287" s="212"/>
      <c r="G287" s="212"/>
      <c r="H287" s="212"/>
      <c r="I287" s="212"/>
      <c r="J287" s="212"/>
      <c r="K287" s="212"/>
      <c r="L287" s="212"/>
      <c r="M287" s="212"/>
      <c r="N287" s="212"/>
      <c r="O287" s="212"/>
      <c r="P287" s="212"/>
      <c r="Q287" s="212"/>
      <c r="R287" s="212"/>
      <c r="S287" s="212"/>
      <c r="T287" s="212"/>
      <c r="U287" s="212"/>
      <c r="V287" s="212"/>
      <c r="W287" s="212"/>
      <c r="X287" s="212"/>
      <c r="Y287" s="212"/>
      <c r="Z287" s="212"/>
    </row>
    <row r="288">
      <c r="A288" s="222"/>
      <c r="B288" s="212"/>
      <c r="C288" s="215">
        <v>44634.0</v>
      </c>
      <c r="D288" s="212"/>
      <c r="E288" s="212"/>
      <c r="F288" s="212"/>
      <c r="G288" s="212"/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212"/>
      <c r="T288" s="212"/>
      <c r="U288" s="212"/>
      <c r="V288" s="212"/>
      <c r="W288" s="212"/>
      <c r="X288" s="212"/>
      <c r="Y288" s="212"/>
      <c r="Z288" s="212"/>
    </row>
    <row r="289">
      <c r="A289" s="222"/>
      <c r="B289" s="212"/>
      <c r="C289" s="215">
        <v>44635.0</v>
      </c>
      <c r="D289" s="212"/>
      <c r="E289" s="212"/>
      <c r="F289" s="212"/>
      <c r="G289" s="212"/>
      <c r="H289" s="212"/>
      <c r="I289" s="212"/>
      <c r="J289" s="212"/>
      <c r="K289" s="212"/>
      <c r="L289" s="212"/>
      <c r="M289" s="212"/>
      <c r="N289" s="212"/>
      <c r="O289" s="212"/>
      <c r="P289" s="212"/>
      <c r="Q289" s="212"/>
      <c r="R289" s="212"/>
      <c r="S289" s="212"/>
      <c r="T289" s="212"/>
      <c r="U289" s="212"/>
      <c r="V289" s="212"/>
      <c r="W289" s="212"/>
      <c r="X289" s="212"/>
      <c r="Y289" s="212"/>
      <c r="Z289" s="212"/>
    </row>
    <row r="290">
      <c r="A290" s="222"/>
      <c r="B290" s="212"/>
      <c r="C290" s="215">
        <v>44636.0</v>
      </c>
      <c r="D290" s="212"/>
      <c r="E290" s="212"/>
      <c r="F290" s="212"/>
      <c r="G290" s="212"/>
      <c r="H290" s="212"/>
      <c r="I290" s="212"/>
      <c r="J290" s="212"/>
      <c r="K290" s="212"/>
      <c r="L290" s="212"/>
      <c r="M290" s="212"/>
      <c r="N290" s="212"/>
      <c r="O290" s="212"/>
      <c r="P290" s="212"/>
      <c r="Q290" s="212"/>
      <c r="R290" s="212"/>
      <c r="S290" s="212"/>
      <c r="T290" s="212"/>
      <c r="U290" s="212"/>
      <c r="V290" s="212"/>
      <c r="W290" s="212"/>
      <c r="X290" s="212"/>
      <c r="Y290" s="212"/>
      <c r="Z290" s="212"/>
    </row>
    <row r="291">
      <c r="A291" s="222"/>
      <c r="B291" s="212"/>
      <c r="C291" s="215">
        <v>44637.0</v>
      </c>
      <c r="D291" s="212"/>
      <c r="E291" s="212"/>
      <c r="F291" s="212"/>
      <c r="G291" s="212"/>
      <c r="H291" s="212"/>
      <c r="I291" s="212"/>
      <c r="J291" s="212"/>
      <c r="K291" s="212"/>
      <c r="L291" s="212"/>
      <c r="M291" s="212"/>
      <c r="N291" s="212"/>
      <c r="O291" s="212"/>
      <c r="P291" s="212"/>
      <c r="Q291" s="212"/>
      <c r="R291" s="212"/>
      <c r="S291" s="212"/>
      <c r="T291" s="212"/>
      <c r="U291" s="212"/>
      <c r="V291" s="212"/>
      <c r="W291" s="212"/>
      <c r="X291" s="212"/>
      <c r="Y291" s="212"/>
      <c r="Z291" s="212"/>
    </row>
    <row r="292">
      <c r="A292" s="222"/>
      <c r="B292" s="212"/>
      <c r="C292" s="215">
        <v>44638.0</v>
      </c>
      <c r="D292" s="212"/>
      <c r="E292" s="212"/>
      <c r="F292" s="212"/>
      <c r="G292" s="212"/>
      <c r="H292" s="212"/>
      <c r="I292" s="212"/>
      <c r="J292" s="212"/>
      <c r="K292" s="212"/>
      <c r="L292" s="212"/>
      <c r="M292" s="212"/>
      <c r="N292" s="212"/>
      <c r="O292" s="212"/>
      <c r="P292" s="212"/>
      <c r="Q292" s="212"/>
      <c r="R292" s="212"/>
      <c r="S292" s="212"/>
      <c r="T292" s="212"/>
      <c r="U292" s="212"/>
      <c r="V292" s="212"/>
      <c r="W292" s="212"/>
      <c r="X292" s="212"/>
      <c r="Y292" s="212"/>
      <c r="Z292" s="212"/>
    </row>
    <row r="293">
      <c r="A293" s="222"/>
      <c r="B293" s="212"/>
      <c r="C293" s="215">
        <v>44639.0</v>
      </c>
      <c r="D293" s="212"/>
      <c r="E293" s="212"/>
      <c r="F293" s="212"/>
      <c r="G293" s="212"/>
      <c r="H293" s="212"/>
      <c r="I293" s="212"/>
      <c r="J293" s="212"/>
      <c r="K293" s="212"/>
      <c r="L293" s="212"/>
      <c r="M293" s="212"/>
      <c r="N293" s="212"/>
      <c r="O293" s="212"/>
      <c r="P293" s="212"/>
      <c r="Q293" s="212"/>
      <c r="R293" s="212"/>
      <c r="S293" s="212"/>
      <c r="T293" s="212"/>
      <c r="U293" s="212"/>
      <c r="V293" s="212"/>
      <c r="W293" s="212"/>
      <c r="X293" s="212"/>
      <c r="Y293" s="212"/>
      <c r="Z293" s="212"/>
    </row>
    <row r="294">
      <c r="A294" s="222"/>
      <c r="B294" s="212"/>
      <c r="C294" s="215">
        <v>44640.0</v>
      </c>
      <c r="D294" s="212"/>
      <c r="E294" s="212"/>
      <c r="F294" s="212"/>
      <c r="G294" s="212"/>
      <c r="H294" s="212"/>
      <c r="I294" s="212"/>
      <c r="J294" s="212"/>
      <c r="K294" s="212"/>
      <c r="L294" s="212"/>
      <c r="M294" s="212"/>
      <c r="N294" s="212"/>
      <c r="O294" s="212"/>
      <c r="P294" s="212"/>
      <c r="Q294" s="212"/>
      <c r="R294" s="212"/>
      <c r="S294" s="212"/>
      <c r="T294" s="212"/>
      <c r="U294" s="212"/>
      <c r="V294" s="212"/>
      <c r="W294" s="212"/>
      <c r="X294" s="212"/>
      <c r="Y294" s="212"/>
      <c r="Z294" s="212"/>
    </row>
    <row r="295">
      <c r="A295" s="222"/>
      <c r="B295" s="212"/>
      <c r="C295" s="215">
        <v>44641.0</v>
      </c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212"/>
      <c r="T295" s="212"/>
      <c r="U295" s="212"/>
      <c r="V295" s="212"/>
      <c r="W295" s="212"/>
      <c r="X295" s="212"/>
      <c r="Y295" s="212"/>
      <c r="Z295" s="212"/>
    </row>
    <row r="296">
      <c r="A296" s="222"/>
      <c r="B296" s="212"/>
      <c r="C296" s="215">
        <v>44642.0</v>
      </c>
      <c r="D296" s="212"/>
      <c r="E296" s="212"/>
      <c r="F296" s="212"/>
      <c r="G296" s="212"/>
      <c r="H296" s="212"/>
      <c r="I296" s="212"/>
      <c r="J296" s="212"/>
      <c r="K296" s="212"/>
      <c r="L296" s="212"/>
      <c r="M296" s="212"/>
      <c r="N296" s="212"/>
      <c r="O296" s="212"/>
      <c r="P296" s="212"/>
      <c r="Q296" s="212"/>
      <c r="R296" s="212"/>
      <c r="S296" s="212"/>
      <c r="T296" s="212"/>
      <c r="U296" s="212"/>
      <c r="V296" s="212"/>
      <c r="W296" s="212"/>
      <c r="X296" s="212"/>
      <c r="Y296" s="212"/>
      <c r="Z296" s="212"/>
    </row>
    <row r="297">
      <c r="A297" s="222"/>
      <c r="B297" s="212"/>
      <c r="C297" s="215">
        <v>44643.0</v>
      </c>
      <c r="D297" s="212"/>
      <c r="E297" s="212"/>
      <c r="F297" s="212"/>
      <c r="G297" s="212"/>
      <c r="H297" s="212"/>
      <c r="I297" s="212"/>
      <c r="J297" s="212"/>
      <c r="K297" s="212"/>
      <c r="L297" s="212"/>
      <c r="M297" s="212"/>
      <c r="N297" s="212"/>
      <c r="O297" s="212"/>
      <c r="P297" s="212"/>
      <c r="Q297" s="212"/>
      <c r="R297" s="212"/>
      <c r="S297" s="212"/>
      <c r="T297" s="212"/>
      <c r="U297" s="212"/>
      <c r="V297" s="212"/>
      <c r="W297" s="212"/>
      <c r="X297" s="212"/>
      <c r="Y297" s="212"/>
      <c r="Z297" s="212"/>
    </row>
    <row r="298">
      <c r="A298" s="222"/>
      <c r="B298" s="212"/>
      <c r="C298" s="215">
        <v>44644.0</v>
      </c>
      <c r="D298" s="212"/>
      <c r="E298" s="212"/>
      <c r="F298" s="212"/>
      <c r="G298" s="212"/>
      <c r="H298" s="212"/>
      <c r="I298" s="212"/>
      <c r="J298" s="212"/>
      <c r="K298" s="212"/>
      <c r="L298" s="212"/>
      <c r="M298" s="212"/>
      <c r="N298" s="212"/>
      <c r="O298" s="212"/>
      <c r="P298" s="212"/>
      <c r="Q298" s="212"/>
      <c r="R298" s="212"/>
      <c r="S298" s="212"/>
      <c r="T298" s="212"/>
      <c r="U298" s="212"/>
      <c r="V298" s="212"/>
      <c r="W298" s="212"/>
      <c r="X298" s="212"/>
      <c r="Y298" s="212"/>
      <c r="Z298" s="212"/>
    </row>
    <row r="299">
      <c r="A299" s="222"/>
      <c r="B299" s="212"/>
      <c r="C299" s="215">
        <v>44645.0</v>
      </c>
      <c r="D299" s="212"/>
      <c r="E299" s="212"/>
      <c r="F299" s="212"/>
      <c r="G299" s="212"/>
      <c r="H299" s="212"/>
      <c r="I299" s="212"/>
      <c r="J299" s="212"/>
      <c r="K299" s="212"/>
      <c r="L299" s="212"/>
      <c r="M299" s="212"/>
      <c r="N299" s="212"/>
      <c r="O299" s="212"/>
      <c r="P299" s="212"/>
      <c r="Q299" s="212"/>
      <c r="R299" s="212"/>
      <c r="S299" s="212"/>
      <c r="T299" s="212"/>
      <c r="U299" s="212"/>
      <c r="V299" s="212"/>
      <c r="W299" s="212"/>
      <c r="X299" s="212"/>
      <c r="Y299" s="212"/>
      <c r="Z299" s="212"/>
    </row>
    <row r="300">
      <c r="A300" s="222"/>
      <c r="B300" s="212"/>
      <c r="C300" s="215">
        <v>44646.0</v>
      </c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212"/>
      <c r="T300" s="212"/>
      <c r="U300" s="212"/>
      <c r="V300" s="212"/>
      <c r="W300" s="212"/>
      <c r="X300" s="212"/>
      <c r="Y300" s="212"/>
      <c r="Z300" s="212"/>
    </row>
    <row r="301">
      <c r="A301" s="222"/>
      <c r="B301" s="212"/>
      <c r="C301" s="215">
        <v>44647.0</v>
      </c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</row>
    <row r="302">
      <c r="A302" s="222"/>
      <c r="B302" s="212"/>
      <c r="C302" s="215">
        <v>44648.0</v>
      </c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212"/>
      <c r="T302" s="212"/>
      <c r="U302" s="212"/>
      <c r="V302" s="212"/>
      <c r="W302" s="212"/>
      <c r="X302" s="212"/>
      <c r="Y302" s="212"/>
      <c r="Z302" s="212"/>
    </row>
    <row r="303">
      <c r="A303" s="222"/>
      <c r="B303" s="212"/>
      <c r="C303" s="215">
        <v>44649.0</v>
      </c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</row>
    <row r="304">
      <c r="A304" s="222"/>
      <c r="B304" s="212"/>
      <c r="C304" s="215">
        <v>44650.0</v>
      </c>
      <c r="D304" s="212"/>
      <c r="E304" s="212"/>
      <c r="F304" s="212"/>
      <c r="G304" s="212"/>
      <c r="H304" s="212"/>
      <c r="I304" s="212"/>
      <c r="J304" s="212"/>
      <c r="K304" s="212"/>
      <c r="L304" s="212"/>
      <c r="M304" s="212"/>
      <c r="N304" s="212"/>
      <c r="O304" s="212"/>
      <c r="P304" s="212"/>
      <c r="Q304" s="212"/>
      <c r="R304" s="212"/>
      <c r="S304" s="212"/>
      <c r="T304" s="212"/>
      <c r="U304" s="212"/>
      <c r="V304" s="212"/>
      <c r="W304" s="212"/>
      <c r="X304" s="212"/>
      <c r="Y304" s="212"/>
      <c r="Z304" s="212"/>
    </row>
    <row r="305">
      <c r="A305" s="222"/>
      <c r="B305" s="212"/>
      <c r="C305" s="215">
        <v>44651.0</v>
      </c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</row>
    <row r="306">
      <c r="A306" s="222"/>
      <c r="B306" s="212"/>
      <c r="C306" s="215">
        <v>44652.0</v>
      </c>
      <c r="D306" s="212"/>
      <c r="E306" s="212"/>
      <c r="F306" s="212"/>
      <c r="G306" s="212"/>
      <c r="H306" s="212"/>
      <c r="I306" s="212"/>
      <c r="J306" s="212"/>
      <c r="K306" s="212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</row>
    <row r="307">
      <c r="A307" s="222"/>
      <c r="B307" s="212"/>
      <c r="C307" s="215">
        <v>44653.0</v>
      </c>
      <c r="D307" s="212"/>
      <c r="E307" s="212"/>
      <c r="F307" s="212"/>
      <c r="G307" s="212"/>
      <c r="H307" s="212"/>
      <c r="I307" s="212"/>
      <c r="J307" s="212"/>
      <c r="K307" s="212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</row>
    <row r="308">
      <c r="A308" s="222"/>
      <c r="B308" s="212"/>
      <c r="C308" s="215">
        <v>44654.0</v>
      </c>
      <c r="D308" s="212"/>
      <c r="E308" s="212"/>
      <c r="F308" s="212"/>
      <c r="G308" s="212"/>
      <c r="H308" s="212"/>
      <c r="I308" s="212"/>
      <c r="J308" s="212"/>
      <c r="K308" s="212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</row>
    <row r="309">
      <c r="A309" s="222"/>
      <c r="B309" s="212"/>
      <c r="C309" s="215">
        <v>44655.0</v>
      </c>
      <c r="D309" s="212"/>
      <c r="E309" s="212"/>
      <c r="F309" s="212"/>
      <c r="G309" s="212"/>
      <c r="H309" s="212"/>
      <c r="I309" s="212"/>
      <c r="J309" s="212"/>
      <c r="K309" s="212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</row>
    <row r="310">
      <c r="A310" s="222"/>
      <c r="B310" s="212"/>
      <c r="C310" s="215">
        <v>44656.0</v>
      </c>
      <c r="D310" s="212"/>
      <c r="E310" s="212"/>
      <c r="F310" s="212"/>
      <c r="G310" s="212"/>
      <c r="H310" s="212"/>
      <c r="I310" s="212"/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</row>
    <row r="311">
      <c r="A311" s="222"/>
      <c r="B311" s="212"/>
      <c r="C311" s="215">
        <v>44657.0</v>
      </c>
      <c r="D311" s="212"/>
      <c r="E311" s="212"/>
      <c r="F311" s="212"/>
      <c r="G311" s="212"/>
      <c r="H311" s="212"/>
      <c r="I311" s="212"/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</row>
    <row r="312">
      <c r="A312" s="222"/>
      <c r="B312" s="212"/>
      <c r="C312" s="215">
        <v>44658.0</v>
      </c>
      <c r="D312" s="212"/>
      <c r="E312" s="212"/>
      <c r="F312" s="212"/>
      <c r="G312" s="212"/>
      <c r="H312" s="212"/>
      <c r="I312" s="212"/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</row>
    <row r="313">
      <c r="A313" s="222"/>
      <c r="B313" s="212"/>
      <c r="C313" s="215">
        <v>44659.0</v>
      </c>
      <c r="D313" s="212"/>
      <c r="E313" s="212"/>
      <c r="F313" s="212"/>
      <c r="G313" s="212"/>
      <c r="H313" s="212"/>
      <c r="I313" s="212"/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</row>
    <row r="314">
      <c r="A314" s="222"/>
      <c r="B314" s="212"/>
      <c r="C314" s="215">
        <v>44660.0</v>
      </c>
      <c r="D314" s="212"/>
      <c r="E314" s="212"/>
      <c r="F314" s="212"/>
      <c r="G314" s="212"/>
      <c r="H314" s="212"/>
      <c r="I314" s="212"/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</row>
    <row r="315">
      <c r="A315" s="222"/>
      <c r="B315" s="212"/>
      <c r="C315" s="215">
        <v>44661.0</v>
      </c>
      <c r="D315" s="212"/>
      <c r="E315" s="212"/>
      <c r="F315" s="212"/>
      <c r="G315" s="212"/>
      <c r="H315" s="212"/>
      <c r="I315" s="212"/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</row>
    <row r="316">
      <c r="A316" s="222"/>
      <c r="B316" s="212"/>
      <c r="C316" s="215">
        <v>44662.0</v>
      </c>
      <c r="D316" s="212"/>
      <c r="E316" s="212"/>
      <c r="F316" s="212"/>
      <c r="G316" s="212"/>
      <c r="H316" s="212"/>
      <c r="I316" s="212"/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</row>
    <row r="317">
      <c r="A317" s="222"/>
      <c r="B317" s="212"/>
      <c r="C317" s="215">
        <v>44663.0</v>
      </c>
      <c r="D317" s="212"/>
      <c r="E317" s="212"/>
      <c r="F317" s="212"/>
      <c r="G317" s="212"/>
      <c r="H317" s="212"/>
      <c r="I317" s="212"/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</row>
    <row r="318">
      <c r="A318" s="222"/>
      <c r="B318" s="212"/>
      <c r="C318" s="215">
        <v>44664.0</v>
      </c>
      <c r="D318" s="212"/>
      <c r="E318" s="212"/>
      <c r="F318" s="212"/>
      <c r="G318" s="212"/>
      <c r="H318" s="212"/>
      <c r="I318" s="212"/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</row>
    <row r="319">
      <c r="A319" s="222"/>
      <c r="B319" s="212"/>
      <c r="C319" s="215">
        <v>44665.0</v>
      </c>
      <c r="D319" s="212"/>
      <c r="E319" s="212"/>
      <c r="F319" s="212"/>
      <c r="G319" s="212"/>
      <c r="H319" s="212"/>
      <c r="I319" s="212"/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</row>
    <row r="320">
      <c r="A320" s="222"/>
      <c r="B320" s="212"/>
      <c r="C320" s="215">
        <v>44666.0</v>
      </c>
      <c r="D320" s="212"/>
      <c r="E320" s="212"/>
      <c r="F320" s="212"/>
      <c r="G320" s="212"/>
      <c r="H320" s="212"/>
      <c r="I320" s="212"/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</row>
    <row r="321">
      <c r="A321" s="222"/>
      <c r="B321" s="212"/>
      <c r="C321" s="215">
        <v>44667.0</v>
      </c>
      <c r="D321" s="212"/>
      <c r="E321" s="212"/>
      <c r="F321" s="212"/>
      <c r="G321" s="212"/>
      <c r="H321" s="212"/>
      <c r="I321" s="212"/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</row>
    <row r="322">
      <c r="A322" s="222"/>
      <c r="B322" s="212"/>
      <c r="C322" s="215">
        <v>44668.0</v>
      </c>
      <c r="D322" s="212"/>
      <c r="E322" s="212"/>
      <c r="F322" s="212"/>
      <c r="G322" s="212"/>
      <c r="H322" s="212"/>
      <c r="I322" s="212"/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</row>
    <row r="323">
      <c r="A323" s="222"/>
      <c r="B323" s="212"/>
      <c r="C323" s="215">
        <v>44669.0</v>
      </c>
      <c r="D323" s="212"/>
      <c r="E323" s="212"/>
      <c r="F323" s="212"/>
      <c r="G323" s="212"/>
      <c r="H323" s="212"/>
      <c r="I323" s="212"/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</row>
    <row r="324">
      <c r="A324" s="222"/>
      <c r="B324" s="212"/>
      <c r="C324" s="215">
        <v>44670.0</v>
      </c>
      <c r="D324" s="212"/>
      <c r="E324" s="212"/>
      <c r="F324" s="212"/>
      <c r="G324" s="212"/>
      <c r="H324" s="212"/>
      <c r="I324" s="212"/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</row>
    <row r="325">
      <c r="A325" s="222"/>
      <c r="B325" s="212"/>
      <c r="C325" s="215">
        <v>44671.0</v>
      </c>
      <c r="D325" s="212"/>
      <c r="E325" s="212"/>
      <c r="F325" s="212"/>
      <c r="G325" s="212"/>
      <c r="H325" s="212"/>
      <c r="I325" s="212"/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</row>
    <row r="326">
      <c r="A326" s="222"/>
      <c r="B326" s="212"/>
      <c r="C326" s="215">
        <v>44672.0</v>
      </c>
      <c r="D326" s="212"/>
      <c r="E326" s="212"/>
      <c r="F326" s="212"/>
      <c r="G326" s="212"/>
      <c r="H326" s="212"/>
      <c r="I326" s="212"/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</row>
    <row r="327">
      <c r="A327" s="222"/>
      <c r="B327" s="212"/>
      <c r="C327" s="215">
        <v>44673.0</v>
      </c>
      <c r="D327" s="212"/>
      <c r="E327" s="212"/>
      <c r="F327" s="212"/>
      <c r="G327" s="212"/>
      <c r="H327" s="212"/>
      <c r="I327" s="212"/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</row>
    <row r="328">
      <c r="A328" s="222"/>
      <c r="B328" s="212"/>
      <c r="C328" s="215">
        <v>44674.0</v>
      </c>
      <c r="D328" s="212"/>
      <c r="E328" s="212"/>
      <c r="F328" s="212"/>
      <c r="G328" s="212"/>
      <c r="H328" s="212"/>
      <c r="I328" s="212"/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</row>
    <row r="329">
      <c r="A329" s="222"/>
      <c r="B329" s="212"/>
      <c r="C329" s="215">
        <v>44675.0</v>
      </c>
      <c r="D329" s="212"/>
      <c r="E329" s="212"/>
      <c r="F329" s="212"/>
      <c r="G329" s="212"/>
      <c r="H329" s="212"/>
      <c r="I329" s="212"/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</row>
    <row r="330">
      <c r="A330" s="222"/>
      <c r="B330" s="212"/>
      <c r="C330" s="215">
        <v>44676.0</v>
      </c>
      <c r="D330" s="212"/>
      <c r="E330" s="212"/>
      <c r="F330" s="212"/>
      <c r="G330" s="212"/>
      <c r="H330" s="212"/>
      <c r="I330" s="212"/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</row>
    <row r="331">
      <c r="A331" s="222"/>
      <c r="B331" s="212"/>
      <c r="C331" s="215">
        <v>44677.0</v>
      </c>
      <c r="D331" s="212"/>
      <c r="E331" s="212"/>
      <c r="F331" s="212"/>
      <c r="G331" s="212"/>
      <c r="H331" s="212"/>
      <c r="I331" s="212"/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</row>
    <row r="332">
      <c r="A332" s="222"/>
      <c r="B332" s="212"/>
      <c r="C332" s="215">
        <v>44678.0</v>
      </c>
      <c r="D332" s="212"/>
      <c r="E332" s="212"/>
      <c r="F332" s="212"/>
      <c r="G332" s="212"/>
      <c r="H332" s="212"/>
      <c r="I332" s="212"/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</row>
    <row r="333">
      <c r="A333" s="222"/>
      <c r="B333" s="212"/>
      <c r="C333" s="215">
        <v>44679.0</v>
      </c>
      <c r="D333" s="212"/>
      <c r="E333" s="212"/>
      <c r="F333" s="212"/>
      <c r="G333" s="212"/>
      <c r="H333" s="212"/>
      <c r="I333" s="212"/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</row>
    <row r="334">
      <c r="A334" s="222"/>
      <c r="B334" s="212"/>
      <c r="C334" s="215">
        <v>44680.0</v>
      </c>
      <c r="D334" s="212"/>
      <c r="E334" s="212"/>
      <c r="F334" s="212"/>
      <c r="G334" s="212"/>
      <c r="H334" s="212"/>
      <c r="I334" s="212"/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</row>
    <row r="335">
      <c r="A335" s="222"/>
      <c r="B335" s="212"/>
      <c r="C335" s="215">
        <v>44681.0</v>
      </c>
      <c r="D335" s="212"/>
      <c r="E335" s="212"/>
      <c r="F335" s="212"/>
      <c r="G335" s="212"/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</row>
    <row r="336">
      <c r="A336" s="222"/>
      <c r="B336" s="212"/>
      <c r="C336" s="215">
        <v>44682.0</v>
      </c>
      <c r="D336" s="212"/>
      <c r="E336" s="212"/>
      <c r="F336" s="212"/>
      <c r="G336" s="212"/>
      <c r="H336" s="212"/>
      <c r="I336" s="212"/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</row>
    <row r="337">
      <c r="A337" s="222"/>
      <c r="B337" s="212"/>
      <c r="C337" s="215">
        <v>44683.0</v>
      </c>
      <c r="D337" s="212"/>
      <c r="E337" s="212"/>
      <c r="F337" s="212"/>
      <c r="G337" s="212"/>
      <c r="H337" s="212"/>
      <c r="I337" s="212"/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</row>
    <row r="338">
      <c r="A338" s="222"/>
      <c r="B338" s="212"/>
      <c r="C338" s="215">
        <v>44684.0</v>
      </c>
      <c r="D338" s="212"/>
      <c r="E338" s="212"/>
      <c r="F338" s="212"/>
      <c r="G338" s="212"/>
      <c r="H338" s="212"/>
      <c r="I338" s="212"/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</row>
    <row r="339">
      <c r="A339" s="222"/>
      <c r="B339" s="212"/>
      <c r="C339" s="215">
        <v>44685.0</v>
      </c>
      <c r="D339" s="212"/>
      <c r="E339" s="212"/>
      <c r="F339" s="212"/>
      <c r="G339" s="212"/>
      <c r="H339" s="212"/>
      <c r="I339" s="212"/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</row>
    <row r="340">
      <c r="A340" s="222"/>
      <c r="B340" s="212"/>
      <c r="C340" s="215">
        <v>44686.0</v>
      </c>
      <c r="D340" s="212"/>
      <c r="E340" s="212"/>
      <c r="F340" s="212"/>
      <c r="G340" s="212"/>
      <c r="H340" s="212"/>
      <c r="I340" s="212"/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</row>
    <row r="341">
      <c r="A341" s="222"/>
      <c r="B341" s="212"/>
      <c r="C341" s="215">
        <v>44687.0</v>
      </c>
      <c r="D341" s="212"/>
      <c r="E341" s="212"/>
      <c r="F341" s="212"/>
      <c r="G341" s="212"/>
      <c r="H341" s="212"/>
      <c r="I341" s="212"/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</row>
    <row r="342">
      <c r="A342" s="222"/>
      <c r="B342" s="212"/>
      <c r="C342" s="215">
        <v>44688.0</v>
      </c>
      <c r="D342" s="212"/>
      <c r="E342" s="212"/>
      <c r="F342" s="212"/>
      <c r="G342" s="212"/>
      <c r="H342" s="212"/>
      <c r="I342" s="212"/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</row>
    <row r="343">
      <c r="A343" s="222"/>
      <c r="B343" s="212"/>
      <c r="C343" s="215">
        <v>44689.0</v>
      </c>
      <c r="D343" s="212"/>
      <c r="E343" s="212"/>
      <c r="F343" s="212"/>
      <c r="G343" s="212"/>
      <c r="H343" s="212"/>
      <c r="I343" s="212"/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</row>
    <row r="344">
      <c r="A344" s="222"/>
      <c r="B344" s="212"/>
      <c r="C344" s="215">
        <v>44690.0</v>
      </c>
      <c r="D344" s="212"/>
      <c r="E344" s="212"/>
      <c r="F344" s="212"/>
      <c r="G344" s="212"/>
      <c r="H344" s="212"/>
      <c r="I344" s="212"/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</row>
    <row r="345">
      <c r="A345" s="222"/>
      <c r="B345" s="212"/>
      <c r="C345" s="215">
        <v>44691.0</v>
      </c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</row>
    <row r="346">
      <c r="A346" s="222"/>
      <c r="B346" s="212"/>
      <c r="C346" s="215">
        <v>44692.0</v>
      </c>
      <c r="D346" s="212"/>
      <c r="E346" s="212"/>
      <c r="F346" s="212"/>
      <c r="G346" s="212"/>
      <c r="H346" s="212"/>
      <c r="I346" s="212"/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</row>
    <row r="347">
      <c r="A347" s="222"/>
      <c r="B347" s="212"/>
      <c r="C347" s="215">
        <v>44693.0</v>
      </c>
      <c r="D347" s="212"/>
      <c r="E347" s="212"/>
      <c r="F347" s="212"/>
      <c r="G347" s="212"/>
      <c r="H347" s="212"/>
      <c r="I347" s="212"/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</row>
    <row r="348">
      <c r="A348" s="222"/>
      <c r="B348" s="212"/>
      <c r="C348" s="215">
        <v>44694.0</v>
      </c>
      <c r="D348" s="212"/>
      <c r="E348" s="212"/>
      <c r="F348" s="212"/>
      <c r="G348" s="212"/>
      <c r="H348" s="212"/>
      <c r="I348" s="212"/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</row>
    <row r="349">
      <c r="A349" s="222"/>
      <c r="B349" s="212"/>
      <c r="C349" s="215">
        <v>44695.0</v>
      </c>
      <c r="D349" s="212"/>
      <c r="E349" s="212"/>
      <c r="F349" s="212"/>
      <c r="G349" s="212"/>
      <c r="H349" s="212"/>
      <c r="I349" s="212"/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</row>
    <row r="350">
      <c r="A350" s="222"/>
      <c r="B350" s="212"/>
      <c r="C350" s="215">
        <v>44696.0</v>
      </c>
      <c r="D350" s="212"/>
      <c r="E350" s="212"/>
      <c r="F350" s="212"/>
      <c r="G350" s="212"/>
      <c r="H350" s="212"/>
      <c r="I350" s="212"/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</row>
    <row r="351">
      <c r="A351" s="222"/>
      <c r="B351" s="212"/>
      <c r="C351" s="215">
        <v>44697.0</v>
      </c>
      <c r="D351" s="212"/>
      <c r="E351" s="212"/>
      <c r="F351" s="212"/>
      <c r="G351" s="212"/>
      <c r="H351" s="212"/>
      <c r="I351" s="212"/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</row>
    <row r="352">
      <c r="A352" s="222"/>
      <c r="B352" s="212"/>
      <c r="C352" s="215">
        <v>44698.0</v>
      </c>
      <c r="D352" s="212"/>
      <c r="E352" s="212"/>
      <c r="F352" s="212"/>
      <c r="G352" s="212"/>
      <c r="H352" s="212"/>
      <c r="I352" s="212"/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</row>
    <row r="353">
      <c r="A353" s="222"/>
      <c r="B353" s="212"/>
      <c r="C353" s="215">
        <v>44699.0</v>
      </c>
      <c r="D353" s="212"/>
      <c r="E353" s="212"/>
      <c r="F353" s="212"/>
      <c r="G353" s="212"/>
      <c r="H353" s="212"/>
      <c r="I353" s="212"/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</row>
    <row r="354">
      <c r="A354" s="222"/>
      <c r="B354" s="212"/>
      <c r="C354" s="215">
        <v>44700.0</v>
      </c>
      <c r="D354" s="212"/>
      <c r="E354" s="212"/>
      <c r="F354" s="212"/>
      <c r="G354" s="212"/>
      <c r="H354" s="212"/>
      <c r="I354" s="212"/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</row>
    <row r="355">
      <c r="A355" s="222"/>
      <c r="B355" s="212"/>
      <c r="C355" s="215">
        <v>44701.0</v>
      </c>
      <c r="D355" s="212"/>
      <c r="E355" s="212"/>
      <c r="F355" s="212"/>
      <c r="G355" s="212"/>
      <c r="H355" s="212"/>
      <c r="I355" s="212"/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</row>
    <row r="356">
      <c r="A356" s="222"/>
      <c r="B356" s="212"/>
      <c r="C356" s="215">
        <v>44702.0</v>
      </c>
      <c r="D356" s="212"/>
      <c r="E356" s="212"/>
      <c r="F356" s="212"/>
      <c r="G356" s="212"/>
      <c r="H356" s="212"/>
      <c r="I356" s="212"/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</row>
    <row r="357">
      <c r="A357" s="222"/>
      <c r="B357" s="212"/>
      <c r="C357" s="215">
        <v>44703.0</v>
      </c>
      <c r="D357" s="212"/>
      <c r="E357" s="212"/>
      <c r="F357" s="212"/>
      <c r="G357" s="212"/>
      <c r="H357" s="212"/>
      <c r="I357" s="212"/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</row>
    <row r="358">
      <c r="A358" s="222"/>
      <c r="B358" s="212"/>
      <c r="C358" s="215">
        <v>44704.0</v>
      </c>
      <c r="D358" s="212"/>
      <c r="E358" s="212"/>
      <c r="F358" s="212"/>
      <c r="G358" s="212"/>
      <c r="H358" s="212"/>
      <c r="I358" s="212"/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</row>
    <row r="359">
      <c r="A359" s="222"/>
      <c r="B359" s="212"/>
      <c r="C359" s="215">
        <v>44705.0</v>
      </c>
      <c r="D359" s="212"/>
      <c r="E359" s="212"/>
      <c r="F359" s="212"/>
      <c r="G359" s="212"/>
      <c r="H359" s="212"/>
      <c r="I359" s="212"/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</row>
    <row r="360">
      <c r="A360" s="222"/>
      <c r="B360" s="212"/>
      <c r="C360" s="215">
        <v>44706.0</v>
      </c>
      <c r="D360" s="212"/>
      <c r="E360" s="212"/>
      <c r="F360" s="212"/>
      <c r="G360" s="212"/>
      <c r="H360" s="212"/>
      <c r="I360" s="212"/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</row>
    <row r="361">
      <c r="A361" s="222"/>
      <c r="B361" s="212"/>
      <c r="C361" s="215">
        <v>44707.0</v>
      </c>
      <c r="D361" s="212"/>
      <c r="E361" s="212"/>
      <c r="F361" s="212"/>
      <c r="G361" s="212"/>
      <c r="H361" s="212"/>
      <c r="I361" s="212"/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</row>
    <row r="362">
      <c r="A362" s="222"/>
      <c r="B362" s="212"/>
      <c r="C362" s="215">
        <v>44708.0</v>
      </c>
      <c r="D362" s="212"/>
      <c r="E362" s="212"/>
      <c r="F362" s="212"/>
      <c r="G362" s="212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</row>
    <row r="363">
      <c r="A363" s="222"/>
      <c r="B363" s="212"/>
      <c r="C363" s="215">
        <v>44709.0</v>
      </c>
      <c r="D363" s="212"/>
      <c r="E363" s="212"/>
      <c r="F363" s="212"/>
      <c r="G363" s="212"/>
      <c r="H363" s="212"/>
      <c r="I363" s="212"/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</row>
    <row r="364">
      <c r="A364" s="222"/>
      <c r="B364" s="212"/>
      <c r="C364" s="215">
        <v>44710.0</v>
      </c>
      <c r="D364" s="212"/>
      <c r="E364" s="212"/>
      <c r="F364" s="212"/>
      <c r="G364" s="212"/>
      <c r="H364" s="212"/>
      <c r="I364" s="212"/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</row>
    <row r="365">
      <c r="A365" s="222"/>
      <c r="B365" s="212"/>
      <c r="C365" s="215">
        <v>44711.0</v>
      </c>
      <c r="D365" s="212"/>
      <c r="E365" s="212"/>
      <c r="F365" s="212"/>
      <c r="G365" s="212"/>
      <c r="H365" s="212"/>
      <c r="I365" s="212"/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</row>
    <row r="366">
      <c r="A366" s="222"/>
      <c r="B366" s="212"/>
      <c r="C366" s="215">
        <v>44712.0</v>
      </c>
      <c r="D366" s="212"/>
      <c r="E366" s="212"/>
      <c r="F366" s="212"/>
      <c r="G366" s="212"/>
      <c r="H366" s="212"/>
      <c r="I366" s="212"/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</row>
    <row r="367">
      <c r="A367" s="222"/>
      <c r="B367" s="212"/>
      <c r="C367" s="215">
        <v>44713.0</v>
      </c>
      <c r="D367" s="212"/>
      <c r="E367" s="212"/>
      <c r="F367" s="212"/>
      <c r="G367" s="212"/>
      <c r="H367" s="212"/>
      <c r="I367" s="212"/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</row>
    <row r="368">
      <c r="A368" s="222"/>
      <c r="B368" s="212"/>
      <c r="C368" s="215">
        <v>44714.0</v>
      </c>
      <c r="D368" s="212"/>
      <c r="E368" s="212"/>
      <c r="F368" s="212"/>
      <c r="G368" s="212"/>
      <c r="H368" s="212"/>
      <c r="I368" s="212"/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</row>
    <row r="369">
      <c r="A369" s="222"/>
      <c r="B369" s="212"/>
      <c r="C369" s="215">
        <v>44715.0</v>
      </c>
      <c r="D369" s="212"/>
      <c r="E369" s="212"/>
      <c r="F369" s="212"/>
      <c r="G369" s="212"/>
      <c r="H369" s="212"/>
      <c r="I369" s="212"/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</row>
    <row r="370">
      <c r="A370" s="222"/>
      <c r="B370" s="212"/>
      <c r="C370" s="215">
        <v>44716.0</v>
      </c>
      <c r="D370" s="212"/>
      <c r="E370" s="212"/>
      <c r="F370" s="212"/>
      <c r="G370" s="212"/>
      <c r="H370" s="212"/>
      <c r="I370" s="212"/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</row>
    <row r="371">
      <c r="A371" s="222"/>
      <c r="B371" s="212"/>
      <c r="C371" s="215">
        <v>44717.0</v>
      </c>
      <c r="D371" s="212"/>
      <c r="E371" s="212"/>
      <c r="F371" s="212"/>
      <c r="G371" s="212"/>
      <c r="H371" s="212"/>
      <c r="I371" s="212"/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</row>
    <row r="372">
      <c r="A372" s="222"/>
      <c r="B372" s="212"/>
      <c r="C372" s="215">
        <v>44718.0</v>
      </c>
      <c r="D372" s="212"/>
      <c r="E372" s="212"/>
      <c r="F372" s="212"/>
      <c r="G372" s="212"/>
      <c r="H372" s="212"/>
      <c r="I372" s="212"/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</row>
    <row r="373">
      <c r="A373" s="222"/>
      <c r="B373" s="212"/>
      <c r="C373" s="215">
        <v>44719.0</v>
      </c>
      <c r="D373" s="212"/>
      <c r="E373" s="212"/>
      <c r="F373" s="212"/>
      <c r="G373" s="212"/>
      <c r="H373" s="212"/>
      <c r="I373" s="212"/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</row>
    <row r="374">
      <c r="A374" s="222"/>
      <c r="B374" s="212"/>
      <c r="C374" s="215">
        <v>44720.0</v>
      </c>
      <c r="D374" s="212"/>
      <c r="E374" s="212"/>
      <c r="F374" s="212"/>
      <c r="G374" s="212"/>
      <c r="H374" s="212"/>
      <c r="I374" s="212"/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</row>
    <row r="375">
      <c r="A375" s="222"/>
      <c r="B375" s="212"/>
      <c r="C375" s="215">
        <v>44721.0</v>
      </c>
      <c r="D375" s="212"/>
      <c r="E375" s="212"/>
      <c r="F375" s="212"/>
      <c r="G375" s="212"/>
      <c r="H375" s="212"/>
      <c r="I375" s="212"/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</row>
    <row r="376">
      <c r="A376" s="222"/>
      <c r="B376" s="212"/>
      <c r="C376" s="215">
        <v>44722.0</v>
      </c>
      <c r="D376" s="212"/>
      <c r="E376" s="212"/>
      <c r="F376" s="212"/>
      <c r="G376" s="212"/>
      <c r="H376" s="212"/>
      <c r="I376" s="212"/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</row>
    <row r="377">
      <c r="A377" s="222"/>
      <c r="B377" s="212"/>
      <c r="C377" s="215">
        <v>44723.0</v>
      </c>
      <c r="D377" s="212"/>
      <c r="E377" s="212"/>
      <c r="F377" s="212"/>
      <c r="G377" s="212"/>
      <c r="H377" s="212"/>
      <c r="I377" s="212"/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</row>
    <row r="378">
      <c r="A378" s="222"/>
      <c r="B378" s="212"/>
      <c r="C378" s="215">
        <v>44724.0</v>
      </c>
      <c r="D378" s="212"/>
      <c r="E378" s="212"/>
      <c r="F378" s="212"/>
      <c r="G378" s="212"/>
      <c r="H378" s="212"/>
      <c r="I378" s="212"/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</row>
    <row r="379">
      <c r="A379" s="222"/>
      <c r="B379" s="212"/>
      <c r="C379" s="215">
        <v>44725.0</v>
      </c>
      <c r="D379" s="212"/>
      <c r="E379" s="212"/>
      <c r="F379" s="212"/>
      <c r="G379" s="212"/>
      <c r="H379" s="212"/>
      <c r="I379" s="212"/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</row>
    <row r="380">
      <c r="A380" s="222"/>
      <c r="B380" s="212"/>
      <c r="C380" s="215">
        <v>44726.0</v>
      </c>
      <c r="D380" s="212"/>
      <c r="E380" s="212"/>
      <c r="F380" s="212"/>
      <c r="G380" s="212"/>
      <c r="H380" s="212"/>
      <c r="I380" s="212"/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</row>
    <row r="381">
      <c r="A381" s="222"/>
      <c r="B381" s="212"/>
      <c r="C381" s="215">
        <v>44727.0</v>
      </c>
      <c r="D381" s="212"/>
      <c r="E381" s="212"/>
      <c r="F381" s="212"/>
      <c r="G381" s="212"/>
      <c r="H381" s="212"/>
      <c r="I381" s="212"/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</row>
    <row r="382">
      <c r="A382" s="222"/>
      <c r="B382" s="212"/>
      <c r="C382" s="215">
        <v>44728.0</v>
      </c>
      <c r="D382" s="212"/>
      <c r="E382" s="212"/>
      <c r="F382" s="212"/>
      <c r="G382" s="212"/>
      <c r="H382" s="212"/>
      <c r="I382" s="212"/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</row>
    <row r="383">
      <c r="A383" s="222"/>
      <c r="B383" s="212"/>
      <c r="C383" s="215">
        <v>44729.0</v>
      </c>
      <c r="D383" s="212"/>
      <c r="E383" s="212"/>
      <c r="F383" s="212"/>
      <c r="G383" s="212"/>
      <c r="H383" s="212"/>
      <c r="I383" s="212"/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</row>
    <row r="384">
      <c r="A384" s="222"/>
      <c r="B384" s="212"/>
      <c r="C384" s="215">
        <v>44730.0</v>
      </c>
      <c r="D384" s="212"/>
      <c r="E384" s="212"/>
      <c r="F384" s="212"/>
      <c r="G384" s="212"/>
      <c r="H384" s="212"/>
      <c r="I384" s="212"/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</row>
    <row r="385">
      <c r="A385" s="222"/>
      <c r="B385" s="212"/>
      <c r="C385" s="215">
        <v>44731.0</v>
      </c>
      <c r="D385" s="212"/>
      <c r="E385" s="212"/>
      <c r="F385" s="212"/>
      <c r="G385" s="212"/>
      <c r="H385" s="212"/>
      <c r="I385" s="212"/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</row>
    <row r="386">
      <c r="A386" s="222"/>
      <c r="B386" s="212"/>
      <c r="C386" s="215">
        <v>44732.0</v>
      </c>
      <c r="D386" s="212"/>
      <c r="E386" s="212"/>
      <c r="F386" s="212"/>
      <c r="G386" s="212"/>
      <c r="H386" s="212"/>
      <c r="I386" s="212"/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</row>
    <row r="387">
      <c r="A387" s="222"/>
      <c r="B387" s="212"/>
      <c r="C387" s="215">
        <v>44733.0</v>
      </c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</row>
    <row r="388">
      <c r="A388" s="222"/>
      <c r="B388" s="212"/>
      <c r="C388" s="215">
        <v>44734.0</v>
      </c>
      <c r="D388" s="212"/>
      <c r="E388" s="212"/>
      <c r="F388" s="212"/>
      <c r="G388" s="212"/>
      <c r="H388" s="212"/>
      <c r="I388" s="212"/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</row>
    <row r="389">
      <c r="A389" s="222"/>
      <c r="B389" s="212"/>
      <c r="C389" s="215">
        <v>44735.0</v>
      </c>
      <c r="D389" s="212"/>
      <c r="E389" s="212"/>
      <c r="F389" s="212"/>
      <c r="G389" s="212"/>
      <c r="H389" s="212"/>
      <c r="I389" s="212"/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</row>
    <row r="390">
      <c r="A390" s="222"/>
      <c r="B390" s="212"/>
      <c r="C390" s="215">
        <v>44736.0</v>
      </c>
      <c r="D390" s="212"/>
      <c r="E390" s="212"/>
      <c r="F390" s="212"/>
      <c r="G390" s="212"/>
      <c r="H390" s="212"/>
      <c r="I390" s="212"/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</row>
    <row r="391">
      <c r="A391" s="222"/>
      <c r="B391" s="212"/>
      <c r="C391" s="215">
        <v>44737.0</v>
      </c>
      <c r="D391" s="212"/>
      <c r="E391" s="212"/>
      <c r="F391" s="212"/>
      <c r="G391" s="212"/>
      <c r="H391" s="212"/>
      <c r="I391" s="212"/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</row>
    <row r="392">
      <c r="A392" s="222"/>
      <c r="B392" s="212"/>
      <c r="C392" s="215">
        <v>44738.0</v>
      </c>
      <c r="D392" s="212"/>
      <c r="E392" s="212"/>
      <c r="F392" s="212"/>
      <c r="G392" s="212"/>
      <c r="H392" s="212"/>
      <c r="I392" s="212"/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</row>
    <row r="393">
      <c r="A393" s="222"/>
      <c r="B393" s="212"/>
      <c r="C393" s="215">
        <v>44739.0</v>
      </c>
      <c r="D393" s="212"/>
      <c r="E393" s="212"/>
      <c r="F393" s="212"/>
      <c r="G393" s="212"/>
      <c r="H393" s="212"/>
      <c r="I393" s="212"/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</row>
    <row r="394">
      <c r="A394" s="222"/>
      <c r="B394" s="212"/>
      <c r="C394" s="215">
        <v>44740.0</v>
      </c>
      <c r="D394" s="212"/>
      <c r="E394" s="212"/>
      <c r="F394" s="212"/>
      <c r="G394" s="212"/>
      <c r="H394" s="212"/>
      <c r="I394" s="212"/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</row>
    <row r="395">
      <c r="A395" s="222"/>
      <c r="B395" s="212"/>
      <c r="C395" s="215">
        <v>44741.0</v>
      </c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</row>
    <row r="396">
      <c r="A396" s="222"/>
      <c r="B396" s="212"/>
      <c r="C396" s="215">
        <v>44742.0</v>
      </c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</row>
    <row r="397">
      <c r="A397" s="222"/>
      <c r="B397" s="212"/>
      <c r="C397" s="215">
        <v>44743.0</v>
      </c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</row>
    <row r="398">
      <c r="A398" s="222"/>
      <c r="B398" s="212"/>
      <c r="C398" s="215">
        <v>44744.0</v>
      </c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</row>
    <row r="399">
      <c r="A399" s="222"/>
      <c r="B399" s="212"/>
      <c r="C399" s="215">
        <v>44745.0</v>
      </c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</row>
    <row r="400">
      <c r="A400" s="222"/>
      <c r="B400" s="212"/>
      <c r="C400" s="215">
        <v>44746.0</v>
      </c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</row>
    <row r="401">
      <c r="A401" s="222"/>
      <c r="B401" s="212"/>
      <c r="C401" s="215">
        <v>44747.0</v>
      </c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</row>
    <row r="402">
      <c r="A402" s="222"/>
      <c r="B402" s="212"/>
      <c r="C402" s="215">
        <v>44748.0</v>
      </c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</row>
    <row r="403">
      <c r="A403" s="222"/>
      <c r="B403" s="212"/>
      <c r="C403" s="215">
        <v>44749.0</v>
      </c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</row>
    <row r="404">
      <c r="A404" s="222"/>
      <c r="B404" s="212"/>
      <c r="C404" s="215">
        <v>44750.0</v>
      </c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</row>
    <row r="405">
      <c r="A405" s="222"/>
      <c r="B405" s="212"/>
      <c r="C405" s="215">
        <v>44751.0</v>
      </c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</row>
    <row r="406">
      <c r="A406" s="222"/>
      <c r="B406" s="212"/>
      <c r="C406" s="215">
        <v>44752.0</v>
      </c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</row>
    <row r="407">
      <c r="A407" s="222"/>
      <c r="B407" s="212"/>
      <c r="C407" s="215">
        <v>44753.0</v>
      </c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</row>
    <row r="408">
      <c r="A408" s="222"/>
      <c r="B408" s="212"/>
      <c r="C408" s="215">
        <v>44754.0</v>
      </c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</row>
    <row r="409">
      <c r="A409" s="222"/>
      <c r="B409" s="212"/>
      <c r="C409" s="215">
        <v>44755.0</v>
      </c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</row>
    <row r="410">
      <c r="A410" s="222"/>
      <c r="B410" s="212"/>
      <c r="C410" s="215">
        <v>44756.0</v>
      </c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</row>
    <row r="411">
      <c r="A411" s="222"/>
      <c r="B411" s="212"/>
      <c r="C411" s="215">
        <v>44757.0</v>
      </c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</row>
    <row r="412">
      <c r="A412" s="222"/>
      <c r="B412" s="212"/>
      <c r="C412" s="215">
        <v>44758.0</v>
      </c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</row>
    <row r="413">
      <c r="A413" s="222"/>
      <c r="B413" s="212"/>
      <c r="C413" s="215">
        <v>44759.0</v>
      </c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</row>
    <row r="414">
      <c r="A414" s="222"/>
      <c r="B414" s="212"/>
      <c r="C414" s="215">
        <v>44760.0</v>
      </c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</row>
    <row r="415">
      <c r="A415" s="222"/>
      <c r="B415" s="212"/>
      <c r="C415" s="215">
        <v>44761.0</v>
      </c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</row>
    <row r="416">
      <c r="A416" s="222"/>
      <c r="B416" s="212"/>
      <c r="C416" s="215">
        <v>44762.0</v>
      </c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</row>
    <row r="417">
      <c r="A417" s="222"/>
      <c r="B417" s="212"/>
      <c r="C417" s="215">
        <v>44763.0</v>
      </c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</row>
    <row r="418">
      <c r="A418" s="222"/>
      <c r="B418" s="212"/>
      <c r="C418" s="215">
        <v>44764.0</v>
      </c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</row>
    <row r="419">
      <c r="A419" s="222"/>
      <c r="B419" s="212"/>
      <c r="C419" s="215">
        <v>44765.0</v>
      </c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</row>
    <row r="420">
      <c r="A420" s="222"/>
      <c r="B420" s="212"/>
      <c r="C420" s="215">
        <v>44766.0</v>
      </c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</row>
    <row r="421">
      <c r="A421" s="222"/>
      <c r="B421" s="212"/>
      <c r="C421" s="215">
        <v>44767.0</v>
      </c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</row>
    <row r="422">
      <c r="A422" s="222"/>
      <c r="B422" s="212"/>
      <c r="C422" s="215">
        <v>44768.0</v>
      </c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</row>
    <row r="423">
      <c r="A423" s="222"/>
      <c r="B423" s="212"/>
      <c r="C423" s="215">
        <v>44769.0</v>
      </c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</row>
    <row r="424">
      <c r="A424" s="222"/>
      <c r="B424" s="212"/>
      <c r="C424" s="215">
        <v>44770.0</v>
      </c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</row>
    <row r="425">
      <c r="A425" s="222"/>
      <c r="B425" s="212"/>
      <c r="C425" s="215">
        <v>44771.0</v>
      </c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</row>
    <row r="426">
      <c r="A426" s="222"/>
      <c r="B426" s="212"/>
      <c r="C426" s="215">
        <v>44772.0</v>
      </c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</row>
    <row r="427">
      <c r="A427" s="222"/>
      <c r="B427" s="212"/>
      <c r="C427" s="215">
        <v>44773.0</v>
      </c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</row>
    <row r="428">
      <c r="A428" s="222"/>
      <c r="B428" s="212"/>
      <c r="C428" s="215">
        <v>44774.0</v>
      </c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</row>
    <row r="429">
      <c r="A429" s="222"/>
      <c r="B429" s="212"/>
      <c r="C429" s="215">
        <v>44775.0</v>
      </c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</row>
    <row r="430">
      <c r="A430" s="222"/>
      <c r="B430" s="212"/>
      <c r="C430" s="215">
        <v>44776.0</v>
      </c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</row>
    <row r="431">
      <c r="A431" s="222"/>
      <c r="B431" s="212"/>
      <c r="C431" s="215">
        <v>44777.0</v>
      </c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</row>
    <row r="432">
      <c r="A432" s="222"/>
      <c r="B432" s="212"/>
      <c r="C432" s="215">
        <v>44778.0</v>
      </c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</row>
    <row r="433">
      <c r="A433" s="222"/>
      <c r="B433" s="212"/>
      <c r="C433" s="215">
        <v>44779.0</v>
      </c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</row>
    <row r="434">
      <c r="A434" s="222"/>
      <c r="B434" s="212"/>
      <c r="C434" s="215">
        <v>44780.0</v>
      </c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</row>
    <row r="435">
      <c r="A435" s="222"/>
      <c r="B435" s="212"/>
      <c r="C435" s="215">
        <v>44781.0</v>
      </c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</row>
    <row r="436">
      <c r="A436" s="222"/>
      <c r="B436" s="212"/>
      <c r="C436" s="215">
        <v>44782.0</v>
      </c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</row>
    <row r="437">
      <c r="A437" s="222"/>
      <c r="B437" s="212"/>
      <c r="C437" s="215">
        <v>44783.0</v>
      </c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</row>
    <row r="438">
      <c r="A438" s="222"/>
      <c r="B438" s="212"/>
      <c r="C438" s="215">
        <v>44784.0</v>
      </c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</row>
    <row r="439">
      <c r="A439" s="222"/>
      <c r="B439" s="212"/>
      <c r="C439" s="215">
        <v>44785.0</v>
      </c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</row>
    <row r="440">
      <c r="A440" s="222"/>
      <c r="B440" s="212"/>
      <c r="C440" s="215">
        <v>44786.0</v>
      </c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</row>
    <row r="441">
      <c r="A441" s="222"/>
      <c r="B441" s="212"/>
      <c r="C441" s="215">
        <v>44787.0</v>
      </c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</row>
    <row r="442">
      <c r="A442" s="222"/>
      <c r="B442" s="212"/>
      <c r="C442" s="215">
        <v>44788.0</v>
      </c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</row>
    <row r="443">
      <c r="A443" s="222"/>
      <c r="B443" s="212"/>
      <c r="C443" s="215">
        <v>44789.0</v>
      </c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</row>
    <row r="444">
      <c r="A444" s="222"/>
      <c r="B444" s="212"/>
      <c r="C444" s="215">
        <v>44790.0</v>
      </c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</row>
    <row r="445">
      <c r="A445" s="222"/>
      <c r="B445" s="212"/>
      <c r="C445" s="215">
        <v>44791.0</v>
      </c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</row>
    <row r="446">
      <c r="A446" s="222"/>
      <c r="B446" s="212"/>
      <c r="C446" s="215">
        <v>44792.0</v>
      </c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</row>
    <row r="447">
      <c r="A447" s="222"/>
      <c r="B447" s="212"/>
      <c r="C447" s="215">
        <v>44793.0</v>
      </c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</row>
    <row r="448">
      <c r="A448" s="222"/>
      <c r="B448" s="212"/>
      <c r="C448" s="215">
        <v>44794.0</v>
      </c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</row>
    <row r="449">
      <c r="A449" s="222"/>
      <c r="B449" s="212"/>
      <c r="C449" s="215">
        <v>44795.0</v>
      </c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</row>
    <row r="450">
      <c r="A450" s="222"/>
      <c r="B450" s="212"/>
      <c r="C450" s="215">
        <v>44796.0</v>
      </c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</row>
    <row r="451">
      <c r="A451" s="222"/>
      <c r="B451" s="212"/>
      <c r="C451" s="215">
        <v>44797.0</v>
      </c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</row>
    <row r="452">
      <c r="A452" s="222"/>
      <c r="B452" s="212"/>
      <c r="C452" s="215">
        <v>44798.0</v>
      </c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</row>
    <row r="453">
      <c r="A453" s="222"/>
      <c r="B453" s="212"/>
      <c r="C453" s="215">
        <v>44799.0</v>
      </c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</row>
    <row r="454">
      <c r="A454" s="222"/>
      <c r="B454" s="212"/>
      <c r="C454" s="215">
        <v>44800.0</v>
      </c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</row>
    <row r="455">
      <c r="A455" s="222"/>
      <c r="B455" s="212"/>
      <c r="C455" s="215">
        <v>44801.0</v>
      </c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</row>
    <row r="456">
      <c r="A456" s="222"/>
      <c r="B456" s="212"/>
      <c r="C456" s="215">
        <v>44802.0</v>
      </c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</row>
    <row r="457">
      <c r="A457" s="222"/>
      <c r="B457" s="212"/>
      <c r="C457" s="215">
        <v>44803.0</v>
      </c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</row>
    <row r="458">
      <c r="A458" s="222"/>
      <c r="B458" s="212"/>
      <c r="C458" s="215">
        <v>44804.0</v>
      </c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</row>
    <row r="459">
      <c r="A459" s="222"/>
      <c r="B459" s="212"/>
      <c r="C459" s="215">
        <v>44805.0</v>
      </c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</row>
    <row r="460">
      <c r="A460" s="222"/>
      <c r="B460" s="212"/>
      <c r="C460" s="215">
        <v>44806.0</v>
      </c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</row>
    <row r="461">
      <c r="A461" s="222"/>
      <c r="B461" s="212"/>
      <c r="C461" s="215">
        <v>44807.0</v>
      </c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</row>
    <row r="462">
      <c r="A462" s="222"/>
      <c r="B462" s="212"/>
      <c r="C462" s="215">
        <v>44808.0</v>
      </c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</row>
    <row r="463">
      <c r="A463" s="222"/>
      <c r="B463" s="212"/>
      <c r="C463" s="215">
        <v>44809.0</v>
      </c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</row>
    <row r="464">
      <c r="A464" s="222"/>
      <c r="B464" s="212"/>
      <c r="C464" s="215">
        <v>44810.0</v>
      </c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</row>
    <row r="465">
      <c r="A465" s="222"/>
      <c r="B465" s="212"/>
      <c r="C465" s="215">
        <v>44811.0</v>
      </c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</row>
    <row r="466">
      <c r="A466" s="222"/>
      <c r="B466" s="212"/>
      <c r="C466" s="215">
        <v>44812.0</v>
      </c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</row>
    <row r="467">
      <c r="A467" s="222"/>
      <c r="B467" s="212"/>
      <c r="C467" s="215">
        <v>44813.0</v>
      </c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</row>
    <row r="468">
      <c r="A468" s="222"/>
      <c r="B468" s="212"/>
      <c r="C468" s="215">
        <v>44814.0</v>
      </c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</row>
    <row r="469">
      <c r="A469" s="222"/>
      <c r="B469" s="212"/>
      <c r="C469" s="215">
        <v>44815.0</v>
      </c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</row>
    <row r="470">
      <c r="A470" s="222"/>
      <c r="B470" s="212"/>
      <c r="C470" s="215">
        <v>44816.0</v>
      </c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</row>
    <row r="471">
      <c r="A471" s="222"/>
      <c r="B471" s="212"/>
      <c r="C471" s="215">
        <v>44817.0</v>
      </c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</row>
    <row r="472">
      <c r="A472" s="222"/>
      <c r="B472" s="212"/>
      <c r="C472" s="215">
        <v>44818.0</v>
      </c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</row>
    <row r="473">
      <c r="A473" s="222"/>
      <c r="B473" s="212"/>
      <c r="C473" s="215">
        <v>44819.0</v>
      </c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</row>
    <row r="474">
      <c r="A474" s="222"/>
      <c r="B474" s="212"/>
      <c r="C474" s="215">
        <v>44820.0</v>
      </c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</row>
    <row r="475">
      <c r="A475" s="222"/>
      <c r="B475" s="212"/>
      <c r="C475" s="215">
        <v>44821.0</v>
      </c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</row>
    <row r="476">
      <c r="A476" s="222"/>
      <c r="B476" s="212"/>
      <c r="C476" s="215">
        <v>44822.0</v>
      </c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</row>
    <row r="477">
      <c r="A477" s="222"/>
      <c r="B477" s="212"/>
      <c r="C477" s="215">
        <v>44823.0</v>
      </c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</row>
    <row r="478">
      <c r="A478" s="222"/>
      <c r="B478" s="212"/>
      <c r="C478" s="215">
        <v>44824.0</v>
      </c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</row>
    <row r="479">
      <c r="A479" s="222"/>
      <c r="B479" s="212"/>
      <c r="C479" s="215">
        <v>44825.0</v>
      </c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</row>
    <row r="480">
      <c r="A480" s="222"/>
      <c r="B480" s="212"/>
      <c r="C480" s="215">
        <v>44826.0</v>
      </c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</row>
    <row r="481">
      <c r="A481" s="222"/>
      <c r="B481" s="212"/>
      <c r="C481" s="215">
        <v>44827.0</v>
      </c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</row>
    <row r="482">
      <c r="A482" s="222"/>
      <c r="B482" s="212"/>
      <c r="C482" s="215">
        <v>44828.0</v>
      </c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</row>
    <row r="483">
      <c r="A483" s="222"/>
      <c r="B483" s="212"/>
      <c r="C483" s="215">
        <v>44829.0</v>
      </c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</row>
    <row r="484">
      <c r="A484" s="222"/>
      <c r="B484" s="212"/>
      <c r="C484" s="215">
        <v>44830.0</v>
      </c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</row>
    <row r="485">
      <c r="A485" s="222"/>
      <c r="B485" s="212"/>
      <c r="C485" s="215">
        <v>44831.0</v>
      </c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</row>
    <row r="486">
      <c r="A486" s="222"/>
      <c r="B486" s="212"/>
      <c r="C486" s="215">
        <v>44832.0</v>
      </c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</row>
    <row r="487">
      <c r="A487" s="222"/>
      <c r="B487" s="212"/>
      <c r="C487" s="215">
        <v>44833.0</v>
      </c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</row>
    <row r="488">
      <c r="A488" s="222"/>
      <c r="B488" s="212"/>
      <c r="C488" s="215">
        <v>44834.0</v>
      </c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</row>
    <row r="489">
      <c r="A489" s="222"/>
      <c r="B489" s="212"/>
      <c r="C489" s="215">
        <v>44835.0</v>
      </c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</row>
    <row r="490">
      <c r="A490" s="222"/>
      <c r="B490" s="212"/>
      <c r="C490" s="215">
        <v>44836.0</v>
      </c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</row>
    <row r="491">
      <c r="A491" s="222"/>
      <c r="B491" s="212"/>
      <c r="C491" s="215">
        <v>44837.0</v>
      </c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</row>
    <row r="492">
      <c r="A492" s="222"/>
      <c r="B492" s="212"/>
      <c r="C492" s="215">
        <v>44838.0</v>
      </c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</row>
    <row r="493">
      <c r="A493" s="222"/>
      <c r="B493" s="212"/>
      <c r="C493" s="215">
        <v>44839.0</v>
      </c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</row>
    <row r="494">
      <c r="A494" s="222"/>
      <c r="B494" s="212"/>
      <c r="C494" s="215">
        <v>44840.0</v>
      </c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</row>
    <row r="495">
      <c r="A495" s="222"/>
      <c r="B495" s="212"/>
      <c r="C495" s="215">
        <v>44841.0</v>
      </c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</row>
    <row r="496">
      <c r="A496" s="222"/>
      <c r="B496" s="212"/>
      <c r="C496" s="215">
        <v>44842.0</v>
      </c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</row>
    <row r="497">
      <c r="A497" s="222"/>
      <c r="B497" s="212"/>
      <c r="C497" s="215">
        <v>44843.0</v>
      </c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</row>
    <row r="498">
      <c r="A498" s="222"/>
      <c r="B498" s="212"/>
      <c r="C498" s="215">
        <v>44844.0</v>
      </c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</row>
    <row r="499">
      <c r="A499" s="222"/>
      <c r="B499" s="212"/>
      <c r="C499" s="215">
        <v>44845.0</v>
      </c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</row>
    <row r="500">
      <c r="A500" s="222"/>
      <c r="B500" s="212"/>
      <c r="C500" s="215">
        <v>44846.0</v>
      </c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</row>
    <row r="501">
      <c r="A501" s="222"/>
      <c r="B501" s="212"/>
      <c r="C501" s="215">
        <v>44847.0</v>
      </c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</row>
    <row r="502">
      <c r="A502" s="222"/>
      <c r="B502" s="212"/>
      <c r="C502" s="215">
        <v>44848.0</v>
      </c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</row>
    <row r="503">
      <c r="A503" s="222"/>
      <c r="B503" s="212"/>
      <c r="C503" s="215">
        <v>44849.0</v>
      </c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</row>
    <row r="504">
      <c r="A504" s="222"/>
      <c r="B504" s="212"/>
      <c r="C504" s="215">
        <v>44850.0</v>
      </c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</row>
    <row r="505">
      <c r="A505" s="222"/>
      <c r="B505" s="212"/>
      <c r="C505" s="215">
        <v>44851.0</v>
      </c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</row>
    <row r="506">
      <c r="A506" s="222"/>
      <c r="B506" s="212"/>
      <c r="C506" s="215">
        <v>44852.0</v>
      </c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</row>
    <row r="507">
      <c r="A507" s="222"/>
      <c r="B507" s="212"/>
      <c r="C507" s="215">
        <v>44853.0</v>
      </c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</row>
    <row r="508">
      <c r="A508" s="222"/>
      <c r="B508" s="212"/>
      <c r="C508" s="215">
        <v>44854.0</v>
      </c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</row>
    <row r="509">
      <c r="A509" s="222"/>
      <c r="B509" s="212"/>
      <c r="C509" s="215">
        <v>44855.0</v>
      </c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</row>
    <row r="510">
      <c r="A510" s="222"/>
      <c r="B510" s="212"/>
      <c r="C510" s="215">
        <v>44856.0</v>
      </c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</row>
    <row r="511">
      <c r="A511" s="222"/>
      <c r="B511" s="212"/>
      <c r="C511" s="215">
        <v>44857.0</v>
      </c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</row>
    <row r="512">
      <c r="A512" s="222"/>
      <c r="B512" s="212"/>
      <c r="C512" s="215">
        <v>44858.0</v>
      </c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</row>
    <row r="513">
      <c r="A513" s="222"/>
      <c r="B513" s="212"/>
      <c r="C513" s="215">
        <v>44859.0</v>
      </c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</row>
    <row r="514">
      <c r="A514" s="222"/>
      <c r="B514" s="212"/>
      <c r="C514" s="215">
        <v>44860.0</v>
      </c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</row>
    <row r="515">
      <c r="A515" s="222"/>
      <c r="B515" s="212"/>
      <c r="C515" s="215">
        <v>44861.0</v>
      </c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</row>
    <row r="516">
      <c r="A516" s="222"/>
      <c r="B516" s="212"/>
      <c r="C516" s="215">
        <v>44862.0</v>
      </c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</row>
    <row r="517">
      <c r="A517" s="222"/>
      <c r="B517" s="212"/>
      <c r="C517" s="215">
        <v>44863.0</v>
      </c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</row>
    <row r="518">
      <c r="A518" s="222"/>
      <c r="B518" s="212"/>
      <c r="C518" s="215">
        <v>44864.0</v>
      </c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</row>
    <row r="519">
      <c r="A519" s="222"/>
      <c r="B519" s="212"/>
      <c r="C519" s="215">
        <v>44865.0</v>
      </c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</row>
    <row r="520">
      <c r="A520" s="222"/>
      <c r="B520" s="212"/>
      <c r="C520" s="215">
        <v>44866.0</v>
      </c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</row>
    <row r="521">
      <c r="A521" s="222"/>
      <c r="B521" s="212"/>
      <c r="C521" s="215">
        <v>44867.0</v>
      </c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</row>
    <row r="522">
      <c r="A522" s="222"/>
      <c r="B522" s="212"/>
      <c r="C522" s="215">
        <v>44868.0</v>
      </c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</row>
    <row r="523">
      <c r="A523" s="222"/>
      <c r="B523" s="212"/>
      <c r="C523" s="215">
        <v>44869.0</v>
      </c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</row>
    <row r="524">
      <c r="A524" s="222"/>
      <c r="B524" s="212"/>
      <c r="C524" s="215">
        <v>44870.0</v>
      </c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</row>
    <row r="525">
      <c r="A525" s="222"/>
      <c r="B525" s="212"/>
      <c r="C525" s="215">
        <v>44871.0</v>
      </c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</row>
    <row r="526">
      <c r="A526" s="222"/>
      <c r="B526" s="212"/>
      <c r="C526" s="215">
        <v>44872.0</v>
      </c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</row>
    <row r="527">
      <c r="A527" s="222"/>
      <c r="B527" s="212"/>
      <c r="C527" s="215">
        <v>44873.0</v>
      </c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</row>
    <row r="528">
      <c r="A528" s="222"/>
      <c r="B528" s="212"/>
      <c r="C528" s="215">
        <v>44874.0</v>
      </c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</row>
    <row r="529">
      <c r="A529" s="222"/>
      <c r="B529" s="212"/>
      <c r="C529" s="215">
        <v>44875.0</v>
      </c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</row>
    <row r="530">
      <c r="A530" s="222"/>
      <c r="B530" s="212"/>
      <c r="C530" s="215">
        <v>44876.0</v>
      </c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</row>
    <row r="531">
      <c r="A531" s="222"/>
      <c r="B531" s="212"/>
      <c r="C531" s="215">
        <v>44877.0</v>
      </c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</row>
    <row r="532">
      <c r="A532" s="222"/>
      <c r="B532" s="212"/>
      <c r="C532" s="215">
        <v>44878.0</v>
      </c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</row>
    <row r="533">
      <c r="A533" s="222"/>
      <c r="B533" s="212"/>
      <c r="C533" s="215">
        <v>44879.0</v>
      </c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</row>
    <row r="534">
      <c r="A534" s="222"/>
      <c r="B534" s="212"/>
      <c r="C534" s="215">
        <v>44880.0</v>
      </c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</row>
    <row r="535">
      <c r="A535" s="222"/>
      <c r="B535" s="212"/>
      <c r="C535" s="215">
        <v>44881.0</v>
      </c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</row>
    <row r="536">
      <c r="A536" s="222"/>
      <c r="B536" s="212"/>
      <c r="C536" s="215">
        <v>44882.0</v>
      </c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</row>
    <row r="537">
      <c r="A537" s="222"/>
      <c r="B537" s="212"/>
      <c r="C537" s="215">
        <v>44883.0</v>
      </c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</row>
    <row r="538">
      <c r="A538" s="222"/>
      <c r="B538" s="212"/>
      <c r="C538" s="215">
        <v>44884.0</v>
      </c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</row>
    <row r="539">
      <c r="A539" s="222"/>
      <c r="B539" s="212"/>
      <c r="C539" s="215">
        <v>44885.0</v>
      </c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</row>
    <row r="540">
      <c r="A540" s="222"/>
      <c r="B540" s="212"/>
      <c r="C540" s="215">
        <v>44886.0</v>
      </c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</row>
    <row r="541">
      <c r="A541" s="222"/>
      <c r="B541" s="212"/>
      <c r="C541" s="215">
        <v>44887.0</v>
      </c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</row>
    <row r="542">
      <c r="A542" s="222"/>
      <c r="B542" s="212"/>
      <c r="C542" s="215">
        <v>44888.0</v>
      </c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</row>
    <row r="543">
      <c r="A543" s="222"/>
      <c r="B543" s="212"/>
      <c r="C543" s="215">
        <v>44889.0</v>
      </c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</row>
    <row r="544">
      <c r="A544" s="222"/>
      <c r="B544" s="212"/>
      <c r="C544" s="215">
        <v>44890.0</v>
      </c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</row>
    <row r="545">
      <c r="A545" s="222"/>
      <c r="B545" s="212"/>
      <c r="C545" s="215">
        <v>44891.0</v>
      </c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</row>
    <row r="546">
      <c r="A546" s="222"/>
      <c r="B546" s="212"/>
      <c r="C546" s="215">
        <v>44892.0</v>
      </c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</row>
    <row r="547">
      <c r="A547" s="222"/>
      <c r="B547" s="212"/>
      <c r="C547" s="215">
        <v>44893.0</v>
      </c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</row>
    <row r="548">
      <c r="A548" s="222"/>
      <c r="B548" s="212"/>
      <c r="C548" s="215">
        <v>44894.0</v>
      </c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</row>
    <row r="549">
      <c r="A549" s="222"/>
      <c r="B549" s="212"/>
      <c r="C549" s="215">
        <v>44895.0</v>
      </c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</row>
    <row r="550">
      <c r="A550" s="222"/>
      <c r="B550" s="212"/>
      <c r="C550" s="215">
        <v>44896.0</v>
      </c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</row>
    <row r="551">
      <c r="A551" s="222"/>
      <c r="B551" s="212"/>
      <c r="C551" s="215">
        <v>44897.0</v>
      </c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</row>
    <row r="552">
      <c r="A552" s="222"/>
      <c r="B552" s="212"/>
      <c r="C552" s="215">
        <v>44898.0</v>
      </c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</row>
    <row r="553">
      <c r="A553" s="222"/>
      <c r="B553" s="212"/>
      <c r="C553" s="215">
        <v>44899.0</v>
      </c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</row>
    <row r="554">
      <c r="A554" s="222"/>
      <c r="B554" s="212"/>
      <c r="C554" s="215">
        <v>44900.0</v>
      </c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</row>
    <row r="555">
      <c r="A555" s="222"/>
      <c r="B555" s="212"/>
      <c r="C555" s="215">
        <v>44901.0</v>
      </c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</row>
    <row r="556">
      <c r="A556" s="222"/>
      <c r="B556" s="212"/>
      <c r="C556" s="215">
        <v>44902.0</v>
      </c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</row>
    <row r="557">
      <c r="A557" s="222"/>
      <c r="B557" s="212"/>
      <c r="C557" s="215">
        <v>44903.0</v>
      </c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</row>
    <row r="558">
      <c r="A558" s="222"/>
      <c r="B558" s="212"/>
      <c r="C558" s="215">
        <v>44904.0</v>
      </c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</row>
    <row r="559">
      <c r="A559" s="222"/>
      <c r="B559" s="212"/>
      <c r="C559" s="215">
        <v>44905.0</v>
      </c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</row>
    <row r="560">
      <c r="A560" s="222"/>
      <c r="B560" s="212"/>
      <c r="C560" s="215">
        <v>44906.0</v>
      </c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</row>
    <row r="561">
      <c r="A561" s="222"/>
      <c r="B561" s="212"/>
      <c r="C561" s="215">
        <v>44907.0</v>
      </c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</row>
    <row r="562">
      <c r="A562" s="222"/>
      <c r="B562" s="212"/>
      <c r="C562" s="215">
        <v>44908.0</v>
      </c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</row>
    <row r="563">
      <c r="A563" s="222"/>
      <c r="B563" s="212"/>
      <c r="C563" s="215">
        <v>44909.0</v>
      </c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</row>
    <row r="564">
      <c r="A564" s="222"/>
      <c r="B564" s="212"/>
      <c r="C564" s="215">
        <v>44910.0</v>
      </c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</row>
    <row r="565">
      <c r="A565" s="222"/>
      <c r="B565" s="212"/>
      <c r="C565" s="215">
        <v>44911.0</v>
      </c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</row>
    <row r="566">
      <c r="A566" s="222"/>
      <c r="B566" s="212"/>
      <c r="C566" s="215">
        <v>44912.0</v>
      </c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</row>
    <row r="567">
      <c r="A567" s="222"/>
      <c r="B567" s="212"/>
      <c r="C567" s="215">
        <v>44913.0</v>
      </c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</row>
    <row r="568">
      <c r="A568" s="222"/>
      <c r="B568" s="212"/>
      <c r="C568" s="215">
        <v>44914.0</v>
      </c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</row>
    <row r="569">
      <c r="A569" s="222"/>
      <c r="B569" s="212"/>
      <c r="C569" s="215">
        <v>44915.0</v>
      </c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</row>
    <row r="570">
      <c r="A570" s="222"/>
      <c r="B570" s="212"/>
      <c r="C570" s="215">
        <v>44916.0</v>
      </c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</row>
    <row r="571">
      <c r="A571" s="222"/>
      <c r="B571" s="212"/>
      <c r="C571" s="215">
        <v>44917.0</v>
      </c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</row>
    <row r="572">
      <c r="A572" s="222"/>
      <c r="B572" s="212"/>
      <c r="C572" s="215">
        <v>44918.0</v>
      </c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</row>
    <row r="573">
      <c r="A573" s="222"/>
      <c r="B573" s="212"/>
      <c r="C573" s="215">
        <v>44919.0</v>
      </c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</row>
    <row r="574">
      <c r="A574" s="222"/>
      <c r="B574" s="212"/>
      <c r="C574" s="215">
        <v>44920.0</v>
      </c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</row>
    <row r="575">
      <c r="A575" s="222"/>
      <c r="B575" s="212"/>
      <c r="C575" s="215">
        <v>44921.0</v>
      </c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</row>
    <row r="576">
      <c r="A576" s="222"/>
      <c r="B576" s="212"/>
      <c r="C576" s="215">
        <v>44922.0</v>
      </c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</row>
    <row r="577">
      <c r="A577" s="222"/>
      <c r="B577" s="212"/>
      <c r="C577" s="215">
        <v>44923.0</v>
      </c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</row>
    <row r="578">
      <c r="A578" s="222"/>
      <c r="B578" s="212"/>
      <c r="C578" s="215">
        <v>44924.0</v>
      </c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</row>
    <row r="579">
      <c r="A579" s="222"/>
      <c r="B579" s="212"/>
      <c r="C579" s="215">
        <v>44925.0</v>
      </c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</row>
    <row r="580">
      <c r="A580" s="222"/>
      <c r="B580" s="212"/>
      <c r="C580" s="215">
        <v>44926.0</v>
      </c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</row>
    <row r="581">
      <c r="A581" s="222"/>
      <c r="B581" s="212"/>
      <c r="C581" s="215">
        <v>44927.0</v>
      </c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</row>
    <row r="582">
      <c r="A582" s="222"/>
      <c r="B582" s="212"/>
      <c r="C582" s="215">
        <v>44928.0</v>
      </c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</row>
    <row r="583">
      <c r="A583" s="222"/>
      <c r="B583" s="212"/>
      <c r="C583" s="215">
        <v>44929.0</v>
      </c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</row>
    <row r="584">
      <c r="A584" s="222"/>
      <c r="B584" s="212"/>
      <c r="C584" s="215">
        <v>44930.0</v>
      </c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</row>
    <row r="585">
      <c r="A585" s="222"/>
      <c r="B585" s="212"/>
      <c r="C585" s="215">
        <v>44931.0</v>
      </c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</row>
    <row r="586">
      <c r="A586" s="222"/>
      <c r="B586" s="212"/>
      <c r="C586" s="215">
        <v>44932.0</v>
      </c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</row>
    <row r="587">
      <c r="A587" s="222"/>
      <c r="B587" s="212"/>
      <c r="C587" s="215">
        <v>44933.0</v>
      </c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</row>
    <row r="588">
      <c r="A588" s="222"/>
      <c r="B588" s="212"/>
      <c r="C588" s="215">
        <v>44934.0</v>
      </c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</row>
    <row r="589">
      <c r="A589" s="222"/>
      <c r="B589" s="212"/>
      <c r="C589" s="215">
        <v>44935.0</v>
      </c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</row>
    <row r="590">
      <c r="A590" s="222"/>
      <c r="B590" s="212"/>
      <c r="C590" s="215">
        <v>44936.0</v>
      </c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</row>
    <row r="591">
      <c r="A591" s="222"/>
      <c r="B591" s="212"/>
      <c r="C591" s="215">
        <v>44937.0</v>
      </c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</row>
    <row r="592">
      <c r="A592" s="222"/>
      <c r="B592" s="212"/>
      <c r="C592" s="215">
        <v>44938.0</v>
      </c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</row>
    <row r="593">
      <c r="A593" s="222"/>
      <c r="B593" s="212"/>
      <c r="C593" s="215">
        <v>44939.0</v>
      </c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</row>
    <row r="594">
      <c r="A594" s="222"/>
      <c r="B594" s="212"/>
      <c r="C594" s="215">
        <v>44940.0</v>
      </c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</row>
    <row r="595">
      <c r="A595" s="222"/>
      <c r="B595" s="212"/>
      <c r="C595" s="215">
        <v>44941.0</v>
      </c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</row>
    <row r="596">
      <c r="A596" s="222"/>
      <c r="B596" s="212"/>
      <c r="C596" s="215">
        <v>44942.0</v>
      </c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</row>
    <row r="597">
      <c r="A597" s="222"/>
      <c r="B597" s="212"/>
      <c r="C597" s="215">
        <v>44943.0</v>
      </c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</row>
    <row r="598">
      <c r="A598" s="222"/>
      <c r="B598" s="212"/>
      <c r="C598" s="215">
        <v>44944.0</v>
      </c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</row>
    <row r="599">
      <c r="A599" s="222"/>
      <c r="B599" s="212"/>
      <c r="C599" s="215">
        <v>44945.0</v>
      </c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</row>
    <row r="600">
      <c r="A600" s="222"/>
      <c r="B600" s="212"/>
      <c r="C600" s="215">
        <v>44946.0</v>
      </c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</row>
    <row r="601">
      <c r="A601" s="222"/>
      <c r="B601" s="212"/>
      <c r="C601" s="215">
        <v>44947.0</v>
      </c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</row>
    <row r="602">
      <c r="A602" s="222"/>
      <c r="B602" s="212"/>
      <c r="C602" s="215">
        <v>44948.0</v>
      </c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</row>
    <row r="603">
      <c r="A603" s="222"/>
      <c r="B603" s="212"/>
      <c r="C603" s="215">
        <v>44949.0</v>
      </c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</row>
    <row r="604">
      <c r="A604" s="222"/>
      <c r="B604" s="212"/>
      <c r="C604" s="215">
        <v>44950.0</v>
      </c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</row>
    <row r="605">
      <c r="A605" s="222"/>
      <c r="B605" s="212"/>
      <c r="C605" s="215">
        <v>44951.0</v>
      </c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</row>
    <row r="606">
      <c r="A606" s="222"/>
      <c r="B606" s="212"/>
      <c r="C606" s="215">
        <v>44952.0</v>
      </c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</row>
    <row r="607">
      <c r="A607" s="222"/>
      <c r="B607" s="212"/>
      <c r="C607" s="215">
        <v>44953.0</v>
      </c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</row>
    <row r="608">
      <c r="A608" s="222"/>
      <c r="B608" s="212"/>
      <c r="C608" s="215">
        <v>44954.0</v>
      </c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</row>
    <row r="609">
      <c r="A609" s="222"/>
      <c r="B609" s="212"/>
      <c r="C609" s="215">
        <v>44955.0</v>
      </c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</row>
    <row r="610">
      <c r="A610" s="222"/>
      <c r="B610" s="212"/>
      <c r="C610" s="215">
        <v>44956.0</v>
      </c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</row>
    <row r="611">
      <c r="A611" s="222"/>
      <c r="B611" s="212"/>
      <c r="C611" s="215">
        <v>44957.0</v>
      </c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</row>
    <row r="612">
      <c r="A612" s="222"/>
      <c r="B612" s="212"/>
      <c r="C612" s="215">
        <v>44958.0</v>
      </c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</row>
    <row r="613">
      <c r="A613" s="222"/>
      <c r="B613" s="212"/>
      <c r="C613" s="215">
        <v>44959.0</v>
      </c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</row>
    <row r="614">
      <c r="A614" s="222"/>
      <c r="B614" s="212"/>
      <c r="C614" s="215">
        <v>44960.0</v>
      </c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</row>
    <row r="615">
      <c r="A615" s="222"/>
      <c r="B615" s="212"/>
      <c r="C615" s="215">
        <v>44961.0</v>
      </c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</row>
    <row r="616">
      <c r="A616" s="222"/>
      <c r="B616" s="212"/>
      <c r="C616" s="215">
        <v>44962.0</v>
      </c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</row>
    <row r="617">
      <c r="A617" s="222"/>
      <c r="B617" s="212"/>
      <c r="C617" s="215">
        <v>44963.0</v>
      </c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</row>
    <row r="618">
      <c r="A618" s="222"/>
      <c r="B618" s="212"/>
      <c r="C618" s="215">
        <v>44964.0</v>
      </c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</row>
    <row r="619">
      <c r="A619" s="222"/>
      <c r="B619" s="212"/>
      <c r="C619" s="215">
        <v>44965.0</v>
      </c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</row>
    <row r="620">
      <c r="A620" s="222"/>
      <c r="B620" s="212"/>
      <c r="C620" s="215">
        <v>44966.0</v>
      </c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</row>
    <row r="621">
      <c r="A621" s="222"/>
      <c r="B621" s="212"/>
      <c r="C621" s="215">
        <v>44967.0</v>
      </c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</row>
    <row r="622">
      <c r="A622" s="222"/>
      <c r="B622" s="212"/>
      <c r="C622" s="215">
        <v>44968.0</v>
      </c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</row>
    <row r="623">
      <c r="A623" s="222"/>
      <c r="B623" s="212"/>
      <c r="C623" s="215">
        <v>44969.0</v>
      </c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</row>
    <row r="624">
      <c r="A624" s="222"/>
      <c r="B624" s="212"/>
      <c r="C624" s="215">
        <v>44970.0</v>
      </c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</row>
    <row r="625">
      <c r="A625" s="222"/>
      <c r="B625" s="212"/>
      <c r="C625" s="215">
        <v>44971.0</v>
      </c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</row>
    <row r="626">
      <c r="A626" s="222"/>
      <c r="B626" s="212"/>
      <c r="C626" s="215">
        <v>44972.0</v>
      </c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</row>
    <row r="627">
      <c r="A627" s="222"/>
      <c r="B627" s="212"/>
      <c r="C627" s="215">
        <v>44973.0</v>
      </c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</row>
    <row r="628">
      <c r="A628" s="222"/>
      <c r="B628" s="212"/>
      <c r="C628" s="215">
        <v>44974.0</v>
      </c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</row>
    <row r="629">
      <c r="A629" s="222"/>
      <c r="B629" s="212"/>
      <c r="C629" s="215">
        <v>44975.0</v>
      </c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</row>
    <row r="630">
      <c r="A630" s="222"/>
      <c r="B630" s="212"/>
      <c r="C630" s="215">
        <v>44976.0</v>
      </c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</row>
    <row r="631">
      <c r="A631" s="222"/>
      <c r="B631" s="212"/>
      <c r="C631" s="215">
        <v>44977.0</v>
      </c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</row>
    <row r="632">
      <c r="A632" s="222"/>
      <c r="B632" s="212"/>
      <c r="C632" s="215">
        <v>44978.0</v>
      </c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</row>
    <row r="633">
      <c r="A633" s="222"/>
      <c r="B633" s="212"/>
      <c r="C633" s="215">
        <v>44979.0</v>
      </c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</row>
    <row r="634">
      <c r="A634" s="222"/>
      <c r="B634" s="212"/>
      <c r="C634" s="215">
        <v>44980.0</v>
      </c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</row>
    <row r="635">
      <c r="A635" s="222"/>
      <c r="B635" s="212"/>
      <c r="C635" s="215">
        <v>44981.0</v>
      </c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</row>
    <row r="636">
      <c r="A636" s="222"/>
      <c r="B636" s="212"/>
      <c r="C636" s="215">
        <v>44982.0</v>
      </c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</row>
    <row r="637">
      <c r="A637" s="222"/>
      <c r="B637" s="212"/>
      <c r="C637" s="215">
        <v>44983.0</v>
      </c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</row>
    <row r="638">
      <c r="A638" s="222"/>
      <c r="B638" s="212"/>
      <c r="C638" s="215">
        <v>44984.0</v>
      </c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</row>
    <row r="639">
      <c r="A639" s="222"/>
      <c r="B639" s="212"/>
      <c r="C639" s="215">
        <v>44985.0</v>
      </c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</row>
    <row r="640">
      <c r="A640" s="222"/>
      <c r="B640" s="212"/>
      <c r="C640" s="215">
        <v>44986.0</v>
      </c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</row>
    <row r="641">
      <c r="A641" s="222"/>
      <c r="B641" s="212"/>
      <c r="C641" s="215">
        <v>44987.0</v>
      </c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</row>
    <row r="642">
      <c r="A642" s="222"/>
      <c r="B642" s="212"/>
      <c r="C642" s="215">
        <v>44988.0</v>
      </c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</row>
    <row r="643">
      <c r="A643" s="222"/>
      <c r="B643" s="212"/>
      <c r="C643" s="215">
        <v>44989.0</v>
      </c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</row>
    <row r="644">
      <c r="A644" s="222"/>
      <c r="B644" s="212"/>
      <c r="C644" s="215">
        <v>44990.0</v>
      </c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</row>
    <row r="645">
      <c r="A645" s="222"/>
      <c r="B645" s="212"/>
      <c r="C645" s="215">
        <v>44991.0</v>
      </c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</row>
    <row r="646">
      <c r="A646" s="222"/>
      <c r="B646" s="212"/>
      <c r="C646" s="215">
        <v>44992.0</v>
      </c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</row>
    <row r="647">
      <c r="A647" s="222"/>
      <c r="B647" s="212"/>
      <c r="C647" s="215">
        <v>44993.0</v>
      </c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</row>
    <row r="648">
      <c r="A648" s="222"/>
      <c r="B648" s="212"/>
      <c r="C648" s="215">
        <v>44994.0</v>
      </c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</row>
    <row r="649">
      <c r="A649" s="222"/>
      <c r="B649" s="212"/>
      <c r="C649" s="215">
        <v>44995.0</v>
      </c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</row>
    <row r="650">
      <c r="A650" s="222"/>
      <c r="B650" s="212"/>
      <c r="C650" s="215">
        <v>44996.0</v>
      </c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</row>
    <row r="651">
      <c r="A651" s="222"/>
      <c r="B651" s="212"/>
      <c r="C651" s="215">
        <v>44997.0</v>
      </c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</row>
    <row r="652">
      <c r="A652" s="222"/>
      <c r="B652" s="212"/>
      <c r="C652" s="215">
        <v>44998.0</v>
      </c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</row>
    <row r="653">
      <c r="A653" s="222"/>
      <c r="B653" s="212"/>
      <c r="C653" s="215">
        <v>44999.0</v>
      </c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</row>
    <row r="654">
      <c r="A654" s="222"/>
      <c r="B654" s="212"/>
      <c r="C654" s="215">
        <v>45000.0</v>
      </c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</row>
    <row r="655">
      <c r="A655" s="222"/>
      <c r="B655" s="212"/>
      <c r="C655" s="215">
        <v>45001.0</v>
      </c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</row>
    <row r="656">
      <c r="A656" s="222"/>
      <c r="B656" s="212"/>
      <c r="C656" s="215">
        <v>45002.0</v>
      </c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</row>
    <row r="657">
      <c r="A657" s="222"/>
      <c r="B657" s="212"/>
      <c r="C657" s="215">
        <v>45003.0</v>
      </c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</row>
    <row r="658">
      <c r="A658" s="222"/>
      <c r="B658" s="212"/>
      <c r="C658" s="215">
        <v>45004.0</v>
      </c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</row>
    <row r="659">
      <c r="A659" s="222"/>
      <c r="B659" s="212"/>
      <c r="C659" s="215">
        <v>45005.0</v>
      </c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</row>
    <row r="660">
      <c r="A660" s="222"/>
      <c r="B660" s="212"/>
      <c r="C660" s="215">
        <v>45006.0</v>
      </c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</row>
    <row r="661">
      <c r="A661" s="222"/>
      <c r="B661" s="212"/>
      <c r="C661" s="215">
        <v>45007.0</v>
      </c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</row>
    <row r="662">
      <c r="A662" s="222"/>
      <c r="B662" s="212"/>
      <c r="C662" s="215">
        <v>45008.0</v>
      </c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</row>
    <row r="663">
      <c r="A663" s="222"/>
      <c r="B663" s="212"/>
      <c r="C663" s="215">
        <v>45009.0</v>
      </c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</row>
    <row r="664">
      <c r="A664" s="222"/>
      <c r="B664" s="212"/>
      <c r="C664" s="215">
        <v>45010.0</v>
      </c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</row>
    <row r="665">
      <c r="A665" s="222"/>
      <c r="B665" s="212"/>
      <c r="C665" s="215">
        <v>45011.0</v>
      </c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</row>
    <row r="666">
      <c r="A666" s="222"/>
      <c r="B666" s="212"/>
      <c r="C666" s="215">
        <v>45012.0</v>
      </c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</row>
    <row r="667">
      <c r="A667" s="222"/>
      <c r="B667" s="212"/>
      <c r="C667" s="215">
        <v>45013.0</v>
      </c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</row>
    <row r="668">
      <c r="A668" s="222"/>
      <c r="B668" s="212"/>
      <c r="C668" s="215">
        <v>45014.0</v>
      </c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</row>
    <row r="669">
      <c r="A669" s="222"/>
      <c r="B669" s="212"/>
      <c r="C669" s="215">
        <v>45015.0</v>
      </c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</row>
    <row r="670">
      <c r="A670" s="222"/>
      <c r="B670" s="212"/>
      <c r="C670" s="215">
        <v>45016.0</v>
      </c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</row>
    <row r="671">
      <c r="A671" s="222"/>
      <c r="B671" s="212"/>
      <c r="C671" s="215">
        <v>45017.0</v>
      </c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</row>
    <row r="672">
      <c r="A672" s="222"/>
      <c r="B672" s="212"/>
      <c r="C672" s="215">
        <v>45018.0</v>
      </c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</row>
    <row r="673">
      <c r="A673" s="222"/>
      <c r="B673" s="212"/>
      <c r="C673" s="215">
        <v>45019.0</v>
      </c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</row>
    <row r="674">
      <c r="A674" s="222"/>
      <c r="B674" s="212"/>
      <c r="C674" s="215">
        <v>45020.0</v>
      </c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</row>
    <row r="675">
      <c r="A675" s="222"/>
      <c r="B675" s="212"/>
      <c r="C675" s="215">
        <v>45021.0</v>
      </c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</row>
    <row r="676">
      <c r="A676" s="222"/>
      <c r="B676" s="212"/>
      <c r="C676" s="215">
        <v>45022.0</v>
      </c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</row>
    <row r="677">
      <c r="A677" s="222"/>
      <c r="B677" s="212"/>
      <c r="C677" s="215">
        <v>45023.0</v>
      </c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</row>
    <row r="678">
      <c r="A678" s="222"/>
      <c r="B678" s="212"/>
      <c r="C678" s="215">
        <v>45024.0</v>
      </c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</row>
    <row r="679">
      <c r="A679" s="222"/>
      <c r="B679" s="212"/>
      <c r="C679" s="215">
        <v>45025.0</v>
      </c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</row>
    <row r="680">
      <c r="A680" s="222"/>
      <c r="B680" s="212"/>
      <c r="C680" s="215">
        <v>45026.0</v>
      </c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</row>
    <row r="681">
      <c r="A681" s="222"/>
      <c r="B681" s="212"/>
      <c r="C681" s="215">
        <v>45027.0</v>
      </c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</row>
    <row r="682">
      <c r="A682" s="222"/>
      <c r="B682" s="212"/>
      <c r="C682" s="215">
        <v>45028.0</v>
      </c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</row>
    <row r="683">
      <c r="A683" s="222"/>
      <c r="B683" s="212"/>
      <c r="C683" s="215">
        <v>45029.0</v>
      </c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</row>
    <row r="684">
      <c r="A684" s="222"/>
      <c r="B684" s="212"/>
      <c r="C684" s="215">
        <v>45030.0</v>
      </c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</row>
    <row r="685">
      <c r="A685" s="222"/>
      <c r="B685" s="212"/>
      <c r="C685" s="215">
        <v>45031.0</v>
      </c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</row>
    <row r="686">
      <c r="A686" s="222"/>
      <c r="B686" s="212"/>
      <c r="C686" s="215">
        <v>45032.0</v>
      </c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</row>
    <row r="687">
      <c r="A687" s="222"/>
      <c r="B687" s="212"/>
      <c r="C687" s="215">
        <v>45033.0</v>
      </c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</row>
    <row r="688">
      <c r="A688" s="222"/>
      <c r="B688" s="212"/>
      <c r="C688" s="215">
        <v>45034.0</v>
      </c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</row>
    <row r="689">
      <c r="A689" s="222"/>
      <c r="B689" s="212"/>
      <c r="C689" s="215">
        <v>45035.0</v>
      </c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</row>
    <row r="690">
      <c r="A690" s="222"/>
      <c r="B690" s="212"/>
      <c r="C690" s="215">
        <v>45036.0</v>
      </c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</row>
    <row r="691">
      <c r="A691" s="222"/>
      <c r="B691" s="212"/>
      <c r="C691" s="215">
        <v>45037.0</v>
      </c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</row>
    <row r="692">
      <c r="A692" s="222"/>
      <c r="B692" s="212"/>
      <c r="C692" s="215">
        <v>45038.0</v>
      </c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</row>
    <row r="693">
      <c r="A693" s="222"/>
      <c r="B693" s="212"/>
      <c r="C693" s="215">
        <v>45039.0</v>
      </c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</row>
    <row r="694">
      <c r="A694" s="222"/>
      <c r="B694" s="212"/>
      <c r="C694" s="215">
        <v>45040.0</v>
      </c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</row>
    <row r="695">
      <c r="A695" s="222"/>
      <c r="B695" s="212"/>
      <c r="C695" s="215">
        <v>45041.0</v>
      </c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</row>
    <row r="696">
      <c r="A696" s="222"/>
      <c r="B696" s="212"/>
      <c r="C696" s="215">
        <v>45042.0</v>
      </c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</row>
    <row r="697">
      <c r="A697" s="222"/>
      <c r="B697" s="212"/>
      <c r="C697" s="215">
        <v>45043.0</v>
      </c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</row>
    <row r="698">
      <c r="A698" s="222"/>
      <c r="B698" s="212"/>
      <c r="C698" s="215">
        <v>45044.0</v>
      </c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</row>
    <row r="699">
      <c r="A699" s="222"/>
      <c r="B699" s="212"/>
      <c r="C699" s="215">
        <v>45045.0</v>
      </c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</row>
    <row r="700">
      <c r="A700" s="222"/>
      <c r="B700" s="212"/>
      <c r="C700" s="215">
        <v>45046.0</v>
      </c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</row>
    <row r="701">
      <c r="A701" s="222"/>
      <c r="B701" s="212"/>
      <c r="C701" s="215">
        <v>45047.0</v>
      </c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</row>
    <row r="702">
      <c r="A702" s="222"/>
      <c r="B702" s="212"/>
      <c r="C702" s="215">
        <v>45048.0</v>
      </c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</row>
    <row r="703">
      <c r="A703" s="222"/>
      <c r="B703" s="212"/>
      <c r="C703" s="215">
        <v>45049.0</v>
      </c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</row>
    <row r="704">
      <c r="A704" s="222"/>
      <c r="B704" s="212"/>
      <c r="C704" s="215">
        <v>45050.0</v>
      </c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</row>
    <row r="705">
      <c r="A705" s="222"/>
      <c r="B705" s="212"/>
      <c r="C705" s="215">
        <v>45051.0</v>
      </c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</row>
    <row r="706">
      <c r="A706" s="222"/>
      <c r="B706" s="212"/>
      <c r="C706" s="215">
        <v>45052.0</v>
      </c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</row>
    <row r="707">
      <c r="A707" s="222"/>
      <c r="B707" s="212"/>
      <c r="C707" s="215">
        <v>45053.0</v>
      </c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</row>
    <row r="708">
      <c r="A708" s="222"/>
      <c r="B708" s="212"/>
      <c r="C708" s="215">
        <v>45054.0</v>
      </c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</row>
    <row r="709">
      <c r="A709" s="222"/>
      <c r="B709" s="212"/>
      <c r="C709" s="215">
        <v>45055.0</v>
      </c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</row>
    <row r="710">
      <c r="A710" s="222"/>
      <c r="B710" s="212"/>
      <c r="C710" s="215">
        <v>45056.0</v>
      </c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</row>
    <row r="711">
      <c r="A711" s="222"/>
      <c r="B711" s="212"/>
      <c r="C711" s="215">
        <v>45057.0</v>
      </c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</row>
    <row r="712">
      <c r="A712" s="222"/>
      <c r="B712" s="212"/>
      <c r="C712" s="215">
        <v>45058.0</v>
      </c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</row>
    <row r="713">
      <c r="A713" s="222"/>
      <c r="B713" s="212"/>
      <c r="C713" s="215">
        <v>45059.0</v>
      </c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</row>
    <row r="714">
      <c r="A714" s="222"/>
      <c r="B714" s="212"/>
      <c r="C714" s="215">
        <v>45060.0</v>
      </c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</row>
    <row r="715">
      <c r="A715" s="222"/>
      <c r="B715" s="212"/>
      <c r="C715" s="215">
        <v>45061.0</v>
      </c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</row>
    <row r="716">
      <c r="A716" s="222"/>
      <c r="B716" s="212"/>
      <c r="C716" s="215">
        <v>45062.0</v>
      </c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</row>
    <row r="717">
      <c r="A717" s="222"/>
      <c r="B717" s="212"/>
      <c r="C717" s="215">
        <v>45063.0</v>
      </c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</row>
    <row r="718">
      <c r="A718" s="222"/>
      <c r="B718" s="212"/>
      <c r="C718" s="215">
        <v>45064.0</v>
      </c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</row>
    <row r="719">
      <c r="A719" s="222"/>
      <c r="B719" s="212"/>
      <c r="C719" s="215">
        <v>45065.0</v>
      </c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</row>
    <row r="720">
      <c r="A720" s="222"/>
      <c r="B720" s="212"/>
      <c r="C720" s="215">
        <v>45066.0</v>
      </c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</row>
    <row r="721">
      <c r="A721" s="222"/>
      <c r="B721" s="212"/>
      <c r="C721" s="215">
        <v>45067.0</v>
      </c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</row>
    <row r="722">
      <c r="A722" s="222"/>
      <c r="B722" s="212"/>
      <c r="C722" s="215">
        <v>45068.0</v>
      </c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</row>
    <row r="723">
      <c r="A723" s="222"/>
      <c r="B723" s="212"/>
      <c r="C723" s="215">
        <v>45069.0</v>
      </c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</row>
    <row r="724">
      <c r="A724" s="222"/>
      <c r="B724" s="212"/>
      <c r="C724" s="215">
        <v>45070.0</v>
      </c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</row>
    <row r="725">
      <c r="A725" s="222"/>
      <c r="B725" s="212"/>
      <c r="C725" s="215">
        <v>45071.0</v>
      </c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</row>
    <row r="726">
      <c r="A726" s="222"/>
      <c r="B726" s="212"/>
      <c r="C726" s="215">
        <v>45072.0</v>
      </c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</row>
    <row r="727">
      <c r="A727" s="222"/>
      <c r="B727" s="212"/>
      <c r="C727" s="215">
        <v>45073.0</v>
      </c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</row>
    <row r="728">
      <c r="A728" s="222"/>
      <c r="B728" s="212"/>
      <c r="C728" s="215">
        <v>45074.0</v>
      </c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</row>
    <row r="729">
      <c r="A729" s="222"/>
      <c r="B729" s="212"/>
      <c r="C729" s="215">
        <v>45075.0</v>
      </c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</row>
    <row r="730">
      <c r="A730" s="222"/>
      <c r="B730" s="212"/>
      <c r="C730" s="215">
        <v>45076.0</v>
      </c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</row>
    <row r="731">
      <c r="A731" s="222"/>
      <c r="B731" s="212"/>
      <c r="C731" s="215">
        <v>45077.0</v>
      </c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</row>
    <row r="732">
      <c r="A732" s="222"/>
      <c r="B732" s="212"/>
      <c r="C732" s="215">
        <v>45078.0</v>
      </c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</row>
    <row r="733">
      <c r="A733" s="222"/>
      <c r="B733" s="212"/>
      <c r="C733" s="215">
        <v>45079.0</v>
      </c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</row>
    <row r="734">
      <c r="A734" s="222"/>
      <c r="B734" s="212"/>
      <c r="C734" s="215">
        <v>45080.0</v>
      </c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</row>
    <row r="735">
      <c r="A735" s="222"/>
      <c r="B735" s="212"/>
      <c r="C735" s="215">
        <v>45081.0</v>
      </c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</row>
    <row r="736">
      <c r="A736" s="222"/>
      <c r="B736" s="212"/>
      <c r="C736" s="215">
        <v>45082.0</v>
      </c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</row>
    <row r="737">
      <c r="A737" s="222"/>
      <c r="B737" s="212"/>
      <c r="C737" s="215">
        <v>45083.0</v>
      </c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</row>
    <row r="738">
      <c r="A738" s="222"/>
      <c r="B738" s="212"/>
      <c r="C738" s="215">
        <v>45084.0</v>
      </c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</row>
    <row r="739">
      <c r="A739" s="222"/>
      <c r="B739" s="212"/>
      <c r="C739" s="215">
        <v>45085.0</v>
      </c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</row>
    <row r="740">
      <c r="A740" s="222"/>
      <c r="B740" s="212"/>
      <c r="C740" s="215">
        <v>45086.0</v>
      </c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</row>
    <row r="741">
      <c r="A741" s="222"/>
      <c r="B741" s="212"/>
      <c r="C741" s="215">
        <v>45087.0</v>
      </c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</row>
    <row r="742">
      <c r="A742" s="222"/>
      <c r="B742" s="212"/>
      <c r="C742" s="215">
        <v>45088.0</v>
      </c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</row>
    <row r="743">
      <c r="A743" s="222"/>
      <c r="B743" s="212"/>
      <c r="C743" s="215">
        <v>45089.0</v>
      </c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</row>
    <row r="744">
      <c r="A744" s="222"/>
      <c r="B744" s="212"/>
      <c r="C744" s="215">
        <v>45090.0</v>
      </c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</row>
    <row r="745">
      <c r="A745" s="222"/>
      <c r="B745" s="212"/>
      <c r="C745" s="215">
        <v>45091.0</v>
      </c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</row>
    <row r="746">
      <c r="A746" s="222"/>
      <c r="B746" s="212"/>
      <c r="C746" s="215">
        <v>45092.0</v>
      </c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</row>
    <row r="747">
      <c r="A747" s="222"/>
      <c r="B747" s="212"/>
      <c r="C747" s="215">
        <v>45093.0</v>
      </c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</row>
    <row r="748">
      <c r="A748" s="222"/>
      <c r="B748" s="212"/>
      <c r="C748" s="215">
        <v>45094.0</v>
      </c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</row>
    <row r="749">
      <c r="A749" s="222"/>
      <c r="B749" s="212"/>
      <c r="C749" s="215">
        <v>45095.0</v>
      </c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</row>
    <row r="750">
      <c r="A750" s="222"/>
      <c r="B750" s="212"/>
      <c r="C750" s="215">
        <v>45096.0</v>
      </c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</row>
    <row r="751">
      <c r="A751" s="222"/>
      <c r="B751" s="212"/>
      <c r="C751" s="215">
        <v>45097.0</v>
      </c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</row>
    <row r="752">
      <c r="A752" s="222"/>
      <c r="B752" s="212"/>
      <c r="C752" s="215">
        <v>45098.0</v>
      </c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</row>
    <row r="753">
      <c r="A753" s="222"/>
      <c r="B753" s="212"/>
      <c r="C753" s="215">
        <v>45099.0</v>
      </c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</row>
    <row r="754">
      <c r="A754" s="222"/>
      <c r="B754" s="212"/>
      <c r="C754" s="215">
        <v>45100.0</v>
      </c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</row>
    <row r="755">
      <c r="A755" s="222"/>
      <c r="B755" s="212"/>
      <c r="C755" s="215">
        <v>45101.0</v>
      </c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</row>
    <row r="756">
      <c r="A756" s="222"/>
      <c r="B756" s="212"/>
      <c r="C756" s="215">
        <v>45102.0</v>
      </c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</row>
    <row r="757">
      <c r="A757" s="222"/>
      <c r="B757" s="212"/>
      <c r="C757" s="215">
        <v>45103.0</v>
      </c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</row>
    <row r="758">
      <c r="A758" s="222"/>
      <c r="B758" s="212"/>
      <c r="C758" s="215">
        <v>45104.0</v>
      </c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</row>
    <row r="759">
      <c r="A759" s="222"/>
      <c r="B759" s="212"/>
      <c r="C759" s="215">
        <v>45105.0</v>
      </c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</row>
    <row r="760">
      <c r="A760" s="222"/>
      <c r="B760" s="212"/>
      <c r="C760" s="215">
        <v>45106.0</v>
      </c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</row>
    <row r="761">
      <c r="A761" s="222"/>
      <c r="B761" s="212"/>
      <c r="C761" s="215">
        <v>45107.0</v>
      </c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</row>
    <row r="762">
      <c r="A762" s="222"/>
      <c r="B762" s="212"/>
      <c r="C762" s="215">
        <v>45108.0</v>
      </c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</row>
    <row r="763">
      <c r="A763" s="222"/>
      <c r="B763" s="212"/>
      <c r="C763" s="215">
        <v>45109.0</v>
      </c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</row>
    <row r="764">
      <c r="A764" s="222"/>
      <c r="B764" s="212"/>
      <c r="C764" s="215">
        <v>45110.0</v>
      </c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</row>
    <row r="765">
      <c r="A765" s="222"/>
      <c r="B765" s="212"/>
      <c r="C765" s="215">
        <v>45111.0</v>
      </c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</row>
    <row r="766">
      <c r="A766" s="222"/>
      <c r="B766" s="212"/>
      <c r="C766" s="215">
        <v>45112.0</v>
      </c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</row>
    <row r="767">
      <c r="A767" s="222"/>
      <c r="B767" s="212"/>
      <c r="C767" s="215">
        <v>45113.0</v>
      </c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</row>
    <row r="768">
      <c r="A768" s="222"/>
      <c r="B768" s="212"/>
      <c r="C768" s="215">
        <v>45114.0</v>
      </c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</row>
    <row r="769">
      <c r="A769" s="222"/>
      <c r="B769" s="212"/>
      <c r="C769" s="215">
        <v>45115.0</v>
      </c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</row>
    <row r="770">
      <c r="A770" s="222"/>
      <c r="B770" s="212"/>
      <c r="C770" s="215">
        <v>45116.0</v>
      </c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</row>
    <row r="771">
      <c r="A771" s="222"/>
      <c r="B771" s="212"/>
      <c r="C771" s="215">
        <v>45117.0</v>
      </c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</row>
    <row r="772">
      <c r="A772" s="222"/>
      <c r="B772" s="212"/>
      <c r="C772" s="215">
        <v>45118.0</v>
      </c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</row>
    <row r="773">
      <c r="A773" s="222"/>
      <c r="B773" s="212"/>
      <c r="C773" s="215">
        <v>45119.0</v>
      </c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</row>
    <row r="774">
      <c r="A774" s="222"/>
      <c r="B774" s="212"/>
      <c r="C774" s="215">
        <v>45120.0</v>
      </c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</row>
    <row r="775">
      <c r="A775" s="222"/>
      <c r="B775" s="212"/>
      <c r="C775" s="215">
        <v>45121.0</v>
      </c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</row>
    <row r="776">
      <c r="A776" s="222"/>
      <c r="B776" s="212"/>
      <c r="C776" s="215">
        <v>45122.0</v>
      </c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</row>
    <row r="777">
      <c r="A777" s="222"/>
      <c r="B777" s="212"/>
      <c r="C777" s="215">
        <v>45123.0</v>
      </c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</row>
    <row r="778">
      <c r="A778" s="222"/>
      <c r="B778" s="212"/>
      <c r="C778" s="215">
        <v>45124.0</v>
      </c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</row>
    <row r="779">
      <c r="A779" s="222"/>
      <c r="B779" s="212"/>
      <c r="C779" s="215">
        <v>45125.0</v>
      </c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</row>
    <row r="780">
      <c r="A780" s="222"/>
      <c r="B780" s="212"/>
      <c r="C780" s="215">
        <v>45126.0</v>
      </c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</row>
    <row r="781">
      <c r="A781" s="222"/>
      <c r="B781" s="212"/>
      <c r="C781" s="215">
        <v>45127.0</v>
      </c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</row>
    <row r="782">
      <c r="A782" s="222"/>
      <c r="B782" s="212"/>
      <c r="C782" s="215">
        <v>45128.0</v>
      </c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</row>
    <row r="783">
      <c r="A783" s="222"/>
      <c r="B783" s="212"/>
      <c r="C783" s="215">
        <v>45129.0</v>
      </c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</row>
    <row r="784">
      <c r="A784" s="222"/>
      <c r="B784" s="212"/>
      <c r="C784" s="215">
        <v>45130.0</v>
      </c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</row>
    <row r="785">
      <c r="A785" s="222"/>
      <c r="B785" s="212"/>
      <c r="C785" s="215">
        <v>45131.0</v>
      </c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</row>
    <row r="786">
      <c r="A786" s="222"/>
      <c r="B786" s="212"/>
      <c r="C786" s="215">
        <v>45132.0</v>
      </c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</row>
    <row r="787">
      <c r="A787" s="222"/>
      <c r="B787" s="212"/>
      <c r="C787" s="215">
        <v>45133.0</v>
      </c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</row>
    <row r="788">
      <c r="A788" s="222"/>
      <c r="B788" s="212"/>
      <c r="C788" s="215">
        <v>45134.0</v>
      </c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</row>
    <row r="789">
      <c r="A789" s="222"/>
      <c r="B789" s="212"/>
      <c r="C789" s="215">
        <v>45135.0</v>
      </c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</row>
    <row r="790">
      <c r="A790" s="222"/>
      <c r="B790" s="212"/>
      <c r="C790" s="215">
        <v>45136.0</v>
      </c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</row>
    <row r="791">
      <c r="A791" s="222"/>
      <c r="B791" s="212"/>
      <c r="C791" s="215">
        <v>45137.0</v>
      </c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</row>
    <row r="792">
      <c r="A792" s="222"/>
      <c r="B792" s="212"/>
      <c r="C792" s="215">
        <v>45138.0</v>
      </c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</row>
    <row r="793">
      <c r="A793" s="222"/>
      <c r="B793" s="212"/>
      <c r="C793" s="215">
        <v>45139.0</v>
      </c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</row>
    <row r="794">
      <c r="A794" s="222"/>
      <c r="B794" s="212"/>
      <c r="C794" s="215">
        <v>45140.0</v>
      </c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</row>
    <row r="795">
      <c r="A795" s="222"/>
      <c r="B795" s="212"/>
      <c r="C795" s="215">
        <v>45141.0</v>
      </c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</row>
    <row r="796">
      <c r="A796" s="222"/>
      <c r="B796" s="212"/>
      <c r="C796" s="215">
        <v>45142.0</v>
      </c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</row>
    <row r="797">
      <c r="A797" s="222"/>
      <c r="B797" s="212"/>
      <c r="C797" s="215">
        <v>45143.0</v>
      </c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</row>
    <row r="798">
      <c r="A798" s="222"/>
      <c r="B798" s="212"/>
      <c r="C798" s="215">
        <v>45144.0</v>
      </c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</row>
    <row r="799">
      <c r="A799" s="222"/>
      <c r="B799" s="212"/>
      <c r="C799" s="215">
        <v>45145.0</v>
      </c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</row>
    <row r="800">
      <c r="A800" s="222"/>
      <c r="B800" s="212"/>
      <c r="C800" s="215">
        <v>45146.0</v>
      </c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</row>
    <row r="801">
      <c r="A801" s="222"/>
      <c r="B801" s="212"/>
      <c r="C801" s="215">
        <v>45147.0</v>
      </c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</row>
    <row r="802">
      <c r="A802" s="222"/>
      <c r="B802" s="212"/>
      <c r="C802" s="215">
        <v>45148.0</v>
      </c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</row>
    <row r="803">
      <c r="A803" s="222"/>
      <c r="B803" s="212"/>
      <c r="C803" s="215">
        <v>45149.0</v>
      </c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</row>
    <row r="804">
      <c r="A804" s="222"/>
      <c r="B804" s="212"/>
      <c r="C804" s="215">
        <v>45150.0</v>
      </c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</row>
    <row r="805">
      <c r="A805" s="222"/>
      <c r="B805" s="212"/>
      <c r="C805" s="215">
        <v>45151.0</v>
      </c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</row>
    <row r="806">
      <c r="A806" s="222"/>
      <c r="B806" s="212"/>
      <c r="C806" s="215">
        <v>45152.0</v>
      </c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</row>
    <row r="807">
      <c r="A807" s="222"/>
      <c r="B807" s="212"/>
      <c r="C807" s="215">
        <v>45153.0</v>
      </c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</row>
    <row r="808">
      <c r="A808" s="222"/>
      <c r="B808" s="212"/>
      <c r="C808" s="215">
        <v>45154.0</v>
      </c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</row>
    <row r="809">
      <c r="A809" s="222"/>
      <c r="B809" s="212"/>
      <c r="C809" s="215">
        <v>45155.0</v>
      </c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</row>
    <row r="810">
      <c r="A810" s="222"/>
      <c r="B810" s="212"/>
      <c r="C810" s="215">
        <v>45156.0</v>
      </c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</row>
    <row r="811">
      <c r="A811" s="222"/>
      <c r="B811" s="212"/>
      <c r="C811" s="215">
        <v>45157.0</v>
      </c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</row>
    <row r="812">
      <c r="A812" s="222"/>
      <c r="B812" s="212"/>
      <c r="C812" s="215">
        <v>45158.0</v>
      </c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</row>
    <row r="813">
      <c r="A813" s="222"/>
      <c r="B813" s="212"/>
      <c r="C813" s="215">
        <v>45159.0</v>
      </c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</row>
    <row r="814">
      <c r="A814" s="222"/>
      <c r="B814" s="212"/>
      <c r="C814" s="215">
        <v>45160.0</v>
      </c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</row>
    <row r="815">
      <c r="A815" s="222"/>
      <c r="B815" s="212"/>
      <c r="C815" s="215">
        <v>45161.0</v>
      </c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</row>
    <row r="816">
      <c r="A816" s="222"/>
      <c r="B816" s="212"/>
      <c r="C816" s="215">
        <v>45162.0</v>
      </c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</row>
    <row r="817">
      <c r="A817" s="222"/>
      <c r="B817" s="212"/>
      <c r="C817" s="215">
        <v>45163.0</v>
      </c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</row>
    <row r="818">
      <c r="A818" s="222"/>
      <c r="B818" s="212"/>
      <c r="C818" s="215">
        <v>45164.0</v>
      </c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</row>
    <row r="819">
      <c r="A819" s="222"/>
      <c r="B819" s="212"/>
      <c r="C819" s="215">
        <v>45165.0</v>
      </c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</row>
    <row r="820">
      <c r="A820" s="222"/>
      <c r="B820" s="212"/>
      <c r="C820" s="215">
        <v>45166.0</v>
      </c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</row>
    <row r="821">
      <c r="A821" s="222"/>
      <c r="B821" s="212"/>
      <c r="C821" s="215">
        <v>45167.0</v>
      </c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</row>
    <row r="822">
      <c r="A822" s="222"/>
      <c r="B822" s="212"/>
      <c r="C822" s="215">
        <v>45168.0</v>
      </c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</row>
    <row r="823">
      <c r="A823" s="222"/>
      <c r="B823" s="212"/>
      <c r="C823" s="215">
        <v>45169.0</v>
      </c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</row>
    <row r="824">
      <c r="A824" s="222"/>
      <c r="B824" s="212"/>
      <c r="C824" s="215">
        <v>45170.0</v>
      </c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</row>
    <row r="825">
      <c r="A825" s="222"/>
      <c r="B825" s="212"/>
      <c r="C825" s="215">
        <v>45171.0</v>
      </c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</row>
    <row r="826">
      <c r="A826" s="222"/>
      <c r="B826" s="212"/>
      <c r="C826" s="215">
        <v>45172.0</v>
      </c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</row>
    <row r="827">
      <c r="A827" s="222"/>
      <c r="B827" s="212"/>
      <c r="C827" s="215">
        <v>45173.0</v>
      </c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</row>
    <row r="828">
      <c r="A828" s="222"/>
      <c r="B828" s="212"/>
      <c r="C828" s="215">
        <v>45174.0</v>
      </c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</row>
    <row r="829">
      <c r="A829" s="222"/>
      <c r="B829" s="212"/>
      <c r="C829" s="215">
        <v>45175.0</v>
      </c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</row>
    <row r="830">
      <c r="A830" s="222"/>
      <c r="B830" s="212"/>
      <c r="C830" s="215">
        <v>45176.0</v>
      </c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</row>
    <row r="831">
      <c r="A831" s="222"/>
      <c r="B831" s="212"/>
      <c r="C831" s="215">
        <v>45177.0</v>
      </c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</row>
    <row r="832">
      <c r="A832" s="222"/>
      <c r="B832" s="212"/>
      <c r="C832" s="215">
        <v>45178.0</v>
      </c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</row>
    <row r="833">
      <c r="A833" s="222"/>
      <c r="B833" s="212"/>
      <c r="C833" s="215">
        <v>45179.0</v>
      </c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</row>
    <row r="834">
      <c r="A834" s="222"/>
      <c r="B834" s="212"/>
      <c r="C834" s="215">
        <v>45180.0</v>
      </c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</row>
    <row r="835">
      <c r="A835" s="222"/>
      <c r="B835" s="212"/>
      <c r="C835" s="215">
        <v>45181.0</v>
      </c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</row>
    <row r="836">
      <c r="A836" s="222"/>
      <c r="B836" s="212"/>
      <c r="C836" s="215">
        <v>45182.0</v>
      </c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</row>
    <row r="837">
      <c r="A837" s="222"/>
      <c r="B837" s="212"/>
      <c r="C837" s="215">
        <v>45183.0</v>
      </c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</row>
    <row r="838">
      <c r="A838" s="222"/>
      <c r="B838" s="212"/>
      <c r="C838" s="215">
        <v>45184.0</v>
      </c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</row>
    <row r="839">
      <c r="A839" s="222"/>
      <c r="B839" s="212"/>
      <c r="C839" s="215">
        <v>45185.0</v>
      </c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</row>
    <row r="840">
      <c r="A840" s="222"/>
      <c r="B840" s="212"/>
      <c r="C840" s="215">
        <v>45186.0</v>
      </c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</row>
    <row r="841">
      <c r="A841" s="222"/>
      <c r="B841" s="212"/>
      <c r="C841" s="215">
        <v>45187.0</v>
      </c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</row>
    <row r="842">
      <c r="A842" s="222"/>
      <c r="B842" s="212"/>
      <c r="C842" s="215">
        <v>45188.0</v>
      </c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</row>
    <row r="843">
      <c r="A843" s="222"/>
      <c r="B843" s="212"/>
      <c r="C843" s="215">
        <v>45189.0</v>
      </c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</row>
    <row r="844">
      <c r="A844" s="222"/>
      <c r="B844" s="212"/>
      <c r="C844" s="215">
        <v>45190.0</v>
      </c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</row>
    <row r="845">
      <c r="A845" s="222"/>
      <c r="B845" s="212"/>
      <c r="C845" s="215">
        <v>45191.0</v>
      </c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</row>
    <row r="846">
      <c r="A846" s="222"/>
      <c r="B846" s="212"/>
      <c r="C846" s="215">
        <v>45192.0</v>
      </c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</row>
    <row r="847">
      <c r="A847" s="222"/>
      <c r="B847" s="212"/>
      <c r="C847" s="215">
        <v>45193.0</v>
      </c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</row>
    <row r="848">
      <c r="A848" s="222"/>
      <c r="B848" s="212"/>
      <c r="C848" s="215">
        <v>45194.0</v>
      </c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</row>
    <row r="849">
      <c r="A849" s="222"/>
      <c r="B849" s="212"/>
      <c r="C849" s="215">
        <v>45195.0</v>
      </c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</row>
    <row r="850">
      <c r="A850" s="222"/>
      <c r="B850" s="212"/>
      <c r="C850" s="215">
        <v>45196.0</v>
      </c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</row>
    <row r="851">
      <c r="A851" s="222"/>
      <c r="B851" s="212"/>
      <c r="C851" s="215">
        <v>45197.0</v>
      </c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</row>
    <row r="852">
      <c r="A852" s="222"/>
      <c r="B852" s="212"/>
      <c r="C852" s="215">
        <v>45198.0</v>
      </c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</row>
    <row r="853">
      <c r="A853" s="222"/>
      <c r="B853" s="212"/>
      <c r="C853" s="215">
        <v>45199.0</v>
      </c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</row>
    <row r="854">
      <c r="A854" s="222"/>
      <c r="B854" s="212"/>
      <c r="C854" s="215">
        <v>45200.0</v>
      </c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</row>
    <row r="855">
      <c r="A855" s="222"/>
      <c r="B855" s="212"/>
      <c r="C855" s="215">
        <v>45201.0</v>
      </c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</row>
    <row r="856">
      <c r="A856" s="222"/>
      <c r="B856" s="212"/>
      <c r="C856" s="215">
        <v>45202.0</v>
      </c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</row>
    <row r="857">
      <c r="A857" s="222"/>
      <c r="B857" s="212"/>
      <c r="C857" s="215">
        <v>45203.0</v>
      </c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</row>
    <row r="858">
      <c r="A858" s="222"/>
      <c r="B858" s="212"/>
      <c r="C858" s="215">
        <v>45204.0</v>
      </c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</row>
    <row r="859">
      <c r="A859" s="222"/>
      <c r="B859" s="212"/>
      <c r="C859" s="215">
        <v>45205.0</v>
      </c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</row>
    <row r="860">
      <c r="A860" s="222"/>
      <c r="B860" s="212"/>
      <c r="C860" s="215">
        <v>45206.0</v>
      </c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</row>
    <row r="861">
      <c r="A861" s="222"/>
      <c r="B861" s="212"/>
      <c r="C861" s="215">
        <v>45207.0</v>
      </c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</row>
    <row r="862">
      <c r="A862" s="222"/>
      <c r="B862" s="212"/>
      <c r="C862" s="215">
        <v>45208.0</v>
      </c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</row>
    <row r="863">
      <c r="A863" s="222"/>
      <c r="B863" s="212"/>
      <c r="C863" s="215">
        <v>45209.0</v>
      </c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</row>
    <row r="864">
      <c r="A864" s="222"/>
      <c r="B864" s="212"/>
      <c r="C864" s="215">
        <v>45210.0</v>
      </c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</row>
    <row r="865">
      <c r="A865" s="222"/>
      <c r="B865" s="212"/>
      <c r="C865" s="215">
        <v>45211.0</v>
      </c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</row>
    <row r="866">
      <c r="A866" s="222"/>
      <c r="B866" s="212"/>
      <c r="C866" s="215">
        <v>45212.0</v>
      </c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</row>
    <row r="867">
      <c r="A867" s="222"/>
      <c r="B867" s="212"/>
      <c r="C867" s="215">
        <v>45213.0</v>
      </c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</row>
    <row r="868">
      <c r="A868" s="222"/>
      <c r="B868" s="212"/>
      <c r="C868" s="215">
        <v>45214.0</v>
      </c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</row>
    <row r="869">
      <c r="A869" s="222"/>
      <c r="B869" s="212"/>
      <c r="C869" s="215">
        <v>45215.0</v>
      </c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</row>
    <row r="870">
      <c r="A870" s="222"/>
      <c r="B870" s="212"/>
      <c r="C870" s="215">
        <v>45216.0</v>
      </c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</row>
    <row r="871">
      <c r="A871" s="222"/>
      <c r="B871" s="212"/>
      <c r="C871" s="215">
        <v>45217.0</v>
      </c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</row>
    <row r="872">
      <c r="A872" s="222"/>
      <c r="B872" s="212"/>
      <c r="C872" s="215">
        <v>45218.0</v>
      </c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</row>
    <row r="873">
      <c r="A873" s="222"/>
      <c r="B873" s="212"/>
      <c r="C873" s="215">
        <v>45219.0</v>
      </c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</row>
    <row r="874">
      <c r="A874" s="222"/>
      <c r="B874" s="212"/>
      <c r="C874" s="215">
        <v>45220.0</v>
      </c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</row>
    <row r="875">
      <c r="A875" s="222"/>
      <c r="B875" s="212"/>
      <c r="C875" s="215">
        <v>45221.0</v>
      </c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</row>
    <row r="876">
      <c r="A876" s="222"/>
      <c r="B876" s="212"/>
      <c r="C876" s="215">
        <v>45222.0</v>
      </c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</row>
    <row r="877">
      <c r="A877" s="222"/>
      <c r="B877" s="212"/>
      <c r="C877" s="215">
        <v>45223.0</v>
      </c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</row>
    <row r="878">
      <c r="A878" s="222"/>
      <c r="B878" s="212"/>
      <c r="C878" s="215">
        <v>45224.0</v>
      </c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</row>
    <row r="879">
      <c r="A879" s="222"/>
      <c r="B879" s="212"/>
      <c r="C879" s="215">
        <v>45225.0</v>
      </c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</row>
    <row r="880">
      <c r="A880" s="222"/>
      <c r="B880" s="212"/>
      <c r="C880" s="215">
        <v>45226.0</v>
      </c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</row>
    <row r="881">
      <c r="A881" s="222"/>
      <c r="B881" s="212"/>
      <c r="C881" s="215">
        <v>45227.0</v>
      </c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</row>
    <row r="882">
      <c r="A882" s="222"/>
      <c r="B882" s="212"/>
      <c r="C882" s="215">
        <v>45228.0</v>
      </c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</row>
    <row r="883">
      <c r="A883" s="222"/>
      <c r="B883" s="212"/>
      <c r="C883" s="215">
        <v>45229.0</v>
      </c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</row>
    <row r="884">
      <c r="A884" s="222"/>
      <c r="B884" s="212"/>
      <c r="C884" s="215">
        <v>45230.0</v>
      </c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</row>
    <row r="885">
      <c r="A885" s="222"/>
      <c r="B885" s="212"/>
      <c r="C885" s="215">
        <v>45231.0</v>
      </c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</row>
    <row r="886">
      <c r="A886" s="222"/>
      <c r="B886" s="212"/>
      <c r="C886" s="215">
        <v>45232.0</v>
      </c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</row>
    <row r="887">
      <c r="A887" s="222"/>
      <c r="B887" s="212"/>
      <c r="C887" s="215">
        <v>45233.0</v>
      </c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</row>
    <row r="888">
      <c r="A888" s="222"/>
      <c r="B888" s="212"/>
      <c r="C888" s="215">
        <v>45234.0</v>
      </c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</row>
    <row r="889">
      <c r="A889" s="222"/>
      <c r="B889" s="212"/>
      <c r="C889" s="215">
        <v>45235.0</v>
      </c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</row>
    <row r="890">
      <c r="A890" s="222"/>
      <c r="B890" s="212"/>
      <c r="C890" s="215">
        <v>45236.0</v>
      </c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</row>
    <row r="891">
      <c r="A891" s="222"/>
      <c r="B891" s="212"/>
      <c r="C891" s="215">
        <v>45237.0</v>
      </c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</row>
    <row r="892">
      <c r="A892" s="222"/>
      <c r="B892" s="212"/>
      <c r="C892" s="215">
        <v>45238.0</v>
      </c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</row>
    <row r="893">
      <c r="A893" s="222"/>
      <c r="B893" s="212"/>
      <c r="C893" s="215">
        <v>45239.0</v>
      </c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</row>
    <row r="894">
      <c r="A894" s="222"/>
      <c r="B894" s="212"/>
      <c r="C894" s="215">
        <v>45240.0</v>
      </c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</row>
    <row r="895">
      <c r="A895" s="222"/>
      <c r="B895" s="212"/>
      <c r="C895" s="215">
        <v>45241.0</v>
      </c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</row>
    <row r="896">
      <c r="A896" s="222"/>
      <c r="B896" s="212"/>
      <c r="C896" s="215">
        <v>45242.0</v>
      </c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</row>
    <row r="897">
      <c r="A897" s="222"/>
      <c r="B897" s="212"/>
      <c r="C897" s="215">
        <v>45243.0</v>
      </c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</row>
    <row r="898">
      <c r="A898" s="222"/>
      <c r="B898" s="212"/>
      <c r="C898" s="215">
        <v>45244.0</v>
      </c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</row>
    <row r="899">
      <c r="A899" s="222"/>
      <c r="B899" s="212"/>
      <c r="C899" s="215">
        <v>45245.0</v>
      </c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</row>
    <row r="900">
      <c r="A900" s="222"/>
      <c r="B900" s="212"/>
      <c r="C900" s="215">
        <v>45246.0</v>
      </c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</row>
    <row r="901">
      <c r="A901" s="222"/>
      <c r="B901" s="212"/>
      <c r="C901" s="215">
        <v>45247.0</v>
      </c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</row>
    <row r="902">
      <c r="A902" s="222"/>
      <c r="B902" s="212"/>
      <c r="C902" s="215">
        <v>45248.0</v>
      </c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</row>
    <row r="903">
      <c r="A903" s="222"/>
      <c r="B903" s="212"/>
      <c r="C903" s="215">
        <v>45249.0</v>
      </c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</row>
    <row r="904">
      <c r="A904" s="222"/>
      <c r="B904" s="212"/>
      <c r="C904" s="215">
        <v>45250.0</v>
      </c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</row>
    <row r="905">
      <c r="A905" s="222"/>
      <c r="B905" s="212"/>
      <c r="C905" s="215">
        <v>45251.0</v>
      </c>
      <c r="D905" s="212"/>
      <c r="E905" s="212"/>
      <c r="F905" s="212"/>
      <c r="G905" s="212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</row>
    <row r="906">
      <c r="A906" s="222"/>
      <c r="B906" s="212"/>
      <c r="C906" s="215">
        <v>45252.0</v>
      </c>
      <c r="D906" s="212"/>
      <c r="E906" s="212"/>
      <c r="F906" s="212"/>
      <c r="G906" s="212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</row>
    <row r="907">
      <c r="A907" s="222"/>
      <c r="B907" s="212"/>
      <c r="C907" s="215">
        <v>45253.0</v>
      </c>
      <c r="D907" s="212"/>
      <c r="E907" s="212"/>
      <c r="F907" s="212"/>
      <c r="G907" s="212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</row>
    <row r="908">
      <c r="A908" s="222"/>
      <c r="B908" s="212"/>
      <c r="C908" s="215">
        <v>45254.0</v>
      </c>
      <c r="D908" s="212"/>
      <c r="E908" s="212"/>
      <c r="F908" s="212"/>
      <c r="G908" s="212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</row>
    <row r="909">
      <c r="A909" s="222"/>
      <c r="B909" s="212"/>
      <c r="C909" s="215">
        <v>45255.0</v>
      </c>
      <c r="D909" s="212"/>
      <c r="E909" s="212"/>
      <c r="F909" s="212"/>
      <c r="G909" s="212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</row>
    <row r="910">
      <c r="A910" s="222"/>
      <c r="B910" s="212"/>
      <c r="C910" s="215">
        <v>45256.0</v>
      </c>
      <c r="D910" s="212"/>
      <c r="E910" s="212"/>
      <c r="F910" s="212"/>
      <c r="G910" s="212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</row>
    <row r="911">
      <c r="A911" s="222"/>
      <c r="B911" s="212"/>
      <c r="C911" s="215">
        <v>45257.0</v>
      </c>
      <c r="D911" s="212"/>
      <c r="E911" s="212"/>
      <c r="F911" s="212"/>
      <c r="G911" s="212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</row>
    <row r="912">
      <c r="A912" s="222"/>
      <c r="B912" s="212"/>
      <c r="C912" s="215">
        <v>45258.0</v>
      </c>
      <c r="D912" s="212"/>
      <c r="E912" s="212"/>
      <c r="F912" s="212"/>
      <c r="G912" s="212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</row>
    <row r="913">
      <c r="A913" s="222"/>
      <c r="B913" s="212"/>
      <c r="C913" s="215">
        <v>45259.0</v>
      </c>
      <c r="D913" s="212"/>
      <c r="E913" s="212"/>
      <c r="F913" s="212"/>
      <c r="G913" s="212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</row>
    <row r="914">
      <c r="A914" s="222"/>
      <c r="B914" s="212"/>
      <c r="C914" s="215">
        <v>45260.0</v>
      </c>
      <c r="D914" s="212"/>
      <c r="E914" s="212"/>
      <c r="F914" s="212"/>
      <c r="G914" s="212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</row>
    <row r="915">
      <c r="A915" s="222"/>
      <c r="B915" s="212"/>
      <c r="C915" s="215">
        <v>45261.0</v>
      </c>
      <c r="D915" s="212"/>
      <c r="E915" s="212"/>
      <c r="F915" s="212"/>
      <c r="G915" s="212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</row>
    <row r="916">
      <c r="A916" s="222"/>
      <c r="B916" s="212"/>
      <c r="C916" s="215">
        <v>45262.0</v>
      </c>
      <c r="D916" s="212"/>
      <c r="E916" s="212"/>
      <c r="F916" s="212"/>
      <c r="G916" s="212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</row>
    <row r="917">
      <c r="A917" s="222"/>
      <c r="B917" s="212"/>
      <c r="C917" s="215">
        <v>45263.0</v>
      </c>
      <c r="D917" s="212"/>
      <c r="E917" s="212"/>
      <c r="F917" s="212"/>
      <c r="G917" s="212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</row>
    <row r="918">
      <c r="A918" s="222"/>
      <c r="B918" s="212"/>
      <c r="C918" s="215">
        <v>45264.0</v>
      </c>
      <c r="D918" s="212"/>
      <c r="E918" s="212"/>
      <c r="F918" s="212"/>
      <c r="G918" s="212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</row>
    <row r="919">
      <c r="A919" s="222"/>
      <c r="B919" s="212"/>
      <c r="C919" s="215">
        <v>45265.0</v>
      </c>
      <c r="D919" s="212"/>
      <c r="E919" s="212"/>
      <c r="F919" s="212"/>
      <c r="G919" s="212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</row>
    <row r="920">
      <c r="A920" s="222"/>
      <c r="B920" s="212"/>
      <c r="C920" s="215">
        <v>45266.0</v>
      </c>
      <c r="D920" s="212"/>
      <c r="E920" s="212"/>
      <c r="F920" s="212"/>
      <c r="G920" s="212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</row>
    <row r="921">
      <c r="A921" s="222"/>
      <c r="B921" s="212"/>
      <c r="C921" s="215">
        <v>45267.0</v>
      </c>
      <c r="D921" s="212"/>
      <c r="E921" s="212"/>
      <c r="F921" s="212"/>
      <c r="G921" s="212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</row>
    <row r="922">
      <c r="A922" s="222"/>
      <c r="B922" s="212"/>
      <c r="C922" s="215">
        <v>45268.0</v>
      </c>
      <c r="D922" s="212"/>
      <c r="E922" s="212"/>
      <c r="F922" s="212"/>
      <c r="G922" s="212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</row>
    <row r="923">
      <c r="A923" s="222"/>
      <c r="B923" s="212"/>
      <c r="C923" s="215">
        <v>45269.0</v>
      </c>
      <c r="D923" s="212"/>
      <c r="E923" s="212"/>
      <c r="F923" s="212"/>
      <c r="G923" s="212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</row>
    <row r="924">
      <c r="A924" s="222"/>
      <c r="B924" s="212"/>
      <c r="C924" s="215">
        <v>45270.0</v>
      </c>
      <c r="D924" s="212"/>
      <c r="E924" s="212"/>
      <c r="F924" s="212"/>
      <c r="G924" s="212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</row>
    <row r="925">
      <c r="A925" s="222"/>
      <c r="B925" s="212"/>
      <c r="C925" s="215">
        <v>45271.0</v>
      </c>
      <c r="D925" s="212"/>
      <c r="E925" s="212"/>
      <c r="F925" s="212"/>
      <c r="G925" s="212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</row>
    <row r="926">
      <c r="A926" s="222"/>
      <c r="B926" s="212"/>
      <c r="C926" s="215">
        <v>45272.0</v>
      </c>
      <c r="D926" s="212"/>
      <c r="E926" s="212"/>
      <c r="F926" s="212"/>
      <c r="G926" s="212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</row>
    <row r="927">
      <c r="A927" s="222"/>
      <c r="B927" s="212"/>
      <c r="C927" s="215">
        <v>45273.0</v>
      </c>
      <c r="D927" s="212"/>
      <c r="E927" s="212"/>
      <c r="F927" s="212"/>
      <c r="G927" s="212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</row>
    <row r="928">
      <c r="A928" s="222"/>
      <c r="B928" s="212"/>
      <c r="C928" s="215">
        <v>45274.0</v>
      </c>
      <c r="D928" s="212"/>
      <c r="E928" s="212"/>
      <c r="F928" s="212"/>
      <c r="G928" s="212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</row>
    <row r="929">
      <c r="A929" s="222"/>
      <c r="B929" s="212"/>
      <c r="C929" s="215">
        <v>45275.0</v>
      </c>
      <c r="D929" s="212"/>
      <c r="E929" s="212"/>
      <c r="F929" s="212"/>
      <c r="G929" s="212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</row>
    <row r="930">
      <c r="A930" s="222"/>
      <c r="B930" s="212"/>
      <c r="C930" s="215">
        <v>45276.0</v>
      </c>
      <c r="D930" s="212"/>
      <c r="E930" s="212"/>
      <c r="F930" s="212"/>
      <c r="G930" s="212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</row>
    <row r="931">
      <c r="A931" s="222"/>
      <c r="B931" s="212"/>
      <c r="C931" s="215">
        <v>45277.0</v>
      </c>
      <c r="D931" s="212"/>
      <c r="E931" s="212"/>
      <c r="F931" s="212"/>
      <c r="G931" s="212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</row>
    <row r="932">
      <c r="A932" s="222"/>
      <c r="B932" s="212"/>
      <c r="C932" s="215">
        <v>45278.0</v>
      </c>
      <c r="D932" s="212"/>
      <c r="E932" s="212"/>
      <c r="F932" s="212"/>
      <c r="G932" s="212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</row>
    <row r="933">
      <c r="A933" s="222"/>
      <c r="B933" s="212"/>
      <c r="C933" s="215">
        <v>45279.0</v>
      </c>
      <c r="D933" s="212"/>
      <c r="E933" s="212"/>
      <c r="F933" s="212"/>
      <c r="G933" s="212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</row>
    <row r="934">
      <c r="A934" s="222"/>
      <c r="B934" s="212"/>
      <c r="C934" s="215">
        <v>45280.0</v>
      </c>
      <c r="D934" s="212"/>
      <c r="E934" s="212"/>
      <c r="F934" s="212"/>
      <c r="G934" s="212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</row>
    <row r="935">
      <c r="A935" s="222"/>
      <c r="B935" s="212"/>
      <c r="C935" s="215">
        <v>45281.0</v>
      </c>
      <c r="D935" s="212"/>
      <c r="E935" s="212"/>
      <c r="F935" s="212"/>
      <c r="G935" s="212"/>
      <c r="H935" s="212"/>
      <c r="I935" s="212"/>
      <c r="J935" s="212"/>
      <c r="K935" s="212"/>
      <c r="L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</row>
    <row r="936">
      <c r="A936" s="222"/>
      <c r="B936" s="212"/>
      <c r="C936" s="215">
        <v>45282.0</v>
      </c>
      <c r="D936" s="212"/>
      <c r="E936" s="212"/>
      <c r="F936" s="212"/>
      <c r="G936" s="212"/>
      <c r="H936" s="212"/>
      <c r="I936" s="212"/>
      <c r="J936" s="212"/>
      <c r="K936" s="212"/>
      <c r="L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</row>
    <row r="937">
      <c r="A937" s="222"/>
      <c r="B937" s="212"/>
      <c r="C937" s="215">
        <v>45283.0</v>
      </c>
      <c r="D937" s="212"/>
      <c r="E937" s="212"/>
      <c r="F937" s="212"/>
      <c r="G937" s="212"/>
      <c r="H937" s="212"/>
      <c r="I937" s="212"/>
      <c r="J937" s="212"/>
      <c r="K937" s="212"/>
      <c r="L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</row>
    <row r="938">
      <c r="A938" s="222"/>
      <c r="B938" s="212"/>
      <c r="C938" s="215">
        <v>45284.0</v>
      </c>
      <c r="D938" s="212"/>
      <c r="E938" s="212"/>
      <c r="F938" s="212"/>
      <c r="G938" s="212"/>
      <c r="H938" s="212"/>
      <c r="I938" s="212"/>
      <c r="J938" s="212"/>
      <c r="K938" s="212"/>
      <c r="L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</row>
    <row r="939">
      <c r="A939" s="222"/>
      <c r="B939" s="212"/>
      <c r="C939" s="215">
        <v>45285.0</v>
      </c>
      <c r="D939" s="212"/>
      <c r="E939" s="212"/>
      <c r="F939" s="212"/>
      <c r="G939" s="212"/>
      <c r="H939" s="212"/>
      <c r="I939" s="212"/>
      <c r="J939" s="212"/>
      <c r="K939" s="212"/>
      <c r="L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</row>
    <row r="940">
      <c r="A940" s="222"/>
      <c r="B940" s="212"/>
      <c r="C940" s="215">
        <v>45286.0</v>
      </c>
      <c r="D940" s="212"/>
      <c r="E940" s="212"/>
      <c r="F940" s="212"/>
      <c r="G940" s="212"/>
      <c r="H940" s="212"/>
      <c r="I940" s="212"/>
      <c r="J940" s="212"/>
      <c r="K940" s="212"/>
      <c r="L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</row>
    <row r="941">
      <c r="A941" s="222"/>
      <c r="B941" s="212"/>
      <c r="C941" s="215">
        <v>45287.0</v>
      </c>
      <c r="D941" s="212"/>
      <c r="E941" s="212"/>
      <c r="F941" s="212"/>
      <c r="G941" s="212"/>
      <c r="H941" s="212"/>
      <c r="I941" s="212"/>
      <c r="J941" s="212"/>
      <c r="K941" s="212"/>
      <c r="L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</row>
    <row r="942">
      <c r="A942" s="222"/>
      <c r="B942" s="212"/>
      <c r="C942" s="215">
        <v>45288.0</v>
      </c>
      <c r="D942" s="212"/>
      <c r="E942" s="212"/>
      <c r="F942" s="212"/>
      <c r="G942" s="212"/>
      <c r="H942" s="212"/>
      <c r="I942" s="212"/>
      <c r="J942" s="212"/>
      <c r="K942" s="212"/>
      <c r="L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</row>
    <row r="943">
      <c r="A943" s="222"/>
      <c r="B943" s="212"/>
      <c r="C943" s="215">
        <v>45289.0</v>
      </c>
      <c r="D943" s="212"/>
      <c r="E943" s="212"/>
      <c r="F943" s="212"/>
      <c r="G943" s="212"/>
      <c r="H943" s="212"/>
      <c r="I943" s="212"/>
      <c r="J943" s="212"/>
      <c r="K943" s="212"/>
      <c r="L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</row>
    <row r="944">
      <c r="A944" s="222"/>
      <c r="B944" s="212"/>
      <c r="C944" s="215">
        <v>45290.0</v>
      </c>
      <c r="D944" s="212"/>
      <c r="E944" s="212"/>
      <c r="F944" s="212"/>
      <c r="G944" s="212"/>
      <c r="H944" s="212"/>
      <c r="I944" s="212"/>
      <c r="J944" s="212"/>
      <c r="K944" s="212"/>
      <c r="L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</row>
    <row r="945">
      <c r="A945" s="222"/>
      <c r="B945" s="212"/>
      <c r="C945" s="215">
        <v>45291.0</v>
      </c>
      <c r="D945" s="212"/>
      <c r="E945" s="212"/>
      <c r="F945" s="212"/>
      <c r="G945" s="212"/>
      <c r="H945" s="212"/>
      <c r="I945" s="212"/>
      <c r="J945" s="212"/>
      <c r="K945" s="212"/>
      <c r="L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</row>
    <row r="946">
      <c r="A946" s="222"/>
      <c r="B946" s="212"/>
      <c r="C946" s="215">
        <v>45292.0</v>
      </c>
      <c r="D946" s="212"/>
      <c r="E946" s="212"/>
      <c r="F946" s="212"/>
      <c r="G946" s="212"/>
      <c r="H946" s="212"/>
      <c r="I946" s="212"/>
      <c r="J946" s="212"/>
      <c r="K946" s="212"/>
      <c r="L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</row>
    <row r="947">
      <c r="A947" s="222"/>
      <c r="B947" s="212"/>
      <c r="C947" s="215">
        <v>45293.0</v>
      </c>
      <c r="D947" s="212"/>
      <c r="E947" s="212"/>
      <c r="F947" s="212"/>
      <c r="G947" s="212"/>
      <c r="H947" s="212"/>
      <c r="I947" s="212"/>
      <c r="J947" s="212"/>
      <c r="K947" s="212"/>
      <c r="L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</row>
    <row r="948">
      <c r="A948" s="222"/>
      <c r="B948" s="212"/>
      <c r="C948" s="215">
        <v>45294.0</v>
      </c>
      <c r="D948" s="212"/>
      <c r="E948" s="212"/>
      <c r="F948" s="212"/>
      <c r="G948" s="212"/>
      <c r="H948" s="212"/>
      <c r="I948" s="212"/>
      <c r="J948" s="212"/>
      <c r="K948" s="212"/>
      <c r="L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</row>
    <row r="949">
      <c r="A949" s="222"/>
      <c r="B949" s="212"/>
      <c r="C949" s="215">
        <v>45295.0</v>
      </c>
      <c r="D949" s="212"/>
      <c r="E949" s="212"/>
      <c r="F949" s="212"/>
      <c r="G949" s="212"/>
      <c r="H949" s="212"/>
      <c r="I949" s="212"/>
      <c r="J949" s="212"/>
      <c r="K949" s="212"/>
      <c r="L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</row>
    <row r="950">
      <c r="A950" s="222"/>
      <c r="B950" s="212"/>
      <c r="C950" s="215">
        <v>45296.0</v>
      </c>
      <c r="D950" s="212"/>
      <c r="E950" s="212"/>
      <c r="F950" s="212"/>
      <c r="G950" s="212"/>
      <c r="H950" s="212"/>
      <c r="I950" s="212"/>
      <c r="J950" s="212"/>
      <c r="K950" s="212"/>
      <c r="L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</row>
    <row r="951">
      <c r="A951" s="222"/>
      <c r="B951" s="212"/>
      <c r="C951" s="215">
        <v>45297.0</v>
      </c>
      <c r="D951" s="212"/>
      <c r="E951" s="212"/>
      <c r="F951" s="212"/>
      <c r="G951" s="212"/>
      <c r="H951" s="212"/>
      <c r="I951" s="212"/>
      <c r="J951" s="212"/>
      <c r="K951" s="212"/>
      <c r="L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</row>
    <row r="952">
      <c r="A952" s="222"/>
      <c r="B952" s="212"/>
      <c r="C952" s="215">
        <v>45298.0</v>
      </c>
      <c r="D952" s="212"/>
      <c r="E952" s="212"/>
      <c r="F952" s="212"/>
      <c r="G952" s="212"/>
      <c r="H952" s="212"/>
      <c r="I952" s="212"/>
      <c r="J952" s="212"/>
      <c r="K952" s="212"/>
      <c r="L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</row>
    <row r="953">
      <c r="A953" s="222"/>
      <c r="B953" s="212"/>
      <c r="C953" s="215">
        <v>45299.0</v>
      </c>
      <c r="D953" s="212"/>
      <c r="E953" s="212"/>
      <c r="F953" s="212"/>
      <c r="G953" s="212"/>
      <c r="H953" s="212"/>
      <c r="I953" s="212"/>
      <c r="J953" s="212"/>
      <c r="K953" s="212"/>
      <c r="L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</row>
    <row r="954">
      <c r="A954" s="222"/>
      <c r="B954" s="212"/>
      <c r="C954" s="215">
        <v>45300.0</v>
      </c>
      <c r="D954" s="212"/>
      <c r="E954" s="212"/>
      <c r="F954" s="212"/>
      <c r="G954" s="212"/>
      <c r="H954" s="212"/>
      <c r="I954" s="212"/>
      <c r="J954" s="212"/>
      <c r="K954" s="212"/>
      <c r="L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</row>
    <row r="955">
      <c r="A955" s="222"/>
      <c r="B955" s="212"/>
      <c r="C955" s="215">
        <v>45301.0</v>
      </c>
      <c r="D955" s="212"/>
      <c r="E955" s="212"/>
      <c r="F955" s="212"/>
      <c r="G955" s="212"/>
      <c r="H955" s="212"/>
      <c r="I955" s="212"/>
      <c r="J955" s="212"/>
      <c r="K955" s="212"/>
      <c r="L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</row>
    <row r="956">
      <c r="A956" s="222"/>
      <c r="B956" s="212"/>
      <c r="C956" s="215">
        <v>45302.0</v>
      </c>
      <c r="D956" s="212"/>
      <c r="E956" s="212"/>
      <c r="F956" s="212"/>
      <c r="G956" s="212"/>
      <c r="H956" s="212"/>
      <c r="I956" s="212"/>
      <c r="J956" s="212"/>
      <c r="K956" s="212"/>
      <c r="L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</row>
    <row r="957">
      <c r="A957" s="222"/>
      <c r="B957" s="212"/>
      <c r="C957" s="215">
        <v>45303.0</v>
      </c>
      <c r="D957" s="212"/>
      <c r="E957" s="212"/>
      <c r="F957" s="212"/>
      <c r="G957" s="212"/>
      <c r="H957" s="212"/>
      <c r="I957" s="212"/>
      <c r="J957" s="212"/>
      <c r="K957" s="212"/>
      <c r="L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</row>
    <row r="958">
      <c r="A958" s="222"/>
      <c r="B958" s="212"/>
      <c r="C958" s="215">
        <v>45304.0</v>
      </c>
      <c r="D958" s="212"/>
      <c r="E958" s="212"/>
      <c r="F958" s="212"/>
      <c r="G958" s="212"/>
      <c r="H958" s="212"/>
      <c r="I958" s="212"/>
      <c r="J958" s="212"/>
      <c r="K958" s="212"/>
      <c r="L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</row>
    <row r="959">
      <c r="A959" s="222"/>
      <c r="B959" s="212"/>
      <c r="C959" s="215">
        <v>45305.0</v>
      </c>
      <c r="D959" s="212"/>
      <c r="E959" s="212"/>
      <c r="F959" s="212"/>
      <c r="G959" s="212"/>
      <c r="H959" s="212"/>
      <c r="I959" s="212"/>
      <c r="J959" s="212"/>
      <c r="K959" s="212"/>
      <c r="L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</row>
    <row r="960">
      <c r="A960" s="222"/>
      <c r="B960" s="212"/>
      <c r="C960" s="215">
        <v>45306.0</v>
      </c>
      <c r="D960" s="212"/>
      <c r="E960" s="212"/>
      <c r="F960" s="212"/>
      <c r="G960" s="212"/>
      <c r="H960" s="212"/>
      <c r="I960" s="212"/>
      <c r="J960" s="212"/>
      <c r="K960" s="212"/>
      <c r="L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</row>
    <row r="961">
      <c r="A961" s="222"/>
      <c r="B961" s="212"/>
      <c r="C961" s="215">
        <v>45307.0</v>
      </c>
      <c r="D961" s="212"/>
      <c r="E961" s="212"/>
      <c r="F961" s="212"/>
      <c r="G961" s="212"/>
      <c r="H961" s="212"/>
      <c r="I961" s="212"/>
      <c r="J961" s="212"/>
      <c r="K961" s="212"/>
      <c r="L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</row>
    <row r="962">
      <c r="A962" s="222"/>
      <c r="B962" s="212"/>
      <c r="C962" s="215">
        <v>45308.0</v>
      </c>
      <c r="D962" s="212"/>
      <c r="E962" s="212"/>
      <c r="F962" s="212"/>
      <c r="G962" s="212"/>
      <c r="H962" s="212"/>
      <c r="I962" s="212"/>
      <c r="J962" s="212"/>
      <c r="K962" s="212"/>
      <c r="L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</row>
    <row r="963">
      <c r="A963" s="222"/>
      <c r="B963" s="212"/>
      <c r="C963" s="215">
        <v>45309.0</v>
      </c>
      <c r="D963" s="212"/>
      <c r="E963" s="212"/>
      <c r="F963" s="212"/>
      <c r="G963" s="212"/>
      <c r="H963" s="212"/>
      <c r="I963" s="212"/>
      <c r="J963" s="212"/>
      <c r="K963" s="212"/>
      <c r="L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</row>
    <row r="964">
      <c r="A964" s="222"/>
      <c r="B964" s="212"/>
      <c r="C964" s="215">
        <v>45310.0</v>
      </c>
      <c r="D964" s="212"/>
      <c r="E964" s="212"/>
      <c r="F964" s="212"/>
      <c r="G964" s="212"/>
      <c r="H964" s="212"/>
      <c r="I964" s="212"/>
      <c r="J964" s="212"/>
      <c r="K964" s="212"/>
      <c r="L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</row>
    <row r="965">
      <c r="A965" s="222"/>
      <c r="B965" s="212"/>
      <c r="C965" s="215">
        <v>45311.0</v>
      </c>
      <c r="D965" s="212"/>
      <c r="E965" s="212"/>
      <c r="F965" s="212"/>
      <c r="G965" s="212"/>
      <c r="H965" s="212"/>
      <c r="I965" s="212"/>
      <c r="J965" s="212"/>
      <c r="K965" s="212"/>
      <c r="L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</row>
    <row r="966">
      <c r="A966" s="222"/>
      <c r="B966" s="212"/>
      <c r="C966" s="215">
        <v>45312.0</v>
      </c>
      <c r="D966" s="212"/>
      <c r="E966" s="212"/>
      <c r="F966" s="212"/>
      <c r="G966" s="212"/>
      <c r="H966" s="212"/>
      <c r="I966" s="212"/>
      <c r="J966" s="212"/>
      <c r="K966" s="212"/>
      <c r="L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</row>
    <row r="967">
      <c r="A967" s="222"/>
      <c r="B967" s="212"/>
      <c r="C967" s="215">
        <v>45313.0</v>
      </c>
      <c r="D967" s="212"/>
      <c r="E967" s="212"/>
      <c r="F967" s="212"/>
      <c r="G967" s="212"/>
      <c r="H967" s="212"/>
      <c r="I967" s="212"/>
      <c r="J967" s="212"/>
      <c r="K967" s="212"/>
      <c r="L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</row>
    <row r="968">
      <c r="A968" s="222"/>
      <c r="B968" s="212"/>
      <c r="C968" s="215">
        <v>45314.0</v>
      </c>
      <c r="D968" s="212"/>
      <c r="E968" s="212"/>
      <c r="F968" s="212"/>
      <c r="G968" s="212"/>
      <c r="H968" s="212"/>
      <c r="I968" s="212"/>
      <c r="J968" s="212"/>
      <c r="K968" s="212"/>
      <c r="L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</row>
    <row r="969">
      <c r="A969" s="222"/>
      <c r="B969" s="212"/>
      <c r="C969" s="215">
        <v>45315.0</v>
      </c>
      <c r="D969" s="212"/>
      <c r="E969" s="212"/>
      <c r="F969" s="212"/>
      <c r="G969" s="212"/>
      <c r="H969" s="212"/>
      <c r="I969" s="212"/>
      <c r="J969" s="212"/>
      <c r="K969" s="212"/>
      <c r="L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</row>
    <row r="970">
      <c r="A970" s="222"/>
      <c r="B970" s="212"/>
      <c r="C970" s="215">
        <v>45316.0</v>
      </c>
      <c r="D970" s="212"/>
      <c r="E970" s="212"/>
      <c r="F970" s="212"/>
      <c r="G970" s="212"/>
      <c r="H970" s="212"/>
      <c r="I970" s="212"/>
      <c r="J970" s="212"/>
      <c r="K970" s="212"/>
      <c r="L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</row>
    <row r="971">
      <c r="A971" s="222"/>
      <c r="B971" s="212"/>
      <c r="C971" s="215">
        <v>45317.0</v>
      </c>
      <c r="D971" s="212"/>
      <c r="E971" s="212"/>
      <c r="F971" s="212"/>
      <c r="G971" s="212"/>
      <c r="H971" s="212"/>
      <c r="I971" s="212"/>
      <c r="J971" s="212"/>
      <c r="K971" s="212"/>
      <c r="L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</row>
    <row r="972">
      <c r="A972" s="222"/>
      <c r="B972" s="212"/>
      <c r="C972" s="215">
        <v>45318.0</v>
      </c>
      <c r="D972" s="212"/>
      <c r="E972" s="212"/>
      <c r="F972" s="212"/>
      <c r="G972" s="212"/>
      <c r="H972" s="212"/>
      <c r="I972" s="212"/>
      <c r="J972" s="212"/>
      <c r="K972" s="212"/>
      <c r="L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</row>
    <row r="973">
      <c r="A973" s="222"/>
      <c r="B973" s="212"/>
      <c r="C973" s="215">
        <v>45319.0</v>
      </c>
      <c r="D973" s="212"/>
      <c r="E973" s="212"/>
      <c r="F973" s="212"/>
      <c r="G973" s="212"/>
      <c r="H973" s="212"/>
      <c r="I973" s="212"/>
      <c r="J973" s="212"/>
      <c r="K973" s="212"/>
      <c r="L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</row>
    <row r="974">
      <c r="A974" s="222"/>
      <c r="B974" s="212"/>
      <c r="C974" s="215">
        <v>45320.0</v>
      </c>
      <c r="D974" s="212"/>
      <c r="E974" s="212"/>
      <c r="F974" s="212"/>
      <c r="G974" s="212"/>
      <c r="H974" s="212"/>
      <c r="I974" s="212"/>
      <c r="J974" s="212"/>
      <c r="K974" s="212"/>
      <c r="L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</row>
    <row r="975">
      <c r="A975" s="222"/>
      <c r="B975" s="212"/>
      <c r="C975" s="215">
        <v>45321.0</v>
      </c>
      <c r="D975" s="212"/>
      <c r="E975" s="212"/>
      <c r="F975" s="212"/>
      <c r="G975" s="212"/>
      <c r="H975" s="212"/>
      <c r="I975" s="212"/>
      <c r="J975" s="212"/>
      <c r="K975" s="212"/>
      <c r="L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</row>
    <row r="976">
      <c r="A976" s="222"/>
      <c r="B976" s="212"/>
      <c r="C976" s="215">
        <v>45322.0</v>
      </c>
      <c r="D976" s="212"/>
      <c r="E976" s="212"/>
      <c r="F976" s="212"/>
      <c r="G976" s="212"/>
      <c r="H976" s="212"/>
      <c r="I976" s="212"/>
      <c r="J976" s="212"/>
      <c r="K976" s="212"/>
      <c r="L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</row>
    <row r="977">
      <c r="A977" s="222"/>
      <c r="B977" s="212"/>
      <c r="C977" s="215">
        <v>45323.0</v>
      </c>
      <c r="D977" s="212"/>
      <c r="E977" s="212"/>
      <c r="F977" s="212"/>
      <c r="G977" s="212"/>
      <c r="H977" s="212"/>
      <c r="I977" s="212"/>
      <c r="J977" s="212"/>
      <c r="K977" s="212"/>
      <c r="L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</row>
    <row r="978">
      <c r="A978" s="222"/>
      <c r="B978" s="212"/>
      <c r="C978" s="215">
        <v>45324.0</v>
      </c>
      <c r="D978" s="212"/>
      <c r="E978" s="212"/>
      <c r="F978" s="212"/>
      <c r="G978" s="212"/>
      <c r="H978" s="212"/>
      <c r="I978" s="212"/>
      <c r="J978" s="212"/>
      <c r="K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</row>
    <row r="979">
      <c r="A979" s="222"/>
      <c r="B979" s="212"/>
      <c r="C979" s="215">
        <v>45325.0</v>
      </c>
      <c r="D979" s="212"/>
      <c r="E979" s="212"/>
      <c r="F979" s="212"/>
      <c r="G979" s="212"/>
      <c r="H979" s="212"/>
      <c r="I979" s="212"/>
      <c r="J979" s="212"/>
      <c r="K979" s="212"/>
      <c r="L979" s="212"/>
      <c r="M979" s="212"/>
      <c r="N979" s="212"/>
      <c r="O979" s="212"/>
      <c r="P979" s="212"/>
      <c r="Q979" s="212"/>
      <c r="R979" s="212"/>
      <c r="S979" s="212"/>
      <c r="T979" s="212"/>
      <c r="U979" s="212"/>
      <c r="V979" s="212"/>
      <c r="W979" s="212"/>
      <c r="X979" s="212"/>
      <c r="Y979" s="212"/>
      <c r="Z979" s="212"/>
    </row>
    <row r="980">
      <c r="A980" s="222"/>
      <c r="B980" s="212"/>
      <c r="C980" s="215">
        <v>45326.0</v>
      </c>
      <c r="D980" s="212"/>
      <c r="E980" s="212"/>
      <c r="F980" s="212"/>
      <c r="G980" s="212"/>
      <c r="H980" s="212"/>
      <c r="I980" s="212"/>
      <c r="J980" s="212"/>
      <c r="K980" s="212"/>
      <c r="L980" s="212"/>
      <c r="M980" s="212"/>
      <c r="N980" s="212"/>
      <c r="O980" s="212"/>
      <c r="P980" s="212"/>
      <c r="Q980" s="212"/>
      <c r="R980" s="212"/>
      <c r="S980" s="212"/>
      <c r="T980" s="212"/>
      <c r="U980" s="212"/>
      <c r="V980" s="212"/>
      <c r="W980" s="212"/>
      <c r="X980" s="212"/>
      <c r="Y980" s="212"/>
      <c r="Z980" s="212"/>
    </row>
    <row r="981">
      <c r="A981" s="222"/>
      <c r="B981" s="212"/>
      <c r="C981" s="215">
        <v>45327.0</v>
      </c>
      <c r="D981" s="212"/>
      <c r="E981" s="212"/>
      <c r="F981" s="212"/>
      <c r="G981" s="212"/>
      <c r="H981" s="212"/>
      <c r="I981" s="212"/>
      <c r="J981" s="212"/>
      <c r="K981" s="212"/>
      <c r="L981" s="212"/>
      <c r="M981" s="212"/>
      <c r="N981" s="212"/>
      <c r="O981" s="212"/>
      <c r="P981" s="212"/>
      <c r="Q981" s="212"/>
      <c r="R981" s="212"/>
      <c r="S981" s="212"/>
      <c r="T981" s="212"/>
      <c r="U981" s="212"/>
      <c r="V981" s="212"/>
      <c r="W981" s="212"/>
      <c r="X981" s="212"/>
      <c r="Y981" s="212"/>
      <c r="Z981" s="212"/>
    </row>
    <row r="982">
      <c r="A982" s="222"/>
      <c r="B982" s="212"/>
      <c r="C982" s="215">
        <v>45328.0</v>
      </c>
      <c r="D982" s="212"/>
      <c r="E982" s="212"/>
      <c r="F982" s="212"/>
      <c r="G982" s="212"/>
      <c r="H982" s="212"/>
      <c r="I982" s="212"/>
      <c r="J982" s="212"/>
      <c r="K982" s="212"/>
      <c r="L982" s="212"/>
      <c r="M982" s="212"/>
      <c r="N982" s="212"/>
      <c r="O982" s="212"/>
      <c r="P982" s="212"/>
      <c r="Q982" s="212"/>
      <c r="R982" s="212"/>
      <c r="S982" s="212"/>
      <c r="T982" s="212"/>
      <c r="U982" s="212"/>
      <c r="V982" s="212"/>
      <c r="W982" s="212"/>
      <c r="X982" s="212"/>
      <c r="Y982" s="212"/>
      <c r="Z982" s="212"/>
    </row>
    <row r="983">
      <c r="A983" s="222"/>
      <c r="B983" s="212"/>
      <c r="C983" s="215">
        <v>45329.0</v>
      </c>
      <c r="D983" s="212"/>
      <c r="E983" s="212"/>
      <c r="F983" s="212"/>
      <c r="G983" s="212"/>
      <c r="H983" s="212"/>
      <c r="I983" s="212"/>
      <c r="J983" s="212"/>
      <c r="K983" s="212"/>
      <c r="L983" s="212"/>
      <c r="M983" s="212"/>
      <c r="N983" s="212"/>
      <c r="O983" s="212"/>
      <c r="P983" s="212"/>
      <c r="Q983" s="212"/>
      <c r="R983" s="212"/>
      <c r="S983" s="212"/>
      <c r="T983" s="212"/>
      <c r="U983" s="212"/>
      <c r="V983" s="212"/>
      <c r="W983" s="212"/>
      <c r="X983" s="212"/>
      <c r="Y983" s="212"/>
      <c r="Z983" s="212"/>
    </row>
    <row r="984">
      <c r="A984" s="222"/>
      <c r="B984" s="212"/>
      <c r="C984" s="215">
        <v>45330.0</v>
      </c>
      <c r="D984" s="212"/>
      <c r="E984" s="212"/>
      <c r="F984" s="212"/>
      <c r="G984" s="212"/>
      <c r="H984" s="212"/>
      <c r="I984" s="212"/>
      <c r="J984" s="212"/>
      <c r="K984" s="212"/>
      <c r="L984" s="212"/>
      <c r="M984" s="212"/>
      <c r="N984" s="212"/>
      <c r="O984" s="212"/>
      <c r="P984" s="212"/>
      <c r="Q984" s="212"/>
      <c r="R984" s="212"/>
      <c r="S984" s="212"/>
      <c r="T984" s="212"/>
      <c r="U984" s="212"/>
      <c r="V984" s="212"/>
      <c r="W984" s="212"/>
      <c r="X984" s="212"/>
      <c r="Y984" s="212"/>
      <c r="Z984" s="212"/>
    </row>
    <row r="985">
      <c r="A985" s="222"/>
      <c r="B985" s="212"/>
      <c r="C985" s="215">
        <v>45331.0</v>
      </c>
      <c r="D985" s="212"/>
      <c r="E985" s="212"/>
      <c r="F985" s="212"/>
      <c r="G985" s="212"/>
      <c r="H985" s="212"/>
      <c r="I985" s="212"/>
      <c r="J985" s="212"/>
      <c r="K985" s="212"/>
      <c r="L985" s="212"/>
      <c r="M985" s="212"/>
      <c r="N985" s="212"/>
      <c r="O985" s="212"/>
      <c r="P985" s="212"/>
      <c r="Q985" s="212"/>
      <c r="R985" s="212"/>
      <c r="S985" s="212"/>
      <c r="T985" s="212"/>
      <c r="U985" s="212"/>
      <c r="V985" s="212"/>
      <c r="W985" s="212"/>
      <c r="X985" s="212"/>
      <c r="Y985" s="212"/>
      <c r="Z985" s="212"/>
    </row>
    <row r="986">
      <c r="A986" s="222"/>
      <c r="B986" s="212"/>
      <c r="C986" s="215">
        <v>45332.0</v>
      </c>
      <c r="D986" s="212"/>
      <c r="E986" s="212"/>
      <c r="F986" s="212"/>
      <c r="G986" s="212"/>
      <c r="H986" s="212"/>
      <c r="I986" s="212"/>
      <c r="J986" s="212"/>
      <c r="K986" s="212"/>
      <c r="L986" s="212"/>
      <c r="M986" s="212"/>
      <c r="N986" s="212"/>
      <c r="O986" s="212"/>
      <c r="P986" s="212"/>
      <c r="Q986" s="212"/>
      <c r="R986" s="212"/>
      <c r="S986" s="212"/>
      <c r="T986" s="212"/>
      <c r="U986" s="212"/>
      <c r="V986" s="212"/>
      <c r="W986" s="212"/>
      <c r="X986" s="212"/>
      <c r="Y986" s="212"/>
      <c r="Z986" s="212"/>
    </row>
    <row r="987">
      <c r="A987" s="222"/>
      <c r="B987" s="212"/>
      <c r="C987" s="215">
        <v>45333.0</v>
      </c>
      <c r="D987" s="212"/>
      <c r="E987" s="212"/>
      <c r="F987" s="212"/>
      <c r="G987" s="212"/>
      <c r="H987" s="212"/>
      <c r="I987" s="212"/>
      <c r="J987" s="212"/>
      <c r="K987" s="212"/>
      <c r="L987" s="212"/>
      <c r="M987" s="212"/>
      <c r="N987" s="212"/>
      <c r="O987" s="212"/>
      <c r="P987" s="212"/>
      <c r="Q987" s="212"/>
      <c r="R987" s="212"/>
      <c r="S987" s="212"/>
      <c r="T987" s="212"/>
      <c r="U987" s="212"/>
      <c r="V987" s="212"/>
      <c r="W987" s="212"/>
      <c r="X987" s="212"/>
      <c r="Y987" s="212"/>
      <c r="Z987" s="212"/>
    </row>
    <row r="988">
      <c r="A988" s="222"/>
      <c r="B988" s="212"/>
      <c r="C988" s="215">
        <v>45334.0</v>
      </c>
      <c r="D988" s="212"/>
      <c r="E988" s="212"/>
      <c r="F988" s="212"/>
      <c r="G988" s="212"/>
      <c r="H988" s="212"/>
      <c r="I988" s="212"/>
      <c r="J988" s="212"/>
      <c r="K988" s="212"/>
      <c r="L988" s="212"/>
      <c r="M988" s="212"/>
      <c r="N988" s="212"/>
      <c r="O988" s="212"/>
      <c r="P988" s="212"/>
      <c r="Q988" s="212"/>
      <c r="R988" s="212"/>
      <c r="S988" s="212"/>
      <c r="T988" s="212"/>
      <c r="U988" s="212"/>
      <c r="V988" s="212"/>
      <c r="W988" s="212"/>
      <c r="X988" s="212"/>
      <c r="Y988" s="212"/>
      <c r="Z988" s="212"/>
    </row>
    <row r="989">
      <c r="A989" s="222"/>
      <c r="B989" s="212"/>
      <c r="C989" s="215">
        <v>45335.0</v>
      </c>
      <c r="D989" s="212"/>
      <c r="E989" s="212"/>
      <c r="F989" s="212"/>
      <c r="G989" s="212"/>
      <c r="H989" s="212"/>
      <c r="I989" s="212"/>
      <c r="J989" s="212"/>
      <c r="K989" s="212"/>
      <c r="L989" s="212"/>
      <c r="M989" s="212"/>
      <c r="N989" s="212"/>
      <c r="O989" s="212"/>
      <c r="P989" s="212"/>
      <c r="Q989" s="212"/>
      <c r="R989" s="212"/>
      <c r="S989" s="212"/>
      <c r="T989" s="212"/>
      <c r="U989" s="212"/>
      <c r="V989" s="212"/>
      <c r="W989" s="212"/>
      <c r="X989" s="212"/>
      <c r="Y989" s="212"/>
      <c r="Z989" s="212"/>
    </row>
    <row r="990">
      <c r="A990" s="222"/>
      <c r="B990" s="212"/>
      <c r="C990" s="215">
        <v>45336.0</v>
      </c>
      <c r="D990" s="212"/>
      <c r="E990" s="212"/>
      <c r="F990" s="212"/>
      <c r="G990" s="212"/>
      <c r="H990" s="212"/>
      <c r="I990" s="212"/>
      <c r="J990" s="212"/>
      <c r="K990" s="212"/>
      <c r="L990" s="212"/>
      <c r="M990" s="212"/>
      <c r="N990" s="212"/>
      <c r="O990" s="212"/>
      <c r="P990" s="212"/>
      <c r="Q990" s="212"/>
      <c r="R990" s="212"/>
      <c r="S990" s="212"/>
      <c r="T990" s="212"/>
      <c r="U990" s="212"/>
      <c r="V990" s="212"/>
      <c r="W990" s="212"/>
      <c r="X990" s="212"/>
      <c r="Y990" s="212"/>
      <c r="Z990" s="212"/>
    </row>
    <row r="991">
      <c r="A991" s="222"/>
      <c r="B991" s="212"/>
      <c r="C991" s="215">
        <v>45337.0</v>
      </c>
      <c r="D991" s="212"/>
      <c r="E991" s="212"/>
      <c r="F991" s="212"/>
      <c r="G991" s="212"/>
      <c r="H991" s="212"/>
      <c r="I991" s="212"/>
      <c r="J991" s="212"/>
      <c r="K991" s="212"/>
      <c r="L991" s="212"/>
      <c r="M991" s="212"/>
      <c r="N991" s="212"/>
      <c r="O991" s="212"/>
      <c r="P991" s="212"/>
      <c r="Q991" s="212"/>
      <c r="R991" s="212"/>
      <c r="S991" s="212"/>
      <c r="T991" s="212"/>
      <c r="U991" s="212"/>
      <c r="V991" s="212"/>
      <c r="W991" s="212"/>
      <c r="X991" s="212"/>
      <c r="Y991" s="212"/>
      <c r="Z991" s="212"/>
    </row>
    <row r="992">
      <c r="A992" s="222"/>
      <c r="B992" s="212"/>
      <c r="C992" s="215">
        <v>45338.0</v>
      </c>
      <c r="D992" s="212"/>
      <c r="E992" s="212"/>
      <c r="F992" s="212"/>
      <c r="G992" s="212"/>
      <c r="H992" s="212"/>
      <c r="I992" s="212"/>
      <c r="J992" s="212"/>
      <c r="K992" s="212"/>
      <c r="L992" s="212"/>
      <c r="M992" s="212"/>
      <c r="N992" s="212"/>
      <c r="O992" s="212"/>
      <c r="P992" s="212"/>
      <c r="Q992" s="212"/>
      <c r="R992" s="212"/>
      <c r="S992" s="212"/>
      <c r="T992" s="212"/>
      <c r="U992" s="212"/>
      <c r="V992" s="212"/>
      <c r="W992" s="212"/>
      <c r="X992" s="212"/>
      <c r="Y992" s="212"/>
      <c r="Z992" s="212"/>
    </row>
    <row r="993">
      <c r="A993" s="222"/>
      <c r="B993" s="212"/>
      <c r="C993" s="215">
        <v>45339.0</v>
      </c>
      <c r="D993" s="212"/>
      <c r="E993" s="212"/>
      <c r="F993" s="212"/>
      <c r="G993" s="212"/>
      <c r="H993" s="212"/>
      <c r="I993" s="212"/>
      <c r="J993" s="212"/>
      <c r="K993" s="212"/>
      <c r="L993" s="212"/>
      <c r="M993" s="212"/>
      <c r="N993" s="212"/>
      <c r="O993" s="212"/>
      <c r="P993" s="212"/>
      <c r="Q993" s="212"/>
      <c r="R993" s="212"/>
      <c r="S993" s="212"/>
      <c r="T993" s="212"/>
      <c r="U993" s="212"/>
      <c r="V993" s="212"/>
      <c r="W993" s="212"/>
      <c r="X993" s="212"/>
      <c r="Y993" s="212"/>
      <c r="Z993" s="212"/>
    </row>
    <row r="994">
      <c r="A994" s="222"/>
      <c r="B994" s="212"/>
      <c r="C994" s="215">
        <v>45340.0</v>
      </c>
      <c r="D994" s="212"/>
      <c r="E994" s="212"/>
      <c r="F994" s="212"/>
      <c r="G994" s="212"/>
      <c r="H994" s="212"/>
      <c r="I994" s="212"/>
      <c r="J994" s="212"/>
      <c r="K994" s="212"/>
      <c r="L994" s="212"/>
      <c r="M994" s="212"/>
      <c r="N994" s="212"/>
      <c r="O994" s="212"/>
      <c r="P994" s="212"/>
      <c r="Q994" s="212"/>
      <c r="R994" s="212"/>
      <c r="S994" s="212"/>
      <c r="T994" s="212"/>
      <c r="U994" s="212"/>
      <c r="V994" s="212"/>
      <c r="W994" s="212"/>
      <c r="X994" s="212"/>
      <c r="Y994" s="212"/>
      <c r="Z994" s="212"/>
    </row>
    <row r="995">
      <c r="A995" s="222"/>
      <c r="B995" s="212"/>
      <c r="C995" s="215">
        <v>45341.0</v>
      </c>
      <c r="D995" s="212"/>
      <c r="E995" s="212"/>
      <c r="F995" s="212"/>
      <c r="G995" s="212"/>
      <c r="H995" s="212"/>
      <c r="I995" s="212"/>
      <c r="J995" s="212"/>
      <c r="K995" s="212"/>
      <c r="L995" s="212"/>
      <c r="M995" s="212"/>
      <c r="N995" s="212"/>
      <c r="O995" s="212"/>
      <c r="P995" s="212"/>
      <c r="Q995" s="212"/>
      <c r="R995" s="212"/>
      <c r="S995" s="212"/>
      <c r="T995" s="212"/>
      <c r="U995" s="212"/>
      <c r="V995" s="212"/>
      <c r="W995" s="212"/>
      <c r="X995" s="212"/>
      <c r="Y995" s="212"/>
      <c r="Z995" s="212"/>
    </row>
    <row r="996">
      <c r="A996" s="222"/>
      <c r="B996" s="212"/>
      <c r="C996" s="215">
        <v>45342.0</v>
      </c>
      <c r="D996" s="212"/>
      <c r="E996" s="212"/>
      <c r="F996" s="212"/>
      <c r="G996" s="212"/>
      <c r="H996" s="212"/>
      <c r="I996" s="212"/>
      <c r="J996" s="212"/>
      <c r="K996" s="212"/>
      <c r="L996" s="212"/>
      <c r="M996" s="212"/>
      <c r="N996" s="212"/>
      <c r="O996" s="212"/>
      <c r="P996" s="212"/>
      <c r="Q996" s="212"/>
      <c r="R996" s="212"/>
      <c r="S996" s="212"/>
      <c r="T996" s="212"/>
      <c r="U996" s="212"/>
      <c r="V996" s="212"/>
      <c r="W996" s="212"/>
      <c r="X996" s="212"/>
      <c r="Y996" s="212"/>
      <c r="Z996" s="212"/>
    </row>
    <row r="997">
      <c r="A997" s="223"/>
      <c r="B997" s="224"/>
      <c r="C997" s="225">
        <v>45343.0</v>
      </c>
      <c r="D997" s="212"/>
      <c r="E997" s="212"/>
      <c r="F997" s="212"/>
      <c r="G997" s="212"/>
      <c r="H997" s="212"/>
      <c r="I997" s="212"/>
      <c r="J997" s="212"/>
      <c r="K997" s="212"/>
      <c r="L997" s="212"/>
      <c r="M997" s="212"/>
      <c r="N997" s="212"/>
      <c r="O997" s="212"/>
      <c r="P997" s="212"/>
      <c r="Q997" s="212"/>
      <c r="R997" s="212"/>
      <c r="S997" s="212"/>
      <c r="T997" s="212"/>
      <c r="U997" s="212"/>
      <c r="V997" s="212"/>
      <c r="W997" s="212"/>
      <c r="X997" s="212"/>
      <c r="Y997" s="212"/>
      <c r="Z997" s="21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0.0"/>
    <col customWidth="1" min="2" max="2" width="83.57"/>
    <col customWidth="1" min="3" max="3" width="9.57"/>
    <col customWidth="1" min="4" max="4" width="9.71"/>
    <col customWidth="1" min="5" max="5" width="9.0"/>
    <col customWidth="1" min="6" max="6" width="14.86"/>
    <col customWidth="1" min="7" max="7" width="12.29"/>
    <col customWidth="1" min="8" max="8" width="16.14"/>
    <col customWidth="1" min="9" max="9" width="17.43"/>
    <col customWidth="1" min="10" max="10" width="10.43"/>
    <col customWidth="1" min="11" max="11" width="12.14"/>
    <col customWidth="1" min="12" max="12" width="10.14"/>
    <col customWidth="1" min="13" max="13" width="11.0"/>
    <col customWidth="1" min="14" max="14" width="15.14"/>
    <col customWidth="1" min="15" max="15" width="13.29"/>
    <col customWidth="1" min="16" max="16" width="8.29"/>
    <col customWidth="1" min="17" max="18" width="7.14"/>
    <col customWidth="1" min="19" max="19" width="14.57"/>
    <col customWidth="1" min="20" max="20" width="21.0"/>
    <col customWidth="1" min="23" max="23" width="23.86"/>
    <col customWidth="1" min="24" max="24" width="48.0"/>
    <col customWidth="1" min="25" max="25" width="50.14"/>
    <col customWidth="1" min="26" max="26" width="16.14"/>
  </cols>
  <sheetData>
    <row r="1">
      <c r="A1" s="226" t="s">
        <v>45</v>
      </c>
      <c r="B1" s="227" t="s">
        <v>7543</v>
      </c>
      <c r="C1" s="227" t="s">
        <v>7544</v>
      </c>
      <c r="D1" s="228" t="s">
        <v>3</v>
      </c>
      <c r="E1" s="227" t="s">
        <v>7493</v>
      </c>
      <c r="F1" s="227" t="s">
        <v>7503</v>
      </c>
      <c r="G1" s="227" t="s">
        <v>7513</v>
      </c>
      <c r="H1" s="227" t="s">
        <v>7487</v>
      </c>
      <c r="I1" s="227" t="s">
        <v>7504</v>
      </c>
      <c r="J1" s="227" t="s">
        <v>7510</v>
      </c>
      <c r="K1" s="227" t="s">
        <v>7507</v>
      </c>
      <c r="L1" s="227" t="s">
        <v>7501</v>
      </c>
      <c r="M1" s="227" t="s">
        <v>7521</v>
      </c>
      <c r="N1" s="227" t="s">
        <v>7490</v>
      </c>
      <c r="O1" s="227" t="s">
        <v>7518</v>
      </c>
      <c r="P1" s="227" t="s">
        <v>7545</v>
      </c>
      <c r="Q1" s="227" t="s">
        <v>7546</v>
      </c>
      <c r="R1" s="227" t="s">
        <v>7546</v>
      </c>
      <c r="S1" s="228" t="s">
        <v>7547</v>
      </c>
      <c r="T1" s="229" t="s">
        <v>7548</v>
      </c>
      <c r="U1" s="230"/>
      <c r="V1" s="227" t="s">
        <v>7549</v>
      </c>
      <c r="W1" s="83"/>
      <c r="X1" s="231"/>
      <c r="Y1" s="232" t="s">
        <v>7550</v>
      </c>
      <c r="Z1" s="231"/>
      <c r="AA1" s="231"/>
      <c r="AB1" s="231"/>
      <c r="AC1" s="197"/>
      <c r="AD1" s="197"/>
      <c r="AE1" s="197"/>
    </row>
    <row r="2">
      <c r="A2" s="233">
        <v>4749.0</v>
      </c>
      <c r="B2" s="234" t="s">
        <v>7551</v>
      </c>
      <c r="C2" s="230" t="b">
        <v>0</v>
      </c>
      <c r="D2" s="235" t="s">
        <v>7552</v>
      </c>
      <c r="E2" s="236" t="str">
        <f t="shared" ref="E2:E2759" si="1">IF(SEARCH($E$1,$B2)&gt;=1,"OPI RX","NO RX")</f>
        <v>#VALUE!</v>
      </c>
      <c r="F2" s="236" t="str">
        <f t="shared" ref="F2:F2759" si="2">IF(SEARCH($F$1,$B2)&gt;=1,"OPI RX","NO RX")</f>
        <v>#VALUE!</v>
      </c>
      <c r="G2" s="236" t="str">
        <f t="shared" ref="G2:G2759" si="3">IF(SEARCH($G$1,$B2)&gt;=1,"OPI RX","NO RX")</f>
        <v>#VALUE!</v>
      </c>
      <c r="H2" s="236" t="str">
        <f t="shared" ref="H2:H2759" si="4">IF(SEARCH($H$1,$B2)&gt;=1,"OPI RX","NO RX")</f>
        <v>#VALUE!</v>
      </c>
      <c r="I2" s="236" t="str">
        <f t="shared" ref="I2:I2759" si="5">IF(SEARCH($I$1,$B2)&gt;=1,"OPI RX","NO RX")</f>
        <v>#VALUE!</v>
      </c>
      <c r="J2" s="236" t="str">
        <f t="shared" ref="J2:J2759" si="6">IF(SEARCH($J$1,$B2)&gt;=1,"OPI RX","NO RX")</f>
        <v>#VALUE!</v>
      </c>
      <c r="K2" s="236" t="str">
        <f t="shared" ref="K2:K2759" si="7">IF(SEARCH($K$1,$B2)&gt;=1,"OPI RX","NO RX")</f>
        <v>#VALUE!</v>
      </c>
      <c r="L2" s="236" t="str">
        <f t="shared" ref="L2:L2759" si="8">IF(SEARCH($L$1,$B2)&gt;=1,"OPI RX","NO RX")</f>
        <v>#VALUE!</v>
      </c>
      <c r="M2" s="236" t="str">
        <f t="shared" ref="M2:M2759" si="9">IF(SEARCH($M$1,$B2)&gt;=1,"OPI RX","NO RX")</f>
        <v>#VALUE!</v>
      </c>
      <c r="N2" s="236" t="str">
        <f t="shared" ref="N2:N2759" si="10">IF(SEARCH($N$1,$B2)&gt;=1,"OPI RX","NO RX")</f>
        <v>#VALUE!</v>
      </c>
      <c r="O2" s="236" t="str">
        <f t="shared" ref="O2:O2759" si="11">IF(SEARCH($O$1,$B2)&gt;=1,"OPI RX","NO RX")</f>
        <v>#VALUE!</v>
      </c>
      <c r="P2" s="237" t="str">
        <f t="shared" ref="P2:P2759" si="12">if(COUNTIF($E2:$O2,"OPI RX")&gt;=1,"OPIOIDS","NO RX")</f>
        <v>NO RX</v>
      </c>
      <c r="Q2" s="234" t="b">
        <v>0</v>
      </c>
      <c r="R2" s="237" t="str">
        <f t="shared" ref="R2:R405" si="13">if(Q2=TRUE, "HIGH","LOW")</f>
        <v>LOW</v>
      </c>
      <c r="S2" s="238"/>
      <c r="T2" s="238" t="str">
        <f t="shared" ref="T2:T57" si="14">D2</f>
        <v>  -  </v>
      </c>
      <c r="U2" s="237" t="str">
        <f t="shared" ref="U2:U3" si="15">if((days($Z$3,$S2)/365)&gt;=1,"DUE COMM", " ")</f>
        <v>DUE COMM</v>
      </c>
      <c r="V2" s="237" t="str">
        <f t="shared" ref="V2:V2759" si="16">IF(COUNTIF(A:A,A2)&gt;1, "R", " ")</f>
        <v> </v>
      </c>
      <c r="W2" s="83"/>
      <c r="X2" s="237"/>
      <c r="Y2" s="237"/>
      <c r="Z2" s="237"/>
      <c r="AA2" s="237"/>
      <c r="AB2" s="237"/>
      <c r="AC2" s="83"/>
      <c r="AD2" s="83"/>
      <c r="AE2" s="83"/>
    </row>
    <row r="3">
      <c r="A3" s="233">
        <v>4830.0</v>
      </c>
      <c r="B3" s="239" t="s">
        <v>7552</v>
      </c>
      <c r="C3" s="230" t="b">
        <v>0</v>
      </c>
      <c r="D3" s="235" t="s">
        <v>7552</v>
      </c>
      <c r="E3" s="236" t="str">
        <f t="shared" si="1"/>
        <v>#VALUE!</v>
      </c>
      <c r="F3" s="236" t="str">
        <f t="shared" si="2"/>
        <v>#VALUE!</v>
      </c>
      <c r="G3" s="236" t="str">
        <f t="shared" si="3"/>
        <v>#VALUE!</v>
      </c>
      <c r="H3" s="236" t="str">
        <f t="shared" si="4"/>
        <v>#VALUE!</v>
      </c>
      <c r="I3" s="236" t="str">
        <f t="shared" si="5"/>
        <v>#VALUE!</v>
      </c>
      <c r="J3" s="236" t="str">
        <f t="shared" si="6"/>
        <v>#VALUE!</v>
      </c>
      <c r="K3" s="236" t="str">
        <f t="shared" si="7"/>
        <v>#VALUE!</v>
      </c>
      <c r="L3" s="236" t="str">
        <f t="shared" si="8"/>
        <v>#VALUE!</v>
      </c>
      <c r="M3" s="236" t="str">
        <f t="shared" si="9"/>
        <v>#VALUE!</v>
      </c>
      <c r="N3" s="236" t="str">
        <f t="shared" si="10"/>
        <v>#VALUE!</v>
      </c>
      <c r="O3" s="236" t="str">
        <f t="shared" si="11"/>
        <v>#VALUE!</v>
      </c>
      <c r="P3" s="237" t="str">
        <f t="shared" si="12"/>
        <v>NO RX</v>
      </c>
      <c r="Q3" s="237" t="b">
        <v>0</v>
      </c>
      <c r="R3" s="237" t="str">
        <f t="shared" si="13"/>
        <v>LOW</v>
      </c>
      <c r="S3" s="238"/>
      <c r="T3" s="238" t="str">
        <f t="shared" si="14"/>
        <v>  -  </v>
      </c>
      <c r="U3" s="237" t="str">
        <f t="shared" si="15"/>
        <v>DUE COMM</v>
      </c>
      <c r="V3" s="237" t="str">
        <f t="shared" si="16"/>
        <v> </v>
      </c>
      <c r="W3" s="83"/>
      <c r="X3" s="237"/>
      <c r="Y3" s="237" t="s">
        <v>7553</v>
      </c>
      <c r="Z3" s="240">
        <f>TODAY()</f>
        <v>44640</v>
      </c>
      <c r="AA3" s="237"/>
      <c r="AB3" s="237"/>
      <c r="AC3" s="83"/>
      <c r="AD3" s="83"/>
      <c r="AE3" s="83"/>
    </row>
    <row r="4">
      <c r="A4" s="241">
        <v>9139.0</v>
      </c>
      <c r="B4" s="239" t="s">
        <v>7554</v>
      </c>
      <c r="C4" s="239" t="b">
        <v>1</v>
      </c>
      <c r="D4" s="235">
        <v>44596.0</v>
      </c>
      <c r="E4" s="236" t="str">
        <f t="shared" si="1"/>
        <v>#VALUE!</v>
      </c>
      <c r="F4" s="236" t="str">
        <f t="shared" si="2"/>
        <v>OPI RX</v>
      </c>
      <c r="G4" s="236" t="str">
        <f t="shared" si="3"/>
        <v>OPI RX</v>
      </c>
      <c r="H4" s="236" t="str">
        <f t="shared" si="4"/>
        <v>#VALUE!</v>
      </c>
      <c r="I4" s="236" t="str">
        <f t="shared" si="5"/>
        <v>#VALUE!</v>
      </c>
      <c r="J4" s="236" t="str">
        <f t="shared" si="6"/>
        <v>#VALUE!</v>
      </c>
      <c r="K4" s="236" t="str">
        <f t="shared" si="7"/>
        <v>#VALUE!</v>
      </c>
      <c r="L4" s="236" t="str">
        <f t="shared" si="8"/>
        <v>#VALUE!</v>
      </c>
      <c r="M4" s="236" t="str">
        <f t="shared" si="9"/>
        <v>#VALUE!</v>
      </c>
      <c r="N4" s="236" t="str">
        <f t="shared" si="10"/>
        <v>#VALUE!</v>
      </c>
      <c r="O4" s="236" t="str">
        <f t="shared" si="11"/>
        <v>#VALUE!</v>
      </c>
      <c r="P4" s="237" t="str">
        <f t="shared" si="12"/>
        <v>OPIOIDS</v>
      </c>
      <c r="Q4" s="234" t="b">
        <v>0</v>
      </c>
      <c r="R4" s="237" t="str">
        <f t="shared" si="13"/>
        <v>LOW</v>
      </c>
      <c r="S4" s="242">
        <v>44558.0</v>
      </c>
      <c r="T4" s="243">
        <f t="shared" si="14"/>
        <v>44596</v>
      </c>
      <c r="U4" s="237"/>
      <c r="V4" s="237" t="str">
        <f t="shared" si="16"/>
        <v> </v>
      </c>
      <c r="W4" s="83"/>
      <c r="X4" s="83"/>
      <c r="Y4" s="83"/>
      <c r="Z4" s="83"/>
      <c r="AA4" s="83"/>
      <c r="AB4" s="83"/>
      <c r="AC4" s="83"/>
      <c r="AD4" s="83"/>
      <c r="AE4" s="83"/>
    </row>
    <row r="5">
      <c r="A5" s="233">
        <v>9141.0</v>
      </c>
      <c r="B5" s="234" t="s">
        <v>7555</v>
      </c>
      <c r="C5" s="230" t="b">
        <v>1</v>
      </c>
      <c r="D5" s="235">
        <v>44587.0</v>
      </c>
      <c r="E5" s="236" t="str">
        <f t="shared" si="1"/>
        <v>#VALUE!</v>
      </c>
      <c r="F5" s="236" t="str">
        <f t="shared" si="2"/>
        <v>OPI RX</v>
      </c>
      <c r="G5" s="236" t="str">
        <f t="shared" si="3"/>
        <v>#VALUE!</v>
      </c>
      <c r="H5" s="236" t="str">
        <f t="shared" si="4"/>
        <v>#VALUE!</v>
      </c>
      <c r="I5" s="236" t="str">
        <f t="shared" si="5"/>
        <v>#VALUE!</v>
      </c>
      <c r="J5" s="236" t="str">
        <f t="shared" si="6"/>
        <v>#VALUE!</v>
      </c>
      <c r="K5" s="236" t="str">
        <f t="shared" si="7"/>
        <v>#VALUE!</v>
      </c>
      <c r="L5" s="236" t="str">
        <f t="shared" si="8"/>
        <v>#VALUE!</v>
      </c>
      <c r="M5" s="236" t="str">
        <f t="shared" si="9"/>
        <v>#VALUE!</v>
      </c>
      <c r="N5" s="236" t="str">
        <f t="shared" si="10"/>
        <v>#VALUE!</v>
      </c>
      <c r="O5" s="236" t="str">
        <f t="shared" si="11"/>
        <v>#VALUE!</v>
      </c>
      <c r="P5" s="237" t="str">
        <f t="shared" si="12"/>
        <v>OPIOIDS</v>
      </c>
      <c r="Q5" s="237" t="b">
        <v>0</v>
      </c>
      <c r="R5" s="237" t="str">
        <f t="shared" si="13"/>
        <v>LOW</v>
      </c>
      <c r="S5" s="238"/>
      <c r="T5" s="243">
        <f t="shared" si="14"/>
        <v>44587</v>
      </c>
      <c r="U5" s="237" t="str">
        <f t="shared" ref="U5:U27" si="17">if((days($Z$3,$S5)/365)&gt;=1,"DUE COMM", " ")</f>
        <v>DUE COMM</v>
      </c>
      <c r="V5" s="237" t="str">
        <f t="shared" si="16"/>
        <v> </v>
      </c>
      <c r="W5" s="83"/>
      <c r="X5" s="83"/>
      <c r="Y5" s="83"/>
      <c r="Z5" s="83"/>
      <c r="AA5" s="83"/>
      <c r="AB5" s="83"/>
      <c r="AC5" s="83"/>
      <c r="AD5" s="83"/>
      <c r="AE5" s="83"/>
    </row>
    <row r="6">
      <c r="A6" s="233">
        <v>9143.0</v>
      </c>
      <c r="B6" s="234" t="s">
        <v>7556</v>
      </c>
      <c r="C6" s="230" t="b">
        <v>1</v>
      </c>
      <c r="D6" s="235">
        <v>44591.0</v>
      </c>
      <c r="E6" s="236" t="str">
        <f t="shared" si="1"/>
        <v>OPI RX</v>
      </c>
      <c r="F6" s="236" t="str">
        <f t="shared" si="2"/>
        <v>#VALUE!</v>
      </c>
      <c r="G6" s="236" t="str">
        <f t="shared" si="3"/>
        <v>#VALUE!</v>
      </c>
      <c r="H6" s="236" t="str">
        <f t="shared" si="4"/>
        <v>#VALUE!</v>
      </c>
      <c r="I6" s="236" t="str">
        <f t="shared" si="5"/>
        <v>#VALUE!</v>
      </c>
      <c r="J6" s="236" t="str">
        <f t="shared" si="6"/>
        <v>#VALUE!</v>
      </c>
      <c r="K6" s="236" t="str">
        <f t="shared" si="7"/>
        <v>#VALUE!</v>
      </c>
      <c r="L6" s="236" t="str">
        <f t="shared" si="8"/>
        <v>#VALUE!</v>
      </c>
      <c r="M6" s="236" t="str">
        <f t="shared" si="9"/>
        <v>#VALUE!</v>
      </c>
      <c r="N6" s="236" t="str">
        <f t="shared" si="10"/>
        <v>#VALUE!</v>
      </c>
      <c r="O6" s="236" t="str">
        <f t="shared" si="11"/>
        <v>#VALUE!</v>
      </c>
      <c r="P6" s="237" t="str">
        <f t="shared" si="12"/>
        <v>OPIOIDS</v>
      </c>
      <c r="Q6" s="234" t="b">
        <v>1</v>
      </c>
      <c r="R6" s="237" t="str">
        <f t="shared" si="13"/>
        <v>HIGH</v>
      </c>
      <c r="S6" s="238">
        <v>44184.0</v>
      </c>
      <c r="T6" s="243">
        <f t="shared" si="14"/>
        <v>44591</v>
      </c>
      <c r="U6" s="237" t="str">
        <f t="shared" si="17"/>
        <v>DUE COMM</v>
      </c>
      <c r="V6" s="237" t="str">
        <f t="shared" si="16"/>
        <v> </v>
      </c>
      <c r="W6" s="83"/>
      <c r="X6" s="83"/>
      <c r="Y6" s="83"/>
      <c r="Z6" s="83"/>
      <c r="AA6" s="83"/>
      <c r="AB6" s="83"/>
      <c r="AC6" s="83"/>
      <c r="AD6" s="83"/>
      <c r="AE6" s="83"/>
    </row>
    <row r="7">
      <c r="A7" s="244">
        <v>9151.0</v>
      </c>
      <c r="B7" s="245" t="s">
        <v>7557</v>
      </c>
      <c r="C7" s="230" t="b">
        <v>1</v>
      </c>
      <c r="D7" s="243">
        <v>44535.0</v>
      </c>
      <c r="E7" s="236" t="str">
        <f t="shared" si="1"/>
        <v>#VALUE!</v>
      </c>
      <c r="F7" s="236" t="str">
        <f t="shared" si="2"/>
        <v>#VALUE!</v>
      </c>
      <c r="G7" s="236" t="str">
        <f t="shared" si="3"/>
        <v>OPI RX</v>
      </c>
      <c r="H7" s="236" t="str">
        <f t="shared" si="4"/>
        <v>#VALUE!</v>
      </c>
      <c r="I7" s="236" t="str">
        <f t="shared" si="5"/>
        <v>#VALUE!</v>
      </c>
      <c r="J7" s="236" t="str">
        <f t="shared" si="6"/>
        <v>#VALUE!</v>
      </c>
      <c r="K7" s="236" t="str">
        <f t="shared" si="7"/>
        <v>#VALUE!</v>
      </c>
      <c r="L7" s="236" t="str">
        <f t="shared" si="8"/>
        <v>#VALUE!</v>
      </c>
      <c r="M7" s="236" t="str">
        <f t="shared" si="9"/>
        <v>#VALUE!</v>
      </c>
      <c r="N7" s="236" t="str">
        <f t="shared" si="10"/>
        <v>#VALUE!</v>
      </c>
      <c r="O7" s="236" t="str">
        <f t="shared" si="11"/>
        <v>#VALUE!</v>
      </c>
      <c r="P7" s="237" t="str">
        <f t="shared" si="12"/>
        <v>OPIOIDS</v>
      </c>
      <c r="Q7" s="237" t="b">
        <v>0</v>
      </c>
      <c r="R7" s="237" t="str">
        <f t="shared" si="13"/>
        <v>LOW</v>
      </c>
      <c r="S7" s="238">
        <v>44147.0</v>
      </c>
      <c r="T7" s="243">
        <f t="shared" si="14"/>
        <v>44535</v>
      </c>
      <c r="U7" s="237" t="str">
        <f t="shared" si="17"/>
        <v>DUE COMM</v>
      </c>
      <c r="V7" s="237" t="str">
        <f t="shared" si="16"/>
        <v> </v>
      </c>
      <c r="W7" s="83"/>
      <c r="X7" s="83"/>
      <c r="Y7" s="83"/>
      <c r="Z7" s="83"/>
      <c r="AA7" s="83"/>
      <c r="AB7" s="83"/>
      <c r="AC7" s="83"/>
      <c r="AD7" s="83"/>
      <c r="AE7" s="83"/>
    </row>
    <row r="8">
      <c r="A8" s="244">
        <v>9153.0</v>
      </c>
      <c r="B8" s="246" t="s">
        <v>7558</v>
      </c>
      <c r="C8" s="230" t="b">
        <v>1</v>
      </c>
      <c r="D8" s="235">
        <v>44587.0</v>
      </c>
      <c r="E8" s="236" t="str">
        <f t="shared" si="1"/>
        <v>#VALUE!</v>
      </c>
      <c r="F8" s="236" t="str">
        <f t="shared" si="2"/>
        <v>#VALUE!</v>
      </c>
      <c r="G8" s="236" t="str">
        <f t="shared" si="3"/>
        <v>#VALUE!</v>
      </c>
      <c r="H8" s="236" t="str">
        <f t="shared" si="4"/>
        <v>#VALUE!</v>
      </c>
      <c r="I8" s="236" t="str">
        <f t="shared" si="5"/>
        <v>#VALUE!</v>
      </c>
      <c r="J8" s="236" t="str">
        <f t="shared" si="6"/>
        <v>#VALUE!</v>
      </c>
      <c r="K8" s="236" t="str">
        <f t="shared" si="7"/>
        <v>#VALUE!</v>
      </c>
      <c r="L8" s="236" t="str">
        <f t="shared" si="8"/>
        <v>#VALUE!</v>
      </c>
      <c r="M8" s="236" t="str">
        <f t="shared" si="9"/>
        <v>#VALUE!</v>
      </c>
      <c r="N8" s="236" t="str">
        <f t="shared" si="10"/>
        <v>#VALUE!</v>
      </c>
      <c r="O8" s="236" t="str">
        <f t="shared" si="11"/>
        <v>#VALUE!</v>
      </c>
      <c r="P8" s="237" t="str">
        <f t="shared" si="12"/>
        <v>NO RX</v>
      </c>
      <c r="Q8" s="234" t="b">
        <v>1</v>
      </c>
      <c r="R8" s="237" t="str">
        <f t="shared" si="13"/>
        <v>HIGH</v>
      </c>
      <c r="S8" s="238"/>
      <c r="T8" s="243">
        <f t="shared" si="14"/>
        <v>44587</v>
      </c>
      <c r="U8" s="237" t="str">
        <f t="shared" si="17"/>
        <v>DUE COMM</v>
      </c>
      <c r="V8" s="237" t="str">
        <f t="shared" si="16"/>
        <v> </v>
      </c>
      <c r="W8" s="83"/>
      <c r="X8" s="83"/>
      <c r="Y8" s="83"/>
      <c r="Z8" s="83"/>
      <c r="AA8" s="83"/>
      <c r="AB8" s="83"/>
      <c r="AC8" s="83"/>
      <c r="AD8" s="83"/>
      <c r="AE8" s="83"/>
    </row>
    <row r="9">
      <c r="A9" s="244">
        <v>9158.0</v>
      </c>
      <c r="B9" s="245" t="s">
        <v>7559</v>
      </c>
      <c r="C9" s="231" t="b">
        <v>1</v>
      </c>
      <c r="D9" s="243">
        <v>44531.0</v>
      </c>
      <c r="E9" s="236" t="str">
        <f t="shared" si="1"/>
        <v>#VALUE!</v>
      </c>
      <c r="F9" s="236" t="str">
        <f t="shared" si="2"/>
        <v>#VALUE!</v>
      </c>
      <c r="G9" s="236" t="str">
        <f t="shared" si="3"/>
        <v>OPI RX</v>
      </c>
      <c r="H9" s="236" t="str">
        <f t="shared" si="4"/>
        <v>#VALUE!</v>
      </c>
      <c r="I9" s="236" t="str">
        <f t="shared" si="5"/>
        <v>#VALUE!</v>
      </c>
      <c r="J9" s="236" t="str">
        <f t="shared" si="6"/>
        <v>#VALUE!</v>
      </c>
      <c r="K9" s="236" t="str">
        <f t="shared" si="7"/>
        <v>#VALUE!</v>
      </c>
      <c r="L9" s="236" t="str">
        <f t="shared" si="8"/>
        <v>#VALUE!</v>
      </c>
      <c r="M9" s="236" t="str">
        <f t="shared" si="9"/>
        <v>#VALUE!</v>
      </c>
      <c r="N9" s="236" t="str">
        <f t="shared" si="10"/>
        <v>#VALUE!</v>
      </c>
      <c r="O9" s="236" t="str">
        <f t="shared" si="11"/>
        <v>#VALUE!</v>
      </c>
      <c r="P9" s="237" t="str">
        <f t="shared" si="12"/>
        <v>OPIOIDS</v>
      </c>
      <c r="Q9" s="234" t="b">
        <v>1</v>
      </c>
      <c r="R9" s="237" t="str">
        <f t="shared" si="13"/>
        <v>HIGH</v>
      </c>
      <c r="S9" s="238">
        <v>44377.0</v>
      </c>
      <c r="T9" s="243">
        <f t="shared" si="14"/>
        <v>44531</v>
      </c>
      <c r="U9" s="237" t="str">
        <f t="shared" si="17"/>
        <v> </v>
      </c>
      <c r="V9" s="237" t="str">
        <f t="shared" si="16"/>
        <v> </v>
      </c>
      <c r="W9" s="83"/>
      <c r="X9" s="83"/>
      <c r="Y9" s="83"/>
      <c r="Z9" s="83"/>
      <c r="AA9" s="83"/>
      <c r="AB9" s="83"/>
      <c r="AC9" s="83"/>
      <c r="AD9" s="83"/>
      <c r="AE9" s="83"/>
    </row>
    <row r="10">
      <c r="A10" s="233">
        <v>9160.0</v>
      </c>
      <c r="B10" s="239" t="s">
        <v>7552</v>
      </c>
      <c r="C10" s="230" t="b">
        <v>1</v>
      </c>
      <c r="D10" s="243">
        <v>44428.0</v>
      </c>
      <c r="E10" s="236" t="str">
        <f t="shared" si="1"/>
        <v>#VALUE!</v>
      </c>
      <c r="F10" s="236" t="str">
        <f t="shared" si="2"/>
        <v>#VALUE!</v>
      </c>
      <c r="G10" s="236" t="str">
        <f t="shared" si="3"/>
        <v>#VALUE!</v>
      </c>
      <c r="H10" s="236" t="str">
        <f t="shared" si="4"/>
        <v>#VALUE!</v>
      </c>
      <c r="I10" s="236" t="str">
        <f t="shared" si="5"/>
        <v>#VALUE!</v>
      </c>
      <c r="J10" s="236" t="str">
        <f t="shared" si="6"/>
        <v>#VALUE!</v>
      </c>
      <c r="K10" s="236" t="str">
        <f t="shared" si="7"/>
        <v>#VALUE!</v>
      </c>
      <c r="L10" s="236" t="str">
        <f t="shared" si="8"/>
        <v>#VALUE!</v>
      </c>
      <c r="M10" s="236" t="str">
        <f t="shared" si="9"/>
        <v>#VALUE!</v>
      </c>
      <c r="N10" s="236" t="str">
        <f t="shared" si="10"/>
        <v>#VALUE!</v>
      </c>
      <c r="O10" s="236" t="str">
        <f t="shared" si="11"/>
        <v>#VALUE!</v>
      </c>
      <c r="P10" s="237" t="str">
        <f t="shared" si="12"/>
        <v>NO RX</v>
      </c>
      <c r="Q10" s="237" t="b">
        <v>0</v>
      </c>
      <c r="R10" s="237" t="str">
        <f t="shared" si="13"/>
        <v>LOW</v>
      </c>
      <c r="S10" s="238"/>
      <c r="T10" s="243">
        <f t="shared" si="14"/>
        <v>44428</v>
      </c>
      <c r="U10" s="237" t="str">
        <f t="shared" si="17"/>
        <v>DUE COMM</v>
      </c>
      <c r="V10" s="237" t="str">
        <f t="shared" si="16"/>
        <v> </v>
      </c>
      <c r="W10" s="83"/>
      <c r="X10" s="83"/>
      <c r="Y10" s="83"/>
      <c r="Z10" s="83"/>
      <c r="AA10" s="83"/>
      <c r="AB10" s="83"/>
      <c r="AC10" s="83"/>
      <c r="AD10" s="83"/>
      <c r="AE10" s="83"/>
    </row>
    <row r="11">
      <c r="A11" s="233">
        <v>9161.0</v>
      </c>
      <c r="B11" s="234" t="s">
        <v>7560</v>
      </c>
      <c r="C11" s="230" t="b">
        <v>1</v>
      </c>
      <c r="D11" s="243">
        <v>44414.0</v>
      </c>
      <c r="E11" s="236" t="str">
        <f t="shared" si="1"/>
        <v>#VALUE!</v>
      </c>
      <c r="F11" s="236" t="str">
        <f t="shared" si="2"/>
        <v>OPI RX</v>
      </c>
      <c r="G11" s="236" t="str">
        <f t="shared" si="3"/>
        <v>#VALUE!</v>
      </c>
      <c r="H11" s="236" t="str">
        <f t="shared" si="4"/>
        <v>#VALUE!</v>
      </c>
      <c r="I11" s="236" t="str">
        <f t="shared" si="5"/>
        <v>#VALUE!</v>
      </c>
      <c r="J11" s="236" t="str">
        <f t="shared" si="6"/>
        <v>#VALUE!</v>
      </c>
      <c r="K11" s="236" t="str">
        <f t="shared" si="7"/>
        <v>#VALUE!</v>
      </c>
      <c r="L11" s="236" t="str">
        <f t="shared" si="8"/>
        <v>#VALUE!</v>
      </c>
      <c r="M11" s="236" t="str">
        <f t="shared" si="9"/>
        <v>#VALUE!</v>
      </c>
      <c r="N11" s="236" t="str">
        <f t="shared" si="10"/>
        <v>#VALUE!</v>
      </c>
      <c r="O11" s="236" t="str">
        <f t="shared" si="11"/>
        <v>#VALUE!</v>
      </c>
      <c r="P11" s="237" t="str">
        <f t="shared" si="12"/>
        <v>OPIOIDS</v>
      </c>
      <c r="Q11" s="237" t="b">
        <v>0</v>
      </c>
      <c r="R11" s="237" t="str">
        <f t="shared" si="13"/>
        <v>LOW</v>
      </c>
      <c r="S11" s="238"/>
      <c r="T11" s="243">
        <f t="shared" si="14"/>
        <v>44414</v>
      </c>
      <c r="U11" s="237" t="str">
        <f t="shared" si="17"/>
        <v>DUE COMM</v>
      </c>
      <c r="V11" s="237" t="str">
        <f t="shared" si="16"/>
        <v> </v>
      </c>
      <c r="W11" s="83"/>
      <c r="X11" s="83"/>
      <c r="Y11" s="83"/>
      <c r="Z11" s="83"/>
      <c r="AA11" s="83"/>
      <c r="AB11" s="83"/>
      <c r="AC11" s="83"/>
      <c r="AD11" s="83"/>
      <c r="AE11" s="83"/>
    </row>
    <row r="12">
      <c r="A12" s="244">
        <v>9163.0</v>
      </c>
      <c r="B12" s="245" t="s">
        <v>7561</v>
      </c>
      <c r="C12" s="230" t="b">
        <v>1</v>
      </c>
      <c r="D12" s="243">
        <v>44539.0</v>
      </c>
      <c r="E12" s="236" t="str">
        <f t="shared" si="1"/>
        <v>#VALUE!</v>
      </c>
      <c r="F12" s="236" t="str">
        <f t="shared" si="2"/>
        <v>#VALUE!</v>
      </c>
      <c r="G12" s="236" t="str">
        <f t="shared" si="3"/>
        <v>OPI RX</v>
      </c>
      <c r="H12" s="236" t="str">
        <f t="shared" si="4"/>
        <v>OPI RX</v>
      </c>
      <c r="I12" s="236" t="str">
        <f t="shared" si="5"/>
        <v>#VALUE!</v>
      </c>
      <c r="J12" s="236" t="str">
        <f t="shared" si="6"/>
        <v>#VALUE!</v>
      </c>
      <c r="K12" s="236" t="str">
        <f t="shared" si="7"/>
        <v>#VALUE!</v>
      </c>
      <c r="L12" s="236" t="str">
        <f t="shared" si="8"/>
        <v>#VALUE!</v>
      </c>
      <c r="M12" s="236" t="str">
        <f t="shared" si="9"/>
        <v>#VALUE!</v>
      </c>
      <c r="N12" s="236" t="str">
        <f t="shared" si="10"/>
        <v>#VALUE!</v>
      </c>
      <c r="O12" s="236" t="str">
        <f t="shared" si="11"/>
        <v>#VALUE!</v>
      </c>
      <c r="P12" s="237" t="str">
        <f t="shared" si="12"/>
        <v>OPIOIDS</v>
      </c>
      <c r="Q12" s="237" t="b">
        <v>0</v>
      </c>
      <c r="R12" s="237" t="str">
        <f t="shared" si="13"/>
        <v>LOW</v>
      </c>
      <c r="S12" s="238">
        <v>44214.0</v>
      </c>
      <c r="T12" s="243">
        <f t="shared" si="14"/>
        <v>44539</v>
      </c>
      <c r="U12" s="237" t="str">
        <f t="shared" si="17"/>
        <v>DUE COMM</v>
      </c>
      <c r="V12" s="237" t="str">
        <f t="shared" si="16"/>
        <v> </v>
      </c>
      <c r="W12" s="83"/>
      <c r="X12" s="83"/>
      <c r="Y12" s="83"/>
      <c r="Z12" s="83"/>
      <c r="AA12" s="83"/>
      <c r="AB12" s="83"/>
      <c r="AC12" s="83"/>
      <c r="AD12" s="83"/>
      <c r="AE12" s="83"/>
    </row>
    <row r="13">
      <c r="A13" s="244">
        <v>9164.0</v>
      </c>
      <c r="B13" s="245" t="s">
        <v>7562</v>
      </c>
      <c r="C13" s="230" t="b">
        <v>1</v>
      </c>
      <c r="D13" s="235">
        <v>44601.0</v>
      </c>
      <c r="E13" s="236" t="str">
        <f t="shared" si="1"/>
        <v>OPI RX</v>
      </c>
      <c r="F13" s="236" t="str">
        <f t="shared" si="2"/>
        <v>#VALUE!</v>
      </c>
      <c r="G13" s="236" t="str">
        <f t="shared" si="3"/>
        <v>#VALUE!</v>
      </c>
      <c r="H13" s="236" t="str">
        <f t="shared" si="4"/>
        <v>OPI RX</v>
      </c>
      <c r="I13" s="236" t="str">
        <f t="shared" si="5"/>
        <v>#VALUE!</v>
      </c>
      <c r="J13" s="236" t="str">
        <f t="shared" si="6"/>
        <v>#VALUE!</v>
      </c>
      <c r="K13" s="236" t="str">
        <f t="shared" si="7"/>
        <v>#VALUE!</v>
      </c>
      <c r="L13" s="236" t="str">
        <f t="shared" si="8"/>
        <v>#VALUE!</v>
      </c>
      <c r="M13" s="236" t="str">
        <f t="shared" si="9"/>
        <v>#VALUE!</v>
      </c>
      <c r="N13" s="236" t="str">
        <f t="shared" si="10"/>
        <v>#VALUE!</v>
      </c>
      <c r="O13" s="236" t="str">
        <f t="shared" si="11"/>
        <v>#VALUE!</v>
      </c>
      <c r="P13" s="237" t="str">
        <f t="shared" si="12"/>
        <v>OPIOIDS</v>
      </c>
      <c r="Q13" s="234" t="b">
        <v>1</v>
      </c>
      <c r="R13" s="237" t="str">
        <f t="shared" si="13"/>
        <v>HIGH</v>
      </c>
      <c r="S13" s="238">
        <v>44225.0</v>
      </c>
      <c r="T13" s="243">
        <f t="shared" si="14"/>
        <v>44601</v>
      </c>
      <c r="U13" s="237" t="str">
        <f t="shared" si="17"/>
        <v>DUE COMM</v>
      </c>
      <c r="V13" s="237" t="str">
        <f t="shared" si="16"/>
        <v> </v>
      </c>
      <c r="W13" s="83"/>
      <c r="X13" s="83"/>
      <c r="Y13" s="83"/>
      <c r="Z13" s="83"/>
      <c r="AA13" s="83"/>
      <c r="AB13" s="83"/>
      <c r="AC13" s="83"/>
      <c r="AD13" s="83"/>
      <c r="AE13" s="83"/>
    </row>
    <row r="14">
      <c r="A14" s="247">
        <v>12697.0</v>
      </c>
      <c r="B14" s="246" t="s">
        <v>7563</v>
      </c>
      <c r="C14" s="230" t="b">
        <v>1</v>
      </c>
      <c r="D14" s="235">
        <v>44636.0</v>
      </c>
      <c r="E14" s="236" t="str">
        <f t="shared" si="1"/>
        <v>#VALUE!</v>
      </c>
      <c r="F14" s="236" t="str">
        <f t="shared" si="2"/>
        <v>OPI RX</v>
      </c>
      <c r="G14" s="236" t="str">
        <f t="shared" si="3"/>
        <v>#VALUE!</v>
      </c>
      <c r="H14" s="236" t="str">
        <f t="shared" si="4"/>
        <v>#VALUE!</v>
      </c>
      <c r="I14" s="236" t="str">
        <f t="shared" si="5"/>
        <v>#VALUE!</v>
      </c>
      <c r="J14" s="236" t="str">
        <f t="shared" si="6"/>
        <v>#VALUE!</v>
      </c>
      <c r="K14" s="236" t="str">
        <f t="shared" si="7"/>
        <v>#VALUE!</v>
      </c>
      <c r="L14" s="236" t="str">
        <f t="shared" si="8"/>
        <v>#VALUE!</v>
      </c>
      <c r="M14" s="236" t="str">
        <f t="shared" si="9"/>
        <v>#VALUE!</v>
      </c>
      <c r="N14" s="236" t="str">
        <f t="shared" si="10"/>
        <v>#VALUE!</v>
      </c>
      <c r="O14" s="236" t="str">
        <f t="shared" si="11"/>
        <v>#VALUE!</v>
      </c>
      <c r="P14" s="237" t="str">
        <f t="shared" si="12"/>
        <v>OPIOIDS</v>
      </c>
      <c r="Q14" s="239" t="b">
        <v>0</v>
      </c>
      <c r="R14" s="237" t="str">
        <f t="shared" si="13"/>
        <v>LOW</v>
      </c>
      <c r="S14" s="238">
        <v>44226.0</v>
      </c>
      <c r="T14" s="243">
        <f t="shared" si="14"/>
        <v>44636</v>
      </c>
      <c r="U14" s="237" t="str">
        <f t="shared" si="17"/>
        <v>DUE COMM</v>
      </c>
      <c r="V14" s="237" t="str">
        <f t="shared" si="16"/>
        <v> </v>
      </c>
      <c r="W14" s="83"/>
      <c r="X14" s="83"/>
      <c r="Y14" s="83"/>
      <c r="Z14" s="83"/>
      <c r="AA14" s="83"/>
      <c r="AB14" s="83"/>
      <c r="AC14" s="83"/>
      <c r="AD14" s="83"/>
      <c r="AE14" s="83"/>
    </row>
    <row r="15">
      <c r="A15" s="244">
        <v>9165.0</v>
      </c>
      <c r="B15" s="245" t="s">
        <v>7564</v>
      </c>
      <c r="C15" s="230" t="b">
        <v>1</v>
      </c>
      <c r="D15" s="235">
        <v>44620.0</v>
      </c>
      <c r="E15" s="236" t="str">
        <f t="shared" si="1"/>
        <v>#VALUE!</v>
      </c>
      <c r="F15" s="236" t="str">
        <f t="shared" si="2"/>
        <v>#VALUE!</v>
      </c>
      <c r="G15" s="236" t="str">
        <f t="shared" si="3"/>
        <v>#VALUE!</v>
      </c>
      <c r="H15" s="236" t="str">
        <f t="shared" si="4"/>
        <v>#VALUE!</v>
      </c>
      <c r="I15" s="236" t="str">
        <f t="shared" si="5"/>
        <v>OPI RX</v>
      </c>
      <c r="J15" s="236" t="str">
        <f t="shared" si="6"/>
        <v>#VALUE!</v>
      </c>
      <c r="K15" s="236" t="str">
        <f t="shared" si="7"/>
        <v>#VALUE!</v>
      </c>
      <c r="L15" s="236" t="str">
        <f t="shared" si="8"/>
        <v>OPI RX</v>
      </c>
      <c r="M15" s="236" t="str">
        <f t="shared" si="9"/>
        <v>#VALUE!</v>
      </c>
      <c r="N15" s="236" t="str">
        <f t="shared" si="10"/>
        <v>#VALUE!</v>
      </c>
      <c r="O15" s="236" t="str">
        <f t="shared" si="11"/>
        <v>#VALUE!</v>
      </c>
      <c r="P15" s="237" t="str">
        <f t="shared" si="12"/>
        <v>OPIOIDS</v>
      </c>
      <c r="Q15" s="237" t="b">
        <v>0</v>
      </c>
      <c r="R15" s="237" t="str">
        <f t="shared" si="13"/>
        <v>LOW</v>
      </c>
      <c r="S15" s="238">
        <v>44188.0</v>
      </c>
      <c r="T15" s="243">
        <f t="shared" si="14"/>
        <v>44620</v>
      </c>
      <c r="U15" s="237" t="str">
        <f t="shared" si="17"/>
        <v>DUE COMM</v>
      </c>
      <c r="V15" s="237" t="str">
        <f t="shared" si="16"/>
        <v> </v>
      </c>
      <c r="W15" s="83"/>
      <c r="X15" s="83"/>
      <c r="Y15" s="83"/>
      <c r="Z15" s="83"/>
      <c r="AA15" s="83"/>
      <c r="AB15" s="83"/>
      <c r="AC15" s="83"/>
      <c r="AD15" s="83"/>
      <c r="AE15" s="83"/>
    </row>
    <row r="16">
      <c r="A16" s="233">
        <v>9169.0</v>
      </c>
      <c r="B16" s="234" t="s">
        <v>7565</v>
      </c>
      <c r="C16" s="230" t="b">
        <v>1</v>
      </c>
      <c r="D16" s="243">
        <v>44393.0</v>
      </c>
      <c r="E16" s="236" t="str">
        <f t="shared" si="1"/>
        <v>#VALUE!</v>
      </c>
      <c r="F16" s="236" t="str">
        <f t="shared" si="2"/>
        <v>OPI RX</v>
      </c>
      <c r="G16" s="236" t="str">
        <f t="shared" si="3"/>
        <v>#VALUE!</v>
      </c>
      <c r="H16" s="236" t="str">
        <f t="shared" si="4"/>
        <v>#VALUE!</v>
      </c>
      <c r="I16" s="236" t="str">
        <f t="shared" si="5"/>
        <v>#VALUE!</v>
      </c>
      <c r="J16" s="236" t="str">
        <f t="shared" si="6"/>
        <v>#VALUE!</v>
      </c>
      <c r="K16" s="236" t="str">
        <f t="shared" si="7"/>
        <v>#VALUE!</v>
      </c>
      <c r="L16" s="236" t="str">
        <f t="shared" si="8"/>
        <v>OPI RX</v>
      </c>
      <c r="M16" s="236" t="str">
        <f t="shared" si="9"/>
        <v>#VALUE!</v>
      </c>
      <c r="N16" s="236" t="str">
        <f t="shared" si="10"/>
        <v>#VALUE!</v>
      </c>
      <c r="O16" s="236" t="str">
        <f t="shared" si="11"/>
        <v>#VALUE!</v>
      </c>
      <c r="P16" s="237" t="str">
        <f t="shared" si="12"/>
        <v>OPIOIDS</v>
      </c>
      <c r="Q16" s="234" t="b">
        <v>1</v>
      </c>
      <c r="R16" s="237" t="str">
        <f t="shared" si="13"/>
        <v>HIGH</v>
      </c>
      <c r="S16" s="238"/>
      <c r="T16" s="243">
        <f t="shared" si="14"/>
        <v>44393</v>
      </c>
      <c r="U16" s="237" t="str">
        <f t="shared" si="17"/>
        <v>DUE COMM</v>
      </c>
      <c r="V16" s="237" t="str">
        <f t="shared" si="16"/>
        <v> </v>
      </c>
      <c r="W16" s="83"/>
      <c r="X16" s="83"/>
      <c r="Y16" s="83"/>
      <c r="Z16" s="83"/>
      <c r="AA16" s="83"/>
      <c r="AB16" s="83"/>
      <c r="AC16" s="83"/>
      <c r="AD16" s="83"/>
      <c r="AE16" s="83"/>
    </row>
    <row r="17">
      <c r="A17" s="244">
        <v>9170.0</v>
      </c>
      <c r="B17" s="245" t="s">
        <v>7556</v>
      </c>
      <c r="C17" s="230" t="b">
        <v>1</v>
      </c>
      <c r="D17" s="235">
        <v>44578.0</v>
      </c>
      <c r="E17" s="236" t="str">
        <f t="shared" si="1"/>
        <v>OPI RX</v>
      </c>
      <c r="F17" s="236" t="str">
        <f t="shared" si="2"/>
        <v>#VALUE!</v>
      </c>
      <c r="G17" s="236" t="str">
        <f t="shared" si="3"/>
        <v>#VALUE!</v>
      </c>
      <c r="H17" s="236" t="str">
        <f t="shared" si="4"/>
        <v>#VALUE!</v>
      </c>
      <c r="I17" s="236" t="str">
        <f t="shared" si="5"/>
        <v>#VALUE!</v>
      </c>
      <c r="J17" s="236" t="str">
        <f t="shared" si="6"/>
        <v>#VALUE!</v>
      </c>
      <c r="K17" s="236" t="str">
        <f t="shared" si="7"/>
        <v>#VALUE!</v>
      </c>
      <c r="L17" s="236" t="str">
        <f t="shared" si="8"/>
        <v>#VALUE!</v>
      </c>
      <c r="M17" s="236" t="str">
        <f t="shared" si="9"/>
        <v>#VALUE!</v>
      </c>
      <c r="N17" s="236" t="str">
        <f t="shared" si="10"/>
        <v>#VALUE!</v>
      </c>
      <c r="O17" s="236" t="str">
        <f t="shared" si="11"/>
        <v>#VALUE!</v>
      </c>
      <c r="P17" s="237" t="str">
        <f t="shared" si="12"/>
        <v>OPIOIDS</v>
      </c>
      <c r="Q17" s="237" t="b">
        <v>0</v>
      </c>
      <c r="R17" s="237" t="str">
        <f t="shared" si="13"/>
        <v>LOW</v>
      </c>
      <c r="S17" s="238"/>
      <c r="T17" s="243">
        <f t="shared" si="14"/>
        <v>44578</v>
      </c>
      <c r="U17" s="237" t="str">
        <f t="shared" si="17"/>
        <v>DUE COMM</v>
      </c>
      <c r="V17" s="237" t="str">
        <f t="shared" si="16"/>
        <v> </v>
      </c>
      <c r="W17" s="83"/>
      <c r="X17" s="83"/>
      <c r="Y17" s="83"/>
      <c r="Z17" s="83"/>
      <c r="AA17" s="83"/>
      <c r="AB17" s="83"/>
      <c r="AC17" s="83"/>
      <c r="AD17" s="83"/>
      <c r="AE17" s="83"/>
    </row>
    <row r="18">
      <c r="A18" s="244">
        <v>9171.0</v>
      </c>
      <c r="B18" s="245" t="s">
        <v>7557</v>
      </c>
      <c r="C18" s="230" t="b">
        <v>1</v>
      </c>
      <c r="D18" s="235">
        <v>44601.0</v>
      </c>
      <c r="E18" s="236" t="str">
        <f t="shared" si="1"/>
        <v>#VALUE!</v>
      </c>
      <c r="F18" s="236" t="str">
        <f t="shared" si="2"/>
        <v>#VALUE!</v>
      </c>
      <c r="G18" s="236" t="str">
        <f t="shared" si="3"/>
        <v>OPI RX</v>
      </c>
      <c r="H18" s="236" t="str">
        <f t="shared" si="4"/>
        <v>#VALUE!</v>
      </c>
      <c r="I18" s="236" t="str">
        <f t="shared" si="5"/>
        <v>#VALUE!</v>
      </c>
      <c r="J18" s="236" t="str">
        <f t="shared" si="6"/>
        <v>#VALUE!</v>
      </c>
      <c r="K18" s="236" t="str">
        <f t="shared" si="7"/>
        <v>#VALUE!</v>
      </c>
      <c r="L18" s="236" t="str">
        <f t="shared" si="8"/>
        <v>#VALUE!</v>
      </c>
      <c r="M18" s="236" t="str">
        <f t="shared" si="9"/>
        <v>#VALUE!</v>
      </c>
      <c r="N18" s="236" t="str">
        <f t="shared" si="10"/>
        <v>#VALUE!</v>
      </c>
      <c r="O18" s="236" t="str">
        <f t="shared" si="11"/>
        <v>#VALUE!</v>
      </c>
      <c r="P18" s="237" t="str">
        <f t="shared" si="12"/>
        <v>OPIOIDS</v>
      </c>
      <c r="Q18" s="237" t="b">
        <v>0</v>
      </c>
      <c r="R18" s="237" t="str">
        <f t="shared" si="13"/>
        <v>LOW</v>
      </c>
      <c r="S18" s="238">
        <v>44209.0</v>
      </c>
      <c r="T18" s="243">
        <f t="shared" si="14"/>
        <v>44601</v>
      </c>
      <c r="U18" s="237" t="str">
        <f t="shared" si="17"/>
        <v>DUE COMM</v>
      </c>
      <c r="V18" s="237" t="str">
        <f t="shared" si="16"/>
        <v> </v>
      </c>
      <c r="W18" s="83"/>
      <c r="X18" s="83"/>
      <c r="Y18" s="83"/>
      <c r="Z18" s="83"/>
      <c r="AA18" s="83"/>
      <c r="AB18" s="83"/>
      <c r="AC18" s="83"/>
      <c r="AD18" s="83"/>
      <c r="AE18" s="83"/>
    </row>
    <row r="19">
      <c r="A19" s="244">
        <v>9172.0</v>
      </c>
      <c r="B19" s="245" t="s">
        <v>7566</v>
      </c>
      <c r="C19" s="230" t="b">
        <v>1</v>
      </c>
      <c r="D19" s="235">
        <v>44614.0</v>
      </c>
      <c r="E19" s="236" t="str">
        <f t="shared" si="1"/>
        <v>#VALUE!</v>
      </c>
      <c r="F19" s="236" t="str">
        <f t="shared" si="2"/>
        <v>OPI RX</v>
      </c>
      <c r="G19" s="236" t="str">
        <f t="shared" si="3"/>
        <v>#VALUE!</v>
      </c>
      <c r="H19" s="236" t="str">
        <f t="shared" si="4"/>
        <v>#VALUE!</v>
      </c>
      <c r="I19" s="236" t="str">
        <f t="shared" si="5"/>
        <v>#VALUE!</v>
      </c>
      <c r="J19" s="236" t="str">
        <f t="shared" si="6"/>
        <v>#VALUE!</v>
      </c>
      <c r="K19" s="236" t="str">
        <f t="shared" si="7"/>
        <v>#VALUE!</v>
      </c>
      <c r="L19" s="236" t="str">
        <f t="shared" si="8"/>
        <v>#VALUE!</v>
      </c>
      <c r="M19" s="236" t="str">
        <f t="shared" si="9"/>
        <v>#VALUE!</v>
      </c>
      <c r="N19" s="236" t="str">
        <f t="shared" si="10"/>
        <v>#VALUE!</v>
      </c>
      <c r="O19" s="236" t="str">
        <f t="shared" si="11"/>
        <v>#VALUE!</v>
      </c>
      <c r="P19" s="237" t="str">
        <f t="shared" si="12"/>
        <v>OPIOIDS</v>
      </c>
      <c r="Q19" s="237" t="b">
        <v>0</v>
      </c>
      <c r="R19" s="237" t="str">
        <f t="shared" si="13"/>
        <v>LOW</v>
      </c>
      <c r="S19" s="238">
        <v>44358.0</v>
      </c>
      <c r="T19" s="243">
        <f t="shared" si="14"/>
        <v>44614</v>
      </c>
      <c r="U19" s="237" t="str">
        <f t="shared" si="17"/>
        <v> </v>
      </c>
      <c r="V19" s="237" t="str">
        <f t="shared" si="16"/>
        <v> </v>
      </c>
      <c r="W19" s="83"/>
      <c r="X19" s="83"/>
      <c r="Y19" s="83"/>
      <c r="Z19" s="83"/>
      <c r="AA19" s="83"/>
      <c r="AB19" s="83"/>
      <c r="AC19" s="83"/>
      <c r="AD19" s="83"/>
      <c r="AE19" s="83"/>
    </row>
    <row r="20">
      <c r="A20" s="244">
        <v>9176.0</v>
      </c>
      <c r="B20" s="245" t="s">
        <v>7567</v>
      </c>
      <c r="C20" s="230" t="b">
        <v>1</v>
      </c>
      <c r="D20" s="235">
        <v>44634.0</v>
      </c>
      <c r="E20" s="236" t="str">
        <f t="shared" si="1"/>
        <v>#VALUE!</v>
      </c>
      <c r="F20" s="236" t="str">
        <f t="shared" si="2"/>
        <v>#VALUE!</v>
      </c>
      <c r="G20" s="236" t="str">
        <f t="shared" si="3"/>
        <v>#VALUE!</v>
      </c>
      <c r="H20" s="236" t="str">
        <f t="shared" si="4"/>
        <v>OPI RX</v>
      </c>
      <c r="I20" s="236" t="str">
        <f t="shared" si="5"/>
        <v>#VALUE!</v>
      </c>
      <c r="J20" s="236" t="str">
        <f t="shared" si="6"/>
        <v>#VALUE!</v>
      </c>
      <c r="K20" s="236" t="str">
        <f t="shared" si="7"/>
        <v>#VALUE!</v>
      </c>
      <c r="L20" s="236" t="str">
        <f t="shared" si="8"/>
        <v>#VALUE!</v>
      </c>
      <c r="M20" s="236" t="str">
        <f t="shared" si="9"/>
        <v>#VALUE!</v>
      </c>
      <c r="N20" s="236" t="str">
        <f t="shared" si="10"/>
        <v>#VALUE!</v>
      </c>
      <c r="O20" s="236" t="str">
        <f t="shared" si="11"/>
        <v>#VALUE!</v>
      </c>
      <c r="P20" s="237" t="str">
        <f t="shared" si="12"/>
        <v>OPIOIDS</v>
      </c>
      <c r="Q20" s="237" t="b">
        <v>0</v>
      </c>
      <c r="R20" s="237" t="str">
        <f t="shared" si="13"/>
        <v>LOW</v>
      </c>
      <c r="S20" s="238">
        <v>44078.0</v>
      </c>
      <c r="T20" s="243">
        <f t="shared" si="14"/>
        <v>44634</v>
      </c>
      <c r="U20" s="237" t="str">
        <f t="shared" si="17"/>
        <v>DUE COMM</v>
      </c>
      <c r="V20" s="237" t="str">
        <f t="shared" si="16"/>
        <v> </v>
      </c>
      <c r="W20" s="83"/>
      <c r="X20" s="83"/>
      <c r="Y20" s="83"/>
      <c r="Z20" s="83"/>
      <c r="AA20" s="83"/>
      <c r="AB20" s="83"/>
      <c r="AC20" s="83"/>
      <c r="AD20" s="83"/>
      <c r="AE20" s="83"/>
    </row>
    <row r="21">
      <c r="A21" s="233">
        <v>9179.0</v>
      </c>
      <c r="B21" s="234" t="s">
        <v>7568</v>
      </c>
      <c r="C21" s="238" t="b">
        <v>1</v>
      </c>
      <c r="D21" s="243">
        <v>44551.0</v>
      </c>
      <c r="E21" s="236" t="str">
        <f t="shared" si="1"/>
        <v>#VALUE!</v>
      </c>
      <c r="F21" s="236" t="str">
        <f t="shared" si="2"/>
        <v>OPI RX</v>
      </c>
      <c r="G21" s="236" t="str">
        <f t="shared" si="3"/>
        <v>#VALUE!</v>
      </c>
      <c r="H21" s="236" t="str">
        <f t="shared" si="4"/>
        <v>#VALUE!</v>
      </c>
      <c r="I21" s="236" t="str">
        <f t="shared" si="5"/>
        <v>#VALUE!</v>
      </c>
      <c r="J21" s="236" t="str">
        <f t="shared" si="6"/>
        <v>#VALUE!</v>
      </c>
      <c r="K21" s="236" t="str">
        <f t="shared" si="7"/>
        <v>#VALUE!</v>
      </c>
      <c r="L21" s="236" t="str">
        <f t="shared" si="8"/>
        <v>#VALUE!</v>
      </c>
      <c r="M21" s="236" t="str">
        <f t="shared" si="9"/>
        <v>#VALUE!</v>
      </c>
      <c r="N21" s="236" t="str">
        <f t="shared" si="10"/>
        <v>#VALUE!</v>
      </c>
      <c r="O21" s="236" t="str">
        <f t="shared" si="11"/>
        <v>#VALUE!</v>
      </c>
      <c r="P21" s="237" t="str">
        <f t="shared" si="12"/>
        <v>OPIOIDS</v>
      </c>
      <c r="Q21" s="237" t="b">
        <v>0</v>
      </c>
      <c r="R21" s="237" t="str">
        <f t="shared" si="13"/>
        <v>LOW</v>
      </c>
      <c r="S21" s="238">
        <v>43423.0</v>
      </c>
      <c r="T21" s="243">
        <f t="shared" si="14"/>
        <v>44551</v>
      </c>
      <c r="U21" s="237" t="str">
        <f t="shared" si="17"/>
        <v>DUE COMM</v>
      </c>
      <c r="V21" s="237" t="str">
        <f t="shared" si="16"/>
        <v> </v>
      </c>
      <c r="W21" s="83"/>
      <c r="X21" s="83"/>
      <c r="Y21" s="83"/>
      <c r="Z21" s="83"/>
      <c r="AA21" s="83"/>
      <c r="AB21" s="83"/>
      <c r="AC21" s="83"/>
      <c r="AD21" s="83"/>
      <c r="AE21" s="83"/>
    </row>
    <row r="22">
      <c r="A22" s="244">
        <v>9182.0</v>
      </c>
      <c r="B22" s="245" t="s">
        <v>7569</v>
      </c>
      <c r="C22" s="230" t="b">
        <v>1</v>
      </c>
      <c r="D22" s="235">
        <v>44615.0</v>
      </c>
      <c r="E22" s="236" t="str">
        <f t="shared" si="1"/>
        <v>#VALUE!</v>
      </c>
      <c r="F22" s="236" t="str">
        <f t="shared" si="2"/>
        <v>#VALUE!</v>
      </c>
      <c r="G22" s="236" t="str">
        <f t="shared" si="3"/>
        <v>OPI RX</v>
      </c>
      <c r="H22" s="236" t="str">
        <f t="shared" si="4"/>
        <v>#VALUE!</v>
      </c>
      <c r="I22" s="236" t="str">
        <f t="shared" si="5"/>
        <v>#VALUE!</v>
      </c>
      <c r="J22" s="236" t="str">
        <f t="shared" si="6"/>
        <v>#VALUE!</v>
      </c>
      <c r="K22" s="236" t="str">
        <f t="shared" si="7"/>
        <v>#VALUE!</v>
      </c>
      <c r="L22" s="236" t="str">
        <f t="shared" si="8"/>
        <v>#VALUE!</v>
      </c>
      <c r="M22" s="236" t="str">
        <f t="shared" si="9"/>
        <v>#VALUE!</v>
      </c>
      <c r="N22" s="236" t="str">
        <f t="shared" si="10"/>
        <v>#VALUE!</v>
      </c>
      <c r="O22" s="236" t="str">
        <f t="shared" si="11"/>
        <v>#VALUE!</v>
      </c>
      <c r="P22" s="237" t="str">
        <f t="shared" si="12"/>
        <v>OPIOIDS</v>
      </c>
      <c r="Q22" s="234" t="b">
        <v>0</v>
      </c>
      <c r="R22" s="237" t="str">
        <f t="shared" si="13"/>
        <v>LOW</v>
      </c>
      <c r="S22" s="238"/>
      <c r="T22" s="243">
        <f t="shared" si="14"/>
        <v>44615</v>
      </c>
      <c r="U22" s="237" t="str">
        <f t="shared" si="17"/>
        <v>DUE COMM</v>
      </c>
      <c r="V22" s="237" t="str">
        <f t="shared" si="16"/>
        <v> </v>
      </c>
      <c r="W22" s="83"/>
      <c r="X22" s="83"/>
      <c r="Y22" s="83"/>
      <c r="Z22" s="83"/>
      <c r="AA22" s="83"/>
      <c r="AB22" s="83"/>
      <c r="AC22" s="83"/>
      <c r="AD22" s="83"/>
      <c r="AE22" s="83"/>
    </row>
    <row r="23">
      <c r="A23" s="233">
        <v>9184.0</v>
      </c>
      <c r="B23" s="234" t="s">
        <v>7570</v>
      </c>
      <c r="C23" s="230" t="b">
        <v>1</v>
      </c>
      <c r="D23" s="243">
        <v>44467.0</v>
      </c>
      <c r="E23" s="236" t="str">
        <f t="shared" si="1"/>
        <v>#VALUE!</v>
      </c>
      <c r="F23" s="236" t="str">
        <f t="shared" si="2"/>
        <v>#VALUE!</v>
      </c>
      <c r="G23" s="236" t="str">
        <f t="shared" si="3"/>
        <v>#VALUE!</v>
      </c>
      <c r="H23" s="236" t="str">
        <f t="shared" si="4"/>
        <v>#VALUE!</v>
      </c>
      <c r="I23" s="236" t="str">
        <f t="shared" si="5"/>
        <v>#VALUE!</v>
      </c>
      <c r="J23" s="236" t="str">
        <f t="shared" si="6"/>
        <v>#VALUE!</v>
      </c>
      <c r="K23" s="236" t="str">
        <f t="shared" si="7"/>
        <v>#VALUE!</v>
      </c>
      <c r="L23" s="236" t="str">
        <f t="shared" si="8"/>
        <v>#VALUE!</v>
      </c>
      <c r="M23" s="236" t="str">
        <f t="shared" si="9"/>
        <v>#VALUE!</v>
      </c>
      <c r="N23" s="236" t="str">
        <f t="shared" si="10"/>
        <v>#VALUE!</v>
      </c>
      <c r="O23" s="236" t="str">
        <f t="shared" si="11"/>
        <v>#VALUE!</v>
      </c>
      <c r="P23" s="237" t="str">
        <f t="shared" si="12"/>
        <v>NO RX</v>
      </c>
      <c r="Q23" s="237" t="b">
        <v>1</v>
      </c>
      <c r="R23" s="237" t="str">
        <f t="shared" si="13"/>
        <v>HIGH</v>
      </c>
      <c r="S23" s="238"/>
      <c r="T23" s="243">
        <f t="shared" si="14"/>
        <v>44467</v>
      </c>
      <c r="U23" s="237" t="str">
        <f t="shared" si="17"/>
        <v>DUE COMM</v>
      </c>
      <c r="V23" s="237" t="str">
        <f t="shared" si="16"/>
        <v> </v>
      </c>
      <c r="W23" s="83"/>
      <c r="X23" s="83"/>
      <c r="Y23" s="83"/>
      <c r="Z23" s="83"/>
      <c r="AA23" s="83"/>
      <c r="AB23" s="83"/>
      <c r="AC23" s="83"/>
      <c r="AD23" s="83"/>
      <c r="AE23" s="83"/>
    </row>
    <row r="24">
      <c r="A24" s="233">
        <v>9187.0</v>
      </c>
      <c r="B24" s="234" t="s">
        <v>7571</v>
      </c>
      <c r="C24" s="230" t="b">
        <v>1</v>
      </c>
      <c r="D24" s="243">
        <v>44453.0</v>
      </c>
      <c r="E24" s="236" t="str">
        <f t="shared" si="1"/>
        <v>#VALUE!</v>
      </c>
      <c r="F24" s="236" t="str">
        <f t="shared" si="2"/>
        <v>OPI RX</v>
      </c>
      <c r="G24" s="236" t="str">
        <f t="shared" si="3"/>
        <v>#VALUE!</v>
      </c>
      <c r="H24" s="236" t="str">
        <f t="shared" si="4"/>
        <v>#VALUE!</v>
      </c>
      <c r="I24" s="236" t="str">
        <f t="shared" si="5"/>
        <v>#VALUE!</v>
      </c>
      <c r="J24" s="236" t="str">
        <f t="shared" si="6"/>
        <v>#VALUE!</v>
      </c>
      <c r="K24" s="236" t="str">
        <f t="shared" si="7"/>
        <v>#VALUE!</v>
      </c>
      <c r="L24" s="236" t="str">
        <f t="shared" si="8"/>
        <v>#VALUE!</v>
      </c>
      <c r="M24" s="236" t="str">
        <f t="shared" si="9"/>
        <v>#VALUE!</v>
      </c>
      <c r="N24" s="236" t="str">
        <f t="shared" si="10"/>
        <v>#VALUE!</v>
      </c>
      <c r="O24" s="236" t="str">
        <f t="shared" si="11"/>
        <v>#VALUE!</v>
      </c>
      <c r="P24" s="237" t="str">
        <f t="shared" si="12"/>
        <v>OPIOIDS</v>
      </c>
      <c r="Q24" s="237" t="b">
        <v>0</v>
      </c>
      <c r="R24" s="237" t="str">
        <f t="shared" si="13"/>
        <v>LOW</v>
      </c>
      <c r="S24" s="238"/>
      <c r="T24" s="243">
        <f t="shared" si="14"/>
        <v>44453</v>
      </c>
      <c r="U24" s="237" t="str">
        <f t="shared" si="17"/>
        <v>DUE COMM</v>
      </c>
      <c r="V24" s="237" t="str">
        <f t="shared" si="16"/>
        <v> </v>
      </c>
      <c r="W24" s="83"/>
      <c r="X24" s="83"/>
      <c r="Y24" s="83"/>
      <c r="Z24" s="83"/>
      <c r="AA24" s="83"/>
      <c r="AB24" s="83"/>
      <c r="AC24" s="83"/>
      <c r="AD24" s="83"/>
      <c r="AE24" s="83"/>
    </row>
    <row r="25">
      <c r="A25" s="233">
        <v>9193.0</v>
      </c>
      <c r="B25" s="234" t="s">
        <v>7572</v>
      </c>
      <c r="C25" s="230" t="b">
        <v>1</v>
      </c>
      <c r="D25" s="235">
        <v>44636.0</v>
      </c>
      <c r="E25" s="236" t="str">
        <f t="shared" si="1"/>
        <v>#VALUE!</v>
      </c>
      <c r="F25" s="236" t="str">
        <f t="shared" si="2"/>
        <v>#VALUE!</v>
      </c>
      <c r="G25" s="236" t="str">
        <f t="shared" si="3"/>
        <v>#VALUE!</v>
      </c>
      <c r="H25" s="236" t="str">
        <f t="shared" si="4"/>
        <v>OPI RX</v>
      </c>
      <c r="I25" s="236" t="str">
        <f t="shared" si="5"/>
        <v>OPI RX</v>
      </c>
      <c r="J25" s="236" t="str">
        <f t="shared" si="6"/>
        <v>#VALUE!</v>
      </c>
      <c r="K25" s="236" t="str">
        <f t="shared" si="7"/>
        <v>#VALUE!</v>
      </c>
      <c r="L25" s="236" t="str">
        <f t="shared" si="8"/>
        <v>#VALUE!</v>
      </c>
      <c r="M25" s="236" t="str">
        <f t="shared" si="9"/>
        <v>#VALUE!</v>
      </c>
      <c r="N25" s="236" t="str">
        <f t="shared" si="10"/>
        <v>#VALUE!</v>
      </c>
      <c r="O25" s="236" t="str">
        <f t="shared" si="11"/>
        <v>#VALUE!</v>
      </c>
      <c r="P25" s="237" t="str">
        <f t="shared" si="12"/>
        <v>OPIOIDS</v>
      </c>
      <c r="Q25" s="237" t="b">
        <v>0</v>
      </c>
      <c r="R25" s="237" t="str">
        <f t="shared" si="13"/>
        <v>LOW</v>
      </c>
      <c r="S25" s="238">
        <v>44202.0</v>
      </c>
      <c r="T25" s="243">
        <f t="shared" si="14"/>
        <v>44636</v>
      </c>
      <c r="U25" s="237" t="str">
        <f t="shared" si="17"/>
        <v>DUE COMM</v>
      </c>
      <c r="V25" s="237" t="str">
        <f t="shared" si="16"/>
        <v> </v>
      </c>
      <c r="W25" s="83"/>
      <c r="X25" s="83"/>
      <c r="Y25" s="83"/>
      <c r="Z25" s="83"/>
      <c r="AA25" s="83"/>
      <c r="AB25" s="83"/>
      <c r="AC25" s="83"/>
      <c r="AD25" s="83"/>
      <c r="AE25" s="83"/>
    </row>
    <row r="26">
      <c r="A26" s="244">
        <v>9197.0</v>
      </c>
      <c r="B26" s="245" t="s">
        <v>7573</v>
      </c>
      <c r="C26" s="230" t="b">
        <v>1</v>
      </c>
      <c r="D26" s="243">
        <v>44480.0</v>
      </c>
      <c r="E26" s="236" t="str">
        <f t="shared" si="1"/>
        <v>OPI RX</v>
      </c>
      <c r="F26" s="236" t="str">
        <f t="shared" si="2"/>
        <v>#VALUE!</v>
      </c>
      <c r="G26" s="236" t="str">
        <f t="shared" si="3"/>
        <v>#VALUE!</v>
      </c>
      <c r="H26" s="236" t="str">
        <f t="shared" si="4"/>
        <v>#VALUE!</v>
      </c>
      <c r="I26" s="236" t="str">
        <f t="shared" si="5"/>
        <v>#VALUE!</v>
      </c>
      <c r="J26" s="236" t="str">
        <f t="shared" si="6"/>
        <v>#VALUE!</v>
      </c>
      <c r="K26" s="236" t="str">
        <f t="shared" si="7"/>
        <v>#VALUE!</v>
      </c>
      <c r="L26" s="236" t="str">
        <f t="shared" si="8"/>
        <v>#VALUE!</v>
      </c>
      <c r="M26" s="236" t="str">
        <f t="shared" si="9"/>
        <v>#VALUE!</v>
      </c>
      <c r="N26" s="236" t="str">
        <f t="shared" si="10"/>
        <v>#VALUE!</v>
      </c>
      <c r="O26" s="236" t="str">
        <f t="shared" si="11"/>
        <v>#VALUE!</v>
      </c>
      <c r="P26" s="237" t="str">
        <f t="shared" si="12"/>
        <v>OPIOIDS</v>
      </c>
      <c r="Q26" s="237" t="b">
        <v>0</v>
      </c>
      <c r="R26" s="237" t="str">
        <f t="shared" si="13"/>
        <v>LOW</v>
      </c>
      <c r="S26" s="238">
        <v>44181.0</v>
      </c>
      <c r="T26" s="243">
        <f t="shared" si="14"/>
        <v>44480</v>
      </c>
      <c r="U26" s="237" t="str">
        <f t="shared" si="17"/>
        <v>DUE COMM</v>
      </c>
      <c r="V26" s="237" t="str">
        <f t="shared" si="16"/>
        <v> </v>
      </c>
      <c r="W26" s="83"/>
      <c r="X26" s="83"/>
      <c r="Y26" s="83"/>
      <c r="Z26" s="83"/>
      <c r="AA26" s="83"/>
      <c r="AB26" s="83"/>
      <c r="AC26" s="83"/>
      <c r="AD26" s="83"/>
      <c r="AE26" s="83"/>
    </row>
    <row r="27">
      <c r="A27" s="233">
        <v>9199.0</v>
      </c>
      <c r="B27" s="234" t="s">
        <v>7574</v>
      </c>
      <c r="C27" s="231" t="b">
        <v>1</v>
      </c>
      <c r="D27" s="235">
        <v>44601.0</v>
      </c>
      <c r="E27" s="236" t="str">
        <f t="shared" si="1"/>
        <v>OPI RX</v>
      </c>
      <c r="F27" s="236" t="str">
        <f t="shared" si="2"/>
        <v>#VALUE!</v>
      </c>
      <c r="G27" s="236" t="str">
        <f t="shared" si="3"/>
        <v>#VALUE!</v>
      </c>
      <c r="H27" s="236" t="str">
        <f t="shared" si="4"/>
        <v>#VALUE!</v>
      </c>
      <c r="I27" s="236" t="str">
        <f t="shared" si="5"/>
        <v>#VALUE!</v>
      </c>
      <c r="J27" s="236" t="str">
        <f t="shared" si="6"/>
        <v>#VALUE!</v>
      </c>
      <c r="K27" s="236" t="str">
        <f t="shared" si="7"/>
        <v>#VALUE!</v>
      </c>
      <c r="L27" s="236" t="str">
        <f t="shared" si="8"/>
        <v>#VALUE!</v>
      </c>
      <c r="M27" s="236" t="str">
        <f t="shared" si="9"/>
        <v>#VALUE!</v>
      </c>
      <c r="N27" s="236" t="str">
        <f t="shared" si="10"/>
        <v>#VALUE!</v>
      </c>
      <c r="O27" s="236" t="str">
        <f t="shared" si="11"/>
        <v>#VALUE!</v>
      </c>
      <c r="P27" s="237" t="str">
        <f t="shared" si="12"/>
        <v>OPIOIDS</v>
      </c>
      <c r="Q27" s="237" t="b">
        <v>0</v>
      </c>
      <c r="R27" s="237" t="str">
        <f t="shared" si="13"/>
        <v>LOW</v>
      </c>
      <c r="S27" s="238">
        <v>44221.0</v>
      </c>
      <c r="T27" s="243">
        <f t="shared" si="14"/>
        <v>44601</v>
      </c>
      <c r="U27" s="237" t="str">
        <f t="shared" si="17"/>
        <v>DUE COMM</v>
      </c>
      <c r="V27" s="237" t="str">
        <f t="shared" si="16"/>
        <v> </v>
      </c>
      <c r="W27" s="83"/>
      <c r="X27" s="83"/>
      <c r="Y27" s="83"/>
      <c r="Z27" s="83"/>
      <c r="AA27" s="83"/>
      <c r="AB27" s="83"/>
      <c r="AC27" s="83"/>
      <c r="AD27" s="83"/>
      <c r="AE27" s="83"/>
    </row>
    <row r="28">
      <c r="A28" s="248">
        <v>9200.0</v>
      </c>
      <c r="B28" s="239" t="s">
        <v>7557</v>
      </c>
      <c r="C28" s="239" t="b">
        <v>1</v>
      </c>
      <c r="D28" s="235">
        <v>44593.0</v>
      </c>
      <c r="E28" s="236" t="str">
        <f t="shared" si="1"/>
        <v>#VALUE!</v>
      </c>
      <c r="F28" s="236" t="str">
        <f t="shared" si="2"/>
        <v>#VALUE!</v>
      </c>
      <c r="G28" s="236" t="str">
        <f t="shared" si="3"/>
        <v>OPI RX</v>
      </c>
      <c r="H28" s="236" t="str">
        <f t="shared" si="4"/>
        <v>#VALUE!</v>
      </c>
      <c r="I28" s="236" t="str">
        <f t="shared" si="5"/>
        <v>#VALUE!</v>
      </c>
      <c r="J28" s="236" t="str">
        <f t="shared" si="6"/>
        <v>#VALUE!</v>
      </c>
      <c r="K28" s="236" t="str">
        <f t="shared" si="7"/>
        <v>#VALUE!</v>
      </c>
      <c r="L28" s="236" t="str">
        <f t="shared" si="8"/>
        <v>#VALUE!</v>
      </c>
      <c r="M28" s="236" t="str">
        <f t="shared" si="9"/>
        <v>#VALUE!</v>
      </c>
      <c r="N28" s="236" t="str">
        <f t="shared" si="10"/>
        <v>#VALUE!</v>
      </c>
      <c r="O28" s="236" t="str">
        <f t="shared" si="11"/>
        <v>#VALUE!</v>
      </c>
      <c r="P28" s="237" t="str">
        <f t="shared" si="12"/>
        <v>OPIOIDS</v>
      </c>
      <c r="Q28" s="234" t="b">
        <v>0</v>
      </c>
      <c r="R28" s="237" t="str">
        <f t="shared" si="13"/>
        <v>LOW</v>
      </c>
      <c r="S28" s="242">
        <v>44942.0</v>
      </c>
      <c r="T28" s="243">
        <f t="shared" si="14"/>
        <v>44593</v>
      </c>
      <c r="U28" s="237"/>
      <c r="V28" s="237" t="str">
        <f t="shared" si="16"/>
        <v> </v>
      </c>
      <c r="W28" s="83"/>
      <c r="X28" s="83"/>
      <c r="Y28" s="83"/>
      <c r="Z28" s="83"/>
      <c r="AA28" s="83"/>
      <c r="AB28" s="83"/>
      <c r="AC28" s="83"/>
      <c r="AD28" s="83"/>
      <c r="AE28" s="83"/>
    </row>
    <row r="29">
      <c r="A29" s="244">
        <v>9203.0</v>
      </c>
      <c r="B29" s="245" t="s">
        <v>7557</v>
      </c>
      <c r="C29" s="231" t="b">
        <v>0</v>
      </c>
      <c r="D29" s="235" t="s">
        <v>7552</v>
      </c>
      <c r="E29" s="236" t="str">
        <f t="shared" si="1"/>
        <v>#VALUE!</v>
      </c>
      <c r="F29" s="236" t="str">
        <f t="shared" si="2"/>
        <v>#VALUE!</v>
      </c>
      <c r="G29" s="236" t="str">
        <f t="shared" si="3"/>
        <v>OPI RX</v>
      </c>
      <c r="H29" s="236" t="str">
        <f t="shared" si="4"/>
        <v>#VALUE!</v>
      </c>
      <c r="I29" s="236" t="str">
        <f t="shared" si="5"/>
        <v>#VALUE!</v>
      </c>
      <c r="J29" s="236" t="str">
        <f t="shared" si="6"/>
        <v>#VALUE!</v>
      </c>
      <c r="K29" s="236" t="str">
        <f t="shared" si="7"/>
        <v>#VALUE!</v>
      </c>
      <c r="L29" s="236" t="str">
        <f t="shared" si="8"/>
        <v>#VALUE!</v>
      </c>
      <c r="M29" s="236" t="str">
        <f t="shared" si="9"/>
        <v>#VALUE!</v>
      </c>
      <c r="N29" s="236" t="str">
        <f t="shared" si="10"/>
        <v>#VALUE!</v>
      </c>
      <c r="O29" s="236" t="str">
        <f t="shared" si="11"/>
        <v>#VALUE!</v>
      </c>
      <c r="P29" s="237" t="str">
        <f t="shared" si="12"/>
        <v>OPIOIDS</v>
      </c>
      <c r="Q29" s="234" t="b">
        <v>0</v>
      </c>
      <c r="R29" s="237" t="str">
        <f t="shared" si="13"/>
        <v>LOW</v>
      </c>
      <c r="S29" s="238"/>
      <c r="T29" s="238" t="str">
        <f t="shared" si="14"/>
        <v>  -  </v>
      </c>
      <c r="U29" s="237" t="str">
        <f t="shared" ref="U29:U57" si="18">if((days($Z$3,$S29)/365)&gt;=1,"DUE COMM", " ")</f>
        <v>DUE COMM</v>
      </c>
      <c r="V29" s="237" t="str">
        <f t="shared" si="16"/>
        <v> </v>
      </c>
      <c r="W29" s="83"/>
      <c r="X29" s="83"/>
      <c r="Y29" s="83"/>
      <c r="Z29" s="83"/>
      <c r="AA29" s="83"/>
      <c r="AB29" s="83"/>
      <c r="AC29" s="83"/>
      <c r="AD29" s="83"/>
      <c r="AE29" s="83"/>
    </row>
    <row r="30">
      <c r="A30" s="244">
        <v>9204.0</v>
      </c>
      <c r="B30" s="245" t="s">
        <v>7575</v>
      </c>
      <c r="C30" s="230" t="b">
        <v>1</v>
      </c>
      <c r="D30" s="235">
        <v>44627.0</v>
      </c>
      <c r="E30" s="236" t="str">
        <f t="shared" si="1"/>
        <v>#VALUE!</v>
      </c>
      <c r="F30" s="236" t="str">
        <f t="shared" si="2"/>
        <v>OPI RX</v>
      </c>
      <c r="G30" s="236" t="str">
        <f t="shared" si="3"/>
        <v>#VALUE!</v>
      </c>
      <c r="H30" s="236" t="str">
        <f t="shared" si="4"/>
        <v>#VALUE!</v>
      </c>
      <c r="I30" s="236" t="str">
        <f t="shared" si="5"/>
        <v>#VALUE!</v>
      </c>
      <c r="J30" s="236" t="str">
        <f t="shared" si="6"/>
        <v>#VALUE!</v>
      </c>
      <c r="K30" s="236" t="str">
        <f t="shared" si="7"/>
        <v>#VALUE!</v>
      </c>
      <c r="L30" s="236" t="str">
        <f t="shared" si="8"/>
        <v>#VALUE!</v>
      </c>
      <c r="M30" s="236" t="str">
        <f t="shared" si="9"/>
        <v>#VALUE!</v>
      </c>
      <c r="N30" s="236" t="str">
        <f t="shared" si="10"/>
        <v>#VALUE!</v>
      </c>
      <c r="O30" s="236" t="str">
        <f t="shared" si="11"/>
        <v>#VALUE!</v>
      </c>
      <c r="P30" s="237" t="str">
        <f t="shared" si="12"/>
        <v>OPIOIDS</v>
      </c>
      <c r="Q30" s="237" t="b">
        <v>1</v>
      </c>
      <c r="R30" s="237" t="str">
        <f t="shared" si="13"/>
        <v>HIGH</v>
      </c>
      <c r="S30" s="238"/>
      <c r="T30" s="243">
        <f t="shared" si="14"/>
        <v>44627</v>
      </c>
      <c r="U30" s="237" t="str">
        <f t="shared" si="18"/>
        <v>DUE COMM</v>
      </c>
      <c r="V30" s="237" t="str">
        <f t="shared" si="16"/>
        <v> </v>
      </c>
      <c r="W30" s="83"/>
      <c r="X30" s="83"/>
      <c r="Y30" s="83"/>
      <c r="Z30" s="83"/>
      <c r="AA30" s="83"/>
      <c r="AB30" s="83"/>
      <c r="AC30" s="83"/>
      <c r="AD30" s="83"/>
      <c r="AE30" s="83"/>
    </row>
    <row r="31">
      <c r="A31" s="233">
        <v>9206.0</v>
      </c>
      <c r="B31" s="234" t="s">
        <v>7576</v>
      </c>
      <c r="C31" s="230" t="b">
        <v>1</v>
      </c>
      <c r="D31" s="235">
        <v>44627.0</v>
      </c>
      <c r="E31" s="236" t="str">
        <f t="shared" si="1"/>
        <v>#VALUE!</v>
      </c>
      <c r="F31" s="236" t="str">
        <f t="shared" si="2"/>
        <v>#VALUE!</v>
      </c>
      <c r="G31" s="236" t="str">
        <f t="shared" si="3"/>
        <v>#VALUE!</v>
      </c>
      <c r="H31" s="236" t="str">
        <f t="shared" si="4"/>
        <v>#VALUE!</v>
      </c>
      <c r="I31" s="236" t="str">
        <f t="shared" si="5"/>
        <v>#VALUE!</v>
      </c>
      <c r="J31" s="236" t="str">
        <f t="shared" si="6"/>
        <v>#VALUE!</v>
      </c>
      <c r="K31" s="236" t="str">
        <f t="shared" si="7"/>
        <v>#VALUE!</v>
      </c>
      <c r="L31" s="236" t="str">
        <f t="shared" si="8"/>
        <v>#VALUE!</v>
      </c>
      <c r="M31" s="236" t="str">
        <f t="shared" si="9"/>
        <v>#VALUE!</v>
      </c>
      <c r="N31" s="236" t="str">
        <f t="shared" si="10"/>
        <v>#VALUE!</v>
      </c>
      <c r="O31" s="236" t="str">
        <f t="shared" si="11"/>
        <v>#VALUE!</v>
      </c>
      <c r="P31" s="237" t="str">
        <f t="shared" si="12"/>
        <v>NO RX</v>
      </c>
      <c r="Q31" s="234" t="b">
        <v>0</v>
      </c>
      <c r="R31" s="237" t="str">
        <f t="shared" si="13"/>
        <v>LOW</v>
      </c>
      <c r="S31" s="238"/>
      <c r="T31" s="243">
        <f t="shared" si="14"/>
        <v>44627</v>
      </c>
      <c r="U31" s="237" t="str">
        <f t="shared" si="18"/>
        <v>DUE COMM</v>
      </c>
      <c r="V31" s="237" t="str">
        <f t="shared" si="16"/>
        <v> </v>
      </c>
      <c r="W31" s="83"/>
      <c r="X31" s="83"/>
      <c r="Y31" s="83"/>
      <c r="Z31" s="83"/>
      <c r="AA31" s="83"/>
      <c r="AB31" s="83"/>
      <c r="AC31" s="83"/>
      <c r="AD31" s="83"/>
      <c r="AE31" s="83"/>
    </row>
    <row r="32">
      <c r="A32" s="244">
        <v>9210.0</v>
      </c>
      <c r="B32" s="246" t="s">
        <v>7577</v>
      </c>
      <c r="C32" s="230" t="b">
        <v>1</v>
      </c>
      <c r="D32" s="235">
        <v>44591.0</v>
      </c>
      <c r="E32" s="236" t="str">
        <f t="shared" si="1"/>
        <v>#VALUE!</v>
      </c>
      <c r="F32" s="236" t="str">
        <f t="shared" si="2"/>
        <v>#VALUE!</v>
      </c>
      <c r="G32" s="236" t="str">
        <f t="shared" si="3"/>
        <v>#VALUE!</v>
      </c>
      <c r="H32" s="236" t="str">
        <f t="shared" si="4"/>
        <v>#VALUE!</v>
      </c>
      <c r="I32" s="236" t="str">
        <f t="shared" si="5"/>
        <v>#VALUE!</v>
      </c>
      <c r="J32" s="236" t="str">
        <f t="shared" si="6"/>
        <v>#VALUE!</v>
      </c>
      <c r="K32" s="236" t="str">
        <f t="shared" si="7"/>
        <v>#VALUE!</v>
      </c>
      <c r="L32" s="236" t="str">
        <f t="shared" si="8"/>
        <v>#VALUE!</v>
      </c>
      <c r="M32" s="236" t="str">
        <f t="shared" si="9"/>
        <v>OPI RX</v>
      </c>
      <c r="N32" s="236" t="str">
        <f t="shared" si="10"/>
        <v>#VALUE!</v>
      </c>
      <c r="O32" s="236" t="str">
        <f t="shared" si="11"/>
        <v>#VALUE!</v>
      </c>
      <c r="P32" s="237" t="str">
        <f t="shared" si="12"/>
        <v>OPIOIDS</v>
      </c>
      <c r="Q32" s="237" t="b">
        <v>1</v>
      </c>
      <c r="R32" s="237" t="str">
        <f t="shared" si="13"/>
        <v>HIGH</v>
      </c>
      <c r="S32" s="238">
        <v>44264.0</v>
      </c>
      <c r="T32" s="243">
        <f t="shared" si="14"/>
        <v>44591</v>
      </c>
      <c r="U32" s="237" t="str">
        <f t="shared" si="18"/>
        <v>DUE COMM</v>
      </c>
      <c r="V32" s="237" t="str">
        <f t="shared" si="16"/>
        <v> </v>
      </c>
      <c r="W32" s="83"/>
      <c r="X32" s="83"/>
      <c r="Y32" s="83"/>
      <c r="Z32" s="83"/>
      <c r="AA32" s="83"/>
      <c r="AB32" s="83"/>
      <c r="AC32" s="83"/>
      <c r="AD32" s="83"/>
      <c r="AE32" s="83"/>
    </row>
    <row r="33">
      <c r="A33" s="244">
        <v>9212.0</v>
      </c>
      <c r="B33" s="245" t="s">
        <v>7578</v>
      </c>
      <c r="C33" s="230" t="b">
        <v>1</v>
      </c>
      <c r="D33" s="243">
        <v>44557.0</v>
      </c>
      <c r="E33" s="236" t="str">
        <f t="shared" si="1"/>
        <v>#VALUE!</v>
      </c>
      <c r="F33" s="236" t="str">
        <f t="shared" si="2"/>
        <v>#VALUE!</v>
      </c>
      <c r="G33" s="236" t="str">
        <f t="shared" si="3"/>
        <v>OPI RX</v>
      </c>
      <c r="H33" s="236" t="str">
        <f t="shared" si="4"/>
        <v>#VALUE!</v>
      </c>
      <c r="I33" s="236" t="str">
        <f t="shared" si="5"/>
        <v>#VALUE!</v>
      </c>
      <c r="J33" s="236" t="str">
        <f t="shared" si="6"/>
        <v>#VALUE!</v>
      </c>
      <c r="K33" s="236" t="str">
        <f t="shared" si="7"/>
        <v>#VALUE!</v>
      </c>
      <c r="L33" s="236" t="str">
        <f t="shared" si="8"/>
        <v>#VALUE!</v>
      </c>
      <c r="M33" s="236" t="str">
        <f t="shared" si="9"/>
        <v>#VALUE!</v>
      </c>
      <c r="N33" s="236" t="str">
        <f t="shared" si="10"/>
        <v>#VALUE!</v>
      </c>
      <c r="O33" s="236" t="str">
        <f t="shared" si="11"/>
        <v>#VALUE!</v>
      </c>
      <c r="P33" s="237" t="str">
        <f t="shared" si="12"/>
        <v>OPIOIDS</v>
      </c>
      <c r="Q33" s="234" t="b">
        <v>0</v>
      </c>
      <c r="R33" s="237" t="str">
        <f t="shared" si="13"/>
        <v>LOW</v>
      </c>
      <c r="S33" s="238">
        <v>44545.0</v>
      </c>
      <c r="T33" s="243">
        <f t="shared" si="14"/>
        <v>44557</v>
      </c>
      <c r="U33" s="237" t="str">
        <f t="shared" si="18"/>
        <v> </v>
      </c>
      <c r="V33" s="237" t="str">
        <f t="shared" si="16"/>
        <v> </v>
      </c>
      <c r="W33" s="83"/>
      <c r="X33" s="83"/>
      <c r="Y33" s="83"/>
      <c r="Z33" s="83"/>
      <c r="AA33" s="83"/>
      <c r="AB33" s="83"/>
      <c r="AC33" s="83"/>
      <c r="AD33" s="83"/>
      <c r="AE33" s="83"/>
    </row>
    <row r="34">
      <c r="A34" s="244">
        <v>9214.0</v>
      </c>
      <c r="B34" s="246" t="s">
        <v>7579</v>
      </c>
      <c r="C34" s="231" t="b">
        <v>1</v>
      </c>
      <c r="D34" s="235">
        <v>44591.0</v>
      </c>
      <c r="E34" s="236" t="str">
        <f t="shared" si="1"/>
        <v>#VALUE!</v>
      </c>
      <c r="F34" s="236" t="str">
        <f t="shared" si="2"/>
        <v>OPI RX</v>
      </c>
      <c r="G34" s="236" t="str">
        <f t="shared" si="3"/>
        <v>#VALUE!</v>
      </c>
      <c r="H34" s="236" t="str">
        <f t="shared" si="4"/>
        <v>#VALUE!</v>
      </c>
      <c r="I34" s="236" t="str">
        <f t="shared" si="5"/>
        <v>#VALUE!</v>
      </c>
      <c r="J34" s="236" t="str">
        <f t="shared" si="6"/>
        <v>#VALUE!</v>
      </c>
      <c r="K34" s="236" t="str">
        <f t="shared" si="7"/>
        <v>#VALUE!</v>
      </c>
      <c r="L34" s="236" t="str">
        <f t="shared" si="8"/>
        <v>#VALUE!</v>
      </c>
      <c r="M34" s="236" t="str">
        <f t="shared" si="9"/>
        <v>#VALUE!</v>
      </c>
      <c r="N34" s="236" t="str">
        <f t="shared" si="10"/>
        <v>#VALUE!</v>
      </c>
      <c r="O34" s="236" t="str">
        <f t="shared" si="11"/>
        <v>#VALUE!</v>
      </c>
      <c r="P34" s="237" t="str">
        <f t="shared" si="12"/>
        <v>OPIOIDS</v>
      </c>
      <c r="Q34" s="237" t="b">
        <v>1</v>
      </c>
      <c r="R34" s="237" t="str">
        <f t="shared" si="13"/>
        <v>HIGH</v>
      </c>
      <c r="S34" s="238"/>
      <c r="T34" s="243">
        <f t="shared" si="14"/>
        <v>44591</v>
      </c>
      <c r="U34" s="237" t="str">
        <f t="shared" si="18"/>
        <v>DUE COMM</v>
      </c>
      <c r="V34" s="237" t="str">
        <f t="shared" si="16"/>
        <v> </v>
      </c>
      <c r="W34" s="83"/>
      <c r="X34" s="83"/>
      <c r="Y34" s="83"/>
      <c r="Z34" s="83"/>
      <c r="AA34" s="83"/>
      <c r="AB34" s="83"/>
      <c r="AC34" s="83"/>
      <c r="AD34" s="83"/>
      <c r="AE34" s="83"/>
    </row>
    <row r="35">
      <c r="A35" s="244">
        <v>9216.0</v>
      </c>
      <c r="B35" s="245" t="s">
        <v>7566</v>
      </c>
      <c r="C35" s="230" t="b">
        <v>0</v>
      </c>
      <c r="D35" s="235" t="s">
        <v>7552</v>
      </c>
      <c r="E35" s="236" t="str">
        <f t="shared" si="1"/>
        <v>#VALUE!</v>
      </c>
      <c r="F35" s="236" t="str">
        <f t="shared" si="2"/>
        <v>OPI RX</v>
      </c>
      <c r="G35" s="236" t="str">
        <f t="shared" si="3"/>
        <v>#VALUE!</v>
      </c>
      <c r="H35" s="236" t="str">
        <f t="shared" si="4"/>
        <v>#VALUE!</v>
      </c>
      <c r="I35" s="236" t="str">
        <f t="shared" si="5"/>
        <v>#VALUE!</v>
      </c>
      <c r="J35" s="236" t="str">
        <f t="shared" si="6"/>
        <v>#VALUE!</v>
      </c>
      <c r="K35" s="236" t="str">
        <f t="shared" si="7"/>
        <v>#VALUE!</v>
      </c>
      <c r="L35" s="236" t="str">
        <f t="shared" si="8"/>
        <v>#VALUE!</v>
      </c>
      <c r="M35" s="236" t="str">
        <f t="shared" si="9"/>
        <v>#VALUE!</v>
      </c>
      <c r="N35" s="236" t="str">
        <f t="shared" si="10"/>
        <v>#VALUE!</v>
      </c>
      <c r="O35" s="236" t="str">
        <f t="shared" si="11"/>
        <v>#VALUE!</v>
      </c>
      <c r="P35" s="237" t="str">
        <f t="shared" si="12"/>
        <v>OPIOIDS</v>
      </c>
      <c r="Q35" s="237" t="b">
        <v>0</v>
      </c>
      <c r="R35" s="237" t="str">
        <f t="shared" si="13"/>
        <v>LOW</v>
      </c>
      <c r="S35" s="238"/>
      <c r="T35" s="238" t="str">
        <f t="shared" si="14"/>
        <v>  -  </v>
      </c>
      <c r="U35" s="237" t="str">
        <f t="shared" si="18"/>
        <v>DUE COMM</v>
      </c>
      <c r="V35" s="237" t="str">
        <f t="shared" si="16"/>
        <v> </v>
      </c>
      <c r="W35" s="83"/>
      <c r="X35" s="83"/>
      <c r="Y35" s="83"/>
      <c r="Z35" s="83"/>
      <c r="AA35" s="83"/>
      <c r="AB35" s="83"/>
      <c r="AC35" s="83"/>
      <c r="AD35" s="83"/>
      <c r="AE35" s="83"/>
    </row>
    <row r="36">
      <c r="A36" s="233">
        <v>9217.0</v>
      </c>
      <c r="B36" s="234" t="s">
        <v>7580</v>
      </c>
      <c r="C36" s="230" t="b">
        <v>1</v>
      </c>
      <c r="D36" s="235">
        <v>44593.0</v>
      </c>
      <c r="E36" s="236" t="str">
        <f t="shared" si="1"/>
        <v>#VALUE!</v>
      </c>
      <c r="F36" s="236" t="str">
        <f t="shared" si="2"/>
        <v>#VALUE!</v>
      </c>
      <c r="G36" s="236" t="str">
        <f t="shared" si="3"/>
        <v>#VALUE!</v>
      </c>
      <c r="H36" s="236" t="str">
        <f t="shared" si="4"/>
        <v>#VALUE!</v>
      </c>
      <c r="I36" s="236" t="str">
        <f t="shared" si="5"/>
        <v>#VALUE!</v>
      </c>
      <c r="J36" s="236" t="str">
        <f t="shared" si="6"/>
        <v>#VALUE!</v>
      </c>
      <c r="K36" s="236" t="str">
        <f t="shared" si="7"/>
        <v>#VALUE!</v>
      </c>
      <c r="L36" s="236" t="str">
        <f t="shared" si="8"/>
        <v>#VALUE!</v>
      </c>
      <c r="M36" s="236" t="str">
        <f t="shared" si="9"/>
        <v>OPI RX</v>
      </c>
      <c r="N36" s="236" t="str">
        <f t="shared" si="10"/>
        <v>#VALUE!</v>
      </c>
      <c r="O36" s="236" t="str">
        <f t="shared" si="11"/>
        <v>#VALUE!</v>
      </c>
      <c r="P36" s="237" t="str">
        <f t="shared" si="12"/>
        <v>OPIOIDS</v>
      </c>
      <c r="Q36" s="237" t="b">
        <v>0</v>
      </c>
      <c r="R36" s="237" t="str">
        <f t="shared" si="13"/>
        <v>LOW</v>
      </c>
      <c r="S36" s="238"/>
      <c r="T36" s="243">
        <f t="shared" si="14"/>
        <v>44593</v>
      </c>
      <c r="U36" s="237" t="str">
        <f t="shared" si="18"/>
        <v>DUE COMM</v>
      </c>
      <c r="V36" s="237" t="str">
        <f t="shared" si="16"/>
        <v> </v>
      </c>
      <c r="W36" s="83"/>
      <c r="X36" s="83"/>
      <c r="Y36" s="83"/>
      <c r="Z36" s="83"/>
      <c r="AA36" s="83"/>
      <c r="AB36" s="83"/>
      <c r="AC36" s="83"/>
      <c r="AD36" s="83"/>
      <c r="AE36" s="83"/>
    </row>
    <row r="37">
      <c r="A37" s="233">
        <v>9218.0</v>
      </c>
      <c r="B37" s="234" t="s">
        <v>7581</v>
      </c>
      <c r="C37" s="230" t="b">
        <v>1</v>
      </c>
      <c r="D37" s="243">
        <v>44434.0</v>
      </c>
      <c r="E37" s="236" t="str">
        <f t="shared" si="1"/>
        <v>#VALUE!</v>
      </c>
      <c r="F37" s="236" t="str">
        <f t="shared" si="2"/>
        <v>OPI RX</v>
      </c>
      <c r="G37" s="236" t="str">
        <f t="shared" si="3"/>
        <v>#VALUE!</v>
      </c>
      <c r="H37" s="236" t="str">
        <f t="shared" si="4"/>
        <v>#VALUE!</v>
      </c>
      <c r="I37" s="236" t="str">
        <f t="shared" si="5"/>
        <v>#VALUE!</v>
      </c>
      <c r="J37" s="236" t="str">
        <f t="shared" si="6"/>
        <v>#VALUE!</v>
      </c>
      <c r="K37" s="236" t="str">
        <f t="shared" si="7"/>
        <v>#VALUE!</v>
      </c>
      <c r="L37" s="236" t="str">
        <f t="shared" si="8"/>
        <v>#VALUE!</v>
      </c>
      <c r="M37" s="236" t="str">
        <f t="shared" si="9"/>
        <v>#VALUE!</v>
      </c>
      <c r="N37" s="236" t="str">
        <f t="shared" si="10"/>
        <v>#VALUE!</v>
      </c>
      <c r="O37" s="236" t="str">
        <f t="shared" si="11"/>
        <v>#VALUE!</v>
      </c>
      <c r="P37" s="237" t="str">
        <f t="shared" si="12"/>
        <v>OPIOIDS</v>
      </c>
      <c r="Q37" s="237" t="b">
        <v>0</v>
      </c>
      <c r="R37" s="237" t="str">
        <f t="shared" si="13"/>
        <v>LOW</v>
      </c>
      <c r="S37" s="238"/>
      <c r="T37" s="243">
        <f t="shared" si="14"/>
        <v>44434</v>
      </c>
      <c r="U37" s="237" t="str">
        <f t="shared" si="18"/>
        <v>DUE COMM</v>
      </c>
      <c r="V37" s="237" t="str">
        <f t="shared" si="16"/>
        <v> </v>
      </c>
      <c r="W37" s="83"/>
      <c r="X37" s="83"/>
      <c r="Y37" s="83"/>
      <c r="Z37" s="83"/>
      <c r="AA37" s="83"/>
      <c r="AB37" s="83"/>
      <c r="AC37" s="83"/>
      <c r="AD37" s="83"/>
      <c r="AE37" s="83"/>
    </row>
    <row r="38">
      <c r="A38" s="233">
        <v>9219.0</v>
      </c>
      <c r="B38" s="239" t="s">
        <v>7552</v>
      </c>
      <c r="C38" s="234" t="b">
        <v>1</v>
      </c>
      <c r="D38" s="243">
        <v>44502.0</v>
      </c>
      <c r="E38" s="236" t="str">
        <f t="shared" si="1"/>
        <v>#VALUE!</v>
      </c>
      <c r="F38" s="236" t="str">
        <f t="shared" si="2"/>
        <v>#VALUE!</v>
      </c>
      <c r="G38" s="236" t="str">
        <f t="shared" si="3"/>
        <v>#VALUE!</v>
      </c>
      <c r="H38" s="236" t="str">
        <f t="shared" si="4"/>
        <v>#VALUE!</v>
      </c>
      <c r="I38" s="236" t="str">
        <f t="shared" si="5"/>
        <v>#VALUE!</v>
      </c>
      <c r="J38" s="236" t="str">
        <f t="shared" si="6"/>
        <v>#VALUE!</v>
      </c>
      <c r="K38" s="236" t="str">
        <f t="shared" si="7"/>
        <v>#VALUE!</v>
      </c>
      <c r="L38" s="236" t="str">
        <f t="shared" si="8"/>
        <v>#VALUE!</v>
      </c>
      <c r="M38" s="236" t="str">
        <f t="shared" si="9"/>
        <v>#VALUE!</v>
      </c>
      <c r="N38" s="236" t="str">
        <f t="shared" si="10"/>
        <v>#VALUE!</v>
      </c>
      <c r="O38" s="236" t="str">
        <f t="shared" si="11"/>
        <v>#VALUE!</v>
      </c>
      <c r="P38" s="237" t="str">
        <f t="shared" si="12"/>
        <v>NO RX</v>
      </c>
      <c r="Q38" s="237" t="b">
        <v>1</v>
      </c>
      <c r="R38" s="237" t="str">
        <f t="shared" si="13"/>
        <v>HIGH</v>
      </c>
      <c r="S38" s="238">
        <v>44483.0</v>
      </c>
      <c r="T38" s="243">
        <f t="shared" si="14"/>
        <v>44502</v>
      </c>
      <c r="U38" s="237" t="str">
        <f t="shared" si="18"/>
        <v> </v>
      </c>
      <c r="V38" s="237" t="str">
        <f t="shared" si="16"/>
        <v> </v>
      </c>
      <c r="W38" s="83"/>
      <c r="X38" s="83"/>
      <c r="Y38" s="83"/>
      <c r="Z38" s="83"/>
      <c r="AA38" s="83"/>
      <c r="AB38" s="83"/>
      <c r="AC38" s="83"/>
      <c r="AD38" s="83"/>
      <c r="AE38" s="83"/>
    </row>
    <row r="39">
      <c r="A39" s="244">
        <v>9220.0</v>
      </c>
      <c r="B39" s="245" t="s">
        <v>7582</v>
      </c>
      <c r="C39" s="230" t="b">
        <v>1</v>
      </c>
      <c r="D39" s="235">
        <v>44587.0</v>
      </c>
      <c r="E39" s="236" t="str">
        <f t="shared" si="1"/>
        <v>#VALUE!</v>
      </c>
      <c r="F39" s="236" t="str">
        <f t="shared" si="2"/>
        <v>OPI RX</v>
      </c>
      <c r="G39" s="236" t="str">
        <f t="shared" si="3"/>
        <v>#VALUE!</v>
      </c>
      <c r="H39" s="236" t="str">
        <f t="shared" si="4"/>
        <v>#VALUE!</v>
      </c>
      <c r="I39" s="236" t="str">
        <f t="shared" si="5"/>
        <v>#VALUE!</v>
      </c>
      <c r="J39" s="236" t="str">
        <f t="shared" si="6"/>
        <v>#VALUE!</v>
      </c>
      <c r="K39" s="236" t="str">
        <f t="shared" si="7"/>
        <v>#VALUE!</v>
      </c>
      <c r="L39" s="236" t="str">
        <f t="shared" si="8"/>
        <v>#VALUE!</v>
      </c>
      <c r="M39" s="236" t="str">
        <f t="shared" si="9"/>
        <v>#VALUE!</v>
      </c>
      <c r="N39" s="236" t="str">
        <f t="shared" si="10"/>
        <v>#VALUE!</v>
      </c>
      <c r="O39" s="236" t="str">
        <f t="shared" si="11"/>
        <v>#VALUE!</v>
      </c>
      <c r="P39" s="237" t="str">
        <f t="shared" si="12"/>
        <v>OPIOIDS</v>
      </c>
      <c r="Q39" s="237" t="b">
        <v>0</v>
      </c>
      <c r="R39" s="237" t="str">
        <f t="shared" si="13"/>
        <v>LOW</v>
      </c>
      <c r="S39" s="238">
        <v>44201.0</v>
      </c>
      <c r="T39" s="243">
        <f t="shared" si="14"/>
        <v>44587</v>
      </c>
      <c r="U39" s="237" t="str">
        <f t="shared" si="18"/>
        <v>DUE COMM</v>
      </c>
      <c r="V39" s="237" t="str">
        <f t="shared" si="16"/>
        <v> </v>
      </c>
      <c r="W39" s="83"/>
      <c r="X39" s="83"/>
      <c r="Y39" s="83"/>
      <c r="Z39" s="83"/>
      <c r="AA39" s="83"/>
      <c r="AB39" s="83"/>
      <c r="AC39" s="83"/>
      <c r="AD39" s="83"/>
      <c r="AE39" s="83"/>
    </row>
    <row r="40">
      <c r="A40" s="244">
        <v>9228.0</v>
      </c>
      <c r="B40" s="245" t="s">
        <v>7583</v>
      </c>
      <c r="C40" s="230" t="b">
        <v>0</v>
      </c>
      <c r="D40" s="235" t="s">
        <v>7552</v>
      </c>
      <c r="E40" s="236" t="str">
        <f t="shared" si="1"/>
        <v>#VALUE!</v>
      </c>
      <c r="F40" s="236" t="str">
        <f t="shared" si="2"/>
        <v>#VALUE!</v>
      </c>
      <c r="G40" s="236" t="str">
        <f t="shared" si="3"/>
        <v>OPI RX</v>
      </c>
      <c r="H40" s="236" t="str">
        <f t="shared" si="4"/>
        <v>#VALUE!</v>
      </c>
      <c r="I40" s="236" t="str">
        <f t="shared" si="5"/>
        <v>#VALUE!</v>
      </c>
      <c r="J40" s="236" t="str">
        <f t="shared" si="6"/>
        <v>#VALUE!</v>
      </c>
      <c r="K40" s="236" t="str">
        <f t="shared" si="7"/>
        <v>#VALUE!</v>
      </c>
      <c r="L40" s="236" t="str">
        <f t="shared" si="8"/>
        <v>#VALUE!</v>
      </c>
      <c r="M40" s="236" t="str">
        <f t="shared" si="9"/>
        <v>#VALUE!</v>
      </c>
      <c r="N40" s="236" t="str">
        <f t="shared" si="10"/>
        <v>#VALUE!</v>
      </c>
      <c r="O40" s="236" t="str">
        <f t="shared" si="11"/>
        <v>#VALUE!</v>
      </c>
      <c r="P40" s="237" t="str">
        <f t="shared" si="12"/>
        <v>OPIOIDS</v>
      </c>
      <c r="Q40" s="237" t="b">
        <v>0</v>
      </c>
      <c r="R40" s="237" t="str">
        <f t="shared" si="13"/>
        <v>LOW</v>
      </c>
      <c r="S40" s="238"/>
      <c r="T40" s="238" t="str">
        <f t="shared" si="14"/>
        <v>  -  </v>
      </c>
      <c r="U40" s="237" t="str">
        <f t="shared" si="18"/>
        <v>DUE COMM</v>
      </c>
      <c r="V40" s="237" t="str">
        <f t="shared" si="16"/>
        <v> </v>
      </c>
      <c r="W40" s="83"/>
      <c r="X40" s="83"/>
      <c r="Y40" s="83"/>
      <c r="Z40" s="83"/>
      <c r="AA40" s="83"/>
      <c r="AB40" s="83"/>
      <c r="AC40" s="83"/>
      <c r="AD40" s="83"/>
      <c r="AE40" s="83"/>
    </row>
    <row r="41">
      <c r="A41" s="244">
        <v>9231.0</v>
      </c>
      <c r="B41" s="245" t="s">
        <v>7584</v>
      </c>
      <c r="C41" s="230" t="b">
        <v>1</v>
      </c>
      <c r="D41" s="235">
        <v>44627.0</v>
      </c>
      <c r="E41" s="236" t="str">
        <f t="shared" si="1"/>
        <v>#VALUE!</v>
      </c>
      <c r="F41" s="236" t="str">
        <f t="shared" si="2"/>
        <v>OPI RX</v>
      </c>
      <c r="G41" s="236" t="str">
        <f t="shared" si="3"/>
        <v>#VALUE!</v>
      </c>
      <c r="H41" s="236" t="str">
        <f t="shared" si="4"/>
        <v>OPI RX</v>
      </c>
      <c r="I41" s="236" t="str">
        <f t="shared" si="5"/>
        <v>#VALUE!</v>
      </c>
      <c r="J41" s="236" t="str">
        <f t="shared" si="6"/>
        <v>#VALUE!</v>
      </c>
      <c r="K41" s="236" t="str">
        <f t="shared" si="7"/>
        <v>#VALUE!</v>
      </c>
      <c r="L41" s="236" t="str">
        <f t="shared" si="8"/>
        <v>#VALUE!</v>
      </c>
      <c r="M41" s="236" t="str">
        <f t="shared" si="9"/>
        <v>#VALUE!</v>
      </c>
      <c r="N41" s="236" t="str">
        <f t="shared" si="10"/>
        <v>#VALUE!</v>
      </c>
      <c r="O41" s="236" t="str">
        <f t="shared" si="11"/>
        <v>#VALUE!</v>
      </c>
      <c r="P41" s="237" t="str">
        <f t="shared" si="12"/>
        <v>OPIOIDS</v>
      </c>
      <c r="Q41" s="237" t="b">
        <v>0</v>
      </c>
      <c r="R41" s="237" t="str">
        <f t="shared" si="13"/>
        <v>LOW</v>
      </c>
      <c r="S41" s="238"/>
      <c r="T41" s="243">
        <f t="shared" si="14"/>
        <v>44627</v>
      </c>
      <c r="U41" s="237" t="str">
        <f t="shared" si="18"/>
        <v>DUE COMM</v>
      </c>
      <c r="V41" s="237" t="str">
        <f t="shared" si="16"/>
        <v> </v>
      </c>
      <c r="W41" s="83"/>
      <c r="X41" s="83"/>
      <c r="Y41" s="83"/>
      <c r="Z41" s="83"/>
      <c r="AA41" s="83"/>
      <c r="AB41" s="83"/>
      <c r="AC41" s="83"/>
      <c r="AD41" s="83"/>
      <c r="AE41" s="83"/>
    </row>
    <row r="42">
      <c r="A42" s="233">
        <v>9234.0</v>
      </c>
      <c r="B42" s="234" t="s">
        <v>7585</v>
      </c>
      <c r="C42" s="230" t="b">
        <v>1</v>
      </c>
      <c r="D42" s="235">
        <v>44577.0</v>
      </c>
      <c r="E42" s="236" t="str">
        <f t="shared" si="1"/>
        <v>#VALUE!</v>
      </c>
      <c r="F42" s="236" t="str">
        <f t="shared" si="2"/>
        <v>OPI RX</v>
      </c>
      <c r="G42" s="236" t="str">
        <f t="shared" si="3"/>
        <v>#VALUE!</v>
      </c>
      <c r="H42" s="236" t="str">
        <f t="shared" si="4"/>
        <v>#VALUE!</v>
      </c>
      <c r="I42" s="236" t="str">
        <f t="shared" si="5"/>
        <v>#VALUE!</v>
      </c>
      <c r="J42" s="236" t="str">
        <f t="shared" si="6"/>
        <v>#VALUE!</v>
      </c>
      <c r="K42" s="236" t="str">
        <f t="shared" si="7"/>
        <v>#VALUE!</v>
      </c>
      <c r="L42" s="236" t="str">
        <f t="shared" si="8"/>
        <v>#VALUE!</v>
      </c>
      <c r="M42" s="236" t="str">
        <f t="shared" si="9"/>
        <v>#VALUE!</v>
      </c>
      <c r="N42" s="236" t="str">
        <f t="shared" si="10"/>
        <v>#VALUE!</v>
      </c>
      <c r="O42" s="236" t="str">
        <f t="shared" si="11"/>
        <v>#VALUE!</v>
      </c>
      <c r="P42" s="237" t="str">
        <f t="shared" si="12"/>
        <v>OPIOIDS</v>
      </c>
      <c r="Q42" s="237" t="b">
        <v>0</v>
      </c>
      <c r="R42" s="237" t="str">
        <f t="shared" si="13"/>
        <v>LOW</v>
      </c>
      <c r="S42" s="238">
        <v>44356.0</v>
      </c>
      <c r="T42" s="243">
        <f t="shared" si="14"/>
        <v>44577</v>
      </c>
      <c r="U42" s="237" t="str">
        <f t="shared" si="18"/>
        <v> </v>
      </c>
      <c r="V42" s="237" t="str">
        <f t="shared" si="16"/>
        <v> </v>
      </c>
      <c r="W42" s="83"/>
      <c r="X42" s="83"/>
      <c r="Y42" s="83"/>
      <c r="Z42" s="83"/>
      <c r="AA42" s="83"/>
      <c r="AB42" s="83"/>
      <c r="AC42" s="83"/>
      <c r="AD42" s="83"/>
      <c r="AE42" s="83"/>
    </row>
    <row r="43">
      <c r="A43" s="244">
        <v>9235.0</v>
      </c>
      <c r="B43" s="245" t="s">
        <v>7586</v>
      </c>
      <c r="C43" s="230" t="b">
        <v>1</v>
      </c>
      <c r="D43" s="235">
        <v>44601.0</v>
      </c>
      <c r="E43" s="236" t="str">
        <f t="shared" si="1"/>
        <v>#VALUE!</v>
      </c>
      <c r="F43" s="236" t="str">
        <f t="shared" si="2"/>
        <v>OPI RX</v>
      </c>
      <c r="G43" s="236" t="str">
        <f t="shared" si="3"/>
        <v>#VALUE!</v>
      </c>
      <c r="H43" s="236" t="str">
        <f t="shared" si="4"/>
        <v>#VALUE!</v>
      </c>
      <c r="I43" s="236" t="str">
        <f t="shared" si="5"/>
        <v>#VALUE!</v>
      </c>
      <c r="J43" s="236" t="str">
        <f t="shared" si="6"/>
        <v>#VALUE!</v>
      </c>
      <c r="K43" s="236" t="str">
        <f t="shared" si="7"/>
        <v>#VALUE!</v>
      </c>
      <c r="L43" s="236" t="str">
        <f t="shared" si="8"/>
        <v>#VALUE!</v>
      </c>
      <c r="M43" s="236" t="str">
        <f t="shared" si="9"/>
        <v>#VALUE!</v>
      </c>
      <c r="N43" s="236" t="str">
        <f t="shared" si="10"/>
        <v>#VALUE!</v>
      </c>
      <c r="O43" s="236" t="str">
        <f t="shared" si="11"/>
        <v>#VALUE!</v>
      </c>
      <c r="P43" s="237" t="str">
        <f t="shared" si="12"/>
        <v>OPIOIDS</v>
      </c>
      <c r="Q43" s="234" t="b">
        <v>0</v>
      </c>
      <c r="R43" s="237" t="str">
        <f t="shared" si="13"/>
        <v>LOW</v>
      </c>
      <c r="S43" s="238"/>
      <c r="T43" s="243">
        <f t="shared" si="14"/>
        <v>44601</v>
      </c>
      <c r="U43" s="237" t="str">
        <f t="shared" si="18"/>
        <v>DUE COMM</v>
      </c>
      <c r="V43" s="237" t="str">
        <f t="shared" si="16"/>
        <v> </v>
      </c>
      <c r="W43" s="83"/>
      <c r="X43" s="83"/>
      <c r="Y43" s="83"/>
      <c r="Z43" s="83"/>
      <c r="AA43" s="83"/>
      <c r="AB43" s="83"/>
      <c r="AC43" s="83"/>
      <c r="AD43" s="83"/>
      <c r="AE43" s="83"/>
    </row>
    <row r="44">
      <c r="A44" s="244">
        <v>9237.0</v>
      </c>
      <c r="B44" s="245" t="s">
        <v>7569</v>
      </c>
      <c r="C44" s="231" t="b">
        <v>1</v>
      </c>
      <c r="D44" s="235">
        <v>44640.0</v>
      </c>
      <c r="E44" s="236" t="str">
        <f t="shared" si="1"/>
        <v>#VALUE!</v>
      </c>
      <c r="F44" s="236" t="str">
        <f t="shared" si="2"/>
        <v>#VALUE!</v>
      </c>
      <c r="G44" s="236" t="str">
        <f t="shared" si="3"/>
        <v>OPI RX</v>
      </c>
      <c r="H44" s="236" t="str">
        <f t="shared" si="4"/>
        <v>#VALUE!</v>
      </c>
      <c r="I44" s="236" t="str">
        <f t="shared" si="5"/>
        <v>#VALUE!</v>
      </c>
      <c r="J44" s="236" t="str">
        <f t="shared" si="6"/>
        <v>#VALUE!</v>
      </c>
      <c r="K44" s="236" t="str">
        <f t="shared" si="7"/>
        <v>#VALUE!</v>
      </c>
      <c r="L44" s="236" t="str">
        <f t="shared" si="8"/>
        <v>#VALUE!</v>
      </c>
      <c r="M44" s="236" t="str">
        <f t="shared" si="9"/>
        <v>#VALUE!</v>
      </c>
      <c r="N44" s="236" t="str">
        <f t="shared" si="10"/>
        <v>#VALUE!</v>
      </c>
      <c r="O44" s="236" t="str">
        <f t="shared" si="11"/>
        <v>#VALUE!</v>
      </c>
      <c r="P44" s="237" t="str">
        <f t="shared" si="12"/>
        <v>OPIOIDS</v>
      </c>
      <c r="Q44" s="234" t="b">
        <v>0</v>
      </c>
      <c r="R44" s="237" t="str">
        <f t="shared" si="13"/>
        <v>LOW</v>
      </c>
      <c r="S44" s="238">
        <v>44442.0</v>
      </c>
      <c r="T44" s="243">
        <f t="shared" si="14"/>
        <v>44640</v>
      </c>
      <c r="U44" s="237" t="str">
        <f t="shared" si="18"/>
        <v> </v>
      </c>
      <c r="V44" s="237" t="str">
        <f t="shared" si="16"/>
        <v> </v>
      </c>
      <c r="W44" s="83"/>
      <c r="X44" s="83"/>
      <c r="Y44" s="83"/>
      <c r="Z44" s="83"/>
      <c r="AA44" s="83"/>
      <c r="AB44" s="83"/>
      <c r="AC44" s="83"/>
      <c r="AD44" s="83"/>
      <c r="AE44" s="83"/>
    </row>
    <row r="45">
      <c r="A45" s="244">
        <v>9239.0</v>
      </c>
      <c r="B45" s="245" t="s">
        <v>7587</v>
      </c>
      <c r="C45" s="230" t="b">
        <v>1</v>
      </c>
      <c r="D45" s="243">
        <v>44489.0</v>
      </c>
      <c r="E45" s="236" t="str">
        <f t="shared" si="1"/>
        <v>#VALUE!</v>
      </c>
      <c r="F45" s="236" t="str">
        <f t="shared" si="2"/>
        <v>OPI RX</v>
      </c>
      <c r="G45" s="236" t="str">
        <f t="shared" si="3"/>
        <v>#VALUE!</v>
      </c>
      <c r="H45" s="236" t="str">
        <f t="shared" si="4"/>
        <v>#VALUE!</v>
      </c>
      <c r="I45" s="236" t="str">
        <f t="shared" si="5"/>
        <v>#VALUE!</v>
      </c>
      <c r="J45" s="236" t="str">
        <f t="shared" si="6"/>
        <v>#VALUE!</v>
      </c>
      <c r="K45" s="236" t="str">
        <f t="shared" si="7"/>
        <v>#VALUE!</v>
      </c>
      <c r="L45" s="236" t="str">
        <f t="shared" si="8"/>
        <v>#VALUE!</v>
      </c>
      <c r="M45" s="236" t="str">
        <f t="shared" si="9"/>
        <v>#VALUE!</v>
      </c>
      <c r="N45" s="236" t="str">
        <f t="shared" si="10"/>
        <v>#VALUE!</v>
      </c>
      <c r="O45" s="236" t="str">
        <f t="shared" si="11"/>
        <v>#VALUE!</v>
      </c>
      <c r="P45" s="237" t="str">
        <f t="shared" si="12"/>
        <v>OPIOIDS</v>
      </c>
      <c r="Q45" s="237" t="b">
        <v>1</v>
      </c>
      <c r="R45" s="237" t="str">
        <f t="shared" si="13"/>
        <v>HIGH</v>
      </c>
      <c r="S45" s="238">
        <v>44125.0</v>
      </c>
      <c r="T45" s="243">
        <f t="shared" si="14"/>
        <v>44489</v>
      </c>
      <c r="U45" s="237" t="str">
        <f t="shared" si="18"/>
        <v>DUE COMM</v>
      </c>
      <c r="V45" s="237" t="str">
        <f t="shared" si="16"/>
        <v> </v>
      </c>
      <c r="W45" s="83"/>
      <c r="X45" s="83"/>
      <c r="Y45" s="83"/>
      <c r="Z45" s="83"/>
      <c r="AA45" s="83"/>
      <c r="AB45" s="83"/>
      <c r="AC45" s="83"/>
      <c r="AD45" s="83"/>
      <c r="AE45" s="83"/>
    </row>
    <row r="46">
      <c r="A46" s="244">
        <v>9241.0</v>
      </c>
      <c r="B46" s="245" t="s">
        <v>7582</v>
      </c>
      <c r="C46" s="230" t="b">
        <v>1</v>
      </c>
      <c r="D46" s="243">
        <v>44559.0</v>
      </c>
      <c r="E46" s="236" t="str">
        <f t="shared" si="1"/>
        <v>#VALUE!</v>
      </c>
      <c r="F46" s="236" t="str">
        <f t="shared" si="2"/>
        <v>OPI RX</v>
      </c>
      <c r="G46" s="236" t="str">
        <f t="shared" si="3"/>
        <v>#VALUE!</v>
      </c>
      <c r="H46" s="236" t="str">
        <f t="shared" si="4"/>
        <v>#VALUE!</v>
      </c>
      <c r="I46" s="236" t="str">
        <f t="shared" si="5"/>
        <v>#VALUE!</v>
      </c>
      <c r="J46" s="236" t="str">
        <f t="shared" si="6"/>
        <v>#VALUE!</v>
      </c>
      <c r="K46" s="236" t="str">
        <f t="shared" si="7"/>
        <v>#VALUE!</v>
      </c>
      <c r="L46" s="236" t="str">
        <f t="shared" si="8"/>
        <v>#VALUE!</v>
      </c>
      <c r="M46" s="236" t="str">
        <f t="shared" si="9"/>
        <v>#VALUE!</v>
      </c>
      <c r="N46" s="236" t="str">
        <f t="shared" si="10"/>
        <v>#VALUE!</v>
      </c>
      <c r="O46" s="236" t="str">
        <f t="shared" si="11"/>
        <v>#VALUE!</v>
      </c>
      <c r="P46" s="237" t="str">
        <f t="shared" si="12"/>
        <v>OPIOIDS</v>
      </c>
      <c r="Q46" s="234" t="b">
        <v>0</v>
      </c>
      <c r="R46" s="237" t="str">
        <f t="shared" si="13"/>
        <v>LOW</v>
      </c>
      <c r="S46" s="238">
        <v>44279.0</v>
      </c>
      <c r="T46" s="243">
        <f t="shared" si="14"/>
        <v>44559</v>
      </c>
      <c r="U46" s="237" t="str">
        <f t="shared" si="18"/>
        <v> </v>
      </c>
      <c r="V46" s="237" t="str">
        <f t="shared" si="16"/>
        <v> </v>
      </c>
      <c r="W46" s="83"/>
      <c r="X46" s="83"/>
      <c r="Y46" s="83"/>
      <c r="Z46" s="83"/>
      <c r="AA46" s="83"/>
      <c r="AB46" s="83"/>
      <c r="AC46" s="83"/>
      <c r="AD46" s="83"/>
      <c r="AE46" s="83"/>
    </row>
    <row r="47">
      <c r="A47" s="244">
        <v>9242.0</v>
      </c>
      <c r="B47" s="245" t="s">
        <v>7588</v>
      </c>
      <c r="C47" s="231" t="b">
        <v>1</v>
      </c>
      <c r="D47" s="243">
        <v>44557.0</v>
      </c>
      <c r="E47" s="236" t="str">
        <f t="shared" si="1"/>
        <v>#VALUE!</v>
      </c>
      <c r="F47" s="236" t="str">
        <f t="shared" si="2"/>
        <v>#VALUE!</v>
      </c>
      <c r="G47" s="236" t="str">
        <f t="shared" si="3"/>
        <v>#VALUE!</v>
      </c>
      <c r="H47" s="236" t="str">
        <f t="shared" si="4"/>
        <v>#VALUE!</v>
      </c>
      <c r="I47" s="236" t="str">
        <f t="shared" si="5"/>
        <v>#VALUE!</v>
      </c>
      <c r="J47" s="236" t="str">
        <f t="shared" si="6"/>
        <v>#VALUE!</v>
      </c>
      <c r="K47" s="236" t="str">
        <f t="shared" si="7"/>
        <v>#VALUE!</v>
      </c>
      <c r="L47" s="236" t="str">
        <f t="shared" si="8"/>
        <v>#VALUE!</v>
      </c>
      <c r="M47" s="236" t="str">
        <f t="shared" si="9"/>
        <v>#VALUE!</v>
      </c>
      <c r="N47" s="236" t="str">
        <f t="shared" si="10"/>
        <v>#VALUE!</v>
      </c>
      <c r="O47" s="236" t="str">
        <f t="shared" si="11"/>
        <v>OPI RX</v>
      </c>
      <c r="P47" s="237" t="str">
        <f t="shared" si="12"/>
        <v>OPIOIDS</v>
      </c>
      <c r="Q47" s="234" t="b">
        <v>0</v>
      </c>
      <c r="R47" s="237" t="str">
        <f t="shared" si="13"/>
        <v>LOW</v>
      </c>
      <c r="S47" s="238">
        <v>44516.0</v>
      </c>
      <c r="T47" s="243">
        <f t="shared" si="14"/>
        <v>44557</v>
      </c>
      <c r="U47" s="237" t="str">
        <f t="shared" si="18"/>
        <v> </v>
      </c>
      <c r="V47" s="237" t="str">
        <f t="shared" si="16"/>
        <v> </v>
      </c>
      <c r="W47" s="83"/>
      <c r="X47" s="83"/>
      <c r="Y47" s="83"/>
      <c r="Z47" s="83"/>
      <c r="AA47" s="83"/>
      <c r="AB47" s="83"/>
      <c r="AC47" s="83"/>
      <c r="AD47" s="83"/>
      <c r="AE47" s="83"/>
    </row>
    <row r="48">
      <c r="A48" s="233">
        <v>9244.0</v>
      </c>
      <c r="B48" s="234" t="s">
        <v>7589</v>
      </c>
      <c r="C48" s="230" t="b">
        <v>1</v>
      </c>
      <c r="D48" s="243">
        <v>44556.0</v>
      </c>
      <c r="E48" s="236" t="str">
        <f t="shared" si="1"/>
        <v>#VALUE!</v>
      </c>
      <c r="F48" s="236" t="str">
        <f t="shared" si="2"/>
        <v>#VALUE!</v>
      </c>
      <c r="G48" s="236" t="str">
        <f t="shared" si="3"/>
        <v>OPI RX</v>
      </c>
      <c r="H48" s="236" t="str">
        <f t="shared" si="4"/>
        <v>#VALUE!</v>
      </c>
      <c r="I48" s="236" t="str">
        <f t="shared" si="5"/>
        <v>#VALUE!</v>
      </c>
      <c r="J48" s="236" t="str">
        <f t="shared" si="6"/>
        <v>#VALUE!</v>
      </c>
      <c r="K48" s="236" t="str">
        <f t="shared" si="7"/>
        <v>#VALUE!</v>
      </c>
      <c r="L48" s="236" t="str">
        <f t="shared" si="8"/>
        <v>#VALUE!</v>
      </c>
      <c r="M48" s="236" t="str">
        <f t="shared" si="9"/>
        <v>#VALUE!</v>
      </c>
      <c r="N48" s="236" t="str">
        <f t="shared" si="10"/>
        <v>#VALUE!</v>
      </c>
      <c r="O48" s="236" t="str">
        <f t="shared" si="11"/>
        <v>#VALUE!</v>
      </c>
      <c r="P48" s="237" t="str">
        <f t="shared" si="12"/>
        <v>OPIOIDS</v>
      </c>
      <c r="Q48" s="237" t="b">
        <v>1</v>
      </c>
      <c r="R48" s="237" t="str">
        <f t="shared" si="13"/>
        <v>HIGH</v>
      </c>
      <c r="S48" s="238">
        <v>44279.0</v>
      </c>
      <c r="T48" s="243">
        <f t="shared" si="14"/>
        <v>44556</v>
      </c>
      <c r="U48" s="237" t="str">
        <f t="shared" si="18"/>
        <v> </v>
      </c>
      <c r="V48" s="237" t="str">
        <f t="shared" si="16"/>
        <v> </v>
      </c>
      <c r="W48" s="83"/>
      <c r="X48" s="83"/>
      <c r="Y48" s="83"/>
      <c r="Z48" s="83"/>
      <c r="AA48" s="83"/>
      <c r="AB48" s="83"/>
      <c r="AC48" s="83"/>
      <c r="AD48" s="83"/>
      <c r="AE48" s="83"/>
    </row>
    <row r="49">
      <c r="A49" s="244">
        <v>9245.0</v>
      </c>
      <c r="B49" s="245" t="s">
        <v>7555</v>
      </c>
      <c r="C49" s="230" t="b">
        <v>1</v>
      </c>
      <c r="D49" s="235">
        <v>44614.0</v>
      </c>
      <c r="E49" s="236" t="str">
        <f t="shared" si="1"/>
        <v>#VALUE!</v>
      </c>
      <c r="F49" s="236" t="str">
        <f t="shared" si="2"/>
        <v>OPI RX</v>
      </c>
      <c r="G49" s="236" t="str">
        <f t="shared" si="3"/>
        <v>#VALUE!</v>
      </c>
      <c r="H49" s="236" t="str">
        <f t="shared" si="4"/>
        <v>#VALUE!</v>
      </c>
      <c r="I49" s="236" t="str">
        <f t="shared" si="5"/>
        <v>#VALUE!</v>
      </c>
      <c r="J49" s="236" t="str">
        <f t="shared" si="6"/>
        <v>#VALUE!</v>
      </c>
      <c r="K49" s="236" t="str">
        <f t="shared" si="7"/>
        <v>#VALUE!</v>
      </c>
      <c r="L49" s="236" t="str">
        <f t="shared" si="8"/>
        <v>#VALUE!</v>
      </c>
      <c r="M49" s="236" t="str">
        <f t="shared" si="9"/>
        <v>#VALUE!</v>
      </c>
      <c r="N49" s="236" t="str">
        <f t="shared" si="10"/>
        <v>#VALUE!</v>
      </c>
      <c r="O49" s="236" t="str">
        <f t="shared" si="11"/>
        <v>#VALUE!</v>
      </c>
      <c r="P49" s="237" t="str">
        <f t="shared" si="12"/>
        <v>OPIOIDS</v>
      </c>
      <c r="Q49" s="234" t="b">
        <v>1</v>
      </c>
      <c r="R49" s="237" t="str">
        <f t="shared" si="13"/>
        <v>HIGH</v>
      </c>
      <c r="S49" s="238"/>
      <c r="T49" s="243">
        <f t="shared" si="14"/>
        <v>44614</v>
      </c>
      <c r="U49" s="237" t="str">
        <f t="shared" si="18"/>
        <v>DUE COMM</v>
      </c>
      <c r="V49" s="237" t="str">
        <f t="shared" si="16"/>
        <v> </v>
      </c>
      <c r="W49" s="83"/>
      <c r="X49" s="83"/>
      <c r="Y49" s="83"/>
      <c r="Z49" s="83"/>
      <c r="AA49" s="83"/>
      <c r="AB49" s="83"/>
      <c r="AC49" s="83"/>
      <c r="AD49" s="83"/>
      <c r="AE49" s="83"/>
    </row>
    <row r="50">
      <c r="A50" s="244">
        <v>9248.0</v>
      </c>
      <c r="B50" s="245" t="s">
        <v>7585</v>
      </c>
      <c r="C50" s="231" t="b">
        <v>1</v>
      </c>
      <c r="D50" s="235">
        <v>44615.0</v>
      </c>
      <c r="E50" s="236" t="str">
        <f t="shared" si="1"/>
        <v>#VALUE!</v>
      </c>
      <c r="F50" s="236" t="str">
        <f t="shared" si="2"/>
        <v>OPI RX</v>
      </c>
      <c r="G50" s="236" t="str">
        <f t="shared" si="3"/>
        <v>#VALUE!</v>
      </c>
      <c r="H50" s="236" t="str">
        <f t="shared" si="4"/>
        <v>#VALUE!</v>
      </c>
      <c r="I50" s="236" t="str">
        <f t="shared" si="5"/>
        <v>#VALUE!</v>
      </c>
      <c r="J50" s="236" t="str">
        <f t="shared" si="6"/>
        <v>#VALUE!</v>
      </c>
      <c r="K50" s="236" t="str">
        <f t="shared" si="7"/>
        <v>#VALUE!</v>
      </c>
      <c r="L50" s="236" t="str">
        <f t="shared" si="8"/>
        <v>#VALUE!</v>
      </c>
      <c r="M50" s="236" t="str">
        <f t="shared" si="9"/>
        <v>#VALUE!</v>
      </c>
      <c r="N50" s="236" t="str">
        <f t="shared" si="10"/>
        <v>#VALUE!</v>
      </c>
      <c r="O50" s="236" t="str">
        <f t="shared" si="11"/>
        <v>#VALUE!</v>
      </c>
      <c r="P50" s="237" t="str">
        <f t="shared" si="12"/>
        <v>OPIOIDS</v>
      </c>
      <c r="Q50" s="237" t="b">
        <v>0</v>
      </c>
      <c r="R50" s="237" t="str">
        <f t="shared" si="13"/>
        <v>LOW</v>
      </c>
      <c r="S50" s="238">
        <v>44191.0</v>
      </c>
      <c r="T50" s="243">
        <f t="shared" si="14"/>
        <v>44615</v>
      </c>
      <c r="U50" s="237" t="str">
        <f t="shared" si="18"/>
        <v>DUE COMM</v>
      </c>
      <c r="V50" s="237" t="str">
        <f t="shared" si="16"/>
        <v> </v>
      </c>
      <c r="W50" s="83"/>
      <c r="X50" s="83"/>
      <c r="Y50" s="83"/>
      <c r="Z50" s="83"/>
      <c r="AA50" s="83"/>
      <c r="AB50" s="83"/>
      <c r="AC50" s="83"/>
      <c r="AD50" s="83"/>
      <c r="AE50" s="83"/>
    </row>
    <row r="51">
      <c r="A51" s="244">
        <v>9251.0</v>
      </c>
      <c r="B51" s="245" t="s">
        <v>7590</v>
      </c>
      <c r="C51" s="230" t="b">
        <v>1</v>
      </c>
      <c r="D51" s="235">
        <v>44601.0</v>
      </c>
      <c r="E51" s="236" t="str">
        <f t="shared" si="1"/>
        <v>#VALUE!</v>
      </c>
      <c r="F51" s="236" t="str">
        <f t="shared" si="2"/>
        <v>#VALUE!</v>
      </c>
      <c r="G51" s="236" t="str">
        <f t="shared" si="3"/>
        <v>#VALUE!</v>
      </c>
      <c r="H51" s="236" t="str">
        <f t="shared" si="4"/>
        <v>#VALUE!</v>
      </c>
      <c r="I51" s="236" t="str">
        <f t="shared" si="5"/>
        <v>#VALUE!</v>
      </c>
      <c r="J51" s="236" t="str">
        <f t="shared" si="6"/>
        <v>#VALUE!</v>
      </c>
      <c r="K51" s="236" t="str">
        <f t="shared" si="7"/>
        <v>#VALUE!</v>
      </c>
      <c r="L51" s="236" t="str">
        <f t="shared" si="8"/>
        <v>#VALUE!</v>
      </c>
      <c r="M51" s="236" t="str">
        <f t="shared" si="9"/>
        <v>OPI RX</v>
      </c>
      <c r="N51" s="236" t="str">
        <f t="shared" si="10"/>
        <v>#VALUE!</v>
      </c>
      <c r="O51" s="236" t="str">
        <f t="shared" si="11"/>
        <v>#VALUE!</v>
      </c>
      <c r="P51" s="237" t="str">
        <f t="shared" si="12"/>
        <v>OPIOIDS</v>
      </c>
      <c r="Q51" s="234" t="b">
        <v>1</v>
      </c>
      <c r="R51" s="237" t="str">
        <f t="shared" si="13"/>
        <v>HIGH</v>
      </c>
      <c r="S51" s="238">
        <v>44131.0</v>
      </c>
      <c r="T51" s="243">
        <f t="shared" si="14"/>
        <v>44601</v>
      </c>
      <c r="U51" s="237" t="str">
        <f t="shared" si="18"/>
        <v>DUE COMM</v>
      </c>
      <c r="V51" s="237" t="str">
        <f t="shared" si="16"/>
        <v> </v>
      </c>
      <c r="W51" s="83"/>
      <c r="X51" s="83"/>
      <c r="Y51" s="83"/>
      <c r="Z51" s="83"/>
      <c r="AA51" s="83"/>
      <c r="AB51" s="83"/>
      <c r="AC51" s="83"/>
      <c r="AD51" s="83"/>
      <c r="AE51" s="83"/>
    </row>
    <row r="52">
      <c r="A52" s="244">
        <v>9253.0</v>
      </c>
      <c r="B52" s="245" t="s">
        <v>7591</v>
      </c>
      <c r="C52" s="230" t="b">
        <v>0</v>
      </c>
      <c r="D52" s="235" t="s">
        <v>7552</v>
      </c>
      <c r="E52" s="236" t="str">
        <f t="shared" si="1"/>
        <v>#VALUE!</v>
      </c>
      <c r="F52" s="236" t="str">
        <f t="shared" si="2"/>
        <v>OPI RX</v>
      </c>
      <c r="G52" s="236" t="str">
        <f t="shared" si="3"/>
        <v>#VALUE!</v>
      </c>
      <c r="H52" s="236" t="str">
        <f t="shared" si="4"/>
        <v>#VALUE!</v>
      </c>
      <c r="I52" s="236" t="str">
        <f t="shared" si="5"/>
        <v>#VALUE!</v>
      </c>
      <c r="J52" s="236" t="str">
        <f t="shared" si="6"/>
        <v>OPI RX</v>
      </c>
      <c r="K52" s="236" t="str">
        <f t="shared" si="7"/>
        <v>#VALUE!</v>
      </c>
      <c r="L52" s="236" t="str">
        <f t="shared" si="8"/>
        <v>#VALUE!</v>
      </c>
      <c r="M52" s="236" t="str">
        <f t="shared" si="9"/>
        <v>#VALUE!</v>
      </c>
      <c r="N52" s="236" t="str">
        <f t="shared" si="10"/>
        <v>#VALUE!</v>
      </c>
      <c r="O52" s="236" t="str">
        <f t="shared" si="11"/>
        <v>#VALUE!</v>
      </c>
      <c r="P52" s="237" t="str">
        <f t="shared" si="12"/>
        <v>OPIOIDS</v>
      </c>
      <c r="Q52" s="237" t="b">
        <v>0</v>
      </c>
      <c r="R52" s="237" t="str">
        <f t="shared" si="13"/>
        <v>LOW</v>
      </c>
      <c r="S52" s="238"/>
      <c r="T52" s="238" t="str">
        <f t="shared" si="14"/>
        <v>  -  </v>
      </c>
      <c r="U52" s="237" t="str">
        <f t="shared" si="18"/>
        <v>DUE COMM</v>
      </c>
      <c r="V52" s="237" t="str">
        <f t="shared" si="16"/>
        <v> </v>
      </c>
      <c r="W52" s="83"/>
      <c r="X52" s="83"/>
      <c r="Y52" s="83"/>
      <c r="Z52" s="83"/>
      <c r="AA52" s="83"/>
      <c r="AB52" s="83"/>
      <c r="AC52" s="83"/>
      <c r="AD52" s="83"/>
      <c r="AE52" s="83"/>
    </row>
    <row r="53">
      <c r="A53" s="244">
        <v>9256.0</v>
      </c>
      <c r="B53" s="245" t="s">
        <v>7592</v>
      </c>
      <c r="C53" s="231" t="b">
        <v>1</v>
      </c>
      <c r="D53" s="243">
        <v>44495.0</v>
      </c>
      <c r="E53" s="236" t="str">
        <f t="shared" si="1"/>
        <v>#VALUE!</v>
      </c>
      <c r="F53" s="236" t="str">
        <f t="shared" si="2"/>
        <v>#VALUE!</v>
      </c>
      <c r="G53" s="236" t="str">
        <f t="shared" si="3"/>
        <v>#VALUE!</v>
      </c>
      <c r="H53" s="236" t="str">
        <f t="shared" si="4"/>
        <v>#VALUE!</v>
      </c>
      <c r="I53" s="236" t="str">
        <f t="shared" si="5"/>
        <v>#VALUE!</v>
      </c>
      <c r="J53" s="236" t="str">
        <f t="shared" si="6"/>
        <v>#VALUE!</v>
      </c>
      <c r="K53" s="236" t="str">
        <f t="shared" si="7"/>
        <v>#VALUE!</v>
      </c>
      <c r="L53" s="236" t="str">
        <f t="shared" si="8"/>
        <v>#VALUE!</v>
      </c>
      <c r="M53" s="236" t="str">
        <f t="shared" si="9"/>
        <v>OPI RX</v>
      </c>
      <c r="N53" s="236" t="str">
        <f t="shared" si="10"/>
        <v>#VALUE!</v>
      </c>
      <c r="O53" s="236" t="str">
        <f t="shared" si="11"/>
        <v>#VALUE!</v>
      </c>
      <c r="P53" s="237" t="str">
        <f t="shared" si="12"/>
        <v>OPIOIDS</v>
      </c>
      <c r="Q53" s="237" t="b">
        <v>1</v>
      </c>
      <c r="R53" s="237" t="str">
        <f t="shared" si="13"/>
        <v>HIGH</v>
      </c>
      <c r="S53" s="238">
        <v>44174.0</v>
      </c>
      <c r="T53" s="243">
        <f t="shared" si="14"/>
        <v>44495</v>
      </c>
      <c r="U53" s="237" t="str">
        <f t="shared" si="18"/>
        <v>DUE COMM</v>
      </c>
      <c r="V53" s="237" t="str">
        <f t="shared" si="16"/>
        <v> </v>
      </c>
      <c r="W53" s="83"/>
      <c r="X53" s="83"/>
      <c r="Y53" s="83"/>
      <c r="Z53" s="83"/>
      <c r="AA53" s="83"/>
      <c r="AB53" s="83"/>
      <c r="AC53" s="83"/>
      <c r="AD53" s="83"/>
      <c r="AE53" s="83"/>
    </row>
    <row r="54">
      <c r="A54" s="233">
        <v>9259.0</v>
      </c>
      <c r="B54" s="234" t="s">
        <v>7593</v>
      </c>
      <c r="C54" s="230" t="b">
        <v>1</v>
      </c>
      <c r="D54" s="235">
        <v>44591.0</v>
      </c>
      <c r="E54" s="236" t="str">
        <f t="shared" si="1"/>
        <v>OPI RX</v>
      </c>
      <c r="F54" s="236" t="str">
        <f t="shared" si="2"/>
        <v>#VALUE!</v>
      </c>
      <c r="G54" s="236" t="str">
        <f t="shared" si="3"/>
        <v>#VALUE!</v>
      </c>
      <c r="H54" s="236" t="str">
        <f t="shared" si="4"/>
        <v>#VALUE!</v>
      </c>
      <c r="I54" s="236" t="str">
        <f t="shared" si="5"/>
        <v>#VALUE!</v>
      </c>
      <c r="J54" s="236" t="str">
        <f t="shared" si="6"/>
        <v>#VALUE!</v>
      </c>
      <c r="K54" s="236" t="str">
        <f t="shared" si="7"/>
        <v>#VALUE!</v>
      </c>
      <c r="L54" s="236" t="str">
        <f t="shared" si="8"/>
        <v>#VALUE!</v>
      </c>
      <c r="M54" s="236" t="str">
        <f t="shared" si="9"/>
        <v>OPI RX</v>
      </c>
      <c r="N54" s="236" t="str">
        <f t="shared" si="10"/>
        <v>#VALUE!</v>
      </c>
      <c r="O54" s="236" t="str">
        <f t="shared" si="11"/>
        <v>#VALUE!</v>
      </c>
      <c r="P54" s="237" t="str">
        <f t="shared" si="12"/>
        <v>OPIOIDS</v>
      </c>
      <c r="Q54" s="237" t="b">
        <v>0</v>
      </c>
      <c r="R54" s="237" t="str">
        <f t="shared" si="13"/>
        <v>LOW</v>
      </c>
      <c r="S54" s="238">
        <v>44410.0</v>
      </c>
      <c r="T54" s="243">
        <f t="shared" si="14"/>
        <v>44591</v>
      </c>
      <c r="U54" s="237" t="str">
        <f t="shared" si="18"/>
        <v> </v>
      </c>
      <c r="V54" s="237" t="str">
        <f t="shared" si="16"/>
        <v> </v>
      </c>
      <c r="W54" s="83"/>
      <c r="X54" s="83"/>
      <c r="Y54" s="83"/>
      <c r="Z54" s="83"/>
      <c r="AA54" s="83"/>
      <c r="AB54" s="83"/>
      <c r="AC54" s="83"/>
      <c r="AD54" s="83"/>
      <c r="AE54" s="83"/>
    </row>
    <row r="55">
      <c r="A55" s="233">
        <v>9260.0</v>
      </c>
      <c r="B55" s="234" t="s">
        <v>7556</v>
      </c>
      <c r="C55" s="230" t="b">
        <v>0</v>
      </c>
      <c r="D55" s="235" t="s">
        <v>7552</v>
      </c>
      <c r="E55" s="236" t="str">
        <f t="shared" si="1"/>
        <v>OPI RX</v>
      </c>
      <c r="F55" s="236" t="str">
        <f t="shared" si="2"/>
        <v>#VALUE!</v>
      </c>
      <c r="G55" s="236" t="str">
        <f t="shared" si="3"/>
        <v>#VALUE!</v>
      </c>
      <c r="H55" s="236" t="str">
        <f t="shared" si="4"/>
        <v>#VALUE!</v>
      </c>
      <c r="I55" s="236" t="str">
        <f t="shared" si="5"/>
        <v>#VALUE!</v>
      </c>
      <c r="J55" s="236" t="str">
        <f t="shared" si="6"/>
        <v>#VALUE!</v>
      </c>
      <c r="K55" s="236" t="str">
        <f t="shared" si="7"/>
        <v>#VALUE!</v>
      </c>
      <c r="L55" s="236" t="str">
        <f t="shared" si="8"/>
        <v>#VALUE!</v>
      </c>
      <c r="M55" s="236" t="str">
        <f t="shared" si="9"/>
        <v>#VALUE!</v>
      </c>
      <c r="N55" s="236" t="str">
        <f t="shared" si="10"/>
        <v>#VALUE!</v>
      </c>
      <c r="O55" s="236" t="str">
        <f t="shared" si="11"/>
        <v>#VALUE!</v>
      </c>
      <c r="P55" s="237" t="str">
        <f t="shared" si="12"/>
        <v>OPIOIDS</v>
      </c>
      <c r="Q55" s="237" t="b">
        <v>0</v>
      </c>
      <c r="R55" s="237" t="str">
        <f t="shared" si="13"/>
        <v>LOW</v>
      </c>
      <c r="S55" s="238"/>
      <c r="T55" s="238" t="str">
        <f t="shared" si="14"/>
        <v>  -  </v>
      </c>
      <c r="U55" s="237" t="str">
        <f t="shared" si="18"/>
        <v>DUE COMM</v>
      </c>
      <c r="V55" s="237" t="str">
        <f t="shared" si="16"/>
        <v> </v>
      </c>
      <c r="W55" s="83"/>
      <c r="X55" s="83"/>
      <c r="Y55" s="83"/>
      <c r="Z55" s="83"/>
      <c r="AA55" s="83"/>
      <c r="AB55" s="83"/>
      <c r="AC55" s="83"/>
      <c r="AD55" s="83"/>
      <c r="AE55" s="83"/>
    </row>
    <row r="56">
      <c r="A56" s="244">
        <v>9263.0</v>
      </c>
      <c r="B56" s="245" t="s">
        <v>7566</v>
      </c>
      <c r="C56" s="230" t="b">
        <v>1</v>
      </c>
      <c r="D56" s="235">
        <v>44614.0</v>
      </c>
      <c r="E56" s="236" t="str">
        <f t="shared" si="1"/>
        <v>#VALUE!</v>
      </c>
      <c r="F56" s="236" t="str">
        <f t="shared" si="2"/>
        <v>OPI RX</v>
      </c>
      <c r="G56" s="236" t="str">
        <f t="shared" si="3"/>
        <v>#VALUE!</v>
      </c>
      <c r="H56" s="236" t="str">
        <f t="shared" si="4"/>
        <v>#VALUE!</v>
      </c>
      <c r="I56" s="236" t="str">
        <f t="shared" si="5"/>
        <v>#VALUE!</v>
      </c>
      <c r="J56" s="236" t="str">
        <f t="shared" si="6"/>
        <v>#VALUE!</v>
      </c>
      <c r="K56" s="236" t="str">
        <f t="shared" si="7"/>
        <v>#VALUE!</v>
      </c>
      <c r="L56" s="236" t="str">
        <f t="shared" si="8"/>
        <v>#VALUE!</v>
      </c>
      <c r="M56" s="236" t="str">
        <f t="shared" si="9"/>
        <v>#VALUE!</v>
      </c>
      <c r="N56" s="236" t="str">
        <f t="shared" si="10"/>
        <v>#VALUE!</v>
      </c>
      <c r="O56" s="236" t="str">
        <f t="shared" si="11"/>
        <v>#VALUE!</v>
      </c>
      <c r="P56" s="237" t="str">
        <f t="shared" si="12"/>
        <v>OPIOIDS</v>
      </c>
      <c r="Q56" s="237" t="b">
        <v>0</v>
      </c>
      <c r="R56" s="237" t="str">
        <f t="shared" si="13"/>
        <v>LOW</v>
      </c>
      <c r="S56" s="238">
        <v>44221.0</v>
      </c>
      <c r="T56" s="243">
        <f t="shared" si="14"/>
        <v>44614</v>
      </c>
      <c r="U56" s="237" t="str">
        <f t="shared" si="18"/>
        <v>DUE COMM</v>
      </c>
      <c r="V56" s="237" t="str">
        <f t="shared" si="16"/>
        <v> </v>
      </c>
      <c r="W56" s="83"/>
      <c r="X56" s="83"/>
      <c r="Y56" s="83"/>
      <c r="Z56" s="83"/>
      <c r="AA56" s="83"/>
      <c r="AB56" s="83"/>
      <c r="AC56" s="83"/>
      <c r="AD56" s="83"/>
      <c r="AE56" s="83"/>
    </row>
    <row r="57">
      <c r="A57" s="244">
        <v>9265.0</v>
      </c>
      <c r="B57" s="245" t="s">
        <v>7556</v>
      </c>
      <c r="C57" s="230" t="b">
        <v>1</v>
      </c>
      <c r="D57" s="243">
        <v>44519.0</v>
      </c>
      <c r="E57" s="236" t="str">
        <f t="shared" si="1"/>
        <v>OPI RX</v>
      </c>
      <c r="F57" s="236" t="str">
        <f t="shared" si="2"/>
        <v>#VALUE!</v>
      </c>
      <c r="G57" s="236" t="str">
        <f t="shared" si="3"/>
        <v>#VALUE!</v>
      </c>
      <c r="H57" s="236" t="str">
        <f t="shared" si="4"/>
        <v>#VALUE!</v>
      </c>
      <c r="I57" s="236" t="str">
        <f t="shared" si="5"/>
        <v>#VALUE!</v>
      </c>
      <c r="J57" s="236" t="str">
        <f t="shared" si="6"/>
        <v>#VALUE!</v>
      </c>
      <c r="K57" s="236" t="str">
        <f t="shared" si="7"/>
        <v>#VALUE!</v>
      </c>
      <c r="L57" s="236" t="str">
        <f t="shared" si="8"/>
        <v>#VALUE!</v>
      </c>
      <c r="M57" s="236" t="str">
        <f t="shared" si="9"/>
        <v>#VALUE!</v>
      </c>
      <c r="N57" s="236" t="str">
        <f t="shared" si="10"/>
        <v>#VALUE!</v>
      </c>
      <c r="O57" s="236" t="str">
        <f t="shared" si="11"/>
        <v>#VALUE!</v>
      </c>
      <c r="P57" s="237" t="str">
        <f t="shared" si="12"/>
        <v>OPIOIDS</v>
      </c>
      <c r="Q57" s="237" t="b">
        <v>0</v>
      </c>
      <c r="R57" s="237" t="str">
        <f t="shared" si="13"/>
        <v>LOW</v>
      </c>
      <c r="S57" s="238">
        <v>44301.0</v>
      </c>
      <c r="T57" s="243">
        <f t="shared" si="14"/>
        <v>44519</v>
      </c>
      <c r="U57" s="237" t="str">
        <f t="shared" si="18"/>
        <v> </v>
      </c>
      <c r="V57" s="237" t="str">
        <f t="shared" si="16"/>
        <v> </v>
      </c>
      <c r="W57" s="83"/>
      <c r="X57" s="83"/>
      <c r="Y57" s="83"/>
      <c r="Z57" s="83"/>
      <c r="AA57" s="83"/>
      <c r="AB57" s="83"/>
      <c r="AC57" s="83"/>
      <c r="AD57" s="83"/>
      <c r="AE57" s="83"/>
    </row>
    <row r="58">
      <c r="A58" s="241">
        <v>9269.0</v>
      </c>
      <c r="B58" s="239" t="s">
        <v>7594</v>
      </c>
      <c r="C58" s="239" t="b">
        <v>1</v>
      </c>
      <c r="D58" s="235">
        <v>44596.0</v>
      </c>
      <c r="E58" s="236" t="str">
        <f t="shared" si="1"/>
        <v>OPI RX</v>
      </c>
      <c r="F58" s="236" t="str">
        <f t="shared" si="2"/>
        <v>#VALUE!</v>
      </c>
      <c r="G58" s="236" t="str">
        <f t="shared" si="3"/>
        <v>#VALUE!</v>
      </c>
      <c r="H58" s="236" t="str">
        <f t="shared" si="4"/>
        <v>#VALUE!</v>
      </c>
      <c r="I58" s="236" t="str">
        <f t="shared" si="5"/>
        <v>#VALUE!</v>
      </c>
      <c r="J58" s="236" t="str">
        <f t="shared" si="6"/>
        <v>#VALUE!</v>
      </c>
      <c r="K58" s="236" t="str">
        <f t="shared" si="7"/>
        <v>#VALUE!</v>
      </c>
      <c r="L58" s="236" t="str">
        <f t="shared" si="8"/>
        <v>#VALUE!</v>
      </c>
      <c r="M58" s="236" t="str">
        <f t="shared" si="9"/>
        <v>#VALUE!</v>
      </c>
      <c r="N58" s="236" t="str">
        <f t="shared" si="10"/>
        <v>#VALUE!</v>
      </c>
      <c r="O58" s="236" t="str">
        <f t="shared" si="11"/>
        <v>#VALUE!</v>
      </c>
      <c r="P58" s="237" t="str">
        <f t="shared" si="12"/>
        <v>OPIOIDS</v>
      </c>
      <c r="Q58" s="234" t="b">
        <v>0</v>
      </c>
      <c r="R58" s="237" t="str">
        <f t="shared" si="13"/>
        <v>LOW</v>
      </c>
      <c r="S58" s="242">
        <v>44559.0</v>
      </c>
      <c r="T58" s="243">
        <v>44442.0</v>
      </c>
      <c r="U58" s="237"/>
      <c r="V58" s="237" t="str">
        <f t="shared" si="16"/>
        <v> </v>
      </c>
      <c r="W58" s="83"/>
      <c r="X58" s="83"/>
      <c r="Y58" s="83"/>
      <c r="Z58" s="83"/>
      <c r="AA58" s="83"/>
      <c r="AB58" s="83"/>
      <c r="AC58" s="83"/>
      <c r="AD58" s="83"/>
      <c r="AE58" s="83"/>
    </row>
    <row r="59">
      <c r="A59" s="233">
        <v>9270.0</v>
      </c>
      <c r="B59" s="234" t="s">
        <v>7595</v>
      </c>
      <c r="C59" s="230" t="b">
        <v>1</v>
      </c>
      <c r="D59" s="235">
        <v>44593.0</v>
      </c>
      <c r="E59" s="236" t="str">
        <f t="shared" si="1"/>
        <v>#VALUE!</v>
      </c>
      <c r="F59" s="236" t="str">
        <f t="shared" si="2"/>
        <v>#VALUE!</v>
      </c>
      <c r="G59" s="236" t="str">
        <f t="shared" si="3"/>
        <v>OPI RX</v>
      </c>
      <c r="H59" s="236" t="str">
        <f t="shared" si="4"/>
        <v>#VALUE!</v>
      </c>
      <c r="I59" s="236" t="str">
        <f t="shared" si="5"/>
        <v>#VALUE!</v>
      </c>
      <c r="J59" s="236" t="str">
        <f t="shared" si="6"/>
        <v>#VALUE!</v>
      </c>
      <c r="K59" s="236" t="str">
        <f t="shared" si="7"/>
        <v>#VALUE!</v>
      </c>
      <c r="L59" s="236" t="str">
        <f t="shared" si="8"/>
        <v>#VALUE!</v>
      </c>
      <c r="M59" s="236" t="str">
        <f t="shared" si="9"/>
        <v>#VALUE!</v>
      </c>
      <c r="N59" s="236" t="str">
        <f t="shared" si="10"/>
        <v>#VALUE!</v>
      </c>
      <c r="O59" s="236" t="str">
        <f t="shared" si="11"/>
        <v>#VALUE!</v>
      </c>
      <c r="P59" s="237" t="str">
        <f t="shared" si="12"/>
        <v>OPIOIDS</v>
      </c>
      <c r="Q59" s="237" t="b">
        <v>0</v>
      </c>
      <c r="R59" s="237" t="str">
        <f t="shared" si="13"/>
        <v>LOW</v>
      </c>
      <c r="S59" s="238">
        <v>44348.0</v>
      </c>
      <c r="T59" s="243">
        <f t="shared" ref="T59:T68" si="19">D59</f>
        <v>44593</v>
      </c>
      <c r="U59" s="237" t="str">
        <f t="shared" ref="U59:U252" si="20">if((days($Z$3,$S59)/365)&gt;=1,"DUE COMM", " ")</f>
        <v> </v>
      </c>
      <c r="V59" s="237" t="str">
        <f t="shared" si="16"/>
        <v> </v>
      </c>
      <c r="W59" s="83"/>
      <c r="X59" s="83"/>
      <c r="Y59" s="83"/>
      <c r="Z59" s="83"/>
      <c r="AA59" s="83"/>
      <c r="AB59" s="83"/>
      <c r="AC59" s="83"/>
      <c r="AD59" s="83"/>
      <c r="AE59" s="83"/>
    </row>
    <row r="60">
      <c r="A60" s="233">
        <v>9271.0</v>
      </c>
      <c r="B60" s="234" t="s">
        <v>7596</v>
      </c>
      <c r="C60" s="230" t="b">
        <v>1</v>
      </c>
      <c r="D60" s="235">
        <v>44601.0</v>
      </c>
      <c r="E60" s="236" t="str">
        <f t="shared" si="1"/>
        <v>#VALUE!</v>
      </c>
      <c r="F60" s="236" t="str">
        <f t="shared" si="2"/>
        <v>#VALUE!</v>
      </c>
      <c r="G60" s="236" t="str">
        <f t="shared" si="3"/>
        <v>OPI RX</v>
      </c>
      <c r="H60" s="236" t="str">
        <f t="shared" si="4"/>
        <v>#VALUE!</v>
      </c>
      <c r="I60" s="236" t="str">
        <f t="shared" si="5"/>
        <v>#VALUE!</v>
      </c>
      <c r="J60" s="236" t="str">
        <f t="shared" si="6"/>
        <v>#VALUE!</v>
      </c>
      <c r="K60" s="236" t="str">
        <f t="shared" si="7"/>
        <v>#VALUE!</v>
      </c>
      <c r="L60" s="236" t="str">
        <f t="shared" si="8"/>
        <v>#VALUE!</v>
      </c>
      <c r="M60" s="236" t="str">
        <f t="shared" si="9"/>
        <v>#VALUE!</v>
      </c>
      <c r="N60" s="236" t="str">
        <f t="shared" si="10"/>
        <v>#VALUE!</v>
      </c>
      <c r="O60" s="236" t="str">
        <f t="shared" si="11"/>
        <v>#VALUE!</v>
      </c>
      <c r="P60" s="237" t="str">
        <f t="shared" si="12"/>
        <v>OPIOIDS</v>
      </c>
      <c r="Q60" s="234" t="b">
        <v>0</v>
      </c>
      <c r="R60" s="237" t="str">
        <f t="shared" si="13"/>
        <v>LOW</v>
      </c>
      <c r="S60" s="238">
        <v>44141.0</v>
      </c>
      <c r="T60" s="243">
        <f t="shared" si="19"/>
        <v>44601</v>
      </c>
      <c r="U60" s="237" t="str">
        <f t="shared" si="20"/>
        <v>DUE COMM</v>
      </c>
      <c r="V60" s="237" t="str">
        <f t="shared" si="16"/>
        <v> </v>
      </c>
      <c r="W60" s="83"/>
      <c r="X60" s="83"/>
      <c r="Y60" s="83"/>
      <c r="Z60" s="83"/>
      <c r="AA60" s="83"/>
      <c r="AB60" s="83"/>
      <c r="AC60" s="83"/>
      <c r="AD60" s="83"/>
      <c r="AE60" s="83"/>
    </row>
    <row r="61">
      <c r="A61" s="233">
        <v>9273.0</v>
      </c>
      <c r="B61" s="234" t="s">
        <v>7566</v>
      </c>
      <c r="C61" s="231" t="b">
        <v>1</v>
      </c>
      <c r="D61" s="235">
        <v>44601.0</v>
      </c>
      <c r="E61" s="236" t="str">
        <f t="shared" si="1"/>
        <v>#VALUE!</v>
      </c>
      <c r="F61" s="236" t="str">
        <f t="shared" si="2"/>
        <v>OPI RX</v>
      </c>
      <c r="G61" s="236" t="str">
        <f t="shared" si="3"/>
        <v>#VALUE!</v>
      </c>
      <c r="H61" s="236" t="str">
        <f t="shared" si="4"/>
        <v>#VALUE!</v>
      </c>
      <c r="I61" s="236" t="str">
        <f t="shared" si="5"/>
        <v>#VALUE!</v>
      </c>
      <c r="J61" s="236" t="str">
        <f t="shared" si="6"/>
        <v>#VALUE!</v>
      </c>
      <c r="K61" s="236" t="str">
        <f t="shared" si="7"/>
        <v>#VALUE!</v>
      </c>
      <c r="L61" s="236" t="str">
        <f t="shared" si="8"/>
        <v>#VALUE!</v>
      </c>
      <c r="M61" s="236" t="str">
        <f t="shared" si="9"/>
        <v>#VALUE!</v>
      </c>
      <c r="N61" s="236" t="str">
        <f t="shared" si="10"/>
        <v>#VALUE!</v>
      </c>
      <c r="O61" s="236" t="str">
        <f t="shared" si="11"/>
        <v>#VALUE!</v>
      </c>
      <c r="P61" s="237" t="str">
        <f t="shared" si="12"/>
        <v>OPIOIDS</v>
      </c>
      <c r="Q61" s="234" t="b">
        <v>0</v>
      </c>
      <c r="R61" s="237" t="str">
        <f t="shared" si="13"/>
        <v>LOW</v>
      </c>
      <c r="S61" s="238"/>
      <c r="T61" s="243">
        <f t="shared" si="19"/>
        <v>44601</v>
      </c>
      <c r="U61" s="237" t="str">
        <f t="shared" si="20"/>
        <v>DUE COMM</v>
      </c>
      <c r="V61" s="237" t="str">
        <f t="shared" si="16"/>
        <v> </v>
      </c>
      <c r="W61" s="83"/>
      <c r="X61" s="83"/>
      <c r="Y61" s="83"/>
      <c r="Z61" s="83"/>
      <c r="AA61" s="83"/>
      <c r="AB61" s="83"/>
      <c r="AC61" s="83"/>
      <c r="AD61" s="83"/>
      <c r="AE61" s="83"/>
    </row>
    <row r="62">
      <c r="A62" s="233">
        <v>9278.0</v>
      </c>
      <c r="B62" s="234" t="s">
        <v>7597</v>
      </c>
      <c r="C62" s="230" t="b">
        <v>1</v>
      </c>
      <c r="D62" s="235">
        <v>44578.0</v>
      </c>
      <c r="E62" s="236" t="str">
        <f t="shared" si="1"/>
        <v>#VALUE!</v>
      </c>
      <c r="F62" s="236" t="str">
        <f t="shared" si="2"/>
        <v>OPI RX</v>
      </c>
      <c r="G62" s="236" t="str">
        <f t="shared" si="3"/>
        <v>#VALUE!</v>
      </c>
      <c r="H62" s="236" t="str">
        <f t="shared" si="4"/>
        <v>#VALUE!</v>
      </c>
      <c r="I62" s="236" t="str">
        <f t="shared" si="5"/>
        <v>#VALUE!</v>
      </c>
      <c r="J62" s="236" t="str">
        <f t="shared" si="6"/>
        <v>#VALUE!</v>
      </c>
      <c r="K62" s="236" t="str">
        <f t="shared" si="7"/>
        <v>#VALUE!</v>
      </c>
      <c r="L62" s="236" t="str">
        <f t="shared" si="8"/>
        <v>#VALUE!</v>
      </c>
      <c r="M62" s="236" t="str">
        <f t="shared" si="9"/>
        <v>#VALUE!</v>
      </c>
      <c r="N62" s="236" t="str">
        <f t="shared" si="10"/>
        <v>#VALUE!</v>
      </c>
      <c r="O62" s="236" t="str">
        <f t="shared" si="11"/>
        <v>#VALUE!</v>
      </c>
      <c r="P62" s="237" t="str">
        <f t="shared" si="12"/>
        <v>OPIOIDS</v>
      </c>
      <c r="Q62" s="234" t="b">
        <v>1</v>
      </c>
      <c r="R62" s="237" t="str">
        <f t="shared" si="13"/>
        <v>HIGH</v>
      </c>
      <c r="S62" s="238"/>
      <c r="T62" s="243">
        <f t="shared" si="19"/>
        <v>44578</v>
      </c>
      <c r="U62" s="237" t="str">
        <f t="shared" si="20"/>
        <v>DUE COMM</v>
      </c>
      <c r="V62" s="237" t="str">
        <f t="shared" si="16"/>
        <v> </v>
      </c>
      <c r="W62" s="83"/>
      <c r="X62" s="83"/>
      <c r="Y62" s="83"/>
      <c r="Z62" s="83"/>
      <c r="AA62" s="83"/>
      <c r="AB62" s="83"/>
      <c r="AC62" s="83"/>
      <c r="AD62" s="83"/>
      <c r="AE62" s="83"/>
    </row>
    <row r="63">
      <c r="A63" s="244">
        <v>9279.0</v>
      </c>
      <c r="B63" s="245" t="s">
        <v>7578</v>
      </c>
      <c r="C63" s="231" t="b">
        <v>0</v>
      </c>
      <c r="D63" s="235" t="s">
        <v>7552</v>
      </c>
      <c r="E63" s="236" t="str">
        <f t="shared" si="1"/>
        <v>#VALUE!</v>
      </c>
      <c r="F63" s="236" t="str">
        <f t="shared" si="2"/>
        <v>#VALUE!</v>
      </c>
      <c r="G63" s="236" t="str">
        <f t="shared" si="3"/>
        <v>OPI RX</v>
      </c>
      <c r="H63" s="236" t="str">
        <f t="shared" si="4"/>
        <v>#VALUE!</v>
      </c>
      <c r="I63" s="236" t="str">
        <f t="shared" si="5"/>
        <v>#VALUE!</v>
      </c>
      <c r="J63" s="236" t="str">
        <f t="shared" si="6"/>
        <v>#VALUE!</v>
      </c>
      <c r="K63" s="236" t="str">
        <f t="shared" si="7"/>
        <v>#VALUE!</v>
      </c>
      <c r="L63" s="236" t="str">
        <f t="shared" si="8"/>
        <v>#VALUE!</v>
      </c>
      <c r="M63" s="236" t="str">
        <f t="shared" si="9"/>
        <v>#VALUE!</v>
      </c>
      <c r="N63" s="236" t="str">
        <f t="shared" si="10"/>
        <v>#VALUE!</v>
      </c>
      <c r="O63" s="236" t="str">
        <f t="shared" si="11"/>
        <v>#VALUE!</v>
      </c>
      <c r="P63" s="237" t="str">
        <f t="shared" si="12"/>
        <v>OPIOIDS</v>
      </c>
      <c r="Q63" s="237" t="b">
        <v>1</v>
      </c>
      <c r="R63" s="237" t="str">
        <f t="shared" si="13"/>
        <v>HIGH</v>
      </c>
      <c r="S63" s="238"/>
      <c r="T63" s="238" t="str">
        <f t="shared" si="19"/>
        <v>  -  </v>
      </c>
      <c r="U63" s="237" t="str">
        <f t="shared" si="20"/>
        <v>DUE COMM</v>
      </c>
      <c r="V63" s="237" t="str">
        <f t="shared" si="16"/>
        <v> </v>
      </c>
      <c r="W63" s="83"/>
      <c r="X63" s="83"/>
      <c r="Y63" s="83"/>
      <c r="Z63" s="83"/>
      <c r="AA63" s="83"/>
      <c r="AB63" s="83"/>
      <c r="AC63" s="83"/>
      <c r="AD63" s="83"/>
      <c r="AE63" s="83"/>
    </row>
    <row r="64">
      <c r="A64" s="233">
        <v>9283.0</v>
      </c>
      <c r="B64" s="234" t="s">
        <v>7557</v>
      </c>
      <c r="C64" s="230" t="b">
        <v>1</v>
      </c>
      <c r="D64" s="243">
        <v>44393.0</v>
      </c>
      <c r="E64" s="236" t="str">
        <f t="shared" si="1"/>
        <v>#VALUE!</v>
      </c>
      <c r="F64" s="236" t="str">
        <f t="shared" si="2"/>
        <v>#VALUE!</v>
      </c>
      <c r="G64" s="236" t="str">
        <f t="shared" si="3"/>
        <v>OPI RX</v>
      </c>
      <c r="H64" s="236" t="str">
        <f t="shared" si="4"/>
        <v>#VALUE!</v>
      </c>
      <c r="I64" s="236" t="str">
        <f t="shared" si="5"/>
        <v>#VALUE!</v>
      </c>
      <c r="J64" s="236" t="str">
        <f t="shared" si="6"/>
        <v>#VALUE!</v>
      </c>
      <c r="K64" s="236" t="str">
        <f t="shared" si="7"/>
        <v>#VALUE!</v>
      </c>
      <c r="L64" s="236" t="str">
        <f t="shared" si="8"/>
        <v>#VALUE!</v>
      </c>
      <c r="M64" s="236" t="str">
        <f t="shared" si="9"/>
        <v>#VALUE!</v>
      </c>
      <c r="N64" s="236" t="str">
        <f t="shared" si="10"/>
        <v>#VALUE!</v>
      </c>
      <c r="O64" s="236" t="str">
        <f t="shared" si="11"/>
        <v>#VALUE!</v>
      </c>
      <c r="P64" s="237" t="str">
        <f t="shared" si="12"/>
        <v>OPIOIDS</v>
      </c>
      <c r="Q64" s="234" t="b">
        <v>1</v>
      </c>
      <c r="R64" s="237" t="str">
        <f t="shared" si="13"/>
        <v>HIGH</v>
      </c>
      <c r="S64" s="238"/>
      <c r="T64" s="243">
        <f t="shared" si="19"/>
        <v>44393</v>
      </c>
      <c r="U64" s="237" t="str">
        <f t="shared" si="20"/>
        <v>DUE COMM</v>
      </c>
      <c r="V64" s="237" t="str">
        <f t="shared" si="16"/>
        <v> </v>
      </c>
      <c r="W64" s="83"/>
      <c r="X64" s="83"/>
      <c r="Y64" s="83"/>
      <c r="Z64" s="83"/>
      <c r="AA64" s="83"/>
      <c r="AB64" s="83"/>
      <c r="AC64" s="83"/>
      <c r="AD64" s="83"/>
      <c r="AE64" s="83"/>
    </row>
    <row r="65">
      <c r="A65" s="244">
        <v>9284.0</v>
      </c>
      <c r="B65" s="246" t="s">
        <v>7598</v>
      </c>
      <c r="C65" s="230" t="b">
        <v>1</v>
      </c>
      <c r="D65" s="243">
        <v>44565.0</v>
      </c>
      <c r="E65" s="236" t="str">
        <f t="shared" si="1"/>
        <v>#VALUE!</v>
      </c>
      <c r="F65" s="236" t="str">
        <f t="shared" si="2"/>
        <v>#VALUE!</v>
      </c>
      <c r="G65" s="236" t="str">
        <f t="shared" si="3"/>
        <v>OPI RX</v>
      </c>
      <c r="H65" s="236" t="str">
        <f t="shared" si="4"/>
        <v>#VALUE!</v>
      </c>
      <c r="I65" s="236" t="str">
        <f t="shared" si="5"/>
        <v>#VALUE!</v>
      </c>
      <c r="J65" s="236" t="str">
        <f t="shared" si="6"/>
        <v>#VALUE!</v>
      </c>
      <c r="K65" s="236" t="str">
        <f t="shared" si="7"/>
        <v>#VALUE!</v>
      </c>
      <c r="L65" s="236" t="str">
        <f t="shared" si="8"/>
        <v>#VALUE!</v>
      </c>
      <c r="M65" s="236" t="str">
        <f t="shared" si="9"/>
        <v>#VALUE!</v>
      </c>
      <c r="N65" s="236" t="str">
        <f t="shared" si="10"/>
        <v>#VALUE!</v>
      </c>
      <c r="O65" s="236" t="str">
        <f t="shared" si="11"/>
        <v>#VALUE!</v>
      </c>
      <c r="P65" s="237" t="str">
        <f t="shared" si="12"/>
        <v>OPIOIDS</v>
      </c>
      <c r="Q65" s="237" t="b">
        <v>0</v>
      </c>
      <c r="R65" s="237" t="str">
        <f t="shared" si="13"/>
        <v>LOW</v>
      </c>
      <c r="S65" s="249">
        <v>44250.0</v>
      </c>
      <c r="T65" s="243">
        <f t="shared" si="19"/>
        <v>44565</v>
      </c>
      <c r="U65" s="237" t="str">
        <f t="shared" si="20"/>
        <v>DUE COMM</v>
      </c>
      <c r="V65" s="237" t="str">
        <f t="shared" si="16"/>
        <v> </v>
      </c>
      <c r="W65" s="83"/>
      <c r="X65" s="83"/>
      <c r="Y65" s="83"/>
      <c r="Z65" s="83"/>
      <c r="AA65" s="83"/>
      <c r="AB65" s="83"/>
      <c r="AC65" s="83"/>
      <c r="AD65" s="83"/>
      <c r="AE65" s="83"/>
    </row>
    <row r="66">
      <c r="A66" s="244">
        <v>9286.0</v>
      </c>
      <c r="B66" s="245" t="s">
        <v>7599</v>
      </c>
      <c r="C66" s="230" t="b">
        <v>1</v>
      </c>
      <c r="D66" s="235">
        <v>44616.0</v>
      </c>
      <c r="E66" s="236" t="str">
        <f t="shared" si="1"/>
        <v>OPI RX</v>
      </c>
      <c r="F66" s="236" t="str">
        <f t="shared" si="2"/>
        <v>#VALUE!</v>
      </c>
      <c r="G66" s="236" t="str">
        <f t="shared" si="3"/>
        <v>#VALUE!</v>
      </c>
      <c r="H66" s="236" t="str">
        <f t="shared" si="4"/>
        <v>#VALUE!</v>
      </c>
      <c r="I66" s="236" t="str">
        <f t="shared" si="5"/>
        <v>#VALUE!</v>
      </c>
      <c r="J66" s="236" t="str">
        <f t="shared" si="6"/>
        <v>#VALUE!</v>
      </c>
      <c r="K66" s="236" t="str">
        <f t="shared" si="7"/>
        <v>#VALUE!</v>
      </c>
      <c r="L66" s="236" t="str">
        <f t="shared" si="8"/>
        <v>#VALUE!</v>
      </c>
      <c r="M66" s="236" t="str">
        <f t="shared" si="9"/>
        <v>#VALUE!</v>
      </c>
      <c r="N66" s="236" t="str">
        <f t="shared" si="10"/>
        <v>#VALUE!</v>
      </c>
      <c r="O66" s="236" t="str">
        <f t="shared" si="11"/>
        <v>#VALUE!</v>
      </c>
      <c r="P66" s="237" t="str">
        <f t="shared" si="12"/>
        <v>OPIOIDS</v>
      </c>
      <c r="Q66" s="237" t="b">
        <v>1</v>
      </c>
      <c r="R66" s="237" t="str">
        <f t="shared" si="13"/>
        <v>HIGH</v>
      </c>
      <c r="S66" s="238">
        <v>44153.0</v>
      </c>
      <c r="T66" s="243">
        <f t="shared" si="19"/>
        <v>44616</v>
      </c>
      <c r="U66" s="237" t="str">
        <f t="shared" si="20"/>
        <v>DUE COMM</v>
      </c>
      <c r="V66" s="237" t="str">
        <f t="shared" si="16"/>
        <v> </v>
      </c>
      <c r="W66" s="83"/>
      <c r="X66" s="83"/>
      <c r="Y66" s="83"/>
      <c r="Z66" s="83"/>
      <c r="AA66" s="83"/>
      <c r="AB66" s="83"/>
      <c r="AC66" s="83"/>
      <c r="AD66" s="83"/>
      <c r="AE66" s="83"/>
    </row>
    <row r="67">
      <c r="A67" s="233">
        <v>9299.0</v>
      </c>
      <c r="B67" s="234" t="s">
        <v>7600</v>
      </c>
      <c r="C67" s="238" t="b">
        <v>1</v>
      </c>
      <c r="D67" s="243">
        <v>44557.0</v>
      </c>
      <c r="E67" s="236" t="str">
        <f t="shared" si="1"/>
        <v>#VALUE!</v>
      </c>
      <c r="F67" s="236" t="str">
        <f t="shared" si="2"/>
        <v>OPI RX</v>
      </c>
      <c r="G67" s="236" t="str">
        <f t="shared" si="3"/>
        <v>#VALUE!</v>
      </c>
      <c r="H67" s="236" t="str">
        <f t="shared" si="4"/>
        <v>#VALUE!</v>
      </c>
      <c r="I67" s="236" t="str">
        <f t="shared" si="5"/>
        <v>#VALUE!</v>
      </c>
      <c r="J67" s="236" t="str">
        <f t="shared" si="6"/>
        <v>#VALUE!</v>
      </c>
      <c r="K67" s="236" t="str">
        <f t="shared" si="7"/>
        <v>#VALUE!</v>
      </c>
      <c r="L67" s="236" t="str">
        <f t="shared" si="8"/>
        <v>#VALUE!</v>
      </c>
      <c r="M67" s="236" t="str">
        <f t="shared" si="9"/>
        <v>#VALUE!</v>
      </c>
      <c r="N67" s="236" t="str">
        <f t="shared" si="10"/>
        <v>#VALUE!</v>
      </c>
      <c r="O67" s="236" t="str">
        <f t="shared" si="11"/>
        <v>#VALUE!</v>
      </c>
      <c r="P67" s="237" t="str">
        <f t="shared" si="12"/>
        <v>OPIOIDS</v>
      </c>
      <c r="Q67" s="234" t="b">
        <v>0</v>
      </c>
      <c r="R67" s="237" t="str">
        <f t="shared" si="13"/>
        <v>LOW</v>
      </c>
      <c r="S67" s="238">
        <v>44544.0</v>
      </c>
      <c r="T67" s="243">
        <f t="shared" si="19"/>
        <v>44557</v>
      </c>
      <c r="U67" s="237" t="str">
        <f t="shared" si="20"/>
        <v> </v>
      </c>
      <c r="V67" s="237" t="str">
        <f t="shared" si="16"/>
        <v> </v>
      </c>
      <c r="W67" s="83"/>
      <c r="X67" s="83"/>
      <c r="Y67" s="83"/>
      <c r="Z67" s="83"/>
      <c r="AA67" s="83"/>
      <c r="AB67" s="83"/>
      <c r="AC67" s="83"/>
      <c r="AD67" s="83"/>
      <c r="AE67" s="83"/>
    </row>
    <row r="68">
      <c r="A68" s="244">
        <v>9300.0</v>
      </c>
      <c r="B68" s="245" t="s">
        <v>7601</v>
      </c>
      <c r="C68" s="230" t="b">
        <v>1</v>
      </c>
      <c r="D68" s="243">
        <v>44497.0</v>
      </c>
      <c r="E68" s="236" t="str">
        <f t="shared" si="1"/>
        <v>#VALUE!</v>
      </c>
      <c r="F68" s="236" t="str">
        <f t="shared" si="2"/>
        <v>OPI RX</v>
      </c>
      <c r="G68" s="236" t="str">
        <f t="shared" si="3"/>
        <v>#VALUE!</v>
      </c>
      <c r="H68" s="236" t="str">
        <f t="shared" si="4"/>
        <v>#VALUE!</v>
      </c>
      <c r="I68" s="236" t="str">
        <f t="shared" si="5"/>
        <v>#VALUE!</v>
      </c>
      <c r="J68" s="236" t="str">
        <f t="shared" si="6"/>
        <v>#VALUE!</v>
      </c>
      <c r="K68" s="236" t="str">
        <f t="shared" si="7"/>
        <v>#VALUE!</v>
      </c>
      <c r="L68" s="236" t="str">
        <f t="shared" si="8"/>
        <v>#VALUE!</v>
      </c>
      <c r="M68" s="236" t="str">
        <f t="shared" si="9"/>
        <v>#VALUE!</v>
      </c>
      <c r="N68" s="236" t="str">
        <f t="shared" si="10"/>
        <v>#VALUE!</v>
      </c>
      <c r="O68" s="236" t="str">
        <f t="shared" si="11"/>
        <v>#VALUE!</v>
      </c>
      <c r="P68" s="237" t="str">
        <f t="shared" si="12"/>
        <v>OPIOIDS</v>
      </c>
      <c r="Q68" s="237" t="b">
        <v>0</v>
      </c>
      <c r="R68" s="237" t="str">
        <f t="shared" si="13"/>
        <v>LOW</v>
      </c>
      <c r="S68" s="238">
        <v>44229.0</v>
      </c>
      <c r="T68" s="243">
        <f t="shared" si="19"/>
        <v>44497</v>
      </c>
      <c r="U68" s="237" t="str">
        <f t="shared" si="20"/>
        <v>DUE COMM</v>
      </c>
      <c r="V68" s="237" t="str">
        <f t="shared" si="16"/>
        <v> </v>
      </c>
      <c r="W68" s="83"/>
      <c r="X68" s="83"/>
      <c r="Y68" s="83"/>
      <c r="Z68" s="83"/>
      <c r="AA68" s="83"/>
      <c r="AB68" s="83"/>
      <c r="AC68" s="83"/>
      <c r="AD68" s="83"/>
      <c r="AE68" s="83"/>
    </row>
    <row r="69">
      <c r="A69" s="233">
        <v>9303.0</v>
      </c>
      <c r="B69" s="239" t="s">
        <v>7602</v>
      </c>
      <c r="C69" s="239" t="b">
        <v>1</v>
      </c>
      <c r="D69" s="235">
        <v>44577.0</v>
      </c>
      <c r="E69" s="236" t="str">
        <f t="shared" si="1"/>
        <v>#VALUE!</v>
      </c>
      <c r="F69" s="236" t="str">
        <f t="shared" si="2"/>
        <v>#VALUE!</v>
      </c>
      <c r="G69" s="236" t="str">
        <f t="shared" si="3"/>
        <v>#VALUE!</v>
      </c>
      <c r="H69" s="236" t="str">
        <f t="shared" si="4"/>
        <v>#VALUE!</v>
      </c>
      <c r="I69" s="236" t="str">
        <f t="shared" si="5"/>
        <v>#VALUE!</v>
      </c>
      <c r="J69" s="236" t="str">
        <f t="shared" si="6"/>
        <v>#VALUE!</v>
      </c>
      <c r="K69" s="236" t="str">
        <f t="shared" si="7"/>
        <v>#VALUE!</v>
      </c>
      <c r="L69" s="236" t="str">
        <f t="shared" si="8"/>
        <v>#VALUE!</v>
      </c>
      <c r="M69" s="236" t="str">
        <f t="shared" si="9"/>
        <v>#VALUE!</v>
      </c>
      <c r="N69" s="236" t="str">
        <f t="shared" si="10"/>
        <v>#VALUE!</v>
      </c>
      <c r="O69" s="236" t="str">
        <f t="shared" si="11"/>
        <v>#VALUE!</v>
      </c>
      <c r="P69" s="237" t="str">
        <f t="shared" si="12"/>
        <v>NO RX</v>
      </c>
      <c r="Q69" s="237" t="b">
        <v>0</v>
      </c>
      <c r="R69" s="237" t="str">
        <f t="shared" si="13"/>
        <v>LOW</v>
      </c>
      <c r="S69" s="242">
        <v>43911.0</v>
      </c>
      <c r="T69" s="243"/>
      <c r="U69" s="237" t="str">
        <f t="shared" si="20"/>
        <v>DUE COMM</v>
      </c>
      <c r="V69" s="237" t="str">
        <f t="shared" si="16"/>
        <v> </v>
      </c>
      <c r="W69" s="83"/>
      <c r="X69" s="83"/>
      <c r="Y69" s="83"/>
      <c r="Z69" s="83"/>
      <c r="AA69" s="83"/>
      <c r="AB69" s="83"/>
      <c r="AC69" s="83"/>
      <c r="AD69" s="83"/>
      <c r="AE69" s="83"/>
    </row>
    <row r="70">
      <c r="A70" s="233">
        <v>9308.0</v>
      </c>
      <c r="B70" s="234" t="s">
        <v>7603</v>
      </c>
      <c r="C70" s="230" t="b">
        <v>1</v>
      </c>
      <c r="D70" s="235">
        <v>44577.0</v>
      </c>
      <c r="E70" s="236" t="str">
        <f t="shared" si="1"/>
        <v>#VALUE!</v>
      </c>
      <c r="F70" s="236" t="str">
        <f t="shared" si="2"/>
        <v>#VALUE!</v>
      </c>
      <c r="G70" s="236" t="str">
        <f t="shared" si="3"/>
        <v>OPI RX</v>
      </c>
      <c r="H70" s="236" t="str">
        <f t="shared" si="4"/>
        <v>OPI RX</v>
      </c>
      <c r="I70" s="236" t="str">
        <f t="shared" si="5"/>
        <v>#VALUE!</v>
      </c>
      <c r="J70" s="236" t="str">
        <f t="shared" si="6"/>
        <v>#VALUE!</v>
      </c>
      <c r="K70" s="236" t="str">
        <f t="shared" si="7"/>
        <v>#VALUE!</v>
      </c>
      <c r="L70" s="236" t="str">
        <f t="shared" si="8"/>
        <v>#VALUE!</v>
      </c>
      <c r="M70" s="236" t="str">
        <f t="shared" si="9"/>
        <v>#VALUE!</v>
      </c>
      <c r="N70" s="236" t="str">
        <f t="shared" si="10"/>
        <v>#VALUE!</v>
      </c>
      <c r="O70" s="236" t="str">
        <f t="shared" si="11"/>
        <v>#VALUE!</v>
      </c>
      <c r="P70" s="237" t="str">
        <f t="shared" si="12"/>
        <v>OPIOIDS</v>
      </c>
      <c r="Q70" s="237" t="b">
        <v>0</v>
      </c>
      <c r="R70" s="237" t="str">
        <f t="shared" si="13"/>
        <v>LOW</v>
      </c>
      <c r="S70" s="238"/>
      <c r="T70" s="243">
        <f t="shared" ref="T70:T313" si="21">D70</f>
        <v>44577</v>
      </c>
      <c r="U70" s="237" t="str">
        <f t="shared" si="20"/>
        <v>DUE COMM</v>
      </c>
      <c r="V70" s="237" t="str">
        <f t="shared" si="16"/>
        <v> </v>
      </c>
      <c r="W70" s="83"/>
      <c r="X70" s="83"/>
      <c r="Y70" s="83"/>
      <c r="Z70" s="83"/>
      <c r="AA70" s="83"/>
      <c r="AB70" s="83"/>
      <c r="AC70" s="83"/>
      <c r="AD70" s="83"/>
      <c r="AE70" s="83"/>
    </row>
    <row r="71">
      <c r="A71" s="233">
        <v>9309.0</v>
      </c>
      <c r="B71" s="234" t="s">
        <v>7604</v>
      </c>
      <c r="C71" s="230" t="b">
        <v>1</v>
      </c>
      <c r="D71" s="235">
        <v>44620.0</v>
      </c>
      <c r="E71" s="236" t="str">
        <f t="shared" si="1"/>
        <v>#VALUE!</v>
      </c>
      <c r="F71" s="236" t="str">
        <f t="shared" si="2"/>
        <v>#VALUE!</v>
      </c>
      <c r="G71" s="236" t="str">
        <f t="shared" si="3"/>
        <v>#VALUE!</v>
      </c>
      <c r="H71" s="236" t="str">
        <f t="shared" si="4"/>
        <v>#VALUE!</v>
      </c>
      <c r="I71" s="236" t="str">
        <f t="shared" si="5"/>
        <v>OPI RX</v>
      </c>
      <c r="J71" s="236" t="str">
        <f t="shared" si="6"/>
        <v>#VALUE!</v>
      </c>
      <c r="K71" s="236" t="str">
        <f t="shared" si="7"/>
        <v>#VALUE!</v>
      </c>
      <c r="L71" s="236" t="str">
        <f t="shared" si="8"/>
        <v>#VALUE!</v>
      </c>
      <c r="M71" s="236" t="str">
        <f t="shared" si="9"/>
        <v>#VALUE!</v>
      </c>
      <c r="N71" s="236" t="str">
        <f t="shared" si="10"/>
        <v>#VALUE!</v>
      </c>
      <c r="O71" s="236" t="str">
        <f t="shared" si="11"/>
        <v>#VALUE!</v>
      </c>
      <c r="P71" s="237" t="str">
        <f t="shared" si="12"/>
        <v>OPIOIDS</v>
      </c>
      <c r="Q71" s="234" t="b">
        <v>1</v>
      </c>
      <c r="R71" s="237" t="str">
        <f t="shared" si="13"/>
        <v>HIGH</v>
      </c>
      <c r="S71" s="238">
        <v>44424.0</v>
      </c>
      <c r="T71" s="243">
        <f t="shared" si="21"/>
        <v>44620</v>
      </c>
      <c r="U71" s="237" t="str">
        <f t="shared" si="20"/>
        <v> </v>
      </c>
      <c r="V71" s="237" t="str">
        <f t="shared" si="16"/>
        <v> </v>
      </c>
      <c r="W71" s="83"/>
      <c r="X71" s="83"/>
      <c r="Y71" s="83"/>
      <c r="Z71" s="83"/>
      <c r="AA71" s="83"/>
      <c r="AB71" s="83"/>
      <c r="AC71" s="83"/>
      <c r="AD71" s="83"/>
      <c r="AE71" s="83"/>
    </row>
    <row r="72">
      <c r="A72" s="244">
        <v>9337.0</v>
      </c>
      <c r="B72" s="245" t="s">
        <v>7566</v>
      </c>
      <c r="C72" s="230" t="b">
        <v>1</v>
      </c>
      <c r="D72" s="243">
        <v>44428.0</v>
      </c>
      <c r="E72" s="236" t="str">
        <f t="shared" si="1"/>
        <v>#VALUE!</v>
      </c>
      <c r="F72" s="236" t="str">
        <f t="shared" si="2"/>
        <v>OPI RX</v>
      </c>
      <c r="G72" s="236" t="str">
        <f t="shared" si="3"/>
        <v>#VALUE!</v>
      </c>
      <c r="H72" s="236" t="str">
        <f t="shared" si="4"/>
        <v>#VALUE!</v>
      </c>
      <c r="I72" s="236" t="str">
        <f t="shared" si="5"/>
        <v>#VALUE!</v>
      </c>
      <c r="J72" s="236" t="str">
        <f t="shared" si="6"/>
        <v>#VALUE!</v>
      </c>
      <c r="K72" s="236" t="str">
        <f t="shared" si="7"/>
        <v>#VALUE!</v>
      </c>
      <c r="L72" s="236" t="str">
        <f t="shared" si="8"/>
        <v>#VALUE!</v>
      </c>
      <c r="M72" s="236" t="str">
        <f t="shared" si="9"/>
        <v>#VALUE!</v>
      </c>
      <c r="N72" s="236" t="str">
        <f t="shared" si="10"/>
        <v>#VALUE!</v>
      </c>
      <c r="O72" s="236" t="str">
        <f t="shared" si="11"/>
        <v>#VALUE!</v>
      </c>
      <c r="P72" s="237" t="str">
        <f t="shared" si="12"/>
        <v>OPIOIDS</v>
      </c>
      <c r="Q72" s="237" t="b">
        <v>0</v>
      </c>
      <c r="R72" s="237" t="str">
        <f t="shared" si="13"/>
        <v>LOW</v>
      </c>
      <c r="S72" s="238"/>
      <c r="T72" s="243">
        <f t="shared" si="21"/>
        <v>44428</v>
      </c>
      <c r="U72" s="237" t="str">
        <f t="shared" si="20"/>
        <v>DUE COMM</v>
      </c>
      <c r="V72" s="237" t="str">
        <f t="shared" si="16"/>
        <v> </v>
      </c>
      <c r="W72" s="83"/>
      <c r="X72" s="83"/>
      <c r="Y72" s="83"/>
      <c r="Z72" s="83"/>
      <c r="AA72" s="83"/>
      <c r="AB72" s="83"/>
      <c r="AC72" s="83"/>
      <c r="AD72" s="83"/>
      <c r="AE72" s="83"/>
    </row>
    <row r="73">
      <c r="A73" s="244">
        <v>9353.0</v>
      </c>
      <c r="B73" s="245" t="s">
        <v>7566</v>
      </c>
      <c r="C73" s="231" t="b">
        <v>1</v>
      </c>
      <c r="D73" s="243">
        <v>44448.0</v>
      </c>
      <c r="E73" s="236" t="str">
        <f t="shared" si="1"/>
        <v>#VALUE!</v>
      </c>
      <c r="F73" s="236" t="str">
        <f t="shared" si="2"/>
        <v>OPI RX</v>
      </c>
      <c r="G73" s="236" t="str">
        <f t="shared" si="3"/>
        <v>#VALUE!</v>
      </c>
      <c r="H73" s="236" t="str">
        <f t="shared" si="4"/>
        <v>#VALUE!</v>
      </c>
      <c r="I73" s="236" t="str">
        <f t="shared" si="5"/>
        <v>#VALUE!</v>
      </c>
      <c r="J73" s="236" t="str">
        <f t="shared" si="6"/>
        <v>#VALUE!</v>
      </c>
      <c r="K73" s="236" t="str">
        <f t="shared" si="7"/>
        <v>#VALUE!</v>
      </c>
      <c r="L73" s="236" t="str">
        <f t="shared" si="8"/>
        <v>#VALUE!</v>
      </c>
      <c r="M73" s="236" t="str">
        <f t="shared" si="9"/>
        <v>#VALUE!</v>
      </c>
      <c r="N73" s="236" t="str">
        <f t="shared" si="10"/>
        <v>#VALUE!</v>
      </c>
      <c r="O73" s="236" t="str">
        <f t="shared" si="11"/>
        <v>#VALUE!</v>
      </c>
      <c r="P73" s="237" t="str">
        <f t="shared" si="12"/>
        <v>OPIOIDS</v>
      </c>
      <c r="Q73" s="237" t="b">
        <v>0</v>
      </c>
      <c r="R73" s="237" t="str">
        <f t="shared" si="13"/>
        <v>LOW</v>
      </c>
      <c r="S73" s="238"/>
      <c r="T73" s="243">
        <f t="shared" si="21"/>
        <v>44448</v>
      </c>
      <c r="U73" s="237" t="str">
        <f t="shared" si="20"/>
        <v>DUE COMM</v>
      </c>
      <c r="V73" s="237" t="str">
        <f t="shared" si="16"/>
        <v> </v>
      </c>
      <c r="W73" s="83"/>
      <c r="X73" s="83"/>
      <c r="Y73" s="83"/>
      <c r="Z73" s="83"/>
      <c r="AA73" s="83"/>
      <c r="AB73" s="83"/>
      <c r="AC73" s="83"/>
      <c r="AD73" s="83"/>
      <c r="AE73" s="83"/>
    </row>
    <row r="74">
      <c r="A74" s="233">
        <v>9357.0</v>
      </c>
      <c r="B74" s="234" t="s">
        <v>7585</v>
      </c>
      <c r="C74" s="230" t="b">
        <v>1</v>
      </c>
      <c r="D74" s="235">
        <v>44627.0</v>
      </c>
      <c r="E74" s="236" t="str">
        <f t="shared" si="1"/>
        <v>#VALUE!</v>
      </c>
      <c r="F74" s="236" t="str">
        <f t="shared" si="2"/>
        <v>OPI RX</v>
      </c>
      <c r="G74" s="236" t="str">
        <f t="shared" si="3"/>
        <v>#VALUE!</v>
      </c>
      <c r="H74" s="236" t="str">
        <f t="shared" si="4"/>
        <v>#VALUE!</v>
      </c>
      <c r="I74" s="236" t="str">
        <f t="shared" si="5"/>
        <v>#VALUE!</v>
      </c>
      <c r="J74" s="236" t="str">
        <f t="shared" si="6"/>
        <v>#VALUE!</v>
      </c>
      <c r="K74" s="236" t="str">
        <f t="shared" si="7"/>
        <v>#VALUE!</v>
      </c>
      <c r="L74" s="236" t="str">
        <f t="shared" si="8"/>
        <v>#VALUE!</v>
      </c>
      <c r="M74" s="236" t="str">
        <f t="shared" si="9"/>
        <v>#VALUE!</v>
      </c>
      <c r="N74" s="236" t="str">
        <f t="shared" si="10"/>
        <v>#VALUE!</v>
      </c>
      <c r="O74" s="236" t="str">
        <f t="shared" si="11"/>
        <v>#VALUE!</v>
      </c>
      <c r="P74" s="237" t="str">
        <f t="shared" si="12"/>
        <v>OPIOIDS</v>
      </c>
      <c r="Q74" s="237" t="b">
        <v>0</v>
      </c>
      <c r="R74" s="237" t="str">
        <f t="shared" si="13"/>
        <v>LOW</v>
      </c>
      <c r="S74" s="238">
        <v>44295.0</v>
      </c>
      <c r="T74" s="243">
        <f t="shared" si="21"/>
        <v>44627</v>
      </c>
      <c r="U74" s="237" t="str">
        <f t="shared" si="20"/>
        <v> </v>
      </c>
      <c r="V74" s="237" t="str">
        <f t="shared" si="16"/>
        <v> </v>
      </c>
      <c r="W74" s="83"/>
      <c r="X74" s="83"/>
      <c r="Y74" s="83"/>
      <c r="Z74" s="83"/>
      <c r="AA74" s="83"/>
      <c r="AB74" s="83"/>
      <c r="AC74" s="83"/>
      <c r="AD74" s="83"/>
      <c r="AE74" s="83"/>
    </row>
    <row r="75">
      <c r="A75" s="233">
        <v>9359.0</v>
      </c>
      <c r="B75" s="234" t="s">
        <v>7605</v>
      </c>
      <c r="C75" s="230" t="b">
        <v>1</v>
      </c>
      <c r="D75" s="243">
        <v>44404.0</v>
      </c>
      <c r="E75" s="236" t="str">
        <f t="shared" si="1"/>
        <v>#VALUE!</v>
      </c>
      <c r="F75" s="236" t="str">
        <f t="shared" si="2"/>
        <v>OPI RX</v>
      </c>
      <c r="G75" s="236" t="str">
        <f t="shared" si="3"/>
        <v>#VALUE!</v>
      </c>
      <c r="H75" s="236" t="str">
        <f t="shared" si="4"/>
        <v>#VALUE!</v>
      </c>
      <c r="I75" s="236" t="str">
        <f t="shared" si="5"/>
        <v>#VALUE!</v>
      </c>
      <c r="J75" s="236" t="str">
        <f t="shared" si="6"/>
        <v>#VALUE!</v>
      </c>
      <c r="K75" s="236" t="str">
        <f t="shared" si="7"/>
        <v>#VALUE!</v>
      </c>
      <c r="L75" s="236" t="str">
        <f t="shared" si="8"/>
        <v>#VALUE!</v>
      </c>
      <c r="M75" s="236" t="str">
        <f t="shared" si="9"/>
        <v>#VALUE!</v>
      </c>
      <c r="N75" s="236" t="str">
        <f t="shared" si="10"/>
        <v>#VALUE!</v>
      </c>
      <c r="O75" s="236" t="str">
        <f t="shared" si="11"/>
        <v>#VALUE!</v>
      </c>
      <c r="P75" s="237" t="str">
        <f t="shared" si="12"/>
        <v>OPIOIDS</v>
      </c>
      <c r="Q75" s="237" t="b">
        <v>1</v>
      </c>
      <c r="R75" s="237" t="str">
        <f t="shared" si="13"/>
        <v>HIGH</v>
      </c>
      <c r="S75" s="238"/>
      <c r="T75" s="243">
        <f t="shared" si="21"/>
        <v>44404</v>
      </c>
      <c r="U75" s="237" t="str">
        <f t="shared" si="20"/>
        <v>DUE COMM</v>
      </c>
      <c r="V75" s="237" t="str">
        <f t="shared" si="16"/>
        <v> </v>
      </c>
      <c r="W75" s="83"/>
      <c r="X75" s="83"/>
      <c r="Y75" s="83"/>
      <c r="Z75" s="83"/>
      <c r="AA75" s="83"/>
      <c r="AB75" s="83"/>
      <c r="AC75" s="83"/>
      <c r="AD75" s="83"/>
      <c r="AE75" s="83"/>
    </row>
    <row r="76">
      <c r="A76" s="233">
        <v>9361.0</v>
      </c>
      <c r="B76" s="234" t="s">
        <v>7566</v>
      </c>
      <c r="C76" s="231" t="b">
        <v>1</v>
      </c>
      <c r="D76" s="235">
        <v>44627.0</v>
      </c>
      <c r="E76" s="236" t="str">
        <f t="shared" si="1"/>
        <v>#VALUE!</v>
      </c>
      <c r="F76" s="236" t="str">
        <f t="shared" si="2"/>
        <v>OPI RX</v>
      </c>
      <c r="G76" s="236" t="str">
        <f t="shared" si="3"/>
        <v>#VALUE!</v>
      </c>
      <c r="H76" s="236" t="str">
        <f t="shared" si="4"/>
        <v>#VALUE!</v>
      </c>
      <c r="I76" s="236" t="str">
        <f t="shared" si="5"/>
        <v>#VALUE!</v>
      </c>
      <c r="J76" s="236" t="str">
        <f t="shared" si="6"/>
        <v>#VALUE!</v>
      </c>
      <c r="K76" s="236" t="str">
        <f t="shared" si="7"/>
        <v>#VALUE!</v>
      </c>
      <c r="L76" s="236" t="str">
        <f t="shared" si="8"/>
        <v>#VALUE!</v>
      </c>
      <c r="M76" s="236" t="str">
        <f t="shared" si="9"/>
        <v>#VALUE!</v>
      </c>
      <c r="N76" s="236" t="str">
        <f t="shared" si="10"/>
        <v>#VALUE!</v>
      </c>
      <c r="O76" s="236" t="str">
        <f t="shared" si="11"/>
        <v>#VALUE!</v>
      </c>
      <c r="P76" s="237" t="str">
        <f t="shared" si="12"/>
        <v>OPIOIDS</v>
      </c>
      <c r="Q76" s="237" t="b">
        <v>0</v>
      </c>
      <c r="R76" s="237" t="str">
        <f t="shared" si="13"/>
        <v>LOW</v>
      </c>
      <c r="S76" s="238">
        <v>44138.0</v>
      </c>
      <c r="T76" s="243">
        <f t="shared" si="21"/>
        <v>44627</v>
      </c>
      <c r="U76" s="237" t="str">
        <f t="shared" si="20"/>
        <v>DUE COMM</v>
      </c>
      <c r="V76" s="237" t="str">
        <f t="shared" si="16"/>
        <v> </v>
      </c>
      <c r="W76" s="83"/>
      <c r="X76" s="83"/>
      <c r="Y76" s="83"/>
      <c r="Z76" s="83"/>
      <c r="AA76" s="83"/>
      <c r="AB76" s="83"/>
      <c r="AC76" s="83"/>
      <c r="AD76" s="83"/>
      <c r="AE76" s="83"/>
    </row>
    <row r="77">
      <c r="A77" s="233">
        <v>9373.0</v>
      </c>
      <c r="B77" s="234" t="s">
        <v>7566</v>
      </c>
      <c r="C77" s="231" t="b">
        <v>1</v>
      </c>
      <c r="D77" s="235">
        <v>44616.0</v>
      </c>
      <c r="E77" s="236" t="str">
        <f t="shared" si="1"/>
        <v>#VALUE!</v>
      </c>
      <c r="F77" s="236" t="str">
        <f t="shared" si="2"/>
        <v>OPI RX</v>
      </c>
      <c r="G77" s="236" t="str">
        <f t="shared" si="3"/>
        <v>#VALUE!</v>
      </c>
      <c r="H77" s="236" t="str">
        <f t="shared" si="4"/>
        <v>#VALUE!</v>
      </c>
      <c r="I77" s="236" t="str">
        <f t="shared" si="5"/>
        <v>#VALUE!</v>
      </c>
      <c r="J77" s="236" t="str">
        <f t="shared" si="6"/>
        <v>#VALUE!</v>
      </c>
      <c r="K77" s="236" t="str">
        <f t="shared" si="7"/>
        <v>#VALUE!</v>
      </c>
      <c r="L77" s="236" t="str">
        <f t="shared" si="8"/>
        <v>#VALUE!</v>
      </c>
      <c r="M77" s="236" t="str">
        <f t="shared" si="9"/>
        <v>#VALUE!</v>
      </c>
      <c r="N77" s="236" t="str">
        <f t="shared" si="10"/>
        <v>#VALUE!</v>
      </c>
      <c r="O77" s="236" t="str">
        <f t="shared" si="11"/>
        <v>#VALUE!</v>
      </c>
      <c r="P77" s="237" t="str">
        <f t="shared" si="12"/>
        <v>OPIOIDS</v>
      </c>
      <c r="Q77" s="237" t="b">
        <v>0</v>
      </c>
      <c r="R77" s="237" t="str">
        <f t="shared" si="13"/>
        <v>LOW</v>
      </c>
      <c r="S77" s="238">
        <v>44221.0</v>
      </c>
      <c r="T77" s="243">
        <f t="shared" si="21"/>
        <v>44616</v>
      </c>
      <c r="U77" s="237" t="str">
        <f t="shared" si="20"/>
        <v>DUE COMM</v>
      </c>
      <c r="V77" s="237" t="str">
        <f t="shared" si="16"/>
        <v> </v>
      </c>
      <c r="W77" s="83"/>
      <c r="X77" s="83"/>
      <c r="Y77" s="83"/>
      <c r="Z77" s="83"/>
      <c r="AA77" s="83"/>
      <c r="AB77" s="83"/>
      <c r="AC77" s="83"/>
      <c r="AD77" s="83"/>
      <c r="AE77" s="83"/>
    </row>
    <row r="78">
      <c r="A78" s="244">
        <v>9376.0</v>
      </c>
      <c r="B78" s="245" t="s">
        <v>7606</v>
      </c>
      <c r="C78" s="231" t="b">
        <v>1</v>
      </c>
      <c r="D78" s="235">
        <v>44587.0</v>
      </c>
      <c r="E78" s="236" t="str">
        <f t="shared" si="1"/>
        <v>#VALUE!</v>
      </c>
      <c r="F78" s="236" t="str">
        <f t="shared" si="2"/>
        <v>#VALUE!</v>
      </c>
      <c r="G78" s="236" t="str">
        <f t="shared" si="3"/>
        <v>#VALUE!</v>
      </c>
      <c r="H78" s="236" t="str">
        <f t="shared" si="4"/>
        <v>#VALUE!</v>
      </c>
      <c r="I78" s="236" t="str">
        <f t="shared" si="5"/>
        <v>#VALUE!</v>
      </c>
      <c r="J78" s="236" t="str">
        <f t="shared" si="6"/>
        <v>#VALUE!</v>
      </c>
      <c r="K78" s="236" t="str">
        <f t="shared" si="7"/>
        <v>#VALUE!</v>
      </c>
      <c r="L78" s="236" t="str">
        <f t="shared" si="8"/>
        <v>#VALUE!</v>
      </c>
      <c r="M78" s="236" t="str">
        <f t="shared" si="9"/>
        <v>OPI RX</v>
      </c>
      <c r="N78" s="236" t="str">
        <f t="shared" si="10"/>
        <v>#VALUE!</v>
      </c>
      <c r="O78" s="236" t="str">
        <f t="shared" si="11"/>
        <v>#VALUE!</v>
      </c>
      <c r="P78" s="237" t="str">
        <f t="shared" si="12"/>
        <v>OPIOIDS</v>
      </c>
      <c r="Q78" s="234" t="b">
        <v>0</v>
      </c>
      <c r="R78" s="237" t="str">
        <f t="shared" si="13"/>
        <v>LOW</v>
      </c>
      <c r="S78" s="238"/>
      <c r="T78" s="243">
        <f t="shared" si="21"/>
        <v>44587</v>
      </c>
      <c r="U78" s="237" t="str">
        <f t="shared" si="20"/>
        <v>DUE COMM</v>
      </c>
      <c r="V78" s="237" t="str">
        <f t="shared" si="16"/>
        <v> </v>
      </c>
      <c r="W78" s="83"/>
      <c r="X78" s="83"/>
      <c r="Y78" s="83"/>
      <c r="Z78" s="83"/>
      <c r="AA78" s="83"/>
      <c r="AB78" s="83"/>
      <c r="AC78" s="83"/>
      <c r="AD78" s="83"/>
      <c r="AE78" s="83"/>
    </row>
    <row r="79">
      <c r="A79" s="244">
        <v>9377.0</v>
      </c>
      <c r="B79" s="245" t="s">
        <v>7607</v>
      </c>
      <c r="C79" s="230" t="b">
        <v>1</v>
      </c>
      <c r="D79" s="235">
        <v>44587.0</v>
      </c>
      <c r="E79" s="236" t="str">
        <f t="shared" si="1"/>
        <v>#VALUE!</v>
      </c>
      <c r="F79" s="236" t="str">
        <f t="shared" si="2"/>
        <v>OPI RX</v>
      </c>
      <c r="G79" s="236" t="str">
        <f t="shared" si="3"/>
        <v>#VALUE!</v>
      </c>
      <c r="H79" s="236" t="str">
        <f t="shared" si="4"/>
        <v>#VALUE!</v>
      </c>
      <c r="I79" s="236" t="str">
        <f t="shared" si="5"/>
        <v>#VALUE!</v>
      </c>
      <c r="J79" s="236" t="str">
        <f t="shared" si="6"/>
        <v>OPI RX</v>
      </c>
      <c r="K79" s="236" t="str">
        <f t="shared" si="7"/>
        <v>#VALUE!</v>
      </c>
      <c r="L79" s="236" t="str">
        <f t="shared" si="8"/>
        <v>#VALUE!</v>
      </c>
      <c r="M79" s="236" t="str">
        <f t="shared" si="9"/>
        <v>#VALUE!</v>
      </c>
      <c r="N79" s="236" t="str">
        <f t="shared" si="10"/>
        <v>#VALUE!</v>
      </c>
      <c r="O79" s="236" t="str">
        <f t="shared" si="11"/>
        <v>#VALUE!</v>
      </c>
      <c r="P79" s="237" t="str">
        <f t="shared" si="12"/>
        <v>OPIOIDS</v>
      </c>
      <c r="Q79" s="234" t="b">
        <v>0</v>
      </c>
      <c r="R79" s="237" t="str">
        <f t="shared" si="13"/>
        <v>LOW</v>
      </c>
      <c r="S79" s="238">
        <v>44228.0</v>
      </c>
      <c r="T79" s="243">
        <f t="shared" si="21"/>
        <v>44587</v>
      </c>
      <c r="U79" s="237" t="str">
        <f t="shared" si="20"/>
        <v>DUE COMM</v>
      </c>
      <c r="V79" s="237" t="str">
        <f t="shared" si="16"/>
        <v> </v>
      </c>
      <c r="W79" s="83"/>
      <c r="X79" s="83"/>
      <c r="Y79" s="83"/>
      <c r="Z79" s="83"/>
      <c r="AA79" s="83"/>
      <c r="AB79" s="83"/>
      <c r="AC79" s="83"/>
      <c r="AD79" s="83"/>
      <c r="AE79" s="83"/>
    </row>
    <row r="80">
      <c r="A80" s="250">
        <v>9391.0</v>
      </c>
      <c r="B80" s="245" t="s">
        <v>7608</v>
      </c>
      <c r="C80" s="230" t="b">
        <v>0</v>
      </c>
      <c r="D80" s="235" t="s">
        <v>7552</v>
      </c>
      <c r="E80" s="236" t="str">
        <f t="shared" si="1"/>
        <v>#VALUE!</v>
      </c>
      <c r="F80" s="236" t="str">
        <f t="shared" si="2"/>
        <v>#VALUE!</v>
      </c>
      <c r="G80" s="236" t="str">
        <f t="shared" si="3"/>
        <v>#VALUE!</v>
      </c>
      <c r="H80" s="236" t="str">
        <f t="shared" si="4"/>
        <v>#VALUE!</v>
      </c>
      <c r="I80" s="236" t="str">
        <f t="shared" si="5"/>
        <v>#VALUE!</v>
      </c>
      <c r="J80" s="236" t="str">
        <f t="shared" si="6"/>
        <v>#VALUE!</v>
      </c>
      <c r="K80" s="236" t="str">
        <f t="shared" si="7"/>
        <v>#VALUE!</v>
      </c>
      <c r="L80" s="236" t="str">
        <f t="shared" si="8"/>
        <v>#VALUE!</v>
      </c>
      <c r="M80" s="236" t="str">
        <f t="shared" si="9"/>
        <v>OPI RX</v>
      </c>
      <c r="N80" s="236" t="str">
        <f t="shared" si="10"/>
        <v>#VALUE!</v>
      </c>
      <c r="O80" s="236" t="str">
        <f t="shared" si="11"/>
        <v>#VALUE!</v>
      </c>
      <c r="P80" s="237" t="str">
        <f t="shared" si="12"/>
        <v>OPIOIDS</v>
      </c>
      <c r="Q80" s="234" t="b">
        <v>0</v>
      </c>
      <c r="R80" s="237" t="str">
        <f t="shared" si="13"/>
        <v>LOW</v>
      </c>
      <c r="S80" s="238"/>
      <c r="T80" s="238" t="str">
        <f t="shared" si="21"/>
        <v>  -  </v>
      </c>
      <c r="U80" s="237" t="str">
        <f t="shared" si="20"/>
        <v>DUE COMM</v>
      </c>
      <c r="V80" s="237" t="str">
        <f t="shared" si="16"/>
        <v> </v>
      </c>
      <c r="W80" s="83"/>
      <c r="X80" s="83"/>
      <c r="Y80" s="83"/>
      <c r="Z80" s="83"/>
      <c r="AA80" s="83"/>
      <c r="AB80" s="83"/>
      <c r="AC80" s="83"/>
      <c r="AD80" s="83"/>
      <c r="AE80" s="83"/>
    </row>
    <row r="81">
      <c r="A81" s="233">
        <v>9392.0</v>
      </c>
      <c r="B81" s="234" t="s">
        <v>7606</v>
      </c>
      <c r="C81" s="231" t="b">
        <v>0</v>
      </c>
      <c r="D81" s="235" t="s">
        <v>7552</v>
      </c>
      <c r="E81" s="236" t="str">
        <f t="shared" si="1"/>
        <v>#VALUE!</v>
      </c>
      <c r="F81" s="236" t="str">
        <f t="shared" si="2"/>
        <v>#VALUE!</v>
      </c>
      <c r="G81" s="236" t="str">
        <f t="shared" si="3"/>
        <v>#VALUE!</v>
      </c>
      <c r="H81" s="236" t="str">
        <f t="shared" si="4"/>
        <v>#VALUE!</v>
      </c>
      <c r="I81" s="236" t="str">
        <f t="shared" si="5"/>
        <v>#VALUE!</v>
      </c>
      <c r="J81" s="236" t="str">
        <f t="shared" si="6"/>
        <v>#VALUE!</v>
      </c>
      <c r="K81" s="236" t="str">
        <f t="shared" si="7"/>
        <v>#VALUE!</v>
      </c>
      <c r="L81" s="236" t="str">
        <f t="shared" si="8"/>
        <v>#VALUE!</v>
      </c>
      <c r="M81" s="236" t="str">
        <f t="shared" si="9"/>
        <v>OPI RX</v>
      </c>
      <c r="N81" s="236" t="str">
        <f t="shared" si="10"/>
        <v>#VALUE!</v>
      </c>
      <c r="O81" s="236" t="str">
        <f t="shared" si="11"/>
        <v>#VALUE!</v>
      </c>
      <c r="P81" s="237" t="str">
        <f t="shared" si="12"/>
        <v>OPIOIDS</v>
      </c>
      <c r="Q81" s="237" t="b">
        <v>0</v>
      </c>
      <c r="R81" s="237" t="str">
        <f t="shared" si="13"/>
        <v>LOW</v>
      </c>
      <c r="S81" s="238"/>
      <c r="T81" s="238" t="str">
        <f t="shared" si="21"/>
        <v>  -  </v>
      </c>
      <c r="U81" s="237" t="str">
        <f t="shared" si="20"/>
        <v>DUE COMM</v>
      </c>
      <c r="V81" s="237" t="str">
        <f t="shared" si="16"/>
        <v> </v>
      </c>
      <c r="W81" s="83"/>
      <c r="X81" s="83"/>
      <c r="Y81" s="83"/>
      <c r="Z81" s="83"/>
      <c r="AA81" s="83"/>
      <c r="AB81" s="83"/>
      <c r="AC81" s="83"/>
      <c r="AD81" s="83"/>
      <c r="AE81" s="83"/>
    </row>
    <row r="82">
      <c r="A82" s="244">
        <v>9405.0</v>
      </c>
      <c r="B82" s="245" t="s">
        <v>7585</v>
      </c>
      <c r="C82" s="230" t="b">
        <v>0</v>
      </c>
      <c r="D82" s="235" t="s">
        <v>7552</v>
      </c>
      <c r="E82" s="236" t="str">
        <f t="shared" si="1"/>
        <v>#VALUE!</v>
      </c>
      <c r="F82" s="236" t="str">
        <f t="shared" si="2"/>
        <v>OPI RX</v>
      </c>
      <c r="G82" s="236" t="str">
        <f t="shared" si="3"/>
        <v>#VALUE!</v>
      </c>
      <c r="H82" s="236" t="str">
        <f t="shared" si="4"/>
        <v>#VALUE!</v>
      </c>
      <c r="I82" s="236" t="str">
        <f t="shared" si="5"/>
        <v>#VALUE!</v>
      </c>
      <c r="J82" s="236" t="str">
        <f t="shared" si="6"/>
        <v>#VALUE!</v>
      </c>
      <c r="K82" s="236" t="str">
        <f t="shared" si="7"/>
        <v>#VALUE!</v>
      </c>
      <c r="L82" s="236" t="str">
        <f t="shared" si="8"/>
        <v>#VALUE!</v>
      </c>
      <c r="M82" s="236" t="str">
        <f t="shared" si="9"/>
        <v>#VALUE!</v>
      </c>
      <c r="N82" s="236" t="str">
        <f t="shared" si="10"/>
        <v>#VALUE!</v>
      </c>
      <c r="O82" s="236" t="str">
        <f t="shared" si="11"/>
        <v>#VALUE!</v>
      </c>
      <c r="P82" s="237" t="str">
        <f t="shared" si="12"/>
        <v>OPIOIDS</v>
      </c>
      <c r="Q82" s="237" t="b">
        <v>1</v>
      </c>
      <c r="R82" s="237" t="str">
        <f t="shared" si="13"/>
        <v>HIGH</v>
      </c>
      <c r="S82" s="238"/>
      <c r="T82" s="238" t="str">
        <f t="shared" si="21"/>
        <v>  -  </v>
      </c>
      <c r="U82" s="237" t="str">
        <f t="shared" si="20"/>
        <v>DUE COMM</v>
      </c>
      <c r="V82" s="237" t="str">
        <f t="shared" si="16"/>
        <v> </v>
      </c>
      <c r="W82" s="83"/>
      <c r="X82" s="83"/>
      <c r="Y82" s="83"/>
      <c r="Z82" s="83"/>
      <c r="AA82" s="83"/>
      <c r="AB82" s="83"/>
      <c r="AC82" s="83"/>
      <c r="AD82" s="83"/>
      <c r="AE82" s="83"/>
    </row>
    <row r="83">
      <c r="A83" s="244">
        <v>9416.0</v>
      </c>
      <c r="B83" s="246" t="s">
        <v>7609</v>
      </c>
      <c r="C83" s="230" t="b">
        <v>1</v>
      </c>
      <c r="D83" s="235">
        <v>44634.0</v>
      </c>
      <c r="E83" s="236" t="str">
        <f t="shared" si="1"/>
        <v>#VALUE!</v>
      </c>
      <c r="F83" s="236" t="str">
        <f t="shared" si="2"/>
        <v>OPI RX</v>
      </c>
      <c r="G83" s="236" t="str">
        <f t="shared" si="3"/>
        <v>#VALUE!</v>
      </c>
      <c r="H83" s="236" t="str">
        <f t="shared" si="4"/>
        <v>OPI RX</v>
      </c>
      <c r="I83" s="236" t="str">
        <f t="shared" si="5"/>
        <v>#VALUE!</v>
      </c>
      <c r="J83" s="236" t="str">
        <f t="shared" si="6"/>
        <v>#VALUE!</v>
      </c>
      <c r="K83" s="236" t="str">
        <f t="shared" si="7"/>
        <v>#VALUE!</v>
      </c>
      <c r="L83" s="236" t="str">
        <f t="shared" si="8"/>
        <v>#VALUE!</v>
      </c>
      <c r="M83" s="236" t="str">
        <f t="shared" si="9"/>
        <v>#VALUE!</v>
      </c>
      <c r="N83" s="236" t="str">
        <f t="shared" si="10"/>
        <v>#VALUE!</v>
      </c>
      <c r="O83" s="236" t="str">
        <f t="shared" si="11"/>
        <v>#VALUE!</v>
      </c>
      <c r="P83" s="237" t="str">
        <f t="shared" si="12"/>
        <v>OPIOIDS</v>
      </c>
      <c r="Q83" s="237" t="b">
        <v>1</v>
      </c>
      <c r="R83" s="237" t="str">
        <f t="shared" si="13"/>
        <v>HIGH</v>
      </c>
      <c r="S83" s="238">
        <v>44229.0</v>
      </c>
      <c r="T83" s="243">
        <f t="shared" si="21"/>
        <v>44634</v>
      </c>
      <c r="U83" s="237" t="str">
        <f t="shared" si="20"/>
        <v>DUE COMM</v>
      </c>
      <c r="V83" s="237" t="str">
        <f t="shared" si="16"/>
        <v> </v>
      </c>
      <c r="W83" s="83"/>
      <c r="X83" s="83"/>
      <c r="Y83" s="83"/>
      <c r="Z83" s="83"/>
      <c r="AA83" s="83"/>
      <c r="AB83" s="83"/>
      <c r="AC83" s="83"/>
      <c r="AD83" s="83"/>
      <c r="AE83" s="83"/>
    </row>
    <row r="84">
      <c r="A84" s="233">
        <v>9419.0</v>
      </c>
      <c r="B84" s="234" t="s">
        <v>7610</v>
      </c>
      <c r="C84" s="230" t="b">
        <v>1</v>
      </c>
      <c r="D84" s="235">
        <v>44628.0</v>
      </c>
      <c r="E84" s="236" t="str">
        <f t="shared" si="1"/>
        <v>#VALUE!</v>
      </c>
      <c r="F84" s="236" t="str">
        <f t="shared" si="2"/>
        <v>#VALUE!</v>
      </c>
      <c r="G84" s="236" t="str">
        <f t="shared" si="3"/>
        <v>#VALUE!</v>
      </c>
      <c r="H84" s="236" t="str">
        <f t="shared" si="4"/>
        <v>#VALUE!</v>
      </c>
      <c r="I84" s="236" t="str">
        <f t="shared" si="5"/>
        <v>#VALUE!</v>
      </c>
      <c r="J84" s="236" t="str">
        <f t="shared" si="6"/>
        <v>#VALUE!</v>
      </c>
      <c r="K84" s="236" t="str">
        <f t="shared" si="7"/>
        <v>#VALUE!</v>
      </c>
      <c r="L84" s="236" t="str">
        <f t="shared" si="8"/>
        <v>#VALUE!</v>
      </c>
      <c r="M84" s="236" t="str">
        <f t="shared" si="9"/>
        <v>OPI RX</v>
      </c>
      <c r="N84" s="236" t="str">
        <f t="shared" si="10"/>
        <v>#VALUE!</v>
      </c>
      <c r="O84" s="236" t="str">
        <f t="shared" si="11"/>
        <v>#VALUE!</v>
      </c>
      <c r="P84" s="237" t="str">
        <f t="shared" si="12"/>
        <v>OPIOIDS</v>
      </c>
      <c r="Q84" s="237" t="b">
        <v>0</v>
      </c>
      <c r="R84" s="237" t="str">
        <f t="shared" si="13"/>
        <v>LOW</v>
      </c>
      <c r="S84" s="238">
        <v>44405.0</v>
      </c>
      <c r="T84" s="243">
        <f t="shared" si="21"/>
        <v>44628</v>
      </c>
      <c r="U84" s="237" t="str">
        <f t="shared" si="20"/>
        <v> </v>
      </c>
      <c r="V84" s="237" t="str">
        <f t="shared" si="16"/>
        <v> </v>
      </c>
      <c r="W84" s="83"/>
      <c r="X84" s="83"/>
      <c r="Y84" s="83"/>
      <c r="Z84" s="83"/>
      <c r="AA84" s="83"/>
      <c r="AB84" s="83"/>
      <c r="AC84" s="83"/>
      <c r="AD84" s="83"/>
      <c r="AE84" s="83"/>
    </row>
    <row r="85">
      <c r="A85" s="244">
        <v>9420.0</v>
      </c>
      <c r="B85" s="245" t="s">
        <v>7611</v>
      </c>
      <c r="C85" s="230" t="b">
        <v>0</v>
      </c>
      <c r="D85" s="235" t="s">
        <v>7552</v>
      </c>
      <c r="E85" s="236" t="str">
        <f t="shared" si="1"/>
        <v>#VALUE!</v>
      </c>
      <c r="F85" s="236" t="str">
        <f t="shared" si="2"/>
        <v>#VALUE!</v>
      </c>
      <c r="G85" s="236" t="str">
        <f t="shared" si="3"/>
        <v>#VALUE!</v>
      </c>
      <c r="H85" s="236" t="str">
        <f t="shared" si="4"/>
        <v>#VALUE!</v>
      </c>
      <c r="I85" s="236" t="str">
        <f t="shared" si="5"/>
        <v>#VALUE!</v>
      </c>
      <c r="J85" s="236" t="str">
        <f t="shared" si="6"/>
        <v>#VALUE!</v>
      </c>
      <c r="K85" s="236" t="str">
        <f t="shared" si="7"/>
        <v>#VALUE!</v>
      </c>
      <c r="L85" s="236" t="str">
        <f t="shared" si="8"/>
        <v>#VALUE!</v>
      </c>
      <c r="M85" s="236" t="str">
        <f t="shared" si="9"/>
        <v>OPI RX</v>
      </c>
      <c r="N85" s="236" t="str">
        <f t="shared" si="10"/>
        <v>#VALUE!</v>
      </c>
      <c r="O85" s="236" t="str">
        <f t="shared" si="11"/>
        <v>#VALUE!</v>
      </c>
      <c r="P85" s="237" t="str">
        <f t="shared" si="12"/>
        <v>OPIOIDS</v>
      </c>
      <c r="Q85" s="237" t="b">
        <v>0</v>
      </c>
      <c r="R85" s="237" t="str">
        <f t="shared" si="13"/>
        <v>LOW</v>
      </c>
      <c r="S85" s="238"/>
      <c r="T85" s="238" t="str">
        <f t="shared" si="21"/>
        <v>  -  </v>
      </c>
      <c r="U85" s="237" t="str">
        <f t="shared" si="20"/>
        <v>DUE COMM</v>
      </c>
      <c r="V85" s="237" t="str">
        <f t="shared" si="16"/>
        <v> </v>
      </c>
      <c r="W85" s="83"/>
      <c r="X85" s="83"/>
      <c r="Y85" s="83"/>
      <c r="Z85" s="83"/>
      <c r="AA85" s="83"/>
      <c r="AB85" s="83"/>
      <c r="AC85" s="83"/>
      <c r="AD85" s="83"/>
      <c r="AE85" s="83"/>
    </row>
    <row r="86">
      <c r="A86" s="244">
        <v>9421.0</v>
      </c>
      <c r="B86" s="245" t="s">
        <v>7612</v>
      </c>
      <c r="C86" s="231" t="b">
        <v>1</v>
      </c>
      <c r="D86" s="243">
        <v>44498.0</v>
      </c>
      <c r="E86" s="236" t="str">
        <f t="shared" si="1"/>
        <v>#VALUE!</v>
      </c>
      <c r="F86" s="236" t="str">
        <f t="shared" si="2"/>
        <v>OPI RX</v>
      </c>
      <c r="G86" s="236" t="str">
        <f t="shared" si="3"/>
        <v>#VALUE!</v>
      </c>
      <c r="H86" s="236" t="str">
        <f t="shared" si="4"/>
        <v>#VALUE!</v>
      </c>
      <c r="I86" s="236" t="str">
        <f t="shared" si="5"/>
        <v>#VALUE!</v>
      </c>
      <c r="J86" s="236" t="str">
        <f t="shared" si="6"/>
        <v>#VALUE!</v>
      </c>
      <c r="K86" s="236" t="str">
        <f t="shared" si="7"/>
        <v>#VALUE!</v>
      </c>
      <c r="L86" s="236" t="str">
        <f t="shared" si="8"/>
        <v>#VALUE!</v>
      </c>
      <c r="M86" s="236" t="str">
        <f t="shared" si="9"/>
        <v>#VALUE!</v>
      </c>
      <c r="N86" s="236" t="str">
        <f t="shared" si="10"/>
        <v>#VALUE!</v>
      </c>
      <c r="O86" s="236" t="str">
        <f t="shared" si="11"/>
        <v>#VALUE!</v>
      </c>
      <c r="P86" s="237" t="str">
        <f t="shared" si="12"/>
        <v>OPIOIDS</v>
      </c>
      <c r="Q86" s="237" t="b">
        <v>0</v>
      </c>
      <c r="R86" s="237" t="str">
        <f t="shared" si="13"/>
        <v>LOW</v>
      </c>
      <c r="S86" s="238">
        <v>44271.0</v>
      </c>
      <c r="T86" s="243">
        <f t="shared" si="21"/>
        <v>44498</v>
      </c>
      <c r="U86" s="237" t="str">
        <f t="shared" si="20"/>
        <v>DUE COMM</v>
      </c>
      <c r="V86" s="237" t="str">
        <f t="shared" si="16"/>
        <v> </v>
      </c>
      <c r="W86" s="83"/>
      <c r="X86" s="83"/>
      <c r="Y86" s="83"/>
      <c r="Z86" s="83"/>
      <c r="AA86" s="83"/>
      <c r="AB86" s="83"/>
      <c r="AC86" s="83"/>
      <c r="AD86" s="83"/>
      <c r="AE86" s="83"/>
    </row>
    <row r="87">
      <c r="A87" s="244">
        <v>9426.0</v>
      </c>
      <c r="B87" s="245" t="s">
        <v>7613</v>
      </c>
      <c r="C87" s="230" t="b">
        <v>1</v>
      </c>
      <c r="D87" s="243">
        <v>44480.0</v>
      </c>
      <c r="E87" s="236" t="str">
        <f t="shared" si="1"/>
        <v>OPI RX</v>
      </c>
      <c r="F87" s="236" t="str">
        <f t="shared" si="2"/>
        <v>#VALUE!</v>
      </c>
      <c r="G87" s="236" t="str">
        <f t="shared" si="3"/>
        <v>#VALUE!</v>
      </c>
      <c r="H87" s="236" t="str">
        <f t="shared" si="4"/>
        <v>#VALUE!</v>
      </c>
      <c r="I87" s="236" t="str">
        <f t="shared" si="5"/>
        <v>#VALUE!</v>
      </c>
      <c r="J87" s="236" t="str">
        <f t="shared" si="6"/>
        <v>#VALUE!</v>
      </c>
      <c r="K87" s="236" t="str">
        <f t="shared" si="7"/>
        <v>#VALUE!</v>
      </c>
      <c r="L87" s="236" t="str">
        <f t="shared" si="8"/>
        <v>#VALUE!</v>
      </c>
      <c r="M87" s="236" t="str">
        <f t="shared" si="9"/>
        <v>#VALUE!</v>
      </c>
      <c r="N87" s="236" t="str">
        <f t="shared" si="10"/>
        <v>#VALUE!</v>
      </c>
      <c r="O87" s="236" t="str">
        <f t="shared" si="11"/>
        <v>#VALUE!</v>
      </c>
      <c r="P87" s="237" t="str">
        <f t="shared" si="12"/>
        <v>OPIOIDS</v>
      </c>
      <c r="Q87" s="234" t="b">
        <v>0</v>
      </c>
      <c r="R87" s="237" t="str">
        <f t="shared" si="13"/>
        <v>LOW</v>
      </c>
      <c r="S87" s="238">
        <v>44243.0</v>
      </c>
      <c r="T87" s="243">
        <f t="shared" si="21"/>
        <v>44480</v>
      </c>
      <c r="U87" s="237" t="str">
        <f t="shared" si="20"/>
        <v>DUE COMM</v>
      </c>
      <c r="V87" s="237" t="str">
        <f t="shared" si="16"/>
        <v> </v>
      </c>
      <c r="W87" s="83"/>
      <c r="X87" s="83"/>
      <c r="Y87" s="83"/>
      <c r="Z87" s="83"/>
      <c r="AA87" s="83"/>
      <c r="AB87" s="83"/>
      <c r="AC87" s="83"/>
      <c r="AD87" s="83"/>
      <c r="AE87" s="83"/>
    </row>
    <row r="88">
      <c r="A88" s="244">
        <v>9428.0</v>
      </c>
      <c r="B88" s="245" t="s">
        <v>7585</v>
      </c>
      <c r="C88" s="230" t="b">
        <v>1</v>
      </c>
      <c r="D88" s="235">
        <v>44627.0</v>
      </c>
      <c r="E88" s="236" t="str">
        <f t="shared" si="1"/>
        <v>#VALUE!</v>
      </c>
      <c r="F88" s="236" t="str">
        <f t="shared" si="2"/>
        <v>OPI RX</v>
      </c>
      <c r="G88" s="236" t="str">
        <f t="shared" si="3"/>
        <v>#VALUE!</v>
      </c>
      <c r="H88" s="236" t="str">
        <f t="shared" si="4"/>
        <v>#VALUE!</v>
      </c>
      <c r="I88" s="236" t="str">
        <f t="shared" si="5"/>
        <v>#VALUE!</v>
      </c>
      <c r="J88" s="236" t="str">
        <f t="shared" si="6"/>
        <v>#VALUE!</v>
      </c>
      <c r="K88" s="236" t="str">
        <f t="shared" si="7"/>
        <v>#VALUE!</v>
      </c>
      <c r="L88" s="236" t="str">
        <f t="shared" si="8"/>
        <v>#VALUE!</v>
      </c>
      <c r="M88" s="236" t="str">
        <f t="shared" si="9"/>
        <v>#VALUE!</v>
      </c>
      <c r="N88" s="236" t="str">
        <f t="shared" si="10"/>
        <v>#VALUE!</v>
      </c>
      <c r="O88" s="236" t="str">
        <f t="shared" si="11"/>
        <v>#VALUE!</v>
      </c>
      <c r="P88" s="237" t="str">
        <f t="shared" si="12"/>
        <v>OPIOIDS</v>
      </c>
      <c r="Q88" s="234" t="b">
        <v>0</v>
      </c>
      <c r="R88" s="237" t="str">
        <f t="shared" si="13"/>
        <v>LOW</v>
      </c>
      <c r="S88" s="238"/>
      <c r="T88" s="243">
        <f t="shared" si="21"/>
        <v>44627</v>
      </c>
      <c r="U88" s="237" t="str">
        <f t="shared" si="20"/>
        <v>DUE COMM</v>
      </c>
      <c r="V88" s="237" t="str">
        <f t="shared" si="16"/>
        <v> </v>
      </c>
      <c r="W88" s="83"/>
      <c r="X88" s="83"/>
      <c r="Y88" s="83"/>
      <c r="Z88" s="83"/>
      <c r="AA88" s="83"/>
      <c r="AB88" s="83"/>
      <c r="AC88" s="83"/>
      <c r="AD88" s="83"/>
      <c r="AE88" s="83"/>
    </row>
    <row r="89">
      <c r="A89" s="233">
        <v>9431.0</v>
      </c>
      <c r="B89" s="234" t="s">
        <v>7614</v>
      </c>
      <c r="C89" s="231" t="b">
        <v>1</v>
      </c>
      <c r="D89" s="243">
        <v>44438.0</v>
      </c>
      <c r="E89" s="236" t="str">
        <f t="shared" si="1"/>
        <v>#VALUE!</v>
      </c>
      <c r="F89" s="236" t="str">
        <f t="shared" si="2"/>
        <v>OPI RX</v>
      </c>
      <c r="G89" s="236" t="str">
        <f t="shared" si="3"/>
        <v>#VALUE!</v>
      </c>
      <c r="H89" s="236" t="str">
        <f t="shared" si="4"/>
        <v>#VALUE!</v>
      </c>
      <c r="I89" s="236" t="str">
        <f t="shared" si="5"/>
        <v>#VALUE!</v>
      </c>
      <c r="J89" s="236" t="str">
        <f t="shared" si="6"/>
        <v>#VALUE!</v>
      </c>
      <c r="K89" s="236" t="str">
        <f t="shared" si="7"/>
        <v>#VALUE!</v>
      </c>
      <c r="L89" s="236" t="str">
        <f t="shared" si="8"/>
        <v>#VALUE!</v>
      </c>
      <c r="M89" s="236" t="str">
        <f t="shared" si="9"/>
        <v>#VALUE!</v>
      </c>
      <c r="N89" s="236" t="str">
        <f t="shared" si="10"/>
        <v>#VALUE!</v>
      </c>
      <c r="O89" s="236" t="str">
        <f t="shared" si="11"/>
        <v>#VALUE!</v>
      </c>
      <c r="P89" s="237" t="str">
        <f t="shared" si="12"/>
        <v>OPIOIDS</v>
      </c>
      <c r="Q89" s="234" t="b">
        <v>0</v>
      </c>
      <c r="R89" s="237" t="str">
        <f t="shared" si="13"/>
        <v>LOW</v>
      </c>
      <c r="S89" s="238"/>
      <c r="T89" s="243">
        <f t="shared" si="21"/>
        <v>44438</v>
      </c>
      <c r="U89" s="237" t="str">
        <f t="shared" si="20"/>
        <v>DUE COMM</v>
      </c>
      <c r="V89" s="237" t="str">
        <f t="shared" si="16"/>
        <v> </v>
      </c>
      <c r="W89" s="83"/>
      <c r="X89" s="83"/>
      <c r="Y89" s="83"/>
      <c r="Z89" s="83"/>
      <c r="AA89" s="83"/>
      <c r="AB89" s="83"/>
      <c r="AC89" s="83"/>
      <c r="AD89" s="83"/>
      <c r="AE89" s="83"/>
    </row>
    <row r="90">
      <c r="A90" s="233">
        <v>9433.0</v>
      </c>
      <c r="B90" s="234" t="s">
        <v>7615</v>
      </c>
      <c r="C90" s="231" t="b">
        <v>1</v>
      </c>
      <c r="D90" s="235">
        <v>44587.0</v>
      </c>
      <c r="E90" s="236" t="str">
        <f t="shared" si="1"/>
        <v>#VALUE!</v>
      </c>
      <c r="F90" s="236" t="str">
        <f t="shared" si="2"/>
        <v>#VALUE!</v>
      </c>
      <c r="G90" s="236" t="str">
        <f t="shared" si="3"/>
        <v>OPI RX</v>
      </c>
      <c r="H90" s="236" t="str">
        <f t="shared" si="4"/>
        <v>#VALUE!</v>
      </c>
      <c r="I90" s="236" t="str">
        <f t="shared" si="5"/>
        <v>#VALUE!</v>
      </c>
      <c r="J90" s="236" t="str">
        <f t="shared" si="6"/>
        <v>#VALUE!</v>
      </c>
      <c r="K90" s="236" t="str">
        <f t="shared" si="7"/>
        <v>#VALUE!</v>
      </c>
      <c r="L90" s="236" t="str">
        <f t="shared" si="8"/>
        <v>#VALUE!</v>
      </c>
      <c r="M90" s="236" t="str">
        <f t="shared" si="9"/>
        <v>#VALUE!</v>
      </c>
      <c r="N90" s="236" t="str">
        <f t="shared" si="10"/>
        <v>#VALUE!</v>
      </c>
      <c r="O90" s="236" t="str">
        <f t="shared" si="11"/>
        <v>#VALUE!</v>
      </c>
      <c r="P90" s="237" t="str">
        <f t="shared" si="12"/>
        <v>OPIOIDS</v>
      </c>
      <c r="Q90" s="237" t="b">
        <v>0</v>
      </c>
      <c r="R90" s="237" t="str">
        <f t="shared" si="13"/>
        <v>LOW</v>
      </c>
      <c r="S90" s="238"/>
      <c r="T90" s="243">
        <f t="shared" si="21"/>
        <v>44587</v>
      </c>
      <c r="U90" s="237" t="str">
        <f t="shared" si="20"/>
        <v>DUE COMM</v>
      </c>
      <c r="V90" s="237" t="str">
        <f t="shared" si="16"/>
        <v> </v>
      </c>
      <c r="W90" s="83"/>
      <c r="X90" s="83"/>
      <c r="Y90" s="83"/>
      <c r="Z90" s="83"/>
      <c r="AA90" s="83"/>
      <c r="AB90" s="83"/>
      <c r="AC90" s="83"/>
      <c r="AD90" s="83"/>
      <c r="AE90" s="83"/>
    </row>
    <row r="91">
      <c r="A91" s="233">
        <v>9437.0</v>
      </c>
      <c r="B91" s="239" t="s">
        <v>7578</v>
      </c>
      <c r="C91" s="230" t="b">
        <v>1</v>
      </c>
      <c r="D91" s="235">
        <v>44582.0</v>
      </c>
      <c r="E91" s="236" t="str">
        <f t="shared" si="1"/>
        <v>#VALUE!</v>
      </c>
      <c r="F91" s="236" t="str">
        <f t="shared" si="2"/>
        <v>#VALUE!</v>
      </c>
      <c r="G91" s="236" t="str">
        <f t="shared" si="3"/>
        <v>OPI RX</v>
      </c>
      <c r="H91" s="236" t="str">
        <f t="shared" si="4"/>
        <v>#VALUE!</v>
      </c>
      <c r="I91" s="236" t="str">
        <f t="shared" si="5"/>
        <v>#VALUE!</v>
      </c>
      <c r="J91" s="236" t="str">
        <f t="shared" si="6"/>
        <v>#VALUE!</v>
      </c>
      <c r="K91" s="236" t="str">
        <f t="shared" si="7"/>
        <v>#VALUE!</v>
      </c>
      <c r="L91" s="236" t="str">
        <f t="shared" si="8"/>
        <v>#VALUE!</v>
      </c>
      <c r="M91" s="236" t="str">
        <f t="shared" si="9"/>
        <v>#VALUE!</v>
      </c>
      <c r="N91" s="236" t="str">
        <f t="shared" si="10"/>
        <v>#VALUE!</v>
      </c>
      <c r="O91" s="236" t="str">
        <f t="shared" si="11"/>
        <v>#VALUE!</v>
      </c>
      <c r="P91" s="237" t="str">
        <f t="shared" si="12"/>
        <v>OPIOIDS</v>
      </c>
      <c r="Q91" s="234" t="b">
        <v>1</v>
      </c>
      <c r="R91" s="237" t="str">
        <f t="shared" si="13"/>
        <v>HIGH</v>
      </c>
      <c r="S91" s="238">
        <v>44292.0</v>
      </c>
      <c r="T91" s="243">
        <f t="shared" si="21"/>
        <v>44582</v>
      </c>
      <c r="U91" s="237" t="str">
        <f t="shared" si="20"/>
        <v> </v>
      </c>
      <c r="V91" s="237" t="str">
        <f t="shared" si="16"/>
        <v> </v>
      </c>
      <c r="W91" s="83"/>
      <c r="X91" s="83"/>
      <c r="Y91" s="83"/>
      <c r="Z91" s="83"/>
      <c r="AA91" s="83"/>
      <c r="AB91" s="83"/>
      <c r="AC91" s="83"/>
      <c r="AD91" s="83"/>
      <c r="AE91" s="83"/>
    </row>
    <row r="92">
      <c r="A92" s="233">
        <v>9462.0</v>
      </c>
      <c r="B92" s="234" t="s">
        <v>7616</v>
      </c>
      <c r="C92" s="231" t="b">
        <v>1</v>
      </c>
      <c r="D92" s="243">
        <v>44393.0</v>
      </c>
      <c r="E92" s="236" t="str">
        <f t="shared" si="1"/>
        <v>#VALUE!</v>
      </c>
      <c r="F92" s="236" t="str">
        <f t="shared" si="2"/>
        <v>#VALUE!</v>
      </c>
      <c r="G92" s="236" t="str">
        <f t="shared" si="3"/>
        <v>#VALUE!</v>
      </c>
      <c r="H92" s="236" t="str">
        <f t="shared" si="4"/>
        <v>#VALUE!</v>
      </c>
      <c r="I92" s="236" t="str">
        <f t="shared" si="5"/>
        <v>#VALUE!</v>
      </c>
      <c r="J92" s="236" t="str">
        <f t="shared" si="6"/>
        <v>#VALUE!</v>
      </c>
      <c r="K92" s="236" t="str">
        <f t="shared" si="7"/>
        <v>#VALUE!</v>
      </c>
      <c r="L92" s="236" t="str">
        <f t="shared" si="8"/>
        <v>#VALUE!</v>
      </c>
      <c r="M92" s="236" t="str">
        <f t="shared" si="9"/>
        <v>OPI RX</v>
      </c>
      <c r="N92" s="236" t="str">
        <f t="shared" si="10"/>
        <v>#VALUE!</v>
      </c>
      <c r="O92" s="236" t="str">
        <f t="shared" si="11"/>
        <v>#VALUE!</v>
      </c>
      <c r="P92" s="237" t="str">
        <f t="shared" si="12"/>
        <v>OPIOIDS</v>
      </c>
      <c r="Q92" s="237" t="b">
        <v>1</v>
      </c>
      <c r="R92" s="237" t="str">
        <f t="shared" si="13"/>
        <v>HIGH</v>
      </c>
      <c r="S92" s="238"/>
      <c r="T92" s="243">
        <f t="shared" si="21"/>
        <v>44393</v>
      </c>
      <c r="U92" s="237" t="str">
        <f t="shared" si="20"/>
        <v>DUE COMM</v>
      </c>
      <c r="V92" s="237" t="str">
        <f t="shared" si="16"/>
        <v> </v>
      </c>
      <c r="W92" s="83"/>
      <c r="X92" s="83"/>
      <c r="Y92" s="83"/>
      <c r="Z92" s="83"/>
      <c r="AA92" s="83"/>
      <c r="AB92" s="83"/>
      <c r="AC92" s="83"/>
      <c r="AD92" s="83"/>
      <c r="AE92" s="83"/>
    </row>
    <row r="93">
      <c r="A93" s="233">
        <v>9466.0</v>
      </c>
      <c r="B93" s="234" t="s">
        <v>7590</v>
      </c>
      <c r="C93" s="231" t="b">
        <v>1</v>
      </c>
      <c r="D93" s="235">
        <v>44614.0</v>
      </c>
      <c r="E93" s="236" t="str">
        <f t="shared" si="1"/>
        <v>#VALUE!</v>
      </c>
      <c r="F93" s="236" t="str">
        <f t="shared" si="2"/>
        <v>#VALUE!</v>
      </c>
      <c r="G93" s="236" t="str">
        <f t="shared" si="3"/>
        <v>#VALUE!</v>
      </c>
      <c r="H93" s="236" t="str">
        <f t="shared" si="4"/>
        <v>#VALUE!</v>
      </c>
      <c r="I93" s="236" t="str">
        <f t="shared" si="5"/>
        <v>#VALUE!</v>
      </c>
      <c r="J93" s="236" t="str">
        <f t="shared" si="6"/>
        <v>#VALUE!</v>
      </c>
      <c r="K93" s="236" t="str">
        <f t="shared" si="7"/>
        <v>#VALUE!</v>
      </c>
      <c r="L93" s="236" t="str">
        <f t="shared" si="8"/>
        <v>#VALUE!</v>
      </c>
      <c r="M93" s="236" t="str">
        <f t="shared" si="9"/>
        <v>OPI RX</v>
      </c>
      <c r="N93" s="236" t="str">
        <f t="shared" si="10"/>
        <v>#VALUE!</v>
      </c>
      <c r="O93" s="236" t="str">
        <f t="shared" si="11"/>
        <v>#VALUE!</v>
      </c>
      <c r="P93" s="237" t="str">
        <f t="shared" si="12"/>
        <v>OPIOIDS</v>
      </c>
      <c r="Q93" s="237" t="b">
        <v>1</v>
      </c>
      <c r="R93" s="237" t="str">
        <f t="shared" si="13"/>
        <v>HIGH</v>
      </c>
      <c r="S93" s="238">
        <v>44125.0</v>
      </c>
      <c r="T93" s="243">
        <f t="shared" si="21"/>
        <v>44614</v>
      </c>
      <c r="U93" s="237" t="str">
        <f t="shared" si="20"/>
        <v>DUE COMM</v>
      </c>
      <c r="V93" s="237" t="str">
        <f t="shared" si="16"/>
        <v> </v>
      </c>
      <c r="W93" s="83"/>
      <c r="X93" s="83"/>
      <c r="Y93" s="83"/>
      <c r="Z93" s="83"/>
      <c r="AA93" s="83"/>
      <c r="AB93" s="83"/>
      <c r="AC93" s="83"/>
      <c r="AD93" s="83"/>
      <c r="AE93" s="83"/>
    </row>
    <row r="94">
      <c r="A94" s="244">
        <v>9473.0</v>
      </c>
      <c r="B94" s="245" t="s">
        <v>7617</v>
      </c>
      <c r="C94" s="230" t="b">
        <v>0</v>
      </c>
      <c r="D94" s="235" t="s">
        <v>7552</v>
      </c>
      <c r="E94" s="236" t="str">
        <f t="shared" si="1"/>
        <v>#VALUE!</v>
      </c>
      <c r="F94" s="236" t="str">
        <f t="shared" si="2"/>
        <v>OPI RX</v>
      </c>
      <c r="G94" s="236" t="str">
        <f t="shared" si="3"/>
        <v>#VALUE!</v>
      </c>
      <c r="H94" s="236" t="str">
        <f t="shared" si="4"/>
        <v>#VALUE!</v>
      </c>
      <c r="I94" s="236" t="str">
        <f t="shared" si="5"/>
        <v>#VALUE!</v>
      </c>
      <c r="J94" s="236" t="str">
        <f t="shared" si="6"/>
        <v>#VALUE!</v>
      </c>
      <c r="K94" s="236" t="str">
        <f t="shared" si="7"/>
        <v>#VALUE!</v>
      </c>
      <c r="L94" s="236" t="str">
        <f t="shared" si="8"/>
        <v>#VALUE!</v>
      </c>
      <c r="M94" s="236" t="str">
        <f t="shared" si="9"/>
        <v>#VALUE!</v>
      </c>
      <c r="N94" s="236" t="str">
        <f t="shared" si="10"/>
        <v>#VALUE!</v>
      </c>
      <c r="O94" s="236" t="str">
        <f t="shared" si="11"/>
        <v>#VALUE!</v>
      </c>
      <c r="P94" s="237" t="str">
        <f t="shared" si="12"/>
        <v>OPIOIDS</v>
      </c>
      <c r="Q94" s="237" t="b">
        <v>0</v>
      </c>
      <c r="R94" s="237" t="str">
        <f t="shared" si="13"/>
        <v>LOW</v>
      </c>
      <c r="S94" s="238"/>
      <c r="T94" s="238" t="str">
        <f t="shared" si="21"/>
        <v>  -  </v>
      </c>
      <c r="U94" s="237" t="str">
        <f t="shared" si="20"/>
        <v>DUE COMM</v>
      </c>
      <c r="V94" s="237" t="str">
        <f t="shared" si="16"/>
        <v> </v>
      </c>
      <c r="W94" s="83"/>
      <c r="X94" s="83"/>
      <c r="Y94" s="83"/>
      <c r="Z94" s="83"/>
      <c r="AA94" s="83"/>
      <c r="AB94" s="83"/>
      <c r="AC94" s="83"/>
      <c r="AD94" s="83"/>
      <c r="AE94" s="83"/>
    </row>
    <row r="95">
      <c r="A95" s="233">
        <v>9479.0</v>
      </c>
      <c r="B95" s="239" t="s">
        <v>7618</v>
      </c>
      <c r="C95" s="231" t="b">
        <v>1</v>
      </c>
      <c r="D95" s="235">
        <v>44640.0</v>
      </c>
      <c r="E95" s="236" t="str">
        <f t="shared" si="1"/>
        <v>#VALUE!</v>
      </c>
      <c r="F95" s="236" t="str">
        <f t="shared" si="2"/>
        <v>#VALUE!</v>
      </c>
      <c r="G95" s="236" t="str">
        <f t="shared" si="3"/>
        <v>OPI RX</v>
      </c>
      <c r="H95" s="236" t="str">
        <f t="shared" si="4"/>
        <v>#VALUE!</v>
      </c>
      <c r="I95" s="236" t="str">
        <f t="shared" si="5"/>
        <v>#VALUE!</v>
      </c>
      <c r="J95" s="236" t="str">
        <f t="shared" si="6"/>
        <v>#VALUE!</v>
      </c>
      <c r="K95" s="236" t="str">
        <f t="shared" si="7"/>
        <v>#VALUE!</v>
      </c>
      <c r="L95" s="236" t="str">
        <f t="shared" si="8"/>
        <v>#VALUE!</v>
      </c>
      <c r="M95" s="236" t="str">
        <f t="shared" si="9"/>
        <v>#VALUE!</v>
      </c>
      <c r="N95" s="236" t="str">
        <f t="shared" si="10"/>
        <v>#VALUE!</v>
      </c>
      <c r="O95" s="236" t="str">
        <f t="shared" si="11"/>
        <v>#VALUE!</v>
      </c>
      <c r="P95" s="237" t="str">
        <f t="shared" si="12"/>
        <v>OPIOIDS</v>
      </c>
      <c r="Q95" s="237" t="b">
        <v>1</v>
      </c>
      <c r="R95" s="237" t="str">
        <f t="shared" si="13"/>
        <v>HIGH</v>
      </c>
      <c r="S95" s="238">
        <v>44147.0</v>
      </c>
      <c r="T95" s="243">
        <f t="shared" si="21"/>
        <v>44640</v>
      </c>
      <c r="U95" s="237" t="str">
        <f t="shared" si="20"/>
        <v>DUE COMM</v>
      </c>
      <c r="V95" s="237" t="str">
        <f t="shared" si="16"/>
        <v> </v>
      </c>
      <c r="W95" s="83"/>
      <c r="X95" s="83"/>
      <c r="Y95" s="83"/>
      <c r="Z95" s="83"/>
      <c r="AA95" s="83"/>
      <c r="AB95" s="83"/>
      <c r="AC95" s="83"/>
      <c r="AD95" s="83"/>
      <c r="AE95" s="83"/>
    </row>
    <row r="96">
      <c r="A96" s="244">
        <v>9488.0</v>
      </c>
      <c r="B96" s="246" t="s">
        <v>7578</v>
      </c>
      <c r="C96" s="230" t="b">
        <v>1</v>
      </c>
      <c r="D96" s="235">
        <v>44591.0</v>
      </c>
      <c r="E96" s="236" t="str">
        <f t="shared" si="1"/>
        <v>#VALUE!</v>
      </c>
      <c r="F96" s="236" t="str">
        <f t="shared" si="2"/>
        <v>#VALUE!</v>
      </c>
      <c r="G96" s="236" t="str">
        <f t="shared" si="3"/>
        <v>OPI RX</v>
      </c>
      <c r="H96" s="236" t="str">
        <f t="shared" si="4"/>
        <v>#VALUE!</v>
      </c>
      <c r="I96" s="236" t="str">
        <f t="shared" si="5"/>
        <v>#VALUE!</v>
      </c>
      <c r="J96" s="236" t="str">
        <f t="shared" si="6"/>
        <v>#VALUE!</v>
      </c>
      <c r="K96" s="236" t="str">
        <f t="shared" si="7"/>
        <v>#VALUE!</v>
      </c>
      <c r="L96" s="236" t="str">
        <f t="shared" si="8"/>
        <v>#VALUE!</v>
      </c>
      <c r="M96" s="236" t="str">
        <f t="shared" si="9"/>
        <v>#VALUE!</v>
      </c>
      <c r="N96" s="236" t="str">
        <f t="shared" si="10"/>
        <v>#VALUE!</v>
      </c>
      <c r="O96" s="236" t="str">
        <f t="shared" si="11"/>
        <v>#VALUE!</v>
      </c>
      <c r="P96" s="237" t="str">
        <f t="shared" si="12"/>
        <v>OPIOIDS</v>
      </c>
      <c r="Q96" s="237" t="b">
        <v>0</v>
      </c>
      <c r="R96" s="237" t="str">
        <f t="shared" si="13"/>
        <v>LOW</v>
      </c>
      <c r="S96" s="238"/>
      <c r="T96" s="243">
        <f t="shared" si="21"/>
        <v>44591</v>
      </c>
      <c r="U96" s="237" t="str">
        <f t="shared" si="20"/>
        <v>DUE COMM</v>
      </c>
      <c r="V96" s="237" t="str">
        <f t="shared" si="16"/>
        <v> </v>
      </c>
      <c r="W96" s="83"/>
      <c r="X96" s="83"/>
      <c r="Y96" s="83"/>
      <c r="Z96" s="83"/>
      <c r="AA96" s="83"/>
      <c r="AB96" s="83"/>
      <c r="AC96" s="83"/>
      <c r="AD96" s="83"/>
      <c r="AE96" s="83"/>
    </row>
    <row r="97">
      <c r="A97" s="233">
        <v>9492.0</v>
      </c>
      <c r="B97" s="234" t="s">
        <v>7566</v>
      </c>
      <c r="C97" s="230" t="b">
        <v>1</v>
      </c>
      <c r="D97" s="243">
        <v>44510.0</v>
      </c>
      <c r="E97" s="236" t="str">
        <f t="shared" si="1"/>
        <v>#VALUE!</v>
      </c>
      <c r="F97" s="236" t="str">
        <f t="shared" si="2"/>
        <v>OPI RX</v>
      </c>
      <c r="G97" s="236" t="str">
        <f t="shared" si="3"/>
        <v>#VALUE!</v>
      </c>
      <c r="H97" s="236" t="str">
        <f t="shared" si="4"/>
        <v>#VALUE!</v>
      </c>
      <c r="I97" s="236" t="str">
        <f t="shared" si="5"/>
        <v>#VALUE!</v>
      </c>
      <c r="J97" s="236" t="str">
        <f t="shared" si="6"/>
        <v>#VALUE!</v>
      </c>
      <c r="K97" s="236" t="str">
        <f t="shared" si="7"/>
        <v>#VALUE!</v>
      </c>
      <c r="L97" s="236" t="str">
        <f t="shared" si="8"/>
        <v>#VALUE!</v>
      </c>
      <c r="M97" s="236" t="str">
        <f t="shared" si="9"/>
        <v>#VALUE!</v>
      </c>
      <c r="N97" s="236" t="str">
        <f t="shared" si="10"/>
        <v>#VALUE!</v>
      </c>
      <c r="O97" s="236" t="str">
        <f t="shared" si="11"/>
        <v>#VALUE!</v>
      </c>
      <c r="P97" s="237" t="str">
        <f t="shared" si="12"/>
        <v>OPIOIDS</v>
      </c>
      <c r="Q97" s="237" t="b">
        <v>0</v>
      </c>
      <c r="R97" s="237" t="str">
        <f t="shared" si="13"/>
        <v>LOW</v>
      </c>
      <c r="S97" s="238"/>
      <c r="T97" s="243">
        <f t="shared" si="21"/>
        <v>44510</v>
      </c>
      <c r="U97" s="237" t="str">
        <f t="shared" si="20"/>
        <v>DUE COMM</v>
      </c>
      <c r="V97" s="237" t="str">
        <f t="shared" si="16"/>
        <v> </v>
      </c>
      <c r="W97" s="83"/>
      <c r="X97" s="83"/>
      <c r="Y97" s="83"/>
      <c r="Z97" s="83"/>
      <c r="AA97" s="83"/>
      <c r="AB97" s="83"/>
      <c r="AC97" s="83"/>
      <c r="AD97" s="83"/>
      <c r="AE97" s="83"/>
    </row>
    <row r="98">
      <c r="A98" s="244">
        <v>9493.0</v>
      </c>
      <c r="B98" s="245" t="s">
        <v>7585</v>
      </c>
      <c r="C98" s="231" t="b">
        <v>1</v>
      </c>
      <c r="D98" s="235">
        <v>44638.0</v>
      </c>
      <c r="E98" s="236" t="str">
        <f t="shared" si="1"/>
        <v>#VALUE!</v>
      </c>
      <c r="F98" s="236" t="str">
        <f t="shared" si="2"/>
        <v>OPI RX</v>
      </c>
      <c r="G98" s="236" t="str">
        <f t="shared" si="3"/>
        <v>#VALUE!</v>
      </c>
      <c r="H98" s="236" t="str">
        <f t="shared" si="4"/>
        <v>#VALUE!</v>
      </c>
      <c r="I98" s="236" t="str">
        <f t="shared" si="5"/>
        <v>#VALUE!</v>
      </c>
      <c r="J98" s="236" t="str">
        <f t="shared" si="6"/>
        <v>#VALUE!</v>
      </c>
      <c r="K98" s="236" t="str">
        <f t="shared" si="7"/>
        <v>#VALUE!</v>
      </c>
      <c r="L98" s="236" t="str">
        <f t="shared" si="8"/>
        <v>#VALUE!</v>
      </c>
      <c r="M98" s="236" t="str">
        <f t="shared" si="9"/>
        <v>#VALUE!</v>
      </c>
      <c r="N98" s="236" t="str">
        <f t="shared" si="10"/>
        <v>#VALUE!</v>
      </c>
      <c r="O98" s="236" t="str">
        <f t="shared" si="11"/>
        <v>#VALUE!</v>
      </c>
      <c r="P98" s="237" t="str">
        <f t="shared" si="12"/>
        <v>OPIOIDS</v>
      </c>
      <c r="Q98" s="237" t="b">
        <v>0</v>
      </c>
      <c r="R98" s="237" t="str">
        <f t="shared" si="13"/>
        <v>LOW</v>
      </c>
      <c r="S98" s="238">
        <v>44390.0</v>
      </c>
      <c r="T98" s="243">
        <f t="shared" si="21"/>
        <v>44638</v>
      </c>
      <c r="U98" s="237" t="str">
        <f t="shared" si="20"/>
        <v> </v>
      </c>
      <c r="V98" s="237" t="str">
        <f t="shared" si="16"/>
        <v> </v>
      </c>
      <c r="W98" s="83"/>
      <c r="X98" s="83"/>
      <c r="Y98" s="83"/>
      <c r="Z98" s="83"/>
      <c r="AA98" s="83"/>
      <c r="AB98" s="83"/>
      <c r="AC98" s="83"/>
      <c r="AD98" s="83"/>
      <c r="AE98" s="83"/>
    </row>
    <row r="99">
      <c r="A99" s="244">
        <v>9495.0</v>
      </c>
      <c r="B99" s="245" t="s">
        <v>7619</v>
      </c>
      <c r="C99" s="231" t="b">
        <v>0</v>
      </c>
      <c r="D99" s="235" t="s">
        <v>7552</v>
      </c>
      <c r="E99" s="236" t="str">
        <f t="shared" si="1"/>
        <v>#VALUE!</v>
      </c>
      <c r="F99" s="236" t="str">
        <f t="shared" si="2"/>
        <v>#VALUE!</v>
      </c>
      <c r="G99" s="236" t="str">
        <f t="shared" si="3"/>
        <v>#VALUE!</v>
      </c>
      <c r="H99" s="236" t="str">
        <f t="shared" si="4"/>
        <v>#VALUE!</v>
      </c>
      <c r="I99" s="236" t="str">
        <f t="shared" si="5"/>
        <v>#VALUE!</v>
      </c>
      <c r="J99" s="236" t="str">
        <f t="shared" si="6"/>
        <v>#VALUE!</v>
      </c>
      <c r="K99" s="236" t="str">
        <f t="shared" si="7"/>
        <v>#VALUE!</v>
      </c>
      <c r="L99" s="236" t="str">
        <f t="shared" si="8"/>
        <v>#VALUE!</v>
      </c>
      <c r="M99" s="236" t="str">
        <f t="shared" si="9"/>
        <v>#VALUE!</v>
      </c>
      <c r="N99" s="236" t="str">
        <f t="shared" si="10"/>
        <v>#VALUE!</v>
      </c>
      <c r="O99" s="236" t="str">
        <f t="shared" si="11"/>
        <v>#VALUE!</v>
      </c>
      <c r="P99" s="237" t="str">
        <f t="shared" si="12"/>
        <v>NO RX</v>
      </c>
      <c r="Q99" s="237" t="b">
        <v>0</v>
      </c>
      <c r="R99" s="237" t="str">
        <f t="shared" si="13"/>
        <v>LOW</v>
      </c>
      <c r="S99" s="238"/>
      <c r="T99" s="238" t="str">
        <f t="shared" si="21"/>
        <v>  -  </v>
      </c>
      <c r="U99" s="237" t="str">
        <f t="shared" si="20"/>
        <v>DUE COMM</v>
      </c>
      <c r="V99" s="237" t="str">
        <f t="shared" si="16"/>
        <v> </v>
      </c>
      <c r="W99" s="83"/>
      <c r="X99" s="83"/>
      <c r="Y99" s="83"/>
      <c r="Z99" s="83"/>
      <c r="AA99" s="83"/>
      <c r="AB99" s="83"/>
      <c r="AC99" s="83"/>
      <c r="AD99" s="83"/>
      <c r="AE99" s="83"/>
    </row>
    <row r="100">
      <c r="A100" s="244">
        <v>9497.0</v>
      </c>
      <c r="B100" s="245" t="s">
        <v>7620</v>
      </c>
      <c r="C100" s="230" t="b">
        <v>1</v>
      </c>
      <c r="D100" s="243">
        <v>44535.0</v>
      </c>
      <c r="E100" s="236" t="str">
        <f t="shared" si="1"/>
        <v>OPI RX</v>
      </c>
      <c r="F100" s="236" t="str">
        <f t="shared" si="2"/>
        <v>#VALUE!</v>
      </c>
      <c r="G100" s="236" t="str">
        <f t="shared" si="3"/>
        <v>#VALUE!</v>
      </c>
      <c r="H100" s="236" t="str">
        <f t="shared" si="4"/>
        <v>#VALUE!</v>
      </c>
      <c r="I100" s="236" t="str">
        <f t="shared" si="5"/>
        <v>#VALUE!</v>
      </c>
      <c r="J100" s="236" t="str">
        <f t="shared" si="6"/>
        <v>#VALUE!</v>
      </c>
      <c r="K100" s="236" t="str">
        <f t="shared" si="7"/>
        <v>#VALUE!</v>
      </c>
      <c r="L100" s="236" t="str">
        <f t="shared" si="8"/>
        <v>#VALUE!</v>
      </c>
      <c r="M100" s="236" t="str">
        <f t="shared" si="9"/>
        <v>#VALUE!</v>
      </c>
      <c r="N100" s="236" t="str">
        <f t="shared" si="10"/>
        <v>#VALUE!</v>
      </c>
      <c r="O100" s="236" t="str">
        <f t="shared" si="11"/>
        <v>#VALUE!</v>
      </c>
      <c r="P100" s="237" t="str">
        <f t="shared" si="12"/>
        <v>OPIOIDS</v>
      </c>
      <c r="Q100" s="234" t="b">
        <v>0</v>
      </c>
      <c r="R100" s="237" t="str">
        <f t="shared" si="13"/>
        <v>LOW</v>
      </c>
      <c r="S100" s="238">
        <v>44147.0</v>
      </c>
      <c r="T100" s="243">
        <f t="shared" si="21"/>
        <v>44535</v>
      </c>
      <c r="U100" s="237" t="str">
        <f t="shared" si="20"/>
        <v>DUE COMM</v>
      </c>
      <c r="V100" s="237" t="str">
        <f t="shared" si="16"/>
        <v> </v>
      </c>
      <c r="W100" s="83"/>
      <c r="X100" s="83"/>
      <c r="Y100" s="83"/>
      <c r="Z100" s="83"/>
      <c r="AA100" s="83"/>
      <c r="AB100" s="83"/>
      <c r="AC100" s="83"/>
      <c r="AD100" s="83"/>
      <c r="AE100" s="83"/>
    </row>
    <row r="101">
      <c r="A101" s="244">
        <v>9504.0</v>
      </c>
      <c r="B101" s="245" t="s">
        <v>7621</v>
      </c>
      <c r="C101" s="230" t="b">
        <v>1</v>
      </c>
      <c r="D101" s="243">
        <v>44539.0</v>
      </c>
      <c r="E101" s="236" t="str">
        <f t="shared" si="1"/>
        <v>#VALUE!</v>
      </c>
      <c r="F101" s="236" t="str">
        <f t="shared" si="2"/>
        <v>#VALUE!</v>
      </c>
      <c r="G101" s="236" t="str">
        <f t="shared" si="3"/>
        <v>#VALUE!</v>
      </c>
      <c r="H101" s="236" t="str">
        <f t="shared" si="4"/>
        <v>#VALUE!</v>
      </c>
      <c r="I101" s="236" t="str">
        <f t="shared" si="5"/>
        <v>#VALUE!</v>
      </c>
      <c r="J101" s="236" t="str">
        <f t="shared" si="6"/>
        <v>#VALUE!</v>
      </c>
      <c r="K101" s="236" t="str">
        <f t="shared" si="7"/>
        <v>#VALUE!</v>
      </c>
      <c r="L101" s="236" t="str">
        <f t="shared" si="8"/>
        <v>#VALUE!</v>
      </c>
      <c r="M101" s="236" t="str">
        <f t="shared" si="9"/>
        <v>#VALUE!</v>
      </c>
      <c r="N101" s="236" t="str">
        <f t="shared" si="10"/>
        <v>#VALUE!</v>
      </c>
      <c r="O101" s="236" t="str">
        <f t="shared" si="11"/>
        <v>#VALUE!</v>
      </c>
      <c r="P101" s="237" t="str">
        <f t="shared" si="12"/>
        <v>NO RX</v>
      </c>
      <c r="Q101" s="234" t="b">
        <v>0</v>
      </c>
      <c r="R101" s="237" t="str">
        <f t="shared" si="13"/>
        <v>LOW</v>
      </c>
      <c r="S101" s="238">
        <v>44259.0</v>
      </c>
      <c r="T101" s="243">
        <f t="shared" si="21"/>
        <v>44539</v>
      </c>
      <c r="U101" s="237" t="str">
        <f t="shared" si="20"/>
        <v>DUE COMM</v>
      </c>
      <c r="V101" s="237" t="str">
        <f t="shared" si="16"/>
        <v> </v>
      </c>
      <c r="W101" s="83"/>
      <c r="X101" s="83"/>
      <c r="Y101" s="83"/>
      <c r="Z101" s="83"/>
      <c r="AA101" s="83"/>
      <c r="AB101" s="83"/>
      <c r="AC101" s="83"/>
      <c r="AD101" s="83"/>
      <c r="AE101" s="83"/>
    </row>
    <row r="102">
      <c r="A102" s="233">
        <v>9506.0</v>
      </c>
      <c r="B102" s="234" t="s">
        <v>7622</v>
      </c>
      <c r="C102" s="230" t="b">
        <v>0</v>
      </c>
      <c r="D102" s="235" t="s">
        <v>7552</v>
      </c>
      <c r="E102" s="236" t="str">
        <f t="shared" si="1"/>
        <v>#VALUE!</v>
      </c>
      <c r="F102" s="236" t="str">
        <f t="shared" si="2"/>
        <v>#VALUE!</v>
      </c>
      <c r="G102" s="236" t="str">
        <f t="shared" si="3"/>
        <v>OPI RX</v>
      </c>
      <c r="H102" s="236" t="str">
        <f t="shared" si="4"/>
        <v>#VALUE!</v>
      </c>
      <c r="I102" s="236" t="str">
        <f t="shared" si="5"/>
        <v>#VALUE!</v>
      </c>
      <c r="J102" s="236" t="str">
        <f t="shared" si="6"/>
        <v>#VALUE!</v>
      </c>
      <c r="K102" s="236" t="str">
        <f t="shared" si="7"/>
        <v>#VALUE!</v>
      </c>
      <c r="L102" s="236" t="str">
        <f t="shared" si="8"/>
        <v>#VALUE!</v>
      </c>
      <c r="M102" s="236" t="str">
        <f t="shared" si="9"/>
        <v>#VALUE!</v>
      </c>
      <c r="N102" s="236" t="str">
        <f t="shared" si="10"/>
        <v>#VALUE!</v>
      </c>
      <c r="O102" s="236" t="str">
        <f t="shared" si="11"/>
        <v>#VALUE!</v>
      </c>
      <c r="P102" s="237" t="str">
        <f t="shared" si="12"/>
        <v>OPIOIDS</v>
      </c>
      <c r="Q102" s="237" t="b">
        <v>0</v>
      </c>
      <c r="R102" s="237" t="str">
        <f t="shared" si="13"/>
        <v>LOW</v>
      </c>
      <c r="S102" s="238"/>
      <c r="T102" s="238" t="str">
        <f t="shared" si="21"/>
        <v>  -  </v>
      </c>
      <c r="U102" s="237" t="str">
        <f t="shared" si="20"/>
        <v>DUE COMM</v>
      </c>
      <c r="V102" s="237" t="str">
        <f t="shared" si="16"/>
        <v> </v>
      </c>
      <c r="W102" s="83"/>
      <c r="X102" s="83"/>
      <c r="Y102" s="83"/>
      <c r="Z102" s="83"/>
      <c r="AA102" s="83"/>
      <c r="AB102" s="83"/>
      <c r="AC102" s="83"/>
      <c r="AD102" s="83"/>
      <c r="AE102" s="83"/>
    </row>
    <row r="103">
      <c r="A103" s="244">
        <v>9508.0</v>
      </c>
      <c r="B103" s="245" t="s">
        <v>7623</v>
      </c>
      <c r="C103" s="231" t="b">
        <v>1</v>
      </c>
      <c r="D103" s="243">
        <v>44421.0</v>
      </c>
      <c r="E103" s="236" t="str">
        <f t="shared" si="1"/>
        <v>#VALUE!</v>
      </c>
      <c r="F103" s="236" t="str">
        <f t="shared" si="2"/>
        <v>#VALUE!</v>
      </c>
      <c r="G103" s="236" t="str">
        <f t="shared" si="3"/>
        <v>#VALUE!</v>
      </c>
      <c r="H103" s="236" t="str">
        <f t="shared" si="4"/>
        <v>#VALUE!</v>
      </c>
      <c r="I103" s="236" t="str">
        <f t="shared" si="5"/>
        <v>#VALUE!</v>
      </c>
      <c r="J103" s="236" t="str">
        <f t="shared" si="6"/>
        <v>#VALUE!</v>
      </c>
      <c r="K103" s="236" t="str">
        <f t="shared" si="7"/>
        <v>#VALUE!</v>
      </c>
      <c r="L103" s="236" t="str">
        <f t="shared" si="8"/>
        <v>#VALUE!</v>
      </c>
      <c r="M103" s="236" t="str">
        <f t="shared" si="9"/>
        <v>#VALUE!</v>
      </c>
      <c r="N103" s="236" t="str">
        <f t="shared" si="10"/>
        <v>#VALUE!</v>
      </c>
      <c r="O103" s="236" t="str">
        <f t="shared" si="11"/>
        <v>#VALUE!</v>
      </c>
      <c r="P103" s="237" t="str">
        <f t="shared" si="12"/>
        <v>NO RX</v>
      </c>
      <c r="Q103" s="237" t="b">
        <v>0</v>
      </c>
      <c r="R103" s="237" t="str">
        <f t="shared" si="13"/>
        <v>LOW</v>
      </c>
      <c r="S103" s="238"/>
      <c r="T103" s="243">
        <f t="shared" si="21"/>
        <v>44421</v>
      </c>
      <c r="U103" s="237" t="str">
        <f t="shared" si="20"/>
        <v>DUE COMM</v>
      </c>
      <c r="V103" s="237" t="str">
        <f t="shared" si="16"/>
        <v> </v>
      </c>
      <c r="W103" s="83"/>
      <c r="X103" s="83"/>
      <c r="Y103" s="83"/>
      <c r="Z103" s="83"/>
      <c r="AA103" s="83"/>
      <c r="AB103" s="83"/>
      <c r="AC103" s="83"/>
      <c r="AD103" s="83"/>
      <c r="AE103" s="83"/>
    </row>
    <row r="104">
      <c r="A104" s="244">
        <v>9529.0</v>
      </c>
      <c r="B104" s="234" t="s">
        <v>7624</v>
      </c>
      <c r="C104" s="230" t="b">
        <v>1</v>
      </c>
      <c r="D104" s="243">
        <v>44390.0</v>
      </c>
      <c r="E104" s="236" t="str">
        <f t="shared" si="1"/>
        <v>#VALUE!</v>
      </c>
      <c r="F104" s="236" t="str">
        <f t="shared" si="2"/>
        <v>#VALUE!</v>
      </c>
      <c r="G104" s="236" t="str">
        <f t="shared" si="3"/>
        <v>OPI RX</v>
      </c>
      <c r="H104" s="236" t="str">
        <f t="shared" si="4"/>
        <v>#VALUE!</v>
      </c>
      <c r="I104" s="236" t="str">
        <f t="shared" si="5"/>
        <v>#VALUE!</v>
      </c>
      <c r="J104" s="236" t="str">
        <f t="shared" si="6"/>
        <v>#VALUE!</v>
      </c>
      <c r="K104" s="236" t="str">
        <f t="shared" si="7"/>
        <v>#VALUE!</v>
      </c>
      <c r="L104" s="236" t="str">
        <f t="shared" si="8"/>
        <v>#VALUE!</v>
      </c>
      <c r="M104" s="236" t="str">
        <f t="shared" si="9"/>
        <v>#VALUE!</v>
      </c>
      <c r="N104" s="236" t="str">
        <f t="shared" si="10"/>
        <v>#VALUE!</v>
      </c>
      <c r="O104" s="236" t="str">
        <f t="shared" si="11"/>
        <v>#VALUE!</v>
      </c>
      <c r="P104" s="237" t="str">
        <f t="shared" si="12"/>
        <v>OPIOIDS</v>
      </c>
      <c r="Q104" s="237" t="b">
        <v>1</v>
      </c>
      <c r="R104" s="237" t="str">
        <f t="shared" si="13"/>
        <v>HIGH</v>
      </c>
      <c r="S104" s="238"/>
      <c r="T104" s="243">
        <f t="shared" si="21"/>
        <v>44390</v>
      </c>
      <c r="U104" s="237" t="str">
        <f t="shared" si="20"/>
        <v>DUE COMM</v>
      </c>
      <c r="V104" s="237" t="str">
        <f t="shared" si="16"/>
        <v> </v>
      </c>
      <c r="W104" s="83"/>
      <c r="X104" s="83"/>
      <c r="Y104" s="83"/>
      <c r="Z104" s="83"/>
      <c r="AA104" s="83"/>
      <c r="AB104" s="83"/>
      <c r="AC104" s="83"/>
      <c r="AD104" s="83"/>
      <c r="AE104" s="83"/>
    </row>
    <row r="105">
      <c r="A105" s="248">
        <v>9530.0</v>
      </c>
      <c r="B105" s="239" t="s">
        <v>7625</v>
      </c>
      <c r="C105" s="239" t="b">
        <v>1</v>
      </c>
      <c r="D105" s="235">
        <v>44586.0</v>
      </c>
      <c r="E105" s="236" t="str">
        <f t="shared" si="1"/>
        <v>OPI RX</v>
      </c>
      <c r="F105" s="236" t="str">
        <f t="shared" si="2"/>
        <v>#VALUE!</v>
      </c>
      <c r="G105" s="236" t="str">
        <f t="shared" si="3"/>
        <v>#VALUE!</v>
      </c>
      <c r="H105" s="236" t="str">
        <f t="shared" si="4"/>
        <v>#VALUE!</v>
      </c>
      <c r="I105" s="236" t="str">
        <f t="shared" si="5"/>
        <v>#VALUE!</v>
      </c>
      <c r="J105" s="236" t="str">
        <f t="shared" si="6"/>
        <v>#VALUE!</v>
      </c>
      <c r="K105" s="236" t="str">
        <f t="shared" si="7"/>
        <v>#VALUE!</v>
      </c>
      <c r="L105" s="236" t="str">
        <f t="shared" si="8"/>
        <v>#VALUE!</v>
      </c>
      <c r="M105" s="236" t="str">
        <f t="shared" si="9"/>
        <v>#VALUE!</v>
      </c>
      <c r="N105" s="236" t="str">
        <f t="shared" si="10"/>
        <v>#VALUE!</v>
      </c>
      <c r="O105" s="236" t="str">
        <f t="shared" si="11"/>
        <v>#VALUE!</v>
      </c>
      <c r="P105" s="237" t="str">
        <f t="shared" si="12"/>
        <v>OPIOIDS</v>
      </c>
      <c r="Q105" s="234" t="b">
        <v>0</v>
      </c>
      <c r="R105" s="237" t="str">
        <f t="shared" si="13"/>
        <v>LOW</v>
      </c>
      <c r="S105" s="242">
        <v>44908.0</v>
      </c>
      <c r="T105" s="243">
        <f t="shared" si="21"/>
        <v>44586</v>
      </c>
      <c r="U105" s="237" t="str">
        <f t="shared" si="20"/>
        <v> </v>
      </c>
      <c r="V105" s="237" t="str">
        <f t="shared" si="16"/>
        <v> </v>
      </c>
      <c r="W105" s="83"/>
      <c r="X105" s="83"/>
      <c r="Y105" s="83"/>
      <c r="Z105" s="83"/>
      <c r="AA105" s="83"/>
      <c r="AB105" s="83"/>
      <c r="AC105" s="83"/>
      <c r="AD105" s="83"/>
      <c r="AE105" s="83"/>
    </row>
    <row r="106">
      <c r="A106" s="244">
        <v>9534.0</v>
      </c>
      <c r="B106" s="245" t="s">
        <v>7626</v>
      </c>
      <c r="C106" s="231" t="b">
        <v>1</v>
      </c>
      <c r="D106" s="235">
        <v>44591.0</v>
      </c>
      <c r="E106" s="236" t="str">
        <f t="shared" si="1"/>
        <v>#VALUE!</v>
      </c>
      <c r="F106" s="236" t="str">
        <f t="shared" si="2"/>
        <v>#VALUE!</v>
      </c>
      <c r="G106" s="236" t="str">
        <f t="shared" si="3"/>
        <v>OPI RX</v>
      </c>
      <c r="H106" s="236" t="str">
        <f t="shared" si="4"/>
        <v>#VALUE!</v>
      </c>
      <c r="I106" s="236" t="str">
        <f t="shared" si="5"/>
        <v>#VALUE!</v>
      </c>
      <c r="J106" s="236" t="str">
        <f t="shared" si="6"/>
        <v>#VALUE!</v>
      </c>
      <c r="K106" s="236" t="str">
        <f t="shared" si="7"/>
        <v>#VALUE!</v>
      </c>
      <c r="L106" s="236" t="str">
        <f t="shared" si="8"/>
        <v>#VALUE!</v>
      </c>
      <c r="M106" s="236" t="str">
        <f t="shared" si="9"/>
        <v>#VALUE!</v>
      </c>
      <c r="N106" s="236" t="str">
        <f t="shared" si="10"/>
        <v>#VALUE!</v>
      </c>
      <c r="O106" s="236" t="str">
        <f t="shared" si="11"/>
        <v>#VALUE!</v>
      </c>
      <c r="P106" s="237" t="str">
        <f t="shared" si="12"/>
        <v>OPIOIDS</v>
      </c>
      <c r="Q106" s="237" t="b">
        <v>1</v>
      </c>
      <c r="R106" s="237" t="str">
        <f t="shared" si="13"/>
        <v>HIGH</v>
      </c>
      <c r="S106" s="238"/>
      <c r="T106" s="243">
        <f t="shared" si="21"/>
        <v>44591</v>
      </c>
      <c r="U106" s="237" t="str">
        <f t="shared" si="20"/>
        <v>DUE COMM</v>
      </c>
      <c r="V106" s="237" t="str">
        <f t="shared" si="16"/>
        <v> </v>
      </c>
      <c r="W106" s="83"/>
      <c r="X106" s="83"/>
      <c r="Y106" s="83"/>
      <c r="Z106" s="83"/>
      <c r="AA106" s="83"/>
      <c r="AB106" s="83"/>
      <c r="AC106" s="83"/>
      <c r="AD106" s="83"/>
      <c r="AE106" s="83"/>
    </row>
    <row r="107">
      <c r="A107" s="244">
        <v>9536.0</v>
      </c>
      <c r="B107" s="245" t="s">
        <v>7566</v>
      </c>
      <c r="C107" s="230" t="b">
        <v>1</v>
      </c>
      <c r="D107" s="243">
        <v>44539.0</v>
      </c>
      <c r="E107" s="236" t="str">
        <f t="shared" si="1"/>
        <v>#VALUE!</v>
      </c>
      <c r="F107" s="236" t="str">
        <f t="shared" si="2"/>
        <v>OPI RX</v>
      </c>
      <c r="G107" s="236" t="str">
        <f t="shared" si="3"/>
        <v>#VALUE!</v>
      </c>
      <c r="H107" s="236" t="str">
        <f t="shared" si="4"/>
        <v>#VALUE!</v>
      </c>
      <c r="I107" s="236" t="str">
        <f t="shared" si="5"/>
        <v>#VALUE!</v>
      </c>
      <c r="J107" s="236" t="str">
        <f t="shared" si="6"/>
        <v>#VALUE!</v>
      </c>
      <c r="K107" s="236" t="str">
        <f t="shared" si="7"/>
        <v>#VALUE!</v>
      </c>
      <c r="L107" s="236" t="str">
        <f t="shared" si="8"/>
        <v>#VALUE!</v>
      </c>
      <c r="M107" s="236" t="str">
        <f t="shared" si="9"/>
        <v>#VALUE!</v>
      </c>
      <c r="N107" s="236" t="str">
        <f t="shared" si="10"/>
        <v>#VALUE!</v>
      </c>
      <c r="O107" s="236" t="str">
        <f t="shared" si="11"/>
        <v>#VALUE!</v>
      </c>
      <c r="P107" s="237" t="str">
        <f t="shared" si="12"/>
        <v>OPIOIDS</v>
      </c>
      <c r="Q107" s="237" t="b">
        <v>0</v>
      </c>
      <c r="R107" s="237" t="str">
        <f t="shared" si="13"/>
        <v>LOW</v>
      </c>
      <c r="S107" s="238">
        <v>44186.0</v>
      </c>
      <c r="T107" s="243">
        <f t="shared" si="21"/>
        <v>44539</v>
      </c>
      <c r="U107" s="237" t="str">
        <f t="shared" si="20"/>
        <v>DUE COMM</v>
      </c>
      <c r="V107" s="237" t="str">
        <f t="shared" si="16"/>
        <v> </v>
      </c>
      <c r="W107" s="83"/>
      <c r="X107" s="83"/>
      <c r="Y107" s="83"/>
      <c r="Z107" s="83"/>
      <c r="AA107" s="83"/>
      <c r="AB107" s="83"/>
      <c r="AC107" s="83"/>
      <c r="AD107" s="83"/>
      <c r="AE107" s="83"/>
    </row>
    <row r="108">
      <c r="A108" s="244">
        <v>9538.0</v>
      </c>
      <c r="B108" s="245" t="s">
        <v>7585</v>
      </c>
      <c r="C108" s="230" t="b">
        <v>1</v>
      </c>
      <c r="D108" s="235">
        <v>44587.0</v>
      </c>
      <c r="E108" s="236" t="str">
        <f t="shared" si="1"/>
        <v>#VALUE!</v>
      </c>
      <c r="F108" s="236" t="str">
        <f t="shared" si="2"/>
        <v>OPI RX</v>
      </c>
      <c r="G108" s="236" t="str">
        <f t="shared" si="3"/>
        <v>#VALUE!</v>
      </c>
      <c r="H108" s="236" t="str">
        <f t="shared" si="4"/>
        <v>#VALUE!</v>
      </c>
      <c r="I108" s="236" t="str">
        <f t="shared" si="5"/>
        <v>#VALUE!</v>
      </c>
      <c r="J108" s="236" t="str">
        <f t="shared" si="6"/>
        <v>#VALUE!</v>
      </c>
      <c r="K108" s="236" t="str">
        <f t="shared" si="7"/>
        <v>#VALUE!</v>
      </c>
      <c r="L108" s="236" t="str">
        <f t="shared" si="8"/>
        <v>#VALUE!</v>
      </c>
      <c r="M108" s="236" t="str">
        <f t="shared" si="9"/>
        <v>#VALUE!</v>
      </c>
      <c r="N108" s="236" t="str">
        <f t="shared" si="10"/>
        <v>#VALUE!</v>
      </c>
      <c r="O108" s="236" t="str">
        <f t="shared" si="11"/>
        <v>#VALUE!</v>
      </c>
      <c r="P108" s="237" t="str">
        <f t="shared" si="12"/>
        <v>OPIOIDS</v>
      </c>
      <c r="Q108" s="237" t="b">
        <v>0</v>
      </c>
      <c r="R108" s="237" t="str">
        <f t="shared" si="13"/>
        <v>LOW</v>
      </c>
      <c r="S108" s="238"/>
      <c r="T108" s="243">
        <f t="shared" si="21"/>
        <v>44587</v>
      </c>
      <c r="U108" s="237" t="str">
        <f t="shared" si="20"/>
        <v>DUE COMM</v>
      </c>
      <c r="V108" s="237" t="str">
        <f t="shared" si="16"/>
        <v> </v>
      </c>
      <c r="W108" s="83"/>
      <c r="X108" s="83"/>
      <c r="Y108" s="83"/>
      <c r="Z108" s="83"/>
      <c r="AA108" s="83"/>
      <c r="AB108" s="83"/>
      <c r="AC108" s="83"/>
      <c r="AD108" s="83"/>
      <c r="AE108" s="83"/>
    </row>
    <row r="109">
      <c r="A109" s="244">
        <v>9540.0</v>
      </c>
      <c r="B109" s="245" t="s">
        <v>7627</v>
      </c>
      <c r="C109" s="231" t="b">
        <v>1</v>
      </c>
      <c r="D109" s="235">
        <v>44638.0</v>
      </c>
      <c r="E109" s="236" t="str">
        <f t="shared" si="1"/>
        <v>#VALUE!</v>
      </c>
      <c r="F109" s="236" t="str">
        <f t="shared" si="2"/>
        <v>OPI RX</v>
      </c>
      <c r="G109" s="236" t="str">
        <f t="shared" si="3"/>
        <v>#VALUE!</v>
      </c>
      <c r="H109" s="236" t="str">
        <f t="shared" si="4"/>
        <v>OPI RX</v>
      </c>
      <c r="I109" s="236" t="str">
        <f t="shared" si="5"/>
        <v>#VALUE!</v>
      </c>
      <c r="J109" s="236" t="str">
        <f t="shared" si="6"/>
        <v>#VALUE!</v>
      </c>
      <c r="K109" s="236" t="str">
        <f t="shared" si="7"/>
        <v>#VALUE!</v>
      </c>
      <c r="L109" s="236" t="str">
        <f t="shared" si="8"/>
        <v>#VALUE!</v>
      </c>
      <c r="M109" s="236" t="str">
        <f t="shared" si="9"/>
        <v>#VALUE!</v>
      </c>
      <c r="N109" s="236" t="str">
        <f t="shared" si="10"/>
        <v>#VALUE!</v>
      </c>
      <c r="O109" s="236" t="str">
        <f t="shared" si="11"/>
        <v>#VALUE!</v>
      </c>
      <c r="P109" s="237" t="str">
        <f t="shared" si="12"/>
        <v>OPIOIDS</v>
      </c>
      <c r="Q109" s="237" t="b">
        <v>0</v>
      </c>
      <c r="R109" s="237" t="str">
        <f t="shared" si="13"/>
        <v>LOW</v>
      </c>
      <c r="S109" s="238">
        <v>44125.0</v>
      </c>
      <c r="T109" s="243">
        <f t="shared" si="21"/>
        <v>44638</v>
      </c>
      <c r="U109" s="237" t="str">
        <f t="shared" si="20"/>
        <v>DUE COMM</v>
      </c>
      <c r="V109" s="237" t="str">
        <f t="shared" si="16"/>
        <v> </v>
      </c>
      <c r="W109" s="83"/>
      <c r="X109" s="83"/>
      <c r="Y109" s="83"/>
      <c r="Z109" s="83"/>
      <c r="AA109" s="83"/>
      <c r="AB109" s="83"/>
      <c r="AC109" s="83"/>
      <c r="AD109" s="83"/>
      <c r="AE109" s="83"/>
    </row>
    <row r="110">
      <c r="A110" s="244">
        <v>9551.0</v>
      </c>
      <c r="B110" s="245" t="s">
        <v>7569</v>
      </c>
      <c r="C110" s="230" t="b">
        <v>1</v>
      </c>
      <c r="D110" s="243">
        <v>44565.0</v>
      </c>
      <c r="E110" s="236" t="str">
        <f t="shared" si="1"/>
        <v>#VALUE!</v>
      </c>
      <c r="F110" s="236" t="str">
        <f t="shared" si="2"/>
        <v>#VALUE!</v>
      </c>
      <c r="G110" s="236" t="str">
        <f t="shared" si="3"/>
        <v>OPI RX</v>
      </c>
      <c r="H110" s="236" t="str">
        <f t="shared" si="4"/>
        <v>#VALUE!</v>
      </c>
      <c r="I110" s="236" t="str">
        <f t="shared" si="5"/>
        <v>#VALUE!</v>
      </c>
      <c r="J110" s="236" t="str">
        <f t="shared" si="6"/>
        <v>#VALUE!</v>
      </c>
      <c r="K110" s="236" t="str">
        <f t="shared" si="7"/>
        <v>#VALUE!</v>
      </c>
      <c r="L110" s="236" t="str">
        <f t="shared" si="8"/>
        <v>#VALUE!</v>
      </c>
      <c r="M110" s="236" t="str">
        <f t="shared" si="9"/>
        <v>#VALUE!</v>
      </c>
      <c r="N110" s="236" t="str">
        <f t="shared" si="10"/>
        <v>#VALUE!</v>
      </c>
      <c r="O110" s="236" t="str">
        <f t="shared" si="11"/>
        <v>#VALUE!</v>
      </c>
      <c r="P110" s="237" t="str">
        <f t="shared" si="12"/>
        <v>OPIOIDS</v>
      </c>
      <c r="Q110" s="237" t="b">
        <v>0</v>
      </c>
      <c r="R110" s="237" t="str">
        <f t="shared" si="13"/>
        <v>LOW</v>
      </c>
      <c r="S110" s="249">
        <v>44211.0</v>
      </c>
      <c r="T110" s="243">
        <f t="shared" si="21"/>
        <v>44565</v>
      </c>
      <c r="U110" s="237" t="str">
        <f t="shared" si="20"/>
        <v>DUE COMM</v>
      </c>
      <c r="V110" s="237" t="str">
        <f t="shared" si="16"/>
        <v> </v>
      </c>
      <c r="W110" s="83"/>
      <c r="X110" s="83"/>
      <c r="Y110" s="83"/>
      <c r="Z110" s="83"/>
      <c r="AA110" s="83"/>
      <c r="AB110" s="83"/>
      <c r="AC110" s="83"/>
      <c r="AD110" s="83"/>
      <c r="AE110" s="83"/>
    </row>
    <row r="111">
      <c r="A111" s="233">
        <v>9553.0</v>
      </c>
      <c r="B111" s="234" t="s">
        <v>7569</v>
      </c>
      <c r="C111" s="230" t="b">
        <v>1</v>
      </c>
      <c r="D111" s="235">
        <v>44593.0</v>
      </c>
      <c r="E111" s="236" t="str">
        <f t="shared" si="1"/>
        <v>#VALUE!</v>
      </c>
      <c r="F111" s="236" t="str">
        <f t="shared" si="2"/>
        <v>#VALUE!</v>
      </c>
      <c r="G111" s="236" t="str">
        <f t="shared" si="3"/>
        <v>OPI RX</v>
      </c>
      <c r="H111" s="236" t="str">
        <f t="shared" si="4"/>
        <v>#VALUE!</v>
      </c>
      <c r="I111" s="236" t="str">
        <f t="shared" si="5"/>
        <v>#VALUE!</v>
      </c>
      <c r="J111" s="236" t="str">
        <f t="shared" si="6"/>
        <v>#VALUE!</v>
      </c>
      <c r="K111" s="236" t="str">
        <f t="shared" si="7"/>
        <v>#VALUE!</v>
      </c>
      <c r="L111" s="236" t="str">
        <f t="shared" si="8"/>
        <v>#VALUE!</v>
      </c>
      <c r="M111" s="236" t="str">
        <f t="shared" si="9"/>
        <v>#VALUE!</v>
      </c>
      <c r="N111" s="236" t="str">
        <f t="shared" si="10"/>
        <v>#VALUE!</v>
      </c>
      <c r="O111" s="236" t="str">
        <f t="shared" si="11"/>
        <v>#VALUE!</v>
      </c>
      <c r="P111" s="237" t="str">
        <f t="shared" si="12"/>
        <v>OPIOIDS</v>
      </c>
      <c r="Q111" s="234" t="b">
        <v>0</v>
      </c>
      <c r="R111" s="237" t="str">
        <f t="shared" si="13"/>
        <v>LOW</v>
      </c>
      <c r="S111" s="238"/>
      <c r="T111" s="243">
        <f t="shared" si="21"/>
        <v>44593</v>
      </c>
      <c r="U111" s="237" t="str">
        <f t="shared" si="20"/>
        <v>DUE COMM</v>
      </c>
      <c r="V111" s="237" t="str">
        <f t="shared" si="16"/>
        <v> </v>
      </c>
      <c r="W111" s="83"/>
      <c r="X111" s="83"/>
      <c r="Y111" s="83"/>
      <c r="Z111" s="83"/>
      <c r="AA111" s="83"/>
      <c r="AB111" s="83"/>
      <c r="AC111" s="83"/>
      <c r="AD111" s="83"/>
      <c r="AE111" s="83"/>
    </row>
    <row r="112">
      <c r="A112" s="244">
        <v>9559.0</v>
      </c>
      <c r="B112" s="245" t="s">
        <v>7628</v>
      </c>
      <c r="C112" s="231" t="b">
        <v>1</v>
      </c>
      <c r="D112" s="243">
        <v>44469.0</v>
      </c>
      <c r="E112" s="236" t="str">
        <f t="shared" si="1"/>
        <v>#VALUE!</v>
      </c>
      <c r="F112" s="236" t="str">
        <f t="shared" si="2"/>
        <v>#VALUE!</v>
      </c>
      <c r="G112" s="236" t="str">
        <f t="shared" si="3"/>
        <v>#VALUE!</v>
      </c>
      <c r="H112" s="236" t="str">
        <f t="shared" si="4"/>
        <v>#VALUE!</v>
      </c>
      <c r="I112" s="236" t="str">
        <f t="shared" si="5"/>
        <v>#VALUE!</v>
      </c>
      <c r="J112" s="236" t="str">
        <f t="shared" si="6"/>
        <v>#VALUE!</v>
      </c>
      <c r="K112" s="236" t="str">
        <f t="shared" si="7"/>
        <v>#VALUE!</v>
      </c>
      <c r="L112" s="236" t="str">
        <f t="shared" si="8"/>
        <v>#VALUE!</v>
      </c>
      <c r="M112" s="236" t="str">
        <f t="shared" si="9"/>
        <v>#VALUE!</v>
      </c>
      <c r="N112" s="236" t="str">
        <f t="shared" si="10"/>
        <v>#VALUE!</v>
      </c>
      <c r="O112" s="236" t="str">
        <f t="shared" si="11"/>
        <v>#VALUE!</v>
      </c>
      <c r="P112" s="237" t="str">
        <f t="shared" si="12"/>
        <v>NO RX</v>
      </c>
      <c r="Q112" s="234" t="b">
        <v>0</v>
      </c>
      <c r="R112" s="237" t="str">
        <f t="shared" si="13"/>
        <v>LOW</v>
      </c>
      <c r="S112" s="238">
        <v>44127.0</v>
      </c>
      <c r="T112" s="243">
        <f t="shared" si="21"/>
        <v>44469</v>
      </c>
      <c r="U112" s="237" t="str">
        <f t="shared" si="20"/>
        <v>DUE COMM</v>
      </c>
      <c r="V112" s="237" t="str">
        <f t="shared" si="16"/>
        <v> </v>
      </c>
      <c r="W112" s="83"/>
      <c r="X112" s="83"/>
      <c r="Y112" s="83"/>
      <c r="Z112" s="83"/>
      <c r="AA112" s="83"/>
      <c r="AB112" s="83"/>
      <c r="AC112" s="83"/>
      <c r="AD112" s="83"/>
      <c r="AE112" s="83"/>
    </row>
    <row r="113">
      <c r="A113" s="244">
        <v>9568.0</v>
      </c>
      <c r="B113" s="245" t="s">
        <v>7585</v>
      </c>
      <c r="C113" s="231" t="b">
        <v>0</v>
      </c>
      <c r="D113" s="235" t="s">
        <v>7552</v>
      </c>
      <c r="E113" s="236" t="str">
        <f t="shared" si="1"/>
        <v>#VALUE!</v>
      </c>
      <c r="F113" s="236" t="str">
        <f t="shared" si="2"/>
        <v>OPI RX</v>
      </c>
      <c r="G113" s="236" t="str">
        <f t="shared" si="3"/>
        <v>#VALUE!</v>
      </c>
      <c r="H113" s="236" t="str">
        <f t="shared" si="4"/>
        <v>#VALUE!</v>
      </c>
      <c r="I113" s="236" t="str">
        <f t="shared" si="5"/>
        <v>#VALUE!</v>
      </c>
      <c r="J113" s="236" t="str">
        <f t="shared" si="6"/>
        <v>#VALUE!</v>
      </c>
      <c r="K113" s="236" t="str">
        <f t="shared" si="7"/>
        <v>#VALUE!</v>
      </c>
      <c r="L113" s="236" t="str">
        <f t="shared" si="8"/>
        <v>#VALUE!</v>
      </c>
      <c r="M113" s="236" t="str">
        <f t="shared" si="9"/>
        <v>#VALUE!</v>
      </c>
      <c r="N113" s="236" t="str">
        <f t="shared" si="10"/>
        <v>#VALUE!</v>
      </c>
      <c r="O113" s="236" t="str">
        <f t="shared" si="11"/>
        <v>#VALUE!</v>
      </c>
      <c r="P113" s="237" t="str">
        <f t="shared" si="12"/>
        <v>OPIOIDS</v>
      </c>
      <c r="Q113" s="237" t="b">
        <v>0</v>
      </c>
      <c r="R113" s="237" t="str">
        <f t="shared" si="13"/>
        <v>LOW</v>
      </c>
      <c r="S113" s="238"/>
      <c r="T113" s="238" t="str">
        <f t="shared" si="21"/>
        <v>  -  </v>
      </c>
      <c r="U113" s="237" t="str">
        <f t="shared" si="20"/>
        <v>DUE COMM</v>
      </c>
      <c r="V113" s="237" t="str">
        <f t="shared" si="16"/>
        <v> </v>
      </c>
      <c r="W113" s="83"/>
      <c r="X113" s="83"/>
      <c r="Y113" s="83"/>
      <c r="Z113" s="83"/>
      <c r="AA113" s="83"/>
      <c r="AB113" s="83"/>
      <c r="AC113" s="83"/>
      <c r="AD113" s="83"/>
      <c r="AE113" s="83"/>
    </row>
    <row r="114">
      <c r="A114" s="244">
        <v>9574.0</v>
      </c>
      <c r="B114" s="245" t="s">
        <v>7629</v>
      </c>
      <c r="C114" s="230" t="b">
        <v>1</v>
      </c>
      <c r="D114" s="243">
        <v>44539.0</v>
      </c>
      <c r="E114" s="236" t="str">
        <f t="shared" si="1"/>
        <v>#VALUE!</v>
      </c>
      <c r="F114" s="236" t="str">
        <f t="shared" si="2"/>
        <v>OPI RX</v>
      </c>
      <c r="G114" s="236" t="str">
        <f t="shared" si="3"/>
        <v>#VALUE!</v>
      </c>
      <c r="H114" s="236" t="str">
        <f t="shared" si="4"/>
        <v>#VALUE!</v>
      </c>
      <c r="I114" s="236" t="str">
        <f t="shared" si="5"/>
        <v>#VALUE!</v>
      </c>
      <c r="J114" s="236" t="str">
        <f t="shared" si="6"/>
        <v>#VALUE!</v>
      </c>
      <c r="K114" s="236" t="str">
        <f t="shared" si="7"/>
        <v>#VALUE!</v>
      </c>
      <c r="L114" s="236" t="str">
        <f t="shared" si="8"/>
        <v>#VALUE!</v>
      </c>
      <c r="M114" s="236" t="str">
        <f t="shared" si="9"/>
        <v>#VALUE!</v>
      </c>
      <c r="N114" s="236" t="str">
        <f t="shared" si="10"/>
        <v>#VALUE!</v>
      </c>
      <c r="O114" s="236" t="str">
        <f t="shared" si="11"/>
        <v>#VALUE!</v>
      </c>
      <c r="P114" s="237" t="str">
        <f t="shared" si="12"/>
        <v>OPIOIDS</v>
      </c>
      <c r="Q114" s="234" t="b">
        <v>0</v>
      </c>
      <c r="R114" s="237" t="str">
        <f t="shared" si="13"/>
        <v>LOW</v>
      </c>
      <c r="S114" s="238">
        <v>44133.0</v>
      </c>
      <c r="T114" s="243">
        <f t="shared" si="21"/>
        <v>44539</v>
      </c>
      <c r="U114" s="237" t="str">
        <f t="shared" si="20"/>
        <v>DUE COMM</v>
      </c>
      <c r="V114" s="237" t="str">
        <f t="shared" si="16"/>
        <v> </v>
      </c>
      <c r="W114" s="83"/>
      <c r="X114" s="83"/>
      <c r="Y114" s="83"/>
      <c r="Z114" s="83"/>
      <c r="AA114" s="83"/>
      <c r="AB114" s="83"/>
      <c r="AC114" s="83"/>
      <c r="AD114" s="83"/>
      <c r="AE114" s="83"/>
    </row>
    <row r="115">
      <c r="A115" s="244">
        <v>9576.0</v>
      </c>
      <c r="B115" s="245" t="s">
        <v>7566</v>
      </c>
      <c r="C115" s="230" t="b">
        <v>1</v>
      </c>
      <c r="D115" s="235">
        <v>44627.0</v>
      </c>
      <c r="E115" s="236" t="str">
        <f t="shared" si="1"/>
        <v>#VALUE!</v>
      </c>
      <c r="F115" s="236" t="str">
        <f t="shared" si="2"/>
        <v>OPI RX</v>
      </c>
      <c r="G115" s="236" t="str">
        <f t="shared" si="3"/>
        <v>#VALUE!</v>
      </c>
      <c r="H115" s="236" t="str">
        <f t="shared" si="4"/>
        <v>#VALUE!</v>
      </c>
      <c r="I115" s="236" t="str">
        <f t="shared" si="5"/>
        <v>#VALUE!</v>
      </c>
      <c r="J115" s="236" t="str">
        <f t="shared" si="6"/>
        <v>#VALUE!</v>
      </c>
      <c r="K115" s="236" t="str">
        <f t="shared" si="7"/>
        <v>#VALUE!</v>
      </c>
      <c r="L115" s="236" t="str">
        <f t="shared" si="8"/>
        <v>#VALUE!</v>
      </c>
      <c r="M115" s="236" t="str">
        <f t="shared" si="9"/>
        <v>#VALUE!</v>
      </c>
      <c r="N115" s="236" t="str">
        <f t="shared" si="10"/>
        <v>#VALUE!</v>
      </c>
      <c r="O115" s="236" t="str">
        <f t="shared" si="11"/>
        <v>#VALUE!</v>
      </c>
      <c r="P115" s="237" t="str">
        <f t="shared" si="12"/>
        <v>OPIOIDS</v>
      </c>
      <c r="Q115" s="237" t="b">
        <v>1</v>
      </c>
      <c r="R115" s="237" t="str">
        <f t="shared" si="13"/>
        <v>HIGH</v>
      </c>
      <c r="S115" s="238">
        <v>44284.0</v>
      </c>
      <c r="T115" s="243">
        <f t="shared" si="21"/>
        <v>44627</v>
      </c>
      <c r="U115" s="237" t="str">
        <f t="shared" si="20"/>
        <v> </v>
      </c>
      <c r="V115" s="237" t="str">
        <f t="shared" si="16"/>
        <v> </v>
      </c>
      <c r="W115" s="83"/>
      <c r="X115" s="83"/>
      <c r="Y115" s="83"/>
      <c r="Z115" s="83"/>
      <c r="AA115" s="83"/>
      <c r="AB115" s="83"/>
      <c r="AC115" s="83"/>
      <c r="AD115" s="83"/>
      <c r="AE115" s="83"/>
    </row>
    <row r="116">
      <c r="A116" s="244">
        <v>9582.0</v>
      </c>
      <c r="B116" s="245" t="s">
        <v>7569</v>
      </c>
      <c r="C116" s="230" t="b">
        <v>0</v>
      </c>
      <c r="D116" s="235" t="s">
        <v>7552</v>
      </c>
      <c r="E116" s="236" t="str">
        <f t="shared" si="1"/>
        <v>#VALUE!</v>
      </c>
      <c r="F116" s="236" t="str">
        <f t="shared" si="2"/>
        <v>#VALUE!</v>
      </c>
      <c r="G116" s="236" t="str">
        <f t="shared" si="3"/>
        <v>OPI RX</v>
      </c>
      <c r="H116" s="236" t="str">
        <f t="shared" si="4"/>
        <v>#VALUE!</v>
      </c>
      <c r="I116" s="236" t="str">
        <f t="shared" si="5"/>
        <v>#VALUE!</v>
      </c>
      <c r="J116" s="236" t="str">
        <f t="shared" si="6"/>
        <v>#VALUE!</v>
      </c>
      <c r="K116" s="236" t="str">
        <f t="shared" si="7"/>
        <v>#VALUE!</v>
      </c>
      <c r="L116" s="236" t="str">
        <f t="shared" si="8"/>
        <v>#VALUE!</v>
      </c>
      <c r="M116" s="236" t="str">
        <f t="shared" si="9"/>
        <v>#VALUE!</v>
      </c>
      <c r="N116" s="236" t="str">
        <f t="shared" si="10"/>
        <v>#VALUE!</v>
      </c>
      <c r="O116" s="236" t="str">
        <f t="shared" si="11"/>
        <v>#VALUE!</v>
      </c>
      <c r="P116" s="237" t="str">
        <f t="shared" si="12"/>
        <v>OPIOIDS</v>
      </c>
      <c r="Q116" s="237" t="b">
        <v>1</v>
      </c>
      <c r="R116" s="237" t="str">
        <f t="shared" si="13"/>
        <v>HIGH</v>
      </c>
      <c r="S116" s="238"/>
      <c r="T116" s="238" t="str">
        <f t="shared" si="21"/>
        <v>  -  </v>
      </c>
      <c r="U116" s="237" t="str">
        <f t="shared" si="20"/>
        <v>DUE COMM</v>
      </c>
      <c r="V116" s="237" t="str">
        <f t="shared" si="16"/>
        <v> </v>
      </c>
      <c r="W116" s="83"/>
      <c r="X116" s="83"/>
      <c r="Y116" s="83"/>
      <c r="Z116" s="83"/>
      <c r="AA116" s="83"/>
      <c r="AB116" s="83"/>
      <c r="AC116" s="83"/>
      <c r="AD116" s="83"/>
      <c r="AE116" s="83"/>
    </row>
    <row r="117">
      <c r="A117" s="244">
        <v>9583.0</v>
      </c>
      <c r="B117" s="245" t="s">
        <v>7616</v>
      </c>
      <c r="C117" s="231" t="b">
        <v>1</v>
      </c>
      <c r="D117" s="235">
        <v>44587.0</v>
      </c>
      <c r="E117" s="236" t="str">
        <f t="shared" si="1"/>
        <v>#VALUE!</v>
      </c>
      <c r="F117" s="236" t="str">
        <f t="shared" si="2"/>
        <v>#VALUE!</v>
      </c>
      <c r="G117" s="236" t="str">
        <f t="shared" si="3"/>
        <v>#VALUE!</v>
      </c>
      <c r="H117" s="236" t="str">
        <f t="shared" si="4"/>
        <v>#VALUE!</v>
      </c>
      <c r="I117" s="236" t="str">
        <f t="shared" si="5"/>
        <v>#VALUE!</v>
      </c>
      <c r="J117" s="236" t="str">
        <f t="shared" si="6"/>
        <v>#VALUE!</v>
      </c>
      <c r="K117" s="236" t="str">
        <f t="shared" si="7"/>
        <v>#VALUE!</v>
      </c>
      <c r="L117" s="236" t="str">
        <f t="shared" si="8"/>
        <v>#VALUE!</v>
      </c>
      <c r="M117" s="236" t="str">
        <f t="shared" si="9"/>
        <v>OPI RX</v>
      </c>
      <c r="N117" s="236" t="str">
        <f t="shared" si="10"/>
        <v>#VALUE!</v>
      </c>
      <c r="O117" s="236" t="str">
        <f t="shared" si="11"/>
        <v>#VALUE!</v>
      </c>
      <c r="P117" s="237" t="str">
        <f t="shared" si="12"/>
        <v>OPIOIDS</v>
      </c>
      <c r="Q117" s="237" t="b">
        <v>0</v>
      </c>
      <c r="R117" s="237" t="str">
        <f t="shared" si="13"/>
        <v>LOW</v>
      </c>
      <c r="S117" s="238"/>
      <c r="T117" s="243">
        <f t="shared" si="21"/>
        <v>44587</v>
      </c>
      <c r="U117" s="237" t="str">
        <f t="shared" si="20"/>
        <v>DUE COMM</v>
      </c>
      <c r="V117" s="237" t="str">
        <f t="shared" si="16"/>
        <v> </v>
      </c>
      <c r="W117" s="83"/>
      <c r="X117" s="83"/>
      <c r="Y117" s="83"/>
      <c r="Z117" s="83"/>
      <c r="AA117" s="83"/>
      <c r="AB117" s="83"/>
      <c r="AC117" s="83"/>
      <c r="AD117" s="83"/>
      <c r="AE117" s="83"/>
    </row>
    <row r="118">
      <c r="A118" s="244">
        <v>9586.0</v>
      </c>
      <c r="B118" s="245" t="s">
        <v>7576</v>
      </c>
      <c r="C118" s="231" t="b">
        <v>1</v>
      </c>
      <c r="D118" s="243">
        <v>44390.0</v>
      </c>
      <c r="E118" s="236" t="str">
        <f t="shared" si="1"/>
        <v>#VALUE!</v>
      </c>
      <c r="F118" s="236" t="str">
        <f t="shared" si="2"/>
        <v>#VALUE!</v>
      </c>
      <c r="G118" s="236" t="str">
        <f t="shared" si="3"/>
        <v>#VALUE!</v>
      </c>
      <c r="H118" s="236" t="str">
        <f t="shared" si="4"/>
        <v>#VALUE!</v>
      </c>
      <c r="I118" s="236" t="str">
        <f t="shared" si="5"/>
        <v>#VALUE!</v>
      </c>
      <c r="J118" s="236" t="str">
        <f t="shared" si="6"/>
        <v>#VALUE!</v>
      </c>
      <c r="K118" s="236" t="str">
        <f t="shared" si="7"/>
        <v>#VALUE!</v>
      </c>
      <c r="L118" s="236" t="str">
        <f t="shared" si="8"/>
        <v>#VALUE!</v>
      </c>
      <c r="M118" s="236" t="str">
        <f t="shared" si="9"/>
        <v>#VALUE!</v>
      </c>
      <c r="N118" s="236" t="str">
        <f t="shared" si="10"/>
        <v>#VALUE!</v>
      </c>
      <c r="O118" s="236" t="str">
        <f t="shared" si="11"/>
        <v>#VALUE!</v>
      </c>
      <c r="P118" s="237" t="str">
        <f t="shared" si="12"/>
        <v>NO RX</v>
      </c>
      <c r="Q118" s="237" t="b">
        <v>1</v>
      </c>
      <c r="R118" s="237" t="str">
        <f t="shared" si="13"/>
        <v>HIGH</v>
      </c>
      <c r="S118" s="238"/>
      <c r="T118" s="243">
        <f t="shared" si="21"/>
        <v>44390</v>
      </c>
      <c r="U118" s="237" t="str">
        <f t="shared" si="20"/>
        <v>DUE COMM</v>
      </c>
      <c r="V118" s="237" t="str">
        <f t="shared" si="16"/>
        <v> </v>
      </c>
      <c r="W118" s="83"/>
      <c r="X118" s="83"/>
      <c r="Y118" s="83"/>
      <c r="Z118" s="83"/>
      <c r="AA118" s="83"/>
      <c r="AB118" s="83"/>
      <c r="AC118" s="83"/>
      <c r="AD118" s="83"/>
      <c r="AE118" s="83"/>
    </row>
    <row r="119">
      <c r="A119" s="233">
        <v>9587.0</v>
      </c>
      <c r="B119" s="239" t="s">
        <v>7552</v>
      </c>
      <c r="C119" s="230" t="b">
        <v>1</v>
      </c>
      <c r="D119" s="243">
        <v>44399.0</v>
      </c>
      <c r="E119" s="236" t="str">
        <f t="shared" si="1"/>
        <v>#VALUE!</v>
      </c>
      <c r="F119" s="236" t="str">
        <f t="shared" si="2"/>
        <v>#VALUE!</v>
      </c>
      <c r="G119" s="236" t="str">
        <f t="shared" si="3"/>
        <v>#VALUE!</v>
      </c>
      <c r="H119" s="236" t="str">
        <f t="shared" si="4"/>
        <v>#VALUE!</v>
      </c>
      <c r="I119" s="236" t="str">
        <f t="shared" si="5"/>
        <v>#VALUE!</v>
      </c>
      <c r="J119" s="236" t="str">
        <f t="shared" si="6"/>
        <v>#VALUE!</v>
      </c>
      <c r="K119" s="236" t="str">
        <f t="shared" si="7"/>
        <v>#VALUE!</v>
      </c>
      <c r="L119" s="236" t="str">
        <f t="shared" si="8"/>
        <v>#VALUE!</v>
      </c>
      <c r="M119" s="236" t="str">
        <f t="shared" si="9"/>
        <v>#VALUE!</v>
      </c>
      <c r="N119" s="236" t="str">
        <f t="shared" si="10"/>
        <v>#VALUE!</v>
      </c>
      <c r="O119" s="236" t="str">
        <f t="shared" si="11"/>
        <v>#VALUE!</v>
      </c>
      <c r="P119" s="237" t="str">
        <f t="shared" si="12"/>
        <v>NO RX</v>
      </c>
      <c r="Q119" s="234" t="b">
        <v>0</v>
      </c>
      <c r="R119" s="237" t="str">
        <f t="shared" si="13"/>
        <v>LOW</v>
      </c>
      <c r="S119" s="238"/>
      <c r="T119" s="243">
        <f t="shared" si="21"/>
        <v>44399</v>
      </c>
      <c r="U119" s="237" t="str">
        <f t="shared" si="20"/>
        <v>DUE COMM</v>
      </c>
      <c r="V119" s="237" t="str">
        <f t="shared" si="16"/>
        <v> </v>
      </c>
      <c r="W119" s="83"/>
      <c r="X119" s="83"/>
      <c r="Y119" s="83"/>
      <c r="Z119" s="83"/>
      <c r="AA119" s="83"/>
      <c r="AB119" s="83"/>
      <c r="AC119" s="83"/>
      <c r="AD119" s="83"/>
      <c r="AE119" s="83"/>
    </row>
    <row r="120">
      <c r="A120" s="244">
        <v>9593.0</v>
      </c>
      <c r="B120" s="245" t="s">
        <v>7585</v>
      </c>
      <c r="C120" s="230" t="b">
        <v>1</v>
      </c>
      <c r="D120" s="235">
        <v>44601.0</v>
      </c>
      <c r="E120" s="236" t="str">
        <f t="shared" si="1"/>
        <v>#VALUE!</v>
      </c>
      <c r="F120" s="236" t="str">
        <f t="shared" si="2"/>
        <v>OPI RX</v>
      </c>
      <c r="G120" s="236" t="str">
        <f t="shared" si="3"/>
        <v>#VALUE!</v>
      </c>
      <c r="H120" s="236" t="str">
        <f t="shared" si="4"/>
        <v>#VALUE!</v>
      </c>
      <c r="I120" s="236" t="str">
        <f t="shared" si="5"/>
        <v>#VALUE!</v>
      </c>
      <c r="J120" s="236" t="str">
        <f t="shared" si="6"/>
        <v>#VALUE!</v>
      </c>
      <c r="K120" s="236" t="str">
        <f t="shared" si="7"/>
        <v>#VALUE!</v>
      </c>
      <c r="L120" s="236" t="str">
        <f t="shared" si="8"/>
        <v>#VALUE!</v>
      </c>
      <c r="M120" s="236" t="str">
        <f t="shared" si="9"/>
        <v>#VALUE!</v>
      </c>
      <c r="N120" s="236" t="str">
        <f t="shared" si="10"/>
        <v>#VALUE!</v>
      </c>
      <c r="O120" s="236" t="str">
        <f t="shared" si="11"/>
        <v>#VALUE!</v>
      </c>
      <c r="P120" s="237" t="str">
        <f t="shared" si="12"/>
        <v>OPIOIDS</v>
      </c>
      <c r="Q120" s="234" t="b">
        <v>0</v>
      </c>
      <c r="R120" s="237" t="str">
        <f t="shared" si="13"/>
        <v>LOW</v>
      </c>
      <c r="S120" s="238">
        <v>44159.0</v>
      </c>
      <c r="T120" s="243">
        <f t="shared" si="21"/>
        <v>44601</v>
      </c>
      <c r="U120" s="237" t="str">
        <f t="shared" si="20"/>
        <v>DUE COMM</v>
      </c>
      <c r="V120" s="237" t="str">
        <f t="shared" si="16"/>
        <v> </v>
      </c>
      <c r="W120" s="83"/>
      <c r="X120" s="83"/>
      <c r="Y120" s="83"/>
      <c r="Z120" s="83"/>
      <c r="AA120" s="83"/>
      <c r="AB120" s="83"/>
      <c r="AC120" s="83"/>
      <c r="AD120" s="83"/>
      <c r="AE120" s="83"/>
    </row>
    <row r="121">
      <c r="A121" s="244">
        <v>9597.0</v>
      </c>
      <c r="B121" s="245" t="s">
        <v>7630</v>
      </c>
      <c r="C121" s="231" t="b">
        <v>0</v>
      </c>
      <c r="D121" s="235" t="s">
        <v>7552</v>
      </c>
      <c r="E121" s="236" t="str">
        <f t="shared" si="1"/>
        <v>#VALUE!</v>
      </c>
      <c r="F121" s="236" t="str">
        <f t="shared" si="2"/>
        <v>#VALUE!</v>
      </c>
      <c r="G121" s="236" t="str">
        <f t="shared" si="3"/>
        <v>#VALUE!</v>
      </c>
      <c r="H121" s="236" t="str">
        <f t="shared" si="4"/>
        <v>#VALUE!</v>
      </c>
      <c r="I121" s="236" t="str">
        <f t="shared" si="5"/>
        <v>#VALUE!</v>
      </c>
      <c r="J121" s="236" t="str">
        <f t="shared" si="6"/>
        <v>#VALUE!</v>
      </c>
      <c r="K121" s="236" t="str">
        <f t="shared" si="7"/>
        <v>#VALUE!</v>
      </c>
      <c r="L121" s="236" t="str">
        <f t="shared" si="8"/>
        <v>#VALUE!</v>
      </c>
      <c r="M121" s="236" t="str">
        <f t="shared" si="9"/>
        <v>#VALUE!</v>
      </c>
      <c r="N121" s="236" t="str">
        <f t="shared" si="10"/>
        <v>#VALUE!</v>
      </c>
      <c r="O121" s="236" t="str">
        <f t="shared" si="11"/>
        <v>#VALUE!</v>
      </c>
      <c r="P121" s="237" t="str">
        <f t="shared" si="12"/>
        <v>NO RX</v>
      </c>
      <c r="Q121" s="237" t="b">
        <v>0</v>
      </c>
      <c r="R121" s="237" t="str">
        <f t="shared" si="13"/>
        <v>LOW</v>
      </c>
      <c r="S121" s="238"/>
      <c r="T121" s="238" t="str">
        <f t="shared" si="21"/>
        <v>  -  </v>
      </c>
      <c r="U121" s="237" t="str">
        <f t="shared" si="20"/>
        <v>DUE COMM</v>
      </c>
      <c r="V121" s="237" t="str">
        <f t="shared" si="16"/>
        <v> </v>
      </c>
      <c r="W121" s="83"/>
      <c r="X121" s="83"/>
      <c r="Y121" s="83"/>
      <c r="Z121" s="83"/>
      <c r="AA121" s="83"/>
      <c r="AB121" s="83"/>
      <c r="AC121" s="83"/>
      <c r="AD121" s="83"/>
      <c r="AE121" s="83"/>
    </row>
    <row r="122">
      <c r="A122" s="244">
        <v>9601.0</v>
      </c>
      <c r="B122" s="245" t="s">
        <v>7631</v>
      </c>
      <c r="C122" s="231" t="b">
        <v>1</v>
      </c>
      <c r="D122" s="235">
        <v>44634.0</v>
      </c>
      <c r="E122" s="236" t="str">
        <f t="shared" si="1"/>
        <v>#VALUE!</v>
      </c>
      <c r="F122" s="236" t="str">
        <f t="shared" si="2"/>
        <v>OPI RX</v>
      </c>
      <c r="G122" s="236" t="str">
        <f t="shared" si="3"/>
        <v>#VALUE!</v>
      </c>
      <c r="H122" s="236" t="str">
        <f t="shared" si="4"/>
        <v>#VALUE!</v>
      </c>
      <c r="I122" s="236" t="str">
        <f t="shared" si="5"/>
        <v>#VALUE!</v>
      </c>
      <c r="J122" s="236" t="str">
        <f t="shared" si="6"/>
        <v>#VALUE!</v>
      </c>
      <c r="K122" s="236" t="str">
        <f t="shared" si="7"/>
        <v>#VALUE!</v>
      </c>
      <c r="L122" s="236" t="str">
        <f t="shared" si="8"/>
        <v>#VALUE!</v>
      </c>
      <c r="M122" s="236" t="str">
        <f t="shared" si="9"/>
        <v>#VALUE!</v>
      </c>
      <c r="N122" s="236" t="str">
        <f t="shared" si="10"/>
        <v>#VALUE!</v>
      </c>
      <c r="O122" s="236" t="str">
        <f t="shared" si="11"/>
        <v>#VALUE!</v>
      </c>
      <c r="P122" s="237" t="str">
        <f t="shared" si="12"/>
        <v>OPIOIDS</v>
      </c>
      <c r="Q122" s="237" t="b">
        <v>0</v>
      </c>
      <c r="R122" s="237" t="str">
        <f t="shared" si="13"/>
        <v>LOW</v>
      </c>
      <c r="S122" s="238">
        <v>44263.0</v>
      </c>
      <c r="T122" s="243">
        <f t="shared" si="21"/>
        <v>44634</v>
      </c>
      <c r="U122" s="237" t="str">
        <f t="shared" si="20"/>
        <v>DUE COMM</v>
      </c>
      <c r="V122" s="237" t="str">
        <f t="shared" si="16"/>
        <v> </v>
      </c>
      <c r="W122" s="83"/>
      <c r="X122" s="83"/>
      <c r="Y122" s="83"/>
      <c r="Z122" s="83"/>
      <c r="AA122" s="83"/>
      <c r="AB122" s="83"/>
      <c r="AC122" s="83"/>
      <c r="AD122" s="83"/>
      <c r="AE122" s="83"/>
    </row>
    <row r="123">
      <c r="A123" s="233">
        <v>9608.0</v>
      </c>
      <c r="B123" s="234" t="s">
        <v>7632</v>
      </c>
      <c r="C123" s="230" t="b">
        <v>1</v>
      </c>
      <c r="D123" s="235">
        <v>44620.0</v>
      </c>
      <c r="E123" s="236" t="str">
        <f t="shared" si="1"/>
        <v>#VALUE!</v>
      </c>
      <c r="F123" s="236" t="str">
        <f t="shared" si="2"/>
        <v>OPI RX</v>
      </c>
      <c r="G123" s="236" t="str">
        <f t="shared" si="3"/>
        <v>#VALUE!</v>
      </c>
      <c r="H123" s="236" t="str">
        <f t="shared" si="4"/>
        <v>#VALUE!</v>
      </c>
      <c r="I123" s="236" t="str">
        <f t="shared" si="5"/>
        <v>#VALUE!</v>
      </c>
      <c r="J123" s="236" t="str">
        <f t="shared" si="6"/>
        <v>#VALUE!</v>
      </c>
      <c r="K123" s="236" t="str">
        <f t="shared" si="7"/>
        <v>#VALUE!</v>
      </c>
      <c r="L123" s="236" t="str">
        <f t="shared" si="8"/>
        <v>#VALUE!</v>
      </c>
      <c r="M123" s="236" t="str">
        <f t="shared" si="9"/>
        <v>#VALUE!</v>
      </c>
      <c r="N123" s="236" t="str">
        <f t="shared" si="10"/>
        <v>#VALUE!</v>
      </c>
      <c r="O123" s="236" t="str">
        <f t="shared" si="11"/>
        <v>#VALUE!</v>
      </c>
      <c r="P123" s="237" t="str">
        <f t="shared" si="12"/>
        <v>OPIOIDS</v>
      </c>
      <c r="Q123" s="234" t="b">
        <v>1</v>
      </c>
      <c r="R123" s="237" t="str">
        <f t="shared" si="13"/>
        <v>HIGH</v>
      </c>
      <c r="S123" s="238">
        <v>44172.0</v>
      </c>
      <c r="T123" s="243">
        <f t="shared" si="21"/>
        <v>44620</v>
      </c>
      <c r="U123" s="237" t="str">
        <f t="shared" si="20"/>
        <v>DUE COMM</v>
      </c>
      <c r="V123" s="237" t="str">
        <f t="shared" si="16"/>
        <v> </v>
      </c>
      <c r="W123" s="83"/>
      <c r="X123" s="83"/>
      <c r="Y123" s="83"/>
      <c r="Z123" s="83"/>
      <c r="AA123" s="83"/>
      <c r="AB123" s="83"/>
      <c r="AC123" s="83"/>
      <c r="AD123" s="83"/>
      <c r="AE123" s="83"/>
    </row>
    <row r="124">
      <c r="A124" s="233">
        <v>9616.0</v>
      </c>
      <c r="B124" s="234" t="s">
        <v>7566</v>
      </c>
      <c r="C124" s="231" t="b">
        <v>1</v>
      </c>
      <c r="D124" s="235">
        <v>44620.0</v>
      </c>
      <c r="E124" s="236" t="str">
        <f t="shared" si="1"/>
        <v>#VALUE!</v>
      </c>
      <c r="F124" s="236" t="str">
        <f t="shared" si="2"/>
        <v>OPI RX</v>
      </c>
      <c r="G124" s="236" t="str">
        <f t="shared" si="3"/>
        <v>#VALUE!</v>
      </c>
      <c r="H124" s="236" t="str">
        <f t="shared" si="4"/>
        <v>#VALUE!</v>
      </c>
      <c r="I124" s="236" t="str">
        <f t="shared" si="5"/>
        <v>#VALUE!</v>
      </c>
      <c r="J124" s="236" t="str">
        <f t="shared" si="6"/>
        <v>#VALUE!</v>
      </c>
      <c r="K124" s="236" t="str">
        <f t="shared" si="7"/>
        <v>#VALUE!</v>
      </c>
      <c r="L124" s="236" t="str">
        <f t="shared" si="8"/>
        <v>#VALUE!</v>
      </c>
      <c r="M124" s="236" t="str">
        <f t="shared" si="9"/>
        <v>#VALUE!</v>
      </c>
      <c r="N124" s="236" t="str">
        <f t="shared" si="10"/>
        <v>#VALUE!</v>
      </c>
      <c r="O124" s="236" t="str">
        <f t="shared" si="11"/>
        <v>#VALUE!</v>
      </c>
      <c r="P124" s="237" t="str">
        <f t="shared" si="12"/>
        <v>OPIOIDS</v>
      </c>
      <c r="Q124" s="237" t="b">
        <v>1</v>
      </c>
      <c r="R124" s="237" t="str">
        <f t="shared" si="13"/>
        <v>HIGH</v>
      </c>
      <c r="S124" s="238">
        <v>44187.0</v>
      </c>
      <c r="T124" s="243">
        <f t="shared" si="21"/>
        <v>44620</v>
      </c>
      <c r="U124" s="237" t="str">
        <f t="shared" si="20"/>
        <v>DUE COMM</v>
      </c>
      <c r="V124" s="237" t="str">
        <f t="shared" si="16"/>
        <v> </v>
      </c>
      <c r="W124" s="83"/>
      <c r="X124" s="83"/>
      <c r="Y124" s="83"/>
      <c r="Z124" s="83"/>
      <c r="AA124" s="83"/>
      <c r="AB124" s="83"/>
      <c r="AC124" s="83"/>
      <c r="AD124" s="83"/>
      <c r="AE124" s="83"/>
    </row>
    <row r="125">
      <c r="A125" s="244">
        <v>9623.0</v>
      </c>
      <c r="B125" s="245" t="s">
        <v>7556</v>
      </c>
      <c r="C125" s="230" t="b">
        <v>0</v>
      </c>
      <c r="D125" s="235" t="s">
        <v>7552</v>
      </c>
      <c r="E125" s="236" t="str">
        <f t="shared" si="1"/>
        <v>OPI RX</v>
      </c>
      <c r="F125" s="236" t="str">
        <f t="shared" si="2"/>
        <v>#VALUE!</v>
      </c>
      <c r="G125" s="236" t="str">
        <f t="shared" si="3"/>
        <v>#VALUE!</v>
      </c>
      <c r="H125" s="236" t="str">
        <f t="shared" si="4"/>
        <v>#VALUE!</v>
      </c>
      <c r="I125" s="236" t="str">
        <f t="shared" si="5"/>
        <v>#VALUE!</v>
      </c>
      <c r="J125" s="236" t="str">
        <f t="shared" si="6"/>
        <v>#VALUE!</v>
      </c>
      <c r="K125" s="236" t="str">
        <f t="shared" si="7"/>
        <v>#VALUE!</v>
      </c>
      <c r="L125" s="236" t="str">
        <f t="shared" si="8"/>
        <v>#VALUE!</v>
      </c>
      <c r="M125" s="236" t="str">
        <f t="shared" si="9"/>
        <v>#VALUE!</v>
      </c>
      <c r="N125" s="236" t="str">
        <f t="shared" si="10"/>
        <v>#VALUE!</v>
      </c>
      <c r="O125" s="236" t="str">
        <f t="shared" si="11"/>
        <v>#VALUE!</v>
      </c>
      <c r="P125" s="237" t="str">
        <f t="shared" si="12"/>
        <v>OPIOIDS</v>
      </c>
      <c r="Q125" s="237" t="b">
        <v>0</v>
      </c>
      <c r="R125" s="237" t="str">
        <f t="shared" si="13"/>
        <v>LOW</v>
      </c>
      <c r="S125" s="238"/>
      <c r="T125" s="238" t="str">
        <f t="shared" si="21"/>
        <v>  -  </v>
      </c>
      <c r="U125" s="237" t="str">
        <f t="shared" si="20"/>
        <v>DUE COMM</v>
      </c>
      <c r="V125" s="237" t="str">
        <f t="shared" si="16"/>
        <v> </v>
      </c>
      <c r="W125" s="83"/>
      <c r="X125" s="83"/>
      <c r="Y125" s="83"/>
      <c r="Z125" s="83"/>
      <c r="AA125" s="83"/>
      <c r="AB125" s="83"/>
      <c r="AC125" s="83"/>
      <c r="AD125" s="83"/>
      <c r="AE125" s="83"/>
    </row>
    <row r="126">
      <c r="A126" s="244">
        <v>9625.0</v>
      </c>
      <c r="B126" s="239" t="s">
        <v>7552</v>
      </c>
      <c r="C126" s="230" t="b">
        <v>0</v>
      </c>
      <c r="D126" s="235" t="s">
        <v>7552</v>
      </c>
      <c r="E126" s="236" t="str">
        <f t="shared" si="1"/>
        <v>#VALUE!</v>
      </c>
      <c r="F126" s="236" t="str">
        <f t="shared" si="2"/>
        <v>#VALUE!</v>
      </c>
      <c r="G126" s="236" t="str">
        <f t="shared" si="3"/>
        <v>#VALUE!</v>
      </c>
      <c r="H126" s="236" t="str">
        <f t="shared" si="4"/>
        <v>#VALUE!</v>
      </c>
      <c r="I126" s="236" t="str">
        <f t="shared" si="5"/>
        <v>#VALUE!</v>
      </c>
      <c r="J126" s="236" t="str">
        <f t="shared" si="6"/>
        <v>#VALUE!</v>
      </c>
      <c r="K126" s="236" t="str">
        <f t="shared" si="7"/>
        <v>#VALUE!</v>
      </c>
      <c r="L126" s="236" t="str">
        <f t="shared" si="8"/>
        <v>#VALUE!</v>
      </c>
      <c r="M126" s="236" t="str">
        <f t="shared" si="9"/>
        <v>#VALUE!</v>
      </c>
      <c r="N126" s="236" t="str">
        <f t="shared" si="10"/>
        <v>#VALUE!</v>
      </c>
      <c r="O126" s="236" t="str">
        <f t="shared" si="11"/>
        <v>#VALUE!</v>
      </c>
      <c r="P126" s="237" t="str">
        <f t="shared" si="12"/>
        <v>NO RX</v>
      </c>
      <c r="Q126" s="237" t="b">
        <v>0</v>
      </c>
      <c r="R126" s="237" t="str">
        <f t="shared" si="13"/>
        <v>LOW</v>
      </c>
      <c r="S126" s="238"/>
      <c r="T126" s="238" t="str">
        <f t="shared" si="21"/>
        <v>  -  </v>
      </c>
      <c r="U126" s="237" t="str">
        <f t="shared" si="20"/>
        <v>DUE COMM</v>
      </c>
      <c r="V126" s="237" t="str">
        <f t="shared" si="16"/>
        <v> </v>
      </c>
      <c r="W126" s="83"/>
      <c r="X126" s="83"/>
      <c r="Y126" s="83"/>
      <c r="Z126" s="83"/>
      <c r="AA126" s="83"/>
      <c r="AB126" s="83"/>
      <c r="AC126" s="83"/>
      <c r="AD126" s="83"/>
      <c r="AE126" s="83"/>
    </row>
    <row r="127">
      <c r="A127" s="244">
        <v>9630.0</v>
      </c>
      <c r="B127" s="246" t="s">
        <v>7633</v>
      </c>
      <c r="C127" s="230" t="b">
        <v>1</v>
      </c>
      <c r="D127" s="235">
        <v>44601.0</v>
      </c>
      <c r="E127" s="236" t="str">
        <f t="shared" si="1"/>
        <v>#VALUE!</v>
      </c>
      <c r="F127" s="236" t="str">
        <f t="shared" si="2"/>
        <v>OPI RX</v>
      </c>
      <c r="G127" s="236" t="str">
        <f t="shared" si="3"/>
        <v>#VALUE!</v>
      </c>
      <c r="H127" s="236" t="str">
        <f t="shared" si="4"/>
        <v>#VALUE!</v>
      </c>
      <c r="I127" s="236" t="str">
        <f t="shared" si="5"/>
        <v>#VALUE!</v>
      </c>
      <c r="J127" s="236" t="str">
        <f t="shared" si="6"/>
        <v>#VALUE!</v>
      </c>
      <c r="K127" s="236" t="str">
        <f t="shared" si="7"/>
        <v>#VALUE!</v>
      </c>
      <c r="L127" s="236" t="str">
        <f t="shared" si="8"/>
        <v>#VALUE!</v>
      </c>
      <c r="M127" s="236" t="str">
        <f t="shared" si="9"/>
        <v>#VALUE!</v>
      </c>
      <c r="N127" s="236" t="str">
        <f t="shared" si="10"/>
        <v>#VALUE!</v>
      </c>
      <c r="O127" s="236" t="str">
        <f t="shared" si="11"/>
        <v>#VALUE!</v>
      </c>
      <c r="P127" s="237" t="str">
        <f t="shared" si="12"/>
        <v>OPIOIDS</v>
      </c>
      <c r="Q127" s="234" t="b">
        <v>1</v>
      </c>
      <c r="R127" s="237" t="str">
        <f t="shared" si="13"/>
        <v>HIGH</v>
      </c>
      <c r="S127" s="238">
        <v>44281.0</v>
      </c>
      <c r="T127" s="243">
        <f t="shared" si="21"/>
        <v>44601</v>
      </c>
      <c r="U127" s="237" t="str">
        <f t="shared" si="20"/>
        <v> </v>
      </c>
      <c r="V127" s="237" t="str">
        <f t="shared" si="16"/>
        <v> </v>
      </c>
      <c r="W127" s="83"/>
      <c r="X127" s="83"/>
      <c r="Y127" s="83"/>
      <c r="Z127" s="83"/>
      <c r="AA127" s="83"/>
      <c r="AB127" s="83"/>
      <c r="AC127" s="83"/>
      <c r="AD127" s="83"/>
      <c r="AE127" s="83"/>
    </row>
    <row r="128">
      <c r="A128" s="244">
        <v>9647.0</v>
      </c>
      <c r="B128" s="245" t="s">
        <v>7634</v>
      </c>
      <c r="C128" s="230" t="b">
        <v>0</v>
      </c>
      <c r="D128" s="235" t="s">
        <v>7552</v>
      </c>
      <c r="E128" s="236" t="str">
        <f t="shared" si="1"/>
        <v>#VALUE!</v>
      </c>
      <c r="F128" s="236" t="str">
        <f t="shared" si="2"/>
        <v>#VALUE!</v>
      </c>
      <c r="G128" s="236" t="str">
        <f t="shared" si="3"/>
        <v>#VALUE!</v>
      </c>
      <c r="H128" s="236" t="str">
        <f t="shared" si="4"/>
        <v>#VALUE!</v>
      </c>
      <c r="I128" s="236" t="str">
        <f t="shared" si="5"/>
        <v>#VALUE!</v>
      </c>
      <c r="J128" s="236" t="str">
        <f t="shared" si="6"/>
        <v>#VALUE!</v>
      </c>
      <c r="K128" s="236" t="str">
        <f t="shared" si="7"/>
        <v>#VALUE!</v>
      </c>
      <c r="L128" s="236" t="str">
        <f t="shared" si="8"/>
        <v>#VALUE!</v>
      </c>
      <c r="M128" s="236" t="str">
        <f t="shared" si="9"/>
        <v>#VALUE!</v>
      </c>
      <c r="N128" s="236" t="str">
        <f t="shared" si="10"/>
        <v>#VALUE!</v>
      </c>
      <c r="O128" s="236" t="str">
        <f t="shared" si="11"/>
        <v>#VALUE!</v>
      </c>
      <c r="P128" s="237" t="str">
        <f t="shared" si="12"/>
        <v>NO RX</v>
      </c>
      <c r="Q128" s="237" t="b">
        <v>0</v>
      </c>
      <c r="R128" s="237" t="str">
        <f t="shared" si="13"/>
        <v>LOW</v>
      </c>
      <c r="S128" s="238"/>
      <c r="T128" s="238" t="str">
        <f t="shared" si="21"/>
        <v>  -  </v>
      </c>
      <c r="U128" s="237" t="str">
        <f t="shared" si="20"/>
        <v>DUE COMM</v>
      </c>
      <c r="V128" s="237" t="str">
        <f t="shared" si="16"/>
        <v> </v>
      </c>
      <c r="W128" s="83"/>
      <c r="X128" s="83"/>
      <c r="Y128" s="83"/>
      <c r="Z128" s="83"/>
      <c r="AA128" s="83"/>
      <c r="AB128" s="83"/>
      <c r="AC128" s="83"/>
      <c r="AD128" s="83"/>
      <c r="AE128" s="83"/>
    </row>
    <row r="129">
      <c r="A129" s="244">
        <v>9652.0</v>
      </c>
      <c r="B129" s="245" t="s">
        <v>7635</v>
      </c>
      <c r="C129" s="230" t="b">
        <v>1</v>
      </c>
      <c r="D129" s="235">
        <v>44601.0</v>
      </c>
      <c r="E129" s="236" t="str">
        <f t="shared" si="1"/>
        <v>#VALUE!</v>
      </c>
      <c r="F129" s="236" t="str">
        <f t="shared" si="2"/>
        <v>#VALUE!</v>
      </c>
      <c r="G129" s="236" t="str">
        <f t="shared" si="3"/>
        <v>#VALUE!</v>
      </c>
      <c r="H129" s="236" t="str">
        <f t="shared" si="4"/>
        <v>#VALUE!</v>
      </c>
      <c r="I129" s="236" t="str">
        <f t="shared" si="5"/>
        <v>#VALUE!</v>
      </c>
      <c r="J129" s="236" t="str">
        <f t="shared" si="6"/>
        <v>#VALUE!</v>
      </c>
      <c r="K129" s="236" t="str">
        <f t="shared" si="7"/>
        <v>#VALUE!</v>
      </c>
      <c r="L129" s="236" t="str">
        <f t="shared" si="8"/>
        <v>#VALUE!</v>
      </c>
      <c r="M129" s="236" t="str">
        <f t="shared" si="9"/>
        <v>OPI RX</v>
      </c>
      <c r="N129" s="236" t="str">
        <f t="shared" si="10"/>
        <v>#VALUE!</v>
      </c>
      <c r="O129" s="236" t="str">
        <f t="shared" si="11"/>
        <v>#VALUE!</v>
      </c>
      <c r="P129" s="237" t="str">
        <f t="shared" si="12"/>
        <v>OPIOIDS</v>
      </c>
      <c r="Q129" s="237" t="b">
        <v>0</v>
      </c>
      <c r="R129" s="237" t="str">
        <f t="shared" si="13"/>
        <v>LOW</v>
      </c>
      <c r="S129" s="238">
        <v>44517.0</v>
      </c>
      <c r="T129" s="243">
        <f t="shared" si="21"/>
        <v>44601</v>
      </c>
      <c r="U129" s="237" t="str">
        <f t="shared" si="20"/>
        <v> </v>
      </c>
      <c r="V129" s="237" t="str">
        <f t="shared" si="16"/>
        <v> </v>
      </c>
      <c r="W129" s="83"/>
      <c r="X129" s="83"/>
      <c r="Y129" s="83"/>
      <c r="Z129" s="83"/>
      <c r="AA129" s="83"/>
      <c r="AB129" s="83"/>
      <c r="AC129" s="83"/>
      <c r="AD129" s="83"/>
      <c r="AE129" s="83"/>
    </row>
    <row r="130">
      <c r="A130" s="244">
        <v>9655.0</v>
      </c>
      <c r="B130" s="245" t="s">
        <v>7606</v>
      </c>
      <c r="C130" s="230" t="b">
        <v>1</v>
      </c>
      <c r="D130" s="243">
        <v>44399.0</v>
      </c>
      <c r="E130" s="236" t="str">
        <f t="shared" si="1"/>
        <v>#VALUE!</v>
      </c>
      <c r="F130" s="236" t="str">
        <f t="shared" si="2"/>
        <v>#VALUE!</v>
      </c>
      <c r="G130" s="236" t="str">
        <f t="shared" si="3"/>
        <v>#VALUE!</v>
      </c>
      <c r="H130" s="236" t="str">
        <f t="shared" si="4"/>
        <v>#VALUE!</v>
      </c>
      <c r="I130" s="236" t="str">
        <f t="shared" si="5"/>
        <v>#VALUE!</v>
      </c>
      <c r="J130" s="236" t="str">
        <f t="shared" si="6"/>
        <v>#VALUE!</v>
      </c>
      <c r="K130" s="236" t="str">
        <f t="shared" si="7"/>
        <v>#VALUE!</v>
      </c>
      <c r="L130" s="236" t="str">
        <f t="shared" si="8"/>
        <v>#VALUE!</v>
      </c>
      <c r="M130" s="236" t="str">
        <f t="shared" si="9"/>
        <v>OPI RX</v>
      </c>
      <c r="N130" s="236" t="str">
        <f t="shared" si="10"/>
        <v>#VALUE!</v>
      </c>
      <c r="O130" s="236" t="str">
        <f t="shared" si="11"/>
        <v>#VALUE!</v>
      </c>
      <c r="P130" s="237" t="str">
        <f t="shared" si="12"/>
        <v>OPIOIDS</v>
      </c>
      <c r="Q130" s="237" t="b">
        <v>0</v>
      </c>
      <c r="R130" s="237" t="str">
        <f t="shared" si="13"/>
        <v>LOW</v>
      </c>
      <c r="S130" s="238"/>
      <c r="T130" s="243">
        <f t="shared" si="21"/>
        <v>44399</v>
      </c>
      <c r="U130" s="237" t="str">
        <f t="shared" si="20"/>
        <v>DUE COMM</v>
      </c>
      <c r="V130" s="237" t="str">
        <f t="shared" si="16"/>
        <v> </v>
      </c>
      <c r="W130" s="83"/>
      <c r="X130" s="83"/>
      <c r="Y130" s="83"/>
      <c r="Z130" s="83"/>
      <c r="AA130" s="83"/>
      <c r="AB130" s="83"/>
      <c r="AC130" s="83"/>
      <c r="AD130" s="83"/>
      <c r="AE130" s="83"/>
    </row>
    <row r="131">
      <c r="A131" s="244">
        <v>9659.0</v>
      </c>
      <c r="B131" s="245" t="s">
        <v>7636</v>
      </c>
      <c r="C131" s="230" t="b">
        <v>1</v>
      </c>
      <c r="D131" s="243">
        <v>44393.0</v>
      </c>
      <c r="E131" s="236" t="str">
        <f t="shared" si="1"/>
        <v>#VALUE!</v>
      </c>
      <c r="F131" s="236" t="str">
        <f t="shared" si="2"/>
        <v>#VALUE!</v>
      </c>
      <c r="G131" s="236" t="str">
        <f t="shared" si="3"/>
        <v>#VALUE!</v>
      </c>
      <c r="H131" s="236" t="str">
        <f t="shared" si="4"/>
        <v>#VALUE!</v>
      </c>
      <c r="I131" s="236" t="str">
        <f t="shared" si="5"/>
        <v>#VALUE!</v>
      </c>
      <c r="J131" s="236" t="str">
        <f t="shared" si="6"/>
        <v>#VALUE!</v>
      </c>
      <c r="K131" s="236" t="str">
        <f t="shared" si="7"/>
        <v>#VALUE!</v>
      </c>
      <c r="L131" s="236" t="str">
        <f t="shared" si="8"/>
        <v>#VALUE!</v>
      </c>
      <c r="M131" s="236" t="str">
        <f t="shared" si="9"/>
        <v>#VALUE!</v>
      </c>
      <c r="N131" s="236" t="str">
        <f t="shared" si="10"/>
        <v>#VALUE!</v>
      </c>
      <c r="O131" s="236" t="str">
        <f t="shared" si="11"/>
        <v>#VALUE!</v>
      </c>
      <c r="P131" s="237" t="str">
        <f t="shared" si="12"/>
        <v>NO RX</v>
      </c>
      <c r="Q131" s="237" t="b">
        <v>1</v>
      </c>
      <c r="R131" s="237" t="str">
        <f t="shared" si="13"/>
        <v>HIGH</v>
      </c>
      <c r="S131" s="238"/>
      <c r="T131" s="243">
        <f t="shared" si="21"/>
        <v>44393</v>
      </c>
      <c r="U131" s="237" t="str">
        <f t="shared" si="20"/>
        <v>DUE COMM</v>
      </c>
      <c r="V131" s="237" t="str">
        <f t="shared" si="16"/>
        <v> </v>
      </c>
      <c r="W131" s="83"/>
      <c r="X131" s="83"/>
      <c r="Y131" s="83"/>
      <c r="Z131" s="83"/>
      <c r="AA131" s="83"/>
      <c r="AB131" s="83"/>
      <c r="AC131" s="83"/>
      <c r="AD131" s="83"/>
      <c r="AE131" s="83"/>
    </row>
    <row r="132">
      <c r="A132" s="244">
        <v>9668.0</v>
      </c>
      <c r="B132" s="245" t="s">
        <v>7576</v>
      </c>
      <c r="C132" s="230" t="b">
        <v>1</v>
      </c>
      <c r="D132" s="243">
        <v>44452.0</v>
      </c>
      <c r="E132" s="236" t="str">
        <f t="shared" si="1"/>
        <v>#VALUE!</v>
      </c>
      <c r="F132" s="236" t="str">
        <f t="shared" si="2"/>
        <v>#VALUE!</v>
      </c>
      <c r="G132" s="236" t="str">
        <f t="shared" si="3"/>
        <v>#VALUE!</v>
      </c>
      <c r="H132" s="236" t="str">
        <f t="shared" si="4"/>
        <v>#VALUE!</v>
      </c>
      <c r="I132" s="236" t="str">
        <f t="shared" si="5"/>
        <v>#VALUE!</v>
      </c>
      <c r="J132" s="236" t="str">
        <f t="shared" si="6"/>
        <v>#VALUE!</v>
      </c>
      <c r="K132" s="236" t="str">
        <f t="shared" si="7"/>
        <v>#VALUE!</v>
      </c>
      <c r="L132" s="236" t="str">
        <f t="shared" si="8"/>
        <v>#VALUE!</v>
      </c>
      <c r="M132" s="236" t="str">
        <f t="shared" si="9"/>
        <v>#VALUE!</v>
      </c>
      <c r="N132" s="236" t="str">
        <f t="shared" si="10"/>
        <v>#VALUE!</v>
      </c>
      <c r="O132" s="236" t="str">
        <f t="shared" si="11"/>
        <v>#VALUE!</v>
      </c>
      <c r="P132" s="237" t="str">
        <f t="shared" si="12"/>
        <v>NO RX</v>
      </c>
      <c r="Q132" s="237" t="b">
        <v>0</v>
      </c>
      <c r="R132" s="237" t="str">
        <f t="shared" si="13"/>
        <v>LOW</v>
      </c>
      <c r="S132" s="238"/>
      <c r="T132" s="243">
        <f t="shared" si="21"/>
        <v>44452</v>
      </c>
      <c r="U132" s="237" t="str">
        <f t="shared" si="20"/>
        <v>DUE COMM</v>
      </c>
      <c r="V132" s="237" t="str">
        <f t="shared" si="16"/>
        <v> </v>
      </c>
      <c r="W132" s="83"/>
      <c r="X132" s="83"/>
      <c r="Y132" s="83"/>
      <c r="Z132" s="83"/>
      <c r="AA132" s="83"/>
      <c r="AB132" s="83"/>
      <c r="AC132" s="83"/>
      <c r="AD132" s="83"/>
      <c r="AE132" s="83"/>
    </row>
    <row r="133">
      <c r="A133" s="244">
        <v>9670.0</v>
      </c>
      <c r="B133" s="245" t="s">
        <v>7606</v>
      </c>
      <c r="C133" s="230" t="b">
        <v>1</v>
      </c>
      <c r="D133" s="235">
        <v>44627.0</v>
      </c>
      <c r="E133" s="236" t="str">
        <f t="shared" si="1"/>
        <v>#VALUE!</v>
      </c>
      <c r="F133" s="236" t="str">
        <f t="shared" si="2"/>
        <v>#VALUE!</v>
      </c>
      <c r="G133" s="236" t="str">
        <f t="shared" si="3"/>
        <v>#VALUE!</v>
      </c>
      <c r="H133" s="236" t="str">
        <f t="shared" si="4"/>
        <v>#VALUE!</v>
      </c>
      <c r="I133" s="236" t="str">
        <f t="shared" si="5"/>
        <v>#VALUE!</v>
      </c>
      <c r="J133" s="236" t="str">
        <f t="shared" si="6"/>
        <v>#VALUE!</v>
      </c>
      <c r="K133" s="236" t="str">
        <f t="shared" si="7"/>
        <v>#VALUE!</v>
      </c>
      <c r="L133" s="236" t="str">
        <f t="shared" si="8"/>
        <v>#VALUE!</v>
      </c>
      <c r="M133" s="236" t="str">
        <f t="shared" si="9"/>
        <v>OPI RX</v>
      </c>
      <c r="N133" s="236" t="str">
        <f t="shared" si="10"/>
        <v>#VALUE!</v>
      </c>
      <c r="O133" s="236" t="str">
        <f t="shared" si="11"/>
        <v>#VALUE!</v>
      </c>
      <c r="P133" s="237" t="str">
        <f t="shared" si="12"/>
        <v>OPIOIDS</v>
      </c>
      <c r="Q133" s="234" t="b">
        <v>0</v>
      </c>
      <c r="R133" s="237" t="str">
        <f t="shared" si="13"/>
        <v>LOW</v>
      </c>
      <c r="S133" s="238">
        <v>43997.0</v>
      </c>
      <c r="T133" s="243">
        <f t="shared" si="21"/>
        <v>44627</v>
      </c>
      <c r="U133" s="237" t="str">
        <f t="shared" si="20"/>
        <v>DUE COMM</v>
      </c>
      <c r="V133" s="237" t="str">
        <f t="shared" si="16"/>
        <v> </v>
      </c>
      <c r="W133" s="83"/>
      <c r="X133" s="83"/>
      <c r="Y133" s="83"/>
      <c r="Z133" s="83"/>
      <c r="AA133" s="83"/>
      <c r="AB133" s="83"/>
      <c r="AC133" s="83"/>
      <c r="AD133" s="83"/>
      <c r="AE133" s="83"/>
    </row>
    <row r="134">
      <c r="A134" s="233">
        <v>9672.0</v>
      </c>
      <c r="B134" s="234" t="s">
        <v>7637</v>
      </c>
      <c r="C134" s="230" t="b">
        <v>1</v>
      </c>
      <c r="D134" s="243">
        <v>44557.0</v>
      </c>
      <c r="E134" s="236" t="str">
        <f t="shared" si="1"/>
        <v>#VALUE!</v>
      </c>
      <c r="F134" s="236" t="str">
        <f t="shared" si="2"/>
        <v>#VALUE!</v>
      </c>
      <c r="G134" s="236" t="str">
        <f t="shared" si="3"/>
        <v>#VALUE!</v>
      </c>
      <c r="H134" s="236" t="str">
        <f t="shared" si="4"/>
        <v>#VALUE!</v>
      </c>
      <c r="I134" s="236" t="str">
        <f t="shared" si="5"/>
        <v>#VALUE!</v>
      </c>
      <c r="J134" s="236" t="str">
        <f t="shared" si="6"/>
        <v>#VALUE!</v>
      </c>
      <c r="K134" s="236" t="str">
        <f t="shared" si="7"/>
        <v>#VALUE!</v>
      </c>
      <c r="L134" s="236" t="str">
        <f t="shared" si="8"/>
        <v>#VALUE!</v>
      </c>
      <c r="M134" s="236" t="str">
        <f t="shared" si="9"/>
        <v>OPI RX</v>
      </c>
      <c r="N134" s="236" t="str">
        <f t="shared" si="10"/>
        <v>#VALUE!</v>
      </c>
      <c r="O134" s="236" t="str">
        <f t="shared" si="11"/>
        <v>#VALUE!</v>
      </c>
      <c r="P134" s="237" t="str">
        <f t="shared" si="12"/>
        <v>OPIOIDS</v>
      </c>
      <c r="Q134" s="237" t="b">
        <v>0</v>
      </c>
      <c r="R134" s="237" t="str">
        <f t="shared" si="13"/>
        <v>LOW</v>
      </c>
      <c r="S134" s="238">
        <v>44519.0</v>
      </c>
      <c r="T134" s="243">
        <f t="shared" si="21"/>
        <v>44557</v>
      </c>
      <c r="U134" s="237" t="str">
        <f t="shared" si="20"/>
        <v> </v>
      </c>
      <c r="V134" s="237" t="str">
        <f t="shared" si="16"/>
        <v> </v>
      </c>
      <c r="W134" s="83"/>
      <c r="X134" s="83"/>
      <c r="Y134" s="83"/>
      <c r="Z134" s="83"/>
      <c r="AA134" s="83"/>
      <c r="AB134" s="83"/>
      <c r="AC134" s="83"/>
      <c r="AD134" s="83"/>
      <c r="AE134" s="83"/>
    </row>
    <row r="135">
      <c r="A135" s="233">
        <v>9676.0</v>
      </c>
      <c r="B135" s="239" t="s">
        <v>7638</v>
      </c>
      <c r="C135" s="230" t="b">
        <v>1</v>
      </c>
      <c r="D135" s="235">
        <v>44627.0</v>
      </c>
      <c r="E135" s="236" t="str">
        <f t="shared" si="1"/>
        <v>#VALUE!</v>
      </c>
      <c r="F135" s="236" t="str">
        <f t="shared" si="2"/>
        <v>OPI RX</v>
      </c>
      <c r="G135" s="236" t="str">
        <f t="shared" si="3"/>
        <v>#VALUE!</v>
      </c>
      <c r="H135" s="236" t="str">
        <f t="shared" si="4"/>
        <v>#VALUE!</v>
      </c>
      <c r="I135" s="236" t="str">
        <f t="shared" si="5"/>
        <v>#VALUE!</v>
      </c>
      <c r="J135" s="236" t="str">
        <f t="shared" si="6"/>
        <v>#VALUE!</v>
      </c>
      <c r="K135" s="236" t="str">
        <f t="shared" si="7"/>
        <v>#VALUE!</v>
      </c>
      <c r="L135" s="236" t="str">
        <f t="shared" si="8"/>
        <v>#VALUE!</v>
      </c>
      <c r="M135" s="236" t="str">
        <f t="shared" si="9"/>
        <v>#VALUE!</v>
      </c>
      <c r="N135" s="236" t="str">
        <f t="shared" si="10"/>
        <v>#VALUE!</v>
      </c>
      <c r="O135" s="236" t="str">
        <f t="shared" si="11"/>
        <v>#VALUE!</v>
      </c>
      <c r="P135" s="237" t="str">
        <f t="shared" si="12"/>
        <v>OPIOIDS</v>
      </c>
      <c r="Q135" s="237" t="b">
        <v>0</v>
      </c>
      <c r="R135" s="237" t="str">
        <f t="shared" si="13"/>
        <v>LOW</v>
      </c>
      <c r="S135" s="238">
        <v>44148.0</v>
      </c>
      <c r="T135" s="243">
        <f t="shared" si="21"/>
        <v>44627</v>
      </c>
      <c r="U135" s="237" t="str">
        <f t="shared" si="20"/>
        <v>DUE COMM</v>
      </c>
      <c r="V135" s="237" t="str">
        <f t="shared" si="16"/>
        <v> </v>
      </c>
      <c r="W135" s="83"/>
      <c r="X135" s="83"/>
      <c r="Y135" s="83"/>
      <c r="Z135" s="83"/>
      <c r="AA135" s="83"/>
      <c r="AB135" s="83"/>
      <c r="AC135" s="83"/>
      <c r="AD135" s="83"/>
      <c r="AE135" s="83"/>
    </row>
    <row r="136">
      <c r="A136" s="233">
        <v>9682.0</v>
      </c>
      <c r="B136" s="234" t="s">
        <v>7606</v>
      </c>
      <c r="C136" s="230" t="b">
        <v>1</v>
      </c>
      <c r="D136" s="243">
        <v>44503.0</v>
      </c>
      <c r="E136" s="236" t="str">
        <f t="shared" si="1"/>
        <v>#VALUE!</v>
      </c>
      <c r="F136" s="236" t="str">
        <f t="shared" si="2"/>
        <v>#VALUE!</v>
      </c>
      <c r="G136" s="236" t="str">
        <f t="shared" si="3"/>
        <v>#VALUE!</v>
      </c>
      <c r="H136" s="236" t="str">
        <f t="shared" si="4"/>
        <v>#VALUE!</v>
      </c>
      <c r="I136" s="236" t="str">
        <f t="shared" si="5"/>
        <v>#VALUE!</v>
      </c>
      <c r="J136" s="236" t="str">
        <f t="shared" si="6"/>
        <v>#VALUE!</v>
      </c>
      <c r="K136" s="236" t="str">
        <f t="shared" si="7"/>
        <v>#VALUE!</v>
      </c>
      <c r="L136" s="236" t="str">
        <f t="shared" si="8"/>
        <v>#VALUE!</v>
      </c>
      <c r="M136" s="236" t="str">
        <f t="shared" si="9"/>
        <v>OPI RX</v>
      </c>
      <c r="N136" s="236" t="str">
        <f t="shared" si="10"/>
        <v>#VALUE!</v>
      </c>
      <c r="O136" s="236" t="str">
        <f t="shared" si="11"/>
        <v>#VALUE!</v>
      </c>
      <c r="P136" s="237" t="str">
        <f t="shared" si="12"/>
        <v>OPIOIDS</v>
      </c>
      <c r="Q136" s="237" t="b">
        <v>0</v>
      </c>
      <c r="R136" s="237" t="str">
        <f t="shared" si="13"/>
        <v>LOW</v>
      </c>
      <c r="S136" s="238">
        <v>44400.0</v>
      </c>
      <c r="T136" s="243">
        <f t="shared" si="21"/>
        <v>44503</v>
      </c>
      <c r="U136" s="237" t="str">
        <f t="shared" si="20"/>
        <v> </v>
      </c>
      <c r="V136" s="237" t="str">
        <f t="shared" si="16"/>
        <v> </v>
      </c>
      <c r="W136" s="83"/>
      <c r="X136" s="83"/>
      <c r="Y136" s="83"/>
      <c r="Z136" s="83"/>
      <c r="AA136" s="83"/>
      <c r="AB136" s="83"/>
      <c r="AC136" s="83"/>
      <c r="AD136" s="83"/>
      <c r="AE136" s="83"/>
    </row>
    <row r="137">
      <c r="A137" s="244">
        <v>9683.0</v>
      </c>
      <c r="B137" s="245" t="s">
        <v>7639</v>
      </c>
      <c r="C137" s="230" t="b">
        <v>1</v>
      </c>
      <c r="D137" s="243">
        <v>44496.0</v>
      </c>
      <c r="E137" s="236" t="str">
        <f t="shared" si="1"/>
        <v>#VALUE!</v>
      </c>
      <c r="F137" s="236" t="str">
        <f t="shared" si="2"/>
        <v>OPI RX</v>
      </c>
      <c r="G137" s="236" t="str">
        <f t="shared" si="3"/>
        <v>#VALUE!</v>
      </c>
      <c r="H137" s="236" t="str">
        <f t="shared" si="4"/>
        <v>#VALUE!</v>
      </c>
      <c r="I137" s="236" t="str">
        <f t="shared" si="5"/>
        <v>#VALUE!</v>
      </c>
      <c r="J137" s="236" t="str">
        <f t="shared" si="6"/>
        <v>#VALUE!</v>
      </c>
      <c r="K137" s="236" t="str">
        <f t="shared" si="7"/>
        <v>#VALUE!</v>
      </c>
      <c r="L137" s="236" t="str">
        <f t="shared" si="8"/>
        <v>#VALUE!</v>
      </c>
      <c r="M137" s="236" t="str">
        <f t="shared" si="9"/>
        <v>#VALUE!</v>
      </c>
      <c r="N137" s="236" t="str">
        <f t="shared" si="10"/>
        <v>#VALUE!</v>
      </c>
      <c r="O137" s="236" t="str">
        <f t="shared" si="11"/>
        <v>#VALUE!</v>
      </c>
      <c r="P137" s="237" t="str">
        <f t="shared" si="12"/>
        <v>OPIOIDS</v>
      </c>
      <c r="Q137" s="237" t="b">
        <v>1</v>
      </c>
      <c r="R137" s="237" t="str">
        <f t="shared" si="13"/>
        <v>HIGH</v>
      </c>
      <c r="S137" s="238">
        <v>44092.0</v>
      </c>
      <c r="T137" s="243">
        <f t="shared" si="21"/>
        <v>44496</v>
      </c>
      <c r="U137" s="237" t="str">
        <f t="shared" si="20"/>
        <v>DUE COMM</v>
      </c>
      <c r="V137" s="237" t="str">
        <f t="shared" si="16"/>
        <v> </v>
      </c>
      <c r="W137" s="83"/>
      <c r="X137" s="83"/>
      <c r="Y137" s="83"/>
      <c r="Z137" s="83"/>
      <c r="AA137" s="83"/>
      <c r="AB137" s="83"/>
      <c r="AC137" s="83"/>
      <c r="AD137" s="83"/>
      <c r="AE137" s="83"/>
    </row>
    <row r="138">
      <c r="A138" s="233">
        <v>9688.0</v>
      </c>
      <c r="B138" s="234" t="s">
        <v>7556</v>
      </c>
      <c r="C138" s="231" t="b">
        <v>1</v>
      </c>
      <c r="D138" s="243">
        <v>44559.0</v>
      </c>
      <c r="E138" s="236" t="str">
        <f t="shared" si="1"/>
        <v>OPI RX</v>
      </c>
      <c r="F138" s="236" t="str">
        <f t="shared" si="2"/>
        <v>#VALUE!</v>
      </c>
      <c r="G138" s="236" t="str">
        <f t="shared" si="3"/>
        <v>#VALUE!</v>
      </c>
      <c r="H138" s="236" t="str">
        <f t="shared" si="4"/>
        <v>#VALUE!</v>
      </c>
      <c r="I138" s="236" t="str">
        <f t="shared" si="5"/>
        <v>#VALUE!</v>
      </c>
      <c r="J138" s="236" t="str">
        <f t="shared" si="6"/>
        <v>#VALUE!</v>
      </c>
      <c r="K138" s="236" t="str">
        <f t="shared" si="7"/>
        <v>#VALUE!</v>
      </c>
      <c r="L138" s="236" t="str">
        <f t="shared" si="8"/>
        <v>#VALUE!</v>
      </c>
      <c r="M138" s="236" t="str">
        <f t="shared" si="9"/>
        <v>#VALUE!</v>
      </c>
      <c r="N138" s="236" t="str">
        <f t="shared" si="10"/>
        <v>#VALUE!</v>
      </c>
      <c r="O138" s="236" t="str">
        <f t="shared" si="11"/>
        <v>#VALUE!</v>
      </c>
      <c r="P138" s="237" t="str">
        <f t="shared" si="12"/>
        <v>OPIOIDS</v>
      </c>
      <c r="Q138" s="234" t="b">
        <v>0</v>
      </c>
      <c r="R138" s="237" t="str">
        <f t="shared" si="13"/>
        <v>LOW</v>
      </c>
      <c r="S138" s="238">
        <v>44203.0</v>
      </c>
      <c r="T138" s="243">
        <f t="shared" si="21"/>
        <v>44559</v>
      </c>
      <c r="U138" s="237" t="str">
        <f t="shared" si="20"/>
        <v>DUE COMM</v>
      </c>
      <c r="V138" s="237" t="str">
        <f t="shared" si="16"/>
        <v> </v>
      </c>
      <c r="W138" s="83"/>
      <c r="X138" s="83"/>
      <c r="Y138" s="83"/>
      <c r="Z138" s="83"/>
      <c r="AA138" s="83"/>
      <c r="AB138" s="83"/>
      <c r="AC138" s="83"/>
      <c r="AD138" s="83"/>
      <c r="AE138" s="83"/>
    </row>
    <row r="139">
      <c r="A139" s="244">
        <v>9706.0</v>
      </c>
      <c r="B139" s="245" t="s">
        <v>7616</v>
      </c>
      <c r="C139" s="231" t="b">
        <v>1</v>
      </c>
      <c r="D139" s="243">
        <v>44414.0</v>
      </c>
      <c r="E139" s="236" t="str">
        <f t="shared" si="1"/>
        <v>#VALUE!</v>
      </c>
      <c r="F139" s="236" t="str">
        <f t="shared" si="2"/>
        <v>#VALUE!</v>
      </c>
      <c r="G139" s="236" t="str">
        <f t="shared" si="3"/>
        <v>#VALUE!</v>
      </c>
      <c r="H139" s="236" t="str">
        <f t="shared" si="4"/>
        <v>#VALUE!</v>
      </c>
      <c r="I139" s="236" t="str">
        <f t="shared" si="5"/>
        <v>#VALUE!</v>
      </c>
      <c r="J139" s="236" t="str">
        <f t="shared" si="6"/>
        <v>#VALUE!</v>
      </c>
      <c r="K139" s="236" t="str">
        <f t="shared" si="7"/>
        <v>#VALUE!</v>
      </c>
      <c r="L139" s="236" t="str">
        <f t="shared" si="8"/>
        <v>#VALUE!</v>
      </c>
      <c r="M139" s="236" t="str">
        <f t="shared" si="9"/>
        <v>OPI RX</v>
      </c>
      <c r="N139" s="236" t="str">
        <f t="shared" si="10"/>
        <v>#VALUE!</v>
      </c>
      <c r="O139" s="236" t="str">
        <f t="shared" si="11"/>
        <v>#VALUE!</v>
      </c>
      <c r="P139" s="237" t="str">
        <f t="shared" si="12"/>
        <v>OPIOIDS</v>
      </c>
      <c r="Q139" s="237" t="b">
        <v>0</v>
      </c>
      <c r="R139" s="237" t="str">
        <f t="shared" si="13"/>
        <v>LOW</v>
      </c>
      <c r="S139" s="238"/>
      <c r="T139" s="243">
        <f t="shared" si="21"/>
        <v>44414</v>
      </c>
      <c r="U139" s="237" t="str">
        <f t="shared" si="20"/>
        <v>DUE COMM</v>
      </c>
      <c r="V139" s="237" t="str">
        <f t="shared" si="16"/>
        <v> </v>
      </c>
      <c r="W139" s="83"/>
      <c r="X139" s="83"/>
      <c r="Y139" s="83"/>
      <c r="Z139" s="83"/>
      <c r="AA139" s="83"/>
      <c r="AB139" s="83"/>
      <c r="AC139" s="83"/>
      <c r="AD139" s="83"/>
      <c r="AE139" s="83"/>
    </row>
    <row r="140">
      <c r="A140" s="233">
        <v>9707.0</v>
      </c>
      <c r="B140" s="234" t="s">
        <v>7603</v>
      </c>
      <c r="C140" s="230" t="b">
        <v>1</v>
      </c>
      <c r="D140" s="235">
        <v>44591.0</v>
      </c>
      <c r="E140" s="236" t="str">
        <f t="shared" si="1"/>
        <v>#VALUE!</v>
      </c>
      <c r="F140" s="236" t="str">
        <f t="shared" si="2"/>
        <v>#VALUE!</v>
      </c>
      <c r="G140" s="236" t="str">
        <f t="shared" si="3"/>
        <v>OPI RX</v>
      </c>
      <c r="H140" s="236" t="str">
        <f t="shared" si="4"/>
        <v>OPI RX</v>
      </c>
      <c r="I140" s="236" t="str">
        <f t="shared" si="5"/>
        <v>#VALUE!</v>
      </c>
      <c r="J140" s="236" t="str">
        <f t="shared" si="6"/>
        <v>#VALUE!</v>
      </c>
      <c r="K140" s="236" t="str">
        <f t="shared" si="7"/>
        <v>#VALUE!</v>
      </c>
      <c r="L140" s="236" t="str">
        <f t="shared" si="8"/>
        <v>#VALUE!</v>
      </c>
      <c r="M140" s="236" t="str">
        <f t="shared" si="9"/>
        <v>#VALUE!</v>
      </c>
      <c r="N140" s="236" t="str">
        <f t="shared" si="10"/>
        <v>#VALUE!</v>
      </c>
      <c r="O140" s="236" t="str">
        <f t="shared" si="11"/>
        <v>#VALUE!</v>
      </c>
      <c r="P140" s="237" t="str">
        <f t="shared" si="12"/>
        <v>OPIOIDS</v>
      </c>
      <c r="Q140" s="237" t="b">
        <v>0</v>
      </c>
      <c r="R140" s="237" t="str">
        <f t="shared" si="13"/>
        <v>LOW</v>
      </c>
      <c r="S140" s="238">
        <v>44251.0</v>
      </c>
      <c r="T140" s="243">
        <f t="shared" si="21"/>
        <v>44591</v>
      </c>
      <c r="U140" s="237" t="str">
        <f t="shared" si="20"/>
        <v>DUE COMM</v>
      </c>
      <c r="V140" s="237" t="str">
        <f t="shared" si="16"/>
        <v> </v>
      </c>
      <c r="W140" s="83"/>
      <c r="X140" s="83"/>
      <c r="Y140" s="83"/>
      <c r="Z140" s="83"/>
      <c r="AA140" s="83"/>
      <c r="AB140" s="83"/>
      <c r="AC140" s="83"/>
      <c r="AD140" s="83"/>
      <c r="AE140" s="83"/>
    </row>
    <row r="141">
      <c r="A141" s="233">
        <v>9717.0</v>
      </c>
      <c r="B141" s="234" t="s">
        <v>7585</v>
      </c>
      <c r="C141" s="230" t="b">
        <v>1</v>
      </c>
      <c r="D141" s="243">
        <v>44559.0</v>
      </c>
      <c r="E141" s="236" t="str">
        <f t="shared" si="1"/>
        <v>#VALUE!</v>
      </c>
      <c r="F141" s="236" t="str">
        <f t="shared" si="2"/>
        <v>OPI RX</v>
      </c>
      <c r="G141" s="236" t="str">
        <f t="shared" si="3"/>
        <v>#VALUE!</v>
      </c>
      <c r="H141" s="236" t="str">
        <f t="shared" si="4"/>
        <v>#VALUE!</v>
      </c>
      <c r="I141" s="236" t="str">
        <f t="shared" si="5"/>
        <v>#VALUE!</v>
      </c>
      <c r="J141" s="236" t="str">
        <f t="shared" si="6"/>
        <v>#VALUE!</v>
      </c>
      <c r="K141" s="236" t="str">
        <f t="shared" si="7"/>
        <v>#VALUE!</v>
      </c>
      <c r="L141" s="236" t="str">
        <f t="shared" si="8"/>
        <v>#VALUE!</v>
      </c>
      <c r="M141" s="236" t="str">
        <f t="shared" si="9"/>
        <v>#VALUE!</v>
      </c>
      <c r="N141" s="236" t="str">
        <f t="shared" si="10"/>
        <v>#VALUE!</v>
      </c>
      <c r="O141" s="236" t="str">
        <f t="shared" si="11"/>
        <v>#VALUE!</v>
      </c>
      <c r="P141" s="237" t="str">
        <f t="shared" si="12"/>
        <v>OPIOIDS</v>
      </c>
      <c r="Q141" s="237" t="b">
        <v>0</v>
      </c>
      <c r="R141" s="237" t="str">
        <f t="shared" si="13"/>
        <v>LOW</v>
      </c>
      <c r="S141" s="238">
        <v>44182.0</v>
      </c>
      <c r="T141" s="243">
        <f t="shared" si="21"/>
        <v>44559</v>
      </c>
      <c r="U141" s="237" t="str">
        <f t="shared" si="20"/>
        <v>DUE COMM</v>
      </c>
      <c r="V141" s="237" t="str">
        <f t="shared" si="16"/>
        <v> </v>
      </c>
      <c r="W141" s="83"/>
      <c r="X141" s="83"/>
      <c r="Y141" s="83"/>
      <c r="Z141" s="83"/>
      <c r="AA141" s="83"/>
      <c r="AB141" s="83"/>
      <c r="AC141" s="83"/>
      <c r="AD141" s="83"/>
      <c r="AE141" s="83"/>
    </row>
    <row r="142">
      <c r="A142" s="244">
        <v>9718.0</v>
      </c>
      <c r="B142" s="245" t="s">
        <v>7566</v>
      </c>
      <c r="C142" s="231" t="b">
        <v>0</v>
      </c>
      <c r="D142" s="235" t="s">
        <v>7552</v>
      </c>
      <c r="E142" s="236" t="str">
        <f t="shared" si="1"/>
        <v>#VALUE!</v>
      </c>
      <c r="F142" s="236" t="str">
        <f t="shared" si="2"/>
        <v>OPI RX</v>
      </c>
      <c r="G142" s="236" t="str">
        <f t="shared" si="3"/>
        <v>#VALUE!</v>
      </c>
      <c r="H142" s="236" t="str">
        <f t="shared" si="4"/>
        <v>#VALUE!</v>
      </c>
      <c r="I142" s="236" t="str">
        <f t="shared" si="5"/>
        <v>#VALUE!</v>
      </c>
      <c r="J142" s="236" t="str">
        <f t="shared" si="6"/>
        <v>#VALUE!</v>
      </c>
      <c r="K142" s="236" t="str">
        <f t="shared" si="7"/>
        <v>#VALUE!</v>
      </c>
      <c r="L142" s="236" t="str">
        <f t="shared" si="8"/>
        <v>#VALUE!</v>
      </c>
      <c r="M142" s="236" t="str">
        <f t="shared" si="9"/>
        <v>#VALUE!</v>
      </c>
      <c r="N142" s="236" t="str">
        <f t="shared" si="10"/>
        <v>#VALUE!</v>
      </c>
      <c r="O142" s="236" t="str">
        <f t="shared" si="11"/>
        <v>#VALUE!</v>
      </c>
      <c r="P142" s="237" t="str">
        <f t="shared" si="12"/>
        <v>OPIOIDS</v>
      </c>
      <c r="Q142" s="237" t="b">
        <v>1</v>
      </c>
      <c r="R142" s="237" t="str">
        <f t="shared" si="13"/>
        <v>HIGH</v>
      </c>
      <c r="S142" s="238"/>
      <c r="T142" s="238" t="str">
        <f t="shared" si="21"/>
        <v>  -  </v>
      </c>
      <c r="U142" s="237" t="str">
        <f t="shared" si="20"/>
        <v>DUE COMM</v>
      </c>
      <c r="V142" s="237" t="str">
        <f t="shared" si="16"/>
        <v> </v>
      </c>
      <c r="W142" s="83"/>
      <c r="X142" s="83"/>
      <c r="Y142" s="83"/>
      <c r="Z142" s="83"/>
      <c r="AA142" s="83"/>
      <c r="AB142" s="83"/>
      <c r="AC142" s="83"/>
      <c r="AD142" s="83"/>
      <c r="AE142" s="83"/>
    </row>
    <row r="143">
      <c r="A143" s="233">
        <v>9725.0</v>
      </c>
      <c r="B143" s="239" t="s">
        <v>7552</v>
      </c>
      <c r="C143" s="231" t="b">
        <v>0</v>
      </c>
      <c r="D143" s="235" t="s">
        <v>7552</v>
      </c>
      <c r="E143" s="236" t="str">
        <f t="shared" si="1"/>
        <v>#VALUE!</v>
      </c>
      <c r="F143" s="236" t="str">
        <f t="shared" si="2"/>
        <v>#VALUE!</v>
      </c>
      <c r="G143" s="236" t="str">
        <f t="shared" si="3"/>
        <v>#VALUE!</v>
      </c>
      <c r="H143" s="236" t="str">
        <f t="shared" si="4"/>
        <v>#VALUE!</v>
      </c>
      <c r="I143" s="236" t="str">
        <f t="shared" si="5"/>
        <v>#VALUE!</v>
      </c>
      <c r="J143" s="236" t="str">
        <f t="shared" si="6"/>
        <v>#VALUE!</v>
      </c>
      <c r="K143" s="236" t="str">
        <f t="shared" si="7"/>
        <v>#VALUE!</v>
      </c>
      <c r="L143" s="236" t="str">
        <f t="shared" si="8"/>
        <v>#VALUE!</v>
      </c>
      <c r="M143" s="236" t="str">
        <f t="shared" si="9"/>
        <v>#VALUE!</v>
      </c>
      <c r="N143" s="236" t="str">
        <f t="shared" si="10"/>
        <v>#VALUE!</v>
      </c>
      <c r="O143" s="236" t="str">
        <f t="shared" si="11"/>
        <v>#VALUE!</v>
      </c>
      <c r="P143" s="237" t="str">
        <f t="shared" si="12"/>
        <v>NO RX</v>
      </c>
      <c r="Q143" s="237" t="b">
        <v>0</v>
      </c>
      <c r="R143" s="237" t="str">
        <f t="shared" si="13"/>
        <v>LOW</v>
      </c>
      <c r="S143" s="238"/>
      <c r="T143" s="238" t="str">
        <f t="shared" si="21"/>
        <v>  -  </v>
      </c>
      <c r="U143" s="237" t="str">
        <f t="shared" si="20"/>
        <v>DUE COMM</v>
      </c>
      <c r="V143" s="237" t="str">
        <f t="shared" si="16"/>
        <v> </v>
      </c>
      <c r="W143" s="83"/>
      <c r="X143" s="83"/>
      <c r="Y143" s="83"/>
      <c r="Z143" s="83"/>
      <c r="AA143" s="83"/>
      <c r="AB143" s="83"/>
      <c r="AC143" s="83"/>
      <c r="AD143" s="83"/>
      <c r="AE143" s="83"/>
    </row>
    <row r="144">
      <c r="A144" s="244">
        <v>9726.0</v>
      </c>
      <c r="B144" s="245" t="s">
        <v>7585</v>
      </c>
      <c r="C144" s="230" t="b">
        <v>1</v>
      </c>
      <c r="D144" s="235">
        <v>44614.0</v>
      </c>
      <c r="E144" s="236" t="str">
        <f t="shared" si="1"/>
        <v>#VALUE!</v>
      </c>
      <c r="F144" s="236" t="str">
        <f t="shared" si="2"/>
        <v>OPI RX</v>
      </c>
      <c r="G144" s="236" t="str">
        <f t="shared" si="3"/>
        <v>#VALUE!</v>
      </c>
      <c r="H144" s="236" t="str">
        <f t="shared" si="4"/>
        <v>#VALUE!</v>
      </c>
      <c r="I144" s="236" t="str">
        <f t="shared" si="5"/>
        <v>#VALUE!</v>
      </c>
      <c r="J144" s="236" t="str">
        <f t="shared" si="6"/>
        <v>#VALUE!</v>
      </c>
      <c r="K144" s="236" t="str">
        <f t="shared" si="7"/>
        <v>#VALUE!</v>
      </c>
      <c r="L144" s="236" t="str">
        <f t="shared" si="8"/>
        <v>#VALUE!</v>
      </c>
      <c r="M144" s="236" t="str">
        <f t="shared" si="9"/>
        <v>#VALUE!</v>
      </c>
      <c r="N144" s="236" t="str">
        <f t="shared" si="10"/>
        <v>#VALUE!</v>
      </c>
      <c r="O144" s="236" t="str">
        <f t="shared" si="11"/>
        <v>#VALUE!</v>
      </c>
      <c r="P144" s="237" t="str">
        <f t="shared" si="12"/>
        <v>OPIOIDS</v>
      </c>
      <c r="Q144" s="237" t="b">
        <v>0</v>
      </c>
      <c r="R144" s="237" t="str">
        <f t="shared" si="13"/>
        <v>LOW</v>
      </c>
      <c r="S144" s="238"/>
      <c r="T144" s="243">
        <f t="shared" si="21"/>
        <v>44614</v>
      </c>
      <c r="U144" s="237" t="str">
        <f t="shared" si="20"/>
        <v>DUE COMM</v>
      </c>
      <c r="V144" s="237" t="str">
        <f t="shared" si="16"/>
        <v> </v>
      </c>
      <c r="W144" s="83"/>
      <c r="X144" s="83"/>
      <c r="Y144" s="83"/>
      <c r="Z144" s="83"/>
      <c r="AA144" s="83"/>
      <c r="AB144" s="83"/>
      <c r="AC144" s="83"/>
      <c r="AD144" s="83"/>
      <c r="AE144" s="83"/>
    </row>
    <row r="145">
      <c r="A145" s="244">
        <v>9749.0</v>
      </c>
      <c r="B145" s="245" t="s">
        <v>7639</v>
      </c>
      <c r="C145" s="230" t="b">
        <v>1</v>
      </c>
      <c r="D145" s="243">
        <v>44405.0</v>
      </c>
      <c r="E145" s="236" t="str">
        <f t="shared" si="1"/>
        <v>#VALUE!</v>
      </c>
      <c r="F145" s="236" t="str">
        <f t="shared" si="2"/>
        <v>OPI RX</v>
      </c>
      <c r="G145" s="236" t="str">
        <f t="shared" si="3"/>
        <v>#VALUE!</v>
      </c>
      <c r="H145" s="236" t="str">
        <f t="shared" si="4"/>
        <v>#VALUE!</v>
      </c>
      <c r="I145" s="236" t="str">
        <f t="shared" si="5"/>
        <v>#VALUE!</v>
      </c>
      <c r="J145" s="236" t="str">
        <f t="shared" si="6"/>
        <v>#VALUE!</v>
      </c>
      <c r="K145" s="236" t="str">
        <f t="shared" si="7"/>
        <v>#VALUE!</v>
      </c>
      <c r="L145" s="236" t="str">
        <f t="shared" si="8"/>
        <v>#VALUE!</v>
      </c>
      <c r="M145" s="236" t="str">
        <f t="shared" si="9"/>
        <v>#VALUE!</v>
      </c>
      <c r="N145" s="236" t="str">
        <f t="shared" si="10"/>
        <v>#VALUE!</v>
      </c>
      <c r="O145" s="236" t="str">
        <f t="shared" si="11"/>
        <v>#VALUE!</v>
      </c>
      <c r="P145" s="237" t="str">
        <f t="shared" si="12"/>
        <v>OPIOIDS</v>
      </c>
      <c r="Q145" s="234" t="b">
        <v>0</v>
      </c>
      <c r="R145" s="237" t="str">
        <f t="shared" si="13"/>
        <v>LOW</v>
      </c>
      <c r="S145" s="238">
        <v>44369.0</v>
      </c>
      <c r="T145" s="243">
        <f t="shared" si="21"/>
        <v>44405</v>
      </c>
      <c r="U145" s="237" t="str">
        <f t="shared" si="20"/>
        <v> </v>
      </c>
      <c r="V145" s="237" t="str">
        <f t="shared" si="16"/>
        <v> </v>
      </c>
      <c r="W145" s="83"/>
      <c r="X145" s="83"/>
      <c r="Y145" s="83"/>
      <c r="Z145" s="83"/>
      <c r="AA145" s="83"/>
      <c r="AB145" s="83"/>
      <c r="AC145" s="83"/>
      <c r="AD145" s="83"/>
      <c r="AE145" s="83"/>
    </row>
    <row r="146">
      <c r="A146" s="244">
        <v>9757.0</v>
      </c>
      <c r="B146" s="245" t="s">
        <v>7590</v>
      </c>
      <c r="C146" s="230" t="b">
        <v>0</v>
      </c>
      <c r="D146" s="235" t="s">
        <v>7552</v>
      </c>
      <c r="E146" s="236" t="str">
        <f t="shared" si="1"/>
        <v>#VALUE!</v>
      </c>
      <c r="F146" s="236" t="str">
        <f t="shared" si="2"/>
        <v>#VALUE!</v>
      </c>
      <c r="G146" s="236" t="str">
        <f t="shared" si="3"/>
        <v>#VALUE!</v>
      </c>
      <c r="H146" s="236" t="str">
        <f t="shared" si="4"/>
        <v>#VALUE!</v>
      </c>
      <c r="I146" s="236" t="str">
        <f t="shared" si="5"/>
        <v>#VALUE!</v>
      </c>
      <c r="J146" s="236" t="str">
        <f t="shared" si="6"/>
        <v>#VALUE!</v>
      </c>
      <c r="K146" s="236" t="str">
        <f t="shared" si="7"/>
        <v>#VALUE!</v>
      </c>
      <c r="L146" s="236" t="str">
        <f t="shared" si="8"/>
        <v>#VALUE!</v>
      </c>
      <c r="M146" s="236" t="str">
        <f t="shared" si="9"/>
        <v>OPI RX</v>
      </c>
      <c r="N146" s="236" t="str">
        <f t="shared" si="10"/>
        <v>#VALUE!</v>
      </c>
      <c r="O146" s="236" t="str">
        <f t="shared" si="11"/>
        <v>#VALUE!</v>
      </c>
      <c r="P146" s="237" t="str">
        <f t="shared" si="12"/>
        <v>OPIOIDS</v>
      </c>
      <c r="Q146" s="234" t="b">
        <v>0</v>
      </c>
      <c r="R146" s="237" t="str">
        <f t="shared" si="13"/>
        <v>LOW</v>
      </c>
      <c r="S146" s="238"/>
      <c r="T146" s="238" t="str">
        <f t="shared" si="21"/>
        <v>  -  </v>
      </c>
      <c r="U146" s="237" t="str">
        <f t="shared" si="20"/>
        <v>DUE COMM</v>
      </c>
      <c r="V146" s="237" t="str">
        <f t="shared" si="16"/>
        <v> </v>
      </c>
      <c r="W146" s="83"/>
      <c r="X146" s="83"/>
      <c r="Y146" s="83"/>
      <c r="Z146" s="83"/>
      <c r="AA146" s="83"/>
      <c r="AB146" s="83"/>
      <c r="AC146" s="83"/>
      <c r="AD146" s="83"/>
      <c r="AE146" s="83"/>
    </row>
    <row r="147">
      <c r="A147" s="233">
        <v>9759.0</v>
      </c>
      <c r="B147" s="239" t="s">
        <v>7571</v>
      </c>
      <c r="C147" s="230" t="b">
        <v>1</v>
      </c>
      <c r="D147" s="235">
        <v>44627.0</v>
      </c>
      <c r="E147" s="236" t="str">
        <f t="shared" si="1"/>
        <v>#VALUE!</v>
      </c>
      <c r="F147" s="236" t="str">
        <f t="shared" si="2"/>
        <v>OPI RX</v>
      </c>
      <c r="G147" s="236" t="str">
        <f t="shared" si="3"/>
        <v>#VALUE!</v>
      </c>
      <c r="H147" s="236" t="str">
        <f t="shared" si="4"/>
        <v>#VALUE!</v>
      </c>
      <c r="I147" s="236" t="str">
        <f t="shared" si="5"/>
        <v>#VALUE!</v>
      </c>
      <c r="J147" s="236" t="str">
        <f t="shared" si="6"/>
        <v>#VALUE!</v>
      </c>
      <c r="K147" s="236" t="str">
        <f t="shared" si="7"/>
        <v>#VALUE!</v>
      </c>
      <c r="L147" s="236" t="str">
        <f t="shared" si="8"/>
        <v>#VALUE!</v>
      </c>
      <c r="M147" s="236" t="str">
        <f t="shared" si="9"/>
        <v>#VALUE!</v>
      </c>
      <c r="N147" s="236" t="str">
        <f t="shared" si="10"/>
        <v>#VALUE!</v>
      </c>
      <c r="O147" s="236" t="str">
        <f t="shared" si="11"/>
        <v>#VALUE!</v>
      </c>
      <c r="P147" s="237" t="str">
        <f t="shared" si="12"/>
        <v>OPIOIDS</v>
      </c>
      <c r="Q147" s="237" t="b">
        <v>0</v>
      </c>
      <c r="R147" s="237" t="str">
        <f t="shared" si="13"/>
        <v>LOW</v>
      </c>
      <c r="S147" s="238">
        <v>44047.0</v>
      </c>
      <c r="T147" s="243">
        <f t="shared" si="21"/>
        <v>44627</v>
      </c>
      <c r="U147" s="237" t="str">
        <f t="shared" si="20"/>
        <v>DUE COMM</v>
      </c>
      <c r="V147" s="237" t="str">
        <f t="shared" si="16"/>
        <v> </v>
      </c>
      <c r="W147" s="83"/>
      <c r="X147" s="83"/>
      <c r="Y147" s="83"/>
      <c r="Z147" s="83"/>
      <c r="AA147" s="83"/>
      <c r="AB147" s="83"/>
      <c r="AC147" s="83"/>
      <c r="AD147" s="83"/>
      <c r="AE147" s="83"/>
    </row>
    <row r="148">
      <c r="A148" s="244">
        <v>9760.0</v>
      </c>
      <c r="B148" s="245" t="s">
        <v>7640</v>
      </c>
      <c r="C148" s="230" t="b">
        <v>1</v>
      </c>
      <c r="D148" s="243">
        <v>44452.0</v>
      </c>
      <c r="E148" s="236" t="str">
        <f t="shared" si="1"/>
        <v>#VALUE!</v>
      </c>
      <c r="F148" s="236" t="str">
        <f t="shared" si="2"/>
        <v>#VALUE!</v>
      </c>
      <c r="G148" s="236" t="str">
        <f t="shared" si="3"/>
        <v>#VALUE!</v>
      </c>
      <c r="H148" s="236" t="str">
        <f t="shared" si="4"/>
        <v>#VALUE!</v>
      </c>
      <c r="I148" s="236" t="str">
        <f t="shared" si="5"/>
        <v>#VALUE!</v>
      </c>
      <c r="J148" s="236" t="str">
        <f t="shared" si="6"/>
        <v>#VALUE!</v>
      </c>
      <c r="K148" s="236" t="str">
        <f t="shared" si="7"/>
        <v>#VALUE!</v>
      </c>
      <c r="L148" s="236" t="str">
        <f t="shared" si="8"/>
        <v>#VALUE!</v>
      </c>
      <c r="M148" s="236" t="str">
        <f t="shared" si="9"/>
        <v>#VALUE!</v>
      </c>
      <c r="N148" s="236" t="str">
        <f t="shared" si="10"/>
        <v>#VALUE!</v>
      </c>
      <c r="O148" s="236" t="str">
        <f t="shared" si="11"/>
        <v>#VALUE!</v>
      </c>
      <c r="P148" s="237" t="str">
        <f t="shared" si="12"/>
        <v>NO RX</v>
      </c>
      <c r="Q148" s="234" t="b">
        <v>0</v>
      </c>
      <c r="R148" s="237" t="str">
        <f t="shared" si="13"/>
        <v>LOW</v>
      </c>
      <c r="S148" s="238"/>
      <c r="T148" s="243">
        <f t="shared" si="21"/>
        <v>44452</v>
      </c>
      <c r="U148" s="237" t="str">
        <f t="shared" si="20"/>
        <v>DUE COMM</v>
      </c>
      <c r="V148" s="237" t="str">
        <f t="shared" si="16"/>
        <v> </v>
      </c>
      <c r="W148" s="83"/>
      <c r="X148" s="83"/>
      <c r="Y148" s="83"/>
      <c r="Z148" s="83"/>
      <c r="AA148" s="83"/>
      <c r="AB148" s="83"/>
      <c r="AC148" s="83"/>
      <c r="AD148" s="83"/>
      <c r="AE148" s="83"/>
    </row>
    <row r="149">
      <c r="A149" s="233">
        <v>9775.0</v>
      </c>
      <c r="B149" s="239" t="s">
        <v>7641</v>
      </c>
      <c r="C149" s="231" t="b">
        <v>1</v>
      </c>
      <c r="D149" s="235">
        <v>44616.0</v>
      </c>
      <c r="E149" s="236" t="str">
        <f t="shared" si="1"/>
        <v>#VALUE!</v>
      </c>
      <c r="F149" s="236" t="str">
        <f t="shared" si="2"/>
        <v>#VALUE!</v>
      </c>
      <c r="G149" s="236" t="str">
        <f t="shared" si="3"/>
        <v>OPI RX</v>
      </c>
      <c r="H149" s="236" t="str">
        <f t="shared" si="4"/>
        <v>#VALUE!</v>
      </c>
      <c r="I149" s="236" t="str">
        <f t="shared" si="5"/>
        <v>#VALUE!</v>
      </c>
      <c r="J149" s="236" t="str">
        <f t="shared" si="6"/>
        <v>#VALUE!</v>
      </c>
      <c r="K149" s="236" t="str">
        <f t="shared" si="7"/>
        <v>#VALUE!</v>
      </c>
      <c r="L149" s="236" t="str">
        <f t="shared" si="8"/>
        <v>#VALUE!</v>
      </c>
      <c r="M149" s="236" t="str">
        <f t="shared" si="9"/>
        <v>#VALUE!</v>
      </c>
      <c r="N149" s="236" t="str">
        <f t="shared" si="10"/>
        <v>#VALUE!</v>
      </c>
      <c r="O149" s="236" t="str">
        <f t="shared" si="11"/>
        <v>#VALUE!</v>
      </c>
      <c r="P149" s="237" t="str">
        <f t="shared" si="12"/>
        <v>OPIOIDS</v>
      </c>
      <c r="Q149" s="234" t="b">
        <v>1</v>
      </c>
      <c r="R149" s="237" t="str">
        <f t="shared" si="13"/>
        <v>HIGH</v>
      </c>
      <c r="S149" s="238">
        <v>44200.0</v>
      </c>
      <c r="T149" s="243">
        <f t="shared" si="21"/>
        <v>44616</v>
      </c>
      <c r="U149" s="237" t="str">
        <f t="shared" si="20"/>
        <v>DUE COMM</v>
      </c>
      <c r="V149" s="237" t="str">
        <f t="shared" si="16"/>
        <v> </v>
      </c>
      <c r="W149" s="83"/>
      <c r="X149" s="83"/>
      <c r="Y149" s="83"/>
      <c r="Z149" s="83"/>
      <c r="AA149" s="83"/>
      <c r="AB149" s="83"/>
      <c r="AC149" s="83"/>
      <c r="AD149" s="83"/>
      <c r="AE149" s="83"/>
    </row>
    <row r="150">
      <c r="A150" s="233">
        <v>9776.0</v>
      </c>
      <c r="B150" s="234" t="s">
        <v>7642</v>
      </c>
      <c r="C150" s="231" t="b">
        <v>1</v>
      </c>
      <c r="D150" s="243">
        <v>44434.0</v>
      </c>
      <c r="E150" s="236" t="str">
        <f t="shared" si="1"/>
        <v>#VALUE!</v>
      </c>
      <c r="F150" s="236" t="str">
        <f t="shared" si="2"/>
        <v>#VALUE!</v>
      </c>
      <c r="G150" s="236" t="str">
        <f t="shared" si="3"/>
        <v>#VALUE!</v>
      </c>
      <c r="H150" s="236" t="str">
        <f t="shared" si="4"/>
        <v>#VALUE!</v>
      </c>
      <c r="I150" s="236" t="str">
        <f t="shared" si="5"/>
        <v>OPI RX</v>
      </c>
      <c r="J150" s="236" t="str">
        <f t="shared" si="6"/>
        <v>#VALUE!</v>
      </c>
      <c r="K150" s="236" t="str">
        <f t="shared" si="7"/>
        <v>OPI RX</v>
      </c>
      <c r="L150" s="236" t="str">
        <f t="shared" si="8"/>
        <v>#VALUE!</v>
      </c>
      <c r="M150" s="236" t="str">
        <f t="shared" si="9"/>
        <v>#VALUE!</v>
      </c>
      <c r="N150" s="236" t="str">
        <f t="shared" si="10"/>
        <v>#VALUE!</v>
      </c>
      <c r="O150" s="236" t="str">
        <f t="shared" si="11"/>
        <v>#VALUE!</v>
      </c>
      <c r="P150" s="237" t="str">
        <f t="shared" si="12"/>
        <v>OPIOIDS</v>
      </c>
      <c r="Q150" s="237" t="b">
        <v>1</v>
      </c>
      <c r="R150" s="237" t="str">
        <f t="shared" si="13"/>
        <v>HIGH</v>
      </c>
      <c r="S150" s="238"/>
      <c r="T150" s="243">
        <f t="shared" si="21"/>
        <v>44434</v>
      </c>
      <c r="U150" s="237" t="str">
        <f t="shared" si="20"/>
        <v>DUE COMM</v>
      </c>
      <c r="V150" s="237" t="str">
        <f t="shared" si="16"/>
        <v> </v>
      </c>
      <c r="W150" s="83"/>
      <c r="X150" s="83"/>
      <c r="Y150" s="83"/>
      <c r="Z150" s="83"/>
      <c r="AA150" s="83"/>
      <c r="AB150" s="83"/>
      <c r="AC150" s="83"/>
      <c r="AD150" s="83"/>
      <c r="AE150" s="83"/>
    </row>
    <row r="151">
      <c r="A151" s="233">
        <v>9790.0</v>
      </c>
      <c r="B151" s="234" t="s">
        <v>7643</v>
      </c>
      <c r="C151" s="231" t="b">
        <v>1</v>
      </c>
      <c r="D151" s="243">
        <v>44390.0</v>
      </c>
      <c r="E151" s="236" t="str">
        <f t="shared" si="1"/>
        <v>#VALUE!</v>
      </c>
      <c r="F151" s="236" t="str">
        <f t="shared" si="2"/>
        <v>OPI RX</v>
      </c>
      <c r="G151" s="236" t="str">
        <f t="shared" si="3"/>
        <v>#VALUE!</v>
      </c>
      <c r="H151" s="236" t="str">
        <f t="shared" si="4"/>
        <v>#VALUE!</v>
      </c>
      <c r="I151" s="236" t="str">
        <f t="shared" si="5"/>
        <v>#VALUE!</v>
      </c>
      <c r="J151" s="236" t="str">
        <f t="shared" si="6"/>
        <v>#VALUE!</v>
      </c>
      <c r="K151" s="236" t="str">
        <f t="shared" si="7"/>
        <v>#VALUE!</v>
      </c>
      <c r="L151" s="236" t="str">
        <f t="shared" si="8"/>
        <v>#VALUE!</v>
      </c>
      <c r="M151" s="236" t="str">
        <f t="shared" si="9"/>
        <v>#VALUE!</v>
      </c>
      <c r="N151" s="236" t="str">
        <f t="shared" si="10"/>
        <v>#VALUE!</v>
      </c>
      <c r="O151" s="236" t="str">
        <f t="shared" si="11"/>
        <v>#VALUE!</v>
      </c>
      <c r="P151" s="237" t="str">
        <f t="shared" si="12"/>
        <v>OPIOIDS</v>
      </c>
      <c r="Q151" s="237" t="b">
        <v>0</v>
      </c>
      <c r="R151" s="237" t="str">
        <f t="shared" si="13"/>
        <v>LOW</v>
      </c>
      <c r="S151" s="238"/>
      <c r="T151" s="243">
        <f t="shared" si="21"/>
        <v>44390</v>
      </c>
      <c r="U151" s="237" t="str">
        <f t="shared" si="20"/>
        <v>DUE COMM</v>
      </c>
      <c r="V151" s="237" t="str">
        <f t="shared" si="16"/>
        <v> </v>
      </c>
      <c r="W151" s="83"/>
      <c r="X151" s="83"/>
      <c r="Y151" s="83"/>
      <c r="Z151" s="83"/>
      <c r="AA151" s="83"/>
      <c r="AB151" s="83"/>
      <c r="AC151" s="83"/>
      <c r="AD151" s="83"/>
      <c r="AE151" s="83"/>
    </row>
    <row r="152">
      <c r="A152" s="244">
        <v>9794.0</v>
      </c>
      <c r="B152" s="245" t="s">
        <v>7644</v>
      </c>
      <c r="C152" s="230" t="b">
        <v>1</v>
      </c>
      <c r="D152" s="235">
        <v>44616.0</v>
      </c>
      <c r="E152" s="236" t="str">
        <f t="shared" si="1"/>
        <v>#VALUE!</v>
      </c>
      <c r="F152" s="236" t="str">
        <f t="shared" si="2"/>
        <v>OPI RX</v>
      </c>
      <c r="G152" s="236" t="str">
        <f t="shared" si="3"/>
        <v>#VALUE!</v>
      </c>
      <c r="H152" s="236" t="str">
        <f t="shared" si="4"/>
        <v>#VALUE!</v>
      </c>
      <c r="I152" s="236" t="str">
        <f t="shared" si="5"/>
        <v>#VALUE!</v>
      </c>
      <c r="J152" s="236" t="str">
        <f t="shared" si="6"/>
        <v>#VALUE!</v>
      </c>
      <c r="K152" s="236" t="str">
        <f t="shared" si="7"/>
        <v>#VALUE!</v>
      </c>
      <c r="L152" s="236" t="str">
        <f t="shared" si="8"/>
        <v>#VALUE!</v>
      </c>
      <c r="M152" s="236" t="str">
        <f t="shared" si="9"/>
        <v>#VALUE!</v>
      </c>
      <c r="N152" s="236" t="str">
        <f t="shared" si="10"/>
        <v>#VALUE!</v>
      </c>
      <c r="O152" s="236" t="str">
        <f t="shared" si="11"/>
        <v>#VALUE!</v>
      </c>
      <c r="P152" s="237" t="str">
        <f t="shared" si="12"/>
        <v>OPIOIDS</v>
      </c>
      <c r="Q152" s="234" t="b">
        <v>1</v>
      </c>
      <c r="R152" s="237" t="str">
        <f t="shared" si="13"/>
        <v>HIGH</v>
      </c>
      <c r="S152" s="249">
        <v>44188.0</v>
      </c>
      <c r="T152" s="243">
        <f t="shared" si="21"/>
        <v>44616</v>
      </c>
      <c r="U152" s="237" t="str">
        <f t="shared" si="20"/>
        <v>DUE COMM</v>
      </c>
      <c r="V152" s="237" t="str">
        <f t="shared" si="16"/>
        <v> </v>
      </c>
      <c r="W152" s="83"/>
      <c r="X152" s="83"/>
      <c r="Y152" s="83"/>
      <c r="Z152" s="83"/>
      <c r="AA152" s="83"/>
      <c r="AB152" s="83"/>
      <c r="AC152" s="83"/>
      <c r="AD152" s="83"/>
      <c r="AE152" s="83"/>
    </row>
    <row r="153">
      <c r="A153" s="233">
        <v>9800.0</v>
      </c>
      <c r="B153" s="234" t="s">
        <v>7645</v>
      </c>
      <c r="C153" s="230" t="b">
        <v>1</v>
      </c>
      <c r="D153" s="235">
        <v>44591.0</v>
      </c>
      <c r="E153" s="236" t="str">
        <f t="shared" si="1"/>
        <v>#VALUE!</v>
      </c>
      <c r="F153" s="236" t="str">
        <f t="shared" si="2"/>
        <v>#VALUE!</v>
      </c>
      <c r="G153" s="236" t="str">
        <f t="shared" si="3"/>
        <v>#VALUE!</v>
      </c>
      <c r="H153" s="236" t="str">
        <f t="shared" si="4"/>
        <v>#VALUE!</v>
      </c>
      <c r="I153" s="236" t="str">
        <f t="shared" si="5"/>
        <v>OPI RX</v>
      </c>
      <c r="J153" s="236" t="str">
        <f t="shared" si="6"/>
        <v>#VALUE!</v>
      </c>
      <c r="K153" s="236" t="str">
        <f t="shared" si="7"/>
        <v>#VALUE!</v>
      </c>
      <c r="L153" s="236" t="str">
        <f t="shared" si="8"/>
        <v>#VALUE!</v>
      </c>
      <c r="M153" s="236" t="str">
        <f t="shared" si="9"/>
        <v>#VALUE!</v>
      </c>
      <c r="N153" s="236" t="str">
        <f t="shared" si="10"/>
        <v>#VALUE!</v>
      </c>
      <c r="O153" s="236" t="str">
        <f t="shared" si="11"/>
        <v>#VALUE!</v>
      </c>
      <c r="P153" s="237" t="str">
        <f t="shared" si="12"/>
        <v>OPIOIDS</v>
      </c>
      <c r="Q153" s="237" t="b">
        <v>1</v>
      </c>
      <c r="R153" s="237" t="str">
        <f t="shared" si="13"/>
        <v>HIGH</v>
      </c>
      <c r="S153" s="238"/>
      <c r="T153" s="243">
        <f t="shared" si="21"/>
        <v>44591</v>
      </c>
      <c r="U153" s="237" t="str">
        <f t="shared" si="20"/>
        <v>DUE COMM</v>
      </c>
      <c r="V153" s="237" t="str">
        <f t="shared" si="16"/>
        <v> </v>
      </c>
      <c r="W153" s="83"/>
      <c r="X153" s="83"/>
      <c r="Y153" s="83"/>
      <c r="Z153" s="83"/>
      <c r="AA153" s="83"/>
      <c r="AB153" s="83"/>
      <c r="AC153" s="83"/>
      <c r="AD153" s="83"/>
      <c r="AE153" s="83"/>
    </row>
    <row r="154">
      <c r="A154" s="244">
        <v>9807.0</v>
      </c>
      <c r="B154" s="245" t="s">
        <v>7616</v>
      </c>
      <c r="C154" s="251" t="b">
        <v>1</v>
      </c>
      <c r="D154" s="235">
        <v>44601.0</v>
      </c>
      <c r="E154" s="236" t="str">
        <f t="shared" si="1"/>
        <v>#VALUE!</v>
      </c>
      <c r="F154" s="236" t="str">
        <f t="shared" si="2"/>
        <v>#VALUE!</v>
      </c>
      <c r="G154" s="236" t="str">
        <f t="shared" si="3"/>
        <v>#VALUE!</v>
      </c>
      <c r="H154" s="236" t="str">
        <f t="shared" si="4"/>
        <v>#VALUE!</v>
      </c>
      <c r="I154" s="236" t="str">
        <f t="shared" si="5"/>
        <v>#VALUE!</v>
      </c>
      <c r="J154" s="236" t="str">
        <f t="shared" si="6"/>
        <v>#VALUE!</v>
      </c>
      <c r="K154" s="236" t="str">
        <f t="shared" si="7"/>
        <v>#VALUE!</v>
      </c>
      <c r="L154" s="236" t="str">
        <f t="shared" si="8"/>
        <v>#VALUE!</v>
      </c>
      <c r="M154" s="236" t="str">
        <f t="shared" si="9"/>
        <v>OPI RX</v>
      </c>
      <c r="N154" s="236" t="str">
        <f t="shared" si="10"/>
        <v>#VALUE!</v>
      </c>
      <c r="O154" s="236" t="str">
        <f t="shared" si="11"/>
        <v>#VALUE!</v>
      </c>
      <c r="P154" s="237" t="str">
        <f t="shared" si="12"/>
        <v>OPIOIDS</v>
      </c>
      <c r="Q154" s="237" t="b">
        <v>0</v>
      </c>
      <c r="R154" s="237" t="str">
        <f t="shared" si="13"/>
        <v>LOW</v>
      </c>
      <c r="S154" s="238"/>
      <c r="T154" s="238">
        <f t="shared" si="21"/>
        <v>44601</v>
      </c>
      <c r="U154" s="237" t="str">
        <f t="shared" si="20"/>
        <v>DUE COMM</v>
      </c>
      <c r="V154" s="237" t="str">
        <f t="shared" si="16"/>
        <v> </v>
      </c>
      <c r="W154" s="83"/>
      <c r="X154" s="83"/>
      <c r="Y154" s="83"/>
      <c r="Z154" s="83"/>
      <c r="AA154" s="83"/>
      <c r="AB154" s="83"/>
      <c r="AC154" s="83"/>
      <c r="AD154" s="83"/>
      <c r="AE154" s="83"/>
    </row>
    <row r="155">
      <c r="A155" s="244">
        <v>9810.0</v>
      </c>
      <c r="B155" s="245" t="s">
        <v>7646</v>
      </c>
      <c r="C155" s="230" t="b">
        <v>1</v>
      </c>
      <c r="D155" s="235">
        <v>44593.0</v>
      </c>
      <c r="E155" s="236" t="str">
        <f t="shared" si="1"/>
        <v>#VALUE!</v>
      </c>
      <c r="F155" s="236" t="str">
        <f t="shared" si="2"/>
        <v>OPI RX</v>
      </c>
      <c r="G155" s="236" t="str">
        <f t="shared" si="3"/>
        <v>#VALUE!</v>
      </c>
      <c r="H155" s="236" t="str">
        <f t="shared" si="4"/>
        <v>#VALUE!</v>
      </c>
      <c r="I155" s="236" t="str">
        <f t="shared" si="5"/>
        <v>#VALUE!</v>
      </c>
      <c r="J155" s="236" t="str">
        <f t="shared" si="6"/>
        <v>#VALUE!</v>
      </c>
      <c r="K155" s="236" t="str">
        <f t="shared" si="7"/>
        <v>#VALUE!</v>
      </c>
      <c r="L155" s="236" t="str">
        <f t="shared" si="8"/>
        <v>#VALUE!</v>
      </c>
      <c r="M155" s="236" t="str">
        <f t="shared" si="9"/>
        <v>#VALUE!</v>
      </c>
      <c r="N155" s="236" t="str">
        <f t="shared" si="10"/>
        <v>#VALUE!</v>
      </c>
      <c r="O155" s="236" t="str">
        <f t="shared" si="11"/>
        <v>#VALUE!</v>
      </c>
      <c r="P155" s="237" t="str">
        <f t="shared" si="12"/>
        <v>OPIOIDS</v>
      </c>
      <c r="Q155" s="234" t="b">
        <v>0</v>
      </c>
      <c r="R155" s="237" t="str">
        <f t="shared" si="13"/>
        <v>LOW</v>
      </c>
      <c r="S155" s="238"/>
      <c r="T155" s="243">
        <f t="shared" si="21"/>
        <v>44593</v>
      </c>
      <c r="U155" s="237" t="str">
        <f t="shared" si="20"/>
        <v>DUE COMM</v>
      </c>
      <c r="V155" s="237" t="str">
        <f t="shared" si="16"/>
        <v> </v>
      </c>
      <c r="W155" s="83"/>
      <c r="X155" s="83"/>
      <c r="Y155" s="83"/>
      <c r="Z155" s="83"/>
      <c r="AA155" s="83"/>
      <c r="AB155" s="83"/>
      <c r="AC155" s="83"/>
      <c r="AD155" s="83"/>
      <c r="AE155" s="83"/>
    </row>
    <row r="156">
      <c r="A156" s="233">
        <v>9813.0</v>
      </c>
      <c r="B156" s="234" t="s">
        <v>7585</v>
      </c>
      <c r="C156" s="230" t="b">
        <v>1</v>
      </c>
      <c r="D156" s="243">
        <v>44480.0</v>
      </c>
      <c r="E156" s="236" t="str">
        <f t="shared" si="1"/>
        <v>#VALUE!</v>
      </c>
      <c r="F156" s="236" t="str">
        <f t="shared" si="2"/>
        <v>OPI RX</v>
      </c>
      <c r="G156" s="236" t="str">
        <f t="shared" si="3"/>
        <v>#VALUE!</v>
      </c>
      <c r="H156" s="236" t="str">
        <f t="shared" si="4"/>
        <v>#VALUE!</v>
      </c>
      <c r="I156" s="236" t="str">
        <f t="shared" si="5"/>
        <v>#VALUE!</v>
      </c>
      <c r="J156" s="236" t="str">
        <f t="shared" si="6"/>
        <v>#VALUE!</v>
      </c>
      <c r="K156" s="236" t="str">
        <f t="shared" si="7"/>
        <v>#VALUE!</v>
      </c>
      <c r="L156" s="236" t="str">
        <f t="shared" si="8"/>
        <v>#VALUE!</v>
      </c>
      <c r="M156" s="236" t="str">
        <f t="shared" si="9"/>
        <v>#VALUE!</v>
      </c>
      <c r="N156" s="236" t="str">
        <f t="shared" si="10"/>
        <v>#VALUE!</v>
      </c>
      <c r="O156" s="236" t="str">
        <f t="shared" si="11"/>
        <v>#VALUE!</v>
      </c>
      <c r="P156" s="237" t="str">
        <f t="shared" si="12"/>
        <v>OPIOIDS</v>
      </c>
      <c r="Q156" s="234" t="b">
        <v>0</v>
      </c>
      <c r="R156" s="237" t="str">
        <f t="shared" si="13"/>
        <v>LOW</v>
      </c>
      <c r="S156" s="238">
        <v>44179.0</v>
      </c>
      <c r="T156" s="243">
        <f t="shared" si="21"/>
        <v>44480</v>
      </c>
      <c r="U156" s="237" t="str">
        <f t="shared" si="20"/>
        <v>DUE COMM</v>
      </c>
      <c r="V156" s="237" t="str">
        <f t="shared" si="16"/>
        <v> </v>
      </c>
      <c r="W156" s="83"/>
      <c r="X156" s="83"/>
      <c r="Y156" s="83"/>
      <c r="Z156" s="83"/>
      <c r="AA156" s="83"/>
      <c r="AB156" s="83"/>
      <c r="AC156" s="83"/>
      <c r="AD156" s="83"/>
      <c r="AE156" s="83"/>
    </row>
    <row r="157">
      <c r="A157" s="233">
        <v>9819.0</v>
      </c>
      <c r="B157" s="239" t="s">
        <v>7552</v>
      </c>
      <c r="C157" s="231" t="b">
        <v>1</v>
      </c>
      <c r="D157" s="243">
        <v>44384.0</v>
      </c>
      <c r="E157" s="236" t="str">
        <f t="shared" si="1"/>
        <v>#VALUE!</v>
      </c>
      <c r="F157" s="236" t="str">
        <f t="shared" si="2"/>
        <v>#VALUE!</v>
      </c>
      <c r="G157" s="236" t="str">
        <f t="shared" si="3"/>
        <v>#VALUE!</v>
      </c>
      <c r="H157" s="236" t="str">
        <f t="shared" si="4"/>
        <v>#VALUE!</v>
      </c>
      <c r="I157" s="236" t="str">
        <f t="shared" si="5"/>
        <v>#VALUE!</v>
      </c>
      <c r="J157" s="236" t="str">
        <f t="shared" si="6"/>
        <v>#VALUE!</v>
      </c>
      <c r="K157" s="236" t="str">
        <f t="shared" si="7"/>
        <v>#VALUE!</v>
      </c>
      <c r="L157" s="236" t="str">
        <f t="shared" si="8"/>
        <v>#VALUE!</v>
      </c>
      <c r="M157" s="236" t="str">
        <f t="shared" si="9"/>
        <v>#VALUE!</v>
      </c>
      <c r="N157" s="236" t="str">
        <f t="shared" si="10"/>
        <v>#VALUE!</v>
      </c>
      <c r="O157" s="236" t="str">
        <f t="shared" si="11"/>
        <v>#VALUE!</v>
      </c>
      <c r="P157" s="237" t="str">
        <f t="shared" si="12"/>
        <v>NO RX</v>
      </c>
      <c r="Q157" s="237" t="b">
        <v>0</v>
      </c>
      <c r="R157" s="237" t="str">
        <f t="shared" si="13"/>
        <v>LOW</v>
      </c>
      <c r="S157" s="238"/>
      <c r="T157" s="243">
        <f t="shared" si="21"/>
        <v>44384</v>
      </c>
      <c r="U157" s="237" t="str">
        <f t="shared" si="20"/>
        <v>DUE COMM</v>
      </c>
      <c r="V157" s="237" t="str">
        <f t="shared" si="16"/>
        <v> </v>
      </c>
      <c r="W157" s="83"/>
      <c r="X157" s="83"/>
      <c r="Y157" s="83"/>
      <c r="Z157" s="83"/>
      <c r="AA157" s="83"/>
      <c r="AB157" s="83"/>
      <c r="AC157" s="83"/>
      <c r="AD157" s="83"/>
      <c r="AE157" s="83"/>
    </row>
    <row r="158">
      <c r="A158" s="244">
        <v>9820.0</v>
      </c>
      <c r="B158" s="245" t="s">
        <v>7569</v>
      </c>
      <c r="C158" s="231" t="b">
        <v>1</v>
      </c>
      <c r="D158" s="235">
        <v>44577.0</v>
      </c>
      <c r="E158" s="236" t="str">
        <f t="shared" si="1"/>
        <v>#VALUE!</v>
      </c>
      <c r="F158" s="236" t="str">
        <f t="shared" si="2"/>
        <v>#VALUE!</v>
      </c>
      <c r="G158" s="236" t="str">
        <f t="shared" si="3"/>
        <v>OPI RX</v>
      </c>
      <c r="H158" s="236" t="str">
        <f t="shared" si="4"/>
        <v>#VALUE!</v>
      </c>
      <c r="I158" s="236" t="str">
        <f t="shared" si="5"/>
        <v>#VALUE!</v>
      </c>
      <c r="J158" s="236" t="str">
        <f t="shared" si="6"/>
        <v>#VALUE!</v>
      </c>
      <c r="K158" s="236" t="str">
        <f t="shared" si="7"/>
        <v>#VALUE!</v>
      </c>
      <c r="L158" s="236" t="str">
        <f t="shared" si="8"/>
        <v>#VALUE!</v>
      </c>
      <c r="M158" s="236" t="str">
        <f t="shared" si="9"/>
        <v>#VALUE!</v>
      </c>
      <c r="N158" s="236" t="str">
        <f t="shared" si="10"/>
        <v>#VALUE!</v>
      </c>
      <c r="O158" s="236" t="str">
        <f t="shared" si="11"/>
        <v>#VALUE!</v>
      </c>
      <c r="P158" s="237" t="str">
        <f t="shared" si="12"/>
        <v>OPIOIDS</v>
      </c>
      <c r="Q158" s="237" t="b">
        <v>0</v>
      </c>
      <c r="R158" s="237" t="str">
        <f t="shared" si="13"/>
        <v>LOW</v>
      </c>
      <c r="S158" s="238"/>
      <c r="T158" s="243">
        <f t="shared" si="21"/>
        <v>44577</v>
      </c>
      <c r="U158" s="237" t="str">
        <f t="shared" si="20"/>
        <v>DUE COMM</v>
      </c>
      <c r="V158" s="237" t="str">
        <f t="shared" si="16"/>
        <v> </v>
      </c>
      <c r="W158" s="83"/>
      <c r="X158" s="83"/>
      <c r="Y158" s="83"/>
      <c r="Z158" s="83"/>
      <c r="AA158" s="83"/>
      <c r="AB158" s="83"/>
      <c r="AC158" s="83"/>
      <c r="AD158" s="83"/>
      <c r="AE158" s="83"/>
    </row>
    <row r="159">
      <c r="A159" s="233">
        <v>9821.0</v>
      </c>
      <c r="B159" s="234" t="s">
        <v>7577</v>
      </c>
      <c r="C159" s="238" t="b">
        <v>1</v>
      </c>
      <c r="D159" s="243">
        <v>44551.0</v>
      </c>
      <c r="E159" s="236" t="str">
        <f t="shared" si="1"/>
        <v>#VALUE!</v>
      </c>
      <c r="F159" s="236" t="str">
        <f t="shared" si="2"/>
        <v>#VALUE!</v>
      </c>
      <c r="G159" s="236" t="str">
        <f t="shared" si="3"/>
        <v>#VALUE!</v>
      </c>
      <c r="H159" s="236" t="str">
        <f t="shared" si="4"/>
        <v>#VALUE!</v>
      </c>
      <c r="I159" s="236" t="str">
        <f t="shared" si="5"/>
        <v>#VALUE!</v>
      </c>
      <c r="J159" s="236" t="str">
        <f t="shared" si="6"/>
        <v>#VALUE!</v>
      </c>
      <c r="K159" s="236" t="str">
        <f t="shared" si="7"/>
        <v>#VALUE!</v>
      </c>
      <c r="L159" s="236" t="str">
        <f t="shared" si="8"/>
        <v>#VALUE!</v>
      </c>
      <c r="M159" s="236" t="str">
        <f t="shared" si="9"/>
        <v>OPI RX</v>
      </c>
      <c r="N159" s="236" t="str">
        <f t="shared" si="10"/>
        <v>#VALUE!</v>
      </c>
      <c r="O159" s="236" t="str">
        <f t="shared" si="11"/>
        <v>#VALUE!</v>
      </c>
      <c r="P159" s="237" t="str">
        <f t="shared" si="12"/>
        <v>OPIOIDS</v>
      </c>
      <c r="Q159" s="237" t="b">
        <v>0</v>
      </c>
      <c r="R159" s="237" t="str">
        <f t="shared" si="13"/>
        <v>LOW</v>
      </c>
      <c r="S159" s="238">
        <v>44517.0</v>
      </c>
      <c r="T159" s="243">
        <f t="shared" si="21"/>
        <v>44551</v>
      </c>
      <c r="U159" s="237" t="str">
        <f t="shared" si="20"/>
        <v> </v>
      </c>
      <c r="V159" s="237" t="str">
        <f t="shared" si="16"/>
        <v> </v>
      </c>
      <c r="W159" s="83"/>
      <c r="X159" s="83"/>
      <c r="Y159" s="83"/>
      <c r="Z159" s="83"/>
      <c r="AA159" s="83"/>
      <c r="AB159" s="83"/>
      <c r="AC159" s="83"/>
      <c r="AD159" s="83"/>
      <c r="AE159" s="83"/>
    </row>
    <row r="160">
      <c r="A160" s="233">
        <v>9830.0</v>
      </c>
      <c r="B160" s="234" t="s">
        <v>7647</v>
      </c>
      <c r="C160" s="230" t="b">
        <v>1</v>
      </c>
      <c r="D160" s="235">
        <v>44620.0</v>
      </c>
      <c r="E160" s="236" t="str">
        <f t="shared" si="1"/>
        <v>#VALUE!</v>
      </c>
      <c r="F160" s="236" t="str">
        <f t="shared" si="2"/>
        <v>#VALUE!</v>
      </c>
      <c r="G160" s="236" t="str">
        <f t="shared" si="3"/>
        <v>#VALUE!</v>
      </c>
      <c r="H160" s="236" t="str">
        <f t="shared" si="4"/>
        <v>#VALUE!</v>
      </c>
      <c r="I160" s="236" t="str">
        <f t="shared" si="5"/>
        <v>OPI RX</v>
      </c>
      <c r="J160" s="236" t="str">
        <f t="shared" si="6"/>
        <v>#VALUE!</v>
      </c>
      <c r="K160" s="236" t="str">
        <f t="shared" si="7"/>
        <v>#VALUE!</v>
      </c>
      <c r="L160" s="236" t="str">
        <f t="shared" si="8"/>
        <v>#VALUE!</v>
      </c>
      <c r="M160" s="236" t="str">
        <f t="shared" si="9"/>
        <v>#VALUE!</v>
      </c>
      <c r="N160" s="236" t="str">
        <f t="shared" si="10"/>
        <v>#VALUE!</v>
      </c>
      <c r="O160" s="236" t="str">
        <f t="shared" si="11"/>
        <v>#VALUE!</v>
      </c>
      <c r="P160" s="237" t="str">
        <f t="shared" si="12"/>
        <v>OPIOIDS</v>
      </c>
      <c r="Q160" s="237" t="b">
        <v>1</v>
      </c>
      <c r="R160" s="237" t="str">
        <f t="shared" si="13"/>
        <v>HIGH</v>
      </c>
      <c r="S160" s="238">
        <v>44179.0</v>
      </c>
      <c r="T160" s="243">
        <f t="shared" si="21"/>
        <v>44620</v>
      </c>
      <c r="U160" s="237" t="str">
        <f t="shared" si="20"/>
        <v>DUE COMM</v>
      </c>
      <c r="V160" s="237" t="str">
        <f t="shared" si="16"/>
        <v> </v>
      </c>
      <c r="W160" s="83"/>
      <c r="X160" s="83"/>
      <c r="Y160" s="83"/>
      <c r="Z160" s="83"/>
      <c r="AA160" s="83"/>
      <c r="AB160" s="83"/>
      <c r="AC160" s="83"/>
      <c r="AD160" s="83"/>
      <c r="AE160" s="83"/>
    </row>
    <row r="161">
      <c r="A161" s="244">
        <v>9838.0</v>
      </c>
      <c r="B161" s="246" t="s">
        <v>7648</v>
      </c>
      <c r="C161" s="230" t="b">
        <v>1</v>
      </c>
      <c r="D161" s="235">
        <v>44634.0</v>
      </c>
      <c r="E161" s="236" t="str">
        <f t="shared" si="1"/>
        <v>#VALUE!</v>
      </c>
      <c r="F161" s="236" t="str">
        <f t="shared" si="2"/>
        <v>#VALUE!</v>
      </c>
      <c r="G161" s="236" t="str">
        <f t="shared" si="3"/>
        <v>OPI RX</v>
      </c>
      <c r="H161" s="236" t="str">
        <f t="shared" si="4"/>
        <v>#VALUE!</v>
      </c>
      <c r="I161" s="236" t="str">
        <f t="shared" si="5"/>
        <v>#VALUE!</v>
      </c>
      <c r="J161" s="236" t="str">
        <f t="shared" si="6"/>
        <v>#VALUE!</v>
      </c>
      <c r="K161" s="236" t="str">
        <f t="shared" si="7"/>
        <v>#VALUE!</v>
      </c>
      <c r="L161" s="236" t="str">
        <f t="shared" si="8"/>
        <v>#VALUE!</v>
      </c>
      <c r="M161" s="236" t="str">
        <f t="shared" si="9"/>
        <v>#VALUE!</v>
      </c>
      <c r="N161" s="236" t="str">
        <f t="shared" si="10"/>
        <v>#VALUE!</v>
      </c>
      <c r="O161" s="236" t="str">
        <f t="shared" si="11"/>
        <v>#VALUE!</v>
      </c>
      <c r="P161" s="237" t="str">
        <f t="shared" si="12"/>
        <v>OPIOIDS</v>
      </c>
      <c r="Q161" s="234" t="b">
        <v>1</v>
      </c>
      <c r="R161" s="237" t="str">
        <f t="shared" si="13"/>
        <v>HIGH</v>
      </c>
      <c r="S161" s="238">
        <v>44172.0</v>
      </c>
      <c r="T161" s="243">
        <f t="shared" si="21"/>
        <v>44634</v>
      </c>
      <c r="U161" s="237" t="str">
        <f t="shared" si="20"/>
        <v>DUE COMM</v>
      </c>
      <c r="V161" s="237" t="str">
        <f t="shared" si="16"/>
        <v> </v>
      </c>
      <c r="W161" s="83"/>
      <c r="X161" s="83"/>
      <c r="Y161" s="83"/>
      <c r="Z161" s="83"/>
      <c r="AA161" s="83"/>
      <c r="AB161" s="83"/>
      <c r="AC161" s="83"/>
      <c r="AD161" s="83"/>
      <c r="AE161" s="83"/>
    </row>
    <row r="162">
      <c r="A162" s="233">
        <v>9845.0</v>
      </c>
      <c r="B162" s="234" t="s">
        <v>7649</v>
      </c>
      <c r="C162" s="231" t="b">
        <v>1</v>
      </c>
      <c r="D162" s="243">
        <v>44564.0</v>
      </c>
      <c r="E162" s="236" t="str">
        <f t="shared" si="1"/>
        <v>OPI RX</v>
      </c>
      <c r="F162" s="236" t="str">
        <f t="shared" si="2"/>
        <v>OPI RX</v>
      </c>
      <c r="G162" s="236" t="str">
        <f t="shared" si="3"/>
        <v>#VALUE!</v>
      </c>
      <c r="H162" s="236" t="str">
        <f t="shared" si="4"/>
        <v>#VALUE!</v>
      </c>
      <c r="I162" s="236" t="str">
        <f t="shared" si="5"/>
        <v>#VALUE!</v>
      </c>
      <c r="J162" s="236" t="str">
        <f t="shared" si="6"/>
        <v>#VALUE!</v>
      </c>
      <c r="K162" s="236" t="str">
        <f t="shared" si="7"/>
        <v>#VALUE!</v>
      </c>
      <c r="L162" s="236" t="str">
        <f t="shared" si="8"/>
        <v>#VALUE!</v>
      </c>
      <c r="M162" s="236" t="str">
        <f t="shared" si="9"/>
        <v>#VALUE!</v>
      </c>
      <c r="N162" s="236" t="str">
        <f t="shared" si="10"/>
        <v>#VALUE!</v>
      </c>
      <c r="O162" s="236" t="str">
        <f t="shared" si="11"/>
        <v>#VALUE!</v>
      </c>
      <c r="P162" s="237" t="str">
        <f t="shared" si="12"/>
        <v>OPIOIDS</v>
      </c>
      <c r="Q162" s="237" t="b">
        <v>0</v>
      </c>
      <c r="R162" s="237" t="str">
        <f t="shared" si="13"/>
        <v>LOW</v>
      </c>
      <c r="S162" s="238">
        <v>44127.0</v>
      </c>
      <c r="T162" s="243">
        <f t="shared" si="21"/>
        <v>44564</v>
      </c>
      <c r="U162" s="237" t="str">
        <f t="shared" si="20"/>
        <v>DUE COMM</v>
      </c>
      <c r="V162" s="237" t="str">
        <f t="shared" si="16"/>
        <v> </v>
      </c>
      <c r="W162" s="83"/>
      <c r="X162" s="83"/>
      <c r="Y162" s="83"/>
      <c r="Z162" s="83"/>
      <c r="AA162" s="83"/>
      <c r="AB162" s="83"/>
      <c r="AC162" s="83"/>
      <c r="AD162" s="83"/>
      <c r="AE162" s="83"/>
    </row>
    <row r="163">
      <c r="A163" s="244">
        <v>9847.0</v>
      </c>
      <c r="B163" s="245" t="s">
        <v>7566</v>
      </c>
      <c r="C163" s="230" t="b">
        <v>0</v>
      </c>
      <c r="D163" s="235" t="s">
        <v>7552</v>
      </c>
      <c r="E163" s="236" t="str">
        <f t="shared" si="1"/>
        <v>#VALUE!</v>
      </c>
      <c r="F163" s="236" t="str">
        <f t="shared" si="2"/>
        <v>OPI RX</v>
      </c>
      <c r="G163" s="236" t="str">
        <f t="shared" si="3"/>
        <v>#VALUE!</v>
      </c>
      <c r="H163" s="236" t="str">
        <f t="shared" si="4"/>
        <v>#VALUE!</v>
      </c>
      <c r="I163" s="236" t="str">
        <f t="shared" si="5"/>
        <v>#VALUE!</v>
      </c>
      <c r="J163" s="236" t="str">
        <f t="shared" si="6"/>
        <v>#VALUE!</v>
      </c>
      <c r="K163" s="236" t="str">
        <f t="shared" si="7"/>
        <v>#VALUE!</v>
      </c>
      <c r="L163" s="236" t="str">
        <f t="shared" si="8"/>
        <v>#VALUE!</v>
      </c>
      <c r="M163" s="236" t="str">
        <f t="shared" si="9"/>
        <v>#VALUE!</v>
      </c>
      <c r="N163" s="236" t="str">
        <f t="shared" si="10"/>
        <v>#VALUE!</v>
      </c>
      <c r="O163" s="236" t="str">
        <f t="shared" si="11"/>
        <v>#VALUE!</v>
      </c>
      <c r="P163" s="237" t="str">
        <f t="shared" si="12"/>
        <v>OPIOIDS</v>
      </c>
      <c r="Q163" s="237" t="b">
        <v>0</v>
      </c>
      <c r="R163" s="237" t="str">
        <f t="shared" si="13"/>
        <v>LOW</v>
      </c>
      <c r="S163" s="238"/>
      <c r="T163" s="238" t="str">
        <f t="shared" si="21"/>
        <v>  -  </v>
      </c>
      <c r="U163" s="237" t="str">
        <f t="shared" si="20"/>
        <v>DUE COMM</v>
      </c>
      <c r="V163" s="237" t="str">
        <f t="shared" si="16"/>
        <v> </v>
      </c>
      <c r="W163" s="83"/>
      <c r="X163" s="83"/>
      <c r="Y163" s="83"/>
      <c r="Z163" s="83"/>
      <c r="AA163" s="83"/>
      <c r="AB163" s="83"/>
      <c r="AC163" s="83"/>
      <c r="AD163" s="83"/>
      <c r="AE163" s="83"/>
    </row>
    <row r="164">
      <c r="A164" s="233">
        <v>9850.0</v>
      </c>
      <c r="B164" s="234" t="s">
        <v>7574</v>
      </c>
      <c r="C164" s="230" t="b">
        <v>0</v>
      </c>
      <c r="D164" s="235" t="s">
        <v>7552</v>
      </c>
      <c r="E164" s="236" t="str">
        <f t="shared" si="1"/>
        <v>OPI RX</v>
      </c>
      <c r="F164" s="236" t="str">
        <f t="shared" si="2"/>
        <v>#VALUE!</v>
      </c>
      <c r="G164" s="236" t="str">
        <f t="shared" si="3"/>
        <v>#VALUE!</v>
      </c>
      <c r="H164" s="236" t="str">
        <f t="shared" si="4"/>
        <v>#VALUE!</v>
      </c>
      <c r="I164" s="236" t="str">
        <f t="shared" si="5"/>
        <v>#VALUE!</v>
      </c>
      <c r="J164" s="236" t="str">
        <f t="shared" si="6"/>
        <v>#VALUE!</v>
      </c>
      <c r="K164" s="236" t="str">
        <f t="shared" si="7"/>
        <v>#VALUE!</v>
      </c>
      <c r="L164" s="236" t="str">
        <f t="shared" si="8"/>
        <v>#VALUE!</v>
      </c>
      <c r="M164" s="236" t="str">
        <f t="shared" si="9"/>
        <v>#VALUE!</v>
      </c>
      <c r="N164" s="236" t="str">
        <f t="shared" si="10"/>
        <v>#VALUE!</v>
      </c>
      <c r="O164" s="236" t="str">
        <f t="shared" si="11"/>
        <v>#VALUE!</v>
      </c>
      <c r="P164" s="237" t="str">
        <f t="shared" si="12"/>
        <v>OPIOIDS</v>
      </c>
      <c r="Q164" s="237" t="b">
        <v>0</v>
      </c>
      <c r="R164" s="237" t="str">
        <f t="shared" si="13"/>
        <v>LOW</v>
      </c>
      <c r="S164" s="238"/>
      <c r="T164" s="238" t="str">
        <f t="shared" si="21"/>
        <v>  -  </v>
      </c>
      <c r="U164" s="237" t="str">
        <f t="shared" si="20"/>
        <v>DUE COMM</v>
      </c>
      <c r="V164" s="237" t="str">
        <f t="shared" si="16"/>
        <v> </v>
      </c>
      <c r="W164" s="83"/>
      <c r="X164" s="83"/>
      <c r="Y164" s="83"/>
      <c r="Z164" s="83"/>
      <c r="AA164" s="83"/>
      <c r="AB164" s="83"/>
      <c r="AC164" s="83"/>
      <c r="AD164" s="83"/>
      <c r="AE164" s="83"/>
    </row>
    <row r="165">
      <c r="A165" s="244">
        <v>9853.0</v>
      </c>
      <c r="B165" s="245" t="s">
        <v>7566</v>
      </c>
      <c r="C165" s="230" t="b">
        <v>1</v>
      </c>
      <c r="D165" s="243">
        <v>44494.0</v>
      </c>
      <c r="E165" s="236" t="str">
        <f t="shared" si="1"/>
        <v>#VALUE!</v>
      </c>
      <c r="F165" s="236" t="str">
        <f t="shared" si="2"/>
        <v>OPI RX</v>
      </c>
      <c r="G165" s="236" t="str">
        <f t="shared" si="3"/>
        <v>#VALUE!</v>
      </c>
      <c r="H165" s="236" t="str">
        <f t="shared" si="4"/>
        <v>#VALUE!</v>
      </c>
      <c r="I165" s="236" t="str">
        <f t="shared" si="5"/>
        <v>#VALUE!</v>
      </c>
      <c r="J165" s="236" t="str">
        <f t="shared" si="6"/>
        <v>#VALUE!</v>
      </c>
      <c r="K165" s="236" t="str">
        <f t="shared" si="7"/>
        <v>#VALUE!</v>
      </c>
      <c r="L165" s="236" t="str">
        <f t="shared" si="8"/>
        <v>#VALUE!</v>
      </c>
      <c r="M165" s="236" t="str">
        <f t="shared" si="9"/>
        <v>#VALUE!</v>
      </c>
      <c r="N165" s="236" t="str">
        <f t="shared" si="10"/>
        <v>#VALUE!</v>
      </c>
      <c r="O165" s="236" t="str">
        <f t="shared" si="11"/>
        <v>#VALUE!</v>
      </c>
      <c r="P165" s="237" t="str">
        <f t="shared" si="12"/>
        <v>OPIOIDS</v>
      </c>
      <c r="Q165" s="237" t="b">
        <v>0</v>
      </c>
      <c r="R165" s="237" t="str">
        <f t="shared" si="13"/>
        <v>LOW</v>
      </c>
      <c r="S165" s="238">
        <v>44201.0</v>
      </c>
      <c r="T165" s="243">
        <f t="shared" si="21"/>
        <v>44494</v>
      </c>
      <c r="U165" s="237" t="str">
        <f t="shared" si="20"/>
        <v>DUE COMM</v>
      </c>
      <c r="V165" s="237" t="str">
        <f t="shared" si="16"/>
        <v> </v>
      </c>
      <c r="W165" s="83"/>
      <c r="X165" s="83"/>
      <c r="Y165" s="83"/>
      <c r="Z165" s="83"/>
      <c r="AA165" s="83"/>
      <c r="AB165" s="83"/>
      <c r="AC165" s="83"/>
      <c r="AD165" s="83"/>
      <c r="AE165" s="83"/>
    </row>
    <row r="166">
      <c r="A166" s="244">
        <v>9854.0</v>
      </c>
      <c r="B166" s="234" t="s">
        <v>7585</v>
      </c>
      <c r="C166" s="231" t="b">
        <v>1</v>
      </c>
      <c r="D166" s="243">
        <v>44494.0</v>
      </c>
      <c r="E166" s="236" t="str">
        <f t="shared" si="1"/>
        <v>#VALUE!</v>
      </c>
      <c r="F166" s="236" t="str">
        <f t="shared" si="2"/>
        <v>OPI RX</v>
      </c>
      <c r="G166" s="236" t="str">
        <f t="shared" si="3"/>
        <v>#VALUE!</v>
      </c>
      <c r="H166" s="236" t="str">
        <f t="shared" si="4"/>
        <v>#VALUE!</v>
      </c>
      <c r="I166" s="236" t="str">
        <f t="shared" si="5"/>
        <v>#VALUE!</v>
      </c>
      <c r="J166" s="236" t="str">
        <f t="shared" si="6"/>
        <v>#VALUE!</v>
      </c>
      <c r="K166" s="236" t="str">
        <f t="shared" si="7"/>
        <v>#VALUE!</v>
      </c>
      <c r="L166" s="236" t="str">
        <f t="shared" si="8"/>
        <v>#VALUE!</v>
      </c>
      <c r="M166" s="236" t="str">
        <f t="shared" si="9"/>
        <v>#VALUE!</v>
      </c>
      <c r="N166" s="236" t="str">
        <f t="shared" si="10"/>
        <v>#VALUE!</v>
      </c>
      <c r="O166" s="236" t="str">
        <f t="shared" si="11"/>
        <v>#VALUE!</v>
      </c>
      <c r="P166" s="237" t="str">
        <f t="shared" si="12"/>
        <v>OPIOIDS</v>
      </c>
      <c r="Q166" s="237" t="b">
        <v>1</v>
      </c>
      <c r="R166" s="237" t="str">
        <f t="shared" si="13"/>
        <v>HIGH</v>
      </c>
      <c r="S166" s="238">
        <v>44201.0</v>
      </c>
      <c r="T166" s="243">
        <f t="shared" si="21"/>
        <v>44494</v>
      </c>
      <c r="U166" s="237" t="str">
        <f t="shared" si="20"/>
        <v>DUE COMM</v>
      </c>
      <c r="V166" s="237" t="str">
        <f t="shared" si="16"/>
        <v> </v>
      </c>
      <c r="W166" s="83"/>
      <c r="X166" s="83"/>
      <c r="Y166" s="83"/>
      <c r="Z166" s="83"/>
      <c r="AA166" s="83"/>
      <c r="AB166" s="83"/>
      <c r="AC166" s="83"/>
      <c r="AD166" s="83"/>
      <c r="AE166" s="83"/>
    </row>
    <row r="167">
      <c r="A167" s="244">
        <v>9855.0</v>
      </c>
      <c r="B167" s="245" t="s">
        <v>7585</v>
      </c>
      <c r="C167" s="230" t="b">
        <v>0</v>
      </c>
      <c r="D167" s="235" t="s">
        <v>7552</v>
      </c>
      <c r="E167" s="236" t="str">
        <f t="shared" si="1"/>
        <v>#VALUE!</v>
      </c>
      <c r="F167" s="236" t="str">
        <f t="shared" si="2"/>
        <v>OPI RX</v>
      </c>
      <c r="G167" s="236" t="str">
        <f t="shared" si="3"/>
        <v>#VALUE!</v>
      </c>
      <c r="H167" s="236" t="str">
        <f t="shared" si="4"/>
        <v>#VALUE!</v>
      </c>
      <c r="I167" s="236" t="str">
        <f t="shared" si="5"/>
        <v>#VALUE!</v>
      </c>
      <c r="J167" s="236" t="str">
        <f t="shared" si="6"/>
        <v>#VALUE!</v>
      </c>
      <c r="K167" s="236" t="str">
        <f t="shared" si="7"/>
        <v>#VALUE!</v>
      </c>
      <c r="L167" s="236" t="str">
        <f t="shared" si="8"/>
        <v>#VALUE!</v>
      </c>
      <c r="M167" s="236" t="str">
        <f t="shared" si="9"/>
        <v>#VALUE!</v>
      </c>
      <c r="N167" s="236" t="str">
        <f t="shared" si="10"/>
        <v>#VALUE!</v>
      </c>
      <c r="O167" s="236" t="str">
        <f t="shared" si="11"/>
        <v>#VALUE!</v>
      </c>
      <c r="P167" s="237" t="str">
        <f t="shared" si="12"/>
        <v>OPIOIDS</v>
      </c>
      <c r="Q167" s="234" t="b">
        <v>0</v>
      </c>
      <c r="R167" s="237" t="str">
        <f t="shared" si="13"/>
        <v>LOW</v>
      </c>
      <c r="S167" s="238"/>
      <c r="T167" s="238" t="str">
        <f t="shared" si="21"/>
        <v>  -  </v>
      </c>
      <c r="U167" s="237" t="str">
        <f t="shared" si="20"/>
        <v>DUE COMM</v>
      </c>
      <c r="V167" s="237" t="str">
        <f t="shared" si="16"/>
        <v> </v>
      </c>
      <c r="W167" s="83"/>
      <c r="X167" s="83"/>
      <c r="Y167" s="83"/>
      <c r="Z167" s="83"/>
      <c r="AA167" s="83"/>
      <c r="AB167" s="83"/>
      <c r="AC167" s="83"/>
      <c r="AD167" s="83"/>
      <c r="AE167" s="83"/>
    </row>
    <row r="168">
      <c r="A168" s="233">
        <v>9858.0</v>
      </c>
      <c r="B168" s="234" t="s">
        <v>7556</v>
      </c>
      <c r="C168" s="231" t="b">
        <v>1</v>
      </c>
      <c r="D168" s="243">
        <v>44433.0</v>
      </c>
      <c r="E168" s="236" t="str">
        <f t="shared" si="1"/>
        <v>OPI RX</v>
      </c>
      <c r="F168" s="236" t="str">
        <f t="shared" si="2"/>
        <v>#VALUE!</v>
      </c>
      <c r="G168" s="236" t="str">
        <f t="shared" si="3"/>
        <v>#VALUE!</v>
      </c>
      <c r="H168" s="236" t="str">
        <f t="shared" si="4"/>
        <v>#VALUE!</v>
      </c>
      <c r="I168" s="236" t="str">
        <f t="shared" si="5"/>
        <v>#VALUE!</v>
      </c>
      <c r="J168" s="236" t="str">
        <f t="shared" si="6"/>
        <v>#VALUE!</v>
      </c>
      <c r="K168" s="236" t="str">
        <f t="shared" si="7"/>
        <v>#VALUE!</v>
      </c>
      <c r="L168" s="236" t="str">
        <f t="shared" si="8"/>
        <v>#VALUE!</v>
      </c>
      <c r="M168" s="236" t="str">
        <f t="shared" si="9"/>
        <v>#VALUE!</v>
      </c>
      <c r="N168" s="236" t="str">
        <f t="shared" si="10"/>
        <v>#VALUE!</v>
      </c>
      <c r="O168" s="236" t="str">
        <f t="shared" si="11"/>
        <v>#VALUE!</v>
      </c>
      <c r="P168" s="237" t="str">
        <f t="shared" si="12"/>
        <v>OPIOIDS</v>
      </c>
      <c r="Q168" s="237" t="b">
        <v>0</v>
      </c>
      <c r="R168" s="237" t="str">
        <f t="shared" si="13"/>
        <v>LOW</v>
      </c>
      <c r="S168" s="238"/>
      <c r="T168" s="243">
        <f t="shared" si="21"/>
        <v>44433</v>
      </c>
      <c r="U168" s="237" t="str">
        <f t="shared" si="20"/>
        <v>DUE COMM</v>
      </c>
      <c r="V168" s="237" t="str">
        <f t="shared" si="16"/>
        <v> </v>
      </c>
      <c r="W168" s="83"/>
      <c r="X168" s="83"/>
      <c r="Y168" s="83"/>
      <c r="Z168" s="83"/>
      <c r="AA168" s="83"/>
      <c r="AB168" s="83"/>
      <c r="AC168" s="83"/>
      <c r="AD168" s="83"/>
      <c r="AE168" s="83"/>
    </row>
    <row r="169">
      <c r="A169" s="233">
        <v>9861.0</v>
      </c>
      <c r="B169" s="239" t="s">
        <v>7650</v>
      </c>
      <c r="C169" s="230" t="b">
        <v>1</v>
      </c>
      <c r="D169" s="235">
        <v>44601.0</v>
      </c>
      <c r="E169" s="236" t="str">
        <f t="shared" si="1"/>
        <v>#VALUE!</v>
      </c>
      <c r="F169" s="236" t="str">
        <f t="shared" si="2"/>
        <v>#VALUE!</v>
      </c>
      <c r="G169" s="236" t="str">
        <f t="shared" si="3"/>
        <v>OPI RX</v>
      </c>
      <c r="H169" s="236" t="str">
        <f t="shared" si="4"/>
        <v>#VALUE!</v>
      </c>
      <c r="I169" s="236" t="str">
        <f t="shared" si="5"/>
        <v>#VALUE!</v>
      </c>
      <c r="J169" s="236" t="str">
        <f t="shared" si="6"/>
        <v>#VALUE!</v>
      </c>
      <c r="K169" s="236" t="str">
        <f t="shared" si="7"/>
        <v>#VALUE!</v>
      </c>
      <c r="L169" s="236" t="str">
        <f t="shared" si="8"/>
        <v>OPI RX</v>
      </c>
      <c r="M169" s="236" t="str">
        <f t="shared" si="9"/>
        <v>#VALUE!</v>
      </c>
      <c r="N169" s="236" t="str">
        <f t="shared" si="10"/>
        <v>#VALUE!</v>
      </c>
      <c r="O169" s="236" t="str">
        <f t="shared" si="11"/>
        <v>#VALUE!</v>
      </c>
      <c r="P169" s="237" t="str">
        <f t="shared" si="12"/>
        <v>OPIOIDS</v>
      </c>
      <c r="Q169" s="234" t="b">
        <v>0</v>
      </c>
      <c r="R169" s="237" t="str">
        <f t="shared" si="13"/>
        <v>LOW</v>
      </c>
      <c r="S169" s="238"/>
      <c r="T169" s="243">
        <f t="shared" si="21"/>
        <v>44601</v>
      </c>
      <c r="U169" s="237" t="str">
        <f t="shared" si="20"/>
        <v>DUE COMM</v>
      </c>
      <c r="V169" s="237" t="str">
        <f t="shared" si="16"/>
        <v> </v>
      </c>
      <c r="W169" s="83"/>
      <c r="X169" s="83"/>
      <c r="Y169" s="83"/>
      <c r="Z169" s="83"/>
      <c r="AA169" s="83"/>
      <c r="AB169" s="83"/>
      <c r="AC169" s="83"/>
      <c r="AD169" s="83"/>
      <c r="AE169" s="83"/>
    </row>
    <row r="170">
      <c r="A170" s="244">
        <v>9862.0</v>
      </c>
      <c r="B170" s="245" t="s">
        <v>7643</v>
      </c>
      <c r="C170" s="231" t="b">
        <v>1</v>
      </c>
      <c r="D170" s="235">
        <v>44636.0</v>
      </c>
      <c r="E170" s="236" t="str">
        <f t="shared" si="1"/>
        <v>#VALUE!</v>
      </c>
      <c r="F170" s="236" t="str">
        <f t="shared" si="2"/>
        <v>OPI RX</v>
      </c>
      <c r="G170" s="236" t="str">
        <f t="shared" si="3"/>
        <v>#VALUE!</v>
      </c>
      <c r="H170" s="236" t="str">
        <f t="shared" si="4"/>
        <v>#VALUE!</v>
      </c>
      <c r="I170" s="236" t="str">
        <f t="shared" si="5"/>
        <v>#VALUE!</v>
      </c>
      <c r="J170" s="236" t="str">
        <f t="shared" si="6"/>
        <v>#VALUE!</v>
      </c>
      <c r="K170" s="236" t="str">
        <f t="shared" si="7"/>
        <v>#VALUE!</v>
      </c>
      <c r="L170" s="236" t="str">
        <f t="shared" si="8"/>
        <v>#VALUE!</v>
      </c>
      <c r="M170" s="236" t="str">
        <f t="shared" si="9"/>
        <v>#VALUE!</v>
      </c>
      <c r="N170" s="236" t="str">
        <f t="shared" si="10"/>
        <v>#VALUE!</v>
      </c>
      <c r="O170" s="236" t="str">
        <f t="shared" si="11"/>
        <v>#VALUE!</v>
      </c>
      <c r="P170" s="237" t="str">
        <f t="shared" si="12"/>
        <v>OPIOIDS</v>
      </c>
      <c r="Q170" s="237" t="b">
        <v>0</v>
      </c>
      <c r="R170" s="237" t="str">
        <f t="shared" si="13"/>
        <v>LOW</v>
      </c>
      <c r="S170" s="238">
        <v>44235.0</v>
      </c>
      <c r="T170" s="243">
        <f t="shared" si="21"/>
        <v>44636</v>
      </c>
      <c r="U170" s="237" t="str">
        <f t="shared" si="20"/>
        <v>DUE COMM</v>
      </c>
      <c r="V170" s="237" t="str">
        <f t="shared" si="16"/>
        <v> </v>
      </c>
      <c r="W170" s="83"/>
      <c r="X170" s="83"/>
      <c r="Y170" s="83"/>
      <c r="Z170" s="83"/>
      <c r="AA170" s="83"/>
      <c r="AB170" s="83"/>
      <c r="AC170" s="83"/>
      <c r="AD170" s="83"/>
      <c r="AE170" s="83"/>
    </row>
    <row r="171">
      <c r="A171" s="244">
        <v>9876.0</v>
      </c>
      <c r="B171" s="245" t="s">
        <v>7582</v>
      </c>
      <c r="C171" s="230" t="b">
        <v>0</v>
      </c>
      <c r="D171" s="235" t="s">
        <v>7552</v>
      </c>
      <c r="E171" s="236" t="str">
        <f t="shared" si="1"/>
        <v>#VALUE!</v>
      </c>
      <c r="F171" s="236" t="str">
        <f t="shared" si="2"/>
        <v>OPI RX</v>
      </c>
      <c r="G171" s="236" t="str">
        <f t="shared" si="3"/>
        <v>#VALUE!</v>
      </c>
      <c r="H171" s="236" t="str">
        <f t="shared" si="4"/>
        <v>#VALUE!</v>
      </c>
      <c r="I171" s="236" t="str">
        <f t="shared" si="5"/>
        <v>#VALUE!</v>
      </c>
      <c r="J171" s="236" t="str">
        <f t="shared" si="6"/>
        <v>#VALUE!</v>
      </c>
      <c r="K171" s="236" t="str">
        <f t="shared" si="7"/>
        <v>#VALUE!</v>
      </c>
      <c r="L171" s="236" t="str">
        <f t="shared" si="8"/>
        <v>#VALUE!</v>
      </c>
      <c r="M171" s="236" t="str">
        <f t="shared" si="9"/>
        <v>#VALUE!</v>
      </c>
      <c r="N171" s="236" t="str">
        <f t="shared" si="10"/>
        <v>#VALUE!</v>
      </c>
      <c r="O171" s="236" t="str">
        <f t="shared" si="11"/>
        <v>#VALUE!</v>
      </c>
      <c r="P171" s="237" t="str">
        <f t="shared" si="12"/>
        <v>OPIOIDS</v>
      </c>
      <c r="Q171" s="234" t="b">
        <v>0</v>
      </c>
      <c r="R171" s="237" t="str">
        <f t="shared" si="13"/>
        <v>LOW</v>
      </c>
      <c r="S171" s="238"/>
      <c r="T171" s="238" t="str">
        <f t="shared" si="21"/>
        <v>  -  </v>
      </c>
      <c r="U171" s="237" t="str">
        <f t="shared" si="20"/>
        <v>DUE COMM</v>
      </c>
      <c r="V171" s="237" t="str">
        <f t="shared" si="16"/>
        <v> </v>
      </c>
      <c r="W171" s="83"/>
      <c r="X171" s="83"/>
      <c r="Y171" s="83"/>
      <c r="Z171" s="83"/>
      <c r="AA171" s="83"/>
      <c r="AB171" s="83"/>
      <c r="AC171" s="83"/>
      <c r="AD171" s="83"/>
      <c r="AE171" s="83"/>
    </row>
    <row r="172">
      <c r="A172" s="244">
        <v>9878.0</v>
      </c>
      <c r="B172" s="245" t="s">
        <v>7586</v>
      </c>
      <c r="C172" s="231" t="b">
        <v>1</v>
      </c>
      <c r="D172" s="235">
        <v>44601.0</v>
      </c>
      <c r="E172" s="236" t="str">
        <f t="shared" si="1"/>
        <v>#VALUE!</v>
      </c>
      <c r="F172" s="236" t="str">
        <f t="shared" si="2"/>
        <v>OPI RX</v>
      </c>
      <c r="G172" s="236" t="str">
        <f t="shared" si="3"/>
        <v>#VALUE!</v>
      </c>
      <c r="H172" s="236" t="str">
        <f t="shared" si="4"/>
        <v>#VALUE!</v>
      </c>
      <c r="I172" s="236" t="str">
        <f t="shared" si="5"/>
        <v>#VALUE!</v>
      </c>
      <c r="J172" s="236" t="str">
        <f t="shared" si="6"/>
        <v>#VALUE!</v>
      </c>
      <c r="K172" s="236" t="str">
        <f t="shared" si="7"/>
        <v>#VALUE!</v>
      </c>
      <c r="L172" s="236" t="str">
        <f t="shared" si="8"/>
        <v>#VALUE!</v>
      </c>
      <c r="M172" s="236" t="str">
        <f t="shared" si="9"/>
        <v>#VALUE!</v>
      </c>
      <c r="N172" s="236" t="str">
        <f t="shared" si="10"/>
        <v>#VALUE!</v>
      </c>
      <c r="O172" s="236" t="str">
        <f t="shared" si="11"/>
        <v>#VALUE!</v>
      </c>
      <c r="P172" s="237" t="str">
        <f t="shared" si="12"/>
        <v>OPIOIDS</v>
      </c>
      <c r="Q172" s="237" t="b">
        <v>1</v>
      </c>
      <c r="R172" s="237" t="str">
        <f t="shared" si="13"/>
        <v>HIGH</v>
      </c>
      <c r="S172" s="238">
        <v>44181.0</v>
      </c>
      <c r="T172" s="243">
        <f t="shared" si="21"/>
        <v>44601</v>
      </c>
      <c r="U172" s="237" t="str">
        <f t="shared" si="20"/>
        <v>DUE COMM</v>
      </c>
      <c r="V172" s="237" t="str">
        <f t="shared" si="16"/>
        <v> </v>
      </c>
      <c r="W172" s="83"/>
      <c r="X172" s="83"/>
      <c r="Y172" s="83"/>
      <c r="Z172" s="83"/>
      <c r="AA172" s="83"/>
      <c r="AB172" s="83"/>
      <c r="AC172" s="83"/>
      <c r="AD172" s="83"/>
      <c r="AE172" s="83"/>
    </row>
    <row r="173">
      <c r="A173" s="244">
        <v>9879.0</v>
      </c>
      <c r="B173" s="245" t="s">
        <v>7576</v>
      </c>
      <c r="C173" s="231" t="b">
        <v>0</v>
      </c>
      <c r="D173" s="235" t="s">
        <v>7552</v>
      </c>
      <c r="E173" s="236" t="str">
        <f t="shared" si="1"/>
        <v>#VALUE!</v>
      </c>
      <c r="F173" s="236" t="str">
        <f t="shared" si="2"/>
        <v>#VALUE!</v>
      </c>
      <c r="G173" s="236" t="str">
        <f t="shared" si="3"/>
        <v>#VALUE!</v>
      </c>
      <c r="H173" s="236" t="str">
        <f t="shared" si="4"/>
        <v>#VALUE!</v>
      </c>
      <c r="I173" s="236" t="str">
        <f t="shared" si="5"/>
        <v>#VALUE!</v>
      </c>
      <c r="J173" s="236" t="str">
        <f t="shared" si="6"/>
        <v>#VALUE!</v>
      </c>
      <c r="K173" s="236" t="str">
        <f t="shared" si="7"/>
        <v>#VALUE!</v>
      </c>
      <c r="L173" s="236" t="str">
        <f t="shared" si="8"/>
        <v>#VALUE!</v>
      </c>
      <c r="M173" s="236" t="str">
        <f t="shared" si="9"/>
        <v>#VALUE!</v>
      </c>
      <c r="N173" s="236" t="str">
        <f t="shared" si="10"/>
        <v>#VALUE!</v>
      </c>
      <c r="O173" s="236" t="str">
        <f t="shared" si="11"/>
        <v>#VALUE!</v>
      </c>
      <c r="P173" s="237" t="str">
        <f t="shared" si="12"/>
        <v>NO RX</v>
      </c>
      <c r="Q173" s="237" t="b">
        <v>0</v>
      </c>
      <c r="R173" s="237" t="str">
        <f t="shared" si="13"/>
        <v>LOW</v>
      </c>
      <c r="S173" s="238"/>
      <c r="T173" s="238" t="str">
        <f t="shared" si="21"/>
        <v>  -  </v>
      </c>
      <c r="U173" s="237" t="str">
        <f t="shared" si="20"/>
        <v>DUE COMM</v>
      </c>
      <c r="V173" s="237" t="str">
        <f t="shared" si="16"/>
        <v> </v>
      </c>
      <c r="W173" s="83"/>
      <c r="X173" s="83"/>
      <c r="Y173" s="83"/>
      <c r="Z173" s="83"/>
      <c r="AA173" s="83"/>
      <c r="AB173" s="83"/>
      <c r="AC173" s="83"/>
      <c r="AD173" s="83"/>
      <c r="AE173" s="83"/>
    </row>
    <row r="174">
      <c r="A174" s="233">
        <v>9892.0</v>
      </c>
      <c r="B174" s="234" t="s">
        <v>7606</v>
      </c>
      <c r="C174" s="231" t="b">
        <v>1</v>
      </c>
      <c r="D174" s="243">
        <v>44565.0</v>
      </c>
      <c r="E174" s="236" t="str">
        <f t="shared" si="1"/>
        <v>#VALUE!</v>
      </c>
      <c r="F174" s="236" t="str">
        <f t="shared" si="2"/>
        <v>#VALUE!</v>
      </c>
      <c r="G174" s="236" t="str">
        <f t="shared" si="3"/>
        <v>#VALUE!</v>
      </c>
      <c r="H174" s="236" t="str">
        <f t="shared" si="4"/>
        <v>#VALUE!</v>
      </c>
      <c r="I174" s="236" t="str">
        <f t="shared" si="5"/>
        <v>#VALUE!</v>
      </c>
      <c r="J174" s="236" t="str">
        <f t="shared" si="6"/>
        <v>#VALUE!</v>
      </c>
      <c r="K174" s="236" t="str">
        <f t="shared" si="7"/>
        <v>#VALUE!</v>
      </c>
      <c r="L174" s="236" t="str">
        <f t="shared" si="8"/>
        <v>#VALUE!</v>
      </c>
      <c r="M174" s="236" t="str">
        <f t="shared" si="9"/>
        <v>OPI RX</v>
      </c>
      <c r="N174" s="236" t="str">
        <f t="shared" si="10"/>
        <v>#VALUE!</v>
      </c>
      <c r="O174" s="236" t="str">
        <f t="shared" si="11"/>
        <v>#VALUE!</v>
      </c>
      <c r="P174" s="237" t="str">
        <f t="shared" si="12"/>
        <v>OPIOIDS</v>
      </c>
      <c r="Q174" s="237" t="b">
        <v>1</v>
      </c>
      <c r="R174" s="237" t="str">
        <f t="shared" si="13"/>
        <v>HIGH</v>
      </c>
      <c r="S174" s="238"/>
      <c r="T174" s="243">
        <f t="shared" si="21"/>
        <v>44565</v>
      </c>
      <c r="U174" s="237" t="str">
        <f t="shared" si="20"/>
        <v>DUE COMM</v>
      </c>
      <c r="V174" s="237" t="str">
        <f t="shared" si="16"/>
        <v> </v>
      </c>
      <c r="W174" s="83"/>
      <c r="X174" s="83"/>
      <c r="Y174" s="83"/>
      <c r="Z174" s="83"/>
      <c r="AA174" s="83"/>
      <c r="AB174" s="83"/>
      <c r="AC174" s="83"/>
      <c r="AD174" s="83"/>
      <c r="AE174" s="83"/>
    </row>
    <row r="175">
      <c r="A175" s="233">
        <v>9897.0</v>
      </c>
      <c r="B175" s="234" t="s">
        <v>7585</v>
      </c>
      <c r="C175" s="230" t="b">
        <v>1</v>
      </c>
      <c r="D175" s="235">
        <v>44591.0</v>
      </c>
      <c r="E175" s="236" t="str">
        <f t="shared" si="1"/>
        <v>#VALUE!</v>
      </c>
      <c r="F175" s="236" t="str">
        <f t="shared" si="2"/>
        <v>OPI RX</v>
      </c>
      <c r="G175" s="236" t="str">
        <f t="shared" si="3"/>
        <v>#VALUE!</v>
      </c>
      <c r="H175" s="236" t="str">
        <f t="shared" si="4"/>
        <v>#VALUE!</v>
      </c>
      <c r="I175" s="236" t="str">
        <f t="shared" si="5"/>
        <v>#VALUE!</v>
      </c>
      <c r="J175" s="236" t="str">
        <f t="shared" si="6"/>
        <v>#VALUE!</v>
      </c>
      <c r="K175" s="236" t="str">
        <f t="shared" si="7"/>
        <v>#VALUE!</v>
      </c>
      <c r="L175" s="236" t="str">
        <f t="shared" si="8"/>
        <v>#VALUE!</v>
      </c>
      <c r="M175" s="236" t="str">
        <f t="shared" si="9"/>
        <v>#VALUE!</v>
      </c>
      <c r="N175" s="236" t="str">
        <f t="shared" si="10"/>
        <v>#VALUE!</v>
      </c>
      <c r="O175" s="236" t="str">
        <f t="shared" si="11"/>
        <v>#VALUE!</v>
      </c>
      <c r="P175" s="237" t="str">
        <f t="shared" si="12"/>
        <v>OPIOIDS</v>
      </c>
      <c r="Q175" s="234" t="b">
        <v>0</v>
      </c>
      <c r="R175" s="237" t="str">
        <f t="shared" si="13"/>
        <v>LOW</v>
      </c>
      <c r="S175" s="238"/>
      <c r="T175" s="243">
        <f t="shared" si="21"/>
        <v>44591</v>
      </c>
      <c r="U175" s="237" t="str">
        <f t="shared" si="20"/>
        <v>DUE COMM</v>
      </c>
      <c r="V175" s="237" t="str">
        <f t="shared" si="16"/>
        <v> </v>
      </c>
      <c r="W175" s="83"/>
      <c r="X175" s="83"/>
      <c r="Y175" s="83"/>
      <c r="Z175" s="83"/>
      <c r="AA175" s="83"/>
      <c r="AB175" s="83"/>
      <c r="AC175" s="83"/>
      <c r="AD175" s="83"/>
      <c r="AE175" s="83"/>
    </row>
    <row r="176">
      <c r="A176" s="233">
        <v>9903.0</v>
      </c>
      <c r="B176" s="234" t="s">
        <v>7651</v>
      </c>
      <c r="C176" s="230" t="b">
        <v>1</v>
      </c>
      <c r="D176" s="243">
        <v>44490.0</v>
      </c>
      <c r="E176" s="236" t="str">
        <f t="shared" si="1"/>
        <v>#VALUE!</v>
      </c>
      <c r="F176" s="236" t="str">
        <f t="shared" si="2"/>
        <v>#VALUE!</v>
      </c>
      <c r="G176" s="236" t="str">
        <f t="shared" si="3"/>
        <v>OPI RX</v>
      </c>
      <c r="H176" s="236" t="str">
        <f t="shared" si="4"/>
        <v>#VALUE!</v>
      </c>
      <c r="I176" s="236" t="str">
        <f t="shared" si="5"/>
        <v>#VALUE!</v>
      </c>
      <c r="J176" s="236" t="str">
        <f t="shared" si="6"/>
        <v>#VALUE!</v>
      </c>
      <c r="K176" s="236" t="str">
        <f t="shared" si="7"/>
        <v>#VALUE!</v>
      </c>
      <c r="L176" s="236" t="str">
        <f t="shared" si="8"/>
        <v>#VALUE!</v>
      </c>
      <c r="M176" s="236" t="str">
        <f t="shared" si="9"/>
        <v>#VALUE!</v>
      </c>
      <c r="N176" s="236" t="str">
        <f t="shared" si="10"/>
        <v>#VALUE!</v>
      </c>
      <c r="O176" s="236" t="str">
        <f t="shared" si="11"/>
        <v>#VALUE!</v>
      </c>
      <c r="P176" s="237" t="str">
        <f t="shared" si="12"/>
        <v>OPIOIDS</v>
      </c>
      <c r="Q176" s="237" t="b">
        <v>1</v>
      </c>
      <c r="R176" s="237" t="str">
        <f t="shared" si="13"/>
        <v>HIGH</v>
      </c>
      <c r="S176" s="238">
        <v>44204.0</v>
      </c>
      <c r="T176" s="243">
        <f t="shared" si="21"/>
        <v>44490</v>
      </c>
      <c r="U176" s="237" t="str">
        <f t="shared" si="20"/>
        <v>DUE COMM</v>
      </c>
      <c r="V176" s="237" t="str">
        <f t="shared" si="16"/>
        <v> </v>
      </c>
      <c r="W176" s="83"/>
      <c r="X176" s="83"/>
      <c r="Y176" s="83"/>
      <c r="Z176" s="83"/>
      <c r="AA176" s="83"/>
      <c r="AB176" s="83"/>
      <c r="AC176" s="83"/>
      <c r="AD176" s="83"/>
      <c r="AE176" s="83"/>
    </row>
    <row r="177">
      <c r="A177" s="233">
        <v>9916.0</v>
      </c>
      <c r="B177" s="239" t="s">
        <v>7552</v>
      </c>
      <c r="C177" s="230" t="b">
        <v>0</v>
      </c>
      <c r="D177" s="235" t="s">
        <v>7552</v>
      </c>
      <c r="E177" s="236" t="str">
        <f t="shared" si="1"/>
        <v>#VALUE!</v>
      </c>
      <c r="F177" s="236" t="str">
        <f t="shared" si="2"/>
        <v>#VALUE!</v>
      </c>
      <c r="G177" s="236" t="str">
        <f t="shared" si="3"/>
        <v>#VALUE!</v>
      </c>
      <c r="H177" s="236" t="str">
        <f t="shared" si="4"/>
        <v>#VALUE!</v>
      </c>
      <c r="I177" s="236" t="str">
        <f t="shared" si="5"/>
        <v>#VALUE!</v>
      </c>
      <c r="J177" s="236" t="str">
        <f t="shared" si="6"/>
        <v>#VALUE!</v>
      </c>
      <c r="K177" s="236" t="str">
        <f t="shared" si="7"/>
        <v>#VALUE!</v>
      </c>
      <c r="L177" s="236" t="str">
        <f t="shared" si="8"/>
        <v>#VALUE!</v>
      </c>
      <c r="M177" s="236" t="str">
        <f t="shared" si="9"/>
        <v>#VALUE!</v>
      </c>
      <c r="N177" s="236" t="str">
        <f t="shared" si="10"/>
        <v>#VALUE!</v>
      </c>
      <c r="O177" s="236" t="str">
        <f t="shared" si="11"/>
        <v>#VALUE!</v>
      </c>
      <c r="P177" s="237" t="str">
        <f t="shared" si="12"/>
        <v>NO RX</v>
      </c>
      <c r="Q177" s="234" t="b">
        <v>0</v>
      </c>
      <c r="R177" s="237" t="str">
        <f t="shared" si="13"/>
        <v>LOW</v>
      </c>
      <c r="S177" s="238"/>
      <c r="T177" s="238" t="str">
        <f t="shared" si="21"/>
        <v>  -  </v>
      </c>
      <c r="U177" s="237" t="str">
        <f t="shared" si="20"/>
        <v>DUE COMM</v>
      </c>
      <c r="V177" s="237" t="str">
        <f t="shared" si="16"/>
        <v> </v>
      </c>
      <c r="W177" s="83"/>
      <c r="X177" s="83"/>
      <c r="Y177" s="83"/>
      <c r="Z177" s="83"/>
      <c r="AA177" s="83"/>
      <c r="AB177" s="83"/>
      <c r="AC177" s="83"/>
      <c r="AD177" s="83"/>
      <c r="AE177" s="83"/>
    </row>
    <row r="178">
      <c r="A178" s="244">
        <v>9919.0</v>
      </c>
      <c r="B178" s="245" t="s">
        <v>7606</v>
      </c>
      <c r="C178" s="231" t="b">
        <v>0</v>
      </c>
      <c r="D178" s="235" t="s">
        <v>7552</v>
      </c>
      <c r="E178" s="236" t="str">
        <f t="shared" si="1"/>
        <v>#VALUE!</v>
      </c>
      <c r="F178" s="236" t="str">
        <f t="shared" si="2"/>
        <v>#VALUE!</v>
      </c>
      <c r="G178" s="236" t="str">
        <f t="shared" si="3"/>
        <v>#VALUE!</v>
      </c>
      <c r="H178" s="236" t="str">
        <f t="shared" si="4"/>
        <v>#VALUE!</v>
      </c>
      <c r="I178" s="236" t="str">
        <f t="shared" si="5"/>
        <v>#VALUE!</v>
      </c>
      <c r="J178" s="236" t="str">
        <f t="shared" si="6"/>
        <v>#VALUE!</v>
      </c>
      <c r="K178" s="236" t="str">
        <f t="shared" si="7"/>
        <v>#VALUE!</v>
      </c>
      <c r="L178" s="236" t="str">
        <f t="shared" si="8"/>
        <v>#VALUE!</v>
      </c>
      <c r="M178" s="236" t="str">
        <f t="shared" si="9"/>
        <v>OPI RX</v>
      </c>
      <c r="N178" s="236" t="str">
        <f t="shared" si="10"/>
        <v>#VALUE!</v>
      </c>
      <c r="O178" s="236" t="str">
        <f t="shared" si="11"/>
        <v>#VALUE!</v>
      </c>
      <c r="P178" s="237" t="str">
        <f t="shared" si="12"/>
        <v>OPIOIDS</v>
      </c>
      <c r="Q178" s="234" t="b">
        <v>0</v>
      </c>
      <c r="R178" s="237" t="str">
        <f t="shared" si="13"/>
        <v>LOW</v>
      </c>
      <c r="S178" s="238"/>
      <c r="T178" s="238" t="str">
        <f t="shared" si="21"/>
        <v>  -  </v>
      </c>
      <c r="U178" s="237" t="str">
        <f t="shared" si="20"/>
        <v>DUE COMM</v>
      </c>
      <c r="V178" s="237" t="str">
        <f t="shared" si="16"/>
        <v> </v>
      </c>
      <c r="W178" s="83"/>
      <c r="X178" s="83"/>
      <c r="Y178" s="83"/>
      <c r="Z178" s="83"/>
      <c r="AA178" s="83"/>
      <c r="AB178" s="83"/>
      <c r="AC178" s="83"/>
      <c r="AD178" s="83"/>
      <c r="AE178" s="83"/>
    </row>
    <row r="179">
      <c r="A179" s="244">
        <v>9929.0</v>
      </c>
      <c r="B179" s="245" t="s">
        <v>7576</v>
      </c>
      <c r="C179" s="231" t="b">
        <v>0</v>
      </c>
      <c r="D179" s="235" t="s">
        <v>7552</v>
      </c>
      <c r="E179" s="236" t="str">
        <f t="shared" si="1"/>
        <v>#VALUE!</v>
      </c>
      <c r="F179" s="236" t="str">
        <f t="shared" si="2"/>
        <v>#VALUE!</v>
      </c>
      <c r="G179" s="236" t="str">
        <f t="shared" si="3"/>
        <v>#VALUE!</v>
      </c>
      <c r="H179" s="236" t="str">
        <f t="shared" si="4"/>
        <v>#VALUE!</v>
      </c>
      <c r="I179" s="236" t="str">
        <f t="shared" si="5"/>
        <v>#VALUE!</v>
      </c>
      <c r="J179" s="236" t="str">
        <f t="shared" si="6"/>
        <v>#VALUE!</v>
      </c>
      <c r="K179" s="236" t="str">
        <f t="shared" si="7"/>
        <v>#VALUE!</v>
      </c>
      <c r="L179" s="236" t="str">
        <f t="shared" si="8"/>
        <v>#VALUE!</v>
      </c>
      <c r="M179" s="236" t="str">
        <f t="shared" si="9"/>
        <v>#VALUE!</v>
      </c>
      <c r="N179" s="236" t="str">
        <f t="shared" si="10"/>
        <v>#VALUE!</v>
      </c>
      <c r="O179" s="236" t="str">
        <f t="shared" si="11"/>
        <v>#VALUE!</v>
      </c>
      <c r="P179" s="237" t="str">
        <f t="shared" si="12"/>
        <v>NO RX</v>
      </c>
      <c r="Q179" s="234" t="b">
        <v>0</v>
      </c>
      <c r="R179" s="237" t="str">
        <f t="shared" si="13"/>
        <v>LOW</v>
      </c>
      <c r="S179" s="238"/>
      <c r="T179" s="238" t="str">
        <f t="shared" si="21"/>
        <v>  -  </v>
      </c>
      <c r="U179" s="237" t="str">
        <f t="shared" si="20"/>
        <v>DUE COMM</v>
      </c>
      <c r="V179" s="237" t="str">
        <f t="shared" si="16"/>
        <v> </v>
      </c>
      <c r="W179" s="83"/>
      <c r="X179" s="83"/>
      <c r="Y179" s="83"/>
      <c r="Z179" s="83"/>
      <c r="AA179" s="83"/>
      <c r="AB179" s="83"/>
      <c r="AC179" s="83"/>
      <c r="AD179" s="83"/>
      <c r="AE179" s="83"/>
    </row>
    <row r="180">
      <c r="A180" s="244">
        <v>9930.0</v>
      </c>
      <c r="B180" s="245" t="s">
        <v>7566</v>
      </c>
      <c r="C180" s="231" t="b">
        <v>1</v>
      </c>
      <c r="D180" s="243">
        <v>44480.0</v>
      </c>
      <c r="E180" s="236" t="str">
        <f t="shared" si="1"/>
        <v>#VALUE!</v>
      </c>
      <c r="F180" s="236" t="str">
        <f t="shared" si="2"/>
        <v>OPI RX</v>
      </c>
      <c r="G180" s="236" t="str">
        <f t="shared" si="3"/>
        <v>#VALUE!</v>
      </c>
      <c r="H180" s="236" t="str">
        <f t="shared" si="4"/>
        <v>#VALUE!</v>
      </c>
      <c r="I180" s="236" t="str">
        <f t="shared" si="5"/>
        <v>#VALUE!</v>
      </c>
      <c r="J180" s="236" t="str">
        <f t="shared" si="6"/>
        <v>#VALUE!</v>
      </c>
      <c r="K180" s="236" t="str">
        <f t="shared" si="7"/>
        <v>#VALUE!</v>
      </c>
      <c r="L180" s="236" t="str">
        <f t="shared" si="8"/>
        <v>#VALUE!</v>
      </c>
      <c r="M180" s="236" t="str">
        <f t="shared" si="9"/>
        <v>#VALUE!</v>
      </c>
      <c r="N180" s="236" t="str">
        <f t="shared" si="10"/>
        <v>#VALUE!</v>
      </c>
      <c r="O180" s="236" t="str">
        <f t="shared" si="11"/>
        <v>#VALUE!</v>
      </c>
      <c r="P180" s="237" t="str">
        <f t="shared" si="12"/>
        <v>OPIOIDS</v>
      </c>
      <c r="Q180" s="237" t="b">
        <v>1</v>
      </c>
      <c r="R180" s="237" t="str">
        <f t="shared" si="13"/>
        <v>HIGH</v>
      </c>
      <c r="S180" s="238">
        <v>44235.0</v>
      </c>
      <c r="T180" s="243">
        <f t="shared" si="21"/>
        <v>44480</v>
      </c>
      <c r="U180" s="237" t="str">
        <f t="shared" si="20"/>
        <v>DUE COMM</v>
      </c>
      <c r="V180" s="237" t="str">
        <f t="shared" si="16"/>
        <v> </v>
      </c>
      <c r="W180" s="83"/>
      <c r="X180" s="83"/>
      <c r="Y180" s="83"/>
      <c r="Z180" s="83"/>
      <c r="AA180" s="83"/>
      <c r="AB180" s="83"/>
      <c r="AC180" s="83"/>
      <c r="AD180" s="83"/>
      <c r="AE180" s="83"/>
    </row>
    <row r="181">
      <c r="A181" s="233">
        <v>9938.0</v>
      </c>
      <c r="B181" s="234" t="s">
        <v>7652</v>
      </c>
      <c r="C181" s="231" t="b">
        <v>1</v>
      </c>
      <c r="D181" s="235">
        <v>44615.0</v>
      </c>
      <c r="E181" s="236" t="str">
        <f t="shared" si="1"/>
        <v>#VALUE!</v>
      </c>
      <c r="F181" s="236" t="str">
        <f t="shared" si="2"/>
        <v>#VALUE!</v>
      </c>
      <c r="G181" s="236" t="str">
        <f t="shared" si="3"/>
        <v>OPI RX</v>
      </c>
      <c r="H181" s="236" t="str">
        <f t="shared" si="4"/>
        <v>#VALUE!</v>
      </c>
      <c r="I181" s="236" t="str">
        <f t="shared" si="5"/>
        <v>#VALUE!</v>
      </c>
      <c r="J181" s="236" t="str">
        <f t="shared" si="6"/>
        <v>#VALUE!</v>
      </c>
      <c r="K181" s="236" t="str">
        <f t="shared" si="7"/>
        <v>#VALUE!</v>
      </c>
      <c r="L181" s="236" t="str">
        <f t="shared" si="8"/>
        <v>#VALUE!</v>
      </c>
      <c r="M181" s="236" t="str">
        <f t="shared" si="9"/>
        <v>#VALUE!</v>
      </c>
      <c r="N181" s="236" t="str">
        <f t="shared" si="10"/>
        <v>#VALUE!</v>
      </c>
      <c r="O181" s="236" t="str">
        <f t="shared" si="11"/>
        <v>#VALUE!</v>
      </c>
      <c r="P181" s="237" t="str">
        <f t="shared" si="12"/>
        <v>OPIOIDS</v>
      </c>
      <c r="Q181" s="237" t="b">
        <v>0</v>
      </c>
      <c r="R181" s="237" t="str">
        <f t="shared" si="13"/>
        <v>LOW</v>
      </c>
      <c r="S181" s="238">
        <v>44124.0</v>
      </c>
      <c r="T181" s="243">
        <f t="shared" si="21"/>
        <v>44615</v>
      </c>
      <c r="U181" s="237" t="str">
        <f t="shared" si="20"/>
        <v>DUE COMM</v>
      </c>
      <c r="V181" s="237" t="str">
        <f t="shared" si="16"/>
        <v> </v>
      </c>
      <c r="W181" s="83"/>
      <c r="X181" s="83"/>
      <c r="Y181" s="83"/>
      <c r="Z181" s="83"/>
      <c r="AA181" s="83"/>
      <c r="AB181" s="83"/>
      <c r="AC181" s="83"/>
      <c r="AD181" s="83"/>
      <c r="AE181" s="83"/>
    </row>
    <row r="182">
      <c r="A182" s="244">
        <v>9945.0</v>
      </c>
      <c r="B182" s="245" t="s">
        <v>7653</v>
      </c>
      <c r="C182" s="230" t="b">
        <v>1</v>
      </c>
      <c r="D182" s="235">
        <v>44591.0</v>
      </c>
      <c r="E182" s="236" t="str">
        <f t="shared" si="1"/>
        <v>#VALUE!</v>
      </c>
      <c r="F182" s="236" t="str">
        <f t="shared" si="2"/>
        <v>#VALUE!</v>
      </c>
      <c r="G182" s="236" t="str">
        <f t="shared" si="3"/>
        <v>OPI RX</v>
      </c>
      <c r="H182" s="236" t="str">
        <f t="shared" si="4"/>
        <v>#VALUE!</v>
      </c>
      <c r="I182" s="236" t="str">
        <f t="shared" si="5"/>
        <v>#VALUE!</v>
      </c>
      <c r="J182" s="236" t="str">
        <f t="shared" si="6"/>
        <v>#VALUE!</v>
      </c>
      <c r="K182" s="236" t="str">
        <f t="shared" si="7"/>
        <v>#VALUE!</v>
      </c>
      <c r="L182" s="236" t="str">
        <f t="shared" si="8"/>
        <v>#VALUE!</v>
      </c>
      <c r="M182" s="236" t="str">
        <f t="shared" si="9"/>
        <v>#VALUE!</v>
      </c>
      <c r="N182" s="236" t="str">
        <f t="shared" si="10"/>
        <v>#VALUE!</v>
      </c>
      <c r="O182" s="236" t="str">
        <f t="shared" si="11"/>
        <v>#VALUE!</v>
      </c>
      <c r="P182" s="237" t="str">
        <f t="shared" si="12"/>
        <v>OPIOIDS</v>
      </c>
      <c r="Q182" s="237" t="b">
        <v>1</v>
      </c>
      <c r="R182" s="237" t="str">
        <f t="shared" si="13"/>
        <v>HIGH</v>
      </c>
      <c r="S182" s="238">
        <v>44406.0</v>
      </c>
      <c r="T182" s="243">
        <f t="shared" si="21"/>
        <v>44591</v>
      </c>
      <c r="U182" s="237" t="str">
        <f t="shared" si="20"/>
        <v> </v>
      </c>
      <c r="V182" s="237" t="str">
        <f t="shared" si="16"/>
        <v> </v>
      </c>
      <c r="W182" s="83"/>
      <c r="X182" s="83"/>
      <c r="Y182" s="83"/>
      <c r="Z182" s="83"/>
      <c r="AA182" s="83"/>
      <c r="AB182" s="83"/>
      <c r="AC182" s="83"/>
      <c r="AD182" s="83"/>
      <c r="AE182" s="83"/>
    </row>
    <row r="183">
      <c r="A183" s="244">
        <v>9950.0</v>
      </c>
      <c r="B183" s="245" t="s">
        <v>7654</v>
      </c>
      <c r="C183" s="230" t="b">
        <v>1</v>
      </c>
      <c r="D183" s="243">
        <v>44420.0</v>
      </c>
      <c r="E183" s="236" t="str">
        <f t="shared" si="1"/>
        <v>#VALUE!</v>
      </c>
      <c r="F183" s="236" t="str">
        <f t="shared" si="2"/>
        <v>#VALUE!</v>
      </c>
      <c r="G183" s="236" t="str">
        <f t="shared" si="3"/>
        <v>#VALUE!</v>
      </c>
      <c r="H183" s="236" t="str">
        <f t="shared" si="4"/>
        <v>#VALUE!</v>
      </c>
      <c r="I183" s="236" t="str">
        <f t="shared" si="5"/>
        <v>#VALUE!</v>
      </c>
      <c r="J183" s="236" t="str">
        <f t="shared" si="6"/>
        <v>#VALUE!</v>
      </c>
      <c r="K183" s="236" t="str">
        <f t="shared" si="7"/>
        <v>#VALUE!</v>
      </c>
      <c r="L183" s="236" t="str">
        <f t="shared" si="8"/>
        <v>#VALUE!</v>
      </c>
      <c r="M183" s="236" t="str">
        <f t="shared" si="9"/>
        <v>OPI RX</v>
      </c>
      <c r="N183" s="236" t="str">
        <f t="shared" si="10"/>
        <v>#VALUE!</v>
      </c>
      <c r="O183" s="236" t="str">
        <f t="shared" si="11"/>
        <v>#VALUE!</v>
      </c>
      <c r="P183" s="237" t="str">
        <f t="shared" si="12"/>
        <v>OPIOIDS</v>
      </c>
      <c r="Q183" s="237" t="b">
        <v>1</v>
      </c>
      <c r="R183" s="237" t="str">
        <f t="shared" si="13"/>
        <v>HIGH</v>
      </c>
      <c r="S183" s="238"/>
      <c r="T183" s="243">
        <f t="shared" si="21"/>
        <v>44420</v>
      </c>
      <c r="U183" s="237" t="str">
        <f t="shared" si="20"/>
        <v>DUE COMM</v>
      </c>
      <c r="V183" s="237" t="str">
        <f t="shared" si="16"/>
        <v> </v>
      </c>
      <c r="W183" s="83"/>
      <c r="X183" s="83"/>
      <c r="Y183" s="83"/>
      <c r="Z183" s="83"/>
      <c r="AA183" s="83"/>
      <c r="AB183" s="83"/>
      <c r="AC183" s="83"/>
      <c r="AD183" s="83"/>
      <c r="AE183" s="83"/>
    </row>
    <row r="184">
      <c r="A184" s="244">
        <v>9957.0</v>
      </c>
      <c r="B184" s="246" t="s">
        <v>7655</v>
      </c>
      <c r="C184" s="230" t="b">
        <v>1</v>
      </c>
      <c r="D184" s="235">
        <v>44627.0</v>
      </c>
      <c r="E184" s="236" t="str">
        <f t="shared" si="1"/>
        <v>#VALUE!</v>
      </c>
      <c r="F184" s="236" t="str">
        <f t="shared" si="2"/>
        <v>OPI RX</v>
      </c>
      <c r="G184" s="236" t="str">
        <f t="shared" si="3"/>
        <v>#VALUE!</v>
      </c>
      <c r="H184" s="236" t="str">
        <f t="shared" si="4"/>
        <v>#VALUE!</v>
      </c>
      <c r="I184" s="236" t="str">
        <f t="shared" si="5"/>
        <v>#VALUE!</v>
      </c>
      <c r="J184" s="236" t="str">
        <f t="shared" si="6"/>
        <v>#VALUE!</v>
      </c>
      <c r="K184" s="236" t="str">
        <f t="shared" si="7"/>
        <v>#VALUE!</v>
      </c>
      <c r="L184" s="236" t="str">
        <f t="shared" si="8"/>
        <v>#VALUE!</v>
      </c>
      <c r="M184" s="236" t="str">
        <f t="shared" si="9"/>
        <v>#VALUE!</v>
      </c>
      <c r="N184" s="236" t="str">
        <f t="shared" si="10"/>
        <v>#VALUE!</v>
      </c>
      <c r="O184" s="236" t="str">
        <f t="shared" si="11"/>
        <v>#VALUE!</v>
      </c>
      <c r="P184" s="237" t="str">
        <f t="shared" si="12"/>
        <v>OPIOIDS</v>
      </c>
      <c r="Q184" s="234" t="b">
        <v>1</v>
      </c>
      <c r="R184" s="237" t="str">
        <f t="shared" si="13"/>
        <v>HIGH</v>
      </c>
      <c r="S184" s="238"/>
      <c r="T184" s="243">
        <f t="shared" si="21"/>
        <v>44627</v>
      </c>
      <c r="U184" s="237" t="str">
        <f t="shared" si="20"/>
        <v>DUE COMM</v>
      </c>
      <c r="V184" s="237" t="str">
        <f t="shared" si="16"/>
        <v> </v>
      </c>
      <c r="W184" s="83"/>
      <c r="X184" s="83"/>
      <c r="Y184" s="83"/>
      <c r="Z184" s="83"/>
      <c r="AA184" s="83"/>
      <c r="AB184" s="83"/>
      <c r="AC184" s="83"/>
      <c r="AD184" s="83"/>
      <c r="AE184" s="83"/>
    </row>
    <row r="185">
      <c r="A185" s="244">
        <v>9961.0</v>
      </c>
      <c r="B185" s="245" t="s">
        <v>7566</v>
      </c>
      <c r="C185" s="231" t="b">
        <v>0</v>
      </c>
      <c r="D185" s="235" t="s">
        <v>7552</v>
      </c>
      <c r="E185" s="236" t="str">
        <f t="shared" si="1"/>
        <v>#VALUE!</v>
      </c>
      <c r="F185" s="236" t="str">
        <f t="shared" si="2"/>
        <v>OPI RX</v>
      </c>
      <c r="G185" s="236" t="str">
        <f t="shared" si="3"/>
        <v>#VALUE!</v>
      </c>
      <c r="H185" s="236" t="str">
        <f t="shared" si="4"/>
        <v>#VALUE!</v>
      </c>
      <c r="I185" s="236" t="str">
        <f t="shared" si="5"/>
        <v>#VALUE!</v>
      </c>
      <c r="J185" s="236" t="str">
        <f t="shared" si="6"/>
        <v>#VALUE!</v>
      </c>
      <c r="K185" s="236" t="str">
        <f t="shared" si="7"/>
        <v>#VALUE!</v>
      </c>
      <c r="L185" s="236" t="str">
        <f t="shared" si="8"/>
        <v>#VALUE!</v>
      </c>
      <c r="M185" s="236" t="str">
        <f t="shared" si="9"/>
        <v>#VALUE!</v>
      </c>
      <c r="N185" s="236" t="str">
        <f t="shared" si="10"/>
        <v>#VALUE!</v>
      </c>
      <c r="O185" s="236" t="str">
        <f t="shared" si="11"/>
        <v>#VALUE!</v>
      </c>
      <c r="P185" s="237" t="str">
        <f t="shared" si="12"/>
        <v>OPIOIDS</v>
      </c>
      <c r="Q185" s="237" t="b">
        <v>0</v>
      </c>
      <c r="R185" s="237" t="str">
        <f t="shared" si="13"/>
        <v>LOW</v>
      </c>
      <c r="S185" s="238"/>
      <c r="T185" s="238" t="str">
        <f t="shared" si="21"/>
        <v>  -  </v>
      </c>
      <c r="U185" s="237" t="str">
        <f t="shared" si="20"/>
        <v>DUE COMM</v>
      </c>
      <c r="V185" s="237" t="str">
        <f t="shared" si="16"/>
        <v> </v>
      </c>
      <c r="W185" s="83"/>
      <c r="X185" s="83"/>
      <c r="Y185" s="83"/>
      <c r="Z185" s="83"/>
      <c r="AA185" s="83"/>
      <c r="AB185" s="83"/>
      <c r="AC185" s="83"/>
      <c r="AD185" s="83"/>
      <c r="AE185" s="83"/>
    </row>
    <row r="186">
      <c r="A186" s="233">
        <v>9967.0</v>
      </c>
      <c r="B186" s="234" t="s">
        <v>7656</v>
      </c>
      <c r="C186" s="230" t="b">
        <v>0</v>
      </c>
      <c r="D186" s="235" t="s">
        <v>7552</v>
      </c>
      <c r="E186" s="236" t="str">
        <f t="shared" si="1"/>
        <v>#VALUE!</v>
      </c>
      <c r="F186" s="236" t="str">
        <f t="shared" si="2"/>
        <v>#VALUE!</v>
      </c>
      <c r="G186" s="236" t="str">
        <f t="shared" si="3"/>
        <v>OPI RX</v>
      </c>
      <c r="H186" s="236" t="str">
        <f t="shared" si="4"/>
        <v>#VALUE!</v>
      </c>
      <c r="I186" s="236" t="str">
        <f t="shared" si="5"/>
        <v>#VALUE!</v>
      </c>
      <c r="J186" s="236" t="str">
        <f t="shared" si="6"/>
        <v>#VALUE!</v>
      </c>
      <c r="K186" s="236" t="str">
        <f t="shared" si="7"/>
        <v>#VALUE!</v>
      </c>
      <c r="L186" s="236" t="str">
        <f t="shared" si="8"/>
        <v>#VALUE!</v>
      </c>
      <c r="M186" s="236" t="str">
        <f t="shared" si="9"/>
        <v>#VALUE!</v>
      </c>
      <c r="N186" s="236" t="str">
        <f t="shared" si="10"/>
        <v>#VALUE!</v>
      </c>
      <c r="O186" s="236" t="str">
        <f t="shared" si="11"/>
        <v>#VALUE!</v>
      </c>
      <c r="P186" s="237" t="str">
        <f t="shared" si="12"/>
        <v>OPIOIDS</v>
      </c>
      <c r="Q186" s="237" t="b">
        <v>0</v>
      </c>
      <c r="R186" s="237" t="str">
        <f t="shared" si="13"/>
        <v>LOW</v>
      </c>
      <c r="S186" s="238"/>
      <c r="T186" s="238" t="str">
        <f t="shared" si="21"/>
        <v>  -  </v>
      </c>
      <c r="U186" s="237" t="str">
        <f t="shared" si="20"/>
        <v>DUE COMM</v>
      </c>
      <c r="V186" s="237" t="str">
        <f t="shared" si="16"/>
        <v> </v>
      </c>
      <c r="W186" s="83"/>
      <c r="X186" s="83"/>
      <c r="Y186" s="83"/>
      <c r="Z186" s="83"/>
      <c r="AA186" s="83"/>
      <c r="AB186" s="83"/>
      <c r="AC186" s="83"/>
      <c r="AD186" s="83"/>
      <c r="AE186" s="83"/>
    </row>
    <row r="187">
      <c r="A187" s="233">
        <v>9971.0</v>
      </c>
      <c r="B187" s="234" t="s">
        <v>7556</v>
      </c>
      <c r="C187" s="231" t="b">
        <v>1</v>
      </c>
      <c r="D187" s="235">
        <v>44593.0</v>
      </c>
      <c r="E187" s="236" t="str">
        <f t="shared" si="1"/>
        <v>OPI RX</v>
      </c>
      <c r="F187" s="236" t="str">
        <f t="shared" si="2"/>
        <v>#VALUE!</v>
      </c>
      <c r="G187" s="236" t="str">
        <f t="shared" si="3"/>
        <v>#VALUE!</v>
      </c>
      <c r="H187" s="236" t="str">
        <f t="shared" si="4"/>
        <v>#VALUE!</v>
      </c>
      <c r="I187" s="236" t="str">
        <f t="shared" si="5"/>
        <v>#VALUE!</v>
      </c>
      <c r="J187" s="236" t="str">
        <f t="shared" si="6"/>
        <v>#VALUE!</v>
      </c>
      <c r="K187" s="236" t="str">
        <f t="shared" si="7"/>
        <v>#VALUE!</v>
      </c>
      <c r="L187" s="236" t="str">
        <f t="shared" si="8"/>
        <v>#VALUE!</v>
      </c>
      <c r="M187" s="236" t="str">
        <f t="shared" si="9"/>
        <v>#VALUE!</v>
      </c>
      <c r="N187" s="236" t="str">
        <f t="shared" si="10"/>
        <v>#VALUE!</v>
      </c>
      <c r="O187" s="236" t="str">
        <f t="shared" si="11"/>
        <v>#VALUE!</v>
      </c>
      <c r="P187" s="237" t="str">
        <f t="shared" si="12"/>
        <v>OPIOIDS</v>
      </c>
      <c r="Q187" s="237" t="b">
        <v>0</v>
      </c>
      <c r="R187" s="237" t="str">
        <f t="shared" si="13"/>
        <v>LOW</v>
      </c>
      <c r="S187" s="238"/>
      <c r="T187" s="243">
        <f t="shared" si="21"/>
        <v>44593</v>
      </c>
      <c r="U187" s="237" t="str">
        <f t="shared" si="20"/>
        <v>DUE COMM</v>
      </c>
      <c r="V187" s="237" t="str">
        <f t="shared" si="16"/>
        <v> </v>
      </c>
      <c r="W187" s="83"/>
      <c r="X187" s="83"/>
      <c r="Y187" s="83"/>
      <c r="Z187" s="83"/>
      <c r="AA187" s="83"/>
      <c r="AB187" s="83"/>
      <c r="AC187" s="83"/>
      <c r="AD187" s="83"/>
      <c r="AE187" s="83"/>
    </row>
    <row r="188">
      <c r="A188" s="233">
        <v>9975.0</v>
      </c>
      <c r="B188" s="234" t="s">
        <v>7657</v>
      </c>
      <c r="C188" s="230" t="b">
        <v>1</v>
      </c>
      <c r="D188" s="243">
        <v>44539.0</v>
      </c>
      <c r="E188" s="236" t="str">
        <f t="shared" si="1"/>
        <v>#VALUE!</v>
      </c>
      <c r="F188" s="236" t="str">
        <f t="shared" si="2"/>
        <v>OPI RX</v>
      </c>
      <c r="G188" s="236" t="str">
        <f t="shared" si="3"/>
        <v>#VALUE!</v>
      </c>
      <c r="H188" s="236" t="str">
        <f t="shared" si="4"/>
        <v>#VALUE!</v>
      </c>
      <c r="I188" s="236" t="str">
        <f t="shared" si="5"/>
        <v>#VALUE!</v>
      </c>
      <c r="J188" s="236" t="str">
        <f t="shared" si="6"/>
        <v>#VALUE!</v>
      </c>
      <c r="K188" s="236" t="str">
        <f t="shared" si="7"/>
        <v>#VALUE!</v>
      </c>
      <c r="L188" s="236" t="str">
        <f t="shared" si="8"/>
        <v>#VALUE!</v>
      </c>
      <c r="M188" s="236" t="str">
        <f t="shared" si="9"/>
        <v>#VALUE!</v>
      </c>
      <c r="N188" s="236" t="str">
        <f t="shared" si="10"/>
        <v>#VALUE!</v>
      </c>
      <c r="O188" s="236" t="str">
        <f t="shared" si="11"/>
        <v>#VALUE!</v>
      </c>
      <c r="P188" s="237" t="str">
        <f t="shared" si="12"/>
        <v>OPIOIDS</v>
      </c>
      <c r="Q188" s="237" t="b">
        <v>0</v>
      </c>
      <c r="R188" s="237" t="str">
        <f t="shared" si="13"/>
        <v>LOW</v>
      </c>
      <c r="S188" s="238">
        <v>44537.0</v>
      </c>
      <c r="T188" s="243">
        <f t="shared" si="21"/>
        <v>44539</v>
      </c>
      <c r="U188" s="237" t="str">
        <f t="shared" si="20"/>
        <v> </v>
      </c>
      <c r="V188" s="237" t="str">
        <f t="shared" si="16"/>
        <v> </v>
      </c>
      <c r="W188" s="83"/>
      <c r="X188" s="83"/>
      <c r="Y188" s="83"/>
      <c r="Z188" s="83"/>
      <c r="AA188" s="83"/>
      <c r="AB188" s="83"/>
      <c r="AC188" s="83"/>
      <c r="AD188" s="83"/>
      <c r="AE188" s="83"/>
    </row>
    <row r="189">
      <c r="A189" s="244">
        <v>9976.0</v>
      </c>
      <c r="B189" s="245" t="s">
        <v>7658</v>
      </c>
      <c r="C189" s="230" t="b">
        <v>1</v>
      </c>
      <c r="D189" s="243">
        <v>44559.0</v>
      </c>
      <c r="E189" s="236" t="str">
        <f t="shared" si="1"/>
        <v>#VALUE!</v>
      </c>
      <c r="F189" s="236" t="str">
        <f t="shared" si="2"/>
        <v>OPI RX</v>
      </c>
      <c r="G189" s="236" t="str">
        <f t="shared" si="3"/>
        <v>#VALUE!</v>
      </c>
      <c r="H189" s="236" t="str">
        <f t="shared" si="4"/>
        <v>#VALUE!</v>
      </c>
      <c r="I189" s="236" t="str">
        <f t="shared" si="5"/>
        <v>#VALUE!</v>
      </c>
      <c r="J189" s="236" t="str">
        <f t="shared" si="6"/>
        <v>#VALUE!</v>
      </c>
      <c r="K189" s="236" t="str">
        <f t="shared" si="7"/>
        <v>#VALUE!</v>
      </c>
      <c r="L189" s="236" t="str">
        <f t="shared" si="8"/>
        <v>#VALUE!</v>
      </c>
      <c r="M189" s="236" t="str">
        <f t="shared" si="9"/>
        <v>#VALUE!</v>
      </c>
      <c r="N189" s="236" t="str">
        <f t="shared" si="10"/>
        <v>#VALUE!</v>
      </c>
      <c r="O189" s="236" t="str">
        <f t="shared" si="11"/>
        <v>OPI RX</v>
      </c>
      <c r="P189" s="237" t="str">
        <f t="shared" si="12"/>
        <v>OPIOIDS</v>
      </c>
      <c r="Q189" s="237" t="b">
        <v>1</v>
      </c>
      <c r="R189" s="237" t="str">
        <f t="shared" si="13"/>
        <v>HIGH</v>
      </c>
      <c r="S189" s="238">
        <v>44463.0</v>
      </c>
      <c r="T189" s="243">
        <f t="shared" si="21"/>
        <v>44559</v>
      </c>
      <c r="U189" s="237" t="str">
        <f t="shared" si="20"/>
        <v> </v>
      </c>
      <c r="V189" s="237" t="str">
        <f t="shared" si="16"/>
        <v> </v>
      </c>
      <c r="W189" s="83"/>
      <c r="X189" s="83"/>
      <c r="Y189" s="83"/>
      <c r="Z189" s="83"/>
      <c r="AA189" s="83"/>
      <c r="AB189" s="83"/>
      <c r="AC189" s="83"/>
      <c r="AD189" s="83"/>
      <c r="AE189" s="83"/>
    </row>
    <row r="190">
      <c r="A190" s="244">
        <v>9986.0</v>
      </c>
      <c r="B190" s="246" t="s">
        <v>7606</v>
      </c>
      <c r="C190" s="230" t="b">
        <v>1</v>
      </c>
      <c r="D190" s="235">
        <v>44577.0</v>
      </c>
      <c r="E190" s="236" t="str">
        <f t="shared" si="1"/>
        <v>#VALUE!</v>
      </c>
      <c r="F190" s="236" t="str">
        <f t="shared" si="2"/>
        <v>#VALUE!</v>
      </c>
      <c r="G190" s="236" t="str">
        <f t="shared" si="3"/>
        <v>#VALUE!</v>
      </c>
      <c r="H190" s="236" t="str">
        <f t="shared" si="4"/>
        <v>#VALUE!</v>
      </c>
      <c r="I190" s="236" t="str">
        <f t="shared" si="5"/>
        <v>#VALUE!</v>
      </c>
      <c r="J190" s="236" t="str">
        <f t="shared" si="6"/>
        <v>#VALUE!</v>
      </c>
      <c r="K190" s="236" t="str">
        <f t="shared" si="7"/>
        <v>#VALUE!</v>
      </c>
      <c r="L190" s="236" t="str">
        <f t="shared" si="8"/>
        <v>#VALUE!</v>
      </c>
      <c r="M190" s="236" t="str">
        <f t="shared" si="9"/>
        <v>OPI RX</v>
      </c>
      <c r="N190" s="236" t="str">
        <f t="shared" si="10"/>
        <v>#VALUE!</v>
      </c>
      <c r="O190" s="236" t="str">
        <f t="shared" si="11"/>
        <v>#VALUE!</v>
      </c>
      <c r="P190" s="237" t="str">
        <f t="shared" si="12"/>
        <v>OPIOIDS</v>
      </c>
      <c r="Q190" s="234" t="b">
        <v>0</v>
      </c>
      <c r="R190" s="237" t="str">
        <f t="shared" si="13"/>
        <v>LOW</v>
      </c>
      <c r="S190" s="238"/>
      <c r="T190" s="243">
        <f t="shared" si="21"/>
        <v>44577</v>
      </c>
      <c r="U190" s="237" t="str">
        <f t="shared" si="20"/>
        <v>DUE COMM</v>
      </c>
      <c r="V190" s="237" t="str">
        <f t="shared" si="16"/>
        <v> </v>
      </c>
      <c r="W190" s="83"/>
      <c r="X190" s="83"/>
      <c r="Y190" s="83"/>
      <c r="Z190" s="83"/>
      <c r="AA190" s="83"/>
      <c r="AB190" s="83"/>
      <c r="AC190" s="83"/>
      <c r="AD190" s="83"/>
      <c r="AE190" s="83"/>
    </row>
    <row r="191">
      <c r="A191" s="233">
        <v>9987.0</v>
      </c>
      <c r="B191" s="234" t="s">
        <v>7659</v>
      </c>
      <c r="C191" s="231" t="b">
        <v>1</v>
      </c>
      <c r="D191" s="235">
        <v>44614.0</v>
      </c>
      <c r="E191" s="236" t="str">
        <f t="shared" si="1"/>
        <v>#VALUE!</v>
      </c>
      <c r="F191" s="236" t="str">
        <f t="shared" si="2"/>
        <v>#VALUE!</v>
      </c>
      <c r="G191" s="236" t="str">
        <f t="shared" si="3"/>
        <v>OPI RX</v>
      </c>
      <c r="H191" s="236" t="str">
        <f t="shared" si="4"/>
        <v>#VALUE!</v>
      </c>
      <c r="I191" s="236" t="str">
        <f t="shared" si="5"/>
        <v>#VALUE!</v>
      </c>
      <c r="J191" s="236" t="str">
        <f t="shared" si="6"/>
        <v>#VALUE!</v>
      </c>
      <c r="K191" s="236" t="str">
        <f t="shared" si="7"/>
        <v>#VALUE!</v>
      </c>
      <c r="L191" s="236" t="str">
        <f t="shared" si="8"/>
        <v>#VALUE!</v>
      </c>
      <c r="M191" s="236" t="str">
        <f t="shared" si="9"/>
        <v>#VALUE!</v>
      </c>
      <c r="N191" s="236" t="str">
        <f t="shared" si="10"/>
        <v>#VALUE!</v>
      </c>
      <c r="O191" s="236" t="str">
        <f t="shared" si="11"/>
        <v>#VALUE!</v>
      </c>
      <c r="P191" s="237" t="str">
        <f t="shared" si="12"/>
        <v>OPIOIDS</v>
      </c>
      <c r="Q191" s="234" t="b">
        <v>0</v>
      </c>
      <c r="R191" s="237" t="str">
        <f t="shared" si="13"/>
        <v>LOW</v>
      </c>
      <c r="S191" s="238">
        <v>44126.0</v>
      </c>
      <c r="T191" s="243">
        <f t="shared" si="21"/>
        <v>44614</v>
      </c>
      <c r="U191" s="237" t="str">
        <f t="shared" si="20"/>
        <v>DUE COMM</v>
      </c>
      <c r="V191" s="237" t="str">
        <f t="shared" si="16"/>
        <v> </v>
      </c>
      <c r="W191" s="83"/>
      <c r="X191" s="83"/>
      <c r="Y191" s="83"/>
      <c r="Z191" s="83"/>
      <c r="AA191" s="83"/>
      <c r="AB191" s="83"/>
      <c r="AC191" s="83"/>
      <c r="AD191" s="83"/>
      <c r="AE191" s="83"/>
    </row>
    <row r="192">
      <c r="A192" s="233">
        <v>9995.0</v>
      </c>
      <c r="B192" s="234" t="s">
        <v>7606</v>
      </c>
      <c r="C192" s="231" t="b">
        <v>0</v>
      </c>
      <c r="D192" s="235" t="s">
        <v>7552</v>
      </c>
      <c r="E192" s="236" t="str">
        <f t="shared" si="1"/>
        <v>#VALUE!</v>
      </c>
      <c r="F192" s="236" t="str">
        <f t="shared" si="2"/>
        <v>#VALUE!</v>
      </c>
      <c r="G192" s="236" t="str">
        <f t="shared" si="3"/>
        <v>#VALUE!</v>
      </c>
      <c r="H192" s="236" t="str">
        <f t="shared" si="4"/>
        <v>#VALUE!</v>
      </c>
      <c r="I192" s="236" t="str">
        <f t="shared" si="5"/>
        <v>#VALUE!</v>
      </c>
      <c r="J192" s="236" t="str">
        <f t="shared" si="6"/>
        <v>#VALUE!</v>
      </c>
      <c r="K192" s="236" t="str">
        <f t="shared" si="7"/>
        <v>#VALUE!</v>
      </c>
      <c r="L192" s="236" t="str">
        <f t="shared" si="8"/>
        <v>#VALUE!</v>
      </c>
      <c r="M192" s="236" t="str">
        <f t="shared" si="9"/>
        <v>OPI RX</v>
      </c>
      <c r="N192" s="236" t="str">
        <f t="shared" si="10"/>
        <v>#VALUE!</v>
      </c>
      <c r="O192" s="236" t="str">
        <f t="shared" si="11"/>
        <v>#VALUE!</v>
      </c>
      <c r="P192" s="237" t="str">
        <f t="shared" si="12"/>
        <v>OPIOIDS</v>
      </c>
      <c r="Q192" s="237" t="b">
        <v>0</v>
      </c>
      <c r="R192" s="237" t="str">
        <f t="shared" si="13"/>
        <v>LOW</v>
      </c>
      <c r="S192" s="238"/>
      <c r="T192" s="238" t="str">
        <f t="shared" si="21"/>
        <v>  -  </v>
      </c>
      <c r="U192" s="237" t="str">
        <f t="shared" si="20"/>
        <v>DUE COMM</v>
      </c>
      <c r="V192" s="237" t="str">
        <f t="shared" si="16"/>
        <v> </v>
      </c>
      <c r="W192" s="83"/>
      <c r="X192" s="83"/>
      <c r="Y192" s="83"/>
      <c r="Z192" s="83"/>
      <c r="AA192" s="83"/>
      <c r="AB192" s="83"/>
      <c r="AC192" s="83"/>
      <c r="AD192" s="83"/>
      <c r="AE192" s="83"/>
    </row>
    <row r="193">
      <c r="A193" s="233">
        <v>10010.0</v>
      </c>
      <c r="B193" s="234" t="s">
        <v>7569</v>
      </c>
      <c r="C193" s="230" t="b">
        <v>1</v>
      </c>
      <c r="D193" s="235">
        <v>44636.0</v>
      </c>
      <c r="E193" s="236" t="str">
        <f t="shared" si="1"/>
        <v>#VALUE!</v>
      </c>
      <c r="F193" s="236" t="str">
        <f t="shared" si="2"/>
        <v>#VALUE!</v>
      </c>
      <c r="G193" s="236" t="str">
        <f t="shared" si="3"/>
        <v>OPI RX</v>
      </c>
      <c r="H193" s="236" t="str">
        <f t="shared" si="4"/>
        <v>#VALUE!</v>
      </c>
      <c r="I193" s="236" t="str">
        <f t="shared" si="5"/>
        <v>#VALUE!</v>
      </c>
      <c r="J193" s="236" t="str">
        <f t="shared" si="6"/>
        <v>#VALUE!</v>
      </c>
      <c r="K193" s="236" t="str">
        <f t="shared" si="7"/>
        <v>#VALUE!</v>
      </c>
      <c r="L193" s="236" t="str">
        <f t="shared" si="8"/>
        <v>#VALUE!</v>
      </c>
      <c r="M193" s="236" t="str">
        <f t="shared" si="9"/>
        <v>#VALUE!</v>
      </c>
      <c r="N193" s="236" t="str">
        <f t="shared" si="10"/>
        <v>#VALUE!</v>
      </c>
      <c r="O193" s="236" t="str">
        <f t="shared" si="11"/>
        <v>#VALUE!</v>
      </c>
      <c r="P193" s="237" t="str">
        <f t="shared" si="12"/>
        <v>OPIOIDS</v>
      </c>
      <c r="Q193" s="237" t="b">
        <v>0</v>
      </c>
      <c r="R193" s="237" t="str">
        <f t="shared" si="13"/>
        <v>LOW</v>
      </c>
      <c r="S193" s="238">
        <v>44425.0</v>
      </c>
      <c r="T193" s="243">
        <f t="shared" si="21"/>
        <v>44636</v>
      </c>
      <c r="U193" s="237" t="str">
        <f t="shared" si="20"/>
        <v> </v>
      </c>
      <c r="V193" s="237" t="str">
        <f t="shared" si="16"/>
        <v> </v>
      </c>
      <c r="W193" s="83"/>
      <c r="X193" s="83"/>
      <c r="Y193" s="83"/>
      <c r="Z193" s="83"/>
      <c r="AA193" s="83"/>
      <c r="AB193" s="83"/>
      <c r="AC193" s="83"/>
      <c r="AD193" s="83"/>
      <c r="AE193" s="83"/>
    </row>
    <row r="194">
      <c r="A194" s="244">
        <v>10011.0</v>
      </c>
      <c r="B194" s="245" t="s">
        <v>7554</v>
      </c>
      <c r="C194" s="230" t="b">
        <v>1</v>
      </c>
      <c r="D194" s="243">
        <v>44384.0</v>
      </c>
      <c r="E194" s="236" t="str">
        <f t="shared" si="1"/>
        <v>#VALUE!</v>
      </c>
      <c r="F194" s="236" t="str">
        <f t="shared" si="2"/>
        <v>OPI RX</v>
      </c>
      <c r="G194" s="236" t="str">
        <f t="shared" si="3"/>
        <v>OPI RX</v>
      </c>
      <c r="H194" s="236" t="str">
        <f t="shared" si="4"/>
        <v>#VALUE!</v>
      </c>
      <c r="I194" s="236" t="str">
        <f t="shared" si="5"/>
        <v>#VALUE!</v>
      </c>
      <c r="J194" s="236" t="str">
        <f t="shared" si="6"/>
        <v>#VALUE!</v>
      </c>
      <c r="K194" s="236" t="str">
        <f t="shared" si="7"/>
        <v>#VALUE!</v>
      </c>
      <c r="L194" s="236" t="str">
        <f t="shared" si="8"/>
        <v>#VALUE!</v>
      </c>
      <c r="M194" s="236" t="str">
        <f t="shared" si="9"/>
        <v>#VALUE!</v>
      </c>
      <c r="N194" s="236" t="str">
        <f t="shared" si="10"/>
        <v>#VALUE!</v>
      </c>
      <c r="O194" s="236" t="str">
        <f t="shared" si="11"/>
        <v>#VALUE!</v>
      </c>
      <c r="P194" s="237" t="str">
        <f t="shared" si="12"/>
        <v>OPIOIDS</v>
      </c>
      <c r="Q194" s="237" t="b">
        <v>0</v>
      </c>
      <c r="R194" s="237" t="str">
        <f t="shared" si="13"/>
        <v>LOW</v>
      </c>
      <c r="S194" s="238"/>
      <c r="T194" s="243">
        <f t="shared" si="21"/>
        <v>44384</v>
      </c>
      <c r="U194" s="237" t="str">
        <f t="shared" si="20"/>
        <v>DUE COMM</v>
      </c>
      <c r="V194" s="237" t="str">
        <f t="shared" si="16"/>
        <v> </v>
      </c>
      <c r="W194" s="83"/>
      <c r="X194" s="83"/>
      <c r="Y194" s="83"/>
      <c r="Z194" s="83"/>
      <c r="AA194" s="83"/>
      <c r="AB194" s="83"/>
      <c r="AC194" s="83"/>
      <c r="AD194" s="83"/>
      <c r="AE194" s="83"/>
    </row>
    <row r="195">
      <c r="A195" s="244">
        <v>10015.0</v>
      </c>
      <c r="B195" s="245" t="s">
        <v>7611</v>
      </c>
      <c r="C195" s="230" t="b">
        <v>1</v>
      </c>
      <c r="D195" s="243">
        <v>44502.0</v>
      </c>
      <c r="E195" s="236" t="str">
        <f t="shared" si="1"/>
        <v>#VALUE!</v>
      </c>
      <c r="F195" s="236" t="str">
        <f t="shared" si="2"/>
        <v>#VALUE!</v>
      </c>
      <c r="G195" s="236" t="str">
        <f t="shared" si="3"/>
        <v>#VALUE!</v>
      </c>
      <c r="H195" s="236" t="str">
        <f t="shared" si="4"/>
        <v>#VALUE!</v>
      </c>
      <c r="I195" s="236" t="str">
        <f t="shared" si="5"/>
        <v>#VALUE!</v>
      </c>
      <c r="J195" s="236" t="str">
        <f t="shared" si="6"/>
        <v>#VALUE!</v>
      </c>
      <c r="K195" s="236" t="str">
        <f t="shared" si="7"/>
        <v>#VALUE!</v>
      </c>
      <c r="L195" s="236" t="str">
        <f t="shared" si="8"/>
        <v>#VALUE!</v>
      </c>
      <c r="M195" s="236" t="str">
        <f t="shared" si="9"/>
        <v>OPI RX</v>
      </c>
      <c r="N195" s="236" t="str">
        <f t="shared" si="10"/>
        <v>#VALUE!</v>
      </c>
      <c r="O195" s="236" t="str">
        <f t="shared" si="11"/>
        <v>#VALUE!</v>
      </c>
      <c r="P195" s="237" t="str">
        <f t="shared" si="12"/>
        <v>OPIOIDS</v>
      </c>
      <c r="Q195" s="237" t="b">
        <v>1</v>
      </c>
      <c r="R195" s="237" t="str">
        <f t="shared" si="13"/>
        <v>HIGH</v>
      </c>
      <c r="S195" s="238">
        <v>44211.0</v>
      </c>
      <c r="T195" s="243">
        <f t="shared" si="21"/>
        <v>44502</v>
      </c>
      <c r="U195" s="237" t="str">
        <f t="shared" si="20"/>
        <v>DUE COMM</v>
      </c>
      <c r="V195" s="237" t="str">
        <f t="shared" si="16"/>
        <v> </v>
      </c>
      <c r="W195" s="83"/>
      <c r="X195" s="83"/>
      <c r="Y195" s="83"/>
      <c r="Z195" s="83"/>
      <c r="AA195" s="83"/>
      <c r="AB195" s="83"/>
      <c r="AC195" s="83"/>
      <c r="AD195" s="83"/>
      <c r="AE195" s="83"/>
    </row>
    <row r="196">
      <c r="A196" s="233">
        <v>10016.0</v>
      </c>
      <c r="B196" s="234" t="s">
        <v>7660</v>
      </c>
      <c r="C196" s="231" t="b">
        <v>0</v>
      </c>
      <c r="D196" s="235" t="s">
        <v>7552</v>
      </c>
      <c r="E196" s="236" t="str">
        <f t="shared" si="1"/>
        <v>#VALUE!</v>
      </c>
      <c r="F196" s="236" t="str">
        <f t="shared" si="2"/>
        <v>#VALUE!</v>
      </c>
      <c r="G196" s="236" t="str">
        <f t="shared" si="3"/>
        <v>OPI RX</v>
      </c>
      <c r="H196" s="236" t="str">
        <f t="shared" si="4"/>
        <v>#VALUE!</v>
      </c>
      <c r="I196" s="236" t="str">
        <f t="shared" si="5"/>
        <v>#VALUE!</v>
      </c>
      <c r="J196" s="236" t="str">
        <f t="shared" si="6"/>
        <v>#VALUE!</v>
      </c>
      <c r="K196" s="236" t="str">
        <f t="shared" si="7"/>
        <v>#VALUE!</v>
      </c>
      <c r="L196" s="236" t="str">
        <f t="shared" si="8"/>
        <v>#VALUE!</v>
      </c>
      <c r="M196" s="236" t="str">
        <f t="shared" si="9"/>
        <v>#VALUE!</v>
      </c>
      <c r="N196" s="236" t="str">
        <f t="shared" si="10"/>
        <v>#VALUE!</v>
      </c>
      <c r="O196" s="236" t="str">
        <f t="shared" si="11"/>
        <v>#VALUE!</v>
      </c>
      <c r="P196" s="237" t="str">
        <f t="shared" si="12"/>
        <v>OPIOIDS</v>
      </c>
      <c r="Q196" s="234" t="b">
        <v>1</v>
      </c>
      <c r="R196" s="237" t="str">
        <f t="shared" si="13"/>
        <v>HIGH</v>
      </c>
      <c r="S196" s="238"/>
      <c r="T196" s="238" t="str">
        <f t="shared" si="21"/>
        <v>  -  </v>
      </c>
      <c r="U196" s="237" t="str">
        <f t="shared" si="20"/>
        <v>DUE COMM</v>
      </c>
      <c r="V196" s="237" t="str">
        <f t="shared" si="16"/>
        <v> </v>
      </c>
      <c r="W196" s="83"/>
      <c r="X196" s="83"/>
      <c r="Y196" s="83"/>
      <c r="Z196" s="83"/>
      <c r="AA196" s="83"/>
      <c r="AB196" s="83"/>
      <c r="AC196" s="83"/>
      <c r="AD196" s="83"/>
      <c r="AE196" s="83"/>
    </row>
    <row r="197">
      <c r="A197" s="244">
        <v>10022.0</v>
      </c>
      <c r="B197" s="245" t="s">
        <v>7616</v>
      </c>
      <c r="C197" s="231" t="b">
        <v>0</v>
      </c>
      <c r="D197" s="235" t="s">
        <v>7552</v>
      </c>
      <c r="E197" s="236" t="str">
        <f t="shared" si="1"/>
        <v>#VALUE!</v>
      </c>
      <c r="F197" s="236" t="str">
        <f t="shared" si="2"/>
        <v>#VALUE!</v>
      </c>
      <c r="G197" s="236" t="str">
        <f t="shared" si="3"/>
        <v>#VALUE!</v>
      </c>
      <c r="H197" s="236" t="str">
        <f t="shared" si="4"/>
        <v>#VALUE!</v>
      </c>
      <c r="I197" s="236" t="str">
        <f t="shared" si="5"/>
        <v>#VALUE!</v>
      </c>
      <c r="J197" s="236" t="str">
        <f t="shared" si="6"/>
        <v>#VALUE!</v>
      </c>
      <c r="K197" s="236" t="str">
        <f t="shared" si="7"/>
        <v>#VALUE!</v>
      </c>
      <c r="L197" s="236" t="str">
        <f t="shared" si="8"/>
        <v>#VALUE!</v>
      </c>
      <c r="M197" s="236" t="str">
        <f t="shared" si="9"/>
        <v>OPI RX</v>
      </c>
      <c r="N197" s="236" t="str">
        <f t="shared" si="10"/>
        <v>#VALUE!</v>
      </c>
      <c r="O197" s="236" t="str">
        <f t="shared" si="11"/>
        <v>#VALUE!</v>
      </c>
      <c r="P197" s="237" t="str">
        <f t="shared" si="12"/>
        <v>OPIOIDS</v>
      </c>
      <c r="Q197" s="237" t="b">
        <v>0</v>
      </c>
      <c r="R197" s="237" t="str">
        <f t="shared" si="13"/>
        <v>LOW</v>
      </c>
      <c r="S197" s="238"/>
      <c r="T197" s="238" t="str">
        <f t="shared" si="21"/>
        <v>  -  </v>
      </c>
      <c r="U197" s="237" t="str">
        <f t="shared" si="20"/>
        <v>DUE COMM</v>
      </c>
      <c r="V197" s="237" t="str">
        <f t="shared" si="16"/>
        <v> </v>
      </c>
      <c r="W197" s="83"/>
      <c r="X197" s="83"/>
      <c r="Y197" s="83"/>
      <c r="Z197" s="83"/>
      <c r="AA197" s="83"/>
      <c r="AB197" s="83"/>
      <c r="AC197" s="83"/>
      <c r="AD197" s="83"/>
      <c r="AE197" s="83"/>
    </row>
    <row r="198">
      <c r="A198" s="233">
        <v>10024.0</v>
      </c>
      <c r="B198" s="234" t="s">
        <v>7566</v>
      </c>
      <c r="C198" s="231" t="b">
        <v>1</v>
      </c>
      <c r="D198" s="243">
        <v>44460.0</v>
      </c>
      <c r="E198" s="236" t="str">
        <f t="shared" si="1"/>
        <v>#VALUE!</v>
      </c>
      <c r="F198" s="236" t="str">
        <f t="shared" si="2"/>
        <v>OPI RX</v>
      </c>
      <c r="G198" s="236" t="str">
        <f t="shared" si="3"/>
        <v>#VALUE!</v>
      </c>
      <c r="H198" s="236" t="str">
        <f t="shared" si="4"/>
        <v>#VALUE!</v>
      </c>
      <c r="I198" s="236" t="str">
        <f t="shared" si="5"/>
        <v>#VALUE!</v>
      </c>
      <c r="J198" s="236" t="str">
        <f t="shared" si="6"/>
        <v>#VALUE!</v>
      </c>
      <c r="K198" s="236" t="str">
        <f t="shared" si="7"/>
        <v>#VALUE!</v>
      </c>
      <c r="L198" s="236" t="str">
        <f t="shared" si="8"/>
        <v>#VALUE!</v>
      </c>
      <c r="M198" s="236" t="str">
        <f t="shared" si="9"/>
        <v>#VALUE!</v>
      </c>
      <c r="N198" s="236" t="str">
        <f t="shared" si="10"/>
        <v>#VALUE!</v>
      </c>
      <c r="O198" s="236" t="str">
        <f t="shared" si="11"/>
        <v>#VALUE!</v>
      </c>
      <c r="P198" s="237" t="str">
        <f t="shared" si="12"/>
        <v>OPIOIDS</v>
      </c>
      <c r="Q198" s="237" t="b">
        <v>0</v>
      </c>
      <c r="R198" s="237" t="str">
        <f t="shared" si="13"/>
        <v>LOW</v>
      </c>
      <c r="S198" s="238"/>
      <c r="T198" s="243">
        <f t="shared" si="21"/>
        <v>44460</v>
      </c>
      <c r="U198" s="237" t="str">
        <f t="shared" si="20"/>
        <v>DUE COMM</v>
      </c>
      <c r="V198" s="237" t="str">
        <f t="shared" si="16"/>
        <v> </v>
      </c>
      <c r="W198" s="83"/>
      <c r="X198" s="83"/>
      <c r="Y198" s="83"/>
      <c r="Z198" s="83"/>
      <c r="AA198" s="83"/>
      <c r="AB198" s="83"/>
      <c r="AC198" s="83"/>
      <c r="AD198" s="83"/>
      <c r="AE198" s="83"/>
    </row>
    <row r="199">
      <c r="A199" s="233">
        <v>10025.0</v>
      </c>
      <c r="B199" s="234" t="s">
        <v>7606</v>
      </c>
      <c r="C199" s="231" t="b">
        <v>1</v>
      </c>
      <c r="D199" s="235">
        <v>44614.0</v>
      </c>
      <c r="E199" s="236" t="str">
        <f t="shared" si="1"/>
        <v>#VALUE!</v>
      </c>
      <c r="F199" s="236" t="str">
        <f t="shared" si="2"/>
        <v>#VALUE!</v>
      </c>
      <c r="G199" s="236" t="str">
        <f t="shared" si="3"/>
        <v>#VALUE!</v>
      </c>
      <c r="H199" s="236" t="str">
        <f t="shared" si="4"/>
        <v>#VALUE!</v>
      </c>
      <c r="I199" s="236" t="str">
        <f t="shared" si="5"/>
        <v>#VALUE!</v>
      </c>
      <c r="J199" s="236" t="str">
        <f t="shared" si="6"/>
        <v>#VALUE!</v>
      </c>
      <c r="K199" s="236" t="str">
        <f t="shared" si="7"/>
        <v>#VALUE!</v>
      </c>
      <c r="L199" s="236" t="str">
        <f t="shared" si="8"/>
        <v>#VALUE!</v>
      </c>
      <c r="M199" s="236" t="str">
        <f t="shared" si="9"/>
        <v>OPI RX</v>
      </c>
      <c r="N199" s="236" t="str">
        <f t="shared" si="10"/>
        <v>#VALUE!</v>
      </c>
      <c r="O199" s="236" t="str">
        <f t="shared" si="11"/>
        <v>#VALUE!</v>
      </c>
      <c r="P199" s="237" t="str">
        <f t="shared" si="12"/>
        <v>OPIOIDS</v>
      </c>
      <c r="Q199" s="237" t="b">
        <v>0</v>
      </c>
      <c r="R199" s="237" t="str">
        <f t="shared" si="13"/>
        <v>LOW</v>
      </c>
      <c r="S199" s="238">
        <v>44202.0</v>
      </c>
      <c r="T199" s="243">
        <f t="shared" si="21"/>
        <v>44614</v>
      </c>
      <c r="U199" s="237" t="str">
        <f t="shared" si="20"/>
        <v>DUE COMM</v>
      </c>
      <c r="V199" s="237" t="str">
        <f t="shared" si="16"/>
        <v> </v>
      </c>
      <c r="W199" s="83"/>
      <c r="X199" s="83"/>
      <c r="Y199" s="83"/>
      <c r="Z199" s="83"/>
      <c r="AA199" s="83"/>
      <c r="AB199" s="83"/>
      <c r="AC199" s="83"/>
      <c r="AD199" s="83"/>
      <c r="AE199" s="83"/>
    </row>
    <row r="200">
      <c r="A200" s="244">
        <v>10028.0</v>
      </c>
      <c r="B200" s="245" t="s">
        <v>7661</v>
      </c>
      <c r="C200" s="230" t="b">
        <v>1</v>
      </c>
      <c r="D200" s="235">
        <v>44587.0</v>
      </c>
      <c r="E200" s="236" t="str">
        <f t="shared" si="1"/>
        <v>#VALUE!</v>
      </c>
      <c r="F200" s="236" t="str">
        <f t="shared" si="2"/>
        <v>#VALUE!</v>
      </c>
      <c r="G200" s="236" t="str">
        <f t="shared" si="3"/>
        <v>#VALUE!</v>
      </c>
      <c r="H200" s="236" t="str">
        <f t="shared" si="4"/>
        <v>#VALUE!</v>
      </c>
      <c r="I200" s="236" t="str">
        <f t="shared" si="5"/>
        <v>#VALUE!</v>
      </c>
      <c r="J200" s="236" t="str">
        <f t="shared" si="6"/>
        <v>#VALUE!</v>
      </c>
      <c r="K200" s="236" t="str">
        <f t="shared" si="7"/>
        <v>#VALUE!</v>
      </c>
      <c r="L200" s="236" t="str">
        <f t="shared" si="8"/>
        <v>#VALUE!</v>
      </c>
      <c r="M200" s="236" t="str">
        <f t="shared" si="9"/>
        <v>#VALUE!</v>
      </c>
      <c r="N200" s="236" t="str">
        <f t="shared" si="10"/>
        <v>#VALUE!</v>
      </c>
      <c r="O200" s="236" t="str">
        <f t="shared" si="11"/>
        <v>#VALUE!</v>
      </c>
      <c r="P200" s="237" t="str">
        <f t="shared" si="12"/>
        <v>NO RX</v>
      </c>
      <c r="Q200" s="234" t="b">
        <v>0</v>
      </c>
      <c r="R200" s="237" t="str">
        <f t="shared" si="13"/>
        <v>LOW</v>
      </c>
      <c r="S200" s="238">
        <v>44236.0</v>
      </c>
      <c r="T200" s="243">
        <f t="shared" si="21"/>
        <v>44587</v>
      </c>
      <c r="U200" s="237" t="str">
        <f t="shared" si="20"/>
        <v>DUE COMM</v>
      </c>
      <c r="V200" s="237" t="str">
        <f t="shared" si="16"/>
        <v> </v>
      </c>
      <c r="W200" s="83"/>
      <c r="X200" s="83"/>
      <c r="Y200" s="83"/>
      <c r="Z200" s="83"/>
      <c r="AA200" s="83"/>
      <c r="AB200" s="83"/>
      <c r="AC200" s="83"/>
      <c r="AD200" s="83"/>
      <c r="AE200" s="83"/>
    </row>
    <row r="201">
      <c r="A201" s="233">
        <v>10031.0</v>
      </c>
      <c r="B201" s="239" t="s">
        <v>7662</v>
      </c>
      <c r="C201" s="231" t="b">
        <v>1</v>
      </c>
      <c r="D201" s="235">
        <v>44587.0</v>
      </c>
      <c r="E201" s="236" t="str">
        <f t="shared" si="1"/>
        <v>#VALUE!</v>
      </c>
      <c r="F201" s="236" t="str">
        <f t="shared" si="2"/>
        <v>OPI RX</v>
      </c>
      <c r="G201" s="236" t="str">
        <f t="shared" si="3"/>
        <v>OPI RX</v>
      </c>
      <c r="H201" s="236" t="str">
        <f t="shared" si="4"/>
        <v>#VALUE!</v>
      </c>
      <c r="I201" s="236" t="str">
        <f t="shared" si="5"/>
        <v>#VALUE!</v>
      </c>
      <c r="J201" s="236" t="str">
        <f t="shared" si="6"/>
        <v>#VALUE!</v>
      </c>
      <c r="K201" s="236" t="str">
        <f t="shared" si="7"/>
        <v>#VALUE!</v>
      </c>
      <c r="L201" s="236" t="str">
        <f t="shared" si="8"/>
        <v>#VALUE!</v>
      </c>
      <c r="M201" s="236" t="str">
        <f t="shared" si="9"/>
        <v>#VALUE!</v>
      </c>
      <c r="N201" s="236" t="str">
        <f t="shared" si="10"/>
        <v>#VALUE!</v>
      </c>
      <c r="O201" s="236" t="str">
        <f t="shared" si="11"/>
        <v>#VALUE!</v>
      </c>
      <c r="P201" s="237" t="str">
        <f t="shared" si="12"/>
        <v>OPIOIDS</v>
      </c>
      <c r="Q201" s="237" t="b">
        <v>1</v>
      </c>
      <c r="R201" s="237" t="str">
        <f t="shared" si="13"/>
        <v>HIGH</v>
      </c>
      <c r="S201" s="238"/>
      <c r="T201" s="243">
        <f t="shared" si="21"/>
        <v>44587</v>
      </c>
      <c r="U201" s="237" t="str">
        <f t="shared" si="20"/>
        <v>DUE COMM</v>
      </c>
      <c r="V201" s="237" t="str">
        <f t="shared" si="16"/>
        <v> </v>
      </c>
      <c r="W201" s="83"/>
      <c r="X201" s="83"/>
      <c r="Y201" s="83"/>
      <c r="Z201" s="83"/>
      <c r="AA201" s="83"/>
      <c r="AB201" s="83"/>
      <c r="AC201" s="83"/>
      <c r="AD201" s="83"/>
      <c r="AE201" s="83"/>
    </row>
    <row r="202">
      <c r="A202" s="233">
        <v>10036.0</v>
      </c>
      <c r="B202" s="234" t="s">
        <v>7663</v>
      </c>
      <c r="C202" s="251" t="b">
        <v>1</v>
      </c>
      <c r="D202" s="235">
        <v>44614.0</v>
      </c>
      <c r="E202" s="236" t="str">
        <f t="shared" si="1"/>
        <v>#VALUE!</v>
      </c>
      <c r="F202" s="236" t="str">
        <f t="shared" si="2"/>
        <v>#VALUE!</v>
      </c>
      <c r="G202" s="236" t="str">
        <f t="shared" si="3"/>
        <v>#VALUE!</v>
      </c>
      <c r="H202" s="236" t="str">
        <f t="shared" si="4"/>
        <v>#VALUE!</v>
      </c>
      <c r="I202" s="236" t="str">
        <f t="shared" si="5"/>
        <v>#VALUE!</v>
      </c>
      <c r="J202" s="236" t="str">
        <f t="shared" si="6"/>
        <v>#VALUE!</v>
      </c>
      <c r="K202" s="236" t="str">
        <f t="shared" si="7"/>
        <v>#VALUE!</v>
      </c>
      <c r="L202" s="236" t="str">
        <f t="shared" si="8"/>
        <v>#VALUE!</v>
      </c>
      <c r="M202" s="236" t="str">
        <f t="shared" si="9"/>
        <v>#VALUE!</v>
      </c>
      <c r="N202" s="236" t="str">
        <f t="shared" si="10"/>
        <v>#VALUE!</v>
      </c>
      <c r="O202" s="236" t="str">
        <f t="shared" si="11"/>
        <v>#VALUE!</v>
      </c>
      <c r="P202" s="237" t="str">
        <f t="shared" si="12"/>
        <v>NO RX</v>
      </c>
      <c r="Q202" s="237" t="b">
        <v>0</v>
      </c>
      <c r="R202" s="237" t="str">
        <f t="shared" si="13"/>
        <v>LOW</v>
      </c>
      <c r="S202" s="238"/>
      <c r="T202" s="238">
        <f t="shared" si="21"/>
        <v>44614</v>
      </c>
      <c r="U202" s="237" t="str">
        <f t="shared" si="20"/>
        <v>DUE COMM</v>
      </c>
      <c r="V202" s="237" t="str">
        <f t="shared" si="16"/>
        <v> </v>
      </c>
      <c r="W202" s="83"/>
      <c r="X202" s="83"/>
      <c r="Y202" s="83"/>
      <c r="Z202" s="83"/>
      <c r="AA202" s="83"/>
      <c r="AB202" s="83"/>
      <c r="AC202" s="83"/>
      <c r="AD202" s="83"/>
      <c r="AE202" s="83"/>
    </row>
    <row r="203">
      <c r="A203" s="244">
        <v>10040.0</v>
      </c>
      <c r="B203" s="245" t="s">
        <v>7574</v>
      </c>
      <c r="C203" s="231" t="b">
        <v>0</v>
      </c>
      <c r="D203" s="235" t="s">
        <v>7552</v>
      </c>
      <c r="E203" s="236" t="str">
        <f t="shared" si="1"/>
        <v>OPI RX</v>
      </c>
      <c r="F203" s="236" t="str">
        <f t="shared" si="2"/>
        <v>#VALUE!</v>
      </c>
      <c r="G203" s="236" t="str">
        <f t="shared" si="3"/>
        <v>#VALUE!</v>
      </c>
      <c r="H203" s="236" t="str">
        <f t="shared" si="4"/>
        <v>#VALUE!</v>
      </c>
      <c r="I203" s="236" t="str">
        <f t="shared" si="5"/>
        <v>#VALUE!</v>
      </c>
      <c r="J203" s="236" t="str">
        <f t="shared" si="6"/>
        <v>#VALUE!</v>
      </c>
      <c r="K203" s="236" t="str">
        <f t="shared" si="7"/>
        <v>#VALUE!</v>
      </c>
      <c r="L203" s="236" t="str">
        <f t="shared" si="8"/>
        <v>#VALUE!</v>
      </c>
      <c r="M203" s="236" t="str">
        <f t="shared" si="9"/>
        <v>#VALUE!</v>
      </c>
      <c r="N203" s="236" t="str">
        <f t="shared" si="10"/>
        <v>#VALUE!</v>
      </c>
      <c r="O203" s="236" t="str">
        <f t="shared" si="11"/>
        <v>#VALUE!</v>
      </c>
      <c r="P203" s="237" t="str">
        <f t="shared" si="12"/>
        <v>OPIOIDS</v>
      </c>
      <c r="Q203" s="237" t="b">
        <v>0</v>
      </c>
      <c r="R203" s="237" t="str">
        <f t="shared" si="13"/>
        <v>LOW</v>
      </c>
      <c r="S203" s="238"/>
      <c r="T203" s="238" t="str">
        <f t="shared" si="21"/>
        <v>  -  </v>
      </c>
      <c r="U203" s="237" t="str">
        <f t="shared" si="20"/>
        <v>DUE COMM</v>
      </c>
      <c r="V203" s="237" t="str">
        <f t="shared" si="16"/>
        <v> </v>
      </c>
      <c r="W203" s="83"/>
      <c r="X203" s="83"/>
      <c r="Y203" s="83"/>
      <c r="Z203" s="83"/>
      <c r="AA203" s="83"/>
      <c r="AB203" s="83"/>
      <c r="AC203" s="83"/>
      <c r="AD203" s="83"/>
      <c r="AE203" s="83"/>
    </row>
    <row r="204">
      <c r="A204" s="233">
        <v>10044.0</v>
      </c>
      <c r="B204" s="234" t="s">
        <v>7664</v>
      </c>
      <c r="C204" s="231" t="b">
        <v>0</v>
      </c>
      <c r="D204" s="235" t="s">
        <v>7552</v>
      </c>
      <c r="E204" s="236" t="str">
        <f t="shared" si="1"/>
        <v>#VALUE!</v>
      </c>
      <c r="F204" s="236" t="str">
        <f t="shared" si="2"/>
        <v>OPI RX</v>
      </c>
      <c r="G204" s="236" t="str">
        <f t="shared" si="3"/>
        <v>#VALUE!</v>
      </c>
      <c r="H204" s="236" t="str">
        <f t="shared" si="4"/>
        <v>#VALUE!</v>
      </c>
      <c r="I204" s="236" t="str">
        <f t="shared" si="5"/>
        <v>#VALUE!</v>
      </c>
      <c r="J204" s="236" t="str">
        <f t="shared" si="6"/>
        <v>#VALUE!</v>
      </c>
      <c r="K204" s="236" t="str">
        <f t="shared" si="7"/>
        <v>#VALUE!</v>
      </c>
      <c r="L204" s="236" t="str">
        <f t="shared" si="8"/>
        <v>#VALUE!</v>
      </c>
      <c r="M204" s="236" t="str">
        <f t="shared" si="9"/>
        <v>#VALUE!</v>
      </c>
      <c r="N204" s="236" t="str">
        <f t="shared" si="10"/>
        <v>#VALUE!</v>
      </c>
      <c r="O204" s="236" t="str">
        <f t="shared" si="11"/>
        <v>#VALUE!</v>
      </c>
      <c r="P204" s="237" t="str">
        <f t="shared" si="12"/>
        <v>OPIOIDS</v>
      </c>
      <c r="Q204" s="237" t="b">
        <v>0</v>
      </c>
      <c r="R204" s="237" t="str">
        <f t="shared" si="13"/>
        <v>LOW</v>
      </c>
      <c r="S204" s="238"/>
      <c r="T204" s="238" t="str">
        <f t="shared" si="21"/>
        <v>  -  </v>
      </c>
      <c r="U204" s="237" t="str">
        <f t="shared" si="20"/>
        <v>DUE COMM</v>
      </c>
      <c r="V204" s="237" t="str">
        <f t="shared" si="16"/>
        <v> </v>
      </c>
      <c r="W204" s="83"/>
      <c r="X204" s="83"/>
      <c r="Y204" s="83"/>
      <c r="Z204" s="83"/>
      <c r="AA204" s="83"/>
      <c r="AB204" s="83"/>
      <c r="AC204" s="83"/>
      <c r="AD204" s="83"/>
      <c r="AE204" s="83"/>
    </row>
    <row r="205">
      <c r="A205" s="233">
        <v>10047.0</v>
      </c>
      <c r="B205" s="239" t="s">
        <v>7665</v>
      </c>
      <c r="C205" s="230" t="b">
        <v>1</v>
      </c>
      <c r="D205" s="235">
        <v>44627.0</v>
      </c>
      <c r="E205" s="236" t="str">
        <f t="shared" si="1"/>
        <v>#VALUE!</v>
      </c>
      <c r="F205" s="236" t="str">
        <f t="shared" si="2"/>
        <v>#VALUE!</v>
      </c>
      <c r="G205" s="236" t="str">
        <f t="shared" si="3"/>
        <v>#VALUE!</v>
      </c>
      <c r="H205" s="236" t="str">
        <f t="shared" si="4"/>
        <v>#VALUE!</v>
      </c>
      <c r="I205" s="236" t="str">
        <f t="shared" si="5"/>
        <v>#VALUE!</v>
      </c>
      <c r="J205" s="236" t="str">
        <f t="shared" si="6"/>
        <v>OPI RX</v>
      </c>
      <c r="K205" s="236" t="str">
        <f t="shared" si="7"/>
        <v>#VALUE!</v>
      </c>
      <c r="L205" s="236" t="str">
        <f t="shared" si="8"/>
        <v>#VALUE!</v>
      </c>
      <c r="M205" s="236" t="str">
        <f t="shared" si="9"/>
        <v>#VALUE!</v>
      </c>
      <c r="N205" s="236" t="str">
        <f t="shared" si="10"/>
        <v>#VALUE!</v>
      </c>
      <c r="O205" s="236" t="str">
        <f t="shared" si="11"/>
        <v>#VALUE!</v>
      </c>
      <c r="P205" s="237" t="str">
        <f t="shared" si="12"/>
        <v>OPIOIDS</v>
      </c>
      <c r="Q205" s="237" t="b">
        <v>1</v>
      </c>
      <c r="R205" s="237" t="str">
        <f t="shared" si="13"/>
        <v>HIGH</v>
      </c>
      <c r="S205" s="238">
        <v>44249.0</v>
      </c>
      <c r="T205" s="243">
        <f t="shared" si="21"/>
        <v>44627</v>
      </c>
      <c r="U205" s="237" t="str">
        <f t="shared" si="20"/>
        <v>DUE COMM</v>
      </c>
      <c r="V205" s="237" t="str">
        <f t="shared" si="16"/>
        <v> </v>
      </c>
      <c r="W205" s="83"/>
      <c r="X205" s="83"/>
      <c r="Y205" s="83"/>
      <c r="Z205" s="83"/>
      <c r="AA205" s="83"/>
      <c r="AB205" s="83"/>
      <c r="AC205" s="83"/>
      <c r="AD205" s="83"/>
      <c r="AE205" s="83"/>
    </row>
    <row r="206">
      <c r="A206" s="233">
        <v>10049.0</v>
      </c>
      <c r="B206" s="234" t="s">
        <v>7576</v>
      </c>
      <c r="C206" s="230" t="b">
        <v>1</v>
      </c>
      <c r="D206" s="235">
        <v>44636.0</v>
      </c>
      <c r="E206" s="236" t="str">
        <f t="shared" si="1"/>
        <v>#VALUE!</v>
      </c>
      <c r="F206" s="236" t="str">
        <f t="shared" si="2"/>
        <v>#VALUE!</v>
      </c>
      <c r="G206" s="236" t="str">
        <f t="shared" si="3"/>
        <v>#VALUE!</v>
      </c>
      <c r="H206" s="236" t="str">
        <f t="shared" si="4"/>
        <v>#VALUE!</v>
      </c>
      <c r="I206" s="236" t="str">
        <f t="shared" si="5"/>
        <v>#VALUE!</v>
      </c>
      <c r="J206" s="236" t="str">
        <f t="shared" si="6"/>
        <v>#VALUE!</v>
      </c>
      <c r="K206" s="236" t="str">
        <f t="shared" si="7"/>
        <v>#VALUE!</v>
      </c>
      <c r="L206" s="236" t="str">
        <f t="shared" si="8"/>
        <v>#VALUE!</v>
      </c>
      <c r="M206" s="236" t="str">
        <f t="shared" si="9"/>
        <v>#VALUE!</v>
      </c>
      <c r="N206" s="236" t="str">
        <f t="shared" si="10"/>
        <v>#VALUE!</v>
      </c>
      <c r="O206" s="236" t="str">
        <f t="shared" si="11"/>
        <v>#VALUE!</v>
      </c>
      <c r="P206" s="237" t="str">
        <f t="shared" si="12"/>
        <v>NO RX</v>
      </c>
      <c r="Q206" s="237" t="b">
        <v>0</v>
      </c>
      <c r="R206" s="237" t="str">
        <f t="shared" si="13"/>
        <v>LOW</v>
      </c>
      <c r="S206" s="238"/>
      <c r="T206" s="243">
        <f t="shared" si="21"/>
        <v>44636</v>
      </c>
      <c r="U206" s="237" t="str">
        <f t="shared" si="20"/>
        <v>DUE COMM</v>
      </c>
      <c r="V206" s="237" t="str">
        <f t="shared" si="16"/>
        <v> </v>
      </c>
      <c r="W206" s="83"/>
      <c r="X206" s="83"/>
      <c r="Y206" s="83"/>
      <c r="Z206" s="83"/>
      <c r="AA206" s="83"/>
      <c r="AB206" s="83"/>
      <c r="AC206" s="83"/>
      <c r="AD206" s="83"/>
      <c r="AE206" s="83"/>
    </row>
    <row r="207">
      <c r="A207" s="233">
        <v>10055.0</v>
      </c>
      <c r="B207" s="239" t="s">
        <v>7627</v>
      </c>
      <c r="C207" s="230" t="b">
        <v>1</v>
      </c>
      <c r="D207" s="235">
        <v>44601.0</v>
      </c>
      <c r="E207" s="236" t="str">
        <f t="shared" si="1"/>
        <v>#VALUE!</v>
      </c>
      <c r="F207" s="236" t="str">
        <f t="shared" si="2"/>
        <v>OPI RX</v>
      </c>
      <c r="G207" s="236" t="str">
        <f t="shared" si="3"/>
        <v>#VALUE!</v>
      </c>
      <c r="H207" s="236" t="str">
        <f t="shared" si="4"/>
        <v>OPI RX</v>
      </c>
      <c r="I207" s="236" t="str">
        <f t="shared" si="5"/>
        <v>#VALUE!</v>
      </c>
      <c r="J207" s="236" t="str">
        <f t="shared" si="6"/>
        <v>#VALUE!</v>
      </c>
      <c r="K207" s="236" t="str">
        <f t="shared" si="7"/>
        <v>#VALUE!</v>
      </c>
      <c r="L207" s="236" t="str">
        <f t="shared" si="8"/>
        <v>#VALUE!</v>
      </c>
      <c r="M207" s="236" t="str">
        <f t="shared" si="9"/>
        <v>#VALUE!</v>
      </c>
      <c r="N207" s="236" t="str">
        <f t="shared" si="10"/>
        <v>#VALUE!</v>
      </c>
      <c r="O207" s="236" t="str">
        <f t="shared" si="11"/>
        <v>#VALUE!</v>
      </c>
      <c r="P207" s="237" t="str">
        <f t="shared" si="12"/>
        <v>OPIOIDS</v>
      </c>
      <c r="Q207" s="234" t="b">
        <v>0</v>
      </c>
      <c r="R207" s="237" t="str">
        <f t="shared" si="13"/>
        <v>LOW</v>
      </c>
      <c r="S207" s="238">
        <v>44183.0</v>
      </c>
      <c r="T207" s="243">
        <f t="shared" si="21"/>
        <v>44601</v>
      </c>
      <c r="U207" s="237" t="str">
        <f t="shared" si="20"/>
        <v>DUE COMM</v>
      </c>
      <c r="V207" s="237" t="str">
        <f t="shared" si="16"/>
        <v> </v>
      </c>
      <c r="W207" s="83"/>
      <c r="X207" s="83"/>
      <c r="Y207" s="83"/>
      <c r="Z207" s="83"/>
      <c r="AA207" s="83"/>
      <c r="AB207" s="83"/>
      <c r="AC207" s="83"/>
      <c r="AD207" s="83"/>
      <c r="AE207" s="83"/>
    </row>
    <row r="208">
      <c r="A208" s="233">
        <v>10056.0</v>
      </c>
      <c r="B208" s="234" t="s">
        <v>7649</v>
      </c>
      <c r="C208" s="231" t="b">
        <v>0</v>
      </c>
      <c r="D208" s="235" t="s">
        <v>7552</v>
      </c>
      <c r="E208" s="236" t="str">
        <f t="shared" si="1"/>
        <v>OPI RX</v>
      </c>
      <c r="F208" s="236" t="str">
        <f t="shared" si="2"/>
        <v>OPI RX</v>
      </c>
      <c r="G208" s="236" t="str">
        <f t="shared" si="3"/>
        <v>#VALUE!</v>
      </c>
      <c r="H208" s="236" t="str">
        <f t="shared" si="4"/>
        <v>#VALUE!</v>
      </c>
      <c r="I208" s="236" t="str">
        <f t="shared" si="5"/>
        <v>#VALUE!</v>
      </c>
      <c r="J208" s="236" t="str">
        <f t="shared" si="6"/>
        <v>#VALUE!</v>
      </c>
      <c r="K208" s="236" t="str">
        <f t="shared" si="7"/>
        <v>#VALUE!</v>
      </c>
      <c r="L208" s="236" t="str">
        <f t="shared" si="8"/>
        <v>#VALUE!</v>
      </c>
      <c r="M208" s="236" t="str">
        <f t="shared" si="9"/>
        <v>#VALUE!</v>
      </c>
      <c r="N208" s="236" t="str">
        <f t="shared" si="10"/>
        <v>#VALUE!</v>
      </c>
      <c r="O208" s="236" t="str">
        <f t="shared" si="11"/>
        <v>#VALUE!</v>
      </c>
      <c r="P208" s="237" t="str">
        <f t="shared" si="12"/>
        <v>OPIOIDS</v>
      </c>
      <c r="Q208" s="237" t="b">
        <v>0</v>
      </c>
      <c r="R208" s="237" t="str">
        <f t="shared" si="13"/>
        <v>LOW</v>
      </c>
      <c r="S208" s="238"/>
      <c r="T208" s="238" t="str">
        <f t="shared" si="21"/>
        <v>  -  </v>
      </c>
      <c r="U208" s="237" t="str">
        <f t="shared" si="20"/>
        <v>DUE COMM</v>
      </c>
      <c r="V208" s="237" t="str">
        <f t="shared" si="16"/>
        <v> </v>
      </c>
      <c r="W208" s="83"/>
      <c r="X208" s="83"/>
      <c r="Y208" s="83"/>
      <c r="Z208" s="83"/>
      <c r="AA208" s="83"/>
      <c r="AB208" s="83"/>
      <c r="AC208" s="83"/>
      <c r="AD208" s="83"/>
      <c r="AE208" s="83"/>
    </row>
    <row r="209">
      <c r="A209" s="233">
        <v>10061.0</v>
      </c>
      <c r="B209" s="239" t="s">
        <v>7666</v>
      </c>
      <c r="C209" s="234" t="b">
        <v>1</v>
      </c>
      <c r="D209" s="235">
        <v>44620.0</v>
      </c>
      <c r="E209" s="236" t="str">
        <f t="shared" si="1"/>
        <v>#VALUE!</v>
      </c>
      <c r="F209" s="236" t="str">
        <f t="shared" si="2"/>
        <v>OPI RX</v>
      </c>
      <c r="G209" s="236" t="str">
        <f t="shared" si="3"/>
        <v>#VALUE!</v>
      </c>
      <c r="H209" s="236" t="str">
        <f t="shared" si="4"/>
        <v>#VALUE!</v>
      </c>
      <c r="I209" s="236" t="str">
        <f t="shared" si="5"/>
        <v>#VALUE!</v>
      </c>
      <c r="J209" s="236" t="str">
        <f t="shared" si="6"/>
        <v>#VALUE!</v>
      </c>
      <c r="K209" s="236" t="str">
        <f t="shared" si="7"/>
        <v>#VALUE!</v>
      </c>
      <c r="L209" s="236" t="str">
        <f t="shared" si="8"/>
        <v>#VALUE!</v>
      </c>
      <c r="M209" s="236" t="str">
        <f t="shared" si="9"/>
        <v>#VALUE!</v>
      </c>
      <c r="N209" s="236" t="str">
        <f t="shared" si="10"/>
        <v>#VALUE!</v>
      </c>
      <c r="O209" s="236" t="str">
        <f t="shared" si="11"/>
        <v>#VALUE!</v>
      </c>
      <c r="P209" s="237" t="str">
        <f t="shared" si="12"/>
        <v>OPIOIDS</v>
      </c>
      <c r="Q209" s="237" t="b">
        <v>1</v>
      </c>
      <c r="R209" s="237" t="str">
        <f t="shared" si="13"/>
        <v>HIGH</v>
      </c>
      <c r="S209" s="238">
        <v>44477.0</v>
      </c>
      <c r="T209" s="243">
        <f t="shared" si="21"/>
        <v>44620</v>
      </c>
      <c r="U209" s="237" t="str">
        <f t="shared" si="20"/>
        <v> </v>
      </c>
      <c r="V209" s="237" t="str">
        <f t="shared" si="16"/>
        <v> </v>
      </c>
      <c r="W209" s="83"/>
      <c r="X209" s="83"/>
      <c r="Y209" s="83"/>
      <c r="Z209" s="83"/>
      <c r="AA209" s="83"/>
      <c r="AB209" s="83"/>
      <c r="AC209" s="83"/>
      <c r="AD209" s="83"/>
      <c r="AE209" s="83"/>
    </row>
    <row r="210">
      <c r="A210" s="233">
        <v>10063.0</v>
      </c>
      <c r="B210" s="234" t="s">
        <v>7667</v>
      </c>
      <c r="C210" s="230" t="b">
        <v>0</v>
      </c>
      <c r="D210" s="235" t="s">
        <v>7552</v>
      </c>
      <c r="E210" s="236" t="str">
        <f t="shared" si="1"/>
        <v>#VALUE!</v>
      </c>
      <c r="F210" s="236" t="str">
        <f t="shared" si="2"/>
        <v>#VALUE!</v>
      </c>
      <c r="G210" s="236" t="str">
        <f t="shared" si="3"/>
        <v>#VALUE!</v>
      </c>
      <c r="H210" s="236" t="str">
        <f t="shared" si="4"/>
        <v>#VALUE!</v>
      </c>
      <c r="I210" s="236" t="str">
        <f t="shared" si="5"/>
        <v>#VALUE!</v>
      </c>
      <c r="J210" s="236" t="str">
        <f t="shared" si="6"/>
        <v>#VALUE!</v>
      </c>
      <c r="K210" s="236" t="str">
        <f t="shared" si="7"/>
        <v>#VALUE!</v>
      </c>
      <c r="L210" s="236" t="str">
        <f t="shared" si="8"/>
        <v>#VALUE!</v>
      </c>
      <c r="M210" s="236" t="str">
        <f t="shared" si="9"/>
        <v>#VALUE!</v>
      </c>
      <c r="N210" s="236" t="str">
        <f t="shared" si="10"/>
        <v>#VALUE!</v>
      </c>
      <c r="O210" s="236" t="str">
        <f t="shared" si="11"/>
        <v>#VALUE!</v>
      </c>
      <c r="P210" s="237" t="str">
        <f t="shared" si="12"/>
        <v>NO RX</v>
      </c>
      <c r="Q210" s="237" t="b">
        <v>0</v>
      </c>
      <c r="R210" s="237" t="str">
        <f t="shared" si="13"/>
        <v>LOW</v>
      </c>
      <c r="S210" s="238"/>
      <c r="T210" s="238" t="str">
        <f t="shared" si="21"/>
        <v>  -  </v>
      </c>
      <c r="U210" s="237" t="str">
        <f t="shared" si="20"/>
        <v>DUE COMM</v>
      </c>
      <c r="V210" s="237" t="str">
        <f t="shared" si="16"/>
        <v> </v>
      </c>
      <c r="W210" s="83"/>
      <c r="X210" s="83"/>
      <c r="Y210" s="83"/>
      <c r="Z210" s="83"/>
      <c r="AA210" s="83"/>
      <c r="AB210" s="83"/>
      <c r="AC210" s="83"/>
      <c r="AD210" s="83"/>
      <c r="AE210" s="83"/>
    </row>
    <row r="211">
      <c r="A211" s="233">
        <v>10076.0</v>
      </c>
      <c r="B211" s="234" t="s">
        <v>7606</v>
      </c>
      <c r="C211" s="231" t="b">
        <v>1</v>
      </c>
      <c r="D211" s="235">
        <v>44627.0</v>
      </c>
      <c r="E211" s="236" t="str">
        <f t="shared" si="1"/>
        <v>#VALUE!</v>
      </c>
      <c r="F211" s="236" t="str">
        <f t="shared" si="2"/>
        <v>#VALUE!</v>
      </c>
      <c r="G211" s="236" t="str">
        <f t="shared" si="3"/>
        <v>#VALUE!</v>
      </c>
      <c r="H211" s="236" t="str">
        <f t="shared" si="4"/>
        <v>#VALUE!</v>
      </c>
      <c r="I211" s="236" t="str">
        <f t="shared" si="5"/>
        <v>#VALUE!</v>
      </c>
      <c r="J211" s="236" t="str">
        <f t="shared" si="6"/>
        <v>#VALUE!</v>
      </c>
      <c r="K211" s="236" t="str">
        <f t="shared" si="7"/>
        <v>#VALUE!</v>
      </c>
      <c r="L211" s="236" t="str">
        <f t="shared" si="8"/>
        <v>#VALUE!</v>
      </c>
      <c r="M211" s="236" t="str">
        <f t="shared" si="9"/>
        <v>OPI RX</v>
      </c>
      <c r="N211" s="236" t="str">
        <f t="shared" si="10"/>
        <v>#VALUE!</v>
      </c>
      <c r="O211" s="236" t="str">
        <f t="shared" si="11"/>
        <v>#VALUE!</v>
      </c>
      <c r="P211" s="237" t="str">
        <f t="shared" si="12"/>
        <v>OPIOIDS</v>
      </c>
      <c r="Q211" s="234" t="b">
        <v>0</v>
      </c>
      <c r="R211" s="237" t="str">
        <f t="shared" si="13"/>
        <v>LOW</v>
      </c>
      <c r="S211" s="238">
        <v>44328.0</v>
      </c>
      <c r="T211" s="243">
        <f t="shared" si="21"/>
        <v>44627</v>
      </c>
      <c r="U211" s="237" t="str">
        <f t="shared" si="20"/>
        <v> </v>
      </c>
      <c r="V211" s="237" t="str">
        <f t="shared" si="16"/>
        <v> </v>
      </c>
      <c r="W211" s="83"/>
      <c r="X211" s="83"/>
      <c r="Y211" s="83"/>
      <c r="Z211" s="83"/>
      <c r="AA211" s="83"/>
      <c r="AB211" s="83"/>
      <c r="AC211" s="83"/>
      <c r="AD211" s="83"/>
      <c r="AE211" s="83"/>
    </row>
    <row r="212">
      <c r="A212" s="233">
        <v>10084.0</v>
      </c>
      <c r="B212" s="234" t="s">
        <v>7668</v>
      </c>
      <c r="C212" s="230" t="b">
        <v>1</v>
      </c>
      <c r="D212" s="235">
        <v>44578.0</v>
      </c>
      <c r="E212" s="236" t="str">
        <f t="shared" si="1"/>
        <v>#VALUE!</v>
      </c>
      <c r="F212" s="236" t="str">
        <f t="shared" si="2"/>
        <v>OPI RX</v>
      </c>
      <c r="G212" s="236" t="str">
        <f t="shared" si="3"/>
        <v>#VALUE!</v>
      </c>
      <c r="H212" s="236" t="str">
        <f t="shared" si="4"/>
        <v>#VALUE!</v>
      </c>
      <c r="I212" s="236" t="str">
        <f t="shared" si="5"/>
        <v>#VALUE!</v>
      </c>
      <c r="J212" s="236" t="str">
        <f t="shared" si="6"/>
        <v>#VALUE!</v>
      </c>
      <c r="K212" s="236" t="str">
        <f t="shared" si="7"/>
        <v>#VALUE!</v>
      </c>
      <c r="L212" s="236" t="str">
        <f t="shared" si="8"/>
        <v>#VALUE!</v>
      </c>
      <c r="M212" s="236" t="str">
        <f t="shared" si="9"/>
        <v>#VALUE!</v>
      </c>
      <c r="N212" s="236" t="str">
        <f t="shared" si="10"/>
        <v>#VALUE!</v>
      </c>
      <c r="O212" s="236" t="str">
        <f t="shared" si="11"/>
        <v>#VALUE!</v>
      </c>
      <c r="P212" s="237" t="str">
        <f t="shared" si="12"/>
        <v>OPIOIDS</v>
      </c>
      <c r="Q212" s="237" t="b">
        <v>0</v>
      </c>
      <c r="R212" s="237" t="str">
        <f t="shared" si="13"/>
        <v>LOW</v>
      </c>
      <c r="S212" s="238"/>
      <c r="T212" s="243">
        <f t="shared" si="21"/>
        <v>44578</v>
      </c>
      <c r="U212" s="237" t="str">
        <f t="shared" si="20"/>
        <v>DUE COMM</v>
      </c>
      <c r="V212" s="237" t="str">
        <f t="shared" si="16"/>
        <v> </v>
      </c>
      <c r="W212" s="83"/>
      <c r="X212" s="83"/>
      <c r="Y212" s="83"/>
      <c r="Z212" s="83"/>
      <c r="AA212" s="83"/>
      <c r="AB212" s="83"/>
      <c r="AC212" s="83"/>
      <c r="AD212" s="83"/>
      <c r="AE212" s="83"/>
    </row>
    <row r="213">
      <c r="A213" s="244">
        <v>10088.0</v>
      </c>
      <c r="B213" s="245" t="s">
        <v>7669</v>
      </c>
      <c r="C213" s="230" t="b">
        <v>1</v>
      </c>
      <c r="D213" s="235" t="s">
        <v>7552</v>
      </c>
      <c r="E213" s="236" t="str">
        <f t="shared" si="1"/>
        <v>#VALUE!</v>
      </c>
      <c r="F213" s="236" t="str">
        <f t="shared" si="2"/>
        <v>#VALUE!</v>
      </c>
      <c r="G213" s="236" t="str">
        <f t="shared" si="3"/>
        <v>#VALUE!</v>
      </c>
      <c r="H213" s="236" t="str">
        <f t="shared" si="4"/>
        <v>#VALUE!</v>
      </c>
      <c r="I213" s="236" t="str">
        <f t="shared" si="5"/>
        <v>#VALUE!</v>
      </c>
      <c r="J213" s="236" t="str">
        <f t="shared" si="6"/>
        <v>#VALUE!</v>
      </c>
      <c r="K213" s="236" t="str">
        <f t="shared" si="7"/>
        <v>#VALUE!</v>
      </c>
      <c r="L213" s="236" t="str">
        <f t="shared" si="8"/>
        <v>#VALUE!</v>
      </c>
      <c r="M213" s="236" t="str">
        <f t="shared" si="9"/>
        <v>OPI RX</v>
      </c>
      <c r="N213" s="236" t="str">
        <f t="shared" si="10"/>
        <v>#VALUE!</v>
      </c>
      <c r="O213" s="236" t="str">
        <f t="shared" si="11"/>
        <v>#VALUE!</v>
      </c>
      <c r="P213" s="237" t="str">
        <f t="shared" si="12"/>
        <v>OPIOIDS</v>
      </c>
      <c r="Q213" s="237" t="b">
        <v>1</v>
      </c>
      <c r="R213" s="237" t="str">
        <f t="shared" si="13"/>
        <v>HIGH</v>
      </c>
      <c r="S213" s="238">
        <v>44250.0</v>
      </c>
      <c r="T213" s="238" t="str">
        <f t="shared" si="21"/>
        <v>  -  </v>
      </c>
      <c r="U213" s="237" t="str">
        <f t="shared" si="20"/>
        <v>DUE COMM</v>
      </c>
      <c r="V213" s="237" t="str">
        <f t="shared" si="16"/>
        <v> </v>
      </c>
      <c r="W213" s="83"/>
      <c r="X213" s="83"/>
      <c r="Y213" s="83"/>
      <c r="Z213" s="83"/>
      <c r="AA213" s="83"/>
      <c r="AB213" s="83"/>
      <c r="AC213" s="83"/>
      <c r="AD213" s="83"/>
      <c r="AE213" s="83"/>
    </row>
    <row r="214">
      <c r="A214" s="244">
        <v>10090.0</v>
      </c>
      <c r="B214" s="245" t="s">
        <v>7670</v>
      </c>
      <c r="C214" s="231" t="b">
        <v>1</v>
      </c>
      <c r="D214" s="235">
        <v>44577.0</v>
      </c>
      <c r="E214" s="236" t="str">
        <f t="shared" si="1"/>
        <v>#VALUE!</v>
      </c>
      <c r="F214" s="236" t="str">
        <f t="shared" si="2"/>
        <v>OPI RX</v>
      </c>
      <c r="G214" s="236" t="str">
        <f t="shared" si="3"/>
        <v>#VALUE!</v>
      </c>
      <c r="H214" s="236" t="str">
        <f t="shared" si="4"/>
        <v>OPI RX</v>
      </c>
      <c r="I214" s="236" t="str">
        <f t="shared" si="5"/>
        <v>#VALUE!</v>
      </c>
      <c r="J214" s="236" t="str">
        <f t="shared" si="6"/>
        <v>#VALUE!</v>
      </c>
      <c r="K214" s="236" t="str">
        <f t="shared" si="7"/>
        <v>#VALUE!</v>
      </c>
      <c r="L214" s="236" t="str">
        <f t="shared" si="8"/>
        <v>#VALUE!</v>
      </c>
      <c r="M214" s="236" t="str">
        <f t="shared" si="9"/>
        <v>#VALUE!</v>
      </c>
      <c r="N214" s="236" t="str">
        <f t="shared" si="10"/>
        <v>#VALUE!</v>
      </c>
      <c r="O214" s="236" t="str">
        <f t="shared" si="11"/>
        <v>#VALUE!</v>
      </c>
      <c r="P214" s="237" t="str">
        <f t="shared" si="12"/>
        <v>OPIOIDS</v>
      </c>
      <c r="Q214" s="237" t="b">
        <v>0</v>
      </c>
      <c r="R214" s="237" t="str">
        <f t="shared" si="13"/>
        <v>LOW</v>
      </c>
      <c r="S214" s="238"/>
      <c r="T214" s="243">
        <f t="shared" si="21"/>
        <v>44577</v>
      </c>
      <c r="U214" s="237" t="str">
        <f t="shared" si="20"/>
        <v>DUE COMM</v>
      </c>
      <c r="V214" s="237" t="str">
        <f t="shared" si="16"/>
        <v> </v>
      </c>
      <c r="W214" s="83"/>
      <c r="X214" s="83"/>
      <c r="Y214" s="83"/>
      <c r="Z214" s="83"/>
      <c r="AA214" s="83"/>
      <c r="AB214" s="83"/>
      <c r="AC214" s="83"/>
      <c r="AD214" s="83"/>
      <c r="AE214" s="83"/>
    </row>
    <row r="215">
      <c r="A215" s="244">
        <v>10094.0</v>
      </c>
      <c r="B215" s="246" t="s">
        <v>7671</v>
      </c>
      <c r="C215" s="231" t="b">
        <v>1</v>
      </c>
      <c r="D215" s="235">
        <v>44601.0</v>
      </c>
      <c r="E215" s="236" t="str">
        <f t="shared" si="1"/>
        <v>#VALUE!</v>
      </c>
      <c r="F215" s="236" t="str">
        <f t="shared" si="2"/>
        <v>#VALUE!</v>
      </c>
      <c r="G215" s="236" t="str">
        <f t="shared" si="3"/>
        <v>OPI RX</v>
      </c>
      <c r="H215" s="236" t="str">
        <f t="shared" si="4"/>
        <v>#VALUE!</v>
      </c>
      <c r="I215" s="236" t="str">
        <f t="shared" si="5"/>
        <v>#VALUE!</v>
      </c>
      <c r="J215" s="236" t="str">
        <f t="shared" si="6"/>
        <v>#VALUE!</v>
      </c>
      <c r="K215" s="236" t="str">
        <f t="shared" si="7"/>
        <v>#VALUE!</v>
      </c>
      <c r="L215" s="236" t="str">
        <f t="shared" si="8"/>
        <v>#VALUE!</v>
      </c>
      <c r="M215" s="236" t="str">
        <f t="shared" si="9"/>
        <v>#VALUE!</v>
      </c>
      <c r="N215" s="236" t="str">
        <f t="shared" si="10"/>
        <v>#VALUE!</v>
      </c>
      <c r="O215" s="236" t="str">
        <f t="shared" si="11"/>
        <v>#VALUE!</v>
      </c>
      <c r="P215" s="237" t="str">
        <f t="shared" si="12"/>
        <v>OPIOIDS</v>
      </c>
      <c r="Q215" s="234" t="b">
        <v>0</v>
      </c>
      <c r="R215" s="237" t="str">
        <f t="shared" si="13"/>
        <v>LOW</v>
      </c>
      <c r="S215" s="238">
        <v>44144.0</v>
      </c>
      <c r="T215" s="243">
        <f t="shared" si="21"/>
        <v>44601</v>
      </c>
      <c r="U215" s="237" t="str">
        <f t="shared" si="20"/>
        <v>DUE COMM</v>
      </c>
      <c r="V215" s="237" t="str">
        <f t="shared" si="16"/>
        <v> </v>
      </c>
      <c r="W215" s="83"/>
      <c r="X215" s="83"/>
      <c r="Y215" s="83"/>
      <c r="Z215" s="83"/>
      <c r="AA215" s="83"/>
      <c r="AB215" s="83"/>
      <c r="AC215" s="83"/>
      <c r="AD215" s="83"/>
      <c r="AE215" s="83"/>
    </row>
    <row r="216">
      <c r="A216" s="244">
        <v>10095.0</v>
      </c>
      <c r="B216" s="245" t="s">
        <v>7566</v>
      </c>
      <c r="C216" s="230" t="b">
        <v>1</v>
      </c>
      <c r="D216" s="235">
        <v>44616.0</v>
      </c>
      <c r="E216" s="236" t="str">
        <f t="shared" si="1"/>
        <v>#VALUE!</v>
      </c>
      <c r="F216" s="236" t="str">
        <f t="shared" si="2"/>
        <v>OPI RX</v>
      </c>
      <c r="G216" s="236" t="str">
        <f t="shared" si="3"/>
        <v>#VALUE!</v>
      </c>
      <c r="H216" s="236" t="str">
        <f t="shared" si="4"/>
        <v>#VALUE!</v>
      </c>
      <c r="I216" s="236" t="str">
        <f t="shared" si="5"/>
        <v>#VALUE!</v>
      </c>
      <c r="J216" s="236" t="str">
        <f t="shared" si="6"/>
        <v>#VALUE!</v>
      </c>
      <c r="K216" s="236" t="str">
        <f t="shared" si="7"/>
        <v>#VALUE!</v>
      </c>
      <c r="L216" s="236" t="str">
        <f t="shared" si="8"/>
        <v>#VALUE!</v>
      </c>
      <c r="M216" s="236" t="str">
        <f t="shared" si="9"/>
        <v>#VALUE!</v>
      </c>
      <c r="N216" s="236" t="str">
        <f t="shared" si="10"/>
        <v>#VALUE!</v>
      </c>
      <c r="O216" s="236" t="str">
        <f t="shared" si="11"/>
        <v>#VALUE!</v>
      </c>
      <c r="P216" s="237" t="str">
        <f t="shared" si="12"/>
        <v>OPIOIDS</v>
      </c>
      <c r="Q216" s="237" t="b">
        <v>0</v>
      </c>
      <c r="R216" s="237" t="str">
        <f t="shared" si="13"/>
        <v>LOW</v>
      </c>
      <c r="S216" s="238">
        <v>44133.0</v>
      </c>
      <c r="T216" s="243">
        <f t="shared" si="21"/>
        <v>44616</v>
      </c>
      <c r="U216" s="237" t="str">
        <f t="shared" si="20"/>
        <v>DUE COMM</v>
      </c>
      <c r="V216" s="237" t="str">
        <f t="shared" si="16"/>
        <v> </v>
      </c>
      <c r="W216" s="83"/>
      <c r="X216" s="83"/>
      <c r="Y216" s="83"/>
      <c r="Z216" s="83"/>
      <c r="AA216" s="83"/>
      <c r="AB216" s="83"/>
      <c r="AC216" s="83"/>
      <c r="AD216" s="83"/>
      <c r="AE216" s="83"/>
    </row>
    <row r="217">
      <c r="A217" s="244">
        <v>10100.0</v>
      </c>
      <c r="B217" s="245" t="s">
        <v>7571</v>
      </c>
      <c r="C217" s="231" t="b">
        <v>1</v>
      </c>
      <c r="D217" s="235">
        <v>44593.0</v>
      </c>
      <c r="E217" s="236" t="str">
        <f t="shared" si="1"/>
        <v>#VALUE!</v>
      </c>
      <c r="F217" s="236" t="str">
        <f t="shared" si="2"/>
        <v>OPI RX</v>
      </c>
      <c r="G217" s="236" t="str">
        <f t="shared" si="3"/>
        <v>#VALUE!</v>
      </c>
      <c r="H217" s="236" t="str">
        <f t="shared" si="4"/>
        <v>#VALUE!</v>
      </c>
      <c r="I217" s="236" t="str">
        <f t="shared" si="5"/>
        <v>#VALUE!</v>
      </c>
      <c r="J217" s="236" t="str">
        <f t="shared" si="6"/>
        <v>#VALUE!</v>
      </c>
      <c r="K217" s="236" t="str">
        <f t="shared" si="7"/>
        <v>#VALUE!</v>
      </c>
      <c r="L217" s="236" t="str">
        <f t="shared" si="8"/>
        <v>#VALUE!</v>
      </c>
      <c r="M217" s="236" t="str">
        <f t="shared" si="9"/>
        <v>#VALUE!</v>
      </c>
      <c r="N217" s="236" t="str">
        <f t="shared" si="10"/>
        <v>#VALUE!</v>
      </c>
      <c r="O217" s="236" t="str">
        <f t="shared" si="11"/>
        <v>#VALUE!</v>
      </c>
      <c r="P217" s="237" t="str">
        <f t="shared" si="12"/>
        <v>OPIOIDS</v>
      </c>
      <c r="Q217" s="237" t="b">
        <v>1</v>
      </c>
      <c r="R217" s="237" t="str">
        <f t="shared" si="13"/>
        <v>HIGH</v>
      </c>
      <c r="S217" s="238"/>
      <c r="T217" s="243">
        <f t="shared" si="21"/>
        <v>44593</v>
      </c>
      <c r="U217" s="237" t="str">
        <f t="shared" si="20"/>
        <v>DUE COMM</v>
      </c>
      <c r="V217" s="237" t="str">
        <f t="shared" si="16"/>
        <v> </v>
      </c>
      <c r="W217" s="83"/>
      <c r="X217" s="83"/>
      <c r="Y217" s="83"/>
      <c r="Z217" s="83"/>
      <c r="AA217" s="83"/>
      <c r="AB217" s="83"/>
      <c r="AC217" s="83"/>
      <c r="AD217" s="83"/>
      <c r="AE217" s="83"/>
    </row>
    <row r="218">
      <c r="A218" s="244">
        <v>10109.0</v>
      </c>
      <c r="B218" s="245" t="s">
        <v>7578</v>
      </c>
      <c r="C218" s="230" t="b">
        <v>1</v>
      </c>
      <c r="D218" s="235">
        <v>44591.0</v>
      </c>
      <c r="E218" s="236" t="str">
        <f t="shared" si="1"/>
        <v>#VALUE!</v>
      </c>
      <c r="F218" s="236" t="str">
        <f t="shared" si="2"/>
        <v>#VALUE!</v>
      </c>
      <c r="G218" s="236" t="str">
        <f t="shared" si="3"/>
        <v>OPI RX</v>
      </c>
      <c r="H218" s="236" t="str">
        <f t="shared" si="4"/>
        <v>#VALUE!</v>
      </c>
      <c r="I218" s="236" t="str">
        <f t="shared" si="5"/>
        <v>#VALUE!</v>
      </c>
      <c r="J218" s="236" t="str">
        <f t="shared" si="6"/>
        <v>#VALUE!</v>
      </c>
      <c r="K218" s="236" t="str">
        <f t="shared" si="7"/>
        <v>#VALUE!</v>
      </c>
      <c r="L218" s="236" t="str">
        <f t="shared" si="8"/>
        <v>#VALUE!</v>
      </c>
      <c r="M218" s="236" t="str">
        <f t="shared" si="9"/>
        <v>#VALUE!</v>
      </c>
      <c r="N218" s="236" t="str">
        <f t="shared" si="10"/>
        <v>#VALUE!</v>
      </c>
      <c r="O218" s="236" t="str">
        <f t="shared" si="11"/>
        <v>#VALUE!</v>
      </c>
      <c r="P218" s="237" t="str">
        <f t="shared" si="12"/>
        <v>OPIOIDS</v>
      </c>
      <c r="Q218" s="237" t="b">
        <v>0</v>
      </c>
      <c r="R218" s="237" t="str">
        <f t="shared" si="13"/>
        <v>LOW</v>
      </c>
      <c r="S218" s="238"/>
      <c r="T218" s="243">
        <f t="shared" si="21"/>
        <v>44591</v>
      </c>
      <c r="U218" s="237" t="str">
        <f t="shared" si="20"/>
        <v>DUE COMM</v>
      </c>
      <c r="V218" s="237" t="str">
        <f t="shared" si="16"/>
        <v> </v>
      </c>
      <c r="W218" s="83"/>
      <c r="X218" s="83"/>
      <c r="Y218" s="83"/>
      <c r="Z218" s="83"/>
      <c r="AA218" s="83"/>
      <c r="AB218" s="83"/>
      <c r="AC218" s="83"/>
      <c r="AD218" s="83"/>
      <c r="AE218" s="83"/>
    </row>
    <row r="219">
      <c r="A219" s="244">
        <v>10113.0</v>
      </c>
      <c r="B219" s="239" t="s">
        <v>7552</v>
      </c>
      <c r="C219" s="231" t="b">
        <v>1</v>
      </c>
      <c r="D219" s="243">
        <v>44539.0</v>
      </c>
      <c r="E219" s="236" t="str">
        <f t="shared" si="1"/>
        <v>#VALUE!</v>
      </c>
      <c r="F219" s="236" t="str">
        <f t="shared" si="2"/>
        <v>#VALUE!</v>
      </c>
      <c r="G219" s="236" t="str">
        <f t="shared" si="3"/>
        <v>#VALUE!</v>
      </c>
      <c r="H219" s="236" t="str">
        <f t="shared" si="4"/>
        <v>#VALUE!</v>
      </c>
      <c r="I219" s="236" t="str">
        <f t="shared" si="5"/>
        <v>#VALUE!</v>
      </c>
      <c r="J219" s="236" t="str">
        <f t="shared" si="6"/>
        <v>#VALUE!</v>
      </c>
      <c r="K219" s="236" t="str">
        <f t="shared" si="7"/>
        <v>#VALUE!</v>
      </c>
      <c r="L219" s="236" t="str">
        <f t="shared" si="8"/>
        <v>#VALUE!</v>
      </c>
      <c r="M219" s="236" t="str">
        <f t="shared" si="9"/>
        <v>#VALUE!</v>
      </c>
      <c r="N219" s="236" t="str">
        <f t="shared" si="10"/>
        <v>#VALUE!</v>
      </c>
      <c r="O219" s="236" t="str">
        <f t="shared" si="11"/>
        <v>#VALUE!</v>
      </c>
      <c r="P219" s="237" t="str">
        <f t="shared" si="12"/>
        <v>NO RX</v>
      </c>
      <c r="Q219" s="237" t="b">
        <v>0</v>
      </c>
      <c r="R219" s="237" t="str">
        <f t="shared" si="13"/>
        <v>LOW</v>
      </c>
      <c r="S219" s="238">
        <v>37520.0</v>
      </c>
      <c r="T219" s="243">
        <f t="shared" si="21"/>
        <v>44539</v>
      </c>
      <c r="U219" s="237" t="str">
        <f t="shared" si="20"/>
        <v>DUE COMM</v>
      </c>
      <c r="V219" s="237" t="str">
        <f t="shared" si="16"/>
        <v> </v>
      </c>
      <c r="W219" s="83"/>
      <c r="X219" s="83"/>
      <c r="Y219" s="83"/>
      <c r="Z219" s="83"/>
      <c r="AA219" s="83"/>
      <c r="AB219" s="83"/>
      <c r="AC219" s="83"/>
      <c r="AD219" s="83"/>
      <c r="AE219" s="83"/>
    </row>
    <row r="220">
      <c r="A220" s="244">
        <v>10114.0</v>
      </c>
      <c r="B220" s="245" t="s">
        <v>7585</v>
      </c>
      <c r="C220" s="230" t="b">
        <v>1</v>
      </c>
      <c r="D220" s="235">
        <v>44587.0</v>
      </c>
      <c r="E220" s="236" t="str">
        <f t="shared" si="1"/>
        <v>#VALUE!</v>
      </c>
      <c r="F220" s="236" t="str">
        <f t="shared" si="2"/>
        <v>OPI RX</v>
      </c>
      <c r="G220" s="236" t="str">
        <f t="shared" si="3"/>
        <v>#VALUE!</v>
      </c>
      <c r="H220" s="236" t="str">
        <f t="shared" si="4"/>
        <v>#VALUE!</v>
      </c>
      <c r="I220" s="236" t="str">
        <f t="shared" si="5"/>
        <v>#VALUE!</v>
      </c>
      <c r="J220" s="236" t="str">
        <f t="shared" si="6"/>
        <v>#VALUE!</v>
      </c>
      <c r="K220" s="236" t="str">
        <f t="shared" si="7"/>
        <v>#VALUE!</v>
      </c>
      <c r="L220" s="236" t="str">
        <f t="shared" si="8"/>
        <v>#VALUE!</v>
      </c>
      <c r="M220" s="236" t="str">
        <f t="shared" si="9"/>
        <v>#VALUE!</v>
      </c>
      <c r="N220" s="236" t="str">
        <f t="shared" si="10"/>
        <v>#VALUE!</v>
      </c>
      <c r="O220" s="236" t="str">
        <f t="shared" si="11"/>
        <v>#VALUE!</v>
      </c>
      <c r="P220" s="237" t="str">
        <f t="shared" si="12"/>
        <v>OPIOIDS</v>
      </c>
      <c r="Q220" s="237" t="b">
        <v>0</v>
      </c>
      <c r="R220" s="237" t="str">
        <f t="shared" si="13"/>
        <v>LOW</v>
      </c>
      <c r="S220" s="238"/>
      <c r="T220" s="243">
        <f t="shared" si="21"/>
        <v>44587</v>
      </c>
      <c r="U220" s="237" t="str">
        <f t="shared" si="20"/>
        <v>DUE COMM</v>
      </c>
      <c r="V220" s="237" t="str">
        <f t="shared" si="16"/>
        <v> </v>
      </c>
      <c r="W220" s="83"/>
      <c r="X220" s="83"/>
      <c r="Y220" s="83"/>
      <c r="Z220" s="83"/>
      <c r="AA220" s="83"/>
      <c r="AB220" s="83"/>
      <c r="AC220" s="83"/>
      <c r="AD220" s="83"/>
      <c r="AE220" s="83"/>
    </row>
    <row r="221">
      <c r="A221" s="244">
        <v>10115.0</v>
      </c>
      <c r="B221" s="239" t="s">
        <v>7672</v>
      </c>
      <c r="C221" s="230" t="b">
        <v>1</v>
      </c>
      <c r="D221" s="235">
        <v>44596.0</v>
      </c>
      <c r="E221" s="236" t="str">
        <f t="shared" si="1"/>
        <v>#VALUE!</v>
      </c>
      <c r="F221" s="236" t="str">
        <f t="shared" si="2"/>
        <v>#VALUE!</v>
      </c>
      <c r="G221" s="236" t="str">
        <f t="shared" si="3"/>
        <v>#VALUE!</v>
      </c>
      <c r="H221" s="236" t="str">
        <f t="shared" si="4"/>
        <v>#VALUE!</v>
      </c>
      <c r="I221" s="236" t="str">
        <f t="shared" si="5"/>
        <v>OPI RX</v>
      </c>
      <c r="J221" s="236" t="str">
        <f t="shared" si="6"/>
        <v>#VALUE!</v>
      </c>
      <c r="K221" s="236" t="str">
        <f t="shared" si="7"/>
        <v>#VALUE!</v>
      </c>
      <c r="L221" s="236" t="str">
        <f t="shared" si="8"/>
        <v>#VALUE!</v>
      </c>
      <c r="M221" s="236" t="str">
        <f t="shared" si="9"/>
        <v>#VALUE!</v>
      </c>
      <c r="N221" s="236" t="str">
        <f t="shared" si="10"/>
        <v>#VALUE!</v>
      </c>
      <c r="O221" s="236" t="str">
        <f t="shared" si="11"/>
        <v>#VALUE!</v>
      </c>
      <c r="P221" s="237" t="str">
        <f t="shared" si="12"/>
        <v>OPIOIDS</v>
      </c>
      <c r="Q221" s="234" t="b">
        <v>1</v>
      </c>
      <c r="R221" s="237" t="str">
        <f t="shared" si="13"/>
        <v>HIGH</v>
      </c>
      <c r="S221" s="238">
        <v>44204.0</v>
      </c>
      <c r="T221" s="243">
        <f t="shared" si="21"/>
        <v>44596</v>
      </c>
      <c r="U221" s="237" t="str">
        <f t="shared" si="20"/>
        <v>DUE COMM</v>
      </c>
      <c r="V221" s="237" t="str">
        <f t="shared" si="16"/>
        <v> </v>
      </c>
      <c r="W221" s="83"/>
      <c r="X221" s="83"/>
      <c r="Y221" s="83"/>
      <c r="Z221" s="83"/>
      <c r="AA221" s="83"/>
      <c r="AB221" s="83"/>
      <c r="AC221" s="83"/>
      <c r="AD221" s="83"/>
      <c r="AE221" s="83"/>
    </row>
    <row r="222">
      <c r="A222" s="244">
        <v>10121.0</v>
      </c>
      <c r="B222" s="239" t="s">
        <v>7552</v>
      </c>
      <c r="C222" s="230" t="b">
        <v>1</v>
      </c>
      <c r="D222" s="243">
        <v>44442.0</v>
      </c>
      <c r="E222" s="236" t="str">
        <f t="shared" si="1"/>
        <v>#VALUE!</v>
      </c>
      <c r="F222" s="236" t="str">
        <f t="shared" si="2"/>
        <v>#VALUE!</v>
      </c>
      <c r="G222" s="236" t="str">
        <f t="shared" si="3"/>
        <v>#VALUE!</v>
      </c>
      <c r="H222" s="236" t="str">
        <f t="shared" si="4"/>
        <v>#VALUE!</v>
      </c>
      <c r="I222" s="236" t="str">
        <f t="shared" si="5"/>
        <v>#VALUE!</v>
      </c>
      <c r="J222" s="236" t="str">
        <f t="shared" si="6"/>
        <v>#VALUE!</v>
      </c>
      <c r="K222" s="236" t="str">
        <f t="shared" si="7"/>
        <v>#VALUE!</v>
      </c>
      <c r="L222" s="236" t="str">
        <f t="shared" si="8"/>
        <v>#VALUE!</v>
      </c>
      <c r="M222" s="236" t="str">
        <f t="shared" si="9"/>
        <v>#VALUE!</v>
      </c>
      <c r="N222" s="236" t="str">
        <f t="shared" si="10"/>
        <v>#VALUE!</v>
      </c>
      <c r="O222" s="236" t="str">
        <f t="shared" si="11"/>
        <v>#VALUE!</v>
      </c>
      <c r="P222" s="237" t="str">
        <f t="shared" si="12"/>
        <v>NO RX</v>
      </c>
      <c r="Q222" s="237" t="b">
        <v>0</v>
      </c>
      <c r="R222" s="237" t="str">
        <f t="shared" si="13"/>
        <v>LOW</v>
      </c>
      <c r="S222" s="238"/>
      <c r="T222" s="243">
        <f t="shared" si="21"/>
        <v>44442</v>
      </c>
      <c r="U222" s="237" t="str">
        <f t="shared" si="20"/>
        <v>DUE COMM</v>
      </c>
      <c r="V222" s="237" t="str">
        <f t="shared" si="16"/>
        <v> </v>
      </c>
      <c r="W222" s="83"/>
      <c r="X222" s="83"/>
      <c r="Y222" s="83"/>
      <c r="Z222" s="83"/>
      <c r="AA222" s="83"/>
      <c r="AB222" s="83"/>
      <c r="AC222" s="83"/>
      <c r="AD222" s="83"/>
      <c r="AE222" s="83"/>
    </row>
    <row r="223">
      <c r="A223" s="244">
        <v>10140.0</v>
      </c>
      <c r="B223" s="245" t="s">
        <v>7585</v>
      </c>
      <c r="C223" s="230" t="b">
        <v>0</v>
      </c>
      <c r="D223" s="235" t="s">
        <v>7552</v>
      </c>
      <c r="E223" s="236" t="str">
        <f t="shared" si="1"/>
        <v>#VALUE!</v>
      </c>
      <c r="F223" s="236" t="str">
        <f t="shared" si="2"/>
        <v>OPI RX</v>
      </c>
      <c r="G223" s="236" t="str">
        <f t="shared" si="3"/>
        <v>#VALUE!</v>
      </c>
      <c r="H223" s="236" t="str">
        <f t="shared" si="4"/>
        <v>#VALUE!</v>
      </c>
      <c r="I223" s="236" t="str">
        <f t="shared" si="5"/>
        <v>#VALUE!</v>
      </c>
      <c r="J223" s="236" t="str">
        <f t="shared" si="6"/>
        <v>#VALUE!</v>
      </c>
      <c r="K223" s="236" t="str">
        <f t="shared" si="7"/>
        <v>#VALUE!</v>
      </c>
      <c r="L223" s="236" t="str">
        <f t="shared" si="8"/>
        <v>#VALUE!</v>
      </c>
      <c r="M223" s="236" t="str">
        <f t="shared" si="9"/>
        <v>#VALUE!</v>
      </c>
      <c r="N223" s="236" t="str">
        <f t="shared" si="10"/>
        <v>#VALUE!</v>
      </c>
      <c r="O223" s="236" t="str">
        <f t="shared" si="11"/>
        <v>#VALUE!</v>
      </c>
      <c r="P223" s="237" t="str">
        <f t="shared" si="12"/>
        <v>OPIOIDS</v>
      </c>
      <c r="Q223" s="237" t="b">
        <v>0</v>
      </c>
      <c r="R223" s="237" t="str">
        <f t="shared" si="13"/>
        <v>LOW</v>
      </c>
      <c r="S223" s="238"/>
      <c r="T223" s="238" t="str">
        <f t="shared" si="21"/>
        <v>  -  </v>
      </c>
      <c r="U223" s="237" t="str">
        <f t="shared" si="20"/>
        <v>DUE COMM</v>
      </c>
      <c r="V223" s="237" t="str">
        <f t="shared" si="16"/>
        <v> </v>
      </c>
      <c r="W223" s="83"/>
      <c r="X223" s="83"/>
      <c r="Y223" s="83"/>
      <c r="Z223" s="83"/>
      <c r="AA223" s="83"/>
      <c r="AB223" s="83"/>
      <c r="AC223" s="83"/>
      <c r="AD223" s="83"/>
      <c r="AE223" s="83"/>
    </row>
    <row r="224">
      <c r="A224" s="233">
        <v>10143.0</v>
      </c>
      <c r="B224" s="234" t="s">
        <v>7566</v>
      </c>
      <c r="C224" s="230" t="b">
        <v>1</v>
      </c>
      <c r="D224" s="243">
        <v>44384.0</v>
      </c>
      <c r="E224" s="236" t="str">
        <f t="shared" si="1"/>
        <v>#VALUE!</v>
      </c>
      <c r="F224" s="236" t="str">
        <f t="shared" si="2"/>
        <v>OPI RX</v>
      </c>
      <c r="G224" s="236" t="str">
        <f t="shared" si="3"/>
        <v>#VALUE!</v>
      </c>
      <c r="H224" s="236" t="str">
        <f t="shared" si="4"/>
        <v>#VALUE!</v>
      </c>
      <c r="I224" s="236" t="str">
        <f t="shared" si="5"/>
        <v>#VALUE!</v>
      </c>
      <c r="J224" s="236" t="str">
        <f t="shared" si="6"/>
        <v>#VALUE!</v>
      </c>
      <c r="K224" s="236" t="str">
        <f t="shared" si="7"/>
        <v>#VALUE!</v>
      </c>
      <c r="L224" s="236" t="str">
        <f t="shared" si="8"/>
        <v>#VALUE!</v>
      </c>
      <c r="M224" s="236" t="str">
        <f t="shared" si="9"/>
        <v>#VALUE!</v>
      </c>
      <c r="N224" s="236" t="str">
        <f t="shared" si="10"/>
        <v>#VALUE!</v>
      </c>
      <c r="O224" s="236" t="str">
        <f t="shared" si="11"/>
        <v>#VALUE!</v>
      </c>
      <c r="P224" s="237" t="str">
        <f t="shared" si="12"/>
        <v>OPIOIDS</v>
      </c>
      <c r="Q224" s="237" t="b">
        <v>0</v>
      </c>
      <c r="R224" s="237" t="str">
        <f t="shared" si="13"/>
        <v>LOW</v>
      </c>
      <c r="S224" s="238"/>
      <c r="T224" s="243">
        <f t="shared" si="21"/>
        <v>44384</v>
      </c>
      <c r="U224" s="237" t="str">
        <f t="shared" si="20"/>
        <v>DUE COMM</v>
      </c>
      <c r="V224" s="237" t="str">
        <f t="shared" si="16"/>
        <v> </v>
      </c>
      <c r="W224" s="83"/>
      <c r="X224" s="83"/>
      <c r="Y224" s="83"/>
      <c r="Z224" s="83"/>
      <c r="AA224" s="83"/>
      <c r="AB224" s="83"/>
      <c r="AC224" s="83"/>
      <c r="AD224" s="83"/>
      <c r="AE224" s="83"/>
    </row>
    <row r="225">
      <c r="A225" s="233">
        <v>10148.0</v>
      </c>
      <c r="B225" s="239" t="s">
        <v>7552</v>
      </c>
      <c r="C225" s="231" t="b">
        <v>0</v>
      </c>
      <c r="D225" s="235" t="s">
        <v>7552</v>
      </c>
      <c r="E225" s="236" t="str">
        <f t="shared" si="1"/>
        <v>#VALUE!</v>
      </c>
      <c r="F225" s="236" t="str">
        <f t="shared" si="2"/>
        <v>#VALUE!</v>
      </c>
      <c r="G225" s="236" t="str">
        <f t="shared" si="3"/>
        <v>#VALUE!</v>
      </c>
      <c r="H225" s="236" t="str">
        <f t="shared" si="4"/>
        <v>#VALUE!</v>
      </c>
      <c r="I225" s="236" t="str">
        <f t="shared" si="5"/>
        <v>#VALUE!</v>
      </c>
      <c r="J225" s="236" t="str">
        <f t="shared" si="6"/>
        <v>#VALUE!</v>
      </c>
      <c r="K225" s="236" t="str">
        <f t="shared" si="7"/>
        <v>#VALUE!</v>
      </c>
      <c r="L225" s="236" t="str">
        <f t="shared" si="8"/>
        <v>#VALUE!</v>
      </c>
      <c r="M225" s="236" t="str">
        <f t="shared" si="9"/>
        <v>#VALUE!</v>
      </c>
      <c r="N225" s="236" t="str">
        <f t="shared" si="10"/>
        <v>#VALUE!</v>
      </c>
      <c r="O225" s="236" t="str">
        <f t="shared" si="11"/>
        <v>#VALUE!</v>
      </c>
      <c r="P225" s="237" t="str">
        <f t="shared" si="12"/>
        <v>NO RX</v>
      </c>
      <c r="Q225" s="234" t="b">
        <v>0</v>
      </c>
      <c r="R225" s="237" t="str">
        <f t="shared" si="13"/>
        <v>LOW</v>
      </c>
      <c r="S225" s="238"/>
      <c r="T225" s="238" t="str">
        <f t="shared" si="21"/>
        <v>  -  </v>
      </c>
      <c r="U225" s="237" t="str">
        <f t="shared" si="20"/>
        <v>DUE COMM</v>
      </c>
      <c r="V225" s="237" t="str">
        <f t="shared" si="16"/>
        <v> </v>
      </c>
      <c r="W225" s="83"/>
      <c r="X225" s="83"/>
      <c r="Y225" s="83"/>
      <c r="Z225" s="83"/>
      <c r="AA225" s="83"/>
      <c r="AB225" s="83"/>
      <c r="AC225" s="83"/>
      <c r="AD225" s="83"/>
      <c r="AE225" s="83"/>
    </row>
    <row r="226">
      <c r="A226" s="233">
        <v>10155.0</v>
      </c>
      <c r="B226" s="234" t="s">
        <v>7556</v>
      </c>
      <c r="C226" s="231" t="b">
        <v>1</v>
      </c>
      <c r="D226" s="243">
        <v>44476.0</v>
      </c>
      <c r="E226" s="236" t="str">
        <f t="shared" si="1"/>
        <v>OPI RX</v>
      </c>
      <c r="F226" s="236" t="str">
        <f t="shared" si="2"/>
        <v>#VALUE!</v>
      </c>
      <c r="G226" s="236" t="str">
        <f t="shared" si="3"/>
        <v>#VALUE!</v>
      </c>
      <c r="H226" s="236" t="str">
        <f t="shared" si="4"/>
        <v>#VALUE!</v>
      </c>
      <c r="I226" s="236" t="str">
        <f t="shared" si="5"/>
        <v>#VALUE!</v>
      </c>
      <c r="J226" s="236" t="str">
        <f t="shared" si="6"/>
        <v>#VALUE!</v>
      </c>
      <c r="K226" s="236" t="str">
        <f t="shared" si="7"/>
        <v>#VALUE!</v>
      </c>
      <c r="L226" s="236" t="str">
        <f t="shared" si="8"/>
        <v>#VALUE!</v>
      </c>
      <c r="M226" s="236" t="str">
        <f t="shared" si="9"/>
        <v>#VALUE!</v>
      </c>
      <c r="N226" s="236" t="str">
        <f t="shared" si="10"/>
        <v>#VALUE!</v>
      </c>
      <c r="O226" s="236" t="str">
        <f t="shared" si="11"/>
        <v>#VALUE!</v>
      </c>
      <c r="P226" s="237" t="str">
        <f t="shared" si="12"/>
        <v>OPIOIDS</v>
      </c>
      <c r="Q226" s="237" t="b">
        <v>0</v>
      </c>
      <c r="R226" s="237" t="str">
        <f t="shared" si="13"/>
        <v>LOW</v>
      </c>
      <c r="S226" s="238">
        <v>44154.0</v>
      </c>
      <c r="T226" s="243">
        <f t="shared" si="21"/>
        <v>44476</v>
      </c>
      <c r="U226" s="237" t="str">
        <f t="shared" si="20"/>
        <v>DUE COMM</v>
      </c>
      <c r="V226" s="237" t="str">
        <f t="shared" si="16"/>
        <v> </v>
      </c>
      <c r="W226" s="83"/>
      <c r="X226" s="83"/>
      <c r="Y226" s="83"/>
      <c r="Z226" s="83"/>
      <c r="AA226" s="83"/>
      <c r="AB226" s="83"/>
      <c r="AC226" s="83"/>
      <c r="AD226" s="83"/>
      <c r="AE226" s="83"/>
    </row>
    <row r="227">
      <c r="A227" s="244">
        <v>10157.0</v>
      </c>
      <c r="B227" s="245" t="s">
        <v>7673</v>
      </c>
      <c r="C227" s="231" t="b">
        <v>1</v>
      </c>
      <c r="D227" s="243">
        <v>44448.0</v>
      </c>
      <c r="E227" s="236" t="str">
        <f t="shared" si="1"/>
        <v>#VALUE!</v>
      </c>
      <c r="F227" s="236" t="str">
        <f t="shared" si="2"/>
        <v>#VALUE!</v>
      </c>
      <c r="G227" s="236" t="str">
        <f t="shared" si="3"/>
        <v>#VALUE!</v>
      </c>
      <c r="H227" s="236" t="str">
        <f t="shared" si="4"/>
        <v>OPI RX</v>
      </c>
      <c r="I227" s="236" t="str">
        <f t="shared" si="5"/>
        <v>#VALUE!</v>
      </c>
      <c r="J227" s="236" t="str">
        <f t="shared" si="6"/>
        <v>OPI RX</v>
      </c>
      <c r="K227" s="236" t="str">
        <f t="shared" si="7"/>
        <v>#VALUE!</v>
      </c>
      <c r="L227" s="236" t="str">
        <f t="shared" si="8"/>
        <v>#VALUE!</v>
      </c>
      <c r="M227" s="236" t="str">
        <f t="shared" si="9"/>
        <v>#VALUE!</v>
      </c>
      <c r="N227" s="236" t="str">
        <f t="shared" si="10"/>
        <v>OPI RX</v>
      </c>
      <c r="O227" s="236" t="str">
        <f t="shared" si="11"/>
        <v>#VALUE!</v>
      </c>
      <c r="P227" s="237" t="str">
        <f t="shared" si="12"/>
        <v>OPIOIDS</v>
      </c>
      <c r="Q227" s="237" t="b">
        <v>1</v>
      </c>
      <c r="R227" s="237" t="str">
        <f t="shared" si="13"/>
        <v>HIGH</v>
      </c>
      <c r="S227" s="238"/>
      <c r="T227" s="243">
        <f t="shared" si="21"/>
        <v>44448</v>
      </c>
      <c r="U227" s="237" t="str">
        <f t="shared" si="20"/>
        <v>DUE COMM</v>
      </c>
      <c r="V227" s="237" t="str">
        <f t="shared" si="16"/>
        <v> </v>
      </c>
      <c r="W227" s="83"/>
      <c r="X227" s="83"/>
      <c r="Y227" s="83"/>
      <c r="Z227" s="252"/>
      <c r="AA227" s="83"/>
      <c r="AB227" s="83"/>
      <c r="AC227" s="83"/>
      <c r="AD227" s="83"/>
      <c r="AE227" s="83"/>
    </row>
    <row r="228">
      <c r="A228" s="233">
        <v>10158.0</v>
      </c>
      <c r="B228" s="234" t="s">
        <v>7674</v>
      </c>
      <c r="C228" s="230" t="b">
        <v>1</v>
      </c>
      <c r="D228" s="243">
        <v>44384.0</v>
      </c>
      <c r="E228" s="236" t="str">
        <f t="shared" si="1"/>
        <v>#VALUE!</v>
      </c>
      <c r="F228" s="236" t="str">
        <f t="shared" si="2"/>
        <v>OPI RX</v>
      </c>
      <c r="G228" s="236" t="str">
        <f t="shared" si="3"/>
        <v>#VALUE!</v>
      </c>
      <c r="H228" s="236" t="str">
        <f t="shared" si="4"/>
        <v>#VALUE!</v>
      </c>
      <c r="I228" s="236" t="str">
        <f t="shared" si="5"/>
        <v>#VALUE!</v>
      </c>
      <c r="J228" s="236" t="str">
        <f t="shared" si="6"/>
        <v>#VALUE!</v>
      </c>
      <c r="K228" s="236" t="str">
        <f t="shared" si="7"/>
        <v>#VALUE!</v>
      </c>
      <c r="L228" s="236" t="str">
        <f t="shared" si="8"/>
        <v>#VALUE!</v>
      </c>
      <c r="M228" s="236" t="str">
        <f t="shared" si="9"/>
        <v>#VALUE!</v>
      </c>
      <c r="N228" s="236" t="str">
        <f t="shared" si="10"/>
        <v>#VALUE!</v>
      </c>
      <c r="O228" s="236" t="str">
        <f t="shared" si="11"/>
        <v>#VALUE!</v>
      </c>
      <c r="P228" s="237" t="str">
        <f t="shared" si="12"/>
        <v>OPIOIDS</v>
      </c>
      <c r="Q228" s="237" t="b">
        <v>0</v>
      </c>
      <c r="R228" s="237" t="str">
        <f t="shared" si="13"/>
        <v>LOW</v>
      </c>
      <c r="S228" s="238"/>
      <c r="T228" s="243">
        <f t="shared" si="21"/>
        <v>44384</v>
      </c>
      <c r="U228" s="237" t="str">
        <f t="shared" si="20"/>
        <v>DUE COMM</v>
      </c>
      <c r="V228" s="237" t="str">
        <f t="shared" si="16"/>
        <v> </v>
      </c>
      <c r="W228" s="83"/>
      <c r="X228" s="83"/>
      <c r="Y228" s="83"/>
      <c r="Z228" s="83"/>
      <c r="AA228" s="83"/>
      <c r="AB228" s="83"/>
      <c r="AC228" s="83"/>
      <c r="AD228" s="83"/>
      <c r="AE228" s="83"/>
    </row>
    <row r="229">
      <c r="A229" s="233">
        <v>10160.0</v>
      </c>
      <c r="B229" s="234" t="s">
        <v>7574</v>
      </c>
      <c r="C229" s="230" t="b">
        <v>1</v>
      </c>
      <c r="D229" s="235">
        <v>44587.0</v>
      </c>
      <c r="E229" s="236" t="str">
        <f t="shared" si="1"/>
        <v>OPI RX</v>
      </c>
      <c r="F229" s="236" t="str">
        <f t="shared" si="2"/>
        <v>#VALUE!</v>
      </c>
      <c r="G229" s="236" t="str">
        <f t="shared" si="3"/>
        <v>#VALUE!</v>
      </c>
      <c r="H229" s="236" t="str">
        <f t="shared" si="4"/>
        <v>#VALUE!</v>
      </c>
      <c r="I229" s="236" t="str">
        <f t="shared" si="5"/>
        <v>#VALUE!</v>
      </c>
      <c r="J229" s="236" t="str">
        <f t="shared" si="6"/>
        <v>#VALUE!</v>
      </c>
      <c r="K229" s="236" t="str">
        <f t="shared" si="7"/>
        <v>#VALUE!</v>
      </c>
      <c r="L229" s="236" t="str">
        <f t="shared" si="8"/>
        <v>#VALUE!</v>
      </c>
      <c r="M229" s="236" t="str">
        <f t="shared" si="9"/>
        <v>#VALUE!</v>
      </c>
      <c r="N229" s="236" t="str">
        <f t="shared" si="10"/>
        <v>#VALUE!</v>
      </c>
      <c r="O229" s="236" t="str">
        <f t="shared" si="11"/>
        <v>#VALUE!</v>
      </c>
      <c r="P229" s="237" t="str">
        <f t="shared" si="12"/>
        <v>OPIOIDS</v>
      </c>
      <c r="Q229" s="237" t="b">
        <v>0</v>
      </c>
      <c r="R229" s="237" t="str">
        <f t="shared" si="13"/>
        <v>LOW</v>
      </c>
      <c r="S229" s="238"/>
      <c r="T229" s="243">
        <f t="shared" si="21"/>
        <v>44587</v>
      </c>
      <c r="U229" s="237" t="str">
        <f t="shared" si="20"/>
        <v>DUE COMM</v>
      </c>
      <c r="V229" s="237" t="str">
        <f t="shared" si="16"/>
        <v> </v>
      </c>
      <c r="W229" s="83"/>
      <c r="X229" s="83"/>
      <c r="Y229" s="83"/>
      <c r="Z229" s="83"/>
      <c r="AA229" s="83"/>
      <c r="AB229" s="83"/>
      <c r="AC229" s="83"/>
      <c r="AD229" s="83"/>
      <c r="AE229" s="83"/>
    </row>
    <row r="230">
      <c r="A230" s="233">
        <v>10162.0</v>
      </c>
      <c r="B230" s="234" t="s">
        <v>7675</v>
      </c>
      <c r="C230" s="231" t="b">
        <v>1</v>
      </c>
      <c r="D230" s="243">
        <v>44442.0</v>
      </c>
      <c r="E230" s="236" t="str">
        <f t="shared" si="1"/>
        <v>OPI RX</v>
      </c>
      <c r="F230" s="236" t="str">
        <f t="shared" si="2"/>
        <v>#VALUE!</v>
      </c>
      <c r="G230" s="236" t="str">
        <f t="shared" si="3"/>
        <v>#VALUE!</v>
      </c>
      <c r="H230" s="236" t="str">
        <f t="shared" si="4"/>
        <v>#VALUE!</v>
      </c>
      <c r="I230" s="236" t="str">
        <f t="shared" si="5"/>
        <v>#VALUE!</v>
      </c>
      <c r="J230" s="236" t="str">
        <f t="shared" si="6"/>
        <v>#VALUE!</v>
      </c>
      <c r="K230" s="236" t="str">
        <f t="shared" si="7"/>
        <v>#VALUE!</v>
      </c>
      <c r="L230" s="236" t="str">
        <f t="shared" si="8"/>
        <v>#VALUE!</v>
      </c>
      <c r="M230" s="236" t="str">
        <f t="shared" si="9"/>
        <v>OPI RX</v>
      </c>
      <c r="N230" s="236" t="str">
        <f t="shared" si="10"/>
        <v>#VALUE!</v>
      </c>
      <c r="O230" s="236" t="str">
        <f t="shared" si="11"/>
        <v>#VALUE!</v>
      </c>
      <c r="P230" s="237" t="str">
        <f t="shared" si="12"/>
        <v>OPIOIDS</v>
      </c>
      <c r="Q230" s="234" t="b">
        <v>0</v>
      </c>
      <c r="R230" s="237" t="str">
        <f t="shared" si="13"/>
        <v>LOW</v>
      </c>
      <c r="S230" s="238"/>
      <c r="T230" s="243">
        <f t="shared" si="21"/>
        <v>44442</v>
      </c>
      <c r="U230" s="237" t="str">
        <f t="shared" si="20"/>
        <v>DUE COMM</v>
      </c>
      <c r="V230" s="237" t="str">
        <f t="shared" si="16"/>
        <v> </v>
      </c>
      <c r="W230" s="83"/>
      <c r="X230" s="83"/>
      <c r="Y230" s="83"/>
      <c r="Z230" s="83"/>
      <c r="AA230" s="83"/>
      <c r="AB230" s="83"/>
      <c r="AC230" s="83"/>
      <c r="AD230" s="83"/>
      <c r="AE230" s="83"/>
    </row>
    <row r="231">
      <c r="A231" s="233">
        <v>10164.0</v>
      </c>
      <c r="B231" s="234" t="s">
        <v>7676</v>
      </c>
      <c r="C231" s="230" t="b">
        <v>0</v>
      </c>
      <c r="D231" s="235" t="s">
        <v>7552</v>
      </c>
      <c r="E231" s="236" t="str">
        <f t="shared" si="1"/>
        <v>#VALUE!</v>
      </c>
      <c r="F231" s="236" t="str">
        <f t="shared" si="2"/>
        <v>#VALUE!</v>
      </c>
      <c r="G231" s="236" t="str">
        <f t="shared" si="3"/>
        <v>#VALUE!</v>
      </c>
      <c r="H231" s="236" t="str">
        <f t="shared" si="4"/>
        <v>#VALUE!</v>
      </c>
      <c r="I231" s="236" t="str">
        <f t="shared" si="5"/>
        <v>#VALUE!</v>
      </c>
      <c r="J231" s="236" t="str">
        <f t="shared" si="6"/>
        <v>#VALUE!</v>
      </c>
      <c r="K231" s="236" t="str">
        <f t="shared" si="7"/>
        <v>#VALUE!</v>
      </c>
      <c r="L231" s="236" t="str">
        <f t="shared" si="8"/>
        <v>#VALUE!</v>
      </c>
      <c r="M231" s="236" t="str">
        <f t="shared" si="9"/>
        <v>OPI RX</v>
      </c>
      <c r="N231" s="236" t="str">
        <f t="shared" si="10"/>
        <v>#VALUE!</v>
      </c>
      <c r="O231" s="236" t="str">
        <f t="shared" si="11"/>
        <v>#VALUE!</v>
      </c>
      <c r="P231" s="237" t="str">
        <f t="shared" si="12"/>
        <v>OPIOIDS</v>
      </c>
      <c r="Q231" s="237" t="b">
        <v>1</v>
      </c>
      <c r="R231" s="237" t="str">
        <f t="shared" si="13"/>
        <v>HIGH</v>
      </c>
      <c r="S231" s="238"/>
      <c r="T231" s="238" t="str">
        <f t="shared" si="21"/>
        <v>  -  </v>
      </c>
      <c r="U231" s="237" t="str">
        <f t="shared" si="20"/>
        <v>DUE COMM</v>
      </c>
      <c r="V231" s="237" t="str">
        <f t="shared" si="16"/>
        <v> </v>
      </c>
      <c r="W231" s="83"/>
      <c r="X231" s="83"/>
      <c r="Y231" s="83"/>
      <c r="Z231" s="83"/>
      <c r="AA231" s="83"/>
      <c r="AB231" s="83"/>
      <c r="AC231" s="83"/>
      <c r="AD231" s="83"/>
      <c r="AE231" s="83"/>
    </row>
    <row r="232">
      <c r="A232" s="233">
        <v>10167.0</v>
      </c>
      <c r="B232" s="234" t="s">
        <v>7663</v>
      </c>
      <c r="C232" s="230" t="b">
        <v>1</v>
      </c>
      <c r="D232" s="243">
        <v>44559.0</v>
      </c>
      <c r="E232" s="236" t="str">
        <f t="shared" si="1"/>
        <v>#VALUE!</v>
      </c>
      <c r="F232" s="236" t="str">
        <f t="shared" si="2"/>
        <v>#VALUE!</v>
      </c>
      <c r="G232" s="236" t="str">
        <f t="shared" si="3"/>
        <v>#VALUE!</v>
      </c>
      <c r="H232" s="236" t="str">
        <f t="shared" si="4"/>
        <v>#VALUE!</v>
      </c>
      <c r="I232" s="236" t="str">
        <f t="shared" si="5"/>
        <v>#VALUE!</v>
      </c>
      <c r="J232" s="236" t="str">
        <f t="shared" si="6"/>
        <v>#VALUE!</v>
      </c>
      <c r="K232" s="236" t="str">
        <f t="shared" si="7"/>
        <v>#VALUE!</v>
      </c>
      <c r="L232" s="236" t="str">
        <f t="shared" si="8"/>
        <v>#VALUE!</v>
      </c>
      <c r="M232" s="236" t="str">
        <f t="shared" si="9"/>
        <v>#VALUE!</v>
      </c>
      <c r="N232" s="236" t="str">
        <f t="shared" si="10"/>
        <v>#VALUE!</v>
      </c>
      <c r="O232" s="236" t="str">
        <f t="shared" si="11"/>
        <v>#VALUE!</v>
      </c>
      <c r="P232" s="237" t="str">
        <f t="shared" si="12"/>
        <v>NO RX</v>
      </c>
      <c r="Q232" s="234" t="b">
        <v>0</v>
      </c>
      <c r="R232" s="237" t="str">
        <f t="shared" si="13"/>
        <v>LOW</v>
      </c>
      <c r="S232" s="238">
        <v>44369.0</v>
      </c>
      <c r="T232" s="243">
        <f t="shared" si="21"/>
        <v>44559</v>
      </c>
      <c r="U232" s="237" t="str">
        <f t="shared" si="20"/>
        <v> </v>
      </c>
      <c r="V232" s="237" t="str">
        <f t="shared" si="16"/>
        <v> </v>
      </c>
      <c r="W232" s="83"/>
      <c r="X232" s="83"/>
      <c r="Y232" s="83"/>
      <c r="Z232" s="83"/>
      <c r="AA232" s="83"/>
      <c r="AB232" s="83"/>
      <c r="AC232" s="83"/>
      <c r="AD232" s="83"/>
      <c r="AE232" s="83"/>
    </row>
    <row r="233">
      <c r="A233" s="244">
        <v>10174.0</v>
      </c>
      <c r="B233" s="245" t="s">
        <v>7677</v>
      </c>
      <c r="C233" s="231" t="b">
        <v>0</v>
      </c>
      <c r="D233" s="235" t="s">
        <v>7552</v>
      </c>
      <c r="E233" s="236" t="str">
        <f t="shared" si="1"/>
        <v>#VALUE!</v>
      </c>
      <c r="F233" s="236" t="str">
        <f t="shared" si="2"/>
        <v>#VALUE!</v>
      </c>
      <c r="G233" s="236" t="str">
        <f t="shared" si="3"/>
        <v>#VALUE!</v>
      </c>
      <c r="H233" s="236" t="str">
        <f t="shared" si="4"/>
        <v>#VALUE!</v>
      </c>
      <c r="I233" s="236" t="str">
        <f t="shared" si="5"/>
        <v>#VALUE!</v>
      </c>
      <c r="J233" s="236" t="str">
        <f t="shared" si="6"/>
        <v>#VALUE!</v>
      </c>
      <c r="K233" s="236" t="str">
        <f t="shared" si="7"/>
        <v>#VALUE!</v>
      </c>
      <c r="L233" s="236" t="str">
        <f t="shared" si="8"/>
        <v>#VALUE!</v>
      </c>
      <c r="M233" s="236" t="str">
        <f t="shared" si="9"/>
        <v>OPI RX</v>
      </c>
      <c r="N233" s="236" t="str">
        <f t="shared" si="10"/>
        <v>#VALUE!</v>
      </c>
      <c r="O233" s="236" t="str">
        <f t="shared" si="11"/>
        <v>#VALUE!</v>
      </c>
      <c r="P233" s="237" t="str">
        <f t="shared" si="12"/>
        <v>OPIOIDS</v>
      </c>
      <c r="Q233" s="237" t="b">
        <v>0</v>
      </c>
      <c r="R233" s="237" t="str">
        <f t="shared" si="13"/>
        <v>LOW</v>
      </c>
      <c r="S233" s="238"/>
      <c r="T233" s="238" t="str">
        <f t="shared" si="21"/>
        <v>  -  </v>
      </c>
      <c r="U233" s="237" t="str">
        <f t="shared" si="20"/>
        <v>DUE COMM</v>
      </c>
      <c r="V233" s="237" t="str">
        <f t="shared" si="16"/>
        <v> </v>
      </c>
      <c r="W233" s="83"/>
      <c r="X233" s="83"/>
      <c r="Y233" s="83"/>
      <c r="Z233" s="252"/>
      <c r="AA233" s="83"/>
      <c r="AB233" s="83"/>
      <c r="AC233" s="83"/>
      <c r="AD233" s="83"/>
      <c r="AE233" s="83"/>
    </row>
    <row r="234">
      <c r="A234" s="233">
        <v>10176.0</v>
      </c>
      <c r="B234" s="239" t="s">
        <v>7678</v>
      </c>
      <c r="C234" s="230" t="b">
        <v>1</v>
      </c>
      <c r="D234" s="235">
        <v>44577.0</v>
      </c>
      <c r="E234" s="236" t="str">
        <f t="shared" si="1"/>
        <v>#VALUE!</v>
      </c>
      <c r="F234" s="236" t="str">
        <f t="shared" si="2"/>
        <v>OPI RX</v>
      </c>
      <c r="G234" s="236" t="str">
        <f t="shared" si="3"/>
        <v>#VALUE!</v>
      </c>
      <c r="H234" s="236" t="str">
        <f t="shared" si="4"/>
        <v>#VALUE!</v>
      </c>
      <c r="I234" s="236" t="str">
        <f t="shared" si="5"/>
        <v>#VALUE!</v>
      </c>
      <c r="J234" s="236" t="str">
        <f t="shared" si="6"/>
        <v>#VALUE!</v>
      </c>
      <c r="K234" s="236" t="str">
        <f t="shared" si="7"/>
        <v>#VALUE!</v>
      </c>
      <c r="L234" s="236" t="str">
        <f t="shared" si="8"/>
        <v>#VALUE!</v>
      </c>
      <c r="M234" s="236" t="str">
        <f t="shared" si="9"/>
        <v>OPI RX</v>
      </c>
      <c r="N234" s="236" t="str">
        <f t="shared" si="10"/>
        <v>#VALUE!</v>
      </c>
      <c r="O234" s="236" t="str">
        <f t="shared" si="11"/>
        <v>#VALUE!</v>
      </c>
      <c r="P234" s="237" t="str">
        <f t="shared" si="12"/>
        <v>OPIOIDS</v>
      </c>
      <c r="Q234" s="237" t="b">
        <v>0</v>
      </c>
      <c r="R234" s="237" t="str">
        <f t="shared" si="13"/>
        <v>LOW</v>
      </c>
      <c r="S234" s="238"/>
      <c r="T234" s="243">
        <f t="shared" si="21"/>
        <v>44577</v>
      </c>
      <c r="U234" s="237" t="str">
        <f t="shared" si="20"/>
        <v>DUE COMM</v>
      </c>
      <c r="V234" s="237" t="str">
        <f t="shared" si="16"/>
        <v> </v>
      </c>
      <c r="W234" s="83"/>
      <c r="X234" s="83"/>
      <c r="Y234" s="83"/>
      <c r="Z234" s="83"/>
      <c r="AA234" s="83"/>
      <c r="AB234" s="83"/>
      <c r="AC234" s="83"/>
      <c r="AD234" s="83"/>
      <c r="AE234" s="83"/>
    </row>
    <row r="235">
      <c r="A235" s="233">
        <v>10181.0</v>
      </c>
      <c r="B235" s="239" t="s">
        <v>7679</v>
      </c>
      <c r="C235" s="231" t="b">
        <v>1</v>
      </c>
      <c r="D235" s="235">
        <v>44582.0</v>
      </c>
      <c r="E235" s="236" t="str">
        <f t="shared" si="1"/>
        <v>OPI RX</v>
      </c>
      <c r="F235" s="236" t="str">
        <f t="shared" si="2"/>
        <v>OPI RX</v>
      </c>
      <c r="G235" s="236" t="str">
        <f t="shared" si="3"/>
        <v>#VALUE!</v>
      </c>
      <c r="H235" s="236" t="str">
        <f t="shared" si="4"/>
        <v>#VALUE!</v>
      </c>
      <c r="I235" s="236" t="str">
        <f t="shared" si="5"/>
        <v>#VALUE!</v>
      </c>
      <c r="J235" s="236" t="str">
        <f t="shared" si="6"/>
        <v>#VALUE!</v>
      </c>
      <c r="K235" s="236" t="str">
        <f t="shared" si="7"/>
        <v>#VALUE!</v>
      </c>
      <c r="L235" s="236" t="str">
        <f t="shared" si="8"/>
        <v>#VALUE!</v>
      </c>
      <c r="M235" s="236" t="str">
        <f t="shared" si="9"/>
        <v>#VALUE!</v>
      </c>
      <c r="N235" s="236" t="str">
        <f t="shared" si="10"/>
        <v>#VALUE!</v>
      </c>
      <c r="O235" s="236" t="str">
        <f t="shared" si="11"/>
        <v>#VALUE!</v>
      </c>
      <c r="P235" s="237" t="str">
        <f t="shared" si="12"/>
        <v>OPIOIDS</v>
      </c>
      <c r="Q235" s="237" t="b">
        <v>0</v>
      </c>
      <c r="R235" s="237" t="str">
        <f t="shared" si="13"/>
        <v>LOW</v>
      </c>
      <c r="S235" s="238"/>
      <c r="T235" s="243">
        <f t="shared" si="21"/>
        <v>44582</v>
      </c>
      <c r="U235" s="237" t="str">
        <f t="shared" si="20"/>
        <v>DUE COMM</v>
      </c>
      <c r="V235" s="237" t="str">
        <f t="shared" si="16"/>
        <v> </v>
      </c>
      <c r="W235" s="83"/>
      <c r="X235" s="83"/>
      <c r="Y235" s="83"/>
      <c r="Z235" s="83"/>
      <c r="AA235" s="83"/>
      <c r="AB235" s="83"/>
      <c r="AC235" s="83"/>
      <c r="AD235" s="83"/>
      <c r="AE235" s="83"/>
    </row>
    <row r="236">
      <c r="A236" s="244">
        <v>10185.0</v>
      </c>
      <c r="B236" s="245" t="s">
        <v>7680</v>
      </c>
      <c r="C236" s="231" t="b">
        <v>1</v>
      </c>
      <c r="D236" s="235">
        <v>44636.0</v>
      </c>
      <c r="E236" s="236" t="str">
        <f t="shared" si="1"/>
        <v>#VALUE!</v>
      </c>
      <c r="F236" s="236" t="str">
        <f t="shared" si="2"/>
        <v>#VALUE!</v>
      </c>
      <c r="G236" s="236" t="str">
        <f t="shared" si="3"/>
        <v>OPI RX</v>
      </c>
      <c r="H236" s="236" t="str">
        <f t="shared" si="4"/>
        <v>#VALUE!</v>
      </c>
      <c r="I236" s="236" t="str">
        <f t="shared" si="5"/>
        <v>#VALUE!</v>
      </c>
      <c r="J236" s="236" t="str">
        <f t="shared" si="6"/>
        <v>#VALUE!</v>
      </c>
      <c r="K236" s="236" t="str">
        <f t="shared" si="7"/>
        <v>#VALUE!</v>
      </c>
      <c r="L236" s="236" t="str">
        <f t="shared" si="8"/>
        <v>#VALUE!</v>
      </c>
      <c r="M236" s="236" t="str">
        <f t="shared" si="9"/>
        <v>#VALUE!</v>
      </c>
      <c r="N236" s="236" t="str">
        <f t="shared" si="10"/>
        <v>#VALUE!</v>
      </c>
      <c r="O236" s="236" t="str">
        <f t="shared" si="11"/>
        <v>#VALUE!</v>
      </c>
      <c r="P236" s="237" t="str">
        <f t="shared" si="12"/>
        <v>OPIOIDS</v>
      </c>
      <c r="Q236" s="234" t="b">
        <v>1</v>
      </c>
      <c r="R236" s="237" t="str">
        <f t="shared" si="13"/>
        <v>HIGH</v>
      </c>
      <c r="S236" s="238">
        <v>44279.0</v>
      </c>
      <c r="T236" s="243">
        <f t="shared" si="21"/>
        <v>44636</v>
      </c>
      <c r="U236" s="237" t="str">
        <f t="shared" si="20"/>
        <v> </v>
      </c>
      <c r="V236" s="237" t="str">
        <f t="shared" si="16"/>
        <v> </v>
      </c>
      <c r="W236" s="83"/>
      <c r="X236" s="83"/>
      <c r="Y236" s="83"/>
      <c r="Z236" s="83"/>
      <c r="AA236" s="83"/>
      <c r="AB236" s="83"/>
      <c r="AC236" s="83"/>
      <c r="AD236" s="83"/>
      <c r="AE236" s="83"/>
    </row>
    <row r="237">
      <c r="A237" s="233">
        <v>10194.0</v>
      </c>
      <c r="B237" s="234" t="s">
        <v>7681</v>
      </c>
      <c r="C237" s="230" t="b">
        <v>1</v>
      </c>
      <c r="D237" s="243">
        <v>44441.0</v>
      </c>
      <c r="E237" s="236" t="str">
        <f t="shared" si="1"/>
        <v>OPI RX</v>
      </c>
      <c r="F237" s="236" t="str">
        <f t="shared" si="2"/>
        <v>#VALUE!</v>
      </c>
      <c r="G237" s="236" t="str">
        <f t="shared" si="3"/>
        <v>#VALUE!</v>
      </c>
      <c r="H237" s="236" t="str">
        <f t="shared" si="4"/>
        <v>#VALUE!</v>
      </c>
      <c r="I237" s="236" t="str">
        <f t="shared" si="5"/>
        <v>#VALUE!</v>
      </c>
      <c r="J237" s="236" t="str">
        <f t="shared" si="6"/>
        <v>#VALUE!</v>
      </c>
      <c r="K237" s="236" t="str">
        <f t="shared" si="7"/>
        <v>#VALUE!</v>
      </c>
      <c r="L237" s="236" t="str">
        <f t="shared" si="8"/>
        <v>#VALUE!</v>
      </c>
      <c r="M237" s="236" t="str">
        <f t="shared" si="9"/>
        <v>#VALUE!</v>
      </c>
      <c r="N237" s="236" t="str">
        <f t="shared" si="10"/>
        <v>#VALUE!</v>
      </c>
      <c r="O237" s="236" t="str">
        <f t="shared" si="11"/>
        <v>#VALUE!</v>
      </c>
      <c r="P237" s="237" t="str">
        <f t="shared" si="12"/>
        <v>OPIOIDS</v>
      </c>
      <c r="Q237" s="234" t="b">
        <v>0</v>
      </c>
      <c r="R237" s="237" t="str">
        <f t="shared" si="13"/>
        <v>LOW</v>
      </c>
      <c r="S237" s="238"/>
      <c r="T237" s="243">
        <f t="shared" si="21"/>
        <v>44441</v>
      </c>
      <c r="U237" s="237" t="str">
        <f t="shared" si="20"/>
        <v>DUE COMM</v>
      </c>
      <c r="V237" s="237" t="str">
        <f t="shared" si="16"/>
        <v> </v>
      </c>
      <c r="W237" s="83"/>
      <c r="X237" s="83"/>
      <c r="Y237" s="83"/>
      <c r="Z237" s="83"/>
      <c r="AA237" s="83"/>
      <c r="AB237" s="83"/>
      <c r="AC237" s="83"/>
      <c r="AD237" s="83"/>
      <c r="AE237" s="83"/>
    </row>
    <row r="238">
      <c r="A238" s="233">
        <v>10196.0</v>
      </c>
      <c r="B238" s="234" t="s">
        <v>7682</v>
      </c>
      <c r="C238" s="230" t="b">
        <v>1</v>
      </c>
      <c r="D238" s="243">
        <v>44556.0</v>
      </c>
      <c r="E238" s="236" t="str">
        <f t="shared" si="1"/>
        <v>OPI RX</v>
      </c>
      <c r="F238" s="236" t="str">
        <f t="shared" si="2"/>
        <v>#VALUE!</v>
      </c>
      <c r="G238" s="236" t="str">
        <f t="shared" si="3"/>
        <v>#VALUE!</v>
      </c>
      <c r="H238" s="236" t="str">
        <f t="shared" si="4"/>
        <v>#VALUE!</v>
      </c>
      <c r="I238" s="236" t="str">
        <f t="shared" si="5"/>
        <v>#VALUE!</v>
      </c>
      <c r="J238" s="236" t="str">
        <f t="shared" si="6"/>
        <v>#VALUE!</v>
      </c>
      <c r="K238" s="236" t="str">
        <f t="shared" si="7"/>
        <v>#VALUE!</v>
      </c>
      <c r="L238" s="236" t="str">
        <f t="shared" si="8"/>
        <v>#VALUE!</v>
      </c>
      <c r="M238" s="236" t="str">
        <f t="shared" si="9"/>
        <v>#VALUE!</v>
      </c>
      <c r="N238" s="236" t="str">
        <f t="shared" si="10"/>
        <v>#VALUE!</v>
      </c>
      <c r="O238" s="236" t="str">
        <f t="shared" si="11"/>
        <v>#VALUE!</v>
      </c>
      <c r="P238" s="237" t="str">
        <f t="shared" si="12"/>
        <v>OPIOIDS</v>
      </c>
      <c r="Q238" s="237" t="b">
        <v>1</v>
      </c>
      <c r="R238" s="237" t="str">
        <f t="shared" si="13"/>
        <v>HIGH</v>
      </c>
      <c r="S238" s="238">
        <v>44515.0</v>
      </c>
      <c r="T238" s="243">
        <f t="shared" si="21"/>
        <v>44556</v>
      </c>
      <c r="U238" s="237" t="str">
        <f t="shared" si="20"/>
        <v> </v>
      </c>
      <c r="V238" s="237" t="str">
        <f t="shared" si="16"/>
        <v> </v>
      </c>
      <c r="W238" s="83"/>
      <c r="X238" s="83"/>
      <c r="Y238" s="83"/>
      <c r="Z238" s="83"/>
      <c r="AA238" s="83"/>
      <c r="AB238" s="83"/>
      <c r="AC238" s="83"/>
      <c r="AD238" s="83"/>
      <c r="AE238" s="83"/>
    </row>
    <row r="239">
      <c r="A239" s="244">
        <v>10203.0</v>
      </c>
      <c r="B239" s="245" t="s">
        <v>7683</v>
      </c>
      <c r="C239" s="230" t="b">
        <v>0</v>
      </c>
      <c r="D239" s="235" t="s">
        <v>7552</v>
      </c>
      <c r="E239" s="236" t="str">
        <f t="shared" si="1"/>
        <v>OPI RX</v>
      </c>
      <c r="F239" s="236" t="str">
        <f t="shared" si="2"/>
        <v>#VALUE!</v>
      </c>
      <c r="G239" s="236" t="str">
        <f t="shared" si="3"/>
        <v>#VALUE!</v>
      </c>
      <c r="H239" s="236" t="str">
        <f t="shared" si="4"/>
        <v>#VALUE!</v>
      </c>
      <c r="I239" s="236" t="str">
        <f t="shared" si="5"/>
        <v>#VALUE!</v>
      </c>
      <c r="J239" s="236" t="str">
        <f t="shared" si="6"/>
        <v>#VALUE!</v>
      </c>
      <c r="K239" s="236" t="str">
        <f t="shared" si="7"/>
        <v>#VALUE!</v>
      </c>
      <c r="L239" s="236" t="str">
        <f t="shared" si="8"/>
        <v>#VALUE!</v>
      </c>
      <c r="M239" s="236" t="str">
        <f t="shared" si="9"/>
        <v>#VALUE!</v>
      </c>
      <c r="N239" s="236" t="str">
        <f t="shared" si="10"/>
        <v>#VALUE!</v>
      </c>
      <c r="O239" s="236" t="str">
        <f t="shared" si="11"/>
        <v>#VALUE!</v>
      </c>
      <c r="P239" s="237" t="str">
        <f t="shared" si="12"/>
        <v>OPIOIDS</v>
      </c>
      <c r="Q239" s="234" t="b">
        <v>0</v>
      </c>
      <c r="R239" s="237" t="str">
        <f t="shared" si="13"/>
        <v>LOW</v>
      </c>
      <c r="S239" s="238"/>
      <c r="T239" s="238" t="str">
        <f t="shared" si="21"/>
        <v>  -  </v>
      </c>
      <c r="U239" s="237" t="str">
        <f t="shared" si="20"/>
        <v>DUE COMM</v>
      </c>
      <c r="V239" s="237" t="str">
        <f t="shared" si="16"/>
        <v> </v>
      </c>
      <c r="W239" s="83"/>
      <c r="X239" s="83"/>
      <c r="Y239" s="83"/>
      <c r="Z239" s="83"/>
      <c r="AA239" s="83"/>
      <c r="AB239" s="83"/>
      <c r="AC239" s="83"/>
      <c r="AD239" s="83"/>
      <c r="AE239" s="83"/>
    </row>
    <row r="240">
      <c r="A240" s="244">
        <v>10204.0</v>
      </c>
      <c r="B240" s="246" t="s">
        <v>7585</v>
      </c>
      <c r="C240" s="230" t="b">
        <v>1</v>
      </c>
      <c r="D240" s="235">
        <v>44601.0</v>
      </c>
      <c r="E240" s="236" t="str">
        <f t="shared" si="1"/>
        <v>#VALUE!</v>
      </c>
      <c r="F240" s="236" t="str">
        <f t="shared" si="2"/>
        <v>OPI RX</v>
      </c>
      <c r="G240" s="236" t="str">
        <f t="shared" si="3"/>
        <v>#VALUE!</v>
      </c>
      <c r="H240" s="236" t="str">
        <f t="shared" si="4"/>
        <v>#VALUE!</v>
      </c>
      <c r="I240" s="236" t="str">
        <f t="shared" si="5"/>
        <v>#VALUE!</v>
      </c>
      <c r="J240" s="236" t="str">
        <f t="shared" si="6"/>
        <v>#VALUE!</v>
      </c>
      <c r="K240" s="236" t="str">
        <f t="shared" si="7"/>
        <v>#VALUE!</v>
      </c>
      <c r="L240" s="236" t="str">
        <f t="shared" si="8"/>
        <v>#VALUE!</v>
      </c>
      <c r="M240" s="236" t="str">
        <f t="shared" si="9"/>
        <v>#VALUE!</v>
      </c>
      <c r="N240" s="236" t="str">
        <f t="shared" si="10"/>
        <v>#VALUE!</v>
      </c>
      <c r="O240" s="236" t="str">
        <f t="shared" si="11"/>
        <v>#VALUE!</v>
      </c>
      <c r="P240" s="237" t="str">
        <f t="shared" si="12"/>
        <v>OPIOIDS</v>
      </c>
      <c r="Q240" s="237" t="b">
        <v>0</v>
      </c>
      <c r="R240" s="237" t="str">
        <f t="shared" si="13"/>
        <v>LOW</v>
      </c>
      <c r="S240" s="238">
        <v>44200.0</v>
      </c>
      <c r="T240" s="243">
        <f t="shared" si="21"/>
        <v>44601</v>
      </c>
      <c r="U240" s="237" t="str">
        <f t="shared" si="20"/>
        <v>DUE COMM</v>
      </c>
      <c r="V240" s="237" t="str">
        <f t="shared" si="16"/>
        <v> </v>
      </c>
      <c r="W240" s="83"/>
      <c r="X240" s="83"/>
      <c r="Y240" s="83"/>
      <c r="Z240" s="83"/>
      <c r="AA240" s="83"/>
      <c r="AB240" s="83"/>
      <c r="AC240" s="83"/>
      <c r="AD240" s="83"/>
      <c r="AE240" s="83"/>
    </row>
    <row r="241">
      <c r="A241" s="244">
        <v>10205.0</v>
      </c>
      <c r="B241" s="245" t="s">
        <v>7585</v>
      </c>
      <c r="C241" s="231" t="b">
        <v>0</v>
      </c>
      <c r="D241" s="235" t="s">
        <v>7552</v>
      </c>
      <c r="E241" s="236" t="str">
        <f t="shared" si="1"/>
        <v>#VALUE!</v>
      </c>
      <c r="F241" s="236" t="str">
        <f t="shared" si="2"/>
        <v>OPI RX</v>
      </c>
      <c r="G241" s="236" t="str">
        <f t="shared" si="3"/>
        <v>#VALUE!</v>
      </c>
      <c r="H241" s="236" t="str">
        <f t="shared" si="4"/>
        <v>#VALUE!</v>
      </c>
      <c r="I241" s="236" t="str">
        <f t="shared" si="5"/>
        <v>#VALUE!</v>
      </c>
      <c r="J241" s="236" t="str">
        <f t="shared" si="6"/>
        <v>#VALUE!</v>
      </c>
      <c r="K241" s="236" t="str">
        <f t="shared" si="7"/>
        <v>#VALUE!</v>
      </c>
      <c r="L241" s="236" t="str">
        <f t="shared" si="8"/>
        <v>#VALUE!</v>
      </c>
      <c r="M241" s="236" t="str">
        <f t="shared" si="9"/>
        <v>#VALUE!</v>
      </c>
      <c r="N241" s="236" t="str">
        <f t="shared" si="10"/>
        <v>#VALUE!</v>
      </c>
      <c r="O241" s="236" t="str">
        <f t="shared" si="11"/>
        <v>#VALUE!</v>
      </c>
      <c r="P241" s="237" t="str">
        <f t="shared" si="12"/>
        <v>OPIOIDS</v>
      </c>
      <c r="Q241" s="237" t="b">
        <v>0</v>
      </c>
      <c r="R241" s="237" t="str">
        <f t="shared" si="13"/>
        <v>LOW</v>
      </c>
      <c r="S241" s="238"/>
      <c r="T241" s="238" t="str">
        <f t="shared" si="21"/>
        <v>  -  </v>
      </c>
      <c r="U241" s="237" t="str">
        <f t="shared" si="20"/>
        <v>DUE COMM</v>
      </c>
      <c r="V241" s="237" t="str">
        <f t="shared" si="16"/>
        <v> </v>
      </c>
      <c r="W241" s="83"/>
      <c r="X241" s="83"/>
      <c r="Y241" s="83"/>
      <c r="Z241" s="83"/>
      <c r="AA241" s="83"/>
      <c r="AB241" s="83"/>
      <c r="AC241" s="83"/>
      <c r="AD241" s="83"/>
      <c r="AE241" s="83"/>
    </row>
    <row r="242">
      <c r="A242" s="233">
        <v>10219.0</v>
      </c>
      <c r="B242" s="234" t="s">
        <v>7684</v>
      </c>
      <c r="C242" s="231" t="b">
        <v>1</v>
      </c>
      <c r="D242" s="235">
        <v>44591.0</v>
      </c>
      <c r="E242" s="236" t="str">
        <f t="shared" si="1"/>
        <v>#VALUE!</v>
      </c>
      <c r="F242" s="236" t="str">
        <f t="shared" si="2"/>
        <v>OPI RX</v>
      </c>
      <c r="G242" s="236" t="str">
        <f t="shared" si="3"/>
        <v>#VALUE!</v>
      </c>
      <c r="H242" s="236" t="str">
        <f t="shared" si="4"/>
        <v>#VALUE!</v>
      </c>
      <c r="I242" s="236" t="str">
        <f t="shared" si="5"/>
        <v>#VALUE!</v>
      </c>
      <c r="J242" s="236" t="str">
        <f t="shared" si="6"/>
        <v>#VALUE!</v>
      </c>
      <c r="K242" s="236" t="str">
        <f t="shared" si="7"/>
        <v>#VALUE!</v>
      </c>
      <c r="L242" s="236" t="str">
        <f t="shared" si="8"/>
        <v>#VALUE!</v>
      </c>
      <c r="M242" s="236" t="str">
        <f t="shared" si="9"/>
        <v>#VALUE!</v>
      </c>
      <c r="N242" s="236" t="str">
        <f t="shared" si="10"/>
        <v>#VALUE!</v>
      </c>
      <c r="O242" s="236" t="str">
        <f t="shared" si="11"/>
        <v>#VALUE!</v>
      </c>
      <c r="P242" s="237" t="str">
        <f t="shared" si="12"/>
        <v>OPIOIDS</v>
      </c>
      <c r="Q242" s="237" t="b">
        <v>1</v>
      </c>
      <c r="R242" s="237" t="str">
        <f t="shared" si="13"/>
        <v>HIGH</v>
      </c>
      <c r="S242" s="238"/>
      <c r="T242" s="243">
        <f t="shared" si="21"/>
        <v>44591</v>
      </c>
      <c r="U242" s="237" t="str">
        <f t="shared" si="20"/>
        <v>DUE COMM</v>
      </c>
      <c r="V242" s="237" t="str">
        <f t="shared" si="16"/>
        <v> </v>
      </c>
      <c r="W242" s="83"/>
      <c r="X242" s="83"/>
      <c r="Y242" s="83"/>
      <c r="Z242" s="83"/>
      <c r="AA242" s="83"/>
      <c r="AB242" s="83"/>
      <c r="AC242" s="83"/>
      <c r="AD242" s="83"/>
      <c r="AE242" s="83"/>
    </row>
    <row r="243">
      <c r="A243" s="244">
        <v>10225.0</v>
      </c>
      <c r="B243" s="234" t="s">
        <v>7566</v>
      </c>
      <c r="C243" s="231" t="b">
        <v>1</v>
      </c>
      <c r="D243" s="243">
        <v>44476.0</v>
      </c>
      <c r="E243" s="236" t="str">
        <f t="shared" si="1"/>
        <v>#VALUE!</v>
      </c>
      <c r="F243" s="236" t="str">
        <f t="shared" si="2"/>
        <v>OPI RX</v>
      </c>
      <c r="G243" s="236" t="str">
        <f t="shared" si="3"/>
        <v>#VALUE!</v>
      </c>
      <c r="H243" s="236" t="str">
        <f t="shared" si="4"/>
        <v>#VALUE!</v>
      </c>
      <c r="I243" s="236" t="str">
        <f t="shared" si="5"/>
        <v>#VALUE!</v>
      </c>
      <c r="J243" s="236" t="str">
        <f t="shared" si="6"/>
        <v>#VALUE!</v>
      </c>
      <c r="K243" s="236" t="str">
        <f t="shared" si="7"/>
        <v>#VALUE!</v>
      </c>
      <c r="L243" s="236" t="str">
        <f t="shared" si="8"/>
        <v>#VALUE!</v>
      </c>
      <c r="M243" s="236" t="str">
        <f t="shared" si="9"/>
        <v>#VALUE!</v>
      </c>
      <c r="N243" s="236" t="str">
        <f t="shared" si="10"/>
        <v>#VALUE!</v>
      </c>
      <c r="O243" s="236" t="str">
        <f t="shared" si="11"/>
        <v>#VALUE!</v>
      </c>
      <c r="P243" s="237" t="str">
        <f t="shared" si="12"/>
        <v>OPIOIDS</v>
      </c>
      <c r="Q243" s="237" t="b">
        <v>1</v>
      </c>
      <c r="R243" s="237" t="str">
        <f t="shared" si="13"/>
        <v>HIGH</v>
      </c>
      <c r="S243" s="238">
        <v>44462.0</v>
      </c>
      <c r="T243" s="243">
        <f t="shared" si="21"/>
        <v>44476</v>
      </c>
      <c r="U243" s="237" t="str">
        <f t="shared" si="20"/>
        <v> </v>
      </c>
      <c r="V243" s="237" t="str">
        <f t="shared" si="16"/>
        <v> </v>
      </c>
      <c r="W243" s="83"/>
      <c r="X243" s="83"/>
      <c r="Y243" s="83"/>
      <c r="Z243" s="83"/>
      <c r="AA243" s="83"/>
      <c r="AB243" s="83"/>
      <c r="AC243" s="83"/>
      <c r="AD243" s="83"/>
      <c r="AE243" s="83"/>
    </row>
    <row r="244">
      <c r="A244" s="233">
        <v>10230.0</v>
      </c>
      <c r="B244" s="234" t="s">
        <v>7685</v>
      </c>
      <c r="C244" s="231" t="b">
        <v>1</v>
      </c>
      <c r="D244" s="243">
        <v>44410.0</v>
      </c>
      <c r="E244" s="236" t="str">
        <f t="shared" si="1"/>
        <v>#VALUE!</v>
      </c>
      <c r="F244" s="236" t="str">
        <f t="shared" si="2"/>
        <v>OPI RX</v>
      </c>
      <c r="G244" s="236" t="str">
        <f t="shared" si="3"/>
        <v>#VALUE!</v>
      </c>
      <c r="H244" s="236" t="str">
        <f t="shared" si="4"/>
        <v>#VALUE!</v>
      </c>
      <c r="I244" s="236" t="str">
        <f t="shared" si="5"/>
        <v>#VALUE!</v>
      </c>
      <c r="J244" s="236" t="str">
        <f t="shared" si="6"/>
        <v>#VALUE!</v>
      </c>
      <c r="K244" s="236" t="str">
        <f t="shared" si="7"/>
        <v>#VALUE!</v>
      </c>
      <c r="L244" s="236" t="str">
        <f t="shared" si="8"/>
        <v>#VALUE!</v>
      </c>
      <c r="M244" s="236" t="str">
        <f t="shared" si="9"/>
        <v>#VALUE!</v>
      </c>
      <c r="N244" s="236" t="str">
        <f t="shared" si="10"/>
        <v>#VALUE!</v>
      </c>
      <c r="O244" s="236" t="str">
        <f t="shared" si="11"/>
        <v>#VALUE!</v>
      </c>
      <c r="P244" s="237" t="str">
        <f t="shared" si="12"/>
        <v>OPIOIDS</v>
      </c>
      <c r="Q244" s="237" t="b">
        <v>1</v>
      </c>
      <c r="R244" s="237" t="str">
        <f t="shared" si="13"/>
        <v>HIGH</v>
      </c>
      <c r="S244" s="238"/>
      <c r="T244" s="243">
        <f t="shared" si="21"/>
        <v>44410</v>
      </c>
      <c r="U244" s="237" t="str">
        <f t="shared" si="20"/>
        <v>DUE COMM</v>
      </c>
      <c r="V244" s="237" t="str">
        <f t="shared" si="16"/>
        <v> </v>
      </c>
      <c r="W244" s="83"/>
      <c r="X244" s="83"/>
      <c r="Y244" s="83"/>
      <c r="Z244" s="83"/>
      <c r="AA244" s="83"/>
      <c r="AB244" s="83"/>
      <c r="AC244" s="83"/>
      <c r="AD244" s="83"/>
      <c r="AE244" s="83"/>
    </row>
    <row r="245">
      <c r="A245" s="233">
        <v>10244.0</v>
      </c>
      <c r="B245" s="234" t="s">
        <v>7570</v>
      </c>
      <c r="C245" s="230" t="b">
        <v>1</v>
      </c>
      <c r="D245" s="235">
        <v>44593.0</v>
      </c>
      <c r="E245" s="236" t="str">
        <f t="shared" si="1"/>
        <v>#VALUE!</v>
      </c>
      <c r="F245" s="236" t="str">
        <f t="shared" si="2"/>
        <v>#VALUE!</v>
      </c>
      <c r="G245" s="236" t="str">
        <f t="shared" si="3"/>
        <v>#VALUE!</v>
      </c>
      <c r="H245" s="236" t="str">
        <f t="shared" si="4"/>
        <v>#VALUE!</v>
      </c>
      <c r="I245" s="236" t="str">
        <f t="shared" si="5"/>
        <v>#VALUE!</v>
      </c>
      <c r="J245" s="236" t="str">
        <f t="shared" si="6"/>
        <v>#VALUE!</v>
      </c>
      <c r="K245" s="236" t="str">
        <f t="shared" si="7"/>
        <v>#VALUE!</v>
      </c>
      <c r="L245" s="236" t="str">
        <f t="shared" si="8"/>
        <v>#VALUE!</v>
      </c>
      <c r="M245" s="236" t="str">
        <f t="shared" si="9"/>
        <v>#VALUE!</v>
      </c>
      <c r="N245" s="236" t="str">
        <f t="shared" si="10"/>
        <v>#VALUE!</v>
      </c>
      <c r="O245" s="236" t="str">
        <f t="shared" si="11"/>
        <v>#VALUE!</v>
      </c>
      <c r="P245" s="237" t="str">
        <f t="shared" si="12"/>
        <v>NO RX</v>
      </c>
      <c r="Q245" s="237" t="b">
        <v>0</v>
      </c>
      <c r="R245" s="237" t="str">
        <f t="shared" si="13"/>
        <v>LOW</v>
      </c>
      <c r="S245" s="238"/>
      <c r="T245" s="243">
        <f t="shared" si="21"/>
        <v>44593</v>
      </c>
      <c r="U245" s="237" t="str">
        <f t="shared" si="20"/>
        <v>DUE COMM</v>
      </c>
      <c r="V245" s="237" t="str">
        <f t="shared" si="16"/>
        <v> </v>
      </c>
      <c r="W245" s="83"/>
      <c r="X245" s="83"/>
      <c r="Y245" s="83"/>
      <c r="Z245" s="83"/>
      <c r="AA245" s="83"/>
      <c r="AB245" s="83"/>
      <c r="AC245" s="83"/>
      <c r="AD245" s="83"/>
      <c r="AE245" s="83"/>
    </row>
    <row r="246">
      <c r="A246" s="244">
        <v>10251.0</v>
      </c>
      <c r="B246" s="239" t="s">
        <v>7552</v>
      </c>
      <c r="C246" s="230" t="b">
        <v>0</v>
      </c>
      <c r="D246" s="235" t="s">
        <v>7552</v>
      </c>
      <c r="E246" s="236" t="str">
        <f t="shared" si="1"/>
        <v>#VALUE!</v>
      </c>
      <c r="F246" s="236" t="str">
        <f t="shared" si="2"/>
        <v>#VALUE!</v>
      </c>
      <c r="G246" s="236" t="str">
        <f t="shared" si="3"/>
        <v>#VALUE!</v>
      </c>
      <c r="H246" s="236" t="str">
        <f t="shared" si="4"/>
        <v>#VALUE!</v>
      </c>
      <c r="I246" s="236" t="str">
        <f t="shared" si="5"/>
        <v>#VALUE!</v>
      </c>
      <c r="J246" s="236" t="str">
        <f t="shared" si="6"/>
        <v>#VALUE!</v>
      </c>
      <c r="K246" s="236" t="str">
        <f t="shared" si="7"/>
        <v>#VALUE!</v>
      </c>
      <c r="L246" s="236" t="str">
        <f t="shared" si="8"/>
        <v>#VALUE!</v>
      </c>
      <c r="M246" s="236" t="str">
        <f t="shared" si="9"/>
        <v>#VALUE!</v>
      </c>
      <c r="N246" s="236" t="str">
        <f t="shared" si="10"/>
        <v>#VALUE!</v>
      </c>
      <c r="O246" s="236" t="str">
        <f t="shared" si="11"/>
        <v>#VALUE!</v>
      </c>
      <c r="P246" s="237" t="str">
        <f t="shared" si="12"/>
        <v>NO RX</v>
      </c>
      <c r="Q246" s="237" t="b">
        <v>0</v>
      </c>
      <c r="R246" s="237" t="str">
        <f t="shared" si="13"/>
        <v>LOW</v>
      </c>
      <c r="S246" s="238"/>
      <c r="T246" s="238" t="str">
        <f t="shared" si="21"/>
        <v>  -  </v>
      </c>
      <c r="U246" s="237" t="str">
        <f t="shared" si="20"/>
        <v>DUE COMM</v>
      </c>
      <c r="V246" s="237" t="str">
        <f t="shared" si="16"/>
        <v> </v>
      </c>
      <c r="W246" s="83"/>
      <c r="X246" s="83"/>
      <c r="Y246" s="83"/>
      <c r="Z246" s="83"/>
      <c r="AA246" s="83"/>
      <c r="AB246" s="83"/>
      <c r="AC246" s="83"/>
      <c r="AD246" s="83"/>
      <c r="AE246" s="83"/>
    </row>
    <row r="247">
      <c r="A247" s="244">
        <v>10252.0</v>
      </c>
      <c r="B247" s="245" t="s">
        <v>7686</v>
      </c>
      <c r="C247" s="230" t="b">
        <v>0</v>
      </c>
      <c r="D247" s="235" t="s">
        <v>7552</v>
      </c>
      <c r="E247" s="236" t="str">
        <f t="shared" si="1"/>
        <v>#VALUE!</v>
      </c>
      <c r="F247" s="236" t="str">
        <f t="shared" si="2"/>
        <v>#VALUE!</v>
      </c>
      <c r="G247" s="236" t="str">
        <f t="shared" si="3"/>
        <v>#VALUE!</v>
      </c>
      <c r="H247" s="236" t="str">
        <f t="shared" si="4"/>
        <v>#VALUE!</v>
      </c>
      <c r="I247" s="236" t="str">
        <f t="shared" si="5"/>
        <v>#VALUE!</v>
      </c>
      <c r="J247" s="236" t="str">
        <f t="shared" si="6"/>
        <v>#VALUE!</v>
      </c>
      <c r="K247" s="236" t="str">
        <f t="shared" si="7"/>
        <v>#VALUE!</v>
      </c>
      <c r="L247" s="236" t="str">
        <f t="shared" si="8"/>
        <v>#VALUE!</v>
      </c>
      <c r="M247" s="236" t="str">
        <f t="shared" si="9"/>
        <v>#VALUE!</v>
      </c>
      <c r="N247" s="236" t="str">
        <f t="shared" si="10"/>
        <v>#VALUE!</v>
      </c>
      <c r="O247" s="236" t="str">
        <f t="shared" si="11"/>
        <v>#VALUE!</v>
      </c>
      <c r="P247" s="237" t="str">
        <f t="shared" si="12"/>
        <v>NO RX</v>
      </c>
      <c r="Q247" s="234" t="b">
        <v>0</v>
      </c>
      <c r="R247" s="237" t="str">
        <f t="shared" si="13"/>
        <v>LOW</v>
      </c>
      <c r="S247" s="238"/>
      <c r="T247" s="238" t="str">
        <f t="shared" si="21"/>
        <v>  -  </v>
      </c>
      <c r="U247" s="237" t="str">
        <f t="shared" si="20"/>
        <v>DUE COMM</v>
      </c>
      <c r="V247" s="237" t="str">
        <f t="shared" si="16"/>
        <v> </v>
      </c>
      <c r="W247" s="83"/>
      <c r="X247" s="83"/>
      <c r="Y247" s="83"/>
      <c r="Z247" s="83"/>
      <c r="AA247" s="83"/>
      <c r="AB247" s="83"/>
      <c r="AC247" s="83"/>
      <c r="AD247" s="83"/>
      <c r="AE247" s="83"/>
    </row>
    <row r="248">
      <c r="A248" s="253">
        <v>10255.0</v>
      </c>
      <c r="B248" s="237" t="s">
        <v>7616</v>
      </c>
      <c r="C248" s="238" t="b">
        <v>1</v>
      </c>
      <c r="D248" s="243">
        <v>44551.0</v>
      </c>
      <c r="E248" s="236" t="str">
        <f t="shared" si="1"/>
        <v>#VALUE!</v>
      </c>
      <c r="F248" s="236" t="str">
        <f t="shared" si="2"/>
        <v>#VALUE!</v>
      </c>
      <c r="G248" s="236" t="str">
        <f t="shared" si="3"/>
        <v>#VALUE!</v>
      </c>
      <c r="H248" s="236" t="str">
        <f t="shared" si="4"/>
        <v>#VALUE!</v>
      </c>
      <c r="I248" s="236" t="str">
        <f t="shared" si="5"/>
        <v>#VALUE!</v>
      </c>
      <c r="J248" s="236" t="str">
        <f t="shared" si="6"/>
        <v>#VALUE!</v>
      </c>
      <c r="K248" s="236" t="str">
        <f t="shared" si="7"/>
        <v>#VALUE!</v>
      </c>
      <c r="L248" s="236" t="str">
        <f t="shared" si="8"/>
        <v>#VALUE!</v>
      </c>
      <c r="M248" s="236" t="str">
        <f t="shared" si="9"/>
        <v>OPI RX</v>
      </c>
      <c r="N248" s="236" t="str">
        <f t="shared" si="10"/>
        <v>#VALUE!</v>
      </c>
      <c r="O248" s="236" t="str">
        <f t="shared" si="11"/>
        <v>#VALUE!</v>
      </c>
      <c r="P248" s="237" t="str">
        <f t="shared" si="12"/>
        <v>OPIOIDS</v>
      </c>
      <c r="Q248" s="237" t="b">
        <v>0</v>
      </c>
      <c r="R248" s="237" t="str">
        <f t="shared" si="13"/>
        <v>LOW</v>
      </c>
      <c r="S248" s="238">
        <v>44515.0</v>
      </c>
      <c r="T248" s="243">
        <f t="shared" si="21"/>
        <v>44551</v>
      </c>
      <c r="U248" s="237" t="str">
        <f t="shared" si="20"/>
        <v> </v>
      </c>
      <c r="V248" s="237" t="str">
        <f t="shared" si="16"/>
        <v> </v>
      </c>
      <c r="W248" s="83"/>
      <c r="X248" s="83"/>
      <c r="Y248" s="83"/>
      <c r="Z248" s="83"/>
      <c r="AA248" s="83"/>
      <c r="AB248" s="83"/>
      <c r="AC248" s="83"/>
      <c r="AD248" s="83"/>
      <c r="AE248" s="83"/>
    </row>
    <row r="249">
      <c r="A249" s="244">
        <v>10256.0</v>
      </c>
      <c r="B249" s="245" t="s">
        <v>7617</v>
      </c>
      <c r="C249" s="231" t="b">
        <v>0</v>
      </c>
      <c r="D249" s="235" t="s">
        <v>7552</v>
      </c>
      <c r="E249" s="236" t="str">
        <f t="shared" si="1"/>
        <v>#VALUE!</v>
      </c>
      <c r="F249" s="236" t="str">
        <f t="shared" si="2"/>
        <v>OPI RX</v>
      </c>
      <c r="G249" s="236" t="str">
        <f t="shared" si="3"/>
        <v>#VALUE!</v>
      </c>
      <c r="H249" s="236" t="str">
        <f t="shared" si="4"/>
        <v>#VALUE!</v>
      </c>
      <c r="I249" s="236" t="str">
        <f t="shared" si="5"/>
        <v>#VALUE!</v>
      </c>
      <c r="J249" s="236" t="str">
        <f t="shared" si="6"/>
        <v>#VALUE!</v>
      </c>
      <c r="K249" s="236" t="str">
        <f t="shared" si="7"/>
        <v>#VALUE!</v>
      </c>
      <c r="L249" s="236" t="str">
        <f t="shared" si="8"/>
        <v>#VALUE!</v>
      </c>
      <c r="M249" s="236" t="str">
        <f t="shared" si="9"/>
        <v>#VALUE!</v>
      </c>
      <c r="N249" s="236" t="str">
        <f t="shared" si="10"/>
        <v>#VALUE!</v>
      </c>
      <c r="O249" s="236" t="str">
        <f t="shared" si="11"/>
        <v>#VALUE!</v>
      </c>
      <c r="P249" s="237" t="str">
        <f t="shared" si="12"/>
        <v>OPIOIDS</v>
      </c>
      <c r="Q249" s="237" t="b">
        <v>0</v>
      </c>
      <c r="R249" s="237" t="str">
        <f t="shared" si="13"/>
        <v>LOW</v>
      </c>
      <c r="S249" s="238"/>
      <c r="T249" s="238" t="str">
        <f t="shared" si="21"/>
        <v>  -  </v>
      </c>
      <c r="U249" s="237" t="str">
        <f t="shared" si="20"/>
        <v>DUE COMM</v>
      </c>
      <c r="V249" s="237" t="str">
        <f t="shared" si="16"/>
        <v> </v>
      </c>
      <c r="W249" s="83"/>
      <c r="X249" s="83"/>
      <c r="Y249" s="83"/>
      <c r="Z249" s="83"/>
      <c r="AA249" s="83"/>
      <c r="AB249" s="83"/>
      <c r="AC249" s="83"/>
      <c r="AD249" s="83"/>
      <c r="AE249" s="83"/>
    </row>
    <row r="250">
      <c r="A250" s="244">
        <v>10261.0</v>
      </c>
      <c r="B250" s="239" t="s">
        <v>7552</v>
      </c>
      <c r="C250" s="231" t="b">
        <v>0</v>
      </c>
      <c r="D250" s="235" t="s">
        <v>7552</v>
      </c>
      <c r="E250" s="236" t="str">
        <f t="shared" si="1"/>
        <v>#VALUE!</v>
      </c>
      <c r="F250" s="236" t="str">
        <f t="shared" si="2"/>
        <v>#VALUE!</v>
      </c>
      <c r="G250" s="236" t="str">
        <f t="shared" si="3"/>
        <v>#VALUE!</v>
      </c>
      <c r="H250" s="236" t="str">
        <f t="shared" si="4"/>
        <v>#VALUE!</v>
      </c>
      <c r="I250" s="236" t="str">
        <f t="shared" si="5"/>
        <v>#VALUE!</v>
      </c>
      <c r="J250" s="236" t="str">
        <f t="shared" si="6"/>
        <v>#VALUE!</v>
      </c>
      <c r="K250" s="236" t="str">
        <f t="shared" si="7"/>
        <v>#VALUE!</v>
      </c>
      <c r="L250" s="236" t="str">
        <f t="shared" si="8"/>
        <v>#VALUE!</v>
      </c>
      <c r="M250" s="236" t="str">
        <f t="shared" si="9"/>
        <v>#VALUE!</v>
      </c>
      <c r="N250" s="236" t="str">
        <f t="shared" si="10"/>
        <v>#VALUE!</v>
      </c>
      <c r="O250" s="236" t="str">
        <f t="shared" si="11"/>
        <v>#VALUE!</v>
      </c>
      <c r="P250" s="237" t="str">
        <f t="shared" si="12"/>
        <v>NO RX</v>
      </c>
      <c r="Q250" s="237" t="b">
        <v>0</v>
      </c>
      <c r="R250" s="237" t="str">
        <f t="shared" si="13"/>
        <v>LOW</v>
      </c>
      <c r="S250" s="238"/>
      <c r="T250" s="238" t="str">
        <f t="shared" si="21"/>
        <v>  -  </v>
      </c>
      <c r="U250" s="237" t="str">
        <f t="shared" si="20"/>
        <v>DUE COMM</v>
      </c>
      <c r="V250" s="237" t="str">
        <f t="shared" si="16"/>
        <v> </v>
      </c>
      <c r="W250" s="83"/>
      <c r="X250" s="83"/>
      <c r="Y250" s="83"/>
      <c r="Z250" s="83"/>
      <c r="AA250" s="83"/>
      <c r="AB250" s="83"/>
      <c r="AC250" s="83"/>
      <c r="AD250" s="83"/>
      <c r="AE250" s="83"/>
    </row>
    <row r="251">
      <c r="A251" s="244">
        <v>10277.0</v>
      </c>
      <c r="B251" s="245" t="s">
        <v>7566</v>
      </c>
      <c r="C251" s="231" t="b">
        <v>1</v>
      </c>
      <c r="D251" s="243">
        <v>44557.0</v>
      </c>
      <c r="E251" s="236" t="str">
        <f t="shared" si="1"/>
        <v>#VALUE!</v>
      </c>
      <c r="F251" s="236" t="str">
        <f t="shared" si="2"/>
        <v>OPI RX</v>
      </c>
      <c r="G251" s="236" t="str">
        <f t="shared" si="3"/>
        <v>#VALUE!</v>
      </c>
      <c r="H251" s="236" t="str">
        <f t="shared" si="4"/>
        <v>#VALUE!</v>
      </c>
      <c r="I251" s="236" t="str">
        <f t="shared" si="5"/>
        <v>#VALUE!</v>
      </c>
      <c r="J251" s="236" t="str">
        <f t="shared" si="6"/>
        <v>#VALUE!</v>
      </c>
      <c r="K251" s="236" t="str">
        <f t="shared" si="7"/>
        <v>#VALUE!</v>
      </c>
      <c r="L251" s="236" t="str">
        <f t="shared" si="8"/>
        <v>#VALUE!</v>
      </c>
      <c r="M251" s="236" t="str">
        <f t="shared" si="9"/>
        <v>#VALUE!</v>
      </c>
      <c r="N251" s="236" t="str">
        <f t="shared" si="10"/>
        <v>#VALUE!</v>
      </c>
      <c r="O251" s="236" t="str">
        <f t="shared" si="11"/>
        <v>#VALUE!</v>
      </c>
      <c r="P251" s="237" t="str">
        <f t="shared" si="12"/>
        <v>OPIOIDS</v>
      </c>
      <c r="Q251" s="237" t="b">
        <v>0</v>
      </c>
      <c r="R251" s="237" t="str">
        <f t="shared" si="13"/>
        <v>LOW</v>
      </c>
      <c r="S251" s="238">
        <v>44214.0</v>
      </c>
      <c r="T251" s="243">
        <f t="shared" si="21"/>
        <v>44557</v>
      </c>
      <c r="U251" s="237" t="str">
        <f t="shared" si="20"/>
        <v>DUE COMM</v>
      </c>
      <c r="V251" s="237" t="str">
        <f t="shared" si="16"/>
        <v> </v>
      </c>
      <c r="W251" s="83"/>
      <c r="X251" s="83"/>
      <c r="Y251" s="83"/>
      <c r="Z251" s="83"/>
      <c r="AA251" s="83"/>
      <c r="AB251" s="83"/>
      <c r="AC251" s="83"/>
      <c r="AD251" s="83"/>
      <c r="AE251" s="83"/>
    </row>
    <row r="252">
      <c r="A252" s="244">
        <v>10279.0</v>
      </c>
      <c r="B252" s="245" t="s">
        <v>7687</v>
      </c>
      <c r="C252" s="230" t="b">
        <v>1</v>
      </c>
      <c r="D252" s="243">
        <v>44390.0</v>
      </c>
      <c r="E252" s="236" t="str">
        <f t="shared" si="1"/>
        <v>#VALUE!</v>
      </c>
      <c r="F252" s="236" t="str">
        <f t="shared" si="2"/>
        <v>#VALUE!</v>
      </c>
      <c r="G252" s="236" t="str">
        <f t="shared" si="3"/>
        <v>OPI RX</v>
      </c>
      <c r="H252" s="236" t="str">
        <f t="shared" si="4"/>
        <v>#VALUE!</v>
      </c>
      <c r="I252" s="236" t="str">
        <f t="shared" si="5"/>
        <v>#VALUE!</v>
      </c>
      <c r="J252" s="236" t="str">
        <f t="shared" si="6"/>
        <v>#VALUE!</v>
      </c>
      <c r="K252" s="236" t="str">
        <f t="shared" si="7"/>
        <v>#VALUE!</v>
      </c>
      <c r="L252" s="236" t="str">
        <f t="shared" si="8"/>
        <v>#VALUE!</v>
      </c>
      <c r="M252" s="236" t="str">
        <f t="shared" si="9"/>
        <v>#VALUE!</v>
      </c>
      <c r="N252" s="236" t="str">
        <f t="shared" si="10"/>
        <v>#VALUE!</v>
      </c>
      <c r="O252" s="236" t="str">
        <f t="shared" si="11"/>
        <v>#VALUE!</v>
      </c>
      <c r="P252" s="237" t="str">
        <f t="shared" si="12"/>
        <v>OPIOIDS</v>
      </c>
      <c r="Q252" s="237" t="b">
        <v>0</v>
      </c>
      <c r="R252" s="237" t="str">
        <f t="shared" si="13"/>
        <v>LOW</v>
      </c>
      <c r="S252" s="238"/>
      <c r="T252" s="243">
        <f t="shared" si="21"/>
        <v>44390</v>
      </c>
      <c r="U252" s="237" t="str">
        <f t="shared" si="20"/>
        <v>DUE COMM</v>
      </c>
      <c r="V252" s="237" t="str">
        <f t="shared" si="16"/>
        <v> </v>
      </c>
      <c r="W252" s="83"/>
      <c r="X252" s="83"/>
      <c r="Y252" s="83"/>
      <c r="Z252" s="83"/>
      <c r="AA252" s="83"/>
      <c r="AB252" s="83"/>
      <c r="AC252" s="83"/>
      <c r="AD252" s="83"/>
      <c r="AE252" s="83"/>
    </row>
    <row r="253">
      <c r="A253" s="241">
        <v>10282.0</v>
      </c>
      <c r="B253" s="239" t="s">
        <v>7594</v>
      </c>
      <c r="C253" s="239" t="b">
        <v>1</v>
      </c>
      <c r="D253" s="235">
        <v>44596.0</v>
      </c>
      <c r="E253" s="236" t="str">
        <f t="shared" si="1"/>
        <v>OPI RX</v>
      </c>
      <c r="F253" s="236" t="str">
        <f t="shared" si="2"/>
        <v>#VALUE!</v>
      </c>
      <c r="G253" s="236" t="str">
        <f t="shared" si="3"/>
        <v>#VALUE!</v>
      </c>
      <c r="H253" s="236" t="str">
        <f t="shared" si="4"/>
        <v>#VALUE!</v>
      </c>
      <c r="I253" s="236" t="str">
        <f t="shared" si="5"/>
        <v>#VALUE!</v>
      </c>
      <c r="J253" s="236" t="str">
        <f t="shared" si="6"/>
        <v>#VALUE!</v>
      </c>
      <c r="K253" s="236" t="str">
        <f t="shared" si="7"/>
        <v>#VALUE!</v>
      </c>
      <c r="L253" s="236" t="str">
        <f t="shared" si="8"/>
        <v>#VALUE!</v>
      </c>
      <c r="M253" s="236" t="str">
        <f t="shared" si="9"/>
        <v>#VALUE!</v>
      </c>
      <c r="N253" s="236" t="str">
        <f t="shared" si="10"/>
        <v>#VALUE!</v>
      </c>
      <c r="O253" s="236" t="str">
        <f t="shared" si="11"/>
        <v>#VALUE!</v>
      </c>
      <c r="P253" s="237" t="str">
        <f t="shared" si="12"/>
        <v>OPIOIDS</v>
      </c>
      <c r="Q253" s="234" t="b">
        <v>0</v>
      </c>
      <c r="R253" s="237" t="str">
        <f t="shared" si="13"/>
        <v>LOW</v>
      </c>
      <c r="S253" s="242">
        <v>44558.0</v>
      </c>
      <c r="T253" s="243">
        <f t="shared" si="21"/>
        <v>44596</v>
      </c>
      <c r="U253" s="237"/>
      <c r="V253" s="237" t="str">
        <f t="shared" si="16"/>
        <v> </v>
      </c>
      <c r="W253" s="83"/>
      <c r="X253" s="83"/>
      <c r="Y253" s="83"/>
      <c r="Z253" s="83"/>
      <c r="AA253" s="83"/>
      <c r="AB253" s="83"/>
      <c r="AC253" s="83"/>
      <c r="AD253" s="83"/>
      <c r="AE253" s="83"/>
    </row>
    <row r="254">
      <c r="A254" s="233">
        <v>10291.0</v>
      </c>
      <c r="B254" s="234" t="s">
        <v>7688</v>
      </c>
      <c r="C254" s="230" t="b">
        <v>1</v>
      </c>
      <c r="D254" s="235">
        <v>44582.0</v>
      </c>
      <c r="E254" s="236" t="str">
        <f t="shared" si="1"/>
        <v>OPI RX</v>
      </c>
      <c r="F254" s="236" t="str">
        <f t="shared" si="2"/>
        <v>OPI RX</v>
      </c>
      <c r="G254" s="236" t="str">
        <f t="shared" si="3"/>
        <v>#VALUE!</v>
      </c>
      <c r="H254" s="236" t="str">
        <f t="shared" si="4"/>
        <v>#VALUE!</v>
      </c>
      <c r="I254" s="236" t="str">
        <f t="shared" si="5"/>
        <v>#VALUE!</v>
      </c>
      <c r="J254" s="236" t="str">
        <f t="shared" si="6"/>
        <v>#VALUE!</v>
      </c>
      <c r="K254" s="236" t="str">
        <f t="shared" si="7"/>
        <v>#VALUE!</v>
      </c>
      <c r="L254" s="236" t="str">
        <f t="shared" si="8"/>
        <v>#VALUE!</v>
      </c>
      <c r="M254" s="236" t="str">
        <f t="shared" si="9"/>
        <v>#VALUE!</v>
      </c>
      <c r="N254" s="236" t="str">
        <f t="shared" si="10"/>
        <v>#VALUE!</v>
      </c>
      <c r="O254" s="236" t="str">
        <f t="shared" si="11"/>
        <v>#VALUE!</v>
      </c>
      <c r="P254" s="237" t="str">
        <f t="shared" si="12"/>
        <v>OPIOIDS</v>
      </c>
      <c r="Q254" s="237" t="b">
        <v>1</v>
      </c>
      <c r="R254" s="237" t="str">
        <f t="shared" si="13"/>
        <v>HIGH</v>
      </c>
      <c r="S254" s="238"/>
      <c r="T254" s="243">
        <f t="shared" si="21"/>
        <v>44582</v>
      </c>
      <c r="U254" s="237" t="str">
        <f t="shared" ref="U254:U284" si="22">if((days($Z$3,$S254)/365)&gt;=1,"DUE COMM", " ")</f>
        <v>DUE COMM</v>
      </c>
      <c r="V254" s="237" t="str">
        <f t="shared" si="16"/>
        <v> </v>
      </c>
      <c r="W254" s="83"/>
      <c r="X254" s="83"/>
      <c r="Y254" s="83"/>
      <c r="Z254" s="83"/>
      <c r="AA254" s="83"/>
      <c r="AB254" s="83"/>
      <c r="AC254" s="83"/>
      <c r="AD254" s="83"/>
      <c r="AE254" s="83"/>
    </row>
    <row r="255">
      <c r="A255" s="233">
        <v>10295.0</v>
      </c>
      <c r="B255" s="239" t="s">
        <v>7552</v>
      </c>
      <c r="C255" s="230" t="b">
        <v>1</v>
      </c>
      <c r="D255" s="243">
        <v>44420.0</v>
      </c>
      <c r="E255" s="236" t="str">
        <f t="shared" si="1"/>
        <v>#VALUE!</v>
      </c>
      <c r="F255" s="236" t="str">
        <f t="shared" si="2"/>
        <v>#VALUE!</v>
      </c>
      <c r="G255" s="236" t="str">
        <f t="shared" si="3"/>
        <v>#VALUE!</v>
      </c>
      <c r="H255" s="236" t="str">
        <f t="shared" si="4"/>
        <v>#VALUE!</v>
      </c>
      <c r="I255" s="236" t="str">
        <f t="shared" si="5"/>
        <v>#VALUE!</v>
      </c>
      <c r="J255" s="236" t="str">
        <f t="shared" si="6"/>
        <v>#VALUE!</v>
      </c>
      <c r="K255" s="236" t="str">
        <f t="shared" si="7"/>
        <v>#VALUE!</v>
      </c>
      <c r="L255" s="236" t="str">
        <f t="shared" si="8"/>
        <v>#VALUE!</v>
      </c>
      <c r="M255" s="236" t="str">
        <f t="shared" si="9"/>
        <v>#VALUE!</v>
      </c>
      <c r="N255" s="236" t="str">
        <f t="shared" si="10"/>
        <v>#VALUE!</v>
      </c>
      <c r="O255" s="236" t="str">
        <f t="shared" si="11"/>
        <v>#VALUE!</v>
      </c>
      <c r="P255" s="237" t="str">
        <f t="shared" si="12"/>
        <v>NO RX</v>
      </c>
      <c r="Q255" s="234" t="b">
        <v>0</v>
      </c>
      <c r="R255" s="237" t="str">
        <f t="shared" si="13"/>
        <v>LOW</v>
      </c>
      <c r="S255" s="238"/>
      <c r="T255" s="243">
        <f t="shared" si="21"/>
        <v>44420</v>
      </c>
      <c r="U255" s="237" t="str">
        <f t="shared" si="22"/>
        <v>DUE COMM</v>
      </c>
      <c r="V255" s="237" t="str">
        <f t="shared" si="16"/>
        <v> </v>
      </c>
      <c r="W255" s="83"/>
      <c r="X255" s="83"/>
      <c r="Y255" s="83"/>
      <c r="Z255" s="83"/>
      <c r="AA255" s="83"/>
      <c r="AB255" s="83"/>
      <c r="AC255" s="83"/>
      <c r="AD255" s="83"/>
      <c r="AE255" s="83"/>
    </row>
    <row r="256">
      <c r="A256" s="244">
        <v>10298.0</v>
      </c>
      <c r="B256" s="245" t="s">
        <v>7594</v>
      </c>
      <c r="C256" s="230" t="b">
        <v>0</v>
      </c>
      <c r="D256" s="235" t="s">
        <v>7552</v>
      </c>
      <c r="E256" s="236" t="str">
        <f t="shared" si="1"/>
        <v>OPI RX</v>
      </c>
      <c r="F256" s="236" t="str">
        <f t="shared" si="2"/>
        <v>#VALUE!</v>
      </c>
      <c r="G256" s="236" t="str">
        <f t="shared" si="3"/>
        <v>#VALUE!</v>
      </c>
      <c r="H256" s="236" t="str">
        <f t="shared" si="4"/>
        <v>#VALUE!</v>
      </c>
      <c r="I256" s="236" t="str">
        <f t="shared" si="5"/>
        <v>#VALUE!</v>
      </c>
      <c r="J256" s="236" t="str">
        <f t="shared" si="6"/>
        <v>#VALUE!</v>
      </c>
      <c r="K256" s="236" t="str">
        <f t="shared" si="7"/>
        <v>#VALUE!</v>
      </c>
      <c r="L256" s="236" t="str">
        <f t="shared" si="8"/>
        <v>#VALUE!</v>
      </c>
      <c r="M256" s="236" t="str">
        <f t="shared" si="9"/>
        <v>#VALUE!</v>
      </c>
      <c r="N256" s="236" t="str">
        <f t="shared" si="10"/>
        <v>#VALUE!</v>
      </c>
      <c r="O256" s="236" t="str">
        <f t="shared" si="11"/>
        <v>#VALUE!</v>
      </c>
      <c r="P256" s="237" t="str">
        <f t="shared" si="12"/>
        <v>OPIOIDS</v>
      </c>
      <c r="Q256" s="234" t="b">
        <v>0</v>
      </c>
      <c r="R256" s="237" t="str">
        <f t="shared" si="13"/>
        <v>LOW</v>
      </c>
      <c r="S256" s="238"/>
      <c r="T256" s="238" t="str">
        <f t="shared" si="21"/>
        <v>  -  </v>
      </c>
      <c r="U256" s="237" t="str">
        <f t="shared" si="22"/>
        <v>DUE COMM</v>
      </c>
      <c r="V256" s="237" t="str">
        <f t="shared" si="16"/>
        <v> </v>
      </c>
      <c r="W256" s="83"/>
      <c r="X256" s="83"/>
      <c r="Y256" s="83"/>
      <c r="Z256" s="83"/>
      <c r="AA256" s="83"/>
      <c r="AB256" s="83"/>
      <c r="AC256" s="83"/>
      <c r="AD256" s="83"/>
      <c r="AE256" s="83"/>
    </row>
    <row r="257">
      <c r="A257" s="244">
        <v>10304.0</v>
      </c>
      <c r="B257" s="245" t="s">
        <v>7689</v>
      </c>
      <c r="C257" s="230" t="b">
        <v>0</v>
      </c>
      <c r="D257" s="235" t="s">
        <v>7552</v>
      </c>
      <c r="E257" s="236" t="str">
        <f t="shared" si="1"/>
        <v>#VALUE!</v>
      </c>
      <c r="F257" s="236" t="str">
        <f t="shared" si="2"/>
        <v>#VALUE!</v>
      </c>
      <c r="G257" s="236" t="str">
        <f t="shared" si="3"/>
        <v>#VALUE!</v>
      </c>
      <c r="H257" s="236" t="str">
        <f t="shared" si="4"/>
        <v>#VALUE!</v>
      </c>
      <c r="I257" s="236" t="str">
        <f t="shared" si="5"/>
        <v>#VALUE!</v>
      </c>
      <c r="J257" s="236" t="str">
        <f t="shared" si="6"/>
        <v>#VALUE!</v>
      </c>
      <c r="K257" s="236" t="str">
        <f t="shared" si="7"/>
        <v>#VALUE!</v>
      </c>
      <c r="L257" s="236" t="str">
        <f t="shared" si="8"/>
        <v>#VALUE!</v>
      </c>
      <c r="M257" s="236" t="str">
        <f t="shared" si="9"/>
        <v>OPI RX</v>
      </c>
      <c r="N257" s="236" t="str">
        <f t="shared" si="10"/>
        <v>#VALUE!</v>
      </c>
      <c r="O257" s="236" t="str">
        <f t="shared" si="11"/>
        <v>#VALUE!</v>
      </c>
      <c r="P257" s="237" t="str">
        <f t="shared" si="12"/>
        <v>OPIOIDS</v>
      </c>
      <c r="Q257" s="237" t="b">
        <v>0</v>
      </c>
      <c r="R257" s="237" t="str">
        <f t="shared" si="13"/>
        <v>LOW</v>
      </c>
      <c r="S257" s="238"/>
      <c r="T257" s="238" t="str">
        <f t="shared" si="21"/>
        <v>  -  </v>
      </c>
      <c r="U257" s="237" t="str">
        <f t="shared" si="22"/>
        <v>DUE COMM</v>
      </c>
      <c r="V257" s="237" t="str">
        <f t="shared" si="16"/>
        <v> </v>
      </c>
      <c r="W257" s="83"/>
      <c r="X257" s="83"/>
      <c r="Y257" s="83"/>
      <c r="Z257" s="83"/>
      <c r="AA257" s="83"/>
      <c r="AB257" s="83"/>
      <c r="AC257" s="83"/>
      <c r="AD257" s="83"/>
      <c r="AE257" s="83"/>
    </row>
    <row r="258">
      <c r="A258" s="233">
        <v>10306.0</v>
      </c>
      <c r="B258" s="234" t="s">
        <v>7606</v>
      </c>
      <c r="C258" s="231" t="b">
        <v>0</v>
      </c>
      <c r="D258" s="235" t="s">
        <v>7552</v>
      </c>
      <c r="E258" s="236" t="str">
        <f t="shared" si="1"/>
        <v>#VALUE!</v>
      </c>
      <c r="F258" s="236" t="str">
        <f t="shared" si="2"/>
        <v>#VALUE!</v>
      </c>
      <c r="G258" s="236" t="str">
        <f t="shared" si="3"/>
        <v>#VALUE!</v>
      </c>
      <c r="H258" s="236" t="str">
        <f t="shared" si="4"/>
        <v>#VALUE!</v>
      </c>
      <c r="I258" s="236" t="str">
        <f t="shared" si="5"/>
        <v>#VALUE!</v>
      </c>
      <c r="J258" s="236" t="str">
        <f t="shared" si="6"/>
        <v>#VALUE!</v>
      </c>
      <c r="K258" s="236" t="str">
        <f t="shared" si="7"/>
        <v>#VALUE!</v>
      </c>
      <c r="L258" s="236" t="str">
        <f t="shared" si="8"/>
        <v>#VALUE!</v>
      </c>
      <c r="M258" s="236" t="str">
        <f t="shared" si="9"/>
        <v>OPI RX</v>
      </c>
      <c r="N258" s="236" t="str">
        <f t="shared" si="10"/>
        <v>#VALUE!</v>
      </c>
      <c r="O258" s="236" t="str">
        <f t="shared" si="11"/>
        <v>#VALUE!</v>
      </c>
      <c r="P258" s="237" t="str">
        <f t="shared" si="12"/>
        <v>OPIOIDS</v>
      </c>
      <c r="Q258" s="234" t="b">
        <v>0</v>
      </c>
      <c r="R258" s="237" t="str">
        <f t="shared" si="13"/>
        <v>LOW</v>
      </c>
      <c r="S258" s="238"/>
      <c r="T258" s="238" t="str">
        <f t="shared" si="21"/>
        <v>  -  </v>
      </c>
      <c r="U258" s="237" t="str">
        <f t="shared" si="22"/>
        <v>DUE COMM</v>
      </c>
      <c r="V258" s="237" t="str">
        <f t="shared" si="16"/>
        <v> </v>
      </c>
      <c r="W258" s="83"/>
      <c r="X258" s="83"/>
      <c r="Y258" s="83"/>
      <c r="Z258" s="83"/>
      <c r="AA258" s="83"/>
      <c r="AB258" s="83"/>
      <c r="AC258" s="83"/>
      <c r="AD258" s="83"/>
      <c r="AE258" s="83"/>
    </row>
    <row r="259">
      <c r="A259" s="244">
        <v>10316.0</v>
      </c>
      <c r="B259" s="246" t="s">
        <v>7603</v>
      </c>
      <c r="C259" s="231" t="b">
        <v>1</v>
      </c>
      <c r="D259" s="235">
        <v>44577.0</v>
      </c>
      <c r="E259" s="236" t="str">
        <f t="shared" si="1"/>
        <v>#VALUE!</v>
      </c>
      <c r="F259" s="236" t="str">
        <f t="shared" si="2"/>
        <v>#VALUE!</v>
      </c>
      <c r="G259" s="236" t="str">
        <f t="shared" si="3"/>
        <v>OPI RX</v>
      </c>
      <c r="H259" s="236" t="str">
        <f t="shared" si="4"/>
        <v>OPI RX</v>
      </c>
      <c r="I259" s="236" t="str">
        <f t="shared" si="5"/>
        <v>#VALUE!</v>
      </c>
      <c r="J259" s="236" t="str">
        <f t="shared" si="6"/>
        <v>#VALUE!</v>
      </c>
      <c r="K259" s="236" t="str">
        <f t="shared" si="7"/>
        <v>#VALUE!</v>
      </c>
      <c r="L259" s="236" t="str">
        <f t="shared" si="8"/>
        <v>#VALUE!</v>
      </c>
      <c r="M259" s="236" t="str">
        <f t="shared" si="9"/>
        <v>#VALUE!</v>
      </c>
      <c r="N259" s="236" t="str">
        <f t="shared" si="10"/>
        <v>#VALUE!</v>
      </c>
      <c r="O259" s="236" t="str">
        <f t="shared" si="11"/>
        <v>#VALUE!</v>
      </c>
      <c r="P259" s="237" t="str">
        <f t="shared" si="12"/>
        <v>OPIOIDS</v>
      </c>
      <c r="Q259" s="237" t="b">
        <v>0</v>
      </c>
      <c r="R259" s="237" t="str">
        <f t="shared" si="13"/>
        <v>LOW</v>
      </c>
      <c r="S259" s="238"/>
      <c r="T259" s="243">
        <f t="shared" si="21"/>
        <v>44577</v>
      </c>
      <c r="U259" s="237" t="str">
        <f t="shared" si="22"/>
        <v>DUE COMM</v>
      </c>
      <c r="V259" s="237" t="str">
        <f t="shared" si="16"/>
        <v> </v>
      </c>
      <c r="W259" s="83"/>
      <c r="X259" s="83"/>
      <c r="Y259" s="83"/>
      <c r="Z259" s="83"/>
      <c r="AA259" s="83"/>
      <c r="AB259" s="83"/>
      <c r="AC259" s="83"/>
      <c r="AD259" s="83"/>
      <c r="AE259" s="83"/>
    </row>
    <row r="260">
      <c r="A260" s="233">
        <v>10323.0</v>
      </c>
      <c r="B260" s="234" t="s">
        <v>7690</v>
      </c>
      <c r="C260" s="238" t="b">
        <v>1</v>
      </c>
      <c r="D260" s="243">
        <v>44551.0</v>
      </c>
      <c r="E260" s="236" t="str">
        <f t="shared" si="1"/>
        <v>#VALUE!</v>
      </c>
      <c r="F260" s="236" t="str">
        <f t="shared" si="2"/>
        <v>#VALUE!</v>
      </c>
      <c r="G260" s="236" t="str">
        <f t="shared" si="3"/>
        <v>#VALUE!</v>
      </c>
      <c r="H260" s="236" t="str">
        <f t="shared" si="4"/>
        <v>#VALUE!</v>
      </c>
      <c r="I260" s="236" t="str">
        <f t="shared" si="5"/>
        <v>#VALUE!</v>
      </c>
      <c r="J260" s="236" t="str">
        <f t="shared" si="6"/>
        <v>OPI RX</v>
      </c>
      <c r="K260" s="236" t="str">
        <f t="shared" si="7"/>
        <v>#VALUE!</v>
      </c>
      <c r="L260" s="236" t="str">
        <f t="shared" si="8"/>
        <v>#VALUE!</v>
      </c>
      <c r="M260" s="236" t="str">
        <f t="shared" si="9"/>
        <v>#VALUE!</v>
      </c>
      <c r="N260" s="236" t="str">
        <f t="shared" si="10"/>
        <v>#VALUE!</v>
      </c>
      <c r="O260" s="236" t="str">
        <f t="shared" si="11"/>
        <v>#VALUE!</v>
      </c>
      <c r="P260" s="237" t="str">
        <f t="shared" si="12"/>
        <v>OPIOIDS</v>
      </c>
      <c r="Q260" s="237" t="b">
        <v>1</v>
      </c>
      <c r="R260" s="237" t="str">
        <f t="shared" si="13"/>
        <v>HIGH</v>
      </c>
      <c r="S260" s="238">
        <v>44522.0</v>
      </c>
      <c r="T260" s="243">
        <f t="shared" si="21"/>
        <v>44551</v>
      </c>
      <c r="U260" s="237" t="str">
        <f t="shared" si="22"/>
        <v> </v>
      </c>
      <c r="V260" s="237" t="str">
        <f t="shared" si="16"/>
        <v> </v>
      </c>
      <c r="W260" s="83"/>
      <c r="X260" s="83"/>
      <c r="Y260" s="83"/>
      <c r="Z260" s="83"/>
      <c r="AA260" s="83"/>
      <c r="AB260" s="83"/>
      <c r="AC260" s="83"/>
      <c r="AD260" s="83"/>
      <c r="AE260" s="83"/>
    </row>
    <row r="261">
      <c r="A261" s="244">
        <v>10328.0</v>
      </c>
      <c r="B261" s="245" t="s">
        <v>7691</v>
      </c>
      <c r="C261" s="230" t="b">
        <v>1</v>
      </c>
      <c r="D261" s="235">
        <v>44636.0</v>
      </c>
      <c r="E261" s="236" t="str">
        <f t="shared" si="1"/>
        <v>#VALUE!</v>
      </c>
      <c r="F261" s="236" t="str">
        <f t="shared" si="2"/>
        <v>OPI RX</v>
      </c>
      <c r="G261" s="236" t="str">
        <f t="shared" si="3"/>
        <v>#VALUE!</v>
      </c>
      <c r="H261" s="236" t="str">
        <f t="shared" si="4"/>
        <v>#VALUE!</v>
      </c>
      <c r="I261" s="236" t="str">
        <f t="shared" si="5"/>
        <v>#VALUE!</v>
      </c>
      <c r="J261" s="236" t="str">
        <f t="shared" si="6"/>
        <v>#VALUE!</v>
      </c>
      <c r="K261" s="236" t="str">
        <f t="shared" si="7"/>
        <v>#VALUE!</v>
      </c>
      <c r="L261" s="236" t="str">
        <f t="shared" si="8"/>
        <v>#VALUE!</v>
      </c>
      <c r="M261" s="236" t="str">
        <f t="shared" si="9"/>
        <v>#VALUE!</v>
      </c>
      <c r="N261" s="236" t="str">
        <f t="shared" si="10"/>
        <v>#VALUE!</v>
      </c>
      <c r="O261" s="236" t="str">
        <f t="shared" si="11"/>
        <v>#VALUE!</v>
      </c>
      <c r="P261" s="237" t="str">
        <f t="shared" si="12"/>
        <v>OPIOIDS</v>
      </c>
      <c r="Q261" s="237" t="b">
        <v>0</v>
      </c>
      <c r="R261" s="237" t="str">
        <f t="shared" si="13"/>
        <v>LOW</v>
      </c>
      <c r="S261" s="238"/>
      <c r="T261" s="243">
        <f t="shared" si="21"/>
        <v>44636</v>
      </c>
      <c r="U261" s="237" t="str">
        <f t="shared" si="22"/>
        <v>DUE COMM</v>
      </c>
      <c r="V261" s="237" t="str">
        <f t="shared" si="16"/>
        <v> </v>
      </c>
      <c r="W261" s="83"/>
      <c r="X261" s="83"/>
      <c r="Y261" s="83"/>
      <c r="Z261" s="83"/>
      <c r="AA261" s="83"/>
      <c r="AB261" s="83"/>
      <c r="AC261" s="83"/>
      <c r="AD261" s="83"/>
      <c r="AE261" s="83"/>
    </row>
    <row r="262">
      <c r="A262" s="233">
        <v>10329.0</v>
      </c>
      <c r="B262" s="239" t="s">
        <v>7566</v>
      </c>
      <c r="C262" s="231" t="b">
        <v>1</v>
      </c>
      <c r="D262" s="235">
        <v>44587.0</v>
      </c>
      <c r="E262" s="236" t="str">
        <f t="shared" si="1"/>
        <v>#VALUE!</v>
      </c>
      <c r="F262" s="236" t="str">
        <f t="shared" si="2"/>
        <v>OPI RX</v>
      </c>
      <c r="G262" s="236" t="str">
        <f t="shared" si="3"/>
        <v>#VALUE!</v>
      </c>
      <c r="H262" s="236" t="str">
        <f t="shared" si="4"/>
        <v>#VALUE!</v>
      </c>
      <c r="I262" s="236" t="str">
        <f t="shared" si="5"/>
        <v>#VALUE!</v>
      </c>
      <c r="J262" s="236" t="str">
        <f t="shared" si="6"/>
        <v>#VALUE!</v>
      </c>
      <c r="K262" s="236" t="str">
        <f t="shared" si="7"/>
        <v>#VALUE!</v>
      </c>
      <c r="L262" s="236" t="str">
        <f t="shared" si="8"/>
        <v>#VALUE!</v>
      </c>
      <c r="M262" s="236" t="str">
        <f t="shared" si="9"/>
        <v>#VALUE!</v>
      </c>
      <c r="N262" s="236" t="str">
        <f t="shared" si="10"/>
        <v>#VALUE!</v>
      </c>
      <c r="O262" s="236" t="str">
        <f t="shared" si="11"/>
        <v>#VALUE!</v>
      </c>
      <c r="P262" s="237" t="str">
        <f t="shared" si="12"/>
        <v>OPIOIDS</v>
      </c>
      <c r="Q262" s="237" t="b">
        <v>1</v>
      </c>
      <c r="R262" s="237" t="str">
        <f t="shared" si="13"/>
        <v>HIGH</v>
      </c>
      <c r="S262" s="238"/>
      <c r="T262" s="243">
        <f t="shared" si="21"/>
        <v>44587</v>
      </c>
      <c r="U262" s="237" t="str">
        <f t="shared" si="22"/>
        <v>DUE COMM</v>
      </c>
      <c r="V262" s="237" t="str">
        <f t="shared" si="16"/>
        <v> </v>
      </c>
      <c r="W262" s="83"/>
      <c r="X262" s="83"/>
      <c r="Y262" s="83"/>
      <c r="Z262" s="83"/>
      <c r="AA262" s="83"/>
      <c r="AB262" s="83"/>
      <c r="AC262" s="83"/>
      <c r="AD262" s="83"/>
      <c r="AE262" s="83"/>
    </row>
    <row r="263">
      <c r="A263" s="233">
        <v>10330.0</v>
      </c>
      <c r="B263" s="234" t="s">
        <v>7692</v>
      </c>
      <c r="C263" s="230" t="b">
        <v>1</v>
      </c>
      <c r="D263" s="235">
        <v>44591.0</v>
      </c>
      <c r="E263" s="236" t="str">
        <f t="shared" si="1"/>
        <v>#VALUE!</v>
      </c>
      <c r="F263" s="236" t="str">
        <f t="shared" si="2"/>
        <v>OPI RX</v>
      </c>
      <c r="G263" s="236" t="str">
        <f t="shared" si="3"/>
        <v>#VALUE!</v>
      </c>
      <c r="H263" s="236" t="str">
        <f t="shared" si="4"/>
        <v>#VALUE!</v>
      </c>
      <c r="I263" s="236" t="str">
        <f t="shared" si="5"/>
        <v>#VALUE!</v>
      </c>
      <c r="J263" s="236" t="str">
        <f t="shared" si="6"/>
        <v>#VALUE!</v>
      </c>
      <c r="K263" s="236" t="str">
        <f t="shared" si="7"/>
        <v>#VALUE!</v>
      </c>
      <c r="L263" s="236" t="str">
        <f t="shared" si="8"/>
        <v>#VALUE!</v>
      </c>
      <c r="M263" s="236" t="str">
        <f t="shared" si="9"/>
        <v>#VALUE!</v>
      </c>
      <c r="N263" s="236" t="str">
        <f t="shared" si="10"/>
        <v>#VALUE!</v>
      </c>
      <c r="O263" s="236" t="str">
        <f t="shared" si="11"/>
        <v>#VALUE!</v>
      </c>
      <c r="P263" s="237" t="str">
        <f t="shared" si="12"/>
        <v>OPIOIDS</v>
      </c>
      <c r="Q263" s="237" t="b">
        <v>1</v>
      </c>
      <c r="R263" s="237" t="str">
        <f t="shared" si="13"/>
        <v>HIGH</v>
      </c>
      <c r="S263" s="238"/>
      <c r="T263" s="243">
        <f t="shared" si="21"/>
        <v>44591</v>
      </c>
      <c r="U263" s="237" t="str">
        <f t="shared" si="22"/>
        <v>DUE COMM</v>
      </c>
      <c r="V263" s="237" t="str">
        <f t="shared" si="16"/>
        <v> </v>
      </c>
      <c r="W263" s="83"/>
      <c r="X263" s="83"/>
      <c r="Y263" s="83"/>
      <c r="Z263" s="83"/>
      <c r="AA263" s="83"/>
      <c r="AB263" s="83"/>
      <c r="AC263" s="83"/>
      <c r="AD263" s="83"/>
      <c r="AE263" s="83"/>
    </row>
    <row r="264">
      <c r="A264" s="250">
        <v>10337.0</v>
      </c>
      <c r="B264" s="248" t="s">
        <v>7693</v>
      </c>
      <c r="C264" s="230" t="b">
        <v>1</v>
      </c>
      <c r="D264" s="243">
        <v>44557.0</v>
      </c>
      <c r="E264" s="236" t="str">
        <f t="shared" si="1"/>
        <v>#VALUE!</v>
      </c>
      <c r="F264" s="236" t="str">
        <f t="shared" si="2"/>
        <v>#VALUE!</v>
      </c>
      <c r="G264" s="236" t="str">
        <f t="shared" si="3"/>
        <v>#VALUE!</v>
      </c>
      <c r="H264" s="236" t="str">
        <f t="shared" si="4"/>
        <v>#VALUE!</v>
      </c>
      <c r="I264" s="236" t="str">
        <f t="shared" si="5"/>
        <v>#VALUE!</v>
      </c>
      <c r="J264" s="236" t="str">
        <f t="shared" si="6"/>
        <v>#VALUE!</v>
      </c>
      <c r="K264" s="236" t="str">
        <f t="shared" si="7"/>
        <v>#VALUE!</v>
      </c>
      <c r="L264" s="236" t="str">
        <f t="shared" si="8"/>
        <v>#VALUE!</v>
      </c>
      <c r="M264" s="236" t="str">
        <f t="shared" si="9"/>
        <v>#VALUE!</v>
      </c>
      <c r="N264" s="236" t="str">
        <f t="shared" si="10"/>
        <v>#VALUE!</v>
      </c>
      <c r="O264" s="236" t="str">
        <f t="shared" si="11"/>
        <v>OPI RX</v>
      </c>
      <c r="P264" s="237" t="str">
        <f t="shared" si="12"/>
        <v>OPIOIDS</v>
      </c>
      <c r="Q264" s="237" t="b">
        <v>0</v>
      </c>
      <c r="R264" s="237" t="str">
        <f t="shared" si="13"/>
        <v>LOW</v>
      </c>
      <c r="S264" s="238">
        <v>44217.0</v>
      </c>
      <c r="T264" s="243">
        <f t="shared" si="21"/>
        <v>44557</v>
      </c>
      <c r="U264" s="237" t="str">
        <f t="shared" si="22"/>
        <v>DUE COMM</v>
      </c>
      <c r="V264" s="237" t="str">
        <f t="shared" si="16"/>
        <v> </v>
      </c>
      <c r="W264" s="83"/>
      <c r="X264" s="83"/>
      <c r="Y264" s="83"/>
      <c r="Z264" s="83"/>
      <c r="AA264" s="83"/>
      <c r="AB264" s="83"/>
      <c r="AC264" s="83"/>
      <c r="AD264" s="83"/>
      <c r="AE264" s="83"/>
    </row>
    <row r="265">
      <c r="A265" s="233">
        <v>10338.0</v>
      </c>
      <c r="B265" s="234" t="s">
        <v>7571</v>
      </c>
      <c r="C265" s="230" t="b">
        <v>1</v>
      </c>
      <c r="D265" s="235">
        <v>44591.0</v>
      </c>
      <c r="E265" s="236" t="str">
        <f t="shared" si="1"/>
        <v>#VALUE!</v>
      </c>
      <c r="F265" s="236" t="str">
        <f t="shared" si="2"/>
        <v>OPI RX</v>
      </c>
      <c r="G265" s="236" t="str">
        <f t="shared" si="3"/>
        <v>#VALUE!</v>
      </c>
      <c r="H265" s="236" t="str">
        <f t="shared" si="4"/>
        <v>#VALUE!</v>
      </c>
      <c r="I265" s="236" t="str">
        <f t="shared" si="5"/>
        <v>#VALUE!</v>
      </c>
      <c r="J265" s="236" t="str">
        <f t="shared" si="6"/>
        <v>#VALUE!</v>
      </c>
      <c r="K265" s="236" t="str">
        <f t="shared" si="7"/>
        <v>#VALUE!</v>
      </c>
      <c r="L265" s="236" t="str">
        <f t="shared" si="8"/>
        <v>#VALUE!</v>
      </c>
      <c r="M265" s="236" t="str">
        <f t="shared" si="9"/>
        <v>#VALUE!</v>
      </c>
      <c r="N265" s="236" t="str">
        <f t="shared" si="10"/>
        <v>#VALUE!</v>
      </c>
      <c r="O265" s="236" t="str">
        <f t="shared" si="11"/>
        <v>#VALUE!</v>
      </c>
      <c r="P265" s="237" t="str">
        <f t="shared" si="12"/>
        <v>OPIOIDS</v>
      </c>
      <c r="Q265" s="234" t="b">
        <v>1</v>
      </c>
      <c r="R265" s="237" t="str">
        <f t="shared" si="13"/>
        <v>HIGH</v>
      </c>
      <c r="S265" s="238"/>
      <c r="T265" s="243">
        <f t="shared" si="21"/>
        <v>44591</v>
      </c>
      <c r="U265" s="237" t="str">
        <f t="shared" si="22"/>
        <v>DUE COMM</v>
      </c>
      <c r="V265" s="237" t="str">
        <f t="shared" si="16"/>
        <v> </v>
      </c>
      <c r="W265" s="83"/>
      <c r="X265" s="83"/>
      <c r="Y265" s="83"/>
      <c r="Z265" s="83"/>
      <c r="AA265" s="83"/>
      <c r="AB265" s="83"/>
      <c r="AC265" s="83"/>
      <c r="AD265" s="83"/>
      <c r="AE265" s="83"/>
    </row>
    <row r="266">
      <c r="A266" s="244">
        <v>10348.0</v>
      </c>
      <c r="B266" s="245" t="s">
        <v>7576</v>
      </c>
      <c r="C266" s="230" t="b">
        <v>0</v>
      </c>
      <c r="D266" s="235" t="s">
        <v>7552</v>
      </c>
      <c r="E266" s="236" t="str">
        <f t="shared" si="1"/>
        <v>#VALUE!</v>
      </c>
      <c r="F266" s="236" t="str">
        <f t="shared" si="2"/>
        <v>#VALUE!</v>
      </c>
      <c r="G266" s="236" t="str">
        <f t="shared" si="3"/>
        <v>#VALUE!</v>
      </c>
      <c r="H266" s="236" t="str">
        <f t="shared" si="4"/>
        <v>#VALUE!</v>
      </c>
      <c r="I266" s="236" t="str">
        <f t="shared" si="5"/>
        <v>#VALUE!</v>
      </c>
      <c r="J266" s="236" t="str">
        <f t="shared" si="6"/>
        <v>#VALUE!</v>
      </c>
      <c r="K266" s="236" t="str">
        <f t="shared" si="7"/>
        <v>#VALUE!</v>
      </c>
      <c r="L266" s="236" t="str">
        <f t="shared" si="8"/>
        <v>#VALUE!</v>
      </c>
      <c r="M266" s="236" t="str">
        <f t="shared" si="9"/>
        <v>#VALUE!</v>
      </c>
      <c r="N266" s="236" t="str">
        <f t="shared" si="10"/>
        <v>#VALUE!</v>
      </c>
      <c r="O266" s="236" t="str">
        <f t="shared" si="11"/>
        <v>#VALUE!</v>
      </c>
      <c r="P266" s="237" t="str">
        <f t="shared" si="12"/>
        <v>NO RX</v>
      </c>
      <c r="Q266" s="237" t="b">
        <v>0</v>
      </c>
      <c r="R266" s="237" t="str">
        <f t="shared" si="13"/>
        <v>LOW</v>
      </c>
      <c r="S266" s="238"/>
      <c r="T266" s="238" t="str">
        <f t="shared" si="21"/>
        <v>  -  </v>
      </c>
      <c r="U266" s="237" t="str">
        <f t="shared" si="22"/>
        <v>DUE COMM</v>
      </c>
      <c r="V266" s="237" t="str">
        <f t="shared" si="16"/>
        <v> </v>
      </c>
      <c r="W266" s="83"/>
      <c r="X266" s="83"/>
      <c r="Y266" s="83"/>
      <c r="Z266" s="83"/>
      <c r="AA266" s="83"/>
      <c r="AB266" s="83"/>
      <c r="AC266" s="83"/>
      <c r="AD266" s="83"/>
      <c r="AE266" s="83"/>
    </row>
    <row r="267">
      <c r="A267" s="233">
        <v>10355.0</v>
      </c>
      <c r="B267" s="234" t="s">
        <v>7576</v>
      </c>
      <c r="C267" s="231" t="b">
        <v>1</v>
      </c>
      <c r="D267" s="243">
        <v>44439.0</v>
      </c>
      <c r="E267" s="236" t="str">
        <f t="shared" si="1"/>
        <v>#VALUE!</v>
      </c>
      <c r="F267" s="236" t="str">
        <f t="shared" si="2"/>
        <v>#VALUE!</v>
      </c>
      <c r="G267" s="236" t="str">
        <f t="shared" si="3"/>
        <v>#VALUE!</v>
      </c>
      <c r="H267" s="236" t="str">
        <f t="shared" si="4"/>
        <v>#VALUE!</v>
      </c>
      <c r="I267" s="236" t="str">
        <f t="shared" si="5"/>
        <v>#VALUE!</v>
      </c>
      <c r="J267" s="236" t="str">
        <f t="shared" si="6"/>
        <v>#VALUE!</v>
      </c>
      <c r="K267" s="236" t="str">
        <f t="shared" si="7"/>
        <v>#VALUE!</v>
      </c>
      <c r="L267" s="236" t="str">
        <f t="shared" si="8"/>
        <v>#VALUE!</v>
      </c>
      <c r="M267" s="236" t="str">
        <f t="shared" si="9"/>
        <v>#VALUE!</v>
      </c>
      <c r="N267" s="236" t="str">
        <f t="shared" si="10"/>
        <v>#VALUE!</v>
      </c>
      <c r="O267" s="236" t="str">
        <f t="shared" si="11"/>
        <v>#VALUE!</v>
      </c>
      <c r="P267" s="237" t="str">
        <f t="shared" si="12"/>
        <v>NO RX</v>
      </c>
      <c r="Q267" s="237" t="b">
        <v>0</v>
      </c>
      <c r="R267" s="237" t="str">
        <f t="shared" si="13"/>
        <v>LOW</v>
      </c>
      <c r="S267" s="238"/>
      <c r="T267" s="243">
        <f t="shared" si="21"/>
        <v>44439</v>
      </c>
      <c r="U267" s="237" t="str">
        <f t="shared" si="22"/>
        <v>DUE COMM</v>
      </c>
      <c r="V267" s="237" t="str">
        <f t="shared" si="16"/>
        <v> </v>
      </c>
      <c r="W267" s="83"/>
      <c r="X267" s="83"/>
      <c r="Y267" s="83"/>
      <c r="Z267" s="83"/>
      <c r="AA267" s="83"/>
      <c r="AB267" s="83"/>
      <c r="AC267" s="83"/>
      <c r="AD267" s="83"/>
      <c r="AE267" s="83"/>
    </row>
    <row r="268">
      <c r="A268" s="244">
        <v>10357.0</v>
      </c>
      <c r="B268" s="245" t="s">
        <v>7585</v>
      </c>
      <c r="C268" s="231" t="b">
        <v>1</v>
      </c>
      <c r="D268" s="235">
        <v>44620.0</v>
      </c>
      <c r="E268" s="236" t="str">
        <f t="shared" si="1"/>
        <v>#VALUE!</v>
      </c>
      <c r="F268" s="236" t="str">
        <f t="shared" si="2"/>
        <v>OPI RX</v>
      </c>
      <c r="G268" s="236" t="str">
        <f t="shared" si="3"/>
        <v>#VALUE!</v>
      </c>
      <c r="H268" s="236" t="str">
        <f t="shared" si="4"/>
        <v>#VALUE!</v>
      </c>
      <c r="I268" s="236" t="str">
        <f t="shared" si="5"/>
        <v>#VALUE!</v>
      </c>
      <c r="J268" s="236" t="str">
        <f t="shared" si="6"/>
        <v>#VALUE!</v>
      </c>
      <c r="K268" s="236" t="str">
        <f t="shared" si="7"/>
        <v>#VALUE!</v>
      </c>
      <c r="L268" s="236" t="str">
        <f t="shared" si="8"/>
        <v>#VALUE!</v>
      </c>
      <c r="M268" s="236" t="str">
        <f t="shared" si="9"/>
        <v>#VALUE!</v>
      </c>
      <c r="N268" s="236" t="str">
        <f t="shared" si="10"/>
        <v>#VALUE!</v>
      </c>
      <c r="O268" s="236" t="str">
        <f t="shared" si="11"/>
        <v>#VALUE!</v>
      </c>
      <c r="P268" s="237" t="str">
        <f t="shared" si="12"/>
        <v>OPIOIDS</v>
      </c>
      <c r="Q268" s="237" t="b">
        <v>0</v>
      </c>
      <c r="R268" s="237" t="str">
        <f t="shared" si="13"/>
        <v>LOW</v>
      </c>
      <c r="S268" s="238">
        <v>44270.0</v>
      </c>
      <c r="T268" s="243">
        <f t="shared" si="21"/>
        <v>44620</v>
      </c>
      <c r="U268" s="237" t="str">
        <f t="shared" si="22"/>
        <v>DUE COMM</v>
      </c>
      <c r="V268" s="237" t="str">
        <f t="shared" si="16"/>
        <v> </v>
      </c>
      <c r="W268" s="83"/>
      <c r="X268" s="83"/>
      <c r="Y268" s="83"/>
      <c r="Z268" s="83"/>
      <c r="AA268" s="83"/>
      <c r="AB268" s="83"/>
      <c r="AC268" s="83"/>
      <c r="AD268" s="83"/>
      <c r="AE268" s="83"/>
    </row>
    <row r="269">
      <c r="A269" s="244">
        <v>10366.0</v>
      </c>
      <c r="B269" s="245" t="s">
        <v>7614</v>
      </c>
      <c r="C269" s="230" t="b">
        <v>0</v>
      </c>
      <c r="D269" s="235" t="s">
        <v>7552</v>
      </c>
      <c r="E269" s="236" t="str">
        <f t="shared" si="1"/>
        <v>#VALUE!</v>
      </c>
      <c r="F269" s="236" t="str">
        <f t="shared" si="2"/>
        <v>OPI RX</v>
      </c>
      <c r="G269" s="236" t="str">
        <f t="shared" si="3"/>
        <v>#VALUE!</v>
      </c>
      <c r="H269" s="236" t="str">
        <f t="shared" si="4"/>
        <v>#VALUE!</v>
      </c>
      <c r="I269" s="236" t="str">
        <f t="shared" si="5"/>
        <v>#VALUE!</v>
      </c>
      <c r="J269" s="236" t="str">
        <f t="shared" si="6"/>
        <v>#VALUE!</v>
      </c>
      <c r="K269" s="236" t="str">
        <f t="shared" si="7"/>
        <v>#VALUE!</v>
      </c>
      <c r="L269" s="236" t="str">
        <f t="shared" si="8"/>
        <v>#VALUE!</v>
      </c>
      <c r="M269" s="236" t="str">
        <f t="shared" si="9"/>
        <v>#VALUE!</v>
      </c>
      <c r="N269" s="236" t="str">
        <f t="shared" si="10"/>
        <v>#VALUE!</v>
      </c>
      <c r="O269" s="236" t="str">
        <f t="shared" si="11"/>
        <v>#VALUE!</v>
      </c>
      <c r="P269" s="237" t="str">
        <f t="shared" si="12"/>
        <v>OPIOIDS</v>
      </c>
      <c r="Q269" s="237" t="b">
        <v>0</v>
      </c>
      <c r="R269" s="237" t="str">
        <f t="shared" si="13"/>
        <v>LOW</v>
      </c>
      <c r="S269" s="238"/>
      <c r="T269" s="238" t="str">
        <f t="shared" si="21"/>
        <v>  -  </v>
      </c>
      <c r="U269" s="237" t="str">
        <f t="shared" si="22"/>
        <v>DUE COMM</v>
      </c>
      <c r="V269" s="237" t="str">
        <f t="shared" si="16"/>
        <v> </v>
      </c>
      <c r="W269" s="83"/>
      <c r="X269" s="83"/>
      <c r="Y269" s="83"/>
      <c r="Z269" s="83"/>
      <c r="AA269" s="83"/>
      <c r="AB269" s="83"/>
      <c r="AC269" s="83"/>
      <c r="AD269" s="83"/>
      <c r="AE269" s="83"/>
    </row>
    <row r="270">
      <c r="A270" s="244">
        <v>10368.0</v>
      </c>
      <c r="B270" s="245" t="s">
        <v>7578</v>
      </c>
      <c r="C270" s="230" t="b">
        <v>1</v>
      </c>
      <c r="D270" s="235">
        <v>44636.0</v>
      </c>
      <c r="E270" s="236" t="str">
        <f t="shared" si="1"/>
        <v>#VALUE!</v>
      </c>
      <c r="F270" s="236" t="str">
        <f t="shared" si="2"/>
        <v>#VALUE!</v>
      </c>
      <c r="G270" s="236" t="str">
        <f t="shared" si="3"/>
        <v>OPI RX</v>
      </c>
      <c r="H270" s="236" t="str">
        <f t="shared" si="4"/>
        <v>#VALUE!</v>
      </c>
      <c r="I270" s="236" t="str">
        <f t="shared" si="5"/>
        <v>#VALUE!</v>
      </c>
      <c r="J270" s="236" t="str">
        <f t="shared" si="6"/>
        <v>#VALUE!</v>
      </c>
      <c r="K270" s="236" t="str">
        <f t="shared" si="7"/>
        <v>#VALUE!</v>
      </c>
      <c r="L270" s="236" t="str">
        <f t="shared" si="8"/>
        <v>#VALUE!</v>
      </c>
      <c r="M270" s="236" t="str">
        <f t="shared" si="9"/>
        <v>#VALUE!</v>
      </c>
      <c r="N270" s="236" t="str">
        <f t="shared" si="10"/>
        <v>#VALUE!</v>
      </c>
      <c r="O270" s="236" t="str">
        <f t="shared" si="11"/>
        <v>#VALUE!</v>
      </c>
      <c r="P270" s="237" t="str">
        <f t="shared" si="12"/>
        <v>OPIOIDS</v>
      </c>
      <c r="Q270" s="237" t="b">
        <v>0</v>
      </c>
      <c r="R270" s="237" t="str">
        <f t="shared" si="13"/>
        <v>LOW</v>
      </c>
      <c r="S270" s="238">
        <v>44286.0</v>
      </c>
      <c r="T270" s="243">
        <f t="shared" si="21"/>
        <v>44636</v>
      </c>
      <c r="U270" s="237" t="str">
        <f t="shared" si="22"/>
        <v> </v>
      </c>
      <c r="V270" s="237" t="str">
        <f t="shared" si="16"/>
        <v> </v>
      </c>
      <c r="W270" s="83"/>
      <c r="X270" s="83"/>
      <c r="Y270" s="83"/>
      <c r="Z270" s="83"/>
      <c r="AA270" s="83"/>
      <c r="AB270" s="83"/>
      <c r="AC270" s="83"/>
      <c r="AD270" s="83"/>
      <c r="AE270" s="83"/>
    </row>
    <row r="271">
      <c r="A271" s="233">
        <v>10375.0</v>
      </c>
      <c r="B271" s="234" t="s">
        <v>7694</v>
      </c>
      <c r="C271" s="230" t="b">
        <v>1</v>
      </c>
      <c r="D271" s="243">
        <v>44420.0</v>
      </c>
      <c r="E271" s="236" t="str">
        <f t="shared" si="1"/>
        <v>#VALUE!</v>
      </c>
      <c r="F271" s="236" t="str">
        <f t="shared" si="2"/>
        <v>#VALUE!</v>
      </c>
      <c r="G271" s="236" t="str">
        <f t="shared" si="3"/>
        <v>#VALUE!</v>
      </c>
      <c r="H271" s="236" t="str">
        <f t="shared" si="4"/>
        <v>#VALUE!</v>
      </c>
      <c r="I271" s="236" t="str">
        <f t="shared" si="5"/>
        <v>#VALUE!</v>
      </c>
      <c r="J271" s="236" t="str">
        <f t="shared" si="6"/>
        <v>#VALUE!</v>
      </c>
      <c r="K271" s="236" t="str">
        <f t="shared" si="7"/>
        <v>#VALUE!</v>
      </c>
      <c r="L271" s="236" t="str">
        <f t="shared" si="8"/>
        <v>#VALUE!</v>
      </c>
      <c r="M271" s="236" t="str">
        <f t="shared" si="9"/>
        <v>#VALUE!</v>
      </c>
      <c r="N271" s="236" t="str">
        <f t="shared" si="10"/>
        <v>#VALUE!</v>
      </c>
      <c r="O271" s="236" t="str">
        <f t="shared" si="11"/>
        <v>#VALUE!</v>
      </c>
      <c r="P271" s="237" t="str">
        <f t="shared" si="12"/>
        <v>NO RX</v>
      </c>
      <c r="Q271" s="237" t="b">
        <v>0</v>
      </c>
      <c r="R271" s="237" t="str">
        <f t="shared" si="13"/>
        <v>LOW</v>
      </c>
      <c r="S271" s="238"/>
      <c r="T271" s="243">
        <f t="shared" si="21"/>
        <v>44420</v>
      </c>
      <c r="U271" s="237" t="str">
        <f t="shared" si="22"/>
        <v>DUE COMM</v>
      </c>
      <c r="V271" s="237" t="str">
        <f t="shared" si="16"/>
        <v> </v>
      </c>
      <c r="W271" s="83"/>
      <c r="X271" s="83"/>
      <c r="Y271" s="83"/>
      <c r="Z271" s="83"/>
      <c r="AA271" s="83"/>
      <c r="AB271" s="83"/>
      <c r="AC271" s="83"/>
      <c r="AD271" s="83"/>
      <c r="AE271" s="83"/>
    </row>
    <row r="272">
      <c r="A272" s="233">
        <v>10376.0</v>
      </c>
      <c r="B272" s="234" t="s">
        <v>7695</v>
      </c>
      <c r="C272" s="230" t="b">
        <v>1</v>
      </c>
      <c r="D272" s="243">
        <v>44557.0</v>
      </c>
      <c r="E272" s="236" t="str">
        <f t="shared" si="1"/>
        <v>#VALUE!</v>
      </c>
      <c r="F272" s="236" t="str">
        <f t="shared" si="2"/>
        <v>#VALUE!</v>
      </c>
      <c r="G272" s="236" t="str">
        <f t="shared" si="3"/>
        <v>#VALUE!</v>
      </c>
      <c r="H272" s="236" t="str">
        <f t="shared" si="4"/>
        <v>OPI RX</v>
      </c>
      <c r="I272" s="236" t="str">
        <f t="shared" si="5"/>
        <v>#VALUE!</v>
      </c>
      <c r="J272" s="236" t="str">
        <f t="shared" si="6"/>
        <v>#VALUE!</v>
      </c>
      <c r="K272" s="236" t="str">
        <f t="shared" si="7"/>
        <v>#VALUE!</v>
      </c>
      <c r="L272" s="236" t="str">
        <f t="shared" si="8"/>
        <v>#VALUE!</v>
      </c>
      <c r="M272" s="236" t="str">
        <f t="shared" si="9"/>
        <v>#VALUE!</v>
      </c>
      <c r="N272" s="236" t="str">
        <f t="shared" si="10"/>
        <v>#VALUE!</v>
      </c>
      <c r="O272" s="236" t="str">
        <f t="shared" si="11"/>
        <v>#VALUE!</v>
      </c>
      <c r="P272" s="237" t="str">
        <f t="shared" si="12"/>
        <v>OPIOIDS</v>
      </c>
      <c r="Q272" s="237" t="b">
        <v>1</v>
      </c>
      <c r="R272" s="237" t="str">
        <f t="shared" si="13"/>
        <v>HIGH</v>
      </c>
      <c r="S272" s="238">
        <v>43633.0</v>
      </c>
      <c r="T272" s="243">
        <f t="shared" si="21"/>
        <v>44557</v>
      </c>
      <c r="U272" s="237" t="str">
        <f t="shared" si="22"/>
        <v>DUE COMM</v>
      </c>
      <c r="V272" s="237" t="str">
        <f t="shared" si="16"/>
        <v> </v>
      </c>
      <c r="W272" s="83"/>
      <c r="X272" s="83"/>
      <c r="Y272" s="83"/>
      <c r="Z272" s="83"/>
      <c r="AA272" s="83"/>
      <c r="AB272" s="83"/>
      <c r="AC272" s="83"/>
      <c r="AD272" s="83"/>
      <c r="AE272" s="83"/>
    </row>
    <row r="273">
      <c r="A273" s="244">
        <v>10378.0</v>
      </c>
      <c r="B273" s="245" t="s">
        <v>7582</v>
      </c>
      <c r="C273" s="230" t="b">
        <v>1</v>
      </c>
      <c r="D273" s="243">
        <v>44405.0</v>
      </c>
      <c r="E273" s="236" t="str">
        <f t="shared" si="1"/>
        <v>#VALUE!</v>
      </c>
      <c r="F273" s="236" t="str">
        <f t="shared" si="2"/>
        <v>OPI RX</v>
      </c>
      <c r="G273" s="236" t="str">
        <f t="shared" si="3"/>
        <v>#VALUE!</v>
      </c>
      <c r="H273" s="236" t="str">
        <f t="shared" si="4"/>
        <v>#VALUE!</v>
      </c>
      <c r="I273" s="236" t="str">
        <f t="shared" si="5"/>
        <v>#VALUE!</v>
      </c>
      <c r="J273" s="236" t="str">
        <f t="shared" si="6"/>
        <v>#VALUE!</v>
      </c>
      <c r="K273" s="236" t="str">
        <f t="shared" si="7"/>
        <v>#VALUE!</v>
      </c>
      <c r="L273" s="236" t="str">
        <f t="shared" si="8"/>
        <v>#VALUE!</v>
      </c>
      <c r="M273" s="236" t="str">
        <f t="shared" si="9"/>
        <v>#VALUE!</v>
      </c>
      <c r="N273" s="236" t="str">
        <f t="shared" si="10"/>
        <v>#VALUE!</v>
      </c>
      <c r="O273" s="236" t="str">
        <f t="shared" si="11"/>
        <v>#VALUE!</v>
      </c>
      <c r="P273" s="237" t="str">
        <f t="shared" si="12"/>
        <v>OPIOIDS</v>
      </c>
      <c r="Q273" s="234" t="b">
        <v>0</v>
      </c>
      <c r="R273" s="237" t="str">
        <f t="shared" si="13"/>
        <v>LOW</v>
      </c>
      <c r="S273" s="238"/>
      <c r="T273" s="243">
        <f t="shared" si="21"/>
        <v>44405</v>
      </c>
      <c r="U273" s="237" t="str">
        <f t="shared" si="22"/>
        <v>DUE COMM</v>
      </c>
      <c r="V273" s="237" t="str">
        <f t="shared" si="16"/>
        <v> </v>
      </c>
      <c r="W273" s="83"/>
      <c r="X273" s="83"/>
      <c r="Y273" s="83"/>
      <c r="Z273" s="83"/>
      <c r="AA273" s="83"/>
      <c r="AB273" s="83"/>
      <c r="AC273" s="83"/>
      <c r="AD273" s="83"/>
      <c r="AE273" s="83"/>
    </row>
    <row r="274">
      <c r="A274" s="244">
        <v>10379.0</v>
      </c>
      <c r="B274" s="245" t="s">
        <v>7566</v>
      </c>
      <c r="C274" s="231" t="b">
        <v>0</v>
      </c>
      <c r="D274" s="235" t="s">
        <v>7552</v>
      </c>
      <c r="E274" s="236" t="str">
        <f t="shared" si="1"/>
        <v>#VALUE!</v>
      </c>
      <c r="F274" s="236" t="str">
        <f t="shared" si="2"/>
        <v>OPI RX</v>
      </c>
      <c r="G274" s="236" t="str">
        <f t="shared" si="3"/>
        <v>#VALUE!</v>
      </c>
      <c r="H274" s="236" t="str">
        <f t="shared" si="4"/>
        <v>#VALUE!</v>
      </c>
      <c r="I274" s="236" t="str">
        <f t="shared" si="5"/>
        <v>#VALUE!</v>
      </c>
      <c r="J274" s="236" t="str">
        <f t="shared" si="6"/>
        <v>#VALUE!</v>
      </c>
      <c r="K274" s="236" t="str">
        <f t="shared" si="7"/>
        <v>#VALUE!</v>
      </c>
      <c r="L274" s="236" t="str">
        <f t="shared" si="8"/>
        <v>#VALUE!</v>
      </c>
      <c r="M274" s="236" t="str">
        <f t="shared" si="9"/>
        <v>#VALUE!</v>
      </c>
      <c r="N274" s="236" t="str">
        <f t="shared" si="10"/>
        <v>#VALUE!</v>
      </c>
      <c r="O274" s="236" t="str">
        <f t="shared" si="11"/>
        <v>#VALUE!</v>
      </c>
      <c r="P274" s="237" t="str">
        <f t="shared" si="12"/>
        <v>OPIOIDS</v>
      </c>
      <c r="Q274" s="237" t="b">
        <v>0</v>
      </c>
      <c r="R274" s="237" t="str">
        <f t="shared" si="13"/>
        <v>LOW</v>
      </c>
      <c r="S274" s="238"/>
      <c r="T274" s="238" t="str">
        <f t="shared" si="21"/>
        <v>  -  </v>
      </c>
      <c r="U274" s="237" t="str">
        <f t="shared" si="22"/>
        <v>DUE COMM</v>
      </c>
      <c r="V274" s="237" t="str">
        <f t="shared" si="16"/>
        <v> </v>
      </c>
      <c r="W274" s="83"/>
      <c r="X274" s="83"/>
      <c r="Y274" s="83"/>
      <c r="Z274" s="83"/>
      <c r="AA274" s="83"/>
      <c r="AB274" s="83"/>
      <c r="AC274" s="83"/>
      <c r="AD274" s="83"/>
      <c r="AE274" s="83"/>
    </row>
    <row r="275">
      <c r="A275" s="233">
        <v>10380.0</v>
      </c>
      <c r="B275" s="234" t="s">
        <v>7556</v>
      </c>
      <c r="C275" s="231" t="b">
        <v>1</v>
      </c>
      <c r="D275" s="235">
        <v>44601.0</v>
      </c>
      <c r="E275" s="236" t="str">
        <f t="shared" si="1"/>
        <v>OPI RX</v>
      </c>
      <c r="F275" s="236" t="str">
        <f t="shared" si="2"/>
        <v>#VALUE!</v>
      </c>
      <c r="G275" s="236" t="str">
        <f t="shared" si="3"/>
        <v>#VALUE!</v>
      </c>
      <c r="H275" s="236" t="str">
        <f t="shared" si="4"/>
        <v>#VALUE!</v>
      </c>
      <c r="I275" s="236" t="str">
        <f t="shared" si="5"/>
        <v>#VALUE!</v>
      </c>
      <c r="J275" s="236" t="str">
        <f t="shared" si="6"/>
        <v>#VALUE!</v>
      </c>
      <c r="K275" s="236" t="str">
        <f t="shared" si="7"/>
        <v>#VALUE!</v>
      </c>
      <c r="L275" s="236" t="str">
        <f t="shared" si="8"/>
        <v>#VALUE!</v>
      </c>
      <c r="M275" s="236" t="str">
        <f t="shared" si="9"/>
        <v>#VALUE!</v>
      </c>
      <c r="N275" s="236" t="str">
        <f t="shared" si="10"/>
        <v>#VALUE!</v>
      </c>
      <c r="O275" s="236" t="str">
        <f t="shared" si="11"/>
        <v>#VALUE!</v>
      </c>
      <c r="P275" s="237" t="str">
        <f t="shared" si="12"/>
        <v>OPIOIDS</v>
      </c>
      <c r="Q275" s="237" t="b">
        <v>0</v>
      </c>
      <c r="R275" s="237" t="str">
        <f t="shared" si="13"/>
        <v>LOW</v>
      </c>
      <c r="S275" s="238"/>
      <c r="T275" s="243">
        <f t="shared" si="21"/>
        <v>44601</v>
      </c>
      <c r="U275" s="237" t="str">
        <f t="shared" si="22"/>
        <v>DUE COMM</v>
      </c>
      <c r="V275" s="237" t="str">
        <f t="shared" si="16"/>
        <v> </v>
      </c>
      <c r="W275" s="83"/>
      <c r="X275" s="83"/>
      <c r="Y275" s="83"/>
      <c r="Z275" s="83"/>
      <c r="AA275" s="83"/>
      <c r="AB275" s="83"/>
      <c r="AC275" s="83"/>
      <c r="AD275" s="83"/>
      <c r="AE275" s="83"/>
    </row>
    <row r="276">
      <c r="A276" s="244">
        <v>10381.0</v>
      </c>
      <c r="B276" s="239" t="s">
        <v>7552</v>
      </c>
      <c r="C276" s="231" t="b">
        <v>1</v>
      </c>
      <c r="D276" s="235">
        <v>44634.0</v>
      </c>
      <c r="E276" s="236" t="str">
        <f t="shared" si="1"/>
        <v>#VALUE!</v>
      </c>
      <c r="F276" s="236" t="str">
        <f t="shared" si="2"/>
        <v>#VALUE!</v>
      </c>
      <c r="G276" s="236" t="str">
        <f t="shared" si="3"/>
        <v>#VALUE!</v>
      </c>
      <c r="H276" s="236" t="str">
        <f t="shared" si="4"/>
        <v>#VALUE!</v>
      </c>
      <c r="I276" s="236" t="str">
        <f t="shared" si="5"/>
        <v>#VALUE!</v>
      </c>
      <c r="J276" s="236" t="str">
        <f t="shared" si="6"/>
        <v>#VALUE!</v>
      </c>
      <c r="K276" s="236" t="str">
        <f t="shared" si="7"/>
        <v>#VALUE!</v>
      </c>
      <c r="L276" s="236" t="str">
        <f t="shared" si="8"/>
        <v>#VALUE!</v>
      </c>
      <c r="M276" s="236" t="str">
        <f t="shared" si="9"/>
        <v>#VALUE!</v>
      </c>
      <c r="N276" s="236" t="str">
        <f t="shared" si="10"/>
        <v>#VALUE!</v>
      </c>
      <c r="O276" s="236" t="str">
        <f t="shared" si="11"/>
        <v>#VALUE!</v>
      </c>
      <c r="P276" s="237" t="str">
        <f t="shared" si="12"/>
        <v>NO RX</v>
      </c>
      <c r="Q276" s="237" t="b">
        <v>0</v>
      </c>
      <c r="R276" s="237" t="str">
        <f t="shared" si="13"/>
        <v>LOW</v>
      </c>
      <c r="S276" s="238"/>
      <c r="T276" s="243">
        <f t="shared" si="21"/>
        <v>44634</v>
      </c>
      <c r="U276" s="237" t="str">
        <f t="shared" si="22"/>
        <v>DUE COMM</v>
      </c>
      <c r="V276" s="237" t="str">
        <f t="shared" si="16"/>
        <v> </v>
      </c>
      <c r="W276" s="83"/>
      <c r="X276" s="83"/>
      <c r="Y276" s="83"/>
      <c r="Z276" s="83"/>
      <c r="AA276" s="83"/>
      <c r="AB276" s="83"/>
      <c r="AC276" s="83"/>
      <c r="AD276" s="83"/>
      <c r="AE276" s="83"/>
    </row>
    <row r="277">
      <c r="A277" s="233">
        <v>10392.0</v>
      </c>
      <c r="B277" s="234" t="s">
        <v>7696</v>
      </c>
      <c r="C277" s="231" t="b">
        <v>1</v>
      </c>
      <c r="D277" s="243">
        <v>44393.0</v>
      </c>
      <c r="E277" s="236" t="str">
        <f t="shared" si="1"/>
        <v>#VALUE!</v>
      </c>
      <c r="F277" s="236" t="str">
        <f t="shared" si="2"/>
        <v>OPI RX</v>
      </c>
      <c r="G277" s="236" t="str">
        <f t="shared" si="3"/>
        <v>#VALUE!</v>
      </c>
      <c r="H277" s="236" t="str">
        <f t="shared" si="4"/>
        <v>#VALUE!</v>
      </c>
      <c r="I277" s="236" t="str">
        <f t="shared" si="5"/>
        <v>#VALUE!</v>
      </c>
      <c r="J277" s="236" t="str">
        <f t="shared" si="6"/>
        <v>#VALUE!</v>
      </c>
      <c r="K277" s="236" t="str">
        <f t="shared" si="7"/>
        <v>#VALUE!</v>
      </c>
      <c r="L277" s="236" t="str">
        <f t="shared" si="8"/>
        <v>#VALUE!</v>
      </c>
      <c r="M277" s="236" t="str">
        <f t="shared" si="9"/>
        <v>#VALUE!</v>
      </c>
      <c r="N277" s="236" t="str">
        <f t="shared" si="10"/>
        <v>#VALUE!</v>
      </c>
      <c r="O277" s="236" t="str">
        <f t="shared" si="11"/>
        <v>#VALUE!</v>
      </c>
      <c r="P277" s="237" t="str">
        <f t="shared" si="12"/>
        <v>OPIOIDS</v>
      </c>
      <c r="Q277" s="237" t="b">
        <v>0</v>
      </c>
      <c r="R277" s="237" t="str">
        <f t="shared" si="13"/>
        <v>LOW</v>
      </c>
      <c r="S277" s="238"/>
      <c r="T277" s="243">
        <f t="shared" si="21"/>
        <v>44393</v>
      </c>
      <c r="U277" s="237" t="str">
        <f t="shared" si="22"/>
        <v>DUE COMM</v>
      </c>
      <c r="V277" s="237" t="str">
        <f t="shared" si="16"/>
        <v> </v>
      </c>
      <c r="W277" s="83"/>
      <c r="X277" s="83"/>
      <c r="Y277" s="83"/>
      <c r="Z277" s="83"/>
      <c r="AA277" s="83"/>
      <c r="AB277" s="83"/>
      <c r="AC277" s="83"/>
      <c r="AD277" s="83"/>
      <c r="AE277" s="83"/>
    </row>
    <row r="278">
      <c r="A278" s="233">
        <v>10395.0</v>
      </c>
      <c r="B278" s="234" t="s">
        <v>7568</v>
      </c>
      <c r="C278" s="238" t="b">
        <v>1</v>
      </c>
      <c r="D278" s="235">
        <v>44631.0</v>
      </c>
      <c r="E278" s="236" t="str">
        <f t="shared" si="1"/>
        <v>#VALUE!</v>
      </c>
      <c r="F278" s="236" t="str">
        <f t="shared" si="2"/>
        <v>OPI RX</v>
      </c>
      <c r="G278" s="236" t="str">
        <f t="shared" si="3"/>
        <v>#VALUE!</v>
      </c>
      <c r="H278" s="236" t="str">
        <f t="shared" si="4"/>
        <v>#VALUE!</v>
      </c>
      <c r="I278" s="236" t="str">
        <f t="shared" si="5"/>
        <v>#VALUE!</v>
      </c>
      <c r="J278" s="236" t="str">
        <f t="shared" si="6"/>
        <v>#VALUE!</v>
      </c>
      <c r="K278" s="236" t="str">
        <f t="shared" si="7"/>
        <v>#VALUE!</v>
      </c>
      <c r="L278" s="236" t="str">
        <f t="shared" si="8"/>
        <v>#VALUE!</v>
      </c>
      <c r="M278" s="236" t="str">
        <f t="shared" si="9"/>
        <v>#VALUE!</v>
      </c>
      <c r="N278" s="236" t="str">
        <f t="shared" si="10"/>
        <v>#VALUE!</v>
      </c>
      <c r="O278" s="236" t="str">
        <f t="shared" si="11"/>
        <v>#VALUE!</v>
      </c>
      <c r="P278" s="237" t="str">
        <f t="shared" si="12"/>
        <v>OPIOIDS</v>
      </c>
      <c r="Q278" s="237" t="b">
        <v>1</v>
      </c>
      <c r="R278" s="237" t="str">
        <f t="shared" si="13"/>
        <v>HIGH</v>
      </c>
      <c r="S278" s="238">
        <v>44503.0</v>
      </c>
      <c r="T278" s="243">
        <f t="shared" si="21"/>
        <v>44631</v>
      </c>
      <c r="U278" s="237" t="str">
        <f t="shared" si="22"/>
        <v> </v>
      </c>
      <c r="V278" s="237" t="str">
        <f t="shared" si="16"/>
        <v> </v>
      </c>
      <c r="W278" s="83"/>
      <c r="X278" s="83"/>
      <c r="Y278" s="83"/>
      <c r="Z278" s="83"/>
      <c r="AA278" s="83"/>
      <c r="AB278" s="83"/>
      <c r="AC278" s="83"/>
      <c r="AD278" s="83"/>
      <c r="AE278" s="83"/>
    </row>
    <row r="279">
      <c r="A279" s="244">
        <v>10398.0</v>
      </c>
      <c r="B279" s="239" t="s">
        <v>7552</v>
      </c>
      <c r="C279" s="231" t="b">
        <v>1</v>
      </c>
      <c r="D279" s="235">
        <v>44628.0</v>
      </c>
      <c r="E279" s="236" t="str">
        <f t="shared" si="1"/>
        <v>#VALUE!</v>
      </c>
      <c r="F279" s="236" t="str">
        <f t="shared" si="2"/>
        <v>#VALUE!</v>
      </c>
      <c r="G279" s="236" t="str">
        <f t="shared" si="3"/>
        <v>#VALUE!</v>
      </c>
      <c r="H279" s="236" t="str">
        <f t="shared" si="4"/>
        <v>#VALUE!</v>
      </c>
      <c r="I279" s="236" t="str">
        <f t="shared" si="5"/>
        <v>#VALUE!</v>
      </c>
      <c r="J279" s="236" t="str">
        <f t="shared" si="6"/>
        <v>#VALUE!</v>
      </c>
      <c r="K279" s="236" t="str">
        <f t="shared" si="7"/>
        <v>#VALUE!</v>
      </c>
      <c r="L279" s="236" t="str">
        <f t="shared" si="8"/>
        <v>#VALUE!</v>
      </c>
      <c r="M279" s="236" t="str">
        <f t="shared" si="9"/>
        <v>#VALUE!</v>
      </c>
      <c r="N279" s="236" t="str">
        <f t="shared" si="10"/>
        <v>#VALUE!</v>
      </c>
      <c r="O279" s="236" t="str">
        <f t="shared" si="11"/>
        <v>#VALUE!</v>
      </c>
      <c r="P279" s="237" t="str">
        <f t="shared" si="12"/>
        <v>NO RX</v>
      </c>
      <c r="Q279" s="237" t="b">
        <v>0</v>
      </c>
      <c r="R279" s="237" t="str">
        <f t="shared" si="13"/>
        <v>LOW</v>
      </c>
      <c r="S279" s="238">
        <v>44239.0</v>
      </c>
      <c r="T279" s="243">
        <f t="shared" si="21"/>
        <v>44628</v>
      </c>
      <c r="U279" s="237" t="str">
        <f t="shared" si="22"/>
        <v>DUE COMM</v>
      </c>
      <c r="V279" s="237" t="str">
        <f t="shared" si="16"/>
        <v> </v>
      </c>
      <c r="W279" s="83"/>
      <c r="X279" s="83"/>
      <c r="Y279" s="83"/>
      <c r="Z279" s="83"/>
      <c r="AA279" s="83"/>
      <c r="AB279" s="83"/>
      <c r="AC279" s="83"/>
      <c r="AD279" s="83"/>
      <c r="AE279" s="83"/>
    </row>
    <row r="280">
      <c r="A280" s="233">
        <v>10399.0</v>
      </c>
      <c r="B280" s="234" t="s">
        <v>7697</v>
      </c>
      <c r="C280" s="231" t="b">
        <v>1</v>
      </c>
      <c r="D280" s="243">
        <v>44404.0</v>
      </c>
      <c r="E280" s="236" t="str">
        <f t="shared" si="1"/>
        <v>#VALUE!</v>
      </c>
      <c r="F280" s="236" t="str">
        <f t="shared" si="2"/>
        <v>#VALUE!</v>
      </c>
      <c r="G280" s="236" t="str">
        <f t="shared" si="3"/>
        <v>OPI RX</v>
      </c>
      <c r="H280" s="236" t="str">
        <f t="shared" si="4"/>
        <v>#VALUE!</v>
      </c>
      <c r="I280" s="236" t="str">
        <f t="shared" si="5"/>
        <v>#VALUE!</v>
      </c>
      <c r="J280" s="236" t="str">
        <f t="shared" si="6"/>
        <v>#VALUE!</v>
      </c>
      <c r="K280" s="236" t="str">
        <f t="shared" si="7"/>
        <v>#VALUE!</v>
      </c>
      <c r="L280" s="236" t="str">
        <f t="shared" si="8"/>
        <v>#VALUE!</v>
      </c>
      <c r="M280" s="236" t="str">
        <f t="shared" si="9"/>
        <v>#VALUE!</v>
      </c>
      <c r="N280" s="236" t="str">
        <f t="shared" si="10"/>
        <v>#VALUE!</v>
      </c>
      <c r="O280" s="236" t="str">
        <f t="shared" si="11"/>
        <v>#VALUE!</v>
      </c>
      <c r="P280" s="237" t="str">
        <f t="shared" si="12"/>
        <v>OPIOIDS</v>
      </c>
      <c r="Q280" s="237" t="b">
        <v>0</v>
      </c>
      <c r="R280" s="237" t="str">
        <f t="shared" si="13"/>
        <v>LOW</v>
      </c>
      <c r="S280" s="238"/>
      <c r="T280" s="243">
        <f t="shared" si="21"/>
        <v>44404</v>
      </c>
      <c r="U280" s="237" t="str">
        <f t="shared" si="22"/>
        <v>DUE COMM</v>
      </c>
      <c r="V280" s="237" t="str">
        <f t="shared" si="16"/>
        <v> </v>
      </c>
      <c r="W280" s="83"/>
      <c r="X280" s="83"/>
      <c r="Y280" s="83"/>
      <c r="Z280" s="83"/>
      <c r="AA280" s="83"/>
      <c r="AB280" s="83"/>
      <c r="AC280" s="83"/>
      <c r="AD280" s="83"/>
      <c r="AE280" s="83"/>
    </row>
    <row r="281">
      <c r="A281" s="233">
        <v>10400.0</v>
      </c>
      <c r="B281" s="239" t="s">
        <v>7698</v>
      </c>
      <c r="C281" s="230" t="b">
        <v>1</v>
      </c>
      <c r="D281" s="235">
        <v>44601.0</v>
      </c>
      <c r="E281" s="236" t="str">
        <f t="shared" si="1"/>
        <v>#VALUE!</v>
      </c>
      <c r="F281" s="236" t="str">
        <f t="shared" si="2"/>
        <v>#VALUE!</v>
      </c>
      <c r="G281" s="236" t="str">
        <f t="shared" si="3"/>
        <v>OPI RX</v>
      </c>
      <c r="H281" s="236" t="str">
        <f t="shared" si="4"/>
        <v>#VALUE!</v>
      </c>
      <c r="I281" s="236" t="str">
        <f t="shared" si="5"/>
        <v>#VALUE!</v>
      </c>
      <c r="J281" s="236" t="str">
        <f t="shared" si="6"/>
        <v>OPI RX</v>
      </c>
      <c r="K281" s="236" t="str">
        <f t="shared" si="7"/>
        <v>#VALUE!</v>
      </c>
      <c r="L281" s="236" t="str">
        <f t="shared" si="8"/>
        <v>#VALUE!</v>
      </c>
      <c r="M281" s="236" t="str">
        <f t="shared" si="9"/>
        <v>#VALUE!</v>
      </c>
      <c r="N281" s="236" t="str">
        <f t="shared" si="10"/>
        <v>#VALUE!</v>
      </c>
      <c r="O281" s="236" t="str">
        <f t="shared" si="11"/>
        <v>#VALUE!</v>
      </c>
      <c r="P281" s="237" t="str">
        <f t="shared" si="12"/>
        <v>OPIOIDS</v>
      </c>
      <c r="Q281" s="237" t="b">
        <v>1</v>
      </c>
      <c r="R281" s="237" t="str">
        <f t="shared" si="13"/>
        <v>HIGH</v>
      </c>
      <c r="S281" s="238">
        <v>44231.0</v>
      </c>
      <c r="T281" s="243">
        <f t="shared" si="21"/>
        <v>44601</v>
      </c>
      <c r="U281" s="237" t="str">
        <f t="shared" si="22"/>
        <v>DUE COMM</v>
      </c>
      <c r="V281" s="237" t="str">
        <f t="shared" si="16"/>
        <v> </v>
      </c>
      <c r="W281" s="83"/>
      <c r="X281" s="83"/>
      <c r="Y281" s="83"/>
      <c r="Z281" s="83"/>
      <c r="AA281" s="83"/>
      <c r="AB281" s="83"/>
      <c r="AC281" s="83"/>
      <c r="AD281" s="83"/>
      <c r="AE281" s="83"/>
    </row>
    <row r="282">
      <c r="A282" s="244">
        <v>10407.0</v>
      </c>
      <c r="B282" s="245" t="s">
        <v>7582</v>
      </c>
      <c r="C282" s="230" t="b">
        <v>1</v>
      </c>
      <c r="D282" s="243">
        <v>44496.0</v>
      </c>
      <c r="E282" s="236" t="str">
        <f t="shared" si="1"/>
        <v>#VALUE!</v>
      </c>
      <c r="F282" s="236" t="str">
        <f t="shared" si="2"/>
        <v>OPI RX</v>
      </c>
      <c r="G282" s="236" t="str">
        <f t="shared" si="3"/>
        <v>#VALUE!</v>
      </c>
      <c r="H282" s="236" t="str">
        <f t="shared" si="4"/>
        <v>#VALUE!</v>
      </c>
      <c r="I282" s="236" t="str">
        <f t="shared" si="5"/>
        <v>#VALUE!</v>
      </c>
      <c r="J282" s="236" t="str">
        <f t="shared" si="6"/>
        <v>#VALUE!</v>
      </c>
      <c r="K282" s="236" t="str">
        <f t="shared" si="7"/>
        <v>#VALUE!</v>
      </c>
      <c r="L282" s="236" t="str">
        <f t="shared" si="8"/>
        <v>#VALUE!</v>
      </c>
      <c r="M282" s="236" t="str">
        <f t="shared" si="9"/>
        <v>#VALUE!</v>
      </c>
      <c r="N282" s="236" t="str">
        <f t="shared" si="10"/>
        <v>#VALUE!</v>
      </c>
      <c r="O282" s="236" t="str">
        <f t="shared" si="11"/>
        <v>#VALUE!</v>
      </c>
      <c r="P282" s="237" t="str">
        <f t="shared" si="12"/>
        <v>OPIOIDS</v>
      </c>
      <c r="Q282" s="234" t="b">
        <v>0</v>
      </c>
      <c r="R282" s="237" t="str">
        <f t="shared" si="13"/>
        <v>LOW</v>
      </c>
      <c r="S282" s="238">
        <v>44133.0</v>
      </c>
      <c r="T282" s="243">
        <f t="shared" si="21"/>
        <v>44496</v>
      </c>
      <c r="U282" s="237" t="str">
        <f t="shared" si="22"/>
        <v>DUE COMM</v>
      </c>
      <c r="V282" s="237" t="str">
        <f t="shared" si="16"/>
        <v> </v>
      </c>
      <c r="W282" s="83"/>
      <c r="X282" s="83"/>
      <c r="Y282" s="83"/>
      <c r="Z282" s="83"/>
      <c r="AA282" s="83"/>
      <c r="AB282" s="83"/>
      <c r="AC282" s="83"/>
      <c r="AD282" s="83"/>
      <c r="AE282" s="83"/>
    </row>
    <row r="283">
      <c r="A283" s="233">
        <v>10408.0</v>
      </c>
      <c r="B283" s="234" t="s">
        <v>7634</v>
      </c>
      <c r="C283" s="230" t="b">
        <v>0</v>
      </c>
      <c r="D283" s="235" t="s">
        <v>7552</v>
      </c>
      <c r="E283" s="236" t="str">
        <f t="shared" si="1"/>
        <v>#VALUE!</v>
      </c>
      <c r="F283" s="236" t="str">
        <f t="shared" si="2"/>
        <v>#VALUE!</v>
      </c>
      <c r="G283" s="236" t="str">
        <f t="shared" si="3"/>
        <v>#VALUE!</v>
      </c>
      <c r="H283" s="236" t="str">
        <f t="shared" si="4"/>
        <v>#VALUE!</v>
      </c>
      <c r="I283" s="236" t="str">
        <f t="shared" si="5"/>
        <v>#VALUE!</v>
      </c>
      <c r="J283" s="236" t="str">
        <f t="shared" si="6"/>
        <v>#VALUE!</v>
      </c>
      <c r="K283" s="236" t="str">
        <f t="shared" si="7"/>
        <v>#VALUE!</v>
      </c>
      <c r="L283" s="236" t="str">
        <f t="shared" si="8"/>
        <v>#VALUE!</v>
      </c>
      <c r="M283" s="236" t="str">
        <f t="shared" si="9"/>
        <v>#VALUE!</v>
      </c>
      <c r="N283" s="236" t="str">
        <f t="shared" si="10"/>
        <v>#VALUE!</v>
      </c>
      <c r="O283" s="236" t="str">
        <f t="shared" si="11"/>
        <v>#VALUE!</v>
      </c>
      <c r="P283" s="237" t="str">
        <f t="shared" si="12"/>
        <v>NO RX</v>
      </c>
      <c r="Q283" s="234" t="b">
        <v>0</v>
      </c>
      <c r="R283" s="237" t="str">
        <f t="shared" si="13"/>
        <v>LOW</v>
      </c>
      <c r="S283" s="238"/>
      <c r="T283" s="238" t="str">
        <f t="shared" si="21"/>
        <v>  -  </v>
      </c>
      <c r="U283" s="237" t="str">
        <f t="shared" si="22"/>
        <v>DUE COMM</v>
      </c>
      <c r="V283" s="237" t="str">
        <f t="shared" si="16"/>
        <v> </v>
      </c>
      <c r="W283" s="83"/>
      <c r="X283" s="83"/>
      <c r="Y283" s="83"/>
      <c r="Z283" s="83"/>
      <c r="AA283" s="83"/>
      <c r="AB283" s="83"/>
      <c r="AC283" s="83"/>
      <c r="AD283" s="83"/>
      <c r="AE283" s="83"/>
    </row>
    <row r="284">
      <c r="A284" s="233">
        <v>10415.0</v>
      </c>
      <c r="B284" s="234" t="s">
        <v>7585</v>
      </c>
      <c r="C284" s="230" t="b">
        <v>1</v>
      </c>
      <c r="D284" s="243">
        <v>44384.0</v>
      </c>
      <c r="E284" s="236" t="str">
        <f t="shared" si="1"/>
        <v>#VALUE!</v>
      </c>
      <c r="F284" s="236" t="str">
        <f t="shared" si="2"/>
        <v>OPI RX</v>
      </c>
      <c r="G284" s="236" t="str">
        <f t="shared" si="3"/>
        <v>#VALUE!</v>
      </c>
      <c r="H284" s="236" t="str">
        <f t="shared" si="4"/>
        <v>#VALUE!</v>
      </c>
      <c r="I284" s="236" t="str">
        <f t="shared" si="5"/>
        <v>#VALUE!</v>
      </c>
      <c r="J284" s="236" t="str">
        <f t="shared" si="6"/>
        <v>#VALUE!</v>
      </c>
      <c r="K284" s="236" t="str">
        <f t="shared" si="7"/>
        <v>#VALUE!</v>
      </c>
      <c r="L284" s="236" t="str">
        <f t="shared" si="8"/>
        <v>#VALUE!</v>
      </c>
      <c r="M284" s="236" t="str">
        <f t="shared" si="9"/>
        <v>#VALUE!</v>
      </c>
      <c r="N284" s="236" t="str">
        <f t="shared" si="10"/>
        <v>#VALUE!</v>
      </c>
      <c r="O284" s="236" t="str">
        <f t="shared" si="11"/>
        <v>#VALUE!</v>
      </c>
      <c r="P284" s="237" t="str">
        <f t="shared" si="12"/>
        <v>OPIOIDS</v>
      </c>
      <c r="Q284" s="234" t="b">
        <v>0</v>
      </c>
      <c r="R284" s="237" t="str">
        <f t="shared" si="13"/>
        <v>LOW</v>
      </c>
      <c r="S284" s="238"/>
      <c r="T284" s="243">
        <f t="shared" si="21"/>
        <v>44384</v>
      </c>
      <c r="U284" s="237" t="str">
        <f t="shared" si="22"/>
        <v>DUE COMM</v>
      </c>
      <c r="V284" s="237" t="str">
        <f t="shared" si="16"/>
        <v> </v>
      </c>
      <c r="W284" s="83"/>
      <c r="X284" s="83"/>
      <c r="Y284" s="83"/>
      <c r="Z284" s="83"/>
      <c r="AA284" s="83"/>
      <c r="AB284" s="83"/>
      <c r="AC284" s="83"/>
      <c r="AD284" s="83"/>
      <c r="AE284" s="83"/>
    </row>
    <row r="285">
      <c r="A285" s="241">
        <v>10416.0</v>
      </c>
      <c r="B285" s="239" t="s">
        <v>7617</v>
      </c>
      <c r="C285" s="239" t="b">
        <v>1</v>
      </c>
      <c r="D285" s="235">
        <v>44596.0</v>
      </c>
      <c r="E285" s="236" t="str">
        <f t="shared" si="1"/>
        <v>#VALUE!</v>
      </c>
      <c r="F285" s="236" t="str">
        <f t="shared" si="2"/>
        <v>OPI RX</v>
      </c>
      <c r="G285" s="236" t="str">
        <f t="shared" si="3"/>
        <v>#VALUE!</v>
      </c>
      <c r="H285" s="236" t="str">
        <f t="shared" si="4"/>
        <v>#VALUE!</v>
      </c>
      <c r="I285" s="236" t="str">
        <f t="shared" si="5"/>
        <v>#VALUE!</v>
      </c>
      <c r="J285" s="236" t="str">
        <f t="shared" si="6"/>
        <v>#VALUE!</v>
      </c>
      <c r="K285" s="236" t="str">
        <f t="shared" si="7"/>
        <v>#VALUE!</v>
      </c>
      <c r="L285" s="236" t="str">
        <f t="shared" si="8"/>
        <v>#VALUE!</v>
      </c>
      <c r="M285" s="236" t="str">
        <f t="shared" si="9"/>
        <v>#VALUE!</v>
      </c>
      <c r="N285" s="236" t="str">
        <f t="shared" si="10"/>
        <v>#VALUE!</v>
      </c>
      <c r="O285" s="236" t="str">
        <f t="shared" si="11"/>
        <v>#VALUE!</v>
      </c>
      <c r="P285" s="237" t="str">
        <f t="shared" si="12"/>
        <v>OPIOIDS</v>
      </c>
      <c r="Q285" s="234" t="b">
        <v>0</v>
      </c>
      <c r="R285" s="237" t="str">
        <f t="shared" si="13"/>
        <v>LOW</v>
      </c>
      <c r="S285" s="242">
        <v>44558.0</v>
      </c>
      <c r="T285" s="243">
        <f t="shared" si="21"/>
        <v>44596</v>
      </c>
      <c r="U285" s="237"/>
      <c r="V285" s="237" t="str">
        <f t="shared" si="16"/>
        <v> </v>
      </c>
      <c r="W285" s="83"/>
      <c r="X285" s="83"/>
      <c r="Y285" s="83"/>
      <c r="Z285" s="83"/>
      <c r="AA285" s="83"/>
      <c r="AB285" s="83"/>
      <c r="AC285" s="83"/>
      <c r="AD285" s="83"/>
      <c r="AE285" s="83"/>
    </row>
    <row r="286">
      <c r="A286" s="233">
        <v>10419.0</v>
      </c>
      <c r="B286" s="234" t="s">
        <v>7699</v>
      </c>
      <c r="C286" s="231" t="b">
        <v>1</v>
      </c>
      <c r="D286" s="243">
        <v>44428.0</v>
      </c>
      <c r="E286" s="236" t="str">
        <f t="shared" si="1"/>
        <v>OPI RX</v>
      </c>
      <c r="F286" s="236" t="str">
        <f t="shared" si="2"/>
        <v>#VALUE!</v>
      </c>
      <c r="G286" s="236" t="str">
        <f t="shared" si="3"/>
        <v>#VALUE!</v>
      </c>
      <c r="H286" s="236" t="str">
        <f t="shared" si="4"/>
        <v>#VALUE!</v>
      </c>
      <c r="I286" s="236" t="str">
        <f t="shared" si="5"/>
        <v>#VALUE!</v>
      </c>
      <c r="J286" s="236" t="str">
        <f t="shared" si="6"/>
        <v>#VALUE!</v>
      </c>
      <c r="K286" s="236" t="str">
        <f t="shared" si="7"/>
        <v>#VALUE!</v>
      </c>
      <c r="L286" s="236" t="str">
        <f t="shared" si="8"/>
        <v>#VALUE!</v>
      </c>
      <c r="M286" s="236" t="str">
        <f t="shared" si="9"/>
        <v>#VALUE!</v>
      </c>
      <c r="N286" s="236" t="str">
        <f t="shared" si="10"/>
        <v>#VALUE!</v>
      </c>
      <c r="O286" s="236" t="str">
        <f t="shared" si="11"/>
        <v>#VALUE!</v>
      </c>
      <c r="P286" s="237" t="str">
        <f t="shared" si="12"/>
        <v>OPIOIDS</v>
      </c>
      <c r="Q286" s="237" t="b">
        <v>0</v>
      </c>
      <c r="R286" s="237" t="str">
        <f t="shared" si="13"/>
        <v>LOW</v>
      </c>
      <c r="S286" s="238"/>
      <c r="T286" s="243">
        <f t="shared" si="21"/>
        <v>44428</v>
      </c>
      <c r="U286" s="237" t="str">
        <f t="shared" ref="U286:U306" si="23">if((days($Z$3,$S286)/365)&gt;=1,"DUE COMM", " ")</f>
        <v>DUE COMM</v>
      </c>
      <c r="V286" s="237" t="str">
        <f t="shared" si="16"/>
        <v> </v>
      </c>
      <c r="W286" s="83"/>
      <c r="X286" s="83"/>
      <c r="Y286" s="83"/>
      <c r="Z286" s="83"/>
      <c r="AA286" s="83"/>
      <c r="AB286" s="83"/>
      <c r="AC286" s="83"/>
      <c r="AD286" s="83"/>
      <c r="AE286" s="83"/>
    </row>
    <row r="287">
      <c r="A287" s="233">
        <v>10424.0</v>
      </c>
      <c r="B287" s="239" t="s">
        <v>7552</v>
      </c>
      <c r="C287" s="231" t="b">
        <v>0</v>
      </c>
      <c r="D287" s="235" t="s">
        <v>7552</v>
      </c>
      <c r="E287" s="236" t="str">
        <f t="shared" si="1"/>
        <v>#VALUE!</v>
      </c>
      <c r="F287" s="236" t="str">
        <f t="shared" si="2"/>
        <v>#VALUE!</v>
      </c>
      <c r="G287" s="236" t="str">
        <f t="shared" si="3"/>
        <v>#VALUE!</v>
      </c>
      <c r="H287" s="236" t="str">
        <f t="shared" si="4"/>
        <v>#VALUE!</v>
      </c>
      <c r="I287" s="236" t="str">
        <f t="shared" si="5"/>
        <v>#VALUE!</v>
      </c>
      <c r="J287" s="236" t="str">
        <f t="shared" si="6"/>
        <v>#VALUE!</v>
      </c>
      <c r="K287" s="236" t="str">
        <f t="shared" si="7"/>
        <v>#VALUE!</v>
      </c>
      <c r="L287" s="236" t="str">
        <f t="shared" si="8"/>
        <v>#VALUE!</v>
      </c>
      <c r="M287" s="236" t="str">
        <f t="shared" si="9"/>
        <v>#VALUE!</v>
      </c>
      <c r="N287" s="236" t="str">
        <f t="shared" si="10"/>
        <v>#VALUE!</v>
      </c>
      <c r="O287" s="236" t="str">
        <f t="shared" si="11"/>
        <v>#VALUE!</v>
      </c>
      <c r="P287" s="237" t="str">
        <f t="shared" si="12"/>
        <v>NO RX</v>
      </c>
      <c r="Q287" s="237" t="b">
        <v>0</v>
      </c>
      <c r="R287" s="237" t="str">
        <f t="shared" si="13"/>
        <v>LOW</v>
      </c>
      <c r="S287" s="238"/>
      <c r="T287" s="238" t="str">
        <f t="shared" si="21"/>
        <v>  -  </v>
      </c>
      <c r="U287" s="237" t="str">
        <f t="shared" si="23"/>
        <v>DUE COMM</v>
      </c>
      <c r="V287" s="237" t="str">
        <f t="shared" si="16"/>
        <v> </v>
      </c>
      <c r="W287" s="83"/>
      <c r="X287" s="83"/>
      <c r="Y287" s="83"/>
      <c r="Z287" s="83"/>
      <c r="AA287" s="83"/>
      <c r="AB287" s="83"/>
      <c r="AC287" s="83"/>
      <c r="AD287" s="83"/>
      <c r="AE287" s="83"/>
    </row>
    <row r="288">
      <c r="A288" s="244">
        <v>10432.0</v>
      </c>
      <c r="B288" s="245" t="s">
        <v>7700</v>
      </c>
      <c r="C288" s="230" t="b">
        <v>0</v>
      </c>
      <c r="D288" s="235" t="s">
        <v>7552</v>
      </c>
      <c r="E288" s="236" t="str">
        <f t="shared" si="1"/>
        <v>#VALUE!</v>
      </c>
      <c r="F288" s="236" t="str">
        <f t="shared" si="2"/>
        <v>#VALUE!</v>
      </c>
      <c r="G288" s="236" t="str">
        <f t="shared" si="3"/>
        <v>OPI RX</v>
      </c>
      <c r="H288" s="236" t="str">
        <f t="shared" si="4"/>
        <v>#VALUE!</v>
      </c>
      <c r="I288" s="236" t="str">
        <f t="shared" si="5"/>
        <v>#VALUE!</v>
      </c>
      <c r="J288" s="236" t="str">
        <f t="shared" si="6"/>
        <v>#VALUE!</v>
      </c>
      <c r="K288" s="236" t="str">
        <f t="shared" si="7"/>
        <v>#VALUE!</v>
      </c>
      <c r="L288" s="236" t="str">
        <f t="shared" si="8"/>
        <v>OPI RX</v>
      </c>
      <c r="M288" s="236" t="str">
        <f t="shared" si="9"/>
        <v>#VALUE!</v>
      </c>
      <c r="N288" s="236" t="str">
        <f t="shared" si="10"/>
        <v>#VALUE!</v>
      </c>
      <c r="O288" s="236" t="str">
        <f t="shared" si="11"/>
        <v>#VALUE!</v>
      </c>
      <c r="P288" s="237" t="str">
        <f t="shared" si="12"/>
        <v>OPIOIDS</v>
      </c>
      <c r="Q288" s="234" t="b">
        <v>0</v>
      </c>
      <c r="R288" s="237" t="str">
        <f t="shared" si="13"/>
        <v>LOW</v>
      </c>
      <c r="S288" s="238"/>
      <c r="T288" s="238" t="str">
        <f t="shared" si="21"/>
        <v>  -  </v>
      </c>
      <c r="U288" s="237" t="str">
        <f t="shared" si="23"/>
        <v>DUE COMM</v>
      </c>
      <c r="V288" s="237" t="str">
        <f t="shared" si="16"/>
        <v> </v>
      </c>
      <c r="W288" s="83"/>
      <c r="X288" s="83"/>
      <c r="Y288" s="83"/>
      <c r="Z288" s="83"/>
      <c r="AA288" s="83"/>
      <c r="AB288" s="83"/>
      <c r="AC288" s="83"/>
      <c r="AD288" s="83"/>
      <c r="AE288" s="83"/>
    </row>
    <row r="289">
      <c r="A289" s="233">
        <v>10442.0</v>
      </c>
      <c r="B289" s="234" t="s">
        <v>7701</v>
      </c>
      <c r="C289" s="230" t="b">
        <v>1</v>
      </c>
      <c r="D289" s="235">
        <v>44593.0</v>
      </c>
      <c r="E289" s="236" t="str">
        <f t="shared" si="1"/>
        <v>#VALUE!</v>
      </c>
      <c r="F289" s="236" t="str">
        <f t="shared" si="2"/>
        <v>#VALUE!</v>
      </c>
      <c r="G289" s="236" t="str">
        <f t="shared" si="3"/>
        <v>OPI RX</v>
      </c>
      <c r="H289" s="236" t="str">
        <f t="shared" si="4"/>
        <v>OPI RX</v>
      </c>
      <c r="I289" s="236" t="str">
        <f t="shared" si="5"/>
        <v>#VALUE!</v>
      </c>
      <c r="J289" s="236" t="str">
        <f t="shared" si="6"/>
        <v>#VALUE!</v>
      </c>
      <c r="K289" s="236" t="str">
        <f t="shared" si="7"/>
        <v>#VALUE!</v>
      </c>
      <c r="L289" s="236" t="str">
        <f t="shared" si="8"/>
        <v>#VALUE!</v>
      </c>
      <c r="M289" s="236" t="str">
        <f t="shared" si="9"/>
        <v>#VALUE!</v>
      </c>
      <c r="N289" s="236" t="str">
        <f t="shared" si="10"/>
        <v>#VALUE!</v>
      </c>
      <c r="O289" s="236" t="str">
        <f t="shared" si="11"/>
        <v>#VALUE!</v>
      </c>
      <c r="P289" s="237" t="str">
        <f t="shared" si="12"/>
        <v>OPIOIDS</v>
      </c>
      <c r="Q289" s="234" t="b">
        <v>0</v>
      </c>
      <c r="R289" s="237" t="str">
        <f t="shared" si="13"/>
        <v>LOW</v>
      </c>
      <c r="S289" s="238"/>
      <c r="T289" s="243">
        <f t="shared" si="21"/>
        <v>44593</v>
      </c>
      <c r="U289" s="237" t="str">
        <f t="shared" si="23"/>
        <v>DUE COMM</v>
      </c>
      <c r="V289" s="237" t="str">
        <f t="shared" si="16"/>
        <v> </v>
      </c>
      <c r="W289" s="83"/>
      <c r="X289" s="83"/>
      <c r="Y289" s="83"/>
      <c r="Z289" s="83"/>
      <c r="AA289" s="83"/>
      <c r="AB289" s="83"/>
      <c r="AC289" s="83"/>
      <c r="AD289" s="83"/>
      <c r="AE289" s="83"/>
    </row>
    <row r="290">
      <c r="A290" s="233">
        <v>10444.0</v>
      </c>
      <c r="B290" s="234" t="s">
        <v>7702</v>
      </c>
      <c r="C290" s="231" t="b">
        <v>1</v>
      </c>
      <c r="D290" s="243">
        <v>44565.0</v>
      </c>
      <c r="E290" s="236" t="str">
        <f t="shared" si="1"/>
        <v>#VALUE!</v>
      </c>
      <c r="F290" s="236" t="str">
        <f t="shared" si="2"/>
        <v>OPI RX</v>
      </c>
      <c r="G290" s="236" t="str">
        <f t="shared" si="3"/>
        <v>#VALUE!</v>
      </c>
      <c r="H290" s="236" t="str">
        <f t="shared" si="4"/>
        <v>OPI RX</v>
      </c>
      <c r="I290" s="236" t="str">
        <f t="shared" si="5"/>
        <v>OPI RX</v>
      </c>
      <c r="J290" s="236" t="str">
        <f t="shared" si="6"/>
        <v>#VALUE!</v>
      </c>
      <c r="K290" s="236" t="str">
        <f t="shared" si="7"/>
        <v>#VALUE!</v>
      </c>
      <c r="L290" s="236" t="str">
        <f t="shared" si="8"/>
        <v>#VALUE!</v>
      </c>
      <c r="M290" s="236" t="str">
        <f t="shared" si="9"/>
        <v>#VALUE!</v>
      </c>
      <c r="N290" s="236" t="str">
        <f t="shared" si="10"/>
        <v>#VALUE!</v>
      </c>
      <c r="O290" s="236" t="str">
        <f t="shared" si="11"/>
        <v>#VALUE!</v>
      </c>
      <c r="P290" s="237" t="str">
        <f t="shared" si="12"/>
        <v>OPIOIDS</v>
      </c>
      <c r="Q290" s="237" t="b">
        <v>1</v>
      </c>
      <c r="R290" s="237" t="str">
        <f t="shared" si="13"/>
        <v>HIGH</v>
      </c>
      <c r="S290" s="249">
        <v>44544.0</v>
      </c>
      <c r="T290" s="243">
        <f t="shared" si="21"/>
        <v>44565</v>
      </c>
      <c r="U290" s="237" t="str">
        <f t="shared" si="23"/>
        <v> </v>
      </c>
      <c r="V290" s="237" t="str">
        <f t="shared" si="16"/>
        <v> </v>
      </c>
      <c r="W290" s="83"/>
      <c r="X290" s="83"/>
      <c r="Y290" s="83"/>
      <c r="Z290" s="83"/>
      <c r="AA290" s="83"/>
      <c r="AB290" s="83"/>
      <c r="AC290" s="83"/>
      <c r="AD290" s="83"/>
      <c r="AE290" s="83"/>
    </row>
    <row r="291">
      <c r="A291" s="233">
        <v>10445.0</v>
      </c>
      <c r="B291" s="234" t="s">
        <v>7680</v>
      </c>
      <c r="C291" s="230" t="b">
        <v>1</v>
      </c>
      <c r="D291" s="235">
        <v>44620.0</v>
      </c>
      <c r="E291" s="236" t="str">
        <f t="shared" si="1"/>
        <v>#VALUE!</v>
      </c>
      <c r="F291" s="236" t="str">
        <f t="shared" si="2"/>
        <v>#VALUE!</v>
      </c>
      <c r="G291" s="236" t="str">
        <f t="shared" si="3"/>
        <v>OPI RX</v>
      </c>
      <c r="H291" s="236" t="str">
        <f t="shared" si="4"/>
        <v>#VALUE!</v>
      </c>
      <c r="I291" s="236" t="str">
        <f t="shared" si="5"/>
        <v>#VALUE!</v>
      </c>
      <c r="J291" s="236" t="str">
        <f t="shared" si="6"/>
        <v>#VALUE!</v>
      </c>
      <c r="K291" s="236" t="str">
        <f t="shared" si="7"/>
        <v>#VALUE!</v>
      </c>
      <c r="L291" s="236" t="str">
        <f t="shared" si="8"/>
        <v>#VALUE!</v>
      </c>
      <c r="M291" s="236" t="str">
        <f t="shared" si="9"/>
        <v>#VALUE!</v>
      </c>
      <c r="N291" s="236" t="str">
        <f t="shared" si="10"/>
        <v>#VALUE!</v>
      </c>
      <c r="O291" s="236" t="str">
        <f t="shared" si="11"/>
        <v>#VALUE!</v>
      </c>
      <c r="P291" s="237" t="str">
        <f t="shared" si="12"/>
        <v>OPIOIDS</v>
      </c>
      <c r="Q291" s="234" t="b">
        <v>1</v>
      </c>
      <c r="R291" s="237" t="str">
        <f t="shared" si="13"/>
        <v>HIGH</v>
      </c>
      <c r="S291" s="238">
        <v>44221.0</v>
      </c>
      <c r="T291" s="243">
        <f t="shared" si="21"/>
        <v>44620</v>
      </c>
      <c r="U291" s="237" t="str">
        <f t="shared" si="23"/>
        <v>DUE COMM</v>
      </c>
      <c r="V291" s="237" t="str">
        <f t="shared" si="16"/>
        <v> </v>
      </c>
      <c r="W291" s="83"/>
      <c r="X291" s="83"/>
      <c r="Y291" s="83"/>
      <c r="Z291" s="83"/>
      <c r="AA291" s="83"/>
      <c r="AB291" s="83"/>
      <c r="AC291" s="83"/>
      <c r="AD291" s="83"/>
      <c r="AE291" s="83"/>
    </row>
    <row r="292">
      <c r="A292" s="233">
        <v>10447.0</v>
      </c>
      <c r="B292" s="234" t="s">
        <v>7703</v>
      </c>
      <c r="C292" s="231" t="b">
        <v>1</v>
      </c>
      <c r="D292" s="243">
        <v>44535.0</v>
      </c>
      <c r="E292" s="236" t="str">
        <f t="shared" si="1"/>
        <v>#VALUE!</v>
      </c>
      <c r="F292" s="236" t="str">
        <f t="shared" si="2"/>
        <v>#VALUE!</v>
      </c>
      <c r="G292" s="236" t="str">
        <f t="shared" si="3"/>
        <v>OPI RX</v>
      </c>
      <c r="H292" s="236" t="str">
        <f t="shared" si="4"/>
        <v>#VALUE!</v>
      </c>
      <c r="I292" s="236" t="str">
        <f t="shared" si="5"/>
        <v>#VALUE!</v>
      </c>
      <c r="J292" s="236" t="str">
        <f t="shared" si="6"/>
        <v>#VALUE!</v>
      </c>
      <c r="K292" s="236" t="str">
        <f t="shared" si="7"/>
        <v>#VALUE!</v>
      </c>
      <c r="L292" s="236" t="str">
        <f t="shared" si="8"/>
        <v>#VALUE!</v>
      </c>
      <c r="M292" s="236" t="str">
        <f t="shared" si="9"/>
        <v>#VALUE!</v>
      </c>
      <c r="N292" s="236" t="str">
        <f t="shared" si="10"/>
        <v>#VALUE!</v>
      </c>
      <c r="O292" s="236" t="str">
        <f t="shared" si="11"/>
        <v>#VALUE!</v>
      </c>
      <c r="P292" s="237" t="str">
        <f t="shared" si="12"/>
        <v>OPIOIDS</v>
      </c>
      <c r="Q292" s="237" t="b">
        <v>1</v>
      </c>
      <c r="R292" s="237" t="str">
        <f t="shared" si="13"/>
        <v>HIGH</v>
      </c>
      <c r="S292" s="238">
        <v>44176.0</v>
      </c>
      <c r="T292" s="243">
        <f t="shared" si="21"/>
        <v>44535</v>
      </c>
      <c r="U292" s="237" t="str">
        <f t="shared" si="23"/>
        <v>DUE COMM</v>
      </c>
      <c r="V292" s="237" t="str">
        <f t="shared" si="16"/>
        <v> </v>
      </c>
      <c r="W292" s="83"/>
      <c r="X292" s="83"/>
      <c r="Y292" s="83"/>
      <c r="Z292" s="83"/>
      <c r="AA292" s="83"/>
      <c r="AB292" s="83"/>
      <c r="AC292" s="83"/>
      <c r="AD292" s="83"/>
      <c r="AE292" s="83"/>
    </row>
    <row r="293">
      <c r="A293" s="244">
        <v>10460.0</v>
      </c>
      <c r="B293" s="245" t="s">
        <v>7585</v>
      </c>
      <c r="C293" s="230" t="b">
        <v>1</v>
      </c>
      <c r="D293" s="243">
        <v>44384.0</v>
      </c>
      <c r="E293" s="236" t="str">
        <f t="shared" si="1"/>
        <v>#VALUE!</v>
      </c>
      <c r="F293" s="236" t="str">
        <f t="shared" si="2"/>
        <v>OPI RX</v>
      </c>
      <c r="G293" s="236" t="str">
        <f t="shared" si="3"/>
        <v>#VALUE!</v>
      </c>
      <c r="H293" s="236" t="str">
        <f t="shared" si="4"/>
        <v>#VALUE!</v>
      </c>
      <c r="I293" s="236" t="str">
        <f t="shared" si="5"/>
        <v>#VALUE!</v>
      </c>
      <c r="J293" s="236" t="str">
        <f t="shared" si="6"/>
        <v>#VALUE!</v>
      </c>
      <c r="K293" s="236" t="str">
        <f t="shared" si="7"/>
        <v>#VALUE!</v>
      </c>
      <c r="L293" s="236" t="str">
        <f t="shared" si="8"/>
        <v>#VALUE!</v>
      </c>
      <c r="M293" s="236" t="str">
        <f t="shared" si="9"/>
        <v>#VALUE!</v>
      </c>
      <c r="N293" s="236" t="str">
        <f t="shared" si="10"/>
        <v>#VALUE!</v>
      </c>
      <c r="O293" s="236" t="str">
        <f t="shared" si="11"/>
        <v>#VALUE!</v>
      </c>
      <c r="P293" s="237" t="str">
        <f t="shared" si="12"/>
        <v>OPIOIDS</v>
      </c>
      <c r="Q293" s="237" t="b">
        <v>0</v>
      </c>
      <c r="R293" s="237" t="str">
        <f t="shared" si="13"/>
        <v>LOW</v>
      </c>
      <c r="S293" s="238"/>
      <c r="T293" s="243">
        <f t="shared" si="21"/>
        <v>44384</v>
      </c>
      <c r="U293" s="237" t="str">
        <f t="shared" si="23"/>
        <v>DUE COMM</v>
      </c>
      <c r="V293" s="237" t="str">
        <f t="shared" si="16"/>
        <v> </v>
      </c>
      <c r="W293" s="83"/>
      <c r="X293" s="83"/>
      <c r="Y293" s="83"/>
      <c r="Z293" s="83"/>
      <c r="AA293" s="83"/>
      <c r="AB293" s="83"/>
      <c r="AC293" s="83"/>
      <c r="AD293" s="83"/>
      <c r="AE293" s="83"/>
    </row>
    <row r="294">
      <c r="A294" s="233">
        <v>10464.0</v>
      </c>
      <c r="B294" s="234" t="s">
        <v>7704</v>
      </c>
      <c r="C294" s="231" t="b">
        <v>1</v>
      </c>
      <c r="D294" s="243">
        <v>44557.0</v>
      </c>
      <c r="E294" s="236" t="str">
        <f t="shared" si="1"/>
        <v>#VALUE!</v>
      </c>
      <c r="F294" s="236" t="str">
        <f t="shared" si="2"/>
        <v>#VALUE!</v>
      </c>
      <c r="G294" s="236" t="str">
        <f t="shared" si="3"/>
        <v>OPI RX</v>
      </c>
      <c r="H294" s="236" t="str">
        <f t="shared" si="4"/>
        <v>#VALUE!</v>
      </c>
      <c r="I294" s="236" t="str">
        <f t="shared" si="5"/>
        <v>#VALUE!</v>
      </c>
      <c r="J294" s="236" t="str">
        <f t="shared" si="6"/>
        <v>#VALUE!</v>
      </c>
      <c r="K294" s="236" t="str">
        <f t="shared" si="7"/>
        <v>#VALUE!</v>
      </c>
      <c r="L294" s="236" t="str">
        <f t="shared" si="8"/>
        <v>#VALUE!</v>
      </c>
      <c r="M294" s="236" t="str">
        <f t="shared" si="9"/>
        <v>#VALUE!</v>
      </c>
      <c r="N294" s="236" t="str">
        <f t="shared" si="10"/>
        <v>#VALUE!</v>
      </c>
      <c r="O294" s="236" t="str">
        <f t="shared" si="11"/>
        <v>#VALUE!</v>
      </c>
      <c r="P294" s="237" t="str">
        <f t="shared" si="12"/>
        <v>OPIOIDS</v>
      </c>
      <c r="Q294" s="234" t="b">
        <v>0</v>
      </c>
      <c r="R294" s="237" t="str">
        <f t="shared" si="13"/>
        <v>LOW</v>
      </c>
      <c r="S294" s="238">
        <v>44201.0</v>
      </c>
      <c r="T294" s="243">
        <f t="shared" si="21"/>
        <v>44557</v>
      </c>
      <c r="U294" s="237" t="str">
        <f t="shared" si="23"/>
        <v>DUE COMM</v>
      </c>
      <c r="V294" s="237" t="str">
        <f t="shared" si="16"/>
        <v> </v>
      </c>
      <c r="W294" s="83"/>
      <c r="X294" s="83"/>
      <c r="Y294" s="83"/>
      <c r="Z294" s="83"/>
      <c r="AA294" s="83"/>
      <c r="AB294" s="83"/>
      <c r="AC294" s="83"/>
      <c r="AD294" s="83"/>
      <c r="AE294" s="83"/>
    </row>
    <row r="295">
      <c r="A295" s="244">
        <v>10465.0</v>
      </c>
      <c r="B295" s="234" t="s">
        <v>7705</v>
      </c>
      <c r="C295" s="231" t="b">
        <v>1</v>
      </c>
      <c r="D295" s="243">
        <v>44530.0</v>
      </c>
      <c r="E295" s="236" t="str">
        <f t="shared" si="1"/>
        <v>#VALUE!</v>
      </c>
      <c r="F295" s="236" t="str">
        <f t="shared" si="2"/>
        <v>#VALUE!</v>
      </c>
      <c r="G295" s="236" t="str">
        <f t="shared" si="3"/>
        <v>#VALUE!</v>
      </c>
      <c r="H295" s="236" t="str">
        <f t="shared" si="4"/>
        <v>#VALUE!</v>
      </c>
      <c r="I295" s="236" t="str">
        <f t="shared" si="5"/>
        <v>#VALUE!</v>
      </c>
      <c r="J295" s="236" t="str">
        <f t="shared" si="6"/>
        <v>#VALUE!</v>
      </c>
      <c r="K295" s="236" t="str">
        <f t="shared" si="7"/>
        <v>#VALUE!</v>
      </c>
      <c r="L295" s="236" t="str">
        <f t="shared" si="8"/>
        <v>#VALUE!</v>
      </c>
      <c r="M295" s="236" t="str">
        <f t="shared" si="9"/>
        <v>#VALUE!</v>
      </c>
      <c r="N295" s="236" t="str">
        <f t="shared" si="10"/>
        <v>#VALUE!</v>
      </c>
      <c r="O295" s="236" t="str">
        <f t="shared" si="11"/>
        <v>#VALUE!</v>
      </c>
      <c r="P295" s="237" t="str">
        <f t="shared" si="12"/>
        <v>NO RX</v>
      </c>
      <c r="Q295" s="234" t="b">
        <v>0</v>
      </c>
      <c r="R295" s="237" t="str">
        <f t="shared" si="13"/>
        <v>LOW</v>
      </c>
      <c r="S295" s="238">
        <v>44223.0</v>
      </c>
      <c r="T295" s="243">
        <f t="shared" si="21"/>
        <v>44530</v>
      </c>
      <c r="U295" s="237" t="str">
        <f t="shared" si="23"/>
        <v>DUE COMM</v>
      </c>
      <c r="V295" s="237" t="str">
        <f t="shared" si="16"/>
        <v> </v>
      </c>
      <c r="W295" s="83"/>
      <c r="X295" s="83"/>
      <c r="Y295" s="83"/>
      <c r="Z295" s="83"/>
      <c r="AA295" s="83"/>
      <c r="AB295" s="83"/>
      <c r="AC295" s="83"/>
      <c r="AD295" s="83"/>
      <c r="AE295" s="83"/>
    </row>
    <row r="296">
      <c r="A296" s="244">
        <v>10466.0</v>
      </c>
      <c r="B296" s="245" t="s">
        <v>7606</v>
      </c>
      <c r="C296" s="231" t="b">
        <v>1</v>
      </c>
      <c r="D296" s="235">
        <v>44593.0</v>
      </c>
      <c r="E296" s="236" t="str">
        <f t="shared" si="1"/>
        <v>#VALUE!</v>
      </c>
      <c r="F296" s="236" t="str">
        <f t="shared" si="2"/>
        <v>#VALUE!</v>
      </c>
      <c r="G296" s="236" t="str">
        <f t="shared" si="3"/>
        <v>#VALUE!</v>
      </c>
      <c r="H296" s="236" t="str">
        <f t="shared" si="4"/>
        <v>#VALUE!</v>
      </c>
      <c r="I296" s="236" t="str">
        <f t="shared" si="5"/>
        <v>#VALUE!</v>
      </c>
      <c r="J296" s="236" t="str">
        <f t="shared" si="6"/>
        <v>#VALUE!</v>
      </c>
      <c r="K296" s="236" t="str">
        <f t="shared" si="7"/>
        <v>#VALUE!</v>
      </c>
      <c r="L296" s="236" t="str">
        <f t="shared" si="8"/>
        <v>#VALUE!</v>
      </c>
      <c r="M296" s="236" t="str">
        <f t="shared" si="9"/>
        <v>OPI RX</v>
      </c>
      <c r="N296" s="236" t="str">
        <f t="shared" si="10"/>
        <v>#VALUE!</v>
      </c>
      <c r="O296" s="236" t="str">
        <f t="shared" si="11"/>
        <v>#VALUE!</v>
      </c>
      <c r="P296" s="237" t="str">
        <f t="shared" si="12"/>
        <v>OPIOIDS</v>
      </c>
      <c r="Q296" s="237" t="b">
        <v>1</v>
      </c>
      <c r="R296" s="237" t="str">
        <f t="shared" si="13"/>
        <v>HIGH</v>
      </c>
      <c r="S296" s="238">
        <v>44209.0</v>
      </c>
      <c r="T296" s="243">
        <f t="shared" si="21"/>
        <v>44593</v>
      </c>
      <c r="U296" s="237" t="str">
        <f t="shared" si="23"/>
        <v>DUE COMM</v>
      </c>
      <c r="V296" s="237" t="str">
        <f t="shared" si="16"/>
        <v> </v>
      </c>
      <c r="W296" s="83"/>
      <c r="X296" s="83"/>
      <c r="Y296" s="83"/>
      <c r="Z296" s="83"/>
      <c r="AA296" s="83"/>
      <c r="AB296" s="83"/>
      <c r="AC296" s="83"/>
      <c r="AD296" s="83"/>
      <c r="AE296" s="83"/>
    </row>
    <row r="297">
      <c r="A297" s="233">
        <v>10477.0</v>
      </c>
      <c r="B297" s="234" t="s">
        <v>7706</v>
      </c>
      <c r="C297" s="231" t="b">
        <v>1</v>
      </c>
      <c r="D297" s="243">
        <v>44494.0</v>
      </c>
      <c r="E297" s="236" t="str">
        <f t="shared" si="1"/>
        <v>#VALUE!</v>
      </c>
      <c r="F297" s="236" t="str">
        <f t="shared" si="2"/>
        <v>OPI RX</v>
      </c>
      <c r="G297" s="236" t="str">
        <f t="shared" si="3"/>
        <v>#VALUE!</v>
      </c>
      <c r="H297" s="236" t="str">
        <f t="shared" si="4"/>
        <v>#VALUE!</v>
      </c>
      <c r="I297" s="236" t="str">
        <f t="shared" si="5"/>
        <v>#VALUE!</v>
      </c>
      <c r="J297" s="236" t="str">
        <f t="shared" si="6"/>
        <v>#VALUE!</v>
      </c>
      <c r="K297" s="236" t="str">
        <f t="shared" si="7"/>
        <v>#VALUE!</v>
      </c>
      <c r="L297" s="236" t="str">
        <f t="shared" si="8"/>
        <v>#VALUE!</v>
      </c>
      <c r="M297" s="236" t="str">
        <f t="shared" si="9"/>
        <v>#VALUE!</v>
      </c>
      <c r="N297" s="236" t="str">
        <f t="shared" si="10"/>
        <v>#VALUE!</v>
      </c>
      <c r="O297" s="236" t="str">
        <f t="shared" si="11"/>
        <v>#VALUE!</v>
      </c>
      <c r="P297" s="237" t="str">
        <f t="shared" si="12"/>
        <v>OPIOIDS</v>
      </c>
      <c r="Q297" s="237" t="b">
        <v>1</v>
      </c>
      <c r="R297" s="237" t="str">
        <f t="shared" si="13"/>
        <v>HIGH</v>
      </c>
      <c r="S297" s="238">
        <v>44204.0</v>
      </c>
      <c r="T297" s="243">
        <f t="shared" si="21"/>
        <v>44494</v>
      </c>
      <c r="U297" s="237" t="str">
        <f t="shared" si="23"/>
        <v>DUE COMM</v>
      </c>
      <c r="V297" s="237" t="str">
        <f t="shared" si="16"/>
        <v> </v>
      </c>
      <c r="W297" s="83"/>
      <c r="X297" s="83"/>
      <c r="Y297" s="83"/>
      <c r="Z297" s="83"/>
      <c r="AA297" s="83"/>
      <c r="AB297" s="83"/>
      <c r="AC297" s="83"/>
      <c r="AD297" s="83"/>
      <c r="AE297" s="83"/>
    </row>
    <row r="298">
      <c r="A298" s="244">
        <v>10479.0</v>
      </c>
      <c r="B298" s="245" t="s">
        <v>7606</v>
      </c>
      <c r="C298" s="230" t="b">
        <v>0</v>
      </c>
      <c r="D298" s="235" t="s">
        <v>7552</v>
      </c>
      <c r="E298" s="236" t="str">
        <f t="shared" si="1"/>
        <v>#VALUE!</v>
      </c>
      <c r="F298" s="236" t="str">
        <f t="shared" si="2"/>
        <v>#VALUE!</v>
      </c>
      <c r="G298" s="236" t="str">
        <f t="shared" si="3"/>
        <v>#VALUE!</v>
      </c>
      <c r="H298" s="236" t="str">
        <f t="shared" si="4"/>
        <v>#VALUE!</v>
      </c>
      <c r="I298" s="236" t="str">
        <f t="shared" si="5"/>
        <v>#VALUE!</v>
      </c>
      <c r="J298" s="236" t="str">
        <f t="shared" si="6"/>
        <v>#VALUE!</v>
      </c>
      <c r="K298" s="236" t="str">
        <f t="shared" si="7"/>
        <v>#VALUE!</v>
      </c>
      <c r="L298" s="236" t="str">
        <f t="shared" si="8"/>
        <v>#VALUE!</v>
      </c>
      <c r="M298" s="236" t="str">
        <f t="shared" si="9"/>
        <v>OPI RX</v>
      </c>
      <c r="N298" s="236" t="str">
        <f t="shared" si="10"/>
        <v>#VALUE!</v>
      </c>
      <c r="O298" s="236" t="str">
        <f t="shared" si="11"/>
        <v>#VALUE!</v>
      </c>
      <c r="P298" s="237" t="str">
        <f t="shared" si="12"/>
        <v>OPIOIDS</v>
      </c>
      <c r="Q298" s="237" t="b">
        <v>0</v>
      </c>
      <c r="R298" s="237" t="str">
        <f t="shared" si="13"/>
        <v>LOW</v>
      </c>
      <c r="S298" s="238"/>
      <c r="T298" s="238" t="str">
        <f t="shared" si="21"/>
        <v>  -  </v>
      </c>
      <c r="U298" s="237" t="str">
        <f t="shared" si="23"/>
        <v>DUE COMM</v>
      </c>
      <c r="V298" s="237" t="str">
        <f t="shared" si="16"/>
        <v> </v>
      </c>
      <c r="W298" s="83"/>
      <c r="X298" s="83"/>
      <c r="Y298" s="83"/>
      <c r="Z298" s="83"/>
      <c r="AA298" s="83"/>
      <c r="AB298" s="83"/>
      <c r="AC298" s="83"/>
      <c r="AD298" s="83"/>
      <c r="AE298" s="83"/>
    </row>
    <row r="299">
      <c r="A299" s="244">
        <v>10481.0</v>
      </c>
      <c r="B299" s="246" t="s">
        <v>7707</v>
      </c>
      <c r="C299" s="230" t="b">
        <v>1</v>
      </c>
      <c r="D299" s="235">
        <v>44587.0</v>
      </c>
      <c r="E299" s="236" t="str">
        <f t="shared" si="1"/>
        <v>#VALUE!</v>
      </c>
      <c r="F299" s="236" t="str">
        <f t="shared" si="2"/>
        <v>#VALUE!</v>
      </c>
      <c r="G299" s="236" t="str">
        <f t="shared" si="3"/>
        <v>#VALUE!</v>
      </c>
      <c r="H299" s="236" t="str">
        <f t="shared" si="4"/>
        <v>#VALUE!</v>
      </c>
      <c r="I299" s="236" t="str">
        <f t="shared" si="5"/>
        <v>#VALUE!</v>
      </c>
      <c r="J299" s="236" t="str">
        <f t="shared" si="6"/>
        <v>#VALUE!</v>
      </c>
      <c r="K299" s="236" t="str">
        <f t="shared" si="7"/>
        <v>#VALUE!</v>
      </c>
      <c r="L299" s="236" t="str">
        <f t="shared" si="8"/>
        <v>#VALUE!</v>
      </c>
      <c r="M299" s="236" t="str">
        <f t="shared" si="9"/>
        <v>OPI RX</v>
      </c>
      <c r="N299" s="236" t="str">
        <f t="shared" si="10"/>
        <v>#VALUE!</v>
      </c>
      <c r="O299" s="236" t="str">
        <f t="shared" si="11"/>
        <v>#VALUE!</v>
      </c>
      <c r="P299" s="237" t="str">
        <f t="shared" si="12"/>
        <v>OPIOIDS</v>
      </c>
      <c r="Q299" s="237" t="b">
        <v>1</v>
      </c>
      <c r="R299" s="237" t="str">
        <f t="shared" si="13"/>
        <v>HIGH</v>
      </c>
      <c r="S299" s="238">
        <v>44258.0</v>
      </c>
      <c r="T299" s="243">
        <f t="shared" si="21"/>
        <v>44587</v>
      </c>
      <c r="U299" s="237" t="str">
        <f t="shared" si="23"/>
        <v>DUE COMM</v>
      </c>
      <c r="V299" s="237" t="str">
        <f t="shared" si="16"/>
        <v> </v>
      </c>
      <c r="W299" s="83"/>
      <c r="X299" s="83"/>
      <c r="Y299" s="83"/>
      <c r="Z299" s="83"/>
      <c r="AA299" s="83"/>
      <c r="AB299" s="83"/>
      <c r="AC299" s="83"/>
      <c r="AD299" s="83"/>
      <c r="AE299" s="83"/>
    </row>
    <row r="300">
      <c r="A300" s="233">
        <v>10482.0</v>
      </c>
      <c r="B300" s="234" t="s">
        <v>7616</v>
      </c>
      <c r="C300" s="230" t="b">
        <v>1</v>
      </c>
      <c r="D300" s="235">
        <v>44578.0</v>
      </c>
      <c r="E300" s="236" t="str">
        <f t="shared" si="1"/>
        <v>#VALUE!</v>
      </c>
      <c r="F300" s="236" t="str">
        <f t="shared" si="2"/>
        <v>#VALUE!</v>
      </c>
      <c r="G300" s="236" t="str">
        <f t="shared" si="3"/>
        <v>#VALUE!</v>
      </c>
      <c r="H300" s="236" t="str">
        <f t="shared" si="4"/>
        <v>#VALUE!</v>
      </c>
      <c r="I300" s="236" t="str">
        <f t="shared" si="5"/>
        <v>#VALUE!</v>
      </c>
      <c r="J300" s="236" t="str">
        <f t="shared" si="6"/>
        <v>#VALUE!</v>
      </c>
      <c r="K300" s="236" t="str">
        <f t="shared" si="7"/>
        <v>#VALUE!</v>
      </c>
      <c r="L300" s="236" t="str">
        <f t="shared" si="8"/>
        <v>#VALUE!</v>
      </c>
      <c r="M300" s="236" t="str">
        <f t="shared" si="9"/>
        <v>OPI RX</v>
      </c>
      <c r="N300" s="236" t="str">
        <f t="shared" si="10"/>
        <v>#VALUE!</v>
      </c>
      <c r="O300" s="236" t="str">
        <f t="shared" si="11"/>
        <v>#VALUE!</v>
      </c>
      <c r="P300" s="237" t="str">
        <f t="shared" si="12"/>
        <v>OPIOIDS</v>
      </c>
      <c r="Q300" s="237" t="b">
        <v>0</v>
      </c>
      <c r="R300" s="237" t="str">
        <f t="shared" si="13"/>
        <v>LOW</v>
      </c>
      <c r="S300" s="238">
        <v>44229.0</v>
      </c>
      <c r="T300" s="243">
        <f t="shared" si="21"/>
        <v>44578</v>
      </c>
      <c r="U300" s="237" t="str">
        <f t="shared" si="23"/>
        <v>DUE COMM</v>
      </c>
      <c r="V300" s="237" t="str">
        <f t="shared" si="16"/>
        <v> </v>
      </c>
      <c r="W300" s="83"/>
      <c r="X300" s="83"/>
      <c r="Y300" s="83"/>
      <c r="Z300" s="83"/>
      <c r="AA300" s="83"/>
      <c r="AB300" s="83"/>
      <c r="AC300" s="83"/>
      <c r="AD300" s="83"/>
      <c r="AE300" s="83"/>
    </row>
    <row r="301">
      <c r="A301" s="244">
        <v>10489.0</v>
      </c>
      <c r="B301" s="245" t="s">
        <v>7574</v>
      </c>
      <c r="C301" s="231" t="b">
        <v>1</v>
      </c>
      <c r="D301" s="243">
        <v>44475.0</v>
      </c>
      <c r="E301" s="236" t="str">
        <f t="shared" si="1"/>
        <v>OPI RX</v>
      </c>
      <c r="F301" s="236" t="str">
        <f t="shared" si="2"/>
        <v>#VALUE!</v>
      </c>
      <c r="G301" s="236" t="str">
        <f t="shared" si="3"/>
        <v>#VALUE!</v>
      </c>
      <c r="H301" s="236" t="str">
        <f t="shared" si="4"/>
        <v>#VALUE!</v>
      </c>
      <c r="I301" s="236" t="str">
        <f t="shared" si="5"/>
        <v>#VALUE!</v>
      </c>
      <c r="J301" s="236" t="str">
        <f t="shared" si="6"/>
        <v>#VALUE!</v>
      </c>
      <c r="K301" s="236" t="str">
        <f t="shared" si="7"/>
        <v>#VALUE!</v>
      </c>
      <c r="L301" s="236" t="str">
        <f t="shared" si="8"/>
        <v>#VALUE!</v>
      </c>
      <c r="M301" s="236" t="str">
        <f t="shared" si="9"/>
        <v>#VALUE!</v>
      </c>
      <c r="N301" s="236" t="str">
        <f t="shared" si="10"/>
        <v>#VALUE!</v>
      </c>
      <c r="O301" s="236" t="str">
        <f t="shared" si="11"/>
        <v>#VALUE!</v>
      </c>
      <c r="P301" s="237" t="str">
        <f t="shared" si="12"/>
        <v>OPIOIDS</v>
      </c>
      <c r="Q301" s="237" t="b">
        <v>0</v>
      </c>
      <c r="R301" s="237" t="str">
        <f t="shared" si="13"/>
        <v>LOW</v>
      </c>
      <c r="S301" s="238">
        <v>44256.0</v>
      </c>
      <c r="T301" s="243">
        <f t="shared" si="21"/>
        <v>44475</v>
      </c>
      <c r="U301" s="237" t="str">
        <f t="shared" si="23"/>
        <v>DUE COMM</v>
      </c>
      <c r="V301" s="237" t="str">
        <f t="shared" si="16"/>
        <v> </v>
      </c>
      <c r="W301" s="83"/>
      <c r="X301" s="83"/>
      <c r="Y301" s="83"/>
      <c r="Z301" s="83"/>
      <c r="AA301" s="83"/>
      <c r="AB301" s="83"/>
      <c r="AC301" s="83"/>
      <c r="AD301" s="83"/>
      <c r="AE301" s="83"/>
    </row>
    <row r="302">
      <c r="A302" s="244">
        <v>10495.0</v>
      </c>
      <c r="B302" s="245" t="s">
        <v>7586</v>
      </c>
      <c r="C302" s="230" t="b">
        <v>1</v>
      </c>
      <c r="D302" s="243">
        <v>44387.0</v>
      </c>
      <c r="E302" s="236" t="str">
        <f t="shared" si="1"/>
        <v>#VALUE!</v>
      </c>
      <c r="F302" s="236" t="str">
        <f t="shared" si="2"/>
        <v>OPI RX</v>
      </c>
      <c r="G302" s="236" t="str">
        <f t="shared" si="3"/>
        <v>#VALUE!</v>
      </c>
      <c r="H302" s="236" t="str">
        <f t="shared" si="4"/>
        <v>#VALUE!</v>
      </c>
      <c r="I302" s="236" t="str">
        <f t="shared" si="5"/>
        <v>#VALUE!</v>
      </c>
      <c r="J302" s="236" t="str">
        <f t="shared" si="6"/>
        <v>#VALUE!</v>
      </c>
      <c r="K302" s="236" t="str">
        <f t="shared" si="7"/>
        <v>#VALUE!</v>
      </c>
      <c r="L302" s="236" t="str">
        <f t="shared" si="8"/>
        <v>#VALUE!</v>
      </c>
      <c r="M302" s="236" t="str">
        <f t="shared" si="9"/>
        <v>#VALUE!</v>
      </c>
      <c r="N302" s="236" t="str">
        <f t="shared" si="10"/>
        <v>#VALUE!</v>
      </c>
      <c r="O302" s="236" t="str">
        <f t="shared" si="11"/>
        <v>#VALUE!</v>
      </c>
      <c r="P302" s="237" t="str">
        <f t="shared" si="12"/>
        <v>OPIOIDS</v>
      </c>
      <c r="Q302" s="237" t="b">
        <v>1</v>
      </c>
      <c r="R302" s="237" t="str">
        <f t="shared" si="13"/>
        <v>HIGH</v>
      </c>
      <c r="S302" s="238"/>
      <c r="T302" s="243">
        <f t="shared" si="21"/>
        <v>44387</v>
      </c>
      <c r="U302" s="237" t="str">
        <f t="shared" si="23"/>
        <v>DUE COMM</v>
      </c>
      <c r="V302" s="237" t="str">
        <f t="shared" si="16"/>
        <v> </v>
      </c>
      <c r="W302" s="83"/>
      <c r="X302" s="83"/>
      <c r="Y302" s="83"/>
      <c r="Z302" s="83"/>
      <c r="AA302" s="83"/>
      <c r="AB302" s="83"/>
      <c r="AC302" s="83"/>
      <c r="AD302" s="83"/>
      <c r="AE302" s="83"/>
    </row>
    <row r="303">
      <c r="A303" s="244">
        <v>10496.0</v>
      </c>
      <c r="B303" s="245" t="s">
        <v>7585</v>
      </c>
      <c r="C303" s="231" t="b">
        <v>1</v>
      </c>
      <c r="D303" s="243">
        <v>44384.0</v>
      </c>
      <c r="E303" s="236" t="str">
        <f t="shared" si="1"/>
        <v>#VALUE!</v>
      </c>
      <c r="F303" s="236" t="str">
        <f t="shared" si="2"/>
        <v>OPI RX</v>
      </c>
      <c r="G303" s="236" t="str">
        <f t="shared" si="3"/>
        <v>#VALUE!</v>
      </c>
      <c r="H303" s="236" t="str">
        <f t="shared" si="4"/>
        <v>#VALUE!</v>
      </c>
      <c r="I303" s="236" t="str">
        <f t="shared" si="5"/>
        <v>#VALUE!</v>
      </c>
      <c r="J303" s="236" t="str">
        <f t="shared" si="6"/>
        <v>#VALUE!</v>
      </c>
      <c r="K303" s="236" t="str">
        <f t="shared" si="7"/>
        <v>#VALUE!</v>
      </c>
      <c r="L303" s="236" t="str">
        <f t="shared" si="8"/>
        <v>#VALUE!</v>
      </c>
      <c r="M303" s="236" t="str">
        <f t="shared" si="9"/>
        <v>#VALUE!</v>
      </c>
      <c r="N303" s="236" t="str">
        <f t="shared" si="10"/>
        <v>#VALUE!</v>
      </c>
      <c r="O303" s="236" t="str">
        <f t="shared" si="11"/>
        <v>#VALUE!</v>
      </c>
      <c r="P303" s="237" t="str">
        <f t="shared" si="12"/>
        <v>OPIOIDS</v>
      </c>
      <c r="Q303" s="234" t="b">
        <v>1</v>
      </c>
      <c r="R303" s="237" t="str">
        <f t="shared" si="13"/>
        <v>HIGH</v>
      </c>
      <c r="S303" s="238"/>
      <c r="T303" s="243">
        <f t="shared" si="21"/>
        <v>44384</v>
      </c>
      <c r="U303" s="237" t="str">
        <f t="shared" si="23"/>
        <v>DUE COMM</v>
      </c>
      <c r="V303" s="237" t="str">
        <f t="shared" si="16"/>
        <v> </v>
      </c>
      <c r="W303" s="83"/>
      <c r="X303" s="83"/>
      <c r="Y303" s="83"/>
      <c r="Z303" s="83"/>
      <c r="AA303" s="83"/>
      <c r="AB303" s="83"/>
      <c r="AC303" s="83"/>
      <c r="AD303" s="83"/>
      <c r="AE303" s="83"/>
    </row>
    <row r="304">
      <c r="A304" s="244">
        <v>10498.0</v>
      </c>
      <c r="B304" s="245" t="s">
        <v>7566</v>
      </c>
      <c r="C304" s="230" t="b">
        <v>0</v>
      </c>
      <c r="D304" s="235" t="s">
        <v>7552</v>
      </c>
      <c r="E304" s="236" t="str">
        <f t="shared" si="1"/>
        <v>#VALUE!</v>
      </c>
      <c r="F304" s="236" t="str">
        <f t="shared" si="2"/>
        <v>OPI RX</v>
      </c>
      <c r="G304" s="236" t="str">
        <f t="shared" si="3"/>
        <v>#VALUE!</v>
      </c>
      <c r="H304" s="236" t="str">
        <f t="shared" si="4"/>
        <v>#VALUE!</v>
      </c>
      <c r="I304" s="236" t="str">
        <f t="shared" si="5"/>
        <v>#VALUE!</v>
      </c>
      <c r="J304" s="236" t="str">
        <f t="shared" si="6"/>
        <v>#VALUE!</v>
      </c>
      <c r="K304" s="236" t="str">
        <f t="shared" si="7"/>
        <v>#VALUE!</v>
      </c>
      <c r="L304" s="236" t="str">
        <f t="shared" si="8"/>
        <v>#VALUE!</v>
      </c>
      <c r="M304" s="236" t="str">
        <f t="shared" si="9"/>
        <v>#VALUE!</v>
      </c>
      <c r="N304" s="236" t="str">
        <f t="shared" si="10"/>
        <v>#VALUE!</v>
      </c>
      <c r="O304" s="236" t="str">
        <f t="shared" si="11"/>
        <v>#VALUE!</v>
      </c>
      <c r="P304" s="237" t="str">
        <f t="shared" si="12"/>
        <v>OPIOIDS</v>
      </c>
      <c r="Q304" s="234" t="b">
        <v>0</v>
      </c>
      <c r="R304" s="237" t="str">
        <f t="shared" si="13"/>
        <v>LOW</v>
      </c>
      <c r="S304" s="238"/>
      <c r="T304" s="238" t="str">
        <f t="shared" si="21"/>
        <v>  -  </v>
      </c>
      <c r="U304" s="237" t="str">
        <f t="shared" si="23"/>
        <v>DUE COMM</v>
      </c>
      <c r="V304" s="237" t="str">
        <f t="shared" si="16"/>
        <v> </v>
      </c>
      <c r="W304" s="83"/>
      <c r="X304" s="83"/>
      <c r="Y304" s="83"/>
      <c r="Z304" s="83"/>
      <c r="AA304" s="83"/>
      <c r="AB304" s="83"/>
      <c r="AC304" s="83"/>
      <c r="AD304" s="83"/>
      <c r="AE304" s="83"/>
    </row>
    <row r="305">
      <c r="A305" s="250">
        <v>10506.0</v>
      </c>
      <c r="B305" s="245" t="s">
        <v>7556</v>
      </c>
      <c r="C305" s="230" t="b">
        <v>0</v>
      </c>
      <c r="D305" s="235" t="s">
        <v>7552</v>
      </c>
      <c r="E305" s="236" t="str">
        <f t="shared" si="1"/>
        <v>OPI RX</v>
      </c>
      <c r="F305" s="236" t="str">
        <f t="shared" si="2"/>
        <v>#VALUE!</v>
      </c>
      <c r="G305" s="236" t="str">
        <f t="shared" si="3"/>
        <v>#VALUE!</v>
      </c>
      <c r="H305" s="236" t="str">
        <f t="shared" si="4"/>
        <v>#VALUE!</v>
      </c>
      <c r="I305" s="236" t="str">
        <f t="shared" si="5"/>
        <v>#VALUE!</v>
      </c>
      <c r="J305" s="236" t="str">
        <f t="shared" si="6"/>
        <v>#VALUE!</v>
      </c>
      <c r="K305" s="236" t="str">
        <f t="shared" si="7"/>
        <v>#VALUE!</v>
      </c>
      <c r="L305" s="236" t="str">
        <f t="shared" si="8"/>
        <v>#VALUE!</v>
      </c>
      <c r="M305" s="236" t="str">
        <f t="shared" si="9"/>
        <v>#VALUE!</v>
      </c>
      <c r="N305" s="236" t="str">
        <f t="shared" si="10"/>
        <v>#VALUE!</v>
      </c>
      <c r="O305" s="236" t="str">
        <f t="shared" si="11"/>
        <v>#VALUE!</v>
      </c>
      <c r="P305" s="237" t="str">
        <f t="shared" si="12"/>
        <v>OPIOIDS</v>
      </c>
      <c r="Q305" s="234" t="b">
        <v>0</v>
      </c>
      <c r="R305" s="237" t="str">
        <f t="shared" si="13"/>
        <v>LOW</v>
      </c>
      <c r="S305" s="238"/>
      <c r="T305" s="238" t="str">
        <f t="shared" si="21"/>
        <v>  -  </v>
      </c>
      <c r="U305" s="237" t="str">
        <f t="shared" si="23"/>
        <v>DUE COMM</v>
      </c>
      <c r="V305" s="237" t="str">
        <f t="shared" si="16"/>
        <v> </v>
      </c>
      <c r="W305" s="83"/>
      <c r="X305" s="83"/>
      <c r="Y305" s="83"/>
      <c r="Z305" s="83"/>
      <c r="AA305" s="83"/>
      <c r="AB305" s="83"/>
      <c r="AC305" s="83"/>
      <c r="AD305" s="83"/>
      <c r="AE305" s="83"/>
    </row>
    <row r="306">
      <c r="A306" s="233">
        <v>10509.0</v>
      </c>
      <c r="B306" s="234" t="s">
        <v>7576</v>
      </c>
      <c r="C306" s="231" t="b">
        <v>1</v>
      </c>
      <c r="D306" s="243">
        <v>44434.0</v>
      </c>
      <c r="E306" s="236" t="str">
        <f t="shared" si="1"/>
        <v>#VALUE!</v>
      </c>
      <c r="F306" s="236" t="str">
        <f t="shared" si="2"/>
        <v>#VALUE!</v>
      </c>
      <c r="G306" s="236" t="str">
        <f t="shared" si="3"/>
        <v>#VALUE!</v>
      </c>
      <c r="H306" s="236" t="str">
        <f t="shared" si="4"/>
        <v>#VALUE!</v>
      </c>
      <c r="I306" s="236" t="str">
        <f t="shared" si="5"/>
        <v>#VALUE!</v>
      </c>
      <c r="J306" s="236" t="str">
        <f t="shared" si="6"/>
        <v>#VALUE!</v>
      </c>
      <c r="K306" s="236" t="str">
        <f t="shared" si="7"/>
        <v>#VALUE!</v>
      </c>
      <c r="L306" s="236" t="str">
        <f t="shared" si="8"/>
        <v>#VALUE!</v>
      </c>
      <c r="M306" s="236" t="str">
        <f t="shared" si="9"/>
        <v>#VALUE!</v>
      </c>
      <c r="N306" s="236" t="str">
        <f t="shared" si="10"/>
        <v>#VALUE!</v>
      </c>
      <c r="O306" s="236" t="str">
        <f t="shared" si="11"/>
        <v>#VALUE!</v>
      </c>
      <c r="P306" s="237" t="str">
        <f t="shared" si="12"/>
        <v>NO RX</v>
      </c>
      <c r="Q306" s="234" t="b">
        <v>0</v>
      </c>
      <c r="R306" s="237" t="str">
        <f t="shared" si="13"/>
        <v>LOW</v>
      </c>
      <c r="S306" s="238"/>
      <c r="T306" s="243">
        <f t="shared" si="21"/>
        <v>44434</v>
      </c>
      <c r="U306" s="237" t="str">
        <f t="shared" si="23"/>
        <v>DUE COMM</v>
      </c>
      <c r="V306" s="237" t="str">
        <f t="shared" si="16"/>
        <v> </v>
      </c>
      <c r="W306" s="83"/>
      <c r="X306" s="83"/>
      <c r="Y306" s="83"/>
      <c r="Z306" s="83"/>
      <c r="AA306" s="83"/>
      <c r="AB306" s="83"/>
      <c r="AC306" s="83"/>
      <c r="AD306" s="83"/>
      <c r="AE306" s="83"/>
    </row>
    <row r="307">
      <c r="A307" s="248">
        <v>10519.0</v>
      </c>
      <c r="B307" s="239" t="s">
        <v>7552</v>
      </c>
      <c r="C307" s="239" t="b">
        <v>1</v>
      </c>
      <c r="D307" s="235">
        <v>44596.0</v>
      </c>
      <c r="E307" s="236" t="str">
        <f t="shared" si="1"/>
        <v>#VALUE!</v>
      </c>
      <c r="F307" s="236" t="str">
        <f t="shared" si="2"/>
        <v>#VALUE!</v>
      </c>
      <c r="G307" s="236" t="str">
        <f t="shared" si="3"/>
        <v>#VALUE!</v>
      </c>
      <c r="H307" s="236" t="str">
        <f t="shared" si="4"/>
        <v>#VALUE!</v>
      </c>
      <c r="I307" s="236" t="str">
        <f t="shared" si="5"/>
        <v>#VALUE!</v>
      </c>
      <c r="J307" s="236" t="str">
        <f t="shared" si="6"/>
        <v>#VALUE!</v>
      </c>
      <c r="K307" s="236" t="str">
        <f t="shared" si="7"/>
        <v>#VALUE!</v>
      </c>
      <c r="L307" s="236" t="str">
        <f t="shared" si="8"/>
        <v>#VALUE!</v>
      </c>
      <c r="M307" s="236" t="str">
        <f t="shared" si="9"/>
        <v>#VALUE!</v>
      </c>
      <c r="N307" s="236" t="str">
        <f t="shared" si="10"/>
        <v>#VALUE!</v>
      </c>
      <c r="O307" s="236" t="str">
        <f t="shared" si="11"/>
        <v>#VALUE!</v>
      </c>
      <c r="P307" s="237" t="str">
        <f t="shared" si="12"/>
        <v>NO RX</v>
      </c>
      <c r="Q307" s="234" t="b">
        <v>0</v>
      </c>
      <c r="R307" s="237" t="str">
        <f t="shared" si="13"/>
        <v>LOW</v>
      </c>
      <c r="S307" s="242">
        <v>44922.0</v>
      </c>
      <c r="T307" s="243">
        <f t="shared" si="21"/>
        <v>44596</v>
      </c>
      <c r="U307" s="237"/>
      <c r="V307" s="237" t="str">
        <f t="shared" si="16"/>
        <v> </v>
      </c>
      <c r="W307" s="83"/>
      <c r="X307" s="83"/>
      <c r="Y307" s="83"/>
      <c r="Z307" s="83"/>
      <c r="AA307" s="83"/>
      <c r="AB307" s="83"/>
      <c r="AC307" s="83"/>
      <c r="AD307" s="83"/>
      <c r="AE307" s="83"/>
    </row>
    <row r="308">
      <c r="A308" s="233">
        <v>10520.0</v>
      </c>
      <c r="B308" s="239" t="s">
        <v>7552</v>
      </c>
      <c r="C308" s="231" t="b">
        <v>1</v>
      </c>
      <c r="D308" s="243">
        <v>44393.0</v>
      </c>
      <c r="E308" s="236" t="str">
        <f t="shared" si="1"/>
        <v>#VALUE!</v>
      </c>
      <c r="F308" s="236" t="str">
        <f t="shared" si="2"/>
        <v>#VALUE!</v>
      </c>
      <c r="G308" s="236" t="str">
        <f t="shared" si="3"/>
        <v>#VALUE!</v>
      </c>
      <c r="H308" s="236" t="str">
        <f t="shared" si="4"/>
        <v>#VALUE!</v>
      </c>
      <c r="I308" s="236" t="str">
        <f t="shared" si="5"/>
        <v>#VALUE!</v>
      </c>
      <c r="J308" s="236" t="str">
        <f t="shared" si="6"/>
        <v>#VALUE!</v>
      </c>
      <c r="K308" s="236" t="str">
        <f t="shared" si="7"/>
        <v>#VALUE!</v>
      </c>
      <c r="L308" s="236" t="str">
        <f t="shared" si="8"/>
        <v>#VALUE!</v>
      </c>
      <c r="M308" s="236" t="str">
        <f t="shared" si="9"/>
        <v>#VALUE!</v>
      </c>
      <c r="N308" s="236" t="str">
        <f t="shared" si="10"/>
        <v>#VALUE!</v>
      </c>
      <c r="O308" s="236" t="str">
        <f t="shared" si="11"/>
        <v>#VALUE!</v>
      </c>
      <c r="P308" s="237" t="str">
        <f t="shared" si="12"/>
        <v>NO RX</v>
      </c>
      <c r="Q308" s="237" t="b">
        <v>0</v>
      </c>
      <c r="R308" s="237" t="str">
        <f t="shared" si="13"/>
        <v>LOW</v>
      </c>
      <c r="S308" s="238"/>
      <c r="T308" s="243">
        <f t="shared" si="21"/>
        <v>44393</v>
      </c>
      <c r="U308" s="237" t="str">
        <f t="shared" ref="U308:U387" si="24">if((days($Z$3,$S308)/365)&gt;=1,"DUE COMM", " ")</f>
        <v>DUE COMM</v>
      </c>
      <c r="V308" s="237" t="str">
        <f t="shared" si="16"/>
        <v> </v>
      </c>
      <c r="W308" s="83"/>
      <c r="X308" s="83"/>
      <c r="Y308" s="83"/>
      <c r="Z308" s="83"/>
      <c r="AA308" s="83"/>
      <c r="AB308" s="83"/>
      <c r="AC308" s="83"/>
      <c r="AD308" s="83"/>
      <c r="AE308" s="83"/>
    </row>
    <row r="309">
      <c r="A309" s="250">
        <v>10521.0</v>
      </c>
      <c r="B309" s="246" t="s">
        <v>7708</v>
      </c>
      <c r="C309" s="230" t="b">
        <v>1</v>
      </c>
      <c r="D309" s="235">
        <v>44616.0</v>
      </c>
      <c r="E309" s="236" t="str">
        <f t="shared" si="1"/>
        <v>#VALUE!</v>
      </c>
      <c r="F309" s="236" t="str">
        <f t="shared" si="2"/>
        <v>OPI RX</v>
      </c>
      <c r="G309" s="236" t="str">
        <f t="shared" si="3"/>
        <v>#VALUE!</v>
      </c>
      <c r="H309" s="236" t="str">
        <f t="shared" si="4"/>
        <v>#VALUE!</v>
      </c>
      <c r="I309" s="236" t="str">
        <f t="shared" si="5"/>
        <v>#VALUE!</v>
      </c>
      <c r="J309" s="236" t="str">
        <f t="shared" si="6"/>
        <v>#VALUE!</v>
      </c>
      <c r="K309" s="236" t="str">
        <f t="shared" si="7"/>
        <v>#VALUE!</v>
      </c>
      <c r="L309" s="236" t="str">
        <f t="shared" si="8"/>
        <v>#VALUE!</v>
      </c>
      <c r="M309" s="236" t="str">
        <f t="shared" si="9"/>
        <v>#VALUE!</v>
      </c>
      <c r="N309" s="236" t="str">
        <f t="shared" si="10"/>
        <v>#VALUE!</v>
      </c>
      <c r="O309" s="236" t="str">
        <f t="shared" si="11"/>
        <v>#VALUE!</v>
      </c>
      <c r="P309" s="237" t="str">
        <f t="shared" si="12"/>
        <v>OPIOIDS</v>
      </c>
      <c r="Q309" s="237" t="b">
        <v>0</v>
      </c>
      <c r="R309" s="237" t="str">
        <f t="shared" si="13"/>
        <v>LOW</v>
      </c>
      <c r="S309" s="238">
        <v>44203.0</v>
      </c>
      <c r="T309" s="243">
        <f t="shared" si="21"/>
        <v>44616</v>
      </c>
      <c r="U309" s="237" t="str">
        <f t="shared" si="24"/>
        <v>DUE COMM</v>
      </c>
      <c r="V309" s="237" t="str">
        <f t="shared" si="16"/>
        <v> </v>
      </c>
      <c r="W309" s="83"/>
      <c r="X309" s="83"/>
      <c r="Y309" s="83"/>
      <c r="Z309" s="83"/>
      <c r="AA309" s="83"/>
      <c r="AB309" s="83"/>
      <c r="AC309" s="83"/>
      <c r="AD309" s="83"/>
      <c r="AE309" s="83"/>
    </row>
    <row r="310">
      <c r="A310" s="244">
        <v>10522.0</v>
      </c>
      <c r="B310" s="245" t="s">
        <v>7555</v>
      </c>
      <c r="C310" s="231" t="b">
        <v>0</v>
      </c>
      <c r="D310" s="235" t="s">
        <v>7552</v>
      </c>
      <c r="E310" s="236" t="str">
        <f t="shared" si="1"/>
        <v>#VALUE!</v>
      </c>
      <c r="F310" s="236" t="str">
        <f t="shared" si="2"/>
        <v>OPI RX</v>
      </c>
      <c r="G310" s="236" t="str">
        <f t="shared" si="3"/>
        <v>#VALUE!</v>
      </c>
      <c r="H310" s="236" t="str">
        <f t="shared" si="4"/>
        <v>#VALUE!</v>
      </c>
      <c r="I310" s="236" t="str">
        <f t="shared" si="5"/>
        <v>#VALUE!</v>
      </c>
      <c r="J310" s="236" t="str">
        <f t="shared" si="6"/>
        <v>#VALUE!</v>
      </c>
      <c r="K310" s="236" t="str">
        <f t="shared" si="7"/>
        <v>#VALUE!</v>
      </c>
      <c r="L310" s="236" t="str">
        <f t="shared" si="8"/>
        <v>#VALUE!</v>
      </c>
      <c r="M310" s="236" t="str">
        <f t="shared" si="9"/>
        <v>#VALUE!</v>
      </c>
      <c r="N310" s="236" t="str">
        <f t="shared" si="10"/>
        <v>#VALUE!</v>
      </c>
      <c r="O310" s="236" t="str">
        <f t="shared" si="11"/>
        <v>#VALUE!</v>
      </c>
      <c r="P310" s="237" t="str">
        <f t="shared" si="12"/>
        <v>OPIOIDS</v>
      </c>
      <c r="Q310" s="237" t="b">
        <v>0</v>
      </c>
      <c r="R310" s="237" t="str">
        <f t="shared" si="13"/>
        <v>LOW</v>
      </c>
      <c r="S310" s="238"/>
      <c r="T310" s="238" t="str">
        <f t="shared" si="21"/>
        <v>  -  </v>
      </c>
      <c r="U310" s="237" t="str">
        <f t="shared" si="24"/>
        <v>DUE COMM</v>
      </c>
      <c r="V310" s="237" t="str">
        <f t="shared" si="16"/>
        <v> </v>
      </c>
      <c r="W310" s="83"/>
      <c r="X310" s="83"/>
      <c r="Y310" s="83"/>
      <c r="Z310" s="83"/>
      <c r="AA310" s="83"/>
      <c r="AB310" s="83"/>
      <c r="AC310" s="83"/>
      <c r="AD310" s="83"/>
      <c r="AE310" s="83"/>
    </row>
    <row r="311">
      <c r="A311" s="244">
        <v>10524.0</v>
      </c>
      <c r="B311" s="246" t="s">
        <v>7582</v>
      </c>
      <c r="C311" s="230" t="b">
        <v>1</v>
      </c>
      <c r="D311" s="235">
        <v>44578.0</v>
      </c>
      <c r="E311" s="236" t="str">
        <f t="shared" si="1"/>
        <v>#VALUE!</v>
      </c>
      <c r="F311" s="236" t="str">
        <f t="shared" si="2"/>
        <v>OPI RX</v>
      </c>
      <c r="G311" s="236" t="str">
        <f t="shared" si="3"/>
        <v>#VALUE!</v>
      </c>
      <c r="H311" s="236" t="str">
        <f t="shared" si="4"/>
        <v>#VALUE!</v>
      </c>
      <c r="I311" s="236" t="str">
        <f t="shared" si="5"/>
        <v>#VALUE!</v>
      </c>
      <c r="J311" s="236" t="str">
        <f t="shared" si="6"/>
        <v>#VALUE!</v>
      </c>
      <c r="K311" s="236" t="str">
        <f t="shared" si="7"/>
        <v>#VALUE!</v>
      </c>
      <c r="L311" s="236" t="str">
        <f t="shared" si="8"/>
        <v>#VALUE!</v>
      </c>
      <c r="M311" s="236" t="str">
        <f t="shared" si="9"/>
        <v>#VALUE!</v>
      </c>
      <c r="N311" s="236" t="str">
        <f t="shared" si="10"/>
        <v>#VALUE!</v>
      </c>
      <c r="O311" s="236" t="str">
        <f t="shared" si="11"/>
        <v>#VALUE!</v>
      </c>
      <c r="P311" s="237" t="str">
        <f t="shared" si="12"/>
        <v>OPIOIDS</v>
      </c>
      <c r="Q311" s="237" t="b">
        <v>0</v>
      </c>
      <c r="R311" s="237" t="str">
        <f t="shared" si="13"/>
        <v>LOW</v>
      </c>
      <c r="S311" s="238"/>
      <c r="T311" s="243">
        <f t="shared" si="21"/>
        <v>44578</v>
      </c>
      <c r="U311" s="237" t="str">
        <f t="shared" si="24"/>
        <v>DUE COMM</v>
      </c>
      <c r="V311" s="237" t="str">
        <f t="shared" si="16"/>
        <v> </v>
      </c>
      <c r="W311" s="83"/>
      <c r="X311" s="83"/>
      <c r="Y311" s="83"/>
      <c r="Z311" s="83"/>
      <c r="AA311" s="83"/>
      <c r="AB311" s="83"/>
      <c r="AC311" s="83"/>
      <c r="AD311" s="83"/>
      <c r="AE311" s="83"/>
    </row>
    <row r="312">
      <c r="A312" s="244">
        <v>10525.0</v>
      </c>
      <c r="B312" s="245" t="s">
        <v>7566</v>
      </c>
      <c r="C312" s="230" t="b">
        <v>1</v>
      </c>
      <c r="D312" s="235">
        <v>44579.0</v>
      </c>
      <c r="E312" s="236" t="str">
        <f t="shared" si="1"/>
        <v>#VALUE!</v>
      </c>
      <c r="F312" s="236" t="str">
        <f t="shared" si="2"/>
        <v>OPI RX</v>
      </c>
      <c r="G312" s="236" t="str">
        <f t="shared" si="3"/>
        <v>#VALUE!</v>
      </c>
      <c r="H312" s="236" t="str">
        <f t="shared" si="4"/>
        <v>#VALUE!</v>
      </c>
      <c r="I312" s="236" t="str">
        <f t="shared" si="5"/>
        <v>#VALUE!</v>
      </c>
      <c r="J312" s="236" t="str">
        <f t="shared" si="6"/>
        <v>#VALUE!</v>
      </c>
      <c r="K312" s="236" t="str">
        <f t="shared" si="7"/>
        <v>#VALUE!</v>
      </c>
      <c r="L312" s="236" t="str">
        <f t="shared" si="8"/>
        <v>#VALUE!</v>
      </c>
      <c r="M312" s="236" t="str">
        <f t="shared" si="9"/>
        <v>#VALUE!</v>
      </c>
      <c r="N312" s="236" t="str">
        <f t="shared" si="10"/>
        <v>#VALUE!</v>
      </c>
      <c r="O312" s="236" t="str">
        <f t="shared" si="11"/>
        <v>#VALUE!</v>
      </c>
      <c r="P312" s="237" t="str">
        <f t="shared" si="12"/>
        <v>OPIOIDS</v>
      </c>
      <c r="Q312" s="234" t="b">
        <v>1</v>
      </c>
      <c r="R312" s="237" t="str">
        <f t="shared" si="13"/>
        <v>HIGH</v>
      </c>
      <c r="S312" s="238"/>
      <c r="T312" s="243">
        <f t="shared" si="21"/>
        <v>44579</v>
      </c>
      <c r="U312" s="237" t="str">
        <f t="shared" si="24"/>
        <v>DUE COMM</v>
      </c>
      <c r="V312" s="237" t="str">
        <f t="shared" si="16"/>
        <v> </v>
      </c>
      <c r="W312" s="83"/>
      <c r="X312" s="83"/>
      <c r="Y312" s="83"/>
      <c r="Z312" s="83"/>
      <c r="AA312" s="83"/>
      <c r="AB312" s="83"/>
      <c r="AC312" s="83"/>
      <c r="AD312" s="83"/>
      <c r="AE312" s="83"/>
    </row>
    <row r="313">
      <c r="A313" s="244">
        <v>10571.0</v>
      </c>
      <c r="B313" s="245" t="s">
        <v>7709</v>
      </c>
      <c r="C313" s="231" t="b">
        <v>1</v>
      </c>
      <c r="D313" s="243">
        <v>44497.0</v>
      </c>
      <c r="E313" s="236" t="str">
        <f t="shared" si="1"/>
        <v>#VALUE!</v>
      </c>
      <c r="F313" s="236" t="str">
        <f t="shared" si="2"/>
        <v>OPI RX</v>
      </c>
      <c r="G313" s="236" t="str">
        <f t="shared" si="3"/>
        <v>#VALUE!</v>
      </c>
      <c r="H313" s="236" t="str">
        <f t="shared" si="4"/>
        <v>OPI RX</v>
      </c>
      <c r="I313" s="236" t="str">
        <f t="shared" si="5"/>
        <v>#VALUE!</v>
      </c>
      <c r="J313" s="236" t="str">
        <f t="shared" si="6"/>
        <v>#VALUE!</v>
      </c>
      <c r="K313" s="236" t="str">
        <f t="shared" si="7"/>
        <v>#VALUE!</v>
      </c>
      <c r="L313" s="236" t="str">
        <f t="shared" si="8"/>
        <v>#VALUE!</v>
      </c>
      <c r="M313" s="236" t="str">
        <f t="shared" si="9"/>
        <v>#VALUE!</v>
      </c>
      <c r="N313" s="236" t="str">
        <f t="shared" si="10"/>
        <v>#VALUE!</v>
      </c>
      <c r="O313" s="236" t="str">
        <f t="shared" si="11"/>
        <v>#VALUE!</v>
      </c>
      <c r="P313" s="237" t="str">
        <f t="shared" si="12"/>
        <v>OPIOIDS</v>
      </c>
      <c r="Q313" s="237" t="b">
        <v>1</v>
      </c>
      <c r="R313" s="237" t="str">
        <f t="shared" si="13"/>
        <v>HIGH</v>
      </c>
      <c r="S313" s="238">
        <v>44216.0</v>
      </c>
      <c r="T313" s="243">
        <f t="shared" si="21"/>
        <v>44497</v>
      </c>
      <c r="U313" s="237" t="str">
        <f t="shared" si="24"/>
        <v>DUE COMM</v>
      </c>
      <c r="V313" s="237" t="str">
        <f t="shared" si="16"/>
        <v> </v>
      </c>
      <c r="W313" s="83"/>
      <c r="X313" s="83"/>
      <c r="Y313" s="83"/>
      <c r="Z313" s="83"/>
      <c r="AA313" s="83"/>
      <c r="AB313" s="83"/>
      <c r="AC313" s="83"/>
      <c r="AD313" s="83"/>
      <c r="AE313" s="83"/>
    </row>
    <row r="314">
      <c r="A314" s="233">
        <v>10573.0</v>
      </c>
      <c r="B314" s="239" t="s">
        <v>7710</v>
      </c>
      <c r="C314" s="239" t="b">
        <v>1</v>
      </c>
      <c r="D314" s="235">
        <v>44577.0</v>
      </c>
      <c r="E314" s="236" t="str">
        <f t="shared" si="1"/>
        <v>#VALUE!</v>
      </c>
      <c r="F314" s="236" t="str">
        <f t="shared" si="2"/>
        <v>#VALUE!</v>
      </c>
      <c r="G314" s="236" t="str">
        <f t="shared" si="3"/>
        <v>#VALUE!</v>
      </c>
      <c r="H314" s="236" t="str">
        <f t="shared" si="4"/>
        <v>#VALUE!</v>
      </c>
      <c r="I314" s="236" t="str">
        <f t="shared" si="5"/>
        <v>#VALUE!</v>
      </c>
      <c r="J314" s="236" t="str">
        <f t="shared" si="6"/>
        <v>#VALUE!</v>
      </c>
      <c r="K314" s="236" t="str">
        <f t="shared" si="7"/>
        <v>#VALUE!</v>
      </c>
      <c r="L314" s="236" t="str">
        <f t="shared" si="8"/>
        <v>#VALUE!</v>
      </c>
      <c r="M314" s="236" t="str">
        <f t="shared" si="9"/>
        <v>OPI RX</v>
      </c>
      <c r="N314" s="236" t="str">
        <f t="shared" si="10"/>
        <v>#VALUE!</v>
      </c>
      <c r="O314" s="236" t="str">
        <f t="shared" si="11"/>
        <v>#VALUE!</v>
      </c>
      <c r="P314" s="237" t="str">
        <f t="shared" si="12"/>
        <v>OPIOIDS</v>
      </c>
      <c r="Q314" s="234" t="b">
        <v>0</v>
      </c>
      <c r="R314" s="237" t="str">
        <f t="shared" si="13"/>
        <v>LOW</v>
      </c>
      <c r="S314" s="238"/>
      <c r="T314" s="243"/>
      <c r="U314" s="237" t="str">
        <f t="shared" si="24"/>
        <v>DUE COMM</v>
      </c>
      <c r="V314" s="237" t="str">
        <f t="shared" si="16"/>
        <v> </v>
      </c>
      <c r="W314" s="83"/>
      <c r="X314" s="83"/>
      <c r="Y314" s="83"/>
      <c r="Z314" s="83"/>
      <c r="AA314" s="83"/>
      <c r="AB314" s="83"/>
      <c r="AC314" s="83"/>
      <c r="AD314" s="83"/>
      <c r="AE314" s="83"/>
    </row>
    <row r="315">
      <c r="A315" s="233">
        <v>10583.0</v>
      </c>
      <c r="B315" s="234" t="s">
        <v>7568</v>
      </c>
      <c r="C315" s="231" t="b">
        <v>1</v>
      </c>
      <c r="D315" s="235">
        <v>44627.0</v>
      </c>
      <c r="E315" s="236" t="str">
        <f t="shared" si="1"/>
        <v>#VALUE!</v>
      </c>
      <c r="F315" s="236" t="str">
        <f t="shared" si="2"/>
        <v>OPI RX</v>
      </c>
      <c r="G315" s="236" t="str">
        <f t="shared" si="3"/>
        <v>#VALUE!</v>
      </c>
      <c r="H315" s="236" t="str">
        <f t="shared" si="4"/>
        <v>#VALUE!</v>
      </c>
      <c r="I315" s="236" t="str">
        <f t="shared" si="5"/>
        <v>#VALUE!</v>
      </c>
      <c r="J315" s="236" t="str">
        <f t="shared" si="6"/>
        <v>#VALUE!</v>
      </c>
      <c r="K315" s="236" t="str">
        <f t="shared" si="7"/>
        <v>#VALUE!</v>
      </c>
      <c r="L315" s="236" t="str">
        <f t="shared" si="8"/>
        <v>#VALUE!</v>
      </c>
      <c r="M315" s="236" t="str">
        <f t="shared" si="9"/>
        <v>#VALUE!</v>
      </c>
      <c r="N315" s="236" t="str">
        <f t="shared" si="10"/>
        <v>#VALUE!</v>
      </c>
      <c r="O315" s="236" t="str">
        <f t="shared" si="11"/>
        <v>#VALUE!</v>
      </c>
      <c r="P315" s="237" t="str">
        <f t="shared" si="12"/>
        <v>OPIOIDS</v>
      </c>
      <c r="Q315" s="237" t="b">
        <v>1</v>
      </c>
      <c r="R315" s="237" t="str">
        <f t="shared" si="13"/>
        <v>HIGH</v>
      </c>
      <c r="S315" s="238">
        <v>44229.0</v>
      </c>
      <c r="T315" s="243">
        <f t="shared" ref="T315:T525" si="25">D315</f>
        <v>44627</v>
      </c>
      <c r="U315" s="237" t="str">
        <f t="shared" si="24"/>
        <v>DUE COMM</v>
      </c>
      <c r="V315" s="237" t="str">
        <f t="shared" si="16"/>
        <v> </v>
      </c>
      <c r="W315" s="83"/>
      <c r="X315" s="83"/>
      <c r="Y315" s="83"/>
      <c r="Z315" s="83"/>
      <c r="AA315" s="83"/>
      <c r="AB315" s="83"/>
      <c r="AC315" s="83"/>
      <c r="AD315" s="83"/>
      <c r="AE315" s="83"/>
    </row>
    <row r="316">
      <c r="A316" s="244">
        <v>10589.0</v>
      </c>
      <c r="B316" s="245" t="s">
        <v>7582</v>
      </c>
      <c r="C316" s="231" t="b">
        <v>0</v>
      </c>
      <c r="D316" s="235" t="s">
        <v>7552</v>
      </c>
      <c r="E316" s="236" t="str">
        <f t="shared" si="1"/>
        <v>#VALUE!</v>
      </c>
      <c r="F316" s="236" t="str">
        <f t="shared" si="2"/>
        <v>OPI RX</v>
      </c>
      <c r="G316" s="236" t="str">
        <f t="shared" si="3"/>
        <v>#VALUE!</v>
      </c>
      <c r="H316" s="236" t="str">
        <f t="shared" si="4"/>
        <v>#VALUE!</v>
      </c>
      <c r="I316" s="236" t="str">
        <f t="shared" si="5"/>
        <v>#VALUE!</v>
      </c>
      <c r="J316" s="236" t="str">
        <f t="shared" si="6"/>
        <v>#VALUE!</v>
      </c>
      <c r="K316" s="236" t="str">
        <f t="shared" si="7"/>
        <v>#VALUE!</v>
      </c>
      <c r="L316" s="236" t="str">
        <f t="shared" si="8"/>
        <v>#VALUE!</v>
      </c>
      <c r="M316" s="236" t="str">
        <f t="shared" si="9"/>
        <v>#VALUE!</v>
      </c>
      <c r="N316" s="236" t="str">
        <f t="shared" si="10"/>
        <v>#VALUE!</v>
      </c>
      <c r="O316" s="236" t="str">
        <f t="shared" si="11"/>
        <v>#VALUE!</v>
      </c>
      <c r="P316" s="237" t="str">
        <f t="shared" si="12"/>
        <v>OPIOIDS</v>
      </c>
      <c r="Q316" s="237" t="b">
        <v>1</v>
      </c>
      <c r="R316" s="237" t="str">
        <f t="shared" si="13"/>
        <v>HIGH</v>
      </c>
      <c r="S316" s="238"/>
      <c r="T316" s="238" t="str">
        <f t="shared" si="25"/>
        <v>  -  </v>
      </c>
      <c r="U316" s="237" t="str">
        <f t="shared" si="24"/>
        <v>DUE COMM</v>
      </c>
      <c r="V316" s="237" t="str">
        <f t="shared" si="16"/>
        <v> </v>
      </c>
      <c r="W316" s="83"/>
      <c r="X316" s="83"/>
      <c r="Y316" s="83"/>
      <c r="Z316" s="83"/>
      <c r="AA316" s="83"/>
      <c r="AB316" s="83"/>
      <c r="AC316" s="83"/>
      <c r="AD316" s="83"/>
      <c r="AE316" s="83"/>
    </row>
    <row r="317">
      <c r="A317" s="244">
        <v>10591.0</v>
      </c>
      <c r="B317" s="245" t="s">
        <v>7711</v>
      </c>
      <c r="C317" s="230" t="b">
        <v>0</v>
      </c>
      <c r="D317" s="235" t="s">
        <v>7552</v>
      </c>
      <c r="E317" s="236" t="str">
        <f t="shared" si="1"/>
        <v>#VALUE!</v>
      </c>
      <c r="F317" s="236" t="str">
        <f t="shared" si="2"/>
        <v>#VALUE!</v>
      </c>
      <c r="G317" s="236" t="str">
        <f t="shared" si="3"/>
        <v>#VALUE!</v>
      </c>
      <c r="H317" s="236" t="str">
        <f t="shared" si="4"/>
        <v>#VALUE!</v>
      </c>
      <c r="I317" s="236" t="str">
        <f t="shared" si="5"/>
        <v>#VALUE!</v>
      </c>
      <c r="J317" s="236" t="str">
        <f t="shared" si="6"/>
        <v>#VALUE!</v>
      </c>
      <c r="K317" s="236" t="str">
        <f t="shared" si="7"/>
        <v>#VALUE!</v>
      </c>
      <c r="L317" s="236" t="str">
        <f t="shared" si="8"/>
        <v>#VALUE!</v>
      </c>
      <c r="M317" s="236" t="str">
        <f t="shared" si="9"/>
        <v>OPI RX</v>
      </c>
      <c r="N317" s="236" t="str">
        <f t="shared" si="10"/>
        <v>#VALUE!</v>
      </c>
      <c r="O317" s="236" t="str">
        <f t="shared" si="11"/>
        <v>#VALUE!</v>
      </c>
      <c r="P317" s="237" t="str">
        <f t="shared" si="12"/>
        <v>OPIOIDS</v>
      </c>
      <c r="Q317" s="234" t="b">
        <v>0</v>
      </c>
      <c r="R317" s="237" t="str">
        <f t="shared" si="13"/>
        <v>LOW</v>
      </c>
      <c r="S317" s="238"/>
      <c r="T317" s="238" t="str">
        <f t="shared" si="25"/>
        <v>  -  </v>
      </c>
      <c r="U317" s="237" t="str">
        <f t="shared" si="24"/>
        <v>DUE COMM</v>
      </c>
      <c r="V317" s="237" t="str">
        <f t="shared" si="16"/>
        <v> </v>
      </c>
      <c r="W317" s="83"/>
      <c r="X317" s="83"/>
      <c r="Y317" s="83"/>
      <c r="Z317" s="83"/>
      <c r="AA317" s="83"/>
      <c r="AB317" s="83"/>
      <c r="AC317" s="83"/>
      <c r="AD317" s="83"/>
      <c r="AE317" s="83"/>
    </row>
    <row r="318">
      <c r="A318" s="233">
        <v>10593.0</v>
      </c>
      <c r="B318" s="239" t="s">
        <v>7585</v>
      </c>
      <c r="C318" s="231" t="b">
        <v>1</v>
      </c>
      <c r="D318" s="235">
        <v>44593.0</v>
      </c>
      <c r="E318" s="236" t="str">
        <f t="shared" si="1"/>
        <v>#VALUE!</v>
      </c>
      <c r="F318" s="236" t="str">
        <f t="shared" si="2"/>
        <v>OPI RX</v>
      </c>
      <c r="G318" s="236" t="str">
        <f t="shared" si="3"/>
        <v>#VALUE!</v>
      </c>
      <c r="H318" s="236" t="str">
        <f t="shared" si="4"/>
        <v>#VALUE!</v>
      </c>
      <c r="I318" s="236" t="str">
        <f t="shared" si="5"/>
        <v>#VALUE!</v>
      </c>
      <c r="J318" s="236" t="str">
        <f t="shared" si="6"/>
        <v>#VALUE!</v>
      </c>
      <c r="K318" s="236" t="str">
        <f t="shared" si="7"/>
        <v>#VALUE!</v>
      </c>
      <c r="L318" s="236" t="str">
        <f t="shared" si="8"/>
        <v>#VALUE!</v>
      </c>
      <c r="M318" s="236" t="str">
        <f t="shared" si="9"/>
        <v>#VALUE!</v>
      </c>
      <c r="N318" s="236" t="str">
        <f t="shared" si="10"/>
        <v>#VALUE!</v>
      </c>
      <c r="O318" s="236" t="str">
        <f t="shared" si="11"/>
        <v>#VALUE!</v>
      </c>
      <c r="P318" s="237" t="str">
        <f t="shared" si="12"/>
        <v>OPIOIDS</v>
      </c>
      <c r="Q318" s="234" t="b">
        <v>0</v>
      </c>
      <c r="R318" s="237" t="str">
        <f t="shared" si="13"/>
        <v>LOW</v>
      </c>
      <c r="S318" s="238"/>
      <c r="T318" s="243">
        <f t="shared" si="25"/>
        <v>44593</v>
      </c>
      <c r="U318" s="237" t="str">
        <f t="shared" si="24"/>
        <v>DUE COMM</v>
      </c>
      <c r="V318" s="237" t="str">
        <f t="shared" si="16"/>
        <v> </v>
      </c>
      <c r="W318" s="83"/>
      <c r="X318" s="83"/>
      <c r="Y318" s="83"/>
      <c r="Z318" s="83"/>
      <c r="AA318" s="83"/>
      <c r="AB318" s="83"/>
      <c r="AC318" s="83"/>
      <c r="AD318" s="83"/>
      <c r="AE318" s="83"/>
    </row>
    <row r="319">
      <c r="A319" s="233">
        <v>10598.0</v>
      </c>
      <c r="B319" s="234" t="s">
        <v>7556</v>
      </c>
      <c r="C319" s="230" t="b">
        <v>0</v>
      </c>
      <c r="D319" s="235" t="s">
        <v>7552</v>
      </c>
      <c r="E319" s="236" t="str">
        <f t="shared" si="1"/>
        <v>OPI RX</v>
      </c>
      <c r="F319" s="236" t="str">
        <f t="shared" si="2"/>
        <v>#VALUE!</v>
      </c>
      <c r="G319" s="236" t="str">
        <f t="shared" si="3"/>
        <v>#VALUE!</v>
      </c>
      <c r="H319" s="236" t="str">
        <f t="shared" si="4"/>
        <v>#VALUE!</v>
      </c>
      <c r="I319" s="236" t="str">
        <f t="shared" si="5"/>
        <v>#VALUE!</v>
      </c>
      <c r="J319" s="236" t="str">
        <f t="shared" si="6"/>
        <v>#VALUE!</v>
      </c>
      <c r="K319" s="236" t="str">
        <f t="shared" si="7"/>
        <v>#VALUE!</v>
      </c>
      <c r="L319" s="236" t="str">
        <f t="shared" si="8"/>
        <v>#VALUE!</v>
      </c>
      <c r="M319" s="236" t="str">
        <f t="shared" si="9"/>
        <v>#VALUE!</v>
      </c>
      <c r="N319" s="236" t="str">
        <f t="shared" si="10"/>
        <v>#VALUE!</v>
      </c>
      <c r="O319" s="236" t="str">
        <f t="shared" si="11"/>
        <v>#VALUE!</v>
      </c>
      <c r="P319" s="237" t="str">
        <f t="shared" si="12"/>
        <v>OPIOIDS</v>
      </c>
      <c r="Q319" s="234" t="b">
        <v>0</v>
      </c>
      <c r="R319" s="237" t="str">
        <f t="shared" si="13"/>
        <v>LOW</v>
      </c>
      <c r="S319" s="238"/>
      <c r="T319" s="238" t="str">
        <f t="shared" si="25"/>
        <v>  -  </v>
      </c>
      <c r="U319" s="237" t="str">
        <f t="shared" si="24"/>
        <v>DUE COMM</v>
      </c>
      <c r="V319" s="237" t="str">
        <f t="shared" si="16"/>
        <v> </v>
      </c>
      <c r="W319" s="83"/>
      <c r="X319" s="83"/>
      <c r="Y319" s="83"/>
      <c r="Z319" s="83"/>
      <c r="AA319" s="83"/>
      <c r="AB319" s="83"/>
      <c r="AC319" s="83"/>
      <c r="AD319" s="83"/>
      <c r="AE319" s="83"/>
    </row>
    <row r="320">
      <c r="A320" s="244">
        <v>10604.0</v>
      </c>
      <c r="B320" s="245" t="s">
        <v>7712</v>
      </c>
      <c r="C320" s="231" t="b">
        <v>1</v>
      </c>
      <c r="D320" s="243">
        <v>44559.0</v>
      </c>
      <c r="E320" s="236" t="str">
        <f t="shared" si="1"/>
        <v>#VALUE!</v>
      </c>
      <c r="F320" s="236" t="str">
        <f t="shared" si="2"/>
        <v>OPI RX</v>
      </c>
      <c r="G320" s="236" t="str">
        <f t="shared" si="3"/>
        <v>#VALUE!</v>
      </c>
      <c r="H320" s="236" t="str">
        <f t="shared" si="4"/>
        <v>#VALUE!</v>
      </c>
      <c r="I320" s="236" t="str">
        <f t="shared" si="5"/>
        <v>#VALUE!</v>
      </c>
      <c r="J320" s="236" t="str">
        <f t="shared" si="6"/>
        <v>#VALUE!</v>
      </c>
      <c r="K320" s="236" t="str">
        <f t="shared" si="7"/>
        <v>#VALUE!</v>
      </c>
      <c r="L320" s="236" t="str">
        <f t="shared" si="8"/>
        <v>#VALUE!</v>
      </c>
      <c r="M320" s="236" t="str">
        <f t="shared" si="9"/>
        <v>#VALUE!</v>
      </c>
      <c r="N320" s="236" t="str">
        <f t="shared" si="10"/>
        <v>#VALUE!</v>
      </c>
      <c r="O320" s="236" t="str">
        <f t="shared" si="11"/>
        <v>#VALUE!</v>
      </c>
      <c r="P320" s="237" t="str">
        <f t="shared" si="12"/>
        <v>OPIOIDS</v>
      </c>
      <c r="Q320" s="237" t="b">
        <v>0</v>
      </c>
      <c r="R320" s="237" t="str">
        <f t="shared" si="13"/>
        <v>LOW</v>
      </c>
      <c r="S320" s="238">
        <v>44159.0</v>
      </c>
      <c r="T320" s="243">
        <f t="shared" si="25"/>
        <v>44559</v>
      </c>
      <c r="U320" s="237" t="str">
        <f t="shared" si="24"/>
        <v>DUE COMM</v>
      </c>
      <c r="V320" s="237" t="str">
        <f t="shared" si="16"/>
        <v> </v>
      </c>
      <c r="W320" s="83"/>
      <c r="X320" s="83"/>
      <c r="Y320" s="83"/>
      <c r="Z320" s="83"/>
      <c r="AA320" s="83"/>
      <c r="AB320" s="83"/>
      <c r="AC320" s="83"/>
      <c r="AD320" s="83"/>
      <c r="AE320" s="83"/>
    </row>
    <row r="321">
      <c r="A321" s="244">
        <v>10606.0</v>
      </c>
      <c r="B321" s="245" t="s">
        <v>7568</v>
      </c>
      <c r="C321" s="230" t="b">
        <v>1</v>
      </c>
      <c r="D321" s="243">
        <v>44535.0</v>
      </c>
      <c r="E321" s="236" t="str">
        <f t="shared" si="1"/>
        <v>#VALUE!</v>
      </c>
      <c r="F321" s="236" t="str">
        <f t="shared" si="2"/>
        <v>OPI RX</v>
      </c>
      <c r="G321" s="236" t="str">
        <f t="shared" si="3"/>
        <v>#VALUE!</v>
      </c>
      <c r="H321" s="236" t="str">
        <f t="shared" si="4"/>
        <v>#VALUE!</v>
      </c>
      <c r="I321" s="236" t="str">
        <f t="shared" si="5"/>
        <v>#VALUE!</v>
      </c>
      <c r="J321" s="236" t="str">
        <f t="shared" si="6"/>
        <v>#VALUE!</v>
      </c>
      <c r="K321" s="236" t="str">
        <f t="shared" si="7"/>
        <v>#VALUE!</v>
      </c>
      <c r="L321" s="236" t="str">
        <f t="shared" si="8"/>
        <v>#VALUE!</v>
      </c>
      <c r="M321" s="236" t="str">
        <f t="shared" si="9"/>
        <v>#VALUE!</v>
      </c>
      <c r="N321" s="236" t="str">
        <f t="shared" si="10"/>
        <v>#VALUE!</v>
      </c>
      <c r="O321" s="236" t="str">
        <f t="shared" si="11"/>
        <v>#VALUE!</v>
      </c>
      <c r="P321" s="237" t="str">
        <f t="shared" si="12"/>
        <v>OPIOIDS</v>
      </c>
      <c r="Q321" s="237" t="b">
        <v>1</v>
      </c>
      <c r="R321" s="237" t="str">
        <f t="shared" si="13"/>
        <v>HIGH</v>
      </c>
      <c r="S321" s="238">
        <v>44169.0</v>
      </c>
      <c r="T321" s="243">
        <f t="shared" si="25"/>
        <v>44535</v>
      </c>
      <c r="U321" s="237" t="str">
        <f t="shared" si="24"/>
        <v>DUE COMM</v>
      </c>
      <c r="V321" s="237" t="str">
        <f t="shared" si="16"/>
        <v> </v>
      </c>
      <c r="W321" s="83"/>
      <c r="X321" s="83"/>
      <c r="Y321" s="83"/>
      <c r="Z321" s="83"/>
      <c r="AA321" s="83"/>
      <c r="AB321" s="83"/>
      <c r="AC321" s="83"/>
      <c r="AD321" s="83"/>
      <c r="AE321" s="83"/>
    </row>
    <row r="322">
      <c r="A322" s="244">
        <v>10607.0</v>
      </c>
      <c r="B322" s="245" t="s">
        <v>7606</v>
      </c>
      <c r="C322" s="231" t="b">
        <v>1</v>
      </c>
      <c r="D322" s="235">
        <v>44577.0</v>
      </c>
      <c r="E322" s="236" t="str">
        <f t="shared" si="1"/>
        <v>#VALUE!</v>
      </c>
      <c r="F322" s="236" t="str">
        <f t="shared" si="2"/>
        <v>#VALUE!</v>
      </c>
      <c r="G322" s="236" t="str">
        <f t="shared" si="3"/>
        <v>#VALUE!</v>
      </c>
      <c r="H322" s="236" t="str">
        <f t="shared" si="4"/>
        <v>#VALUE!</v>
      </c>
      <c r="I322" s="236" t="str">
        <f t="shared" si="5"/>
        <v>#VALUE!</v>
      </c>
      <c r="J322" s="236" t="str">
        <f t="shared" si="6"/>
        <v>#VALUE!</v>
      </c>
      <c r="K322" s="236" t="str">
        <f t="shared" si="7"/>
        <v>#VALUE!</v>
      </c>
      <c r="L322" s="236" t="str">
        <f t="shared" si="8"/>
        <v>#VALUE!</v>
      </c>
      <c r="M322" s="236" t="str">
        <f t="shared" si="9"/>
        <v>OPI RX</v>
      </c>
      <c r="N322" s="236" t="str">
        <f t="shared" si="10"/>
        <v>#VALUE!</v>
      </c>
      <c r="O322" s="236" t="str">
        <f t="shared" si="11"/>
        <v>#VALUE!</v>
      </c>
      <c r="P322" s="237" t="str">
        <f t="shared" si="12"/>
        <v>OPIOIDS</v>
      </c>
      <c r="Q322" s="234" t="b">
        <v>0</v>
      </c>
      <c r="R322" s="237" t="str">
        <f t="shared" si="13"/>
        <v>LOW</v>
      </c>
      <c r="S322" s="238"/>
      <c r="T322" s="243">
        <f t="shared" si="25"/>
        <v>44577</v>
      </c>
      <c r="U322" s="237" t="str">
        <f t="shared" si="24"/>
        <v>DUE COMM</v>
      </c>
      <c r="V322" s="237" t="str">
        <f t="shared" si="16"/>
        <v> </v>
      </c>
      <c r="W322" s="83"/>
      <c r="X322" s="83"/>
      <c r="Y322" s="83"/>
      <c r="Z322" s="83"/>
      <c r="AA322" s="83"/>
      <c r="AB322" s="83"/>
      <c r="AC322" s="83"/>
      <c r="AD322" s="83"/>
      <c r="AE322" s="83"/>
    </row>
    <row r="323">
      <c r="A323" s="233">
        <v>10611.0</v>
      </c>
      <c r="B323" s="234" t="s">
        <v>7713</v>
      </c>
      <c r="C323" s="230" t="b">
        <v>1</v>
      </c>
      <c r="D323" s="243">
        <v>44535.0</v>
      </c>
      <c r="E323" s="236" t="str">
        <f t="shared" si="1"/>
        <v>#VALUE!</v>
      </c>
      <c r="F323" s="236" t="str">
        <f t="shared" si="2"/>
        <v>OPI RX</v>
      </c>
      <c r="G323" s="236" t="str">
        <f t="shared" si="3"/>
        <v>#VALUE!</v>
      </c>
      <c r="H323" s="236" t="str">
        <f t="shared" si="4"/>
        <v>OPI RX</v>
      </c>
      <c r="I323" s="236" t="str">
        <f t="shared" si="5"/>
        <v>#VALUE!</v>
      </c>
      <c r="J323" s="236" t="str">
        <f t="shared" si="6"/>
        <v>#VALUE!</v>
      </c>
      <c r="K323" s="236" t="str">
        <f t="shared" si="7"/>
        <v>#VALUE!</v>
      </c>
      <c r="L323" s="236" t="str">
        <f t="shared" si="8"/>
        <v>#VALUE!</v>
      </c>
      <c r="M323" s="236" t="str">
        <f t="shared" si="9"/>
        <v>#VALUE!</v>
      </c>
      <c r="N323" s="236" t="str">
        <f t="shared" si="10"/>
        <v>#VALUE!</v>
      </c>
      <c r="O323" s="236" t="str">
        <f t="shared" si="11"/>
        <v>#VALUE!</v>
      </c>
      <c r="P323" s="237" t="str">
        <f t="shared" si="12"/>
        <v>OPIOIDS</v>
      </c>
      <c r="Q323" s="237" t="b">
        <v>1</v>
      </c>
      <c r="R323" s="237" t="str">
        <f t="shared" si="13"/>
        <v>HIGH</v>
      </c>
      <c r="S323" s="238">
        <v>44316.0</v>
      </c>
      <c r="T323" s="243">
        <f t="shared" si="25"/>
        <v>44535</v>
      </c>
      <c r="U323" s="237" t="str">
        <f t="shared" si="24"/>
        <v> </v>
      </c>
      <c r="V323" s="237" t="str">
        <f t="shared" si="16"/>
        <v> </v>
      </c>
      <c r="W323" s="83"/>
      <c r="X323" s="83"/>
      <c r="Y323" s="83"/>
      <c r="Z323" s="83"/>
      <c r="AA323" s="83"/>
      <c r="AB323" s="83"/>
      <c r="AC323" s="83"/>
      <c r="AD323" s="83"/>
      <c r="AE323" s="83"/>
    </row>
    <row r="324">
      <c r="A324" s="244">
        <v>10613.0</v>
      </c>
      <c r="B324" s="246" t="s">
        <v>7566</v>
      </c>
      <c r="C324" s="230" t="b">
        <v>1</v>
      </c>
      <c r="D324" s="235">
        <v>44593.0</v>
      </c>
      <c r="E324" s="236" t="str">
        <f t="shared" si="1"/>
        <v>#VALUE!</v>
      </c>
      <c r="F324" s="236" t="str">
        <f t="shared" si="2"/>
        <v>OPI RX</v>
      </c>
      <c r="G324" s="236" t="str">
        <f t="shared" si="3"/>
        <v>#VALUE!</v>
      </c>
      <c r="H324" s="236" t="str">
        <f t="shared" si="4"/>
        <v>#VALUE!</v>
      </c>
      <c r="I324" s="236" t="str">
        <f t="shared" si="5"/>
        <v>#VALUE!</v>
      </c>
      <c r="J324" s="236" t="str">
        <f t="shared" si="6"/>
        <v>#VALUE!</v>
      </c>
      <c r="K324" s="236" t="str">
        <f t="shared" si="7"/>
        <v>#VALUE!</v>
      </c>
      <c r="L324" s="236" t="str">
        <f t="shared" si="8"/>
        <v>#VALUE!</v>
      </c>
      <c r="M324" s="236" t="str">
        <f t="shared" si="9"/>
        <v>#VALUE!</v>
      </c>
      <c r="N324" s="236" t="str">
        <f t="shared" si="10"/>
        <v>#VALUE!</v>
      </c>
      <c r="O324" s="236" t="str">
        <f t="shared" si="11"/>
        <v>#VALUE!</v>
      </c>
      <c r="P324" s="237" t="str">
        <f t="shared" si="12"/>
        <v>OPIOIDS</v>
      </c>
      <c r="Q324" s="237" t="b">
        <v>0</v>
      </c>
      <c r="R324" s="237" t="str">
        <f t="shared" si="13"/>
        <v>LOW</v>
      </c>
      <c r="S324" s="238">
        <v>44271.0</v>
      </c>
      <c r="T324" s="243">
        <f t="shared" si="25"/>
        <v>44593</v>
      </c>
      <c r="U324" s="237" t="str">
        <f t="shared" si="24"/>
        <v>DUE COMM</v>
      </c>
      <c r="V324" s="237" t="str">
        <f t="shared" si="16"/>
        <v> </v>
      </c>
      <c r="W324" s="83"/>
      <c r="X324" s="83"/>
      <c r="Y324" s="83"/>
      <c r="Z324" s="83"/>
      <c r="AA324" s="83"/>
      <c r="AB324" s="83"/>
      <c r="AC324" s="83"/>
      <c r="AD324" s="83"/>
      <c r="AE324" s="83"/>
    </row>
    <row r="325">
      <c r="A325" s="233">
        <v>10614.0</v>
      </c>
      <c r="B325" s="239" t="s">
        <v>7714</v>
      </c>
      <c r="C325" s="234" t="b">
        <v>1</v>
      </c>
      <c r="D325" s="235">
        <v>44616.0</v>
      </c>
      <c r="E325" s="236" t="str">
        <f t="shared" si="1"/>
        <v>OPI RX</v>
      </c>
      <c r="F325" s="236" t="str">
        <f t="shared" si="2"/>
        <v>#VALUE!</v>
      </c>
      <c r="G325" s="236" t="str">
        <f t="shared" si="3"/>
        <v>#VALUE!</v>
      </c>
      <c r="H325" s="236" t="str">
        <f t="shared" si="4"/>
        <v>#VALUE!</v>
      </c>
      <c r="I325" s="236" t="str">
        <f t="shared" si="5"/>
        <v>#VALUE!</v>
      </c>
      <c r="J325" s="236" t="str">
        <f t="shared" si="6"/>
        <v>#VALUE!</v>
      </c>
      <c r="K325" s="236" t="str">
        <f t="shared" si="7"/>
        <v>#VALUE!</v>
      </c>
      <c r="L325" s="236" t="str">
        <f t="shared" si="8"/>
        <v>#VALUE!</v>
      </c>
      <c r="M325" s="236" t="str">
        <f t="shared" si="9"/>
        <v>#VALUE!</v>
      </c>
      <c r="N325" s="236" t="str">
        <f t="shared" si="10"/>
        <v>#VALUE!</v>
      </c>
      <c r="O325" s="236" t="str">
        <f t="shared" si="11"/>
        <v>#VALUE!</v>
      </c>
      <c r="P325" s="237" t="str">
        <f t="shared" si="12"/>
        <v>OPIOIDS</v>
      </c>
      <c r="Q325" s="237" t="b">
        <v>0</v>
      </c>
      <c r="R325" s="237" t="str">
        <f t="shared" si="13"/>
        <v>LOW</v>
      </c>
      <c r="S325" s="238">
        <v>44473.0</v>
      </c>
      <c r="T325" s="243">
        <f t="shared" si="25"/>
        <v>44616</v>
      </c>
      <c r="U325" s="237" t="str">
        <f t="shared" si="24"/>
        <v> </v>
      </c>
      <c r="V325" s="237" t="str">
        <f t="shared" si="16"/>
        <v> </v>
      </c>
      <c r="W325" s="83"/>
      <c r="X325" s="83"/>
      <c r="Y325" s="83"/>
      <c r="Z325" s="83"/>
      <c r="AA325" s="83"/>
      <c r="AB325" s="83"/>
      <c r="AC325" s="83"/>
      <c r="AD325" s="83"/>
      <c r="AE325" s="83"/>
    </row>
    <row r="326">
      <c r="A326" s="244">
        <v>10615.0</v>
      </c>
      <c r="B326" s="245" t="s">
        <v>7617</v>
      </c>
      <c r="C326" s="231" t="b">
        <v>0</v>
      </c>
      <c r="D326" s="235" t="s">
        <v>7552</v>
      </c>
      <c r="E326" s="236" t="str">
        <f t="shared" si="1"/>
        <v>#VALUE!</v>
      </c>
      <c r="F326" s="236" t="str">
        <f t="shared" si="2"/>
        <v>OPI RX</v>
      </c>
      <c r="G326" s="236" t="str">
        <f t="shared" si="3"/>
        <v>#VALUE!</v>
      </c>
      <c r="H326" s="236" t="str">
        <f t="shared" si="4"/>
        <v>#VALUE!</v>
      </c>
      <c r="I326" s="236" t="str">
        <f t="shared" si="5"/>
        <v>#VALUE!</v>
      </c>
      <c r="J326" s="236" t="str">
        <f t="shared" si="6"/>
        <v>#VALUE!</v>
      </c>
      <c r="K326" s="236" t="str">
        <f t="shared" si="7"/>
        <v>#VALUE!</v>
      </c>
      <c r="L326" s="236" t="str">
        <f t="shared" si="8"/>
        <v>#VALUE!</v>
      </c>
      <c r="M326" s="236" t="str">
        <f t="shared" si="9"/>
        <v>#VALUE!</v>
      </c>
      <c r="N326" s="236" t="str">
        <f t="shared" si="10"/>
        <v>#VALUE!</v>
      </c>
      <c r="O326" s="236" t="str">
        <f t="shared" si="11"/>
        <v>#VALUE!</v>
      </c>
      <c r="P326" s="237" t="str">
        <f t="shared" si="12"/>
        <v>OPIOIDS</v>
      </c>
      <c r="Q326" s="237" t="b">
        <v>0</v>
      </c>
      <c r="R326" s="237" t="str">
        <f t="shared" si="13"/>
        <v>LOW</v>
      </c>
      <c r="S326" s="238"/>
      <c r="T326" s="238" t="str">
        <f t="shared" si="25"/>
        <v>  -  </v>
      </c>
      <c r="U326" s="237" t="str">
        <f t="shared" si="24"/>
        <v>DUE COMM</v>
      </c>
      <c r="V326" s="237" t="str">
        <f t="shared" si="16"/>
        <v> </v>
      </c>
      <c r="W326" s="83"/>
      <c r="X326" s="83"/>
      <c r="Y326" s="83"/>
      <c r="Z326" s="83"/>
      <c r="AA326" s="83"/>
      <c r="AB326" s="83"/>
      <c r="AC326" s="83"/>
      <c r="AD326" s="83"/>
      <c r="AE326" s="83"/>
    </row>
    <row r="327">
      <c r="A327" s="233">
        <v>10620.0</v>
      </c>
      <c r="B327" s="234" t="s">
        <v>7556</v>
      </c>
      <c r="C327" s="231" t="b">
        <v>1</v>
      </c>
      <c r="D327" s="243">
        <v>44454.0</v>
      </c>
      <c r="E327" s="236" t="str">
        <f t="shared" si="1"/>
        <v>OPI RX</v>
      </c>
      <c r="F327" s="236" t="str">
        <f t="shared" si="2"/>
        <v>#VALUE!</v>
      </c>
      <c r="G327" s="236" t="str">
        <f t="shared" si="3"/>
        <v>#VALUE!</v>
      </c>
      <c r="H327" s="236" t="str">
        <f t="shared" si="4"/>
        <v>#VALUE!</v>
      </c>
      <c r="I327" s="236" t="str">
        <f t="shared" si="5"/>
        <v>#VALUE!</v>
      </c>
      <c r="J327" s="236" t="str">
        <f t="shared" si="6"/>
        <v>#VALUE!</v>
      </c>
      <c r="K327" s="236" t="str">
        <f t="shared" si="7"/>
        <v>#VALUE!</v>
      </c>
      <c r="L327" s="236" t="str">
        <f t="shared" si="8"/>
        <v>#VALUE!</v>
      </c>
      <c r="M327" s="236" t="str">
        <f t="shared" si="9"/>
        <v>#VALUE!</v>
      </c>
      <c r="N327" s="236" t="str">
        <f t="shared" si="10"/>
        <v>#VALUE!</v>
      </c>
      <c r="O327" s="236" t="str">
        <f t="shared" si="11"/>
        <v>#VALUE!</v>
      </c>
      <c r="P327" s="237" t="str">
        <f t="shared" si="12"/>
        <v>OPIOIDS</v>
      </c>
      <c r="Q327" s="237" t="b">
        <v>1</v>
      </c>
      <c r="R327" s="237" t="str">
        <f t="shared" si="13"/>
        <v>HIGH</v>
      </c>
      <c r="S327" s="238"/>
      <c r="T327" s="243">
        <f t="shared" si="25"/>
        <v>44454</v>
      </c>
      <c r="U327" s="237" t="str">
        <f t="shared" si="24"/>
        <v>DUE COMM</v>
      </c>
      <c r="V327" s="237" t="str">
        <f t="shared" si="16"/>
        <v> </v>
      </c>
      <c r="W327" s="83"/>
      <c r="X327" s="83"/>
      <c r="Y327" s="83"/>
      <c r="Z327" s="83"/>
      <c r="AA327" s="83"/>
      <c r="AB327" s="83"/>
      <c r="AC327" s="83"/>
      <c r="AD327" s="83"/>
      <c r="AE327" s="83"/>
    </row>
    <row r="328">
      <c r="A328" s="233">
        <v>10623.0</v>
      </c>
      <c r="B328" s="234" t="s">
        <v>7715</v>
      </c>
      <c r="C328" s="231" t="b">
        <v>1</v>
      </c>
      <c r="D328" s="243">
        <v>44596.0</v>
      </c>
      <c r="E328" s="236" t="str">
        <f t="shared" si="1"/>
        <v>#VALUE!</v>
      </c>
      <c r="F328" s="236" t="str">
        <f t="shared" si="2"/>
        <v>#VALUE!</v>
      </c>
      <c r="G328" s="236" t="str">
        <f t="shared" si="3"/>
        <v>#VALUE!</v>
      </c>
      <c r="H328" s="236" t="str">
        <f t="shared" si="4"/>
        <v>#VALUE!</v>
      </c>
      <c r="I328" s="236" t="str">
        <f t="shared" si="5"/>
        <v>#VALUE!</v>
      </c>
      <c r="J328" s="236" t="str">
        <f t="shared" si="6"/>
        <v>#VALUE!</v>
      </c>
      <c r="K328" s="236" t="str">
        <f t="shared" si="7"/>
        <v>#VALUE!</v>
      </c>
      <c r="L328" s="236" t="str">
        <f t="shared" si="8"/>
        <v>#VALUE!</v>
      </c>
      <c r="M328" s="236" t="str">
        <f t="shared" si="9"/>
        <v>#VALUE!</v>
      </c>
      <c r="N328" s="236" t="str">
        <f t="shared" si="10"/>
        <v>#VALUE!</v>
      </c>
      <c r="O328" s="236" t="str">
        <f t="shared" si="11"/>
        <v>#VALUE!</v>
      </c>
      <c r="P328" s="237" t="str">
        <f t="shared" si="12"/>
        <v>NO RX</v>
      </c>
      <c r="Q328" s="237" t="b">
        <v>1</v>
      </c>
      <c r="R328" s="237" t="str">
        <f t="shared" si="13"/>
        <v>HIGH</v>
      </c>
      <c r="S328" s="238"/>
      <c r="T328" s="243">
        <f t="shared" si="25"/>
        <v>44596</v>
      </c>
      <c r="U328" s="237" t="str">
        <f t="shared" si="24"/>
        <v>DUE COMM</v>
      </c>
      <c r="V328" s="237" t="str">
        <f t="shared" si="16"/>
        <v> </v>
      </c>
      <c r="W328" s="83"/>
      <c r="X328" s="83"/>
      <c r="Y328" s="83"/>
      <c r="Z328" s="83"/>
      <c r="AA328" s="83"/>
      <c r="AB328" s="83"/>
      <c r="AC328" s="83"/>
      <c r="AD328" s="83"/>
      <c r="AE328" s="83"/>
    </row>
    <row r="329">
      <c r="A329" s="244">
        <v>10626.0</v>
      </c>
      <c r="B329" s="245" t="s">
        <v>7716</v>
      </c>
      <c r="C329" s="230" t="b">
        <v>1</v>
      </c>
      <c r="D329" s="235">
        <v>44577.0</v>
      </c>
      <c r="E329" s="236" t="str">
        <f t="shared" si="1"/>
        <v>#VALUE!</v>
      </c>
      <c r="F329" s="236" t="str">
        <f t="shared" si="2"/>
        <v>OPI RX</v>
      </c>
      <c r="G329" s="236" t="str">
        <f t="shared" si="3"/>
        <v>#VALUE!</v>
      </c>
      <c r="H329" s="236" t="str">
        <f t="shared" si="4"/>
        <v>#VALUE!</v>
      </c>
      <c r="I329" s="236" t="str">
        <f t="shared" si="5"/>
        <v>#VALUE!</v>
      </c>
      <c r="J329" s="236" t="str">
        <f t="shared" si="6"/>
        <v>OPI RX</v>
      </c>
      <c r="K329" s="236" t="str">
        <f t="shared" si="7"/>
        <v>#VALUE!</v>
      </c>
      <c r="L329" s="236" t="str">
        <f t="shared" si="8"/>
        <v>#VALUE!</v>
      </c>
      <c r="M329" s="236" t="str">
        <f t="shared" si="9"/>
        <v>#VALUE!</v>
      </c>
      <c r="N329" s="236" t="str">
        <f t="shared" si="10"/>
        <v>#VALUE!</v>
      </c>
      <c r="O329" s="236" t="str">
        <f t="shared" si="11"/>
        <v>#VALUE!</v>
      </c>
      <c r="P329" s="237" t="str">
        <f t="shared" si="12"/>
        <v>OPIOIDS</v>
      </c>
      <c r="Q329" s="237" t="b">
        <v>1</v>
      </c>
      <c r="R329" s="237" t="str">
        <f t="shared" si="13"/>
        <v>HIGH</v>
      </c>
      <c r="S329" s="238"/>
      <c r="T329" s="243">
        <f t="shared" si="25"/>
        <v>44577</v>
      </c>
      <c r="U329" s="237" t="str">
        <f t="shared" si="24"/>
        <v>DUE COMM</v>
      </c>
      <c r="V329" s="237" t="str">
        <f t="shared" si="16"/>
        <v> </v>
      </c>
      <c r="W329" s="83"/>
      <c r="X329" s="83"/>
      <c r="Y329" s="83"/>
      <c r="Z329" s="83"/>
      <c r="AA329" s="83"/>
      <c r="AB329" s="83"/>
      <c r="AC329" s="83"/>
      <c r="AD329" s="83"/>
      <c r="AE329" s="83"/>
    </row>
    <row r="330">
      <c r="A330" s="233">
        <v>10629.0</v>
      </c>
      <c r="B330" s="239" t="s">
        <v>7569</v>
      </c>
      <c r="C330" s="251" t="b">
        <v>1</v>
      </c>
      <c r="D330" s="235">
        <v>44634.0</v>
      </c>
      <c r="E330" s="236" t="str">
        <f t="shared" si="1"/>
        <v>#VALUE!</v>
      </c>
      <c r="F330" s="236" t="str">
        <f t="shared" si="2"/>
        <v>#VALUE!</v>
      </c>
      <c r="G330" s="236" t="str">
        <f t="shared" si="3"/>
        <v>OPI RX</v>
      </c>
      <c r="H330" s="236" t="str">
        <f t="shared" si="4"/>
        <v>#VALUE!</v>
      </c>
      <c r="I330" s="236" t="str">
        <f t="shared" si="5"/>
        <v>#VALUE!</v>
      </c>
      <c r="J330" s="236" t="str">
        <f t="shared" si="6"/>
        <v>#VALUE!</v>
      </c>
      <c r="K330" s="236" t="str">
        <f t="shared" si="7"/>
        <v>#VALUE!</v>
      </c>
      <c r="L330" s="236" t="str">
        <f t="shared" si="8"/>
        <v>#VALUE!</v>
      </c>
      <c r="M330" s="236" t="str">
        <f t="shared" si="9"/>
        <v>#VALUE!</v>
      </c>
      <c r="N330" s="236" t="str">
        <f t="shared" si="10"/>
        <v>#VALUE!</v>
      </c>
      <c r="O330" s="236" t="str">
        <f t="shared" si="11"/>
        <v>#VALUE!</v>
      </c>
      <c r="P330" s="237" t="str">
        <f t="shared" si="12"/>
        <v>OPIOIDS</v>
      </c>
      <c r="Q330" s="237" t="b">
        <v>0</v>
      </c>
      <c r="R330" s="237" t="str">
        <f t="shared" si="13"/>
        <v>LOW</v>
      </c>
      <c r="S330" s="238"/>
      <c r="T330" s="238">
        <f t="shared" si="25"/>
        <v>44634</v>
      </c>
      <c r="U330" s="237" t="str">
        <f t="shared" si="24"/>
        <v>DUE COMM</v>
      </c>
      <c r="V330" s="237" t="str">
        <f t="shared" si="16"/>
        <v> </v>
      </c>
      <c r="W330" s="83"/>
      <c r="X330" s="83"/>
      <c r="Y330" s="83"/>
      <c r="Z330" s="83"/>
      <c r="AA330" s="83"/>
      <c r="AB330" s="83"/>
      <c r="AC330" s="83"/>
      <c r="AD330" s="83"/>
      <c r="AE330" s="83"/>
    </row>
    <row r="331">
      <c r="A331" s="233">
        <v>10634.0</v>
      </c>
      <c r="B331" s="234" t="s">
        <v>7585</v>
      </c>
      <c r="C331" s="230" t="b">
        <v>1</v>
      </c>
      <c r="D331" s="235">
        <v>44601.0</v>
      </c>
      <c r="E331" s="236" t="str">
        <f t="shared" si="1"/>
        <v>#VALUE!</v>
      </c>
      <c r="F331" s="236" t="str">
        <f t="shared" si="2"/>
        <v>OPI RX</v>
      </c>
      <c r="G331" s="236" t="str">
        <f t="shared" si="3"/>
        <v>#VALUE!</v>
      </c>
      <c r="H331" s="236" t="str">
        <f t="shared" si="4"/>
        <v>#VALUE!</v>
      </c>
      <c r="I331" s="236" t="str">
        <f t="shared" si="5"/>
        <v>#VALUE!</v>
      </c>
      <c r="J331" s="236" t="str">
        <f t="shared" si="6"/>
        <v>#VALUE!</v>
      </c>
      <c r="K331" s="236" t="str">
        <f t="shared" si="7"/>
        <v>#VALUE!</v>
      </c>
      <c r="L331" s="236" t="str">
        <f t="shared" si="8"/>
        <v>#VALUE!</v>
      </c>
      <c r="M331" s="236" t="str">
        <f t="shared" si="9"/>
        <v>#VALUE!</v>
      </c>
      <c r="N331" s="236" t="str">
        <f t="shared" si="10"/>
        <v>#VALUE!</v>
      </c>
      <c r="O331" s="236" t="str">
        <f t="shared" si="11"/>
        <v>#VALUE!</v>
      </c>
      <c r="P331" s="237" t="str">
        <f t="shared" si="12"/>
        <v>OPIOIDS</v>
      </c>
      <c r="Q331" s="237" t="b">
        <v>0</v>
      </c>
      <c r="R331" s="237" t="str">
        <f t="shared" si="13"/>
        <v>LOW</v>
      </c>
      <c r="S331" s="238"/>
      <c r="T331" s="243">
        <f t="shared" si="25"/>
        <v>44601</v>
      </c>
      <c r="U331" s="237" t="str">
        <f t="shared" si="24"/>
        <v>DUE COMM</v>
      </c>
      <c r="V331" s="237" t="str">
        <f t="shared" si="16"/>
        <v> </v>
      </c>
      <c r="W331" s="83"/>
      <c r="X331" s="83"/>
      <c r="Y331" s="83"/>
      <c r="Z331" s="83"/>
      <c r="AA331" s="83"/>
      <c r="AB331" s="83"/>
      <c r="AC331" s="83"/>
      <c r="AD331" s="83"/>
      <c r="AE331" s="83"/>
    </row>
    <row r="332">
      <c r="A332" s="233">
        <v>10646.0</v>
      </c>
      <c r="B332" s="234" t="s">
        <v>7590</v>
      </c>
      <c r="C332" s="230" t="b">
        <v>1</v>
      </c>
      <c r="D332" s="235">
        <v>44577.0</v>
      </c>
      <c r="E332" s="236" t="str">
        <f t="shared" si="1"/>
        <v>#VALUE!</v>
      </c>
      <c r="F332" s="236" t="str">
        <f t="shared" si="2"/>
        <v>#VALUE!</v>
      </c>
      <c r="G332" s="236" t="str">
        <f t="shared" si="3"/>
        <v>#VALUE!</v>
      </c>
      <c r="H332" s="236" t="str">
        <f t="shared" si="4"/>
        <v>#VALUE!</v>
      </c>
      <c r="I332" s="236" t="str">
        <f t="shared" si="5"/>
        <v>#VALUE!</v>
      </c>
      <c r="J332" s="236" t="str">
        <f t="shared" si="6"/>
        <v>#VALUE!</v>
      </c>
      <c r="K332" s="236" t="str">
        <f t="shared" si="7"/>
        <v>#VALUE!</v>
      </c>
      <c r="L332" s="236" t="str">
        <f t="shared" si="8"/>
        <v>#VALUE!</v>
      </c>
      <c r="M332" s="236" t="str">
        <f t="shared" si="9"/>
        <v>OPI RX</v>
      </c>
      <c r="N332" s="236" t="str">
        <f t="shared" si="10"/>
        <v>#VALUE!</v>
      </c>
      <c r="O332" s="236" t="str">
        <f t="shared" si="11"/>
        <v>#VALUE!</v>
      </c>
      <c r="P332" s="237" t="str">
        <f t="shared" si="12"/>
        <v>OPIOIDS</v>
      </c>
      <c r="Q332" s="234" t="b">
        <v>1</v>
      </c>
      <c r="R332" s="237" t="str">
        <f t="shared" si="13"/>
        <v>HIGH</v>
      </c>
      <c r="S332" s="238"/>
      <c r="T332" s="243">
        <f t="shared" si="25"/>
        <v>44577</v>
      </c>
      <c r="U332" s="237" t="str">
        <f t="shared" si="24"/>
        <v>DUE COMM</v>
      </c>
      <c r="V332" s="237" t="str">
        <f t="shared" si="16"/>
        <v> </v>
      </c>
      <c r="W332" s="83"/>
      <c r="X332" s="83"/>
      <c r="Y332" s="83"/>
      <c r="Z332" s="83"/>
      <c r="AA332" s="83"/>
      <c r="AB332" s="83"/>
      <c r="AC332" s="83"/>
      <c r="AD332" s="83"/>
      <c r="AE332" s="83"/>
    </row>
    <row r="333">
      <c r="A333" s="233">
        <v>10658.0</v>
      </c>
      <c r="B333" s="234" t="s">
        <v>7570</v>
      </c>
      <c r="C333" s="230" t="b">
        <v>1</v>
      </c>
      <c r="D333" s="243">
        <v>44470.0</v>
      </c>
      <c r="E333" s="236" t="str">
        <f t="shared" si="1"/>
        <v>#VALUE!</v>
      </c>
      <c r="F333" s="236" t="str">
        <f t="shared" si="2"/>
        <v>#VALUE!</v>
      </c>
      <c r="G333" s="236" t="str">
        <f t="shared" si="3"/>
        <v>#VALUE!</v>
      </c>
      <c r="H333" s="236" t="str">
        <f t="shared" si="4"/>
        <v>#VALUE!</v>
      </c>
      <c r="I333" s="236" t="str">
        <f t="shared" si="5"/>
        <v>#VALUE!</v>
      </c>
      <c r="J333" s="236" t="str">
        <f t="shared" si="6"/>
        <v>#VALUE!</v>
      </c>
      <c r="K333" s="236" t="str">
        <f t="shared" si="7"/>
        <v>#VALUE!</v>
      </c>
      <c r="L333" s="236" t="str">
        <f t="shared" si="8"/>
        <v>#VALUE!</v>
      </c>
      <c r="M333" s="236" t="str">
        <f t="shared" si="9"/>
        <v>#VALUE!</v>
      </c>
      <c r="N333" s="236" t="str">
        <f t="shared" si="10"/>
        <v>#VALUE!</v>
      </c>
      <c r="O333" s="236" t="str">
        <f t="shared" si="11"/>
        <v>#VALUE!</v>
      </c>
      <c r="P333" s="237" t="str">
        <f t="shared" si="12"/>
        <v>NO RX</v>
      </c>
      <c r="Q333" s="234" t="b">
        <v>0</v>
      </c>
      <c r="R333" s="237" t="str">
        <f t="shared" si="13"/>
        <v>LOW</v>
      </c>
      <c r="S333" s="238">
        <v>44202.0</v>
      </c>
      <c r="T333" s="243">
        <f t="shared" si="25"/>
        <v>44470</v>
      </c>
      <c r="U333" s="237" t="str">
        <f t="shared" si="24"/>
        <v>DUE COMM</v>
      </c>
      <c r="V333" s="237" t="str">
        <f t="shared" si="16"/>
        <v> </v>
      </c>
      <c r="W333" s="83"/>
      <c r="X333" s="83"/>
      <c r="Y333" s="83"/>
      <c r="Z333" s="83"/>
      <c r="AA333" s="83"/>
      <c r="AB333" s="83"/>
      <c r="AC333" s="83"/>
      <c r="AD333" s="83"/>
      <c r="AE333" s="83"/>
    </row>
    <row r="334">
      <c r="A334" s="233">
        <v>10660.0</v>
      </c>
      <c r="B334" s="234" t="s">
        <v>7717</v>
      </c>
      <c r="C334" s="234" t="b">
        <v>1</v>
      </c>
      <c r="D334" s="243">
        <v>44466.0</v>
      </c>
      <c r="E334" s="236" t="str">
        <f t="shared" si="1"/>
        <v>#VALUE!</v>
      </c>
      <c r="F334" s="236" t="str">
        <f t="shared" si="2"/>
        <v>#VALUE!</v>
      </c>
      <c r="G334" s="236" t="str">
        <f t="shared" si="3"/>
        <v>#VALUE!</v>
      </c>
      <c r="H334" s="236" t="str">
        <f t="shared" si="4"/>
        <v>#VALUE!</v>
      </c>
      <c r="I334" s="236" t="str">
        <f t="shared" si="5"/>
        <v>#VALUE!</v>
      </c>
      <c r="J334" s="236" t="str">
        <f t="shared" si="6"/>
        <v>#VALUE!</v>
      </c>
      <c r="K334" s="236" t="str">
        <f t="shared" si="7"/>
        <v>#VALUE!</v>
      </c>
      <c r="L334" s="236" t="str">
        <f t="shared" si="8"/>
        <v>#VALUE!</v>
      </c>
      <c r="M334" s="236" t="str">
        <f t="shared" si="9"/>
        <v>#VALUE!</v>
      </c>
      <c r="N334" s="236" t="str">
        <f t="shared" si="10"/>
        <v>#VALUE!</v>
      </c>
      <c r="O334" s="236" t="str">
        <f t="shared" si="11"/>
        <v>#VALUE!</v>
      </c>
      <c r="P334" s="237" t="str">
        <f t="shared" si="12"/>
        <v>NO RX</v>
      </c>
      <c r="Q334" s="234" t="b">
        <v>0</v>
      </c>
      <c r="R334" s="237" t="str">
        <f t="shared" si="13"/>
        <v>LOW</v>
      </c>
      <c r="S334" s="238"/>
      <c r="T334" s="243">
        <f t="shared" si="25"/>
        <v>44466</v>
      </c>
      <c r="U334" s="237" t="str">
        <f t="shared" si="24"/>
        <v>DUE COMM</v>
      </c>
      <c r="V334" s="237" t="str">
        <f t="shared" si="16"/>
        <v> </v>
      </c>
      <c r="W334" s="83"/>
      <c r="X334" s="83"/>
      <c r="Y334" s="83"/>
      <c r="Z334" s="83"/>
      <c r="AA334" s="83"/>
      <c r="AB334" s="83"/>
      <c r="AC334" s="83"/>
      <c r="AD334" s="83"/>
      <c r="AE334" s="83"/>
    </row>
    <row r="335">
      <c r="A335" s="233">
        <v>10662.0</v>
      </c>
      <c r="B335" s="234" t="s">
        <v>7584</v>
      </c>
      <c r="C335" s="231" t="b">
        <v>1</v>
      </c>
      <c r="D335" s="235">
        <v>44614.0</v>
      </c>
      <c r="E335" s="236" t="str">
        <f t="shared" si="1"/>
        <v>#VALUE!</v>
      </c>
      <c r="F335" s="236" t="str">
        <f t="shared" si="2"/>
        <v>OPI RX</v>
      </c>
      <c r="G335" s="236" t="str">
        <f t="shared" si="3"/>
        <v>#VALUE!</v>
      </c>
      <c r="H335" s="236" t="str">
        <f t="shared" si="4"/>
        <v>OPI RX</v>
      </c>
      <c r="I335" s="236" t="str">
        <f t="shared" si="5"/>
        <v>#VALUE!</v>
      </c>
      <c r="J335" s="236" t="str">
        <f t="shared" si="6"/>
        <v>#VALUE!</v>
      </c>
      <c r="K335" s="236" t="str">
        <f t="shared" si="7"/>
        <v>#VALUE!</v>
      </c>
      <c r="L335" s="236" t="str">
        <f t="shared" si="8"/>
        <v>#VALUE!</v>
      </c>
      <c r="M335" s="236" t="str">
        <f t="shared" si="9"/>
        <v>#VALUE!</v>
      </c>
      <c r="N335" s="236" t="str">
        <f t="shared" si="10"/>
        <v>#VALUE!</v>
      </c>
      <c r="O335" s="236" t="str">
        <f t="shared" si="11"/>
        <v>#VALUE!</v>
      </c>
      <c r="P335" s="237" t="str">
        <f t="shared" si="12"/>
        <v>OPIOIDS</v>
      </c>
      <c r="Q335" s="237" t="b">
        <v>0</v>
      </c>
      <c r="R335" s="237" t="str">
        <f t="shared" si="13"/>
        <v>LOW</v>
      </c>
      <c r="S335" s="238">
        <v>44258.0</v>
      </c>
      <c r="T335" s="243">
        <f t="shared" si="25"/>
        <v>44614</v>
      </c>
      <c r="U335" s="237" t="str">
        <f t="shared" si="24"/>
        <v>DUE COMM</v>
      </c>
      <c r="V335" s="237" t="str">
        <f t="shared" si="16"/>
        <v> </v>
      </c>
      <c r="W335" s="83"/>
      <c r="X335" s="83"/>
      <c r="Y335" s="83"/>
      <c r="Z335" s="83"/>
      <c r="AA335" s="83"/>
      <c r="AB335" s="83"/>
      <c r="AC335" s="83"/>
      <c r="AD335" s="83"/>
      <c r="AE335" s="83"/>
    </row>
    <row r="336">
      <c r="A336" s="244">
        <v>10664.0</v>
      </c>
      <c r="B336" s="245" t="s">
        <v>7585</v>
      </c>
      <c r="C336" s="230" t="b">
        <v>0</v>
      </c>
      <c r="D336" s="235" t="s">
        <v>7552</v>
      </c>
      <c r="E336" s="236" t="str">
        <f t="shared" si="1"/>
        <v>#VALUE!</v>
      </c>
      <c r="F336" s="236" t="str">
        <f t="shared" si="2"/>
        <v>OPI RX</v>
      </c>
      <c r="G336" s="236" t="str">
        <f t="shared" si="3"/>
        <v>#VALUE!</v>
      </c>
      <c r="H336" s="236" t="str">
        <f t="shared" si="4"/>
        <v>#VALUE!</v>
      </c>
      <c r="I336" s="236" t="str">
        <f t="shared" si="5"/>
        <v>#VALUE!</v>
      </c>
      <c r="J336" s="236" t="str">
        <f t="shared" si="6"/>
        <v>#VALUE!</v>
      </c>
      <c r="K336" s="236" t="str">
        <f t="shared" si="7"/>
        <v>#VALUE!</v>
      </c>
      <c r="L336" s="236" t="str">
        <f t="shared" si="8"/>
        <v>#VALUE!</v>
      </c>
      <c r="M336" s="236" t="str">
        <f t="shared" si="9"/>
        <v>#VALUE!</v>
      </c>
      <c r="N336" s="236" t="str">
        <f t="shared" si="10"/>
        <v>#VALUE!</v>
      </c>
      <c r="O336" s="236" t="str">
        <f t="shared" si="11"/>
        <v>#VALUE!</v>
      </c>
      <c r="P336" s="237" t="str">
        <f t="shared" si="12"/>
        <v>OPIOIDS</v>
      </c>
      <c r="Q336" s="237" t="b">
        <v>0</v>
      </c>
      <c r="R336" s="237" t="str">
        <f t="shared" si="13"/>
        <v>LOW</v>
      </c>
      <c r="S336" s="238"/>
      <c r="T336" s="238" t="str">
        <f t="shared" si="25"/>
        <v>  -  </v>
      </c>
      <c r="U336" s="237" t="str">
        <f t="shared" si="24"/>
        <v>DUE COMM</v>
      </c>
      <c r="V336" s="237" t="str">
        <f t="shared" si="16"/>
        <v> </v>
      </c>
      <c r="W336" s="83"/>
      <c r="X336" s="83"/>
      <c r="Y336" s="83"/>
      <c r="Z336" s="83"/>
      <c r="AA336" s="83"/>
      <c r="AB336" s="83"/>
      <c r="AC336" s="83"/>
      <c r="AD336" s="83"/>
      <c r="AE336" s="83"/>
    </row>
    <row r="337">
      <c r="A337" s="233">
        <v>10669.0</v>
      </c>
      <c r="B337" s="234" t="s">
        <v>7718</v>
      </c>
      <c r="C337" s="230" t="b">
        <v>0</v>
      </c>
      <c r="D337" s="235" t="s">
        <v>7552</v>
      </c>
      <c r="E337" s="236" t="str">
        <f t="shared" si="1"/>
        <v>#VALUE!</v>
      </c>
      <c r="F337" s="236" t="str">
        <f t="shared" si="2"/>
        <v>#VALUE!</v>
      </c>
      <c r="G337" s="236" t="str">
        <f t="shared" si="3"/>
        <v>#VALUE!</v>
      </c>
      <c r="H337" s="236" t="str">
        <f t="shared" si="4"/>
        <v>#VALUE!</v>
      </c>
      <c r="I337" s="236" t="str">
        <f t="shared" si="5"/>
        <v>#VALUE!</v>
      </c>
      <c r="J337" s="236" t="str">
        <f t="shared" si="6"/>
        <v>#VALUE!</v>
      </c>
      <c r="K337" s="236" t="str">
        <f t="shared" si="7"/>
        <v>#VALUE!</v>
      </c>
      <c r="L337" s="236" t="str">
        <f t="shared" si="8"/>
        <v>#VALUE!</v>
      </c>
      <c r="M337" s="236" t="str">
        <f t="shared" si="9"/>
        <v>#VALUE!</v>
      </c>
      <c r="N337" s="236" t="str">
        <f t="shared" si="10"/>
        <v>#VALUE!</v>
      </c>
      <c r="O337" s="236" t="str">
        <f t="shared" si="11"/>
        <v>#VALUE!</v>
      </c>
      <c r="P337" s="237" t="str">
        <f t="shared" si="12"/>
        <v>NO RX</v>
      </c>
      <c r="Q337" s="237" t="b">
        <v>0</v>
      </c>
      <c r="R337" s="237" t="str">
        <f t="shared" si="13"/>
        <v>LOW</v>
      </c>
      <c r="S337" s="238"/>
      <c r="T337" s="238" t="str">
        <f t="shared" si="25"/>
        <v>  -  </v>
      </c>
      <c r="U337" s="237" t="str">
        <f t="shared" si="24"/>
        <v>DUE COMM</v>
      </c>
      <c r="V337" s="237" t="str">
        <f t="shared" si="16"/>
        <v> </v>
      </c>
      <c r="W337" s="83"/>
      <c r="X337" s="83"/>
      <c r="Y337" s="83"/>
      <c r="Z337" s="83"/>
      <c r="AA337" s="83"/>
      <c r="AB337" s="83"/>
      <c r="AC337" s="83"/>
      <c r="AD337" s="83"/>
      <c r="AE337" s="83"/>
    </row>
    <row r="338">
      <c r="A338" s="233">
        <v>10671.0</v>
      </c>
      <c r="B338" s="234" t="s">
        <v>7719</v>
      </c>
      <c r="C338" s="231" t="b">
        <v>1</v>
      </c>
      <c r="D338" s="243">
        <v>44494.0</v>
      </c>
      <c r="E338" s="236" t="str">
        <f t="shared" si="1"/>
        <v>#VALUE!</v>
      </c>
      <c r="F338" s="236" t="str">
        <f t="shared" si="2"/>
        <v>OPI RX</v>
      </c>
      <c r="G338" s="236" t="str">
        <f t="shared" si="3"/>
        <v>OPI RX</v>
      </c>
      <c r="H338" s="236" t="str">
        <f t="shared" si="4"/>
        <v>#VALUE!</v>
      </c>
      <c r="I338" s="236" t="str">
        <f t="shared" si="5"/>
        <v>#VALUE!</v>
      </c>
      <c r="J338" s="236" t="str">
        <f t="shared" si="6"/>
        <v>#VALUE!</v>
      </c>
      <c r="K338" s="236" t="str">
        <f t="shared" si="7"/>
        <v>#VALUE!</v>
      </c>
      <c r="L338" s="236" t="str">
        <f t="shared" si="8"/>
        <v>#VALUE!</v>
      </c>
      <c r="M338" s="236" t="str">
        <f t="shared" si="9"/>
        <v>#VALUE!</v>
      </c>
      <c r="N338" s="236" t="str">
        <f t="shared" si="10"/>
        <v>#VALUE!</v>
      </c>
      <c r="O338" s="236" t="str">
        <f t="shared" si="11"/>
        <v>#VALUE!</v>
      </c>
      <c r="P338" s="237" t="str">
        <f t="shared" si="12"/>
        <v>OPIOIDS</v>
      </c>
      <c r="Q338" s="234" t="b">
        <v>0</v>
      </c>
      <c r="R338" s="237" t="str">
        <f t="shared" si="13"/>
        <v>LOW</v>
      </c>
      <c r="S338" s="238">
        <v>44145.0</v>
      </c>
      <c r="T338" s="243">
        <f t="shared" si="25"/>
        <v>44494</v>
      </c>
      <c r="U338" s="237" t="str">
        <f t="shared" si="24"/>
        <v>DUE COMM</v>
      </c>
      <c r="V338" s="237" t="str">
        <f t="shared" si="16"/>
        <v> </v>
      </c>
      <c r="W338" s="83"/>
      <c r="X338" s="83"/>
      <c r="Y338" s="83"/>
      <c r="Z338" s="83"/>
      <c r="AA338" s="83"/>
      <c r="AB338" s="83"/>
      <c r="AC338" s="83"/>
      <c r="AD338" s="83"/>
      <c r="AE338" s="83"/>
    </row>
    <row r="339">
      <c r="A339" s="244">
        <v>10677.0</v>
      </c>
      <c r="B339" s="245" t="s">
        <v>7719</v>
      </c>
      <c r="C339" s="231" t="b">
        <v>1</v>
      </c>
      <c r="D339" s="243">
        <v>44468.0</v>
      </c>
      <c r="E339" s="236" t="str">
        <f t="shared" si="1"/>
        <v>#VALUE!</v>
      </c>
      <c r="F339" s="236" t="str">
        <f t="shared" si="2"/>
        <v>OPI RX</v>
      </c>
      <c r="G339" s="236" t="str">
        <f t="shared" si="3"/>
        <v>OPI RX</v>
      </c>
      <c r="H339" s="236" t="str">
        <f t="shared" si="4"/>
        <v>#VALUE!</v>
      </c>
      <c r="I339" s="236" t="str">
        <f t="shared" si="5"/>
        <v>#VALUE!</v>
      </c>
      <c r="J339" s="236" t="str">
        <f t="shared" si="6"/>
        <v>#VALUE!</v>
      </c>
      <c r="K339" s="236" t="str">
        <f t="shared" si="7"/>
        <v>#VALUE!</v>
      </c>
      <c r="L339" s="236" t="str">
        <f t="shared" si="8"/>
        <v>#VALUE!</v>
      </c>
      <c r="M339" s="236" t="str">
        <f t="shared" si="9"/>
        <v>#VALUE!</v>
      </c>
      <c r="N339" s="236" t="str">
        <f t="shared" si="10"/>
        <v>#VALUE!</v>
      </c>
      <c r="O339" s="236" t="str">
        <f t="shared" si="11"/>
        <v>#VALUE!</v>
      </c>
      <c r="P339" s="237" t="str">
        <f t="shared" si="12"/>
        <v>OPIOIDS</v>
      </c>
      <c r="Q339" s="237" t="b">
        <v>0</v>
      </c>
      <c r="R339" s="237" t="str">
        <f t="shared" si="13"/>
        <v>LOW</v>
      </c>
      <c r="S339" s="238">
        <v>44520.0</v>
      </c>
      <c r="T339" s="243">
        <f t="shared" si="25"/>
        <v>44468</v>
      </c>
      <c r="U339" s="237" t="str">
        <f t="shared" si="24"/>
        <v> </v>
      </c>
      <c r="V339" s="237" t="str">
        <f t="shared" si="16"/>
        <v> </v>
      </c>
      <c r="W339" s="83"/>
      <c r="X339" s="83"/>
      <c r="Y339" s="83"/>
      <c r="Z339" s="83"/>
      <c r="AA339" s="83"/>
      <c r="AB339" s="83"/>
      <c r="AC339" s="83"/>
      <c r="AD339" s="83"/>
      <c r="AE339" s="83"/>
    </row>
    <row r="340">
      <c r="A340" s="244">
        <v>10681.0</v>
      </c>
      <c r="B340" s="245" t="s">
        <v>7566</v>
      </c>
      <c r="C340" s="231" t="b">
        <v>1</v>
      </c>
      <c r="D340" s="243">
        <v>44477.0</v>
      </c>
      <c r="E340" s="236" t="str">
        <f t="shared" si="1"/>
        <v>#VALUE!</v>
      </c>
      <c r="F340" s="236" t="str">
        <f t="shared" si="2"/>
        <v>OPI RX</v>
      </c>
      <c r="G340" s="236" t="str">
        <f t="shared" si="3"/>
        <v>#VALUE!</v>
      </c>
      <c r="H340" s="236" t="str">
        <f t="shared" si="4"/>
        <v>#VALUE!</v>
      </c>
      <c r="I340" s="236" t="str">
        <f t="shared" si="5"/>
        <v>#VALUE!</v>
      </c>
      <c r="J340" s="236" t="str">
        <f t="shared" si="6"/>
        <v>#VALUE!</v>
      </c>
      <c r="K340" s="236" t="str">
        <f t="shared" si="7"/>
        <v>#VALUE!</v>
      </c>
      <c r="L340" s="236" t="str">
        <f t="shared" si="8"/>
        <v>#VALUE!</v>
      </c>
      <c r="M340" s="236" t="str">
        <f t="shared" si="9"/>
        <v>#VALUE!</v>
      </c>
      <c r="N340" s="236" t="str">
        <f t="shared" si="10"/>
        <v>#VALUE!</v>
      </c>
      <c r="O340" s="236" t="str">
        <f t="shared" si="11"/>
        <v>#VALUE!</v>
      </c>
      <c r="P340" s="237" t="str">
        <f t="shared" si="12"/>
        <v>OPIOIDS</v>
      </c>
      <c r="Q340" s="234" t="b">
        <v>0</v>
      </c>
      <c r="R340" s="237" t="str">
        <f t="shared" si="13"/>
        <v>LOW</v>
      </c>
      <c r="S340" s="238">
        <v>44202.0</v>
      </c>
      <c r="T340" s="243">
        <f t="shared" si="25"/>
        <v>44477</v>
      </c>
      <c r="U340" s="237" t="str">
        <f t="shared" si="24"/>
        <v>DUE COMM</v>
      </c>
      <c r="V340" s="237" t="str">
        <f t="shared" si="16"/>
        <v> </v>
      </c>
      <c r="W340" s="83"/>
      <c r="X340" s="83"/>
      <c r="Y340" s="83"/>
      <c r="Z340" s="83"/>
      <c r="AA340" s="83"/>
      <c r="AB340" s="83"/>
      <c r="AC340" s="83"/>
      <c r="AD340" s="83"/>
      <c r="AE340" s="83"/>
    </row>
    <row r="341">
      <c r="A341" s="244">
        <v>10695.0</v>
      </c>
      <c r="B341" s="245" t="s">
        <v>7606</v>
      </c>
      <c r="C341" s="231" t="b">
        <v>1</v>
      </c>
      <c r="D341" s="243">
        <v>44529.0</v>
      </c>
      <c r="E341" s="236" t="str">
        <f t="shared" si="1"/>
        <v>#VALUE!</v>
      </c>
      <c r="F341" s="236" t="str">
        <f t="shared" si="2"/>
        <v>#VALUE!</v>
      </c>
      <c r="G341" s="236" t="str">
        <f t="shared" si="3"/>
        <v>#VALUE!</v>
      </c>
      <c r="H341" s="236" t="str">
        <f t="shared" si="4"/>
        <v>#VALUE!</v>
      </c>
      <c r="I341" s="236" t="str">
        <f t="shared" si="5"/>
        <v>#VALUE!</v>
      </c>
      <c r="J341" s="236" t="str">
        <f t="shared" si="6"/>
        <v>#VALUE!</v>
      </c>
      <c r="K341" s="236" t="str">
        <f t="shared" si="7"/>
        <v>#VALUE!</v>
      </c>
      <c r="L341" s="236" t="str">
        <f t="shared" si="8"/>
        <v>#VALUE!</v>
      </c>
      <c r="M341" s="236" t="str">
        <f t="shared" si="9"/>
        <v>OPI RX</v>
      </c>
      <c r="N341" s="236" t="str">
        <f t="shared" si="10"/>
        <v>#VALUE!</v>
      </c>
      <c r="O341" s="236" t="str">
        <f t="shared" si="11"/>
        <v>#VALUE!</v>
      </c>
      <c r="P341" s="237" t="str">
        <f t="shared" si="12"/>
        <v>OPIOIDS</v>
      </c>
      <c r="Q341" s="237" t="b">
        <v>0</v>
      </c>
      <c r="R341" s="237" t="str">
        <f t="shared" si="13"/>
        <v>LOW</v>
      </c>
      <c r="S341" s="238">
        <v>44145.0</v>
      </c>
      <c r="T341" s="243">
        <f t="shared" si="25"/>
        <v>44529</v>
      </c>
      <c r="U341" s="237" t="str">
        <f t="shared" si="24"/>
        <v>DUE COMM</v>
      </c>
      <c r="V341" s="237" t="str">
        <f t="shared" si="16"/>
        <v> </v>
      </c>
      <c r="W341" s="83"/>
      <c r="X341" s="83"/>
      <c r="Y341" s="83"/>
      <c r="Z341" s="83"/>
      <c r="AA341" s="83"/>
      <c r="AB341" s="83"/>
      <c r="AC341" s="83"/>
      <c r="AD341" s="83"/>
      <c r="AE341" s="83"/>
    </row>
    <row r="342">
      <c r="A342" s="244">
        <v>10697.0</v>
      </c>
      <c r="B342" s="245" t="s">
        <v>7720</v>
      </c>
      <c r="C342" s="231" t="b">
        <v>1</v>
      </c>
      <c r="D342" s="235">
        <v>44634.0</v>
      </c>
      <c r="E342" s="236" t="str">
        <f t="shared" si="1"/>
        <v>#VALUE!</v>
      </c>
      <c r="F342" s="236" t="str">
        <f t="shared" si="2"/>
        <v>OPI RX</v>
      </c>
      <c r="G342" s="236" t="str">
        <f t="shared" si="3"/>
        <v>#VALUE!</v>
      </c>
      <c r="H342" s="236" t="str">
        <f t="shared" si="4"/>
        <v>#VALUE!</v>
      </c>
      <c r="I342" s="236" t="str">
        <f t="shared" si="5"/>
        <v>#VALUE!</v>
      </c>
      <c r="J342" s="236" t="str">
        <f t="shared" si="6"/>
        <v>#VALUE!</v>
      </c>
      <c r="K342" s="236" t="str">
        <f t="shared" si="7"/>
        <v>#VALUE!</v>
      </c>
      <c r="L342" s="236" t="str">
        <f t="shared" si="8"/>
        <v>#VALUE!</v>
      </c>
      <c r="M342" s="236" t="str">
        <f t="shared" si="9"/>
        <v>#VALUE!</v>
      </c>
      <c r="N342" s="236" t="str">
        <f t="shared" si="10"/>
        <v>#VALUE!</v>
      </c>
      <c r="O342" s="236" t="str">
        <f t="shared" si="11"/>
        <v>#VALUE!</v>
      </c>
      <c r="P342" s="237" t="str">
        <f t="shared" si="12"/>
        <v>OPIOIDS</v>
      </c>
      <c r="Q342" s="237" t="b">
        <v>1</v>
      </c>
      <c r="R342" s="237" t="str">
        <f t="shared" si="13"/>
        <v>HIGH</v>
      </c>
      <c r="S342" s="238">
        <v>44209.0</v>
      </c>
      <c r="T342" s="243">
        <f t="shared" si="25"/>
        <v>44634</v>
      </c>
      <c r="U342" s="237" t="str">
        <f t="shared" si="24"/>
        <v>DUE COMM</v>
      </c>
      <c r="V342" s="237" t="str">
        <f t="shared" si="16"/>
        <v> </v>
      </c>
      <c r="W342" s="83"/>
      <c r="X342" s="83"/>
      <c r="Y342" s="83"/>
      <c r="Z342" s="83"/>
      <c r="AA342" s="83"/>
      <c r="AB342" s="83"/>
      <c r="AC342" s="83"/>
      <c r="AD342" s="83"/>
      <c r="AE342" s="83"/>
    </row>
    <row r="343">
      <c r="A343" s="233">
        <v>10702.0</v>
      </c>
      <c r="B343" s="239" t="s">
        <v>7606</v>
      </c>
      <c r="C343" s="230" t="b">
        <v>1</v>
      </c>
      <c r="D343" s="235">
        <v>44591.0</v>
      </c>
      <c r="E343" s="236" t="str">
        <f t="shared" si="1"/>
        <v>#VALUE!</v>
      </c>
      <c r="F343" s="236" t="str">
        <f t="shared" si="2"/>
        <v>#VALUE!</v>
      </c>
      <c r="G343" s="236" t="str">
        <f t="shared" si="3"/>
        <v>#VALUE!</v>
      </c>
      <c r="H343" s="236" t="str">
        <f t="shared" si="4"/>
        <v>#VALUE!</v>
      </c>
      <c r="I343" s="236" t="str">
        <f t="shared" si="5"/>
        <v>#VALUE!</v>
      </c>
      <c r="J343" s="236" t="str">
        <f t="shared" si="6"/>
        <v>#VALUE!</v>
      </c>
      <c r="K343" s="236" t="str">
        <f t="shared" si="7"/>
        <v>#VALUE!</v>
      </c>
      <c r="L343" s="236" t="str">
        <f t="shared" si="8"/>
        <v>#VALUE!</v>
      </c>
      <c r="M343" s="236" t="str">
        <f t="shared" si="9"/>
        <v>OPI RX</v>
      </c>
      <c r="N343" s="236" t="str">
        <f t="shared" si="10"/>
        <v>#VALUE!</v>
      </c>
      <c r="O343" s="236" t="str">
        <f t="shared" si="11"/>
        <v>#VALUE!</v>
      </c>
      <c r="P343" s="237" t="str">
        <f t="shared" si="12"/>
        <v>OPIOIDS</v>
      </c>
      <c r="Q343" s="237" t="b">
        <v>1</v>
      </c>
      <c r="R343" s="237" t="str">
        <f t="shared" si="13"/>
        <v>HIGH</v>
      </c>
      <c r="S343" s="238"/>
      <c r="T343" s="243">
        <f t="shared" si="25"/>
        <v>44591</v>
      </c>
      <c r="U343" s="237" t="str">
        <f t="shared" si="24"/>
        <v>DUE COMM</v>
      </c>
      <c r="V343" s="237" t="str">
        <f t="shared" si="16"/>
        <v> </v>
      </c>
      <c r="W343" s="83"/>
      <c r="X343" s="83"/>
      <c r="Y343" s="83"/>
      <c r="Z343" s="83"/>
      <c r="AA343" s="83"/>
      <c r="AB343" s="83"/>
      <c r="AC343" s="83"/>
      <c r="AD343" s="83"/>
      <c r="AE343" s="83"/>
    </row>
    <row r="344">
      <c r="A344" s="250">
        <v>10705.0</v>
      </c>
      <c r="B344" s="248" t="s">
        <v>7721</v>
      </c>
      <c r="C344" s="230" t="b">
        <v>1</v>
      </c>
      <c r="D344" s="243">
        <v>44384.0</v>
      </c>
      <c r="E344" s="236" t="str">
        <f t="shared" si="1"/>
        <v>#VALUE!</v>
      </c>
      <c r="F344" s="236" t="str">
        <f t="shared" si="2"/>
        <v>#VALUE!</v>
      </c>
      <c r="G344" s="236" t="str">
        <f t="shared" si="3"/>
        <v>OPI RX</v>
      </c>
      <c r="H344" s="236" t="str">
        <f t="shared" si="4"/>
        <v>#VALUE!</v>
      </c>
      <c r="I344" s="236" t="str">
        <f t="shared" si="5"/>
        <v>#VALUE!</v>
      </c>
      <c r="J344" s="236" t="str">
        <f t="shared" si="6"/>
        <v>#VALUE!</v>
      </c>
      <c r="K344" s="236" t="str">
        <f t="shared" si="7"/>
        <v>#VALUE!</v>
      </c>
      <c r="L344" s="236" t="str">
        <f t="shared" si="8"/>
        <v>#VALUE!</v>
      </c>
      <c r="M344" s="236" t="str">
        <f t="shared" si="9"/>
        <v>#VALUE!</v>
      </c>
      <c r="N344" s="236" t="str">
        <f t="shared" si="10"/>
        <v>#VALUE!</v>
      </c>
      <c r="O344" s="236" t="str">
        <f t="shared" si="11"/>
        <v>#VALUE!</v>
      </c>
      <c r="P344" s="237" t="str">
        <f t="shared" si="12"/>
        <v>OPIOIDS</v>
      </c>
      <c r="Q344" s="237" t="b">
        <v>1</v>
      </c>
      <c r="R344" s="237" t="str">
        <f t="shared" si="13"/>
        <v>HIGH</v>
      </c>
      <c r="S344" s="238"/>
      <c r="T344" s="243">
        <f t="shared" si="25"/>
        <v>44384</v>
      </c>
      <c r="U344" s="237" t="str">
        <f t="shared" si="24"/>
        <v>DUE COMM</v>
      </c>
      <c r="V344" s="237" t="str">
        <f t="shared" si="16"/>
        <v> </v>
      </c>
      <c r="W344" s="83"/>
      <c r="X344" s="83"/>
      <c r="Y344" s="83"/>
      <c r="Z344" s="83"/>
      <c r="AA344" s="83"/>
      <c r="AB344" s="83"/>
      <c r="AC344" s="83"/>
      <c r="AD344" s="83"/>
      <c r="AE344" s="83"/>
    </row>
    <row r="345">
      <c r="A345" s="244">
        <v>10708.0</v>
      </c>
      <c r="B345" s="245" t="s">
        <v>7722</v>
      </c>
      <c r="C345" s="231" t="b">
        <v>1</v>
      </c>
      <c r="D345" s="235">
        <v>44596.0</v>
      </c>
      <c r="E345" s="236" t="str">
        <f t="shared" si="1"/>
        <v>#VALUE!</v>
      </c>
      <c r="F345" s="236" t="str">
        <f t="shared" si="2"/>
        <v>#VALUE!</v>
      </c>
      <c r="G345" s="236" t="str">
        <f t="shared" si="3"/>
        <v>#VALUE!</v>
      </c>
      <c r="H345" s="236" t="str">
        <f t="shared" si="4"/>
        <v>#VALUE!</v>
      </c>
      <c r="I345" s="236" t="str">
        <f t="shared" si="5"/>
        <v>#VALUE!</v>
      </c>
      <c r="J345" s="236" t="str">
        <f t="shared" si="6"/>
        <v>#VALUE!</v>
      </c>
      <c r="K345" s="236" t="str">
        <f t="shared" si="7"/>
        <v>#VALUE!</v>
      </c>
      <c r="L345" s="236" t="str">
        <f t="shared" si="8"/>
        <v>#VALUE!</v>
      </c>
      <c r="M345" s="236" t="str">
        <f t="shared" si="9"/>
        <v>OPI RX</v>
      </c>
      <c r="N345" s="236" t="str">
        <f t="shared" si="10"/>
        <v>#VALUE!</v>
      </c>
      <c r="O345" s="236" t="str">
        <f t="shared" si="11"/>
        <v>#VALUE!</v>
      </c>
      <c r="P345" s="237" t="str">
        <f t="shared" si="12"/>
        <v>OPIOIDS</v>
      </c>
      <c r="Q345" s="237" t="b">
        <v>0</v>
      </c>
      <c r="R345" s="237" t="str">
        <f t="shared" si="13"/>
        <v>LOW</v>
      </c>
      <c r="S345" s="238"/>
      <c r="T345" s="243">
        <f t="shared" si="25"/>
        <v>44596</v>
      </c>
      <c r="U345" s="237" t="str">
        <f t="shared" si="24"/>
        <v>DUE COMM</v>
      </c>
      <c r="V345" s="237" t="str">
        <f t="shared" si="16"/>
        <v> </v>
      </c>
      <c r="W345" s="83"/>
      <c r="X345" s="83"/>
      <c r="Y345" s="83"/>
      <c r="Z345" s="83"/>
      <c r="AA345" s="83"/>
      <c r="AB345" s="83"/>
      <c r="AC345" s="83"/>
      <c r="AD345" s="83"/>
      <c r="AE345" s="83"/>
    </row>
    <row r="346">
      <c r="A346" s="244">
        <v>10714.0</v>
      </c>
      <c r="B346" s="239" t="s">
        <v>7552</v>
      </c>
      <c r="C346" s="231" t="b">
        <v>1</v>
      </c>
      <c r="D346" s="243">
        <v>44535.0</v>
      </c>
      <c r="E346" s="236" t="str">
        <f t="shared" si="1"/>
        <v>#VALUE!</v>
      </c>
      <c r="F346" s="236" t="str">
        <f t="shared" si="2"/>
        <v>#VALUE!</v>
      </c>
      <c r="G346" s="236" t="str">
        <f t="shared" si="3"/>
        <v>#VALUE!</v>
      </c>
      <c r="H346" s="236" t="str">
        <f t="shared" si="4"/>
        <v>#VALUE!</v>
      </c>
      <c r="I346" s="236" t="str">
        <f t="shared" si="5"/>
        <v>#VALUE!</v>
      </c>
      <c r="J346" s="236" t="str">
        <f t="shared" si="6"/>
        <v>#VALUE!</v>
      </c>
      <c r="K346" s="236" t="str">
        <f t="shared" si="7"/>
        <v>#VALUE!</v>
      </c>
      <c r="L346" s="236" t="str">
        <f t="shared" si="8"/>
        <v>#VALUE!</v>
      </c>
      <c r="M346" s="236" t="str">
        <f t="shared" si="9"/>
        <v>#VALUE!</v>
      </c>
      <c r="N346" s="236" t="str">
        <f t="shared" si="10"/>
        <v>#VALUE!</v>
      </c>
      <c r="O346" s="236" t="str">
        <f t="shared" si="11"/>
        <v>#VALUE!</v>
      </c>
      <c r="P346" s="237" t="str">
        <f t="shared" si="12"/>
        <v>NO RX</v>
      </c>
      <c r="Q346" s="237" t="b">
        <v>0</v>
      </c>
      <c r="R346" s="237" t="str">
        <f t="shared" si="13"/>
        <v>LOW</v>
      </c>
      <c r="S346" s="238">
        <v>44195.0</v>
      </c>
      <c r="T346" s="243">
        <f t="shared" si="25"/>
        <v>44535</v>
      </c>
      <c r="U346" s="237" t="str">
        <f t="shared" si="24"/>
        <v>DUE COMM</v>
      </c>
      <c r="V346" s="237" t="str">
        <f t="shared" si="16"/>
        <v> </v>
      </c>
      <c r="W346" s="83"/>
      <c r="X346" s="83"/>
      <c r="Y346" s="83"/>
      <c r="Z346" s="83"/>
      <c r="AA346" s="83"/>
      <c r="AB346" s="83"/>
      <c r="AC346" s="83"/>
      <c r="AD346" s="83"/>
      <c r="AE346" s="83"/>
    </row>
    <row r="347">
      <c r="A347" s="233">
        <v>10716.0</v>
      </c>
      <c r="B347" s="239" t="s">
        <v>7552</v>
      </c>
      <c r="C347" s="231" t="b">
        <v>1</v>
      </c>
      <c r="D347" s="243">
        <v>44404.0</v>
      </c>
      <c r="E347" s="236" t="str">
        <f t="shared" si="1"/>
        <v>#VALUE!</v>
      </c>
      <c r="F347" s="236" t="str">
        <f t="shared" si="2"/>
        <v>#VALUE!</v>
      </c>
      <c r="G347" s="236" t="str">
        <f t="shared" si="3"/>
        <v>#VALUE!</v>
      </c>
      <c r="H347" s="236" t="str">
        <f t="shared" si="4"/>
        <v>#VALUE!</v>
      </c>
      <c r="I347" s="236" t="str">
        <f t="shared" si="5"/>
        <v>#VALUE!</v>
      </c>
      <c r="J347" s="236" t="str">
        <f t="shared" si="6"/>
        <v>#VALUE!</v>
      </c>
      <c r="K347" s="236" t="str">
        <f t="shared" si="7"/>
        <v>#VALUE!</v>
      </c>
      <c r="L347" s="236" t="str">
        <f t="shared" si="8"/>
        <v>#VALUE!</v>
      </c>
      <c r="M347" s="236" t="str">
        <f t="shared" si="9"/>
        <v>#VALUE!</v>
      </c>
      <c r="N347" s="236" t="str">
        <f t="shared" si="10"/>
        <v>#VALUE!</v>
      </c>
      <c r="O347" s="236" t="str">
        <f t="shared" si="11"/>
        <v>#VALUE!</v>
      </c>
      <c r="P347" s="237" t="str">
        <f t="shared" si="12"/>
        <v>NO RX</v>
      </c>
      <c r="Q347" s="237" t="b">
        <v>0</v>
      </c>
      <c r="R347" s="237" t="str">
        <f t="shared" si="13"/>
        <v>LOW</v>
      </c>
      <c r="S347" s="238"/>
      <c r="T347" s="243">
        <f t="shared" si="25"/>
        <v>44404</v>
      </c>
      <c r="U347" s="237" t="str">
        <f t="shared" si="24"/>
        <v>DUE COMM</v>
      </c>
      <c r="V347" s="237" t="str">
        <f t="shared" si="16"/>
        <v> </v>
      </c>
      <c r="W347" s="83"/>
      <c r="X347" s="83"/>
      <c r="Y347" s="83"/>
      <c r="Z347" s="83"/>
      <c r="AA347" s="83"/>
      <c r="AB347" s="83"/>
      <c r="AC347" s="83"/>
      <c r="AD347" s="83"/>
      <c r="AE347" s="83"/>
    </row>
    <row r="348">
      <c r="A348" s="233">
        <v>10718.0</v>
      </c>
      <c r="B348" s="234" t="s">
        <v>7582</v>
      </c>
      <c r="C348" s="230" t="b">
        <v>1</v>
      </c>
      <c r="D348" s="243">
        <v>44565.0</v>
      </c>
      <c r="E348" s="236" t="str">
        <f t="shared" si="1"/>
        <v>#VALUE!</v>
      </c>
      <c r="F348" s="236" t="str">
        <f t="shared" si="2"/>
        <v>OPI RX</v>
      </c>
      <c r="G348" s="236" t="str">
        <f t="shared" si="3"/>
        <v>#VALUE!</v>
      </c>
      <c r="H348" s="236" t="str">
        <f t="shared" si="4"/>
        <v>#VALUE!</v>
      </c>
      <c r="I348" s="236" t="str">
        <f t="shared" si="5"/>
        <v>#VALUE!</v>
      </c>
      <c r="J348" s="236" t="str">
        <f t="shared" si="6"/>
        <v>#VALUE!</v>
      </c>
      <c r="K348" s="236" t="str">
        <f t="shared" si="7"/>
        <v>#VALUE!</v>
      </c>
      <c r="L348" s="236" t="str">
        <f t="shared" si="8"/>
        <v>#VALUE!</v>
      </c>
      <c r="M348" s="236" t="str">
        <f t="shared" si="9"/>
        <v>#VALUE!</v>
      </c>
      <c r="N348" s="236" t="str">
        <f t="shared" si="10"/>
        <v>#VALUE!</v>
      </c>
      <c r="O348" s="236" t="str">
        <f t="shared" si="11"/>
        <v>#VALUE!</v>
      </c>
      <c r="P348" s="237" t="str">
        <f t="shared" si="12"/>
        <v>OPIOIDS</v>
      </c>
      <c r="Q348" s="237" t="b">
        <v>1</v>
      </c>
      <c r="R348" s="237" t="str">
        <f t="shared" si="13"/>
        <v>HIGH</v>
      </c>
      <c r="S348" s="238">
        <v>44153.0</v>
      </c>
      <c r="T348" s="243">
        <f t="shared" si="25"/>
        <v>44565</v>
      </c>
      <c r="U348" s="237" t="str">
        <f t="shared" si="24"/>
        <v>DUE COMM</v>
      </c>
      <c r="V348" s="237" t="str">
        <f t="shared" si="16"/>
        <v> </v>
      </c>
      <c r="W348" s="83"/>
      <c r="X348" s="83"/>
      <c r="Y348" s="83"/>
      <c r="Z348" s="83"/>
      <c r="AA348" s="83"/>
      <c r="AB348" s="83"/>
      <c r="AC348" s="83"/>
      <c r="AD348" s="83"/>
      <c r="AE348" s="83"/>
    </row>
    <row r="349">
      <c r="A349" s="244">
        <v>10721.0</v>
      </c>
      <c r="B349" s="245" t="s">
        <v>7723</v>
      </c>
      <c r="C349" s="230" t="b">
        <v>0</v>
      </c>
      <c r="D349" s="235" t="s">
        <v>7552</v>
      </c>
      <c r="E349" s="236" t="str">
        <f t="shared" si="1"/>
        <v>#VALUE!</v>
      </c>
      <c r="F349" s="236" t="str">
        <f t="shared" si="2"/>
        <v>OPI RX</v>
      </c>
      <c r="G349" s="236" t="str">
        <f t="shared" si="3"/>
        <v>#VALUE!</v>
      </c>
      <c r="H349" s="236" t="str">
        <f t="shared" si="4"/>
        <v>#VALUE!</v>
      </c>
      <c r="I349" s="236" t="str">
        <f t="shared" si="5"/>
        <v>#VALUE!</v>
      </c>
      <c r="J349" s="236" t="str">
        <f t="shared" si="6"/>
        <v>#VALUE!</v>
      </c>
      <c r="K349" s="236" t="str">
        <f t="shared" si="7"/>
        <v>#VALUE!</v>
      </c>
      <c r="L349" s="236" t="str">
        <f t="shared" si="8"/>
        <v>#VALUE!</v>
      </c>
      <c r="M349" s="236" t="str">
        <f t="shared" si="9"/>
        <v>#VALUE!</v>
      </c>
      <c r="N349" s="236" t="str">
        <f t="shared" si="10"/>
        <v>#VALUE!</v>
      </c>
      <c r="O349" s="236" t="str">
        <f t="shared" si="11"/>
        <v>#VALUE!</v>
      </c>
      <c r="P349" s="237" t="str">
        <f t="shared" si="12"/>
        <v>OPIOIDS</v>
      </c>
      <c r="Q349" s="237" t="b">
        <v>0</v>
      </c>
      <c r="R349" s="237" t="str">
        <f t="shared" si="13"/>
        <v>LOW</v>
      </c>
      <c r="S349" s="238"/>
      <c r="T349" s="238" t="str">
        <f t="shared" si="25"/>
        <v>  -  </v>
      </c>
      <c r="U349" s="237" t="str">
        <f t="shared" si="24"/>
        <v>DUE COMM</v>
      </c>
      <c r="V349" s="237" t="str">
        <f t="shared" si="16"/>
        <v> </v>
      </c>
      <c r="W349" s="83"/>
      <c r="X349" s="83"/>
      <c r="Y349" s="83"/>
      <c r="Z349" s="83"/>
      <c r="AA349" s="83"/>
      <c r="AB349" s="83"/>
      <c r="AC349" s="83"/>
      <c r="AD349" s="83"/>
      <c r="AE349" s="83"/>
    </row>
    <row r="350">
      <c r="A350" s="244">
        <v>10723.0</v>
      </c>
      <c r="B350" s="245" t="s">
        <v>7616</v>
      </c>
      <c r="C350" s="230" t="b">
        <v>0</v>
      </c>
      <c r="D350" s="235" t="s">
        <v>7552</v>
      </c>
      <c r="E350" s="236" t="str">
        <f t="shared" si="1"/>
        <v>#VALUE!</v>
      </c>
      <c r="F350" s="236" t="str">
        <f t="shared" si="2"/>
        <v>#VALUE!</v>
      </c>
      <c r="G350" s="236" t="str">
        <f t="shared" si="3"/>
        <v>#VALUE!</v>
      </c>
      <c r="H350" s="236" t="str">
        <f t="shared" si="4"/>
        <v>#VALUE!</v>
      </c>
      <c r="I350" s="236" t="str">
        <f t="shared" si="5"/>
        <v>#VALUE!</v>
      </c>
      <c r="J350" s="236" t="str">
        <f t="shared" si="6"/>
        <v>#VALUE!</v>
      </c>
      <c r="K350" s="236" t="str">
        <f t="shared" si="7"/>
        <v>#VALUE!</v>
      </c>
      <c r="L350" s="236" t="str">
        <f t="shared" si="8"/>
        <v>#VALUE!</v>
      </c>
      <c r="M350" s="236" t="str">
        <f t="shared" si="9"/>
        <v>OPI RX</v>
      </c>
      <c r="N350" s="236" t="str">
        <f t="shared" si="10"/>
        <v>#VALUE!</v>
      </c>
      <c r="O350" s="236" t="str">
        <f t="shared" si="11"/>
        <v>#VALUE!</v>
      </c>
      <c r="P350" s="237" t="str">
        <f t="shared" si="12"/>
        <v>OPIOIDS</v>
      </c>
      <c r="Q350" s="237" t="b">
        <v>1</v>
      </c>
      <c r="R350" s="237" t="str">
        <f t="shared" si="13"/>
        <v>HIGH</v>
      </c>
      <c r="S350" s="238"/>
      <c r="T350" s="238" t="str">
        <f t="shared" si="25"/>
        <v>  -  </v>
      </c>
      <c r="U350" s="237" t="str">
        <f t="shared" si="24"/>
        <v>DUE COMM</v>
      </c>
      <c r="V350" s="237" t="str">
        <f t="shared" si="16"/>
        <v> </v>
      </c>
      <c r="W350" s="83"/>
      <c r="X350" s="83"/>
      <c r="Y350" s="83"/>
      <c r="Z350" s="83"/>
      <c r="AA350" s="83"/>
      <c r="AB350" s="83"/>
      <c r="AC350" s="83"/>
      <c r="AD350" s="83"/>
      <c r="AE350" s="83"/>
    </row>
    <row r="351">
      <c r="A351" s="244">
        <v>10724.0</v>
      </c>
      <c r="B351" s="245" t="s">
        <v>7724</v>
      </c>
      <c r="C351" s="231" t="b">
        <v>0</v>
      </c>
      <c r="D351" s="235" t="s">
        <v>7552</v>
      </c>
      <c r="E351" s="236" t="str">
        <f t="shared" si="1"/>
        <v>#VALUE!</v>
      </c>
      <c r="F351" s="236" t="str">
        <f t="shared" si="2"/>
        <v>#VALUE!</v>
      </c>
      <c r="G351" s="236" t="str">
        <f t="shared" si="3"/>
        <v>#VALUE!</v>
      </c>
      <c r="H351" s="236" t="str">
        <f t="shared" si="4"/>
        <v>#VALUE!</v>
      </c>
      <c r="I351" s="236" t="str">
        <f t="shared" si="5"/>
        <v>#VALUE!</v>
      </c>
      <c r="J351" s="236" t="str">
        <f t="shared" si="6"/>
        <v>#VALUE!</v>
      </c>
      <c r="K351" s="236" t="str">
        <f t="shared" si="7"/>
        <v>#VALUE!</v>
      </c>
      <c r="L351" s="236" t="str">
        <f t="shared" si="8"/>
        <v>#VALUE!</v>
      </c>
      <c r="M351" s="236" t="str">
        <f t="shared" si="9"/>
        <v>OPI RX</v>
      </c>
      <c r="N351" s="236" t="str">
        <f t="shared" si="10"/>
        <v>#VALUE!</v>
      </c>
      <c r="O351" s="236" t="str">
        <f t="shared" si="11"/>
        <v>#VALUE!</v>
      </c>
      <c r="P351" s="237" t="str">
        <f t="shared" si="12"/>
        <v>OPIOIDS</v>
      </c>
      <c r="Q351" s="237" t="b">
        <v>0</v>
      </c>
      <c r="R351" s="237" t="str">
        <f t="shared" si="13"/>
        <v>LOW</v>
      </c>
      <c r="S351" s="238"/>
      <c r="T351" s="238" t="str">
        <f t="shared" si="25"/>
        <v>  -  </v>
      </c>
      <c r="U351" s="237" t="str">
        <f t="shared" si="24"/>
        <v>DUE COMM</v>
      </c>
      <c r="V351" s="237" t="str">
        <f t="shared" si="16"/>
        <v> </v>
      </c>
      <c r="W351" s="83"/>
      <c r="X351" s="83"/>
      <c r="Y351" s="83"/>
      <c r="Z351" s="83"/>
      <c r="AA351" s="83"/>
      <c r="AB351" s="83"/>
      <c r="AC351" s="83"/>
      <c r="AD351" s="83"/>
      <c r="AE351" s="83"/>
    </row>
    <row r="352">
      <c r="A352" s="244">
        <v>10728.0</v>
      </c>
      <c r="B352" s="239" t="s">
        <v>7552</v>
      </c>
      <c r="C352" s="231" t="b">
        <v>0</v>
      </c>
      <c r="D352" s="235" t="s">
        <v>7552</v>
      </c>
      <c r="E352" s="236" t="str">
        <f t="shared" si="1"/>
        <v>#VALUE!</v>
      </c>
      <c r="F352" s="236" t="str">
        <f t="shared" si="2"/>
        <v>#VALUE!</v>
      </c>
      <c r="G352" s="236" t="str">
        <f t="shared" si="3"/>
        <v>#VALUE!</v>
      </c>
      <c r="H352" s="236" t="str">
        <f t="shared" si="4"/>
        <v>#VALUE!</v>
      </c>
      <c r="I352" s="236" t="str">
        <f t="shared" si="5"/>
        <v>#VALUE!</v>
      </c>
      <c r="J352" s="236" t="str">
        <f t="shared" si="6"/>
        <v>#VALUE!</v>
      </c>
      <c r="K352" s="236" t="str">
        <f t="shared" si="7"/>
        <v>#VALUE!</v>
      </c>
      <c r="L352" s="236" t="str">
        <f t="shared" si="8"/>
        <v>#VALUE!</v>
      </c>
      <c r="M352" s="236" t="str">
        <f t="shared" si="9"/>
        <v>#VALUE!</v>
      </c>
      <c r="N352" s="236" t="str">
        <f t="shared" si="10"/>
        <v>#VALUE!</v>
      </c>
      <c r="O352" s="236" t="str">
        <f t="shared" si="11"/>
        <v>#VALUE!</v>
      </c>
      <c r="P352" s="237" t="str">
        <f t="shared" si="12"/>
        <v>NO RX</v>
      </c>
      <c r="Q352" s="237" t="b">
        <v>0</v>
      </c>
      <c r="R352" s="237" t="str">
        <f t="shared" si="13"/>
        <v>LOW</v>
      </c>
      <c r="S352" s="238"/>
      <c r="T352" s="238" t="str">
        <f t="shared" si="25"/>
        <v>  -  </v>
      </c>
      <c r="U352" s="237" t="str">
        <f t="shared" si="24"/>
        <v>DUE COMM</v>
      </c>
      <c r="V352" s="237" t="str">
        <f t="shared" si="16"/>
        <v> </v>
      </c>
      <c r="W352" s="83"/>
      <c r="X352" s="83"/>
      <c r="Y352" s="83"/>
      <c r="Z352" s="83"/>
      <c r="AA352" s="83"/>
      <c r="AB352" s="83"/>
      <c r="AC352" s="83"/>
      <c r="AD352" s="83"/>
      <c r="AE352" s="83"/>
    </row>
    <row r="353">
      <c r="A353" s="233">
        <v>10732.0</v>
      </c>
      <c r="B353" s="234" t="s">
        <v>7725</v>
      </c>
      <c r="C353" s="230" t="b">
        <v>1</v>
      </c>
      <c r="D353" s="235">
        <v>44614.0</v>
      </c>
      <c r="E353" s="236" t="str">
        <f t="shared" si="1"/>
        <v>#VALUE!</v>
      </c>
      <c r="F353" s="236" t="str">
        <f t="shared" si="2"/>
        <v>#VALUE!</v>
      </c>
      <c r="G353" s="236" t="str">
        <f t="shared" si="3"/>
        <v>OPI RX</v>
      </c>
      <c r="H353" s="236" t="str">
        <f t="shared" si="4"/>
        <v>#VALUE!</v>
      </c>
      <c r="I353" s="236" t="str">
        <f t="shared" si="5"/>
        <v>#VALUE!</v>
      </c>
      <c r="J353" s="236" t="str">
        <f t="shared" si="6"/>
        <v>#VALUE!</v>
      </c>
      <c r="K353" s="236" t="str">
        <f t="shared" si="7"/>
        <v>#VALUE!</v>
      </c>
      <c r="L353" s="236" t="str">
        <f t="shared" si="8"/>
        <v>#VALUE!</v>
      </c>
      <c r="M353" s="236" t="str">
        <f t="shared" si="9"/>
        <v>#VALUE!</v>
      </c>
      <c r="N353" s="236" t="str">
        <f t="shared" si="10"/>
        <v>#VALUE!</v>
      </c>
      <c r="O353" s="236" t="str">
        <f t="shared" si="11"/>
        <v>#VALUE!</v>
      </c>
      <c r="P353" s="237" t="str">
        <f t="shared" si="12"/>
        <v>OPIOIDS</v>
      </c>
      <c r="Q353" s="237" t="b">
        <v>0</v>
      </c>
      <c r="R353" s="237" t="str">
        <f t="shared" si="13"/>
        <v>LOW</v>
      </c>
      <c r="S353" s="238"/>
      <c r="T353" s="243">
        <f t="shared" si="25"/>
        <v>44614</v>
      </c>
      <c r="U353" s="237" t="str">
        <f t="shared" si="24"/>
        <v>DUE COMM</v>
      </c>
      <c r="V353" s="237" t="str">
        <f t="shared" si="16"/>
        <v> </v>
      </c>
      <c r="W353" s="83"/>
      <c r="X353" s="83"/>
      <c r="Y353" s="83"/>
      <c r="Z353" s="83"/>
      <c r="AA353" s="83"/>
      <c r="AB353" s="83"/>
      <c r="AC353" s="83"/>
      <c r="AD353" s="83"/>
      <c r="AE353" s="83"/>
    </row>
    <row r="354">
      <c r="A354" s="233">
        <v>10733.0</v>
      </c>
      <c r="B354" s="234" t="s">
        <v>7556</v>
      </c>
      <c r="C354" s="230" t="b">
        <v>1</v>
      </c>
      <c r="D354" s="243">
        <v>44420.0</v>
      </c>
      <c r="E354" s="236" t="str">
        <f t="shared" si="1"/>
        <v>OPI RX</v>
      </c>
      <c r="F354" s="236" t="str">
        <f t="shared" si="2"/>
        <v>#VALUE!</v>
      </c>
      <c r="G354" s="236" t="str">
        <f t="shared" si="3"/>
        <v>#VALUE!</v>
      </c>
      <c r="H354" s="236" t="str">
        <f t="shared" si="4"/>
        <v>#VALUE!</v>
      </c>
      <c r="I354" s="236" t="str">
        <f t="shared" si="5"/>
        <v>#VALUE!</v>
      </c>
      <c r="J354" s="236" t="str">
        <f t="shared" si="6"/>
        <v>#VALUE!</v>
      </c>
      <c r="K354" s="236" t="str">
        <f t="shared" si="7"/>
        <v>#VALUE!</v>
      </c>
      <c r="L354" s="236" t="str">
        <f t="shared" si="8"/>
        <v>#VALUE!</v>
      </c>
      <c r="M354" s="236" t="str">
        <f t="shared" si="9"/>
        <v>#VALUE!</v>
      </c>
      <c r="N354" s="236" t="str">
        <f t="shared" si="10"/>
        <v>#VALUE!</v>
      </c>
      <c r="O354" s="236" t="str">
        <f t="shared" si="11"/>
        <v>#VALUE!</v>
      </c>
      <c r="P354" s="237" t="str">
        <f t="shared" si="12"/>
        <v>OPIOIDS</v>
      </c>
      <c r="Q354" s="234" t="b">
        <v>0</v>
      </c>
      <c r="R354" s="237" t="str">
        <f t="shared" si="13"/>
        <v>LOW</v>
      </c>
      <c r="S354" s="238"/>
      <c r="T354" s="243">
        <f t="shared" si="25"/>
        <v>44420</v>
      </c>
      <c r="U354" s="237" t="str">
        <f t="shared" si="24"/>
        <v>DUE COMM</v>
      </c>
      <c r="V354" s="237" t="str">
        <f t="shared" si="16"/>
        <v> </v>
      </c>
      <c r="W354" s="83"/>
      <c r="X354" s="83"/>
      <c r="Y354" s="83"/>
      <c r="Z354" s="83"/>
      <c r="AA354" s="83"/>
      <c r="AB354" s="83"/>
      <c r="AC354" s="83"/>
      <c r="AD354" s="83"/>
      <c r="AE354" s="83"/>
    </row>
    <row r="355">
      <c r="A355" s="244">
        <v>10738.0</v>
      </c>
      <c r="B355" s="239" t="s">
        <v>7552</v>
      </c>
      <c r="C355" s="231" t="b">
        <v>1</v>
      </c>
      <c r="D355" s="243">
        <v>44529.0</v>
      </c>
      <c r="E355" s="236" t="str">
        <f t="shared" si="1"/>
        <v>#VALUE!</v>
      </c>
      <c r="F355" s="236" t="str">
        <f t="shared" si="2"/>
        <v>#VALUE!</v>
      </c>
      <c r="G355" s="236" t="str">
        <f t="shared" si="3"/>
        <v>#VALUE!</v>
      </c>
      <c r="H355" s="236" t="str">
        <f t="shared" si="4"/>
        <v>#VALUE!</v>
      </c>
      <c r="I355" s="236" t="str">
        <f t="shared" si="5"/>
        <v>#VALUE!</v>
      </c>
      <c r="J355" s="236" t="str">
        <f t="shared" si="6"/>
        <v>#VALUE!</v>
      </c>
      <c r="K355" s="236" t="str">
        <f t="shared" si="7"/>
        <v>#VALUE!</v>
      </c>
      <c r="L355" s="236" t="str">
        <f t="shared" si="8"/>
        <v>#VALUE!</v>
      </c>
      <c r="M355" s="236" t="str">
        <f t="shared" si="9"/>
        <v>#VALUE!</v>
      </c>
      <c r="N355" s="236" t="str">
        <f t="shared" si="10"/>
        <v>#VALUE!</v>
      </c>
      <c r="O355" s="236" t="str">
        <f t="shared" si="11"/>
        <v>#VALUE!</v>
      </c>
      <c r="P355" s="237" t="str">
        <f t="shared" si="12"/>
        <v>NO RX</v>
      </c>
      <c r="Q355" s="234" t="b">
        <v>0</v>
      </c>
      <c r="R355" s="237" t="str">
        <f t="shared" si="13"/>
        <v>LOW</v>
      </c>
      <c r="S355" s="238">
        <v>44169.0</v>
      </c>
      <c r="T355" s="243">
        <f t="shared" si="25"/>
        <v>44529</v>
      </c>
      <c r="U355" s="237" t="str">
        <f t="shared" si="24"/>
        <v>DUE COMM</v>
      </c>
      <c r="V355" s="237" t="str">
        <f t="shared" si="16"/>
        <v> </v>
      </c>
      <c r="W355" s="83"/>
      <c r="X355" s="83"/>
      <c r="Y355" s="83"/>
      <c r="Z355" s="83"/>
      <c r="AA355" s="83"/>
      <c r="AB355" s="83"/>
      <c r="AC355" s="83"/>
      <c r="AD355" s="83"/>
      <c r="AE355" s="83"/>
    </row>
    <row r="356">
      <c r="A356" s="233">
        <v>10741.0</v>
      </c>
      <c r="B356" s="239" t="s">
        <v>7552</v>
      </c>
      <c r="C356" s="231" t="b">
        <v>1</v>
      </c>
      <c r="D356" s="235">
        <v>44601.0</v>
      </c>
      <c r="E356" s="236" t="str">
        <f t="shared" si="1"/>
        <v>#VALUE!</v>
      </c>
      <c r="F356" s="236" t="str">
        <f t="shared" si="2"/>
        <v>#VALUE!</v>
      </c>
      <c r="G356" s="236" t="str">
        <f t="shared" si="3"/>
        <v>#VALUE!</v>
      </c>
      <c r="H356" s="236" t="str">
        <f t="shared" si="4"/>
        <v>#VALUE!</v>
      </c>
      <c r="I356" s="236" t="str">
        <f t="shared" si="5"/>
        <v>#VALUE!</v>
      </c>
      <c r="J356" s="236" t="str">
        <f t="shared" si="6"/>
        <v>#VALUE!</v>
      </c>
      <c r="K356" s="236" t="str">
        <f t="shared" si="7"/>
        <v>#VALUE!</v>
      </c>
      <c r="L356" s="236" t="str">
        <f t="shared" si="8"/>
        <v>#VALUE!</v>
      </c>
      <c r="M356" s="236" t="str">
        <f t="shared" si="9"/>
        <v>#VALUE!</v>
      </c>
      <c r="N356" s="236" t="str">
        <f t="shared" si="10"/>
        <v>#VALUE!</v>
      </c>
      <c r="O356" s="236" t="str">
        <f t="shared" si="11"/>
        <v>#VALUE!</v>
      </c>
      <c r="P356" s="237" t="str">
        <f t="shared" si="12"/>
        <v>NO RX</v>
      </c>
      <c r="Q356" s="237" t="b">
        <v>0</v>
      </c>
      <c r="R356" s="237" t="str">
        <f t="shared" si="13"/>
        <v>LOW</v>
      </c>
      <c r="S356" s="238">
        <v>44158.0</v>
      </c>
      <c r="T356" s="243">
        <f t="shared" si="25"/>
        <v>44601</v>
      </c>
      <c r="U356" s="237" t="str">
        <f t="shared" si="24"/>
        <v>DUE COMM</v>
      </c>
      <c r="V356" s="237" t="str">
        <f t="shared" si="16"/>
        <v> </v>
      </c>
      <c r="W356" s="83"/>
      <c r="X356" s="83"/>
      <c r="Y356" s="83"/>
      <c r="Z356" s="83"/>
      <c r="AA356" s="83"/>
      <c r="AB356" s="83"/>
      <c r="AC356" s="83"/>
      <c r="AD356" s="83"/>
      <c r="AE356" s="83"/>
    </row>
    <row r="357">
      <c r="A357" s="244">
        <v>10745.0</v>
      </c>
      <c r="B357" s="245" t="s">
        <v>7666</v>
      </c>
      <c r="C357" s="230" t="b">
        <v>0</v>
      </c>
      <c r="D357" s="235" t="s">
        <v>7552</v>
      </c>
      <c r="E357" s="236" t="str">
        <f t="shared" si="1"/>
        <v>#VALUE!</v>
      </c>
      <c r="F357" s="236" t="str">
        <f t="shared" si="2"/>
        <v>OPI RX</v>
      </c>
      <c r="G357" s="236" t="str">
        <f t="shared" si="3"/>
        <v>#VALUE!</v>
      </c>
      <c r="H357" s="236" t="str">
        <f t="shared" si="4"/>
        <v>#VALUE!</v>
      </c>
      <c r="I357" s="236" t="str">
        <f t="shared" si="5"/>
        <v>#VALUE!</v>
      </c>
      <c r="J357" s="236" t="str">
        <f t="shared" si="6"/>
        <v>#VALUE!</v>
      </c>
      <c r="K357" s="236" t="str">
        <f t="shared" si="7"/>
        <v>#VALUE!</v>
      </c>
      <c r="L357" s="236" t="str">
        <f t="shared" si="8"/>
        <v>#VALUE!</v>
      </c>
      <c r="M357" s="236" t="str">
        <f t="shared" si="9"/>
        <v>#VALUE!</v>
      </c>
      <c r="N357" s="236" t="str">
        <f t="shared" si="10"/>
        <v>#VALUE!</v>
      </c>
      <c r="O357" s="236" t="str">
        <f t="shared" si="11"/>
        <v>#VALUE!</v>
      </c>
      <c r="P357" s="237" t="str">
        <f t="shared" si="12"/>
        <v>OPIOIDS</v>
      </c>
      <c r="Q357" s="234" t="b">
        <v>0</v>
      </c>
      <c r="R357" s="237" t="str">
        <f t="shared" si="13"/>
        <v>LOW</v>
      </c>
      <c r="S357" s="238"/>
      <c r="T357" s="238" t="str">
        <f t="shared" si="25"/>
        <v>  -  </v>
      </c>
      <c r="U357" s="237" t="str">
        <f t="shared" si="24"/>
        <v>DUE COMM</v>
      </c>
      <c r="V357" s="237" t="str">
        <f t="shared" si="16"/>
        <v> </v>
      </c>
      <c r="W357" s="83"/>
      <c r="X357" s="83"/>
      <c r="Y357" s="83"/>
      <c r="Z357" s="83"/>
      <c r="AA357" s="83"/>
      <c r="AB357" s="83"/>
      <c r="AC357" s="83"/>
      <c r="AD357" s="83"/>
      <c r="AE357" s="83"/>
    </row>
    <row r="358">
      <c r="A358" s="233">
        <v>10746.0</v>
      </c>
      <c r="B358" s="234" t="s">
        <v>7585</v>
      </c>
      <c r="C358" s="237" t="b">
        <v>1</v>
      </c>
      <c r="D358" s="235">
        <v>44601.0</v>
      </c>
      <c r="E358" s="236" t="str">
        <f t="shared" si="1"/>
        <v>#VALUE!</v>
      </c>
      <c r="F358" s="236" t="str">
        <f t="shared" si="2"/>
        <v>OPI RX</v>
      </c>
      <c r="G358" s="236" t="str">
        <f t="shared" si="3"/>
        <v>#VALUE!</v>
      </c>
      <c r="H358" s="236" t="str">
        <f t="shared" si="4"/>
        <v>#VALUE!</v>
      </c>
      <c r="I358" s="236" t="str">
        <f t="shared" si="5"/>
        <v>#VALUE!</v>
      </c>
      <c r="J358" s="236" t="str">
        <f t="shared" si="6"/>
        <v>#VALUE!</v>
      </c>
      <c r="K358" s="236" t="str">
        <f t="shared" si="7"/>
        <v>#VALUE!</v>
      </c>
      <c r="L358" s="236" t="str">
        <f t="shared" si="8"/>
        <v>#VALUE!</v>
      </c>
      <c r="M358" s="236" t="str">
        <f t="shared" si="9"/>
        <v>#VALUE!</v>
      </c>
      <c r="N358" s="236" t="str">
        <f t="shared" si="10"/>
        <v>#VALUE!</v>
      </c>
      <c r="O358" s="236" t="str">
        <f t="shared" si="11"/>
        <v>#VALUE!</v>
      </c>
      <c r="P358" s="237" t="str">
        <f t="shared" si="12"/>
        <v>OPIOIDS</v>
      </c>
      <c r="Q358" s="237" t="b">
        <v>1</v>
      </c>
      <c r="R358" s="237" t="str">
        <f t="shared" si="13"/>
        <v>HIGH</v>
      </c>
      <c r="S358" s="238">
        <v>44356.0</v>
      </c>
      <c r="T358" s="243">
        <f t="shared" si="25"/>
        <v>44601</v>
      </c>
      <c r="U358" s="237" t="str">
        <f t="shared" si="24"/>
        <v> </v>
      </c>
      <c r="V358" s="237" t="str">
        <f t="shared" si="16"/>
        <v> </v>
      </c>
      <c r="W358" s="83" t="s">
        <v>7726</v>
      </c>
      <c r="X358" s="83"/>
      <c r="Y358" s="83"/>
      <c r="Z358" s="83"/>
      <c r="AA358" s="83"/>
      <c r="AB358" s="83"/>
      <c r="AC358" s="83"/>
      <c r="AD358" s="83"/>
      <c r="AE358" s="83"/>
    </row>
    <row r="359">
      <c r="A359" s="244">
        <v>10747.0</v>
      </c>
      <c r="B359" s="246" t="s">
        <v>7727</v>
      </c>
      <c r="C359" s="230" t="b">
        <v>1</v>
      </c>
      <c r="D359" s="243">
        <v>44559.0</v>
      </c>
      <c r="E359" s="236" t="str">
        <f t="shared" si="1"/>
        <v>#VALUE!</v>
      </c>
      <c r="F359" s="236" t="str">
        <f t="shared" si="2"/>
        <v>#VALUE!</v>
      </c>
      <c r="G359" s="236" t="str">
        <f t="shared" si="3"/>
        <v>OPI RX</v>
      </c>
      <c r="H359" s="236" t="str">
        <f t="shared" si="4"/>
        <v>#VALUE!</v>
      </c>
      <c r="I359" s="236" t="str">
        <f t="shared" si="5"/>
        <v>#VALUE!</v>
      </c>
      <c r="J359" s="236" t="str">
        <f t="shared" si="6"/>
        <v>#VALUE!</v>
      </c>
      <c r="K359" s="236" t="str">
        <f t="shared" si="7"/>
        <v>#VALUE!</v>
      </c>
      <c r="L359" s="236" t="str">
        <f t="shared" si="8"/>
        <v>#VALUE!</v>
      </c>
      <c r="M359" s="236" t="str">
        <f t="shared" si="9"/>
        <v>#VALUE!</v>
      </c>
      <c r="N359" s="236" t="str">
        <f t="shared" si="10"/>
        <v>#VALUE!</v>
      </c>
      <c r="O359" s="236" t="str">
        <f t="shared" si="11"/>
        <v>#VALUE!</v>
      </c>
      <c r="P359" s="237" t="str">
        <f t="shared" si="12"/>
        <v>OPIOIDS</v>
      </c>
      <c r="Q359" s="234" t="b">
        <v>0</v>
      </c>
      <c r="R359" s="237" t="str">
        <f t="shared" si="13"/>
        <v>LOW</v>
      </c>
      <c r="S359" s="238">
        <v>44222.0</v>
      </c>
      <c r="T359" s="243">
        <f t="shared" si="25"/>
        <v>44559</v>
      </c>
      <c r="U359" s="237" t="str">
        <f t="shared" si="24"/>
        <v>DUE COMM</v>
      </c>
      <c r="V359" s="237" t="str">
        <f t="shared" si="16"/>
        <v> </v>
      </c>
      <c r="W359" s="83"/>
      <c r="X359" s="83"/>
      <c r="Y359" s="83"/>
      <c r="Z359" s="83"/>
      <c r="AA359" s="83"/>
      <c r="AB359" s="83"/>
      <c r="AC359" s="83"/>
      <c r="AD359" s="83"/>
      <c r="AE359" s="83"/>
    </row>
    <row r="360">
      <c r="A360" s="244">
        <v>10754.0</v>
      </c>
      <c r="B360" s="245" t="s">
        <v>7566</v>
      </c>
      <c r="C360" s="231" t="b">
        <v>1</v>
      </c>
      <c r="D360" s="235">
        <v>44577.0</v>
      </c>
      <c r="E360" s="236" t="str">
        <f t="shared" si="1"/>
        <v>#VALUE!</v>
      </c>
      <c r="F360" s="236" t="str">
        <f t="shared" si="2"/>
        <v>OPI RX</v>
      </c>
      <c r="G360" s="236" t="str">
        <f t="shared" si="3"/>
        <v>#VALUE!</v>
      </c>
      <c r="H360" s="236" t="str">
        <f t="shared" si="4"/>
        <v>#VALUE!</v>
      </c>
      <c r="I360" s="236" t="str">
        <f t="shared" si="5"/>
        <v>#VALUE!</v>
      </c>
      <c r="J360" s="236" t="str">
        <f t="shared" si="6"/>
        <v>#VALUE!</v>
      </c>
      <c r="K360" s="236" t="str">
        <f t="shared" si="7"/>
        <v>#VALUE!</v>
      </c>
      <c r="L360" s="236" t="str">
        <f t="shared" si="8"/>
        <v>#VALUE!</v>
      </c>
      <c r="M360" s="236" t="str">
        <f t="shared" si="9"/>
        <v>#VALUE!</v>
      </c>
      <c r="N360" s="236" t="str">
        <f t="shared" si="10"/>
        <v>#VALUE!</v>
      </c>
      <c r="O360" s="236" t="str">
        <f t="shared" si="11"/>
        <v>#VALUE!</v>
      </c>
      <c r="P360" s="237" t="str">
        <f t="shared" si="12"/>
        <v>OPIOIDS</v>
      </c>
      <c r="Q360" s="237" t="b">
        <v>0</v>
      </c>
      <c r="R360" s="237" t="str">
        <f t="shared" si="13"/>
        <v>LOW</v>
      </c>
      <c r="S360" s="238"/>
      <c r="T360" s="243">
        <f t="shared" si="25"/>
        <v>44577</v>
      </c>
      <c r="U360" s="237" t="str">
        <f t="shared" si="24"/>
        <v>DUE COMM</v>
      </c>
      <c r="V360" s="237" t="str">
        <f t="shared" si="16"/>
        <v> </v>
      </c>
      <c r="W360" s="83"/>
      <c r="X360" s="83"/>
      <c r="Y360" s="83"/>
      <c r="Z360" s="83"/>
      <c r="AA360" s="83"/>
      <c r="AB360" s="83"/>
      <c r="AC360" s="83"/>
      <c r="AD360" s="83"/>
      <c r="AE360" s="83"/>
    </row>
    <row r="361">
      <c r="A361" s="244">
        <v>10755.0</v>
      </c>
      <c r="B361" s="245" t="s">
        <v>7728</v>
      </c>
      <c r="C361" s="231" t="b">
        <v>1</v>
      </c>
      <c r="D361" s="243">
        <v>44461.0</v>
      </c>
      <c r="E361" s="236" t="str">
        <f t="shared" si="1"/>
        <v>#VALUE!</v>
      </c>
      <c r="F361" s="236" t="str">
        <f t="shared" si="2"/>
        <v>#VALUE!</v>
      </c>
      <c r="G361" s="236" t="str">
        <f t="shared" si="3"/>
        <v>#VALUE!</v>
      </c>
      <c r="H361" s="236" t="str">
        <f t="shared" si="4"/>
        <v>#VALUE!</v>
      </c>
      <c r="I361" s="236" t="str">
        <f t="shared" si="5"/>
        <v>#VALUE!</v>
      </c>
      <c r="J361" s="236" t="str">
        <f t="shared" si="6"/>
        <v>#VALUE!</v>
      </c>
      <c r="K361" s="236" t="str">
        <f t="shared" si="7"/>
        <v>#VALUE!</v>
      </c>
      <c r="L361" s="236" t="str">
        <f t="shared" si="8"/>
        <v>#VALUE!</v>
      </c>
      <c r="M361" s="236" t="str">
        <f t="shared" si="9"/>
        <v>#VALUE!</v>
      </c>
      <c r="N361" s="236" t="str">
        <f t="shared" si="10"/>
        <v>#VALUE!</v>
      </c>
      <c r="O361" s="236" t="str">
        <f t="shared" si="11"/>
        <v>#VALUE!</v>
      </c>
      <c r="P361" s="237" t="str">
        <f t="shared" si="12"/>
        <v>NO RX</v>
      </c>
      <c r="Q361" s="234" t="b">
        <v>0</v>
      </c>
      <c r="R361" s="237" t="str">
        <f t="shared" si="13"/>
        <v>LOW</v>
      </c>
      <c r="S361" s="238"/>
      <c r="T361" s="243">
        <f t="shared" si="25"/>
        <v>44461</v>
      </c>
      <c r="U361" s="237" t="str">
        <f t="shared" si="24"/>
        <v>DUE COMM</v>
      </c>
      <c r="V361" s="237" t="str">
        <f t="shared" si="16"/>
        <v> </v>
      </c>
      <c r="W361" s="83"/>
      <c r="X361" s="83"/>
      <c r="Y361" s="83"/>
      <c r="Z361" s="83"/>
      <c r="AA361" s="83"/>
      <c r="AB361" s="83"/>
      <c r="AC361" s="83"/>
      <c r="AD361" s="83"/>
      <c r="AE361" s="83"/>
    </row>
    <row r="362">
      <c r="A362" s="233">
        <v>10762.0</v>
      </c>
      <c r="B362" s="234" t="s">
        <v>7566</v>
      </c>
      <c r="C362" s="230" t="b">
        <v>1</v>
      </c>
      <c r="D362" s="243">
        <v>44480.0</v>
      </c>
      <c r="E362" s="236" t="str">
        <f t="shared" si="1"/>
        <v>#VALUE!</v>
      </c>
      <c r="F362" s="236" t="str">
        <f t="shared" si="2"/>
        <v>OPI RX</v>
      </c>
      <c r="G362" s="236" t="str">
        <f t="shared" si="3"/>
        <v>#VALUE!</v>
      </c>
      <c r="H362" s="236" t="str">
        <f t="shared" si="4"/>
        <v>#VALUE!</v>
      </c>
      <c r="I362" s="236" t="str">
        <f t="shared" si="5"/>
        <v>#VALUE!</v>
      </c>
      <c r="J362" s="236" t="str">
        <f t="shared" si="6"/>
        <v>#VALUE!</v>
      </c>
      <c r="K362" s="236" t="str">
        <f t="shared" si="7"/>
        <v>#VALUE!</v>
      </c>
      <c r="L362" s="236" t="str">
        <f t="shared" si="8"/>
        <v>#VALUE!</v>
      </c>
      <c r="M362" s="236" t="str">
        <f t="shared" si="9"/>
        <v>#VALUE!</v>
      </c>
      <c r="N362" s="236" t="str">
        <f t="shared" si="10"/>
        <v>#VALUE!</v>
      </c>
      <c r="O362" s="236" t="str">
        <f t="shared" si="11"/>
        <v>#VALUE!</v>
      </c>
      <c r="P362" s="237" t="str">
        <f t="shared" si="12"/>
        <v>OPIOIDS</v>
      </c>
      <c r="Q362" s="237" t="b">
        <v>0</v>
      </c>
      <c r="R362" s="237" t="str">
        <f t="shared" si="13"/>
        <v>LOW</v>
      </c>
      <c r="S362" s="238">
        <v>44148.0</v>
      </c>
      <c r="T362" s="243">
        <f t="shared" si="25"/>
        <v>44480</v>
      </c>
      <c r="U362" s="237" t="str">
        <f t="shared" si="24"/>
        <v>DUE COMM</v>
      </c>
      <c r="V362" s="237" t="str">
        <f t="shared" si="16"/>
        <v> </v>
      </c>
      <c r="W362" s="83"/>
      <c r="X362" s="83"/>
      <c r="Y362" s="83"/>
      <c r="Z362" s="83"/>
      <c r="AA362" s="83"/>
      <c r="AB362" s="83"/>
      <c r="AC362" s="83"/>
      <c r="AD362" s="83"/>
      <c r="AE362" s="83"/>
    </row>
    <row r="363">
      <c r="A363" s="244">
        <v>10765.0</v>
      </c>
      <c r="B363" s="245" t="s">
        <v>7566</v>
      </c>
      <c r="C363" s="231" t="b">
        <v>0</v>
      </c>
      <c r="D363" s="235" t="s">
        <v>7552</v>
      </c>
      <c r="E363" s="236" t="str">
        <f t="shared" si="1"/>
        <v>#VALUE!</v>
      </c>
      <c r="F363" s="236" t="str">
        <f t="shared" si="2"/>
        <v>OPI RX</v>
      </c>
      <c r="G363" s="236" t="str">
        <f t="shared" si="3"/>
        <v>#VALUE!</v>
      </c>
      <c r="H363" s="236" t="str">
        <f t="shared" si="4"/>
        <v>#VALUE!</v>
      </c>
      <c r="I363" s="236" t="str">
        <f t="shared" si="5"/>
        <v>#VALUE!</v>
      </c>
      <c r="J363" s="236" t="str">
        <f t="shared" si="6"/>
        <v>#VALUE!</v>
      </c>
      <c r="K363" s="236" t="str">
        <f t="shared" si="7"/>
        <v>#VALUE!</v>
      </c>
      <c r="L363" s="236" t="str">
        <f t="shared" si="8"/>
        <v>#VALUE!</v>
      </c>
      <c r="M363" s="236" t="str">
        <f t="shared" si="9"/>
        <v>#VALUE!</v>
      </c>
      <c r="N363" s="236" t="str">
        <f t="shared" si="10"/>
        <v>#VALUE!</v>
      </c>
      <c r="O363" s="236" t="str">
        <f t="shared" si="11"/>
        <v>#VALUE!</v>
      </c>
      <c r="P363" s="237" t="str">
        <f t="shared" si="12"/>
        <v>OPIOIDS</v>
      </c>
      <c r="Q363" s="237" t="b">
        <v>0</v>
      </c>
      <c r="R363" s="237" t="str">
        <f t="shared" si="13"/>
        <v>LOW</v>
      </c>
      <c r="S363" s="238"/>
      <c r="T363" s="238" t="str">
        <f t="shared" si="25"/>
        <v>  -  </v>
      </c>
      <c r="U363" s="237" t="str">
        <f t="shared" si="24"/>
        <v>DUE COMM</v>
      </c>
      <c r="V363" s="237" t="str">
        <f t="shared" si="16"/>
        <v> </v>
      </c>
      <c r="W363" s="83"/>
      <c r="X363" s="83"/>
      <c r="Y363" s="83"/>
      <c r="Z363" s="83"/>
      <c r="AA363" s="83"/>
      <c r="AB363" s="83"/>
      <c r="AC363" s="83"/>
      <c r="AD363" s="83"/>
      <c r="AE363" s="83"/>
    </row>
    <row r="364">
      <c r="A364" s="233">
        <v>10766.0</v>
      </c>
      <c r="B364" s="234" t="s">
        <v>7657</v>
      </c>
      <c r="C364" s="230" t="b">
        <v>1</v>
      </c>
      <c r="D364" s="243">
        <v>44559.0</v>
      </c>
      <c r="E364" s="236" t="str">
        <f t="shared" si="1"/>
        <v>#VALUE!</v>
      </c>
      <c r="F364" s="236" t="str">
        <f t="shared" si="2"/>
        <v>OPI RX</v>
      </c>
      <c r="G364" s="236" t="str">
        <f t="shared" si="3"/>
        <v>#VALUE!</v>
      </c>
      <c r="H364" s="236" t="str">
        <f t="shared" si="4"/>
        <v>#VALUE!</v>
      </c>
      <c r="I364" s="236" t="str">
        <f t="shared" si="5"/>
        <v>#VALUE!</v>
      </c>
      <c r="J364" s="236" t="str">
        <f t="shared" si="6"/>
        <v>#VALUE!</v>
      </c>
      <c r="K364" s="236" t="str">
        <f t="shared" si="7"/>
        <v>#VALUE!</v>
      </c>
      <c r="L364" s="236" t="str">
        <f t="shared" si="8"/>
        <v>#VALUE!</v>
      </c>
      <c r="M364" s="236" t="str">
        <f t="shared" si="9"/>
        <v>#VALUE!</v>
      </c>
      <c r="N364" s="236" t="str">
        <f t="shared" si="10"/>
        <v>#VALUE!</v>
      </c>
      <c r="O364" s="236" t="str">
        <f t="shared" si="11"/>
        <v>#VALUE!</v>
      </c>
      <c r="P364" s="237" t="str">
        <f t="shared" si="12"/>
        <v>OPIOIDS</v>
      </c>
      <c r="Q364" s="237" t="b">
        <v>0</v>
      </c>
      <c r="R364" s="237" t="str">
        <f t="shared" si="13"/>
        <v>LOW</v>
      </c>
      <c r="S364" s="238">
        <v>44186.0</v>
      </c>
      <c r="T364" s="243">
        <f t="shared" si="25"/>
        <v>44559</v>
      </c>
      <c r="U364" s="237" t="str">
        <f t="shared" si="24"/>
        <v>DUE COMM</v>
      </c>
      <c r="V364" s="237" t="str">
        <f t="shared" si="16"/>
        <v> </v>
      </c>
      <c r="W364" s="83"/>
      <c r="X364" s="83"/>
      <c r="Y364" s="83"/>
      <c r="Z364" s="83"/>
      <c r="AA364" s="83"/>
      <c r="AB364" s="83"/>
      <c r="AC364" s="83"/>
      <c r="AD364" s="83"/>
      <c r="AE364" s="83"/>
    </row>
    <row r="365">
      <c r="A365" s="233">
        <v>10768.0</v>
      </c>
      <c r="B365" s="239" t="s">
        <v>7729</v>
      </c>
      <c r="C365" s="231" t="b">
        <v>1</v>
      </c>
      <c r="D365" s="235">
        <v>44636.0</v>
      </c>
      <c r="E365" s="236" t="str">
        <f t="shared" si="1"/>
        <v>#VALUE!</v>
      </c>
      <c r="F365" s="236" t="str">
        <f t="shared" si="2"/>
        <v>#VALUE!</v>
      </c>
      <c r="G365" s="236" t="str">
        <f t="shared" si="3"/>
        <v>OPI RX</v>
      </c>
      <c r="H365" s="236" t="str">
        <f t="shared" si="4"/>
        <v>#VALUE!</v>
      </c>
      <c r="I365" s="236" t="str">
        <f t="shared" si="5"/>
        <v>#VALUE!</v>
      </c>
      <c r="J365" s="236" t="str">
        <f t="shared" si="6"/>
        <v>#VALUE!</v>
      </c>
      <c r="K365" s="236" t="str">
        <f t="shared" si="7"/>
        <v>#VALUE!</v>
      </c>
      <c r="L365" s="236" t="str">
        <f t="shared" si="8"/>
        <v>#VALUE!</v>
      </c>
      <c r="M365" s="236" t="str">
        <f t="shared" si="9"/>
        <v>#VALUE!</v>
      </c>
      <c r="N365" s="236" t="str">
        <f t="shared" si="10"/>
        <v>#VALUE!</v>
      </c>
      <c r="O365" s="236" t="str">
        <f t="shared" si="11"/>
        <v>#VALUE!</v>
      </c>
      <c r="P365" s="237" t="str">
        <f t="shared" si="12"/>
        <v>OPIOIDS</v>
      </c>
      <c r="Q365" s="237" t="b">
        <v>1</v>
      </c>
      <c r="R365" s="237" t="str">
        <f t="shared" si="13"/>
        <v>HIGH</v>
      </c>
      <c r="S365" s="238">
        <v>44124.0</v>
      </c>
      <c r="T365" s="243">
        <f t="shared" si="25"/>
        <v>44636</v>
      </c>
      <c r="U365" s="237" t="str">
        <f t="shared" si="24"/>
        <v>DUE COMM</v>
      </c>
      <c r="V365" s="237" t="str">
        <f t="shared" si="16"/>
        <v> </v>
      </c>
      <c r="W365" s="83"/>
      <c r="X365" s="83"/>
      <c r="Y365" s="83"/>
      <c r="Z365" s="83"/>
      <c r="AA365" s="83"/>
      <c r="AB365" s="83"/>
      <c r="AC365" s="83"/>
      <c r="AD365" s="83"/>
      <c r="AE365" s="83"/>
    </row>
    <row r="366">
      <c r="A366" s="244">
        <v>10772.0</v>
      </c>
      <c r="B366" s="245" t="s">
        <v>7682</v>
      </c>
      <c r="C366" s="230" t="b">
        <v>0</v>
      </c>
      <c r="D366" s="235" t="s">
        <v>7552</v>
      </c>
      <c r="E366" s="236" t="str">
        <f t="shared" si="1"/>
        <v>OPI RX</v>
      </c>
      <c r="F366" s="236" t="str">
        <f t="shared" si="2"/>
        <v>#VALUE!</v>
      </c>
      <c r="G366" s="236" t="str">
        <f t="shared" si="3"/>
        <v>#VALUE!</v>
      </c>
      <c r="H366" s="236" t="str">
        <f t="shared" si="4"/>
        <v>#VALUE!</v>
      </c>
      <c r="I366" s="236" t="str">
        <f t="shared" si="5"/>
        <v>#VALUE!</v>
      </c>
      <c r="J366" s="236" t="str">
        <f t="shared" si="6"/>
        <v>#VALUE!</v>
      </c>
      <c r="K366" s="236" t="str">
        <f t="shared" si="7"/>
        <v>#VALUE!</v>
      </c>
      <c r="L366" s="236" t="str">
        <f t="shared" si="8"/>
        <v>#VALUE!</v>
      </c>
      <c r="M366" s="236" t="str">
        <f t="shared" si="9"/>
        <v>#VALUE!</v>
      </c>
      <c r="N366" s="236" t="str">
        <f t="shared" si="10"/>
        <v>#VALUE!</v>
      </c>
      <c r="O366" s="236" t="str">
        <f t="shared" si="11"/>
        <v>#VALUE!</v>
      </c>
      <c r="P366" s="237" t="str">
        <f t="shared" si="12"/>
        <v>OPIOIDS</v>
      </c>
      <c r="Q366" s="237" t="b">
        <v>1</v>
      </c>
      <c r="R366" s="237" t="str">
        <f t="shared" si="13"/>
        <v>HIGH</v>
      </c>
      <c r="S366" s="238"/>
      <c r="T366" s="238" t="str">
        <f t="shared" si="25"/>
        <v>  -  </v>
      </c>
      <c r="U366" s="237" t="str">
        <f t="shared" si="24"/>
        <v>DUE COMM</v>
      </c>
      <c r="V366" s="237" t="str">
        <f t="shared" si="16"/>
        <v> </v>
      </c>
      <c r="W366" s="83"/>
      <c r="X366" s="83"/>
      <c r="Y366" s="83"/>
      <c r="Z366" s="83"/>
      <c r="AA366" s="83"/>
      <c r="AB366" s="83"/>
      <c r="AC366" s="83"/>
      <c r="AD366" s="83"/>
      <c r="AE366" s="83"/>
    </row>
    <row r="367">
      <c r="A367" s="233">
        <v>10774.0</v>
      </c>
      <c r="B367" s="234" t="s">
        <v>7576</v>
      </c>
      <c r="C367" s="237" t="b">
        <v>1</v>
      </c>
      <c r="D367" s="243">
        <v>44469.0</v>
      </c>
      <c r="E367" s="236" t="str">
        <f t="shared" si="1"/>
        <v>#VALUE!</v>
      </c>
      <c r="F367" s="236" t="str">
        <f t="shared" si="2"/>
        <v>#VALUE!</v>
      </c>
      <c r="G367" s="236" t="str">
        <f t="shared" si="3"/>
        <v>#VALUE!</v>
      </c>
      <c r="H367" s="236" t="str">
        <f t="shared" si="4"/>
        <v>#VALUE!</v>
      </c>
      <c r="I367" s="236" t="str">
        <f t="shared" si="5"/>
        <v>#VALUE!</v>
      </c>
      <c r="J367" s="236" t="str">
        <f t="shared" si="6"/>
        <v>#VALUE!</v>
      </c>
      <c r="K367" s="236" t="str">
        <f t="shared" si="7"/>
        <v>#VALUE!</v>
      </c>
      <c r="L367" s="236" t="str">
        <f t="shared" si="8"/>
        <v>#VALUE!</v>
      </c>
      <c r="M367" s="236" t="str">
        <f t="shared" si="9"/>
        <v>#VALUE!</v>
      </c>
      <c r="N367" s="236" t="str">
        <f t="shared" si="10"/>
        <v>#VALUE!</v>
      </c>
      <c r="O367" s="236" t="str">
        <f t="shared" si="11"/>
        <v>#VALUE!</v>
      </c>
      <c r="P367" s="237" t="str">
        <f t="shared" si="12"/>
        <v>NO RX</v>
      </c>
      <c r="Q367" s="234" t="b">
        <v>0</v>
      </c>
      <c r="R367" s="237" t="str">
        <f t="shared" si="13"/>
        <v>LOW</v>
      </c>
      <c r="S367" s="238">
        <v>43683.0</v>
      </c>
      <c r="T367" s="243">
        <f t="shared" si="25"/>
        <v>44469</v>
      </c>
      <c r="U367" s="237" t="str">
        <f t="shared" si="24"/>
        <v>DUE COMM</v>
      </c>
      <c r="V367" s="237" t="str">
        <f t="shared" si="16"/>
        <v> </v>
      </c>
      <c r="W367" s="83"/>
      <c r="X367" s="83"/>
      <c r="Y367" s="83"/>
      <c r="Z367" s="83"/>
      <c r="AA367" s="83"/>
      <c r="AB367" s="83"/>
      <c r="AC367" s="83"/>
      <c r="AD367" s="83"/>
      <c r="AE367" s="83"/>
    </row>
    <row r="368">
      <c r="A368" s="233">
        <v>10782.0</v>
      </c>
      <c r="B368" s="239" t="s">
        <v>7552</v>
      </c>
      <c r="C368" s="238" t="b">
        <v>1</v>
      </c>
      <c r="D368" s="243">
        <v>44551.0</v>
      </c>
      <c r="E368" s="236" t="str">
        <f t="shared" si="1"/>
        <v>#VALUE!</v>
      </c>
      <c r="F368" s="236" t="str">
        <f t="shared" si="2"/>
        <v>#VALUE!</v>
      </c>
      <c r="G368" s="236" t="str">
        <f t="shared" si="3"/>
        <v>#VALUE!</v>
      </c>
      <c r="H368" s="236" t="str">
        <f t="shared" si="4"/>
        <v>#VALUE!</v>
      </c>
      <c r="I368" s="236" t="str">
        <f t="shared" si="5"/>
        <v>#VALUE!</v>
      </c>
      <c r="J368" s="236" t="str">
        <f t="shared" si="6"/>
        <v>#VALUE!</v>
      </c>
      <c r="K368" s="236" t="str">
        <f t="shared" si="7"/>
        <v>#VALUE!</v>
      </c>
      <c r="L368" s="236" t="str">
        <f t="shared" si="8"/>
        <v>#VALUE!</v>
      </c>
      <c r="M368" s="236" t="str">
        <f t="shared" si="9"/>
        <v>#VALUE!</v>
      </c>
      <c r="N368" s="236" t="str">
        <f t="shared" si="10"/>
        <v>#VALUE!</v>
      </c>
      <c r="O368" s="236" t="str">
        <f t="shared" si="11"/>
        <v>#VALUE!</v>
      </c>
      <c r="P368" s="237" t="str">
        <f t="shared" si="12"/>
        <v>NO RX</v>
      </c>
      <c r="Q368" s="237" t="b">
        <v>0</v>
      </c>
      <c r="R368" s="237" t="str">
        <f t="shared" si="13"/>
        <v>LOW</v>
      </c>
      <c r="S368" s="238">
        <v>44516.0</v>
      </c>
      <c r="T368" s="243">
        <f t="shared" si="25"/>
        <v>44551</v>
      </c>
      <c r="U368" s="237" t="str">
        <f t="shared" si="24"/>
        <v> </v>
      </c>
      <c r="V368" s="237" t="str">
        <f t="shared" si="16"/>
        <v> </v>
      </c>
      <c r="W368" s="83"/>
      <c r="X368" s="83"/>
      <c r="Y368" s="83"/>
      <c r="Z368" s="83"/>
      <c r="AA368" s="83"/>
      <c r="AB368" s="83"/>
      <c r="AC368" s="83"/>
      <c r="AD368" s="83"/>
      <c r="AE368" s="83"/>
    </row>
    <row r="369">
      <c r="A369" s="244">
        <v>10791.0</v>
      </c>
      <c r="B369" s="245" t="s">
        <v>7730</v>
      </c>
      <c r="C369" s="230" t="b">
        <v>0</v>
      </c>
      <c r="D369" s="235" t="s">
        <v>7552</v>
      </c>
      <c r="E369" s="236" t="str">
        <f t="shared" si="1"/>
        <v>#VALUE!</v>
      </c>
      <c r="F369" s="236" t="str">
        <f t="shared" si="2"/>
        <v>#VALUE!</v>
      </c>
      <c r="G369" s="236" t="str">
        <f t="shared" si="3"/>
        <v>#VALUE!</v>
      </c>
      <c r="H369" s="236" t="str">
        <f t="shared" si="4"/>
        <v>#VALUE!</v>
      </c>
      <c r="I369" s="236" t="str">
        <f t="shared" si="5"/>
        <v>#VALUE!</v>
      </c>
      <c r="J369" s="236" t="str">
        <f t="shared" si="6"/>
        <v>#VALUE!</v>
      </c>
      <c r="K369" s="236" t="str">
        <f t="shared" si="7"/>
        <v>#VALUE!</v>
      </c>
      <c r="L369" s="236" t="str">
        <f t="shared" si="8"/>
        <v>#VALUE!</v>
      </c>
      <c r="M369" s="236" t="str">
        <f t="shared" si="9"/>
        <v>#VALUE!</v>
      </c>
      <c r="N369" s="236" t="str">
        <f t="shared" si="10"/>
        <v>#VALUE!</v>
      </c>
      <c r="O369" s="236" t="str">
        <f t="shared" si="11"/>
        <v>#VALUE!</v>
      </c>
      <c r="P369" s="237" t="str">
        <f t="shared" si="12"/>
        <v>NO RX</v>
      </c>
      <c r="Q369" s="237" t="b">
        <v>0</v>
      </c>
      <c r="R369" s="237" t="str">
        <f t="shared" si="13"/>
        <v>LOW</v>
      </c>
      <c r="S369" s="238"/>
      <c r="T369" s="238" t="str">
        <f t="shared" si="25"/>
        <v>  -  </v>
      </c>
      <c r="U369" s="237" t="str">
        <f t="shared" si="24"/>
        <v>DUE COMM</v>
      </c>
      <c r="V369" s="237" t="str">
        <f t="shared" si="16"/>
        <v> </v>
      </c>
      <c r="W369" s="83"/>
      <c r="X369" s="83"/>
      <c r="Y369" s="83"/>
      <c r="Z369" s="83"/>
      <c r="AA369" s="83"/>
      <c r="AB369" s="83"/>
      <c r="AC369" s="83"/>
      <c r="AD369" s="83"/>
      <c r="AE369" s="83"/>
    </row>
    <row r="370">
      <c r="A370" s="233">
        <v>10796.0</v>
      </c>
      <c r="B370" s="234" t="s">
        <v>7556</v>
      </c>
      <c r="C370" s="231" t="b">
        <v>1</v>
      </c>
      <c r="D370" s="235">
        <v>44628.0</v>
      </c>
      <c r="E370" s="236" t="str">
        <f t="shared" si="1"/>
        <v>OPI RX</v>
      </c>
      <c r="F370" s="236" t="str">
        <f t="shared" si="2"/>
        <v>#VALUE!</v>
      </c>
      <c r="G370" s="236" t="str">
        <f t="shared" si="3"/>
        <v>#VALUE!</v>
      </c>
      <c r="H370" s="236" t="str">
        <f t="shared" si="4"/>
        <v>#VALUE!</v>
      </c>
      <c r="I370" s="236" t="str">
        <f t="shared" si="5"/>
        <v>#VALUE!</v>
      </c>
      <c r="J370" s="236" t="str">
        <f t="shared" si="6"/>
        <v>#VALUE!</v>
      </c>
      <c r="K370" s="236" t="str">
        <f t="shared" si="7"/>
        <v>#VALUE!</v>
      </c>
      <c r="L370" s="236" t="str">
        <f t="shared" si="8"/>
        <v>#VALUE!</v>
      </c>
      <c r="M370" s="236" t="str">
        <f t="shared" si="9"/>
        <v>#VALUE!</v>
      </c>
      <c r="N370" s="236" t="str">
        <f t="shared" si="10"/>
        <v>#VALUE!</v>
      </c>
      <c r="O370" s="236" t="str">
        <f t="shared" si="11"/>
        <v>#VALUE!</v>
      </c>
      <c r="P370" s="237" t="str">
        <f t="shared" si="12"/>
        <v>OPIOIDS</v>
      </c>
      <c r="Q370" s="237" t="b">
        <v>1</v>
      </c>
      <c r="R370" s="237" t="str">
        <f t="shared" si="13"/>
        <v>HIGH</v>
      </c>
      <c r="S370" s="238">
        <v>44180.0</v>
      </c>
      <c r="T370" s="243">
        <f t="shared" si="25"/>
        <v>44628</v>
      </c>
      <c r="U370" s="237" t="str">
        <f t="shared" si="24"/>
        <v>DUE COMM</v>
      </c>
      <c r="V370" s="237" t="str">
        <f t="shared" si="16"/>
        <v> </v>
      </c>
      <c r="W370" s="83"/>
      <c r="X370" s="83"/>
      <c r="Y370" s="83"/>
      <c r="Z370" s="83"/>
      <c r="AA370" s="83"/>
      <c r="AB370" s="83"/>
      <c r="AC370" s="83"/>
      <c r="AD370" s="83"/>
      <c r="AE370" s="83"/>
    </row>
    <row r="371">
      <c r="A371" s="233">
        <v>10797.0</v>
      </c>
      <c r="B371" s="234" t="s">
        <v>7556</v>
      </c>
      <c r="C371" s="231" t="b">
        <v>0</v>
      </c>
      <c r="D371" s="235" t="s">
        <v>7552</v>
      </c>
      <c r="E371" s="236" t="str">
        <f t="shared" si="1"/>
        <v>OPI RX</v>
      </c>
      <c r="F371" s="236" t="str">
        <f t="shared" si="2"/>
        <v>#VALUE!</v>
      </c>
      <c r="G371" s="236" t="str">
        <f t="shared" si="3"/>
        <v>#VALUE!</v>
      </c>
      <c r="H371" s="236" t="str">
        <f t="shared" si="4"/>
        <v>#VALUE!</v>
      </c>
      <c r="I371" s="236" t="str">
        <f t="shared" si="5"/>
        <v>#VALUE!</v>
      </c>
      <c r="J371" s="236" t="str">
        <f t="shared" si="6"/>
        <v>#VALUE!</v>
      </c>
      <c r="K371" s="236" t="str">
        <f t="shared" si="7"/>
        <v>#VALUE!</v>
      </c>
      <c r="L371" s="236" t="str">
        <f t="shared" si="8"/>
        <v>#VALUE!</v>
      </c>
      <c r="M371" s="236" t="str">
        <f t="shared" si="9"/>
        <v>#VALUE!</v>
      </c>
      <c r="N371" s="236" t="str">
        <f t="shared" si="10"/>
        <v>#VALUE!</v>
      </c>
      <c r="O371" s="236" t="str">
        <f t="shared" si="11"/>
        <v>#VALUE!</v>
      </c>
      <c r="P371" s="237" t="str">
        <f t="shared" si="12"/>
        <v>OPIOIDS</v>
      </c>
      <c r="Q371" s="237" t="b">
        <v>0</v>
      </c>
      <c r="R371" s="237" t="str">
        <f t="shared" si="13"/>
        <v>LOW</v>
      </c>
      <c r="S371" s="238"/>
      <c r="T371" s="238" t="str">
        <f t="shared" si="25"/>
        <v>  -  </v>
      </c>
      <c r="U371" s="237" t="str">
        <f t="shared" si="24"/>
        <v>DUE COMM</v>
      </c>
      <c r="V371" s="237" t="str">
        <f t="shared" si="16"/>
        <v> </v>
      </c>
      <c r="W371" s="83"/>
      <c r="X371" s="83"/>
      <c r="Y371" s="83"/>
      <c r="Z371" s="83"/>
      <c r="AA371" s="83"/>
      <c r="AB371" s="83"/>
      <c r="AC371" s="83"/>
      <c r="AD371" s="83"/>
      <c r="AE371" s="83"/>
    </row>
    <row r="372">
      <c r="A372" s="233">
        <v>10801.0</v>
      </c>
      <c r="B372" s="234" t="s">
        <v>7731</v>
      </c>
      <c r="C372" s="230" t="b">
        <v>1</v>
      </c>
      <c r="D372" s="235">
        <v>44578.0</v>
      </c>
      <c r="E372" s="236" t="str">
        <f t="shared" si="1"/>
        <v>#VALUE!</v>
      </c>
      <c r="F372" s="236" t="str">
        <f t="shared" si="2"/>
        <v>OPI RX</v>
      </c>
      <c r="G372" s="236" t="str">
        <f t="shared" si="3"/>
        <v>#VALUE!</v>
      </c>
      <c r="H372" s="236" t="str">
        <f t="shared" si="4"/>
        <v>#VALUE!</v>
      </c>
      <c r="I372" s="236" t="str">
        <f t="shared" si="5"/>
        <v>#VALUE!</v>
      </c>
      <c r="J372" s="236" t="str">
        <f t="shared" si="6"/>
        <v>#VALUE!</v>
      </c>
      <c r="K372" s="236" t="str">
        <f t="shared" si="7"/>
        <v>#VALUE!</v>
      </c>
      <c r="L372" s="236" t="str">
        <f t="shared" si="8"/>
        <v>#VALUE!</v>
      </c>
      <c r="M372" s="236" t="str">
        <f t="shared" si="9"/>
        <v>#VALUE!</v>
      </c>
      <c r="N372" s="236" t="str">
        <f t="shared" si="10"/>
        <v>#VALUE!</v>
      </c>
      <c r="O372" s="236" t="str">
        <f t="shared" si="11"/>
        <v>#VALUE!</v>
      </c>
      <c r="P372" s="237" t="str">
        <f t="shared" si="12"/>
        <v>OPIOIDS</v>
      </c>
      <c r="Q372" s="237" t="b">
        <v>1</v>
      </c>
      <c r="R372" s="237" t="str">
        <f t="shared" si="13"/>
        <v>HIGH</v>
      </c>
      <c r="S372" s="238">
        <v>44545.0</v>
      </c>
      <c r="T372" s="243">
        <f t="shared" si="25"/>
        <v>44578</v>
      </c>
      <c r="U372" s="237" t="str">
        <f t="shared" si="24"/>
        <v> </v>
      </c>
      <c r="V372" s="237" t="str">
        <f t="shared" si="16"/>
        <v> </v>
      </c>
      <c r="W372" s="83"/>
      <c r="X372" s="83"/>
      <c r="Y372" s="83"/>
      <c r="Z372" s="83"/>
      <c r="AA372" s="83"/>
      <c r="AB372" s="83"/>
      <c r="AC372" s="83"/>
      <c r="AD372" s="83"/>
      <c r="AE372" s="83"/>
    </row>
    <row r="373">
      <c r="A373" s="244">
        <v>10807.0</v>
      </c>
      <c r="B373" s="245" t="s">
        <v>7606</v>
      </c>
      <c r="C373" s="231" t="b">
        <v>0</v>
      </c>
      <c r="D373" s="235" t="s">
        <v>7552</v>
      </c>
      <c r="E373" s="236" t="str">
        <f t="shared" si="1"/>
        <v>#VALUE!</v>
      </c>
      <c r="F373" s="236" t="str">
        <f t="shared" si="2"/>
        <v>#VALUE!</v>
      </c>
      <c r="G373" s="236" t="str">
        <f t="shared" si="3"/>
        <v>#VALUE!</v>
      </c>
      <c r="H373" s="236" t="str">
        <f t="shared" si="4"/>
        <v>#VALUE!</v>
      </c>
      <c r="I373" s="236" t="str">
        <f t="shared" si="5"/>
        <v>#VALUE!</v>
      </c>
      <c r="J373" s="236" t="str">
        <f t="shared" si="6"/>
        <v>#VALUE!</v>
      </c>
      <c r="K373" s="236" t="str">
        <f t="shared" si="7"/>
        <v>#VALUE!</v>
      </c>
      <c r="L373" s="236" t="str">
        <f t="shared" si="8"/>
        <v>#VALUE!</v>
      </c>
      <c r="M373" s="236" t="str">
        <f t="shared" si="9"/>
        <v>OPI RX</v>
      </c>
      <c r="N373" s="236" t="str">
        <f t="shared" si="10"/>
        <v>#VALUE!</v>
      </c>
      <c r="O373" s="236" t="str">
        <f t="shared" si="11"/>
        <v>#VALUE!</v>
      </c>
      <c r="P373" s="237" t="str">
        <f t="shared" si="12"/>
        <v>OPIOIDS</v>
      </c>
      <c r="Q373" s="237" t="b">
        <v>0</v>
      </c>
      <c r="R373" s="237" t="str">
        <f t="shared" si="13"/>
        <v>LOW</v>
      </c>
      <c r="S373" s="238"/>
      <c r="T373" s="238" t="str">
        <f t="shared" si="25"/>
        <v>  -  </v>
      </c>
      <c r="U373" s="237" t="str">
        <f t="shared" si="24"/>
        <v>DUE COMM</v>
      </c>
      <c r="V373" s="237" t="str">
        <f t="shared" si="16"/>
        <v> </v>
      </c>
      <c r="W373" s="83"/>
      <c r="X373" s="83"/>
      <c r="Y373" s="83"/>
      <c r="Z373" s="83"/>
      <c r="AA373" s="83"/>
      <c r="AB373" s="83"/>
      <c r="AC373" s="83"/>
      <c r="AD373" s="83"/>
      <c r="AE373" s="83"/>
    </row>
    <row r="374">
      <c r="A374" s="244">
        <v>10817.0</v>
      </c>
      <c r="B374" s="245" t="s">
        <v>7732</v>
      </c>
      <c r="C374" s="230" t="b">
        <v>1</v>
      </c>
      <c r="D374" s="243">
        <v>44539.0</v>
      </c>
      <c r="E374" s="236" t="str">
        <f t="shared" si="1"/>
        <v>#VALUE!</v>
      </c>
      <c r="F374" s="236" t="str">
        <f t="shared" si="2"/>
        <v>OPI RX</v>
      </c>
      <c r="G374" s="236" t="str">
        <f t="shared" si="3"/>
        <v>#VALUE!</v>
      </c>
      <c r="H374" s="236" t="str">
        <f t="shared" si="4"/>
        <v>#VALUE!</v>
      </c>
      <c r="I374" s="236" t="str">
        <f t="shared" si="5"/>
        <v>#VALUE!</v>
      </c>
      <c r="J374" s="236" t="str">
        <f t="shared" si="6"/>
        <v>#VALUE!</v>
      </c>
      <c r="K374" s="236" t="str">
        <f t="shared" si="7"/>
        <v>#VALUE!</v>
      </c>
      <c r="L374" s="236" t="str">
        <f t="shared" si="8"/>
        <v>#VALUE!</v>
      </c>
      <c r="M374" s="236" t="str">
        <f t="shared" si="9"/>
        <v>#VALUE!</v>
      </c>
      <c r="N374" s="236" t="str">
        <f t="shared" si="10"/>
        <v>#VALUE!</v>
      </c>
      <c r="O374" s="236" t="str">
        <f t="shared" si="11"/>
        <v>#VALUE!</v>
      </c>
      <c r="P374" s="237" t="str">
        <f t="shared" si="12"/>
        <v>OPIOIDS</v>
      </c>
      <c r="Q374" s="237" t="b">
        <v>1</v>
      </c>
      <c r="R374" s="237" t="str">
        <f t="shared" si="13"/>
        <v>HIGH</v>
      </c>
      <c r="S374" s="238">
        <v>44215.0</v>
      </c>
      <c r="T374" s="243">
        <f t="shared" si="25"/>
        <v>44539</v>
      </c>
      <c r="U374" s="237" t="str">
        <f t="shared" si="24"/>
        <v>DUE COMM</v>
      </c>
      <c r="V374" s="237" t="str">
        <f t="shared" si="16"/>
        <v> </v>
      </c>
      <c r="W374" s="83"/>
      <c r="X374" s="83"/>
      <c r="Y374" s="83"/>
      <c r="Z374" s="83"/>
      <c r="AA374" s="83"/>
      <c r="AB374" s="83"/>
      <c r="AC374" s="83"/>
      <c r="AD374" s="83"/>
      <c r="AE374" s="83"/>
    </row>
    <row r="375">
      <c r="A375" s="233">
        <v>10829.0</v>
      </c>
      <c r="B375" s="239" t="s">
        <v>7552</v>
      </c>
      <c r="C375" s="230" t="b">
        <v>1</v>
      </c>
      <c r="D375" s="243">
        <v>44519.0</v>
      </c>
      <c r="E375" s="236" t="str">
        <f t="shared" si="1"/>
        <v>#VALUE!</v>
      </c>
      <c r="F375" s="236" t="str">
        <f t="shared" si="2"/>
        <v>#VALUE!</v>
      </c>
      <c r="G375" s="236" t="str">
        <f t="shared" si="3"/>
        <v>#VALUE!</v>
      </c>
      <c r="H375" s="236" t="str">
        <f t="shared" si="4"/>
        <v>#VALUE!</v>
      </c>
      <c r="I375" s="236" t="str">
        <f t="shared" si="5"/>
        <v>#VALUE!</v>
      </c>
      <c r="J375" s="236" t="str">
        <f t="shared" si="6"/>
        <v>#VALUE!</v>
      </c>
      <c r="K375" s="236" t="str">
        <f t="shared" si="7"/>
        <v>#VALUE!</v>
      </c>
      <c r="L375" s="236" t="str">
        <f t="shared" si="8"/>
        <v>#VALUE!</v>
      </c>
      <c r="M375" s="236" t="str">
        <f t="shared" si="9"/>
        <v>#VALUE!</v>
      </c>
      <c r="N375" s="236" t="str">
        <f t="shared" si="10"/>
        <v>#VALUE!</v>
      </c>
      <c r="O375" s="236" t="str">
        <f t="shared" si="11"/>
        <v>#VALUE!</v>
      </c>
      <c r="P375" s="237" t="str">
        <f t="shared" si="12"/>
        <v>NO RX</v>
      </c>
      <c r="Q375" s="237" t="b">
        <v>0</v>
      </c>
      <c r="R375" s="237" t="str">
        <f t="shared" si="13"/>
        <v>LOW</v>
      </c>
      <c r="S375" s="238">
        <v>44180.0</v>
      </c>
      <c r="T375" s="243">
        <f t="shared" si="25"/>
        <v>44519</v>
      </c>
      <c r="U375" s="237" t="str">
        <f t="shared" si="24"/>
        <v>DUE COMM</v>
      </c>
      <c r="V375" s="237" t="str">
        <f t="shared" si="16"/>
        <v> </v>
      </c>
      <c r="W375" s="83"/>
      <c r="X375" s="83"/>
      <c r="Y375" s="83"/>
      <c r="Z375" s="83"/>
      <c r="AA375" s="83"/>
      <c r="AB375" s="83"/>
      <c r="AC375" s="83"/>
      <c r="AD375" s="83"/>
      <c r="AE375" s="83"/>
    </row>
    <row r="376">
      <c r="A376" s="244">
        <v>10832.0</v>
      </c>
      <c r="B376" s="245" t="s">
        <v>7683</v>
      </c>
      <c r="C376" s="230" t="b">
        <v>0</v>
      </c>
      <c r="D376" s="235" t="s">
        <v>7552</v>
      </c>
      <c r="E376" s="236" t="str">
        <f t="shared" si="1"/>
        <v>OPI RX</v>
      </c>
      <c r="F376" s="236" t="str">
        <f t="shared" si="2"/>
        <v>#VALUE!</v>
      </c>
      <c r="G376" s="236" t="str">
        <f t="shared" si="3"/>
        <v>#VALUE!</v>
      </c>
      <c r="H376" s="236" t="str">
        <f t="shared" si="4"/>
        <v>#VALUE!</v>
      </c>
      <c r="I376" s="236" t="str">
        <f t="shared" si="5"/>
        <v>#VALUE!</v>
      </c>
      <c r="J376" s="236" t="str">
        <f t="shared" si="6"/>
        <v>#VALUE!</v>
      </c>
      <c r="K376" s="236" t="str">
        <f t="shared" si="7"/>
        <v>#VALUE!</v>
      </c>
      <c r="L376" s="236" t="str">
        <f t="shared" si="8"/>
        <v>#VALUE!</v>
      </c>
      <c r="M376" s="236" t="str">
        <f t="shared" si="9"/>
        <v>#VALUE!</v>
      </c>
      <c r="N376" s="236" t="str">
        <f t="shared" si="10"/>
        <v>#VALUE!</v>
      </c>
      <c r="O376" s="236" t="str">
        <f t="shared" si="11"/>
        <v>#VALUE!</v>
      </c>
      <c r="P376" s="237" t="str">
        <f t="shared" si="12"/>
        <v>OPIOIDS</v>
      </c>
      <c r="Q376" s="237" t="b">
        <v>0</v>
      </c>
      <c r="R376" s="237" t="str">
        <f t="shared" si="13"/>
        <v>LOW</v>
      </c>
      <c r="S376" s="238"/>
      <c r="T376" s="238" t="str">
        <f t="shared" si="25"/>
        <v>  -  </v>
      </c>
      <c r="U376" s="237" t="str">
        <f t="shared" si="24"/>
        <v>DUE COMM</v>
      </c>
      <c r="V376" s="237" t="str">
        <f t="shared" si="16"/>
        <v> </v>
      </c>
      <c r="W376" s="83"/>
      <c r="X376" s="83"/>
      <c r="Y376" s="83"/>
      <c r="Z376" s="83"/>
      <c r="AA376" s="83"/>
      <c r="AB376" s="83"/>
      <c r="AC376" s="83"/>
      <c r="AD376" s="83"/>
      <c r="AE376" s="83"/>
    </row>
    <row r="377">
      <c r="A377" s="244">
        <v>10854.0</v>
      </c>
      <c r="B377" s="245" t="s">
        <v>7566</v>
      </c>
      <c r="C377" s="230" t="b">
        <v>1</v>
      </c>
      <c r="D377" s="235">
        <v>44636.0</v>
      </c>
      <c r="E377" s="236" t="str">
        <f t="shared" si="1"/>
        <v>#VALUE!</v>
      </c>
      <c r="F377" s="236" t="str">
        <f t="shared" si="2"/>
        <v>OPI RX</v>
      </c>
      <c r="G377" s="236" t="str">
        <f t="shared" si="3"/>
        <v>#VALUE!</v>
      </c>
      <c r="H377" s="236" t="str">
        <f t="shared" si="4"/>
        <v>#VALUE!</v>
      </c>
      <c r="I377" s="236" t="str">
        <f t="shared" si="5"/>
        <v>#VALUE!</v>
      </c>
      <c r="J377" s="236" t="str">
        <f t="shared" si="6"/>
        <v>#VALUE!</v>
      </c>
      <c r="K377" s="236" t="str">
        <f t="shared" si="7"/>
        <v>#VALUE!</v>
      </c>
      <c r="L377" s="236" t="str">
        <f t="shared" si="8"/>
        <v>#VALUE!</v>
      </c>
      <c r="M377" s="236" t="str">
        <f t="shared" si="9"/>
        <v>#VALUE!</v>
      </c>
      <c r="N377" s="236" t="str">
        <f t="shared" si="10"/>
        <v>#VALUE!</v>
      </c>
      <c r="O377" s="236" t="str">
        <f t="shared" si="11"/>
        <v>#VALUE!</v>
      </c>
      <c r="P377" s="237" t="str">
        <f t="shared" si="12"/>
        <v>OPIOIDS</v>
      </c>
      <c r="Q377" s="237" t="b">
        <v>0</v>
      </c>
      <c r="R377" s="237" t="str">
        <f t="shared" si="13"/>
        <v>LOW</v>
      </c>
      <c r="S377" s="238">
        <v>44188.0</v>
      </c>
      <c r="T377" s="243">
        <f t="shared" si="25"/>
        <v>44636</v>
      </c>
      <c r="U377" s="237" t="str">
        <f t="shared" si="24"/>
        <v>DUE COMM</v>
      </c>
      <c r="V377" s="237" t="str">
        <f t="shared" si="16"/>
        <v> </v>
      </c>
      <c r="W377" s="83"/>
      <c r="X377" s="83"/>
      <c r="Y377" s="83"/>
      <c r="Z377" s="83"/>
      <c r="AA377" s="83"/>
      <c r="AB377" s="83"/>
      <c r="AC377" s="83"/>
      <c r="AD377" s="83"/>
      <c r="AE377" s="83"/>
    </row>
    <row r="378">
      <c r="A378" s="244">
        <v>10869.0</v>
      </c>
      <c r="B378" s="245" t="s">
        <v>7606</v>
      </c>
      <c r="C378" s="231" t="b">
        <v>0</v>
      </c>
      <c r="D378" s="235" t="s">
        <v>7552</v>
      </c>
      <c r="E378" s="236" t="str">
        <f t="shared" si="1"/>
        <v>#VALUE!</v>
      </c>
      <c r="F378" s="236" t="str">
        <f t="shared" si="2"/>
        <v>#VALUE!</v>
      </c>
      <c r="G378" s="236" t="str">
        <f t="shared" si="3"/>
        <v>#VALUE!</v>
      </c>
      <c r="H378" s="236" t="str">
        <f t="shared" si="4"/>
        <v>#VALUE!</v>
      </c>
      <c r="I378" s="236" t="str">
        <f t="shared" si="5"/>
        <v>#VALUE!</v>
      </c>
      <c r="J378" s="236" t="str">
        <f t="shared" si="6"/>
        <v>#VALUE!</v>
      </c>
      <c r="K378" s="236" t="str">
        <f t="shared" si="7"/>
        <v>#VALUE!</v>
      </c>
      <c r="L378" s="236" t="str">
        <f t="shared" si="8"/>
        <v>#VALUE!</v>
      </c>
      <c r="M378" s="236" t="str">
        <f t="shared" si="9"/>
        <v>OPI RX</v>
      </c>
      <c r="N378" s="236" t="str">
        <f t="shared" si="10"/>
        <v>#VALUE!</v>
      </c>
      <c r="O378" s="236" t="str">
        <f t="shared" si="11"/>
        <v>#VALUE!</v>
      </c>
      <c r="P378" s="237" t="str">
        <f t="shared" si="12"/>
        <v>OPIOIDS</v>
      </c>
      <c r="Q378" s="237" t="b">
        <v>0</v>
      </c>
      <c r="R378" s="237" t="str">
        <f t="shared" si="13"/>
        <v>LOW</v>
      </c>
      <c r="S378" s="238"/>
      <c r="T378" s="238" t="str">
        <f t="shared" si="25"/>
        <v>  -  </v>
      </c>
      <c r="U378" s="237" t="str">
        <f t="shared" si="24"/>
        <v>DUE COMM</v>
      </c>
      <c r="V378" s="237" t="str">
        <f t="shared" si="16"/>
        <v> </v>
      </c>
      <c r="W378" s="83"/>
      <c r="X378" s="83"/>
      <c r="Y378" s="83"/>
      <c r="Z378" s="83"/>
      <c r="AA378" s="83"/>
      <c r="AB378" s="83"/>
      <c r="AC378" s="83"/>
      <c r="AD378" s="83"/>
      <c r="AE378" s="83"/>
    </row>
    <row r="379">
      <c r="A379" s="244">
        <v>10878.0</v>
      </c>
      <c r="B379" s="245" t="s">
        <v>7733</v>
      </c>
      <c r="C379" s="231" t="b">
        <v>1</v>
      </c>
      <c r="D379" s="243">
        <v>44565.0</v>
      </c>
      <c r="E379" s="236" t="str">
        <f t="shared" si="1"/>
        <v>#VALUE!</v>
      </c>
      <c r="F379" s="236" t="str">
        <f t="shared" si="2"/>
        <v>#VALUE!</v>
      </c>
      <c r="G379" s="236" t="str">
        <f t="shared" si="3"/>
        <v>OPI RX</v>
      </c>
      <c r="H379" s="236" t="str">
        <f t="shared" si="4"/>
        <v>#VALUE!</v>
      </c>
      <c r="I379" s="236" t="str">
        <f t="shared" si="5"/>
        <v>#VALUE!</v>
      </c>
      <c r="J379" s="236" t="str">
        <f t="shared" si="6"/>
        <v>OPI RX</v>
      </c>
      <c r="K379" s="236" t="str">
        <f t="shared" si="7"/>
        <v>#VALUE!</v>
      </c>
      <c r="L379" s="236" t="str">
        <f t="shared" si="8"/>
        <v>#VALUE!</v>
      </c>
      <c r="M379" s="236" t="str">
        <f t="shared" si="9"/>
        <v>#VALUE!</v>
      </c>
      <c r="N379" s="236" t="str">
        <f t="shared" si="10"/>
        <v>#VALUE!</v>
      </c>
      <c r="O379" s="236" t="str">
        <f t="shared" si="11"/>
        <v>#VALUE!</v>
      </c>
      <c r="P379" s="237" t="str">
        <f t="shared" si="12"/>
        <v>OPIOIDS</v>
      </c>
      <c r="Q379" s="237" t="b">
        <v>0</v>
      </c>
      <c r="R379" s="237" t="str">
        <f t="shared" si="13"/>
        <v>LOW</v>
      </c>
      <c r="S379" s="249">
        <v>44214.0</v>
      </c>
      <c r="T379" s="243">
        <f t="shared" si="25"/>
        <v>44565</v>
      </c>
      <c r="U379" s="237" t="str">
        <f t="shared" si="24"/>
        <v>DUE COMM</v>
      </c>
      <c r="V379" s="237" t="str">
        <f t="shared" si="16"/>
        <v> </v>
      </c>
      <c r="W379" s="83"/>
      <c r="X379" s="83"/>
      <c r="Y379" s="83"/>
      <c r="Z379" s="83"/>
      <c r="AA379" s="83"/>
      <c r="AB379" s="83"/>
      <c r="AC379" s="83"/>
      <c r="AD379" s="83"/>
      <c r="AE379" s="83"/>
    </row>
    <row r="380">
      <c r="A380" s="233">
        <v>10882.0</v>
      </c>
      <c r="B380" s="239" t="s">
        <v>7734</v>
      </c>
      <c r="C380" s="251" t="b">
        <v>1</v>
      </c>
      <c r="D380" s="235">
        <v>44634.0</v>
      </c>
      <c r="E380" s="236" t="str">
        <f t="shared" si="1"/>
        <v>OPI RX</v>
      </c>
      <c r="F380" s="236" t="str">
        <f t="shared" si="2"/>
        <v>OPI RX</v>
      </c>
      <c r="G380" s="236" t="str">
        <f t="shared" si="3"/>
        <v>#VALUE!</v>
      </c>
      <c r="H380" s="236" t="str">
        <f t="shared" si="4"/>
        <v>#VALUE!</v>
      </c>
      <c r="I380" s="236" t="str">
        <f t="shared" si="5"/>
        <v>#VALUE!</v>
      </c>
      <c r="J380" s="236" t="str">
        <f t="shared" si="6"/>
        <v>#VALUE!</v>
      </c>
      <c r="K380" s="236" t="str">
        <f t="shared" si="7"/>
        <v>#VALUE!</v>
      </c>
      <c r="L380" s="236" t="str">
        <f t="shared" si="8"/>
        <v>#VALUE!</v>
      </c>
      <c r="M380" s="236" t="str">
        <f t="shared" si="9"/>
        <v>#VALUE!</v>
      </c>
      <c r="N380" s="236" t="str">
        <f t="shared" si="10"/>
        <v>#VALUE!</v>
      </c>
      <c r="O380" s="236" t="str">
        <f t="shared" si="11"/>
        <v>#VALUE!</v>
      </c>
      <c r="P380" s="237" t="str">
        <f t="shared" si="12"/>
        <v>OPIOIDS</v>
      </c>
      <c r="Q380" s="237" t="b">
        <v>1</v>
      </c>
      <c r="R380" s="237" t="str">
        <f t="shared" si="13"/>
        <v>HIGH</v>
      </c>
      <c r="S380" s="238"/>
      <c r="T380" s="238">
        <f t="shared" si="25"/>
        <v>44634</v>
      </c>
      <c r="U380" s="237" t="str">
        <f t="shared" si="24"/>
        <v>DUE COMM</v>
      </c>
      <c r="V380" s="237" t="str">
        <f t="shared" si="16"/>
        <v> </v>
      </c>
      <c r="W380" s="83"/>
      <c r="X380" s="83"/>
      <c r="Y380" s="83"/>
      <c r="Z380" s="83"/>
      <c r="AA380" s="83"/>
      <c r="AB380" s="83"/>
      <c r="AC380" s="83"/>
      <c r="AD380" s="83"/>
      <c r="AE380" s="83"/>
    </row>
    <row r="381">
      <c r="A381" s="244">
        <v>10895.0</v>
      </c>
      <c r="B381" s="239" t="s">
        <v>7552</v>
      </c>
      <c r="C381" s="230" t="b">
        <v>0</v>
      </c>
      <c r="D381" s="235" t="s">
        <v>7552</v>
      </c>
      <c r="E381" s="236" t="str">
        <f t="shared" si="1"/>
        <v>#VALUE!</v>
      </c>
      <c r="F381" s="236" t="str">
        <f t="shared" si="2"/>
        <v>#VALUE!</v>
      </c>
      <c r="G381" s="236" t="str">
        <f t="shared" si="3"/>
        <v>#VALUE!</v>
      </c>
      <c r="H381" s="236" t="str">
        <f t="shared" si="4"/>
        <v>#VALUE!</v>
      </c>
      <c r="I381" s="236" t="str">
        <f t="shared" si="5"/>
        <v>#VALUE!</v>
      </c>
      <c r="J381" s="236" t="str">
        <f t="shared" si="6"/>
        <v>#VALUE!</v>
      </c>
      <c r="K381" s="236" t="str">
        <f t="shared" si="7"/>
        <v>#VALUE!</v>
      </c>
      <c r="L381" s="236" t="str">
        <f t="shared" si="8"/>
        <v>#VALUE!</v>
      </c>
      <c r="M381" s="236" t="str">
        <f t="shared" si="9"/>
        <v>#VALUE!</v>
      </c>
      <c r="N381" s="236" t="str">
        <f t="shared" si="10"/>
        <v>#VALUE!</v>
      </c>
      <c r="O381" s="236" t="str">
        <f t="shared" si="11"/>
        <v>#VALUE!</v>
      </c>
      <c r="P381" s="237" t="str">
        <f t="shared" si="12"/>
        <v>NO RX</v>
      </c>
      <c r="Q381" s="234" t="b">
        <v>0</v>
      </c>
      <c r="R381" s="237" t="str">
        <f t="shared" si="13"/>
        <v>LOW</v>
      </c>
      <c r="S381" s="238"/>
      <c r="T381" s="238" t="str">
        <f t="shared" si="25"/>
        <v>  -  </v>
      </c>
      <c r="U381" s="237" t="str">
        <f t="shared" si="24"/>
        <v>DUE COMM</v>
      </c>
      <c r="V381" s="237" t="str">
        <f t="shared" si="16"/>
        <v> </v>
      </c>
      <c r="W381" s="83"/>
      <c r="X381" s="83"/>
      <c r="Y381" s="83"/>
      <c r="Z381" s="83"/>
      <c r="AA381" s="83"/>
      <c r="AB381" s="83"/>
      <c r="AC381" s="83"/>
      <c r="AD381" s="83"/>
      <c r="AE381" s="83"/>
    </row>
    <row r="382">
      <c r="A382" s="244">
        <v>10903.0</v>
      </c>
      <c r="B382" s="245" t="s">
        <v>7585</v>
      </c>
      <c r="C382" s="230" t="b">
        <v>1</v>
      </c>
      <c r="D382" s="243">
        <v>44498.0</v>
      </c>
      <c r="E382" s="236" t="str">
        <f t="shared" si="1"/>
        <v>#VALUE!</v>
      </c>
      <c r="F382" s="236" t="str">
        <f t="shared" si="2"/>
        <v>OPI RX</v>
      </c>
      <c r="G382" s="236" t="str">
        <f t="shared" si="3"/>
        <v>#VALUE!</v>
      </c>
      <c r="H382" s="236" t="str">
        <f t="shared" si="4"/>
        <v>#VALUE!</v>
      </c>
      <c r="I382" s="236" t="str">
        <f t="shared" si="5"/>
        <v>#VALUE!</v>
      </c>
      <c r="J382" s="236" t="str">
        <f t="shared" si="6"/>
        <v>#VALUE!</v>
      </c>
      <c r="K382" s="236" t="str">
        <f t="shared" si="7"/>
        <v>#VALUE!</v>
      </c>
      <c r="L382" s="236" t="str">
        <f t="shared" si="8"/>
        <v>#VALUE!</v>
      </c>
      <c r="M382" s="236" t="str">
        <f t="shared" si="9"/>
        <v>#VALUE!</v>
      </c>
      <c r="N382" s="236" t="str">
        <f t="shared" si="10"/>
        <v>#VALUE!</v>
      </c>
      <c r="O382" s="236" t="str">
        <f t="shared" si="11"/>
        <v>#VALUE!</v>
      </c>
      <c r="P382" s="237" t="str">
        <f t="shared" si="12"/>
        <v>OPIOIDS</v>
      </c>
      <c r="Q382" s="237" t="b">
        <v>0</v>
      </c>
      <c r="R382" s="237" t="str">
        <f t="shared" si="13"/>
        <v>LOW</v>
      </c>
      <c r="S382" s="238">
        <v>44155.0</v>
      </c>
      <c r="T382" s="243">
        <f t="shared" si="25"/>
        <v>44498</v>
      </c>
      <c r="U382" s="237" t="str">
        <f t="shared" si="24"/>
        <v>DUE COMM</v>
      </c>
      <c r="V382" s="237" t="str">
        <f t="shared" si="16"/>
        <v> </v>
      </c>
      <c r="W382" s="83"/>
      <c r="X382" s="83"/>
      <c r="Y382" s="83"/>
      <c r="Z382" s="83"/>
      <c r="AA382" s="83"/>
      <c r="AB382" s="83"/>
      <c r="AC382" s="83"/>
      <c r="AD382" s="83"/>
      <c r="AE382" s="83"/>
    </row>
    <row r="383">
      <c r="A383" s="244">
        <v>10906.0</v>
      </c>
      <c r="B383" s="245" t="s">
        <v>7683</v>
      </c>
      <c r="C383" s="230" t="b">
        <v>0</v>
      </c>
      <c r="D383" s="235" t="s">
        <v>7552</v>
      </c>
      <c r="E383" s="236" t="str">
        <f t="shared" si="1"/>
        <v>OPI RX</v>
      </c>
      <c r="F383" s="236" t="str">
        <f t="shared" si="2"/>
        <v>#VALUE!</v>
      </c>
      <c r="G383" s="236" t="str">
        <f t="shared" si="3"/>
        <v>#VALUE!</v>
      </c>
      <c r="H383" s="236" t="str">
        <f t="shared" si="4"/>
        <v>#VALUE!</v>
      </c>
      <c r="I383" s="236" t="str">
        <f t="shared" si="5"/>
        <v>#VALUE!</v>
      </c>
      <c r="J383" s="236" t="str">
        <f t="shared" si="6"/>
        <v>#VALUE!</v>
      </c>
      <c r="K383" s="236" t="str">
        <f t="shared" si="7"/>
        <v>#VALUE!</v>
      </c>
      <c r="L383" s="236" t="str">
        <f t="shared" si="8"/>
        <v>#VALUE!</v>
      </c>
      <c r="M383" s="236" t="str">
        <f t="shared" si="9"/>
        <v>#VALUE!</v>
      </c>
      <c r="N383" s="236" t="str">
        <f t="shared" si="10"/>
        <v>#VALUE!</v>
      </c>
      <c r="O383" s="236" t="str">
        <f t="shared" si="11"/>
        <v>#VALUE!</v>
      </c>
      <c r="P383" s="237" t="str">
        <f t="shared" si="12"/>
        <v>OPIOIDS</v>
      </c>
      <c r="Q383" s="237" t="b">
        <v>0</v>
      </c>
      <c r="R383" s="237" t="str">
        <f t="shared" si="13"/>
        <v>LOW</v>
      </c>
      <c r="S383" s="238"/>
      <c r="T383" s="238" t="str">
        <f t="shared" si="25"/>
        <v>  -  </v>
      </c>
      <c r="U383" s="237" t="str">
        <f t="shared" si="24"/>
        <v>DUE COMM</v>
      </c>
      <c r="V383" s="237" t="str">
        <f t="shared" si="16"/>
        <v> </v>
      </c>
      <c r="W383" s="83"/>
      <c r="X383" s="83"/>
      <c r="Y383" s="83"/>
      <c r="Z383" s="83"/>
      <c r="AA383" s="83"/>
      <c r="AB383" s="83"/>
      <c r="AC383" s="83"/>
      <c r="AD383" s="83"/>
      <c r="AE383" s="83"/>
    </row>
    <row r="384">
      <c r="A384" s="244">
        <v>10912.0</v>
      </c>
      <c r="B384" s="239" t="s">
        <v>7552</v>
      </c>
      <c r="C384" s="231" t="b">
        <v>0</v>
      </c>
      <c r="D384" s="235" t="s">
        <v>7552</v>
      </c>
      <c r="E384" s="236" t="str">
        <f t="shared" si="1"/>
        <v>#VALUE!</v>
      </c>
      <c r="F384" s="236" t="str">
        <f t="shared" si="2"/>
        <v>#VALUE!</v>
      </c>
      <c r="G384" s="236" t="str">
        <f t="shared" si="3"/>
        <v>#VALUE!</v>
      </c>
      <c r="H384" s="236" t="str">
        <f t="shared" si="4"/>
        <v>#VALUE!</v>
      </c>
      <c r="I384" s="236" t="str">
        <f t="shared" si="5"/>
        <v>#VALUE!</v>
      </c>
      <c r="J384" s="236" t="str">
        <f t="shared" si="6"/>
        <v>#VALUE!</v>
      </c>
      <c r="K384" s="236" t="str">
        <f t="shared" si="7"/>
        <v>#VALUE!</v>
      </c>
      <c r="L384" s="236" t="str">
        <f t="shared" si="8"/>
        <v>#VALUE!</v>
      </c>
      <c r="M384" s="236" t="str">
        <f t="shared" si="9"/>
        <v>#VALUE!</v>
      </c>
      <c r="N384" s="236" t="str">
        <f t="shared" si="10"/>
        <v>#VALUE!</v>
      </c>
      <c r="O384" s="236" t="str">
        <f t="shared" si="11"/>
        <v>#VALUE!</v>
      </c>
      <c r="P384" s="237" t="str">
        <f t="shared" si="12"/>
        <v>NO RX</v>
      </c>
      <c r="Q384" s="237" t="b">
        <v>0</v>
      </c>
      <c r="R384" s="237" t="str">
        <f t="shared" si="13"/>
        <v>LOW</v>
      </c>
      <c r="S384" s="238"/>
      <c r="T384" s="238" t="str">
        <f t="shared" si="25"/>
        <v>  -  </v>
      </c>
      <c r="U384" s="237" t="str">
        <f t="shared" si="24"/>
        <v>DUE COMM</v>
      </c>
      <c r="V384" s="237" t="str">
        <f t="shared" si="16"/>
        <v> </v>
      </c>
      <c r="W384" s="83"/>
      <c r="X384" s="83"/>
      <c r="Y384" s="83"/>
      <c r="Z384" s="83"/>
      <c r="AA384" s="83"/>
      <c r="AB384" s="83"/>
      <c r="AC384" s="83"/>
      <c r="AD384" s="83"/>
      <c r="AE384" s="83"/>
    </row>
    <row r="385">
      <c r="A385" s="233">
        <v>10914.0</v>
      </c>
      <c r="B385" s="239" t="s">
        <v>7735</v>
      </c>
      <c r="C385" s="230" t="b">
        <v>1</v>
      </c>
      <c r="D385" s="235">
        <v>44627.0</v>
      </c>
      <c r="E385" s="236" t="str">
        <f t="shared" si="1"/>
        <v>OPI RX</v>
      </c>
      <c r="F385" s="236" t="str">
        <f t="shared" si="2"/>
        <v>#VALUE!</v>
      </c>
      <c r="G385" s="236" t="str">
        <f t="shared" si="3"/>
        <v>#VALUE!</v>
      </c>
      <c r="H385" s="236" t="str">
        <f t="shared" si="4"/>
        <v>#VALUE!</v>
      </c>
      <c r="I385" s="236" t="str">
        <f t="shared" si="5"/>
        <v>#VALUE!</v>
      </c>
      <c r="J385" s="236" t="str">
        <f t="shared" si="6"/>
        <v>#VALUE!</v>
      </c>
      <c r="K385" s="236" t="str">
        <f t="shared" si="7"/>
        <v>#VALUE!</v>
      </c>
      <c r="L385" s="236" t="str">
        <f t="shared" si="8"/>
        <v>#VALUE!</v>
      </c>
      <c r="M385" s="236" t="str">
        <f t="shared" si="9"/>
        <v>#VALUE!</v>
      </c>
      <c r="N385" s="236" t="str">
        <f t="shared" si="10"/>
        <v>#VALUE!</v>
      </c>
      <c r="O385" s="236" t="str">
        <f t="shared" si="11"/>
        <v>#VALUE!</v>
      </c>
      <c r="P385" s="237" t="str">
        <f t="shared" si="12"/>
        <v>OPIOIDS</v>
      </c>
      <c r="Q385" s="237" t="b">
        <v>0</v>
      </c>
      <c r="R385" s="237" t="str">
        <f t="shared" si="13"/>
        <v>LOW</v>
      </c>
      <c r="S385" s="238">
        <v>44196.0</v>
      </c>
      <c r="T385" s="243">
        <f t="shared" si="25"/>
        <v>44627</v>
      </c>
      <c r="U385" s="237" t="str">
        <f t="shared" si="24"/>
        <v>DUE COMM</v>
      </c>
      <c r="V385" s="237" t="str">
        <f t="shared" si="16"/>
        <v> </v>
      </c>
      <c r="W385" s="83"/>
      <c r="X385" s="83"/>
      <c r="Y385" s="83"/>
      <c r="Z385" s="83"/>
      <c r="AA385" s="83"/>
      <c r="AB385" s="83"/>
      <c r="AC385" s="83"/>
      <c r="AD385" s="83"/>
      <c r="AE385" s="83"/>
    </row>
    <row r="386">
      <c r="A386" s="233">
        <v>10925.0</v>
      </c>
      <c r="B386" s="234" t="s">
        <v>7616</v>
      </c>
      <c r="C386" s="231" t="b">
        <v>0</v>
      </c>
      <c r="D386" s="235" t="s">
        <v>7552</v>
      </c>
      <c r="E386" s="236" t="str">
        <f t="shared" si="1"/>
        <v>#VALUE!</v>
      </c>
      <c r="F386" s="236" t="str">
        <f t="shared" si="2"/>
        <v>#VALUE!</v>
      </c>
      <c r="G386" s="236" t="str">
        <f t="shared" si="3"/>
        <v>#VALUE!</v>
      </c>
      <c r="H386" s="236" t="str">
        <f t="shared" si="4"/>
        <v>#VALUE!</v>
      </c>
      <c r="I386" s="236" t="str">
        <f t="shared" si="5"/>
        <v>#VALUE!</v>
      </c>
      <c r="J386" s="236" t="str">
        <f t="shared" si="6"/>
        <v>#VALUE!</v>
      </c>
      <c r="K386" s="236" t="str">
        <f t="shared" si="7"/>
        <v>#VALUE!</v>
      </c>
      <c r="L386" s="236" t="str">
        <f t="shared" si="8"/>
        <v>#VALUE!</v>
      </c>
      <c r="M386" s="236" t="str">
        <f t="shared" si="9"/>
        <v>OPI RX</v>
      </c>
      <c r="N386" s="236" t="str">
        <f t="shared" si="10"/>
        <v>#VALUE!</v>
      </c>
      <c r="O386" s="236" t="str">
        <f t="shared" si="11"/>
        <v>#VALUE!</v>
      </c>
      <c r="P386" s="237" t="str">
        <f t="shared" si="12"/>
        <v>OPIOIDS</v>
      </c>
      <c r="Q386" s="237" t="b">
        <v>0</v>
      </c>
      <c r="R386" s="237" t="str">
        <f t="shared" si="13"/>
        <v>LOW</v>
      </c>
      <c r="S386" s="238"/>
      <c r="T386" s="238" t="str">
        <f t="shared" si="25"/>
        <v>  -  </v>
      </c>
      <c r="U386" s="237" t="str">
        <f t="shared" si="24"/>
        <v>DUE COMM</v>
      </c>
      <c r="V386" s="237" t="str">
        <f t="shared" si="16"/>
        <v> </v>
      </c>
      <c r="W386" s="83"/>
      <c r="X386" s="83"/>
      <c r="Y386" s="83"/>
      <c r="Z386" s="83"/>
      <c r="AA386" s="83"/>
      <c r="AB386" s="83"/>
      <c r="AC386" s="83"/>
      <c r="AD386" s="83"/>
      <c r="AE386" s="83"/>
    </row>
    <row r="387">
      <c r="A387" s="233">
        <v>10929.0</v>
      </c>
      <c r="B387" s="234" t="s">
        <v>7693</v>
      </c>
      <c r="C387" s="230" t="b">
        <v>1</v>
      </c>
      <c r="D387" s="235">
        <v>44620.0</v>
      </c>
      <c r="E387" s="236" t="str">
        <f t="shared" si="1"/>
        <v>#VALUE!</v>
      </c>
      <c r="F387" s="236" t="str">
        <f t="shared" si="2"/>
        <v>#VALUE!</v>
      </c>
      <c r="G387" s="236" t="str">
        <f t="shared" si="3"/>
        <v>#VALUE!</v>
      </c>
      <c r="H387" s="236" t="str">
        <f t="shared" si="4"/>
        <v>#VALUE!</v>
      </c>
      <c r="I387" s="236" t="str">
        <f t="shared" si="5"/>
        <v>#VALUE!</v>
      </c>
      <c r="J387" s="236" t="str">
        <f t="shared" si="6"/>
        <v>#VALUE!</v>
      </c>
      <c r="K387" s="236" t="str">
        <f t="shared" si="7"/>
        <v>#VALUE!</v>
      </c>
      <c r="L387" s="236" t="str">
        <f t="shared" si="8"/>
        <v>#VALUE!</v>
      </c>
      <c r="M387" s="236" t="str">
        <f t="shared" si="9"/>
        <v>#VALUE!</v>
      </c>
      <c r="N387" s="236" t="str">
        <f t="shared" si="10"/>
        <v>#VALUE!</v>
      </c>
      <c r="O387" s="236" t="str">
        <f t="shared" si="11"/>
        <v>OPI RX</v>
      </c>
      <c r="P387" s="237" t="str">
        <f t="shared" si="12"/>
        <v>OPIOIDS</v>
      </c>
      <c r="Q387" s="237" t="b">
        <v>0</v>
      </c>
      <c r="R387" s="237" t="str">
        <f t="shared" si="13"/>
        <v>LOW</v>
      </c>
      <c r="S387" s="238">
        <v>44215.0</v>
      </c>
      <c r="T387" s="243">
        <f t="shared" si="25"/>
        <v>44620</v>
      </c>
      <c r="U387" s="237" t="str">
        <f t="shared" si="24"/>
        <v>DUE COMM</v>
      </c>
      <c r="V387" s="237" t="str">
        <f t="shared" si="16"/>
        <v> </v>
      </c>
      <c r="W387" s="83"/>
      <c r="X387" s="83"/>
      <c r="Y387" s="83"/>
      <c r="Z387" s="83"/>
      <c r="AA387" s="83"/>
      <c r="AB387" s="83"/>
      <c r="AC387" s="83"/>
      <c r="AD387" s="83"/>
      <c r="AE387" s="83"/>
    </row>
    <row r="388">
      <c r="A388" s="248">
        <v>10941.0</v>
      </c>
      <c r="B388" s="239" t="s">
        <v>7696</v>
      </c>
      <c r="C388" s="239" t="b">
        <v>1</v>
      </c>
      <c r="D388" s="235">
        <v>44596.0</v>
      </c>
      <c r="E388" s="236" t="str">
        <f t="shared" si="1"/>
        <v>#VALUE!</v>
      </c>
      <c r="F388" s="236" t="str">
        <f t="shared" si="2"/>
        <v>OPI RX</v>
      </c>
      <c r="G388" s="236" t="str">
        <f t="shared" si="3"/>
        <v>#VALUE!</v>
      </c>
      <c r="H388" s="236" t="str">
        <f t="shared" si="4"/>
        <v>#VALUE!</v>
      </c>
      <c r="I388" s="236" t="str">
        <f t="shared" si="5"/>
        <v>#VALUE!</v>
      </c>
      <c r="J388" s="236" t="str">
        <f t="shared" si="6"/>
        <v>#VALUE!</v>
      </c>
      <c r="K388" s="236" t="str">
        <f t="shared" si="7"/>
        <v>#VALUE!</v>
      </c>
      <c r="L388" s="236" t="str">
        <f t="shared" si="8"/>
        <v>#VALUE!</v>
      </c>
      <c r="M388" s="236" t="str">
        <f t="shared" si="9"/>
        <v>#VALUE!</v>
      </c>
      <c r="N388" s="236" t="str">
        <f t="shared" si="10"/>
        <v>#VALUE!</v>
      </c>
      <c r="O388" s="236" t="str">
        <f t="shared" si="11"/>
        <v>#VALUE!</v>
      </c>
      <c r="P388" s="237" t="str">
        <f t="shared" si="12"/>
        <v>OPIOIDS</v>
      </c>
      <c r="Q388" s="234" t="b">
        <v>0</v>
      </c>
      <c r="R388" s="237" t="str">
        <f t="shared" si="13"/>
        <v>LOW</v>
      </c>
      <c r="S388" s="242">
        <v>44922.0</v>
      </c>
      <c r="T388" s="243">
        <f t="shared" si="25"/>
        <v>44596</v>
      </c>
      <c r="U388" s="237"/>
      <c r="V388" s="237" t="str">
        <f t="shared" si="16"/>
        <v> </v>
      </c>
      <c r="W388" s="83"/>
      <c r="X388" s="83"/>
      <c r="Y388" s="83"/>
      <c r="Z388" s="83"/>
      <c r="AA388" s="83"/>
      <c r="AB388" s="83"/>
      <c r="AC388" s="83"/>
      <c r="AD388" s="83"/>
      <c r="AE388" s="83"/>
    </row>
    <row r="389">
      <c r="A389" s="244">
        <v>10942.0</v>
      </c>
      <c r="B389" s="245" t="s">
        <v>7616</v>
      </c>
      <c r="C389" s="231" t="b">
        <v>1</v>
      </c>
      <c r="D389" s="235">
        <v>44582.0</v>
      </c>
      <c r="E389" s="236" t="str">
        <f t="shared" si="1"/>
        <v>#VALUE!</v>
      </c>
      <c r="F389" s="236" t="str">
        <f t="shared" si="2"/>
        <v>#VALUE!</v>
      </c>
      <c r="G389" s="236" t="str">
        <f t="shared" si="3"/>
        <v>#VALUE!</v>
      </c>
      <c r="H389" s="236" t="str">
        <f t="shared" si="4"/>
        <v>#VALUE!</v>
      </c>
      <c r="I389" s="236" t="str">
        <f t="shared" si="5"/>
        <v>#VALUE!</v>
      </c>
      <c r="J389" s="236" t="str">
        <f t="shared" si="6"/>
        <v>#VALUE!</v>
      </c>
      <c r="K389" s="236" t="str">
        <f t="shared" si="7"/>
        <v>#VALUE!</v>
      </c>
      <c r="L389" s="236" t="str">
        <f t="shared" si="8"/>
        <v>#VALUE!</v>
      </c>
      <c r="M389" s="236" t="str">
        <f t="shared" si="9"/>
        <v>OPI RX</v>
      </c>
      <c r="N389" s="236" t="str">
        <f t="shared" si="10"/>
        <v>#VALUE!</v>
      </c>
      <c r="O389" s="236" t="str">
        <f t="shared" si="11"/>
        <v>#VALUE!</v>
      </c>
      <c r="P389" s="237" t="str">
        <f t="shared" si="12"/>
        <v>OPIOIDS</v>
      </c>
      <c r="Q389" s="237" t="b">
        <v>0</v>
      </c>
      <c r="R389" s="237" t="str">
        <f t="shared" si="13"/>
        <v>LOW</v>
      </c>
      <c r="S389" s="238"/>
      <c r="T389" s="243">
        <f t="shared" si="25"/>
        <v>44582</v>
      </c>
      <c r="U389" s="237" t="str">
        <f t="shared" ref="U389:U441" si="26">if((days($Z$3,$S389)/365)&gt;=1,"DUE COMM", " ")</f>
        <v>DUE COMM</v>
      </c>
      <c r="V389" s="237" t="str">
        <f t="shared" si="16"/>
        <v> </v>
      </c>
      <c r="W389" s="83"/>
      <c r="X389" s="83"/>
      <c r="Y389" s="83"/>
      <c r="Z389" s="83"/>
      <c r="AA389" s="83"/>
      <c r="AB389" s="83"/>
      <c r="AC389" s="83"/>
      <c r="AD389" s="83"/>
      <c r="AE389" s="83"/>
    </row>
    <row r="390">
      <c r="A390" s="233">
        <v>10945.0</v>
      </c>
      <c r="B390" s="239" t="s">
        <v>7601</v>
      </c>
      <c r="C390" s="231" t="b">
        <v>1</v>
      </c>
      <c r="D390" s="235">
        <v>44577.0</v>
      </c>
      <c r="E390" s="236" t="str">
        <f t="shared" si="1"/>
        <v>#VALUE!</v>
      </c>
      <c r="F390" s="236" t="str">
        <f t="shared" si="2"/>
        <v>OPI RX</v>
      </c>
      <c r="G390" s="236" t="str">
        <f t="shared" si="3"/>
        <v>#VALUE!</v>
      </c>
      <c r="H390" s="236" t="str">
        <f t="shared" si="4"/>
        <v>#VALUE!</v>
      </c>
      <c r="I390" s="236" t="str">
        <f t="shared" si="5"/>
        <v>#VALUE!</v>
      </c>
      <c r="J390" s="236" t="str">
        <f t="shared" si="6"/>
        <v>#VALUE!</v>
      </c>
      <c r="K390" s="236" t="str">
        <f t="shared" si="7"/>
        <v>#VALUE!</v>
      </c>
      <c r="L390" s="236" t="str">
        <f t="shared" si="8"/>
        <v>#VALUE!</v>
      </c>
      <c r="M390" s="236" t="str">
        <f t="shared" si="9"/>
        <v>#VALUE!</v>
      </c>
      <c r="N390" s="236" t="str">
        <f t="shared" si="10"/>
        <v>#VALUE!</v>
      </c>
      <c r="O390" s="236" t="str">
        <f t="shared" si="11"/>
        <v>#VALUE!</v>
      </c>
      <c r="P390" s="237" t="str">
        <f t="shared" si="12"/>
        <v>OPIOIDS</v>
      </c>
      <c r="Q390" s="237" t="b">
        <v>0</v>
      </c>
      <c r="R390" s="237" t="str">
        <f t="shared" si="13"/>
        <v>LOW</v>
      </c>
      <c r="S390" s="238"/>
      <c r="T390" s="243">
        <f t="shared" si="25"/>
        <v>44577</v>
      </c>
      <c r="U390" s="237" t="str">
        <f t="shared" si="26"/>
        <v>DUE COMM</v>
      </c>
      <c r="V390" s="237" t="str">
        <f t="shared" si="16"/>
        <v> </v>
      </c>
      <c r="W390" s="83"/>
      <c r="X390" s="83"/>
      <c r="Y390" s="83"/>
      <c r="Z390" s="83"/>
      <c r="AA390" s="83"/>
      <c r="AB390" s="83"/>
      <c r="AC390" s="83"/>
      <c r="AD390" s="83"/>
      <c r="AE390" s="83"/>
    </row>
    <row r="391">
      <c r="A391" s="244">
        <v>10948.0</v>
      </c>
      <c r="B391" s="245" t="s">
        <v>7576</v>
      </c>
      <c r="C391" s="231" t="b">
        <v>0</v>
      </c>
      <c r="D391" s="235" t="s">
        <v>7552</v>
      </c>
      <c r="E391" s="236" t="str">
        <f t="shared" si="1"/>
        <v>#VALUE!</v>
      </c>
      <c r="F391" s="236" t="str">
        <f t="shared" si="2"/>
        <v>#VALUE!</v>
      </c>
      <c r="G391" s="236" t="str">
        <f t="shared" si="3"/>
        <v>#VALUE!</v>
      </c>
      <c r="H391" s="236" t="str">
        <f t="shared" si="4"/>
        <v>#VALUE!</v>
      </c>
      <c r="I391" s="236" t="str">
        <f t="shared" si="5"/>
        <v>#VALUE!</v>
      </c>
      <c r="J391" s="236" t="str">
        <f t="shared" si="6"/>
        <v>#VALUE!</v>
      </c>
      <c r="K391" s="236" t="str">
        <f t="shared" si="7"/>
        <v>#VALUE!</v>
      </c>
      <c r="L391" s="236" t="str">
        <f t="shared" si="8"/>
        <v>#VALUE!</v>
      </c>
      <c r="M391" s="236" t="str">
        <f t="shared" si="9"/>
        <v>#VALUE!</v>
      </c>
      <c r="N391" s="236" t="str">
        <f t="shared" si="10"/>
        <v>#VALUE!</v>
      </c>
      <c r="O391" s="236" t="str">
        <f t="shared" si="11"/>
        <v>#VALUE!</v>
      </c>
      <c r="P391" s="237" t="str">
        <f t="shared" si="12"/>
        <v>NO RX</v>
      </c>
      <c r="Q391" s="237" t="b">
        <v>0</v>
      </c>
      <c r="R391" s="237" t="str">
        <f t="shared" si="13"/>
        <v>LOW</v>
      </c>
      <c r="S391" s="238"/>
      <c r="T391" s="238" t="str">
        <f t="shared" si="25"/>
        <v>  -  </v>
      </c>
      <c r="U391" s="237" t="str">
        <f t="shared" si="26"/>
        <v>DUE COMM</v>
      </c>
      <c r="V391" s="237" t="str">
        <f t="shared" si="16"/>
        <v> </v>
      </c>
      <c r="W391" s="83"/>
      <c r="X391" s="83"/>
      <c r="Y391" s="83"/>
      <c r="Z391" s="83"/>
      <c r="AA391" s="83"/>
      <c r="AB391" s="83"/>
      <c r="AC391" s="83"/>
      <c r="AD391" s="83"/>
      <c r="AE391" s="83"/>
    </row>
    <row r="392">
      <c r="A392" s="244">
        <v>10955.0</v>
      </c>
      <c r="B392" s="245" t="s">
        <v>7736</v>
      </c>
      <c r="C392" s="230" t="b">
        <v>0</v>
      </c>
      <c r="D392" s="235" t="s">
        <v>7552</v>
      </c>
      <c r="E392" s="236" t="str">
        <f t="shared" si="1"/>
        <v>#VALUE!</v>
      </c>
      <c r="F392" s="236" t="str">
        <f t="shared" si="2"/>
        <v>#VALUE!</v>
      </c>
      <c r="G392" s="236" t="str">
        <f t="shared" si="3"/>
        <v>#VALUE!</v>
      </c>
      <c r="H392" s="236" t="str">
        <f t="shared" si="4"/>
        <v>#VALUE!</v>
      </c>
      <c r="I392" s="236" t="str">
        <f t="shared" si="5"/>
        <v>#VALUE!</v>
      </c>
      <c r="J392" s="236" t="str">
        <f t="shared" si="6"/>
        <v>#VALUE!</v>
      </c>
      <c r="K392" s="236" t="str">
        <f t="shared" si="7"/>
        <v>#VALUE!</v>
      </c>
      <c r="L392" s="236" t="str">
        <f t="shared" si="8"/>
        <v>#VALUE!</v>
      </c>
      <c r="M392" s="236" t="str">
        <f t="shared" si="9"/>
        <v>#VALUE!</v>
      </c>
      <c r="N392" s="236" t="str">
        <f t="shared" si="10"/>
        <v>#VALUE!</v>
      </c>
      <c r="O392" s="236" t="str">
        <f t="shared" si="11"/>
        <v>#VALUE!</v>
      </c>
      <c r="P392" s="237" t="str">
        <f t="shared" si="12"/>
        <v>NO RX</v>
      </c>
      <c r="Q392" s="234" t="b">
        <v>0</v>
      </c>
      <c r="R392" s="237" t="str">
        <f t="shared" si="13"/>
        <v>LOW</v>
      </c>
      <c r="S392" s="238"/>
      <c r="T392" s="238" t="str">
        <f t="shared" si="25"/>
        <v>  -  </v>
      </c>
      <c r="U392" s="237" t="str">
        <f t="shared" si="26"/>
        <v>DUE COMM</v>
      </c>
      <c r="V392" s="237" t="str">
        <f t="shared" si="16"/>
        <v> </v>
      </c>
      <c r="W392" s="83"/>
      <c r="X392" s="83"/>
      <c r="Y392" s="83"/>
      <c r="Z392" s="83"/>
      <c r="AA392" s="83"/>
      <c r="AB392" s="83"/>
      <c r="AC392" s="83"/>
      <c r="AD392" s="83"/>
      <c r="AE392" s="83"/>
    </row>
    <row r="393">
      <c r="A393" s="233">
        <v>10958.0</v>
      </c>
      <c r="B393" s="239" t="s">
        <v>7552</v>
      </c>
      <c r="C393" s="230" t="b">
        <v>1</v>
      </c>
      <c r="D393" s="243">
        <v>44428.0</v>
      </c>
      <c r="E393" s="236" t="str">
        <f t="shared" si="1"/>
        <v>#VALUE!</v>
      </c>
      <c r="F393" s="236" t="str">
        <f t="shared" si="2"/>
        <v>#VALUE!</v>
      </c>
      <c r="G393" s="236" t="str">
        <f t="shared" si="3"/>
        <v>#VALUE!</v>
      </c>
      <c r="H393" s="236" t="str">
        <f t="shared" si="4"/>
        <v>#VALUE!</v>
      </c>
      <c r="I393" s="236" t="str">
        <f t="shared" si="5"/>
        <v>#VALUE!</v>
      </c>
      <c r="J393" s="236" t="str">
        <f t="shared" si="6"/>
        <v>#VALUE!</v>
      </c>
      <c r="K393" s="236" t="str">
        <f t="shared" si="7"/>
        <v>#VALUE!</v>
      </c>
      <c r="L393" s="236" t="str">
        <f t="shared" si="8"/>
        <v>#VALUE!</v>
      </c>
      <c r="M393" s="236" t="str">
        <f t="shared" si="9"/>
        <v>#VALUE!</v>
      </c>
      <c r="N393" s="236" t="str">
        <f t="shared" si="10"/>
        <v>#VALUE!</v>
      </c>
      <c r="O393" s="236" t="str">
        <f t="shared" si="11"/>
        <v>#VALUE!</v>
      </c>
      <c r="P393" s="237" t="str">
        <f t="shared" si="12"/>
        <v>NO RX</v>
      </c>
      <c r="Q393" s="237" t="b">
        <v>0</v>
      </c>
      <c r="R393" s="237" t="str">
        <f t="shared" si="13"/>
        <v>LOW</v>
      </c>
      <c r="S393" s="238"/>
      <c r="T393" s="243">
        <f t="shared" si="25"/>
        <v>44428</v>
      </c>
      <c r="U393" s="237" t="str">
        <f t="shared" si="26"/>
        <v>DUE COMM</v>
      </c>
      <c r="V393" s="237" t="str">
        <f t="shared" si="16"/>
        <v> </v>
      </c>
      <c r="W393" s="83"/>
      <c r="X393" s="83"/>
      <c r="Y393" s="83"/>
      <c r="Z393" s="83"/>
      <c r="AA393" s="83"/>
      <c r="AB393" s="83"/>
      <c r="AC393" s="83"/>
      <c r="AD393" s="83"/>
      <c r="AE393" s="83"/>
    </row>
    <row r="394">
      <c r="A394" s="244">
        <v>10959.0</v>
      </c>
      <c r="B394" s="245" t="s">
        <v>7737</v>
      </c>
      <c r="C394" s="230" t="b">
        <v>1</v>
      </c>
      <c r="D394" s="243">
        <v>44559.0</v>
      </c>
      <c r="E394" s="236" t="str">
        <f t="shared" si="1"/>
        <v>#VALUE!</v>
      </c>
      <c r="F394" s="236" t="str">
        <f t="shared" si="2"/>
        <v>#VALUE!</v>
      </c>
      <c r="G394" s="236" t="str">
        <f t="shared" si="3"/>
        <v>OPI RX</v>
      </c>
      <c r="H394" s="236" t="str">
        <f t="shared" si="4"/>
        <v>#VALUE!</v>
      </c>
      <c r="I394" s="236" t="str">
        <f t="shared" si="5"/>
        <v>#VALUE!</v>
      </c>
      <c r="J394" s="236" t="str">
        <f t="shared" si="6"/>
        <v>#VALUE!</v>
      </c>
      <c r="K394" s="236" t="str">
        <f t="shared" si="7"/>
        <v>#VALUE!</v>
      </c>
      <c r="L394" s="236" t="str">
        <f t="shared" si="8"/>
        <v>#VALUE!</v>
      </c>
      <c r="M394" s="236" t="str">
        <f t="shared" si="9"/>
        <v>#VALUE!</v>
      </c>
      <c r="N394" s="236" t="str">
        <f t="shared" si="10"/>
        <v>#VALUE!</v>
      </c>
      <c r="O394" s="236" t="str">
        <f t="shared" si="11"/>
        <v>#VALUE!</v>
      </c>
      <c r="P394" s="237" t="str">
        <f t="shared" si="12"/>
        <v>OPIOIDS</v>
      </c>
      <c r="Q394" s="237" t="b">
        <v>1</v>
      </c>
      <c r="R394" s="237" t="str">
        <f t="shared" si="13"/>
        <v>HIGH</v>
      </c>
      <c r="S394" s="238">
        <v>44144.0</v>
      </c>
      <c r="T394" s="243">
        <f t="shared" si="25"/>
        <v>44559</v>
      </c>
      <c r="U394" s="237" t="str">
        <f t="shared" si="26"/>
        <v>DUE COMM</v>
      </c>
      <c r="V394" s="237" t="str">
        <f t="shared" si="16"/>
        <v> </v>
      </c>
      <c r="W394" s="83"/>
      <c r="X394" s="83"/>
      <c r="Y394" s="83"/>
      <c r="Z394" s="83"/>
      <c r="AA394" s="83"/>
      <c r="AB394" s="83"/>
      <c r="AC394" s="83"/>
      <c r="AD394" s="83"/>
      <c r="AE394" s="83"/>
    </row>
    <row r="395">
      <c r="A395" s="244">
        <v>10961.0</v>
      </c>
      <c r="B395" s="245" t="s">
        <v>7681</v>
      </c>
      <c r="C395" s="231" t="b">
        <v>1</v>
      </c>
      <c r="D395" s="235">
        <v>44620.0</v>
      </c>
      <c r="E395" s="236" t="str">
        <f t="shared" si="1"/>
        <v>OPI RX</v>
      </c>
      <c r="F395" s="236" t="str">
        <f t="shared" si="2"/>
        <v>#VALUE!</v>
      </c>
      <c r="G395" s="236" t="str">
        <f t="shared" si="3"/>
        <v>#VALUE!</v>
      </c>
      <c r="H395" s="236" t="str">
        <f t="shared" si="4"/>
        <v>#VALUE!</v>
      </c>
      <c r="I395" s="236" t="str">
        <f t="shared" si="5"/>
        <v>#VALUE!</v>
      </c>
      <c r="J395" s="236" t="str">
        <f t="shared" si="6"/>
        <v>#VALUE!</v>
      </c>
      <c r="K395" s="236" t="str">
        <f t="shared" si="7"/>
        <v>#VALUE!</v>
      </c>
      <c r="L395" s="236" t="str">
        <f t="shared" si="8"/>
        <v>#VALUE!</v>
      </c>
      <c r="M395" s="236" t="str">
        <f t="shared" si="9"/>
        <v>#VALUE!</v>
      </c>
      <c r="N395" s="236" t="str">
        <f t="shared" si="10"/>
        <v>#VALUE!</v>
      </c>
      <c r="O395" s="236" t="str">
        <f t="shared" si="11"/>
        <v>#VALUE!</v>
      </c>
      <c r="P395" s="237" t="str">
        <f t="shared" si="12"/>
        <v>OPIOIDS</v>
      </c>
      <c r="Q395" s="234" t="b">
        <v>0</v>
      </c>
      <c r="R395" s="237" t="str">
        <f t="shared" si="13"/>
        <v>LOW</v>
      </c>
      <c r="S395" s="238">
        <v>44210.0</v>
      </c>
      <c r="T395" s="243">
        <f t="shared" si="25"/>
        <v>44620</v>
      </c>
      <c r="U395" s="237" t="str">
        <f t="shared" si="26"/>
        <v>DUE COMM</v>
      </c>
      <c r="V395" s="237" t="str">
        <f t="shared" si="16"/>
        <v> </v>
      </c>
      <c r="W395" s="83"/>
      <c r="X395" s="83"/>
      <c r="Y395" s="83"/>
      <c r="Z395" s="83"/>
      <c r="AA395" s="83"/>
      <c r="AB395" s="83"/>
      <c r="AC395" s="83"/>
      <c r="AD395" s="83"/>
      <c r="AE395" s="83"/>
    </row>
    <row r="396">
      <c r="A396" s="233">
        <v>10973.0</v>
      </c>
      <c r="B396" s="234" t="s">
        <v>7680</v>
      </c>
      <c r="C396" s="230" t="b">
        <v>1</v>
      </c>
      <c r="D396" s="243">
        <v>44438.0</v>
      </c>
      <c r="E396" s="236" t="str">
        <f t="shared" si="1"/>
        <v>#VALUE!</v>
      </c>
      <c r="F396" s="236" t="str">
        <f t="shared" si="2"/>
        <v>#VALUE!</v>
      </c>
      <c r="G396" s="236" t="str">
        <f t="shared" si="3"/>
        <v>OPI RX</v>
      </c>
      <c r="H396" s="236" t="str">
        <f t="shared" si="4"/>
        <v>#VALUE!</v>
      </c>
      <c r="I396" s="236" t="str">
        <f t="shared" si="5"/>
        <v>#VALUE!</v>
      </c>
      <c r="J396" s="236" t="str">
        <f t="shared" si="6"/>
        <v>#VALUE!</v>
      </c>
      <c r="K396" s="236" t="str">
        <f t="shared" si="7"/>
        <v>#VALUE!</v>
      </c>
      <c r="L396" s="236" t="str">
        <f t="shared" si="8"/>
        <v>#VALUE!</v>
      </c>
      <c r="M396" s="236" t="str">
        <f t="shared" si="9"/>
        <v>#VALUE!</v>
      </c>
      <c r="N396" s="236" t="str">
        <f t="shared" si="10"/>
        <v>#VALUE!</v>
      </c>
      <c r="O396" s="236" t="str">
        <f t="shared" si="11"/>
        <v>#VALUE!</v>
      </c>
      <c r="P396" s="237" t="str">
        <f t="shared" si="12"/>
        <v>OPIOIDS</v>
      </c>
      <c r="Q396" s="237" t="b">
        <v>0</v>
      </c>
      <c r="R396" s="237" t="str">
        <f t="shared" si="13"/>
        <v>LOW</v>
      </c>
      <c r="S396" s="238"/>
      <c r="T396" s="243">
        <f t="shared" si="25"/>
        <v>44438</v>
      </c>
      <c r="U396" s="237" t="str">
        <f t="shared" si="26"/>
        <v>DUE COMM</v>
      </c>
      <c r="V396" s="237" t="str">
        <f t="shared" si="16"/>
        <v> </v>
      </c>
      <c r="W396" s="83"/>
      <c r="X396" s="83"/>
      <c r="Y396" s="83"/>
      <c r="Z396" s="83"/>
      <c r="AA396" s="83"/>
      <c r="AB396" s="83"/>
      <c r="AC396" s="83"/>
      <c r="AD396" s="83"/>
      <c r="AE396" s="83"/>
    </row>
    <row r="397">
      <c r="A397" s="244">
        <v>10978.0</v>
      </c>
      <c r="B397" s="245" t="s">
        <v>7556</v>
      </c>
      <c r="C397" s="230" t="b">
        <v>0</v>
      </c>
      <c r="D397" s="235" t="s">
        <v>7552</v>
      </c>
      <c r="E397" s="236" t="str">
        <f t="shared" si="1"/>
        <v>OPI RX</v>
      </c>
      <c r="F397" s="236" t="str">
        <f t="shared" si="2"/>
        <v>#VALUE!</v>
      </c>
      <c r="G397" s="236" t="str">
        <f t="shared" si="3"/>
        <v>#VALUE!</v>
      </c>
      <c r="H397" s="236" t="str">
        <f t="shared" si="4"/>
        <v>#VALUE!</v>
      </c>
      <c r="I397" s="236" t="str">
        <f t="shared" si="5"/>
        <v>#VALUE!</v>
      </c>
      <c r="J397" s="236" t="str">
        <f t="shared" si="6"/>
        <v>#VALUE!</v>
      </c>
      <c r="K397" s="236" t="str">
        <f t="shared" si="7"/>
        <v>#VALUE!</v>
      </c>
      <c r="L397" s="236" t="str">
        <f t="shared" si="8"/>
        <v>#VALUE!</v>
      </c>
      <c r="M397" s="236" t="str">
        <f t="shared" si="9"/>
        <v>#VALUE!</v>
      </c>
      <c r="N397" s="236" t="str">
        <f t="shared" si="10"/>
        <v>#VALUE!</v>
      </c>
      <c r="O397" s="236" t="str">
        <f t="shared" si="11"/>
        <v>#VALUE!</v>
      </c>
      <c r="P397" s="237" t="str">
        <f t="shared" si="12"/>
        <v>OPIOIDS</v>
      </c>
      <c r="Q397" s="237" t="b">
        <v>0</v>
      </c>
      <c r="R397" s="237" t="str">
        <f t="shared" si="13"/>
        <v>LOW</v>
      </c>
      <c r="S397" s="238"/>
      <c r="T397" s="238" t="str">
        <f t="shared" si="25"/>
        <v>  -  </v>
      </c>
      <c r="U397" s="237" t="str">
        <f t="shared" si="26"/>
        <v>DUE COMM</v>
      </c>
      <c r="V397" s="237" t="str">
        <f t="shared" si="16"/>
        <v> </v>
      </c>
      <c r="W397" s="83"/>
      <c r="X397" s="83"/>
      <c r="Y397" s="83"/>
      <c r="Z397" s="83"/>
      <c r="AA397" s="83"/>
      <c r="AB397" s="83"/>
      <c r="AC397" s="83"/>
      <c r="AD397" s="83"/>
      <c r="AE397" s="83"/>
    </row>
    <row r="398">
      <c r="A398" s="244">
        <v>10990.0</v>
      </c>
      <c r="B398" s="245" t="s">
        <v>7576</v>
      </c>
      <c r="C398" s="231" t="b">
        <v>1</v>
      </c>
      <c r="D398" s="243">
        <v>44503.0</v>
      </c>
      <c r="E398" s="236" t="str">
        <f t="shared" si="1"/>
        <v>#VALUE!</v>
      </c>
      <c r="F398" s="236" t="str">
        <f t="shared" si="2"/>
        <v>#VALUE!</v>
      </c>
      <c r="G398" s="236" t="str">
        <f t="shared" si="3"/>
        <v>#VALUE!</v>
      </c>
      <c r="H398" s="236" t="str">
        <f t="shared" si="4"/>
        <v>#VALUE!</v>
      </c>
      <c r="I398" s="236" t="str">
        <f t="shared" si="5"/>
        <v>#VALUE!</v>
      </c>
      <c r="J398" s="236" t="str">
        <f t="shared" si="6"/>
        <v>#VALUE!</v>
      </c>
      <c r="K398" s="236" t="str">
        <f t="shared" si="7"/>
        <v>#VALUE!</v>
      </c>
      <c r="L398" s="236" t="str">
        <f t="shared" si="8"/>
        <v>#VALUE!</v>
      </c>
      <c r="M398" s="236" t="str">
        <f t="shared" si="9"/>
        <v>#VALUE!</v>
      </c>
      <c r="N398" s="236" t="str">
        <f t="shared" si="10"/>
        <v>#VALUE!</v>
      </c>
      <c r="O398" s="236" t="str">
        <f t="shared" si="11"/>
        <v>#VALUE!</v>
      </c>
      <c r="P398" s="237" t="str">
        <f t="shared" si="12"/>
        <v>NO RX</v>
      </c>
      <c r="Q398" s="234" t="b">
        <v>0</v>
      </c>
      <c r="R398" s="237" t="str">
        <f t="shared" si="13"/>
        <v>LOW</v>
      </c>
      <c r="S398" s="238">
        <v>44210.0</v>
      </c>
      <c r="T398" s="243">
        <f t="shared" si="25"/>
        <v>44503</v>
      </c>
      <c r="U398" s="237" t="str">
        <f t="shared" si="26"/>
        <v>DUE COMM</v>
      </c>
      <c r="V398" s="237" t="str">
        <f t="shared" si="16"/>
        <v> </v>
      </c>
      <c r="W398" s="83"/>
      <c r="X398" s="83"/>
      <c r="Y398" s="83"/>
      <c r="Z398" s="83"/>
      <c r="AA398" s="83"/>
      <c r="AB398" s="83"/>
      <c r="AC398" s="83"/>
      <c r="AD398" s="83"/>
      <c r="AE398" s="83"/>
    </row>
    <row r="399">
      <c r="A399" s="244">
        <v>10999.0</v>
      </c>
      <c r="B399" s="245" t="s">
        <v>7738</v>
      </c>
      <c r="C399" s="230" t="b">
        <v>0</v>
      </c>
      <c r="D399" s="235" t="s">
        <v>7552</v>
      </c>
      <c r="E399" s="236" t="str">
        <f t="shared" si="1"/>
        <v>#VALUE!</v>
      </c>
      <c r="F399" s="236" t="str">
        <f t="shared" si="2"/>
        <v>#VALUE!</v>
      </c>
      <c r="G399" s="236" t="str">
        <f t="shared" si="3"/>
        <v>#VALUE!</v>
      </c>
      <c r="H399" s="236" t="str">
        <f t="shared" si="4"/>
        <v>#VALUE!</v>
      </c>
      <c r="I399" s="236" t="str">
        <f t="shared" si="5"/>
        <v>#VALUE!</v>
      </c>
      <c r="J399" s="236" t="str">
        <f t="shared" si="6"/>
        <v>#VALUE!</v>
      </c>
      <c r="K399" s="236" t="str">
        <f t="shared" si="7"/>
        <v>#VALUE!</v>
      </c>
      <c r="L399" s="236" t="str">
        <f t="shared" si="8"/>
        <v>#VALUE!</v>
      </c>
      <c r="M399" s="236" t="str">
        <f t="shared" si="9"/>
        <v>OPI RX</v>
      </c>
      <c r="N399" s="236" t="str">
        <f t="shared" si="10"/>
        <v>#VALUE!</v>
      </c>
      <c r="O399" s="236" t="str">
        <f t="shared" si="11"/>
        <v>#VALUE!</v>
      </c>
      <c r="P399" s="237" t="str">
        <f t="shared" si="12"/>
        <v>OPIOIDS</v>
      </c>
      <c r="Q399" s="234" t="b">
        <v>0</v>
      </c>
      <c r="R399" s="237" t="str">
        <f t="shared" si="13"/>
        <v>LOW</v>
      </c>
      <c r="S399" s="238"/>
      <c r="T399" s="238" t="str">
        <f t="shared" si="25"/>
        <v>  -  </v>
      </c>
      <c r="U399" s="237" t="str">
        <f t="shared" si="26"/>
        <v>DUE COMM</v>
      </c>
      <c r="V399" s="237" t="str">
        <f t="shared" si="16"/>
        <v> </v>
      </c>
      <c r="W399" s="83"/>
      <c r="X399" s="83"/>
      <c r="Y399" s="83"/>
      <c r="Z399" s="83"/>
      <c r="AA399" s="83"/>
      <c r="AB399" s="83"/>
      <c r="AC399" s="83"/>
      <c r="AD399" s="83"/>
      <c r="AE399" s="83"/>
    </row>
    <row r="400">
      <c r="A400" s="244">
        <v>11000.0</v>
      </c>
      <c r="B400" s="245" t="s">
        <v>7556</v>
      </c>
      <c r="C400" s="231" t="b">
        <v>1</v>
      </c>
      <c r="D400" s="235">
        <v>44638.0</v>
      </c>
      <c r="E400" s="236" t="str">
        <f t="shared" si="1"/>
        <v>OPI RX</v>
      </c>
      <c r="F400" s="236" t="str">
        <f t="shared" si="2"/>
        <v>#VALUE!</v>
      </c>
      <c r="G400" s="236" t="str">
        <f t="shared" si="3"/>
        <v>#VALUE!</v>
      </c>
      <c r="H400" s="236" t="str">
        <f t="shared" si="4"/>
        <v>#VALUE!</v>
      </c>
      <c r="I400" s="236" t="str">
        <f t="shared" si="5"/>
        <v>#VALUE!</v>
      </c>
      <c r="J400" s="236" t="str">
        <f t="shared" si="6"/>
        <v>#VALUE!</v>
      </c>
      <c r="K400" s="236" t="str">
        <f t="shared" si="7"/>
        <v>#VALUE!</v>
      </c>
      <c r="L400" s="236" t="str">
        <f t="shared" si="8"/>
        <v>#VALUE!</v>
      </c>
      <c r="M400" s="236" t="str">
        <f t="shared" si="9"/>
        <v>#VALUE!</v>
      </c>
      <c r="N400" s="236" t="str">
        <f t="shared" si="10"/>
        <v>#VALUE!</v>
      </c>
      <c r="O400" s="236" t="str">
        <f t="shared" si="11"/>
        <v>#VALUE!</v>
      </c>
      <c r="P400" s="237" t="str">
        <f t="shared" si="12"/>
        <v>OPIOIDS</v>
      </c>
      <c r="Q400" s="237" t="b">
        <v>0</v>
      </c>
      <c r="R400" s="237" t="str">
        <f t="shared" si="13"/>
        <v>LOW</v>
      </c>
      <c r="S400" s="238">
        <v>44187.0</v>
      </c>
      <c r="T400" s="243">
        <f t="shared" si="25"/>
        <v>44638</v>
      </c>
      <c r="U400" s="237" t="str">
        <f t="shared" si="26"/>
        <v>DUE COMM</v>
      </c>
      <c r="V400" s="237" t="str">
        <f t="shared" si="16"/>
        <v> </v>
      </c>
      <c r="W400" s="83"/>
      <c r="X400" s="83"/>
      <c r="Y400" s="83"/>
      <c r="Z400" s="83"/>
      <c r="AA400" s="83"/>
      <c r="AB400" s="83"/>
      <c r="AC400" s="83"/>
      <c r="AD400" s="83"/>
      <c r="AE400" s="83"/>
    </row>
    <row r="401">
      <c r="A401" s="233">
        <v>11004.0</v>
      </c>
      <c r="B401" s="239" t="s">
        <v>7739</v>
      </c>
      <c r="C401" s="230" t="b">
        <v>1</v>
      </c>
      <c r="D401" s="235">
        <v>44631.0</v>
      </c>
      <c r="E401" s="236" t="str">
        <f t="shared" si="1"/>
        <v>#VALUE!</v>
      </c>
      <c r="F401" s="236" t="str">
        <f t="shared" si="2"/>
        <v>#VALUE!</v>
      </c>
      <c r="G401" s="236" t="str">
        <f t="shared" si="3"/>
        <v>#VALUE!</v>
      </c>
      <c r="H401" s="236" t="str">
        <f t="shared" si="4"/>
        <v>#VALUE!</v>
      </c>
      <c r="I401" s="236" t="str">
        <f t="shared" si="5"/>
        <v>#VALUE!</v>
      </c>
      <c r="J401" s="236" t="str">
        <f t="shared" si="6"/>
        <v>#VALUE!</v>
      </c>
      <c r="K401" s="236" t="str">
        <f t="shared" si="7"/>
        <v>#VALUE!</v>
      </c>
      <c r="L401" s="236" t="str">
        <f t="shared" si="8"/>
        <v>#VALUE!</v>
      </c>
      <c r="M401" s="236" t="str">
        <f t="shared" si="9"/>
        <v>#VALUE!</v>
      </c>
      <c r="N401" s="236" t="str">
        <f t="shared" si="10"/>
        <v>#VALUE!</v>
      </c>
      <c r="O401" s="236" t="str">
        <f t="shared" si="11"/>
        <v>#VALUE!</v>
      </c>
      <c r="P401" s="237" t="str">
        <f t="shared" si="12"/>
        <v>NO RX</v>
      </c>
      <c r="Q401" s="237" t="b">
        <v>1</v>
      </c>
      <c r="R401" s="237" t="str">
        <f t="shared" si="13"/>
        <v>HIGH</v>
      </c>
      <c r="S401" s="238">
        <v>44502.0</v>
      </c>
      <c r="T401" s="243">
        <f t="shared" si="25"/>
        <v>44631</v>
      </c>
      <c r="U401" s="237" t="str">
        <f t="shared" si="26"/>
        <v> </v>
      </c>
      <c r="V401" s="237" t="str">
        <f t="shared" si="16"/>
        <v> </v>
      </c>
      <c r="W401" s="83"/>
      <c r="X401" s="83"/>
      <c r="Y401" s="83"/>
      <c r="Z401" s="83"/>
      <c r="AA401" s="83"/>
      <c r="AB401" s="83"/>
      <c r="AC401" s="83"/>
      <c r="AD401" s="83"/>
      <c r="AE401" s="83"/>
    </row>
    <row r="402">
      <c r="A402" s="233">
        <v>11007.0</v>
      </c>
      <c r="B402" s="234" t="s">
        <v>7691</v>
      </c>
      <c r="C402" s="230" t="b">
        <v>0</v>
      </c>
      <c r="D402" s="235" t="s">
        <v>7552</v>
      </c>
      <c r="E402" s="236" t="str">
        <f t="shared" si="1"/>
        <v>#VALUE!</v>
      </c>
      <c r="F402" s="236" t="str">
        <f t="shared" si="2"/>
        <v>OPI RX</v>
      </c>
      <c r="G402" s="236" t="str">
        <f t="shared" si="3"/>
        <v>#VALUE!</v>
      </c>
      <c r="H402" s="236" t="str">
        <f t="shared" si="4"/>
        <v>#VALUE!</v>
      </c>
      <c r="I402" s="236" t="str">
        <f t="shared" si="5"/>
        <v>#VALUE!</v>
      </c>
      <c r="J402" s="236" t="str">
        <f t="shared" si="6"/>
        <v>#VALUE!</v>
      </c>
      <c r="K402" s="236" t="str">
        <f t="shared" si="7"/>
        <v>#VALUE!</v>
      </c>
      <c r="L402" s="236" t="str">
        <f t="shared" si="8"/>
        <v>#VALUE!</v>
      </c>
      <c r="M402" s="236" t="str">
        <f t="shared" si="9"/>
        <v>#VALUE!</v>
      </c>
      <c r="N402" s="236" t="str">
        <f t="shared" si="10"/>
        <v>#VALUE!</v>
      </c>
      <c r="O402" s="236" t="str">
        <f t="shared" si="11"/>
        <v>#VALUE!</v>
      </c>
      <c r="P402" s="237" t="str">
        <f t="shared" si="12"/>
        <v>OPIOIDS</v>
      </c>
      <c r="Q402" s="234" t="b">
        <v>0</v>
      </c>
      <c r="R402" s="237" t="str">
        <f t="shared" si="13"/>
        <v>LOW</v>
      </c>
      <c r="S402" s="238"/>
      <c r="T402" s="238" t="str">
        <f t="shared" si="25"/>
        <v>  -  </v>
      </c>
      <c r="U402" s="237" t="str">
        <f t="shared" si="26"/>
        <v>DUE COMM</v>
      </c>
      <c r="V402" s="237" t="str">
        <f t="shared" si="16"/>
        <v> </v>
      </c>
      <c r="W402" s="83"/>
      <c r="X402" s="83"/>
      <c r="Y402" s="83"/>
      <c r="Z402" s="83"/>
      <c r="AA402" s="83"/>
      <c r="AB402" s="83"/>
      <c r="AC402" s="83"/>
      <c r="AD402" s="83"/>
      <c r="AE402" s="83"/>
    </row>
    <row r="403">
      <c r="A403" s="244">
        <v>11009.0</v>
      </c>
      <c r="B403" s="245" t="s">
        <v>7569</v>
      </c>
      <c r="C403" s="230" t="b">
        <v>0</v>
      </c>
      <c r="D403" s="235" t="s">
        <v>7552</v>
      </c>
      <c r="E403" s="236" t="str">
        <f t="shared" si="1"/>
        <v>#VALUE!</v>
      </c>
      <c r="F403" s="236" t="str">
        <f t="shared" si="2"/>
        <v>#VALUE!</v>
      </c>
      <c r="G403" s="236" t="str">
        <f t="shared" si="3"/>
        <v>OPI RX</v>
      </c>
      <c r="H403" s="236" t="str">
        <f t="shared" si="4"/>
        <v>#VALUE!</v>
      </c>
      <c r="I403" s="236" t="str">
        <f t="shared" si="5"/>
        <v>#VALUE!</v>
      </c>
      <c r="J403" s="236" t="str">
        <f t="shared" si="6"/>
        <v>#VALUE!</v>
      </c>
      <c r="K403" s="236" t="str">
        <f t="shared" si="7"/>
        <v>#VALUE!</v>
      </c>
      <c r="L403" s="236" t="str">
        <f t="shared" si="8"/>
        <v>#VALUE!</v>
      </c>
      <c r="M403" s="236" t="str">
        <f t="shared" si="9"/>
        <v>#VALUE!</v>
      </c>
      <c r="N403" s="236" t="str">
        <f t="shared" si="10"/>
        <v>#VALUE!</v>
      </c>
      <c r="O403" s="236" t="str">
        <f t="shared" si="11"/>
        <v>#VALUE!</v>
      </c>
      <c r="P403" s="237" t="str">
        <f t="shared" si="12"/>
        <v>OPIOIDS</v>
      </c>
      <c r="Q403" s="237" t="b">
        <v>0</v>
      </c>
      <c r="R403" s="237" t="str">
        <f t="shared" si="13"/>
        <v>LOW</v>
      </c>
      <c r="S403" s="238"/>
      <c r="T403" s="238" t="str">
        <f t="shared" si="25"/>
        <v>  -  </v>
      </c>
      <c r="U403" s="237" t="str">
        <f t="shared" si="26"/>
        <v>DUE COMM</v>
      </c>
      <c r="V403" s="237" t="str">
        <f t="shared" si="16"/>
        <v> </v>
      </c>
      <c r="W403" s="83"/>
      <c r="X403" s="83"/>
      <c r="Y403" s="83"/>
      <c r="Z403" s="83"/>
      <c r="AA403" s="83"/>
      <c r="AB403" s="83"/>
      <c r="AC403" s="83"/>
      <c r="AD403" s="83"/>
      <c r="AE403" s="83"/>
    </row>
    <row r="404">
      <c r="A404" s="244">
        <v>11011.0</v>
      </c>
      <c r="B404" s="239" t="s">
        <v>7552</v>
      </c>
      <c r="C404" s="231" t="b">
        <v>1</v>
      </c>
      <c r="D404" s="243">
        <v>44420.0</v>
      </c>
      <c r="E404" s="236" t="str">
        <f t="shared" si="1"/>
        <v>#VALUE!</v>
      </c>
      <c r="F404" s="236" t="str">
        <f t="shared" si="2"/>
        <v>#VALUE!</v>
      </c>
      <c r="G404" s="236" t="str">
        <f t="shared" si="3"/>
        <v>#VALUE!</v>
      </c>
      <c r="H404" s="236" t="str">
        <f t="shared" si="4"/>
        <v>#VALUE!</v>
      </c>
      <c r="I404" s="236" t="str">
        <f t="shared" si="5"/>
        <v>#VALUE!</v>
      </c>
      <c r="J404" s="236" t="str">
        <f t="shared" si="6"/>
        <v>#VALUE!</v>
      </c>
      <c r="K404" s="236" t="str">
        <f t="shared" si="7"/>
        <v>#VALUE!</v>
      </c>
      <c r="L404" s="236" t="str">
        <f t="shared" si="8"/>
        <v>#VALUE!</v>
      </c>
      <c r="M404" s="236" t="str">
        <f t="shared" si="9"/>
        <v>#VALUE!</v>
      </c>
      <c r="N404" s="236" t="str">
        <f t="shared" si="10"/>
        <v>#VALUE!</v>
      </c>
      <c r="O404" s="236" t="str">
        <f t="shared" si="11"/>
        <v>#VALUE!</v>
      </c>
      <c r="P404" s="237" t="str">
        <f t="shared" si="12"/>
        <v>NO RX</v>
      </c>
      <c r="Q404" s="237" t="b">
        <v>0</v>
      </c>
      <c r="R404" s="237" t="str">
        <f t="shared" si="13"/>
        <v>LOW</v>
      </c>
      <c r="S404" s="238"/>
      <c r="T404" s="243">
        <f t="shared" si="25"/>
        <v>44420</v>
      </c>
      <c r="U404" s="237" t="str">
        <f t="shared" si="26"/>
        <v>DUE COMM</v>
      </c>
      <c r="V404" s="237" t="str">
        <f t="shared" si="16"/>
        <v> </v>
      </c>
      <c r="W404" s="83"/>
      <c r="X404" s="83"/>
      <c r="Y404" s="83"/>
      <c r="Z404" s="83"/>
      <c r="AA404" s="83"/>
      <c r="AB404" s="83"/>
      <c r="AC404" s="83"/>
      <c r="AD404" s="83"/>
      <c r="AE404" s="83"/>
    </row>
    <row r="405">
      <c r="A405" s="244">
        <v>11012.0</v>
      </c>
      <c r="B405" s="245" t="s">
        <v>7617</v>
      </c>
      <c r="C405" s="230" t="b">
        <v>1</v>
      </c>
      <c r="D405" s="235">
        <v>44634.0</v>
      </c>
      <c r="E405" s="236" t="str">
        <f t="shared" si="1"/>
        <v>#VALUE!</v>
      </c>
      <c r="F405" s="236" t="str">
        <f t="shared" si="2"/>
        <v>OPI RX</v>
      </c>
      <c r="G405" s="236" t="str">
        <f t="shared" si="3"/>
        <v>#VALUE!</v>
      </c>
      <c r="H405" s="236" t="str">
        <f t="shared" si="4"/>
        <v>#VALUE!</v>
      </c>
      <c r="I405" s="236" t="str">
        <f t="shared" si="5"/>
        <v>#VALUE!</v>
      </c>
      <c r="J405" s="236" t="str">
        <f t="shared" si="6"/>
        <v>#VALUE!</v>
      </c>
      <c r="K405" s="236" t="str">
        <f t="shared" si="7"/>
        <v>#VALUE!</v>
      </c>
      <c r="L405" s="236" t="str">
        <f t="shared" si="8"/>
        <v>#VALUE!</v>
      </c>
      <c r="M405" s="236" t="str">
        <f t="shared" si="9"/>
        <v>#VALUE!</v>
      </c>
      <c r="N405" s="236" t="str">
        <f t="shared" si="10"/>
        <v>#VALUE!</v>
      </c>
      <c r="O405" s="236" t="str">
        <f t="shared" si="11"/>
        <v>#VALUE!</v>
      </c>
      <c r="P405" s="237" t="str">
        <f t="shared" si="12"/>
        <v>OPIOIDS</v>
      </c>
      <c r="Q405" s="237" t="b">
        <v>1</v>
      </c>
      <c r="R405" s="237" t="str">
        <f t="shared" si="13"/>
        <v>HIGH</v>
      </c>
      <c r="S405" s="238">
        <v>44313.0</v>
      </c>
      <c r="T405" s="243">
        <f t="shared" si="25"/>
        <v>44634</v>
      </c>
      <c r="U405" s="237" t="str">
        <f t="shared" si="26"/>
        <v> </v>
      </c>
      <c r="V405" s="237" t="str">
        <f t="shared" si="16"/>
        <v> </v>
      </c>
      <c r="W405" s="83"/>
      <c r="X405" s="83"/>
      <c r="Y405" s="83"/>
      <c r="Z405" s="83"/>
      <c r="AA405" s="83"/>
      <c r="AB405" s="83"/>
      <c r="AC405" s="83"/>
      <c r="AD405" s="83"/>
      <c r="AE405" s="83"/>
    </row>
    <row r="406">
      <c r="A406" s="233">
        <v>11017.0</v>
      </c>
      <c r="B406" s="234" t="s">
        <v>7582</v>
      </c>
      <c r="C406" s="238" t="b">
        <v>1</v>
      </c>
      <c r="D406" s="235">
        <v>44593.0</v>
      </c>
      <c r="E406" s="236" t="str">
        <f t="shared" si="1"/>
        <v>#VALUE!</v>
      </c>
      <c r="F406" s="236" t="str">
        <f t="shared" si="2"/>
        <v>OPI RX</v>
      </c>
      <c r="G406" s="236" t="str">
        <f t="shared" si="3"/>
        <v>#VALUE!</v>
      </c>
      <c r="H406" s="236" t="str">
        <f t="shared" si="4"/>
        <v>#VALUE!</v>
      </c>
      <c r="I406" s="236" t="str">
        <f t="shared" si="5"/>
        <v>#VALUE!</v>
      </c>
      <c r="J406" s="236" t="str">
        <f t="shared" si="6"/>
        <v>#VALUE!</v>
      </c>
      <c r="K406" s="236" t="str">
        <f t="shared" si="7"/>
        <v>#VALUE!</v>
      </c>
      <c r="L406" s="236" t="str">
        <f t="shared" si="8"/>
        <v>#VALUE!</v>
      </c>
      <c r="M406" s="236" t="str">
        <f t="shared" si="9"/>
        <v>#VALUE!</v>
      </c>
      <c r="N406" s="236" t="str">
        <f t="shared" si="10"/>
        <v>#VALUE!</v>
      </c>
      <c r="O406" s="236" t="str">
        <f t="shared" si="11"/>
        <v>#VALUE!</v>
      </c>
      <c r="P406" s="237" t="str">
        <f t="shared" si="12"/>
        <v>OPIOIDS</v>
      </c>
      <c r="Q406" s="234" t="b">
        <v>0</v>
      </c>
      <c r="R406" s="237" t="str">
        <f>ifs(Q406=TRUE, "HIGH",V406="COC","HIGH",V406="THC","HIGH",Q406=FALSE,"LOW")</f>
        <v>LOW</v>
      </c>
      <c r="S406" s="238">
        <v>44181.0</v>
      </c>
      <c r="T406" s="243">
        <f t="shared" si="25"/>
        <v>44593</v>
      </c>
      <c r="U406" s="237" t="str">
        <f t="shared" si="26"/>
        <v>DUE COMM</v>
      </c>
      <c r="V406" s="237" t="str">
        <f t="shared" si="16"/>
        <v> </v>
      </c>
      <c r="W406" s="83"/>
      <c r="X406" s="83"/>
      <c r="Y406" s="83"/>
      <c r="Z406" s="83"/>
      <c r="AA406" s="83"/>
      <c r="AB406" s="83"/>
      <c r="AC406" s="83"/>
      <c r="AD406" s="83"/>
      <c r="AE406" s="83"/>
    </row>
    <row r="407">
      <c r="A407" s="233">
        <v>11025.0</v>
      </c>
      <c r="B407" s="234" t="s">
        <v>7616</v>
      </c>
      <c r="C407" s="230" t="b">
        <v>1</v>
      </c>
      <c r="D407" s="235">
        <v>44587.0</v>
      </c>
      <c r="E407" s="236" t="str">
        <f t="shared" si="1"/>
        <v>#VALUE!</v>
      </c>
      <c r="F407" s="236" t="str">
        <f t="shared" si="2"/>
        <v>#VALUE!</v>
      </c>
      <c r="G407" s="236" t="str">
        <f t="shared" si="3"/>
        <v>#VALUE!</v>
      </c>
      <c r="H407" s="236" t="str">
        <f t="shared" si="4"/>
        <v>#VALUE!</v>
      </c>
      <c r="I407" s="236" t="str">
        <f t="shared" si="5"/>
        <v>#VALUE!</v>
      </c>
      <c r="J407" s="236" t="str">
        <f t="shared" si="6"/>
        <v>#VALUE!</v>
      </c>
      <c r="K407" s="236" t="str">
        <f t="shared" si="7"/>
        <v>#VALUE!</v>
      </c>
      <c r="L407" s="236" t="str">
        <f t="shared" si="8"/>
        <v>#VALUE!</v>
      </c>
      <c r="M407" s="236" t="str">
        <f t="shared" si="9"/>
        <v>OPI RX</v>
      </c>
      <c r="N407" s="236" t="str">
        <f t="shared" si="10"/>
        <v>#VALUE!</v>
      </c>
      <c r="O407" s="236" t="str">
        <f t="shared" si="11"/>
        <v>#VALUE!</v>
      </c>
      <c r="P407" s="237" t="str">
        <f t="shared" si="12"/>
        <v>OPIOIDS</v>
      </c>
      <c r="Q407" s="237" t="b">
        <v>0</v>
      </c>
      <c r="R407" s="237" t="str">
        <f t="shared" ref="R407:R1135" si="27">if(Q407=TRUE, "HIGH","LOW")</f>
        <v>LOW</v>
      </c>
      <c r="S407" s="238">
        <v>44307.0</v>
      </c>
      <c r="T407" s="243">
        <f t="shared" si="25"/>
        <v>44587</v>
      </c>
      <c r="U407" s="237" t="str">
        <f t="shared" si="26"/>
        <v> </v>
      </c>
      <c r="V407" s="237" t="str">
        <f t="shared" si="16"/>
        <v> </v>
      </c>
      <c r="W407" s="83"/>
      <c r="X407" s="83"/>
      <c r="Y407" s="83"/>
      <c r="Z407" s="83"/>
      <c r="AA407" s="83"/>
      <c r="AB407" s="83"/>
      <c r="AC407" s="83"/>
      <c r="AD407" s="83"/>
      <c r="AE407" s="83"/>
    </row>
    <row r="408">
      <c r="A408" s="244">
        <v>11026.0</v>
      </c>
      <c r="B408" s="245" t="s">
        <v>7566</v>
      </c>
      <c r="C408" s="230" t="b">
        <v>1</v>
      </c>
      <c r="D408" s="235">
        <v>44579.0</v>
      </c>
      <c r="E408" s="236" t="str">
        <f t="shared" si="1"/>
        <v>#VALUE!</v>
      </c>
      <c r="F408" s="236" t="str">
        <f t="shared" si="2"/>
        <v>OPI RX</v>
      </c>
      <c r="G408" s="236" t="str">
        <f t="shared" si="3"/>
        <v>#VALUE!</v>
      </c>
      <c r="H408" s="236" t="str">
        <f t="shared" si="4"/>
        <v>#VALUE!</v>
      </c>
      <c r="I408" s="236" t="str">
        <f t="shared" si="5"/>
        <v>#VALUE!</v>
      </c>
      <c r="J408" s="236" t="str">
        <f t="shared" si="6"/>
        <v>#VALUE!</v>
      </c>
      <c r="K408" s="236" t="str">
        <f t="shared" si="7"/>
        <v>#VALUE!</v>
      </c>
      <c r="L408" s="236" t="str">
        <f t="shared" si="8"/>
        <v>#VALUE!</v>
      </c>
      <c r="M408" s="236" t="str">
        <f t="shared" si="9"/>
        <v>#VALUE!</v>
      </c>
      <c r="N408" s="236" t="str">
        <f t="shared" si="10"/>
        <v>#VALUE!</v>
      </c>
      <c r="O408" s="236" t="str">
        <f t="shared" si="11"/>
        <v>#VALUE!</v>
      </c>
      <c r="P408" s="237" t="str">
        <f t="shared" si="12"/>
        <v>OPIOIDS</v>
      </c>
      <c r="Q408" s="237" t="b">
        <v>0</v>
      </c>
      <c r="R408" s="237" t="str">
        <f t="shared" si="27"/>
        <v>LOW</v>
      </c>
      <c r="S408" s="238"/>
      <c r="T408" s="243">
        <f t="shared" si="25"/>
        <v>44579</v>
      </c>
      <c r="U408" s="237" t="str">
        <f t="shared" si="26"/>
        <v>DUE COMM</v>
      </c>
      <c r="V408" s="237" t="str">
        <f t="shared" si="16"/>
        <v> </v>
      </c>
      <c r="W408" s="83"/>
      <c r="X408" s="83"/>
      <c r="Y408" s="83"/>
      <c r="Z408" s="83"/>
      <c r="AA408" s="83"/>
      <c r="AB408" s="83"/>
      <c r="AC408" s="83"/>
      <c r="AD408" s="83"/>
      <c r="AE408" s="83"/>
    </row>
    <row r="409">
      <c r="A409" s="244">
        <v>11027.0</v>
      </c>
      <c r="B409" s="245" t="s">
        <v>7740</v>
      </c>
      <c r="C409" s="231" t="b">
        <v>1</v>
      </c>
      <c r="D409" s="243">
        <v>44420.0</v>
      </c>
      <c r="E409" s="236" t="str">
        <f t="shared" si="1"/>
        <v>#VALUE!</v>
      </c>
      <c r="F409" s="236" t="str">
        <f t="shared" si="2"/>
        <v>#VALUE!</v>
      </c>
      <c r="G409" s="236" t="str">
        <f t="shared" si="3"/>
        <v>#VALUE!</v>
      </c>
      <c r="H409" s="236" t="str">
        <f t="shared" si="4"/>
        <v>#VALUE!</v>
      </c>
      <c r="I409" s="236" t="str">
        <f t="shared" si="5"/>
        <v>OPI RX</v>
      </c>
      <c r="J409" s="236" t="str">
        <f t="shared" si="6"/>
        <v>#VALUE!</v>
      </c>
      <c r="K409" s="236" t="str">
        <f t="shared" si="7"/>
        <v>#VALUE!</v>
      </c>
      <c r="L409" s="236" t="str">
        <f t="shared" si="8"/>
        <v>#VALUE!</v>
      </c>
      <c r="M409" s="236" t="str">
        <f t="shared" si="9"/>
        <v>#VALUE!</v>
      </c>
      <c r="N409" s="236" t="str">
        <f t="shared" si="10"/>
        <v>#VALUE!</v>
      </c>
      <c r="O409" s="236" t="str">
        <f t="shared" si="11"/>
        <v>#VALUE!</v>
      </c>
      <c r="P409" s="237" t="str">
        <f t="shared" si="12"/>
        <v>OPIOIDS</v>
      </c>
      <c r="Q409" s="237" t="b">
        <v>1</v>
      </c>
      <c r="R409" s="237" t="str">
        <f t="shared" si="27"/>
        <v>HIGH</v>
      </c>
      <c r="S409" s="238"/>
      <c r="T409" s="243">
        <f t="shared" si="25"/>
        <v>44420</v>
      </c>
      <c r="U409" s="237" t="str">
        <f t="shared" si="26"/>
        <v>DUE COMM</v>
      </c>
      <c r="V409" s="237" t="str">
        <f t="shared" si="16"/>
        <v> </v>
      </c>
      <c r="W409" s="83"/>
      <c r="X409" s="83"/>
      <c r="Y409" s="83"/>
      <c r="Z409" s="83"/>
      <c r="AA409" s="83"/>
      <c r="AB409" s="83"/>
      <c r="AC409" s="83"/>
      <c r="AD409" s="83"/>
      <c r="AE409" s="83"/>
    </row>
    <row r="410">
      <c r="A410" s="244">
        <v>11034.0</v>
      </c>
      <c r="B410" s="245" t="s">
        <v>7598</v>
      </c>
      <c r="C410" s="230" t="b">
        <v>1</v>
      </c>
      <c r="D410" s="243">
        <v>44470.0</v>
      </c>
      <c r="E410" s="236" t="str">
        <f t="shared" si="1"/>
        <v>#VALUE!</v>
      </c>
      <c r="F410" s="236" t="str">
        <f t="shared" si="2"/>
        <v>#VALUE!</v>
      </c>
      <c r="G410" s="236" t="str">
        <f t="shared" si="3"/>
        <v>OPI RX</v>
      </c>
      <c r="H410" s="236" t="str">
        <f t="shared" si="4"/>
        <v>#VALUE!</v>
      </c>
      <c r="I410" s="236" t="str">
        <f t="shared" si="5"/>
        <v>#VALUE!</v>
      </c>
      <c r="J410" s="236" t="str">
        <f t="shared" si="6"/>
        <v>#VALUE!</v>
      </c>
      <c r="K410" s="236" t="str">
        <f t="shared" si="7"/>
        <v>#VALUE!</v>
      </c>
      <c r="L410" s="236" t="str">
        <f t="shared" si="8"/>
        <v>#VALUE!</v>
      </c>
      <c r="M410" s="236" t="str">
        <f t="shared" si="9"/>
        <v>#VALUE!</v>
      </c>
      <c r="N410" s="236" t="str">
        <f t="shared" si="10"/>
        <v>#VALUE!</v>
      </c>
      <c r="O410" s="236" t="str">
        <f t="shared" si="11"/>
        <v>#VALUE!</v>
      </c>
      <c r="P410" s="237" t="str">
        <f t="shared" si="12"/>
        <v>OPIOIDS</v>
      </c>
      <c r="Q410" s="237" t="b">
        <v>0</v>
      </c>
      <c r="R410" s="237" t="str">
        <f t="shared" si="27"/>
        <v>LOW</v>
      </c>
      <c r="S410" s="238">
        <v>44144.0</v>
      </c>
      <c r="T410" s="243">
        <f t="shared" si="25"/>
        <v>44470</v>
      </c>
      <c r="U410" s="237" t="str">
        <f t="shared" si="26"/>
        <v>DUE COMM</v>
      </c>
      <c r="V410" s="237" t="str">
        <f t="shared" si="16"/>
        <v> </v>
      </c>
      <c r="W410" s="83"/>
      <c r="X410" s="83"/>
      <c r="Y410" s="83"/>
      <c r="Z410" s="83"/>
      <c r="AA410" s="83"/>
      <c r="AB410" s="83"/>
      <c r="AC410" s="83"/>
      <c r="AD410" s="83"/>
      <c r="AE410" s="83"/>
    </row>
    <row r="411">
      <c r="A411" s="244">
        <v>11036.0</v>
      </c>
      <c r="B411" s="245" t="s">
        <v>7566</v>
      </c>
      <c r="C411" s="230" t="b">
        <v>1</v>
      </c>
      <c r="D411" s="235">
        <v>44614.0</v>
      </c>
      <c r="E411" s="236" t="str">
        <f t="shared" si="1"/>
        <v>#VALUE!</v>
      </c>
      <c r="F411" s="236" t="str">
        <f t="shared" si="2"/>
        <v>OPI RX</v>
      </c>
      <c r="G411" s="236" t="str">
        <f t="shared" si="3"/>
        <v>#VALUE!</v>
      </c>
      <c r="H411" s="236" t="str">
        <f t="shared" si="4"/>
        <v>#VALUE!</v>
      </c>
      <c r="I411" s="236" t="str">
        <f t="shared" si="5"/>
        <v>#VALUE!</v>
      </c>
      <c r="J411" s="236" t="str">
        <f t="shared" si="6"/>
        <v>#VALUE!</v>
      </c>
      <c r="K411" s="236" t="str">
        <f t="shared" si="7"/>
        <v>#VALUE!</v>
      </c>
      <c r="L411" s="236" t="str">
        <f t="shared" si="8"/>
        <v>#VALUE!</v>
      </c>
      <c r="M411" s="236" t="str">
        <f t="shared" si="9"/>
        <v>#VALUE!</v>
      </c>
      <c r="N411" s="236" t="str">
        <f t="shared" si="10"/>
        <v>#VALUE!</v>
      </c>
      <c r="O411" s="236" t="str">
        <f t="shared" si="11"/>
        <v>#VALUE!</v>
      </c>
      <c r="P411" s="237" t="str">
        <f t="shared" si="12"/>
        <v>OPIOIDS</v>
      </c>
      <c r="Q411" s="234" t="b">
        <v>0</v>
      </c>
      <c r="R411" s="237" t="str">
        <f t="shared" si="27"/>
        <v>LOW</v>
      </c>
      <c r="S411" s="238">
        <v>44187.0</v>
      </c>
      <c r="T411" s="243">
        <f t="shared" si="25"/>
        <v>44614</v>
      </c>
      <c r="U411" s="237" t="str">
        <f t="shared" si="26"/>
        <v>DUE COMM</v>
      </c>
      <c r="V411" s="237" t="str">
        <f t="shared" si="16"/>
        <v> </v>
      </c>
      <c r="W411" s="83"/>
      <c r="X411" s="83"/>
      <c r="Y411" s="83"/>
      <c r="Z411" s="83"/>
      <c r="AA411" s="83"/>
      <c r="AB411" s="83"/>
      <c r="AC411" s="83"/>
      <c r="AD411" s="83"/>
      <c r="AE411" s="83"/>
    </row>
    <row r="412">
      <c r="A412" s="244">
        <v>11037.0</v>
      </c>
      <c r="B412" s="246" t="s">
        <v>7741</v>
      </c>
      <c r="C412" s="230" t="b">
        <v>1</v>
      </c>
      <c r="D412" s="235">
        <v>44601.0</v>
      </c>
      <c r="E412" s="236" t="str">
        <f t="shared" si="1"/>
        <v>#VALUE!</v>
      </c>
      <c r="F412" s="236" t="str">
        <f t="shared" si="2"/>
        <v>OPI RX</v>
      </c>
      <c r="G412" s="236" t="str">
        <f t="shared" si="3"/>
        <v>#VALUE!</v>
      </c>
      <c r="H412" s="236" t="str">
        <f t="shared" si="4"/>
        <v>#VALUE!</v>
      </c>
      <c r="I412" s="236" t="str">
        <f t="shared" si="5"/>
        <v>#VALUE!</v>
      </c>
      <c r="J412" s="236" t="str">
        <f t="shared" si="6"/>
        <v>#VALUE!</v>
      </c>
      <c r="K412" s="236" t="str">
        <f t="shared" si="7"/>
        <v>#VALUE!</v>
      </c>
      <c r="L412" s="236" t="str">
        <f t="shared" si="8"/>
        <v>#VALUE!</v>
      </c>
      <c r="M412" s="236" t="str">
        <f t="shared" si="9"/>
        <v>#VALUE!</v>
      </c>
      <c r="N412" s="236" t="str">
        <f t="shared" si="10"/>
        <v>#VALUE!</v>
      </c>
      <c r="O412" s="236" t="str">
        <f t="shared" si="11"/>
        <v>#VALUE!</v>
      </c>
      <c r="P412" s="237" t="str">
        <f t="shared" si="12"/>
        <v>OPIOIDS</v>
      </c>
      <c r="Q412" s="237" t="b">
        <v>1</v>
      </c>
      <c r="R412" s="237" t="str">
        <f t="shared" si="27"/>
        <v>HIGH</v>
      </c>
      <c r="S412" s="238">
        <v>44552.0</v>
      </c>
      <c r="T412" s="243">
        <f t="shared" si="25"/>
        <v>44601</v>
      </c>
      <c r="U412" s="237" t="str">
        <f t="shared" si="26"/>
        <v> </v>
      </c>
      <c r="V412" s="237" t="str">
        <f t="shared" si="16"/>
        <v> </v>
      </c>
      <c r="W412" s="83"/>
      <c r="X412" s="83"/>
      <c r="Y412" s="83"/>
      <c r="Z412" s="83"/>
      <c r="AA412" s="83"/>
      <c r="AB412" s="83"/>
      <c r="AC412" s="83"/>
      <c r="AD412" s="83"/>
      <c r="AE412" s="83"/>
    </row>
    <row r="413">
      <c r="A413" s="244">
        <v>11047.0</v>
      </c>
      <c r="B413" s="245" t="s">
        <v>7742</v>
      </c>
      <c r="C413" s="230" t="b">
        <v>1</v>
      </c>
      <c r="D413" s="243">
        <v>44467.0</v>
      </c>
      <c r="E413" s="236" t="str">
        <f t="shared" si="1"/>
        <v>#VALUE!</v>
      </c>
      <c r="F413" s="236" t="str">
        <f t="shared" si="2"/>
        <v>#VALUE!</v>
      </c>
      <c r="G413" s="236" t="str">
        <f t="shared" si="3"/>
        <v>#VALUE!</v>
      </c>
      <c r="H413" s="236" t="str">
        <f t="shared" si="4"/>
        <v>#VALUE!</v>
      </c>
      <c r="I413" s="236" t="str">
        <f t="shared" si="5"/>
        <v>#VALUE!</v>
      </c>
      <c r="J413" s="236" t="str">
        <f t="shared" si="6"/>
        <v>#VALUE!</v>
      </c>
      <c r="K413" s="236" t="str">
        <f t="shared" si="7"/>
        <v>#VALUE!</v>
      </c>
      <c r="L413" s="236" t="str">
        <f t="shared" si="8"/>
        <v>#VALUE!</v>
      </c>
      <c r="M413" s="236" t="str">
        <f t="shared" si="9"/>
        <v>OPI RX</v>
      </c>
      <c r="N413" s="236" t="str">
        <f t="shared" si="10"/>
        <v>#VALUE!</v>
      </c>
      <c r="O413" s="236" t="str">
        <f t="shared" si="11"/>
        <v>#VALUE!</v>
      </c>
      <c r="P413" s="237" t="str">
        <f t="shared" si="12"/>
        <v>OPIOIDS</v>
      </c>
      <c r="Q413" s="234" t="b">
        <v>1</v>
      </c>
      <c r="R413" s="237" t="str">
        <f t="shared" si="27"/>
        <v>HIGH</v>
      </c>
      <c r="S413" s="238">
        <v>44130.0</v>
      </c>
      <c r="T413" s="243">
        <f t="shared" si="25"/>
        <v>44467</v>
      </c>
      <c r="U413" s="237" t="str">
        <f t="shared" si="26"/>
        <v>DUE COMM</v>
      </c>
      <c r="V413" s="237" t="str">
        <f t="shared" si="16"/>
        <v> </v>
      </c>
      <c r="W413" s="83"/>
      <c r="X413" s="83"/>
      <c r="Y413" s="83"/>
      <c r="Z413" s="83"/>
      <c r="AA413" s="83"/>
      <c r="AB413" s="83"/>
      <c r="AC413" s="83"/>
      <c r="AD413" s="83"/>
      <c r="AE413" s="83"/>
    </row>
    <row r="414">
      <c r="A414" s="244">
        <v>11050.0</v>
      </c>
      <c r="B414" s="245" t="s">
        <v>7606</v>
      </c>
      <c r="C414" s="230" t="b">
        <v>1</v>
      </c>
      <c r="D414" s="243">
        <v>44530.0</v>
      </c>
      <c r="E414" s="236" t="str">
        <f t="shared" si="1"/>
        <v>#VALUE!</v>
      </c>
      <c r="F414" s="236" t="str">
        <f t="shared" si="2"/>
        <v>#VALUE!</v>
      </c>
      <c r="G414" s="236" t="str">
        <f t="shared" si="3"/>
        <v>#VALUE!</v>
      </c>
      <c r="H414" s="236" t="str">
        <f t="shared" si="4"/>
        <v>#VALUE!</v>
      </c>
      <c r="I414" s="236" t="str">
        <f t="shared" si="5"/>
        <v>#VALUE!</v>
      </c>
      <c r="J414" s="236" t="str">
        <f t="shared" si="6"/>
        <v>#VALUE!</v>
      </c>
      <c r="K414" s="236" t="str">
        <f t="shared" si="7"/>
        <v>#VALUE!</v>
      </c>
      <c r="L414" s="236" t="str">
        <f t="shared" si="8"/>
        <v>#VALUE!</v>
      </c>
      <c r="M414" s="236" t="str">
        <f t="shared" si="9"/>
        <v>OPI RX</v>
      </c>
      <c r="N414" s="236" t="str">
        <f t="shared" si="10"/>
        <v>#VALUE!</v>
      </c>
      <c r="O414" s="236" t="str">
        <f t="shared" si="11"/>
        <v>#VALUE!</v>
      </c>
      <c r="P414" s="237" t="str">
        <f t="shared" si="12"/>
        <v>OPIOIDS</v>
      </c>
      <c r="Q414" s="237" t="b">
        <v>0</v>
      </c>
      <c r="R414" s="237" t="str">
        <f t="shared" si="27"/>
        <v>LOW</v>
      </c>
      <c r="S414" s="238">
        <v>44205.0</v>
      </c>
      <c r="T414" s="243">
        <f t="shared" si="25"/>
        <v>44530</v>
      </c>
      <c r="U414" s="237" t="str">
        <f t="shared" si="26"/>
        <v>DUE COMM</v>
      </c>
      <c r="V414" s="237" t="str">
        <f t="shared" si="16"/>
        <v> </v>
      </c>
      <c r="W414" s="83"/>
      <c r="X414" s="83"/>
      <c r="Y414" s="83"/>
      <c r="Z414" s="83"/>
      <c r="AA414" s="83"/>
      <c r="AB414" s="83"/>
      <c r="AC414" s="83"/>
      <c r="AD414" s="83"/>
      <c r="AE414" s="83"/>
    </row>
    <row r="415">
      <c r="A415" s="244">
        <v>11059.0</v>
      </c>
      <c r="B415" s="245" t="s">
        <v>7566</v>
      </c>
      <c r="C415" s="231" t="b">
        <v>1</v>
      </c>
      <c r="D415" s="243">
        <v>44559.0</v>
      </c>
      <c r="E415" s="236" t="str">
        <f t="shared" si="1"/>
        <v>#VALUE!</v>
      </c>
      <c r="F415" s="236" t="str">
        <f t="shared" si="2"/>
        <v>OPI RX</v>
      </c>
      <c r="G415" s="236" t="str">
        <f t="shared" si="3"/>
        <v>#VALUE!</v>
      </c>
      <c r="H415" s="236" t="str">
        <f t="shared" si="4"/>
        <v>#VALUE!</v>
      </c>
      <c r="I415" s="236" t="str">
        <f t="shared" si="5"/>
        <v>#VALUE!</v>
      </c>
      <c r="J415" s="236" t="str">
        <f t="shared" si="6"/>
        <v>#VALUE!</v>
      </c>
      <c r="K415" s="236" t="str">
        <f t="shared" si="7"/>
        <v>#VALUE!</v>
      </c>
      <c r="L415" s="236" t="str">
        <f t="shared" si="8"/>
        <v>#VALUE!</v>
      </c>
      <c r="M415" s="236" t="str">
        <f t="shared" si="9"/>
        <v>#VALUE!</v>
      </c>
      <c r="N415" s="236" t="str">
        <f t="shared" si="10"/>
        <v>#VALUE!</v>
      </c>
      <c r="O415" s="236" t="str">
        <f t="shared" si="11"/>
        <v>#VALUE!</v>
      </c>
      <c r="P415" s="237" t="str">
        <f t="shared" si="12"/>
        <v>OPIOIDS</v>
      </c>
      <c r="Q415" s="237" t="b">
        <v>0</v>
      </c>
      <c r="R415" s="237" t="str">
        <f t="shared" si="27"/>
        <v>LOW</v>
      </c>
      <c r="S415" s="238">
        <v>44519.0</v>
      </c>
      <c r="T415" s="243">
        <f t="shared" si="25"/>
        <v>44559</v>
      </c>
      <c r="U415" s="237" t="str">
        <f t="shared" si="26"/>
        <v> </v>
      </c>
      <c r="V415" s="237" t="str">
        <f t="shared" si="16"/>
        <v> </v>
      </c>
      <c r="W415" s="83"/>
      <c r="X415" s="83"/>
      <c r="Y415" s="83"/>
      <c r="Z415" s="83"/>
      <c r="AA415" s="83"/>
      <c r="AB415" s="83"/>
      <c r="AC415" s="83"/>
      <c r="AD415" s="83"/>
      <c r="AE415" s="83"/>
    </row>
    <row r="416">
      <c r="A416" s="244">
        <v>11065.0</v>
      </c>
      <c r="B416" s="245" t="s">
        <v>7743</v>
      </c>
      <c r="C416" s="231" t="b">
        <v>1</v>
      </c>
      <c r="D416" s="235">
        <v>44640.0</v>
      </c>
      <c r="E416" s="236" t="str">
        <f t="shared" si="1"/>
        <v>OPI RX</v>
      </c>
      <c r="F416" s="236" t="str">
        <f t="shared" si="2"/>
        <v>#VALUE!</v>
      </c>
      <c r="G416" s="236" t="str">
        <f t="shared" si="3"/>
        <v>#VALUE!</v>
      </c>
      <c r="H416" s="236" t="str">
        <f t="shared" si="4"/>
        <v>#VALUE!</v>
      </c>
      <c r="I416" s="236" t="str">
        <f t="shared" si="5"/>
        <v>#VALUE!</v>
      </c>
      <c r="J416" s="236" t="str">
        <f t="shared" si="6"/>
        <v>#VALUE!</v>
      </c>
      <c r="K416" s="236" t="str">
        <f t="shared" si="7"/>
        <v>#VALUE!</v>
      </c>
      <c r="L416" s="236" t="str">
        <f t="shared" si="8"/>
        <v>#VALUE!</v>
      </c>
      <c r="M416" s="236" t="str">
        <f t="shared" si="9"/>
        <v>#VALUE!</v>
      </c>
      <c r="N416" s="236" t="str">
        <f t="shared" si="10"/>
        <v>#VALUE!</v>
      </c>
      <c r="O416" s="236" t="str">
        <f t="shared" si="11"/>
        <v>#VALUE!</v>
      </c>
      <c r="P416" s="237" t="str">
        <f t="shared" si="12"/>
        <v>OPIOIDS</v>
      </c>
      <c r="Q416" s="237" t="b">
        <v>1</v>
      </c>
      <c r="R416" s="237" t="str">
        <f t="shared" si="27"/>
        <v>HIGH</v>
      </c>
      <c r="S416" s="238">
        <v>44209.0</v>
      </c>
      <c r="T416" s="243">
        <f t="shared" si="25"/>
        <v>44640</v>
      </c>
      <c r="U416" s="237" t="str">
        <f t="shared" si="26"/>
        <v>DUE COMM</v>
      </c>
      <c r="V416" s="237" t="str">
        <f t="shared" si="16"/>
        <v> </v>
      </c>
      <c r="W416" s="83"/>
      <c r="X416" s="83"/>
      <c r="Y416" s="83"/>
      <c r="Z416" s="83"/>
      <c r="AA416" s="83"/>
      <c r="AB416" s="83"/>
      <c r="AC416" s="83"/>
      <c r="AD416" s="83"/>
      <c r="AE416" s="83"/>
    </row>
    <row r="417">
      <c r="A417" s="233">
        <v>11066.0</v>
      </c>
      <c r="B417" s="239" t="s">
        <v>7744</v>
      </c>
      <c r="C417" s="230" t="b">
        <v>1</v>
      </c>
      <c r="D417" s="235">
        <v>44616.0</v>
      </c>
      <c r="E417" s="236" t="str">
        <f t="shared" si="1"/>
        <v>OPI RX</v>
      </c>
      <c r="F417" s="236" t="str">
        <f t="shared" si="2"/>
        <v>#VALUE!</v>
      </c>
      <c r="G417" s="236" t="str">
        <f t="shared" si="3"/>
        <v>#VALUE!</v>
      </c>
      <c r="H417" s="236" t="str">
        <f t="shared" si="4"/>
        <v>#VALUE!</v>
      </c>
      <c r="I417" s="236" t="str">
        <f t="shared" si="5"/>
        <v>#VALUE!</v>
      </c>
      <c r="J417" s="236" t="str">
        <f t="shared" si="6"/>
        <v>OPI RX</v>
      </c>
      <c r="K417" s="236" t="str">
        <f t="shared" si="7"/>
        <v>#VALUE!</v>
      </c>
      <c r="L417" s="236" t="str">
        <f t="shared" si="8"/>
        <v>#VALUE!</v>
      </c>
      <c r="M417" s="236" t="str">
        <f t="shared" si="9"/>
        <v>#VALUE!</v>
      </c>
      <c r="N417" s="236" t="str">
        <f t="shared" si="10"/>
        <v>#VALUE!</v>
      </c>
      <c r="O417" s="236" t="str">
        <f t="shared" si="11"/>
        <v>#VALUE!</v>
      </c>
      <c r="P417" s="237" t="str">
        <f t="shared" si="12"/>
        <v>OPIOIDS</v>
      </c>
      <c r="Q417" s="234" t="b">
        <v>0</v>
      </c>
      <c r="R417" s="237" t="str">
        <f t="shared" si="27"/>
        <v>LOW</v>
      </c>
      <c r="S417" s="238"/>
      <c r="T417" s="243">
        <f t="shared" si="25"/>
        <v>44616</v>
      </c>
      <c r="U417" s="237" t="str">
        <f t="shared" si="26"/>
        <v>DUE COMM</v>
      </c>
      <c r="V417" s="237" t="str">
        <f t="shared" si="16"/>
        <v> </v>
      </c>
      <c r="W417" s="83"/>
      <c r="X417" s="83"/>
      <c r="Y417" s="83"/>
      <c r="Z417" s="83"/>
      <c r="AA417" s="83"/>
      <c r="AB417" s="83"/>
      <c r="AC417" s="83"/>
      <c r="AD417" s="83"/>
      <c r="AE417" s="83"/>
    </row>
    <row r="418">
      <c r="A418" s="244">
        <v>11070.0</v>
      </c>
      <c r="B418" s="245" t="s">
        <v>7657</v>
      </c>
      <c r="C418" s="230" t="b">
        <v>1</v>
      </c>
      <c r="D418" s="235">
        <v>44636.0</v>
      </c>
      <c r="E418" s="236" t="str">
        <f t="shared" si="1"/>
        <v>#VALUE!</v>
      </c>
      <c r="F418" s="236" t="str">
        <f t="shared" si="2"/>
        <v>OPI RX</v>
      </c>
      <c r="G418" s="236" t="str">
        <f t="shared" si="3"/>
        <v>#VALUE!</v>
      </c>
      <c r="H418" s="236" t="str">
        <f t="shared" si="4"/>
        <v>#VALUE!</v>
      </c>
      <c r="I418" s="236" t="str">
        <f t="shared" si="5"/>
        <v>#VALUE!</v>
      </c>
      <c r="J418" s="236" t="str">
        <f t="shared" si="6"/>
        <v>#VALUE!</v>
      </c>
      <c r="K418" s="236" t="str">
        <f t="shared" si="7"/>
        <v>#VALUE!</v>
      </c>
      <c r="L418" s="236" t="str">
        <f t="shared" si="8"/>
        <v>#VALUE!</v>
      </c>
      <c r="M418" s="236" t="str">
        <f t="shared" si="9"/>
        <v>#VALUE!</v>
      </c>
      <c r="N418" s="236" t="str">
        <f t="shared" si="10"/>
        <v>#VALUE!</v>
      </c>
      <c r="O418" s="236" t="str">
        <f t="shared" si="11"/>
        <v>#VALUE!</v>
      </c>
      <c r="P418" s="237" t="str">
        <f t="shared" si="12"/>
        <v>OPIOIDS</v>
      </c>
      <c r="Q418" s="237" t="b">
        <v>0</v>
      </c>
      <c r="R418" s="237" t="str">
        <f t="shared" si="27"/>
        <v>LOW</v>
      </c>
      <c r="S418" s="238">
        <v>44201.0</v>
      </c>
      <c r="T418" s="243">
        <f t="shared" si="25"/>
        <v>44636</v>
      </c>
      <c r="U418" s="237" t="str">
        <f t="shared" si="26"/>
        <v>DUE COMM</v>
      </c>
      <c r="V418" s="237" t="str">
        <f t="shared" si="16"/>
        <v> </v>
      </c>
      <c r="W418" s="83"/>
      <c r="X418" s="83"/>
      <c r="Y418" s="83"/>
      <c r="Z418" s="83"/>
      <c r="AA418" s="83"/>
      <c r="AB418" s="83"/>
      <c r="AC418" s="83"/>
      <c r="AD418" s="83"/>
      <c r="AE418" s="83"/>
    </row>
    <row r="419">
      <c r="A419" s="233">
        <v>11071.0</v>
      </c>
      <c r="B419" s="239" t="s">
        <v>7552</v>
      </c>
      <c r="C419" s="231" t="b">
        <v>1</v>
      </c>
      <c r="D419" s="243">
        <v>44439.0</v>
      </c>
      <c r="E419" s="236" t="str">
        <f t="shared" si="1"/>
        <v>#VALUE!</v>
      </c>
      <c r="F419" s="236" t="str">
        <f t="shared" si="2"/>
        <v>#VALUE!</v>
      </c>
      <c r="G419" s="236" t="str">
        <f t="shared" si="3"/>
        <v>#VALUE!</v>
      </c>
      <c r="H419" s="236" t="str">
        <f t="shared" si="4"/>
        <v>#VALUE!</v>
      </c>
      <c r="I419" s="236" t="str">
        <f t="shared" si="5"/>
        <v>#VALUE!</v>
      </c>
      <c r="J419" s="236" t="str">
        <f t="shared" si="6"/>
        <v>#VALUE!</v>
      </c>
      <c r="K419" s="236" t="str">
        <f t="shared" si="7"/>
        <v>#VALUE!</v>
      </c>
      <c r="L419" s="236" t="str">
        <f t="shared" si="8"/>
        <v>#VALUE!</v>
      </c>
      <c r="M419" s="236" t="str">
        <f t="shared" si="9"/>
        <v>#VALUE!</v>
      </c>
      <c r="N419" s="236" t="str">
        <f t="shared" si="10"/>
        <v>#VALUE!</v>
      </c>
      <c r="O419" s="236" t="str">
        <f t="shared" si="11"/>
        <v>#VALUE!</v>
      </c>
      <c r="P419" s="237" t="str">
        <f t="shared" si="12"/>
        <v>NO RX</v>
      </c>
      <c r="Q419" s="234" t="b">
        <v>0</v>
      </c>
      <c r="R419" s="237" t="str">
        <f t="shared" si="27"/>
        <v>LOW</v>
      </c>
      <c r="S419" s="238"/>
      <c r="T419" s="243">
        <f t="shared" si="25"/>
        <v>44439</v>
      </c>
      <c r="U419" s="237" t="str">
        <f t="shared" si="26"/>
        <v>DUE COMM</v>
      </c>
      <c r="V419" s="237" t="str">
        <f t="shared" si="16"/>
        <v> </v>
      </c>
      <c r="W419" s="83"/>
      <c r="X419" s="83"/>
      <c r="Y419" s="83"/>
      <c r="Z419" s="83"/>
      <c r="AA419" s="83"/>
      <c r="AB419" s="83"/>
      <c r="AC419" s="83"/>
      <c r="AD419" s="83"/>
      <c r="AE419" s="83"/>
    </row>
    <row r="420">
      <c r="A420" s="233">
        <v>11072.0</v>
      </c>
      <c r="B420" s="239" t="s">
        <v>7745</v>
      </c>
      <c r="C420" s="231" t="b">
        <v>1</v>
      </c>
      <c r="D420" s="235">
        <v>44620.0</v>
      </c>
      <c r="E420" s="236" t="str">
        <f t="shared" si="1"/>
        <v>#VALUE!</v>
      </c>
      <c r="F420" s="236" t="str">
        <f t="shared" si="2"/>
        <v>#VALUE!</v>
      </c>
      <c r="G420" s="236" t="str">
        <f t="shared" si="3"/>
        <v>OPI RX</v>
      </c>
      <c r="H420" s="236" t="str">
        <f t="shared" si="4"/>
        <v>#VALUE!</v>
      </c>
      <c r="I420" s="236" t="str">
        <f t="shared" si="5"/>
        <v>OPI RX</v>
      </c>
      <c r="J420" s="236" t="str">
        <f t="shared" si="6"/>
        <v>#VALUE!</v>
      </c>
      <c r="K420" s="236" t="str">
        <f t="shared" si="7"/>
        <v>#VALUE!</v>
      </c>
      <c r="L420" s="236" t="str">
        <f t="shared" si="8"/>
        <v>#VALUE!</v>
      </c>
      <c r="M420" s="236" t="str">
        <f t="shared" si="9"/>
        <v>#VALUE!</v>
      </c>
      <c r="N420" s="236" t="str">
        <f t="shared" si="10"/>
        <v>#VALUE!</v>
      </c>
      <c r="O420" s="236" t="str">
        <f t="shared" si="11"/>
        <v>#VALUE!</v>
      </c>
      <c r="P420" s="237" t="str">
        <f t="shared" si="12"/>
        <v>OPIOIDS</v>
      </c>
      <c r="Q420" s="237" t="b">
        <v>1</v>
      </c>
      <c r="R420" s="237" t="str">
        <f t="shared" si="27"/>
        <v>HIGH</v>
      </c>
      <c r="S420" s="238"/>
      <c r="T420" s="243">
        <f t="shared" si="25"/>
        <v>44620</v>
      </c>
      <c r="U420" s="237" t="str">
        <f t="shared" si="26"/>
        <v>DUE COMM</v>
      </c>
      <c r="V420" s="237" t="str">
        <f t="shared" si="16"/>
        <v> </v>
      </c>
      <c r="W420" s="83"/>
      <c r="X420" s="83"/>
      <c r="Y420" s="83"/>
      <c r="Z420" s="83"/>
      <c r="AA420" s="83"/>
      <c r="AB420" s="83"/>
      <c r="AC420" s="83"/>
      <c r="AD420" s="83"/>
      <c r="AE420" s="83"/>
    </row>
    <row r="421">
      <c r="A421" s="233">
        <v>11073.0</v>
      </c>
      <c r="B421" s="234" t="s">
        <v>7746</v>
      </c>
      <c r="C421" s="230" t="b">
        <v>1</v>
      </c>
      <c r="D421" s="243">
        <v>44384.0</v>
      </c>
      <c r="E421" s="236" t="str">
        <f t="shared" si="1"/>
        <v>#VALUE!</v>
      </c>
      <c r="F421" s="236" t="str">
        <f t="shared" si="2"/>
        <v>#VALUE!</v>
      </c>
      <c r="G421" s="236" t="str">
        <f t="shared" si="3"/>
        <v>#VALUE!</v>
      </c>
      <c r="H421" s="236" t="str">
        <f t="shared" si="4"/>
        <v>#VALUE!</v>
      </c>
      <c r="I421" s="236" t="str">
        <f t="shared" si="5"/>
        <v>#VALUE!</v>
      </c>
      <c r="J421" s="236" t="str">
        <f t="shared" si="6"/>
        <v>#VALUE!</v>
      </c>
      <c r="K421" s="236" t="str">
        <f t="shared" si="7"/>
        <v>#VALUE!</v>
      </c>
      <c r="L421" s="236" t="str">
        <f t="shared" si="8"/>
        <v>#VALUE!</v>
      </c>
      <c r="M421" s="236" t="str">
        <f t="shared" si="9"/>
        <v>#VALUE!</v>
      </c>
      <c r="N421" s="236" t="str">
        <f t="shared" si="10"/>
        <v>#VALUE!</v>
      </c>
      <c r="O421" s="236" t="str">
        <f t="shared" si="11"/>
        <v>#VALUE!</v>
      </c>
      <c r="P421" s="237" t="str">
        <f t="shared" si="12"/>
        <v>NO RX</v>
      </c>
      <c r="Q421" s="234" t="b">
        <v>0</v>
      </c>
      <c r="R421" s="237" t="str">
        <f t="shared" si="27"/>
        <v>LOW</v>
      </c>
      <c r="S421" s="238"/>
      <c r="T421" s="243">
        <f t="shared" si="25"/>
        <v>44384</v>
      </c>
      <c r="U421" s="237" t="str">
        <f t="shared" si="26"/>
        <v>DUE COMM</v>
      </c>
      <c r="V421" s="237" t="str">
        <f t="shared" si="16"/>
        <v> </v>
      </c>
      <c r="W421" s="83"/>
      <c r="X421" s="83"/>
      <c r="Y421" s="83"/>
      <c r="Z421" s="83"/>
      <c r="AA421" s="83"/>
      <c r="AB421" s="83"/>
      <c r="AC421" s="83"/>
      <c r="AD421" s="83"/>
      <c r="AE421" s="83"/>
    </row>
    <row r="422">
      <c r="A422" s="244">
        <v>11077.0</v>
      </c>
      <c r="B422" s="245" t="s">
        <v>7747</v>
      </c>
      <c r="C422" s="230" t="b">
        <v>1</v>
      </c>
      <c r="D422" s="243">
        <v>44384.0</v>
      </c>
      <c r="E422" s="236" t="str">
        <f t="shared" si="1"/>
        <v>#VALUE!</v>
      </c>
      <c r="F422" s="236" t="str">
        <f t="shared" si="2"/>
        <v>#VALUE!</v>
      </c>
      <c r="G422" s="236" t="str">
        <f t="shared" si="3"/>
        <v>OPI RX</v>
      </c>
      <c r="H422" s="236" t="str">
        <f t="shared" si="4"/>
        <v>#VALUE!</v>
      </c>
      <c r="I422" s="236" t="str">
        <f t="shared" si="5"/>
        <v>#VALUE!</v>
      </c>
      <c r="J422" s="236" t="str">
        <f t="shared" si="6"/>
        <v>#VALUE!</v>
      </c>
      <c r="K422" s="236" t="str">
        <f t="shared" si="7"/>
        <v>#VALUE!</v>
      </c>
      <c r="L422" s="236" t="str">
        <f t="shared" si="8"/>
        <v>#VALUE!</v>
      </c>
      <c r="M422" s="236" t="str">
        <f t="shared" si="9"/>
        <v>#VALUE!</v>
      </c>
      <c r="N422" s="236" t="str">
        <f t="shared" si="10"/>
        <v>#VALUE!</v>
      </c>
      <c r="O422" s="236" t="str">
        <f t="shared" si="11"/>
        <v>#VALUE!</v>
      </c>
      <c r="P422" s="237" t="str">
        <f t="shared" si="12"/>
        <v>OPIOIDS</v>
      </c>
      <c r="Q422" s="237" t="b">
        <v>0</v>
      </c>
      <c r="R422" s="237" t="str">
        <f t="shared" si="27"/>
        <v>LOW</v>
      </c>
      <c r="S422" s="238"/>
      <c r="T422" s="243">
        <f t="shared" si="25"/>
        <v>44384</v>
      </c>
      <c r="U422" s="237" t="str">
        <f t="shared" si="26"/>
        <v>DUE COMM</v>
      </c>
      <c r="V422" s="237" t="str">
        <f t="shared" si="16"/>
        <v> </v>
      </c>
      <c r="W422" s="83"/>
      <c r="X422" s="83"/>
      <c r="Y422" s="83"/>
      <c r="Z422" s="83"/>
      <c r="AA422" s="83"/>
      <c r="AB422" s="83"/>
      <c r="AC422" s="83"/>
      <c r="AD422" s="83"/>
      <c r="AE422" s="83"/>
    </row>
    <row r="423">
      <c r="A423" s="233">
        <v>11083.0</v>
      </c>
      <c r="B423" s="234" t="s">
        <v>7616</v>
      </c>
      <c r="C423" s="231" t="b">
        <v>0</v>
      </c>
      <c r="D423" s="235" t="s">
        <v>7552</v>
      </c>
      <c r="E423" s="236" t="str">
        <f t="shared" si="1"/>
        <v>#VALUE!</v>
      </c>
      <c r="F423" s="236" t="str">
        <f t="shared" si="2"/>
        <v>#VALUE!</v>
      </c>
      <c r="G423" s="236" t="str">
        <f t="shared" si="3"/>
        <v>#VALUE!</v>
      </c>
      <c r="H423" s="236" t="str">
        <f t="shared" si="4"/>
        <v>#VALUE!</v>
      </c>
      <c r="I423" s="236" t="str">
        <f t="shared" si="5"/>
        <v>#VALUE!</v>
      </c>
      <c r="J423" s="236" t="str">
        <f t="shared" si="6"/>
        <v>#VALUE!</v>
      </c>
      <c r="K423" s="236" t="str">
        <f t="shared" si="7"/>
        <v>#VALUE!</v>
      </c>
      <c r="L423" s="236" t="str">
        <f t="shared" si="8"/>
        <v>#VALUE!</v>
      </c>
      <c r="M423" s="236" t="str">
        <f t="shared" si="9"/>
        <v>OPI RX</v>
      </c>
      <c r="N423" s="236" t="str">
        <f t="shared" si="10"/>
        <v>#VALUE!</v>
      </c>
      <c r="O423" s="236" t="str">
        <f t="shared" si="11"/>
        <v>#VALUE!</v>
      </c>
      <c r="P423" s="237" t="str">
        <f t="shared" si="12"/>
        <v>OPIOIDS</v>
      </c>
      <c r="Q423" s="237" t="b">
        <v>0</v>
      </c>
      <c r="R423" s="237" t="str">
        <f t="shared" si="27"/>
        <v>LOW</v>
      </c>
      <c r="S423" s="238"/>
      <c r="T423" s="238" t="str">
        <f t="shared" si="25"/>
        <v>  -  </v>
      </c>
      <c r="U423" s="237" t="str">
        <f t="shared" si="26"/>
        <v>DUE COMM</v>
      </c>
      <c r="V423" s="237" t="str">
        <f t="shared" si="16"/>
        <v> </v>
      </c>
      <c r="W423" s="83"/>
      <c r="X423" s="83"/>
      <c r="Y423" s="83"/>
      <c r="Z423" s="83"/>
      <c r="AA423" s="83"/>
      <c r="AB423" s="83"/>
      <c r="AC423" s="83"/>
      <c r="AD423" s="83"/>
      <c r="AE423" s="83"/>
    </row>
    <row r="424">
      <c r="A424" s="244">
        <v>11084.0</v>
      </c>
      <c r="B424" s="246" t="s">
        <v>7748</v>
      </c>
      <c r="C424" s="230" t="b">
        <v>1</v>
      </c>
      <c r="D424" s="235">
        <v>44593.0</v>
      </c>
      <c r="E424" s="236" t="str">
        <f t="shared" si="1"/>
        <v>#VALUE!</v>
      </c>
      <c r="F424" s="236" t="str">
        <f t="shared" si="2"/>
        <v>#VALUE!</v>
      </c>
      <c r="G424" s="236" t="str">
        <f t="shared" si="3"/>
        <v>OPI RX</v>
      </c>
      <c r="H424" s="236" t="str">
        <f t="shared" si="4"/>
        <v>#VALUE!</v>
      </c>
      <c r="I424" s="236" t="str">
        <f t="shared" si="5"/>
        <v>#VALUE!</v>
      </c>
      <c r="J424" s="236" t="str">
        <f t="shared" si="6"/>
        <v>#VALUE!</v>
      </c>
      <c r="K424" s="236" t="str">
        <f t="shared" si="7"/>
        <v>#VALUE!</v>
      </c>
      <c r="L424" s="236" t="str">
        <f t="shared" si="8"/>
        <v>#VALUE!</v>
      </c>
      <c r="M424" s="236" t="str">
        <f t="shared" si="9"/>
        <v>#VALUE!</v>
      </c>
      <c r="N424" s="236" t="str">
        <f t="shared" si="10"/>
        <v>#VALUE!</v>
      </c>
      <c r="O424" s="236" t="str">
        <f t="shared" si="11"/>
        <v>#VALUE!</v>
      </c>
      <c r="P424" s="237" t="str">
        <f t="shared" si="12"/>
        <v>OPIOIDS</v>
      </c>
      <c r="Q424" s="234" t="b">
        <v>0</v>
      </c>
      <c r="R424" s="237" t="str">
        <f t="shared" si="27"/>
        <v>LOW</v>
      </c>
      <c r="S424" s="238">
        <v>44180.0</v>
      </c>
      <c r="T424" s="243">
        <f t="shared" si="25"/>
        <v>44593</v>
      </c>
      <c r="U424" s="237" t="str">
        <f t="shared" si="26"/>
        <v>DUE COMM</v>
      </c>
      <c r="V424" s="237" t="str">
        <f t="shared" si="16"/>
        <v> </v>
      </c>
      <c r="W424" s="83"/>
      <c r="X424" s="83"/>
      <c r="Y424" s="83"/>
      <c r="Z424" s="83"/>
      <c r="AA424" s="83"/>
      <c r="AB424" s="83"/>
      <c r="AC424" s="83"/>
      <c r="AD424" s="83"/>
      <c r="AE424" s="83"/>
    </row>
    <row r="425">
      <c r="A425" s="233">
        <v>11088.0</v>
      </c>
      <c r="B425" s="234" t="s">
        <v>7568</v>
      </c>
      <c r="C425" s="231" t="b">
        <v>1</v>
      </c>
      <c r="D425" s="243">
        <v>44531.0</v>
      </c>
      <c r="E425" s="236" t="str">
        <f t="shared" si="1"/>
        <v>#VALUE!</v>
      </c>
      <c r="F425" s="236" t="str">
        <f t="shared" si="2"/>
        <v>OPI RX</v>
      </c>
      <c r="G425" s="236" t="str">
        <f t="shared" si="3"/>
        <v>#VALUE!</v>
      </c>
      <c r="H425" s="236" t="str">
        <f t="shared" si="4"/>
        <v>#VALUE!</v>
      </c>
      <c r="I425" s="236" t="str">
        <f t="shared" si="5"/>
        <v>#VALUE!</v>
      </c>
      <c r="J425" s="236" t="str">
        <f t="shared" si="6"/>
        <v>#VALUE!</v>
      </c>
      <c r="K425" s="236" t="str">
        <f t="shared" si="7"/>
        <v>#VALUE!</v>
      </c>
      <c r="L425" s="236" t="str">
        <f t="shared" si="8"/>
        <v>#VALUE!</v>
      </c>
      <c r="M425" s="236" t="str">
        <f t="shared" si="9"/>
        <v>#VALUE!</v>
      </c>
      <c r="N425" s="236" t="str">
        <f t="shared" si="10"/>
        <v>#VALUE!</v>
      </c>
      <c r="O425" s="236" t="str">
        <f t="shared" si="11"/>
        <v>#VALUE!</v>
      </c>
      <c r="P425" s="237" t="str">
        <f t="shared" si="12"/>
        <v>OPIOIDS</v>
      </c>
      <c r="Q425" s="237" t="b">
        <v>1</v>
      </c>
      <c r="R425" s="237" t="str">
        <f t="shared" si="27"/>
        <v>HIGH</v>
      </c>
      <c r="S425" s="238">
        <v>44200.0</v>
      </c>
      <c r="T425" s="243">
        <f t="shared" si="25"/>
        <v>44531</v>
      </c>
      <c r="U425" s="237" t="str">
        <f t="shared" si="26"/>
        <v>DUE COMM</v>
      </c>
      <c r="V425" s="237" t="str">
        <f t="shared" si="16"/>
        <v> </v>
      </c>
      <c r="W425" s="83"/>
      <c r="X425" s="83"/>
      <c r="Y425" s="83"/>
      <c r="Z425" s="83"/>
      <c r="AA425" s="83"/>
      <c r="AB425" s="83"/>
      <c r="AC425" s="83"/>
      <c r="AD425" s="83"/>
      <c r="AE425" s="83"/>
    </row>
    <row r="426">
      <c r="A426" s="253">
        <v>11090.0</v>
      </c>
      <c r="B426" s="239" t="s">
        <v>7686</v>
      </c>
      <c r="C426" s="230" t="b">
        <v>1</v>
      </c>
      <c r="D426" s="235">
        <v>44640.0</v>
      </c>
      <c r="E426" s="236" t="str">
        <f t="shared" si="1"/>
        <v>#VALUE!</v>
      </c>
      <c r="F426" s="236" t="str">
        <f t="shared" si="2"/>
        <v>#VALUE!</v>
      </c>
      <c r="G426" s="236" t="str">
        <f t="shared" si="3"/>
        <v>#VALUE!</v>
      </c>
      <c r="H426" s="236" t="str">
        <f t="shared" si="4"/>
        <v>#VALUE!</v>
      </c>
      <c r="I426" s="236" t="str">
        <f t="shared" si="5"/>
        <v>#VALUE!</v>
      </c>
      <c r="J426" s="236" t="str">
        <f t="shared" si="6"/>
        <v>#VALUE!</v>
      </c>
      <c r="K426" s="236" t="str">
        <f t="shared" si="7"/>
        <v>#VALUE!</v>
      </c>
      <c r="L426" s="236" t="str">
        <f t="shared" si="8"/>
        <v>#VALUE!</v>
      </c>
      <c r="M426" s="236" t="str">
        <f t="shared" si="9"/>
        <v>#VALUE!</v>
      </c>
      <c r="N426" s="236" t="str">
        <f t="shared" si="10"/>
        <v>#VALUE!</v>
      </c>
      <c r="O426" s="236" t="str">
        <f t="shared" si="11"/>
        <v>#VALUE!</v>
      </c>
      <c r="P426" s="237" t="str">
        <f t="shared" si="12"/>
        <v>NO RX</v>
      </c>
      <c r="Q426" s="237" t="b">
        <v>0</v>
      </c>
      <c r="R426" s="237" t="str">
        <f t="shared" si="27"/>
        <v>LOW</v>
      </c>
      <c r="S426" s="238"/>
      <c r="T426" s="243">
        <f t="shared" si="25"/>
        <v>44640</v>
      </c>
      <c r="U426" s="237" t="str">
        <f t="shared" si="26"/>
        <v>DUE COMM</v>
      </c>
      <c r="V426" s="237" t="str">
        <f t="shared" si="16"/>
        <v> </v>
      </c>
      <c r="W426" s="83"/>
      <c r="X426" s="83"/>
      <c r="Y426" s="83"/>
      <c r="Z426" s="83"/>
      <c r="AA426" s="83"/>
      <c r="AB426" s="83"/>
      <c r="AC426" s="83"/>
      <c r="AD426" s="83"/>
      <c r="AE426" s="83"/>
    </row>
    <row r="427">
      <c r="A427" s="244">
        <v>11093.0</v>
      </c>
      <c r="B427" s="248" t="s">
        <v>7580</v>
      </c>
      <c r="C427" s="230" t="b">
        <v>1</v>
      </c>
      <c r="D427" s="243">
        <v>44399.0</v>
      </c>
      <c r="E427" s="236" t="str">
        <f t="shared" si="1"/>
        <v>#VALUE!</v>
      </c>
      <c r="F427" s="236" t="str">
        <f t="shared" si="2"/>
        <v>#VALUE!</v>
      </c>
      <c r="G427" s="236" t="str">
        <f t="shared" si="3"/>
        <v>#VALUE!</v>
      </c>
      <c r="H427" s="236" t="str">
        <f t="shared" si="4"/>
        <v>#VALUE!</v>
      </c>
      <c r="I427" s="236" t="str">
        <f t="shared" si="5"/>
        <v>#VALUE!</v>
      </c>
      <c r="J427" s="236" t="str">
        <f t="shared" si="6"/>
        <v>#VALUE!</v>
      </c>
      <c r="K427" s="236" t="str">
        <f t="shared" si="7"/>
        <v>#VALUE!</v>
      </c>
      <c r="L427" s="236" t="str">
        <f t="shared" si="8"/>
        <v>#VALUE!</v>
      </c>
      <c r="M427" s="236" t="str">
        <f t="shared" si="9"/>
        <v>OPI RX</v>
      </c>
      <c r="N427" s="236" t="str">
        <f t="shared" si="10"/>
        <v>#VALUE!</v>
      </c>
      <c r="O427" s="236" t="str">
        <f t="shared" si="11"/>
        <v>#VALUE!</v>
      </c>
      <c r="P427" s="237" t="str">
        <f t="shared" si="12"/>
        <v>OPIOIDS</v>
      </c>
      <c r="Q427" s="237" t="b">
        <v>1</v>
      </c>
      <c r="R427" s="237" t="str">
        <f t="shared" si="27"/>
        <v>HIGH</v>
      </c>
      <c r="S427" s="238"/>
      <c r="T427" s="243">
        <f t="shared" si="25"/>
        <v>44399</v>
      </c>
      <c r="U427" s="237" t="str">
        <f t="shared" si="26"/>
        <v>DUE COMM</v>
      </c>
      <c r="V427" s="237" t="str">
        <f t="shared" si="16"/>
        <v> </v>
      </c>
      <c r="W427" s="83"/>
      <c r="X427" s="83"/>
      <c r="Y427" s="83"/>
      <c r="Z427" s="83"/>
      <c r="AA427" s="83"/>
      <c r="AB427" s="83"/>
      <c r="AC427" s="83"/>
      <c r="AD427" s="83"/>
      <c r="AE427" s="83"/>
    </row>
    <row r="428">
      <c r="A428" s="244">
        <v>11105.0</v>
      </c>
      <c r="B428" s="245" t="s">
        <v>7585</v>
      </c>
      <c r="C428" s="230" t="b">
        <v>1</v>
      </c>
      <c r="D428" s="243">
        <v>44539.0</v>
      </c>
      <c r="E428" s="236" t="str">
        <f t="shared" si="1"/>
        <v>#VALUE!</v>
      </c>
      <c r="F428" s="236" t="str">
        <f t="shared" si="2"/>
        <v>OPI RX</v>
      </c>
      <c r="G428" s="236" t="str">
        <f t="shared" si="3"/>
        <v>#VALUE!</v>
      </c>
      <c r="H428" s="236" t="str">
        <f t="shared" si="4"/>
        <v>#VALUE!</v>
      </c>
      <c r="I428" s="236" t="str">
        <f t="shared" si="5"/>
        <v>#VALUE!</v>
      </c>
      <c r="J428" s="236" t="str">
        <f t="shared" si="6"/>
        <v>#VALUE!</v>
      </c>
      <c r="K428" s="236" t="str">
        <f t="shared" si="7"/>
        <v>#VALUE!</v>
      </c>
      <c r="L428" s="236" t="str">
        <f t="shared" si="8"/>
        <v>#VALUE!</v>
      </c>
      <c r="M428" s="236" t="str">
        <f t="shared" si="9"/>
        <v>#VALUE!</v>
      </c>
      <c r="N428" s="236" t="str">
        <f t="shared" si="10"/>
        <v>#VALUE!</v>
      </c>
      <c r="O428" s="236" t="str">
        <f t="shared" si="11"/>
        <v>#VALUE!</v>
      </c>
      <c r="P428" s="237" t="str">
        <f t="shared" si="12"/>
        <v>OPIOIDS</v>
      </c>
      <c r="Q428" s="237" t="b">
        <v>0</v>
      </c>
      <c r="R428" s="237" t="str">
        <f t="shared" si="27"/>
        <v>LOW</v>
      </c>
      <c r="S428" s="238">
        <v>44187.0</v>
      </c>
      <c r="T428" s="243">
        <f t="shared" si="25"/>
        <v>44539</v>
      </c>
      <c r="U428" s="237" t="str">
        <f t="shared" si="26"/>
        <v>DUE COMM</v>
      </c>
      <c r="V428" s="237" t="str">
        <f t="shared" si="16"/>
        <v> </v>
      </c>
      <c r="W428" s="83"/>
      <c r="X428" s="83"/>
      <c r="Y428" s="83"/>
      <c r="Z428" s="83"/>
      <c r="AA428" s="83"/>
      <c r="AB428" s="83"/>
      <c r="AC428" s="83"/>
      <c r="AD428" s="83"/>
      <c r="AE428" s="83"/>
    </row>
    <row r="429">
      <c r="A429" s="244">
        <v>11107.0</v>
      </c>
      <c r="B429" s="245" t="s">
        <v>7580</v>
      </c>
      <c r="C429" s="231" t="b">
        <v>0</v>
      </c>
      <c r="D429" s="235" t="s">
        <v>7552</v>
      </c>
      <c r="E429" s="236" t="str">
        <f t="shared" si="1"/>
        <v>#VALUE!</v>
      </c>
      <c r="F429" s="236" t="str">
        <f t="shared" si="2"/>
        <v>#VALUE!</v>
      </c>
      <c r="G429" s="236" t="str">
        <f t="shared" si="3"/>
        <v>#VALUE!</v>
      </c>
      <c r="H429" s="236" t="str">
        <f t="shared" si="4"/>
        <v>#VALUE!</v>
      </c>
      <c r="I429" s="236" t="str">
        <f t="shared" si="5"/>
        <v>#VALUE!</v>
      </c>
      <c r="J429" s="236" t="str">
        <f t="shared" si="6"/>
        <v>#VALUE!</v>
      </c>
      <c r="K429" s="236" t="str">
        <f t="shared" si="7"/>
        <v>#VALUE!</v>
      </c>
      <c r="L429" s="236" t="str">
        <f t="shared" si="8"/>
        <v>#VALUE!</v>
      </c>
      <c r="M429" s="236" t="str">
        <f t="shared" si="9"/>
        <v>OPI RX</v>
      </c>
      <c r="N429" s="236" t="str">
        <f t="shared" si="10"/>
        <v>#VALUE!</v>
      </c>
      <c r="O429" s="236" t="str">
        <f t="shared" si="11"/>
        <v>#VALUE!</v>
      </c>
      <c r="P429" s="237" t="str">
        <f t="shared" si="12"/>
        <v>OPIOIDS</v>
      </c>
      <c r="Q429" s="237" t="b">
        <v>0</v>
      </c>
      <c r="R429" s="237" t="str">
        <f t="shared" si="27"/>
        <v>LOW</v>
      </c>
      <c r="S429" s="238"/>
      <c r="T429" s="238" t="str">
        <f t="shared" si="25"/>
        <v>  -  </v>
      </c>
      <c r="U429" s="237" t="str">
        <f t="shared" si="26"/>
        <v>DUE COMM</v>
      </c>
      <c r="V429" s="237" t="str">
        <f t="shared" si="16"/>
        <v> </v>
      </c>
      <c r="W429" s="83"/>
      <c r="X429" s="83"/>
      <c r="Y429" s="83"/>
      <c r="Z429" s="83"/>
      <c r="AA429" s="83"/>
      <c r="AB429" s="83"/>
      <c r="AC429" s="83"/>
      <c r="AD429" s="83"/>
      <c r="AE429" s="83"/>
    </row>
    <row r="430">
      <c r="A430" s="244">
        <v>11113.0</v>
      </c>
      <c r="B430" s="245" t="s">
        <v>7585</v>
      </c>
      <c r="C430" s="231" t="b">
        <v>0</v>
      </c>
      <c r="D430" s="235" t="s">
        <v>7552</v>
      </c>
      <c r="E430" s="236" t="str">
        <f t="shared" si="1"/>
        <v>#VALUE!</v>
      </c>
      <c r="F430" s="236" t="str">
        <f t="shared" si="2"/>
        <v>OPI RX</v>
      </c>
      <c r="G430" s="236" t="str">
        <f t="shared" si="3"/>
        <v>#VALUE!</v>
      </c>
      <c r="H430" s="236" t="str">
        <f t="shared" si="4"/>
        <v>#VALUE!</v>
      </c>
      <c r="I430" s="236" t="str">
        <f t="shared" si="5"/>
        <v>#VALUE!</v>
      </c>
      <c r="J430" s="236" t="str">
        <f t="shared" si="6"/>
        <v>#VALUE!</v>
      </c>
      <c r="K430" s="236" t="str">
        <f t="shared" si="7"/>
        <v>#VALUE!</v>
      </c>
      <c r="L430" s="236" t="str">
        <f t="shared" si="8"/>
        <v>#VALUE!</v>
      </c>
      <c r="M430" s="236" t="str">
        <f t="shared" si="9"/>
        <v>#VALUE!</v>
      </c>
      <c r="N430" s="236" t="str">
        <f t="shared" si="10"/>
        <v>#VALUE!</v>
      </c>
      <c r="O430" s="236" t="str">
        <f t="shared" si="11"/>
        <v>#VALUE!</v>
      </c>
      <c r="P430" s="237" t="str">
        <f t="shared" si="12"/>
        <v>OPIOIDS</v>
      </c>
      <c r="Q430" s="237" t="b">
        <v>0</v>
      </c>
      <c r="R430" s="237" t="str">
        <f t="shared" si="27"/>
        <v>LOW</v>
      </c>
      <c r="S430" s="238"/>
      <c r="T430" s="238" t="str">
        <f t="shared" si="25"/>
        <v>  -  </v>
      </c>
      <c r="U430" s="237" t="str">
        <f t="shared" si="26"/>
        <v>DUE COMM</v>
      </c>
      <c r="V430" s="237" t="str">
        <f t="shared" si="16"/>
        <v> </v>
      </c>
      <c r="W430" s="83"/>
      <c r="X430" s="83"/>
      <c r="Y430" s="83"/>
      <c r="Z430" s="83"/>
      <c r="AA430" s="83"/>
      <c r="AB430" s="83"/>
      <c r="AC430" s="83"/>
      <c r="AD430" s="83"/>
      <c r="AE430" s="83"/>
    </row>
    <row r="431">
      <c r="A431" s="244">
        <v>11116.0</v>
      </c>
      <c r="B431" s="245" t="s">
        <v>7570</v>
      </c>
      <c r="C431" s="230" t="b">
        <v>1</v>
      </c>
      <c r="D431" s="243">
        <v>44531.0</v>
      </c>
      <c r="E431" s="236" t="str">
        <f t="shared" si="1"/>
        <v>#VALUE!</v>
      </c>
      <c r="F431" s="236" t="str">
        <f t="shared" si="2"/>
        <v>#VALUE!</v>
      </c>
      <c r="G431" s="236" t="str">
        <f t="shared" si="3"/>
        <v>#VALUE!</v>
      </c>
      <c r="H431" s="236" t="str">
        <f t="shared" si="4"/>
        <v>#VALUE!</v>
      </c>
      <c r="I431" s="236" t="str">
        <f t="shared" si="5"/>
        <v>#VALUE!</v>
      </c>
      <c r="J431" s="236" t="str">
        <f t="shared" si="6"/>
        <v>#VALUE!</v>
      </c>
      <c r="K431" s="236" t="str">
        <f t="shared" si="7"/>
        <v>#VALUE!</v>
      </c>
      <c r="L431" s="236" t="str">
        <f t="shared" si="8"/>
        <v>#VALUE!</v>
      </c>
      <c r="M431" s="236" t="str">
        <f t="shared" si="9"/>
        <v>#VALUE!</v>
      </c>
      <c r="N431" s="236" t="str">
        <f t="shared" si="10"/>
        <v>#VALUE!</v>
      </c>
      <c r="O431" s="236" t="str">
        <f t="shared" si="11"/>
        <v>#VALUE!</v>
      </c>
      <c r="P431" s="237" t="str">
        <f t="shared" si="12"/>
        <v>NO RX</v>
      </c>
      <c r="Q431" s="237" t="b">
        <v>1</v>
      </c>
      <c r="R431" s="237" t="str">
        <f t="shared" si="27"/>
        <v>HIGH</v>
      </c>
      <c r="S431" s="238">
        <v>44343.0</v>
      </c>
      <c r="T431" s="243">
        <f t="shared" si="25"/>
        <v>44531</v>
      </c>
      <c r="U431" s="237" t="str">
        <f t="shared" si="26"/>
        <v> </v>
      </c>
      <c r="V431" s="237" t="str">
        <f t="shared" si="16"/>
        <v> </v>
      </c>
      <c r="W431" s="83"/>
      <c r="X431" s="83"/>
      <c r="Y431" s="83"/>
      <c r="Z431" s="83"/>
      <c r="AA431" s="83"/>
      <c r="AB431" s="83"/>
      <c r="AC431" s="83"/>
      <c r="AD431" s="83"/>
      <c r="AE431" s="83"/>
    </row>
    <row r="432">
      <c r="A432" s="233">
        <v>11120.0</v>
      </c>
      <c r="B432" s="234" t="s">
        <v>7749</v>
      </c>
      <c r="C432" s="230" t="b">
        <v>1</v>
      </c>
      <c r="D432" s="243">
        <v>44469.0</v>
      </c>
      <c r="E432" s="236" t="str">
        <f t="shared" si="1"/>
        <v>OPI RX</v>
      </c>
      <c r="F432" s="236" t="str">
        <f t="shared" si="2"/>
        <v>OPI RX</v>
      </c>
      <c r="G432" s="236" t="str">
        <f t="shared" si="3"/>
        <v>#VALUE!</v>
      </c>
      <c r="H432" s="236" t="str">
        <f t="shared" si="4"/>
        <v>#VALUE!</v>
      </c>
      <c r="I432" s="236" t="str">
        <f t="shared" si="5"/>
        <v>#VALUE!</v>
      </c>
      <c r="J432" s="236" t="str">
        <f t="shared" si="6"/>
        <v>#VALUE!</v>
      </c>
      <c r="K432" s="236" t="str">
        <f t="shared" si="7"/>
        <v>#VALUE!</v>
      </c>
      <c r="L432" s="236" t="str">
        <f t="shared" si="8"/>
        <v>#VALUE!</v>
      </c>
      <c r="M432" s="236" t="str">
        <f t="shared" si="9"/>
        <v>#VALUE!</v>
      </c>
      <c r="N432" s="236" t="str">
        <f t="shared" si="10"/>
        <v>#VALUE!</v>
      </c>
      <c r="O432" s="236" t="str">
        <f t="shared" si="11"/>
        <v>#VALUE!</v>
      </c>
      <c r="P432" s="237" t="str">
        <f t="shared" si="12"/>
        <v>OPIOIDS</v>
      </c>
      <c r="Q432" s="234" t="b">
        <v>0</v>
      </c>
      <c r="R432" s="237" t="str">
        <f t="shared" si="27"/>
        <v>LOW</v>
      </c>
      <c r="S432" s="238">
        <v>44146.0</v>
      </c>
      <c r="T432" s="243">
        <f t="shared" si="25"/>
        <v>44469</v>
      </c>
      <c r="U432" s="237" t="str">
        <f t="shared" si="26"/>
        <v>DUE COMM</v>
      </c>
      <c r="V432" s="237" t="str">
        <f t="shared" si="16"/>
        <v> </v>
      </c>
      <c r="W432" s="83"/>
      <c r="X432" s="83"/>
      <c r="Y432" s="83"/>
      <c r="Z432" s="83"/>
      <c r="AA432" s="83"/>
      <c r="AB432" s="83"/>
      <c r="AC432" s="83"/>
      <c r="AD432" s="83"/>
      <c r="AE432" s="83"/>
    </row>
    <row r="433">
      <c r="A433" s="244">
        <v>11127.0</v>
      </c>
      <c r="B433" s="245" t="s">
        <v>7750</v>
      </c>
      <c r="C433" s="231" t="b">
        <v>0</v>
      </c>
      <c r="D433" s="235" t="s">
        <v>7552</v>
      </c>
      <c r="E433" s="236" t="str">
        <f t="shared" si="1"/>
        <v>#VALUE!</v>
      </c>
      <c r="F433" s="236" t="str">
        <f t="shared" si="2"/>
        <v>#VALUE!</v>
      </c>
      <c r="G433" s="236" t="str">
        <f t="shared" si="3"/>
        <v>#VALUE!</v>
      </c>
      <c r="H433" s="236" t="str">
        <f t="shared" si="4"/>
        <v>#VALUE!</v>
      </c>
      <c r="I433" s="236" t="str">
        <f t="shared" si="5"/>
        <v>#VALUE!</v>
      </c>
      <c r="J433" s="236" t="str">
        <f t="shared" si="6"/>
        <v>#VALUE!</v>
      </c>
      <c r="K433" s="236" t="str">
        <f t="shared" si="7"/>
        <v>#VALUE!</v>
      </c>
      <c r="L433" s="236" t="str">
        <f t="shared" si="8"/>
        <v>#VALUE!</v>
      </c>
      <c r="M433" s="236" t="str">
        <f t="shared" si="9"/>
        <v>#VALUE!</v>
      </c>
      <c r="N433" s="236" t="str">
        <f t="shared" si="10"/>
        <v>#VALUE!</v>
      </c>
      <c r="O433" s="236" t="str">
        <f t="shared" si="11"/>
        <v>OPI RX</v>
      </c>
      <c r="P433" s="237" t="str">
        <f t="shared" si="12"/>
        <v>OPIOIDS</v>
      </c>
      <c r="Q433" s="237" t="b">
        <v>1</v>
      </c>
      <c r="R433" s="237" t="str">
        <f t="shared" si="27"/>
        <v>HIGH</v>
      </c>
      <c r="S433" s="238"/>
      <c r="T433" s="238" t="str">
        <f t="shared" si="25"/>
        <v>  -  </v>
      </c>
      <c r="U433" s="237" t="str">
        <f t="shared" si="26"/>
        <v>DUE COMM</v>
      </c>
      <c r="V433" s="237" t="str">
        <f t="shared" si="16"/>
        <v> </v>
      </c>
      <c r="W433" s="83"/>
      <c r="X433" s="83"/>
      <c r="Y433" s="83"/>
      <c r="Z433" s="83"/>
      <c r="AA433" s="83"/>
      <c r="AB433" s="83"/>
      <c r="AC433" s="83"/>
      <c r="AD433" s="83"/>
      <c r="AE433" s="83"/>
    </row>
    <row r="434">
      <c r="A434" s="244">
        <v>11129.0</v>
      </c>
      <c r="B434" s="245" t="s">
        <v>7582</v>
      </c>
      <c r="C434" s="231" t="b">
        <v>0</v>
      </c>
      <c r="D434" s="235" t="s">
        <v>7552</v>
      </c>
      <c r="E434" s="236" t="str">
        <f t="shared" si="1"/>
        <v>#VALUE!</v>
      </c>
      <c r="F434" s="236" t="str">
        <f t="shared" si="2"/>
        <v>OPI RX</v>
      </c>
      <c r="G434" s="236" t="str">
        <f t="shared" si="3"/>
        <v>#VALUE!</v>
      </c>
      <c r="H434" s="236" t="str">
        <f t="shared" si="4"/>
        <v>#VALUE!</v>
      </c>
      <c r="I434" s="236" t="str">
        <f t="shared" si="5"/>
        <v>#VALUE!</v>
      </c>
      <c r="J434" s="236" t="str">
        <f t="shared" si="6"/>
        <v>#VALUE!</v>
      </c>
      <c r="K434" s="236" t="str">
        <f t="shared" si="7"/>
        <v>#VALUE!</v>
      </c>
      <c r="L434" s="236" t="str">
        <f t="shared" si="8"/>
        <v>#VALUE!</v>
      </c>
      <c r="M434" s="236" t="str">
        <f t="shared" si="9"/>
        <v>#VALUE!</v>
      </c>
      <c r="N434" s="236" t="str">
        <f t="shared" si="10"/>
        <v>#VALUE!</v>
      </c>
      <c r="O434" s="236" t="str">
        <f t="shared" si="11"/>
        <v>#VALUE!</v>
      </c>
      <c r="P434" s="237" t="str">
        <f t="shared" si="12"/>
        <v>OPIOIDS</v>
      </c>
      <c r="Q434" s="237" t="b">
        <v>0</v>
      </c>
      <c r="R434" s="237" t="str">
        <f t="shared" si="27"/>
        <v>LOW</v>
      </c>
      <c r="S434" s="238"/>
      <c r="T434" s="238" t="str">
        <f t="shared" si="25"/>
        <v>  -  </v>
      </c>
      <c r="U434" s="237" t="str">
        <f t="shared" si="26"/>
        <v>DUE COMM</v>
      </c>
      <c r="V434" s="237" t="str">
        <f t="shared" si="16"/>
        <v> </v>
      </c>
      <c r="W434" s="83"/>
      <c r="X434" s="83"/>
      <c r="Y434" s="83"/>
      <c r="Z434" s="83"/>
      <c r="AA434" s="83"/>
      <c r="AB434" s="83"/>
      <c r="AC434" s="83"/>
      <c r="AD434" s="83"/>
      <c r="AE434" s="83"/>
    </row>
    <row r="435">
      <c r="A435" s="244">
        <v>11131.0</v>
      </c>
      <c r="B435" s="245" t="s">
        <v>7689</v>
      </c>
      <c r="C435" s="230" t="b">
        <v>1</v>
      </c>
      <c r="D435" s="235">
        <v>44601.0</v>
      </c>
      <c r="E435" s="236" t="str">
        <f t="shared" si="1"/>
        <v>#VALUE!</v>
      </c>
      <c r="F435" s="236" t="str">
        <f t="shared" si="2"/>
        <v>#VALUE!</v>
      </c>
      <c r="G435" s="236" t="str">
        <f t="shared" si="3"/>
        <v>#VALUE!</v>
      </c>
      <c r="H435" s="236" t="str">
        <f t="shared" si="4"/>
        <v>#VALUE!</v>
      </c>
      <c r="I435" s="236" t="str">
        <f t="shared" si="5"/>
        <v>#VALUE!</v>
      </c>
      <c r="J435" s="236" t="str">
        <f t="shared" si="6"/>
        <v>#VALUE!</v>
      </c>
      <c r="K435" s="236" t="str">
        <f t="shared" si="7"/>
        <v>#VALUE!</v>
      </c>
      <c r="L435" s="236" t="str">
        <f t="shared" si="8"/>
        <v>#VALUE!</v>
      </c>
      <c r="M435" s="236" t="str">
        <f t="shared" si="9"/>
        <v>OPI RX</v>
      </c>
      <c r="N435" s="236" t="str">
        <f t="shared" si="10"/>
        <v>#VALUE!</v>
      </c>
      <c r="O435" s="236" t="str">
        <f t="shared" si="11"/>
        <v>#VALUE!</v>
      </c>
      <c r="P435" s="237" t="str">
        <f t="shared" si="12"/>
        <v>OPIOIDS</v>
      </c>
      <c r="Q435" s="237" t="b">
        <v>1</v>
      </c>
      <c r="R435" s="237" t="str">
        <f t="shared" si="27"/>
        <v>HIGH</v>
      </c>
      <c r="S435" s="238">
        <v>44224.0</v>
      </c>
      <c r="T435" s="243">
        <f t="shared" si="25"/>
        <v>44601</v>
      </c>
      <c r="U435" s="237" t="str">
        <f t="shared" si="26"/>
        <v>DUE COMM</v>
      </c>
      <c r="V435" s="237" t="str">
        <f t="shared" si="16"/>
        <v> </v>
      </c>
      <c r="W435" s="83"/>
      <c r="X435" s="83"/>
      <c r="Y435" s="83"/>
      <c r="Z435" s="83"/>
      <c r="AA435" s="83"/>
      <c r="AB435" s="83"/>
      <c r="AC435" s="83"/>
      <c r="AD435" s="83"/>
      <c r="AE435" s="83"/>
    </row>
    <row r="436">
      <c r="A436" s="244">
        <v>11135.0</v>
      </c>
      <c r="B436" s="245" t="s">
        <v>7751</v>
      </c>
      <c r="C436" s="230" t="b">
        <v>1</v>
      </c>
      <c r="D436" s="243">
        <v>44399.0</v>
      </c>
      <c r="E436" s="236" t="str">
        <f t="shared" si="1"/>
        <v>#VALUE!</v>
      </c>
      <c r="F436" s="236" t="str">
        <f t="shared" si="2"/>
        <v>OPI RX</v>
      </c>
      <c r="G436" s="236" t="str">
        <f t="shared" si="3"/>
        <v>OPI RX</v>
      </c>
      <c r="H436" s="236" t="str">
        <f t="shared" si="4"/>
        <v>#VALUE!</v>
      </c>
      <c r="I436" s="236" t="str">
        <f t="shared" si="5"/>
        <v>#VALUE!</v>
      </c>
      <c r="J436" s="236" t="str">
        <f t="shared" si="6"/>
        <v>#VALUE!</v>
      </c>
      <c r="K436" s="236" t="str">
        <f t="shared" si="7"/>
        <v>#VALUE!</v>
      </c>
      <c r="L436" s="236" t="str">
        <f t="shared" si="8"/>
        <v>#VALUE!</v>
      </c>
      <c r="M436" s="236" t="str">
        <f t="shared" si="9"/>
        <v>OPI RX</v>
      </c>
      <c r="N436" s="236" t="str">
        <f t="shared" si="10"/>
        <v>#VALUE!</v>
      </c>
      <c r="O436" s="236" t="str">
        <f t="shared" si="11"/>
        <v>#VALUE!</v>
      </c>
      <c r="P436" s="237" t="str">
        <f t="shared" si="12"/>
        <v>OPIOIDS</v>
      </c>
      <c r="Q436" s="237" t="b">
        <v>0</v>
      </c>
      <c r="R436" s="237" t="str">
        <f t="shared" si="27"/>
        <v>LOW</v>
      </c>
      <c r="S436" s="238"/>
      <c r="T436" s="243">
        <f t="shared" si="25"/>
        <v>44399</v>
      </c>
      <c r="U436" s="237" t="str">
        <f t="shared" si="26"/>
        <v>DUE COMM</v>
      </c>
      <c r="V436" s="237" t="str">
        <f t="shared" si="16"/>
        <v> </v>
      </c>
      <c r="W436" s="83"/>
      <c r="X436" s="83"/>
      <c r="Y436" s="83"/>
      <c r="Z436" s="83"/>
      <c r="AA436" s="83"/>
      <c r="AB436" s="83"/>
      <c r="AC436" s="83"/>
      <c r="AD436" s="83"/>
      <c r="AE436" s="83"/>
    </row>
    <row r="437">
      <c r="A437" s="233">
        <v>11138.0</v>
      </c>
      <c r="B437" s="239" t="s">
        <v>7552</v>
      </c>
      <c r="C437" s="231" t="b">
        <v>0</v>
      </c>
      <c r="D437" s="235" t="s">
        <v>7552</v>
      </c>
      <c r="E437" s="236" t="str">
        <f t="shared" si="1"/>
        <v>#VALUE!</v>
      </c>
      <c r="F437" s="236" t="str">
        <f t="shared" si="2"/>
        <v>#VALUE!</v>
      </c>
      <c r="G437" s="236" t="str">
        <f t="shared" si="3"/>
        <v>#VALUE!</v>
      </c>
      <c r="H437" s="236" t="str">
        <f t="shared" si="4"/>
        <v>#VALUE!</v>
      </c>
      <c r="I437" s="236" t="str">
        <f t="shared" si="5"/>
        <v>#VALUE!</v>
      </c>
      <c r="J437" s="236" t="str">
        <f t="shared" si="6"/>
        <v>#VALUE!</v>
      </c>
      <c r="K437" s="236" t="str">
        <f t="shared" si="7"/>
        <v>#VALUE!</v>
      </c>
      <c r="L437" s="236" t="str">
        <f t="shared" si="8"/>
        <v>#VALUE!</v>
      </c>
      <c r="M437" s="236" t="str">
        <f t="shared" si="9"/>
        <v>#VALUE!</v>
      </c>
      <c r="N437" s="236" t="str">
        <f t="shared" si="10"/>
        <v>#VALUE!</v>
      </c>
      <c r="O437" s="236" t="str">
        <f t="shared" si="11"/>
        <v>#VALUE!</v>
      </c>
      <c r="P437" s="237" t="str">
        <f t="shared" si="12"/>
        <v>NO RX</v>
      </c>
      <c r="Q437" s="237" t="b">
        <v>0</v>
      </c>
      <c r="R437" s="237" t="str">
        <f t="shared" si="27"/>
        <v>LOW</v>
      </c>
      <c r="S437" s="238"/>
      <c r="T437" s="238" t="str">
        <f t="shared" si="25"/>
        <v>  -  </v>
      </c>
      <c r="U437" s="237" t="str">
        <f t="shared" si="26"/>
        <v>DUE COMM</v>
      </c>
      <c r="V437" s="237" t="str">
        <f t="shared" si="16"/>
        <v> </v>
      </c>
      <c r="W437" s="83"/>
      <c r="X437" s="83"/>
      <c r="Y437" s="83"/>
      <c r="Z437" s="83"/>
      <c r="AA437" s="83"/>
      <c r="AB437" s="83"/>
      <c r="AC437" s="83"/>
      <c r="AD437" s="83"/>
      <c r="AE437" s="83"/>
    </row>
    <row r="438">
      <c r="A438" s="244">
        <v>11140.0</v>
      </c>
      <c r="B438" s="246" t="s">
        <v>7552</v>
      </c>
      <c r="C438" s="231" t="b">
        <v>1</v>
      </c>
      <c r="D438" s="243">
        <v>44539.0</v>
      </c>
      <c r="E438" s="236" t="str">
        <f t="shared" si="1"/>
        <v>#VALUE!</v>
      </c>
      <c r="F438" s="236" t="str">
        <f t="shared" si="2"/>
        <v>#VALUE!</v>
      </c>
      <c r="G438" s="236" t="str">
        <f t="shared" si="3"/>
        <v>#VALUE!</v>
      </c>
      <c r="H438" s="236" t="str">
        <f t="shared" si="4"/>
        <v>#VALUE!</v>
      </c>
      <c r="I438" s="236" t="str">
        <f t="shared" si="5"/>
        <v>#VALUE!</v>
      </c>
      <c r="J438" s="236" t="str">
        <f t="shared" si="6"/>
        <v>#VALUE!</v>
      </c>
      <c r="K438" s="236" t="str">
        <f t="shared" si="7"/>
        <v>#VALUE!</v>
      </c>
      <c r="L438" s="236" t="str">
        <f t="shared" si="8"/>
        <v>#VALUE!</v>
      </c>
      <c r="M438" s="236" t="str">
        <f t="shared" si="9"/>
        <v>#VALUE!</v>
      </c>
      <c r="N438" s="236" t="str">
        <f t="shared" si="10"/>
        <v>#VALUE!</v>
      </c>
      <c r="O438" s="236" t="str">
        <f t="shared" si="11"/>
        <v>#VALUE!</v>
      </c>
      <c r="P438" s="237" t="str">
        <f t="shared" si="12"/>
        <v>NO RX</v>
      </c>
      <c r="Q438" s="237" t="b">
        <v>1</v>
      </c>
      <c r="R438" s="237" t="str">
        <f t="shared" si="27"/>
        <v>HIGH</v>
      </c>
      <c r="S438" s="238">
        <v>44169.0</v>
      </c>
      <c r="T438" s="243">
        <f t="shared" si="25"/>
        <v>44539</v>
      </c>
      <c r="U438" s="237" t="str">
        <f t="shared" si="26"/>
        <v>DUE COMM</v>
      </c>
      <c r="V438" s="237" t="str">
        <f t="shared" si="16"/>
        <v> </v>
      </c>
      <c r="W438" s="83"/>
      <c r="X438" s="83"/>
      <c r="Y438" s="83"/>
      <c r="Z438" s="83"/>
      <c r="AA438" s="83"/>
      <c r="AB438" s="83"/>
      <c r="AC438" s="83"/>
      <c r="AD438" s="83"/>
      <c r="AE438" s="83"/>
    </row>
    <row r="439">
      <c r="A439" s="250">
        <v>11147.0</v>
      </c>
      <c r="B439" s="245" t="s">
        <v>7630</v>
      </c>
      <c r="C439" s="230" t="b">
        <v>1</v>
      </c>
      <c r="D439" s="243">
        <v>44420.0</v>
      </c>
      <c r="E439" s="236" t="str">
        <f t="shared" si="1"/>
        <v>#VALUE!</v>
      </c>
      <c r="F439" s="236" t="str">
        <f t="shared" si="2"/>
        <v>#VALUE!</v>
      </c>
      <c r="G439" s="236" t="str">
        <f t="shared" si="3"/>
        <v>#VALUE!</v>
      </c>
      <c r="H439" s="236" t="str">
        <f t="shared" si="4"/>
        <v>#VALUE!</v>
      </c>
      <c r="I439" s="236" t="str">
        <f t="shared" si="5"/>
        <v>#VALUE!</v>
      </c>
      <c r="J439" s="236" t="str">
        <f t="shared" si="6"/>
        <v>#VALUE!</v>
      </c>
      <c r="K439" s="236" t="str">
        <f t="shared" si="7"/>
        <v>#VALUE!</v>
      </c>
      <c r="L439" s="236" t="str">
        <f t="shared" si="8"/>
        <v>#VALUE!</v>
      </c>
      <c r="M439" s="236" t="str">
        <f t="shared" si="9"/>
        <v>#VALUE!</v>
      </c>
      <c r="N439" s="236" t="str">
        <f t="shared" si="10"/>
        <v>#VALUE!</v>
      </c>
      <c r="O439" s="236" t="str">
        <f t="shared" si="11"/>
        <v>#VALUE!</v>
      </c>
      <c r="P439" s="237" t="str">
        <f t="shared" si="12"/>
        <v>NO RX</v>
      </c>
      <c r="Q439" s="237" t="b">
        <v>0</v>
      </c>
      <c r="R439" s="237" t="str">
        <f t="shared" si="27"/>
        <v>LOW</v>
      </c>
      <c r="S439" s="238"/>
      <c r="T439" s="243">
        <f t="shared" si="25"/>
        <v>44420</v>
      </c>
      <c r="U439" s="237" t="str">
        <f t="shared" si="26"/>
        <v>DUE COMM</v>
      </c>
      <c r="V439" s="237" t="str">
        <f t="shared" si="16"/>
        <v> </v>
      </c>
      <c r="W439" s="83"/>
      <c r="X439" s="83"/>
      <c r="Y439" s="83"/>
      <c r="Z439" s="83"/>
      <c r="AA439" s="83"/>
      <c r="AB439" s="83"/>
      <c r="AC439" s="83"/>
      <c r="AD439" s="83"/>
      <c r="AE439" s="83"/>
    </row>
    <row r="440">
      <c r="A440" s="253">
        <v>11149.0</v>
      </c>
      <c r="B440" s="237" t="s">
        <v>7709</v>
      </c>
      <c r="C440" s="230" t="b">
        <v>1</v>
      </c>
      <c r="D440" s="243">
        <v>44387.0</v>
      </c>
      <c r="E440" s="236" t="str">
        <f t="shared" si="1"/>
        <v>#VALUE!</v>
      </c>
      <c r="F440" s="236" t="str">
        <f t="shared" si="2"/>
        <v>OPI RX</v>
      </c>
      <c r="G440" s="236" t="str">
        <f t="shared" si="3"/>
        <v>#VALUE!</v>
      </c>
      <c r="H440" s="236" t="str">
        <f t="shared" si="4"/>
        <v>OPI RX</v>
      </c>
      <c r="I440" s="236" t="str">
        <f t="shared" si="5"/>
        <v>#VALUE!</v>
      </c>
      <c r="J440" s="236" t="str">
        <f t="shared" si="6"/>
        <v>#VALUE!</v>
      </c>
      <c r="K440" s="236" t="str">
        <f t="shared" si="7"/>
        <v>#VALUE!</v>
      </c>
      <c r="L440" s="236" t="str">
        <f t="shared" si="8"/>
        <v>#VALUE!</v>
      </c>
      <c r="M440" s="236" t="str">
        <f t="shared" si="9"/>
        <v>#VALUE!</v>
      </c>
      <c r="N440" s="236" t="str">
        <f t="shared" si="10"/>
        <v>#VALUE!</v>
      </c>
      <c r="O440" s="236" t="str">
        <f t="shared" si="11"/>
        <v>#VALUE!</v>
      </c>
      <c r="P440" s="237" t="str">
        <f t="shared" si="12"/>
        <v>OPIOIDS</v>
      </c>
      <c r="Q440" s="237" t="b">
        <v>0</v>
      </c>
      <c r="R440" s="237" t="str">
        <f t="shared" si="27"/>
        <v>LOW</v>
      </c>
      <c r="S440" s="238"/>
      <c r="T440" s="243">
        <f t="shared" si="25"/>
        <v>44387</v>
      </c>
      <c r="U440" s="237" t="str">
        <f t="shared" si="26"/>
        <v>DUE COMM</v>
      </c>
      <c r="V440" s="237" t="str">
        <f t="shared" si="16"/>
        <v> </v>
      </c>
      <c r="W440" s="83"/>
      <c r="X440" s="83"/>
      <c r="Y440" s="83"/>
      <c r="Z440" s="83"/>
      <c r="AA440" s="83"/>
      <c r="AB440" s="83"/>
      <c r="AC440" s="83"/>
      <c r="AD440" s="83"/>
      <c r="AE440" s="83"/>
    </row>
    <row r="441">
      <c r="A441" s="233">
        <v>11150.0</v>
      </c>
      <c r="B441" s="239" t="s">
        <v>7552</v>
      </c>
      <c r="C441" s="231" t="b">
        <v>1</v>
      </c>
      <c r="D441" s="243">
        <v>44399.0</v>
      </c>
      <c r="E441" s="236" t="str">
        <f t="shared" si="1"/>
        <v>#VALUE!</v>
      </c>
      <c r="F441" s="236" t="str">
        <f t="shared" si="2"/>
        <v>#VALUE!</v>
      </c>
      <c r="G441" s="236" t="str">
        <f t="shared" si="3"/>
        <v>#VALUE!</v>
      </c>
      <c r="H441" s="236" t="str">
        <f t="shared" si="4"/>
        <v>#VALUE!</v>
      </c>
      <c r="I441" s="236" t="str">
        <f t="shared" si="5"/>
        <v>#VALUE!</v>
      </c>
      <c r="J441" s="236" t="str">
        <f t="shared" si="6"/>
        <v>#VALUE!</v>
      </c>
      <c r="K441" s="236" t="str">
        <f t="shared" si="7"/>
        <v>#VALUE!</v>
      </c>
      <c r="L441" s="236" t="str">
        <f t="shared" si="8"/>
        <v>#VALUE!</v>
      </c>
      <c r="M441" s="236" t="str">
        <f t="shared" si="9"/>
        <v>#VALUE!</v>
      </c>
      <c r="N441" s="236" t="str">
        <f t="shared" si="10"/>
        <v>#VALUE!</v>
      </c>
      <c r="O441" s="236" t="str">
        <f t="shared" si="11"/>
        <v>#VALUE!</v>
      </c>
      <c r="P441" s="237" t="str">
        <f t="shared" si="12"/>
        <v>NO RX</v>
      </c>
      <c r="Q441" s="237" t="b">
        <v>0</v>
      </c>
      <c r="R441" s="237" t="str">
        <f t="shared" si="27"/>
        <v>LOW</v>
      </c>
      <c r="S441" s="238"/>
      <c r="T441" s="243">
        <f t="shared" si="25"/>
        <v>44399</v>
      </c>
      <c r="U441" s="237" t="str">
        <f t="shared" si="26"/>
        <v>DUE COMM</v>
      </c>
      <c r="V441" s="237" t="str">
        <f t="shared" si="16"/>
        <v> </v>
      </c>
      <c r="W441" s="83"/>
      <c r="X441" s="83"/>
      <c r="Y441" s="83"/>
      <c r="Z441" s="83"/>
      <c r="AA441" s="83"/>
      <c r="AB441" s="83"/>
      <c r="AC441" s="83"/>
      <c r="AD441" s="83"/>
      <c r="AE441" s="83"/>
    </row>
    <row r="442">
      <c r="A442" s="241">
        <v>11152.0</v>
      </c>
      <c r="B442" s="239" t="s">
        <v>7752</v>
      </c>
      <c r="C442" s="231" t="b">
        <v>1</v>
      </c>
      <c r="D442" s="235">
        <v>44596.0</v>
      </c>
      <c r="E442" s="236" t="str">
        <f t="shared" si="1"/>
        <v>#VALUE!</v>
      </c>
      <c r="F442" s="236" t="str">
        <f t="shared" si="2"/>
        <v>#VALUE!</v>
      </c>
      <c r="G442" s="236" t="str">
        <f t="shared" si="3"/>
        <v>#VALUE!</v>
      </c>
      <c r="H442" s="236" t="str">
        <f t="shared" si="4"/>
        <v>OPI RX</v>
      </c>
      <c r="I442" s="236" t="str">
        <f t="shared" si="5"/>
        <v>#VALUE!</v>
      </c>
      <c r="J442" s="236" t="str">
        <f t="shared" si="6"/>
        <v>#VALUE!</v>
      </c>
      <c r="K442" s="236" t="str">
        <f t="shared" si="7"/>
        <v>#VALUE!</v>
      </c>
      <c r="L442" s="236" t="str">
        <f t="shared" si="8"/>
        <v>#VALUE!</v>
      </c>
      <c r="M442" s="236" t="str">
        <f t="shared" si="9"/>
        <v>OPI RX</v>
      </c>
      <c r="N442" s="236" t="str">
        <f t="shared" si="10"/>
        <v>#VALUE!</v>
      </c>
      <c r="O442" s="236" t="str">
        <f t="shared" si="11"/>
        <v>#VALUE!</v>
      </c>
      <c r="P442" s="237" t="str">
        <f t="shared" si="12"/>
        <v>OPIOIDS</v>
      </c>
      <c r="Q442" s="234" t="b">
        <v>0</v>
      </c>
      <c r="R442" s="237" t="str">
        <f t="shared" si="27"/>
        <v>LOW</v>
      </c>
      <c r="S442" s="242">
        <v>44558.0</v>
      </c>
      <c r="T442" s="243">
        <f t="shared" si="25"/>
        <v>44596</v>
      </c>
      <c r="U442" s="237"/>
      <c r="V442" s="237" t="str">
        <f t="shared" si="16"/>
        <v> </v>
      </c>
      <c r="W442" s="83"/>
      <c r="X442" s="83"/>
      <c r="Y442" s="83"/>
      <c r="Z442" s="83"/>
      <c r="AA442" s="83"/>
      <c r="AB442" s="83"/>
      <c r="AC442" s="83"/>
      <c r="AD442" s="83"/>
      <c r="AE442" s="83"/>
    </row>
    <row r="443">
      <c r="A443" s="244">
        <v>11155.0</v>
      </c>
      <c r="B443" s="239" t="s">
        <v>7552</v>
      </c>
      <c r="C443" s="251" t="b">
        <v>1</v>
      </c>
      <c r="D443" s="235">
        <v>44582.0</v>
      </c>
      <c r="E443" s="236" t="str">
        <f t="shared" si="1"/>
        <v>#VALUE!</v>
      </c>
      <c r="F443" s="236" t="str">
        <f t="shared" si="2"/>
        <v>#VALUE!</v>
      </c>
      <c r="G443" s="236" t="str">
        <f t="shared" si="3"/>
        <v>#VALUE!</v>
      </c>
      <c r="H443" s="236" t="str">
        <f t="shared" si="4"/>
        <v>#VALUE!</v>
      </c>
      <c r="I443" s="236" t="str">
        <f t="shared" si="5"/>
        <v>#VALUE!</v>
      </c>
      <c r="J443" s="236" t="str">
        <f t="shared" si="6"/>
        <v>#VALUE!</v>
      </c>
      <c r="K443" s="236" t="str">
        <f t="shared" si="7"/>
        <v>#VALUE!</v>
      </c>
      <c r="L443" s="236" t="str">
        <f t="shared" si="8"/>
        <v>#VALUE!</v>
      </c>
      <c r="M443" s="236" t="str">
        <f t="shared" si="9"/>
        <v>#VALUE!</v>
      </c>
      <c r="N443" s="236" t="str">
        <f t="shared" si="10"/>
        <v>#VALUE!</v>
      </c>
      <c r="O443" s="236" t="str">
        <f t="shared" si="11"/>
        <v>#VALUE!</v>
      </c>
      <c r="P443" s="237" t="str">
        <f t="shared" si="12"/>
        <v>NO RX</v>
      </c>
      <c r="Q443" s="234" t="b">
        <v>0</v>
      </c>
      <c r="R443" s="237" t="str">
        <f t="shared" si="27"/>
        <v>LOW</v>
      </c>
      <c r="S443" s="238"/>
      <c r="T443" s="238">
        <f t="shared" si="25"/>
        <v>44582</v>
      </c>
      <c r="U443" s="237" t="str">
        <f t="shared" ref="U443:U502" si="28">if((days($Z$3,$S443)/365)&gt;=1,"DUE COMM", " ")</f>
        <v>DUE COMM</v>
      </c>
      <c r="V443" s="237" t="str">
        <f t="shared" si="16"/>
        <v> </v>
      </c>
      <c r="W443" s="83"/>
      <c r="X443" s="83"/>
      <c r="Y443" s="83"/>
      <c r="Z443" s="83"/>
      <c r="AA443" s="83"/>
      <c r="AB443" s="83"/>
      <c r="AC443" s="83"/>
      <c r="AD443" s="83"/>
      <c r="AE443" s="83"/>
    </row>
    <row r="444">
      <c r="A444" s="244">
        <v>11162.0</v>
      </c>
      <c r="B444" s="245" t="s">
        <v>7606</v>
      </c>
      <c r="C444" s="230" t="b">
        <v>0</v>
      </c>
      <c r="D444" s="235" t="s">
        <v>7552</v>
      </c>
      <c r="E444" s="236" t="str">
        <f t="shared" si="1"/>
        <v>#VALUE!</v>
      </c>
      <c r="F444" s="236" t="str">
        <f t="shared" si="2"/>
        <v>#VALUE!</v>
      </c>
      <c r="G444" s="236" t="str">
        <f t="shared" si="3"/>
        <v>#VALUE!</v>
      </c>
      <c r="H444" s="236" t="str">
        <f t="shared" si="4"/>
        <v>#VALUE!</v>
      </c>
      <c r="I444" s="236" t="str">
        <f t="shared" si="5"/>
        <v>#VALUE!</v>
      </c>
      <c r="J444" s="236" t="str">
        <f t="shared" si="6"/>
        <v>#VALUE!</v>
      </c>
      <c r="K444" s="236" t="str">
        <f t="shared" si="7"/>
        <v>#VALUE!</v>
      </c>
      <c r="L444" s="236" t="str">
        <f t="shared" si="8"/>
        <v>#VALUE!</v>
      </c>
      <c r="M444" s="236" t="str">
        <f t="shared" si="9"/>
        <v>OPI RX</v>
      </c>
      <c r="N444" s="236" t="str">
        <f t="shared" si="10"/>
        <v>#VALUE!</v>
      </c>
      <c r="O444" s="236" t="str">
        <f t="shared" si="11"/>
        <v>#VALUE!</v>
      </c>
      <c r="P444" s="237" t="str">
        <f t="shared" si="12"/>
        <v>OPIOIDS</v>
      </c>
      <c r="Q444" s="234" t="b">
        <v>0</v>
      </c>
      <c r="R444" s="237" t="str">
        <f t="shared" si="27"/>
        <v>LOW</v>
      </c>
      <c r="S444" s="238"/>
      <c r="T444" s="238" t="str">
        <f t="shared" si="25"/>
        <v>  -  </v>
      </c>
      <c r="U444" s="237" t="str">
        <f t="shared" si="28"/>
        <v>DUE COMM</v>
      </c>
      <c r="V444" s="237" t="str">
        <f t="shared" si="16"/>
        <v> </v>
      </c>
      <c r="W444" s="83"/>
      <c r="X444" s="83"/>
      <c r="Y444" s="83"/>
      <c r="Z444" s="83"/>
      <c r="AA444" s="83"/>
      <c r="AB444" s="83"/>
      <c r="AC444" s="83"/>
      <c r="AD444" s="83"/>
      <c r="AE444" s="83"/>
    </row>
    <row r="445">
      <c r="A445" s="233">
        <v>11163.0</v>
      </c>
      <c r="B445" s="234" t="s">
        <v>7606</v>
      </c>
      <c r="C445" s="230" t="b">
        <v>1</v>
      </c>
      <c r="D445" s="235">
        <v>44579.0</v>
      </c>
      <c r="E445" s="236" t="str">
        <f t="shared" si="1"/>
        <v>#VALUE!</v>
      </c>
      <c r="F445" s="236" t="str">
        <f t="shared" si="2"/>
        <v>#VALUE!</v>
      </c>
      <c r="G445" s="236" t="str">
        <f t="shared" si="3"/>
        <v>#VALUE!</v>
      </c>
      <c r="H445" s="236" t="str">
        <f t="shared" si="4"/>
        <v>#VALUE!</v>
      </c>
      <c r="I445" s="236" t="str">
        <f t="shared" si="5"/>
        <v>#VALUE!</v>
      </c>
      <c r="J445" s="236" t="str">
        <f t="shared" si="6"/>
        <v>#VALUE!</v>
      </c>
      <c r="K445" s="236" t="str">
        <f t="shared" si="7"/>
        <v>#VALUE!</v>
      </c>
      <c r="L445" s="236" t="str">
        <f t="shared" si="8"/>
        <v>#VALUE!</v>
      </c>
      <c r="M445" s="236" t="str">
        <f t="shared" si="9"/>
        <v>OPI RX</v>
      </c>
      <c r="N445" s="236" t="str">
        <f t="shared" si="10"/>
        <v>#VALUE!</v>
      </c>
      <c r="O445" s="236" t="str">
        <f t="shared" si="11"/>
        <v>#VALUE!</v>
      </c>
      <c r="P445" s="237" t="str">
        <f t="shared" si="12"/>
        <v>OPIOIDS</v>
      </c>
      <c r="Q445" s="234" t="b">
        <v>0</v>
      </c>
      <c r="R445" s="237" t="str">
        <f t="shared" si="27"/>
        <v>LOW</v>
      </c>
      <c r="S445" s="238"/>
      <c r="T445" s="243">
        <f t="shared" si="25"/>
        <v>44579</v>
      </c>
      <c r="U445" s="237" t="str">
        <f t="shared" si="28"/>
        <v>DUE COMM</v>
      </c>
      <c r="V445" s="237" t="str">
        <f t="shared" si="16"/>
        <v> </v>
      </c>
      <c r="W445" s="83"/>
      <c r="X445" s="83"/>
      <c r="Y445" s="83"/>
      <c r="Z445" s="83"/>
      <c r="AA445" s="83"/>
      <c r="AB445" s="83"/>
      <c r="AC445" s="83"/>
      <c r="AD445" s="83"/>
      <c r="AE445" s="83"/>
    </row>
    <row r="446">
      <c r="A446" s="244">
        <v>11165.0</v>
      </c>
      <c r="B446" s="234" t="s">
        <v>7585</v>
      </c>
      <c r="C446" s="230" t="b">
        <v>1</v>
      </c>
      <c r="D446" s="243">
        <v>44467.0</v>
      </c>
      <c r="E446" s="236" t="str">
        <f t="shared" si="1"/>
        <v>#VALUE!</v>
      </c>
      <c r="F446" s="236" t="str">
        <f t="shared" si="2"/>
        <v>OPI RX</v>
      </c>
      <c r="G446" s="236" t="str">
        <f t="shared" si="3"/>
        <v>#VALUE!</v>
      </c>
      <c r="H446" s="236" t="str">
        <f t="shared" si="4"/>
        <v>#VALUE!</v>
      </c>
      <c r="I446" s="236" t="str">
        <f t="shared" si="5"/>
        <v>#VALUE!</v>
      </c>
      <c r="J446" s="236" t="str">
        <f t="shared" si="6"/>
        <v>#VALUE!</v>
      </c>
      <c r="K446" s="236" t="str">
        <f t="shared" si="7"/>
        <v>#VALUE!</v>
      </c>
      <c r="L446" s="236" t="str">
        <f t="shared" si="8"/>
        <v>#VALUE!</v>
      </c>
      <c r="M446" s="236" t="str">
        <f t="shared" si="9"/>
        <v>#VALUE!</v>
      </c>
      <c r="N446" s="236" t="str">
        <f t="shared" si="10"/>
        <v>#VALUE!</v>
      </c>
      <c r="O446" s="236" t="str">
        <f t="shared" si="11"/>
        <v>#VALUE!</v>
      </c>
      <c r="P446" s="237" t="str">
        <f t="shared" si="12"/>
        <v>OPIOIDS</v>
      </c>
      <c r="Q446" s="234" t="b">
        <v>1</v>
      </c>
      <c r="R446" s="237" t="str">
        <f t="shared" si="27"/>
        <v>HIGH</v>
      </c>
      <c r="S446" s="238">
        <v>44267.0</v>
      </c>
      <c r="T446" s="243">
        <f t="shared" si="25"/>
        <v>44467</v>
      </c>
      <c r="U446" s="237" t="str">
        <f t="shared" si="28"/>
        <v>DUE COMM</v>
      </c>
      <c r="V446" s="237" t="str">
        <f t="shared" si="16"/>
        <v> </v>
      </c>
      <c r="W446" s="83"/>
      <c r="X446" s="83"/>
      <c r="Y446" s="83"/>
      <c r="Z446" s="83"/>
      <c r="AA446" s="83"/>
      <c r="AB446" s="83"/>
      <c r="AC446" s="83"/>
      <c r="AD446" s="83"/>
      <c r="AE446" s="83"/>
    </row>
    <row r="447">
      <c r="A447" s="244">
        <v>11166.0</v>
      </c>
      <c r="B447" s="245" t="s">
        <v>7575</v>
      </c>
      <c r="C447" s="230" t="b">
        <v>1</v>
      </c>
      <c r="D447" s="235">
        <v>44627.0</v>
      </c>
      <c r="E447" s="236" t="str">
        <f t="shared" si="1"/>
        <v>#VALUE!</v>
      </c>
      <c r="F447" s="236" t="str">
        <f t="shared" si="2"/>
        <v>OPI RX</v>
      </c>
      <c r="G447" s="236" t="str">
        <f t="shared" si="3"/>
        <v>#VALUE!</v>
      </c>
      <c r="H447" s="236" t="str">
        <f t="shared" si="4"/>
        <v>#VALUE!</v>
      </c>
      <c r="I447" s="236" t="str">
        <f t="shared" si="5"/>
        <v>#VALUE!</v>
      </c>
      <c r="J447" s="236" t="str">
        <f t="shared" si="6"/>
        <v>#VALUE!</v>
      </c>
      <c r="K447" s="236" t="str">
        <f t="shared" si="7"/>
        <v>#VALUE!</v>
      </c>
      <c r="L447" s="236" t="str">
        <f t="shared" si="8"/>
        <v>#VALUE!</v>
      </c>
      <c r="M447" s="236" t="str">
        <f t="shared" si="9"/>
        <v>#VALUE!</v>
      </c>
      <c r="N447" s="236" t="str">
        <f t="shared" si="10"/>
        <v>#VALUE!</v>
      </c>
      <c r="O447" s="236" t="str">
        <f t="shared" si="11"/>
        <v>#VALUE!</v>
      </c>
      <c r="P447" s="237" t="str">
        <f t="shared" si="12"/>
        <v>OPIOIDS</v>
      </c>
      <c r="Q447" s="237" t="b">
        <v>0</v>
      </c>
      <c r="R447" s="237" t="str">
        <f t="shared" si="27"/>
        <v>LOW</v>
      </c>
      <c r="S447" s="238">
        <v>44250.0</v>
      </c>
      <c r="T447" s="243">
        <f t="shared" si="25"/>
        <v>44627</v>
      </c>
      <c r="U447" s="237" t="str">
        <f t="shared" si="28"/>
        <v>DUE COMM</v>
      </c>
      <c r="V447" s="237" t="str">
        <f t="shared" si="16"/>
        <v> </v>
      </c>
      <c r="W447" s="83"/>
      <c r="X447" s="83"/>
      <c r="Y447" s="83"/>
      <c r="Z447" s="83"/>
      <c r="AA447" s="83"/>
      <c r="AB447" s="83"/>
      <c r="AC447" s="83"/>
      <c r="AD447" s="83"/>
      <c r="AE447" s="83"/>
    </row>
    <row r="448">
      <c r="A448" s="244">
        <v>11171.0</v>
      </c>
      <c r="B448" s="239" t="s">
        <v>7552</v>
      </c>
      <c r="C448" s="230" t="b">
        <v>1</v>
      </c>
      <c r="D448" s="243">
        <v>44421.0</v>
      </c>
      <c r="E448" s="236" t="str">
        <f t="shared" si="1"/>
        <v>#VALUE!</v>
      </c>
      <c r="F448" s="236" t="str">
        <f t="shared" si="2"/>
        <v>#VALUE!</v>
      </c>
      <c r="G448" s="236" t="str">
        <f t="shared" si="3"/>
        <v>#VALUE!</v>
      </c>
      <c r="H448" s="236" t="str">
        <f t="shared" si="4"/>
        <v>#VALUE!</v>
      </c>
      <c r="I448" s="236" t="str">
        <f t="shared" si="5"/>
        <v>#VALUE!</v>
      </c>
      <c r="J448" s="236" t="str">
        <f t="shared" si="6"/>
        <v>#VALUE!</v>
      </c>
      <c r="K448" s="236" t="str">
        <f t="shared" si="7"/>
        <v>#VALUE!</v>
      </c>
      <c r="L448" s="236" t="str">
        <f t="shared" si="8"/>
        <v>#VALUE!</v>
      </c>
      <c r="M448" s="236" t="str">
        <f t="shared" si="9"/>
        <v>#VALUE!</v>
      </c>
      <c r="N448" s="236" t="str">
        <f t="shared" si="10"/>
        <v>#VALUE!</v>
      </c>
      <c r="O448" s="236" t="str">
        <f t="shared" si="11"/>
        <v>#VALUE!</v>
      </c>
      <c r="P448" s="237" t="str">
        <f t="shared" si="12"/>
        <v>NO RX</v>
      </c>
      <c r="Q448" s="237" t="b">
        <v>0</v>
      </c>
      <c r="R448" s="237" t="str">
        <f t="shared" si="27"/>
        <v>LOW</v>
      </c>
      <c r="S448" s="238"/>
      <c r="T448" s="243">
        <f t="shared" si="25"/>
        <v>44421</v>
      </c>
      <c r="U448" s="237" t="str">
        <f t="shared" si="28"/>
        <v>DUE COMM</v>
      </c>
      <c r="V448" s="237" t="str">
        <f t="shared" si="16"/>
        <v> </v>
      </c>
      <c r="W448" s="83"/>
      <c r="X448" s="83"/>
      <c r="Y448" s="83"/>
      <c r="Z448" s="83"/>
      <c r="AA448" s="83"/>
      <c r="AB448" s="83"/>
      <c r="AC448" s="83"/>
      <c r="AD448" s="83"/>
      <c r="AE448" s="83"/>
    </row>
    <row r="449">
      <c r="A449" s="233">
        <v>11174.0</v>
      </c>
      <c r="B449" s="234" t="s">
        <v>7639</v>
      </c>
      <c r="C449" s="230" t="b">
        <v>1</v>
      </c>
      <c r="D449" s="235">
        <v>44582.0</v>
      </c>
      <c r="E449" s="236" t="str">
        <f t="shared" si="1"/>
        <v>#VALUE!</v>
      </c>
      <c r="F449" s="236" t="str">
        <f t="shared" si="2"/>
        <v>OPI RX</v>
      </c>
      <c r="G449" s="236" t="str">
        <f t="shared" si="3"/>
        <v>#VALUE!</v>
      </c>
      <c r="H449" s="236" t="str">
        <f t="shared" si="4"/>
        <v>#VALUE!</v>
      </c>
      <c r="I449" s="236" t="str">
        <f t="shared" si="5"/>
        <v>#VALUE!</v>
      </c>
      <c r="J449" s="236" t="str">
        <f t="shared" si="6"/>
        <v>#VALUE!</v>
      </c>
      <c r="K449" s="236" t="str">
        <f t="shared" si="7"/>
        <v>#VALUE!</v>
      </c>
      <c r="L449" s="236" t="str">
        <f t="shared" si="8"/>
        <v>#VALUE!</v>
      </c>
      <c r="M449" s="236" t="str">
        <f t="shared" si="9"/>
        <v>#VALUE!</v>
      </c>
      <c r="N449" s="236" t="str">
        <f t="shared" si="10"/>
        <v>#VALUE!</v>
      </c>
      <c r="O449" s="236" t="str">
        <f t="shared" si="11"/>
        <v>#VALUE!</v>
      </c>
      <c r="P449" s="237" t="str">
        <f t="shared" si="12"/>
        <v>OPIOIDS</v>
      </c>
      <c r="Q449" s="234" t="b">
        <v>0</v>
      </c>
      <c r="R449" s="237" t="str">
        <f t="shared" si="27"/>
        <v>LOW</v>
      </c>
      <c r="S449" s="238"/>
      <c r="T449" s="243">
        <f t="shared" si="25"/>
        <v>44582</v>
      </c>
      <c r="U449" s="237" t="str">
        <f t="shared" si="28"/>
        <v>DUE COMM</v>
      </c>
      <c r="V449" s="237" t="str">
        <f t="shared" si="16"/>
        <v> </v>
      </c>
      <c r="W449" s="83"/>
      <c r="X449" s="83"/>
      <c r="Y449" s="83"/>
      <c r="Z449" s="83"/>
      <c r="AA449" s="83"/>
      <c r="AB449" s="83"/>
      <c r="AC449" s="83"/>
      <c r="AD449" s="83"/>
      <c r="AE449" s="83"/>
    </row>
    <row r="450">
      <c r="A450" s="233">
        <v>11175.0</v>
      </c>
      <c r="B450" s="234" t="s">
        <v>7753</v>
      </c>
      <c r="C450" s="230" t="b">
        <v>1</v>
      </c>
      <c r="D450" s="235">
        <v>44587.0</v>
      </c>
      <c r="E450" s="236" t="str">
        <f t="shared" si="1"/>
        <v>#VALUE!</v>
      </c>
      <c r="F450" s="236" t="str">
        <f t="shared" si="2"/>
        <v>OPI RX</v>
      </c>
      <c r="G450" s="236" t="str">
        <f t="shared" si="3"/>
        <v>#VALUE!</v>
      </c>
      <c r="H450" s="236" t="str">
        <f t="shared" si="4"/>
        <v>#VALUE!</v>
      </c>
      <c r="I450" s="236" t="str">
        <f t="shared" si="5"/>
        <v>#VALUE!</v>
      </c>
      <c r="J450" s="236" t="str">
        <f t="shared" si="6"/>
        <v>#VALUE!</v>
      </c>
      <c r="K450" s="236" t="str">
        <f t="shared" si="7"/>
        <v>#VALUE!</v>
      </c>
      <c r="L450" s="236" t="str">
        <f t="shared" si="8"/>
        <v>#VALUE!</v>
      </c>
      <c r="M450" s="236" t="str">
        <f t="shared" si="9"/>
        <v>#VALUE!</v>
      </c>
      <c r="N450" s="236" t="str">
        <f t="shared" si="10"/>
        <v>#VALUE!</v>
      </c>
      <c r="O450" s="236" t="str">
        <f t="shared" si="11"/>
        <v>#VALUE!</v>
      </c>
      <c r="P450" s="237" t="str">
        <f t="shared" si="12"/>
        <v>OPIOIDS</v>
      </c>
      <c r="Q450" s="237" t="b">
        <v>0</v>
      </c>
      <c r="R450" s="237" t="str">
        <f t="shared" si="27"/>
        <v>LOW</v>
      </c>
      <c r="S450" s="238"/>
      <c r="T450" s="243">
        <f t="shared" si="25"/>
        <v>44587</v>
      </c>
      <c r="U450" s="237" t="str">
        <f t="shared" si="28"/>
        <v>DUE COMM</v>
      </c>
      <c r="V450" s="237" t="str">
        <f t="shared" si="16"/>
        <v> </v>
      </c>
      <c r="W450" s="83"/>
      <c r="X450" s="83"/>
      <c r="Y450" s="83"/>
      <c r="Z450" s="83"/>
      <c r="AA450" s="83"/>
      <c r="AB450" s="83"/>
      <c r="AC450" s="83"/>
      <c r="AD450" s="83"/>
      <c r="AE450" s="83"/>
    </row>
    <row r="451">
      <c r="A451" s="233">
        <v>11184.0</v>
      </c>
      <c r="B451" s="234" t="s">
        <v>7754</v>
      </c>
      <c r="C451" s="230" t="b">
        <v>0</v>
      </c>
      <c r="D451" s="235" t="s">
        <v>7552</v>
      </c>
      <c r="E451" s="236" t="str">
        <f t="shared" si="1"/>
        <v>#VALUE!</v>
      </c>
      <c r="F451" s="236" t="str">
        <f t="shared" si="2"/>
        <v>#VALUE!</v>
      </c>
      <c r="G451" s="236" t="str">
        <f t="shared" si="3"/>
        <v>#VALUE!</v>
      </c>
      <c r="H451" s="236" t="str">
        <f t="shared" si="4"/>
        <v>#VALUE!</v>
      </c>
      <c r="I451" s="236" t="str">
        <f t="shared" si="5"/>
        <v>#VALUE!</v>
      </c>
      <c r="J451" s="236" t="str">
        <f t="shared" si="6"/>
        <v>#VALUE!</v>
      </c>
      <c r="K451" s="236" t="str">
        <f t="shared" si="7"/>
        <v>#VALUE!</v>
      </c>
      <c r="L451" s="236" t="str">
        <f t="shared" si="8"/>
        <v>#VALUE!</v>
      </c>
      <c r="M451" s="236" t="str">
        <f t="shared" si="9"/>
        <v>#VALUE!</v>
      </c>
      <c r="N451" s="236" t="str">
        <f t="shared" si="10"/>
        <v>#VALUE!</v>
      </c>
      <c r="O451" s="236" t="str">
        <f t="shared" si="11"/>
        <v>#VALUE!</v>
      </c>
      <c r="P451" s="237" t="str">
        <f t="shared" si="12"/>
        <v>NO RX</v>
      </c>
      <c r="Q451" s="234" t="b">
        <v>0</v>
      </c>
      <c r="R451" s="237" t="str">
        <f t="shared" si="27"/>
        <v>LOW</v>
      </c>
      <c r="S451" s="238"/>
      <c r="T451" s="238" t="str">
        <f t="shared" si="25"/>
        <v>  -  </v>
      </c>
      <c r="U451" s="237" t="str">
        <f t="shared" si="28"/>
        <v>DUE COMM</v>
      </c>
      <c r="V451" s="237" t="str">
        <f t="shared" si="16"/>
        <v> </v>
      </c>
      <c r="W451" s="83"/>
      <c r="X451" s="83"/>
      <c r="Y451" s="83"/>
      <c r="Z451" s="83"/>
      <c r="AA451" s="83"/>
      <c r="AB451" s="83"/>
      <c r="AC451" s="83"/>
      <c r="AD451" s="83"/>
      <c r="AE451" s="83"/>
    </row>
    <row r="452">
      <c r="A452" s="244">
        <v>11190.0</v>
      </c>
      <c r="B452" s="239" t="s">
        <v>7552</v>
      </c>
      <c r="C452" s="230" t="b">
        <v>0</v>
      </c>
      <c r="D452" s="235" t="s">
        <v>7552</v>
      </c>
      <c r="E452" s="236" t="str">
        <f t="shared" si="1"/>
        <v>#VALUE!</v>
      </c>
      <c r="F452" s="236" t="str">
        <f t="shared" si="2"/>
        <v>#VALUE!</v>
      </c>
      <c r="G452" s="236" t="str">
        <f t="shared" si="3"/>
        <v>#VALUE!</v>
      </c>
      <c r="H452" s="236" t="str">
        <f t="shared" si="4"/>
        <v>#VALUE!</v>
      </c>
      <c r="I452" s="236" t="str">
        <f t="shared" si="5"/>
        <v>#VALUE!</v>
      </c>
      <c r="J452" s="236" t="str">
        <f t="shared" si="6"/>
        <v>#VALUE!</v>
      </c>
      <c r="K452" s="236" t="str">
        <f t="shared" si="7"/>
        <v>#VALUE!</v>
      </c>
      <c r="L452" s="236" t="str">
        <f t="shared" si="8"/>
        <v>#VALUE!</v>
      </c>
      <c r="M452" s="236" t="str">
        <f t="shared" si="9"/>
        <v>#VALUE!</v>
      </c>
      <c r="N452" s="236" t="str">
        <f t="shared" si="10"/>
        <v>#VALUE!</v>
      </c>
      <c r="O452" s="236" t="str">
        <f t="shared" si="11"/>
        <v>#VALUE!</v>
      </c>
      <c r="P452" s="237" t="str">
        <f t="shared" si="12"/>
        <v>NO RX</v>
      </c>
      <c r="Q452" s="237" t="b">
        <v>0</v>
      </c>
      <c r="R452" s="237" t="str">
        <f t="shared" si="27"/>
        <v>LOW</v>
      </c>
      <c r="S452" s="238"/>
      <c r="T452" s="238" t="str">
        <f t="shared" si="25"/>
        <v>  -  </v>
      </c>
      <c r="U452" s="237" t="str">
        <f t="shared" si="28"/>
        <v>DUE COMM</v>
      </c>
      <c r="V452" s="237" t="str">
        <f t="shared" si="16"/>
        <v> </v>
      </c>
      <c r="W452" s="83"/>
      <c r="X452" s="83"/>
      <c r="Y452" s="83"/>
      <c r="Z452" s="83"/>
      <c r="AA452" s="83"/>
      <c r="AB452" s="83"/>
      <c r="AC452" s="83"/>
      <c r="AD452" s="83"/>
      <c r="AE452" s="83"/>
    </row>
    <row r="453">
      <c r="A453" s="233">
        <v>11192.0</v>
      </c>
      <c r="B453" s="239" t="s">
        <v>7566</v>
      </c>
      <c r="C453" s="230" t="b">
        <v>1</v>
      </c>
      <c r="D453" s="235">
        <v>44587.0</v>
      </c>
      <c r="E453" s="236" t="str">
        <f t="shared" si="1"/>
        <v>#VALUE!</v>
      </c>
      <c r="F453" s="236" t="str">
        <f t="shared" si="2"/>
        <v>OPI RX</v>
      </c>
      <c r="G453" s="236" t="str">
        <f t="shared" si="3"/>
        <v>#VALUE!</v>
      </c>
      <c r="H453" s="236" t="str">
        <f t="shared" si="4"/>
        <v>#VALUE!</v>
      </c>
      <c r="I453" s="236" t="str">
        <f t="shared" si="5"/>
        <v>#VALUE!</v>
      </c>
      <c r="J453" s="236" t="str">
        <f t="shared" si="6"/>
        <v>#VALUE!</v>
      </c>
      <c r="K453" s="236" t="str">
        <f t="shared" si="7"/>
        <v>#VALUE!</v>
      </c>
      <c r="L453" s="236" t="str">
        <f t="shared" si="8"/>
        <v>#VALUE!</v>
      </c>
      <c r="M453" s="236" t="str">
        <f t="shared" si="9"/>
        <v>#VALUE!</v>
      </c>
      <c r="N453" s="236" t="str">
        <f t="shared" si="10"/>
        <v>#VALUE!</v>
      </c>
      <c r="O453" s="236" t="str">
        <f t="shared" si="11"/>
        <v>#VALUE!</v>
      </c>
      <c r="P453" s="237" t="str">
        <f t="shared" si="12"/>
        <v>OPIOIDS</v>
      </c>
      <c r="Q453" s="237" t="b">
        <v>0</v>
      </c>
      <c r="R453" s="237" t="str">
        <f t="shared" si="27"/>
        <v>LOW</v>
      </c>
      <c r="S453" s="238">
        <v>44203.0</v>
      </c>
      <c r="T453" s="243">
        <f t="shared" si="25"/>
        <v>44587</v>
      </c>
      <c r="U453" s="237" t="str">
        <f t="shared" si="28"/>
        <v>DUE COMM</v>
      </c>
      <c r="V453" s="237" t="str">
        <f t="shared" si="16"/>
        <v> </v>
      </c>
      <c r="W453" s="83"/>
      <c r="X453" s="83"/>
      <c r="Y453" s="83"/>
      <c r="Z453" s="83"/>
      <c r="AA453" s="83"/>
      <c r="AB453" s="83"/>
      <c r="AC453" s="83"/>
      <c r="AD453" s="83"/>
      <c r="AE453" s="83"/>
    </row>
    <row r="454">
      <c r="A454" s="233">
        <v>11197.0</v>
      </c>
      <c r="B454" s="239" t="s">
        <v>7552</v>
      </c>
      <c r="C454" s="230" t="b">
        <v>1</v>
      </c>
      <c r="D454" s="243">
        <v>44420.0</v>
      </c>
      <c r="E454" s="236" t="str">
        <f t="shared" si="1"/>
        <v>#VALUE!</v>
      </c>
      <c r="F454" s="236" t="str">
        <f t="shared" si="2"/>
        <v>#VALUE!</v>
      </c>
      <c r="G454" s="236" t="str">
        <f t="shared" si="3"/>
        <v>#VALUE!</v>
      </c>
      <c r="H454" s="236" t="str">
        <f t="shared" si="4"/>
        <v>#VALUE!</v>
      </c>
      <c r="I454" s="236" t="str">
        <f t="shared" si="5"/>
        <v>#VALUE!</v>
      </c>
      <c r="J454" s="236" t="str">
        <f t="shared" si="6"/>
        <v>#VALUE!</v>
      </c>
      <c r="K454" s="236" t="str">
        <f t="shared" si="7"/>
        <v>#VALUE!</v>
      </c>
      <c r="L454" s="236" t="str">
        <f t="shared" si="8"/>
        <v>#VALUE!</v>
      </c>
      <c r="M454" s="236" t="str">
        <f t="shared" si="9"/>
        <v>#VALUE!</v>
      </c>
      <c r="N454" s="236" t="str">
        <f t="shared" si="10"/>
        <v>#VALUE!</v>
      </c>
      <c r="O454" s="236" t="str">
        <f t="shared" si="11"/>
        <v>#VALUE!</v>
      </c>
      <c r="P454" s="237" t="str">
        <f t="shared" si="12"/>
        <v>NO RX</v>
      </c>
      <c r="Q454" s="237" t="b">
        <v>0</v>
      </c>
      <c r="R454" s="237" t="str">
        <f t="shared" si="27"/>
        <v>LOW</v>
      </c>
      <c r="S454" s="238"/>
      <c r="T454" s="243">
        <f t="shared" si="25"/>
        <v>44420</v>
      </c>
      <c r="U454" s="237" t="str">
        <f t="shared" si="28"/>
        <v>DUE COMM</v>
      </c>
      <c r="V454" s="237" t="str">
        <f t="shared" si="16"/>
        <v> </v>
      </c>
      <c r="W454" s="83"/>
      <c r="X454" s="83"/>
      <c r="Y454" s="83"/>
      <c r="Z454" s="83"/>
      <c r="AA454" s="83"/>
      <c r="AB454" s="83"/>
      <c r="AC454" s="83"/>
      <c r="AD454" s="83"/>
      <c r="AE454" s="83"/>
    </row>
    <row r="455">
      <c r="A455" s="233">
        <v>11200.0</v>
      </c>
      <c r="B455" s="234" t="s">
        <v>7566</v>
      </c>
      <c r="C455" s="230" t="b">
        <v>1</v>
      </c>
      <c r="D455" s="235">
        <v>44620.0</v>
      </c>
      <c r="E455" s="236" t="str">
        <f t="shared" si="1"/>
        <v>#VALUE!</v>
      </c>
      <c r="F455" s="236" t="str">
        <f t="shared" si="2"/>
        <v>OPI RX</v>
      </c>
      <c r="G455" s="236" t="str">
        <f t="shared" si="3"/>
        <v>#VALUE!</v>
      </c>
      <c r="H455" s="236" t="str">
        <f t="shared" si="4"/>
        <v>#VALUE!</v>
      </c>
      <c r="I455" s="236" t="str">
        <f t="shared" si="5"/>
        <v>#VALUE!</v>
      </c>
      <c r="J455" s="236" t="str">
        <f t="shared" si="6"/>
        <v>#VALUE!</v>
      </c>
      <c r="K455" s="236" t="str">
        <f t="shared" si="7"/>
        <v>#VALUE!</v>
      </c>
      <c r="L455" s="236" t="str">
        <f t="shared" si="8"/>
        <v>#VALUE!</v>
      </c>
      <c r="M455" s="236" t="str">
        <f t="shared" si="9"/>
        <v>#VALUE!</v>
      </c>
      <c r="N455" s="236" t="str">
        <f t="shared" si="10"/>
        <v>#VALUE!</v>
      </c>
      <c r="O455" s="236" t="str">
        <f t="shared" si="11"/>
        <v>#VALUE!</v>
      </c>
      <c r="P455" s="237" t="str">
        <f t="shared" si="12"/>
        <v>OPIOIDS</v>
      </c>
      <c r="Q455" s="234" t="b">
        <v>0</v>
      </c>
      <c r="R455" s="237" t="str">
        <f t="shared" si="27"/>
        <v>LOW</v>
      </c>
      <c r="S455" s="238">
        <v>44222.0</v>
      </c>
      <c r="T455" s="243">
        <f t="shared" si="25"/>
        <v>44620</v>
      </c>
      <c r="U455" s="237" t="str">
        <f t="shared" si="28"/>
        <v>DUE COMM</v>
      </c>
      <c r="V455" s="237" t="str">
        <f t="shared" si="16"/>
        <v> </v>
      </c>
      <c r="W455" s="83"/>
      <c r="X455" s="83"/>
      <c r="Y455" s="83"/>
      <c r="Z455" s="83"/>
      <c r="AA455" s="83"/>
      <c r="AB455" s="83"/>
      <c r="AC455" s="83"/>
      <c r="AD455" s="83"/>
      <c r="AE455" s="83"/>
    </row>
    <row r="456">
      <c r="A456" s="250">
        <v>11201.0</v>
      </c>
      <c r="B456" s="239" t="s">
        <v>7552</v>
      </c>
      <c r="C456" s="230" t="b">
        <v>0</v>
      </c>
      <c r="D456" s="235" t="s">
        <v>7552</v>
      </c>
      <c r="E456" s="236" t="str">
        <f t="shared" si="1"/>
        <v>#VALUE!</v>
      </c>
      <c r="F456" s="236" t="str">
        <f t="shared" si="2"/>
        <v>#VALUE!</v>
      </c>
      <c r="G456" s="236" t="str">
        <f t="shared" si="3"/>
        <v>#VALUE!</v>
      </c>
      <c r="H456" s="236" t="str">
        <f t="shared" si="4"/>
        <v>#VALUE!</v>
      </c>
      <c r="I456" s="236" t="str">
        <f t="shared" si="5"/>
        <v>#VALUE!</v>
      </c>
      <c r="J456" s="236" t="str">
        <f t="shared" si="6"/>
        <v>#VALUE!</v>
      </c>
      <c r="K456" s="236" t="str">
        <f t="shared" si="7"/>
        <v>#VALUE!</v>
      </c>
      <c r="L456" s="236" t="str">
        <f t="shared" si="8"/>
        <v>#VALUE!</v>
      </c>
      <c r="M456" s="236" t="str">
        <f t="shared" si="9"/>
        <v>#VALUE!</v>
      </c>
      <c r="N456" s="236" t="str">
        <f t="shared" si="10"/>
        <v>#VALUE!</v>
      </c>
      <c r="O456" s="236" t="str">
        <f t="shared" si="11"/>
        <v>#VALUE!</v>
      </c>
      <c r="P456" s="237" t="str">
        <f t="shared" si="12"/>
        <v>NO RX</v>
      </c>
      <c r="Q456" s="237" t="b">
        <v>0</v>
      </c>
      <c r="R456" s="237" t="str">
        <f t="shared" si="27"/>
        <v>LOW</v>
      </c>
      <c r="S456" s="238"/>
      <c r="T456" s="238" t="str">
        <f t="shared" si="25"/>
        <v>  -  </v>
      </c>
      <c r="U456" s="237" t="str">
        <f t="shared" si="28"/>
        <v>DUE COMM</v>
      </c>
      <c r="V456" s="237" t="str">
        <f t="shared" si="16"/>
        <v> </v>
      </c>
      <c r="W456" s="83"/>
      <c r="X456" s="83"/>
      <c r="Y456" s="83"/>
      <c r="Z456" s="83"/>
      <c r="AA456" s="83"/>
      <c r="AB456" s="83"/>
      <c r="AC456" s="83"/>
      <c r="AD456" s="83"/>
      <c r="AE456" s="83"/>
    </row>
    <row r="457">
      <c r="A457" s="233">
        <v>11205.0</v>
      </c>
      <c r="B457" s="234" t="s">
        <v>7585</v>
      </c>
      <c r="C457" s="231" t="b">
        <v>1</v>
      </c>
      <c r="D457" s="235">
        <v>44638.0</v>
      </c>
      <c r="E457" s="236" t="str">
        <f t="shared" si="1"/>
        <v>#VALUE!</v>
      </c>
      <c r="F457" s="236" t="str">
        <f t="shared" si="2"/>
        <v>OPI RX</v>
      </c>
      <c r="G457" s="236" t="str">
        <f t="shared" si="3"/>
        <v>#VALUE!</v>
      </c>
      <c r="H457" s="236" t="str">
        <f t="shared" si="4"/>
        <v>#VALUE!</v>
      </c>
      <c r="I457" s="236" t="str">
        <f t="shared" si="5"/>
        <v>#VALUE!</v>
      </c>
      <c r="J457" s="236" t="str">
        <f t="shared" si="6"/>
        <v>#VALUE!</v>
      </c>
      <c r="K457" s="236" t="str">
        <f t="shared" si="7"/>
        <v>#VALUE!</v>
      </c>
      <c r="L457" s="236" t="str">
        <f t="shared" si="8"/>
        <v>#VALUE!</v>
      </c>
      <c r="M457" s="236" t="str">
        <f t="shared" si="9"/>
        <v>#VALUE!</v>
      </c>
      <c r="N457" s="236" t="str">
        <f t="shared" si="10"/>
        <v>#VALUE!</v>
      </c>
      <c r="O457" s="236" t="str">
        <f t="shared" si="11"/>
        <v>#VALUE!</v>
      </c>
      <c r="P457" s="237" t="str">
        <f t="shared" si="12"/>
        <v>OPIOIDS</v>
      </c>
      <c r="Q457" s="237" t="b">
        <v>1</v>
      </c>
      <c r="R457" s="237" t="str">
        <f t="shared" si="27"/>
        <v>HIGH</v>
      </c>
      <c r="S457" s="238">
        <v>44165.0</v>
      </c>
      <c r="T457" s="243">
        <f t="shared" si="25"/>
        <v>44638</v>
      </c>
      <c r="U457" s="237" t="str">
        <f t="shared" si="28"/>
        <v>DUE COMM</v>
      </c>
      <c r="V457" s="237" t="str">
        <f t="shared" si="16"/>
        <v> </v>
      </c>
      <c r="W457" s="83"/>
      <c r="X457" s="83"/>
      <c r="Y457" s="83"/>
      <c r="Z457" s="83"/>
      <c r="AA457" s="83"/>
      <c r="AB457" s="83"/>
      <c r="AC457" s="83"/>
      <c r="AD457" s="83"/>
      <c r="AE457" s="83"/>
    </row>
    <row r="458">
      <c r="A458" s="233">
        <v>11207.0</v>
      </c>
      <c r="B458" s="234" t="s">
        <v>7755</v>
      </c>
      <c r="C458" s="231" t="b">
        <v>1</v>
      </c>
      <c r="D458" s="243">
        <v>44559.0</v>
      </c>
      <c r="E458" s="236" t="str">
        <f t="shared" si="1"/>
        <v>#VALUE!</v>
      </c>
      <c r="F458" s="236" t="str">
        <f t="shared" si="2"/>
        <v>OPI RX</v>
      </c>
      <c r="G458" s="236" t="str">
        <f t="shared" si="3"/>
        <v>#VALUE!</v>
      </c>
      <c r="H458" s="236" t="str">
        <f t="shared" si="4"/>
        <v>#VALUE!</v>
      </c>
      <c r="I458" s="236" t="str">
        <f t="shared" si="5"/>
        <v>#VALUE!</v>
      </c>
      <c r="J458" s="236" t="str">
        <f t="shared" si="6"/>
        <v>#VALUE!</v>
      </c>
      <c r="K458" s="236" t="str">
        <f t="shared" si="7"/>
        <v>#VALUE!</v>
      </c>
      <c r="L458" s="236" t="str">
        <f t="shared" si="8"/>
        <v>#VALUE!</v>
      </c>
      <c r="M458" s="236" t="str">
        <f t="shared" si="9"/>
        <v>#VALUE!</v>
      </c>
      <c r="N458" s="236" t="str">
        <f t="shared" si="10"/>
        <v>#VALUE!</v>
      </c>
      <c r="O458" s="236" t="str">
        <f t="shared" si="11"/>
        <v>#VALUE!</v>
      </c>
      <c r="P458" s="237" t="str">
        <f t="shared" si="12"/>
        <v>OPIOIDS</v>
      </c>
      <c r="Q458" s="234" t="b">
        <v>1</v>
      </c>
      <c r="R458" s="237" t="str">
        <f t="shared" si="27"/>
        <v>HIGH</v>
      </c>
      <c r="S458" s="238">
        <v>44522.0</v>
      </c>
      <c r="T458" s="243">
        <f t="shared" si="25"/>
        <v>44559</v>
      </c>
      <c r="U458" s="237" t="str">
        <f t="shared" si="28"/>
        <v> </v>
      </c>
      <c r="V458" s="237" t="str">
        <f t="shared" si="16"/>
        <v> </v>
      </c>
      <c r="W458" s="83"/>
      <c r="X458" s="83"/>
      <c r="Y458" s="83"/>
      <c r="Z458" s="83"/>
      <c r="AA458" s="83"/>
      <c r="AB458" s="83"/>
      <c r="AC458" s="83"/>
      <c r="AD458" s="83"/>
      <c r="AE458" s="83"/>
    </row>
    <row r="459">
      <c r="A459" s="244">
        <v>11209.0</v>
      </c>
      <c r="B459" s="245" t="s">
        <v>7756</v>
      </c>
      <c r="C459" s="230" t="b">
        <v>1</v>
      </c>
      <c r="D459" s="235">
        <v>44591.0</v>
      </c>
      <c r="E459" s="236" t="str">
        <f t="shared" si="1"/>
        <v>#VALUE!</v>
      </c>
      <c r="F459" s="236" t="str">
        <f t="shared" si="2"/>
        <v>#VALUE!</v>
      </c>
      <c r="G459" s="236" t="str">
        <f t="shared" si="3"/>
        <v>OPI RX</v>
      </c>
      <c r="H459" s="236" t="str">
        <f t="shared" si="4"/>
        <v>#VALUE!</v>
      </c>
      <c r="I459" s="236" t="str">
        <f t="shared" si="5"/>
        <v>#VALUE!</v>
      </c>
      <c r="J459" s="236" t="str">
        <f t="shared" si="6"/>
        <v>#VALUE!</v>
      </c>
      <c r="K459" s="236" t="str">
        <f t="shared" si="7"/>
        <v>#VALUE!</v>
      </c>
      <c r="L459" s="236" t="str">
        <f t="shared" si="8"/>
        <v>#VALUE!</v>
      </c>
      <c r="M459" s="236" t="str">
        <f t="shared" si="9"/>
        <v>#VALUE!</v>
      </c>
      <c r="N459" s="236" t="str">
        <f t="shared" si="10"/>
        <v>#VALUE!</v>
      </c>
      <c r="O459" s="236" t="str">
        <f t="shared" si="11"/>
        <v>#VALUE!</v>
      </c>
      <c r="P459" s="237" t="str">
        <f t="shared" si="12"/>
        <v>OPIOIDS</v>
      </c>
      <c r="Q459" s="237" t="b">
        <v>1</v>
      </c>
      <c r="R459" s="237" t="str">
        <f t="shared" si="27"/>
        <v>HIGH</v>
      </c>
      <c r="S459" s="238">
        <v>44195.0</v>
      </c>
      <c r="T459" s="243">
        <f t="shared" si="25"/>
        <v>44591</v>
      </c>
      <c r="U459" s="237" t="str">
        <f t="shared" si="28"/>
        <v>DUE COMM</v>
      </c>
      <c r="V459" s="237" t="str">
        <f t="shared" si="16"/>
        <v> </v>
      </c>
      <c r="W459" s="83"/>
      <c r="X459" s="83"/>
      <c r="Y459" s="83"/>
      <c r="Z459" s="83"/>
      <c r="AA459" s="83"/>
      <c r="AB459" s="83"/>
      <c r="AC459" s="83"/>
      <c r="AD459" s="83"/>
      <c r="AE459" s="83"/>
    </row>
    <row r="460">
      <c r="A460" s="233">
        <v>11215.0</v>
      </c>
      <c r="B460" s="234" t="s">
        <v>7582</v>
      </c>
      <c r="C460" s="230" t="b">
        <v>1</v>
      </c>
      <c r="D460" s="243">
        <v>44390.0</v>
      </c>
      <c r="E460" s="236" t="str">
        <f t="shared" si="1"/>
        <v>#VALUE!</v>
      </c>
      <c r="F460" s="236" t="str">
        <f t="shared" si="2"/>
        <v>OPI RX</v>
      </c>
      <c r="G460" s="236" t="str">
        <f t="shared" si="3"/>
        <v>#VALUE!</v>
      </c>
      <c r="H460" s="236" t="str">
        <f t="shared" si="4"/>
        <v>#VALUE!</v>
      </c>
      <c r="I460" s="236" t="str">
        <f t="shared" si="5"/>
        <v>#VALUE!</v>
      </c>
      <c r="J460" s="236" t="str">
        <f t="shared" si="6"/>
        <v>#VALUE!</v>
      </c>
      <c r="K460" s="236" t="str">
        <f t="shared" si="7"/>
        <v>#VALUE!</v>
      </c>
      <c r="L460" s="236" t="str">
        <f t="shared" si="8"/>
        <v>#VALUE!</v>
      </c>
      <c r="M460" s="236" t="str">
        <f t="shared" si="9"/>
        <v>#VALUE!</v>
      </c>
      <c r="N460" s="236" t="str">
        <f t="shared" si="10"/>
        <v>#VALUE!</v>
      </c>
      <c r="O460" s="236" t="str">
        <f t="shared" si="11"/>
        <v>#VALUE!</v>
      </c>
      <c r="P460" s="237" t="str">
        <f t="shared" si="12"/>
        <v>OPIOIDS</v>
      </c>
      <c r="Q460" s="237" t="b">
        <v>1</v>
      </c>
      <c r="R460" s="237" t="str">
        <f t="shared" si="27"/>
        <v>HIGH</v>
      </c>
      <c r="S460" s="238"/>
      <c r="T460" s="243">
        <f t="shared" si="25"/>
        <v>44390</v>
      </c>
      <c r="U460" s="237" t="str">
        <f t="shared" si="28"/>
        <v>DUE COMM</v>
      </c>
      <c r="V460" s="237" t="str">
        <f t="shared" si="16"/>
        <v> </v>
      </c>
      <c r="W460" s="83"/>
      <c r="X460" s="83"/>
      <c r="Y460" s="83"/>
      <c r="Z460" s="83"/>
      <c r="AA460" s="83"/>
      <c r="AB460" s="83"/>
      <c r="AC460" s="83"/>
      <c r="AD460" s="83"/>
      <c r="AE460" s="83"/>
    </row>
    <row r="461">
      <c r="A461" s="244">
        <v>11216.0</v>
      </c>
      <c r="B461" s="245" t="s">
        <v>7626</v>
      </c>
      <c r="C461" s="230" t="b">
        <v>1</v>
      </c>
      <c r="D461" s="243">
        <v>44384.0</v>
      </c>
      <c r="E461" s="236" t="str">
        <f t="shared" si="1"/>
        <v>#VALUE!</v>
      </c>
      <c r="F461" s="236" t="str">
        <f t="shared" si="2"/>
        <v>#VALUE!</v>
      </c>
      <c r="G461" s="236" t="str">
        <f t="shared" si="3"/>
        <v>OPI RX</v>
      </c>
      <c r="H461" s="236" t="str">
        <f t="shared" si="4"/>
        <v>#VALUE!</v>
      </c>
      <c r="I461" s="236" t="str">
        <f t="shared" si="5"/>
        <v>#VALUE!</v>
      </c>
      <c r="J461" s="236" t="str">
        <f t="shared" si="6"/>
        <v>#VALUE!</v>
      </c>
      <c r="K461" s="236" t="str">
        <f t="shared" si="7"/>
        <v>#VALUE!</v>
      </c>
      <c r="L461" s="236" t="str">
        <f t="shared" si="8"/>
        <v>#VALUE!</v>
      </c>
      <c r="M461" s="236" t="str">
        <f t="shared" si="9"/>
        <v>#VALUE!</v>
      </c>
      <c r="N461" s="236" t="str">
        <f t="shared" si="10"/>
        <v>#VALUE!</v>
      </c>
      <c r="O461" s="236" t="str">
        <f t="shared" si="11"/>
        <v>#VALUE!</v>
      </c>
      <c r="P461" s="237" t="str">
        <f t="shared" si="12"/>
        <v>OPIOIDS</v>
      </c>
      <c r="Q461" s="237" t="b">
        <v>0</v>
      </c>
      <c r="R461" s="237" t="str">
        <f t="shared" si="27"/>
        <v>LOW</v>
      </c>
      <c r="S461" s="238"/>
      <c r="T461" s="243">
        <f t="shared" si="25"/>
        <v>44384</v>
      </c>
      <c r="U461" s="237" t="str">
        <f t="shared" si="28"/>
        <v>DUE COMM</v>
      </c>
      <c r="V461" s="237" t="str">
        <f t="shared" si="16"/>
        <v> </v>
      </c>
      <c r="W461" s="83"/>
      <c r="X461" s="83"/>
      <c r="Y461" s="83"/>
      <c r="Z461" s="83"/>
      <c r="AA461" s="83"/>
      <c r="AB461" s="83"/>
      <c r="AC461" s="83"/>
      <c r="AD461" s="83"/>
      <c r="AE461" s="83"/>
    </row>
    <row r="462">
      <c r="A462" s="244">
        <v>11218.0</v>
      </c>
      <c r="B462" s="245" t="s">
        <v>7757</v>
      </c>
      <c r="C462" s="230" t="b">
        <v>1</v>
      </c>
      <c r="D462" s="235">
        <v>44591.0</v>
      </c>
      <c r="E462" s="236" t="str">
        <f t="shared" si="1"/>
        <v>#VALUE!</v>
      </c>
      <c r="F462" s="236" t="str">
        <f t="shared" si="2"/>
        <v>OPI RX</v>
      </c>
      <c r="G462" s="236" t="str">
        <f t="shared" si="3"/>
        <v>#VALUE!</v>
      </c>
      <c r="H462" s="236" t="str">
        <f t="shared" si="4"/>
        <v>#VALUE!</v>
      </c>
      <c r="I462" s="236" t="str">
        <f t="shared" si="5"/>
        <v>#VALUE!</v>
      </c>
      <c r="J462" s="236" t="str">
        <f t="shared" si="6"/>
        <v>#VALUE!</v>
      </c>
      <c r="K462" s="236" t="str">
        <f t="shared" si="7"/>
        <v>#VALUE!</v>
      </c>
      <c r="L462" s="236" t="str">
        <f t="shared" si="8"/>
        <v>#VALUE!</v>
      </c>
      <c r="M462" s="236" t="str">
        <f t="shared" si="9"/>
        <v>#VALUE!</v>
      </c>
      <c r="N462" s="236" t="str">
        <f t="shared" si="10"/>
        <v>#VALUE!</v>
      </c>
      <c r="O462" s="236" t="str">
        <f t="shared" si="11"/>
        <v>#VALUE!</v>
      </c>
      <c r="P462" s="237" t="str">
        <f t="shared" si="12"/>
        <v>OPIOIDS</v>
      </c>
      <c r="Q462" s="234" t="b">
        <v>0</v>
      </c>
      <c r="R462" s="237" t="str">
        <f t="shared" si="27"/>
        <v>LOW</v>
      </c>
      <c r="S462" s="238">
        <v>44201.0</v>
      </c>
      <c r="T462" s="243">
        <f t="shared" si="25"/>
        <v>44591</v>
      </c>
      <c r="U462" s="237" t="str">
        <f t="shared" si="28"/>
        <v>DUE COMM</v>
      </c>
      <c r="V462" s="237" t="str">
        <f t="shared" si="16"/>
        <v> </v>
      </c>
      <c r="W462" s="83"/>
      <c r="X462" s="83"/>
      <c r="Y462" s="83"/>
      <c r="Z462" s="83"/>
      <c r="AA462" s="83"/>
      <c r="AB462" s="83"/>
      <c r="AC462" s="83"/>
      <c r="AD462" s="83"/>
      <c r="AE462" s="83"/>
    </row>
    <row r="463">
      <c r="A463" s="244">
        <v>11220.0</v>
      </c>
      <c r="B463" s="245" t="s">
        <v>7758</v>
      </c>
      <c r="C463" s="231" t="b">
        <v>1</v>
      </c>
      <c r="D463" s="243">
        <v>44428.0</v>
      </c>
      <c r="E463" s="236" t="str">
        <f t="shared" si="1"/>
        <v>#VALUE!</v>
      </c>
      <c r="F463" s="236" t="str">
        <f t="shared" si="2"/>
        <v>OPI RX</v>
      </c>
      <c r="G463" s="236" t="str">
        <f t="shared" si="3"/>
        <v>#VALUE!</v>
      </c>
      <c r="H463" s="236" t="str">
        <f t="shared" si="4"/>
        <v>#VALUE!</v>
      </c>
      <c r="I463" s="236" t="str">
        <f t="shared" si="5"/>
        <v>#VALUE!</v>
      </c>
      <c r="J463" s="236" t="str">
        <f t="shared" si="6"/>
        <v>#VALUE!</v>
      </c>
      <c r="K463" s="236" t="str">
        <f t="shared" si="7"/>
        <v>#VALUE!</v>
      </c>
      <c r="L463" s="236" t="str">
        <f t="shared" si="8"/>
        <v>#VALUE!</v>
      </c>
      <c r="M463" s="236" t="str">
        <f t="shared" si="9"/>
        <v>#VALUE!</v>
      </c>
      <c r="N463" s="236" t="str">
        <f t="shared" si="10"/>
        <v>#VALUE!</v>
      </c>
      <c r="O463" s="236" t="str">
        <f t="shared" si="11"/>
        <v>#VALUE!</v>
      </c>
      <c r="P463" s="237" t="str">
        <f t="shared" si="12"/>
        <v>OPIOIDS</v>
      </c>
      <c r="Q463" s="237" t="b">
        <v>1</v>
      </c>
      <c r="R463" s="237" t="str">
        <f t="shared" si="27"/>
        <v>HIGH</v>
      </c>
      <c r="S463" s="238"/>
      <c r="T463" s="243">
        <f t="shared" si="25"/>
        <v>44428</v>
      </c>
      <c r="U463" s="237" t="str">
        <f t="shared" si="28"/>
        <v>DUE COMM</v>
      </c>
      <c r="V463" s="237" t="str">
        <f t="shared" si="16"/>
        <v> </v>
      </c>
      <c r="W463" s="83"/>
      <c r="X463" s="83"/>
      <c r="Y463" s="83"/>
      <c r="Z463" s="83"/>
      <c r="AA463" s="83"/>
      <c r="AB463" s="83"/>
      <c r="AC463" s="83"/>
      <c r="AD463" s="83"/>
      <c r="AE463" s="83"/>
    </row>
    <row r="464">
      <c r="A464" s="233">
        <v>11221.0</v>
      </c>
      <c r="B464" s="234" t="s">
        <v>7759</v>
      </c>
      <c r="C464" s="230" t="b">
        <v>1</v>
      </c>
      <c r="D464" s="243">
        <v>44452.0</v>
      </c>
      <c r="E464" s="236" t="str">
        <f t="shared" si="1"/>
        <v>#VALUE!</v>
      </c>
      <c r="F464" s="236" t="str">
        <f t="shared" si="2"/>
        <v>#VALUE!</v>
      </c>
      <c r="G464" s="236" t="str">
        <f t="shared" si="3"/>
        <v>#VALUE!</v>
      </c>
      <c r="H464" s="236" t="str">
        <f t="shared" si="4"/>
        <v>#VALUE!</v>
      </c>
      <c r="I464" s="236" t="str">
        <f t="shared" si="5"/>
        <v>#VALUE!</v>
      </c>
      <c r="J464" s="236" t="str">
        <f t="shared" si="6"/>
        <v>#VALUE!</v>
      </c>
      <c r="K464" s="236" t="str">
        <f t="shared" si="7"/>
        <v>#VALUE!</v>
      </c>
      <c r="L464" s="236" t="str">
        <f t="shared" si="8"/>
        <v>#VALUE!</v>
      </c>
      <c r="M464" s="236" t="str">
        <f t="shared" si="9"/>
        <v>OPI RX</v>
      </c>
      <c r="N464" s="236" t="str">
        <f t="shared" si="10"/>
        <v>#VALUE!</v>
      </c>
      <c r="O464" s="236" t="str">
        <f t="shared" si="11"/>
        <v>#VALUE!</v>
      </c>
      <c r="P464" s="237" t="str">
        <f t="shared" si="12"/>
        <v>OPIOIDS</v>
      </c>
      <c r="Q464" s="237" t="b">
        <v>0</v>
      </c>
      <c r="R464" s="237" t="str">
        <f t="shared" si="27"/>
        <v>LOW</v>
      </c>
      <c r="S464" s="238"/>
      <c r="T464" s="243">
        <f t="shared" si="25"/>
        <v>44452</v>
      </c>
      <c r="U464" s="237" t="str">
        <f t="shared" si="28"/>
        <v>DUE COMM</v>
      </c>
      <c r="V464" s="237" t="str">
        <f t="shared" si="16"/>
        <v> </v>
      </c>
      <c r="W464" s="83"/>
      <c r="X464" s="83"/>
      <c r="Y464" s="83"/>
      <c r="Z464" s="83"/>
      <c r="AA464" s="83"/>
      <c r="AB464" s="83"/>
      <c r="AC464" s="83"/>
      <c r="AD464" s="83"/>
      <c r="AE464" s="83"/>
    </row>
    <row r="465">
      <c r="A465" s="233">
        <v>11223.0</v>
      </c>
      <c r="B465" s="234" t="s">
        <v>7760</v>
      </c>
      <c r="C465" s="230" t="b">
        <v>1</v>
      </c>
      <c r="D465" s="243">
        <v>44529.0</v>
      </c>
      <c r="E465" s="236" t="str">
        <f t="shared" si="1"/>
        <v>#VALUE!</v>
      </c>
      <c r="F465" s="236" t="str">
        <f t="shared" si="2"/>
        <v>OPI RX</v>
      </c>
      <c r="G465" s="236" t="str">
        <f t="shared" si="3"/>
        <v>#VALUE!</v>
      </c>
      <c r="H465" s="236" t="str">
        <f t="shared" si="4"/>
        <v>#VALUE!</v>
      </c>
      <c r="I465" s="236" t="str">
        <f t="shared" si="5"/>
        <v>#VALUE!</v>
      </c>
      <c r="J465" s="236" t="str">
        <f t="shared" si="6"/>
        <v>#VALUE!</v>
      </c>
      <c r="K465" s="236" t="str">
        <f t="shared" si="7"/>
        <v>#VALUE!</v>
      </c>
      <c r="L465" s="236" t="str">
        <f t="shared" si="8"/>
        <v>#VALUE!</v>
      </c>
      <c r="M465" s="236" t="str">
        <f t="shared" si="9"/>
        <v>#VALUE!</v>
      </c>
      <c r="N465" s="236" t="str">
        <f t="shared" si="10"/>
        <v>#VALUE!</v>
      </c>
      <c r="O465" s="236" t="str">
        <f t="shared" si="11"/>
        <v>#VALUE!</v>
      </c>
      <c r="P465" s="237" t="str">
        <f t="shared" si="12"/>
        <v>OPIOIDS</v>
      </c>
      <c r="Q465" s="237" t="b">
        <v>1</v>
      </c>
      <c r="R465" s="237" t="str">
        <f t="shared" si="27"/>
        <v>HIGH</v>
      </c>
      <c r="S465" s="238">
        <v>44215.0</v>
      </c>
      <c r="T465" s="243">
        <f t="shared" si="25"/>
        <v>44529</v>
      </c>
      <c r="U465" s="237" t="str">
        <f t="shared" si="28"/>
        <v>DUE COMM</v>
      </c>
      <c r="V465" s="237" t="str">
        <f t="shared" si="16"/>
        <v> </v>
      </c>
      <c r="W465" s="83"/>
      <c r="X465" s="83"/>
      <c r="Y465" s="83"/>
      <c r="Z465" s="83"/>
      <c r="AA465" s="83"/>
      <c r="AB465" s="83"/>
      <c r="AC465" s="83"/>
      <c r="AD465" s="83"/>
      <c r="AE465" s="83"/>
    </row>
    <row r="466">
      <c r="A466" s="233">
        <v>11228.0</v>
      </c>
      <c r="B466" s="239" t="s">
        <v>7552</v>
      </c>
      <c r="C466" s="231" t="b">
        <v>1</v>
      </c>
      <c r="D466" s="235">
        <v>44577.0</v>
      </c>
      <c r="E466" s="236" t="str">
        <f t="shared" si="1"/>
        <v>#VALUE!</v>
      </c>
      <c r="F466" s="236" t="str">
        <f t="shared" si="2"/>
        <v>#VALUE!</v>
      </c>
      <c r="G466" s="236" t="str">
        <f t="shared" si="3"/>
        <v>#VALUE!</v>
      </c>
      <c r="H466" s="236" t="str">
        <f t="shared" si="4"/>
        <v>#VALUE!</v>
      </c>
      <c r="I466" s="236" t="str">
        <f t="shared" si="5"/>
        <v>#VALUE!</v>
      </c>
      <c r="J466" s="236" t="str">
        <f t="shared" si="6"/>
        <v>#VALUE!</v>
      </c>
      <c r="K466" s="236" t="str">
        <f t="shared" si="7"/>
        <v>#VALUE!</v>
      </c>
      <c r="L466" s="236" t="str">
        <f t="shared" si="8"/>
        <v>#VALUE!</v>
      </c>
      <c r="M466" s="236" t="str">
        <f t="shared" si="9"/>
        <v>#VALUE!</v>
      </c>
      <c r="N466" s="236" t="str">
        <f t="shared" si="10"/>
        <v>#VALUE!</v>
      </c>
      <c r="O466" s="236" t="str">
        <f t="shared" si="11"/>
        <v>#VALUE!</v>
      </c>
      <c r="P466" s="237" t="str">
        <f t="shared" si="12"/>
        <v>NO RX</v>
      </c>
      <c r="Q466" s="237" t="b">
        <v>0</v>
      </c>
      <c r="R466" s="237" t="str">
        <f t="shared" si="27"/>
        <v>LOW</v>
      </c>
      <c r="S466" s="238"/>
      <c r="T466" s="243">
        <f t="shared" si="25"/>
        <v>44577</v>
      </c>
      <c r="U466" s="237" t="str">
        <f t="shared" si="28"/>
        <v>DUE COMM</v>
      </c>
      <c r="V466" s="237" t="str">
        <f t="shared" si="16"/>
        <v> </v>
      </c>
      <c r="W466" s="83"/>
      <c r="X466" s="83"/>
      <c r="Y466" s="83"/>
      <c r="Z466" s="83"/>
      <c r="AA466" s="83"/>
      <c r="AB466" s="83"/>
      <c r="AC466" s="83"/>
      <c r="AD466" s="83"/>
      <c r="AE466" s="83"/>
    </row>
    <row r="467">
      <c r="A467" s="233">
        <v>11234.0</v>
      </c>
      <c r="B467" s="239" t="s">
        <v>7761</v>
      </c>
      <c r="C467" s="230" t="b">
        <v>1</v>
      </c>
      <c r="D467" s="235">
        <v>44579.0</v>
      </c>
      <c r="E467" s="236" t="str">
        <f t="shared" si="1"/>
        <v>#VALUE!</v>
      </c>
      <c r="F467" s="236" t="str">
        <f t="shared" si="2"/>
        <v>#VALUE!</v>
      </c>
      <c r="G467" s="236" t="str">
        <f t="shared" si="3"/>
        <v>OPI RX</v>
      </c>
      <c r="H467" s="236" t="str">
        <f t="shared" si="4"/>
        <v>OPI RX</v>
      </c>
      <c r="I467" s="236" t="str">
        <f t="shared" si="5"/>
        <v>#VALUE!</v>
      </c>
      <c r="J467" s="236" t="str">
        <f t="shared" si="6"/>
        <v>#VALUE!</v>
      </c>
      <c r="K467" s="236" t="str">
        <f t="shared" si="7"/>
        <v>#VALUE!</v>
      </c>
      <c r="L467" s="236" t="str">
        <f t="shared" si="8"/>
        <v>#VALUE!</v>
      </c>
      <c r="M467" s="236" t="str">
        <f t="shared" si="9"/>
        <v>#VALUE!</v>
      </c>
      <c r="N467" s="236" t="str">
        <f t="shared" si="10"/>
        <v>#VALUE!</v>
      </c>
      <c r="O467" s="236" t="str">
        <f t="shared" si="11"/>
        <v>#VALUE!</v>
      </c>
      <c r="P467" s="237" t="str">
        <f t="shared" si="12"/>
        <v>OPIOIDS</v>
      </c>
      <c r="Q467" s="237" t="b">
        <v>0</v>
      </c>
      <c r="R467" s="237" t="str">
        <f t="shared" si="27"/>
        <v>LOW</v>
      </c>
      <c r="S467" s="238"/>
      <c r="T467" s="243">
        <f t="shared" si="25"/>
        <v>44579</v>
      </c>
      <c r="U467" s="237" t="str">
        <f t="shared" si="28"/>
        <v>DUE COMM</v>
      </c>
      <c r="V467" s="237" t="str">
        <f t="shared" si="16"/>
        <v> </v>
      </c>
      <c r="W467" s="83"/>
      <c r="X467" s="83"/>
      <c r="Y467" s="83"/>
      <c r="Z467" s="83"/>
      <c r="AA467" s="83"/>
      <c r="AB467" s="83"/>
      <c r="AC467" s="83"/>
      <c r="AD467" s="83"/>
      <c r="AE467" s="83"/>
    </row>
    <row r="468">
      <c r="A468" s="233">
        <v>11245.0</v>
      </c>
      <c r="B468" s="234" t="s">
        <v>7762</v>
      </c>
      <c r="C468" s="231" t="b">
        <v>1</v>
      </c>
      <c r="D468" s="243">
        <v>44503.0</v>
      </c>
      <c r="E468" s="236" t="str">
        <f t="shared" si="1"/>
        <v>#VALUE!</v>
      </c>
      <c r="F468" s="236" t="str">
        <f t="shared" si="2"/>
        <v>#VALUE!</v>
      </c>
      <c r="G468" s="236" t="str">
        <f t="shared" si="3"/>
        <v>OPI RX</v>
      </c>
      <c r="H468" s="236" t="str">
        <f t="shared" si="4"/>
        <v>#VALUE!</v>
      </c>
      <c r="I468" s="236" t="str">
        <f t="shared" si="5"/>
        <v>#VALUE!</v>
      </c>
      <c r="J468" s="236" t="str">
        <f t="shared" si="6"/>
        <v>#VALUE!</v>
      </c>
      <c r="K468" s="236" t="str">
        <f t="shared" si="7"/>
        <v>#VALUE!</v>
      </c>
      <c r="L468" s="236" t="str">
        <f t="shared" si="8"/>
        <v>#VALUE!</v>
      </c>
      <c r="M468" s="236" t="str">
        <f t="shared" si="9"/>
        <v>#VALUE!</v>
      </c>
      <c r="N468" s="236" t="str">
        <f t="shared" si="10"/>
        <v>#VALUE!</v>
      </c>
      <c r="O468" s="236" t="str">
        <f t="shared" si="11"/>
        <v>#VALUE!</v>
      </c>
      <c r="P468" s="237" t="str">
        <f t="shared" si="12"/>
        <v>OPIOIDS</v>
      </c>
      <c r="Q468" s="237" t="b">
        <v>0</v>
      </c>
      <c r="R468" s="237" t="str">
        <f t="shared" si="27"/>
        <v>LOW</v>
      </c>
      <c r="S468" s="238">
        <v>44263.0</v>
      </c>
      <c r="T468" s="243">
        <f t="shared" si="25"/>
        <v>44503</v>
      </c>
      <c r="U468" s="237" t="str">
        <f t="shared" si="28"/>
        <v>DUE COMM</v>
      </c>
      <c r="V468" s="237" t="str">
        <f t="shared" si="16"/>
        <v> </v>
      </c>
      <c r="W468" s="83"/>
      <c r="X468" s="83"/>
      <c r="Y468" s="83"/>
      <c r="Z468" s="83"/>
      <c r="AA468" s="83"/>
      <c r="AB468" s="83"/>
      <c r="AC468" s="83"/>
      <c r="AD468" s="83"/>
      <c r="AE468" s="83"/>
    </row>
    <row r="469">
      <c r="A469" s="233">
        <v>11252.0</v>
      </c>
      <c r="B469" s="234" t="s">
        <v>7556</v>
      </c>
      <c r="C469" s="231" t="b">
        <v>1</v>
      </c>
      <c r="D469" s="235">
        <v>44587.0</v>
      </c>
      <c r="E469" s="236" t="str">
        <f t="shared" si="1"/>
        <v>OPI RX</v>
      </c>
      <c r="F469" s="236" t="str">
        <f t="shared" si="2"/>
        <v>#VALUE!</v>
      </c>
      <c r="G469" s="236" t="str">
        <f t="shared" si="3"/>
        <v>#VALUE!</v>
      </c>
      <c r="H469" s="236" t="str">
        <f t="shared" si="4"/>
        <v>#VALUE!</v>
      </c>
      <c r="I469" s="236" t="str">
        <f t="shared" si="5"/>
        <v>#VALUE!</v>
      </c>
      <c r="J469" s="236" t="str">
        <f t="shared" si="6"/>
        <v>#VALUE!</v>
      </c>
      <c r="K469" s="236" t="str">
        <f t="shared" si="7"/>
        <v>#VALUE!</v>
      </c>
      <c r="L469" s="236" t="str">
        <f t="shared" si="8"/>
        <v>#VALUE!</v>
      </c>
      <c r="M469" s="236" t="str">
        <f t="shared" si="9"/>
        <v>#VALUE!</v>
      </c>
      <c r="N469" s="236" t="str">
        <f t="shared" si="10"/>
        <v>#VALUE!</v>
      </c>
      <c r="O469" s="236" t="str">
        <f t="shared" si="11"/>
        <v>#VALUE!</v>
      </c>
      <c r="P469" s="237" t="str">
        <f t="shared" si="12"/>
        <v>OPIOIDS</v>
      </c>
      <c r="Q469" s="234" t="b">
        <v>1</v>
      </c>
      <c r="R469" s="237" t="str">
        <f t="shared" si="27"/>
        <v>HIGH</v>
      </c>
      <c r="S469" s="238">
        <v>44256.0</v>
      </c>
      <c r="T469" s="243">
        <f t="shared" si="25"/>
        <v>44587</v>
      </c>
      <c r="U469" s="237" t="str">
        <f t="shared" si="28"/>
        <v>DUE COMM</v>
      </c>
      <c r="V469" s="237" t="str">
        <f t="shared" si="16"/>
        <v> </v>
      </c>
      <c r="W469" s="83"/>
      <c r="X469" s="83"/>
      <c r="Y469" s="83"/>
      <c r="Z469" s="83"/>
      <c r="AA469" s="83"/>
      <c r="AB469" s="83"/>
      <c r="AC469" s="83"/>
      <c r="AD469" s="83"/>
      <c r="AE469" s="83"/>
    </row>
    <row r="470">
      <c r="A470" s="233">
        <v>11255.0</v>
      </c>
      <c r="B470" s="239" t="s">
        <v>7763</v>
      </c>
      <c r="C470" s="231" t="b">
        <v>1</v>
      </c>
      <c r="D470" s="235">
        <v>44601.0</v>
      </c>
      <c r="E470" s="236" t="str">
        <f t="shared" si="1"/>
        <v>#VALUE!</v>
      </c>
      <c r="F470" s="236" t="str">
        <f t="shared" si="2"/>
        <v>#VALUE!</v>
      </c>
      <c r="G470" s="236" t="str">
        <f t="shared" si="3"/>
        <v>#VALUE!</v>
      </c>
      <c r="H470" s="236" t="str">
        <f t="shared" si="4"/>
        <v>#VALUE!</v>
      </c>
      <c r="I470" s="236" t="str">
        <f t="shared" si="5"/>
        <v>#VALUE!</v>
      </c>
      <c r="J470" s="236" t="str">
        <f t="shared" si="6"/>
        <v>#VALUE!</v>
      </c>
      <c r="K470" s="236" t="str">
        <f t="shared" si="7"/>
        <v>#VALUE!</v>
      </c>
      <c r="L470" s="236" t="str">
        <f t="shared" si="8"/>
        <v>#VALUE!</v>
      </c>
      <c r="M470" s="236" t="str">
        <f t="shared" si="9"/>
        <v>#VALUE!</v>
      </c>
      <c r="N470" s="236" t="str">
        <f t="shared" si="10"/>
        <v>#VALUE!</v>
      </c>
      <c r="O470" s="236" t="str">
        <f t="shared" si="11"/>
        <v>#VALUE!</v>
      </c>
      <c r="P470" s="237" t="str">
        <f t="shared" si="12"/>
        <v>NO RX</v>
      </c>
      <c r="Q470" s="234" t="b">
        <v>0</v>
      </c>
      <c r="R470" s="237" t="str">
        <f t="shared" si="27"/>
        <v>LOW</v>
      </c>
      <c r="S470" s="238"/>
      <c r="T470" s="243">
        <f t="shared" si="25"/>
        <v>44601</v>
      </c>
      <c r="U470" s="237" t="str">
        <f t="shared" si="28"/>
        <v>DUE COMM</v>
      </c>
      <c r="V470" s="237" t="str">
        <f t="shared" si="16"/>
        <v> </v>
      </c>
      <c r="W470" s="83"/>
      <c r="X470" s="83"/>
      <c r="Y470" s="83"/>
      <c r="Z470" s="83"/>
      <c r="AA470" s="83"/>
      <c r="AB470" s="83"/>
      <c r="AC470" s="83"/>
      <c r="AD470" s="83"/>
      <c r="AE470" s="83"/>
    </row>
    <row r="471">
      <c r="A471" s="253">
        <v>11264.0</v>
      </c>
      <c r="B471" s="239" t="s">
        <v>7552</v>
      </c>
      <c r="C471" s="230" t="b">
        <v>0</v>
      </c>
      <c r="D471" s="235" t="s">
        <v>7552</v>
      </c>
      <c r="E471" s="236" t="str">
        <f t="shared" si="1"/>
        <v>#VALUE!</v>
      </c>
      <c r="F471" s="236" t="str">
        <f t="shared" si="2"/>
        <v>#VALUE!</v>
      </c>
      <c r="G471" s="236" t="str">
        <f t="shared" si="3"/>
        <v>#VALUE!</v>
      </c>
      <c r="H471" s="236" t="str">
        <f t="shared" si="4"/>
        <v>#VALUE!</v>
      </c>
      <c r="I471" s="236" t="str">
        <f t="shared" si="5"/>
        <v>#VALUE!</v>
      </c>
      <c r="J471" s="236" t="str">
        <f t="shared" si="6"/>
        <v>#VALUE!</v>
      </c>
      <c r="K471" s="236" t="str">
        <f t="shared" si="7"/>
        <v>#VALUE!</v>
      </c>
      <c r="L471" s="236" t="str">
        <f t="shared" si="8"/>
        <v>#VALUE!</v>
      </c>
      <c r="M471" s="236" t="str">
        <f t="shared" si="9"/>
        <v>#VALUE!</v>
      </c>
      <c r="N471" s="236" t="str">
        <f t="shared" si="10"/>
        <v>#VALUE!</v>
      </c>
      <c r="O471" s="236" t="str">
        <f t="shared" si="11"/>
        <v>#VALUE!</v>
      </c>
      <c r="P471" s="237" t="str">
        <f t="shared" si="12"/>
        <v>NO RX</v>
      </c>
      <c r="Q471" s="234" t="b">
        <v>0</v>
      </c>
      <c r="R471" s="237" t="str">
        <f t="shared" si="27"/>
        <v>LOW</v>
      </c>
      <c r="S471" s="238"/>
      <c r="T471" s="238" t="str">
        <f t="shared" si="25"/>
        <v>  -  </v>
      </c>
      <c r="U471" s="237" t="str">
        <f t="shared" si="28"/>
        <v>DUE COMM</v>
      </c>
      <c r="V471" s="237" t="str">
        <f t="shared" si="16"/>
        <v> </v>
      </c>
      <c r="W471" s="83"/>
      <c r="X471" s="83"/>
      <c r="Y471" s="83"/>
      <c r="Z471" s="83"/>
      <c r="AA471" s="83"/>
      <c r="AB471" s="83"/>
      <c r="AC471" s="83"/>
      <c r="AD471" s="83"/>
      <c r="AE471" s="83"/>
    </row>
    <row r="472">
      <c r="A472" s="233">
        <v>11265.0</v>
      </c>
      <c r="B472" s="234" t="s">
        <v>7556</v>
      </c>
      <c r="C472" s="251" t="b">
        <v>1</v>
      </c>
      <c r="D472" s="235">
        <v>44615.0</v>
      </c>
      <c r="E472" s="236" t="str">
        <f t="shared" si="1"/>
        <v>OPI RX</v>
      </c>
      <c r="F472" s="236" t="str">
        <f t="shared" si="2"/>
        <v>#VALUE!</v>
      </c>
      <c r="G472" s="236" t="str">
        <f t="shared" si="3"/>
        <v>#VALUE!</v>
      </c>
      <c r="H472" s="236" t="str">
        <f t="shared" si="4"/>
        <v>#VALUE!</v>
      </c>
      <c r="I472" s="236" t="str">
        <f t="shared" si="5"/>
        <v>#VALUE!</v>
      </c>
      <c r="J472" s="236" t="str">
        <f t="shared" si="6"/>
        <v>#VALUE!</v>
      </c>
      <c r="K472" s="236" t="str">
        <f t="shared" si="7"/>
        <v>#VALUE!</v>
      </c>
      <c r="L472" s="236" t="str">
        <f t="shared" si="8"/>
        <v>#VALUE!</v>
      </c>
      <c r="M472" s="236" t="str">
        <f t="shared" si="9"/>
        <v>#VALUE!</v>
      </c>
      <c r="N472" s="236" t="str">
        <f t="shared" si="10"/>
        <v>#VALUE!</v>
      </c>
      <c r="O472" s="236" t="str">
        <f t="shared" si="11"/>
        <v>#VALUE!</v>
      </c>
      <c r="P472" s="237" t="str">
        <f t="shared" si="12"/>
        <v>OPIOIDS</v>
      </c>
      <c r="Q472" s="237" t="b">
        <v>1</v>
      </c>
      <c r="R472" s="237" t="str">
        <f t="shared" si="27"/>
        <v>HIGH</v>
      </c>
      <c r="S472" s="238"/>
      <c r="T472" s="238">
        <f t="shared" si="25"/>
        <v>44615</v>
      </c>
      <c r="U472" s="237" t="str">
        <f t="shared" si="28"/>
        <v>DUE COMM</v>
      </c>
      <c r="V472" s="237" t="str">
        <f t="shared" si="16"/>
        <v> </v>
      </c>
      <c r="W472" s="83"/>
      <c r="X472" s="83"/>
      <c r="Y472" s="83"/>
      <c r="Z472" s="83"/>
      <c r="AA472" s="83"/>
      <c r="AB472" s="83"/>
      <c r="AC472" s="83"/>
      <c r="AD472" s="83"/>
      <c r="AE472" s="83"/>
    </row>
    <row r="473">
      <c r="A473" s="244">
        <v>11268.0</v>
      </c>
      <c r="B473" s="245" t="s">
        <v>7764</v>
      </c>
      <c r="C473" s="231" t="b">
        <v>1</v>
      </c>
      <c r="D473" s="235">
        <v>44591.0</v>
      </c>
      <c r="E473" s="236" t="str">
        <f t="shared" si="1"/>
        <v>#VALUE!</v>
      </c>
      <c r="F473" s="236" t="str">
        <f t="shared" si="2"/>
        <v>#VALUE!</v>
      </c>
      <c r="G473" s="236" t="str">
        <f t="shared" si="3"/>
        <v>#VALUE!</v>
      </c>
      <c r="H473" s="236" t="str">
        <f t="shared" si="4"/>
        <v>#VALUE!</v>
      </c>
      <c r="I473" s="236" t="str">
        <f t="shared" si="5"/>
        <v>#VALUE!</v>
      </c>
      <c r="J473" s="236" t="str">
        <f t="shared" si="6"/>
        <v>#VALUE!</v>
      </c>
      <c r="K473" s="236" t="str">
        <f t="shared" si="7"/>
        <v>#VALUE!</v>
      </c>
      <c r="L473" s="236" t="str">
        <f t="shared" si="8"/>
        <v>#VALUE!</v>
      </c>
      <c r="M473" s="236" t="str">
        <f t="shared" si="9"/>
        <v>OPI RX</v>
      </c>
      <c r="N473" s="236" t="str">
        <f t="shared" si="10"/>
        <v>#VALUE!</v>
      </c>
      <c r="O473" s="236" t="str">
        <f t="shared" si="11"/>
        <v>#VALUE!</v>
      </c>
      <c r="P473" s="237" t="str">
        <f t="shared" si="12"/>
        <v>OPIOIDS</v>
      </c>
      <c r="Q473" s="237" t="b">
        <v>0</v>
      </c>
      <c r="R473" s="237" t="str">
        <f t="shared" si="27"/>
        <v>LOW</v>
      </c>
      <c r="S473" s="238"/>
      <c r="T473" s="243">
        <f t="shared" si="25"/>
        <v>44591</v>
      </c>
      <c r="U473" s="237" t="str">
        <f t="shared" si="28"/>
        <v>DUE COMM</v>
      </c>
      <c r="V473" s="237" t="str">
        <f t="shared" si="16"/>
        <v> </v>
      </c>
      <c r="W473" s="83"/>
      <c r="X473" s="83"/>
      <c r="Y473" s="83"/>
      <c r="Z473" s="83"/>
      <c r="AA473" s="83"/>
      <c r="AB473" s="83"/>
      <c r="AC473" s="83"/>
      <c r="AD473" s="83"/>
      <c r="AE473" s="83"/>
    </row>
    <row r="474">
      <c r="A474" s="233">
        <v>11281.0</v>
      </c>
      <c r="B474" s="239" t="s">
        <v>7765</v>
      </c>
      <c r="C474" s="230" t="b">
        <v>1</v>
      </c>
      <c r="D474" s="235">
        <v>44591.0</v>
      </c>
      <c r="E474" s="236" t="str">
        <f t="shared" si="1"/>
        <v>#VALUE!</v>
      </c>
      <c r="F474" s="236" t="str">
        <f t="shared" si="2"/>
        <v>#VALUE!</v>
      </c>
      <c r="G474" s="236" t="str">
        <f t="shared" si="3"/>
        <v>OPI RX</v>
      </c>
      <c r="H474" s="236" t="str">
        <f t="shared" si="4"/>
        <v>#VALUE!</v>
      </c>
      <c r="I474" s="236" t="str">
        <f t="shared" si="5"/>
        <v>#VALUE!</v>
      </c>
      <c r="J474" s="236" t="str">
        <f t="shared" si="6"/>
        <v>#VALUE!</v>
      </c>
      <c r="K474" s="236" t="str">
        <f t="shared" si="7"/>
        <v>#VALUE!</v>
      </c>
      <c r="L474" s="236" t="str">
        <f t="shared" si="8"/>
        <v>#VALUE!</v>
      </c>
      <c r="M474" s="236" t="str">
        <f t="shared" si="9"/>
        <v>OPI RX</v>
      </c>
      <c r="N474" s="236" t="str">
        <f t="shared" si="10"/>
        <v>#VALUE!</v>
      </c>
      <c r="O474" s="236" t="str">
        <f t="shared" si="11"/>
        <v>#VALUE!</v>
      </c>
      <c r="P474" s="237" t="str">
        <f t="shared" si="12"/>
        <v>OPIOIDS</v>
      </c>
      <c r="Q474" s="234" t="b">
        <v>0</v>
      </c>
      <c r="R474" s="237" t="str">
        <f t="shared" si="27"/>
        <v>LOW</v>
      </c>
      <c r="S474" s="238">
        <v>44224.0</v>
      </c>
      <c r="T474" s="243">
        <f t="shared" si="25"/>
        <v>44591</v>
      </c>
      <c r="U474" s="237" t="str">
        <f t="shared" si="28"/>
        <v>DUE COMM</v>
      </c>
      <c r="V474" s="237" t="str">
        <f t="shared" si="16"/>
        <v> </v>
      </c>
      <c r="W474" s="83"/>
      <c r="X474" s="83"/>
      <c r="Y474" s="83"/>
      <c r="Z474" s="83"/>
      <c r="AA474" s="83"/>
      <c r="AB474" s="83"/>
      <c r="AC474" s="83"/>
      <c r="AD474" s="83"/>
      <c r="AE474" s="83"/>
    </row>
    <row r="475">
      <c r="A475" s="244">
        <v>11282.0</v>
      </c>
      <c r="B475" s="245" t="s">
        <v>7766</v>
      </c>
      <c r="C475" s="230" t="b">
        <v>1</v>
      </c>
      <c r="D475" s="235">
        <v>44615.0</v>
      </c>
      <c r="E475" s="236" t="str">
        <f t="shared" si="1"/>
        <v>#VALUE!</v>
      </c>
      <c r="F475" s="236" t="str">
        <f t="shared" si="2"/>
        <v>#VALUE!</v>
      </c>
      <c r="G475" s="236" t="str">
        <f t="shared" si="3"/>
        <v>#VALUE!</v>
      </c>
      <c r="H475" s="236" t="str">
        <f t="shared" si="4"/>
        <v>#VALUE!</v>
      </c>
      <c r="I475" s="236" t="str">
        <f t="shared" si="5"/>
        <v>#VALUE!</v>
      </c>
      <c r="J475" s="236" t="str">
        <f t="shared" si="6"/>
        <v>OPI RX</v>
      </c>
      <c r="K475" s="236" t="str">
        <f t="shared" si="7"/>
        <v>OPI RX</v>
      </c>
      <c r="L475" s="236" t="str">
        <f t="shared" si="8"/>
        <v>#VALUE!</v>
      </c>
      <c r="M475" s="236" t="str">
        <f t="shared" si="9"/>
        <v>#VALUE!</v>
      </c>
      <c r="N475" s="236" t="str">
        <f t="shared" si="10"/>
        <v>#VALUE!</v>
      </c>
      <c r="O475" s="236" t="str">
        <f t="shared" si="11"/>
        <v>#VALUE!</v>
      </c>
      <c r="P475" s="237" t="str">
        <f t="shared" si="12"/>
        <v>OPIOIDS</v>
      </c>
      <c r="Q475" s="234" t="b">
        <v>0</v>
      </c>
      <c r="R475" s="237" t="str">
        <f t="shared" si="27"/>
        <v>LOW</v>
      </c>
      <c r="S475" s="238">
        <v>44544.0</v>
      </c>
      <c r="T475" s="243">
        <f t="shared" si="25"/>
        <v>44615</v>
      </c>
      <c r="U475" s="237" t="str">
        <f t="shared" si="28"/>
        <v> </v>
      </c>
      <c r="V475" s="237" t="str">
        <f t="shared" si="16"/>
        <v> </v>
      </c>
      <c r="W475" s="83"/>
      <c r="X475" s="83"/>
      <c r="Y475" s="83"/>
      <c r="Z475" s="83"/>
      <c r="AA475" s="83"/>
      <c r="AB475" s="83"/>
      <c r="AC475" s="83"/>
      <c r="AD475" s="83"/>
      <c r="AE475" s="83"/>
    </row>
    <row r="476">
      <c r="A476" s="233">
        <v>11303.0</v>
      </c>
      <c r="B476" s="234" t="s">
        <v>7767</v>
      </c>
      <c r="C476" s="231" t="b">
        <v>1</v>
      </c>
      <c r="D476" s="235">
        <v>44582.0</v>
      </c>
      <c r="E476" s="236" t="str">
        <f t="shared" si="1"/>
        <v>#VALUE!</v>
      </c>
      <c r="F476" s="236" t="str">
        <f t="shared" si="2"/>
        <v>OPI RX</v>
      </c>
      <c r="G476" s="236" t="str">
        <f t="shared" si="3"/>
        <v>#VALUE!</v>
      </c>
      <c r="H476" s="236" t="str">
        <f t="shared" si="4"/>
        <v>#VALUE!</v>
      </c>
      <c r="I476" s="236" t="str">
        <f t="shared" si="5"/>
        <v>#VALUE!</v>
      </c>
      <c r="J476" s="236" t="str">
        <f t="shared" si="6"/>
        <v>#VALUE!</v>
      </c>
      <c r="K476" s="236" t="str">
        <f t="shared" si="7"/>
        <v>#VALUE!</v>
      </c>
      <c r="L476" s="236" t="str">
        <f t="shared" si="8"/>
        <v>#VALUE!</v>
      </c>
      <c r="M476" s="236" t="str">
        <f t="shared" si="9"/>
        <v>#VALUE!</v>
      </c>
      <c r="N476" s="236" t="str">
        <f t="shared" si="10"/>
        <v>#VALUE!</v>
      </c>
      <c r="O476" s="236" t="str">
        <f t="shared" si="11"/>
        <v>#VALUE!</v>
      </c>
      <c r="P476" s="237" t="str">
        <f t="shared" si="12"/>
        <v>OPIOIDS</v>
      </c>
      <c r="Q476" s="237" t="b">
        <v>1</v>
      </c>
      <c r="R476" s="237" t="str">
        <f t="shared" si="27"/>
        <v>HIGH</v>
      </c>
      <c r="S476" s="238">
        <v>44155.0</v>
      </c>
      <c r="T476" s="243">
        <f t="shared" si="25"/>
        <v>44582</v>
      </c>
      <c r="U476" s="237" t="str">
        <f t="shared" si="28"/>
        <v>DUE COMM</v>
      </c>
      <c r="V476" s="237" t="str">
        <f t="shared" si="16"/>
        <v> </v>
      </c>
      <c r="W476" s="83"/>
      <c r="X476" s="83"/>
      <c r="Y476" s="83"/>
      <c r="Z476" s="83"/>
      <c r="AA476" s="83"/>
      <c r="AB476" s="83"/>
      <c r="AC476" s="83"/>
      <c r="AD476" s="83"/>
      <c r="AE476" s="83"/>
    </row>
    <row r="477">
      <c r="A477" s="233">
        <v>11330.0</v>
      </c>
      <c r="B477" s="239" t="s">
        <v>7566</v>
      </c>
      <c r="C477" s="251" t="b">
        <v>1</v>
      </c>
      <c r="D477" s="235">
        <v>44578.0</v>
      </c>
      <c r="E477" s="236" t="str">
        <f t="shared" si="1"/>
        <v>#VALUE!</v>
      </c>
      <c r="F477" s="236" t="str">
        <f t="shared" si="2"/>
        <v>OPI RX</v>
      </c>
      <c r="G477" s="236" t="str">
        <f t="shared" si="3"/>
        <v>#VALUE!</v>
      </c>
      <c r="H477" s="236" t="str">
        <f t="shared" si="4"/>
        <v>#VALUE!</v>
      </c>
      <c r="I477" s="236" t="str">
        <f t="shared" si="5"/>
        <v>#VALUE!</v>
      </c>
      <c r="J477" s="236" t="str">
        <f t="shared" si="6"/>
        <v>#VALUE!</v>
      </c>
      <c r="K477" s="236" t="str">
        <f t="shared" si="7"/>
        <v>#VALUE!</v>
      </c>
      <c r="L477" s="236" t="str">
        <f t="shared" si="8"/>
        <v>#VALUE!</v>
      </c>
      <c r="M477" s="236" t="str">
        <f t="shared" si="9"/>
        <v>#VALUE!</v>
      </c>
      <c r="N477" s="236" t="str">
        <f t="shared" si="10"/>
        <v>#VALUE!</v>
      </c>
      <c r="O477" s="236" t="str">
        <f t="shared" si="11"/>
        <v>#VALUE!</v>
      </c>
      <c r="P477" s="237" t="str">
        <f t="shared" si="12"/>
        <v>OPIOIDS</v>
      </c>
      <c r="Q477" s="234" t="b">
        <v>0</v>
      </c>
      <c r="R477" s="237" t="str">
        <f t="shared" si="27"/>
        <v>LOW</v>
      </c>
      <c r="S477" s="238"/>
      <c r="T477" s="238">
        <f t="shared" si="25"/>
        <v>44578</v>
      </c>
      <c r="U477" s="237" t="str">
        <f t="shared" si="28"/>
        <v>DUE COMM</v>
      </c>
      <c r="V477" s="237" t="str">
        <f t="shared" si="16"/>
        <v> </v>
      </c>
      <c r="W477" s="83"/>
      <c r="X477" s="83"/>
      <c r="Y477" s="83"/>
      <c r="Z477" s="83"/>
      <c r="AA477" s="83"/>
      <c r="AB477" s="83"/>
      <c r="AC477" s="83"/>
      <c r="AD477" s="83"/>
      <c r="AE477" s="83"/>
    </row>
    <row r="478">
      <c r="A478" s="244">
        <v>11340.0</v>
      </c>
      <c r="B478" s="245" t="s">
        <v>7606</v>
      </c>
      <c r="C478" s="231" t="b">
        <v>1</v>
      </c>
      <c r="D478" s="243">
        <v>44519.0</v>
      </c>
      <c r="E478" s="236" t="str">
        <f t="shared" si="1"/>
        <v>#VALUE!</v>
      </c>
      <c r="F478" s="236" t="str">
        <f t="shared" si="2"/>
        <v>#VALUE!</v>
      </c>
      <c r="G478" s="236" t="str">
        <f t="shared" si="3"/>
        <v>#VALUE!</v>
      </c>
      <c r="H478" s="236" t="str">
        <f t="shared" si="4"/>
        <v>#VALUE!</v>
      </c>
      <c r="I478" s="236" t="str">
        <f t="shared" si="5"/>
        <v>#VALUE!</v>
      </c>
      <c r="J478" s="236" t="str">
        <f t="shared" si="6"/>
        <v>#VALUE!</v>
      </c>
      <c r="K478" s="236" t="str">
        <f t="shared" si="7"/>
        <v>#VALUE!</v>
      </c>
      <c r="L478" s="236" t="str">
        <f t="shared" si="8"/>
        <v>#VALUE!</v>
      </c>
      <c r="M478" s="236" t="str">
        <f t="shared" si="9"/>
        <v>OPI RX</v>
      </c>
      <c r="N478" s="236" t="str">
        <f t="shared" si="10"/>
        <v>#VALUE!</v>
      </c>
      <c r="O478" s="236" t="str">
        <f t="shared" si="11"/>
        <v>#VALUE!</v>
      </c>
      <c r="P478" s="237" t="str">
        <f t="shared" si="12"/>
        <v>OPIOIDS</v>
      </c>
      <c r="Q478" s="237" t="b">
        <v>0</v>
      </c>
      <c r="R478" s="237" t="str">
        <f t="shared" si="27"/>
        <v>LOW</v>
      </c>
      <c r="S478" s="238">
        <v>44130.0</v>
      </c>
      <c r="T478" s="243">
        <f t="shared" si="25"/>
        <v>44519</v>
      </c>
      <c r="U478" s="237" t="str">
        <f t="shared" si="28"/>
        <v>DUE COMM</v>
      </c>
      <c r="V478" s="237" t="str">
        <f t="shared" si="16"/>
        <v> </v>
      </c>
      <c r="W478" s="83"/>
      <c r="X478" s="83"/>
      <c r="Y478" s="83"/>
      <c r="Z478" s="83"/>
      <c r="AA478" s="83"/>
      <c r="AB478" s="83"/>
      <c r="AC478" s="83"/>
      <c r="AD478" s="83"/>
      <c r="AE478" s="83"/>
    </row>
    <row r="479">
      <c r="A479" s="233">
        <v>11341.0</v>
      </c>
      <c r="B479" s="234" t="s">
        <v>7768</v>
      </c>
      <c r="C479" s="230" t="b">
        <v>1</v>
      </c>
      <c r="D479" s="243">
        <v>44384.0</v>
      </c>
      <c r="E479" s="236" t="str">
        <f t="shared" si="1"/>
        <v>#VALUE!</v>
      </c>
      <c r="F479" s="236" t="str">
        <f t="shared" si="2"/>
        <v>OPI RX</v>
      </c>
      <c r="G479" s="236" t="str">
        <f t="shared" si="3"/>
        <v>#VALUE!</v>
      </c>
      <c r="H479" s="236" t="str">
        <f t="shared" si="4"/>
        <v>OPI RX</v>
      </c>
      <c r="I479" s="236" t="str">
        <f t="shared" si="5"/>
        <v>#VALUE!</v>
      </c>
      <c r="J479" s="236" t="str">
        <f t="shared" si="6"/>
        <v>#VALUE!</v>
      </c>
      <c r="K479" s="236" t="str">
        <f t="shared" si="7"/>
        <v>#VALUE!</v>
      </c>
      <c r="L479" s="236" t="str">
        <f t="shared" si="8"/>
        <v>#VALUE!</v>
      </c>
      <c r="M479" s="236" t="str">
        <f t="shared" si="9"/>
        <v>#VALUE!</v>
      </c>
      <c r="N479" s="236" t="str">
        <f t="shared" si="10"/>
        <v>#VALUE!</v>
      </c>
      <c r="O479" s="236" t="str">
        <f t="shared" si="11"/>
        <v>#VALUE!</v>
      </c>
      <c r="P479" s="237" t="str">
        <f t="shared" si="12"/>
        <v>OPIOIDS</v>
      </c>
      <c r="Q479" s="237" t="b">
        <v>0</v>
      </c>
      <c r="R479" s="237" t="str">
        <f t="shared" si="27"/>
        <v>LOW</v>
      </c>
      <c r="S479" s="238"/>
      <c r="T479" s="243">
        <f t="shared" si="25"/>
        <v>44384</v>
      </c>
      <c r="U479" s="237" t="str">
        <f t="shared" si="28"/>
        <v>DUE COMM</v>
      </c>
      <c r="V479" s="237" t="str">
        <f t="shared" si="16"/>
        <v> </v>
      </c>
      <c r="W479" s="83"/>
      <c r="X479" s="83"/>
      <c r="Y479" s="83"/>
      <c r="Z479" s="83"/>
      <c r="AA479" s="83"/>
      <c r="AB479" s="83"/>
      <c r="AC479" s="83"/>
      <c r="AD479" s="83"/>
      <c r="AE479" s="83"/>
    </row>
    <row r="480">
      <c r="A480" s="244">
        <v>11349.0</v>
      </c>
      <c r="B480" s="234" t="s">
        <v>7556</v>
      </c>
      <c r="C480" s="230" t="b">
        <v>1</v>
      </c>
      <c r="D480" s="235">
        <v>44577.0</v>
      </c>
      <c r="E480" s="236" t="str">
        <f t="shared" si="1"/>
        <v>OPI RX</v>
      </c>
      <c r="F480" s="236" t="str">
        <f t="shared" si="2"/>
        <v>#VALUE!</v>
      </c>
      <c r="G480" s="236" t="str">
        <f t="shared" si="3"/>
        <v>#VALUE!</v>
      </c>
      <c r="H480" s="236" t="str">
        <f t="shared" si="4"/>
        <v>#VALUE!</v>
      </c>
      <c r="I480" s="236" t="str">
        <f t="shared" si="5"/>
        <v>#VALUE!</v>
      </c>
      <c r="J480" s="236" t="str">
        <f t="shared" si="6"/>
        <v>#VALUE!</v>
      </c>
      <c r="K480" s="236" t="str">
        <f t="shared" si="7"/>
        <v>#VALUE!</v>
      </c>
      <c r="L480" s="236" t="str">
        <f t="shared" si="8"/>
        <v>#VALUE!</v>
      </c>
      <c r="M480" s="236" t="str">
        <f t="shared" si="9"/>
        <v>#VALUE!</v>
      </c>
      <c r="N480" s="236" t="str">
        <f t="shared" si="10"/>
        <v>#VALUE!</v>
      </c>
      <c r="O480" s="236" t="str">
        <f t="shared" si="11"/>
        <v>#VALUE!</v>
      </c>
      <c r="P480" s="237" t="str">
        <f t="shared" si="12"/>
        <v>OPIOIDS</v>
      </c>
      <c r="Q480" s="234" t="b">
        <v>0</v>
      </c>
      <c r="R480" s="237" t="str">
        <f t="shared" si="27"/>
        <v>LOW</v>
      </c>
      <c r="S480" s="238"/>
      <c r="T480" s="243">
        <f t="shared" si="25"/>
        <v>44577</v>
      </c>
      <c r="U480" s="237" t="str">
        <f t="shared" si="28"/>
        <v>DUE COMM</v>
      </c>
      <c r="V480" s="237" t="str">
        <f t="shared" si="16"/>
        <v> </v>
      </c>
      <c r="W480" s="83"/>
      <c r="X480" s="83"/>
      <c r="Y480" s="83"/>
      <c r="Z480" s="83"/>
      <c r="AA480" s="83"/>
      <c r="AB480" s="83"/>
      <c r="AC480" s="83"/>
      <c r="AD480" s="83"/>
      <c r="AE480" s="83"/>
    </row>
    <row r="481">
      <c r="A481" s="244">
        <v>11351.0</v>
      </c>
      <c r="B481" s="245" t="s">
        <v>7576</v>
      </c>
      <c r="C481" s="230" t="b">
        <v>1</v>
      </c>
      <c r="D481" s="243">
        <v>44407.0</v>
      </c>
      <c r="E481" s="236" t="str">
        <f t="shared" si="1"/>
        <v>#VALUE!</v>
      </c>
      <c r="F481" s="236" t="str">
        <f t="shared" si="2"/>
        <v>#VALUE!</v>
      </c>
      <c r="G481" s="236" t="str">
        <f t="shared" si="3"/>
        <v>#VALUE!</v>
      </c>
      <c r="H481" s="236" t="str">
        <f t="shared" si="4"/>
        <v>#VALUE!</v>
      </c>
      <c r="I481" s="236" t="str">
        <f t="shared" si="5"/>
        <v>#VALUE!</v>
      </c>
      <c r="J481" s="236" t="str">
        <f t="shared" si="6"/>
        <v>#VALUE!</v>
      </c>
      <c r="K481" s="236" t="str">
        <f t="shared" si="7"/>
        <v>#VALUE!</v>
      </c>
      <c r="L481" s="236" t="str">
        <f t="shared" si="8"/>
        <v>#VALUE!</v>
      </c>
      <c r="M481" s="236" t="str">
        <f t="shared" si="9"/>
        <v>#VALUE!</v>
      </c>
      <c r="N481" s="236" t="str">
        <f t="shared" si="10"/>
        <v>#VALUE!</v>
      </c>
      <c r="O481" s="236" t="str">
        <f t="shared" si="11"/>
        <v>#VALUE!</v>
      </c>
      <c r="P481" s="237" t="str">
        <f t="shared" si="12"/>
        <v>NO RX</v>
      </c>
      <c r="Q481" s="237" t="b">
        <v>0</v>
      </c>
      <c r="R481" s="237" t="str">
        <f t="shared" si="27"/>
        <v>LOW</v>
      </c>
      <c r="S481" s="238"/>
      <c r="T481" s="243">
        <f t="shared" si="25"/>
        <v>44407</v>
      </c>
      <c r="U481" s="237" t="str">
        <f t="shared" si="28"/>
        <v>DUE COMM</v>
      </c>
      <c r="V481" s="237" t="str">
        <f t="shared" si="16"/>
        <v> </v>
      </c>
      <c r="W481" s="83"/>
      <c r="X481" s="83"/>
      <c r="Y481" s="83"/>
      <c r="Z481" s="83"/>
      <c r="AA481" s="83"/>
      <c r="AB481" s="83"/>
      <c r="AC481" s="83"/>
      <c r="AD481" s="83"/>
      <c r="AE481" s="83"/>
    </row>
    <row r="482">
      <c r="A482" s="244">
        <v>11353.0</v>
      </c>
      <c r="B482" s="245" t="s">
        <v>7769</v>
      </c>
      <c r="C482" s="230" t="b">
        <v>0</v>
      </c>
      <c r="D482" s="235" t="s">
        <v>7552</v>
      </c>
      <c r="E482" s="236" t="str">
        <f t="shared" si="1"/>
        <v>#VALUE!</v>
      </c>
      <c r="F482" s="236" t="str">
        <f t="shared" si="2"/>
        <v>OPI RX</v>
      </c>
      <c r="G482" s="236" t="str">
        <f t="shared" si="3"/>
        <v>#VALUE!</v>
      </c>
      <c r="H482" s="236" t="str">
        <f t="shared" si="4"/>
        <v>#VALUE!</v>
      </c>
      <c r="I482" s="236" t="str">
        <f t="shared" si="5"/>
        <v>#VALUE!</v>
      </c>
      <c r="J482" s="236" t="str">
        <f t="shared" si="6"/>
        <v>#VALUE!</v>
      </c>
      <c r="K482" s="236" t="str">
        <f t="shared" si="7"/>
        <v>#VALUE!</v>
      </c>
      <c r="L482" s="236" t="str">
        <f t="shared" si="8"/>
        <v>#VALUE!</v>
      </c>
      <c r="M482" s="236" t="str">
        <f t="shared" si="9"/>
        <v>#VALUE!</v>
      </c>
      <c r="N482" s="236" t="str">
        <f t="shared" si="10"/>
        <v>#VALUE!</v>
      </c>
      <c r="O482" s="236" t="str">
        <f t="shared" si="11"/>
        <v>#VALUE!</v>
      </c>
      <c r="P482" s="237" t="str">
        <f t="shared" si="12"/>
        <v>OPIOIDS</v>
      </c>
      <c r="Q482" s="237" t="b">
        <v>0</v>
      </c>
      <c r="R482" s="237" t="str">
        <f t="shared" si="27"/>
        <v>LOW</v>
      </c>
      <c r="S482" s="238"/>
      <c r="T482" s="238" t="str">
        <f t="shared" si="25"/>
        <v>  -  </v>
      </c>
      <c r="U482" s="237" t="str">
        <f t="shared" si="28"/>
        <v>DUE COMM</v>
      </c>
      <c r="V482" s="237" t="str">
        <f t="shared" si="16"/>
        <v> </v>
      </c>
      <c r="W482" s="83"/>
      <c r="X482" s="83"/>
      <c r="Y482" s="83"/>
      <c r="Z482" s="83"/>
      <c r="AA482" s="83"/>
      <c r="AB482" s="83"/>
      <c r="AC482" s="83"/>
      <c r="AD482" s="83"/>
      <c r="AE482" s="83"/>
    </row>
    <row r="483">
      <c r="A483" s="244">
        <v>11355.0</v>
      </c>
      <c r="B483" s="245" t="s">
        <v>7770</v>
      </c>
      <c r="C483" s="231" t="b">
        <v>0</v>
      </c>
      <c r="D483" s="235" t="s">
        <v>7552</v>
      </c>
      <c r="E483" s="236" t="str">
        <f t="shared" si="1"/>
        <v>#VALUE!</v>
      </c>
      <c r="F483" s="236" t="str">
        <f t="shared" si="2"/>
        <v>OPI RX</v>
      </c>
      <c r="G483" s="236" t="str">
        <f t="shared" si="3"/>
        <v>#VALUE!</v>
      </c>
      <c r="H483" s="236" t="str">
        <f t="shared" si="4"/>
        <v>#VALUE!</v>
      </c>
      <c r="I483" s="236" t="str">
        <f t="shared" si="5"/>
        <v>#VALUE!</v>
      </c>
      <c r="J483" s="236" t="str">
        <f t="shared" si="6"/>
        <v>#VALUE!</v>
      </c>
      <c r="K483" s="236" t="str">
        <f t="shared" si="7"/>
        <v>#VALUE!</v>
      </c>
      <c r="L483" s="236" t="str">
        <f t="shared" si="8"/>
        <v>#VALUE!</v>
      </c>
      <c r="M483" s="236" t="str">
        <f t="shared" si="9"/>
        <v>#VALUE!</v>
      </c>
      <c r="N483" s="236" t="str">
        <f t="shared" si="10"/>
        <v>#VALUE!</v>
      </c>
      <c r="O483" s="236" t="str">
        <f t="shared" si="11"/>
        <v>#VALUE!</v>
      </c>
      <c r="P483" s="237" t="str">
        <f t="shared" si="12"/>
        <v>OPIOIDS</v>
      </c>
      <c r="Q483" s="234" t="b">
        <v>1</v>
      </c>
      <c r="R483" s="237" t="str">
        <f t="shared" si="27"/>
        <v>HIGH</v>
      </c>
      <c r="S483" s="238"/>
      <c r="T483" s="238" t="str">
        <f t="shared" si="25"/>
        <v>  -  </v>
      </c>
      <c r="U483" s="237" t="str">
        <f t="shared" si="28"/>
        <v>DUE COMM</v>
      </c>
      <c r="V483" s="237" t="str">
        <f t="shared" si="16"/>
        <v> </v>
      </c>
      <c r="W483" s="83"/>
      <c r="X483" s="83"/>
      <c r="Y483" s="83"/>
      <c r="Z483" s="83"/>
      <c r="AA483" s="83"/>
      <c r="AB483" s="83"/>
      <c r="AC483" s="83"/>
      <c r="AD483" s="83"/>
      <c r="AE483" s="83"/>
    </row>
    <row r="484">
      <c r="A484" s="233">
        <v>11356.0</v>
      </c>
      <c r="B484" s="234" t="s">
        <v>7616</v>
      </c>
      <c r="C484" s="231" t="b">
        <v>0</v>
      </c>
      <c r="D484" s="235" t="s">
        <v>7552</v>
      </c>
      <c r="E484" s="236" t="str">
        <f t="shared" si="1"/>
        <v>#VALUE!</v>
      </c>
      <c r="F484" s="236" t="str">
        <f t="shared" si="2"/>
        <v>#VALUE!</v>
      </c>
      <c r="G484" s="236" t="str">
        <f t="shared" si="3"/>
        <v>#VALUE!</v>
      </c>
      <c r="H484" s="236" t="str">
        <f t="shared" si="4"/>
        <v>#VALUE!</v>
      </c>
      <c r="I484" s="236" t="str">
        <f t="shared" si="5"/>
        <v>#VALUE!</v>
      </c>
      <c r="J484" s="236" t="str">
        <f t="shared" si="6"/>
        <v>#VALUE!</v>
      </c>
      <c r="K484" s="236" t="str">
        <f t="shared" si="7"/>
        <v>#VALUE!</v>
      </c>
      <c r="L484" s="236" t="str">
        <f t="shared" si="8"/>
        <v>#VALUE!</v>
      </c>
      <c r="M484" s="236" t="str">
        <f t="shared" si="9"/>
        <v>OPI RX</v>
      </c>
      <c r="N484" s="236" t="str">
        <f t="shared" si="10"/>
        <v>#VALUE!</v>
      </c>
      <c r="O484" s="236" t="str">
        <f t="shared" si="11"/>
        <v>#VALUE!</v>
      </c>
      <c r="P484" s="237" t="str">
        <f t="shared" si="12"/>
        <v>OPIOIDS</v>
      </c>
      <c r="Q484" s="237" t="b">
        <v>1</v>
      </c>
      <c r="R484" s="237" t="str">
        <f t="shared" si="27"/>
        <v>HIGH</v>
      </c>
      <c r="S484" s="238"/>
      <c r="T484" s="238" t="str">
        <f t="shared" si="25"/>
        <v>  -  </v>
      </c>
      <c r="U484" s="237" t="str">
        <f t="shared" si="28"/>
        <v>DUE COMM</v>
      </c>
      <c r="V484" s="237" t="str">
        <f t="shared" si="16"/>
        <v> </v>
      </c>
      <c r="W484" s="83"/>
      <c r="X484" s="83"/>
      <c r="Y484" s="83"/>
      <c r="Z484" s="83"/>
      <c r="AA484" s="83"/>
      <c r="AB484" s="83"/>
      <c r="AC484" s="83"/>
      <c r="AD484" s="83"/>
      <c r="AE484" s="83"/>
    </row>
    <row r="485">
      <c r="A485" s="233">
        <v>11357.0</v>
      </c>
      <c r="B485" s="239" t="s">
        <v>7771</v>
      </c>
      <c r="C485" s="230" t="b">
        <v>1</v>
      </c>
      <c r="D485" s="235">
        <v>44620.0</v>
      </c>
      <c r="E485" s="236" t="str">
        <f t="shared" si="1"/>
        <v>#VALUE!</v>
      </c>
      <c r="F485" s="236" t="str">
        <f t="shared" si="2"/>
        <v>OPI RX</v>
      </c>
      <c r="G485" s="236" t="str">
        <f t="shared" si="3"/>
        <v>#VALUE!</v>
      </c>
      <c r="H485" s="236" t="str">
        <f t="shared" si="4"/>
        <v>#VALUE!</v>
      </c>
      <c r="I485" s="236" t="str">
        <f t="shared" si="5"/>
        <v>#VALUE!</v>
      </c>
      <c r="J485" s="236" t="str">
        <f t="shared" si="6"/>
        <v>#VALUE!</v>
      </c>
      <c r="K485" s="236" t="str">
        <f t="shared" si="7"/>
        <v>#VALUE!</v>
      </c>
      <c r="L485" s="236" t="str">
        <f t="shared" si="8"/>
        <v>#VALUE!</v>
      </c>
      <c r="M485" s="236" t="str">
        <f t="shared" si="9"/>
        <v>OPI RX</v>
      </c>
      <c r="N485" s="236" t="str">
        <f t="shared" si="10"/>
        <v>#VALUE!</v>
      </c>
      <c r="O485" s="236" t="str">
        <f t="shared" si="11"/>
        <v>#VALUE!</v>
      </c>
      <c r="P485" s="237" t="str">
        <f t="shared" si="12"/>
        <v>OPIOIDS</v>
      </c>
      <c r="Q485" s="237" t="b">
        <v>1</v>
      </c>
      <c r="R485" s="237" t="str">
        <f t="shared" si="27"/>
        <v>HIGH</v>
      </c>
      <c r="S485" s="238">
        <v>44376.0</v>
      </c>
      <c r="T485" s="243">
        <f t="shared" si="25"/>
        <v>44620</v>
      </c>
      <c r="U485" s="237" t="str">
        <f t="shared" si="28"/>
        <v> </v>
      </c>
      <c r="V485" s="237" t="str">
        <f t="shared" si="16"/>
        <v> </v>
      </c>
      <c r="W485" s="83"/>
      <c r="X485" s="83"/>
      <c r="Y485" s="83"/>
      <c r="Z485" s="83"/>
      <c r="AA485" s="83"/>
      <c r="AB485" s="83"/>
      <c r="AC485" s="83"/>
      <c r="AD485" s="83"/>
      <c r="AE485" s="83"/>
    </row>
    <row r="486">
      <c r="A486" s="233">
        <v>11358.0</v>
      </c>
      <c r="B486" s="234" t="s">
        <v>7772</v>
      </c>
      <c r="C486" s="230" t="b">
        <v>0</v>
      </c>
      <c r="D486" s="235" t="s">
        <v>7552</v>
      </c>
      <c r="E486" s="236" t="str">
        <f t="shared" si="1"/>
        <v>#VALUE!</v>
      </c>
      <c r="F486" s="236" t="str">
        <f t="shared" si="2"/>
        <v>OPI RX</v>
      </c>
      <c r="G486" s="236" t="str">
        <f t="shared" si="3"/>
        <v>#VALUE!</v>
      </c>
      <c r="H486" s="236" t="str">
        <f t="shared" si="4"/>
        <v>#VALUE!</v>
      </c>
      <c r="I486" s="236" t="str">
        <f t="shared" si="5"/>
        <v>#VALUE!</v>
      </c>
      <c r="J486" s="236" t="str">
        <f t="shared" si="6"/>
        <v>#VALUE!</v>
      </c>
      <c r="K486" s="236" t="str">
        <f t="shared" si="7"/>
        <v>#VALUE!</v>
      </c>
      <c r="L486" s="236" t="str">
        <f t="shared" si="8"/>
        <v>#VALUE!</v>
      </c>
      <c r="M486" s="236" t="str">
        <f t="shared" si="9"/>
        <v>#VALUE!</v>
      </c>
      <c r="N486" s="236" t="str">
        <f t="shared" si="10"/>
        <v>#VALUE!</v>
      </c>
      <c r="O486" s="236" t="str">
        <f t="shared" si="11"/>
        <v>#VALUE!</v>
      </c>
      <c r="P486" s="237" t="str">
        <f t="shared" si="12"/>
        <v>OPIOIDS</v>
      </c>
      <c r="Q486" s="237" t="b">
        <v>0</v>
      </c>
      <c r="R486" s="237" t="str">
        <f t="shared" si="27"/>
        <v>LOW</v>
      </c>
      <c r="S486" s="238"/>
      <c r="T486" s="238" t="str">
        <f t="shared" si="25"/>
        <v>  -  </v>
      </c>
      <c r="U486" s="237" t="str">
        <f t="shared" si="28"/>
        <v>DUE COMM</v>
      </c>
      <c r="V486" s="237" t="str">
        <f t="shared" si="16"/>
        <v> </v>
      </c>
      <c r="W486" s="83"/>
      <c r="X486" s="83"/>
      <c r="Y486" s="83"/>
      <c r="Z486" s="83"/>
      <c r="AA486" s="83"/>
      <c r="AB486" s="83"/>
      <c r="AC486" s="83"/>
      <c r="AD486" s="83"/>
      <c r="AE486" s="83"/>
    </row>
    <row r="487">
      <c r="A487" s="244">
        <v>11359.0</v>
      </c>
      <c r="B487" s="239" t="s">
        <v>7552</v>
      </c>
      <c r="C487" s="231" t="b">
        <v>0</v>
      </c>
      <c r="D487" s="235" t="s">
        <v>7552</v>
      </c>
      <c r="E487" s="236" t="str">
        <f t="shared" si="1"/>
        <v>#VALUE!</v>
      </c>
      <c r="F487" s="236" t="str">
        <f t="shared" si="2"/>
        <v>#VALUE!</v>
      </c>
      <c r="G487" s="236" t="str">
        <f t="shared" si="3"/>
        <v>#VALUE!</v>
      </c>
      <c r="H487" s="236" t="str">
        <f t="shared" si="4"/>
        <v>#VALUE!</v>
      </c>
      <c r="I487" s="236" t="str">
        <f t="shared" si="5"/>
        <v>#VALUE!</v>
      </c>
      <c r="J487" s="236" t="str">
        <f t="shared" si="6"/>
        <v>#VALUE!</v>
      </c>
      <c r="K487" s="236" t="str">
        <f t="shared" si="7"/>
        <v>#VALUE!</v>
      </c>
      <c r="L487" s="236" t="str">
        <f t="shared" si="8"/>
        <v>#VALUE!</v>
      </c>
      <c r="M487" s="236" t="str">
        <f t="shared" si="9"/>
        <v>#VALUE!</v>
      </c>
      <c r="N487" s="236" t="str">
        <f t="shared" si="10"/>
        <v>#VALUE!</v>
      </c>
      <c r="O487" s="236" t="str">
        <f t="shared" si="11"/>
        <v>#VALUE!</v>
      </c>
      <c r="P487" s="237" t="str">
        <f t="shared" si="12"/>
        <v>NO RX</v>
      </c>
      <c r="Q487" s="237" t="b">
        <v>0</v>
      </c>
      <c r="R487" s="237" t="str">
        <f t="shared" si="27"/>
        <v>LOW</v>
      </c>
      <c r="S487" s="238"/>
      <c r="T487" s="238" t="str">
        <f t="shared" si="25"/>
        <v>  -  </v>
      </c>
      <c r="U487" s="237" t="str">
        <f t="shared" si="28"/>
        <v>DUE COMM</v>
      </c>
      <c r="V487" s="237" t="str">
        <f t="shared" si="16"/>
        <v> </v>
      </c>
      <c r="W487" s="83"/>
      <c r="X487" s="83"/>
      <c r="Y487" s="83"/>
      <c r="Z487" s="83"/>
      <c r="AA487" s="83"/>
      <c r="AB487" s="83"/>
      <c r="AC487" s="83"/>
      <c r="AD487" s="83"/>
      <c r="AE487" s="83"/>
    </row>
    <row r="488">
      <c r="A488" s="233">
        <v>11363.0</v>
      </c>
      <c r="B488" s="234" t="s">
        <v>7569</v>
      </c>
      <c r="C488" s="230" t="b">
        <v>1</v>
      </c>
      <c r="D488" s="243">
        <v>44467.0</v>
      </c>
      <c r="E488" s="236" t="str">
        <f t="shared" si="1"/>
        <v>#VALUE!</v>
      </c>
      <c r="F488" s="236" t="str">
        <f t="shared" si="2"/>
        <v>#VALUE!</v>
      </c>
      <c r="G488" s="236" t="str">
        <f t="shared" si="3"/>
        <v>OPI RX</v>
      </c>
      <c r="H488" s="236" t="str">
        <f t="shared" si="4"/>
        <v>#VALUE!</v>
      </c>
      <c r="I488" s="236" t="str">
        <f t="shared" si="5"/>
        <v>#VALUE!</v>
      </c>
      <c r="J488" s="236" t="str">
        <f t="shared" si="6"/>
        <v>#VALUE!</v>
      </c>
      <c r="K488" s="236" t="str">
        <f t="shared" si="7"/>
        <v>#VALUE!</v>
      </c>
      <c r="L488" s="236" t="str">
        <f t="shared" si="8"/>
        <v>#VALUE!</v>
      </c>
      <c r="M488" s="236" t="str">
        <f t="shared" si="9"/>
        <v>#VALUE!</v>
      </c>
      <c r="N488" s="236" t="str">
        <f t="shared" si="10"/>
        <v>#VALUE!</v>
      </c>
      <c r="O488" s="236" t="str">
        <f t="shared" si="11"/>
        <v>#VALUE!</v>
      </c>
      <c r="P488" s="237" t="str">
        <f t="shared" si="12"/>
        <v>OPIOIDS</v>
      </c>
      <c r="Q488" s="234" t="b">
        <v>1</v>
      </c>
      <c r="R488" s="237" t="str">
        <f t="shared" si="27"/>
        <v>HIGH</v>
      </c>
      <c r="S488" s="238">
        <v>44237.0</v>
      </c>
      <c r="T488" s="243">
        <f t="shared" si="25"/>
        <v>44467</v>
      </c>
      <c r="U488" s="237" t="str">
        <f t="shared" si="28"/>
        <v>DUE COMM</v>
      </c>
      <c r="V488" s="237" t="str">
        <f t="shared" si="16"/>
        <v> </v>
      </c>
      <c r="W488" s="83"/>
      <c r="X488" s="83"/>
      <c r="Y488" s="83"/>
      <c r="Z488" s="83"/>
      <c r="AA488" s="83"/>
      <c r="AB488" s="83"/>
      <c r="AC488" s="83"/>
      <c r="AD488" s="83"/>
      <c r="AE488" s="83"/>
    </row>
    <row r="489">
      <c r="A489" s="233">
        <v>11365.0</v>
      </c>
      <c r="B489" s="234" t="s">
        <v>7773</v>
      </c>
      <c r="C489" s="230" t="b">
        <v>1</v>
      </c>
      <c r="D489" s="235">
        <v>44627.0</v>
      </c>
      <c r="E489" s="236" t="str">
        <f t="shared" si="1"/>
        <v>#VALUE!</v>
      </c>
      <c r="F489" s="236" t="str">
        <f t="shared" si="2"/>
        <v>OPI RX</v>
      </c>
      <c r="G489" s="236" t="str">
        <f t="shared" si="3"/>
        <v>#VALUE!</v>
      </c>
      <c r="H489" s="236" t="str">
        <f t="shared" si="4"/>
        <v>#VALUE!</v>
      </c>
      <c r="I489" s="236" t="str">
        <f t="shared" si="5"/>
        <v>#VALUE!</v>
      </c>
      <c r="J489" s="236" t="str">
        <f t="shared" si="6"/>
        <v>#VALUE!</v>
      </c>
      <c r="K489" s="236" t="str">
        <f t="shared" si="7"/>
        <v>#VALUE!</v>
      </c>
      <c r="L489" s="236" t="str">
        <f t="shared" si="8"/>
        <v>#VALUE!</v>
      </c>
      <c r="M489" s="236" t="str">
        <f t="shared" si="9"/>
        <v>#VALUE!</v>
      </c>
      <c r="N489" s="236" t="str">
        <f t="shared" si="10"/>
        <v>#VALUE!</v>
      </c>
      <c r="O489" s="236" t="str">
        <f t="shared" si="11"/>
        <v>#VALUE!</v>
      </c>
      <c r="P489" s="237" t="str">
        <f t="shared" si="12"/>
        <v>OPIOIDS</v>
      </c>
      <c r="Q489" s="237" t="b">
        <v>1</v>
      </c>
      <c r="R489" s="237" t="str">
        <f t="shared" si="27"/>
        <v>HIGH</v>
      </c>
      <c r="S489" s="238">
        <v>44203.0</v>
      </c>
      <c r="T489" s="243">
        <f t="shared" si="25"/>
        <v>44627</v>
      </c>
      <c r="U489" s="237" t="str">
        <f t="shared" si="28"/>
        <v>DUE COMM</v>
      </c>
      <c r="V489" s="237" t="str">
        <f t="shared" si="16"/>
        <v> </v>
      </c>
      <c r="W489" s="83"/>
      <c r="X489" s="83"/>
      <c r="Y489" s="83"/>
      <c r="Z489" s="83"/>
      <c r="AA489" s="83"/>
      <c r="AB489" s="83"/>
      <c r="AC489" s="83"/>
      <c r="AD489" s="83"/>
      <c r="AE489" s="83"/>
    </row>
    <row r="490">
      <c r="A490" s="244">
        <v>11368.0</v>
      </c>
      <c r="B490" s="246" t="s">
        <v>7570</v>
      </c>
      <c r="C490" s="251" t="b">
        <v>1</v>
      </c>
      <c r="D490" s="235">
        <v>44593.0</v>
      </c>
      <c r="E490" s="236" t="str">
        <f t="shared" si="1"/>
        <v>#VALUE!</v>
      </c>
      <c r="F490" s="236" t="str">
        <f t="shared" si="2"/>
        <v>#VALUE!</v>
      </c>
      <c r="G490" s="236" t="str">
        <f t="shared" si="3"/>
        <v>#VALUE!</v>
      </c>
      <c r="H490" s="236" t="str">
        <f t="shared" si="4"/>
        <v>#VALUE!</v>
      </c>
      <c r="I490" s="236" t="str">
        <f t="shared" si="5"/>
        <v>#VALUE!</v>
      </c>
      <c r="J490" s="236" t="str">
        <f t="shared" si="6"/>
        <v>#VALUE!</v>
      </c>
      <c r="K490" s="236" t="str">
        <f t="shared" si="7"/>
        <v>#VALUE!</v>
      </c>
      <c r="L490" s="236" t="str">
        <f t="shared" si="8"/>
        <v>#VALUE!</v>
      </c>
      <c r="M490" s="236" t="str">
        <f t="shared" si="9"/>
        <v>#VALUE!</v>
      </c>
      <c r="N490" s="236" t="str">
        <f t="shared" si="10"/>
        <v>#VALUE!</v>
      </c>
      <c r="O490" s="236" t="str">
        <f t="shared" si="11"/>
        <v>#VALUE!</v>
      </c>
      <c r="P490" s="237" t="str">
        <f t="shared" si="12"/>
        <v>NO RX</v>
      </c>
      <c r="Q490" s="237" t="b">
        <v>0</v>
      </c>
      <c r="R490" s="237" t="str">
        <f t="shared" si="27"/>
        <v>LOW</v>
      </c>
      <c r="S490" s="238"/>
      <c r="T490" s="238">
        <f t="shared" si="25"/>
        <v>44593</v>
      </c>
      <c r="U490" s="237" t="str">
        <f t="shared" si="28"/>
        <v>DUE COMM</v>
      </c>
      <c r="V490" s="237" t="str">
        <f t="shared" si="16"/>
        <v> </v>
      </c>
      <c r="W490" s="83"/>
      <c r="X490" s="83"/>
      <c r="Y490" s="83"/>
      <c r="Z490" s="83"/>
      <c r="AA490" s="83"/>
      <c r="AB490" s="83"/>
      <c r="AC490" s="83"/>
      <c r="AD490" s="83"/>
      <c r="AE490" s="83"/>
    </row>
    <row r="491">
      <c r="A491" s="233">
        <v>11371.0</v>
      </c>
      <c r="B491" s="234" t="s">
        <v>7774</v>
      </c>
      <c r="C491" s="231" t="b">
        <v>1</v>
      </c>
      <c r="D491" s="235">
        <v>44587.0</v>
      </c>
      <c r="E491" s="236" t="str">
        <f t="shared" si="1"/>
        <v>#VALUE!</v>
      </c>
      <c r="F491" s="236" t="str">
        <f t="shared" si="2"/>
        <v>#VALUE!</v>
      </c>
      <c r="G491" s="236" t="str">
        <f t="shared" si="3"/>
        <v>#VALUE!</v>
      </c>
      <c r="H491" s="236" t="str">
        <f t="shared" si="4"/>
        <v>#VALUE!</v>
      </c>
      <c r="I491" s="236" t="str">
        <f t="shared" si="5"/>
        <v>#VALUE!</v>
      </c>
      <c r="J491" s="236" t="str">
        <f t="shared" si="6"/>
        <v>#VALUE!</v>
      </c>
      <c r="K491" s="236" t="str">
        <f t="shared" si="7"/>
        <v>#VALUE!</v>
      </c>
      <c r="L491" s="236" t="str">
        <f t="shared" si="8"/>
        <v>#VALUE!</v>
      </c>
      <c r="M491" s="236" t="str">
        <f t="shared" si="9"/>
        <v>OPI RX</v>
      </c>
      <c r="N491" s="236" t="str">
        <f t="shared" si="10"/>
        <v>#VALUE!</v>
      </c>
      <c r="O491" s="236" t="str">
        <f t="shared" si="11"/>
        <v>#VALUE!</v>
      </c>
      <c r="P491" s="237" t="str">
        <f t="shared" si="12"/>
        <v>OPIOIDS</v>
      </c>
      <c r="Q491" s="237" t="b">
        <v>1</v>
      </c>
      <c r="R491" s="237" t="str">
        <f t="shared" si="27"/>
        <v>HIGH</v>
      </c>
      <c r="S491" s="238"/>
      <c r="T491" s="243">
        <f t="shared" si="25"/>
        <v>44587</v>
      </c>
      <c r="U491" s="237" t="str">
        <f t="shared" si="28"/>
        <v>DUE COMM</v>
      </c>
      <c r="V491" s="237" t="str">
        <f t="shared" si="16"/>
        <v> </v>
      </c>
      <c r="W491" s="83"/>
      <c r="X491" s="83"/>
      <c r="Y491" s="83"/>
      <c r="Z491" s="83"/>
      <c r="AA491" s="83"/>
      <c r="AB491" s="83"/>
      <c r="AC491" s="83"/>
      <c r="AD491" s="83"/>
      <c r="AE491" s="83"/>
    </row>
    <row r="492">
      <c r="A492" s="244">
        <v>11378.0</v>
      </c>
      <c r="B492" s="245" t="s">
        <v>7566</v>
      </c>
      <c r="C492" s="230" t="b">
        <v>0</v>
      </c>
      <c r="D492" s="235" t="s">
        <v>7552</v>
      </c>
      <c r="E492" s="236" t="str">
        <f t="shared" si="1"/>
        <v>#VALUE!</v>
      </c>
      <c r="F492" s="236" t="str">
        <f t="shared" si="2"/>
        <v>OPI RX</v>
      </c>
      <c r="G492" s="236" t="str">
        <f t="shared" si="3"/>
        <v>#VALUE!</v>
      </c>
      <c r="H492" s="236" t="str">
        <f t="shared" si="4"/>
        <v>#VALUE!</v>
      </c>
      <c r="I492" s="236" t="str">
        <f t="shared" si="5"/>
        <v>#VALUE!</v>
      </c>
      <c r="J492" s="236" t="str">
        <f t="shared" si="6"/>
        <v>#VALUE!</v>
      </c>
      <c r="K492" s="236" t="str">
        <f t="shared" si="7"/>
        <v>#VALUE!</v>
      </c>
      <c r="L492" s="236" t="str">
        <f t="shared" si="8"/>
        <v>#VALUE!</v>
      </c>
      <c r="M492" s="236" t="str">
        <f t="shared" si="9"/>
        <v>#VALUE!</v>
      </c>
      <c r="N492" s="236" t="str">
        <f t="shared" si="10"/>
        <v>#VALUE!</v>
      </c>
      <c r="O492" s="236" t="str">
        <f t="shared" si="11"/>
        <v>#VALUE!</v>
      </c>
      <c r="P492" s="237" t="str">
        <f t="shared" si="12"/>
        <v>OPIOIDS</v>
      </c>
      <c r="Q492" s="237" t="b">
        <v>0</v>
      </c>
      <c r="R492" s="237" t="str">
        <f t="shared" si="27"/>
        <v>LOW</v>
      </c>
      <c r="S492" s="238"/>
      <c r="T492" s="238" t="str">
        <f t="shared" si="25"/>
        <v>  -  </v>
      </c>
      <c r="U492" s="237" t="str">
        <f t="shared" si="28"/>
        <v>DUE COMM</v>
      </c>
      <c r="V492" s="237" t="str">
        <f t="shared" si="16"/>
        <v> </v>
      </c>
      <c r="W492" s="83"/>
      <c r="X492" s="83"/>
      <c r="Y492" s="83"/>
      <c r="Z492" s="83"/>
      <c r="AA492" s="83"/>
      <c r="AB492" s="83"/>
      <c r="AC492" s="83"/>
      <c r="AD492" s="83"/>
      <c r="AE492" s="83"/>
    </row>
    <row r="493">
      <c r="A493" s="244">
        <v>11379.0</v>
      </c>
      <c r="B493" s="245" t="s">
        <v>7775</v>
      </c>
      <c r="C493" s="230" t="b">
        <v>1</v>
      </c>
      <c r="D493" s="243">
        <v>44476.0</v>
      </c>
      <c r="E493" s="236" t="str">
        <f t="shared" si="1"/>
        <v>#VALUE!</v>
      </c>
      <c r="F493" s="236" t="str">
        <f t="shared" si="2"/>
        <v>#VALUE!</v>
      </c>
      <c r="G493" s="236" t="str">
        <f t="shared" si="3"/>
        <v>#VALUE!</v>
      </c>
      <c r="H493" s="236" t="str">
        <f t="shared" si="4"/>
        <v>#VALUE!</v>
      </c>
      <c r="I493" s="236" t="str">
        <f t="shared" si="5"/>
        <v>OPI RX</v>
      </c>
      <c r="J493" s="236" t="str">
        <f t="shared" si="6"/>
        <v>OPI RX</v>
      </c>
      <c r="K493" s="236" t="str">
        <f t="shared" si="7"/>
        <v>#VALUE!</v>
      </c>
      <c r="L493" s="236" t="str">
        <f t="shared" si="8"/>
        <v>#VALUE!</v>
      </c>
      <c r="M493" s="236" t="str">
        <f t="shared" si="9"/>
        <v>#VALUE!</v>
      </c>
      <c r="N493" s="236" t="str">
        <f t="shared" si="10"/>
        <v>#VALUE!</v>
      </c>
      <c r="O493" s="236" t="str">
        <f t="shared" si="11"/>
        <v>#VALUE!</v>
      </c>
      <c r="P493" s="237" t="str">
        <f t="shared" si="12"/>
        <v>OPIOIDS</v>
      </c>
      <c r="Q493" s="237" t="b">
        <v>0</v>
      </c>
      <c r="R493" s="237" t="str">
        <f t="shared" si="27"/>
        <v>LOW</v>
      </c>
      <c r="S493" s="238">
        <v>44201.0</v>
      </c>
      <c r="T493" s="243">
        <f t="shared" si="25"/>
        <v>44476</v>
      </c>
      <c r="U493" s="237" t="str">
        <f t="shared" si="28"/>
        <v>DUE COMM</v>
      </c>
      <c r="V493" s="237" t="str">
        <f t="shared" si="16"/>
        <v> </v>
      </c>
      <c r="W493" s="83"/>
      <c r="X493" s="83"/>
      <c r="Y493" s="83"/>
      <c r="Z493" s="83"/>
      <c r="AA493" s="83"/>
      <c r="AB493" s="83"/>
      <c r="AC493" s="83"/>
      <c r="AD493" s="83"/>
      <c r="AE493" s="83"/>
    </row>
    <row r="494">
      <c r="A494" s="244">
        <v>11389.0</v>
      </c>
      <c r="B494" s="246" t="s">
        <v>7776</v>
      </c>
      <c r="C494" s="231" t="b">
        <v>1</v>
      </c>
      <c r="D494" s="235">
        <v>44628.0</v>
      </c>
      <c r="E494" s="236" t="str">
        <f t="shared" si="1"/>
        <v>#VALUE!</v>
      </c>
      <c r="F494" s="236" t="str">
        <f t="shared" si="2"/>
        <v>#VALUE!</v>
      </c>
      <c r="G494" s="236" t="str">
        <f t="shared" si="3"/>
        <v>OPI RX</v>
      </c>
      <c r="H494" s="236" t="str">
        <f t="shared" si="4"/>
        <v>OPI RX</v>
      </c>
      <c r="I494" s="236" t="str">
        <f t="shared" si="5"/>
        <v>#VALUE!</v>
      </c>
      <c r="J494" s="236" t="str">
        <f t="shared" si="6"/>
        <v>#VALUE!</v>
      </c>
      <c r="K494" s="236" t="str">
        <f t="shared" si="7"/>
        <v>#VALUE!</v>
      </c>
      <c r="L494" s="236" t="str">
        <f t="shared" si="8"/>
        <v>#VALUE!</v>
      </c>
      <c r="M494" s="236" t="str">
        <f t="shared" si="9"/>
        <v>#VALUE!</v>
      </c>
      <c r="N494" s="236" t="str">
        <f t="shared" si="10"/>
        <v>#VALUE!</v>
      </c>
      <c r="O494" s="236" t="str">
        <f t="shared" si="11"/>
        <v>#VALUE!</v>
      </c>
      <c r="P494" s="237" t="str">
        <f t="shared" si="12"/>
        <v>OPIOIDS</v>
      </c>
      <c r="Q494" s="234" t="b">
        <v>1</v>
      </c>
      <c r="R494" s="237" t="str">
        <f t="shared" si="27"/>
        <v>HIGH</v>
      </c>
      <c r="S494" s="238"/>
      <c r="T494" s="243">
        <f t="shared" si="25"/>
        <v>44628</v>
      </c>
      <c r="U494" s="237" t="str">
        <f t="shared" si="28"/>
        <v>DUE COMM</v>
      </c>
      <c r="V494" s="237" t="str">
        <f t="shared" si="16"/>
        <v> </v>
      </c>
      <c r="W494" s="83"/>
      <c r="X494" s="83"/>
      <c r="Y494" s="83"/>
      <c r="Z494" s="83"/>
      <c r="AA494" s="83"/>
      <c r="AB494" s="83"/>
      <c r="AC494" s="83"/>
      <c r="AD494" s="83"/>
      <c r="AE494" s="83"/>
    </row>
    <row r="495">
      <c r="A495" s="244">
        <v>11391.0</v>
      </c>
      <c r="B495" s="245" t="s">
        <v>7566</v>
      </c>
      <c r="C495" s="231" t="b">
        <v>1</v>
      </c>
      <c r="D495" s="243">
        <v>44496.0</v>
      </c>
      <c r="E495" s="236" t="str">
        <f t="shared" si="1"/>
        <v>#VALUE!</v>
      </c>
      <c r="F495" s="236" t="str">
        <f t="shared" si="2"/>
        <v>OPI RX</v>
      </c>
      <c r="G495" s="236" t="str">
        <f t="shared" si="3"/>
        <v>#VALUE!</v>
      </c>
      <c r="H495" s="236" t="str">
        <f t="shared" si="4"/>
        <v>#VALUE!</v>
      </c>
      <c r="I495" s="236" t="str">
        <f t="shared" si="5"/>
        <v>#VALUE!</v>
      </c>
      <c r="J495" s="236" t="str">
        <f t="shared" si="6"/>
        <v>#VALUE!</v>
      </c>
      <c r="K495" s="236" t="str">
        <f t="shared" si="7"/>
        <v>#VALUE!</v>
      </c>
      <c r="L495" s="236" t="str">
        <f t="shared" si="8"/>
        <v>#VALUE!</v>
      </c>
      <c r="M495" s="236" t="str">
        <f t="shared" si="9"/>
        <v>#VALUE!</v>
      </c>
      <c r="N495" s="236" t="str">
        <f t="shared" si="10"/>
        <v>#VALUE!</v>
      </c>
      <c r="O495" s="236" t="str">
        <f t="shared" si="11"/>
        <v>#VALUE!</v>
      </c>
      <c r="P495" s="237" t="str">
        <f t="shared" si="12"/>
        <v>OPIOIDS</v>
      </c>
      <c r="Q495" s="237" t="b">
        <v>0</v>
      </c>
      <c r="R495" s="237" t="str">
        <f t="shared" si="27"/>
        <v>LOW</v>
      </c>
      <c r="S495" s="238">
        <v>44258.0</v>
      </c>
      <c r="T495" s="243">
        <f t="shared" si="25"/>
        <v>44496</v>
      </c>
      <c r="U495" s="237" t="str">
        <f t="shared" si="28"/>
        <v>DUE COMM</v>
      </c>
      <c r="V495" s="237" t="str">
        <f t="shared" si="16"/>
        <v> </v>
      </c>
      <c r="W495" s="83"/>
      <c r="X495" s="83"/>
      <c r="Y495" s="83"/>
      <c r="Z495" s="83"/>
      <c r="AA495" s="83"/>
      <c r="AB495" s="83"/>
      <c r="AC495" s="83"/>
      <c r="AD495" s="83"/>
      <c r="AE495" s="83"/>
    </row>
    <row r="496">
      <c r="A496" s="233">
        <v>11408.0</v>
      </c>
      <c r="B496" s="234" t="s">
        <v>7616</v>
      </c>
      <c r="C496" s="230" t="b">
        <v>1</v>
      </c>
      <c r="D496" s="243">
        <v>44442.0</v>
      </c>
      <c r="E496" s="236" t="str">
        <f t="shared" si="1"/>
        <v>#VALUE!</v>
      </c>
      <c r="F496" s="236" t="str">
        <f t="shared" si="2"/>
        <v>#VALUE!</v>
      </c>
      <c r="G496" s="236" t="str">
        <f t="shared" si="3"/>
        <v>#VALUE!</v>
      </c>
      <c r="H496" s="236" t="str">
        <f t="shared" si="4"/>
        <v>#VALUE!</v>
      </c>
      <c r="I496" s="236" t="str">
        <f t="shared" si="5"/>
        <v>#VALUE!</v>
      </c>
      <c r="J496" s="236" t="str">
        <f t="shared" si="6"/>
        <v>#VALUE!</v>
      </c>
      <c r="K496" s="236" t="str">
        <f t="shared" si="7"/>
        <v>#VALUE!</v>
      </c>
      <c r="L496" s="236" t="str">
        <f t="shared" si="8"/>
        <v>#VALUE!</v>
      </c>
      <c r="M496" s="236" t="str">
        <f t="shared" si="9"/>
        <v>OPI RX</v>
      </c>
      <c r="N496" s="236" t="str">
        <f t="shared" si="10"/>
        <v>#VALUE!</v>
      </c>
      <c r="O496" s="236" t="str">
        <f t="shared" si="11"/>
        <v>#VALUE!</v>
      </c>
      <c r="P496" s="237" t="str">
        <f t="shared" si="12"/>
        <v>OPIOIDS</v>
      </c>
      <c r="Q496" s="237" t="b">
        <v>0</v>
      </c>
      <c r="R496" s="237" t="str">
        <f t="shared" si="27"/>
        <v>LOW</v>
      </c>
      <c r="S496" s="238"/>
      <c r="T496" s="243">
        <f t="shared" si="25"/>
        <v>44442</v>
      </c>
      <c r="U496" s="237" t="str">
        <f t="shared" si="28"/>
        <v>DUE COMM</v>
      </c>
      <c r="V496" s="237" t="str">
        <f t="shared" si="16"/>
        <v> </v>
      </c>
      <c r="W496" s="83"/>
      <c r="X496" s="83"/>
      <c r="Y496" s="83"/>
      <c r="Z496" s="83"/>
      <c r="AA496" s="83"/>
      <c r="AB496" s="83"/>
      <c r="AC496" s="83"/>
      <c r="AD496" s="83"/>
      <c r="AE496" s="83"/>
    </row>
    <row r="497">
      <c r="A497" s="233">
        <v>11411.0</v>
      </c>
      <c r="B497" s="234" t="s">
        <v>7635</v>
      </c>
      <c r="C497" s="231" t="b">
        <v>1</v>
      </c>
      <c r="D497" s="243">
        <v>44535.0</v>
      </c>
      <c r="E497" s="236" t="str">
        <f t="shared" si="1"/>
        <v>#VALUE!</v>
      </c>
      <c r="F497" s="236" t="str">
        <f t="shared" si="2"/>
        <v>#VALUE!</v>
      </c>
      <c r="G497" s="236" t="str">
        <f t="shared" si="3"/>
        <v>#VALUE!</v>
      </c>
      <c r="H497" s="236" t="str">
        <f t="shared" si="4"/>
        <v>#VALUE!</v>
      </c>
      <c r="I497" s="236" t="str">
        <f t="shared" si="5"/>
        <v>#VALUE!</v>
      </c>
      <c r="J497" s="236" t="str">
        <f t="shared" si="6"/>
        <v>#VALUE!</v>
      </c>
      <c r="K497" s="236" t="str">
        <f t="shared" si="7"/>
        <v>#VALUE!</v>
      </c>
      <c r="L497" s="236" t="str">
        <f t="shared" si="8"/>
        <v>#VALUE!</v>
      </c>
      <c r="M497" s="236" t="str">
        <f t="shared" si="9"/>
        <v>OPI RX</v>
      </c>
      <c r="N497" s="236" t="str">
        <f t="shared" si="10"/>
        <v>#VALUE!</v>
      </c>
      <c r="O497" s="236" t="str">
        <f t="shared" si="11"/>
        <v>#VALUE!</v>
      </c>
      <c r="P497" s="237" t="str">
        <f t="shared" si="12"/>
        <v>OPIOIDS</v>
      </c>
      <c r="Q497" s="237" t="b">
        <v>1</v>
      </c>
      <c r="R497" s="237" t="str">
        <f t="shared" si="27"/>
        <v>HIGH</v>
      </c>
      <c r="S497" s="238">
        <v>44530.0</v>
      </c>
      <c r="T497" s="243">
        <f t="shared" si="25"/>
        <v>44535</v>
      </c>
      <c r="U497" s="237" t="str">
        <f t="shared" si="28"/>
        <v> </v>
      </c>
      <c r="V497" s="237" t="str">
        <f t="shared" si="16"/>
        <v> </v>
      </c>
      <c r="W497" s="83"/>
      <c r="X497" s="83"/>
      <c r="Y497" s="83"/>
      <c r="Z497" s="83"/>
      <c r="AA497" s="83"/>
      <c r="AB497" s="83"/>
      <c r="AC497" s="83"/>
      <c r="AD497" s="83"/>
      <c r="AE497" s="83"/>
    </row>
    <row r="498">
      <c r="A498" s="244">
        <v>11413.0</v>
      </c>
      <c r="B498" s="245" t="s">
        <v>7574</v>
      </c>
      <c r="C498" s="231" t="b">
        <v>0</v>
      </c>
      <c r="D498" s="235" t="s">
        <v>7552</v>
      </c>
      <c r="E498" s="236" t="str">
        <f t="shared" si="1"/>
        <v>OPI RX</v>
      </c>
      <c r="F498" s="236" t="str">
        <f t="shared" si="2"/>
        <v>#VALUE!</v>
      </c>
      <c r="G498" s="236" t="str">
        <f t="shared" si="3"/>
        <v>#VALUE!</v>
      </c>
      <c r="H498" s="236" t="str">
        <f t="shared" si="4"/>
        <v>#VALUE!</v>
      </c>
      <c r="I498" s="236" t="str">
        <f t="shared" si="5"/>
        <v>#VALUE!</v>
      </c>
      <c r="J498" s="236" t="str">
        <f t="shared" si="6"/>
        <v>#VALUE!</v>
      </c>
      <c r="K498" s="236" t="str">
        <f t="shared" si="7"/>
        <v>#VALUE!</v>
      </c>
      <c r="L498" s="236" t="str">
        <f t="shared" si="8"/>
        <v>#VALUE!</v>
      </c>
      <c r="M498" s="236" t="str">
        <f t="shared" si="9"/>
        <v>#VALUE!</v>
      </c>
      <c r="N498" s="236" t="str">
        <f t="shared" si="10"/>
        <v>#VALUE!</v>
      </c>
      <c r="O498" s="236" t="str">
        <f t="shared" si="11"/>
        <v>#VALUE!</v>
      </c>
      <c r="P498" s="237" t="str">
        <f t="shared" si="12"/>
        <v>OPIOIDS</v>
      </c>
      <c r="Q498" s="237" t="b">
        <v>0</v>
      </c>
      <c r="R498" s="237" t="str">
        <f t="shared" si="27"/>
        <v>LOW</v>
      </c>
      <c r="S498" s="238"/>
      <c r="T498" s="238" t="str">
        <f t="shared" si="25"/>
        <v>  -  </v>
      </c>
      <c r="U498" s="237" t="str">
        <f t="shared" si="28"/>
        <v>DUE COMM</v>
      </c>
      <c r="V498" s="237" t="str">
        <f t="shared" si="16"/>
        <v> </v>
      </c>
      <c r="W498" s="83"/>
      <c r="X498" s="83"/>
      <c r="Y498" s="83"/>
      <c r="Z498" s="83"/>
      <c r="AA498" s="83"/>
      <c r="AB498" s="83"/>
      <c r="AC498" s="83"/>
      <c r="AD498" s="83"/>
      <c r="AE498" s="83"/>
    </row>
    <row r="499">
      <c r="A499" s="233">
        <v>11415.0</v>
      </c>
      <c r="B499" s="237" t="s">
        <v>7777</v>
      </c>
      <c r="C499" s="230" t="b">
        <v>1</v>
      </c>
      <c r="D499" s="243">
        <v>44529.0</v>
      </c>
      <c r="E499" s="236" t="str">
        <f t="shared" si="1"/>
        <v>#VALUE!</v>
      </c>
      <c r="F499" s="236" t="str">
        <f t="shared" si="2"/>
        <v>#VALUE!</v>
      </c>
      <c r="G499" s="236" t="str">
        <f t="shared" si="3"/>
        <v>#VALUE!</v>
      </c>
      <c r="H499" s="236" t="str">
        <f t="shared" si="4"/>
        <v>#VALUE!</v>
      </c>
      <c r="I499" s="236" t="str">
        <f t="shared" si="5"/>
        <v>#VALUE!</v>
      </c>
      <c r="J499" s="236" t="str">
        <f t="shared" si="6"/>
        <v>#VALUE!</v>
      </c>
      <c r="K499" s="236" t="str">
        <f t="shared" si="7"/>
        <v>#VALUE!</v>
      </c>
      <c r="L499" s="236" t="str">
        <f t="shared" si="8"/>
        <v>#VALUE!</v>
      </c>
      <c r="M499" s="236" t="str">
        <f t="shared" si="9"/>
        <v>OPI RX</v>
      </c>
      <c r="N499" s="236" t="str">
        <f t="shared" si="10"/>
        <v>#VALUE!</v>
      </c>
      <c r="O499" s="236" t="str">
        <f t="shared" si="11"/>
        <v>#VALUE!</v>
      </c>
      <c r="P499" s="237" t="str">
        <f t="shared" si="12"/>
        <v>OPIOIDS</v>
      </c>
      <c r="Q499" s="237" t="b">
        <v>0</v>
      </c>
      <c r="R499" s="237" t="str">
        <f t="shared" si="27"/>
        <v>LOW</v>
      </c>
      <c r="S499" s="238">
        <v>43776.0</v>
      </c>
      <c r="T499" s="243">
        <f t="shared" si="25"/>
        <v>44529</v>
      </c>
      <c r="U499" s="237" t="str">
        <f t="shared" si="28"/>
        <v>DUE COMM</v>
      </c>
      <c r="V499" s="237" t="str">
        <f t="shared" si="16"/>
        <v> </v>
      </c>
      <c r="W499" s="83"/>
      <c r="X499" s="83"/>
      <c r="Y499" s="83"/>
      <c r="Z499" s="83"/>
      <c r="AA499" s="83"/>
      <c r="AB499" s="83"/>
      <c r="AC499" s="83"/>
      <c r="AD499" s="83"/>
      <c r="AE499" s="83"/>
    </row>
    <row r="500">
      <c r="A500" s="233">
        <v>11416.0</v>
      </c>
      <c r="B500" s="234" t="s">
        <v>7778</v>
      </c>
      <c r="C500" s="231" t="b">
        <v>1</v>
      </c>
      <c r="D500" s="243">
        <v>44559.0</v>
      </c>
      <c r="E500" s="236" t="str">
        <f t="shared" si="1"/>
        <v>#VALUE!</v>
      </c>
      <c r="F500" s="236" t="str">
        <f t="shared" si="2"/>
        <v>OPI RX</v>
      </c>
      <c r="G500" s="236" t="str">
        <f t="shared" si="3"/>
        <v>#VALUE!</v>
      </c>
      <c r="H500" s="236" t="str">
        <f t="shared" si="4"/>
        <v>#VALUE!</v>
      </c>
      <c r="I500" s="236" t="str">
        <f t="shared" si="5"/>
        <v>#VALUE!</v>
      </c>
      <c r="J500" s="236" t="str">
        <f t="shared" si="6"/>
        <v>#VALUE!</v>
      </c>
      <c r="K500" s="236" t="str">
        <f t="shared" si="7"/>
        <v>#VALUE!</v>
      </c>
      <c r="L500" s="236" t="str">
        <f t="shared" si="8"/>
        <v>#VALUE!</v>
      </c>
      <c r="M500" s="236" t="str">
        <f t="shared" si="9"/>
        <v>#VALUE!</v>
      </c>
      <c r="N500" s="236" t="str">
        <f t="shared" si="10"/>
        <v>#VALUE!</v>
      </c>
      <c r="O500" s="236" t="str">
        <f t="shared" si="11"/>
        <v>#VALUE!</v>
      </c>
      <c r="P500" s="237" t="str">
        <f t="shared" si="12"/>
        <v>OPIOIDS</v>
      </c>
      <c r="Q500" s="237" t="b">
        <v>0</v>
      </c>
      <c r="R500" s="237" t="str">
        <f t="shared" si="27"/>
        <v>LOW</v>
      </c>
      <c r="S500" s="238">
        <v>44407.0</v>
      </c>
      <c r="T500" s="243">
        <f t="shared" si="25"/>
        <v>44559</v>
      </c>
      <c r="U500" s="237" t="str">
        <f t="shared" si="28"/>
        <v> </v>
      </c>
      <c r="V500" s="237" t="str">
        <f t="shared" si="16"/>
        <v> </v>
      </c>
      <c r="W500" s="83"/>
      <c r="X500" s="83"/>
      <c r="Y500" s="83"/>
      <c r="Z500" s="83"/>
      <c r="AA500" s="83"/>
      <c r="AB500" s="83"/>
      <c r="AC500" s="83"/>
      <c r="AD500" s="83"/>
      <c r="AE500" s="83"/>
    </row>
    <row r="501">
      <c r="A501" s="244">
        <v>11425.0</v>
      </c>
      <c r="B501" s="245" t="s">
        <v>7566</v>
      </c>
      <c r="C501" s="231" t="b">
        <v>0</v>
      </c>
      <c r="D501" s="235" t="s">
        <v>7552</v>
      </c>
      <c r="E501" s="236" t="str">
        <f t="shared" si="1"/>
        <v>#VALUE!</v>
      </c>
      <c r="F501" s="236" t="str">
        <f t="shared" si="2"/>
        <v>OPI RX</v>
      </c>
      <c r="G501" s="236" t="str">
        <f t="shared" si="3"/>
        <v>#VALUE!</v>
      </c>
      <c r="H501" s="236" t="str">
        <f t="shared" si="4"/>
        <v>#VALUE!</v>
      </c>
      <c r="I501" s="236" t="str">
        <f t="shared" si="5"/>
        <v>#VALUE!</v>
      </c>
      <c r="J501" s="236" t="str">
        <f t="shared" si="6"/>
        <v>#VALUE!</v>
      </c>
      <c r="K501" s="236" t="str">
        <f t="shared" si="7"/>
        <v>#VALUE!</v>
      </c>
      <c r="L501" s="236" t="str">
        <f t="shared" si="8"/>
        <v>#VALUE!</v>
      </c>
      <c r="M501" s="236" t="str">
        <f t="shared" si="9"/>
        <v>#VALUE!</v>
      </c>
      <c r="N501" s="236" t="str">
        <f t="shared" si="10"/>
        <v>#VALUE!</v>
      </c>
      <c r="O501" s="236" t="str">
        <f t="shared" si="11"/>
        <v>#VALUE!</v>
      </c>
      <c r="P501" s="237" t="str">
        <f t="shared" si="12"/>
        <v>OPIOIDS</v>
      </c>
      <c r="Q501" s="237" t="b">
        <v>0</v>
      </c>
      <c r="R501" s="237" t="str">
        <f t="shared" si="27"/>
        <v>LOW</v>
      </c>
      <c r="S501" s="238"/>
      <c r="T501" s="238" t="str">
        <f t="shared" si="25"/>
        <v>  -  </v>
      </c>
      <c r="U501" s="237" t="str">
        <f t="shared" si="28"/>
        <v>DUE COMM</v>
      </c>
      <c r="V501" s="237" t="str">
        <f t="shared" si="16"/>
        <v> </v>
      </c>
      <c r="W501" s="83"/>
      <c r="X501" s="83"/>
      <c r="Y501" s="83"/>
      <c r="Z501" s="83"/>
      <c r="AA501" s="83"/>
      <c r="AB501" s="83"/>
      <c r="AC501" s="83"/>
      <c r="AD501" s="83"/>
      <c r="AE501" s="83"/>
    </row>
    <row r="502">
      <c r="A502" s="244">
        <v>11427.0</v>
      </c>
      <c r="B502" s="234" t="s">
        <v>7779</v>
      </c>
      <c r="C502" s="230" t="b">
        <v>1</v>
      </c>
      <c r="D502" s="243">
        <v>44467.0</v>
      </c>
      <c r="E502" s="236" t="str">
        <f t="shared" si="1"/>
        <v>#VALUE!</v>
      </c>
      <c r="F502" s="236" t="str">
        <f t="shared" si="2"/>
        <v>OPI RX</v>
      </c>
      <c r="G502" s="236" t="str">
        <f t="shared" si="3"/>
        <v>#VALUE!</v>
      </c>
      <c r="H502" s="236" t="str">
        <f t="shared" si="4"/>
        <v>#VALUE!</v>
      </c>
      <c r="I502" s="236" t="str">
        <f t="shared" si="5"/>
        <v>#VALUE!</v>
      </c>
      <c r="J502" s="236" t="str">
        <f t="shared" si="6"/>
        <v>#VALUE!</v>
      </c>
      <c r="K502" s="236" t="str">
        <f t="shared" si="7"/>
        <v>#VALUE!</v>
      </c>
      <c r="L502" s="236" t="str">
        <f t="shared" si="8"/>
        <v>#VALUE!</v>
      </c>
      <c r="M502" s="236" t="str">
        <f t="shared" si="9"/>
        <v>OPI RX</v>
      </c>
      <c r="N502" s="236" t="str">
        <f t="shared" si="10"/>
        <v>#VALUE!</v>
      </c>
      <c r="O502" s="236" t="str">
        <f t="shared" si="11"/>
        <v>#VALUE!</v>
      </c>
      <c r="P502" s="237" t="str">
        <f t="shared" si="12"/>
        <v>OPIOIDS</v>
      </c>
      <c r="Q502" s="237" t="b">
        <v>1</v>
      </c>
      <c r="R502" s="237" t="str">
        <f t="shared" si="27"/>
        <v>HIGH</v>
      </c>
      <c r="S502" s="238">
        <v>44201.0</v>
      </c>
      <c r="T502" s="243">
        <f t="shared" si="25"/>
        <v>44467</v>
      </c>
      <c r="U502" s="237" t="str">
        <f t="shared" si="28"/>
        <v>DUE COMM</v>
      </c>
      <c r="V502" s="237" t="str">
        <f t="shared" si="16"/>
        <v> </v>
      </c>
      <c r="W502" s="83"/>
      <c r="X502" s="83"/>
      <c r="Y502" s="83"/>
      <c r="Z502" s="83"/>
      <c r="AA502" s="83"/>
      <c r="AB502" s="83"/>
      <c r="AC502" s="83"/>
      <c r="AD502" s="83"/>
      <c r="AE502" s="83"/>
    </row>
    <row r="503">
      <c r="A503" s="241">
        <v>11433.0</v>
      </c>
      <c r="B503" s="239" t="s">
        <v>7636</v>
      </c>
      <c r="C503" s="231" t="b">
        <v>1</v>
      </c>
      <c r="D503" s="235">
        <v>44596.0</v>
      </c>
      <c r="E503" s="236" t="str">
        <f t="shared" si="1"/>
        <v>#VALUE!</v>
      </c>
      <c r="F503" s="236" t="str">
        <f t="shared" si="2"/>
        <v>#VALUE!</v>
      </c>
      <c r="G503" s="236" t="str">
        <f t="shared" si="3"/>
        <v>#VALUE!</v>
      </c>
      <c r="H503" s="236" t="str">
        <f t="shared" si="4"/>
        <v>#VALUE!</v>
      </c>
      <c r="I503" s="236" t="str">
        <f t="shared" si="5"/>
        <v>#VALUE!</v>
      </c>
      <c r="J503" s="236" t="str">
        <f t="shared" si="6"/>
        <v>#VALUE!</v>
      </c>
      <c r="K503" s="236" t="str">
        <f t="shared" si="7"/>
        <v>#VALUE!</v>
      </c>
      <c r="L503" s="236" t="str">
        <f t="shared" si="8"/>
        <v>#VALUE!</v>
      </c>
      <c r="M503" s="236" t="str">
        <f t="shared" si="9"/>
        <v>#VALUE!</v>
      </c>
      <c r="N503" s="236" t="str">
        <f t="shared" si="10"/>
        <v>#VALUE!</v>
      </c>
      <c r="O503" s="236" t="str">
        <f t="shared" si="11"/>
        <v>#VALUE!</v>
      </c>
      <c r="P503" s="237" t="str">
        <f t="shared" si="12"/>
        <v>NO RX</v>
      </c>
      <c r="Q503" s="234" t="b">
        <v>0</v>
      </c>
      <c r="R503" s="237" t="str">
        <f t="shared" si="27"/>
        <v>LOW</v>
      </c>
      <c r="S503" s="242">
        <v>44559.0</v>
      </c>
      <c r="T503" s="243">
        <f t="shared" si="25"/>
        <v>44596</v>
      </c>
      <c r="U503" s="237"/>
      <c r="V503" s="237" t="str">
        <f t="shared" si="16"/>
        <v> </v>
      </c>
      <c r="W503" s="83"/>
      <c r="X503" s="83"/>
      <c r="Y503" s="83"/>
      <c r="Z503" s="83"/>
      <c r="AA503" s="83"/>
      <c r="AB503" s="83"/>
      <c r="AC503" s="83"/>
      <c r="AD503" s="83"/>
      <c r="AE503" s="83"/>
    </row>
    <row r="504">
      <c r="A504" s="233">
        <v>11435.0</v>
      </c>
      <c r="B504" s="234" t="s">
        <v>7780</v>
      </c>
      <c r="C504" s="230" t="b">
        <v>0</v>
      </c>
      <c r="D504" s="235" t="s">
        <v>7552</v>
      </c>
      <c r="E504" s="236" t="str">
        <f t="shared" si="1"/>
        <v>#VALUE!</v>
      </c>
      <c r="F504" s="236" t="str">
        <f t="shared" si="2"/>
        <v>#VALUE!</v>
      </c>
      <c r="G504" s="236" t="str">
        <f t="shared" si="3"/>
        <v>#VALUE!</v>
      </c>
      <c r="H504" s="236" t="str">
        <f t="shared" si="4"/>
        <v>OPI RX</v>
      </c>
      <c r="I504" s="236" t="str">
        <f t="shared" si="5"/>
        <v>#VALUE!</v>
      </c>
      <c r="J504" s="236" t="str">
        <f t="shared" si="6"/>
        <v>#VALUE!</v>
      </c>
      <c r="K504" s="236" t="str">
        <f t="shared" si="7"/>
        <v>#VALUE!</v>
      </c>
      <c r="L504" s="236" t="str">
        <f t="shared" si="8"/>
        <v>#VALUE!</v>
      </c>
      <c r="M504" s="236" t="str">
        <f t="shared" si="9"/>
        <v>OPI RX</v>
      </c>
      <c r="N504" s="236" t="str">
        <f t="shared" si="10"/>
        <v>#VALUE!</v>
      </c>
      <c r="O504" s="236" t="str">
        <f t="shared" si="11"/>
        <v>#VALUE!</v>
      </c>
      <c r="P504" s="237" t="str">
        <f t="shared" si="12"/>
        <v>OPIOIDS</v>
      </c>
      <c r="Q504" s="237" t="b">
        <v>0</v>
      </c>
      <c r="R504" s="237" t="str">
        <f t="shared" si="27"/>
        <v>LOW</v>
      </c>
      <c r="S504" s="238"/>
      <c r="T504" s="238" t="str">
        <f t="shared" si="25"/>
        <v>  -  </v>
      </c>
      <c r="U504" s="237" t="str">
        <f t="shared" ref="U504:U632" si="29">if((days($Z$3,$S504)/365)&gt;=1,"DUE COMM", " ")</f>
        <v>DUE COMM</v>
      </c>
      <c r="V504" s="237" t="str">
        <f t="shared" si="16"/>
        <v> </v>
      </c>
      <c r="W504" s="83"/>
      <c r="X504" s="83"/>
      <c r="Y504" s="83"/>
      <c r="Z504" s="83"/>
      <c r="AA504" s="83"/>
      <c r="AB504" s="83"/>
      <c r="AC504" s="83"/>
      <c r="AD504" s="83"/>
      <c r="AE504" s="83"/>
    </row>
    <row r="505">
      <c r="A505" s="244">
        <v>11445.0</v>
      </c>
      <c r="B505" s="245" t="s">
        <v>7594</v>
      </c>
      <c r="C505" s="230" t="b">
        <v>0</v>
      </c>
      <c r="D505" s="235" t="s">
        <v>7552</v>
      </c>
      <c r="E505" s="236" t="str">
        <f t="shared" si="1"/>
        <v>OPI RX</v>
      </c>
      <c r="F505" s="236" t="str">
        <f t="shared" si="2"/>
        <v>#VALUE!</v>
      </c>
      <c r="G505" s="236" t="str">
        <f t="shared" si="3"/>
        <v>#VALUE!</v>
      </c>
      <c r="H505" s="236" t="str">
        <f t="shared" si="4"/>
        <v>#VALUE!</v>
      </c>
      <c r="I505" s="236" t="str">
        <f t="shared" si="5"/>
        <v>#VALUE!</v>
      </c>
      <c r="J505" s="236" t="str">
        <f t="shared" si="6"/>
        <v>#VALUE!</v>
      </c>
      <c r="K505" s="236" t="str">
        <f t="shared" si="7"/>
        <v>#VALUE!</v>
      </c>
      <c r="L505" s="236" t="str">
        <f t="shared" si="8"/>
        <v>#VALUE!</v>
      </c>
      <c r="M505" s="236" t="str">
        <f t="shared" si="9"/>
        <v>#VALUE!</v>
      </c>
      <c r="N505" s="236" t="str">
        <f t="shared" si="10"/>
        <v>#VALUE!</v>
      </c>
      <c r="O505" s="236" t="str">
        <f t="shared" si="11"/>
        <v>#VALUE!</v>
      </c>
      <c r="P505" s="237" t="str">
        <f t="shared" si="12"/>
        <v>OPIOIDS</v>
      </c>
      <c r="Q505" s="237" t="b">
        <v>0</v>
      </c>
      <c r="R505" s="237" t="str">
        <f t="shared" si="27"/>
        <v>LOW</v>
      </c>
      <c r="S505" s="238"/>
      <c r="T505" s="238" t="str">
        <f t="shared" si="25"/>
        <v>  -  </v>
      </c>
      <c r="U505" s="237" t="str">
        <f t="shared" si="29"/>
        <v>DUE COMM</v>
      </c>
      <c r="V505" s="237" t="str">
        <f t="shared" si="16"/>
        <v> </v>
      </c>
      <c r="W505" s="83"/>
      <c r="X505" s="83"/>
      <c r="Y505" s="83"/>
      <c r="Z505" s="83"/>
      <c r="AA505" s="83"/>
      <c r="AB505" s="83"/>
      <c r="AC505" s="83"/>
      <c r="AD505" s="83"/>
      <c r="AE505" s="83"/>
    </row>
    <row r="506">
      <c r="A506" s="233">
        <v>11452.0</v>
      </c>
      <c r="B506" s="239" t="s">
        <v>7781</v>
      </c>
      <c r="C506" s="230" t="b">
        <v>1</v>
      </c>
      <c r="D506" s="235">
        <v>44620.0</v>
      </c>
      <c r="E506" s="236" t="str">
        <f t="shared" si="1"/>
        <v>OPI RX</v>
      </c>
      <c r="F506" s="236" t="str">
        <f t="shared" si="2"/>
        <v>OPI RX</v>
      </c>
      <c r="G506" s="236" t="str">
        <f t="shared" si="3"/>
        <v>#VALUE!</v>
      </c>
      <c r="H506" s="236" t="str">
        <f t="shared" si="4"/>
        <v>#VALUE!</v>
      </c>
      <c r="I506" s="236" t="str">
        <f t="shared" si="5"/>
        <v>#VALUE!</v>
      </c>
      <c r="J506" s="236" t="str">
        <f t="shared" si="6"/>
        <v>#VALUE!</v>
      </c>
      <c r="K506" s="236" t="str">
        <f t="shared" si="7"/>
        <v>#VALUE!</v>
      </c>
      <c r="L506" s="236" t="str">
        <f t="shared" si="8"/>
        <v>#VALUE!</v>
      </c>
      <c r="M506" s="236" t="str">
        <f t="shared" si="9"/>
        <v>#VALUE!</v>
      </c>
      <c r="N506" s="236" t="str">
        <f t="shared" si="10"/>
        <v>#VALUE!</v>
      </c>
      <c r="O506" s="236" t="str">
        <f t="shared" si="11"/>
        <v>#VALUE!</v>
      </c>
      <c r="P506" s="237" t="str">
        <f t="shared" si="12"/>
        <v>OPIOIDS</v>
      </c>
      <c r="Q506" s="237" t="b">
        <v>0</v>
      </c>
      <c r="R506" s="237" t="str">
        <f t="shared" si="27"/>
        <v>LOW</v>
      </c>
      <c r="S506" s="238">
        <v>44218.0</v>
      </c>
      <c r="T506" s="243">
        <f t="shared" si="25"/>
        <v>44620</v>
      </c>
      <c r="U506" s="237" t="str">
        <f t="shared" si="29"/>
        <v>DUE COMM</v>
      </c>
      <c r="V506" s="237" t="str">
        <f t="shared" si="16"/>
        <v> </v>
      </c>
      <c r="W506" s="83"/>
      <c r="X506" s="83"/>
      <c r="Y506" s="83"/>
      <c r="Z506" s="83"/>
      <c r="AA506" s="83"/>
      <c r="AB506" s="83"/>
      <c r="AC506" s="83"/>
      <c r="AD506" s="83"/>
      <c r="AE506" s="83"/>
    </row>
    <row r="507">
      <c r="A507" s="244">
        <v>11471.0</v>
      </c>
      <c r="B507" s="245" t="s">
        <v>7585</v>
      </c>
      <c r="C507" s="230" t="b">
        <v>1</v>
      </c>
      <c r="D507" s="243">
        <v>44535.0</v>
      </c>
      <c r="E507" s="236" t="str">
        <f t="shared" si="1"/>
        <v>#VALUE!</v>
      </c>
      <c r="F507" s="236" t="str">
        <f t="shared" si="2"/>
        <v>OPI RX</v>
      </c>
      <c r="G507" s="236" t="str">
        <f t="shared" si="3"/>
        <v>#VALUE!</v>
      </c>
      <c r="H507" s="236" t="str">
        <f t="shared" si="4"/>
        <v>#VALUE!</v>
      </c>
      <c r="I507" s="236" t="str">
        <f t="shared" si="5"/>
        <v>#VALUE!</v>
      </c>
      <c r="J507" s="236" t="str">
        <f t="shared" si="6"/>
        <v>#VALUE!</v>
      </c>
      <c r="K507" s="236" t="str">
        <f t="shared" si="7"/>
        <v>#VALUE!</v>
      </c>
      <c r="L507" s="236" t="str">
        <f t="shared" si="8"/>
        <v>#VALUE!</v>
      </c>
      <c r="M507" s="236" t="str">
        <f t="shared" si="9"/>
        <v>#VALUE!</v>
      </c>
      <c r="N507" s="236" t="str">
        <f t="shared" si="10"/>
        <v>#VALUE!</v>
      </c>
      <c r="O507" s="236" t="str">
        <f t="shared" si="11"/>
        <v>#VALUE!</v>
      </c>
      <c r="P507" s="237" t="str">
        <f t="shared" si="12"/>
        <v>OPIOIDS</v>
      </c>
      <c r="Q507" s="237" t="b">
        <v>0</v>
      </c>
      <c r="R507" s="237" t="str">
        <f t="shared" si="27"/>
        <v>LOW</v>
      </c>
      <c r="S507" s="238">
        <v>44200.0</v>
      </c>
      <c r="T507" s="243">
        <f t="shared" si="25"/>
        <v>44535</v>
      </c>
      <c r="U507" s="237" t="str">
        <f t="shared" si="29"/>
        <v>DUE COMM</v>
      </c>
      <c r="V507" s="237" t="str">
        <f t="shared" si="16"/>
        <v> </v>
      </c>
      <c r="W507" s="83"/>
      <c r="X507" s="83"/>
      <c r="Y507" s="83"/>
      <c r="Z507" s="83"/>
      <c r="AA507" s="83"/>
      <c r="AB507" s="83"/>
      <c r="AC507" s="83"/>
      <c r="AD507" s="83"/>
      <c r="AE507" s="83"/>
    </row>
    <row r="508">
      <c r="A508" s="244">
        <v>11476.0</v>
      </c>
      <c r="B508" s="245" t="s">
        <v>7782</v>
      </c>
      <c r="C508" s="230" t="b">
        <v>1</v>
      </c>
      <c r="D508" s="235">
        <v>44620.0</v>
      </c>
      <c r="E508" s="236" t="str">
        <f t="shared" si="1"/>
        <v>#VALUE!</v>
      </c>
      <c r="F508" s="236" t="str">
        <f t="shared" si="2"/>
        <v>OPI RX</v>
      </c>
      <c r="G508" s="236" t="str">
        <f t="shared" si="3"/>
        <v>OPI RX</v>
      </c>
      <c r="H508" s="236" t="str">
        <f t="shared" si="4"/>
        <v>#VALUE!</v>
      </c>
      <c r="I508" s="236" t="str">
        <f t="shared" si="5"/>
        <v>#VALUE!</v>
      </c>
      <c r="J508" s="236" t="str">
        <f t="shared" si="6"/>
        <v>#VALUE!</v>
      </c>
      <c r="K508" s="236" t="str">
        <f t="shared" si="7"/>
        <v>#VALUE!</v>
      </c>
      <c r="L508" s="236" t="str">
        <f t="shared" si="8"/>
        <v>#VALUE!</v>
      </c>
      <c r="M508" s="236" t="str">
        <f t="shared" si="9"/>
        <v>#VALUE!</v>
      </c>
      <c r="N508" s="236" t="str">
        <f t="shared" si="10"/>
        <v>#VALUE!</v>
      </c>
      <c r="O508" s="236" t="str">
        <f t="shared" si="11"/>
        <v>#VALUE!</v>
      </c>
      <c r="P508" s="237" t="str">
        <f t="shared" si="12"/>
        <v>OPIOIDS</v>
      </c>
      <c r="Q508" s="237" t="b">
        <v>1</v>
      </c>
      <c r="R508" s="237" t="str">
        <f t="shared" si="27"/>
        <v>HIGH</v>
      </c>
      <c r="S508" s="238">
        <v>44260.0</v>
      </c>
      <c r="T508" s="243">
        <f t="shared" si="25"/>
        <v>44620</v>
      </c>
      <c r="U508" s="237" t="str">
        <f t="shared" si="29"/>
        <v>DUE COMM</v>
      </c>
      <c r="V508" s="237" t="str">
        <f t="shared" si="16"/>
        <v> </v>
      </c>
      <c r="W508" s="83"/>
      <c r="X508" s="83"/>
      <c r="Y508" s="83"/>
      <c r="Z508" s="83"/>
      <c r="AA508" s="83"/>
      <c r="AB508" s="83"/>
      <c r="AC508" s="83"/>
      <c r="AD508" s="83"/>
      <c r="AE508" s="83"/>
    </row>
    <row r="509">
      <c r="A509" s="244">
        <v>11481.0</v>
      </c>
      <c r="B509" s="245" t="s">
        <v>7568</v>
      </c>
      <c r="C509" s="230" t="b">
        <v>0</v>
      </c>
      <c r="D509" s="235" t="s">
        <v>7552</v>
      </c>
      <c r="E509" s="236" t="str">
        <f t="shared" si="1"/>
        <v>#VALUE!</v>
      </c>
      <c r="F509" s="236" t="str">
        <f t="shared" si="2"/>
        <v>OPI RX</v>
      </c>
      <c r="G509" s="236" t="str">
        <f t="shared" si="3"/>
        <v>#VALUE!</v>
      </c>
      <c r="H509" s="236" t="str">
        <f t="shared" si="4"/>
        <v>#VALUE!</v>
      </c>
      <c r="I509" s="236" t="str">
        <f t="shared" si="5"/>
        <v>#VALUE!</v>
      </c>
      <c r="J509" s="236" t="str">
        <f t="shared" si="6"/>
        <v>#VALUE!</v>
      </c>
      <c r="K509" s="236" t="str">
        <f t="shared" si="7"/>
        <v>#VALUE!</v>
      </c>
      <c r="L509" s="236" t="str">
        <f t="shared" si="8"/>
        <v>#VALUE!</v>
      </c>
      <c r="M509" s="236" t="str">
        <f t="shared" si="9"/>
        <v>#VALUE!</v>
      </c>
      <c r="N509" s="236" t="str">
        <f t="shared" si="10"/>
        <v>#VALUE!</v>
      </c>
      <c r="O509" s="236" t="str">
        <f t="shared" si="11"/>
        <v>#VALUE!</v>
      </c>
      <c r="P509" s="237" t="str">
        <f t="shared" si="12"/>
        <v>OPIOIDS</v>
      </c>
      <c r="Q509" s="234" t="b">
        <v>0</v>
      </c>
      <c r="R509" s="237" t="str">
        <f t="shared" si="27"/>
        <v>LOW</v>
      </c>
      <c r="S509" s="238"/>
      <c r="T509" s="238" t="str">
        <f t="shared" si="25"/>
        <v>  -  </v>
      </c>
      <c r="U509" s="237" t="str">
        <f t="shared" si="29"/>
        <v>DUE COMM</v>
      </c>
      <c r="V509" s="237" t="str">
        <f t="shared" si="16"/>
        <v> </v>
      </c>
      <c r="W509" s="83"/>
      <c r="X509" s="83"/>
      <c r="Y509" s="83"/>
      <c r="Z509" s="83"/>
      <c r="AA509" s="83"/>
      <c r="AB509" s="83"/>
      <c r="AC509" s="83"/>
      <c r="AD509" s="83"/>
      <c r="AE509" s="83"/>
    </row>
    <row r="510">
      <c r="A510" s="244">
        <v>11489.0</v>
      </c>
      <c r="B510" s="245" t="s">
        <v>7557</v>
      </c>
      <c r="C510" s="231" t="b">
        <v>1</v>
      </c>
      <c r="D510" s="235">
        <v>44620.0</v>
      </c>
      <c r="E510" s="236" t="str">
        <f t="shared" si="1"/>
        <v>#VALUE!</v>
      </c>
      <c r="F510" s="236" t="str">
        <f t="shared" si="2"/>
        <v>#VALUE!</v>
      </c>
      <c r="G510" s="236" t="str">
        <f t="shared" si="3"/>
        <v>OPI RX</v>
      </c>
      <c r="H510" s="236" t="str">
        <f t="shared" si="4"/>
        <v>#VALUE!</v>
      </c>
      <c r="I510" s="236" t="str">
        <f t="shared" si="5"/>
        <v>#VALUE!</v>
      </c>
      <c r="J510" s="236" t="str">
        <f t="shared" si="6"/>
        <v>#VALUE!</v>
      </c>
      <c r="K510" s="236" t="str">
        <f t="shared" si="7"/>
        <v>#VALUE!</v>
      </c>
      <c r="L510" s="236" t="str">
        <f t="shared" si="8"/>
        <v>#VALUE!</v>
      </c>
      <c r="M510" s="236" t="str">
        <f t="shared" si="9"/>
        <v>#VALUE!</v>
      </c>
      <c r="N510" s="236" t="str">
        <f t="shared" si="10"/>
        <v>#VALUE!</v>
      </c>
      <c r="O510" s="236" t="str">
        <f t="shared" si="11"/>
        <v>#VALUE!</v>
      </c>
      <c r="P510" s="237" t="str">
        <f t="shared" si="12"/>
        <v>OPIOIDS</v>
      </c>
      <c r="Q510" s="237" t="b">
        <v>0</v>
      </c>
      <c r="R510" s="237" t="str">
        <f t="shared" si="27"/>
        <v>LOW</v>
      </c>
      <c r="S510" s="238">
        <v>44225.0</v>
      </c>
      <c r="T510" s="243">
        <f t="shared" si="25"/>
        <v>44620</v>
      </c>
      <c r="U510" s="237" t="str">
        <f t="shared" si="29"/>
        <v>DUE COMM</v>
      </c>
      <c r="V510" s="237" t="str">
        <f t="shared" si="16"/>
        <v> </v>
      </c>
      <c r="W510" s="83"/>
      <c r="X510" s="83"/>
      <c r="Y510" s="83"/>
      <c r="Z510" s="83"/>
      <c r="AA510" s="83"/>
      <c r="AB510" s="83"/>
      <c r="AC510" s="83"/>
      <c r="AD510" s="83"/>
      <c r="AE510" s="83"/>
    </row>
    <row r="511">
      <c r="A511" s="244">
        <v>11504.0</v>
      </c>
      <c r="B511" s="239" t="s">
        <v>7552</v>
      </c>
      <c r="C511" s="230" t="b">
        <v>0</v>
      </c>
      <c r="D511" s="235" t="s">
        <v>7552</v>
      </c>
      <c r="E511" s="236" t="str">
        <f t="shared" si="1"/>
        <v>#VALUE!</v>
      </c>
      <c r="F511" s="236" t="str">
        <f t="shared" si="2"/>
        <v>#VALUE!</v>
      </c>
      <c r="G511" s="236" t="str">
        <f t="shared" si="3"/>
        <v>#VALUE!</v>
      </c>
      <c r="H511" s="236" t="str">
        <f t="shared" si="4"/>
        <v>#VALUE!</v>
      </c>
      <c r="I511" s="236" t="str">
        <f t="shared" si="5"/>
        <v>#VALUE!</v>
      </c>
      <c r="J511" s="236" t="str">
        <f t="shared" si="6"/>
        <v>#VALUE!</v>
      </c>
      <c r="K511" s="236" t="str">
        <f t="shared" si="7"/>
        <v>#VALUE!</v>
      </c>
      <c r="L511" s="236" t="str">
        <f t="shared" si="8"/>
        <v>#VALUE!</v>
      </c>
      <c r="M511" s="236" t="str">
        <f t="shared" si="9"/>
        <v>#VALUE!</v>
      </c>
      <c r="N511" s="236" t="str">
        <f t="shared" si="10"/>
        <v>#VALUE!</v>
      </c>
      <c r="O511" s="236" t="str">
        <f t="shared" si="11"/>
        <v>#VALUE!</v>
      </c>
      <c r="P511" s="237" t="str">
        <f t="shared" si="12"/>
        <v>NO RX</v>
      </c>
      <c r="Q511" s="234" t="b">
        <v>0</v>
      </c>
      <c r="R511" s="237" t="str">
        <f t="shared" si="27"/>
        <v>LOW</v>
      </c>
      <c r="S511" s="238"/>
      <c r="T511" s="238" t="str">
        <f t="shared" si="25"/>
        <v>  -  </v>
      </c>
      <c r="U511" s="237" t="str">
        <f t="shared" si="29"/>
        <v>DUE COMM</v>
      </c>
      <c r="V511" s="237" t="str">
        <f t="shared" si="16"/>
        <v> </v>
      </c>
      <c r="W511" s="83"/>
      <c r="X511" s="83"/>
      <c r="Y511" s="83"/>
      <c r="Z511" s="83"/>
      <c r="AA511" s="83"/>
      <c r="AB511" s="83"/>
      <c r="AC511" s="83"/>
      <c r="AD511" s="83"/>
      <c r="AE511" s="83"/>
    </row>
    <row r="512">
      <c r="A512" s="233">
        <v>11510.0</v>
      </c>
      <c r="B512" s="234" t="s">
        <v>7574</v>
      </c>
      <c r="C512" s="230" t="b">
        <v>0</v>
      </c>
      <c r="D512" s="235" t="s">
        <v>7552</v>
      </c>
      <c r="E512" s="236" t="str">
        <f t="shared" si="1"/>
        <v>OPI RX</v>
      </c>
      <c r="F512" s="236" t="str">
        <f t="shared" si="2"/>
        <v>#VALUE!</v>
      </c>
      <c r="G512" s="236" t="str">
        <f t="shared" si="3"/>
        <v>#VALUE!</v>
      </c>
      <c r="H512" s="236" t="str">
        <f t="shared" si="4"/>
        <v>#VALUE!</v>
      </c>
      <c r="I512" s="236" t="str">
        <f t="shared" si="5"/>
        <v>#VALUE!</v>
      </c>
      <c r="J512" s="236" t="str">
        <f t="shared" si="6"/>
        <v>#VALUE!</v>
      </c>
      <c r="K512" s="236" t="str">
        <f t="shared" si="7"/>
        <v>#VALUE!</v>
      </c>
      <c r="L512" s="236" t="str">
        <f t="shared" si="8"/>
        <v>#VALUE!</v>
      </c>
      <c r="M512" s="236" t="str">
        <f t="shared" si="9"/>
        <v>#VALUE!</v>
      </c>
      <c r="N512" s="236" t="str">
        <f t="shared" si="10"/>
        <v>#VALUE!</v>
      </c>
      <c r="O512" s="236" t="str">
        <f t="shared" si="11"/>
        <v>#VALUE!</v>
      </c>
      <c r="P512" s="237" t="str">
        <f t="shared" si="12"/>
        <v>OPIOIDS</v>
      </c>
      <c r="Q512" s="234" t="b">
        <v>0</v>
      </c>
      <c r="R512" s="237" t="str">
        <f t="shared" si="27"/>
        <v>LOW</v>
      </c>
      <c r="S512" s="238"/>
      <c r="T512" s="238" t="str">
        <f t="shared" si="25"/>
        <v>  -  </v>
      </c>
      <c r="U512" s="237" t="str">
        <f t="shared" si="29"/>
        <v>DUE COMM</v>
      </c>
      <c r="V512" s="237" t="str">
        <f t="shared" si="16"/>
        <v> </v>
      </c>
      <c r="W512" s="83"/>
      <c r="X512" s="83"/>
      <c r="Y512" s="83"/>
      <c r="Z512" s="83"/>
      <c r="AA512" s="83"/>
      <c r="AB512" s="83"/>
      <c r="AC512" s="83"/>
      <c r="AD512" s="83"/>
      <c r="AE512" s="83"/>
    </row>
    <row r="513">
      <c r="A513" s="233">
        <v>11511.0</v>
      </c>
      <c r="B513" s="239" t="s">
        <v>7552</v>
      </c>
      <c r="C513" s="231" t="b">
        <v>1</v>
      </c>
      <c r="D513" s="235">
        <v>44614.0</v>
      </c>
      <c r="E513" s="236" t="str">
        <f t="shared" si="1"/>
        <v>#VALUE!</v>
      </c>
      <c r="F513" s="236" t="str">
        <f t="shared" si="2"/>
        <v>#VALUE!</v>
      </c>
      <c r="G513" s="236" t="str">
        <f t="shared" si="3"/>
        <v>#VALUE!</v>
      </c>
      <c r="H513" s="236" t="str">
        <f t="shared" si="4"/>
        <v>#VALUE!</v>
      </c>
      <c r="I513" s="236" t="str">
        <f t="shared" si="5"/>
        <v>#VALUE!</v>
      </c>
      <c r="J513" s="236" t="str">
        <f t="shared" si="6"/>
        <v>#VALUE!</v>
      </c>
      <c r="K513" s="236" t="str">
        <f t="shared" si="7"/>
        <v>#VALUE!</v>
      </c>
      <c r="L513" s="236" t="str">
        <f t="shared" si="8"/>
        <v>#VALUE!</v>
      </c>
      <c r="M513" s="236" t="str">
        <f t="shared" si="9"/>
        <v>#VALUE!</v>
      </c>
      <c r="N513" s="236" t="str">
        <f t="shared" si="10"/>
        <v>#VALUE!</v>
      </c>
      <c r="O513" s="236" t="str">
        <f t="shared" si="11"/>
        <v>#VALUE!</v>
      </c>
      <c r="P513" s="237" t="str">
        <f t="shared" si="12"/>
        <v>NO RX</v>
      </c>
      <c r="Q513" s="237" t="b">
        <v>0</v>
      </c>
      <c r="R513" s="237" t="str">
        <f t="shared" si="27"/>
        <v>LOW</v>
      </c>
      <c r="S513" s="238"/>
      <c r="T513" s="243">
        <f t="shared" si="25"/>
        <v>44614</v>
      </c>
      <c r="U513" s="237" t="str">
        <f t="shared" si="29"/>
        <v>DUE COMM</v>
      </c>
      <c r="V513" s="237" t="str">
        <f t="shared" si="16"/>
        <v> </v>
      </c>
      <c r="W513" s="83"/>
      <c r="X513" s="83"/>
      <c r="Y513" s="83"/>
      <c r="Z513" s="83"/>
      <c r="AA513" s="83"/>
      <c r="AB513" s="83"/>
      <c r="AC513" s="83"/>
      <c r="AD513" s="83"/>
      <c r="AE513" s="83"/>
    </row>
    <row r="514">
      <c r="A514" s="233">
        <v>11512.0</v>
      </c>
      <c r="B514" s="239" t="s">
        <v>7552</v>
      </c>
      <c r="C514" s="230" t="b">
        <v>0</v>
      </c>
      <c r="D514" s="235" t="s">
        <v>7552</v>
      </c>
      <c r="E514" s="236" t="str">
        <f t="shared" si="1"/>
        <v>#VALUE!</v>
      </c>
      <c r="F514" s="236" t="str">
        <f t="shared" si="2"/>
        <v>#VALUE!</v>
      </c>
      <c r="G514" s="236" t="str">
        <f t="shared" si="3"/>
        <v>#VALUE!</v>
      </c>
      <c r="H514" s="236" t="str">
        <f t="shared" si="4"/>
        <v>#VALUE!</v>
      </c>
      <c r="I514" s="236" t="str">
        <f t="shared" si="5"/>
        <v>#VALUE!</v>
      </c>
      <c r="J514" s="236" t="str">
        <f t="shared" si="6"/>
        <v>#VALUE!</v>
      </c>
      <c r="K514" s="236" t="str">
        <f t="shared" si="7"/>
        <v>#VALUE!</v>
      </c>
      <c r="L514" s="236" t="str">
        <f t="shared" si="8"/>
        <v>#VALUE!</v>
      </c>
      <c r="M514" s="236" t="str">
        <f t="shared" si="9"/>
        <v>#VALUE!</v>
      </c>
      <c r="N514" s="236" t="str">
        <f t="shared" si="10"/>
        <v>#VALUE!</v>
      </c>
      <c r="O514" s="236" t="str">
        <f t="shared" si="11"/>
        <v>#VALUE!</v>
      </c>
      <c r="P514" s="237" t="str">
        <f t="shared" si="12"/>
        <v>NO RX</v>
      </c>
      <c r="Q514" s="237" t="b">
        <v>0</v>
      </c>
      <c r="R514" s="237" t="str">
        <f t="shared" si="27"/>
        <v>LOW</v>
      </c>
      <c r="S514" s="238"/>
      <c r="T514" s="238" t="str">
        <f t="shared" si="25"/>
        <v>  -  </v>
      </c>
      <c r="U514" s="237" t="str">
        <f t="shared" si="29"/>
        <v>DUE COMM</v>
      </c>
      <c r="V514" s="237" t="str">
        <f t="shared" si="16"/>
        <v> </v>
      </c>
      <c r="W514" s="83"/>
      <c r="X514" s="83"/>
      <c r="Y514" s="83"/>
      <c r="Z514" s="83"/>
      <c r="AA514" s="83"/>
      <c r="AB514" s="83"/>
      <c r="AC514" s="83"/>
      <c r="AD514" s="83"/>
      <c r="AE514" s="83"/>
    </row>
    <row r="515">
      <c r="A515" s="244">
        <v>11515.0</v>
      </c>
      <c r="B515" s="245" t="s">
        <v>7783</v>
      </c>
      <c r="C515" s="230" t="b">
        <v>0</v>
      </c>
      <c r="D515" s="235" t="s">
        <v>7552</v>
      </c>
      <c r="E515" s="236" t="str">
        <f t="shared" si="1"/>
        <v>OPI RX</v>
      </c>
      <c r="F515" s="236" t="str">
        <f t="shared" si="2"/>
        <v>#VALUE!</v>
      </c>
      <c r="G515" s="236" t="str">
        <f t="shared" si="3"/>
        <v>#VALUE!</v>
      </c>
      <c r="H515" s="236" t="str">
        <f t="shared" si="4"/>
        <v>#VALUE!</v>
      </c>
      <c r="I515" s="236" t="str">
        <f t="shared" si="5"/>
        <v>#VALUE!</v>
      </c>
      <c r="J515" s="236" t="str">
        <f t="shared" si="6"/>
        <v>#VALUE!</v>
      </c>
      <c r="K515" s="236" t="str">
        <f t="shared" si="7"/>
        <v>#VALUE!</v>
      </c>
      <c r="L515" s="236" t="str">
        <f t="shared" si="8"/>
        <v>#VALUE!</v>
      </c>
      <c r="M515" s="236" t="str">
        <f t="shared" si="9"/>
        <v>#VALUE!</v>
      </c>
      <c r="N515" s="236" t="str">
        <f t="shared" si="10"/>
        <v>#VALUE!</v>
      </c>
      <c r="O515" s="236" t="str">
        <f t="shared" si="11"/>
        <v>#VALUE!</v>
      </c>
      <c r="P515" s="237" t="str">
        <f t="shared" si="12"/>
        <v>OPIOIDS</v>
      </c>
      <c r="Q515" s="234" t="b">
        <v>0</v>
      </c>
      <c r="R515" s="237" t="str">
        <f t="shared" si="27"/>
        <v>LOW</v>
      </c>
      <c r="S515" s="238"/>
      <c r="T515" s="238" t="str">
        <f t="shared" si="25"/>
        <v>  -  </v>
      </c>
      <c r="U515" s="237" t="str">
        <f t="shared" si="29"/>
        <v>DUE COMM</v>
      </c>
      <c r="V515" s="237" t="str">
        <f t="shared" si="16"/>
        <v> </v>
      </c>
      <c r="W515" s="83"/>
      <c r="X515" s="83"/>
      <c r="Y515" s="83"/>
      <c r="Z515" s="83"/>
      <c r="AA515" s="83"/>
      <c r="AB515" s="83"/>
      <c r="AC515" s="83"/>
      <c r="AD515" s="83"/>
      <c r="AE515" s="83"/>
    </row>
    <row r="516">
      <c r="A516" s="244">
        <v>11521.0</v>
      </c>
      <c r="B516" s="245" t="s">
        <v>7691</v>
      </c>
      <c r="C516" s="231" t="b">
        <v>1</v>
      </c>
      <c r="D516" s="243">
        <v>44475.0</v>
      </c>
      <c r="E516" s="236" t="str">
        <f t="shared" si="1"/>
        <v>#VALUE!</v>
      </c>
      <c r="F516" s="236" t="str">
        <f t="shared" si="2"/>
        <v>OPI RX</v>
      </c>
      <c r="G516" s="236" t="str">
        <f t="shared" si="3"/>
        <v>#VALUE!</v>
      </c>
      <c r="H516" s="236" t="str">
        <f t="shared" si="4"/>
        <v>#VALUE!</v>
      </c>
      <c r="I516" s="236" t="str">
        <f t="shared" si="5"/>
        <v>#VALUE!</v>
      </c>
      <c r="J516" s="236" t="str">
        <f t="shared" si="6"/>
        <v>#VALUE!</v>
      </c>
      <c r="K516" s="236" t="str">
        <f t="shared" si="7"/>
        <v>#VALUE!</v>
      </c>
      <c r="L516" s="236" t="str">
        <f t="shared" si="8"/>
        <v>#VALUE!</v>
      </c>
      <c r="M516" s="236" t="str">
        <f t="shared" si="9"/>
        <v>#VALUE!</v>
      </c>
      <c r="N516" s="236" t="str">
        <f t="shared" si="10"/>
        <v>#VALUE!</v>
      </c>
      <c r="O516" s="236" t="str">
        <f t="shared" si="11"/>
        <v>#VALUE!</v>
      </c>
      <c r="P516" s="237" t="str">
        <f t="shared" si="12"/>
        <v>OPIOIDS</v>
      </c>
      <c r="Q516" s="237" t="b">
        <v>0</v>
      </c>
      <c r="R516" s="237" t="str">
        <f t="shared" si="27"/>
        <v>LOW</v>
      </c>
      <c r="S516" s="238">
        <v>44214.0</v>
      </c>
      <c r="T516" s="243">
        <f t="shared" si="25"/>
        <v>44475</v>
      </c>
      <c r="U516" s="237" t="str">
        <f t="shared" si="29"/>
        <v>DUE COMM</v>
      </c>
      <c r="V516" s="237" t="str">
        <f t="shared" si="16"/>
        <v> </v>
      </c>
      <c r="W516" s="83"/>
      <c r="X516" s="83"/>
      <c r="Y516" s="83"/>
      <c r="Z516" s="83"/>
      <c r="AA516" s="83"/>
      <c r="AB516" s="83"/>
      <c r="AC516" s="83"/>
      <c r="AD516" s="83"/>
      <c r="AE516" s="83"/>
    </row>
    <row r="517">
      <c r="A517" s="233">
        <v>11522.0</v>
      </c>
      <c r="B517" s="234" t="s">
        <v>7784</v>
      </c>
      <c r="C517" s="231" t="b">
        <v>1</v>
      </c>
      <c r="D517" s="235">
        <v>44620.0</v>
      </c>
      <c r="E517" s="236" t="str">
        <f t="shared" si="1"/>
        <v>#VALUE!</v>
      </c>
      <c r="F517" s="236" t="str">
        <f t="shared" si="2"/>
        <v>#VALUE!</v>
      </c>
      <c r="G517" s="236" t="str">
        <f t="shared" si="3"/>
        <v>OPI RX</v>
      </c>
      <c r="H517" s="236" t="str">
        <f t="shared" si="4"/>
        <v>#VALUE!</v>
      </c>
      <c r="I517" s="236" t="str">
        <f t="shared" si="5"/>
        <v>#VALUE!</v>
      </c>
      <c r="J517" s="236" t="str">
        <f t="shared" si="6"/>
        <v>#VALUE!</v>
      </c>
      <c r="K517" s="236" t="str">
        <f t="shared" si="7"/>
        <v>#VALUE!</v>
      </c>
      <c r="L517" s="236" t="str">
        <f t="shared" si="8"/>
        <v>#VALUE!</v>
      </c>
      <c r="M517" s="236" t="str">
        <f t="shared" si="9"/>
        <v>OPI RX</v>
      </c>
      <c r="N517" s="236" t="str">
        <f t="shared" si="10"/>
        <v>#VALUE!</v>
      </c>
      <c r="O517" s="236" t="str">
        <f t="shared" si="11"/>
        <v>#VALUE!</v>
      </c>
      <c r="P517" s="237" t="str">
        <f t="shared" si="12"/>
        <v>OPIOIDS</v>
      </c>
      <c r="Q517" s="237" t="b">
        <v>0</v>
      </c>
      <c r="R517" s="237" t="str">
        <f t="shared" si="27"/>
        <v>LOW</v>
      </c>
      <c r="S517" s="238">
        <v>44235.0</v>
      </c>
      <c r="T517" s="243">
        <f t="shared" si="25"/>
        <v>44620</v>
      </c>
      <c r="U517" s="237" t="str">
        <f t="shared" si="29"/>
        <v>DUE COMM</v>
      </c>
      <c r="V517" s="237" t="str">
        <f t="shared" si="16"/>
        <v> </v>
      </c>
      <c r="W517" s="83"/>
      <c r="X517" s="83"/>
      <c r="Y517" s="83"/>
      <c r="Z517" s="83"/>
      <c r="AA517" s="83"/>
      <c r="AB517" s="83"/>
      <c r="AC517" s="83"/>
      <c r="AD517" s="83"/>
      <c r="AE517" s="83"/>
    </row>
    <row r="518">
      <c r="A518" s="233">
        <v>11523.0</v>
      </c>
      <c r="B518" s="234" t="s">
        <v>7566</v>
      </c>
      <c r="C518" s="231" t="b">
        <v>1</v>
      </c>
      <c r="D518" s="243">
        <v>44496.0</v>
      </c>
      <c r="E518" s="236" t="str">
        <f t="shared" si="1"/>
        <v>#VALUE!</v>
      </c>
      <c r="F518" s="236" t="str">
        <f t="shared" si="2"/>
        <v>OPI RX</v>
      </c>
      <c r="G518" s="236" t="str">
        <f t="shared" si="3"/>
        <v>#VALUE!</v>
      </c>
      <c r="H518" s="236" t="str">
        <f t="shared" si="4"/>
        <v>#VALUE!</v>
      </c>
      <c r="I518" s="236" t="str">
        <f t="shared" si="5"/>
        <v>#VALUE!</v>
      </c>
      <c r="J518" s="236" t="str">
        <f t="shared" si="6"/>
        <v>#VALUE!</v>
      </c>
      <c r="K518" s="236" t="str">
        <f t="shared" si="7"/>
        <v>#VALUE!</v>
      </c>
      <c r="L518" s="236" t="str">
        <f t="shared" si="8"/>
        <v>#VALUE!</v>
      </c>
      <c r="M518" s="236" t="str">
        <f t="shared" si="9"/>
        <v>#VALUE!</v>
      </c>
      <c r="N518" s="236" t="str">
        <f t="shared" si="10"/>
        <v>#VALUE!</v>
      </c>
      <c r="O518" s="236" t="str">
        <f t="shared" si="11"/>
        <v>#VALUE!</v>
      </c>
      <c r="P518" s="237" t="str">
        <f t="shared" si="12"/>
        <v>OPIOIDS</v>
      </c>
      <c r="Q518" s="237" t="b">
        <v>0</v>
      </c>
      <c r="R518" s="237" t="str">
        <f t="shared" si="27"/>
        <v>LOW</v>
      </c>
      <c r="S518" s="238">
        <v>44180.0</v>
      </c>
      <c r="T518" s="243">
        <f t="shared" si="25"/>
        <v>44496</v>
      </c>
      <c r="U518" s="237" t="str">
        <f t="shared" si="29"/>
        <v>DUE COMM</v>
      </c>
      <c r="V518" s="237" t="str">
        <f t="shared" si="16"/>
        <v> </v>
      </c>
      <c r="W518" s="83"/>
      <c r="X518" s="83"/>
      <c r="Y518" s="83"/>
      <c r="Z518" s="83"/>
      <c r="AA518" s="83"/>
      <c r="AB518" s="83"/>
      <c r="AC518" s="83"/>
      <c r="AD518" s="83"/>
      <c r="AE518" s="83"/>
    </row>
    <row r="519">
      <c r="A519" s="233">
        <v>11532.0</v>
      </c>
      <c r="B519" s="234" t="s">
        <v>7556</v>
      </c>
      <c r="C519" s="231" t="b">
        <v>1</v>
      </c>
      <c r="D519" s="243">
        <v>44460.0</v>
      </c>
      <c r="E519" s="236" t="str">
        <f t="shared" si="1"/>
        <v>OPI RX</v>
      </c>
      <c r="F519" s="236" t="str">
        <f t="shared" si="2"/>
        <v>#VALUE!</v>
      </c>
      <c r="G519" s="236" t="str">
        <f t="shared" si="3"/>
        <v>#VALUE!</v>
      </c>
      <c r="H519" s="236" t="str">
        <f t="shared" si="4"/>
        <v>#VALUE!</v>
      </c>
      <c r="I519" s="236" t="str">
        <f t="shared" si="5"/>
        <v>#VALUE!</v>
      </c>
      <c r="J519" s="236" t="str">
        <f t="shared" si="6"/>
        <v>#VALUE!</v>
      </c>
      <c r="K519" s="236" t="str">
        <f t="shared" si="7"/>
        <v>#VALUE!</v>
      </c>
      <c r="L519" s="236" t="str">
        <f t="shared" si="8"/>
        <v>#VALUE!</v>
      </c>
      <c r="M519" s="236" t="str">
        <f t="shared" si="9"/>
        <v>#VALUE!</v>
      </c>
      <c r="N519" s="236" t="str">
        <f t="shared" si="10"/>
        <v>#VALUE!</v>
      </c>
      <c r="O519" s="236" t="str">
        <f t="shared" si="11"/>
        <v>#VALUE!</v>
      </c>
      <c r="P519" s="237" t="str">
        <f t="shared" si="12"/>
        <v>OPIOIDS</v>
      </c>
      <c r="Q519" s="237" t="b">
        <v>0</v>
      </c>
      <c r="R519" s="237" t="str">
        <f t="shared" si="27"/>
        <v>LOW</v>
      </c>
      <c r="S519" s="238"/>
      <c r="T519" s="243">
        <f t="shared" si="25"/>
        <v>44460</v>
      </c>
      <c r="U519" s="237" t="str">
        <f t="shared" si="29"/>
        <v>DUE COMM</v>
      </c>
      <c r="V519" s="237" t="str">
        <f t="shared" si="16"/>
        <v> </v>
      </c>
      <c r="W519" s="83"/>
      <c r="X519" s="83"/>
      <c r="Y519" s="83"/>
      <c r="Z519" s="83"/>
      <c r="AA519" s="83"/>
      <c r="AB519" s="83"/>
      <c r="AC519" s="83"/>
      <c r="AD519" s="83"/>
      <c r="AE519" s="83"/>
    </row>
    <row r="520">
      <c r="A520" s="244">
        <v>11535.0</v>
      </c>
      <c r="B520" s="246" t="s">
        <v>7582</v>
      </c>
      <c r="C520" s="231" t="b">
        <v>1</v>
      </c>
      <c r="D520" s="235">
        <v>44578.0</v>
      </c>
      <c r="E520" s="236" t="str">
        <f t="shared" si="1"/>
        <v>#VALUE!</v>
      </c>
      <c r="F520" s="236" t="str">
        <f t="shared" si="2"/>
        <v>OPI RX</v>
      </c>
      <c r="G520" s="236" t="str">
        <f t="shared" si="3"/>
        <v>#VALUE!</v>
      </c>
      <c r="H520" s="236" t="str">
        <f t="shared" si="4"/>
        <v>#VALUE!</v>
      </c>
      <c r="I520" s="236" t="str">
        <f t="shared" si="5"/>
        <v>#VALUE!</v>
      </c>
      <c r="J520" s="236" t="str">
        <f t="shared" si="6"/>
        <v>#VALUE!</v>
      </c>
      <c r="K520" s="236" t="str">
        <f t="shared" si="7"/>
        <v>#VALUE!</v>
      </c>
      <c r="L520" s="236" t="str">
        <f t="shared" si="8"/>
        <v>#VALUE!</v>
      </c>
      <c r="M520" s="236" t="str">
        <f t="shared" si="9"/>
        <v>#VALUE!</v>
      </c>
      <c r="N520" s="236" t="str">
        <f t="shared" si="10"/>
        <v>#VALUE!</v>
      </c>
      <c r="O520" s="236" t="str">
        <f t="shared" si="11"/>
        <v>#VALUE!</v>
      </c>
      <c r="P520" s="237" t="str">
        <f t="shared" si="12"/>
        <v>OPIOIDS</v>
      </c>
      <c r="Q520" s="237" t="b">
        <v>0</v>
      </c>
      <c r="R520" s="237" t="str">
        <f t="shared" si="27"/>
        <v>LOW</v>
      </c>
      <c r="S520" s="238"/>
      <c r="T520" s="243">
        <f t="shared" si="25"/>
        <v>44578</v>
      </c>
      <c r="U520" s="237" t="str">
        <f t="shared" si="29"/>
        <v>DUE COMM</v>
      </c>
      <c r="V520" s="237" t="str">
        <f t="shared" si="16"/>
        <v> </v>
      </c>
      <c r="W520" s="83"/>
      <c r="X520" s="83"/>
      <c r="Y520" s="83"/>
      <c r="Z520" s="83"/>
      <c r="AA520" s="83"/>
      <c r="AB520" s="83"/>
      <c r="AC520" s="83"/>
      <c r="AD520" s="83"/>
      <c r="AE520" s="83"/>
    </row>
    <row r="521">
      <c r="A521" s="244">
        <v>11536.0</v>
      </c>
      <c r="B521" s="245" t="s">
        <v>7585</v>
      </c>
      <c r="C521" s="231" t="b">
        <v>1</v>
      </c>
      <c r="D521" s="235">
        <v>44614.0</v>
      </c>
      <c r="E521" s="236" t="str">
        <f t="shared" si="1"/>
        <v>#VALUE!</v>
      </c>
      <c r="F521" s="236" t="str">
        <f t="shared" si="2"/>
        <v>OPI RX</v>
      </c>
      <c r="G521" s="236" t="str">
        <f t="shared" si="3"/>
        <v>#VALUE!</v>
      </c>
      <c r="H521" s="236" t="str">
        <f t="shared" si="4"/>
        <v>#VALUE!</v>
      </c>
      <c r="I521" s="236" t="str">
        <f t="shared" si="5"/>
        <v>#VALUE!</v>
      </c>
      <c r="J521" s="236" t="str">
        <f t="shared" si="6"/>
        <v>#VALUE!</v>
      </c>
      <c r="K521" s="236" t="str">
        <f t="shared" si="7"/>
        <v>#VALUE!</v>
      </c>
      <c r="L521" s="236" t="str">
        <f t="shared" si="8"/>
        <v>#VALUE!</v>
      </c>
      <c r="M521" s="236" t="str">
        <f t="shared" si="9"/>
        <v>#VALUE!</v>
      </c>
      <c r="N521" s="236" t="str">
        <f t="shared" si="10"/>
        <v>#VALUE!</v>
      </c>
      <c r="O521" s="236" t="str">
        <f t="shared" si="11"/>
        <v>#VALUE!</v>
      </c>
      <c r="P521" s="237" t="str">
        <f t="shared" si="12"/>
        <v>OPIOIDS</v>
      </c>
      <c r="Q521" s="237" t="b">
        <v>0</v>
      </c>
      <c r="R521" s="237" t="str">
        <f t="shared" si="27"/>
        <v>LOW</v>
      </c>
      <c r="S521" s="238">
        <v>44217.0</v>
      </c>
      <c r="T521" s="243">
        <f t="shared" si="25"/>
        <v>44614</v>
      </c>
      <c r="U521" s="237" t="str">
        <f t="shared" si="29"/>
        <v>DUE COMM</v>
      </c>
      <c r="V521" s="237" t="str">
        <f t="shared" si="16"/>
        <v> </v>
      </c>
      <c r="W521" s="83"/>
      <c r="X521" s="83"/>
      <c r="Y521" s="83"/>
      <c r="Z521" s="83"/>
      <c r="AA521" s="83"/>
      <c r="AB521" s="83"/>
      <c r="AC521" s="83"/>
      <c r="AD521" s="83"/>
      <c r="AE521" s="83"/>
    </row>
    <row r="522">
      <c r="A522" s="233">
        <v>11549.0</v>
      </c>
      <c r="B522" s="234" t="s">
        <v>7785</v>
      </c>
      <c r="C522" s="230" t="b">
        <v>1</v>
      </c>
      <c r="D522" s="243">
        <v>44452.0</v>
      </c>
      <c r="E522" s="236" t="str">
        <f t="shared" si="1"/>
        <v>#VALUE!</v>
      </c>
      <c r="F522" s="236" t="str">
        <f t="shared" si="2"/>
        <v>#VALUE!</v>
      </c>
      <c r="G522" s="236" t="str">
        <f t="shared" si="3"/>
        <v>#VALUE!</v>
      </c>
      <c r="H522" s="236" t="str">
        <f t="shared" si="4"/>
        <v>#VALUE!</v>
      </c>
      <c r="I522" s="236" t="str">
        <f t="shared" si="5"/>
        <v>#VALUE!</v>
      </c>
      <c r="J522" s="236" t="str">
        <f t="shared" si="6"/>
        <v>#VALUE!</v>
      </c>
      <c r="K522" s="236" t="str">
        <f t="shared" si="7"/>
        <v>#VALUE!</v>
      </c>
      <c r="L522" s="236" t="str">
        <f t="shared" si="8"/>
        <v>#VALUE!</v>
      </c>
      <c r="M522" s="236" t="str">
        <f t="shared" si="9"/>
        <v>OPI RX</v>
      </c>
      <c r="N522" s="236" t="str">
        <f t="shared" si="10"/>
        <v>#VALUE!</v>
      </c>
      <c r="O522" s="236" t="str">
        <f t="shared" si="11"/>
        <v>#VALUE!</v>
      </c>
      <c r="P522" s="237" t="str">
        <f t="shared" si="12"/>
        <v>OPIOIDS</v>
      </c>
      <c r="Q522" s="234" t="b">
        <v>0</v>
      </c>
      <c r="R522" s="237" t="str">
        <f t="shared" si="27"/>
        <v>LOW</v>
      </c>
      <c r="S522" s="238"/>
      <c r="T522" s="243">
        <f t="shared" si="25"/>
        <v>44452</v>
      </c>
      <c r="U522" s="237" t="str">
        <f t="shared" si="29"/>
        <v>DUE COMM</v>
      </c>
      <c r="V522" s="237" t="str">
        <f t="shared" si="16"/>
        <v> </v>
      </c>
      <c r="W522" s="83"/>
      <c r="X522" s="83"/>
      <c r="Y522" s="83"/>
      <c r="Z522" s="83"/>
      <c r="AA522" s="83"/>
      <c r="AB522" s="83"/>
      <c r="AC522" s="83"/>
      <c r="AD522" s="83"/>
      <c r="AE522" s="83"/>
    </row>
    <row r="523">
      <c r="A523" s="233">
        <v>11553.0</v>
      </c>
      <c r="B523" s="234" t="s">
        <v>7786</v>
      </c>
      <c r="C523" s="231" t="b">
        <v>1</v>
      </c>
      <c r="D523" s="235">
        <v>44628.0</v>
      </c>
      <c r="E523" s="236" t="str">
        <f t="shared" si="1"/>
        <v>#VALUE!</v>
      </c>
      <c r="F523" s="236" t="str">
        <f t="shared" si="2"/>
        <v>OPI RX</v>
      </c>
      <c r="G523" s="236" t="str">
        <f t="shared" si="3"/>
        <v>#VALUE!</v>
      </c>
      <c r="H523" s="236" t="str">
        <f t="shared" si="4"/>
        <v>#VALUE!</v>
      </c>
      <c r="I523" s="236" t="str">
        <f t="shared" si="5"/>
        <v>#VALUE!</v>
      </c>
      <c r="J523" s="236" t="str">
        <f t="shared" si="6"/>
        <v>#VALUE!</v>
      </c>
      <c r="K523" s="236" t="str">
        <f t="shared" si="7"/>
        <v>#VALUE!</v>
      </c>
      <c r="L523" s="236" t="str">
        <f t="shared" si="8"/>
        <v>#VALUE!</v>
      </c>
      <c r="M523" s="236" t="str">
        <f t="shared" si="9"/>
        <v>#VALUE!</v>
      </c>
      <c r="N523" s="236" t="str">
        <f t="shared" si="10"/>
        <v>#VALUE!</v>
      </c>
      <c r="O523" s="236" t="str">
        <f t="shared" si="11"/>
        <v>#VALUE!</v>
      </c>
      <c r="P523" s="237" t="str">
        <f t="shared" si="12"/>
        <v>OPIOIDS</v>
      </c>
      <c r="Q523" s="237" t="b">
        <v>1</v>
      </c>
      <c r="R523" s="237" t="str">
        <f t="shared" si="27"/>
        <v>HIGH</v>
      </c>
      <c r="S523" s="238"/>
      <c r="T523" s="243">
        <f t="shared" si="25"/>
        <v>44628</v>
      </c>
      <c r="U523" s="237" t="str">
        <f t="shared" si="29"/>
        <v>DUE COMM</v>
      </c>
      <c r="V523" s="237" t="str">
        <f t="shared" si="16"/>
        <v> </v>
      </c>
      <c r="W523" s="83"/>
      <c r="X523" s="83"/>
      <c r="Y523" s="83"/>
      <c r="Z523" s="83"/>
      <c r="AA523" s="83"/>
      <c r="AB523" s="83"/>
      <c r="AC523" s="83"/>
      <c r="AD523" s="83"/>
      <c r="AE523" s="83"/>
    </row>
    <row r="524">
      <c r="A524" s="244">
        <v>11559.0</v>
      </c>
      <c r="B524" s="245" t="s">
        <v>7570</v>
      </c>
      <c r="C524" s="231" t="b">
        <v>0</v>
      </c>
      <c r="D524" s="235" t="s">
        <v>7552</v>
      </c>
      <c r="E524" s="236" t="str">
        <f t="shared" si="1"/>
        <v>#VALUE!</v>
      </c>
      <c r="F524" s="236" t="str">
        <f t="shared" si="2"/>
        <v>#VALUE!</v>
      </c>
      <c r="G524" s="236" t="str">
        <f t="shared" si="3"/>
        <v>#VALUE!</v>
      </c>
      <c r="H524" s="236" t="str">
        <f t="shared" si="4"/>
        <v>#VALUE!</v>
      </c>
      <c r="I524" s="236" t="str">
        <f t="shared" si="5"/>
        <v>#VALUE!</v>
      </c>
      <c r="J524" s="236" t="str">
        <f t="shared" si="6"/>
        <v>#VALUE!</v>
      </c>
      <c r="K524" s="236" t="str">
        <f t="shared" si="7"/>
        <v>#VALUE!</v>
      </c>
      <c r="L524" s="236" t="str">
        <f t="shared" si="8"/>
        <v>#VALUE!</v>
      </c>
      <c r="M524" s="236" t="str">
        <f t="shared" si="9"/>
        <v>#VALUE!</v>
      </c>
      <c r="N524" s="236" t="str">
        <f t="shared" si="10"/>
        <v>#VALUE!</v>
      </c>
      <c r="O524" s="236" t="str">
        <f t="shared" si="11"/>
        <v>#VALUE!</v>
      </c>
      <c r="P524" s="237" t="str">
        <f t="shared" si="12"/>
        <v>NO RX</v>
      </c>
      <c r="Q524" s="237" t="b">
        <v>0</v>
      </c>
      <c r="R524" s="237" t="str">
        <f t="shared" si="27"/>
        <v>LOW</v>
      </c>
      <c r="S524" s="238"/>
      <c r="T524" s="238" t="str">
        <f t="shared" si="25"/>
        <v>  -  </v>
      </c>
      <c r="U524" s="237" t="str">
        <f t="shared" si="29"/>
        <v>DUE COMM</v>
      </c>
      <c r="V524" s="237" t="str">
        <f t="shared" si="16"/>
        <v> </v>
      </c>
      <c r="W524" s="83"/>
      <c r="X524" s="83"/>
      <c r="Y524" s="83"/>
      <c r="Z524" s="83"/>
      <c r="AA524" s="83"/>
      <c r="AB524" s="83"/>
      <c r="AC524" s="83"/>
      <c r="AD524" s="83"/>
      <c r="AE524" s="83"/>
    </row>
    <row r="525">
      <c r="A525" s="233">
        <v>11571.0</v>
      </c>
      <c r="B525" s="234" t="s">
        <v>7627</v>
      </c>
      <c r="C525" s="230" t="b">
        <v>1</v>
      </c>
      <c r="D525" s="243">
        <v>44535.0</v>
      </c>
      <c r="E525" s="236" t="str">
        <f t="shared" si="1"/>
        <v>#VALUE!</v>
      </c>
      <c r="F525" s="236" t="str">
        <f t="shared" si="2"/>
        <v>OPI RX</v>
      </c>
      <c r="G525" s="236" t="str">
        <f t="shared" si="3"/>
        <v>#VALUE!</v>
      </c>
      <c r="H525" s="236" t="str">
        <f t="shared" si="4"/>
        <v>OPI RX</v>
      </c>
      <c r="I525" s="236" t="str">
        <f t="shared" si="5"/>
        <v>#VALUE!</v>
      </c>
      <c r="J525" s="236" t="str">
        <f t="shared" si="6"/>
        <v>#VALUE!</v>
      </c>
      <c r="K525" s="236" t="str">
        <f t="shared" si="7"/>
        <v>#VALUE!</v>
      </c>
      <c r="L525" s="236" t="str">
        <f t="shared" si="8"/>
        <v>#VALUE!</v>
      </c>
      <c r="M525" s="236" t="str">
        <f t="shared" si="9"/>
        <v>#VALUE!</v>
      </c>
      <c r="N525" s="236" t="str">
        <f t="shared" si="10"/>
        <v>#VALUE!</v>
      </c>
      <c r="O525" s="236" t="str">
        <f t="shared" si="11"/>
        <v>#VALUE!</v>
      </c>
      <c r="P525" s="237" t="str">
        <f t="shared" si="12"/>
        <v>OPIOIDS</v>
      </c>
      <c r="Q525" s="237" t="b">
        <v>1</v>
      </c>
      <c r="R525" s="237" t="str">
        <f t="shared" si="27"/>
        <v>HIGH</v>
      </c>
      <c r="S525" s="238">
        <v>44378.0</v>
      </c>
      <c r="T525" s="243">
        <f t="shared" si="25"/>
        <v>44535</v>
      </c>
      <c r="U525" s="237" t="str">
        <f t="shared" si="29"/>
        <v> </v>
      </c>
      <c r="V525" s="237" t="str">
        <f t="shared" si="16"/>
        <v> </v>
      </c>
      <c r="W525" s="83"/>
      <c r="X525" s="83"/>
      <c r="Y525" s="83"/>
      <c r="Z525" s="83"/>
      <c r="AA525" s="83"/>
      <c r="AB525" s="83"/>
      <c r="AC525" s="83"/>
      <c r="AD525" s="83"/>
      <c r="AE525" s="83"/>
    </row>
    <row r="526">
      <c r="A526" s="233">
        <v>11573.0</v>
      </c>
      <c r="B526" s="239" t="s">
        <v>7787</v>
      </c>
      <c r="C526" s="231" t="b">
        <v>1</v>
      </c>
      <c r="D526" s="235">
        <v>44601.0</v>
      </c>
      <c r="E526" s="236" t="str">
        <f t="shared" si="1"/>
        <v>#VALUE!</v>
      </c>
      <c r="F526" s="236" t="str">
        <f t="shared" si="2"/>
        <v>#VALUE!</v>
      </c>
      <c r="G526" s="236" t="str">
        <f t="shared" si="3"/>
        <v>#VALUE!</v>
      </c>
      <c r="H526" s="236" t="str">
        <f t="shared" si="4"/>
        <v>#VALUE!</v>
      </c>
      <c r="I526" s="236" t="str">
        <f t="shared" si="5"/>
        <v>#VALUE!</v>
      </c>
      <c r="J526" s="236" t="str">
        <f t="shared" si="6"/>
        <v>#VALUE!</v>
      </c>
      <c r="K526" s="236" t="str">
        <f t="shared" si="7"/>
        <v>#VALUE!</v>
      </c>
      <c r="L526" s="236" t="str">
        <f t="shared" si="8"/>
        <v>#VALUE!</v>
      </c>
      <c r="M526" s="236" t="str">
        <f t="shared" si="9"/>
        <v>#VALUE!</v>
      </c>
      <c r="N526" s="236" t="str">
        <f t="shared" si="10"/>
        <v>#VALUE!</v>
      </c>
      <c r="O526" s="236" t="str">
        <f t="shared" si="11"/>
        <v>#VALUE!</v>
      </c>
      <c r="P526" s="237" t="str">
        <f t="shared" si="12"/>
        <v>NO RX</v>
      </c>
      <c r="Q526" s="234" t="b">
        <v>1</v>
      </c>
      <c r="R526" s="237" t="str">
        <f t="shared" si="27"/>
        <v>HIGH</v>
      </c>
      <c r="S526" s="238"/>
      <c r="T526" s="243">
        <v>44309.0</v>
      </c>
      <c r="U526" s="237" t="str">
        <f t="shared" si="29"/>
        <v>DUE COMM</v>
      </c>
      <c r="V526" s="237" t="str">
        <f t="shared" si="16"/>
        <v> </v>
      </c>
      <c r="W526" s="83"/>
      <c r="X526" s="83"/>
      <c r="Y526" s="83"/>
      <c r="Z526" s="83"/>
      <c r="AA526" s="83"/>
      <c r="AB526" s="83"/>
      <c r="AC526" s="83"/>
      <c r="AD526" s="83"/>
      <c r="AE526" s="83"/>
    </row>
    <row r="527">
      <c r="A527" s="233">
        <v>11596.0</v>
      </c>
      <c r="B527" s="239" t="s">
        <v>7594</v>
      </c>
      <c r="C527" s="234" t="b">
        <v>1</v>
      </c>
      <c r="D527" s="235">
        <v>44593.0</v>
      </c>
      <c r="E527" s="236" t="str">
        <f t="shared" si="1"/>
        <v>OPI RX</v>
      </c>
      <c r="F527" s="236" t="str">
        <f t="shared" si="2"/>
        <v>#VALUE!</v>
      </c>
      <c r="G527" s="236" t="str">
        <f t="shared" si="3"/>
        <v>#VALUE!</v>
      </c>
      <c r="H527" s="236" t="str">
        <f t="shared" si="4"/>
        <v>#VALUE!</v>
      </c>
      <c r="I527" s="236" t="str">
        <f t="shared" si="5"/>
        <v>#VALUE!</v>
      </c>
      <c r="J527" s="236" t="str">
        <f t="shared" si="6"/>
        <v>#VALUE!</v>
      </c>
      <c r="K527" s="236" t="str">
        <f t="shared" si="7"/>
        <v>#VALUE!</v>
      </c>
      <c r="L527" s="236" t="str">
        <f t="shared" si="8"/>
        <v>#VALUE!</v>
      </c>
      <c r="M527" s="236" t="str">
        <f t="shared" si="9"/>
        <v>#VALUE!</v>
      </c>
      <c r="N527" s="236" t="str">
        <f t="shared" si="10"/>
        <v>#VALUE!</v>
      </c>
      <c r="O527" s="236" t="str">
        <f t="shared" si="11"/>
        <v>#VALUE!</v>
      </c>
      <c r="P527" s="237" t="str">
        <f t="shared" si="12"/>
        <v>OPIOIDS</v>
      </c>
      <c r="Q527" s="237" t="b">
        <v>1</v>
      </c>
      <c r="R527" s="237" t="str">
        <f t="shared" si="27"/>
        <v>HIGH</v>
      </c>
      <c r="S527" s="238">
        <v>44274.0</v>
      </c>
      <c r="T527" s="243">
        <f t="shared" ref="T527:T1242" si="30">D527</f>
        <v>44593</v>
      </c>
      <c r="U527" s="237" t="str">
        <f t="shared" si="29"/>
        <v>DUE COMM</v>
      </c>
      <c r="V527" s="237" t="str">
        <f t="shared" si="16"/>
        <v> </v>
      </c>
      <c r="W527" s="83"/>
      <c r="X527" s="83"/>
      <c r="Y527" s="83"/>
      <c r="Z527" s="83"/>
      <c r="AA527" s="83"/>
      <c r="AB527" s="83"/>
      <c r="AC527" s="83"/>
      <c r="AD527" s="83"/>
      <c r="AE527" s="83"/>
    </row>
    <row r="528">
      <c r="A528" s="244">
        <v>11599.0</v>
      </c>
      <c r="B528" s="245" t="s">
        <v>7566</v>
      </c>
      <c r="C528" s="230" t="b">
        <v>0</v>
      </c>
      <c r="D528" s="235" t="s">
        <v>7552</v>
      </c>
      <c r="E528" s="236" t="str">
        <f t="shared" si="1"/>
        <v>#VALUE!</v>
      </c>
      <c r="F528" s="236" t="str">
        <f t="shared" si="2"/>
        <v>OPI RX</v>
      </c>
      <c r="G528" s="236" t="str">
        <f t="shared" si="3"/>
        <v>#VALUE!</v>
      </c>
      <c r="H528" s="236" t="str">
        <f t="shared" si="4"/>
        <v>#VALUE!</v>
      </c>
      <c r="I528" s="236" t="str">
        <f t="shared" si="5"/>
        <v>#VALUE!</v>
      </c>
      <c r="J528" s="236" t="str">
        <f t="shared" si="6"/>
        <v>#VALUE!</v>
      </c>
      <c r="K528" s="236" t="str">
        <f t="shared" si="7"/>
        <v>#VALUE!</v>
      </c>
      <c r="L528" s="236" t="str">
        <f t="shared" si="8"/>
        <v>#VALUE!</v>
      </c>
      <c r="M528" s="236" t="str">
        <f t="shared" si="9"/>
        <v>#VALUE!</v>
      </c>
      <c r="N528" s="236" t="str">
        <f t="shared" si="10"/>
        <v>#VALUE!</v>
      </c>
      <c r="O528" s="236" t="str">
        <f t="shared" si="11"/>
        <v>#VALUE!</v>
      </c>
      <c r="P528" s="237" t="str">
        <f t="shared" si="12"/>
        <v>OPIOIDS</v>
      </c>
      <c r="Q528" s="237" t="b">
        <v>0</v>
      </c>
      <c r="R528" s="237" t="str">
        <f t="shared" si="27"/>
        <v>LOW</v>
      </c>
      <c r="S528" s="238"/>
      <c r="T528" s="238" t="str">
        <f t="shared" si="30"/>
        <v>  -  </v>
      </c>
      <c r="U528" s="237" t="str">
        <f t="shared" si="29"/>
        <v>DUE COMM</v>
      </c>
      <c r="V528" s="237" t="str">
        <f t="shared" si="16"/>
        <v> </v>
      </c>
      <c r="W528" s="83"/>
      <c r="X528" s="83"/>
      <c r="Y528" s="83"/>
      <c r="Z528" s="83"/>
      <c r="AA528" s="83"/>
      <c r="AB528" s="83"/>
      <c r="AC528" s="83"/>
      <c r="AD528" s="83"/>
      <c r="AE528" s="83"/>
    </row>
    <row r="529">
      <c r="A529" s="233">
        <v>11613.0</v>
      </c>
      <c r="B529" s="234" t="s">
        <v>7788</v>
      </c>
      <c r="C529" s="230" t="b">
        <v>1</v>
      </c>
      <c r="D529" s="235">
        <v>44627.0</v>
      </c>
      <c r="E529" s="236" t="str">
        <f t="shared" si="1"/>
        <v>#VALUE!</v>
      </c>
      <c r="F529" s="236" t="str">
        <f t="shared" si="2"/>
        <v>#VALUE!</v>
      </c>
      <c r="G529" s="236" t="str">
        <f t="shared" si="3"/>
        <v>OPI RX</v>
      </c>
      <c r="H529" s="236" t="str">
        <f t="shared" si="4"/>
        <v>#VALUE!</v>
      </c>
      <c r="I529" s="236" t="str">
        <f t="shared" si="5"/>
        <v>#VALUE!</v>
      </c>
      <c r="J529" s="236" t="str">
        <f t="shared" si="6"/>
        <v>#VALUE!</v>
      </c>
      <c r="K529" s="236" t="str">
        <f t="shared" si="7"/>
        <v>#VALUE!</v>
      </c>
      <c r="L529" s="236" t="str">
        <f t="shared" si="8"/>
        <v>#VALUE!</v>
      </c>
      <c r="M529" s="236" t="str">
        <f t="shared" si="9"/>
        <v>#VALUE!</v>
      </c>
      <c r="N529" s="236" t="str">
        <f t="shared" si="10"/>
        <v>#VALUE!</v>
      </c>
      <c r="O529" s="236" t="str">
        <f t="shared" si="11"/>
        <v>#VALUE!</v>
      </c>
      <c r="P529" s="237" t="str">
        <f t="shared" si="12"/>
        <v>OPIOIDS</v>
      </c>
      <c r="Q529" s="237" t="b">
        <v>0</v>
      </c>
      <c r="R529" s="237" t="str">
        <f t="shared" si="27"/>
        <v>LOW</v>
      </c>
      <c r="S529" s="238">
        <v>44236.0</v>
      </c>
      <c r="T529" s="243">
        <f t="shared" si="30"/>
        <v>44627</v>
      </c>
      <c r="U529" s="237" t="str">
        <f t="shared" si="29"/>
        <v>DUE COMM</v>
      </c>
      <c r="V529" s="237" t="str">
        <f t="shared" si="16"/>
        <v> </v>
      </c>
      <c r="W529" s="83"/>
      <c r="X529" s="83"/>
      <c r="Y529" s="83"/>
      <c r="Z529" s="83"/>
      <c r="AA529" s="83"/>
      <c r="AB529" s="83"/>
      <c r="AC529" s="83"/>
      <c r="AD529" s="83"/>
      <c r="AE529" s="83"/>
    </row>
    <row r="530">
      <c r="A530" s="233">
        <v>11619.0</v>
      </c>
      <c r="B530" s="239" t="s">
        <v>7789</v>
      </c>
      <c r="C530" s="230" t="b">
        <v>1</v>
      </c>
      <c r="D530" s="235">
        <v>44614.0</v>
      </c>
      <c r="E530" s="236" t="str">
        <f t="shared" si="1"/>
        <v>#VALUE!</v>
      </c>
      <c r="F530" s="236" t="str">
        <f t="shared" si="2"/>
        <v>#VALUE!</v>
      </c>
      <c r="G530" s="236" t="str">
        <f t="shared" si="3"/>
        <v>OPI RX</v>
      </c>
      <c r="H530" s="236" t="str">
        <f t="shared" si="4"/>
        <v>#VALUE!</v>
      </c>
      <c r="I530" s="236" t="str">
        <f t="shared" si="5"/>
        <v>#VALUE!</v>
      </c>
      <c r="J530" s="236" t="str">
        <f t="shared" si="6"/>
        <v>#VALUE!</v>
      </c>
      <c r="K530" s="236" t="str">
        <f t="shared" si="7"/>
        <v>#VALUE!</v>
      </c>
      <c r="L530" s="236" t="str">
        <f t="shared" si="8"/>
        <v>#VALUE!</v>
      </c>
      <c r="M530" s="236" t="str">
        <f t="shared" si="9"/>
        <v>#VALUE!</v>
      </c>
      <c r="N530" s="236" t="str">
        <f t="shared" si="10"/>
        <v>#VALUE!</v>
      </c>
      <c r="O530" s="236" t="str">
        <f t="shared" si="11"/>
        <v>#VALUE!</v>
      </c>
      <c r="P530" s="237" t="str">
        <f t="shared" si="12"/>
        <v>OPIOIDS</v>
      </c>
      <c r="Q530" s="237" t="b">
        <v>1</v>
      </c>
      <c r="R530" s="237" t="str">
        <f t="shared" si="27"/>
        <v>HIGH</v>
      </c>
      <c r="S530" s="238"/>
      <c r="T530" s="243">
        <f t="shared" si="30"/>
        <v>44614</v>
      </c>
      <c r="U530" s="237" t="str">
        <f t="shared" si="29"/>
        <v>DUE COMM</v>
      </c>
      <c r="V530" s="237" t="str">
        <f t="shared" si="16"/>
        <v> </v>
      </c>
      <c r="W530" s="83"/>
      <c r="X530" s="83"/>
      <c r="Y530" s="83"/>
      <c r="Z530" s="83"/>
      <c r="AA530" s="83"/>
      <c r="AB530" s="83"/>
      <c r="AC530" s="83"/>
      <c r="AD530" s="83"/>
      <c r="AE530" s="83"/>
    </row>
    <row r="531">
      <c r="A531" s="244">
        <v>11629.0</v>
      </c>
      <c r="B531" s="245" t="s">
        <v>7576</v>
      </c>
      <c r="C531" s="230" t="b">
        <v>0</v>
      </c>
      <c r="D531" s="235" t="s">
        <v>7552</v>
      </c>
      <c r="E531" s="236" t="str">
        <f t="shared" si="1"/>
        <v>#VALUE!</v>
      </c>
      <c r="F531" s="236" t="str">
        <f t="shared" si="2"/>
        <v>#VALUE!</v>
      </c>
      <c r="G531" s="236" t="str">
        <f t="shared" si="3"/>
        <v>#VALUE!</v>
      </c>
      <c r="H531" s="236" t="str">
        <f t="shared" si="4"/>
        <v>#VALUE!</v>
      </c>
      <c r="I531" s="236" t="str">
        <f t="shared" si="5"/>
        <v>#VALUE!</v>
      </c>
      <c r="J531" s="236" t="str">
        <f t="shared" si="6"/>
        <v>#VALUE!</v>
      </c>
      <c r="K531" s="236" t="str">
        <f t="shared" si="7"/>
        <v>#VALUE!</v>
      </c>
      <c r="L531" s="236" t="str">
        <f t="shared" si="8"/>
        <v>#VALUE!</v>
      </c>
      <c r="M531" s="236" t="str">
        <f t="shared" si="9"/>
        <v>#VALUE!</v>
      </c>
      <c r="N531" s="236" t="str">
        <f t="shared" si="10"/>
        <v>#VALUE!</v>
      </c>
      <c r="O531" s="236" t="str">
        <f t="shared" si="11"/>
        <v>#VALUE!</v>
      </c>
      <c r="P531" s="237" t="str">
        <f t="shared" si="12"/>
        <v>NO RX</v>
      </c>
      <c r="Q531" s="237" t="b">
        <v>0</v>
      </c>
      <c r="R531" s="237" t="str">
        <f t="shared" si="27"/>
        <v>LOW</v>
      </c>
      <c r="S531" s="238"/>
      <c r="T531" s="238" t="str">
        <f t="shared" si="30"/>
        <v>  -  </v>
      </c>
      <c r="U531" s="237" t="str">
        <f t="shared" si="29"/>
        <v>DUE COMM</v>
      </c>
      <c r="V531" s="237" t="str">
        <f t="shared" si="16"/>
        <v> </v>
      </c>
      <c r="W531" s="83"/>
      <c r="X531" s="83"/>
      <c r="Y531" s="83"/>
      <c r="Z531" s="83"/>
      <c r="AA531" s="83"/>
      <c r="AB531" s="83"/>
      <c r="AC531" s="83"/>
      <c r="AD531" s="83"/>
      <c r="AE531" s="83"/>
    </row>
    <row r="532">
      <c r="A532" s="233">
        <v>11637.0</v>
      </c>
      <c r="B532" s="239" t="s">
        <v>7616</v>
      </c>
      <c r="C532" s="231" t="b">
        <v>1</v>
      </c>
      <c r="D532" s="235">
        <v>44596.0</v>
      </c>
      <c r="E532" s="236" t="str">
        <f t="shared" si="1"/>
        <v>#VALUE!</v>
      </c>
      <c r="F532" s="236" t="str">
        <f t="shared" si="2"/>
        <v>#VALUE!</v>
      </c>
      <c r="G532" s="236" t="str">
        <f t="shared" si="3"/>
        <v>#VALUE!</v>
      </c>
      <c r="H532" s="236" t="str">
        <f t="shared" si="4"/>
        <v>#VALUE!</v>
      </c>
      <c r="I532" s="236" t="str">
        <f t="shared" si="5"/>
        <v>#VALUE!</v>
      </c>
      <c r="J532" s="236" t="str">
        <f t="shared" si="6"/>
        <v>#VALUE!</v>
      </c>
      <c r="K532" s="236" t="str">
        <f t="shared" si="7"/>
        <v>#VALUE!</v>
      </c>
      <c r="L532" s="236" t="str">
        <f t="shared" si="8"/>
        <v>#VALUE!</v>
      </c>
      <c r="M532" s="236" t="str">
        <f t="shared" si="9"/>
        <v>OPI RX</v>
      </c>
      <c r="N532" s="236" t="str">
        <f t="shared" si="10"/>
        <v>#VALUE!</v>
      </c>
      <c r="O532" s="236" t="str">
        <f t="shared" si="11"/>
        <v>#VALUE!</v>
      </c>
      <c r="P532" s="237" t="str">
        <f t="shared" si="12"/>
        <v>OPIOIDS</v>
      </c>
      <c r="Q532" s="237" t="b">
        <v>0</v>
      </c>
      <c r="R532" s="237" t="str">
        <f t="shared" si="27"/>
        <v>LOW</v>
      </c>
      <c r="S532" s="238"/>
      <c r="T532" s="243">
        <f t="shared" si="30"/>
        <v>44596</v>
      </c>
      <c r="U532" s="237" t="str">
        <f t="shared" si="29"/>
        <v>DUE COMM</v>
      </c>
      <c r="V532" s="237" t="str">
        <f t="shared" si="16"/>
        <v> </v>
      </c>
      <c r="W532" s="83"/>
      <c r="X532" s="83"/>
      <c r="Y532" s="83"/>
      <c r="Z532" s="83"/>
      <c r="AA532" s="83"/>
      <c r="AB532" s="83"/>
      <c r="AC532" s="83"/>
      <c r="AD532" s="83"/>
      <c r="AE532" s="83"/>
    </row>
    <row r="533">
      <c r="A533" s="244">
        <v>11645.0</v>
      </c>
      <c r="B533" s="245" t="s">
        <v>7790</v>
      </c>
      <c r="C533" s="230" t="b">
        <v>0</v>
      </c>
      <c r="D533" s="235" t="s">
        <v>7552</v>
      </c>
      <c r="E533" s="236" t="str">
        <f t="shared" si="1"/>
        <v>#VALUE!</v>
      </c>
      <c r="F533" s="236" t="str">
        <f t="shared" si="2"/>
        <v>OPI RX</v>
      </c>
      <c r="G533" s="236" t="str">
        <f t="shared" si="3"/>
        <v>#VALUE!</v>
      </c>
      <c r="H533" s="236" t="str">
        <f t="shared" si="4"/>
        <v>#VALUE!</v>
      </c>
      <c r="I533" s="236" t="str">
        <f t="shared" si="5"/>
        <v>#VALUE!</v>
      </c>
      <c r="J533" s="236" t="str">
        <f t="shared" si="6"/>
        <v>#VALUE!</v>
      </c>
      <c r="K533" s="236" t="str">
        <f t="shared" si="7"/>
        <v>#VALUE!</v>
      </c>
      <c r="L533" s="236" t="str">
        <f t="shared" si="8"/>
        <v>#VALUE!</v>
      </c>
      <c r="M533" s="236" t="str">
        <f t="shared" si="9"/>
        <v>OPI RX</v>
      </c>
      <c r="N533" s="236" t="str">
        <f t="shared" si="10"/>
        <v>#VALUE!</v>
      </c>
      <c r="O533" s="236" t="str">
        <f t="shared" si="11"/>
        <v>#VALUE!</v>
      </c>
      <c r="P533" s="237" t="str">
        <f t="shared" si="12"/>
        <v>OPIOIDS</v>
      </c>
      <c r="Q533" s="237" t="b">
        <v>0</v>
      </c>
      <c r="R533" s="237" t="str">
        <f t="shared" si="27"/>
        <v>LOW</v>
      </c>
      <c r="S533" s="238"/>
      <c r="T533" s="238" t="str">
        <f t="shared" si="30"/>
        <v>  -  </v>
      </c>
      <c r="U533" s="237" t="str">
        <f t="shared" si="29"/>
        <v>DUE COMM</v>
      </c>
      <c r="V533" s="237" t="str">
        <f t="shared" si="16"/>
        <v> </v>
      </c>
      <c r="W533" s="83"/>
      <c r="X533" s="83"/>
      <c r="Y533" s="83"/>
      <c r="Z533" s="83"/>
      <c r="AA533" s="83"/>
      <c r="AB533" s="83"/>
      <c r="AC533" s="83"/>
      <c r="AD533" s="83"/>
      <c r="AE533" s="83"/>
    </row>
    <row r="534">
      <c r="A534" s="244">
        <v>11655.0</v>
      </c>
      <c r="B534" s="245" t="s">
        <v>7718</v>
      </c>
      <c r="C534" s="231" t="b">
        <v>0</v>
      </c>
      <c r="D534" s="235" t="s">
        <v>7552</v>
      </c>
      <c r="E534" s="236" t="str">
        <f t="shared" si="1"/>
        <v>#VALUE!</v>
      </c>
      <c r="F534" s="236" t="str">
        <f t="shared" si="2"/>
        <v>#VALUE!</v>
      </c>
      <c r="G534" s="236" t="str">
        <f t="shared" si="3"/>
        <v>#VALUE!</v>
      </c>
      <c r="H534" s="236" t="str">
        <f t="shared" si="4"/>
        <v>#VALUE!</v>
      </c>
      <c r="I534" s="236" t="str">
        <f t="shared" si="5"/>
        <v>#VALUE!</v>
      </c>
      <c r="J534" s="236" t="str">
        <f t="shared" si="6"/>
        <v>#VALUE!</v>
      </c>
      <c r="K534" s="236" t="str">
        <f t="shared" si="7"/>
        <v>#VALUE!</v>
      </c>
      <c r="L534" s="236" t="str">
        <f t="shared" si="8"/>
        <v>#VALUE!</v>
      </c>
      <c r="M534" s="236" t="str">
        <f t="shared" si="9"/>
        <v>#VALUE!</v>
      </c>
      <c r="N534" s="236" t="str">
        <f t="shared" si="10"/>
        <v>#VALUE!</v>
      </c>
      <c r="O534" s="236" t="str">
        <f t="shared" si="11"/>
        <v>#VALUE!</v>
      </c>
      <c r="P534" s="237" t="str">
        <f t="shared" si="12"/>
        <v>NO RX</v>
      </c>
      <c r="Q534" s="237" t="b">
        <v>0</v>
      </c>
      <c r="R534" s="237" t="str">
        <f t="shared" si="27"/>
        <v>LOW</v>
      </c>
      <c r="S534" s="238"/>
      <c r="T534" s="238" t="str">
        <f t="shared" si="30"/>
        <v>  -  </v>
      </c>
      <c r="U534" s="237" t="str">
        <f t="shared" si="29"/>
        <v>DUE COMM</v>
      </c>
      <c r="V534" s="237" t="str">
        <f t="shared" si="16"/>
        <v> </v>
      </c>
      <c r="W534" s="83"/>
      <c r="X534" s="83"/>
      <c r="Y534" s="83"/>
      <c r="Z534" s="83"/>
      <c r="AA534" s="83"/>
      <c r="AB534" s="83"/>
      <c r="AC534" s="83"/>
      <c r="AD534" s="83"/>
      <c r="AE534" s="83"/>
    </row>
    <row r="535">
      <c r="A535" s="244">
        <v>11656.0</v>
      </c>
      <c r="B535" s="245" t="s">
        <v>7791</v>
      </c>
      <c r="C535" s="230" t="b">
        <v>0</v>
      </c>
      <c r="D535" s="235" t="s">
        <v>7552</v>
      </c>
      <c r="E535" s="236" t="str">
        <f t="shared" si="1"/>
        <v>#VALUE!</v>
      </c>
      <c r="F535" s="236" t="str">
        <f t="shared" si="2"/>
        <v>#VALUE!</v>
      </c>
      <c r="G535" s="236" t="str">
        <f t="shared" si="3"/>
        <v>#VALUE!</v>
      </c>
      <c r="H535" s="236" t="str">
        <f t="shared" si="4"/>
        <v>OPI RX</v>
      </c>
      <c r="I535" s="236" t="str">
        <f t="shared" si="5"/>
        <v>#VALUE!</v>
      </c>
      <c r="J535" s="236" t="str">
        <f t="shared" si="6"/>
        <v>#VALUE!</v>
      </c>
      <c r="K535" s="236" t="str">
        <f t="shared" si="7"/>
        <v>#VALUE!</v>
      </c>
      <c r="L535" s="236" t="str">
        <f t="shared" si="8"/>
        <v>#VALUE!</v>
      </c>
      <c r="M535" s="236" t="str">
        <f t="shared" si="9"/>
        <v>OPI RX</v>
      </c>
      <c r="N535" s="236" t="str">
        <f t="shared" si="10"/>
        <v>#VALUE!</v>
      </c>
      <c r="O535" s="236" t="str">
        <f t="shared" si="11"/>
        <v>#VALUE!</v>
      </c>
      <c r="P535" s="237" t="str">
        <f t="shared" si="12"/>
        <v>OPIOIDS</v>
      </c>
      <c r="Q535" s="234" t="b">
        <v>0</v>
      </c>
      <c r="R535" s="237" t="str">
        <f t="shared" si="27"/>
        <v>LOW</v>
      </c>
      <c r="S535" s="238"/>
      <c r="T535" s="238" t="str">
        <f t="shared" si="30"/>
        <v>  -  </v>
      </c>
      <c r="U535" s="237" t="str">
        <f t="shared" si="29"/>
        <v>DUE COMM</v>
      </c>
      <c r="V535" s="237" t="str">
        <f t="shared" si="16"/>
        <v> </v>
      </c>
      <c r="W535" s="83"/>
      <c r="X535" s="83"/>
      <c r="Y535" s="83"/>
      <c r="Z535" s="83"/>
      <c r="AA535" s="83"/>
      <c r="AB535" s="83"/>
      <c r="AC535" s="83"/>
      <c r="AD535" s="83"/>
      <c r="AE535" s="83"/>
    </row>
    <row r="536">
      <c r="A536" s="244">
        <v>11668.0</v>
      </c>
      <c r="B536" s="245" t="s">
        <v>7606</v>
      </c>
      <c r="C536" s="230" t="b">
        <v>0</v>
      </c>
      <c r="D536" s="235" t="s">
        <v>7552</v>
      </c>
      <c r="E536" s="236" t="str">
        <f t="shared" si="1"/>
        <v>#VALUE!</v>
      </c>
      <c r="F536" s="236" t="str">
        <f t="shared" si="2"/>
        <v>#VALUE!</v>
      </c>
      <c r="G536" s="236" t="str">
        <f t="shared" si="3"/>
        <v>#VALUE!</v>
      </c>
      <c r="H536" s="236" t="str">
        <f t="shared" si="4"/>
        <v>#VALUE!</v>
      </c>
      <c r="I536" s="236" t="str">
        <f t="shared" si="5"/>
        <v>#VALUE!</v>
      </c>
      <c r="J536" s="236" t="str">
        <f t="shared" si="6"/>
        <v>#VALUE!</v>
      </c>
      <c r="K536" s="236" t="str">
        <f t="shared" si="7"/>
        <v>#VALUE!</v>
      </c>
      <c r="L536" s="236" t="str">
        <f t="shared" si="8"/>
        <v>#VALUE!</v>
      </c>
      <c r="M536" s="236" t="str">
        <f t="shared" si="9"/>
        <v>OPI RX</v>
      </c>
      <c r="N536" s="236" t="str">
        <f t="shared" si="10"/>
        <v>#VALUE!</v>
      </c>
      <c r="O536" s="236" t="str">
        <f t="shared" si="11"/>
        <v>#VALUE!</v>
      </c>
      <c r="P536" s="237" t="str">
        <f t="shared" si="12"/>
        <v>OPIOIDS</v>
      </c>
      <c r="Q536" s="237" t="b">
        <v>0</v>
      </c>
      <c r="R536" s="237" t="str">
        <f t="shared" si="27"/>
        <v>LOW</v>
      </c>
      <c r="S536" s="238"/>
      <c r="T536" s="238" t="str">
        <f t="shared" si="30"/>
        <v>  -  </v>
      </c>
      <c r="U536" s="237" t="str">
        <f t="shared" si="29"/>
        <v>DUE COMM</v>
      </c>
      <c r="V536" s="237" t="str">
        <f t="shared" si="16"/>
        <v> </v>
      </c>
      <c r="W536" s="83"/>
      <c r="X536" s="83"/>
      <c r="Y536" s="83"/>
      <c r="Z536" s="83"/>
      <c r="AA536" s="83"/>
      <c r="AB536" s="83"/>
      <c r="AC536" s="83"/>
      <c r="AD536" s="83"/>
      <c r="AE536" s="83"/>
    </row>
    <row r="537">
      <c r="A537" s="233">
        <v>11670.0</v>
      </c>
      <c r="B537" s="234" t="s">
        <v>7566</v>
      </c>
      <c r="C537" s="231" t="b">
        <v>1</v>
      </c>
      <c r="D537" s="243">
        <v>44410.0</v>
      </c>
      <c r="E537" s="236" t="str">
        <f t="shared" si="1"/>
        <v>#VALUE!</v>
      </c>
      <c r="F537" s="236" t="str">
        <f t="shared" si="2"/>
        <v>OPI RX</v>
      </c>
      <c r="G537" s="236" t="str">
        <f t="shared" si="3"/>
        <v>#VALUE!</v>
      </c>
      <c r="H537" s="236" t="str">
        <f t="shared" si="4"/>
        <v>#VALUE!</v>
      </c>
      <c r="I537" s="236" t="str">
        <f t="shared" si="5"/>
        <v>#VALUE!</v>
      </c>
      <c r="J537" s="236" t="str">
        <f t="shared" si="6"/>
        <v>#VALUE!</v>
      </c>
      <c r="K537" s="236" t="str">
        <f t="shared" si="7"/>
        <v>#VALUE!</v>
      </c>
      <c r="L537" s="236" t="str">
        <f t="shared" si="8"/>
        <v>#VALUE!</v>
      </c>
      <c r="M537" s="236" t="str">
        <f t="shared" si="9"/>
        <v>#VALUE!</v>
      </c>
      <c r="N537" s="236" t="str">
        <f t="shared" si="10"/>
        <v>#VALUE!</v>
      </c>
      <c r="O537" s="236" t="str">
        <f t="shared" si="11"/>
        <v>#VALUE!</v>
      </c>
      <c r="P537" s="237" t="str">
        <f t="shared" si="12"/>
        <v>OPIOIDS</v>
      </c>
      <c r="Q537" s="237" t="b">
        <v>1</v>
      </c>
      <c r="R537" s="237" t="str">
        <f t="shared" si="27"/>
        <v>HIGH</v>
      </c>
      <c r="S537" s="238"/>
      <c r="T537" s="243">
        <f t="shared" si="30"/>
        <v>44410</v>
      </c>
      <c r="U537" s="237" t="str">
        <f t="shared" si="29"/>
        <v>DUE COMM</v>
      </c>
      <c r="V537" s="237" t="str">
        <f t="shared" si="16"/>
        <v> </v>
      </c>
      <c r="W537" s="83"/>
      <c r="X537" s="83"/>
      <c r="Y537" s="83"/>
      <c r="Z537" s="83"/>
      <c r="AA537" s="83"/>
      <c r="AB537" s="83"/>
      <c r="AC537" s="83"/>
      <c r="AD537" s="83"/>
      <c r="AE537" s="83"/>
    </row>
    <row r="538">
      <c r="A538" s="244">
        <v>11679.0</v>
      </c>
      <c r="B538" s="239" t="s">
        <v>7552</v>
      </c>
      <c r="C538" s="231" t="b">
        <v>0</v>
      </c>
      <c r="D538" s="235" t="s">
        <v>7552</v>
      </c>
      <c r="E538" s="236" t="str">
        <f t="shared" si="1"/>
        <v>#VALUE!</v>
      </c>
      <c r="F538" s="236" t="str">
        <f t="shared" si="2"/>
        <v>#VALUE!</v>
      </c>
      <c r="G538" s="236" t="str">
        <f t="shared" si="3"/>
        <v>#VALUE!</v>
      </c>
      <c r="H538" s="236" t="str">
        <f t="shared" si="4"/>
        <v>#VALUE!</v>
      </c>
      <c r="I538" s="236" t="str">
        <f t="shared" si="5"/>
        <v>#VALUE!</v>
      </c>
      <c r="J538" s="236" t="str">
        <f t="shared" si="6"/>
        <v>#VALUE!</v>
      </c>
      <c r="K538" s="236" t="str">
        <f t="shared" si="7"/>
        <v>#VALUE!</v>
      </c>
      <c r="L538" s="236" t="str">
        <f t="shared" si="8"/>
        <v>#VALUE!</v>
      </c>
      <c r="M538" s="236" t="str">
        <f t="shared" si="9"/>
        <v>#VALUE!</v>
      </c>
      <c r="N538" s="236" t="str">
        <f t="shared" si="10"/>
        <v>#VALUE!</v>
      </c>
      <c r="O538" s="236" t="str">
        <f t="shared" si="11"/>
        <v>#VALUE!</v>
      </c>
      <c r="P538" s="237" t="str">
        <f t="shared" si="12"/>
        <v>NO RX</v>
      </c>
      <c r="Q538" s="237" t="b">
        <v>0</v>
      </c>
      <c r="R538" s="237" t="str">
        <f t="shared" si="27"/>
        <v>LOW</v>
      </c>
      <c r="S538" s="238"/>
      <c r="T538" s="238" t="str">
        <f t="shared" si="30"/>
        <v>  -  </v>
      </c>
      <c r="U538" s="237" t="str">
        <f t="shared" si="29"/>
        <v>DUE COMM</v>
      </c>
      <c r="V538" s="237" t="str">
        <f t="shared" si="16"/>
        <v> </v>
      </c>
      <c r="W538" s="83"/>
      <c r="X538" s="83"/>
      <c r="Y538" s="83"/>
      <c r="Z538" s="83"/>
      <c r="AA538" s="83"/>
      <c r="AB538" s="83"/>
      <c r="AC538" s="83"/>
      <c r="AD538" s="83"/>
      <c r="AE538" s="83"/>
    </row>
    <row r="539">
      <c r="A539" s="233">
        <v>11680.0</v>
      </c>
      <c r="B539" s="234" t="s">
        <v>7792</v>
      </c>
      <c r="C539" s="231" t="b">
        <v>0</v>
      </c>
      <c r="D539" s="235" t="s">
        <v>7552</v>
      </c>
      <c r="E539" s="236" t="str">
        <f t="shared" si="1"/>
        <v>#VALUE!</v>
      </c>
      <c r="F539" s="236" t="str">
        <f t="shared" si="2"/>
        <v>#VALUE!</v>
      </c>
      <c r="G539" s="236" t="str">
        <f t="shared" si="3"/>
        <v>#VALUE!</v>
      </c>
      <c r="H539" s="236" t="str">
        <f t="shared" si="4"/>
        <v>#VALUE!</v>
      </c>
      <c r="I539" s="236" t="str">
        <f t="shared" si="5"/>
        <v>#VALUE!</v>
      </c>
      <c r="J539" s="236" t="str">
        <f t="shared" si="6"/>
        <v>#VALUE!</v>
      </c>
      <c r="K539" s="236" t="str">
        <f t="shared" si="7"/>
        <v>#VALUE!</v>
      </c>
      <c r="L539" s="236" t="str">
        <f t="shared" si="8"/>
        <v>#VALUE!</v>
      </c>
      <c r="M539" s="236" t="str">
        <f t="shared" si="9"/>
        <v>#VALUE!</v>
      </c>
      <c r="N539" s="236" t="str">
        <f t="shared" si="10"/>
        <v>#VALUE!</v>
      </c>
      <c r="O539" s="236" t="str">
        <f t="shared" si="11"/>
        <v>#VALUE!</v>
      </c>
      <c r="P539" s="237" t="str">
        <f t="shared" si="12"/>
        <v>NO RX</v>
      </c>
      <c r="Q539" s="237" t="b">
        <v>0</v>
      </c>
      <c r="R539" s="237" t="str">
        <f t="shared" si="27"/>
        <v>LOW</v>
      </c>
      <c r="S539" s="238"/>
      <c r="T539" s="238" t="str">
        <f t="shared" si="30"/>
        <v>  -  </v>
      </c>
      <c r="U539" s="237" t="str">
        <f t="shared" si="29"/>
        <v>DUE COMM</v>
      </c>
      <c r="V539" s="237" t="str">
        <f t="shared" si="16"/>
        <v> </v>
      </c>
      <c r="W539" s="83"/>
      <c r="X539" s="83"/>
      <c r="Y539" s="83"/>
      <c r="Z539" s="83"/>
      <c r="AA539" s="83"/>
      <c r="AB539" s="83"/>
      <c r="AC539" s="83"/>
      <c r="AD539" s="83"/>
      <c r="AE539" s="83"/>
    </row>
    <row r="540">
      <c r="A540" s="244">
        <v>11683.0</v>
      </c>
      <c r="B540" s="245" t="s">
        <v>7566</v>
      </c>
      <c r="C540" s="230" t="b">
        <v>1</v>
      </c>
      <c r="D540" s="243">
        <v>44442.0</v>
      </c>
      <c r="E540" s="236" t="str">
        <f t="shared" si="1"/>
        <v>#VALUE!</v>
      </c>
      <c r="F540" s="236" t="str">
        <f t="shared" si="2"/>
        <v>OPI RX</v>
      </c>
      <c r="G540" s="236" t="str">
        <f t="shared" si="3"/>
        <v>#VALUE!</v>
      </c>
      <c r="H540" s="236" t="str">
        <f t="shared" si="4"/>
        <v>#VALUE!</v>
      </c>
      <c r="I540" s="236" t="str">
        <f t="shared" si="5"/>
        <v>#VALUE!</v>
      </c>
      <c r="J540" s="236" t="str">
        <f t="shared" si="6"/>
        <v>#VALUE!</v>
      </c>
      <c r="K540" s="236" t="str">
        <f t="shared" si="7"/>
        <v>#VALUE!</v>
      </c>
      <c r="L540" s="236" t="str">
        <f t="shared" si="8"/>
        <v>#VALUE!</v>
      </c>
      <c r="M540" s="236" t="str">
        <f t="shared" si="9"/>
        <v>#VALUE!</v>
      </c>
      <c r="N540" s="236" t="str">
        <f t="shared" si="10"/>
        <v>#VALUE!</v>
      </c>
      <c r="O540" s="236" t="str">
        <f t="shared" si="11"/>
        <v>#VALUE!</v>
      </c>
      <c r="P540" s="237" t="str">
        <f t="shared" si="12"/>
        <v>OPIOIDS</v>
      </c>
      <c r="Q540" s="234" t="b">
        <v>0</v>
      </c>
      <c r="R540" s="237" t="str">
        <f t="shared" si="27"/>
        <v>LOW</v>
      </c>
      <c r="S540" s="238"/>
      <c r="T540" s="243">
        <f t="shared" si="30"/>
        <v>44442</v>
      </c>
      <c r="U540" s="237" t="str">
        <f t="shared" si="29"/>
        <v>DUE COMM</v>
      </c>
      <c r="V540" s="237" t="str">
        <f t="shared" si="16"/>
        <v> </v>
      </c>
      <c r="W540" s="83"/>
      <c r="X540" s="83"/>
      <c r="Y540" s="83"/>
      <c r="Z540" s="83"/>
      <c r="AA540" s="83"/>
      <c r="AB540" s="83"/>
      <c r="AC540" s="83"/>
      <c r="AD540" s="83"/>
      <c r="AE540" s="83"/>
    </row>
    <row r="541">
      <c r="A541" s="244">
        <v>11687.0</v>
      </c>
      <c r="B541" s="245" t="s">
        <v>7793</v>
      </c>
      <c r="C541" s="231" t="b">
        <v>1</v>
      </c>
      <c r="D541" s="243">
        <v>44480.0</v>
      </c>
      <c r="E541" s="236" t="str">
        <f t="shared" si="1"/>
        <v>#VALUE!</v>
      </c>
      <c r="F541" s="236" t="str">
        <f t="shared" si="2"/>
        <v>#VALUE!</v>
      </c>
      <c r="G541" s="236" t="str">
        <f t="shared" si="3"/>
        <v>OPI RX</v>
      </c>
      <c r="H541" s="236" t="str">
        <f t="shared" si="4"/>
        <v>#VALUE!</v>
      </c>
      <c r="I541" s="236" t="str">
        <f t="shared" si="5"/>
        <v>#VALUE!</v>
      </c>
      <c r="J541" s="236" t="str">
        <f t="shared" si="6"/>
        <v>#VALUE!</v>
      </c>
      <c r="K541" s="236" t="str">
        <f t="shared" si="7"/>
        <v>#VALUE!</v>
      </c>
      <c r="L541" s="236" t="str">
        <f t="shared" si="8"/>
        <v>#VALUE!</v>
      </c>
      <c r="M541" s="236" t="str">
        <f t="shared" si="9"/>
        <v>#VALUE!</v>
      </c>
      <c r="N541" s="236" t="str">
        <f t="shared" si="10"/>
        <v>#VALUE!</v>
      </c>
      <c r="O541" s="236" t="str">
        <f t="shared" si="11"/>
        <v>#VALUE!</v>
      </c>
      <c r="P541" s="237" t="str">
        <f t="shared" si="12"/>
        <v>OPIOIDS</v>
      </c>
      <c r="Q541" s="237" t="b">
        <v>1</v>
      </c>
      <c r="R541" s="237" t="str">
        <f t="shared" si="27"/>
        <v>HIGH</v>
      </c>
      <c r="S541" s="238">
        <v>44258.0</v>
      </c>
      <c r="T541" s="243">
        <f t="shared" si="30"/>
        <v>44480</v>
      </c>
      <c r="U541" s="237" t="str">
        <f t="shared" si="29"/>
        <v>DUE COMM</v>
      </c>
      <c r="V541" s="237" t="str">
        <f t="shared" si="16"/>
        <v> </v>
      </c>
      <c r="W541" s="83"/>
      <c r="X541" s="83"/>
      <c r="Y541" s="83"/>
      <c r="Z541" s="83"/>
      <c r="AA541" s="83"/>
      <c r="AB541" s="83"/>
      <c r="AC541" s="83"/>
      <c r="AD541" s="83"/>
      <c r="AE541" s="83"/>
    </row>
    <row r="542">
      <c r="A542" s="244">
        <v>11689.0</v>
      </c>
      <c r="B542" s="245" t="s">
        <v>7738</v>
      </c>
      <c r="C542" s="230" t="b">
        <v>1</v>
      </c>
      <c r="D542" s="235">
        <v>44627.0</v>
      </c>
      <c r="E542" s="236" t="str">
        <f t="shared" si="1"/>
        <v>#VALUE!</v>
      </c>
      <c r="F542" s="236" t="str">
        <f t="shared" si="2"/>
        <v>#VALUE!</v>
      </c>
      <c r="G542" s="236" t="str">
        <f t="shared" si="3"/>
        <v>#VALUE!</v>
      </c>
      <c r="H542" s="236" t="str">
        <f t="shared" si="4"/>
        <v>#VALUE!</v>
      </c>
      <c r="I542" s="236" t="str">
        <f t="shared" si="5"/>
        <v>#VALUE!</v>
      </c>
      <c r="J542" s="236" t="str">
        <f t="shared" si="6"/>
        <v>#VALUE!</v>
      </c>
      <c r="K542" s="236" t="str">
        <f t="shared" si="7"/>
        <v>#VALUE!</v>
      </c>
      <c r="L542" s="236" t="str">
        <f t="shared" si="8"/>
        <v>#VALUE!</v>
      </c>
      <c r="M542" s="236" t="str">
        <f t="shared" si="9"/>
        <v>OPI RX</v>
      </c>
      <c r="N542" s="236" t="str">
        <f t="shared" si="10"/>
        <v>#VALUE!</v>
      </c>
      <c r="O542" s="236" t="str">
        <f t="shared" si="11"/>
        <v>#VALUE!</v>
      </c>
      <c r="P542" s="237" t="str">
        <f t="shared" si="12"/>
        <v>OPIOIDS</v>
      </c>
      <c r="Q542" s="237" t="b">
        <v>0</v>
      </c>
      <c r="R542" s="237" t="str">
        <f t="shared" si="27"/>
        <v>LOW</v>
      </c>
      <c r="S542" s="238">
        <v>44267.0</v>
      </c>
      <c r="T542" s="243">
        <f t="shared" si="30"/>
        <v>44627</v>
      </c>
      <c r="U542" s="237" t="str">
        <f t="shared" si="29"/>
        <v>DUE COMM</v>
      </c>
      <c r="V542" s="237" t="str">
        <f t="shared" si="16"/>
        <v> </v>
      </c>
      <c r="W542" s="83"/>
      <c r="X542" s="83"/>
      <c r="Y542" s="83"/>
      <c r="Z542" s="83"/>
      <c r="AA542" s="83"/>
      <c r="AB542" s="83"/>
      <c r="AC542" s="83"/>
      <c r="AD542" s="83"/>
      <c r="AE542" s="83"/>
    </row>
    <row r="543">
      <c r="A543" s="233">
        <v>11690.0</v>
      </c>
      <c r="B543" s="234" t="s">
        <v>7606</v>
      </c>
      <c r="C543" s="230" t="b">
        <v>1</v>
      </c>
      <c r="D543" s="243">
        <v>44531.0</v>
      </c>
      <c r="E543" s="236" t="str">
        <f t="shared" si="1"/>
        <v>#VALUE!</v>
      </c>
      <c r="F543" s="236" t="str">
        <f t="shared" si="2"/>
        <v>#VALUE!</v>
      </c>
      <c r="G543" s="236" t="str">
        <f t="shared" si="3"/>
        <v>#VALUE!</v>
      </c>
      <c r="H543" s="236" t="str">
        <f t="shared" si="4"/>
        <v>#VALUE!</v>
      </c>
      <c r="I543" s="236" t="str">
        <f t="shared" si="5"/>
        <v>#VALUE!</v>
      </c>
      <c r="J543" s="236" t="str">
        <f t="shared" si="6"/>
        <v>#VALUE!</v>
      </c>
      <c r="K543" s="236" t="str">
        <f t="shared" si="7"/>
        <v>#VALUE!</v>
      </c>
      <c r="L543" s="236" t="str">
        <f t="shared" si="8"/>
        <v>#VALUE!</v>
      </c>
      <c r="M543" s="236" t="str">
        <f t="shared" si="9"/>
        <v>OPI RX</v>
      </c>
      <c r="N543" s="236" t="str">
        <f t="shared" si="10"/>
        <v>#VALUE!</v>
      </c>
      <c r="O543" s="236" t="str">
        <f t="shared" si="11"/>
        <v>#VALUE!</v>
      </c>
      <c r="P543" s="237" t="str">
        <f t="shared" si="12"/>
        <v>OPIOIDS</v>
      </c>
      <c r="Q543" s="237" t="b">
        <v>0</v>
      </c>
      <c r="R543" s="237" t="str">
        <f t="shared" si="27"/>
        <v>LOW</v>
      </c>
      <c r="S543" s="238">
        <v>44314.0</v>
      </c>
      <c r="T543" s="243">
        <f t="shared" si="30"/>
        <v>44531</v>
      </c>
      <c r="U543" s="237" t="str">
        <f t="shared" si="29"/>
        <v> </v>
      </c>
      <c r="V543" s="237" t="str">
        <f t="shared" si="16"/>
        <v> </v>
      </c>
      <c r="W543" s="83"/>
      <c r="X543" s="83"/>
      <c r="Y543" s="83"/>
      <c r="Z543" s="83"/>
      <c r="AA543" s="83"/>
      <c r="AB543" s="83"/>
      <c r="AC543" s="83"/>
      <c r="AD543" s="83"/>
      <c r="AE543" s="83"/>
    </row>
    <row r="544">
      <c r="A544" s="244">
        <v>11693.0</v>
      </c>
      <c r="B544" s="245" t="s">
        <v>7551</v>
      </c>
      <c r="C544" s="230" t="b">
        <v>1</v>
      </c>
      <c r="D544" s="243">
        <v>44439.0</v>
      </c>
      <c r="E544" s="236" t="str">
        <f t="shared" si="1"/>
        <v>#VALUE!</v>
      </c>
      <c r="F544" s="236" t="str">
        <f t="shared" si="2"/>
        <v>#VALUE!</v>
      </c>
      <c r="G544" s="236" t="str">
        <f t="shared" si="3"/>
        <v>#VALUE!</v>
      </c>
      <c r="H544" s="236" t="str">
        <f t="shared" si="4"/>
        <v>#VALUE!</v>
      </c>
      <c r="I544" s="236" t="str">
        <f t="shared" si="5"/>
        <v>#VALUE!</v>
      </c>
      <c r="J544" s="236" t="str">
        <f t="shared" si="6"/>
        <v>#VALUE!</v>
      </c>
      <c r="K544" s="236" t="str">
        <f t="shared" si="7"/>
        <v>#VALUE!</v>
      </c>
      <c r="L544" s="236" t="str">
        <f t="shared" si="8"/>
        <v>#VALUE!</v>
      </c>
      <c r="M544" s="236" t="str">
        <f t="shared" si="9"/>
        <v>#VALUE!</v>
      </c>
      <c r="N544" s="236" t="str">
        <f t="shared" si="10"/>
        <v>#VALUE!</v>
      </c>
      <c r="O544" s="236" t="str">
        <f t="shared" si="11"/>
        <v>#VALUE!</v>
      </c>
      <c r="P544" s="237" t="str">
        <f t="shared" si="12"/>
        <v>NO RX</v>
      </c>
      <c r="Q544" s="237" t="b">
        <v>0</v>
      </c>
      <c r="R544" s="237" t="str">
        <f t="shared" si="27"/>
        <v>LOW</v>
      </c>
      <c r="S544" s="238"/>
      <c r="T544" s="243">
        <f t="shared" si="30"/>
        <v>44439</v>
      </c>
      <c r="U544" s="237" t="str">
        <f t="shared" si="29"/>
        <v>DUE COMM</v>
      </c>
      <c r="V544" s="237" t="str">
        <f t="shared" si="16"/>
        <v> </v>
      </c>
      <c r="W544" s="83"/>
      <c r="X544" s="83"/>
      <c r="Y544" s="83"/>
      <c r="Z544" s="83"/>
      <c r="AA544" s="83"/>
      <c r="AB544" s="83"/>
      <c r="AC544" s="83"/>
      <c r="AD544" s="83"/>
      <c r="AE544" s="83"/>
    </row>
    <row r="545">
      <c r="A545" s="233">
        <v>11694.0</v>
      </c>
      <c r="B545" s="234" t="s">
        <v>7794</v>
      </c>
      <c r="C545" s="231" t="b">
        <v>1</v>
      </c>
      <c r="D545" s="243">
        <v>44535.0</v>
      </c>
      <c r="E545" s="236" t="str">
        <f t="shared" si="1"/>
        <v>#VALUE!</v>
      </c>
      <c r="F545" s="236" t="str">
        <f t="shared" si="2"/>
        <v>#VALUE!</v>
      </c>
      <c r="G545" s="236" t="str">
        <f t="shared" si="3"/>
        <v>#VALUE!</v>
      </c>
      <c r="H545" s="236" t="str">
        <f t="shared" si="4"/>
        <v>#VALUE!</v>
      </c>
      <c r="I545" s="236" t="str">
        <f t="shared" si="5"/>
        <v>#VALUE!</v>
      </c>
      <c r="J545" s="236" t="str">
        <f t="shared" si="6"/>
        <v>#VALUE!</v>
      </c>
      <c r="K545" s="236" t="str">
        <f t="shared" si="7"/>
        <v>#VALUE!</v>
      </c>
      <c r="L545" s="236" t="str">
        <f t="shared" si="8"/>
        <v>#VALUE!</v>
      </c>
      <c r="M545" s="236" t="str">
        <f t="shared" si="9"/>
        <v>#VALUE!</v>
      </c>
      <c r="N545" s="236" t="str">
        <f t="shared" si="10"/>
        <v>#VALUE!</v>
      </c>
      <c r="O545" s="236" t="str">
        <f t="shared" si="11"/>
        <v>#VALUE!</v>
      </c>
      <c r="P545" s="237" t="str">
        <f t="shared" si="12"/>
        <v>NO RX</v>
      </c>
      <c r="Q545" s="237" t="b">
        <v>0</v>
      </c>
      <c r="R545" s="237" t="str">
        <f t="shared" si="27"/>
        <v>LOW</v>
      </c>
      <c r="S545" s="238">
        <v>43837.0</v>
      </c>
      <c r="T545" s="243">
        <f t="shared" si="30"/>
        <v>44535</v>
      </c>
      <c r="U545" s="237" t="str">
        <f t="shared" si="29"/>
        <v>DUE COMM</v>
      </c>
      <c r="V545" s="237" t="str">
        <f t="shared" si="16"/>
        <v> </v>
      </c>
      <c r="W545" s="83"/>
      <c r="X545" s="83"/>
      <c r="Y545" s="83"/>
      <c r="Z545" s="83"/>
      <c r="AA545" s="83"/>
      <c r="AB545" s="83"/>
      <c r="AC545" s="83"/>
      <c r="AD545" s="83"/>
      <c r="AE545" s="83"/>
    </row>
    <row r="546">
      <c r="A546" s="233">
        <v>11698.0</v>
      </c>
      <c r="B546" s="239" t="s">
        <v>7585</v>
      </c>
      <c r="C546" s="230" t="b">
        <v>1</v>
      </c>
      <c r="D546" s="235">
        <v>44636.0</v>
      </c>
      <c r="E546" s="236" t="str">
        <f t="shared" si="1"/>
        <v>#VALUE!</v>
      </c>
      <c r="F546" s="236" t="str">
        <f t="shared" si="2"/>
        <v>OPI RX</v>
      </c>
      <c r="G546" s="236" t="str">
        <f t="shared" si="3"/>
        <v>#VALUE!</v>
      </c>
      <c r="H546" s="236" t="str">
        <f t="shared" si="4"/>
        <v>#VALUE!</v>
      </c>
      <c r="I546" s="236" t="str">
        <f t="shared" si="5"/>
        <v>#VALUE!</v>
      </c>
      <c r="J546" s="236" t="str">
        <f t="shared" si="6"/>
        <v>#VALUE!</v>
      </c>
      <c r="K546" s="236" t="str">
        <f t="shared" si="7"/>
        <v>#VALUE!</v>
      </c>
      <c r="L546" s="236" t="str">
        <f t="shared" si="8"/>
        <v>#VALUE!</v>
      </c>
      <c r="M546" s="236" t="str">
        <f t="shared" si="9"/>
        <v>#VALUE!</v>
      </c>
      <c r="N546" s="236" t="str">
        <f t="shared" si="10"/>
        <v>#VALUE!</v>
      </c>
      <c r="O546" s="236" t="str">
        <f t="shared" si="11"/>
        <v>#VALUE!</v>
      </c>
      <c r="P546" s="237" t="str">
        <f t="shared" si="12"/>
        <v>OPIOIDS</v>
      </c>
      <c r="Q546" s="234" t="b">
        <v>0</v>
      </c>
      <c r="R546" s="237" t="str">
        <f t="shared" si="27"/>
        <v>LOW</v>
      </c>
      <c r="S546" s="238">
        <v>44186.0</v>
      </c>
      <c r="T546" s="243">
        <f t="shared" si="30"/>
        <v>44636</v>
      </c>
      <c r="U546" s="237" t="str">
        <f t="shared" si="29"/>
        <v>DUE COMM</v>
      </c>
      <c r="V546" s="237" t="str">
        <f t="shared" si="16"/>
        <v> </v>
      </c>
      <c r="W546" s="83"/>
      <c r="X546" s="83"/>
      <c r="Y546" s="83"/>
      <c r="Z546" s="83"/>
      <c r="AA546" s="83"/>
      <c r="AB546" s="83"/>
      <c r="AC546" s="83"/>
      <c r="AD546" s="83"/>
      <c r="AE546" s="83"/>
    </row>
    <row r="547">
      <c r="A547" s="244">
        <v>11725.0</v>
      </c>
      <c r="B547" s="245" t="s">
        <v>7795</v>
      </c>
      <c r="C547" s="230" t="b">
        <v>0</v>
      </c>
      <c r="D547" s="235" t="s">
        <v>7552</v>
      </c>
      <c r="E547" s="236" t="str">
        <f t="shared" si="1"/>
        <v>#VALUE!</v>
      </c>
      <c r="F547" s="236" t="str">
        <f t="shared" si="2"/>
        <v>#VALUE!</v>
      </c>
      <c r="G547" s="236" t="str">
        <f t="shared" si="3"/>
        <v>OPI RX</v>
      </c>
      <c r="H547" s="236" t="str">
        <f t="shared" si="4"/>
        <v>#VALUE!</v>
      </c>
      <c r="I547" s="236" t="str">
        <f t="shared" si="5"/>
        <v>#VALUE!</v>
      </c>
      <c r="J547" s="236" t="str">
        <f t="shared" si="6"/>
        <v>#VALUE!</v>
      </c>
      <c r="K547" s="236" t="str">
        <f t="shared" si="7"/>
        <v>#VALUE!</v>
      </c>
      <c r="L547" s="236" t="str">
        <f t="shared" si="8"/>
        <v>#VALUE!</v>
      </c>
      <c r="M547" s="236" t="str">
        <f t="shared" si="9"/>
        <v>#VALUE!</v>
      </c>
      <c r="N547" s="236" t="str">
        <f t="shared" si="10"/>
        <v>#VALUE!</v>
      </c>
      <c r="O547" s="236" t="str">
        <f t="shared" si="11"/>
        <v>#VALUE!</v>
      </c>
      <c r="P547" s="237" t="str">
        <f t="shared" si="12"/>
        <v>OPIOIDS</v>
      </c>
      <c r="Q547" s="237" t="b">
        <v>0</v>
      </c>
      <c r="R547" s="237" t="str">
        <f t="shared" si="27"/>
        <v>LOW</v>
      </c>
      <c r="S547" s="238"/>
      <c r="T547" s="238" t="str">
        <f t="shared" si="30"/>
        <v>  -  </v>
      </c>
      <c r="U547" s="237" t="str">
        <f t="shared" si="29"/>
        <v>DUE COMM</v>
      </c>
      <c r="V547" s="237" t="str">
        <f t="shared" si="16"/>
        <v> </v>
      </c>
      <c r="W547" s="83"/>
      <c r="X547" s="83"/>
      <c r="Y547" s="83"/>
      <c r="Z547" s="83"/>
      <c r="AA547" s="83"/>
      <c r="AB547" s="83"/>
      <c r="AC547" s="83"/>
      <c r="AD547" s="83"/>
      <c r="AE547" s="83"/>
    </row>
    <row r="548">
      <c r="A548" s="244">
        <v>11728.0</v>
      </c>
      <c r="B548" s="239" t="s">
        <v>7552</v>
      </c>
      <c r="C548" s="230" t="b">
        <v>1</v>
      </c>
      <c r="D548" s="243">
        <v>44414.0</v>
      </c>
      <c r="E548" s="236" t="str">
        <f t="shared" si="1"/>
        <v>#VALUE!</v>
      </c>
      <c r="F548" s="236" t="str">
        <f t="shared" si="2"/>
        <v>#VALUE!</v>
      </c>
      <c r="G548" s="236" t="str">
        <f t="shared" si="3"/>
        <v>#VALUE!</v>
      </c>
      <c r="H548" s="236" t="str">
        <f t="shared" si="4"/>
        <v>#VALUE!</v>
      </c>
      <c r="I548" s="236" t="str">
        <f t="shared" si="5"/>
        <v>#VALUE!</v>
      </c>
      <c r="J548" s="236" t="str">
        <f t="shared" si="6"/>
        <v>#VALUE!</v>
      </c>
      <c r="K548" s="236" t="str">
        <f t="shared" si="7"/>
        <v>#VALUE!</v>
      </c>
      <c r="L548" s="236" t="str">
        <f t="shared" si="8"/>
        <v>#VALUE!</v>
      </c>
      <c r="M548" s="236" t="str">
        <f t="shared" si="9"/>
        <v>#VALUE!</v>
      </c>
      <c r="N548" s="236" t="str">
        <f t="shared" si="10"/>
        <v>#VALUE!</v>
      </c>
      <c r="O548" s="236" t="str">
        <f t="shared" si="11"/>
        <v>#VALUE!</v>
      </c>
      <c r="P548" s="237" t="str">
        <f t="shared" si="12"/>
        <v>NO RX</v>
      </c>
      <c r="Q548" s="234" t="b">
        <v>0</v>
      </c>
      <c r="R548" s="237" t="str">
        <f t="shared" si="27"/>
        <v>LOW</v>
      </c>
      <c r="S548" s="238"/>
      <c r="T548" s="243">
        <f t="shared" si="30"/>
        <v>44414</v>
      </c>
      <c r="U548" s="237" t="str">
        <f t="shared" si="29"/>
        <v>DUE COMM</v>
      </c>
      <c r="V548" s="237" t="str">
        <f t="shared" si="16"/>
        <v> </v>
      </c>
      <c r="W548" s="83"/>
      <c r="X548" s="83"/>
      <c r="Y548" s="83"/>
      <c r="Z548" s="83"/>
      <c r="AA548" s="83"/>
      <c r="AB548" s="83"/>
      <c r="AC548" s="83"/>
      <c r="AD548" s="83"/>
      <c r="AE548" s="83"/>
    </row>
    <row r="549">
      <c r="A549" s="233">
        <v>11733.0</v>
      </c>
      <c r="B549" s="234" t="s">
        <v>7569</v>
      </c>
      <c r="C549" s="231" t="b">
        <v>1</v>
      </c>
      <c r="D549" s="235">
        <v>44636.0</v>
      </c>
      <c r="E549" s="236" t="str">
        <f t="shared" si="1"/>
        <v>#VALUE!</v>
      </c>
      <c r="F549" s="236" t="str">
        <f t="shared" si="2"/>
        <v>#VALUE!</v>
      </c>
      <c r="G549" s="236" t="str">
        <f t="shared" si="3"/>
        <v>OPI RX</v>
      </c>
      <c r="H549" s="236" t="str">
        <f t="shared" si="4"/>
        <v>#VALUE!</v>
      </c>
      <c r="I549" s="236" t="str">
        <f t="shared" si="5"/>
        <v>#VALUE!</v>
      </c>
      <c r="J549" s="236" t="str">
        <f t="shared" si="6"/>
        <v>#VALUE!</v>
      </c>
      <c r="K549" s="236" t="str">
        <f t="shared" si="7"/>
        <v>#VALUE!</v>
      </c>
      <c r="L549" s="236" t="str">
        <f t="shared" si="8"/>
        <v>#VALUE!</v>
      </c>
      <c r="M549" s="236" t="str">
        <f t="shared" si="9"/>
        <v>#VALUE!</v>
      </c>
      <c r="N549" s="236" t="str">
        <f t="shared" si="10"/>
        <v>#VALUE!</v>
      </c>
      <c r="O549" s="236" t="str">
        <f t="shared" si="11"/>
        <v>#VALUE!</v>
      </c>
      <c r="P549" s="237" t="str">
        <f t="shared" si="12"/>
        <v>OPIOIDS</v>
      </c>
      <c r="Q549" s="237" t="b">
        <v>0</v>
      </c>
      <c r="R549" s="237" t="str">
        <f t="shared" si="27"/>
        <v>LOW</v>
      </c>
      <c r="S549" s="238">
        <v>44287.0</v>
      </c>
      <c r="T549" s="243">
        <f t="shared" si="30"/>
        <v>44636</v>
      </c>
      <c r="U549" s="237" t="str">
        <f t="shared" si="29"/>
        <v> </v>
      </c>
      <c r="V549" s="237" t="str">
        <f t="shared" si="16"/>
        <v> </v>
      </c>
      <c r="W549" s="83"/>
      <c r="X549" s="83"/>
      <c r="Y549" s="83"/>
      <c r="Z549" s="83"/>
      <c r="AA549" s="83"/>
      <c r="AB549" s="83"/>
      <c r="AC549" s="83"/>
      <c r="AD549" s="83"/>
      <c r="AE549" s="83"/>
    </row>
    <row r="550">
      <c r="A550" s="244">
        <v>11736.0</v>
      </c>
      <c r="B550" s="246" t="s">
        <v>7796</v>
      </c>
      <c r="C550" s="231" t="b">
        <v>1</v>
      </c>
      <c r="D550" s="235">
        <v>44601.0</v>
      </c>
      <c r="E550" s="236" t="str">
        <f t="shared" si="1"/>
        <v>#VALUE!</v>
      </c>
      <c r="F550" s="236" t="str">
        <f t="shared" si="2"/>
        <v>OPI RX</v>
      </c>
      <c r="G550" s="236" t="str">
        <f t="shared" si="3"/>
        <v>#VALUE!</v>
      </c>
      <c r="H550" s="236" t="str">
        <f t="shared" si="4"/>
        <v>#VALUE!</v>
      </c>
      <c r="I550" s="236" t="str">
        <f t="shared" si="5"/>
        <v>#VALUE!</v>
      </c>
      <c r="J550" s="236" t="str">
        <f t="shared" si="6"/>
        <v>#VALUE!</v>
      </c>
      <c r="K550" s="236" t="str">
        <f t="shared" si="7"/>
        <v>#VALUE!</v>
      </c>
      <c r="L550" s="236" t="str">
        <f t="shared" si="8"/>
        <v>#VALUE!</v>
      </c>
      <c r="M550" s="236" t="str">
        <f t="shared" si="9"/>
        <v>#VALUE!</v>
      </c>
      <c r="N550" s="236" t="str">
        <f t="shared" si="10"/>
        <v>#VALUE!</v>
      </c>
      <c r="O550" s="236" t="str">
        <f t="shared" si="11"/>
        <v>#VALUE!</v>
      </c>
      <c r="P550" s="237" t="str">
        <f t="shared" si="12"/>
        <v>OPIOIDS</v>
      </c>
      <c r="Q550" s="237" t="b">
        <v>1</v>
      </c>
      <c r="R550" s="237" t="str">
        <f t="shared" si="27"/>
        <v>HIGH</v>
      </c>
      <c r="S550" s="238">
        <v>44308.0</v>
      </c>
      <c r="T550" s="243">
        <f t="shared" si="30"/>
        <v>44601</v>
      </c>
      <c r="U550" s="237" t="str">
        <f t="shared" si="29"/>
        <v> </v>
      </c>
      <c r="V550" s="237" t="str">
        <f t="shared" si="16"/>
        <v> </v>
      </c>
      <c r="W550" s="83"/>
      <c r="X550" s="83"/>
      <c r="Y550" s="83"/>
      <c r="Z550" s="83"/>
      <c r="AA550" s="83"/>
      <c r="AB550" s="83"/>
      <c r="AC550" s="83"/>
      <c r="AD550" s="83"/>
      <c r="AE550" s="83"/>
    </row>
    <row r="551">
      <c r="A551" s="244">
        <v>11738.0</v>
      </c>
      <c r="B551" s="245" t="s">
        <v>7797</v>
      </c>
      <c r="C551" s="230" t="b">
        <v>1</v>
      </c>
      <c r="D551" s="243">
        <v>44531.0</v>
      </c>
      <c r="E551" s="236" t="str">
        <f t="shared" si="1"/>
        <v>#VALUE!</v>
      </c>
      <c r="F551" s="236" t="str">
        <f t="shared" si="2"/>
        <v>#VALUE!</v>
      </c>
      <c r="G551" s="236" t="str">
        <f t="shared" si="3"/>
        <v>#VALUE!</v>
      </c>
      <c r="H551" s="236" t="str">
        <f t="shared" si="4"/>
        <v>#VALUE!</v>
      </c>
      <c r="I551" s="236" t="str">
        <f t="shared" si="5"/>
        <v>#VALUE!</v>
      </c>
      <c r="J551" s="236" t="str">
        <f t="shared" si="6"/>
        <v>#VALUE!</v>
      </c>
      <c r="K551" s="236" t="str">
        <f t="shared" si="7"/>
        <v>#VALUE!</v>
      </c>
      <c r="L551" s="236" t="str">
        <f t="shared" si="8"/>
        <v>#VALUE!</v>
      </c>
      <c r="M551" s="236" t="str">
        <f t="shared" si="9"/>
        <v>#VALUE!</v>
      </c>
      <c r="N551" s="236" t="str">
        <f t="shared" si="10"/>
        <v>#VALUE!</v>
      </c>
      <c r="O551" s="236" t="str">
        <f t="shared" si="11"/>
        <v>#VALUE!</v>
      </c>
      <c r="P551" s="237" t="str">
        <f t="shared" si="12"/>
        <v>NO RX</v>
      </c>
      <c r="Q551" s="234" t="b">
        <v>0</v>
      </c>
      <c r="R551" s="237" t="str">
        <f t="shared" si="27"/>
        <v>LOW</v>
      </c>
      <c r="S551" s="238">
        <v>44260.0</v>
      </c>
      <c r="T551" s="243">
        <f t="shared" si="30"/>
        <v>44531</v>
      </c>
      <c r="U551" s="237" t="str">
        <f t="shared" si="29"/>
        <v>DUE COMM</v>
      </c>
      <c r="V551" s="237" t="str">
        <f t="shared" si="16"/>
        <v> </v>
      </c>
      <c r="W551" s="83"/>
      <c r="X551" s="83"/>
      <c r="Y551" s="83"/>
      <c r="Z551" s="83"/>
      <c r="AA551" s="83"/>
      <c r="AB551" s="83"/>
      <c r="AC551" s="83"/>
      <c r="AD551" s="83"/>
      <c r="AE551" s="83"/>
    </row>
    <row r="552">
      <c r="A552" s="244">
        <v>11739.0</v>
      </c>
      <c r="B552" s="245" t="s">
        <v>7798</v>
      </c>
      <c r="C552" s="230" t="b">
        <v>0</v>
      </c>
      <c r="D552" s="235" t="s">
        <v>7552</v>
      </c>
      <c r="E552" s="236" t="str">
        <f t="shared" si="1"/>
        <v>#VALUE!</v>
      </c>
      <c r="F552" s="236" t="str">
        <f t="shared" si="2"/>
        <v>#VALUE!</v>
      </c>
      <c r="G552" s="236" t="str">
        <f t="shared" si="3"/>
        <v>#VALUE!</v>
      </c>
      <c r="H552" s="236" t="str">
        <f t="shared" si="4"/>
        <v>#VALUE!</v>
      </c>
      <c r="I552" s="236" t="str">
        <f t="shared" si="5"/>
        <v>#VALUE!</v>
      </c>
      <c r="J552" s="236" t="str">
        <f t="shared" si="6"/>
        <v>#VALUE!</v>
      </c>
      <c r="K552" s="236" t="str">
        <f t="shared" si="7"/>
        <v>#VALUE!</v>
      </c>
      <c r="L552" s="236" t="str">
        <f t="shared" si="8"/>
        <v>#VALUE!</v>
      </c>
      <c r="M552" s="236" t="str">
        <f t="shared" si="9"/>
        <v>OPI RX</v>
      </c>
      <c r="N552" s="236" t="str">
        <f t="shared" si="10"/>
        <v>#VALUE!</v>
      </c>
      <c r="O552" s="236" t="str">
        <f t="shared" si="11"/>
        <v>#VALUE!</v>
      </c>
      <c r="P552" s="237" t="str">
        <f t="shared" si="12"/>
        <v>OPIOIDS</v>
      </c>
      <c r="Q552" s="234" t="b">
        <v>0</v>
      </c>
      <c r="R552" s="237" t="str">
        <f t="shared" si="27"/>
        <v>LOW</v>
      </c>
      <c r="S552" s="238"/>
      <c r="T552" s="238" t="str">
        <f t="shared" si="30"/>
        <v>  -  </v>
      </c>
      <c r="U552" s="237" t="str">
        <f t="shared" si="29"/>
        <v>DUE COMM</v>
      </c>
      <c r="V552" s="237" t="str">
        <f t="shared" si="16"/>
        <v> </v>
      </c>
      <c r="W552" s="83"/>
      <c r="X552" s="83"/>
      <c r="Y552" s="83"/>
      <c r="Z552" s="83"/>
      <c r="AA552" s="83"/>
      <c r="AB552" s="83"/>
      <c r="AC552" s="83"/>
      <c r="AD552" s="83"/>
      <c r="AE552" s="83"/>
    </row>
    <row r="553">
      <c r="A553" s="244">
        <v>11745.0</v>
      </c>
      <c r="B553" s="239" t="s">
        <v>7552</v>
      </c>
      <c r="C553" s="231" t="b">
        <v>1</v>
      </c>
      <c r="D553" s="243">
        <v>44387.0</v>
      </c>
      <c r="E553" s="236" t="str">
        <f t="shared" si="1"/>
        <v>#VALUE!</v>
      </c>
      <c r="F553" s="236" t="str">
        <f t="shared" si="2"/>
        <v>#VALUE!</v>
      </c>
      <c r="G553" s="236" t="str">
        <f t="shared" si="3"/>
        <v>#VALUE!</v>
      </c>
      <c r="H553" s="236" t="str">
        <f t="shared" si="4"/>
        <v>#VALUE!</v>
      </c>
      <c r="I553" s="236" t="str">
        <f t="shared" si="5"/>
        <v>#VALUE!</v>
      </c>
      <c r="J553" s="236" t="str">
        <f t="shared" si="6"/>
        <v>#VALUE!</v>
      </c>
      <c r="K553" s="236" t="str">
        <f t="shared" si="7"/>
        <v>#VALUE!</v>
      </c>
      <c r="L553" s="236" t="str">
        <f t="shared" si="8"/>
        <v>#VALUE!</v>
      </c>
      <c r="M553" s="236" t="str">
        <f t="shared" si="9"/>
        <v>#VALUE!</v>
      </c>
      <c r="N553" s="236" t="str">
        <f t="shared" si="10"/>
        <v>#VALUE!</v>
      </c>
      <c r="O553" s="236" t="str">
        <f t="shared" si="11"/>
        <v>#VALUE!</v>
      </c>
      <c r="P553" s="237" t="str">
        <f t="shared" si="12"/>
        <v>NO RX</v>
      </c>
      <c r="Q553" s="237" t="b">
        <v>0</v>
      </c>
      <c r="R553" s="237" t="str">
        <f t="shared" si="27"/>
        <v>LOW</v>
      </c>
      <c r="S553" s="238"/>
      <c r="T553" s="243">
        <f t="shared" si="30"/>
        <v>44387</v>
      </c>
      <c r="U553" s="237" t="str">
        <f t="shared" si="29"/>
        <v>DUE COMM</v>
      </c>
      <c r="V553" s="237" t="str">
        <f t="shared" si="16"/>
        <v> </v>
      </c>
      <c r="W553" s="83"/>
      <c r="X553" s="83"/>
      <c r="Y553" s="83"/>
      <c r="Z553" s="83"/>
      <c r="AA553" s="83"/>
      <c r="AB553" s="83"/>
      <c r="AC553" s="83"/>
      <c r="AD553" s="83"/>
      <c r="AE553" s="83"/>
    </row>
    <row r="554">
      <c r="A554" s="244">
        <v>11756.0</v>
      </c>
      <c r="B554" s="245" t="s">
        <v>7799</v>
      </c>
      <c r="C554" s="230" t="b">
        <v>0</v>
      </c>
      <c r="D554" s="235" t="s">
        <v>7552</v>
      </c>
      <c r="E554" s="236" t="str">
        <f t="shared" si="1"/>
        <v>#VALUE!</v>
      </c>
      <c r="F554" s="236" t="str">
        <f t="shared" si="2"/>
        <v>#VALUE!</v>
      </c>
      <c r="G554" s="236" t="str">
        <f t="shared" si="3"/>
        <v>#VALUE!</v>
      </c>
      <c r="H554" s="236" t="str">
        <f t="shared" si="4"/>
        <v>#VALUE!</v>
      </c>
      <c r="I554" s="236" t="str">
        <f t="shared" si="5"/>
        <v>#VALUE!</v>
      </c>
      <c r="J554" s="236" t="str">
        <f t="shared" si="6"/>
        <v>#VALUE!</v>
      </c>
      <c r="K554" s="236" t="str">
        <f t="shared" si="7"/>
        <v>#VALUE!</v>
      </c>
      <c r="L554" s="236" t="str">
        <f t="shared" si="8"/>
        <v>#VALUE!</v>
      </c>
      <c r="M554" s="236" t="str">
        <f t="shared" si="9"/>
        <v>OPI RX</v>
      </c>
      <c r="N554" s="236" t="str">
        <f t="shared" si="10"/>
        <v>#VALUE!</v>
      </c>
      <c r="O554" s="236" t="str">
        <f t="shared" si="11"/>
        <v>#VALUE!</v>
      </c>
      <c r="P554" s="237" t="str">
        <f t="shared" si="12"/>
        <v>OPIOIDS</v>
      </c>
      <c r="Q554" s="234" t="b">
        <v>0</v>
      </c>
      <c r="R554" s="237" t="str">
        <f t="shared" si="27"/>
        <v>LOW</v>
      </c>
      <c r="S554" s="238"/>
      <c r="T554" s="238" t="str">
        <f t="shared" si="30"/>
        <v>  -  </v>
      </c>
      <c r="U554" s="237" t="str">
        <f t="shared" si="29"/>
        <v>DUE COMM</v>
      </c>
      <c r="V554" s="237" t="str">
        <f t="shared" si="16"/>
        <v> </v>
      </c>
      <c r="W554" s="83"/>
      <c r="X554" s="83"/>
      <c r="Y554" s="83"/>
      <c r="Z554" s="83"/>
      <c r="AA554" s="83"/>
      <c r="AB554" s="83"/>
      <c r="AC554" s="83"/>
      <c r="AD554" s="83"/>
      <c r="AE554" s="83"/>
    </row>
    <row r="555">
      <c r="A555" s="244">
        <v>11761.0</v>
      </c>
      <c r="B555" s="246" t="s">
        <v>7691</v>
      </c>
      <c r="C555" s="230" t="b">
        <v>1</v>
      </c>
      <c r="D555" s="235">
        <v>44577.0</v>
      </c>
      <c r="E555" s="236" t="str">
        <f t="shared" si="1"/>
        <v>#VALUE!</v>
      </c>
      <c r="F555" s="236" t="str">
        <f t="shared" si="2"/>
        <v>OPI RX</v>
      </c>
      <c r="G555" s="236" t="str">
        <f t="shared" si="3"/>
        <v>#VALUE!</v>
      </c>
      <c r="H555" s="236" t="str">
        <f t="shared" si="4"/>
        <v>#VALUE!</v>
      </c>
      <c r="I555" s="236" t="str">
        <f t="shared" si="5"/>
        <v>#VALUE!</v>
      </c>
      <c r="J555" s="236" t="str">
        <f t="shared" si="6"/>
        <v>#VALUE!</v>
      </c>
      <c r="K555" s="236" t="str">
        <f t="shared" si="7"/>
        <v>#VALUE!</v>
      </c>
      <c r="L555" s="236" t="str">
        <f t="shared" si="8"/>
        <v>#VALUE!</v>
      </c>
      <c r="M555" s="236" t="str">
        <f t="shared" si="9"/>
        <v>#VALUE!</v>
      </c>
      <c r="N555" s="236" t="str">
        <f t="shared" si="10"/>
        <v>#VALUE!</v>
      </c>
      <c r="O555" s="236" t="str">
        <f t="shared" si="11"/>
        <v>#VALUE!</v>
      </c>
      <c r="P555" s="237" t="str">
        <f t="shared" si="12"/>
        <v>OPIOIDS</v>
      </c>
      <c r="Q555" s="237" t="b">
        <v>1</v>
      </c>
      <c r="R555" s="237" t="str">
        <f t="shared" si="27"/>
        <v>HIGH</v>
      </c>
      <c r="S555" s="238"/>
      <c r="T555" s="243">
        <f t="shared" si="30"/>
        <v>44577</v>
      </c>
      <c r="U555" s="237" t="str">
        <f t="shared" si="29"/>
        <v>DUE COMM</v>
      </c>
      <c r="V555" s="237" t="str">
        <f t="shared" si="16"/>
        <v> </v>
      </c>
      <c r="W555" s="83"/>
      <c r="X555" s="83"/>
      <c r="Y555" s="83"/>
      <c r="Z555" s="83"/>
      <c r="AA555" s="83"/>
      <c r="AB555" s="83"/>
      <c r="AC555" s="83"/>
      <c r="AD555" s="83"/>
      <c r="AE555" s="83"/>
    </row>
    <row r="556">
      <c r="A556" s="244">
        <v>11762.0</v>
      </c>
      <c r="B556" s="245" t="s">
        <v>7800</v>
      </c>
      <c r="C556" s="230" t="b">
        <v>0</v>
      </c>
      <c r="D556" s="235" t="s">
        <v>7552</v>
      </c>
      <c r="E556" s="236" t="str">
        <f t="shared" si="1"/>
        <v>#VALUE!</v>
      </c>
      <c r="F556" s="236" t="str">
        <f t="shared" si="2"/>
        <v>OPI RX</v>
      </c>
      <c r="G556" s="236" t="str">
        <f t="shared" si="3"/>
        <v>#VALUE!</v>
      </c>
      <c r="H556" s="236" t="str">
        <f t="shared" si="4"/>
        <v>#VALUE!</v>
      </c>
      <c r="I556" s="236" t="str">
        <f t="shared" si="5"/>
        <v>#VALUE!</v>
      </c>
      <c r="J556" s="236" t="str">
        <f t="shared" si="6"/>
        <v>#VALUE!</v>
      </c>
      <c r="K556" s="236" t="str">
        <f t="shared" si="7"/>
        <v>#VALUE!</v>
      </c>
      <c r="L556" s="236" t="str">
        <f t="shared" si="8"/>
        <v>#VALUE!</v>
      </c>
      <c r="M556" s="236" t="str">
        <f t="shared" si="9"/>
        <v>#VALUE!</v>
      </c>
      <c r="N556" s="236" t="str">
        <f t="shared" si="10"/>
        <v>#VALUE!</v>
      </c>
      <c r="O556" s="236" t="str">
        <f t="shared" si="11"/>
        <v>#VALUE!</v>
      </c>
      <c r="P556" s="237" t="str">
        <f t="shared" si="12"/>
        <v>OPIOIDS</v>
      </c>
      <c r="Q556" s="237" t="b">
        <v>0</v>
      </c>
      <c r="R556" s="237" t="str">
        <f t="shared" si="27"/>
        <v>LOW</v>
      </c>
      <c r="S556" s="238"/>
      <c r="T556" s="238" t="str">
        <f t="shared" si="30"/>
        <v>  -  </v>
      </c>
      <c r="U556" s="237" t="str">
        <f t="shared" si="29"/>
        <v>DUE COMM</v>
      </c>
      <c r="V556" s="237" t="str">
        <f t="shared" si="16"/>
        <v> </v>
      </c>
      <c r="W556" s="83"/>
      <c r="X556" s="83"/>
      <c r="Y556" s="83"/>
      <c r="Z556" s="83"/>
      <c r="AA556" s="83"/>
      <c r="AB556" s="83"/>
      <c r="AC556" s="83"/>
      <c r="AD556" s="83"/>
      <c r="AE556" s="83"/>
    </row>
    <row r="557">
      <c r="A557" s="233">
        <v>11765.0</v>
      </c>
      <c r="B557" s="234" t="s">
        <v>7606</v>
      </c>
      <c r="C557" s="230" t="b">
        <v>1</v>
      </c>
      <c r="D557" s="243">
        <v>44414.0</v>
      </c>
      <c r="E557" s="236" t="str">
        <f t="shared" si="1"/>
        <v>#VALUE!</v>
      </c>
      <c r="F557" s="236" t="str">
        <f t="shared" si="2"/>
        <v>#VALUE!</v>
      </c>
      <c r="G557" s="236" t="str">
        <f t="shared" si="3"/>
        <v>#VALUE!</v>
      </c>
      <c r="H557" s="236" t="str">
        <f t="shared" si="4"/>
        <v>#VALUE!</v>
      </c>
      <c r="I557" s="236" t="str">
        <f t="shared" si="5"/>
        <v>#VALUE!</v>
      </c>
      <c r="J557" s="236" t="str">
        <f t="shared" si="6"/>
        <v>#VALUE!</v>
      </c>
      <c r="K557" s="236" t="str">
        <f t="shared" si="7"/>
        <v>#VALUE!</v>
      </c>
      <c r="L557" s="236" t="str">
        <f t="shared" si="8"/>
        <v>#VALUE!</v>
      </c>
      <c r="M557" s="236" t="str">
        <f t="shared" si="9"/>
        <v>OPI RX</v>
      </c>
      <c r="N557" s="236" t="str">
        <f t="shared" si="10"/>
        <v>#VALUE!</v>
      </c>
      <c r="O557" s="236" t="str">
        <f t="shared" si="11"/>
        <v>#VALUE!</v>
      </c>
      <c r="P557" s="237" t="str">
        <f t="shared" si="12"/>
        <v>OPIOIDS</v>
      </c>
      <c r="Q557" s="237" t="b">
        <v>0</v>
      </c>
      <c r="R557" s="237" t="str">
        <f t="shared" si="27"/>
        <v>LOW</v>
      </c>
      <c r="S557" s="238"/>
      <c r="T557" s="243">
        <f t="shared" si="30"/>
        <v>44414</v>
      </c>
      <c r="U557" s="237" t="str">
        <f t="shared" si="29"/>
        <v>DUE COMM</v>
      </c>
      <c r="V557" s="237" t="str">
        <f t="shared" si="16"/>
        <v> </v>
      </c>
      <c r="W557" s="83"/>
      <c r="X557" s="83"/>
      <c r="Y557" s="83"/>
      <c r="Z557" s="83"/>
      <c r="AA557" s="83"/>
      <c r="AB557" s="83"/>
      <c r="AC557" s="83"/>
      <c r="AD557" s="83"/>
      <c r="AE557" s="83"/>
    </row>
    <row r="558">
      <c r="A558" s="244">
        <v>11768.0</v>
      </c>
      <c r="B558" s="245" t="s">
        <v>7566</v>
      </c>
      <c r="C558" s="230" t="b">
        <v>1</v>
      </c>
      <c r="D558" s="235">
        <v>44627.0</v>
      </c>
      <c r="E558" s="236" t="str">
        <f t="shared" si="1"/>
        <v>#VALUE!</v>
      </c>
      <c r="F558" s="236" t="str">
        <f t="shared" si="2"/>
        <v>OPI RX</v>
      </c>
      <c r="G558" s="236" t="str">
        <f t="shared" si="3"/>
        <v>#VALUE!</v>
      </c>
      <c r="H558" s="236" t="str">
        <f t="shared" si="4"/>
        <v>#VALUE!</v>
      </c>
      <c r="I558" s="236" t="str">
        <f t="shared" si="5"/>
        <v>#VALUE!</v>
      </c>
      <c r="J558" s="236" t="str">
        <f t="shared" si="6"/>
        <v>#VALUE!</v>
      </c>
      <c r="K558" s="236" t="str">
        <f t="shared" si="7"/>
        <v>#VALUE!</v>
      </c>
      <c r="L558" s="236" t="str">
        <f t="shared" si="8"/>
        <v>#VALUE!</v>
      </c>
      <c r="M558" s="236" t="str">
        <f t="shared" si="9"/>
        <v>#VALUE!</v>
      </c>
      <c r="N558" s="236" t="str">
        <f t="shared" si="10"/>
        <v>#VALUE!</v>
      </c>
      <c r="O558" s="236" t="str">
        <f t="shared" si="11"/>
        <v>#VALUE!</v>
      </c>
      <c r="P558" s="237" t="str">
        <f t="shared" si="12"/>
        <v>OPIOIDS</v>
      </c>
      <c r="Q558" s="237" t="b">
        <v>0</v>
      </c>
      <c r="R558" s="237" t="str">
        <f t="shared" si="27"/>
        <v>LOW</v>
      </c>
      <c r="S558" s="238">
        <v>44271.0</v>
      </c>
      <c r="T558" s="243">
        <f t="shared" si="30"/>
        <v>44627</v>
      </c>
      <c r="U558" s="237" t="str">
        <f t="shared" si="29"/>
        <v>DUE COMM</v>
      </c>
      <c r="V558" s="237" t="str">
        <f t="shared" si="16"/>
        <v> </v>
      </c>
      <c r="W558" s="83"/>
      <c r="X558" s="83"/>
      <c r="Y558" s="83"/>
      <c r="Z558" s="83"/>
      <c r="AA558" s="83"/>
      <c r="AB558" s="83"/>
      <c r="AC558" s="83"/>
      <c r="AD558" s="83"/>
      <c r="AE558" s="83"/>
    </row>
    <row r="559">
      <c r="A559" s="244">
        <v>11773.0</v>
      </c>
      <c r="B559" s="245" t="s">
        <v>7582</v>
      </c>
      <c r="C559" s="230" t="b">
        <v>1</v>
      </c>
      <c r="D559" s="243">
        <v>44556.0</v>
      </c>
      <c r="E559" s="236" t="str">
        <f t="shared" si="1"/>
        <v>#VALUE!</v>
      </c>
      <c r="F559" s="236" t="str">
        <f t="shared" si="2"/>
        <v>OPI RX</v>
      </c>
      <c r="G559" s="236" t="str">
        <f t="shared" si="3"/>
        <v>#VALUE!</v>
      </c>
      <c r="H559" s="236" t="str">
        <f t="shared" si="4"/>
        <v>#VALUE!</v>
      </c>
      <c r="I559" s="236" t="str">
        <f t="shared" si="5"/>
        <v>#VALUE!</v>
      </c>
      <c r="J559" s="236" t="str">
        <f t="shared" si="6"/>
        <v>#VALUE!</v>
      </c>
      <c r="K559" s="236" t="str">
        <f t="shared" si="7"/>
        <v>#VALUE!</v>
      </c>
      <c r="L559" s="236" t="str">
        <f t="shared" si="8"/>
        <v>#VALUE!</v>
      </c>
      <c r="M559" s="236" t="str">
        <f t="shared" si="9"/>
        <v>#VALUE!</v>
      </c>
      <c r="N559" s="236" t="str">
        <f t="shared" si="10"/>
        <v>#VALUE!</v>
      </c>
      <c r="O559" s="236" t="str">
        <f t="shared" si="11"/>
        <v>#VALUE!</v>
      </c>
      <c r="P559" s="237" t="str">
        <f t="shared" si="12"/>
        <v>OPIOIDS</v>
      </c>
      <c r="Q559" s="237" t="b">
        <v>0</v>
      </c>
      <c r="R559" s="237" t="str">
        <f t="shared" si="27"/>
        <v>LOW</v>
      </c>
      <c r="S559" s="238">
        <v>44228.0</v>
      </c>
      <c r="T559" s="243">
        <f t="shared" si="30"/>
        <v>44556</v>
      </c>
      <c r="U559" s="237" t="str">
        <f t="shared" si="29"/>
        <v>DUE COMM</v>
      </c>
      <c r="V559" s="237" t="str">
        <f t="shared" si="16"/>
        <v> </v>
      </c>
      <c r="W559" s="83"/>
      <c r="X559" s="83"/>
      <c r="Y559" s="83"/>
      <c r="Z559" s="83"/>
      <c r="AA559" s="83"/>
      <c r="AB559" s="83"/>
      <c r="AC559" s="83"/>
      <c r="AD559" s="83"/>
      <c r="AE559" s="83"/>
    </row>
    <row r="560">
      <c r="A560" s="244">
        <v>11774.0</v>
      </c>
      <c r="B560" s="245" t="s">
        <v>7657</v>
      </c>
      <c r="C560" s="231" t="b">
        <v>0</v>
      </c>
      <c r="D560" s="235" t="s">
        <v>7552</v>
      </c>
      <c r="E560" s="236" t="str">
        <f t="shared" si="1"/>
        <v>#VALUE!</v>
      </c>
      <c r="F560" s="236" t="str">
        <f t="shared" si="2"/>
        <v>OPI RX</v>
      </c>
      <c r="G560" s="236" t="str">
        <f t="shared" si="3"/>
        <v>#VALUE!</v>
      </c>
      <c r="H560" s="236" t="str">
        <f t="shared" si="4"/>
        <v>#VALUE!</v>
      </c>
      <c r="I560" s="236" t="str">
        <f t="shared" si="5"/>
        <v>#VALUE!</v>
      </c>
      <c r="J560" s="236" t="str">
        <f t="shared" si="6"/>
        <v>#VALUE!</v>
      </c>
      <c r="K560" s="236" t="str">
        <f t="shared" si="7"/>
        <v>#VALUE!</v>
      </c>
      <c r="L560" s="236" t="str">
        <f t="shared" si="8"/>
        <v>#VALUE!</v>
      </c>
      <c r="M560" s="236" t="str">
        <f t="shared" si="9"/>
        <v>#VALUE!</v>
      </c>
      <c r="N560" s="236" t="str">
        <f t="shared" si="10"/>
        <v>#VALUE!</v>
      </c>
      <c r="O560" s="236" t="str">
        <f t="shared" si="11"/>
        <v>#VALUE!</v>
      </c>
      <c r="P560" s="237" t="str">
        <f t="shared" si="12"/>
        <v>OPIOIDS</v>
      </c>
      <c r="Q560" s="237" t="b">
        <v>0</v>
      </c>
      <c r="R560" s="237" t="str">
        <f t="shared" si="27"/>
        <v>LOW</v>
      </c>
      <c r="S560" s="238"/>
      <c r="T560" s="238" t="str">
        <f t="shared" si="30"/>
        <v>  -  </v>
      </c>
      <c r="U560" s="237" t="str">
        <f t="shared" si="29"/>
        <v>DUE COMM</v>
      </c>
      <c r="V560" s="237" t="str">
        <f t="shared" si="16"/>
        <v> </v>
      </c>
      <c r="W560" s="83"/>
      <c r="X560" s="83"/>
      <c r="Y560" s="83"/>
      <c r="Z560" s="83"/>
      <c r="AA560" s="83"/>
      <c r="AB560" s="83"/>
      <c r="AC560" s="83"/>
      <c r="AD560" s="83"/>
      <c r="AE560" s="83"/>
    </row>
    <row r="561">
      <c r="A561" s="244">
        <v>11784.0</v>
      </c>
      <c r="B561" s="245" t="s">
        <v>7736</v>
      </c>
      <c r="C561" s="230" t="b">
        <v>1</v>
      </c>
      <c r="D561" s="243">
        <v>44531.0</v>
      </c>
      <c r="E561" s="236" t="str">
        <f t="shared" si="1"/>
        <v>#VALUE!</v>
      </c>
      <c r="F561" s="236" t="str">
        <f t="shared" si="2"/>
        <v>#VALUE!</v>
      </c>
      <c r="G561" s="236" t="str">
        <f t="shared" si="3"/>
        <v>#VALUE!</v>
      </c>
      <c r="H561" s="236" t="str">
        <f t="shared" si="4"/>
        <v>#VALUE!</v>
      </c>
      <c r="I561" s="236" t="str">
        <f t="shared" si="5"/>
        <v>#VALUE!</v>
      </c>
      <c r="J561" s="236" t="str">
        <f t="shared" si="6"/>
        <v>#VALUE!</v>
      </c>
      <c r="K561" s="236" t="str">
        <f t="shared" si="7"/>
        <v>#VALUE!</v>
      </c>
      <c r="L561" s="236" t="str">
        <f t="shared" si="8"/>
        <v>#VALUE!</v>
      </c>
      <c r="M561" s="236" t="str">
        <f t="shared" si="9"/>
        <v>#VALUE!</v>
      </c>
      <c r="N561" s="236" t="str">
        <f t="shared" si="10"/>
        <v>#VALUE!</v>
      </c>
      <c r="O561" s="236" t="str">
        <f t="shared" si="11"/>
        <v>#VALUE!</v>
      </c>
      <c r="P561" s="237" t="str">
        <f t="shared" si="12"/>
        <v>NO RX</v>
      </c>
      <c r="Q561" s="237" t="b">
        <v>1</v>
      </c>
      <c r="R561" s="237" t="str">
        <f t="shared" si="27"/>
        <v>HIGH</v>
      </c>
      <c r="S561" s="238">
        <v>44253.0</v>
      </c>
      <c r="T561" s="243">
        <f t="shared" si="30"/>
        <v>44531</v>
      </c>
      <c r="U561" s="237" t="str">
        <f t="shared" si="29"/>
        <v>DUE COMM</v>
      </c>
      <c r="V561" s="237" t="str">
        <f t="shared" si="16"/>
        <v> </v>
      </c>
      <c r="W561" s="83"/>
      <c r="X561" s="83"/>
      <c r="Y561" s="83"/>
      <c r="Z561" s="83"/>
      <c r="AA561" s="83"/>
      <c r="AB561" s="83"/>
      <c r="AC561" s="83"/>
      <c r="AD561" s="83"/>
      <c r="AE561" s="83"/>
    </row>
    <row r="562">
      <c r="A562" s="244">
        <v>11789.0</v>
      </c>
      <c r="B562" s="245" t="s">
        <v>7566</v>
      </c>
      <c r="C562" s="230" t="b">
        <v>1</v>
      </c>
      <c r="D562" s="235">
        <v>44628.0</v>
      </c>
      <c r="E562" s="236" t="str">
        <f t="shared" si="1"/>
        <v>#VALUE!</v>
      </c>
      <c r="F562" s="236" t="str">
        <f t="shared" si="2"/>
        <v>OPI RX</v>
      </c>
      <c r="G562" s="236" t="str">
        <f t="shared" si="3"/>
        <v>#VALUE!</v>
      </c>
      <c r="H562" s="236" t="str">
        <f t="shared" si="4"/>
        <v>#VALUE!</v>
      </c>
      <c r="I562" s="236" t="str">
        <f t="shared" si="5"/>
        <v>#VALUE!</v>
      </c>
      <c r="J562" s="236" t="str">
        <f t="shared" si="6"/>
        <v>#VALUE!</v>
      </c>
      <c r="K562" s="236" t="str">
        <f t="shared" si="7"/>
        <v>#VALUE!</v>
      </c>
      <c r="L562" s="236" t="str">
        <f t="shared" si="8"/>
        <v>#VALUE!</v>
      </c>
      <c r="M562" s="236" t="str">
        <f t="shared" si="9"/>
        <v>#VALUE!</v>
      </c>
      <c r="N562" s="236" t="str">
        <f t="shared" si="10"/>
        <v>#VALUE!</v>
      </c>
      <c r="O562" s="236" t="str">
        <f t="shared" si="11"/>
        <v>#VALUE!</v>
      </c>
      <c r="P562" s="237" t="str">
        <f t="shared" si="12"/>
        <v>OPIOIDS</v>
      </c>
      <c r="Q562" s="234" t="b">
        <v>0</v>
      </c>
      <c r="R562" s="237" t="str">
        <f t="shared" si="27"/>
        <v>LOW</v>
      </c>
      <c r="S562" s="238">
        <v>44246.0</v>
      </c>
      <c r="T562" s="243">
        <f t="shared" si="30"/>
        <v>44628</v>
      </c>
      <c r="U562" s="237" t="str">
        <f t="shared" si="29"/>
        <v>DUE COMM</v>
      </c>
      <c r="V562" s="237" t="str">
        <f t="shared" si="16"/>
        <v> </v>
      </c>
      <c r="W562" s="83"/>
      <c r="X562" s="83"/>
      <c r="Y562" s="83"/>
      <c r="Z562" s="83"/>
      <c r="AA562" s="83"/>
      <c r="AB562" s="83"/>
      <c r="AC562" s="83"/>
      <c r="AD562" s="83"/>
      <c r="AE562" s="83"/>
    </row>
    <row r="563">
      <c r="A563" s="244">
        <v>11792.0</v>
      </c>
      <c r="B563" s="245" t="s">
        <v>7801</v>
      </c>
      <c r="C563" s="231" t="b">
        <v>1</v>
      </c>
      <c r="D563" s="235">
        <v>44614.0</v>
      </c>
      <c r="E563" s="236" t="str">
        <f t="shared" si="1"/>
        <v>#VALUE!</v>
      </c>
      <c r="F563" s="236" t="str">
        <f t="shared" si="2"/>
        <v>OPI RX</v>
      </c>
      <c r="G563" s="236" t="str">
        <f t="shared" si="3"/>
        <v>#VALUE!</v>
      </c>
      <c r="H563" s="236" t="str">
        <f t="shared" si="4"/>
        <v>#VALUE!</v>
      </c>
      <c r="I563" s="236" t="str">
        <f t="shared" si="5"/>
        <v>#VALUE!</v>
      </c>
      <c r="J563" s="236" t="str">
        <f t="shared" si="6"/>
        <v>OPI RX</v>
      </c>
      <c r="K563" s="236" t="str">
        <f t="shared" si="7"/>
        <v>#VALUE!</v>
      </c>
      <c r="L563" s="236" t="str">
        <f t="shared" si="8"/>
        <v>#VALUE!</v>
      </c>
      <c r="M563" s="236" t="str">
        <f t="shared" si="9"/>
        <v>#VALUE!</v>
      </c>
      <c r="N563" s="236" t="str">
        <f t="shared" si="10"/>
        <v>#VALUE!</v>
      </c>
      <c r="O563" s="236" t="str">
        <f t="shared" si="11"/>
        <v>#VALUE!</v>
      </c>
      <c r="P563" s="237" t="str">
        <f t="shared" si="12"/>
        <v>OPIOIDS</v>
      </c>
      <c r="Q563" s="237" t="b">
        <v>1</v>
      </c>
      <c r="R563" s="237" t="str">
        <f t="shared" si="27"/>
        <v>HIGH</v>
      </c>
      <c r="S563" s="238">
        <v>44270.0</v>
      </c>
      <c r="T563" s="243">
        <f t="shared" si="30"/>
        <v>44614</v>
      </c>
      <c r="U563" s="237" t="str">
        <f t="shared" si="29"/>
        <v>DUE COMM</v>
      </c>
      <c r="V563" s="237" t="str">
        <f t="shared" si="16"/>
        <v> </v>
      </c>
      <c r="W563" s="83"/>
      <c r="X563" s="83"/>
      <c r="Y563" s="83"/>
      <c r="Z563" s="83"/>
      <c r="AA563" s="83"/>
      <c r="AB563" s="83"/>
      <c r="AC563" s="83"/>
      <c r="AD563" s="83"/>
      <c r="AE563" s="83"/>
    </row>
    <row r="564">
      <c r="A564" s="253">
        <v>11793.0</v>
      </c>
      <c r="B564" s="234" t="s">
        <v>7556</v>
      </c>
      <c r="C564" s="230" t="b">
        <v>0</v>
      </c>
      <c r="D564" s="235" t="s">
        <v>7552</v>
      </c>
      <c r="E564" s="236" t="str">
        <f t="shared" si="1"/>
        <v>OPI RX</v>
      </c>
      <c r="F564" s="236" t="str">
        <f t="shared" si="2"/>
        <v>#VALUE!</v>
      </c>
      <c r="G564" s="236" t="str">
        <f t="shared" si="3"/>
        <v>#VALUE!</v>
      </c>
      <c r="H564" s="236" t="str">
        <f t="shared" si="4"/>
        <v>#VALUE!</v>
      </c>
      <c r="I564" s="236" t="str">
        <f t="shared" si="5"/>
        <v>#VALUE!</v>
      </c>
      <c r="J564" s="236" t="str">
        <f t="shared" si="6"/>
        <v>#VALUE!</v>
      </c>
      <c r="K564" s="236" t="str">
        <f t="shared" si="7"/>
        <v>#VALUE!</v>
      </c>
      <c r="L564" s="236" t="str">
        <f t="shared" si="8"/>
        <v>#VALUE!</v>
      </c>
      <c r="M564" s="236" t="str">
        <f t="shared" si="9"/>
        <v>#VALUE!</v>
      </c>
      <c r="N564" s="236" t="str">
        <f t="shared" si="10"/>
        <v>#VALUE!</v>
      </c>
      <c r="O564" s="236" t="str">
        <f t="shared" si="11"/>
        <v>#VALUE!</v>
      </c>
      <c r="P564" s="237" t="str">
        <f t="shared" si="12"/>
        <v>OPIOIDS</v>
      </c>
      <c r="Q564" s="234" t="b">
        <v>0</v>
      </c>
      <c r="R564" s="237" t="str">
        <f t="shared" si="27"/>
        <v>LOW</v>
      </c>
      <c r="S564" s="238"/>
      <c r="T564" s="238" t="str">
        <f t="shared" si="30"/>
        <v>  -  </v>
      </c>
      <c r="U564" s="237" t="str">
        <f t="shared" si="29"/>
        <v>DUE COMM</v>
      </c>
      <c r="V564" s="237" t="str">
        <f t="shared" si="16"/>
        <v> </v>
      </c>
      <c r="W564" s="83"/>
      <c r="X564" s="83"/>
      <c r="Y564" s="83"/>
      <c r="Z564" s="83"/>
      <c r="AA564" s="83"/>
      <c r="AB564" s="83"/>
      <c r="AC564" s="83"/>
      <c r="AD564" s="83"/>
      <c r="AE564" s="83"/>
    </row>
    <row r="565">
      <c r="A565" s="244">
        <v>11798.0</v>
      </c>
      <c r="B565" s="245" t="s">
        <v>7802</v>
      </c>
      <c r="C565" s="230" t="b">
        <v>0</v>
      </c>
      <c r="D565" s="235" t="s">
        <v>7552</v>
      </c>
      <c r="E565" s="236" t="str">
        <f t="shared" si="1"/>
        <v>#VALUE!</v>
      </c>
      <c r="F565" s="236" t="str">
        <f t="shared" si="2"/>
        <v>#VALUE!</v>
      </c>
      <c r="G565" s="236" t="str">
        <f t="shared" si="3"/>
        <v>#VALUE!</v>
      </c>
      <c r="H565" s="236" t="str">
        <f t="shared" si="4"/>
        <v>#VALUE!</v>
      </c>
      <c r="I565" s="236" t="str">
        <f t="shared" si="5"/>
        <v>#VALUE!</v>
      </c>
      <c r="J565" s="236" t="str">
        <f t="shared" si="6"/>
        <v>#VALUE!</v>
      </c>
      <c r="K565" s="236" t="str">
        <f t="shared" si="7"/>
        <v>#VALUE!</v>
      </c>
      <c r="L565" s="236" t="str">
        <f t="shared" si="8"/>
        <v>#VALUE!</v>
      </c>
      <c r="M565" s="236" t="str">
        <f t="shared" si="9"/>
        <v>OPI RX</v>
      </c>
      <c r="N565" s="236" t="str">
        <f t="shared" si="10"/>
        <v>#VALUE!</v>
      </c>
      <c r="O565" s="236" t="str">
        <f t="shared" si="11"/>
        <v>#VALUE!</v>
      </c>
      <c r="P565" s="237" t="str">
        <f t="shared" si="12"/>
        <v>OPIOIDS</v>
      </c>
      <c r="Q565" s="237" t="b">
        <v>0</v>
      </c>
      <c r="R565" s="237" t="str">
        <f t="shared" si="27"/>
        <v>LOW</v>
      </c>
      <c r="S565" s="238"/>
      <c r="T565" s="238" t="str">
        <f t="shared" si="30"/>
        <v>  -  </v>
      </c>
      <c r="U565" s="237" t="str">
        <f t="shared" si="29"/>
        <v>DUE COMM</v>
      </c>
      <c r="V565" s="237" t="str">
        <f t="shared" si="16"/>
        <v> </v>
      </c>
      <c r="W565" s="83"/>
      <c r="X565" s="83"/>
      <c r="Y565" s="83"/>
      <c r="Z565" s="83"/>
      <c r="AA565" s="83"/>
      <c r="AB565" s="83"/>
      <c r="AC565" s="83"/>
      <c r="AD565" s="83"/>
      <c r="AE565" s="83"/>
    </row>
    <row r="566">
      <c r="A566" s="233">
        <v>11809.0</v>
      </c>
      <c r="B566" s="234" t="s">
        <v>7566</v>
      </c>
      <c r="C566" s="231" t="b">
        <v>1</v>
      </c>
      <c r="D566" s="235">
        <v>44628.0</v>
      </c>
      <c r="E566" s="236" t="str">
        <f t="shared" si="1"/>
        <v>#VALUE!</v>
      </c>
      <c r="F566" s="236" t="str">
        <f t="shared" si="2"/>
        <v>OPI RX</v>
      </c>
      <c r="G566" s="236" t="str">
        <f t="shared" si="3"/>
        <v>#VALUE!</v>
      </c>
      <c r="H566" s="236" t="str">
        <f t="shared" si="4"/>
        <v>#VALUE!</v>
      </c>
      <c r="I566" s="236" t="str">
        <f t="shared" si="5"/>
        <v>#VALUE!</v>
      </c>
      <c r="J566" s="236" t="str">
        <f t="shared" si="6"/>
        <v>#VALUE!</v>
      </c>
      <c r="K566" s="236" t="str">
        <f t="shared" si="7"/>
        <v>#VALUE!</v>
      </c>
      <c r="L566" s="236" t="str">
        <f t="shared" si="8"/>
        <v>#VALUE!</v>
      </c>
      <c r="M566" s="236" t="str">
        <f t="shared" si="9"/>
        <v>#VALUE!</v>
      </c>
      <c r="N566" s="236" t="str">
        <f t="shared" si="10"/>
        <v>#VALUE!</v>
      </c>
      <c r="O566" s="236" t="str">
        <f t="shared" si="11"/>
        <v>#VALUE!</v>
      </c>
      <c r="P566" s="237" t="str">
        <f t="shared" si="12"/>
        <v>OPIOIDS</v>
      </c>
      <c r="Q566" s="237" t="b">
        <v>1</v>
      </c>
      <c r="R566" s="237" t="str">
        <f t="shared" si="27"/>
        <v>HIGH</v>
      </c>
      <c r="S566" s="238">
        <v>44277.0</v>
      </c>
      <c r="T566" s="243">
        <f t="shared" si="30"/>
        <v>44628</v>
      </c>
      <c r="U566" s="237" t="str">
        <f t="shared" si="29"/>
        <v> </v>
      </c>
      <c r="V566" s="237" t="str">
        <f t="shared" si="16"/>
        <v> </v>
      </c>
      <c r="W566" s="83"/>
      <c r="X566" s="83"/>
      <c r="Y566" s="83"/>
      <c r="Z566" s="83"/>
      <c r="AA566" s="83"/>
      <c r="AB566" s="83"/>
      <c r="AC566" s="83"/>
      <c r="AD566" s="83"/>
      <c r="AE566" s="83"/>
    </row>
    <row r="567">
      <c r="A567" s="233">
        <v>11810.0</v>
      </c>
      <c r="B567" s="234" t="s">
        <v>7803</v>
      </c>
      <c r="C567" s="231" t="b">
        <v>1</v>
      </c>
      <c r="D567" s="243">
        <v>44447.0</v>
      </c>
      <c r="E567" s="236" t="str">
        <f t="shared" si="1"/>
        <v>#VALUE!</v>
      </c>
      <c r="F567" s="236" t="str">
        <f t="shared" si="2"/>
        <v>#VALUE!</v>
      </c>
      <c r="G567" s="236" t="str">
        <f t="shared" si="3"/>
        <v>#VALUE!</v>
      </c>
      <c r="H567" s="236" t="str">
        <f t="shared" si="4"/>
        <v>#VALUE!</v>
      </c>
      <c r="I567" s="236" t="str">
        <f t="shared" si="5"/>
        <v>#VALUE!</v>
      </c>
      <c r="J567" s="236" t="str">
        <f t="shared" si="6"/>
        <v>#VALUE!</v>
      </c>
      <c r="K567" s="236" t="str">
        <f t="shared" si="7"/>
        <v>#VALUE!</v>
      </c>
      <c r="L567" s="236" t="str">
        <f t="shared" si="8"/>
        <v>#VALUE!</v>
      </c>
      <c r="M567" s="236" t="str">
        <f t="shared" si="9"/>
        <v>#VALUE!</v>
      </c>
      <c r="N567" s="236" t="str">
        <f t="shared" si="10"/>
        <v>#VALUE!</v>
      </c>
      <c r="O567" s="236" t="str">
        <f t="shared" si="11"/>
        <v>#VALUE!</v>
      </c>
      <c r="P567" s="237" t="str">
        <f t="shared" si="12"/>
        <v>NO RX</v>
      </c>
      <c r="Q567" s="237" t="b">
        <v>1</v>
      </c>
      <c r="R567" s="237" t="str">
        <f t="shared" si="27"/>
        <v>HIGH</v>
      </c>
      <c r="S567" s="238"/>
      <c r="T567" s="243">
        <f t="shared" si="30"/>
        <v>44447</v>
      </c>
      <c r="U567" s="237" t="str">
        <f t="shared" si="29"/>
        <v>DUE COMM</v>
      </c>
      <c r="V567" s="237" t="str">
        <f t="shared" si="16"/>
        <v> </v>
      </c>
      <c r="W567" s="83"/>
      <c r="X567" s="83"/>
      <c r="Y567" s="83"/>
      <c r="Z567" s="83"/>
      <c r="AA567" s="83"/>
      <c r="AB567" s="83"/>
      <c r="AC567" s="83"/>
      <c r="AD567" s="83"/>
      <c r="AE567" s="83"/>
    </row>
    <row r="568">
      <c r="A568" s="233">
        <v>11812.0</v>
      </c>
      <c r="B568" s="239" t="s">
        <v>7603</v>
      </c>
      <c r="C568" s="230" t="b">
        <v>1</v>
      </c>
      <c r="D568" s="235">
        <v>44614.0</v>
      </c>
      <c r="E568" s="236" t="str">
        <f t="shared" si="1"/>
        <v>#VALUE!</v>
      </c>
      <c r="F568" s="236" t="str">
        <f t="shared" si="2"/>
        <v>#VALUE!</v>
      </c>
      <c r="G568" s="236" t="str">
        <f t="shared" si="3"/>
        <v>OPI RX</v>
      </c>
      <c r="H568" s="236" t="str">
        <f t="shared" si="4"/>
        <v>OPI RX</v>
      </c>
      <c r="I568" s="236" t="str">
        <f t="shared" si="5"/>
        <v>#VALUE!</v>
      </c>
      <c r="J568" s="236" t="str">
        <f t="shared" si="6"/>
        <v>#VALUE!</v>
      </c>
      <c r="K568" s="236" t="str">
        <f t="shared" si="7"/>
        <v>#VALUE!</v>
      </c>
      <c r="L568" s="236" t="str">
        <f t="shared" si="8"/>
        <v>#VALUE!</v>
      </c>
      <c r="M568" s="236" t="str">
        <f t="shared" si="9"/>
        <v>#VALUE!</v>
      </c>
      <c r="N568" s="236" t="str">
        <f t="shared" si="10"/>
        <v>#VALUE!</v>
      </c>
      <c r="O568" s="236" t="str">
        <f t="shared" si="11"/>
        <v>#VALUE!</v>
      </c>
      <c r="P568" s="237" t="str">
        <f t="shared" si="12"/>
        <v>OPIOIDS</v>
      </c>
      <c r="Q568" s="237" t="b">
        <v>0</v>
      </c>
      <c r="R568" s="237" t="str">
        <f t="shared" si="27"/>
        <v>LOW</v>
      </c>
      <c r="S568" s="238">
        <v>44260.0</v>
      </c>
      <c r="T568" s="243">
        <f t="shared" si="30"/>
        <v>44614</v>
      </c>
      <c r="U568" s="237" t="str">
        <f t="shared" si="29"/>
        <v>DUE COMM</v>
      </c>
      <c r="V568" s="237" t="str">
        <f t="shared" si="16"/>
        <v> </v>
      </c>
      <c r="W568" s="83"/>
      <c r="X568" s="83"/>
      <c r="Y568" s="83"/>
      <c r="Z568" s="83"/>
      <c r="AA568" s="83"/>
      <c r="AB568" s="83"/>
      <c r="AC568" s="83"/>
      <c r="AD568" s="83"/>
      <c r="AE568" s="83"/>
    </row>
    <row r="569">
      <c r="A569" s="233">
        <v>11825.0</v>
      </c>
      <c r="B569" s="234" t="s">
        <v>7804</v>
      </c>
      <c r="C569" s="230" t="b">
        <v>1</v>
      </c>
      <c r="D569" s="235">
        <v>44628.0</v>
      </c>
      <c r="E569" s="236" t="str">
        <f t="shared" si="1"/>
        <v>#VALUE!</v>
      </c>
      <c r="F569" s="236" t="str">
        <f t="shared" si="2"/>
        <v>#VALUE!</v>
      </c>
      <c r="G569" s="236" t="str">
        <f t="shared" si="3"/>
        <v>#VALUE!</v>
      </c>
      <c r="H569" s="236" t="str">
        <f t="shared" si="4"/>
        <v>OPI RX</v>
      </c>
      <c r="I569" s="236" t="str">
        <f t="shared" si="5"/>
        <v>#VALUE!</v>
      </c>
      <c r="J569" s="236" t="str">
        <f t="shared" si="6"/>
        <v>#VALUE!</v>
      </c>
      <c r="K569" s="236" t="str">
        <f t="shared" si="7"/>
        <v>#VALUE!</v>
      </c>
      <c r="L569" s="236" t="str">
        <f t="shared" si="8"/>
        <v>#VALUE!</v>
      </c>
      <c r="M569" s="236" t="str">
        <f t="shared" si="9"/>
        <v>#VALUE!</v>
      </c>
      <c r="N569" s="236" t="str">
        <f t="shared" si="10"/>
        <v>#VALUE!</v>
      </c>
      <c r="O569" s="236" t="str">
        <f t="shared" si="11"/>
        <v>#VALUE!</v>
      </c>
      <c r="P569" s="237" t="str">
        <f t="shared" si="12"/>
        <v>OPIOIDS</v>
      </c>
      <c r="Q569" s="237" t="b">
        <v>1</v>
      </c>
      <c r="R569" s="237" t="str">
        <f t="shared" si="27"/>
        <v>HIGH</v>
      </c>
      <c r="S569" s="238">
        <v>44364.0</v>
      </c>
      <c r="T569" s="243">
        <f t="shared" si="30"/>
        <v>44628</v>
      </c>
      <c r="U569" s="237" t="str">
        <f t="shared" si="29"/>
        <v> </v>
      </c>
      <c r="V569" s="237" t="str">
        <f t="shared" si="16"/>
        <v> </v>
      </c>
      <c r="W569" s="83"/>
      <c r="X569" s="83"/>
      <c r="Y569" s="83"/>
      <c r="Z569" s="83"/>
      <c r="AA569" s="83"/>
      <c r="AB569" s="83"/>
      <c r="AC569" s="83"/>
      <c r="AD569" s="83"/>
      <c r="AE569" s="83"/>
    </row>
    <row r="570">
      <c r="A570" s="244">
        <v>11827.0</v>
      </c>
      <c r="B570" s="245" t="s">
        <v>7594</v>
      </c>
      <c r="C570" s="231" t="b">
        <v>1</v>
      </c>
      <c r="D570" s="235">
        <v>44634.0</v>
      </c>
      <c r="E570" s="236" t="str">
        <f t="shared" si="1"/>
        <v>OPI RX</v>
      </c>
      <c r="F570" s="236" t="str">
        <f t="shared" si="2"/>
        <v>#VALUE!</v>
      </c>
      <c r="G570" s="236" t="str">
        <f t="shared" si="3"/>
        <v>#VALUE!</v>
      </c>
      <c r="H570" s="236" t="str">
        <f t="shared" si="4"/>
        <v>#VALUE!</v>
      </c>
      <c r="I570" s="236" t="str">
        <f t="shared" si="5"/>
        <v>#VALUE!</v>
      </c>
      <c r="J570" s="236" t="str">
        <f t="shared" si="6"/>
        <v>#VALUE!</v>
      </c>
      <c r="K570" s="236" t="str">
        <f t="shared" si="7"/>
        <v>#VALUE!</v>
      </c>
      <c r="L570" s="236" t="str">
        <f t="shared" si="8"/>
        <v>#VALUE!</v>
      </c>
      <c r="M570" s="236" t="str">
        <f t="shared" si="9"/>
        <v>#VALUE!</v>
      </c>
      <c r="N570" s="236" t="str">
        <f t="shared" si="10"/>
        <v>#VALUE!</v>
      </c>
      <c r="O570" s="236" t="str">
        <f t="shared" si="11"/>
        <v>#VALUE!</v>
      </c>
      <c r="P570" s="237" t="str">
        <f t="shared" si="12"/>
        <v>OPIOIDS</v>
      </c>
      <c r="Q570" s="237" t="b">
        <v>0</v>
      </c>
      <c r="R570" s="237" t="str">
        <f t="shared" si="27"/>
        <v>LOW</v>
      </c>
      <c r="S570" s="238">
        <v>44424.0</v>
      </c>
      <c r="T570" s="243">
        <f t="shared" si="30"/>
        <v>44634</v>
      </c>
      <c r="U570" s="237" t="str">
        <f t="shared" si="29"/>
        <v> </v>
      </c>
      <c r="V570" s="237" t="str">
        <f t="shared" si="16"/>
        <v> </v>
      </c>
      <c r="W570" s="83"/>
      <c r="X570" s="83"/>
      <c r="Y570" s="83"/>
      <c r="Z570" s="83"/>
      <c r="AA570" s="83"/>
      <c r="AB570" s="83"/>
      <c r="AC570" s="83"/>
      <c r="AD570" s="83"/>
      <c r="AE570" s="83"/>
    </row>
    <row r="571">
      <c r="A571" s="233">
        <v>11830.0</v>
      </c>
      <c r="B571" s="234" t="s">
        <v>7585</v>
      </c>
      <c r="C571" s="230" t="b">
        <v>1</v>
      </c>
      <c r="D571" s="243">
        <v>44497.0</v>
      </c>
      <c r="E571" s="236" t="str">
        <f t="shared" si="1"/>
        <v>#VALUE!</v>
      </c>
      <c r="F571" s="236" t="str">
        <f t="shared" si="2"/>
        <v>OPI RX</v>
      </c>
      <c r="G571" s="236" t="str">
        <f t="shared" si="3"/>
        <v>#VALUE!</v>
      </c>
      <c r="H571" s="236" t="str">
        <f t="shared" si="4"/>
        <v>#VALUE!</v>
      </c>
      <c r="I571" s="236" t="str">
        <f t="shared" si="5"/>
        <v>#VALUE!</v>
      </c>
      <c r="J571" s="236" t="str">
        <f t="shared" si="6"/>
        <v>#VALUE!</v>
      </c>
      <c r="K571" s="236" t="str">
        <f t="shared" si="7"/>
        <v>#VALUE!</v>
      </c>
      <c r="L571" s="236" t="str">
        <f t="shared" si="8"/>
        <v>#VALUE!</v>
      </c>
      <c r="M571" s="236" t="str">
        <f t="shared" si="9"/>
        <v>#VALUE!</v>
      </c>
      <c r="N571" s="236" t="str">
        <f t="shared" si="10"/>
        <v>#VALUE!</v>
      </c>
      <c r="O571" s="236" t="str">
        <f t="shared" si="11"/>
        <v>#VALUE!</v>
      </c>
      <c r="P571" s="237" t="str">
        <f t="shared" si="12"/>
        <v>OPIOIDS</v>
      </c>
      <c r="Q571" s="237" t="b">
        <v>0</v>
      </c>
      <c r="R571" s="237" t="str">
        <f t="shared" si="27"/>
        <v>LOW</v>
      </c>
      <c r="S571" s="238">
        <v>44142.0</v>
      </c>
      <c r="T571" s="243">
        <f t="shared" si="30"/>
        <v>44497</v>
      </c>
      <c r="U571" s="237" t="str">
        <f t="shared" si="29"/>
        <v>DUE COMM</v>
      </c>
      <c r="V571" s="237" t="str">
        <f t="shared" si="16"/>
        <v> </v>
      </c>
      <c r="W571" s="83"/>
      <c r="X571" s="83"/>
      <c r="Y571" s="83"/>
      <c r="Z571" s="83"/>
      <c r="AA571" s="83"/>
      <c r="AB571" s="83"/>
      <c r="AC571" s="83"/>
      <c r="AD571" s="83"/>
      <c r="AE571" s="83"/>
    </row>
    <row r="572">
      <c r="A572" s="244">
        <v>11831.0</v>
      </c>
      <c r="B572" s="245" t="s">
        <v>7805</v>
      </c>
      <c r="C572" s="231" t="b">
        <v>1</v>
      </c>
      <c r="D572" s="243">
        <v>44535.0</v>
      </c>
      <c r="E572" s="236" t="str">
        <f t="shared" si="1"/>
        <v>#VALUE!</v>
      </c>
      <c r="F572" s="236" t="str">
        <f t="shared" si="2"/>
        <v>#VALUE!</v>
      </c>
      <c r="G572" s="236" t="str">
        <f t="shared" si="3"/>
        <v>#VALUE!</v>
      </c>
      <c r="H572" s="236" t="str">
        <f t="shared" si="4"/>
        <v>#VALUE!</v>
      </c>
      <c r="I572" s="236" t="str">
        <f t="shared" si="5"/>
        <v>#VALUE!</v>
      </c>
      <c r="J572" s="236" t="str">
        <f t="shared" si="6"/>
        <v>#VALUE!</v>
      </c>
      <c r="K572" s="236" t="str">
        <f t="shared" si="7"/>
        <v>#VALUE!</v>
      </c>
      <c r="L572" s="236" t="str">
        <f t="shared" si="8"/>
        <v>#VALUE!</v>
      </c>
      <c r="M572" s="236" t="str">
        <f t="shared" si="9"/>
        <v>OPI RX</v>
      </c>
      <c r="N572" s="236" t="str">
        <f t="shared" si="10"/>
        <v>#VALUE!</v>
      </c>
      <c r="O572" s="236" t="str">
        <f t="shared" si="11"/>
        <v>#VALUE!</v>
      </c>
      <c r="P572" s="237" t="str">
        <f t="shared" si="12"/>
        <v>OPIOIDS</v>
      </c>
      <c r="Q572" s="237" t="b">
        <v>0</v>
      </c>
      <c r="R572" s="237" t="str">
        <f t="shared" si="27"/>
        <v>LOW</v>
      </c>
      <c r="S572" s="238">
        <v>44379.0</v>
      </c>
      <c r="T572" s="243">
        <f t="shared" si="30"/>
        <v>44535</v>
      </c>
      <c r="U572" s="237" t="str">
        <f t="shared" si="29"/>
        <v> </v>
      </c>
      <c r="V572" s="237" t="str">
        <f t="shared" si="16"/>
        <v> </v>
      </c>
      <c r="W572" s="83"/>
      <c r="X572" s="83"/>
      <c r="Y572" s="83"/>
      <c r="Z572" s="83"/>
      <c r="AA572" s="83"/>
      <c r="AB572" s="83"/>
      <c r="AC572" s="83"/>
      <c r="AD572" s="83"/>
      <c r="AE572" s="83"/>
    </row>
    <row r="573">
      <c r="A573" s="233">
        <v>11839.0</v>
      </c>
      <c r="B573" s="234" t="s">
        <v>7639</v>
      </c>
      <c r="C573" s="230" t="b">
        <v>1</v>
      </c>
      <c r="D573" s="235">
        <v>44577.0</v>
      </c>
      <c r="E573" s="236" t="str">
        <f t="shared" si="1"/>
        <v>#VALUE!</v>
      </c>
      <c r="F573" s="236" t="str">
        <f t="shared" si="2"/>
        <v>OPI RX</v>
      </c>
      <c r="G573" s="236" t="str">
        <f t="shared" si="3"/>
        <v>#VALUE!</v>
      </c>
      <c r="H573" s="236" t="str">
        <f t="shared" si="4"/>
        <v>#VALUE!</v>
      </c>
      <c r="I573" s="236" t="str">
        <f t="shared" si="5"/>
        <v>#VALUE!</v>
      </c>
      <c r="J573" s="236" t="str">
        <f t="shared" si="6"/>
        <v>#VALUE!</v>
      </c>
      <c r="K573" s="236" t="str">
        <f t="shared" si="7"/>
        <v>#VALUE!</v>
      </c>
      <c r="L573" s="236" t="str">
        <f t="shared" si="8"/>
        <v>#VALUE!</v>
      </c>
      <c r="M573" s="236" t="str">
        <f t="shared" si="9"/>
        <v>#VALUE!</v>
      </c>
      <c r="N573" s="236" t="str">
        <f t="shared" si="10"/>
        <v>#VALUE!</v>
      </c>
      <c r="O573" s="236" t="str">
        <f t="shared" si="11"/>
        <v>#VALUE!</v>
      </c>
      <c r="P573" s="237" t="str">
        <f t="shared" si="12"/>
        <v>OPIOIDS</v>
      </c>
      <c r="Q573" s="234" t="b">
        <v>0</v>
      </c>
      <c r="R573" s="237" t="str">
        <f t="shared" si="27"/>
        <v>LOW</v>
      </c>
      <c r="S573" s="238"/>
      <c r="T573" s="243">
        <f t="shared" si="30"/>
        <v>44577</v>
      </c>
      <c r="U573" s="237" t="str">
        <f t="shared" si="29"/>
        <v>DUE COMM</v>
      </c>
      <c r="V573" s="237" t="str">
        <f t="shared" si="16"/>
        <v> </v>
      </c>
      <c r="W573" s="83"/>
      <c r="X573" s="83"/>
      <c r="Y573" s="83"/>
      <c r="Z573" s="83"/>
      <c r="AA573" s="83"/>
      <c r="AB573" s="83"/>
      <c r="AC573" s="83"/>
      <c r="AD573" s="83"/>
      <c r="AE573" s="83"/>
    </row>
    <row r="574">
      <c r="A574" s="233">
        <v>11852.0</v>
      </c>
      <c r="B574" s="239" t="s">
        <v>7556</v>
      </c>
      <c r="C574" s="230" t="b">
        <v>1</v>
      </c>
      <c r="D574" s="235">
        <v>44615.0</v>
      </c>
      <c r="E574" s="236" t="str">
        <f t="shared" si="1"/>
        <v>OPI RX</v>
      </c>
      <c r="F574" s="236" t="str">
        <f t="shared" si="2"/>
        <v>#VALUE!</v>
      </c>
      <c r="G574" s="236" t="str">
        <f t="shared" si="3"/>
        <v>#VALUE!</v>
      </c>
      <c r="H574" s="236" t="str">
        <f t="shared" si="4"/>
        <v>#VALUE!</v>
      </c>
      <c r="I574" s="236" t="str">
        <f t="shared" si="5"/>
        <v>#VALUE!</v>
      </c>
      <c r="J574" s="236" t="str">
        <f t="shared" si="6"/>
        <v>#VALUE!</v>
      </c>
      <c r="K574" s="236" t="str">
        <f t="shared" si="7"/>
        <v>#VALUE!</v>
      </c>
      <c r="L574" s="236" t="str">
        <f t="shared" si="8"/>
        <v>#VALUE!</v>
      </c>
      <c r="M574" s="236" t="str">
        <f t="shared" si="9"/>
        <v>#VALUE!</v>
      </c>
      <c r="N574" s="236" t="str">
        <f t="shared" si="10"/>
        <v>#VALUE!</v>
      </c>
      <c r="O574" s="236" t="str">
        <f t="shared" si="11"/>
        <v>#VALUE!</v>
      </c>
      <c r="P574" s="237" t="str">
        <f t="shared" si="12"/>
        <v>OPIOIDS</v>
      </c>
      <c r="Q574" s="237" t="b">
        <v>0</v>
      </c>
      <c r="R574" s="237" t="str">
        <f t="shared" si="27"/>
        <v>LOW</v>
      </c>
      <c r="S574" s="238"/>
      <c r="T574" s="243">
        <f t="shared" si="30"/>
        <v>44615</v>
      </c>
      <c r="U574" s="237" t="str">
        <f t="shared" si="29"/>
        <v>DUE COMM</v>
      </c>
      <c r="V574" s="237" t="str">
        <f t="shared" si="16"/>
        <v> </v>
      </c>
      <c r="W574" s="83"/>
      <c r="X574" s="83"/>
      <c r="Y574" s="83"/>
      <c r="Z574" s="83"/>
      <c r="AA574" s="83"/>
      <c r="AB574" s="83"/>
      <c r="AC574" s="83"/>
      <c r="AD574" s="83"/>
      <c r="AE574" s="83"/>
    </row>
    <row r="575">
      <c r="A575" s="244">
        <v>11855.0</v>
      </c>
      <c r="B575" s="245" t="s">
        <v>7606</v>
      </c>
      <c r="C575" s="230" t="b">
        <v>0</v>
      </c>
      <c r="D575" s="235" t="s">
        <v>7552</v>
      </c>
      <c r="E575" s="236" t="str">
        <f t="shared" si="1"/>
        <v>#VALUE!</v>
      </c>
      <c r="F575" s="236" t="str">
        <f t="shared" si="2"/>
        <v>#VALUE!</v>
      </c>
      <c r="G575" s="236" t="str">
        <f t="shared" si="3"/>
        <v>#VALUE!</v>
      </c>
      <c r="H575" s="236" t="str">
        <f t="shared" si="4"/>
        <v>#VALUE!</v>
      </c>
      <c r="I575" s="236" t="str">
        <f t="shared" si="5"/>
        <v>#VALUE!</v>
      </c>
      <c r="J575" s="236" t="str">
        <f t="shared" si="6"/>
        <v>#VALUE!</v>
      </c>
      <c r="K575" s="236" t="str">
        <f t="shared" si="7"/>
        <v>#VALUE!</v>
      </c>
      <c r="L575" s="236" t="str">
        <f t="shared" si="8"/>
        <v>#VALUE!</v>
      </c>
      <c r="M575" s="236" t="str">
        <f t="shared" si="9"/>
        <v>OPI RX</v>
      </c>
      <c r="N575" s="236" t="str">
        <f t="shared" si="10"/>
        <v>#VALUE!</v>
      </c>
      <c r="O575" s="236" t="str">
        <f t="shared" si="11"/>
        <v>#VALUE!</v>
      </c>
      <c r="P575" s="237" t="str">
        <f t="shared" si="12"/>
        <v>OPIOIDS</v>
      </c>
      <c r="Q575" s="237" t="b">
        <v>0</v>
      </c>
      <c r="R575" s="237" t="str">
        <f t="shared" si="27"/>
        <v>LOW</v>
      </c>
      <c r="S575" s="238"/>
      <c r="T575" s="238" t="str">
        <f t="shared" si="30"/>
        <v>  -  </v>
      </c>
      <c r="U575" s="237" t="str">
        <f t="shared" si="29"/>
        <v>DUE COMM</v>
      </c>
      <c r="V575" s="237" t="str">
        <f t="shared" si="16"/>
        <v> </v>
      </c>
      <c r="W575" s="83"/>
      <c r="X575" s="83"/>
      <c r="Y575" s="83"/>
      <c r="Z575" s="83"/>
      <c r="AA575" s="83"/>
      <c r="AB575" s="83"/>
      <c r="AC575" s="83"/>
      <c r="AD575" s="83"/>
      <c r="AE575" s="83"/>
    </row>
    <row r="576">
      <c r="A576" s="233">
        <v>11856.0</v>
      </c>
      <c r="B576" s="234" t="s">
        <v>7616</v>
      </c>
      <c r="C576" s="230" t="b">
        <v>1</v>
      </c>
      <c r="D576" s="243">
        <v>44489.0</v>
      </c>
      <c r="E576" s="236" t="str">
        <f t="shared" si="1"/>
        <v>#VALUE!</v>
      </c>
      <c r="F576" s="236" t="str">
        <f t="shared" si="2"/>
        <v>#VALUE!</v>
      </c>
      <c r="G576" s="236" t="str">
        <f t="shared" si="3"/>
        <v>#VALUE!</v>
      </c>
      <c r="H576" s="236" t="str">
        <f t="shared" si="4"/>
        <v>#VALUE!</v>
      </c>
      <c r="I576" s="236" t="str">
        <f t="shared" si="5"/>
        <v>#VALUE!</v>
      </c>
      <c r="J576" s="236" t="str">
        <f t="shared" si="6"/>
        <v>#VALUE!</v>
      </c>
      <c r="K576" s="236" t="str">
        <f t="shared" si="7"/>
        <v>#VALUE!</v>
      </c>
      <c r="L576" s="236" t="str">
        <f t="shared" si="8"/>
        <v>#VALUE!</v>
      </c>
      <c r="M576" s="236" t="str">
        <f t="shared" si="9"/>
        <v>OPI RX</v>
      </c>
      <c r="N576" s="236" t="str">
        <f t="shared" si="10"/>
        <v>#VALUE!</v>
      </c>
      <c r="O576" s="236" t="str">
        <f t="shared" si="11"/>
        <v>#VALUE!</v>
      </c>
      <c r="P576" s="237" t="str">
        <f t="shared" si="12"/>
        <v>OPIOIDS</v>
      </c>
      <c r="Q576" s="234" t="b">
        <v>0</v>
      </c>
      <c r="R576" s="237" t="str">
        <f t="shared" si="27"/>
        <v>LOW</v>
      </c>
      <c r="S576" s="238">
        <v>44440.0</v>
      </c>
      <c r="T576" s="243">
        <f t="shared" si="30"/>
        <v>44489</v>
      </c>
      <c r="U576" s="237" t="str">
        <f t="shared" si="29"/>
        <v> </v>
      </c>
      <c r="V576" s="237" t="str">
        <f t="shared" si="16"/>
        <v> </v>
      </c>
      <c r="W576" s="83"/>
      <c r="X576" s="83"/>
      <c r="Y576" s="83"/>
      <c r="Z576" s="83"/>
      <c r="AA576" s="83"/>
      <c r="AB576" s="83"/>
      <c r="AC576" s="83"/>
      <c r="AD576" s="83"/>
      <c r="AE576" s="83"/>
    </row>
    <row r="577">
      <c r="A577" s="233">
        <v>11858.0</v>
      </c>
      <c r="B577" s="234" t="s">
        <v>7568</v>
      </c>
      <c r="C577" s="231" t="b">
        <v>1</v>
      </c>
      <c r="D577" s="243">
        <v>44559.0</v>
      </c>
      <c r="E577" s="236" t="str">
        <f t="shared" si="1"/>
        <v>#VALUE!</v>
      </c>
      <c r="F577" s="236" t="str">
        <f t="shared" si="2"/>
        <v>OPI RX</v>
      </c>
      <c r="G577" s="236" t="str">
        <f t="shared" si="3"/>
        <v>#VALUE!</v>
      </c>
      <c r="H577" s="236" t="str">
        <f t="shared" si="4"/>
        <v>#VALUE!</v>
      </c>
      <c r="I577" s="236" t="str">
        <f t="shared" si="5"/>
        <v>#VALUE!</v>
      </c>
      <c r="J577" s="236" t="str">
        <f t="shared" si="6"/>
        <v>#VALUE!</v>
      </c>
      <c r="K577" s="236" t="str">
        <f t="shared" si="7"/>
        <v>#VALUE!</v>
      </c>
      <c r="L577" s="236" t="str">
        <f t="shared" si="8"/>
        <v>#VALUE!</v>
      </c>
      <c r="M577" s="236" t="str">
        <f t="shared" si="9"/>
        <v>#VALUE!</v>
      </c>
      <c r="N577" s="236" t="str">
        <f t="shared" si="10"/>
        <v>#VALUE!</v>
      </c>
      <c r="O577" s="236" t="str">
        <f t="shared" si="11"/>
        <v>#VALUE!</v>
      </c>
      <c r="P577" s="237" t="str">
        <f t="shared" si="12"/>
        <v>OPIOIDS</v>
      </c>
      <c r="Q577" s="237" t="b">
        <v>1</v>
      </c>
      <c r="R577" s="237" t="str">
        <f t="shared" si="27"/>
        <v>HIGH</v>
      </c>
      <c r="S577" s="238">
        <v>44315.0</v>
      </c>
      <c r="T577" s="243">
        <f t="shared" si="30"/>
        <v>44559</v>
      </c>
      <c r="U577" s="237" t="str">
        <f t="shared" si="29"/>
        <v> </v>
      </c>
      <c r="V577" s="237" t="str">
        <f t="shared" si="16"/>
        <v> </v>
      </c>
      <c r="W577" s="83"/>
      <c r="X577" s="83"/>
      <c r="Y577" s="83"/>
      <c r="Z577" s="83"/>
      <c r="AA577" s="83"/>
      <c r="AB577" s="83"/>
      <c r="AC577" s="83"/>
      <c r="AD577" s="83"/>
      <c r="AE577" s="83"/>
    </row>
    <row r="578">
      <c r="A578" s="253">
        <v>11864.0</v>
      </c>
      <c r="B578" s="239" t="s">
        <v>7552</v>
      </c>
      <c r="C578" s="230" t="b">
        <v>1</v>
      </c>
      <c r="D578" s="243">
        <v>44529.0</v>
      </c>
      <c r="E578" s="236" t="str">
        <f t="shared" si="1"/>
        <v>#VALUE!</v>
      </c>
      <c r="F578" s="236" t="str">
        <f t="shared" si="2"/>
        <v>#VALUE!</v>
      </c>
      <c r="G578" s="236" t="str">
        <f t="shared" si="3"/>
        <v>#VALUE!</v>
      </c>
      <c r="H578" s="236" t="str">
        <f t="shared" si="4"/>
        <v>#VALUE!</v>
      </c>
      <c r="I578" s="236" t="str">
        <f t="shared" si="5"/>
        <v>#VALUE!</v>
      </c>
      <c r="J578" s="236" t="str">
        <f t="shared" si="6"/>
        <v>#VALUE!</v>
      </c>
      <c r="K578" s="236" t="str">
        <f t="shared" si="7"/>
        <v>#VALUE!</v>
      </c>
      <c r="L578" s="236" t="str">
        <f t="shared" si="8"/>
        <v>#VALUE!</v>
      </c>
      <c r="M578" s="236" t="str">
        <f t="shared" si="9"/>
        <v>#VALUE!</v>
      </c>
      <c r="N578" s="236" t="str">
        <f t="shared" si="10"/>
        <v>#VALUE!</v>
      </c>
      <c r="O578" s="236" t="str">
        <f t="shared" si="11"/>
        <v>#VALUE!</v>
      </c>
      <c r="P578" s="237" t="str">
        <f t="shared" si="12"/>
        <v>NO RX</v>
      </c>
      <c r="Q578" s="237" t="b">
        <v>0</v>
      </c>
      <c r="R578" s="237" t="str">
        <f t="shared" si="27"/>
        <v>LOW</v>
      </c>
      <c r="S578" s="238">
        <v>44253.0</v>
      </c>
      <c r="T578" s="243">
        <f t="shared" si="30"/>
        <v>44529</v>
      </c>
      <c r="U578" s="237" t="str">
        <f t="shared" si="29"/>
        <v>DUE COMM</v>
      </c>
      <c r="V578" s="237" t="str">
        <f t="shared" si="16"/>
        <v> </v>
      </c>
      <c r="W578" s="83"/>
      <c r="X578" s="83"/>
      <c r="Y578" s="83"/>
      <c r="Z578" s="83"/>
      <c r="AA578" s="83"/>
      <c r="AB578" s="83"/>
      <c r="AC578" s="83"/>
      <c r="AD578" s="83"/>
      <c r="AE578" s="83"/>
    </row>
    <row r="579">
      <c r="A579" s="233">
        <v>11865.0</v>
      </c>
      <c r="B579" s="234" t="s">
        <v>7806</v>
      </c>
      <c r="C579" s="230" t="b">
        <v>1</v>
      </c>
      <c r="D579" s="243">
        <v>44565.0</v>
      </c>
      <c r="E579" s="236" t="str">
        <f t="shared" si="1"/>
        <v>#VALUE!</v>
      </c>
      <c r="F579" s="236" t="str">
        <f t="shared" si="2"/>
        <v>#VALUE!</v>
      </c>
      <c r="G579" s="236" t="str">
        <f t="shared" si="3"/>
        <v>#VALUE!</v>
      </c>
      <c r="H579" s="236" t="str">
        <f t="shared" si="4"/>
        <v>#VALUE!</v>
      </c>
      <c r="I579" s="236" t="str">
        <f t="shared" si="5"/>
        <v>#VALUE!</v>
      </c>
      <c r="J579" s="236" t="str">
        <f t="shared" si="6"/>
        <v>#VALUE!</v>
      </c>
      <c r="K579" s="236" t="str">
        <f t="shared" si="7"/>
        <v>#VALUE!</v>
      </c>
      <c r="L579" s="236" t="str">
        <f t="shared" si="8"/>
        <v>#VALUE!</v>
      </c>
      <c r="M579" s="236" t="str">
        <f t="shared" si="9"/>
        <v>OPI RX</v>
      </c>
      <c r="N579" s="236" t="str">
        <f t="shared" si="10"/>
        <v>#VALUE!</v>
      </c>
      <c r="O579" s="236" t="str">
        <f t="shared" si="11"/>
        <v>#VALUE!</v>
      </c>
      <c r="P579" s="237" t="str">
        <f t="shared" si="12"/>
        <v>OPIOIDS</v>
      </c>
      <c r="Q579" s="234" t="b">
        <v>1</v>
      </c>
      <c r="R579" s="237" t="str">
        <f t="shared" si="27"/>
        <v>HIGH</v>
      </c>
      <c r="S579" s="249">
        <v>44277.0</v>
      </c>
      <c r="T579" s="243">
        <f t="shared" si="30"/>
        <v>44565</v>
      </c>
      <c r="U579" s="237" t="str">
        <f t="shared" si="29"/>
        <v> </v>
      </c>
      <c r="V579" s="237" t="str">
        <f t="shared" si="16"/>
        <v> </v>
      </c>
      <c r="W579" s="83"/>
      <c r="X579" s="83"/>
      <c r="Y579" s="83"/>
      <c r="Z579" s="83"/>
      <c r="AA579" s="83"/>
      <c r="AB579" s="83"/>
      <c r="AC579" s="83"/>
      <c r="AD579" s="83"/>
      <c r="AE579" s="83"/>
    </row>
    <row r="580">
      <c r="A580" s="233">
        <v>11870.0</v>
      </c>
      <c r="B580" s="234" t="s">
        <v>7807</v>
      </c>
      <c r="C580" s="230" t="b">
        <v>1</v>
      </c>
      <c r="D580" s="235">
        <v>44591.0</v>
      </c>
      <c r="E580" s="236" t="str">
        <f t="shared" si="1"/>
        <v>OPI RX</v>
      </c>
      <c r="F580" s="236" t="str">
        <f t="shared" si="2"/>
        <v>#VALUE!</v>
      </c>
      <c r="G580" s="236" t="str">
        <f t="shared" si="3"/>
        <v>#VALUE!</v>
      </c>
      <c r="H580" s="236" t="str">
        <f t="shared" si="4"/>
        <v>#VALUE!</v>
      </c>
      <c r="I580" s="236" t="str">
        <f t="shared" si="5"/>
        <v>#VALUE!</v>
      </c>
      <c r="J580" s="236" t="str">
        <f t="shared" si="6"/>
        <v>#VALUE!</v>
      </c>
      <c r="K580" s="236" t="str">
        <f t="shared" si="7"/>
        <v>#VALUE!</v>
      </c>
      <c r="L580" s="236" t="str">
        <f t="shared" si="8"/>
        <v>#VALUE!</v>
      </c>
      <c r="M580" s="236" t="str">
        <f t="shared" si="9"/>
        <v>#VALUE!</v>
      </c>
      <c r="N580" s="236" t="str">
        <f t="shared" si="10"/>
        <v>#VALUE!</v>
      </c>
      <c r="O580" s="236" t="str">
        <f t="shared" si="11"/>
        <v>#VALUE!</v>
      </c>
      <c r="P580" s="237" t="str">
        <f t="shared" si="12"/>
        <v>OPIOIDS</v>
      </c>
      <c r="Q580" s="234" t="b">
        <v>0</v>
      </c>
      <c r="R580" s="237" t="str">
        <f t="shared" si="27"/>
        <v>LOW</v>
      </c>
      <c r="S580" s="238"/>
      <c r="T580" s="243">
        <f t="shared" si="30"/>
        <v>44591</v>
      </c>
      <c r="U580" s="237" t="str">
        <f t="shared" si="29"/>
        <v>DUE COMM</v>
      </c>
      <c r="V580" s="237" t="str">
        <f t="shared" si="16"/>
        <v> </v>
      </c>
      <c r="W580" s="83"/>
      <c r="X580" s="83"/>
      <c r="Y580" s="83"/>
      <c r="Z580" s="83"/>
      <c r="AA580" s="83"/>
      <c r="AB580" s="83"/>
      <c r="AC580" s="83"/>
      <c r="AD580" s="83"/>
      <c r="AE580" s="83"/>
    </row>
    <row r="581">
      <c r="A581" s="244">
        <v>11873.0</v>
      </c>
      <c r="B581" s="245" t="s">
        <v>7808</v>
      </c>
      <c r="C581" s="230" t="b">
        <v>0</v>
      </c>
      <c r="D581" s="235" t="s">
        <v>7552</v>
      </c>
      <c r="E581" s="236" t="str">
        <f t="shared" si="1"/>
        <v>#VALUE!</v>
      </c>
      <c r="F581" s="236" t="str">
        <f t="shared" si="2"/>
        <v>OPI RX</v>
      </c>
      <c r="G581" s="236" t="str">
        <f t="shared" si="3"/>
        <v>#VALUE!</v>
      </c>
      <c r="H581" s="236" t="str">
        <f t="shared" si="4"/>
        <v>OPI RX</v>
      </c>
      <c r="I581" s="236" t="str">
        <f t="shared" si="5"/>
        <v>#VALUE!</v>
      </c>
      <c r="J581" s="236" t="str">
        <f t="shared" si="6"/>
        <v>#VALUE!</v>
      </c>
      <c r="K581" s="236" t="str">
        <f t="shared" si="7"/>
        <v>#VALUE!</v>
      </c>
      <c r="L581" s="236" t="str">
        <f t="shared" si="8"/>
        <v>#VALUE!</v>
      </c>
      <c r="M581" s="236" t="str">
        <f t="shared" si="9"/>
        <v>#VALUE!</v>
      </c>
      <c r="N581" s="236" t="str">
        <f t="shared" si="10"/>
        <v>#VALUE!</v>
      </c>
      <c r="O581" s="236" t="str">
        <f t="shared" si="11"/>
        <v>#VALUE!</v>
      </c>
      <c r="P581" s="237" t="str">
        <f t="shared" si="12"/>
        <v>OPIOIDS</v>
      </c>
      <c r="Q581" s="237" t="b">
        <v>0</v>
      </c>
      <c r="R581" s="237" t="str">
        <f t="shared" si="27"/>
        <v>LOW</v>
      </c>
      <c r="S581" s="238"/>
      <c r="T581" s="238" t="str">
        <f t="shared" si="30"/>
        <v>  -  </v>
      </c>
      <c r="U581" s="237" t="str">
        <f t="shared" si="29"/>
        <v>DUE COMM</v>
      </c>
      <c r="V581" s="237" t="str">
        <f t="shared" si="16"/>
        <v> </v>
      </c>
      <c r="W581" s="83"/>
      <c r="X581" s="83"/>
      <c r="Y581" s="83"/>
      <c r="Z581" s="83"/>
      <c r="AA581" s="83"/>
      <c r="AB581" s="83"/>
      <c r="AC581" s="83"/>
      <c r="AD581" s="83"/>
      <c r="AE581" s="83"/>
    </row>
    <row r="582">
      <c r="A582" s="244">
        <v>11878.0</v>
      </c>
      <c r="B582" s="245" t="s">
        <v>7616</v>
      </c>
      <c r="C582" s="230" t="b">
        <v>0</v>
      </c>
      <c r="D582" s="235" t="s">
        <v>7552</v>
      </c>
      <c r="E582" s="236" t="str">
        <f t="shared" si="1"/>
        <v>#VALUE!</v>
      </c>
      <c r="F582" s="236" t="str">
        <f t="shared" si="2"/>
        <v>#VALUE!</v>
      </c>
      <c r="G582" s="236" t="str">
        <f t="shared" si="3"/>
        <v>#VALUE!</v>
      </c>
      <c r="H582" s="236" t="str">
        <f t="shared" si="4"/>
        <v>#VALUE!</v>
      </c>
      <c r="I582" s="236" t="str">
        <f t="shared" si="5"/>
        <v>#VALUE!</v>
      </c>
      <c r="J582" s="236" t="str">
        <f t="shared" si="6"/>
        <v>#VALUE!</v>
      </c>
      <c r="K582" s="236" t="str">
        <f t="shared" si="7"/>
        <v>#VALUE!</v>
      </c>
      <c r="L582" s="236" t="str">
        <f t="shared" si="8"/>
        <v>#VALUE!</v>
      </c>
      <c r="M582" s="236" t="str">
        <f t="shared" si="9"/>
        <v>OPI RX</v>
      </c>
      <c r="N582" s="236" t="str">
        <f t="shared" si="10"/>
        <v>#VALUE!</v>
      </c>
      <c r="O582" s="236" t="str">
        <f t="shared" si="11"/>
        <v>#VALUE!</v>
      </c>
      <c r="P582" s="237" t="str">
        <f t="shared" si="12"/>
        <v>OPIOIDS</v>
      </c>
      <c r="Q582" s="237" t="b">
        <v>0</v>
      </c>
      <c r="R582" s="237" t="str">
        <f t="shared" si="27"/>
        <v>LOW</v>
      </c>
      <c r="S582" s="238"/>
      <c r="T582" s="238" t="str">
        <f t="shared" si="30"/>
        <v>  -  </v>
      </c>
      <c r="U582" s="237" t="str">
        <f t="shared" si="29"/>
        <v>DUE COMM</v>
      </c>
      <c r="V582" s="237" t="str">
        <f t="shared" si="16"/>
        <v> </v>
      </c>
      <c r="W582" s="83"/>
      <c r="X582" s="83"/>
      <c r="Y582" s="83"/>
      <c r="Z582" s="83"/>
      <c r="AA582" s="83"/>
      <c r="AB582" s="83"/>
      <c r="AC582" s="83"/>
      <c r="AD582" s="83"/>
      <c r="AE582" s="83"/>
    </row>
    <row r="583">
      <c r="A583" s="244">
        <v>11880.0</v>
      </c>
      <c r="B583" s="245" t="s">
        <v>7576</v>
      </c>
      <c r="C583" s="230" t="b">
        <v>1</v>
      </c>
      <c r="D583" s="243">
        <v>44466.0</v>
      </c>
      <c r="E583" s="236" t="str">
        <f t="shared" si="1"/>
        <v>#VALUE!</v>
      </c>
      <c r="F583" s="236" t="str">
        <f t="shared" si="2"/>
        <v>#VALUE!</v>
      </c>
      <c r="G583" s="236" t="str">
        <f t="shared" si="3"/>
        <v>#VALUE!</v>
      </c>
      <c r="H583" s="236" t="str">
        <f t="shared" si="4"/>
        <v>#VALUE!</v>
      </c>
      <c r="I583" s="236" t="str">
        <f t="shared" si="5"/>
        <v>#VALUE!</v>
      </c>
      <c r="J583" s="236" t="str">
        <f t="shared" si="6"/>
        <v>#VALUE!</v>
      </c>
      <c r="K583" s="236" t="str">
        <f t="shared" si="7"/>
        <v>#VALUE!</v>
      </c>
      <c r="L583" s="236" t="str">
        <f t="shared" si="8"/>
        <v>#VALUE!</v>
      </c>
      <c r="M583" s="236" t="str">
        <f t="shared" si="9"/>
        <v>#VALUE!</v>
      </c>
      <c r="N583" s="236" t="str">
        <f t="shared" si="10"/>
        <v>#VALUE!</v>
      </c>
      <c r="O583" s="236" t="str">
        <f t="shared" si="11"/>
        <v>#VALUE!</v>
      </c>
      <c r="P583" s="237" t="str">
        <f t="shared" si="12"/>
        <v>NO RX</v>
      </c>
      <c r="Q583" s="237" t="b">
        <v>0</v>
      </c>
      <c r="R583" s="237" t="str">
        <f t="shared" si="27"/>
        <v>LOW</v>
      </c>
      <c r="S583" s="238"/>
      <c r="T583" s="243">
        <f t="shared" si="30"/>
        <v>44466</v>
      </c>
      <c r="U583" s="237" t="str">
        <f t="shared" si="29"/>
        <v>DUE COMM</v>
      </c>
      <c r="V583" s="237" t="str">
        <f t="shared" si="16"/>
        <v> </v>
      </c>
      <c r="W583" s="83"/>
      <c r="X583" s="83"/>
      <c r="Y583" s="83"/>
      <c r="Z583" s="83"/>
      <c r="AA583" s="83"/>
      <c r="AB583" s="83"/>
      <c r="AC583" s="83"/>
      <c r="AD583" s="83"/>
      <c r="AE583" s="83"/>
    </row>
    <row r="584">
      <c r="A584" s="233">
        <v>11881.0</v>
      </c>
      <c r="B584" s="234" t="s">
        <v>7616</v>
      </c>
      <c r="C584" s="231" t="b">
        <v>1</v>
      </c>
      <c r="D584" s="235">
        <v>44593.0</v>
      </c>
      <c r="E584" s="236" t="str">
        <f t="shared" si="1"/>
        <v>#VALUE!</v>
      </c>
      <c r="F584" s="236" t="str">
        <f t="shared" si="2"/>
        <v>#VALUE!</v>
      </c>
      <c r="G584" s="236" t="str">
        <f t="shared" si="3"/>
        <v>#VALUE!</v>
      </c>
      <c r="H584" s="236" t="str">
        <f t="shared" si="4"/>
        <v>#VALUE!</v>
      </c>
      <c r="I584" s="236" t="str">
        <f t="shared" si="5"/>
        <v>#VALUE!</v>
      </c>
      <c r="J584" s="236" t="str">
        <f t="shared" si="6"/>
        <v>#VALUE!</v>
      </c>
      <c r="K584" s="236" t="str">
        <f t="shared" si="7"/>
        <v>#VALUE!</v>
      </c>
      <c r="L584" s="236" t="str">
        <f t="shared" si="8"/>
        <v>#VALUE!</v>
      </c>
      <c r="M584" s="236" t="str">
        <f t="shared" si="9"/>
        <v>OPI RX</v>
      </c>
      <c r="N584" s="236" t="str">
        <f t="shared" si="10"/>
        <v>#VALUE!</v>
      </c>
      <c r="O584" s="236" t="str">
        <f t="shared" si="11"/>
        <v>#VALUE!</v>
      </c>
      <c r="P584" s="237" t="str">
        <f t="shared" si="12"/>
        <v>OPIOIDS</v>
      </c>
      <c r="Q584" s="237" t="b">
        <v>0</v>
      </c>
      <c r="R584" s="237" t="str">
        <f t="shared" si="27"/>
        <v>LOW</v>
      </c>
      <c r="S584" s="238">
        <v>44287.0</v>
      </c>
      <c r="T584" s="243">
        <f t="shared" si="30"/>
        <v>44593</v>
      </c>
      <c r="U584" s="237" t="str">
        <f t="shared" si="29"/>
        <v> </v>
      </c>
      <c r="V584" s="237" t="str">
        <f t="shared" si="16"/>
        <v> </v>
      </c>
      <c r="W584" s="83"/>
      <c r="X584" s="83"/>
      <c r="Y584" s="83"/>
      <c r="Z584" s="83"/>
      <c r="AA584" s="83"/>
      <c r="AB584" s="83"/>
      <c r="AC584" s="83"/>
      <c r="AD584" s="83"/>
      <c r="AE584" s="83"/>
    </row>
    <row r="585">
      <c r="A585" s="233">
        <v>11883.0</v>
      </c>
      <c r="B585" s="234" t="s">
        <v>7809</v>
      </c>
      <c r="C585" s="231" t="b">
        <v>1</v>
      </c>
      <c r="D585" s="235">
        <v>44601.0</v>
      </c>
      <c r="E585" s="236" t="str">
        <f t="shared" si="1"/>
        <v>#VALUE!</v>
      </c>
      <c r="F585" s="236" t="str">
        <f t="shared" si="2"/>
        <v>#VALUE!</v>
      </c>
      <c r="G585" s="236" t="str">
        <f t="shared" si="3"/>
        <v>OPI RX</v>
      </c>
      <c r="H585" s="236" t="str">
        <f t="shared" si="4"/>
        <v>#VALUE!</v>
      </c>
      <c r="I585" s="236" t="str">
        <f t="shared" si="5"/>
        <v>#VALUE!</v>
      </c>
      <c r="J585" s="236" t="str">
        <f t="shared" si="6"/>
        <v>#VALUE!</v>
      </c>
      <c r="K585" s="236" t="str">
        <f t="shared" si="7"/>
        <v>#VALUE!</v>
      </c>
      <c r="L585" s="236" t="str">
        <f t="shared" si="8"/>
        <v>#VALUE!</v>
      </c>
      <c r="M585" s="236" t="str">
        <f t="shared" si="9"/>
        <v>#VALUE!</v>
      </c>
      <c r="N585" s="236" t="str">
        <f t="shared" si="10"/>
        <v>#VALUE!</v>
      </c>
      <c r="O585" s="236" t="str">
        <f t="shared" si="11"/>
        <v>#VALUE!</v>
      </c>
      <c r="P585" s="237" t="str">
        <f t="shared" si="12"/>
        <v>OPIOIDS</v>
      </c>
      <c r="Q585" s="234" t="b">
        <v>0</v>
      </c>
      <c r="R585" s="237" t="str">
        <f t="shared" si="27"/>
        <v>LOW</v>
      </c>
      <c r="S585" s="238">
        <v>44280.0</v>
      </c>
      <c r="T585" s="243">
        <f t="shared" si="30"/>
        <v>44601</v>
      </c>
      <c r="U585" s="237" t="str">
        <f t="shared" si="29"/>
        <v> </v>
      </c>
      <c r="V585" s="237" t="str">
        <f t="shared" si="16"/>
        <v> </v>
      </c>
      <c r="W585" s="83"/>
      <c r="X585" s="83"/>
      <c r="Y585" s="83"/>
      <c r="Z585" s="83"/>
      <c r="AA585" s="83"/>
      <c r="AB585" s="83"/>
      <c r="AC585" s="83"/>
      <c r="AD585" s="83"/>
      <c r="AE585" s="83"/>
    </row>
    <row r="586">
      <c r="A586" s="250">
        <v>11884.0</v>
      </c>
      <c r="B586" s="245" t="s">
        <v>7810</v>
      </c>
      <c r="C586" s="230" t="b">
        <v>1</v>
      </c>
      <c r="D586" s="235">
        <v>44634.0</v>
      </c>
      <c r="E586" s="236" t="str">
        <f t="shared" si="1"/>
        <v>#VALUE!</v>
      </c>
      <c r="F586" s="236" t="str">
        <f t="shared" si="2"/>
        <v>OPI RX</v>
      </c>
      <c r="G586" s="236" t="str">
        <f t="shared" si="3"/>
        <v>#VALUE!</v>
      </c>
      <c r="H586" s="236" t="str">
        <f t="shared" si="4"/>
        <v>#VALUE!</v>
      </c>
      <c r="I586" s="236" t="str">
        <f t="shared" si="5"/>
        <v>#VALUE!</v>
      </c>
      <c r="J586" s="236" t="str">
        <f t="shared" si="6"/>
        <v>OPI RX</v>
      </c>
      <c r="K586" s="236" t="str">
        <f t="shared" si="7"/>
        <v>#VALUE!</v>
      </c>
      <c r="L586" s="236" t="str">
        <f t="shared" si="8"/>
        <v>#VALUE!</v>
      </c>
      <c r="M586" s="236" t="str">
        <f t="shared" si="9"/>
        <v>#VALUE!</v>
      </c>
      <c r="N586" s="236" t="str">
        <f t="shared" si="10"/>
        <v>#VALUE!</v>
      </c>
      <c r="O586" s="236" t="str">
        <f t="shared" si="11"/>
        <v>#VALUE!</v>
      </c>
      <c r="P586" s="237" t="str">
        <f t="shared" si="12"/>
        <v>OPIOIDS</v>
      </c>
      <c r="Q586" s="234" t="b">
        <v>0</v>
      </c>
      <c r="R586" s="237" t="str">
        <f t="shared" si="27"/>
        <v>LOW</v>
      </c>
      <c r="S586" s="238">
        <v>44334.0</v>
      </c>
      <c r="T586" s="243">
        <f t="shared" si="30"/>
        <v>44634</v>
      </c>
      <c r="U586" s="237" t="str">
        <f t="shared" si="29"/>
        <v> </v>
      </c>
      <c r="V586" s="237" t="str">
        <f t="shared" si="16"/>
        <v> </v>
      </c>
      <c r="W586" s="83"/>
      <c r="X586" s="83"/>
      <c r="Y586" s="83"/>
      <c r="Z586" s="83"/>
      <c r="AA586" s="83"/>
      <c r="AB586" s="83"/>
      <c r="AC586" s="83"/>
      <c r="AD586" s="83"/>
      <c r="AE586" s="83"/>
    </row>
    <row r="587">
      <c r="A587" s="244">
        <v>11891.0</v>
      </c>
      <c r="B587" s="239" t="s">
        <v>7552</v>
      </c>
      <c r="C587" s="230" t="b">
        <v>0</v>
      </c>
      <c r="D587" s="235" t="s">
        <v>7552</v>
      </c>
      <c r="E587" s="236" t="str">
        <f t="shared" si="1"/>
        <v>#VALUE!</v>
      </c>
      <c r="F587" s="236" t="str">
        <f t="shared" si="2"/>
        <v>#VALUE!</v>
      </c>
      <c r="G587" s="236" t="str">
        <f t="shared" si="3"/>
        <v>#VALUE!</v>
      </c>
      <c r="H587" s="236" t="str">
        <f t="shared" si="4"/>
        <v>#VALUE!</v>
      </c>
      <c r="I587" s="236" t="str">
        <f t="shared" si="5"/>
        <v>#VALUE!</v>
      </c>
      <c r="J587" s="236" t="str">
        <f t="shared" si="6"/>
        <v>#VALUE!</v>
      </c>
      <c r="K587" s="236" t="str">
        <f t="shared" si="7"/>
        <v>#VALUE!</v>
      </c>
      <c r="L587" s="236" t="str">
        <f t="shared" si="8"/>
        <v>#VALUE!</v>
      </c>
      <c r="M587" s="236" t="str">
        <f t="shared" si="9"/>
        <v>#VALUE!</v>
      </c>
      <c r="N587" s="236" t="str">
        <f t="shared" si="10"/>
        <v>#VALUE!</v>
      </c>
      <c r="O587" s="236" t="str">
        <f t="shared" si="11"/>
        <v>#VALUE!</v>
      </c>
      <c r="P587" s="237" t="str">
        <f t="shared" si="12"/>
        <v>NO RX</v>
      </c>
      <c r="Q587" s="237" t="b">
        <v>0</v>
      </c>
      <c r="R587" s="237" t="str">
        <f t="shared" si="27"/>
        <v>LOW</v>
      </c>
      <c r="S587" s="238"/>
      <c r="T587" s="238" t="str">
        <f t="shared" si="30"/>
        <v>  -  </v>
      </c>
      <c r="U587" s="237" t="str">
        <f t="shared" si="29"/>
        <v>DUE COMM</v>
      </c>
      <c r="V587" s="237" t="str">
        <f t="shared" si="16"/>
        <v> </v>
      </c>
      <c r="W587" s="83"/>
      <c r="X587" s="83"/>
      <c r="Y587" s="83"/>
      <c r="Z587" s="83"/>
      <c r="AA587" s="83"/>
      <c r="AB587" s="83"/>
      <c r="AC587" s="83"/>
      <c r="AD587" s="83"/>
      <c r="AE587" s="83"/>
    </row>
    <row r="588">
      <c r="A588" s="244">
        <v>11903.0</v>
      </c>
      <c r="B588" s="245" t="s">
        <v>7811</v>
      </c>
      <c r="C588" s="231" t="b">
        <v>1</v>
      </c>
      <c r="D588" s="235">
        <v>44634.0</v>
      </c>
      <c r="E588" s="236" t="str">
        <f t="shared" si="1"/>
        <v>#VALUE!</v>
      </c>
      <c r="F588" s="236" t="str">
        <f t="shared" si="2"/>
        <v>OPI RX</v>
      </c>
      <c r="G588" s="236" t="str">
        <f t="shared" si="3"/>
        <v>#VALUE!</v>
      </c>
      <c r="H588" s="236" t="str">
        <f t="shared" si="4"/>
        <v>#VALUE!</v>
      </c>
      <c r="I588" s="236" t="str">
        <f t="shared" si="5"/>
        <v>#VALUE!</v>
      </c>
      <c r="J588" s="236" t="str">
        <f t="shared" si="6"/>
        <v>#VALUE!</v>
      </c>
      <c r="K588" s="236" t="str">
        <f t="shared" si="7"/>
        <v>#VALUE!</v>
      </c>
      <c r="L588" s="236" t="str">
        <f t="shared" si="8"/>
        <v>#VALUE!</v>
      </c>
      <c r="M588" s="236" t="str">
        <f t="shared" si="9"/>
        <v>#VALUE!</v>
      </c>
      <c r="N588" s="236" t="str">
        <f t="shared" si="10"/>
        <v>#VALUE!</v>
      </c>
      <c r="O588" s="236" t="str">
        <f t="shared" si="11"/>
        <v>OPI RX</v>
      </c>
      <c r="P588" s="237" t="str">
        <f t="shared" si="12"/>
        <v>OPIOIDS</v>
      </c>
      <c r="Q588" s="237" t="b">
        <v>1</v>
      </c>
      <c r="R588" s="237" t="str">
        <f t="shared" si="27"/>
        <v>HIGH</v>
      </c>
      <c r="S588" s="238">
        <v>44228.0</v>
      </c>
      <c r="T588" s="243">
        <f t="shared" si="30"/>
        <v>44634</v>
      </c>
      <c r="U588" s="237" t="str">
        <f t="shared" si="29"/>
        <v>DUE COMM</v>
      </c>
      <c r="V588" s="237" t="str">
        <f t="shared" si="16"/>
        <v> </v>
      </c>
      <c r="W588" s="83"/>
      <c r="X588" s="83"/>
      <c r="Y588" s="83"/>
      <c r="Z588" s="83"/>
      <c r="AA588" s="83"/>
      <c r="AB588" s="83"/>
      <c r="AC588" s="83"/>
      <c r="AD588" s="83"/>
      <c r="AE588" s="83"/>
    </row>
    <row r="589">
      <c r="A589" s="233">
        <v>11906.0</v>
      </c>
      <c r="B589" s="239" t="s">
        <v>7552</v>
      </c>
      <c r="C589" s="231" t="b">
        <v>1</v>
      </c>
      <c r="D589" s="243">
        <v>44384.0</v>
      </c>
      <c r="E589" s="236" t="str">
        <f t="shared" si="1"/>
        <v>#VALUE!</v>
      </c>
      <c r="F589" s="236" t="str">
        <f t="shared" si="2"/>
        <v>#VALUE!</v>
      </c>
      <c r="G589" s="236" t="str">
        <f t="shared" si="3"/>
        <v>#VALUE!</v>
      </c>
      <c r="H589" s="236" t="str">
        <f t="shared" si="4"/>
        <v>#VALUE!</v>
      </c>
      <c r="I589" s="236" t="str">
        <f t="shared" si="5"/>
        <v>#VALUE!</v>
      </c>
      <c r="J589" s="236" t="str">
        <f t="shared" si="6"/>
        <v>#VALUE!</v>
      </c>
      <c r="K589" s="236" t="str">
        <f t="shared" si="7"/>
        <v>#VALUE!</v>
      </c>
      <c r="L589" s="236" t="str">
        <f t="shared" si="8"/>
        <v>#VALUE!</v>
      </c>
      <c r="M589" s="236" t="str">
        <f t="shared" si="9"/>
        <v>#VALUE!</v>
      </c>
      <c r="N589" s="236" t="str">
        <f t="shared" si="10"/>
        <v>#VALUE!</v>
      </c>
      <c r="O589" s="236" t="str">
        <f t="shared" si="11"/>
        <v>#VALUE!</v>
      </c>
      <c r="P589" s="237" t="str">
        <f t="shared" si="12"/>
        <v>NO RX</v>
      </c>
      <c r="Q589" s="237" t="b">
        <v>0</v>
      </c>
      <c r="R589" s="237" t="str">
        <f t="shared" si="27"/>
        <v>LOW</v>
      </c>
      <c r="S589" s="238"/>
      <c r="T589" s="243">
        <f t="shared" si="30"/>
        <v>44384</v>
      </c>
      <c r="U589" s="237" t="str">
        <f t="shared" si="29"/>
        <v>DUE COMM</v>
      </c>
      <c r="V589" s="237" t="str">
        <f t="shared" si="16"/>
        <v> </v>
      </c>
      <c r="W589" s="83"/>
      <c r="X589" s="83"/>
      <c r="Y589" s="83"/>
      <c r="Z589" s="83"/>
      <c r="AA589" s="83"/>
      <c r="AB589" s="83"/>
      <c r="AC589" s="83"/>
      <c r="AD589" s="83"/>
      <c r="AE589" s="83"/>
    </row>
    <row r="590">
      <c r="A590" s="244">
        <v>11910.0</v>
      </c>
      <c r="B590" s="245" t="s">
        <v>7585</v>
      </c>
      <c r="C590" s="230" t="b">
        <v>1</v>
      </c>
      <c r="D590" s="235">
        <v>44616.0</v>
      </c>
      <c r="E590" s="236" t="str">
        <f t="shared" si="1"/>
        <v>#VALUE!</v>
      </c>
      <c r="F590" s="236" t="str">
        <f t="shared" si="2"/>
        <v>OPI RX</v>
      </c>
      <c r="G590" s="236" t="str">
        <f t="shared" si="3"/>
        <v>#VALUE!</v>
      </c>
      <c r="H590" s="236" t="str">
        <f t="shared" si="4"/>
        <v>#VALUE!</v>
      </c>
      <c r="I590" s="236" t="str">
        <f t="shared" si="5"/>
        <v>#VALUE!</v>
      </c>
      <c r="J590" s="236" t="str">
        <f t="shared" si="6"/>
        <v>#VALUE!</v>
      </c>
      <c r="K590" s="236" t="str">
        <f t="shared" si="7"/>
        <v>#VALUE!</v>
      </c>
      <c r="L590" s="236" t="str">
        <f t="shared" si="8"/>
        <v>#VALUE!</v>
      </c>
      <c r="M590" s="236" t="str">
        <f t="shared" si="9"/>
        <v>#VALUE!</v>
      </c>
      <c r="N590" s="236" t="str">
        <f t="shared" si="10"/>
        <v>#VALUE!</v>
      </c>
      <c r="O590" s="236" t="str">
        <f t="shared" si="11"/>
        <v>#VALUE!</v>
      </c>
      <c r="P590" s="237" t="str">
        <f t="shared" si="12"/>
        <v>OPIOIDS</v>
      </c>
      <c r="Q590" s="234" t="b">
        <v>0</v>
      </c>
      <c r="R590" s="237" t="str">
        <f t="shared" si="27"/>
        <v>LOW</v>
      </c>
      <c r="S590" s="238">
        <v>44271.0</v>
      </c>
      <c r="T590" s="243">
        <f t="shared" si="30"/>
        <v>44616</v>
      </c>
      <c r="U590" s="237" t="str">
        <f t="shared" si="29"/>
        <v>DUE COMM</v>
      </c>
      <c r="V590" s="237" t="str">
        <f t="shared" si="16"/>
        <v> </v>
      </c>
      <c r="W590" s="83"/>
      <c r="X590" s="83"/>
      <c r="Y590" s="83"/>
      <c r="Z590" s="83"/>
      <c r="AA590" s="83"/>
      <c r="AB590" s="83"/>
      <c r="AC590" s="83"/>
      <c r="AD590" s="83"/>
      <c r="AE590" s="83"/>
    </row>
    <row r="591">
      <c r="A591" s="244">
        <v>11921.0</v>
      </c>
      <c r="B591" s="245" t="s">
        <v>7812</v>
      </c>
      <c r="C591" s="230" t="b">
        <v>1</v>
      </c>
      <c r="D591" s="235">
        <v>44634.0</v>
      </c>
      <c r="E591" s="236" t="str">
        <f t="shared" si="1"/>
        <v>#VALUE!</v>
      </c>
      <c r="F591" s="236" t="str">
        <f t="shared" si="2"/>
        <v>#VALUE!</v>
      </c>
      <c r="G591" s="236" t="str">
        <f t="shared" si="3"/>
        <v>#VALUE!</v>
      </c>
      <c r="H591" s="236" t="str">
        <f t="shared" si="4"/>
        <v>#VALUE!</v>
      </c>
      <c r="I591" s="236" t="str">
        <f t="shared" si="5"/>
        <v>#VALUE!</v>
      </c>
      <c r="J591" s="236" t="str">
        <f t="shared" si="6"/>
        <v>#VALUE!</v>
      </c>
      <c r="K591" s="236" t="str">
        <f t="shared" si="7"/>
        <v>#VALUE!</v>
      </c>
      <c r="L591" s="236" t="str">
        <f t="shared" si="8"/>
        <v>#VALUE!</v>
      </c>
      <c r="M591" s="236" t="str">
        <f t="shared" si="9"/>
        <v>#VALUE!</v>
      </c>
      <c r="N591" s="236" t="str">
        <f t="shared" si="10"/>
        <v>#VALUE!</v>
      </c>
      <c r="O591" s="236" t="str">
        <f t="shared" si="11"/>
        <v>#VALUE!</v>
      </c>
      <c r="P591" s="237" t="str">
        <f t="shared" si="12"/>
        <v>NO RX</v>
      </c>
      <c r="Q591" s="237" t="b">
        <v>1</v>
      </c>
      <c r="R591" s="237" t="str">
        <f t="shared" si="27"/>
        <v>HIGH</v>
      </c>
      <c r="S591" s="238">
        <v>44230.0</v>
      </c>
      <c r="T591" s="243">
        <f t="shared" si="30"/>
        <v>44634</v>
      </c>
      <c r="U591" s="237" t="str">
        <f t="shared" si="29"/>
        <v>DUE COMM</v>
      </c>
      <c r="V591" s="237" t="str">
        <f t="shared" si="16"/>
        <v> </v>
      </c>
      <c r="W591" s="83"/>
      <c r="X591" s="83"/>
      <c r="Y591" s="83"/>
      <c r="Z591" s="83"/>
      <c r="AA591" s="83"/>
      <c r="AB591" s="83"/>
      <c r="AC591" s="83"/>
      <c r="AD591" s="83"/>
      <c r="AE591" s="83"/>
    </row>
    <row r="592">
      <c r="A592" s="233">
        <v>11924.0</v>
      </c>
      <c r="B592" s="234" t="s">
        <v>7812</v>
      </c>
      <c r="C592" s="231" t="b">
        <v>0</v>
      </c>
      <c r="D592" s="235" t="s">
        <v>7552</v>
      </c>
      <c r="E592" s="236" t="str">
        <f t="shared" si="1"/>
        <v>#VALUE!</v>
      </c>
      <c r="F592" s="236" t="str">
        <f t="shared" si="2"/>
        <v>#VALUE!</v>
      </c>
      <c r="G592" s="236" t="str">
        <f t="shared" si="3"/>
        <v>#VALUE!</v>
      </c>
      <c r="H592" s="236" t="str">
        <f t="shared" si="4"/>
        <v>#VALUE!</v>
      </c>
      <c r="I592" s="236" t="str">
        <f t="shared" si="5"/>
        <v>#VALUE!</v>
      </c>
      <c r="J592" s="236" t="str">
        <f t="shared" si="6"/>
        <v>#VALUE!</v>
      </c>
      <c r="K592" s="236" t="str">
        <f t="shared" si="7"/>
        <v>#VALUE!</v>
      </c>
      <c r="L592" s="236" t="str">
        <f t="shared" si="8"/>
        <v>#VALUE!</v>
      </c>
      <c r="M592" s="236" t="str">
        <f t="shared" si="9"/>
        <v>#VALUE!</v>
      </c>
      <c r="N592" s="236" t="str">
        <f t="shared" si="10"/>
        <v>#VALUE!</v>
      </c>
      <c r="O592" s="236" t="str">
        <f t="shared" si="11"/>
        <v>#VALUE!</v>
      </c>
      <c r="P592" s="237" t="str">
        <f t="shared" si="12"/>
        <v>NO RX</v>
      </c>
      <c r="Q592" s="237" t="b">
        <v>0</v>
      </c>
      <c r="R592" s="237" t="str">
        <f t="shared" si="27"/>
        <v>LOW</v>
      </c>
      <c r="S592" s="238"/>
      <c r="T592" s="238" t="str">
        <f t="shared" si="30"/>
        <v>  -  </v>
      </c>
      <c r="U592" s="237" t="str">
        <f t="shared" si="29"/>
        <v>DUE COMM</v>
      </c>
      <c r="V592" s="237" t="str">
        <f t="shared" si="16"/>
        <v> </v>
      </c>
      <c r="W592" s="83"/>
      <c r="X592" s="83"/>
      <c r="Y592" s="83"/>
      <c r="Z592" s="83"/>
      <c r="AA592" s="83"/>
      <c r="AB592" s="83"/>
      <c r="AC592" s="83"/>
      <c r="AD592" s="83"/>
      <c r="AE592" s="83"/>
    </row>
    <row r="593">
      <c r="A593" s="233">
        <v>11925.0</v>
      </c>
      <c r="B593" s="234" t="s">
        <v>7616</v>
      </c>
      <c r="C593" s="231" t="b">
        <v>1</v>
      </c>
      <c r="D593" s="243">
        <v>44511.0</v>
      </c>
      <c r="E593" s="236" t="str">
        <f t="shared" si="1"/>
        <v>#VALUE!</v>
      </c>
      <c r="F593" s="236" t="str">
        <f t="shared" si="2"/>
        <v>#VALUE!</v>
      </c>
      <c r="G593" s="236" t="str">
        <f t="shared" si="3"/>
        <v>#VALUE!</v>
      </c>
      <c r="H593" s="236" t="str">
        <f t="shared" si="4"/>
        <v>#VALUE!</v>
      </c>
      <c r="I593" s="236" t="str">
        <f t="shared" si="5"/>
        <v>#VALUE!</v>
      </c>
      <c r="J593" s="236" t="str">
        <f t="shared" si="6"/>
        <v>#VALUE!</v>
      </c>
      <c r="K593" s="236" t="str">
        <f t="shared" si="7"/>
        <v>#VALUE!</v>
      </c>
      <c r="L593" s="236" t="str">
        <f t="shared" si="8"/>
        <v>#VALUE!</v>
      </c>
      <c r="M593" s="236" t="str">
        <f t="shared" si="9"/>
        <v>OPI RX</v>
      </c>
      <c r="N593" s="236" t="str">
        <f t="shared" si="10"/>
        <v>#VALUE!</v>
      </c>
      <c r="O593" s="236" t="str">
        <f t="shared" si="11"/>
        <v>#VALUE!</v>
      </c>
      <c r="P593" s="237" t="str">
        <f t="shared" si="12"/>
        <v>OPIOIDS</v>
      </c>
      <c r="Q593" s="237" t="b">
        <v>0</v>
      </c>
      <c r="R593" s="237" t="str">
        <f t="shared" si="27"/>
        <v>LOW</v>
      </c>
      <c r="S593" s="238">
        <v>44323.0</v>
      </c>
      <c r="T593" s="243">
        <f t="shared" si="30"/>
        <v>44511</v>
      </c>
      <c r="U593" s="237" t="str">
        <f t="shared" si="29"/>
        <v> </v>
      </c>
      <c r="V593" s="237" t="str">
        <f t="shared" si="16"/>
        <v> </v>
      </c>
      <c r="W593" s="83"/>
      <c r="X593" s="83"/>
      <c r="Y593" s="83"/>
      <c r="Z593" s="83"/>
      <c r="AA593" s="83"/>
      <c r="AB593" s="83"/>
      <c r="AC593" s="83"/>
      <c r="AD593" s="83"/>
      <c r="AE593" s="83"/>
    </row>
    <row r="594">
      <c r="A594" s="233">
        <v>11930.0</v>
      </c>
      <c r="B594" s="234" t="s">
        <v>7813</v>
      </c>
      <c r="C594" s="231" t="b">
        <v>1</v>
      </c>
      <c r="D594" s="243">
        <v>44539.0</v>
      </c>
      <c r="E594" s="236" t="str">
        <f t="shared" si="1"/>
        <v>#VALUE!</v>
      </c>
      <c r="F594" s="236" t="str">
        <f t="shared" si="2"/>
        <v>#VALUE!</v>
      </c>
      <c r="G594" s="236" t="str">
        <f t="shared" si="3"/>
        <v>#VALUE!</v>
      </c>
      <c r="H594" s="236" t="str">
        <f t="shared" si="4"/>
        <v>#VALUE!</v>
      </c>
      <c r="I594" s="236" t="str">
        <f t="shared" si="5"/>
        <v>#VALUE!</v>
      </c>
      <c r="J594" s="236" t="str">
        <f t="shared" si="6"/>
        <v>#VALUE!</v>
      </c>
      <c r="K594" s="236" t="str">
        <f t="shared" si="7"/>
        <v>#VALUE!</v>
      </c>
      <c r="L594" s="236" t="str">
        <f t="shared" si="8"/>
        <v>#VALUE!</v>
      </c>
      <c r="M594" s="236" t="str">
        <f t="shared" si="9"/>
        <v>#VALUE!</v>
      </c>
      <c r="N594" s="236" t="str">
        <f t="shared" si="10"/>
        <v>#VALUE!</v>
      </c>
      <c r="O594" s="236" t="str">
        <f t="shared" si="11"/>
        <v>#VALUE!</v>
      </c>
      <c r="P594" s="237" t="str">
        <f t="shared" si="12"/>
        <v>NO RX</v>
      </c>
      <c r="Q594" s="237" t="b">
        <v>1</v>
      </c>
      <c r="R594" s="237" t="str">
        <f t="shared" si="27"/>
        <v>HIGH</v>
      </c>
      <c r="S594" s="238">
        <v>44425.0</v>
      </c>
      <c r="T594" s="243">
        <f t="shared" si="30"/>
        <v>44539</v>
      </c>
      <c r="U594" s="237" t="str">
        <f t="shared" si="29"/>
        <v> </v>
      </c>
      <c r="V594" s="237" t="str">
        <f t="shared" si="16"/>
        <v> </v>
      </c>
      <c r="W594" s="83"/>
      <c r="X594" s="83"/>
      <c r="Y594" s="83"/>
      <c r="Z594" s="83"/>
      <c r="AA594" s="83"/>
      <c r="AB594" s="83"/>
      <c r="AC594" s="83"/>
      <c r="AD594" s="83"/>
      <c r="AE594" s="83"/>
    </row>
    <row r="595">
      <c r="A595" s="233">
        <v>11931.0</v>
      </c>
      <c r="B595" s="234" t="s">
        <v>7814</v>
      </c>
      <c r="C595" s="231" t="b">
        <v>1</v>
      </c>
      <c r="D595" s="243">
        <v>44502.0</v>
      </c>
      <c r="E595" s="236" t="str">
        <f t="shared" si="1"/>
        <v>OPI RX</v>
      </c>
      <c r="F595" s="236" t="str">
        <f t="shared" si="2"/>
        <v>#VALUE!</v>
      </c>
      <c r="G595" s="236" t="str">
        <f t="shared" si="3"/>
        <v>#VALUE!</v>
      </c>
      <c r="H595" s="236" t="str">
        <f t="shared" si="4"/>
        <v>OPI RX</v>
      </c>
      <c r="I595" s="236" t="str">
        <f t="shared" si="5"/>
        <v>#VALUE!</v>
      </c>
      <c r="J595" s="236" t="str">
        <f t="shared" si="6"/>
        <v>#VALUE!</v>
      </c>
      <c r="K595" s="236" t="str">
        <f t="shared" si="7"/>
        <v>#VALUE!</v>
      </c>
      <c r="L595" s="236" t="str">
        <f t="shared" si="8"/>
        <v>#VALUE!</v>
      </c>
      <c r="M595" s="236" t="str">
        <f t="shared" si="9"/>
        <v>#VALUE!</v>
      </c>
      <c r="N595" s="236" t="str">
        <f t="shared" si="10"/>
        <v>#VALUE!</v>
      </c>
      <c r="O595" s="236" t="str">
        <f t="shared" si="11"/>
        <v>#VALUE!</v>
      </c>
      <c r="P595" s="237" t="str">
        <f t="shared" si="12"/>
        <v>OPIOIDS</v>
      </c>
      <c r="Q595" s="237" t="b">
        <v>1</v>
      </c>
      <c r="R595" s="237" t="str">
        <f t="shared" si="27"/>
        <v>HIGH</v>
      </c>
      <c r="S595" s="238">
        <v>44358.0</v>
      </c>
      <c r="T595" s="243">
        <f t="shared" si="30"/>
        <v>44502</v>
      </c>
      <c r="U595" s="237" t="str">
        <f t="shared" si="29"/>
        <v> </v>
      </c>
      <c r="V595" s="237" t="str">
        <f t="shared" si="16"/>
        <v> </v>
      </c>
      <c r="W595" s="83"/>
      <c r="X595" s="83"/>
      <c r="Y595" s="83"/>
      <c r="Z595" s="83"/>
      <c r="AA595" s="83"/>
      <c r="AB595" s="83"/>
      <c r="AC595" s="83"/>
      <c r="AD595" s="83"/>
      <c r="AE595" s="83"/>
    </row>
    <row r="596">
      <c r="A596" s="244">
        <v>11933.0</v>
      </c>
      <c r="B596" s="239" t="s">
        <v>7585</v>
      </c>
      <c r="C596" s="230" t="b">
        <v>1</v>
      </c>
      <c r="D596" s="235">
        <v>44596.0</v>
      </c>
      <c r="E596" s="236" t="str">
        <f t="shared" si="1"/>
        <v>#VALUE!</v>
      </c>
      <c r="F596" s="236" t="str">
        <f t="shared" si="2"/>
        <v>OPI RX</v>
      </c>
      <c r="G596" s="236" t="str">
        <f t="shared" si="3"/>
        <v>#VALUE!</v>
      </c>
      <c r="H596" s="236" t="str">
        <f t="shared" si="4"/>
        <v>#VALUE!</v>
      </c>
      <c r="I596" s="236" t="str">
        <f t="shared" si="5"/>
        <v>#VALUE!</v>
      </c>
      <c r="J596" s="236" t="str">
        <f t="shared" si="6"/>
        <v>#VALUE!</v>
      </c>
      <c r="K596" s="236" t="str">
        <f t="shared" si="7"/>
        <v>#VALUE!</v>
      </c>
      <c r="L596" s="236" t="str">
        <f t="shared" si="8"/>
        <v>#VALUE!</v>
      </c>
      <c r="M596" s="236" t="str">
        <f t="shared" si="9"/>
        <v>#VALUE!</v>
      </c>
      <c r="N596" s="236" t="str">
        <f t="shared" si="10"/>
        <v>#VALUE!</v>
      </c>
      <c r="O596" s="236" t="str">
        <f t="shared" si="11"/>
        <v>#VALUE!</v>
      </c>
      <c r="P596" s="237" t="str">
        <f t="shared" si="12"/>
        <v>OPIOIDS</v>
      </c>
      <c r="Q596" s="234" t="b">
        <v>0</v>
      </c>
      <c r="R596" s="237" t="str">
        <f t="shared" si="27"/>
        <v>LOW</v>
      </c>
      <c r="S596" s="238"/>
      <c r="T596" s="243">
        <f t="shared" si="30"/>
        <v>44596</v>
      </c>
      <c r="U596" s="237" t="str">
        <f t="shared" si="29"/>
        <v>DUE COMM</v>
      </c>
      <c r="V596" s="237" t="str">
        <f t="shared" si="16"/>
        <v> </v>
      </c>
      <c r="W596" s="83"/>
      <c r="X596" s="83"/>
      <c r="Y596" s="83"/>
      <c r="Z596" s="83"/>
      <c r="AA596" s="83"/>
      <c r="AB596" s="83"/>
      <c r="AC596" s="83"/>
      <c r="AD596" s="83"/>
      <c r="AE596" s="83"/>
    </row>
    <row r="597">
      <c r="A597" s="233">
        <v>11940.0</v>
      </c>
      <c r="B597" s="234" t="s">
        <v>7815</v>
      </c>
      <c r="C597" s="230" t="b">
        <v>1</v>
      </c>
      <c r="D597" s="243">
        <v>44511.0</v>
      </c>
      <c r="E597" s="236" t="str">
        <f t="shared" si="1"/>
        <v>OPI RX</v>
      </c>
      <c r="F597" s="236" t="str">
        <f t="shared" si="2"/>
        <v>#VALUE!</v>
      </c>
      <c r="G597" s="236" t="str">
        <f t="shared" si="3"/>
        <v>#VALUE!</v>
      </c>
      <c r="H597" s="236" t="str">
        <f t="shared" si="4"/>
        <v>#VALUE!</v>
      </c>
      <c r="I597" s="236" t="str">
        <f t="shared" si="5"/>
        <v>#VALUE!</v>
      </c>
      <c r="J597" s="236" t="str">
        <f t="shared" si="6"/>
        <v>#VALUE!</v>
      </c>
      <c r="K597" s="236" t="str">
        <f t="shared" si="7"/>
        <v>#VALUE!</v>
      </c>
      <c r="L597" s="236" t="str">
        <f t="shared" si="8"/>
        <v>#VALUE!</v>
      </c>
      <c r="M597" s="236" t="str">
        <f t="shared" si="9"/>
        <v>#VALUE!</v>
      </c>
      <c r="N597" s="236" t="str">
        <f t="shared" si="10"/>
        <v>#VALUE!</v>
      </c>
      <c r="O597" s="236" t="str">
        <f t="shared" si="11"/>
        <v>#VALUE!</v>
      </c>
      <c r="P597" s="237" t="str">
        <f t="shared" si="12"/>
        <v>OPIOIDS</v>
      </c>
      <c r="Q597" s="237" t="b">
        <v>0</v>
      </c>
      <c r="R597" s="237" t="str">
        <f t="shared" si="27"/>
        <v>LOW</v>
      </c>
      <c r="S597" s="238">
        <v>44236.0</v>
      </c>
      <c r="T597" s="243">
        <f t="shared" si="30"/>
        <v>44511</v>
      </c>
      <c r="U597" s="237" t="str">
        <f t="shared" si="29"/>
        <v>DUE COMM</v>
      </c>
      <c r="V597" s="237" t="str">
        <f t="shared" si="16"/>
        <v> </v>
      </c>
      <c r="W597" s="83"/>
      <c r="X597" s="83"/>
      <c r="Y597" s="83"/>
      <c r="Z597" s="83"/>
      <c r="AA597" s="83"/>
      <c r="AB597" s="83"/>
      <c r="AC597" s="83"/>
      <c r="AD597" s="83"/>
      <c r="AE597" s="83"/>
    </row>
    <row r="598">
      <c r="A598" s="244">
        <v>11959.0</v>
      </c>
      <c r="B598" s="245" t="s">
        <v>7576</v>
      </c>
      <c r="C598" s="230" t="b">
        <v>1</v>
      </c>
      <c r="D598" s="243">
        <v>44433.0</v>
      </c>
      <c r="E598" s="236" t="str">
        <f t="shared" si="1"/>
        <v>#VALUE!</v>
      </c>
      <c r="F598" s="236" t="str">
        <f t="shared" si="2"/>
        <v>#VALUE!</v>
      </c>
      <c r="G598" s="236" t="str">
        <f t="shared" si="3"/>
        <v>#VALUE!</v>
      </c>
      <c r="H598" s="236" t="str">
        <f t="shared" si="4"/>
        <v>#VALUE!</v>
      </c>
      <c r="I598" s="236" t="str">
        <f t="shared" si="5"/>
        <v>#VALUE!</v>
      </c>
      <c r="J598" s="236" t="str">
        <f t="shared" si="6"/>
        <v>#VALUE!</v>
      </c>
      <c r="K598" s="236" t="str">
        <f t="shared" si="7"/>
        <v>#VALUE!</v>
      </c>
      <c r="L598" s="236" t="str">
        <f t="shared" si="8"/>
        <v>#VALUE!</v>
      </c>
      <c r="M598" s="236" t="str">
        <f t="shared" si="9"/>
        <v>#VALUE!</v>
      </c>
      <c r="N598" s="236" t="str">
        <f t="shared" si="10"/>
        <v>#VALUE!</v>
      </c>
      <c r="O598" s="236" t="str">
        <f t="shared" si="11"/>
        <v>#VALUE!</v>
      </c>
      <c r="P598" s="237" t="str">
        <f t="shared" si="12"/>
        <v>NO RX</v>
      </c>
      <c r="Q598" s="237" t="b">
        <v>0</v>
      </c>
      <c r="R598" s="237" t="str">
        <f t="shared" si="27"/>
        <v>LOW</v>
      </c>
      <c r="S598" s="238"/>
      <c r="T598" s="243">
        <f t="shared" si="30"/>
        <v>44433</v>
      </c>
      <c r="U598" s="237" t="str">
        <f t="shared" si="29"/>
        <v>DUE COMM</v>
      </c>
      <c r="V598" s="237" t="str">
        <f t="shared" si="16"/>
        <v> </v>
      </c>
      <c r="W598" s="83"/>
      <c r="X598" s="83"/>
      <c r="Y598" s="83"/>
      <c r="Z598" s="83"/>
      <c r="AA598" s="83"/>
      <c r="AB598" s="83"/>
      <c r="AC598" s="83"/>
      <c r="AD598" s="83"/>
      <c r="AE598" s="83"/>
    </row>
    <row r="599">
      <c r="A599" s="233">
        <v>11976.0</v>
      </c>
      <c r="B599" s="234" t="s">
        <v>7576</v>
      </c>
      <c r="C599" s="230" t="b">
        <v>0</v>
      </c>
      <c r="D599" s="235" t="s">
        <v>7552</v>
      </c>
      <c r="E599" s="236" t="str">
        <f t="shared" si="1"/>
        <v>#VALUE!</v>
      </c>
      <c r="F599" s="236" t="str">
        <f t="shared" si="2"/>
        <v>#VALUE!</v>
      </c>
      <c r="G599" s="236" t="str">
        <f t="shared" si="3"/>
        <v>#VALUE!</v>
      </c>
      <c r="H599" s="236" t="str">
        <f t="shared" si="4"/>
        <v>#VALUE!</v>
      </c>
      <c r="I599" s="236" t="str">
        <f t="shared" si="5"/>
        <v>#VALUE!</v>
      </c>
      <c r="J599" s="236" t="str">
        <f t="shared" si="6"/>
        <v>#VALUE!</v>
      </c>
      <c r="K599" s="236" t="str">
        <f t="shared" si="7"/>
        <v>#VALUE!</v>
      </c>
      <c r="L599" s="236" t="str">
        <f t="shared" si="8"/>
        <v>#VALUE!</v>
      </c>
      <c r="M599" s="236" t="str">
        <f t="shared" si="9"/>
        <v>#VALUE!</v>
      </c>
      <c r="N599" s="236" t="str">
        <f t="shared" si="10"/>
        <v>#VALUE!</v>
      </c>
      <c r="O599" s="236" t="str">
        <f t="shared" si="11"/>
        <v>#VALUE!</v>
      </c>
      <c r="P599" s="237" t="str">
        <f t="shared" si="12"/>
        <v>NO RX</v>
      </c>
      <c r="Q599" s="234" t="b">
        <v>0</v>
      </c>
      <c r="R599" s="237" t="str">
        <f t="shared" si="27"/>
        <v>LOW</v>
      </c>
      <c r="S599" s="238"/>
      <c r="T599" s="238" t="str">
        <f t="shared" si="30"/>
        <v>  -  </v>
      </c>
      <c r="U599" s="237" t="str">
        <f t="shared" si="29"/>
        <v>DUE COMM</v>
      </c>
      <c r="V599" s="237" t="str">
        <f t="shared" si="16"/>
        <v> </v>
      </c>
      <c r="W599" s="83"/>
      <c r="X599" s="83"/>
      <c r="Y599" s="83"/>
      <c r="Z599" s="83"/>
      <c r="AA599" s="83"/>
      <c r="AB599" s="83"/>
      <c r="AC599" s="83"/>
      <c r="AD599" s="83"/>
      <c r="AE599" s="83"/>
    </row>
    <row r="600">
      <c r="A600" s="244">
        <v>11983.0</v>
      </c>
      <c r="B600" s="245" t="s">
        <v>7816</v>
      </c>
      <c r="C600" s="231" t="b">
        <v>0</v>
      </c>
      <c r="D600" s="235" t="s">
        <v>7552</v>
      </c>
      <c r="E600" s="236" t="str">
        <f t="shared" si="1"/>
        <v>#VALUE!</v>
      </c>
      <c r="F600" s="236" t="str">
        <f t="shared" si="2"/>
        <v>#VALUE!</v>
      </c>
      <c r="G600" s="236" t="str">
        <f t="shared" si="3"/>
        <v>#VALUE!</v>
      </c>
      <c r="H600" s="236" t="str">
        <f t="shared" si="4"/>
        <v>#VALUE!</v>
      </c>
      <c r="I600" s="236" t="str">
        <f t="shared" si="5"/>
        <v>OPI RX</v>
      </c>
      <c r="J600" s="236" t="str">
        <f t="shared" si="6"/>
        <v>#VALUE!</v>
      </c>
      <c r="K600" s="236" t="str">
        <f t="shared" si="7"/>
        <v>#VALUE!</v>
      </c>
      <c r="L600" s="236" t="str">
        <f t="shared" si="8"/>
        <v>#VALUE!</v>
      </c>
      <c r="M600" s="236" t="str">
        <f t="shared" si="9"/>
        <v>#VALUE!</v>
      </c>
      <c r="N600" s="236" t="str">
        <f t="shared" si="10"/>
        <v>#VALUE!</v>
      </c>
      <c r="O600" s="236" t="str">
        <f t="shared" si="11"/>
        <v>#VALUE!</v>
      </c>
      <c r="P600" s="237" t="str">
        <f t="shared" si="12"/>
        <v>OPIOIDS</v>
      </c>
      <c r="Q600" s="237" t="b">
        <v>1</v>
      </c>
      <c r="R600" s="237" t="str">
        <f t="shared" si="27"/>
        <v>HIGH</v>
      </c>
      <c r="S600" s="238"/>
      <c r="T600" s="238" t="str">
        <f t="shared" si="30"/>
        <v>  -  </v>
      </c>
      <c r="U600" s="237" t="str">
        <f t="shared" si="29"/>
        <v>DUE COMM</v>
      </c>
      <c r="V600" s="237" t="str">
        <f t="shared" si="16"/>
        <v> </v>
      </c>
      <c r="W600" s="83"/>
      <c r="X600" s="83"/>
      <c r="Y600" s="83"/>
      <c r="Z600" s="83"/>
      <c r="AA600" s="83"/>
      <c r="AB600" s="83"/>
      <c r="AC600" s="83"/>
      <c r="AD600" s="83"/>
      <c r="AE600" s="83"/>
    </row>
    <row r="601">
      <c r="A601" s="233">
        <v>11999.0</v>
      </c>
      <c r="B601" s="234" t="s">
        <v>7580</v>
      </c>
      <c r="C601" s="231" t="b">
        <v>1</v>
      </c>
      <c r="D601" s="243">
        <v>44557.0</v>
      </c>
      <c r="E601" s="236" t="str">
        <f t="shared" si="1"/>
        <v>#VALUE!</v>
      </c>
      <c r="F601" s="236" t="str">
        <f t="shared" si="2"/>
        <v>#VALUE!</v>
      </c>
      <c r="G601" s="236" t="str">
        <f t="shared" si="3"/>
        <v>#VALUE!</v>
      </c>
      <c r="H601" s="236" t="str">
        <f t="shared" si="4"/>
        <v>#VALUE!</v>
      </c>
      <c r="I601" s="236" t="str">
        <f t="shared" si="5"/>
        <v>#VALUE!</v>
      </c>
      <c r="J601" s="236" t="str">
        <f t="shared" si="6"/>
        <v>#VALUE!</v>
      </c>
      <c r="K601" s="236" t="str">
        <f t="shared" si="7"/>
        <v>#VALUE!</v>
      </c>
      <c r="L601" s="236" t="str">
        <f t="shared" si="8"/>
        <v>#VALUE!</v>
      </c>
      <c r="M601" s="236" t="str">
        <f t="shared" si="9"/>
        <v>OPI RX</v>
      </c>
      <c r="N601" s="236" t="str">
        <f t="shared" si="10"/>
        <v>#VALUE!</v>
      </c>
      <c r="O601" s="236" t="str">
        <f t="shared" si="11"/>
        <v>#VALUE!</v>
      </c>
      <c r="P601" s="237" t="str">
        <f t="shared" si="12"/>
        <v>OPIOIDS</v>
      </c>
      <c r="Q601" s="237" t="b">
        <v>1</v>
      </c>
      <c r="R601" s="237" t="str">
        <f t="shared" si="27"/>
        <v>HIGH</v>
      </c>
      <c r="S601" s="238">
        <v>44358.0</v>
      </c>
      <c r="T601" s="243">
        <f t="shared" si="30"/>
        <v>44557</v>
      </c>
      <c r="U601" s="237" t="str">
        <f t="shared" si="29"/>
        <v> </v>
      </c>
      <c r="V601" s="237" t="str">
        <f t="shared" si="16"/>
        <v> </v>
      </c>
      <c r="W601" s="83"/>
      <c r="X601" s="83"/>
      <c r="Y601" s="83"/>
      <c r="Z601" s="83"/>
      <c r="AA601" s="83"/>
      <c r="AB601" s="83"/>
      <c r="AC601" s="83"/>
      <c r="AD601" s="83"/>
      <c r="AE601" s="83"/>
    </row>
    <row r="602">
      <c r="A602" s="244">
        <v>12001.0</v>
      </c>
      <c r="B602" s="245" t="s">
        <v>7606</v>
      </c>
      <c r="C602" s="230" t="b">
        <v>1</v>
      </c>
      <c r="D602" s="235">
        <v>44634.0</v>
      </c>
      <c r="E602" s="236" t="str">
        <f t="shared" si="1"/>
        <v>#VALUE!</v>
      </c>
      <c r="F602" s="236" t="str">
        <f t="shared" si="2"/>
        <v>#VALUE!</v>
      </c>
      <c r="G602" s="236" t="str">
        <f t="shared" si="3"/>
        <v>#VALUE!</v>
      </c>
      <c r="H602" s="236" t="str">
        <f t="shared" si="4"/>
        <v>#VALUE!</v>
      </c>
      <c r="I602" s="236" t="str">
        <f t="shared" si="5"/>
        <v>#VALUE!</v>
      </c>
      <c r="J602" s="236" t="str">
        <f t="shared" si="6"/>
        <v>#VALUE!</v>
      </c>
      <c r="K602" s="236" t="str">
        <f t="shared" si="7"/>
        <v>#VALUE!</v>
      </c>
      <c r="L602" s="236" t="str">
        <f t="shared" si="8"/>
        <v>#VALUE!</v>
      </c>
      <c r="M602" s="236" t="str">
        <f t="shared" si="9"/>
        <v>OPI RX</v>
      </c>
      <c r="N602" s="236" t="str">
        <f t="shared" si="10"/>
        <v>#VALUE!</v>
      </c>
      <c r="O602" s="236" t="str">
        <f t="shared" si="11"/>
        <v>#VALUE!</v>
      </c>
      <c r="P602" s="237" t="str">
        <f t="shared" si="12"/>
        <v>OPIOIDS</v>
      </c>
      <c r="Q602" s="234" t="b">
        <v>0</v>
      </c>
      <c r="R602" s="237" t="str">
        <f t="shared" si="27"/>
        <v>LOW</v>
      </c>
      <c r="S602" s="238">
        <v>44127.0</v>
      </c>
      <c r="T602" s="243">
        <f t="shared" si="30"/>
        <v>44634</v>
      </c>
      <c r="U602" s="237" t="str">
        <f t="shared" si="29"/>
        <v>DUE COMM</v>
      </c>
      <c r="V602" s="237" t="str">
        <f t="shared" si="16"/>
        <v> </v>
      </c>
      <c r="W602" s="83"/>
      <c r="X602" s="83"/>
      <c r="Y602" s="83"/>
      <c r="Z602" s="83"/>
      <c r="AA602" s="83"/>
      <c r="AB602" s="83"/>
      <c r="AC602" s="83"/>
      <c r="AD602" s="83"/>
      <c r="AE602" s="83"/>
    </row>
    <row r="603">
      <c r="A603" s="233">
        <v>12002.0</v>
      </c>
      <c r="B603" s="234" t="s">
        <v>7585</v>
      </c>
      <c r="C603" s="230" t="b">
        <v>0</v>
      </c>
      <c r="D603" s="235" t="s">
        <v>7552</v>
      </c>
      <c r="E603" s="236" t="str">
        <f t="shared" si="1"/>
        <v>#VALUE!</v>
      </c>
      <c r="F603" s="236" t="str">
        <f t="shared" si="2"/>
        <v>OPI RX</v>
      </c>
      <c r="G603" s="236" t="str">
        <f t="shared" si="3"/>
        <v>#VALUE!</v>
      </c>
      <c r="H603" s="236" t="str">
        <f t="shared" si="4"/>
        <v>#VALUE!</v>
      </c>
      <c r="I603" s="236" t="str">
        <f t="shared" si="5"/>
        <v>#VALUE!</v>
      </c>
      <c r="J603" s="236" t="str">
        <f t="shared" si="6"/>
        <v>#VALUE!</v>
      </c>
      <c r="K603" s="236" t="str">
        <f t="shared" si="7"/>
        <v>#VALUE!</v>
      </c>
      <c r="L603" s="236" t="str">
        <f t="shared" si="8"/>
        <v>#VALUE!</v>
      </c>
      <c r="M603" s="236" t="str">
        <f t="shared" si="9"/>
        <v>#VALUE!</v>
      </c>
      <c r="N603" s="236" t="str">
        <f t="shared" si="10"/>
        <v>#VALUE!</v>
      </c>
      <c r="O603" s="236" t="str">
        <f t="shared" si="11"/>
        <v>#VALUE!</v>
      </c>
      <c r="P603" s="237" t="str">
        <f t="shared" si="12"/>
        <v>OPIOIDS</v>
      </c>
      <c r="Q603" s="237" t="b">
        <v>0</v>
      </c>
      <c r="R603" s="237" t="str">
        <f t="shared" si="27"/>
        <v>LOW</v>
      </c>
      <c r="S603" s="238"/>
      <c r="T603" s="238" t="str">
        <f t="shared" si="30"/>
        <v>  -  </v>
      </c>
      <c r="U603" s="237" t="str">
        <f t="shared" si="29"/>
        <v>DUE COMM</v>
      </c>
      <c r="V603" s="237" t="str">
        <f t="shared" si="16"/>
        <v> </v>
      </c>
      <c r="W603" s="83"/>
      <c r="X603" s="83"/>
      <c r="Y603" s="83"/>
      <c r="Z603" s="83"/>
      <c r="AA603" s="83"/>
      <c r="AB603" s="83"/>
      <c r="AC603" s="83"/>
      <c r="AD603" s="83"/>
      <c r="AE603" s="83"/>
    </row>
    <row r="604">
      <c r="A604" s="233">
        <v>12006.0</v>
      </c>
      <c r="B604" s="234" t="s">
        <v>7568</v>
      </c>
      <c r="C604" s="230" t="b">
        <v>0</v>
      </c>
      <c r="D604" s="235" t="s">
        <v>7552</v>
      </c>
      <c r="E604" s="236" t="str">
        <f t="shared" si="1"/>
        <v>#VALUE!</v>
      </c>
      <c r="F604" s="236" t="str">
        <f t="shared" si="2"/>
        <v>OPI RX</v>
      </c>
      <c r="G604" s="236" t="str">
        <f t="shared" si="3"/>
        <v>#VALUE!</v>
      </c>
      <c r="H604" s="236" t="str">
        <f t="shared" si="4"/>
        <v>#VALUE!</v>
      </c>
      <c r="I604" s="236" t="str">
        <f t="shared" si="5"/>
        <v>#VALUE!</v>
      </c>
      <c r="J604" s="236" t="str">
        <f t="shared" si="6"/>
        <v>#VALUE!</v>
      </c>
      <c r="K604" s="236" t="str">
        <f t="shared" si="7"/>
        <v>#VALUE!</v>
      </c>
      <c r="L604" s="236" t="str">
        <f t="shared" si="8"/>
        <v>#VALUE!</v>
      </c>
      <c r="M604" s="236" t="str">
        <f t="shared" si="9"/>
        <v>#VALUE!</v>
      </c>
      <c r="N604" s="236" t="str">
        <f t="shared" si="10"/>
        <v>#VALUE!</v>
      </c>
      <c r="O604" s="236" t="str">
        <f t="shared" si="11"/>
        <v>#VALUE!</v>
      </c>
      <c r="P604" s="237" t="str">
        <f t="shared" si="12"/>
        <v>OPIOIDS</v>
      </c>
      <c r="Q604" s="234" t="b">
        <v>0</v>
      </c>
      <c r="R604" s="237" t="str">
        <f t="shared" si="27"/>
        <v>LOW</v>
      </c>
      <c r="S604" s="238"/>
      <c r="T604" s="238" t="str">
        <f t="shared" si="30"/>
        <v>  -  </v>
      </c>
      <c r="U604" s="237" t="str">
        <f t="shared" si="29"/>
        <v>DUE COMM</v>
      </c>
      <c r="V604" s="237" t="str">
        <f t="shared" si="16"/>
        <v> </v>
      </c>
      <c r="W604" s="83"/>
      <c r="X604" s="83"/>
      <c r="Y604" s="83"/>
      <c r="Z604" s="83"/>
      <c r="AA604" s="83"/>
      <c r="AB604" s="83"/>
      <c r="AC604" s="83"/>
      <c r="AD604" s="83"/>
      <c r="AE604" s="83"/>
    </row>
    <row r="605">
      <c r="A605" s="233">
        <v>12008.0</v>
      </c>
      <c r="B605" s="234" t="s">
        <v>7598</v>
      </c>
      <c r="C605" s="230" t="b">
        <v>1</v>
      </c>
      <c r="D605" s="243">
        <v>44384.0</v>
      </c>
      <c r="E605" s="236" t="str">
        <f t="shared" si="1"/>
        <v>#VALUE!</v>
      </c>
      <c r="F605" s="236" t="str">
        <f t="shared" si="2"/>
        <v>#VALUE!</v>
      </c>
      <c r="G605" s="236" t="str">
        <f t="shared" si="3"/>
        <v>OPI RX</v>
      </c>
      <c r="H605" s="236" t="str">
        <f t="shared" si="4"/>
        <v>#VALUE!</v>
      </c>
      <c r="I605" s="236" t="str">
        <f t="shared" si="5"/>
        <v>#VALUE!</v>
      </c>
      <c r="J605" s="236" t="str">
        <f t="shared" si="6"/>
        <v>#VALUE!</v>
      </c>
      <c r="K605" s="236" t="str">
        <f t="shared" si="7"/>
        <v>#VALUE!</v>
      </c>
      <c r="L605" s="236" t="str">
        <f t="shared" si="8"/>
        <v>#VALUE!</v>
      </c>
      <c r="M605" s="236" t="str">
        <f t="shared" si="9"/>
        <v>#VALUE!</v>
      </c>
      <c r="N605" s="236" t="str">
        <f t="shared" si="10"/>
        <v>#VALUE!</v>
      </c>
      <c r="O605" s="236" t="str">
        <f t="shared" si="11"/>
        <v>#VALUE!</v>
      </c>
      <c r="P605" s="237" t="str">
        <f t="shared" si="12"/>
        <v>OPIOIDS</v>
      </c>
      <c r="Q605" s="237" t="b">
        <v>1</v>
      </c>
      <c r="R605" s="237" t="str">
        <f t="shared" si="27"/>
        <v>HIGH</v>
      </c>
      <c r="S605" s="238"/>
      <c r="T605" s="243">
        <f t="shared" si="30"/>
        <v>44384</v>
      </c>
      <c r="U605" s="237" t="str">
        <f t="shared" si="29"/>
        <v>DUE COMM</v>
      </c>
      <c r="V605" s="237" t="str">
        <f t="shared" si="16"/>
        <v> </v>
      </c>
      <c r="W605" s="83"/>
      <c r="X605" s="83"/>
      <c r="Y605" s="83"/>
      <c r="Z605" s="83"/>
      <c r="AA605" s="83"/>
      <c r="AB605" s="83"/>
      <c r="AC605" s="83"/>
      <c r="AD605" s="83"/>
      <c r="AE605" s="83"/>
    </row>
    <row r="606">
      <c r="A606" s="244">
        <v>12016.0</v>
      </c>
      <c r="B606" s="246" t="s">
        <v>7552</v>
      </c>
      <c r="C606" s="230" t="b">
        <v>1</v>
      </c>
      <c r="D606" s="243">
        <v>44453.0</v>
      </c>
      <c r="E606" s="236" t="str">
        <f t="shared" si="1"/>
        <v>#VALUE!</v>
      </c>
      <c r="F606" s="236" t="str">
        <f t="shared" si="2"/>
        <v>#VALUE!</v>
      </c>
      <c r="G606" s="236" t="str">
        <f t="shared" si="3"/>
        <v>#VALUE!</v>
      </c>
      <c r="H606" s="236" t="str">
        <f t="shared" si="4"/>
        <v>#VALUE!</v>
      </c>
      <c r="I606" s="236" t="str">
        <f t="shared" si="5"/>
        <v>#VALUE!</v>
      </c>
      <c r="J606" s="236" t="str">
        <f t="shared" si="6"/>
        <v>#VALUE!</v>
      </c>
      <c r="K606" s="236" t="str">
        <f t="shared" si="7"/>
        <v>#VALUE!</v>
      </c>
      <c r="L606" s="236" t="str">
        <f t="shared" si="8"/>
        <v>#VALUE!</v>
      </c>
      <c r="M606" s="236" t="str">
        <f t="shared" si="9"/>
        <v>#VALUE!</v>
      </c>
      <c r="N606" s="236" t="str">
        <f t="shared" si="10"/>
        <v>#VALUE!</v>
      </c>
      <c r="O606" s="236" t="str">
        <f t="shared" si="11"/>
        <v>#VALUE!</v>
      </c>
      <c r="P606" s="237" t="str">
        <f t="shared" si="12"/>
        <v>NO RX</v>
      </c>
      <c r="Q606" s="234" t="b">
        <v>0</v>
      </c>
      <c r="R606" s="237" t="str">
        <f t="shared" si="27"/>
        <v>LOW</v>
      </c>
      <c r="S606" s="238"/>
      <c r="T606" s="243">
        <f t="shared" si="30"/>
        <v>44453</v>
      </c>
      <c r="U606" s="237" t="str">
        <f t="shared" si="29"/>
        <v>DUE COMM</v>
      </c>
      <c r="V606" s="237" t="str">
        <f t="shared" si="16"/>
        <v> </v>
      </c>
      <c r="W606" s="83"/>
      <c r="X606" s="83"/>
      <c r="Y606" s="83"/>
      <c r="Z606" s="83"/>
      <c r="AA606" s="83"/>
      <c r="AB606" s="83"/>
      <c r="AC606" s="83"/>
      <c r="AD606" s="83"/>
      <c r="AE606" s="83"/>
    </row>
    <row r="607">
      <c r="A607" s="233">
        <v>12019.0</v>
      </c>
      <c r="B607" s="234" t="s">
        <v>7736</v>
      </c>
      <c r="C607" s="231" t="b">
        <v>1</v>
      </c>
      <c r="D607" s="243">
        <v>44497.0</v>
      </c>
      <c r="E607" s="236" t="str">
        <f t="shared" si="1"/>
        <v>#VALUE!</v>
      </c>
      <c r="F607" s="236" t="str">
        <f t="shared" si="2"/>
        <v>#VALUE!</v>
      </c>
      <c r="G607" s="236" t="str">
        <f t="shared" si="3"/>
        <v>#VALUE!</v>
      </c>
      <c r="H607" s="236" t="str">
        <f t="shared" si="4"/>
        <v>#VALUE!</v>
      </c>
      <c r="I607" s="236" t="str">
        <f t="shared" si="5"/>
        <v>#VALUE!</v>
      </c>
      <c r="J607" s="236" t="str">
        <f t="shared" si="6"/>
        <v>#VALUE!</v>
      </c>
      <c r="K607" s="236" t="str">
        <f t="shared" si="7"/>
        <v>#VALUE!</v>
      </c>
      <c r="L607" s="236" t="str">
        <f t="shared" si="8"/>
        <v>#VALUE!</v>
      </c>
      <c r="M607" s="236" t="str">
        <f t="shared" si="9"/>
        <v>#VALUE!</v>
      </c>
      <c r="N607" s="236" t="str">
        <f t="shared" si="10"/>
        <v>#VALUE!</v>
      </c>
      <c r="O607" s="236" t="str">
        <f t="shared" si="11"/>
        <v>#VALUE!</v>
      </c>
      <c r="P607" s="237" t="str">
        <f t="shared" si="12"/>
        <v>NO RX</v>
      </c>
      <c r="Q607" s="237" t="b">
        <v>0</v>
      </c>
      <c r="R607" s="237" t="str">
        <f t="shared" si="27"/>
        <v>LOW</v>
      </c>
      <c r="S607" s="238">
        <v>44235.0</v>
      </c>
      <c r="T607" s="243">
        <f t="shared" si="30"/>
        <v>44497</v>
      </c>
      <c r="U607" s="237" t="str">
        <f t="shared" si="29"/>
        <v>DUE COMM</v>
      </c>
      <c r="V607" s="237" t="str">
        <f t="shared" si="16"/>
        <v> </v>
      </c>
      <c r="W607" s="83"/>
      <c r="X607" s="83"/>
      <c r="Y607" s="83"/>
      <c r="Z607" s="83"/>
      <c r="AA607" s="83"/>
      <c r="AB607" s="83"/>
      <c r="AC607" s="83"/>
      <c r="AD607" s="83"/>
      <c r="AE607" s="83"/>
    </row>
    <row r="608">
      <c r="A608" s="244">
        <v>12026.0</v>
      </c>
      <c r="B608" s="245" t="s">
        <v>7576</v>
      </c>
      <c r="C608" s="231" t="b">
        <v>0</v>
      </c>
      <c r="D608" s="235" t="s">
        <v>7552</v>
      </c>
      <c r="E608" s="236" t="str">
        <f t="shared" si="1"/>
        <v>#VALUE!</v>
      </c>
      <c r="F608" s="236" t="str">
        <f t="shared" si="2"/>
        <v>#VALUE!</v>
      </c>
      <c r="G608" s="236" t="str">
        <f t="shared" si="3"/>
        <v>#VALUE!</v>
      </c>
      <c r="H608" s="236" t="str">
        <f t="shared" si="4"/>
        <v>#VALUE!</v>
      </c>
      <c r="I608" s="236" t="str">
        <f t="shared" si="5"/>
        <v>#VALUE!</v>
      </c>
      <c r="J608" s="236" t="str">
        <f t="shared" si="6"/>
        <v>#VALUE!</v>
      </c>
      <c r="K608" s="236" t="str">
        <f t="shared" si="7"/>
        <v>#VALUE!</v>
      </c>
      <c r="L608" s="236" t="str">
        <f t="shared" si="8"/>
        <v>#VALUE!</v>
      </c>
      <c r="M608" s="236" t="str">
        <f t="shared" si="9"/>
        <v>#VALUE!</v>
      </c>
      <c r="N608" s="236" t="str">
        <f t="shared" si="10"/>
        <v>#VALUE!</v>
      </c>
      <c r="O608" s="236" t="str">
        <f t="shared" si="11"/>
        <v>#VALUE!</v>
      </c>
      <c r="P608" s="237" t="str">
        <f t="shared" si="12"/>
        <v>NO RX</v>
      </c>
      <c r="Q608" s="237" t="b">
        <v>0</v>
      </c>
      <c r="R608" s="237" t="str">
        <f t="shared" si="27"/>
        <v>LOW</v>
      </c>
      <c r="S608" s="238"/>
      <c r="T608" s="238" t="str">
        <f t="shared" si="30"/>
        <v>  -  </v>
      </c>
      <c r="U608" s="237" t="str">
        <f t="shared" si="29"/>
        <v>DUE COMM</v>
      </c>
      <c r="V608" s="237" t="str">
        <f t="shared" si="16"/>
        <v> </v>
      </c>
      <c r="W608" s="83"/>
      <c r="X608" s="83"/>
      <c r="Y608" s="83"/>
      <c r="Z608" s="83"/>
      <c r="AA608" s="83"/>
      <c r="AB608" s="83"/>
      <c r="AC608" s="83"/>
      <c r="AD608" s="83"/>
      <c r="AE608" s="83"/>
    </row>
    <row r="609">
      <c r="A609" s="233">
        <v>12036.0</v>
      </c>
      <c r="B609" s="234" t="s">
        <v>7634</v>
      </c>
      <c r="C609" s="231" t="b">
        <v>0</v>
      </c>
      <c r="D609" s="235" t="s">
        <v>7552</v>
      </c>
      <c r="E609" s="236" t="str">
        <f t="shared" si="1"/>
        <v>#VALUE!</v>
      </c>
      <c r="F609" s="236" t="str">
        <f t="shared" si="2"/>
        <v>#VALUE!</v>
      </c>
      <c r="G609" s="236" t="str">
        <f t="shared" si="3"/>
        <v>#VALUE!</v>
      </c>
      <c r="H609" s="236" t="str">
        <f t="shared" si="4"/>
        <v>#VALUE!</v>
      </c>
      <c r="I609" s="236" t="str">
        <f t="shared" si="5"/>
        <v>#VALUE!</v>
      </c>
      <c r="J609" s="236" t="str">
        <f t="shared" si="6"/>
        <v>#VALUE!</v>
      </c>
      <c r="K609" s="236" t="str">
        <f t="shared" si="7"/>
        <v>#VALUE!</v>
      </c>
      <c r="L609" s="236" t="str">
        <f t="shared" si="8"/>
        <v>#VALUE!</v>
      </c>
      <c r="M609" s="236" t="str">
        <f t="shared" si="9"/>
        <v>#VALUE!</v>
      </c>
      <c r="N609" s="236" t="str">
        <f t="shared" si="10"/>
        <v>#VALUE!</v>
      </c>
      <c r="O609" s="236" t="str">
        <f t="shared" si="11"/>
        <v>#VALUE!</v>
      </c>
      <c r="P609" s="237" t="str">
        <f t="shared" si="12"/>
        <v>NO RX</v>
      </c>
      <c r="Q609" s="237" t="b">
        <v>0</v>
      </c>
      <c r="R609" s="237" t="str">
        <f t="shared" si="27"/>
        <v>LOW</v>
      </c>
      <c r="S609" s="238"/>
      <c r="T609" s="238" t="str">
        <f t="shared" si="30"/>
        <v>  -  </v>
      </c>
      <c r="U609" s="237" t="str">
        <f t="shared" si="29"/>
        <v>DUE COMM</v>
      </c>
      <c r="V609" s="237" t="str">
        <f t="shared" si="16"/>
        <v> </v>
      </c>
      <c r="W609" s="83"/>
      <c r="X609" s="83"/>
      <c r="Y609" s="83"/>
      <c r="Z609" s="83"/>
      <c r="AA609" s="83"/>
      <c r="AB609" s="83"/>
      <c r="AC609" s="83"/>
      <c r="AD609" s="83"/>
      <c r="AE609" s="83"/>
    </row>
    <row r="610">
      <c r="A610" s="233">
        <v>12057.0</v>
      </c>
      <c r="B610" s="234" t="s">
        <v>7616</v>
      </c>
      <c r="C610" s="231" t="b">
        <v>0</v>
      </c>
      <c r="D610" s="235" t="s">
        <v>7552</v>
      </c>
      <c r="E610" s="236" t="str">
        <f t="shared" si="1"/>
        <v>#VALUE!</v>
      </c>
      <c r="F610" s="236" t="str">
        <f t="shared" si="2"/>
        <v>#VALUE!</v>
      </c>
      <c r="G610" s="236" t="str">
        <f t="shared" si="3"/>
        <v>#VALUE!</v>
      </c>
      <c r="H610" s="236" t="str">
        <f t="shared" si="4"/>
        <v>#VALUE!</v>
      </c>
      <c r="I610" s="236" t="str">
        <f t="shared" si="5"/>
        <v>#VALUE!</v>
      </c>
      <c r="J610" s="236" t="str">
        <f t="shared" si="6"/>
        <v>#VALUE!</v>
      </c>
      <c r="K610" s="236" t="str">
        <f t="shared" si="7"/>
        <v>#VALUE!</v>
      </c>
      <c r="L610" s="236" t="str">
        <f t="shared" si="8"/>
        <v>#VALUE!</v>
      </c>
      <c r="M610" s="236" t="str">
        <f t="shared" si="9"/>
        <v>OPI RX</v>
      </c>
      <c r="N610" s="236" t="str">
        <f t="shared" si="10"/>
        <v>#VALUE!</v>
      </c>
      <c r="O610" s="236" t="str">
        <f t="shared" si="11"/>
        <v>#VALUE!</v>
      </c>
      <c r="P610" s="237" t="str">
        <f t="shared" si="12"/>
        <v>OPIOIDS</v>
      </c>
      <c r="Q610" s="237" t="b">
        <v>0</v>
      </c>
      <c r="R610" s="237" t="str">
        <f t="shared" si="27"/>
        <v>LOW</v>
      </c>
      <c r="S610" s="238"/>
      <c r="T610" s="238" t="str">
        <f t="shared" si="30"/>
        <v>  -  </v>
      </c>
      <c r="U610" s="237" t="str">
        <f t="shared" si="29"/>
        <v>DUE COMM</v>
      </c>
      <c r="V610" s="237" t="str">
        <f t="shared" si="16"/>
        <v> </v>
      </c>
      <c r="W610" s="83"/>
      <c r="X610" s="83"/>
      <c r="Y610" s="83"/>
      <c r="Z610" s="83"/>
      <c r="AA610" s="83"/>
      <c r="AB610" s="83"/>
      <c r="AC610" s="83"/>
      <c r="AD610" s="83"/>
      <c r="AE610" s="83"/>
    </row>
    <row r="611">
      <c r="A611" s="244">
        <v>12062.0</v>
      </c>
      <c r="B611" s="245" t="s">
        <v>7817</v>
      </c>
      <c r="C611" s="230" t="b">
        <v>1</v>
      </c>
      <c r="D611" s="235">
        <v>44614.0</v>
      </c>
      <c r="E611" s="236" t="str">
        <f t="shared" si="1"/>
        <v>OPI RX</v>
      </c>
      <c r="F611" s="236" t="str">
        <f t="shared" si="2"/>
        <v>#VALUE!</v>
      </c>
      <c r="G611" s="236" t="str">
        <f t="shared" si="3"/>
        <v>#VALUE!</v>
      </c>
      <c r="H611" s="236" t="str">
        <f t="shared" si="4"/>
        <v>OPI RX</v>
      </c>
      <c r="I611" s="236" t="str">
        <f t="shared" si="5"/>
        <v>#VALUE!</v>
      </c>
      <c r="J611" s="236" t="str">
        <f t="shared" si="6"/>
        <v>#VALUE!</v>
      </c>
      <c r="K611" s="236" t="str">
        <f t="shared" si="7"/>
        <v>#VALUE!</v>
      </c>
      <c r="L611" s="236" t="str">
        <f t="shared" si="8"/>
        <v>#VALUE!</v>
      </c>
      <c r="M611" s="236" t="str">
        <f t="shared" si="9"/>
        <v>#VALUE!</v>
      </c>
      <c r="N611" s="236" t="str">
        <f t="shared" si="10"/>
        <v>#VALUE!</v>
      </c>
      <c r="O611" s="236" t="str">
        <f t="shared" si="11"/>
        <v>#VALUE!</v>
      </c>
      <c r="P611" s="237" t="str">
        <f t="shared" si="12"/>
        <v>OPIOIDS</v>
      </c>
      <c r="Q611" s="237" t="b">
        <v>1</v>
      </c>
      <c r="R611" s="237" t="str">
        <f t="shared" si="27"/>
        <v>HIGH</v>
      </c>
      <c r="S611" s="238">
        <v>44335.0</v>
      </c>
      <c r="T611" s="243">
        <f t="shared" si="30"/>
        <v>44614</v>
      </c>
      <c r="U611" s="237" t="str">
        <f t="shared" si="29"/>
        <v> </v>
      </c>
      <c r="V611" s="237" t="str">
        <f t="shared" si="16"/>
        <v> </v>
      </c>
      <c r="W611" s="83"/>
      <c r="X611" s="83"/>
      <c r="Y611" s="83"/>
      <c r="Z611" s="83"/>
      <c r="AA611" s="83"/>
      <c r="AB611" s="83"/>
      <c r="AC611" s="83"/>
      <c r="AD611" s="83"/>
      <c r="AE611" s="83"/>
    </row>
    <row r="612">
      <c r="A612" s="244">
        <v>12063.0</v>
      </c>
      <c r="B612" s="245" t="s">
        <v>7818</v>
      </c>
      <c r="C612" s="231" t="b">
        <v>1</v>
      </c>
      <c r="D612" s="243">
        <v>44559.0</v>
      </c>
      <c r="E612" s="236" t="str">
        <f t="shared" si="1"/>
        <v>OPI RX</v>
      </c>
      <c r="F612" s="236" t="str">
        <f t="shared" si="2"/>
        <v>#VALUE!</v>
      </c>
      <c r="G612" s="236" t="str">
        <f t="shared" si="3"/>
        <v>#VALUE!</v>
      </c>
      <c r="H612" s="236" t="str">
        <f t="shared" si="4"/>
        <v>#VALUE!</v>
      </c>
      <c r="I612" s="236" t="str">
        <f t="shared" si="5"/>
        <v>#VALUE!</v>
      </c>
      <c r="J612" s="236" t="str">
        <f t="shared" si="6"/>
        <v>#VALUE!</v>
      </c>
      <c r="K612" s="236" t="str">
        <f t="shared" si="7"/>
        <v>#VALUE!</v>
      </c>
      <c r="L612" s="236" t="str">
        <f t="shared" si="8"/>
        <v>#VALUE!</v>
      </c>
      <c r="M612" s="236" t="str">
        <f t="shared" si="9"/>
        <v>#VALUE!</v>
      </c>
      <c r="N612" s="236" t="str">
        <f t="shared" si="10"/>
        <v>#VALUE!</v>
      </c>
      <c r="O612" s="236" t="str">
        <f t="shared" si="11"/>
        <v>#VALUE!</v>
      </c>
      <c r="P612" s="237" t="str">
        <f t="shared" si="12"/>
        <v>OPIOIDS</v>
      </c>
      <c r="Q612" s="237" t="b">
        <v>1</v>
      </c>
      <c r="R612" s="237" t="str">
        <f t="shared" si="27"/>
        <v>HIGH</v>
      </c>
      <c r="S612" s="238">
        <v>44265.0</v>
      </c>
      <c r="T612" s="243">
        <f t="shared" si="30"/>
        <v>44559</v>
      </c>
      <c r="U612" s="237" t="str">
        <f t="shared" si="29"/>
        <v>DUE COMM</v>
      </c>
      <c r="V612" s="237" t="str">
        <f t="shared" si="16"/>
        <v> </v>
      </c>
      <c r="W612" s="83"/>
      <c r="X612" s="83"/>
      <c r="Y612" s="83"/>
      <c r="Z612" s="83"/>
      <c r="AA612" s="83"/>
      <c r="AB612" s="83"/>
      <c r="AC612" s="83"/>
      <c r="AD612" s="83"/>
      <c r="AE612" s="83"/>
    </row>
    <row r="613">
      <c r="A613" s="244">
        <v>12071.0</v>
      </c>
      <c r="B613" s="245" t="s">
        <v>7556</v>
      </c>
      <c r="C613" s="230" t="b">
        <v>1</v>
      </c>
      <c r="D613" s="243">
        <v>44557.0</v>
      </c>
      <c r="E613" s="236" t="str">
        <f t="shared" si="1"/>
        <v>OPI RX</v>
      </c>
      <c r="F613" s="236" t="str">
        <f t="shared" si="2"/>
        <v>#VALUE!</v>
      </c>
      <c r="G613" s="236" t="str">
        <f t="shared" si="3"/>
        <v>#VALUE!</v>
      </c>
      <c r="H613" s="236" t="str">
        <f t="shared" si="4"/>
        <v>#VALUE!</v>
      </c>
      <c r="I613" s="236" t="str">
        <f t="shared" si="5"/>
        <v>#VALUE!</v>
      </c>
      <c r="J613" s="236" t="str">
        <f t="shared" si="6"/>
        <v>#VALUE!</v>
      </c>
      <c r="K613" s="236" t="str">
        <f t="shared" si="7"/>
        <v>#VALUE!</v>
      </c>
      <c r="L613" s="236" t="str">
        <f t="shared" si="8"/>
        <v>#VALUE!</v>
      </c>
      <c r="M613" s="236" t="str">
        <f t="shared" si="9"/>
        <v>#VALUE!</v>
      </c>
      <c r="N613" s="236" t="str">
        <f t="shared" si="10"/>
        <v>#VALUE!</v>
      </c>
      <c r="O613" s="236" t="str">
        <f t="shared" si="11"/>
        <v>#VALUE!</v>
      </c>
      <c r="P613" s="237" t="str">
        <f t="shared" si="12"/>
        <v>OPIOIDS</v>
      </c>
      <c r="Q613" s="237" t="b">
        <v>0</v>
      </c>
      <c r="R613" s="237" t="str">
        <f t="shared" si="27"/>
        <v>LOW</v>
      </c>
      <c r="S613" s="238">
        <v>44320.0</v>
      </c>
      <c r="T613" s="243">
        <f t="shared" si="30"/>
        <v>44557</v>
      </c>
      <c r="U613" s="237" t="str">
        <f t="shared" si="29"/>
        <v> </v>
      </c>
      <c r="V613" s="237" t="str">
        <f t="shared" si="16"/>
        <v> </v>
      </c>
      <c r="W613" s="83"/>
      <c r="X613" s="83"/>
      <c r="Y613" s="83"/>
      <c r="Z613" s="83"/>
      <c r="AA613" s="83"/>
      <c r="AB613" s="83"/>
      <c r="AC613" s="83"/>
      <c r="AD613" s="83"/>
      <c r="AE613" s="83"/>
    </row>
    <row r="614">
      <c r="A614" s="244">
        <v>12083.0</v>
      </c>
      <c r="B614" s="245" t="s">
        <v>7566</v>
      </c>
      <c r="C614" s="231" t="b">
        <v>1</v>
      </c>
      <c r="D614" s="243">
        <v>44502.0</v>
      </c>
      <c r="E614" s="236" t="str">
        <f t="shared" si="1"/>
        <v>#VALUE!</v>
      </c>
      <c r="F614" s="236" t="str">
        <f t="shared" si="2"/>
        <v>OPI RX</v>
      </c>
      <c r="G614" s="236" t="str">
        <f t="shared" si="3"/>
        <v>#VALUE!</v>
      </c>
      <c r="H614" s="236" t="str">
        <f t="shared" si="4"/>
        <v>#VALUE!</v>
      </c>
      <c r="I614" s="236" t="str">
        <f t="shared" si="5"/>
        <v>#VALUE!</v>
      </c>
      <c r="J614" s="236" t="str">
        <f t="shared" si="6"/>
        <v>#VALUE!</v>
      </c>
      <c r="K614" s="236" t="str">
        <f t="shared" si="7"/>
        <v>#VALUE!</v>
      </c>
      <c r="L614" s="236" t="str">
        <f t="shared" si="8"/>
        <v>#VALUE!</v>
      </c>
      <c r="M614" s="236" t="str">
        <f t="shared" si="9"/>
        <v>#VALUE!</v>
      </c>
      <c r="N614" s="236" t="str">
        <f t="shared" si="10"/>
        <v>#VALUE!</v>
      </c>
      <c r="O614" s="236" t="str">
        <f t="shared" si="11"/>
        <v>#VALUE!</v>
      </c>
      <c r="P614" s="237" t="str">
        <f t="shared" si="12"/>
        <v>OPIOIDS</v>
      </c>
      <c r="Q614" s="234" t="b">
        <v>1</v>
      </c>
      <c r="R614" s="237" t="str">
        <f t="shared" si="27"/>
        <v>HIGH</v>
      </c>
      <c r="S614" s="238">
        <v>44358.0</v>
      </c>
      <c r="T614" s="243">
        <f t="shared" si="30"/>
        <v>44502</v>
      </c>
      <c r="U614" s="237" t="str">
        <f t="shared" si="29"/>
        <v> </v>
      </c>
      <c r="V614" s="237" t="str">
        <f t="shared" si="16"/>
        <v> </v>
      </c>
      <c r="W614" s="83"/>
      <c r="X614" s="83"/>
      <c r="Y614" s="83"/>
      <c r="Z614" s="83"/>
      <c r="AA614" s="83"/>
      <c r="AB614" s="83"/>
      <c r="AC614" s="83"/>
      <c r="AD614" s="83"/>
      <c r="AE614" s="83"/>
    </row>
    <row r="615">
      <c r="A615" s="233">
        <v>12084.0</v>
      </c>
      <c r="B615" s="239" t="s">
        <v>7552</v>
      </c>
      <c r="C615" s="230" t="b">
        <v>0</v>
      </c>
      <c r="D615" s="235" t="s">
        <v>7552</v>
      </c>
      <c r="E615" s="236" t="str">
        <f t="shared" si="1"/>
        <v>#VALUE!</v>
      </c>
      <c r="F615" s="236" t="str">
        <f t="shared" si="2"/>
        <v>#VALUE!</v>
      </c>
      <c r="G615" s="236" t="str">
        <f t="shared" si="3"/>
        <v>#VALUE!</v>
      </c>
      <c r="H615" s="236" t="str">
        <f t="shared" si="4"/>
        <v>#VALUE!</v>
      </c>
      <c r="I615" s="236" t="str">
        <f t="shared" si="5"/>
        <v>#VALUE!</v>
      </c>
      <c r="J615" s="236" t="str">
        <f t="shared" si="6"/>
        <v>#VALUE!</v>
      </c>
      <c r="K615" s="236" t="str">
        <f t="shared" si="7"/>
        <v>#VALUE!</v>
      </c>
      <c r="L615" s="236" t="str">
        <f t="shared" si="8"/>
        <v>#VALUE!</v>
      </c>
      <c r="M615" s="236" t="str">
        <f t="shared" si="9"/>
        <v>#VALUE!</v>
      </c>
      <c r="N615" s="236" t="str">
        <f t="shared" si="10"/>
        <v>#VALUE!</v>
      </c>
      <c r="O615" s="236" t="str">
        <f t="shared" si="11"/>
        <v>#VALUE!</v>
      </c>
      <c r="P615" s="237" t="str">
        <f t="shared" si="12"/>
        <v>NO RX</v>
      </c>
      <c r="Q615" s="234" t="b">
        <v>0</v>
      </c>
      <c r="R615" s="237" t="str">
        <f t="shared" si="27"/>
        <v>LOW</v>
      </c>
      <c r="S615" s="238"/>
      <c r="T615" s="238" t="str">
        <f t="shared" si="30"/>
        <v>  -  </v>
      </c>
      <c r="U615" s="237" t="str">
        <f t="shared" si="29"/>
        <v>DUE COMM</v>
      </c>
      <c r="V615" s="237" t="str">
        <f t="shared" si="16"/>
        <v> </v>
      </c>
      <c r="W615" s="83"/>
      <c r="X615" s="83"/>
      <c r="Y615" s="83"/>
      <c r="Z615" s="83"/>
      <c r="AA615" s="83"/>
      <c r="AB615" s="83"/>
      <c r="AC615" s="83"/>
      <c r="AD615" s="83"/>
      <c r="AE615" s="83"/>
    </row>
    <row r="616">
      <c r="A616" s="244">
        <v>12088.0</v>
      </c>
      <c r="B616" s="245" t="s">
        <v>7566</v>
      </c>
      <c r="C616" s="230" t="b">
        <v>1</v>
      </c>
      <c r="D616" s="235">
        <v>44591.0</v>
      </c>
      <c r="E616" s="236" t="str">
        <f t="shared" si="1"/>
        <v>#VALUE!</v>
      </c>
      <c r="F616" s="236" t="str">
        <f t="shared" si="2"/>
        <v>OPI RX</v>
      </c>
      <c r="G616" s="236" t="str">
        <f t="shared" si="3"/>
        <v>#VALUE!</v>
      </c>
      <c r="H616" s="236" t="str">
        <f t="shared" si="4"/>
        <v>#VALUE!</v>
      </c>
      <c r="I616" s="236" t="str">
        <f t="shared" si="5"/>
        <v>#VALUE!</v>
      </c>
      <c r="J616" s="236" t="str">
        <f t="shared" si="6"/>
        <v>#VALUE!</v>
      </c>
      <c r="K616" s="236" t="str">
        <f t="shared" si="7"/>
        <v>#VALUE!</v>
      </c>
      <c r="L616" s="236" t="str">
        <f t="shared" si="8"/>
        <v>#VALUE!</v>
      </c>
      <c r="M616" s="236" t="str">
        <f t="shared" si="9"/>
        <v>#VALUE!</v>
      </c>
      <c r="N616" s="236" t="str">
        <f t="shared" si="10"/>
        <v>#VALUE!</v>
      </c>
      <c r="O616" s="236" t="str">
        <f t="shared" si="11"/>
        <v>#VALUE!</v>
      </c>
      <c r="P616" s="237" t="str">
        <f t="shared" si="12"/>
        <v>OPIOIDS</v>
      </c>
      <c r="Q616" s="237" t="b">
        <v>0</v>
      </c>
      <c r="R616" s="237" t="str">
        <f t="shared" si="27"/>
        <v>LOW</v>
      </c>
      <c r="S616" s="238"/>
      <c r="T616" s="243">
        <f t="shared" si="30"/>
        <v>44591</v>
      </c>
      <c r="U616" s="237" t="str">
        <f t="shared" si="29"/>
        <v>DUE COMM</v>
      </c>
      <c r="V616" s="237" t="str">
        <f t="shared" si="16"/>
        <v> </v>
      </c>
      <c r="W616" s="83"/>
      <c r="X616" s="83"/>
      <c r="Y616" s="83"/>
      <c r="Z616" s="83"/>
      <c r="AA616" s="83"/>
      <c r="AB616" s="83"/>
      <c r="AC616" s="83"/>
      <c r="AD616" s="83"/>
      <c r="AE616" s="83"/>
    </row>
    <row r="617">
      <c r="A617" s="244">
        <v>12109.0</v>
      </c>
      <c r="B617" s="245" t="s">
        <v>7819</v>
      </c>
      <c r="C617" s="231" t="b">
        <v>1</v>
      </c>
      <c r="D617" s="235">
        <v>44582.0</v>
      </c>
      <c r="E617" s="236" t="str">
        <f t="shared" si="1"/>
        <v>#VALUE!</v>
      </c>
      <c r="F617" s="236" t="str">
        <f t="shared" si="2"/>
        <v>OPI RX</v>
      </c>
      <c r="G617" s="236" t="str">
        <f t="shared" si="3"/>
        <v>#VALUE!</v>
      </c>
      <c r="H617" s="236" t="str">
        <f t="shared" si="4"/>
        <v>#VALUE!</v>
      </c>
      <c r="I617" s="236" t="str">
        <f t="shared" si="5"/>
        <v>#VALUE!</v>
      </c>
      <c r="J617" s="236" t="str">
        <f t="shared" si="6"/>
        <v>#VALUE!</v>
      </c>
      <c r="K617" s="236" t="str">
        <f t="shared" si="7"/>
        <v>#VALUE!</v>
      </c>
      <c r="L617" s="236" t="str">
        <f t="shared" si="8"/>
        <v>#VALUE!</v>
      </c>
      <c r="M617" s="236" t="str">
        <f t="shared" si="9"/>
        <v>#VALUE!</v>
      </c>
      <c r="N617" s="236" t="str">
        <f t="shared" si="10"/>
        <v>#VALUE!</v>
      </c>
      <c r="O617" s="236" t="str">
        <f t="shared" si="11"/>
        <v>#VALUE!</v>
      </c>
      <c r="P617" s="237" t="str">
        <f t="shared" si="12"/>
        <v>OPIOIDS</v>
      </c>
      <c r="Q617" s="237" t="b">
        <v>1</v>
      </c>
      <c r="R617" s="237" t="str">
        <f t="shared" si="27"/>
        <v>HIGH</v>
      </c>
      <c r="S617" s="238"/>
      <c r="T617" s="243">
        <f t="shared" si="30"/>
        <v>44582</v>
      </c>
      <c r="U617" s="237" t="str">
        <f t="shared" si="29"/>
        <v>DUE COMM</v>
      </c>
      <c r="V617" s="237" t="str">
        <f t="shared" si="16"/>
        <v> </v>
      </c>
      <c r="W617" s="83"/>
      <c r="X617" s="83"/>
      <c r="Y617" s="83"/>
      <c r="Z617" s="83"/>
      <c r="AA617" s="83"/>
      <c r="AB617" s="83"/>
      <c r="AC617" s="83"/>
      <c r="AD617" s="83"/>
      <c r="AE617" s="83"/>
    </row>
    <row r="618">
      <c r="A618" s="244">
        <v>12118.0</v>
      </c>
      <c r="B618" s="246" t="s">
        <v>7606</v>
      </c>
      <c r="C618" s="230" t="b">
        <v>1</v>
      </c>
      <c r="D618" s="235">
        <v>44636.0</v>
      </c>
      <c r="E618" s="236" t="str">
        <f t="shared" si="1"/>
        <v>#VALUE!</v>
      </c>
      <c r="F618" s="236" t="str">
        <f t="shared" si="2"/>
        <v>#VALUE!</v>
      </c>
      <c r="G618" s="236" t="str">
        <f t="shared" si="3"/>
        <v>#VALUE!</v>
      </c>
      <c r="H618" s="236" t="str">
        <f t="shared" si="4"/>
        <v>#VALUE!</v>
      </c>
      <c r="I618" s="236" t="str">
        <f t="shared" si="5"/>
        <v>#VALUE!</v>
      </c>
      <c r="J618" s="236" t="str">
        <f t="shared" si="6"/>
        <v>#VALUE!</v>
      </c>
      <c r="K618" s="236" t="str">
        <f t="shared" si="7"/>
        <v>#VALUE!</v>
      </c>
      <c r="L618" s="236" t="str">
        <f t="shared" si="8"/>
        <v>#VALUE!</v>
      </c>
      <c r="M618" s="236" t="str">
        <f t="shared" si="9"/>
        <v>OPI RX</v>
      </c>
      <c r="N618" s="236" t="str">
        <f t="shared" si="10"/>
        <v>#VALUE!</v>
      </c>
      <c r="O618" s="236" t="str">
        <f t="shared" si="11"/>
        <v>#VALUE!</v>
      </c>
      <c r="P618" s="237" t="str">
        <f t="shared" si="12"/>
        <v>OPIOIDS</v>
      </c>
      <c r="Q618" s="234" t="b">
        <v>0</v>
      </c>
      <c r="R618" s="237" t="str">
        <f t="shared" si="27"/>
        <v>LOW</v>
      </c>
      <c r="S618" s="238"/>
      <c r="T618" s="243">
        <f t="shared" si="30"/>
        <v>44636</v>
      </c>
      <c r="U618" s="237" t="str">
        <f t="shared" si="29"/>
        <v>DUE COMM</v>
      </c>
      <c r="V618" s="237" t="str">
        <f t="shared" si="16"/>
        <v> </v>
      </c>
      <c r="W618" s="83"/>
      <c r="X618" s="83"/>
      <c r="Y618" s="83"/>
      <c r="Z618" s="83"/>
      <c r="AA618" s="83"/>
      <c r="AB618" s="83"/>
      <c r="AC618" s="83"/>
      <c r="AD618" s="83"/>
      <c r="AE618" s="83"/>
    </row>
    <row r="619">
      <c r="A619" s="244">
        <v>12124.0</v>
      </c>
      <c r="B619" s="245" t="s">
        <v>7606</v>
      </c>
      <c r="C619" s="230" t="b">
        <v>1</v>
      </c>
      <c r="D619" s="243">
        <v>44494.0</v>
      </c>
      <c r="E619" s="236" t="str">
        <f t="shared" si="1"/>
        <v>#VALUE!</v>
      </c>
      <c r="F619" s="236" t="str">
        <f t="shared" si="2"/>
        <v>#VALUE!</v>
      </c>
      <c r="G619" s="236" t="str">
        <f t="shared" si="3"/>
        <v>#VALUE!</v>
      </c>
      <c r="H619" s="236" t="str">
        <f t="shared" si="4"/>
        <v>#VALUE!</v>
      </c>
      <c r="I619" s="236" t="str">
        <f t="shared" si="5"/>
        <v>#VALUE!</v>
      </c>
      <c r="J619" s="236" t="str">
        <f t="shared" si="6"/>
        <v>#VALUE!</v>
      </c>
      <c r="K619" s="236" t="str">
        <f t="shared" si="7"/>
        <v>#VALUE!</v>
      </c>
      <c r="L619" s="236" t="str">
        <f t="shared" si="8"/>
        <v>#VALUE!</v>
      </c>
      <c r="M619" s="236" t="str">
        <f t="shared" si="9"/>
        <v>OPI RX</v>
      </c>
      <c r="N619" s="236" t="str">
        <f t="shared" si="10"/>
        <v>#VALUE!</v>
      </c>
      <c r="O619" s="236" t="str">
        <f t="shared" si="11"/>
        <v>#VALUE!</v>
      </c>
      <c r="P619" s="237" t="str">
        <f t="shared" si="12"/>
        <v>OPIOIDS</v>
      </c>
      <c r="Q619" s="237" t="b">
        <v>1</v>
      </c>
      <c r="R619" s="237" t="str">
        <f t="shared" si="27"/>
        <v>HIGH</v>
      </c>
      <c r="S619" s="238">
        <v>44284.0</v>
      </c>
      <c r="T619" s="243">
        <f t="shared" si="30"/>
        <v>44494</v>
      </c>
      <c r="U619" s="237" t="str">
        <f t="shared" si="29"/>
        <v> </v>
      </c>
      <c r="V619" s="237" t="str">
        <f t="shared" si="16"/>
        <v> </v>
      </c>
      <c r="W619" s="83"/>
      <c r="X619" s="83"/>
      <c r="Y619" s="83"/>
      <c r="Z619" s="83"/>
      <c r="AA619" s="83"/>
      <c r="AB619" s="83"/>
      <c r="AC619" s="83"/>
      <c r="AD619" s="83"/>
      <c r="AE619" s="83"/>
    </row>
    <row r="620">
      <c r="A620" s="233">
        <v>12127.0</v>
      </c>
      <c r="B620" s="234" t="s">
        <v>7568</v>
      </c>
      <c r="C620" s="230" t="b">
        <v>1</v>
      </c>
      <c r="D620" s="243">
        <v>44530.0</v>
      </c>
      <c r="E620" s="236" t="str">
        <f t="shared" si="1"/>
        <v>#VALUE!</v>
      </c>
      <c r="F620" s="236" t="str">
        <f t="shared" si="2"/>
        <v>OPI RX</v>
      </c>
      <c r="G620" s="236" t="str">
        <f t="shared" si="3"/>
        <v>#VALUE!</v>
      </c>
      <c r="H620" s="236" t="str">
        <f t="shared" si="4"/>
        <v>#VALUE!</v>
      </c>
      <c r="I620" s="236" t="str">
        <f t="shared" si="5"/>
        <v>#VALUE!</v>
      </c>
      <c r="J620" s="236" t="str">
        <f t="shared" si="6"/>
        <v>#VALUE!</v>
      </c>
      <c r="K620" s="236" t="str">
        <f t="shared" si="7"/>
        <v>#VALUE!</v>
      </c>
      <c r="L620" s="236" t="str">
        <f t="shared" si="8"/>
        <v>#VALUE!</v>
      </c>
      <c r="M620" s="236" t="str">
        <f t="shared" si="9"/>
        <v>#VALUE!</v>
      </c>
      <c r="N620" s="236" t="str">
        <f t="shared" si="10"/>
        <v>#VALUE!</v>
      </c>
      <c r="O620" s="236" t="str">
        <f t="shared" si="11"/>
        <v>#VALUE!</v>
      </c>
      <c r="P620" s="237" t="str">
        <f t="shared" si="12"/>
        <v>OPIOIDS</v>
      </c>
      <c r="Q620" s="237" t="b">
        <v>0</v>
      </c>
      <c r="R620" s="237" t="str">
        <f t="shared" si="27"/>
        <v>LOW</v>
      </c>
      <c r="S620" s="238">
        <v>44365.0</v>
      </c>
      <c r="T620" s="243">
        <f t="shared" si="30"/>
        <v>44530</v>
      </c>
      <c r="U620" s="237" t="str">
        <f t="shared" si="29"/>
        <v> </v>
      </c>
      <c r="V620" s="237" t="str">
        <f t="shared" si="16"/>
        <v> </v>
      </c>
      <c r="W620" s="83"/>
      <c r="X620" s="83"/>
      <c r="Y620" s="83"/>
      <c r="Z620" s="83"/>
      <c r="AA620" s="83"/>
      <c r="AB620" s="83"/>
      <c r="AC620" s="83"/>
      <c r="AD620" s="83"/>
      <c r="AE620" s="83"/>
    </row>
    <row r="621">
      <c r="A621" s="244">
        <v>12131.0</v>
      </c>
      <c r="B621" s="246" t="s">
        <v>7820</v>
      </c>
      <c r="C621" s="230" t="b">
        <v>1</v>
      </c>
      <c r="D621" s="235">
        <v>44620.0</v>
      </c>
      <c r="E621" s="236" t="str">
        <f t="shared" si="1"/>
        <v>#VALUE!</v>
      </c>
      <c r="F621" s="236" t="str">
        <f t="shared" si="2"/>
        <v>OPI RX</v>
      </c>
      <c r="G621" s="236" t="str">
        <f t="shared" si="3"/>
        <v>#VALUE!</v>
      </c>
      <c r="H621" s="236" t="str">
        <f t="shared" si="4"/>
        <v>OPI RX</v>
      </c>
      <c r="I621" s="236" t="str">
        <f t="shared" si="5"/>
        <v>#VALUE!</v>
      </c>
      <c r="J621" s="236" t="str">
        <f t="shared" si="6"/>
        <v>#VALUE!</v>
      </c>
      <c r="K621" s="236" t="str">
        <f t="shared" si="7"/>
        <v>#VALUE!</v>
      </c>
      <c r="L621" s="236" t="str">
        <f t="shared" si="8"/>
        <v>#VALUE!</v>
      </c>
      <c r="M621" s="236" t="str">
        <f t="shared" si="9"/>
        <v>#VALUE!</v>
      </c>
      <c r="N621" s="236" t="str">
        <f t="shared" si="10"/>
        <v>#VALUE!</v>
      </c>
      <c r="O621" s="236" t="str">
        <f t="shared" si="11"/>
        <v>#VALUE!</v>
      </c>
      <c r="P621" s="237" t="str">
        <f t="shared" si="12"/>
        <v>OPIOIDS</v>
      </c>
      <c r="Q621" s="237" t="b">
        <v>1</v>
      </c>
      <c r="R621" s="237" t="str">
        <f t="shared" si="27"/>
        <v>HIGH</v>
      </c>
      <c r="S621" s="238">
        <v>44489.0</v>
      </c>
      <c r="T621" s="243">
        <f t="shared" si="30"/>
        <v>44620</v>
      </c>
      <c r="U621" s="237" t="str">
        <f t="shared" si="29"/>
        <v> </v>
      </c>
      <c r="V621" s="237" t="str">
        <f t="shared" si="16"/>
        <v> </v>
      </c>
      <c r="W621" s="83"/>
      <c r="X621" s="83"/>
      <c r="Y621" s="83"/>
      <c r="Z621" s="83"/>
      <c r="AA621" s="83"/>
      <c r="AB621" s="83"/>
      <c r="AC621" s="83"/>
      <c r="AD621" s="83"/>
      <c r="AE621" s="83"/>
    </row>
    <row r="622">
      <c r="A622" s="244">
        <v>12134.0</v>
      </c>
      <c r="B622" s="245" t="s">
        <v>7821</v>
      </c>
      <c r="C622" s="231" t="b">
        <v>1</v>
      </c>
      <c r="D622" s="243">
        <v>44384.0</v>
      </c>
      <c r="E622" s="236" t="str">
        <f t="shared" si="1"/>
        <v>#VALUE!</v>
      </c>
      <c r="F622" s="236" t="str">
        <f t="shared" si="2"/>
        <v>OPI RX</v>
      </c>
      <c r="G622" s="236" t="str">
        <f t="shared" si="3"/>
        <v>#VALUE!</v>
      </c>
      <c r="H622" s="236" t="str">
        <f t="shared" si="4"/>
        <v>OPI RX</v>
      </c>
      <c r="I622" s="236" t="str">
        <f t="shared" si="5"/>
        <v>#VALUE!</v>
      </c>
      <c r="J622" s="236" t="str">
        <f t="shared" si="6"/>
        <v>#VALUE!</v>
      </c>
      <c r="K622" s="236" t="str">
        <f t="shared" si="7"/>
        <v>#VALUE!</v>
      </c>
      <c r="L622" s="236" t="str">
        <f t="shared" si="8"/>
        <v>#VALUE!</v>
      </c>
      <c r="M622" s="236" t="str">
        <f t="shared" si="9"/>
        <v>#VALUE!</v>
      </c>
      <c r="N622" s="236" t="str">
        <f t="shared" si="10"/>
        <v>#VALUE!</v>
      </c>
      <c r="O622" s="236" t="str">
        <f t="shared" si="11"/>
        <v>#VALUE!</v>
      </c>
      <c r="P622" s="237" t="str">
        <f t="shared" si="12"/>
        <v>OPIOIDS</v>
      </c>
      <c r="Q622" s="237" t="b">
        <v>0</v>
      </c>
      <c r="R622" s="237" t="str">
        <f t="shared" si="27"/>
        <v>LOW</v>
      </c>
      <c r="S622" s="238"/>
      <c r="T622" s="243">
        <f t="shared" si="30"/>
        <v>44384</v>
      </c>
      <c r="U622" s="237" t="str">
        <f t="shared" si="29"/>
        <v>DUE COMM</v>
      </c>
      <c r="V622" s="237" t="str">
        <f t="shared" si="16"/>
        <v> </v>
      </c>
      <c r="W622" s="83"/>
      <c r="X622" s="83"/>
      <c r="Y622" s="83"/>
      <c r="Z622" s="83"/>
      <c r="AA622" s="83"/>
      <c r="AB622" s="83"/>
      <c r="AC622" s="83"/>
      <c r="AD622" s="83"/>
      <c r="AE622" s="83"/>
    </row>
    <row r="623">
      <c r="A623" s="233">
        <v>12148.0</v>
      </c>
      <c r="B623" s="234" t="s">
        <v>7606</v>
      </c>
      <c r="C623" s="234" t="b">
        <v>1</v>
      </c>
      <c r="D623" s="243">
        <v>44477.0</v>
      </c>
      <c r="E623" s="236" t="str">
        <f t="shared" si="1"/>
        <v>#VALUE!</v>
      </c>
      <c r="F623" s="236" t="str">
        <f t="shared" si="2"/>
        <v>#VALUE!</v>
      </c>
      <c r="G623" s="236" t="str">
        <f t="shared" si="3"/>
        <v>#VALUE!</v>
      </c>
      <c r="H623" s="236" t="str">
        <f t="shared" si="4"/>
        <v>#VALUE!</v>
      </c>
      <c r="I623" s="236" t="str">
        <f t="shared" si="5"/>
        <v>#VALUE!</v>
      </c>
      <c r="J623" s="236" t="str">
        <f t="shared" si="6"/>
        <v>#VALUE!</v>
      </c>
      <c r="K623" s="236" t="str">
        <f t="shared" si="7"/>
        <v>#VALUE!</v>
      </c>
      <c r="L623" s="236" t="str">
        <f t="shared" si="8"/>
        <v>#VALUE!</v>
      </c>
      <c r="M623" s="236" t="str">
        <f t="shared" si="9"/>
        <v>OPI RX</v>
      </c>
      <c r="N623" s="236" t="str">
        <f t="shared" si="10"/>
        <v>#VALUE!</v>
      </c>
      <c r="O623" s="236" t="str">
        <f t="shared" si="11"/>
        <v>#VALUE!</v>
      </c>
      <c r="P623" s="237" t="str">
        <f t="shared" si="12"/>
        <v>OPIOIDS</v>
      </c>
      <c r="Q623" s="234" t="b">
        <v>0</v>
      </c>
      <c r="R623" s="237" t="str">
        <f t="shared" si="27"/>
        <v>LOW</v>
      </c>
      <c r="S623" s="238">
        <v>44357.0</v>
      </c>
      <c r="T623" s="243">
        <f t="shared" si="30"/>
        <v>44477</v>
      </c>
      <c r="U623" s="237" t="str">
        <f t="shared" si="29"/>
        <v> </v>
      </c>
      <c r="V623" s="237" t="str">
        <f t="shared" si="16"/>
        <v> </v>
      </c>
      <c r="W623" s="83"/>
      <c r="X623" s="83"/>
      <c r="Y623" s="83"/>
      <c r="Z623" s="83"/>
      <c r="AA623" s="83"/>
      <c r="AB623" s="83"/>
      <c r="AC623" s="83"/>
      <c r="AD623" s="83"/>
      <c r="AE623" s="83"/>
    </row>
    <row r="624">
      <c r="A624" s="233">
        <v>12152.0</v>
      </c>
      <c r="B624" s="234" t="s">
        <v>7576</v>
      </c>
      <c r="C624" s="231" t="b">
        <v>0</v>
      </c>
      <c r="D624" s="235" t="s">
        <v>7552</v>
      </c>
      <c r="E624" s="236" t="str">
        <f t="shared" si="1"/>
        <v>#VALUE!</v>
      </c>
      <c r="F624" s="236" t="str">
        <f t="shared" si="2"/>
        <v>#VALUE!</v>
      </c>
      <c r="G624" s="236" t="str">
        <f t="shared" si="3"/>
        <v>#VALUE!</v>
      </c>
      <c r="H624" s="236" t="str">
        <f t="shared" si="4"/>
        <v>#VALUE!</v>
      </c>
      <c r="I624" s="236" t="str">
        <f t="shared" si="5"/>
        <v>#VALUE!</v>
      </c>
      <c r="J624" s="236" t="str">
        <f t="shared" si="6"/>
        <v>#VALUE!</v>
      </c>
      <c r="K624" s="236" t="str">
        <f t="shared" si="7"/>
        <v>#VALUE!</v>
      </c>
      <c r="L624" s="236" t="str">
        <f t="shared" si="8"/>
        <v>#VALUE!</v>
      </c>
      <c r="M624" s="236" t="str">
        <f t="shared" si="9"/>
        <v>#VALUE!</v>
      </c>
      <c r="N624" s="236" t="str">
        <f t="shared" si="10"/>
        <v>#VALUE!</v>
      </c>
      <c r="O624" s="236" t="str">
        <f t="shared" si="11"/>
        <v>#VALUE!</v>
      </c>
      <c r="P624" s="237" t="str">
        <f t="shared" si="12"/>
        <v>NO RX</v>
      </c>
      <c r="Q624" s="237" t="b">
        <v>0</v>
      </c>
      <c r="R624" s="237" t="str">
        <f t="shared" si="27"/>
        <v>LOW</v>
      </c>
      <c r="S624" s="238"/>
      <c r="T624" s="238" t="str">
        <f t="shared" si="30"/>
        <v>  -  </v>
      </c>
      <c r="U624" s="237" t="str">
        <f t="shared" si="29"/>
        <v>DUE COMM</v>
      </c>
      <c r="V624" s="237" t="str">
        <f t="shared" si="16"/>
        <v> </v>
      </c>
      <c r="W624" s="83"/>
      <c r="X624" s="83"/>
      <c r="Y624" s="83"/>
      <c r="Z624" s="83"/>
      <c r="AA624" s="83"/>
      <c r="AB624" s="83"/>
      <c r="AC624" s="83"/>
      <c r="AD624" s="83"/>
      <c r="AE624" s="83"/>
    </row>
    <row r="625">
      <c r="A625" s="233">
        <v>12154.0</v>
      </c>
      <c r="B625" s="234" t="s">
        <v>7822</v>
      </c>
      <c r="C625" s="231" t="b">
        <v>1</v>
      </c>
      <c r="D625" s="243">
        <v>44557.0</v>
      </c>
      <c r="E625" s="236" t="str">
        <f t="shared" si="1"/>
        <v>#VALUE!</v>
      </c>
      <c r="F625" s="236" t="str">
        <f t="shared" si="2"/>
        <v>OPI RX</v>
      </c>
      <c r="G625" s="236" t="str">
        <f t="shared" si="3"/>
        <v>#VALUE!</v>
      </c>
      <c r="H625" s="236" t="str">
        <f t="shared" si="4"/>
        <v>OPI RX</v>
      </c>
      <c r="I625" s="236" t="str">
        <f t="shared" si="5"/>
        <v>#VALUE!</v>
      </c>
      <c r="J625" s="236" t="str">
        <f t="shared" si="6"/>
        <v>#VALUE!</v>
      </c>
      <c r="K625" s="236" t="str">
        <f t="shared" si="7"/>
        <v>#VALUE!</v>
      </c>
      <c r="L625" s="236" t="str">
        <f t="shared" si="8"/>
        <v>#VALUE!</v>
      </c>
      <c r="M625" s="236" t="str">
        <f t="shared" si="9"/>
        <v>#VALUE!</v>
      </c>
      <c r="N625" s="236" t="str">
        <f t="shared" si="10"/>
        <v>#VALUE!</v>
      </c>
      <c r="O625" s="236" t="str">
        <f t="shared" si="11"/>
        <v>#VALUE!</v>
      </c>
      <c r="P625" s="237" t="str">
        <f t="shared" si="12"/>
        <v>OPIOIDS</v>
      </c>
      <c r="Q625" s="237" t="b">
        <v>0</v>
      </c>
      <c r="R625" s="237" t="str">
        <f t="shared" si="27"/>
        <v>LOW</v>
      </c>
      <c r="S625" s="238">
        <v>44315.0</v>
      </c>
      <c r="T625" s="243">
        <f t="shared" si="30"/>
        <v>44557</v>
      </c>
      <c r="U625" s="237" t="str">
        <f t="shared" si="29"/>
        <v> </v>
      </c>
      <c r="V625" s="237" t="str">
        <f t="shared" si="16"/>
        <v> </v>
      </c>
      <c r="W625" s="83"/>
      <c r="X625" s="83"/>
      <c r="Y625" s="83"/>
      <c r="Z625" s="83"/>
      <c r="AA625" s="83"/>
      <c r="AB625" s="83"/>
      <c r="AC625" s="83"/>
      <c r="AD625" s="83"/>
      <c r="AE625" s="83"/>
    </row>
    <row r="626">
      <c r="A626" s="233">
        <v>12159.0</v>
      </c>
      <c r="B626" s="234" t="s">
        <v>7570</v>
      </c>
      <c r="C626" s="231" t="b">
        <v>0</v>
      </c>
      <c r="D626" s="235" t="s">
        <v>7552</v>
      </c>
      <c r="E626" s="236" t="str">
        <f t="shared" si="1"/>
        <v>#VALUE!</v>
      </c>
      <c r="F626" s="236" t="str">
        <f t="shared" si="2"/>
        <v>#VALUE!</v>
      </c>
      <c r="G626" s="236" t="str">
        <f t="shared" si="3"/>
        <v>#VALUE!</v>
      </c>
      <c r="H626" s="236" t="str">
        <f t="shared" si="4"/>
        <v>#VALUE!</v>
      </c>
      <c r="I626" s="236" t="str">
        <f t="shared" si="5"/>
        <v>#VALUE!</v>
      </c>
      <c r="J626" s="236" t="str">
        <f t="shared" si="6"/>
        <v>#VALUE!</v>
      </c>
      <c r="K626" s="236" t="str">
        <f t="shared" si="7"/>
        <v>#VALUE!</v>
      </c>
      <c r="L626" s="236" t="str">
        <f t="shared" si="8"/>
        <v>#VALUE!</v>
      </c>
      <c r="M626" s="236" t="str">
        <f t="shared" si="9"/>
        <v>#VALUE!</v>
      </c>
      <c r="N626" s="236" t="str">
        <f t="shared" si="10"/>
        <v>#VALUE!</v>
      </c>
      <c r="O626" s="236" t="str">
        <f t="shared" si="11"/>
        <v>#VALUE!</v>
      </c>
      <c r="P626" s="237" t="str">
        <f t="shared" si="12"/>
        <v>NO RX</v>
      </c>
      <c r="Q626" s="237" t="b">
        <v>0</v>
      </c>
      <c r="R626" s="237" t="str">
        <f t="shared" si="27"/>
        <v>LOW</v>
      </c>
      <c r="S626" s="238"/>
      <c r="T626" s="238" t="str">
        <f t="shared" si="30"/>
        <v>  -  </v>
      </c>
      <c r="U626" s="237" t="str">
        <f t="shared" si="29"/>
        <v>DUE COMM</v>
      </c>
      <c r="V626" s="237" t="str">
        <f t="shared" si="16"/>
        <v> </v>
      </c>
      <c r="W626" s="83"/>
      <c r="X626" s="83"/>
      <c r="Y626" s="83"/>
      <c r="Z626" s="83"/>
      <c r="AA626" s="83"/>
      <c r="AB626" s="83"/>
      <c r="AC626" s="83"/>
      <c r="AD626" s="83"/>
      <c r="AE626" s="83"/>
    </row>
    <row r="627">
      <c r="A627" s="233">
        <v>12167.0</v>
      </c>
      <c r="B627" s="234" t="s">
        <v>7823</v>
      </c>
      <c r="C627" s="230" t="b">
        <v>1</v>
      </c>
      <c r="D627" s="235">
        <v>44577.0</v>
      </c>
      <c r="E627" s="236" t="str">
        <f t="shared" si="1"/>
        <v>OPI RX</v>
      </c>
      <c r="F627" s="236" t="str">
        <f t="shared" si="2"/>
        <v>OPI RX</v>
      </c>
      <c r="G627" s="236" t="str">
        <f t="shared" si="3"/>
        <v>#VALUE!</v>
      </c>
      <c r="H627" s="236" t="str">
        <f t="shared" si="4"/>
        <v>#VALUE!</v>
      </c>
      <c r="I627" s="236" t="str">
        <f t="shared" si="5"/>
        <v>#VALUE!</v>
      </c>
      <c r="J627" s="236" t="str">
        <f t="shared" si="6"/>
        <v>#VALUE!</v>
      </c>
      <c r="K627" s="236" t="str">
        <f t="shared" si="7"/>
        <v>#VALUE!</v>
      </c>
      <c r="L627" s="236" t="str">
        <f t="shared" si="8"/>
        <v>#VALUE!</v>
      </c>
      <c r="M627" s="236" t="str">
        <f t="shared" si="9"/>
        <v>#VALUE!</v>
      </c>
      <c r="N627" s="236" t="str">
        <f t="shared" si="10"/>
        <v>#VALUE!</v>
      </c>
      <c r="O627" s="236" t="str">
        <f t="shared" si="11"/>
        <v>#VALUE!</v>
      </c>
      <c r="P627" s="237" t="str">
        <f t="shared" si="12"/>
        <v>OPIOIDS</v>
      </c>
      <c r="Q627" s="234" t="b">
        <v>0</v>
      </c>
      <c r="R627" s="237" t="str">
        <f t="shared" si="27"/>
        <v>LOW</v>
      </c>
      <c r="S627" s="238"/>
      <c r="T627" s="243">
        <f t="shared" si="30"/>
        <v>44577</v>
      </c>
      <c r="U627" s="237" t="str">
        <f t="shared" si="29"/>
        <v>DUE COMM</v>
      </c>
      <c r="V627" s="237" t="str">
        <f t="shared" si="16"/>
        <v> </v>
      </c>
      <c r="W627" s="83"/>
      <c r="X627" s="83"/>
      <c r="Y627" s="83"/>
      <c r="Z627" s="83"/>
      <c r="AA627" s="83"/>
      <c r="AB627" s="83"/>
      <c r="AC627" s="83"/>
      <c r="AD627" s="83"/>
      <c r="AE627" s="83"/>
    </row>
    <row r="628">
      <c r="A628" s="244">
        <v>12175.0</v>
      </c>
      <c r="B628" s="245" t="s">
        <v>7824</v>
      </c>
      <c r="C628" s="231" t="b">
        <v>1</v>
      </c>
      <c r="D628" s="243">
        <v>44384.0</v>
      </c>
      <c r="E628" s="236" t="str">
        <f t="shared" si="1"/>
        <v>#VALUE!</v>
      </c>
      <c r="F628" s="236" t="str">
        <f t="shared" si="2"/>
        <v>#VALUE!</v>
      </c>
      <c r="G628" s="236" t="str">
        <f t="shared" si="3"/>
        <v>OPI RX</v>
      </c>
      <c r="H628" s="236" t="str">
        <f t="shared" si="4"/>
        <v>#VALUE!</v>
      </c>
      <c r="I628" s="236" t="str">
        <f t="shared" si="5"/>
        <v>#VALUE!</v>
      </c>
      <c r="J628" s="236" t="str">
        <f t="shared" si="6"/>
        <v>#VALUE!</v>
      </c>
      <c r="K628" s="236" t="str">
        <f t="shared" si="7"/>
        <v>#VALUE!</v>
      </c>
      <c r="L628" s="236" t="str">
        <f t="shared" si="8"/>
        <v>#VALUE!</v>
      </c>
      <c r="M628" s="236" t="str">
        <f t="shared" si="9"/>
        <v>OPI RX</v>
      </c>
      <c r="N628" s="236" t="str">
        <f t="shared" si="10"/>
        <v>#VALUE!</v>
      </c>
      <c r="O628" s="236" t="str">
        <f t="shared" si="11"/>
        <v>#VALUE!</v>
      </c>
      <c r="P628" s="237" t="str">
        <f t="shared" si="12"/>
        <v>OPIOIDS</v>
      </c>
      <c r="Q628" s="234" t="b">
        <v>0</v>
      </c>
      <c r="R628" s="237" t="str">
        <f t="shared" si="27"/>
        <v>LOW</v>
      </c>
      <c r="S628" s="238"/>
      <c r="T628" s="243">
        <f t="shared" si="30"/>
        <v>44384</v>
      </c>
      <c r="U628" s="237" t="str">
        <f t="shared" si="29"/>
        <v>DUE COMM</v>
      </c>
      <c r="V628" s="237" t="str">
        <f t="shared" si="16"/>
        <v> </v>
      </c>
      <c r="W628" s="83"/>
      <c r="X628" s="83"/>
      <c r="Y628" s="83"/>
      <c r="Z628" s="83"/>
      <c r="AA628" s="83"/>
      <c r="AB628" s="83"/>
      <c r="AC628" s="83"/>
      <c r="AD628" s="83"/>
      <c r="AE628" s="83"/>
    </row>
    <row r="629">
      <c r="A629" s="233">
        <v>12179.0</v>
      </c>
      <c r="B629" s="239" t="s">
        <v>7586</v>
      </c>
      <c r="C629" s="231" t="b">
        <v>1</v>
      </c>
      <c r="D629" s="235">
        <v>44620.0</v>
      </c>
      <c r="E629" s="236" t="str">
        <f t="shared" si="1"/>
        <v>#VALUE!</v>
      </c>
      <c r="F629" s="236" t="str">
        <f t="shared" si="2"/>
        <v>OPI RX</v>
      </c>
      <c r="G629" s="236" t="str">
        <f t="shared" si="3"/>
        <v>#VALUE!</v>
      </c>
      <c r="H629" s="236" t="str">
        <f t="shared" si="4"/>
        <v>#VALUE!</v>
      </c>
      <c r="I629" s="236" t="str">
        <f t="shared" si="5"/>
        <v>#VALUE!</v>
      </c>
      <c r="J629" s="236" t="str">
        <f t="shared" si="6"/>
        <v>#VALUE!</v>
      </c>
      <c r="K629" s="236" t="str">
        <f t="shared" si="7"/>
        <v>#VALUE!</v>
      </c>
      <c r="L629" s="236" t="str">
        <f t="shared" si="8"/>
        <v>#VALUE!</v>
      </c>
      <c r="M629" s="236" t="str">
        <f t="shared" si="9"/>
        <v>#VALUE!</v>
      </c>
      <c r="N629" s="236" t="str">
        <f t="shared" si="10"/>
        <v>#VALUE!</v>
      </c>
      <c r="O629" s="236" t="str">
        <f t="shared" si="11"/>
        <v>#VALUE!</v>
      </c>
      <c r="P629" s="237" t="str">
        <f t="shared" si="12"/>
        <v>OPIOIDS</v>
      </c>
      <c r="Q629" s="234" t="b">
        <v>0</v>
      </c>
      <c r="R629" s="237" t="str">
        <f t="shared" si="27"/>
        <v>LOW</v>
      </c>
      <c r="S629" s="238"/>
      <c r="T629" s="243">
        <f t="shared" si="30"/>
        <v>44620</v>
      </c>
      <c r="U629" s="237" t="str">
        <f t="shared" si="29"/>
        <v>DUE COMM</v>
      </c>
      <c r="V629" s="237" t="str">
        <f t="shared" si="16"/>
        <v> </v>
      </c>
      <c r="W629" s="83"/>
      <c r="X629" s="83"/>
      <c r="Y629" s="83"/>
      <c r="Z629" s="83"/>
      <c r="AA629" s="83"/>
      <c r="AB629" s="83"/>
      <c r="AC629" s="83"/>
      <c r="AD629" s="83"/>
      <c r="AE629" s="83"/>
    </row>
    <row r="630">
      <c r="A630" s="233">
        <v>12190.0</v>
      </c>
      <c r="B630" s="234" t="s">
        <v>7666</v>
      </c>
      <c r="C630" s="237" t="b">
        <v>1</v>
      </c>
      <c r="D630" s="235">
        <v>44577.0</v>
      </c>
      <c r="E630" s="236" t="str">
        <f t="shared" si="1"/>
        <v>#VALUE!</v>
      </c>
      <c r="F630" s="236" t="str">
        <f t="shared" si="2"/>
        <v>OPI RX</v>
      </c>
      <c r="G630" s="236" t="str">
        <f t="shared" si="3"/>
        <v>#VALUE!</v>
      </c>
      <c r="H630" s="236" t="str">
        <f t="shared" si="4"/>
        <v>#VALUE!</v>
      </c>
      <c r="I630" s="236" t="str">
        <f t="shared" si="5"/>
        <v>#VALUE!</v>
      </c>
      <c r="J630" s="236" t="str">
        <f t="shared" si="6"/>
        <v>#VALUE!</v>
      </c>
      <c r="K630" s="236" t="str">
        <f t="shared" si="7"/>
        <v>#VALUE!</v>
      </c>
      <c r="L630" s="236" t="str">
        <f t="shared" si="8"/>
        <v>#VALUE!</v>
      </c>
      <c r="M630" s="236" t="str">
        <f t="shared" si="9"/>
        <v>#VALUE!</v>
      </c>
      <c r="N630" s="236" t="str">
        <f t="shared" si="10"/>
        <v>#VALUE!</v>
      </c>
      <c r="O630" s="236" t="str">
        <f t="shared" si="11"/>
        <v>#VALUE!</v>
      </c>
      <c r="P630" s="237" t="str">
        <f t="shared" si="12"/>
        <v>OPIOIDS</v>
      </c>
      <c r="Q630" s="237" t="b">
        <v>0</v>
      </c>
      <c r="R630" s="237" t="str">
        <f t="shared" si="27"/>
        <v>LOW</v>
      </c>
      <c r="S630" s="238">
        <v>44459.0</v>
      </c>
      <c r="T630" s="243">
        <f t="shared" si="30"/>
        <v>44577</v>
      </c>
      <c r="U630" s="237" t="str">
        <f t="shared" si="29"/>
        <v> </v>
      </c>
      <c r="V630" s="237" t="str">
        <f t="shared" si="16"/>
        <v> </v>
      </c>
      <c r="W630" s="83"/>
      <c r="X630" s="83"/>
      <c r="Y630" s="83"/>
      <c r="Z630" s="83"/>
      <c r="AA630" s="83"/>
      <c r="AB630" s="83"/>
      <c r="AC630" s="83"/>
      <c r="AD630" s="83"/>
      <c r="AE630" s="83"/>
    </row>
    <row r="631">
      <c r="A631" s="244">
        <v>12194.0</v>
      </c>
      <c r="B631" s="245" t="s">
        <v>7575</v>
      </c>
      <c r="C631" s="230" t="b">
        <v>0</v>
      </c>
      <c r="D631" s="235" t="s">
        <v>7552</v>
      </c>
      <c r="E631" s="236" t="str">
        <f t="shared" si="1"/>
        <v>#VALUE!</v>
      </c>
      <c r="F631" s="236" t="str">
        <f t="shared" si="2"/>
        <v>OPI RX</v>
      </c>
      <c r="G631" s="236" t="str">
        <f t="shared" si="3"/>
        <v>#VALUE!</v>
      </c>
      <c r="H631" s="236" t="str">
        <f t="shared" si="4"/>
        <v>#VALUE!</v>
      </c>
      <c r="I631" s="236" t="str">
        <f t="shared" si="5"/>
        <v>#VALUE!</v>
      </c>
      <c r="J631" s="236" t="str">
        <f t="shared" si="6"/>
        <v>#VALUE!</v>
      </c>
      <c r="K631" s="236" t="str">
        <f t="shared" si="7"/>
        <v>#VALUE!</v>
      </c>
      <c r="L631" s="236" t="str">
        <f t="shared" si="8"/>
        <v>#VALUE!</v>
      </c>
      <c r="M631" s="236" t="str">
        <f t="shared" si="9"/>
        <v>#VALUE!</v>
      </c>
      <c r="N631" s="236" t="str">
        <f t="shared" si="10"/>
        <v>#VALUE!</v>
      </c>
      <c r="O631" s="236" t="str">
        <f t="shared" si="11"/>
        <v>#VALUE!</v>
      </c>
      <c r="P631" s="237" t="str">
        <f t="shared" si="12"/>
        <v>OPIOIDS</v>
      </c>
      <c r="Q631" s="237" t="b">
        <v>1</v>
      </c>
      <c r="R631" s="237" t="str">
        <f t="shared" si="27"/>
        <v>HIGH</v>
      </c>
      <c r="S631" s="238"/>
      <c r="T631" s="238" t="str">
        <f t="shared" si="30"/>
        <v>  -  </v>
      </c>
      <c r="U631" s="237" t="str">
        <f t="shared" si="29"/>
        <v>DUE COMM</v>
      </c>
      <c r="V631" s="237" t="str">
        <f t="shared" si="16"/>
        <v> </v>
      </c>
      <c r="W631" s="83"/>
      <c r="X631" s="83"/>
      <c r="Y631" s="83"/>
      <c r="Z631" s="83"/>
      <c r="AA631" s="83"/>
      <c r="AB631" s="83"/>
      <c r="AC631" s="83"/>
      <c r="AD631" s="83"/>
      <c r="AE631" s="83"/>
    </row>
    <row r="632">
      <c r="A632" s="244">
        <v>12197.0</v>
      </c>
      <c r="B632" s="245" t="s">
        <v>7825</v>
      </c>
      <c r="C632" s="231" t="b">
        <v>1</v>
      </c>
      <c r="D632" s="243">
        <v>44535.0</v>
      </c>
      <c r="E632" s="236" t="str">
        <f t="shared" si="1"/>
        <v>OPI RX</v>
      </c>
      <c r="F632" s="236" t="str">
        <f t="shared" si="2"/>
        <v>#VALUE!</v>
      </c>
      <c r="G632" s="236" t="str">
        <f t="shared" si="3"/>
        <v>#VALUE!</v>
      </c>
      <c r="H632" s="236" t="str">
        <f t="shared" si="4"/>
        <v>OPI RX</v>
      </c>
      <c r="I632" s="236" t="str">
        <f t="shared" si="5"/>
        <v>#VALUE!</v>
      </c>
      <c r="J632" s="236" t="str">
        <f t="shared" si="6"/>
        <v>#VALUE!</v>
      </c>
      <c r="K632" s="236" t="str">
        <f t="shared" si="7"/>
        <v>#VALUE!</v>
      </c>
      <c r="L632" s="236" t="str">
        <f t="shared" si="8"/>
        <v>#VALUE!</v>
      </c>
      <c r="M632" s="236" t="str">
        <f t="shared" si="9"/>
        <v>#VALUE!</v>
      </c>
      <c r="N632" s="236" t="str">
        <f t="shared" si="10"/>
        <v>#VALUE!</v>
      </c>
      <c r="O632" s="236" t="str">
        <f t="shared" si="11"/>
        <v>#VALUE!</v>
      </c>
      <c r="P632" s="237" t="str">
        <f t="shared" si="12"/>
        <v>OPIOIDS</v>
      </c>
      <c r="Q632" s="237" t="b">
        <v>1</v>
      </c>
      <c r="R632" s="237" t="str">
        <f t="shared" si="27"/>
        <v>HIGH</v>
      </c>
      <c r="S632" s="238">
        <v>43913.0</v>
      </c>
      <c r="T632" s="243">
        <f t="shared" si="30"/>
        <v>44535</v>
      </c>
      <c r="U632" s="237" t="str">
        <f t="shared" si="29"/>
        <v>DUE COMM</v>
      </c>
      <c r="V632" s="237" t="str">
        <f t="shared" si="16"/>
        <v> </v>
      </c>
      <c r="W632" s="83"/>
      <c r="X632" s="83"/>
      <c r="Y632" s="83"/>
      <c r="Z632" s="83"/>
      <c r="AA632" s="83"/>
      <c r="AB632" s="83"/>
      <c r="AC632" s="83"/>
      <c r="AD632" s="83"/>
      <c r="AE632" s="83"/>
    </row>
    <row r="633">
      <c r="A633" s="248">
        <v>12201.0</v>
      </c>
      <c r="B633" s="239" t="s">
        <v>7577</v>
      </c>
      <c r="C633" s="239" t="b">
        <v>1</v>
      </c>
      <c r="D633" s="235">
        <v>44596.0</v>
      </c>
      <c r="E633" s="236" t="str">
        <f t="shared" si="1"/>
        <v>#VALUE!</v>
      </c>
      <c r="F633" s="236" t="str">
        <f t="shared" si="2"/>
        <v>#VALUE!</v>
      </c>
      <c r="G633" s="236" t="str">
        <f t="shared" si="3"/>
        <v>#VALUE!</v>
      </c>
      <c r="H633" s="236" t="str">
        <f t="shared" si="4"/>
        <v>#VALUE!</v>
      </c>
      <c r="I633" s="236" t="str">
        <f t="shared" si="5"/>
        <v>#VALUE!</v>
      </c>
      <c r="J633" s="236" t="str">
        <f t="shared" si="6"/>
        <v>#VALUE!</v>
      </c>
      <c r="K633" s="236" t="str">
        <f t="shared" si="7"/>
        <v>#VALUE!</v>
      </c>
      <c r="L633" s="236" t="str">
        <f t="shared" si="8"/>
        <v>#VALUE!</v>
      </c>
      <c r="M633" s="236" t="str">
        <f t="shared" si="9"/>
        <v>OPI RX</v>
      </c>
      <c r="N633" s="236" t="str">
        <f t="shared" si="10"/>
        <v>#VALUE!</v>
      </c>
      <c r="O633" s="236" t="str">
        <f t="shared" si="11"/>
        <v>#VALUE!</v>
      </c>
      <c r="P633" s="237" t="str">
        <f t="shared" si="12"/>
        <v>OPIOIDS</v>
      </c>
      <c r="Q633" s="234" t="b">
        <v>0</v>
      </c>
      <c r="R633" s="237" t="str">
        <f t="shared" si="27"/>
        <v>LOW</v>
      </c>
      <c r="S633" s="242">
        <v>44922.0</v>
      </c>
      <c r="T633" s="243">
        <f t="shared" si="30"/>
        <v>44596</v>
      </c>
      <c r="U633" s="237"/>
      <c r="V633" s="237" t="str">
        <f t="shared" si="16"/>
        <v> </v>
      </c>
      <c r="W633" s="83"/>
      <c r="X633" s="83"/>
      <c r="Y633" s="83"/>
      <c r="Z633" s="83"/>
      <c r="AA633" s="83"/>
      <c r="AB633" s="83"/>
      <c r="AC633" s="83"/>
      <c r="AD633" s="83"/>
      <c r="AE633" s="83"/>
    </row>
    <row r="634">
      <c r="A634" s="244">
        <v>12204.0</v>
      </c>
      <c r="B634" s="246" t="s">
        <v>7826</v>
      </c>
      <c r="C634" s="230" t="b">
        <v>1</v>
      </c>
      <c r="D634" s="235">
        <v>44591.0</v>
      </c>
      <c r="E634" s="236" t="str">
        <f t="shared" si="1"/>
        <v>#VALUE!</v>
      </c>
      <c r="F634" s="236" t="str">
        <f t="shared" si="2"/>
        <v>OPI RX</v>
      </c>
      <c r="G634" s="236" t="str">
        <f t="shared" si="3"/>
        <v>OPI RX</v>
      </c>
      <c r="H634" s="236" t="str">
        <f t="shared" si="4"/>
        <v>#VALUE!</v>
      </c>
      <c r="I634" s="236" t="str">
        <f t="shared" si="5"/>
        <v>#VALUE!</v>
      </c>
      <c r="J634" s="236" t="str">
        <f t="shared" si="6"/>
        <v>#VALUE!</v>
      </c>
      <c r="K634" s="236" t="str">
        <f t="shared" si="7"/>
        <v>#VALUE!</v>
      </c>
      <c r="L634" s="236" t="str">
        <f t="shared" si="8"/>
        <v>#VALUE!</v>
      </c>
      <c r="M634" s="236" t="str">
        <f t="shared" si="9"/>
        <v>#VALUE!</v>
      </c>
      <c r="N634" s="236" t="str">
        <f t="shared" si="10"/>
        <v>#VALUE!</v>
      </c>
      <c r="O634" s="236" t="str">
        <f t="shared" si="11"/>
        <v>#VALUE!</v>
      </c>
      <c r="P634" s="237" t="str">
        <f t="shared" si="12"/>
        <v>OPIOIDS</v>
      </c>
      <c r="Q634" s="237" t="b">
        <v>0</v>
      </c>
      <c r="R634" s="237" t="str">
        <f t="shared" si="27"/>
        <v>LOW</v>
      </c>
      <c r="S634" s="238"/>
      <c r="T634" s="243">
        <f t="shared" si="30"/>
        <v>44591</v>
      </c>
      <c r="U634" s="237" t="str">
        <f t="shared" ref="U634:U892" si="31">if((days($Z$3,$S634)/365)&gt;=1,"DUE COMM", " ")</f>
        <v>DUE COMM</v>
      </c>
      <c r="V634" s="237" t="str">
        <f t="shared" si="16"/>
        <v> </v>
      </c>
      <c r="W634" s="83"/>
      <c r="X634" s="83"/>
      <c r="Y634" s="83"/>
      <c r="Z634" s="83"/>
      <c r="AA634" s="83"/>
      <c r="AB634" s="83"/>
      <c r="AC634" s="83"/>
      <c r="AD634" s="83"/>
      <c r="AE634" s="83"/>
    </row>
    <row r="635">
      <c r="A635" s="233">
        <v>12205.0</v>
      </c>
      <c r="B635" s="239" t="s">
        <v>7552</v>
      </c>
      <c r="C635" s="231" t="b">
        <v>0</v>
      </c>
      <c r="D635" s="235" t="s">
        <v>7552</v>
      </c>
      <c r="E635" s="236" t="str">
        <f t="shared" si="1"/>
        <v>#VALUE!</v>
      </c>
      <c r="F635" s="236" t="str">
        <f t="shared" si="2"/>
        <v>#VALUE!</v>
      </c>
      <c r="G635" s="236" t="str">
        <f t="shared" si="3"/>
        <v>#VALUE!</v>
      </c>
      <c r="H635" s="236" t="str">
        <f t="shared" si="4"/>
        <v>#VALUE!</v>
      </c>
      <c r="I635" s="236" t="str">
        <f t="shared" si="5"/>
        <v>#VALUE!</v>
      </c>
      <c r="J635" s="236" t="str">
        <f t="shared" si="6"/>
        <v>#VALUE!</v>
      </c>
      <c r="K635" s="236" t="str">
        <f t="shared" si="7"/>
        <v>#VALUE!</v>
      </c>
      <c r="L635" s="236" t="str">
        <f t="shared" si="8"/>
        <v>#VALUE!</v>
      </c>
      <c r="M635" s="236" t="str">
        <f t="shared" si="9"/>
        <v>#VALUE!</v>
      </c>
      <c r="N635" s="236" t="str">
        <f t="shared" si="10"/>
        <v>#VALUE!</v>
      </c>
      <c r="O635" s="236" t="str">
        <f t="shared" si="11"/>
        <v>#VALUE!</v>
      </c>
      <c r="P635" s="237" t="str">
        <f t="shared" si="12"/>
        <v>NO RX</v>
      </c>
      <c r="Q635" s="237" t="b">
        <v>0</v>
      </c>
      <c r="R635" s="237" t="str">
        <f t="shared" si="27"/>
        <v>LOW</v>
      </c>
      <c r="S635" s="238"/>
      <c r="T635" s="238" t="str">
        <f t="shared" si="30"/>
        <v>  -  </v>
      </c>
      <c r="U635" s="237" t="str">
        <f t="shared" si="31"/>
        <v>DUE COMM</v>
      </c>
      <c r="V635" s="237" t="str">
        <f t="shared" si="16"/>
        <v> </v>
      </c>
      <c r="W635" s="83"/>
      <c r="X635" s="83"/>
      <c r="Y635" s="83"/>
      <c r="Z635" s="83"/>
      <c r="AA635" s="83"/>
      <c r="AB635" s="83"/>
      <c r="AC635" s="83"/>
      <c r="AD635" s="83"/>
      <c r="AE635" s="83"/>
    </row>
    <row r="636">
      <c r="A636" s="244">
        <v>12220.0</v>
      </c>
      <c r="B636" s="245" t="s">
        <v>7617</v>
      </c>
      <c r="C636" s="230" t="b">
        <v>1</v>
      </c>
      <c r="D636" s="235">
        <v>44614.0</v>
      </c>
      <c r="E636" s="236" t="str">
        <f t="shared" si="1"/>
        <v>#VALUE!</v>
      </c>
      <c r="F636" s="236" t="str">
        <f t="shared" si="2"/>
        <v>OPI RX</v>
      </c>
      <c r="G636" s="236" t="str">
        <f t="shared" si="3"/>
        <v>#VALUE!</v>
      </c>
      <c r="H636" s="236" t="str">
        <f t="shared" si="4"/>
        <v>#VALUE!</v>
      </c>
      <c r="I636" s="236" t="str">
        <f t="shared" si="5"/>
        <v>#VALUE!</v>
      </c>
      <c r="J636" s="236" t="str">
        <f t="shared" si="6"/>
        <v>#VALUE!</v>
      </c>
      <c r="K636" s="236" t="str">
        <f t="shared" si="7"/>
        <v>#VALUE!</v>
      </c>
      <c r="L636" s="236" t="str">
        <f t="shared" si="8"/>
        <v>#VALUE!</v>
      </c>
      <c r="M636" s="236" t="str">
        <f t="shared" si="9"/>
        <v>#VALUE!</v>
      </c>
      <c r="N636" s="236" t="str">
        <f t="shared" si="10"/>
        <v>#VALUE!</v>
      </c>
      <c r="O636" s="236" t="str">
        <f t="shared" si="11"/>
        <v>#VALUE!</v>
      </c>
      <c r="P636" s="237" t="str">
        <f t="shared" si="12"/>
        <v>OPIOIDS</v>
      </c>
      <c r="Q636" s="237" t="b">
        <v>1</v>
      </c>
      <c r="R636" s="237" t="str">
        <f t="shared" si="27"/>
        <v>HIGH</v>
      </c>
      <c r="S636" s="238"/>
      <c r="T636" s="243">
        <f t="shared" si="30"/>
        <v>44614</v>
      </c>
      <c r="U636" s="237" t="str">
        <f t="shared" si="31"/>
        <v>DUE COMM</v>
      </c>
      <c r="V636" s="237" t="str">
        <f t="shared" si="16"/>
        <v> </v>
      </c>
      <c r="W636" s="83"/>
      <c r="X636" s="83"/>
      <c r="Y636" s="83"/>
      <c r="Z636" s="83"/>
      <c r="AA636" s="83"/>
      <c r="AB636" s="83"/>
      <c r="AC636" s="83"/>
      <c r="AD636" s="83"/>
      <c r="AE636" s="83"/>
    </row>
    <row r="637">
      <c r="A637" s="233">
        <v>12224.0</v>
      </c>
      <c r="B637" s="234" t="s">
        <v>7580</v>
      </c>
      <c r="C637" s="230" t="b">
        <v>1</v>
      </c>
      <c r="D637" s="243">
        <v>44384.0</v>
      </c>
      <c r="E637" s="236" t="str">
        <f t="shared" si="1"/>
        <v>#VALUE!</v>
      </c>
      <c r="F637" s="236" t="str">
        <f t="shared" si="2"/>
        <v>#VALUE!</v>
      </c>
      <c r="G637" s="236" t="str">
        <f t="shared" si="3"/>
        <v>#VALUE!</v>
      </c>
      <c r="H637" s="236" t="str">
        <f t="shared" si="4"/>
        <v>#VALUE!</v>
      </c>
      <c r="I637" s="236" t="str">
        <f t="shared" si="5"/>
        <v>#VALUE!</v>
      </c>
      <c r="J637" s="236" t="str">
        <f t="shared" si="6"/>
        <v>#VALUE!</v>
      </c>
      <c r="K637" s="236" t="str">
        <f t="shared" si="7"/>
        <v>#VALUE!</v>
      </c>
      <c r="L637" s="236" t="str">
        <f t="shared" si="8"/>
        <v>#VALUE!</v>
      </c>
      <c r="M637" s="236" t="str">
        <f t="shared" si="9"/>
        <v>OPI RX</v>
      </c>
      <c r="N637" s="236" t="str">
        <f t="shared" si="10"/>
        <v>#VALUE!</v>
      </c>
      <c r="O637" s="236" t="str">
        <f t="shared" si="11"/>
        <v>#VALUE!</v>
      </c>
      <c r="P637" s="237" t="str">
        <f t="shared" si="12"/>
        <v>OPIOIDS</v>
      </c>
      <c r="Q637" s="234" t="b">
        <v>0</v>
      </c>
      <c r="R637" s="237" t="str">
        <f t="shared" si="27"/>
        <v>LOW</v>
      </c>
      <c r="S637" s="238"/>
      <c r="T637" s="243">
        <f t="shared" si="30"/>
        <v>44384</v>
      </c>
      <c r="U637" s="237" t="str">
        <f t="shared" si="31"/>
        <v>DUE COMM</v>
      </c>
      <c r="V637" s="237" t="str">
        <f t="shared" si="16"/>
        <v> </v>
      </c>
      <c r="W637" s="83"/>
      <c r="X637" s="83"/>
      <c r="Y637" s="83"/>
      <c r="Z637" s="83"/>
      <c r="AA637" s="83"/>
      <c r="AB637" s="83"/>
      <c r="AC637" s="83"/>
      <c r="AD637" s="83"/>
      <c r="AE637" s="83"/>
    </row>
    <row r="638">
      <c r="A638" s="244">
        <v>12225.0</v>
      </c>
      <c r="B638" s="245" t="s">
        <v>7827</v>
      </c>
      <c r="C638" s="230" t="b">
        <v>1</v>
      </c>
      <c r="D638" s="235">
        <v>44593.0</v>
      </c>
      <c r="E638" s="236" t="str">
        <f t="shared" si="1"/>
        <v>#VALUE!</v>
      </c>
      <c r="F638" s="236" t="str">
        <f t="shared" si="2"/>
        <v>OPI RX</v>
      </c>
      <c r="G638" s="236" t="str">
        <f t="shared" si="3"/>
        <v>#VALUE!</v>
      </c>
      <c r="H638" s="236" t="str">
        <f t="shared" si="4"/>
        <v>#VALUE!</v>
      </c>
      <c r="I638" s="236" t="str">
        <f t="shared" si="5"/>
        <v>#VALUE!</v>
      </c>
      <c r="J638" s="236" t="str">
        <f t="shared" si="6"/>
        <v>#VALUE!</v>
      </c>
      <c r="K638" s="236" t="str">
        <f t="shared" si="7"/>
        <v>#VALUE!</v>
      </c>
      <c r="L638" s="236" t="str">
        <f t="shared" si="8"/>
        <v>#VALUE!</v>
      </c>
      <c r="M638" s="236" t="str">
        <f t="shared" si="9"/>
        <v>#VALUE!</v>
      </c>
      <c r="N638" s="236" t="str">
        <f t="shared" si="10"/>
        <v>#VALUE!</v>
      </c>
      <c r="O638" s="236" t="str">
        <f t="shared" si="11"/>
        <v>#VALUE!</v>
      </c>
      <c r="P638" s="237" t="str">
        <f t="shared" si="12"/>
        <v>OPIOIDS</v>
      </c>
      <c r="Q638" s="237" t="b">
        <v>0</v>
      </c>
      <c r="R638" s="237" t="str">
        <f t="shared" si="27"/>
        <v>LOW</v>
      </c>
      <c r="S638" s="238"/>
      <c r="T638" s="243">
        <f t="shared" si="30"/>
        <v>44593</v>
      </c>
      <c r="U638" s="237" t="str">
        <f t="shared" si="31"/>
        <v>DUE COMM</v>
      </c>
      <c r="V638" s="237" t="str">
        <f t="shared" si="16"/>
        <v> </v>
      </c>
      <c r="W638" s="83"/>
      <c r="X638" s="83"/>
      <c r="Y638" s="83"/>
      <c r="Z638" s="83"/>
      <c r="AA638" s="83"/>
      <c r="AB638" s="83"/>
      <c r="AC638" s="83"/>
      <c r="AD638" s="83"/>
      <c r="AE638" s="83"/>
    </row>
    <row r="639">
      <c r="A639" s="244">
        <v>12227.0</v>
      </c>
      <c r="B639" s="246" t="s">
        <v>7552</v>
      </c>
      <c r="C639" s="230" t="b">
        <v>1</v>
      </c>
      <c r="D639" s="243">
        <v>44448.0</v>
      </c>
      <c r="E639" s="236" t="str">
        <f t="shared" si="1"/>
        <v>#VALUE!</v>
      </c>
      <c r="F639" s="236" t="str">
        <f t="shared" si="2"/>
        <v>#VALUE!</v>
      </c>
      <c r="G639" s="236" t="str">
        <f t="shared" si="3"/>
        <v>#VALUE!</v>
      </c>
      <c r="H639" s="236" t="str">
        <f t="shared" si="4"/>
        <v>#VALUE!</v>
      </c>
      <c r="I639" s="236" t="str">
        <f t="shared" si="5"/>
        <v>#VALUE!</v>
      </c>
      <c r="J639" s="236" t="str">
        <f t="shared" si="6"/>
        <v>#VALUE!</v>
      </c>
      <c r="K639" s="236" t="str">
        <f t="shared" si="7"/>
        <v>#VALUE!</v>
      </c>
      <c r="L639" s="236" t="str">
        <f t="shared" si="8"/>
        <v>#VALUE!</v>
      </c>
      <c r="M639" s="236" t="str">
        <f t="shared" si="9"/>
        <v>#VALUE!</v>
      </c>
      <c r="N639" s="236" t="str">
        <f t="shared" si="10"/>
        <v>#VALUE!</v>
      </c>
      <c r="O639" s="236" t="str">
        <f t="shared" si="11"/>
        <v>#VALUE!</v>
      </c>
      <c r="P639" s="237" t="str">
        <f t="shared" si="12"/>
        <v>NO RX</v>
      </c>
      <c r="Q639" s="237" t="b">
        <v>0</v>
      </c>
      <c r="R639" s="237" t="str">
        <f t="shared" si="27"/>
        <v>LOW</v>
      </c>
      <c r="S639" s="238"/>
      <c r="T639" s="243">
        <f t="shared" si="30"/>
        <v>44448</v>
      </c>
      <c r="U639" s="237" t="str">
        <f t="shared" si="31"/>
        <v>DUE COMM</v>
      </c>
      <c r="V639" s="237" t="str">
        <f t="shared" si="16"/>
        <v> </v>
      </c>
      <c r="W639" s="83"/>
      <c r="X639" s="83"/>
      <c r="Y639" s="83"/>
      <c r="Z639" s="83"/>
      <c r="AA639" s="83"/>
      <c r="AB639" s="83"/>
      <c r="AC639" s="83"/>
      <c r="AD639" s="83"/>
      <c r="AE639" s="83"/>
    </row>
    <row r="640">
      <c r="A640" s="244">
        <v>12243.0</v>
      </c>
      <c r="B640" s="245" t="s">
        <v>7828</v>
      </c>
      <c r="C640" s="230" t="b">
        <v>0</v>
      </c>
      <c r="D640" s="235" t="s">
        <v>7552</v>
      </c>
      <c r="E640" s="236" t="str">
        <f t="shared" si="1"/>
        <v>#VALUE!</v>
      </c>
      <c r="F640" s="236" t="str">
        <f t="shared" si="2"/>
        <v>#VALUE!</v>
      </c>
      <c r="G640" s="236" t="str">
        <f t="shared" si="3"/>
        <v>OPI RX</v>
      </c>
      <c r="H640" s="236" t="str">
        <f t="shared" si="4"/>
        <v>#VALUE!</v>
      </c>
      <c r="I640" s="236" t="str">
        <f t="shared" si="5"/>
        <v>#VALUE!</v>
      </c>
      <c r="J640" s="236" t="str">
        <f t="shared" si="6"/>
        <v>#VALUE!</v>
      </c>
      <c r="K640" s="236" t="str">
        <f t="shared" si="7"/>
        <v>#VALUE!</v>
      </c>
      <c r="L640" s="236" t="str">
        <f t="shared" si="8"/>
        <v>#VALUE!</v>
      </c>
      <c r="M640" s="236" t="str">
        <f t="shared" si="9"/>
        <v>#VALUE!</v>
      </c>
      <c r="N640" s="236" t="str">
        <f t="shared" si="10"/>
        <v>#VALUE!</v>
      </c>
      <c r="O640" s="236" t="str">
        <f t="shared" si="11"/>
        <v>#VALUE!</v>
      </c>
      <c r="P640" s="237" t="str">
        <f t="shared" si="12"/>
        <v>OPIOIDS</v>
      </c>
      <c r="Q640" s="234" t="b">
        <v>0</v>
      </c>
      <c r="R640" s="237" t="str">
        <f t="shared" si="27"/>
        <v>LOW</v>
      </c>
      <c r="S640" s="238"/>
      <c r="T640" s="238" t="str">
        <f t="shared" si="30"/>
        <v>  -  </v>
      </c>
      <c r="U640" s="237" t="str">
        <f t="shared" si="31"/>
        <v>DUE COMM</v>
      </c>
      <c r="V640" s="237" t="str">
        <f t="shared" si="16"/>
        <v> </v>
      </c>
      <c r="W640" s="83"/>
      <c r="X640" s="83"/>
      <c r="Y640" s="83"/>
      <c r="Z640" s="83"/>
      <c r="AA640" s="83"/>
      <c r="AB640" s="83"/>
      <c r="AC640" s="83"/>
      <c r="AD640" s="83"/>
      <c r="AE640" s="83"/>
    </row>
    <row r="641">
      <c r="A641" s="244">
        <v>12246.0</v>
      </c>
      <c r="B641" s="245" t="s">
        <v>7829</v>
      </c>
      <c r="C641" s="231" t="b">
        <v>1</v>
      </c>
      <c r="D641" s="243">
        <v>44496.0</v>
      </c>
      <c r="E641" s="236" t="str">
        <f t="shared" si="1"/>
        <v>#VALUE!</v>
      </c>
      <c r="F641" s="236" t="str">
        <f t="shared" si="2"/>
        <v>OPI RX</v>
      </c>
      <c r="G641" s="236" t="str">
        <f t="shared" si="3"/>
        <v>#VALUE!</v>
      </c>
      <c r="H641" s="236" t="str">
        <f t="shared" si="4"/>
        <v>#VALUE!</v>
      </c>
      <c r="I641" s="236" t="str">
        <f t="shared" si="5"/>
        <v>#VALUE!</v>
      </c>
      <c r="J641" s="236" t="str">
        <f t="shared" si="6"/>
        <v>#VALUE!</v>
      </c>
      <c r="K641" s="236" t="str">
        <f t="shared" si="7"/>
        <v>#VALUE!</v>
      </c>
      <c r="L641" s="236" t="str">
        <f t="shared" si="8"/>
        <v>#VALUE!</v>
      </c>
      <c r="M641" s="236" t="str">
        <f t="shared" si="9"/>
        <v>#VALUE!</v>
      </c>
      <c r="N641" s="236" t="str">
        <f t="shared" si="10"/>
        <v>#VALUE!</v>
      </c>
      <c r="O641" s="236" t="str">
        <f t="shared" si="11"/>
        <v>#VALUE!</v>
      </c>
      <c r="P641" s="237" t="str">
        <f t="shared" si="12"/>
        <v>OPIOIDS</v>
      </c>
      <c r="Q641" s="237" t="b">
        <v>1</v>
      </c>
      <c r="R641" s="237" t="str">
        <f t="shared" si="27"/>
        <v>HIGH</v>
      </c>
      <c r="S641" s="238">
        <v>44328.0</v>
      </c>
      <c r="T641" s="243">
        <f t="shared" si="30"/>
        <v>44496</v>
      </c>
      <c r="U641" s="237" t="str">
        <f t="shared" si="31"/>
        <v> </v>
      </c>
      <c r="V641" s="237" t="str">
        <f t="shared" si="16"/>
        <v> </v>
      </c>
      <c r="W641" s="83"/>
      <c r="X641" s="83"/>
      <c r="Y641" s="83"/>
      <c r="Z641" s="83"/>
      <c r="AA641" s="83"/>
      <c r="AB641" s="83"/>
      <c r="AC641" s="83"/>
      <c r="AD641" s="83"/>
      <c r="AE641" s="83"/>
    </row>
    <row r="642">
      <c r="A642" s="244">
        <v>12248.0</v>
      </c>
      <c r="B642" s="239" t="s">
        <v>7552</v>
      </c>
      <c r="C642" s="251" t="b">
        <v>1</v>
      </c>
      <c r="D642" s="235">
        <v>44579.0</v>
      </c>
      <c r="E642" s="236" t="str">
        <f t="shared" si="1"/>
        <v>#VALUE!</v>
      </c>
      <c r="F642" s="236" t="str">
        <f t="shared" si="2"/>
        <v>#VALUE!</v>
      </c>
      <c r="G642" s="236" t="str">
        <f t="shared" si="3"/>
        <v>#VALUE!</v>
      </c>
      <c r="H642" s="236" t="str">
        <f t="shared" si="4"/>
        <v>#VALUE!</v>
      </c>
      <c r="I642" s="236" t="str">
        <f t="shared" si="5"/>
        <v>#VALUE!</v>
      </c>
      <c r="J642" s="236" t="str">
        <f t="shared" si="6"/>
        <v>#VALUE!</v>
      </c>
      <c r="K642" s="236" t="str">
        <f t="shared" si="7"/>
        <v>#VALUE!</v>
      </c>
      <c r="L642" s="236" t="str">
        <f t="shared" si="8"/>
        <v>#VALUE!</v>
      </c>
      <c r="M642" s="236" t="str">
        <f t="shared" si="9"/>
        <v>#VALUE!</v>
      </c>
      <c r="N642" s="236" t="str">
        <f t="shared" si="10"/>
        <v>#VALUE!</v>
      </c>
      <c r="O642" s="236" t="str">
        <f t="shared" si="11"/>
        <v>#VALUE!</v>
      </c>
      <c r="P642" s="237" t="str">
        <f t="shared" si="12"/>
        <v>NO RX</v>
      </c>
      <c r="Q642" s="234" t="b">
        <v>0</v>
      </c>
      <c r="R642" s="237" t="str">
        <f t="shared" si="27"/>
        <v>LOW</v>
      </c>
      <c r="S642" s="238"/>
      <c r="T642" s="238">
        <f t="shared" si="30"/>
        <v>44579</v>
      </c>
      <c r="U642" s="237" t="str">
        <f t="shared" si="31"/>
        <v>DUE COMM</v>
      </c>
      <c r="V642" s="237" t="str">
        <f t="shared" si="16"/>
        <v> </v>
      </c>
      <c r="W642" s="83"/>
      <c r="X642" s="83"/>
      <c r="Y642" s="83"/>
      <c r="Z642" s="83"/>
      <c r="AA642" s="83"/>
      <c r="AB642" s="83"/>
      <c r="AC642" s="83"/>
      <c r="AD642" s="83"/>
      <c r="AE642" s="83"/>
    </row>
    <row r="643">
      <c r="A643" s="233">
        <v>12253.0</v>
      </c>
      <c r="B643" s="239" t="s">
        <v>7552</v>
      </c>
      <c r="C643" s="251" t="b">
        <v>1</v>
      </c>
      <c r="D643" s="235">
        <v>44591.0</v>
      </c>
      <c r="E643" s="236" t="str">
        <f t="shared" si="1"/>
        <v>#VALUE!</v>
      </c>
      <c r="F643" s="236" t="str">
        <f t="shared" si="2"/>
        <v>#VALUE!</v>
      </c>
      <c r="G643" s="236" t="str">
        <f t="shared" si="3"/>
        <v>#VALUE!</v>
      </c>
      <c r="H643" s="236" t="str">
        <f t="shared" si="4"/>
        <v>#VALUE!</v>
      </c>
      <c r="I643" s="236" t="str">
        <f t="shared" si="5"/>
        <v>#VALUE!</v>
      </c>
      <c r="J643" s="236" t="str">
        <f t="shared" si="6"/>
        <v>#VALUE!</v>
      </c>
      <c r="K643" s="236" t="str">
        <f t="shared" si="7"/>
        <v>#VALUE!</v>
      </c>
      <c r="L643" s="236" t="str">
        <f t="shared" si="8"/>
        <v>#VALUE!</v>
      </c>
      <c r="M643" s="236" t="str">
        <f t="shared" si="9"/>
        <v>#VALUE!</v>
      </c>
      <c r="N643" s="236" t="str">
        <f t="shared" si="10"/>
        <v>#VALUE!</v>
      </c>
      <c r="O643" s="236" t="str">
        <f t="shared" si="11"/>
        <v>#VALUE!</v>
      </c>
      <c r="P643" s="237" t="str">
        <f t="shared" si="12"/>
        <v>NO RX</v>
      </c>
      <c r="Q643" s="237" t="b">
        <v>0</v>
      </c>
      <c r="R643" s="237" t="str">
        <f t="shared" si="27"/>
        <v>LOW</v>
      </c>
      <c r="S643" s="238"/>
      <c r="T643" s="238">
        <f t="shared" si="30"/>
        <v>44591</v>
      </c>
      <c r="U643" s="237" t="str">
        <f t="shared" si="31"/>
        <v>DUE COMM</v>
      </c>
      <c r="V643" s="237" t="str">
        <f t="shared" si="16"/>
        <v> </v>
      </c>
      <c r="W643" s="83"/>
      <c r="X643" s="83"/>
      <c r="Y643" s="83"/>
      <c r="Z643" s="83"/>
      <c r="AA643" s="83"/>
      <c r="AB643" s="83"/>
      <c r="AC643" s="83"/>
      <c r="AD643" s="83"/>
      <c r="AE643" s="83"/>
    </row>
    <row r="644">
      <c r="A644" s="244">
        <v>12266.0</v>
      </c>
      <c r="B644" s="245" t="s">
        <v>7592</v>
      </c>
      <c r="C644" s="230" t="b">
        <v>0</v>
      </c>
      <c r="D644" s="235" t="s">
        <v>7552</v>
      </c>
      <c r="E644" s="236" t="str">
        <f t="shared" si="1"/>
        <v>#VALUE!</v>
      </c>
      <c r="F644" s="236" t="str">
        <f t="shared" si="2"/>
        <v>#VALUE!</v>
      </c>
      <c r="G644" s="236" t="str">
        <f t="shared" si="3"/>
        <v>#VALUE!</v>
      </c>
      <c r="H644" s="236" t="str">
        <f t="shared" si="4"/>
        <v>#VALUE!</v>
      </c>
      <c r="I644" s="236" t="str">
        <f t="shared" si="5"/>
        <v>#VALUE!</v>
      </c>
      <c r="J644" s="236" t="str">
        <f t="shared" si="6"/>
        <v>#VALUE!</v>
      </c>
      <c r="K644" s="236" t="str">
        <f t="shared" si="7"/>
        <v>#VALUE!</v>
      </c>
      <c r="L644" s="236" t="str">
        <f t="shared" si="8"/>
        <v>#VALUE!</v>
      </c>
      <c r="M644" s="236" t="str">
        <f t="shared" si="9"/>
        <v>OPI RX</v>
      </c>
      <c r="N644" s="236" t="str">
        <f t="shared" si="10"/>
        <v>#VALUE!</v>
      </c>
      <c r="O644" s="236" t="str">
        <f t="shared" si="11"/>
        <v>#VALUE!</v>
      </c>
      <c r="P644" s="237" t="str">
        <f t="shared" si="12"/>
        <v>OPIOIDS</v>
      </c>
      <c r="Q644" s="234" t="b">
        <v>0</v>
      </c>
      <c r="R644" s="237" t="str">
        <f t="shared" si="27"/>
        <v>LOW</v>
      </c>
      <c r="S644" s="238"/>
      <c r="T644" s="238" t="str">
        <f t="shared" si="30"/>
        <v>  -  </v>
      </c>
      <c r="U644" s="237" t="str">
        <f t="shared" si="31"/>
        <v>DUE COMM</v>
      </c>
      <c r="V644" s="237" t="str">
        <f t="shared" si="16"/>
        <v> </v>
      </c>
      <c r="W644" s="83"/>
      <c r="X644" s="83"/>
      <c r="Y644" s="83"/>
      <c r="Z644" s="83"/>
      <c r="AA644" s="83"/>
      <c r="AB644" s="83"/>
      <c r="AC644" s="83"/>
      <c r="AD644" s="83"/>
      <c r="AE644" s="83"/>
    </row>
    <row r="645">
      <c r="A645" s="233">
        <v>12267.0</v>
      </c>
      <c r="B645" s="239" t="s">
        <v>7683</v>
      </c>
      <c r="C645" s="231" t="b">
        <v>1</v>
      </c>
      <c r="D645" s="235">
        <v>44627.0</v>
      </c>
      <c r="E645" s="236" t="str">
        <f t="shared" si="1"/>
        <v>OPI RX</v>
      </c>
      <c r="F645" s="236" t="str">
        <f t="shared" si="2"/>
        <v>#VALUE!</v>
      </c>
      <c r="G645" s="236" t="str">
        <f t="shared" si="3"/>
        <v>#VALUE!</v>
      </c>
      <c r="H645" s="236" t="str">
        <f t="shared" si="4"/>
        <v>#VALUE!</v>
      </c>
      <c r="I645" s="236" t="str">
        <f t="shared" si="5"/>
        <v>#VALUE!</v>
      </c>
      <c r="J645" s="236" t="str">
        <f t="shared" si="6"/>
        <v>#VALUE!</v>
      </c>
      <c r="K645" s="236" t="str">
        <f t="shared" si="7"/>
        <v>#VALUE!</v>
      </c>
      <c r="L645" s="236" t="str">
        <f t="shared" si="8"/>
        <v>#VALUE!</v>
      </c>
      <c r="M645" s="236" t="str">
        <f t="shared" si="9"/>
        <v>#VALUE!</v>
      </c>
      <c r="N645" s="236" t="str">
        <f t="shared" si="10"/>
        <v>#VALUE!</v>
      </c>
      <c r="O645" s="236" t="str">
        <f t="shared" si="11"/>
        <v>#VALUE!</v>
      </c>
      <c r="P645" s="237" t="str">
        <f t="shared" si="12"/>
        <v>OPIOIDS</v>
      </c>
      <c r="Q645" s="237" t="b">
        <v>1</v>
      </c>
      <c r="R645" s="237" t="str">
        <f t="shared" si="27"/>
        <v>HIGH</v>
      </c>
      <c r="S645" s="238">
        <v>44378.0</v>
      </c>
      <c r="T645" s="243">
        <f t="shared" si="30"/>
        <v>44627</v>
      </c>
      <c r="U645" s="237" t="str">
        <f t="shared" si="31"/>
        <v> </v>
      </c>
      <c r="V645" s="237" t="str">
        <f t="shared" si="16"/>
        <v> </v>
      </c>
      <c r="W645" s="83"/>
      <c r="X645" s="83"/>
      <c r="Y645" s="83"/>
      <c r="Z645" s="83"/>
      <c r="AA645" s="83"/>
      <c r="AB645" s="83"/>
      <c r="AC645" s="83"/>
      <c r="AD645" s="83"/>
      <c r="AE645" s="83"/>
    </row>
    <row r="646">
      <c r="A646" s="244">
        <v>12274.0</v>
      </c>
      <c r="B646" s="246" t="s">
        <v>7830</v>
      </c>
      <c r="C646" s="231" t="b">
        <v>1</v>
      </c>
      <c r="D646" s="235">
        <v>44593.0</v>
      </c>
      <c r="E646" s="236" t="str">
        <f t="shared" si="1"/>
        <v>#VALUE!</v>
      </c>
      <c r="F646" s="236" t="str">
        <f t="shared" si="2"/>
        <v>#VALUE!</v>
      </c>
      <c r="G646" s="236" t="str">
        <f t="shared" si="3"/>
        <v>OPI RX</v>
      </c>
      <c r="H646" s="236" t="str">
        <f t="shared" si="4"/>
        <v>#VALUE!</v>
      </c>
      <c r="I646" s="236" t="str">
        <f t="shared" si="5"/>
        <v>#VALUE!</v>
      </c>
      <c r="J646" s="236" t="str">
        <f t="shared" si="6"/>
        <v>OPI RX</v>
      </c>
      <c r="K646" s="236" t="str">
        <f t="shared" si="7"/>
        <v>#VALUE!</v>
      </c>
      <c r="L646" s="236" t="str">
        <f t="shared" si="8"/>
        <v>#VALUE!</v>
      </c>
      <c r="M646" s="236" t="str">
        <f t="shared" si="9"/>
        <v>#VALUE!</v>
      </c>
      <c r="N646" s="236" t="str">
        <f t="shared" si="10"/>
        <v>#VALUE!</v>
      </c>
      <c r="O646" s="236" t="str">
        <f t="shared" si="11"/>
        <v>#VALUE!</v>
      </c>
      <c r="P646" s="237" t="str">
        <f t="shared" si="12"/>
        <v>OPIOIDS</v>
      </c>
      <c r="Q646" s="237" t="b">
        <v>1</v>
      </c>
      <c r="R646" s="237" t="str">
        <f t="shared" si="27"/>
        <v>HIGH</v>
      </c>
      <c r="S646" s="238"/>
      <c r="T646" s="243">
        <f t="shared" si="30"/>
        <v>44593</v>
      </c>
      <c r="U646" s="237" t="str">
        <f t="shared" si="31"/>
        <v>DUE COMM</v>
      </c>
      <c r="V646" s="237" t="str">
        <f t="shared" si="16"/>
        <v> </v>
      </c>
      <c r="W646" s="83"/>
      <c r="X646" s="83"/>
      <c r="Y646" s="83"/>
      <c r="Z646" s="83"/>
      <c r="AA646" s="83"/>
      <c r="AB646" s="83"/>
      <c r="AC646" s="83"/>
      <c r="AD646" s="83"/>
      <c r="AE646" s="83"/>
    </row>
    <row r="647">
      <c r="A647" s="233">
        <v>12275.0</v>
      </c>
      <c r="B647" s="234" t="s">
        <v>7566</v>
      </c>
      <c r="C647" s="251" t="b">
        <v>1</v>
      </c>
      <c r="D647" s="235">
        <v>44615.0</v>
      </c>
      <c r="E647" s="236" t="str">
        <f t="shared" si="1"/>
        <v>#VALUE!</v>
      </c>
      <c r="F647" s="236" t="str">
        <f t="shared" si="2"/>
        <v>OPI RX</v>
      </c>
      <c r="G647" s="236" t="str">
        <f t="shared" si="3"/>
        <v>#VALUE!</v>
      </c>
      <c r="H647" s="236" t="str">
        <f t="shared" si="4"/>
        <v>#VALUE!</v>
      </c>
      <c r="I647" s="236" t="str">
        <f t="shared" si="5"/>
        <v>#VALUE!</v>
      </c>
      <c r="J647" s="236" t="str">
        <f t="shared" si="6"/>
        <v>#VALUE!</v>
      </c>
      <c r="K647" s="236" t="str">
        <f t="shared" si="7"/>
        <v>#VALUE!</v>
      </c>
      <c r="L647" s="236" t="str">
        <f t="shared" si="8"/>
        <v>#VALUE!</v>
      </c>
      <c r="M647" s="236" t="str">
        <f t="shared" si="9"/>
        <v>#VALUE!</v>
      </c>
      <c r="N647" s="236" t="str">
        <f t="shared" si="10"/>
        <v>#VALUE!</v>
      </c>
      <c r="O647" s="236" t="str">
        <f t="shared" si="11"/>
        <v>#VALUE!</v>
      </c>
      <c r="P647" s="237" t="str">
        <f t="shared" si="12"/>
        <v>OPIOIDS</v>
      </c>
      <c r="Q647" s="234" t="b">
        <v>1</v>
      </c>
      <c r="R647" s="237" t="str">
        <f t="shared" si="27"/>
        <v>HIGH</v>
      </c>
      <c r="S647" s="238"/>
      <c r="T647" s="238">
        <f t="shared" si="30"/>
        <v>44615</v>
      </c>
      <c r="U647" s="237" t="str">
        <f t="shared" si="31"/>
        <v>DUE COMM</v>
      </c>
      <c r="V647" s="237" t="str">
        <f t="shared" si="16"/>
        <v> </v>
      </c>
      <c r="W647" s="83"/>
      <c r="X647" s="83"/>
      <c r="Y647" s="83"/>
      <c r="Z647" s="83"/>
      <c r="AA647" s="83"/>
      <c r="AB647" s="83"/>
      <c r="AC647" s="83"/>
      <c r="AD647" s="83"/>
      <c r="AE647" s="83"/>
    </row>
    <row r="648">
      <c r="A648" s="233">
        <v>12279.0</v>
      </c>
      <c r="B648" s="234" t="s">
        <v>7598</v>
      </c>
      <c r="C648" s="230" t="b">
        <v>1</v>
      </c>
      <c r="D648" s="243">
        <v>44529.0</v>
      </c>
      <c r="E648" s="236" t="str">
        <f t="shared" si="1"/>
        <v>#VALUE!</v>
      </c>
      <c r="F648" s="236" t="str">
        <f t="shared" si="2"/>
        <v>#VALUE!</v>
      </c>
      <c r="G648" s="236" t="str">
        <f t="shared" si="3"/>
        <v>OPI RX</v>
      </c>
      <c r="H648" s="236" t="str">
        <f t="shared" si="4"/>
        <v>#VALUE!</v>
      </c>
      <c r="I648" s="236" t="str">
        <f t="shared" si="5"/>
        <v>#VALUE!</v>
      </c>
      <c r="J648" s="236" t="str">
        <f t="shared" si="6"/>
        <v>#VALUE!</v>
      </c>
      <c r="K648" s="236" t="str">
        <f t="shared" si="7"/>
        <v>#VALUE!</v>
      </c>
      <c r="L648" s="236" t="str">
        <f t="shared" si="8"/>
        <v>#VALUE!</v>
      </c>
      <c r="M648" s="236" t="str">
        <f t="shared" si="9"/>
        <v>#VALUE!</v>
      </c>
      <c r="N648" s="236" t="str">
        <f t="shared" si="10"/>
        <v>#VALUE!</v>
      </c>
      <c r="O648" s="236" t="str">
        <f t="shared" si="11"/>
        <v>#VALUE!</v>
      </c>
      <c r="P648" s="237" t="str">
        <f t="shared" si="12"/>
        <v>OPIOIDS</v>
      </c>
      <c r="Q648" s="237" t="b">
        <v>0</v>
      </c>
      <c r="R648" s="237" t="str">
        <f t="shared" si="27"/>
        <v>LOW</v>
      </c>
      <c r="S648" s="238">
        <v>44405.0</v>
      </c>
      <c r="T648" s="243">
        <f t="shared" si="30"/>
        <v>44529</v>
      </c>
      <c r="U648" s="237" t="str">
        <f t="shared" si="31"/>
        <v> </v>
      </c>
      <c r="V648" s="237" t="str">
        <f t="shared" si="16"/>
        <v> </v>
      </c>
      <c r="W648" s="83"/>
      <c r="X648" s="83"/>
      <c r="Y648" s="83"/>
      <c r="Z648" s="83"/>
      <c r="AA648" s="83"/>
      <c r="AB648" s="83"/>
      <c r="AC648" s="83"/>
      <c r="AD648" s="83"/>
      <c r="AE648" s="83"/>
    </row>
    <row r="649">
      <c r="A649" s="248">
        <v>12280.0</v>
      </c>
      <c r="B649" s="239" t="s">
        <v>7552</v>
      </c>
      <c r="C649" s="239" t="b">
        <v>1</v>
      </c>
      <c r="D649" s="235">
        <v>44586.0</v>
      </c>
      <c r="E649" s="236" t="str">
        <f t="shared" si="1"/>
        <v>#VALUE!</v>
      </c>
      <c r="F649" s="236" t="str">
        <f t="shared" si="2"/>
        <v>#VALUE!</v>
      </c>
      <c r="G649" s="236" t="str">
        <f t="shared" si="3"/>
        <v>#VALUE!</v>
      </c>
      <c r="H649" s="236" t="str">
        <f t="shared" si="4"/>
        <v>#VALUE!</v>
      </c>
      <c r="I649" s="236" t="str">
        <f t="shared" si="5"/>
        <v>#VALUE!</v>
      </c>
      <c r="J649" s="236" t="str">
        <f t="shared" si="6"/>
        <v>#VALUE!</v>
      </c>
      <c r="K649" s="236" t="str">
        <f t="shared" si="7"/>
        <v>#VALUE!</v>
      </c>
      <c r="L649" s="236" t="str">
        <f t="shared" si="8"/>
        <v>#VALUE!</v>
      </c>
      <c r="M649" s="236" t="str">
        <f t="shared" si="9"/>
        <v>#VALUE!</v>
      </c>
      <c r="N649" s="236" t="str">
        <f t="shared" si="10"/>
        <v>#VALUE!</v>
      </c>
      <c r="O649" s="236" t="str">
        <f t="shared" si="11"/>
        <v>#VALUE!</v>
      </c>
      <c r="P649" s="237" t="str">
        <f t="shared" si="12"/>
        <v>NO RX</v>
      </c>
      <c r="Q649" s="234" t="b">
        <v>0</v>
      </c>
      <c r="R649" s="237" t="str">
        <f t="shared" si="27"/>
        <v>LOW</v>
      </c>
      <c r="S649" s="242">
        <v>44908.0</v>
      </c>
      <c r="T649" s="243">
        <f t="shared" si="30"/>
        <v>44586</v>
      </c>
      <c r="U649" s="237" t="str">
        <f t="shared" si="31"/>
        <v> </v>
      </c>
      <c r="V649" s="237" t="str">
        <f t="shared" si="16"/>
        <v> </v>
      </c>
      <c r="W649" s="83"/>
      <c r="X649" s="83"/>
      <c r="Y649" s="83"/>
      <c r="Z649" s="83"/>
      <c r="AA649" s="83"/>
      <c r="AB649" s="83"/>
      <c r="AC649" s="83"/>
      <c r="AD649" s="83"/>
      <c r="AE649" s="83"/>
    </row>
    <row r="650">
      <c r="A650" s="244">
        <v>12283.0</v>
      </c>
      <c r="B650" s="245" t="s">
        <v>7585</v>
      </c>
      <c r="C650" s="231" t="b">
        <v>1</v>
      </c>
      <c r="D650" s="235">
        <v>44620.0</v>
      </c>
      <c r="E650" s="236" t="str">
        <f t="shared" si="1"/>
        <v>#VALUE!</v>
      </c>
      <c r="F650" s="236" t="str">
        <f t="shared" si="2"/>
        <v>OPI RX</v>
      </c>
      <c r="G650" s="236" t="str">
        <f t="shared" si="3"/>
        <v>#VALUE!</v>
      </c>
      <c r="H650" s="236" t="str">
        <f t="shared" si="4"/>
        <v>#VALUE!</v>
      </c>
      <c r="I650" s="236" t="str">
        <f t="shared" si="5"/>
        <v>#VALUE!</v>
      </c>
      <c r="J650" s="236" t="str">
        <f t="shared" si="6"/>
        <v>#VALUE!</v>
      </c>
      <c r="K650" s="236" t="str">
        <f t="shared" si="7"/>
        <v>#VALUE!</v>
      </c>
      <c r="L650" s="236" t="str">
        <f t="shared" si="8"/>
        <v>#VALUE!</v>
      </c>
      <c r="M650" s="236" t="str">
        <f t="shared" si="9"/>
        <v>#VALUE!</v>
      </c>
      <c r="N650" s="236" t="str">
        <f t="shared" si="10"/>
        <v>#VALUE!</v>
      </c>
      <c r="O650" s="236" t="str">
        <f t="shared" si="11"/>
        <v>#VALUE!</v>
      </c>
      <c r="P650" s="237" t="str">
        <f t="shared" si="12"/>
        <v>OPIOIDS</v>
      </c>
      <c r="Q650" s="237" t="b">
        <v>0</v>
      </c>
      <c r="R650" s="237" t="str">
        <f t="shared" si="27"/>
        <v>LOW</v>
      </c>
      <c r="S650" s="238">
        <v>44487.0</v>
      </c>
      <c r="T650" s="243">
        <f t="shared" si="30"/>
        <v>44620</v>
      </c>
      <c r="U650" s="237" t="str">
        <f t="shared" si="31"/>
        <v> </v>
      </c>
      <c r="V650" s="237" t="str">
        <f t="shared" si="16"/>
        <v> </v>
      </c>
      <c r="W650" s="83"/>
      <c r="X650" s="83"/>
      <c r="Y650" s="83"/>
      <c r="Z650" s="83"/>
      <c r="AA650" s="83"/>
      <c r="AB650" s="83"/>
      <c r="AC650" s="83"/>
      <c r="AD650" s="83"/>
      <c r="AE650" s="83"/>
    </row>
    <row r="651">
      <c r="A651" s="233">
        <v>12286.0</v>
      </c>
      <c r="B651" s="234" t="s">
        <v>7831</v>
      </c>
      <c r="C651" s="231" t="b">
        <v>1</v>
      </c>
      <c r="D651" s="243">
        <v>44503.0</v>
      </c>
      <c r="E651" s="236" t="str">
        <f t="shared" si="1"/>
        <v>#VALUE!</v>
      </c>
      <c r="F651" s="236" t="str">
        <f t="shared" si="2"/>
        <v>OPI RX</v>
      </c>
      <c r="G651" s="236" t="str">
        <f t="shared" si="3"/>
        <v>#VALUE!</v>
      </c>
      <c r="H651" s="236" t="str">
        <f t="shared" si="4"/>
        <v>#VALUE!</v>
      </c>
      <c r="I651" s="236" t="str">
        <f t="shared" si="5"/>
        <v>#VALUE!</v>
      </c>
      <c r="J651" s="236" t="str">
        <f t="shared" si="6"/>
        <v>#VALUE!</v>
      </c>
      <c r="K651" s="236" t="str">
        <f t="shared" si="7"/>
        <v>#VALUE!</v>
      </c>
      <c r="L651" s="236" t="str">
        <f t="shared" si="8"/>
        <v>#VALUE!</v>
      </c>
      <c r="M651" s="236" t="str">
        <f t="shared" si="9"/>
        <v>#VALUE!</v>
      </c>
      <c r="N651" s="236" t="str">
        <f t="shared" si="10"/>
        <v>#VALUE!</v>
      </c>
      <c r="O651" s="236" t="str">
        <f t="shared" si="11"/>
        <v>#VALUE!</v>
      </c>
      <c r="P651" s="237" t="str">
        <f t="shared" si="12"/>
        <v>OPIOIDS</v>
      </c>
      <c r="Q651" s="237" t="b">
        <v>0</v>
      </c>
      <c r="R651" s="237" t="str">
        <f t="shared" si="27"/>
        <v>LOW</v>
      </c>
      <c r="S651" s="238">
        <v>44315.0</v>
      </c>
      <c r="T651" s="243">
        <f t="shared" si="30"/>
        <v>44503</v>
      </c>
      <c r="U651" s="237" t="str">
        <f t="shared" si="31"/>
        <v> </v>
      </c>
      <c r="V651" s="237" t="str">
        <f t="shared" si="16"/>
        <v> </v>
      </c>
      <c r="W651" s="83"/>
      <c r="X651" s="83"/>
      <c r="Y651" s="83"/>
      <c r="Z651" s="83"/>
      <c r="AA651" s="83"/>
      <c r="AB651" s="83"/>
      <c r="AC651" s="83"/>
      <c r="AD651" s="83"/>
      <c r="AE651" s="83"/>
    </row>
    <row r="652">
      <c r="A652" s="233">
        <v>12289.0</v>
      </c>
      <c r="B652" s="239" t="s">
        <v>7571</v>
      </c>
      <c r="C652" s="231" t="b">
        <v>1</v>
      </c>
      <c r="D652" s="235">
        <v>44614.0</v>
      </c>
      <c r="E652" s="236" t="str">
        <f t="shared" si="1"/>
        <v>#VALUE!</v>
      </c>
      <c r="F652" s="236" t="str">
        <f t="shared" si="2"/>
        <v>OPI RX</v>
      </c>
      <c r="G652" s="236" t="str">
        <f t="shared" si="3"/>
        <v>#VALUE!</v>
      </c>
      <c r="H652" s="236" t="str">
        <f t="shared" si="4"/>
        <v>#VALUE!</v>
      </c>
      <c r="I652" s="236" t="str">
        <f t="shared" si="5"/>
        <v>#VALUE!</v>
      </c>
      <c r="J652" s="236" t="str">
        <f t="shared" si="6"/>
        <v>#VALUE!</v>
      </c>
      <c r="K652" s="236" t="str">
        <f t="shared" si="7"/>
        <v>#VALUE!</v>
      </c>
      <c r="L652" s="236" t="str">
        <f t="shared" si="8"/>
        <v>#VALUE!</v>
      </c>
      <c r="M652" s="236" t="str">
        <f t="shared" si="9"/>
        <v>#VALUE!</v>
      </c>
      <c r="N652" s="236" t="str">
        <f t="shared" si="10"/>
        <v>#VALUE!</v>
      </c>
      <c r="O652" s="236" t="str">
        <f t="shared" si="11"/>
        <v>#VALUE!</v>
      </c>
      <c r="P652" s="237" t="str">
        <f t="shared" si="12"/>
        <v>OPIOIDS</v>
      </c>
      <c r="Q652" s="237" t="b">
        <v>0</v>
      </c>
      <c r="R652" s="237" t="str">
        <f t="shared" si="27"/>
        <v>LOW</v>
      </c>
      <c r="S652" s="238"/>
      <c r="T652" s="243">
        <f t="shared" si="30"/>
        <v>44614</v>
      </c>
      <c r="U652" s="237" t="str">
        <f t="shared" si="31"/>
        <v>DUE COMM</v>
      </c>
      <c r="V652" s="237" t="str">
        <f t="shared" si="16"/>
        <v> </v>
      </c>
      <c r="W652" s="83"/>
      <c r="X652" s="83"/>
      <c r="Y652" s="83"/>
      <c r="Z652" s="83"/>
      <c r="AA652" s="83"/>
      <c r="AB652" s="83"/>
      <c r="AC652" s="83"/>
      <c r="AD652" s="83"/>
      <c r="AE652" s="83"/>
    </row>
    <row r="653">
      <c r="A653" s="244">
        <v>12292.0</v>
      </c>
      <c r="B653" s="245" t="s">
        <v>7569</v>
      </c>
      <c r="C653" s="231" t="b">
        <v>1</v>
      </c>
      <c r="D653" s="235">
        <v>44636.0</v>
      </c>
      <c r="E653" s="236" t="str">
        <f t="shared" si="1"/>
        <v>#VALUE!</v>
      </c>
      <c r="F653" s="236" t="str">
        <f t="shared" si="2"/>
        <v>#VALUE!</v>
      </c>
      <c r="G653" s="236" t="str">
        <f t="shared" si="3"/>
        <v>OPI RX</v>
      </c>
      <c r="H653" s="236" t="str">
        <f t="shared" si="4"/>
        <v>#VALUE!</v>
      </c>
      <c r="I653" s="236" t="str">
        <f t="shared" si="5"/>
        <v>#VALUE!</v>
      </c>
      <c r="J653" s="236" t="str">
        <f t="shared" si="6"/>
        <v>#VALUE!</v>
      </c>
      <c r="K653" s="236" t="str">
        <f t="shared" si="7"/>
        <v>#VALUE!</v>
      </c>
      <c r="L653" s="236" t="str">
        <f t="shared" si="8"/>
        <v>#VALUE!</v>
      </c>
      <c r="M653" s="236" t="str">
        <f t="shared" si="9"/>
        <v>#VALUE!</v>
      </c>
      <c r="N653" s="236" t="str">
        <f t="shared" si="10"/>
        <v>#VALUE!</v>
      </c>
      <c r="O653" s="236" t="str">
        <f t="shared" si="11"/>
        <v>#VALUE!</v>
      </c>
      <c r="P653" s="237" t="str">
        <f t="shared" si="12"/>
        <v>OPIOIDS</v>
      </c>
      <c r="Q653" s="237" t="b">
        <v>0</v>
      </c>
      <c r="R653" s="237" t="str">
        <f t="shared" si="27"/>
        <v>LOW</v>
      </c>
      <c r="S653" s="238">
        <v>44329.0</v>
      </c>
      <c r="T653" s="243">
        <f t="shared" si="30"/>
        <v>44636</v>
      </c>
      <c r="U653" s="237" t="str">
        <f t="shared" si="31"/>
        <v> </v>
      </c>
      <c r="V653" s="237" t="str">
        <f t="shared" si="16"/>
        <v> </v>
      </c>
      <c r="W653" s="83"/>
      <c r="X653" s="83"/>
      <c r="Y653" s="83"/>
      <c r="Z653" s="83"/>
      <c r="AA653" s="83"/>
      <c r="AB653" s="83"/>
      <c r="AC653" s="83"/>
      <c r="AD653" s="83"/>
      <c r="AE653" s="83"/>
    </row>
    <row r="654">
      <c r="A654" s="233">
        <v>12297.0</v>
      </c>
      <c r="B654" s="234" t="s">
        <v>7576</v>
      </c>
      <c r="C654" s="230" t="b">
        <v>1</v>
      </c>
      <c r="D654" s="243">
        <v>44467.0</v>
      </c>
      <c r="E654" s="236" t="str">
        <f t="shared" si="1"/>
        <v>#VALUE!</v>
      </c>
      <c r="F654" s="236" t="str">
        <f t="shared" si="2"/>
        <v>#VALUE!</v>
      </c>
      <c r="G654" s="236" t="str">
        <f t="shared" si="3"/>
        <v>#VALUE!</v>
      </c>
      <c r="H654" s="236" t="str">
        <f t="shared" si="4"/>
        <v>#VALUE!</v>
      </c>
      <c r="I654" s="236" t="str">
        <f t="shared" si="5"/>
        <v>#VALUE!</v>
      </c>
      <c r="J654" s="236" t="str">
        <f t="shared" si="6"/>
        <v>#VALUE!</v>
      </c>
      <c r="K654" s="236" t="str">
        <f t="shared" si="7"/>
        <v>#VALUE!</v>
      </c>
      <c r="L654" s="236" t="str">
        <f t="shared" si="8"/>
        <v>#VALUE!</v>
      </c>
      <c r="M654" s="236" t="str">
        <f t="shared" si="9"/>
        <v>#VALUE!</v>
      </c>
      <c r="N654" s="236" t="str">
        <f t="shared" si="10"/>
        <v>#VALUE!</v>
      </c>
      <c r="O654" s="236" t="str">
        <f t="shared" si="11"/>
        <v>#VALUE!</v>
      </c>
      <c r="P654" s="237" t="str">
        <f t="shared" si="12"/>
        <v>NO RX</v>
      </c>
      <c r="Q654" s="237" t="b">
        <v>1</v>
      </c>
      <c r="R654" s="237" t="str">
        <f t="shared" si="27"/>
        <v>HIGH</v>
      </c>
      <c r="S654" s="238">
        <v>44280.0</v>
      </c>
      <c r="T654" s="243">
        <f t="shared" si="30"/>
        <v>44467</v>
      </c>
      <c r="U654" s="237" t="str">
        <f t="shared" si="31"/>
        <v> </v>
      </c>
      <c r="V654" s="237" t="str">
        <f t="shared" si="16"/>
        <v> </v>
      </c>
      <c r="W654" s="83"/>
      <c r="X654" s="83"/>
      <c r="Y654" s="83"/>
      <c r="Z654" s="83"/>
      <c r="AA654" s="83"/>
      <c r="AB654" s="83"/>
      <c r="AC654" s="83"/>
      <c r="AD654" s="83"/>
      <c r="AE654" s="83"/>
    </row>
    <row r="655">
      <c r="A655" s="244">
        <v>12303.0</v>
      </c>
      <c r="B655" s="245" t="s">
        <v>7832</v>
      </c>
      <c r="C655" s="230" t="b">
        <v>1</v>
      </c>
      <c r="D655" s="235">
        <v>44579.0</v>
      </c>
      <c r="E655" s="236" t="str">
        <f t="shared" si="1"/>
        <v>#VALUE!</v>
      </c>
      <c r="F655" s="236" t="str">
        <f t="shared" si="2"/>
        <v>#VALUE!</v>
      </c>
      <c r="G655" s="236" t="str">
        <f t="shared" si="3"/>
        <v>#VALUE!</v>
      </c>
      <c r="H655" s="236" t="str">
        <f t="shared" si="4"/>
        <v>#VALUE!</v>
      </c>
      <c r="I655" s="236" t="str">
        <f t="shared" si="5"/>
        <v>#VALUE!</v>
      </c>
      <c r="J655" s="236" t="str">
        <f t="shared" si="6"/>
        <v>#VALUE!</v>
      </c>
      <c r="K655" s="236" t="str">
        <f t="shared" si="7"/>
        <v>#VALUE!</v>
      </c>
      <c r="L655" s="236" t="str">
        <f t="shared" si="8"/>
        <v>#VALUE!</v>
      </c>
      <c r="M655" s="236" t="str">
        <f t="shared" si="9"/>
        <v>OPI RX</v>
      </c>
      <c r="N655" s="236" t="str">
        <f t="shared" si="10"/>
        <v>#VALUE!</v>
      </c>
      <c r="O655" s="236" t="str">
        <f t="shared" si="11"/>
        <v>#VALUE!</v>
      </c>
      <c r="P655" s="237" t="str">
        <f t="shared" si="12"/>
        <v>OPIOIDS</v>
      </c>
      <c r="Q655" s="237" t="b">
        <v>0</v>
      </c>
      <c r="R655" s="237" t="str">
        <f t="shared" si="27"/>
        <v>LOW</v>
      </c>
      <c r="S655" s="238">
        <v>44390.0</v>
      </c>
      <c r="T655" s="243">
        <f t="shared" si="30"/>
        <v>44579</v>
      </c>
      <c r="U655" s="237" t="str">
        <f t="shared" si="31"/>
        <v> </v>
      </c>
      <c r="V655" s="237" t="str">
        <f t="shared" si="16"/>
        <v> </v>
      </c>
      <c r="W655" s="83"/>
      <c r="X655" s="83"/>
      <c r="Y655" s="83"/>
      <c r="Z655" s="83"/>
      <c r="AA655" s="83"/>
      <c r="AB655" s="83"/>
      <c r="AC655" s="83"/>
      <c r="AD655" s="83"/>
      <c r="AE655" s="83"/>
    </row>
    <row r="656">
      <c r="A656" s="244">
        <v>12305.0</v>
      </c>
      <c r="B656" s="245" t="s">
        <v>7566</v>
      </c>
      <c r="C656" s="230" t="b">
        <v>1</v>
      </c>
      <c r="D656" s="243">
        <v>44495.0</v>
      </c>
      <c r="E656" s="236" t="str">
        <f t="shared" si="1"/>
        <v>#VALUE!</v>
      </c>
      <c r="F656" s="236" t="str">
        <f t="shared" si="2"/>
        <v>OPI RX</v>
      </c>
      <c r="G656" s="236" t="str">
        <f t="shared" si="3"/>
        <v>#VALUE!</v>
      </c>
      <c r="H656" s="236" t="str">
        <f t="shared" si="4"/>
        <v>#VALUE!</v>
      </c>
      <c r="I656" s="236" t="str">
        <f t="shared" si="5"/>
        <v>#VALUE!</v>
      </c>
      <c r="J656" s="236" t="str">
        <f t="shared" si="6"/>
        <v>#VALUE!</v>
      </c>
      <c r="K656" s="236" t="str">
        <f t="shared" si="7"/>
        <v>#VALUE!</v>
      </c>
      <c r="L656" s="236" t="str">
        <f t="shared" si="8"/>
        <v>#VALUE!</v>
      </c>
      <c r="M656" s="236" t="str">
        <f t="shared" si="9"/>
        <v>#VALUE!</v>
      </c>
      <c r="N656" s="236" t="str">
        <f t="shared" si="10"/>
        <v>#VALUE!</v>
      </c>
      <c r="O656" s="236" t="str">
        <f t="shared" si="11"/>
        <v>#VALUE!</v>
      </c>
      <c r="P656" s="237" t="str">
        <f t="shared" si="12"/>
        <v>OPIOIDS</v>
      </c>
      <c r="Q656" s="237" t="b">
        <v>0</v>
      </c>
      <c r="R656" s="237" t="str">
        <f t="shared" si="27"/>
        <v>LOW</v>
      </c>
      <c r="S656" s="238">
        <v>44344.0</v>
      </c>
      <c r="T656" s="243">
        <f t="shared" si="30"/>
        <v>44495</v>
      </c>
      <c r="U656" s="237" t="str">
        <f t="shared" si="31"/>
        <v> </v>
      </c>
      <c r="V656" s="237" t="str">
        <f t="shared" si="16"/>
        <v> </v>
      </c>
      <c r="W656" s="83"/>
      <c r="X656" s="83"/>
      <c r="Y656" s="83"/>
      <c r="Z656" s="83"/>
      <c r="AA656" s="83"/>
      <c r="AB656" s="83"/>
      <c r="AC656" s="83"/>
      <c r="AD656" s="83"/>
      <c r="AE656" s="83"/>
    </row>
    <row r="657">
      <c r="A657" s="233">
        <v>12309.0</v>
      </c>
      <c r="B657" s="234" t="s">
        <v>7575</v>
      </c>
      <c r="C657" s="231" t="b">
        <v>1</v>
      </c>
      <c r="D657" s="235">
        <v>44577.0</v>
      </c>
      <c r="E657" s="236" t="str">
        <f t="shared" si="1"/>
        <v>#VALUE!</v>
      </c>
      <c r="F657" s="236" t="str">
        <f t="shared" si="2"/>
        <v>OPI RX</v>
      </c>
      <c r="G657" s="236" t="str">
        <f t="shared" si="3"/>
        <v>#VALUE!</v>
      </c>
      <c r="H657" s="236" t="str">
        <f t="shared" si="4"/>
        <v>#VALUE!</v>
      </c>
      <c r="I657" s="236" t="str">
        <f t="shared" si="5"/>
        <v>#VALUE!</v>
      </c>
      <c r="J657" s="236" t="str">
        <f t="shared" si="6"/>
        <v>#VALUE!</v>
      </c>
      <c r="K657" s="236" t="str">
        <f t="shared" si="7"/>
        <v>#VALUE!</v>
      </c>
      <c r="L657" s="236" t="str">
        <f t="shared" si="8"/>
        <v>#VALUE!</v>
      </c>
      <c r="M657" s="236" t="str">
        <f t="shared" si="9"/>
        <v>#VALUE!</v>
      </c>
      <c r="N657" s="236" t="str">
        <f t="shared" si="10"/>
        <v>#VALUE!</v>
      </c>
      <c r="O657" s="236" t="str">
        <f t="shared" si="11"/>
        <v>#VALUE!</v>
      </c>
      <c r="P657" s="237" t="str">
        <f t="shared" si="12"/>
        <v>OPIOIDS</v>
      </c>
      <c r="Q657" s="237" t="b">
        <v>1</v>
      </c>
      <c r="R657" s="237" t="str">
        <f t="shared" si="27"/>
        <v>HIGH</v>
      </c>
      <c r="S657" s="238"/>
      <c r="T657" s="243">
        <f t="shared" si="30"/>
        <v>44577</v>
      </c>
      <c r="U657" s="237" t="str">
        <f t="shared" si="31"/>
        <v>DUE COMM</v>
      </c>
      <c r="V657" s="237" t="str">
        <f t="shared" si="16"/>
        <v> </v>
      </c>
      <c r="W657" s="83"/>
      <c r="X657" s="83"/>
      <c r="Y657" s="83"/>
      <c r="Z657" s="83"/>
      <c r="AA657" s="83"/>
      <c r="AB657" s="83"/>
      <c r="AC657" s="83"/>
      <c r="AD657" s="83"/>
      <c r="AE657" s="83"/>
    </row>
    <row r="658">
      <c r="A658" s="233">
        <v>12314.0</v>
      </c>
      <c r="B658" s="234" t="s">
        <v>7833</v>
      </c>
      <c r="C658" s="230" t="b">
        <v>1</v>
      </c>
      <c r="D658" s="243">
        <v>44384.0</v>
      </c>
      <c r="E658" s="236" t="str">
        <f t="shared" si="1"/>
        <v>#VALUE!</v>
      </c>
      <c r="F658" s="236" t="str">
        <f t="shared" si="2"/>
        <v>#VALUE!</v>
      </c>
      <c r="G658" s="236" t="str">
        <f t="shared" si="3"/>
        <v>OPI RX</v>
      </c>
      <c r="H658" s="236" t="str">
        <f t="shared" si="4"/>
        <v>#VALUE!</v>
      </c>
      <c r="I658" s="236" t="str">
        <f t="shared" si="5"/>
        <v>#VALUE!</v>
      </c>
      <c r="J658" s="236" t="str">
        <f t="shared" si="6"/>
        <v>#VALUE!</v>
      </c>
      <c r="K658" s="236" t="str">
        <f t="shared" si="7"/>
        <v>#VALUE!</v>
      </c>
      <c r="L658" s="236" t="str">
        <f t="shared" si="8"/>
        <v>#VALUE!</v>
      </c>
      <c r="M658" s="236" t="str">
        <f t="shared" si="9"/>
        <v>#VALUE!</v>
      </c>
      <c r="N658" s="236" t="str">
        <f t="shared" si="10"/>
        <v>#VALUE!</v>
      </c>
      <c r="O658" s="236" t="str">
        <f t="shared" si="11"/>
        <v>#VALUE!</v>
      </c>
      <c r="P658" s="237" t="str">
        <f t="shared" si="12"/>
        <v>OPIOIDS</v>
      </c>
      <c r="Q658" s="237" t="b">
        <v>0</v>
      </c>
      <c r="R658" s="237" t="str">
        <f t="shared" si="27"/>
        <v>LOW</v>
      </c>
      <c r="S658" s="238"/>
      <c r="T658" s="243">
        <f t="shared" si="30"/>
        <v>44384</v>
      </c>
      <c r="U658" s="237" t="str">
        <f t="shared" si="31"/>
        <v>DUE COMM</v>
      </c>
      <c r="V658" s="237" t="str">
        <f t="shared" si="16"/>
        <v> </v>
      </c>
      <c r="W658" s="83"/>
      <c r="X658" s="83"/>
      <c r="Y658" s="83"/>
      <c r="Z658" s="83"/>
      <c r="AA658" s="83"/>
      <c r="AB658" s="83"/>
      <c r="AC658" s="83"/>
      <c r="AD658" s="83"/>
      <c r="AE658" s="83"/>
    </row>
    <row r="659">
      <c r="A659" s="244">
        <v>12315.0</v>
      </c>
      <c r="B659" s="245" t="s">
        <v>7834</v>
      </c>
      <c r="C659" s="231" t="b">
        <v>0</v>
      </c>
      <c r="D659" s="235" t="s">
        <v>7552</v>
      </c>
      <c r="E659" s="236" t="str">
        <f t="shared" si="1"/>
        <v>#VALUE!</v>
      </c>
      <c r="F659" s="236" t="str">
        <f t="shared" si="2"/>
        <v>#VALUE!</v>
      </c>
      <c r="G659" s="236" t="str">
        <f t="shared" si="3"/>
        <v>OPI RX</v>
      </c>
      <c r="H659" s="236" t="str">
        <f t="shared" si="4"/>
        <v>#VALUE!</v>
      </c>
      <c r="I659" s="236" t="str">
        <f t="shared" si="5"/>
        <v>#VALUE!</v>
      </c>
      <c r="J659" s="236" t="str">
        <f t="shared" si="6"/>
        <v>#VALUE!</v>
      </c>
      <c r="K659" s="236" t="str">
        <f t="shared" si="7"/>
        <v>#VALUE!</v>
      </c>
      <c r="L659" s="236" t="str">
        <f t="shared" si="8"/>
        <v>#VALUE!</v>
      </c>
      <c r="M659" s="236" t="str">
        <f t="shared" si="9"/>
        <v>#VALUE!</v>
      </c>
      <c r="N659" s="236" t="str">
        <f t="shared" si="10"/>
        <v>#VALUE!</v>
      </c>
      <c r="O659" s="236" t="str">
        <f t="shared" si="11"/>
        <v>#VALUE!</v>
      </c>
      <c r="P659" s="237" t="str">
        <f t="shared" si="12"/>
        <v>OPIOIDS</v>
      </c>
      <c r="Q659" s="237" t="b">
        <v>1</v>
      </c>
      <c r="R659" s="237" t="str">
        <f t="shared" si="27"/>
        <v>HIGH</v>
      </c>
      <c r="S659" s="238"/>
      <c r="T659" s="238" t="str">
        <f t="shared" si="30"/>
        <v>  -  </v>
      </c>
      <c r="U659" s="237" t="str">
        <f t="shared" si="31"/>
        <v>DUE COMM</v>
      </c>
      <c r="V659" s="237" t="str">
        <f t="shared" si="16"/>
        <v> </v>
      </c>
      <c r="W659" s="83"/>
      <c r="X659" s="83"/>
      <c r="Y659" s="83"/>
      <c r="Z659" s="83"/>
      <c r="AA659" s="83"/>
      <c r="AB659" s="83"/>
      <c r="AC659" s="83"/>
      <c r="AD659" s="83"/>
      <c r="AE659" s="83"/>
    </row>
    <row r="660">
      <c r="A660" s="244">
        <v>12317.0</v>
      </c>
      <c r="B660" s="245" t="s">
        <v>7835</v>
      </c>
      <c r="C660" s="230" t="b">
        <v>0</v>
      </c>
      <c r="D660" s="235" t="s">
        <v>7552</v>
      </c>
      <c r="E660" s="236" t="str">
        <f t="shared" si="1"/>
        <v>OPI RX</v>
      </c>
      <c r="F660" s="236" t="str">
        <f t="shared" si="2"/>
        <v>#VALUE!</v>
      </c>
      <c r="G660" s="236" t="str">
        <f t="shared" si="3"/>
        <v>#VALUE!</v>
      </c>
      <c r="H660" s="236" t="str">
        <f t="shared" si="4"/>
        <v>OPI RX</v>
      </c>
      <c r="I660" s="236" t="str">
        <f t="shared" si="5"/>
        <v>#VALUE!</v>
      </c>
      <c r="J660" s="236" t="str">
        <f t="shared" si="6"/>
        <v>#VALUE!</v>
      </c>
      <c r="K660" s="236" t="str">
        <f t="shared" si="7"/>
        <v>#VALUE!</v>
      </c>
      <c r="L660" s="236" t="str">
        <f t="shared" si="8"/>
        <v>#VALUE!</v>
      </c>
      <c r="M660" s="236" t="str">
        <f t="shared" si="9"/>
        <v>#VALUE!</v>
      </c>
      <c r="N660" s="236" t="str">
        <f t="shared" si="10"/>
        <v>#VALUE!</v>
      </c>
      <c r="O660" s="236" t="str">
        <f t="shared" si="11"/>
        <v>#VALUE!</v>
      </c>
      <c r="P660" s="237" t="str">
        <f t="shared" si="12"/>
        <v>OPIOIDS</v>
      </c>
      <c r="Q660" s="234" t="b">
        <v>0</v>
      </c>
      <c r="R660" s="237" t="str">
        <f t="shared" si="27"/>
        <v>LOW</v>
      </c>
      <c r="S660" s="238"/>
      <c r="T660" s="238" t="str">
        <f t="shared" si="30"/>
        <v>  -  </v>
      </c>
      <c r="U660" s="237" t="str">
        <f t="shared" si="31"/>
        <v>DUE COMM</v>
      </c>
      <c r="V660" s="237" t="str">
        <f t="shared" si="16"/>
        <v> </v>
      </c>
      <c r="W660" s="83"/>
      <c r="X660" s="83"/>
      <c r="Y660" s="83"/>
      <c r="Z660" s="83"/>
      <c r="AA660" s="83"/>
      <c r="AB660" s="83"/>
      <c r="AC660" s="83"/>
      <c r="AD660" s="83"/>
      <c r="AE660" s="83"/>
    </row>
    <row r="661">
      <c r="A661" s="233">
        <v>12322.0</v>
      </c>
      <c r="B661" s="239" t="s">
        <v>7836</v>
      </c>
      <c r="C661" s="230" t="b">
        <v>1</v>
      </c>
      <c r="D661" s="235">
        <v>44627.0</v>
      </c>
      <c r="E661" s="236" t="str">
        <f t="shared" si="1"/>
        <v>#VALUE!</v>
      </c>
      <c r="F661" s="236" t="str">
        <f t="shared" si="2"/>
        <v>#VALUE!</v>
      </c>
      <c r="G661" s="236" t="str">
        <f t="shared" si="3"/>
        <v>#VALUE!</v>
      </c>
      <c r="H661" s="236" t="str">
        <f t="shared" si="4"/>
        <v>#VALUE!</v>
      </c>
      <c r="I661" s="236" t="str">
        <f t="shared" si="5"/>
        <v>#VALUE!</v>
      </c>
      <c r="J661" s="236" t="str">
        <f t="shared" si="6"/>
        <v>#VALUE!</v>
      </c>
      <c r="K661" s="236" t="str">
        <f t="shared" si="7"/>
        <v>#VALUE!</v>
      </c>
      <c r="L661" s="236" t="str">
        <f t="shared" si="8"/>
        <v>#VALUE!</v>
      </c>
      <c r="M661" s="236" t="str">
        <f t="shared" si="9"/>
        <v>OPI RX</v>
      </c>
      <c r="N661" s="236" t="str">
        <f t="shared" si="10"/>
        <v>#VALUE!</v>
      </c>
      <c r="O661" s="236" t="str">
        <f t="shared" si="11"/>
        <v>#VALUE!</v>
      </c>
      <c r="P661" s="237" t="str">
        <f t="shared" si="12"/>
        <v>OPIOIDS</v>
      </c>
      <c r="Q661" s="234" t="b">
        <v>1</v>
      </c>
      <c r="R661" s="237" t="str">
        <f t="shared" si="27"/>
        <v>HIGH</v>
      </c>
      <c r="S661" s="238"/>
      <c r="T661" s="243">
        <f t="shared" si="30"/>
        <v>44627</v>
      </c>
      <c r="U661" s="237" t="str">
        <f t="shared" si="31"/>
        <v>DUE COMM</v>
      </c>
      <c r="V661" s="237" t="str">
        <f t="shared" si="16"/>
        <v> </v>
      </c>
      <c r="W661" s="83"/>
      <c r="X661" s="83"/>
      <c r="Y661" s="83"/>
      <c r="Z661" s="83"/>
      <c r="AA661" s="83"/>
      <c r="AB661" s="83"/>
      <c r="AC661" s="83"/>
      <c r="AD661" s="83"/>
      <c r="AE661" s="83"/>
    </row>
    <row r="662">
      <c r="A662" s="244">
        <v>12323.0</v>
      </c>
      <c r="B662" s="245" t="s">
        <v>7837</v>
      </c>
      <c r="C662" s="230" t="b">
        <v>0</v>
      </c>
      <c r="D662" s="235" t="s">
        <v>7552</v>
      </c>
      <c r="E662" s="236" t="str">
        <f t="shared" si="1"/>
        <v>#VALUE!</v>
      </c>
      <c r="F662" s="236" t="str">
        <f t="shared" si="2"/>
        <v>#VALUE!</v>
      </c>
      <c r="G662" s="236" t="str">
        <f t="shared" si="3"/>
        <v>#VALUE!</v>
      </c>
      <c r="H662" s="236" t="str">
        <f t="shared" si="4"/>
        <v>#VALUE!</v>
      </c>
      <c r="I662" s="236" t="str">
        <f t="shared" si="5"/>
        <v>#VALUE!</v>
      </c>
      <c r="J662" s="236" t="str">
        <f t="shared" si="6"/>
        <v>#VALUE!</v>
      </c>
      <c r="K662" s="236" t="str">
        <f t="shared" si="7"/>
        <v>#VALUE!</v>
      </c>
      <c r="L662" s="236" t="str">
        <f t="shared" si="8"/>
        <v>#VALUE!</v>
      </c>
      <c r="M662" s="236" t="str">
        <f t="shared" si="9"/>
        <v>#VALUE!</v>
      </c>
      <c r="N662" s="236" t="str">
        <f t="shared" si="10"/>
        <v>#VALUE!</v>
      </c>
      <c r="O662" s="236" t="str">
        <f t="shared" si="11"/>
        <v>#VALUE!</v>
      </c>
      <c r="P662" s="237" t="str">
        <f t="shared" si="12"/>
        <v>NO RX</v>
      </c>
      <c r="Q662" s="237" t="b">
        <v>0</v>
      </c>
      <c r="R662" s="237" t="str">
        <f t="shared" si="27"/>
        <v>LOW</v>
      </c>
      <c r="S662" s="238"/>
      <c r="T662" s="238" t="str">
        <f t="shared" si="30"/>
        <v>  -  </v>
      </c>
      <c r="U662" s="237" t="str">
        <f t="shared" si="31"/>
        <v>DUE COMM</v>
      </c>
      <c r="V662" s="237" t="str">
        <f t="shared" si="16"/>
        <v> </v>
      </c>
      <c r="W662" s="83"/>
      <c r="X662" s="83"/>
      <c r="Y662" s="83"/>
      <c r="Z662" s="83"/>
      <c r="AA662" s="83"/>
      <c r="AB662" s="83"/>
      <c r="AC662" s="83"/>
      <c r="AD662" s="83"/>
      <c r="AE662" s="83"/>
    </row>
    <row r="663">
      <c r="A663" s="244">
        <v>12328.0</v>
      </c>
      <c r="B663" s="245" t="s">
        <v>7585</v>
      </c>
      <c r="C663" s="230" t="b">
        <v>1</v>
      </c>
      <c r="D663" s="235">
        <v>44634.0</v>
      </c>
      <c r="E663" s="236" t="str">
        <f t="shared" si="1"/>
        <v>#VALUE!</v>
      </c>
      <c r="F663" s="236" t="str">
        <f t="shared" si="2"/>
        <v>OPI RX</v>
      </c>
      <c r="G663" s="236" t="str">
        <f t="shared" si="3"/>
        <v>#VALUE!</v>
      </c>
      <c r="H663" s="236" t="str">
        <f t="shared" si="4"/>
        <v>#VALUE!</v>
      </c>
      <c r="I663" s="236" t="str">
        <f t="shared" si="5"/>
        <v>#VALUE!</v>
      </c>
      <c r="J663" s="236" t="str">
        <f t="shared" si="6"/>
        <v>#VALUE!</v>
      </c>
      <c r="K663" s="236" t="str">
        <f t="shared" si="7"/>
        <v>#VALUE!</v>
      </c>
      <c r="L663" s="236" t="str">
        <f t="shared" si="8"/>
        <v>#VALUE!</v>
      </c>
      <c r="M663" s="236" t="str">
        <f t="shared" si="9"/>
        <v>#VALUE!</v>
      </c>
      <c r="N663" s="236" t="str">
        <f t="shared" si="10"/>
        <v>#VALUE!</v>
      </c>
      <c r="O663" s="236" t="str">
        <f t="shared" si="11"/>
        <v>#VALUE!</v>
      </c>
      <c r="P663" s="237" t="str">
        <f t="shared" si="12"/>
        <v>OPIOIDS</v>
      </c>
      <c r="Q663" s="237" t="b">
        <v>0</v>
      </c>
      <c r="R663" s="237" t="str">
        <f t="shared" si="27"/>
        <v>LOW</v>
      </c>
      <c r="S663" s="238">
        <v>44301.0</v>
      </c>
      <c r="T663" s="243">
        <f t="shared" si="30"/>
        <v>44634</v>
      </c>
      <c r="U663" s="237" t="str">
        <f t="shared" si="31"/>
        <v> </v>
      </c>
      <c r="V663" s="237" t="str">
        <f t="shared" si="16"/>
        <v> </v>
      </c>
      <c r="W663" s="83"/>
      <c r="X663" s="83"/>
      <c r="Y663" s="83"/>
      <c r="Z663" s="83"/>
      <c r="AA663" s="83"/>
      <c r="AB663" s="83"/>
      <c r="AC663" s="83"/>
      <c r="AD663" s="83"/>
      <c r="AE663" s="83"/>
    </row>
    <row r="664">
      <c r="A664" s="233">
        <v>12332.0</v>
      </c>
      <c r="B664" s="234" t="s">
        <v>7616</v>
      </c>
      <c r="C664" s="230" t="b">
        <v>1</v>
      </c>
      <c r="D664" s="243">
        <v>44494.0</v>
      </c>
      <c r="E664" s="236" t="str">
        <f t="shared" si="1"/>
        <v>#VALUE!</v>
      </c>
      <c r="F664" s="236" t="str">
        <f t="shared" si="2"/>
        <v>#VALUE!</v>
      </c>
      <c r="G664" s="236" t="str">
        <f t="shared" si="3"/>
        <v>#VALUE!</v>
      </c>
      <c r="H664" s="236" t="str">
        <f t="shared" si="4"/>
        <v>#VALUE!</v>
      </c>
      <c r="I664" s="236" t="str">
        <f t="shared" si="5"/>
        <v>#VALUE!</v>
      </c>
      <c r="J664" s="236" t="str">
        <f t="shared" si="6"/>
        <v>#VALUE!</v>
      </c>
      <c r="K664" s="236" t="str">
        <f t="shared" si="7"/>
        <v>#VALUE!</v>
      </c>
      <c r="L664" s="236" t="str">
        <f t="shared" si="8"/>
        <v>#VALUE!</v>
      </c>
      <c r="M664" s="236" t="str">
        <f t="shared" si="9"/>
        <v>OPI RX</v>
      </c>
      <c r="N664" s="236" t="str">
        <f t="shared" si="10"/>
        <v>#VALUE!</v>
      </c>
      <c r="O664" s="236" t="str">
        <f t="shared" si="11"/>
        <v>#VALUE!</v>
      </c>
      <c r="P664" s="237" t="str">
        <f t="shared" si="12"/>
        <v>OPIOIDS</v>
      </c>
      <c r="Q664" s="234" t="b">
        <v>1</v>
      </c>
      <c r="R664" s="237" t="str">
        <f t="shared" si="27"/>
        <v>HIGH</v>
      </c>
      <c r="S664" s="238"/>
      <c r="T664" s="243">
        <f t="shared" si="30"/>
        <v>44494</v>
      </c>
      <c r="U664" s="237" t="str">
        <f t="shared" si="31"/>
        <v>DUE COMM</v>
      </c>
      <c r="V664" s="237" t="str">
        <f t="shared" si="16"/>
        <v> </v>
      </c>
      <c r="W664" s="83"/>
      <c r="X664" s="83"/>
      <c r="Y664" s="83"/>
      <c r="Z664" s="83"/>
      <c r="AA664" s="83"/>
      <c r="AB664" s="83"/>
      <c r="AC664" s="83"/>
      <c r="AD664" s="83"/>
      <c r="AE664" s="83"/>
    </row>
    <row r="665">
      <c r="A665" s="244">
        <v>12349.0</v>
      </c>
      <c r="B665" s="246" t="s">
        <v>7556</v>
      </c>
      <c r="C665" s="230" t="b">
        <v>1</v>
      </c>
      <c r="D665" s="235">
        <v>44627.0</v>
      </c>
      <c r="E665" s="236" t="str">
        <f t="shared" si="1"/>
        <v>OPI RX</v>
      </c>
      <c r="F665" s="236" t="str">
        <f t="shared" si="2"/>
        <v>#VALUE!</v>
      </c>
      <c r="G665" s="236" t="str">
        <f t="shared" si="3"/>
        <v>#VALUE!</v>
      </c>
      <c r="H665" s="236" t="str">
        <f t="shared" si="4"/>
        <v>#VALUE!</v>
      </c>
      <c r="I665" s="236" t="str">
        <f t="shared" si="5"/>
        <v>#VALUE!</v>
      </c>
      <c r="J665" s="236" t="str">
        <f t="shared" si="6"/>
        <v>#VALUE!</v>
      </c>
      <c r="K665" s="236" t="str">
        <f t="shared" si="7"/>
        <v>#VALUE!</v>
      </c>
      <c r="L665" s="236" t="str">
        <f t="shared" si="8"/>
        <v>#VALUE!</v>
      </c>
      <c r="M665" s="236" t="str">
        <f t="shared" si="9"/>
        <v>#VALUE!</v>
      </c>
      <c r="N665" s="236" t="str">
        <f t="shared" si="10"/>
        <v>#VALUE!</v>
      </c>
      <c r="O665" s="236" t="str">
        <f t="shared" si="11"/>
        <v>#VALUE!</v>
      </c>
      <c r="P665" s="237" t="str">
        <f t="shared" si="12"/>
        <v>OPIOIDS</v>
      </c>
      <c r="Q665" s="237" t="b">
        <v>0</v>
      </c>
      <c r="R665" s="237" t="str">
        <f t="shared" si="27"/>
        <v>LOW</v>
      </c>
      <c r="S665" s="238">
        <v>44389.0</v>
      </c>
      <c r="T665" s="243">
        <f t="shared" si="30"/>
        <v>44627</v>
      </c>
      <c r="U665" s="237" t="str">
        <f t="shared" si="31"/>
        <v> </v>
      </c>
      <c r="V665" s="237" t="str">
        <f t="shared" si="16"/>
        <v> </v>
      </c>
      <c r="W665" s="83"/>
      <c r="X665" s="83"/>
      <c r="Y665" s="83"/>
      <c r="Z665" s="83"/>
      <c r="AA665" s="83"/>
      <c r="AB665" s="83"/>
      <c r="AC665" s="83"/>
      <c r="AD665" s="83"/>
      <c r="AE665" s="83"/>
    </row>
    <row r="666">
      <c r="A666" s="233">
        <v>12361.0</v>
      </c>
      <c r="B666" s="234" t="s">
        <v>7663</v>
      </c>
      <c r="C666" s="230" t="b">
        <v>0</v>
      </c>
      <c r="D666" s="235" t="s">
        <v>7552</v>
      </c>
      <c r="E666" s="236" t="str">
        <f t="shared" si="1"/>
        <v>#VALUE!</v>
      </c>
      <c r="F666" s="236" t="str">
        <f t="shared" si="2"/>
        <v>#VALUE!</v>
      </c>
      <c r="G666" s="236" t="str">
        <f t="shared" si="3"/>
        <v>#VALUE!</v>
      </c>
      <c r="H666" s="236" t="str">
        <f t="shared" si="4"/>
        <v>#VALUE!</v>
      </c>
      <c r="I666" s="236" t="str">
        <f t="shared" si="5"/>
        <v>#VALUE!</v>
      </c>
      <c r="J666" s="236" t="str">
        <f t="shared" si="6"/>
        <v>#VALUE!</v>
      </c>
      <c r="K666" s="236" t="str">
        <f t="shared" si="7"/>
        <v>#VALUE!</v>
      </c>
      <c r="L666" s="236" t="str">
        <f t="shared" si="8"/>
        <v>#VALUE!</v>
      </c>
      <c r="M666" s="236" t="str">
        <f t="shared" si="9"/>
        <v>#VALUE!</v>
      </c>
      <c r="N666" s="236" t="str">
        <f t="shared" si="10"/>
        <v>#VALUE!</v>
      </c>
      <c r="O666" s="236" t="str">
        <f t="shared" si="11"/>
        <v>#VALUE!</v>
      </c>
      <c r="P666" s="237" t="str">
        <f t="shared" si="12"/>
        <v>NO RX</v>
      </c>
      <c r="Q666" s="237" t="b">
        <v>0</v>
      </c>
      <c r="R666" s="237" t="str">
        <f t="shared" si="27"/>
        <v>LOW</v>
      </c>
      <c r="S666" s="238"/>
      <c r="T666" s="238" t="str">
        <f t="shared" si="30"/>
        <v>  -  </v>
      </c>
      <c r="U666" s="237" t="str">
        <f t="shared" si="31"/>
        <v>DUE COMM</v>
      </c>
      <c r="V666" s="237" t="str">
        <f t="shared" si="16"/>
        <v> </v>
      </c>
      <c r="W666" s="83"/>
      <c r="X666" s="83"/>
      <c r="Y666" s="83"/>
      <c r="Z666" s="83"/>
      <c r="AA666" s="83"/>
      <c r="AB666" s="83"/>
      <c r="AC666" s="83"/>
      <c r="AD666" s="83"/>
      <c r="AE666" s="83"/>
    </row>
    <row r="667">
      <c r="A667" s="233">
        <v>12363.0</v>
      </c>
      <c r="B667" s="234" t="s">
        <v>7838</v>
      </c>
      <c r="C667" s="238" t="b">
        <v>1</v>
      </c>
      <c r="D667" s="243">
        <v>44537.0</v>
      </c>
      <c r="E667" s="236" t="str">
        <f t="shared" si="1"/>
        <v>#VALUE!</v>
      </c>
      <c r="F667" s="236" t="str">
        <f t="shared" si="2"/>
        <v>#VALUE!</v>
      </c>
      <c r="G667" s="236" t="str">
        <f t="shared" si="3"/>
        <v>#VALUE!</v>
      </c>
      <c r="H667" s="236" t="str">
        <f t="shared" si="4"/>
        <v>#VALUE!</v>
      </c>
      <c r="I667" s="236" t="str">
        <f t="shared" si="5"/>
        <v>#VALUE!</v>
      </c>
      <c r="J667" s="236" t="str">
        <f t="shared" si="6"/>
        <v>#VALUE!</v>
      </c>
      <c r="K667" s="236" t="str">
        <f t="shared" si="7"/>
        <v>#VALUE!</v>
      </c>
      <c r="L667" s="236" t="str">
        <f t="shared" si="8"/>
        <v>#VALUE!</v>
      </c>
      <c r="M667" s="236" t="str">
        <f t="shared" si="9"/>
        <v>OPI RX</v>
      </c>
      <c r="N667" s="236" t="str">
        <f t="shared" si="10"/>
        <v>#VALUE!</v>
      </c>
      <c r="O667" s="236" t="str">
        <f t="shared" si="11"/>
        <v>#VALUE!</v>
      </c>
      <c r="P667" s="237" t="str">
        <f t="shared" si="12"/>
        <v>OPIOIDS</v>
      </c>
      <c r="Q667" s="237" t="b">
        <v>0</v>
      </c>
      <c r="R667" s="237" t="str">
        <f t="shared" si="27"/>
        <v>LOW</v>
      </c>
      <c r="S667" s="238">
        <v>44320.0</v>
      </c>
      <c r="T667" s="243">
        <f t="shared" si="30"/>
        <v>44537</v>
      </c>
      <c r="U667" s="237" t="str">
        <f t="shared" si="31"/>
        <v> </v>
      </c>
      <c r="V667" s="237" t="str">
        <f t="shared" si="16"/>
        <v> </v>
      </c>
      <c r="W667" s="83"/>
      <c r="X667" s="83"/>
      <c r="Y667" s="83"/>
      <c r="Z667" s="83"/>
      <c r="AA667" s="83"/>
      <c r="AB667" s="83"/>
      <c r="AC667" s="83"/>
      <c r="AD667" s="83"/>
      <c r="AE667" s="83"/>
    </row>
    <row r="668">
      <c r="A668" s="244">
        <v>12367.0</v>
      </c>
      <c r="B668" s="245" t="s">
        <v>7839</v>
      </c>
      <c r="C668" s="230" t="b">
        <v>0</v>
      </c>
      <c r="D668" s="235" t="s">
        <v>7552</v>
      </c>
      <c r="E668" s="236" t="str">
        <f t="shared" si="1"/>
        <v>#VALUE!</v>
      </c>
      <c r="F668" s="236" t="str">
        <f t="shared" si="2"/>
        <v>#VALUE!</v>
      </c>
      <c r="G668" s="236" t="str">
        <f t="shared" si="3"/>
        <v>#VALUE!</v>
      </c>
      <c r="H668" s="236" t="str">
        <f t="shared" si="4"/>
        <v>#VALUE!</v>
      </c>
      <c r="I668" s="236" t="str">
        <f t="shared" si="5"/>
        <v>#VALUE!</v>
      </c>
      <c r="J668" s="236" t="str">
        <f t="shared" si="6"/>
        <v>#VALUE!</v>
      </c>
      <c r="K668" s="236" t="str">
        <f t="shared" si="7"/>
        <v>#VALUE!</v>
      </c>
      <c r="L668" s="236" t="str">
        <f t="shared" si="8"/>
        <v>#VALUE!</v>
      </c>
      <c r="M668" s="236" t="str">
        <f t="shared" si="9"/>
        <v>#VALUE!</v>
      </c>
      <c r="N668" s="236" t="str">
        <f t="shared" si="10"/>
        <v>#VALUE!</v>
      </c>
      <c r="O668" s="236" t="str">
        <f t="shared" si="11"/>
        <v>#VALUE!</v>
      </c>
      <c r="P668" s="237" t="str">
        <f t="shared" si="12"/>
        <v>NO RX</v>
      </c>
      <c r="Q668" s="234" t="b">
        <v>0</v>
      </c>
      <c r="R668" s="237" t="str">
        <f t="shared" si="27"/>
        <v>LOW</v>
      </c>
      <c r="S668" s="238"/>
      <c r="T668" s="238" t="str">
        <f t="shared" si="30"/>
        <v>  -  </v>
      </c>
      <c r="U668" s="237" t="str">
        <f t="shared" si="31"/>
        <v>DUE COMM</v>
      </c>
      <c r="V668" s="237" t="str">
        <f t="shared" si="16"/>
        <v> </v>
      </c>
      <c r="W668" s="83"/>
      <c r="X668" s="83"/>
      <c r="Y668" s="83"/>
      <c r="Z668" s="83"/>
      <c r="AA668" s="83"/>
      <c r="AB668" s="83"/>
      <c r="AC668" s="83"/>
      <c r="AD668" s="83"/>
      <c r="AE668" s="83"/>
    </row>
    <row r="669">
      <c r="A669" s="244">
        <v>12370.0</v>
      </c>
      <c r="B669" s="246" t="s">
        <v>7582</v>
      </c>
      <c r="C669" s="230" t="b">
        <v>1</v>
      </c>
      <c r="D669" s="235">
        <v>44582.0</v>
      </c>
      <c r="E669" s="236" t="str">
        <f t="shared" si="1"/>
        <v>#VALUE!</v>
      </c>
      <c r="F669" s="236" t="str">
        <f t="shared" si="2"/>
        <v>OPI RX</v>
      </c>
      <c r="G669" s="236" t="str">
        <f t="shared" si="3"/>
        <v>#VALUE!</v>
      </c>
      <c r="H669" s="236" t="str">
        <f t="shared" si="4"/>
        <v>#VALUE!</v>
      </c>
      <c r="I669" s="236" t="str">
        <f t="shared" si="5"/>
        <v>#VALUE!</v>
      </c>
      <c r="J669" s="236" t="str">
        <f t="shared" si="6"/>
        <v>#VALUE!</v>
      </c>
      <c r="K669" s="236" t="str">
        <f t="shared" si="7"/>
        <v>#VALUE!</v>
      </c>
      <c r="L669" s="236" t="str">
        <f t="shared" si="8"/>
        <v>#VALUE!</v>
      </c>
      <c r="M669" s="236" t="str">
        <f t="shared" si="9"/>
        <v>#VALUE!</v>
      </c>
      <c r="N669" s="236" t="str">
        <f t="shared" si="10"/>
        <v>#VALUE!</v>
      </c>
      <c r="O669" s="236" t="str">
        <f t="shared" si="11"/>
        <v>#VALUE!</v>
      </c>
      <c r="P669" s="237" t="str">
        <f t="shared" si="12"/>
        <v>OPIOIDS</v>
      </c>
      <c r="Q669" s="237" t="b">
        <v>0</v>
      </c>
      <c r="R669" s="237" t="str">
        <f t="shared" si="27"/>
        <v>LOW</v>
      </c>
      <c r="S669" s="238"/>
      <c r="T669" s="243">
        <f t="shared" si="30"/>
        <v>44582</v>
      </c>
      <c r="U669" s="237" t="str">
        <f t="shared" si="31"/>
        <v>DUE COMM</v>
      </c>
      <c r="V669" s="237" t="str">
        <f t="shared" si="16"/>
        <v> </v>
      </c>
      <c r="W669" s="83"/>
      <c r="X669" s="83"/>
      <c r="Y669" s="83"/>
      <c r="Z669" s="83"/>
      <c r="AA669" s="83"/>
      <c r="AB669" s="83"/>
      <c r="AC669" s="83"/>
      <c r="AD669" s="83"/>
      <c r="AE669" s="83"/>
    </row>
    <row r="670">
      <c r="A670" s="233">
        <v>12375.0</v>
      </c>
      <c r="B670" s="239" t="s">
        <v>7552</v>
      </c>
      <c r="C670" s="251" t="b">
        <v>1</v>
      </c>
      <c r="D670" s="235">
        <v>44578.0</v>
      </c>
      <c r="E670" s="236" t="str">
        <f t="shared" si="1"/>
        <v>#VALUE!</v>
      </c>
      <c r="F670" s="236" t="str">
        <f t="shared" si="2"/>
        <v>#VALUE!</v>
      </c>
      <c r="G670" s="236" t="str">
        <f t="shared" si="3"/>
        <v>#VALUE!</v>
      </c>
      <c r="H670" s="236" t="str">
        <f t="shared" si="4"/>
        <v>#VALUE!</v>
      </c>
      <c r="I670" s="236" t="str">
        <f t="shared" si="5"/>
        <v>#VALUE!</v>
      </c>
      <c r="J670" s="236" t="str">
        <f t="shared" si="6"/>
        <v>#VALUE!</v>
      </c>
      <c r="K670" s="236" t="str">
        <f t="shared" si="7"/>
        <v>#VALUE!</v>
      </c>
      <c r="L670" s="236" t="str">
        <f t="shared" si="8"/>
        <v>#VALUE!</v>
      </c>
      <c r="M670" s="236" t="str">
        <f t="shared" si="9"/>
        <v>#VALUE!</v>
      </c>
      <c r="N670" s="236" t="str">
        <f t="shared" si="10"/>
        <v>#VALUE!</v>
      </c>
      <c r="O670" s="236" t="str">
        <f t="shared" si="11"/>
        <v>#VALUE!</v>
      </c>
      <c r="P670" s="237" t="str">
        <f t="shared" si="12"/>
        <v>NO RX</v>
      </c>
      <c r="Q670" s="237" t="b">
        <v>0</v>
      </c>
      <c r="R670" s="237" t="str">
        <f t="shared" si="27"/>
        <v>LOW</v>
      </c>
      <c r="S670" s="238"/>
      <c r="T670" s="238">
        <f t="shared" si="30"/>
        <v>44578</v>
      </c>
      <c r="U670" s="237" t="str">
        <f t="shared" si="31"/>
        <v>DUE COMM</v>
      </c>
      <c r="V670" s="237" t="str">
        <f t="shared" si="16"/>
        <v> </v>
      </c>
      <c r="W670" s="83"/>
      <c r="X670" s="83"/>
      <c r="Y670" s="83"/>
      <c r="Z670" s="83"/>
      <c r="AA670" s="83"/>
      <c r="AB670" s="83"/>
      <c r="AC670" s="83"/>
      <c r="AD670" s="83"/>
      <c r="AE670" s="83"/>
    </row>
    <row r="671">
      <c r="A671" s="233">
        <v>12381.0</v>
      </c>
      <c r="B671" s="234" t="s">
        <v>7617</v>
      </c>
      <c r="C671" s="230" t="b">
        <v>1</v>
      </c>
      <c r="D671" s="235">
        <v>44638.0</v>
      </c>
      <c r="E671" s="236" t="str">
        <f t="shared" si="1"/>
        <v>#VALUE!</v>
      </c>
      <c r="F671" s="236" t="str">
        <f t="shared" si="2"/>
        <v>OPI RX</v>
      </c>
      <c r="G671" s="236" t="str">
        <f t="shared" si="3"/>
        <v>#VALUE!</v>
      </c>
      <c r="H671" s="236" t="str">
        <f t="shared" si="4"/>
        <v>#VALUE!</v>
      </c>
      <c r="I671" s="236" t="str">
        <f t="shared" si="5"/>
        <v>#VALUE!</v>
      </c>
      <c r="J671" s="236" t="str">
        <f t="shared" si="6"/>
        <v>#VALUE!</v>
      </c>
      <c r="K671" s="236" t="str">
        <f t="shared" si="7"/>
        <v>#VALUE!</v>
      </c>
      <c r="L671" s="236" t="str">
        <f t="shared" si="8"/>
        <v>#VALUE!</v>
      </c>
      <c r="M671" s="236" t="str">
        <f t="shared" si="9"/>
        <v>#VALUE!</v>
      </c>
      <c r="N671" s="236" t="str">
        <f t="shared" si="10"/>
        <v>#VALUE!</v>
      </c>
      <c r="O671" s="236" t="str">
        <f t="shared" si="11"/>
        <v>#VALUE!</v>
      </c>
      <c r="P671" s="237" t="str">
        <f t="shared" si="12"/>
        <v>OPIOIDS</v>
      </c>
      <c r="Q671" s="234" t="b">
        <v>0</v>
      </c>
      <c r="R671" s="237" t="str">
        <f t="shared" si="27"/>
        <v>LOW</v>
      </c>
      <c r="S671" s="238">
        <v>44333.0</v>
      </c>
      <c r="T671" s="243">
        <f t="shared" si="30"/>
        <v>44638</v>
      </c>
      <c r="U671" s="237" t="str">
        <f t="shared" si="31"/>
        <v> </v>
      </c>
      <c r="V671" s="237" t="str">
        <f t="shared" si="16"/>
        <v> </v>
      </c>
      <c r="W671" s="83"/>
      <c r="X671" s="83"/>
      <c r="Y671" s="83"/>
      <c r="Z671" s="83"/>
      <c r="AA671" s="83"/>
      <c r="AB671" s="83"/>
      <c r="AC671" s="83"/>
      <c r="AD671" s="83"/>
      <c r="AE671" s="83"/>
    </row>
    <row r="672">
      <c r="A672" s="233">
        <v>12397.0</v>
      </c>
      <c r="B672" s="234" t="s">
        <v>7663</v>
      </c>
      <c r="C672" s="230" t="b">
        <v>1</v>
      </c>
      <c r="D672" s="235">
        <v>44627.0</v>
      </c>
      <c r="E672" s="236" t="str">
        <f t="shared" si="1"/>
        <v>#VALUE!</v>
      </c>
      <c r="F672" s="236" t="str">
        <f t="shared" si="2"/>
        <v>#VALUE!</v>
      </c>
      <c r="G672" s="236" t="str">
        <f t="shared" si="3"/>
        <v>#VALUE!</v>
      </c>
      <c r="H672" s="236" t="str">
        <f t="shared" si="4"/>
        <v>#VALUE!</v>
      </c>
      <c r="I672" s="236" t="str">
        <f t="shared" si="5"/>
        <v>#VALUE!</v>
      </c>
      <c r="J672" s="236" t="str">
        <f t="shared" si="6"/>
        <v>#VALUE!</v>
      </c>
      <c r="K672" s="236" t="str">
        <f t="shared" si="7"/>
        <v>#VALUE!</v>
      </c>
      <c r="L672" s="236" t="str">
        <f t="shared" si="8"/>
        <v>#VALUE!</v>
      </c>
      <c r="M672" s="236" t="str">
        <f t="shared" si="9"/>
        <v>#VALUE!</v>
      </c>
      <c r="N672" s="236" t="str">
        <f t="shared" si="10"/>
        <v>#VALUE!</v>
      </c>
      <c r="O672" s="236" t="str">
        <f t="shared" si="11"/>
        <v>#VALUE!</v>
      </c>
      <c r="P672" s="237" t="str">
        <f t="shared" si="12"/>
        <v>NO RX</v>
      </c>
      <c r="Q672" s="234" t="b">
        <v>0</v>
      </c>
      <c r="R672" s="237" t="str">
        <f t="shared" si="27"/>
        <v>LOW</v>
      </c>
      <c r="S672" s="238"/>
      <c r="T672" s="243">
        <f t="shared" si="30"/>
        <v>44627</v>
      </c>
      <c r="U672" s="237" t="str">
        <f t="shared" si="31"/>
        <v>DUE COMM</v>
      </c>
      <c r="V672" s="237" t="str">
        <f t="shared" si="16"/>
        <v> </v>
      </c>
      <c r="W672" s="83"/>
      <c r="X672" s="83"/>
      <c r="Y672" s="83"/>
      <c r="Z672" s="83"/>
      <c r="AA672" s="83"/>
      <c r="AB672" s="83"/>
      <c r="AC672" s="83"/>
      <c r="AD672" s="83"/>
      <c r="AE672" s="83"/>
    </row>
    <row r="673">
      <c r="A673" s="233">
        <v>12408.0</v>
      </c>
      <c r="B673" s="239" t="s">
        <v>7710</v>
      </c>
      <c r="C673" s="231" t="b">
        <v>1</v>
      </c>
      <c r="D673" s="235">
        <v>44640.0</v>
      </c>
      <c r="E673" s="236" t="str">
        <f t="shared" si="1"/>
        <v>#VALUE!</v>
      </c>
      <c r="F673" s="236" t="str">
        <f t="shared" si="2"/>
        <v>#VALUE!</v>
      </c>
      <c r="G673" s="236" t="str">
        <f t="shared" si="3"/>
        <v>#VALUE!</v>
      </c>
      <c r="H673" s="236" t="str">
        <f t="shared" si="4"/>
        <v>#VALUE!</v>
      </c>
      <c r="I673" s="236" t="str">
        <f t="shared" si="5"/>
        <v>#VALUE!</v>
      </c>
      <c r="J673" s="236" t="str">
        <f t="shared" si="6"/>
        <v>#VALUE!</v>
      </c>
      <c r="K673" s="236" t="str">
        <f t="shared" si="7"/>
        <v>#VALUE!</v>
      </c>
      <c r="L673" s="236" t="str">
        <f t="shared" si="8"/>
        <v>#VALUE!</v>
      </c>
      <c r="M673" s="236" t="str">
        <f t="shared" si="9"/>
        <v>OPI RX</v>
      </c>
      <c r="N673" s="236" t="str">
        <f t="shared" si="10"/>
        <v>#VALUE!</v>
      </c>
      <c r="O673" s="236" t="str">
        <f t="shared" si="11"/>
        <v>#VALUE!</v>
      </c>
      <c r="P673" s="237" t="str">
        <f t="shared" si="12"/>
        <v>OPIOIDS</v>
      </c>
      <c r="Q673" s="234" t="b">
        <v>0</v>
      </c>
      <c r="R673" s="237" t="str">
        <f t="shared" si="27"/>
        <v>LOW</v>
      </c>
      <c r="S673" s="238">
        <v>44377.0</v>
      </c>
      <c r="T673" s="243">
        <f t="shared" si="30"/>
        <v>44640</v>
      </c>
      <c r="U673" s="237" t="str">
        <f t="shared" si="31"/>
        <v> </v>
      </c>
      <c r="V673" s="237" t="str">
        <f t="shared" si="16"/>
        <v> </v>
      </c>
      <c r="W673" s="83"/>
      <c r="X673" s="83"/>
      <c r="Y673" s="83"/>
      <c r="Z673" s="83"/>
      <c r="AA673" s="83"/>
      <c r="AB673" s="83"/>
      <c r="AC673" s="83"/>
      <c r="AD673" s="83"/>
      <c r="AE673" s="83"/>
    </row>
    <row r="674">
      <c r="A674" s="244">
        <v>12412.0</v>
      </c>
      <c r="B674" s="239" t="s">
        <v>7705</v>
      </c>
      <c r="C674" s="251" t="b">
        <v>1</v>
      </c>
      <c r="D674" s="235">
        <v>44636.0</v>
      </c>
      <c r="E674" s="236" t="str">
        <f t="shared" si="1"/>
        <v>#VALUE!</v>
      </c>
      <c r="F674" s="236" t="str">
        <f t="shared" si="2"/>
        <v>#VALUE!</v>
      </c>
      <c r="G674" s="236" t="str">
        <f t="shared" si="3"/>
        <v>#VALUE!</v>
      </c>
      <c r="H674" s="236" t="str">
        <f t="shared" si="4"/>
        <v>#VALUE!</v>
      </c>
      <c r="I674" s="236" t="str">
        <f t="shared" si="5"/>
        <v>#VALUE!</v>
      </c>
      <c r="J674" s="236" t="str">
        <f t="shared" si="6"/>
        <v>#VALUE!</v>
      </c>
      <c r="K674" s="236" t="str">
        <f t="shared" si="7"/>
        <v>#VALUE!</v>
      </c>
      <c r="L674" s="236" t="str">
        <f t="shared" si="8"/>
        <v>#VALUE!</v>
      </c>
      <c r="M674" s="236" t="str">
        <f t="shared" si="9"/>
        <v>#VALUE!</v>
      </c>
      <c r="N674" s="236" t="str">
        <f t="shared" si="10"/>
        <v>#VALUE!</v>
      </c>
      <c r="O674" s="236" t="str">
        <f t="shared" si="11"/>
        <v>#VALUE!</v>
      </c>
      <c r="P674" s="237" t="str">
        <f t="shared" si="12"/>
        <v>NO RX</v>
      </c>
      <c r="Q674" s="237" t="b">
        <v>0</v>
      </c>
      <c r="R674" s="237" t="str">
        <f t="shared" si="27"/>
        <v>LOW</v>
      </c>
      <c r="S674" s="238"/>
      <c r="T674" s="238">
        <f t="shared" si="30"/>
        <v>44636</v>
      </c>
      <c r="U674" s="237" t="str">
        <f t="shared" si="31"/>
        <v>DUE COMM</v>
      </c>
      <c r="V674" s="237" t="str">
        <f t="shared" si="16"/>
        <v> </v>
      </c>
      <c r="W674" s="83"/>
      <c r="X674" s="83"/>
      <c r="Y674" s="83"/>
      <c r="Z674" s="83"/>
      <c r="AA674" s="83"/>
      <c r="AB674" s="83"/>
      <c r="AC674" s="83"/>
      <c r="AD674" s="83"/>
      <c r="AE674" s="83"/>
    </row>
    <row r="675">
      <c r="A675" s="244">
        <v>12416.0</v>
      </c>
      <c r="B675" s="245" t="s">
        <v>7570</v>
      </c>
      <c r="C675" s="230" t="b">
        <v>1</v>
      </c>
      <c r="D675" s="243">
        <v>44428.0</v>
      </c>
      <c r="E675" s="236" t="str">
        <f t="shared" si="1"/>
        <v>#VALUE!</v>
      </c>
      <c r="F675" s="236" t="str">
        <f t="shared" si="2"/>
        <v>#VALUE!</v>
      </c>
      <c r="G675" s="236" t="str">
        <f t="shared" si="3"/>
        <v>#VALUE!</v>
      </c>
      <c r="H675" s="236" t="str">
        <f t="shared" si="4"/>
        <v>#VALUE!</v>
      </c>
      <c r="I675" s="236" t="str">
        <f t="shared" si="5"/>
        <v>#VALUE!</v>
      </c>
      <c r="J675" s="236" t="str">
        <f t="shared" si="6"/>
        <v>#VALUE!</v>
      </c>
      <c r="K675" s="236" t="str">
        <f t="shared" si="7"/>
        <v>#VALUE!</v>
      </c>
      <c r="L675" s="236" t="str">
        <f t="shared" si="8"/>
        <v>#VALUE!</v>
      </c>
      <c r="M675" s="236" t="str">
        <f t="shared" si="9"/>
        <v>#VALUE!</v>
      </c>
      <c r="N675" s="236" t="str">
        <f t="shared" si="10"/>
        <v>#VALUE!</v>
      </c>
      <c r="O675" s="236" t="str">
        <f t="shared" si="11"/>
        <v>#VALUE!</v>
      </c>
      <c r="P675" s="237" t="str">
        <f t="shared" si="12"/>
        <v>NO RX</v>
      </c>
      <c r="Q675" s="237" t="b">
        <v>0</v>
      </c>
      <c r="R675" s="237" t="str">
        <f t="shared" si="27"/>
        <v>LOW</v>
      </c>
      <c r="S675" s="238"/>
      <c r="T675" s="243">
        <f t="shared" si="30"/>
        <v>44428</v>
      </c>
      <c r="U675" s="237" t="str">
        <f t="shared" si="31"/>
        <v>DUE COMM</v>
      </c>
      <c r="V675" s="237" t="str">
        <f t="shared" si="16"/>
        <v> </v>
      </c>
      <c r="W675" s="83"/>
      <c r="X675" s="83"/>
      <c r="Y675" s="83"/>
      <c r="Z675" s="83"/>
      <c r="AA675" s="83"/>
      <c r="AB675" s="83"/>
      <c r="AC675" s="83"/>
      <c r="AD675" s="83"/>
      <c r="AE675" s="83"/>
    </row>
    <row r="676">
      <c r="A676" s="244">
        <v>12437.0</v>
      </c>
      <c r="B676" s="239" t="s">
        <v>7552</v>
      </c>
      <c r="C676" s="231" t="b">
        <v>0</v>
      </c>
      <c r="D676" s="235" t="s">
        <v>7552</v>
      </c>
      <c r="E676" s="236" t="str">
        <f t="shared" si="1"/>
        <v>#VALUE!</v>
      </c>
      <c r="F676" s="236" t="str">
        <f t="shared" si="2"/>
        <v>#VALUE!</v>
      </c>
      <c r="G676" s="236" t="str">
        <f t="shared" si="3"/>
        <v>#VALUE!</v>
      </c>
      <c r="H676" s="236" t="str">
        <f t="shared" si="4"/>
        <v>#VALUE!</v>
      </c>
      <c r="I676" s="236" t="str">
        <f t="shared" si="5"/>
        <v>#VALUE!</v>
      </c>
      <c r="J676" s="236" t="str">
        <f t="shared" si="6"/>
        <v>#VALUE!</v>
      </c>
      <c r="K676" s="236" t="str">
        <f t="shared" si="7"/>
        <v>#VALUE!</v>
      </c>
      <c r="L676" s="236" t="str">
        <f t="shared" si="8"/>
        <v>#VALUE!</v>
      </c>
      <c r="M676" s="236" t="str">
        <f t="shared" si="9"/>
        <v>#VALUE!</v>
      </c>
      <c r="N676" s="236" t="str">
        <f t="shared" si="10"/>
        <v>#VALUE!</v>
      </c>
      <c r="O676" s="236" t="str">
        <f t="shared" si="11"/>
        <v>#VALUE!</v>
      </c>
      <c r="P676" s="237" t="str">
        <f t="shared" si="12"/>
        <v>NO RX</v>
      </c>
      <c r="Q676" s="237" t="b">
        <v>0</v>
      </c>
      <c r="R676" s="237" t="str">
        <f t="shared" si="27"/>
        <v>LOW</v>
      </c>
      <c r="S676" s="238"/>
      <c r="T676" s="238" t="str">
        <f t="shared" si="30"/>
        <v>  -  </v>
      </c>
      <c r="U676" s="237" t="str">
        <f t="shared" si="31"/>
        <v>DUE COMM</v>
      </c>
      <c r="V676" s="237" t="str">
        <f t="shared" si="16"/>
        <v> </v>
      </c>
      <c r="W676" s="83"/>
      <c r="X676" s="83"/>
      <c r="Y676" s="83"/>
      <c r="Z676" s="83"/>
      <c r="AA676" s="83"/>
      <c r="AB676" s="83"/>
      <c r="AC676" s="83"/>
      <c r="AD676" s="83"/>
      <c r="AE676" s="83"/>
    </row>
    <row r="677">
      <c r="A677" s="244">
        <v>12440.0</v>
      </c>
      <c r="B677" s="245" t="s">
        <v>7631</v>
      </c>
      <c r="C677" s="230" t="b">
        <v>1</v>
      </c>
      <c r="D677" s="243">
        <v>44453.0</v>
      </c>
      <c r="E677" s="236" t="str">
        <f t="shared" si="1"/>
        <v>#VALUE!</v>
      </c>
      <c r="F677" s="236" t="str">
        <f t="shared" si="2"/>
        <v>OPI RX</v>
      </c>
      <c r="G677" s="236" t="str">
        <f t="shared" si="3"/>
        <v>#VALUE!</v>
      </c>
      <c r="H677" s="236" t="str">
        <f t="shared" si="4"/>
        <v>#VALUE!</v>
      </c>
      <c r="I677" s="236" t="str">
        <f t="shared" si="5"/>
        <v>#VALUE!</v>
      </c>
      <c r="J677" s="236" t="str">
        <f t="shared" si="6"/>
        <v>#VALUE!</v>
      </c>
      <c r="K677" s="236" t="str">
        <f t="shared" si="7"/>
        <v>#VALUE!</v>
      </c>
      <c r="L677" s="236" t="str">
        <f t="shared" si="8"/>
        <v>#VALUE!</v>
      </c>
      <c r="M677" s="236" t="str">
        <f t="shared" si="9"/>
        <v>#VALUE!</v>
      </c>
      <c r="N677" s="236" t="str">
        <f t="shared" si="10"/>
        <v>#VALUE!</v>
      </c>
      <c r="O677" s="236" t="str">
        <f t="shared" si="11"/>
        <v>#VALUE!</v>
      </c>
      <c r="P677" s="237" t="str">
        <f t="shared" si="12"/>
        <v>OPIOIDS</v>
      </c>
      <c r="Q677" s="237" t="b">
        <v>1</v>
      </c>
      <c r="R677" s="237" t="str">
        <f t="shared" si="27"/>
        <v>HIGH</v>
      </c>
      <c r="S677" s="238"/>
      <c r="T677" s="243">
        <f t="shared" si="30"/>
        <v>44453</v>
      </c>
      <c r="U677" s="237" t="str">
        <f t="shared" si="31"/>
        <v>DUE COMM</v>
      </c>
      <c r="V677" s="237" t="str">
        <f t="shared" si="16"/>
        <v> </v>
      </c>
      <c r="W677" s="83"/>
      <c r="X677" s="83"/>
      <c r="Y677" s="83"/>
      <c r="Z677" s="83"/>
      <c r="AA677" s="83"/>
      <c r="AB677" s="83"/>
      <c r="AC677" s="83"/>
      <c r="AD677" s="83"/>
      <c r="AE677" s="83"/>
    </row>
    <row r="678">
      <c r="A678" s="233">
        <v>12448.0</v>
      </c>
      <c r="B678" s="234" t="s">
        <v>7840</v>
      </c>
      <c r="C678" s="231" t="b">
        <v>1</v>
      </c>
      <c r="D678" s="243">
        <v>44442.0</v>
      </c>
      <c r="E678" s="236" t="str">
        <f t="shared" si="1"/>
        <v>#VALUE!</v>
      </c>
      <c r="F678" s="236" t="str">
        <f t="shared" si="2"/>
        <v>OPI RX</v>
      </c>
      <c r="G678" s="236" t="str">
        <f t="shared" si="3"/>
        <v>#VALUE!</v>
      </c>
      <c r="H678" s="236" t="str">
        <f t="shared" si="4"/>
        <v>#VALUE!</v>
      </c>
      <c r="I678" s="236" t="str">
        <f t="shared" si="5"/>
        <v>#VALUE!</v>
      </c>
      <c r="J678" s="236" t="str">
        <f t="shared" si="6"/>
        <v>#VALUE!</v>
      </c>
      <c r="K678" s="236" t="str">
        <f t="shared" si="7"/>
        <v>#VALUE!</v>
      </c>
      <c r="L678" s="236" t="str">
        <f t="shared" si="8"/>
        <v>#VALUE!</v>
      </c>
      <c r="M678" s="236" t="str">
        <f t="shared" si="9"/>
        <v>#VALUE!</v>
      </c>
      <c r="N678" s="236" t="str">
        <f t="shared" si="10"/>
        <v>#VALUE!</v>
      </c>
      <c r="O678" s="236" t="str">
        <f t="shared" si="11"/>
        <v>#VALUE!</v>
      </c>
      <c r="P678" s="237" t="str">
        <f t="shared" si="12"/>
        <v>OPIOIDS</v>
      </c>
      <c r="Q678" s="237" t="b">
        <v>1</v>
      </c>
      <c r="R678" s="237" t="str">
        <f t="shared" si="27"/>
        <v>HIGH</v>
      </c>
      <c r="S678" s="238"/>
      <c r="T678" s="243">
        <f t="shared" si="30"/>
        <v>44442</v>
      </c>
      <c r="U678" s="237" t="str">
        <f t="shared" si="31"/>
        <v>DUE COMM</v>
      </c>
      <c r="V678" s="237" t="str">
        <f t="shared" si="16"/>
        <v> </v>
      </c>
      <c r="W678" s="83"/>
      <c r="X678" s="83"/>
      <c r="Y678" s="83"/>
      <c r="Z678" s="83"/>
      <c r="AA678" s="83"/>
      <c r="AB678" s="83"/>
      <c r="AC678" s="83"/>
      <c r="AD678" s="83"/>
      <c r="AE678" s="83"/>
    </row>
    <row r="679">
      <c r="A679" s="233">
        <v>12449.0</v>
      </c>
      <c r="B679" s="234" t="s">
        <v>7585</v>
      </c>
      <c r="C679" s="230" t="b">
        <v>1</v>
      </c>
      <c r="D679" s="243">
        <v>44461.0</v>
      </c>
      <c r="E679" s="236" t="str">
        <f t="shared" si="1"/>
        <v>#VALUE!</v>
      </c>
      <c r="F679" s="236" t="str">
        <f t="shared" si="2"/>
        <v>OPI RX</v>
      </c>
      <c r="G679" s="236" t="str">
        <f t="shared" si="3"/>
        <v>#VALUE!</v>
      </c>
      <c r="H679" s="236" t="str">
        <f t="shared" si="4"/>
        <v>#VALUE!</v>
      </c>
      <c r="I679" s="236" t="str">
        <f t="shared" si="5"/>
        <v>#VALUE!</v>
      </c>
      <c r="J679" s="236" t="str">
        <f t="shared" si="6"/>
        <v>#VALUE!</v>
      </c>
      <c r="K679" s="236" t="str">
        <f t="shared" si="7"/>
        <v>#VALUE!</v>
      </c>
      <c r="L679" s="236" t="str">
        <f t="shared" si="8"/>
        <v>#VALUE!</v>
      </c>
      <c r="M679" s="236" t="str">
        <f t="shared" si="9"/>
        <v>#VALUE!</v>
      </c>
      <c r="N679" s="236" t="str">
        <f t="shared" si="10"/>
        <v>#VALUE!</v>
      </c>
      <c r="O679" s="236" t="str">
        <f t="shared" si="11"/>
        <v>#VALUE!</v>
      </c>
      <c r="P679" s="237" t="str">
        <f t="shared" si="12"/>
        <v>OPIOIDS</v>
      </c>
      <c r="Q679" s="237" t="b">
        <v>0</v>
      </c>
      <c r="R679" s="237" t="str">
        <f t="shared" si="27"/>
        <v>LOW</v>
      </c>
      <c r="S679" s="238"/>
      <c r="T679" s="243">
        <f t="shared" si="30"/>
        <v>44461</v>
      </c>
      <c r="U679" s="237" t="str">
        <f t="shared" si="31"/>
        <v>DUE COMM</v>
      </c>
      <c r="V679" s="237" t="str">
        <f t="shared" si="16"/>
        <v> </v>
      </c>
      <c r="W679" s="83"/>
      <c r="X679" s="83"/>
      <c r="Y679" s="83"/>
      <c r="Z679" s="83"/>
      <c r="AA679" s="83"/>
      <c r="AB679" s="83"/>
      <c r="AC679" s="83"/>
      <c r="AD679" s="83"/>
      <c r="AE679" s="83"/>
    </row>
    <row r="680">
      <c r="A680" s="244">
        <v>12451.0</v>
      </c>
      <c r="B680" s="245" t="s">
        <v>7566</v>
      </c>
      <c r="C680" s="230" t="b">
        <v>1</v>
      </c>
      <c r="D680" s="243">
        <v>44442.0</v>
      </c>
      <c r="E680" s="236" t="str">
        <f t="shared" si="1"/>
        <v>#VALUE!</v>
      </c>
      <c r="F680" s="236" t="str">
        <f t="shared" si="2"/>
        <v>OPI RX</v>
      </c>
      <c r="G680" s="236" t="str">
        <f t="shared" si="3"/>
        <v>#VALUE!</v>
      </c>
      <c r="H680" s="236" t="str">
        <f t="shared" si="4"/>
        <v>#VALUE!</v>
      </c>
      <c r="I680" s="236" t="str">
        <f t="shared" si="5"/>
        <v>#VALUE!</v>
      </c>
      <c r="J680" s="236" t="str">
        <f t="shared" si="6"/>
        <v>#VALUE!</v>
      </c>
      <c r="K680" s="236" t="str">
        <f t="shared" si="7"/>
        <v>#VALUE!</v>
      </c>
      <c r="L680" s="236" t="str">
        <f t="shared" si="8"/>
        <v>#VALUE!</v>
      </c>
      <c r="M680" s="236" t="str">
        <f t="shared" si="9"/>
        <v>#VALUE!</v>
      </c>
      <c r="N680" s="236" t="str">
        <f t="shared" si="10"/>
        <v>#VALUE!</v>
      </c>
      <c r="O680" s="236" t="str">
        <f t="shared" si="11"/>
        <v>#VALUE!</v>
      </c>
      <c r="P680" s="237" t="str">
        <f t="shared" si="12"/>
        <v>OPIOIDS</v>
      </c>
      <c r="Q680" s="234" t="b">
        <v>0</v>
      </c>
      <c r="R680" s="237" t="str">
        <f t="shared" si="27"/>
        <v>LOW</v>
      </c>
      <c r="S680" s="238"/>
      <c r="T680" s="243">
        <f t="shared" si="30"/>
        <v>44442</v>
      </c>
      <c r="U680" s="237" t="str">
        <f t="shared" si="31"/>
        <v>DUE COMM</v>
      </c>
      <c r="V680" s="237" t="str">
        <f t="shared" si="16"/>
        <v> </v>
      </c>
      <c r="W680" s="83"/>
      <c r="X680" s="83"/>
      <c r="Y680" s="83"/>
      <c r="Z680" s="83"/>
      <c r="AA680" s="83"/>
      <c r="AB680" s="83"/>
      <c r="AC680" s="83"/>
      <c r="AD680" s="83"/>
      <c r="AE680" s="83"/>
    </row>
    <row r="681">
      <c r="A681" s="233">
        <v>12459.0</v>
      </c>
      <c r="B681" s="234" t="s">
        <v>7841</v>
      </c>
      <c r="C681" s="230" t="b">
        <v>1</v>
      </c>
      <c r="D681" s="235">
        <v>44627.0</v>
      </c>
      <c r="E681" s="236" t="str">
        <f t="shared" si="1"/>
        <v>OPI RX</v>
      </c>
      <c r="F681" s="236" t="str">
        <f t="shared" si="2"/>
        <v>#VALUE!</v>
      </c>
      <c r="G681" s="236" t="str">
        <f t="shared" si="3"/>
        <v>#VALUE!</v>
      </c>
      <c r="H681" s="236" t="str">
        <f t="shared" si="4"/>
        <v>#VALUE!</v>
      </c>
      <c r="I681" s="236" t="str">
        <f t="shared" si="5"/>
        <v>#VALUE!</v>
      </c>
      <c r="J681" s="236" t="str">
        <f t="shared" si="6"/>
        <v>#VALUE!</v>
      </c>
      <c r="K681" s="236" t="str">
        <f t="shared" si="7"/>
        <v>#VALUE!</v>
      </c>
      <c r="L681" s="236" t="str">
        <f t="shared" si="8"/>
        <v>#VALUE!</v>
      </c>
      <c r="M681" s="236" t="str">
        <f t="shared" si="9"/>
        <v>#VALUE!</v>
      </c>
      <c r="N681" s="236" t="str">
        <f t="shared" si="10"/>
        <v>#VALUE!</v>
      </c>
      <c r="O681" s="236" t="str">
        <f t="shared" si="11"/>
        <v>#VALUE!</v>
      </c>
      <c r="P681" s="237" t="str">
        <f t="shared" si="12"/>
        <v>OPIOIDS</v>
      </c>
      <c r="Q681" s="237" t="b">
        <v>1</v>
      </c>
      <c r="R681" s="237" t="str">
        <f t="shared" si="27"/>
        <v>HIGH</v>
      </c>
      <c r="S681" s="238">
        <v>44298.0</v>
      </c>
      <c r="T681" s="243">
        <f t="shared" si="30"/>
        <v>44627</v>
      </c>
      <c r="U681" s="237" t="str">
        <f t="shared" si="31"/>
        <v> </v>
      </c>
      <c r="V681" s="237" t="str">
        <f t="shared" si="16"/>
        <v> </v>
      </c>
      <c r="W681" s="83"/>
      <c r="X681" s="83"/>
      <c r="Y681" s="83"/>
      <c r="Z681" s="83"/>
      <c r="AA681" s="83"/>
      <c r="AB681" s="83"/>
      <c r="AC681" s="83"/>
      <c r="AD681" s="83"/>
      <c r="AE681" s="83"/>
    </row>
    <row r="682">
      <c r="A682" s="253">
        <v>12461.0</v>
      </c>
      <c r="B682" s="239" t="s">
        <v>7552</v>
      </c>
      <c r="C682" s="238" t="b">
        <v>1</v>
      </c>
      <c r="D682" s="243">
        <v>44537.0</v>
      </c>
      <c r="E682" s="236" t="str">
        <f t="shared" si="1"/>
        <v>#VALUE!</v>
      </c>
      <c r="F682" s="236" t="str">
        <f t="shared" si="2"/>
        <v>#VALUE!</v>
      </c>
      <c r="G682" s="236" t="str">
        <f t="shared" si="3"/>
        <v>#VALUE!</v>
      </c>
      <c r="H682" s="236" t="str">
        <f t="shared" si="4"/>
        <v>#VALUE!</v>
      </c>
      <c r="I682" s="236" t="str">
        <f t="shared" si="5"/>
        <v>#VALUE!</v>
      </c>
      <c r="J682" s="236" t="str">
        <f t="shared" si="6"/>
        <v>#VALUE!</v>
      </c>
      <c r="K682" s="236" t="str">
        <f t="shared" si="7"/>
        <v>#VALUE!</v>
      </c>
      <c r="L682" s="236" t="str">
        <f t="shared" si="8"/>
        <v>#VALUE!</v>
      </c>
      <c r="M682" s="236" t="str">
        <f t="shared" si="9"/>
        <v>#VALUE!</v>
      </c>
      <c r="N682" s="236" t="str">
        <f t="shared" si="10"/>
        <v>#VALUE!</v>
      </c>
      <c r="O682" s="236" t="str">
        <f t="shared" si="11"/>
        <v>#VALUE!</v>
      </c>
      <c r="P682" s="237" t="str">
        <f t="shared" si="12"/>
        <v>NO RX</v>
      </c>
      <c r="Q682" s="237" t="b">
        <v>0</v>
      </c>
      <c r="R682" s="237" t="str">
        <f t="shared" si="27"/>
        <v>LOW</v>
      </c>
      <c r="S682" s="238">
        <v>44509.0</v>
      </c>
      <c r="T682" s="243">
        <f t="shared" si="30"/>
        <v>44537</v>
      </c>
      <c r="U682" s="237" t="str">
        <f t="shared" si="31"/>
        <v> </v>
      </c>
      <c r="V682" s="237" t="str">
        <f t="shared" si="16"/>
        <v> </v>
      </c>
      <c r="W682" s="83"/>
      <c r="X682" s="83"/>
      <c r="Y682" s="83"/>
      <c r="Z682" s="83"/>
      <c r="AA682" s="83"/>
      <c r="AB682" s="83"/>
      <c r="AC682" s="83"/>
      <c r="AD682" s="83"/>
      <c r="AE682" s="83"/>
    </row>
    <row r="683">
      <c r="A683" s="244">
        <v>12463.0</v>
      </c>
      <c r="B683" s="245" t="s">
        <v>7585</v>
      </c>
      <c r="C683" s="230" t="b">
        <v>1</v>
      </c>
      <c r="D683" s="243">
        <v>44557.0</v>
      </c>
      <c r="E683" s="236" t="str">
        <f t="shared" si="1"/>
        <v>#VALUE!</v>
      </c>
      <c r="F683" s="236" t="str">
        <f t="shared" si="2"/>
        <v>OPI RX</v>
      </c>
      <c r="G683" s="236" t="str">
        <f t="shared" si="3"/>
        <v>#VALUE!</v>
      </c>
      <c r="H683" s="236" t="str">
        <f t="shared" si="4"/>
        <v>#VALUE!</v>
      </c>
      <c r="I683" s="236" t="str">
        <f t="shared" si="5"/>
        <v>#VALUE!</v>
      </c>
      <c r="J683" s="236" t="str">
        <f t="shared" si="6"/>
        <v>#VALUE!</v>
      </c>
      <c r="K683" s="236" t="str">
        <f t="shared" si="7"/>
        <v>#VALUE!</v>
      </c>
      <c r="L683" s="236" t="str">
        <f t="shared" si="8"/>
        <v>#VALUE!</v>
      </c>
      <c r="M683" s="236" t="str">
        <f t="shared" si="9"/>
        <v>#VALUE!</v>
      </c>
      <c r="N683" s="236" t="str">
        <f t="shared" si="10"/>
        <v>#VALUE!</v>
      </c>
      <c r="O683" s="236" t="str">
        <f t="shared" si="11"/>
        <v>#VALUE!</v>
      </c>
      <c r="P683" s="237" t="str">
        <f t="shared" si="12"/>
        <v>OPIOIDS</v>
      </c>
      <c r="Q683" s="237" t="b">
        <v>0</v>
      </c>
      <c r="R683" s="237" t="str">
        <f t="shared" si="27"/>
        <v>LOW</v>
      </c>
      <c r="S683" s="238">
        <v>44330.0</v>
      </c>
      <c r="T683" s="243">
        <f t="shared" si="30"/>
        <v>44557</v>
      </c>
      <c r="U683" s="237" t="str">
        <f t="shared" si="31"/>
        <v> </v>
      </c>
      <c r="V683" s="237" t="str">
        <f t="shared" si="16"/>
        <v> </v>
      </c>
      <c r="W683" s="83"/>
      <c r="X683" s="83"/>
      <c r="Y683" s="83"/>
      <c r="Z683" s="83"/>
      <c r="AA683" s="83"/>
      <c r="AB683" s="83"/>
      <c r="AC683" s="83"/>
      <c r="AD683" s="83"/>
      <c r="AE683" s="83"/>
    </row>
    <row r="684">
      <c r="A684" s="233">
        <v>12467.0</v>
      </c>
      <c r="B684" s="239" t="s">
        <v>7842</v>
      </c>
      <c r="C684" s="231" t="b">
        <v>1</v>
      </c>
      <c r="D684" s="235">
        <v>44616.0</v>
      </c>
      <c r="E684" s="236" t="str">
        <f t="shared" si="1"/>
        <v>#VALUE!</v>
      </c>
      <c r="F684" s="236" t="str">
        <f t="shared" si="2"/>
        <v>#VALUE!</v>
      </c>
      <c r="G684" s="236" t="str">
        <f t="shared" si="3"/>
        <v>#VALUE!</v>
      </c>
      <c r="H684" s="236" t="str">
        <f t="shared" si="4"/>
        <v>#VALUE!</v>
      </c>
      <c r="I684" s="236" t="str">
        <f t="shared" si="5"/>
        <v>#VALUE!</v>
      </c>
      <c r="J684" s="236" t="str">
        <f t="shared" si="6"/>
        <v>OPI RX</v>
      </c>
      <c r="K684" s="236" t="str">
        <f t="shared" si="7"/>
        <v>#VALUE!</v>
      </c>
      <c r="L684" s="236" t="str">
        <f t="shared" si="8"/>
        <v>#VALUE!</v>
      </c>
      <c r="M684" s="236" t="str">
        <f t="shared" si="9"/>
        <v>#VALUE!</v>
      </c>
      <c r="N684" s="236" t="str">
        <f t="shared" si="10"/>
        <v>#VALUE!</v>
      </c>
      <c r="O684" s="236" t="str">
        <f t="shared" si="11"/>
        <v>#VALUE!</v>
      </c>
      <c r="P684" s="237" t="str">
        <f t="shared" si="12"/>
        <v>OPIOIDS</v>
      </c>
      <c r="Q684" s="237" t="b">
        <v>0</v>
      </c>
      <c r="R684" s="237" t="str">
        <f t="shared" si="27"/>
        <v>LOW</v>
      </c>
      <c r="S684" s="238">
        <v>44361.0</v>
      </c>
      <c r="T684" s="243">
        <f t="shared" si="30"/>
        <v>44616</v>
      </c>
      <c r="U684" s="237" t="str">
        <f t="shared" si="31"/>
        <v> </v>
      </c>
      <c r="V684" s="237" t="str">
        <f t="shared" si="16"/>
        <v> </v>
      </c>
      <c r="W684" s="83"/>
      <c r="X684" s="83"/>
      <c r="Y684" s="83"/>
      <c r="Z684" s="83"/>
      <c r="AA684" s="83"/>
      <c r="AB684" s="83"/>
      <c r="AC684" s="83"/>
      <c r="AD684" s="83"/>
      <c r="AE684" s="83"/>
    </row>
    <row r="685">
      <c r="A685" s="244">
        <v>12469.0</v>
      </c>
      <c r="B685" s="245" t="s">
        <v>7566</v>
      </c>
      <c r="C685" s="231" t="b">
        <v>1</v>
      </c>
      <c r="D685" s="235">
        <v>44614.0</v>
      </c>
      <c r="E685" s="236" t="str">
        <f t="shared" si="1"/>
        <v>#VALUE!</v>
      </c>
      <c r="F685" s="236" t="str">
        <f t="shared" si="2"/>
        <v>OPI RX</v>
      </c>
      <c r="G685" s="236" t="str">
        <f t="shared" si="3"/>
        <v>#VALUE!</v>
      </c>
      <c r="H685" s="236" t="str">
        <f t="shared" si="4"/>
        <v>#VALUE!</v>
      </c>
      <c r="I685" s="236" t="str">
        <f t="shared" si="5"/>
        <v>#VALUE!</v>
      </c>
      <c r="J685" s="236" t="str">
        <f t="shared" si="6"/>
        <v>#VALUE!</v>
      </c>
      <c r="K685" s="236" t="str">
        <f t="shared" si="7"/>
        <v>#VALUE!</v>
      </c>
      <c r="L685" s="236" t="str">
        <f t="shared" si="8"/>
        <v>#VALUE!</v>
      </c>
      <c r="M685" s="236" t="str">
        <f t="shared" si="9"/>
        <v>#VALUE!</v>
      </c>
      <c r="N685" s="236" t="str">
        <f t="shared" si="10"/>
        <v>#VALUE!</v>
      </c>
      <c r="O685" s="236" t="str">
        <f t="shared" si="11"/>
        <v>#VALUE!</v>
      </c>
      <c r="P685" s="237" t="str">
        <f t="shared" si="12"/>
        <v>OPIOIDS</v>
      </c>
      <c r="Q685" s="237" t="b">
        <v>0</v>
      </c>
      <c r="R685" s="237" t="str">
        <f t="shared" si="27"/>
        <v>LOW</v>
      </c>
      <c r="S685" s="238"/>
      <c r="T685" s="243">
        <f t="shared" si="30"/>
        <v>44614</v>
      </c>
      <c r="U685" s="237" t="str">
        <f t="shared" si="31"/>
        <v>DUE COMM</v>
      </c>
      <c r="V685" s="237" t="str">
        <f t="shared" si="16"/>
        <v> </v>
      </c>
      <c r="W685" s="83"/>
      <c r="X685" s="83"/>
      <c r="Y685" s="83"/>
      <c r="Z685" s="83"/>
      <c r="AA685" s="83"/>
      <c r="AB685" s="83"/>
      <c r="AC685" s="83"/>
      <c r="AD685" s="83"/>
      <c r="AE685" s="83"/>
    </row>
    <row r="686">
      <c r="A686" s="233">
        <v>12471.0</v>
      </c>
      <c r="B686" s="234" t="s">
        <v>7815</v>
      </c>
      <c r="C686" s="230" t="b">
        <v>1</v>
      </c>
      <c r="D686" s="243">
        <v>44414.0</v>
      </c>
      <c r="E686" s="236" t="str">
        <f t="shared" si="1"/>
        <v>OPI RX</v>
      </c>
      <c r="F686" s="236" t="str">
        <f t="shared" si="2"/>
        <v>#VALUE!</v>
      </c>
      <c r="G686" s="236" t="str">
        <f t="shared" si="3"/>
        <v>#VALUE!</v>
      </c>
      <c r="H686" s="236" t="str">
        <f t="shared" si="4"/>
        <v>#VALUE!</v>
      </c>
      <c r="I686" s="236" t="str">
        <f t="shared" si="5"/>
        <v>#VALUE!</v>
      </c>
      <c r="J686" s="236" t="str">
        <f t="shared" si="6"/>
        <v>#VALUE!</v>
      </c>
      <c r="K686" s="236" t="str">
        <f t="shared" si="7"/>
        <v>#VALUE!</v>
      </c>
      <c r="L686" s="236" t="str">
        <f t="shared" si="8"/>
        <v>#VALUE!</v>
      </c>
      <c r="M686" s="236" t="str">
        <f t="shared" si="9"/>
        <v>#VALUE!</v>
      </c>
      <c r="N686" s="236" t="str">
        <f t="shared" si="10"/>
        <v>#VALUE!</v>
      </c>
      <c r="O686" s="236" t="str">
        <f t="shared" si="11"/>
        <v>#VALUE!</v>
      </c>
      <c r="P686" s="237" t="str">
        <f t="shared" si="12"/>
        <v>OPIOIDS</v>
      </c>
      <c r="Q686" s="234" t="b">
        <v>1</v>
      </c>
      <c r="R686" s="237" t="str">
        <f t="shared" si="27"/>
        <v>HIGH</v>
      </c>
      <c r="S686" s="238"/>
      <c r="T686" s="243">
        <f t="shared" si="30"/>
        <v>44414</v>
      </c>
      <c r="U686" s="237" t="str">
        <f t="shared" si="31"/>
        <v>DUE COMM</v>
      </c>
      <c r="V686" s="237" t="str">
        <f t="shared" si="16"/>
        <v> </v>
      </c>
      <c r="W686" s="83"/>
      <c r="X686" s="83"/>
      <c r="Y686" s="83"/>
      <c r="Z686" s="83"/>
      <c r="AA686" s="83"/>
      <c r="AB686" s="83"/>
      <c r="AC686" s="83"/>
      <c r="AD686" s="83"/>
      <c r="AE686" s="83"/>
    </row>
    <row r="687">
      <c r="A687" s="233">
        <v>12473.0</v>
      </c>
      <c r="B687" s="239" t="s">
        <v>7552</v>
      </c>
      <c r="C687" s="230" t="b">
        <v>1</v>
      </c>
      <c r="D687" s="235">
        <v>44627.0</v>
      </c>
      <c r="E687" s="236" t="str">
        <f t="shared" si="1"/>
        <v>#VALUE!</v>
      </c>
      <c r="F687" s="236" t="str">
        <f t="shared" si="2"/>
        <v>#VALUE!</v>
      </c>
      <c r="G687" s="236" t="str">
        <f t="shared" si="3"/>
        <v>#VALUE!</v>
      </c>
      <c r="H687" s="236" t="str">
        <f t="shared" si="4"/>
        <v>#VALUE!</v>
      </c>
      <c r="I687" s="236" t="str">
        <f t="shared" si="5"/>
        <v>#VALUE!</v>
      </c>
      <c r="J687" s="236" t="str">
        <f t="shared" si="6"/>
        <v>#VALUE!</v>
      </c>
      <c r="K687" s="236" t="str">
        <f t="shared" si="7"/>
        <v>#VALUE!</v>
      </c>
      <c r="L687" s="236" t="str">
        <f t="shared" si="8"/>
        <v>#VALUE!</v>
      </c>
      <c r="M687" s="236" t="str">
        <f t="shared" si="9"/>
        <v>#VALUE!</v>
      </c>
      <c r="N687" s="236" t="str">
        <f t="shared" si="10"/>
        <v>#VALUE!</v>
      </c>
      <c r="O687" s="236" t="str">
        <f t="shared" si="11"/>
        <v>#VALUE!</v>
      </c>
      <c r="P687" s="237" t="str">
        <f t="shared" si="12"/>
        <v>NO RX</v>
      </c>
      <c r="Q687" s="234" t="b">
        <v>0</v>
      </c>
      <c r="R687" s="237" t="str">
        <f t="shared" si="27"/>
        <v>LOW</v>
      </c>
      <c r="S687" s="238">
        <v>44312.0</v>
      </c>
      <c r="T687" s="243">
        <f t="shared" si="30"/>
        <v>44627</v>
      </c>
      <c r="U687" s="237" t="str">
        <f t="shared" si="31"/>
        <v> </v>
      </c>
      <c r="V687" s="237" t="str">
        <f t="shared" si="16"/>
        <v> </v>
      </c>
      <c r="W687" s="83"/>
      <c r="X687" s="83"/>
      <c r="Y687" s="83"/>
      <c r="Z687" s="83"/>
      <c r="AA687" s="83"/>
      <c r="AB687" s="83"/>
      <c r="AC687" s="83"/>
      <c r="AD687" s="83"/>
      <c r="AE687" s="83"/>
    </row>
    <row r="688">
      <c r="A688" s="244">
        <v>12484.0</v>
      </c>
      <c r="B688" s="245" t="s">
        <v>7636</v>
      </c>
      <c r="C688" s="231" t="b">
        <v>0</v>
      </c>
      <c r="D688" s="235" t="s">
        <v>7552</v>
      </c>
      <c r="E688" s="236" t="str">
        <f t="shared" si="1"/>
        <v>#VALUE!</v>
      </c>
      <c r="F688" s="236" t="str">
        <f t="shared" si="2"/>
        <v>#VALUE!</v>
      </c>
      <c r="G688" s="236" t="str">
        <f t="shared" si="3"/>
        <v>#VALUE!</v>
      </c>
      <c r="H688" s="236" t="str">
        <f t="shared" si="4"/>
        <v>#VALUE!</v>
      </c>
      <c r="I688" s="236" t="str">
        <f t="shared" si="5"/>
        <v>#VALUE!</v>
      </c>
      <c r="J688" s="236" t="str">
        <f t="shared" si="6"/>
        <v>#VALUE!</v>
      </c>
      <c r="K688" s="236" t="str">
        <f t="shared" si="7"/>
        <v>#VALUE!</v>
      </c>
      <c r="L688" s="236" t="str">
        <f t="shared" si="8"/>
        <v>#VALUE!</v>
      </c>
      <c r="M688" s="236" t="str">
        <f t="shared" si="9"/>
        <v>#VALUE!</v>
      </c>
      <c r="N688" s="236" t="str">
        <f t="shared" si="10"/>
        <v>#VALUE!</v>
      </c>
      <c r="O688" s="236" t="str">
        <f t="shared" si="11"/>
        <v>#VALUE!</v>
      </c>
      <c r="P688" s="237" t="str">
        <f t="shared" si="12"/>
        <v>NO RX</v>
      </c>
      <c r="Q688" s="237" t="b">
        <v>0</v>
      </c>
      <c r="R688" s="237" t="str">
        <f t="shared" si="27"/>
        <v>LOW</v>
      </c>
      <c r="S688" s="238"/>
      <c r="T688" s="238" t="str">
        <f t="shared" si="30"/>
        <v>  -  </v>
      </c>
      <c r="U688" s="237" t="str">
        <f t="shared" si="31"/>
        <v>DUE COMM</v>
      </c>
      <c r="V688" s="237" t="str">
        <f t="shared" si="16"/>
        <v> </v>
      </c>
      <c r="W688" s="83"/>
      <c r="X688" s="83"/>
      <c r="Y688" s="83"/>
      <c r="Z688" s="83"/>
      <c r="AA688" s="83"/>
      <c r="AB688" s="83"/>
      <c r="AC688" s="83"/>
      <c r="AD688" s="83"/>
      <c r="AE688" s="83"/>
    </row>
    <row r="689">
      <c r="A689" s="244">
        <v>12489.0</v>
      </c>
      <c r="B689" s="245" t="s">
        <v>7683</v>
      </c>
      <c r="C689" s="230" t="b">
        <v>1</v>
      </c>
      <c r="D689" s="235">
        <v>44591.0</v>
      </c>
      <c r="E689" s="236" t="str">
        <f t="shared" si="1"/>
        <v>OPI RX</v>
      </c>
      <c r="F689" s="236" t="str">
        <f t="shared" si="2"/>
        <v>#VALUE!</v>
      </c>
      <c r="G689" s="236" t="str">
        <f t="shared" si="3"/>
        <v>#VALUE!</v>
      </c>
      <c r="H689" s="236" t="str">
        <f t="shared" si="4"/>
        <v>#VALUE!</v>
      </c>
      <c r="I689" s="236" t="str">
        <f t="shared" si="5"/>
        <v>#VALUE!</v>
      </c>
      <c r="J689" s="236" t="str">
        <f t="shared" si="6"/>
        <v>#VALUE!</v>
      </c>
      <c r="K689" s="236" t="str">
        <f t="shared" si="7"/>
        <v>#VALUE!</v>
      </c>
      <c r="L689" s="236" t="str">
        <f t="shared" si="8"/>
        <v>#VALUE!</v>
      </c>
      <c r="M689" s="236" t="str">
        <f t="shared" si="9"/>
        <v>#VALUE!</v>
      </c>
      <c r="N689" s="236" t="str">
        <f t="shared" si="10"/>
        <v>#VALUE!</v>
      </c>
      <c r="O689" s="236" t="str">
        <f t="shared" si="11"/>
        <v>#VALUE!</v>
      </c>
      <c r="P689" s="237" t="str">
        <f t="shared" si="12"/>
        <v>OPIOIDS</v>
      </c>
      <c r="Q689" s="237" t="b">
        <v>1</v>
      </c>
      <c r="R689" s="237" t="str">
        <f t="shared" si="27"/>
        <v>HIGH</v>
      </c>
      <c r="S689" s="238">
        <v>44326.0</v>
      </c>
      <c r="T689" s="243">
        <f t="shared" si="30"/>
        <v>44591</v>
      </c>
      <c r="U689" s="237" t="str">
        <f t="shared" si="31"/>
        <v> </v>
      </c>
      <c r="V689" s="237" t="str">
        <f t="shared" si="16"/>
        <v> </v>
      </c>
      <c r="W689" s="83"/>
      <c r="X689" s="83"/>
      <c r="Y689" s="83"/>
      <c r="Z689" s="83"/>
      <c r="AA689" s="83"/>
      <c r="AB689" s="83"/>
      <c r="AC689" s="83"/>
      <c r="AD689" s="83"/>
      <c r="AE689" s="83"/>
    </row>
    <row r="690">
      <c r="A690" s="233">
        <v>12492.0</v>
      </c>
      <c r="B690" s="234" t="s">
        <v>7590</v>
      </c>
      <c r="C690" s="230" t="b">
        <v>1</v>
      </c>
      <c r="D690" s="243">
        <v>44428.0</v>
      </c>
      <c r="E690" s="236" t="str">
        <f t="shared" si="1"/>
        <v>#VALUE!</v>
      </c>
      <c r="F690" s="236" t="str">
        <f t="shared" si="2"/>
        <v>#VALUE!</v>
      </c>
      <c r="G690" s="236" t="str">
        <f t="shared" si="3"/>
        <v>#VALUE!</v>
      </c>
      <c r="H690" s="236" t="str">
        <f t="shared" si="4"/>
        <v>#VALUE!</v>
      </c>
      <c r="I690" s="236" t="str">
        <f t="shared" si="5"/>
        <v>#VALUE!</v>
      </c>
      <c r="J690" s="236" t="str">
        <f t="shared" si="6"/>
        <v>#VALUE!</v>
      </c>
      <c r="K690" s="236" t="str">
        <f t="shared" si="7"/>
        <v>#VALUE!</v>
      </c>
      <c r="L690" s="236" t="str">
        <f t="shared" si="8"/>
        <v>#VALUE!</v>
      </c>
      <c r="M690" s="236" t="str">
        <f t="shared" si="9"/>
        <v>OPI RX</v>
      </c>
      <c r="N690" s="236" t="str">
        <f t="shared" si="10"/>
        <v>#VALUE!</v>
      </c>
      <c r="O690" s="236" t="str">
        <f t="shared" si="11"/>
        <v>#VALUE!</v>
      </c>
      <c r="P690" s="237" t="str">
        <f t="shared" si="12"/>
        <v>OPIOIDS</v>
      </c>
      <c r="Q690" s="234" t="b">
        <v>1</v>
      </c>
      <c r="R690" s="237" t="str">
        <f t="shared" si="27"/>
        <v>HIGH</v>
      </c>
      <c r="S690" s="238"/>
      <c r="T690" s="243">
        <f t="shared" si="30"/>
        <v>44428</v>
      </c>
      <c r="U690" s="237" t="str">
        <f t="shared" si="31"/>
        <v>DUE COMM</v>
      </c>
      <c r="V690" s="237" t="str">
        <f t="shared" si="16"/>
        <v> </v>
      </c>
      <c r="W690" s="83"/>
      <c r="X690" s="83"/>
      <c r="Y690" s="83"/>
      <c r="Z690" s="83"/>
      <c r="AA690" s="83"/>
      <c r="AB690" s="83"/>
      <c r="AC690" s="83"/>
      <c r="AD690" s="83"/>
      <c r="AE690" s="83"/>
    </row>
    <row r="691">
      <c r="A691" s="253">
        <v>12499.0</v>
      </c>
      <c r="B691" s="237" t="s">
        <v>7555</v>
      </c>
      <c r="C691" s="230" t="b">
        <v>0</v>
      </c>
      <c r="D691" s="235" t="s">
        <v>7552</v>
      </c>
      <c r="E691" s="236" t="str">
        <f t="shared" si="1"/>
        <v>#VALUE!</v>
      </c>
      <c r="F691" s="236" t="str">
        <f t="shared" si="2"/>
        <v>OPI RX</v>
      </c>
      <c r="G691" s="236" t="str">
        <f t="shared" si="3"/>
        <v>#VALUE!</v>
      </c>
      <c r="H691" s="236" t="str">
        <f t="shared" si="4"/>
        <v>#VALUE!</v>
      </c>
      <c r="I691" s="236" t="str">
        <f t="shared" si="5"/>
        <v>#VALUE!</v>
      </c>
      <c r="J691" s="236" t="str">
        <f t="shared" si="6"/>
        <v>#VALUE!</v>
      </c>
      <c r="K691" s="236" t="str">
        <f t="shared" si="7"/>
        <v>#VALUE!</v>
      </c>
      <c r="L691" s="236" t="str">
        <f t="shared" si="8"/>
        <v>#VALUE!</v>
      </c>
      <c r="M691" s="236" t="str">
        <f t="shared" si="9"/>
        <v>#VALUE!</v>
      </c>
      <c r="N691" s="236" t="str">
        <f t="shared" si="10"/>
        <v>#VALUE!</v>
      </c>
      <c r="O691" s="236" t="str">
        <f t="shared" si="11"/>
        <v>#VALUE!</v>
      </c>
      <c r="P691" s="237" t="str">
        <f t="shared" si="12"/>
        <v>OPIOIDS</v>
      </c>
      <c r="Q691" s="237" t="b">
        <v>1</v>
      </c>
      <c r="R691" s="237" t="str">
        <f t="shared" si="27"/>
        <v>HIGH</v>
      </c>
      <c r="S691" s="238"/>
      <c r="T691" s="238" t="str">
        <f t="shared" si="30"/>
        <v>  -  </v>
      </c>
      <c r="U691" s="237" t="str">
        <f t="shared" si="31"/>
        <v>DUE COMM</v>
      </c>
      <c r="V691" s="237" t="str">
        <f t="shared" si="16"/>
        <v> </v>
      </c>
      <c r="W691" s="83"/>
      <c r="X691" s="83"/>
      <c r="Y691" s="83"/>
      <c r="Z691" s="83"/>
      <c r="AA691" s="83"/>
      <c r="AB691" s="83"/>
      <c r="AC691" s="83"/>
      <c r="AD691" s="83"/>
      <c r="AE691" s="83"/>
    </row>
    <row r="692">
      <c r="A692" s="233">
        <v>12506.0</v>
      </c>
      <c r="B692" s="234" t="s">
        <v>7843</v>
      </c>
      <c r="C692" s="230" t="b">
        <v>1</v>
      </c>
      <c r="D692" s="243">
        <v>44529.0</v>
      </c>
      <c r="E692" s="236" t="str">
        <f t="shared" si="1"/>
        <v>#VALUE!</v>
      </c>
      <c r="F692" s="236" t="str">
        <f t="shared" si="2"/>
        <v>OPI RX</v>
      </c>
      <c r="G692" s="236" t="str">
        <f t="shared" si="3"/>
        <v>#VALUE!</v>
      </c>
      <c r="H692" s="236" t="str">
        <f t="shared" si="4"/>
        <v>#VALUE!</v>
      </c>
      <c r="I692" s="236" t="str">
        <f t="shared" si="5"/>
        <v>#VALUE!</v>
      </c>
      <c r="J692" s="236" t="str">
        <f t="shared" si="6"/>
        <v>#VALUE!</v>
      </c>
      <c r="K692" s="236" t="str">
        <f t="shared" si="7"/>
        <v>#VALUE!</v>
      </c>
      <c r="L692" s="236" t="str">
        <f t="shared" si="8"/>
        <v>#VALUE!</v>
      </c>
      <c r="M692" s="236" t="str">
        <f t="shared" si="9"/>
        <v>#VALUE!</v>
      </c>
      <c r="N692" s="236" t="str">
        <f t="shared" si="10"/>
        <v>#VALUE!</v>
      </c>
      <c r="O692" s="236" t="str">
        <f t="shared" si="11"/>
        <v>#VALUE!</v>
      </c>
      <c r="P692" s="237" t="str">
        <f t="shared" si="12"/>
        <v>OPIOIDS</v>
      </c>
      <c r="Q692" s="237" t="b">
        <v>0</v>
      </c>
      <c r="R692" s="237" t="str">
        <f t="shared" si="27"/>
        <v>LOW</v>
      </c>
      <c r="S692" s="238">
        <v>43955.0</v>
      </c>
      <c r="T692" s="243">
        <f t="shared" si="30"/>
        <v>44529</v>
      </c>
      <c r="U692" s="237" t="str">
        <f t="shared" si="31"/>
        <v>DUE COMM</v>
      </c>
      <c r="V692" s="237" t="str">
        <f t="shared" si="16"/>
        <v> </v>
      </c>
      <c r="W692" s="83"/>
      <c r="X692" s="83"/>
      <c r="Y692" s="83"/>
      <c r="Z692" s="83"/>
      <c r="AA692" s="83"/>
      <c r="AB692" s="83"/>
      <c r="AC692" s="83"/>
      <c r="AD692" s="83"/>
      <c r="AE692" s="83"/>
    </row>
    <row r="693">
      <c r="A693" s="233">
        <v>12510.0</v>
      </c>
      <c r="B693" s="239" t="s">
        <v>7552</v>
      </c>
      <c r="C693" s="234" t="b">
        <v>1</v>
      </c>
      <c r="D693" s="243">
        <v>44498.0</v>
      </c>
      <c r="E693" s="236" t="str">
        <f t="shared" si="1"/>
        <v>#VALUE!</v>
      </c>
      <c r="F693" s="236" t="str">
        <f t="shared" si="2"/>
        <v>#VALUE!</v>
      </c>
      <c r="G693" s="236" t="str">
        <f t="shared" si="3"/>
        <v>#VALUE!</v>
      </c>
      <c r="H693" s="236" t="str">
        <f t="shared" si="4"/>
        <v>#VALUE!</v>
      </c>
      <c r="I693" s="236" t="str">
        <f t="shared" si="5"/>
        <v>#VALUE!</v>
      </c>
      <c r="J693" s="236" t="str">
        <f t="shared" si="6"/>
        <v>#VALUE!</v>
      </c>
      <c r="K693" s="236" t="str">
        <f t="shared" si="7"/>
        <v>#VALUE!</v>
      </c>
      <c r="L693" s="236" t="str">
        <f t="shared" si="8"/>
        <v>#VALUE!</v>
      </c>
      <c r="M693" s="236" t="str">
        <f t="shared" si="9"/>
        <v>#VALUE!</v>
      </c>
      <c r="N693" s="236" t="str">
        <f t="shared" si="10"/>
        <v>#VALUE!</v>
      </c>
      <c r="O693" s="236" t="str">
        <f t="shared" si="11"/>
        <v>#VALUE!</v>
      </c>
      <c r="P693" s="237" t="str">
        <f t="shared" si="12"/>
        <v>NO RX</v>
      </c>
      <c r="Q693" s="237" t="b">
        <v>0</v>
      </c>
      <c r="R693" s="237" t="str">
        <f t="shared" si="27"/>
        <v>LOW</v>
      </c>
      <c r="S693" s="238">
        <v>44483.0</v>
      </c>
      <c r="T693" s="243">
        <f t="shared" si="30"/>
        <v>44498</v>
      </c>
      <c r="U693" s="237" t="str">
        <f t="shared" si="31"/>
        <v> </v>
      </c>
      <c r="V693" s="237" t="str">
        <f t="shared" si="16"/>
        <v> </v>
      </c>
      <c r="W693" s="83"/>
      <c r="X693" s="83"/>
      <c r="Y693" s="83"/>
      <c r="Z693" s="83"/>
      <c r="AA693" s="83"/>
      <c r="AB693" s="83"/>
      <c r="AC693" s="83"/>
      <c r="AD693" s="83"/>
      <c r="AE693" s="83"/>
    </row>
    <row r="694">
      <c r="A694" s="233">
        <v>12512.0</v>
      </c>
      <c r="B694" s="234" t="s">
        <v>7576</v>
      </c>
      <c r="C694" s="231" t="b">
        <v>1</v>
      </c>
      <c r="D694" s="235">
        <v>44591.0</v>
      </c>
      <c r="E694" s="236" t="str">
        <f t="shared" si="1"/>
        <v>#VALUE!</v>
      </c>
      <c r="F694" s="236" t="str">
        <f t="shared" si="2"/>
        <v>#VALUE!</v>
      </c>
      <c r="G694" s="236" t="str">
        <f t="shared" si="3"/>
        <v>#VALUE!</v>
      </c>
      <c r="H694" s="236" t="str">
        <f t="shared" si="4"/>
        <v>#VALUE!</v>
      </c>
      <c r="I694" s="236" t="str">
        <f t="shared" si="5"/>
        <v>#VALUE!</v>
      </c>
      <c r="J694" s="236" t="str">
        <f t="shared" si="6"/>
        <v>#VALUE!</v>
      </c>
      <c r="K694" s="236" t="str">
        <f t="shared" si="7"/>
        <v>#VALUE!</v>
      </c>
      <c r="L694" s="236" t="str">
        <f t="shared" si="8"/>
        <v>#VALUE!</v>
      </c>
      <c r="M694" s="236" t="str">
        <f t="shared" si="9"/>
        <v>#VALUE!</v>
      </c>
      <c r="N694" s="236" t="str">
        <f t="shared" si="10"/>
        <v>#VALUE!</v>
      </c>
      <c r="O694" s="236" t="str">
        <f t="shared" si="11"/>
        <v>#VALUE!</v>
      </c>
      <c r="P694" s="237" t="str">
        <f t="shared" si="12"/>
        <v>NO RX</v>
      </c>
      <c r="Q694" s="237" t="b">
        <v>0</v>
      </c>
      <c r="R694" s="237" t="str">
        <f t="shared" si="27"/>
        <v>LOW</v>
      </c>
      <c r="S694" s="238"/>
      <c r="T694" s="243">
        <f t="shared" si="30"/>
        <v>44591</v>
      </c>
      <c r="U694" s="237" t="str">
        <f t="shared" si="31"/>
        <v>DUE COMM</v>
      </c>
      <c r="V694" s="237" t="str">
        <f t="shared" si="16"/>
        <v> </v>
      </c>
      <c r="W694" s="83"/>
      <c r="X694" s="83"/>
      <c r="Y694" s="83"/>
      <c r="Z694" s="83"/>
      <c r="AA694" s="83"/>
      <c r="AB694" s="83"/>
      <c r="AC694" s="83"/>
      <c r="AD694" s="83"/>
      <c r="AE694" s="83"/>
    </row>
    <row r="695">
      <c r="A695" s="233">
        <v>12521.0</v>
      </c>
      <c r="B695" s="239" t="s">
        <v>7552</v>
      </c>
      <c r="C695" s="230" t="b">
        <v>0</v>
      </c>
      <c r="D695" s="235" t="s">
        <v>7552</v>
      </c>
      <c r="E695" s="236" t="str">
        <f t="shared" si="1"/>
        <v>#VALUE!</v>
      </c>
      <c r="F695" s="236" t="str">
        <f t="shared" si="2"/>
        <v>#VALUE!</v>
      </c>
      <c r="G695" s="236" t="str">
        <f t="shared" si="3"/>
        <v>#VALUE!</v>
      </c>
      <c r="H695" s="236" t="str">
        <f t="shared" si="4"/>
        <v>#VALUE!</v>
      </c>
      <c r="I695" s="236" t="str">
        <f t="shared" si="5"/>
        <v>#VALUE!</v>
      </c>
      <c r="J695" s="236" t="str">
        <f t="shared" si="6"/>
        <v>#VALUE!</v>
      </c>
      <c r="K695" s="236" t="str">
        <f t="shared" si="7"/>
        <v>#VALUE!</v>
      </c>
      <c r="L695" s="236" t="str">
        <f t="shared" si="8"/>
        <v>#VALUE!</v>
      </c>
      <c r="M695" s="236" t="str">
        <f t="shared" si="9"/>
        <v>#VALUE!</v>
      </c>
      <c r="N695" s="236" t="str">
        <f t="shared" si="10"/>
        <v>#VALUE!</v>
      </c>
      <c r="O695" s="236" t="str">
        <f t="shared" si="11"/>
        <v>#VALUE!</v>
      </c>
      <c r="P695" s="237" t="str">
        <f t="shared" si="12"/>
        <v>NO RX</v>
      </c>
      <c r="Q695" s="237" t="b">
        <v>0</v>
      </c>
      <c r="R695" s="237" t="str">
        <f t="shared" si="27"/>
        <v>LOW</v>
      </c>
      <c r="S695" s="238"/>
      <c r="T695" s="238" t="str">
        <f t="shared" si="30"/>
        <v>  -  </v>
      </c>
      <c r="U695" s="237" t="str">
        <f t="shared" si="31"/>
        <v>DUE COMM</v>
      </c>
      <c r="V695" s="237" t="str">
        <f t="shared" si="16"/>
        <v> </v>
      </c>
      <c r="W695" s="83"/>
      <c r="X695" s="83"/>
      <c r="Y695" s="83"/>
      <c r="Z695" s="83"/>
      <c r="AA695" s="83"/>
      <c r="AB695" s="83"/>
      <c r="AC695" s="83"/>
      <c r="AD695" s="83"/>
      <c r="AE695" s="83"/>
    </row>
    <row r="696">
      <c r="A696" s="233">
        <v>12526.0</v>
      </c>
      <c r="B696" s="234" t="s">
        <v>7574</v>
      </c>
      <c r="C696" s="230" t="b">
        <v>1</v>
      </c>
      <c r="D696" s="235">
        <v>44636.0</v>
      </c>
      <c r="E696" s="236" t="str">
        <f t="shared" si="1"/>
        <v>OPI RX</v>
      </c>
      <c r="F696" s="236" t="str">
        <f t="shared" si="2"/>
        <v>#VALUE!</v>
      </c>
      <c r="G696" s="236" t="str">
        <f t="shared" si="3"/>
        <v>#VALUE!</v>
      </c>
      <c r="H696" s="236" t="str">
        <f t="shared" si="4"/>
        <v>#VALUE!</v>
      </c>
      <c r="I696" s="236" t="str">
        <f t="shared" si="5"/>
        <v>#VALUE!</v>
      </c>
      <c r="J696" s="236" t="str">
        <f t="shared" si="6"/>
        <v>#VALUE!</v>
      </c>
      <c r="K696" s="236" t="str">
        <f t="shared" si="7"/>
        <v>#VALUE!</v>
      </c>
      <c r="L696" s="236" t="str">
        <f t="shared" si="8"/>
        <v>#VALUE!</v>
      </c>
      <c r="M696" s="236" t="str">
        <f t="shared" si="9"/>
        <v>#VALUE!</v>
      </c>
      <c r="N696" s="236" t="str">
        <f t="shared" si="10"/>
        <v>#VALUE!</v>
      </c>
      <c r="O696" s="236" t="str">
        <f t="shared" si="11"/>
        <v>#VALUE!</v>
      </c>
      <c r="P696" s="237" t="str">
        <f t="shared" si="12"/>
        <v>OPIOIDS</v>
      </c>
      <c r="Q696" s="234" t="b">
        <v>0</v>
      </c>
      <c r="R696" s="237" t="str">
        <f t="shared" si="27"/>
        <v>LOW</v>
      </c>
      <c r="S696" s="238">
        <v>44420.0</v>
      </c>
      <c r="T696" s="243">
        <f t="shared" si="30"/>
        <v>44636</v>
      </c>
      <c r="U696" s="237" t="str">
        <f t="shared" si="31"/>
        <v> </v>
      </c>
      <c r="V696" s="237" t="str">
        <f t="shared" si="16"/>
        <v> </v>
      </c>
      <c r="W696" s="83"/>
      <c r="X696" s="83"/>
      <c r="Y696" s="83"/>
      <c r="Z696" s="83"/>
      <c r="AA696" s="83"/>
      <c r="AB696" s="83"/>
      <c r="AC696" s="83"/>
      <c r="AD696" s="83"/>
      <c r="AE696" s="83"/>
    </row>
    <row r="697">
      <c r="A697" s="244">
        <v>12527.0</v>
      </c>
      <c r="B697" s="245" t="s">
        <v>7717</v>
      </c>
      <c r="C697" s="231" t="b">
        <v>0</v>
      </c>
      <c r="D697" s="235" t="s">
        <v>7552</v>
      </c>
      <c r="E697" s="236" t="str">
        <f t="shared" si="1"/>
        <v>#VALUE!</v>
      </c>
      <c r="F697" s="236" t="str">
        <f t="shared" si="2"/>
        <v>#VALUE!</v>
      </c>
      <c r="G697" s="236" t="str">
        <f t="shared" si="3"/>
        <v>#VALUE!</v>
      </c>
      <c r="H697" s="236" t="str">
        <f t="shared" si="4"/>
        <v>#VALUE!</v>
      </c>
      <c r="I697" s="236" t="str">
        <f t="shared" si="5"/>
        <v>#VALUE!</v>
      </c>
      <c r="J697" s="236" t="str">
        <f t="shared" si="6"/>
        <v>#VALUE!</v>
      </c>
      <c r="K697" s="236" t="str">
        <f t="shared" si="7"/>
        <v>#VALUE!</v>
      </c>
      <c r="L697" s="236" t="str">
        <f t="shared" si="8"/>
        <v>#VALUE!</v>
      </c>
      <c r="M697" s="236" t="str">
        <f t="shared" si="9"/>
        <v>#VALUE!</v>
      </c>
      <c r="N697" s="236" t="str">
        <f t="shared" si="10"/>
        <v>#VALUE!</v>
      </c>
      <c r="O697" s="236" t="str">
        <f t="shared" si="11"/>
        <v>#VALUE!</v>
      </c>
      <c r="P697" s="237" t="str">
        <f t="shared" si="12"/>
        <v>NO RX</v>
      </c>
      <c r="Q697" s="237" t="b">
        <v>0</v>
      </c>
      <c r="R697" s="237" t="str">
        <f t="shared" si="27"/>
        <v>LOW</v>
      </c>
      <c r="S697" s="238"/>
      <c r="T697" s="238" t="str">
        <f t="shared" si="30"/>
        <v>  -  </v>
      </c>
      <c r="U697" s="237" t="str">
        <f t="shared" si="31"/>
        <v>DUE COMM</v>
      </c>
      <c r="V697" s="237" t="str">
        <f t="shared" si="16"/>
        <v> </v>
      </c>
      <c r="W697" s="83"/>
      <c r="X697" s="83"/>
      <c r="Y697" s="83"/>
      <c r="Z697" s="83"/>
      <c r="AA697" s="83"/>
      <c r="AB697" s="83"/>
      <c r="AC697" s="83"/>
      <c r="AD697" s="83"/>
      <c r="AE697" s="83"/>
    </row>
    <row r="698">
      <c r="A698" s="233">
        <v>12531.0</v>
      </c>
      <c r="B698" s="239" t="s">
        <v>7566</v>
      </c>
      <c r="C698" s="231" t="b">
        <v>1</v>
      </c>
      <c r="D698" s="235">
        <v>44627.0</v>
      </c>
      <c r="E698" s="236" t="str">
        <f t="shared" si="1"/>
        <v>#VALUE!</v>
      </c>
      <c r="F698" s="236" t="str">
        <f t="shared" si="2"/>
        <v>OPI RX</v>
      </c>
      <c r="G698" s="236" t="str">
        <f t="shared" si="3"/>
        <v>#VALUE!</v>
      </c>
      <c r="H698" s="236" t="str">
        <f t="shared" si="4"/>
        <v>#VALUE!</v>
      </c>
      <c r="I698" s="236" t="str">
        <f t="shared" si="5"/>
        <v>#VALUE!</v>
      </c>
      <c r="J698" s="236" t="str">
        <f t="shared" si="6"/>
        <v>#VALUE!</v>
      </c>
      <c r="K698" s="236" t="str">
        <f t="shared" si="7"/>
        <v>#VALUE!</v>
      </c>
      <c r="L698" s="236" t="str">
        <f t="shared" si="8"/>
        <v>#VALUE!</v>
      </c>
      <c r="M698" s="236" t="str">
        <f t="shared" si="9"/>
        <v>#VALUE!</v>
      </c>
      <c r="N698" s="236" t="str">
        <f t="shared" si="10"/>
        <v>#VALUE!</v>
      </c>
      <c r="O698" s="236" t="str">
        <f t="shared" si="11"/>
        <v>#VALUE!</v>
      </c>
      <c r="P698" s="237" t="str">
        <f t="shared" si="12"/>
        <v>OPIOIDS</v>
      </c>
      <c r="Q698" s="237" t="b">
        <v>0</v>
      </c>
      <c r="R698" s="237" t="str">
        <f t="shared" si="27"/>
        <v>LOW</v>
      </c>
      <c r="S698" s="238">
        <v>44152.0</v>
      </c>
      <c r="T698" s="243">
        <f t="shared" si="30"/>
        <v>44627</v>
      </c>
      <c r="U698" s="237" t="str">
        <f t="shared" si="31"/>
        <v>DUE COMM</v>
      </c>
      <c r="V698" s="237" t="str">
        <f t="shared" si="16"/>
        <v> </v>
      </c>
      <c r="W698" s="83"/>
      <c r="X698" s="83"/>
      <c r="Y698" s="83"/>
      <c r="Z698" s="83"/>
      <c r="AA698" s="83"/>
      <c r="AB698" s="83"/>
      <c r="AC698" s="83"/>
      <c r="AD698" s="83"/>
      <c r="AE698" s="83"/>
    </row>
    <row r="699">
      <c r="A699" s="244">
        <v>12533.0</v>
      </c>
      <c r="B699" s="245" t="s">
        <v>7585</v>
      </c>
      <c r="C699" s="231" t="b">
        <v>1</v>
      </c>
      <c r="D699" s="243">
        <v>44559.0</v>
      </c>
      <c r="E699" s="236" t="str">
        <f t="shared" si="1"/>
        <v>#VALUE!</v>
      </c>
      <c r="F699" s="236" t="str">
        <f t="shared" si="2"/>
        <v>OPI RX</v>
      </c>
      <c r="G699" s="236" t="str">
        <f t="shared" si="3"/>
        <v>#VALUE!</v>
      </c>
      <c r="H699" s="236" t="str">
        <f t="shared" si="4"/>
        <v>#VALUE!</v>
      </c>
      <c r="I699" s="236" t="str">
        <f t="shared" si="5"/>
        <v>#VALUE!</v>
      </c>
      <c r="J699" s="236" t="str">
        <f t="shared" si="6"/>
        <v>#VALUE!</v>
      </c>
      <c r="K699" s="236" t="str">
        <f t="shared" si="7"/>
        <v>#VALUE!</v>
      </c>
      <c r="L699" s="236" t="str">
        <f t="shared" si="8"/>
        <v>#VALUE!</v>
      </c>
      <c r="M699" s="236" t="str">
        <f t="shared" si="9"/>
        <v>#VALUE!</v>
      </c>
      <c r="N699" s="236" t="str">
        <f t="shared" si="10"/>
        <v>#VALUE!</v>
      </c>
      <c r="O699" s="236" t="str">
        <f t="shared" si="11"/>
        <v>#VALUE!</v>
      </c>
      <c r="P699" s="237" t="str">
        <f t="shared" si="12"/>
        <v>OPIOIDS</v>
      </c>
      <c r="Q699" s="237" t="b">
        <v>1</v>
      </c>
      <c r="R699" s="237" t="str">
        <f t="shared" si="27"/>
        <v>HIGH</v>
      </c>
      <c r="S699" s="238">
        <v>44434.0</v>
      </c>
      <c r="T699" s="243">
        <f t="shared" si="30"/>
        <v>44559</v>
      </c>
      <c r="U699" s="237" t="str">
        <f t="shared" si="31"/>
        <v> </v>
      </c>
      <c r="V699" s="237" t="str">
        <f t="shared" si="16"/>
        <v> </v>
      </c>
      <c r="W699" s="83"/>
      <c r="X699" s="83"/>
      <c r="Y699" s="83"/>
      <c r="Z699" s="83"/>
      <c r="AA699" s="83"/>
      <c r="AB699" s="83"/>
      <c r="AC699" s="83"/>
      <c r="AD699" s="83"/>
      <c r="AE699" s="83"/>
    </row>
    <row r="700">
      <c r="A700" s="244">
        <v>12538.0</v>
      </c>
      <c r="B700" s="245" t="s">
        <v>7606</v>
      </c>
      <c r="C700" s="230" t="b">
        <v>1</v>
      </c>
      <c r="D700" s="235">
        <v>44601.0</v>
      </c>
      <c r="E700" s="236" t="str">
        <f t="shared" si="1"/>
        <v>#VALUE!</v>
      </c>
      <c r="F700" s="236" t="str">
        <f t="shared" si="2"/>
        <v>#VALUE!</v>
      </c>
      <c r="G700" s="236" t="str">
        <f t="shared" si="3"/>
        <v>#VALUE!</v>
      </c>
      <c r="H700" s="236" t="str">
        <f t="shared" si="4"/>
        <v>#VALUE!</v>
      </c>
      <c r="I700" s="236" t="str">
        <f t="shared" si="5"/>
        <v>#VALUE!</v>
      </c>
      <c r="J700" s="236" t="str">
        <f t="shared" si="6"/>
        <v>#VALUE!</v>
      </c>
      <c r="K700" s="236" t="str">
        <f t="shared" si="7"/>
        <v>#VALUE!</v>
      </c>
      <c r="L700" s="236" t="str">
        <f t="shared" si="8"/>
        <v>#VALUE!</v>
      </c>
      <c r="M700" s="236" t="str">
        <f t="shared" si="9"/>
        <v>OPI RX</v>
      </c>
      <c r="N700" s="236" t="str">
        <f t="shared" si="10"/>
        <v>#VALUE!</v>
      </c>
      <c r="O700" s="236" t="str">
        <f t="shared" si="11"/>
        <v>#VALUE!</v>
      </c>
      <c r="P700" s="237" t="str">
        <f t="shared" si="12"/>
        <v>OPIOIDS</v>
      </c>
      <c r="Q700" s="237" t="b">
        <v>0</v>
      </c>
      <c r="R700" s="237" t="str">
        <f t="shared" si="27"/>
        <v>LOW</v>
      </c>
      <c r="S700" s="238"/>
      <c r="T700" s="243">
        <f t="shared" si="30"/>
        <v>44601</v>
      </c>
      <c r="U700" s="237" t="str">
        <f t="shared" si="31"/>
        <v>DUE COMM</v>
      </c>
      <c r="V700" s="237" t="str">
        <f t="shared" si="16"/>
        <v> </v>
      </c>
      <c r="W700" s="83"/>
      <c r="X700" s="83"/>
      <c r="Y700" s="83"/>
      <c r="Z700" s="83"/>
      <c r="AA700" s="83"/>
      <c r="AB700" s="83"/>
      <c r="AC700" s="83"/>
      <c r="AD700" s="83"/>
      <c r="AE700" s="83"/>
    </row>
    <row r="701">
      <c r="A701" s="233">
        <v>12552.0</v>
      </c>
      <c r="B701" s="234" t="s">
        <v>7566</v>
      </c>
      <c r="C701" s="230" t="b">
        <v>1</v>
      </c>
      <c r="D701" s="243">
        <v>44384.0</v>
      </c>
      <c r="E701" s="236" t="str">
        <f t="shared" si="1"/>
        <v>#VALUE!</v>
      </c>
      <c r="F701" s="236" t="str">
        <f t="shared" si="2"/>
        <v>OPI RX</v>
      </c>
      <c r="G701" s="236" t="str">
        <f t="shared" si="3"/>
        <v>#VALUE!</v>
      </c>
      <c r="H701" s="236" t="str">
        <f t="shared" si="4"/>
        <v>#VALUE!</v>
      </c>
      <c r="I701" s="236" t="str">
        <f t="shared" si="5"/>
        <v>#VALUE!</v>
      </c>
      <c r="J701" s="236" t="str">
        <f t="shared" si="6"/>
        <v>#VALUE!</v>
      </c>
      <c r="K701" s="236" t="str">
        <f t="shared" si="7"/>
        <v>#VALUE!</v>
      </c>
      <c r="L701" s="236" t="str">
        <f t="shared" si="8"/>
        <v>#VALUE!</v>
      </c>
      <c r="M701" s="236" t="str">
        <f t="shared" si="9"/>
        <v>#VALUE!</v>
      </c>
      <c r="N701" s="236" t="str">
        <f t="shared" si="10"/>
        <v>#VALUE!</v>
      </c>
      <c r="O701" s="236" t="str">
        <f t="shared" si="11"/>
        <v>#VALUE!</v>
      </c>
      <c r="P701" s="237" t="str">
        <f t="shared" si="12"/>
        <v>OPIOIDS</v>
      </c>
      <c r="Q701" s="237" t="b">
        <v>0</v>
      </c>
      <c r="R701" s="237" t="str">
        <f t="shared" si="27"/>
        <v>LOW</v>
      </c>
      <c r="S701" s="238"/>
      <c r="T701" s="243">
        <f t="shared" si="30"/>
        <v>44384</v>
      </c>
      <c r="U701" s="237" t="str">
        <f t="shared" si="31"/>
        <v>DUE COMM</v>
      </c>
      <c r="V701" s="237" t="str">
        <f t="shared" si="16"/>
        <v> </v>
      </c>
      <c r="W701" s="83"/>
      <c r="X701" s="83"/>
      <c r="Y701" s="83"/>
      <c r="Z701" s="83"/>
      <c r="AA701" s="83"/>
      <c r="AB701" s="83"/>
      <c r="AC701" s="83"/>
      <c r="AD701" s="83"/>
      <c r="AE701" s="83"/>
    </row>
    <row r="702">
      <c r="A702" s="250">
        <v>12556.0</v>
      </c>
      <c r="B702" s="245" t="s">
        <v>7566</v>
      </c>
      <c r="C702" s="230" t="b">
        <v>1</v>
      </c>
      <c r="D702" s="243">
        <v>44535.0</v>
      </c>
      <c r="E702" s="236" t="str">
        <f t="shared" si="1"/>
        <v>#VALUE!</v>
      </c>
      <c r="F702" s="236" t="str">
        <f t="shared" si="2"/>
        <v>OPI RX</v>
      </c>
      <c r="G702" s="236" t="str">
        <f t="shared" si="3"/>
        <v>#VALUE!</v>
      </c>
      <c r="H702" s="236" t="str">
        <f t="shared" si="4"/>
        <v>#VALUE!</v>
      </c>
      <c r="I702" s="236" t="str">
        <f t="shared" si="5"/>
        <v>#VALUE!</v>
      </c>
      <c r="J702" s="236" t="str">
        <f t="shared" si="6"/>
        <v>#VALUE!</v>
      </c>
      <c r="K702" s="236" t="str">
        <f t="shared" si="7"/>
        <v>#VALUE!</v>
      </c>
      <c r="L702" s="236" t="str">
        <f t="shared" si="8"/>
        <v>#VALUE!</v>
      </c>
      <c r="M702" s="236" t="str">
        <f t="shared" si="9"/>
        <v>#VALUE!</v>
      </c>
      <c r="N702" s="236" t="str">
        <f t="shared" si="10"/>
        <v>#VALUE!</v>
      </c>
      <c r="O702" s="236" t="str">
        <f t="shared" si="11"/>
        <v>#VALUE!</v>
      </c>
      <c r="P702" s="237" t="str">
        <f t="shared" si="12"/>
        <v>OPIOIDS</v>
      </c>
      <c r="Q702" s="237" t="b">
        <v>0</v>
      </c>
      <c r="R702" s="237" t="str">
        <f t="shared" si="27"/>
        <v>LOW</v>
      </c>
      <c r="S702" s="238">
        <v>44368.0</v>
      </c>
      <c r="T702" s="243">
        <f t="shared" si="30"/>
        <v>44535</v>
      </c>
      <c r="U702" s="237" t="str">
        <f t="shared" si="31"/>
        <v> </v>
      </c>
      <c r="V702" s="237" t="str">
        <f t="shared" si="16"/>
        <v> </v>
      </c>
      <c r="W702" s="83"/>
      <c r="X702" s="83"/>
      <c r="Y702" s="83"/>
      <c r="Z702" s="83"/>
      <c r="AA702" s="83"/>
      <c r="AB702" s="83"/>
      <c r="AC702" s="83"/>
      <c r="AD702" s="83"/>
      <c r="AE702" s="83"/>
    </row>
    <row r="703">
      <c r="A703" s="233">
        <v>12559.0</v>
      </c>
      <c r="B703" s="234" t="s">
        <v>7576</v>
      </c>
      <c r="C703" s="231" t="b">
        <v>0</v>
      </c>
      <c r="D703" s="235" t="s">
        <v>7552</v>
      </c>
      <c r="E703" s="236" t="str">
        <f t="shared" si="1"/>
        <v>#VALUE!</v>
      </c>
      <c r="F703" s="236" t="str">
        <f t="shared" si="2"/>
        <v>#VALUE!</v>
      </c>
      <c r="G703" s="236" t="str">
        <f t="shared" si="3"/>
        <v>#VALUE!</v>
      </c>
      <c r="H703" s="236" t="str">
        <f t="shared" si="4"/>
        <v>#VALUE!</v>
      </c>
      <c r="I703" s="236" t="str">
        <f t="shared" si="5"/>
        <v>#VALUE!</v>
      </c>
      <c r="J703" s="236" t="str">
        <f t="shared" si="6"/>
        <v>#VALUE!</v>
      </c>
      <c r="K703" s="236" t="str">
        <f t="shared" si="7"/>
        <v>#VALUE!</v>
      </c>
      <c r="L703" s="236" t="str">
        <f t="shared" si="8"/>
        <v>#VALUE!</v>
      </c>
      <c r="M703" s="236" t="str">
        <f t="shared" si="9"/>
        <v>#VALUE!</v>
      </c>
      <c r="N703" s="236" t="str">
        <f t="shared" si="10"/>
        <v>#VALUE!</v>
      </c>
      <c r="O703" s="236" t="str">
        <f t="shared" si="11"/>
        <v>#VALUE!</v>
      </c>
      <c r="P703" s="237" t="str">
        <f t="shared" si="12"/>
        <v>NO RX</v>
      </c>
      <c r="Q703" s="237" t="b">
        <v>0</v>
      </c>
      <c r="R703" s="237" t="str">
        <f t="shared" si="27"/>
        <v>LOW</v>
      </c>
      <c r="S703" s="238"/>
      <c r="T703" s="238" t="str">
        <f t="shared" si="30"/>
        <v>  -  </v>
      </c>
      <c r="U703" s="237" t="str">
        <f t="shared" si="31"/>
        <v>DUE COMM</v>
      </c>
      <c r="V703" s="237" t="str">
        <f t="shared" si="16"/>
        <v> </v>
      </c>
      <c r="W703" s="83"/>
      <c r="X703" s="83"/>
      <c r="Y703" s="83"/>
      <c r="Z703" s="83"/>
      <c r="AA703" s="83"/>
      <c r="AB703" s="83"/>
      <c r="AC703" s="83"/>
      <c r="AD703" s="83"/>
      <c r="AE703" s="83"/>
    </row>
    <row r="704">
      <c r="A704" s="233">
        <v>12566.0</v>
      </c>
      <c r="B704" s="234" t="s">
        <v>7844</v>
      </c>
      <c r="C704" s="230" t="b">
        <v>0</v>
      </c>
      <c r="D704" s="235" t="s">
        <v>7552</v>
      </c>
      <c r="E704" s="236" t="str">
        <f t="shared" si="1"/>
        <v>OPI RX</v>
      </c>
      <c r="F704" s="236" t="str">
        <f t="shared" si="2"/>
        <v>#VALUE!</v>
      </c>
      <c r="G704" s="236" t="str">
        <f t="shared" si="3"/>
        <v>#VALUE!</v>
      </c>
      <c r="H704" s="236" t="str">
        <f t="shared" si="4"/>
        <v>#VALUE!</v>
      </c>
      <c r="I704" s="236" t="str">
        <f t="shared" si="5"/>
        <v>#VALUE!</v>
      </c>
      <c r="J704" s="236" t="str">
        <f t="shared" si="6"/>
        <v>#VALUE!</v>
      </c>
      <c r="K704" s="236" t="str">
        <f t="shared" si="7"/>
        <v>#VALUE!</v>
      </c>
      <c r="L704" s="236" t="str">
        <f t="shared" si="8"/>
        <v>#VALUE!</v>
      </c>
      <c r="M704" s="236" t="str">
        <f t="shared" si="9"/>
        <v>#VALUE!</v>
      </c>
      <c r="N704" s="236" t="str">
        <f t="shared" si="10"/>
        <v>#VALUE!</v>
      </c>
      <c r="O704" s="236" t="str">
        <f t="shared" si="11"/>
        <v>#VALUE!</v>
      </c>
      <c r="P704" s="237" t="str">
        <f t="shared" si="12"/>
        <v>OPIOIDS</v>
      </c>
      <c r="Q704" s="234" t="b">
        <v>0</v>
      </c>
      <c r="R704" s="237" t="str">
        <f t="shared" si="27"/>
        <v>LOW</v>
      </c>
      <c r="S704" s="238"/>
      <c r="T704" s="238" t="str">
        <f t="shared" si="30"/>
        <v>  -  </v>
      </c>
      <c r="U704" s="237" t="str">
        <f t="shared" si="31"/>
        <v>DUE COMM</v>
      </c>
      <c r="V704" s="237" t="str">
        <f t="shared" si="16"/>
        <v> </v>
      </c>
      <c r="W704" s="83"/>
      <c r="X704" s="83"/>
      <c r="Y704" s="83"/>
      <c r="Z704" s="83"/>
      <c r="AA704" s="83"/>
      <c r="AB704" s="83"/>
      <c r="AC704" s="83"/>
      <c r="AD704" s="83"/>
      <c r="AE704" s="83"/>
    </row>
    <row r="705">
      <c r="A705" s="244">
        <v>12567.0</v>
      </c>
      <c r="B705" s="245" t="s">
        <v>7557</v>
      </c>
      <c r="C705" s="231" t="b">
        <v>1</v>
      </c>
      <c r="D705" s="235">
        <v>44615.0</v>
      </c>
      <c r="E705" s="236" t="str">
        <f t="shared" si="1"/>
        <v>#VALUE!</v>
      </c>
      <c r="F705" s="236" t="str">
        <f t="shared" si="2"/>
        <v>#VALUE!</v>
      </c>
      <c r="G705" s="236" t="str">
        <f t="shared" si="3"/>
        <v>OPI RX</v>
      </c>
      <c r="H705" s="236" t="str">
        <f t="shared" si="4"/>
        <v>#VALUE!</v>
      </c>
      <c r="I705" s="236" t="str">
        <f t="shared" si="5"/>
        <v>#VALUE!</v>
      </c>
      <c r="J705" s="236" t="str">
        <f t="shared" si="6"/>
        <v>#VALUE!</v>
      </c>
      <c r="K705" s="236" t="str">
        <f t="shared" si="7"/>
        <v>#VALUE!</v>
      </c>
      <c r="L705" s="236" t="str">
        <f t="shared" si="8"/>
        <v>#VALUE!</v>
      </c>
      <c r="M705" s="236" t="str">
        <f t="shared" si="9"/>
        <v>#VALUE!</v>
      </c>
      <c r="N705" s="236" t="str">
        <f t="shared" si="10"/>
        <v>#VALUE!</v>
      </c>
      <c r="O705" s="236" t="str">
        <f t="shared" si="11"/>
        <v>#VALUE!</v>
      </c>
      <c r="P705" s="237" t="str">
        <f t="shared" si="12"/>
        <v>OPIOIDS</v>
      </c>
      <c r="Q705" s="237" t="b">
        <v>1</v>
      </c>
      <c r="R705" s="237" t="str">
        <f t="shared" si="27"/>
        <v>HIGH</v>
      </c>
      <c r="S705" s="238">
        <v>44383.0</v>
      </c>
      <c r="T705" s="243">
        <f t="shared" si="30"/>
        <v>44615</v>
      </c>
      <c r="U705" s="237" t="str">
        <f t="shared" si="31"/>
        <v> </v>
      </c>
      <c r="V705" s="237" t="str">
        <f t="shared" si="16"/>
        <v> </v>
      </c>
      <c r="W705" s="83"/>
      <c r="X705" s="83"/>
      <c r="Y705" s="83"/>
      <c r="Z705" s="83"/>
      <c r="AA705" s="83"/>
      <c r="AB705" s="83"/>
      <c r="AC705" s="83"/>
      <c r="AD705" s="83"/>
      <c r="AE705" s="83"/>
    </row>
    <row r="706">
      <c r="A706" s="244">
        <v>12572.0</v>
      </c>
      <c r="B706" s="245" t="s">
        <v>7845</v>
      </c>
      <c r="C706" s="231" t="b">
        <v>1</v>
      </c>
      <c r="D706" s="243">
        <v>44559.0</v>
      </c>
      <c r="E706" s="236" t="str">
        <f t="shared" si="1"/>
        <v>#VALUE!</v>
      </c>
      <c r="F706" s="236" t="str">
        <f t="shared" si="2"/>
        <v>#VALUE!</v>
      </c>
      <c r="G706" s="236" t="str">
        <f t="shared" si="3"/>
        <v>OPI RX</v>
      </c>
      <c r="H706" s="236" t="str">
        <f t="shared" si="4"/>
        <v>OPI RX</v>
      </c>
      <c r="I706" s="236" t="str">
        <f t="shared" si="5"/>
        <v>#VALUE!</v>
      </c>
      <c r="J706" s="236" t="str">
        <f t="shared" si="6"/>
        <v>#VALUE!</v>
      </c>
      <c r="K706" s="236" t="str">
        <f t="shared" si="7"/>
        <v>#VALUE!</v>
      </c>
      <c r="L706" s="236" t="str">
        <f t="shared" si="8"/>
        <v>#VALUE!</v>
      </c>
      <c r="M706" s="236" t="str">
        <f t="shared" si="9"/>
        <v>#VALUE!</v>
      </c>
      <c r="N706" s="236" t="str">
        <f t="shared" si="10"/>
        <v>#VALUE!</v>
      </c>
      <c r="O706" s="236" t="str">
        <f t="shared" si="11"/>
        <v>#VALUE!</v>
      </c>
      <c r="P706" s="237" t="str">
        <f t="shared" si="12"/>
        <v>OPIOIDS</v>
      </c>
      <c r="Q706" s="237" t="b">
        <v>1</v>
      </c>
      <c r="R706" s="237" t="str">
        <f t="shared" si="27"/>
        <v>HIGH</v>
      </c>
      <c r="S706" s="238">
        <v>44393.0</v>
      </c>
      <c r="T706" s="243">
        <f t="shared" si="30"/>
        <v>44559</v>
      </c>
      <c r="U706" s="237" t="str">
        <f t="shared" si="31"/>
        <v> </v>
      </c>
      <c r="V706" s="237" t="str">
        <f t="shared" si="16"/>
        <v> </v>
      </c>
      <c r="W706" s="83"/>
      <c r="X706" s="83"/>
      <c r="Y706" s="83"/>
      <c r="Z706" s="83"/>
      <c r="AA706" s="83"/>
      <c r="AB706" s="83"/>
      <c r="AC706" s="83"/>
      <c r="AD706" s="83"/>
      <c r="AE706" s="83"/>
    </row>
    <row r="707">
      <c r="A707" s="244">
        <v>12575.0</v>
      </c>
      <c r="B707" s="245" t="s">
        <v>7576</v>
      </c>
      <c r="C707" s="231" t="b">
        <v>1</v>
      </c>
      <c r="D707" s="235">
        <v>44627.0</v>
      </c>
      <c r="E707" s="236" t="str">
        <f t="shared" si="1"/>
        <v>#VALUE!</v>
      </c>
      <c r="F707" s="236" t="str">
        <f t="shared" si="2"/>
        <v>#VALUE!</v>
      </c>
      <c r="G707" s="236" t="str">
        <f t="shared" si="3"/>
        <v>#VALUE!</v>
      </c>
      <c r="H707" s="236" t="str">
        <f t="shared" si="4"/>
        <v>#VALUE!</v>
      </c>
      <c r="I707" s="236" t="str">
        <f t="shared" si="5"/>
        <v>#VALUE!</v>
      </c>
      <c r="J707" s="236" t="str">
        <f t="shared" si="6"/>
        <v>#VALUE!</v>
      </c>
      <c r="K707" s="236" t="str">
        <f t="shared" si="7"/>
        <v>#VALUE!</v>
      </c>
      <c r="L707" s="236" t="str">
        <f t="shared" si="8"/>
        <v>#VALUE!</v>
      </c>
      <c r="M707" s="236" t="str">
        <f t="shared" si="9"/>
        <v>#VALUE!</v>
      </c>
      <c r="N707" s="236" t="str">
        <f t="shared" si="10"/>
        <v>#VALUE!</v>
      </c>
      <c r="O707" s="236" t="str">
        <f t="shared" si="11"/>
        <v>#VALUE!</v>
      </c>
      <c r="P707" s="237" t="str">
        <f t="shared" si="12"/>
        <v>NO RX</v>
      </c>
      <c r="Q707" s="237" t="b">
        <v>0</v>
      </c>
      <c r="R707" s="237" t="str">
        <f t="shared" si="27"/>
        <v>LOW</v>
      </c>
      <c r="S707" s="238"/>
      <c r="T707" s="243">
        <f t="shared" si="30"/>
        <v>44627</v>
      </c>
      <c r="U707" s="237" t="str">
        <f t="shared" si="31"/>
        <v>DUE COMM</v>
      </c>
      <c r="V707" s="237" t="str">
        <f t="shared" si="16"/>
        <v> </v>
      </c>
      <c r="W707" s="83"/>
      <c r="X707" s="83"/>
      <c r="Y707" s="83"/>
      <c r="Z707" s="83"/>
      <c r="AA707" s="83"/>
      <c r="AB707" s="83"/>
      <c r="AC707" s="83"/>
      <c r="AD707" s="83"/>
      <c r="AE707" s="83"/>
    </row>
    <row r="708">
      <c r="A708" s="244">
        <v>12577.0</v>
      </c>
      <c r="B708" s="245" t="s">
        <v>7617</v>
      </c>
      <c r="C708" s="231" t="b">
        <v>1</v>
      </c>
      <c r="D708" s="235">
        <v>44577.0</v>
      </c>
      <c r="E708" s="236" t="str">
        <f t="shared" si="1"/>
        <v>#VALUE!</v>
      </c>
      <c r="F708" s="236" t="str">
        <f t="shared" si="2"/>
        <v>OPI RX</v>
      </c>
      <c r="G708" s="236" t="str">
        <f t="shared" si="3"/>
        <v>#VALUE!</v>
      </c>
      <c r="H708" s="236" t="str">
        <f t="shared" si="4"/>
        <v>#VALUE!</v>
      </c>
      <c r="I708" s="236" t="str">
        <f t="shared" si="5"/>
        <v>#VALUE!</v>
      </c>
      <c r="J708" s="236" t="str">
        <f t="shared" si="6"/>
        <v>#VALUE!</v>
      </c>
      <c r="K708" s="236" t="str">
        <f t="shared" si="7"/>
        <v>#VALUE!</v>
      </c>
      <c r="L708" s="236" t="str">
        <f t="shared" si="8"/>
        <v>#VALUE!</v>
      </c>
      <c r="M708" s="236" t="str">
        <f t="shared" si="9"/>
        <v>#VALUE!</v>
      </c>
      <c r="N708" s="236" t="str">
        <f t="shared" si="10"/>
        <v>#VALUE!</v>
      </c>
      <c r="O708" s="236" t="str">
        <f t="shared" si="11"/>
        <v>#VALUE!</v>
      </c>
      <c r="P708" s="237" t="str">
        <f t="shared" si="12"/>
        <v>OPIOIDS</v>
      </c>
      <c r="Q708" s="237" t="b">
        <v>0</v>
      </c>
      <c r="R708" s="237" t="str">
        <f t="shared" si="27"/>
        <v>LOW</v>
      </c>
      <c r="S708" s="238"/>
      <c r="T708" s="243">
        <f t="shared" si="30"/>
        <v>44577</v>
      </c>
      <c r="U708" s="237" t="str">
        <f t="shared" si="31"/>
        <v>DUE COMM</v>
      </c>
      <c r="V708" s="237" t="str">
        <f t="shared" si="16"/>
        <v> </v>
      </c>
      <c r="W708" s="83"/>
      <c r="X708" s="83"/>
      <c r="Y708" s="83"/>
      <c r="Z708" s="83"/>
      <c r="AA708" s="83"/>
      <c r="AB708" s="83"/>
      <c r="AC708" s="83"/>
      <c r="AD708" s="83"/>
      <c r="AE708" s="83"/>
    </row>
    <row r="709">
      <c r="A709" s="233">
        <v>12589.0</v>
      </c>
      <c r="B709" s="234" t="s">
        <v>7599</v>
      </c>
      <c r="C709" s="234" t="b">
        <v>1</v>
      </c>
      <c r="D709" s="243">
        <v>44476.0</v>
      </c>
      <c r="E709" s="236" t="str">
        <f t="shared" si="1"/>
        <v>OPI RX</v>
      </c>
      <c r="F709" s="236" t="str">
        <f t="shared" si="2"/>
        <v>#VALUE!</v>
      </c>
      <c r="G709" s="236" t="str">
        <f t="shared" si="3"/>
        <v>#VALUE!</v>
      </c>
      <c r="H709" s="236" t="str">
        <f t="shared" si="4"/>
        <v>#VALUE!</v>
      </c>
      <c r="I709" s="236" t="str">
        <f t="shared" si="5"/>
        <v>#VALUE!</v>
      </c>
      <c r="J709" s="236" t="str">
        <f t="shared" si="6"/>
        <v>#VALUE!</v>
      </c>
      <c r="K709" s="236" t="str">
        <f t="shared" si="7"/>
        <v>#VALUE!</v>
      </c>
      <c r="L709" s="236" t="str">
        <f t="shared" si="8"/>
        <v>#VALUE!</v>
      </c>
      <c r="M709" s="236" t="str">
        <f t="shared" si="9"/>
        <v>#VALUE!</v>
      </c>
      <c r="N709" s="236" t="str">
        <f t="shared" si="10"/>
        <v>#VALUE!</v>
      </c>
      <c r="O709" s="236" t="str">
        <f t="shared" si="11"/>
        <v>#VALUE!</v>
      </c>
      <c r="P709" s="237" t="str">
        <f t="shared" si="12"/>
        <v>OPIOIDS</v>
      </c>
      <c r="Q709" s="237" t="b">
        <v>0</v>
      </c>
      <c r="R709" s="237" t="str">
        <f t="shared" si="27"/>
        <v>LOW</v>
      </c>
      <c r="S709" s="238">
        <v>44461.0</v>
      </c>
      <c r="T709" s="243">
        <f t="shared" si="30"/>
        <v>44476</v>
      </c>
      <c r="U709" s="237" t="str">
        <f t="shared" si="31"/>
        <v> </v>
      </c>
      <c r="V709" s="237" t="str">
        <f t="shared" si="16"/>
        <v> </v>
      </c>
      <c r="W709" s="83"/>
      <c r="X709" s="83"/>
      <c r="Y709" s="83"/>
      <c r="Z709" s="83"/>
      <c r="AA709" s="83"/>
      <c r="AB709" s="83"/>
      <c r="AC709" s="83"/>
      <c r="AD709" s="83"/>
      <c r="AE709" s="83"/>
    </row>
    <row r="710">
      <c r="A710" s="233">
        <v>12594.0</v>
      </c>
      <c r="B710" s="234" t="s">
        <v>7566</v>
      </c>
      <c r="C710" s="231" t="b">
        <v>1</v>
      </c>
      <c r="D710" s="235">
        <v>44627.0</v>
      </c>
      <c r="E710" s="236" t="str">
        <f t="shared" si="1"/>
        <v>#VALUE!</v>
      </c>
      <c r="F710" s="236" t="str">
        <f t="shared" si="2"/>
        <v>OPI RX</v>
      </c>
      <c r="G710" s="236" t="str">
        <f t="shared" si="3"/>
        <v>#VALUE!</v>
      </c>
      <c r="H710" s="236" t="str">
        <f t="shared" si="4"/>
        <v>#VALUE!</v>
      </c>
      <c r="I710" s="236" t="str">
        <f t="shared" si="5"/>
        <v>#VALUE!</v>
      </c>
      <c r="J710" s="236" t="str">
        <f t="shared" si="6"/>
        <v>#VALUE!</v>
      </c>
      <c r="K710" s="236" t="str">
        <f t="shared" si="7"/>
        <v>#VALUE!</v>
      </c>
      <c r="L710" s="236" t="str">
        <f t="shared" si="8"/>
        <v>#VALUE!</v>
      </c>
      <c r="M710" s="236" t="str">
        <f t="shared" si="9"/>
        <v>#VALUE!</v>
      </c>
      <c r="N710" s="236" t="str">
        <f t="shared" si="10"/>
        <v>#VALUE!</v>
      </c>
      <c r="O710" s="236" t="str">
        <f t="shared" si="11"/>
        <v>#VALUE!</v>
      </c>
      <c r="P710" s="237" t="str">
        <f t="shared" si="12"/>
        <v>OPIOIDS</v>
      </c>
      <c r="Q710" s="237" t="b">
        <v>1</v>
      </c>
      <c r="R710" s="237" t="str">
        <f t="shared" si="27"/>
        <v>HIGH</v>
      </c>
      <c r="S710" s="238"/>
      <c r="T710" s="243">
        <f t="shared" si="30"/>
        <v>44627</v>
      </c>
      <c r="U710" s="237" t="str">
        <f t="shared" si="31"/>
        <v>DUE COMM</v>
      </c>
      <c r="V710" s="237" t="str">
        <f t="shared" si="16"/>
        <v> </v>
      </c>
      <c r="W710" s="83"/>
      <c r="X710" s="83"/>
      <c r="Y710" s="83"/>
      <c r="Z710" s="83"/>
      <c r="AA710" s="83"/>
      <c r="AB710" s="83"/>
      <c r="AC710" s="83"/>
      <c r="AD710" s="83"/>
      <c r="AE710" s="83"/>
    </row>
    <row r="711">
      <c r="A711" s="233">
        <v>12600.0</v>
      </c>
      <c r="B711" s="234" t="s">
        <v>7576</v>
      </c>
      <c r="C711" s="230" t="b">
        <v>1</v>
      </c>
      <c r="D711" s="243">
        <v>44420.0</v>
      </c>
      <c r="E711" s="236" t="str">
        <f t="shared" si="1"/>
        <v>#VALUE!</v>
      </c>
      <c r="F711" s="236" t="str">
        <f t="shared" si="2"/>
        <v>#VALUE!</v>
      </c>
      <c r="G711" s="236" t="str">
        <f t="shared" si="3"/>
        <v>#VALUE!</v>
      </c>
      <c r="H711" s="236" t="str">
        <f t="shared" si="4"/>
        <v>#VALUE!</v>
      </c>
      <c r="I711" s="236" t="str">
        <f t="shared" si="5"/>
        <v>#VALUE!</v>
      </c>
      <c r="J711" s="236" t="str">
        <f t="shared" si="6"/>
        <v>#VALUE!</v>
      </c>
      <c r="K711" s="236" t="str">
        <f t="shared" si="7"/>
        <v>#VALUE!</v>
      </c>
      <c r="L711" s="236" t="str">
        <f t="shared" si="8"/>
        <v>#VALUE!</v>
      </c>
      <c r="M711" s="236" t="str">
        <f t="shared" si="9"/>
        <v>#VALUE!</v>
      </c>
      <c r="N711" s="236" t="str">
        <f t="shared" si="10"/>
        <v>#VALUE!</v>
      </c>
      <c r="O711" s="236" t="str">
        <f t="shared" si="11"/>
        <v>#VALUE!</v>
      </c>
      <c r="P711" s="237" t="str">
        <f t="shared" si="12"/>
        <v>NO RX</v>
      </c>
      <c r="Q711" s="237" t="b">
        <v>0</v>
      </c>
      <c r="R711" s="237" t="str">
        <f t="shared" si="27"/>
        <v>LOW</v>
      </c>
      <c r="S711" s="238"/>
      <c r="T711" s="243">
        <f t="shared" si="30"/>
        <v>44420</v>
      </c>
      <c r="U711" s="237" t="str">
        <f t="shared" si="31"/>
        <v>DUE COMM</v>
      </c>
      <c r="V711" s="237" t="str">
        <f t="shared" si="16"/>
        <v> </v>
      </c>
      <c r="W711" s="83"/>
      <c r="X711" s="83"/>
      <c r="Y711" s="83"/>
      <c r="Z711" s="83"/>
      <c r="AA711" s="83"/>
      <c r="AB711" s="83"/>
      <c r="AC711" s="83"/>
      <c r="AD711" s="83"/>
      <c r="AE711" s="83"/>
    </row>
    <row r="712">
      <c r="A712" s="244">
        <v>12604.0</v>
      </c>
      <c r="B712" s="245" t="s">
        <v>7846</v>
      </c>
      <c r="C712" s="231" t="b">
        <v>1</v>
      </c>
      <c r="D712" s="235">
        <v>44627.0</v>
      </c>
      <c r="E712" s="236" t="str">
        <f t="shared" si="1"/>
        <v>#VALUE!</v>
      </c>
      <c r="F712" s="236" t="str">
        <f t="shared" si="2"/>
        <v>OPI RX</v>
      </c>
      <c r="G712" s="236" t="str">
        <f t="shared" si="3"/>
        <v>#VALUE!</v>
      </c>
      <c r="H712" s="236" t="str">
        <f t="shared" si="4"/>
        <v>#VALUE!</v>
      </c>
      <c r="I712" s="236" t="str">
        <f t="shared" si="5"/>
        <v>#VALUE!</v>
      </c>
      <c r="J712" s="236" t="str">
        <f t="shared" si="6"/>
        <v>#VALUE!</v>
      </c>
      <c r="K712" s="236" t="str">
        <f t="shared" si="7"/>
        <v>#VALUE!</v>
      </c>
      <c r="L712" s="236" t="str">
        <f t="shared" si="8"/>
        <v>#VALUE!</v>
      </c>
      <c r="M712" s="236" t="str">
        <f t="shared" si="9"/>
        <v>#VALUE!</v>
      </c>
      <c r="N712" s="236" t="str">
        <f t="shared" si="10"/>
        <v>#VALUE!</v>
      </c>
      <c r="O712" s="236" t="str">
        <f t="shared" si="11"/>
        <v>#VALUE!</v>
      </c>
      <c r="P712" s="237" t="str">
        <f t="shared" si="12"/>
        <v>OPIOIDS</v>
      </c>
      <c r="Q712" s="237" t="b">
        <v>0</v>
      </c>
      <c r="R712" s="237" t="str">
        <f t="shared" si="27"/>
        <v>LOW</v>
      </c>
      <c r="S712" s="238">
        <v>44123.0</v>
      </c>
      <c r="T712" s="243">
        <f t="shared" si="30"/>
        <v>44627</v>
      </c>
      <c r="U712" s="237" t="str">
        <f t="shared" si="31"/>
        <v>DUE COMM</v>
      </c>
      <c r="V712" s="237" t="str">
        <f t="shared" si="16"/>
        <v> </v>
      </c>
      <c r="W712" s="83"/>
      <c r="X712" s="83"/>
      <c r="Y712" s="83"/>
      <c r="Z712" s="83"/>
      <c r="AA712" s="83"/>
      <c r="AB712" s="83"/>
      <c r="AC712" s="83"/>
      <c r="AD712" s="83"/>
      <c r="AE712" s="83"/>
    </row>
    <row r="713">
      <c r="A713" s="233">
        <v>12612.0</v>
      </c>
      <c r="B713" s="234" t="s">
        <v>7812</v>
      </c>
      <c r="C713" s="231" t="b">
        <v>0</v>
      </c>
      <c r="D713" s="235" t="s">
        <v>7552</v>
      </c>
      <c r="E713" s="236" t="str">
        <f t="shared" si="1"/>
        <v>#VALUE!</v>
      </c>
      <c r="F713" s="236" t="str">
        <f t="shared" si="2"/>
        <v>#VALUE!</v>
      </c>
      <c r="G713" s="236" t="str">
        <f t="shared" si="3"/>
        <v>#VALUE!</v>
      </c>
      <c r="H713" s="236" t="str">
        <f t="shared" si="4"/>
        <v>#VALUE!</v>
      </c>
      <c r="I713" s="236" t="str">
        <f t="shared" si="5"/>
        <v>#VALUE!</v>
      </c>
      <c r="J713" s="236" t="str">
        <f t="shared" si="6"/>
        <v>#VALUE!</v>
      </c>
      <c r="K713" s="236" t="str">
        <f t="shared" si="7"/>
        <v>#VALUE!</v>
      </c>
      <c r="L713" s="236" t="str">
        <f t="shared" si="8"/>
        <v>#VALUE!</v>
      </c>
      <c r="M713" s="236" t="str">
        <f t="shared" si="9"/>
        <v>#VALUE!</v>
      </c>
      <c r="N713" s="236" t="str">
        <f t="shared" si="10"/>
        <v>#VALUE!</v>
      </c>
      <c r="O713" s="236" t="str">
        <f t="shared" si="11"/>
        <v>#VALUE!</v>
      </c>
      <c r="P713" s="237" t="str">
        <f t="shared" si="12"/>
        <v>NO RX</v>
      </c>
      <c r="Q713" s="237" t="b">
        <v>0</v>
      </c>
      <c r="R713" s="237" t="str">
        <f t="shared" si="27"/>
        <v>LOW</v>
      </c>
      <c r="S713" s="238"/>
      <c r="T713" s="238" t="str">
        <f t="shared" si="30"/>
        <v>  -  </v>
      </c>
      <c r="U713" s="237" t="str">
        <f t="shared" si="31"/>
        <v>DUE COMM</v>
      </c>
      <c r="V713" s="237" t="str">
        <f t="shared" si="16"/>
        <v> </v>
      </c>
      <c r="W713" s="83"/>
      <c r="X713" s="83"/>
      <c r="Y713" s="83"/>
      <c r="Z713" s="83"/>
      <c r="AA713" s="83"/>
      <c r="AB713" s="83"/>
      <c r="AC713" s="83"/>
      <c r="AD713" s="83"/>
      <c r="AE713" s="83"/>
    </row>
    <row r="714">
      <c r="A714" s="233">
        <v>12614.0</v>
      </c>
      <c r="B714" s="234" t="s">
        <v>7847</v>
      </c>
      <c r="C714" s="230" t="b">
        <v>1</v>
      </c>
      <c r="D714" s="243">
        <v>44533.0</v>
      </c>
      <c r="E714" s="236" t="str">
        <f t="shared" si="1"/>
        <v>#VALUE!</v>
      </c>
      <c r="F714" s="236" t="str">
        <f t="shared" si="2"/>
        <v>OPI RX</v>
      </c>
      <c r="G714" s="236" t="str">
        <f t="shared" si="3"/>
        <v>#VALUE!</v>
      </c>
      <c r="H714" s="236" t="str">
        <f t="shared" si="4"/>
        <v>#VALUE!</v>
      </c>
      <c r="I714" s="236" t="str">
        <f t="shared" si="5"/>
        <v>#VALUE!</v>
      </c>
      <c r="J714" s="236" t="str">
        <f t="shared" si="6"/>
        <v>#VALUE!</v>
      </c>
      <c r="K714" s="236" t="str">
        <f t="shared" si="7"/>
        <v>#VALUE!</v>
      </c>
      <c r="L714" s="236" t="str">
        <f t="shared" si="8"/>
        <v>#VALUE!</v>
      </c>
      <c r="M714" s="236" t="str">
        <f t="shared" si="9"/>
        <v>OPI RX</v>
      </c>
      <c r="N714" s="236" t="str">
        <f t="shared" si="10"/>
        <v>OPI RX</v>
      </c>
      <c r="O714" s="236" t="str">
        <f t="shared" si="11"/>
        <v>#VALUE!</v>
      </c>
      <c r="P714" s="237" t="str">
        <f t="shared" si="12"/>
        <v>OPIOIDS</v>
      </c>
      <c r="Q714" s="234" t="b">
        <v>0</v>
      </c>
      <c r="R714" s="237" t="str">
        <f t="shared" si="27"/>
        <v>LOW</v>
      </c>
      <c r="S714" s="238">
        <v>44505.0</v>
      </c>
      <c r="T714" s="243">
        <f t="shared" si="30"/>
        <v>44533</v>
      </c>
      <c r="U714" s="237" t="str">
        <f t="shared" si="31"/>
        <v> </v>
      </c>
      <c r="V714" s="237" t="str">
        <f t="shared" si="16"/>
        <v> </v>
      </c>
      <c r="W714" s="83"/>
      <c r="X714" s="83"/>
      <c r="Y714" s="83"/>
      <c r="Z714" s="83"/>
      <c r="AA714" s="83"/>
      <c r="AB714" s="83"/>
      <c r="AC714" s="83"/>
      <c r="AD714" s="83"/>
      <c r="AE714" s="83"/>
    </row>
    <row r="715">
      <c r="A715" s="244">
        <v>12617.0</v>
      </c>
      <c r="B715" s="234" t="s">
        <v>7570</v>
      </c>
      <c r="C715" s="230" t="b">
        <v>1</v>
      </c>
      <c r="D715" s="243">
        <v>44494.0</v>
      </c>
      <c r="E715" s="236" t="str">
        <f t="shared" si="1"/>
        <v>#VALUE!</v>
      </c>
      <c r="F715" s="236" t="str">
        <f t="shared" si="2"/>
        <v>#VALUE!</v>
      </c>
      <c r="G715" s="236" t="str">
        <f t="shared" si="3"/>
        <v>#VALUE!</v>
      </c>
      <c r="H715" s="236" t="str">
        <f t="shared" si="4"/>
        <v>#VALUE!</v>
      </c>
      <c r="I715" s="236" t="str">
        <f t="shared" si="5"/>
        <v>#VALUE!</v>
      </c>
      <c r="J715" s="236" t="str">
        <f t="shared" si="6"/>
        <v>#VALUE!</v>
      </c>
      <c r="K715" s="236" t="str">
        <f t="shared" si="7"/>
        <v>#VALUE!</v>
      </c>
      <c r="L715" s="236" t="str">
        <f t="shared" si="8"/>
        <v>#VALUE!</v>
      </c>
      <c r="M715" s="236" t="str">
        <f t="shared" si="9"/>
        <v>#VALUE!</v>
      </c>
      <c r="N715" s="236" t="str">
        <f t="shared" si="10"/>
        <v>#VALUE!</v>
      </c>
      <c r="O715" s="236" t="str">
        <f t="shared" si="11"/>
        <v>#VALUE!</v>
      </c>
      <c r="P715" s="237" t="str">
        <f t="shared" si="12"/>
        <v>NO RX</v>
      </c>
      <c r="Q715" s="237" t="b">
        <v>0</v>
      </c>
      <c r="R715" s="237" t="str">
        <f t="shared" si="27"/>
        <v>LOW</v>
      </c>
      <c r="S715" s="238">
        <v>44378.0</v>
      </c>
      <c r="T715" s="243">
        <f t="shared" si="30"/>
        <v>44494</v>
      </c>
      <c r="U715" s="237" t="str">
        <f t="shared" si="31"/>
        <v> </v>
      </c>
      <c r="V715" s="237" t="str">
        <f t="shared" si="16"/>
        <v> </v>
      </c>
      <c r="W715" s="83"/>
      <c r="X715" s="83"/>
      <c r="Y715" s="83"/>
      <c r="Z715" s="83"/>
      <c r="AA715" s="83"/>
      <c r="AB715" s="83"/>
      <c r="AC715" s="83"/>
      <c r="AD715" s="83"/>
      <c r="AE715" s="83"/>
    </row>
    <row r="716">
      <c r="A716" s="244">
        <v>12620.0</v>
      </c>
      <c r="B716" s="246" t="s">
        <v>7620</v>
      </c>
      <c r="C716" s="231" t="b">
        <v>1</v>
      </c>
      <c r="D716" s="235">
        <v>44579.0</v>
      </c>
      <c r="E716" s="236" t="str">
        <f t="shared" si="1"/>
        <v>OPI RX</v>
      </c>
      <c r="F716" s="236" t="str">
        <f t="shared" si="2"/>
        <v>#VALUE!</v>
      </c>
      <c r="G716" s="236" t="str">
        <f t="shared" si="3"/>
        <v>#VALUE!</v>
      </c>
      <c r="H716" s="236" t="str">
        <f t="shared" si="4"/>
        <v>#VALUE!</v>
      </c>
      <c r="I716" s="236" t="str">
        <f t="shared" si="5"/>
        <v>#VALUE!</v>
      </c>
      <c r="J716" s="236" t="str">
        <f t="shared" si="6"/>
        <v>#VALUE!</v>
      </c>
      <c r="K716" s="236" t="str">
        <f t="shared" si="7"/>
        <v>#VALUE!</v>
      </c>
      <c r="L716" s="236" t="str">
        <f t="shared" si="8"/>
        <v>#VALUE!</v>
      </c>
      <c r="M716" s="236" t="str">
        <f t="shared" si="9"/>
        <v>#VALUE!</v>
      </c>
      <c r="N716" s="236" t="str">
        <f t="shared" si="10"/>
        <v>#VALUE!</v>
      </c>
      <c r="O716" s="236" t="str">
        <f t="shared" si="11"/>
        <v>#VALUE!</v>
      </c>
      <c r="P716" s="237" t="str">
        <f t="shared" si="12"/>
        <v>OPIOIDS</v>
      </c>
      <c r="Q716" s="237" t="b">
        <v>1</v>
      </c>
      <c r="R716" s="237" t="str">
        <f t="shared" si="27"/>
        <v>HIGH</v>
      </c>
      <c r="S716" s="238"/>
      <c r="T716" s="243">
        <f t="shared" si="30"/>
        <v>44579</v>
      </c>
      <c r="U716" s="237" t="str">
        <f t="shared" si="31"/>
        <v>DUE COMM</v>
      </c>
      <c r="V716" s="237" t="str">
        <f t="shared" si="16"/>
        <v> </v>
      </c>
      <c r="W716" s="83"/>
      <c r="X716" s="83"/>
      <c r="Y716" s="83"/>
      <c r="Z716" s="83"/>
      <c r="AA716" s="83"/>
      <c r="AB716" s="83"/>
      <c r="AC716" s="83"/>
      <c r="AD716" s="83"/>
      <c r="AE716" s="83"/>
    </row>
    <row r="717">
      <c r="A717" s="233">
        <v>12622.0</v>
      </c>
      <c r="B717" s="234" t="s">
        <v>7848</v>
      </c>
      <c r="C717" s="231" t="b">
        <v>0</v>
      </c>
      <c r="D717" s="235" t="s">
        <v>7552</v>
      </c>
      <c r="E717" s="236" t="str">
        <f t="shared" si="1"/>
        <v>#VALUE!</v>
      </c>
      <c r="F717" s="236" t="str">
        <f t="shared" si="2"/>
        <v>#VALUE!</v>
      </c>
      <c r="G717" s="236" t="str">
        <f t="shared" si="3"/>
        <v>#VALUE!</v>
      </c>
      <c r="H717" s="236" t="str">
        <f t="shared" si="4"/>
        <v>#VALUE!</v>
      </c>
      <c r="I717" s="236" t="str">
        <f t="shared" si="5"/>
        <v>#VALUE!</v>
      </c>
      <c r="J717" s="236" t="str">
        <f t="shared" si="6"/>
        <v>#VALUE!</v>
      </c>
      <c r="K717" s="236" t="str">
        <f t="shared" si="7"/>
        <v>#VALUE!</v>
      </c>
      <c r="L717" s="236" t="str">
        <f t="shared" si="8"/>
        <v>#VALUE!</v>
      </c>
      <c r="M717" s="236" t="str">
        <f t="shared" si="9"/>
        <v>OPI RX</v>
      </c>
      <c r="N717" s="236" t="str">
        <f t="shared" si="10"/>
        <v>#VALUE!</v>
      </c>
      <c r="O717" s="236" t="str">
        <f t="shared" si="11"/>
        <v>#VALUE!</v>
      </c>
      <c r="P717" s="237" t="str">
        <f t="shared" si="12"/>
        <v>OPIOIDS</v>
      </c>
      <c r="Q717" s="237" t="b">
        <v>0</v>
      </c>
      <c r="R717" s="237" t="str">
        <f t="shared" si="27"/>
        <v>LOW</v>
      </c>
      <c r="S717" s="238"/>
      <c r="T717" s="238" t="str">
        <f t="shared" si="30"/>
        <v>  -  </v>
      </c>
      <c r="U717" s="237" t="str">
        <f t="shared" si="31"/>
        <v>DUE COMM</v>
      </c>
      <c r="V717" s="237" t="str">
        <f t="shared" si="16"/>
        <v> </v>
      </c>
      <c r="W717" s="83"/>
      <c r="X717" s="83"/>
      <c r="Y717" s="83"/>
      <c r="Z717" s="83"/>
      <c r="AA717" s="83"/>
      <c r="AB717" s="83"/>
      <c r="AC717" s="83"/>
      <c r="AD717" s="83"/>
      <c r="AE717" s="83"/>
    </row>
    <row r="718">
      <c r="A718" s="244">
        <v>12623.0</v>
      </c>
      <c r="B718" s="245" t="s">
        <v>7556</v>
      </c>
      <c r="C718" s="230" t="b">
        <v>0</v>
      </c>
      <c r="D718" s="235" t="s">
        <v>7552</v>
      </c>
      <c r="E718" s="236" t="str">
        <f t="shared" si="1"/>
        <v>OPI RX</v>
      </c>
      <c r="F718" s="236" t="str">
        <f t="shared" si="2"/>
        <v>#VALUE!</v>
      </c>
      <c r="G718" s="236" t="str">
        <f t="shared" si="3"/>
        <v>#VALUE!</v>
      </c>
      <c r="H718" s="236" t="str">
        <f t="shared" si="4"/>
        <v>#VALUE!</v>
      </c>
      <c r="I718" s="236" t="str">
        <f t="shared" si="5"/>
        <v>#VALUE!</v>
      </c>
      <c r="J718" s="236" t="str">
        <f t="shared" si="6"/>
        <v>#VALUE!</v>
      </c>
      <c r="K718" s="236" t="str">
        <f t="shared" si="7"/>
        <v>#VALUE!</v>
      </c>
      <c r="L718" s="236" t="str">
        <f t="shared" si="8"/>
        <v>#VALUE!</v>
      </c>
      <c r="M718" s="236" t="str">
        <f t="shared" si="9"/>
        <v>#VALUE!</v>
      </c>
      <c r="N718" s="236" t="str">
        <f t="shared" si="10"/>
        <v>#VALUE!</v>
      </c>
      <c r="O718" s="236" t="str">
        <f t="shared" si="11"/>
        <v>#VALUE!</v>
      </c>
      <c r="P718" s="237" t="str">
        <f t="shared" si="12"/>
        <v>OPIOIDS</v>
      </c>
      <c r="Q718" s="237" t="b">
        <v>0</v>
      </c>
      <c r="R718" s="237" t="str">
        <f t="shared" si="27"/>
        <v>LOW</v>
      </c>
      <c r="S718" s="238"/>
      <c r="T718" s="238" t="str">
        <f t="shared" si="30"/>
        <v>  -  </v>
      </c>
      <c r="U718" s="237" t="str">
        <f t="shared" si="31"/>
        <v>DUE COMM</v>
      </c>
      <c r="V718" s="237" t="str">
        <f t="shared" si="16"/>
        <v> </v>
      </c>
      <c r="W718" s="83"/>
      <c r="X718" s="83"/>
      <c r="Y718" s="83"/>
      <c r="Z718" s="83"/>
      <c r="AA718" s="83"/>
      <c r="AB718" s="83"/>
      <c r="AC718" s="83"/>
      <c r="AD718" s="83"/>
      <c r="AE718" s="83"/>
    </row>
    <row r="719">
      <c r="A719" s="244">
        <v>12636.0</v>
      </c>
      <c r="B719" s="245" t="s">
        <v>7849</v>
      </c>
      <c r="C719" s="230" t="b">
        <v>0</v>
      </c>
      <c r="D719" s="235" t="s">
        <v>7552</v>
      </c>
      <c r="E719" s="236" t="str">
        <f t="shared" si="1"/>
        <v>#VALUE!</v>
      </c>
      <c r="F719" s="236" t="str">
        <f t="shared" si="2"/>
        <v>#VALUE!</v>
      </c>
      <c r="G719" s="236" t="str">
        <f t="shared" si="3"/>
        <v>#VALUE!</v>
      </c>
      <c r="H719" s="236" t="str">
        <f t="shared" si="4"/>
        <v>#VALUE!</v>
      </c>
      <c r="I719" s="236" t="str">
        <f t="shared" si="5"/>
        <v>#VALUE!</v>
      </c>
      <c r="J719" s="236" t="str">
        <f t="shared" si="6"/>
        <v>#VALUE!</v>
      </c>
      <c r="K719" s="236" t="str">
        <f t="shared" si="7"/>
        <v>#VALUE!</v>
      </c>
      <c r="L719" s="236" t="str">
        <f t="shared" si="8"/>
        <v>#VALUE!</v>
      </c>
      <c r="M719" s="236" t="str">
        <f t="shared" si="9"/>
        <v>#VALUE!</v>
      </c>
      <c r="N719" s="236" t="str">
        <f t="shared" si="10"/>
        <v>#VALUE!</v>
      </c>
      <c r="O719" s="236" t="str">
        <f t="shared" si="11"/>
        <v>#VALUE!</v>
      </c>
      <c r="P719" s="237" t="str">
        <f t="shared" si="12"/>
        <v>NO RX</v>
      </c>
      <c r="Q719" s="237" t="b">
        <v>0</v>
      </c>
      <c r="R719" s="237" t="str">
        <f t="shared" si="27"/>
        <v>LOW</v>
      </c>
      <c r="S719" s="238"/>
      <c r="T719" s="238" t="str">
        <f t="shared" si="30"/>
        <v>  -  </v>
      </c>
      <c r="U719" s="237" t="str">
        <f t="shared" si="31"/>
        <v>DUE COMM</v>
      </c>
      <c r="V719" s="237" t="str">
        <f t="shared" si="16"/>
        <v> </v>
      </c>
      <c r="W719" s="83"/>
      <c r="X719" s="83"/>
      <c r="Y719" s="83"/>
      <c r="Z719" s="83"/>
      <c r="AA719" s="83"/>
      <c r="AB719" s="83"/>
      <c r="AC719" s="83"/>
      <c r="AD719" s="83"/>
      <c r="AE719" s="83"/>
    </row>
    <row r="720">
      <c r="A720" s="244">
        <v>12638.0</v>
      </c>
      <c r="B720" s="245" t="s">
        <v>7566</v>
      </c>
      <c r="C720" s="231" t="b">
        <v>1</v>
      </c>
      <c r="D720" s="243">
        <v>44502.0</v>
      </c>
      <c r="E720" s="236" t="str">
        <f t="shared" si="1"/>
        <v>#VALUE!</v>
      </c>
      <c r="F720" s="236" t="str">
        <f t="shared" si="2"/>
        <v>OPI RX</v>
      </c>
      <c r="G720" s="236" t="str">
        <f t="shared" si="3"/>
        <v>#VALUE!</v>
      </c>
      <c r="H720" s="236" t="str">
        <f t="shared" si="4"/>
        <v>#VALUE!</v>
      </c>
      <c r="I720" s="236" t="str">
        <f t="shared" si="5"/>
        <v>#VALUE!</v>
      </c>
      <c r="J720" s="236" t="str">
        <f t="shared" si="6"/>
        <v>#VALUE!</v>
      </c>
      <c r="K720" s="236" t="str">
        <f t="shared" si="7"/>
        <v>#VALUE!</v>
      </c>
      <c r="L720" s="236" t="str">
        <f t="shared" si="8"/>
        <v>#VALUE!</v>
      </c>
      <c r="M720" s="236" t="str">
        <f t="shared" si="9"/>
        <v>#VALUE!</v>
      </c>
      <c r="N720" s="236" t="str">
        <f t="shared" si="10"/>
        <v>#VALUE!</v>
      </c>
      <c r="O720" s="236" t="str">
        <f t="shared" si="11"/>
        <v>#VALUE!</v>
      </c>
      <c r="P720" s="237" t="str">
        <f t="shared" si="12"/>
        <v>OPIOIDS</v>
      </c>
      <c r="Q720" s="237" t="b">
        <v>0</v>
      </c>
      <c r="R720" s="237" t="str">
        <f t="shared" si="27"/>
        <v>LOW</v>
      </c>
      <c r="S720" s="238">
        <v>44384.0</v>
      </c>
      <c r="T720" s="243">
        <f t="shared" si="30"/>
        <v>44502</v>
      </c>
      <c r="U720" s="237" t="str">
        <f t="shared" si="31"/>
        <v> </v>
      </c>
      <c r="V720" s="237" t="str">
        <f t="shared" si="16"/>
        <v> </v>
      </c>
      <c r="W720" s="83"/>
      <c r="X720" s="83"/>
      <c r="Y720" s="83"/>
      <c r="Z720" s="83"/>
      <c r="AA720" s="83"/>
      <c r="AB720" s="83"/>
      <c r="AC720" s="83"/>
      <c r="AD720" s="83"/>
      <c r="AE720" s="83"/>
    </row>
    <row r="721">
      <c r="A721" s="233">
        <v>12639.0</v>
      </c>
      <c r="B721" s="234" t="s">
        <v>7850</v>
      </c>
      <c r="C721" s="231" t="b">
        <v>1</v>
      </c>
      <c r="D721" s="243">
        <v>44556.0</v>
      </c>
      <c r="E721" s="236" t="str">
        <f t="shared" si="1"/>
        <v>OPI RX</v>
      </c>
      <c r="F721" s="236" t="str">
        <f t="shared" si="2"/>
        <v>#VALUE!</v>
      </c>
      <c r="G721" s="236" t="str">
        <f t="shared" si="3"/>
        <v>#VALUE!</v>
      </c>
      <c r="H721" s="236" t="str">
        <f t="shared" si="4"/>
        <v>#VALUE!</v>
      </c>
      <c r="I721" s="236" t="str">
        <f t="shared" si="5"/>
        <v>#VALUE!</v>
      </c>
      <c r="J721" s="236" t="str">
        <f t="shared" si="6"/>
        <v>#VALUE!</v>
      </c>
      <c r="K721" s="236" t="str">
        <f t="shared" si="7"/>
        <v>#VALUE!</v>
      </c>
      <c r="L721" s="236" t="str">
        <f t="shared" si="8"/>
        <v>#VALUE!</v>
      </c>
      <c r="M721" s="236" t="str">
        <f t="shared" si="9"/>
        <v>#VALUE!</v>
      </c>
      <c r="N721" s="236" t="str">
        <f t="shared" si="10"/>
        <v>OPI RX</v>
      </c>
      <c r="O721" s="236" t="str">
        <f t="shared" si="11"/>
        <v>#VALUE!</v>
      </c>
      <c r="P721" s="237" t="str">
        <f t="shared" si="12"/>
        <v>OPIOIDS</v>
      </c>
      <c r="Q721" s="237" t="b">
        <v>0</v>
      </c>
      <c r="R721" s="237" t="str">
        <f t="shared" si="27"/>
        <v>LOW</v>
      </c>
      <c r="S721" s="238">
        <v>44358.0</v>
      </c>
      <c r="T721" s="243">
        <f t="shared" si="30"/>
        <v>44556</v>
      </c>
      <c r="U721" s="237" t="str">
        <f t="shared" si="31"/>
        <v> </v>
      </c>
      <c r="V721" s="237" t="str">
        <f t="shared" si="16"/>
        <v> </v>
      </c>
      <c r="W721" s="83"/>
      <c r="X721" s="83"/>
      <c r="Y721" s="83"/>
      <c r="Z721" s="83"/>
      <c r="AA721" s="83"/>
      <c r="AB721" s="83"/>
      <c r="AC721" s="83"/>
      <c r="AD721" s="83"/>
      <c r="AE721" s="83"/>
    </row>
    <row r="722">
      <c r="A722" s="253">
        <v>12659.0</v>
      </c>
      <c r="B722" s="239" t="s">
        <v>7566</v>
      </c>
      <c r="C722" s="230" t="b">
        <v>1</v>
      </c>
      <c r="D722" s="235">
        <v>44620.0</v>
      </c>
      <c r="E722" s="236" t="str">
        <f t="shared" si="1"/>
        <v>#VALUE!</v>
      </c>
      <c r="F722" s="236" t="str">
        <f t="shared" si="2"/>
        <v>OPI RX</v>
      </c>
      <c r="G722" s="236" t="str">
        <f t="shared" si="3"/>
        <v>#VALUE!</v>
      </c>
      <c r="H722" s="236" t="str">
        <f t="shared" si="4"/>
        <v>#VALUE!</v>
      </c>
      <c r="I722" s="236" t="str">
        <f t="shared" si="5"/>
        <v>#VALUE!</v>
      </c>
      <c r="J722" s="236" t="str">
        <f t="shared" si="6"/>
        <v>#VALUE!</v>
      </c>
      <c r="K722" s="236" t="str">
        <f t="shared" si="7"/>
        <v>#VALUE!</v>
      </c>
      <c r="L722" s="236" t="str">
        <f t="shared" si="8"/>
        <v>#VALUE!</v>
      </c>
      <c r="M722" s="236" t="str">
        <f t="shared" si="9"/>
        <v>#VALUE!</v>
      </c>
      <c r="N722" s="236" t="str">
        <f t="shared" si="10"/>
        <v>#VALUE!</v>
      </c>
      <c r="O722" s="236" t="str">
        <f t="shared" si="11"/>
        <v>#VALUE!</v>
      </c>
      <c r="P722" s="237" t="str">
        <f t="shared" si="12"/>
        <v>OPIOIDS</v>
      </c>
      <c r="Q722" s="234" t="b">
        <v>0</v>
      </c>
      <c r="R722" s="237" t="str">
        <f t="shared" si="27"/>
        <v>LOW</v>
      </c>
      <c r="S722" s="238">
        <v>44405.0</v>
      </c>
      <c r="T722" s="243">
        <f t="shared" si="30"/>
        <v>44620</v>
      </c>
      <c r="U722" s="237" t="str">
        <f t="shared" si="31"/>
        <v> </v>
      </c>
      <c r="V722" s="237" t="str">
        <f t="shared" si="16"/>
        <v> </v>
      </c>
      <c r="W722" s="83"/>
      <c r="X722" s="83"/>
      <c r="Y722" s="83"/>
      <c r="Z722" s="83"/>
      <c r="AA722" s="83"/>
      <c r="AB722" s="83"/>
      <c r="AC722" s="83"/>
      <c r="AD722" s="83"/>
      <c r="AE722" s="83"/>
    </row>
    <row r="723">
      <c r="A723" s="233">
        <v>12661.0</v>
      </c>
      <c r="B723" s="234" t="s">
        <v>7851</v>
      </c>
      <c r="C723" s="230" t="b">
        <v>0</v>
      </c>
      <c r="D723" s="235" t="s">
        <v>7552</v>
      </c>
      <c r="E723" s="236" t="str">
        <f t="shared" si="1"/>
        <v>#VALUE!</v>
      </c>
      <c r="F723" s="236" t="str">
        <f t="shared" si="2"/>
        <v>#VALUE!</v>
      </c>
      <c r="G723" s="236" t="str">
        <f t="shared" si="3"/>
        <v>#VALUE!</v>
      </c>
      <c r="H723" s="236" t="str">
        <f t="shared" si="4"/>
        <v>#VALUE!</v>
      </c>
      <c r="I723" s="236" t="str">
        <f t="shared" si="5"/>
        <v>#VALUE!</v>
      </c>
      <c r="J723" s="236" t="str">
        <f t="shared" si="6"/>
        <v>#VALUE!</v>
      </c>
      <c r="K723" s="236" t="str">
        <f t="shared" si="7"/>
        <v>#VALUE!</v>
      </c>
      <c r="L723" s="236" t="str">
        <f t="shared" si="8"/>
        <v>#VALUE!</v>
      </c>
      <c r="M723" s="236" t="str">
        <f t="shared" si="9"/>
        <v>OPI RX</v>
      </c>
      <c r="N723" s="236" t="str">
        <f t="shared" si="10"/>
        <v>#VALUE!</v>
      </c>
      <c r="O723" s="236" t="str">
        <f t="shared" si="11"/>
        <v>#VALUE!</v>
      </c>
      <c r="P723" s="237" t="str">
        <f t="shared" si="12"/>
        <v>OPIOIDS</v>
      </c>
      <c r="Q723" s="234" t="b">
        <v>0</v>
      </c>
      <c r="R723" s="237" t="str">
        <f t="shared" si="27"/>
        <v>LOW</v>
      </c>
      <c r="S723" s="238"/>
      <c r="T723" s="238" t="str">
        <f t="shared" si="30"/>
        <v>  -  </v>
      </c>
      <c r="U723" s="237" t="str">
        <f t="shared" si="31"/>
        <v>DUE COMM</v>
      </c>
      <c r="V723" s="237" t="str">
        <f t="shared" si="16"/>
        <v> </v>
      </c>
      <c r="W723" s="83"/>
      <c r="X723" s="83"/>
      <c r="Y723" s="83"/>
      <c r="Z723" s="83"/>
      <c r="AA723" s="83"/>
      <c r="AB723" s="83"/>
      <c r="AC723" s="83"/>
      <c r="AD723" s="83"/>
      <c r="AE723" s="83"/>
    </row>
    <row r="724">
      <c r="A724" s="233">
        <v>12662.0</v>
      </c>
      <c r="B724" s="239" t="s">
        <v>7666</v>
      </c>
      <c r="C724" s="230" t="b">
        <v>1</v>
      </c>
      <c r="D724" s="235">
        <v>44601.0</v>
      </c>
      <c r="E724" s="236" t="str">
        <f t="shared" si="1"/>
        <v>#VALUE!</v>
      </c>
      <c r="F724" s="236" t="str">
        <f t="shared" si="2"/>
        <v>OPI RX</v>
      </c>
      <c r="G724" s="236" t="str">
        <f t="shared" si="3"/>
        <v>#VALUE!</v>
      </c>
      <c r="H724" s="236" t="str">
        <f t="shared" si="4"/>
        <v>#VALUE!</v>
      </c>
      <c r="I724" s="236" t="str">
        <f t="shared" si="5"/>
        <v>#VALUE!</v>
      </c>
      <c r="J724" s="236" t="str">
        <f t="shared" si="6"/>
        <v>#VALUE!</v>
      </c>
      <c r="K724" s="236" t="str">
        <f t="shared" si="7"/>
        <v>#VALUE!</v>
      </c>
      <c r="L724" s="236" t="str">
        <f t="shared" si="8"/>
        <v>#VALUE!</v>
      </c>
      <c r="M724" s="236" t="str">
        <f t="shared" si="9"/>
        <v>#VALUE!</v>
      </c>
      <c r="N724" s="236" t="str">
        <f t="shared" si="10"/>
        <v>#VALUE!</v>
      </c>
      <c r="O724" s="236" t="str">
        <f t="shared" si="11"/>
        <v>#VALUE!</v>
      </c>
      <c r="P724" s="237" t="str">
        <f t="shared" si="12"/>
        <v>OPIOIDS</v>
      </c>
      <c r="Q724" s="237" t="b">
        <v>1</v>
      </c>
      <c r="R724" s="237" t="str">
        <f t="shared" si="27"/>
        <v>HIGH</v>
      </c>
      <c r="S724" s="238">
        <v>44363.0</v>
      </c>
      <c r="T724" s="243">
        <f t="shared" si="30"/>
        <v>44601</v>
      </c>
      <c r="U724" s="237" t="str">
        <f t="shared" si="31"/>
        <v> </v>
      </c>
      <c r="V724" s="237" t="str">
        <f t="shared" si="16"/>
        <v> </v>
      </c>
      <c r="W724" s="83"/>
      <c r="X724" s="83"/>
      <c r="Y724" s="83"/>
      <c r="Z724" s="83"/>
      <c r="AA724" s="83"/>
      <c r="AB724" s="83"/>
      <c r="AC724" s="83"/>
      <c r="AD724" s="83"/>
      <c r="AE724" s="83"/>
    </row>
    <row r="725">
      <c r="A725" s="244">
        <v>12665.0</v>
      </c>
      <c r="B725" s="245" t="s">
        <v>7556</v>
      </c>
      <c r="C725" s="231" t="b">
        <v>0</v>
      </c>
      <c r="D725" s="235" t="s">
        <v>7552</v>
      </c>
      <c r="E725" s="236" t="str">
        <f t="shared" si="1"/>
        <v>OPI RX</v>
      </c>
      <c r="F725" s="236" t="str">
        <f t="shared" si="2"/>
        <v>#VALUE!</v>
      </c>
      <c r="G725" s="236" t="str">
        <f t="shared" si="3"/>
        <v>#VALUE!</v>
      </c>
      <c r="H725" s="236" t="str">
        <f t="shared" si="4"/>
        <v>#VALUE!</v>
      </c>
      <c r="I725" s="236" t="str">
        <f t="shared" si="5"/>
        <v>#VALUE!</v>
      </c>
      <c r="J725" s="236" t="str">
        <f t="shared" si="6"/>
        <v>#VALUE!</v>
      </c>
      <c r="K725" s="236" t="str">
        <f t="shared" si="7"/>
        <v>#VALUE!</v>
      </c>
      <c r="L725" s="236" t="str">
        <f t="shared" si="8"/>
        <v>#VALUE!</v>
      </c>
      <c r="M725" s="236" t="str">
        <f t="shared" si="9"/>
        <v>#VALUE!</v>
      </c>
      <c r="N725" s="236" t="str">
        <f t="shared" si="10"/>
        <v>#VALUE!</v>
      </c>
      <c r="O725" s="236" t="str">
        <f t="shared" si="11"/>
        <v>#VALUE!</v>
      </c>
      <c r="P725" s="237" t="str">
        <f t="shared" si="12"/>
        <v>OPIOIDS</v>
      </c>
      <c r="Q725" s="237" t="b">
        <v>0</v>
      </c>
      <c r="R725" s="237" t="str">
        <f t="shared" si="27"/>
        <v>LOW</v>
      </c>
      <c r="S725" s="238"/>
      <c r="T725" s="238" t="str">
        <f t="shared" si="30"/>
        <v>  -  </v>
      </c>
      <c r="U725" s="237" t="str">
        <f t="shared" si="31"/>
        <v>DUE COMM</v>
      </c>
      <c r="V725" s="237" t="str">
        <f t="shared" si="16"/>
        <v> </v>
      </c>
      <c r="W725" s="83"/>
      <c r="X725" s="83"/>
      <c r="Y725" s="83"/>
      <c r="Z725" s="83"/>
      <c r="AA725" s="83"/>
      <c r="AB725" s="83"/>
      <c r="AC725" s="83"/>
      <c r="AD725" s="83"/>
      <c r="AE725" s="83"/>
    </row>
    <row r="726">
      <c r="A726" s="233">
        <v>12669.0</v>
      </c>
      <c r="B726" s="234" t="s">
        <v>7852</v>
      </c>
      <c r="C726" s="230" t="b">
        <v>0</v>
      </c>
      <c r="D726" s="235" t="s">
        <v>7552</v>
      </c>
      <c r="E726" s="236" t="str">
        <f t="shared" si="1"/>
        <v>#VALUE!</v>
      </c>
      <c r="F726" s="236" t="str">
        <f t="shared" si="2"/>
        <v>#VALUE!</v>
      </c>
      <c r="G726" s="236" t="str">
        <f t="shared" si="3"/>
        <v>#VALUE!</v>
      </c>
      <c r="H726" s="236" t="str">
        <f t="shared" si="4"/>
        <v>#VALUE!</v>
      </c>
      <c r="I726" s="236" t="str">
        <f t="shared" si="5"/>
        <v>#VALUE!</v>
      </c>
      <c r="J726" s="236" t="str">
        <f t="shared" si="6"/>
        <v>#VALUE!</v>
      </c>
      <c r="K726" s="236" t="str">
        <f t="shared" si="7"/>
        <v>#VALUE!</v>
      </c>
      <c r="L726" s="236" t="str">
        <f t="shared" si="8"/>
        <v>#VALUE!</v>
      </c>
      <c r="M726" s="236" t="str">
        <f t="shared" si="9"/>
        <v>#VALUE!</v>
      </c>
      <c r="N726" s="236" t="str">
        <f t="shared" si="10"/>
        <v>#VALUE!</v>
      </c>
      <c r="O726" s="236" t="str">
        <f t="shared" si="11"/>
        <v>#VALUE!</v>
      </c>
      <c r="P726" s="237" t="str">
        <f t="shared" si="12"/>
        <v>NO RX</v>
      </c>
      <c r="Q726" s="237" t="b">
        <v>0</v>
      </c>
      <c r="R726" s="237" t="str">
        <f t="shared" si="27"/>
        <v>LOW</v>
      </c>
      <c r="S726" s="238"/>
      <c r="T726" s="238" t="str">
        <f t="shared" si="30"/>
        <v>  -  </v>
      </c>
      <c r="U726" s="237" t="str">
        <f t="shared" si="31"/>
        <v>DUE COMM</v>
      </c>
      <c r="V726" s="237" t="str">
        <f t="shared" si="16"/>
        <v> </v>
      </c>
      <c r="W726" s="83"/>
      <c r="X726" s="83"/>
      <c r="Y726" s="83"/>
      <c r="Z726" s="83"/>
      <c r="AA726" s="83"/>
      <c r="AB726" s="83"/>
      <c r="AC726" s="83"/>
      <c r="AD726" s="83"/>
      <c r="AE726" s="83"/>
    </row>
    <row r="727">
      <c r="A727" s="244">
        <v>12671.0</v>
      </c>
      <c r="B727" s="245" t="s">
        <v>7569</v>
      </c>
      <c r="C727" s="231" t="b">
        <v>0</v>
      </c>
      <c r="D727" s="235" t="s">
        <v>7552</v>
      </c>
      <c r="E727" s="236" t="str">
        <f t="shared" si="1"/>
        <v>#VALUE!</v>
      </c>
      <c r="F727" s="236" t="str">
        <f t="shared" si="2"/>
        <v>#VALUE!</v>
      </c>
      <c r="G727" s="236" t="str">
        <f t="shared" si="3"/>
        <v>OPI RX</v>
      </c>
      <c r="H727" s="236" t="str">
        <f t="shared" si="4"/>
        <v>#VALUE!</v>
      </c>
      <c r="I727" s="236" t="str">
        <f t="shared" si="5"/>
        <v>#VALUE!</v>
      </c>
      <c r="J727" s="236" t="str">
        <f t="shared" si="6"/>
        <v>#VALUE!</v>
      </c>
      <c r="K727" s="236" t="str">
        <f t="shared" si="7"/>
        <v>#VALUE!</v>
      </c>
      <c r="L727" s="236" t="str">
        <f t="shared" si="8"/>
        <v>#VALUE!</v>
      </c>
      <c r="M727" s="236" t="str">
        <f t="shared" si="9"/>
        <v>#VALUE!</v>
      </c>
      <c r="N727" s="236" t="str">
        <f t="shared" si="10"/>
        <v>#VALUE!</v>
      </c>
      <c r="O727" s="236" t="str">
        <f t="shared" si="11"/>
        <v>#VALUE!</v>
      </c>
      <c r="P727" s="237" t="str">
        <f t="shared" si="12"/>
        <v>OPIOIDS</v>
      </c>
      <c r="Q727" s="237" t="b">
        <v>0</v>
      </c>
      <c r="R727" s="237" t="str">
        <f t="shared" si="27"/>
        <v>LOW</v>
      </c>
      <c r="S727" s="238"/>
      <c r="T727" s="238" t="str">
        <f t="shared" si="30"/>
        <v>  -  </v>
      </c>
      <c r="U727" s="237" t="str">
        <f t="shared" si="31"/>
        <v>DUE COMM</v>
      </c>
      <c r="V727" s="237" t="str">
        <f t="shared" si="16"/>
        <v> </v>
      </c>
      <c r="W727" s="83"/>
      <c r="X727" s="83"/>
      <c r="Y727" s="83"/>
      <c r="Z727" s="83"/>
      <c r="AA727" s="83"/>
      <c r="AB727" s="83"/>
      <c r="AC727" s="83"/>
      <c r="AD727" s="83"/>
      <c r="AE727" s="83"/>
    </row>
    <row r="728">
      <c r="A728" s="233">
        <v>12675.0</v>
      </c>
      <c r="B728" s="234" t="s">
        <v>7566</v>
      </c>
      <c r="C728" s="230" t="b">
        <v>1</v>
      </c>
      <c r="D728" s="235">
        <v>44591.0</v>
      </c>
      <c r="E728" s="236" t="str">
        <f t="shared" si="1"/>
        <v>#VALUE!</v>
      </c>
      <c r="F728" s="236" t="str">
        <f t="shared" si="2"/>
        <v>OPI RX</v>
      </c>
      <c r="G728" s="236" t="str">
        <f t="shared" si="3"/>
        <v>#VALUE!</v>
      </c>
      <c r="H728" s="236" t="str">
        <f t="shared" si="4"/>
        <v>#VALUE!</v>
      </c>
      <c r="I728" s="236" t="str">
        <f t="shared" si="5"/>
        <v>#VALUE!</v>
      </c>
      <c r="J728" s="236" t="str">
        <f t="shared" si="6"/>
        <v>#VALUE!</v>
      </c>
      <c r="K728" s="236" t="str">
        <f t="shared" si="7"/>
        <v>#VALUE!</v>
      </c>
      <c r="L728" s="236" t="str">
        <f t="shared" si="8"/>
        <v>#VALUE!</v>
      </c>
      <c r="M728" s="236" t="str">
        <f t="shared" si="9"/>
        <v>#VALUE!</v>
      </c>
      <c r="N728" s="236" t="str">
        <f t="shared" si="10"/>
        <v>#VALUE!</v>
      </c>
      <c r="O728" s="236" t="str">
        <f t="shared" si="11"/>
        <v>#VALUE!</v>
      </c>
      <c r="P728" s="237" t="str">
        <f t="shared" si="12"/>
        <v>OPIOIDS</v>
      </c>
      <c r="Q728" s="234" t="b">
        <v>0</v>
      </c>
      <c r="R728" s="237" t="str">
        <f t="shared" si="27"/>
        <v>LOW</v>
      </c>
      <c r="S728" s="238">
        <v>44473.0</v>
      </c>
      <c r="T728" s="243">
        <f t="shared" si="30"/>
        <v>44591</v>
      </c>
      <c r="U728" s="237" t="str">
        <f t="shared" si="31"/>
        <v> </v>
      </c>
      <c r="V728" s="237" t="str">
        <f t="shared" si="16"/>
        <v> </v>
      </c>
      <c r="W728" s="83"/>
      <c r="X728" s="83"/>
      <c r="Y728" s="83"/>
      <c r="Z728" s="83"/>
      <c r="AA728" s="83"/>
      <c r="AB728" s="83"/>
      <c r="AC728" s="83"/>
      <c r="AD728" s="83"/>
      <c r="AE728" s="83"/>
    </row>
    <row r="729">
      <c r="A729" s="233">
        <v>12676.0</v>
      </c>
      <c r="B729" s="234" t="s">
        <v>7853</v>
      </c>
      <c r="C729" s="230" t="b">
        <v>1</v>
      </c>
      <c r="D729" s="243">
        <v>44440.0</v>
      </c>
      <c r="E729" s="236" t="str">
        <f t="shared" si="1"/>
        <v>#VALUE!</v>
      </c>
      <c r="F729" s="236" t="str">
        <f t="shared" si="2"/>
        <v>OPI RX</v>
      </c>
      <c r="G729" s="236" t="str">
        <f t="shared" si="3"/>
        <v>#VALUE!</v>
      </c>
      <c r="H729" s="236" t="str">
        <f t="shared" si="4"/>
        <v>#VALUE!</v>
      </c>
      <c r="I729" s="236" t="str">
        <f t="shared" si="5"/>
        <v>#VALUE!</v>
      </c>
      <c r="J729" s="236" t="str">
        <f t="shared" si="6"/>
        <v>#VALUE!</v>
      </c>
      <c r="K729" s="236" t="str">
        <f t="shared" si="7"/>
        <v>#VALUE!</v>
      </c>
      <c r="L729" s="236" t="str">
        <f t="shared" si="8"/>
        <v>#VALUE!</v>
      </c>
      <c r="M729" s="236" t="str">
        <f t="shared" si="9"/>
        <v>#VALUE!</v>
      </c>
      <c r="N729" s="236" t="str">
        <f t="shared" si="10"/>
        <v>#VALUE!</v>
      </c>
      <c r="O729" s="236" t="str">
        <f t="shared" si="11"/>
        <v>#VALUE!</v>
      </c>
      <c r="P729" s="237" t="str">
        <f t="shared" si="12"/>
        <v>OPIOIDS</v>
      </c>
      <c r="Q729" s="237" t="b">
        <v>0</v>
      </c>
      <c r="R729" s="237" t="str">
        <f t="shared" si="27"/>
        <v>LOW</v>
      </c>
      <c r="S729" s="238"/>
      <c r="T729" s="243">
        <f t="shared" si="30"/>
        <v>44440</v>
      </c>
      <c r="U729" s="237" t="str">
        <f t="shared" si="31"/>
        <v>DUE COMM</v>
      </c>
      <c r="V729" s="237" t="str">
        <f t="shared" si="16"/>
        <v> </v>
      </c>
      <c r="W729" s="83"/>
      <c r="X729" s="83"/>
      <c r="Y729" s="83"/>
      <c r="Z729" s="83"/>
      <c r="AA729" s="83"/>
      <c r="AB729" s="83"/>
      <c r="AC729" s="83"/>
      <c r="AD729" s="83"/>
      <c r="AE729" s="83"/>
    </row>
    <row r="730">
      <c r="A730" s="244">
        <v>12677.0</v>
      </c>
      <c r="B730" s="245" t="s">
        <v>7556</v>
      </c>
      <c r="C730" s="231" t="b">
        <v>0</v>
      </c>
      <c r="D730" s="235" t="s">
        <v>7552</v>
      </c>
      <c r="E730" s="236" t="str">
        <f t="shared" si="1"/>
        <v>OPI RX</v>
      </c>
      <c r="F730" s="236" t="str">
        <f t="shared" si="2"/>
        <v>#VALUE!</v>
      </c>
      <c r="G730" s="236" t="str">
        <f t="shared" si="3"/>
        <v>#VALUE!</v>
      </c>
      <c r="H730" s="236" t="str">
        <f t="shared" si="4"/>
        <v>#VALUE!</v>
      </c>
      <c r="I730" s="236" t="str">
        <f t="shared" si="5"/>
        <v>#VALUE!</v>
      </c>
      <c r="J730" s="236" t="str">
        <f t="shared" si="6"/>
        <v>#VALUE!</v>
      </c>
      <c r="K730" s="236" t="str">
        <f t="shared" si="7"/>
        <v>#VALUE!</v>
      </c>
      <c r="L730" s="236" t="str">
        <f t="shared" si="8"/>
        <v>#VALUE!</v>
      </c>
      <c r="M730" s="236" t="str">
        <f t="shared" si="9"/>
        <v>#VALUE!</v>
      </c>
      <c r="N730" s="236" t="str">
        <f t="shared" si="10"/>
        <v>#VALUE!</v>
      </c>
      <c r="O730" s="236" t="str">
        <f t="shared" si="11"/>
        <v>#VALUE!</v>
      </c>
      <c r="P730" s="237" t="str">
        <f t="shared" si="12"/>
        <v>OPIOIDS</v>
      </c>
      <c r="Q730" s="237" t="b">
        <v>0</v>
      </c>
      <c r="R730" s="237" t="str">
        <f t="shared" si="27"/>
        <v>LOW</v>
      </c>
      <c r="S730" s="238"/>
      <c r="T730" s="238" t="str">
        <f t="shared" si="30"/>
        <v>  -  </v>
      </c>
      <c r="U730" s="237" t="str">
        <f t="shared" si="31"/>
        <v>DUE COMM</v>
      </c>
      <c r="V730" s="237" t="str">
        <f t="shared" si="16"/>
        <v> </v>
      </c>
      <c r="W730" s="83"/>
      <c r="X730" s="83"/>
      <c r="Y730" s="83"/>
      <c r="Z730" s="83"/>
      <c r="AA730" s="83"/>
      <c r="AB730" s="83"/>
      <c r="AC730" s="83"/>
      <c r="AD730" s="83"/>
      <c r="AE730" s="83"/>
    </row>
    <row r="731">
      <c r="A731" s="244">
        <v>12682.0</v>
      </c>
      <c r="B731" s="246" t="s">
        <v>7854</v>
      </c>
      <c r="C731" s="231" t="b">
        <v>1</v>
      </c>
      <c r="D731" s="235">
        <v>44620.0</v>
      </c>
      <c r="E731" s="236" t="str">
        <f t="shared" si="1"/>
        <v>#VALUE!</v>
      </c>
      <c r="F731" s="236" t="str">
        <f t="shared" si="2"/>
        <v>#VALUE!</v>
      </c>
      <c r="G731" s="236" t="str">
        <f t="shared" si="3"/>
        <v>OPI RX</v>
      </c>
      <c r="H731" s="236" t="str">
        <f t="shared" si="4"/>
        <v>#VALUE!</v>
      </c>
      <c r="I731" s="236" t="str">
        <f t="shared" si="5"/>
        <v>#VALUE!</v>
      </c>
      <c r="J731" s="236" t="str">
        <f t="shared" si="6"/>
        <v>#VALUE!</v>
      </c>
      <c r="K731" s="236" t="str">
        <f t="shared" si="7"/>
        <v>#VALUE!</v>
      </c>
      <c r="L731" s="236" t="str">
        <f t="shared" si="8"/>
        <v>#VALUE!</v>
      </c>
      <c r="M731" s="236" t="str">
        <f t="shared" si="9"/>
        <v>#VALUE!</v>
      </c>
      <c r="N731" s="236" t="str">
        <f t="shared" si="10"/>
        <v>#VALUE!</v>
      </c>
      <c r="O731" s="236" t="str">
        <f t="shared" si="11"/>
        <v>#VALUE!</v>
      </c>
      <c r="P731" s="237" t="str">
        <f t="shared" si="12"/>
        <v>OPIOIDS</v>
      </c>
      <c r="Q731" s="237" t="b">
        <v>0</v>
      </c>
      <c r="R731" s="237" t="str">
        <f t="shared" si="27"/>
        <v>LOW</v>
      </c>
      <c r="S731" s="238">
        <v>44418.0</v>
      </c>
      <c r="T731" s="243">
        <f t="shared" si="30"/>
        <v>44620</v>
      </c>
      <c r="U731" s="237" t="str">
        <f t="shared" si="31"/>
        <v> </v>
      </c>
      <c r="V731" s="237" t="str">
        <f t="shared" si="16"/>
        <v> </v>
      </c>
      <c r="W731" s="83"/>
      <c r="X731" s="83"/>
      <c r="Y731" s="83"/>
      <c r="Z731" s="83"/>
      <c r="AA731" s="83"/>
      <c r="AB731" s="83"/>
      <c r="AC731" s="83"/>
      <c r="AD731" s="83"/>
      <c r="AE731" s="83"/>
    </row>
    <row r="732">
      <c r="A732" s="244">
        <v>12683.0</v>
      </c>
      <c r="B732" s="245" t="s">
        <v>7576</v>
      </c>
      <c r="C732" s="231" t="b">
        <v>0</v>
      </c>
      <c r="D732" s="235" t="s">
        <v>7552</v>
      </c>
      <c r="E732" s="236" t="str">
        <f t="shared" si="1"/>
        <v>#VALUE!</v>
      </c>
      <c r="F732" s="236" t="str">
        <f t="shared" si="2"/>
        <v>#VALUE!</v>
      </c>
      <c r="G732" s="236" t="str">
        <f t="shared" si="3"/>
        <v>#VALUE!</v>
      </c>
      <c r="H732" s="236" t="str">
        <f t="shared" si="4"/>
        <v>#VALUE!</v>
      </c>
      <c r="I732" s="236" t="str">
        <f t="shared" si="5"/>
        <v>#VALUE!</v>
      </c>
      <c r="J732" s="236" t="str">
        <f t="shared" si="6"/>
        <v>#VALUE!</v>
      </c>
      <c r="K732" s="236" t="str">
        <f t="shared" si="7"/>
        <v>#VALUE!</v>
      </c>
      <c r="L732" s="236" t="str">
        <f t="shared" si="8"/>
        <v>#VALUE!</v>
      </c>
      <c r="M732" s="236" t="str">
        <f t="shared" si="9"/>
        <v>#VALUE!</v>
      </c>
      <c r="N732" s="236" t="str">
        <f t="shared" si="10"/>
        <v>#VALUE!</v>
      </c>
      <c r="O732" s="236" t="str">
        <f t="shared" si="11"/>
        <v>#VALUE!</v>
      </c>
      <c r="P732" s="237" t="str">
        <f t="shared" si="12"/>
        <v>NO RX</v>
      </c>
      <c r="Q732" s="237" t="b">
        <v>0</v>
      </c>
      <c r="R732" s="237" t="str">
        <f t="shared" si="27"/>
        <v>LOW</v>
      </c>
      <c r="S732" s="238"/>
      <c r="T732" s="238" t="str">
        <f t="shared" si="30"/>
        <v>  -  </v>
      </c>
      <c r="U732" s="237" t="str">
        <f t="shared" si="31"/>
        <v>DUE COMM</v>
      </c>
      <c r="V732" s="237" t="str">
        <f t="shared" si="16"/>
        <v> </v>
      </c>
      <c r="W732" s="83"/>
      <c r="X732" s="83"/>
      <c r="Y732" s="83"/>
      <c r="Z732" s="83"/>
      <c r="AA732" s="83"/>
      <c r="AB732" s="83"/>
      <c r="AC732" s="83"/>
      <c r="AD732" s="83"/>
      <c r="AE732" s="83"/>
    </row>
    <row r="733">
      <c r="A733" s="244">
        <v>12690.0</v>
      </c>
      <c r="B733" s="245" t="s">
        <v>7585</v>
      </c>
      <c r="C733" s="231" t="b">
        <v>0</v>
      </c>
      <c r="D733" s="235" t="s">
        <v>7552</v>
      </c>
      <c r="E733" s="236" t="str">
        <f t="shared" si="1"/>
        <v>#VALUE!</v>
      </c>
      <c r="F733" s="236" t="str">
        <f t="shared" si="2"/>
        <v>OPI RX</v>
      </c>
      <c r="G733" s="236" t="str">
        <f t="shared" si="3"/>
        <v>#VALUE!</v>
      </c>
      <c r="H733" s="236" t="str">
        <f t="shared" si="4"/>
        <v>#VALUE!</v>
      </c>
      <c r="I733" s="236" t="str">
        <f t="shared" si="5"/>
        <v>#VALUE!</v>
      </c>
      <c r="J733" s="236" t="str">
        <f t="shared" si="6"/>
        <v>#VALUE!</v>
      </c>
      <c r="K733" s="236" t="str">
        <f t="shared" si="7"/>
        <v>#VALUE!</v>
      </c>
      <c r="L733" s="236" t="str">
        <f t="shared" si="8"/>
        <v>#VALUE!</v>
      </c>
      <c r="M733" s="236" t="str">
        <f t="shared" si="9"/>
        <v>#VALUE!</v>
      </c>
      <c r="N733" s="236" t="str">
        <f t="shared" si="10"/>
        <v>#VALUE!</v>
      </c>
      <c r="O733" s="236" t="str">
        <f t="shared" si="11"/>
        <v>#VALUE!</v>
      </c>
      <c r="P733" s="237" t="str">
        <f t="shared" si="12"/>
        <v>OPIOIDS</v>
      </c>
      <c r="Q733" s="237" t="b">
        <v>0</v>
      </c>
      <c r="R733" s="237" t="str">
        <f t="shared" si="27"/>
        <v>LOW</v>
      </c>
      <c r="S733" s="238"/>
      <c r="T733" s="238" t="str">
        <f t="shared" si="30"/>
        <v>  -  </v>
      </c>
      <c r="U733" s="237" t="str">
        <f t="shared" si="31"/>
        <v>DUE COMM</v>
      </c>
      <c r="V733" s="237" t="str">
        <f t="shared" si="16"/>
        <v> </v>
      </c>
      <c r="W733" s="83"/>
      <c r="X733" s="83"/>
      <c r="Y733" s="83"/>
      <c r="Z733" s="83"/>
      <c r="AA733" s="83"/>
      <c r="AB733" s="83"/>
      <c r="AC733" s="83"/>
      <c r="AD733" s="83"/>
      <c r="AE733" s="83"/>
    </row>
    <row r="734">
      <c r="A734" s="247" t="s">
        <v>7855</v>
      </c>
      <c r="B734" s="246" t="s">
        <v>7855</v>
      </c>
      <c r="C734" s="230" t="b">
        <v>1</v>
      </c>
      <c r="D734" s="235">
        <v>44636.0</v>
      </c>
      <c r="E734" s="236" t="str">
        <f t="shared" si="1"/>
        <v>#VALUE!</v>
      </c>
      <c r="F734" s="236" t="str">
        <f t="shared" si="2"/>
        <v>OPI RX</v>
      </c>
      <c r="G734" s="236" t="str">
        <f t="shared" si="3"/>
        <v>#VALUE!</v>
      </c>
      <c r="H734" s="236" t="str">
        <f t="shared" si="4"/>
        <v>#VALUE!</v>
      </c>
      <c r="I734" s="236" t="str">
        <f t="shared" si="5"/>
        <v>#VALUE!</v>
      </c>
      <c r="J734" s="236" t="str">
        <f t="shared" si="6"/>
        <v>#VALUE!</v>
      </c>
      <c r="K734" s="236" t="str">
        <f t="shared" si="7"/>
        <v>#VALUE!</v>
      </c>
      <c r="L734" s="236" t="str">
        <f t="shared" si="8"/>
        <v>#VALUE!</v>
      </c>
      <c r="M734" s="236" t="str">
        <f t="shared" si="9"/>
        <v>#VALUE!</v>
      </c>
      <c r="N734" s="236" t="str">
        <f t="shared" si="10"/>
        <v>#VALUE!</v>
      </c>
      <c r="O734" s="236" t="str">
        <f t="shared" si="11"/>
        <v>#VALUE!</v>
      </c>
      <c r="P734" s="237" t="str">
        <f t="shared" si="12"/>
        <v>OPIOIDS</v>
      </c>
      <c r="Q734" s="237" t="b">
        <v>1</v>
      </c>
      <c r="R734" s="237" t="str">
        <f t="shared" si="27"/>
        <v>HIGH</v>
      </c>
      <c r="S734" s="238">
        <v>44406.0</v>
      </c>
      <c r="T734" s="243">
        <f t="shared" si="30"/>
        <v>44636</v>
      </c>
      <c r="U734" s="237" t="str">
        <f t="shared" si="31"/>
        <v> </v>
      </c>
      <c r="V734" s="237" t="str">
        <f t="shared" si="16"/>
        <v> </v>
      </c>
      <c r="W734" s="83"/>
      <c r="X734" s="83"/>
      <c r="Y734" s="83"/>
      <c r="Z734" s="83"/>
      <c r="AA734" s="83"/>
      <c r="AB734" s="83"/>
      <c r="AC734" s="83"/>
      <c r="AD734" s="83"/>
      <c r="AE734" s="83"/>
    </row>
    <row r="735">
      <c r="A735" s="244">
        <v>12704.0</v>
      </c>
      <c r="B735" s="245" t="s">
        <v>7569</v>
      </c>
      <c r="C735" s="230" t="b">
        <v>1</v>
      </c>
      <c r="D735" s="235">
        <v>44577.0</v>
      </c>
      <c r="E735" s="236" t="str">
        <f t="shared" si="1"/>
        <v>#VALUE!</v>
      </c>
      <c r="F735" s="236" t="str">
        <f t="shared" si="2"/>
        <v>#VALUE!</v>
      </c>
      <c r="G735" s="236" t="str">
        <f t="shared" si="3"/>
        <v>OPI RX</v>
      </c>
      <c r="H735" s="236" t="str">
        <f t="shared" si="4"/>
        <v>#VALUE!</v>
      </c>
      <c r="I735" s="236" t="str">
        <f t="shared" si="5"/>
        <v>#VALUE!</v>
      </c>
      <c r="J735" s="236" t="str">
        <f t="shared" si="6"/>
        <v>#VALUE!</v>
      </c>
      <c r="K735" s="236" t="str">
        <f t="shared" si="7"/>
        <v>#VALUE!</v>
      </c>
      <c r="L735" s="236" t="str">
        <f t="shared" si="8"/>
        <v>#VALUE!</v>
      </c>
      <c r="M735" s="236" t="str">
        <f t="shared" si="9"/>
        <v>#VALUE!</v>
      </c>
      <c r="N735" s="236" t="str">
        <f t="shared" si="10"/>
        <v>#VALUE!</v>
      </c>
      <c r="O735" s="236" t="str">
        <f t="shared" si="11"/>
        <v>#VALUE!</v>
      </c>
      <c r="P735" s="237" t="str">
        <f t="shared" si="12"/>
        <v>OPIOIDS</v>
      </c>
      <c r="Q735" s="237" t="b">
        <v>0</v>
      </c>
      <c r="R735" s="237" t="str">
        <f t="shared" si="27"/>
        <v>LOW</v>
      </c>
      <c r="S735" s="238"/>
      <c r="T735" s="243">
        <f t="shared" si="30"/>
        <v>44577</v>
      </c>
      <c r="U735" s="237" t="str">
        <f t="shared" si="31"/>
        <v>DUE COMM</v>
      </c>
      <c r="V735" s="237" t="str">
        <f t="shared" si="16"/>
        <v> </v>
      </c>
      <c r="W735" s="83"/>
      <c r="X735" s="83"/>
      <c r="Y735" s="83"/>
      <c r="Z735" s="83"/>
      <c r="AA735" s="83"/>
      <c r="AB735" s="83"/>
      <c r="AC735" s="83"/>
      <c r="AD735" s="83"/>
      <c r="AE735" s="83"/>
    </row>
    <row r="736">
      <c r="A736" s="233">
        <v>12709.0</v>
      </c>
      <c r="B736" s="234" t="s">
        <v>7856</v>
      </c>
      <c r="C736" s="237" t="b">
        <v>1</v>
      </c>
      <c r="D736" s="235">
        <v>44616.0</v>
      </c>
      <c r="E736" s="236" t="str">
        <f t="shared" si="1"/>
        <v>#VALUE!</v>
      </c>
      <c r="F736" s="236" t="str">
        <f t="shared" si="2"/>
        <v>OPI RX</v>
      </c>
      <c r="G736" s="236" t="str">
        <f t="shared" si="3"/>
        <v>#VALUE!</v>
      </c>
      <c r="H736" s="236" t="str">
        <f t="shared" si="4"/>
        <v>#VALUE!</v>
      </c>
      <c r="I736" s="236" t="str">
        <f t="shared" si="5"/>
        <v>#VALUE!</v>
      </c>
      <c r="J736" s="236" t="str">
        <f t="shared" si="6"/>
        <v>#VALUE!</v>
      </c>
      <c r="K736" s="236" t="str">
        <f t="shared" si="7"/>
        <v>#VALUE!</v>
      </c>
      <c r="L736" s="236" t="str">
        <f t="shared" si="8"/>
        <v>#VALUE!</v>
      </c>
      <c r="M736" s="236" t="str">
        <f t="shared" si="9"/>
        <v>#VALUE!</v>
      </c>
      <c r="N736" s="236" t="str">
        <f t="shared" si="10"/>
        <v>#VALUE!</v>
      </c>
      <c r="O736" s="236" t="str">
        <f t="shared" si="11"/>
        <v>#VALUE!</v>
      </c>
      <c r="P736" s="237" t="str">
        <f t="shared" si="12"/>
        <v>OPIOIDS</v>
      </c>
      <c r="Q736" s="237" t="b">
        <v>0</v>
      </c>
      <c r="R736" s="237" t="str">
        <f t="shared" si="27"/>
        <v>LOW</v>
      </c>
      <c r="S736" s="238">
        <v>44461.0</v>
      </c>
      <c r="T736" s="243">
        <f t="shared" si="30"/>
        <v>44616</v>
      </c>
      <c r="U736" s="237" t="str">
        <f t="shared" si="31"/>
        <v> </v>
      </c>
      <c r="V736" s="237" t="str">
        <f t="shared" si="16"/>
        <v> </v>
      </c>
      <c r="W736" s="83"/>
      <c r="X736" s="83"/>
      <c r="Y736" s="83"/>
      <c r="Z736" s="83"/>
      <c r="AA736" s="83"/>
      <c r="AB736" s="83"/>
      <c r="AC736" s="83"/>
      <c r="AD736" s="83"/>
      <c r="AE736" s="83"/>
    </row>
    <row r="737">
      <c r="A737" s="244">
        <v>12710.0</v>
      </c>
      <c r="B737" s="245" t="s">
        <v>7857</v>
      </c>
      <c r="C737" s="230" t="b">
        <v>1</v>
      </c>
      <c r="D737" s="235">
        <v>44578.0</v>
      </c>
      <c r="E737" s="236" t="str">
        <f t="shared" si="1"/>
        <v>#VALUE!</v>
      </c>
      <c r="F737" s="236" t="str">
        <f t="shared" si="2"/>
        <v>#VALUE!</v>
      </c>
      <c r="G737" s="236" t="str">
        <f t="shared" si="3"/>
        <v>#VALUE!</v>
      </c>
      <c r="H737" s="236" t="str">
        <f t="shared" si="4"/>
        <v>#VALUE!</v>
      </c>
      <c r="I737" s="236" t="str">
        <f t="shared" si="5"/>
        <v>#VALUE!</v>
      </c>
      <c r="J737" s="236" t="str">
        <f t="shared" si="6"/>
        <v>#VALUE!</v>
      </c>
      <c r="K737" s="236" t="str">
        <f t="shared" si="7"/>
        <v>#VALUE!</v>
      </c>
      <c r="L737" s="236" t="str">
        <f t="shared" si="8"/>
        <v>#VALUE!</v>
      </c>
      <c r="M737" s="236" t="str">
        <f t="shared" si="9"/>
        <v>#VALUE!</v>
      </c>
      <c r="N737" s="236" t="str">
        <f t="shared" si="10"/>
        <v>#VALUE!</v>
      </c>
      <c r="O737" s="236" t="str">
        <f t="shared" si="11"/>
        <v>#VALUE!</v>
      </c>
      <c r="P737" s="237" t="str">
        <f t="shared" si="12"/>
        <v>NO RX</v>
      </c>
      <c r="Q737" s="234" t="b">
        <v>0</v>
      </c>
      <c r="R737" s="237" t="str">
        <f t="shared" si="27"/>
        <v>LOW</v>
      </c>
      <c r="S737" s="238"/>
      <c r="T737" s="243">
        <f t="shared" si="30"/>
        <v>44578</v>
      </c>
      <c r="U737" s="237" t="str">
        <f t="shared" si="31"/>
        <v>DUE COMM</v>
      </c>
      <c r="V737" s="237" t="str">
        <f t="shared" si="16"/>
        <v> </v>
      </c>
      <c r="W737" s="83"/>
      <c r="X737" s="83"/>
      <c r="Y737" s="83"/>
      <c r="Z737" s="83"/>
      <c r="AA737" s="83"/>
      <c r="AB737" s="83"/>
      <c r="AC737" s="83"/>
      <c r="AD737" s="83"/>
      <c r="AE737" s="83"/>
    </row>
    <row r="738">
      <c r="A738" s="244">
        <v>12715.0</v>
      </c>
      <c r="B738" s="245" t="s">
        <v>7815</v>
      </c>
      <c r="C738" s="230" t="b">
        <v>0</v>
      </c>
      <c r="D738" s="235" t="s">
        <v>7552</v>
      </c>
      <c r="E738" s="236" t="str">
        <f t="shared" si="1"/>
        <v>OPI RX</v>
      </c>
      <c r="F738" s="236" t="str">
        <f t="shared" si="2"/>
        <v>#VALUE!</v>
      </c>
      <c r="G738" s="236" t="str">
        <f t="shared" si="3"/>
        <v>#VALUE!</v>
      </c>
      <c r="H738" s="236" t="str">
        <f t="shared" si="4"/>
        <v>#VALUE!</v>
      </c>
      <c r="I738" s="236" t="str">
        <f t="shared" si="5"/>
        <v>#VALUE!</v>
      </c>
      <c r="J738" s="236" t="str">
        <f t="shared" si="6"/>
        <v>#VALUE!</v>
      </c>
      <c r="K738" s="236" t="str">
        <f t="shared" si="7"/>
        <v>#VALUE!</v>
      </c>
      <c r="L738" s="236" t="str">
        <f t="shared" si="8"/>
        <v>#VALUE!</v>
      </c>
      <c r="M738" s="236" t="str">
        <f t="shared" si="9"/>
        <v>#VALUE!</v>
      </c>
      <c r="N738" s="236" t="str">
        <f t="shared" si="10"/>
        <v>#VALUE!</v>
      </c>
      <c r="O738" s="236" t="str">
        <f t="shared" si="11"/>
        <v>#VALUE!</v>
      </c>
      <c r="P738" s="237" t="str">
        <f t="shared" si="12"/>
        <v>OPIOIDS</v>
      </c>
      <c r="Q738" s="237" t="b">
        <v>0</v>
      </c>
      <c r="R738" s="237" t="str">
        <f t="shared" si="27"/>
        <v>LOW</v>
      </c>
      <c r="S738" s="238"/>
      <c r="T738" s="238" t="str">
        <f t="shared" si="30"/>
        <v>  -  </v>
      </c>
      <c r="U738" s="237" t="str">
        <f t="shared" si="31"/>
        <v>DUE COMM</v>
      </c>
      <c r="V738" s="237" t="str">
        <f t="shared" si="16"/>
        <v> </v>
      </c>
      <c r="W738" s="83"/>
      <c r="X738" s="83"/>
      <c r="Y738" s="83"/>
      <c r="Z738" s="83"/>
      <c r="AA738" s="83"/>
      <c r="AB738" s="83"/>
      <c r="AC738" s="83"/>
      <c r="AD738" s="83"/>
      <c r="AE738" s="83"/>
    </row>
    <row r="739">
      <c r="A739" s="233">
        <v>12721.0</v>
      </c>
      <c r="B739" s="234" t="s">
        <v>7858</v>
      </c>
      <c r="C739" s="231" t="b">
        <v>1</v>
      </c>
      <c r="D739" s="243">
        <v>44539.0</v>
      </c>
      <c r="E739" s="236" t="str">
        <f t="shared" si="1"/>
        <v>#VALUE!</v>
      </c>
      <c r="F739" s="236" t="str">
        <f t="shared" si="2"/>
        <v>#VALUE!</v>
      </c>
      <c r="G739" s="236" t="str">
        <f t="shared" si="3"/>
        <v>#VALUE!</v>
      </c>
      <c r="H739" s="236" t="str">
        <f t="shared" si="4"/>
        <v>#VALUE!</v>
      </c>
      <c r="I739" s="236" t="str">
        <f t="shared" si="5"/>
        <v>#VALUE!</v>
      </c>
      <c r="J739" s="236" t="str">
        <f t="shared" si="6"/>
        <v>#VALUE!</v>
      </c>
      <c r="K739" s="236" t="str">
        <f t="shared" si="7"/>
        <v>#VALUE!</v>
      </c>
      <c r="L739" s="236" t="str">
        <f t="shared" si="8"/>
        <v>#VALUE!</v>
      </c>
      <c r="M739" s="236" t="str">
        <f t="shared" si="9"/>
        <v>OPI RX</v>
      </c>
      <c r="N739" s="236" t="str">
        <f t="shared" si="10"/>
        <v>#VALUE!</v>
      </c>
      <c r="O739" s="236" t="str">
        <f t="shared" si="11"/>
        <v>#VALUE!</v>
      </c>
      <c r="P739" s="237" t="str">
        <f t="shared" si="12"/>
        <v>OPIOIDS</v>
      </c>
      <c r="Q739" s="237" t="b">
        <v>0</v>
      </c>
      <c r="R739" s="237" t="str">
        <f t="shared" si="27"/>
        <v>LOW</v>
      </c>
      <c r="S739" s="238">
        <v>44391.0</v>
      </c>
      <c r="T739" s="243">
        <f t="shared" si="30"/>
        <v>44539</v>
      </c>
      <c r="U739" s="237" t="str">
        <f t="shared" si="31"/>
        <v> </v>
      </c>
      <c r="V739" s="237" t="str">
        <f t="shared" si="16"/>
        <v> </v>
      </c>
      <c r="W739" s="83"/>
      <c r="X739" s="83"/>
      <c r="Y739" s="83"/>
      <c r="Z739" s="83"/>
      <c r="AA739" s="83"/>
      <c r="AB739" s="83"/>
      <c r="AC739" s="83"/>
      <c r="AD739" s="83"/>
      <c r="AE739" s="83"/>
    </row>
    <row r="740">
      <c r="A740" s="244">
        <v>12724.0</v>
      </c>
      <c r="B740" s="245" t="s">
        <v>7685</v>
      </c>
      <c r="C740" s="231" t="b">
        <v>1</v>
      </c>
      <c r="D740" s="243">
        <v>44446.0</v>
      </c>
      <c r="E740" s="236" t="str">
        <f t="shared" si="1"/>
        <v>#VALUE!</v>
      </c>
      <c r="F740" s="236" t="str">
        <f t="shared" si="2"/>
        <v>OPI RX</v>
      </c>
      <c r="G740" s="236" t="str">
        <f t="shared" si="3"/>
        <v>#VALUE!</v>
      </c>
      <c r="H740" s="236" t="str">
        <f t="shared" si="4"/>
        <v>#VALUE!</v>
      </c>
      <c r="I740" s="236" t="str">
        <f t="shared" si="5"/>
        <v>#VALUE!</v>
      </c>
      <c r="J740" s="236" t="str">
        <f t="shared" si="6"/>
        <v>#VALUE!</v>
      </c>
      <c r="K740" s="236" t="str">
        <f t="shared" si="7"/>
        <v>#VALUE!</v>
      </c>
      <c r="L740" s="236" t="str">
        <f t="shared" si="8"/>
        <v>#VALUE!</v>
      </c>
      <c r="M740" s="236" t="str">
        <f t="shared" si="9"/>
        <v>#VALUE!</v>
      </c>
      <c r="N740" s="236" t="str">
        <f t="shared" si="10"/>
        <v>#VALUE!</v>
      </c>
      <c r="O740" s="236" t="str">
        <f t="shared" si="11"/>
        <v>#VALUE!</v>
      </c>
      <c r="P740" s="237" t="str">
        <f t="shared" si="12"/>
        <v>OPIOIDS</v>
      </c>
      <c r="Q740" s="237" t="b">
        <v>0</v>
      </c>
      <c r="R740" s="237" t="str">
        <f t="shared" si="27"/>
        <v>LOW</v>
      </c>
      <c r="S740" s="238"/>
      <c r="T740" s="243">
        <f t="shared" si="30"/>
        <v>44446</v>
      </c>
      <c r="U740" s="237" t="str">
        <f t="shared" si="31"/>
        <v>DUE COMM</v>
      </c>
      <c r="V740" s="237" t="str">
        <f t="shared" si="16"/>
        <v> </v>
      </c>
      <c r="W740" s="83"/>
      <c r="X740" s="83"/>
      <c r="Y740" s="83"/>
      <c r="Z740" s="83"/>
      <c r="AA740" s="83"/>
      <c r="AB740" s="83"/>
      <c r="AC740" s="83"/>
      <c r="AD740" s="83"/>
      <c r="AE740" s="83"/>
    </row>
    <row r="741">
      <c r="A741" s="233">
        <v>12729.0</v>
      </c>
      <c r="B741" s="239" t="s">
        <v>7552</v>
      </c>
      <c r="C741" s="231" t="b">
        <v>0</v>
      </c>
      <c r="D741" s="235" t="s">
        <v>7552</v>
      </c>
      <c r="E741" s="236" t="str">
        <f t="shared" si="1"/>
        <v>#VALUE!</v>
      </c>
      <c r="F741" s="236" t="str">
        <f t="shared" si="2"/>
        <v>#VALUE!</v>
      </c>
      <c r="G741" s="236" t="str">
        <f t="shared" si="3"/>
        <v>#VALUE!</v>
      </c>
      <c r="H741" s="236" t="str">
        <f t="shared" si="4"/>
        <v>#VALUE!</v>
      </c>
      <c r="I741" s="236" t="str">
        <f t="shared" si="5"/>
        <v>#VALUE!</v>
      </c>
      <c r="J741" s="236" t="str">
        <f t="shared" si="6"/>
        <v>#VALUE!</v>
      </c>
      <c r="K741" s="236" t="str">
        <f t="shared" si="7"/>
        <v>#VALUE!</v>
      </c>
      <c r="L741" s="236" t="str">
        <f t="shared" si="8"/>
        <v>#VALUE!</v>
      </c>
      <c r="M741" s="236" t="str">
        <f t="shared" si="9"/>
        <v>#VALUE!</v>
      </c>
      <c r="N741" s="236" t="str">
        <f t="shared" si="10"/>
        <v>#VALUE!</v>
      </c>
      <c r="O741" s="236" t="str">
        <f t="shared" si="11"/>
        <v>#VALUE!</v>
      </c>
      <c r="P741" s="237" t="str">
        <f t="shared" si="12"/>
        <v>NO RX</v>
      </c>
      <c r="Q741" s="237" t="b">
        <v>0</v>
      </c>
      <c r="R741" s="237" t="str">
        <f t="shared" si="27"/>
        <v>LOW</v>
      </c>
      <c r="S741" s="238"/>
      <c r="T741" s="238" t="str">
        <f t="shared" si="30"/>
        <v>  -  </v>
      </c>
      <c r="U741" s="237" t="str">
        <f t="shared" si="31"/>
        <v>DUE COMM</v>
      </c>
      <c r="V741" s="237" t="str">
        <f t="shared" si="16"/>
        <v> </v>
      </c>
      <c r="W741" s="83"/>
      <c r="X741" s="83"/>
      <c r="Y741" s="83"/>
      <c r="Z741" s="83"/>
      <c r="AA741" s="83"/>
      <c r="AB741" s="83"/>
      <c r="AC741" s="83"/>
      <c r="AD741" s="83"/>
      <c r="AE741" s="83"/>
    </row>
    <row r="742">
      <c r="A742" s="244">
        <v>12735.0</v>
      </c>
      <c r="B742" s="245" t="s">
        <v>7580</v>
      </c>
      <c r="C742" s="230" t="b">
        <v>0</v>
      </c>
      <c r="D742" s="235" t="s">
        <v>7552</v>
      </c>
      <c r="E742" s="236" t="str">
        <f t="shared" si="1"/>
        <v>#VALUE!</v>
      </c>
      <c r="F742" s="236" t="str">
        <f t="shared" si="2"/>
        <v>#VALUE!</v>
      </c>
      <c r="G742" s="236" t="str">
        <f t="shared" si="3"/>
        <v>#VALUE!</v>
      </c>
      <c r="H742" s="236" t="str">
        <f t="shared" si="4"/>
        <v>#VALUE!</v>
      </c>
      <c r="I742" s="236" t="str">
        <f t="shared" si="5"/>
        <v>#VALUE!</v>
      </c>
      <c r="J742" s="236" t="str">
        <f t="shared" si="6"/>
        <v>#VALUE!</v>
      </c>
      <c r="K742" s="236" t="str">
        <f t="shared" si="7"/>
        <v>#VALUE!</v>
      </c>
      <c r="L742" s="236" t="str">
        <f t="shared" si="8"/>
        <v>#VALUE!</v>
      </c>
      <c r="M742" s="236" t="str">
        <f t="shared" si="9"/>
        <v>OPI RX</v>
      </c>
      <c r="N742" s="236" t="str">
        <f t="shared" si="10"/>
        <v>#VALUE!</v>
      </c>
      <c r="O742" s="236" t="str">
        <f t="shared" si="11"/>
        <v>#VALUE!</v>
      </c>
      <c r="P742" s="237" t="str">
        <f t="shared" si="12"/>
        <v>OPIOIDS</v>
      </c>
      <c r="Q742" s="237" t="b">
        <v>0</v>
      </c>
      <c r="R742" s="237" t="str">
        <f t="shared" si="27"/>
        <v>LOW</v>
      </c>
      <c r="S742" s="238"/>
      <c r="T742" s="238" t="str">
        <f t="shared" si="30"/>
        <v>  -  </v>
      </c>
      <c r="U742" s="237" t="str">
        <f t="shared" si="31"/>
        <v>DUE COMM</v>
      </c>
      <c r="V742" s="237" t="str">
        <f t="shared" si="16"/>
        <v> </v>
      </c>
      <c r="W742" s="83"/>
      <c r="X742" s="83"/>
      <c r="Y742" s="83"/>
      <c r="Z742" s="83"/>
      <c r="AA742" s="83"/>
      <c r="AB742" s="83"/>
      <c r="AC742" s="83"/>
      <c r="AD742" s="83"/>
      <c r="AE742" s="83"/>
    </row>
    <row r="743">
      <c r="A743" s="233">
        <v>12740.0</v>
      </c>
      <c r="B743" s="239" t="s">
        <v>7580</v>
      </c>
      <c r="C743" s="230" t="b">
        <v>1</v>
      </c>
      <c r="D743" s="235">
        <v>44616.0</v>
      </c>
      <c r="E743" s="236" t="str">
        <f t="shared" si="1"/>
        <v>#VALUE!</v>
      </c>
      <c r="F743" s="236" t="str">
        <f t="shared" si="2"/>
        <v>#VALUE!</v>
      </c>
      <c r="G743" s="236" t="str">
        <f t="shared" si="3"/>
        <v>#VALUE!</v>
      </c>
      <c r="H743" s="236" t="str">
        <f t="shared" si="4"/>
        <v>#VALUE!</v>
      </c>
      <c r="I743" s="236" t="str">
        <f t="shared" si="5"/>
        <v>#VALUE!</v>
      </c>
      <c r="J743" s="236" t="str">
        <f t="shared" si="6"/>
        <v>#VALUE!</v>
      </c>
      <c r="K743" s="236" t="str">
        <f t="shared" si="7"/>
        <v>#VALUE!</v>
      </c>
      <c r="L743" s="236" t="str">
        <f t="shared" si="8"/>
        <v>#VALUE!</v>
      </c>
      <c r="M743" s="236" t="str">
        <f t="shared" si="9"/>
        <v>OPI RX</v>
      </c>
      <c r="N743" s="236" t="str">
        <f t="shared" si="10"/>
        <v>#VALUE!</v>
      </c>
      <c r="O743" s="236" t="str">
        <f t="shared" si="11"/>
        <v>#VALUE!</v>
      </c>
      <c r="P743" s="237" t="str">
        <f t="shared" si="12"/>
        <v>OPIOIDS</v>
      </c>
      <c r="Q743" s="237" t="b">
        <v>1</v>
      </c>
      <c r="R743" s="237" t="str">
        <f t="shared" si="27"/>
        <v>HIGH</v>
      </c>
      <c r="S743" s="238">
        <v>44470.0</v>
      </c>
      <c r="T743" s="243">
        <f t="shared" si="30"/>
        <v>44616</v>
      </c>
      <c r="U743" s="237" t="str">
        <f t="shared" si="31"/>
        <v> </v>
      </c>
      <c r="V743" s="237" t="str">
        <f t="shared" si="16"/>
        <v> </v>
      </c>
      <c r="W743" s="83"/>
      <c r="X743" s="83"/>
      <c r="Y743" s="83"/>
      <c r="Z743" s="83"/>
      <c r="AA743" s="83"/>
      <c r="AB743" s="83"/>
      <c r="AC743" s="83"/>
      <c r="AD743" s="83"/>
      <c r="AE743" s="83"/>
    </row>
    <row r="744">
      <c r="A744" s="244">
        <v>12741.0</v>
      </c>
      <c r="B744" s="245" t="s">
        <v>7859</v>
      </c>
      <c r="C744" s="230" t="b">
        <v>1</v>
      </c>
      <c r="D744" s="243">
        <v>44535.0</v>
      </c>
      <c r="E744" s="236" t="str">
        <f t="shared" si="1"/>
        <v>#VALUE!</v>
      </c>
      <c r="F744" s="236" t="str">
        <f t="shared" si="2"/>
        <v>OPI RX</v>
      </c>
      <c r="G744" s="236" t="str">
        <f t="shared" si="3"/>
        <v>OPI RX</v>
      </c>
      <c r="H744" s="236" t="str">
        <f t="shared" si="4"/>
        <v>OPI RX</v>
      </c>
      <c r="I744" s="236" t="str">
        <f t="shared" si="5"/>
        <v>#VALUE!</v>
      </c>
      <c r="J744" s="236" t="str">
        <f t="shared" si="6"/>
        <v>#VALUE!</v>
      </c>
      <c r="K744" s="236" t="str">
        <f t="shared" si="7"/>
        <v>#VALUE!</v>
      </c>
      <c r="L744" s="236" t="str">
        <f t="shared" si="8"/>
        <v>#VALUE!</v>
      </c>
      <c r="M744" s="236" t="str">
        <f t="shared" si="9"/>
        <v>#VALUE!</v>
      </c>
      <c r="N744" s="236" t="str">
        <f t="shared" si="10"/>
        <v>#VALUE!</v>
      </c>
      <c r="O744" s="236" t="str">
        <f t="shared" si="11"/>
        <v>#VALUE!</v>
      </c>
      <c r="P744" s="237" t="str">
        <f t="shared" si="12"/>
        <v>OPIOIDS</v>
      </c>
      <c r="Q744" s="237" t="b">
        <v>1</v>
      </c>
      <c r="R744" s="237" t="str">
        <f t="shared" si="27"/>
        <v>HIGH</v>
      </c>
      <c r="S744" s="238">
        <v>44363.0</v>
      </c>
      <c r="T744" s="243">
        <f t="shared" si="30"/>
        <v>44535</v>
      </c>
      <c r="U744" s="237" t="str">
        <f t="shared" si="31"/>
        <v> </v>
      </c>
      <c r="V744" s="237" t="str">
        <f t="shared" si="16"/>
        <v> </v>
      </c>
      <c r="W744" s="83"/>
      <c r="X744" s="83"/>
      <c r="Y744" s="83"/>
      <c r="Z744" s="83"/>
      <c r="AA744" s="83"/>
      <c r="AB744" s="83"/>
      <c r="AC744" s="83"/>
      <c r="AD744" s="83"/>
      <c r="AE744" s="83"/>
    </row>
    <row r="745">
      <c r="A745" s="233">
        <v>12742.0</v>
      </c>
      <c r="B745" s="234" t="s">
        <v>7663</v>
      </c>
      <c r="C745" s="231" t="b">
        <v>1</v>
      </c>
      <c r="D745" s="243">
        <v>44476.0</v>
      </c>
      <c r="E745" s="236" t="str">
        <f t="shared" si="1"/>
        <v>#VALUE!</v>
      </c>
      <c r="F745" s="236" t="str">
        <f t="shared" si="2"/>
        <v>#VALUE!</v>
      </c>
      <c r="G745" s="236" t="str">
        <f t="shared" si="3"/>
        <v>#VALUE!</v>
      </c>
      <c r="H745" s="236" t="str">
        <f t="shared" si="4"/>
        <v>#VALUE!</v>
      </c>
      <c r="I745" s="236" t="str">
        <f t="shared" si="5"/>
        <v>#VALUE!</v>
      </c>
      <c r="J745" s="236" t="str">
        <f t="shared" si="6"/>
        <v>#VALUE!</v>
      </c>
      <c r="K745" s="236" t="str">
        <f t="shared" si="7"/>
        <v>#VALUE!</v>
      </c>
      <c r="L745" s="236" t="str">
        <f t="shared" si="8"/>
        <v>#VALUE!</v>
      </c>
      <c r="M745" s="236" t="str">
        <f t="shared" si="9"/>
        <v>#VALUE!</v>
      </c>
      <c r="N745" s="236" t="str">
        <f t="shared" si="10"/>
        <v>#VALUE!</v>
      </c>
      <c r="O745" s="236" t="str">
        <f t="shared" si="11"/>
        <v>#VALUE!</v>
      </c>
      <c r="P745" s="237" t="str">
        <f t="shared" si="12"/>
        <v>NO RX</v>
      </c>
      <c r="Q745" s="237" t="b">
        <v>0</v>
      </c>
      <c r="R745" s="237" t="str">
        <f t="shared" si="27"/>
        <v>LOW</v>
      </c>
      <c r="S745" s="238">
        <v>44096.0</v>
      </c>
      <c r="T745" s="243">
        <f t="shared" si="30"/>
        <v>44476</v>
      </c>
      <c r="U745" s="237" t="str">
        <f t="shared" si="31"/>
        <v>DUE COMM</v>
      </c>
      <c r="V745" s="237" t="str">
        <f t="shared" si="16"/>
        <v> </v>
      </c>
      <c r="W745" s="83"/>
      <c r="X745" s="83"/>
      <c r="Y745" s="83"/>
      <c r="Z745" s="83"/>
      <c r="AA745" s="83"/>
      <c r="AB745" s="83"/>
      <c r="AC745" s="83"/>
      <c r="AD745" s="83"/>
      <c r="AE745" s="83"/>
    </row>
    <row r="746">
      <c r="A746" s="244">
        <v>12743.0</v>
      </c>
      <c r="B746" s="245" t="s">
        <v>7571</v>
      </c>
      <c r="C746" s="231" t="b">
        <v>0</v>
      </c>
      <c r="D746" s="235" t="s">
        <v>7552</v>
      </c>
      <c r="E746" s="236" t="str">
        <f t="shared" si="1"/>
        <v>#VALUE!</v>
      </c>
      <c r="F746" s="236" t="str">
        <f t="shared" si="2"/>
        <v>OPI RX</v>
      </c>
      <c r="G746" s="236" t="str">
        <f t="shared" si="3"/>
        <v>#VALUE!</v>
      </c>
      <c r="H746" s="236" t="str">
        <f t="shared" si="4"/>
        <v>#VALUE!</v>
      </c>
      <c r="I746" s="236" t="str">
        <f t="shared" si="5"/>
        <v>#VALUE!</v>
      </c>
      <c r="J746" s="236" t="str">
        <f t="shared" si="6"/>
        <v>#VALUE!</v>
      </c>
      <c r="K746" s="236" t="str">
        <f t="shared" si="7"/>
        <v>#VALUE!</v>
      </c>
      <c r="L746" s="236" t="str">
        <f t="shared" si="8"/>
        <v>#VALUE!</v>
      </c>
      <c r="M746" s="236" t="str">
        <f t="shared" si="9"/>
        <v>#VALUE!</v>
      </c>
      <c r="N746" s="236" t="str">
        <f t="shared" si="10"/>
        <v>#VALUE!</v>
      </c>
      <c r="O746" s="236" t="str">
        <f t="shared" si="11"/>
        <v>#VALUE!</v>
      </c>
      <c r="P746" s="237" t="str">
        <f t="shared" si="12"/>
        <v>OPIOIDS</v>
      </c>
      <c r="Q746" s="237" t="b">
        <v>0</v>
      </c>
      <c r="R746" s="237" t="str">
        <f t="shared" si="27"/>
        <v>LOW</v>
      </c>
      <c r="S746" s="238"/>
      <c r="T746" s="238" t="str">
        <f t="shared" si="30"/>
        <v>  -  </v>
      </c>
      <c r="U746" s="237" t="str">
        <f t="shared" si="31"/>
        <v>DUE COMM</v>
      </c>
      <c r="V746" s="237" t="str">
        <f t="shared" si="16"/>
        <v> </v>
      </c>
      <c r="W746" s="83"/>
      <c r="X746" s="83"/>
      <c r="Y746" s="83"/>
      <c r="Z746" s="83"/>
      <c r="AA746" s="83"/>
      <c r="AB746" s="83"/>
      <c r="AC746" s="83"/>
      <c r="AD746" s="83"/>
      <c r="AE746" s="83"/>
    </row>
    <row r="747">
      <c r="A747" s="233">
        <v>12751.0</v>
      </c>
      <c r="B747" s="234" t="s">
        <v>7585</v>
      </c>
      <c r="C747" s="237" t="b">
        <v>1</v>
      </c>
      <c r="D747" s="243">
        <v>44466.0</v>
      </c>
      <c r="E747" s="236" t="str">
        <f t="shared" si="1"/>
        <v>#VALUE!</v>
      </c>
      <c r="F747" s="236" t="str">
        <f t="shared" si="2"/>
        <v>OPI RX</v>
      </c>
      <c r="G747" s="236" t="str">
        <f t="shared" si="3"/>
        <v>#VALUE!</v>
      </c>
      <c r="H747" s="236" t="str">
        <f t="shared" si="4"/>
        <v>#VALUE!</v>
      </c>
      <c r="I747" s="236" t="str">
        <f t="shared" si="5"/>
        <v>#VALUE!</v>
      </c>
      <c r="J747" s="236" t="str">
        <f t="shared" si="6"/>
        <v>#VALUE!</v>
      </c>
      <c r="K747" s="236" t="str">
        <f t="shared" si="7"/>
        <v>#VALUE!</v>
      </c>
      <c r="L747" s="236" t="str">
        <f t="shared" si="8"/>
        <v>#VALUE!</v>
      </c>
      <c r="M747" s="236" t="str">
        <f t="shared" si="9"/>
        <v>#VALUE!</v>
      </c>
      <c r="N747" s="236" t="str">
        <f t="shared" si="10"/>
        <v>#VALUE!</v>
      </c>
      <c r="O747" s="236" t="str">
        <f t="shared" si="11"/>
        <v>#VALUE!</v>
      </c>
      <c r="P747" s="237" t="str">
        <f t="shared" si="12"/>
        <v>OPIOIDS</v>
      </c>
      <c r="Q747" s="237" t="b">
        <v>0</v>
      </c>
      <c r="R747" s="237" t="str">
        <f t="shared" si="27"/>
        <v>LOW</v>
      </c>
      <c r="S747" s="238"/>
      <c r="T747" s="243">
        <f t="shared" si="30"/>
        <v>44466</v>
      </c>
      <c r="U747" s="237" t="str">
        <f t="shared" si="31"/>
        <v>DUE COMM</v>
      </c>
      <c r="V747" s="237" t="str">
        <f t="shared" si="16"/>
        <v> </v>
      </c>
      <c r="W747" s="83"/>
      <c r="X747" s="83"/>
      <c r="Y747" s="83"/>
      <c r="Z747" s="83"/>
      <c r="AA747" s="83"/>
      <c r="AB747" s="83"/>
      <c r="AC747" s="83"/>
      <c r="AD747" s="83"/>
      <c r="AE747" s="83"/>
    </row>
    <row r="748">
      <c r="A748" s="233">
        <v>12752.0</v>
      </c>
      <c r="B748" s="234" t="s">
        <v>7860</v>
      </c>
      <c r="C748" s="231" t="b">
        <v>0</v>
      </c>
      <c r="D748" s="235" t="s">
        <v>7552</v>
      </c>
      <c r="E748" s="236" t="str">
        <f t="shared" si="1"/>
        <v>#VALUE!</v>
      </c>
      <c r="F748" s="236" t="str">
        <f t="shared" si="2"/>
        <v>#VALUE!</v>
      </c>
      <c r="G748" s="236" t="str">
        <f t="shared" si="3"/>
        <v>#VALUE!</v>
      </c>
      <c r="H748" s="236" t="str">
        <f t="shared" si="4"/>
        <v>#VALUE!</v>
      </c>
      <c r="I748" s="236" t="str">
        <f t="shared" si="5"/>
        <v>#VALUE!</v>
      </c>
      <c r="J748" s="236" t="str">
        <f t="shared" si="6"/>
        <v>#VALUE!</v>
      </c>
      <c r="K748" s="236" t="str">
        <f t="shared" si="7"/>
        <v>#VALUE!</v>
      </c>
      <c r="L748" s="236" t="str">
        <f t="shared" si="8"/>
        <v>#VALUE!</v>
      </c>
      <c r="M748" s="236" t="str">
        <f t="shared" si="9"/>
        <v>#VALUE!</v>
      </c>
      <c r="N748" s="236" t="str">
        <f t="shared" si="10"/>
        <v>OPI RX</v>
      </c>
      <c r="O748" s="236" t="str">
        <f t="shared" si="11"/>
        <v>#VALUE!</v>
      </c>
      <c r="P748" s="237" t="str">
        <f t="shared" si="12"/>
        <v>OPIOIDS</v>
      </c>
      <c r="Q748" s="237" t="b">
        <v>0</v>
      </c>
      <c r="R748" s="237" t="str">
        <f t="shared" si="27"/>
        <v>LOW</v>
      </c>
      <c r="S748" s="238"/>
      <c r="T748" s="238" t="str">
        <f t="shared" si="30"/>
        <v>  -  </v>
      </c>
      <c r="U748" s="237" t="str">
        <f t="shared" si="31"/>
        <v>DUE COMM</v>
      </c>
      <c r="V748" s="237" t="str">
        <f t="shared" si="16"/>
        <v> </v>
      </c>
      <c r="W748" s="83"/>
      <c r="X748" s="83"/>
      <c r="Y748" s="83"/>
      <c r="Z748" s="83"/>
      <c r="AA748" s="83"/>
      <c r="AB748" s="83"/>
      <c r="AC748" s="83"/>
      <c r="AD748" s="83"/>
      <c r="AE748" s="83"/>
    </row>
    <row r="749">
      <c r="A749" s="233">
        <v>12758.0</v>
      </c>
      <c r="B749" s="234" t="s">
        <v>7861</v>
      </c>
      <c r="C749" s="230" t="b">
        <v>1</v>
      </c>
      <c r="D749" s="243">
        <v>44557.0</v>
      </c>
      <c r="E749" s="236" t="str">
        <f t="shared" si="1"/>
        <v>#VALUE!</v>
      </c>
      <c r="F749" s="236" t="str">
        <f t="shared" si="2"/>
        <v>#VALUE!</v>
      </c>
      <c r="G749" s="236" t="str">
        <f t="shared" si="3"/>
        <v>#VALUE!</v>
      </c>
      <c r="H749" s="236" t="str">
        <f t="shared" si="4"/>
        <v>#VALUE!</v>
      </c>
      <c r="I749" s="236" t="str">
        <f t="shared" si="5"/>
        <v>#VALUE!</v>
      </c>
      <c r="J749" s="236" t="str">
        <f t="shared" si="6"/>
        <v>#VALUE!</v>
      </c>
      <c r="K749" s="236" t="str">
        <f t="shared" si="7"/>
        <v>#VALUE!</v>
      </c>
      <c r="L749" s="236" t="str">
        <f t="shared" si="8"/>
        <v>#VALUE!</v>
      </c>
      <c r="M749" s="236" t="str">
        <f t="shared" si="9"/>
        <v>OPI RX</v>
      </c>
      <c r="N749" s="236" t="str">
        <f t="shared" si="10"/>
        <v>#VALUE!</v>
      </c>
      <c r="O749" s="236" t="str">
        <f t="shared" si="11"/>
        <v>#VALUE!</v>
      </c>
      <c r="P749" s="237" t="str">
        <f t="shared" si="12"/>
        <v>OPIOIDS</v>
      </c>
      <c r="Q749" s="237" t="b">
        <v>1</v>
      </c>
      <c r="R749" s="237" t="str">
        <f t="shared" si="27"/>
        <v>HIGH</v>
      </c>
      <c r="S749" s="238">
        <v>43992.0</v>
      </c>
      <c r="T749" s="243">
        <f t="shared" si="30"/>
        <v>44557</v>
      </c>
      <c r="U749" s="237" t="str">
        <f t="shared" si="31"/>
        <v>DUE COMM</v>
      </c>
      <c r="V749" s="237" t="str">
        <f t="shared" si="16"/>
        <v> </v>
      </c>
      <c r="W749" s="83"/>
      <c r="X749" s="83"/>
      <c r="Y749" s="83"/>
      <c r="Z749" s="83"/>
      <c r="AA749" s="83"/>
      <c r="AB749" s="83"/>
      <c r="AC749" s="83"/>
      <c r="AD749" s="83"/>
      <c r="AE749" s="83"/>
    </row>
    <row r="750">
      <c r="A750" s="233">
        <v>12761.0</v>
      </c>
      <c r="B750" s="234" t="s">
        <v>7731</v>
      </c>
      <c r="C750" s="231" t="b">
        <v>1</v>
      </c>
      <c r="D750" s="235">
        <v>44587.0</v>
      </c>
      <c r="E750" s="236" t="str">
        <f t="shared" si="1"/>
        <v>#VALUE!</v>
      </c>
      <c r="F750" s="236" t="str">
        <f t="shared" si="2"/>
        <v>OPI RX</v>
      </c>
      <c r="G750" s="236" t="str">
        <f t="shared" si="3"/>
        <v>#VALUE!</v>
      </c>
      <c r="H750" s="236" t="str">
        <f t="shared" si="4"/>
        <v>#VALUE!</v>
      </c>
      <c r="I750" s="236" t="str">
        <f t="shared" si="5"/>
        <v>#VALUE!</v>
      </c>
      <c r="J750" s="236" t="str">
        <f t="shared" si="6"/>
        <v>#VALUE!</v>
      </c>
      <c r="K750" s="236" t="str">
        <f t="shared" si="7"/>
        <v>#VALUE!</v>
      </c>
      <c r="L750" s="236" t="str">
        <f t="shared" si="8"/>
        <v>#VALUE!</v>
      </c>
      <c r="M750" s="236" t="str">
        <f t="shared" si="9"/>
        <v>#VALUE!</v>
      </c>
      <c r="N750" s="236" t="str">
        <f t="shared" si="10"/>
        <v>#VALUE!</v>
      </c>
      <c r="O750" s="236" t="str">
        <f t="shared" si="11"/>
        <v>#VALUE!</v>
      </c>
      <c r="P750" s="237" t="str">
        <f t="shared" si="12"/>
        <v>OPIOIDS</v>
      </c>
      <c r="Q750" s="237" t="b">
        <v>0</v>
      </c>
      <c r="R750" s="237" t="str">
        <f t="shared" si="27"/>
        <v>LOW</v>
      </c>
      <c r="S750" s="238">
        <v>44459.0</v>
      </c>
      <c r="T750" s="243">
        <f t="shared" si="30"/>
        <v>44587</v>
      </c>
      <c r="U750" s="237" t="str">
        <f t="shared" si="31"/>
        <v> </v>
      </c>
      <c r="V750" s="237" t="str">
        <f t="shared" si="16"/>
        <v> </v>
      </c>
      <c r="W750" s="83"/>
      <c r="X750" s="83"/>
      <c r="Y750" s="83"/>
      <c r="Z750" s="83"/>
      <c r="AA750" s="83"/>
      <c r="AB750" s="83"/>
      <c r="AC750" s="83"/>
      <c r="AD750" s="83"/>
      <c r="AE750" s="83"/>
    </row>
    <row r="751">
      <c r="A751" s="233">
        <v>12764.0</v>
      </c>
      <c r="B751" s="234" t="s">
        <v>7862</v>
      </c>
      <c r="C751" s="230" t="b">
        <v>0</v>
      </c>
      <c r="D751" s="235" t="s">
        <v>7552</v>
      </c>
      <c r="E751" s="236" t="str">
        <f t="shared" si="1"/>
        <v>#VALUE!</v>
      </c>
      <c r="F751" s="236" t="str">
        <f t="shared" si="2"/>
        <v>#VALUE!</v>
      </c>
      <c r="G751" s="236" t="str">
        <f t="shared" si="3"/>
        <v>#VALUE!</v>
      </c>
      <c r="H751" s="236" t="str">
        <f t="shared" si="4"/>
        <v>#VALUE!</v>
      </c>
      <c r="I751" s="236" t="str">
        <f t="shared" si="5"/>
        <v>#VALUE!</v>
      </c>
      <c r="J751" s="236" t="str">
        <f t="shared" si="6"/>
        <v>#VALUE!</v>
      </c>
      <c r="K751" s="236" t="str">
        <f t="shared" si="7"/>
        <v>#VALUE!</v>
      </c>
      <c r="L751" s="236" t="str">
        <f t="shared" si="8"/>
        <v>#VALUE!</v>
      </c>
      <c r="M751" s="236" t="str">
        <f t="shared" si="9"/>
        <v>OPI RX</v>
      </c>
      <c r="N751" s="236" t="str">
        <f t="shared" si="10"/>
        <v>#VALUE!</v>
      </c>
      <c r="O751" s="236" t="str">
        <f t="shared" si="11"/>
        <v>#VALUE!</v>
      </c>
      <c r="P751" s="237" t="str">
        <f t="shared" si="12"/>
        <v>OPIOIDS</v>
      </c>
      <c r="Q751" s="234" t="b">
        <v>0</v>
      </c>
      <c r="R751" s="237" t="str">
        <f t="shared" si="27"/>
        <v>LOW</v>
      </c>
      <c r="S751" s="238"/>
      <c r="T751" s="238" t="str">
        <f t="shared" si="30"/>
        <v>  -  </v>
      </c>
      <c r="U751" s="237" t="str">
        <f t="shared" si="31"/>
        <v>DUE COMM</v>
      </c>
      <c r="V751" s="237" t="str">
        <f t="shared" si="16"/>
        <v> </v>
      </c>
      <c r="W751" s="83"/>
      <c r="X751" s="83"/>
      <c r="Y751" s="83"/>
      <c r="Z751" s="83"/>
      <c r="AA751" s="83"/>
      <c r="AB751" s="83"/>
      <c r="AC751" s="83"/>
      <c r="AD751" s="83"/>
      <c r="AE751" s="83"/>
    </row>
    <row r="752">
      <c r="A752" s="244">
        <v>12767.0</v>
      </c>
      <c r="B752" s="239" t="s">
        <v>7552</v>
      </c>
      <c r="C752" s="231" t="b">
        <v>0</v>
      </c>
      <c r="D752" s="235" t="s">
        <v>7552</v>
      </c>
      <c r="E752" s="236" t="str">
        <f t="shared" si="1"/>
        <v>#VALUE!</v>
      </c>
      <c r="F752" s="236" t="str">
        <f t="shared" si="2"/>
        <v>#VALUE!</v>
      </c>
      <c r="G752" s="236" t="str">
        <f t="shared" si="3"/>
        <v>#VALUE!</v>
      </c>
      <c r="H752" s="236" t="str">
        <f t="shared" si="4"/>
        <v>#VALUE!</v>
      </c>
      <c r="I752" s="236" t="str">
        <f t="shared" si="5"/>
        <v>#VALUE!</v>
      </c>
      <c r="J752" s="236" t="str">
        <f t="shared" si="6"/>
        <v>#VALUE!</v>
      </c>
      <c r="K752" s="236" t="str">
        <f t="shared" si="7"/>
        <v>#VALUE!</v>
      </c>
      <c r="L752" s="236" t="str">
        <f t="shared" si="8"/>
        <v>#VALUE!</v>
      </c>
      <c r="M752" s="236" t="str">
        <f t="shared" si="9"/>
        <v>#VALUE!</v>
      </c>
      <c r="N752" s="236" t="str">
        <f t="shared" si="10"/>
        <v>#VALUE!</v>
      </c>
      <c r="O752" s="236" t="str">
        <f t="shared" si="11"/>
        <v>#VALUE!</v>
      </c>
      <c r="P752" s="237" t="str">
        <f t="shared" si="12"/>
        <v>NO RX</v>
      </c>
      <c r="Q752" s="237" t="b">
        <v>0</v>
      </c>
      <c r="R752" s="237" t="str">
        <f t="shared" si="27"/>
        <v>LOW</v>
      </c>
      <c r="S752" s="238"/>
      <c r="T752" s="238" t="str">
        <f t="shared" si="30"/>
        <v>  -  </v>
      </c>
      <c r="U752" s="237" t="str">
        <f t="shared" si="31"/>
        <v>DUE COMM</v>
      </c>
      <c r="V752" s="237" t="str">
        <f t="shared" si="16"/>
        <v> </v>
      </c>
      <c r="W752" s="83"/>
      <c r="X752" s="83"/>
      <c r="Y752" s="83"/>
      <c r="Z752" s="83"/>
      <c r="AA752" s="83"/>
      <c r="AB752" s="83"/>
      <c r="AC752" s="83"/>
      <c r="AD752" s="83"/>
      <c r="AE752" s="83"/>
    </row>
    <row r="753">
      <c r="A753" s="244">
        <v>12770.0</v>
      </c>
      <c r="B753" s="245" t="s">
        <v>7566</v>
      </c>
      <c r="C753" s="231" t="b">
        <v>0</v>
      </c>
      <c r="D753" s="235" t="s">
        <v>7552</v>
      </c>
      <c r="E753" s="236" t="str">
        <f t="shared" si="1"/>
        <v>#VALUE!</v>
      </c>
      <c r="F753" s="236" t="str">
        <f t="shared" si="2"/>
        <v>OPI RX</v>
      </c>
      <c r="G753" s="236" t="str">
        <f t="shared" si="3"/>
        <v>#VALUE!</v>
      </c>
      <c r="H753" s="236" t="str">
        <f t="shared" si="4"/>
        <v>#VALUE!</v>
      </c>
      <c r="I753" s="236" t="str">
        <f t="shared" si="5"/>
        <v>#VALUE!</v>
      </c>
      <c r="J753" s="236" t="str">
        <f t="shared" si="6"/>
        <v>#VALUE!</v>
      </c>
      <c r="K753" s="236" t="str">
        <f t="shared" si="7"/>
        <v>#VALUE!</v>
      </c>
      <c r="L753" s="236" t="str">
        <f t="shared" si="8"/>
        <v>#VALUE!</v>
      </c>
      <c r="M753" s="236" t="str">
        <f t="shared" si="9"/>
        <v>#VALUE!</v>
      </c>
      <c r="N753" s="236" t="str">
        <f t="shared" si="10"/>
        <v>#VALUE!</v>
      </c>
      <c r="O753" s="236" t="str">
        <f t="shared" si="11"/>
        <v>#VALUE!</v>
      </c>
      <c r="P753" s="237" t="str">
        <f t="shared" si="12"/>
        <v>OPIOIDS</v>
      </c>
      <c r="Q753" s="237" t="b">
        <v>0</v>
      </c>
      <c r="R753" s="237" t="str">
        <f t="shared" si="27"/>
        <v>LOW</v>
      </c>
      <c r="S753" s="238"/>
      <c r="T753" s="238" t="str">
        <f t="shared" si="30"/>
        <v>  -  </v>
      </c>
      <c r="U753" s="237" t="str">
        <f t="shared" si="31"/>
        <v>DUE COMM</v>
      </c>
      <c r="V753" s="237" t="str">
        <f t="shared" si="16"/>
        <v> </v>
      </c>
      <c r="W753" s="83"/>
      <c r="X753" s="83"/>
      <c r="Y753" s="83"/>
      <c r="Z753" s="83"/>
      <c r="AA753" s="83"/>
      <c r="AB753" s="83"/>
      <c r="AC753" s="83"/>
      <c r="AD753" s="83"/>
      <c r="AE753" s="83"/>
    </row>
    <row r="754">
      <c r="A754" s="244">
        <v>12773.0</v>
      </c>
      <c r="B754" s="245" t="s">
        <v>7580</v>
      </c>
      <c r="C754" s="231" t="b">
        <v>0</v>
      </c>
      <c r="D754" s="235" t="s">
        <v>7552</v>
      </c>
      <c r="E754" s="236" t="str">
        <f t="shared" si="1"/>
        <v>#VALUE!</v>
      </c>
      <c r="F754" s="236" t="str">
        <f t="shared" si="2"/>
        <v>#VALUE!</v>
      </c>
      <c r="G754" s="236" t="str">
        <f t="shared" si="3"/>
        <v>#VALUE!</v>
      </c>
      <c r="H754" s="236" t="str">
        <f t="shared" si="4"/>
        <v>#VALUE!</v>
      </c>
      <c r="I754" s="236" t="str">
        <f t="shared" si="5"/>
        <v>#VALUE!</v>
      </c>
      <c r="J754" s="236" t="str">
        <f t="shared" si="6"/>
        <v>#VALUE!</v>
      </c>
      <c r="K754" s="236" t="str">
        <f t="shared" si="7"/>
        <v>#VALUE!</v>
      </c>
      <c r="L754" s="236" t="str">
        <f t="shared" si="8"/>
        <v>#VALUE!</v>
      </c>
      <c r="M754" s="236" t="str">
        <f t="shared" si="9"/>
        <v>OPI RX</v>
      </c>
      <c r="N754" s="236" t="str">
        <f t="shared" si="10"/>
        <v>#VALUE!</v>
      </c>
      <c r="O754" s="236" t="str">
        <f t="shared" si="11"/>
        <v>#VALUE!</v>
      </c>
      <c r="P754" s="237" t="str">
        <f t="shared" si="12"/>
        <v>OPIOIDS</v>
      </c>
      <c r="Q754" s="237" t="b">
        <v>0</v>
      </c>
      <c r="R754" s="237" t="str">
        <f t="shared" si="27"/>
        <v>LOW</v>
      </c>
      <c r="S754" s="238"/>
      <c r="T754" s="238" t="str">
        <f t="shared" si="30"/>
        <v>  -  </v>
      </c>
      <c r="U754" s="237" t="str">
        <f t="shared" si="31"/>
        <v>DUE COMM</v>
      </c>
      <c r="V754" s="237" t="str">
        <f t="shared" si="16"/>
        <v> </v>
      </c>
      <c r="W754" s="83"/>
      <c r="X754" s="83"/>
      <c r="Y754" s="83"/>
      <c r="Z754" s="83"/>
      <c r="AA754" s="83"/>
      <c r="AB754" s="83"/>
      <c r="AC754" s="83"/>
      <c r="AD754" s="83"/>
      <c r="AE754" s="83"/>
    </row>
    <row r="755">
      <c r="A755" s="233">
        <v>12775.0</v>
      </c>
      <c r="B755" s="234" t="s">
        <v>7851</v>
      </c>
      <c r="C755" s="231" t="b">
        <v>1</v>
      </c>
      <c r="D755" s="243">
        <v>44565.0</v>
      </c>
      <c r="E755" s="236" t="str">
        <f t="shared" si="1"/>
        <v>#VALUE!</v>
      </c>
      <c r="F755" s="236" t="str">
        <f t="shared" si="2"/>
        <v>#VALUE!</v>
      </c>
      <c r="G755" s="236" t="str">
        <f t="shared" si="3"/>
        <v>#VALUE!</v>
      </c>
      <c r="H755" s="236" t="str">
        <f t="shared" si="4"/>
        <v>#VALUE!</v>
      </c>
      <c r="I755" s="236" t="str">
        <f t="shared" si="5"/>
        <v>#VALUE!</v>
      </c>
      <c r="J755" s="236" t="str">
        <f t="shared" si="6"/>
        <v>#VALUE!</v>
      </c>
      <c r="K755" s="236" t="str">
        <f t="shared" si="7"/>
        <v>#VALUE!</v>
      </c>
      <c r="L755" s="236" t="str">
        <f t="shared" si="8"/>
        <v>#VALUE!</v>
      </c>
      <c r="M755" s="236" t="str">
        <f t="shared" si="9"/>
        <v>OPI RX</v>
      </c>
      <c r="N755" s="236" t="str">
        <f t="shared" si="10"/>
        <v>#VALUE!</v>
      </c>
      <c r="O755" s="236" t="str">
        <f t="shared" si="11"/>
        <v>#VALUE!</v>
      </c>
      <c r="P755" s="237" t="str">
        <f t="shared" si="12"/>
        <v>OPIOIDS</v>
      </c>
      <c r="Q755" s="237" t="b">
        <v>0</v>
      </c>
      <c r="R755" s="237" t="str">
        <f t="shared" si="27"/>
        <v>LOW</v>
      </c>
      <c r="S755" s="249">
        <v>44018.0</v>
      </c>
      <c r="T755" s="243">
        <f t="shared" si="30"/>
        <v>44565</v>
      </c>
      <c r="U755" s="237" t="str">
        <f t="shared" si="31"/>
        <v>DUE COMM</v>
      </c>
      <c r="V755" s="237" t="str">
        <f t="shared" si="16"/>
        <v> </v>
      </c>
      <c r="W755" s="83"/>
      <c r="X755" s="83"/>
      <c r="Y755" s="83"/>
      <c r="Z755" s="83"/>
      <c r="AA755" s="83"/>
      <c r="AB755" s="83"/>
      <c r="AC755" s="83"/>
      <c r="AD755" s="83"/>
      <c r="AE755" s="83"/>
    </row>
    <row r="756">
      <c r="A756" s="244">
        <v>12776.0</v>
      </c>
      <c r="B756" s="245" t="s">
        <v>7812</v>
      </c>
      <c r="C756" s="230" t="b">
        <v>1</v>
      </c>
      <c r="D756" s="235">
        <v>44627.0</v>
      </c>
      <c r="E756" s="236" t="str">
        <f t="shared" si="1"/>
        <v>#VALUE!</v>
      </c>
      <c r="F756" s="236" t="str">
        <f t="shared" si="2"/>
        <v>#VALUE!</v>
      </c>
      <c r="G756" s="236" t="str">
        <f t="shared" si="3"/>
        <v>#VALUE!</v>
      </c>
      <c r="H756" s="236" t="str">
        <f t="shared" si="4"/>
        <v>#VALUE!</v>
      </c>
      <c r="I756" s="236" t="str">
        <f t="shared" si="5"/>
        <v>#VALUE!</v>
      </c>
      <c r="J756" s="236" t="str">
        <f t="shared" si="6"/>
        <v>#VALUE!</v>
      </c>
      <c r="K756" s="236" t="str">
        <f t="shared" si="7"/>
        <v>#VALUE!</v>
      </c>
      <c r="L756" s="236" t="str">
        <f t="shared" si="8"/>
        <v>#VALUE!</v>
      </c>
      <c r="M756" s="236" t="str">
        <f t="shared" si="9"/>
        <v>#VALUE!</v>
      </c>
      <c r="N756" s="236" t="str">
        <f t="shared" si="10"/>
        <v>#VALUE!</v>
      </c>
      <c r="O756" s="236" t="str">
        <f t="shared" si="11"/>
        <v>#VALUE!</v>
      </c>
      <c r="P756" s="237" t="str">
        <f t="shared" si="12"/>
        <v>NO RX</v>
      </c>
      <c r="Q756" s="237" t="b">
        <v>0</v>
      </c>
      <c r="R756" s="237" t="str">
        <f t="shared" si="27"/>
        <v>LOW</v>
      </c>
      <c r="S756" s="238"/>
      <c r="T756" s="243">
        <f t="shared" si="30"/>
        <v>44627</v>
      </c>
      <c r="U756" s="237" t="str">
        <f t="shared" si="31"/>
        <v>DUE COMM</v>
      </c>
      <c r="V756" s="237" t="str">
        <f t="shared" si="16"/>
        <v> </v>
      </c>
      <c r="W756" s="83"/>
      <c r="X756" s="83"/>
      <c r="Y756" s="83"/>
      <c r="Z756" s="83"/>
      <c r="AA756" s="83"/>
      <c r="AB756" s="83"/>
      <c r="AC756" s="83"/>
      <c r="AD756" s="83"/>
      <c r="AE756" s="83"/>
    </row>
    <row r="757">
      <c r="A757" s="244">
        <v>12779.0</v>
      </c>
      <c r="B757" s="245" t="s">
        <v>7863</v>
      </c>
      <c r="C757" s="230" t="b">
        <v>0</v>
      </c>
      <c r="D757" s="235" t="s">
        <v>7552</v>
      </c>
      <c r="E757" s="236" t="str">
        <f t="shared" si="1"/>
        <v>#VALUE!</v>
      </c>
      <c r="F757" s="236" t="str">
        <f t="shared" si="2"/>
        <v>#VALUE!</v>
      </c>
      <c r="G757" s="236" t="str">
        <f t="shared" si="3"/>
        <v>#VALUE!</v>
      </c>
      <c r="H757" s="236" t="str">
        <f t="shared" si="4"/>
        <v>#VALUE!</v>
      </c>
      <c r="I757" s="236" t="str">
        <f t="shared" si="5"/>
        <v>#VALUE!</v>
      </c>
      <c r="J757" s="236" t="str">
        <f t="shared" si="6"/>
        <v>#VALUE!</v>
      </c>
      <c r="K757" s="236" t="str">
        <f t="shared" si="7"/>
        <v>#VALUE!</v>
      </c>
      <c r="L757" s="236" t="str">
        <f t="shared" si="8"/>
        <v>#VALUE!</v>
      </c>
      <c r="M757" s="236" t="str">
        <f t="shared" si="9"/>
        <v>#VALUE!</v>
      </c>
      <c r="N757" s="236" t="str">
        <f t="shared" si="10"/>
        <v>#VALUE!</v>
      </c>
      <c r="O757" s="236" t="str">
        <f t="shared" si="11"/>
        <v>#VALUE!</v>
      </c>
      <c r="P757" s="237" t="str">
        <f t="shared" si="12"/>
        <v>NO RX</v>
      </c>
      <c r="Q757" s="237" t="b">
        <v>0</v>
      </c>
      <c r="R757" s="237" t="str">
        <f t="shared" si="27"/>
        <v>LOW</v>
      </c>
      <c r="S757" s="238"/>
      <c r="T757" s="238" t="str">
        <f t="shared" si="30"/>
        <v>  -  </v>
      </c>
      <c r="U757" s="237" t="str">
        <f t="shared" si="31"/>
        <v>DUE COMM</v>
      </c>
      <c r="V757" s="237" t="str">
        <f t="shared" si="16"/>
        <v> </v>
      </c>
      <c r="W757" s="83"/>
      <c r="X757" s="83"/>
      <c r="Y757" s="83"/>
      <c r="Z757" s="83"/>
      <c r="AA757" s="83"/>
      <c r="AB757" s="83"/>
      <c r="AC757" s="83"/>
      <c r="AD757" s="83"/>
      <c r="AE757" s="83"/>
    </row>
    <row r="758">
      <c r="A758" s="233">
        <v>12781.0</v>
      </c>
      <c r="B758" s="234" t="s">
        <v>7616</v>
      </c>
      <c r="C758" s="234" t="b">
        <v>1</v>
      </c>
      <c r="D758" s="243">
        <v>44502.0</v>
      </c>
      <c r="E758" s="236" t="str">
        <f t="shared" si="1"/>
        <v>#VALUE!</v>
      </c>
      <c r="F758" s="236" t="str">
        <f t="shared" si="2"/>
        <v>#VALUE!</v>
      </c>
      <c r="G758" s="236" t="str">
        <f t="shared" si="3"/>
        <v>#VALUE!</v>
      </c>
      <c r="H758" s="236" t="str">
        <f t="shared" si="4"/>
        <v>#VALUE!</v>
      </c>
      <c r="I758" s="236" t="str">
        <f t="shared" si="5"/>
        <v>#VALUE!</v>
      </c>
      <c r="J758" s="236" t="str">
        <f t="shared" si="6"/>
        <v>#VALUE!</v>
      </c>
      <c r="K758" s="236" t="str">
        <f t="shared" si="7"/>
        <v>#VALUE!</v>
      </c>
      <c r="L758" s="236" t="str">
        <f t="shared" si="8"/>
        <v>#VALUE!</v>
      </c>
      <c r="M758" s="236" t="str">
        <f t="shared" si="9"/>
        <v>OPI RX</v>
      </c>
      <c r="N758" s="236" t="str">
        <f t="shared" si="10"/>
        <v>#VALUE!</v>
      </c>
      <c r="O758" s="236" t="str">
        <f t="shared" si="11"/>
        <v>#VALUE!</v>
      </c>
      <c r="P758" s="237" t="str">
        <f t="shared" si="12"/>
        <v>OPIOIDS</v>
      </c>
      <c r="Q758" s="237" t="b">
        <v>0</v>
      </c>
      <c r="R758" s="237" t="str">
        <f t="shared" si="27"/>
        <v>LOW</v>
      </c>
      <c r="S758" s="238">
        <v>44484.0</v>
      </c>
      <c r="T758" s="243">
        <f t="shared" si="30"/>
        <v>44502</v>
      </c>
      <c r="U758" s="237" t="str">
        <f t="shared" si="31"/>
        <v> </v>
      </c>
      <c r="V758" s="237" t="str">
        <f t="shared" si="16"/>
        <v> </v>
      </c>
      <c r="W758" s="83"/>
      <c r="X758" s="83"/>
      <c r="Y758" s="83"/>
      <c r="Z758" s="83"/>
      <c r="AA758" s="83"/>
      <c r="AB758" s="83"/>
      <c r="AC758" s="83"/>
      <c r="AD758" s="83"/>
      <c r="AE758" s="83"/>
    </row>
    <row r="759">
      <c r="A759" s="244">
        <v>12787.0</v>
      </c>
      <c r="B759" s="246" t="s">
        <v>7594</v>
      </c>
      <c r="C759" s="231" t="b">
        <v>1</v>
      </c>
      <c r="D759" s="235">
        <v>44636.0</v>
      </c>
      <c r="E759" s="236" t="str">
        <f t="shared" si="1"/>
        <v>OPI RX</v>
      </c>
      <c r="F759" s="236" t="str">
        <f t="shared" si="2"/>
        <v>#VALUE!</v>
      </c>
      <c r="G759" s="236" t="str">
        <f t="shared" si="3"/>
        <v>#VALUE!</v>
      </c>
      <c r="H759" s="236" t="str">
        <f t="shared" si="4"/>
        <v>#VALUE!</v>
      </c>
      <c r="I759" s="236" t="str">
        <f t="shared" si="5"/>
        <v>#VALUE!</v>
      </c>
      <c r="J759" s="236" t="str">
        <f t="shared" si="6"/>
        <v>#VALUE!</v>
      </c>
      <c r="K759" s="236" t="str">
        <f t="shared" si="7"/>
        <v>#VALUE!</v>
      </c>
      <c r="L759" s="236" t="str">
        <f t="shared" si="8"/>
        <v>#VALUE!</v>
      </c>
      <c r="M759" s="236" t="str">
        <f t="shared" si="9"/>
        <v>#VALUE!</v>
      </c>
      <c r="N759" s="236" t="str">
        <f t="shared" si="10"/>
        <v>#VALUE!</v>
      </c>
      <c r="O759" s="236" t="str">
        <f t="shared" si="11"/>
        <v>#VALUE!</v>
      </c>
      <c r="P759" s="237" t="str">
        <f t="shared" si="12"/>
        <v>OPIOIDS</v>
      </c>
      <c r="Q759" s="237" t="b">
        <v>1</v>
      </c>
      <c r="R759" s="237" t="str">
        <f t="shared" si="27"/>
        <v>HIGH</v>
      </c>
      <c r="S759" s="238">
        <v>44390.0</v>
      </c>
      <c r="T759" s="243">
        <f t="shared" si="30"/>
        <v>44636</v>
      </c>
      <c r="U759" s="237" t="str">
        <f t="shared" si="31"/>
        <v> </v>
      </c>
      <c r="V759" s="237" t="str">
        <f t="shared" si="16"/>
        <v> </v>
      </c>
      <c r="W759" s="83"/>
      <c r="X759" s="83"/>
      <c r="Y759" s="83"/>
      <c r="Z759" s="83"/>
      <c r="AA759" s="83"/>
      <c r="AB759" s="83"/>
      <c r="AC759" s="83"/>
      <c r="AD759" s="83"/>
      <c r="AE759" s="83"/>
    </row>
    <row r="760">
      <c r="A760" s="244">
        <v>12790.0</v>
      </c>
      <c r="B760" s="245" t="s">
        <v>7606</v>
      </c>
      <c r="C760" s="231" t="b">
        <v>1</v>
      </c>
      <c r="D760" s="235">
        <v>44596.0</v>
      </c>
      <c r="E760" s="236" t="str">
        <f t="shared" si="1"/>
        <v>#VALUE!</v>
      </c>
      <c r="F760" s="236" t="str">
        <f t="shared" si="2"/>
        <v>#VALUE!</v>
      </c>
      <c r="G760" s="236" t="str">
        <f t="shared" si="3"/>
        <v>#VALUE!</v>
      </c>
      <c r="H760" s="236" t="str">
        <f t="shared" si="4"/>
        <v>#VALUE!</v>
      </c>
      <c r="I760" s="236" t="str">
        <f t="shared" si="5"/>
        <v>#VALUE!</v>
      </c>
      <c r="J760" s="236" t="str">
        <f t="shared" si="6"/>
        <v>#VALUE!</v>
      </c>
      <c r="K760" s="236" t="str">
        <f t="shared" si="7"/>
        <v>#VALUE!</v>
      </c>
      <c r="L760" s="236" t="str">
        <f t="shared" si="8"/>
        <v>#VALUE!</v>
      </c>
      <c r="M760" s="236" t="str">
        <f t="shared" si="9"/>
        <v>OPI RX</v>
      </c>
      <c r="N760" s="236" t="str">
        <f t="shared" si="10"/>
        <v>#VALUE!</v>
      </c>
      <c r="O760" s="236" t="str">
        <f t="shared" si="11"/>
        <v>#VALUE!</v>
      </c>
      <c r="P760" s="237" t="str">
        <f t="shared" si="12"/>
        <v>OPIOIDS</v>
      </c>
      <c r="Q760" s="234" t="b">
        <v>0</v>
      </c>
      <c r="R760" s="237" t="str">
        <f t="shared" si="27"/>
        <v>LOW</v>
      </c>
      <c r="S760" s="238">
        <v>44383.0</v>
      </c>
      <c r="T760" s="243">
        <f t="shared" si="30"/>
        <v>44596</v>
      </c>
      <c r="U760" s="237" t="str">
        <f t="shared" si="31"/>
        <v> </v>
      </c>
      <c r="V760" s="237" t="str">
        <f t="shared" si="16"/>
        <v> </v>
      </c>
      <c r="W760" s="83"/>
      <c r="X760" s="83"/>
      <c r="Y760" s="83"/>
      <c r="Z760" s="83"/>
      <c r="AA760" s="83"/>
      <c r="AB760" s="83"/>
      <c r="AC760" s="83"/>
      <c r="AD760" s="83"/>
      <c r="AE760" s="83"/>
    </row>
    <row r="761">
      <c r="A761" s="244">
        <v>12791.0</v>
      </c>
      <c r="B761" s="245" t="s">
        <v>7864</v>
      </c>
      <c r="C761" s="230" t="b">
        <v>0</v>
      </c>
      <c r="D761" s="235" t="s">
        <v>7552</v>
      </c>
      <c r="E761" s="236" t="str">
        <f t="shared" si="1"/>
        <v>#VALUE!</v>
      </c>
      <c r="F761" s="236" t="str">
        <f t="shared" si="2"/>
        <v>#VALUE!</v>
      </c>
      <c r="G761" s="236" t="str">
        <f t="shared" si="3"/>
        <v>OPI RX</v>
      </c>
      <c r="H761" s="236" t="str">
        <f t="shared" si="4"/>
        <v>#VALUE!</v>
      </c>
      <c r="I761" s="236" t="str">
        <f t="shared" si="5"/>
        <v>#VALUE!</v>
      </c>
      <c r="J761" s="236" t="str">
        <f t="shared" si="6"/>
        <v>#VALUE!</v>
      </c>
      <c r="K761" s="236" t="str">
        <f t="shared" si="7"/>
        <v>#VALUE!</v>
      </c>
      <c r="L761" s="236" t="str">
        <f t="shared" si="8"/>
        <v>#VALUE!</v>
      </c>
      <c r="M761" s="236" t="str">
        <f t="shared" si="9"/>
        <v>#VALUE!</v>
      </c>
      <c r="N761" s="236" t="str">
        <f t="shared" si="10"/>
        <v>#VALUE!</v>
      </c>
      <c r="O761" s="236" t="str">
        <f t="shared" si="11"/>
        <v>#VALUE!</v>
      </c>
      <c r="P761" s="237" t="str">
        <f t="shared" si="12"/>
        <v>OPIOIDS</v>
      </c>
      <c r="Q761" s="237" t="b">
        <v>0</v>
      </c>
      <c r="R761" s="237" t="str">
        <f t="shared" si="27"/>
        <v>LOW</v>
      </c>
      <c r="S761" s="238"/>
      <c r="T761" s="238" t="str">
        <f t="shared" si="30"/>
        <v>  -  </v>
      </c>
      <c r="U761" s="237" t="str">
        <f t="shared" si="31"/>
        <v>DUE COMM</v>
      </c>
      <c r="V761" s="237" t="str">
        <f t="shared" si="16"/>
        <v> </v>
      </c>
      <c r="W761" s="83"/>
      <c r="X761" s="83"/>
      <c r="Y761" s="83"/>
      <c r="Z761" s="83"/>
      <c r="AA761" s="83"/>
      <c r="AB761" s="83"/>
      <c r="AC761" s="83"/>
      <c r="AD761" s="83"/>
      <c r="AE761" s="83"/>
    </row>
    <row r="762">
      <c r="A762" s="244">
        <v>12792.0</v>
      </c>
      <c r="B762" s="239" t="s">
        <v>7552</v>
      </c>
      <c r="C762" s="231" t="b">
        <v>0</v>
      </c>
      <c r="D762" s="235" t="s">
        <v>7552</v>
      </c>
      <c r="E762" s="236" t="str">
        <f t="shared" si="1"/>
        <v>#VALUE!</v>
      </c>
      <c r="F762" s="236" t="str">
        <f t="shared" si="2"/>
        <v>#VALUE!</v>
      </c>
      <c r="G762" s="236" t="str">
        <f t="shared" si="3"/>
        <v>#VALUE!</v>
      </c>
      <c r="H762" s="236" t="str">
        <f t="shared" si="4"/>
        <v>#VALUE!</v>
      </c>
      <c r="I762" s="236" t="str">
        <f t="shared" si="5"/>
        <v>#VALUE!</v>
      </c>
      <c r="J762" s="236" t="str">
        <f t="shared" si="6"/>
        <v>#VALUE!</v>
      </c>
      <c r="K762" s="236" t="str">
        <f t="shared" si="7"/>
        <v>#VALUE!</v>
      </c>
      <c r="L762" s="236" t="str">
        <f t="shared" si="8"/>
        <v>#VALUE!</v>
      </c>
      <c r="M762" s="236" t="str">
        <f t="shared" si="9"/>
        <v>#VALUE!</v>
      </c>
      <c r="N762" s="236" t="str">
        <f t="shared" si="10"/>
        <v>#VALUE!</v>
      </c>
      <c r="O762" s="236" t="str">
        <f t="shared" si="11"/>
        <v>#VALUE!</v>
      </c>
      <c r="P762" s="237" t="str">
        <f t="shared" si="12"/>
        <v>NO RX</v>
      </c>
      <c r="Q762" s="237" t="b">
        <v>0</v>
      </c>
      <c r="R762" s="237" t="str">
        <f t="shared" si="27"/>
        <v>LOW</v>
      </c>
      <c r="S762" s="238"/>
      <c r="T762" s="238" t="str">
        <f t="shared" si="30"/>
        <v>  -  </v>
      </c>
      <c r="U762" s="237" t="str">
        <f t="shared" si="31"/>
        <v>DUE COMM</v>
      </c>
      <c r="V762" s="237" t="str">
        <f t="shared" si="16"/>
        <v> </v>
      </c>
      <c r="W762" s="83"/>
      <c r="X762" s="83"/>
      <c r="Y762" s="83"/>
      <c r="Z762" s="83"/>
      <c r="AA762" s="83"/>
      <c r="AB762" s="83"/>
      <c r="AC762" s="83"/>
      <c r="AD762" s="83"/>
      <c r="AE762" s="83"/>
    </row>
    <row r="763">
      <c r="A763" s="244">
        <v>12795.0</v>
      </c>
      <c r="B763" s="245" t="s">
        <v>7582</v>
      </c>
      <c r="C763" s="230" t="b">
        <v>1</v>
      </c>
      <c r="D763" s="235">
        <v>44627.0</v>
      </c>
      <c r="E763" s="236" t="str">
        <f t="shared" si="1"/>
        <v>#VALUE!</v>
      </c>
      <c r="F763" s="236" t="str">
        <f t="shared" si="2"/>
        <v>OPI RX</v>
      </c>
      <c r="G763" s="236" t="str">
        <f t="shared" si="3"/>
        <v>#VALUE!</v>
      </c>
      <c r="H763" s="236" t="str">
        <f t="shared" si="4"/>
        <v>#VALUE!</v>
      </c>
      <c r="I763" s="236" t="str">
        <f t="shared" si="5"/>
        <v>#VALUE!</v>
      </c>
      <c r="J763" s="236" t="str">
        <f t="shared" si="6"/>
        <v>#VALUE!</v>
      </c>
      <c r="K763" s="236" t="str">
        <f t="shared" si="7"/>
        <v>#VALUE!</v>
      </c>
      <c r="L763" s="236" t="str">
        <f t="shared" si="8"/>
        <v>#VALUE!</v>
      </c>
      <c r="M763" s="236" t="str">
        <f t="shared" si="9"/>
        <v>#VALUE!</v>
      </c>
      <c r="N763" s="236" t="str">
        <f t="shared" si="10"/>
        <v>#VALUE!</v>
      </c>
      <c r="O763" s="236" t="str">
        <f t="shared" si="11"/>
        <v>#VALUE!</v>
      </c>
      <c r="P763" s="237" t="str">
        <f t="shared" si="12"/>
        <v>OPIOIDS</v>
      </c>
      <c r="Q763" s="237" t="b">
        <v>0</v>
      </c>
      <c r="R763" s="237" t="str">
        <f t="shared" si="27"/>
        <v>LOW</v>
      </c>
      <c r="S763" s="238">
        <v>44406.0</v>
      </c>
      <c r="T763" s="243">
        <f t="shared" si="30"/>
        <v>44627</v>
      </c>
      <c r="U763" s="237" t="str">
        <f t="shared" si="31"/>
        <v> </v>
      </c>
      <c r="V763" s="237" t="str">
        <f t="shared" si="16"/>
        <v> </v>
      </c>
      <c r="W763" s="83"/>
      <c r="X763" s="83"/>
      <c r="Y763" s="83"/>
      <c r="Z763" s="83"/>
      <c r="AA763" s="83"/>
      <c r="AB763" s="83"/>
      <c r="AC763" s="83"/>
      <c r="AD763" s="83"/>
      <c r="AE763" s="83"/>
    </row>
    <row r="764">
      <c r="A764" s="233">
        <v>12800.0</v>
      </c>
      <c r="B764" s="234" t="s">
        <v>7594</v>
      </c>
      <c r="C764" s="230" t="b">
        <v>1</v>
      </c>
      <c r="D764" s="235">
        <v>44628.0</v>
      </c>
      <c r="E764" s="236" t="str">
        <f t="shared" si="1"/>
        <v>OPI RX</v>
      </c>
      <c r="F764" s="236" t="str">
        <f t="shared" si="2"/>
        <v>#VALUE!</v>
      </c>
      <c r="G764" s="236" t="str">
        <f t="shared" si="3"/>
        <v>#VALUE!</v>
      </c>
      <c r="H764" s="236" t="str">
        <f t="shared" si="4"/>
        <v>#VALUE!</v>
      </c>
      <c r="I764" s="236" t="str">
        <f t="shared" si="5"/>
        <v>#VALUE!</v>
      </c>
      <c r="J764" s="236" t="str">
        <f t="shared" si="6"/>
        <v>#VALUE!</v>
      </c>
      <c r="K764" s="236" t="str">
        <f t="shared" si="7"/>
        <v>#VALUE!</v>
      </c>
      <c r="L764" s="236" t="str">
        <f t="shared" si="8"/>
        <v>#VALUE!</v>
      </c>
      <c r="M764" s="236" t="str">
        <f t="shared" si="9"/>
        <v>#VALUE!</v>
      </c>
      <c r="N764" s="236" t="str">
        <f t="shared" si="10"/>
        <v>#VALUE!</v>
      </c>
      <c r="O764" s="236" t="str">
        <f t="shared" si="11"/>
        <v>#VALUE!</v>
      </c>
      <c r="P764" s="237" t="str">
        <f t="shared" si="12"/>
        <v>OPIOIDS</v>
      </c>
      <c r="Q764" s="234" t="b">
        <v>0</v>
      </c>
      <c r="R764" s="237" t="str">
        <f t="shared" si="27"/>
        <v>LOW</v>
      </c>
      <c r="S764" s="238">
        <v>44482.0</v>
      </c>
      <c r="T764" s="243">
        <f t="shared" si="30"/>
        <v>44628</v>
      </c>
      <c r="U764" s="237" t="str">
        <f t="shared" si="31"/>
        <v> </v>
      </c>
      <c r="V764" s="237" t="str">
        <f t="shared" si="16"/>
        <v> </v>
      </c>
      <c r="W764" s="83"/>
      <c r="X764" s="83"/>
      <c r="Y764" s="83"/>
      <c r="Z764" s="83"/>
      <c r="AA764" s="83"/>
      <c r="AB764" s="83"/>
      <c r="AC764" s="83"/>
      <c r="AD764" s="83"/>
      <c r="AE764" s="83"/>
    </row>
    <row r="765">
      <c r="A765" s="233">
        <v>12804.0</v>
      </c>
      <c r="B765" s="234" t="s">
        <v>7865</v>
      </c>
      <c r="C765" s="230" t="b">
        <v>1</v>
      </c>
      <c r="D765" s="235">
        <v>44615.0</v>
      </c>
      <c r="E765" s="236" t="str">
        <f t="shared" si="1"/>
        <v>OPI RX</v>
      </c>
      <c r="F765" s="236" t="str">
        <f t="shared" si="2"/>
        <v>#VALUE!</v>
      </c>
      <c r="G765" s="236" t="str">
        <f t="shared" si="3"/>
        <v>#VALUE!</v>
      </c>
      <c r="H765" s="236" t="str">
        <f t="shared" si="4"/>
        <v>#VALUE!</v>
      </c>
      <c r="I765" s="236" t="str">
        <f t="shared" si="5"/>
        <v>#VALUE!</v>
      </c>
      <c r="J765" s="236" t="str">
        <f t="shared" si="6"/>
        <v>#VALUE!</v>
      </c>
      <c r="K765" s="236" t="str">
        <f t="shared" si="7"/>
        <v>#VALUE!</v>
      </c>
      <c r="L765" s="236" t="str">
        <f t="shared" si="8"/>
        <v>#VALUE!</v>
      </c>
      <c r="M765" s="236" t="str">
        <f t="shared" si="9"/>
        <v>#VALUE!</v>
      </c>
      <c r="N765" s="236" t="str">
        <f t="shared" si="10"/>
        <v>#VALUE!</v>
      </c>
      <c r="O765" s="236" t="str">
        <f t="shared" si="11"/>
        <v>#VALUE!</v>
      </c>
      <c r="P765" s="237" t="str">
        <f t="shared" si="12"/>
        <v>OPIOIDS</v>
      </c>
      <c r="Q765" s="234" t="b">
        <v>0</v>
      </c>
      <c r="R765" s="237" t="str">
        <f t="shared" si="27"/>
        <v>LOW</v>
      </c>
      <c r="S765" s="238">
        <v>44013.0</v>
      </c>
      <c r="T765" s="243">
        <f t="shared" si="30"/>
        <v>44615</v>
      </c>
      <c r="U765" s="237" t="str">
        <f t="shared" si="31"/>
        <v>DUE COMM</v>
      </c>
      <c r="V765" s="237" t="str">
        <f t="shared" si="16"/>
        <v> </v>
      </c>
      <c r="W765" s="83"/>
      <c r="X765" s="83"/>
      <c r="Y765" s="83"/>
      <c r="Z765" s="83"/>
      <c r="AA765" s="83"/>
      <c r="AB765" s="83"/>
      <c r="AC765" s="83"/>
      <c r="AD765" s="83"/>
      <c r="AE765" s="83"/>
    </row>
    <row r="766">
      <c r="A766" s="250">
        <v>12811.0</v>
      </c>
      <c r="B766" s="248" t="s">
        <v>7576</v>
      </c>
      <c r="C766" s="230" t="b">
        <v>0</v>
      </c>
      <c r="D766" s="235" t="s">
        <v>7552</v>
      </c>
      <c r="E766" s="236" t="str">
        <f t="shared" si="1"/>
        <v>#VALUE!</v>
      </c>
      <c r="F766" s="236" t="str">
        <f t="shared" si="2"/>
        <v>#VALUE!</v>
      </c>
      <c r="G766" s="236" t="str">
        <f t="shared" si="3"/>
        <v>#VALUE!</v>
      </c>
      <c r="H766" s="236" t="str">
        <f t="shared" si="4"/>
        <v>#VALUE!</v>
      </c>
      <c r="I766" s="236" t="str">
        <f t="shared" si="5"/>
        <v>#VALUE!</v>
      </c>
      <c r="J766" s="236" t="str">
        <f t="shared" si="6"/>
        <v>#VALUE!</v>
      </c>
      <c r="K766" s="236" t="str">
        <f t="shared" si="7"/>
        <v>#VALUE!</v>
      </c>
      <c r="L766" s="236" t="str">
        <f t="shared" si="8"/>
        <v>#VALUE!</v>
      </c>
      <c r="M766" s="236" t="str">
        <f t="shared" si="9"/>
        <v>#VALUE!</v>
      </c>
      <c r="N766" s="236" t="str">
        <f t="shared" si="10"/>
        <v>#VALUE!</v>
      </c>
      <c r="O766" s="236" t="str">
        <f t="shared" si="11"/>
        <v>#VALUE!</v>
      </c>
      <c r="P766" s="237" t="str">
        <f t="shared" si="12"/>
        <v>NO RX</v>
      </c>
      <c r="Q766" s="237" t="b">
        <v>0</v>
      </c>
      <c r="R766" s="237" t="str">
        <f t="shared" si="27"/>
        <v>LOW</v>
      </c>
      <c r="S766" s="238"/>
      <c r="T766" s="238" t="str">
        <f t="shared" si="30"/>
        <v>  -  </v>
      </c>
      <c r="U766" s="237" t="str">
        <f t="shared" si="31"/>
        <v>DUE COMM</v>
      </c>
      <c r="V766" s="237" t="str">
        <f t="shared" si="16"/>
        <v> </v>
      </c>
      <c r="W766" s="83"/>
      <c r="X766" s="83"/>
      <c r="Y766" s="83"/>
      <c r="Z766" s="83"/>
      <c r="AA766" s="83"/>
      <c r="AB766" s="83"/>
      <c r="AC766" s="83"/>
      <c r="AD766" s="83"/>
      <c r="AE766" s="83"/>
    </row>
    <row r="767">
      <c r="A767" s="233">
        <v>12812.0</v>
      </c>
      <c r="B767" s="234" t="s">
        <v>7606</v>
      </c>
      <c r="C767" s="231" t="b">
        <v>0</v>
      </c>
      <c r="D767" s="235" t="s">
        <v>7552</v>
      </c>
      <c r="E767" s="236" t="str">
        <f t="shared" si="1"/>
        <v>#VALUE!</v>
      </c>
      <c r="F767" s="236" t="str">
        <f t="shared" si="2"/>
        <v>#VALUE!</v>
      </c>
      <c r="G767" s="236" t="str">
        <f t="shared" si="3"/>
        <v>#VALUE!</v>
      </c>
      <c r="H767" s="236" t="str">
        <f t="shared" si="4"/>
        <v>#VALUE!</v>
      </c>
      <c r="I767" s="236" t="str">
        <f t="shared" si="5"/>
        <v>#VALUE!</v>
      </c>
      <c r="J767" s="236" t="str">
        <f t="shared" si="6"/>
        <v>#VALUE!</v>
      </c>
      <c r="K767" s="236" t="str">
        <f t="shared" si="7"/>
        <v>#VALUE!</v>
      </c>
      <c r="L767" s="236" t="str">
        <f t="shared" si="8"/>
        <v>#VALUE!</v>
      </c>
      <c r="M767" s="236" t="str">
        <f t="shared" si="9"/>
        <v>OPI RX</v>
      </c>
      <c r="N767" s="236" t="str">
        <f t="shared" si="10"/>
        <v>#VALUE!</v>
      </c>
      <c r="O767" s="236" t="str">
        <f t="shared" si="11"/>
        <v>#VALUE!</v>
      </c>
      <c r="P767" s="237" t="str">
        <f t="shared" si="12"/>
        <v>OPIOIDS</v>
      </c>
      <c r="Q767" s="234" t="b">
        <v>0</v>
      </c>
      <c r="R767" s="237" t="str">
        <f t="shared" si="27"/>
        <v>LOW</v>
      </c>
      <c r="S767" s="238"/>
      <c r="T767" s="238" t="str">
        <f t="shared" si="30"/>
        <v>  -  </v>
      </c>
      <c r="U767" s="237" t="str">
        <f t="shared" si="31"/>
        <v>DUE COMM</v>
      </c>
      <c r="V767" s="237" t="str">
        <f t="shared" si="16"/>
        <v> </v>
      </c>
      <c r="W767" s="83"/>
      <c r="X767" s="83"/>
      <c r="Y767" s="83"/>
      <c r="Z767" s="83"/>
      <c r="AA767" s="83"/>
      <c r="AB767" s="83"/>
      <c r="AC767" s="83"/>
      <c r="AD767" s="83"/>
      <c r="AE767" s="83"/>
    </row>
    <row r="768">
      <c r="A768" s="233">
        <v>12813.0</v>
      </c>
      <c r="B768" s="234" t="s">
        <v>7616</v>
      </c>
      <c r="C768" s="231" t="b">
        <v>0</v>
      </c>
      <c r="D768" s="235" t="s">
        <v>7552</v>
      </c>
      <c r="E768" s="236" t="str">
        <f t="shared" si="1"/>
        <v>#VALUE!</v>
      </c>
      <c r="F768" s="236" t="str">
        <f t="shared" si="2"/>
        <v>#VALUE!</v>
      </c>
      <c r="G768" s="236" t="str">
        <f t="shared" si="3"/>
        <v>#VALUE!</v>
      </c>
      <c r="H768" s="236" t="str">
        <f t="shared" si="4"/>
        <v>#VALUE!</v>
      </c>
      <c r="I768" s="236" t="str">
        <f t="shared" si="5"/>
        <v>#VALUE!</v>
      </c>
      <c r="J768" s="236" t="str">
        <f t="shared" si="6"/>
        <v>#VALUE!</v>
      </c>
      <c r="K768" s="236" t="str">
        <f t="shared" si="7"/>
        <v>#VALUE!</v>
      </c>
      <c r="L768" s="236" t="str">
        <f t="shared" si="8"/>
        <v>#VALUE!</v>
      </c>
      <c r="M768" s="236" t="str">
        <f t="shared" si="9"/>
        <v>OPI RX</v>
      </c>
      <c r="N768" s="236" t="str">
        <f t="shared" si="10"/>
        <v>#VALUE!</v>
      </c>
      <c r="O768" s="236" t="str">
        <f t="shared" si="11"/>
        <v>#VALUE!</v>
      </c>
      <c r="P768" s="237" t="str">
        <f t="shared" si="12"/>
        <v>OPIOIDS</v>
      </c>
      <c r="Q768" s="234" t="b">
        <v>0</v>
      </c>
      <c r="R768" s="237" t="str">
        <f t="shared" si="27"/>
        <v>LOW</v>
      </c>
      <c r="S768" s="238"/>
      <c r="T768" s="238" t="str">
        <f t="shared" si="30"/>
        <v>  -  </v>
      </c>
      <c r="U768" s="237" t="str">
        <f t="shared" si="31"/>
        <v>DUE COMM</v>
      </c>
      <c r="V768" s="237" t="str">
        <f t="shared" si="16"/>
        <v> </v>
      </c>
      <c r="W768" s="83"/>
      <c r="X768" s="83"/>
      <c r="Y768" s="83"/>
      <c r="Z768" s="83"/>
      <c r="AA768" s="83"/>
      <c r="AB768" s="83"/>
      <c r="AC768" s="83"/>
      <c r="AD768" s="83"/>
      <c r="AE768" s="83"/>
    </row>
    <row r="769">
      <c r="A769" s="244">
        <v>12822.0</v>
      </c>
      <c r="B769" s="245" t="s">
        <v>7585</v>
      </c>
      <c r="C769" s="231" t="b">
        <v>0</v>
      </c>
      <c r="D769" s="235" t="s">
        <v>7552</v>
      </c>
      <c r="E769" s="236" t="str">
        <f t="shared" si="1"/>
        <v>#VALUE!</v>
      </c>
      <c r="F769" s="236" t="str">
        <f t="shared" si="2"/>
        <v>OPI RX</v>
      </c>
      <c r="G769" s="236" t="str">
        <f t="shared" si="3"/>
        <v>#VALUE!</v>
      </c>
      <c r="H769" s="236" t="str">
        <f t="shared" si="4"/>
        <v>#VALUE!</v>
      </c>
      <c r="I769" s="236" t="str">
        <f t="shared" si="5"/>
        <v>#VALUE!</v>
      </c>
      <c r="J769" s="236" t="str">
        <f t="shared" si="6"/>
        <v>#VALUE!</v>
      </c>
      <c r="K769" s="236" t="str">
        <f t="shared" si="7"/>
        <v>#VALUE!</v>
      </c>
      <c r="L769" s="236" t="str">
        <f t="shared" si="8"/>
        <v>#VALUE!</v>
      </c>
      <c r="M769" s="236" t="str">
        <f t="shared" si="9"/>
        <v>#VALUE!</v>
      </c>
      <c r="N769" s="236" t="str">
        <f t="shared" si="10"/>
        <v>#VALUE!</v>
      </c>
      <c r="O769" s="236" t="str">
        <f t="shared" si="11"/>
        <v>#VALUE!</v>
      </c>
      <c r="P769" s="237" t="str">
        <f t="shared" si="12"/>
        <v>OPIOIDS</v>
      </c>
      <c r="Q769" s="237" t="b">
        <v>0</v>
      </c>
      <c r="R769" s="237" t="str">
        <f t="shared" si="27"/>
        <v>LOW</v>
      </c>
      <c r="S769" s="238"/>
      <c r="T769" s="238" t="str">
        <f t="shared" si="30"/>
        <v>  -  </v>
      </c>
      <c r="U769" s="237" t="str">
        <f t="shared" si="31"/>
        <v>DUE COMM</v>
      </c>
      <c r="V769" s="237" t="str">
        <f t="shared" si="16"/>
        <v> </v>
      </c>
      <c r="W769" s="83"/>
      <c r="X769" s="83"/>
      <c r="Y769" s="83"/>
      <c r="Z769" s="83"/>
      <c r="AA769" s="83"/>
      <c r="AB769" s="83"/>
      <c r="AC769" s="83"/>
      <c r="AD769" s="83"/>
      <c r="AE769" s="83"/>
    </row>
    <row r="770">
      <c r="A770" s="244">
        <v>12826.0</v>
      </c>
      <c r="B770" s="239" t="s">
        <v>7552</v>
      </c>
      <c r="C770" s="231" t="b">
        <v>0</v>
      </c>
      <c r="D770" s="235" t="s">
        <v>7552</v>
      </c>
      <c r="E770" s="236" t="str">
        <f t="shared" si="1"/>
        <v>#VALUE!</v>
      </c>
      <c r="F770" s="236" t="str">
        <f t="shared" si="2"/>
        <v>#VALUE!</v>
      </c>
      <c r="G770" s="236" t="str">
        <f t="shared" si="3"/>
        <v>#VALUE!</v>
      </c>
      <c r="H770" s="236" t="str">
        <f t="shared" si="4"/>
        <v>#VALUE!</v>
      </c>
      <c r="I770" s="236" t="str">
        <f t="shared" si="5"/>
        <v>#VALUE!</v>
      </c>
      <c r="J770" s="236" t="str">
        <f t="shared" si="6"/>
        <v>#VALUE!</v>
      </c>
      <c r="K770" s="236" t="str">
        <f t="shared" si="7"/>
        <v>#VALUE!</v>
      </c>
      <c r="L770" s="236" t="str">
        <f t="shared" si="8"/>
        <v>#VALUE!</v>
      </c>
      <c r="M770" s="236" t="str">
        <f t="shared" si="9"/>
        <v>#VALUE!</v>
      </c>
      <c r="N770" s="236" t="str">
        <f t="shared" si="10"/>
        <v>#VALUE!</v>
      </c>
      <c r="O770" s="236" t="str">
        <f t="shared" si="11"/>
        <v>#VALUE!</v>
      </c>
      <c r="P770" s="237" t="str">
        <f t="shared" si="12"/>
        <v>NO RX</v>
      </c>
      <c r="Q770" s="237" t="b">
        <v>0</v>
      </c>
      <c r="R770" s="237" t="str">
        <f t="shared" si="27"/>
        <v>LOW</v>
      </c>
      <c r="S770" s="238"/>
      <c r="T770" s="238" t="str">
        <f t="shared" si="30"/>
        <v>  -  </v>
      </c>
      <c r="U770" s="237" t="str">
        <f t="shared" si="31"/>
        <v>DUE COMM</v>
      </c>
      <c r="V770" s="237" t="str">
        <f t="shared" si="16"/>
        <v> </v>
      </c>
      <c r="W770" s="83"/>
      <c r="X770" s="83"/>
      <c r="Y770" s="83"/>
      <c r="Z770" s="83"/>
      <c r="AA770" s="83"/>
      <c r="AB770" s="83"/>
      <c r="AC770" s="83"/>
      <c r="AD770" s="83"/>
      <c r="AE770" s="83"/>
    </row>
    <row r="771">
      <c r="A771" s="233">
        <v>12827.0</v>
      </c>
      <c r="B771" s="234" t="s">
        <v>7570</v>
      </c>
      <c r="C771" s="230" t="b">
        <v>1</v>
      </c>
      <c r="D771" s="243">
        <v>44428.0</v>
      </c>
      <c r="E771" s="236" t="str">
        <f t="shared" si="1"/>
        <v>#VALUE!</v>
      </c>
      <c r="F771" s="236" t="str">
        <f t="shared" si="2"/>
        <v>#VALUE!</v>
      </c>
      <c r="G771" s="236" t="str">
        <f t="shared" si="3"/>
        <v>#VALUE!</v>
      </c>
      <c r="H771" s="236" t="str">
        <f t="shared" si="4"/>
        <v>#VALUE!</v>
      </c>
      <c r="I771" s="236" t="str">
        <f t="shared" si="5"/>
        <v>#VALUE!</v>
      </c>
      <c r="J771" s="236" t="str">
        <f t="shared" si="6"/>
        <v>#VALUE!</v>
      </c>
      <c r="K771" s="236" t="str">
        <f t="shared" si="7"/>
        <v>#VALUE!</v>
      </c>
      <c r="L771" s="236" t="str">
        <f t="shared" si="8"/>
        <v>#VALUE!</v>
      </c>
      <c r="M771" s="236" t="str">
        <f t="shared" si="9"/>
        <v>#VALUE!</v>
      </c>
      <c r="N771" s="236" t="str">
        <f t="shared" si="10"/>
        <v>#VALUE!</v>
      </c>
      <c r="O771" s="236" t="str">
        <f t="shared" si="11"/>
        <v>#VALUE!</v>
      </c>
      <c r="P771" s="237" t="str">
        <f t="shared" si="12"/>
        <v>NO RX</v>
      </c>
      <c r="Q771" s="237" t="b">
        <v>0</v>
      </c>
      <c r="R771" s="237" t="str">
        <f t="shared" si="27"/>
        <v>LOW</v>
      </c>
      <c r="S771" s="238"/>
      <c r="T771" s="243">
        <f t="shared" si="30"/>
        <v>44428</v>
      </c>
      <c r="U771" s="237" t="str">
        <f t="shared" si="31"/>
        <v>DUE COMM</v>
      </c>
      <c r="V771" s="237" t="str">
        <f t="shared" si="16"/>
        <v> </v>
      </c>
      <c r="W771" s="83"/>
      <c r="X771" s="83"/>
      <c r="Y771" s="83"/>
      <c r="Z771" s="83"/>
      <c r="AA771" s="83"/>
      <c r="AB771" s="83"/>
      <c r="AC771" s="83"/>
      <c r="AD771" s="83"/>
      <c r="AE771" s="83"/>
    </row>
    <row r="772">
      <c r="A772" s="233">
        <v>12841.0</v>
      </c>
      <c r="B772" s="234" t="s">
        <v>7570</v>
      </c>
      <c r="C772" s="230" t="b">
        <v>0</v>
      </c>
      <c r="D772" s="235" t="s">
        <v>7552</v>
      </c>
      <c r="E772" s="236" t="str">
        <f t="shared" si="1"/>
        <v>#VALUE!</v>
      </c>
      <c r="F772" s="236" t="str">
        <f t="shared" si="2"/>
        <v>#VALUE!</v>
      </c>
      <c r="G772" s="236" t="str">
        <f t="shared" si="3"/>
        <v>#VALUE!</v>
      </c>
      <c r="H772" s="236" t="str">
        <f t="shared" si="4"/>
        <v>#VALUE!</v>
      </c>
      <c r="I772" s="236" t="str">
        <f t="shared" si="5"/>
        <v>#VALUE!</v>
      </c>
      <c r="J772" s="236" t="str">
        <f t="shared" si="6"/>
        <v>#VALUE!</v>
      </c>
      <c r="K772" s="236" t="str">
        <f t="shared" si="7"/>
        <v>#VALUE!</v>
      </c>
      <c r="L772" s="236" t="str">
        <f t="shared" si="8"/>
        <v>#VALUE!</v>
      </c>
      <c r="M772" s="236" t="str">
        <f t="shared" si="9"/>
        <v>#VALUE!</v>
      </c>
      <c r="N772" s="236" t="str">
        <f t="shared" si="10"/>
        <v>#VALUE!</v>
      </c>
      <c r="O772" s="236" t="str">
        <f t="shared" si="11"/>
        <v>#VALUE!</v>
      </c>
      <c r="P772" s="237" t="str">
        <f t="shared" si="12"/>
        <v>NO RX</v>
      </c>
      <c r="Q772" s="234" t="b">
        <v>0</v>
      </c>
      <c r="R772" s="237" t="str">
        <f t="shared" si="27"/>
        <v>LOW</v>
      </c>
      <c r="S772" s="238"/>
      <c r="T772" s="238" t="str">
        <f t="shared" si="30"/>
        <v>  -  </v>
      </c>
      <c r="U772" s="237" t="str">
        <f t="shared" si="31"/>
        <v>DUE COMM</v>
      </c>
      <c r="V772" s="237" t="str">
        <f t="shared" si="16"/>
        <v> </v>
      </c>
      <c r="W772" s="83"/>
      <c r="X772" s="83"/>
      <c r="Y772" s="83"/>
      <c r="Z772" s="83"/>
      <c r="AA772" s="83"/>
      <c r="AB772" s="83"/>
      <c r="AC772" s="83"/>
      <c r="AD772" s="83"/>
      <c r="AE772" s="83"/>
    </row>
    <row r="773">
      <c r="A773" s="250">
        <v>12843.0</v>
      </c>
      <c r="B773" s="245" t="s">
        <v>7557</v>
      </c>
      <c r="C773" s="230" t="b">
        <v>1</v>
      </c>
      <c r="D773" s="243">
        <v>44404.0</v>
      </c>
      <c r="E773" s="236" t="str">
        <f t="shared" si="1"/>
        <v>#VALUE!</v>
      </c>
      <c r="F773" s="236" t="str">
        <f t="shared" si="2"/>
        <v>#VALUE!</v>
      </c>
      <c r="G773" s="236" t="str">
        <f t="shared" si="3"/>
        <v>OPI RX</v>
      </c>
      <c r="H773" s="236" t="str">
        <f t="shared" si="4"/>
        <v>#VALUE!</v>
      </c>
      <c r="I773" s="236" t="str">
        <f t="shared" si="5"/>
        <v>#VALUE!</v>
      </c>
      <c r="J773" s="236" t="str">
        <f t="shared" si="6"/>
        <v>#VALUE!</v>
      </c>
      <c r="K773" s="236" t="str">
        <f t="shared" si="7"/>
        <v>#VALUE!</v>
      </c>
      <c r="L773" s="236" t="str">
        <f t="shared" si="8"/>
        <v>#VALUE!</v>
      </c>
      <c r="M773" s="236" t="str">
        <f t="shared" si="9"/>
        <v>#VALUE!</v>
      </c>
      <c r="N773" s="236" t="str">
        <f t="shared" si="10"/>
        <v>#VALUE!</v>
      </c>
      <c r="O773" s="236" t="str">
        <f t="shared" si="11"/>
        <v>#VALUE!</v>
      </c>
      <c r="P773" s="237" t="str">
        <f t="shared" si="12"/>
        <v>OPIOIDS</v>
      </c>
      <c r="Q773" s="237" t="b">
        <v>1</v>
      </c>
      <c r="R773" s="237" t="str">
        <f t="shared" si="27"/>
        <v>HIGH</v>
      </c>
      <c r="S773" s="238"/>
      <c r="T773" s="243">
        <f t="shared" si="30"/>
        <v>44404</v>
      </c>
      <c r="U773" s="237" t="str">
        <f t="shared" si="31"/>
        <v>DUE COMM</v>
      </c>
      <c r="V773" s="237" t="str">
        <f t="shared" si="16"/>
        <v> </v>
      </c>
      <c r="W773" s="83"/>
      <c r="X773" s="83"/>
      <c r="Y773" s="83"/>
      <c r="Z773" s="83"/>
      <c r="AA773" s="83"/>
      <c r="AB773" s="83"/>
      <c r="AC773" s="83"/>
      <c r="AD773" s="83"/>
      <c r="AE773" s="83"/>
    </row>
    <row r="774">
      <c r="A774" s="250">
        <v>12844.0</v>
      </c>
      <c r="B774" s="248" t="s">
        <v>7866</v>
      </c>
      <c r="C774" s="230" t="b">
        <v>0</v>
      </c>
      <c r="D774" s="235" t="s">
        <v>7552</v>
      </c>
      <c r="E774" s="236" t="str">
        <f t="shared" si="1"/>
        <v>#VALUE!</v>
      </c>
      <c r="F774" s="236" t="str">
        <f t="shared" si="2"/>
        <v>#VALUE!</v>
      </c>
      <c r="G774" s="236" t="str">
        <f t="shared" si="3"/>
        <v>#VALUE!</v>
      </c>
      <c r="H774" s="236" t="str">
        <f t="shared" si="4"/>
        <v>#VALUE!</v>
      </c>
      <c r="I774" s="236" t="str">
        <f t="shared" si="5"/>
        <v>#VALUE!</v>
      </c>
      <c r="J774" s="236" t="str">
        <f t="shared" si="6"/>
        <v>#VALUE!</v>
      </c>
      <c r="K774" s="236" t="str">
        <f t="shared" si="7"/>
        <v>#VALUE!</v>
      </c>
      <c r="L774" s="236" t="str">
        <f t="shared" si="8"/>
        <v>#VALUE!</v>
      </c>
      <c r="M774" s="236" t="str">
        <f t="shared" si="9"/>
        <v>#VALUE!</v>
      </c>
      <c r="N774" s="236" t="str">
        <f t="shared" si="10"/>
        <v>#VALUE!</v>
      </c>
      <c r="O774" s="236" t="str">
        <f t="shared" si="11"/>
        <v>#VALUE!</v>
      </c>
      <c r="P774" s="237" t="str">
        <f t="shared" si="12"/>
        <v>NO RX</v>
      </c>
      <c r="Q774" s="234" t="b">
        <v>0</v>
      </c>
      <c r="R774" s="237" t="str">
        <f t="shared" si="27"/>
        <v>LOW</v>
      </c>
      <c r="S774" s="238"/>
      <c r="T774" s="238" t="str">
        <f t="shared" si="30"/>
        <v>  -  </v>
      </c>
      <c r="U774" s="237" t="str">
        <f t="shared" si="31"/>
        <v>DUE COMM</v>
      </c>
      <c r="V774" s="237" t="str">
        <f t="shared" si="16"/>
        <v> </v>
      </c>
      <c r="W774" s="83"/>
      <c r="X774" s="83"/>
      <c r="Y774" s="83"/>
      <c r="Z774" s="83"/>
      <c r="AA774" s="83"/>
      <c r="AB774" s="83"/>
      <c r="AC774" s="83"/>
      <c r="AD774" s="83"/>
      <c r="AE774" s="83"/>
    </row>
    <row r="775">
      <c r="A775" s="233">
        <v>12849.0</v>
      </c>
      <c r="B775" s="239" t="s">
        <v>7867</v>
      </c>
      <c r="C775" s="231" t="b">
        <v>1</v>
      </c>
      <c r="D775" s="235">
        <v>44578.0</v>
      </c>
      <c r="E775" s="236" t="str">
        <f t="shared" si="1"/>
        <v>#VALUE!</v>
      </c>
      <c r="F775" s="236" t="str">
        <f t="shared" si="2"/>
        <v>#VALUE!</v>
      </c>
      <c r="G775" s="236" t="str">
        <f t="shared" si="3"/>
        <v>OPI RX</v>
      </c>
      <c r="H775" s="236" t="str">
        <f t="shared" si="4"/>
        <v>#VALUE!</v>
      </c>
      <c r="I775" s="236" t="str">
        <f t="shared" si="5"/>
        <v>#VALUE!</v>
      </c>
      <c r="J775" s="236" t="str">
        <f t="shared" si="6"/>
        <v>#VALUE!</v>
      </c>
      <c r="K775" s="236" t="str">
        <f t="shared" si="7"/>
        <v>#VALUE!</v>
      </c>
      <c r="L775" s="236" t="str">
        <f t="shared" si="8"/>
        <v>#VALUE!</v>
      </c>
      <c r="M775" s="236" t="str">
        <f t="shared" si="9"/>
        <v>#VALUE!</v>
      </c>
      <c r="N775" s="236" t="str">
        <f t="shared" si="10"/>
        <v>#VALUE!</v>
      </c>
      <c r="O775" s="236" t="str">
        <f t="shared" si="11"/>
        <v>#VALUE!</v>
      </c>
      <c r="P775" s="237" t="str">
        <f t="shared" si="12"/>
        <v>OPIOIDS</v>
      </c>
      <c r="Q775" s="237" t="b">
        <v>0</v>
      </c>
      <c r="R775" s="237" t="str">
        <f t="shared" si="27"/>
        <v>LOW</v>
      </c>
      <c r="S775" s="238"/>
      <c r="T775" s="243">
        <f t="shared" si="30"/>
        <v>44578</v>
      </c>
      <c r="U775" s="237" t="str">
        <f t="shared" si="31"/>
        <v>DUE COMM</v>
      </c>
      <c r="V775" s="237" t="str">
        <f t="shared" si="16"/>
        <v> </v>
      </c>
      <c r="W775" s="83"/>
      <c r="X775" s="83"/>
      <c r="Y775" s="83"/>
      <c r="Z775" s="83"/>
      <c r="AA775" s="83"/>
      <c r="AB775" s="83"/>
      <c r="AC775" s="83"/>
      <c r="AD775" s="83"/>
      <c r="AE775" s="83"/>
    </row>
    <row r="776">
      <c r="A776" s="244">
        <v>12850.0</v>
      </c>
      <c r="B776" s="245" t="s">
        <v>7616</v>
      </c>
      <c r="C776" s="231" t="b">
        <v>0</v>
      </c>
      <c r="D776" s="235" t="s">
        <v>7552</v>
      </c>
      <c r="E776" s="236" t="str">
        <f t="shared" si="1"/>
        <v>#VALUE!</v>
      </c>
      <c r="F776" s="236" t="str">
        <f t="shared" si="2"/>
        <v>#VALUE!</v>
      </c>
      <c r="G776" s="236" t="str">
        <f t="shared" si="3"/>
        <v>#VALUE!</v>
      </c>
      <c r="H776" s="236" t="str">
        <f t="shared" si="4"/>
        <v>#VALUE!</v>
      </c>
      <c r="I776" s="236" t="str">
        <f t="shared" si="5"/>
        <v>#VALUE!</v>
      </c>
      <c r="J776" s="236" t="str">
        <f t="shared" si="6"/>
        <v>#VALUE!</v>
      </c>
      <c r="K776" s="236" t="str">
        <f t="shared" si="7"/>
        <v>#VALUE!</v>
      </c>
      <c r="L776" s="236" t="str">
        <f t="shared" si="8"/>
        <v>#VALUE!</v>
      </c>
      <c r="M776" s="236" t="str">
        <f t="shared" si="9"/>
        <v>OPI RX</v>
      </c>
      <c r="N776" s="236" t="str">
        <f t="shared" si="10"/>
        <v>#VALUE!</v>
      </c>
      <c r="O776" s="236" t="str">
        <f t="shared" si="11"/>
        <v>#VALUE!</v>
      </c>
      <c r="P776" s="237" t="str">
        <f t="shared" si="12"/>
        <v>OPIOIDS</v>
      </c>
      <c r="Q776" s="237" t="b">
        <v>0</v>
      </c>
      <c r="R776" s="237" t="str">
        <f t="shared" si="27"/>
        <v>LOW</v>
      </c>
      <c r="S776" s="238"/>
      <c r="T776" s="238" t="str">
        <f t="shared" si="30"/>
        <v>  -  </v>
      </c>
      <c r="U776" s="237" t="str">
        <f t="shared" si="31"/>
        <v>DUE COMM</v>
      </c>
      <c r="V776" s="237" t="str">
        <f t="shared" si="16"/>
        <v> </v>
      </c>
      <c r="W776" s="83"/>
      <c r="X776" s="83"/>
      <c r="Y776" s="83"/>
      <c r="Z776" s="83"/>
      <c r="AA776" s="83"/>
      <c r="AB776" s="83"/>
      <c r="AC776" s="83"/>
      <c r="AD776" s="83"/>
      <c r="AE776" s="83"/>
    </row>
    <row r="777">
      <c r="A777" s="244">
        <v>12856.0</v>
      </c>
      <c r="B777" s="245" t="s">
        <v>7570</v>
      </c>
      <c r="C777" s="231" t="b">
        <v>0</v>
      </c>
      <c r="D777" s="235" t="s">
        <v>7552</v>
      </c>
      <c r="E777" s="236" t="str">
        <f t="shared" si="1"/>
        <v>#VALUE!</v>
      </c>
      <c r="F777" s="236" t="str">
        <f t="shared" si="2"/>
        <v>#VALUE!</v>
      </c>
      <c r="G777" s="236" t="str">
        <f t="shared" si="3"/>
        <v>#VALUE!</v>
      </c>
      <c r="H777" s="236" t="str">
        <f t="shared" si="4"/>
        <v>#VALUE!</v>
      </c>
      <c r="I777" s="236" t="str">
        <f t="shared" si="5"/>
        <v>#VALUE!</v>
      </c>
      <c r="J777" s="236" t="str">
        <f t="shared" si="6"/>
        <v>#VALUE!</v>
      </c>
      <c r="K777" s="236" t="str">
        <f t="shared" si="7"/>
        <v>#VALUE!</v>
      </c>
      <c r="L777" s="236" t="str">
        <f t="shared" si="8"/>
        <v>#VALUE!</v>
      </c>
      <c r="M777" s="236" t="str">
        <f t="shared" si="9"/>
        <v>#VALUE!</v>
      </c>
      <c r="N777" s="236" t="str">
        <f t="shared" si="10"/>
        <v>#VALUE!</v>
      </c>
      <c r="O777" s="236" t="str">
        <f t="shared" si="11"/>
        <v>#VALUE!</v>
      </c>
      <c r="P777" s="237" t="str">
        <f t="shared" si="12"/>
        <v>NO RX</v>
      </c>
      <c r="Q777" s="234" t="b">
        <v>0</v>
      </c>
      <c r="R777" s="237" t="str">
        <f t="shared" si="27"/>
        <v>LOW</v>
      </c>
      <c r="S777" s="238"/>
      <c r="T777" s="238" t="str">
        <f t="shared" si="30"/>
        <v>  -  </v>
      </c>
      <c r="U777" s="237" t="str">
        <f t="shared" si="31"/>
        <v>DUE COMM</v>
      </c>
      <c r="V777" s="237" t="str">
        <f t="shared" si="16"/>
        <v> </v>
      </c>
      <c r="W777" s="83"/>
      <c r="X777" s="83"/>
      <c r="Y777" s="83"/>
      <c r="Z777" s="83"/>
      <c r="AA777" s="83"/>
      <c r="AB777" s="83"/>
      <c r="AC777" s="83"/>
      <c r="AD777" s="83"/>
      <c r="AE777" s="83"/>
    </row>
    <row r="778">
      <c r="A778" s="233">
        <v>12858.0</v>
      </c>
      <c r="B778" s="234" t="s">
        <v>7566</v>
      </c>
      <c r="C778" s="231" t="b">
        <v>1</v>
      </c>
      <c r="D778" s="235">
        <v>44616.0</v>
      </c>
      <c r="E778" s="236" t="str">
        <f t="shared" si="1"/>
        <v>#VALUE!</v>
      </c>
      <c r="F778" s="236" t="str">
        <f t="shared" si="2"/>
        <v>OPI RX</v>
      </c>
      <c r="G778" s="236" t="str">
        <f t="shared" si="3"/>
        <v>#VALUE!</v>
      </c>
      <c r="H778" s="236" t="str">
        <f t="shared" si="4"/>
        <v>#VALUE!</v>
      </c>
      <c r="I778" s="236" t="str">
        <f t="shared" si="5"/>
        <v>#VALUE!</v>
      </c>
      <c r="J778" s="236" t="str">
        <f t="shared" si="6"/>
        <v>#VALUE!</v>
      </c>
      <c r="K778" s="236" t="str">
        <f t="shared" si="7"/>
        <v>#VALUE!</v>
      </c>
      <c r="L778" s="236" t="str">
        <f t="shared" si="8"/>
        <v>#VALUE!</v>
      </c>
      <c r="M778" s="236" t="str">
        <f t="shared" si="9"/>
        <v>#VALUE!</v>
      </c>
      <c r="N778" s="236" t="str">
        <f t="shared" si="10"/>
        <v>#VALUE!</v>
      </c>
      <c r="O778" s="236" t="str">
        <f t="shared" si="11"/>
        <v>#VALUE!</v>
      </c>
      <c r="P778" s="237" t="str">
        <f t="shared" si="12"/>
        <v>OPIOIDS</v>
      </c>
      <c r="Q778" s="237" t="b">
        <v>0</v>
      </c>
      <c r="R778" s="237" t="str">
        <f t="shared" si="27"/>
        <v>LOW</v>
      </c>
      <c r="S778" s="238">
        <v>44390.0</v>
      </c>
      <c r="T778" s="243">
        <f t="shared" si="30"/>
        <v>44616</v>
      </c>
      <c r="U778" s="237" t="str">
        <f t="shared" si="31"/>
        <v> </v>
      </c>
      <c r="V778" s="237" t="str">
        <f t="shared" si="16"/>
        <v> </v>
      </c>
      <c r="W778" s="83"/>
      <c r="X778" s="83"/>
      <c r="Y778" s="83"/>
      <c r="Z778" s="83"/>
      <c r="AA778" s="83"/>
      <c r="AB778" s="83"/>
      <c r="AC778" s="83"/>
      <c r="AD778" s="83"/>
      <c r="AE778" s="83"/>
    </row>
    <row r="779">
      <c r="A779" s="244">
        <v>12862.0</v>
      </c>
      <c r="B779" s="245" t="s">
        <v>7606</v>
      </c>
      <c r="C779" s="230" t="b">
        <v>1</v>
      </c>
      <c r="D779" s="235">
        <v>44591.0</v>
      </c>
      <c r="E779" s="236" t="str">
        <f t="shared" si="1"/>
        <v>#VALUE!</v>
      </c>
      <c r="F779" s="236" t="str">
        <f t="shared" si="2"/>
        <v>#VALUE!</v>
      </c>
      <c r="G779" s="236" t="str">
        <f t="shared" si="3"/>
        <v>#VALUE!</v>
      </c>
      <c r="H779" s="236" t="str">
        <f t="shared" si="4"/>
        <v>#VALUE!</v>
      </c>
      <c r="I779" s="236" t="str">
        <f t="shared" si="5"/>
        <v>#VALUE!</v>
      </c>
      <c r="J779" s="236" t="str">
        <f t="shared" si="6"/>
        <v>#VALUE!</v>
      </c>
      <c r="K779" s="236" t="str">
        <f t="shared" si="7"/>
        <v>#VALUE!</v>
      </c>
      <c r="L779" s="236" t="str">
        <f t="shared" si="8"/>
        <v>#VALUE!</v>
      </c>
      <c r="M779" s="236" t="str">
        <f t="shared" si="9"/>
        <v>OPI RX</v>
      </c>
      <c r="N779" s="236" t="str">
        <f t="shared" si="10"/>
        <v>#VALUE!</v>
      </c>
      <c r="O779" s="236" t="str">
        <f t="shared" si="11"/>
        <v>#VALUE!</v>
      </c>
      <c r="P779" s="237" t="str">
        <f t="shared" si="12"/>
        <v>OPIOIDS</v>
      </c>
      <c r="Q779" s="237" t="b">
        <v>0</v>
      </c>
      <c r="R779" s="237" t="str">
        <f t="shared" si="27"/>
        <v>LOW</v>
      </c>
      <c r="S779" s="238">
        <v>44463.0</v>
      </c>
      <c r="T779" s="243">
        <f t="shared" si="30"/>
        <v>44591</v>
      </c>
      <c r="U779" s="237" t="str">
        <f t="shared" si="31"/>
        <v> </v>
      </c>
      <c r="V779" s="237" t="str">
        <f t="shared" si="16"/>
        <v> </v>
      </c>
      <c r="W779" s="83"/>
      <c r="X779" s="83"/>
      <c r="Y779" s="83"/>
      <c r="Z779" s="83"/>
      <c r="AA779" s="83"/>
      <c r="AB779" s="83"/>
      <c r="AC779" s="83"/>
      <c r="AD779" s="83"/>
      <c r="AE779" s="83"/>
    </row>
    <row r="780">
      <c r="A780" s="244">
        <v>12866.0</v>
      </c>
      <c r="B780" s="239" t="s">
        <v>7552</v>
      </c>
      <c r="C780" s="231" t="b">
        <v>1</v>
      </c>
      <c r="D780" s="243">
        <v>44414.0</v>
      </c>
      <c r="E780" s="236" t="str">
        <f t="shared" si="1"/>
        <v>#VALUE!</v>
      </c>
      <c r="F780" s="236" t="str">
        <f t="shared" si="2"/>
        <v>#VALUE!</v>
      </c>
      <c r="G780" s="236" t="str">
        <f t="shared" si="3"/>
        <v>#VALUE!</v>
      </c>
      <c r="H780" s="236" t="str">
        <f t="shared" si="4"/>
        <v>#VALUE!</v>
      </c>
      <c r="I780" s="236" t="str">
        <f t="shared" si="5"/>
        <v>#VALUE!</v>
      </c>
      <c r="J780" s="236" t="str">
        <f t="shared" si="6"/>
        <v>#VALUE!</v>
      </c>
      <c r="K780" s="236" t="str">
        <f t="shared" si="7"/>
        <v>#VALUE!</v>
      </c>
      <c r="L780" s="236" t="str">
        <f t="shared" si="8"/>
        <v>#VALUE!</v>
      </c>
      <c r="M780" s="236" t="str">
        <f t="shared" si="9"/>
        <v>#VALUE!</v>
      </c>
      <c r="N780" s="236" t="str">
        <f t="shared" si="10"/>
        <v>#VALUE!</v>
      </c>
      <c r="O780" s="236" t="str">
        <f t="shared" si="11"/>
        <v>#VALUE!</v>
      </c>
      <c r="P780" s="237" t="str">
        <f t="shared" si="12"/>
        <v>NO RX</v>
      </c>
      <c r="Q780" s="237" t="b">
        <v>0</v>
      </c>
      <c r="R780" s="237" t="str">
        <f t="shared" si="27"/>
        <v>LOW</v>
      </c>
      <c r="S780" s="238"/>
      <c r="T780" s="243">
        <f t="shared" si="30"/>
        <v>44414</v>
      </c>
      <c r="U780" s="237" t="str">
        <f t="shared" si="31"/>
        <v>DUE COMM</v>
      </c>
      <c r="V780" s="237" t="str">
        <f t="shared" si="16"/>
        <v> </v>
      </c>
      <c r="W780" s="83"/>
      <c r="X780" s="83"/>
      <c r="Y780" s="83"/>
      <c r="Z780" s="83"/>
      <c r="AA780" s="83"/>
      <c r="AB780" s="83"/>
      <c r="AC780" s="83"/>
      <c r="AD780" s="83"/>
      <c r="AE780" s="83"/>
    </row>
    <row r="781">
      <c r="A781" s="244">
        <v>12868.0</v>
      </c>
      <c r="B781" s="245" t="s">
        <v>7576</v>
      </c>
      <c r="C781" s="230" t="b">
        <v>0</v>
      </c>
      <c r="D781" s="235" t="s">
        <v>7552</v>
      </c>
      <c r="E781" s="236" t="str">
        <f t="shared" si="1"/>
        <v>#VALUE!</v>
      </c>
      <c r="F781" s="236" t="str">
        <f t="shared" si="2"/>
        <v>#VALUE!</v>
      </c>
      <c r="G781" s="236" t="str">
        <f t="shared" si="3"/>
        <v>#VALUE!</v>
      </c>
      <c r="H781" s="236" t="str">
        <f t="shared" si="4"/>
        <v>#VALUE!</v>
      </c>
      <c r="I781" s="236" t="str">
        <f t="shared" si="5"/>
        <v>#VALUE!</v>
      </c>
      <c r="J781" s="236" t="str">
        <f t="shared" si="6"/>
        <v>#VALUE!</v>
      </c>
      <c r="K781" s="236" t="str">
        <f t="shared" si="7"/>
        <v>#VALUE!</v>
      </c>
      <c r="L781" s="236" t="str">
        <f t="shared" si="8"/>
        <v>#VALUE!</v>
      </c>
      <c r="M781" s="236" t="str">
        <f t="shared" si="9"/>
        <v>#VALUE!</v>
      </c>
      <c r="N781" s="236" t="str">
        <f t="shared" si="10"/>
        <v>#VALUE!</v>
      </c>
      <c r="O781" s="236" t="str">
        <f t="shared" si="11"/>
        <v>#VALUE!</v>
      </c>
      <c r="P781" s="237" t="str">
        <f t="shared" si="12"/>
        <v>NO RX</v>
      </c>
      <c r="Q781" s="237" t="b">
        <v>0</v>
      </c>
      <c r="R781" s="237" t="str">
        <f t="shared" si="27"/>
        <v>LOW</v>
      </c>
      <c r="S781" s="238"/>
      <c r="T781" s="238" t="str">
        <f t="shared" si="30"/>
        <v>  -  </v>
      </c>
      <c r="U781" s="237" t="str">
        <f t="shared" si="31"/>
        <v>DUE COMM</v>
      </c>
      <c r="V781" s="237" t="str">
        <f t="shared" si="16"/>
        <v> </v>
      </c>
      <c r="W781" s="83"/>
      <c r="X781" s="83"/>
      <c r="Y781" s="83"/>
      <c r="Z781" s="83"/>
      <c r="AA781" s="83"/>
      <c r="AB781" s="83"/>
      <c r="AC781" s="83"/>
      <c r="AD781" s="83"/>
      <c r="AE781" s="83"/>
    </row>
    <row r="782">
      <c r="A782" s="244">
        <v>12869.0</v>
      </c>
      <c r="B782" s="246" t="s">
        <v>7868</v>
      </c>
      <c r="C782" s="231" t="b">
        <v>1</v>
      </c>
      <c r="D782" s="235">
        <v>44577.0</v>
      </c>
      <c r="E782" s="236" t="str">
        <f t="shared" si="1"/>
        <v>#VALUE!</v>
      </c>
      <c r="F782" s="236" t="str">
        <f t="shared" si="2"/>
        <v>#VALUE!</v>
      </c>
      <c r="G782" s="236" t="str">
        <f t="shared" si="3"/>
        <v>OPI RX</v>
      </c>
      <c r="H782" s="236" t="str">
        <f t="shared" si="4"/>
        <v>OPI RX</v>
      </c>
      <c r="I782" s="236" t="str">
        <f t="shared" si="5"/>
        <v>#VALUE!</v>
      </c>
      <c r="J782" s="236" t="str">
        <f t="shared" si="6"/>
        <v>#VALUE!</v>
      </c>
      <c r="K782" s="236" t="str">
        <f t="shared" si="7"/>
        <v>#VALUE!</v>
      </c>
      <c r="L782" s="236" t="str">
        <f t="shared" si="8"/>
        <v>#VALUE!</v>
      </c>
      <c r="M782" s="236" t="str">
        <f t="shared" si="9"/>
        <v>#VALUE!</v>
      </c>
      <c r="N782" s="236" t="str">
        <f t="shared" si="10"/>
        <v>#VALUE!</v>
      </c>
      <c r="O782" s="236" t="str">
        <f t="shared" si="11"/>
        <v>#VALUE!</v>
      </c>
      <c r="P782" s="237" t="str">
        <f t="shared" si="12"/>
        <v>OPIOIDS</v>
      </c>
      <c r="Q782" s="237" t="b">
        <v>1</v>
      </c>
      <c r="R782" s="237" t="str">
        <f t="shared" si="27"/>
        <v>HIGH</v>
      </c>
      <c r="S782" s="238"/>
      <c r="T782" s="243">
        <f t="shared" si="30"/>
        <v>44577</v>
      </c>
      <c r="U782" s="237" t="str">
        <f t="shared" si="31"/>
        <v>DUE COMM</v>
      </c>
      <c r="V782" s="237" t="str">
        <f t="shared" si="16"/>
        <v> </v>
      </c>
      <c r="W782" s="83"/>
      <c r="X782" s="83"/>
      <c r="Y782" s="83"/>
      <c r="Z782" s="83"/>
      <c r="AA782" s="83"/>
      <c r="AB782" s="83"/>
      <c r="AC782" s="83"/>
      <c r="AD782" s="83"/>
      <c r="AE782" s="83"/>
    </row>
    <row r="783">
      <c r="A783" s="233">
        <v>12871.0</v>
      </c>
      <c r="B783" s="234" t="s">
        <v>7869</v>
      </c>
      <c r="C783" s="238" t="b">
        <v>1</v>
      </c>
      <c r="D783" s="235">
        <v>44636.0</v>
      </c>
      <c r="E783" s="236" t="str">
        <f t="shared" si="1"/>
        <v>#VALUE!</v>
      </c>
      <c r="F783" s="236" t="str">
        <f t="shared" si="2"/>
        <v>#VALUE!</v>
      </c>
      <c r="G783" s="236" t="str">
        <f t="shared" si="3"/>
        <v>#VALUE!</v>
      </c>
      <c r="H783" s="236" t="str">
        <f t="shared" si="4"/>
        <v>#VALUE!</v>
      </c>
      <c r="I783" s="236" t="str">
        <f t="shared" si="5"/>
        <v>#VALUE!</v>
      </c>
      <c r="J783" s="236" t="str">
        <f t="shared" si="6"/>
        <v>#VALUE!</v>
      </c>
      <c r="K783" s="236" t="str">
        <f t="shared" si="7"/>
        <v>#VALUE!</v>
      </c>
      <c r="L783" s="236" t="str">
        <f t="shared" si="8"/>
        <v>#VALUE!</v>
      </c>
      <c r="M783" s="236" t="str">
        <f t="shared" si="9"/>
        <v>#VALUE!</v>
      </c>
      <c r="N783" s="236" t="str">
        <f t="shared" si="10"/>
        <v>#VALUE!</v>
      </c>
      <c r="O783" s="236" t="str">
        <f t="shared" si="11"/>
        <v>#VALUE!</v>
      </c>
      <c r="P783" s="237" t="str">
        <f t="shared" si="12"/>
        <v>NO RX</v>
      </c>
      <c r="Q783" s="237" t="b">
        <v>0</v>
      </c>
      <c r="R783" s="237" t="str">
        <f t="shared" si="27"/>
        <v>LOW</v>
      </c>
      <c r="S783" s="238">
        <v>44509.0</v>
      </c>
      <c r="T783" s="243">
        <f t="shared" si="30"/>
        <v>44636</v>
      </c>
      <c r="U783" s="237" t="str">
        <f t="shared" si="31"/>
        <v> </v>
      </c>
      <c r="V783" s="237" t="str">
        <f t="shared" si="16"/>
        <v> </v>
      </c>
      <c r="W783" s="83"/>
      <c r="X783" s="83"/>
      <c r="Y783" s="83"/>
      <c r="Z783" s="83"/>
      <c r="AA783" s="83"/>
      <c r="AB783" s="83"/>
      <c r="AC783" s="83"/>
      <c r="AD783" s="83"/>
      <c r="AE783" s="83"/>
    </row>
    <row r="784">
      <c r="A784" s="233">
        <v>12873.0</v>
      </c>
      <c r="B784" s="234" t="s">
        <v>7557</v>
      </c>
      <c r="C784" s="230" t="b">
        <v>1</v>
      </c>
      <c r="D784" s="235">
        <v>44627.0</v>
      </c>
      <c r="E784" s="236" t="str">
        <f t="shared" si="1"/>
        <v>#VALUE!</v>
      </c>
      <c r="F784" s="236" t="str">
        <f t="shared" si="2"/>
        <v>#VALUE!</v>
      </c>
      <c r="G784" s="236" t="str">
        <f t="shared" si="3"/>
        <v>OPI RX</v>
      </c>
      <c r="H784" s="236" t="str">
        <f t="shared" si="4"/>
        <v>#VALUE!</v>
      </c>
      <c r="I784" s="236" t="str">
        <f t="shared" si="5"/>
        <v>#VALUE!</v>
      </c>
      <c r="J784" s="236" t="str">
        <f t="shared" si="6"/>
        <v>#VALUE!</v>
      </c>
      <c r="K784" s="236" t="str">
        <f t="shared" si="7"/>
        <v>#VALUE!</v>
      </c>
      <c r="L784" s="236" t="str">
        <f t="shared" si="8"/>
        <v>#VALUE!</v>
      </c>
      <c r="M784" s="236" t="str">
        <f t="shared" si="9"/>
        <v>#VALUE!</v>
      </c>
      <c r="N784" s="236" t="str">
        <f t="shared" si="10"/>
        <v>#VALUE!</v>
      </c>
      <c r="O784" s="236" t="str">
        <f t="shared" si="11"/>
        <v>#VALUE!</v>
      </c>
      <c r="P784" s="237" t="str">
        <f t="shared" si="12"/>
        <v>OPIOIDS</v>
      </c>
      <c r="Q784" s="237" t="b">
        <v>0</v>
      </c>
      <c r="R784" s="237" t="str">
        <f t="shared" si="27"/>
        <v>LOW</v>
      </c>
      <c r="S784" s="238">
        <v>44383.0</v>
      </c>
      <c r="T784" s="243">
        <f t="shared" si="30"/>
        <v>44627</v>
      </c>
      <c r="U784" s="237" t="str">
        <f t="shared" si="31"/>
        <v> </v>
      </c>
      <c r="V784" s="237" t="str">
        <f t="shared" si="16"/>
        <v> </v>
      </c>
      <c r="W784" s="83"/>
      <c r="X784" s="83"/>
      <c r="Y784" s="83"/>
      <c r="Z784" s="83"/>
      <c r="AA784" s="83"/>
      <c r="AB784" s="83"/>
      <c r="AC784" s="83"/>
      <c r="AD784" s="83"/>
      <c r="AE784" s="83"/>
    </row>
    <row r="785">
      <c r="A785" s="233">
        <v>12875.0</v>
      </c>
      <c r="B785" s="234" t="s">
        <v>7551</v>
      </c>
      <c r="C785" s="231" t="b">
        <v>1</v>
      </c>
      <c r="D785" s="243">
        <v>44564.0</v>
      </c>
      <c r="E785" s="236" t="str">
        <f t="shared" si="1"/>
        <v>#VALUE!</v>
      </c>
      <c r="F785" s="236" t="str">
        <f t="shared" si="2"/>
        <v>#VALUE!</v>
      </c>
      <c r="G785" s="236" t="str">
        <f t="shared" si="3"/>
        <v>#VALUE!</v>
      </c>
      <c r="H785" s="236" t="str">
        <f t="shared" si="4"/>
        <v>#VALUE!</v>
      </c>
      <c r="I785" s="236" t="str">
        <f t="shared" si="5"/>
        <v>#VALUE!</v>
      </c>
      <c r="J785" s="236" t="str">
        <f t="shared" si="6"/>
        <v>#VALUE!</v>
      </c>
      <c r="K785" s="236" t="str">
        <f t="shared" si="7"/>
        <v>#VALUE!</v>
      </c>
      <c r="L785" s="236" t="str">
        <f t="shared" si="8"/>
        <v>#VALUE!</v>
      </c>
      <c r="M785" s="236" t="str">
        <f t="shared" si="9"/>
        <v>#VALUE!</v>
      </c>
      <c r="N785" s="236" t="str">
        <f t="shared" si="10"/>
        <v>#VALUE!</v>
      </c>
      <c r="O785" s="236" t="str">
        <f t="shared" si="11"/>
        <v>#VALUE!</v>
      </c>
      <c r="P785" s="237" t="str">
        <f t="shared" si="12"/>
        <v>NO RX</v>
      </c>
      <c r="Q785" s="234" t="b">
        <v>0</v>
      </c>
      <c r="R785" s="237" t="str">
        <f t="shared" si="27"/>
        <v>LOW</v>
      </c>
      <c r="S785" s="238">
        <v>44467.0</v>
      </c>
      <c r="T785" s="243">
        <f t="shared" si="30"/>
        <v>44564</v>
      </c>
      <c r="U785" s="237" t="str">
        <f t="shared" si="31"/>
        <v> </v>
      </c>
      <c r="V785" s="237" t="str">
        <f t="shared" si="16"/>
        <v> </v>
      </c>
      <c r="W785" s="83"/>
      <c r="X785" s="83"/>
      <c r="Y785" s="83"/>
      <c r="Z785" s="83"/>
      <c r="AA785" s="83"/>
      <c r="AB785" s="83"/>
      <c r="AC785" s="83"/>
      <c r="AD785" s="83"/>
      <c r="AE785" s="83"/>
    </row>
    <row r="786">
      <c r="A786" s="244">
        <v>12876.0</v>
      </c>
      <c r="B786" s="245" t="s">
        <v>7585</v>
      </c>
      <c r="C786" s="230" t="b">
        <v>1</v>
      </c>
      <c r="D786" s="243">
        <v>44565.0</v>
      </c>
      <c r="E786" s="236" t="str">
        <f t="shared" si="1"/>
        <v>#VALUE!</v>
      </c>
      <c r="F786" s="236" t="str">
        <f t="shared" si="2"/>
        <v>OPI RX</v>
      </c>
      <c r="G786" s="236" t="str">
        <f t="shared" si="3"/>
        <v>#VALUE!</v>
      </c>
      <c r="H786" s="236" t="str">
        <f t="shared" si="4"/>
        <v>#VALUE!</v>
      </c>
      <c r="I786" s="236" t="str">
        <f t="shared" si="5"/>
        <v>#VALUE!</v>
      </c>
      <c r="J786" s="236" t="str">
        <f t="shared" si="6"/>
        <v>#VALUE!</v>
      </c>
      <c r="K786" s="236" t="str">
        <f t="shared" si="7"/>
        <v>#VALUE!</v>
      </c>
      <c r="L786" s="236" t="str">
        <f t="shared" si="8"/>
        <v>#VALUE!</v>
      </c>
      <c r="M786" s="236" t="str">
        <f t="shared" si="9"/>
        <v>#VALUE!</v>
      </c>
      <c r="N786" s="236" t="str">
        <f t="shared" si="10"/>
        <v>#VALUE!</v>
      </c>
      <c r="O786" s="236" t="str">
        <f t="shared" si="11"/>
        <v>#VALUE!</v>
      </c>
      <c r="P786" s="237" t="str">
        <f t="shared" si="12"/>
        <v>OPIOIDS</v>
      </c>
      <c r="Q786" s="237" t="b">
        <v>0</v>
      </c>
      <c r="R786" s="237" t="str">
        <f t="shared" si="27"/>
        <v>LOW</v>
      </c>
      <c r="S786" s="238">
        <v>44391.0</v>
      </c>
      <c r="T786" s="243">
        <f t="shared" si="30"/>
        <v>44565</v>
      </c>
      <c r="U786" s="237" t="str">
        <f t="shared" si="31"/>
        <v> </v>
      </c>
      <c r="V786" s="237" t="str">
        <f t="shared" si="16"/>
        <v> </v>
      </c>
      <c r="W786" s="83"/>
      <c r="X786" s="83"/>
      <c r="Y786" s="83"/>
      <c r="Z786" s="83"/>
      <c r="AA786" s="83"/>
      <c r="AB786" s="83"/>
      <c r="AC786" s="83"/>
      <c r="AD786" s="83"/>
      <c r="AE786" s="83"/>
    </row>
    <row r="787">
      <c r="A787" s="244">
        <v>12879.0</v>
      </c>
      <c r="B787" s="245" t="s">
        <v>7582</v>
      </c>
      <c r="C787" s="231" t="b">
        <v>1</v>
      </c>
      <c r="D787" s="235">
        <v>44579.0</v>
      </c>
      <c r="E787" s="236" t="str">
        <f t="shared" si="1"/>
        <v>#VALUE!</v>
      </c>
      <c r="F787" s="236" t="str">
        <f t="shared" si="2"/>
        <v>OPI RX</v>
      </c>
      <c r="G787" s="236" t="str">
        <f t="shared" si="3"/>
        <v>#VALUE!</v>
      </c>
      <c r="H787" s="236" t="str">
        <f t="shared" si="4"/>
        <v>#VALUE!</v>
      </c>
      <c r="I787" s="236" t="str">
        <f t="shared" si="5"/>
        <v>#VALUE!</v>
      </c>
      <c r="J787" s="236" t="str">
        <f t="shared" si="6"/>
        <v>#VALUE!</v>
      </c>
      <c r="K787" s="236" t="str">
        <f t="shared" si="7"/>
        <v>#VALUE!</v>
      </c>
      <c r="L787" s="236" t="str">
        <f t="shared" si="8"/>
        <v>#VALUE!</v>
      </c>
      <c r="M787" s="236" t="str">
        <f t="shared" si="9"/>
        <v>#VALUE!</v>
      </c>
      <c r="N787" s="236" t="str">
        <f t="shared" si="10"/>
        <v>#VALUE!</v>
      </c>
      <c r="O787" s="236" t="str">
        <f t="shared" si="11"/>
        <v>#VALUE!</v>
      </c>
      <c r="P787" s="237" t="str">
        <f t="shared" si="12"/>
        <v>OPIOIDS</v>
      </c>
      <c r="Q787" s="237" t="b">
        <v>1</v>
      </c>
      <c r="R787" s="237" t="str">
        <f t="shared" si="27"/>
        <v>HIGH</v>
      </c>
      <c r="S787" s="238"/>
      <c r="T787" s="243">
        <f t="shared" si="30"/>
        <v>44579</v>
      </c>
      <c r="U787" s="237" t="str">
        <f t="shared" si="31"/>
        <v>DUE COMM</v>
      </c>
      <c r="V787" s="237" t="str">
        <f t="shared" si="16"/>
        <v> </v>
      </c>
      <c r="W787" s="83"/>
      <c r="X787" s="83"/>
      <c r="Y787" s="83"/>
      <c r="Z787" s="83"/>
      <c r="AA787" s="83"/>
      <c r="AB787" s="83"/>
      <c r="AC787" s="83"/>
      <c r="AD787" s="83"/>
      <c r="AE787" s="83"/>
    </row>
    <row r="788">
      <c r="A788" s="244">
        <v>12884.0</v>
      </c>
      <c r="B788" s="245" t="s">
        <v>7578</v>
      </c>
      <c r="C788" s="230" t="b">
        <v>1</v>
      </c>
      <c r="D788" s="235">
        <v>44628.0</v>
      </c>
      <c r="E788" s="236" t="str">
        <f t="shared" si="1"/>
        <v>#VALUE!</v>
      </c>
      <c r="F788" s="236" t="str">
        <f t="shared" si="2"/>
        <v>#VALUE!</v>
      </c>
      <c r="G788" s="236" t="str">
        <f t="shared" si="3"/>
        <v>OPI RX</v>
      </c>
      <c r="H788" s="236" t="str">
        <f t="shared" si="4"/>
        <v>#VALUE!</v>
      </c>
      <c r="I788" s="236" t="str">
        <f t="shared" si="5"/>
        <v>#VALUE!</v>
      </c>
      <c r="J788" s="236" t="str">
        <f t="shared" si="6"/>
        <v>#VALUE!</v>
      </c>
      <c r="K788" s="236" t="str">
        <f t="shared" si="7"/>
        <v>#VALUE!</v>
      </c>
      <c r="L788" s="236" t="str">
        <f t="shared" si="8"/>
        <v>#VALUE!</v>
      </c>
      <c r="M788" s="236" t="str">
        <f t="shared" si="9"/>
        <v>#VALUE!</v>
      </c>
      <c r="N788" s="236" t="str">
        <f t="shared" si="10"/>
        <v>#VALUE!</v>
      </c>
      <c r="O788" s="236" t="str">
        <f t="shared" si="11"/>
        <v>#VALUE!</v>
      </c>
      <c r="P788" s="237" t="str">
        <f t="shared" si="12"/>
        <v>OPIOIDS</v>
      </c>
      <c r="Q788" s="234" t="b">
        <v>1</v>
      </c>
      <c r="R788" s="237" t="str">
        <f t="shared" si="27"/>
        <v>HIGH</v>
      </c>
      <c r="S788" s="238"/>
      <c r="T788" s="243">
        <f t="shared" si="30"/>
        <v>44628</v>
      </c>
      <c r="U788" s="237" t="str">
        <f t="shared" si="31"/>
        <v>DUE COMM</v>
      </c>
      <c r="V788" s="237" t="str">
        <f t="shared" si="16"/>
        <v> </v>
      </c>
      <c r="W788" s="83"/>
      <c r="X788" s="83"/>
      <c r="Y788" s="83"/>
      <c r="Z788" s="83"/>
      <c r="AA788" s="83"/>
      <c r="AB788" s="83"/>
      <c r="AC788" s="83"/>
      <c r="AD788" s="83"/>
      <c r="AE788" s="83"/>
    </row>
    <row r="789">
      <c r="A789" s="233">
        <v>12888.0</v>
      </c>
      <c r="B789" s="239" t="s">
        <v>7552</v>
      </c>
      <c r="C789" s="231" t="b">
        <v>1</v>
      </c>
      <c r="D789" s="243">
        <v>44390.0</v>
      </c>
      <c r="E789" s="236" t="str">
        <f t="shared" si="1"/>
        <v>#VALUE!</v>
      </c>
      <c r="F789" s="236" t="str">
        <f t="shared" si="2"/>
        <v>#VALUE!</v>
      </c>
      <c r="G789" s="236" t="str">
        <f t="shared" si="3"/>
        <v>#VALUE!</v>
      </c>
      <c r="H789" s="236" t="str">
        <f t="shared" si="4"/>
        <v>#VALUE!</v>
      </c>
      <c r="I789" s="236" t="str">
        <f t="shared" si="5"/>
        <v>#VALUE!</v>
      </c>
      <c r="J789" s="236" t="str">
        <f t="shared" si="6"/>
        <v>#VALUE!</v>
      </c>
      <c r="K789" s="236" t="str">
        <f t="shared" si="7"/>
        <v>#VALUE!</v>
      </c>
      <c r="L789" s="236" t="str">
        <f t="shared" si="8"/>
        <v>#VALUE!</v>
      </c>
      <c r="M789" s="236" t="str">
        <f t="shared" si="9"/>
        <v>#VALUE!</v>
      </c>
      <c r="N789" s="236" t="str">
        <f t="shared" si="10"/>
        <v>#VALUE!</v>
      </c>
      <c r="O789" s="236" t="str">
        <f t="shared" si="11"/>
        <v>#VALUE!</v>
      </c>
      <c r="P789" s="237" t="str">
        <f t="shared" si="12"/>
        <v>NO RX</v>
      </c>
      <c r="Q789" s="237" t="b">
        <v>0</v>
      </c>
      <c r="R789" s="237" t="str">
        <f t="shared" si="27"/>
        <v>LOW</v>
      </c>
      <c r="S789" s="238"/>
      <c r="T789" s="243">
        <f t="shared" si="30"/>
        <v>44390</v>
      </c>
      <c r="U789" s="237" t="str">
        <f t="shared" si="31"/>
        <v>DUE COMM</v>
      </c>
      <c r="V789" s="237" t="str">
        <f t="shared" si="16"/>
        <v> </v>
      </c>
      <c r="W789" s="83"/>
      <c r="X789" s="83"/>
      <c r="Y789" s="83"/>
      <c r="Z789" s="83"/>
      <c r="AA789" s="83"/>
      <c r="AB789" s="83"/>
      <c r="AC789" s="83"/>
      <c r="AD789" s="83"/>
      <c r="AE789" s="83"/>
    </row>
    <row r="790">
      <c r="A790" s="244">
        <v>12890.0</v>
      </c>
      <c r="B790" s="245" t="s">
        <v>7807</v>
      </c>
      <c r="C790" s="230" t="b">
        <v>0</v>
      </c>
      <c r="D790" s="235" t="s">
        <v>7552</v>
      </c>
      <c r="E790" s="236" t="str">
        <f t="shared" si="1"/>
        <v>OPI RX</v>
      </c>
      <c r="F790" s="236" t="str">
        <f t="shared" si="2"/>
        <v>#VALUE!</v>
      </c>
      <c r="G790" s="236" t="str">
        <f t="shared" si="3"/>
        <v>#VALUE!</v>
      </c>
      <c r="H790" s="236" t="str">
        <f t="shared" si="4"/>
        <v>#VALUE!</v>
      </c>
      <c r="I790" s="236" t="str">
        <f t="shared" si="5"/>
        <v>#VALUE!</v>
      </c>
      <c r="J790" s="236" t="str">
        <f t="shared" si="6"/>
        <v>#VALUE!</v>
      </c>
      <c r="K790" s="236" t="str">
        <f t="shared" si="7"/>
        <v>#VALUE!</v>
      </c>
      <c r="L790" s="236" t="str">
        <f t="shared" si="8"/>
        <v>#VALUE!</v>
      </c>
      <c r="M790" s="236" t="str">
        <f t="shared" si="9"/>
        <v>#VALUE!</v>
      </c>
      <c r="N790" s="236" t="str">
        <f t="shared" si="10"/>
        <v>#VALUE!</v>
      </c>
      <c r="O790" s="236" t="str">
        <f t="shared" si="11"/>
        <v>#VALUE!</v>
      </c>
      <c r="P790" s="237" t="str">
        <f t="shared" si="12"/>
        <v>OPIOIDS</v>
      </c>
      <c r="Q790" s="237" t="b">
        <v>1</v>
      </c>
      <c r="R790" s="237" t="str">
        <f t="shared" si="27"/>
        <v>HIGH</v>
      </c>
      <c r="S790" s="238"/>
      <c r="T790" s="238" t="str">
        <f t="shared" si="30"/>
        <v>  -  </v>
      </c>
      <c r="U790" s="237" t="str">
        <f t="shared" si="31"/>
        <v>DUE COMM</v>
      </c>
      <c r="V790" s="237" t="str">
        <f t="shared" si="16"/>
        <v> </v>
      </c>
      <c r="W790" s="83"/>
      <c r="X790" s="83"/>
      <c r="Y790" s="83"/>
      <c r="Z790" s="83"/>
      <c r="AA790" s="83"/>
      <c r="AB790" s="83"/>
      <c r="AC790" s="83"/>
      <c r="AD790" s="83"/>
      <c r="AE790" s="83"/>
    </row>
    <row r="791">
      <c r="A791" s="244">
        <v>12893.0</v>
      </c>
      <c r="B791" s="245" t="s">
        <v>7580</v>
      </c>
      <c r="C791" s="231" t="b">
        <v>0</v>
      </c>
      <c r="D791" s="235" t="s">
        <v>7552</v>
      </c>
      <c r="E791" s="236" t="str">
        <f t="shared" si="1"/>
        <v>#VALUE!</v>
      </c>
      <c r="F791" s="236" t="str">
        <f t="shared" si="2"/>
        <v>#VALUE!</v>
      </c>
      <c r="G791" s="236" t="str">
        <f t="shared" si="3"/>
        <v>#VALUE!</v>
      </c>
      <c r="H791" s="236" t="str">
        <f t="shared" si="4"/>
        <v>#VALUE!</v>
      </c>
      <c r="I791" s="236" t="str">
        <f t="shared" si="5"/>
        <v>#VALUE!</v>
      </c>
      <c r="J791" s="236" t="str">
        <f t="shared" si="6"/>
        <v>#VALUE!</v>
      </c>
      <c r="K791" s="236" t="str">
        <f t="shared" si="7"/>
        <v>#VALUE!</v>
      </c>
      <c r="L791" s="236" t="str">
        <f t="shared" si="8"/>
        <v>#VALUE!</v>
      </c>
      <c r="M791" s="236" t="str">
        <f t="shared" si="9"/>
        <v>OPI RX</v>
      </c>
      <c r="N791" s="236" t="str">
        <f t="shared" si="10"/>
        <v>#VALUE!</v>
      </c>
      <c r="O791" s="236" t="str">
        <f t="shared" si="11"/>
        <v>#VALUE!</v>
      </c>
      <c r="P791" s="237" t="str">
        <f t="shared" si="12"/>
        <v>OPIOIDS</v>
      </c>
      <c r="Q791" s="237" t="b">
        <v>1</v>
      </c>
      <c r="R791" s="237" t="str">
        <f t="shared" si="27"/>
        <v>HIGH</v>
      </c>
      <c r="S791" s="238"/>
      <c r="T791" s="238" t="str">
        <f t="shared" si="30"/>
        <v>  -  </v>
      </c>
      <c r="U791" s="237" t="str">
        <f t="shared" si="31"/>
        <v>DUE COMM</v>
      </c>
      <c r="V791" s="237" t="str">
        <f t="shared" si="16"/>
        <v> </v>
      </c>
      <c r="W791" s="83"/>
      <c r="X791" s="83"/>
      <c r="Y791" s="83"/>
      <c r="Z791" s="83"/>
      <c r="AA791" s="83"/>
      <c r="AB791" s="83"/>
      <c r="AC791" s="83"/>
      <c r="AD791" s="83"/>
      <c r="AE791" s="83"/>
    </row>
    <row r="792">
      <c r="A792" s="233">
        <v>12894.0</v>
      </c>
      <c r="B792" s="234" t="s">
        <v>7570</v>
      </c>
      <c r="C792" s="230" t="b">
        <v>0</v>
      </c>
      <c r="D792" s="235" t="s">
        <v>7552</v>
      </c>
      <c r="E792" s="236" t="str">
        <f t="shared" si="1"/>
        <v>#VALUE!</v>
      </c>
      <c r="F792" s="236" t="str">
        <f t="shared" si="2"/>
        <v>#VALUE!</v>
      </c>
      <c r="G792" s="236" t="str">
        <f t="shared" si="3"/>
        <v>#VALUE!</v>
      </c>
      <c r="H792" s="236" t="str">
        <f t="shared" si="4"/>
        <v>#VALUE!</v>
      </c>
      <c r="I792" s="236" t="str">
        <f t="shared" si="5"/>
        <v>#VALUE!</v>
      </c>
      <c r="J792" s="236" t="str">
        <f t="shared" si="6"/>
        <v>#VALUE!</v>
      </c>
      <c r="K792" s="236" t="str">
        <f t="shared" si="7"/>
        <v>#VALUE!</v>
      </c>
      <c r="L792" s="236" t="str">
        <f t="shared" si="8"/>
        <v>#VALUE!</v>
      </c>
      <c r="M792" s="236" t="str">
        <f t="shared" si="9"/>
        <v>#VALUE!</v>
      </c>
      <c r="N792" s="236" t="str">
        <f t="shared" si="10"/>
        <v>#VALUE!</v>
      </c>
      <c r="O792" s="236" t="str">
        <f t="shared" si="11"/>
        <v>#VALUE!</v>
      </c>
      <c r="P792" s="237" t="str">
        <f t="shared" si="12"/>
        <v>NO RX</v>
      </c>
      <c r="Q792" s="237" t="b">
        <v>0</v>
      </c>
      <c r="R792" s="237" t="str">
        <f t="shared" si="27"/>
        <v>LOW</v>
      </c>
      <c r="S792" s="238"/>
      <c r="T792" s="238" t="str">
        <f t="shared" si="30"/>
        <v>  -  </v>
      </c>
      <c r="U792" s="237" t="str">
        <f t="shared" si="31"/>
        <v>DUE COMM</v>
      </c>
      <c r="V792" s="237" t="str">
        <f t="shared" si="16"/>
        <v> </v>
      </c>
      <c r="W792" s="83"/>
      <c r="X792" s="83"/>
      <c r="Y792" s="83"/>
      <c r="Z792" s="83"/>
      <c r="AA792" s="83"/>
      <c r="AB792" s="83"/>
      <c r="AC792" s="83"/>
      <c r="AD792" s="83"/>
      <c r="AE792" s="83"/>
    </row>
    <row r="793">
      <c r="A793" s="233">
        <v>12897.0</v>
      </c>
      <c r="B793" s="239" t="s">
        <v>7552</v>
      </c>
      <c r="C793" s="230" t="b">
        <v>0</v>
      </c>
      <c r="D793" s="235" t="s">
        <v>7552</v>
      </c>
      <c r="E793" s="236" t="str">
        <f t="shared" si="1"/>
        <v>#VALUE!</v>
      </c>
      <c r="F793" s="236" t="str">
        <f t="shared" si="2"/>
        <v>#VALUE!</v>
      </c>
      <c r="G793" s="236" t="str">
        <f t="shared" si="3"/>
        <v>#VALUE!</v>
      </c>
      <c r="H793" s="236" t="str">
        <f t="shared" si="4"/>
        <v>#VALUE!</v>
      </c>
      <c r="I793" s="236" t="str">
        <f t="shared" si="5"/>
        <v>#VALUE!</v>
      </c>
      <c r="J793" s="236" t="str">
        <f t="shared" si="6"/>
        <v>#VALUE!</v>
      </c>
      <c r="K793" s="236" t="str">
        <f t="shared" si="7"/>
        <v>#VALUE!</v>
      </c>
      <c r="L793" s="236" t="str">
        <f t="shared" si="8"/>
        <v>#VALUE!</v>
      </c>
      <c r="M793" s="236" t="str">
        <f t="shared" si="9"/>
        <v>#VALUE!</v>
      </c>
      <c r="N793" s="236" t="str">
        <f t="shared" si="10"/>
        <v>#VALUE!</v>
      </c>
      <c r="O793" s="236" t="str">
        <f t="shared" si="11"/>
        <v>#VALUE!</v>
      </c>
      <c r="P793" s="237" t="str">
        <f t="shared" si="12"/>
        <v>NO RX</v>
      </c>
      <c r="Q793" s="237" t="b">
        <v>0</v>
      </c>
      <c r="R793" s="237" t="str">
        <f t="shared" si="27"/>
        <v>LOW</v>
      </c>
      <c r="S793" s="238"/>
      <c r="T793" s="238" t="str">
        <f t="shared" si="30"/>
        <v>  -  </v>
      </c>
      <c r="U793" s="237" t="str">
        <f t="shared" si="31"/>
        <v>DUE COMM</v>
      </c>
      <c r="V793" s="237" t="str">
        <f t="shared" si="16"/>
        <v> </v>
      </c>
      <c r="W793" s="83"/>
      <c r="X793" s="83"/>
      <c r="Y793" s="83"/>
      <c r="Z793" s="83"/>
      <c r="AA793" s="83"/>
      <c r="AB793" s="83"/>
      <c r="AC793" s="83"/>
      <c r="AD793" s="83"/>
      <c r="AE793" s="83"/>
    </row>
    <row r="794">
      <c r="A794" s="233">
        <v>12901.0</v>
      </c>
      <c r="B794" s="234" t="s">
        <v>7569</v>
      </c>
      <c r="C794" s="230" t="b">
        <v>1</v>
      </c>
      <c r="D794" s="243">
        <v>44530.0</v>
      </c>
      <c r="E794" s="236" t="str">
        <f t="shared" si="1"/>
        <v>#VALUE!</v>
      </c>
      <c r="F794" s="236" t="str">
        <f t="shared" si="2"/>
        <v>#VALUE!</v>
      </c>
      <c r="G794" s="236" t="str">
        <f t="shared" si="3"/>
        <v>OPI RX</v>
      </c>
      <c r="H794" s="236" t="str">
        <f t="shared" si="4"/>
        <v>#VALUE!</v>
      </c>
      <c r="I794" s="236" t="str">
        <f t="shared" si="5"/>
        <v>#VALUE!</v>
      </c>
      <c r="J794" s="236" t="str">
        <f t="shared" si="6"/>
        <v>#VALUE!</v>
      </c>
      <c r="K794" s="236" t="str">
        <f t="shared" si="7"/>
        <v>#VALUE!</v>
      </c>
      <c r="L794" s="236" t="str">
        <f t="shared" si="8"/>
        <v>#VALUE!</v>
      </c>
      <c r="M794" s="236" t="str">
        <f t="shared" si="9"/>
        <v>#VALUE!</v>
      </c>
      <c r="N794" s="236" t="str">
        <f t="shared" si="10"/>
        <v>#VALUE!</v>
      </c>
      <c r="O794" s="236" t="str">
        <f t="shared" si="11"/>
        <v>#VALUE!</v>
      </c>
      <c r="P794" s="237" t="str">
        <f t="shared" si="12"/>
        <v>OPIOIDS</v>
      </c>
      <c r="Q794" s="237" t="b">
        <v>0</v>
      </c>
      <c r="R794" s="237" t="str">
        <f t="shared" si="27"/>
        <v>LOW</v>
      </c>
      <c r="S794" s="238">
        <v>44462.0</v>
      </c>
      <c r="T794" s="243">
        <f t="shared" si="30"/>
        <v>44530</v>
      </c>
      <c r="U794" s="237" t="str">
        <f t="shared" si="31"/>
        <v> </v>
      </c>
      <c r="V794" s="237" t="str">
        <f t="shared" si="16"/>
        <v> </v>
      </c>
      <c r="W794" s="83"/>
      <c r="X794" s="83"/>
      <c r="Y794" s="83"/>
      <c r="Z794" s="83"/>
      <c r="AA794" s="83"/>
      <c r="AB794" s="83"/>
      <c r="AC794" s="83"/>
      <c r="AD794" s="83"/>
      <c r="AE794" s="83"/>
    </row>
    <row r="795">
      <c r="A795" s="244">
        <v>12902.0</v>
      </c>
      <c r="B795" s="246" t="s">
        <v>7870</v>
      </c>
      <c r="C795" s="230" t="b">
        <v>1</v>
      </c>
      <c r="D795" s="235">
        <v>44616.0</v>
      </c>
      <c r="E795" s="236" t="str">
        <f t="shared" si="1"/>
        <v>OPI RX</v>
      </c>
      <c r="F795" s="236" t="str">
        <f t="shared" si="2"/>
        <v>#VALUE!</v>
      </c>
      <c r="G795" s="236" t="str">
        <f t="shared" si="3"/>
        <v>#VALUE!</v>
      </c>
      <c r="H795" s="236" t="str">
        <f t="shared" si="4"/>
        <v>#VALUE!</v>
      </c>
      <c r="I795" s="236" t="str">
        <f t="shared" si="5"/>
        <v>#VALUE!</v>
      </c>
      <c r="J795" s="236" t="str">
        <f t="shared" si="6"/>
        <v>#VALUE!</v>
      </c>
      <c r="K795" s="236" t="str">
        <f t="shared" si="7"/>
        <v>#VALUE!</v>
      </c>
      <c r="L795" s="236" t="str">
        <f t="shared" si="8"/>
        <v>#VALUE!</v>
      </c>
      <c r="M795" s="236" t="str">
        <f t="shared" si="9"/>
        <v>#VALUE!</v>
      </c>
      <c r="N795" s="236" t="str">
        <f t="shared" si="10"/>
        <v>#VALUE!</v>
      </c>
      <c r="O795" s="236" t="str">
        <f t="shared" si="11"/>
        <v>#VALUE!</v>
      </c>
      <c r="P795" s="237" t="str">
        <f t="shared" si="12"/>
        <v>OPIOIDS</v>
      </c>
      <c r="Q795" s="237" t="b">
        <v>1</v>
      </c>
      <c r="R795" s="237" t="str">
        <f t="shared" si="27"/>
        <v>HIGH</v>
      </c>
      <c r="S795" s="238">
        <v>44398.0</v>
      </c>
      <c r="T795" s="243">
        <f t="shared" si="30"/>
        <v>44616</v>
      </c>
      <c r="U795" s="237" t="str">
        <f t="shared" si="31"/>
        <v> </v>
      </c>
      <c r="V795" s="237" t="str">
        <f t="shared" si="16"/>
        <v>R</v>
      </c>
      <c r="W795" s="83"/>
      <c r="X795" s="83"/>
      <c r="Y795" s="83"/>
      <c r="Z795" s="83"/>
      <c r="AA795" s="83"/>
      <c r="AB795" s="83"/>
      <c r="AC795" s="83"/>
      <c r="AD795" s="83"/>
      <c r="AE795" s="83"/>
    </row>
    <row r="796">
      <c r="A796" s="233">
        <v>12903.0</v>
      </c>
      <c r="B796" s="234" t="s">
        <v>7570</v>
      </c>
      <c r="C796" s="230" t="b">
        <v>1</v>
      </c>
      <c r="D796" s="243">
        <v>44447.0</v>
      </c>
      <c r="E796" s="236" t="str">
        <f t="shared" si="1"/>
        <v>#VALUE!</v>
      </c>
      <c r="F796" s="236" t="str">
        <f t="shared" si="2"/>
        <v>#VALUE!</v>
      </c>
      <c r="G796" s="236" t="str">
        <f t="shared" si="3"/>
        <v>#VALUE!</v>
      </c>
      <c r="H796" s="236" t="str">
        <f t="shared" si="4"/>
        <v>#VALUE!</v>
      </c>
      <c r="I796" s="236" t="str">
        <f t="shared" si="5"/>
        <v>#VALUE!</v>
      </c>
      <c r="J796" s="236" t="str">
        <f t="shared" si="6"/>
        <v>#VALUE!</v>
      </c>
      <c r="K796" s="236" t="str">
        <f t="shared" si="7"/>
        <v>#VALUE!</v>
      </c>
      <c r="L796" s="236" t="str">
        <f t="shared" si="8"/>
        <v>#VALUE!</v>
      </c>
      <c r="M796" s="236" t="str">
        <f t="shared" si="9"/>
        <v>#VALUE!</v>
      </c>
      <c r="N796" s="236" t="str">
        <f t="shared" si="10"/>
        <v>#VALUE!</v>
      </c>
      <c r="O796" s="236" t="str">
        <f t="shared" si="11"/>
        <v>#VALUE!</v>
      </c>
      <c r="P796" s="237" t="str">
        <f t="shared" si="12"/>
        <v>NO RX</v>
      </c>
      <c r="Q796" s="237" t="b">
        <v>0</v>
      </c>
      <c r="R796" s="237" t="str">
        <f t="shared" si="27"/>
        <v>LOW</v>
      </c>
      <c r="S796" s="238"/>
      <c r="T796" s="243">
        <f t="shared" si="30"/>
        <v>44447</v>
      </c>
      <c r="U796" s="237" t="str">
        <f t="shared" si="31"/>
        <v>DUE COMM</v>
      </c>
      <c r="V796" s="237" t="str">
        <f t="shared" si="16"/>
        <v> </v>
      </c>
      <c r="W796" s="83"/>
      <c r="X796" s="83"/>
      <c r="Y796" s="83"/>
      <c r="Z796" s="83"/>
      <c r="AA796" s="83"/>
      <c r="AB796" s="83"/>
      <c r="AC796" s="83"/>
      <c r="AD796" s="83"/>
      <c r="AE796" s="83"/>
    </row>
    <row r="797">
      <c r="A797" s="233">
        <v>12904.0</v>
      </c>
      <c r="B797" s="239" t="s">
        <v>7598</v>
      </c>
      <c r="C797" s="238" t="b">
        <v>1</v>
      </c>
      <c r="D797" s="235">
        <v>44593.0</v>
      </c>
      <c r="E797" s="236" t="str">
        <f t="shared" si="1"/>
        <v>#VALUE!</v>
      </c>
      <c r="F797" s="236" t="str">
        <f t="shared" si="2"/>
        <v>#VALUE!</v>
      </c>
      <c r="G797" s="236" t="str">
        <f t="shared" si="3"/>
        <v>OPI RX</v>
      </c>
      <c r="H797" s="236" t="str">
        <f t="shared" si="4"/>
        <v>#VALUE!</v>
      </c>
      <c r="I797" s="236" t="str">
        <f t="shared" si="5"/>
        <v>#VALUE!</v>
      </c>
      <c r="J797" s="236" t="str">
        <f t="shared" si="6"/>
        <v>#VALUE!</v>
      </c>
      <c r="K797" s="236" t="str">
        <f t="shared" si="7"/>
        <v>#VALUE!</v>
      </c>
      <c r="L797" s="236" t="str">
        <f t="shared" si="8"/>
        <v>#VALUE!</v>
      </c>
      <c r="M797" s="236" t="str">
        <f t="shared" si="9"/>
        <v>#VALUE!</v>
      </c>
      <c r="N797" s="236" t="str">
        <f t="shared" si="10"/>
        <v>#VALUE!</v>
      </c>
      <c r="O797" s="236" t="str">
        <f t="shared" si="11"/>
        <v>#VALUE!</v>
      </c>
      <c r="P797" s="237" t="str">
        <f t="shared" si="12"/>
        <v>OPIOIDS</v>
      </c>
      <c r="Q797" s="237" t="b">
        <v>0</v>
      </c>
      <c r="R797" s="237" t="str">
        <f t="shared" si="27"/>
        <v>LOW</v>
      </c>
      <c r="S797" s="238">
        <v>44504.0</v>
      </c>
      <c r="T797" s="243">
        <f t="shared" si="30"/>
        <v>44593</v>
      </c>
      <c r="U797" s="237" t="str">
        <f t="shared" si="31"/>
        <v> </v>
      </c>
      <c r="V797" s="237" t="str">
        <f t="shared" si="16"/>
        <v> </v>
      </c>
      <c r="W797" s="83"/>
      <c r="X797" s="83"/>
      <c r="Y797" s="83"/>
      <c r="Z797" s="83"/>
      <c r="AA797" s="83"/>
      <c r="AB797" s="83"/>
      <c r="AC797" s="83"/>
      <c r="AD797" s="83"/>
      <c r="AE797" s="83"/>
    </row>
    <row r="798">
      <c r="A798" s="233">
        <v>12907.0</v>
      </c>
      <c r="B798" s="234" t="s">
        <v>7839</v>
      </c>
      <c r="C798" s="231" t="b">
        <v>1</v>
      </c>
      <c r="D798" s="235">
        <v>44620.0</v>
      </c>
      <c r="E798" s="236" t="str">
        <f t="shared" si="1"/>
        <v>#VALUE!</v>
      </c>
      <c r="F798" s="236" t="str">
        <f t="shared" si="2"/>
        <v>#VALUE!</v>
      </c>
      <c r="G798" s="236" t="str">
        <f t="shared" si="3"/>
        <v>#VALUE!</v>
      </c>
      <c r="H798" s="236" t="str">
        <f t="shared" si="4"/>
        <v>#VALUE!</v>
      </c>
      <c r="I798" s="236" t="str">
        <f t="shared" si="5"/>
        <v>#VALUE!</v>
      </c>
      <c r="J798" s="236" t="str">
        <f t="shared" si="6"/>
        <v>#VALUE!</v>
      </c>
      <c r="K798" s="236" t="str">
        <f t="shared" si="7"/>
        <v>#VALUE!</v>
      </c>
      <c r="L798" s="236" t="str">
        <f t="shared" si="8"/>
        <v>#VALUE!</v>
      </c>
      <c r="M798" s="236" t="str">
        <f t="shared" si="9"/>
        <v>#VALUE!</v>
      </c>
      <c r="N798" s="236" t="str">
        <f t="shared" si="10"/>
        <v>#VALUE!</v>
      </c>
      <c r="O798" s="236" t="str">
        <f t="shared" si="11"/>
        <v>#VALUE!</v>
      </c>
      <c r="P798" s="237" t="str">
        <f t="shared" si="12"/>
        <v>NO RX</v>
      </c>
      <c r="Q798" s="237" t="b">
        <v>1</v>
      </c>
      <c r="R798" s="237" t="str">
        <f t="shared" si="27"/>
        <v>HIGH</v>
      </c>
      <c r="S798" s="238"/>
      <c r="T798" s="243">
        <f t="shared" si="30"/>
        <v>44620</v>
      </c>
      <c r="U798" s="237" t="str">
        <f t="shared" si="31"/>
        <v>DUE COMM</v>
      </c>
      <c r="V798" s="237" t="str">
        <f t="shared" si="16"/>
        <v> </v>
      </c>
      <c r="W798" s="83"/>
      <c r="X798" s="83"/>
      <c r="Y798" s="83"/>
      <c r="Z798" s="83"/>
      <c r="AA798" s="83"/>
      <c r="AB798" s="83"/>
      <c r="AC798" s="83"/>
      <c r="AD798" s="83"/>
      <c r="AE798" s="83"/>
    </row>
    <row r="799">
      <c r="A799" s="233">
        <v>12909.0</v>
      </c>
      <c r="B799" s="234" t="s">
        <v>7871</v>
      </c>
      <c r="C799" s="230" t="b">
        <v>1</v>
      </c>
      <c r="D799" s="243">
        <v>44564.0</v>
      </c>
      <c r="E799" s="236" t="str">
        <f t="shared" si="1"/>
        <v>#VALUE!</v>
      </c>
      <c r="F799" s="236" t="str">
        <f t="shared" si="2"/>
        <v>#VALUE!</v>
      </c>
      <c r="G799" s="236" t="str">
        <f t="shared" si="3"/>
        <v>#VALUE!</v>
      </c>
      <c r="H799" s="236" t="str">
        <f t="shared" si="4"/>
        <v>#VALUE!</v>
      </c>
      <c r="I799" s="236" t="str">
        <f t="shared" si="5"/>
        <v>#VALUE!</v>
      </c>
      <c r="J799" s="236" t="str">
        <f t="shared" si="6"/>
        <v>#VALUE!</v>
      </c>
      <c r="K799" s="236" t="str">
        <f t="shared" si="7"/>
        <v>#VALUE!</v>
      </c>
      <c r="L799" s="236" t="str">
        <f t="shared" si="8"/>
        <v>#VALUE!</v>
      </c>
      <c r="M799" s="236" t="str">
        <f t="shared" si="9"/>
        <v>OPI RX</v>
      </c>
      <c r="N799" s="236" t="str">
        <f t="shared" si="10"/>
        <v>#VALUE!</v>
      </c>
      <c r="O799" s="236" t="str">
        <f t="shared" si="11"/>
        <v>#VALUE!</v>
      </c>
      <c r="P799" s="237" t="str">
        <f t="shared" si="12"/>
        <v>OPIOIDS</v>
      </c>
      <c r="Q799" s="237" t="b">
        <v>0</v>
      </c>
      <c r="R799" s="237" t="str">
        <f t="shared" si="27"/>
        <v>LOW</v>
      </c>
      <c r="S799" s="238"/>
      <c r="T799" s="243">
        <f t="shared" si="30"/>
        <v>44564</v>
      </c>
      <c r="U799" s="237" t="str">
        <f t="shared" si="31"/>
        <v>DUE COMM</v>
      </c>
      <c r="V799" s="237" t="str">
        <f t="shared" si="16"/>
        <v> </v>
      </c>
      <c r="W799" s="83"/>
      <c r="X799" s="83"/>
      <c r="Y799" s="83"/>
      <c r="Z799" s="83"/>
      <c r="AA799" s="83"/>
      <c r="AB799" s="83"/>
      <c r="AC799" s="83"/>
      <c r="AD799" s="83"/>
      <c r="AE799" s="83"/>
    </row>
    <row r="800">
      <c r="A800" s="233">
        <v>12913.0</v>
      </c>
      <c r="B800" s="234" t="s">
        <v>7556</v>
      </c>
      <c r="C800" s="231" t="b">
        <v>0</v>
      </c>
      <c r="D800" s="235" t="s">
        <v>7552</v>
      </c>
      <c r="E800" s="236" t="str">
        <f t="shared" si="1"/>
        <v>OPI RX</v>
      </c>
      <c r="F800" s="236" t="str">
        <f t="shared" si="2"/>
        <v>#VALUE!</v>
      </c>
      <c r="G800" s="236" t="str">
        <f t="shared" si="3"/>
        <v>#VALUE!</v>
      </c>
      <c r="H800" s="236" t="str">
        <f t="shared" si="4"/>
        <v>#VALUE!</v>
      </c>
      <c r="I800" s="236" t="str">
        <f t="shared" si="5"/>
        <v>#VALUE!</v>
      </c>
      <c r="J800" s="236" t="str">
        <f t="shared" si="6"/>
        <v>#VALUE!</v>
      </c>
      <c r="K800" s="236" t="str">
        <f t="shared" si="7"/>
        <v>#VALUE!</v>
      </c>
      <c r="L800" s="236" t="str">
        <f t="shared" si="8"/>
        <v>#VALUE!</v>
      </c>
      <c r="M800" s="236" t="str">
        <f t="shared" si="9"/>
        <v>#VALUE!</v>
      </c>
      <c r="N800" s="236" t="str">
        <f t="shared" si="10"/>
        <v>#VALUE!</v>
      </c>
      <c r="O800" s="236" t="str">
        <f t="shared" si="11"/>
        <v>#VALUE!</v>
      </c>
      <c r="P800" s="237" t="str">
        <f t="shared" si="12"/>
        <v>OPIOIDS</v>
      </c>
      <c r="Q800" s="237" t="b">
        <v>0</v>
      </c>
      <c r="R800" s="237" t="str">
        <f t="shared" si="27"/>
        <v>LOW</v>
      </c>
      <c r="S800" s="238"/>
      <c r="T800" s="238" t="str">
        <f t="shared" si="30"/>
        <v>  -  </v>
      </c>
      <c r="U800" s="237" t="str">
        <f t="shared" si="31"/>
        <v>DUE COMM</v>
      </c>
      <c r="V800" s="237" t="str">
        <f t="shared" si="16"/>
        <v> </v>
      </c>
      <c r="W800" s="83"/>
      <c r="X800" s="83"/>
      <c r="Y800" s="83"/>
      <c r="Z800" s="83"/>
      <c r="AA800" s="83"/>
      <c r="AB800" s="83"/>
      <c r="AC800" s="83"/>
      <c r="AD800" s="83"/>
      <c r="AE800" s="83"/>
    </row>
    <row r="801">
      <c r="A801" s="244">
        <v>12920.0</v>
      </c>
      <c r="B801" s="245" t="s">
        <v>7872</v>
      </c>
      <c r="C801" s="231" t="b">
        <v>0</v>
      </c>
      <c r="D801" s="235" t="s">
        <v>7552</v>
      </c>
      <c r="E801" s="236" t="str">
        <f t="shared" si="1"/>
        <v>OPI RX</v>
      </c>
      <c r="F801" s="236" t="str">
        <f t="shared" si="2"/>
        <v>#VALUE!</v>
      </c>
      <c r="G801" s="236" t="str">
        <f t="shared" si="3"/>
        <v>#VALUE!</v>
      </c>
      <c r="H801" s="236" t="str">
        <f t="shared" si="4"/>
        <v>#VALUE!</v>
      </c>
      <c r="I801" s="236" t="str">
        <f t="shared" si="5"/>
        <v>#VALUE!</v>
      </c>
      <c r="J801" s="236" t="str">
        <f t="shared" si="6"/>
        <v>#VALUE!</v>
      </c>
      <c r="K801" s="236" t="str">
        <f t="shared" si="7"/>
        <v>#VALUE!</v>
      </c>
      <c r="L801" s="236" t="str">
        <f t="shared" si="8"/>
        <v>#VALUE!</v>
      </c>
      <c r="M801" s="236" t="str">
        <f t="shared" si="9"/>
        <v>#VALUE!</v>
      </c>
      <c r="N801" s="236" t="str">
        <f t="shared" si="10"/>
        <v>#VALUE!</v>
      </c>
      <c r="O801" s="236" t="str">
        <f t="shared" si="11"/>
        <v>#VALUE!</v>
      </c>
      <c r="P801" s="237" t="str">
        <f t="shared" si="12"/>
        <v>OPIOIDS</v>
      </c>
      <c r="Q801" s="237" t="b">
        <v>1</v>
      </c>
      <c r="R801" s="237" t="str">
        <f t="shared" si="27"/>
        <v>HIGH</v>
      </c>
      <c r="S801" s="238"/>
      <c r="T801" s="238" t="str">
        <f t="shared" si="30"/>
        <v>  -  </v>
      </c>
      <c r="U801" s="237" t="str">
        <f t="shared" si="31"/>
        <v>DUE COMM</v>
      </c>
      <c r="V801" s="237" t="str">
        <f t="shared" si="16"/>
        <v> </v>
      </c>
      <c r="W801" s="83"/>
      <c r="X801" s="83"/>
      <c r="Y801" s="83"/>
      <c r="Z801" s="83"/>
      <c r="AA801" s="83"/>
      <c r="AB801" s="83"/>
      <c r="AC801" s="83"/>
      <c r="AD801" s="83"/>
      <c r="AE801" s="83"/>
    </row>
    <row r="802">
      <c r="A802" s="253">
        <v>12928.0</v>
      </c>
      <c r="B802" s="239" t="s">
        <v>7552</v>
      </c>
      <c r="C802" s="251" t="b">
        <v>1</v>
      </c>
      <c r="D802" s="235">
        <v>44593.0</v>
      </c>
      <c r="E802" s="236" t="str">
        <f t="shared" si="1"/>
        <v>#VALUE!</v>
      </c>
      <c r="F802" s="236" t="str">
        <f t="shared" si="2"/>
        <v>#VALUE!</v>
      </c>
      <c r="G802" s="236" t="str">
        <f t="shared" si="3"/>
        <v>#VALUE!</v>
      </c>
      <c r="H802" s="236" t="str">
        <f t="shared" si="4"/>
        <v>#VALUE!</v>
      </c>
      <c r="I802" s="236" t="str">
        <f t="shared" si="5"/>
        <v>#VALUE!</v>
      </c>
      <c r="J802" s="236" t="str">
        <f t="shared" si="6"/>
        <v>#VALUE!</v>
      </c>
      <c r="K802" s="236" t="str">
        <f t="shared" si="7"/>
        <v>#VALUE!</v>
      </c>
      <c r="L802" s="236" t="str">
        <f t="shared" si="8"/>
        <v>#VALUE!</v>
      </c>
      <c r="M802" s="236" t="str">
        <f t="shared" si="9"/>
        <v>#VALUE!</v>
      </c>
      <c r="N802" s="236" t="str">
        <f t="shared" si="10"/>
        <v>#VALUE!</v>
      </c>
      <c r="O802" s="236" t="str">
        <f t="shared" si="11"/>
        <v>#VALUE!</v>
      </c>
      <c r="P802" s="237" t="str">
        <f t="shared" si="12"/>
        <v>NO RX</v>
      </c>
      <c r="Q802" s="237" t="b">
        <v>0</v>
      </c>
      <c r="R802" s="237" t="str">
        <f t="shared" si="27"/>
        <v>LOW</v>
      </c>
      <c r="S802" s="238"/>
      <c r="T802" s="238">
        <f t="shared" si="30"/>
        <v>44593</v>
      </c>
      <c r="U802" s="237" t="str">
        <f t="shared" si="31"/>
        <v>DUE COMM</v>
      </c>
      <c r="V802" s="237" t="str">
        <f t="shared" si="16"/>
        <v> </v>
      </c>
      <c r="W802" s="83"/>
      <c r="X802" s="83"/>
      <c r="Y802" s="83"/>
      <c r="Z802" s="83"/>
      <c r="AA802" s="83"/>
      <c r="AB802" s="83"/>
      <c r="AC802" s="83"/>
      <c r="AD802" s="83"/>
      <c r="AE802" s="83"/>
    </row>
    <row r="803">
      <c r="A803" s="244">
        <v>12930.0</v>
      </c>
      <c r="B803" s="245" t="s">
        <v>7582</v>
      </c>
      <c r="C803" s="231" t="b">
        <v>1</v>
      </c>
      <c r="D803" s="243">
        <v>44539.0</v>
      </c>
      <c r="E803" s="236" t="str">
        <f t="shared" si="1"/>
        <v>#VALUE!</v>
      </c>
      <c r="F803" s="236" t="str">
        <f t="shared" si="2"/>
        <v>OPI RX</v>
      </c>
      <c r="G803" s="236" t="str">
        <f t="shared" si="3"/>
        <v>#VALUE!</v>
      </c>
      <c r="H803" s="236" t="str">
        <f t="shared" si="4"/>
        <v>#VALUE!</v>
      </c>
      <c r="I803" s="236" t="str">
        <f t="shared" si="5"/>
        <v>#VALUE!</v>
      </c>
      <c r="J803" s="236" t="str">
        <f t="shared" si="6"/>
        <v>#VALUE!</v>
      </c>
      <c r="K803" s="236" t="str">
        <f t="shared" si="7"/>
        <v>#VALUE!</v>
      </c>
      <c r="L803" s="236" t="str">
        <f t="shared" si="8"/>
        <v>#VALUE!</v>
      </c>
      <c r="M803" s="236" t="str">
        <f t="shared" si="9"/>
        <v>#VALUE!</v>
      </c>
      <c r="N803" s="236" t="str">
        <f t="shared" si="10"/>
        <v>#VALUE!</v>
      </c>
      <c r="O803" s="236" t="str">
        <f t="shared" si="11"/>
        <v>#VALUE!</v>
      </c>
      <c r="P803" s="237" t="str">
        <f t="shared" si="12"/>
        <v>OPIOIDS</v>
      </c>
      <c r="Q803" s="237" t="b">
        <v>0</v>
      </c>
      <c r="R803" s="237" t="str">
        <f t="shared" si="27"/>
        <v>LOW</v>
      </c>
      <c r="S803" s="238"/>
      <c r="T803" s="243">
        <f t="shared" si="30"/>
        <v>44539</v>
      </c>
      <c r="U803" s="237" t="str">
        <f t="shared" si="31"/>
        <v>DUE COMM</v>
      </c>
      <c r="V803" s="237" t="str">
        <f t="shared" si="16"/>
        <v> </v>
      </c>
      <c r="W803" s="83"/>
      <c r="X803" s="83"/>
      <c r="Y803" s="83"/>
      <c r="Z803" s="83"/>
      <c r="AA803" s="83"/>
      <c r="AB803" s="83"/>
      <c r="AC803" s="83"/>
      <c r="AD803" s="83"/>
      <c r="AE803" s="83"/>
    </row>
    <row r="804">
      <c r="A804" s="244">
        <v>12932.0</v>
      </c>
      <c r="B804" s="245" t="s">
        <v>7873</v>
      </c>
      <c r="C804" s="231" t="b">
        <v>1</v>
      </c>
      <c r="D804" s="243">
        <v>44387.0</v>
      </c>
      <c r="E804" s="236" t="str">
        <f t="shared" si="1"/>
        <v>#VALUE!</v>
      </c>
      <c r="F804" s="236" t="str">
        <f t="shared" si="2"/>
        <v>OPI RX</v>
      </c>
      <c r="G804" s="236" t="str">
        <f t="shared" si="3"/>
        <v>#VALUE!</v>
      </c>
      <c r="H804" s="236" t="str">
        <f t="shared" si="4"/>
        <v>#VALUE!</v>
      </c>
      <c r="I804" s="236" t="str">
        <f t="shared" si="5"/>
        <v>#VALUE!</v>
      </c>
      <c r="J804" s="236" t="str">
        <f t="shared" si="6"/>
        <v>#VALUE!</v>
      </c>
      <c r="K804" s="236" t="str">
        <f t="shared" si="7"/>
        <v>#VALUE!</v>
      </c>
      <c r="L804" s="236" t="str">
        <f t="shared" si="8"/>
        <v>#VALUE!</v>
      </c>
      <c r="M804" s="236" t="str">
        <f t="shared" si="9"/>
        <v>#VALUE!</v>
      </c>
      <c r="N804" s="236" t="str">
        <f t="shared" si="10"/>
        <v>#VALUE!</v>
      </c>
      <c r="O804" s="236" t="str">
        <f t="shared" si="11"/>
        <v>#VALUE!</v>
      </c>
      <c r="P804" s="237" t="str">
        <f t="shared" si="12"/>
        <v>OPIOIDS</v>
      </c>
      <c r="Q804" s="237" t="b">
        <v>0</v>
      </c>
      <c r="R804" s="237" t="str">
        <f t="shared" si="27"/>
        <v>LOW</v>
      </c>
      <c r="S804" s="238"/>
      <c r="T804" s="243">
        <f t="shared" si="30"/>
        <v>44387</v>
      </c>
      <c r="U804" s="237" t="str">
        <f t="shared" si="31"/>
        <v>DUE COMM</v>
      </c>
      <c r="V804" s="237" t="str">
        <f t="shared" si="16"/>
        <v> </v>
      </c>
      <c r="W804" s="83"/>
      <c r="X804" s="83"/>
      <c r="Y804" s="83"/>
      <c r="Z804" s="83"/>
      <c r="AA804" s="83"/>
      <c r="AB804" s="83"/>
      <c r="AC804" s="83"/>
      <c r="AD804" s="83"/>
      <c r="AE804" s="83"/>
    </row>
    <row r="805">
      <c r="A805" s="244">
        <v>12933.0</v>
      </c>
      <c r="B805" s="246" t="s">
        <v>7874</v>
      </c>
      <c r="C805" s="230" t="b">
        <v>1</v>
      </c>
      <c r="D805" s="235">
        <v>44616.0</v>
      </c>
      <c r="E805" s="236" t="str">
        <f t="shared" si="1"/>
        <v>#VALUE!</v>
      </c>
      <c r="F805" s="236" t="str">
        <f t="shared" si="2"/>
        <v>OPI RX</v>
      </c>
      <c r="G805" s="236" t="str">
        <f t="shared" si="3"/>
        <v>#VALUE!</v>
      </c>
      <c r="H805" s="236" t="str">
        <f t="shared" si="4"/>
        <v>#VALUE!</v>
      </c>
      <c r="I805" s="236" t="str">
        <f t="shared" si="5"/>
        <v>#VALUE!</v>
      </c>
      <c r="J805" s="236" t="str">
        <f t="shared" si="6"/>
        <v>#VALUE!</v>
      </c>
      <c r="K805" s="236" t="str">
        <f t="shared" si="7"/>
        <v>OPI RX</v>
      </c>
      <c r="L805" s="236" t="str">
        <f t="shared" si="8"/>
        <v>#VALUE!</v>
      </c>
      <c r="M805" s="236" t="str">
        <f t="shared" si="9"/>
        <v>OPI RX</v>
      </c>
      <c r="N805" s="236" t="str">
        <f t="shared" si="10"/>
        <v>#VALUE!</v>
      </c>
      <c r="O805" s="236" t="str">
        <f t="shared" si="11"/>
        <v>#VALUE!</v>
      </c>
      <c r="P805" s="237" t="str">
        <f t="shared" si="12"/>
        <v>OPIOIDS</v>
      </c>
      <c r="Q805" s="234" t="b">
        <v>0</v>
      </c>
      <c r="R805" s="237" t="str">
        <f t="shared" si="27"/>
        <v>LOW</v>
      </c>
      <c r="S805" s="238">
        <v>44406.0</v>
      </c>
      <c r="T805" s="243">
        <f t="shared" si="30"/>
        <v>44616</v>
      </c>
      <c r="U805" s="237" t="str">
        <f t="shared" si="31"/>
        <v> </v>
      </c>
      <c r="V805" s="237" t="str">
        <f t="shared" si="16"/>
        <v> </v>
      </c>
      <c r="W805" s="83"/>
      <c r="X805" s="83"/>
      <c r="Y805" s="83"/>
      <c r="Z805" s="83"/>
      <c r="AA805" s="83"/>
      <c r="AB805" s="83"/>
      <c r="AC805" s="83"/>
      <c r="AD805" s="83"/>
      <c r="AE805" s="83"/>
    </row>
    <row r="806">
      <c r="A806" s="244">
        <v>12948.0</v>
      </c>
      <c r="B806" s="245" t="s">
        <v>7576</v>
      </c>
      <c r="C806" s="231" t="b">
        <v>0</v>
      </c>
      <c r="D806" s="235" t="s">
        <v>7552</v>
      </c>
      <c r="E806" s="236" t="str">
        <f t="shared" si="1"/>
        <v>#VALUE!</v>
      </c>
      <c r="F806" s="236" t="str">
        <f t="shared" si="2"/>
        <v>#VALUE!</v>
      </c>
      <c r="G806" s="236" t="str">
        <f t="shared" si="3"/>
        <v>#VALUE!</v>
      </c>
      <c r="H806" s="236" t="str">
        <f t="shared" si="4"/>
        <v>#VALUE!</v>
      </c>
      <c r="I806" s="236" t="str">
        <f t="shared" si="5"/>
        <v>#VALUE!</v>
      </c>
      <c r="J806" s="236" t="str">
        <f t="shared" si="6"/>
        <v>#VALUE!</v>
      </c>
      <c r="K806" s="236" t="str">
        <f t="shared" si="7"/>
        <v>#VALUE!</v>
      </c>
      <c r="L806" s="236" t="str">
        <f t="shared" si="8"/>
        <v>#VALUE!</v>
      </c>
      <c r="M806" s="236" t="str">
        <f t="shared" si="9"/>
        <v>#VALUE!</v>
      </c>
      <c r="N806" s="236" t="str">
        <f t="shared" si="10"/>
        <v>#VALUE!</v>
      </c>
      <c r="O806" s="236" t="str">
        <f t="shared" si="11"/>
        <v>#VALUE!</v>
      </c>
      <c r="P806" s="237" t="str">
        <f t="shared" si="12"/>
        <v>NO RX</v>
      </c>
      <c r="Q806" s="237" t="b">
        <v>0</v>
      </c>
      <c r="R806" s="237" t="str">
        <f t="shared" si="27"/>
        <v>LOW</v>
      </c>
      <c r="S806" s="238"/>
      <c r="T806" s="238" t="str">
        <f t="shared" si="30"/>
        <v>  -  </v>
      </c>
      <c r="U806" s="237" t="str">
        <f t="shared" si="31"/>
        <v>DUE COMM</v>
      </c>
      <c r="V806" s="237" t="str">
        <f t="shared" si="16"/>
        <v> </v>
      </c>
      <c r="W806" s="83"/>
      <c r="X806" s="83"/>
      <c r="Y806" s="83"/>
      <c r="Z806" s="83"/>
      <c r="AA806" s="83"/>
      <c r="AB806" s="83"/>
      <c r="AC806" s="83"/>
      <c r="AD806" s="83"/>
      <c r="AE806" s="83"/>
    </row>
    <row r="807">
      <c r="A807" s="233">
        <v>12950.0</v>
      </c>
      <c r="B807" s="234" t="s">
        <v>7875</v>
      </c>
      <c r="C807" s="230" t="b">
        <v>1</v>
      </c>
      <c r="D807" s="235">
        <v>44616.0</v>
      </c>
      <c r="E807" s="236" t="str">
        <f t="shared" si="1"/>
        <v>#VALUE!</v>
      </c>
      <c r="F807" s="236" t="str">
        <f t="shared" si="2"/>
        <v>#VALUE!</v>
      </c>
      <c r="G807" s="236" t="str">
        <f t="shared" si="3"/>
        <v>#VALUE!</v>
      </c>
      <c r="H807" s="236" t="str">
        <f t="shared" si="4"/>
        <v>#VALUE!</v>
      </c>
      <c r="I807" s="236" t="str">
        <f t="shared" si="5"/>
        <v>#VALUE!</v>
      </c>
      <c r="J807" s="236" t="str">
        <f t="shared" si="6"/>
        <v>#VALUE!</v>
      </c>
      <c r="K807" s="236" t="str">
        <f t="shared" si="7"/>
        <v>#VALUE!</v>
      </c>
      <c r="L807" s="236" t="str">
        <f t="shared" si="8"/>
        <v>#VALUE!</v>
      </c>
      <c r="M807" s="236" t="str">
        <f t="shared" si="9"/>
        <v>OPI RX</v>
      </c>
      <c r="N807" s="236" t="str">
        <f t="shared" si="10"/>
        <v>#VALUE!</v>
      </c>
      <c r="O807" s="236" t="str">
        <f t="shared" si="11"/>
        <v>#VALUE!</v>
      </c>
      <c r="P807" s="237" t="str">
        <f t="shared" si="12"/>
        <v>OPIOIDS</v>
      </c>
      <c r="Q807" s="237" t="b">
        <v>0</v>
      </c>
      <c r="R807" s="237" t="str">
        <f t="shared" si="27"/>
        <v>LOW</v>
      </c>
      <c r="S807" s="238"/>
      <c r="T807" s="243">
        <f t="shared" si="30"/>
        <v>44616</v>
      </c>
      <c r="U807" s="237" t="str">
        <f t="shared" si="31"/>
        <v>DUE COMM</v>
      </c>
      <c r="V807" s="237" t="str">
        <f t="shared" si="16"/>
        <v> </v>
      </c>
      <c r="W807" s="83"/>
      <c r="X807" s="83"/>
      <c r="Y807" s="83"/>
      <c r="Z807" s="83"/>
      <c r="AA807" s="83"/>
      <c r="AB807" s="83"/>
      <c r="AC807" s="83"/>
      <c r="AD807" s="254"/>
      <c r="AE807" s="254"/>
    </row>
    <row r="808">
      <c r="A808" s="253">
        <v>12951.0</v>
      </c>
      <c r="B808" s="239" t="s">
        <v>7552</v>
      </c>
      <c r="C808" s="238" t="b">
        <v>1</v>
      </c>
      <c r="D808" s="243">
        <v>44551.0</v>
      </c>
      <c r="E808" s="236" t="str">
        <f t="shared" si="1"/>
        <v>#VALUE!</v>
      </c>
      <c r="F808" s="236" t="str">
        <f t="shared" si="2"/>
        <v>#VALUE!</v>
      </c>
      <c r="G808" s="236" t="str">
        <f t="shared" si="3"/>
        <v>#VALUE!</v>
      </c>
      <c r="H808" s="236" t="str">
        <f t="shared" si="4"/>
        <v>#VALUE!</v>
      </c>
      <c r="I808" s="236" t="str">
        <f t="shared" si="5"/>
        <v>#VALUE!</v>
      </c>
      <c r="J808" s="236" t="str">
        <f t="shared" si="6"/>
        <v>#VALUE!</v>
      </c>
      <c r="K808" s="236" t="str">
        <f t="shared" si="7"/>
        <v>#VALUE!</v>
      </c>
      <c r="L808" s="236" t="str">
        <f t="shared" si="8"/>
        <v>#VALUE!</v>
      </c>
      <c r="M808" s="236" t="str">
        <f t="shared" si="9"/>
        <v>#VALUE!</v>
      </c>
      <c r="N808" s="236" t="str">
        <f t="shared" si="10"/>
        <v>#VALUE!</v>
      </c>
      <c r="O808" s="236" t="str">
        <f t="shared" si="11"/>
        <v>#VALUE!</v>
      </c>
      <c r="P808" s="237" t="str">
        <f t="shared" si="12"/>
        <v>NO RX</v>
      </c>
      <c r="Q808" s="237" t="b">
        <v>1</v>
      </c>
      <c r="R808" s="237" t="str">
        <f t="shared" si="27"/>
        <v>HIGH</v>
      </c>
      <c r="S808" s="238">
        <v>44033.0</v>
      </c>
      <c r="T808" s="243">
        <f t="shared" si="30"/>
        <v>44551</v>
      </c>
      <c r="U808" s="237" t="str">
        <f t="shared" si="31"/>
        <v>DUE COMM</v>
      </c>
      <c r="V808" s="237" t="str">
        <f t="shared" si="16"/>
        <v> </v>
      </c>
      <c r="W808" s="83"/>
      <c r="X808" s="83"/>
      <c r="Y808" s="83"/>
      <c r="Z808" s="83"/>
      <c r="AA808" s="83"/>
      <c r="AB808" s="83"/>
      <c r="AC808" s="83"/>
      <c r="AD808" s="83"/>
      <c r="AE808" s="83"/>
    </row>
    <row r="809">
      <c r="A809" s="244">
        <v>12954.0</v>
      </c>
      <c r="B809" s="245" t="s">
        <v>7599</v>
      </c>
      <c r="C809" s="231" t="b">
        <v>1</v>
      </c>
      <c r="D809" s="235">
        <v>44628.0</v>
      </c>
      <c r="E809" s="236" t="str">
        <f t="shared" si="1"/>
        <v>OPI RX</v>
      </c>
      <c r="F809" s="236" t="str">
        <f t="shared" si="2"/>
        <v>#VALUE!</v>
      </c>
      <c r="G809" s="236" t="str">
        <f t="shared" si="3"/>
        <v>#VALUE!</v>
      </c>
      <c r="H809" s="236" t="str">
        <f t="shared" si="4"/>
        <v>#VALUE!</v>
      </c>
      <c r="I809" s="236" t="str">
        <f t="shared" si="5"/>
        <v>#VALUE!</v>
      </c>
      <c r="J809" s="236" t="str">
        <f t="shared" si="6"/>
        <v>#VALUE!</v>
      </c>
      <c r="K809" s="236" t="str">
        <f t="shared" si="7"/>
        <v>#VALUE!</v>
      </c>
      <c r="L809" s="236" t="str">
        <f t="shared" si="8"/>
        <v>#VALUE!</v>
      </c>
      <c r="M809" s="236" t="str">
        <f t="shared" si="9"/>
        <v>#VALUE!</v>
      </c>
      <c r="N809" s="236" t="str">
        <f t="shared" si="10"/>
        <v>#VALUE!</v>
      </c>
      <c r="O809" s="236" t="str">
        <f t="shared" si="11"/>
        <v>#VALUE!</v>
      </c>
      <c r="P809" s="237" t="str">
        <f t="shared" si="12"/>
        <v>OPIOIDS</v>
      </c>
      <c r="Q809" s="237" t="b">
        <v>0</v>
      </c>
      <c r="R809" s="237" t="str">
        <f t="shared" si="27"/>
        <v>LOW</v>
      </c>
      <c r="S809" s="238">
        <v>44404.0</v>
      </c>
      <c r="T809" s="243">
        <f t="shared" si="30"/>
        <v>44628</v>
      </c>
      <c r="U809" s="237" t="str">
        <f t="shared" si="31"/>
        <v> </v>
      </c>
      <c r="V809" s="237" t="str">
        <f t="shared" si="16"/>
        <v> </v>
      </c>
      <c r="W809" s="83"/>
      <c r="X809" s="83"/>
      <c r="Y809" s="83"/>
      <c r="Z809" s="83"/>
      <c r="AA809" s="83"/>
      <c r="AB809" s="83"/>
      <c r="AC809" s="83"/>
      <c r="AD809" s="83"/>
      <c r="AE809" s="83"/>
    </row>
    <row r="810">
      <c r="A810" s="244">
        <v>12957.0</v>
      </c>
      <c r="B810" s="246" t="s">
        <v>7876</v>
      </c>
      <c r="C810" s="230" t="b">
        <v>1</v>
      </c>
      <c r="D810" s="235">
        <v>44593.0</v>
      </c>
      <c r="E810" s="236" t="str">
        <f t="shared" si="1"/>
        <v>#VALUE!</v>
      </c>
      <c r="F810" s="236" t="str">
        <f t="shared" si="2"/>
        <v>OPI RX</v>
      </c>
      <c r="G810" s="236" t="str">
        <f t="shared" si="3"/>
        <v>#VALUE!</v>
      </c>
      <c r="H810" s="236" t="str">
        <f t="shared" si="4"/>
        <v>#VALUE!</v>
      </c>
      <c r="I810" s="236" t="str">
        <f t="shared" si="5"/>
        <v>#VALUE!</v>
      </c>
      <c r="J810" s="236" t="str">
        <f t="shared" si="6"/>
        <v>#VALUE!</v>
      </c>
      <c r="K810" s="236" t="str">
        <f t="shared" si="7"/>
        <v>#VALUE!</v>
      </c>
      <c r="L810" s="236" t="str">
        <f t="shared" si="8"/>
        <v>#VALUE!</v>
      </c>
      <c r="M810" s="236" t="str">
        <f t="shared" si="9"/>
        <v>#VALUE!</v>
      </c>
      <c r="N810" s="236" t="str">
        <f t="shared" si="10"/>
        <v>#VALUE!</v>
      </c>
      <c r="O810" s="236" t="str">
        <f t="shared" si="11"/>
        <v>#VALUE!</v>
      </c>
      <c r="P810" s="237" t="str">
        <f t="shared" si="12"/>
        <v>OPIOIDS</v>
      </c>
      <c r="Q810" s="237" t="b">
        <v>1</v>
      </c>
      <c r="R810" s="237" t="str">
        <f t="shared" si="27"/>
        <v>HIGH</v>
      </c>
      <c r="S810" s="238"/>
      <c r="T810" s="243">
        <f t="shared" si="30"/>
        <v>44593</v>
      </c>
      <c r="U810" s="237" t="str">
        <f t="shared" si="31"/>
        <v>DUE COMM</v>
      </c>
      <c r="V810" s="237" t="str">
        <f t="shared" si="16"/>
        <v> </v>
      </c>
      <c r="W810" s="83"/>
      <c r="X810" s="83"/>
      <c r="Y810" s="83"/>
      <c r="Z810" s="83"/>
      <c r="AA810" s="83"/>
      <c r="AB810" s="83"/>
      <c r="AC810" s="83"/>
      <c r="AD810" s="83"/>
      <c r="AE810" s="83"/>
    </row>
    <row r="811">
      <c r="A811" s="233">
        <v>12964.0</v>
      </c>
      <c r="B811" s="239" t="s">
        <v>7778</v>
      </c>
      <c r="C811" s="230" t="b">
        <v>1</v>
      </c>
      <c r="D811" s="235">
        <v>44593.0</v>
      </c>
      <c r="E811" s="236" t="str">
        <f t="shared" si="1"/>
        <v>#VALUE!</v>
      </c>
      <c r="F811" s="236" t="str">
        <f t="shared" si="2"/>
        <v>OPI RX</v>
      </c>
      <c r="G811" s="236" t="str">
        <f t="shared" si="3"/>
        <v>#VALUE!</v>
      </c>
      <c r="H811" s="236" t="str">
        <f t="shared" si="4"/>
        <v>#VALUE!</v>
      </c>
      <c r="I811" s="236" t="str">
        <f t="shared" si="5"/>
        <v>#VALUE!</v>
      </c>
      <c r="J811" s="236" t="str">
        <f t="shared" si="6"/>
        <v>#VALUE!</v>
      </c>
      <c r="K811" s="236" t="str">
        <f t="shared" si="7"/>
        <v>#VALUE!</v>
      </c>
      <c r="L811" s="236" t="str">
        <f t="shared" si="8"/>
        <v>#VALUE!</v>
      </c>
      <c r="M811" s="236" t="str">
        <f t="shared" si="9"/>
        <v>#VALUE!</v>
      </c>
      <c r="N811" s="236" t="str">
        <f t="shared" si="10"/>
        <v>#VALUE!</v>
      </c>
      <c r="O811" s="236" t="str">
        <f t="shared" si="11"/>
        <v>#VALUE!</v>
      </c>
      <c r="P811" s="237" t="str">
        <f t="shared" si="12"/>
        <v>OPIOIDS</v>
      </c>
      <c r="Q811" s="237" t="b">
        <v>0</v>
      </c>
      <c r="R811" s="237" t="str">
        <f t="shared" si="27"/>
        <v>LOW</v>
      </c>
      <c r="S811" s="238"/>
      <c r="T811" s="243">
        <f t="shared" si="30"/>
        <v>44593</v>
      </c>
      <c r="U811" s="237" t="str">
        <f t="shared" si="31"/>
        <v>DUE COMM</v>
      </c>
      <c r="V811" s="237" t="str">
        <f t="shared" si="16"/>
        <v> </v>
      </c>
      <c r="W811" s="83"/>
      <c r="X811" s="83"/>
      <c r="Y811" s="83"/>
      <c r="Z811" s="83"/>
      <c r="AA811" s="83"/>
      <c r="AB811" s="83"/>
      <c r="AC811" s="83"/>
      <c r="AD811" s="83"/>
      <c r="AE811" s="83"/>
    </row>
    <row r="812">
      <c r="A812" s="233">
        <v>12965.0</v>
      </c>
      <c r="B812" s="234" t="s">
        <v>7849</v>
      </c>
      <c r="C812" s="234" t="b">
        <v>1</v>
      </c>
      <c r="D812" s="243">
        <v>44502.0</v>
      </c>
      <c r="E812" s="236" t="str">
        <f t="shared" si="1"/>
        <v>#VALUE!</v>
      </c>
      <c r="F812" s="236" t="str">
        <f t="shared" si="2"/>
        <v>#VALUE!</v>
      </c>
      <c r="G812" s="236" t="str">
        <f t="shared" si="3"/>
        <v>#VALUE!</v>
      </c>
      <c r="H812" s="236" t="str">
        <f t="shared" si="4"/>
        <v>#VALUE!</v>
      </c>
      <c r="I812" s="236" t="str">
        <f t="shared" si="5"/>
        <v>#VALUE!</v>
      </c>
      <c r="J812" s="236" t="str">
        <f t="shared" si="6"/>
        <v>#VALUE!</v>
      </c>
      <c r="K812" s="236" t="str">
        <f t="shared" si="7"/>
        <v>#VALUE!</v>
      </c>
      <c r="L812" s="236" t="str">
        <f t="shared" si="8"/>
        <v>#VALUE!</v>
      </c>
      <c r="M812" s="236" t="str">
        <f t="shared" si="9"/>
        <v>#VALUE!</v>
      </c>
      <c r="N812" s="236" t="str">
        <f t="shared" si="10"/>
        <v>#VALUE!</v>
      </c>
      <c r="O812" s="236" t="str">
        <f t="shared" si="11"/>
        <v>#VALUE!</v>
      </c>
      <c r="P812" s="237" t="str">
        <f t="shared" si="12"/>
        <v>NO RX</v>
      </c>
      <c r="Q812" s="237" t="b">
        <v>0</v>
      </c>
      <c r="R812" s="237" t="str">
        <f t="shared" si="27"/>
        <v>LOW</v>
      </c>
      <c r="S812" s="238">
        <v>44139.0</v>
      </c>
      <c r="T812" s="243">
        <f t="shared" si="30"/>
        <v>44502</v>
      </c>
      <c r="U812" s="237" t="str">
        <f t="shared" si="31"/>
        <v>DUE COMM</v>
      </c>
      <c r="V812" s="237" t="str">
        <f t="shared" si="16"/>
        <v> </v>
      </c>
      <c r="W812" s="83"/>
      <c r="X812" s="83"/>
      <c r="Y812" s="83"/>
      <c r="Z812" s="83"/>
      <c r="AA812" s="83"/>
      <c r="AB812" s="83"/>
      <c r="AC812" s="83"/>
      <c r="AD812" s="83"/>
      <c r="AE812" s="83"/>
    </row>
    <row r="813">
      <c r="A813" s="233">
        <v>12970.0</v>
      </c>
      <c r="B813" s="239" t="s">
        <v>7877</v>
      </c>
      <c r="C813" s="230" t="b">
        <v>0</v>
      </c>
      <c r="D813" s="235" t="s">
        <v>7552</v>
      </c>
      <c r="E813" s="236" t="str">
        <f t="shared" si="1"/>
        <v>#VALUE!</v>
      </c>
      <c r="F813" s="236" t="str">
        <f t="shared" si="2"/>
        <v>#VALUE!</v>
      </c>
      <c r="G813" s="236" t="str">
        <f t="shared" si="3"/>
        <v>OPI RX</v>
      </c>
      <c r="H813" s="236" t="str">
        <f t="shared" si="4"/>
        <v>#VALUE!</v>
      </c>
      <c r="I813" s="236" t="str">
        <f t="shared" si="5"/>
        <v>#VALUE!</v>
      </c>
      <c r="J813" s="236" t="str">
        <f t="shared" si="6"/>
        <v>#VALUE!</v>
      </c>
      <c r="K813" s="236" t="str">
        <f t="shared" si="7"/>
        <v>#VALUE!</v>
      </c>
      <c r="L813" s="236" t="str">
        <f t="shared" si="8"/>
        <v>#VALUE!</v>
      </c>
      <c r="M813" s="236" t="str">
        <f t="shared" si="9"/>
        <v>#VALUE!</v>
      </c>
      <c r="N813" s="236" t="str">
        <f t="shared" si="10"/>
        <v>#VALUE!</v>
      </c>
      <c r="O813" s="236" t="str">
        <f t="shared" si="11"/>
        <v>#VALUE!</v>
      </c>
      <c r="P813" s="237" t="str">
        <f t="shared" si="12"/>
        <v>OPIOIDS</v>
      </c>
      <c r="Q813" s="237" t="b">
        <v>0</v>
      </c>
      <c r="R813" s="237" t="str">
        <f t="shared" si="27"/>
        <v>LOW</v>
      </c>
      <c r="S813" s="238"/>
      <c r="T813" s="238" t="str">
        <f t="shared" si="30"/>
        <v>  -  </v>
      </c>
      <c r="U813" s="237" t="str">
        <f t="shared" si="31"/>
        <v>DUE COMM</v>
      </c>
      <c r="V813" s="237" t="str">
        <f t="shared" si="16"/>
        <v> </v>
      </c>
      <c r="W813" s="83"/>
      <c r="X813" s="83"/>
      <c r="Y813" s="83"/>
      <c r="Z813" s="83"/>
      <c r="AA813" s="83"/>
      <c r="AB813" s="83"/>
      <c r="AC813" s="83"/>
      <c r="AD813" s="83"/>
      <c r="AE813" s="83"/>
    </row>
    <row r="814">
      <c r="A814" s="233">
        <v>12975.0</v>
      </c>
      <c r="B814" s="239" t="s">
        <v>7556</v>
      </c>
      <c r="C814" s="230" t="b">
        <v>1</v>
      </c>
      <c r="D814" s="235">
        <v>44578.0</v>
      </c>
      <c r="E814" s="236" t="str">
        <f t="shared" si="1"/>
        <v>OPI RX</v>
      </c>
      <c r="F814" s="236" t="str">
        <f t="shared" si="2"/>
        <v>#VALUE!</v>
      </c>
      <c r="G814" s="236" t="str">
        <f t="shared" si="3"/>
        <v>#VALUE!</v>
      </c>
      <c r="H814" s="236" t="str">
        <f t="shared" si="4"/>
        <v>#VALUE!</v>
      </c>
      <c r="I814" s="236" t="str">
        <f t="shared" si="5"/>
        <v>#VALUE!</v>
      </c>
      <c r="J814" s="236" t="str">
        <f t="shared" si="6"/>
        <v>#VALUE!</v>
      </c>
      <c r="K814" s="236" t="str">
        <f t="shared" si="7"/>
        <v>#VALUE!</v>
      </c>
      <c r="L814" s="236" t="str">
        <f t="shared" si="8"/>
        <v>#VALUE!</v>
      </c>
      <c r="M814" s="236" t="str">
        <f t="shared" si="9"/>
        <v>#VALUE!</v>
      </c>
      <c r="N814" s="236" t="str">
        <f t="shared" si="10"/>
        <v>#VALUE!</v>
      </c>
      <c r="O814" s="236" t="str">
        <f t="shared" si="11"/>
        <v>#VALUE!</v>
      </c>
      <c r="P814" s="237" t="str">
        <f t="shared" si="12"/>
        <v>OPIOIDS</v>
      </c>
      <c r="Q814" s="237" t="b">
        <v>1</v>
      </c>
      <c r="R814" s="237" t="str">
        <f t="shared" si="27"/>
        <v>HIGH</v>
      </c>
      <c r="S814" s="238"/>
      <c r="T814" s="243">
        <f t="shared" si="30"/>
        <v>44578</v>
      </c>
      <c r="U814" s="237" t="str">
        <f t="shared" si="31"/>
        <v>DUE COMM</v>
      </c>
      <c r="V814" s="237" t="str">
        <f t="shared" si="16"/>
        <v> </v>
      </c>
      <c r="W814" s="83"/>
      <c r="X814" s="83"/>
      <c r="Y814" s="83"/>
      <c r="Z814" s="83"/>
      <c r="AA814" s="83"/>
      <c r="AB814" s="83"/>
      <c r="AC814" s="83"/>
      <c r="AD814" s="83"/>
      <c r="AE814" s="83"/>
    </row>
    <row r="815">
      <c r="A815" s="244">
        <v>12984.0</v>
      </c>
      <c r="B815" s="245" t="s">
        <v>7616</v>
      </c>
      <c r="C815" s="231" t="b">
        <v>0</v>
      </c>
      <c r="D815" s="235" t="s">
        <v>7552</v>
      </c>
      <c r="E815" s="236" t="str">
        <f t="shared" si="1"/>
        <v>#VALUE!</v>
      </c>
      <c r="F815" s="236" t="str">
        <f t="shared" si="2"/>
        <v>#VALUE!</v>
      </c>
      <c r="G815" s="236" t="str">
        <f t="shared" si="3"/>
        <v>#VALUE!</v>
      </c>
      <c r="H815" s="236" t="str">
        <f t="shared" si="4"/>
        <v>#VALUE!</v>
      </c>
      <c r="I815" s="236" t="str">
        <f t="shared" si="5"/>
        <v>#VALUE!</v>
      </c>
      <c r="J815" s="236" t="str">
        <f t="shared" si="6"/>
        <v>#VALUE!</v>
      </c>
      <c r="K815" s="236" t="str">
        <f t="shared" si="7"/>
        <v>#VALUE!</v>
      </c>
      <c r="L815" s="236" t="str">
        <f t="shared" si="8"/>
        <v>#VALUE!</v>
      </c>
      <c r="M815" s="236" t="str">
        <f t="shared" si="9"/>
        <v>OPI RX</v>
      </c>
      <c r="N815" s="236" t="str">
        <f t="shared" si="10"/>
        <v>#VALUE!</v>
      </c>
      <c r="O815" s="236" t="str">
        <f t="shared" si="11"/>
        <v>#VALUE!</v>
      </c>
      <c r="P815" s="237" t="str">
        <f t="shared" si="12"/>
        <v>OPIOIDS</v>
      </c>
      <c r="Q815" s="237" t="b">
        <v>0</v>
      </c>
      <c r="R815" s="237" t="str">
        <f t="shared" si="27"/>
        <v>LOW</v>
      </c>
      <c r="S815" s="238"/>
      <c r="T815" s="238" t="str">
        <f t="shared" si="30"/>
        <v>  -  </v>
      </c>
      <c r="U815" s="237" t="str">
        <f t="shared" si="31"/>
        <v>DUE COMM</v>
      </c>
      <c r="V815" s="237" t="str">
        <f t="shared" si="16"/>
        <v> </v>
      </c>
      <c r="W815" s="83"/>
      <c r="X815" s="83"/>
      <c r="Y815" s="83"/>
      <c r="Z815" s="83"/>
      <c r="AA815" s="83"/>
      <c r="AB815" s="83"/>
      <c r="AC815" s="83"/>
      <c r="AD815" s="83"/>
      <c r="AE815" s="83"/>
    </row>
    <row r="816">
      <c r="A816" s="244">
        <v>12990.0</v>
      </c>
      <c r="B816" s="246" t="s">
        <v>7878</v>
      </c>
      <c r="C816" s="231" t="b">
        <v>1</v>
      </c>
      <c r="D816" s="235">
        <v>44601.0</v>
      </c>
      <c r="E816" s="236" t="str">
        <f t="shared" si="1"/>
        <v>#VALUE!</v>
      </c>
      <c r="F816" s="236" t="str">
        <f t="shared" si="2"/>
        <v>#VALUE!</v>
      </c>
      <c r="G816" s="236" t="str">
        <f t="shared" si="3"/>
        <v>OPI RX</v>
      </c>
      <c r="H816" s="236" t="str">
        <f t="shared" si="4"/>
        <v>#VALUE!</v>
      </c>
      <c r="I816" s="236" t="str">
        <f t="shared" si="5"/>
        <v>#VALUE!</v>
      </c>
      <c r="J816" s="236" t="str">
        <f t="shared" si="6"/>
        <v>#VALUE!</v>
      </c>
      <c r="K816" s="236" t="str">
        <f t="shared" si="7"/>
        <v>#VALUE!</v>
      </c>
      <c r="L816" s="236" t="str">
        <f t="shared" si="8"/>
        <v>#VALUE!</v>
      </c>
      <c r="M816" s="236" t="str">
        <f t="shared" si="9"/>
        <v>#VALUE!</v>
      </c>
      <c r="N816" s="236" t="str">
        <f t="shared" si="10"/>
        <v>#VALUE!</v>
      </c>
      <c r="O816" s="236" t="str">
        <f t="shared" si="11"/>
        <v>OPI RX</v>
      </c>
      <c r="P816" s="237" t="str">
        <f t="shared" si="12"/>
        <v>OPIOIDS</v>
      </c>
      <c r="Q816" s="237" t="b">
        <v>0</v>
      </c>
      <c r="R816" s="237" t="str">
        <f t="shared" si="27"/>
        <v>LOW</v>
      </c>
      <c r="S816" s="238">
        <v>44456.0</v>
      </c>
      <c r="T816" s="243">
        <f t="shared" si="30"/>
        <v>44601</v>
      </c>
      <c r="U816" s="237" t="str">
        <f t="shared" si="31"/>
        <v> </v>
      </c>
      <c r="V816" s="237" t="str">
        <f t="shared" si="16"/>
        <v> </v>
      </c>
      <c r="W816" s="83"/>
      <c r="X816" s="83"/>
      <c r="Y816" s="83"/>
      <c r="Z816" s="83"/>
      <c r="AA816" s="83"/>
      <c r="AB816" s="83"/>
      <c r="AC816" s="83"/>
      <c r="AD816" s="83"/>
      <c r="AE816" s="83"/>
    </row>
    <row r="817">
      <c r="A817" s="244">
        <v>13008.0</v>
      </c>
      <c r="B817" s="245" t="s">
        <v>7576</v>
      </c>
      <c r="C817" s="231" t="b">
        <v>0</v>
      </c>
      <c r="D817" s="235" t="s">
        <v>7552</v>
      </c>
      <c r="E817" s="236" t="str">
        <f t="shared" si="1"/>
        <v>#VALUE!</v>
      </c>
      <c r="F817" s="236" t="str">
        <f t="shared" si="2"/>
        <v>#VALUE!</v>
      </c>
      <c r="G817" s="236" t="str">
        <f t="shared" si="3"/>
        <v>#VALUE!</v>
      </c>
      <c r="H817" s="236" t="str">
        <f t="shared" si="4"/>
        <v>#VALUE!</v>
      </c>
      <c r="I817" s="236" t="str">
        <f t="shared" si="5"/>
        <v>#VALUE!</v>
      </c>
      <c r="J817" s="236" t="str">
        <f t="shared" si="6"/>
        <v>#VALUE!</v>
      </c>
      <c r="K817" s="236" t="str">
        <f t="shared" si="7"/>
        <v>#VALUE!</v>
      </c>
      <c r="L817" s="236" t="str">
        <f t="shared" si="8"/>
        <v>#VALUE!</v>
      </c>
      <c r="M817" s="236" t="str">
        <f t="shared" si="9"/>
        <v>#VALUE!</v>
      </c>
      <c r="N817" s="236" t="str">
        <f t="shared" si="10"/>
        <v>#VALUE!</v>
      </c>
      <c r="O817" s="236" t="str">
        <f t="shared" si="11"/>
        <v>#VALUE!</v>
      </c>
      <c r="P817" s="237" t="str">
        <f t="shared" si="12"/>
        <v>NO RX</v>
      </c>
      <c r="Q817" s="237" t="b">
        <v>0</v>
      </c>
      <c r="R817" s="237" t="str">
        <f t="shared" si="27"/>
        <v>LOW</v>
      </c>
      <c r="S817" s="238"/>
      <c r="T817" s="238" t="str">
        <f t="shared" si="30"/>
        <v>  -  </v>
      </c>
      <c r="U817" s="237" t="str">
        <f t="shared" si="31"/>
        <v>DUE COMM</v>
      </c>
      <c r="V817" s="237" t="str">
        <f t="shared" si="16"/>
        <v> </v>
      </c>
      <c r="W817" s="83"/>
      <c r="X817" s="83"/>
      <c r="Y817" s="83"/>
      <c r="Z817" s="83"/>
      <c r="AA817" s="83"/>
      <c r="AB817" s="83"/>
      <c r="AC817" s="83"/>
      <c r="AD817" s="83"/>
      <c r="AE817" s="83"/>
    </row>
    <row r="818">
      <c r="A818" s="244">
        <v>13009.0</v>
      </c>
      <c r="B818" s="245" t="s">
        <v>7606</v>
      </c>
      <c r="C818" s="231" t="b">
        <v>1</v>
      </c>
      <c r="D818" s="243">
        <v>44461.0</v>
      </c>
      <c r="E818" s="236" t="str">
        <f t="shared" si="1"/>
        <v>#VALUE!</v>
      </c>
      <c r="F818" s="236" t="str">
        <f t="shared" si="2"/>
        <v>#VALUE!</v>
      </c>
      <c r="G818" s="236" t="str">
        <f t="shared" si="3"/>
        <v>#VALUE!</v>
      </c>
      <c r="H818" s="236" t="str">
        <f t="shared" si="4"/>
        <v>#VALUE!</v>
      </c>
      <c r="I818" s="236" t="str">
        <f t="shared" si="5"/>
        <v>#VALUE!</v>
      </c>
      <c r="J818" s="236" t="str">
        <f t="shared" si="6"/>
        <v>#VALUE!</v>
      </c>
      <c r="K818" s="236" t="str">
        <f t="shared" si="7"/>
        <v>#VALUE!</v>
      </c>
      <c r="L818" s="236" t="str">
        <f t="shared" si="8"/>
        <v>#VALUE!</v>
      </c>
      <c r="M818" s="236" t="str">
        <f t="shared" si="9"/>
        <v>OPI RX</v>
      </c>
      <c r="N818" s="236" t="str">
        <f t="shared" si="10"/>
        <v>#VALUE!</v>
      </c>
      <c r="O818" s="236" t="str">
        <f t="shared" si="11"/>
        <v>#VALUE!</v>
      </c>
      <c r="P818" s="237" t="str">
        <f t="shared" si="12"/>
        <v>OPIOIDS</v>
      </c>
      <c r="Q818" s="237" t="b">
        <v>0</v>
      </c>
      <c r="R818" s="237" t="str">
        <f t="shared" si="27"/>
        <v>LOW</v>
      </c>
      <c r="S818" s="238"/>
      <c r="T818" s="243">
        <f t="shared" si="30"/>
        <v>44461</v>
      </c>
      <c r="U818" s="237" t="str">
        <f t="shared" si="31"/>
        <v>DUE COMM</v>
      </c>
      <c r="V818" s="237" t="str">
        <f t="shared" si="16"/>
        <v> </v>
      </c>
      <c r="W818" s="83"/>
      <c r="X818" s="83"/>
      <c r="Y818" s="83"/>
      <c r="Z818" s="83"/>
      <c r="AA818" s="83"/>
      <c r="AB818" s="83"/>
      <c r="AC818" s="83"/>
      <c r="AD818" s="83"/>
      <c r="AE818" s="83"/>
    </row>
    <row r="819">
      <c r="A819" s="244">
        <v>13013.0</v>
      </c>
      <c r="B819" s="245" t="s">
        <v>7574</v>
      </c>
      <c r="C819" s="230" t="b">
        <v>1</v>
      </c>
      <c r="D819" s="235">
        <v>44593.0</v>
      </c>
      <c r="E819" s="236" t="str">
        <f t="shared" si="1"/>
        <v>OPI RX</v>
      </c>
      <c r="F819" s="236" t="str">
        <f t="shared" si="2"/>
        <v>#VALUE!</v>
      </c>
      <c r="G819" s="236" t="str">
        <f t="shared" si="3"/>
        <v>#VALUE!</v>
      </c>
      <c r="H819" s="236" t="str">
        <f t="shared" si="4"/>
        <v>#VALUE!</v>
      </c>
      <c r="I819" s="236" t="str">
        <f t="shared" si="5"/>
        <v>#VALUE!</v>
      </c>
      <c r="J819" s="236" t="str">
        <f t="shared" si="6"/>
        <v>#VALUE!</v>
      </c>
      <c r="K819" s="236" t="str">
        <f t="shared" si="7"/>
        <v>#VALUE!</v>
      </c>
      <c r="L819" s="236" t="str">
        <f t="shared" si="8"/>
        <v>#VALUE!</v>
      </c>
      <c r="M819" s="236" t="str">
        <f t="shared" si="9"/>
        <v>#VALUE!</v>
      </c>
      <c r="N819" s="236" t="str">
        <f t="shared" si="10"/>
        <v>#VALUE!</v>
      </c>
      <c r="O819" s="236" t="str">
        <f t="shared" si="11"/>
        <v>#VALUE!</v>
      </c>
      <c r="P819" s="237" t="str">
        <f t="shared" si="12"/>
        <v>OPIOIDS</v>
      </c>
      <c r="Q819" s="237" t="b">
        <v>0</v>
      </c>
      <c r="R819" s="237" t="str">
        <f t="shared" si="27"/>
        <v>LOW</v>
      </c>
      <c r="S819" s="238">
        <v>44047.0</v>
      </c>
      <c r="T819" s="243">
        <f t="shared" si="30"/>
        <v>44593</v>
      </c>
      <c r="U819" s="237" t="str">
        <f t="shared" si="31"/>
        <v>DUE COMM</v>
      </c>
      <c r="V819" s="237" t="str">
        <f t="shared" si="16"/>
        <v> </v>
      </c>
      <c r="W819" s="83"/>
      <c r="X819" s="83"/>
      <c r="Y819" s="83"/>
      <c r="Z819" s="83"/>
      <c r="AA819" s="83"/>
      <c r="AB819" s="83"/>
      <c r="AC819" s="83"/>
      <c r="AD819" s="83"/>
      <c r="AE819" s="83"/>
    </row>
    <row r="820">
      <c r="A820" s="244">
        <v>13018.0</v>
      </c>
      <c r="B820" s="246" t="s">
        <v>7552</v>
      </c>
      <c r="C820" s="231" t="b">
        <v>1</v>
      </c>
      <c r="D820" s="243">
        <v>44407.0</v>
      </c>
      <c r="E820" s="236" t="str">
        <f t="shared" si="1"/>
        <v>#VALUE!</v>
      </c>
      <c r="F820" s="236" t="str">
        <f t="shared" si="2"/>
        <v>#VALUE!</v>
      </c>
      <c r="G820" s="236" t="str">
        <f t="shared" si="3"/>
        <v>#VALUE!</v>
      </c>
      <c r="H820" s="236" t="str">
        <f t="shared" si="4"/>
        <v>#VALUE!</v>
      </c>
      <c r="I820" s="236" t="str">
        <f t="shared" si="5"/>
        <v>#VALUE!</v>
      </c>
      <c r="J820" s="236" t="str">
        <f t="shared" si="6"/>
        <v>#VALUE!</v>
      </c>
      <c r="K820" s="236" t="str">
        <f t="shared" si="7"/>
        <v>#VALUE!</v>
      </c>
      <c r="L820" s="236" t="str">
        <f t="shared" si="8"/>
        <v>#VALUE!</v>
      </c>
      <c r="M820" s="236" t="str">
        <f t="shared" si="9"/>
        <v>#VALUE!</v>
      </c>
      <c r="N820" s="236" t="str">
        <f t="shared" si="10"/>
        <v>#VALUE!</v>
      </c>
      <c r="O820" s="236" t="str">
        <f t="shared" si="11"/>
        <v>#VALUE!</v>
      </c>
      <c r="P820" s="237" t="str">
        <f t="shared" si="12"/>
        <v>NO RX</v>
      </c>
      <c r="Q820" s="237" t="b">
        <v>0</v>
      </c>
      <c r="R820" s="237" t="str">
        <f t="shared" si="27"/>
        <v>LOW</v>
      </c>
      <c r="S820" s="238"/>
      <c r="T820" s="243">
        <f t="shared" si="30"/>
        <v>44407</v>
      </c>
      <c r="U820" s="237" t="str">
        <f t="shared" si="31"/>
        <v>DUE COMM</v>
      </c>
      <c r="V820" s="237" t="str">
        <f t="shared" si="16"/>
        <v> </v>
      </c>
      <c r="W820" s="83"/>
      <c r="X820" s="83"/>
      <c r="Y820" s="83"/>
      <c r="Z820" s="83"/>
      <c r="AA820" s="83"/>
      <c r="AB820" s="83"/>
      <c r="AC820" s="83"/>
      <c r="AD820" s="83"/>
      <c r="AE820" s="83"/>
    </row>
    <row r="821">
      <c r="A821" s="244">
        <v>13019.0</v>
      </c>
      <c r="B821" s="245" t="s">
        <v>7569</v>
      </c>
      <c r="C821" s="231" t="b">
        <v>1</v>
      </c>
      <c r="D821" s="235">
        <v>44614.0</v>
      </c>
      <c r="E821" s="236" t="str">
        <f t="shared" si="1"/>
        <v>#VALUE!</v>
      </c>
      <c r="F821" s="236" t="str">
        <f t="shared" si="2"/>
        <v>#VALUE!</v>
      </c>
      <c r="G821" s="236" t="str">
        <f t="shared" si="3"/>
        <v>OPI RX</v>
      </c>
      <c r="H821" s="236" t="str">
        <f t="shared" si="4"/>
        <v>#VALUE!</v>
      </c>
      <c r="I821" s="236" t="str">
        <f t="shared" si="5"/>
        <v>#VALUE!</v>
      </c>
      <c r="J821" s="236" t="str">
        <f t="shared" si="6"/>
        <v>#VALUE!</v>
      </c>
      <c r="K821" s="236" t="str">
        <f t="shared" si="7"/>
        <v>#VALUE!</v>
      </c>
      <c r="L821" s="236" t="str">
        <f t="shared" si="8"/>
        <v>#VALUE!</v>
      </c>
      <c r="M821" s="236" t="str">
        <f t="shared" si="9"/>
        <v>#VALUE!</v>
      </c>
      <c r="N821" s="236" t="str">
        <f t="shared" si="10"/>
        <v>#VALUE!</v>
      </c>
      <c r="O821" s="236" t="str">
        <f t="shared" si="11"/>
        <v>#VALUE!</v>
      </c>
      <c r="P821" s="237" t="str">
        <f t="shared" si="12"/>
        <v>OPIOIDS</v>
      </c>
      <c r="Q821" s="237" t="b">
        <v>0</v>
      </c>
      <c r="R821" s="237" t="str">
        <f t="shared" si="27"/>
        <v>LOW</v>
      </c>
      <c r="S821" s="238">
        <v>44447.0</v>
      </c>
      <c r="T821" s="243">
        <f t="shared" si="30"/>
        <v>44614</v>
      </c>
      <c r="U821" s="237" t="str">
        <f t="shared" si="31"/>
        <v> </v>
      </c>
      <c r="V821" s="237" t="str">
        <f t="shared" si="16"/>
        <v> </v>
      </c>
      <c r="W821" s="83"/>
      <c r="X821" s="83"/>
      <c r="Y821" s="83"/>
      <c r="Z821" s="83"/>
      <c r="AA821" s="83"/>
      <c r="AB821" s="83"/>
      <c r="AC821" s="83"/>
      <c r="AD821" s="83"/>
      <c r="AE821" s="83"/>
    </row>
    <row r="822">
      <c r="A822" s="233">
        <v>13023.0</v>
      </c>
      <c r="B822" s="234" t="s">
        <v>7556</v>
      </c>
      <c r="C822" s="230" t="b">
        <v>1</v>
      </c>
      <c r="D822" s="235">
        <v>44620.0</v>
      </c>
      <c r="E822" s="236" t="str">
        <f t="shared" si="1"/>
        <v>OPI RX</v>
      </c>
      <c r="F822" s="236" t="str">
        <f t="shared" si="2"/>
        <v>#VALUE!</v>
      </c>
      <c r="G822" s="236" t="str">
        <f t="shared" si="3"/>
        <v>#VALUE!</v>
      </c>
      <c r="H822" s="236" t="str">
        <f t="shared" si="4"/>
        <v>#VALUE!</v>
      </c>
      <c r="I822" s="236" t="str">
        <f t="shared" si="5"/>
        <v>#VALUE!</v>
      </c>
      <c r="J822" s="236" t="str">
        <f t="shared" si="6"/>
        <v>#VALUE!</v>
      </c>
      <c r="K822" s="236" t="str">
        <f t="shared" si="7"/>
        <v>#VALUE!</v>
      </c>
      <c r="L822" s="236" t="str">
        <f t="shared" si="8"/>
        <v>#VALUE!</v>
      </c>
      <c r="M822" s="236" t="str">
        <f t="shared" si="9"/>
        <v>#VALUE!</v>
      </c>
      <c r="N822" s="236" t="str">
        <f t="shared" si="10"/>
        <v>#VALUE!</v>
      </c>
      <c r="O822" s="236" t="str">
        <f t="shared" si="11"/>
        <v>#VALUE!</v>
      </c>
      <c r="P822" s="237" t="str">
        <f t="shared" si="12"/>
        <v>OPIOIDS</v>
      </c>
      <c r="Q822" s="237" t="b">
        <v>0</v>
      </c>
      <c r="R822" s="237" t="str">
        <f t="shared" si="27"/>
        <v>LOW</v>
      </c>
      <c r="S822" s="238"/>
      <c r="T822" s="243">
        <f t="shared" si="30"/>
        <v>44620</v>
      </c>
      <c r="U822" s="237" t="str">
        <f t="shared" si="31"/>
        <v>DUE COMM</v>
      </c>
      <c r="V822" s="237" t="str">
        <f t="shared" si="16"/>
        <v> </v>
      </c>
      <c r="W822" s="83"/>
      <c r="X822" s="83"/>
      <c r="Y822" s="83"/>
      <c r="Z822" s="83"/>
      <c r="AA822" s="83"/>
      <c r="AB822" s="83"/>
      <c r="AC822" s="83"/>
      <c r="AD822" s="83"/>
      <c r="AE822" s="83"/>
    </row>
    <row r="823">
      <c r="A823" s="244">
        <v>13025.0</v>
      </c>
      <c r="B823" s="245" t="s">
        <v>7675</v>
      </c>
      <c r="C823" s="231" t="b">
        <v>1</v>
      </c>
      <c r="D823" s="243">
        <v>44390.0</v>
      </c>
      <c r="E823" s="236" t="str">
        <f t="shared" si="1"/>
        <v>OPI RX</v>
      </c>
      <c r="F823" s="236" t="str">
        <f t="shared" si="2"/>
        <v>#VALUE!</v>
      </c>
      <c r="G823" s="236" t="str">
        <f t="shared" si="3"/>
        <v>#VALUE!</v>
      </c>
      <c r="H823" s="236" t="str">
        <f t="shared" si="4"/>
        <v>#VALUE!</v>
      </c>
      <c r="I823" s="236" t="str">
        <f t="shared" si="5"/>
        <v>#VALUE!</v>
      </c>
      <c r="J823" s="236" t="str">
        <f t="shared" si="6"/>
        <v>#VALUE!</v>
      </c>
      <c r="K823" s="236" t="str">
        <f t="shared" si="7"/>
        <v>#VALUE!</v>
      </c>
      <c r="L823" s="236" t="str">
        <f t="shared" si="8"/>
        <v>#VALUE!</v>
      </c>
      <c r="M823" s="236" t="str">
        <f t="shared" si="9"/>
        <v>OPI RX</v>
      </c>
      <c r="N823" s="236" t="str">
        <f t="shared" si="10"/>
        <v>#VALUE!</v>
      </c>
      <c r="O823" s="236" t="str">
        <f t="shared" si="11"/>
        <v>#VALUE!</v>
      </c>
      <c r="P823" s="237" t="str">
        <f t="shared" si="12"/>
        <v>OPIOIDS</v>
      </c>
      <c r="Q823" s="237" t="b">
        <v>0</v>
      </c>
      <c r="R823" s="237" t="str">
        <f t="shared" si="27"/>
        <v>LOW</v>
      </c>
      <c r="S823" s="238"/>
      <c r="T823" s="243">
        <f t="shared" si="30"/>
        <v>44390</v>
      </c>
      <c r="U823" s="237" t="str">
        <f t="shared" si="31"/>
        <v>DUE COMM</v>
      </c>
      <c r="V823" s="237" t="str">
        <f t="shared" si="16"/>
        <v> </v>
      </c>
      <c r="W823" s="83"/>
      <c r="X823" s="83"/>
      <c r="Y823" s="83"/>
      <c r="Z823" s="83"/>
      <c r="AA823" s="83"/>
      <c r="AB823" s="83"/>
      <c r="AC823" s="83"/>
      <c r="AD823" s="83"/>
      <c r="AE823" s="83"/>
    </row>
    <row r="824">
      <c r="A824" s="233">
        <v>13026.0</v>
      </c>
      <c r="B824" s="239" t="s">
        <v>7552</v>
      </c>
      <c r="C824" s="231" t="b">
        <v>0</v>
      </c>
      <c r="D824" s="235" t="s">
        <v>7552</v>
      </c>
      <c r="E824" s="236" t="str">
        <f t="shared" si="1"/>
        <v>#VALUE!</v>
      </c>
      <c r="F824" s="236" t="str">
        <f t="shared" si="2"/>
        <v>#VALUE!</v>
      </c>
      <c r="G824" s="236" t="str">
        <f t="shared" si="3"/>
        <v>#VALUE!</v>
      </c>
      <c r="H824" s="236" t="str">
        <f t="shared" si="4"/>
        <v>#VALUE!</v>
      </c>
      <c r="I824" s="236" t="str">
        <f t="shared" si="5"/>
        <v>#VALUE!</v>
      </c>
      <c r="J824" s="236" t="str">
        <f t="shared" si="6"/>
        <v>#VALUE!</v>
      </c>
      <c r="K824" s="236" t="str">
        <f t="shared" si="7"/>
        <v>#VALUE!</v>
      </c>
      <c r="L824" s="236" t="str">
        <f t="shared" si="8"/>
        <v>#VALUE!</v>
      </c>
      <c r="M824" s="236" t="str">
        <f t="shared" si="9"/>
        <v>#VALUE!</v>
      </c>
      <c r="N824" s="236" t="str">
        <f t="shared" si="10"/>
        <v>#VALUE!</v>
      </c>
      <c r="O824" s="236" t="str">
        <f t="shared" si="11"/>
        <v>#VALUE!</v>
      </c>
      <c r="P824" s="237" t="str">
        <f t="shared" si="12"/>
        <v>NO RX</v>
      </c>
      <c r="Q824" s="237" t="b">
        <v>0</v>
      </c>
      <c r="R824" s="237" t="str">
        <f t="shared" si="27"/>
        <v>LOW</v>
      </c>
      <c r="S824" s="238"/>
      <c r="T824" s="238" t="str">
        <f t="shared" si="30"/>
        <v>  -  </v>
      </c>
      <c r="U824" s="237" t="str">
        <f t="shared" si="31"/>
        <v>DUE COMM</v>
      </c>
      <c r="V824" s="237" t="str">
        <f t="shared" si="16"/>
        <v> </v>
      </c>
      <c r="W824" s="83"/>
      <c r="X824" s="83"/>
      <c r="Y824" s="83"/>
      <c r="Z824" s="83"/>
      <c r="AA824" s="83"/>
      <c r="AB824" s="83"/>
      <c r="AC824" s="83"/>
      <c r="AD824" s="83"/>
      <c r="AE824" s="83"/>
    </row>
    <row r="825">
      <c r="A825" s="244">
        <v>13033.0</v>
      </c>
      <c r="B825" s="239" t="s">
        <v>7552</v>
      </c>
      <c r="C825" s="230" t="b">
        <v>1</v>
      </c>
      <c r="D825" s="243">
        <v>44407.0</v>
      </c>
      <c r="E825" s="236" t="str">
        <f t="shared" si="1"/>
        <v>#VALUE!</v>
      </c>
      <c r="F825" s="236" t="str">
        <f t="shared" si="2"/>
        <v>#VALUE!</v>
      </c>
      <c r="G825" s="236" t="str">
        <f t="shared" si="3"/>
        <v>#VALUE!</v>
      </c>
      <c r="H825" s="236" t="str">
        <f t="shared" si="4"/>
        <v>#VALUE!</v>
      </c>
      <c r="I825" s="236" t="str">
        <f t="shared" si="5"/>
        <v>#VALUE!</v>
      </c>
      <c r="J825" s="236" t="str">
        <f t="shared" si="6"/>
        <v>#VALUE!</v>
      </c>
      <c r="K825" s="236" t="str">
        <f t="shared" si="7"/>
        <v>#VALUE!</v>
      </c>
      <c r="L825" s="236" t="str">
        <f t="shared" si="8"/>
        <v>#VALUE!</v>
      </c>
      <c r="M825" s="236" t="str">
        <f t="shared" si="9"/>
        <v>#VALUE!</v>
      </c>
      <c r="N825" s="236" t="str">
        <f t="shared" si="10"/>
        <v>#VALUE!</v>
      </c>
      <c r="O825" s="236" t="str">
        <f t="shared" si="11"/>
        <v>#VALUE!</v>
      </c>
      <c r="P825" s="237" t="str">
        <f t="shared" si="12"/>
        <v>NO RX</v>
      </c>
      <c r="Q825" s="237" t="b">
        <v>0</v>
      </c>
      <c r="R825" s="237" t="str">
        <f t="shared" si="27"/>
        <v>LOW</v>
      </c>
      <c r="S825" s="238"/>
      <c r="T825" s="243">
        <f t="shared" si="30"/>
        <v>44407</v>
      </c>
      <c r="U825" s="237" t="str">
        <f t="shared" si="31"/>
        <v>DUE COMM</v>
      </c>
      <c r="V825" s="237" t="str">
        <f t="shared" si="16"/>
        <v> </v>
      </c>
      <c r="W825" s="83"/>
      <c r="X825" s="83"/>
      <c r="Y825" s="83"/>
      <c r="Z825" s="83"/>
      <c r="AA825" s="83"/>
      <c r="AB825" s="83"/>
      <c r="AC825" s="83"/>
      <c r="AD825" s="83"/>
      <c r="AE825" s="83"/>
    </row>
    <row r="826">
      <c r="A826" s="244">
        <v>13037.0</v>
      </c>
      <c r="B826" s="245" t="s">
        <v>7879</v>
      </c>
      <c r="C826" s="230" t="b">
        <v>0</v>
      </c>
      <c r="D826" s="235" t="s">
        <v>7552</v>
      </c>
      <c r="E826" s="236" t="str">
        <f t="shared" si="1"/>
        <v>#VALUE!</v>
      </c>
      <c r="F826" s="236" t="str">
        <f t="shared" si="2"/>
        <v>#VALUE!</v>
      </c>
      <c r="G826" s="236" t="str">
        <f t="shared" si="3"/>
        <v>#VALUE!</v>
      </c>
      <c r="H826" s="236" t="str">
        <f t="shared" si="4"/>
        <v>#VALUE!</v>
      </c>
      <c r="I826" s="236" t="str">
        <f t="shared" si="5"/>
        <v>#VALUE!</v>
      </c>
      <c r="J826" s="236" t="str">
        <f t="shared" si="6"/>
        <v>#VALUE!</v>
      </c>
      <c r="K826" s="236" t="str">
        <f t="shared" si="7"/>
        <v>#VALUE!</v>
      </c>
      <c r="L826" s="236" t="str">
        <f t="shared" si="8"/>
        <v>#VALUE!</v>
      </c>
      <c r="M826" s="236" t="str">
        <f t="shared" si="9"/>
        <v>OPI RX</v>
      </c>
      <c r="N826" s="236" t="str">
        <f t="shared" si="10"/>
        <v>#VALUE!</v>
      </c>
      <c r="O826" s="236" t="str">
        <f t="shared" si="11"/>
        <v>#VALUE!</v>
      </c>
      <c r="P826" s="237" t="str">
        <f t="shared" si="12"/>
        <v>OPIOIDS</v>
      </c>
      <c r="Q826" s="237" t="b">
        <v>0</v>
      </c>
      <c r="R826" s="237" t="str">
        <f t="shared" si="27"/>
        <v>LOW</v>
      </c>
      <c r="S826" s="238"/>
      <c r="T826" s="238" t="str">
        <f t="shared" si="30"/>
        <v>  -  </v>
      </c>
      <c r="U826" s="237" t="str">
        <f t="shared" si="31"/>
        <v>DUE COMM</v>
      </c>
      <c r="V826" s="237" t="str">
        <f t="shared" si="16"/>
        <v> </v>
      </c>
      <c r="W826" s="83"/>
      <c r="X826" s="83"/>
      <c r="Y826" s="83"/>
      <c r="Z826" s="83"/>
      <c r="AA826" s="83"/>
      <c r="AB826" s="83"/>
      <c r="AC826" s="83"/>
      <c r="AD826" s="83"/>
      <c r="AE826" s="83"/>
    </row>
    <row r="827">
      <c r="A827" s="233">
        <v>13040.0</v>
      </c>
      <c r="B827" s="239" t="s">
        <v>7552</v>
      </c>
      <c r="C827" s="231" t="b">
        <v>0</v>
      </c>
      <c r="D827" s="235" t="s">
        <v>7552</v>
      </c>
      <c r="E827" s="236" t="str">
        <f t="shared" si="1"/>
        <v>#VALUE!</v>
      </c>
      <c r="F827" s="236" t="str">
        <f t="shared" si="2"/>
        <v>#VALUE!</v>
      </c>
      <c r="G827" s="236" t="str">
        <f t="shared" si="3"/>
        <v>#VALUE!</v>
      </c>
      <c r="H827" s="236" t="str">
        <f t="shared" si="4"/>
        <v>#VALUE!</v>
      </c>
      <c r="I827" s="236" t="str">
        <f t="shared" si="5"/>
        <v>#VALUE!</v>
      </c>
      <c r="J827" s="236" t="str">
        <f t="shared" si="6"/>
        <v>#VALUE!</v>
      </c>
      <c r="K827" s="236" t="str">
        <f t="shared" si="7"/>
        <v>#VALUE!</v>
      </c>
      <c r="L827" s="236" t="str">
        <f t="shared" si="8"/>
        <v>#VALUE!</v>
      </c>
      <c r="M827" s="236" t="str">
        <f t="shared" si="9"/>
        <v>#VALUE!</v>
      </c>
      <c r="N827" s="236" t="str">
        <f t="shared" si="10"/>
        <v>#VALUE!</v>
      </c>
      <c r="O827" s="236" t="str">
        <f t="shared" si="11"/>
        <v>#VALUE!</v>
      </c>
      <c r="P827" s="237" t="str">
        <f t="shared" si="12"/>
        <v>NO RX</v>
      </c>
      <c r="Q827" s="237" t="b">
        <v>0</v>
      </c>
      <c r="R827" s="237" t="str">
        <f t="shared" si="27"/>
        <v>LOW</v>
      </c>
      <c r="S827" s="238"/>
      <c r="T827" s="238" t="str">
        <f t="shared" si="30"/>
        <v>  -  </v>
      </c>
      <c r="U827" s="237" t="str">
        <f t="shared" si="31"/>
        <v>DUE COMM</v>
      </c>
      <c r="V827" s="237" t="str">
        <f t="shared" si="16"/>
        <v> </v>
      </c>
      <c r="W827" s="83"/>
      <c r="X827" s="83"/>
      <c r="Y827" s="83"/>
      <c r="Z827" s="83"/>
      <c r="AA827" s="83"/>
      <c r="AB827" s="83"/>
      <c r="AC827" s="83"/>
      <c r="AD827" s="83"/>
      <c r="AE827" s="83"/>
    </row>
    <row r="828">
      <c r="A828" s="233">
        <v>13043.0</v>
      </c>
      <c r="B828" s="234" t="s">
        <v>7880</v>
      </c>
      <c r="C828" s="230" t="b">
        <v>1</v>
      </c>
      <c r="D828" s="243">
        <v>44432.0</v>
      </c>
      <c r="E828" s="236" t="str">
        <f t="shared" si="1"/>
        <v>#VALUE!</v>
      </c>
      <c r="F828" s="236" t="str">
        <f t="shared" si="2"/>
        <v>OPI RX</v>
      </c>
      <c r="G828" s="236" t="str">
        <f t="shared" si="3"/>
        <v>#VALUE!</v>
      </c>
      <c r="H828" s="236" t="str">
        <f t="shared" si="4"/>
        <v>#VALUE!</v>
      </c>
      <c r="I828" s="236" t="str">
        <f t="shared" si="5"/>
        <v>#VALUE!</v>
      </c>
      <c r="J828" s="236" t="str">
        <f t="shared" si="6"/>
        <v>#VALUE!</v>
      </c>
      <c r="K828" s="236" t="str">
        <f t="shared" si="7"/>
        <v>#VALUE!</v>
      </c>
      <c r="L828" s="236" t="str">
        <f t="shared" si="8"/>
        <v>#VALUE!</v>
      </c>
      <c r="M828" s="236" t="str">
        <f t="shared" si="9"/>
        <v>#VALUE!</v>
      </c>
      <c r="N828" s="236" t="str">
        <f t="shared" si="10"/>
        <v>#VALUE!</v>
      </c>
      <c r="O828" s="236" t="str">
        <f t="shared" si="11"/>
        <v>#VALUE!</v>
      </c>
      <c r="P828" s="237" t="str">
        <f t="shared" si="12"/>
        <v>OPIOIDS</v>
      </c>
      <c r="Q828" s="237" t="b">
        <v>0</v>
      </c>
      <c r="R828" s="237" t="str">
        <f t="shared" si="27"/>
        <v>LOW</v>
      </c>
      <c r="S828" s="238"/>
      <c r="T828" s="243">
        <f t="shared" si="30"/>
        <v>44432</v>
      </c>
      <c r="U828" s="237" t="str">
        <f t="shared" si="31"/>
        <v>DUE COMM</v>
      </c>
      <c r="V828" s="237" t="str">
        <f t="shared" si="16"/>
        <v> </v>
      </c>
      <c r="W828" s="83"/>
      <c r="X828" s="83"/>
      <c r="Y828" s="83"/>
      <c r="Z828" s="83"/>
      <c r="AA828" s="83"/>
      <c r="AB828" s="83"/>
      <c r="AC828" s="83"/>
      <c r="AD828" s="83"/>
      <c r="AE828" s="83"/>
    </row>
    <row r="829">
      <c r="A829" s="244">
        <v>13047.0</v>
      </c>
      <c r="B829" s="245" t="s">
        <v>7881</v>
      </c>
      <c r="C829" s="231" t="b">
        <v>0</v>
      </c>
      <c r="D829" s="235" t="s">
        <v>7552</v>
      </c>
      <c r="E829" s="236" t="str">
        <f t="shared" si="1"/>
        <v>#VALUE!</v>
      </c>
      <c r="F829" s="236" t="str">
        <f t="shared" si="2"/>
        <v>#VALUE!</v>
      </c>
      <c r="G829" s="236" t="str">
        <f t="shared" si="3"/>
        <v>#VALUE!</v>
      </c>
      <c r="H829" s="236" t="str">
        <f t="shared" si="4"/>
        <v>OPI RX</v>
      </c>
      <c r="I829" s="236" t="str">
        <f t="shared" si="5"/>
        <v>#VALUE!</v>
      </c>
      <c r="J829" s="236" t="str">
        <f t="shared" si="6"/>
        <v>#VALUE!</v>
      </c>
      <c r="K829" s="236" t="str">
        <f t="shared" si="7"/>
        <v>#VALUE!</v>
      </c>
      <c r="L829" s="236" t="str">
        <f t="shared" si="8"/>
        <v>#VALUE!</v>
      </c>
      <c r="M829" s="236" t="str">
        <f t="shared" si="9"/>
        <v>#VALUE!</v>
      </c>
      <c r="N829" s="236" t="str">
        <f t="shared" si="10"/>
        <v>#VALUE!</v>
      </c>
      <c r="O829" s="236" t="str">
        <f t="shared" si="11"/>
        <v>#VALUE!</v>
      </c>
      <c r="P829" s="237" t="str">
        <f t="shared" si="12"/>
        <v>OPIOIDS</v>
      </c>
      <c r="Q829" s="237" t="b">
        <v>0</v>
      </c>
      <c r="R829" s="237" t="str">
        <f t="shared" si="27"/>
        <v>LOW</v>
      </c>
      <c r="S829" s="238"/>
      <c r="T829" s="238" t="str">
        <f t="shared" si="30"/>
        <v>  -  </v>
      </c>
      <c r="U829" s="237" t="str">
        <f t="shared" si="31"/>
        <v>DUE COMM</v>
      </c>
      <c r="V829" s="237" t="str">
        <f t="shared" si="16"/>
        <v> </v>
      </c>
      <c r="W829" s="83"/>
      <c r="X829" s="83"/>
      <c r="Y829" s="83"/>
      <c r="Z829" s="83"/>
      <c r="AA829" s="83"/>
      <c r="AB829" s="83"/>
      <c r="AC829" s="83"/>
      <c r="AD829" s="83"/>
      <c r="AE829" s="83"/>
    </row>
    <row r="830">
      <c r="A830" s="250">
        <v>13049.0</v>
      </c>
      <c r="B830" s="245" t="s">
        <v>7736</v>
      </c>
      <c r="C830" s="230" t="b">
        <v>0</v>
      </c>
      <c r="D830" s="235" t="s">
        <v>7552</v>
      </c>
      <c r="E830" s="236" t="str">
        <f t="shared" si="1"/>
        <v>#VALUE!</v>
      </c>
      <c r="F830" s="236" t="str">
        <f t="shared" si="2"/>
        <v>#VALUE!</v>
      </c>
      <c r="G830" s="236" t="str">
        <f t="shared" si="3"/>
        <v>#VALUE!</v>
      </c>
      <c r="H830" s="236" t="str">
        <f t="shared" si="4"/>
        <v>#VALUE!</v>
      </c>
      <c r="I830" s="236" t="str">
        <f t="shared" si="5"/>
        <v>#VALUE!</v>
      </c>
      <c r="J830" s="236" t="str">
        <f t="shared" si="6"/>
        <v>#VALUE!</v>
      </c>
      <c r="K830" s="236" t="str">
        <f t="shared" si="7"/>
        <v>#VALUE!</v>
      </c>
      <c r="L830" s="236" t="str">
        <f t="shared" si="8"/>
        <v>#VALUE!</v>
      </c>
      <c r="M830" s="236" t="str">
        <f t="shared" si="9"/>
        <v>#VALUE!</v>
      </c>
      <c r="N830" s="236" t="str">
        <f t="shared" si="10"/>
        <v>#VALUE!</v>
      </c>
      <c r="O830" s="236" t="str">
        <f t="shared" si="11"/>
        <v>#VALUE!</v>
      </c>
      <c r="P830" s="237" t="str">
        <f t="shared" si="12"/>
        <v>NO RX</v>
      </c>
      <c r="Q830" s="237" t="b">
        <v>0</v>
      </c>
      <c r="R830" s="237" t="str">
        <f t="shared" si="27"/>
        <v>LOW</v>
      </c>
      <c r="S830" s="238"/>
      <c r="T830" s="238" t="str">
        <f t="shared" si="30"/>
        <v>  -  </v>
      </c>
      <c r="U830" s="237" t="str">
        <f t="shared" si="31"/>
        <v>DUE COMM</v>
      </c>
      <c r="V830" s="237" t="str">
        <f t="shared" si="16"/>
        <v> </v>
      </c>
      <c r="W830" s="83"/>
      <c r="X830" s="83"/>
      <c r="Y830" s="83"/>
      <c r="Z830" s="83"/>
      <c r="AA830" s="83"/>
      <c r="AB830" s="83"/>
      <c r="AC830" s="83"/>
      <c r="AD830" s="83"/>
      <c r="AE830" s="83"/>
    </row>
    <row r="831">
      <c r="A831" s="244">
        <v>13053.0</v>
      </c>
      <c r="B831" s="245" t="s">
        <v>7882</v>
      </c>
      <c r="C831" s="231" t="b">
        <v>1</v>
      </c>
      <c r="D831" s="243">
        <v>44557.0</v>
      </c>
      <c r="E831" s="236" t="str">
        <f t="shared" si="1"/>
        <v>#VALUE!</v>
      </c>
      <c r="F831" s="236" t="str">
        <f t="shared" si="2"/>
        <v>#VALUE!</v>
      </c>
      <c r="G831" s="236" t="str">
        <f t="shared" si="3"/>
        <v>OPI RX</v>
      </c>
      <c r="H831" s="236" t="str">
        <f t="shared" si="4"/>
        <v>#VALUE!</v>
      </c>
      <c r="I831" s="236" t="str">
        <f t="shared" si="5"/>
        <v>#VALUE!</v>
      </c>
      <c r="J831" s="236" t="str">
        <f t="shared" si="6"/>
        <v>#VALUE!</v>
      </c>
      <c r="K831" s="236" t="str">
        <f t="shared" si="7"/>
        <v>#VALUE!</v>
      </c>
      <c r="L831" s="236" t="str">
        <f t="shared" si="8"/>
        <v>#VALUE!</v>
      </c>
      <c r="M831" s="236" t="str">
        <f t="shared" si="9"/>
        <v>#VALUE!</v>
      </c>
      <c r="N831" s="236" t="str">
        <f t="shared" si="10"/>
        <v>#VALUE!</v>
      </c>
      <c r="O831" s="236" t="str">
        <f t="shared" si="11"/>
        <v>#VALUE!</v>
      </c>
      <c r="P831" s="237" t="str">
        <f t="shared" si="12"/>
        <v>OPIOIDS</v>
      </c>
      <c r="Q831" s="237" t="b">
        <v>1</v>
      </c>
      <c r="R831" s="237" t="str">
        <f t="shared" si="27"/>
        <v>HIGH</v>
      </c>
      <c r="S831" s="238">
        <v>44425.0</v>
      </c>
      <c r="T831" s="243">
        <f t="shared" si="30"/>
        <v>44557</v>
      </c>
      <c r="U831" s="237" t="str">
        <f t="shared" si="31"/>
        <v> </v>
      </c>
      <c r="V831" s="237" t="str">
        <f t="shared" si="16"/>
        <v> </v>
      </c>
      <c r="W831" s="83"/>
      <c r="X831" s="83"/>
      <c r="Y831" s="83"/>
      <c r="Z831" s="83"/>
      <c r="AA831" s="83"/>
      <c r="AB831" s="83"/>
      <c r="AC831" s="83"/>
      <c r="AD831" s="83"/>
      <c r="AE831" s="83"/>
    </row>
    <row r="832">
      <c r="A832" s="244">
        <v>13061.0</v>
      </c>
      <c r="B832" s="245" t="s">
        <v>7566</v>
      </c>
      <c r="C832" s="230" t="b">
        <v>0</v>
      </c>
      <c r="D832" s="235" t="s">
        <v>7552</v>
      </c>
      <c r="E832" s="236" t="str">
        <f t="shared" si="1"/>
        <v>#VALUE!</v>
      </c>
      <c r="F832" s="236" t="str">
        <f t="shared" si="2"/>
        <v>OPI RX</v>
      </c>
      <c r="G832" s="236" t="str">
        <f t="shared" si="3"/>
        <v>#VALUE!</v>
      </c>
      <c r="H832" s="236" t="str">
        <f t="shared" si="4"/>
        <v>#VALUE!</v>
      </c>
      <c r="I832" s="236" t="str">
        <f t="shared" si="5"/>
        <v>#VALUE!</v>
      </c>
      <c r="J832" s="236" t="str">
        <f t="shared" si="6"/>
        <v>#VALUE!</v>
      </c>
      <c r="K832" s="236" t="str">
        <f t="shared" si="7"/>
        <v>#VALUE!</v>
      </c>
      <c r="L832" s="236" t="str">
        <f t="shared" si="8"/>
        <v>#VALUE!</v>
      </c>
      <c r="M832" s="236" t="str">
        <f t="shared" si="9"/>
        <v>#VALUE!</v>
      </c>
      <c r="N832" s="236" t="str">
        <f t="shared" si="10"/>
        <v>#VALUE!</v>
      </c>
      <c r="O832" s="236" t="str">
        <f t="shared" si="11"/>
        <v>#VALUE!</v>
      </c>
      <c r="P832" s="237" t="str">
        <f t="shared" si="12"/>
        <v>OPIOIDS</v>
      </c>
      <c r="Q832" s="237" t="b">
        <v>0</v>
      </c>
      <c r="R832" s="237" t="str">
        <f t="shared" si="27"/>
        <v>LOW</v>
      </c>
      <c r="S832" s="238"/>
      <c r="T832" s="238" t="str">
        <f t="shared" si="30"/>
        <v>  -  </v>
      </c>
      <c r="U832" s="237" t="str">
        <f t="shared" si="31"/>
        <v>DUE COMM</v>
      </c>
      <c r="V832" s="237" t="str">
        <f t="shared" si="16"/>
        <v> </v>
      </c>
      <c r="W832" s="83"/>
      <c r="X832" s="83"/>
      <c r="Y832" s="83"/>
      <c r="Z832" s="83"/>
      <c r="AA832" s="83"/>
      <c r="AB832" s="83"/>
      <c r="AC832" s="83"/>
      <c r="AD832" s="83"/>
      <c r="AE832" s="83"/>
    </row>
    <row r="833">
      <c r="A833" s="233">
        <v>13063.0</v>
      </c>
      <c r="B833" s="234" t="s">
        <v>7580</v>
      </c>
      <c r="C833" s="231" t="b">
        <v>1</v>
      </c>
      <c r="D833" s="243">
        <v>44498.0</v>
      </c>
      <c r="E833" s="236" t="str">
        <f t="shared" si="1"/>
        <v>#VALUE!</v>
      </c>
      <c r="F833" s="236" t="str">
        <f t="shared" si="2"/>
        <v>#VALUE!</v>
      </c>
      <c r="G833" s="236" t="str">
        <f t="shared" si="3"/>
        <v>#VALUE!</v>
      </c>
      <c r="H833" s="236" t="str">
        <f t="shared" si="4"/>
        <v>#VALUE!</v>
      </c>
      <c r="I833" s="236" t="str">
        <f t="shared" si="5"/>
        <v>#VALUE!</v>
      </c>
      <c r="J833" s="236" t="str">
        <f t="shared" si="6"/>
        <v>#VALUE!</v>
      </c>
      <c r="K833" s="236" t="str">
        <f t="shared" si="7"/>
        <v>#VALUE!</v>
      </c>
      <c r="L833" s="236" t="str">
        <f t="shared" si="8"/>
        <v>#VALUE!</v>
      </c>
      <c r="M833" s="236" t="str">
        <f t="shared" si="9"/>
        <v>OPI RX</v>
      </c>
      <c r="N833" s="236" t="str">
        <f t="shared" si="10"/>
        <v>#VALUE!</v>
      </c>
      <c r="O833" s="236" t="str">
        <f t="shared" si="11"/>
        <v>#VALUE!</v>
      </c>
      <c r="P833" s="237" t="str">
        <f t="shared" si="12"/>
        <v>OPIOIDS</v>
      </c>
      <c r="Q833" s="237" t="b">
        <v>0</v>
      </c>
      <c r="R833" s="237" t="str">
        <f t="shared" si="27"/>
        <v>LOW</v>
      </c>
      <c r="S833" s="238">
        <v>44483.0</v>
      </c>
      <c r="T833" s="243">
        <f t="shared" si="30"/>
        <v>44498</v>
      </c>
      <c r="U833" s="237" t="str">
        <f t="shared" si="31"/>
        <v> </v>
      </c>
      <c r="V833" s="237" t="str">
        <f t="shared" si="16"/>
        <v> </v>
      </c>
      <c r="W833" s="83"/>
      <c r="X833" s="83"/>
      <c r="Y833" s="83"/>
      <c r="Z833" s="83"/>
      <c r="AA833" s="83"/>
      <c r="AB833" s="83"/>
      <c r="AC833" s="83"/>
      <c r="AD833" s="83"/>
      <c r="AE833" s="83"/>
    </row>
    <row r="834">
      <c r="A834" s="233">
        <v>13078.0</v>
      </c>
      <c r="B834" s="234" t="s">
        <v>7883</v>
      </c>
      <c r="C834" s="230" t="b">
        <v>1</v>
      </c>
      <c r="D834" s="243">
        <v>44531.0</v>
      </c>
      <c r="E834" s="236" t="str">
        <f t="shared" si="1"/>
        <v>#VALUE!</v>
      </c>
      <c r="F834" s="236" t="str">
        <f t="shared" si="2"/>
        <v>#VALUE!</v>
      </c>
      <c r="G834" s="236" t="str">
        <f t="shared" si="3"/>
        <v>#VALUE!</v>
      </c>
      <c r="H834" s="236" t="str">
        <f t="shared" si="4"/>
        <v>#VALUE!</v>
      </c>
      <c r="I834" s="236" t="str">
        <f t="shared" si="5"/>
        <v>#VALUE!</v>
      </c>
      <c r="J834" s="236" t="str">
        <f t="shared" si="6"/>
        <v>#VALUE!</v>
      </c>
      <c r="K834" s="236" t="str">
        <f t="shared" si="7"/>
        <v>#VALUE!</v>
      </c>
      <c r="L834" s="236" t="str">
        <f t="shared" si="8"/>
        <v>#VALUE!</v>
      </c>
      <c r="M834" s="236" t="str">
        <f t="shared" si="9"/>
        <v>#VALUE!</v>
      </c>
      <c r="N834" s="236" t="str">
        <f t="shared" si="10"/>
        <v>#VALUE!</v>
      </c>
      <c r="O834" s="236" t="str">
        <f t="shared" si="11"/>
        <v>#VALUE!</v>
      </c>
      <c r="P834" s="237" t="str">
        <f t="shared" si="12"/>
        <v>NO RX</v>
      </c>
      <c r="Q834" s="234" t="b">
        <v>0</v>
      </c>
      <c r="R834" s="237" t="str">
        <f t="shared" si="27"/>
        <v>LOW</v>
      </c>
      <c r="S834" s="238">
        <v>44438.0</v>
      </c>
      <c r="T834" s="243">
        <f t="shared" si="30"/>
        <v>44531</v>
      </c>
      <c r="U834" s="237" t="str">
        <f t="shared" si="31"/>
        <v> </v>
      </c>
      <c r="V834" s="237" t="str">
        <f t="shared" si="16"/>
        <v> </v>
      </c>
      <c r="W834" s="83"/>
      <c r="X834" s="83"/>
      <c r="Y834" s="83"/>
      <c r="Z834" s="83"/>
      <c r="AA834" s="83"/>
      <c r="AB834" s="83"/>
      <c r="AC834" s="83"/>
      <c r="AD834" s="83"/>
      <c r="AE834" s="83"/>
    </row>
    <row r="835">
      <c r="A835" s="244">
        <v>13083.0</v>
      </c>
      <c r="B835" s="245" t="s">
        <v>7884</v>
      </c>
      <c r="C835" s="230" t="b">
        <v>1</v>
      </c>
      <c r="D835" s="243">
        <v>44384.0</v>
      </c>
      <c r="E835" s="236" t="str">
        <f t="shared" si="1"/>
        <v>#VALUE!</v>
      </c>
      <c r="F835" s="236" t="str">
        <f t="shared" si="2"/>
        <v>#VALUE!</v>
      </c>
      <c r="G835" s="236" t="str">
        <f t="shared" si="3"/>
        <v>#VALUE!</v>
      </c>
      <c r="H835" s="236" t="str">
        <f t="shared" si="4"/>
        <v>#VALUE!</v>
      </c>
      <c r="I835" s="236" t="str">
        <f t="shared" si="5"/>
        <v>#VALUE!</v>
      </c>
      <c r="J835" s="236" t="str">
        <f t="shared" si="6"/>
        <v>#VALUE!</v>
      </c>
      <c r="K835" s="236" t="str">
        <f t="shared" si="7"/>
        <v>#VALUE!</v>
      </c>
      <c r="L835" s="236" t="str">
        <f t="shared" si="8"/>
        <v>#VALUE!</v>
      </c>
      <c r="M835" s="236" t="str">
        <f t="shared" si="9"/>
        <v>#VALUE!</v>
      </c>
      <c r="N835" s="236" t="str">
        <f t="shared" si="10"/>
        <v>#VALUE!</v>
      </c>
      <c r="O835" s="236" t="str">
        <f t="shared" si="11"/>
        <v>#VALUE!</v>
      </c>
      <c r="P835" s="237" t="str">
        <f t="shared" si="12"/>
        <v>NO RX</v>
      </c>
      <c r="Q835" s="234" t="b">
        <v>0</v>
      </c>
      <c r="R835" s="237" t="str">
        <f t="shared" si="27"/>
        <v>LOW</v>
      </c>
      <c r="S835" s="238"/>
      <c r="T835" s="243">
        <f t="shared" si="30"/>
        <v>44384</v>
      </c>
      <c r="U835" s="237" t="str">
        <f t="shared" si="31"/>
        <v>DUE COMM</v>
      </c>
      <c r="V835" s="237" t="str">
        <f t="shared" si="16"/>
        <v> </v>
      </c>
      <c r="W835" s="83"/>
      <c r="X835" s="83"/>
      <c r="Y835" s="83"/>
      <c r="Z835" s="83"/>
      <c r="AA835" s="83"/>
      <c r="AB835" s="83"/>
      <c r="AC835" s="83"/>
      <c r="AD835" s="83"/>
      <c r="AE835" s="83"/>
    </row>
    <row r="836">
      <c r="A836" s="244">
        <v>13084.0</v>
      </c>
      <c r="B836" s="246" t="s">
        <v>7730</v>
      </c>
      <c r="C836" s="230" t="b">
        <v>1</v>
      </c>
      <c r="D836" s="235">
        <v>44587.0</v>
      </c>
      <c r="E836" s="236" t="str">
        <f t="shared" si="1"/>
        <v>#VALUE!</v>
      </c>
      <c r="F836" s="236" t="str">
        <f t="shared" si="2"/>
        <v>#VALUE!</v>
      </c>
      <c r="G836" s="236" t="str">
        <f t="shared" si="3"/>
        <v>#VALUE!</v>
      </c>
      <c r="H836" s="236" t="str">
        <f t="shared" si="4"/>
        <v>#VALUE!</v>
      </c>
      <c r="I836" s="236" t="str">
        <f t="shared" si="5"/>
        <v>#VALUE!</v>
      </c>
      <c r="J836" s="236" t="str">
        <f t="shared" si="6"/>
        <v>#VALUE!</v>
      </c>
      <c r="K836" s="236" t="str">
        <f t="shared" si="7"/>
        <v>#VALUE!</v>
      </c>
      <c r="L836" s="236" t="str">
        <f t="shared" si="8"/>
        <v>#VALUE!</v>
      </c>
      <c r="M836" s="236" t="str">
        <f t="shared" si="9"/>
        <v>#VALUE!</v>
      </c>
      <c r="N836" s="236" t="str">
        <f t="shared" si="10"/>
        <v>#VALUE!</v>
      </c>
      <c r="O836" s="236" t="str">
        <f t="shared" si="11"/>
        <v>#VALUE!</v>
      </c>
      <c r="P836" s="237" t="str">
        <f t="shared" si="12"/>
        <v>NO RX</v>
      </c>
      <c r="Q836" s="234" t="b">
        <v>0</v>
      </c>
      <c r="R836" s="237" t="str">
        <f t="shared" si="27"/>
        <v>LOW</v>
      </c>
      <c r="S836" s="238"/>
      <c r="T836" s="243">
        <f t="shared" si="30"/>
        <v>44587</v>
      </c>
      <c r="U836" s="237" t="str">
        <f t="shared" si="31"/>
        <v>DUE COMM</v>
      </c>
      <c r="V836" s="237" t="str">
        <f t="shared" si="16"/>
        <v> </v>
      </c>
      <c r="W836" s="83"/>
      <c r="X836" s="83"/>
      <c r="Y836" s="83"/>
      <c r="Z836" s="83"/>
      <c r="AA836" s="83"/>
      <c r="AB836" s="83"/>
      <c r="AC836" s="83"/>
      <c r="AD836" s="83"/>
      <c r="AE836" s="83"/>
    </row>
    <row r="837">
      <c r="A837" s="233">
        <v>13085.0</v>
      </c>
      <c r="B837" s="234" t="s">
        <v>7777</v>
      </c>
      <c r="C837" s="230" t="b">
        <v>1</v>
      </c>
      <c r="D837" s="243">
        <v>44442.0</v>
      </c>
      <c r="E837" s="236" t="str">
        <f t="shared" si="1"/>
        <v>#VALUE!</v>
      </c>
      <c r="F837" s="236" t="str">
        <f t="shared" si="2"/>
        <v>#VALUE!</v>
      </c>
      <c r="G837" s="236" t="str">
        <f t="shared" si="3"/>
        <v>#VALUE!</v>
      </c>
      <c r="H837" s="236" t="str">
        <f t="shared" si="4"/>
        <v>#VALUE!</v>
      </c>
      <c r="I837" s="236" t="str">
        <f t="shared" si="5"/>
        <v>#VALUE!</v>
      </c>
      <c r="J837" s="236" t="str">
        <f t="shared" si="6"/>
        <v>#VALUE!</v>
      </c>
      <c r="K837" s="236" t="str">
        <f t="shared" si="7"/>
        <v>#VALUE!</v>
      </c>
      <c r="L837" s="236" t="str">
        <f t="shared" si="8"/>
        <v>#VALUE!</v>
      </c>
      <c r="M837" s="236" t="str">
        <f t="shared" si="9"/>
        <v>OPI RX</v>
      </c>
      <c r="N837" s="236" t="str">
        <f t="shared" si="10"/>
        <v>#VALUE!</v>
      </c>
      <c r="O837" s="236" t="str">
        <f t="shared" si="11"/>
        <v>#VALUE!</v>
      </c>
      <c r="P837" s="237" t="str">
        <f t="shared" si="12"/>
        <v>OPIOIDS</v>
      </c>
      <c r="Q837" s="237" t="b">
        <v>0</v>
      </c>
      <c r="R837" s="237" t="str">
        <f t="shared" si="27"/>
        <v>LOW</v>
      </c>
      <c r="S837" s="238"/>
      <c r="T837" s="243">
        <f t="shared" si="30"/>
        <v>44442</v>
      </c>
      <c r="U837" s="237" t="str">
        <f t="shared" si="31"/>
        <v>DUE COMM</v>
      </c>
      <c r="V837" s="237" t="str">
        <f t="shared" si="16"/>
        <v> </v>
      </c>
      <c r="W837" s="237"/>
      <c r="X837" s="83"/>
      <c r="Y837" s="83"/>
      <c r="Z837" s="83"/>
      <c r="AA837" s="83"/>
      <c r="AB837" s="83"/>
      <c r="AC837" s="83"/>
      <c r="AD837" s="83"/>
      <c r="AE837" s="83"/>
    </row>
    <row r="838">
      <c r="A838" s="244">
        <v>13086.0</v>
      </c>
      <c r="B838" s="245" t="s">
        <v>7606</v>
      </c>
      <c r="C838" s="231" t="b">
        <v>1</v>
      </c>
      <c r="D838" s="243">
        <v>44384.0</v>
      </c>
      <c r="E838" s="236" t="str">
        <f t="shared" si="1"/>
        <v>#VALUE!</v>
      </c>
      <c r="F838" s="236" t="str">
        <f t="shared" si="2"/>
        <v>#VALUE!</v>
      </c>
      <c r="G838" s="236" t="str">
        <f t="shared" si="3"/>
        <v>#VALUE!</v>
      </c>
      <c r="H838" s="236" t="str">
        <f t="shared" si="4"/>
        <v>#VALUE!</v>
      </c>
      <c r="I838" s="236" t="str">
        <f t="shared" si="5"/>
        <v>#VALUE!</v>
      </c>
      <c r="J838" s="236" t="str">
        <f t="shared" si="6"/>
        <v>#VALUE!</v>
      </c>
      <c r="K838" s="236" t="str">
        <f t="shared" si="7"/>
        <v>#VALUE!</v>
      </c>
      <c r="L838" s="236" t="str">
        <f t="shared" si="8"/>
        <v>#VALUE!</v>
      </c>
      <c r="M838" s="236" t="str">
        <f t="shared" si="9"/>
        <v>OPI RX</v>
      </c>
      <c r="N838" s="236" t="str">
        <f t="shared" si="10"/>
        <v>#VALUE!</v>
      </c>
      <c r="O838" s="236" t="str">
        <f t="shared" si="11"/>
        <v>#VALUE!</v>
      </c>
      <c r="P838" s="237" t="str">
        <f t="shared" si="12"/>
        <v>OPIOIDS</v>
      </c>
      <c r="Q838" s="237" t="b">
        <v>0</v>
      </c>
      <c r="R838" s="237" t="str">
        <f t="shared" si="27"/>
        <v>LOW</v>
      </c>
      <c r="S838" s="238"/>
      <c r="T838" s="243">
        <f t="shared" si="30"/>
        <v>44384</v>
      </c>
      <c r="U838" s="237" t="str">
        <f t="shared" si="31"/>
        <v>DUE COMM</v>
      </c>
      <c r="V838" s="237" t="str">
        <f t="shared" si="16"/>
        <v> </v>
      </c>
      <c r="W838" s="237"/>
      <c r="X838" s="83"/>
      <c r="Y838" s="83"/>
      <c r="Z838" s="83"/>
      <c r="AA838" s="83"/>
      <c r="AB838" s="83"/>
      <c r="AC838" s="83"/>
      <c r="AD838" s="83"/>
      <c r="AE838" s="83"/>
    </row>
    <row r="839">
      <c r="A839" s="233">
        <v>13090.0</v>
      </c>
      <c r="B839" s="234" t="s">
        <v>7594</v>
      </c>
      <c r="C839" s="231" t="b">
        <v>1</v>
      </c>
      <c r="D839" s="243">
        <v>44510.0</v>
      </c>
      <c r="E839" s="236" t="str">
        <f t="shared" si="1"/>
        <v>OPI RX</v>
      </c>
      <c r="F839" s="236" t="str">
        <f t="shared" si="2"/>
        <v>#VALUE!</v>
      </c>
      <c r="G839" s="236" t="str">
        <f t="shared" si="3"/>
        <v>#VALUE!</v>
      </c>
      <c r="H839" s="236" t="str">
        <f t="shared" si="4"/>
        <v>#VALUE!</v>
      </c>
      <c r="I839" s="236" t="str">
        <f t="shared" si="5"/>
        <v>#VALUE!</v>
      </c>
      <c r="J839" s="236" t="str">
        <f t="shared" si="6"/>
        <v>#VALUE!</v>
      </c>
      <c r="K839" s="236" t="str">
        <f t="shared" si="7"/>
        <v>#VALUE!</v>
      </c>
      <c r="L839" s="236" t="str">
        <f t="shared" si="8"/>
        <v>#VALUE!</v>
      </c>
      <c r="M839" s="236" t="str">
        <f t="shared" si="9"/>
        <v>#VALUE!</v>
      </c>
      <c r="N839" s="236" t="str">
        <f t="shared" si="10"/>
        <v>#VALUE!</v>
      </c>
      <c r="O839" s="236" t="str">
        <f t="shared" si="11"/>
        <v>#VALUE!</v>
      </c>
      <c r="P839" s="237" t="str">
        <f t="shared" si="12"/>
        <v>OPIOIDS</v>
      </c>
      <c r="Q839" s="237" t="b">
        <v>0</v>
      </c>
      <c r="R839" s="237" t="str">
        <f t="shared" si="27"/>
        <v>LOW</v>
      </c>
      <c r="S839" s="238">
        <v>44460.0</v>
      </c>
      <c r="T839" s="243">
        <f t="shared" si="30"/>
        <v>44510</v>
      </c>
      <c r="U839" s="237" t="str">
        <f t="shared" si="31"/>
        <v> </v>
      </c>
      <c r="V839" s="237" t="str">
        <f t="shared" si="16"/>
        <v> </v>
      </c>
      <c r="W839" s="237"/>
      <c r="X839" s="83"/>
      <c r="Y839" s="83"/>
      <c r="Z839" s="83"/>
      <c r="AA839" s="83"/>
      <c r="AB839" s="83"/>
      <c r="AC839" s="83"/>
      <c r="AD839" s="83"/>
      <c r="AE839" s="83"/>
    </row>
    <row r="840">
      <c r="A840" s="233">
        <v>13108.0</v>
      </c>
      <c r="B840" s="234" t="s">
        <v>7885</v>
      </c>
      <c r="C840" s="230" t="b">
        <v>1</v>
      </c>
      <c r="D840" s="243">
        <v>44519.0</v>
      </c>
      <c r="E840" s="236" t="str">
        <f t="shared" si="1"/>
        <v>#VALUE!</v>
      </c>
      <c r="F840" s="236" t="str">
        <f t="shared" si="2"/>
        <v>#VALUE!</v>
      </c>
      <c r="G840" s="236" t="str">
        <f t="shared" si="3"/>
        <v>#VALUE!</v>
      </c>
      <c r="H840" s="236" t="str">
        <f t="shared" si="4"/>
        <v>#VALUE!</v>
      </c>
      <c r="I840" s="236" t="str">
        <f t="shared" si="5"/>
        <v>#VALUE!</v>
      </c>
      <c r="J840" s="236" t="str">
        <f t="shared" si="6"/>
        <v>#VALUE!</v>
      </c>
      <c r="K840" s="236" t="str">
        <f t="shared" si="7"/>
        <v>#VALUE!</v>
      </c>
      <c r="L840" s="236" t="str">
        <f t="shared" si="8"/>
        <v>#VALUE!</v>
      </c>
      <c r="M840" s="236" t="str">
        <f t="shared" si="9"/>
        <v>OPI RX</v>
      </c>
      <c r="N840" s="236" t="str">
        <f t="shared" si="10"/>
        <v>#VALUE!</v>
      </c>
      <c r="O840" s="236" t="str">
        <f t="shared" si="11"/>
        <v>#VALUE!</v>
      </c>
      <c r="P840" s="237" t="str">
        <f t="shared" si="12"/>
        <v>OPIOIDS</v>
      </c>
      <c r="Q840" s="234" t="b">
        <v>0</v>
      </c>
      <c r="R840" s="237" t="str">
        <f t="shared" si="27"/>
        <v>LOW</v>
      </c>
      <c r="S840" s="238">
        <v>44420.0</v>
      </c>
      <c r="T840" s="243">
        <f t="shared" si="30"/>
        <v>44519</v>
      </c>
      <c r="U840" s="237" t="str">
        <f t="shared" si="31"/>
        <v> </v>
      </c>
      <c r="V840" s="237" t="str">
        <f t="shared" si="16"/>
        <v> </v>
      </c>
      <c r="W840" s="237"/>
      <c r="X840" s="83"/>
      <c r="Y840" s="83"/>
      <c r="Z840" s="83"/>
      <c r="AA840" s="83"/>
      <c r="AB840" s="83"/>
      <c r="AC840" s="83"/>
      <c r="AD840" s="83"/>
      <c r="AE840" s="83"/>
    </row>
    <row r="841">
      <c r="A841" s="253">
        <v>13109.0</v>
      </c>
      <c r="B841" s="239" t="s">
        <v>7778</v>
      </c>
      <c r="C841" s="230" t="b">
        <v>1</v>
      </c>
      <c r="D841" s="235">
        <v>44640.0</v>
      </c>
      <c r="E841" s="236" t="str">
        <f t="shared" si="1"/>
        <v>#VALUE!</v>
      </c>
      <c r="F841" s="236" t="str">
        <f t="shared" si="2"/>
        <v>OPI RX</v>
      </c>
      <c r="G841" s="236" t="str">
        <f t="shared" si="3"/>
        <v>#VALUE!</v>
      </c>
      <c r="H841" s="236" t="str">
        <f t="shared" si="4"/>
        <v>#VALUE!</v>
      </c>
      <c r="I841" s="236" t="str">
        <f t="shared" si="5"/>
        <v>#VALUE!</v>
      </c>
      <c r="J841" s="236" t="str">
        <f t="shared" si="6"/>
        <v>#VALUE!</v>
      </c>
      <c r="K841" s="236" t="str">
        <f t="shared" si="7"/>
        <v>#VALUE!</v>
      </c>
      <c r="L841" s="236" t="str">
        <f t="shared" si="8"/>
        <v>#VALUE!</v>
      </c>
      <c r="M841" s="236" t="str">
        <f t="shared" si="9"/>
        <v>#VALUE!</v>
      </c>
      <c r="N841" s="236" t="str">
        <f t="shared" si="10"/>
        <v>#VALUE!</v>
      </c>
      <c r="O841" s="236" t="str">
        <f t="shared" si="11"/>
        <v>#VALUE!</v>
      </c>
      <c r="P841" s="237" t="str">
        <f t="shared" si="12"/>
        <v>OPIOIDS</v>
      </c>
      <c r="Q841" s="237" t="b">
        <v>0</v>
      </c>
      <c r="R841" s="237" t="str">
        <f t="shared" si="27"/>
        <v>LOW</v>
      </c>
      <c r="S841" s="238">
        <v>44496.0</v>
      </c>
      <c r="T841" s="243">
        <f t="shared" si="30"/>
        <v>44640</v>
      </c>
      <c r="U841" s="237" t="str">
        <f t="shared" si="31"/>
        <v> </v>
      </c>
      <c r="V841" s="237" t="str">
        <f t="shared" si="16"/>
        <v> </v>
      </c>
      <c r="W841" s="83"/>
      <c r="X841" s="83"/>
      <c r="Y841" s="83"/>
      <c r="Z841" s="83"/>
      <c r="AA841" s="83"/>
      <c r="AB841" s="83"/>
      <c r="AC841" s="83"/>
      <c r="AD841" s="83"/>
      <c r="AE841" s="83"/>
    </row>
    <row r="842">
      <c r="A842" s="244">
        <v>13110.0</v>
      </c>
      <c r="B842" s="239" t="s">
        <v>7552</v>
      </c>
      <c r="C842" s="230" t="b">
        <v>0</v>
      </c>
      <c r="D842" s="235" t="s">
        <v>7552</v>
      </c>
      <c r="E842" s="236" t="str">
        <f t="shared" si="1"/>
        <v>#VALUE!</v>
      </c>
      <c r="F842" s="236" t="str">
        <f t="shared" si="2"/>
        <v>#VALUE!</v>
      </c>
      <c r="G842" s="236" t="str">
        <f t="shared" si="3"/>
        <v>#VALUE!</v>
      </c>
      <c r="H842" s="236" t="str">
        <f t="shared" si="4"/>
        <v>#VALUE!</v>
      </c>
      <c r="I842" s="236" t="str">
        <f t="shared" si="5"/>
        <v>#VALUE!</v>
      </c>
      <c r="J842" s="236" t="str">
        <f t="shared" si="6"/>
        <v>#VALUE!</v>
      </c>
      <c r="K842" s="236" t="str">
        <f t="shared" si="7"/>
        <v>#VALUE!</v>
      </c>
      <c r="L842" s="236" t="str">
        <f t="shared" si="8"/>
        <v>#VALUE!</v>
      </c>
      <c r="M842" s="236" t="str">
        <f t="shared" si="9"/>
        <v>#VALUE!</v>
      </c>
      <c r="N842" s="236" t="str">
        <f t="shared" si="10"/>
        <v>#VALUE!</v>
      </c>
      <c r="O842" s="236" t="str">
        <f t="shared" si="11"/>
        <v>#VALUE!</v>
      </c>
      <c r="P842" s="237" t="str">
        <f t="shared" si="12"/>
        <v>NO RX</v>
      </c>
      <c r="Q842" s="237" t="b">
        <v>0</v>
      </c>
      <c r="R842" s="237" t="str">
        <f t="shared" si="27"/>
        <v>LOW</v>
      </c>
      <c r="S842" s="238"/>
      <c r="T842" s="238" t="str">
        <f t="shared" si="30"/>
        <v>  -  </v>
      </c>
      <c r="U842" s="237" t="str">
        <f t="shared" si="31"/>
        <v>DUE COMM</v>
      </c>
      <c r="V842" s="237" t="str">
        <f t="shared" si="16"/>
        <v> </v>
      </c>
      <c r="W842" s="83"/>
      <c r="X842" s="83"/>
      <c r="Y842" s="83"/>
      <c r="Z842" s="83"/>
      <c r="AA842" s="83"/>
      <c r="AB842" s="83"/>
      <c r="AC842" s="83"/>
      <c r="AD842" s="83"/>
      <c r="AE842" s="83"/>
    </row>
    <row r="843">
      <c r="A843" s="244">
        <v>13112.0</v>
      </c>
      <c r="B843" s="239" t="s">
        <v>7552</v>
      </c>
      <c r="C843" s="231" t="b">
        <v>1</v>
      </c>
      <c r="D843" s="235">
        <v>44628.0</v>
      </c>
      <c r="E843" s="236" t="str">
        <f t="shared" si="1"/>
        <v>#VALUE!</v>
      </c>
      <c r="F843" s="236" t="str">
        <f t="shared" si="2"/>
        <v>#VALUE!</v>
      </c>
      <c r="G843" s="236" t="str">
        <f t="shared" si="3"/>
        <v>#VALUE!</v>
      </c>
      <c r="H843" s="236" t="str">
        <f t="shared" si="4"/>
        <v>#VALUE!</v>
      </c>
      <c r="I843" s="236" t="str">
        <f t="shared" si="5"/>
        <v>#VALUE!</v>
      </c>
      <c r="J843" s="236" t="str">
        <f t="shared" si="6"/>
        <v>#VALUE!</v>
      </c>
      <c r="K843" s="236" t="str">
        <f t="shared" si="7"/>
        <v>#VALUE!</v>
      </c>
      <c r="L843" s="236" t="str">
        <f t="shared" si="8"/>
        <v>#VALUE!</v>
      </c>
      <c r="M843" s="236" t="str">
        <f t="shared" si="9"/>
        <v>#VALUE!</v>
      </c>
      <c r="N843" s="236" t="str">
        <f t="shared" si="10"/>
        <v>#VALUE!</v>
      </c>
      <c r="O843" s="236" t="str">
        <f t="shared" si="11"/>
        <v>#VALUE!</v>
      </c>
      <c r="P843" s="237" t="str">
        <f t="shared" si="12"/>
        <v>NO RX</v>
      </c>
      <c r="Q843" s="237" t="b">
        <v>0</v>
      </c>
      <c r="R843" s="237" t="str">
        <f t="shared" si="27"/>
        <v>LOW</v>
      </c>
      <c r="S843" s="238"/>
      <c r="T843" s="243">
        <f t="shared" si="30"/>
        <v>44628</v>
      </c>
      <c r="U843" s="237" t="str">
        <f t="shared" si="31"/>
        <v>DUE COMM</v>
      </c>
      <c r="V843" s="237" t="str">
        <f t="shared" si="16"/>
        <v> </v>
      </c>
      <c r="W843" s="83"/>
      <c r="X843" s="83"/>
      <c r="Y843" s="83"/>
      <c r="Z843" s="83"/>
      <c r="AA843" s="83"/>
      <c r="AB843" s="83"/>
      <c r="AC843" s="83"/>
      <c r="AD843" s="83"/>
      <c r="AE843" s="83"/>
    </row>
    <row r="844">
      <c r="A844" s="233">
        <v>13118.0</v>
      </c>
      <c r="B844" s="234" t="s">
        <v>7585</v>
      </c>
      <c r="C844" s="237" t="b">
        <v>1</v>
      </c>
      <c r="D844" s="243">
        <v>44480.0</v>
      </c>
      <c r="E844" s="236" t="str">
        <f t="shared" si="1"/>
        <v>#VALUE!</v>
      </c>
      <c r="F844" s="236" t="str">
        <f t="shared" si="2"/>
        <v>OPI RX</v>
      </c>
      <c r="G844" s="236" t="str">
        <f t="shared" si="3"/>
        <v>#VALUE!</v>
      </c>
      <c r="H844" s="236" t="str">
        <f t="shared" si="4"/>
        <v>#VALUE!</v>
      </c>
      <c r="I844" s="236" t="str">
        <f t="shared" si="5"/>
        <v>#VALUE!</v>
      </c>
      <c r="J844" s="236" t="str">
        <f t="shared" si="6"/>
        <v>#VALUE!</v>
      </c>
      <c r="K844" s="236" t="str">
        <f t="shared" si="7"/>
        <v>#VALUE!</v>
      </c>
      <c r="L844" s="236" t="str">
        <f t="shared" si="8"/>
        <v>#VALUE!</v>
      </c>
      <c r="M844" s="236" t="str">
        <f t="shared" si="9"/>
        <v>#VALUE!</v>
      </c>
      <c r="N844" s="236" t="str">
        <f t="shared" si="10"/>
        <v>#VALUE!</v>
      </c>
      <c r="O844" s="236" t="str">
        <f t="shared" si="11"/>
        <v>#VALUE!</v>
      </c>
      <c r="P844" s="237" t="str">
        <f t="shared" si="12"/>
        <v>OPIOIDS</v>
      </c>
      <c r="Q844" s="237" t="b">
        <v>0</v>
      </c>
      <c r="R844" s="237" t="str">
        <f t="shared" si="27"/>
        <v>LOW</v>
      </c>
      <c r="S844" s="238">
        <v>44468.0</v>
      </c>
      <c r="T844" s="243">
        <f t="shared" si="30"/>
        <v>44480</v>
      </c>
      <c r="U844" s="237" t="str">
        <f t="shared" si="31"/>
        <v> </v>
      </c>
      <c r="V844" s="237" t="str">
        <f t="shared" si="16"/>
        <v> </v>
      </c>
      <c r="W844" s="83"/>
      <c r="X844" s="83"/>
      <c r="Y844" s="83"/>
      <c r="Z844" s="83"/>
      <c r="AA844" s="83"/>
      <c r="AB844" s="83"/>
      <c r="AC844" s="83"/>
      <c r="AD844" s="83"/>
      <c r="AE844" s="83"/>
    </row>
    <row r="845">
      <c r="A845" s="233">
        <v>13120.0</v>
      </c>
      <c r="B845" s="234" t="s">
        <v>7886</v>
      </c>
      <c r="C845" s="237" t="b">
        <v>1</v>
      </c>
      <c r="D845" s="243">
        <v>44489.0</v>
      </c>
      <c r="E845" s="236" t="str">
        <f t="shared" si="1"/>
        <v>#VALUE!</v>
      </c>
      <c r="F845" s="236" t="str">
        <f t="shared" si="2"/>
        <v>#VALUE!</v>
      </c>
      <c r="G845" s="236" t="str">
        <f t="shared" si="3"/>
        <v>#VALUE!</v>
      </c>
      <c r="H845" s="236" t="str">
        <f t="shared" si="4"/>
        <v>#VALUE!</v>
      </c>
      <c r="I845" s="236" t="str">
        <f t="shared" si="5"/>
        <v>#VALUE!</v>
      </c>
      <c r="J845" s="236" t="str">
        <f t="shared" si="6"/>
        <v>#VALUE!</v>
      </c>
      <c r="K845" s="236" t="str">
        <f t="shared" si="7"/>
        <v>#VALUE!</v>
      </c>
      <c r="L845" s="236" t="str">
        <f t="shared" si="8"/>
        <v>#VALUE!</v>
      </c>
      <c r="M845" s="236" t="str">
        <f t="shared" si="9"/>
        <v>#VALUE!</v>
      </c>
      <c r="N845" s="236" t="str">
        <f t="shared" si="10"/>
        <v>#VALUE!</v>
      </c>
      <c r="O845" s="236" t="str">
        <f t="shared" si="11"/>
        <v>#VALUE!</v>
      </c>
      <c r="P845" s="237" t="str">
        <f t="shared" si="12"/>
        <v>NO RX</v>
      </c>
      <c r="Q845" s="234" t="b">
        <v>1</v>
      </c>
      <c r="R845" s="237" t="str">
        <f t="shared" si="27"/>
        <v>HIGH</v>
      </c>
      <c r="S845" s="238">
        <v>44473.0</v>
      </c>
      <c r="T845" s="243">
        <f t="shared" si="30"/>
        <v>44489</v>
      </c>
      <c r="U845" s="237" t="str">
        <f t="shared" si="31"/>
        <v> </v>
      </c>
      <c r="V845" s="237" t="str">
        <f t="shared" si="16"/>
        <v> </v>
      </c>
      <c r="W845" s="83"/>
      <c r="X845" s="83"/>
      <c r="Y845" s="83"/>
      <c r="Z845" s="83"/>
      <c r="AA845" s="83"/>
      <c r="AB845" s="83"/>
      <c r="AC845" s="83"/>
      <c r="AD845" s="83"/>
      <c r="AE845" s="83"/>
    </row>
    <row r="846">
      <c r="A846" s="244">
        <v>13125.0</v>
      </c>
      <c r="B846" s="245" t="s">
        <v>7606</v>
      </c>
      <c r="C846" s="230" t="b">
        <v>0</v>
      </c>
      <c r="D846" s="235" t="s">
        <v>7552</v>
      </c>
      <c r="E846" s="236" t="str">
        <f t="shared" si="1"/>
        <v>#VALUE!</v>
      </c>
      <c r="F846" s="236" t="str">
        <f t="shared" si="2"/>
        <v>#VALUE!</v>
      </c>
      <c r="G846" s="236" t="str">
        <f t="shared" si="3"/>
        <v>#VALUE!</v>
      </c>
      <c r="H846" s="236" t="str">
        <f t="shared" si="4"/>
        <v>#VALUE!</v>
      </c>
      <c r="I846" s="236" t="str">
        <f t="shared" si="5"/>
        <v>#VALUE!</v>
      </c>
      <c r="J846" s="236" t="str">
        <f t="shared" si="6"/>
        <v>#VALUE!</v>
      </c>
      <c r="K846" s="236" t="str">
        <f t="shared" si="7"/>
        <v>#VALUE!</v>
      </c>
      <c r="L846" s="236" t="str">
        <f t="shared" si="8"/>
        <v>#VALUE!</v>
      </c>
      <c r="M846" s="236" t="str">
        <f t="shared" si="9"/>
        <v>OPI RX</v>
      </c>
      <c r="N846" s="236" t="str">
        <f t="shared" si="10"/>
        <v>#VALUE!</v>
      </c>
      <c r="O846" s="236" t="str">
        <f t="shared" si="11"/>
        <v>#VALUE!</v>
      </c>
      <c r="P846" s="237" t="str">
        <f t="shared" si="12"/>
        <v>OPIOIDS</v>
      </c>
      <c r="Q846" s="234" t="b">
        <v>0</v>
      </c>
      <c r="R846" s="237" t="str">
        <f t="shared" si="27"/>
        <v>LOW</v>
      </c>
      <c r="S846" s="238"/>
      <c r="T846" s="238" t="str">
        <f t="shared" si="30"/>
        <v>  -  </v>
      </c>
      <c r="U846" s="237" t="str">
        <f t="shared" si="31"/>
        <v>DUE COMM</v>
      </c>
      <c r="V846" s="237" t="str">
        <f t="shared" si="16"/>
        <v> </v>
      </c>
      <c r="W846" s="83"/>
      <c r="X846" s="83"/>
      <c r="Y846" s="83"/>
      <c r="Z846" s="83"/>
      <c r="AA846" s="83"/>
      <c r="AB846" s="83"/>
      <c r="AC846" s="83"/>
      <c r="AD846" s="83"/>
      <c r="AE846" s="83"/>
    </row>
    <row r="847">
      <c r="A847" s="233">
        <v>13131.0</v>
      </c>
      <c r="B847" s="234" t="s">
        <v>7606</v>
      </c>
      <c r="C847" s="230" t="b">
        <v>1</v>
      </c>
      <c r="D847" s="243">
        <v>44441.0</v>
      </c>
      <c r="E847" s="236" t="str">
        <f t="shared" si="1"/>
        <v>#VALUE!</v>
      </c>
      <c r="F847" s="236" t="str">
        <f t="shared" si="2"/>
        <v>#VALUE!</v>
      </c>
      <c r="G847" s="236" t="str">
        <f t="shared" si="3"/>
        <v>#VALUE!</v>
      </c>
      <c r="H847" s="236" t="str">
        <f t="shared" si="4"/>
        <v>#VALUE!</v>
      </c>
      <c r="I847" s="236" t="str">
        <f t="shared" si="5"/>
        <v>#VALUE!</v>
      </c>
      <c r="J847" s="236" t="str">
        <f t="shared" si="6"/>
        <v>#VALUE!</v>
      </c>
      <c r="K847" s="236" t="str">
        <f t="shared" si="7"/>
        <v>#VALUE!</v>
      </c>
      <c r="L847" s="236" t="str">
        <f t="shared" si="8"/>
        <v>#VALUE!</v>
      </c>
      <c r="M847" s="236" t="str">
        <f t="shared" si="9"/>
        <v>OPI RX</v>
      </c>
      <c r="N847" s="236" t="str">
        <f t="shared" si="10"/>
        <v>#VALUE!</v>
      </c>
      <c r="O847" s="236" t="str">
        <f t="shared" si="11"/>
        <v>#VALUE!</v>
      </c>
      <c r="P847" s="237" t="str">
        <f t="shared" si="12"/>
        <v>OPIOIDS</v>
      </c>
      <c r="Q847" s="237" t="b">
        <v>0</v>
      </c>
      <c r="R847" s="237" t="str">
        <f t="shared" si="27"/>
        <v>LOW</v>
      </c>
      <c r="S847" s="238"/>
      <c r="T847" s="243">
        <f t="shared" si="30"/>
        <v>44441</v>
      </c>
      <c r="U847" s="237" t="str">
        <f t="shared" si="31"/>
        <v>DUE COMM</v>
      </c>
      <c r="V847" s="237" t="str">
        <f t="shared" si="16"/>
        <v> </v>
      </c>
      <c r="W847" s="83"/>
      <c r="X847" s="83"/>
      <c r="Y847" s="83"/>
      <c r="Z847" s="83"/>
      <c r="AA847" s="83"/>
      <c r="AB847" s="83"/>
      <c r="AC847" s="83"/>
      <c r="AD847" s="83"/>
      <c r="AE847" s="83"/>
    </row>
    <row r="848">
      <c r="A848" s="244">
        <v>13133.0</v>
      </c>
      <c r="B848" s="245" t="s">
        <v>7689</v>
      </c>
      <c r="C848" s="230" t="b">
        <v>0</v>
      </c>
      <c r="D848" s="235" t="s">
        <v>7552</v>
      </c>
      <c r="E848" s="236" t="str">
        <f t="shared" si="1"/>
        <v>#VALUE!</v>
      </c>
      <c r="F848" s="236" t="str">
        <f t="shared" si="2"/>
        <v>#VALUE!</v>
      </c>
      <c r="G848" s="236" t="str">
        <f t="shared" si="3"/>
        <v>#VALUE!</v>
      </c>
      <c r="H848" s="236" t="str">
        <f t="shared" si="4"/>
        <v>#VALUE!</v>
      </c>
      <c r="I848" s="236" t="str">
        <f t="shared" si="5"/>
        <v>#VALUE!</v>
      </c>
      <c r="J848" s="236" t="str">
        <f t="shared" si="6"/>
        <v>#VALUE!</v>
      </c>
      <c r="K848" s="236" t="str">
        <f t="shared" si="7"/>
        <v>#VALUE!</v>
      </c>
      <c r="L848" s="236" t="str">
        <f t="shared" si="8"/>
        <v>#VALUE!</v>
      </c>
      <c r="M848" s="236" t="str">
        <f t="shared" si="9"/>
        <v>OPI RX</v>
      </c>
      <c r="N848" s="236" t="str">
        <f t="shared" si="10"/>
        <v>#VALUE!</v>
      </c>
      <c r="O848" s="236" t="str">
        <f t="shared" si="11"/>
        <v>#VALUE!</v>
      </c>
      <c r="P848" s="237" t="str">
        <f t="shared" si="12"/>
        <v>OPIOIDS</v>
      </c>
      <c r="Q848" s="237" t="b">
        <v>0</v>
      </c>
      <c r="R848" s="237" t="str">
        <f t="shared" si="27"/>
        <v>LOW</v>
      </c>
      <c r="S848" s="238"/>
      <c r="T848" s="238" t="str">
        <f t="shared" si="30"/>
        <v>  -  </v>
      </c>
      <c r="U848" s="237" t="str">
        <f t="shared" si="31"/>
        <v>DUE COMM</v>
      </c>
      <c r="V848" s="237" t="str">
        <f t="shared" si="16"/>
        <v> </v>
      </c>
      <c r="W848" s="83"/>
      <c r="X848" s="83"/>
      <c r="Y848" s="83"/>
      <c r="Z848" s="83"/>
      <c r="AA848" s="83"/>
      <c r="AB848" s="83"/>
      <c r="AC848" s="83"/>
      <c r="AD848" s="83"/>
      <c r="AE848" s="83"/>
    </row>
    <row r="849">
      <c r="A849" s="244">
        <v>13135.0</v>
      </c>
      <c r="B849" s="239" t="s">
        <v>7552</v>
      </c>
      <c r="C849" s="231" t="b">
        <v>0</v>
      </c>
      <c r="D849" s="235" t="s">
        <v>7552</v>
      </c>
      <c r="E849" s="236" t="str">
        <f t="shared" si="1"/>
        <v>#VALUE!</v>
      </c>
      <c r="F849" s="236" t="str">
        <f t="shared" si="2"/>
        <v>#VALUE!</v>
      </c>
      <c r="G849" s="236" t="str">
        <f t="shared" si="3"/>
        <v>#VALUE!</v>
      </c>
      <c r="H849" s="236" t="str">
        <f t="shared" si="4"/>
        <v>#VALUE!</v>
      </c>
      <c r="I849" s="236" t="str">
        <f t="shared" si="5"/>
        <v>#VALUE!</v>
      </c>
      <c r="J849" s="236" t="str">
        <f t="shared" si="6"/>
        <v>#VALUE!</v>
      </c>
      <c r="K849" s="236" t="str">
        <f t="shared" si="7"/>
        <v>#VALUE!</v>
      </c>
      <c r="L849" s="236" t="str">
        <f t="shared" si="8"/>
        <v>#VALUE!</v>
      </c>
      <c r="M849" s="236" t="str">
        <f t="shared" si="9"/>
        <v>#VALUE!</v>
      </c>
      <c r="N849" s="236" t="str">
        <f t="shared" si="10"/>
        <v>#VALUE!</v>
      </c>
      <c r="O849" s="236" t="str">
        <f t="shared" si="11"/>
        <v>#VALUE!</v>
      </c>
      <c r="P849" s="237" t="str">
        <f t="shared" si="12"/>
        <v>NO RX</v>
      </c>
      <c r="Q849" s="237" t="b">
        <v>0</v>
      </c>
      <c r="R849" s="237" t="str">
        <f t="shared" si="27"/>
        <v>LOW</v>
      </c>
      <c r="S849" s="238"/>
      <c r="T849" s="238" t="str">
        <f t="shared" si="30"/>
        <v>  -  </v>
      </c>
      <c r="U849" s="237" t="str">
        <f t="shared" si="31"/>
        <v>DUE COMM</v>
      </c>
      <c r="V849" s="237" t="str">
        <f t="shared" si="16"/>
        <v> </v>
      </c>
      <c r="W849" s="83"/>
      <c r="X849" s="83"/>
      <c r="Y849" s="83"/>
      <c r="Z849" s="83"/>
      <c r="AA849" s="83"/>
      <c r="AB849" s="83"/>
      <c r="AC849" s="83"/>
      <c r="AD849" s="83"/>
      <c r="AE849" s="83"/>
    </row>
    <row r="850">
      <c r="A850" s="244">
        <v>13139.0</v>
      </c>
      <c r="B850" s="245" t="s">
        <v>7887</v>
      </c>
      <c r="C850" s="230" t="b">
        <v>1</v>
      </c>
      <c r="D850" s="235">
        <v>44582.0</v>
      </c>
      <c r="E850" s="236" t="str">
        <f t="shared" si="1"/>
        <v>#VALUE!</v>
      </c>
      <c r="F850" s="236" t="str">
        <f t="shared" si="2"/>
        <v>#VALUE!</v>
      </c>
      <c r="G850" s="236" t="str">
        <f t="shared" si="3"/>
        <v>OPI RX</v>
      </c>
      <c r="H850" s="236" t="str">
        <f t="shared" si="4"/>
        <v>#VALUE!</v>
      </c>
      <c r="I850" s="236" t="str">
        <f t="shared" si="5"/>
        <v>#VALUE!</v>
      </c>
      <c r="J850" s="236" t="str">
        <f t="shared" si="6"/>
        <v>#VALUE!</v>
      </c>
      <c r="K850" s="236" t="str">
        <f t="shared" si="7"/>
        <v>#VALUE!</v>
      </c>
      <c r="L850" s="236" t="str">
        <f t="shared" si="8"/>
        <v>#VALUE!</v>
      </c>
      <c r="M850" s="236" t="str">
        <f t="shared" si="9"/>
        <v>#VALUE!</v>
      </c>
      <c r="N850" s="236" t="str">
        <f t="shared" si="10"/>
        <v>#VALUE!</v>
      </c>
      <c r="O850" s="236" t="str">
        <f t="shared" si="11"/>
        <v>#VALUE!</v>
      </c>
      <c r="P850" s="237" t="str">
        <f t="shared" si="12"/>
        <v>OPIOIDS</v>
      </c>
      <c r="Q850" s="237" t="b">
        <v>0</v>
      </c>
      <c r="R850" s="237" t="str">
        <f t="shared" si="27"/>
        <v>LOW</v>
      </c>
      <c r="S850" s="238"/>
      <c r="T850" s="243">
        <f t="shared" si="30"/>
        <v>44582</v>
      </c>
      <c r="U850" s="237" t="str">
        <f t="shared" si="31"/>
        <v>DUE COMM</v>
      </c>
      <c r="V850" s="237" t="str">
        <f t="shared" si="16"/>
        <v> </v>
      </c>
      <c r="W850" s="83"/>
      <c r="X850" s="83"/>
      <c r="Y850" s="83"/>
      <c r="Z850" s="83"/>
      <c r="AA850" s="83"/>
      <c r="AB850" s="83"/>
      <c r="AC850" s="83"/>
      <c r="AD850" s="83"/>
      <c r="AE850" s="83"/>
    </row>
    <row r="851">
      <c r="A851" s="233">
        <v>13141.0</v>
      </c>
      <c r="B851" s="234" t="s">
        <v>7570</v>
      </c>
      <c r="C851" s="231" t="b">
        <v>1</v>
      </c>
      <c r="D851" s="243">
        <v>44420.0</v>
      </c>
      <c r="E851" s="236" t="str">
        <f t="shared" si="1"/>
        <v>#VALUE!</v>
      </c>
      <c r="F851" s="236" t="str">
        <f t="shared" si="2"/>
        <v>#VALUE!</v>
      </c>
      <c r="G851" s="236" t="str">
        <f t="shared" si="3"/>
        <v>#VALUE!</v>
      </c>
      <c r="H851" s="236" t="str">
        <f t="shared" si="4"/>
        <v>#VALUE!</v>
      </c>
      <c r="I851" s="236" t="str">
        <f t="shared" si="5"/>
        <v>#VALUE!</v>
      </c>
      <c r="J851" s="236" t="str">
        <f t="shared" si="6"/>
        <v>#VALUE!</v>
      </c>
      <c r="K851" s="236" t="str">
        <f t="shared" si="7"/>
        <v>#VALUE!</v>
      </c>
      <c r="L851" s="236" t="str">
        <f t="shared" si="8"/>
        <v>#VALUE!</v>
      </c>
      <c r="M851" s="236" t="str">
        <f t="shared" si="9"/>
        <v>#VALUE!</v>
      </c>
      <c r="N851" s="236" t="str">
        <f t="shared" si="10"/>
        <v>#VALUE!</v>
      </c>
      <c r="O851" s="236" t="str">
        <f t="shared" si="11"/>
        <v>#VALUE!</v>
      </c>
      <c r="P851" s="237" t="str">
        <f t="shared" si="12"/>
        <v>NO RX</v>
      </c>
      <c r="Q851" s="237" t="b">
        <v>0</v>
      </c>
      <c r="R851" s="237" t="str">
        <f t="shared" si="27"/>
        <v>LOW</v>
      </c>
      <c r="S851" s="238"/>
      <c r="T851" s="243">
        <f t="shared" si="30"/>
        <v>44420</v>
      </c>
      <c r="U851" s="237" t="str">
        <f t="shared" si="31"/>
        <v>DUE COMM</v>
      </c>
      <c r="V851" s="237" t="str">
        <f t="shared" si="16"/>
        <v> </v>
      </c>
      <c r="W851" s="83"/>
      <c r="X851" s="83"/>
      <c r="Y851" s="83"/>
      <c r="Z851" s="83"/>
      <c r="AA851" s="83"/>
      <c r="AB851" s="83"/>
      <c r="AC851" s="83"/>
      <c r="AD851" s="83"/>
      <c r="AE851" s="83"/>
    </row>
    <row r="852">
      <c r="A852" s="233">
        <v>13147.0</v>
      </c>
      <c r="B852" s="239" t="s">
        <v>7552</v>
      </c>
      <c r="C852" s="230" t="b">
        <v>0</v>
      </c>
      <c r="D852" s="235" t="s">
        <v>7552</v>
      </c>
      <c r="E852" s="236" t="str">
        <f t="shared" si="1"/>
        <v>#VALUE!</v>
      </c>
      <c r="F852" s="236" t="str">
        <f t="shared" si="2"/>
        <v>#VALUE!</v>
      </c>
      <c r="G852" s="236" t="str">
        <f t="shared" si="3"/>
        <v>#VALUE!</v>
      </c>
      <c r="H852" s="236" t="str">
        <f t="shared" si="4"/>
        <v>#VALUE!</v>
      </c>
      <c r="I852" s="236" t="str">
        <f t="shared" si="5"/>
        <v>#VALUE!</v>
      </c>
      <c r="J852" s="236" t="str">
        <f t="shared" si="6"/>
        <v>#VALUE!</v>
      </c>
      <c r="K852" s="236" t="str">
        <f t="shared" si="7"/>
        <v>#VALUE!</v>
      </c>
      <c r="L852" s="236" t="str">
        <f t="shared" si="8"/>
        <v>#VALUE!</v>
      </c>
      <c r="M852" s="236" t="str">
        <f t="shared" si="9"/>
        <v>#VALUE!</v>
      </c>
      <c r="N852" s="236" t="str">
        <f t="shared" si="10"/>
        <v>#VALUE!</v>
      </c>
      <c r="O852" s="236" t="str">
        <f t="shared" si="11"/>
        <v>#VALUE!</v>
      </c>
      <c r="P852" s="237" t="str">
        <f t="shared" si="12"/>
        <v>NO RX</v>
      </c>
      <c r="Q852" s="234" t="b">
        <v>0</v>
      </c>
      <c r="R852" s="237" t="str">
        <f t="shared" si="27"/>
        <v>LOW</v>
      </c>
      <c r="S852" s="238"/>
      <c r="T852" s="238" t="str">
        <f t="shared" si="30"/>
        <v>  -  </v>
      </c>
      <c r="U852" s="237" t="str">
        <f t="shared" si="31"/>
        <v>DUE COMM</v>
      </c>
      <c r="V852" s="237" t="str">
        <f t="shared" si="16"/>
        <v> </v>
      </c>
      <c r="W852" s="83"/>
      <c r="X852" s="83"/>
      <c r="Y852" s="83"/>
      <c r="Z852" s="83"/>
      <c r="AA852" s="83"/>
      <c r="AB852" s="83"/>
      <c r="AC852" s="83"/>
      <c r="AD852" s="83"/>
      <c r="AE852" s="83"/>
    </row>
    <row r="853">
      <c r="A853" s="233">
        <v>13151.0</v>
      </c>
      <c r="B853" s="234" t="s">
        <v>7861</v>
      </c>
      <c r="C853" s="230" t="b">
        <v>1</v>
      </c>
      <c r="D853" s="235">
        <v>44587.0</v>
      </c>
      <c r="E853" s="236" t="str">
        <f t="shared" si="1"/>
        <v>#VALUE!</v>
      </c>
      <c r="F853" s="236" t="str">
        <f t="shared" si="2"/>
        <v>#VALUE!</v>
      </c>
      <c r="G853" s="236" t="str">
        <f t="shared" si="3"/>
        <v>#VALUE!</v>
      </c>
      <c r="H853" s="236" t="str">
        <f t="shared" si="4"/>
        <v>#VALUE!</v>
      </c>
      <c r="I853" s="236" t="str">
        <f t="shared" si="5"/>
        <v>#VALUE!</v>
      </c>
      <c r="J853" s="236" t="str">
        <f t="shared" si="6"/>
        <v>#VALUE!</v>
      </c>
      <c r="K853" s="236" t="str">
        <f t="shared" si="7"/>
        <v>#VALUE!</v>
      </c>
      <c r="L853" s="236" t="str">
        <f t="shared" si="8"/>
        <v>#VALUE!</v>
      </c>
      <c r="M853" s="236" t="str">
        <f t="shared" si="9"/>
        <v>OPI RX</v>
      </c>
      <c r="N853" s="236" t="str">
        <f t="shared" si="10"/>
        <v>#VALUE!</v>
      </c>
      <c r="O853" s="236" t="str">
        <f t="shared" si="11"/>
        <v>#VALUE!</v>
      </c>
      <c r="P853" s="237" t="str">
        <f t="shared" si="12"/>
        <v>OPIOIDS</v>
      </c>
      <c r="Q853" s="237" t="b">
        <v>0</v>
      </c>
      <c r="R853" s="237" t="str">
        <f t="shared" si="27"/>
        <v>LOW</v>
      </c>
      <c r="S853" s="238"/>
      <c r="T853" s="243">
        <f t="shared" si="30"/>
        <v>44587</v>
      </c>
      <c r="U853" s="237" t="str">
        <f t="shared" si="31"/>
        <v>DUE COMM</v>
      </c>
      <c r="V853" s="237" t="str">
        <f t="shared" si="16"/>
        <v> </v>
      </c>
      <c r="W853" s="83"/>
      <c r="X853" s="83"/>
      <c r="Y853" s="83"/>
      <c r="Z853" s="83"/>
      <c r="AA853" s="83"/>
      <c r="AB853" s="83"/>
      <c r="AC853" s="83"/>
      <c r="AD853" s="83"/>
      <c r="AE853" s="83"/>
    </row>
    <row r="854">
      <c r="A854" s="244">
        <v>13152.0</v>
      </c>
      <c r="B854" s="239" t="s">
        <v>7552</v>
      </c>
      <c r="C854" s="231" t="b">
        <v>1</v>
      </c>
      <c r="D854" s="243">
        <v>44442.0</v>
      </c>
      <c r="E854" s="236" t="str">
        <f t="shared" si="1"/>
        <v>#VALUE!</v>
      </c>
      <c r="F854" s="236" t="str">
        <f t="shared" si="2"/>
        <v>#VALUE!</v>
      </c>
      <c r="G854" s="236" t="str">
        <f t="shared" si="3"/>
        <v>#VALUE!</v>
      </c>
      <c r="H854" s="236" t="str">
        <f t="shared" si="4"/>
        <v>#VALUE!</v>
      </c>
      <c r="I854" s="236" t="str">
        <f t="shared" si="5"/>
        <v>#VALUE!</v>
      </c>
      <c r="J854" s="236" t="str">
        <f t="shared" si="6"/>
        <v>#VALUE!</v>
      </c>
      <c r="K854" s="236" t="str">
        <f t="shared" si="7"/>
        <v>#VALUE!</v>
      </c>
      <c r="L854" s="236" t="str">
        <f t="shared" si="8"/>
        <v>#VALUE!</v>
      </c>
      <c r="M854" s="236" t="str">
        <f t="shared" si="9"/>
        <v>#VALUE!</v>
      </c>
      <c r="N854" s="236" t="str">
        <f t="shared" si="10"/>
        <v>#VALUE!</v>
      </c>
      <c r="O854" s="236" t="str">
        <f t="shared" si="11"/>
        <v>#VALUE!</v>
      </c>
      <c r="P854" s="237" t="str">
        <f t="shared" si="12"/>
        <v>NO RX</v>
      </c>
      <c r="Q854" s="237" t="b">
        <v>0</v>
      </c>
      <c r="R854" s="237" t="str">
        <f t="shared" si="27"/>
        <v>LOW</v>
      </c>
      <c r="S854" s="238"/>
      <c r="T854" s="243">
        <f t="shared" si="30"/>
        <v>44442</v>
      </c>
      <c r="U854" s="237" t="str">
        <f t="shared" si="31"/>
        <v>DUE COMM</v>
      </c>
      <c r="V854" s="237" t="str">
        <f t="shared" si="16"/>
        <v> </v>
      </c>
      <c r="W854" s="83"/>
      <c r="X854" s="83"/>
      <c r="Y854" s="83"/>
      <c r="Z854" s="83"/>
      <c r="AA854" s="83"/>
      <c r="AB854" s="83"/>
      <c r="AC854" s="83"/>
      <c r="AD854" s="83"/>
      <c r="AE854" s="83"/>
    </row>
    <row r="855">
      <c r="A855" s="244">
        <v>13164.0</v>
      </c>
      <c r="B855" s="239" t="s">
        <v>7552</v>
      </c>
      <c r="C855" s="231" t="b">
        <v>0</v>
      </c>
      <c r="D855" s="235" t="s">
        <v>7552</v>
      </c>
      <c r="E855" s="236" t="str">
        <f t="shared" si="1"/>
        <v>#VALUE!</v>
      </c>
      <c r="F855" s="236" t="str">
        <f t="shared" si="2"/>
        <v>#VALUE!</v>
      </c>
      <c r="G855" s="236" t="str">
        <f t="shared" si="3"/>
        <v>#VALUE!</v>
      </c>
      <c r="H855" s="236" t="str">
        <f t="shared" si="4"/>
        <v>#VALUE!</v>
      </c>
      <c r="I855" s="236" t="str">
        <f t="shared" si="5"/>
        <v>#VALUE!</v>
      </c>
      <c r="J855" s="236" t="str">
        <f t="shared" si="6"/>
        <v>#VALUE!</v>
      </c>
      <c r="K855" s="236" t="str">
        <f t="shared" si="7"/>
        <v>#VALUE!</v>
      </c>
      <c r="L855" s="236" t="str">
        <f t="shared" si="8"/>
        <v>#VALUE!</v>
      </c>
      <c r="M855" s="236" t="str">
        <f t="shared" si="9"/>
        <v>#VALUE!</v>
      </c>
      <c r="N855" s="236" t="str">
        <f t="shared" si="10"/>
        <v>#VALUE!</v>
      </c>
      <c r="O855" s="236" t="str">
        <f t="shared" si="11"/>
        <v>#VALUE!</v>
      </c>
      <c r="P855" s="237" t="str">
        <f t="shared" si="12"/>
        <v>NO RX</v>
      </c>
      <c r="Q855" s="237" t="b">
        <v>0</v>
      </c>
      <c r="R855" s="237" t="str">
        <f t="shared" si="27"/>
        <v>LOW</v>
      </c>
      <c r="S855" s="238"/>
      <c r="T855" s="238" t="str">
        <f t="shared" si="30"/>
        <v>  -  </v>
      </c>
      <c r="U855" s="237" t="str">
        <f t="shared" si="31"/>
        <v>DUE COMM</v>
      </c>
      <c r="V855" s="237" t="str">
        <f t="shared" si="16"/>
        <v> </v>
      </c>
      <c r="W855" s="83"/>
      <c r="X855" s="83"/>
      <c r="Y855" s="83"/>
      <c r="Z855" s="83"/>
      <c r="AA855" s="83"/>
      <c r="AB855" s="83"/>
      <c r="AC855" s="83"/>
      <c r="AD855" s="83"/>
      <c r="AE855" s="83"/>
    </row>
    <row r="856">
      <c r="A856" s="233">
        <v>13167.0</v>
      </c>
      <c r="B856" s="239" t="s">
        <v>7552</v>
      </c>
      <c r="C856" s="237" t="b">
        <v>1</v>
      </c>
      <c r="D856" s="243">
        <v>44494.0</v>
      </c>
      <c r="E856" s="236" t="str">
        <f t="shared" si="1"/>
        <v>#VALUE!</v>
      </c>
      <c r="F856" s="236" t="str">
        <f t="shared" si="2"/>
        <v>#VALUE!</v>
      </c>
      <c r="G856" s="236" t="str">
        <f t="shared" si="3"/>
        <v>#VALUE!</v>
      </c>
      <c r="H856" s="236" t="str">
        <f t="shared" si="4"/>
        <v>#VALUE!</v>
      </c>
      <c r="I856" s="236" t="str">
        <f t="shared" si="5"/>
        <v>#VALUE!</v>
      </c>
      <c r="J856" s="236" t="str">
        <f t="shared" si="6"/>
        <v>#VALUE!</v>
      </c>
      <c r="K856" s="236" t="str">
        <f t="shared" si="7"/>
        <v>#VALUE!</v>
      </c>
      <c r="L856" s="236" t="str">
        <f t="shared" si="8"/>
        <v>#VALUE!</v>
      </c>
      <c r="M856" s="236" t="str">
        <f t="shared" si="9"/>
        <v>#VALUE!</v>
      </c>
      <c r="N856" s="236" t="str">
        <f t="shared" si="10"/>
        <v>#VALUE!</v>
      </c>
      <c r="O856" s="236" t="str">
        <f t="shared" si="11"/>
        <v>#VALUE!</v>
      </c>
      <c r="P856" s="237" t="str">
        <f t="shared" si="12"/>
        <v>NO RX</v>
      </c>
      <c r="Q856" s="237" t="b">
        <v>0</v>
      </c>
      <c r="R856" s="237" t="str">
        <f t="shared" si="27"/>
        <v>LOW</v>
      </c>
      <c r="S856" s="238">
        <v>44475.0</v>
      </c>
      <c r="T856" s="243">
        <f t="shared" si="30"/>
        <v>44494</v>
      </c>
      <c r="U856" s="237" t="str">
        <f t="shared" si="31"/>
        <v> </v>
      </c>
      <c r="V856" s="237" t="str">
        <f t="shared" si="16"/>
        <v> </v>
      </c>
      <c r="W856" s="83"/>
      <c r="X856" s="83"/>
      <c r="Y856" s="83"/>
      <c r="Z856" s="83"/>
      <c r="AA856" s="83"/>
      <c r="AB856" s="83"/>
      <c r="AC856" s="83"/>
      <c r="AD856" s="83"/>
      <c r="AE856" s="83"/>
    </row>
    <row r="857">
      <c r="A857" s="244">
        <v>13170.0</v>
      </c>
      <c r="B857" s="245" t="s">
        <v>7686</v>
      </c>
      <c r="C857" s="230" t="b">
        <v>1</v>
      </c>
      <c r="D857" s="243">
        <v>44497.0</v>
      </c>
      <c r="E857" s="236" t="str">
        <f t="shared" si="1"/>
        <v>#VALUE!</v>
      </c>
      <c r="F857" s="236" t="str">
        <f t="shared" si="2"/>
        <v>#VALUE!</v>
      </c>
      <c r="G857" s="236" t="str">
        <f t="shared" si="3"/>
        <v>#VALUE!</v>
      </c>
      <c r="H857" s="236" t="str">
        <f t="shared" si="4"/>
        <v>#VALUE!</v>
      </c>
      <c r="I857" s="236" t="str">
        <f t="shared" si="5"/>
        <v>#VALUE!</v>
      </c>
      <c r="J857" s="236" t="str">
        <f t="shared" si="6"/>
        <v>#VALUE!</v>
      </c>
      <c r="K857" s="236" t="str">
        <f t="shared" si="7"/>
        <v>#VALUE!</v>
      </c>
      <c r="L857" s="236" t="str">
        <f t="shared" si="8"/>
        <v>#VALUE!</v>
      </c>
      <c r="M857" s="236" t="str">
        <f t="shared" si="9"/>
        <v>#VALUE!</v>
      </c>
      <c r="N857" s="236" t="str">
        <f t="shared" si="10"/>
        <v>#VALUE!</v>
      </c>
      <c r="O857" s="236" t="str">
        <f t="shared" si="11"/>
        <v>#VALUE!</v>
      </c>
      <c r="P857" s="237" t="str">
        <f t="shared" si="12"/>
        <v>NO RX</v>
      </c>
      <c r="Q857" s="234" t="b">
        <v>0</v>
      </c>
      <c r="R857" s="237" t="str">
        <f t="shared" si="27"/>
        <v>LOW</v>
      </c>
      <c r="S857" s="238">
        <v>44068.0</v>
      </c>
      <c r="T857" s="243">
        <f t="shared" si="30"/>
        <v>44497</v>
      </c>
      <c r="U857" s="237" t="str">
        <f t="shared" si="31"/>
        <v>DUE COMM</v>
      </c>
      <c r="V857" s="237" t="str">
        <f t="shared" si="16"/>
        <v> </v>
      </c>
      <c r="W857" s="83"/>
      <c r="X857" s="83"/>
      <c r="Y857" s="83"/>
      <c r="Z857" s="83"/>
      <c r="AA857" s="83"/>
      <c r="AB857" s="83"/>
      <c r="AC857" s="83"/>
      <c r="AD857" s="83"/>
      <c r="AE857" s="83"/>
    </row>
    <row r="858">
      <c r="A858" s="244">
        <v>13178.0</v>
      </c>
      <c r="B858" s="239" t="s">
        <v>7552</v>
      </c>
      <c r="C858" s="231" t="b">
        <v>0</v>
      </c>
      <c r="D858" s="235" t="s">
        <v>7552</v>
      </c>
      <c r="E858" s="236" t="str">
        <f t="shared" si="1"/>
        <v>#VALUE!</v>
      </c>
      <c r="F858" s="236" t="str">
        <f t="shared" si="2"/>
        <v>#VALUE!</v>
      </c>
      <c r="G858" s="236" t="str">
        <f t="shared" si="3"/>
        <v>#VALUE!</v>
      </c>
      <c r="H858" s="236" t="str">
        <f t="shared" si="4"/>
        <v>#VALUE!</v>
      </c>
      <c r="I858" s="236" t="str">
        <f t="shared" si="5"/>
        <v>#VALUE!</v>
      </c>
      <c r="J858" s="236" t="str">
        <f t="shared" si="6"/>
        <v>#VALUE!</v>
      </c>
      <c r="K858" s="236" t="str">
        <f t="shared" si="7"/>
        <v>#VALUE!</v>
      </c>
      <c r="L858" s="236" t="str">
        <f t="shared" si="8"/>
        <v>#VALUE!</v>
      </c>
      <c r="M858" s="236" t="str">
        <f t="shared" si="9"/>
        <v>#VALUE!</v>
      </c>
      <c r="N858" s="236" t="str">
        <f t="shared" si="10"/>
        <v>#VALUE!</v>
      </c>
      <c r="O858" s="236" t="str">
        <f t="shared" si="11"/>
        <v>#VALUE!</v>
      </c>
      <c r="P858" s="237" t="str">
        <f t="shared" si="12"/>
        <v>NO RX</v>
      </c>
      <c r="Q858" s="237" t="b">
        <v>0</v>
      </c>
      <c r="R858" s="237" t="str">
        <f t="shared" si="27"/>
        <v>LOW</v>
      </c>
      <c r="S858" s="238"/>
      <c r="T858" s="238" t="str">
        <f t="shared" si="30"/>
        <v>  -  </v>
      </c>
      <c r="U858" s="237" t="str">
        <f t="shared" si="31"/>
        <v>DUE COMM</v>
      </c>
      <c r="V858" s="237" t="str">
        <f t="shared" si="16"/>
        <v> </v>
      </c>
      <c r="W858" s="83"/>
      <c r="X858" s="83"/>
      <c r="Y858" s="83"/>
      <c r="Z858" s="83"/>
      <c r="AA858" s="83"/>
      <c r="AB858" s="83"/>
      <c r="AC858" s="83"/>
      <c r="AD858" s="83"/>
      <c r="AE858" s="83"/>
    </row>
    <row r="859">
      <c r="A859" s="233">
        <v>13179.0</v>
      </c>
      <c r="B859" s="234" t="s">
        <v>7888</v>
      </c>
      <c r="C859" s="230" t="b">
        <v>1</v>
      </c>
      <c r="D859" s="243">
        <v>44390.0</v>
      </c>
      <c r="E859" s="236" t="str">
        <f t="shared" si="1"/>
        <v>#VALUE!</v>
      </c>
      <c r="F859" s="236" t="str">
        <f t="shared" si="2"/>
        <v>OPI RX</v>
      </c>
      <c r="G859" s="236" t="str">
        <f t="shared" si="3"/>
        <v>#VALUE!</v>
      </c>
      <c r="H859" s="236" t="str">
        <f t="shared" si="4"/>
        <v>#VALUE!</v>
      </c>
      <c r="I859" s="236" t="str">
        <f t="shared" si="5"/>
        <v>#VALUE!</v>
      </c>
      <c r="J859" s="236" t="str">
        <f t="shared" si="6"/>
        <v>#VALUE!</v>
      </c>
      <c r="K859" s="236" t="str">
        <f t="shared" si="7"/>
        <v>#VALUE!</v>
      </c>
      <c r="L859" s="236" t="str">
        <f t="shared" si="8"/>
        <v>#VALUE!</v>
      </c>
      <c r="M859" s="236" t="str">
        <f t="shared" si="9"/>
        <v>#VALUE!</v>
      </c>
      <c r="N859" s="236" t="str">
        <f t="shared" si="10"/>
        <v>#VALUE!</v>
      </c>
      <c r="O859" s="236" t="str">
        <f t="shared" si="11"/>
        <v>#VALUE!</v>
      </c>
      <c r="P859" s="237" t="str">
        <f t="shared" si="12"/>
        <v>OPIOIDS</v>
      </c>
      <c r="Q859" s="234" t="b">
        <v>0</v>
      </c>
      <c r="R859" s="237" t="str">
        <f t="shared" si="27"/>
        <v>LOW</v>
      </c>
      <c r="S859" s="238"/>
      <c r="T859" s="243">
        <f t="shared" si="30"/>
        <v>44390</v>
      </c>
      <c r="U859" s="237" t="str">
        <f t="shared" si="31"/>
        <v>DUE COMM</v>
      </c>
      <c r="V859" s="237" t="str">
        <f t="shared" si="16"/>
        <v> </v>
      </c>
      <c r="W859" s="83"/>
      <c r="X859" s="83"/>
      <c r="Y859" s="83"/>
      <c r="Z859" s="83"/>
      <c r="AA859" s="83"/>
      <c r="AB859" s="83"/>
      <c r="AC859" s="83"/>
      <c r="AD859" s="83"/>
      <c r="AE859" s="83"/>
    </row>
    <row r="860">
      <c r="A860" s="233">
        <v>13180.0</v>
      </c>
      <c r="B860" s="239" t="s">
        <v>7552</v>
      </c>
      <c r="C860" s="231" t="b">
        <v>0</v>
      </c>
      <c r="D860" s="235" t="s">
        <v>7552</v>
      </c>
      <c r="E860" s="236" t="str">
        <f t="shared" si="1"/>
        <v>#VALUE!</v>
      </c>
      <c r="F860" s="236" t="str">
        <f t="shared" si="2"/>
        <v>#VALUE!</v>
      </c>
      <c r="G860" s="236" t="str">
        <f t="shared" si="3"/>
        <v>#VALUE!</v>
      </c>
      <c r="H860" s="236" t="str">
        <f t="shared" si="4"/>
        <v>#VALUE!</v>
      </c>
      <c r="I860" s="236" t="str">
        <f t="shared" si="5"/>
        <v>#VALUE!</v>
      </c>
      <c r="J860" s="236" t="str">
        <f t="shared" si="6"/>
        <v>#VALUE!</v>
      </c>
      <c r="K860" s="236" t="str">
        <f t="shared" si="7"/>
        <v>#VALUE!</v>
      </c>
      <c r="L860" s="236" t="str">
        <f t="shared" si="8"/>
        <v>#VALUE!</v>
      </c>
      <c r="M860" s="236" t="str">
        <f t="shared" si="9"/>
        <v>#VALUE!</v>
      </c>
      <c r="N860" s="236" t="str">
        <f t="shared" si="10"/>
        <v>#VALUE!</v>
      </c>
      <c r="O860" s="236" t="str">
        <f t="shared" si="11"/>
        <v>#VALUE!</v>
      </c>
      <c r="P860" s="237" t="str">
        <f t="shared" si="12"/>
        <v>NO RX</v>
      </c>
      <c r="Q860" s="237" t="b">
        <v>0</v>
      </c>
      <c r="R860" s="237" t="str">
        <f t="shared" si="27"/>
        <v>LOW</v>
      </c>
      <c r="S860" s="238"/>
      <c r="T860" s="238" t="str">
        <f t="shared" si="30"/>
        <v>  -  </v>
      </c>
      <c r="U860" s="237" t="str">
        <f t="shared" si="31"/>
        <v>DUE COMM</v>
      </c>
      <c r="V860" s="237" t="str">
        <f t="shared" si="16"/>
        <v> </v>
      </c>
      <c r="W860" s="83"/>
      <c r="X860" s="83"/>
      <c r="Y860" s="83"/>
      <c r="Z860" s="83"/>
      <c r="AA860" s="83"/>
      <c r="AB860" s="83"/>
      <c r="AC860" s="83"/>
      <c r="AD860" s="83"/>
      <c r="AE860" s="83"/>
    </row>
    <row r="861">
      <c r="A861" s="244">
        <v>13182.0</v>
      </c>
      <c r="B861" s="245" t="s">
        <v>7889</v>
      </c>
      <c r="C861" s="231" t="b">
        <v>1</v>
      </c>
      <c r="D861" s="243">
        <v>44461.0</v>
      </c>
      <c r="E861" s="236" t="str">
        <f t="shared" si="1"/>
        <v>#VALUE!</v>
      </c>
      <c r="F861" s="236" t="str">
        <f t="shared" si="2"/>
        <v>#VALUE!</v>
      </c>
      <c r="G861" s="236" t="str">
        <f t="shared" si="3"/>
        <v>#VALUE!</v>
      </c>
      <c r="H861" s="236" t="str">
        <f t="shared" si="4"/>
        <v>#VALUE!</v>
      </c>
      <c r="I861" s="236" t="str">
        <f t="shared" si="5"/>
        <v>#VALUE!</v>
      </c>
      <c r="J861" s="236" t="str">
        <f t="shared" si="6"/>
        <v>#VALUE!</v>
      </c>
      <c r="K861" s="236" t="str">
        <f t="shared" si="7"/>
        <v>#VALUE!</v>
      </c>
      <c r="L861" s="236" t="str">
        <f t="shared" si="8"/>
        <v>#VALUE!</v>
      </c>
      <c r="M861" s="236" t="str">
        <f t="shared" si="9"/>
        <v>#VALUE!</v>
      </c>
      <c r="N861" s="236" t="str">
        <f t="shared" si="10"/>
        <v>#VALUE!</v>
      </c>
      <c r="O861" s="236" t="str">
        <f t="shared" si="11"/>
        <v>#VALUE!</v>
      </c>
      <c r="P861" s="237" t="str">
        <f t="shared" si="12"/>
        <v>NO RX</v>
      </c>
      <c r="Q861" s="237" t="b">
        <v>0</v>
      </c>
      <c r="R861" s="237" t="str">
        <f t="shared" si="27"/>
        <v>LOW</v>
      </c>
      <c r="S861" s="238"/>
      <c r="T861" s="243">
        <f t="shared" si="30"/>
        <v>44461</v>
      </c>
      <c r="U861" s="237" t="str">
        <f t="shared" si="31"/>
        <v>DUE COMM</v>
      </c>
      <c r="V861" s="237" t="str">
        <f t="shared" si="16"/>
        <v> </v>
      </c>
      <c r="W861" s="83"/>
      <c r="X861" s="83"/>
      <c r="Y861" s="83"/>
      <c r="Z861" s="83"/>
      <c r="AA861" s="83"/>
      <c r="AB861" s="83"/>
      <c r="AC861" s="83"/>
      <c r="AD861" s="83"/>
      <c r="AE861" s="83"/>
    </row>
    <row r="862">
      <c r="A862" s="233">
        <v>13183.0</v>
      </c>
      <c r="B862" s="239" t="s">
        <v>7576</v>
      </c>
      <c r="C862" s="231" t="b">
        <v>1</v>
      </c>
      <c r="D862" s="235">
        <v>44627.0</v>
      </c>
      <c r="E862" s="236" t="str">
        <f t="shared" si="1"/>
        <v>#VALUE!</v>
      </c>
      <c r="F862" s="236" t="str">
        <f t="shared" si="2"/>
        <v>#VALUE!</v>
      </c>
      <c r="G862" s="236" t="str">
        <f t="shared" si="3"/>
        <v>#VALUE!</v>
      </c>
      <c r="H862" s="236" t="str">
        <f t="shared" si="4"/>
        <v>#VALUE!</v>
      </c>
      <c r="I862" s="236" t="str">
        <f t="shared" si="5"/>
        <v>#VALUE!</v>
      </c>
      <c r="J862" s="236" t="str">
        <f t="shared" si="6"/>
        <v>#VALUE!</v>
      </c>
      <c r="K862" s="236" t="str">
        <f t="shared" si="7"/>
        <v>#VALUE!</v>
      </c>
      <c r="L862" s="236" t="str">
        <f t="shared" si="8"/>
        <v>#VALUE!</v>
      </c>
      <c r="M862" s="236" t="str">
        <f t="shared" si="9"/>
        <v>#VALUE!</v>
      </c>
      <c r="N862" s="236" t="str">
        <f t="shared" si="10"/>
        <v>#VALUE!</v>
      </c>
      <c r="O862" s="236" t="str">
        <f t="shared" si="11"/>
        <v>#VALUE!</v>
      </c>
      <c r="P862" s="237" t="str">
        <f t="shared" si="12"/>
        <v>NO RX</v>
      </c>
      <c r="Q862" s="237" t="b">
        <v>0</v>
      </c>
      <c r="R862" s="237" t="str">
        <f t="shared" si="27"/>
        <v>LOW</v>
      </c>
      <c r="S862" s="238">
        <v>44124.0</v>
      </c>
      <c r="T862" s="243">
        <f t="shared" si="30"/>
        <v>44627</v>
      </c>
      <c r="U862" s="237" t="str">
        <f t="shared" si="31"/>
        <v>DUE COMM</v>
      </c>
      <c r="V862" s="237" t="str">
        <f t="shared" si="16"/>
        <v> </v>
      </c>
      <c r="W862" s="83"/>
      <c r="X862" s="83"/>
      <c r="Y862" s="83"/>
      <c r="Z862" s="83"/>
      <c r="AA862" s="83"/>
      <c r="AB862" s="83"/>
      <c r="AC862" s="83"/>
      <c r="AD862" s="83"/>
      <c r="AE862" s="83"/>
    </row>
    <row r="863">
      <c r="A863" s="244">
        <v>13187.0</v>
      </c>
      <c r="B863" s="245" t="s">
        <v>7890</v>
      </c>
      <c r="C863" s="230" t="b">
        <v>1</v>
      </c>
      <c r="D863" s="243">
        <v>44557.0</v>
      </c>
      <c r="E863" s="236" t="str">
        <f t="shared" si="1"/>
        <v>#VALUE!</v>
      </c>
      <c r="F863" s="236" t="str">
        <f t="shared" si="2"/>
        <v>OPI RX</v>
      </c>
      <c r="G863" s="236" t="str">
        <f t="shared" si="3"/>
        <v>#VALUE!</v>
      </c>
      <c r="H863" s="236" t="str">
        <f t="shared" si="4"/>
        <v>OPI RX</v>
      </c>
      <c r="I863" s="236" t="str">
        <f t="shared" si="5"/>
        <v>#VALUE!</v>
      </c>
      <c r="J863" s="236" t="str">
        <f t="shared" si="6"/>
        <v>#VALUE!</v>
      </c>
      <c r="K863" s="236" t="str">
        <f t="shared" si="7"/>
        <v>#VALUE!</v>
      </c>
      <c r="L863" s="236" t="str">
        <f t="shared" si="8"/>
        <v>#VALUE!</v>
      </c>
      <c r="M863" s="236" t="str">
        <f t="shared" si="9"/>
        <v>#VALUE!</v>
      </c>
      <c r="N863" s="236" t="str">
        <f t="shared" si="10"/>
        <v>#VALUE!</v>
      </c>
      <c r="O863" s="236" t="str">
        <f t="shared" si="11"/>
        <v>#VALUE!</v>
      </c>
      <c r="P863" s="237" t="str">
        <f t="shared" si="12"/>
        <v>OPIOIDS</v>
      </c>
      <c r="Q863" s="234" t="b">
        <v>1</v>
      </c>
      <c r="R863" s="237" t="str">
        <f t="shared" si="27"/>
        <v>HIGH</v>
      </c>
      <c r="S863" s="238">
        <v>44249.0</v>
      </c>
      <c r="T863" s="243">
        <f t="shared" si="30"/>
        <v>44557</v>
      </c>
      <c r="U863" s="237" t="str">
        <f t="shared" si="31"/>
        <v>DUE COMM</v>
      </c>
      <c r="V863" s="237" t="str">
        <f t="shared" si="16"/>
        <v> </v>
      </c>
      <c r="W863" s="254"/>
      <c r="X863" s="83"/>
      <c r="Y863" s="83"/>
      <c r="Z863" s="83"/>
      <c r="AA863" s="83"/>
      <c r="AB863" s="83"/>
      <c r="AC863" s="83"/>
      <c r="AD863" s="83"/>
      <c r="AE863" s="83"/>
    </row>
    <row r="864">
      <c r="A864" s="244">
        <v>13194.0</v>
      </c>
      <c r="B864" s="245" t="s">
        <v>7891</v>
      </c>
      <c r="C864" s="230" t="b">
        <v>1</v>
      </c>
      <c r="D864" s="243">
        <v>44467.0</v>
      </c>
      <c r="E864" s="236" t="str">
        <f t="shared" si="1"/>
        <v>#VALUE!</v>
      </c>
      <c r="F864" s="236" t="str">
        <f t="shared" si="2"/>
        <v>#VALUE!</v>
      </c>
      <c r="G864" s="236" t="str">
        <f t="shared" si="3"/>
        <v>#VALUE!</v>
      </c>
      <c r="H864" s="236" t="str">
        <f t="shared" si="4"/>
        <v>#VALUE!</v>
      </c>
      <c r="I864" s="236" t="str">
        <f t="shared" si="5"/>
        <v>#VALUE!</v>
      </c>
      <c r="J864" s="236" t="str">
        <f t="shared" si="6"/>
        <v>#VALUE!</v>
      </c>
      <c r="K864" s="236" t="str">
        <f t="shared" si="7"/>
        <v>#VALUE!</v>
      </c>
      <c r="L864" s="236" t="str">
        <f t="shared" si="8"/>
        <v>#VALUE!</v>
      </c>
      <c r="M864" s="236" t="str">
        <f t="shared" si="9"/>
        <v>#VALUE!</v>
      </c>
      <c r="N864" s="236" t="str">
        <f t="shared" si="10"/>
        <v>#VALUE!</v>
      </c>
      <c r="O864" s="236" t="str">
        <f t="shared" si="11"/>
        <v>#VALUE!</v>
      </c>
      <c r="P864" s="237" t="str">
        <f t="shared" si="12"/>
        <v>NO RX</v>
      </c>
      <c r="Q864" s="237" t="b">
        <v>1</v>
      </c>
      <c r="R864" s="237" t="str">
        <f t="shared" si="27"/>
        <v>HIGH</v>
      </c>
      <c r="S864" s="238">
        <v>44074.0</v>
      </c>
      <c r="T864" s="243">
        <f t="shared" si="30"/>
        <v>44467</v>
      </c>
      <c r="U864" s="237" t="str">
        <f t="shared" si="31"/>
        <v>DUE COMM</v>
      </c>
      <c r="V864" s="237" t="str">
        <f t="shared" si="16"/>
        <v> </v>
      </c>
      <c r="W864" s="83"/>
      <c r="X864" s="83"/>
      <c r="Y864" s="83"/>
      <c r="Z864" s="83"/>
      <c r="AA864" s="83"/>
      <c r="AB864" s="83"/>
      <c r="AC864" s="83"/>
      <c r="AD864" s="83"/>
      <c r="AE864" s="83"/>
    </row>
    <row r="865">
      <c r="A865" s="233">
        <v>13199.0</v>
      </c>
      <c r="B865" s="234" t="s">
        <v>7606</v>
      </c>
      <c r="C865" s="231" t="b">
        <v>1</v>
      </c>
      <c r="D865" s="243">
        <v>44498.0</v>
      </c>
      <c r="E865" s="236" t="str">
        <f t="shared" si="1"/>
        <v>#VALUE!</v>
      </c>
      <c r="F865" s="236" t="str">
        <f t="shared" si="2"/>
        <v>#VALUE!</v>
      </c>
      <c r="G865" s="236" t="str">
        <f t="shared" si="3"/>
        <v>#VALUE!</v>
      </c>
      <c r="H865" s="236" t="str">
        <f t="shared" si="4"/>
        <v>#VALUE!</v>
      </c>
      <c r="I865" s="236" t="str">
        <f t="shared" si="5"/>
        <v>#VALUE!</v>
      </c>
      <c r="J865" s="236" t="str">
        <f t="shared" si="6"/>
        <v>#VALUE!</v>
      </c>
      <c r="K865" s="236" t="str">
        <f t="shared" si="7"/>
        <v>#VALUE!</v>
      </c>
      <c r="L865" s="236" t="str">
        <f t="shared" si="8"/>
        <v>#VALUE!</v>
      </c>
      <c r="M865" s="236" t="str">
        <f t="shared" si="9"/>
        <v>OPI RX</v>
      </c>
      <c r="N865" s="236" t="str">
        <f t="shared" si="10"/>
        <v>#VALUE!</v>
      </c>
      <c r="O865" s="236" t="str">
        <f t="shared" si="11"/>
        <v>#VALUE!</v>
      </c>
      <c r="P865" s="237" t="str">
        <f t="shared" si="12"/>
        <v>OPIOIDS</v>
      </c>
      <c r="Q865" s="237" t="b">
        <v>1</v>
      </c>
      <c r="R865" s="237" t="str">
        <f t="shared" si="27"/>
        <v>HIGH</v>
      </c>
      <c r="S865" s="238">
        <v>44467.0</v>
      </c>
      <c r="T865" s="243">
        <f t="shared" si="30"/>
        <v>44498</v>
      </c>
      <c r="U865" s="237" t="str">
        <f t="shared" si="31"/>
        <v> </v>
      </c>
      <c r="V865" s="237" t="str">
        <f t="shared" si="16"/>
        <v> </v>
      </c>
      <c r="W865" s="83"/>
      <c r="X865" s="83"/>
      <c r="Y865" s="83"/>
      <c r="Z865" s="83"/>
      <c r="AA865" s="83"/>
      <c r="AB865" s="83"/>
      <c r="AC865" s="83"/>
      <c r="AD865" s="83"/>
      <c r="AE865" s="83"/>
    </row>
    <row r="866">
      <c r="A866" s="244">
        <v>13203.0</v>
      </c>
      <c r="B866" s="239" t="s">
        <v>7552</v>
      </c>
      <c r="C866" s="230" t="b">
        <v>1</v>
      </c>
      <c r="D866" s="243">
        <v>44480.0</v>
      </c>
      <c r="E866" s="236" t="str">
        <f t="shared" si="1"/>
        <v>#VALUE!</v>
      </c>
      <c r="F866" s="236" t="str">
        <f t="shared" si="2"/>
        <v>#VALUE!</v>
      </c>
      <c r="G866" s="236" t="str">
        <f t="shared" si="3"/>
        <v>#VALUE!</v>
      </c>
      <c r="H866" s="236" t="str">
        <f t="shared" si="4"/>
        <v>#VALUE!</v>
      </c>
      <c r="I866" s="236" t="str">
        <f t="shared" si="5"/>
        <v>#VALUE!</v>
      </c>
      <c r="J866" s="236" t="str">
        <f t="shared" si="6"/>
        <v>#VALUE!</v>
      </c>
      <c r="K866" s="236" t="str">
        <f t="shared" si="7"/>
        <v>#VALUE!</v>
      </c>
      <c r="L866" s="236" t="str">
        <f t="shared" si="8"/>
        <v>#VALUE!</v>
      </c>
      <c r="M866" s="236" t="str">
        <f t="shared" si="9"/>
        <v>#VALUE!</v>
      </c>
      <c r="N866" s="236" t="str">
        <f t="shared" si="10"/>
        <v>#VALUE!</v>
      </c>
      <c r="O866" s="236" t="str">
        <f t="shared" si="11"/>
        <v>#VALUE!</v>
      </c>
      <c r="P866" s="237" t="str">
        <f t="shared" si="12"/>
        <v>NO RX</v>
      </c>
      <c r="Q866" s="237" t="b">
        <v>0</v>
      </c>
      <c r="R866" s="237" t="str">
        <f t="shared" si="27"/>
        <v>LOW</v>
      </c>
      <c r="S866" s="238">
        <v>44469.0</v>
      </c>
      <c r="T866" s="243">
        <f t="shared" si="30"/>
        <v>44480</v>
      </c>
      <c r="U866" s="237" t="str">
        <f t="shared" si="31"/>
        <v> </v>
      </c>
      <c r="V866" s="237" t="str">
        <f t="shared" si="16"/>
        <v> </v>
      </c>
      <c r="W866" s="83"/>
      <c r="X866" s="83"/>
      <c r="Y866" s="83"/>
      <c r="Z866" s="83"/>
      <c r="AA866" s="83"/>
      <c r="AB866" s="83"/>
      <c r="AC866" s="83"/>
      <c r="AD866" s="83"/>
      <c r="AE866" s="83"/>
    </row>
    <row r="867">
      <c r="A867" s="244">
        <v>13205.0</v>
      </c>
      <c r="B867" s="245" t="s">
        <v>7614</v>
      </c>
      <c r="C867" s="231" t="b">
        <v>1</v>
      </c>
      <c r="D867" s="243">
        <v>44421.0</v>
      </c>
      <c r="E867" s="236" t="str">
        <f t="shared" si="1"/>
        <v>#VALUE!</v>
      </c>
      <c r="F867" s="236" t="str">
        <f t="shared" si="2"/>
        <v>OPI RX</v>
      </c>
      <c r="G867" s="236" t="str">
        <f t="shared" si="3"/>
        <v>#VALUE!</v>
      </c>
      <c r="H867" s="236" t="str">
        <f t="shared" si="4"/>
        <v>#VALUE!</v>
      </c>
      <c r="I867" s="236" t="str">
        <f t="shared" si="5"/>
        <v>#VALUE!</v>
      </c>
      <c r="J867" s="236" t="str">
        <f t="shared" si="6"/>
        <v>#VALUE!</v>
      </c>
      <c r="K867" s="236" t="str">
        <f t="shared" si="7"/>
        <v>#VALUE!</v>
      </c>
      <c r="L867" s="236" t="str">
        <f t="shared" si="8"/>
        <v>#VALUE!</v>
      </c>
      <c r="M867" s="236" t="str">
        <f t="shared" si="9"/>
        <v>#VALUE!</v>
      </c>
      <c r="N867" s="236" t="str">
        <f t="shared" si="10"/>
        <v>#VALUE!</v>
      </c>
      <c r="O867" s="236" t="str">
        <f t="shared" si="11"/>
        <v>#VALUE!</v>
      </c>
      <c r="P867" s="237" t="str">
        <f t="shared" si="12"/>
        <v>OPIOIDS</v>
      </c>
      <c r="Q867" s="237" t="b">
        <v>0</v>
      </c>
      <c r="R867" s="237" t="str">
        <f t="shared" si="27"/>
        <v>LOW</v>
      </c>
      <c r="S867" s="238"/>
      <c r="T867" s="243">
        <f t="shared" si="30"/>
        <v>44421</v>
      </c>
      <c r="U867" s="237" t="str">
        <f t="shared" si="31"/>
        <v>DUE COMM</v>
      </c>
      <c r="V867" s="237" t="str">
        <f t="shared" si="16"/>
        <v> </v>
      </c>
      <c r="W867" s="83"/>
      <c r="X867" s="83"/>
      <c r="Y867" s="83"/>
      <c r="Z867" s="83"/>
      <c r="AA867" s="83"/>
      <c r="AB867" s="83"/>
      <c r="AC867" s="83"/>
      <c r="AD867" s="83"/>
      <c r="AE867" s="83"/>
    </row>
    <row r="868">
      <c r="A868" s="244">
        <v>13210.0</v>
      </c>
      <c r="B868" s="245" t="s">
        <v>7585</v>
      </c>
      <c r="C868" s="231" t="b">
        <v>0</v>
      </c>
      <c r="D868" s="235" t="s">
        <v>7552</v>
      </c>
      <c r="E868" s="236" t="str">
        <f t="shared" si="1"/>
        <v>#VALUE!</v>
      </c>
      <c r="F868" s="236" t="str">
        <f t="shared" si="2"/>
        <v>OPI RX</v>
      </c>
      <c r="G868" s="236" t="str">
        <f t="shared" si="3"/>
        <v>#VALUE!</v>
      </c>
      <c r="H868" s="236" t="str">
        <f t="shared" si="4"/>
        <v>#VALUE!</v>
      </c>
      <c r="I868" s="236" t="str">
        <f t="shared" si="5"/>
        <v>#VALUE!</v>
      </c>
      <c r="J868" s="236" t="str">
        <f t="shared" si="6"/>
        <v>#VALUE!</v>
      </c>
      <c r="K868" s="236" t="str">
        <f t="shared" si="7"/>
        <v>#VALUE!</v>
      </c>
      <c r="L868" s="236" t="str">
        <f t="shared" si="8"/>
        <v>#VALUE!</v>
      </c>
      <c r="M868" s="236" t="str">
        <f t="shared" si="9"/>
        <v>#VALUE!</v>
      </c>
      <c r="N868" s="236" t="str">
        <f t="shared" si="10"/>
        <v>#VALUE!</v>
      </c>
      <c r="O868" s="236" t="str">
        <f t="shared" si="11"/>
        <v>#VALUE!</v>
      </c>
      <c r="P868" s="237" t="str">
        <f t="shared" si="12"/>
        <v>OPIOIDS</v>
      </c>
      <c r="Q868" s="237" t="b">
        <v>0</v>
      </c>
      <c r="R868" s="237" t="str">
        <f t="shared" si="27"/>
        <v>LOW</v>
      </c>
      <c r="S868" s="238"/>
      <c r="T868" s="238" t="str">
        <f t="shared" si="30"/>
        <v>  -  </v>
      </c>
      <c r="U868" s="237" t="str">
        <f t="shared" si="31"/>
        <v>DUE COMM</v>
      </c>
      <c r="V868" s="237" t="str">
        <f t="shared" si="16"/>
        <v> </v>
      </c>
      <c r="W868" s="83"/>
      <c r="X868" s="83"/>
      <c r="Y868" s="83"/>
      <c r="Z868" s="83"/>
      <c r="AA868" s="83"/>
      <c r="AB868" s="83"/>
      <c r="AC868" s="83"/>
      <c r="AD868" s="83"/>
      <c r="AE868" s="83"/>
    </row>
    <row r="869">
      <c r="A869" s="233">
        <v>13215.0</v>
      </c>
      <c r="B869" s="234" t="s">
        <v>7840</v>
      </c>
      <c r="C869" s="231" t="b">
        <v>1</v>
      </c>
      <c r="D869" s="243">
        <v>44467.0</v>
      </c>
      <c r="E869" s="236" t="str">
        <f t="shared" si="1"/>
        <v>#VALUE!</v>
      </c>
      <c r="F869" s="236" t="str">
        <f t="shared" si="2"/>
        <v>OPI RX</v>
      </c>
      <c r="G869" s="236" t="str">
        <f t="shared" si="3"/>
        <v>#VALUE!</v>
      </c>
      <c r="H869" s="236" t="str">
        <f t="shared" si="4"/>
        <v>#VALUE!</v>
      </c>
      <c r="I869" s="236" t="str">
        <f t="shared" si="5"/>
        <v>#VALUE!</v>
      </c>
      <c r="J869" s="236" t="str">
        <f t="shared" si="6"/>
        <v>#VALUE!</v>
      </c>
      <c r="K869" s="236" t="str">
        <f t="shared" si="7"/>
        <v>#VALUE!</v>
      </c>
      <c r="L869" s="236" t="str">
        <f t="shared" si="8"/>
        <v>#VALUE!</v>
      </c>
      <c r="M869" s="236" t="str">
        <f t="shared" si="9"/>
        <v>#VALUE!</v>
      </c>
      <c r="N869" s="236" t="str">
        <f t="shared" si="10"/>
        <v>#VALUE!</v>
      </c>
      <c r="O869" s="236" t="str">
        <f t="shared" si="11"/>
        <v>#VALUE!</v>
      </c>
      <c r="P869" s="237" t="str">
        <f t="shared" si="12"/>
        <v>OPIOIDS</v>
      </c>
      <c r="Q869" s="237" t="b">
        <v>1</v>
      </c>
      <c r="R869" s="237" t="str">
        <f t="shared" si="27"/>
        <v>HIGH</v>
      </c>
      <c r="S869" s="238">
        <v>44061.0</v>
      </c>
      <c r="T869" s="243">
        <f t="shared" si="30"/>
        <v>44467</v>
      </c>
      <c r="U869" s="237" t="str">
        <f t="shared" si="31"/>
        <v>DUE COMM</v>
      </c>
      <c r="V869" s="237" t="str">
        <f t="shared" si="16"/>
        <v> </v>
      </c>
      <c r="W869" s="83"/>
      <c r="X869" s="83"/>
      <c r="Y869" s="83"/>
      <c r="Z869" s="83"/>
      <c r="AA869" s="83"/>
      <c r="AB869" s="83"/>
      <c r="AC869" s="83"/>
      <c r="AD869" s="83"/>
      <c r="AE869" s="83"/>
    </row>
    <row r="870">
      <c r="A870" s="233">
        <v>13217.0</v>
      </c>
      <c r="B870" s="239" t="s">
        <v>7552</v>
      </c>
      <c r="C870" s="231" t="b">
        <v>1</v>
      </c>
      <c r="D870" s="243">
        <v>44387.0</v>
      </c>
      <c r="E870" s="236" t="str">
        <f t="shared" si="1"/>
        <v>#VALUE!</v>
      </c>
      <c r="F870" s="236" t="str">
        <f t="shared" si="2"/>
        <v>#VALUE!</v>
      </c>
      <c r="G870" s="236" t="str">
        <f t="shared" si="3"/>
        <v>#VALUE!</v>
      </c>
      <c r="H870" s="236" t="str">
        <f t="shared" si="4"/>
        <v>#VALUE!</v>
      </c>
      <c r="I870" s="236" t="str">
        <f t="shared" si="5"/>
        <v>#VALUE!</v>
      </c>
      <c r="J870" s="236" t="str">
        <f t="shared" si="6"/>
        <v>#VALUE!</v>
      </c>
      <c r="K870" s="236" t="str">
        <f t="shared" si="7"/>
        <v>#VALUE!</v>
      </c>
      <c r="L870" s="236" t="str">
        <f t="shared" si="8"/>
        <v>#VALUE!</v>
      </c>
      <c r="M870" s="236" t="str">
        <f t="shared" si="9"/>
        <v>#VALUE!</v>
      </c>
      <c r="N870" s="236" t="str">
        <f t="shared" si="10"/>
        <v>#VALUE!</v>
      </c>
      <c r="O870" s="236" t="str">
        <f t="shared" si="11"/>
        <v>#VALUE!</v>
      </c>
      <c r="P870" s="237" t="str">
        <f t="shared" si="12"/>
        <v>NO RX</v>
      </c>
      <c r="Q870" s="237" t="b">
        <v>0</v>
      </c>
      <c r="R870" s="237" t="str">
        <f t="shared" si="27"/>
        <v>LOW</v>
      </c>
      <c r="S870" s="238"/>
      <c r="T870" s="243">
        <f t="shared" si="30"/>
        <v>44387</v>
      </c>
      <c r="U870" s="237" t="str">
        <f t="shared" si="31"/>
        <v>DUE COMM</v>
      </c>
      <c r="V870" s="237" t="str">
        <f t="shared" si="16"/>
        <v> </v>
      </c>
      <c r="W870" s="83"/>
      <c r="X870" s="83"/>
      <c r="Y870" s="83"/>
      <c r="Z870" s="83"/>
      <c r="AA870" s="83"/>
      <c r="AB870" s="83"/>
      <c r="AC870" s="83"/>
      <c r="AD870" s="83"/>
      <c r="AE870" s="83"/>
    </row>
    <row r="871">
      <c r="A871" s="244">
        <v>13225.0</v>
      </c>
      <c r="B871" s="245" t="s">
        <v>7566</v>
      </c>
      <c r="C871" s="231" t="b">
        <v>1</v>
      </c>
      <c r="D871" s="235">
        <v>44577.0</v>
      </c>
      <c r="E871" s="236" t="str">
        <f t="shared" si="1"/>
        <v>#VALUE!</v>
      </c>
      <c r="F871" s="236" t="str">
        <f t="shared" si="2"/>
        <v>OPI RX</v>
      </c>
      <c r="G871" s="236" t="str">
        <f t="shared" si="3"/>
        <v>#VALUE!</v>
      </c>
      <c r="H871" s="236" t="str">
        <f t="shared" si="4"/>
        <v>#VALUE!</v>
      </c>
      <c r="I871" s="236" t="str">
        <f t="shared" si="5"/>
        <v>#VALUE!</v>
      </c>
      <c r="J871" s="236" t="str">
        <f t="shared" si="6"/>
        <v>#VALUE!</v>
      </c>
      <c r="K871" s="236" t="str">
        <f t="shared" si="7"/>
        <v>#VALUE!</v>
      </c>
      <c r="L871" s="236" t="str">
        <f t="shared" si="8"/>
        <v>#VALUE!</v>
      </c>
      <c r="M871" s="236" t="str">
        <f t="shared" si="9"/>
        <v>#VALUE!</v>
      </c>
      <c r="N871" s="236" t="str">
        <f t="shared" si="10"/>
        <v>#VALUE!</v>
      </c>
      <c r="O871" s="236" t="str">
        <f t="shared" si="11"/>
        <v>#VALUE!</v>
      </c>
      <c r="P871" s="237" t="str">
        <f t="shared" si="12"/>
        <v>OPIOIDS</v>
      </c>
      <c r="Q871" s="237" t="b">
        <v>0</v>
      </c>
      <c r="R871" s="237" t="str">
        <f t="shared" si="27"/>
        <v>LOW</v>
      </c>
      <c r="S871" s="238"/>
      <c r="T871" s="243">
        <f t="shared" si="30"/>
        <v>44577</v>
      </c>
      <c r="U871" s="237" t="str">
        <f t="shared" si="31"/>
        <v>DUE COMM</v>
      </c>
      <c r="V871" s="237" t="str">
        <f t="shared" si="16"/>
        <v> </v>
      </c>
      <c r="W871" s="83"/>
      <c r="X871" s="83"/>
      <c r="Y871" s="83"/>
      <c r="Z871" s="83"/>
      <c r="AA871" s="83"/>
      <c r="AB871" s="83"/>
      <c r="AC871" s="83"/>
      <c r="AD871" s="83"/>
      <c r="AE871" s="83"/>
    </row>
    <row r="872">
      <c r="A872" s="233">
        <v>13230.0</v>
      </c>
      <c r="B872" s="234" t="s">
        <v>7570</v>
      </c>
      <c r="C872" s="230" t="b">
        <v>1</v>
      </c>
      <c r="D872" s="235">
        <v>44634.0</v>
      </c>
      <c r="E872" s="236" t="str">
        <f t="shared" si="1"/>
        <v>#VALUE!</v>
      </c>
      <c r="F872" s="236" t="str">
        <f t="shared" si="2"/>
        <v>#VALUE!</v>
      </c>
      <c r="G872" s="236" t="str">
        <f t="shared" si="3"/>
        <v>#VALUE!</v>
      </c>
      <c r="H872" s="236" t="str">
        <f t="shared" si="4"/>
        <v>#VALUE!</v>
      </c>
      <c r="I872" s="236" t="str">
        <f t="shared" si="5"/>
        <v>#VALUE!</v>
      </c>
      <c r="J872" s="236" t="str">
        <f t="shared" si="6"/>
        <v>#VALUE!</v>
      </c>
      <c r="K872" s="236" t="str">
        <f t="shared" si="7"/>
        <v>#VALUE!</v>
      </c>
      <c r="L872" s="236" t="str">
        <f t="shared" si="8"/>
        <v>#VALUE!</v>
      </c>
      <c r="M872" s="236" t="str">
        <f t="shared" si="9"/>
        <v>#VALUE!</v>
      </c>
      <c r="N872" s="236" t="str">
        <f t="shared" si="10"/>
        <v>#VALUE!</v>
      </c>
      <c r="O872" s="236" t="str">
        <f t="shared" si="11"/>
        <v>#VALUE!</v>
      </c>
      <c r="P872" s="237" t="str">
        <f t="shared" si="12"/>
        <v>NO RX</v>
      </c>
      <c r="Q872" s="234" t="b">
        <v>0</v>
      </c>
      <c r="R872" s="237" t="str">
        <f t="shared" si="27"/>
        <v>LOW</v>
      </c>
      <c r="S872" s="238">
        <v>44062.0</v>
      </c>
      <c r="T872" s="243">
        <f t="shared" si="30"/>
        <v>44634</v>
      </c>
      <c r="U872" s="237" t="str">
        <f t="shared" si="31"/>
        <v>DUE COMM</v>
      </c>
      <c r="V872" s="237" t="str">
        <f t="shared" si="16"/>
        <v> </v>
      </c>
      <c r="W872" s="83"/>
      <c r="X872" s="83"/>
      <c r="Y872" s="83"/>
      <c r="Z872" s="83"/>
      <c r="AA872" s="83"/>
      <c r="AB872" s="83"/>
      <c r="AC872" s="83"/>
      <c r="AD872" s="83"/>
      <c r="AE872" s="83"/>
    </row>
    <row r="873">
      <c r="A873" s="244">
        <v>13232.0</v>
      </c>
      <c r="B873" s="245" t="s">
        <v>7576</v>
      </c>
      <c r="C873" s="231" t="b">
        <v>0</v>
      </c>
      <c r="D873" s="235" t="s">
        <v>7552</v>
      </c>
      <c r="E873" s="236" t="str">
        <f t="shared" si="1"/>
        <v>#VALUE!</v>
      </c>
      <c r="F873" s="236" t="str">
        <f t="shared" si="2"/>
        <v>#VALUE!</v>
      </c>
      <c r="G873" s="236" t="str">
        <f t="shared" si="3"/>
        <v>#VALUE!</v>
      </c>
      <c r="H873" s="236" t="str">
        <f t="shared" si="4"/>
        <v>#VALUE!</v>
      </c>
      <c r="I873" s="236" t="str">
        <f t="shared" si="5"/>
        <v>#VALUE!</v>
      </c>
      <c r="J873" s="236" t="str">
        <f t="shared" si="6"/>
        <v>#VALUE!</v>
      </c>
      <c r="K873" s="236" t="str">
        <f t="shared" si="7"/>
        <v>#VALUE!</v>
      </c>
      <c r="L873" s="236" t="str">
        <f t="shared" si="8"/>
        <v>#VALUE!</v>
      </c>
      <c r="M873" s="236" t="str">
        <f t="shared" si="9"/>
        <v>#VALUE!</v>
      </c>
      <c r="N873" s="236" t="str">
        <f t="shared" si="10"/>
        <v>#VALUE!</v>
      </c>
      <c r="O873" s="236" t="str">
        <f t="shared" si="11"/>
        <v>#VALUE!</v>
      </c>
      <c r="P873" s="237" t="str">
        <f t="shared" si="12"/>
        <v>NO RX</v>
      </c>
      <c r="Q873" s="237" t="b">
        <v>0</v>
      </c>
      <c r="R873" s="237" t="str">
        <f t="shared" si="27"/>
        <v>LOW</v>
      </c>
      <c r="S873" s="238"/>
      <c r="T873" s="238" t="str">
        <f t="shared" si="30"/>
        <v>  -  </v>
      </c>
      <c r="U873" s="237" t="str">
        <f t="shared" si="31"/>
        <v>DUE COMM</v>
      </c>
      <c r="V873" s="237" t="str">
        <f t="shared" si="16"/>
        <v> </v>
      </c>
      <c r="W873" s="83"/>
      <c r="X873" s="83"/>
      <c r="Y873" s="83"/>
      <c r="Z873" s="83"/>
      <c r="AA873" s="83"/>
      <c r="AB873" s="83"/>
      <c r="AC873" s="83"/>
      <c r="AD873" s="83"/>
      <c r="AE873" s="83"/>
    </row>
    <row r="874">
      <c r="A874" s="233">
        <v>13234.0</v>
      </c>
      <c r="B874" s="234" t="s">
        <v>7582</v>
      </c>
      <c r="C874" s="230" t="b">
        <v>1</v>
      </c>
      <c r="D874" s="243">
        <v>44535.0</v>
      </c>
      <c r="E874" s="236" t="str">
        <f t="shared" si="1"/>
        <v>#VALUE!</v>
      </c>
      <c r="F874" s="236" t="str">
        <f t="shared" si="2"/>
        <v>OPI RX</v>
      </c>
      <c r="G874" s="236" t="str">
        <f t="shared" si="3"/>
        <v>#VALUE!</v>
      </c>
      <c r="H874" s="236" t="str">
        <f t="shared" si="4"/>
        <v>#VALUE!</v>
      </c>
      <c r="I874" s="236" t="str">
        <f t="shared" si="5"/>
        <v>#VALUE!</v>
      </c>
      <c r="J874" s="236" t="str">
        <f t="shared" si="6"/>
        <v>#VALUE!</v>
      </c>
      <c r="K874" s="236" t="str">
        <f t="shared" si="7"/>
        <v>#VALUE!</v>
      </c>
      <c r="L874" s="236" t="str">
        <f t="shared" si="8"/>
        <v>#VALUE!</v>
      </c>
      <c r="M874" s="236" t="str">
        <f t="shared" si="9"/>
        <v>#VALUE!</v>
      </c>
      <c r="N874" s="236" t="str">
        <f t="shared" si="10"/>
        <v>#VALUE!</v>
      </c>
      <c r="O874" s="236" t="str">
        <f t="shared" si="11"/>
        <v>#VALUE!</v>
      </c>
      <c r="P874" s="237" t="str">
        <f t="shared" si="12"/>
        <v>OPIOIDS</v>
      </c>
      <c r="Q874" s="234" t="b">
        <v>1</v>
      </c>
      <c r="R874" s="237" t="str">
        <f t="shared" si="27"/>
        <v>HIGH</v>
      </c>
      <c r="S874" s="238">
        <v>44518.0</v>
      </c>
      <c r="T874" s="243">
        <f t="shared" si="30"/>
        <v>44535</v>
      </c>
      <c r="U874" s="237" t="str">
        <f t="shared" si="31"/>
        <v> </v>
      </c>
      <c r="V874" s="237" t="str">
        <f t="shared" si="16"/>
        <v> </v>
      </c>
      <c r="W874" s="83"/>
      <c r="X874" s="83"/>
      <c r="Y874" s="83"/>
      <c r="Z874" s="83"/>
      <c r="AA874" s="83"/>
      <c r="AB874" s="83"/>
      <c r="AC874" s="83"/>
      <c r="AD874" s="83"/>
      <c r="AE874" s="83"/>
    </row>
    <row r="875">
      <c r="A875" s="244">
        <v>13235.0</v>
      </c>
      <c r="B875" s="234" t="s">
        <v>7892</v>
      </c>
      <c r="C875" s="230" t="b">
        <v>1</v>
      </c>
      <c r="D875" s="235">
        <v>44627.0</v>
      </c>
      <c r="E875" s="236" t="str">
        <f t="shared" si="1"/>
        <v>#VALUE!</v>
      </c>
      <c r="F875" s="236" t="str">
        <f t="shared" si="2"/>
        <v>#VALUE!</v>
      </c>
      <c r="G875" s="236" t="str">
        <f t="shared" si="3"/>
        <v>#VALUE!</v>
      </c>
      <c r="H875" s="236" t="str">
        <f t="shared" si="4"/>
        <v>#VALUE!</v>
      </c>
      <c r="I875" s="236" t="str">
        <f t="shared" si="5"/>
        <v>#VALUE!</v>
      </c>
      <c r="J875" s="236" t="str">
        <f t="shared" si="6"/>
        <v>#VALUE!</v>
      </c>
      <c r="K875" s="236" t="str">
        <f t="shared" si="7"/>
        <v>#VALUE!</v>
      </c>
      <c r="L875" s="236" t="str">
        <f t="shared" si="8"/>
        <v>#VALUE!</v>
      </c>
      <c r="M875" s="236" t="str">
        <f t="shared" si="9"/>
        <v>OPI RX</v>
      </c>
      <c r="N875" s="236" t="str">
        <f t="shared" si="10"/>
        <v>#VALUE!</v>
      </c>
      <c r="O875" s="236" t="str">
        <f t="shared" si="11"/>
        <v>#VALUE!</v>
      </c>
      <c r="P875" s="237" t="str">
        <f t="shared" si="12"/>
        <v>OPIOIDS</v>
      </c>
      <c r="Q875" s="237" t="b">
        <v>1</v>
      </c>
      <c r="R875" s="237" t="str">
        <f t="shared" si="27"/>
        <v>HIGH</v>
      </c>
      <c r="S875" s="238">
        <v>44082.0</v>
      </c>
      <c r="T875" s="243">
        <f t="shared" si="30"/>
        <v>44627</v>
      </c>
      <c r="U875" s="237" t="str">
        <f t="shared" si="31"/>
        <v>DUE COMM</v>
      </c>
      <c r="V875" s="237" t="str">
        <f t="shared" si="16"/>
        <v> </v>
      </c>
      <c r="W875" s="83"/>
      <c r="X875" s="83"/>
      <c r="Y875" s="83"/>
      <c r="Z875" s="83"/>
      <c r="AA875" s="83"/>
      <c r="AB875" s="83"/>
      <c r="AC875" s="83"/>
      <c r="AD875" s="83"/>
      <c r="AE875" s="83"/>
    </row>
    <row r="876">
      <c r="A876" s="233">
        <v>13236.0</v>
      </c>
      <c r="B876" s="234" t="s">
        <v>7736</v>
      </c>
      <c r="C876" s="231" t="b">
        <v>1</v>
      </c>
      <c r="D876" s="243">
        <v>44390.0</v>
      </c>
      <c r="E876" s="236" t="str">
        <f t="shared" si="1"/>
        <v>#VALUE!</v>
      </c>
      <c r="F876" s="236" t="str">
        <f t="shared" si="2"/>
        <v>#VALUE!</v>
      </c>
      <c r="G876" s="236" t="str">
        <f t="shared" si="3"/>
        <v>#VALUE!</v>
      </c>
      <c r="H876" s="236" t="str">
        <f t="shared" si="4"/>
        <v>#VALUE!</v>
      </c>
      <c r="I876" s="236" t="str">
        <f t="shared" si="5"/>
        <v>#VALUE!</v>
      </c>
      <c r="J876" s="236" t="str">
        <f t="shared" si="6"/>
        <v>#VALUE!</v>
      </c>
      <c r="K876" s="236" t="str">
        <f t="shared" si="7"/>
        <v>#VALUE!</v>
      </c>
      <c r="L876" s="236" t="str">
        <f t="shared" si="8"/>
        <v>#VALUE!</v>
      </c>
      <c r="M876" s="236" t="str">
        <f t="shared" si="9"/>
        <v>#VALUE!</v>
      </c>
      <c r="N876" s="236" t="str">
        <f t="shared" si="10"/>
        <v>#VALUE!</v>
      </c>
      <c r="O876" s="236" t="str">
        <f t="shared" si="11"/>
        <v>#VALUE!</v>
      </c>
      <c r="P876" s="237" t="str">
        <f t="shared" si="12"/>
        <v>NO RX</v>
      </c>
      <c r="Q876" s="237" t="b">
        <v>0</v>
      </c>
      <c r="R876" s="237" t="str">
        <f t="shared" si="27"/>
        <v>LOW</v>
      </c>
      <c r="S876" s="238"/>
      <c r="T876" s="243">
        <f t="shared" si="30"/>
        <v>44390</v>
      </c>
      <c r="U876" s="237" t="str">
        <f t="shared" si="31"/>
        <v>DUE COMM</v>
      </c>
      <c r="V876" s="237" t="str">
        <f t="shared" si="16"/>
        <v> </v>
      </c>
      <c r="W876" s="83"/>
      <c r="X876" s="83"/>
      <c r="Y876" s="83"/>
      <c r="Z876" s="83"/>
      <c r="AA876" s="83"/>
      <c r="AB876" s="83"/>
      <c r="AC876" s="83"/>
      <c r="AD876" s="83"/>
      <c r="AE876" s="83"/>
    </row>
    <row r="877">
      <c r="A877" s="244">
        <v>13240.0</v>
      </c>
      <c r="B877" s="245" t="s">
        <v>7585</v>
      </c>
      <c r="C877" s="231" t="b">
        <v>1</v>
      </c>
      <c r="D877" s="235">
        <v>44601.0</v>
      </c>
      <c r="E877" s="236" t="str">
        <f t="shared" si="1"/>
        <v>#VALUE!</v>
      </c>
      <c r="F877" s="236" t="str">
        <f t="shared" si="2"/>
        <v>OPI RX</v>
      </c>
      <c r="G877" s="236" t="str">
        <f t="shared" si="3"/>
        <v>#VALUE!</v>
      </c>
      <c r="H877" s="236" t="str">
        <f t="shared" si="4"/>
        <v>#VALUE!</v>
      </c>
      <c r="I877" s="236" t="str">
        <f t="shared" si="5"/>
        <v>#VALUE!</v>
      </c>
      <c r="J877" s="236" t="str">
        <f t="shared" si="6"/>
        <v>#VALUE!</v>
      </c>
      <c r="K877" s="236" t="str">
        <f t="shared" si="7"/>
        <v>#VALUE!</v>
      </c>
      <c r="L877" s="236" t="str">
        <f t="shared" si="8"/>
        <v>#VALUE!</v>
      </c>
      <c r="M877" s="236" t="str">
        <f t="shared" si="9"/>
        <v>#VALUE!</v>
      </c>
      <c r="N877" s="236" t="str">
        <f t="shared" si="10"/>
        <v>#VALUE!</v>
      </c>
      <c r="O877" s="236" t="str">
        <f t="shared" si="11"/>
        <v>#VALUE!</v>
      </c>
      <c r="P877" s="237" t="str">
        <f t="shared" si="12"/>
        <v>OPIOIDS</v>
      </c>
      <c r="Q877" s="237" t="b">
        <v>0</v>
      </c>
      <c r="R877" s="237" t="str">
        <f t="shared" si="27"/>
        <v>LOW</v>
      </c>
      <c r="S877" s="238">
        <v>44110.0</v>
      </c>
      <c r="T877" s="243">
        <f t="shared" si="30"/>
        <v>44601</v>
      </c>
      <c r="U877" s="237" t="str">
        <f t="shared" si="31"/>
        <v>DUE COMM</v>
      </c>
      <c r="V877" s="237" t="str">
        <f t="shared" si="16"/>
        <v> </v>
      </c>
      <c r="W877" s="83"/>
      <c r="X877" s="83"/>
      <c r="Y877" s="83"/>
      <c r="Z877" s="83"/>
      <c r="AA877" s="83"/>
      <c r="AB877" s="83"/>
      <c r="AC877" s="83"/>
      <c r="AD877" s="83"/>
      <c r="AE877" s="83"/>
    </row>
    <row r="878">
      <c r="A878" s="233">
        <v>13241.0</v>
      </c>
      <c r="B878" s="234" t="s">
        <v>7858</v>
      </c>
      <c r="C878" s="230" t="b">
        <v>0</v>
      </c>
      <c r="D878" s="235" t="s">
        <v>7552</v>
      </c>
      <c r="E878" s="236" t="str">
        <f t="shared" si="1"/>
        <v>#VALUE!</v>
      </c>
      <c r="F878" s="236" t="str">
        <f t="shared" si="2"/>
        <v>#VALUE!</v>
      </c>
      <c r="G878" s="236" t="str">
        <f t="shared" si="3"/>
        <v>#VALUE!</v>
      </c>
      <c r="H878" s="236" t="str">
        <f t="shared" si="4"/>
        <v>#VALUE!</v>
      </c>
      <c r="I878" s="236" t="str">
        <f t="shared" si="5"/>
        <v>#VALUE!</v>
      </c>
      <c r="J878" s="236" t="str">
        <f t="shared" si="6"/>
        <v>#VALUE!</v>
      </c>
      <c r="K878" s="236" t="str">
        <f t="shared" si="7"/>
        <v>#VALUE!</v>
      </c>
      <c r="L878" s="236" t="str">
        <f t="shared" si="8"/>
        <v>#VALUE!</v>
      </c>
      <c r="M878" s="236" t="str">
        <f t="shared" si="9"/>
        <v>OPI RX</v>
      </c>
      <c r="N878" s="236" t="str">
        <f t="shared" si="10"/>
        <v>#VALUE!</v>
      </c>
      <c r="O878" s="236" t="str">
        <f t="shared" si="11"/>
        <v>#VALUE!</v>
      </c>
      <c r="P878" s="237" t="str">
        <f t="shared" si="12"/>
        <v>OPIOIDS</v>
      </c>
      <c r="Q878" s="237" t="b">
        <v>0</v>
      </c>
      <c r="R878" s="237" t="str">
        <f t="shared" si="27"/>
        <v>LOW</v>
      </c>
      <c r="S878" s="238"/>
      <c r="T878" s="238" t="str">
        <f t="shared" si="30"/>
        <v>  -  </v>
      </c>
      <c r="U878" s="237" t="str">
        <f t="shared" si="31"/>
        <v>DUE COMM</v>
      </c>
      <c r="V878" s="237" t="str">
        <f t="shared" si="16"/>
        <v> </v>
      </c>
      <c r="W878" s="83"/>
      <c r="X878" s="83"/>
      <c r="Y878" s="83"/>
      <c r="Z878" s="83"/>
      <c r="AA878" s="83"/>
      <c r="AB878" s="83"/>
      <c r="AC878" s="83"/>
      <c r="AD878" s="83"/>
      <c r="AE878" s="83"/>
    </row>
    <row r="879">
      <c r="A879" s="233">
        <v>13247.0</v>
      </c>
      <c r="B879" s="234" t="s">
        <v>7606</v>
      </c>
      <c r="C879" s="230" t="b">
        <v>1</v>
      </c>
      <c r="D879" s="243">
        <v>44498.0</v>
      </c>
      <c r="E879" s="236" t="str">
        <f t="shared" si="1"/>
        <v>#VALUE!</v>
      </c>
      <c r="F879" s="236" t="str">
        <f t="shared" si="2"/>
        <v>#VALUE!</v>
      </c>
      <c r="G879" s="236" t="str">
        <f t="shared" si="3"/>
        <v>#VALUE!</v>
      </c>
      <c r="H879" s="236" t="str">
        <f t="shared" si="4"/>
        <v>#VALUE!</v>
      </c>
      <c r="I879" s="236" t="str">
        <f t="shared" si="5"/>
        <v>#VALUE!</v>
      </c>
      <c r="J879" s="236" t="str">
        <f t="shared" si="6"/>
        <v>#VALUE!</v>
      </c>
      <c r="K879" s="236" t="str">
        <f t="shared" si="7"/>
        <v>#VALUE!</v>
      </c>
      <c r="L879" s="236" t="str">
        <f t="shared" si="8"/>
        <v>#VALUE!</v>
      </c>
      <c r="M879" s="236" t="str">
        <f t="shared" si="9"/>
        <v>OPI RX</v>
      </c>
      <c r="N879" s="236" t="str">
        <f t="shared" si="10"/>
        <v>#VALUE!</v>
      </c>
      <c r="O879" s="236" t="str">
        <f t="shared" si="11"/>
        <v>#VALUE!</v>
      </c>
      <c r="P879" s="237" t="str">
        <f t="shared" si="12"/>
        <v>OPIOIDS</v>
      </c>
      <c r="Q879" s="234" t="b">
        <v>0</v>
      </c>
      <c r="R879" s="237" t="str">
        <f t="shared" si="27"/>
        <v>LOW</v>
      </c>
      <c r="S879" s="238">
        <v>44467.0</v>
      </c>
      <c r="T879" s="243">
        <f t="shared" si="30"/>
        <v>44498</v>
      </c>
      <c r="U879" s="237" t="str">
        <f t="shared" si="31"/>
        <v> </v>
      </c>
      <c r="V879" s="237" t="str">
        <f t="shared" si="16"/>
        <v> </v>
      </c>
      <c r="W879" s="83"/>
      <c r="X879" s="83"/>
      <c r="Y879" s="83"/>
      <c r="Z879" s="83"/>
      <c r="AA879" s="83"/>
      <c r="AB879" s="83"/>
      <c r="AC879" s="83"/>
      <c r="AD879" s="83"/>
      <c r="AE879" s="83"/>
    </row>
    <row r="880">
      <c r="A880" s="244">
        <v>13249.0</v>
      </c>
      <c r="B880" s="245" t="s">
        <v>7585</v>
      </c>
      <c r="C880" s="231" t="b">
        <v>0</v>
      </c>
      <c r="D880" s="235" t="s">
        <v>7552</v>
      </c>
      <c r="E880" s="236" t="str">
        <f t="shared" si="1"/>
        <v>#VALUE!</v>
      </c>
      <c r="F880" s="236" t="str">
        <f t="shared" si="2"/>
        <v>OPI RX</v>
      </c>
      <c r="G880" s="236" t="str">
        <f t="shared" si="3"/>
        <v>#VALUE!</v>
      </c>
      <c r="H880" s="236" t="str">
        <f t="shared" si="4"/>
        <v>#VALUE!</v>
      </c>
      <c r="I880" s="236" t="str">
        <f t="shared" si="5"/>
        <v>#VALUE!</v>
      </c>
      <c r="J880" s="236" t="str">
        <f t="shared" si="6"/>
        <v>#VALUE!</v>
      </c>
      <c r="K880" s="236" t="str">
        <f t="shared" si="7"/>
        <v>#VALUE!</v>
      </c>
      <c r="L880" s="236" t="str">
        <f t="shared" si="8"/>
        <v>#VALUE!</v>
      </c>
      <c r="M880" s="236" t="str">
        <f t="shared" si="9"/>
        <v>#VALUE!</v>
      </c>
      <c r="N880" s="236" t="str">
        <f t="shared" si="10"/>
        <v>#VALUE!</v>
      </c>
      <c r="O880" s="236" t="str">
        <f t="shared" si="11"/>
        <v>#VALUE!</v>
      </c>
      <c r="P880" s="237" t="str">
        <f t="shared" si="12"/>
        <v>OPIOIDS</v>
      </c>
      <c r="Q880" s="237" t="b">
        <v>0</v>
      </c>
      <c r="R880" s="237" t="str">
        <f t="shared" si="27"/>
        <v>LOW</v>
      </c>
      <c r="S880" s="238"/>
      <c r="T880" s="238" t="str">
        <f t="shared" si="30"/>
        <v>  -  </v>
      </c>
      <c r="U880" s="237" t="str">
        <f t="shared" si="31"/>
        <v>DUE COMM</v>
      </c>
      <c r="V880" s="237" t="str">
        <f t="shared" si="16"/>
        <v> </v>
      </c>
      <c r="W880" s="83"/>
      <c r="X880" s="83"/>
      <c r="Y880" s="83"/>
      <c r="Z880" s="83"/>
      <c r="AA880" s="83"/>
      <c r="AB880" s="83"/>
      <c r="AC880" s="83"/>
      <c r="AD880" s="83"/>
      <c r="AE880" s="83"/>
    </row>
    <row r="881">
      <c r="A881" s="233">
        <v>13260.0</v>
      </c>
      <c r="B881" s="239" t="s">
        <v>7552</v>
      </c>
      <c r="C881" s="231" t="b">
        <v>1</v>
      </c>
      <c r="D881" s="235">
        <v>44614.0</v>
      </c>
      <c r="E881" s="236" t="str">
        <f t="shared" si="1"/>
        <v>#VALUE!</v>
      </c>
      <c r="F881" s="236" t="str">
        <f t="shared" si="2"/>
        <v>#VALUE!</v>
      </c>
      <c r="G881" s="236" t="str">
        <f t="shared" si="3"/>
        <v>#VALUE!</v>
      </c>
      <c r="H881" s="236" t="str">
        <f t="shared" si="4"/>
        <v>#VALUE!</v>
      </c>
      <c r="I881" s="236" t="str">
        <f t="shared" si="5"/>
        <v>#VALUE!</v>
      </c>
      <c r="J881" s="236" t="str">
        <f t="shared" si="6"/>
        <v>#VALUE!</v>
      </c>
      <c r="K881" s="236" t="str">
        <f t="shared" si="7"/>
        <v>#VALUE!</v>
      </c>
      <c r="L881" s="236" t="str">
        <f t="shared" si="8"/>
        <v>#VALUE!</v>
      </c>
      <c r="M881" s="236" t="str">
        <f t="shared" si="9"/>
        <v>#VALUE!</v>
      </c>
      <c r="N881" s="236" t="str">
        <f t="shared" si="10"/>
        <v>#VALUE!</v>
      </c>
      <c r="O881" s="236" t="str">
        <f t="shared" si="11"/>
        <v>#VALUE!</v>
      </c>
      <c r="P881" s="237" t="str">
        <f t="shared" si="12"/>
        <v>NO RX</v>
      </c>
      <c r="Q881" s="237" t="b">
        <v>1</v>
      </c>
      <c r="R881" s="237" t="str">
        <f t="shared" si="27"/>
        <v>HIGH</v>
      </c>
      <c r="S881" s="238">
        <v>44474.0</v>
      </c>
      <c r="T881" s="243">
        <f t="shared" si="30"/>
        <v>44614</v>
      </c>
      <c r="U881" s="237" t="str">
        <f t="shared" si="31"/>
        <v> </v>
      </c>
      <c r="V881" s="237" t="str">
        <f t="shared" si="16"/>
        <v> </v>
      </c>
      <c r="W881" s="83"/>
      <c r="X881" s="83"/>
      <c r="Y881" s="83"/>
      <c r="Z881" s="83"/>
      <c r="AA881" s="83"/>
      <c r="AB881" s="83"/>
      <c r="AC881" s="83"/>
      <c r="AD881" s="83"/>
      <c r="AE881" s="83"/>
    </row>
    <row r="882">
      <c r="A882" s="244">
        <v>13261.0</v>
      </c>
      <c r="B882" s="245" t="s">
        <v>7754</v>
      </c>
      <c r="C882" s="230" t="b">
        <v>1</v>
      </c>
      <c r="D882" s="243">
        <v>44453.0</v>
      </c>
      <c r="E882" s="236" t="str">
        <f t="shared" si="1"/>
        <v>#VALUE!</v>
      </c>
      <c r="F882" s="236" t="str">
        <f t="shared" si="2"/>
        <v>#VALUE!</v>
      </c>
      <c r="G882" s="236" t="str">
        <f t="shared" si="3"/>
        <v>#VALUE!</v>
      </c>
      <c r="H882" s="236" t="str">
        <f t="shared" si="4"/>
        <v>#VALUE!</v>
      </c>
      <c r="I882" s="236" t="str">
        <f t="shared" si="5"/>
        <v>#VALUE!</v>
      </c>
      <c r="J882" s="236" t="str">
        <f t="shared" si="6"/>
        <v>#VALUE!</v>
      </c>
      <c r="K882" s="236" t="str">
        <f t="shared" si="7"/>
        <v>#VALUE!</v>
      </c>
      <c r="L882" s="236" t="str">
        <f t="shared" si="8"/>
        <v>#VALUE!</v>
      </c>
      <c r="M882" s="236" t="str">
        <f t="shared" si="9"/>
        <v>#VALUE!</v>
      </c>
      <c r="N882" s="236" t="str">
        <f t="shared" si="10"/>
        <v>#VALUE!</v>
      </c>
      <c r="O882" s="236" t="str">
        <f t="shared" si="11"/>
        <v>#VALUE!</v>
      </c>
      <c r="P882" s="237" t="str">
        <f t="shared" si="12"/>
        <v>NO RX</v>
      </c>
      <c r="Q882" s="237" t="b">
        <v>0</v>
      </c>
      <c r="R882" s="237" t="str">
        <f t="shared" si="27"/>
        <v>LOW</v>
      </c>
      <c r="S882" s="238"/>
      <c r="T882" s="243">
        <f t="shared" si="30"/>
        <v>44453</v>
      </c>
      <c r="U882" s="237" t="str">
        <f t="shared" si="31"/>
        <v>DUE COMM</v>
      </c>
      <c r="V882" s="237" t="str">
        <f t="shared" si="16"/>
        <v> </v>
      </c>
      <c r="W882" s="83"/>
      <c r="X882" s="83"/>
      <c r="Y882" s="83"/>
      <c r="Z882" s="83"/>
      <c r="AA882" s="83"/>
      <c r="AB882" s="83"/>
      <c r="AC882" s="83"/>
      <c r="AD882" s="83"/>
      <c r="AE882" s="83"/>
    </row>
    <row r="883">
      <c r="A883" s="233">
        <v>13263.0</v>
      </c>
      <c r="B883" s="234" t="s">
        <v>7570</v>
      </c>
      <c r="C883" s="230" t="b">
        <v>1</v>
      </c>
      <c r="D883" s="235">
        <v>44582.0</v>
      </c>
      <c r="E883" s="236" t="str">
        <f t="shared" si="1"/>
        <v>#VALUE!</v>
      </c>
      <c r="F883" s="236" t="str">
        <f t="shared" si="2"/>
        <v>#VALUE!</v>
      </c>
      <c r="G883" s="236" t="str">
        <f t="shared" si="3"/>
        <v>#VALUE!</v>
      </c>
      <c r="H883" s="236" t="str">
        <f t="shared" si="4"/>
        <v>#VALUE!</v>
      </c>
      <c r="I883" s="236" t="str">
        <f t="shared" si="5"/>
        <v>#VALUE!</v>
      </c>
      <c r="J883" s="236" t="str">
        <f t="shared" si="6"/>
        <v>#VALUE!</v>
      </c>
      <c r="K883" s="236" t="str">
        <f t="shared" si="7"/>
        <v>#VALUE!</v>
      </c>
      <c r="L883" s="236" t="str">
        <f t="shared" si="8"/>
        <v>#VALUE!</v>
      </c>
      <c r="M883" s="236" t="str">
        <f t="shared" si="9"/>
        <v>#VALUE!</v>
      </c>
      <c r="N883" s="236" t="str">
        <f t="shared" si="10"/>
        <v>#VALUE!</v>
      </c>
      <c r="O883" s="236" t="str">
        <f t="shared" si="11"/>
        <v>#VALUE!</v>
      </c>
      <c r="P883" s="237" t="str">
        <f t="shared" si="12"/>
        <v>NO RX</v>
      </c>
      <c r="Q883" s="237" t="b">
        <v>0</v>
      </c>
      <c r="R883" s="237" t="str">
        <f t="shared" si="27"/>
        <v>LOW</v>
      </c>
      <c r="S883" s="238"/>
      <c r="T883" s="243">
        <f t="shared" si="30"/>
        <v>44582</v>
      </c>
      <c r="U883" s="237" t="str">
        <f t="shared" si="31"/>
        <v>DUE COMM</v>
      </c>
      <c r="V883" s="237" t="str">
        <f t="shared" si="16"/>
        <v> </v>
      </c>
      <c r="W883" s="83"/>
      <c r="X883" s="83"/>
      <c r="Y883" s="83"/>
      <c r="Z883" s="83"/>
      <c r="AA883" s="83"/>
      <c r="AB883" s="83"/>
      <c r="AC883" s="83"/>
      <c r="AD883" s="83"/>
      <c r="AE883" s="83"/>
    </row>
    <row r="884">
      <c r="A884" s="244">
        <v>13270.0</v>
      </c>
      <c r="B884" s="245" t="s">
        <v>7594</v>
      </c>
      <c r="C884" s="230" t="b">
        <v>0</v>
      </c>
      <c r="D884" s="235" t="s">
        <v>7552</v>
      </c>
      <c r="E884" s="236" t="str">
        <f t="shared" si="1"/>
        <v>OPI RX</v>
      </c>
      <c r="F884" s="236" t="str">
        <f t="shared" si="2"/>
        <v>#VALUE!</v>
      </c>
      <c r="G884" s="236" t="str">
        <f t="shared" si="3"/>
        <v>#VALUE!</v>
      </c>
      <c r="H884" s="236" t="str">
        <f t="shared" si="4"/>
        <v>#VALUE!</v>
      </c>
      <c r="I884" s="236" t="str">
        <f t="shared" si="5"/>
        <v>#VALUE!</v>
      </c>
      <c r="J884" s="236" t="str">
        <f t="shared" si="6"/>
        <v>#VALUE!</v>
      </c>
      <c r="K884" s="236" t="str">
        <f t="shared" si="7"/>
        <v>#VALUE!</v>
      </c>
      <c r="L884" s="236" t="str">
        <f t="shared" si="8"/>
        <v>#VALUE!</v>
      </c>
      <c r="M884" s="236" t="str">
        <f t="shared" si="9"/>
        <v>#VALUE!</v>
      </c>
      <c r="N884" s="236" t="str">
        <f t="shared" si="10"/>
        <v>#VALUE!</v>
      </c>
      <c r="O884" s="236" t="str">
        <f t="shared" si="11"/>
        <v>#VALUE!</v>
      </c>
      <c r="P884" s="237" t="str">
        <f t="shared" si="12"/>
        <v>OPIOIDS</v>
      </c>
      <c r="Q884" s="237" t="b">
        <v>0</v>
      </c>
      <c r="R884" s="237" t="str">
        <f t="shared" si="27"/>
        <v>LOW</v>
      </c>
      <c r="S884" s="238"/>
      <c r="T884" s="238" t="str">
        <f t="shared" si="30"/>
        <v>  -  </v>
      </c>
      <c r="U884" s="237" t="str">
        <f t="shared" si="31"/>
        <v>DUE COMM</v>
      </c>
      <c r="V884" s="237" t="str">
        <f t="shared" si="16"/>
        <v> </v>
      </c>
      <c r="W884" s="83"/>
      <c r="X884" s="83"/>
      <c r="Y884" s="83"/>
      <c r="Z884" s="83"/>
      <c r="AA884" s="83"/>
      <c r="AB884" s="83"/>
      <c r="AC884" s="83"/>
      <c r="AD884" s="83"/>
      <c r="AE884" s="83"/>
    </row>
    <row r="885">
      <c r="A885" s="233">
        <v>13272.0</v>
      </c>
      <c r="B885" s="234" t="s">
        <v>7893</v>
      </c>
      <c r="C885" s="231" t="b">
        <v>0</v>
      </c>
      <c r="D885" s="235" t="s">
        <v>7552</v>
      </c>
      <c r="E885" s="236" t="str">
        <f t="shared" si="1"/>
        <v>#VALUE!</v>
      </c>
      <c r="F885" s="236" t="str">
        <f t="shared" si="2"/>
        <v>OPI RX</v>
      </c>
      <c r="G885" s="236" t="str">
        <f t="shared" si="3"/>
        <v>#VALUE!</v>
      </c>
      <c r="H885" s="236" t="str">
        <f t="shared" si="4"/>
        <v>#VALUE!</v>
      </c>
      <c r="I885" s="236" t="str">
        <f t="shared" si="5"/>
        <v>#VALUE!</v>
      </c>
      <c r="J885" s="236" t="str">
        <f t="shared" si="6"/>
        <v>#VALUE!</v>
      </c>
      <c r="K885" s="236" t="str">
        <f t="shared" si="7"/>
        <v>#VALUE!</v>
      </c>
      <c r="L885" s="236" t="str">
        <f t="shared" si="8"/>
        <v>#VALUE!</v>
      </c>
      <c r="M885" s="236" t="str">
        <f t="shared" si="9"/>
        <v>#VALUE!</v>
      </c>
      <c r="N885" s="236" t="str">
        <f t="shared" si="10"/>
        <v>#VALUE!</v>
      </c>
      <c r="O885" s="236" t="str">
        <f t="shared" si="11"/>
        <v>#VALUE!</v>
      </c>
      <c r="P885" s="237" t="str">
        <f t="shared" si="12"/>
        <v>OPIOIDS</v>
      </c>
      <c r="Q885" s="237" t="b">
        <v>0</v>
      </c>
      <c r="R885" s="237" t="str">
        <f t="shared" si="27"/>
        <v>LOW</v>
      </c>
      <c r="S885" s="238"/>
      <c r="T885" s="238" t="str">
        <f t="shared" si="30"/>
        <v>  -  </v>
      </c>
      <c r="U885" s="237" t="str">
        <f t="shared" si="31"/>
        <v>DUE COMM</v>
      </c>
      <c r="V885" s="237" t="str">
        <f t="shared" si="16"/>
        <v> </v>
      </c>
      <c r="W885" s="83"/>
      <c r="X885" s="83"/>
      <c r="Y885" s="83"/>
      <c r="Z885" s="83"/>
      <c r="AA885" s="83"/>
      <c r="AB885" s="83"/>
      <c r="AC885" s="83"/>
      <c r="AD885" s="83"/>
      <c r="AE885" s="83"/>
    </row>
    <row r="886">
      <c r="A886" s="233">
        <v>13273.0</v>
      </c>
      <c r="B886" s="234" t="s">
        <v>7556</v>
      </c>
      <c r="C886" s="231" t="b">
        <v>1</v>
      </c>
      <c r="D886" s="235">
        <v>44577.0</v>
      </c>
      <c r="E886" s="236" t="str">
        <f t="shared" si="1"/>
        <v>OPI RX</v>
      </c>
      <c r="F886" s="236" t="str">
        <f t="shared" si="2"/>
        <v>#VALUE!</v>
      </c>
      <c r="G886" s="236" t="str">
        <f t="shared" si="3"/>
        <v>#VALUE!</v>
      </c>
      <c r="H886" s="236" t="str">
        <f t="shared" si="4"/>
        <v>#VALUE!</v>
      </c>
      <c r="I886" s="236" t="str">
        <f t="shared" si="5"/>
        <v>#VALUE!</v>
      </c>
      <c r="J886" s="236" t="str">
        <f t="shared" si="6"/>
        <v>#VALUE!</v>
      </c>
      <c r="K886" s="236" t="str">
        <f t="shared" si="7"/>
        <v>#VALUE!</v>
      </c>
      <c r="L886" s="236" t="str">
        <f t="shared" si="8"/>
        <v>#VALUE!</v>
      </c>
      <c r="M886" s="236" t="str">
        <f t="shared" si="9"/>
        <v>#VALUE!</v>
      </c>
      <c r="N886" s="236" t="str">
        <f t="shared" si="10"/>
        <v>#VALUE!</v>
      </c>
      <c r="O886" s="236" t="str">
        <f t="shared" si="11"/>
        <v>#VALUE!</v>
      </c>
      <c r="P886" s="237" t="str">
        <f t="shared" si="12"/>
        <v>OPIOIDS</v>
      </c>
      <c r="Q886" s="237" t="b">
        <v>1</v>
      </c>
      <c r="R886" s="237" t="str">
        <f t="shared" si="27"/>
        <v>HIGH</v>
      </c>
      <c r="S886" s="238"/>
      <c r="T886" s="243">
        <f t="shared" si="30"/>
        <v>44577</v>
      </c>
      <c r="U886" s="237" t="str">
        <f t="shared" si="31"/>
        <v>DUE COMM</v>
      </c>
      <c r="V886" s="237" t="str">
        <f t="shared" si="16"/>
        <v> </v>
      </c>
      <c r="W886" s="83"/>
      <c r="X886" s="83"/>
      <c r="Y886" s="83"/>
      <c r="Z886" s="83"/>
      <c r="AA886" s="83"/>
      <c r="AB886" s="83"/>
      <c r="AC886" s="83"/>
      <c r="AD886" s="83"/>
      <c r="AE886" s="83"/>
    </row>
    <row r="887">
      <c r="A887" s="244">
        <v>13278.0</v>
      </c>
      <c r="B887" s="245" t="s">
        <v>7576</v>
      </c>
      <c r="C887" s="231" t="b">
        <v>1</v>
      </c>
      <c r="D887" s="235">
        <v>44616.0</v>
      </c>
      <c r="E887" s="236" t="str">
        <f t="shared" si="1"/>
        <v>#VALUE!</v>
      </c>
      <c r="F887" s="236" t="str">
        <f t="shared" si="2"/>
        <v>#VALUE!</v>
      </c>
      <c r="G887" s="236" t="str">
        <f t="shared" si="3"/>
        <v>#VALUE!</v>
      </c>
      <c r="H887" s="236" t="str">
        <f t="shared" si="4"/>
        <v>#VALUE!</v>
      </c>
      <c r="I887" s="236" t="str">
        <f t="shared" si="5"/>
        <v>#VALUE!</v>
      </c>
      <c r="J887" s="236" t="str">
        <f t="shared" si="6"/>
        <v>#VALUE!</v>
      </c>
      <c r="K887" s="236" t="str">
        <f t="shared" si="7"/>
        <v>#VALUE!</v>
      </c>
      <c r="L887" s="236" t="str">
        <f t="shared" si="8"/>
        <v>#VALUE!</v>
      </c>
      <c r="M887" s="236" t="str">
        <f t="shared" si="9"/>
        <v>#VALUE!</v>
      </c>
      <c r="N887" s="236" t="str">
        <f t="shared" si="10"/>
        <v>#VALUE!</v>
      </c>
      <c r="O887" s="236" t="str">
        <f t="shared" si="11"/>
        <v>#VALUE!</v>
      </c>
      <c r="P887" s="237" t="str">
        <f t="shared" si="12"/>
        <v>NO RX</v>
      </c>
      <c r="Q887" s="237" t="b">
        <v>0</v>
      </c>
      <c r="R887" s="237" t="str">
        <f t="shared" si="27"/>
        <v>LOW</v>
      </c>
      <c r="S887" s="238"/>
      <c r="T887" s="243">
        <f t="shared" si="30"/>
        <v>44616</v>
      </c>
      <c r="U887" s="237" t="str">
        <f t="shared" si="31"/>
        <v>DUE COMM</v>
      </c>
      <c r="V887" s="237" t="str">
        <f t="shared" si="16"/>
        <v> </v>
      </c>
      <c r="W887" s="83"/>
      <c r="X887" s="83"/>
      <c r="Y887" s="83"/>
      <c r="Z887" s="83"/>
      <c r="AA887" s="83"/>
      <c r="AB887" s="83"/>
      <c r="AC887" s="83"/>
      <c r="AD887" s="83"/>
      <c r="AE887" s="83"/>
    </row>
    <row r="888">
      <c r="A888" s="244">
        <v>13283.0</v>
      </c>
      <c r="B888" s="246" t="s">
        <v>7894</v>
      </c>
      <c r="C888" s="230" t="b">
        <v>1</v>
      </c>
      <c r="D888" s="235">
        <v>44582.0</v>
      </c>
      <c r="E888" s="236" t="str">
        <f t="shared" si="1"/>
        <v>#VALUE!</v>
      </c>
      <c r="F888" s="236" t="str">
        <f t="shared" si="2"/>
        <v>OPI RX</v>
      </c>
      <c r="G888" s="236" t="str">
        <f t="shared" si="3"/>
        <v>OPI RX</v>
      </c>
      <c r="H888" s="236" t="str">
        <f t="shared" si="4"/>
        <v>#VALUE!</v>
      </c>
      <c r="I888" s="236" t="str">
        <f t="shared" si="5"/>
        <v>#VALUE!</v>
      </c>
      <c r="J888" s="236" t="str">
        <f t="shared" si="6"/>
        <v>#VALUE!</v>
      </c>
      <c r="K888" s="236" t="str">
        <f t="shared" si="7"/>
        <v>#VALUE!</v>
      </c>
      <c r="L888" s="236" t="str">
        <f t="shared" si="8"/>
        <v>#VALUE!</v>
      </c>
      <c r="M888" s="236" t="str">
        <f t="shared" si="9"/>
        <v>#VALUE!</v>
      </c>
      <c r="N888" s="236" t="str">
        <f t="shared" si="10"/>
        <v>#VALUE!</v>
      </c>
      <c r="O888" s="236" t="str">
        <f t="shared" si="11"/>
        <v>#VALUE!</v>
      </c>
      <c r="P888" s="237" t="str">
        <f t="shared" si="12"/>
        <v>OPIOIDS</v>
      </c>
      <c r="Q888" s="234" t="b">
        <v>1</v>
      </c>
      <c r="R888" s="237" t="str">
        <f t="shared" si="27"/>
        <v>HIGH</v>
      </c>
      <c r="S888" s="238"/>
      <c r="T888" s="243">
        <f t="shared" si="30"/>
        <v>44582</v>
      </c>
      <c r="U888" s="237" t="str">
        <f t="shared" si="31"/>
        <v>DUE COMM</v>
      </c>
      <c r="V888" s="237" t="str">
        <f t="shared" si="16"/>
        <v> </v>
      </c>
      <c r="W888" s="83"/>
      <c r="X888" s="83"/>
      <c r="Y888" s="83"/>
      <c r="Z888" s="83"/>
      <c r="AA888" s="83"/>
      <c r="AB888" s="83"/>
      <c r="AC888" s="83"/>
      <c r="AD888" s="83"/>
      <c r="AE888" s="83"/>
    </row>
    <row r="889">
      <c r="A889" s="233">
        <v>13285.0</v>
      </c>
      <c r="B889" s="234" t="s">
        <v>7576</v>
      </c>
      <c r="C889" s="230" t="b">
        <v>0</v>
      </c>
      <c r="D889" s="235" t="s">
        <v>7552</v>
      </c>
      <c r="E889" s="236" t="str">
        <f t="shared" si="1"/>
        <v>#VALUE!</v>
      </c>
      <c r="F889" s="236" t="str">
        <f t="shared" si="2"/>
        <v>#VALUE!</v>
      </c>
      <c r="G889" s="236" t="str">
        <f t="shared" si="3"/>
        <v>#VALUE!</v>
      </c>
      <c r="H889" s="236" t="str">
        <f t="shared" si="4"/>
        <v>#VALUE!</v>
      </c>
      <c r="I889" s="236" t="str">
        <f t="shared" si="5"/>
        <v>#VALUE!</v>
      </c>
      <c r="J889" s="236" t="str">
        <f t="shared" si="6"/>
        <v>#VALUE!</v>
      </c>
      <c r="K889" s="236" t="str">
        <f t="shared" si="7"/>
        <v>#VALUE!</v>
      </c>
      <c r="L889" s="236" t="str">
        <f t="shared" si="8"/>
        <v>#VALUE!</v>
      </c>
      <c r="M889" s="236" t="str">
        <f t="shared" si="9"/>
        <v>#VALUE!</v>
      </c>
      <c r="N889" s="236" t="str">
        <f t="shared" si="10"/>
        <v>#VALUE!</v>
      </c>
      <c r="O889" s="236" t="str">
        <f t="shared" si="11"/>
        <v>#VALUE!</v>
      </c>
      <c r="P889" s="237" t="str">
        <f t="shared" si="12"/>
        <v>NO RX</v>
      </c>
      <c r="Q889" s="237" t="b">
        <v>0</v>
      </c>
      <c r="R889" s="237" t="str">
        <f t="shared" si="27"/>
        <v>LOW</v>
      </c>
      <c r="S889" s="238"/>
      <c r="T889" s="238" t="str">
        <f t="shared" si="30"/>
        <v>  -  </v>
      </c>
      <c r="U889" s="237" t="str">
        <f t="shared" si="31"/>
        <v>DUE COMM</v>
      </c>
      <c r="V889" s="237" t="str">
        <f t="shared" si="16"/>
        <v> </v>
      </c>
      <c r="W889" s="83"/>
      <c r="X889" s="83"/>
      <c r="Y889" s="83"/>
      <c r="Z889" s="83"/>
      <c r="AA889" s="83"/>
      <c r="AB889" s="83"/>
      <c r="AC889" s="83"/>
      <c r="AD889" s="83"/>
      <c r="AE889" s="83"/>
    </row>
    <row r="890">
      <c r="A890" s="233">
        <v>13288.0</v>
      </c>
      <c r="B890" s="234" t="s">
        <v>7570</v>
      </c>
      <c r="C890" s="230" t="b">
        <v>0</v>
      </c>
      <c r="D890" s="235" t="s">
        <v>7552</v>
      </c>
      <c r="E890" s="236" t="str">
        <f t="shared" si="1"/>
        <v>#VALUE!</v>
      </c>
      <c r="F890" s="236" t="str">
        <f t="shared" si="2"/>
        <v>#VALUE!</v>
      </c>
      <c r="G890" s="236" t="str">
        <f t="shared" si="3"/>
        <v>#VALUE!</v>
      </c>
      <c r="H890" s="236" t="str">
        <f t="shared" si="4"/>
        <v>#VALUE!</v>
      </c>
      <c r="I890" s="236" t="str">
        <f t="shared" si="5"/>
        <v>#VALUE!</v>
      </c>
      <c r="J890" s="236" t="str">
        <f t="shared" si="6"/>
        <v>#VALUE!</v>
      </c>
      <c r="K890" s="236" t="str">
        <f t="shared" si="7"/>
        <v>#VALUE!</v>
      </c>
      <c r="L890" s="236" t="str">
        <f t="shared" si="8"/>
        <v>#VALUE!</v>
      </c>
      <c r="M890" s="236" t="str">
        <f t="shared" si="9"/>
        <v>#VALUE!</v>
      </c>
      <c r="N890" s="236" t="str">
        <f t="shared" si="10"/>
        <v>#VALUE!</v>
      </c>
      <c r="O890" s="236" t="str">
        <f t="shared" si="11"/>
        <v>#VALUE!</v>
      </c>
      <c r="P890" s="237" t="str">
        <f t="shared" si="12"/>
        <v>NO RX</v>
      </c>
      <c r="Q890" s="234" t="b">
        <v>0</v>
      </c>
      <c r="R890" s="237" t="str">
        <f t="shared" si="27"/>
        <v>LOW</v>
      </c>
      <c r="S890" s="238"/>
      <c r="T890" s="238" t="str">
        <f t="shared" si="30"/>
        <v>  -  </v>
      </c>
      <c r="U890" s="237" t="str">
        <f t="shared" si="31"/>
        <v>DUE COMM</v>
      </c>
      <c r="V890" s="237" t="str">
        <f t="shared" si="16"/>
        <v> </v>
      </c>
      <c r="W890" s="83"/>
      <c r="X890" s="83"/>
      <c r="Y890" s="83"/>
      <c r="Z890" s="83"/>
      <c r="AA890" s="83"/>
      <c r="AB890" s="83"/>
      <c r="AC890" s="83"/>
      <c r="AD890" s="83"/>
      <c r="AE890" s="83"/>
    </row>
    <row r="891">
      <c r="A891" s="233">
        <v>13290.0</v>
      </c>
      <c r="B891" s="234" t="s">
        <v>7585</v>
      </c>
      <c r="C891" s="231" t="b">
        <v>0</v>
      </c>
      <c r="D891" s="235" t="s">
        <v>7552</v>
      </c>
      <c r="E891" s="236" t="str">
        <f t="shared" si="1"/>
        <v>#VALUE!</v>
      </c>
      <c r="F891" s="236" t="str">
        <f t="shared" si="2"/>
        <v>OPI RX</v>
      </c>
      <c r="G891" s="236" t="str">
        <f t="shared" si="3"/>
        <v>#VALUE!</v>
      </c>
      <c r="H891" s="236" t="str">
        <f t="shared" si="4"/>
        <v>#VALUE!</v>
      </c>
      <c r="I891" s="236" t="str">
        <f t="shared" si="5"/>
        <v>#VALUE!</v>
      </c>
      <c r="J891" s="236" t="str">
        <f t="shared" si="6"/>
        <v>#VALUE!</v>
      </c>
      <c r="K891" s="236" t="str">
        <f t="shared" si="7"/>
        <v>#VALUE!</v>
      </c>
      <c r="L891" s="236" t="str">
        <f t="shared" si="8"/>
        <v>#VALUE!</v>
      </c>
      <c r="M891" s="236" t="str">
        <f t="shared" si="9"/>
        <v>#VALUE!</v>
      </c>
      <c r="N891" s="236" t="str">
        <f t="shared" si="10"/>
        <v>#VALUE!</v>
      </c>
      <c r="O891" s="236" t="str">
        <f t="shared" si="11"/>
        <v>#VALUE!</v>
      </c>
      <c r="P891" s="237" t="str">
        <f t="shared" si="12"/>
        <v>OPIOIDS</v>
      </c>
      <c r="Q891" s="234" t="b">
        <v>0</v>
      </c>
      <c r="R891" s="237" t="str">
        <f t="shared" si="27"/>
        <v>LOW</v>
      </c>
      <c r="S891" s="238"/>
      <c r="T891" s="238" t="str">
        <f t="shared" si="30"/>
        <v>  -  </v>
      </c>
      <c r="U891" s="237" t="str">
        <f t="shared" si="31"/>
        <v>DUE COMM</v>
      </c>
      <c r="V891" s="237" t="str">
        <f t="shared" si="16"/>
        <v> </v>
      </c>
      <c r="W891" s="83"/>
      <c r="X891" s="83"/>
      <c r="Y891" s="83"/>
      <c r="Z891" s="83"/>
      <c r="AA891" s="83"/>
      <c r="AB891" s="83"/>
      <c r="AC891" s="83"/>
      <c r="AD891" s="83"/>
      <c r="AE891" s="83"/>
    </row>
    <row r="892">
      <c r="A892" s="244">
        <v>13293.0</v>
      </c>
      <c r="B892" s="245" t="s">
        <v>7556</v>
      </c>
      <c r="C892" s="230" t="b">
        <v>1</v>
      </c>
      <c r="D892" s="243">
        <v>44480.0</v>
      </c>
      <c r="E892" s="236" t="str">
        <f t="shared" si="1"/>
        <v>OPI RX</v>
      </c>
      <c r="F892" s="236" t="str">
        <f t="shared" si="2"/>
        <v>#VALUE!</v>
      </c>
      <c r="G892" s="236" t="str">
        <f t="shared" si="3"/>
        <v>#VALUE!</v>
      </c>
      <c r="H892" s="236" t="str">
        <f t="shared" si="4"/>
        <v>#VALUE!</v>
      </c>
      <c r="I892" s="236" t="str">
        <f t="shared" si="5"/>
        <v>#VALUE!</v>
      </c>
      <c r="J892" s="236" t="str">
        <f t="shared" si="6"/>
        <v>#VALUE!</v>
      </c>
      <c r="K892" s="236" t="str">
        <f t="shared" si="7"/>
        <v>#VALUE!</v>
      </c>
      <c r="L892" s="236" t="str">
        <f t="shared" si="8"/>
        <v>#VALUE!</v>
      </c>
      <c r="M892" s="236" t="str">
        <f t="shared" si="9"/>
        <v>#VALUE!</v>
      </c>
      <c r="N892" s="236" t="str">
        <f t="shared" si="10"/>
        <v>#VALUE!</v>
      </c>
      <c r="O892" s="236" t="str">
        <f t="shared" si="11"/>
        <v>#VALUE!</v>
      </c>
      <c r="P892" s="237" t="str">
        <f t="shared" si="12"/>
        <v>OPIOIDS</v>
      </c>
      <c r="Q892" s="237" t="b">
        <v>1</v>
      </c>
      <c r="R892" s="237" t="str">
        <f t="shared" si="27"/>
        <v>HIGH</v>
      </c>
      <c r="S892" s="238">
        <v>44279.0</v>
      </c>
      <c r="T892" s="243">
        <f t="shared" si="30"/>
        <v>44480</v>
      </c>
      <c r="U892" s="237" t="str">
        <f t="shared" si="31"/>
        <v> </v>
      </c>
      <c r="V892" s="237" t="str">
        <f t="shared" si="16"/>
        <v> </v>
      </c>
      <c r="W892" s="83" t="s">
        <v>7895</v>
      </c>
      <c r="X892" s="83"/>
      <c r="Y892" s="83"/>
      <c r="Z892" s="83"/>
      <c r="AA892" s="83"/>
      <c r="AB892" s="83"/>
      <c r="AC892" s="83"/>
      <c r="AD892" s="83"/>
      <c r="AE892" s="83"/>
    </row>
    <row r="893">
      <c r="A893" s="241">
        <v>13299.0</v>
      </c>
      <c r="B893" s="245" t="s">
        <v>7627</v>
      </c>
      <c r="C893" s="231" t="b">
        <v>1</v>
      </c>
      <c r="D893" s="235">
        <v>44596.0</v>
      </c>
      <c r="E893" s="236" t="str">
        <f t="shared" si="1"/>
        <v>#VALUE!</v>
      </c>
      <c r="F893" s="236" t="str">
        <f t="shared" si="2"/>
        <v>OPI RX</v>
      </c>
      <c r="G893" s="236" t="str">
        <f t="shared" si="3"/>
        <v>#VALUE!</v>
      </c>
      <c r="H893" s="236" t="str">
        <f t="shared" si="4"/>
        <v>OPI RX</v>
      </c>
      <c r="I893" s="236" t="str">
        <f t="shared" si="5"/>
        <v>#VALUE!</v>
      </c>
      <c r="J893" s="236" t="str">
        <f t="shared" si="6"/>
        <v>#VALUE!</v>
      </c>
      <c r="K893" s="236" t="str">
        <f t="shared" si="7"/>
        <v>#VALUE!</v>
      </c>
      <c r="L893" s="236" t="str">
        <f t="shared" si="8"/>
        <v>#VALUE!</v>
      </c>
      <c r="M893" s="236" t="str">
        <f t="shared" si="9"/>
        <v>#VALUE!</v>
      </c>
      <c r="N893" s="236" t="str">
        <f t="shared" si="10"/>
        <v>#VALUE!</v>
      </c>
      <c r="O893" s="236" t="str">
        <f t="shared" si="11"/>
        <v>#VALUE!</v>
      </c>
      <c r="P893" s="237" t="str">
        <f t="shared" si="12"/>
        <v>OPIOIDS</v>
      </c>
      <c r="Q893" s="234" t="b">
        <v>0</v>
      </c>
      <c r="R893" s="237" t="str">
        <f t="shared" si="27"/>
        <v>LOW</v>
      </c>
      <c r="S893" s="242">
        <v>44559.0</v>
      </c>
      <c r="T893" s="243">
        <f t="shared" si="30"/>
        <v>44596</v>
      </c>
      <c r="U893" s="237"/>
      <c r="V893" s="237" t="str">
        <f t="shared" si="16"/>
        <v> </v>
      </c>
      <c r="W893" s="83"/>
      <c r="X893" s="83"/>
      <c r="Y893" s="83"/>
      <c r="Z893" s="83"/>
      <c r="AA893" s="83"/>
      <c r="AB893" s="83"/>
      <c r="AC893" s="83"/>
      <c r="AD893" s="83"/>
      <c r="AE893" s="83"/>
    </row>
    <row r="894">
      <c r="A894" s="233">
        <v>13305.0</v>
      </c>
      <c r="B894" s="239" t="s">
        <v>7552</v>
      </c>
      <c r="C894" s="231" t="b">
        <v>0</v>
      </c>
      <c r="D894" s="235" t="s">
        <v>7552</v>
      </c>
      <c r="E894" s="236" t="str">
        <f t="shared" si="1"/>
        <v>#VALUE!</v>
      </c>
      <c r="F894" s="236" t="str">
        <f t="shared" si="2"/>
        <v>#VALUE!</v>
      </c>
      <c r="G894" s="236" t="str">
        <f t="shared" si="3"/>
        <v>#VALUE!</v>
      </c>
      <c r="H894" s="236" t="str">
        <f t="shared" si="4"/>
        <v>#VALUE!</v>
      </c>
      <c r="I894" s="236" t="str">
        <f t="shared" si="5"/>
        <v>#VALUE!</v>
      </c>
      <c r="J894" s="236" t="str">
        <f t="shared" si="6"/>
        <v>#VALUE!</v>
      </c>
      <c r="K894" s="236" t="str">
        <f t="shared" si="7"/>
        <v>#VALUE!</v>
      </c>
      <c r="L894" s="236" t="str">
        <f t="shared" si="8"/>
        <v>#VALUE!</v>
      </c>
      <c r="M894" s="236" t="str">
        <f t="shared" si="9"/>
        <v>#VALUE!</v>
      </c>
      <c r="N894" s="236" t="str">
        <f t="shared" si="10"/>
        <v>#VALUE!</v>
      </c>
      <c r="O894" s="236" t="str">
        <f t="shared" si="11"/>
        <v>#VALUE!</v>
      </c>
      <c r="P894" s="237" t="str">
        <f t="shared" si="12"/>
        <v>NO RX</v>
      </c>
      <c r="Q894" s="237" t="b">
        <v>0</v>
      </c>
      <c r="R894" s="237" t="str">
        <f t="shared" si="27"/>
        <v>LOW</v>
      </c>
      <c r="S894" s="238"/>
      <c r="T894" s="238" t="str">
        <f t="shared" si="30"/>
        <v>  -  </v>
      </c>
      <c r="U894" s="237" t="str">
        <f t="shared" ref="U894:U907" si="32">if((days($Z$3,$S894)/365)&gt;=1,"DUE COMM", " ")</f>
        <v>DUE COMM</v>
      </c>
      <c r="V894" s="237" t="str">
        <f t="shared" si="16"/>
        <v> </v>
      </c>
      <c r="W894" s="83"/>
      <c r="X894" s="83"/>
      <c r="Y894" s="83"/>
      <c r="Z894" s="83"/>
      <c r="AA894" s="83"/>
      <c r="AB894" s="83"/>
      <c r="AC894" s="83"/>
      <c r="AD894" s="83"/>
      <c r="AE894" s="83"/>
    </row>
    <row r="895">
      <c r="A895" s="233">
        <v>13306.0</v>
      </c>
      <c r="B895" s="234" t="s">
        <v>7576</v>
      </c>
      <c r="C895" s="230" t="b">
        <v>1</v>
      </c>
      <c r="D895" s="243">
        <v>44399.0</v>
      </c>
      <c r="E895" s="236" t="str">
        <f t="shared" si="1"/>
        <v>#VALUE!</v>
      </c>
      <c r="F895" s="236" t="str">
        <f t="shared" si="2"/>
        <v>#VALUE!</v>
      </c>
      <c r="G895" s="236" t="str">
        <f t="shared" si="3"/>
        <v>#VALUE!</v>
      </c>
      <c r="H895" s="236" t="str">
        <f t="shared" si="4"/>
        <v>#VALUE!</v>
      </c>
      <c r="I895" s="236" t="str">
        <f t="shared" si="5"/>
        <v>#VALUE!</v>
      </c>
      <c r="J895" s="236" t="str">
        <f t="shared" si="6"/>
        <v>#VALUE!</v>
      </c>
      <c r="K895" s="236" t="str">
        <f t="shared" si="7"/>
        <v>#VALUE!</v>
      </c>
      <c r="L895" s="236" t="str">
        <f t="shared" si="8"/>
        <v>#VALUE!</v>
      </c>
      <c r="M895" s="236" t="str">
        <f t="shared" si="9"/>
        <v>#VALUE!</v>
      </c>
      <c r="N895" s="236" t="str">
        <f t="shared" si="10"/>
        <v>#VALUE!</v>
      </c>
      <c r="O895" s="236" t="str">
        <f t="shared" si="11"/>
        <v>#VALUE!</v>
      </c>
      <c r="P895" s="237" t="str">
        <f t="shared" si="12"/>
        <v>NO RX</v>
      </c>
      <c r="Q895" s="234" t="b">
        <v>0</v>
      </c>
      <c r="R895" s="237" t="str">
        <f t="shared" si="27"/>
        <v>LOW</v>
      </c>
      <c r="S895" s="238"/>
      <c r="T895" s="243">
        <f t="shared" si="30"/>
        <v>44399</v>
      </c>
      <c r="U895" s="237" t="str">
        <f t="shared" si="32"/>
        <v>DUE COMM</v>
      </c>
      <c r="V895" s="237" t="str">
        <f t="shared" si="16"/>
        <v> </v>
      </c>
      <c r="W895" s="83"/>
      <c r="X895" s="83"/>
      <c r="Y895" s="83"/>
      <c r="Z895" s="83"/>
      <c r="AA895" s="83"/>
      <c r="AB895" s="83"/>
      <c r="AC895" s="83"/>
      <c r="AD895" s="83"/>
      <c r="AE895" s="83"/>
    </row>
    <row r="896">
      <c r="A896" s="244">
        <v>13309.0</v>
      </c>
      <c r="B896" s="245" t="s">
        <v>7736</v>
      </c>
      <c r="C896" s="230" t="b">
        <v>0</v>
      </c>
      <c r="D896" s="235" t="s">
        <v>7552</v>
      </c>
      <c r="E896" s="236" t="str">
        <f t="shared" si="1"/>
        <v>#VALUE!</v>
      </c>
      <c r="F896" s="236" t="str">
        <f t="shared" si="2"/>
        <v>#VALUE!</v>
      </c>
      <c r="G896" s="236" t="str">
        <f t="shared" si="3"/>
        <v>#VALUE!</v>
      </c>
      <c r="H896" s="236" t="str">
        <f t="shared" si="4"/>
        <v>#VALUE!</v>
      </c>
      <c r="I896" s="236" t="str">
        <f t="shared" si="5"/>
        <v>#VALUE!</v>
      </c>
      <c r="J896" s="236" t="str">
        <f t="shared" si="6"/>
        <v>#VALUE!</v>
      </c>
      <c r="K896" s="236" t="str">
        <f t="shared" si="7"/>
        <v>#VALUE!</v>
      </c>
      <c r="L896" s="236" t="str">
        <f t="shared" si="8"/>
        <v>#VALUE!</v>
      </c>
      <c r="M896" s="236" t="str">
        <f t="shared" si="9"/>
        <v>#VALUE!</v>
      </c>
      <c r="N896" s="236" t="str">
        <f t="shared" si="10"/>
        <v>#VALUE!</v>
      </c>
      <c r="O896" s="236" t="str">
        <f t="shared" si="11"/>
        <v>#VALUE!</v>
      </c>
      <c r="P896" s="237" t="str">
        <f t="shared" si="12"/>
        <v>NO RX</v>
      </c>
      <c r="Q896" s="234" t="b">
        <v>0</v>
      </c>
      <c r="R896" s="237" t="str">
        <f t="shared" si="27"/>
        <v>LOW</v>
      </c>
      <c r="S896" s="238"/>
      <c r="T896" s="238" t="str">
        <f t="shared" si="30"/>
        <v>  -  </v>
      </c>
      <c r="U896" s="237" t="str">
        <f t="shared" si="32"/>
        <v>DUE COMM</v>
      </c>
      <c r="V896" s="237" t="str">
        <f t="shared" si="16"/>
        <v> </v>
      </c>
      <c r="W896" s="83"/>
      <c r="X896" s="83"/>
      <c r="Y896" s="83"/>
      <c r="Z896" s="83"/>
      <c r="AA896" s="83"/>
      <c r="AB896" s="83"/>
      <c r="AC896" s="83"/>
      <c r="AD896" s="83"/>
      <c r="AE896" s="83"/>
    </row>
    <row r="897">
      <c r="A897" s="233">
        <v>13310.0</v>
      </c>
      <c r="B897" s="234" t="s">
        <v>7736</v>
      </c>
      <c r="C897" s="230" t="b">
        <v>0</v>
      </c>
      <c r="D897" s="235" t="s">
        <v>7552</v>
      </c>
      <c r="E897" s="236" t="str">
        <f t="shared" si="1"/>
        <v>#VALUE!</v>
      </c>
      <c r="F897" s="236" t="str">
        <f t="shared" si="2"/>
        <v>#VALUE!</v>
      </c>
      <c r="G897" s="236" t="str">
        <f t="shared" si="3"/>
        <v>#VALUE!</v>
      </c>
      <c r="H897" s="236" t="str">
        <f t="shared" si="4"/>
        <v>#VALUE!</v>
      </c>
      <c r="I897" s="236" t="str">
        <f t="shared" si="5"/>
        <v>#VALUE!</v>
      </c>
      <c r="J897" s="236" t="str">
        <f t="shared" si="6"/>
        <v>#VALUE!</v>
      </c>
      <c r="K897" s="236" t="str">
        <f t="shared" si="7"/>
        <v>#VALUE!</v>
      </c>
      <c r="L897" s="236" t="str">
        <f t="shared" si="8"/>
        <v>#VALUE!</v>
      </c>
      <c r="M897" s="236" t="str">
        <f t="shared" si="9"/>
        <v>#VALUE!</v>
      </c>
      <c r="N897" s="236" t="str">
        <f t="shared" si="10"/>
        <v>#VALUE!</v>
      </c>
      <c r="O897" s="236" t="str">
        <f t="shared" si="11"/>
        <v>#VALUE!</v>
      </c>
      <c r="P897" s="237" t="str">
        <f t="shared" si="12"/>
        <v>NO RX</v>
      </c>
      <c r="Q897" s="237" t="b">
        <v>0</v>
      </c>
      <c r="R897" s="237" t="str">
        <f t="shared" si="27"/>
        <v>LOW</v>
      </c>
      <c r="S897" s="238"/>
      <c r="T897" s="238" t="str">
        <f t="shared" si="30"/>
        <v>  -  </v>
      </c>
      <c r="U897" s="237" t="str">
        <f t="shared" si="32"/>
        <v>DUE COMM</v>
      </c>
      <c r="V897" s="237" t="str">
        <f t="shared" si="16"/>
        <v> </v>
      </c>
      <c r="W897" s="83"/>
      <c r="X897" s="83"/>
      <c r="Y897" s="83"/>
      <c r="Z897" s="83"/>
      <c r="AA897" s="83"/>
      <c r="AB897" s="83"/>
      <c r="AC897" s="83"/>
      <c r="AD897" s="83"/>
      <c r="AE897" s="83"/>
    </row>
    <row r="898">
      <c r="A898" s="244">
        <v>13311.0</v>
      </c>
      <c r="B898" s="245" t="s">
        <v>7896</v>
      </c>
      <c r="C898" s="231" t="b">
        <v>0</v>
      </c>
      <c r="D898" s="235" t="s">
        <v>7552</v>
      </c>
      <c r="E898" s="236" t="str">
        <f t="shared" si="1"/>
        <v>OPI RX</v>
      </c>
      <c r="F898" s="236" t="str">
        <f t="shared" si="2"/>
        <v>#VALUE!</v>
      </c>
      <c r="G898" s="236" t="str">
        <f t="shared" si="3"/>
        <v>#VALUE!</v>
      </c>
      <c r="H898" s="236" t="str">
        <f t="shared" si="4"/>
        <v>#VALUE!</v>
      </c>
      <c r="I898" s="236" t="str">
        <f t="shared" si="5"/>
        <v>#VALUE!</v>
      </c>
      <c r="J898" s="236" t="str">
        <f t="shared" si="6"/>
        <v>#VALUE!</v>
      </c>
      <c r="K898" s="236" t="str">
        <f t="shared" si="7"/>
        <v>#VALUE!</v>
      </c>
      <c r="L898" s="236" t="str">
        <f t="shared" si="8"/>
        <v>#VALUE!</v>
      </c>
      <c r="M898" s="236" t="str">
        <f t="shared" si="9"/>
        <v>#VALUE!</v>
      </c>
      <c r="N898" s="236" t="str">
        <f t="shared" si="10"/>
        <v>#VALUE!</v>
      </c>
      <c r="O898" s="236" t="str">
        <f t="shared" si="11"/>
        <v>#VALUE!</v>
      </c>
      <c r="P898" s="237" t="str">
        <f t="shared" si="12"/>
        <v>OPIOIDS</v>
      </c>
      <c r="Q898" s="237" t="b">
        <v>0</v>
      </c>
      <c r="R898" s="237" t="str">
        <f t="shared" si="27"/>
        <v>LOW</v>
      </c>
      <c r="S898" s="238"/>
      <c r="T898" s="238" t="str">
        <f t="shared" si="30"/>
        <v>  -  </v>
      </c>
      <c r="U898" s="237" t="str">
        <f t="shared" si="32"/>
        <v>DUE COMM</v>
      </c>
      <c r="V898" s="237" t="str">
        <f t="shared" si="16"/>
        <v> </v>
      </c>
      <c r="W898" s="83"/>
      <c r="X898" s="83"/>
      <c r="Y898" s="83"/>
      <c r="Z898" s="83"/>
      <c r="AA898" s="83"/>
      <c r="AB898" s="83"/>
      <c r="AC898" s="83"/>
      <c r="AD898" s="83"/>
      <c r="AE898" s="83"/>
    </row>
    <row r="899">
      <c r="A899" s="233">
        <v>13324.0</v>
      </c>
      <c r="B899" s="239" t="s">
        <v>7552</v>
      </c>
      <c r="C899" s="231" t="b">
        <v>0</v>
      </c>
      <c r="D899" s="235" t="s">
        <v>7552</v>
      </c>
      <c r="E899" s="236" t="str">
        <f t="shared" si="1"/>
        <v>#VALUE!</v>
      </c>
      <c r="F899" s="236" t="str">
        <f t="shared" si="2"/>
        <v>#VALUE!</v>
      </c>
      <c r="G899" s="236" t="str">
        <f t="shared" si="3"/>
        <v>#VALUE!</v>
      </c>
      <c r="H899" s="236" t="str">
        <f t="shared" si="4"/>
        <v>#VALUE!</v>
      </c>
      <c r="I899" s="236" t="str">
        <f t="shared" si="5"/>
        <v>#VALUE!</v>
      </c>
      <c r="J899" s="236" t="str">
        <f t="shared" si="6"/>
        <v>#VALUE!</v>
      </c>
      <c r="K899" s="236" t="str">
        <f t="shared" si="7"/>
        <v>#VALUE!</v>
      </c>
      <c r="L899" s="236" t="str">
        <f t="shared" si="8"/>
        <v>#VALUE!</v>
      </c>
      <c r="M899" s="236" t="str">
        <f t="shared" si="9"/>
        <v>#VALUE!</v>
      </c>
      <c r="N899" s="236" t="str">
        <f t="shared" si="10"/>
        <v>#VALUE!</v>
      </c>
      <c r="O899" s="236" t="str">
        <f t="shared" si="11"/>
        <v>#VALUE!</v>
      </c>
      <c r="P899" s="237" t="str">
        <f t="shared" si="12"/>
        <v>NO RX</v>
      </c>
      <c r="Q899" s="234" t="b">
        <v>0</v>
      </c>
      <c r="R899" s="237" t="str">
        <f t="shared" si="27"/>
        <v>LOW</v>
      </c>
      <c r="S899" s="238"/>
      <c r="T899" s="238" t="str">
        <f t="shared" si="30"/>
        <v>  -  </v>
      </c>
      <c r="U899" s="237" t="str">
        <f t="shared" si="32"/>
        <v>DUE COMM</v>
      </c>
      <c r="V899" s="237" t="str">
        <f t="shared" si="16"/>
        <v> </v>
      </c>
      <c r="W899" s="83"/>
      <c r="X899" s="83"/>
      <c r="Y899" s="83"/>
      <c r="Z899" s="83"/>
      <c r="AA899" s="83"/>
      <c r="AB899" s="83"/>
      <c r="AC899" s="83"/>
      <c r="AD899" s="83"/>
      <c r="AE899" s="83"/>
    </row>
    <row r="900">
      <c r="A900" s="244">
        <v>13325.0</v>
      </c>
      <c r="B900" s="245" t="s">
        <v>7897</v>
      </c>
      <c r="C900" s="230" t="b">
        <v>0</v>
      </c>
      <c r="D900" s="235" t="s">
        <v>7552</v>
      </c>
      <c r="E900" s="236" t="str">
        <f t="shared" si="1"/>
        <v>#VALUE!</v>
      </c>
      <c r="F900" s="236" t="str">
        <f t="shared" si="2"/>
        <v>#VALUE!</v>
      </c>
      <c r="G900" s="236" t="str">
        <f t="shared" si="3"/>
        <v>#VALUE!</v>
      </c>
      <c r="H900" s="236" t="str">
        <f t="shared" si="4"/>
        <v>OPI RX</v>
      </c>
      <c r="I900" s="236" t="str">
        <f t="shared" si="5"/>
        <v>#VALUE!</v>
      </c>
      <c r="J900" s="236" t="str">
        <f t="shared" si="6"/>
        <v>#VALUE!</v>
      </c>
      <c r="K900" s="236" t="str">
        <f t="shared" si="7"/>
        <v>#VALUE!</v>
      </c>
      <c r="L900" s="236" t="str">
        <f t="shared" si="8"/>
        <v>#VALUE!</v>
      </c>
      <c r="M900" s="236" t="str">
        <f t="shared" si="9"/>
        <v>OPI RX</v>
      </c>
      <c r="N900" s="236" t="str">
        <f t="shared" si="10"/>
        <v>#VALUE!</v>
      </c>
      <c r="O900" s="236" t="str">
        <f t="shared" si="11"/>
        <v>#VALUE!</v>
      </c>
      <c r="P900" s="237" t="str">
        <f t="shared" si="12"/>
        <v>OPIOIDS</v>
      </c>
      <c r="Q900" s="237" t="b">
        <v>0</v>
      </c>
      <c r="R900" s="237" t="str">
        <f t="shared" si="27"/>
        <v>LOW</v>
      </c>
      <c r="S900" s="238"/>
      <c r="T900" s="238" t="str">
        <f t="shared" si="30"/>
        <v>  -  </v>
      </c>
      <c r="U900" s="237" t="str">
        <f t="shared" si="32"/>
        <v>DUE COMM</v>
      </c>
      <c r="V900" s="237" t="str">
        <f t="shared" si="16"/>
        <v> </v>
      </c>
      <c r="W900" s="83"/>
      <c r="X900" s="83"/>
      <c r="Y900" s="83"/>
      <c r="Z900" s="83"/>
      <c r="AA900" s="83"/>
      <c r="AB900" s="83"/>
      <c r="AC900" s="83"/>
      <c r="AD900" s="83"/>
      <c r="AE900" s="83"/>
    </row>
    <row r="901">
      <c r="A901" s="244">
        <v>13329.0</v>
      </c>
      <c r="B901" s="245" t="s">
        <v>7898</v>
      </c>
      <c r="C901" s="231" t="b">
        <v>1</v>
      </c>
      <c r="D901" s="243">
        <v>44539.0</v>
      </c>
      <c r="E901" s="236" t="str">
        <f t="shared" si="1"/>
        <v>#VALUE!</v>
      </c>
      <c r="F901" s="236" t="str">
        <f t="shared" si="2"/>
        <v>#VALUE!</v>
      </c>
      <c r="G901" s="236" t="str">
        <f t="shared" si="3"/>
        <v>#VALUE!</v>
      </c>
      <c r="H901" s="236" t="str">
        <f t="shared" si="4"/>
        <v>#VALUE!</v>
      </c>
      <c r="I901" s="236" t="str">
        <f t="shared" si="5"/>
        <v>OPI RX</v>
      </c>
      <c r="J901" s="236" t="str">
        <f t="shared" si="6"/>
        <v>#VALUE!</v>
      </c>
      <c r="K901" s="236" t="str">
        <f t="shared" si="7"/>
        <v>#VALUE!</v>
      </c>
      <c r="L901" s="236" t="str">
        <f t="shared" si="8"/>
        <v>OPI RX</v>
      </c>
      <c r="M901" s="236" t="str">
        <f t="shared" si="9"/>
        <v>#VALUE!</v>
      </c>
      <c r="N901" s="236" t="str">
        <f t="shared" si="10"/>
        <v>#VALUE!</v>
      </c>
      <c r="O901" s="236" t="str">
        <f t="shared" si="11"/>
        <v>#VALUE!</v>
      </c>
      <c r="P901" s="237" t="str">
        <f t="shared" si="12"/>
        <v>OPIOIDS</v>
      </c>
      <c r="Q901" s="237" t="b">
        <v>1</v>
      </c>
      <c r="R901" s="237" t="str">
        <f t="shared" si="27"/>
        <v>HIGH</v>
      </c>
      <c r="S901" s="238">
        <v>44116.0</v>
      </c>
      <c r="T901" s="243">
        <f t="shared" si="30"/>
        <v>44539</v>
      </c>
      <c r="U901" s="237" t="str">
        <f t="shared" si="32"/>
        <v>DUE COMM</v>
      </c>
      <c r="V901" s="237" t="str">
        <f t="shared" si="16"/>
        <v> </v>
      </c>
      <c r="W901" s="83"/>
      <c r="X901" s="83"/>
      <c r="Y901" s="83"/>
      <c r="Z901" s="83"/>
      <c r="AA901" s="83"/>
      <c r="AB901" s="83"/>
      <c r="AC901" s="83"/>
      <c r="AD901" s="83"/>
      <c r="AE901" s="83"/>
    </row>
    <row r="902">
      <c r="A902" s="244">
        <v>13330.0</v>
      </c>
      <c r="B902" s="245" t="s">
        <v>7568</v>
      </c>
      <c r="C902" s="231" t="b">
        <v>0</v>
      </c>
      <c r="D902" s="235" t="s">
        <v>7552</v>
      </c>
      <c r="E902" s="236" t="str">
        <f t="shared" si="1"/>
        <v>#VALUE!</v>
      </c>
      <c r="F902" s="236" t="str">
        <f t="shared" si="2"/>
        <v>OPI RX</v>
      </c>
      <c r="G902" s="236" t="str">
        <f t="shared" si="3"/>
        <v>#VALUE!</v>
      </c>
      <c r="H902" s="236" t="str">
        <f t="shared" si="4"/>
        <v>#VALUE!</v>
      </c>
      <c r="I902" s="236" t="str">
        <f t="shared" si="5"/>
        <v>#VALUE!</v>
      </c>
      <c r="J902" s="236" t="str">
        <f t="shared" si="6"/>
        <v>#VALUE!</v>
      </c>
      <c r="K902" s="236" t="str">
        <f t="shared" si="7"/>
        <v>#VALUE!</v>
      </c>
      <c r="L902" s="236" t="str">
        <f t="shared" si="8"/>
        <v>#VALUE!</v>
      </c>
      <c r="M902" s="236" t="str">
        <f t="shared" si="9"/>
        <v>#VALUE!</v>
      </c>
      <c r="N902" s="236" t="str">
        <f t="shared" si="10"/>
        <v>#VALUE!</v>
      </c>
      <c r="O902" s="236" t="str">
        <f t="shared" si="11"/>
        <v>#VALUE!</v>
      </c>
      <c r="P902" s="237" t="str">
        <f t="shared" si="12"/>
        <v>OPIOIDS</v>
      </c>
      <c r="Q902" s="237" t="b">
        <v>0</v>
      </c>
      <c r="R902" s="237" t="str">
        <f t="shared" si="27"/>
        <v>LOW</v>
      </c>
      <c r="S902" s="238"/>
      <c r="T902" s="238" t="str">
        <f t="shared" si="30"/>
        <v>  -  </v>
      </c>
      <c r="U902" s="237" t="str">
        <f t="shared" si="32"/>
        <v>DUE COMM</v>
      </c>
      <c r="V902" s="237" t="str">
        <f t="shared" si="16"/>
        <v> </v>
      </c>
      <c r="W902" s="83"/>
      <c r="X902" s="83"/>
      <c r="Y902" s="83"/>
      <c r="Z902" s="83"/>
      <c r="AA902" s="83"/>
      <c r="AB902" s="83"/>
      <c r="AC902" s="83"/>
      <c r="AD902" s="83"/>
      <c r="AE902" s="83"/>
    </row>
    <row r="903">
      <c r="A903" s="233">
        <v>13331.0</v>
      </c>
      <c r="B903" s="234" t="s">
        <v>7899</v>
      </c>
      <c r="C903" s="231" t="b">
        <v>1</v>
      </c>
      <c r="D903" s="235">
        <v>44582.0</v>
      </c>
      <c r="E903" s="236" t="str">
        <f t="shared" si="1"/>
        <v>OPI RX</v>
      </c>
      <c r="F903" s="236" t="str">
        <f t="shared" si="2"/>
        <v>#VALUE!</v>
      </c>
      <c r="G903" s="236" t="str">
        <f t="shared" si="3"/>
        <v>#VALUE!</v>
      </c>
      <c r="H903" s="236" t="str">
        <f t="shared" si="4"/>
        <v>#VALUE!</v>
      </c>
      <c r="I903" s="236" t="str">
        <f t="shared" si="5"/>
        <v>#VALUE!</v>
      </c>
      <c r="J903" s="236" t="str">
        <f t="shared" si="6"/>
        <v>#VALUE!</v>
      </c>
      <c r="K903" s="236" t="str">
        <f t="shared" si="7"/>
        <v>#VALUE!</v>
      </c>
      <c r="L903" s="236" t="str">
        <f t="shared" si="8"/>
        <v>#VALUE!</v>
      </c>
      <c r="M903" s="236" t="str">
        <f t="shared" si="9"/>
        <v>#VALUE!</v>
      </c>
      <c r="N903" s="236" t="str">
        <f t="shared" si="10"/>
        <v>#VALUE!</v>
      </c>
      <c r="O903" s="236" t="str">
        <f t="shared" si="11"/>
        <v>#VALUE!</v>
      </c>
      <c r="P903" s="237" t="str">
        <f t="shared" si="12"/>
        <v>OPIOIDS</v>
      </c>
      <c r="Q903" s="237" t="b">
        <v>1</v>
      </c>
      <c r="R903" s="237" t="str">
        <f t="shared" si="27"/>
        <v>HIGH</v>
      </c>
      <c r="S903" s="238"/>
      <c r="T903" s="243">
        <f t="shared" si="30"/>
        <v>44582</v>
      </c>
      <c r="U903" s="237" t="str">
        <f t="shared" si="32"/>
        <v>DUE COMM</v>
      </c>
      <c r="V903" s="237" t="str">
        <f t="shared" si="16"/>
        <v> </v>
      </c>
      <c r="W903" s="83"/>
      <c r="X903" s="83"/>
      <c r="Y903" s="83"/>
      <c r="Z903" s="83"/>
      <c r="AA903" s="83"/>
      <c r="AB903" s="83"/>
      <c r="AC903" s="83"/>
      <c r="AD903" s="83"/>
      <c r="AE903" s="83"/>
    </row>
    <row r="904">
      <c r="A904" s="233">
        <v>13336.0</v>
      </c>
      <c r="B904" s="239" t="s">
        <v>7552</v>
      </c>
      <c r="C904" s="238" t="b">
        <v>1</v>
      </c>
      <c r="D904" s="243">
        <v>44537.0</v>
      </c>
      <c r="E904" s="236" t="str">
        <f t="shared" si="1"/>
        <v>#VALUE!</v>
      </c>
      <c r="F904" s="236" t="str">
        <f t="shared" si="2"/>
        <v>#VALUE!</v>
      </c>
      <c r="G904" s="236" t="str">
        <f t="shared" si="3"/>
        <v>#VALUE!</v>
      </c>
      <c r="H904" s="236" t="str">
        <f t="shared" si="4"/>
        <v>#VALUE!</v>
      </c>
      <c r="I904" s="236" t="str">
        <f t="shared" si="5"/>
        <v>#VALUE!</v>
      </c>
      <c r="J904" s="236" t="str">
        <f t="shared" si="6"/>
        <v>#VALUE!</v>
      </c>
      <c r="K904" s="236" t="str">
        <f t="shared" si="7"/>
        <v>#VALUE!</v>
      </c>
      <c r="L904" s="236" t="str">
        <f t="shared" si="8"/>
        <v>#VALUE!</v>
      </c>
      <c r="M904" s="236" t="str">
        <f t="shared" si="9"/>
        <v>#VALUE!</v>
      </c>
      <c r="N904" s="236" t="str">
        <f t="shared" si="10"/>
        <v>#VALUE!</v>
      </c>
      <c r="O904" s="236" t="str">
        <f t="shared" si="11"/>
        <v>#VALUE!</v>
      </c>
      <c r="P904" s="237" t="str">
        <f t="shared" si="12"/>
        <v>NO RX</v>
      </c>
      <c r="Q904" s="237" t="b">
        <v>0</v>
      </c>
      <c r="R904" s="237" t="str">
        <f t="shared" si="27"/>
        <v>LOW</v>
      </c>
      <c r="S904" s="238">
        <v>44510.0</v>
      </c>
      <c r="T904" s="243">
        <f t="shared" si="30"/>
        <v>44537</v>
      </c>
      <c r="U904" s="237" t="str">
        <f t="shared" si="32"/>
        <v> </v>
      </c>
      <c r="V904" s="237" t="str">
        <f t="shared" si="16"/>
        <v> </v>
      </c>
      <c r="W904" s="83"/>
      <c r="X904" s="83"/>
      <c r="Y904" s="83"/>
      <c r="Z904" s="83"/>
      <c r="AA904" s="83"/>
      <c r="AB904" s="83"/>
      <c r="AC904" s="83"/>
      <c r="AD904" s="83"/>
      <c r="AE904" s="83"/>
    </row>
    <row r="905">
      <c r="A905" s="233">
        <v>13337.0</v>
      </c>
      <c r="B905" s="234" t="s">
        <v>7861</v>
      </c>
      <c r="C905" s="231" t="b">
        <v>1</v>
      </c>
      <c r="D905" s="243">
        <v>44511.0</v>
      </c>
      <c r="E905" s="236" t="str">
        <f t="shared" si="1"/>
        <v>#VALUE!</v>
      </c>
      <c r="F905" s="236" t="str">
        <f t="shared" si="2"/>
        <v>#VALUE!</v>
      </c>
      <c r="G905" s="236" t="str">
        <f t="shared" si="3"/>
        <v>#VALUE!</v>
      </c>
      <c r="H905" s="236" t="str">
        <f t="shared" si="4"/>
        <v>#VALUE!</v>
      </c>
      <c r="I905" s="236" t="str">
        <f t="shared" si="5"/>
        <v>#VALUE!</v>
      </c>
      <c r="J905" s="236" t="str">
        <f t="shared" si="6"/>
        <v>#VALUE!</v>
      </c>
      <c r="K905" s="236" t="str">
        <f t="shared" si="7"/>
        <v>#VALUE!</v>
      </c>
      <c r="L905" s="236" t="str">
        <f t="shared" si="8"/>
        <v>#VALUE!</v>
      </c>
      <c r="M905" s="236" t="str">
        <f t="shared" si="9"/>
        <v>OPI RX</v>
      </c>
      <c r="N905" s="236" t="str">
        <f t="shared" si="10"/>
        <v>#VALUE!</v>
      </c>
      <c r="O905" s="236" t="str">
        <f t="shared" si="11"/>
        <v>#VALUE!</v>
      </c>
      <c r="P905" s="237" t="str">
        <f t="shared" si="12"/>
        <v>OPIOIDS</v>
      </c>
      <c r="Q905" s="237" t="b">
        <v>0</v>
      </c>
      <c r="R905" s="237" t="str">
        <f t="shared" si="27"/>
        <v>LOW</v>
      </c>
      <c r="S905" s="238">
        <v>44489.0</v>
      </c>
      <c r="T905" s="243">
        <f t="shared" si="30"/>
        <v>44511</v>
      </c>
      <c r="U905" s="237" t="str">
        <f t="shared" si="32"/>
        <v> </v>
      </c>
      <c r="V905" s="237" t="str">
        <f t="shared" si="16"/>
        <v> </v>
      </c>
      <c r="W905" s="83"/>
      <c r="X905" s="83"/>
      <c r="Y905" s="83"/>
      <c r="Z905" s="83"/>
      <c r="AA905" s="83"/>
      <c r="AB905" s="83"/>
      <c r="AC905" s="83"/>
      <c r="AD905" s="83"/>
      <c r="AE905" s="83"/>
    </row>
    <row r="906">
      <c r="A906" s="233">
        <v>13339.0</v>
      </c>
      <c r="B906" s="234" t="s">
        <v>7556</v>
      </c>
      <c r="C906" s="230" t="b">
        <v>0</v>
      </c>
      <c r="D906" s="235" t="s">
        <v>7552</v>
      </c>
      <c r="E906" s="236" t="str">
        <f t="shared" si="1"/>
        <v>OPI RX</v>
      </c>
      <c r="F906" s="236" t="str">
        <f t="shared" si="2"/>
        <v>#VALUE!</v>
      </c>
      <c r="G906" s="236" t="str">
        <f t="shared" si="3"/>
        <v>#VALUE!</v>
      </c>
      <c r="H906" s="236" t="str">
        <f t="shared" si="4"/>
        <v>#VALUE!</v>
      </c>
      <c r="I906" s="236" t="str">
        <f t="shared" si="5"/>
        <v>#VALUE!</v>
      </c>
      <c r="J906" s="236" t="str">
        <f t="shared" si="6"/>
        <v>#VALUE!</v>
      </c>
      <c r="K906" s="236" t="str">
        <f t="shared" si="7"/>
        <v>#VALUE!</v>
      </c>
      <c r="L906" s="236" t="str">
        <f t="shared" si="8"/>
        <v>#VALUE!</v>
      </c>
      <c r="M906" s="236" t="str">
        <f t="shared" si="9"/>
        <v>#VALUE!</v>
      </c>
      <c r="N906" s="236" t="str">
        <f t="shared" si="10"/>
        <v>#VALUE!</v>
      </c>
      <c r="O906" s="236" t="str">
        <f t="shared" si="11"/>
        <v>#VALUE!</v>
      </c>
      <c r="P906" s="237" t="str">
        <f t="shared" si="12"/>
        <v>OPIOIDS</v>
      </c>
      <c r="Q906" s="234" t="b">
        <v>0</v>
      </c>
      <c r="R906" s="237" t="str">
        <f t="shared" si="27"/>
        <v>LOW</v>
      </c>
      <c r="S906" s="238"/>
      <c r="T906" s="238" t="str">
        <f t="shared" si="30"/>
        <v>  -  </v>
      </c>
      <c r="U906" s="237" t="str">
        <f t="shared" si="32"/>
        <v>DUE COMM</v>
      </c>
      <c r="V906" s="237" t="str">
        <f t="shared" si="16"/>
        <v> </v>
      </c>
      <c r="W906" s="83"/>
      <c r="X906" s="83"/>
      <c r="Y906" s="83"/>
      <c r="Z906" s="83"/>
      <c r="AA906" s="83"/>
      <c r="AB906" s="83"/>
      <c r="AC906" s="83"/>
      <c r="AD906" s="83"/>
      <c r="AE906" s="83"/>
    </row>
    <row r="907">
      <c r="A907" s="233">
        <v>13347.0</v>
      </c>
      <c r="B907" s="234" t="s">
        <v>7606</v>
      </c>
      <c r="C907" s="231" t="b">
        <v>0</v>
      </c>
      <c r="D907" s="235" t="s">
        <v>7552</v>
      </c>
      <c r="E907" s="236" t="str">
        <f t="shared" si="1"/>
        <v>#VALUE!</v>
      </c>
      <c r="F907" s="236" t="str">
        <f t="shared" si="2"/>
        <v>#VALUE!</v>
      </c>
      <c r="G907" s="236" t="str">
        <f t="shared" si="3"/>
        <v>#VALUE!</v>
      </c>
      <c r="H907" s="236" t="str">
        <f t="shared" si="4"/>
        <v>#VALUE!</v>
      </c>
      <c r="I907" s="236" t="str">
        <f t="shared" si="5"/>
        <v>#VALUE!</v>
      </c>
      <c r="J907" s="236" t="str">
        <f t="shared" si="6"/>
        <v>#VALUE!</v>
      </c>
      <c r="K907" s="236" t="str">
        <f t="shared" si="7"/>
        <v>#VALUE!</v>
      </c>
      <c r="L907" s="236" t="str">
        <f t="shared" si="8"/>
        <v>#VALUE!</v>
      </c>
      <c r="M907" s="236" t="str">
        <f t="shared" si="9"/>
        <v>OPI RX</v>
      </c>
      <c r="N907" s="236" t="str">
        <f t="shared" si="10"/>
        <v>#VALUE!</v>
      </c>
      <c r="O907" s="236" t="str">
        <f t="shared" si="11"/>
        <v>#VALUE!</v>
      </c>
      <c r="P907" s="237" t="str">
        <f t="shared" si="12"/>
        <v>OPIOIDS</v>
      </c>
      <c r="Q907" s="237" t="b">
        <v>0</v>
      </c>
      <c r="R907" s="237" t="str">
        <f t="shared" si="27"/>
        <v>LOW</v>
      </c>
      <c r="S907" s="238"/>
      <c r="T907" s="238" t="str">
        <f t="shared" si="30"/>
        <v>  -  </v>
      </c>
      <c r="U907" s="237" t="str">
        <f t="shared" si="32"/>
        <v>DUE COMM</v>
      </c>
      <c r="V907" s="237" t="str">
        <f t="shared" si="16"/>
        <v> </v>
      </c>
      <c r="W907" s="83"/>
      <c r="X907" s="83"/>
      <c r="Y907" s="83"/>
      <c r="Z907" s="83"/>
      <c r="AA907" s="83"/>
      <c r="AB907" s="83"/>
      <c r="AC907" s="83"/>
      <c r="AD907" s="83"/>
      <c r="AE907" s="83"/>
    </row>
    <row r="908">
      <c r="A908" s="241">
        <v>13348.0</v>
      </c>
      <c r="B908" s="245" t="s">
        <v>7900</v>
      </c>
      <c r="C908" s="231" t="b">
        <v>1</v>
      </c>
      <c r="D908" s="235">
        <v>44596.0</v>
      </c>
      <c r="E908" s="235" t="str">
        <f t="shared" si="1"/>
        <v>#VALUE!</v>
      </c>
      <c r="F908" s="236" t="str">
        <f t="shared" si="2"/>
        <v>OPI RX</v>
      </c>
      <c r="G908" s="236" t="str">
        <f t="shared" si="3"/>
        <v>#VALUE!</v>
      </c>
      <c r="H908" s="236" t="str">
        <f t="shared" si="4"/>
        <v>#VALUE!</v>
      </c>
      <c r="I908" s="236" t="str">
        <f t="shared" si="5"/>
        <v>#VALUE!</v>
      </c>
      <c r="J908" s="236" t="str">
        <f t="shared" si="6"/>
        <v>#VALUE!</v>
      </c>
      <c r="K908" s="236" t="str">
        <f t="shared" si="7"/>
        <v>#VALUE!</v>
      </c>
      <c r="L908" s="236" t="str">
        <f t="shared" si="8"/>
        <v>OPI RX</v>
      </c>
      <c r="M908" s="236" t="str">
        <f t="shared" si="9"/>
        <v>#VALUE!</v>
      </c>
      <c r="N908" s="236" t="str">
        <f t="shared" si="10"/>
        <v>#VALUE!</v>
      </c>
      <c r="O908" s="236" t="str">
        <f t="shared" si="11"/>
        <v>#VALUE!</v>
      </c>
      <c r="P908" s="237" t="str">
        <f t="shared" si="12"/>
        <v>OPIOIDS</v>
      </c>
      <c r="Q908" s="234" t="b">
        <v>0</v>
      </c>
      <c r="R908" s="237" t="str">
        <f t="shared" si="27"/>
        <v>LOW</v>
      </c>
      <c r="S908" s="242">
        <v>44558.0</v>
      </c>
      <c r="T908" s="243">
        <f t="shared" si="30"/>
        <v>44596</v>
      </c>
      <c r="U908" s="237"/>
      <c r="V908" s="237" t="str">
        <f t="shared" si="16"/>
        <v> </v>
      </c>
      <c r="W908" s="83"/>
      <c r="X908" s="83"/>
      <c r="Y908" s="83"/>
      <c r="Z908" s="83"/>
      <c r="AA908" s="83"/>
      <c r="AB908" s="83"/>
      <c r="AC908" s="83"/>
      <c r="AD908" s="83"/>
      <c r="AE908" s="83"/>
    </row>
    <row r="909">
      <c r="A909" s="233">
        <v>13355.0</v>
      </c>
      <c r="B909" s="234" t="s">
        <v>7901</v>
      </c>
      <c r="C909" s="230" t="b">
        <v>1</v>
      </c>
      <c r="D909" s="235">
        <v>44620.0</v>
      </c>
      <c r="E909" s="236" t="str">
        <f t="shared" si="1"/>
        <v>#VALUE!</v>
      </c>
      <c r="F909" s="236" t="str">
        <f t="shared" si="2"/>
        <v>#VALUE!</v>
      </c>
      <c r="G909" s="236" t="str">
        <f t="shared" si="3"/>
        <v>#VALUE!</v>
      </c>
      <c r="H909" s="236" t="str">
        <f t="shared" si="4"/>
        <v>#VALUE!</v>
      </c>
      <c r="I909" s="236" t="str">
        <f t="shared" si="5"/>
        <v>#VALUE!</v>
      </c>
      <c r="J909" s="236" t="str">
        <f t="shared" si="6"/>
        <v>#VALUE!</v>
      </c>
      <c r="K909" s="236" t="str">
        <f t="shared" si="7"/>
        <v>#VALUE!</v>
      </c>
      <c r="L909" s="236" t="str">
        <f t="shared" si="8"/>
        <v>#VALUE!</v>
      </c>
      <c r="M909" s="236" t="str">
        <f t="shared" si="9"/>
        <v>OPI RX</v>
      </c>
      <c r="N909" s="236" t="str">
        <f t="shared" si="10"/>
        <v>#VALUE!</v>
      </c>
      <c r="O909" s="236" t="str">
        <f t="shared" si="11"/>
        <v>#VALUE!</v>
      </c>
      <c r="P909" s="237" t="str">
        <f t="shared" si="12"/>
        <v>OPIOIDS</v>
      </c>
      <c r="Q909" s="237" t="b">
        <v>1</v>
      </c>
      <c r="R909" s="237" t="str">
        <f t="shared" si="27"/>
        <v>HIGH</v>
      </c>
      <c r="S909" s="238">
        <v>44096.0</v>
      </c>
      <c r="T909" s="243">
        <f t="shared" si="30"/>
        <v>44620</v>
      </c>
      <c r="U909" s="237" t="str">
        <f t="shared" ref="U909:U1018" si="33">if((days($Z$3,$S909)/365)&gt;=1,"DUE COMM", " ")</f>
        <v>DUE COMM</v>
      </c>
      <c r="V909" s="237" t="str">
        <f t="shared" si="16"/>
        <v> </v>
      </c>
      <c r="W909" s="83"/>
      <c r="X909" s="83"/>
      <c r="Y909" s="83"/>
      <c r="Z909" s="83"/>
      <c r="AA909" s="83"/>
      <c r="AB909" s="83"/>
      <c r="AC909" s="83"/>
      <c r="AD909" s="83"/>
      <c r="AE909" s="83"/>
    </row>
    <row r="910">
      <c r="A910" s="244">
        <v>13361.0</v>
      </c>
      <c r="B910" s="248" t="s">
        <v>7570</v>
      </c>
      <c r="C910" s="230" t="b">
        <v>0</v>
      </c>
      <c r="D910" s="235" t="s">
        <v>7552</v>
      </c>
      <c r="E910" s="236" t="str">
        <f t="shared" si="1"/>
        <v>#VALUE!</v>
      </c>
      <c r="F910" s="236" t="str">
        <f t="shared" si="2"/>
        <v>#VALUE!</v>
      </c>
      <c r="G910" s="236" t="str">
        <f t="shared" si="3"/>
        <v>#VALUE!</v>
      </c>
      <c r="H910" s="236" t="str">
        <f t="shared" si="4"/>
        <v>#VALUE!</v>
      </c>
      <c r="I910" s="236" t="str">
        <f t="shared" si="5"/>
        <v>#VALUE!</v>
      </c>
      <c r="J910" s="236" t="str">
        <f t="shared" si="6"/>
        <v>#VALUE!</v>
      </c>
      <c r="K910" s="236" t="str">
        <f t="shared" si="7"/>
        <v>#VALUE!</v>
      </c>
      <c r="L910" s="236" t="str">
        <f t="shared" si="8"/>
        <v>#VALUE!</v>
      </c>
      <c r="M910" s="236" t="str">
        <f t="shared" si="9"/>
        <v>#VALUE!</v>
      </c>
      <c r="N910" s="236" t="str">
        <f t="shared" si="10"/>
        <v>#VALUE!</v>
      </c>
      <c r="O910" s="236" t="str">
        <f t="shared" si="11"/>
        <v>#VALUE!</v>
      </c>
      <c r="P910" s="237" t="str">
        <f t="shared" si="12"/>
        <v>NO RX</v>
      </c>
      <c r="Q910" s="237" t="b">
        <v>0</v>
      </c>
      <c r="R910" s="237" t="str">
        <f t="shared" si="27"/>
        <v>LOW</v>
      </c>
      <c r="S910" s="238"/>
      <c r="T910" s="238" t="str">
        <f t="shared" si="30"/>
        <v>  -  </v>
      </c>
      <c r="U910" s="237" t="str">
        <f t="shared" si="33"/>
        <v>DUE COMM</v>
      </c>
      <c r="V910" s="237" t="str">
        <f t="shared" si="16"/>
        <v> </v>
      </c>
      <c r="W910" s="83"/>
      <c r="X910" s="83"/>
      <c r="Y910" s="83"/>
      <c r="Z910" s="83"/>
      <c r="AA910" s="83"/>
      <c r="AB910" s="83"/>
      <c r="AC910" s="83"/>
      <c r="AD910" s="83"/>
      <c r="AE910" s="83"/>
    </row>
    <row r="911">
      <c r="A911" s="233">
        <v>13369.0</v>
      </c>
      <c r="B911" s="234" t="s">
        <v>7576</v>
      </c>
      <c r="C911" s="230" t="b">
        <v>0</v>
      </c>
      <c r="D911" s="235" t="s">
        <v>7552</v>
      </c>
      <c r="E911" s="236" t="str">
        <f t="shared" si="1"/>
        <v>#VALUE!</v>
      </c>
      <c r="F911" s="236" t="str">
        <f t="shared" si="2"/>
        <v>#VALUE!</v>
      </c>
      <c r="G911" s="236" t="str">
        <f t="shared" si="3"/>
        <v>#VALUE!</v>
      </c>
      <c r="H911" s="236" t="str">
        <f t="shared" si="4"/>
        <v>#VALUE!</v>
      </c>
      <c r="I911" s="236" t="str">
        <f t="shared" si="5"/>
        <v>#VALUE!</v>
      </c>
      <c r="J911" s="236" t="str">
        <f t="shared" si="6"/>
        <v>#VALUE!</v>
      </c>
      <c r="K911" s="236" t="str">
        <f t="shared" si="7"/>
        <v>#VALUE!</v>
      </c>
      <c r="L911" s="236" t="str">
        <f t="shared" si="8"/>
        <v>#VALUE!</v>
      </c>
      <c r="M911" s="236" t="str">
        <f t="shared" si="9"/>
        <v>#VALUE!</v>
      </c>
      <c r="N911" s="236" t="str">
        <f t="shared" si="10"/>
        <v>#VALUE!</v>
      </c>
      <c r="O911" s="236" t="str">
        <f t="shared" si="11"/>
        <v>#VALUE!</v>
      </c>
      <c r="P911" s="237" t="str">
        <f t="shared" si="12"/>
        <v>NO RX</v>
      </c>
      <c r="Q911" s="237" t="b">
        <v>0</v>
      </c>
      <c r="R911" s="237" t="str">
        <f t="shared" si="27"/>
        <v>LOW</v>
      </c>
      <c r="S911" s="238"/>
      <c r="T911" s="238" t="str">
        <f t="shared" si="30"/>
        <v>  -  </v>
      </c>
      <c r="U911" s="237" t="str">
        <f t="shared" si="33"/>
        <v>DUE COMM</v>
      </c>
      <c r="V911" s="237" t="str">
        <f t="shared" si="16"/>
        <v> </v>
      </c>
      <c r="W911" s="83"/>
      <c r="X911" s="83"/>
      <c r="Y911" s="83"/>
      <c r="Z911" s="83"/>
      <c r="AA911" s="83"/>
      <c r="AB911" s="83"/>
      <c r="AC911" s="83"/>
      <c r="AD911" s="83"/>
      <c r="AE911" s="83"/>
    </row>
    <row r="912">
      <c r="A912" s="250">
        <v>13370.0</v>
      </c>
      <c r="B912" s="237" t="s">
        <v>7566</v>
      </c>
      <c r="C912" s="230" t="b">
        <v>1</v>
      </c>
      <c r="D912" s="235">
        <v>44577.0</v>
      </c>
      <c r="E912" s="236" t="str">
        <f t="shared" si="1"/>
        <v>#VALUE!</v>
      </c>
      <c r="F912" s="236" t="str">
        <f t="shared" si="2"/>
        <v>OPI RX</v>
      </c>
      <c r="G912" s="236" t="str">
        <f t="shared" si="3"/>
        <v>#VALUE!</v>
      </c>
      <c r="H912" s="236" t="str">
        <f t="shared" si="4"/>
        <v>#VALUE!</v>
      </c>
      <c r="I912" s="236" t="str">
        <f t="shared" si="5"/>
        <v>#VALUE!</v>
      </c>
      <c r="J912" s="236" t="str">
        <f t="shared" si="6"/>
        <v>#VALUE!</v>
      </c>
      <c r="K912" s="236" t="str">
        <f t="shared" si="7"/>
        <v>#VALUE!</v>
      </c>
      <c r="L912" s="236" t="str">
        <f t="shared" si="8"/>
        <v>#VALUE!</v>
      </c>
      <c r="M912" s="236" t="str">
        <f t="shared" si="9"/>
        <v>#VALUE!</v>
      </c>
      <c r="N912" s="236" t="str">
        <f t="shared" si="10"/>
        <v>#VALUE!</v>
      </c>
      <c r="O912" s="236" t="str">
        <f t="shared" si="11"/>
        <v>#VALUE!</v>
      </c>
      <c r="P912" s="237" t="str">
        <f t="shared" si="12"/>
        <v>OPIOIDS</v>
      </c>
      <c r="Q912" s="237" t="b">
        <v>0</v>
      </c>
      <c r="R912" s="237" t="str">
        <f t="shared" si="27"/>
        <v>LOW</v>
      </c>
      <c r="S912" s="238"/>
      <c r="T912" s="243">
        <f t="shared" si="30"/>
        <v>44577</v>
      </c>
      <c r="U912" s="237" t="str">
        <f t="shared" si="33"/>
        <v>DUE COMM</v>
      </c>
      <c r="V912" s="237" t="str">
        <f t="shared" si="16"/>
        <v> </v>
      </c>
      <c r="W912" s="83"/>
      <c r="X912" s="83"/>
      <c r="Y912" s="83"/>
      <c r="Z912" s="83"/>
      <c r="AA912" s="83"/>
      <c r="AB912" s="83"/>
      <c r="AC912" s="83"/>
      <c r="AD912" s="83"/>
      <c r="AE912" s="83"/>
    </row>
    <row r="913">
      <c r="A913" s="233">
        <v>13381.0</v>
      </c>
      <c r="B913" s="234" t="s">
        <v>7570</v>
      </c>
      <c r="C913" s="230" t="b">
        <v>1</v>
      </c>
      <c r="D913" s="243">
        <v>44404.0</v>
      </c>
      <c r="E913" s="236" t="str">
        <f t="shared" si="1"/>
        <v>#VALUE!</v>
      </c>
      <c r="F913" s="236" t="str">
        <f t="shared" si="2"/>
        <v>#VALUE!</v>
      </c>
      <c r="G913" s="236" t="str">
        <f t="shared" si="3"/>
        <v>#VALUE!</v>
      </c>
      <c r="H913" s="236" t="str">
        <f t="shared" si="4"/>
        <v>#VALUE!</v>
      </c>
      <c r="I913" s="236" t="str">
        <f t="shared" si="5"/>
        <v>#VALUE!</v>
      </c>
      <c r="J913" s="236" t="str">
        <f t="shared" si="6"/>
        <v>#VALUE!</v>
      </c>
      <c r="K913" s="236" t="str">
        <f t="shared" si="7"/>
        <v>#VALUE!</v>
      </c>
      <c r="L913" s="236" t="str">
        <f t="shared" si="8"/>
        <v>#VALUE!</v>
      </c>
      <c r="M913" s="236" t="str">
        <f t="shared" si="9"/>
        <v>#VALUE!</v>
      </c>
      <c r="N913" s="236" t="str">
        <f t="shared" si="10"/>
        <v>#VALUE!</v>
      </c>
      <c r="O913" s="236" t="str">
        <f t="shared" si="11"/>
        <v>#VALUE!</v>
      </c>
      <c r="P913" s="237" t="str">
        <f t="shared" si="12"/>
        <v>NO RX</v>
      </c>
      <c r="Q913" s="237" t="b">
        <v>0</v>
      </c>
      <c r="R913" s="237" t="str">
        <f t="shared" si="27"/>
        <v>LOW</v>
      </c>
      <c r="S913" s="238"/>
      <c r="T913" s="243">
        <f t="shared" si="30"/>
        <v>44404</v>
      </c>
      <c r="U913" s="237" t="str">
        <f t="shared" si="33"/>
        <v>DUE COMM</v>
      </c>
      <c r="V913" s="237" t="str">
        <f t="shared" si="16"/>
        <v> </v>
      </c>
      <c r="W913" s="83"/>
      <c r="X913" s="83"/>
      <c r="Y913" s="83"/>
      <c r="Z913" s="83"/>
      <c r="AA913" s="83"/>
      <c r="AB913" s="83"/>
      <c r="AC913" s="83"/>
      <c r="AD913" s="83"/>
      <c r="AE913" s="83"/>
    </row>
    <row r="914">
      <c r="A914" s="233">
        <v>13383.0</v>
      </c>
      <c r="B914" s="239" t="s">
        <v>7902</v>
      </c>
      <c r="C914" s="231" t="b">
        <v>1</v>
      </c>
      <c r="D914" s="235">
        <v>44577.0</v>
      </c>
      <c r="E914" s="236" t="str">
        <f t="shared" si="1"/>
        <v>#VALUE!</v>
      </c>
      <c r="F914" s="236" t="str">
        <f t="shared" si="2"/>
        <v>OPI RX</v>
      </c>
      <c r="G914" s="236" t="str">
        <f t="shared" si="3"/>
        <v>#VALUE!</v>
      </c>
      <c r="H914" s="236" t="str">
        <f t="shared" si="4"/>
        <v>#VALUE!</v>
      </c>
      <c r="I914" s="236" t="str">
        <f t="shared" si="5"/>
        <v>#VALUE!</v>
      </c>
      <c r="J914" s="236" t="str">
        <f t="shared" si="6"/>
        <v>OPI RX</v>
      </c>
      <c r="K914" s="236" t="str">
        <f t="shared" si="7"/>
        <v>#VALUE!</v>
      </c>
      <c r="L914" s="236" t="str">
        <f t="shared" si="8"/>
        <v>#VALUE!</v>
      </c>
      <c r="M914" s="236" t="str">
        <f t="shared" si="9"/>
        <v>#VALUE!</v>
      </c>
      <c r="N914" s="236" t="str">
        <f t="shared" si="10"/>
        <v>#VALUE!</v>
      </c>
      <c r="O914" s="236" t="str">
        <f t="shared" si="11"/>
        <v>#VALUE!</v>
      </c>
      <c r="P914" s="237" t="str">
        <f t="shared" si="12"/>
        <v>OPIOIDS</v>
      </c>
      <c r="Q914" s="237" t="b">
        <v>0</v>
      </c>
      <c r="R914" s="237" t="str">
        <f t="shared" si="27"/>
        <v>LOW</v>
      </c>
      <c r="S914" s="238"/>
      <c r="T914" s="243">
        <f t="shared" si="30"/>
        <v>44577</v>
      </c>
      <c r="U914" s="237" t="str">
        <f t="shared" si="33"/>
        <v>DUE COMM</v>
      </c>
      <c r="V914" s="237" t="str">
        <f t="shared" si="16"/>
        <v> </v>
      </c>
      <c r="W914" s="83"/>
      <c r="X914" s="83"/>
      <c r="Y914" s="83"/>
      <c r="Z914" s="83"/>
      <c r="AA914" s="83"/>
      <c r="AB914" s="83"/>
      <c r="AC914" s="83"/>
      <c r="AD914" s="83"/>
      <c r="AE914" s="83"/>
    </row>
    <row r="915">
      <c r="A915" s="244">
        <v>13388.0</v>
      </c>
      <c r="B915" s="245" t="s">
        <v>7616</v>
      </c>
      <c r="C915" s="231" t="b">
        <v>0</v>
      </c>
      <c r="D915" s="235" t="s">
        <v>7552</v>
      </c>
      <c r="E915" s="236" t="str">
        <f t="shared" si="1"/>
        <v>#VALUE!</v>
      </c>
      <c r="F915" s="236" t="str">
        <f t="shared" si="2"/>
        <v>#VALUE!</v>
      </c>
      <c r="G915" s="236" t="str">
        <f t="shared" si="3"/>
        <v>#VALUE!</v>
      </c>
      <c r="H915" s="236" t="str">
        <f t="shared" si="4"/>
        <v>#VALUE!</v>
      </c>
      <c r="I915" s="236" t="str">
        <f t="shared" si="5"/>
        <v>#VALUE!</v>
      </c>
      <c r="J915" s="236" t="str">
        <f t="shared" si="6"/>
        <v>#VALUE!</v>
      </c>
      <c r="K915" s="236" t="str">
        <f t="shared" si="7"/>
        <v>#VALUE!</v>
      </c>
      <c r="L915" s="236" t="str">
        <f t="shared" si="8"/>
        <v>#VALUE!</v>
      </c>
      <c r="M915" s="236" t="str">
        <f t="shared" si="9"/>
        <v>OPI RX</v>
      </c>
      <c r="N915" s="236" t="str">
        <f t="shared" si="10"/>
        <v>#VALUE!</v>
      </c>
      <c r="O915" s="236" t="str">
        <f t="shared" si="11"/>
        <v>#VALUE!</v>
      </c>
      <c r="P915" s="237" t="str">
        <f t="shared" si="12"/>
        <v>OPIOIDS</v>
      </c>
      <c r="Q915" s="237" t="b">
        <v>0</v>
      </c>
      <c r="R915" s="237" t="str">
        <f t="shared" si="27"/>
        <v>LOW</v>
      </c>
      <c r="S915" s="238"/>
      <c r="T915" s="238" t="str">
        <f t="shared" si="30"/>
        <v>  -  </v>
      </c>
      <c r="U915" s="237" t="str">
        <f t="shared" si="33"/>
        <v>DUE COMM</v>
      </c>
      <c r="V915" s="237" t="str">
        <f t="shared" si="16"/>
        <v> </v>
      </c>
      <c r="W915" s="83"/>
      <c r="X915" s="83"/>
      <c r="Y915" s="83"/>
      <c r="Z915" s="83"/>
      <c r="AA915" s="83"/>
      <c r="AB915" s="83"/>
      <c r="AC915" s="83"/>
      <c r="AD915" s="83"/>
      <c r="AE915" s="83"/>
    </row>
    <row r="916">
      <c r="A916" s="244">
        <v>13397.0</v>
      </c>
      <c r="B916" s="245" t="s">
        <v>7566</v>
      </c>
      <c r="C916" s="231" t="b">
        <v>0</v>
      </c>
      <c r="D916" s="235" t="s">
        <v>7552</v>
      </c>
      <c r="E916" s="236" t="str">
        <f t="shared" si="1"/>
        <v>#VALUE!</v>
      </c>
      <c r="F916" s="236" t="str">
        <f t="shared" si="2"/>
        <v>OPI RX</v>
      </c>
      <c r="G916" s="236" t="str">
        <f t="shared" si="3"/>
        <v>#VALUE!</v>
      </c>
      <c r="H916" s="236" t="str">
        <f t="shared" si="4"/>
        <v>#VALUE!</v>
      </c>
      <c r="I916" s="236" t="str">
        <f t="shared" si="5"/>
        <v>#VALUE!</v>
      </c>
      <c r="J916" s="236" t="str">
        <f t="shared" si="6"/>
        <v>#VALUE!</v>
      </c>
      <c r="K916" s="236" t="str">
        <f t="shared" si="7"/>
        <v>#VALUE!</v>
      </c>
      <c r="L916" s="236" t="str">
        <f t="shared" si="8"/>
        <v>#VALUE!</v>
      </c>
      <c r="M916" s="236" t="str">
        <f t="shared" si="9"/>
        <v>#VALUE!</v>
      </c>
      <c r="N916" s="236" t="str">
        <f t="shared" si="10"/>
        <v>#VALUE!</v>
      </c>
      <c r="O916" s="236" t="str">
        <f t="shared" si="11"/>
        <v>#VALUE!</v>
      </c>
      <c r="P916" s="237" t="str">
        <f t="shared" si="12"/>
        <v>OPIOIDS</v>
      </c>
      <c r="Q916" s="237" t="b">
        <v>0</v>
      </c>
      <c r="R916" s="237" t="str">
        <f t="shared" si="27"/>
        <v>LOW</v>
      </c>
      <c r="S916" s="238"/>
      <c r="T916" s="238" t="str">
        <f t="shared" si="30"/>
        <v>  -  </v>
      </c>
      <c r="U916" s="237" t="str">
        <f t="shared" si="33"/>
        <v>DUE COMM</v>
      </c>
      <c r="V916" s="237" t="str">
        <f t="shared" si="16"/>
        <v> </v>
      </c>
      <c r="W916" s="83"/>
      <c r="X916" s="83"/>
      <c r="Y916" s="83"/>
      <c r="Z916" s="83"/>
      <c r="AA916" s="83"/>
      <c r="AB916" s="83"/>
      <c r="AC916" s="83"/>
      <c r="AD916" s="83"/>
      <c r="AE916" s="83"/>
    </row>
    <row r="917">
      <c r="A917" s="244">
        <v>13402.0</v>
      </c>
      <c r="B917" s="246" t="s">
        <v>7903</v>
      </c>
      <c r="C917" s="251" t="b">
        <v>1</v>
      </c>
      <c r="D917" s="235">
        <v>44582.0</v>
      </c>
      <c r="E917" s="236" t="str">
        <f t="shared" si="1"/>
        <v>#VALUE!</v>
      </c>
      <c r="F917" s="236" t="str">
        <f t="shared" si="2"/>
        <v>#VALUE!</v>
      </c>
      <c r="G917" s="236" t="str">
        <f t="shared" si="3"/>
        <v>#VALUE!</v>
      </c>
      <c r="H917" s="236" t="str">
        <f t="shared" si="4"/>
        <v>#VALUE!</v>
      </c>
      <c r="I917" s="236" t="str">
        <f t="shared" si="5"/>
        <v>#VALUE!</v>
      </c>
      <c r="J917" s="236" t="str">
        <f t="shared" si="6"/>
        <v>#VALUE!</v>
      </c>
      <c r="K917" s="236" t="str">
        <f t="shared" si="7"/>
        <v>#VALUE!</v>
      </c>
      <c r="L917" s="236" t="str">
        <f t="shared" si="8"/>
        <v>#VALUE!</v>
      </c>
      <c r="M917" s="236" t="str">
        <f t="shared" si="9"/>
        <v>OPI RX</v>
      </c>
      <c r="N917" s="236" t="str">
        <f t="shared" si="10"/>
        <v>#VALUE!</v>
      </c>
      <c r="O917" s="236" t="str">
        <f t="shared" si="11"/>
        <v>#VALUE!</v>
      </c>
      <c r="P917" s="237" t="str">
        <f t="shared" si="12"/>
        <v>OPIOIDS</v>
      </c>
      <c r="Q917" s="237" t="b">
        <v>0</v>
      </c>
      <c r="R917" s="237" t="str">
        <f t="shared" si="27"/>
        <v>LOW</v>
      </c>
      <c r="S917" s="238"/>
      <c r="T917" s="238">
        <f t="shared" si="30"/>
        <v>44582</v>
      </c>
      <c r="U917" s="237" t="str">
        <f t="shared" si="33"/>
        <v>DUE COMM</v>
      </c>
      <c r="V917" s="237" t="str">
        <f t="shared" si="16"/>
        <v> </v>
      </c>
      <c r="W917" s="83"/>
      <c r="X917" s="83"/>
      <c r="Y917" s="83"/>
      <c r="Z917" s="83"/>
      <c r="AA917" s="83"/>
      <c r="AB917" s="83"/>
      <c r="AC917" s="83"/>
      <c r="AD917" s="83"/>
      <c r="AE917" s="83"/>
    </row>
    <row r="918">
      <c r="A918" s="233">
        <v>13405.0</v>
      </c>
      <c r="B918" s="234" t="s">
        <v>7840</v>
      </c>
      <c r="C918" s="230" t="b">
        <v>1</v>
      </c>
      <c r="D918" s="235">
        <v>44616.0</v>
      </c>
      <c r="E918" s="236" t="str">
        <f t="shared" si="1"/>
        <v>#VALUE!</v>
      </c>
      <c r="F918" s="236" t="str">
        <f t="shared" si="2"/>
        <v>OPI RX</v>
      </c>
      <c r="G918" s="236" t="str">
        <f t="shared" si="3"/>
        <v>#VALUE!</v>
      </c>
      <c r="H918" s="236" t="str">
        <f t="shared" si="4"/>
        <v>#VALUE!</v>
      </c>
      <c r="I918" s="236" t="str">
        <f t="shared" si="5"/>
        <v>#VALUE!</v>
      </c>
      <c r="J918" s="236" t="str">
        <f t="shared" si="6"/>
        <v>#VALUE!</v>
      </c>
      <c r="K918" s="236" t="str">
        <f t="shared" si="7"/>
        <v>#VALUE!</v>
      </c>
      <c r="L918" s="236" t="str">
        <f t="shared" si="8"/>
        <v>#VALUE!</v>
      </c>
      <c r="M918" s="236" t="str">
        <f t="shared" si="9"/>
        <v>#VALUE!</v>
      </c>
      <c r="N918" s="236" t="str">
        <f t="shared" si="10"/>
        <v>#VALUE!</v>
      </c>
      <c r="O918" s="236" t="str">
        <f t="shared" si="11"/>
        <v>#VALUE!</v>
      </c>
      <c r="P918" s="237" t="str">
        <f t="shared" si="12"/>
        <v>OPIOIDS</v>
      </c>
      <c r="Q918" s="237" t="b">
        <v>1</v>
      </c>
      <c r="R918" s="237" t="str">
        <f t="shared" si="27"/>
        <v>HIGH</v>
      </c>
      <c r="S918" s="238">
        <v>44497.0</v>
      </c>
      <c r="T918" s="243">
        <f t="shared" si="30"/>
        <v>44616</v>
      </c>
      <c r="U918" s="237" t="str">
        <f t="shared" si="33"/>
        <v> </v>
      </c>
      <c r="V918" s="237" t="str">
        <f t="shared" si="16"/>
        <v> </v>
      </c>
      <c r="W918" s="83"/>
      <c r="X918" s="83"/>
      <c r="Y918" s="83"/>
      <c r="Z918" s="83"/>
      <c r="AA918" s="83"/>
      <c r="AB918" s="83"/>
      <c r="AC918" s="83"/>
      <c r="AD918" s="83"/>
      <c r="AE918" s="83"/>
    </row>
    <row r="919">
      <c r="A919" s="233">
        <v>13416.0</v>
      </c>
      <c r="B919" s="239" t="s">
        <v>7552</v>
      </c>
      <c r="C919" s="230" t="b">
        <v>1</v>
      </c>
      <c r="D919" s="243">
        <v>44384.0</v>
      </c>
      <c r="E919" s="236" t="str">
        <f t="shared" si="1"/>
        <v>#VALUE!</v>
      </c>
      <c r="F919" s="236" t="str">
        <f t="shared" si="2"/>
        <v>#VALUE!</v>
      </c>
      <c r="G919" s="236" t="str">
        <f t="shared" si="3"/>
        <v>#VALUE!</v>
      </c>
      <c r="H919" s="236" t="str">
        <f t="shared" si="4"/>
        <v>#VALUE!</v>
      </c>
      <c r="I919" s="236" t="str">
        <f t="shared" si="5"/>
        <v>#VALUE!</v>
      </c>
      <c r="J919" s="236" t="str">
        <f t="shared" si="6"/>
        <v>#VALUE!</v>
      </c>
      <c r="K919" s="236" t="str">
        <f t="shared" si="7"/>
        <v>#VALUE!</v>
      </c>
      <c r="L919" s="236" t="str">
        <f t="shared" si="8"/>
        <v>#VALUE!</v>
      </c>
      <c r="M919" s="236" t="str">
        <f t="shared" si="9"/>
        <v>#VALUE!</v>
      </c>
      <c r="N919" s="236" t="str">
        <f t="shared" si="10"/>
        <v>#VALUE!</v>
      </c>
      <c r="O919" s="236" t="str">
        <f t="shared" si="11"/>
        <v>#VALUE!</v>
      </c>
      <c r="P919" s="237" t="str">
        <f t="shared" si="12"/>
        <v>NO RX</v>
      </c>
      <c r="Q919" s="237" t="b">
        <v>0</v>
      </c>
      <c r="R919" s="237" t="str">
        <f t="shared" si="27"/>
        <v>LOW</v>
      </c>
      <c r="S919" s="238"/>
      <c r="T919" s="243">
        <f t="shared" si="30"/>
        <v>44384</v>
      </c>
      <c r="U919" s="237" t="str">
        <f t="shared" si="33"/>
        <v>DUE COMM</v>
      </c>
      <c r="V919" s="237" t="str">
        <f t="shared" si="16"/>
        <v> </v>
      </c>
      <c r="W919" s="83"/>
      <c r="X919" s="83"/>
      <c r="Y919" s="83"/>
      <c r="Z919" s="83"/>
      <c r="AA919" s="83"/>
      <c r="AB919" s="83"/>
      <c r="AC919" s="83"/>
      <c r="AD919" s="83"/>
      <c r="AE919" s="83"/>
    </row>
    <row r="920">
      <c r="A920" s="244">
        <v>13428.0</v>
      </c>
      <c r="B920" s="245" t="s">
        <v>7606</v>
      </c>
      <c r="C920" s="231" t="b">
        <v>1</v>
      </c>
      <c r="D920" s="235">
        <v>44627.0</v>
      </c>
      <c r="E920" s="236" t="str">
        <f t="shared" si="1"/>
        <v>#VALUE!</v>
      </c>
      <c r="F920" s="236" t="str">
        <f t="shared" si="2"/>
        <v>#VALUE!</v>
      </c>
      <c r="G920" s="236" t="str">
        <f t="shared" si="3"/>
        <v>#VALUE!</v>
      </c>
      <c r="H920" s="236" t="str">
        <f t="shared" si="4"/>
        <v>#VALUE!</v>
      </c>
      <c r="I920" s="236" t="str">
        <f t="shared" si="5"/>
        <v>#VALUE!</v>
      </c>
      <c r="J920" s="236" t="str">
        <f t="shared" si="6"/>
        <v>#VALUE!</v>
      </c>
      <c r="K920" s="236" t="str">
        <f t="shared" si="7"/>
        <v>#VALUE!</v>
      </c>
      <c r="L920" s="236" t="str">
        <f t="shared" si="8"/>
        <v>#VALUE!</v>
      </c>
      <c r="M920" s="236" t="str">
        <f t="shared" si="9"/>
        <v>OPI RX</v>
      </c>
      <c r="N920" s="236" t="str">
        <f t="shared" si="10"/>
        <v>#VALUE!</v>
      </c>
      <c r="O920" s="236" t="str">
        <f t="shared" si="11"/>
        <v>#VALUE!</v>
      </c>
      <c r="P920" s="237" t="str">
        <f t="shared" si="12"/>
        <v>OPIOIDS</v>
      </c>
      <c r="Q920" s="237" t="b">
        <v>1</v>
      </c>
      <c r="R920" s="237" t="str">
        <f t="shared" si="27"/>
        <v>HIGH</v>
      </c>
      <c r="S920" s="238">
        <v>44469.0</v>
      </c>
      <c r="T920" s="243">
        <f t="shared" si="30"/>
        <v>44627</v>
      </c>
      <c r="U920" s="237" t="str">
        <f t="shared" si="33"/>
        <v> </v>
      </c>
      <c r="V920" s="237" t="str">
        <f t="shared" si="16"/>
        <v> </v>
      </c>
      <c r="W920" s="83"/>
      <c r="X920" s="83"/>
      <c r="Y920" s="83"/>
      <c r="Z920" s="83"/>
      <c r="AA920" s="83"/>
      <c r="AB920" s="83"/>
      <c r="AC920" s="83"/>
      <c r="AD920" s="83"/>
      <c r="AE920" s="83"/>
    </row>
    <row r="921">
      <c r="A921" s="233">
        <v>13429.0</v>
      </c>
      <c r="B921" s="234" t="s">
        <v>7904</v>
      </c>
      <c r="C921" s="230" t="b">
        <v>1</v>
      </c>
      <c r="D921" s="243">
        <v>44533.0</v>
      </c>
      <c r="E921" s="236" t="str">
        <f t="shared" si="1"/>
        <v>#VALUE!</v>
      </c>
      <c r="F921" s="236" t="str">
        <f t="shared" si="2"/>
        <v>#VALUE!</v>
      </c>
      <c r="G921" s="236" t="str">
        <f t="shared" si="3"/>
        <v>#VALUE!</v>
      </c>
      <c r="H921" s="236" t="str">
        <f t="shared" si="4"/>
        <v>#VALUE!</v>
      </c>
      <c r="I921" s="236" t="str">
        <f t="shared" si="5"/>
        <v>#VALUE!</v>
      </c>
      <c r="J921" s="236" t="str">
        <f t="shared" si="6"/>
        <v>#VALUE!</v>
      </c>
      <c r="K921" s="236" t="str">
        <f t="shared" si="7"/>
        <v>OPI RX</v>
      </c>
      <c r="L921" s="236" t="str">
        <f t="shared" si="8"/>
        <v>#VALUE!</v>
      </c>
      <c r="M921" s="236" t="str">
        <f t="shared" si="9"/>
        <v>#VALUE!</v>
      </c>
      <c r="N921" s="236" t="str">
        <f t="shared" si="10"/>
        <v>#VALUE!</v>
      </c>
      <c r="O921" s="236" t="str">
        <f t="shared" si="11"/>
        <v>#VALUE!</v>
      </c>
      <c r="P921" s="237" t="str">
        <f t="shared" si="12"/>
        <v>OPIOIDS</v>
      </c>
      <c r="Q921" s="237" t="b">
        <v>0</v>
      </c>
      <c r="R921" s="237" t="str">
        <f t="shared" si="27"/>
        <v>LOW</v>
      </c>
      <c r="S921" s="238">
        <v>44503.0</v>
      </c>
      <c r="T921" s="243">
        <f t="shared" si="30"/>
        <v>44533</v>
      </c>
      <c r="U921" s="237" t="str">
        <f t="shared" si="33"/>
        <v> </v>
      </c>
      <c r="V921" s="237" t="str">
        <f t="shared" si="16"/>
        <v> </v>
      </c>
      <c r="W921" s="83"/>
      <c r="X921" s="83"/>
      <c r="Y921" s="83"/>
      <c r="Z921" s="83"/>
      <c r="AA921" s="83"/>
      <c r="AB921" s="83"/>
      <c r="AC921" s="83"/>
      <c r="AD921" s="83"/>
      <c r="AE921" s="83"/>
    </row>
    <row r="922">
      <c r="A922" s="244">
        <v>13432.0</v>
      </c>
      <c r="B922" s="245" t="s">
        <v>7905</v>
      </c>
      <c r="C922" s="231" t="b">
        <v>1</v>
      </c>
      <c r="D922" s="243">
        <v>44531.0</v>
      </c>
      <c r="E922" s="236" t="str">
        <f t="shared" si="1"/>
        <v>#VALUE!</v>
      </c>
      <c r="F922" s="236" t="str">
        <f t="shared" si="2"/>
        <v>OPI RX</v>
      </c>
      <c r="G922" s="236" t="str">
        <f t="shared" si="3"/>
        <v>#VALUE!</v>
      </c>
      <c r="H922" s="236" t="str">
        <f t="shared" si="4"/>
        <v>#VALUE!</v>
      </c>
      <c r="I922" s="236" t="str">
        <f t="shared" si="5"/>
        <v>#VALUE!</v>
      </c>
      <c r="J922" s="236" t="str">
        <f t="shared" si="6"/>
        <v>#VALUE!</v>
      </c>
      <c r="K922" s="236" t="str">
        <f t="shared" si="7"/>
        <v>#VALUE!</v>
      </c>
      <c r="L922" s="236" t="str">
        <f t="shared" si="8"/>
        <v>#VALUE!</v>
      </c>
      <c r="M922" s="236" t="str">
        <f t="shared" si="9"/>
        <v>#VALUE!</v>
      </c>
      <c r="N922" s="236" t="str">
        <f t="shared" si="10"/>
        <v>#VALUE!</v>
      </c>
      <c r="O922" s="236" t="str">
        <f t="shared" si="11"/>
        <v>#VALUE!</v>
      </c>
      <c r="P922" s="237" t="str">
        <f t="shared" si="12"/>
        <v>OPIOIDS</v>
      </c>
      <c r="Q922" s="237" t="b">
        <v>1</v>
      </c>
      <c r="R922" s="237" t="str">
        <f t="shared" si="27"/>
        <v>HIGH</v>
      </c>
      <c r="S922" s="238">
        <v>44501.0</v>
      </c>
      <c r="T922" s="243">
        <f t="shared" si="30"/>
        <v>44531</v>
      </c>
      <c r="U922" s="237" t="str">
        <f t="shared" si="33"/>
        <v> </v>
      </c>
      <c r="V922" s="237" t="str">
        <f t="shared" si="16"/>
        <v> </v>
      </c>
      <c r="W922" s="83"/>
      <c r="X922" s="83"/>
      <c r="Y922" s="83"/>
      <c r="Z922" s="83"/>
      <c r="AA922" s="83"/>
      <c r="AB922" s="83"/>
      <c r="AC922" s="83"/>
      <c r="AD922" s="83"/>
      <c r="AE922" s="83"/>
    </row>
    <row r="923">
      <c r="A923" s="244">
        <v>13433.0</v>
      </c>
      <c r="B923" s="239" t="s">
        <v>7552</v>
      </c>
      <c r="C923" s="231" t="b">
        <v>1</v>
      </c>
      <c r="D923" s="243">
        <v>44539.0</v>
      </c>
      <c r="E923" s="236" t="str">
        <f t="shared" si="1"/>
        <v>#VALUE!</v>
      </c>
      <c r="F923" s="236" t="str">
        <f t="shared" si="2"/>
        <v>#VALUE!</v>
      </c>
      <c r="G923" s="236" t="str">
        <f t="shared" si="3"/>
        <v>#VALUE!</v>
      </c>
      <c r="H923" s="236" t="str">
        <f t="shared" si="4"/>
        <v>#VALUE!</v>
      </c>
      <c r="I923" s="236" t="str">
        <f t="shared" si="5"/>
        <v>#VALUE!</v>
      </c>
      <c r="J923" s="236" t="str">
        <f t="shared" si="6"/>
        <v>#VALUE!</v>
      </c>
      <c r="K923" s="236" t="str">
        <f t="shared" si="7"/>
        <v>#VALUE!</v>
      </c>
      <c r="L923" s="236" t="str">
        <f t="shared" si="8"/>
        <v>#VALUE!</v>
      </c>
      <c r="M923" s="236" t="str">
        <f t="shared" si="9"/>
        <v>#VALUE!</v>
      </c>
      <c r="N923" s="236" t="str">
        <f t="shared" si="10"/>
        <v>#VALUE!</v>
      </c>
      <c r="O923" s="236" t="str">
        <f t="shared" si="11"/>
        <v>#VALUE!</v>
      </c>
      <c r="P923" s="237" t="str">
        <f t="shared" si="12"/>
        <v>NO RX</v>
      </c>
      <c r="Q923" s="234" t="b">
        <v>0</v>
      </c>
      <c r="R923" s="237" t="str">
        <f t="shared" si="27"/>
        <v>LOW</v>
      </c>
      <c r="S923" s="238">
        <v>44508.0</v>
      </c>
      <c r="T923" s="243">
        <f t="shared" si="30"/>
        <v>44539</v>
      </c>
      <c r="U923" s="237" t="str">
        <f t="shared" si="33"/>
        <v> </v>
      </c>
      <c r="V923" s="237" t="str">
        <f t="shared" si="16"/>
        <v> </v>
      </c>
      <c r="W923" s="83"/>
      <c r="X923" s="83"/>
      <c r="Y923" s="83"/>
      <c r="Z923" s="83"/>
      <c r="AA923" s="83"/>
      <c r="AB923" s="83"/>
      <c r="AC923" s="83"/>
      <c r="AD923" s="83"/>
      <c r="AE923" s="83"/>
    </row>
    <row r="924">
      <c r="A924" s="244">
        <v>13436.0</v>
      </c>
      <c r="B924" s="245" t="s">
        <v>7606</v>
      </c>
      <c r="C924" s="231" t="b">
        <v>1</v>
      </c>
      <c r="D924" s="243">
        <v>44539.0</v>
      </c>
      <c r="E924" s="236" t="str">
        <f t="shared" si="1"/>
        <v>#VALUE!</v>
      </c>
      <c r="F924" s="236" t="str">
        <f t="shared" si="2"/>
        <v>#VALUE!</v>
      </c>
      <c r="G924" s="236" t="str">
        <f t="shared" si="3"/>
        <v>#VALUE!</v>
      </c>
      <c r="H924" s="236" t="str">
        <f t="shared" si="4"/>
        <v>#VALUE!</v>
      </c>
      <c r="I924" s="236" t="str">
        <f t="shared" si="5"/>
        <v>#VALUE!</v>
      </c>
      <c r="J924" s="236" t="str">
        <f t="shared" si="6"/>
        <v>#VALUE!</v>
      </c>
      <c r="K924" s="236" t="str">
        <f t="shared" si="7"/>
        <v>#VALUE!</v>
      </c>
      <c r="L924" s="236" t="str">
        <f t="shared" si="8"/>
        <v>#VALUE!</v>
      </c>
      <c r="M924" s="236" t="str">
        <f t="shared" si="9"/>
        <v>OPI RX</v>
      </c>
      <c r="N924" s="236" t="str">
        <f t="shared" si="10"/>
        <v>#VALUE!</v>
      </c>
      <c r="O924" s="236" t="str">
        <f t="shared" si="11"/>
        <v>#VALUE!</v>
      </c>
      <c r="P924" s="237" t="str">
        <f t="shared" si="12"/>
        <v>OPIOIDS</v>
      </c>
      <c r="Q924" s="237" t="b">
        <v>0</v>
      </c>
      <c r="R924" s="237" t="str">
        <f t="shared" si="27"/>
        <v>LOW</v>
      </c>
      <c r="S924" s="238">
        <v>44512.0</v>
      </c>
      <c r="T924" s="243">
        <f t="shared" si="30"/>
        <v>44539</v>
      </c>
      <c r="U924" s="237" t="str">
        <f t="shared" si="33"/>
        <v> </v>
      </c>
      <c r="V924" s="237" t="str">
        <f t="shared" si="16"/>
        <v> </v>
      </c>
      <c r="W924" s="83"/>
      <c r="X924" s="83"/>
      <c r="Y924" s="83"/>
      <c r="Z924" s="83"/>
      <c r="AA924" s="83"/>
      <c r="AB924" s="83"/>
      <c r="AC924" s="83"/>
      <c r="AD924" s="83"/>
      <c r="AE924" s="83"/>
    </row>
    <row r="925">
      <c r="A925" s="244">
        <v>13440.0</v>
      </c>
      <c r="B925" s="245" t="s">
        <v>7585</v>
      </c>
      <c r="C925" s="230" t="b">
        <v>1</v>
      </c>
      <c r="D925" s="235">
        <v>44591.0</v>
      </c>
      <c r="E925" s="236" t="str">
        <f t="shared" si="1"/>
        <v>#VALUE!</v>
      </c>
      <c r="F925" s="236" t="str">
        <f t="shared" si="2"/>
        <v>OPI RX</v>
      </c>
      <c r="G925" s="236" t="str">
        <f t="shared" si="3"/>
        <v>#VALUE!</v>
      </c>
      <c r="H925" s="236" t="str">
        <f t="shared" si="4"/>
        <v>#VALUE!</v>
      </c>
      <c r="I925" s="236" t="str">
        <f t="shared" si="5"/>
        <v>#VALUE!</v>
      </c>
      <c r="J925" s="236" t="str">
        <f t="shared" si="6"/>
        <v>#VALUE!</v>
      </c>
      <c r="K925" s="236" t="str">
        <f t="shared" si="7"/>
        <v>#VALUE!</v>
      </c>
      <c r="L925" s="236" t="str">
        <f t="shared" si="8"/>
        <v>#VALUE!</v>
      </c>
      <c r="M925" s="236" t="str">
        <f t="shared" si="9"/>
        <v>#VALUE!</v>
      </c>
      <c r="N925" s="236" t="str">
        <f t="shared" si="10"/>
        <v>#VALUE!</v>
      </c>
      <c r="O925" s="236" t="str">
        <f t="shared" si="11"/>
        <v>#VALUE!</v>
      </c>
      <c r="P925" s="237" t="str">
        <f t="shared" si="12"/>
        <v>OPIOIDS</v>
      </c>
      <c r="Q925" s="234" t="b">
        <v>0</v>
      </c>
      <c r="R925" s="237" t="str">
        <f t="shared" si="27"/>
        <v>LOW</v>
      </c>
      <c r="S925" s="238"/>
      <c r="T925" s="243">
        <f t="shared" si="30"/>
        <v>44591</v>
      </c>
      <c r="U925" s="237" t="str">
        <f t="shared" si="33"/>
        <v>DUE COMM</v>
      </c>
      <c r="V925" s="237" t="str">
        <f t="shared" si="16"/>
        <v> </v>
      </c>
      <c r="W925" s="83"/>
      <c r="X925" s="83"/>
      <c r="Y925" s="83"/>
      <c r="Z925" s="83"/>
      <c r="AA925" s="83"/>
      <c r="AB925" s="83"/>
      <c r="AC925" s="83"/>
      <c r="AD925" s="83"/>
      <c r="AE925" s="83"/>
    </row>
    <row r="926">
      <c r="A926" s="233">
        <v>13442.0</v>
      </c>
      <c r="B926" s="234" t="s">
        <v>7566</v>
      </c>
      <c r="C926" s="230" t="b">
        <v>1</v>
      </c>
      <c r="D926" s="235">
        <v>44577.0</v>
      </c>
      <c r="E926" s="236" t="str">
        <f t="shared" si="1"/>
        <v>#VALUE!</v>
      </c>
      <c r="F926" s="236" t="str">
        <f t="shared" si="2"/>
        <v>OPI RX</v>
      </c>
      <c r="G926" s="236" t="str">
        <f t="shared" si="3"/>
        <v>#VALUE!</v>
      </c>
      <c r="H926" s="236" t="str">
        <f t="shared" si="4"/>
        <v>#VALUE!</v>
      </c>
      <c r="I926" s="236" t="str">
        <f t="shared" si="5"/>
        <v>#VALUE!</v>
      </c>
      <c r="J926" s="236" t="str">
        <f t="shared" si="6"/>
        <v>#VALUE!</v>
      </c>
      <c r="K926" s="236" t="str">
        <f t="shared" si="7"/>
        <v>#VALUE!</v>
      </c>
      <c r="L926" s="236" t="str">
        <f t="shared" si="8"/>
        <v>#VALUE!</v>
      </c>
      <c r="M926" s="236" t="str">
        <f t="shared" si="9"/>
        <v>#VALUE!</v>
      </c>
      <c r="N926" s="236" t="str">
        <f t="shared" si="10"/>
        <v>#VALUE!</v>
      </c>
      <c r="O926" s="236" t="str">
        <f t="shared" si="11"/>
        <v>#VALUE!</v>
      </c>
      <c r="P926" s="237" t="str">
        <f t="shared" si="12"/>
        <v>OPIOIDS</v>
      </c>
      <c r="Q926" s="237" t="b">
        <v>0</v>
      </c>
      <c r="R926" s="237" t="str">
        <f t="shared" si="27"/>
        <v>LOW</v>
      </c>
      <c r="S926" s="238">
        <v>44473.0</v>
      </c>
      <c r="T926" s="243">
        <f t="shared" si="30"/>
        <v>44577</v>
      </c>
      <c r="U926" s="237" t="str">
        <f t="shared" si="33"/>
        <v> </v>
      </c>
      <c r="V926" s="237" t="str">
        <f t="shared" si="16"/>
        <v> </v>
      </c>
      <c r="W926" s="83"/>
      <c r="X926" s="83"/>
      <c r="Y926" s="83"/>
      <c r="Z926" s="83"/>
      <c r="AA926" s="83"/>
      <c r="AB926" s="83"/>
      <c r="AC926" s="83"/>
      <c r="AD926" s="83"/>
      <c r="AE926" s="83"/>
    </row>
    <row r="927">
      <c r="A927" s="233">
        <v>13447.0</v>
      </c>
      <c r="B927" s="234" t="s">
        <v>7606</v>
      </c>
      <c r="C927" s="231" t="b">
        <v>1</v>
      </c>
      <c r="D927" s="243">
        <v>44498.0</v>
      </c>
      <c r="E927" s="236" t="str">
        <f t="shared" si="1"/>
        <v>#VALUE!</v>
      </c>
      <c r="F927" s="236" t="str">
        <f t="shared" si="2"/>
        <v>#VALUE!</v>
      </c>
      <c r="G927" s="236" t="str">
        <f t="shared" si="3"/>
        <v>#VALUE!</v>
      </c>
      <c r="H927" s="236" t="str">
        <f t="shared" si="4"/>
        <v>#VALUE!</v>
      </c>
      <c r="I927" s="236" t="str">
        <f t="shared" si="5"/>
        <v>#VALUE!</v>
      </c>
      <c r="J927" s="236" t="str">
        <f t="shared" si="6"/>
        <v>#VALUE!</v>
      </c>
      <c r="K927" s="236" t="str">
        <f t="shared" si="7"/>
        <v>#VALUE!</v>
      </c>
      <c r="L927" s="236" t="str">
        <f t="shared" si="8"/>
        <v>#VALUE!</v>
      </c>
      <c r="M927" s="236" t="str">
        <f t="shared" si="9"/>
        <v>OPI RX</v>
      </c>
      <c r="N927" s="236" t="str">
        <f t="shared" si="10"/>
        <v>#VALUE!</v>
      </c>
      <c r="O927" s="236" t="str">
        <f t="shared" si="11"/>
        <v>#VALUE!</v>
      </c>
      <c r="P927" s="237" t="str">
        <f t="shared" si="12"/>
        <v>OPIOIDS</v>
      </c>
      <c r="Q927" s="237" t="b">
        <v>0</v>
      </c>
      <c r="R927" s="237" t="str">
        <f t="shared" si="27"/>
        <v>LOW</v>
      </c>
      <c r="S927" s="238">
        <v>44483.0</v>
      </c>
      <c r="T927" s="243">
        <f t="shared" si="30"/>
        <v>44498</v>
      </c>
      <c r="U927" s="237" t="str">
        <f t="shared" si="33"/>
        <v> </v>
      </c>
      <c r="V927" s="237" t="str">
        <f t="shared" si="16"/>
        <v> </v>
      </c>
      <c r="W927" s="83"/>
      <c r="X927" s="83"/>
      <c r="Y927" s="83"/>
      <c r="Z927" s="83"/>
      <c r="AA927" s="83"/>
      <c r="AB927" s="83"/>
      <c r="AC927" s="83"/>
      <c r="AD927" s="83"/>
      <c r="AE927" s="83"/>
    </row>
    <row r="928">
      <c r="A928" s="233">
        <v>13448.0</v>
      </c>
      <c r="B928" s="239" t="s">
        <v>7552</v>
      </c>
      <c r="C928" s="231" t="b">
        <v>0</v>
      </c>
      <c r="D928" s="235" t="s">
        <v>7552</v>
      </c>
      <c r="E928" s="236" t="str">
        <f t="shared" si="1"/>
        <v>#VALUE!</v>
      </c>
      <c r="F928" s="236" t="str">
        <f t="shared" si="2"/>
        <v>#VALUE!</v>
      </c>
      <c r="G928" s="236" t="str">
        <f t="shared" si="3"/>
        <v>#VALUE!</v>
      </c>
      <c r="H928" s="236" t="str">
        <f t="shared" si="4"/>
        <v>#VALUE!</v>
      </c>
      <c r="I928" s="236" t="str">
        <f t="shared" si="5"/>
        <v>#VALUE!</v>
      </c>
      <c r="J928" s="236" t="str">
        <f t="shared" si="6"/>
        <v>#VALUE!</v>
      </c>
      <c r="K928" s="236" t="str">
        <f t="shared" si="7"/>
        <v>#VALUE!</v>
      </c>
      <c r="L928" s="236" t="str">
        <f t="shared" si="8"/>
        <v>#VALUE!</v>
      </c>
      <c r="M928" s="236" t="str">
        <f t="shared" si="9"/>
        <v>#VALUE!</v>
      </c>
      <c r="N928" s="236" t="str">
        <f t="shared" si="10"/>
        <v>#VALUE!</v>
      </c>
      <c r="O928" s="236" t="str">
        <f t="shared" si="11"/>
        <v>#VALUE!</v>
      </c>
      <c r="P928" s="237" t="str">
        <f t="shared" si="12"/>
        <v>NO RX</v>
      </c>
      <c r="Q928" s="237" t="b">
        <v>0</v>
      </c>
      <c r="R928" s="237" t="str">
        <f t="shared" si="27"/>
        <v>LOW</v>
      </c>
      <c r="S928" s="238"/>
      <c r="T928" s="238" t="str">
        <f t="shared" si="30"/>
        <v>  -  </v>
      </c>
      <c r="U928" s="237" t="str">
        <f t="shared" si="33"/>
        <v>DUE COMM</v>
      </c>
      <c r="V928" s="237" t="str">
        <f t="shared" si="16"/>
        <v> </v>
      </c>
      <c r="W928" s="83"/>
      <c r="X928" s="83"/>
      <c r="Y928" s="83"/>
      <c r="Z928" s="83"/>
      <c r="AA928" s="83"/>
      <c r="AB928" s="83"/>
      <c r="AC928" s="83"/>
      <c r="AD928" s="83"/>
      <c r="AE928" s="83"/>
    </row>
    <row r="929">
      <c r="A929" s="244">
        <v>13456.0</v>
      </c>
      <c r="B929" s="248" t="s">
        <v>7799</v>
      </c>
      <c r="C929" s="230" t="b">
        <v>0</v>
      </c>
      <c r="D929" s="235" t="s">
        <v>7552</v>
      </c>
      <c r="E929" s="236" t="str">
        <f t="shared" si="1"/>
        <v>#VALUE!</v>
      </c>
      <c r="F929" s="236" t="str">
        <f t="shared" si="2"/>
        <v>#VALUE!</v>
      </c>
      <c r="G929" s="236" t="str">
        <f t="shared" si="3"/>
        <v>#VALUE!</v>
      </c>
      <c r="H929" s="236" t="str">
        <f t="shared" si="4"/>
        <v>#VALUE!</v>
      </c>
      <c r="I929" s="236" t="str">
        <f t="shared" si="5"/>
        <v>#VALUE!</v>
      </c>
      <c r="J929" s="236" t="str">
        <f t="shared" si="6"/>
        <v>#VALUE!</v>
      </c>
      <c r="K929" s="236" t="str">
        <f t="shared" si="7"/>
        <v>#VALUE!</v>
      </c>
      <c r="L929" s="236" t="str">
        <f t="shared" si="8"/>
        <v>#VALUE!</v>
      </c>
      <c r="M929" s="236" t="str">
        <f t="shared" si="9"/>
        <v>OPI RX</v>
      </c>
      <c r="N929" s="236" t="str">
        <f t="shared" si="10"/>
        <v>#VALUE!</v>
      </c>
      <c r="O929" s="236" t="str">
        <f t="shared" si="11"/>
        <v>#VALUE!</v>
      </c>
      <c r="P929" s="237" t="str">
        <f t="shared" si="12"/>
        <v>OPIOIDS</v>
      </c>
      <c r="Q929" s="234" t="b">
        <v>1</v>
      </c>
      <c r="R929" s="237" t="str">
        <f t="shared" si="27"/>
        <v>HIGH</v>
      </c>
      <c r="S929" s="238"/>
      <c r="T929" s="238" t="str">
        <f t="shared" si="30"/>
        <v>  -  </v>
      </c>
      <c r="U929" s="237" t="str">
        <f t="shared" si="33"/>
        <v>DUE COMM</v>
      </c>
      <c r="V929" s="237" t="str">
        <f t="shared" si="16"/>
        <v> </v>
      </c>
      <c r="W929" s="83"/>
      <c r="X929" s="83"/>
      <c r="Y929" s="83"/>
      <c r="Z929" s="83"/>
      <c r="AA929" s="83"/>
      <c r="AB929" s="83"/>
      <c r="AC929" s="83"/>
      <c r="AD929" s="83"/>
      <c r="AE929" s="83"/>
    </row>
    <row r="930">
      <c r="A930" s="244">
        <v>13458.0</v>
      </c>
      <c r="B930" s="239" t="s">
        <v>7552</v>
      </c>
      <c r="C930" s="230" t="b">
        <v>1</v>
      </c>
      <c r="D930" s="243">
        <v>44410.0</v>
      </c>
      <c r="E930" s="236" t="str">
        <f t="shared" si="1"/>
        <v>#VALUE!</v>
      </c>
      <c r="F930" s="236" t="str">
        <f t="shared" si="2"/>
        <v>#VALUE!</v>
      </c>
      <c r="G930" s="236" t="str">
        <f t="shared" si="3"/>
        <v>#VALUE!</v>
      </c>
      <c r="H930" s="236" t="str">
        <f t="shared" si="4"/>
        <v>#VALUE!</v>
      </c>
      <c r="I930" s="236" t="str">
        <f t="shared" si="5"/>
        <v>#VALUE!</v>
      </c>
      <c r="J930" s="236" t="str">
        <f t="shared" si="6"/>
        <v>#VALUE!</v>
      </c>
      <c r="K930" s="236" t="str">
        <f t="shared" si="7"/>
        <v>#VALUE!</v>
      </c>
      <c r="L930" s="236" t="str">
        <f t="shared" si="8"/>
        <v>#VALUE!</v>
      </c>
      <c r="M930" s="236" t="str">
        <f t="shared" si="9"/>
        <v>#VALUE!</v>
      </c>
      <c r="N930" s="236" t="str">
        <f t="shared" si="10"/>
        <v>#VALUE!</v>
      </c>
      <c r="O930" s="236" t="str">
        <f t="shared" si="11"/>
        <v>#VALUE!</v>
      </c>
      <c r="P930" s="237" t="str">
        <f t="shared" si="12"/>
        <v>NO RX</v>
      </c>
      <c r="Q930" s="234" t="b">
        <v>0</v>
      </c>
      <c r="R930" s="237" t="str">
        <f t="shared" si="27"/>
        <v>LOW</v>
      </c>
      <c r="S930" s="238"/>
      <c r="T930" s="243">
        <f t="shared" si="30"/>
        <v>44410</v>
      </c>
      <c r="U930" s="237" t="str">
        <f t="shared" si="33"/>
        <v>DUE COMM</v>
      </c>
      <c r="V930" s="237" t="str">
        <f t="shared" si="16"/>
        <v> </v>
      </c>
      <c r="W930" s="83"/>
      <c r="X930" s="83"/>
      <c r="Y930" s="83"/>
      <c r="Z930" s="83"/>
      <c r="AA930" s="83"/>
      <c r="AB930" s="83"/>
      <c r="AC930" s="83"/>
      <c r="AD930" s="83"/>
      <c r="AE930" s="83"/>
    </row>
    <row r="931">
      <c r="A931" s="244">
        <v>13459.0</v>
      </c>
      <c r="B931" s="245" t="s">
        <v>7906</v>
      </c>
      <c r="C931" s="231" t="b">
        <v>0</v>
      </c>
      <c r="D931" s="235" t="s">
        <v>7552</v>
      </c>
      <c r="E931" s="236" t="str">
        <f t="shared" si="1"/>
        <v>#VALUE!</v>
      </c>
      <c r="F931" s="236" t="str">
        <f t="shared" si="2"/>
        <v>#VALUE!</v>
      </c>
      <c r="G931" s="236" t="str">
        <f t="shared" si="3"/>
        <v>#VALUE!</v>
      </c>
      <c r="H931" s="236" t="str">
        <f t="shared" si="4"/>
        <v>#VALUE!</v>
      </c>
      <c r="I931" s="236" t="str">
        <f t="shared" si="5"/>
        <v>#VALUE!</v>
      </c>
      <c r="J931" s="236" t="str">
        <f t="shared" si="6"/>
        <v>#VALUE!</v>
      </c>
      <c r="K931" s="236" t="str">
        <f t="shared" si="7"/>
        <v>#VALUE!</v>
      </c>
      <c r="L931" s="236" t="str">
        <f t="shared" si="8"/>
        <v>#VALUE!</v>
      </c>
      <c r="M931" s="236" t="str">
        <f t="shared" si="9"/>
        <v>#VALUE!</v>
      </c>
      <c r="N931" s="236" t="str">
        <f t="shared" si="10"/>
        <v>#VALUE!</v>
      </c>
      <c r="O931" s="236" t="str">
        <f t="shared" si="11"/>
        <v>#VALUE!</v>
      </c>
      <c r="P931" s="237" t="str">
        <f t="shared" si="12"/>
        <v>NO RX</v>
      </c>
      <c r="Q931" s="237" t="b">
        <v>0</v>
      </c>
      <c r="R931" s="237" t="str">
        <f t="shared" si="27"/>
        <v>LOW</v>
      </c>
      <c r="S931" s="238"/>
      <c r="T931" s="238" t="str">
        <f t="shared" si="30"/>
        <v>  -  </v>
      </c>
      <c r="U931" s="237" t="str">
        <f t="shared" si="33"/>
        <v>DUE COMM</v>
      </c>
      <c r="V931" s="237" t="str">
        <f t="shared" si="16"/>
        <v> </v>
      </c>
      <c r="W931" s="83"/>
      <c r="X931" s="83"/>
      <c r="Y931" s="83"/>
      <c r="Z931" s="83"/>
      <c r="AA931" s="83"/>
      <c r="AB931" s="83"/>
      <c r="AC931" s="83"/>
      <c r="AD931" s="83"/>
      <c r="AE931" s="83"/>
    </row>
    <row r="932">
      <c r="A932" s="244">
        <v>13474.0</v>
      </c>
      <c r="B932" s="239" t="s">
        <v>7552</v>
      </c>
      <c r="C932" s="230" t="b">
        <v>0</v>
      </c>
      <c r="D932" s="235" t="s">
        <v>7552</v>
      </c>
      <c r="E932" s="236" t="str">
        <f t="shared" si="1"/>
        <v>#VALUE!</v>
      </c>
      <c r="F932" s="236" t="str">
        <f t="shared" si="2"/>
        <v>#VALUE!</v>
      </c>
      <c r="G932" s="236" t="str">
        <f t="shared" si="3"/>
        <v>#VALUE!</v>
      </c>
      <c r="H932" s="236" t="str">
        <f t="shared" si="4"/>
        <v>#VALUE!</v>
      </c>
      <c r="I932" s="236" t="str">
        <f t="shared" si="5"/>
        <v>#VALUE!</v>
      </c>
      <c r="J932" s="236" t="str">
        <f t="shared" si="6"/>
        <v>#VALUE!</v>
      </c>
      <c r="K932" s="236" t="str">
        <f t="shared" si="7"/>
        <v>#VALUE!</v>
      </c>
      <c r="L932" s="236" t="str">
        <f t="shared" si="8"/>
        <v>#VALUE!</v>
      </c>
      <c r="M932" s="236" t="str">
        <f t="shared" si="9"/>
        <v>#VALUE!</v>
      </c>
      <c r="N932" s="236" t="str">
        <f t="shared" si="10"/>
        <v>#VALUE!</v>
      </c>
      <c r="O932" s="236" t="str">
        <f t="shared" si="11"/>
        <v>#VALUE!</v>
      </c>
      <c r="P932" s="237" t="str">
        <f t="shared" si="12"/>
        <v>NO RX</v>
      </c>
      <c r="Q932" s="237" t="b">
        <v>0</v>
      </c>
      <c r="R932" s="237" t="str">
        <f t="shared" si="27"/>
        <v>LOW</v>
      </c>
      <c r="S932" s="238"/>
      <c r="T932" s="238" t="str">
        <f t="shared" si="30"/>
        <v>  -  </v>
      </c>
      <c r="U932" s="237" t="str">
        <f t="shared" si="33"/>
        <v>DUE COMM</v>
      </c>
      <c r="V932" s="237" t="str">
        <f t="shared" si="16"/>
        <v> </v>
      </c>
      <c r="W932" s="83"/>
      <c r="X932" s="83"/>
      <c r="Y932" s="83"/>
      <c r="Z932" s="83"/>
      <c r="AA932" s="83"/>
      <c r="AB932" s="83"/>
      <c r="AC932" s="83"/>
      <c r="AD932" s="83"/>
      <c r="AE932" s="83"/>
    </row>
    <row r="933">
      <c r="A933" s="244">
        <v>13481.0</v>
      </c>
      <c r="B933" s="239" t="s">
        <v>7552</v>
      </c>
      <c r="C933" s="231" t="b">
        <v>1</v>
      </c>
      <c r="D933" s="243">
        <v>44384.0</v>
      </c>
      <c r="E933" s="236" t="str">
        <f t="shared" si="1"/>
        <v>#VALUE!</v>
      </c>
      <c r="F933" s="236" t="str">
        <f t="shared" si="2"/>
        <v>#VALUE!</v>
      </c>
      <c r="G933" s="236" t="str">
        <f t="shared" si="3"/>
        <v>#VALUE!</v>
      </c>
      <c r="H933" s="236" t="str">
        <f t="shared" si="4"/>
        <v>#VALUE!</v>
      </c>
      <c r="I933" s="236" t="str">
        <f t="shared" si="5"/>
        <v>#VALUE!</v>
      </c>
      <c r="J933" s="236" t="str">
        <f t="shared" si="6"/>
        <v>#VALUE!</v>
      </c>
      <c r="K933" s="236" t="str">
        <f t="shared" si="7"/>
        <v>#VALUE!</v>
      </c>
      <c r="L933" s="236" t="str">
        <f t="shared" si="8"/>
        <v>#VALUE!</v>
      </c>
      <c r="M933" s="236" t="str">
        <f t="shared" si="9"/>
        <v>#VALUE!</v>
      </c>
      <c r="N933" s="236" t="str">
        <f t="shared" si="10"/>
        <v>#VALUE!</v>
      </c>
      <c r="O933" s="236" t="str">
        <f t="shared" si="11"/>
        <v>#VALUE!</v>
      </c>
      <c r="P933" s="237" t="str">
        <f t="shared" si="12"/>
        <v>NO RX</v>
      </c>
      <c r="Q933" s="237" t="b">
        <v>0</v>
      </c>
      <c r="R933" s="237" t="str">
        <f t="shared" si="27"/>
        <v>LOW</v>
      </c>
      <c r="S933" s="238"/>
      <c r="T933" s="243">
        <f t="shared" si="30"/>
        <v>44384</v>
      </c>
      <c r="U933" s="237" t="str">
        <f t="shared" si="33"/>
        <v>DUE COMM</v>
      </c>
      <c r="V933" s="237" t="str">
        <f t="shared" si="16"/>
        <v> </v>
      </c>
      <c r="W933" s="83"/>
      <c r="X933" s="83"/>
      <c r="Y933" s="83"/>
      <c r="Z933" s="83"/>
      <c r="AA933" s="83"/>
      <c r="AB933" s="83"/>
      <c r="AC933" s="83"/>
      <c r="AD933" s="83"/>
      <c r="AE933" s="83"/>
    </row>
    <row r="934">
      <c r="A934" s="244">
        <v>13482.0</v>
      </c>
      <c r="B934" s="245" t="s">
        <v>7907</v>
      </c>
      <c r="C934" s="230" t="b">
        <v>0</v>
      </c>
      <c r="D934" s="235" t="s">
        <v>7552</v>
      </c>
      <c r="E934" s="236" t="str">
        <f t="shared" si="1"/>
        <v>#VALUE!</v>
      </c>
      <c r="F934" s="236" t="str">
        <f t="shared" si="2"/>
        <v>OPI RX</v>
      </c>
      <c r="G934" s="236" t="str">
        <f t="shared" si="3"/>
        <v>#VALUE!</v>
      </c>
      <c r="H934" s="236" t="str">
        <f t="shared" si="4"/>
        <v>#VALUE!</v>
      </c>
      <c r="I934" s="236" t="str">
        <f t="shared" si="5"/>
        <v>#VALUE!</v>
      </c>
      <c r="J934" s="236" t="str">
        <f t="shared" si="6"/>
        <v>#VALUE!</v>
      </c>
      <c r="K934" s="236" t="str">
        <f t="shared" si="7"/>
        <v>#VALUE!</v>
      </c>
      <c r="L934" s="236" t="str">
        <f t="shared" si="8"/>
        <v>#VALUE!</v>
      </c>
      <c r="M934" s="236" t="str">
        <f t="shared" si="9"/>
        <v>#VALUE!</v>
      </c>
      <c r="N934" s="236" t="str">
        <f t="shared" si="10"/>
        <v>#VALUE!</v>
      </c>
      <c r="O934" s="236" t="str">
        <f t="shared" si="11"/>
        <v>#VALUE!</v>
      </c>
      <c r="P934" s="237" t="str">
        <f t="shared" si="12"/>
        <v>OPIOIDS</v>
      </c>
      <c r="Q934" s="237" t="b">
        <v>0</v>
      </c>
      <c r="R934" s="237" t="str">
        <f t="shared" si="27"/>
        <v>LOW</v>
      </c>
      <c r="S934" s="238"/>
      <c r="T934" s="238" t="str">
        <f t="shared" si="30"/>
        <v>  -  </v>
      </c>
      <c r="U934" s="237" t="str">
        <f t="shared" si="33"/>
        <v>DUE COMM</v>
      </c>
      <c r="V934" s="237" t="str">
        <f t="shared" si="16"/>
        <v> </v>
      </c>
      <c r="W934" s="83"/>
      <c r="X934" s="83"/>
      <c r="Y934" s="83"/>
      <c r="Z934" s="83"/>
      <c r="AA934" s="83"/>
      <c r="AB934" s="83"/>
      <c r="AC934" s="83"/>
      <c r="AD934" s="83"/>
      <c r="AE934" s="83"/>
    </row>
    <row r="935">
      <c r="A935" s="244">
        <v>13485.0</v>
      </c>
      <c r="B935" s="245" t="s">
        <v>7908</v>
      </c>
      <c r="C935" s="231" t="b">
        <v>0</v>
      </c>
      <c r="D935" s="235" t="s">
        <v>7552</v>
      </c>
      <c r="E935" s="236" t="str">
        <f t="shared" si="1"/>
        <v>#VALUE!</v>
      </c>
      <c r="F935" s="236" t="str">
        <f t="shared" si="2"/>
        <v>#VALUE!</v>
      </c>
      <c r="G935" s="236" t="str">
        <f t="shared" si="3"/>
        <v>OPI RX</v>
      </c>
      <c r="H935" s="236" t="str">
        <f t="shared" si="4"/>
        <v>#VALUE!</v>
      </c>
      <c r="I935" s="236" t="str">
        <f t="shared" si="5"/>
        <v>#VALUE!</v>
      </c>
      <c r="J935" s="236" t="str">
        <f t="shared" si="6"/>
        <v>#VALUE!</v>
      </c>
      <c r="K935" s="236" t="str">
        <f t="shared" si="7"/>
        <v>#VALUE!</v>
      </c>
      <c r="L935" s="236" t="str">
        <f t="shared" si="8"/>
        <v>#VALUE!</v>
      </c>
      <c r="M935" s="236" t="str">
        <f t="shared" si="9"/>
        <v>#VALUE!</v>
      </c>
      <c r="N935" s="236" t="str">
        <f t="shared" si="10"/>
        <v>#VALUE!</v>
      </c>
      <c r="O935" s="236" t="str">
        <f t="shared" si="11"/>
        <v>#VALUE!</v>
      </c>
      <c r="P935" s="237" t="str">
        <f t="shared" si="12"/>
        <v>OPIOIDS</v>
      </c>
      <c r="Q935" s="237" t="b">
        <v>0</v>
      </c>
      <c r="R935" s="237" t="str">
        <f t="shared" si="27"/>
        <v>LOW</v>
      </c>
      <c r="S935" s="238"/>
      <c r="T935" s="238" t="str">
        <f t="shared" si="30"/>
        <v>  -  </v>
      </c>
      <c r="U935" s="237" t="str">
        <f t="shared" si="33"/>
        <v>DUE COMM</v>
      </c>
      <c r="V935" s="237" t="str">
        <f t="shared" si="16"/>
        <v> </v>
      </c>
      <c r="W935" s="83"/>
      <c r="X935" s="83"/>
      <c r="Y935" s="83"/>
      <c r="Z935" s="83"/>
      <c r="AA935" s="83"/>
      <c r="AB935" s="83"/>
      <c r="AC935" s="83"/>
      <c r="AD935" s="83"/>
      <c r="AE935" s="83"/>
    </row>
    <row r="936">
      <c r="A936" s="244">
        <v>13488.0</v>
      </c>
      <c r="B936" s="246" t="s">
        <v>7585</v>
      </c>
      <c r="C936" s="230" t="b">
        <v>1</v>
      </c>
      <c r="D936" s="235">
        <v>44596.0</v>
      </c>
      <c r="E936" s="236" t="str">
        <f t="shared" si="1"/>
        <v>#VALUE!</v>
      </c>
      <c r="F936" s="236" t="str">
        <f t="shared" si="2"/>
        <v>OPI RX</v>
      </c>
      <c r="G936" s="236" t="str">
        <f t="shared" si="3"/>
        <v>#VALUE!</v>
      </c>
      <c r="H936" s="236" t="str">
        <f t="shared" si="4"/>
        <v>#VALUE!</v>
      </c>
      <c r="I936" s="236" t="str">
        <f t="shared" si="5"/>
        <v>#VALUE!</v>
      </c>
      <c r="J936" s="236" t="str">
        <f t="shared" si="6"/>
        <v>#VALUE!</v>
      </c>
      <c r="K936" s="236" t="str">
        <f t="shared" si="7"/>
        <v>#VALUE!</v>
      </c>
      <c r="L936" s="236" t="str">
        <f t="shared" si="8"/>
        <v>#VALUE!</v>
      </c>
      <c r="M936" s="236" t="str">
        <f t="shared" si="9"/>
        <v>#VALUE!</v>
      </c>
      <c r="N936" s="236" t="str">
        <f t="shared" si="10"/>
        <v>#VALUE!</v>
      </c>
      <c r="O936" s="236" t="str">
        <f t="shared" si="11"/>
        <v>#VALUE!</v>
      </c>
      <c r="P936" s="237" t="str">
        <f t="shared" si="12"/>
        <v>OPIOIDS</v>
      </c>
      <c r="Q936" s="237" t="b">
        <v>1</v>
      </c>
      <c r="R936" s="237" t="str">
        <f t="shared" si="27"/>
        <v>HIGH</v>
      </c>
      <c r="S936" s="238">
        <v>44116.0</v>
      </c>
      <c r="T936" s="243">
        <f t="shared" si="30"/>
        <v>44596</v>
      </c>
      <c r="U936" s="237" t="str">
        <f t="shared" si="33"/>
        <v>DUE COMM</v>
      </c>
      <c r="V936" s="237" t="str">
        <f t="shared" si="16"/>
        <v> </v>
      </c>
      <c r="W936" s="83"/>
      <c r="X936" s="83"/>
      <c r="Y936" s="83"/>
      <c r="Z936" s="83"/>
      <c r="AA936" s="83"/>
      <c r="AB936" s="83"/>
      <c r="AC936" s="83"/>
      <c r="AD936" s="83"/>
      <c r="AE936" s="83"/>
    </row>
    <row r="937">
      <c r="A937" s="233">
        <v>13491.0</v>
      </c>
      <c r="B937" s="239" t="s">
        <v>7552</v>
      </c>
      <c r="C937" s="230" t="b">
        <v>1</v>
      </c>
      <c r="D937" s="243">
        <v>44539.0</v>
      </c>
      <c r="E937" s="236" t="str">
        <f t="shared" si="1"/>
        <v>#VALUE!</v>
      </c>
      <c r="F937" s="236" t="str">
        <f t="shared" si="2"/>
        <v>#VALUE!</v>
      </c>
      <c r="G937" s="236" t="str">
        <f t="shared" si="3"/>
        <v>#VALUE!</v>
      </c>
      <c r="H937" s="236" t="str">
        <f t="shared" si="4"/>
        <v>#VALUE!</v>
      </c>
      <c r="I937" s="236" t="str">
        <f t="shared" si="5"/>
        <v>#VALUE!</v>
      </c>
      <c r="J937" s="236" t="str">
        <f t="shared" si="6"/>
        <v>#VALUE!</v>
      </c>
      <c r="K937" s="236" t="str">
        <f t="shared" si="7"/>
        <v>#VALUE!</v>
      </c>
      <c r="L937" s="236" t="str">
        <f t="shared" si="8"/>
        <v>#VALUE!</v>
      </c>
      <c r="M937" s="236" t="str">
        <f t="shared" si="9"/>
        <v>#VALUE!</v>
      </c>
      <c r="N937" s="236" t="str">
        <f t="shared" si="10"/>
        <v>#VALUE!</v>
      </c>
      <c r="O937" s="236" t="str">
        <f t="shared" si="11"/>
        <v>#VALUE!</v>
      </c>
      <c r="P937" s="237" t="str">
        <f t="shared" si="12"/>
        <v>NO RX</v>
      </c>
      <c r="Q937" s="234" t="b">
        <v>0</v>
      </c>
      <c r="R937" s="237" t="str">
        <f t="shared" si="27"/>
        <v>LOW</v>
      </c>
      <c r="S937" s="238">
        <v>44123.0</v>
      </c>
      <c r="T937" s="243">
        <f t="shared" si="30"/>
        <v>44539</v>
      </c>
      <c r="U937" s="237" t="str">
        <f t="shared" si="33"/>
        <v>DUE COMM</v>
      </c>
      <c r="V937" s="237" t="str">
        <f t="shared" si="16"/>
        <v> </v>
      </c>
      <c r="W937" s="83"/>
      <c r="X937" s="83"/>
      <c r="Y937" s="83"/>
      <c r="Z937" s="83"/>
      <c r="AA937" s="83"/>
      <c r="AB937" s="83"/>
      <c r="AC937" s="83"/>
      <c r="AD937" s="83"/>
      <c r="AE937" s="83"/>
    </row>
    <row r="938">
      <c r="A938" s="244">
        <v>13507.0</v>
      </c>
      <c r="B938" s="245" t="s">
        <v>7576</v>
      </c>
      <c r="C938" s="230" t="b">
        <v>0</v>
      </c>
      <c r="D938" s="235" t="s">
        <v>7552</v>
      </c>
      <c r="E938" s="236" t="str">
        <f t="shared" si="1"/>
        <v>#VALUE!</v>
      </c>
      <c r="F938" s="236" t="str">
        <f t="shared" si="2"/>
        <v>#VALUE!</v>
      </c>
      <c r="G938" s="236" t="str">
        <f t="shared" si="3"/>
        <v>#VALUE!</v>
      </c>
      <c r="H938" s="236" t="str">
        <f t="shared" si="4"/>
        <v>#VALUE!</v>
      </c>
      <c r="I938" s="236" t="str">
        <f t="shared" si="5"/>
        <v>#VALUE!</v>
      </c>
      <c r="J938" s="236" t="str">
        <f t="shared" si="6"/>
        <v>#VALUE!</v>
      </c>
      <c r="K938" s="236" t="str">
        <f t="shared" si="7"/>
        <v>#VALUE!</v>
      </c>
      <c r="L938" s="236" t="str">
        <f t="shared" si="8"/>
        <v>#VALUE!</v>
      </c>
      <c r="M938" s="236" t="str">
        <f t="shared" si="9"/>
        <v>#VALUE!</v>
      </c>
      <c r="N938" s="236" t="str">
        <f t="shared" si="10"/>
        <v>#VALUE!</v>
      </c>
      <c r="O938" s="236" t="str">
        <f t="shared" si="11"/>
        <v>#VALUE!</v>
      </c>
      <c r="P938" s="237" t="str">
        <f t="shared" si="12"/>
        <v>NO RX</v>
      </c>
      <c r="Q938" s="237" t="b">
        <v>0</v>
      </c>
      <c r="R938" s="237" t="str">
        <f t="shared" si="27"/>
        <v>LOW</v>
      </c>
      <c r="S938" s="238"/>
      <c r="T938" s="238" t="str">
        <f t="shared" si="30"/>
        <v>  -  </v>
      </c>
      <c r="U938" s="237" t="str">
        <f t="shared" si="33"/>
        <v>DUE COMM</v>
      </c>
      <c r="V938" s="237" t="str">
        <f t="shared" si="16"/>
        <v> </v>
      </c>
      <c r="W938" s="83"/>
      <c r="X938" s="83"/>
      <c r="Y938" s="83"/>
      <c r="Z938" s="83"/>
      <c r="AA938" s="83"/>
      <c r="AB938" s="83"/>
      <c r="AC938" s="83"/>
      <c r="AD938" s="83"/>
      <c r="AE938" s="83"/>
    </row>
    <row r="939">
      <c r="A939" s="244">
        <v>13512.0</v>
      </c>
      <c r="B939" s="245" t="s">
        <v>7606</v>
      </c>
      <c r="C939" s="231" t="b">
        <v>1</v>
      </c>
      <c r="D939" s="243">
        <v>44452.0</v>
      </c>
      <c r="E939" s="236" t="str">
        <f t="shared" si="1"/>
        <v>#VALUE!</v>
      </c>
      <c r="F939" s="236" t="str">
        <f t="shared" si="2"/>
        <v>#VALUE!</v>
      </c>
      <c r="G939" s="236" t="str">
        <f t="shared" si="3"/>
        <v>#VALUE!</v>
      </c>
      <c r="H939" s="236" t="str">
        <f t="shared" si="4"/>
        <v>#VALUE!</v>
      </c>
      <c r="I939" s="236" t="str">
        <f t="shared" si="5"/>
        <v>#VALUE!</v>
      </c>
      <c r="J939" s="236" t="str">
        <f t="shared" si="6"/>
        <v>#VALUE!</v>
      </c>
      <c r="K939" s="236" t="str">
        <f t="shared" si="7"/>
        <v>#VALUE!</v>
      </c>
      <c r="L939" s="236" t="str">
        <f t="shared" si="8"/>
        <v>#VALUE!</v>
      </c>
      <c r="M939" s="236" t="str">
        <f t="shared" si="9"/>
        <v>OPI RX</v>
      </c>
      <c r="N939" s="236" t="str">
        <f t="shared" si="10"/>
        <v>#VALUE!</v>
      </c>
      <c r="O939" s="236" t="str">
        <f t="shared" si="11"/>
        <v>#VALUE!</v>
      </c>
      <c r="P939" s="237" t="str">
        <f t="shared" si="12"/>
        <v>OPIOIDS</v>
      </c>
      <c r="Q939" s="237" t="b">
        <v>0</v>
      </c>
      <c r="R939" s="237" t="str">
        <f t="shared" si="27"/>
        <v>LOW</v>
      </c>
      <c r="S939" s="238"/>
      <c r="T939" s="243">
        <f t="shared" si="30"/>
        <v>44452</v>
      </c>
      <c r="U939" s="237" t="str">
        <f t="shared" si="33"/>
        <v>DUE COMM</v>
      </c>
      <c r="V939" s="237" t="str">
        <f t="shared" si="16"/>
        <v> </v>
      </c>
      <c r="W939" s="83"/>
      <c r="X939" s="83"/>
      <c r="Y939" s="83"/>
      <c r="Z939" s="83"/>
      <c r="AA939" s="83"/>
      <c r="AB939" s="83"/>
      <c r="AC939" s="83"/>
      <c r="AD939" s="83"/>
      <c r="AE939" s="83"/>
    </row>
    <row r="940">
      <c r="A940" s="233">
        <v>13514.0</v>
      </c>
      <c r="B940" s="239" t="s">
        <v>7552</v>
      </c>
      <c r="C940" s="230" t="b">
        <v>1</v>
      </c>
      <c r="D940" s="235">
        <v>44634.0</v>
      </c>
      <c r="E940" s="236" t="str">
        <f t="shared" si="1"/>
        <v>#VALUE!</v>
      </c>
      <c r="F940" s="236" t="str">
        <f t="shared" si="2"/>
        <v>#VALUE!</v>
      </c>
      <c r="G940" s="236" t="str">
        <f t="shared" si="3"/>
        <v>#VALUE!</v>
      </c>
      <c r="H940" s="236" t="str">
        <f t="shared" si="4"/>
        <v>#VALUE!</v>
      </c>
      <c r="I940" s="236" t="str">
        <f t="shared" si="5"/>
        <v>#VALUE!</v>
      </c>
      <c r="J940" s="236" t="str">
        <f t="shared" si="6"/>
        <v>#VALUE!</v>
      </c>
      <c r="K940" s="236" t="str">
        <f t="shared" si="7"/>
        <v>#VALUE!</v>
      </c>
      <c r="L940" s="236" t="str">
        <f t="shared" si="8"/>
        <v>#VALUE!</v>
      </c>
      <c r="M940" s="236" t="str">
        <f t="shared" si="9"/>
        <v>#VALUE!</v>
      </c>
      <c r="N940" s="236" t="str">
        <f t="shared" si="10"/>
        <v>#VALUE!</v>
      </c>
      <c r="O940" s="236" t="str">
        <f t="shared" si="11"/>
        <v>#VALUE!</v>
      </c>
      <c r="P940" s="237" t="str">
        <f t="shared" si="12"/>
        <v>NO RX</v>
      </c>
      <c r="Q940" s="237" t="b">
        <v>0</v>
      </c>
      <c r="R940" s="237" t="str">
        <f t="shared" si="27"/>
        <v>LOW</v>
      </c>
      <c r="S940" s="238"/>
      <c r="T940" s="243">
        <f t="shared" si="30"/>
        <v>44634</v>
      </c>
      <c r="U940" s="237" t="str">
        <f t="shared" si="33"/>
        <v>DUE COMM</v>
      </c>
      <c r="V940" s="237" t="str">
        <f t="shared" si="16"/>
        <v> </v>
      </c>
      <c r="W940" s="83"/>
      <c r="X940" s="83"/>
      <c r="Y940" s="83"/>
      <c r="Z940" s="83"/>
      <c r="AA940" s="83"/>
      <c r="AB940" s="83"/>
      <c r="AC940" s="83"/>
      <c r="AD940" s="83"/>
      <c r="AE940" s="83"/>
    </row>
    <row r="941">
      <c r="A941" s="233">
        <v>13519.0</v>
      </c>
      <c r="B941" s="234" t="s">
        <v>7909</v>
      </c>
      <c r="C941" s="231" t="b">
        <v>1</v>
      </c>
      <c r="D941" s="243">
        <v>44393.0</v>
      </c>
      <c r="E941" s="236" t="str">
        <f t="shared" si="1"/>
        <v>#VALUE!</v>
      </c>
      <c r="F941" s="236" t="str">
        <f t="shared" si="2"/>
        <v>#VALUE!</v>
      </c>
      <c r="G941" s="236" t="str">
        <f t="shared" si="3"/>
        <v>#VALUE!</v>
      </c>
      <c r="H941" s="236" t="str">
        <f t="shared" si="4"/>
        <v>#VALUE!</v>
      </c>
      <c r="I941" s="236" t="str">
        <f t="shared" si="5"/>
        <v>#VALUE!</v>
      </c>
      <c r="J941" s="236" t="str">
        <f t="shared" si="6"/>
        <v>#VALUE!</v>
      </c>
      <c r="K941" s="236" t="str">
        <f t="shared" si="7"/>
        <v>#VALUE!</v>
      </c>
      <c r="L941" s="236" t="str">
        <f t="shared" si="8"/>
        <v>#VALUE!</v>
      </c>
      <c r="M941" s="236" t="str">
        <f t="shared" si="9"/>
        <v>#VALUE!</v>
      </c>
      <c r="N941" s="236" t="str">
        <f t="shared" si="10"/>
        <v>#VALUE!</v>
      </c>
      <c r="O941" s="236" t="str">
        <f t="shared" si="11"/>
        <v>#VALUE!</v>
      </c>
      <c r="P941" s="237" t="str">
        <f t="shared" si="12"/>
        <v>NO RX</v>
      </c>
      <c r="Q941" s="237" t="b">
        <v>0</v>
      </c>
      <c r="R941" s="237" t="str">
        <f t="shared" si="27"/>
        <v>LOW</v>
      </c>
      <c r="S941" s="238"/>
      <c r="T941" s="243">
        <f t="shared" si="30"/>
        <v>44393</v>
      </c>
      <c r="U941" s="237" t="str">
        <f t="shared" si="33"/>
        <v>DUE COMM</v>
      </c>
      <c r="V941" s="237" t="str">
        <f t="shared" si="16"/>
        <v> </v>
      </c>
      <c r="W941" s="83"/>
      <c r="X941" s="83"/>
      <c r="Y941" s="83"/>
      <c r="Z941" s="83"/>
      <c r="AA941" s="83"/>
      <c r="AB941" s="83"/>
      <c r="AC941" s="83"/>
      <c r="AD941" s="83"/>
      <c r="AE941" s="83"/>
    </row>
    <row r="942">
      <c r="A942" s="233">
        <v>13521.0</v>
      </c>
      <c r="B942" s="239" t="s">
        <v>7552</v>
      </c>
      <c r="C942" s="231" t="b">
        <v>1</v>
      </c>
      <c r="D942" s="243">
        <v>44420.0</v>
      </c>
      <c r="E942" s="236" t="str">
        <f t="shared" si="1"/>
        <v>#VALUE!</v>
      </c>
      <c r="F942" s="236" t="str">
        <f t="shared" si="2"/>
        <v>#VALUE!</v>
      </c>
      <c r="G942" s="236" t="str">
        <f t="shared" si="3"/>
        <v>#VALUE!</v>
      </c>
      <c r="H942" s="236" t="str">
        <f t="shared" si="4"/>
        <v>#VALUE!</v>
      </c>
      <c r="I942" s="236" t="str">
        <f t="shared" si="5"/>
        <v>#VALUE!</v>
      </c>
      <c r="J942" s="236" t="str">
        <f t="shared" si="6"/>
        <v>#VALUE!</v>
      </c>
      <c r="K942" s="236" t="str">
        <f t="shared" si="7"/>
        <v>#VALUE!</v>
      </c>
      <c r="L942" s="236" t="str">
        <f t="shared" si="8"/>
        <v>#VALUE!</v>
      </c>
      <c r="M942" s="236" t="str">
        <f t="shared" si="9"/>
        <v>#VALUE!</v>
      </c>
      <c r="N942" s="236" t="str">
        <f t="shared" si="10"/>
        <v>#VALUE!</v>
      </c>
      <c r="O942" s="236" t="str">
        <f t="shared" si="11"/>
        <v>#VALUE!</v>
      </c>
      <c r="P942" s="237" t="str">
        <f t="shared" si="12"/>
        <v>NO RX</v>
      </c>
      <c r="Q942" s="237" t="b">
        <v>0</v>
      </c>
      <c r="R942" s="237" t="str">
        <f t="shared" si="27"/>
        <v>LOW</v>
      </c>
      <c r="S942" s="238"/>
      <c r="T942" s="243">
        <f t="shared" si="30"/>
        <v>44420</v>
      </c>
      <c r="U942" s="237" t="str">
        <f t="shared" si="33"/>
        <v>DUE COMM</v>
      </c>
      <c r="V942" s="237" t="str">
        <f t="shared" si="16"/>
        <v> </v>
      </c>
      <c r="W942" s="83"/>
      <c r="X942" s="83"/>
      <c r="Y942" s="83"/>
      <c r="Z942" s="83"/>
      <c r="AA942" s="83"/>
      <c r="AB942" s="83"/>
      <c r="AC942" s="83"/>
      <c r="AD942" s="83"/>
      <c r="AE942" s="83"/>
    </row>
    <row r="943">
      <c r="A943" s="233">
        <v>13522.0</v>
      </c>
      <c r="B943" s="234" t="s">
        <v>7606</v>
      </c>
      <c r="C943" s="230" t="b">
        <v>1</v>
      </c>
      <c r="D943" s="243">
        <v>44498.0</v>
      </c>
      <c r="E943" s="236" t="str">
        <f t="shared" si="1"/>
        <v>#VALUE!</v>
      </c>
      <c r="F943" s="236" t="str">
        <f t="shared" si="2"/>
        <v>#VALUE!</v>
      </c>
      <c r="G943" s="236" t="str">
        <f t="shared" si="3"/>
        <v>#VALUE!</v>
      </c>
      <c r="H943" s="236" t="str">
        <f t="shared" si="4"/>
        <v>#VALUE!</v>
      </c>
      <c r="I943" s="236" t="str">
        <f t="shared" si="5"/>
        <v>#VALUE!</v>
      </c>
      <c r="J943" s="236" t="str">
        <f t="shared" si="6"/>
        <v>#VALUE!</v>
      </c>
      <c r="K943" s="236" t="str">
        <f t="shared" si="7"/>
        <v>#VALUE!</v>
      </c>
      <c r="L943" s="236" t="str">
        <f t="shared" si="8"/>
        <v>#VALUE!</v>
      </c>
      <c r="M943" s="236" t="str">
        <f t="shared" si="9"/>
        <v>OPI RX</v>
      </c>
      <c r="N943" s="236" t="str">
        <f t="shared" si="10"/>
        <v>#VALUE!</v>
      </c>
      <c r="O943" s="236" t="str">
        <f t="shared" si="11"/>
        <v>#VALUE!</v>
      </c>
      <c r="P943" s="237" t="str">
        <f t="shared" si="12"/>
        <v>OPIOIDS</v>
      </c>
      <c r="Q943" s="237" t="b">
        <v>0</v>
      </c>
      <c r="R943" s="237" t="str">
        <f t="shared" si="27"/>
        <v>LOW</v>
      </c>
      <c r="S943" s="238">
        <v>44116.0</v>
      </c>
      <c r="T943" s="243">
        <f t="shared" si="30"/>
        <v>44498</v>
      </c>
      <c r="U943" s="237" t="str">
        <f t="shared" si="33"/>
        <v>DUE COMM</v>
      </c>
      <c r="V943" s="237" t="str">
        <f t="shared" si="16"/>
        <v> </v>
      </c>
      <c r="W943" s="83"/>
      <c r="X943" s="83"/>
      <c r="Y943" s="83"/>
      <c r="Z943" s="83"/>
      <c r="AA943" s="83"/>
      <c r="AB943" s="83"/>
      <c r="AC943" s="83"/>
      <c r="AD943" s="83"/>
      <c r="AE943" s="83"/>
    </row>
    <row r="944">
      <c r="A944" s="244">
        <v>13523.0</v>
      </c>
      <c r="B944" s="245" t="s">
        <v>7736</v>
      </c>
      <c r="C944" s="231" t="b">
        <v>0</v>
      </c>
      <c r="D944" s="235" t="s">
        <v>7552</v>
      </c>
      <c r="E944" s="236" t="str">
        <f t="shared" si="1"/>
        <v>#VALUE!</v>
      </c>
      <c r="F944" s="236" t="str">
        <f t="shared" si="2"/>
        <v>#VALUE!</v>
      </c>
      <c r="G944" s="236" t="str">
        <f t="shared" si="3"/>
        <v>#VALUE!</v>
      </c>
      <c r="H944" s="236" t="str">
        <f t="shared" si="4"/>
        <v>#VALUE!</v>
      </c>
      <c r="I944" s="236" t="str">
        <f t="shared" si="5"/>
        <v>#VALUE!</v>
      </c>
      <c r="J944" s="236" t="str">
        <f t="shared" si="6"/>
        <v>#VALUE!</v>
      </c>
      <c r="K944" s="236" t="str">
        <f t="shared" si="7"/>
        <v>#VALUE!</v>
      </c>
      <c r="L944" s="236" t="str">
        <f t="shared" si="8"/>
        <v>#VALUE!</v>
      </c>
      <c r="M944" s="236" t="str">
        <f t="shared" si="9"/>
        <v>#VALUE!</v>
      </c>
      <c r="N944" s="236" t="str">
        <f t="shared" si="10"/>
        <v>#VALUE!</v>
      </c>
      <c r="O944" s="236" t="str">
        <f t="shared" si="11"/>
        <v>#VALUE!</v>
      </c>
      <c r="P944" s="237" t="str">
        <f t="shared" si="12"/>
        <v>NO RX</v>
      </c>
      <c r="Q944" s="237" t="b">
        <v>0</v>
      </c>
      <c r="R944" s="237" t="str">
        <f t="shared" si="27"/>
        <v>LOW</v>
      </c>
      <c r="S944" s="238"/>
      <c r="T944" s="238" t="str">
        <f t="shared" si="30"/>
        <v>  -  </v>
      </c>
      <c r="U944" s="237" t="str">
        <f t="shared" si="33"/>
        <v>DUE COMM</v>
      </c>
      <c r="V944" s="237" t="str">
        <f t="shared" si="16"/>
        <v> </v>
      </c>
      <c r="W944" s="83"/>
      <c r="X944" s="83"/>
      <c r="Y944" s="83"/>
      <c r="Z944" s="83"/>
      <c r="AA944" s="83"/>
      <c r="AB944" s="83"/>
      <c r="AC944" s="83"/>
      <c r="AD944" s="83"/>
      <c r="AE944" s="83"/>
    </row>
    <row r="945">
      <c r="A945" s="233">
        <v>13524.0</v>
      </c>
      <c r="B945" s="234" t="s">
        <v>7910</v>
      </c>
      <c r="C945" s="230" t="b">
        <v>0</v>
      </c>
      <c r="D945" s="235" t="s">
        <v>7552</v>
      </c>
      <c r="E945" s="236" t="str">
        <f t="shared" si="1"/>
        <v>#VALUE!</v>
      </c>
      <c r="F945" s="236" t="str">
        <f t="shared" si="2"/>
        <v>OPI RX</v>
      </c>
      <c r="G945" s="236" t="str">
        <f t="shared" si="3"/>
        <v>#VALUE!</v>
      </c>
      <c r="H945" s="236" t="str">
        <f t="shared" si="4"/>
        <v>#VALUE!</v>
      </c>
      <c r="I945" s="236" t="str">
        <f t="shared" si="5"/>
        <v>#VALUE!</v>
      </c>
      <c r="J945" s="236" t="str">
        <f t="shared" si="6"/>
        <v>#VALUE!</v>
      </c>
      <c r="K945" s="236" t="str">
        <f t="shared" si="7"/>
        <v>#VALUE!</v>
      </c>
      <c r="L945" s="236" t="str">
        <f t="shared" si="8"/>
        <v>#VALUE!</v>
      </c>
      <c r="M945" s="236" t="str">
        <f t="shared" si="9"/>
        <v>#VALUE!</v>
      </c>
      <c r="N945" s="236" t="str">
        <f t="shared" si="10"/>
        <v>#VALUE!</v>
      </c>
      <c r="O945" s="236" t="str">
        <f t="shared" si="11"/>
        <v>#VALUE!</v>
      </c>
      <c r="P945" s="237" t="str">
        <f t="shared" si="12"/>
        <v>OPIOIDS</v>
      </c>
      <c r="Q945" s="237" t="b">
        <v>0</v>
      </c>
      <c r="R945" s="237" t="str">
        <f t="shared" si="27"/>
        <v>LOW</v>
      </c>
      <c r="S945" s="238"/>
      <c r="T945" s="238" t="str">
        <f t="shared" si="30"/>
        <v>  -  </v>
      </c>
      <c r="U945" s="237" t="str">
        <f t="shared" si="33"/>
        <v>DUE COMM</v>
      </c>
      <c r="V945" s="237" t="str">
        <f t="shared" si="16"/>
        <v> </v>
      </c>
      <c r="W945" s="83"/>
      <c r="X945" s="83"/>
      <c r="Y945" s="83"/>
      <c r="Z945" s="83"/>
      <c r="AA945" s="83"/>
      <c r="AB945" s="83"/>
      <c r="AC945" s="83"/>
      <c r="AD945" s="83"/>
      <c r="AE945" s="83"/>
    </row>
    <row r="946">
      <c r="A946" s="233">
        <v>13528.0</v>
      </c>
      <c r="B946" s="239" t="s">
        <v>7552</v>
      </c>
      <c r="C946" s="230" t="b">
        <v>0</v>
      </c>
      <c r="D946" s="235" t="s">
        <v>7552</v>
      </c>
      <c r="E946" s="236" t="str">
        <f t="shared" si="1"/>
        <v>#VALUE!</v>
      </c>
      <c r="F946" s="236" t="str">
        <f t="shared" si="2"/>
        <v>#VALUE!</v>
      </c>
      <c r="G946" s="236" t="str">
        <f t="shared" si="3"/>
        <v>#VALUE!</v>
      </c>
      <c r="H946" s="236" t="str">
        <f t="shared" si="4"/>
        <v>#VALUE!</v>
      </c>
      <c r="I946" s="236" t="str">
        <f t="shared" si="5"/>
        <v>#VALUE!</v>
      </c>
      <c r="J946" s="236" t="str">
        <f t="shared" si="6"/>
        <v>#VALUE!</v>
      </c>
      <c r="K946" s="236" t="str">
        <f t="shared" si="7"/>
        <v>#VALUE!</v>
      </c>
      <c r="L946" s="236" t="str">
        <f t="shared" si="8"/>
        <v>#VALUE!</v>
      </c>
      <c r="M946" s="236" t="str">
        <f t="shared" si="9"/>
        <v>#VALUE!</v>
      </c>
      <c r="N946" s="236" t="str">
        <f t="shared" si="10"/>
        <v>#VALUE!</v>
      </c>
      <c r="O946" s="236" t="str">
        <f t="shared" si="11"/>
        <v>#VALUE!</v>
      </c>
      <c r="P946" s="237" t="str">
        <f t="shared" si="12"/>
        <v>NO RX</v>
      </c>
      <c r="Q946" s="237" t="b">
        <v>0</v>
      </c>
      <c r="R946" s="237" t="str">
        <f t="shared" si="27"/>
        <v>LOW</v>
      </c>
      <c r="S946" s="238"/>
      <c r="T946" s="238" t="str">
        <f t="shared" si="30"/>
        <v>  -  </v>
      </c>
      <c r="U946" s="237" t="str">
        <f t="shared" si="33"/>
        <v>DUE COMM</v>
      </c>
      <c r="V946" s="237" t="str">
        <f t="shared" si="16"/>
        <v> </v>
      </c>
      <c r="W946" s="83"/>
      <c r="X946" s="83"/>
      <c r="Y946" s="83"/>
      <c r="Z946" s="83"/>
      <c r="AA946" s="83"/>
      <c r="AB946" s="83"/>
      <c r="AC946" s="83"/>
      <c r="AD946" s="83"/>
      <c r="AE946" s="83"/>
    </row>
    <row r="947">
      <c r="A947" s="244">
        <v>13530.0</v>
      </c>
      <c r="B947" s="239" t="s">
        <v>7552</v>
      </c>
      <c r="C947" s="230" t="b">
        <v>0</v>
      </c>
      <c r="D947" s="235" t="s">
        <v>7552</v>
      </c>
      <c r="E947" s="236" t="str">
        <f t="shared" si="1"/>
        <v>#VALUE!</v>
      </c>
      <c r="F947" s="236" t="str">
        <f t="shared" si="2"/>
        <v>#VALUE!</v>
      </c>
      <c r="G947" s="236" t="str">
        <f t="shared" si="3"/>
        <v>#VALUE!</v>
      </c>
      <c r="H947" s="236" t="str">
        <f t="shared" si="4"/>
        <v>#VALUE!</v>
      </c>
      <c r="I947" s="236" t="str">
        <f t="shared" si="5"/>
        <v>#VALUE!</v>
      </c>
      <c r="J947" s="236" t="str">
        <f t="shared" si="6"/>
        <v>#VALUE!</v>
      </c>
      <c r="K947" s="236" t="str">
        <f t="shared" si="7"/>
        <v>#VALUE!</v>
      </c>
      <c r="L947" s="236" t="str">
        <f t="shared" si="8"/>
        <v>#VALUE!</v>
      </c>
      <c r="M947" s="236" t="str">
        <f t="shared" si="9"/>
        <v>#VALUE!</v>
      </c>
      <c r="N947" s="236" t="str">
        <f t="shared" si="10"/>
        <v>#VALUE!</v>
      </c>
      <c r="O947" s="236" t="str">
        <f t="shared" si="11"/>
        <v>#VALUE!</v>
      </c>
      <c r="P947" s="237" t="str">
        <f t="shared" si="12"/>
        <v>NO RX</v>
      </c>
      <c r="Q947" s="237" t="b">
        <v>0</v>
      </c>
      <c r="R947" s="237" t="str">
        <f t="shared" si="27"/>
        <v>LOW</v>
      </c>
      <c r="S947" s="238"/>
      <c r="T947" s="238" t="str">
        <f t="shared" si="30"/>
        <v>  -  </v>
      </c>
      <c r="U947" s="237" t="str">
        <f t="shared" si="33"/>
        <v>DUE COMM</v>
      </c>
      <c r="V947" s="237" t="str">
        <f t="shared" si="16"/>
        <v> </v>
      </c>
      <c r="W947" s="83"/>
      <c r="X947" s="83"/>
      <c r="Y947" s="83"/>
      <c r="Z947" s="83"/>
      <c r="AA947" s="83"/>
      <c r="AB947" s="83"/>
      <c r="AC947" s="83"/>
      <c r="AD947" s="83"/>
      <c r="AE947" s="83"/>
    </row>
    <row r="948">
      <c r="A948" s="233">
        <v>13531.0</v>
      </c>
      <c r="B948" s="234" t="s">
        <v>7576</v>
      </c>
      <c r="C948" s="231" t="b">
        <v>1</v>
      </c>
      <c r="D948" s="243">
        <v>44497.0</v>
      </c>
      <c r="E948" s="236" t="str">
        <f t="shared" si="1"/>
        <v>#VALUE!</v>
      </c>
      <c r="F948" s="236" t="str">
        <f t="shared" si="2"/>
        <v>#VALUE!</v>
      </c>
      <c r="G948" s="236" t="str">
        <f t="shared" si="3"/>
        <v>#VALUE!</v>
      </c>
      <c r="H948" s="236" t="str">
        <f t="shared" si="4"/>
        <v>#VALUE!</v>
      </c>
      <c r="I948" s="236" t="str">
        <f t="shared" si="5"/>
        <v>#VALUE!</v>
      </c>
      <c r="J948" s="236" t="str">
        <f t="shared" si="6"/>
        <v>#VALUE!</v>
      </c>
      <c r="K948" s="236" t="str">
        <f t="shared" si="7"/>
        <v>#VALUE!</v>
      </c>
      <c r="L948" s="236" t="str">
        <f t="shared" si="8"/>
        <v>#VALUE!</v>
      </c>
      <c r="M948" s="236" t="str">
        <f t="shared" si="9"/>
        <v>#VALUE!</v>
      </c>
      <c r="N948" s="236" t="str">
        <f t="shared" si="10"/>
        <v>#VALUE!</v>
      </c>
      <c r="O948" s="236" t="str">
        <f t="shared" si="11"/>
        <v>#VALUE!</v>
      </c>
      <c r="P948" s="237" t="str">
        <f t="shared" si="12"/>
        <v>NO RX</v>
      </c>
      <c r="Q948" s="237" t="b">
        <v>0</v>
      </c>
      <c r="R948" s="237" t="str">
        <f t="shared" si="27"/>
        <v>LOW</v>
      </c>
      <c r="S948" s="238">
        <v>44488.0</v>
      </c>
      <c r="T948" s="243">
        <f t="shared" si="30"/>
        <v>44497</v>
      </c>
      <c r="U948" s="237" t="str">
        <f t="shared" si="33"/>
        <v> </v>
      </c>
      <c r="V948" s="237" t="str">
        <f t="shared" si="16"/>
        <v> </v>
      </c>
      <c r="W948" s="83"/>
      <c r="X948" s="83"/>
      <c r="Y948" s="83"/>
      <c r="Z948" s="83"/>
      <c r="AA948" s="83"/>
      <c r="AB948" s="83"/>
      <c r="AC948" s="83"/>
      <c r="AD948" s="83"/>
      <c r="AE948" s="83"/>
    </row>
    <row r="949">
      <c r="A949" s="233">
        <v>13536.0</v>
      </c>
      <c r="B949" s="239" t="s">
        <v>7552</v>
      </c>
      <c r="C949" s="230" t="b">
        <v>1</v>
      </c>
      <c r="D949" s="235">
        <v>44627.0</v>
      </c>
      <c r="E949" s="236" t="str">
        <f t="shared" si="1"/>
        <v>#VALUE!</v>
      </c>
      <c r="F949" s="236" t="str">
        <f t="shared" si="2"/>
        <v>#VALUE!</v>
      </c>
      <c r="G949" s="236" t="str">
        <f t="shared" si="3"/>
        <v>#VALUE!</v>
      </c>
      <c r="H949" s="236" t="str">
        <f t="shared" si="4"/>
        <v>#VALUE!</v>
      </c>
      <c r="I949" s="236" t="str">
        <f t="shared" si="5"/>
        <v>#VALUE!</v>
      </c>
      <c r="J949" s="236" t="str">
        <f t="shared" si="6"/>
        <v>#VALUE!</v>
      </c>
      <c r="K949" s="236" t="str">
        <f t="shared" si="7"/>
        <v>#VALUE!</v>
      </c>
      <c r="L949" s="236" t="str">
        <f t="shared" si="8"/>
        <v>#VALUE!</v>
      </c>
      <c r="M949" s="236" t="str">
        <f t="shared" si="9"/>
        <v>#VALUE!</v>
      </c>
      <c r="N949" s="236" t="str">
        <f t="shared" si="10"/>
        <v>#VALUE!</v>
      </c>
      <c r="O949" s="236" t="str">
        <f t="shared" si="11"/>
        <v>#VALUE!</v>
      </c>
      <c r="P949" s="237" t="str">
        <f t="shared" si="12"/>
        <v>NO RX</v>
      </c>
      <c r="Q949" s="234" t="b">
        <v>0</v>
      </c>
      <c r="R949" s="237" t="str">
        <f t="shared" si="27"/>
        <v>LOW</v>
      </c>
      <c r="S949" s="238">
        <v>44115.0</v>
      </c>
      <c r="T949" s="243">
        <f t="shared" si="30"/>
        <v>44627</v>
      </c>
      <c r="U949" s="237" t="str">
        <f t="shared" si="33"/>
        <v>DUE COMM</v>
      </c>
      <c r="V949" s="237" t="str">
        <f t="shared" si="16"/>
        <v> </v>
      </c>
      <c r="W949" s="83"/>
      <c r="X949" s="83"/>
      <c r="Y949" s="83"/>
      <c r="Z949" s="83"/>
      <c r="AA949" s="83"/>
      <c r="AB949" s="83"/>
      <c r="AC949" s="83"/>
      <c r="AD949" s="83"/>
      <c r="AE949" s="83"/>
    </row>
    <row r="950">
      <c r="A950" s="244">
        <v>13541.0</v>
      </c>
      <c r="B950" s="245" t="s">
        <v>7911</v>
      </c>
      <c r="C950" s="231" t="b">
        <v>0</v>
      </c>
      <c r="D950" s="235" t="s">
        <v>7552</v>
      </c>
      <c r="E950" s="236" t="str">
        <f t="shared" si="1"/>
        <v>#VALUE!</v>
      </c>
      <c r="F950" s="236" t="str">
        <f t="shared" si="2"/>
        <v>#VALUE!</v>
      </c>
      <c r="G950" s="236" t="str">
        <f t="shared" si="3"/>
        <v>#VALUE!</v>
      </c>
      <c r="H950" s="236" t="str">
        <f t="shared" si="4"/>
        <v>#VALUE!</v>
      </c>
      <c r="I950" s="236" t="str">
        <f t="shared" si="5"/>
        <v>#VALUE!</v>
      </c>
      <c r="J950" s="236" t="str">
        <f t="shared" si="6"/>
        <v>#VALUE!</v>
      </c>
      <c r="K950" s="236" t="str">
        <f t="shared" si="7"/>
        <v>#VALUE!</v>
      </c>
      <c r="L950" s="236" t="str">
        <f t="shared" si="8"/>
        <v>#VALUE!</v>
      </c>
      <c r="M950" s="236" t="str">
        <f t="shared" si="9"/>
        <v>OPI RX</v>
      </c>
      <c r="N950" s="236" t="str">
        <f t="shared" si="10"/>
        <v>#VALUE!</v>
      </c>
      <c r="O950" s="236" t="str">
        <f t="shared" si="11"/>
        <v>#VALUE!</v>
      </c>
      <c r="P950" s="237" t="str">
        <f t="shared" si="12"/>
        <v>OPIOIDS</v>
      </c>
      <c r="Q950" s="237" t="b">
        <v>0</v>
      </c>
      <c r="R950" s="237" t="str">
        <f t="shared" si="27"/>
        <v>LOW</v>
      </c>
      <c r="S950" s="238"/>
      <c r="T950" s="238" t="str">
        <f t="shared" si="30"/>
        <v>  -  </v>
      </c>
      <c r="U950" s="237" t="str">
        <f t="shared" si="33"/>
        <v>DUE COMM</v>
      </c>
      <c r="V950" s="237" t="str">
        <f t="shared" si="16"/>
        <v> </v>
      </c>
      <c r="W950" s="83"/>
      <c r="X950" s="83"/>
      <c r="Y950" s="83"/>
      <c r="Z950" s="83"/>
      <c r="AA950" s="83"/>
      <c r="AB950" s="83"/>
      <c r="AC950" s="83"/>
      <c r="AD950" s="83"/>
      <c r="AE950" s="83"/>
    </row>
    <row r="951">
      <c r="A951" s="244">
        <v>13544.0</v>
      </c>
      <c r="B951" s="245" t="s">
        <v>7566</v>
      </c>
      <c r="C951" s="230" t="b">
        <v>1</v>
      </c>
      <c r="D951" s="243">
        <v>44399.0</v>
      </c>
      <c r="E951" s="236" t="str">
        <f t="shared" si="1"/>
        <v>#VALUE!</v>
      </c>
      <c r="F951" s="236" t="str">
        <f t="shared" si="2"/>
        <v>OPI RX</v>
      </c>
      <c r="G951" s="236" t="str">
        <f t="shared" si="3"/>
        <v>#VALUE!</v>
      </c>
      <c r="H951" s="236" t="str">
        <f t="shared" si="4"/>
        <v>#VALUE!</v>
      </c>
      <c r="I951" s="236" t="str">
        <f t="shared" si="5"/>
        <v>#VALUE!</v>
      </c>
      <c r="J951" s="236" t="str">
        <f t="shared" si="6"/>
        <v>#VALUE!</v>
      </c>
      <c r="K951" s="236" t="str">
        <f t="shared" si="7"/>
        <v>#VALUE!</v>
      </c>
      <c r="L951" s="236" t="str">
        <f t="shared" si="8"/>
        <v>#VALUE!</v>
      </c>
      <c r="M951" s="236" t="str">
        <f t="shared" si="9"/>
        <v>#VALUE!</v>
      </c>
      <c r="N951" s="236" t="str">
        <f t="shared" si="10"/>
        <v>#VALUE!</v>
      </c>
      <c r="O951" s="236" t="str">
        <f t="shared" si="11"/>
        <v>#VALUE!</v>
      </c>
      <c r="P951" s="237" t="str">
        <f t="shared" si="12"/>
        <v>OPIOIDS</v>
      </c>
      <c r="Q951" s="234" t="b">
        <v>0</v>
      </c>
      <c r="R951" s="237" t="str">
        <f t="shared" si="27"/>
        <v>LOW</v>
      </c>
      <c r="S951" s="238"/>
      <c r="T951" s="243">
        <f t="shared" si="30"/>
        <v>44399</v>
      </c>
      <c r="U951" s="237" t="str">
        <f t="shared" si="33"/>
        <v>DUE COMM</v>
      </c>
      <c r="V951" s="237" t="str">
        <f t="shared" si="16"/>
        <v> </v>
      </c>
      <c r="W951" s="83"/>
      <c r="X951" s="83"/>
      <c r="Y951" s="83"/>
      <c r="Z951" s="83"/>
      <c r="AA951" s="83"/>
      <c r="AB951" s="83"/>
      <c r="AC951" s="83"/>
      <c r="AD951" s="83"/>
      <c r="AE951" s="83"/>
    </row>
    <row r="952">
      <c r="A952" s="244">
        <v>13545.0</v>
      </c>
      <c r="B952" s="248" t="s">
        <v>7556</v>
      </c>
      <c r="C952" s="230" t="b">
        <v>0</v>
      </c>
      <c r="D952" s="235" t="s">
        <v>7552</v>
      </c>
      <c r="E952" s="236" t="str">
        <f t="shared" si="1"/>
        <v>OPI RX</v>
      </c>
      <c r="F952" s="236" t="str">
        <f t="shared" si="2"/>
        <v>#VALUE!</v>
      </c>
      <c r="G952" s="236" t="str">
        <f t="shared" si="3"/>
        <v>#VALUE!</v>
      </c>
      <c r="H952" s="236" t="str">
        <f t="shared" si="4"/>
        <v>#VALUE!</v>
      </c>
      <c r="I952" s="236" t="str">
        <f t="shared" si="5"/>
        <v>#VALUE!</v>
      </c>
      <c r="J952" s="236" t="str">
        <f t="shared" si="6"/>
        <v>#VALUE!</v>
      </c>
      <c r="K952" s="236" t="str">
        <f t="shared" si="7"/>
        <v>#VALUE!</v>
      </c>
      <c r="L952" s="236" t="str">
        <f t="shared" si="8"/>
        <v>#VALUE!</v>
      </c>
      <c r="M952" s="236" t="str">
        <f t="shared" si="9"/>
        <v>#VALUE!</v>
      </c>
      <c r="N952" s="236" t="str">
        <f t="shared" si="10"/>
        <v>#VALUE!</v>
      </c>
      <c r="O952" s="236" t="str">
        <f t="shared" si="11"/>
        <v>#VALUE!</v>
      </c>
      <c r="P952" s="237" t="str">
        <f t="shared" si="12"/>
        <v>OPIOIDS</v>
      </c>
      <c r="Q952" s="237" t="b">
        <v>0</v>
      </c>
      <c r="R952" s="237" t="str">
        <f t="shared" si="27"/>
        <v>LOW</v>
      </c>
      <c r="S952" s="238"/>
      <c r="T952" s="238" t="str">
        <f t="shared" si="30"/>
        <v>  -  </v>
      </c>
      <c r="U952" s="237" t="str">
        <f t="shared" si="33"/>
        <v>DUE COMM</v>
      </c>
      <c r="V952" s="237" t="str">
        <f t="shared" si="16"/>
        <v> </v>
      </c>
      <c r="W952" s="83"/>
      <c r="X952" s="83"/>
      <c r="Y952" s="83"/>
      <c r="Z952" s="83"/>
      <c r="AA952" s="83"/>
      <c r="AB952" s="83"/>
      <c r="AC952" s="83"/>
      <c r="AD952" s="83"/>
      <c r="AE952" s="83"/>
    </row>
    <row r="953">
      <c r="A953" s="244">
        <v>13546.0</v>
      </c>
      <c r="B953" s="245" t="s">
        <v>7912</v>
      </c>
      <c r="C953" s="231" t="b">
        <v>0</v>
      </c>
      <c r="D953" s="235" t="s">
        <v>7552</v>
      </c>
      <c r="E953" s="236" t="str">
        <f t="shared" si="1"/>
        <v>OPI RX</v>
      </c>
      <c r="F953" s="236" t="str">
        <f t="shared" si="2"/>
        <v>#VALUE!</v>
      </c>
      <c r="G953" s="236" t="str">
        <f t="shared" si="3"/>
        <v>#VALUE!</v>
      </c>
      <c r="H953" s="236" t="str">
        <f t="shared" si="4"/>
        <v>#VALUE!</v>
      </c>
      <c r="I953" s="236" t="str">
        <f t="shared" si="5"/>
        <v>#VALUE!</v>
      </c>
      <c r="J953" s="236" t="str">
        <f t="shared" si="6"/>
        <v>#VALUE!</v>
      </c>
      <c r="K953" s="236" t="str">
        <f t="shared" si="7"/>
        <v>#VALUE!</v>
      </c>
      <c r="L953" s="236" t="str">
        <f t="shared" si="8"/>
        <v>#VALUE!</v>
      </c>
      <c r="M953" s="236" t="str">
        <f t="shared" si="9"/>
        <v>#VALUE!</v>
      </c>
      <c r="N953" s="236" t="str">
        <f t="shared" si="10"/>
        <v>#VALUE!</v>
      </c>
      <c r="O953" s="236" t="str">
        <f t="shared" si="11"/>
        <v>#VALUE!</v>
      </c>
      <c r="P953" s="237" t="str">
        <f t="shared" si="12"/>
        <v>OPIOIDS</v>
      </c>
      <c r="Q953" s="237" t="b">
        <v>1</v>
      </c>
      <c r="R953" s="237" t="str">
        <f t="shared" si="27"/>
        <v>HIGH</v>
      </c>
      <c r="S953" s="238"/>
      <c r="T953" s="238" t="str">
        <f t="shared" si="30"/>
        <v>  -  </v>
      </c>
      <c r="U953" s="237" t="str">
        <f t="shared" si="33"/>
        <v>DUE COMM</v>
      </c>
      <c r="V953" s="237" t="str">
        <f t="shared" si="16"/>
        <v> </v>
      </c>
      <c r="W953" s="83"/>
      <c r="X953" s="83"/>
      <c r="Y953" s="83"/>
      <c r="Z953" s="83"/>
      <c r="AA953" s="83"/>
      <c r="AB953" s="83"/>
      <c r="AC953" s="83"/>
      <c r="AD953" s="83"/>
      <c r="AE953" s="83"/>
    </row>
    <row r="954">
      <c r="A954" s="233">
        <v>13549.0</v>
      </c>
      <c r="B954" s="234" t="s">
        <v>7913</v>
      </c>
      <c r="C954" s="230" t="b">
        <v>0</v>
      </c>
      <c r="D954" s="235" t="s">
        <v>7552</v>
      </c>
      <c r="E954" s="236" t="str">
        <f t="shared" si="1"/>
        <v>#VALUE!</v>
      </c>
      <c r="F954" s="236" t="str">
        <f t="shared" si="2"/>
        <v>OPI RX</v>
      </c>
      <c r="G954" s="236" t="str">
        <f t="shared" si="3"/>
        <v>#VALUE!</v>
      </c>
      <c r="H954" s="236" t="str">
        <f t="shared" si="4"/>
        <v>#VALUE!</v>
      </c>
      <c r="I954" s="236" t="str">
        <f t="shared" si="5"/>
        <v>#VALUE!</v>
      </c>
      <c r="J954" s="236" t="str">
        <f t="shared" si="6"/>
        <v>#VALUE!</v>
      </c>
      <c r="K954" s="236" t="str">
        <f t="shared" si="7"/>
        <v>#VALUE!</v>
      </c>
      <c r="L954" s="236" t="str">
        <f t="shared" si="8"/>
        <v>#VALUE!</v>
      </c>
      <c r="M954" s="236" t="str">
        <f t="shared" si="9"/>
        <v>#VALUE!</v>
      </c>
      <c r="N954" s="236" t="str">
        <f t="shared" si="10"/>
        <v>#VALUE!</v>
      </c>
      <c r="O954" s="236" t="str">
        <f t="shared" si="11"/>
        <v>#VALUE!</v>
      </c>
      <c r="P954" s="237" t="str">
        <f t="shared" si="12"/>
        <v>OPIOIDS</v>
      </c>
      <c r="Q954" s="237" t="b">
        <v>0</v>
      </c>
      <c r="R954" s="237" t="str">
        <f t="shared" si="27"/>
        <v>LOW</v>
      </c>
      <c r="S954" s="238"/>
      <c r="T954" s="238" t="str">
        <f t="shared" si="30"/>
        <v>  -  </v>
      </c>
      <c r="U954" s="237" t="str">
        <f t="shared" si="33"/>
        <v>DUE COMM</v>
      </c>
      <c r="V954" s="237" t="str">
        <f t="shared" si="16"/>
        <v> </v>
      </c>
      <c r="W954" s="83"/>
      <c r="X954" s="83"/>
      <c r="Y954" s="83"/>
      <c r="Z954" s="83"/>
      <c r="AA954" s="83"/>
      <c r="AB954" s="83"/>
      <c r="AC954" s="83"/>
      <c r="AD954" s="83"/>
      <c r="AE954" s="83"/>
    </row>
    <row r="955">
      <c r="A955" s="233">
        <v>13561.0</v>
      </c>
      <c r="B955" s="239" t="s">
        <v>7552</v>
      </c>
      <c r="C955" s="230" t="b">
        <v>1</v>
      </c>
      <c r="D955" s="243">
        <v>44519.0</v>
      </c>
      <c r="E955" s="236" t="str">
        <f t="shared" si="1"/>
        <v>#VALUE!</v>
      </c>
      <c r="F955" s="236" t="str">
        <f t="shared" si="2"/>
        <v>#VALUE!</v>
      </c>
      <c r="G955" s="236" t="str">
        <f t="shared" si="3"/>
        <v>#VALUE!</v>
      </c>
      <c r="H955" s="236" t="str">
        <f t="shared" si="4"/>
        <v>#VALUE!</v>
      </c>
      <c r="I955" s="236" t="str">
        <f t="shared" si="5"/>
        <v>#VALUE!</v>
      </c>
      <c r="J955" s="236" t="str">
        <f t="shared" si="6"/>
        <v>#VALUE!</v>
      </c>
      <c r="K955" s="236" t="str">
        <f t="shared" si="7"/>
        <v>#VALUE!</v>
      </c>
      <c r="L955" s="236" t="str">
        <f t="shared" si="8"/>
        <v>#VALUE!</v>
      </c>
      <c r="M955" s="236" t="str">
        <f t="shared" si="9"/>
        <v>#VALUE!</v>
      </c>
      <c r="N955" s="236" t="str">
        <f t="shared" si="10"/>
        <v>#VALUE!</v>
      </c>
      <c r="O955" s="236" t="str">
        <f t="shared" si="11"/>
        <v>#VALUE!</v>
      </c>
      <c r="P955" s="237" t="str">
        <f t="shared" si="12"/>
        <v>NO RX</v>
      </c>
      <c r="Q955" s="237" t="b">
        <v>1</v>
      </c>
      <c r="R955" s="237" t="str">
        <f t="shared" si="27"/>
        <v>HIGH</v>
      </c>
      <c r="S955" s="238">
        <v>44494.0</v>
      </c>
      <c r="T955" s="243">
        <f t="shared" si="30"/>
        <v>44519</v>
      </c>
      <c r="U955" s="237" t="str">
        <f t="shared" si="33"/>
        <v> </v>
      </c>
      <c r="V955" s="237" t="str">
        <f t="shared" si="16"/>
        <v> </v>
      </c>
      <c r="W955" s="83"/>
      <c r="X955" s="83"/>
      <c r="Y955" s="83"/>
      <c r="Z955" s="83"/>
      <c r="AA955" s="83"/>
      <c r="AB955" s="83"/>
      <c r="AC955" s="83"/>
      <c r="AD955" s="83"/>
      <c r="AE955" s="83"/>
    </row>
    <row r="956">
      <c r="A956" s="244">
        <v>13563.0</v>
      </c>
      <c r="B956" s="245" t="s">
        <v>7570</v>
      </c>
      <c r="C956" s="231" t="b">
        <v>1</v>
      </c>
      <c r="D956" s="243">
        <v>44460.0</v>
      </c>
      <c r="E956" s="236" t="str">
        <f t="shared" si="1"/>
        <v>#VALUE!</v>
      </c>
      <c r="F956" s="236" t="str">
        <f t="shared" si="2"/>
        <v>#VALUE!</v>
      </c>
      <c r="G956" s="236" t="str">
        <f t="shared" si="3"/>
        <v>#VALUE!</v>
      </c>
      <c r="H956" s="236" t="str">
        <f t="shared" si="4"/>
        <v>#VALUE!</v>
      </c>
      <c r="I956" s="236" t="str">
        <f t="shared" si="5"/>
        <v>#VALUE!</v>
      </c>
      <c r="J956" s="236" t="str">
        <f t="shared" si="6"/>
        <v>#VALUE!</v>
      </c>
      <c r="K956" s="236" t="str">
        <f t="shared" si="7"/>
        <v>#VALUE!</v>
      </c>
      <c r="L956" s="236" t="str">
        <f t="shared" si="8"/>
        <v>#VALUE!</v>
      </c>
      <c r="M956" s="236" t="str">
        <f t="shared" si="9"/>
        <v>#VALUE!</v>
      </c>
      <c r="N956" s="236" t="str">
        <f t="shared" si="10"/>
        <v>#VALUE!</v>
      </c>
      <c r="O956" s="236" t="str">
        <f t="shared" si="11"/>
        <v>#VALUE!</v>
      </c>
      <c r="P956" s="237" t="str">
        <f t="shared" si="12"/>
        <v>NO RX</v>
      </c>
      <c r="Q956" s="237" t="b">
        <v>0</v>
      </c>
      <c r="R956" s="237" t="str">
        <f t="shared" si="27"/>
        <v>LOW</v>
      </c>
      <c r="S956" s="238"/>
      <c r="T956" s="243">
        <f t="shared" si="30"/>
        <v>44460</v>
      </c>
      <c r="U956" s="237" t="str">
        <f t="shared" si="33"/>
        <v>DUE COMM</v>
      </c>
      <c r="V956" s="237" t="str">
        <f t="shared" si="16"/>
        <v> </v>
      </c>
      <c r="W956" s="83"/>
      <c r="X956" s="83"/>
      <c r="Y956" s="83"/>
      <c r="Z956" s="83"/>
      <c r="AA956" s="83"/>
      <c r="AB956" s="83"/>
      <c r="AC956" s="83"/>
      <c r="AD956" s="83"/>
      <c r="AE956" s="83"/>
    </row>
    <row r="957">
      <c r="A957" s="244">
        <v>13578.0</v>
      </c>
      <c r="B957" s="239" t="s">
        <v>7552</v>
      </c>
      <c r="C957" s="231" t="b">
        <v>0</v>
      </c>
      <c r="D957" s="235" t="s">
        <v>7552</v>
      </c>
      <c r="E957" s="236" t="str">
        <f t="shared" si="1"/>
        <v>#VALUE!</v>
      </c>
      <c r="F957" s="236" t="str">
        <f t="shared" si="2"/>
        <v>#VALUE!</v>
      </c>
      <c r="G957" s="236" t="str">
        <f t="shared" si="3"/>
        <v>#VALUE!</v>
      </c>
      <c r="H957" s="236" t="str">
        <f t="shared" si="4"/>
        <v>#VALUE!</v>
      </c>
      <c r="I957" s="236" t="str">
        <f t="shared" si="5"/>
        <v>#VALUE!</v>
      </c>
      <c r="J957" s="236" t="str">
        <f t="shared" si="6"/>
        <v>#VALUE!</v>
      </c>
      <c r="K957" s="236" t="str">
        <f t="shared" si="7"/>
        <v>#VALUE!</v>
      </c>
      <c r="L957" s="236" t="str">
        <f t="shared" si="8"/>
        <v>#VALUE!</v>
      </c>
      <c r="M957" s="236" t="str">
        <f t="shared" si="9"/>
        <v>#VALUE!</v>
      </c>
      <c r="N957" s="236" t="str">
        <f t="shared" si="10"/>
        <v>#VALUE!</v>
      </c>
      <c r="O957" s="236" t="str">
        <f t="shared" si="11"/>
        <v>#VALUE!</v>
      </c>
      <c r="P957" s="237" t="str">
        <f t="shared" si="12"/>
        <v>NO RX</v>
      </c>
      <c r="Q957" s="237" t="b">
        <v>0</v>
      </c>
      <c r="R957" s="237" t="str">
        <f t="shared" si="27"/>
        <v>LOW</v>
      </c>
      <c r="S957" s="238"/>
      <c r="T957" s="238" t="str">
        <f t="shared" si="30"/>
        <v>  -  </v>
      </c>
      <c r="U957" s="237" t="str">
        <f t="shared" si="33"/>
        <v>DUE COMM</v>
      </c>
      <c r="V957" s="237" t="str">
        <f t="shared" si="16"/>
        <v> </v>
      </c>
      <c r="W957" s="83"/>
      <c r="X957" s="83"/>
      <c r="Y957" s="83"/>
      <c r="Z957" s="83"/>
      <c r="AA957" s="83"/>
      <c r="AB957" s="83"/>
      <c r="AC957" s="83"/>
      <c r="AD957" s="83"/>
      <c r="AE957" s="83"/>
    </row>
    <row r="958">
      <c r="A958" s="244">
        <v>13579.0</v>
      </c>
      <c r="B958" s="245" t="s">
        <v>7585</v>
      </c>
      <c r="C958" s="231" t="b">
        <v>1</v>
      </c>
      <c r="D958" s="235">
        <v>44627.0</v>
      </c>
      <c r="E958" s="236" t="str">
        <f t="shared" si="1"/>
        <v>#VALUE!</v>
      </c>
      <c r="F958" s="236" t="str">
        <f t="shared" si="2"/>
        <v>OPI RX</v>
      </c>
      <c r="G958" s="236" t="str">
        <f t="shared" si="3"/>
        <v>#VALUE!</v>
      </c>
      <c r="H958" s="236" t="str">
        <f t="shared" si="4"/>
        <v>#VALUE!</v>
      </c>
      <c r="I958" s="236" t="str">
        <f t="shared" si="5"/>
        <v>#VALUE!</v>
      </c>
      <c r="J958" s="236" t="str">
        <f t="shared" si="6"/>
        <v>#VALUE!</v>
      </c>
      <c r="K958" s="236" t="str">
        <f t="shared" si="7"/>
        <v>#VALUE!</v>
      </c>
      <c r="L958" s="236" t="str">
        <f t="shared" si="8"/>
        <v>#VALUE!</v>
      </c>
      <c r="M958" s="236" t="str">
        <f t="shared" si="9"/>
        <v>#VALUE!</v>
      </c>
      <c r="N958" s="236" t="str">
        <f t="shared" si="10"/>
        <v>#VALUE!</v>
      </c>
      <c r="O958" s="236" t="str">
        <f t="shared" si="11"/>
        <v>#VALUE!</v>
      </c>
      <c r="P958" s="237" t="str">
        <f t="shared" si="12"/>
        <v>OPIOIDS</v>
      </c>
      <c r="Q958" s="237" t="b">
        <v>0</v>
      </c>
      <c r="R958" s="237" t="str">
        <f t="shared" si="27"/>
        <v>LOW</v>
      </c>
      <c r="S958" s="238"/>
      <c r="T958" s="243">
        <f t="shared" si="30"/>
        <v>44627</v>
      </c>
      <c r="U958" s="237" t="str">
        <f t="shared" si="33"/>
        <v>DUE COMM</v>
      </c>
      <c r="V958" s="237" t="str">
        <f t="shared" si="16"/>
        <v> </v>
      </c>
      <c r="W958" s="83"/>
      <c r="X958" s="83"/>
      <c r="Y958" s="83"/>
      <c r="Z958" s="83"/>
      <c r="AA958" s="83"/>
      <c r="AB958" s="83"/>
      <c r="AC958" s="83"/>
      <c r="AD958" s="83"/>
      <c r="AE958" s="83"/>
    </row>
    <row r="959">
      <c r="A959" s="233">
        <v>13593.0</v>
      </c>
      <c r="B959" s="234" t="s">
        <v>7576</v>
      </c>
      <c r="C959" s="231" t="b">
        <v>1</v>
      </c>
      <c r="D959" s="243">
        <v>44428.0</v>
      </c>
      <c r="E959" s="236" t="str">
        <f t="shared" si="1"/>
        <v>#VALUE!</v>
      </c>
      <c r="F959" s="236" t="str">
        <f t="shared" si="2"/>
        <v>#VALUE!</v>
      </c>
      <c r="G959" s="236" t="str">
        <f t="shared" si="3"/>
        <v>#VALUE!</v>
      </c>
      <c r="H959" s="236" t="str">
        <f t="shared" si="4"/>
        <v>#VALUE!</v>
      </c>
      <c r="I959" s="236" t="str">
        <f t="shared" si="5"/>
        <v>#VALUE!</v>
      </c>
      <c r="J959" s="236" t="str">
        <f t="shared" si="6"/>
        <v>#VALUE!</v>
      </c>
      <c r="K959" s="236" t="str">
        <f t="shared" si="7"/>
        <v>#VALUE!</v>
      </c>
      <c r="L959" s="236" t="str">
        <f t="shared" si="8"/>
        <v>#VALUE!</v>
      </c>
      <c r="M959" s="236" t="str">
        <f t="shared" si="9"/>
        <v>#VALUE!</v>
      </c>
      <c r="N959" s="236" t="str">
        <f t="shared" si="10"/>
        <v>#VALUE!</v>
      </c>
      <c r="O959" s="236" t="str">
        <f t="shared" si="11"/>
        <v>#VALUE!</v>
      </c>
      <c r="P959" s="237" t="str">
        <f t="shared" si="12"/>
        <v>NO RX</v>
      </c>
      <c r="Q959" s="237" t="b">
        <v>1</v>
      </c>
      <c r="R959" s="237" t="str">
        <f t="shared" si="27"/>
        <v>HIGH</v>
      </c>
      <c r="S959" s="238"/>
      <c r="T959" s="243">
        <f t="shared" si="30"/>
        <v>44428</v>
      </c>
      <c r="U959" s="237" t="str">
        <f t="shared" si="33"/>
        <v>DUE COMM</v>
      </c>
      <c r="V959" s="237" t="str">
        <f t="shared" si="16"/>
        <v> </v>
      </c>
      <c r="W959" s="83"/>
      <c r="X959" s="83"/>
      <c r="Y959" s="83"/>
      <c r="Z959" s="83"/>
      <c r="AA959" s="83"/>
      <c r="AB959" s="83"/>
      <c r="AC959" s="83"/>
      <c r="AD959" s="83"/>
      <c r="AE959" s="83"/>
    </row>
    <row r="960">
      <c r="A960" s="233">
        <v>13600.0</v>
      </c>
      <c r="B960" s="234" t="s">
        <v>7832</v>
      </c>
      <c r="C960" s="238" t="b">
        <v>1</v>
      </c>
      <c r="D960" s="243">
        <v>44537.0</v>
      </c>
      <c r="E960" s="236" t="str">
        <f t="shared" si="1"/>
        <v>#VALUE!</v>
      </c>
      <c r="F960" s="236" t="str">
        <f t="shared" si="2"/>
        <v>#VALUE!</v>
      </c>
      <c r="G960" s="236" t="str">
        <f t="shared" si="3"/>
        <v>#VALUE!</v>
      </c>
      <c r="H960" s="236" t="str">
        <f t="shared" si="4"/>
        <v>#VALUE!</v>
      </c>
      <c r="I960" s="236" t="str">
        <f t="shared" si="5"/>
        <v>#VALUE!</v>
      </c>
      <c r="J960" s="236" t="str">
        <f t="shared" si="6"/>
        <v>#VALUE!</v>
      </c>
      <c r="K960" s="236" t="str">
        <f t="shared" si="7"/>
        <v>#VALUE!</v>
      </c>
      <c r="L960" s="236" t="str">
        <f t="shared" si="8"/>
        <v>#VALUE!</v>
      </c>
      <c r="M960" s="236" t="str">
        <f t="shared" si="9"/>
        <v>OPI RX</v>
      </c>
      <c r="N960" s="236" t="str">
        <f t="shared" si="10"/>
        <v>#VALUE!</v>
      </c>
      <c r="O960" s="236" t="str">
        <f t="shared" si="11"/>
        <v>#VALUE!</v>
      </c>
      <c r="P960" s="237" t="str">
        <f t="shared" si="12"/>
        <v>OPIOIDS</v>
      </c>
      <c r="Q960" s="237" t="b">
        <v>0</v>
      </c>
      <c r="R960" s="237" t="str">
        <f t="shared" si="27"/>
        <v>LOW</v>
      </c>
      <c r="S960" s="238">
        <v>44508.0</v>
      </c>
      <c r="T960" s="243">
        <f t="shared" si="30"/>
        <v>44537</v>
      </c>
      <c r="U960" s="237" t="str">
        <f t="shared" si="33"/>
        <v> </v>
      </c>
      <c r="V960" s="237" t="str">
        <f t="shared" si="16"/>
        <v> </v>
      </c>
      <c r="W960" s="83"/>
      <c r="X960" s="83"/>
      <c r="Y960" s="83"/>
      <c r="Z960" s="83"/>
      <c r="AA960" s="83"/>
      <c r="AB960" s="83"/>
      <c r="AC960" s="83"/>
      <c r="AD960" s="83"/>
      <c r="AE960" s="83"/>
    </row>
    <row r="961">
      <c r="A961" s="233">
        <v>13602.0</v>
      </c>
      <c r="B961" s="245" t="s">
        <v>7616</v>
      </c>
      <c r="C961" s="231" t="b">
        <v>1</v>
      </c>
      <c r="D961" s="235">
        <v>44582.0</v>
      </c>
      <c r="E961" s="236" t="str">
        <f t="shared" si="1"/>
        <v>#VALUE!</v>
      </c>
      <c r="F961" s="236" t="str">
        <f t="shared" si="2"/>
        <v>#VALUE!</v>
      </c>
      <c r="G961" s="236" t="str">
        <f t="shared" si="3"/>
        <v>#VALUE!</v>
      </c>
      <c r="H961" s="236" t="str">
        <f t="shared" si="4"/>
        <v>#VALUE!</v>
      </c>
      <c r="I961" s="236" t="str">
        <f t="shared" si="5"/>
        <v>#VALUE!</v>
      </c>
      <c r="J961" s="236" t="str">
        <f t="shared" si="6"/>
        <v>#VALUE!</v>
      </c>
      <c r="K961" s="236" t="str">
        <f t="shared" si="7"/>
        <v>#VALUE!</v>
      </c>
      <c r="L961" s="236" t="str">
        <f t="shared" si="8"/>
        <v>#VALUE!</v>
      </c>
      <c r="M961" s="236" t="str">
        <f t="shared" si="9"/>
        <v>OPI RX</v>
      </c>
      <c r="N961" s="236" t="str">
        <f t="shared" si="10"/>
        <v>#VALUE!</v>
      </c>
      <c r="O961" s="236" t="str">
        <f t="shared" si="11"/>
        <v>#VALUE!</v>
      </c>
      <c r="P961" s="237" t="str">
        <f t="shared" si="12"/>
        <v>OPIOIDS</v>
      </c>
      <c r="Q961" s="237" t="b">
        <v>1</v>
      </c>
      <c r="R961" s="237" t="str">
        <f t="shared" si="27"/>
        <v>HIGH</v>
      </c>
      <c r="S961" s="238"/>
      <c r="T961" s="243">
        <f t="shared" si="30"/>
        <v>44582</v>
      </c>
      <c r="U961" s="237" t="str">
        <f t="shared" si="33"/>
        <v>DUE COMM</v>
      </c>
      <c r="V961" s="237" t="str">
        <f t="shared" si="16"/>
        <v> </v>
      </c>
      <c r="W961" s="83"/>
      <c r="X961" s="83"/>
      <c r="Y961" s="83"/>
      <c r="Z961" s="83"/>
      <c r="AA961" s="83"/>
      <c r="AB961" s="83"/>
      <c r="AC961" s="83"/>
      <c r="AD961" s="83"/>
      <c r="AE961" s="83"/>
    </row>
    <row r="962">
      <c r="A962" s="253">
        <v>13603.0</v>
      </c>
      <c r="B962" s="234" t="s">
        <v>7616</v>
      </c>
      <c r="C962" s="230" t="b">
        <v>0</v>
      </c>
      <c r="D962" s="235" t="s">
        <v>7552</v>
      </c>
      <c r="E962" s="236" t="str">
        <f t="shared" si="1"/>
        <v>#VALUE!</v>
      </c>
      <c r="F962" s="236" t="str">
        <f t="shared" si="2"/>
        <v>#VALUE!</v>
      </c>
      <c r="G962" s="236" t="str">
        <f t="shared" si="3"/>
        <v>#VALUE!</v>
      </c>
      <c r="H962" s="236" t="str">
        <f t="shared" si="4"/>
        <v>#VALUE!</v>
      </c>
      <c r="I962" s="236" t="str">
        <f t="shared" si="5"/>
        <v>#VALUE!</v>
      </c>
      <c r="J962" s="236" t="str">
        <f t="shared" si="6"/>
        <v>#VALUE!</v>
      </c>
      <c r="K962" s="236" t="str">
        <f t="shared" si="7"/>
        <v>#VALUE!</v>
      </c>
      <c r="L962" s="236" t="str">
        <f t="shared" si="8"/>
        <v>#VALUE!</v>
      </c>
      <c r="M962" s="236" t="str">
        <f t="shared" si="9"/>
        <v>OPI RX</v>
      </c>
      <c r="N962" s="236" t="str">
        <f t="shared" si="10"/>
        <v>#VALUE!</v>
      </c>
      <c r="O962" s="236" t="str">
        <f t="shared" si="11"/>
        <v>#VALUE!</v>
      </c>
      <c r="P962" s="237" t="str">
        <f t="shared" si="12"/>
        <v>OPIOIDS</v>
      </c>
      <c r="Q962" s="237" t="b">
        <v>0</v>
      </c>
      <c r="R962" s="237" t="str">
        <f t="shared" si="27"/>
        <v>LOW</v>
      </c>
      <c r="S962" s="238"/>
      <c r="T962" s="238" t="str">
        <f t="shared" si="30"/>
        <v>  -  </v>
      </c>
      <c r="U962" s="237" t="str">
        <f t="shared" si="33"/>
        <v>DUE COMM</v>
      </c>
      <c r="V962" s="237" t="str">
        <f t="shared" si="16"/>
        <v> </v>
      </c>
      <c r="W962" s="83"/>
      <c r="X962" s="83"/>
      <c r="Y962" s="83"/>
      <c r="Z962" s="83"/>
      <c r="AA962" s="83"/>
      <c r="AB962" s="83"/>
      <c r="AC962" s="83"/>
      <c r="AD962" s="83"/>
      <c r="AE962" s="83"/>
    </row>
    <row r="963">
      <c r="A963" s="233">
        <v>13610.0</v>
      </c>
      <c r="B963" s="234" t="s">
        <v>7606</v>
      </c>
      <c r="C963" s="230" t="b">
        <v>1</v>
      </c>
      <c r="D963" s="243">
        <v>44559.0</v>
      </c>
      <c r="E963" s="236" t="str">
        <f t="shared" si="1"/>
        <v>#VALUE!</v>
      </c>
      <c r="F963" s="236" t="str">
        <f t="shared" si="2"/>
        <v>#VALUE!</v>
      </c>
      <c r="G963" s="236" t="str">
        <f t="shared" si="3"/>
        <v>#VALUE!</v>
      </c>
      <c r="H963" s="236" t="str">
        <f t="shared" si="4"/>
        <v>#VALUE!</v>
      </c>
      <c r="I963" s="236" t="str">
        <f t="shared" si="5"/>
        <v>#VALUE!</v>
      </c>
      <c r="J963" s="236" t="str">
        <f t="shared" si="6"/>
        <v>#VALUE!</v>
      </c>
      <c r="K963" s="236" t="str">
        <f t="shared" si="7"/>
        <v>#VALUE!</v>
      </c>
      <c r="L963" s="236" t="str">
        <f t="shared" si="8"/>
        <v>#VALUE!</v>
      </c>
      <c r="M963" s="236" t="str">
        <f t="shared" si="9"/>
        <v>OPI RX</v>
      </c>
      <c r="N963" s="236" t="str">
        <f t="shared" si="10"/>
        <v>#VALUE!</v>
      </c>
      <c r="O963" s="236" t="str">
        <f t="shared" si="11"/>
        <v>#VALUE!</v>
      </c>
      <c r="P963" s="237" t="str">
        <f t="shared" si="12"/>
        <v>OPIOIDS</v>
      </c>
      <c r="Q963" s="237" t="b">
        <v>0</v>
      </c>
      <c r="R963" s="237" t="str">
        <f t="shared" si="27"/>
        <v>LOW</v>
      </c>
      <c r="S963" s="238">
        <v>44490.0</v>
      </c>
      <c r="T963" s="243">
        <f t="shared" si="30"/>
        <v>44559</v>
      </c>
      <c r="U963" s="237" t="str">
        <f t="shared" si="33"/>
        <v> </v>
      </c>
      <c r="V963" s="237" t="str">
        <f t="shared" si="16"/>
        <v> </v>
      </c>
      <c r="W963" s="83"/>
      <c r="X963" s="83"/>
      <c r="Y963" s="83"/>
      <c r="Z963" s="83"/>
      <c r="AA963" s="83"/>
      <c r="AB963" s="83"/>
      <c r="AC963" s="83"/>
      <c r="AD963" s="83"/>
      <c r="AE963" s="83"/>
    </row>
    <row r="964">
      <c r="A964" s="244">
        <v>13614.0</v>
      </c>
      <c r="B964" s="245" t="s">
        <v>7585</v>
      </c>
      <c r="C964" s="231" t="b">
        <v>0</v>
      </c>
      <c r="D964" s="235" t="s">
        <v>7552</v>
      </c>
      <c r="E964" s="236" t="str">
        <f t="shared" si="1"/>
        <v>#VALUE!</v>
      </c>
      <c r="F964" s="236" t="str">
        <f t="shared" si="2"/>
        <v>OPI RX</v>
      </c>
      <c r="G964" s="236" t="str">
        <f t="shared" si="3"/>
        <v>#VALUE!</v>
      </c>
      <c r="H964" s="236" t="str">
        <f t="shared" si="4"/>
        <v>#VALUE!</v>
      </c>
      <c r="I964" s="236" t="str">
        <f t="shared" si="5"/>
        <v>#VALUE!</v>
      </c>
      <c r="J964" s="236" t="str">
        <f t="shared" si="6"/>
        <v>#VALUE!</v>
      </c>
      <c r="K964" s="236" t="str">
        <f t="shared" si="7"/>
        <v>#VALUE!</v>
      </c>
      <c r="L964" s="236" t="str">
        <f t="shared" si="8"/>
        <v>#VALUE!</v>
      </c>
      <c r="M964" s="236" t="str">
        <f t="shared" si="9"/>
        <v>#VALUE!</v>
      </c>
      <c r="N964" s="236" t="str">
        <f t="shared" si="10"/>
        <v>#VALUE!</v>
      </c>
      <c r="O964" s="236" t="str">
        <f t="shared" si="11"/>
        <v>#VALUE!</v>
      </c>
      <c r="P964" s="237" t="str">
        <f t="shared" si="12"/>
        <v>OPIOIDS</v>
      </c>
      <c r="Q964" s="237" t="b">
        <v>0</v>
      </c>
      <c r="R964" s="237" t="str">
        <f t="shared" si="27"/>
        <v>LOW</v>
      </c>
      <c r="S964" s="238"/>
      <c r="T964" s="238" t="str">
        <f t="shared" si="30"/>
        <v>  -  </v>
      </c>
      <c r="U964" s="237" t="str">
        <f t="shared" si="33"/>
        <v>DUE COMM</v>
      </c>
      <c r="V964" s="237" t="str">
        <f t="shared" si="16"/>
        <v> </v>
      </c>
      <c r="W964" s="83"/>
      <c r="X964" s="83"/>
      <c r="Y964" s="83"/>
      <c r="Z964" s="83"/>
      <c r="AA964" s="83"/>
      <c r="AB964" s="83"/>
      <c r="AC964" s="83"/>
      <c r="AD964" s="83"/>
      <c r="AE964" s="83"/>
    </row>
    <row r="965">
      <c r="A965" s="244">
        <v>13617.0</v>
      </c>
      <c r="B965" s="245" t="s">
        <v>7594</v>
      </c>
      <c r="C965" s="231" t="b">
        <v>1</v>
      </c>
      <c r="D965" s="243">
        <v>44399.0</v>
      </c>
      <c r="E965" s="236" t="str">
        <f t="shared" si="1"/>
        <v>OPI RX</v>
      </c>
      <c r="F965" s="236" t="str">
        <f t="shared" si="2"/>
        <v>#VALUE!</v>
      </c>
      <c r="G965" s="236" t="str">
        <f t="shared" si="3"/>
        <v>#VALUE!</v>
      </c>
      <c r="H965" s="236" t="str">
        <f t="shared" si="4"/>
        <v>#VALUE!</v>
      </c>
      <c r="I965" s="236" t="str">
        <f t="shared" si="5"/>
        <v>#VALUE!</v>
      </c>
      <c r="J965" s="236" t="str">
        <f t="shared" si="6"/>
        <v>#VALUE!</v>
      </c>
      <c r="K965" s="236" t="str">
        <f t="shared" si="7"/>
        <v>#VALUE!</v>
      </c>
      <c r="L965" s="236" t="str">
        <f t="shared" si="8"/>
        <v>#VALUE!</v>
      </c>
      <c r="M965" s="236" t="str">
        <f t="shared" si="9"/>
        <v>#VALUE!</v>
      </c>
      <c r="N965" s="236" t="str">
        <f t="shared" si="10"/>
        <v>#VALUE!</v>
      </c>
      <c r="O965" s="236" t="str">
        <f t="shared" si="11"/>
        <v>#VALUE!</v>
      </c>
      <c r="P965" s="237" t="str">
        <f t="shared" si="12"/>
        <v>OPIOIDS</v>
      </c>
      <c r="Q965" s="237" t="b">
        <v>0</v>
      </c>
      <c r="R965" s="237" t="str">
        <f t="shared" si="27"/>
        <v>LOW</v>
      </c>
      <c r="S965" s="238"/>
      <c r="T965" s="243">
        <f t="shared" si="30"/>
        <v>44399</v>
      </c>
      <c r="U965" s="237" t="str">
        <f t="shared" si="33"/>
        <v>DUE COMM</v>
      </c>
      <c r="V965" s="237" t="str">
        <f t="shared" si="16"/>
        <v> </v>
      </c>
      <c r="W965" s="83"/>
      <c r="X965" s="83"/>
      <c r="Y965" s="83"/>
      <c r="Z965" s="83"/>
      <c r="AA965" s="83"/>
      <c r="AB965" s="83"/>
      <c r="AC965" s="83"/>
      <c r="AD965" s="83"/>
      <c r="AE965" s="83"/>
    </row>
    <row r="966">
      <c r="A966" s="244">
        <v>13620.0</v>
      </c>
      <c r="B966" s="245" t="s">
        <v>7914</v>
      </c>
      <c r="C966" s="230" t="b">
        <v>0</v>
      </c>
      <c r="D966" s="235" t="s">
        <v>7552</v>
      </c>
      <c r="E966" s="236" t="str">
        <f t="shared" si="1"/>
        <v>#VALUE!</v>
      </c>
      <c r="F966" s="236" t="str">
        <f t="shared" si="2"/>
        <v>#VALUE!</v>
      </c>
      <c r="G966" s="236" t="str">
        <f t="shared" si="3"/>
        <v>OPI RX</v>
      </c>
      <c r="H966" s="236" t="str">
        <f t="shared" si="4"/>
        <v>OPI RX</v>
      </c>
      <c r="I966" s="236" t="str">
        <f t="shared" si="5"/>
        <v>#VALUE!</v>
      </c>
      <c r="J966" s="236" t="str">
        <f t="shared" si="6"/>
        <v>#VALUE!</v>
      </c>
      <c r="K966" s="236" t="str">
        <f t="shared" si="7"/>
        <v>#VALUE!</v>
      </c>
      <c r="L966" s="236" t="str">
        <f t="shared" si="8"/>
        <v>#VALUE!</v>
      </c>
      <c r="M966" s="236" t="str">
        <f t="shared" si="9"/>
        <v>#VALUE!</v>
      </c>
      <c r="N966" s="236" t="str">
        <f t="shared" si="10"/>
        <v>#VALUE!</v>
      </c>
      <c r="O966" s="236" t="str">
        <f t="shared" si="11"/>
        <v>#VALUE!</v>
      </c>
      <c r="P966" s="237" t="str">
        <f t="shared" si="12"/>
        <v>OPIOIDS</v>
      </c>
      <c r="Q966" s="237" t="b">
        <v>0</v>
      </c>
      <c r="R966" s="237" t="str">
        <f t="shared" si="27"/>
        <v>LOW</v>
      </c>
      <c r="S966" s="238"/>
      <c r="T966" s="238" t="str">
        <f t="shared" si="30"/>
        <v>  -  </v>
      </c>
      <c r="U966" s="237" t="str">
        <f t="shared" si="33"/>
        <v>DUE COMM</v>
      </c>
      <c r="V966" s="237" t="str">
        <f t="shared" si="16"/>
        <v> </v>
      </c>
      <c r="W966" s="83"/>
      <c r="X966" s="83"/>
      <c r="Y966" s="83"/>
      <c r="Z966" s="83"/>
      <c r="AA966" s="83"/>
      <c r="AB966" s="83"/>
      <c r="AC966" s="83"/>
      <c r="AD966" s="83"/>
      <c r="AE966" s="83"/>
    </row>
    <row r="967">
      <c r="A967" s="233">
        <v>13621.0</v>
      </c>
      <c r="B967" s="234" t="s">
        <v>7689</v>
      </c>
      <c r="C967" s="231" t="b">
        <v>1</v>
      </c>
      <c r="D967" s="243">
        <v>44529.0</v>
      </c>
      <c r="E967" s="236" t="str">
        <f t="shared" si="1"/>
        <v>#VALUE!</v>
      </c>
      <c r="F967" s="236" t="str">
        <f t="shared" si="2"/>
        <v>#VALUE!</v>
      </c>
      <c r="G967" s="236" t="str">
        <f t="shared" si="3"/>
        <v>#VALUE!</v>
      </c>
      <c r="H967" s="236" t="str">
        <f t="shared" si="4"/>
        <v>#VALUE!</v>
      </c>
      <c r="I967" s="236" t="str">
        <f t="shared" si="5"/>
        <v>#VALUE!</v>
      </c>
      <c r="J967" s="236" t="str">
        <f t="shared" si="6"/>
        <v>#VALUE!</v>
      </c>
      <c r="K967" s="236" t="str">
        <f t="shared" si="7"/>
        <v>#VALUE!</v>
      </c>
      <c r="L967" s="236" t="str">
        <f t="shared" si="8"/>
        <v>#VALUE!</v>
      </c>
      <c r="M967" s="236" t="str">
        <f t="shared" si="9"/>
        <v>OPI RX</v>
      </c>
      <c r="N967" s="236" t="str">
        <f t="shared" si="10"/>
        <v>#VALUE!</v>
      </c>
      <c r="O967" s="236" t="str">
        <f t="shared" si="11"/>
        <v>#VALUE!</v>
      </c>
      <c r="P967" s="237" t="str">
        <f t="shared" si="12"/>
        <v>OPIOIDS</v>
      </c>
      <c r="Q967" s="237" t="b">
        <v>0</v>
      </c>
      <c r="R967" s="237" t="str">
        <f t="shared" si="27"/>
        <v>LOW</v>
      </c>
      <c r="S967" s="238">
        <v>44144.0</v>
      </c>
      <c r="T967" s="243">
        <f t="shared" si="30"/>
        <v>44529</v>
      </c>
      <c r="U967" s="237" t="str">
        <f t="shared" si="33"/>
        <v>DUE COMM</v>
      </c>
      <c r="V967" s="237" t="str">
        <f t="shared" si="16"/>
        <v> </v>
      </c>
      <c r="W967" s="83"/>
      <c r="X967" s="83"/>
      <c r="Y967" s="83"/>
      <c r="Z967" s="83"/>
      <c r="AA967" s="83"/>
      <c r="AB967" s="83"/>
      <c r="AC967" s="83"/>
      <c r="AD967" s="83"/>
      <c r="AE967" s="83"/>
    </row>
    <row r="968">
      <c r="A968" s="244">
        <v>13628.0</v>
      </c>
      <c r="B968" s="245" t="s">
        <v>7915</v>
      </c>
      <c r="C968" s="231" t="b">
        <v>1</v>
      </c>
      <c r="D968" s="243">
        <v>44498.0</v>
      </c>
      <c r="E968" s="236" t="str">
        <f t="shared" si="1"/>
        <v>#VALUE!</v>
      </c>
      <c r="F968" s="236" t="str">
        <f t="shared" si="2"/>
        <v>OPI RX</v>
      </c>
      <c r="G968" s="236" t="str">
        <f t="shared" si="3"/>
        <v>#VALUE!</v>
      </c>
      <c r="H968" s="236" t="str">
        <f t="shared" si="4"/>
        <v>#VALUE!</v>
      </c>
      <c r="I968" s="236" t="str">
        <f t="shared" si="5"/>
        <v>#VALUE!</v>
      </c>
      <c r="J968" s="236" t="str">
        <f t="shared" si="6"/>
        <v>#VALUE!</v>
      </c>
      <c r="K968" s="236" t="str">
        <f t="shared" si="7"/>
        <v>#VALUE!</v>
      </c>
      <c r="L968" s="236" t="str">
        <f t="shared" si="8"/>
        <v>#VALUE!</v>
      </c>
      <c r="M968" s="236" t="str">
        <f t="shared" si="9"/>
        <v>#VALUE!</v>
      </c>
      <c r="N968" s="236" t="str">
        <f t="shared" si="10"/>
        <v>#VALUE!</v>
      </c>
      <c r="O968" s="236" t="str">
        <f t="shared" si="11"/>
        <v>#VALUE!</v>
      </c>
      <c r="P968" s="237" t="str">
        <f t="shared" si="12"/>
        <v>OPIOIDS</v>
      </c>
      <c r="Q968" s="237" t="b">
        <v>1</v>
      </c>
      <c r="R968" s="237" t="str">
        <f t="shared" si="27"/>
        <v>HIGH</v>
      </c>
      <c r="S968" s="238">
        <v>44124.0</v>
      </c>
      <c r="T968" s="243">
        <f t="shared" si="30"/>
        <v>44498</v>
      </c>
      <c r="U968" s="237" t="str">
        <f t="shared" si="33"/>
        <v>DUE COMM</v>
      </c>
      <c r="V968" s="237" t="str">
        <f t="shared" si="16"/>
        <v> </v>
      </c>
      <c r="W968" s="83"/>
      <c r="X968" s="83"/>
      <c r="Y968" s="83"/>
      <c r="Z968" s="83"/>
      <c r="AA968" s="83"/>
      <c r="AB968" s="83"/>
      <c r="AC968" s="83"/>
      <c r="AD968" s="83"/>
      <c r="AE968" s="83"/>
    </row>
    <row r="969">
      <c r="A969" s="233">
        <v>13639.0</v>
      </c>
      <c r="B969" s="239" t="s">
        <v>7552</v>
      </c>
      <c r="C969" s="231" t="b">
        <v>1</v>
      </c>
      <c r="D969" s="243">
        <v>44435.0</v>
      </c>
      <c r="E969" s="236" t="str">
        <f t="shared" si="1"/>
        <v>#VALUE!</v>
      </c>
      <c r="F969" s="236" t="str">
        <f t="shared" si="2"/>
        <v>#VALUE!</v>
      </c>
      <c r="G969" s="236" t="str">
        <f t="shared" si="3"/>
        <v>#VALUE!</v>
      </c>
      <c r="H969" s="236" t="str">
        <f t="shared" si="4"/>
        <v>#VALUE!</v>
      </c>
      <c r="I969" s="236" t="str">
        <f t="shared" si="5"/>
        <v>#VALUE!</v>
      </c>
      <c r="J969" s="236" t="str">
        <f t="shared" si="6"/>
        <v>#VALUE!</v>
      </c>
      <c r="K969" s="236" t="str">
        <f t="shared" si="7"/>
        <v>#VALUE!</v>
      </c>
      <c r="L969" s="236" t="str">
        <f t="shared" si="8"/>
        <v>#VALUE!</v>
      </c>
      <c r="M969" s="236" t="str">
        <f t="shared" si="9"/>
        <v>#VALUE!</v>
      </c>
      <c r="N969" s="236" t="str">
        <f t="shared" si="10"/>
        <v>#VALUE!</v>
      </c>
      <c r="O969" s="236" t="str">
        <f t="shared" si="11"/>
        <v>#VALUE!</v>
      </c>
      <c r="P969" s="237" t="str">
        <f t="shared" si="12"/>
        <v>NO RX</v>
      </c>
      <c r="Q969" s="237" t="b">
        <v>0</v>
      </c>
      <c r="R969" s="237" t="str">
        <f t="shared" si="27"/>
        <v>LOW</v>
      </c>
      <c r="S969" s="238"/>
      <c r="T969" s="243">
        <f t="shared" si="30"/>
        <v>44435</v>
      </c>
      <c r="U969" s="237" t="str">
        <f t="shared" si="33"/>
        <v>DUE COMM</v>
      </c>
      <c r="V969" s="237" t="str">
        <f t="shared" si="16"/>
        <v> </v>
      </c>
      <c r="W969" s="83"/>
      <c r="X969" s="83"/>
      <c r="Y969" s="83"/>
      <c r="Z969" s="83"/>
      <c r="AA969" s="83"/>
      <c r="AB969" s="83"/>
      <c r="AC969" s="83"/>
      <c r="AD969" s="83"/>
      <c r="AE969" s="83"/>
    </row>
    <row r="970">
      <c r="A970" s="233">
        <v>13640.0</v>
      </c>
      <c r="B970" s="239" t="s">
        <v>7552</v>
      </c>
      <c r="C970" s="230" t="b">
        <v>0</v>
      </c>
      <c r="D970" s="235" t="s">
        <v>7552</v>
      </c>
      <c r="E970" s="236" t="str">
        <f t="shared" si="1"/>
        <v>#VALUE!</v>
      </c>
      <c r="F970" s="236" t="str">
        <f t="shared" si="2"/>
        <v>#VALUE!</v>
      </c>
      <c r="G970" s="236" t="str">
        <f t="shared" si="3"/>
        <v>#VALUE!</v>
      </c>
      <c r="H970" s="236" t="str">
        <f t="shared" si="4"/>
        <v>#VALUE!</v>
      </c>
      <c r="I970" s="236" t="str">
        <f t="shared" si="5"/>
        <v>#VALUE!</v>
      </c>
      <c r="J970" s="236" t="str">
        <f t="shared" si="6"/>
        <v>#VALUE!</v>
      </c>
      <c r="K970" s="236" t="str">
        <f t="shared" si="7"/>
        <v>#VALUE!</v>
      </c>
      <c r="L970" s="236" t="str">
        <f t="shared" si="8"/>
        <v>#VALUE!</v>
      </c>
      <c r="M970" s="236" t="str">
        <f t="shared" si="9"/>
        <v>#VALUE!</v>
      </c>
      <c r="N970" s="236" t="str">
        <f t="shared" si="10"/>
        <v>#VALUE!</v>
      </c>
      <c r="O970" s="236" t="str">
        <f t="shared" si="11"/>
        <v>#VALUE!</v>
      </c>
      <c r="P970" s="237" t="str">
        <f t="shared" si="12"/>
        <v>NO RX</v>
      </c>
      <c r="Q970" s="234" t="b">
        <v>0</v>
      </c>
      <c r="R970" s="237" t="str">
        <f t="shared" si="27"/>
        <v>LOW</v>
      </c>
      <c r="S970" s="238"/>
      <c r="T970" s="238" t="str">
        <f t="shared" si="30"/>
        <v>  -  </v>
      </c>
      <c r="U970" s="237" t="str">
        <f t="shared" si="33"/>
        <v>DUE COMM</v>
      </c>
      <c r="V970" s="237" t="str">
        <f t="shared" si="16"/>
        <v> </v>
      </c>
      <c r="W970" s="83"/>
      <c r="X970" s="83"/>
      <c r="Y970" s="83"/>
      <c r="Z970" s="83"/>
      <c r="AA970" s="83"/>
      <c r="AB970" s="83"/>
      <c r="AC970" s="83"/>
      <c r="AD970" s="83"/>
      <c r="AE970" s="83"/>
    </row>
    <row r="971">
      <c r="A971" s="244">
        <v>13641.0</v>
      </c>
      <c r="B971" s="246" t="s">
        <v>7916</v>
      </c>
      <c r="C971" s="231" t="b">
        <v>1</v>
      </c>
      <c r="D971" s="235">
        <v>44591.0</v>
      </c>
      <c r="E971" s="236" t="str">
        <f t="shared" si="1"/>
        <v>#VALUE!</v>
      </c>
      <c r="F971" s="236" t="str">
        <f t="shared" si="2"/>
        <v>#VALUE!</v>
      </c>
      <c r="G971" s="236" t="str">
        <f t="shared" si="3"/>
        <v>#VALUE!</v>
      </c>
      <c r="H971" s="236" t="str">
        <f t="shared" si="4"/>
        <v>#VALUE!</v>
      </c>
      <c r="I971" s="236" t="str">
        <f t="shared" si="5"/>
        <v>#VALUE!</v>
      </c>
      <c r="J971" s="236" t="str">
        <f t="shared" si="6"/>
        <v>#VALUE!</v>
      </c>
      <c r="K971" s="236" t="str">
        <f t="shared" si="7"/>
        <v>#VALUE!</v>
      </c>
      <c r="L971" s="236" t="str">
        <f t="shared" si="8"/>
        <v>#VALUE!</v>
      </c>
      <c r="M971" s="236" t="str">
        <f t="shared" si="9"/>
        <v>#VALUE!</v>
      </c>
      <c r="N971" s="236" t="str">
        <f t="shared" si="10"/>
        <v>#VALUE!</v>
      </c>
      <c r="O971" s="236" t="str">
        <f t="shared" si="11"/>
        <v>OPI RX</v>
      </c>
      <c r="P971" s="237" t="str">
        <f t="shared" si="12"/>
        <v>OPIOIDS</v>
      </c>
      <c r="Q971" s="237" t="b">
        <v>0</v>
      </c>
      <c r="R971" s="237" t="str">
        <f t="shared" si="27"/>
        <v>LOW</v>
      </c>
      <c r="S971" s="238"/>
      <c r="T971" s="243">
        <f t="shared" si="30"/>
        <v>44591</v>
      </c>
      <c r="U971" s="237" t="str">
        <f t="shared" si="33"/>
        <v>DUE COMM</v>
      </c>
      <c r="V971" s="237" t="str">
        <f t="shared" si="16"/>
        <v> </v>
      </c>
      <c r="W971" s="83"/>
      <c r="X971" s="83"/>
      <c r="Y971" s="83"/>
      <c r="Z971" s="83"/>
      <c r="AA971" s="83"/>
      <c r="AB971" s="83"/>
      <c r="AC971" s="83"/>
      <c r="AD971" s="83"/>
      <c r="AE971" s="83"/>
    </row>
    <row r="972">
      <c r="A972" s="233">
        <v>13642.0</v>
      </c>
      <c r="B972" s="239" t="s">
        <v>7552</v>
      </c>
      <c r="C972" s="234" t="b">
        <v>1</v>
      </c>
      <c r="D972" s="243">
        <v>44497.0</v>
      </c>
      <c r="E972" s="236" t="str">
        <f t="shared" si="1"/>
        <v>#VALUE!</v>
      </c>
      <c r="F972" s="236" t="str">
        <f t="shared" si="2"/>
        <v>#VALUE!</v>
      </c>
      <c r="G972" s="236" t="str">
        <f t="shared" si="3"/>
        <v>#VALUE!</v>
      </c>
      <c r="H972" s="236" t="str">
        <f t="shared" si="4"/>
        <v>#VALUE!</v>
      </c>
      <c r="I972" s="236" t="str">
        <f t="shared" si="5"/>
        <v>#VALUE!</v>
      </c>
      <c r="J972" s="236" t="str">
        <f t="shared" si="6"/>
        <v>#VALUE!</v>
      </c>
      <c r="K972" s="236" t="str">
        <f t="shared" si="7"/>
        <v>#VALUE!</v>
      </c>
      <c r="L972" s="236" t="str">
        <f t="shared" si="8"/>
        <v>#VALUE!</v>
      </c>
      <c r="M972" s="236" t="str">
        <f t="shared" si="9"/>
        <v>#VALUE!</v>
      </c>
      <c r="N972" s="236" t="str">
        <f t="shared" si="10"/>
        <v>#VALUE!</v>
      </c>
      <c r="O972" s="236" t="str">
        <f t="shared" si="11"/>
        <v>#VALUE!</v>
      </c>
      <c r="P972" s="237" t="str">
        <f t="shared" si="12"/>
        <v>NO RX</v>
      </c>
      <c r="Q972" s="237" t="b">
        <v>0</v>
      </c>
      <c r="R972" s="237" t="str">
        <f t="shared" si="27"/>
        <v>LOW</v>
      </c>
      <c r="S972" s="238">
        <v>44167.0</v>
      </c>
      <c r="T972" s="243">
        <f t="shared" si="30"/>
        <v>44497</v>
      </c>
      <c r="U972" s="237" t="str">
        <f t="shared" si="33"/>
        <v>DUE COMM</v>
      </c>
      <c r="V972" s="237" t="str">
        <f t="shared" si="16"/>
        <v> </v>
      </c>
      <c r="W972" s="83"/>
      <c r="X972" s="83"/>
      <c r="Y972" s="83"/>
      <c r="Z972" s="83"/>
      <c r="AA972" s="83"/>
      <c r="AB972" s="83"/>
      <c r="AC972" s="83"/>
      <c r="AD972" s="83"/>
      <c r="AE972" s="83"/>
    </row>
    <row r="973">
      <c r="A973" s="233">
        <v>13643.0</v>
      </c>
      <c r="B973" s="239" t="s">
        <v>7552</v>
      </c>
      <c r="C973" s="237" t="b">
        <v>1</v>
      </c>
      <c r="D973" s="243">
        <v>44519.0</v>
      </c>
      <c r="E973" s="236" t="str">
        <f t="shared" si="1"/>
        <v>#VALUE!</v>
      </c>
      <c r="F973" s="236" t="str">
        <f t="shared" si="2"/>
        <v>#VALUE!</v>
      </c>
      <c r="G973" s="236" t="str">
        <f t="shared" si="3"/>
        <v>#VALUE!</v>
      </c>
      <c r="H973" s="236" t="str">
        <f t="shared" si="4"/>
        <v>#VALUE!</v>
      </c>
      <c r="I973" s="236" t="str">
        <f t="shared" si="5"/>
        <v>#VALUE!</v>
      </c>
      <c r="J973" s="236" t="str">
        <f t="shared" si="6"/>
        <v>#VALUE!</v>
      </c>
      <c r="K973" s="236" t="str">
        <f t="shared" si="7"/>
        <v>#VALUE!</v>
      </c>
      <c r="L973" s="236" t="str">
        <f t="shared" si="8"/>
        <v>#VALUE!</v>
      </c>
      <c r="M973" s="236" t="str">
        <f t="shared" si="9"/>
        <v>#VALUE!</v>
      </c>
      <c r="N973" s="236" t="str">
        <f t="shared" si="10"/>
        <v>#VALUE!</v>
      </c>
      <c r="O973" s="236" t="str">
        <f t="shared" si="11"/>
        <v>#VALUE!</v>
      </c>
      <c r="P973" s="237" t="str">
        <f t="shared" si="12"/>
        <v>NO RX</v>
      </c>
      <c r="Q973" s="237" t="b">
        <v>0</v>
      </c>
      <c r="R973" s="237" t="str">
        <f t="shared" si="27"/>
        <v>LOW</v>
      </c>
      <c r="S973" s="238">
        <v>44490.0</v>
      </c>
      <c r="T973" s="243">
        <f t="shared" si="30"/>
        <v>44519</v>
      </c>
      <c r="U973" s="237" t="str">
        <f t="shared" si="33"/>
        <v> </v>
      </c>
      <c r="V973" s="237" t="str">
        <f t="shared" si="16"/>
        <v> </v>
      </c>
      <c r="W973" s="83"/>
      <c r="X973" s="83"/>
      <c r="Y973" s="83"/>
      <c r="Z973" s="83"/>
      <c r="AA973" s="83"/>
      <c r="AB973" s="83"/>
      <c r="AC973" s="83"/>
      <c r="AD973" s="83"/>
      <c r="AE973" s="83"/>
    </row>
    <row r="974">
      <c r="A974" s="244">
        <v>13644.0</v>
      </c>
      <c r="B974" s="239" t="s">
        <v>7552</v>
      </c>
      <c r="C974" s="230" t="b">
        <v>1</v>
      </c>
      <c r="D974" s="243">
        <v>44387.0</v>
      </c>
      <c r="E974" s="236" t="str">
        <f t="shared" si="1"/>
        <v>#VALUE!</v>
      </c>
      <c r="F974" s="236" t="str">
        <f t="shared" si="2"/>
        <v>#VALUE!</v>
      </c>
      <c r="G974" s="236" t="str">
        <f t="shared" si="3"/>
        <v>#VALUE!</v>
      </c>
      <c r="H974" s="236" t="str">
        <f t="shared" si="4"/>
        <v>#VALUE!</v>
      </c>
      <c r="I974" s="236" t="str">
        <f t="shared" si="5"/>
        <v>#VALUE!</v>
      </c>
      <c r="J974" s="236" t="str">
        <f t="shared" si="6"/>
        <v>#VALUE!</v>
      </c>
      <c r="K974" s="236" t="str">
        <f t="shared" si="7"/>
        <v>#VALUE!</v>
      </c>
      <c r="L974" s="236" t="str">
        <f t="shared" si="8"/>
        <v>#VALUE!</v>
      </c>
      <c r="M974" s="236" t="str">
        <f t="shared" si="9"/>
        <v>#VALUE!</v>
      </c>
      <c r="N974" s="236" t="str">
        <f t="shared" si="10"/>
        <v>#VALUE!</v>
      </c>
      <c r="O974" s="236" t="str">
        <f t="shared" si="11"/>
        <v>#VALUE!</v>
      </c>
      <c r="P974" s="237" t="str">
        <f t="shared" si="12"/>
        <v>NO RX</v>
      </c>
      <c r="Q974" s="237" t="b">
        <v>0</v>
      </c>
      <c r="R974" s="237" t="str">
        <f t="shared" si="27"/>
        <v>LOW</v>
      </c>
      <c r="S974" s="238"/>
      <c r="T974" s="243">
        <f t="shared" si="30"/>
        <v>44387</v>
      </c>
      <c r="U974" s="237" t="str">
        <f t="shared" si="33"/>
        <v>DUE COMM</v>
      </c>
      <c r="V974" s="237" t="str">
        <f t="shared" si="16"/>
        <v> </v>
      </c>
      <c r="W974" s="83"/>
      <c r="X974" s="83"/>
      <c r="Y974" s="83"/>
      <c r="Z974" s="83"/>
      <c r="AA974" s="83"/>
      <c r="AB974" s="83"/>
      <c r="AC974" s="83"/>
      <c r="AD974" s="83"/>
      <c r="AE974" s="83"/>
    </row>
    <row r="975">
      <c r="A975" s="244">
        <v>13649.0</v>
      </c>
      <c r="B975" s="239" t="s">
        <v>7552</v>
      </c>
      <c r="C975" s="231" t="b">
        <v>0</v>
      </c>
      <c r="D975" s="235" t="s">
        <v>7552</v>
      </c>
      <c r="E975" s="236" t="str">
        <f t="shared" si="1"/>
        <v>#VALUE!</v>
      </c>
      <c r="F975" s="236" t="str">
        <f t="shared" si="2"/>
        <v>#VALUE!</v>
      </c>
      <c r="G975" s="236" t="str">
        <f t="shared" si="3"/>
        <v>#VALUE!</v>
      </c>
      <c r="H975" s="236" t="str">
        <f t="shared" si="4"/>
        <v>#VALUE!</v>
      </c>
      <c r="I975" s="236" t="str">
        <f t="shared" si="5"/>
        <v>#VALUE!</v>
      </c>
      <c r="J975" s="236" t="str">
        <f t="shared" si="6"/>
        <v>#VALUE!</v>
      </c>
      <c r="K975" s="236" t="str">
        <f t="shared" si="7"/>
        <v>#VALUE!</v>
      </c>
      <c r="L975" s="236" t="str">
        <f t="shared" si="8"/>
        <v>#VALUE!</v>
      </c>
      <c r="M975" s="236" t="str">
        <f t="shared" si="9"/>
        <v>#VALUE!</v>
      </c>
      <c r="N975" s="236" t="str">
        <f t="shared" si="10"/>
        <v>#VALUE!</v>
      </c>
      <c r="O975" s="236" t="str">
        <f t="shared" si="11"/>
        <v>#VALUE!</v>
      </c>
      <c r="P975" s="237" t="str">
        <f t="shared" si="12"/>
        <v>NO RX</v>
      </c>
      <c r="Q975" s="237" t="b">
        <v>0</v>
      </c>
      <c r="R975" s="237" t="str">
        <f t="shared" si="27"/>
        <v>LOW</v>
      </c>
      <c r="S975" s="238"/>
      <c r="T975" s="238" t="str">
        <f t="shared" si="30"/>
        <v>  -  </v>
      </c>
      <c r="U975" s="237" t="str">
        <f t="shared" si="33"/>
        <v>DUE COMM</v>
      </c>
      <c r="V975" s="237" t="str">
        <f t="shared" si="16"/>
        <v> </v>
      </c>
      <c r="W975" s="83"/>
      <c r="X975" s="83"/>
      <c r="Y975" s="83"/>
      <c r="Z975" s="83"/>
      <c r="AA975" s="83"/>
      <c r="AB975" s="83"/>
      <c r="AC975" s="83"/>
      <c r="AD975" s="83"/>
      <c r="AE975" s="83"/>
    </row>
    <row r="976">
      <c r="A976" s="233">
        <v>13651.0</v>
      </c>
      <c r="B976" s="234" t="s">
        <v>7616</v>
      </c>
      <c r="C976" s="230" t="b">
        <v>1</v>
      </c>
      <c r="D976" s="243">
        <v>44390.0</v>
      </c>
      <c r="E976" s="236" t="str">
        <f t="shared" si="1"/>
        <v>#VALUE!</v>
      </c>
      <c r="F976" s="236" t="str">
        <f t="shared" si="2"/>
        <v>#VALUE!</v>
      </c>
      <c r="G976" s="236" t="str">
        <f t="shared" si="3"/>
        <v>#VALUE!</v>
      </c>
      <c r="H976" s="236" t="str">
        <f t="shared" si="4"/>
        <v>#VALUE!</v>
      </c>
      <c r="I976" s="236" t="str">
        <f t="shared" si="5"/>
        <v>#VALUE!</v>
      </c>
      <c r="J976" s="236" t="str">
        <f t="shared" si="6"/>
        <v>#VALUE!</v>
      </c>
      <c r="K976" s="236" t="str">
        <f t="shared" si="7"/>
        <v>#VALUE!</v>
      </c>
      <c r="L976" s="236" t="str">
        <f t="shared" si="8"/>
        <v>#VALUE!</v>
      </c>
      <c r="M976" s="236" t="str">
        <f t="shared" si="9"/>
        <v>OPI RX</v>
      </c>
      <c r="N976" s="236" t="str">
        <f t="shared" si="10"/>
        <v>#VALUE!</v>
      </c>
      <c r="O976" s="236" t="str">
        <f t="shared" si="11"/>
        <v>#VALUE!</v>
      </c>
      <c r="P976" s="237" t="str">
        <f t="shared" si="12"/>
        <v>OPIOIDS</v>
      </c>
      <c r="Q976" s="237" t="b">
        <v>0</v>
      </c>
      <c r="R976" s="237" t="str">
        <f t="shared" si="27"/>
        <v>LOW</v>
      </c>
      <c r="S976" s="238"/>
      <c r="T976" s="243">
        <f t="shared" si="30"/>
        <v>44390</v>
      </c>
      <c r="U976" s="237" t="str">
        <f t="shared" si="33"/>
        <v>DUE COMM</v>
      </c>
      <c r="V976" s="237" t="str">
        <f t="shared" si="16"/>
        <v> </v>
      </c>
      <c r="W976" s="83"/>
      <c r="X976" s="83"/>
      <c r="Y976" s="83"/>
      <c r="Z976" s="83"/>
      <c r="AA976" s="83"/>
      <c r="AB976" s="83"/>
      <c r="AC976" s="83"/>
      <c r="AD976" s="83"/>
      <c r="AE976" s="83"/>
    </row>
    <row r="977">
      <c r="A977" s="244">
        <v>13656.0</v>
      </c>
      <c r="B977" s="245" t="s">
        <v>7556</v>
      </c>
      <c r="C977" s="230" t="b">
        <v>0</v>
      </c>
      <c r="D977" s="235" t="s">
        <v>7552</v>
      </c>
      <c r="E977" s="236" t="str">
        <f t="shared" si="1"/>
        <v>OPI RX</v>
      </c>
      <c r="F977" s="236" t="str">
        <f t="shared" si="2"/>
        <v>#VALUE!</v>
      </c>
      <c r="G977" s="236" t="str">
        <f t="shared" si="3"/>
        <v>#VALUE!</v>
      </c>
      <c r="H977" s="236" t="str">
        <f t="shared" si="4"/>
        <v>#VALUE!</v>
      </c>
      <c r="I977" s="236" t="str">
        <f t="shared" si="5"/>
        <v>#VALUE!</v>
      </c>
      <c r="J977" s="236" t="str">
        <f t="shared" si="6"/>
        <v>#VALUE!</v>
      </c>
      <c r="K977" s="236" t="str">
        <f t="shared" si="7"/>
        <v>#VALUE!</v>
      </c>
      <c r="L977" s="236" t="str">
        <f t="shared" si="8"/>
        <v>#VALUE!</v>
      </c>
      <c r="M977" s="236" t="str">
        <f t="shared" si="9"/>
        <v>#VALUE!</v>
      </c>
      <c r="N977" s="236" t="str">
        <f t="shared" si="10"/>
        <v>#VALUE!</v>
      </c>
      <c r="O977" s="236" t="str">
        <f t="shared" si="11"/>
        <v>#VALUE!</v>
      </c>
      <c r="P977" s="237" t="str">
        <f t="shared" si="12"/>
        <v>OPIOIDS</v>
      </c>
      <c r="Q977" s="234" t="b">
        <v>0</v>
      </c>
      <c r="R977" s="237" t="str">
        <f t="shared" si="27"/>
        <v>LOW</v>
      </c>
      <c r="S977" s="238"/>
      <c r="T977" s="238" t="str">
        <f t="shared" si="30"/>
        <v>  -  </v>
      </c>
      <c r="U977" s="237" t="str">
        <f t="shared" si="33"/>
        <v>DUE COMM</v>
      </c>
      <c r="V977" s="237" t="str">
        <f t="shared" si="16"/>
        <v> </v>
      </c>
      <c r="W977" s="83"/>
      <c r="X977" s="83"/>
      <c r="Y977" s="83"/>
      <c r="Z977" s="83"/>
      <c r="AA977" s="83"/>
      <c r="AB977" s="83"/>
      <c r="AC977" s="83"/>
      <c r="AD977" s="83"/>
      <c r="AE977" s="83"/>
    </row>
    <row r="978">
      <c r="A978" s="233">
        <v>13659.0</v>
      </c>
      <c r="B978" s="234" t="s">
        <v>7576</v>
      </c>
      <c r="C978" s="230" t="b">
        <v>1</v>
      </c>
      <c r="D978" s="243">
        <v>44390.0</v>
      </c>
      <c r="E978" s="236" t="str">
        <f t="shared" si="1"/>
        <v>#VALUE!</v>
      </c>
      <c r="F978" s="236" t="str">
        <f t="shared" si="2"/>
        <v>#VALUE!</v>
      </c>
      <c r="G978" s="236" t="str">
        <f t="shared" si="3"/>
        <v>#VALUE!</v>
      </c>
      <c r="H978" s="236" t="str">
        <f t="shared" si="4"/>
        <v>#VALUE!</v>
      </c>
      <c r="I978" s="236" t="str">
        <f t="shared" si="5"/>
        <v>#VALUE!</v>
      </c>
      <c r="J978" s="236" t="str">
        <f t="shared" si="6"/>
        <v>#VALUE!</v>
      </c>
      <c r="K978" s="236" t="str">
        <f t="shared" si="7"/>
        <v>#VALUE!</v>
      </c>
      <c r="L978" s="236" t="str">
        <f t="shared" si="8"/>
        <v>#VALUE!</v>
      </c>
      <c r="M978" s="236" t="str">
        <f t="shared" si="9"/>
        <v>#VALUE!</v>
      </c>
      <c r="N978" s="236" t="str">
        <f t="shared" si="10"/>
        <v>#VALUE!</v>
      </c>
      <c r="O978" s="236" t="str">
        <f t="shared" si="11"/>
        <v>#VALUE!</v>
      </c>
      <c r="P978" s="237" t="str">
        <f t="shared" si="12"/>
        <v>NO RX</v>
      </c>
      <c r="Q978" s="237" t="b">
        <v>0</v>
      </c>
      <c r="R978" s="237" t="str">
        <f t="shared" si="27"/>
        <v>LOW</v>
      </c>
      <c r="S978" s="238"/>
      <c r="T978" s="243">
        <f t="shared" si="30"/>
        <v>44390</v>
      </c>
      <c r="U978" s="237" t="str">
        <f t="shared" si="33"/>
        <v>DUE COMM</v>
      </c>
      <c r="V978" s="237" t="str">
        <f t="shared" si="16"/>
        <v> </v>
      </c>
      <c r="W978" s="83"/>
      <c r="X978" s="83"/>
      <c r="Y978" s="83"/>
      <c r="Z978" s="83"/>
      <c r="AA978" s="83"/>
      <c r="AB978" s="83"/>
      <c r="AC978" s="83"/>
      <c r="AD978" s="83"/>
      <c r="AE978" s="83"/>
    </row>
    <row r="979">
      <c r="A979" s="233">
        <v>13661.0</v>
      </c>
      <c r="B979" s="239" t="s">
        <v>7552</v>
      </c>
      <c r="C979" s="230" t="b">
        <v>1</v>
      </c>
      <c r="D979" s="243">
        <v>44399.0</v>
      </c>
      <c r="E979" s="236" t="str">
        <f t="shared" si="1"/>
        <v>#VALUE!</v>
      </c>
      <c r="F979" s="236" t="str">
        <f t="shared" si="2"/>
        <v>#VALUE!</v>
      </c>
      <c r="G979" s="236" t="str">
        <f t="shared" si="3"/>
        <v>#VALUE!</v>
      </c>
      <c r="H979" s="236" t="str">
        <f t="shared" si="4"/>
        <v>#VALUE!</v>
      </c>
      <c r="I979" s="236" t="str">
        <f t="shared" si="5"/>
        <v>#VALUE!</v>
      </c>
      <c r="J979" s="236" t="str">
        <f t="shared" si="6"/>
        <v>#VALUE!</v>
      </c>
      <c r="K979" s="236" t="str">
        <f t="shared" si="7"/>
        <v>#VALUE!</v>
      </c>
      <c r="L979" s="236" t="str">
        <f t="shared" si="8"/>
        <v>#VALUE!</v>
      </c>
      <c r="M979" s="236" t="str">
        <f t="shared" si="9"/>
        <v>#VALUE!</v>
      </c>
      <c r="N979" s="236" t="str">
        <f t="shared" si="10"/>
        <v>#VALUE!</v>
      </c>
      <c r="O979" s="236" t="str">
        <f t="shared" si="11"/>
        <v>#VALUE!</v>
      </c>
      <c r="P979" s="237" t="str">
        <f t="shared" si="12"/>
        <v>NO RX</v>
      </c>
      <c r="Q979" s="234" t="b">
        <v>0</v>
      </c>
      <c r="R979" s="237" t="str">
        <f t="shared" si="27"/>
        <v>LOW</v>
      </c>
      <c r="S979" s="238"/>
      <c r="T979" s="243">
        <f t="shared" si="30"/>
        <v>44399</v>
      </c>
      <c r="U979" s="237" t="str">
        <f t="shared" si="33"/>
        <v>DUE COMM</v>
      </c>
      <c r="V979" s="237" t="str">
        <f t="shared" si="16"/>
        <v> </v>
      </c>
      <c r="W979" s="83"/>
      <c r="X979" s="83"/>
      <c r="Y979" s="83"/>
      <c r="Z979" s="83"/>
      <c r="AA979" s="83"/>
      <c r="AB979" s="83"/>
      <c r="AC979" s="83"/>
      <c r="AD979" s="83"/>
      <c r="AE979" s="83"/>
    </row>
    <row r="980">
      <c r="A980" s="244">
        <v>13668.0</v>
      </c>
      <c r="B980" s="245" t="s">
        <v>7917</v>
      </c>
      <c r="C980" s="231" t="b">
        <v>1</v>
      </c>
      <c r="D980" s="235">
        <v>44616.0</v>
      </c>
      <c r="E980" s="236" t="str">
        <f t="shared" si="1"/>
        <v>#VALUE!</v>
      </c>
      <c r="F980" s="236" t="str">
        <f t="shared" si="2"/>
        <v>OPI RX</v>
      </c>
      <c r="G980" s="236" t="str">
        <f t="shared" si="3"/>
        <v>#VALUE!</v>
      </c>
      <c r="H980" s="236" t="str">
        <f t="shared" si="4"/>
        <v>#VALUE!</v>
      </c>
      <c r="I980" s="236" t="str">
        <f t="shared" si="5"/>
        <v>#VALUE!</v>
      </c>
      <c r="J980" s="236" t="str">
        <f t="shared" si="6"/>
        <v>#VALUE!</v>
      </c>
      <c r="K980" s="236" t="str">
        <f t="shared" si="7"/>
        <v>#VALUE!</v>
      </c>
      <c r="L980" s="236" t="str">
        <f t="shared" si="8"/>
        <v>#VALUE!</v>
      </c>
      <c r="M980" s="236" t="str">
        <f t="shared" si="9"/>
        <v>#VALUE!</v>
      </c>
      <c r="N980" s="236" t="str">
        <f t="shared" si="10"/>
        <v>#VALUE!</v>
      </c>
      <c r="O980" s="236" t="str">
        <f t="shared" si="11"/>
        <v>#VALUE!</v>
      </c>
      <c r="P980" s="237" t="str">
        <f t="shared" si="12"/>
        <v>OPIOIDS</v>
      </c>
      <c r="Q980" s="237" t="b">
        <v>0</v>
      </c>
      <c r="R980" s="237" t="str">
        <f t="shared" si="27"/>
        <v>LOW</v>
      </c>
      <c r="S980" s="238">
        <v>44131.0</v>
      </c>
      <c r="T980" s="243">
        <f t="shared" si="30"/>
        <v>44616</v>
      </c>
      <c r="U980" s="237" t="str">
        <f t="shared" si="33"/>
        <v>DUE COMM</v>
      </c>
      <c r="V980" s="237" t="str">
        <f t="shared" si="16"/>
        <v> </v>
      </c>
      <c r="W980" s="83"/>
      <c r="X980" s="83"/>
      <c r="Y980" s="83"/>
      <c r="Z980" s="83"/>
      <c r="AA980" s="83"/>
      <c r="AB980" s="83"/>
      <c r="AC980" s="83"/>
      <c r="AD980" s="83"/>
      <c r="AE980" s="83"/>
    </row>
    <row r="981">
      <c r="A981" s="244">
        <v>13671.0</v>
      </c>
      <c r="B981" s="239" t="s">
        <v>7552</v>
      </c>
      <c r="C981" s="231" t="b">
        <v>0</v>
      </c>
      <c r="D981" s="235" t="s">
        <v>7552</v>
      </c>
      <c r="E981" s="236" t="str">
        <f t="shared" si="1"/>
        <v>#VALUE!</v>
      </c>
      <c r="F981" s="236" t="str">
        <f t="shared" si="2"/>
        <v>#VALUE!</v>
      </c>
      <c r="G981" s="236" t="str">
        <f t="shared" si="3"/>
        <v>#VALUE!</v>
      </c>
      <c r="H981" s="236" t="str">
        <f t="shared" si="4"/>
        <v>#VALUE!</v>
      </c>
      <c r="I981" s="236" t="str">
        <f t="shared" si="5"/>
        <v>#VALUE!</v>
      </c>
      <c r="J981" s="236" t="str">
        <f t="shared" si="6"/>
        <v>#VALUE!</v>
      </c>
      <c r="K981" s="236" t="str">
        <f t="shared" si="7"/>
        <v>#VALUE!</v>
      </c>
      <c r="L981" s="236" t="str">
        <f t="shared" si="8"/>
        <v>#VALUE!</v>
      </c>
      <c r="M981" s="236" t="str">
        <f t="shared" si="9"/>
        <v>#VALUE!</v>
      </c>
      <c r="N981" s="236" t="str">
        <f t="shared" si="10"/>
        <v>#VALUE!</v>
      </c>
      <c r="O981" s="236" t="str">
        <f t="shared" si="11"/>
        <v>#VALUE!</v>
      </c>
      <c r="P981" s="237" t="str">
        <f t="shared" si="12"/>
        <v>NO RX</v>
      </c>
      <c r="Q981" s="234" t="b">
        <v>0</v>
      </c>
      <c r="R981" s="237" t="str">
        <f t="shared" si="27"/>
        <v>LOW</v>
      </c>
      <c r="S981" s="238"/>
      <c r="T981" s="238" t="str">
        <f t="shared" si="30"/>
        <v>  -  </v>
      </c>
      <c r="U981" s="237" t="str">
        <f t="shared" si="33"/>
        <v>DUE COMM</v>
      </c>
      <c r="V981" s="237" t="str">
        <f t="shared" si="16"/>
        <v> </v>
      </c>
      <c r="W981" s="83"/>
      <c r="X981" s="83"/>
      <c r="Y981" s="83"/>
      <c r="Z981" s="83"/>
      <c r="AA981" s="83"/>
      <c r="AB981" s="83"/>
      <c r="AC981" s="83"/>
      <c r="AD981" s="83"/>
      <c r="AE981" s="83"/>
    </row>
    <row r="982">
      <c r="A982" s="233">
        <v>13673.0</v>
      </c>
      <c r="B982" s="234" t="s">
        <v>7570</v>
      </c>
      <c r="C982" s="231" t="b">
        <v>1</v>
      </c>
      <c r="D982" s="243">
        <v>44519.0</v>
      </c>
      <c r="E982" s="236" t="str">
        <f t="shared" si="1"/>
        <v>#VALUE!</v>
      </c>
      <c r="F982" s="236" t="str">
        <f t="shared" si="2"/>
        <v>#VALUE!</v>
      </c>
      <c r="G982" s="236" t="str">
        <f t="shared" si="3"/>
        <v>#VALUE!</v>
      </c>
      <c r="H982" s="236" t="str">
        <f t="shared" si="4"/>
        <v>#VALUE!</v>
      </c>
      <c r="I982" s="236" t="str">
        <f t="shared" si="5"/>
        <v>#VALUE!</v>
      </c>
      <c r="J982" s="236" t="str">
        <f t="shared" si="6"/>
        <v>#VALUE!</v>
      </c>
      <c r="K982" s="236" t="str">
        <f t="shared" si="7"/>
        <v>#VALUE!</v>
      </c>
      <c r="L982" s="236" t="str">
        <f t="shared" si="8"/>
        <v>#VALUE!</v>
      </c>
      <c r="M982" s="236" t="str">
        <f t="shared" si="9"/>
        <v>#VALUE!</v>
      </c>
      <c r="N982" s="236" t="str">
        <f t="shared" si="10"/>
        <v>#VALUE!</v>
      </c>
      <c r="O982" s="236" t="str">
        <f t="shared" si="11"/>
        <v>#VALUE!</v>
      </c>
      <c r="P982" s="237" t="str">
        <f t="shared" si="12"/>
        <v>NO RX</v>
      </c>
      <c r="Q982" s="237" t="b">
        <v>1</v>
      </c>
      <c r="R982" s="237" t="str">
        <f t="shared" si="27"/>
        <v>HIGH</v>
      </c>
      <c r="S982" s="238">
        <v>44398.0</v>
      </c>
      <c r="T982" s="243">
        <f t="shared" si="30"/>
        <v>44519</v>
      </c>
      <c r="U982" s="237" t="str">
        <f t="shared" si="33"/>
        <v> </v>
      </c>
      <c r="V982" s="237" t="str">
        <f t="shared" si="16"/>
        <v> </v>
      </c>
      <c r="W982" s="83"/>
      <c r="X982" s="83"/>
      <c r="Y982" s="83"/>
      <c r="Z982" s="83"/>
      <c r="AA982" s="83"/>
      <c r="AB982" s="83"/>
      <c r="AC982" s="83"/>
      <c r="AD982" s="83"/>
      <c r="AE982" s="83"/>
    </row>
    <row r="983">
      <c r="A983" s="233">
        <v>13676.0</v>
      </c>
      <c r="B983" s="239" t="s">
        <v>7552</v>
      </c>
      <c r="C983" s="231" t="b">
        <v>0</v>
      </c>
      <c r="D983" s="235" t="s">
        <v>7552</v>
      </c>
      <c r="E983" s="236" t="str">
        <f t="shared" si="1"/>
        <v>#VALUE!</v>
      </c>
      <c r="F983" s="236" t="str">
        <f t="shared" si="2"/>
        <v>#VALUE!</v>
      </c>
      <c r="G983" s="236" t="str">
        <f t="shared" si="3"/>
        <v>#VALUE!</v>
      </c>
      <c r="H983" s="236" t="str">
        <f t="shared" si="4"/>
        <v>#VALUE!</v>
      </c>
      <c r="I983" s="236" t="str">
        <f t="shared" si="5"/>
        <v>#VALUE!</v>
      </c>
      <c r="J983" s="236" t="str">
        <f t="shared" si="6"/>
        <v>#VALUE!</v>
      </c>
      <c r="K983" s="236" t="str">
        <f t="shared" si="7"/>
        <v>#VALUE!</v>
      </c>
      <c r="L983" s="236" t="str">
        <f t="shared" si="8"/>
        <v>#VALUE!</v>
      </c>
      <c r="M983" s="236" t="str">
        <f t="shared" si="9"/>
        <v>#VALUE!</v>
      </c>
      <c r="N983" s="236" t="str">
        <f t="shared" si="10"/>
        <v>#VALUE!</v>
      </c>
      <c r="O983" s="236" t="str">
        <f t="shared" si="11"/>
        <v>#VALUE!</v>
      </c>
      <c r="P983" s="237" t="str">
        <f t="shared" si="12"/>
        <v>NO RX</v>
      </c>
      <c r="Q983" s="237" t="b">
        <v>0</v>
      </c>
      <c r="R983" s="237" t="str">
        <f t="shared" si="27"/>
        <v>LOW</v>
      </c>
      <c r="S983" s="238"/>
      <c r="T983" s="238" t="str">
        <f t="shared" si="30"/>
        <v>  -  </v>
      </c>
      <c r="U983" s="237" t="str">
        <f t="shared" si="33"/>
        <v>DUE COMM</v>
      </c>
      <c r="V983" s="237" t="str">
        <f t="shared" si="16"/>
        <v> </v>
      </c>
      <c r="W983" s="83"/>
      <c r="X983" s="83"/>
      <c r="Y983" s="83"/>
      <c r="Z983" s="83"/>
      <c r="AA983" s="83"/>
      <c r="AB983" s="83"/>
      <c r="AC983" s="83"/>
      <c r="AD983" s="83"/>
      <c r="AE983" s="83"/>
    </row>
    <row r="984">
      <c r="A984" s="233">
        <v>13680.0</v>
      </c>
      <c r="B984" s="239" t="s">
        <v>7918</v>
      </c>
      <c r="C984" s="231" t="b">
        <v>1</v>
      </c>
      <c r="D984" s="243">
        <v>44480.0</v>
      </c>
      <c r="E984" s="236" t="str">
        <f t="shared" si="1"/>
        <v>#VALUE!</v>
      </c>
      <c r="F984" s="236" t="str">
        <f t="shared" si="2"/>
        <v>#VALUE!</v>
      </c>
      <c r="G984" s="236" t="str">
        <f t="shared" si="3"/>
        <v>#VALUE!</v>
      </c>
      <c r="H984" s="236" t="str">
        <f t="shared" si="4"/>
        <v>#VALUE!</v>
      </c>
      <c r="I984" s="236" t="str">
        <f t="shared" si="5"/>
        <v>#VALUE!</v>
      </c>
      <c r="J984" s="236" t="str">
        <f t="shared" si="6"/>
        <v>#VALUE!</v>
      </c>
      <c r="K984" s="236" t="str">
        <f t="shared" si="7"/>
        <v>#VALUE!</v>
      </c>
      <c r="L984" s="236" t="str">
        <f t="shared" si="8"/>
        <v>#VALUE!</v>
      </c>
      <c r="M984" s="236" t="str">
        <f t="shared" si="9"/>
        <v>OPI RX</v>
      </c>
      <c r="N984" s="236" t="str">
        <f t="shared" si="10"/>
        <v>#VALUE!</v>
      </c>
      <c r="O984" s="236" t="str">
        <f t="shared" si="11"/>
        <v>#VALUE!</v>
      </c>
      <c r="P984" s="237" t="str">
        <f t="shared" si="12"/>
        <v>OPIOIDS</v>
      </c>
      <c r="Q984" s="237" t="b">
        <v>1</v>
      </c>
      <c r="R984" s="237" t="str">
        <f t="shared" si="27"/>
        <v>HIGH</v>
      </c>
      <c r="S984" s="238">
        <v>44354.0</v>
      </c>
      <c r="T984" s="243">
        <f t="shared" si="30"/>
        <v>44480</v>
      </c>
      <c r="U984" s="237" t="str">
        <f t="shared" si="33"/>
        <v> </v>
      </c>
      <c r="V984" s="237" t="str">
        <f t="shared" si="16"/>
        <v> </v>
      </c>
      <c r="W984" s="83"/>
      <c r="X984" s="83"/>
      <c r="Y984" s="83"/>
      <c r="Z984" s="83"/>
      <c r="AA984" s="83"/>
      <c r="AB984" s="83"/>
      <c r="AC984" s="83"/>
      <c r="AD984" s="83"/>
      <c r="AE984" s="83"/>
    </row>
    <row r="985">
      <c r="A985" s="233">
        <v>13681.0</v>
      </c>
      <c r="B985" s="239" t="s">
        <v>7552</v>
      </c>
      <c r="C985" s="230" t="b">
        <v>1</v>
      </c>
      <c r="D985" s="243">
        <v>44399.0</v>
      </c>
      <c r="E985" s="236" t="str">
        <f t="shared" si="1"/>
        <v>#VALUE!</v>
      </c>
      <c r="F985" s="236" t="str">
        <f t="shared" si="2"/>
        <v>#VALUE!</v>
      </c>
      <c r="G985" s="236" t="str">
        <f t="shared" si="3"/>
        <v>#VALUE!</v>
      </c>
      <c r="H985" s="236" t="str">
        <f t="shared" si="4"/>
        <v>#VALUE!</v>
      </c>
      <c r="I985" s="236" t="str">
        <f t="shared" si="5"/>
        <v>#VALUE!</v>
      </c>
      <c r="J985" s="236" t="str">
        <f t="shared" si="6"/>
        <v>#VALUE!</v>
      </c>
      <c r="K985" s="236" t="str">
        <f t="shared" si="7"/>
        <v>#VALUE!</v>
      </c>
      <c r="L985" s="236" t="str">
        <f t="shared" si="8"/>
        <v>#VALUE!</v>
      </c>
      <c r="M985" s="236" t="str">
        <f t="shared" si="9"/>
        <v>#VALUE!</v>
      </c>
      <c r="N985" s="236" t="str">
        <f t="shared" si="10"/>
        <v>#VALUE!</v>
      </c>
      <c r="O985" s="236" t="str">
        <f t="shared" si="11"/>
        <v>#VALUE!</v>
      </c>
      <c r="P985" s="237" t="str">
        <f t="shared" si="12"/>
        <v>NO RX</v>
      </c>
      <c r="Q985" s="234" t="b">
        <v>0</v>
      </c>
      <c r="R985" s="237" t="str">
        <f t="shared" si="27"/>
        <v>LOW</v>
      </c>
      <c r="S985" s="238"/>
      <c r="T985" s="243">
        <f t="shared" si="30"/>
        <v>44399</v>
      </c>
      <c r="U985" s="237" t="str">
        <f t="shared" si="33"/>
        <v>DUE COMM</v>
      </c>
      <c r="V985" s="237" t="str">
        <f t="shared" si="16"/>
        <v> </v>
      </c>
      <c r="W985" s="83"/>
      <c r="X985" s="83"/>
      <c r="Y985" s="83"/>
      <c r="Z985" s="83"/>
      <c r="AA985" s="83"/>
      <c r="AB985" s="83"/>
      <c r="AC985" s="83"/>
      <c r="AD985" s="83"/>
      <c r="AE985" s="83"/>
    </row>
    <row r="986">
      <c r="A986" s="233">
        <v>13688.0</v>
      </c>
      <c r="B986" s="239" t="s">
        <v>7552</v>
      </c>
      <c r="C986" s="231" t="b">
        <v>0</v>
      </c>
      <c r="D986" s="235" t="s">
        <v>7552</v>
      </c>
      <c r="E986" s="236" t="str">
        <f t="shared" si="1"/>
        <v>#VALUE!</v>
      </c>
      <c r="F986" s="236" t="str">
        <f t="shared" si="2"/>
        <v>#VALUE!</v>
      </c>
      <c r="G986" s="236" t="str">
        <f t="shared" si="3"/>
        <v>#VALUE!</v>
      </c>
      <c r="H986" s="236" t="str">
        <f t="shared" si="4"/>
        <v>#VALUE!</v>
      </c>
      <c r="I986" s="236" t="str">
        <f t="shared" si="5"/>
        <v>#VALUE!</v>
      </c>
      <c r="J986" s="236" t="str">
        <f t="shared" si="6"/>
        <v>#VALUE!</v>
      </c>
      <c r="K986" s="236" t="str">
        <f t="shared" si="7"/>
        <v>#VALUE!</v>
      </c>
      <c r="L986" s="236" t="str">
        <f t="shared" si="8"/>
        <v>#VALUE!</v>
      </c>
      <c r="M986" s="236" t="str">
        <f t="shared" si="9"/>
        <v>#VALUE!</v>
      </c>
      <c r="N986" s="236" t="str">
        <f t="shared" si="10"/>
        <v>#VALUE!</v>
      </c>
      <c r="O986" s="236" t="str">
        <f t="shared" si="11"/>
        <v>#VALUE!</v>
      </c>
      <c r="P986" s="237" t="str">
        <f t="shared" si="12"/>
        <v>NO RX</v>
      </c>
      <c r="Q986" s="237" t="b">
        <v>0</v>
      </c>
      <c r="R986" s="237" t="str">
        <f t="shared" si="27"/>
        <v>LOW</v>
      </c>
      <c r="S986" s="238"/>
      <c r="T986" s="238" t="str">
        <f t="shared" si="30"/>
        <v>  -  </v>
      </c>
      <c r="U986" s="237" t="str">
        <f t="shared" si="33"/>
        <v>DUE COMM</v>
      </c>
      <c r="V986" s="237" t="str">
        <f t="shared" si="16"/>
        <v> </v>
      </c>
      <c r="W986" s="83"/>
      <c r="X986" s="83"/>
      <c r="Y986" s="83"/>
      <c r="Z986" s="83"/>
      <c r="AA986" s="83"/>
      <c r="AB986" s="83"/>
      <c r="AC986" s="83"/>
      <c r="AD986" s="83"/>
      <c r="AE986" s="83"/>
    </row>
    <row r="987">
      <c r="A987" s="233">
        <v>13695.0</v>
      </c>
      <c r="B987" s="234" t="s">
        <v>7594</v>
      </c>
      <c r="C987" s="230" t="b">
        <v>1</v>
      </c>
      <c r="D987" s="235">
        <v>44616.0</v>
      </c>
      <c r="E987" s="236" t="str">
        <f t="shared" si="1"/>
        <v>OPI RX</v>
      </c>
      <c r="F987" s="236" t="str">
        <f t="shared" si="2"/>
        <v>#VALUE!</v>
      </c>
      <c r="G987" s="236" t="str">
        <f t="shared" si="3"/>
        <v>#VALUE!</v>
      </c>
      <c r="H987" s="236" t="str">
        <f t="shared" si="4"/>
        <v>#VALUE!</v>
      </c>
      <c r="I987" s="236" t="str">
        <f t="shared" si="5"/>
        <v>#VALUE!</v>
      </c>
      <c r="J987" s="236" t="str">
        <f t="shared" si="6"/>
        <v>#VALUE!</v>
      </c>
      <c r="K987" s="236" t="str">
        <f t="shared" si="7"/>
        <v>#VALUE!</v>
      </c>
      <c r="L987" s="236" t="str">
        <f t="shared" si="8"/>
        <v>#VALUE!</v>
      </c>
      <c r="M987" s="236" t="str">
        <f t="shared" si="9"/>
        <v>#VALUE!</v>
      </c>
      <c r="N987" s="236" t="str">
        <f t="shared" si="10"/>
        <v>#VALUE!</v>
      </c>
      <c r="O987" s="236" t="str">
        <f t="shared" si="11"/>
        <v>#VALUE!</v>
      </c>
      <c r="P987" s="237" t="str">
        <f t="shared" si="12"/>
        <v>OPIOIDS</v>
      </c>
      <c r="Q987" s="234" t="b">
        <v>0</v>
      </c>
      <c r="R987" s="237" t="str">
        <f t="shared" si="27"/>
        <v>LOW</v>
      </c>
      <c r="S987" s="238">
        <v>44145.0</v>
      </c>
      <c r="T987" s="243">
        <f t="shared" si="30"/>
        <v>44616</v>
      </c>
      <c r="U987" s="237" t="str">
        <f t="shared" si="33"/>
        <v>DUE COMM</v>
      </c>
      <c r="V987" s="237" t="str">
        <f t="shared" si="16"/>
        <v> </v>
      </c>
      <c r="W987" s="83"/>
      <c r="X987" s="83"/>
      <c r="Y987" s="83"/>
      <c r="Z987" s="83"/>
      <c r="AA987" s="83"/>
      <c r="AB987" s="83"/>
      <c r="AC987" s="83"/>
      <c r="AD987" s="83"/>
      <c r="AE987" s="83"/>
    </row>
    <row r="988">
      <c r="A988" s="244">
        <v>13704.0</v>
      </c>
      <c r="B988" s="246" t="s">
        <v>7552</v>
      </c>
      <c r="C988" s="231" t="b">
        <v>1</v>
      </c>
      <c r="D988" s="243">
        <v>44497.0</v>
      </c>
      <c r="E988" s="236" t="str">
        <f t="shared" si="1"/>
        <v>#VALUE!</v>
      </c>
      <c r="F988" s="236" t="str">
        <f t="shared" si="2"/>
        <v>#VALUE!</v>
      </c>
      <c r="G988" s="236" t="str">
        <f t="shared" si="3"/>
        <v>#VALUE!</v>
      </c>
      <c r="H988" s="236" t="str">
        <f t="shared" si="4"/>
        <v>#VALUE!</v>
      </c>
      <c r="I988" s="236" t="str">
        <f t="shared" si="5"/>
        <v>#VALUE!</v>
      </c>
      <c r="J988" s="236" t="str">
        <f t="shared" si="6"/>
        <v>#VALUE!</v>
      </c>
      <c r="K988" s="236" t="str">
        <f t="shared" si="7"/>
        <v>#VALUE!</v>
      </c>
      <c r="L988" s="236" t="str">
        <f t="shared" si="8"/>
        <v>#VALUE!</v>
      </c>
      <c r="M988" s="236" t="str">
        <f t="shared" si="9"/>
        <v>#VALUE!</v>
      </c>
      <c r="N988" s="236" t="str">
        <f t="shared" si="10"/>
        <v>#VALUE!</v>
      </c>
      <c r="O988" s="236" t="str">
        <f t="shared" si="11"/>
        <v>#VALUE!</v>
      </c>
      <c r="P988" s="237" t="str">
        <f t="shared" si="12"/>
        <v>NO RX</v>
      </c>
      <c r="Q988" s="234" t="b">
        <v>0</v>
      </c>
      <c r="R988" s="237" t="str">
        <f t="shared" si="27"/>
        <v>LOW</v>
      </c>
      <c r="S988" s="238">
        <v>44221.0</v>
      </c>
      <c r="T988" s="243">
        <f t="shared" si="30"/>
        <v>44497</v>
      </c>
      <c r="U988" s="237" t="str">
        <f t="shared" si="33"/>
        <v>DUE COMM</v>
      </c>
      <c r="V988" s="237" t="str">
        <f t="shared" si="16"/>
        <v> </v>
      </c>
      <c r="W988" s="83"/>
      <c r="X988" s="83"/>
      <c r="Y988" s="83"/>
      <c r="Z988" s="83"/>
      <c r="AA988" s="83"/>
      <c r="AB988" s="83"/>
      <c r="AC988" s="83"/>
      <c r="AD988" s="83"/>
      <c r="AE988" s="83"/>
    </row>
    <row r="989">
      <c r="A989" s="233">
        <v>13705.0</v>
      </c>
      <c r="B989" s="239" t="s">
        <v>7552</v>
      </c>
      <c r="C989" s="231" t="b">
        <v>0</v>
      </c>
      <c r="D989" s="235" t="s">
        <v>7552</v>
      </c>
      <c r="E989" s="236" t="str">
        <f t="shared" si="1"/>
        <v>#VALUE!</v>
      </c>
      <c r="F989" s="236" t="str">
        <f t="shared" si="2"/>
        <v>#VALUE!</v>
      </c>
      <c r="G989" s="236" t="str">
        <f t="shared" si="3"/>
        <v>#VALUE!</v>
      </c>
      <c r="H989" s="236" t="str">
        <f t="shared" si="4"/>
        <v>#VALUE!</v>
      </c>
      <c r="I989" s="236" t="str">
        <f t="shared" si="5"/>
        <v>#VALUE!</v>
      </c>
      <c r="J989" s="236" t="str">
        <f t="shared" si="6"/>
        <v>#VALUE!</v>
      </c>
      <c r="K989" s="236" t="str">
        <f t="shared" si="7"/>
        <v>#VALUE!</v>
      </c>
      <c r="L989" s="236" t="str">
        <f t="shared" si="8"/>
        <v>#VALUE!</v>
      </c>
      <c r="M989" s="236" t="str">
        <f t="shared" si="9"/>
        <v>#VALUE!</v>
      </c>
      <c r="N989" s="236" t="str">
        <f t="shared" si="10"/>
        <v>#VALUE!</v>
      </c>
      <c r="O989" s="236" t="str">
        <f t="shared" si="11"/>
        <v>#VALUE!</v>
      </c>
      <c r="P989" s="237" t="str">
        <f t="shared" si="12"/>
        <v>NO RX</v>
      </c>
      <c r="Q989" s="237" t="b">
        <v>0</v>
      </c>
      <c r="R989" s="237" t="str">
        <f t="shared" si="27"/>
        <v>LOW</v>
      </c>
      <c r="S989" s="238"/>
      <c r="T989" s="238" t="str">
        <f t="shared" si="30"/>
        <v>  -  </v>
      </c>
      <c r="U989" s="237" t="str">
        <f t="shared" si="33"/>
        <v>DUE COMM</v>
      </c>
      <c r="V989" s="237" t="str">
        <f t="shared" si="16"/>
        <v> </v>
      </c>
      <c r="W989" s="83"/>
      <c r="X989" s="83"/>
      <c r="Y989" s="83"/>
      <c r="Z989" s="83"/>
      <c r="AA989" s="83"/>
      <c r="AB989" s="83"/>
      <c r="AC989" s="83"/>
      <c r="AD989" s="83"/>
      <c r="AE989" s="83"/>
    </row>
    <row r="990">
      <c r="A990" s="233">
        <v>13707.0</v>
      </c>
      <c r="B990" s="234" t="s">
        <v>7736</v>
      </c>
      <c r="C990" s="230" t="b">
        <v>0</v>
      </c>
      <c r="D990" s="235" t="s">
        <v>7552</v>
      </c>
      <c r="E990" s="236" t="str">
        <f t="shared" si="1"/>
        <v>#VALUE!</v>
      </c>
      <c r="F990" s="236" t="str">
        <f t="shared" si="2"/>
        <v>#VALUE!</v>
      </c>
      <c r="G990" s="236" t="str">
        <f t="shared" si="3"/>
        <v>#VALUE!</v>
      </c>
      <c r="H990" s="236" t="str">
        <f t="shared" si="4"/>
        <v>#VALUE!</v>
      </c>
      <c r="I990" s="236" t="str">
        <f t="shared" si="5"/>
        <v>#VALUE!</v>
      </c>
      <c r="J990" s="236" t="str">
        <f t="shared" si="6"/>
        <v>#VALUE!</v>
      </c>
      <c r="K990" s="236" t="str">
        <f t="shared" si="7"/>
        <v>#VALUE!</v>
      </c>
      <c r="L990" s="236" t="str">
        <f t="shared" si="8"/>
        <v>#VALUE!</v>
      </c>
      <c r="M990" s="236" t="str">
        <f t="shared" si="9"/>
        <v>#VALUE!</v>
      </c>
      <c r="N990" s="236" t="str">
        <f t="shared" si="10"/>
        <v>#VALUE!</v>
      </c>
      <c r="O990" s="236" t="str">
        <f t="shared" si="11"/>
        <v>#VALUE!</v>
      </c>
      <c r="P990" s="237" t="str">
        <f t="shared" si="12"/>
        <v>NO RX</v>
      </c>
      <c r="Q990" s="234" t="b">
        <v>0</v>
      </c>
      <c r="R990" s="237" t="str">
        <f t="shared" si="27"/>
        <v>LOW</v>
      </c>
      <c r="S990" s="238"/>
      <c r="T990" s="238" t="str">
        <f t="shared" si="30"/>
        <v>  -  </v>
      </c>
      <c r="U990" s="237" t="str">
        <f t="shared" si="33"/>
        <v>DUE COMM</v>
      </c>
      <c r="V990" s="237" t="str">
        <f t="shared" si="16"/>
        <v> </v>
      </c>
      <c r="W990" s="83"/>
      <c r="X990" s="83"/>
      <c r="Y990" s="83"/>
      <c r="Z990" s="83"/>
      <c r="AA990" s="83"/>
      <c r="AB990" s="83"/>
      <c r="AC990" s="83"/>
      <c r="AD990" s="83"/>
      <c r="AE990" s="83"/>
    </row>
    <row r="991">
      <c r="A991" s="244">
        <v>13713.0</v>
      </c>
      <c r="B991" s="239" t="s">
        <v>7552</v>
      </c>
      <c r="C991" s="230" t="b">
        <v>0</v>
      </c>
      <c r="D991" s="235" t="s">
        <v>7552</v>
      </c>
      <c r="E991" s="236" t="str">
        <f t="shared" si="1"/>
        <v>#VALUE!</v>
      </c>
      <c r="F991" s="236" t="str">
        <f t="shared" si="2"/>
        <v>#VALUE!</v>
      </c>
      <c r="G991" s="236" t="str">
        <f t="shared" si="3"/>
        <v>#VALUE!</v>
      </c>
      <c r="H991" s="236" t="str">
        <f t="shared" si="4"/>
        <v>#VALUE!</v>
      </c>
      <c r="I991" s="236" t="str">
        <f t="shared" si="5"/>
        <v>#VALUE!</v>
      </c>
      <c r="J991" s="236" t="str">
        <f t="shared" si="6"/>
        <v>#VALUE!</v>
      </c>
      <c r="K991" s="236" t="str">
        <f t="shared" si="7"/>
        <v>#VALUE!</v>
      </c>
      <c r="L991" s="236" t="str">
        <f t="shared" si="8"/>
        <v>#VALUE!</v>
      </c>
      <c r="M991" s="236" t="str">
        <f t="shared" si="9"/>
        <v>#VALUE!</v>
      </c>
      <c r="N991" s="236" t="str">
        <f t="shared" si="10"/>
        <v>#VALUE!</v>
      </c>
      <c r="O991" s="236" t="str">
        <f t="shared" si="11"/>
        <v>#VALUE!</v>
      </c>
      <c r="P991" s="237" t="str">
        <f t="shared" si="12"/>
        <v>NO RX</v>
      </c>
      <c r="Q991" s="237" t="b">
        <v>0</v>
      </c>
      <c r="R991" s="237" t="str">
        <f t="shared" si="27"/>
        <v>LOW</v>
      </c>
      <c r="S991" s="238"/>
      <c r="T991" s="238" t="str">
        <f t="shared" si="30"/>
        <v>  -  </v>
      </c>
      <c r="U991" s="237" t="str">
        <f t="shared" si="33"/>
        <v>DUE COMM</v>
      </c>
      <c r="V991" s="237" t="str">
        <f t="shared" si="16"/>
        <v> </v>
      </c>
      <c r="W991" s="83"/>
      <c r="X991" s="83"/>
      <c r="Y991" s="83"/>
      <c r="Z991" s="83"/>
      <c r="AA991" s="83"/>
      <c r="AB991" s="83"/>
      <c r="AC991" s="83"/>
      <c r="AD991" s="83"/>
      <c r="AE991" s="83"/>
    </row>
    <row r="992">
      <c r="A992" s="233">
        <v>13715.0</v>
      </c>
      <c r="B992" s="234" t="s">
        <v>7863</v>
      </c>
      <c r="C992" s="231" t="b">
        <v>0</v>
      </c>
      <c r="D992" s="235" t="s">
        <v>7552</v>
      </c>
      <c r="E992" s="236" t="str">
        <f t="shared" si="1"/>
        <v>#VALUE!</v>
      </c>
      <c r="F992" s="236" t="str">
        <f t="shared" si="2"/>
        <v>#VALUE!</v>
      </c>
      <c r="G992" s="236" t="str">
        <f t="shared" si="3"/>
        <v>#VALUE!</v>
      </c>
      <c r="H992" s="236" t="str">
        <f t="shared" si="4"/>
        <v>#VALUE!</v>
      </c>
      <c r="I992" s="236" t="str">
        <f t="shared" si="5"/>
        <v>#VALUE!</v>
      </c>
      <c r="J992" s="236" t="str">
        <f t="shared" si="6"/>
        <v>#VALUE!</v>
      </c>
      <c r="K992" s="236" t="str">
        <f t="shared" si="7"/>
        <v>#VALUE!</v>
      </c>
      <c r="L992" s="236" t="str">
        <f t="shared" si="8"/>
        <v>#VALUE!</v>
      </c>
      <c r="M992" s="236" t="str">
        <f t="shared" si="9"/>
        <v>#VALUE!</v>
      </c>
      <c r="N992" s="236" t="str">
        <f t="shared" si="10"/>
        <v>#VALUE!</v>
      </c>
      <c r="O992" s="236" t="str">
        <f t="shared" si="11"/>
        <v>#VALUE!</v>
      </c>
      <c r="P992" s="237" t="str">
        <f t="shared" si="12"/>
        <v>NO RX</v>
      </c>
      <c r="Q992" s="237" t="b">
        <v>0</v>
      </c>
      <c r="R992" s="237" t="str">
        <f t="shared" si="27"/>
        <v>LOW</v>
      </c>
      <c r="S992" s="238"/>
      <c r="T992" s="238" t="str">
        <f t="shared" si="30"/>
        <v>  -  </v>
      </c>
      <c r="U992" s="237" t="str">
        <f t="shared" si="33"/>
        <v>DUE COMM</v>
      </c>
      <c r="V992" s="237" t="str">
        <f t="shared" si="16"/>
        <v> </v>
      </c>
      <c r="W992" s="83"/>
      <c r="X992" s="83"/>
      <c r="Y992" s="83"/>
      <c r="Z992" s="83"/>
      <c r="AA992" s="83"/>
      <c r="AB992" s="83"/>
      <c r="AC992" s="83"/>
      <c r="AD992" s="83"/>
      <c r="AE992" s="83"/>
    </row>
    <row r="993">
      <c r="A993" s="233">
        <v>13716.0</v>
      </c>
      <c r="B993" s="234" t="s">
        <v>7879</v>
      </c>
      <c r="C993" s="230" t="b">
        <v>1</v>
      </c>
      <c r="D993" s="243">
        <v>44559.0</v>
      </c>
      <c r="E993" s="236" t="str">
        <f t="shared" si="1"/>
        <v>#VALUE!</v>
      </c>
      <c r="F993" s="236" t="str">
        <f t="shared" si="2"/>
        <v>#VALUE!</v>
      </c>
      <c r="G993" s="236" t="str">
        <f t="shared" si="3"/>
        <v>#VALUE!</v>
      </c>
      <c r="H993" s="236" t="str">
        <f t="shared" si="4"/>
        <v>#VALUE!</v>
      </c>
      <c r="I993" s="236" t="str">
        <f t="shared" si="5"/>
        <v>#VALUE!</v>
      </c>
      <c r="J993" s="236" t="str">
        <f t="shared" si="6"/>
        <v>#VALUE!</v>
      </c>
      <c r="K993" s="236" t="str">
        <f t="shared" si="7"/>
        <v>#VALUE!</v>
      </c>
      <c r="L993" s="236" t="str">
        <f t="shared" si="8"/>
        <v>#VALUE!</v>
      </c>
      <c r="M993" s="236" t="str">
        <f t="shared" si="9"/>
        <v>OPI RX</v>
      </c>
      <c r="N993" s="236" t="str">
        <f t="shared" si="10"/>
        <v>#VALUE!</v>
      </c>
      <c r="O993" s="236" t="str">
        <f t="shared" si="11"/>
        <v>#VALUE!</v>
      </c>
      <c r="P993" s="237" t="str">
        <f t="shared" si="12"/>
        <v>OPIOIDS</v>
      </c>
      <c r="Q993" s="237" t="b">
        <v>0</v>
      </c>
      <c r="R993" s="237" t="str">
        <f t="shared" si="27"/>
        <v>LOW</v>
      </c>
      <c r="S993" s="238">
        <v>44165.0</v>
      </c>
      <c r="T993" s="243">
        <f t="shared" si="30"/>
        <v>44559</v>
      </c>
      <c r="U993" s="237" t="str">
        <f t="shared" si="33"/>
        <v>DUE COMM</v>
      </c>
      <c r="V993" s="237" t="str">
        <f t="shared" si="16"/>
        <v> </v>
      </c>
      <c r="W993" s="83"/>
      <c r="X993" s="83"/>
      <c r="Y993" s="83"/>
      <c r="Z993" s="83"/>
      <c r="AA993" s="83"/>
      <c r="AB993" s="83"/>
      <c r="AC993" s="83"/>
      <c r="AD993" s="83"/>
      <c r="AE993" s="83"/>
    </row>
    <row r="994">
      <c r="A994" s="233">
        <v>13717.0</v>
      </c>
      <c r="B994" s="234" t="s">
        <v>7705</v>
      </c>
      <c r="C994" s="230" t="b">
        <v>0</v>
      </c>
      <c r="D994" s="235" t="s">
        <v>7552</v>
      </c>
      <c r="E994" s="236" t="str">
        <f t="shared" si="1"/>
        <v>#VALUE!</v>
      </c>
      <c r="F994" s="236" t="str">
        <f t="shared" si="2"/>
        <v>#VALUE!</v>
      </c>
      <c r="G994" s="236" t="str">
        <f t="shared" si="3"/>
        <v>#VALUE!</v>
      </c>
      <c r="H994" s="236" t="str">
        <f t="shared" si="4"/>
        <v>#VALUE!</v>
      </c>
      <c r="I994" s="236" t="str">
        <f t="shared" si="5"/>
        <v>#VALUE!</v>
      </c>
      <c r="J994" s="236" t="str">
        <f t="shared" si="6"/>
        <v>#VALUE!</v>
      </c>
      <c r="K994" s="236" t="str">
        <f t="shared" si="7"/>
        <v>#VALUE!</v>
      </c>
      <c r="L994" s="236" t="str">
        <f t="shared" si="8"/>
        <v>#VALUE!</v>
      </c>
      <c r="M994" s="236" t="str">
        <f t="shared" si="9"/>
        <v>#VALUE!</v>
      </c>
      <c r="N994" s="236" t="str">
        <f t="shared" si="10"/>
        <v>#VALUE!</v>
      </c>
      <c r="O994" s="236" t="str">
        <f t="shared" si="11"/>
        <v>#VALUE!</v>
      </c>
      <c r="P994" s="237" t="str">
        <f t="shared" si="12"/>
        <v>NO RX</v>
      </c>
      <c r="Q994" s="237" t="b">
        <v>0</v>
      </c>
      <c r="R994" s="237" t="str">
        <f t="shared" si="27"/>
        <v>LOW</v>
      </c>
      <c r="S994" s="238"/>
      <c r="T994" s="238" t="str">
        <f t="shared" si="30"/>
        <v>  -  </v>
      </c>
      <c r="U994" s="237" t="str">
        <f t="shared" si="33"/>
        <v>DUE COMM</v>
      </c>
      <c r="V994" s="237" t="str">
        <f t="shared" si="16"/>
        <v> </v>
      </c>
      <c r="W994" s="83"/>
      <c r="X994" s="83"/>
      <c r="Y994" s="83"/>
      <c r="Z994" s="83"/>
      <c r="AA994" s="83"/>
      <c r="AB994" s="83"/>
      <c r="AC994" s="83"/>
      <c r="AD994" s="83"/>
      <c r="AE994" s="83"/>
    </row>
    <row r="995">
      <c r="A995" s="233">
        <v>13718.0</v>
      </c>
      <c r="B995" s="234" t="s">
        <v>7919</v>
      </c>
      <c r="C995" s="231" t="b">
        <v>1</v>
      </c>
      <c r="D995" s="243">
        <v>44384.0</v>
      </c>
      <c r="E995" s="236" t="str">
        <f t="shared" si="1"/>
        <v>#VALUE!</v>
      </c>
      <c r="F995" s="236" t="str">
        <f t="shared" si="2"/>
        <v>#VALUE!</v>
      </c>
      <c r="G995" s="236" t="str">
        <f t="shared" si="3"/>
        <v>#VALUE!</v>
      </c>
      <c r="H995" s="236" t="str">
        <f t="shared" si="4"/>
        <v>#VALUE!</v>
      </c>
      <c r="I995" s="236" t="str">
        <f t="shared" si="5"/>
        <v>#VALUE!</v>
      </c>
      <c r="J995" s="236" t="str">
        <f t="shared" si="6"/>
        <v>#VALUE!</v>
      </c>
      <c r="K995" s="236" t="str">
        <f t="shared" si="7"/>
        <v>#VALUE!</v>
      </c>
      <c r="L995" s="236" t="str">
        <f t="shared" si="8"/>
        <v>#VALUE!</v>
      </c>
      <c r="M995" s="236" t="str">
        <f t="shared" si="9"/>
        <v>#VALUE!</v>
      </c>
      <c r="N995" s="236" t="str">
        <f t="shared" si="10"/>
        <v>#VALUE!</v>
      </c>
      <c r="O995" s="236" t="str">
        <f t="shared" si="11"/>
        <v>#VALUE!</v>
      </c>
      <c r="P995" s="237" t="str">
        <f t="shared" si="12"/>
        <v>NO RX</v>
      </c>
      <c r="Q995" s="237" t="b">
        <v>0</v>
      </c>
      <c r="R995" s="237" t="str">
        <f t="shared" si="27"/>
        <v>LOW</v>
      </c>
      <c r="S995" s="238"/>
      <c r="T995" s="243">
        <f t="shared" si="30"/>
        <v>44384</v>
      </c>
      <c r="U995" s="237" t="str">
        <f t="shared" si="33"/>
        <v>DUE COMM</v>
      </c>
      <c r="V995" s="237" t="str">
        <f t="shared" si="16"/>
        <v> </v>
      </c>
      <c r="W995" s="83"/>
      <c r="X995" s="83"/>
      <c r="Y995" s="83"/>
      <c r="Z995" s="83"/>
      <c r="AA995" s="83"/>
      <c r="AB995" s="83"/>
      <c r="AC995" s="83"/>
      <c r="AD995" s="83"/>
      <c r="AE995" s="83"/>
    </row>
    <row r="996">
      <c r="A996" s="244">
        <v>13721.0</v>
      </c>
      <c r="B996" s="246" t="s">
        <v>7920</v>
      </c>
      <c r="C996" s="230" t="b">
        <v>1</v>
      </c>
      <c r="D996" s="235">
        <v>44634.0</v>
      </c>
      <c r="E996" s="236" t="str">
        <f t="shared" si="1"/>
        <v>#VALUE!</v>
      </c>
      <c r="F996" s="236" t="str">
        <f t="shared" si="2"/>
        <v>OPI RX</v>
      </c>
      <c r="G996" s="236" t="str">
        <f t="shared" si="3"/>
        <v>#VALUE!</v>
      </c>
      <c r="H996" s="236" t="str">
        <f t="shared" si="4"/>
        <v>#VALUE!</v>
      </c>
      <c r="I996" s="236" t="str">
        <f t="shared" si="5"/>
        <v>#VALUE!</v>
      </c>
      <c r="J996" s="236" t="str">
        <f t="shared" si="6"/>
        <v>#VALUE!</v>
      </c>
      <c r="K996" s="236" t="str">
        <f t="shared" si="7"/>
        <v>#VALUE!</v>
      </c>
      <c r="L996" s="236" t="str">
        <f t="shared" si="8"/>
        <v>#VALUE!</v>
      </c>
      <c r="M996" s="236" t="str">
        <f t="shared" si="9"/>
        <v>#VALUE!</v>
      </c>
      <c r="N996" s="236" t="str">
        <f t="shared" si="10"/>
        <v>#VALUE!</v>
      </c>
      <c r="O996" s="236" t="str">
        <f t="shared" si="11"/>
        <v>#VALUE!</v>
      </c>
      <c r="P996" s="237" t="str">
        <f t="shared" si="12"/>
        <v>OPIOIDS</v>
      </c>
      <c r="Q996" s="237" t="b">
        <v>0</v>
      </c>
      <c r="R996" s="237" t="str">
        <f t="shared" si="27"/>
        <v>LOW</v>
      </c>
      <c r="S996" s="238">
        <v>44221.0</v>
      </c>
      <c r="T996" s="243">
        <f t="shared" si="30"/>
        <v>44634</v>
      </c>
      <c r="U996" s="237" t="str">
        <f t="shared" si="33"/>
        <v>DUE COMM</v>
      </c>
      <c r="V996" s="237" t="str">
        <f t="shared" si="16"/>
        <v> </v>
      </c>
      <c r="W996" s="83"/>
      <c r="X996" s="83"/>
      <c r="Y996" s="83"/>
      <c r="Z996" s="83"/>
      <c r="AA996" s="83"/>
      <c r="AB996" s="83"/>
      <c r="AC996" s="83"/>
      <c r="AD996" s="83"/>
      <c r="AE996" s="83"/>
    </row>
    <row r="997">
      <c r="A997" s="233">
        <v>13726.0</v>
      </c>
      <c r="B997" s="234" t="s">
        <v>7921</v>
      </c>
      <c r="C997" s="230" t="b">
        <v>0</v>
      </c>
      <c r="D997" s="235" t="s">
        <v>7552</v>
      </c>
      <c r="E997" s="236" t="str">
        <f t="shared" si="1"/>
        <v>#VALUE!</v>
      </c>
      <c r="F997" s="236" t="str">
        <f t="shared" si="2"/>
        <v>#VALUE!</v>
      </c>
      <c r="G997" s="236" t="str">
        <f t="shared" si="3"/>
        <v>#VALUE!</v>
      </c>
      <c r="H997" s="236" t="str">
        <f t="shared" si="4"/>
        <v>#VALUE!</v>
      </c>
      <c r="I997" s="236" t="str">
        <f t="shared" si="5"/>
        <v>#VALUE!</v>
      </c>
      <c r="J997" s="236" t="str">
        <f t="shared" si="6"/>
        <v>#VALUE!</v>
      </c>
      <c r="K997" s="236" t="str">
        <f t="shared" si="7"/>
        <v>#VALUE!</v>
      </c>
      <c r="L997" s="236" t="str">
        <f t="shared" si="8"/>
        <v>#VALUE!</v>
      </c>
      <c r="M997" s="236" t="str">
        <f t="shared" si="9"/>
        <v>#VALUE!</v>
      </c>
      <c r="N997" s="236" t="str">
        <f t="shared" si="10"/>
        <v>#VALUE!</v>
      </c>
      <c r="O997" s="236" t="str">
        <f t="shared" si="11"/>
        <v>#VALUE!</v>
      </c>
      <c r="P997" s="237" t="str">
        <f t="shared" si="12"/>
        <v>NO RX</v>
      </c>
      <c r="Q997" s="237" t="b">
        <v>0</v>
      </c>
      <c r="R997" s="237" t="str">
        <f t="shared" si="27"/>
        <v>LOW</v>
      </c>
      <c r="S997" s="238"/>
      <c r="T997" s="238" t="str">
        <f t="shared" si="30"/>
        <v>  -  </v>
      </c>
      <c r="U997" s="237" t="str">
        <f t="shared" si="33"/>
        <v>DUE COMM</v>
      </c>
      <c r="V997" s="237" t="str">
        <f t="shared" si="16"/>
        <v> </v>
      </c>
      <c r="W997" s="83"/>
      <c r="X997" s="83"/>
      <c r="Y997" s="83"/>
      <c r="Z997" s="83"/>
      <c r="AA997" s="83"/>
      <c r="AB997" s="83"/>
      <c r="AC997" s="83"/>
      <c r="AD997" s="83"/>
      <c r="AE997" s="83"/>
    </row>
    <row r="998">
      <c r="A998" s="233">
        <v>13728.0</v>
      </c>
      <c r="B998" s="239" t="s">
        <v>7922</v>
      </c>
      <c r="C998" s="230" t="b">
        <v>1</v>
      </c>
      <c r="D998" s="235">
        <v>44593.0</v>
      </c>
      <c r="E998" s="236" t="str">
        <f t="shared" si="1"/>
        <v>OPI RX</v>
      </c>
      <c r="F998" s="236" t="str">
        <f t="shared" si="2"/>
        <v>#VALUE!</v>
      </c>
      <c r="G998" s="236" t="str">
        <f t="shared" si="3"/>
        <v>#VALUE!</v>
      </c>
      <c r="H998" s="236" t="str">
        <f t="shared" si="4"/>
        <v>#VALUE!</v>
      </c>
      <c r="I998" s="236" t="str">
        <f t="shared" si="5"/>
        <v>#VALUE!</v>
      </c>
      <c r="J998" s="236" t="str">
        <f t="shared" si="6"/>
        <v>#VALUE!</v>
      </c>
      <c r="K998" s="236" t="str">
        <f t="shared" si="7"/>
        <v>#VALUE!</v>
      </c>
      <c r="L998" s="236" t="str">
        <f t="shared" si="8"/>
        <v>#VALUE!</v>
      </c>
      <c r="M998" s="236" t="str">
        <f t="shared" si="9"/>
        <v>#VALUE!</v>
      </c>
      <c r="N998" s="236" t="str">
        <f t="shared" si="10"/>
        <v>#VALUE!</v>
      </c>
      <c r="O998" s="236" t="str">
        <f t="shared" si="11"/>
        <v>#VALUE!</v>
      </c>
      <c r="P998" s="237" t="str">
        <f t="shared" si="12"/>
        <v>OPIOIDS</v>
      </c>
      <c r="Q998" s="237" t="b">
        <v>0</v>
      </c>
      <c r="R998" s="237" t="str">
        <f t="shared" si="27"/>
        <v>LOW</v>
      </c>
      <c r="S998" s="238"/>
      <c r="T998" s="243">
        <f t="shared" si="30"/>
        <v>44593</v>
      </c>
      <c r="U998" s="237" t="str">
        <f t="shared" si="33"/>
        <v>DUE COMM</v>
      </c>
      <c r="V998" s="237" t="str">
        <f t="shared" si="16"/>
        <v> </v>
      </c>
      <c r="W998" s="83"/>
      <c r="X998" s="83"/>
      <c r="Y998" s="83"/>
      <c r="Z998" s="83"/>
      <c r="AA998" s="83"/>
      <c r="AB998" s="83"/>
      <c r="AC998" s="83"/>
      <c r="AD998" s="83"/>
      <c r="AE998" s="83"/>
    </row>
    <row r="999">
      <c r="A999" s="244">
        <v>13731.0</v>
      </c>
      <c r="B999" s="245" t="s">
        <v>7923</v>
      </c>
      <c r="C999" s="231" t="b">
        <v>1</v>
      </c>
      <c r="D999" s="243">
        <v>44494.0</v>
      </c>
      <c r="E999" s="236" t="str">
        <f t="shared" si="1"/>
        <v>#VALUE!</v>
      </c>
      <c r="F999" s="236" t="str">
        <f t="shared" si="2"/>
        <v>#VALUE!</v>
      </c>
      <c r="G999" s="236" t="str">
        <f t="shared" si="3"/>
        <v>OPI RX</v>
      </c>
      <c r="H999" s="236" t="str">
        <f t="shared" si="4"/>
        <v>#VALUE!</v>
      </c>
      <c r="I999" s="236" t="str">
        <f t="shared" si="5"/>
        <v>#VALUE!</v>
      </c>
      <c r="J999" s="236" t="str">
        <f t="shared" si="6"/>
        <v>#VALUE!</v>
      </c>
      <c r="K999" s="236" t="str">
        <f t="shared" si="7"/>
        <v>#VALUE!</v>
      </c>
      <c r="L999" s="236" t="str">
        <f t="shared" si="8"/>
        <v>#VALUE!</v>
      </c>
      <c r="M999" s="236" t="str">
        <f t="shared" si="9"/>
        <v>#VALUE!</v>
      </c>
      <c r="N999" s="236" t="str">
        <f t="shared" si="10"/>
        <v>#VALUE!</v>
      </c>
      <c r="O999" s="236" t="str">
        <f t="shared" si="11"/>
        <v>#VALUE!</v>
      </c>
      <c r="P999" s="237" t="str">
        <f t="shared" si="12"/>
        <v>OPIOIDS</v>
      </c>
      <c r="Q999" s="237" t="b">
        <v>0</v>
      </c>
      <c r="R999" s="237" t="str">
        <f t="shared" si="27"/>
        <v>LOW</v>
      </c>
      <c r="S999" s="238">
        <v>44158.0</v>
      </c>
      <c r="T999" s="243">
        <f t="shared" si="30"/>
        <v>44494</v>
      </c>
      <c r="U999" s="237" t="str">
        <f t="shared" si="33"/>
        <v>DUE COMM</v>
      </c>
      <c r="V999" s="237" t="str">
        <f t="shared" si="16"/>
        <v> </v>
      </c>
      <c r="W999" s="83"/>
      <c r="X999" s="83"/>
      <c r="Y999" s="83"/>
      <c r="Z999" s="83"/>
      <c r="AA999" s="83"/>
      <c r="AB999" s="83"/>
      <c r="AC999" s="83"/>
      <c r="AD999" s="83"/>
      <c r="AE999" s="83"/>
    </row>
    <row r="1000">
      <c r="A1000" s="244">
        <v>13732.0</v>
      </c>
      <c r="B1000" s="245" t="s">
        <v>7587</v>
      </c>
      <c r="C1000" s="230" t="b">
        <v>0</v>
      </c>
      <c r="D1000" s="235" t="s">
        <v>7552</v>
      </c>
      <c r="E1000" s="236" t="str">
        <f t="shared" si="1"/>
        <v>#VALUE!</v>
      </c>
      <c r="F1000" s="236" t="str">
        <f t="shared" si="2"/>
        <v>OPI RX</v>
      </c>
      <c r="G1000" s="236" t="str">
        <f t="shared" si="3"/>
        <v>#VALUE!</v>
      </c>
      <c r="H1000" s="236" t="str">
        <f t="shared" si="4"/>
        <v>#VALUE!</v>
      </c>
      <c r="I1000" s="236" t="str">
        <f t="shared" si="5"/>
        <v>#VALUE!</v>
      </c>
      <c r="J1000" s="236" t="str">
        <f t="shared" si="6"/>
        <v>#VALUE!</v>
      </c>
      <c r="K1000" s="236" t="str">
        <f t="shared" si="7"/>
        <v>#VALUE!</v>
      </c>
      <c r="L1000" s="236" t="str">
        <f t="shared" si="8"/>
        <v>#VALUE!</v>
      </c>
      <c r="M1000" s="236" t="str">
        <f t="shared" si="9"/>
        <v>#VALUE!</v>
      </c>
      <c r="N1000" s="236" t="str">
        <f t="shared" si="10"/>
        <v>#VALUE!</v>
      </c>
      <c r="O1000" s="236" t="str">
        <f t="shared" si="11"/>
        <v>#VALUE!</v>
      </c>
      <c r="P1000" s="237" t="str">
        <f t="shared" si="12"/>
        <v>OPIOIDS</v>
      </c>
      <c r="Q1000" s="234" t="b">
        <v>0</v>
      </c>
      <c r="R1000" s="237" t="str">
        <f t="shared" si="27"/>
        <v>LOW</v>
      </c>
      <c r="S1000" s="238"/>
      <c r="T1000" s="238" t="str">
        <f t="shared" si="30"/>
        <v>  -  </v>
      </c>
      <c r="U1000" s="237" t="str">
        <f t="shared" si="33"/>
        <v>DUE COMM</v>
      </c>
      <c r="V1000" s="237" t="str">
        <f t="shared" si="16"/>
        <v> </v>
      </c>
      <c r="W1000" s="83"/>
      <c r="X1000" s="83"/>
      <c r="Y1000" s="83"/>
      <c r="Z1000" s="83"/>
      <c r="AA1000" s="83"/>
      <c r="AB1000" s="83"/>
      <c r="AC1000" s="83"/>
      <c r="AD1000" s="83"/>
      <c r="AE1000" s="83"/>
    </row>
    <row r="1001">
      <c r="A1001" s="233">
        <v>13733.0</v>
      </c>
      <c r="B1001" s="234" t="s">
        <v>7606</v>
      </c>
      <c r="C1001" s="238" t="b">
        <v>1</v>
      </c>
      <c r="D1001" s="243">
        <v>44551.0</v>
      </c>
      <c r="E1001" s="236" t="str">
        <f t="shared" si="1"/>
        <v>#VALUE!</v>
      </c>
      <c r="F1001" s="236" t="str">
        <f t="shared" si="2"/>
        <v>#VALUE!</v>
      </c>
      <c r="G1001" s="236" t="str">
        <f t="shared" si="3"/>
        <v>#VALUE!</v>
      </c>
      <c r="H1001" s="236" t="str">
        <f t="shared" si="4"/>
        <v>#VALUE!</v>
      </c>
      <c r="I1001" s="236" t="str">
        <f t="shared" si="5"/>
        <v>#VALUE!</v>
      </c>
      <c r="J1001" s="236" t="str">
        <f t="shared" si="6"/>
        <v>#VALUE!</v>
      </c>
      <c r="K1001" s="236" t="str">
        <f t="shared" si="7"/>
        <v>#VALUE!</v>
      </c>
      <c r="L1001" s="236" t="str">
        <f t="shared" si="8"/>
        <v>#VALUE!</v>
      </c>
      <c r="M1001" s="236" t="str">
        <f t="shared" si="9"/>
        <v>OPI RX</v>
      </c>
      <c r="N1001" s="236" t="str">
        <f t="shared" si="10"/>
        <v>#VALUE!</v>
      </c>
      <c r="O1001" s="236" t="str">
        <f t="shared" si="11"/>
        <v>#VALUE!</v>
      </c>
      <c r="P1001" s="237" t="str">
        <f t="shared" si="12"/>
        <v>OPIOIDS</v>
      </c>
      <c r="Q1001" s="237" t="b">
        <v>0</v>
      </c>
      <c r="R1001" s="237" t="str">
        <f t="shared" si="27"/>
        <v>LOW</v>
      </c>
      <c r="S1001" s="238">
        <v>44515.0</v>
      </c>
      <c r="T1001" s="243">
        <f t="shared" si="30"/>
        <v>44551</v>
      </c>
      <c r="U1001" s="237" t="str">
        <f t="shared" si="33"/>
        <v> </v>
      </c>
      <c r="V1001" s="237" t="str">
        <f t="shared" si="16"/>
        <v> </v>
      </c>
      <c r="W1001" s="83"/>
      <c r="X1001" s="83"/>
      <c r="Y1001" s="83"/>
      <c r="Z1001" s="83"/>
      <c r="AA1001" s="83"/>
      <c r="AB1001" s="83"/>
      <c r="AC1001" s="83"/>
      <c r="AD1001" s="83"/>
      <c r="AE1001" s="83"/>
    </row>
    <row r="1002">
      <c r="A1002" s="244">
        <v>13747.0</v>
      </c>
      <c r="B1002" s="239" t="s">
        <v>7552</v>
      </c>
      <c r="C1002" s="231" t="b">
        <v>0</v>
      </c>
      <c r="D1002" s="235" t="s">
        <v>7552</v>
      </c>
      <c r="E1002" s="236" t="str">
        <f t="shared" si="1"/>
        <v>#VALUE!</v>
      </c>
      <c r="F1002" s="236" t="str">
        <f t="shared" si="2"/>
        <v>#VALUE!</v>
      </c>
      <c r="G1002" s="236" t="str">
        <f t="shared" si="3"/>
        <v>#VALUE!</v>
      </c>
      <c r="H1002" s="236" t="str">
        <f t="shared" si="4"/>
        <v>#VALUE!</v>
      </c>
      <c r="I1002" s="236" t="str">
        <f t="shared" si="5"/>
        <v>#VALUE!</v>
      </c>
      <c r="J1002" s="236" t="str">
        <f t="shared" si="6"/>
        <v>#VALUE!</v>
      </c>
      <c r="K1002" s="236" t="str">
        <f t="shared" si="7"/>
        <v>#VALUE!</v>
      </c>
      <c r="L1002" s="236" t="str">
        <f t="shared" si="8"/>
        <v>#VALUE!</v>
      </c>
      <c r="M1002" s="236" t="str">
        <f t="shared" si="9"/>
        <v>#VALUE!</v>
      </c>
      <c r="N1002" s="236" t="str">
        <f t="shared" si="10"/>
        <v>#VALUE!</v>
      </c>
      <c r="O1002" s="236" t="str">
        <f t="shared" si="11"/>
        <v>#VALUE!</v>
      </c>
      <c r="P1002" s="237" t="str">
        <f t="shared" si="12"/>
        <v>NO RX</v>
      </c>
      <c r="Q1002" s="237" t="b">
        <v>0</v>
      </c>
      <c r="R1002" s="237" t="str">
        <f t="shared" si="27"/>
        <v>LOW</v>
      </c>
      <c r="S1002" s="238"/>
      <c r="T1002" s="238" t="str">
        <f t="shared" si="30"/>
        <v>  -  </v>
      </c>
      <c r="U1002" s="237" t="str">
        <f t="shared" si="33"/>
        <v>DUE COMM</v>
      </c>
      <c r="V1002" s="237" t="str">
        <f t="shared" si="16"/>
        <v> </v>
      </c>
      <c r="W1002" s="83"/>
      <c r="X1002" s="83"/>
      <c r="Y1002" s="83"/>
      <c r="Z1002" s="83"/>
      <c r="AA1002" s="83"/>
      <c r="AB1002" s="83"/>
      <c r="AC1002" s="83"/>
      <c r="AD1002" s="83"/>
      <c r="AE1002" s="83"/>
    </row>
    <row r="1003">
      <c r="A1003" s="233">
        <v>13749.0</v>
      </c>
      <c r="B1003" s="234" t="s">
        <v>7812</v>
      </c>
      <c r="C1003" s="230" t="b">
        <v>0</v>
      </c>
      <c r="D1003" s="235" t="s">
        <v>7552</v>
      </c>
      <c r="E1003" s="236" t="str">
        <f t="shared" si="1"/>
        <v>#VALUE!</v>
      </c>
      <c r="F1003" s="236" t="str">
        <f t="shared" si="2"/>
        <v>#VALUE!</v>
      </c>
      <c r="G1003" s="236" t="str">
        <f t="shared" si="3"/>
        <v>#VALUE!</v>
      </c>
      <c r="H1003" s="236" t="str">
        <f t="shared" si="4"/>
        <v>#VALUE!</v>
      </c>
      <c r="I1003" s="236" t="str">
        <f t="shared" si="5"/>
        <v>#VALUE!</v>
      </c>
      <c r="J1003" s="236" t="str">
        <f t="shared" si="6"/>
        <v>#VALUE!</v>
      </c>
      <c r="K1003" s="236" t="str">
        <f t="shared" si="7"/>
        <v>#VALUE!</v>
      </c>
      <c r="L1003" s="236" t="str">
        <f t="shared" si="8"/>
        <v>#VALUE!</v>
      </c>
      <c r="M1003" s="236" t="str">
        <f t="shared" si="9"/>
        <v>#VALUE!</v>
      </c>
      <c r="N1003" s="236" t="str">
        <f t="shared" si="10"/>
        <v>#VALUE!</v>
      </c>
      <c r="O1003" s="236" t="str">
        <f t="shared" si="11"/>
        <v>#VALUE!</v>
      </c>
      <c r="P1003" s="237" t="str">
        <f t="shared" si="12"/>
        <v>NO RX</v>
      </c>
      <c r="Q1003" s="234" t="b">
        <v>0</v>
      </c>
      <c r="R1003" s="237" t="str">
        <f t="shared" si="27"/>
        <v>LOW</v>
      </c>
      <c r="S1003" s="238"/>
      <c r="T1003" s="238" t="str">
        <f t="shared" si="30"/>
        <v>  -  </v>
      </c>
      <c r="U1003" s="237" t="str">
        <f t="shared" si="33"/>
        <v>DUE COMM</v>
      </c>
      <c r="V1003" s="237" t="str">
        <f t="shared" si="16"/>
        <v> </v>
      </c>
      <c r="W1003" s="83"/>
      <c r="X1003" s="83"/>
      <c r="Y1003" s="83"/>
      <c r="Z1003" s="83"/>
      <c r="AA1003" s="83"/>
      <c r="AB1003" s="83"/>
      <c r="AC1003" s="83"/>
      <c r="AD1003" s="83"/>
      <c r="AE1003" s="83"/>
    </row>
    <row r="1004">
      <c r="A1004" s="233">
        <v>13758.0</v>
      </c>
      <c r="B1004" s="234" t="s">
        <v>7660</v>
      </c>
      <c r="C1004" s="230" t="b">
        <v>1</v>
      </c>
      <c r="D1004" s="243">
        <v>44454.0</v>
      </c>
      <c r="E1004" s="236" t="str">
        <f t="shared" si="1"/>
        <v>#VALUE!</v>
      </c>
      <c r="F1004" s="236" t="str">
        <f t="shared" si="2"/>
        <v>#VALUE!</v>
      </c>
      <c r="G1004" s="236" t="str">
        <f t="shared" si="3"/>
        <v>OPI RX</v>
      </c>
      <c r="H1004" s="236" t="str">
        <f t="shared" si="4"/>
        <v>#VALUE!</v>
      </c>
      <c r="I1004" s="236" t="str">
        <f t="shared" si="5"/>
        <v>#VALUE!</v>
      </c>
      <c r="J1004" s="236" t="str">
        <f t="shared" si="6"/>
        <v>#VALUE!</v>
      </c>
      <c r="K1004" s="236" t="str">
        <f t="shared" si="7"/>
        <v>#VALUE!</v>
      </c>
      <c r="L1004" s="236" t="str">
        <f t="shared" si="8"/>
        <v>#VALUE!</v>
      </c>
      <c r="M1004" s="236" t="str">
        <f t="shared" si="9"/>
        <v>#VALUE!</v>
      </c>
      <c r="N1004" s="236" t="str">
        <f t="shared" si="10"/>
        <v>#VALUE!</v>
      </c>
      <c r="O1004" s="236" t="str">
        <f t="shared" si="11"/>
        <v>#VALUE!</v>
      </c>
      <c r="P1004" s="237" t="str">
        <f t="shared" si="12"/>
        <v>OPIOIDS</v>
      </c>
      <c r="Q1004" s="237" t="b">
        <v>1</v>
      </c>
      <c r="R1004" s="237" t="str">
        <f t="shared" si="27"/>
        <v>HIGH</v>
      </c>
      <c r="S1004" s="238"/>
      <c r="T1004" s="243">
        <f t="shared" si="30"/>
        <v>44454</v>
      </c>
      <c r="U1004" s="237" t="str">
        <f t="shared" si="33"/>
        <v>DUE COMM</v>
      </c>
      <c r="V1004" s="237" t="str">
        <f t="shared" si="16"/>
        <v> </v>
      </c>
      <c r="W1004" s="83"/>
      <c r="X1004" s="83"/>
      <c r="Y1004" s="83"/>
      <c r="Z1004" s="83"/>
      <c r="AA1004" s="83"/>
      <c r="AB1004" s="83"/>
      <c r="AC1004" s="83"/>
      <c r="AD1004" s="83"/>
      <c r="AE1004" s="83"/>
    </row>
    <row r="1005">
      <c r="A1005" s="233">
        <v>13760.0</v>
      </c>
      <c r="B1005" s="239" t="s">
        <v>7552</v>
      </c>
      <c r="C1005" s="230" t="b">
        <v>0</v>
      </c>
      <c r="D1005" s="235" t="s">
        <v>7552</v>
      </c>
      <c r="E1005" s="236" t="str">
        <f t="shared" si="1"/>
        <v>#VALUE!</v>
      </c>
      <c r="F1005" s="236" t="str">
        <f t="shared" si="2"/>
        <v>#VALUE!</v>
      </c>
      <c r="G1005" s="236" t="str">
        <f t="shared" si="3"/>
        <v>#VALUE!</v>
      </c>
      <c r="H1005" s="236" t="str">
        <f t="shared" si="4"/>
        <v>#VALUE!</v>
      </c>
      <c r="I1005" s="236" t="str">
        <f t="shared" si="5"/>
        <v>#VALUE!</v>
      </c>
      <c r="J1005" s="236" t="str">
        <f t="shared" si="6"/>
        <v>#VALUE!</v>
      </c>
      <c r="K1005" s="236" t="str">
        <f t="shared" si="7"/>
        <v>#VALUE!</v>
      </c>
      <c r="L1005" s="236" t="str">
        <f t="shared" si="8"/>
        <v>#VALUE!</v>
      </c>
      <c r="M1005" s="236" t="str">
        <f t="shared" si="9"/>
        <v>#VALUE!</v>
      </c>
      <c r="N1005" s="236" t="str">
        <f t="shared" si="10"/>
        <v>#VALUE!</v>
      </c>
      <c r="O1005" s="236" t="str">
        <f t="shared" si="11"/>
        <v>#VALUE!</v>
      </c>
      <c r="P1005" s="237" t="str">
        <f t="shared" si="12"/>
        <v>NO RX</v>
      </c>
      <c r="Q1005" s="234" t="b">
        <v>0</v>
      </c>
      <c r="R1005" s="237" t="str">
        <f t="shared" si="27"/>
        <v>LOW</v>
      </c>
      <c r="S1005" s="238"/>
      <c r="T1005" s="238" t="str">
        <f t="shared" si="30"/>
        <v>  -  </v>
      </c>
      <c r="U1005" s="237" t="str">
        <f t="shared" si="33"/>
        <v>DUE COMM</v>
      </c>
      <c r="V1005" s="237" t="str">
        <f t="shared" si="16"/>
        <v> </v>
      </c>
      <c r="W1005" s="83"/>
      <c r="X1005" s="83"/>
      <c r="Y1005" s="83"/>
      <c r="Z1005" s="83"/>
      <c r="AA1005" s="83"/>
      <c r="AB1005" s="83"/>
      <c r="AC1005" s="83"/>
      <c r="AD1005" s="83"/>
      <c r="AE1005" s="83"/>
    </row>
    <row r="1006">
      <c r="A1006" s="233">
        <v>13762.0</v>
      </c>
      <c r="B1006" s="234" t="s">
        <v>7681</v>
      </c>
      <c r="C1006" s="231" t="b">
        <v>1</v>
      </c>
      <c r="D1006" s="243">
        <v>44428.0</v>
      </c>
      <c r="E1006" s="236" t="str">
        <f t="shared" si="1"/>
        <v>OPI RX</v>
      </c>
      <c r="F1006" s="236" t="str">
        <f t="shared" si="2"/>
        <v>#VALUE!</v>
      </c>
      <c r="G1006" s="236" t="str">
        <f t="shared" si="3"/>
        <v>#VALUE!</v>
      </c>
      <c r="H1006" s="236" t="str">
        <f t="shared" si="4"/>
        <v>#VALUE!</v>
      </c>
      <c r="I1006" s="236" t="str">
        <f t="shared" si="5"/>
        <v>#VALUE!</v>
      </c>
      <c r="J1006" s="236" t="str">
        <f t="shared" si="6"/>
        <v>#VALUE!</v>
      </c>
      <c r="K1006" s="236" t="str">
        <f t="shared" si="7"/>
        <v>#VALUE!</v>
      </c>
      <c r="L1006" s="236" t="str">
        <f t="shared" si="8"/>
        <v>#VALUE!</v>
      </c>
      <c r="M1006" s="236" t="str">
        <f t="shared" si="9"/>
        <v>#VALUE!</v>
      </c>
      <c r="N1006" s="236" t="str">
        <f t="shared" si="10"/>
        <v>#VALUE!</v>
      </c>
      <c r="O1006" s="236" t="str">
        <f t="shared" si="11"/>
        <v>#VALUE!</v>
      </c>
      <c r="P1006" s="237" t="str">
        <f t="shared" si="12"/>
        <v>OPIOIDS</v>
      </c>
      <c r="Q1006" s="237" t="b">
        <v>0</v>
      </c>
      <c r="R1006" s="237" t="str">
        <f t="shared" si="27"/>
        <v>LOW</v>
      </c>
      <c r="S1006" s="238"/>
      <c r="T1006" s="243">
        <f t="shared" si="30"/>
        <v>44428</v>
      </c>
      <c r="U1006" s="237" t="str">
        <f t="shared" si="33"/>
        <v>DUE COMM</v>
      </c>
      <c r="V1006" s="237" t="str">
        <f t="shared" si="16"/>
        <v> </v>
      </c>
      <c r="W1006" s="83"/>
      <c r="X1006" s="83"/>
      <c r="Y1006" s="83"/>
      <c r="Z1006" s="83"/>
      <c r="AA1006" s="83"/>
      <c r="AB1006" s="83"/>
      <c r="AC1006" s="83"/>
      <c r="AD1006" s="83"/>
      <c r="AE1006" s="83"/>
    </row>
    <row r="1007">
      <c r="A1007" s="244">
        <v>13765.0</v>
      </c>
      <c r="B1007" s="245" t="s">
        <v>7924</v>
      </c>
      <c r="C1007" s="230" t="b">
        <v>1</v>
      </c>
      <c r="D1007" s="243">
        <v>44564.0</v>
      </c>
      <c r="E1007" s="236" t="str">
        <f t="shared" si="1"/>
        <v>#VALUE!</v>
      </c>
      <c r="F1007" s="236" t="str">
        <f t="shared" si="2"/>
        <v>#VALUE!</v>
      </c>
      <c r="G1007" s="236" t="str">
        <f t="shared" si="3"/>
        <v>#VALUE!</v>
      </c>
      <c r="H1007" s="236" t="str">
        <f t="shared" si="4"/>
        <v>#VALUE!</v>
      </c>
      <c r="I1007" s="236" t="str">
        <f t="shared" si="5"/>
        <v>#VALUE!</v>
      </c>
      <c r="J1007" s="236" t="str">
        <f t="shared" si="6"/>
        <v>#VALUE!</v>
      </c>
      <c r="K1007" s="236" t="str">
        <f t="shared" si="7"/>
        <v>#VALUE!</v>
      </c>
      <c r="L1007" s="236" t="str">
        <f t="shared" si="8"/>
        <v>#VALUE!</v>
      </c>
      <c r="M1007" s="236" t="str">
        <f t="shared" si="9"/>
        <v>#VALUE!</v>
      </c>
      <c r="N1007" s="236" t="str">
        <f t="shared" si="10"/>
        <v>#VALUE!</v>
      </c>
      <c r="O1007" s="236" t="str">
        <f t="shared" si="11"/>
        <v>#VALUE!</v>
      </c>
      <c r="P1007" s="237" t="str">
        <f t="shared" si="12"/>
        <v>NO RX</v>
      </c>
      <c r="Q1007" s="237" t="b">
        <v>1</v>
      </c>
      <c r="R1007" s="237" t="str">
        <f t="shared" si="27"/>
        <v>HIGH</v>
      </c>
      <c r="S1007" s="238">
        <v>44144.0</v>
      </c>
      <c r="T1007" s="243">
        <f t="shared" si="30"/>
        <v>44564</v>
      </c>
      <c r="U1007" s="237" t="str">
        <f t="shared" si="33"/>
        <v>DUE COMM</v>
      </c>
      <c r="V1007" s="237" t="str">
        <f t="shared" si="16"/>
        <v> </v>
      </c>
      <c r="W1007" s="83"/>
      <c r="X1007" s="83"/>
      <c r="Y1007" s="83"/>
      <c r="Z1007" s="83"/>
      <c r="AA1007" s="83"/>
      <c r="AB1007" s="83"/>
      <c r="AC1007" s="83"/>
      <c r="AD1007" s="83"/>
      <c r="AE1007" s="83"/>
    </row>
    <row r="1008">
      <c r="A1008" s="233">
        <v>13771.0</v>
      </c>
      <c r="B1008" s="234" t="s">
        <v>7566</v>
      </c>
      <c r="C1008" s="231" t="b">
        <v>1</v>
      </c>
      <c r="D1008" s="243">
        <v>44530.0</v>
      </c>
      <c r="E1008" s="236" t="str">
        <f t="shared" si="1"/>
        <v>#VALUE!</v>
      </c>
      <c r="F1008" s="236" t="str">
        <f t="shared" si="2"/>
        <v>OPI RX</v>
      </c>
      <c r="G1008" s="236" t="str">
        <f t="shared" si="3"/>
        <v>#VALUE!</v>
      </c>
      <c r="H1008" s="236" t="str">
        <f t="shared" si="4"/>
        <v>#VALUE!</v>
      </c>
      <c r="I1008" s="236" t="str">
        <f t="shared" si="5"/>
        <v>#VALUE!</v>
      </c>
      <c r="J1008" s="236" t="str">
        <f t="shared" si="6"/>
        <v>#VALUE!</v>
      </c>
      <c r="K1008" s="236" t="str">
        <f t="shared" si="7"/>
        <v>#VALUE!</v>
      </c>
      <c r="L1008" s="236" t="str">
        <f t="shared" si="8"/>
        <v>#VALUE!</v>
      </c>
      <c r="M1008" s="236" t="str">
        <f t="shared" si="9"/>
        <v>#VALUE!</v>
      </c>
      <c r="N1008" s="236" t="str">
        <f t="shared" si="10"/>
        <v>#VALUE!</v>
      </c>
      <c r="O1008" s="236" t="str">
        <f t="shared" si="11"/>
        <v>#VALUE!</v>
      </c>
      <c r="P1008" s="237" t="str">
        <f t="shared" si="12"/>
        <v>OPIOIDS</v>
      </c>
      <c r="Q1008" s="237" t="b">
        <v>0</v>
      </c>
      <c r="R1008" s="237" t="str">
        <f t="shared" si="27"/>
        <v>LOW</v>
      </c>
      <c r="S1008" s="238">
        <v>44152.0</v>
      </c>
      <c r="T1008" s="243">
        <f t="shared" si="30"/>
        <v>44530</v>
      </c>
      <c r="U1008" s="237" t="str">
        <f t="shared" si="33"/>
        <v>DUE COMM</v>
      </c>
      <c r="V1008" s="237" t="str">
        <f t="shared" si="16"/>
        <v> </v>
      </c>
      <c r="W1008" s="83"/>
      <c r="X1008" s="83"/>
      <c r="Y1008" s="83"/>
      <c r="Z1008" s="83"/>
      <c r="AA1008" s="83"/>
      <c r="AB1008" s="83"/>
      <c r="AC1008" s="83"/>
      <c r="AD1008" s="83"/>
      <c r="AE1008" s="83"/>
    </row>
    <row r="1009">
      <c r="A1009" s="244">
        <v>13777.0</v>
      </c>
      <c r="B1009" s="245" t="s">
        <v>7570</v>
      </c>
      <c r="C1009" s="231" t="b">
        <v>0</v>
      </c>
      <c r="D1009" s="235" t="s">
        <v>7552</v>
      </c>
      <c r="E1009" s="236" t="str">
        <f t="shared" si="1"/>
        <v>#VALUE!</v>
      </c>
      <c r="F1009" s="236" t="str">
        <f t="shared" si="2"/>
        <v>#VALUE!</v>
      </c>
      <c r="G1009" s="236" t="str">
        <f t="shared" si="3"/>
        <v>#VALUE!</v>
      </c>
      <c r="H1009" s="236" t="str">
        <f t="shared" si="4"/>
        <v>#VALUE!</v>
      </c>
      <c r="I1009" s="236" t="str">
        <f t="shared" si="5"/>
        <v>#VALUE!</v>
      </c>
      <c r="J1009" s="236" t="str">
        <f t="shared" si="6"/>
        <v>#VALUE!</v>
      </c>
      <c r="K1009" s="236" t="str">
        <f t="shared" si="7"/>
        <v>#VALUE!</v>
      </c>
      <c r="L1009" s="236" t="str">
        <f t="shared" si="8"/>
        <v>#VALUE!</v>
      </c>
      <c r="M1009" s="236" t="str">
        <f t="shared" si="9"/>
        <v>#VALUE!</v>
      </c>
      <c r="N1009" s="236" t="str">
        <f t="shared" si="10"/>
        <v>#VALUE!</v>
      </c>
      <c r="O1009" s="236" t="str">
        <f t="shared" si="11"/>
        <v>#VALUE!</v>
      </c>
      <c r="P1009" s="237" t="str">
        <f t="shared" si="12"/>
        <v>NO RX</v>
      </c>
      <c r="Q1009" s="237" t="b">
        <v>0</v>
      </c>
      <c r="R1009" s="237" t="str">
        <f t="shared" si="27"/>
        <v>LOW</v>
      </c>
      <c r="S1009" s="238"/>
      <c r="T1009" s="238" t="str">
        <f t="shared" si="30"/>
        <v>  -  </v>
      </c>
      <c r="U1009" s="237" t="str">
        <f t="shared" si="33"/>
        <v>DUE COMM</v>
      </c>
      <c r="V1009" s="237" t="str">
        <f t="shared" si="16"/>
        <v> </v>
      </c>
      <c r="W1009" s="83"/>
      <c r="X1009" s="83"/>
      <c r="Y1009" s="83"/>
      <c r="Z1009" s="83"/>
      <c r="AA1009" s="83"/>
      <c r="AB1009" s="83"/>
      <c r="AC1009" s="83"/>
      <c r="AD1009" s="83"/>
      <c r="AE1009" s="83"/>
    </row>
    <row r="1010">
      <c r="A1010" s="244">
        <v>13779.0</v>
      </c>
      <c r="B1010" s="245" t="s">
        <v>7580</v>
      </c>
      <c r="C1010" s="230" t="b">
        <v>1</v>
      </c>
      <c r="D1010" s="235">
        <v>44601.0</v>
      </c>
      <c r="E1010" s="236" t="str">
        <f t="shared" si="1"/>
        <v>#VALUE!</v>
      </c>
      <c r="F1010" s="236" t="str">
        <f t="shared" si="2"/>
        <v>#VALUE!</v>
      </c>
      <c r="G1010" s="236" t="str">
        <f t="shared" si="3"/>
        <v>#VALUE!</v>
      </c>
      <c r="H1010" s="236" t="str">
        <f t="shared" si="4"/>
        <v>#VALUE!</v>
      </c>
      <c r="I1010" s="236" t="str">
        <f t="shared" si="5"/>
        <v>#VALUE!</v>
      </c>
      <c r="J1010" s="236" t="str">
        <f t="shared" si="6"/>
        <v>#VALUE!</v>
      </c>
      <c r="K1010" s="236" t="str">
        <f t="shared" si="7"/>
        <v>#VALUE!</v>
      </c>
      <c r="L1010" s="236" t="str">
        <f t="shared" si="8"/>
        <v>#VALUE!</v>
      </c>
      <c r="M1010" s="236" t="str">
        <f t="shared" si="9"/>
        <v>OPI RX</v>
      </c>
      <c r="N1010" s="236" t="str">
        <f t="shared" si="10"/>
        <v>#VALUE!</v>
      </c>
      <c r="O1010" s="236" t="str">
        <f t="shared" si="11"/>
        <v>#VALUE!</v>
      </c>
      <c r="P1010" s="237" t="str">
        <f t="shared" si="12"/>
        <v>OPIOIDS</v>
      </c>
      <c r="Q1010" s="234" t="b">
        <v>0</v>
      </c>
      <c r="R1010" s="237" t="str">
        <f t="shared" si="27"/>
        <v>LOW</v>
      </c>
      <c r="S1010" s="238"/>
      <c r="T1010" s="243">
        <f t="shared" si="30"/>
        <v>44601</v>
      </c>
      <c r="U1010" s="237" t="str">
        <f t="shared" si="33"/>
        <v>DUE COMM</v>
      </c>
      <c r="V1010" s="237" t="str">
        <f t="shared" si="16"/>
        <v> </v>
      </c>
      <c r="W1010" s="83"/>
      <c r="X1010" s="83"/>
      <c r="Y1010" s="83"/>
      <c r="Z1010" s="83"/>
      <c r="AA1010" s="83"/>
      <c r="AB1010" s="83"/>
      <c r="AC1010" s="83"/>
      <c r="AD1010" s="83"/>
      <c r="AE1010" s="83"/>
    </row>
    <row r="1011">
      <c r="A1011" s="233">
        <v>13783.0</v>
      </c>
      <c r="B1011" s="234" t="s">
        <v>7925</v>
      </c>
      <c r="C1011" s="231" t="b">
        <v>1</v>
      </c>
      <c r="D1011" s="243">
        <v>44519.0</v>
      </c>
      <c r="E1011" s="236" t="str">
        <f t="shared" si="1"/>
        <v>#VALUE!</v>
      </c>
      <c r="F1011" s="236" t="str">
        <f t="shared" si="2"/>
        <v>#VALUE!</v>
      </c>
      <c r="G1011" s="236" t="str">
        <f t="shared" si="3"/>
        <v>#VALUE!</v>
      </c>
      <c r="H1011" s="236" t="str">
        <f t="shared" si="4"/>
        <v>#VALUE!</v>
      </c>
      <c r="I1011" s="236" t="str">
        <f t="shared" si="5"/>
        <v>#VALUE!</v>
      </c>
      <c r="J1011" s="236" t="str">
        <f t="shared" si="6"/>
        <v>#VALUE!</v>
      </c>
      <c r="K1011" s="236" t="str">
        <f t="shared" si="7"/>
        <v>#VALUE!</v>
      </c>
      <c r="L1011" s="236" t="str">
        <f t="shared" si="8"/>
        <v>#VALUE!</v>
      </c>
      <c r="M1011" s="236" t="str">
        <f t="shared" si="9"/>
        <v>OPI RX</v>
      </c>
      <c r="N1011" s="236" t="str">
        <f t="shared" si="10"/>
        <v>#VALUE!</v>
      </c>
      <c r="O1011" s="236" t="str">
        <f t="shared" si="11"/>
        <v>#VALUE!</v>
      </c>
      <c r="P1011" s="237" t="str">
        <f t="shared" si="12"/>
        <v>OPIOIDS</v>
      </c>
      <c r="Q1011" s="234" t="b">
        <v>1</v>
      </c>
      <c r="R1011" s="237" t="str">
        <f t="shared" si="27"/>
        <v>HIGH</v>
      </c>
      <c r="S1011" s="238">
        <v>44165.0</v>
      </c>
      <c r="T1011" s="243">
        <f t="shared" si="30"/>
        <v>44519</v>
      </c>
      <c r="U1011" s="237" t="str">
        <f t="shared" si="33"/>
        <v>DUE COMM</v>
      </c>
      <c r="V1011" s="237" t="str">
        <f t="shared" si="16"/>
        <v> </v>
      </c>
      <c r="W1011" s="254"/>
      <c r="X1011" s="83"/>
      <c r="Y1011" s="83"/>
      <c r="Z1011" s="83"/>
      <c r="AA1011" s="83"/>
      <c r="AB1011" s="83"/>
      <c r="AC1011" s="83"/>
      <c r="AD1011" s="83"/>
      <c r="AE1011" s="83"/>
    </row>
    <row r="1012">
      <c r="A1012" s="233">
        <v>13785.0</v>
      </c>
      <c r="B1012" s="234" t="s">
        <v>7926</v>
      </c>
      <c r="C1012" s="230" t="b">
        <v>1</v>
      </c>
      <c r="D1012" s="243">
        <v>44435.0</v>
      </c>
      <c r="E1012" s="236" t="str">
        <f t="shared" si="1"/>
        <v>#VALUE!</v>
      </c>
      <c r="F1012" s="236" t="str">
        <f t="shared" si="2"/>
        <v>#VALUE!</v>
      </c>
      <c r="G1012" s="236" t="str">
        <f t="shared" si="3"/>
        <v>#VALUE!</v>
      </c>
      <c r="H1012" s="236" t="str">
        <f t="shared" si="4"/>
        <v>#VALUE!</v>
      </c>
      <c r="I1012" s="236" t="str">
        <f t="shared" si="5"/>
        <v>#VALUE!</v>
      </c>
      <c r="J1012" s="236" t="str">
        <f t="shared" si="6"/>
        <v>#VALUE!</v>
      </c>
      <c r="K1012" s="236" t="str">
        <f t="shared" si="7"/>
        <v>#VALUE!</v>
      </c>
      <c r="L1012" s="236" t="str">
        <f t="shared" si="8"/>
        <v>#VALUE!</v>
      </c>
      <c r="M1012" s="236" t="str">
        <f t="shared" si="9"/>
        <v>#VALUE!</v>
      </c>
      <c r="N1012" s="236" t="str">
        <f t="shared" si="10"/>
        <v>#VALUE!</v>
      </c>
      <c r="O1012" s="236" t="str">
        <f t="shared" si="11"/>
        <v>#VALUE!</v>
      </c>
      <c r="P1012" s="237" t="str">
        <f t="shared" si="12"/>
        <v>NO RX</v>
      </c>
      <c r="Q1012" s="237" t="b">
        <v>0</v>
      </c>
      <c r="R1012" s="237" t="str">
        <f t="shared" si="27"/>
        <v>LOW</v>
      </c>
      <c r="S1012" s="238"/>
      <c r="T1012" s="243">
        <f t="shared" si="30"/>
        <v>44435</v>
      </c>
      <c r="U1012" s="237" t="str">
        <f t="shared" si="33"/>
        <v>DUE COMM</v>
      </c>
      <c r="V1012" s="237" t="str">
        <f t="shared" si="16"/>
        <v> </v>
      </c>
      <c r="W1012" s="83"/>
      <c r="X1012" s="83"/>
      <c r="Y1012" s="83"/>
      <c r="Z1012" s="83"/>
      <c r="AA1012" s="83"/>
      <c r="AB1012" s="83"/>
      <c r="AC1012" s="83"/>
      <c r="AD1012" s="83"/>
      <c r="AE1012" s="83"/>
    </row>
    <row r="1013">
      <c r="A1013" s="233">
        <v>13798.0</v>
      </c>
      <c r="B1013" s="239" t="s">
        <v>7552</v>
      </c>
      <c r="C1013" s="231" t="b">
        <v>1</v>
      </c>
      <c r="D1013" s="235">
        <v>44601.0</v>
      </c>
      <c r="E1013" s="236" t="str">
        <f t="shared" si="1"/>
        <v>#VALUE!</v>
      </c>
      <c r="F1013" s="236" t="str">
        <f t="shared" si="2"/>
        <v>#VALUE!</v>
      </c>
      <c r="G1013" s="236" t="str">
        <f t="shared" si="3"/>
        <v>#VALUE!</v>
      </c>
      <c r="H1013" s="236" t="str">
        <f t="shared" si="4"/>
        <v>#VALUE!</v>
      </c>
      <c r="I1013" s="236" t="str">
        <f t="shared" si="5"/>
        <v>#VALUE!</v>
      </c>
      <c r="J1013" s="236" t="str">
        <f t="shared" si="6"/>
        <v>#VALUE!</v>
      </c>
      <c r="K1013" s="236" t="str">
        <f t="shared" si="7"/>
        <v>#VALUE!</v>
      </c>
      <c r="L1013" s="236" t="str">
        <f t="shared" si="8"/>
        <v>#VALUE!</v>
      </c>
      <c r="M1013" s="236" t="str">
        <f t="shared" si="9"/>
        <v>#VALUE!</v>
      </c>
      <c r="N1013" s="236" t="str">
        <f t="shared" si="10"/>
        <v>#VALUE!</v>
      </c>
      <c r="O1013" s="236" t="str">
        <f t="shared" si="11"/>
        <v>#VALUE!</v>
      </c>
      <c r="P1013" s="237" t="str">
        <f t="shared" si="12"/>
        <v>NO RX</v>
      </c>
      <c r="Q1013" s="237" t="b">
        <v>1</v>
      </c>
      <c r="R1013" s="237" t="str">
        <f t="shared" si="27"/>
        <v>HIGH</v>
      </c>
      <c r="S1013" s="238"/>
      <c r="T1013" s="243">
        <f t="shared" si="30"/>
        <v>44601</v>
      </c>
      <c r="U1013" s="237" t="str">
        <f t="shared" si="33"/>
        <v>DUE COMM</v>
      </c>
      <c r="V1013" s="237" t="str">
        <f t="shared" si="16"/>
        <v> </v>
      </c>
      <c r="W1013" s="83"/>
      <c r="X1013" s="83"/>
      <c r="Y1013" s="83"/>
      <c r="Z1013" s="83"/>
      <c r="AA1013" s="83"/>
      <c r="AB1013" s="83"/>
      <c r="AC1013" s="83"/>
      <c r="AD1013" s="83"/>
      <c r="AE1013" s="83"/>
    </row>
    <row r="1014">
      <c r="A1014" s="233">
        <v>13799.0</v>
      </c>
      <c r="B1014" s="234" t="s">
        <v>7927</v>
      </c>
      <c r="C1014" s="230" t="b">
        <v>0</v>
      </c>
      <c r="D1014" s="235" t="s">
        <v>7552</v>
      </c>
      <c r="E1014" s="236" t="str">
        <f t="shared" si="1"/>
        <v>#VALUE!</v>
      </c>
      <c r="F1014" s="236" t="str">
        <f t="shared" si="2"/>
        <v>#VALUE!</v>
      </c>
      <c r="G1014" s="236" t="str">
        <f t="shared" si="3"/>
        <v>#VALUE!</v>
      </c>
      <c r="H1014" s="236" t="str">
        <f t="shared" si="4"/>
        <v>#VALUE!</v>
      </c>
      <c r="I1014" s="236" t="str">
        <f t="shared" si="5"/>
        <v>#VALUE!</v>
      </c>
      <c r="J1014" s="236" t="str">
        <f t="shared" si="6"/>
        <v>#VALUE!</v>
      </c>
      <c r="K1014" s="236" t="str">
        <f t="shared" si="7"/>
        <v>#VALUE!</v>
      </c>
      <c r="L1014" s="236" t="str">
        <f t="shared" si="8"/>
        <v>#VALUE!</v>
      </c>
      <c r="M1014" s="236" t="str">
        <f t="shared" si="9"/>
        <v>#VALUE!</v>
      </c>
      <c r="N1014" s="236" t="str">
        <f t="shared" si="10"/>
        <v>#VALUE!</v>
      </c>
      <c r="O1014" s="236" t="str">
        <f t="shared" si="11"/>
        <v>#VALUE!</v>
      </c>
      <c r="P1014" s="237" t="str">
        <f t="shared" si="12"/>
        <v>NO RX</v>
      </c>
      <c r="Q1014" s="237" t="b">
        <v>0</v>
      </c>
      <c r="R1014" s="237" t="str">
        <f t="shared" si="27"/>
        <v>LOW</v>
      </c>
      <c r="S1014" s="238"/>
      <c r="T1014" s="238" t="str">
        <f t="shared" si="30"/>
        <v>  -  </v>
      </c>
      <c r="U1014" s="237" t="str">
        <f t="shared" si="33"/>
        <v>DUE COMM</v>
      </c>
      <c r="V1014" s="237" t="str">
        <f t="shared" si="16"/>
        <v> </v>
      </c>
      <c r="W1014" s="83"/>
      <c r="X1014" s="83"/>
      <c r="Y1014" s="83"/>
      <c r="Z1014" s="83"/>
      <c r="AA1014" s="83"/>
      <c r="AB1014" s="83"/>
      <c r="AC1014" s="83"/>
      <c r="AD1014" s="83"/>
      <c r="AE1014" s="83"/>
    </row>
    <row r="1015">
      <c r="A1015" s="244">
        <v>13800.0</v>
      </c>
      <c r="B1015" s="246" t="s">
        <v>7928</v>
      </c>
      <c r="C1015" s="231" t="b">
        <v>1</v>
      </c>
      <c r="D1015" s="235">
        <v>44577.0</v>
      </c>
      <c r="E1015" s="236" t="str">
        <f t="shared" si="1"/>
        <v>#VALUE!</v>
      </c>
      <c r="F1015" s="236" t="str">
        <f t="shared" si="2"/>
        <v>#VALUE!</v>
      </c>
      <c r="G1015" s="236" t="str">
        <f t="shared" si="3"/>
        <v>#VALUE!</v>
      </c>
      <c r="H1015" s="236" t="str">
        <f t="shared" si="4"/>
        <v>#VALUE!</v>
      </c>
      <c r="I1015" s="236" t="str">
        <f t="shared" si="5"/>
        <v>#VALUE!</v>
      </c>
      <c r="J1015" s="236" t="str">
        <f t="shared" si="6"/>
        <v>#VALUE!</v>
      </c>
      <c r="K1015" s="236" t="str">
        <f t="shared" si="7"/>
        <v>OPI RX</v>
      </c>
      <c r="L1015" s="236" t="str">
        <f t="shared" si="8"/>
        <v>#VALUE!</v>
      </c>
      <c r="M1015" s="236" t="str">
        <f t="shared" si="9"/>
        <v>#VALUE!</v>
      </c>
      <c r="N1015" s="236" t="str">
        <f t="shared" si="10"/>
        <v>#VALUE!</v>
      </c>
      <c r="O1015" s="236" t="str">
        <f t="shared" si="11"/>
        <v>#VALUE!</v>
      </c>
      <c r="P1015" s="237" t="str">
        <f t="shared" si="12"/>
        <v>OPIOIDS</v>
      </c>
      <c r="Q1015" s="237" t="b">
        <v>1</v>
      </c>
      <c r="R1015" s="237" t="str">
        <f t="shared" si="27"/>
        <v>HIGH</v>
      </c>
      <c r="S1015" s="238"/>
      <c r="T1015" s="243">
        <f t="shared" si="30"/>
        <v>44577</v>
      </c>
      <c r="U1015" s="237" t="str">
        <f t="shared" si="33"/>
        <v>DUE COMM</v>
      </c>
      <c r="V1015" s="237" t="str">
        <f t="shared" si="16"/>
        <v> </v>
      </c>
      <c r="W1015" s="83"/>
      <c r="X1015" s="83"/>
      <c r="Y1015" s="83"/>
      <c r="Z1015" s="83"/>
      <c r="AA1015" s="83"/>
      <c r="AB1015" s="83"/>
      <c r="AC1015" s="83"/>
      <c r="AD1015" s="83"/>
      <c r="AE1015" s="83"/>
    </row>
    <row r="1016">
      <c r="A1016" s="233">
        <v>13805.0</v>
      </c>
      <c r="B1016" s="234" t="s">
        <v>7594</v>
      </c>
      <c r="C1016" s="231" t="b">
        <v>0</v>
      </c>
      <c r="D1016" s="235" t="s">
        <v>7552</v>
      </c>
      <c r="E1016" s="236" t="str">
        <f t="shared" si="1"/>
        <v>OPI RX</v>
      </c>
      <c r="F1016" s="236" t="str">
        <f t="shared" si="2"/>
        <v>#VALUE!</v>
      </c>
      <c r="G1016" s="236" t="str">
        <f t="shared" si="3"/>
        <v>#VALUE!</v>
      </c>
      <c r="H1016" s="236" t="str">
        <f t="shared" si="4"/>
        <v>#VALUE!</v>
      </c>
      <c r="I1016" s="236" t="str">
        <f t="shared" si="5"/>
        <v>#VALUE!</v>
      </c>
      <c r="J1016" s="236" t="str">
        <f t="shared" si="6"/>
        <v>#VALUE!</v>
      </c>
      <c r="K1016" s="236" t="str">
        <f t="shared" si="7"/>
        <v>#VALUE!</v>
      </c>
      <c r="L1016" s="236" t="str">
        <f t="shared" si="8"/>
        <v>#VALUE!</v>
      </c>
      <c r="M1016" s="236" t="str">
        <f t="shared" si="9"/>
        <v>#VALUE!</v>
      </c>
      <c r="N1016" s="236" t="str">
        <f t="shared" si="10"/>
        <v>#VALUE!</v>
      </c>
      <c r="O1016" s="236" t="str">
        <f t="shared" si="11"/>
        <v>#VALUE!</v>
      </c>
      <c r="P1016" s="237" t="str">
        <f t="shared" si="12"/>
        <v>OPIOIDS</v>
      </c>
      <c r="Q1016" s="237" t="b">
        <v>0</v>
      </c>
      <c r="R1016" s="237" t="str">
        <f t="shared" si="27"/>
        <v>LOW</v>
      </c>
      <c r="S1016" s="238"/>
      <c r="T1016" s="238" t="str">
        <f t="shared" si="30"/>
        <v>  -  </v>
      </c>
      <c r="U1016" s="237" t="str">
        <f t="shared" si="33"/>
        <v>DUE COMM</v>
      </c>
      <c r="V1016" s="237" t="str">
        <f t="shared" si="16"/>
        <v> </v>
      </c>
      <c r="W1016" s="83"/>
      <c r="X1016" s="83"/>
      <c r="Y1016" s="83"/>
      <c r="Z1016" s="83"/>
      <c r="AA1016" s="83"/>
      <c r="AB1016" s="83"/>
      <c r="AC1016" s="83"/>
      <c r="AD1016" s="83"/>
      <c r="AE1016" s="83"/>
    </row>
    <row r="1017">
      <c r="A1017" s="244">
        <v>13809.0</v>
      </c>
      <c r="B1017" s="245" t="s">
        <v>7929</v>
      </c>
      <c r="C1017" s="231" t="b">
        <v>0</v>
      </c>
      <c r="D1017" s="235" t="s">
        <v>7552</v>
      </c>
      <c r="E1017" s="236" t="str">
        <f t="shared" si="1"/>
        <v>#VALUE!</v>
      </c>
      <c r="F1017" s="236" t="str">
        <f t="shared" si="2"/>
        <v>#VALUE!</v>
      </c>
      <c r="G1017" s="236" t="str">
        <f t="shared" si="3"/>
        <v>OPI RX</v>
      </c>
      <c r="H1017" s="236" t="str">
        <f t="shared" si="4"/>
        <v>#VALUE!</v>
      </c>
      <c r="I1017" s="236" t="str">
        <f t="shared" si="5"/>
        <v>#VALUE!</v>
      </c>
      <c r="J1017" s="236" t="str">
        <f t="shared" si="6"/>
        <v>#VALUE!</v>
      </c>
      <c r="K1017" s="236" t="str">
        <f t="shared" si="7"/>
        <v>#VALUE!</v>
      </c>
      <c r="L1017" s="236" t="str">
        <f t="shared" si="8"/>
        <v>#VALUE!</v>
      </c>
      <c r="M1017" s="236" t="str">
        <f t="shared" si="9"/>
        <v>#VALUE!</v>
      </c>
      <c r="N1017" s="236" t="str">
        <f t="shared" si="10"/>
        <v>#VALUE!</v>
      </c>
      <c r="O1017" s="236" t="str">
        <f t="shared" si="11"/>
        <v>#VALUE!</v>
      </c>
      <c r="P1017" s="237" t="str">
        <f t="shared" si="12"/>
        <v>OPIOIDS</v>
      </c>
      <c r="Q1017" s="237" t="b">
        <v>0</v>
      </c>
      <c r="R1017" s="237" t="str">
        <f t="shared" si="27"/>
        <v>LOW</v>
      </c>
      <c r="S1017" s="238"/>
      <c r="T1017" s="238" t="str">
        <f t="shared" si="30"/>
        <v>  -  </v>
      </c>
      <c r="U1017" s="237" t="str">
        <f t="shared" si="33"/>
        <v>DUE COMM</v>
      </c>
      <c r="V1017" s="237" t="str">
        <f t="shared" si="16"/>
        <v> </v>
      </c>
      <c r="W1017" s="83"/>
      <c r="X1017" s="83"/>
      <c r="Y1017" s="83"/>
      <c r="Z1017" s="83"/>
      <c r="AA1017" s="83"/>
      <c r="AB1017" s="83"/>
      <c r="AC1017" s="83"/>
      <c r="AD1017" s="83"/>
      <c r="AE1017" s="83"/>
    </row>
    <row r="1018">
      <c r="A1018" s="233">
        <v>13810.0</v>
      </c>
      <c r="B1018" s="234" t="s">
        <v>7606</v>
      </c>
      <c r="C1018" s="230" t="b">
        <v>0</v>
      </c>
      <c r="D1018" s="235" t="s">
        <v>7552</v>
      </c>
      <c r="E1018" s="236" t="str">
        <f t="shared" si="1"/>
        <v>#VALUE!</v>
      </c>
      <c r="F1018" s="236" t="str">
        <f t="shared" si="2"/>
        <v>#VALUE!</v>
      </c>
      <c r="G1018" s="236" t="str">
        <f t="shared" si="3"/>
        <v>#VALUE!</v>
      </c>
      <c r="H1018" s="236" t="str">
        <f t="shared" si="4"/>
        <v>#VALUE!</v>
      </c>
      <c r="I1018" s="236" t="str">
        <f t="shared" si="5"/>
        <v>#VALUE!</v>
      </c>
      <c r="J1018" s="236" t="str">
        <f t="shared" si="6"/>
        <v>#VALUE!</v>
      </c>
      <c r="K1018" s="236" t="str">
        <f t="shared" si="7"/>
        <v>#VALUE!</v>
      </c>
      <c r="L1018" s="236" t="str">
        <f t="shared" si="8"/>
        <v>#VALUE!</v>
      </c>
      <c r="M1018" s="236" t="str">
        <f t="shared" si="9"/>
        <v>OPI RX</v>
      </c>
      <c r="N1018" s="236" t="str">
        <f t="shared" si="10"/>
        <v>#VALUE!</v>
      </c>
      <c r="O1018" s="236" t="str">
        <f t="shared" si="11"/>
        <v>#VALUE!</v>
      </c>
      <c r="P1018" s="237" t="str">
        <f t="shared" si="12"/>
        <v>OPIOIDS</v>
      </c>
      <c r="Q1018" s="234" t="b">
        <v>0</v>
      </c>
      <c r="R1018" s="237" t="str">
        <f t="shared" si="27"/>
        <v>LOW</v>
      </c>
      <c r="S1018" s="238"/>
      <c r="T1018" s="238" t="str">
        <f t="shared" si="30"/>
        <v>  -  </v>
      </c>
      <c r="U1018" s="237" t="str">
        <f t="shared" si="33"/>
        <v>DUE COMM</v>
      </c>
      <c r="V1018" s="237" t="str">
        <f t="shared" si="16"/>
        <v> </v>
      </c>
      <c r="W1018" s="83"/>
      <c r="X1018" s="83"/>
      <c r="Y1018" s="83"/>
      <c r="Z1018" s="83"/>
      <c r="AA1018" s="83"/>
      <c r="AB1018" s="83"/>
      <c r="AC1018" s="83"/>
      <c r="AD1018" s="83"/>
      <c r="AE1018" s="83"/>
    </row>
    <row r="1019">
      <c r="A1019" s="241">
        <v>13819.0</v>
      </c>
      <c r="B1019" s="239" t="s">
        <v>7590</v>
      </c>
      <c r="C1019" s="231" t="b">
        <v>1</v>
      </c>
      <c r="D1019" s="235">
        <v>44596.0</v>
      </c>
      <c r="E1019" s="235" t="str">
        <f t="shared" si="1"/>
        <v>#VALUE!</v>
      </c>
      <c r="F1019" s="236" t="str">
        <f t="shared" si="2"/>
        <v>#VALUE!</v>
      </c>
      <c r="G1019" s="236" t="str">
        <f t="shared" si="3"/>
        <v>#VALUE!</v>
      </c>
      <c r="H1019" s="236" t="str">
        <f t="shared" si="4"/>
        <v>#VALUE!</v>
      </c>
      <c r="I1019" s="236" t="str">
        <f t="shared" si="5"/>
        <v>#VALUE!</v>
      </c>
      <c r="J1019" s="236" t="str">
        <f t="shared" si="6"/>
        <v>#VALUE!</v>
      </c>
      <c r="K1019" s="236" t="str">
        <f t="shared" si="7"/>
        <v>#VALUE!</v>
      </c>
      <c r="L1019" s="236" t="str">
        <f t="shared" si="8"/>
        <v>#VALUE!</v>
      </c>
      <c r="M1019" s="236" t="str">
        <f t="shared" si="9"/>
        <v>OPI RX</v>
      </c>
      <c r="N1019" s="236" t="str">
        <f t="shared" si="10"/>
        <v>#VALUE!</v>
      </c>
      <c r="O1019" s="236" t="str">
        <f t="shared" si="11"/>
        <v>#VALUE!</v>
      </c>
      <c r="P1019" s="237" t="str">
        <f t="shared" si="12"/>
        <v>OPIOIDS</v>
      </c>
      <c r="Q1019" s="239" t="b">
        <v>1</v>
      </c>
      <c r="R1019" s="237" t="str">
        <f t="shared" si="27"/>
        <v>HIGH</v>
      </c>
      <c r="S1019" s="242">
        <v>44559.0</v>
      </c>
      <c r="T1019" s="243">
        <f t="shared" si="30"/>
        <v>44596</v>
      </c>
      <c r="U1019" s="237"/>
      <c r="V1019" s="237" t="str">
        <f t="shared" si="16"/>
        <v> </v>
      </c>
      <c r="W1019" s="83"/>
      <c r="X1019" s="83"/>
      <c r="Y1019" s="83"/>
      <c r="Z1019" s="83"/>
      <c r="AA1019" s="83"/>
      <c r="AB1019" s="83"/>
      <c r="AC1019" s="83"/>
      <c r="AD1019" s="83"/>
      <c r="AE1019" s="83"/>
    </row>
    <row r="1020">
      <c r="A1020" s="233">
        <v>13821.0</v>
      </c>
      <c r="B1020" s="239" t="s">
        <v>7552</v>
      </c>
      <c r="C1020" s="230" t="b">
        <v>0</v>
      </c>
      <c r="D1020" s="235" t="s">
        <v>7552</v>
      </c>
      <c r="E1020" s="236" t="str">
        <f t="shared" si="1"/>
        <v>#VALUE!</v>
      </c>
      <c r="F1020" s="236" t="str">
        <f t="shared" si="2"/>
        <v>#VALUE!</v>
      </c>
      <c r="G1020" s="236" t="str">
        <f t="shared" si="3"/>
        <v>#VALUE!</v>
      </c>
      <c r="H1020" s="236" t="str">
        <f t="shared" si="4"/>
        <v>#VALUE!</v>
      </c>
      <c r="I1020" s="236" t="str">
        <f t="shared" si="5"/>
        <v>#VALUE!</v>
      </c>
      <c r="J1020" s="236" t="str">
        <f t="shared" si="6"/>
        <v>#VALUE!</v>
      </c>
      <c r="K1020" s="236" t="str">
        <f t="shared" si="7"/>
        <v>#VALUE!</v>
      </c>
      <c r="L1020" s="236" t="str">
        <f t="shared" si="8"/>
        <v>#VALUE!</v>
      </c>
      <c r="M1020" s="236" t="str">
        <f t="shared" si="9"/>
        <v>#VALUE!</v>
      </c>
      <c r="N1020" s="236" t="str">
        <f t="shared" si="10"/>
        <v>#VALUE!</v>
      </c>
      <c r="O1020" s="236" t="str">
        <f t="shared" si="11"/>
        <v>#VALUE!</v>
      </c>
      <c r="P1020" s="237" t="str">
        <f t="shared" si="12"/>
        <v>NO RX</v>
      </c>
      <c r="Q1020" s="234" t="b">
        <v>0</v>
      </c>
      <c r="R1020" s="237" t="str">
        <f t="shared" si="27"/>
        <v>LOW</v>
      </c>
      <c r="S1020" s="238"/>
      <c r="T1020" s="238" t="str">
        <f t="shared" si="30"/>
        <v>  -  </v>
      </c>
      <c r="U1020" s="237" t="str">
        <f t="shared" ref="U1020:U1028" si="34">if((days($Z$3,$S1020)/365)&gt;=1,"DUE COMM", " ")</f>
        <v>DUE COMM</v>
      </c>
      <c r="V1020" s="237" t="str">
        <f t="shared" si="16"/>
        <v> </v>
      </c>
      <c r="W1020" s="83"/>
      <c r="X1020" s="83"/>
      <c r="Y1020" s="83"/>
      <c r="Z1020" s="83"/>
      <c r="AA1020" s="83"/>
      <c r="AB1020" s="83"/>
      <c r="AC1020" s="83"/>
      <c r="AD1020" s="83"/>
      <c r="AE1020" s="83"/>
    </row>
    <row r="1021">
      <c r="A1021" s="244">
        <v>13830.0</v>
      </c>
      <c r="B1021" s="245" t="s">
        <v>7554</v>
      </c>
      <c r="C1021" s="231" t="b">
        <v>1</v>
      </c>
      <c r="D1021" s="235">
        <v>44628.0</v>
      </c>
      <c r="E1021" s="236" t="str">
        <f t="shared" si="1"/>
        <v>#VALUE!</v>
      </c>
      <c r="F1021" s="236" t="str">
        <f t="shared" si="2"/>
        <v>OPI RX</v>
      </c>
      <c r="G1021" s="236" t="str">
        <f t="shared" si="3"/>
        <v>OPI RX</v>
      </c>
      <c r="H1021" s="236" t="str">
        <f t="shared" si="4"/>
        <v>#VALUE!</v>
      </c>
      <c r="I1021" s="236" t="str">
        <f t="shared" si="5"/>
        <v>#VALUE!</v>
      </c>
      <c r="J1021" s="236" t="str">
        <f t="shared" si="6"/>
        <v>#VALUE!</v>
      </c>
      <c r="K1021" s="236" t="str">
        <f t="shared" si="7"/>
        <v>#VALUE!</v>
      </c>
      <c r="L1021" s="236" t="str">
        <f t="shared" si="8"/>
        <v>#VALUE!</v>
      </c>
      <c r="M1021" s="236" t="str">
        <f t="shared" si="9"/>
        <v>#VALUE!</v>
      </c>
      <c r="N1021" s="236" t="str">
        <f t="shared" si="10"/>
        <v>#VALUE!</v>
      </c>
      <c r="O1021" s="236" t="str">
        <f t="shared" si="11"/>
        <v>#VALUE!</v>
      </c>
      <c r="P1021" s="237" t="str">
        <f t="shared" si="12"/>
        <v>OPIOIDS</v>
      </c>
      <c r="Q1021" s="237" t="b">
        <v>1</v>
      </c>
      <c r="R1021" s="237" t="str">
        <f t="shared" si="27"/>
        <v>HIGH</v>
      </c>
      <c r="S1021" s="238"/>
      <c r="T1021" s="243">
        <f t="shared" si="30"/>
        <v>44628</v>
      </c>
      <c r="U1021" s="237" t="str">
        <f t="shared" si="34"/>
        <v>DUE COMM</v>
      </c>
      <c r="V1021" s="237" t="str">
        <f t="shared" si="16"/>
        <v> </v>
      </c>
      <c r="W1021" s="83"/>
      <c r="X1021" s="83"/>
      <c r="Y1021" s="83"/>
      <c r="Z1021" s="83"/>
      <c r="AA1021" s="83"/>
      <c r="AB1021" s="83"/>
      <c r="AC1021" s="83"/>
      <c r="AD1021" s="83"/>
      <c r="AE1021" s="83"/>
    </row>
    <row r="1022">
      <c r="A1022" s="244">
        <v>13835.0</v>
      </c>
      <c r="B1022" s="245" t="s">
        <v>7557</v>
      </c>
      <c r="C1022" s="230" t="b">
        <v>1</v>
      </c>
      <c r="D1022" s="243">
        <v>44531.0</v>
      </c>
      <c r="E1022" s="236" t="str">
        <f t="shared" si="1"/>
        <v>#VALUE!</v>
      </c>
      <c r="F1022" s="236" t="str">
        <f t="shared" si="2"/>
        <v>#VALUE!</v>
      </c>
      <c r="G1022" s="236" t="str">
        <f t="shared" si="3"/>
        <v>OPI RX</v>
      </c>
      <c r="H1022" s="236" t="str">
        <f t="shared" si="4"/>
        <v>#VALUE!</v>
      </c>
      <c r="I1022" s="236" t="str">
        <f t="shared" si="5"/>
        <v>#VALUE!</v>
      </c>
      <c r="J1022" s="236" t="str">
        <f t="shared" si="6"/>
        <v>#VALUE!</v>
      </c>
      <c r="K1022" s="236" t="str">
        <f t="shared" si="7"/>
        <v>#VALUE!</v>
      </c>
      <c r="L1022" s="236" t="str">
        <f t="shared" si="8"/>
        <v>#VALUE!</v>
      </c>
      <c r="M1022" s="236" t="str">
        <f t="shared" si="9"/>
        <v>#VALUE!</v>
      </c>
      <c r="N1022" s="236" t="str">
        <f t="shared" si="10"/>
        <v>#VALUE!</v>
      </c>
      <c r="O1022" s="236" t="str">
        <f t="shared" si="11"/>
        <v>#VALUE!</v>
      </c>
      <c r="P1022" s="237" t="str">
        <f t="shared" si="12"/>
        <v>OPIOIDS</v>
      </c>
      <c r="Q1022" s="237" t="b">
        <v>1</v>
      </c>
      <c r="R1022" s="237" t="str">
        <f t="shared" si="27"/>
        <v>HIGH</v>
      </c>
      <c r="S1022" s="238">
        <v>44165.0</v>
      </c>
      <c r="T1022" s="243">
        <f t="shared" si="30"/>
        <v>44531</v>
      </c>
      <c r="U1022" s="237" t="str">
        <f t="shared" si="34"/>
        <v>DUE COMM</v>
      </c>
      <c r="V1022" s="237" t="str">
        <f t="shared" si="16"/>
        <v> </v>
      </c>
      <c r="W1022" s="83"/>
      <c r="X1022" s="83"/>
      <c r="Y1022" s="83"/>
      <c r="Z1022" s="83"/>
      <c r="AA1022" s="83"/>
      <c r="AB1022" s="83"/>
      <c r="AC1022" s="83"/>
      <c r="AD1022" s="83"/>
      <c r="AE1022" s="83"/>
    </row>
    <row r="1023">
      <c r="A1023" s="233">
        <v>13837.0</v>
      </c>
      <c r="B1023" s="234" t="s">
        <v>7556</v>
      </c>
      <c r="C1023" s="230" t="b">
        <v>0</v>
      </c>
      <c r="D1023" s="235" t="s">
        <v>7552</v>
      </c>
      <c r="E1023" s="236" t="str">
        <f t="shared" si="1"/>
        <v>OPI RX</v>
      </c>
      <c r="F1023" s="236" t="str">
        <f t="shared" si="2"/>
        <v>#VALUE!</v>
      </c>
      <c r="G1023" s="236" t="str">
        <f t="shared" si="3"/>
        <v>#VALUE!</v>
      </c>
      <c r="H1023" s="236" t="str">
        <f t="shared" si="4"/>
        <v>#VALUE!</v>
      </c>
      <c r="I1023" s="236" t="str">
        <f t="shared" si="5"/>
        <v>#VALUE!</v>
      </c>
      <c r="J1023" s="236" t="str">
        <f t="shared" si="6"/>
        <v>#VALUE!</v>
      </c>
      <c r="K1023" s="236" t="str">
        <f t="shared" si="7"/>
        <v>#VALUE!</v>
      </c>
      <c r="L1023" s="236" t="str">
        <f t="shared" si="8"/>
        <v>#VALUE!</v>
      </c>
      <c r="M1023" s="236" t="str">
        <f t="shared" si="9"/>
        <v>#VALUE!</v>
      </c>
      <c r="N1023" s="236" t="str">
        <f t="shared" si="10"/>
        <v>#VALUE!</v>
      </c>
      <c r="O1023" s="236" t="str">
        <f t="shared" si="11"/>
        <v>#VALUE!</v>
      </c>
      <c r="P1023" s="237" t="str">
        <f t="shared" si="12"/>
        <v>OPIOIDS</v>
      </c>
      <c r="Q1023" s="237" t="b">
        <v>0</v>
      </c>
      <c r="R1023" s="237" t="str">
        <f t="shared" si="27"/>
        <v>LOW</v>
      </c>
      <c r="S1023" s="238"/>
      <c r="T1023" s="238" t="str">
        <f t="shared" si="30"/>
        <v>  -  </v>
      </c>
      <c r="U1023" s="237" t="str">
        <f t="shared" si="34"/>
        <v>DUE COMM</v>
      </c>
      <c r="V1023" s="237" t="str">
        <f t="shared" si="16"/>
        <v> </v>
      </c>
      <c r="W1023" s="83"/>
      <c r="X1023" s="83"/>
      <c r="Y1023" s="83"/>
      <c r="Z1023" s="83"/>
      <c r="AA1023" s="83"/>
      <c r="AB1023" s="83"/>
      <c r="AC1023" s="83"/>
      <c r="AD1023" s="83"/>
      <c r="AE1023" s="83"/>
    </row>
    <row r="1024">
      <c r="A1024" s="233">
        <v>13839.0</v>
      </c>
      <c r="B1024" s="234" t="s">
        <v>7930</v>
      </c>
      <c r="C1024" s="230" t="b">
        <v>1</v>
      </c>
      <c r="D1024" s="235">
        <v>44627.0</v>
      </c>
      <c r="E1024" s="236" t="str">
        <f t="shared" si="1"/>
        <v>#VALUE!</v>
      </c>
      <c r="F1024" s="236" t="str">
        <f t="shared" si="2"/>
        <v>#VALUE!</v>
      </c>
      <c r="G1024" s="236" t="str">
        <f t="shared" si="3"/>
        <v>OPI RX</v>
      </c>
      <c r="H1024" s="236" t="str">
        <f t="shared" si="4"/>
        <v>OPI RX</v>
      </c>
      <c r="I1024" s="236" t="str">
        <f t="shared" si="5"/>
        <v>#VALUE!</v>
      </c>
      <c r="J1024" s="236" t="str">
        <f t="shared" si="6"/>
        <v>#VALUE!</v>
      </c>
      <c r="K1024" s="236" t="str">
        <f t="shared" si="7"/>
        <v>#VALUE!</v>
      </c>
      <c r="L1024" s="236" t="str">
        <f t="shared" si="8"/>
        <v>#VALUE!</v>
      </c>
      <c r="M1024" s="236" t="str">
        <f t="shared" si="9"/>
        <v>OPI RX</v>
      </c>
      <c r="N1024" s="236" t="str">
        <f t="shared" si="10"/>
        <v>#VALUE!</v>
      </c>
      <c r="O1024" s="236" t="str">
        <f t="shared" si="11"/>
        <v>#VALUE!</v>
      </c>
      <c r="P1024" s="237" t="str">
        <f t="shared" si="12"/>
        <v>OPIOIDS</v>
      </c>
      <c r="Q1024" s="237" t="b">
        <v>1</v>
      </c>
      <c r="R1024" s="237" t="str">
        <f t="shared" si="27"/>
        <v>HIGH</v>
      </c>
      <c r="S1024" s="238"/>
      <c r="T1024" s="243">
        <f t="shared" si="30"/>
        <v>44627</v>
      </c>
      <c r="U1024" s="237" t="str">
        <f t="shared" si="34"/>
        <v>DUE COMM</v>
      </c>
      <c r="V1024" s="237" t="str">
        <f t="shared" si="16"/>
        <v> </v>
      </c>
      <c r="W1024" s="83"/>
      <c r="X1024" s="83"/>
      <c r="Y1024" s="83"/>
      <c r="Z1024" s="83"/>
      <c r="AA1024" s="83"/>
      <c r="AB1024" s="83"/>
      <c r="AC1024" s="83"/>
      <c r="AD1024" s="83"/>
      <c r="AE1024" s="83"/>
    </row>
    <row r="1025">
      <c r="A1025" s="244">
        <v>13843.0</v>
      </c>
      <c r="B1025" s="234" t="s">
        <v>7931</v>
      </c>
      <c r="C1025" s="230" t="b">
        <v>1</v>
      </c>
      <c r="D1025" s="243">
        <v>44390.0</v>
      </c>
      <c r="E1025" s="236" t="str">
        <f t="shared" si="1"/>
        <v>OPI RX</v>
      </c>
      <c r="F1025" s="236" t="str">
        <f t="shared" si="2"/>
        <v>#VALUE!</v>
      </c>
      <c r="G1025" s="236" t="str">
        <f t="shared" si="3"/>
        <v>#VALUE!</v>
      </c>
      <c r="H1025" s="236" t="str">
        <f t="shared" si="4"/>
        <v>#VALUE!</v>
      </c>
      <c r="I1025" s="236" t="str">
        <f t="shared" si="5"/>
        <v>#VALUE!</v>
      </c>
      <c r="J1025" s="236" t="str">
        <f t="shared" si="6"/>
        <v>#VALUE!</v>
      </c>
      <c r="K1025" s="236" t="str">
        <f t="shared" si="7"/>
        <v>#VALUE!</v>
      </c>
      <c r="L1025" s="236" t="str">
        <f t="shared" si="8"/>
        <v>#VALUE!</v>
      </c>
      <c r="M1025" s="236" t="str">
        <f t="shared" si="9"/>
        <v>OPI RX</v>
      </c>
      <c r="N1025" s="236" t="str">
        <f t="shared" si="10"/>
        <v>#VALUE!</v>
      </c>
      <c r="O1025" s="236" t="str">
        <f t="shared" si="11"/>
        <v>#VALUE!</v>
      </c>
      <c r="P1025" s="237" t="str">
        <f t="shared" si="12"/>
        <v>OPIOIDS</v>
      </c>
      <c r="Q1025" s="237" t="b">
        <v>0</v>
      </c>
      <c r="R1025" s="237" t="str">
        <f t="shared" si="27"/>
        <v>LOW</v>
      </c>
      <c r="S1025" s="238"/>
      <c r="T1025" s="243">
        <f t="shared" si="30"/>
        <v>44390</v>
      </c>
      <c r="U1025" s="237" t="str">
        <f t="shared" si="34"/>
        <v>DUE COMM</v>
      </c>
      <c r="V1025" s="237" t="str">
        <f t="shared" si="16"/>
        <v> </v>
      </c>
      <c r="W1025" s="83"/>
      <c r="X1025" s="83"/>
      <c r="Y1025" s="83"/>
      <c r="Z1025" s="83"/>
      <c r="AA1025" s="83"/>
      <c r="AB1025" s="83"/>
      <c r="AC1025" s="83"/>
      <c r="AD1025" s="83"/>
      <c r="AE1025" s="83"/>
    </row>
    <row r="1026">
      <c r="A1026" s="233">
        <v>13844.0</v>
      </c>
      <c r="B1026" s="239" t="s">
        <v>7552</v>
      </c>
      <c r="C1026" s="230" t="b">
        <v>1</v>
      </c>
      <c r="D1026" s="243">
        <v>44539.0</v>
      </c>
      <c r="E1026" s="236" t="str">
        <f t="shared" si="1"/>
        <v>#VALUE!</v>
      </c>
      <c r="F1026" s="236" t="str">
        <f t="shared" si="2"/>
        <v>#VALUE!</v>
      </c>
      <c r="G1026" s="236" t="str">
        <f t="shared" si="3"/>
        <v>#VALUE!</v>
      </c>
      <c r="H1026" s="236" t="str">
        <f t="shared" si="4"/>
        <v>#VALUE!</v>
      </c>
      <c r="I1026" s="236" t="str">
        <f t="shared" si="5"/>
        <v>#VALUE!</v>
      </c>
      <c r="J1026" s="236" t="str">
        <f t="shared" si="6"/>
        <v>#VALUE!</v>
      </c>
      <c r="K1026" s="236" t="str">
        <f t="shared" si="7"/>
        <v>#VALUE!</v>
      </c>
      <c r="L1026" s="236" t="str">
        <f t="shared" si="8"/>
        <v>#VALUE!</v>
      </c>
      <c r="M1026" s="236" t="str">
        <f t="shared" si="9"/>
        <v>#VALUE!</v>
      </c>
      <c r="N1026" s="236" t="str">
        <f t="shared" si="10"/>
        <v>#VALUE!</v>
      </c>
      <c r="O1026" s="236" t="str">
        <f t="shared" si="11"/>
        <v>#VALUE!</v>
      </c>
      <c r="P1026" s="237" t="str">
        <f t="shared" si="12"/>
        <v>NO RX</v>
      </c>
      <c r="Q1026" s="234" t="b">
        <v>0</v>
      </c>
      <c r="R1026" s="237" t="str">
        <f t="shared" si="27"/>
        <v>LOW</v>
      </c>
      <c r="S1026" s="238">
        <v>44159.0</v>
      </c>
      <c r="T1026" s="243">
        <f t="shared" si="30"/>
        <v>44539</v>
      </c>
      <c r="U1026" s="237" t="str">
        <f t="shared" si="34"/>
        <v>DUE COMM</v>
      </c>
      <c r="V1026" s="237" t="str">
        <f t="shared" si="16"/>
        <v> </v>
      </c>
      <c r="W1026" s="83"/>
      <c r="X1026" s="83"/>
      <c r="Y1026" s="83"/>
      <c r="Z1026" s="83"/>
      <c r="AA1026" s="83"/>
      <c r="AB1026" s="83"/>
      <c r="AC1026" s="83"/>
      <c r="AD1026" s="83"/>
      <c r="AE1026" s="83"/>
    </row>
    <row r="1027">
      <c r="A1027" s="233">
        <v>13847.0</v>
      </c>
      <c r="B1027" s="234" t="s">
        <v>7691</v>
      </c>
      <c r="C1027" s="231" t="b">
        <v>1</v>
      </c>
      <c r="D1027" s="235">
        <v>44627.0</v>
      </c>
      <c r="E1027" s="236" t="str">
        <f t="shared" si="1"/>
        <v>#VALUE!</v>
      </c>
      <c r="F1027" s="236" t="str">
        <f t="shared" si="2"/>
        <v>OPI RX</v>
      </c>
      <c r="G1027" s="236" t="str">
        <f t="shared" si="3"/>
        <v>#VALUE!</v>
      </c>
      <c r="H1027" s="236" t="str">
        <f t="shared" si="4"/>
        <v>#VALUE!</v>
      </c>
      <c r="I1027" s="236" t="str">
        <f t="shared" si="5"/>
        <v>#VALUE!</v>
      </c>
      <c r="J1027" s="236" t="str">
        <f t="shared" si="6"/>
        <v>#VALUE!</v>
      </c>
      <c r="K1027" s="236" t="str">
        <f t="shared" si="7"/>
        <v>#VALUE!</v>
      </c>
      <c r="L1027" s="236" t="str">
        <f t="shared" si="8"/>
        <v>#VALUE!</v>
      </c>
      <c r="M1027" s="236" t="str">
        <f t="shared" si="9"/>
        <v>#VALUE!</v>
      </c>
      <c r="N1027" s="236" t="str">
        <f t="shared" si="10"/>
        <v>#VALUE!</v>
      </c>
      <c r="O1027" s="236" t="str">
        <f t="shared" si="11"/>
        <v>#VALUE!</v>
      </c>
      <c r="P1027" s="237" t="str">
        <f t="shared" si="12"/>
        <v>OPIOIDS</v>
      </c>
      <c r="Q1027" s="237" t="b">
        <v>0</v>
      </c>
      <c r="R1027" s="237" t="str">
        <f t="shared" si="27"/>
        <v>LOW</v>
      </c>
      <c r="S1027" s="238">
        <v>44166.0</v>
      </c>
      <c r="T1027" s="243">
        <f t="shared" si="30"/>
        <v>44627</v>
      </c>
      <c r="U1027" s="237" t="str">
        <f t="shared" si="34"/>
        <v>DUE COMM</v>
      </c>
      <c r="V1027" s="237" t="str">
        <f t="shared" si="16"/>
        <v> </v>
      </c>
      <c r="W1027" s="83"/>
      <c r="X1027" s="83"/>
      <c r="Y1027" s="83"/>
      <c r="Z1027" s="83"/>
      <c r="AA1027" s="83"/>
      <c r="AB1027" s="83"/>
      <c r="AC1027" s="83"/>
      <c r="AD1027" s="83"/>
      <c r="AE1027" s="83"/>
    </row>
    <row r="1028">
      <c r="A1028" s="233">
        <v>13850.0</v>
      </c>
      <c r="B1028" s="239" t="s">
        <v>7566</v>
      </c>
      <c r="C1028" s="231" t="b">
        <v>1</v>
      </c>
      <c r="D1028" s="235">
        <v>44601.0</v>
      </c>
      <c r="E1028" s="236" t="str">
        <f t="shared" si="1"/>
        <v>#VALUE!</v>
      </c>
      <c r="F1028" s="236" t="str">
        <f t="shared" si="2"/>
        <v>OPI RX</v>
      </c>
      <c r="G1028" s="236" t="str">
        <f t="shared" si="3"/>
        <v>#VALUE!</v>
      </c>
      <c r="H1028" s="236" t="str">
        <f t="shared" si="4"/>
        <v>#VALUE!</v>
      </c>
      <c r="I1028" s="236" t="str">
        <f t="shared" si="5"/>
        <v>#VALUE!</v>
      </c>
      <c r="J1028" s="236" t="str">
        <f t="shared" si="6"/>
        <v>#VALUE!</v>
      </c>
      <c r="K1028" s="236" t="str">
        <f t="shared" si="7"/>
        <v>#VALUE!</v>
      </c>
      <c r="L1028" s="236" t="str">
        <f t="shared" si="8"/>
        <v>#VALUE!</v>
      </c>
      <c r="M1028" s="236" t="str">
        <f t="shared" si="9"/>
        <v>#VALUE!</v>
      </c>
      <c r="N1028" s="236" t="str">
        <f t="shared" si="10"/>
        <v>#VALUE!</v>
      </c>
      <c r="O1028" s="236" t="str">
        <f t="shared" si="11"/>
        <v>#VALUE!</v>
      </c>
      <c r="P1028" s="237" t="str">
        <f t="shared" si="12"/>
        <v>OPIOIDS</v>
      </c>
      <c r="Q1028" s="237" t="b">
        <v>0</v>
      </c>
      <c r="R1028" s="237" t="str">
        <f t="shared" si="27"/>
        <v>LOW</v>
      </c>
      <c r="S1028" s="238">
        <v>44166.0</v>
      </c>
      <c r="T1028" s="243">
        <f t="shared" si="30"/>
        <v>44601</v>
      </c>
      <c r="U1028" s="237" t="str">
        <f t="shared" si="34"/>
        <v>DUE COMM</v>
      </c>
      <c r="V1028" s="237" t="str">
        <f t="shared" si="16"/>
        <v> </v>
      </c>
      <c r="W1028" s="83"/>
      <c r="X1028" s="83"/>
      <c r="Y1028" s="83"/>
      <c r="Z1028" s="83"/>
      <c r="AA1028" s="83"/>
      <c r="AB1028" s="83"/>
      <c r="AC1028" s="83"/>
      <c r="AD1028" s="83"/>
      <c r="AE1028" s="83"/>
    </row>
    <row r="1029">
      <c r="A1029" s="241">
        <v>13853.0</v>
      </c>
      <c r="B1029" s="239" t="s">
        <v>7601</v>
      </c>
      <c r="C1029" s="231" t="b">
        <v>1</v>
      </c>
      <c r="D1029" s="235">
        <v>44596.0</v>
      </c>
      <c r="E1029" s="235" t="str">
        <f t="shared" si="1"/>
        <v>#VALUE!</v>
      </c>
      <c r="F1029" s="236" t="str">
        <f t="shared" si="2"/>
        <v>OPI RX</v>
      </c>
      <c r="G1029" s="236" t="str">
        <f t="shared" si="3"/>
        <v>#VALUE!</v>
      </c>
      <c r="H1029" s="236" t="str">
        <f t="shared" si="4"/>
        <v>#VALUE!</v>
      </c>
      <c r="I1029" s="236" t="str">
        <f t="shared" si="5"/>
        <v>#VALUE!</v>
      </c>
      <c r="J1029" s="236" t="str">
        <f t="shared" si="6"/>
        <v>#VALUE!</v>
      </c>
      <c r="K1029" s="236" t="str">
        <f t="shared" si="7"/>
        <v>#VALUE!</v>
      </c>
      <c r="L1029" s="236" t="str">
        <f t="shared" si="8"/>
        <v>#VALUE!</v>
      </c>
      <c r="M1029" s="236" t="str">
        <f t="shared" si="9"/>
        <v>#VALUE!</v>
      </c>
      <c r="N1029" s="236" t="str">
        <f t="shared" si="10"/>
        <v>#VALUE!</v>
      </c>
      <c r="O1029" s="236" t="str">
        <f t="shared" si="11"/>
        <v>#VALUE!</v>
      </c>
      <c r="P1029" s="237" t="str">
        <f t="shared" si="12"/>
        <v>OPIOIDS</v>
      </c>
      <c r="Q1029" s="234" t="b">
        <v>0</v>
      </c>
      <c r="R1029" s="237" t="str">
        <f t="shared" si="27"/>
        <v>LOW</v>
      </c>
      <c r="S1029" s="242">
        <v>44559.0</v>
      </c>
      <c r="T1029" s="243">
        <f t="shared" si="30"/>
        <v>44596</v>
      </c>
      <c r="U1029" s="237"/>
      <c r="V1029" s="237" t="str">
        <f t="shared" si="16"/>
        <v> </v>
      </c>
      <c r="W1029" s="83"/>
      <c r="X1029" s="83"/>
      <c r="Y1029" s="83"/>
      <c r="Z1029" s="83"/>
      <c r="AA1029" s="83"/>
      <c r="AB1029" s="83"/>
      <c r="AC1029" s="83"/>
      <c r="AD1029" s="83"/>
      <c r="AE1029" s="83"/>
    </row>
    <row r="1030">
      <c r="A1030" s="244">
        <v>13860.0</v>
      </c>
      <c r="B1030" s="245" t="s">
        <v>7569</v>
      </c>
      <c r="C1030" s="230" t="b">
        <v>1</v>
      </c>
      <c r="D1030" s="235">
        <v>44616.0</v>
      </c>
      <c r="E1030" s="236" t="str">
        <f t="shared" si="1"/>
        <v>#VALUE!</v>
      </c>
      <c r="F1030" s="236" t="str">
        <f t="shared" si="2"/>
        <v>#VALUE!</v>
      </c>
      <c r="G1030" s="236" t="str">
        <f t="shared" si="3"/>
        <v>OPI RX</v>
      </c>
      <c r="H1030" s="236" t="str">
        <f t="shared" si="4"/>
        <v>#VALUE!</v>
      </c>
      <c r="I1030" s="236" t="str">
        <f t="shared" si="5"/>
        <v>#VALUE!</v>
      </c>
      <c r="J1030" s="236" t="str">
        <f t="shared" si="6"/>
        <v>#VALUE!</v>
      </c>
      <c r="K1030" s="236" t="str">
        <f t="shared" si="7"/>
        <v>#VALUE!</v>
      </c>
      <c r="L1030" s="236" t="str">
        <f t="shared" si="8"/>
        <v>#VALUE!</v>
      </c>
      <c r="M1030" s="236" t="str">
        <f t="shared" si="9"/>
        <v>#VALUE!</v>
      </c>
      <c r="N1030" s="236" t="str">
        <f t="shared" si="10"/>
        <v>#VALUE!</v>
      </c>
      <c r="O1030" s="236" t="str">
        <f t="shared" si="11"/>
        <v>#VALUE!</v>
      </c>
      <c r="P1030" s="237" t="str">
        <f t="shared" si="12"/>
        <v>OPIOIDS</v>
      </c>
      <c r="Q1030" s="237" t="b">
        <v>0</v>
      </c>
      <c r="R1030" s="237" t="str">
        <f t="shared" si="27"/>
        <v>LOW</v>
      </c>
      <c r="S1030" s="238">
        <v>44166.0</v>
      </c>
      <c r="T1030" s="243">
        <f t="shared" si="30"/>
        <v>44616</v>
      </c>
      <c r="U1030" s="237" t="str">
        <f t="shared" ref="U1030:U1044" si="35">if((days($Z$3,$S1030)/365)&gt;=1,"DUE COMM", " ")</f>
        <v>DUE COMM</v>
      </c>
      <c r="V1030" s="237" t="str">
        <f t="shared" si="16"/>
        <v> </v>
      </c>
      <c r="W1030" s="83"/>
      <c r="X1030" s="83"/>
      <c r="Y1030" s="83"/>
      <c r="Z1030" s="83"/>
      <c r="AA1030" s="83"/>
      <c r="AB1030" s="83"/>
      <c r="AC1030" s="83"/>
      <c r="AD1030" s="83"/>
      <c r="AE1030" s="83"/>
    </row>
    <row r="1031">
      <c r="A1031" s="233">
        <v>13861.0</v>
      </c>
      <c r="B1031" s="234" t="s">
        <v>7570</v>
      </c>
      <c r="C1031" s="230" t="b">
        <v>1</v>
      </c>
      <c r="D1031" s="243">
        <v>44404.0</v>
      </c>
      <c r="E1031" s="236" t="str">
        <f t="shared" si="1"/>
        <v>#VALUE!</v>
      </c>
      <c r="F1031" s="236" t="str">
        <f t="shared" si="2"/>
        <v>#VALUE!</v>
      </c>
      <c r="G1031" s="236" t="str">
        <f t="shared" si="3"/>
        <v>#VALUE!</v>
      </c>
      <c r="H1031" s="236" t="str">
        <f t="shared" si="4"/>
        <v>#VALUE!</v>
      </c>
      <c r="I1031" s="236" t="str">
        <f t="shared" si="5"/>
        <v>#VALUE!</v>
      </c>
      <c r="J1031" s="236" t="str">
        <f t="shared" si="6"/>
        <v>#VALUE!</v>
      </c>
      <c r="K1031" s="236" t="str">
        <f t="shared" si="7"/>
        <v>#VALUE!</v>
      </c>
      <c r="L1031" s="236" t="str">
        <f t="shared" si="8"/>
        <v>#VALUE!</v>
      </c>
      <c r="M1031" s="236" t="str">
        <f t="shared" si="9"/>
        <v>#VALUE!</v>
      </c>
      <c r="N1031" s="236" t="str">
        <f t="shared" si="10"/>
        <v>#VALUE!</v>
      </c>
      <c r="O1031" s="236" t="str">
        <f t="shared" si="11"/>
        <v>#VALUE!</v>
      </c>
      <c r="P1031" s="237" t="str">
        <f t="shared" si="12"/>
        <v>NO RX</v>
      </c>
      <c r="Q1031" s="234" t="b">
        <v>0</v>
      </c>
      <c r="R1031" s="237" t="str">
        <f t="shared" si="27"/>
        <v>LOW</v>
      </c>
      <c r="S1031" s="238"/>
      <c r="T1031" s="243">
        <f t="shared" si="30"/>
        <v>44404</v>
      </c>
      <c r="U1031" s="237" t="str">
        <f t="shared" si="35"/>
        <v>DUE COMM</v>
      </c>
      <c r="V1031" s="237" t="str">
        <f t="shared" si="16"/>
        <v> </v>
      </c>
      <c r="W1031" s="83"/>
      <c r="X1031" s="83"/>
      <c r="Y1031" s="83"/>
      <c r="Z1031" s="83"/>
      <c r="AA1031" s="83"/>
      <c r="AB1031" s="83"/>
      <c r="AC1031" s="83"/>
      <c r="AD1031" s="83"/>
      <c r="AE1031" s="83"/>
    </row>
    <row r="1032">
      <c r="A1032" s="253">
        <v>13863.0</v>
      </c>
      <c r="B1032" s="237" t="s">
        <v>7932</v>
      </c>
      <c r="C1032" s="230" t="b">
        <v>1</v>
      </c>
      <c r="D1032" s="235">
        <v>44591.0</v>
      </c>
      <c r="E1032" s="236" t="str">
        <f t="shared" si="1"/>
        <v>#VALUE!</v>
      </c>
      <c r="F1032" s="236" t="str">
        <f t="shared" si="2"/>
        <v>#VALUE!</v>
      </c>
      <c r="G1032" s="236" t="str">
        <f t="shared" si="3"/>
        <v>#VALUE!</v>
      </c>
      <c r="H1032" s="236" t="str">
        <f t="shared" si="4"/>
        <v>#VALUE!</v>
      </c>
      <c r="I1032" s="236" t="str">
        <f t="shared" si="5"/>
        <v>#VALUE!</v>
      </c>
      <c r="J1032" s="236" t="str">
        <f t="shared" si="6"/>
        <v>#VALUE!</v>
      </c>
      <c r="K1032" s="236" t="str">
        <f t="shared" si="7"/>
        <v>#VALUE!</v>
      </c>
      <c r="L1032" s="236" t="str">
        <f t="shared" si="8"/>
        <v>#VALUE!</v>
      </c>
      <c r="M1032" s="236" t="str">
        <f t="shared" si="9"/>
        <v>OPI RX</v>
      </c>
      <c r="N1032" s="236" t="str">
        <f t="shared" si="10"/>
        <v>#VALUE!</v>
      </c>
      <c r="O1032" s="236" t="str">
        <f t="shared" si="11"/>
        <v>#VALUE!</v>
      </c>
      <c r="P1032" s="237" t="str">
        <f t="shared" si="12"/>
        <v>OPIOIDS</v>
      </c>
      <c r="Q1032" s="237" t="b">
        <v>0</v>
      </c>
      <c r="R1032" s="237" t="str">
        <f t="shared" si="27"/>
        <v>LOW</v>
      </c>
      <c r="S1032" s="238"/>
      <c r="T1032" s="243">
        <f t="shared" si="30"/>
        <v>44591</v>
      </c>
      <c r="U1032" s="237" t="str">
        <f t="shared" si="35"/>
        <v>DUE COMM</v>
      </c>
      <c r="V1032" s="237" t="str">
        <f t="shared" si="16"/>
        <v> </v>
      </c>
      <c r="W1032" s="83"/>
      <c r="X1032" s="83"/>
      <c r="Y1032" s="83"/>
      <c r="Z1032" s="83"/>
      <c r="AA1032" s="83"/>
      <c r="AB1032" s="83"/>
      <c r="AC1032" s="83"/>
      <c r="AD1032" s="83"/>
      <c r="AE1032" s="83"/>
    </row>
    <row r="1033">
      <c r="A1033" s="233">
        <v>13866.0</v>
      </c>
      <c r="B1033" s="234" t="s">
        <v>7580</v>
      </c>
      <c r="C1033" s="231" t="b">
        <v>1</v>
      </c>
      <c r="D1033" s="243">
        <v>44384.0</v>
      </c>
      <c r="E1033" s="236" t="str">
        <f t="shared" si="1"/>
        <v>#VALUE!</v>
      </c>
      <c r="F1033" s="236" t="str">
        <f t="shared" si="2"/>
        <v>#VALUE!</v>
      </c>
      <c r="G1033" s="236" t="str">
        <f t="shared" si="3"/>
        <v>#VALUE!</v>
      </c>
      <c r="H1033" s="236" t="str">
        <f t="shared" si="4"/>
        <v>#VALUE!</v>
      </c>
      <c r="I1033" s="236" t="str">
        <f t="shared" si="5"/>
        <v>#VALUE!</v>
      </c>
      <c r="J1033" s="236" t="str">
        <f t="shared" si="6"/>
        <v>#VALUE!</v>
      </c>
      <c r="K1033" s="236" t="str">
        <f t="shared" si="7"/>
        <v>#VALUE!</v>
      </c>
      <c r="L1033" s="236" t="str">
        <f t="shared" si="8"/>
        <v>#VALUE!</v>
      </c>
      <c r="M1033" s="236" t="str">
        <f t="shared" si="9"/>
        <v>OPI RX</v>
      </c>
      <c r="N1033" s="236" t="str">
        <f t="shared" si="10"/>
        <v>#VALUE!</v>
      </c>
      <c r="O1033" s="236" t="str">
        <f t="shared" si="11"/>
        <v>#VALUE!</v>
      </c>
      <c r="P1033" s="237" t="str">
        <f t="shared" si="12"/>
        <v>OPIOIDS</v>
      </c>
      <c r="Q1033" s="237" t="b">
        <v>0</v>
      </c>
      <c r="R1033" s="237" t="str">
        <f t="shared" si="27"/>
        <v>LOW</v>
      </c>
      <c r="S1033" s="238"/>
      <c r="T1033" s="243">
        <f t="shared" si="30"/>
        <v>44384</v>
      </c>
      <c r="U1033" s="237" t="str">
        <f t="shared" si="35"/>
        <v>DUE COMM</v>
      </c>
      <c r="V1033" s="237" t="str">
        <f t="shared" si="16"/>
        <v> </v>
      </c>
      <c r="W1033" s="83"/>
      <c r="X1033" s="83"/>
      <c r="Y1033" s="83"/>
      <c r="Z1033" s="83"/>
      <c r="AA1033" s="83"/>
      <c r="AB1033" s="83"/>
      <c r="AC1033" s="83"/>
      <c r="AD1033" s="83"/>
      <c r="AE1033" s="83"/>
    </row>
    <row r="1034">
      <c r="A1034" s="233">
        <v>13880.0</v>
      </c>
      <c r="B1034" s="234" t="s">
        <v>7630</v>
      </c>
      <c r="C1034" s="231" t="b">
        <v>1</v>
      </c>
      <c r="D1034" s="235">
        <v>44638.0</v>
      </c>
      <c r="E1034" s="236" t="str">
        <f t="shared" si="1"/>
        <v>#VALUE!</v>
      </c>
      <c r="F1034" s="236" t="str">
        <f t="shared" si="2"/>
        <v>#VALUE!</v>
      </c>
      <c r="G1034" s="236" t="str">
        <f t="shared" si="3"/>
        <v>#VALUE!</v>
      </c>
      <c r="H1034" s="236" t="str">
        <f t="shared" si="4"/>
        <v>#VALUE!</v>
      </c>
      <c r="I1034" s="236" t="str">
        <f t="shared" si="5"/>
        <v>#VALUE!</v>
      </c>
      <c r="J1034" s="236" t="str">
        <f t="shared" si="6"/>
        <v>#VALUE!</v>
      </c>
      <c r="K1034" s="236" t="str">
        <f t="shared" si="7"/>
        <v>#VALUE!</v>
      </c>
      <c r="L1034" s="236" t="str">
        <f t="shared" si="8"/>
        <v>#VALUE!</v>
      </c>
      <c r="M1034" s="236" t="str">
        <f t="shared" si="9"/>
        <v>#VALUE!</v>
      </c>
      <c r="N1034" s="236" t="str">
        <f t="shared" si="10"/>
        <v>#VALUE!</v>
      </c>
      <c r="O1034" s="236" t="str">
        <f t="shared" si="11"/>
        <v>#VALUE!</v>
      </c>
      <c r="P1034" s="237" t="str">
        <f t="shared" si="12"/>
        <v>NO RX</v>
      </c>
      <c r="Q1034" s="237" t="b">
        <v>1</v>
      </c>
      <c r="R1034" s="237" t="str">
        <f t="shared" si="27"/>
        <v>HIGH</v>
      </c>
      <c r="S1034" s="238">
        <v>44165.0</v>
      </c>
      <c r="T1034" s="243">
        <f t="shared" si="30"/>
        <v>44638</v>
      </c>
      <c r="U1034" s="237" t="str">
        <f t="shared" si="35"/>
        <v>DUE COMM</v>
      </c>
      <c r="V1034" s="237" t="str">
        <f t="shared" si="16"/>
        <v> </v>
      </c>
      <c r="W1034" s="83"/>
      <c r="X1034" s="83"/>
      <c r="Y1034" s="83"/>
      <c r="Z1034" s="83"/>
      <c r="AA1034" s="83"/>
      <c r="AB1034" s="83"/>
      <c r="AC1034" s="83"/>
      <c r="AD1034" s="83"/>
      <c r="AE1034" s="83"/>
    </row>
    <row r="1035">
      <c r="A1035" s="233">
        <v>13881.0</v>
      </c>
      <c r="B1035" s="239" t="s">
        <v>7552</v>
      </c>
      <c r="C1035" s="230" t="b">
        <v>0</v>
      </c>
      <c r="D1035" s="235" t="s">
        <v>7552</v>
      </c>
      <c r="E1035" s="236" t="str">
        <f t="shared" si="1"/>
        <v>#VALUE!</v>
      </c>
      <c r="F1035" s="236" t="str">
        <f t="shared" si="2"/>
        <v>#VALUE!</v>
      </c>
      <c r="G1035" s="236" t="str">
        <f t="shared" si="3"/>
        <v>#VALUE!</v>
      </c>
      <c r="H1035" s="236" t="str">
        <f t="shared" si="4"/>
        <v>#VALUE!</v>
      </c>
      <c r="I1035" s="236" t="str">
        <f t="shared" si="5"/>
        <v>#VALUE!</v>
      </c>
      <c r="J1035" s="236" t="str">
        <f t="shared" si="6"/>
        <v>#VALUE!</v>
      </c>
      <c r="K1035" s="236" t="str">
        <f t="shared" si="7"/>
        <v>#VALUE!</v>
      </c>
      <c r="L1035" s="236" t="str">
        <f t="shared" si="8"/>
        <v>#VALUE!</v>
      </c>
      <c r="M1035" s="236" t="str">
        <f t="shared" si="9"/>
        <v>#VALUE!</v>
      </c>
      <c r="N1035" s="236" t="str">
        <f t="shared" si="10"/>
        <v>#VALUE!</v>
      </c>
      <c r="O1035" s="236" t="str">
        <f t="shared" si="11"/>
        <v>#VALUE!</v>
      </c>
      <c r="P1035" s="237" t="str">
        <f t="shared" si="12"/>
        <v>NO RX</v>
      </c>
      <c r="Q1035" s="237" t="b">
        <v>0</v>
      </c>
      <c r="R1035" s="237" t="str">
        <f t="shared" si="27"/>
        <v>LOW</v>
      </c>
      <c r="S1035" s="238"/>
      <c r="T1035" s="238" t="str">
        <f t="shared" si="30"/>
        <v>  -  </v>
      </c>
      <c r="U1035" s="237" t="str">
        <f t="shared" si="35"/>
        <v>DUE COMM</v>
      </c>
      <c r="V1035" s="237" t="str">
        <f t="shared" si="16"/>
        <v> </v>
      </c>
      <c r="W1035" s="83"/>
      <c r="X1035" s="83"/>
      <c r="Y1035" s="83"/>
      <c r="Z1035" s="83"/>
      <c r="AA1035" s="83"/>
      <c r="AB1035" s="83"/>
      <c r="AC1035" s="83"/>
      <c r="AD1035" s="83"/>
      <c r="AE1035" s="83"/>
    </row>
    <row r="1036">
      <c r="A1036" s="233">
        <v>13884.0</v>
      </c>
      <c r="B1036" s="234" t="s">
        <v>7762</v>
      </c>
      <c r="C1036" s="231" t="b">
        <v>1</v>
      </c>
      <c r="D1036" s="235">
        <v>44628.0</v>
      </c>
      <c r="E1036" s="236" t="str">
        <f t="shared" si="1"/>
        <v>#VALUE!</v>
      </c>
      <c r="F1036" s="236" t="str">
        <f t="shared" si="2"/>
        <v>#VALUE!</v>
      </c>
      <c r="G1036" s="236" t="str">
        <f t="shared" si="3"/>
        <v>OPI RX</v>
      </c>
      <c r="H1036" s="236" t="str">
        <f t="shared" si="4"/>
        <v>#VALUE!</v>
      </c>
      <c r="I1036" s="236" t="str">
        <f t="shared" si="5"/>
        <v>#VALUE!</v>
      </c>
      <c r="J1036" s="236" t="str">
        <f t="shared" si="6"/>
        <v>#VALUE!</v>
      </c>
      <c r="K1036" s="236" t="str">
        <f t="shared" si="7"/>
        <v>#VALUE!</v>
      </c>
      <c r="L1036" s="236" t="str">
        <f t="shared" si="8"/>
        <v>#VALUE!</v>
      </c>
      <c r="M1036" s="236" t="str">
        <f t="shared" si="9"/>
        <v>#VALUE!</v>
      </c>
      <c r="N1036" s="236" t="str">
        <f t="shared" si="10"/>
        <v>#VALUE!</v>
      </c>
      <c r="O1036" s="236" t="str">
        <f t="shared" si="11"/>
        <v>#VALUE!</v>
      </c>
      <c r="P1036" s="237" t="str">
        <f t="shared" si="12"/>
        <v>OPIOIDS</v>
      </c>
      <c r="Q1036" s="237" t="b">
        <v>0</v>
      </c>
      <c r="R1036" s="237" t="str">
        <f t="shared" si="27"/>
        <v>LOW</v>
      </c>
      <c r="S1036" s="238">
        <v>44272.0</v>
      </c>
      <c r="T1036" s="243">
        <f t="shared" si="30"/>
        <v>44628</v>
      </c>
      <c r="U1036" s="237" t="str">
        <f t="shared" si="35"/>
        <v>DUE COMM</v>
      </c>
      <c r="V1036" s="237" t="str">
        <f t="shared" si="16"/>
        <v> </v>
      </c>
      <c r="W1036" s="83"/>
      <c r="X1036" s="83"/>
      <c r="Y1036" s="83"/>
      <c r="Z1036" s="83"/>
      <c r="AA1036" s="83"/>
      <c r="AB1036" s="83"/>
      <c r="AC1036" s="83"/>
      <c r="AD1036" s="83"/>
      <c r="AE1036" s="83"/>
    </row>
    <row r="1037">
      <c r="A1037" s="244">
        <v>13885.0</v>
      </c>
      <c r="B1037" s="245" t="s">
        <v>7933</v>
      </c>
      <c r="C1037" s="231" t="b">
        <v>1</v>
      </c>
      <c r="D1037" s="235">
        <v>44614.0</v>
      </c>
      <c r="E1037" s="236" t="str">
        <f t="shared" si="1"/>
        <v>#VALUE!</v>
      </c>
      <c r="F1037" s="236" t="str">
        <f t="shared" si="2"/>
        <v>OPI RX</v>
      </c>
      <c r="G1037" s="236" t="str">
        <f t="shared" si="3"/>
        <v>#VALUE!</v>
      </c>
      <c r="H1037" s="236" t="str">
        <f t="shared" si="4"/>
        <v>OPI RX</v>
      </c>
      <c r="I1037" s="236" t="str">
        <f t="shared" si="5"/>
        <v>#VALUE!</v>
      </c>
      <c r="J1037" s="236" t="str">
        <f t="shared" si="6"/>
        <v>#VALUE!</v>
      </c>
      <c r="K1037" s="236" t="str">
        <f t="shared" si="7"/>
        <v>#VALUE!</v>
      </c>
      <c r="L1037" s="236" t="str">
        <f t="shared" si="8"/>
        <v>#VALUE!</v>
      </c>
      <c r="M1037" s="236" t="str">
        <f t="shared" si="9"/>
        <v>#VALUE!</v>
      </c>
      <c r="N1037" s="236" t="str">
        <f t="shared" si="10"/>
        <v>#VALUE!</v>
      </c>
      <c r="O1037" s="236" t="str">
        <f t="shared" si="11"/>
        <v>#VALUE!</v>
      </c>
      <c r="P1037" s="237" t="str">
        <f t="shared" si="12"/>
        <v>OPIOIDS</v>
      </c>
      <c r="Q1037" s="237" t="b">
        <v>1</v>
      </c>
      <c r="R1037" s="237" t="str">
        <f t="shared" si="27"/>
        <v>HIGH</v>
      </c>
      <c r="S1037" s="238">
        <v>44172.0</v>
      </c>
      <c r="T1037" s="243">
        <f t="shared" si="30"/>
        <v>44614</v>
      </c>
      <c r="U1037" s="237" t="str">
        <f t="shared" si="35"/>
        <v>DUE COMM</v>
      </c>
      <c r="V1037" s="237" t="str">
        <f t="shared" si="16"/>
        <v> </v>
      </c>
      <c r="W1037" s="83"/>
      <c r="X1037" s="83"/>
      <c r="Y1037" s="83"/>
      <c r="Z1037" s="83"/>
      <c r="AA1037" s="83"/>
      <c r="AB1037" s="83"/>
      <c r="AC1037" s="83"/>
      <c r="AD1037" s="83"/>
      <c r="AE1037" s="83"/>
    </row>
    <row r="1038">
      <c r="A1038" s="244">
        <v>13889.0</v>
      </c>
      <c r="B1038" s="245" t="s">
        <v>7616</v>
      </c>
      <c r="C1038" s="231" t="b">
        <v>1</v>
      </c>
      <c r="D1038" s="243">
        <v>44496.0</v>
      </c>
      <c r="E1038" s="236" t="str">
        <f t="shared" si="1"/>
        <v>#VALUE!</v>
      </c>
      <c r="F1038" s="236" t="str">
        <f t="shared" si="2"/>
        <v>#VALUE!</v>
      </c>
      <c r="G1038" s="236" t="str">
        <f t="shared" si="3"/>
        <v>#VALUE!</v>
      </c>
      <c r="H1038" s="236" t="str">
        <f t="shared" si="4"/>
        <v>#VALUE!</v>
      </c>
      <c r="I1038" s="236" t="str">
        <f t="shared" si="5"/>
        <v>#VALUE!</v>
      </c>
      <c r="J1038" s="236" t="str">
        <f t="shared" si="6"/>
        <v>#VALUE!</v>
      </c>
      <c r="K1038" s="236" t="str">
        <f t="shared" si="7"/>
        <v>#VALUE!</v>
      </c>
      <c r="L1038" s="236" t="str">
        <f t="shared" si="8"/>
        <v>#VALUE!</v>
      </c>
      <c r="M1038" s="236" t="str">
        <f t="shared" si="9"/>
        <v>OPI RX</v>
      </c>
      <c r="N1038" s="236" t="str">
        <f t="shared" si="10"/>
        <v>#VALUE!</v>
      </c>
      <c r="O1038" s="236" t="str">
        <f t="shared" si="11"/>
        <v>#VALUE!</v>
      </c>
      <c r="P1038" s="237" t="str">
        <f t="shared" si="12"/>
        <v>OPIOIDS</v>
      </c>
      <c r="Q1038" s="237" t="b">
        <v>0</v>
      </c>
      <c r="R1038" s="237" t="str">
        <f t="shared" si="27"/>
        <v>LOW</v>
      </c>
      <c r="S1038" s="238">
        <v>44172.0</v>
      </c>
      <c r="T1038" s="243">
        <f t="shared" si="30"/>
        <v>44496</v>
      </c>
      <c r="U1038" s="237" t="str">
        <f t="shared" si="35"/>
        <v>DUE COMM</v>
      </c>
      <c r="V1038" s="237" t="str">
        <f t="shared" si="16"/>
        <v> </v>
      </c>
      <c r="W1038" s="83"/>
      <c r="X1038" s="83"/>
      <c r="Y1038" s="83"/>
      <c r="Z1038" s="83"/>
      <c r="AA1038" s="83"/>
      <c r="AB1038" s="83"/>
      <c r="AC1038" s="83"/>
      <c r="AD1038" s="83"/>
      <c r="AE1038" s="83"/>
    </row>
    <row r="1039">
      <c r="A1039" s="233">
        <v>13891.0</v>
      </c>
      <c r="B1039" s="234" t="s">
        <v>7568</v>
      </c>
      <c r="C1039" s="237" t="b">
        <v>1</v>
      </c>
      <c r="D1039" s="243">
        <v>44515.0</v>
      </c>
      <c r="E1039" s="236" t="str">
        <f t="shared" si="1"/>
        <v>#VALUE!</v>
      </c>
      <c r="F1039" s="236" t="str">
        <f t="shared" si="2"/>
        <v>OPI RX</v>
      </c>
      <c r="G1039" s="236" t="str">
        <f t="shared" si="3"/>
        <v>#VALUE!</v>
      </c>
      <c r="H1039" s="236" t="str">
        <f t="shared" si="4"/>
        <v>#VALUE!</v>
      </c>
      <c r="I1039" s="236" t="str">
        <f t="shared" si="5"/>
        <v>#VALUE!</v>
      </c>
      <c r="J1039" s="236" t="str">
        <f t="shared" si="6"/>
        <v>#VALUE!</v>
      </c>
      <c r="K1039" s="236" t="str">
        <f t="shared" si="7"/>
        <v>#VALUE!</v>
      </c>
      <c r="L1039" s="236" t="str">
        <f t="shared" si="8"/>
        <v>#VALUE!</v>
      </c>
      <c r="M1039" s="236" t="str">
        <f t="shared" si="9"/>
        <v>#VALUE!</v>
      </c>
      <c r="N1039" s="236" t="str">
        <f t="shared" si="10"/>
        <v>#VALUE!</v>
      </c>
      <c r="O1039" s="236" t="str">
        <f t="shared" si="11"/>
        <v>#VALUE!</v>
      </c>
      <c r="P1039" s="237" t="str">
        <f t="shared" si="12"/>
        <v>OPIOIDS</v>
      </c>
      <c r="Q1039" s="237" t="b">
        <v>0</v>
      </c>
      <c r="R1039" s="237" t="str">
        <f t="shared" si="27"/>
        <v>LOW</v>
      </c>
      <c r="S1039" s="238">
        <v>44490.0</v>
      </c>
      <c r="T1039" s="243">
        <f t="shared" si="30"/>
        <v>44515</v>
      </c>
      <c r="U1039" s="237" t="str">
        <f t="shared" si="35"/>
        <v> </v>
      </c>
      <c r="V1039" s="237" t="str">
        <f t="shared" si="16"/>
        <v> </v>
      </c>
      <c r="W1039" s="83"/>
      <c r="X1039" s="83"/>
      <c r="Y1039" s="83"/>
      <c r="Z1039" s="83"/>
      <c r="AA1039" s="83"/>
      <c r="AB1039" s="83"/>
      <c r="AC1039" s="83"/>
      <c r="AD1039" s="83"/>
      <c r="AE1039" s="83"/>
    </row>
    <row r="1040">
      <c r="A1040" s="244">
        <v>13892.0</v>
      </c>
      <c r="B1040" s="246" t="s">
        <v>7934</v>
      </c>
      <c r="C1040" s="230" t="b">
        <v>1</v>
      </c>
      <c r="D1040" s="235">
        <v>44640.0</v>
      </c>
      <c r="E1040" s="236" t="str">
        <f t="shared" si="1"/>
        <v>#VALUE!</v>
      </c>
      <c r="F1040" s="236" t="str">
        <f t="shared" si="2"/>
        <v>OPI RX</v>
      </c>
      <c r="G1040" s="236" t="str">
        <f t="shared" si="3"/>
        <v>#VALUE!</v>
      </c>
      <c r="H1040" s="236" t="str">
        <f t="shared" si="4"/>
        <v>#VALUE!</v>
      </c>
      <c r="I1040" s="236" t="str">
        <f t="shared" si="5"/>
        <v>#VALUE!</v>
      </c>
      <c r="J1040" s="236" t="str">
        <f t="shared" si="6"/>
        <v>#VALUE!</v>
      </c>
      <c r="K1040" s="236" t="str">
        <f t="shared" si="7"/>
        <v>#VALUE!</v>
      </c>
      <c r="L1040" s="236" t="str">
        <f t="shared" si="8"/>
        <v>#VALUE!</v>
      </c>
      <c r="M1040" s="236" t="str">
        <f t="shared" si="9"/>
        <v>#VALUE!</v>
      </c>
      <c r="N1040" s="236" t="str">
        <f t="shared" si="10"/>
        <v>#VALUE!</v>
      </c>
      <c r="O1040" s="236" t="str">
        <f t="shared" si="11"/>
        <v>#VALUE!</v>
      </c>
      <c r="P1040" s="237" t="str">
        <f t="shared" si="12"/>
        <v>OPIOIDS</v>
      </c>
      <c r="Q1040" s="237" t="b">
        <v>1</v>
      </c>
      <c r="R1040" s="237" t="str">
        <f t="shared" si="27"/>
        <v>HIGH</v>
      </c>
      <c r="S1040" s="238">
        <v>44207.0</v>
      </c>
      <c r="T1040" s="243">
        <f t="shared" si="30"/>
        <v>44640</v>
      </c>
      <c r="U1040" s="237" t="str">
        <f t="shared" si="35"/>
        <v>DUE COMM</v>
      </c>
      <c r="V1040" s="237" t="str">
        <f t="shared" si="16"/>
        <v> </v>
      </c>
      <c r="W1040" s="83"/>
      <c r="X1040" s="83"/>
      <c r="Y1040" s="83"/>
      <c r="Z1040" s="83"/>
      <c r="AA1040" s="83"/>
      <c r="AB1040" s="83"/>
      <c r="AC1040" s="83"/>
      <c r="AD1040" s="83"/>
      <c r="AE1040" s="83"/>
    </row>
    <row r="1041">
      <c r="A1041" s="233">
        <v>13893.0</v>
      </c>
      <c r="B1041" s="234" t="s">
        <v>7554</v>
      </c>
      <c r="C1041" s="231" t="b">
        <v>1</v>
      </c>
      <c r="D1041" s="243">
        <v>44393.0</v>
      </c>
      <c r="E1041" s="236" t="str">
        <f t="shared" si="1"/>
        <v>#VALUE!</v>
      </c>
      <c r="F1041" s="236" t="str">
        <f t="shared" si="2"/>
        <v>OPI RX</v>
      </c>
      <c r="G1041" s="236" t="str">
        <f t="shared" si="3"/>
        <v>OPI RX</v>
      </c>
      <c r="H1041" s="236" t="str">
        <f t="shared" si="4"/>
        <v>#VALUE!</v>
      </c>
      <c r="I1041" s="236" t="str">
        <f t="shared" si="5"/>
        <v>#VALUE!</v>
      </c>
      <c r="J1041" s="236" t="str">
        <f t="shared" si="6"/>
        <v>#VALUE!</v>
      </c>
      <c r="K1041" s="236" t="str">
        <f t="shared" si="7"/>
        <v>#VALUE!</v>
      </c>
      <c r="L1041" s="236" t="str">
        <f t="shared" si="8"/>
        <v>#VALUE!</v>
      </c>
      <c r="M1041" s="236" t="str">
        <f t="shared" si="9"/>
        <v>#VALUE!</v>
      </c>
      <c r="N1041" s="236" t="str">
        <f t="shared" si="10"/>
        <v>#VALUE!</v>
      </c>
      <c r="O1041" s="236" t="str">
        <f t="shared" si="11"/>
        <v>#VALUE!</v>
      </c>
      <c r="P1041" s="237" t="str">
        <f t="shared" si="12"/>
        <v>OPIOIDS</v>
      </c>
      <c r="Q1041" s="237" t="b">
        <v>0</v>
      </c>
      <c r="R1041" s="237" t="str">
        <f t="shared" si="27"/>
        <v>LOW</v>
      </c>
      <c r="S1041" s="238"/>
      <c r="T1041" s="243">
        <f t="shared" si="30"/>
        <v>44393</v>
      </c>
      <c r="U1041" s="237" t="str">
        <f t="shared" si="35"/>
        <v>DUE COMM</v>
      </c>
      <c r="V1041" s="237" t="str">
        <f t="shared" si="16"/>
        <v> </v>
      </c>
      <c r="W1041" s="83"/>
      <c r="X1041" s="83"/>
      <c r="Y1041" s="83"/>
      <c r="Z1041" s="83"/>
      <c r="AA1041" s="83"/>
      <c r="AB1041" s="83"/>
      <c r="AC1041" s="83"/>
      <c r="AD1041" s="83"/>
      <c r="AE1041" s="83"/>
    </row>
    <row r="1042">
      <c r="A1042" s="244">
        <v>13896.0</v>
      </c>
      <c r="B1042" s="239" t="s">
        <v>7552</v>
      </c>
      <c r="C1042" s="231" t="b">
        <v>0</v>
      </c>
      <c r="D1042" s="235" t="s">
        <v>7552</v>
      </c>
      <c r="E1042" s="236" t="str">
        <f t="shared" si="1"/>
        <v>#VALUE!</v>
      </c>
      <c r="F1042" s="236" t="str">
        <f t="shared" si="2"/>
        <v>#VALUE!</v>
      </c>
      <c r="G1042" s="236" t="str">
        <f t="shared" si="3"/>
        <v>#VALUE!</v>
      </c>
      <c r="H1042" s="236" t="str">
        <f t="shared" si="4"/>
        <v>#VALUE!</v>
      </c>
      <c r="I1042" s="236" t="str">
        <f t="shared" si="5"/>
        <v>#VALUE!</v>
      </c>
      <c r="J1042" s="236" t="str">
        <f t="shared" si="6"/>
        <v>#VALUE!</v>
      </c>
      <c r="K1042" s="236" t="str">
        <f t="shared" si="7"/>
        <v>#VALUE!</v>
      </c>
      <c r="L1042" s="236" t="str">
        <f t="shared" si="8"/>
        <v>#VALUE!</v>
      </c>
      <c r="M1042" s="236" t="str">
        <f t="shared" si="9"/>
        <v>#VALUE!</v>
      </c>
      <c r="N1042" s="236" t="str">
        <f t="shared" si="10"/>
        <v>#VALUE!</v>
      </c>
      <c r="O1042" s="236" t="str">
        <f t="shared" si="11"/>
        <v>#VALUE!</v>
      </c>
      <c r="P1042" s="237" t="str">
        <f t="shared" si="12"/>
        <v>NO RX</v>
      </c>
      <c r="Q1042" s="237" t="b">
        <v>0</v>
      </c>
      <c r="R1042" s="237" t="str">
        <f t="shared" si="27"/>
        <v>LOW</v>
      </c>
      <c r="S1042" s="238"/>
      <c r="T1042" s="238" t="str">
        <f t="shared" si="30"/>
        <v>  -  </v>
      </c>
      <c r="U1042" s="237" t="str">
        <f t="shared" si="35"/>
        <v>DUE COMM</v>
      </c>
      <c r="V1042" s="237" t="str">
        <f t="shared" si="16"/>
        <v> </v>
      </c>
      <c r="W1042" s="83"/>
      <c r="X1042" s="83"/>
      <c r="Y1042" s="83"/>
      <c r="Z1042" s="83"/>
      <c r="AA1042" s="83"/>
      <c r="AB1042" s="83"/>
      <c r="AC1042" s="83"/>
      <c r="AD1042" s="83"/>
      <c r="AE1042" s="83"/>
    </row>
    <row r="1043">
      <c r="A1043" s="233">
        <v>13903.0</v>
      </c>
      <c r="B1043" s="234" t="s">
        <v>7935</v>
      </c>
      <c r="C1043" s="231" t="b">
        <v>1</v>
      </c>
      <c r="D1043" s="243">
        <v>44564.0</v>
      </c>
      <c r="E1043" s="236" t="str">
        <f t="shared" si="1"/>
        <v>OPI RX</v>
      </c>
      <c r="F1043" s="236" t="str">
        <f t="shared" si="2"/>
        <v>#VALUE!</v>
      </c>
      <c r="G1043" s="236" t="str">
        <f t="shared" si="3"/>
        <v>#VALUE!</v>
      </c>
      <c r="H1043" s="236" t="str">
        <f t="shared" si="4"/>
        <v>#VALUE!</v>
      </c>
      <c r="I1043" s="236" t="str">
        <f t="shared" si="5"/>
        <v>#VALUE!</v>
      </c>
      <c r="J1043" s="236" t="str">
        <f t="shared" si="6"/>
        <v>#VALUE!</v>
      </c>
      <c r="K1043" s="236" t="str">
        <f t="shared" si="7"/>
        <v>#VALUE!</v>
      </c>
      <c r="L1043" s="236" t="str">
        <f t="shared" si="8"/>
        <v>#VALUE!</v>
      </c>
      <c r="M1043" s="236" t="str">
        <f t="shared" si="9"/>
        <v>#VALUE!</v>
      </c>
      <c r="N1043" s="236" t="str">
        <f t="shared" si="10"/>
        <v>#VALUE!</v>
      </c>
      <c r="O1043" s="236" t="str">
        <f t="shared" si="11"/>
        <v>#VALUE!</v>
      </c>
      <c r="P1043" s="237" t="str">
        <f t="shared" si="12"/>
        <v>OPIOIDS</v>
      </c>
      <c r="Q1043" s="237" t="b">
        <v>0</v>
      </c>
      <c r="R1043" s="237" t="str">
        <f t="shared" si="27"/>
        <v>LOW</v>
      </c>
      <c r="S1043" s="238">
        <v>44172.0</v>
      </c>
      <c r="T1043" s="243">
        <f t="shared" si="30"/>
        <v>44564</v>
      </c>
      <c r="U1043" s="237" t="str">
        <f t="shared" si="35"/>
        <v>DUE COMM</v>
      </c>
      <c r="V1043" s="237" t="str">
        <f t="shared" si="16"/>
        <v> </v>
      </c>
      <c r="W1043" s="83"/>
      <c r="X1043" s="83"/>
      <c r="Y1043" s="83"/>
      <c r="Z1043" s="83"/>
      <c r="AA1043" s="83"/>
      <c r="AB1043" s="83"/>
      <c r="AC1043" s="83"/>
      <c r="AD1043" s="83"/>
      <c r="AE1043" s="83"/>
    </row>
    <row r="1044">
      <c r="A1044" s="233">
        <v>13908.0</v>
      </c>
      <c r="B1044" s="234" t="s">
        <v>7812</v>
      </c>
      <c r="C1044" s="231" t="b">
        <v>1</v>
      </c>
      <c r="D1044" s="243">
        <v>44530.0</v>
      </c>
      <c r="E1044" s="236" t="str">
        <f t="shared" si="1"/>
        <v>#VALUE!</v>
      </c>
      <c r="F1044" s="236" t="str">
        <f t="shared" si="2"/>
        <v>#VALUE!</v>
      </c>
      <c r="G1044" s="236" t="str">
        <f t="shared" si="3"/>
        <v>#VALUE!</v>
      </c>
      <c r="H1044" s="236" t="str">
        <f t="shared" si="4"/>
        <v>#VALUE!</v>
      </c>
      <c r="I1044" s="236" t="str">
        <f t="shared" si="5"/>
        <v>#VALUE!</v>
      </c>
      <c r="J1044" s="236" t="str">
        <f t="shared" si="6"/>
        <v>#VALUE!</v>
      </c>
      <c r="K1044" s="236" t="str">
        <f t="shared" si="7"/>
        <v>#VALUE!</v>
      </c>
      <c r="L1044" s="236" t="str">
        <f t="shared" si="8"/>
        <v>#VALUE!</v>
      </c>
      <c r="M1044" s="236" t="str">
        <f t="shared" si="9"/>
        <v>#VALUE!</v>
      </c>
      <c r="N1044" s="236" t="str">
        <f t="shared" si="10"/>
        <v>#VALUE!</v>
      </c>
      <c r="O1044" s="236" t="str">
        <f t="shared" si="11"/>
        <v>#VALUE!</v>
      </c>
      <c r="P1044" s="237" t="str">
        <f t="shared" si="12"/>
        <v>NO RX</v>
      </c>
      <c r="Q1044" s="237" t="b">
        <v>1</v>
      </c>
      <c r="R1044" s="237" t="str">
        <f t="shared" si="27"/>
        <v>HIGH</v>
      </c>
      <c r="S1044" s="238">
        <v>44173.0</v>
      </c>
      <c r="T1044" s="243">
        <f t="shared" si="30"/>
        <v>44530</v>
      </c>
      <c r="U1044" s="237" t="str">
        <f t="shared" si="35"/>
        <v>DUE COMM</v>
      </c>
      <c r="V1044" s="237" t="str">
        <f t="shared" si="16"/>
        <v> </v>
      </c>
      <c r="W1044" s="83"/>
      <c r="X1044" s="83"/>
      <c r="Y1044" s="83"/>
      <c r="Z1044" s="83"/>
      <c r="AA1044" s="83"/>
      <c r="AB1044" s="83"/>
      <c r="AC1044" s="83"/>
      <c r="AD1044" s="83"/>
      <c r="AE1044" s="83"/>
    </row>
    <row r="1045">
      <c r="A1045" s="241">
        <v>13909.0</v>
      </c>
      <c r="B1045" s="239" t="s">
        <v>7569</v>
      </c>
      <c r="C1045" s="231" t="b">
        <v>1</v>
      </c>
      <c r="D1045" s="235">
        <v>44596.0</v>
      </c>
      <c r="E1045" s="235" t="str">
        <f t="shared" si="1"/>
        <v>#VALUE!</v>
      </c>
      <c r="F1045" s="236" t="str">
        <f t="shared" si="2"/>
        <v>#VALUE!</v>
      </c>
      <c r="G1045" s="236" t="str">
        <f t="shared" si="3"/>
        <v>OPI RX</v>
      </c>
      <c r="H1045" s="236" t="str">
        <f t="shared" si="4"/>
        <v>#VALUE!</v>
      </c>
      <c r="I1045" s="236" t="str">
        <f t="shared" si="5"/>
        <v>#VALUE!</v>
      </c>
      <c r="J1045" s="236" t="str">
        <f t="shared" si="6"/>
        <v>#VALUE!</v>
      </c>
      <c r="K1045" s="236" t="str">
        <f t="shared" si="7"/>
        <v>#VALUE!</v>
      </c>
      <c r="L1045" s="236" t="str">
        <f t="shared" si="8"/>
        <v>#VALUE!</v>
      </c>
      <c r="M1045" s="236" t="str">
        <f t="shared" si="9"/>
        <v>#VALUE!</v>
      </c>
      <c r="N1045" s="236" t="str">
        <f t="shared" si="10"/>
        <v>#VALUE!</v>
      </c>
      <c r="O1045" s="236" t="str">
        <f t="shared" si="11"/>
        <v>#VALUE!</v>
      </c>
      <c r="P1045" s="237" t="str">
        <f t="shared" si="12"/>
        <v>OPIOIDS</v>
      </c>
      <c r="Q1045" s="239" t="b">
        <v>1</v>
      </c>
      <c r="R1045" s="237" t="str">
        <f t="shared" si="27"/>
        <v>HIGH</v>
      </c>
      <c r="S1045" s="242">
        <v>44558.0</v>
      </c>
      <c r="T1045" s="243">
        <f t="shared" si="30"/>
        <v>44596</v>
      </c>
      <c r="U1045" s="237"/>
      <c r="V1045" s="237" t="str">
        <f t="shared" si="16"/>
        <v> </v>
      </c>
      <c r="W1045" s="83"/>
      <c r="X1045" s="83"/>
      <c r="Y1045" s="83"/>
      <c r="Z1045" s="83"/>
      <c r="AA1045" s="83"/>
      <c r="AB1045" s="83"/>
      <c r="AC1045" s="83"/>
      <c r="AD1045" s="83"/>
      <c r="AE1045" s="83"/>
    </row>
    <row r="1046">
      <c r="A1046" s="233">
        <v>13910.0</v>
      </c>
      <c r="B1046" s="234" t="s">
        <v>7570</v>
      </c>
      <c r="C1046" s="230" t="b">
        <v>1</v>
      </c>
      <c r="D1046" s="243">
        <v>44428.0</v>
      </c>
      <c r="E1046" s="236" t="str">
        <f t="shared" si="1"/>
        <v>#VALUE!</v>
      </c>
      <c r="F1046" s="236" t="str">
        <f t="shared" si="2"/>
        <v>#VALUE!</v>
      </c>
      <c r="G1046" s="236" t="str">
        <f t="shared" si="3"/>
        <v>#VALUE!</v>
      </c>
      <c r="H1046" s="236" t="str">
        <f t="shared" si="4"/>
        <v>#VALUE!</v>
      </c>
      <c r="I1046" s="236" t="str">
        <f t="shared" si="5"/>
        <v>#VALUE!</v>
      </c>
      <c r="J1046" s="236" t="str">
        <f t="shared" si="6"/>
        <v>#VALUE!</v>
      </c>
      <c r="K1046" s="236" t="str">
        <f t="shared" si="7"/>
        <v>#VALUE!</v>
      </c>
      <c r="L1046" s="236" t="str">
        <f t="shared" si="8"/>
        <v>#VALUE!</v>
      </c>
      <c r="M1046" s="236" t="str">
        <f t="shared" si="9"/>
        <v>#VALUE!</v>
      </c>
      <c r="N1046" s="236" t="str">
        <f t="shared" si="10"/>
        <v>#VALUE!</v>
      </c>
      <c r="O1046" s="236" t="str">
        <f t="shared" si="11"/>
        <v>#VALUE!</v>
      </c>
      <c r="P1046" s="237" t="str">
        <f t="shared" si="12"/>
        <v>NO RX</v>
      </c>
      <c r="Q1046" s="237" t="b">
        <v>0</v>
      </c>
      <c r="R1046" s="237" t="str">
        <f t="shared" si="27"/>
        <v>LOW</v>
      </c>
      <c r="S1046" s="238"/>
      <c r="T1046" s="243">
        <f t="shared" si="30"/>
        <v>44428</v>
      </c>
      <c r="U1046" s="237" t="str">
        <f t="shared" ref="U1046:U1145" si="36">if((days($Z$3,$S1046)/365)&gt;=1,"DUE COMM", " ")</f>
        <v>DUE COMM</v>
      </c>
      <c r="V1046" s="237" t="str">
        <f t="shared" si="16"/>
        <v> </v>
      </c>
      <c r="W1046" s="83"/>
      <c r="X1046" s="83"/>
      <c r="Y1046" s="83"/>
      <c r="Z1046" s="83"/>
      <c r="AA1046" s="83"/>
      <c r="AB1046" s="83"/>
      <c r="AC1046" s="83"/>
      <c r="AD1046" s="83"/>
      <c r="AE1046" s="83"/>
    </row>
    <row r="1047">
      <c r="A1047" s="233">
        <v>13912.0</v>
      </c>
      <c r="B1047" s="239" t="s">
        <v>7552</v>
      </c>
      <c r="C1047" s="234" t="b">
        <v>1</v>
      </c>
      <c r="D1047" s="243">
        <v>44515.0</v>
      </c>
      <c r="E1047" s="236" t="str">
        <f t="shared" si="1"/>
        <v>#VALUE!</v>
      </c>
      <c r="F1047" s="236" t="str">
        <f t="shared" si="2"/>
        <v>#VALUE!</v>
      </c>
      <c r="G1047" s="236" t="str">
        <f t="shared" si="3"/>
        <v>#VALUE!</v>
      </c>
      <c r="H1047" s="236" t="str">
        <f t="shared" si="4"/>
        <v>#VALUE!</v>
      </c>
      <c r="I1047" s="236" t="str">
        <f t="shared" si="5"/>
        <v>#VALUE!</v>
      </c>
      <c r="J1047" s="236" t="str">
        <f t="shared" si="6"/>
        <v>#VALUE!</v>
      </c>
      <c r="K1047" s="236" t="str">
        <f t="shared" si="7"/>
        <v>#VALUE!</v>
      </c>
      <c r="L1047" s="236" t="str">
        <f t="shared" si="8"/>
        <v>#VALUE!</v>
      </c>
      <c r="M1047" s="236" t="str">
        <f t="shared" si="9"/>
        <v>#VALUE!</v>
      </c>
      <c r="N1047" s="236" t="str">
        <f t="shared" si="10"/>
        <v>#VALUE!</v>
      </c>
      <c r="O1047" s="236" t="str">
        <f t="shared" si="11"/>
        <v>#VALUE!</v>
      </c>
      <c r="P1047" s="237" t="str">
        <f t="shared" si="12"/>
        <v>NO RX</v>
      </c>
      <c r="Q1047" s="234" t="b">
        <v>0</v>
      </c>
      <c r="R1047" s="237" t="str">
        <f t="shared" si="27"/>
        <v>LOW</v>
      </c>
      <c r="S1047" s="238">
        <v>44179.0</v>
      </c>
      <c r="T1047" s="243">
        <f t="shared" si="30"/>
        <v>44515</v>
      </c>
      <c r="U1047" s="237" t="str">
        <f t="shared" si="36"/>
        <v>DUE COMM</v>
      </c>
      <c r="V1047" s="237" t="str">
        <f t="shared" si="16"/>
        <v> </v>
      </c>
      <c r="W1047" s="83"/>
      <c r="X1047" s="83"/>
      <c r="Y1047" s="83"/>
      <c r="Z1047" s="83"/>
      <c r="AA1047" s="83"/>
      <c r="AB1047" s="83"/>
      <c r="AC1047" s="83"/>
      <c r="AD1047" s="83"/>
      <c r="AE1047" s="83"/>
    </row>
    <row r="1048">
      <c r="A1048" s="233">
        <v>13915.0</v>
      </c>
      <c r="B1048" s="234" t="s">
        <v>7936</v>
      </c>
      <c r="C1048" s="230" t="b">
        <v>0</v>
      </c>
      <c r="D1048" s="235" t="s">
        <v>7552</v>
      </c>
      <c r="E1048" s="236" t="str">
        <f t="shared" si="1"/>
        <v>#VALUE!</v>
      </c>
      <c r="F1048" s="236" t="str">
        <f t="shared" si="2"/>
        <v>#VALUE!</v>
      </c>
      <c r="G1048" s="236" t="str">
        <f t="shared" si="3"/>
        <v>#VALUE!</v>
      </c>
      <c r="H1048" s="236" t="str">
        <f t="shared" si="4"/>
        <v>#VALUE!</v>
      </c>
      <c r="I1048" s="236" t="str">
        <f t="shared" si="5"/>
        <v>#VALUE!</v>
      </c>
      <c r="J1048" s="236" t="str">
        <f t="shared" si="6"/>
        <v>#VALUE!</v>
      </c>
      <c r="K1048" s="236" t="str">
        <f t="shared" si="7"/>
        <v>#VALUE!</v>
      </c>
      <c r="L1048" s="236" t="str">
        <f t="shared" si="8"/>
        <v>#VALUE!</v>
      </c>
      <c r="M1048" s="236" t="str">
        <f t="shared" si="9"/>
        <v>OPI RX</v>
      </c>
      <c r="N1048" s="236" t="str">
        <f t="shared" si="10"/>
        <v>#VALUE!</v>
      </c>
      <c r="O1048" s="236" t="str">
        <f t="shared" si="11"/>
        <v>#VALUE!</v>
      </c>
      <c r="P1048" s="237" t="str">
        <f t="shared" si="12"/>
        <v>OPIOIDS</v>
      </c>
      <c r="Q1048" s="237" t="b">
        <v>0</v>
      </c>
      <c r="R1048" s="237" t="str">
        <f t="shared" si="27"/>
        <v>LOW</v>
      </c>
      <c r="S1048" s="238"/>
      <c r="T1048" s="238" t="str">
        <f t="shared" si="30"/>
        <v>  -  </v>
      </c>
      <c r="U1048" s="237" t="str">
        <f t="shared" si="36"/>
        <v>DUE COMM</v>
      </c>
      <c r="V1048" s="237" t="str">
        <f t="shared" si="16"/>
        <v> </v>
      </c>
      <c r="W1048" s="83"/>
      <c r="X1048" s="83"/>
      <c r="Y1048" s="83"/>
      <c r="Z1048" s="83"/>
      <c r="AA1048" s="83"/>
      <c r="AB1048" s="83"/>
      <c r="AC1048" s="83"/>
      <c r="AD1048" s="83"/>
      <c r="AE1048" s="83"/>
    </row>
    <row r="1049">
      <c r="A1049" s="233">
        <v>13919.0</v>
      </c>
      <c r="B1049" s="234" t="s">
        <v>7860</v>
      </c>
      <c r="C1049" s="237" t="b">
        <v>1</v>
      </c>
      <c r="D1049" s="243">
        <v>44496.0</v>
      </c>
      <c r="E1049" s="236" t="str">
        <f t="shared" si="1"/>
        <v>#VALUE!</v>
      </c>
      <c r="F1049" s="236" t="str">
        <f t="shared" si="2"/>
        <v>#VALUE!</v>
      </c>
      <c r="G1049" s="236" t="str">
        <f t="shared" si="3"/>
        <v>#VALUE!</v>
      </c>
      <c r="H1049" s="236" t="str">
        <f t="shared" si="4"/>
        <v>#VALUE!</v>
      </c>
      <c r="I1049" s="236" t="str">
        <f t="shared" si="5"/>
        <v>#VALUE!</v>
      </c>
      <c r="J1049" s="236" t="str">
        <f t="shared" si="6"/>
        <v>#VALUE!</v>
      </c>
      <c r="K1049" s="236" t="str">
        <f t="shared" si="7"/>
        <v>#VALUE!</v>
      </c>
      <c r="L1049" s="236" t="str">
        <f t="shared" si="8"/>
        <v>#VALUE!</v>
      </c>
      <c r="M1049" s="236" t="str">
        <f t="shared" si="9"/>
        <v>#VALUE!</v>
      </c>
      <c r="N1049" s="236" t="str">
        <f t="shared" si="10"/>
        <v>OPI RX</v>
      </c>
      <c r="O1049" s="236" t="str">
        <f t="shared" si="11"/>
        <v>#VALUE!</v>
      </c>
      <c r="P1049" s="237" t="str">
        <f t="shared" si="12"/>
        <v>OPIOIDS</v>
      </c>
      <c r="Q1049" s="237" t="b">
        <v>0</v>
      </c>
      <c r="R1049" s="237" t="str">
        <f t="shared" si="27"/>
        <v>LOW</v>
      </c>
      <c r="S1049" s="238">
        <v>44481.0</v>
      </c>
      <c r="T1049" s="243">
        <f t="shared" si="30"/>
        <v>44496</v>
      </c>
      <c r="U1049" s="237" t="str">
        <f t="shared" si="36"/>
        <v> </v>
      </c>
      <c r="V1049" s="237" t="str">
        <f t="shared" si="16"/>
        <v> </v>
      </c>
      <c r="W1049" s="83"/>
      <c r="X1049" s="83"/>
      <c r="Y1049" s="83"/>
      <c r="Z1049" s="83"/>
      <c r="AA1049" s="83"/>
      <c r="AB1049" s="83"/>
      <c r="AC1049" s="83"/>
      <c r="AD1049" s="83"/>
      <c r="AE1049" s="83"/>
    </row>
    <row r="1050">
      <c r="A1050" s="233">
        <v>13928.0</v>
      </c>
      <c r="B1050" s="234" t="s">
        <v>7565</v>
      </c>
      <c r="C1050" s="231" t="b">
        <v>1</v>
      </c>
      <c r="D1050" s="243">
        <v>44490.0</v>
      </c>
      <c r="E1050" s="236" t="str">
        <f t="shared" si="1"/>
        <v>#VALUE!</v>
      </c>
      <c r="F1050" s="236" t="str">
        <f t="shared" si="2"/>
        <v>OPI RX</v>
      </c>
      <c r="G1050" s="236" t="str">
        <f t="shared" si="3"/>
        <v>#VALUE!</v>
      </c>
      <c r="H1050" s="236" t="str">
        <f t="shared" si="4"/>
        <v>#VALUE!</v>
      </c>
      <c r="I1050" s="236" t="str">
        <f t="shared" si="5"/>
        <v>#VALUE!</v>
      </c>
      <c r="J1050" s="236" t="str">
        <f t="shared" si="6"/>
        <v>#VALUE!</v>
      </c>
      <c r="K1050" s="236" t="str">
        <f t="shared" si="7"/>
        <v>#VALUE!</v>
      </c>
      <c r="L1050" s="236" t="str">
        <f t="shared" si="8"/>
        <v>OPI RX</v>
      </c>
      <c r="M1050" s="236" t="str">
        <f t="shared" si="9"/>
        <v>#VALUE!</v>
      </c>
      <c r="N1050" s="236" t="str">
        <f t="shared" si="10"/>
        <v>#VALUE!</v>
      </c>
      <c r="O1050" s="236" t="str">
        <f t="shared" si="11"/>
        <v>#VALUE!</v>
      </c>
      <c r="P1050" s="237" t="str">
        <f t="shared" si="12"/>
        <v>OPIOIDS</v>
      </c>
      <c r="Q1050" s="237" t="b">
        <v>0</v>
      </c>
      <c r="R1050" s="237" t="str">
        <f t="shared" si="27"/>
        <v>LOW</v>
      </c>
      <c r="S1050" s="238">
        <v>44166.0</v>
      </c>
      <c r="T1050" s="243">
        <f t="shared" si="30"/>
        <v>44490</v>
      </c>
      <c r="U1050" s="237" t="str">
        <f t="shared" si="36"/>
        <v>DUE COMM</v>
      </c>
      <c r="V1050" s="237" t="str">
        <f t="shared" si="16"/>
        <v> </v>
      </c>
      <c r="W1050" s="83"/>
      <c r="X1050" s="83"/>
      <c r="Y1050" s="83"/>
      <c r="Z1050" s="83"/>
      <c r="AA1050" s="83"/>
      <c r="AB1050" s="83"/>
      <c r="AC1050" s="83"/>
      <c r="AD1050" s="83"/>
      <c r="AE1050" s="83"/>
    </row>
    <row r="1051">
      <c r="A1051" s="250">
        <v>13930.0</v>
      </c>
      <c r="B1051" s="245" t="s">
        <v>7937</v>
      </c>
      <c r="C1051" s="230" t="b">
        <v>0</v>
      </c>
      <c r="D1051" s="235" t="s">
        <v>7552</v>
      </c>
      <c r="E1051" s="236" t="str">
        <f t="shared" si="1"/>
        <v>#VALUE!</v>
      </c>
      <c r="F1051" s="236" t="str">
        <f t="shared" si="2"/>
        <v>#VALUE!</v>
      </c>
      <c r="G1051" s="236" t="str">
        <f t="shared" si="3"/>
        <v>#VALUE!</v>
      </c>
      <c r="H1051" s="236" t="str">
        <f t="shared" si="4"/>
        <v>#VALUE!</v>
      </c>
      <c r="I1051" s="236" t="str">
        <f t="shared" si="5"/>
        <v>#VALUE!</v>
      </c>
      <c r="J1051" s="236" t="str">
        <f t="shared" si="6"/>
        <v>#VALUE!</v>
      </c>
      <c r="K1051" s="236" t="str">
        <f t="shared" si="7"/>
        <v>#VALUE!</v>
      </c>
      <c r="L1051" s="236" t="str">
        <f t="shared" si="8"/>
        <v>#VALUE!</v>
      </c>
      <c r="M1051" s="236" t="str">
        <f t="shared" si="9"/>
        <v>#VALUE!</v>
      </c>
      <c r="N1051" s="236" t="str">
        <f t="shared" si="10"/>
        <v>#VALUE!</v>
      </c>
      <c r="O1051" s="236" t="str">
        <f t="shared" si="11"/>
        <v>#VALUE!</v>
      </c>
      <c r="P1051" s="237" t="str">
        <f t="shared" si="12"/>
        <v>NO RX</v>
      </c>
      <c r="Q1051" s="237" t="b">
        <v>0</v>
      </c>
      <c r="R1051" s="237" t="str">
        <f t="shared" si="27"/>
        <v>LOW</v>
      </c>
      <c r="S1051" s="238"/>
      <c r="T1051" s="238" t="str">
        <f t="shared" si="30"/>
        <v>  -  </v>
      </c>
      <c r="U1051" s="237" t="str">
        <f t="shared" si="36"/>
        <v>DUE COMM</v>
      </c>
      <c r="V1051" s="237" t="str">
        <f t="shared" si="16"/>
        <v> </v>
      </c>
      <c r="W1051" s="83"/>
      <c r="X1051" s="83"/>
      <c r="Y1051" s="83"/>
      <c r="Z1051" s="83"/>
      <c r="AA1051" s="83"/>
      <c r="AB1051" s="83"/>
      <c r="AC1051" s="83"/>
      <c r="AD1051" s="83"/>
      <c r="AE1051" s="83"/>
    </row>
    <row r="1052">
      <c r="A1052" s="233">
        <v>13931.0</v>
      </c>
      <c r="B1052" s="234" t="s">
        <v>7938</v>
      </c>
      <c r="C1052" s="230" t="b">
        <v>0</v>
      </c>
      <c r="D1052" s="235" t="s">
        <v>7552</v>
      </c>
      <c r="E1052" s="236" t="str">
        <f t="shared" si="1"/>
        <v>#VALUE!</v>
      </c>
      <c r="F1052" s="236" t="str">
        <f t="shared" si="2"/>
        <v>#VALUE!</v>
      </c>
      <c r="G1052" s="236" t="str">
        <f t="shared" si="3"/>
        <v>OPI RX</v>
      </c>
      <c r="H1052" s="236" t="str">
        <f t="shared" si="4"/>
        <v>#VALUE!</v>
      </c>
      <c r="I1052" s="236" t="str">
        <f t="shared" si="5"/>
        <v>#VALUE!</v>
      </c>
      <c r="J1052" s="236" t="str">
        <f t="shared" si="6"/>
        <v>#VALUE!</v>
      </c>
      <c r="K1052" s="236" t="str">
        <f t="shared" si="7"/>
        <v>#VALUE!</v>
      </c>
      <c r="L1052" s="236" t="str">
        <f t="shared" si="8"/>
        <v>#VALUE!</v>
      </c>
      <c r="M1052" s="236" t="str">
        <f t="shared" si="9"/>
        <v>#VALUE!</v>
      </c>
      <c r="N1052" s="236" t="str">
        <f t="shared" si="10"/>
        <v>#VALUE!</v>
      </c>
      <c r="O1052" s="236" t="str">
        <f t="shared" si="11"/>
        <v>#VALUE!</v>
      </c>
      <c r="P1052" s="237" t="str">
        <f t="shared" si="12"/>
        <v>OPIOIDS</v>
      </c>
      <c r="Q1052" s="237" t="b">
        <v>0</v>
      </c>
      <c r="R1052" s="237" t="str">
        <f t="shared" si="27"/>
        <v>LOW</v>
      </c>
      <c r="S1052" s="238"/>
      <c r="T1052" s="238" t="str">
        <f t="shared" si="30"/>
        <v>  -  </v>
      </c>
      <c r="U1052" s="237" t="str">
        <f t="shared" si="36"/>
        <v>DUE COMM</v>
      </c>
      <c r="V1052" s="237" t="str">
        <f t="shared" si="16"/>
        <v> </v>
      </c>
      <c r="W1052" s="83"/>
      <c r="X1052" s="83"/>
      <c r="Y1052" s="83"/>
      <c r="Z1052" s="83"/>
      <c r="AA1052" s="83"/>
      <c r="AB1052" s="83"/>
      <c r="AC1052" s="83"/>
      <c r="AD1052" s="83"/>
      <c r="AE1052" s="83"/>
    </row>
    <row r="1053">
      <c r="A1053" s="244">
        <v>13936.0</v>
      </c>
      <c r="B1053" s="245" t="s">
        <v>7939</v>
      </c>
      <c r="C1053" s="231" t="b">
        <v>1</v>
      </c>
      <c r="D1053" s="235">
        <v>44620.0</v>
      </c>
      <c r="E1053" s="236" t="str">
        <f t="shared" si="1"/>
        <v>#VALUE!</v>
      </c>
      <c r="F1053" s="236" t="str">
        <f t="shared" si="2"/>
        <v>#VALUE!</v>
      </c>
      <c r="G1053" s="236" t="str">
        <f t="shared" si="3"/>
        <v>#VALUE!</v>
      </c>
      <c r="H1053" s="236" t="str">
        <f t="shared" si="4"/>
        <v>OPI RX</v>
      </c>
      <c r="I1053" s="236" t="str">
        <f t="shared" si="5"/>
        <v>#VALUE!</v>
      </c>
      <c r="J1053" s="236" t="str">
        <f t="shared" si="6"/>
        <v>#VALUE!</v>
      </c>
      <c r="K1053" s="236" t="str">
        <f t="shared" si="7"/>
        <v>#VALUE!</v>
      </c>
      <c r="L1053" s="236" t="str">
        <f t="shared" si="8"/>
        <v>#VALUE!</v>
      </c>
      <c r="M1053" s="236" t="str">
        <f t="shared" si="9"/>
        <v>#VALUE!</v>
      </c>
      <c r="N1053" s="236" t="str">
        <f t="shared" si="10"/>
        <v>#VALUE!</v>
      </c>
      <c r="O1053" s="236" t="str">
        <f t="shared" si="11"/>
        <v>#VALUE!</v>
      </c>
      <c r="P1053" s="237" t="str">
        <f t="shared" si="12"/>
        <v>OPIOIDS</v>
      </c>
      <c r="Q1053" s="237" t="b">
        <v>0</v>
      </c>
      <c r="R1053" s="237" t="str">
        <f t="shared" si="27"/>
        <v>LOW</v>
      </c>
      <c r="S1053" s="238"/>
      <c r="T1053" s="243">
        <f t="shared" si="30"/>
        <v>44620</v>
      </c>
      <c r="U1053" s="237" t="str">
        <f t="shared" si="36"/>
        <v>DUE COMM</v>
      </c>
      <c r="V1053" s="237" t="str">
        <f t="shared" si="16"/>
        <v> </v>
      </c>
      <c r="W1053" s="83"/>
      <c r="X1053" s="83"/>
      <c r="Y1053" s="83"/>
      <c r="Z1053" s="83"/>
      <c r="AA1053" s="83"/>
      <c r="AB1053" s="83"/>
      <c r="AC1053" s="83"/>
      <c r="AD1053" s="83"/>
      <c r="AE1053" s="83"/>
    </row>
    <row r="1054">
      <c r="A1054" s="244">
        <v>13937.0</v>
      </c>
      <c r="B1054" s="246" t="s">
        <v>7940</v>
      </c>
      <c r="C1054" s="230" t="b">
        <v>1</v>
      </c>
      <c r="D1054" s="235">
        <v>44616.0</v>
      </c>
      <c r="E1054" s="236" t="str">
        <f t="shared" si="1"/>
        <v>#VALUE!</v>
      </c>
      <c r="F1054" s="236" t="str">
        <f t="shared" si="2"/>
        <v>OPI RX</v>
      </c>
      <c r="G1054" s="236" t="str">
        <f t="shared" si="3"/>
        <v>#VALUE!</v>
      </c>
      <c r="H1054" s="236" t="str">
        <f t="shared" si="4"/>
        <v>#VALUE!</v>
      </c>
      <c r="I1054" s="236" t="str">
        <f t="shared" si="5"/>
        <v>#VALUE!</v>
      </c>
      <c r="J1054" s="236" t="str">
        <f t="shared" si="6"/>
        <v>OPI RX</v>
      </c>
      <c r="K1054" s="236" t="str">
        <f t="shared" si="7"/>
        <v>#VALUE!</v>
      </c>
      <c r="L1054" s="236" t="str">
        <f t="shared" si="8"/>
        <v>#VALUE!</v>
      </c>
      <c r="M1054" s="236" t="str">
        <f t="shared" si="9"/>
        <v>#VALUE!</v>
      </c>
      <c r="N1054" s="236" t="str">
        <f t="shared" si="10"/>
        <v>#VALUE!</v>
      </c>
      <c r="O1054" s="236" t="str">
        <f t="shared" si="11"/>
        <v>#VALUE!</v>
      </c>
      <c r="P1054" s="237" t="str">
        <f t="shared" si="12"/>
        <v>OPIOIDS</v>
      </c>
      <c r="Q1054" s="237" t="b">
        <v>1</v>
      </c>
      <c r="R1054" s="237" t="str">
        <f t="shared" si="27"/>
        <v>HIGH</v>
      </c>
      <c r="S1054" s="238">
        <v>44473.0</v>
      </c>
      <c r="T1054" s="243">
        <f t="shared" si="30"/>
        <v>44616</v>
      </c>
      <c r="U1054" s="237" t="str">
        <f t="shared" si="36"/>
        <v> </v>
      </c>
      <c r="V1054" s="237" t="str">
        <f t="shared" si="16"/>
        <v> </v>
      </c>
      <c r="W1054" s="83"/>
      <c r="X1054" s="83"/>
      <c r="Y1054" s="83"/>
      <c r="Z1054" s="83"/>
      <c r="AA1054" s="83"/>
      <c r="AB1054" s="83"/>
      <c r="AC1054" s="83"/>
      <c r="AD1054" s="83"/>
      <c r="AE1054" s="83"/>
    </row>
    <row r="1055">
      <c r="A1055" s="233">
        <v>13938.0</v>
      </c>
      <c r="B1055" s="239" t="s">
        <v>7941</v>
      </c>
      <c r="C1055" s="230" t="b">
        <v>1</v>
      </c>
      <c r="D1055" s="235">
        <v>44616.0</v>
      </c>
      <c r="E1055" s="236" t="str">
        <f t="shared" si="1"/>
        <v>#VALUE!</v>
      </c>
      <c r="F1055" s="236" t="str">
        <f t="shared" si="2"/>
        <v>OPI RX</v>
      </c>
      <c r="G1055" s="236" t="str">
        <f t="shared" si="3"/>
        <v>#VALUE!</v>
      </c>
      <c r="H1055" s="236" t="str">
        <f t="shared" si="4"/>
        <v>#VALUE!</v>
      </c>
      <c r="I1055" s="236" t="str">
        <f t="shared" si="5"/>
        <v>#VALUE!</v>
      </c>
      <c r="J1055" s="236" t="str">
        <f t="shared" si="6"/>
        <v>#VALUE!</v>
      </c>
      <c r="K1055" s="236" t="str">
        <f t="shared" si="7"/>
        <v>#VALUE!</v>
      </c>
      <c r="L1055" s="236" t="str">
        <f t="shared" si="8"/>
        <v>#VALUE!</v>
      </c>
      <c r="M1055" s="236" t="str">
        <f t="shared" si="9"/>
        <v>#VALUE!</v>
      </c>
      <c r="N1055" s="236" t="str">
        <f t="shared" si="10"/>
        <v>#VALUE!</v>
      </c>
      <c r="O1055" s="236" t="str">
        <f t="shared" si="11"/>
        <v>#VALUE!</v>
      </c>
      <c r="P1055" s="237" t="str">
        <f t="shared" si="12"/>
        <v>OPIOIDS</v>
      </c>
      <c r="Q1055" s="234" t="b">
        <v>0</v>
      </c>
      <c r="R1055" s="237" t="str">
        <f t="shared" si="27"/>
        <v>LOW</v>
      </c>
      <c r="S1055" s="238">
        <v>44181.0</v>
      </c>
      <c r="T1055" s="243">
        <f t="shared" si="30"/>
        <v>44616</v>
      </c>
      <c r="U1055" s="237" t="str">
        <f t="shared" si="36"/>
        <v>DUE COMM</v>
      </c>
      <c r="V1055" s="237" t="str">
        <f t="shared" si="16"/>
        <v> </v>
      </c>
      <c r="W1055" s="83"/>
      <c r="X1055" s="83"/>
      <c r="Y1055" s="83"/>
      <c r="Z1055" s="83"/>
      <c r="AA1055" s="83"/>
      <c r="AB1055" s="83"/>
      <c r="AC1055" s="83"/>
      <c r="AD1055" s="83"/>
      <c r="AE1055" s="83"/>
    </row>
    <row r="1056">
      <c r="A1056" s="233">
        <v>13946.0</v>
      </c>
      <c r="B1056" s="239" t="s">
        <v>7585</v>
      </c>
      <c r="C1056" s="230" t="b">
        <v>1</v>
      </c>
      <c r="D1056" s="235">
        <v>44616.0</v>
      </c>
      <c r="E1056" s="236" t="str">
        <f t="shared" si="1"/>
        <v>#VALUE!</v>
      </c>
      <c r="F1056" s="236" t="str">
        <f t="shared" si="2"/>
        <v>OPI RX</v>
      </c>
      <c r="G1056" s="236" t="str">
        <f t="shared" si="3"/>
        <v>#VALUE!</v>
      </c>
      <c r="H1056" s="236" t="str">
        <f t="shared" si="4"/>
        <v>#VALUE!</v>
      </c>
      <c r="I1056" s="236" t="str">
        <f t="shared" si="5"/>
        <v>#VALUE!</v>
      </c>
      <c r="J1056" s="236" t="str">
        <f t="shared" si="6"/>
        <v>#VALUE!</v>
      </c>
      <c r="K1056" s="236" t="str">
        <f t="shared" si="7"/>
        <v>#VALUE!</v>
      </c>
      <c r="L1056" s="236" t="str">
        <f t="shared" si="8"/>
        <v>#VALUE!</v>
      </c>
      <c r="M1056" s="236" t="str">
        <f t="shared" si="9"/>
        <v>#VALUE!</v>
      </c>
      <c r="N1056" s="236" t="str">
        <f t="shared" si="10"/>
        <v>#VALUE!</v>
      </c>
      <c r="O1056" s="236" t="str">
        <f t="shared" si="11"/>
        <v>#VALUE!</v>
      </c>
      <c r="P1056" s="237" t="str">
        <f t="shared" si="12"/>
        <v>OPIOIDS</v>
      </c>
      <c r="Q1056" s="237" t="b">
        <v>1</v>
      </c>
      <c r="R1056" s="237" t="str">
        <f t="shared" si="27"/>
        <v>HIGH</v>
      </c>
      <c r="S1056" s="238">
        <v>44237.0</v>
      </c>
      <c r="T1056" s="243">
        <f t="shared" si="30"/>
        <v>44616</v>
      </c>
      <c r="U1056" s="237" t="str">
        <f t="shared" si="36"/>
        <v>DUE COMM</v>
      </c>
      <c r="V1056" s="237" t="str">
        <f t="shared" si="16"/>
        <v> </v>
      </c>
      <c r="W1056" s="83"/>
      <c r="X1056" s="83"/>
      <c r="Y1056" s="83"/>
      <c r="Z1056" s="83"/>
      <c r="AA1056" s="83"/>
      <c r="AB1056" s="83"/>
      <c r="AC1056" s="83"/>
      <c r="AD1056" s="83"/>
      <c r="AE1056" s="83"/>
    </row>
    <row r="1057">
      <c r="A1057" s="244">
        <v>13949.0</v>
      </c>
      <c r="B1057" s="239" t="s">
        <v>7552</v>
      </c>
      <c r="C1057" s="231" t="b">
        <v>0</v>
      </c>
      <c r="D1057" s="235" t="s">
        <v>7552</v>
      </c>
      <c r="E1057" s="236" t="str">
        <f t="shared" si="1"/>
        <v>#VALUE!</v>
      </c>
      <c r="F1057" s="236" t="str">
        <f t="shared" si="2"/>
        <v>#VALUE!</v>
      </c>
      <c r="G1057" s="236" t="str">
        <f t="shared" si="3"/>
        <v>#VALUE!</v>
      </c>
      <c r="H1057" s="236" t="str">
        <f t="shared" si="4"/>
        <v>#VALUE!</v>
      </c>
      <c r="I1057" s="236" t="str">
        <f t="shared" si="5"/>
        <v>#VALUE!</v>
      </c>
      <c r="J1057" s="236" t="str">
        <f t="shared" si="6"/>
        <v>#VALUE!</v>
      </c>
      <c r="K1057" s="236" t="str">
        <f t="shared" si="7"/>
        <v>#VALUE!</v>
      </c>
      <c r="L1057" s="236" t="str">
        <f t="shared" si="8"/>
        <v>#VALUE!</v>
      </c>
      <c r="M1057" s="236" t="str">
        <f t="shared" si="9"/>
        <v>#VALUE!</v>
      </c>
      <c r="N1057" s="236" t="str">
        <f t="shared" si="10"/>
        <v>#VALUE!</v>
      </c>
      <c r="O1057" s="236" t="str">
        <f t="shared" si="11"/>
        <v>#VALUE!</v>
      </c>
      <c r="P1057" s="237" t="str">
        <f t="shared" si="12"/>
        <v>NO RX</v>
      </c>
      <c r="Q1057" s="237" t="b">
        <v>0</v>
      </c>
      <c r="R1057" s="237" t="str">
        <f t="shared" si="27"/>
        <v>LOW</v>
      </c>
      <c r="S1057" s="238"/>
      <c r="T1057" s="238" t="str">
        <f t="shared" si="30"/>
        <v>  -  </v>
      </c>
      <c r="U1057" s="237" t="str">
        <f t="shared" si="36"/>
        <v>DUE COMM</v>
      </c>
      <c r="V1057" s="237" t="str">
        <f t="shared" si="16"/>
        <v> </v>
      </c>
      <c r="W1057" s="83"/>
      <c r="X1057" s="83"/>
      <c r="Y1057" s="83"/>
      <c r="Z1057" s="83"/>
      <c r="AA1057" s="83"/>
      <c r="AB1057" s="83"/>
      <c r="AC1057" s="83"/>
      <c r="AD1057" s="83"/>
      <c r="AE1057" s="83"/>
    </row>
    <row r="1058">
      <c r="A1058" s="233">
        <v>13956.0</v>
      </c>
      <c r="B1058" s="234" t="s">
        <v>7942</v>
      </c>
      <c r="C1058" s="230" t="b">
        <v>1</v>
      </c>
      <c r="D1058" s="243">
        <v>44539.0</v>
      </c>
      <c r="E1058" s="236" t="str">
        <f t="shared" si="1"/>
        <v>#VALUE!</v>
      </c>
      <c r="F1058" s="236" t="str">
        <f t="shared" si="2"/>
        <v>#VALUE!</v>
      </c>
      <c r="G1058" s="236" t="str">
        <f t="shared" si="3"/>
        <v>#VALUE!</v>
      </c>
      <c r="H1058" s="236" t="str">
        <f t="shared" si="4"/>
        <v>#VALUE!</v>
      </c>
      <c r="I1058" s="236" t="str">
        <f t="shared" si="5"/>
        <v>#VALUE!</v>
      </c>
      <c r="J1058" s="236" t="str">
        <f t="shared" si="6"/>
        <v>#VALUE!</v>
      </c>
      <c r="K1058" s="236" t="str">
        <f t="shared" si="7"/>
        <v>#VALUE!</v>
      </c>
      <c r="L1058" s="236" t="str">
        <f t="shared" si="8"/>
        <v>#VALUE!</v>
      </c>
      <c r="M1058" s="236" t="str">
        <f t="shared" si="9"/>
        <v>OPI RX</v>
      </c>
      <c r="N1058" s="236" t="str">
        <f t="shared" si="10"/>
        <v>#VALUE!</v>
      </c>
      <c r="O1058" s="236" t="str">
        <f t="shared" si="11"/>
        <v>#VALUE!</v>
      </c>
      <c r="P1058" s="237" t="str">
        <f t="shared" si="12"/>
        <v>OPIOIDS</v>
      </c>
      <c r="Q1058" s="237" t="b">
        <v>0</v>
      </c>
      <c r="R1058" s="237" t="str">
        <f t="shared" si="27"/>
        <v>LOW</v>
      </c>
      <c r="S1058" s="238">
        <v>44179.0</v>
      </c>
      <c r="T1058" s="243">
        <f t="shared" si="30"/>
        <v>44539</v>
      </c>
      <c r="U1058" s="237" t="str">
        <f t="shared" si="36"/>
        <v>DUE COMM</v>
      </c>
      <c r="V1058" s="237" t="str">
        <f t="shared" si="16"/>
        <v> </v>
      </c>
      <c r="W1058" s="83"/>
      <c r="X1058" s="83"/>
      <c r="Y1058" s="83"/>
      <c r="Z1058" s="83"/>
      <c r="AA1058" s="83"/>
      <c r="AB1058" s="83"/>
      <c r="AC1058" s="83"/>
      <c r="AD1058" s="83"/>
      <c r="AE1058" s="83"/>
    </row>
    <row r="1059">
      <c r="A1059" s="233">
        <v>13959.0</v>
      </c>
      <c r="B1059" s="239" t="s">
        <v>7943</v>
      </c>
      <c r="C1059" s="231" t="b">
        <v>1</v>
      </c>
      <c r="D1059" s="235">
        <v>44587.0</v>
      </c>
      <c r="E1059" s="236" t="str">
        <f t="shared" si="1"/>
        <v>#VALUE!</v>
      </c>
      <c r="F1059" s="236" t="str">
        <f t="shared" si="2"/>
        <v>OPI RX</v>
      </c>
      <c r="G1059" s="236" t="str">
        <f t="shared" si="3"/>
        <v>#VALUE!</v>
      </c>
      <c r="H1059" s="236" t="str">
        <f t="shared" si="4"/>
        <v>#VALUE!</v>
      </c>
      <c r="I1059" s="236" t="str">
        <f t="shared" si="5"/>
        <v>#VALUE!</v>
      </c>
      <c r="J1059" s="236" t="str">
        <f t="shared" si="6"/>
        <v>#VALUE!</v>
      </c>
      <c r="K1059" s="236" t="str">
        <f t="shared" si="7"/>
        <v>#VALUE!</v>
      </c>
      <c r="L1059" s="236" t="str">
        <f t="shared" si="8"/>
        <v>#VALUE!</v>
      </c>
      <c r="M1059" s="236" t="str">
        <f t="shared" si="9"/>
        <v>OPI RX</v>
      </c>
      <c r="N1059" s="236" t="str">
        <f t="shared" si="10"/>
        <v>#VALUE!</v>
      </c>
      <c r="O1059" s="236" t="str">
        <f t="shared" si="11"/>
        <v>#VALUE!</v>
      </c>
      <c r="P1059" s="237" t="str">
        <f t="shared" si="12"/>
        <v>OPIOIDS</v>
      </c>
      <c r="Q1059" s="237" t="b">
        <v>0</v>
      </c>
      <c r="R1059" s="237" t="str">
        <f t="shared" si="27"/>
        <v>LOW</v>
      </c>
      <c r="S1059" s="238"/>
      <c r="T1059" s="243">
        <f t="shared" si="30"/>
        <v>44587</v>
      </c>
      <c r="U1059" s="237" t="str">
        <f t="shared" si="36"/>
        <v>DUE COMM</v>
      </c>
      <c r="V1059" s="237" t="str">
        <f t="shared" si="16"/>
        <v> </v>
      </c>
      <c r="W1059" s="83"/>
      <c r="X1059" s="83"/>
      <c r="Y1059" s="83"/>
      <c r="Z1059" s="83"/>
      <c r="AA1059" s="83"/>
      <c r="AB1059" s="83"/>
      <c r="AC1059" s="83"/>
      <c r="AD1059" s="83"/>
      <c r="AE1059" s="83"/>
    </row>
    <row r="1060">
      <c r="A1060" s="233">
        <v>13963.0</v>
      </c>
      <c r="B1060" s="234" t="s">
        <v>7944</v>
      </c>
      <c r="C1060" s="230" t="b">
        <v>1</v>
      </c>
      <c r="D1060" s="243">
        <v>44399.0</v>
      </c>
      <c r="E1060" s="236" t="str">
        <f t="shared" si="1"/>
        <v>#VALUE!</v>
      </c>
      <c r="F1060" s="236" t="str">
        <f t="shared" si="2"/>
        <v>#VALUE!</v>
      </c>
      <c r="G1060" s="236" t="str">
        <f t="shared" si="3"/>
        <v>#VALUE!</v>
      </c>
      <c r="H1060" s="236" t="str">
        <f t="shared" si="4"/>
        <v>#VALUE!</v>
      </c>
      <c r="I1060" s="236" t="str">
        <f t="shared" si="5"/>
        <v>#VALUE!</v>
      </c>
      <c r="J1060" s="236" t="str">
        <f t="shared" si="6"/>
        <v>#VALUE!</v>
      </c>
      <c r="K1060" s="236" t="str">
        <f t="shared" si="7"/>
        <v>#VALUE!</v>
      </c>
      <c r="L1060" s="236" t="str">
        <f t="shared" si="8"/>
        <v>#VALUE!</v>
      </c>
      <c r="M1060" s="236" t="str">
        <f t="shared" si="9"/>
        <v>#VALUE!</v>
      </c>
      <c r="N1060" s="236" t="str">
        <f t="shared" si="10"/>
        <v>#VALUE!</v>
      </c>
      <c r="O1060" s="236" t="str">
        <f t="shared" si="11"/>
        <v>#VALUE!</v>
      </c>
      <c r="P1060" s="237" t="str">
        <f t="shared" si="12"/>
        <v>NO RX</v>
      </c>
      <c r="Q1060" s="237" t="b">
        <v>0</v>
      </c>
      <c r="R1060" s="237" t="str">
        <f t="shared" si="27"/>
        <v>LOW</v>
      </c>
      <c r="S1060" s="238"/>
      <c r="T1060" s="243">
        <f t="shared" si="30"/>
        <v>44399</v>
      </c>
      <c r="U1060" s="237" t="str">
        <f t="shared" si="36"/>
        <v>DUE COMM</v>
      </c>
      <c r="V1060" s="237" t="str">
        <f t="shared" si="16"/>
        <v> </v>
      </c>
      <c r="W1060" s="83"/>
      <c r="X1060" s="83"/>
      <c r="Y1060" s="83"/>
      <c r="Z1060" s="83"/>
      <c r="AA1060" s="83"/>
      <c r="AB1060" s="83"/>
      <c r="AC1060" s="83"/>
      <c r="AD1060" s="83"/>
      <c r="AE1060" s="83"/>
    </row>
    <row r="1061">
      <c r="A1061" s="233">
        <v>13970.0</v>
      </c>
      <c r="B1061" s="239" t="s">
        <v>7606</v>
      </c>
      <c r="C1061" s="230" t="b">
        <v>1</v>
      </c>
      <c r="D1061" s="235">
        <v>44577.0</v>
      </c>
      <c r="E1061" s="236" t="str">
        <f t="shared" si="1"/>
        <v>#VALUE!</v>
      </c>
      <c r="F1061" s="236" t="str">
        <f t="shared" si="2"/>
        <v>#VALUE!</v>
      </c>
      <c r="G1061" s="236" t="str">
        <f t="shared" si="3"/>
        <v>#VALUE!</v>
      </c>
      <c r="H1061" s="236" t="str">
        <f t="shared" si="4"/>
        <v>#VALUE!</v>
      </c>
      <c r="I1061" s="236" t="str">
        <f t="shared" si="5"/>
        <v>#VALUE!</v>
      </c>
      <c r="J1061" s="236" t="str">
        <f t="shared" si="6"/>
        <v>#VALUE!</v>
      </c>
      <c r="K1061" s="236" t="str">
        <f t="shared" si="7"/>
        <v>#VALUE!</v>
      </c>
      <c r="L1061" s="236" t="str">
        <f t="shared" si="8"/>
        <v>#VALUE!</v>
      </c>
      <c r="M1061" s="236" t="str">
        <f t="shared" si="9"/>
        <v>OPI RX</v>
      </c>
      <c r="N1061" s="236" t="str">
        <f t="shared" si="10"/>
        <v>#VALUE!</v>
      </c>
      <c r="O1061" s="236" t="str">
        <f t="shared" si="11"/>
        <v>#VALUE!</v>
      </c>
      <c r="P1061" s="237" t="str">
        <f t="shared" si="12"/>
        <v>OPIOIDS</v>
      </c>
      <c r="Q1061" s="234" t="b">
        <v>0</v>
      </c>
      <c r="R1061" s="237" t="str">
        <f t="shared" si="27"/>
        <v>LOW</v>
      </c>
      <c r="S1061" s="238"/>
      <c r="T1061" s="243">
        <f t="shared" si="30"/>
        <v>44577</v>
      </c>
      <c r="U1061" s="237" t="str">
        <f t="shared" si="36"/>
        <v>DUE COMM</v>
      </c>
      <c r="V1061" s="237" t="str">
        <f t="shared" si="16"/>
        <v> </v>
      </c>
      <c r="W1061" s="83"/>
      <c r="X1061" s="83"/>
      <c r="Y1061" s="83"/>
      <c r="Z1061" s="83"/>
      <c r="AA1061" s="83"/>
      <c r="AB1061" s="83"/>
      <c r="AC1061" s="83"/>
      <c r="AD1061" s="83"/>
      <c r="AE1061" s="83"/>
    </row>
    <row r="1062">
      <c r="A1062" s="233">
        <v>13973.0</v>
      </c>
      <c r="B1062" s="234" t="s">
        <v>7945</v>
      </c>
      <c r="C1062" s="230" t="b">
        <v>1</v>
      </c>
      <c r="D1062" s="243">
        <v>44530.0</v>
      </c>
      <c r="E1062" s="236" t="str">
        <f t="shared" si="1"/>
        <v>#VALUE!</v>
      </c>
      <c r="F1062" s="236" t="str">
        <f t="shared" si="2"/>
        <v>#VALUE!</v>
      </c>
      <c r="G1062" s="236" t="str">
        <f t="shared" si="3"/>
        <v>#VALUE!</v>
      </c>
      <c r="H1062" s="236" t="str">
        <f t="shared" si="4"/>
        <v>#VALUE!</v>
      </c>
      <c r="I1062" s="236" t="str">
        <f t="shared" si="5"/>
        <v>#VALUE!</v>
      </c>
      <c r="J1062" s="236" t="str">
        <f t="shared" si="6"/>
        <v>#VALUE!</v>
      </c>
      <c r="K1062" s="236" t="str">
        <f t="shared" si="7"/>
        <v>#VALUE!</v>
      </c>
      <c r="L1062" s="236" t="str">
        <f t="shared" si="8"/>
        <v>#VALUE!</v>
      </c>
      <c r="M1062" s="236" t="str">
        <f t="shared" si="9"/>
        <v>OPI RX</v>
      </c>
      <c r="N1062" s="236" t="str">
        <f t="shared" si="10"/>
        <v>#VALUE!</v>
      </c>
      <c r="O1062" s="236" t="str">
        <f t="shared" si="11"/>
        <v>#VALUE!</v>
      </c>
      <c r="P1062" s="237" t="str">
        <f t="shared" si="12"/>
        <v>OPIOIDS</v>
      </c>
      <c r="Q1062" s="237" t="b">
        <v>1</v>
      </c>
      <c r="R1062" s="237" t="str">
        <f t="shared" si="27"/>
        <v>HIGH</v>
      </c>
      <c r="S1062" s="238">
        <v>44209.0</v>
      </c>
      <c r="T1062" s="243">
        <f t="shared" si="30"/>
        <v>44530</v>
      </c>
      <c r="U1062" s="237" t="str">
        <f t="shared" si="36"/>
        <v>DUE COMM</v>
      </c>
      <c r="V1062" s="237" t="str">
        <f t="shared" si="16"/>
        <v> </v>
      </c>
      <c r="W1062" s="83"/>
      <c r="X1062" s="83"/>
      <c r="Y1062" s="83"/>
      <c r="Z1062" s="83"/>
      <c r="AA1062" s="83"/>
      <c r="AB1062" s="83"/>
      <c r="AC1062" s="83"/>
      <c r="AD1062" s="83"/>
      <c r="AE1062" s="83"/>
    </row>
    <row r="1063">
      <c r="A1063" s="233">
        <v>13991.0</v>
      </c>
      <c r="B1063" s="234" t="s">
        <v>7946</v>
      </c>
      <c r="C1063" s="234" t="b">
        <v>1</v>
      </c>
      <c r="D1063" s="243">
        <v>44564.0</v>
      </c>
      <c r="E1063" s="236" t="str">
        <f t="shared" si="1"/>
        <v>#VALUE!</v>
      </c>
      <c r="F1063" s="236" t="str">
        <f t="shared" si="2"/>
        <v>#VALUE!</v>
      </c>
      <c r="G1063" s="236" t="str">
        <f t="shared" si="3"/>
        <v>#VALUE!</v>
      </c>
      <c r="H1063" s="236" t="str">
        <f t="shared" si="4"/>
        <v>#VALUE!</v>
      </c>
      <c r="I1063" s="236" t="str">
        <f t="shared" si="5"/>
        <v>#VALUE!</v>
      </c>
      <c r="J1063" s="236" t="str">
        <f t="shared" si="6"/>
        <v>#VALUE!</v>
      </c>
      <c r="K1063" s="236" t="str">
        <f t="shared" si="7"/>
        <v>#VALUE!</v>
      </c>
      <c r="L1063" s="236" t="str">
        <f t="shared" si="8"/>
        <v>#VALUE!</v>
      </c>
      <c r="M1063" s="236" t="str">
        <f t="shared" si="9"/>
        <v>#VALUE!</v>
      </c>
      <c r="N1063" s="236" t="str">
        <f t="shared" si="10"/>
        <v>OPI RX</v>
      </c>
      <c r="O1063" s="236" t="str">
        <f t="shared" si="11"/>
        <v>#VALUE!</v>
      </c>
      <c r="P1063" s="237" t="str">
        <f t="shared" si="12"/>
        <v>OPIOIDS</v>
      </c>
      <c r="Q1063" s="237" t="b">
        <v>0</v>
      </c>
      <c r="R1063" s="237" t="str">
        <f t="shared" si="27"/>
        <v>LOW</v>
      </c>
      <c r="S1063" s="238">
        <v>44529.0</v>
      </c>
      <c r="T1063" s="243">
        <f t="shared" si="30"/>
        <v>44564</v>
      </c>
      <c r="U1063" s="237" t="str">
        <f t="shared" si="36"/>
        <v> </v>
      </c>
      <c r="V1063" s="237" t="str">
        <f t="shared" si="16"/>
        <v> </v>
      </c>
      <c r="W1063" s="83"/>
      <c r="X1063" s="83"/>
      <c r="Y1063" s="83"/>
      <c r="Z1063" s="83"/>
      <c r="AA1063" s="83"/>
      <c r="AB1063" s="83"/>
      <c r="AC1063" s="83"/>
      <c r="AD1063" s="83"/>
      <c r="AE1063" s="83"/>
    </row>
    <row r="1064">
      <c r="A1064" s="233">
        <v>13992.0</v>
      </c>
      <c r="B1064" s="234" t="s">
        <v>7947</v>
      </c>
      <c r="C1064" s="230" t="b">
        <v>1</v>
      </c>
      <c r="D1064" s="243">
        <v>44495.0</v>
      </c>
      <c r="E1064" s="236" t="str">
        <f t="shared" si="1"/>
        <v>#VALUE!</v>
      </c>
      <c r="F1064" s="236" t="str">
        <f t="shared" si="2"/>
        <v>#VALUE!</v>
      </c>
      <c r="G1064" s="236" t="str">
        <f t="shared" si="3"/>
        <v>#VALUE!</v>
      </c>
      <c r="H1064" s="236" t="str">
        <f t="shared" si="4"/>
        <v>OPI RX</v>
      </c>
      <c r="I1064" s="236" t="str">
        <f t="shared" si="5"/>
        <v>OPI RX</v>
      </c>
      <c r="J1064" s="236" t="str">
        <f t="shared" si="6"/>
        <v>#VALUE!</v>
      </c>
      <c r="K1064" s="236" t="str">
        <f t="shared" si="7"/>
        <v>#VALUE!</v>
      </c>
      <c r="L1064" s="236" t="str">
        <f t="shared" si="8"/>
        <v>#VALUE!</v>
      </c>
      <c r="M1064" s="236" t="str">
        <f t="shared" si="9"/>
        <v>#VALUE!</v>
      </c>
      <c r="N1064" s="236" t="str">
        <f t="shared" si="10"/>
        <v>#VALUE!</v>
      </c>
      <c r="O1064" s="236" t="str">
        <f t="shared" si="11"/>
        <v>#VALUE!</v>
      </c>
      <c r="P1064" s="237" t="str">
        <f t="shared" si="12"/>
        <v>OPIOIDS</v>
      </c>
      <c r="Q1064" s="234" t="b">
        <v>0</v>
      </c>
      <c r="R1064" s="237" t="str">
        <f t="shared" si="27"/>
        <v>LOW</v>
      </c>
      <c r="S1064" s="238">
        <v>44180.0</v>
      </c>
      <c r="T1064" s="243">
        <f t="shared" si="30"/>
        <v>44495</v>
      </c>
      <c r="U1064" s="237" t="str">
        <f t="shared" si="36"/>
        <v>DUE COMM</v>
      </c>
      <c r="V1064" s="237" t="str">
        <f t="shared" si="16"/>
        <v> </v>
      </c>
      <c r="W1064" s="83"/>
      <c r="X1064" s="83"/>
      <c r="Y1064" s="83"/>
      <c r="Z1064" s="83"/>
      <c r="AA1064" s="83"/>
      <c r="AB1064" s="83"/>
      <c r="AC1064" s="83"/>
      <c r="AD1064" s="83"/>
      <c r="AE1064" s="83"/>
    </row>
    <row r="1065">
      <c r="A1065" s="233">
        <v>13998.0</v>
      </c>
      <c r="B1065" s="234" t="s">
        <v>7948</v>
      </c>
      <c r="C1065" s="234" t="b">
        <v>1</v>
      </c>
      <c r="D1065" s="243">
        <v>44490.0</v>
      </c>
      <c r="E1065" s="236" t="str">
        <f t="shared" si="1"/>
        <v>#VALUE!</v>
      </c>
      <c r="F1065" s="236" t="str">
        <f t="shared" si="2"/>
        <v>#VALUE!</v>
      </c>
      <c r="G1065" s="236" t="str">
        <f t="shared" si="3"/>
        <v>#VALUE!</v>
      </c>
      <c r="H1065" s="236" t="str">
        <f t="shared" si="4"/>
        <v>#VALUE!</v>
      </c>
      <c r="I1065" s="236" t="str">
        <f t="shared" si="5"/>
        <v>#VALUE!</v>
      </c>
      <c r="J1065" s="236" t="str">
        <f t="shared" si="6"/>
        <v>#VALUE!</v>
      </c>
      <c r="K1065" s="236" t="str">
        <f t="shared" si="7"/>
        <v>#VALUE!</v>
      </c>
      <c r="L1065" s="236" t="str">
        <f t="shared" si="8"/>
        <v>#VALUE!</v>
      </c>
      <c r="M1065" s="236" t="str">
        <f t="shared" si="9"/>
        <v>#VALUE!</v>
      </c>
      <c r="N1065" s="236" t="str">
        <f t="shared" si="10"/>
        <v>#VALUE!</v>
      </c>
      <c r="O1065" s="236" t="str">
        <f t="shared" si="11"/>
        <v>#VALUE!</v>
      </c>
      <c r="P1065" s="237" t="str">
        <f t="shared" si="12"/>
        <v>NO RX</v>
      </c>
      <c r="Q1065" s="234" t="b">
        <v>0</v>
      </c>
      <c r="R1065" s="237" t="str">
        <f t="shared" si="27"/>
        <v>LOW</v>
      </c>
      <c r="S1065" s="238">
        <v>44180.0</v>
      </c>
      <c r="T1065" s="243">
        <f t="shared" si="30"/>
        <v>44490</v>
      </c>
      <c r="U1065" s="237" t="str">
        <f t="shared" si="36"/>
        <v>DUE COMM</v>
      </c>
      <c r="V1065" s="237" t="str">
        <f t="shared" si="16"/>
        <v> </v>
      </c>
      <c r="W1065" s="83"/>
      <c r="X1065" s="83"/>
      <c r="Y1065" s="83"/>
      <c r="Z1065" s="83"/>
      <c r="AA1065" s="83"/>
      <c r="AB1065" s="83"/>
      <c r="AC1065" s="83"/>
      <c r="AD1065" s="83"/>
      <c r="AE1065" s="83"/>
    </row>
    <row r="1066">
      <c r="A1066" s="244">
        <v>14004.0</v>
      </c>
      <c r="B1066" s="239" t="s">
        <v>7552</v>
      </c>
      <c r="C1066" s="230" t="b">
        <v>0</v>
      </c>
      <c r="D1066" s="235" t="s">
        <v>7552</v>
      </c>
      <c r="E1066" s="236" t="str">
        <f t="shared" si="1"/>
        <v>#VALUE!</v>
      </c>
      <c r="F1066" s="236" t="str">
        <f t="shared" si="2"/>
        <v>#VALUE!</v>
      </c>
      <c r="G1066" s="236" t="str">
        <f t="shared" si="3"/>
        <v>#VALUE!</v>
      </c>
      <c r="H1066" s="236" t="str">
        <f t="shared" si="4"/>
        <v>#VALUE!</v>
      </c>
      <c r="I1066" s="236" t="str">
        <f t="shared" si="5"/>
        <v>#VALUE!</v>
      </c>
      <c r="J1066" s="236" t="str">
        <f t="shared" si="6"/>
        <v>#VALUE!</v>
      </c>
      <c r="K1066" s="236" t="str">
        <f t="shared" si="7"/>
        <v>#VALUE!</v>
      </c>
      <c r="L1066" s="236" t="str">
        <f t="shared" si="8"/>
        <v>#VALUE!</v>
      </c>
      <c r="M1066" s="236" t="str">
        <f t="shared" si="9"/>
        <v>#VALUE!</v>
      </c>
      <c r="N1066" s="236" t="str">
        <f t="shared" si="10"/>
        <v>#VALUE!</v>
      </c>
      <c r="O1066" s="236" t="str">
        <f t="shared" si="11"/>
        <v>#VALUE!</v>
      </c>
      <c r="P1066" s="237" t="str">
        <f t="shared" si="12"/>
        <v>NO RX</v>
      </c>
      <c r="Q1066" s="237" t="b">
        <v>0</v>
      </c>
      <c r="R1066" s="237" t="str">
        <f t="shared" si="27"/>
        <v>LOW</v>
      </c>
      <c r="S1066" s="238"/>
      <c r="T1066" s="238" t="str">
        <f t="shared" si="30"/>
        <v>  -  </v>
      </c>
      <c r="U1066" s="237" t="str">
        <f t="shared" si="36"/>
        <v>DUE COMM</v>
      </c>
      <c r="V1066" s="237" t="str">
        <f t="shared" si="16"/>
        <v> </v>
      </c>
      <c r="W1066" s="83"/>
      <c r="X1066" s="83"/>
      <c r="Y1066" s="83"/>
      <c r="Z1066" s="83"/>
      <c r="AA1066" s="83"/>
      <c r="AB1066" s="83"/>
      <c r="AC1066" s="83"/>
      <c r="AD1066" s="83"/>
      <c r="AE1066" s="83"/>
    </row>
    <row r="1067">
      <c r="A1067" s="233">
        <v>14015.0</v>
      </c>
      <c r="B1067" s="234" t="s">
        <v>7566</v>
      </c>
      <c r="C1067" s="230" t="b">
        <v>1</v>
      </c>
      <c r="D1067" s="235">
        <v>44577.0</v>
      </c>
      <c r="E1067" s="236" t="str">
        <f t="shared" si="1"/>
        <v>#VALUE!</v>
      </c>
      <c r="F1067" s="236" t="str">
        <f t="shared" si="2"/>
        <v>OPI RX</v>
      </c>
      <c r="G1067" s="236" t="str">
        <f t="shared" si="3"/>
        <v>#VALUE!</v>
      </c>
      <c r="H1067" s="236" t="str">
        <f t="shared" si="4"/>
        <v>#VALUE!</v>
      </c>
      <c r="I1067" s="236" t="str">
        <f t="shared" si="5"/>
        <v>#VALUE!</v>
      </c>
      <c r="J1067" s="236" t="str">
        <f t="shared" si="6"/>
        <v>#VALUE!</v>
      </c>
      <c r="K1067" s="236" t="str">
        <f t="shared" si="7"/>
        <v>#VALUE!</v>
      </c>
      <c r="L1067" s="236" t="str">
        <f t="shared" si="8"/>
        <v>#VALUE!</v>
      </c>
      <c r="M1067" s="236" t="str">
        <f t="shared" si="9"/>
        <v>#VALUE!</v>
      </c>
      <c r="N1067" s="236" t="str">
        <f t="shared" si="10"/>
        <v>#VALUE!</v>
      </c>
      <c r="O1067" s="236" t="str">
        <f t="shared" si="11"/>
        <v>#VALUE!</v>
      </c>
      <c r="P1067" s="237" t="str">
        <f t="shared" si="12"/>
        <v>OPIOIDS</v>
      </c>
      <c r="Q1067" s="237" t="b">
        <v>0</v>
      </c>
      <c r="R1067" s="237" t="str">
        <f t="shared" si="27"/>
        <v>LOW</v>
      </c>
      <c r="S1067" s="238"/>
      <c r="T1067" s="243">
        <f t="shared" si="30"/>
        <v>44577</v>
      </c>
      <c r="U1067" s="237" t="str">
        <f t="shared" si="36"/>
        <v>DUE COMM</v>
      </c>
      <c r="V1067" s="237" t="str">
        <f t="shared" si="16"/>
        <v> </v>
      </c>
      <c r="W1067" s="83"/>
      <c r="X1067" s="83"/>
      <c r="Y1067" s="83"/>
      <c r="Z1067" s="83"/>
      <c r="AA1067" s="83"/>
      <c r="AB1067" s="83"/>
      <c r="AC1067" s="83"/>
      <c r="AD1067" s="83"/>
      <c r="AE1067" s="83"/>
    </row>
    <row r="1068">
      <c r="A1068" s="233">
        <v>14018.0</v>
      </c>
      <c r="B1068" s="239" t="s">
        <v>7616</v>
      </c>
      <c r="C1068" s="231" t="b">
        <v>1</v>
      </c>
      <c r="D1068" s="235">
        <v>44640.0</v>
      </c>
      <c r="E1068" s="236" t="str">
        <f t="shared" si="1"/>
        <v>#VALUE!</v>
      </c>
      <c r="F1068" s="236" t="str">
        <f t="shared" si="2"/>
        <v>#VALUE!</v>
      </c>
      <c r="G1068" s="236" t="str">
        <f t="shared" si="3"/>
        <v>#VALUE!</v>
      </c>
      <c r="H1068" s="236" t="str">
        <f t="shared" si="4"/>
        <v>#VALUE!</v>
      </c>
      <c r="I1068" s="236" t="str">
        <f t="shared" si="5"/>
        <v>#VALUE!</v>
      </c>
      <c r="J1068" s="236" t="str">
        <f t="shared" si="6"/>
        <v>#VALUE!</v>
      </c>
      <c r="K1068" s="236" t="str">
        <f t="shared" si="7"/>
        <v>#VALUE!</v>
      </c>
      <c r="L1068" s="236" t="str">
        <f t="shared" si="8"/>
        <v>#VALUE!</v>
      </c>
      <c r="M1068" s="236" t="str">
        <f t="shared" si="9"/>
        <v>OPI RX</v>
      </c>
      <c r="N1068" s="236" t="str">
        <f t="shared" si="10"/>
        <v>#VALUE!</v>
      </c>
      <c r="O1068" s="236" t="str">
        <f t="shared" si="11"/>
        <v>#VALUE!</v>
      </c>
      <c r="P1068" s="237" t="str">
        <f t="shared" si="12"/>
        <v>OPIOIDS</v>
      </c>
      <c r="Q1068" s="237" t="b">
        <v>0</v>
      </c>
      <c r="R1068" s="237" t="str">
        <f t="shared" si="27"/>
        <v>LOW</v>
      </c>
      <c r="S1068" s="238">
        <v>44180.0</v>
      </c>
      <c r="T1068" s="243">
        <f t="shared" si="30"/>
        <v>44640</v>
      </c>
      <c r="U1068" s="237" t="str">
        <f t="shared" si="36"/>
        <v>DUE COMM</v>
      </c>
      <c r="V1068" s="237" t="str">
        <f t="shared" si="16"/>
        <v> </v>
      </c>
      <c r="W1068" s="83"/>
      <c r="X1068" s="83"/>
      <c r="Y1068" s="83"/>
      <c r="Z1068" s="83"/>
      <c r="AA1068" s="83"/>
      <c r="AB1068" s="83"/>
      <c r="AC1068" s="83"/>
      <c r="AD1068" s="83"/>
      <c r="AE1068" s="83"/>
    </row>
    <row r="1069">
      <c r="A1069" s="244">
        <v>14019.0</v>
      </c>
      <c r="B1069" s="246" t="s">
        <v>7949</v>
      </c>
      <c r="C1069" s="230" t="b">
        <v>1</v>
      </c>
      <c r="D1069" s="235">
        <v>44620.0</v>
      </c>
      <c r="E1069" s="236" t="str">
        <f t="shared" si="1"/>
        <v>#VALUE!</v>
      </c>
      <c r="F1069" s="236" t="str">
        <f t="shared" si="2"/>
        <v>OPI RX</v>
      </c>
      <c r="G1069" s="236" t="str">
        <f t="shared" si="3"/>
        <v>#VALUE!</v>
      </c>
      <c r="H1069" s="236" t="str">
        <f t="shared" si="4"/>
        <v>#VALUE!</v>
      </c>
      <c r="I1069" s="236" t="str">
        <f t="shared" si="5"/>
        <v>#VALUE!</v>
      </c>
      <c r="J1069" s="236" t="str">
        <f t="shared" si="6"/>
        <v>OPI RX</v>
      </c>
      <c r="K1069" s="236" t="str">
        <f t="shared" si="7"/>
        <v>#VALUE!</v>
      </c>
      <c r="L1069" s="236" t="str">
        <f t="shared" si="8"/>
        <v>#VALUE!</v>
      </c>
      <c r="M1069" s="236" t="str">
        <f t="shared" si="9"/>
        <v>#VALUE!</v>
      </c>
      <c r="N1069" s="236" t="str">
        <f t="shared" si="10"/>
        <v>#VALUE!</v>
      </c>
      <c r="O1069" s="236" t="str">
        <f t="shared" si="11"/>
        <v>#VALUE!</v>
      </c>
      <c r="P1069" s="237" t="str">
        <f t="shared" si="12"/>
        <v>OPIOIDS</v>
      </c>
      <c r="Q1069" s="237" t="b">
        <v>1</v>
      </c>
      <c r="R1069" s="237" t="str">
        <f t="shared" si="27"/>
        <v>HIGH</v>
      </c>
      <c r="S1069" s="238">
        <v>44187.0</v>
      </c>
      <c r="T1069" s="243">
        <f t="shared" si="30"/>
        <v>44620</v>
      </c>
      <c r="U1069" s="237" t="str">
        <f t="shared" si="36"/>
        <v>DUE COMM</v>
      </c>
      <c r="V1069" s="237" t="str">
        <f t="shared" si="16"/>
        <v> </v>
      </c>
      <c r="W1069" s="83"/>
      <c r="X1069" s="83"/>
      <c r="Y1069" s="83"/>
      <c r="Z1069" s="83"/>
      <c r="AA1069" s="83"/>
      <c r="AB1069" s="83"/>
      <c r="AC1069" s="83"/>
      <c r="AD1069" s="83"/>
      <c r="AE1069" s="83"/>
    </row>
    <row r="1070">
      <c r="A1070" s="233">
        <v>14021.0</v>
      </c>
      <c r="B1070" s="239" t="s">
        <v>7950</v>
      </c>
      <c r="C1070" s="231" t="b">
        <v>1</v>
      </c>
      <c r="D1070" s="235">
        <v>44620.0</v>
      </c>
      <c r="E1070" s="236" t="str">
        <f t="shared" si="1"/>
        <v>#VALUE!</v>
      </c>
      <c r="F1070" s="236" t="str">
        <f t="shared" si="2"/>
        <v>#VALUE!</v>
      </c>
      <c r="G1070" s="236" t="str">
        <f t="shared" si="3"/>
        <v>#VALUE!</v>
      </c>
      <c r="H1070" s="236" t="str">
        <f t="shared" si="4"/>
        <v>#VALUE!</v>
      </c>
      <c r="I1070" s="236" t="str">
        <f t="shared" si="5"/>
        <v>#VALUE!</v>
      </c>
      <c r="J1070" s="236" t="str">
        <f t="shared" si="6"/>
        <v>#VALUE!</v>
      </c>
      <c r="K1070" s="236" t="str">
        <f t="shared" si="7"/>
        <v>#VALUE!</v>
      </c>
      <c r="L1070" s="236" t="str">
        <f t="shared" si="8"/>
        <v>#VALUE!</v>
      </c>
      <c r="M1070" s="236" t="str">
        <f t="shared" si="9"/>
        <v>OPI RX</v>
      </c>
      <c r="N1070" s="236" t="str">
        <f t="shared" si="10"/>
        <v>#VALUE!</v>
      </c>
      <c r="O1070" s="236" t="str">
        <f t="shared" si="11"/>
        <v>#VALUE!</v>
      </c>
      <c r="P1070" s="237" t="str">
        <f t="shared" si="12"/>
        <v>OPIOIDS</v>
      </c>
      <c r="Q1070" s="237" t="b">
        <v>0</v>
      </c>
      <c r="R1070" s="237" t="str">
        <f t="shared" si="27"/>
        <v>LOW</v>
      </c>
      <c r="S1070" s="238"/>
      <c r="T1070" s="243">
        <f t="shared" si="30"/>
        <v>44620</v>
      </c>
      <c r="U1070" s="237" t="str">
        <f t="shared" si="36"/>
        <v>DUE COMM</v>
      </c>
      <c r="V1070" s="237" t="str">
        <f t="shared" si="16"/>
        <v> </v>
      </c>
      <c r="W1070" s="83"/>
      <c r="X1070" s="83"/>
      <c r="Y1070" s="83"/>
      <c r="Z1070" s="83"/>
      <c r="AA1070" s="83"/>
      <c r="AB1070" s="83"/>
      <c r="AC1070" s="83"/>
      <c r="AD1070" s="83"/>
      <c r="AE1070" s="83"/>
    </row>
    <row r="1071">
      <c r="A1071" s="244">
        <v>14026.0</v>
      </c>
      <c r="B1071" s="239" t="s">
        <v>7552</v>
      </c>
      <c r="C1071" s="231" t="b">
        <v>0</v>
      </c>
      <c r="D1071" s="235" t="s">
        <v>7552</v>
      </c>
      <c r="E1071" s="236" t="str">
        <f t="shared" si="1"/>
        <v>#VALUE!</v>
      </c>
      <c r="F1071" s="236" t="str">
        <f t="shared" si="2"/>
        <v>#VALUE!</v>
      </c>
      <c r="G1071" s="236" t="str">
        <f t="shared" si="3"/>
        <v>#VALUE!</v>
      </c>
      <c r="H1071" s="236" t="str">
        <f t="shared" si="4"/>
        <v>#VALUE!</v>
      </c>
      <c r="I1071" s="236" t="str">
        <f t="shared" si="5"/>
        <v>#VALUE!</v>
      </c>
      <c r="J1071" s="236" t="str">
        <f t="shared" si="6"/>
        <v>#VALUE!</v>
      </c>
      <c r="K1071" s="236" t="str">
        <f t="shared" si="7"/>
        <v>#VALUE!</v>
      </c>
      <c r="L1071" s="236" t="str">
        <f t="shared" si="8"/>
        <v>#VALUE!</v>
      </c>
      <c r="M1071" s="236" t="str">
        <f t="shared" si="9"/>
        <v>#VALUE!</v>
      </c>
      <c r="N1071" s="236" t="str">
        <f t="shared" si="10"/>
        <v>#VALUE!</v>
      </c>
      <c r="O1071" s="236" t="str">
        <f t="shared" si="11"/>
        <v>#VALUE!</v>
      </c>
      <c r="P1071" s="237" t="str">
        <f t="shared" si="12"/>
        <v>NO RX</v>
      </c>
      <c r="Q1071" s="237" t="b">
        <v>0</v>
      </c>
      <c r="R1071" s="237" t="str">
        <f t="shared" si="27"/>
        <v>LOW</v>
      </c>
      <c r="S1071" s="238"/>
      <c r="T1071" s="238" t="str">
        <f t="shared" si="30"/>
        <v>  -  </v>
      </c>
      <c r="U1071" s="237" t="str">
        <f t="shared" si="36"/>
        <v>DUE COMM</v>
      </c>
      <c r="V1071" s="237" t="str">
        <f t="shared" si="16"/>
        <v> </v>
      </c>
      <c r="W1071" s="83"/>
      <c r="X1071" s="83"/>
      <c r="Y1071" s="83"/>
      <c r="Z1071" s="83"/>
      <c r="AA1071" s="83"/>
      <c r="AB1071" s="83"/>
      <c r="AC1071" s="83"/>
      <c r="AD1071" s="83"/>
      <c r="AE1071" s="83"/>
    </row>
    <row r="1072">
      <c r="A1072" s="244">
        <v>14027.0</v>
      </c>
      <c r="B1072" s="239" t="s">
        <v>7552</v>
      </c>
      <c r="C1072" s="230" t="b">
        <v>0</v>
      </c>
      <c r="D1072" s="235" t="s">
        <v>7552</v>
      </c>
      <c r="E1072" s="236" t="str">
        <f t="shared" si="1"/>
        <v>#VALUE!</v>
      </c>
      <c r="F1072" s="236" t="str">
        <f t="shared" si="2"/>
        <v>#VALUE!</v>
      </c>
      <c r="G1072" s="236" t="str">
        <f t="shared" si="3"/>
        <v>#VALUE!</v>
      </c>
      <c r="H1072" s="236" t="str">
        <f t="shared" si="4"/>
        <v>#VALUE!</v>
      </c>
      <c r="I1072" s="236" t="str">
        <f t="shared" si="5"/>
        <v>#VALUE!</v>
      </c>
      <c r="J1072" s="236" t="str">
        <f t="shared" si="6"/>
        <v>#VALUE!</v>
      </c>
      <c r="K1072" s="236" t="str">
        <f t="shared" si="7"/>
        <v>#VALUE!</v>
      </c>
      <c r="L1072" s="236" t="str">
        <f t="shared" si="8"/>
        <v>#VALUE!</v>
      </c>
      <c r="M1072" s="236" t="str">
        <f t="shared" si="9"/>
        <v>#VALUE!</v>
      </c>
      <c r="N1072" s="236" t="str">
        <f t="shared" si="10"/>
        <v>#VALUE!</v>
      </c>
      <c r="O1072" s="236" t="str">
        <f t="shared" si="11"/>
        <v>#VALUE!</v>
      </c>
      <c r="P1072" s="237" t="str">
        <f t="shared" si="12"/>
        <v>NO RX</v>
      </c>
      <c r="Q1072" s="234" t="b">
        <v>0</v>
      </c>
      <c r="R1072" s="237" t="str">
        <f t="shared" si="27"/>
        <v>LOW</v>
      </c>
      <c r="S1072" s="238"/>
      <c r="T1072" s="238" t="str">
        <f t="shared" si="30"/>
        <v>  -  </v>
      </c>
      <c r="U1072" s="237" t="str">
        <f t="shared" si="36"/>
        <v>DUE COMM</v>
      </c>
      <c r="V1072" s="237" t="str">
        <f t="shared" si="16"/>
        <v> </v>
      </c>
      <c r="W1072" s="83"/>
      <c r="X1072" s="83"/>
      <c r="Y1072" s="83"/>
      <c r="Z1072" s="83"/>
      <c r="AA1072" s="83"/>
      <c r="AB1072" s="83"/>
      <c r="AC1072" s="83"/>
      <c r="AD1072" s="83"/>
      <c r="AE1072" s="83"/>
    </row>
    <row r="1073">
      <c r="A1073" s="233">
        <v>14028.0</v>
      </c>
      <c r="B1073" s="234" t="s">
        <v>7951</v>
      </c>
      <c r="C1073" s="231" t="b">
        <v>1</v>
      </c>
      <c r="D1073" s="235">
        <v>44591.0</v>
      </c>
      <c r="E1073" s="236" t="str">
        <f t="shared" si="1"/>
        <v>#VALUE!</v>
      </c>
      <c r="F1073" s="236" t="str">
        <f t="shared" si="2"/>
        <v>OPI RX</v>
      </c>
      <c r="G1073" s="236" t="str">
        <f t="shared" si="3"/>
        <v>#VALUE!</v>
      </c>
      <c r="H1073" s="236" t="str">
        <f t="shared" si="4"/>
        <v>#VALUE!</v>
      </c>
      <c r="I1073" s="236" t="str">
        <f t="shared" si="5"/>
        <v>#VALUE!</v>
      </c>
      <c r="J1073" s="236" t="str">
        <f t="shared" si="6"/>
        <v>#VALUE!</v>
      </c>
      <c r="K1073" s="236" t="str">
        <f t="shared" si="7"/>
        <v>#VALUE!</v>
      </c>
      <c r="L1073" s="236" t="str">
        <f t="shared" si="8"/>
        <v>#VALUE!</v>
      </c>
      <c r="M1073" s="236" t="str">
        <f t="shared" si="9"/>
        <v>OPI RX</v>
      </c>
      <c r="N1073" s="236" t="str">
        <f t="shared" si="10"/>
        <v>#VALUE!</v>
      </c>
      <c r="O1073" s="236" t="str">
        <f t="shared" si="11"/>
        <v>#VALUE!</v>
      </c>
      <c r="P1073" s="237" t="str">
        <f t="shared" si="12"/>
        <v>OPIOIDS</v>
      </c>
      <c r="Q1073" s="237" t="b">
        <v>0</v>
      </c>
      <c r="R1073" s="237" t="str">
        <f t="shared" si="27"/>
        <v>LOW</v>
      </c>
      <c r="S1073" s="238"/>
      <c r="T1073" s="243">
        <f t="shared" si="30"/>
        <v>44591</v>
      </c>
      <c r="U1073" s="237" t="str">
        <f t="shared" si="36"/>
        <v>DUE COMM</v>
      </c>
      <c r="V1073" s="237" t="str">
        <f t="shared" si="16"/>
        <v> </v>
      </c>
      <c r="W1073" s="83"/>
      <c r="X1073" s="83"/>
      <c r="Y1073" s="83"/>
      <c r="Z1073" s="83"/>
      <c r="AA1073" s="83"/>
      <c r="AB1073" s="83"/>
      <c r="AC1073" s="83"/>
      <c r="AD1073" s="83"/>
      <c r="AE1073" s="83"/>
    </row>
    <row r="1074">
      <c r="A1074" s="233">
        <v>14029.0</v>
      </c>
      <c r="B1074" s="234" t="s">
        <v>7566</v>
      </c>
      <c r="C1074" s="231" t="b">
        <v>0</v>
      </c>
      <c r="D1074" s="235" t="s">
        <v>7552</v>
      </c>
      <c r="E1074" s="236" t="str">
        <f t="shared" si="1"/>
        <v>#VALUE!</v>
      </c>
      <c r="F1074" s="236" t="str">
        <f t="shared" si="2"/>
        <v>OPI RX</v>
      </c>
      <c r="G1074" s="236" t="str">
        <f t="shared" si="3"/>
        <v>#VALUE!</v>
      </c>
      <c r="H1074" s="236" t="str">
        <f t="shared" si="4"/>
        <v>#VALUE!</v>
      </c>
      <c r="I1074" s="236" t="str">
        <f t="shared" si="5"/>
        <v>#VALUE!</v>
      </c>
      <c r="J1074" s="236" t="str">
        <f t="shared" si="6"/>
        <v>#VALUE!</v>
      </c>
      <c r="K1074" s="236" t="str">
        <f t="shared" si="7"/>
        <v>#VALUE!</v>
      </c>
      <c r="L1074" s="236" t="str">
        <f t="shared" si="8"/>
        <v>#VALUE!</v>
      </c>
      <c r="M1074" s="236" t="str">
        <f t="shared" si="9"/>
        <v>#VALUE!</v>
      </c>
      <c r="N1074" s="236" t="str">
        <f t="shared" si="10"/>
        <v>#VALUE!</v>
      </c>
      <c r="O1074" s="236" t="str">
        <f t="shared" si="11"/>
        <v>#VALUE!</v>
      </c>
      <c r="P1074" s="237" t="str">
        <f t="shared" si="12"/>
        <v>OPIOIDS</v>
      </c>
      <c r="Q1074" s="237" t="b">
        <v>0</v>
      </c>
      <c r="R1074" s="237" t="str">
        <f t="shared" si="27"/>
        <v>LOW</v>
      </c>
      <c r="S1074" s="238"/>
      <c r="T1074" s="238" t="str">
        <f t="shared" si="30"/>
        <v>  -  </v>
      </c>
      <c r="U1074" s="237" t="str">
        <f t="shared" si="36"/>
        <v>DUE COMM</v>
      </c>
      <c r="V1074" s="237" t="str">
        <f t="shared" si="16"/>
        <v> </v>
      </c>
      <c r="W1074" s="83"/>
      <c r="X1074" s="83"/>
      <c r="Y1074" s="83"/>
      <c r="Z1074" s="83"/>
      <c r="AA1074" s="83"/>
      <c r="AB1074" s="83"/>
      <c r="AC1074" s="83"/>
      <c r="AD1074" s="83"/>
      <c r="AE1074" s="83"/>
    </row>
    <row r="1075">
      <c r="A1075" s="233">
        <v>14031.0</v>
      </c>
      <c r="B1075" s="234" t="s">
        <v>7779</v>
      </c>
      <c r="C1075" s="231" t="b">
        <v>0</v>
      </c>
      <c r="D1075" s="235" t="s">
        <v>7552</v>
      </c>
      <c r="E1075" s="236" t="str">
        <f t="shared" si="1"/>
        <v>#VALUE!</v>
      </c>
      <c r="F1075" s="236" t="str">
        <f t="shared" si="2"/>
        <v>OPI RX</v>
      </c>
      <c r="G1075" s="236" t="str">
        <f t="shared" si="3"/>
        <v>#VALUE!</v>
      </c>
      <c r="H1075" s="236" t="str">
        <f t="shared" si="4"/>
        <v>#VALUE!</v>
      </c>
      <c r="I1075" s="236" t="str">
        <f t="shared" si="5"/>
        <v>#VALUE!</v>
      </c>
      <c r="J1075" s="236" t="str">
        <f t="shared" si="6"/>
        <v>#VALUE!</v>
      </c>
      <c r="K1075" s="236" t="str">
        <f t="shared" si="7"/>
        <v>#VALUE!</v>
      </c>
      <c r="L1075" s="236" t="str">
        <f t="shared" si="8"/>
        <v>#VALUE!</v>
      </c>
      <c r="M1075" s="236" t="str">
        <f t="shared" si="9"/>
        <v>OPI RX</v>
      </c>
      <c r="N1075" s="236" t="str">
        <f t="shared" si="10"/>
        <v>#VALUE!</v>
      </c>
      <c r="O1075" s="236" t="str">
        <f t="shared" si="11"/>
        <v>#VALUE!</v>
      </c>
      <c r="P1075" s="237" t="str">
        <f t="shared" si="12"/>
        <v>OPIOIDS</v>
      </c>
      <c r="Q1075" s="237" t="b">
        <v>0</v>
      </c>
      <c r="R1075" s="237" t="str">
        <f t="shared" si="27"/>
        <v>LOW</v>
      </c>
      <c r="S1075" s="238"/>
      <c r="T1075" s="238" t="str">
        <f t="shared" si="30"/>
        <v>  -  </v>
      </c>
      <c r="U1075" s="237" t="str">
        <f t="shared" si="36"/>
        <v>DUE COMM</v>
      </c>
      <c r="V1075" s="237" t="str">
        <f t="shared" si="16"/>
        <v> </v>
      </c>
      <c r="W1075" s="83"/>
      <c r="X1075" s="83"/>
      <c r="Y1075" s="83"/>
      <c r="Z1075" s="83"/>
      <c r="AA1075" s="83"/>
      <c r="AB1075" s="83"/>
      <c r="AC1075" s="83"/>
      <c r="AD1075" s="83"/>
      <c r="AE1075" s="83"/>
    </row>
    <row r="1076">
      <c r="A1076" s="244">
        <v>14032.0</v>
      </c>
      <c r="B1076" s="239" t="s">
        <v>7552</v>
      </c>
      <c r="C1076" s="230" t="b">
        <v>0</v>
      </c>
      <c r="D1076" s="235" t="s">
        <v>7552</v>
      </c>
      <c r="E1076" s="236" t="str">
        <f t="shared" si="1"/>
        <v>#VALUE!</v>
      </c>
      <c r="F1076" s="236" t="str">
        <f t="shared" si="2"/>
        <v>#VALUE!</v>
      </c>
      <c r="G1076" s="236" t="str">
        <f t="shared" si="3"/>
        <v>#VALUE!</v>
      </c>
      <c r="H1076" s="236" t="str">
        <f t="shared" si="4"/>
        <v>#VALUE!</v>
      </c>
      <c r="I1076" s="236" t="str">
        <f t="shared" si="5"/>
        <v>#VALUE!</v>
      </c>
      <c r="J1076" s="236" t="str">
        <f t="shared" si="6"/>
        <v>#VALUE!</v>
      </c>
      <c r="K1076" s="236" t="str">
        <f t="shared" si="7"/>
        <v>#VALUE!</v>
      </c>
      <c r="L1076" s="236" t="str">
        <f t="shared" si="8"/>
        <v>#VALUE!</v>
      </c>
      <c r="M1076" s="236" t="str">
        <f t="shared" si="9"/>
        <v>#VALUE!</v>
      </c>
      <c r="N1076" s="236" t="str">
        <f t="shared" si="10"/>
        <v>#VALUE!</v>
      </c>
      <c r="O1076" s="236" t="str">
        <f t="shared" si="11"/>
        <v>#VALUE!</v>
      </c>
      <c r="P1076" s="237" t="str">
        <f t="shared" si="12"/>
        <v>NO RX</v>
      </c>
      <c r="Q1076" s="234" t="b">
        <v>0</v>
      </c>
      <c r="R1076" s="237" t="str">
        <f t="shared" si="27"/>
        <v>LOW</v>
      </c>
      <c r="S1076" s="238"/>
      <c r="T1076" s="238" t="str">
        <f t="shared" si="30"/>
        <v>  -  </v>
      </c>
      <c r="U1076" s="237" t="str">
        <f t="shared" si="36"/>
        <v>DUE COMM</v>
      </c>
      <c r="V1076" s="237" t="str">
        <f t="shared" si="16"/>
        <v> </v>
      </c>
      <c r="W1076" s="83"/>
      <c r="X1076" s="83"/>
      <c r="Y1076" s="83"/>
      <c r="Z1076" s="83"/>
      <c r="AA1076" s="83"/>
      <c r="AB1076" s="83"/>
      <c r="AC1076" s="83"/>
      <c r="AD1076" s="83"/>
      <c r="AE1076" s="83"/>
    </row>
    <row r="1077">
      <c r="A1077" s="244">
        <v>14034.0</v>
      </c>
      <c r="B1077" s="245" t="s">
        <v>7952</v>
      </c>
      <c r="C1077" s="231" t="b">
        <v>0</v>
      </c>
      <c r="D1077" s="235" t="s">
        <v>7552</v>
      </c>
      <c r="E1077" s="236" t="str">
        <f t="shared" si="1"/>
        <v>#VALUE!</v>
      </c>
      <c r="F1077" s="236" t="str">
        <f t="shared" si="2"/>
        <v>OPI RX</v>
      </c>
      <c r="G1077" s="236" t="str">
        <f t="shared" si="3"/>
        <v>#VALUE!</v>
      </c>
      <c r="H1077" s="236" t="str">
        <f t="shared" si="4"/>
        <v>#VALUE!</v>
      </c>
      <c r="I1077" s="236" t="str">
        <f t="shared" si="5"/>
        <v>#VALUE!</v>
      </c>
      <c r="J1077" s="236" t="str">
        <f t="shared" si="6"/>
        <v>#VALUE!</v>
      </c>
      <c r="K1077" s="236" t="str">
        <f t="shared" si="7"/>
        <v>#VALUE!</v>
      </c>
      <c r="L1077" s="236" t="str">
        <f t="shared" si="8"/>
        <v>#VALUE!</v>
      </c>
      <c r="M1077" s="236" t="str">
        <f t="shared" si="9"/>
        <v>#VALUE!</v>
      </c>
      <c r="N1077" s="236" t="str">
        <f t="shared" si="10"/>
        <v>#VALUE!</v>
      </c>
      <c r="O1077" s="236" t="str">
        <f t="shared" si="11"/>
        <v>#VALUE!</v>
      </c>
      <c r="P1077" s="237" t="str">
        <f t="shared" si="12"/>
        <v>OPIOIDS</v>
      </c>
      <c r="Q1077" s="237" t="b">
        <v>0</v>
      </c>
      <c r="R1077" s="237" t="str">
        <f t="shared" si="27"/>
        <v>LOW</v>
      </c>
      <c r="S1077" s="238"/>
      <c r="T1077" s="238" t="str">
        <f t="shared" si="30"/>
        <v>  -  </v>
      </c>
      <c r="U1077" s="237" t="str">
        <f t="shared" si="36"/>
        <v>DUE COMM</v>
      </c>
      <c r="V1077" s="237" t="str">
        <f t="shared" si="16"/>
        <v> </v>
      </c>
      <c r="W1077" s="83"/>
      <c r="X1077" s="83"/>
      <c r="Y1077" s="83"/>
      <c r="Z1077" s="83"/>
      <c r="AA1077" s="83"/>
      <c r="AB1077" s="83"/>
      <c r="AC1077" s="83"/>
      <c r="AD1077" s="83"/>
      <c r="AE1077" s="83"/>
    </row>
    <row r="1078">
      <c r="A1078" s="233">
        <v>14036.0</v>
      </c>
      <c r="B1078" s="234" t="s">
        <v>7569</v>
      </c>
      <c r="C1078" s="230" t="b">
        <v>1</v>
      </c>
      <c r="D1078" s="235">
        <v>44627.0</v>
      </c>
      <c r="E1078" s="236" t="str">
        <f t="shared" si="1"/>
        <v>#VALUE!</v>
      </c>
      <c r="F1078" s="236" t="str">
        <f t="shared" si="2"/>
        <v>#VALUE!</v>
      </c>
      <c r="G1078" s="236" t="str">
        <f t="shared" si="3"/>
        <v>OPI RX</v>
      </c>
      <c r="H1078" s="236" t="str">
        <f t="shared" si="4"/>
        <v>#VALUE!</v>
      </c>
      <c r="I1078" s="236" t="str">
        <f t="shared" si="5"/>
        <v>#VALUE!</v>
      </c>
      <c r="J1078" s="236" t="str">
        <f t="shared" si="6"/>
        <v>#VALUE!</v>
      </c>
      <c r="K1078" s="236" t="str">
        <f t="shared" si="7"/>
        <v>#VALUE!</v>
      </c>
      <c r="L1078" s="236" t="str">
        <f t="shared" si="8"/>
        <v>#VALUE!</v>
      </c>
      <c r="M1078" s="236" t="str">
        <f t="shared" si="9"/>
        <v>#VALUE!</v>
      </c>
      <c r="N1078" s="236" t="str">
        <f t="shared" si="10"/>
        <v>#VALUE!</v>
      </c>
      <c r="O1078" s="236" t="str">
        <f t="shared" si="11"/>
        <v>#VALUE!</v>
      </c>
      <c r="P1078" s="237" t="str">
        <f t="shared" si="12"/>
        <v>OPIOIDS</v>
      </c>
      <c r="Q1078" s="237" t="b">
        <v>0</v>
      </c>
      <c r="R1078" s="237" t="str">
        <f t="shared" si="27"/>
        <v>LOW</v>
      </c>
      <c r="S1078" s="238">
        <v>44187.0</v>
      </c>
      <c r="T1078" s="243">
        <f t="shared" si="30"/>
        <v>44627</v>
      </c>
      <c r="U1078" s="237" t="str">
        <f t="shared" si="36"/>
        <v>DUE COMM</v>
      </c>
      <c r="V1078" s="237" t="str">
        <f t="shared" si="16"/>
        <v> </v>
      </c>
      <c r="W1078" s="83"/>
      <c r="X1078" s="83"/>
      <c r="Y1078" s="83"/>
      <c r="Z1078" s="83"/>
      <c r="AA1078" s="83"/>
      <c r="AB1078" s="83"/>
      <c r="AC1078" s="83"/>
      <c r="AD1078" s="83"/>
      <c r="AE1078" s="83"/>
    </row>
    <row r="1079">
      <c r="A1079" s="244">
        <v>14037.0</v>
      </c>
      <c r="B1079" s="239" t="s">
        <v>7552</v>
      </c>
      <c r="C1079" s="230" t="b">
        <v>0</v>
      </c>
      <c r="D1079" s="235" t="s">
        <v>7552</v>
      </c>
      <c r="E1079" s="236" t="str">
        <f t="shared" si="1"/>
        <v>#VALUE!</v>
      </c>
      <c r="F1079" s="236" t="str">
        <f t="shared" si="2"/>
        <v>#VALUE!</v>
      </c>
      <c r="G1079" s="236" t="str">
        <f t="shared" si="3"/>
        <v>#VALUE!</v>
      </c>
      <c r="H1079" s="236" t="str">
        <f t="shared" si="4"/>
        <v>#VALUE!</v>
      </c>
      <c r="I1079" s="236" t="str">
        <f t="shared" si="5"/>
        <v>#VALUE!</v>
      </c>
      <c r="J1079" s="236" t="str">
        <f t="shared" si="6"/>
        <v>#VALUE!</v>
      </c>
      <c r="K1079" s="236" t="str">
        <f t="shared" si="7"/>
        <v>#VALUE!</v>
      </c>
      <c r="L1079" s="236" t="str">
        <f t="shared" si="8"/>
        <v>#VALUE!</v>
      </c>
      <c r="M1079" s="236" t="str">
        <f t="shared" si="9"/>
        <v>#VALUE!</v>
      </c>
      <c r="N1079" s="236" t="str">
        <f t="shared" si="10"/>
        <v>#VALUE!</v>
      </c>
      <c r="O1079" s="236" t="str">
        <f t="shared" si="11"/>
        <v>#VALUE!</v>
      </c>
      <c r="P1079" s="237" t="str">
        <f t="shared" si="12"/>
        <v>NO RX</v>
      </c>
      <c r="Q1079" s="237" t="b">
        <v>0</v>
      </c>
      <c r="R1079" s="237" t="str">
        <f t="shared" si="27"/>
        <v>LOW</v>
      </c>
      <c r="S1079" s="238"/>
      <c r="T1079" s="238" t="str">
        <f t="shared" si="30"/>
        <v>  -  </v>
      </c>
      <c r="U1079" s="237" t="str">
        <f t="shared" si="36"/>
        <v>DUE COMM</v>
      </c>
      <c r="V1079" s="237" t="str">
        <f t="shared" si="16"/>
        <v> </v>
      </c>
      <c r="W1079" s="83"/>
      <c r="X1079" s="83"/>
      <c r="Y1079" s="83"/>
      <c r="Z1079" s="83"/>
      <c r="AA1079" s="83"/>
      <c r="AB1079" s="83"/>
      <c r="AC1079" s="83"/>
      <c r="AD1079" s="83"/>
      <c r="AE1079" s="83"/>
    </row>
    <row r="1080">
      <c r="A1080" s="244">
        <v>14043.0</v>
      </c>
      <c r="B1080" s="245" t="s">
        <v>7576</v>
      </c>
      <c r="C1080" s="230" t="b">
        <v>0</v>
      </c>
      <c r="D1080" s="235" t="s">
        <v>7552</v>
      </c>
      <c r="E1080" s="236" t="str">
        <f t="shared" si="1"/>
        <v>#VALUE!</v>
      </c>
      <c r="F1080" s="236" t="str">
        <f t="shared" si="2"/>
        <v>#VALUE!</v>
      </c>
      <c r="G1080" s="236" t="str">
        <f t="shared" si="3"/>
        <v>#VALUE!</v>
      </c>
      <c r="H1080" s="236" t="str">
        <f t="shared" si="4"/>
        <v>#VALUE!</v>
      </c>
      <c r="I1080" s="236" t="str">
        <f t="shared" si="5"/>
        <v>#VALUE!</v>
      </c>
      <c r="J1080" s="236" t="str">
        <f t="shared" si="6"/>
        <v>#VALUE!</v>
      </c>
      <c r="K1080" s="236" t="str">
        <f t="shared" si="7"/>
        <v>#VALUE!</v>
      </c>
      <c r="L1080" s="236" t="str">
        <f t="shared" si="8"/>
        <v>#VALUE!</v>
      </c>
      <c r="M1080" s="236" t="str">
        <f t="shared" si="9"/>
        <v>#VALUE!</v>
      </c>
      <c r="N1080" s="236" t="str">
        <f t="shared" si="10"/>
        <v>#VALUE!</v>
      </c>
      <c r="O1080" s="236" t="str">
        <f t="shared" si="11"/>
        <v>#VALUE!</v>
      </c>
      <c r="P1080" s="237" t="str">
        <f t="shared" si="12"/>
        <v>NO RX</v>
      </c>
      <c r="Q1080" s="234" t="b">
        <v>0</v>
      </c>
      <c r="R1080" s="237" t="str">
        <f t="shared" si="27"/>
        <v>LOW</v>
      </c>
      <c r="S1080" s="238"/>
      <c r="T1080" s="238" t="str">
        <f t="shared" si="30"/>
        <v>  -  </v>
      </c>
      <c r="U1080" s="237" t="str">
        <f t="shared" si="36"/>
        <v>DUE COMM</v>
      </c>
      <c r="V1080" s="237" t="str">
        <f t="shared" si="16"/>
        <v> </v>
      </c>
      <c r="W1080" s="83"/>
      <c r="X1080" s="83"/>
      <c r="Y1080" s="83"/>
      <c r="Z1080" s="83"/>
      <c r="AA1080" s="83"/>
      <c r="AB1080" s="83"/>
      <c r="AC1080" s="83"/>
      <c r="AD1080" s="83"/>
      <c r="AE1080" s="83"/>
    </row>
    <row r="1081">
      <c r="A1081" s="244">
        <v>14049.0</v>
      </c>
      <c r="B1081" s="239" t="s">
        <v>7552</v>
      </c>
      <c r="C1081" s="231" t="b">
        <v>1</v>
      </c>
      <c r="D1081" s="243">
        <v>44384.0</v>
      </c>
      <c r="E1081" s="236" t="str">
        <f t="shared" si="1"/>
        <v>#VALUE!</v>
      </c>
      <c r="F1081" s="236" t="str">
        <f t="shared" si="2"/>
        <v>#VALUE!</v>
      </c>
      <c r="G1081" s="236" t="str">
        <f t="shared" si="3"/>
        <v>#VALUE!</v>
      </c>
      <c r="H1081" s="236" t="str">
        <f t="shared" si="4"/>
        <v>#VALUE!</v>
      </c>
      <c r="I1081" s="236" t="str">
        <f t="shared" si="5"/>
        <v>#VALUE!</v>
      </c>
      <c r="J1081" s="236" t="str">
        <f t="shared" si="6"/>
        <v>#VALUE!</v>
      </c>
      <c r="K1081" s="236" t="str">
        <f t="shared" si="7"/>
        <v>#VALUE!</v>
      </c>
      <c r="L1081" s="236" t="str">
        <f t="shared" si="8"/>
        <v>#VALUE!</v>
      </c>
      <c r="M1081" s="236" t="str">
        <f t="shared" si="9"/>
        <v>#VALUE!</v>
      </c>
      <c r="N1081" s="236" t="str">
        <f t="shared" si="10"/>
        <v>#VALUE!</v>
      </c>
      <c r="O1081" s="236" t="str">
        <f t="shared" si="11"/>
        <v>#VALUE!</v>
      </c>
      <c r="P1081" s="237" t="str">
        <f t="shared" si="12"/>
        <v>NO RX</v>
      </c>
      <c r="Q1081" s="237" t="b">
        <v>0</v>
      </c>
      <c r="R1081" s="237" t="str">
        <f t="shared" si="27"/>
        <v>LOW</v>
      </c>
      <c r="S1081" s="238"/>
      <c r="T1081" s="243">
        <f t="shared" si="30"/>
        <v>44384</v>
      </c>
      <c r="U1081" s="237" t="str">
        <f t="shared" si="36"/>
        <v>DUE COMM</v>
      </c>
      <c r="V1081" s="237" t="str">
        <f t="shared" si="16"/>
        <v> </v>
      </c>
      <c r="W1081" s="83"/>
      <c r="X1081" s="83"/>
      <c r="Y1081" s="83"/>
      <c r="Z1081" s="83"/>
      <c r="AA1081" s="83"/>
      <c r="AB1081" s="83"/>
      <c r="AC1081" s="83"/>
      <c r="AD1081" s="83"/>
      <c r="AE1081" s="83"/>
    </row>
    <row r="1082">
      <c r="A1082" s="244">
        <v>14050.0</v>
      </c>
      <c r="B1082" s="245" t="s">
        <v>7585</v>
      </c>
      <c r="C1082" s="230" t="b">
        <v>1</v>
      </c>
      <c r="D1082" s="243">
        <v>44535.0</v>
      </c>
      <c r="E1082" s="236" t="str">
        <f t="shared" si="1"/>
        <v>#VALUE!</v>
      </c>
      <c r="F1082" s="236" t="str">
        <f t="shared" si="2"/>
        <v>OPI RX</v>
      </c>
      <c r="G1082" s="236" t="str">
        <f t="shared" si="3"/>
        <v>#VALUE!</v>
      </c>
      <c r="H1082" s="236" t="str">
        <f t="shared" si="4"/>
        <v>#VALUE!</v>
      </c>
      <c r="I1082" s="236" t="str">
        <f t="shared" si="5"/>
        <v>#VALUE!</v>
      </c>
      <c r="J1082" s="236" t="str">
        <f t="shared" si="6"/>
        <v>#VALUE!</v>
      </c>
      <c r="K1082" s="236" t="str">
        <f t="shared" si="7"/>
        <v>#VALUE!</v>
      </c>
      <c r="L1082" s="236" t="str">
        <f t="shared" si="8"/>
        <v>#VALUE!</v>
      </c>
      <c r="M1082" s="236" t="str">
        <f t="shared" si="9"/>
        <v>#VALUE!</v>
      </c>
      <c r="N1082" s="236" t="str">
        <f t="shared" si="10"/>
        <v>#VALUE!</v>
      </c>
      <c r="O1082" s="236" t="str">
        <f t="shared" si="11"/>
        <v>#VALUE!</v>
      </c>
      <c r="P1082" s="237" t="str">
        <f t="shared" si="12"/>
        <v>OPIOIDS</v>
      </c>
      <c r="Q1082" s="237" t="b">
        <v>0</v>
      </c>
      <c r="R1082" s="237" t="str">
        <f t="shared" si="27"/>
        <v>LOW</v>
      </c>
      <c r="S1082" s="238">
        <v>44193.0</v>
      </c>
      <c r="T1082" s="243">
        <f t="shared" si="30"/>
        <v>44535</v>
      </c>
      <c r="U1082" s="237" t="str">
        <f t="shared" si="36"/>
        <v>DUE COMM</v>
      </c>
      <c r="V1082" s="237" t="str">
        <f t="shared" si="16"/>
        <v> </v>
      </c>
      <c r="W1082" s="83"/>
      <c r="X1082" s="83"/>
      <c r="Y1082" s="83"/>
      <c r="Z1082" s="83"/>
      <c r="AA1082" s="83"/>
      <c r="AB1082" s="83"/>
      <c r="AC1082" s="83"/>
      <c r="AD1082" s="83"/>
      <c r="AE1082" s="83"/>
    </row>
    <row r="1083">
      <c r="A1083" s="244">
        <v>14051.0</v>
      </c>
      <c r="B1083" s="245" t="s">
        <v>7953</v>
      </c>
      <c r="C1083" s="231" t="b">
        <v>0</v>
      </c>
      <c r="D1083" s="235" t="s">
        <v>7552</v>
      </c>
      <c r="E1083" s="236" t="str">
        <f t="shared" si="1"/>
        <v>#VALUE!</v>
      </c>
      <c r="F1083" s="236" t="str">
        <f t="shared" si="2"/>
        <v>#VALUE!</v>
      </c>
      <c r="G1083" s="236" t="str">
        <f t="shared" si="3"/>
        <v>OPI RX</v>
      </c>
      <c r="H1083" s="236" t="str">
        <f t="shared" si="4"/>
        <v>OPI RX</v>
      </c>
      <c r="I1083" s="236" t="str">
        <f t="shared" si="5"/>
        <v>#VALUE!</v>
      </c>
      <c r="J1083" s="236" t="str">
        <f t="shared" si="6"/>
        <v>#VALUE!</v>
      </c>
      <c r="K1083" s="236" t="str">
        <f t="shared" si="7"/>
        <v>#VALUE!</v>
      </c>
      <c r="L1083" s="236" t="str">
        <f t="shared" si="8"/>
        <v>#VALUE!</v>
      </c>
      <c r="M1083" s="236" t="str">
        <f t="shared" si="9"/>
        <v>#VALUE!</v>
      </c>
      <c r="N1083" s="236" t="str">
        <f t="shared" si="10"/>
        <v>#VALUE!</v>
      </c>
      <c r="O1083" s="236" t="str">
        <f t="shared" si="11"/>
        <v>#VALUE!</v>
      </c>
      <c r="P1083" s="237" t="str">
        <f t="shared" si="12"/>
        <v>OPIOIDS</v>
      </c>
      <c r="Q1083" s="237" t="b">
        <v>0</v>
      </c>
      <c r="R1083" s="237" t="str">
        <f t="shared" si="27"/>
        <v>LOW</v>
      </c>
      <c r="S1083" s="238"/>
      <c r="T1083" s="238" t="str">
        <f t="shared" si="30"/>
        <v>  -  </v>
      </c>
      <c r="U1083" s="237" t="str">
        <f t="shared" si="36"/>
        <v>DUE COMM</v>
      </c>
      <c r="V1083" s="237" t="str">
        <f t="shared" si="16"/>
        <v> </v>
      </c>
      <c r="W1083" s="83"/>
      <c r="X1083" s="83"/>
      <c r="Y1083" s="83"/>
      <c r="Z1083" s="83"/>
      <c r="AA1083" s="83"/>
      <c r="AB1083" s="83"/>
      <c r="AC1083" s="83"/>
      <c r="AD1083" s="83"/>
      <c r="AE1083" s="83"/>
    </row>
    <row r="1084">
      <c r="A1084" s="244">
        <v>14052.0</v>
      </c>
      <c r="B1084" s="245" t="s">
        <v>7566</v>
      </c>
      <c r="C1084" s="230" t="b">
        <v>1</v>
      </c>
      <c r="D1084" s="235">
        <v>44601.0</v>
      </c>
      <c r="E1084" s="236" t="str">
        <f t="shared" si="1"/>
        <v>#VALUE!</v>
      </c>
      <c r="F1084" s="236" t="str">
        <f t="shared" si="2"/>
        <v>OPI RX</v>
      </c>
      <c r="G1084" s="236" t="str">
        <f t="shared" si="3"/>
        <v>#VALUE!</v>
      </c>
      <c r="H1084" s="236" t="str">
        <f t="shared" si="4"/>
        <v>#VALUE!</v>
      </c>
      <c r="I1084" s="236" t="str">
        <f t="shared" si="5"/>
        <v>#VALUE!</v>
      </c>
      <c r="J1084" s="236" t="str">
        <f t="shared" si="6"/>
        <v>#VALUE!</v>
      </c>
      <c r="K1084" s="236" t="str">
        <f t="shared" si="7"/>
        <v>#VALUE!</v>
      </c>
      <c r="L1084" s="236" t="str">
        <f t="shared" si="8"/>
        <v>#VALUE!</v>
      </c>
      <c r="M1084" s="236" t="str">
        <f t="shared" si="9"/>
        <v>#VALUE!</v>
      </c>
      <c r="N1084" s="236" t="str">
        <f t="shared" si="10"/>
        <v>#VALUE!</v>
      </c>
      <c r="O1084" s="236" t="str">
        <f t="shared" si="11"/>
        <v>#VALUE!</v>
      </c>
      <c r="P1084" s="237" t="str">
        <f t="shared" si="12"/>
        <v>OPIOIDS</v>
      </c>
      <c r="Q1084" s="237" t="b">
        <v>0</v>
      </c>
      <c r="R1084" s="237" t="str">
        <f t="shared" si="27"/>
        <v>LOW</v>
      </c>
      <c r="S1084" s="238">
        <v>44193.0</v>
      </c>
      <c r="T1084" s="243">
        <f t="shared" si="30"/>
        <v>44601</v>
      </c>
      <c r="U1084" s="237" t="str">
        <f t="shared" si="36"/>
        <v>DUE COMM</v>
      </c>
      <c r="V1084" s="237" t="str">
        <f t="shared" si="16"/>
        <v> </v>
      </c>
      <c r="W1084" s="83"/>
      <c r="X1084" s="83"/>
      <c r="Y1084" s="83"/>
      <c r="Z1084" s="83"/>
      <c r="AA1084" s="83"/>
      <c r="AB1084" s="83"/>
      <c r="AC1084" s="83"/>
      <c r="AD1084" s="83"/>
      <c r="AE1084" s="83"/>
    </row>
    <row r="1085">
      <c r="A1085" s="244">
        <v>14054.0</v>
      </c>
      <c r="B1085" s="245" t="s">
        <v>7585</v>
      </c>
      <c r="C1085" s="231" t="b">
        <v>1</v>
      </c>
      <c r="D1085" s="243">
        <v>44559.0</v>
      </c>
      <c r="E1085" s="236" t="str">
        <f t="shared" si="1"/>
        <v>#VALUE!</v>
      </c>
      <c r="F1085" s="236" t="str">
        <f t="shared" si="2"/>
        <v>OPI RX</v>
      </c>
      <c r="G1085" s="236" t="str">
        <f t="shared" si="3"/>
        <v>#VALUE!</v>
      </c>
      <c r="H1085" s="236" t="str">
        <f t="shared" si="4"/>
        <v>#VALUE!</v>
      </c>
      <c r="I1085" s="236" t="str">
        <f t="shared" si="5"/>
        <v>#VALUE!</v>
      </c>
      <c r="J1085" s="236" t="str">
        <f t="shared" si="6"/>
        <v>#VALUE!</v>
      </c>
      <c r="K1085" s="236" t="str">
        <f t="shared" si="7"/>
        <v>#VALUE!</v>
      </c>
      <c r="L1085" s="236" t="str">
        <f t="shared" si="8"/>
        <v>#VALUE!</v>
      </c>
      <c r="M1085" s="236" t="str">
        <f t="shared" si="9"/>
        <v>#VALUE!</v>
      </c>
      <c r="N1085" s="236" t="str">
        <f t="shared" si="10"/>
        <v>#VALUE!</v>
      </c>
      <c r="O1085" s="236" t="str">
        <f t="shared" si="11"/>
        <v>#VALUE!</v>
      </c>
      <c r="P1085" s="237" t="str">
        <f t="shared" si="12"/>
        <v>OPIOIDS</v>
      </c>
      <c r="Q1085" s="237" t="b">
        <v>1</v>
      </c>
      <c r="R1085" s="237" t="str">
        <f t="shared" si="27"/>
        <v>HIGH</v>
      </c>
      <c r="S1085" s="238">
        <v>44553.0</v>
      </c>
      <c r="T1085" s="243">
        <f t="shared" si="30"/>
        <v>44559</v>
      </c>
      <c r="U1085" s="237" t="str">
        <f t="shared" si="36"/>
        <v> </v>
      </c>
      <c r="V1085" s="237" t="str">
        <f t="shared" si="16"/>
        <v> </v>
      </c>
      <c r="W1085" s="83"/>
      <c r="X1085" s="83"/>
      <c r="Y1085" s="83"/>
      <c r="Z1085" s="83"/>
      <c r="AA1085" s="83"/>
      <c r="AB1085" s="83"/>
      <c r="AC1085" s="83"/>
      <c r="AD1085" s="83"/>
      <c r="AE1085" s="83"/>
    </row>
    <row r="1086">
      <c r="A1086" s="233">
        <v>14055.0</v>
      </c>
      <c r="B1086" s="234" t="s">
        <v>7576</v>
      </c>
      <c r="C1086" s="238" t="b">
        <v>1</v>
      </c>
      <c r="D1086" s="243">
        <v>44529.0</v>
      </c>
      <c r="E1086" s="236" t="str">
        <f t="shared" si="1"/>
        <v>#VALUE!</v>
      </c>
      <c r="F1086" s="236" t="str">
        <f t="shared" si="2"/>
        <v>#VALUE!</v>
      </c>
      <c r="G1086" s="236" t="str">
        <f t="shared" si="3"/>
        <v>#VALUE!</v>
      </c>
      <c r="H1086" s="236" t="str">
        <f t="shared" si="4"/>
        <v>#VALUE!</v>
      </c>
      <c r="I1086" s="236" t="str">
        <f t="shared" si="5"/>
        <v>#VALUE!</v>
      </c>
      <c r="J1086" s="236" t="str">
        <f t="shared" si="6"/>
        <v>#VALUE!</v>
      </c>
      <c r="K1086" s="236" t="str">
        <f t="shared" si="7"/>
        <v>#VALUE!</v>
      </c>
      <c r="L1086" s="236" t="str">
        <f t="shared" si="8"/>
        <v>#VALUE!</v>
      </c>
      <c r="M1086" s="236" t="str">
        <f t="shared" si="9"/>
        <v>#VALUE!</v>
      </c>
      <c r="N1086" s="236" t="str">
        <f t="shared" si="10"/>
        <v>#VALUE!</v>
      </c>
      <c r="O1086" s="236" t="str">
        <f t="shared" si="11"/>
        <v>#VALUE!</v>
      </c>
      <c r="P1086" s="237" t="str">
        <f t="shared" si="12"/>
        <v>NO RX</v>
      </c>
      <c r="Q1086" s="237" t="b">
        <v>0</v>
      </c>
      <c r="R1086" s="237" t="str">
        <f t="shared" si="27"/>
        <v>LOW</v>
      </c>
      <c r="S1086" s="238">
        <v>44186.0</v>
      </c>
      <c r="T1086" s="243">
        <f t="shared" si="30"/>
        <v>44529</v>
      </c>
      <c r="U1086" s="237" t="str">
        <f t="shared" si="36"/>
        <v>DUE COMM</v>
      </c>
      <c r="V1086" s="237" t="str">
        <f t="shared" si="16"/>
        <v> </v>
      </c>
      <c r="W1086" s="83"/>
      <c r="X1086" s="83"/>
      <c r="Y1086" s="83"/>
      <c r="Z1086" s="83"/>
      <c r="AA1086" s="83"/>
      <c r="AB1086" s="83"/>
      <c r="AC1086" s="83"/>
      <c r="AD1086" s="83"/>
      <c r="AE1086" s="83"/>
    </row>
    <row r="1087">
      <c r="A1087" s="244">
        <v>14058.0</v>
      </c>
      <c r="B1087" s="245" t="s">
        <v>7954</v>
      </c>
      <c r="C1087" s="231" t="b">
        <v>1</v>
      </c>
      <c r="D1087" s="243">
        <v>44483.0</v>
      </c>
      <c r="E1087" s="236" t="str">
        <f t="shared" si="1"/>
        <v>OPI RX</v>
      </c>
      <c r="F1087" s="236" t="str">
        <f t="shared" si="2"/>
        <v>#VALUE!</v>
      </c>
      <c r="G1087" s="236" t="str">
        <f t="shared" si="3"/>
        <v>#VALUE!</v>
      </c>
      <c r="H1087" s="236" t="str">
        <f t="shared" si="4"/>
        <v>#VALUE!</v>
      </c>
      <c r="I1087" s="236" t="str">
        <f t="shared" si="5"/>
        <v>#VALUE!</v>
      </c>
      <c r="J1087" s="236" t="str">
        <f t="shared" si="6"/>
        <v>#VALUE!</v>
      </c>
      <c r="K1087" s="236" t="str">
        <f t="shared" si="7"/>
        <v>#VALUE!</v>
      </c>
      <c r="L1087" s="236" t="str">
        <f t="shared" si="8"/>
        <v>#VALUE!</v>
      </c>
      <c r="M1087" s="236" t="str">
        <f t="shared" si="9"/>
        <v>#VALUE!</v>
      </c>
      <c r="N1087" s="236" t="str">
        <f t="shared" si="10"/>
        <v>#VALUE!</v>
      </c>
      <c r="O1087" s="236" t="str">
        <f t="shared" si="11"/>
        <v>#VALUE!</v>
      </c>
      <c r="P1087" s="237" t="str">
        <f t="shared" si="12"/>
        <v>OPIOIDS</v>
      </c>
      <c r="Q1087" s="237" t="b">
        <v>0</v>
      </c>
      <c r="R1087" s="237" t="str">
        <f t="shared" si="27"/>
        <v>LOW</v>
      </c>
      <c r="S1087" s="238">
        <v>44558.0</v>
      </c>
      <c r="T1087" s="243">
        <f t="shared" si="30"/>
        <v>44483</v>
      </c>
      <c r="U1087" s="237" t="str">
        <f t="shared" si="36"/>
        <v> </v>
      </c>
      <c r="V1087" s="237" t="str">
        <f t="shared" si="16"/>
        <v> </v>
      </c>
      <c r="W1087" s="83"/>
      <c r="X1087" s="83"/>
      <c r="Y1087" s="83"/>
      <c r="Z1087" s="83"/>
      <c r="AA1087" s="83"/>
      <c r="AB1087" s="83"/>
      <c r="AC1087" s="83"/>
      <c r="AD1087" s="83"/>
      <c r="AE1087" s="83"/>
    </row>
    <row r="1088">
      <c r="A1088" s="233">
        <v>14063.0</v>
      </c>
      <c r="B1088" s="234" t="s">
        <v>7799</v>
      </c>
      <c r="C1088" s="230" t="b">
        <v>1</v>
      </c>
      <c r="D1088" s="235">
        <v>44614.0</v>
      </c>
      <c r="E1088" s="236" t="str">
        <f t="shared" si="1"/>
        <v>#VALUE!</v>
      </c>
      <c r="F1088" s="236" t="str">
        <f t="shared" si="2"/>
        <v>#VALUE!</v>
      </c>
      <c r="G1088" s="236" t="str">
        <f t="shared" si="3"/>
        <v>#VALUE!</v>
      </c>
      <c r="H1088" s="236" t="str">
        <f t="shared" si="4"/>
        <v>#VALUE!</v>
      </c>
      <c r="I1088" s="236" t="str">
        <f t="shared" si="5"/>
        <v>#VALUE!</v>
      </c>
      <c r="J1088" s="236" t="str">
        <f t="shared" si="6"/>
        <v>#VALUE!</v>
      </c>
      <c r="K1088" s="236" t="str">
        <f t="shared" si="7"/>
        <v>#VALUE!</v>
      </c>
      <c r="L1088" s="236" t="str">
        <f t="shared" si="8"/>
        <v>#VALUE!</v>
      </c>
      <c r="M1088" s="236" t="str">
        <f t="shared" si="9"/>
        <v>OPI RX</v>
      </c>
      <c r="N1088" s="236" t="str">
        <f t="shared" si="10"/>
        <v>#VALUE!</v>
      </c>
      <c r="O1088" s="236" t="str">
        <f t="shared" si="11"/>
        <v>#VALUE!</v>
      </c>
      <c r="P1088" s="237" t="str">
        <f t="shared" si="12"/>
        <v>OPIOIDS</v>
      </c>
      <c r="Q1088" s="234" t="b">
        <v>0</v>
      </c>
      <c r="R1088" s="237" t="str">
        <f t="shared" si="27"/>
        <v>LOW</v>
      </c>
      <c r="S1088" s="238">
        <v>44186.0</v>
      </c>
      <c r="T1088" s="243">
        <f t="shared" si="30"/>
        <v>44614</v>
      </c>
      <c r="U1088" s="237" t="str">
        <f t="shared" si="36"/>
        <v>DUE COMM</v>
      </c>
      <c r="V1088" s="237" t="str">
        <f t="shared" si="16"/>
        <v> </v>
      </c>
      <c r="W1088" s="83"/>
      <c r="X1088" s="83"/>
      <c r="Y1088" s="83"/>
      <c r="Z1088" s="83"/>
      <c r="AA1088" s="83"/>
      <c r="AB1088" s="83"/>
      <c r="AC1088" s="83"/>
      <c r="AD1088" s="83"/>
      <c r="AE1088" s="83"/>
    </row>
    <row r="1089">
      <c r="A1089" s="233">
        <v>14064.0</v>
      </c>
      <c r="B1089" s="234" t="s">
        <v>7601</v>
      </c>
      <c r="C1089" s="230" t="b">
        <v>1</v>
      </c>
      <c r="D1089" s="243">
        <v>44384.0</v>
      </c>
      <c r="E1089" s="236" t="str">
        <f t="shared" si="1"/>
        <v>#VALUE!</v>
      </c>
      <c r="F1089" s="236" t="str">
        <f t="shared" si="2"/>
        <v>OPI RX</v>
      </c>
      <c r="G1089" s="236" t="str">
        <f t="shared" si="3"/>
        <v>#VALUE!</v>
      </c>
      <c r="H1089" s="236" t="str">
        <f t="shared" si="4"/>
        <v>#VALUE!</v>
      </c>
      <c r="I1089" s="236" t="str">
        <f t="shared" si="5"/>
        <v>#VALUE!</v>
      </c>
      <c r="J1089" s="236" t="str">
        <f t="shared" si="6"/>
        <v>#VALUE!</v>
      </c>
      <c r="K1089" s="236" t="str">
        <f t="shared" si="7"/>
        <v>#VALUE!</v>
      </c>
      <c r="L1089" s="236" t="str">
        <f t="shared" si="8"/>
        <v>#VALUE!</v>
      </c>
      <c r="M1089" s="236" t="str">
        <f t="shared" si="9"/>
        <v>#VALUE!</v>
      </c>
      <c r="N1089" s="236" t="str">
        <f t="shared" si="10"/>
        <v>#VALUE!</v>
      </c>
      <c r="O1089" s="236" t="str">
        <f t="shared" si="11"/>
        <v>#VALUE!</v>
      </c>
      <c r="P1089" s="237" t="str">
        <f t="shared" si="12"/>
        <v>OPIOIDS</v>
      </c>
      <c r="Q1089" s="237" t="b">
        <v>0</v>
      </c>
      <c r="R1089" s="237" t="str">
        <f t="shared" si="27"/>
        <v>LOW</v>
      </c>
      <c r="S1089" s="238"/>
      <c r="T1089" s="243">
        <f t="shared" si="30"/>
        <v>44384</v>
      </c>
      <c r="U1089" s="237" t="str">
        <f t="shared" si="36"/>
        <v>DUE COMM</v>
      </c>
      <c r="V1089" s="237" t="str">
        <f t="shared" si="16"/>
        <v> </v>
      </c>
      <c r="W1089" s="83"/>
      <c r="X1089" s="83"/>
      <c r="Y1089" s="83"/>
      <c r="Z1089" s="83"/>
      <c r="AA1089" s="83"/>
      <c r="AB1089" s="83"/>
      <c r="AC1089" s="83"/>
      <c r="AD1089" s="83"/>
      <c r="AE1089" s="83"/>
    </row>
    <row r="1090">
      <c r="A1090" s="233">
        <v>14066.0</v>
      </c>
      <c r="B1090" s="234" t="s">
        <v>7566</v>
      </c>
      <c r="C1090" s="231" t="b">
        <v>1</v>
      </c>
      <c r="D1090" s="235">
        <v>44578.0</v>
      </c>
      <c r="E1090" s="236" t="str">
        <f t="shared" si="1"/>
        <v>#VALUE!</v>
      </c>
      <c r="F1090" s="236" t="str">
        <f t="shared" si="2"/>
        <v>OPI RX</v>
      </c>
      <c r="G1090" s="236" t="str">
        <f t="shared" si="3"/>
        <v>#VALUE!</v>
      </c>
      <c r="H1090" s="236" t="str">
        <f t="shared" si="4"/>
        <v>#VALUE!</v>
      </c>
      <c r="I1090" s="236" t="str">
        <f t="shared" si="5"/>
        <v>#VALUE!</v>
      </c>
      <c r="J1090" s="236" t="str">
        <f t="shared" si="6"/>
        <v>#VALUE!</v>
      </c>
      <c r="K1090" s="236" t="str">
        <f t="shared" si="7"/>
        <v>#VALUE!</v>
      </c>
      <c r="L1090" s="236" t="str">
        <f t="shared" si="8"/>
        <v>#VALUE!</v>
      </c>
      <c r="M1090" s="236" t="str">
        <f t="shared" si="9"/>
        <v>#VALUE!</v>
      </c>
      <c r="N1090" s="236" t="str">
        <f t="shared" si="10"/>
        <v>#VALUE!</v>
      </c>
      <c r="O1090" s="236" t="str">
        <f t="shared" si="11"/>
        <v>#VALUE!</v>
      </c>
      <c r="P1090" s="237" t="str">
        <f t="shared" si="12"/>
        <v>OPIOIDS</v>
      </c>
      <c r="Q1090" s="237" t="b">
        <v>0</v>
      </c>
      <c r="R1090" s="237" t="str">
        <f t="shared" si="27"/>
        <v>LOW</v>
      </c>
      <c r="S1090" s="238"/>
      <c r="T1090" s="243">
        <f t="shared" si="30"/>
        <v>44578</v>
      </c>
      <c r="U1090" s="237" t="str">
        <f t="shared" si="36"/>
        <v>DUE COMM</v>
      </c>
      <c r="V1090" s="237" t="str">
        <f t="shared" si="16"/>
        <v> </v>
      </c>
      <c r="W1090" s="83"/>
      <c r="X1090" s="83"/>
      <c r="Y1090" s="83"/>
      <c r="Z1090" s="83"/>
      <c r="AA1090" s="83"/>
      <c r="AB1090" s="83"/>
      <c r="AC1090" s="83"/>
      <c r="AD1090" s="83"/>
      <c r="AE1090" s="83"/>
    </row>
    <row r="1091">
      <c r="A1091" s="244">
        <v>14068.0</v>
      </c>
      <c r="B1091" s="239" t="s">
        <v>7552</v>
      </c>
      <c r="C1091" s="231" t="b">
        <v>0</v>
      </c>
      <c r="D1091" s="235" t="s">
        <v>7552</v>
      </c>
      <c r="E1091" s="236" t="str">
        <f t="shared" si="1"/>
        <v>#VALUE!</v>
      </c>
      <c r="F1091" s="236" t="str">
        <f t="shared" si="2"/>
        <v>#VALUE!</v>
      </c>
      <c r="G1091" s="236" t="str">
        <f t="shared" si="3"/>
        <v>#VALUE!</v>
      </c>
      <c r="H1091" s="236" t="str">
        <f t="shared" si="4"/>
        <v>#VALUE!</v>
      </c>
      <c r="I1091" s="236" t="str">
        <f t="shared" si="5"/>
        <v>#VALUE!</v>
      </c>
      <c r="J1091" s="236" t="str">
        <f t="shared" si="6"/>
        <v>#VALUE!</v>
      </c>
      <c r="K1091" s="236" t="str">
        <f t="shared" si="7"/>
        <v>#VALUE!</v>
      </c>
      <c r="L1091" s="236" t="str">
        <f t="shared" si="8"/>
        <v>#VALUE!</v>
      </c>
      <c r="M1091" s="236" t="str">
        <f t="shared" si="9"/>
        <v>#VALUE!</v>
      </c>
      <c r="N1091" s="236" t="str">
        <f t="shared" si="10"/>
        <v>#VALUE!</v>
      </c>
      <c r="O1091" s="236" t="str">
        <f t="shared" si="11"/>
        <v>#VALUE!</v>
      </c>
      <c r="P1091" s="237" t="str">
        <f t="shared" si="12"/>
        <v>NO RX</v>
      </c>
      <c r="Q1091" s="237" t="b">
        <v>0</v>
      </c>
      <c r="R1091" s="237" t="str">
        <f t="shared" si="27"/>
        <v>LOW</v>
      </c>
      <c r="S1091" s="238"/>
      <c r="T1091" s="238" t="str">
        <f t="shared" si="30"/>
        <v>  -  </v>
      </c>
      <c r="U1091" s="237" t="str">
        <f t="shared" si="36"/>
        <v>DUE COMM</v>
      </c>
      <c r="V1091" s="237" t="str">
        <f t="shared" si="16"/>
        <v> </v>
      </c>
      <c r="W1091" s="83"/>
      <c r="X1091" s="83"/>
      <c r="Y1091" s="83"/>
      <c r="Z1091" s="83"/>
      <c r="AA1091" s="83"/>
      <c r="AB1091" s="83"/>
      <c r="AC1091" s="83"/>
      <c r="AD1091" s="83"/>
      <c r="AE1091" s="83"/>
    </row>
    <row r="1092">
      <c r="A1092" s="233">
        <v>14069.0</v>
      </c>
      <c r="B1092" s="234" t="s">
        <v>7576</v>
      </c>
      <c r="C1092" s="230" t="b">
        <v>1</v>
      </c>
      <c r="D1092" s="243">
        <v>44384.0</v>
      </c>
      <c r="E1092" s="236" t="str">
        <f t="shared" si="1"/>
        <v>#VALUE!</v>
      </c>
      <c r="F1092" s="236" t="str">
        <f t="shared" si="2"/>
        <v>#VALUE!</v>
      </c>
      <c r="G1092" s="236" t="str">
        <f t="shared" si="3"/>
        <v>#VALUE!</v>
      </c>
      <c r="H1092" s="236" t="str">
        <f t="shared" si="4"/>
        <v>#VALUE!</v>
      </c>
      <c r="I1092" s="236" t="str">
        <f t="shared" si="5"/>
        <v>#VALUE!</v>
      </c>
      <c r="J1092" s="236" t="str">
        <f t="shared" si="6"/>
        <v>#VALUE!</v>
      </c>
      <c r="K1092" s="236" t="str">
        <f t="shared" si="7"/>
        <v>#VALUE!</v>
      </c>
      <c r="L1092" s="236" t="str">
        <f t="shared" si="8"/>
        <v>#VALUE!</v>
      </c>
      <c r="M1092" s="236" t="str">
        <f t="shared" si="9"/>
        <v>#VALUE!</v>
      </c>
      <c r="N1092" s="236" t="str">
        <f t="shared" si="10"/>
        <v>#VALUE!</v>
      </c>
      <c r="O1092" s="236" t="str">
        <f t="shared" si="11"/>
        <v>#VALUE!</v>
      </c>
      <c r="P1092" s="237" t="str">
        <f t="shared" si="12"/>
        <v>NO RX</v>
      </c>
      <c r="Q1092" s="237" t="b">
        <v>0</v>
      </c>
      <c r="R1092" s="237" t="str">
        <f t="shared" si="27"/>
        <v>LOW</v>
      </c>
      <c r="S1092" s="238"/>
      <c r="T1092" s="243">
        <f t="shared" si="30"/>
        <v>44384</v>
      </c>
      <c r="U1092" s="237" t="str">
        <f t="shared" si="36"/>
        <v>DUE COMM</v>
      </c>
      <c r="V1092" s="237" t="str">
        <f t="shared" si="16"/>
        <v> </v>
      </c>
      <c r="W1092" s="83"/>
      <c r="X1092" s="83"/>
      <c r="Y1092" s="83"/>
      <c r="Z1092" s="83"/>
      <c r="AA1092" s="83"/>
      <c r="AB1092" s="83"/>
      <c r="AC1092" s="83"/>
      <c r="AD1092" s="83"/>
      <c r="AE1092" s="83"/>
    </row>
    <row r="1093">
      <c r="A1093" s="244">
        <v>14070.0</v>
      </c>
      <c r="B1093" s="234" t="s">
        <v>7955</v>
      </c>
      <c r="C1093" s="231" t="b">
        <v>1</v>
      </c>
      <c r="D1093" s="243">
        <v>44428.0</v>
      </c>
      <c r="E1093" s="236" t="str">
        <f t="shared" si="1"/>
        <v>#VALUE!</v>
      </c>
      <c r="F1093" s="236" t="str">
        <f t="shared" si="2"/>
        <v>#VALUE!</v>
      </c>
      <c r="G1093" s="236" t="str">
        <f t="shared" si="3"/>
        <v>OPI RX</v>
      </c>
      <c r="H1093" s="236" t="str">
        <f t="shared" si="4"/>
        <v>#VALUE!</v>
      </c>
      <c r="I1093" s="236" t="str">
        <f t="shared" si="5"/>
        <v>#VALUE!</v>
      </c>
      <c r="J1093" s="236" t="str">
        <f t="shared" si="6"/>
        <v>#VALUE!</v>
      </c>
      <c r="K1093" s="236" t="str">
        <f t="shared" si="7"/>
        <v>#VALUE!</v>
      </c>
      <c r="L1093" s="236" t="str">
        <f t="shared" si="8"/>
        <v>#VALUE!</v>
      </c>
      <c r="M1093" s="236" t="str">
        <f t="shared" si="9"/>
        <v>#VALUE!</v>
      </c>
      <c r="N1093" s="236" t="str">
        <f t="shared" si="10"/>
        <v>#VALUE!</v>
      </c>
      <c r="O1093" s="236" t="str">
        <f t="shared" si="11"/>
        <v>#VALUE!</v>
      </c>
      <c r="P1093" s="237" t="str">
        <f t="shared" si="12"/>
        <v>OPIOIDS</v>
      </c>
      <c r="Q1093" s="237" t="b">
        <v>1</v>
      </c>
      <c r="R1093" s="237" t="str">
        <f t="shared" si="27"/>
        <v>HIGH</v>
      </c>
      <c r="S1093" s="238"/>
      <c r="T1093" s="243">
        <f t="shared" si="30"/>
        <v>44428</v>
      </c>
      <c r="U1093" s="237" t="str">
        <f t="shared" si="36"/>
        <v>DUE COMM</v>
      </c>
      <c r="V1093" s="237" t="str">
        <f t="shared" si="16"/>
        <v> </v>
      </c>
      <c r="W1093" s="83"/>
      <c r="X1093" s="83"/>
      <c r="Y1093" s="83"/>
      <c r="Z1093" s="83"/>
      <c r="AA1093" s="83"/>
      <c r="AB1093" s="83"/>
      <c r="AC1093" s="83"/>
      <c r="AD1093" s="83"/>
      <c r="AE1093" s="83"/>
    </row>
    <row r="1094">
      <c r="A1094" s="244">
        <v>14071.0</v>
      </c>
      <c r="B1094" s="245" t="s">
        <v>7576</v>
      </c>
      <c r="C1094" s="230" t="b">
        <v>1</v>
      </c>
      <c r="D1094" s="243">
        <v>44407.0</v>
      </c>
      <c r="E1094" s="236" t="str">
        <f t="shared" si="1"/>
        <v>#VALUE!</v>
      </c>
      <c r="F1094" s="236" t="str">
        <f t="shared" si="2"/>
        <v>#VALUE!</v>
      </c>
      <c r="G1094" s="236" t="str">
        <f t="shared" si="3"/>
        <v>#VALUE!</v>
      </c>
      <c r="H1094" s="236" t="str">
        <f t="shared" si="4"/>
        <v>#VALUE!</v>
      </c>
      <c r="I1094" s="236" t="str">
        <f t="shared" si="5"/>
        <v>#VALUE!</v>
      </c>
      <c r="J1094" s="236" t="str">
        <f t="shared" si="6"/>
        <v>#VALUE!</v>
      </c>
      <c r="K1094" s="236" t="str">
        <f t="shared" si="7"/>
        <v>#VALUE!</v>
      </c>
      <c r="L1094" s="236" t="str">
        <f t="shared" si="8"/>
        <v>#VALUE!</v>
      </c>
      <c r="M1094" s="236" t="str">
        <f t="shared" si="9"/>
        <v>#VALUE!</v>
      </c>
      <c r="N1094" s="236" t="str">
        <f t="shared" si="10"/>
        <v>#VALUE!</v>
      </c>
      <c r="O1094" s="236" t="str">
        <f t="shared" si="11"/>
        <v>#VALUE!</v>
      </c>
      <c r="P1094" s="237" t="str">
        <f t="shared" si="12"/>
        <v>NO RX</v>
      </c>
      <c r="Q1094" s="237" t="b">
        <v>0</v>
      </c>
      <c r="R1094" s="237" t="str">
        <f t="shared" si="27"/>
        <v>LOW</v>
      </c>
      <c r="S1094" s="238"/>
      <c r="T1094" s="243">
        <f t="shared" si="30"/>
        <v>44407</v>
      </c>
      <c r="U1094" s="237" t="str">
        <f t="shared" si="36"/>
        <v>DUE COMM</v>
      </c>
      <c r="V1094" s="237" t="str">
        <f t="shared" si="16"/>
        <v> </v>
      </c>
      <c r="W1094" s="83"/>
      <c r="X1094" s="83"/>
      <c r="Y1094" s="83"/>
      <c r="Z1094" s="83"/>
      <c r="AA1094" s="83"/>
      <c r="AB1094" s="83"/>
      <c r="AC1094" s="83"/>
      <c r="AD1094" s="83"/>
      <c r="AE1094" s="83"/>
    </row>
    <row r="1095">
      <c r="A1095" s="244">
        <v>14072.0</v>
      </c>
      <c r="B1095" s="245" t="s">
        <v>7576</v>
      </c>
      <c r="C1095" s="231" t="b">
        <v>0</v>
      </c>
      <c r="D1095" s="235" t="s">
        <v>7552</v>
      </c>
      <c r="E1095" s="236" t="str">
        <f t="shared" si="1"/>
        <v>#VALUE!</v>
      </c>
      <c r="F1095" s="236" t="str">
        <f t="shared" si="2"/>
        <v>#VALUE!</v>
      </c>
      <c r="G1095" s="236" t="str">
        <f t="shared" si="3"/>
        <v>#VALUE!</v>
      </c>
      <c r="H1095" s="236" t="str">
        <f t="shared" si="4"/>
        <v>#VALUE!</v>
      </c>
      <c r="I1095" s="236" t="str">
        <f t="shared" si="5"/>
        <v>#VALUE!</v>
      </c>
      <c r="J1095" s="236" t="str">
        <f t="shared" si="6"/>
        <v>#VALUE!</v>
      </c>
      <c r="K1095" s="236" t="str">
        <f t="shared" si="7"/>
        <v>#VALUE!</v>
      </c>
      <c r="L1095" s="236" t="str">
        <f t="shared" si="8"/>
        <v>#VALUE!</v>
      </c>
      <c r="M1095" s="236" t="str">
        <f t="shared" si="9"/>
        <v>#VALUE!</v>
      </c>
      <c r="N1095" s="236" t="str">
        <f t="shared" si="10"/>
        <v>#VALUE!</v>
      </c>
      <c r="O1095" s="236" t="str">
        <f t="shared" si="11"/>
        <v>#VALUE!</v>
      </c>
      <c r="P1095" s="237" t="str">
        <f t="shared" si="12"/>
        <v>NO RX</v>
      </c>
      <c r="Q1095" s="237" t="b">
        <v>0</v>
      </c>
      <c r="R1095" s="237" t="str">
        <f t="shared" si="27"/>
        <v>LOW</v>
      </c>
      <c r="S1095" s="238"/>
      <c r="T1095" s="238" t="str">
        <f t="shared" si="30"/>
        <v>  -  </v>
      </c>
      <c r="U1095" s="237" t="str">
        <f t="shared" si="36"/>
        <v>DUE COMM</v>
      </c>
      <c r="V1095" s="237" t="str">
        <f t="shared" si="16"/>
        <v> </v>
      </c>
      <c r="W1095" s="83"/>
      <c r="X1095" s="83"/>
      <c r="Y1095" s="83"/>
      <c r="Z1095" s="83"/>
      <c r="AA1095" s="83"/>
      <c r="AB1095" s="83"/>
      <c r="AC1095" s="83"/>
      <c r="AD1095" s="83"/>
      <c r="AE1095" s="83"/>
    </row>
    <row r="1096">
      <c r="A1096" s="233">
        <v>14073.0</v>
      </c>
      <c r="B1096" s="234" t="s">
        <v>7627</v>
      </c>
      <c r="C1096" s="231" t="b">
        <v>1</v>
      </c>
      <c r="D1096" s="235">
        <v>44616.0</v>
      </c>
      <c r="E1096" s="236" t="str">
        <f t="shared" si="1"/>
        <v>#VALUE!</v>
      </c>
      <c r="F1096" s="236" t="str">
        <f t="shared" si="2"/>
        <v>OPI RX</v>
      </c>
      <c r="G1096" s="236" t="str">
        <f t="shared" si="3"/>
        <v>#VALUE!</v>
      </c>
      <c r="H1096" s="236" t="str">
        <f t="shared" si="4"/>
        <v>OPI RX</v>
      </c>
      <c r="I1096" s="236" t="str">
        <f t="shared" si="5"/>
        <v>#VALUE!</v>
      </c>
      <c r="J1096" s="236" t="str">
        <f t="shared" si="6"/>
        <v>#VALUE!</v>
      </c>
      <c r="K1096" s="236" t="str">
        <f t="shared" si="7"/>
        <v>#VALUE!</v>
      </c>
      <c r="L1096" s="236" t="str">
        <f t="shared" si="8"/>
        <v>#VALUE!</v>
      </c>
      <c r="M1096" s="236" t="str">
        <f t="shared" si="9"/>
        <v>#VALUE!</v>
      </c>
      <c r="N1096" s="236" t="str">
        <f t="shared" si="10"/>
        <v>#VALUE!</v>
      </c>
      <c r="O1096" s="236" t="str">
        <f t="shared" si="11"/>
        <v>#VALUE!</v>
      </c>
      <c r="P1096" s="237" t="str">
        <f t="shared" si="12"/>
        <v>OPIOIDS</v>
      </c>
      <c r="Q1096" s="237" t="b">
        <v>0</v>
      </c>
      <c r="R1096" s="237" t="str">
        <f t="shared" si="27"/>
        <v>LOW</v>
      </c>
      <c r="S1096" s="238">
        <v>44193.0</v>
      </c>
      <c r="T1096" s="243">
        <f t="shared" si="30"/>
        <v>44616</v>
      </c>
      <c r="U1096" s="237" t="str">
        <f t="shared" si="36"/>
        <v>DUE COMM</v>
      </c>
      <c r="V1096" s="237" t="str">
        <f t="shared" si="16"/>
        <v> </v>
      </c>
      <c r="W1096" s="83"/>
      <c r="X1096" s="83"/>
      <c r="Y1096" s="83"/>
      <c r="Z1096" s="83"/>
      <c r="AA1096" s="83"/>
      <c r="AB1096" s="83"/>
      <c r="AC1096" s="83"/>
      <c r="AD1096" s="83"/>
      <c r="AE1096" s="83"/>
    </row>
    <row r="1097">
      <c r="A1097" s="244">
        <v>14074.0</v>
      </c>
      <c r="B1097" s="245" t="s">
        <v>7569</v>
      </c>
      <c r="C1097" s="230" t="b">
        <v>0</v>
      </c>
      <c r="D1097" s="235" t="s">
        <v>7552</v>
      </c>
      <c r="E1097" s="236" t="str">
        <f t="shared" si="1"/>
        <v>#VALUE!</v>
      </c>
      <c r="F1097" s="236" t="str">
        <f t="shared" si="2"/>
        <v>#VALUE!</v>
      </c>
      <c r="G1097" s="236" t="str">
        <f t="shared" si="3"/>
        <v>OPI RX</v>
      </c>
      <c r="H1097" s="236" t="str">
        <f t="shared" si="4"/>
        <v>#VALUE!</v>
      </c>
      <c r="I1097" s="236" t="str">
        <f t="shared" si="5"/>
        <v>#VALUE!</v>
      </c>
      <c r="J1097" s="236" t="str">
        <f t="shared" si="6"/>
        <v>#VALUE!</v>
      </c>
      <c r="K1097" s="236" t="str">
        <f t="shared" si="7"/>
        <v>#VALUE!</v>
      </c>
      <c r="L1097" s="236" t="str">
        <f t="shared" si="8"/>
        <v>#VALUE!</v>
      </c>
      <c r="M1097" s="236" t="str">
        <f t="shared" si="9"/>
        <v>#VALUE!</v>
      </c>
      <c r="N1097" s="236" t="str">
        <f t="shared" si="10"/>
        <v>#VALUE!</v>
      </c>
      <c r="O1097" s="236" t="str">
        <f t="shared" si="11"/>
        <v>#VALUE!</v>
      </c>
      <c r="P1097" s="237" t="str">
        <f t="shared" si="12"/>
        <v>OPIOIDS</v>
      </c>
      <c r="Q1097" s="234" t="b">
        <v>0</v>
      </c>
      <c r="R1097" s="237" t="str">
        <f t="shared" si="27"/>
        <v>LOW</v>
      </c>
      <c r="S1097" s="238"/>
      <c r="T1097" s="238" t="str">
        <f t="shared" si="30"/>
        <v>  -  </v>
      </c>
      <c r="U1097" s="237" t="str">
        <f t="shared" si="36"/>
        <v>DUE COMM</v>
      </c>
      <c r="V1097" s="237" t="str">
        <f t="shared" si="16"/>
        <v> </v>
      </c>
      <c r="W1097" s="83"/>
      <c r="X1097" s="83"/>
      <c r="Y1097" s="83"/>
      <c r="Z1097" s="83"/>
      <c r="AA1097" s="83"/>
      <c r="AB1097" s="83"/>
      <c r="AC1097" s="83"/>
      <c r="AD1097" s="83"/>
      <c r="AE1097" s="83"/>
    </row>
    <row r="1098">
      <c r="A1098" s="244">
        <v>14075.0</v>
      </c>
      <c r="B1098" s="239" t="s">
        <v>7956</v>
      </c>
      <c r="C1098" s="230" t="b">
        <v>1</v>
      </c>
      <c r="D1098" s="235">
        <v>44596.0</v>
      </c>
      <c r="E1098" s="236" t="str">
        <f t="shared" si="1"/>
        <v>#VALUE!</v>
      </c>
      <c r="F1098" s="236" t="str">
        <f t="shared" si="2"/>
        <v>OPI RX</v>
      </c>
      <c r="G1098" s="236" t="str">
        <f t="shared" si="3"/>
        <v>#VALUE!</v>
      </c>
      <c r="H1098" s="236" t="str">
        <f t="shared" si="4"/>
        <v>#VALUE!</v>
      </c>
      <c r="I1098" s="236" t="str">
        <f t="shared" si="5"/>
        <v>#VALUE!</v>
      </c>
      <c r="J1098" s="236" t="str">
        <f t="shared" si="6"/>
        <v>#VALUE!</v>
      </c>
      <c r="K1098" s="236" t="str">
        <f t="shared" si="7"/>
        <v>#VALUE!</v>
      </c>
      <c r="L1098" s="236" t="str">
        <f t="shared" si="8"/>
        <v>#VALUE!</v>
      </c>
      <c r="M1098" s="236" t="str">
        <f t="shared" si="9"/>
        <v>#VALUE!</v>
      </c>
      <c r="N1098" s="236" t="str">
        <f t="shared" si="10"/>
        <v>#VALUE!</v>
      </c>
      <c r="O1098" s="236" t="str">
        <f t="shared" si="11"/>
        <v>#VALUE!</v>
      </c>
      <c r="P1098" s="237" t="str">
        <f t="shared" si="12"/>
        <v>OPIOIDS</v>
      </c>
      <c r="Q1098" s="237" t="b">
        <v>0</v>
      </c>
      <c r="R1098" s="234" t="str">
        <f t="shared" si="27"/>
        <v>LOW</v>
      </c>
      <c r="S1098" s="238">
        <v>44187.0</v>
      </c>
      <c r="T1098" s="243">
        <f t="shared" si="30"/>
        <v>44596</v>
      </c>
      <c r="U1098" s="237" t="str">
        <f t="shared" si="36"/>
        <v>DUE COMM</v>
      </c>
      <c r="V1098" s="237" t="str">
        <f t="shared" si="16"/>
        <v> </v>
      </c>
      <c r="W1098" s="83"/>
      <c r="X1098" s="83"/>
      <c r="Y1098" s="83"/>
      <c r="Z1098" s="83"/>
      <c r="AA1098" s="83"/>
      <c r="AB1098" s="83"/>
      <c r="AC1098" s="83"/>
      <c r="AD1098" s="83"/>
      <c r="AE1098" s="83"/>
    </row>
    <row r="1099">
      <c r="A1099" s="233">
        <v>14076.0</v>
      </c>
      <c r="B1099" s="234" t="s">
        <v>7594</v>
      </c>
      <c r="C1099" s="230" t="b">
        <v>1</v>
      </c>
      <c r="D1099" s="235">
        <v>44616.0</v>
      </c>
      <c r="E1099" s="236" t="str">
        <f t="shared" si="1"/>
        <v>OPI RX</v>
      </c>
      <c r="F1099" s="236" t="str">
        <f t="shared" si="2"/>
        <v>#VALUE!</v>
      </c>
      <c r="G1099" s="236" t="str">
        <f t="shared" si="3"/>
        <v>#VALUE!</v>
      </c>
      <c r="H1099" s="236" t="str">
        <f t="shared" si="4"/>
        <v>#VALUE!</v>
      </c>
      <c r="I1099" s="236" t="str">
        <f t="shared" si="5"/>
        <v>#VALUE!</v>
      </c>
      <c r="J1099" s="236" t="str">
        <f t="shared" si="6"/>
        <v>#VALUE!</v>
      </c>
      <c r="K1099" s="236" t="str">
        <f t="shared" si="7"/>
        <v>#VALUE!</v>
      </c>
      <c r="L1099" s="236" t="str">
        <f t="shared" si="8"/>
        <v>#VALUE!</v>
      </c>
      <c r="M1099" s="236" t="str">
        <f t="shared" si="9"/>
        <v>#VALUE!</v>
      </c>
      <c r="N1099" s="236" t="str">
        <f t="shared" si="10"/>
        <v>#VALUE!</v>
      </c>
      <c r="O1099" s="236" t="str">
        <f t="shared" si="11"/>
        <v>#VALUE!</v>
      </c>
      <c r="P1099" s="237" t="str">
        <f t="shared" si="12"/>
        <v>OPIOIDS</v>
      </c>
      <c r="Q1099" s="237" t="b">
        <v>1</v>
      </c>
      <c r="R1099" s="237" t="str">
        <f t="shared" si="27"/>
        <v>HIGH</v>
      </c>
      <c r="S1099" s="238">
        <v>44558.0</v>
      </c>
      <c r="T1099" s="243">
        <f t="shared" si="30"/>
        <v>44616</v>
      </c>
      <c r="U1099" s="237" t="str">
        <f t="shared" si="36"/>
        <v> </v>
      </c>
      <c r="V1099" s="237" t="str">
        <f t="shared" si="16"/>
        <v> </v>
      </c>
      <c r="W1099" s="83"/>
      <c r="X1099" s="83"/>
      <c r="Y1099" s="83"/>
      <c r="Z1099" s="83"/>
      <c r="AA1099" s="83"/>
      <c r="AB1099" s="83"/>
      <c r="AC1099" s="83"/>
      <c r="AD1099" s="83"/>
      <c r="AE1099" s="83"/>
    </row>
    <row r="1100">
      <c r="A1100" s="233">
        <v>14078.0</v>
      </c>
      <c r="B1100" s="239" t="s">
        <v>7552</v>
      </c>
      <c r="C1100" s="230" t="b">
        <v>1</v>
      </c>
      <c r="D1100" s="243">
        <v>44496.0</v>
      </c>
      <c r="E1100" s="236" t="str">
        <f t="shared" si="1"/>
        <v>#VALUE!</v>
      </c>
      <c r="F1100" s="236" t="str">
        <f t="shared" si="2"/>
        <v>#VALUE!</v>
      </c>
      <c r="G1100" s="236" t="str">
        <f t="shared" si="3"/>
        <v>#VALUE!</v>
      </c>
      <c r="H1100" s="236" t="str">
        <f t="shared" si="4"/>
        <v>#VALUE!</v>
      </c>
      <c r="I1100" s="236" t="str">
        <f t="shared" si="5"/>
        <v>#VALUE!</v>
      </c>
      <c r="J1100" s="236" t="str">
        <f t="shared" si="6"/>
        <v>#VALUE!</v>
      </c>
      <c r="K1100" s="236" t="str">
        <f t="shared" si="7"/>
        <v>#VALUE!</v>
      </c>
      <c r="L1100" s="236" t="str">
        <f t="shared" si="8"/>
        <v>#VALUE!</v>
      </c>
      <c r="M1100" s="236" t="str">
        <f t="shared" si="9"/>
        <v>#VALUE!</v>
      </c>
      <c r="N1100" s="236" t="str">
        <f t="shared" si="10"/>
        <v>#VALUE!</v>
      </c>
      <c r="O1100" s="236" t="str">
        <f t="shared" si="11"/>
        <v>#VALUE!</v>
      </c>
      <c r="P1100" s="237" t="str">
        <f t="shared" si="12"/>
        <v>NO RX</v>
      </c>
      <c r="Q1100" s="237" t="b">
        <v>0</v>
      </c>
      <c r="R1100" s="237" t="str">
        <f t="shared" si="27"/>
        <v>LOW</v>
      </c>
      <c r="S1100" s="238">
        <v>44193.0</v>
      </c>
      <c r="T1100" s="243">
        <f t="shared" si="30"/>
        <v>44496</v>
      </c>
      <c r="U1100" s="237" t="str">
        <f t="shared" si="36"/>
        <v>DUE COMM</v>
      </c>
      <c r="V1100" s="237" t="str">
        <f t="shared" si="16"/>
        <v> </v>
      </c>
      <c r="W1100" s="83"/>
      <c r="X1100" s="83"/>
      <c r="Y1100" s="83"/>
      <c r="Z1100" s="83"/>
      <c r="AA1100" s="83"/>
      <c r="AB1100" s="83"/>
      <c r="AC1100" s="83"/>
      <c r="AD1100" s="83"/>
      <c r="AE1100" s="83"/>
    </row>
    <row r="1101">
      <c r="A1101" s="244">
        <v>14079.0</v>
      </c>
      <c r="B1101" s="234" t="s">
        <v>7957</v>
      </c>
      <c r="C1101" s="231" t="b">
        <v>1</v>
      </c>
      <c r="D1101" s="235">
        <v>44579.0</v>
      </c>
      <c r="E1101" s="236" t="str">
        <f t="shared" si="1"/>
        <v>#VALUE!</v>
      </c>
      <c r="F1101" s="236" t="str">
        <f t="shared" si="2"/>
        <v>#VALUE!</v>
      </c>
      <c r="G1101" s="236" t="str">
        <f t="shared" si="3"/>
        <v>#VALUE!</v>
      </c>
      <c r="H1101" s="236" t="str">
        <f t="shared" si="4"/>
        <v>#VALUE!</v>
      </c>
      <c r="I1101" s="236" t="str">
        <f t="shared" si="5"/>
        <v>#VALUE!</v>
      </c>
      <c r="J1101" s="236" t="str">
        <f t="shared" si="6"/>
        <v>OPI RX</v>
      </c>
      <c r="K1101" s="236" t="str">
        <f t="shared" si="7"/>
        <v>#VALUE!</v>
      </c>
      <c r="L1101" s="236" t="str">
        <f t="shared" si="8"/>
        <v>#VALUE!</v>
      </c>
      <c r="M1101" s="236" t="str">
        <f t="shared" si="9"/>
        <v>#VALUE!</v>
      </c>
      <c r="N1101" s="236" t="str">
        <f t="shared" si="10"/>
        <v>#VALUE!</v>
      </c>
      <c r="O1101" s="236" t="str">
        <f t="shared" si="11"/>
        <v>#VALUE!</v>
      </c>
      <c r="P1101" s="237" t="str">
        <f t="shared" si="12"/>
        <v>OPIOIDS</v>
      </c>
      <c r="Q1101" s="237" t="b">
        <v>0</v>
      </c>
      <c r="R1101" s="237" t="str">
        <f t="shared" si="27"/>
        <v>LOW</v>
      </c>
      <c r="S1101" s="238"/>
      <c r="T1101" s="243">
        <f t="shared" si="30"/>
        <v>44579</v>
      </c>
      <c r="U1101" s="237" t="str">
        <f t="shared" si="36"/>
        <v>DUE COMM</v>
      </c>
      <c r="V1101" s="237" t="str">
        <f t="shared" si="16"/>
        <v> </v>
      </c>
      <c r="W1101" s="83"/>
      <c r="X1101" s="83"/>
      <c r="Y1101" s="83"/>
      <c r="Z1101" s="83"/>
      <c r="AA1101" s="83"/>
      <c r="AB1101" s="83"/>
      <c r="AC1101" s="83"/>
      <c r="AD1101" s="83"/>
      <c r="AE1101" s="83"/>
    </row>
    <row r="1102">
      <c r="A1102" s="233">
        <v>14083.0</v>
      </c>
      <c r="B1102" s="239" t="s">
        <v>7958</v>
      </c>
      <c r="C1102" s="234" t="b">
        <v>1</v>
      </c>
      <c r="D1102" s="235">
        <v>44627.0</v>
      </c>
      <c r="E1102" s="236" t="str">
        <f t="shared" si="1"/>
        <v>#VALUE!</v>
      </c>
      <c r="F1102" s="236" t="str">
        <f t="shared" si="2"/>
        <v>#VALUE!</v>
      </c>
      <c r="G1102" s="236" t="str">
        <f t="shared" si="3"/>
        <v>#VALUE!</v>
      </c>
      <c r="H1102" s="236" t="str">
        <f t="shared" si="4"/>
        <v>#VALUE!</v>
      </c>
      <c r="I1102" s="236" t="str">
        <f t="shared" si="5"/>
        <v>#VALUE!</v>
      </c>
      <c r="J1102" s="236" t="str">
        <f t="shared" si="6"/>
        <v>#VALUE!</v>
      </c>
      <c r="K1102" s="236" t="str">
        <f t="shared" si="7"/>
        <v>#VALUE!</v>
      </c>
      <c r="L1102" s="236" t="str">
        <f t="shared" si="8"/>
        <v>#VALUE!</v>
      </c>
      <c r="M1102" s="236" t="str">
        <f t="shared" si="9"/>
        <v>#VALUE!</v>
      </c>
      <c r="N1102" s="236" t="str">
        <f t="shared" si="10"/>
        <v>#VALUE!</v>
      </c>
      <c r="O1102" s="236" t="str">
        <f t="shared" si="11"/>
        <v>#VALUE!</v>
      </c>
      <c r="P1102" s="237" t="str">
        <f t="shared" si="12"/>
        <v>NO RX</v>
      </c>
      <c r="Q1102" s="237" t="b">
        <v>1</v>
      </c>
      <c r="R1102" s="237" t="str">
        <f t="shared" si="27"/>
        <v>HIGH</v>
      </c>
      <c r="S1102" s="238"/>
      <c r="T1102" s="243">
        <f t="shared" si="30"/>
        <v>44627</v>
      </c>
      <c r="U1102" s="237" t="str">
        <f t="shared" si="36"/>
        <v>DUE COMM</v>
      </c>
      <c r="V1102" s="237" t="str">
        <f t="shared" si="16"/>
        <v> </v>
      </c>
      <c r="W1102" s="83"/>
      <c r="X1102" s="83"/>
      <c r="Y1102" s="83"/>
      <c r="Z1102" s="83"/>
      <c r="AA1102" s="83"/>
      <c r="AB1102" s="83"/>
      <c r="AC1102" s="83"/>
      <c r="AD1102" s="83"/>
      <c r="AE1102" s="83"/>
    </row>
    <row r="1103">
      <c r="A1103" s="244">
        <v>14084.0</v>
      </c>
      <c r="B1103" s="246" t="s">
        <v>7763</v>
      </c>
      <c r="C1103" s="230" t="b">
        <v>1</v>
      </c>
      <c r="D1103" s="243">
        <v>44557.0</v>
      </c>
      <c r="E1103" s="236" t="str">
        <f t="shared" si="1"/>
        <v>#VALUE!</v>
      </c>
      <c r="F1103" s="236" t="str">
        <f t="shared" si="2"/>
        <v>#VALUE!</v>
      </c>
      <c r="G1103" s="236" t="str">
        <f t="shared" si="3"/>
        <v>#VALUE!</v>
      </c>
      <c r="H1103" s="236" t="str">
        <f t="shared" si="4"/>
        <v>#VALUE!</v>
      </c>
      <c r="I1103" s="236" t="str">
        <f t="shared" si="5"/>
        <v>#VALUE!</v>
      </c>
      <c r="J1103" s="236" t="str">
        <f t="shared" si="6"/>
        <v>#VALUE!</v>
      </c>
      <c r="K1103" s="236" t="str">
        <f t="shared" si="7"/>
        <v>#VALUE!</v>
      </c>
      <c r="L1103" s="236" t="str">
        <f t="shared" si="8"/>
        <v>#VALUE!</v>
      </c>
      <c r="M1103" s="236" t="str">
        <f t="shared" si="9"/>
        <v>#VALUE!</v>
      </c>
      <c r="N1103" s="236" t="str">
        <f t="shared" si="10"/>
        <v>#VALUE!</v>
      </c>
      <c r="O1103" s="236" t="str">
        <f t="shared" si="11"/>
        <v>#VALUE!</v>
      </c>
      <c r="P1103" s="237" t="str">
        <f t="shared" si="12"/>
        <v>NO RX</v>
      </c>
      <c r="Q1103" s="237" t="b">
        <v>1</v>
      </c>
      <c r="R1103" s="237" t="str">
        <f t="shared" si="27"/>
        <v>HIGH</v>
      </c>
      <c r="S1103" s="238">
        <v>44193.0</v>
      </c>
      <c r="T1103" s="243">
        <f t="shared" si="30"/>
        <v>44557</v>
      </c>
      <c r="U1103" s="237" t="str">
        <f t="shared" si="36"/>
        <v>DUE COMM</v>
      </c>
      <c r="V1103" s="237" t="str">
        <f t="shared" si="16"/>
        <v> </v>
      </c>
      <c r="W1103" s="83"/>
      <c r="X1103" s="83"/>
      <c r="Y1103" s="83"/>
      <c r="Z1103" s="83"/>
      <c r="AA1103" s="83"/>
      <c r="AB1103" s="83"/>
      <c r="AC1103" s="83"/>
      <c r="AD1103" s="83"/>
      <c r="AE1103" s="83"/>
    </row>
    <row r="1104">
      <c r="A1104" s="233">
        <v>14085.0</v>
      </c>
      <c r="B1104" s="234" t="s">
        <v>7616</v>
      </c>
      <c r="C1104" s="230" t="b">
        <v>1</v>
      </c>
      <c r="D1104" s="243">
        <v>44476.0</v>
      </c>
      <c r="E1104" s="236" t="str">
        <f t="shared" si="1"/>
        <v>#VALUE!</v>
      </c>
      <c r="F1104" s="236" t="str">
        <f t="shared" si="2"/>
        <v>#VALUE!</v>
      </c>
      <c r="G1104" s="236" t="str">
        <f t="shared" si="3"/>
        <v>#VALUE!</v>
      </c>
      <c r="H1104" s="236" t="str">
        <f t="shared" si="4"/>
        <v>#VALUE!</v>
      </c>
      <c r="I1104" s="236" t="str">
        <f t="shared" si="5"/>
        <v>#VALUE!</v>
      </c>
      <c r="J1104" s="236" t="str">
        <f t="shared" si="6"/>
        <v>#VALUE!</v>
      </c>
      <c r="K1104" s="236" t="str">
        <f t="shared" si="7"/>
        <v>#VALUE!</v>
      </c>
      <c r="L1104" s="236" t="str">
        <f t="shared" si="8"/>
        <v>#VALUE!</v>
      </c>
      <c r="M1104" s="236" t="str">
        <f t="shared" si="9"/>
        <v>OPI RX</v>
      </c>
      <c r="N1104" s="236" t="str">
        <f t="shared" si="10"/>
        <v>#VALUE!</v>
      </c>
      <c r="O1104" s="236" t="str">
        <f t="shared" si="11"/>
        <v>#VALUE!</v>
      </c>
      <c r="P1104" s="237" t="str">
        <f t="shared" si="12"/>
        <v>OPIOIDS</v>
      </c>
      <c r="Q1104" s="237" t="b">
        <v>0</v>
      </c>
      <c r="R1104" s="237" t="str">
        <f t="shared" si="27"/>
        <v>LOW</v>
      </c>
      <c r="S1104" s="238">
        <v>44187.0</v>
      </c>
      <c r="T1104" s="243">
        <f t="shared" si="30"/>
        <v>44476</v>
      </c>
      <c r="U1104" s="237" t="str">
        <f t="shared" si="36"/>
        <v>DUE COMM</v>
      </c>
      <c r="V1104" s="237" t="str">
        <f t="shared" si="16"/>
        <v> </v>
      </c>
      <c r="W1104" s="83"/>
      <c r="X1104" s="83"/>
      <c r="Y1104" s="83"/>
      <c r="Z1104" s="83"/>
      <c r="AA1104" s="83"/>
      <c r="AB1104" s="83"/>
      <c r="AC1104" s="83"/>
      <c r="AD1104" s="83"/>
      <c r="AE1104" s="83"/>
    </row>
    <row r="1105">
      <c r="A1105" s="244">
        <v>14086.0</v>
      </c>
      <c r="B1105" s="245" t="s">
        <v>7959</v>
      </c>
      <c r="C1105" s="231" t="b">
        <v>1</v>
      </c>
      <c r="D1105" s="235">
        <v>44596.0</v>
      </c>
      <c r="E1105" s="236" t="str">
        <f t="shared" si="1"/>
        <v>OPI RX</v>
      </c>
      <c r="F1105" s="236" t="str">
        <f t="shared" si="2"/>
        <v>#VALUE!</v>
      </c>
      <c r="G1105" s="236" t="str">
        <f t="shared" si="3"/>
        <v>#VALUE!</v>
      </c>
      <c r="H1105" s="236" t="str">
        <f t="shared" si="4"/>
        <v>#VALUE!</v>
      </c>
      <c r="I1105" s="236" t="str">
        <f t="shared" si="5"/>
        <v>#VALUE!</v>
      </c>
      <c r="J1105" s="236" t="str">
        <f t="shared" si="6"/>
        <v>#VALUE!</v>
      </c>
      <c r="K1105" s="236" t="str">
        <f t="shared" si="7"/>
        <v>#VALUE!</v>
      </c>
      <c r="L1105" s="236" t="str">
        <f t="shared" si="8"/>
        <v>#VALUE!</v>
      </c>
      <c r="M1105" s="236" t="str">
        <f t="shared" si="9"/>
        <v>#VALUE!</v>
      </c>
      <c r="N1105" s="236" t="str">
        <f t="shared" si="10"/>
        <v>#VALUE!</v>
      </c>
      <c r="O1105" s="236" t="str">
        <f t="shared" si="11"/>
        <v>#VALUE!</v>
      </c>
      <c r="P1105" s="237" t="str">
        <f t="shared" si="12"/>
        <v>OPIOIDS</v>
      </c>
      <c r="Q1105" s="237" t="b">
        <v>0</v>
      </c>
      <c r="R1105" s="237" t="str">
        <f t="shared" si="27"/>
        <v>LOW</v>
      </c>
      <c r="S1105" s="238"/>
      <c r="T1105" s="243">
        <f t="shared" si="30"/>
        <v>44596</v>
      </c>
      <c r="U1105" s="237" t="str">
        <f t="shared" si="36"/>
        <v>DUE COMM</v>
      </c>
      <c r="V1105" s="237" t="str">
        <f t="shared" si="16"/>
        <v> </v>
      </c>
      <c r="W1105" s="83"/>
      <c r="X1105" s="83"/>
      <c r="Y1105" s="83"/>
      <c r="Z1105" s="83"/>
      <c r="AA1105" s="83"/>
      <c r="AB1105" s="83"/>
      <c r="AC1105" s="83"/>
      <c r="AD1105" s="83"/>
      <c r="AE1105" s="83"/>
    </row>
    <row r="1106">
      <c r="A1106" s="233">
        <v>14087.0</v>
      </c>
      <c r="B1106" s="234" t="s">
        <v>7960</v>
      </c>
      <c r="C1106" s="230" t="b">
        <v>1</v>
      </c>
      <c r="D1106" s="243">
        <v>44564.0</v>
      </c>
      <c r="E1106" s="236" t="str">
        <f t="shared" si="1"/>
        <v>#VALUE!</v>
      </c>
      <c r="F1106" s="236" t="str">
        <f t="shared" si="2"/>
        <v>OPI RX</v>
      </c>
      <c r="G1106" s="236" t="str">
        <f t="shared" si="3"/>
        <v>#VALUE!</v>
      </c>
      <c r="H1106" s="236" t="str">
        <f t="shared" si="4"/>
        <v>#VALUE!</v>
      </c>
      <c r="I1106" s="236" t="str">
        <f t="shared" si="5"/>
        <v>#VALUE!</v>
      </c>
      <c r="J1106" s="236" t="str">
        <f t="shared" si="6"/>
        <v>#VALUE!</v>
      </c>
      <c r="K1106" s="236" t="str">
        <f t="shared" si="7"/>
        <v>#VALUE!</v>
      </c>
      <c r="L1106" s="236" t="str">
        <f t="shared" si="8"/>
        <v>#VALUE!</v>
      </c>
      <c r="M1106" s="236" t="str">
        <f t="shared" si="9"/>
        <v>#VALUE!</v>
      </c>
      <c r="N1106" s="236" t="str">
        <f t="shared" si="10"/>
        <v>#VALUE!</v>
      </c>
      <c r="O1106" s="236" t="str">
        <f t="shared" si="11"/>
        <v>#VALUE!</v>
      </c>
      <c r="P1106" s="237" t="str">
        <f t="shared" si="12"/>
        <v>OPIOIDS</v>
      </c>
      <c r="Q1106" s="237" t="b">
        <v>0</v>
      </c>
      <c r="R1106" s="237" t="str">
        <f t="shared" si="27"/>
        <v>LOW</v>
      </c>
      <c r="S1106" s="238">
        <v>44306.0</v>
      </c>
      <c r="T1106" s="243">
        <f t="shared" si="30"/>
        <v>44564</v>
      </c>
      <c r="U1106" s="237" t="str">
        <f t="shared" si="36"/>
        <v> </v>
      </c>
      <c r="V1106" s="237" t="str">
        <f t="shared" si="16"/>
        <v> </v>
      </c>
      <c r="W1106" s="83"/>
      <c r="X1106" s="83"/>
      <c r="Y1106" s="83"/>
      <c r="Z1106" s="83"/>
      <c r="AA1106" s="83"/>
      <c r="AB1106" s="83"/>
      <c r="AC1106" s="83"/>
      <c r="AD1106" s="83"/>
      <c r="AE1106" s="83"/>
    </row>
    <row r="1107">
      <c r="A1107" s="233">
        <v>14088.0</v>
      </c>
      <c r="B1107" s="234" t="s">
        <v>7585</v>
      </c>
      <c r="C1107" s="231" t="b">
        <v>1</v>
      </c>
      <c r="D1107" s="243">
        <v>44565.0</v>
      </c>
      <c r="E1107" s="236" t="str">
        <f t="shared" si="1"/>
        <v>#VALUE!</v>
      </c>
      <c r="F1107" s="236" t="str">
        <f t="shared" si="2"/>
        <v>OPI RX</v>
      </c>
      <c r="G1107" s="236" t="str">
        <f t="shared" si="3"/>
        <v>#VALUE!</v>
      </c>
      <c r="H1107" s="236" t="str">
        <f t="shared" si="4"/>
        <v>#VALUE!</v>
      </c>
      <c r="I1107" s="236" t="str">
        <f t="shared" si="5"/>
        <v>#VALUE!</v>
      </c>
      <c r="J1107" s="236" t="str">
        <f t="shared" si="6"/>
        <v>#VALUE!</v>
      </c>
      <c r="K1107" s="236" t="str">
        <f t="shared" si="7"/>
        <v>#VALUE!</v>
      </c>
      <c r="L1107" s="236" t="str">
        <f t="shared" si="8"/>
        <v>#VALUE!</v>
      </c>
      <c r="M1107" s="236" t="str">
        <f t="shared" si="9"/>
        <v>#VALUE!</v>
      </c>
      <c r="N1107" s="236" t="str">
        <f t="shared" si="10"/>
        <v>#VALUE!</v>
      </c>
      <c r="O1107" s="236" t="str">
        <f t="shared" si="11"/>
        <v>#VALUE!</v>
      </c>
      <c r="P1107" s="237" t="str">
        <f t="shared" si="12"/>
        <v>OPIOIDS</v>
      </c>
      <c r="Q1107" s="237" t="b">
        <v>0</v>
      </c>
      <c r="R1107" s="237" t="str">
        <f t="shared" si="27"/>
        <v>LOW</v>
      </c>
      <c r="S1107" s="249">
        <v>44194.0</v>
      </c>
      <c r="T1107" s="243">
        <f t="shared" si="30"/>
        <v>44565</v>
      </c>
      <c r="U1107" s="237" t="str">
        <f t="shared" si="36"/>
        <v>DUE COMM</v>
      </c>
      <c r="V1107" s="237" t="str">
        <f t="shared" si="16"/>
        <v> </v>
      </c>
      <c r="W1107" s="83"/>
      <c r="X1107" s="83"/>
      <c r="Y1107" s="83"/>
      <c r="Z1107" s="83"/>
      <c r="AA1107" s="83"/>
      <c r="AB1107" s="83"/>
      <c r="AC1107" s="83"/>
      <c r="AD1107" s="83"/>
      <c r="AE1107" s="83"/>
    </row>
    <row r="1108">
      <c r="A1108" s="244">
        <v>14091.0</v>
      </c>
      <c r="B1108" s="245" t="s">
        <v>7590</v>
      </c>
      <c r="C1108" s="230" t="b">
        <v>0</v>
      </c>
      <c r="D1108" s="235" t="s">
        <v>7552</v>
      </c>
      <c r="E1108" s="236" t="str">
        <f t="shared" si="1"/>
        <v>#VALUE!</v>
      </c>
      <c r="F1108" s="236" t="str">
        <f t="shared" si="2"/>
        <v>#VALUE!</v>
      </c>
      <c r="G1108" s="236" t="str">
        <f t="shared" si="3"/>
        <v>#VALUE!</v>
      </c>
      <c r="H1108" s="236" t="str">
        <f t="shared" si="4"/>
        <v>#VALUE!</v>
      </c>
      <c r="I1108" s="236" t="str">
        <f t="shared" si="5"/>
        <v>#VALUE!</v>
      </c>
      <c r="J1108" s="236" t="str">
        <f t="shared" si="6"/>
        <v>#VALUE!</v>
      </c>
      <c r="K1108" s="236" t="str">
        <f t="shared" si="7"/>
        <v>#VALUE!</v>
      </c>
      <c r="L1108" s="236" t="str">
        <f t="shared" si="8"/>
        <v>#VALUE!</v>
      </c>
      <c r="M1108" s="236" t="str">
        <f t="shared" si="9"/>
        <v>OPI RX</v>
      </c>
      <c r="N1108" s="236" t="str">
        <f t="shared" si="10"/>
        <v>#VALUE!</v>
      </c>
      <c r="O1108" s="236" t="str">
        <f t="shared" si="11"/>
        <v>#VALUE!</v>
      </c>
      <c r="P1108" s="237" t="str">
        <f t="shared" si="12"/>
        <v>OPIOIDS</v>
      </c>
      <c r="Q1108" s="237" t="b">
        <v>0</v>
      </c>
      <c r="R1108" s="237" t="str">
        <f t="shared" si="27"/>
        <v>LOW</v>
      </c>
      <c r="S1108" s="238"/>
      <c r="T1108" s="238" t="str">
        <f t="shared" si="30"/>
        <v>  -  </v>
      </c>
      <c r="U1108" s="237" t="str">
        <f t="shared" si="36"/>
        <v>DUE COMM</v>
      </c>
      <c r="V1108" s="237" t="str">
        <f t="shared" si="16"/>
        <v> </v>
      </c>
      <c r="W1108" s="83"/>
      <c r="X1108" s="83"/>
      <c r="Y1108" s="83"/>
      <c r="Z1108" s="83"/>
      <c r="AA1108" s="83"/>
      <c r="AB1108" s="83"/>
      <c r="AC1108" s="83"/>
      <c r="AD1108" s="83"/>
      <c r="AE1108" s="83"/>
    </row>
    <row r="1109">
      <c r="A1109" s="244">
        <v>14093.0</v>
      </c>
      <c r="B1109" s="239" t="s">
        <v>7552</v>
      </c>
      <c r="C1109" s="231" t="b">
        <v>0</v>
      </c>
      <c r="D1109" s="235" t="s">
        <v>7552</v>
      </c>
      <c r="E1109" s="236" t="str">
        <f t="shared" si="1"/>
        <v>#VALUE!</v>
      </c>
      <c r="F1109" s="236" t="str">
        <f t="shared" si="2"/>
        <v>#VALUE!</v>
      </c>
      <c r="G1109" s="236" t="str">
        <f t="shared" si="3"/>
        <v>#VALUE!</v>
      </c>
      <c r="H1109" s="236" t="str">
        <f t="shared" si="4"/>
        <v>#VALUE!</v>
      </c>
      <c r="I1109" s="236" t="str">
        <f t="shared" si="5"/>
        <v>#VALUE!</v>
      </c>
      <c r="J1109" s="236" t="str">
        <f t="shared" si="6"/>
        <v>#VALUE!</v>
      </c>
      <c r="K1109" s="236" t="str">
        <f t="shared" si="7"/>
        <v>#VALUE!</v>
      </c>
      <c r="L1109" s="236" t="str">
        <f t="shared" si="8"/>
        <v>#VALUE!</v>
      </c>
      <c r="M1109" s="236" t="str">
        <f t="shared" si="9"/>
        <v>#VALUE!</v>
      </c>
      <c r="N1109" s="236" t="str">
        <f t="shared" si="10"/>
        <v>#VALUE!</v>
      </c>
      <c r="O1109" s="236" t="str">
        <f t="shared" si="11"/>
        <v>#VALUE!</v>
      </c>
      <c r="P1109" s="237" t="str">
        <f t="shared" si="12"/>
        <v>NO RX</v>
      </c>
      <c r="Q1109" s="237" t="b">
        <v>0</v>
      </c>
      <c r="R1109" s="237" t="str">
        <f t="shared" si="27"/>
        <v>LOW</v>
      </c>
      <c r="S1109" s="238"/>
      <c r="T1109" s="238" t="str">
        <f t="shared" si="30"/>
        <v>  -  </v>
      </c>
      <c r="U1109" s="237" t="str">
        <f t="shared" si="36"/>
        <v>DUE COMM</v>
      </c>
      <c r="V1109" s="237" t="str">
        <f t="shared" si="16"/>
        <v> </v>
      </c>
      <c r="W1109" s="83"/>
      <c r="X1109" s="83"/>
      <c r="Y1109" s="83"/>
      <c r="Z1109" s="83"/>
      <c r="AA1109" s="83"/>
      <c r="AB1109" s="83"/>
      <c r="AC1109" s="83"/>
      <c r="AD1109" s="83"/>
      <c r="AE1109" s="83"/>
    </row>
    <row r="1110">
      <c r="A1110" s="233">
        <v>14095.0</v>
      </c>
      <c r="B1110" s="234" t="s">
        <v>7585</v>
      </c>
      <c r="C1110" s="230" t="b">
        <v>1</v>
      </c>
      <c r="D1110" s="235">
        <v>44591.0</v>
      </c>
      <c r="E1110" s="236" t="str">
        <f t="shared" si="1"/>
        <v>#VALUE!</v>
      </c>
      <c r="F1110" s="236" t="str">
        <f t="shared" si="2"/>
        <v>OPI RX</v>
      </c>
      <c r="G1110" s="236" t="str">
        <f t="shared" si="3"/>
        <v>#VALUE!</v>
      </c>
      <c r="H1110" s="236" t="str">
        <f t="shared" si="4"/>
        <v>#VALUE!</v>
      </c>
      <c r="I1110" s="236" t="str">
        <f t="shared" si="5"/>
        <v>#VALUE!</v>
      </c>
      <c r="J1110" s="236" t="str">
        <f t="shared" si="6"/>
        <v>#VALUE!</v>
      </c>
      <c r="K1110" s="236" t="str">
        <f t="shared" si="7"/>
        <v>#VALUE!</v>
      </c>
      <c r="L1110" s="236" t="str">
        <f t="shared" si="8"/>
        <v>#VALUE!</v>
      </c>
      <c r="M1110" s="236" t="str">
        <f t="shared" si="9"/>
        <v>#VALUE!</v>
      </c>
      <c r="N1110" s="236" t="str">
        <f t="shared" si="10"/>
        <v>#VALUE!</v>
      </c>
      <c r="O1110" s="236" t="str">
        <f t="shared" si="11"/>
        <v>#VALUE!</v>
      </c>
      <c r="P1110" s="237" t="str">
        <f t="shared" si="12"/>
        <v>OPIOIDS</v>
      </c>
      <c r="Q1110" s="237" t="b">
        <v>1</v>
      </c>
      <c r="R1110" s="237" t="str">
        <f t="shared" si="27"/>
        <v>HIGH</v>
      </c>
      <c r="S1110" s="238">
        <v>44193.0</v>
      </c>
      <c r="T1110" s="243">
        <f t="shared" si="30"/>
        <v>44591</v>
      </c>
      <c r="U1110" s="237" t="str">
        <f t="shared" si="36"/>
        <v>DUE COMM</v>
      </c>
      <c r="V1110" s="237" t="str">
        <f t="shared" si="16"/>
        <v> </v>
      </c>
      <c r="W1110" s="83"/>
      <c r="X1110" s="83"/>
      <c r="Y1110" s="83"/>
      <c r="Z1110" s="83"/>
      <c r="AA1110" s="83"/>
      <c r="AB1110" s="83"/>
      <c r="AC1110" s="83"/>
      <c r="AD1110" s="83"/>
      <c r="AE1110" s="83"/>
    </row>
    <row r="1111">
      <c r="A1111" s="244">
        <v>14096.0</v>
      </c>
      <c r="B1111" s="239" t="s">
        <v>7552</v>
      </c>
      <c r="C1111" s="231" t="b">
        <v>0</v>
      </c>
      <c r="D1111" s="235" t="s">
        <v>7552</v>
      </c>
      <c r="E1111" s="236" t="str">
        <f t="shared" si="1"/>
        <v>#VALUE!</v>
      </c>
      <c r="F1111" s="236" t="str">
        <f t="shared" si="2"/>
        <v>#VALUE!</v>
      </c>
      <c r="G1111" s="236" t="str">
        <f t="shared" si="3"/>
        <v>#VALUE!</v>
      </c>
      <c r="H1111" s="236" t="str">
        <f t="shared" si="4"/>
        <v>#VALUE!</v>
      </c>
      <c r="I1111" s="236" t="str">
        <f t="shared" si="5"/>
        <v>#VALUE!</v>
      </c>
      <c r="J1111" s="236" t="str">
        <f t="shared" si="6"/>
        <v>#VALUE!</v>
      </c>
      <c r="K1111" s="236" t="str">
        <f t="shared" si="7"/>
        <v>#VALUE!</v>
      </c>
      <c r="L1111" s="236" t="str">
        <f t="shared" si="8"/>
        <v>#VALUE!</v>
      </c>
      <c r="M1111" s="236" t="str">
        <f t="shared" si="9"/>
        <v>#VALUE!</v>
      </c>
      <c r="N1111" s="236" t="str">
        <f t="shared" si="10"/>
        <v>#VALUE!</v>
      </c>
      <c r="O1111" s="236" t="str">
        <f t="shared" si="11"/>
        <v>#VALUE!</v>
      </c>
      <c r="P1111" s="237" t="str">
        <f t="shared" si="12"/>
        <v>NO RX</v>
      </c>
      <c r="Q1111" s="237" t="b">
        <v>0</v>
      </c>
      <c r="R1111" s="237" t="str">
        <f t="shared" si="27"/>
        <v>LOW</v>
      </c>
      <c r="S1111" s="238"/>
      <c r="T1111" s="238" t="str">
        <f t="shared" si="30"/>
        <v>  -  </v>
      </c>
      <c r="U1111" s="237" t="str">
        <f t="shared" si="36"/>
        <v>DUE COMM</v>
      </c>
      <c r="V1111" s="237" t="str">
        <f t="shared" si="16"/>
        <v> </v>
      </c>
      <c r="W1111" s="83"/>
      <c r="X1111" s="83"/>
      <c r="Y1111" s="83"/>
      <c r="Z1111" s="83"/>
      <c r="AA1111" s="83"/>
      <c r="AB1111" s="83"/>
      <c r="AC1111" s="83"/>
      <c r="AD1111" s="83"/>
      <c r="AE1111" s="83"/>
    </row>
    <row r="1112">
      <c r="A1112" s="244">
        <v>14097.0</v>
      </c>
      <c r="B1112" s="245" t="s">
        <v>7606</v>
      </c>
      <c r="C1112" s="231" t="b">
        <v>0</v>
      </c>
      <c r="D1112" s="235" t="s">
        <v>7552</v>
      </c>
      <c r="E1112" s="236" t="str">
        <f t="shared" si="1"/>
        <v>#VALUE!</v>
      </c>
      <c r="F1112" s="236" t="str">
        <f t="shared" si="2"/>
        <v>#VALUE!</v>
      </c>
      <c r="G1112" s="236" t="str">
        <f t="shared" si="3"/>
        <v>#VALUE!</v>
      </c>
      <c r="H1112" s="236" t="str">
        <f t="shared" si="4"/>
        <v>#VALUE!</v>
      </c>
      <c r="I1112" s="236" t="str">
        <f t="shared" si="5"/>
        <v>#VALUE!</v>
      </c>
      <c r="J1112" s="236" t="str">
        <f t="shared" si="6"/>
        <v>#VALUE!</v>
      </c>
      <c r="K1112" s="236" t="str">
        <f t="shared" si="7"/>
        <v>#VALUE!</v>
      </c>
      <c r="L1112" s="236" t="str">
        <f t="shared" si="8"/>
        <v>#VALUE!</v>
      </c>
      <c r="M1112" s="236" t="str">
        <f t="shared" si="9"/>
        <v>OPI RX</v>
      </c>
      <c r="N1112" s="236" t="str">
        <f t="shared" si="10"/>
        <v>#VALUE!</v>
      </c>
      <c r="O1112" s="236" t="str">
        <f t="shared" si="11"/>
        <v>#VALUE!</v>
      </c>
      <c r="P1112" s="237" t="str">
        <f t="shared" si="12"/>
        <v>OPIOIDS</v>
      </c>
      <c r="Q1112" s="237" t="b">
        <v>0</v>
      </c>
      <c r="R1112" s="237" t="str">
        <f t="shared" si="27"/>
        <v>LOW</v>
      </c>
      <c r="S1112" s="238"/>
      <c r="T1112" s="238" t="str">
        <f t="shared" si="30"/>
        <v>  -  </v>
      </c>
      <c r="U1112" s="237" t="str">
        <f t="shared" si="36"/>
        <v>DUE COMM</v>
      </c>
      <c r="V1112" s="237" t="str">
        <f t="shared" si="16"/>
        <v> </v>
      </c>
      <c r="W1112" s="83"/>
      <c r="X1112" s="83"/>
      <c r="Y1112" s="83"/>
      <c r="Z1112" s="83"/>
      <c r="AA1112" s="83"/>
      <c r="AB1112" s="83"/>
      <c r="AC1112" s="83"/>
      <c r="AD1112" s="83"/>
      <c r="AE1112" s="83"/>
    </row>
    <row r="1113">
      <c r="A1113" s="244">
        <v>14099.0</v>
      </c>
      <c r="B1113" s="245" t="s">
        <v>7566</v>
      </c>
      <c r="C1113" s="231" t="b">
        <v>0</v>
      </c>
      <c r="D1113" s="235" t="s">
        <v>7552</v>
      </c>
      <c r="E1113" s="236" t="str">
        <f t="shared" si="1"/>
        <v>#VALUE!</v>
      </c>
      <c r="F1113" s="236" t="str">
        <f t="shared" si="2"/>
        <v>OPI RX</v>
      </c>
      <c r="G1113" s="236" t="str">
        <f t="shared" si="3"/>
        <v>#VALUE!</v>
      </c>
      <c r="H1113" s="236" t="str">
        <f t="shared" si="4"/>
        <v>#VALUE!</v>
      </c>
      <c r="I1113" s="236" t="str">
        <f t="shared" si="5"/>
        <v>#VALUE!</v>
      </c>
      <c r="J1113" s="236" t="str">
        <f t="shared" si="6"/>
        <v>#VALUE!</v>
      </c>
      <c r="K1113" s="236" t="str">
        <f t="shared" si="7"/>
        <v>#VALUE!</v>
      </c>
      <c r="L1113" s="236" t="str">
        <f t="shared" si="8"/>
        <v>#VALUE!</v>
      </c>
      <c r="M1113" s="236" t="str">
        <f t="shared" si="9"/>
        <v>#VALUE!</v>
      </c>
      <c r="N1113" s="236" t="str">
        <f t="shared" si="10"/>
        <v>#VALUE!</v>
      </c>
      <c r="O1113" s="236" t="str">
        <f t="shared" si="11"/>
        <v>#VALUE!</v>
      </c>
      <c r="P1113" s="237" t="str">
        <f t="shared" si="12"/>
        <v>OPIOIDS</v>
      </c>
      <c r="Q1113" s="237" t="b">
        <v>0</v>
      </c>
      <c r="R1113" s="237" t="str">
        <f t="shared" si="27"/>
        <v>LOW</v>
      </c>
      <c r="S1113" s="238"/>
      <c r="T1113" s="238" t="str">
        <f t="shared" si="30"/>
        <v>  -  </v>
      </c>
      <c r="U1113" s="237" t="str">
        <f t="shared" si="36"/>
        <v>DUE COMM</v>
      </c>
      <c r="V1113" s="237" t="str">
        <f t="shared" si="16"/>
        <v> </v>
      </c>
      <c r="W1113" s="83"/>
      <c r="X1113" s="83"/>
      <c r="Y1113" s="83"/>
      <c r="Z1113" s="83"/>
      <c r="AA1113" s="83"/>
      <c r="AB1113" s="83"/>
      <c r="AC1113" s="83"/>
      <c r="AD1113" s="83"/>
      <c r="AE1113" s="83"/>
    </row>
    <row r="1114">
      <c r="A1114" s="244">
        <v>14103.0</v>
      </c>
      <c r="B1114" s="245" t="s">
        <v>7585</v>
      </c>
      <c r="C1114" s="230" t="b">
        <v>1</v>
      </c>
      <c r="D1114" s="243">
        <v>44384.0</v>
      </c>
      <c r="E1114" s="236" t="str">
        <f t="shared" si="1"/>
        <v>#VALUE!</v>
      </c>
      <c r="F1114" s="236" t="str">
        <f t="shared" si="2"/>
        <v>OPI RX</v>
      </c>
      <c r="G1114" s="236" t="str">
        <f t="shared" si="3"/>
        <v>#VALUE!</v>
      </c>
      <c r="H1114" s="236" t="str">
        <f t="shared" si="4"/>
        <v>#VALUE!</v>
      </c>
      <c r="I1114" s="236" t="str">
        <f t="shared" si="5"/>
        <v>#VALUE!</v>
      </c>
      <c r="J1114" s="236" t="str">
        <f t="shared" si="6"/>
        <v>#VALUE!</v>
      </c>
      <c r="K1114" s="236" t="str">
        <f t="shared" si="7"/>
        <v>#VALUE!</v>
      </c>
      <c r="L1114" s="236" t="str">
        <f t="shared" si="8"/>
        <v>#VALUE!</v>
      </c>
      <c r="M1114" s="236" t="str">
        <f t="shared" si="9"/>
        <v>#VALUE!</v>
      </c>
      <c r="N1114" s="236" t="str">
        <f t="shared" si="10"/>
        <v>#VALUE!</v>
      </c>
      <c r="O1114" s="236" t="str">
        <f t="shared" si="11"/>
        <v>#VALUE!</v>
      </c>
      <c r="P1114" s="237" t="str">
        <f t="shared" si="12"/>
        <v>OPIOIDS</v>
      </c>
      <c r="Q1114" s="234" t="b">
        <v>1</v>
      </c>
      <c r="R1114" s="237" t="str">
        <f t="shared" si="27"/>
        <v>HIGH</v>
      </c>
      <c r="S1114" s="238"/>
      <c r="T1114" s="243">
        <f t="shared" si="30"/>
        <v>44384</v>
      </c>
      <c r="U1114" s="237" t="str">
        <f t="shared" si="36"/>
        <v>DUE COMM</v>
      </c>
      <c r="V1114" s="237" t="str">
        <f t="shared" si="16"/>
        <v> </v>
      </c>
      <c r="W1114" s="83"/>
      <c r="X1114" s="83"/>
      <c r="Y1114" s="83"/>
      <c r="Z1114" s="83"/>
      <c r="AA1114" s="83"/>
      <c r="AB1114" s="83"/>
      <c r="AC1114" s="83"/>
      <c r="AD1114" s="83"/>
      <c r="AE1114" s="83"/>
    </row>
    <row r="1115">
      <c r="A1115" s="244">
        <v>14104.0</v>
      </c>
      <c r="B1115" s="239" t="s">
        <v>7552</v>
      </c>
      <c r="C1115" s="231" t="b">
        <v>0</v>
      </c>
      <c r="D1115" s="235" t="s">
        <v>7552</v>
      </c>
      <c r="E1115" s="236" t="str">
        <f t="shared" si="1"/>
        <v>#VALUE!</v>
      </c>
      <c r="F1115" s="236" t="str">
        <f t="shared" si="2"/>
        <v>#VALUE!</v>
      </c>
      <c r="G1115" s="236" t="str">
        <f t="shared" si="3"/>
        <v>#VALUE!</v>
      </c>
      <c r="H1115" s="236" t="str">
        <f t="shared" si="4"/>
        <v>#VALUE!</v>
      </c>
      <c r="I1115" s="236" t="str">
        <f t="shared" si="5"/>
        <v>#VALUE!</v>
      </c>
      <c r="J1115" s="236" t="str">
        <f t="shared" si="6"/>
        <v>#VALUE!</v>
      </c>
      <c r="K1115" s="236" t="str">
        <f t="shared" si="7"/>
        <v>#VALUE!</v>
      </c>
      <c r="L1115" s="236" t="str">
        <f t="shared" si="8"/>
        <v>#VALUE!</v>
      </c>
      <c r="M1115" s="236" t="str">
        <f t="shared" si="9"/>
        <v>#VALUE!</v>
      </c>
      <c r="N1115" s="236" t="str">
        <f t="shared" si="10"/>
        <v>#VALUE!</v>
      </c>
      <c r="O1115" s="236" t="str">
        <f t="shared" si="11"/>
        <v>#VALUE!</v>
      </c>
      <c r="P1115" s="237" t="str">
        <f t="shared" si="12"/>
        <v>NO RX</v>
      </c>
      <c r="Q1115" s="237" t="b">
        <v>0</v>
      </c>
      <c r="R1115" s="237" t="str">
        <f t="shared" si="27"/>
        <v>LOW</v>
      </c>
      <c r="S1115" s="238"/>
      <c r="T1115" s="238" t="str">
        <f t="shared" si="30"/>
        <v>  -  </v>
      </c>
      <c r="U1115" s="237" t="str">
        <f t="shared" si="36"/>
        <v>DUE COMM</v>
      </c>
      <c r="V1115" s="237" t="str">
        <f t="shared" si="16"/>
        <v> </v>
      </c>
      <c r="W1115" s="83"/>
      <c r="X1115" s="83"/>
      <c r="Y1115" s="83"/>
      <c r="Z1115" s="83"/>
      <c r="AA1115" s="83"/>
      <c r="AB1115" s="83"/>
      <c r="AC1115" s="83"/>
      <c r="AD1115" s="83"/>
      <c r="AE1115" s="83"/>
    </row>
    <row r="1116">
      <c r="A1116" s="233">
        <v>14106.0</v>
      </c>
      <c r="B1116" s="234" t="s">
        <v>7828</v>
      </c>
      <c r="C1116" s="230" t="b">
        <v>1</v>
      </c>
      <c r="D1116" s="235">
        <v>44578.0</v>
      </c>
      <c r="E1116" s="236" t="str">
        <f t="shared" si="1"/>
        <v>#VALUE!</v>
      </c>
      <c r="F1116" s="236" t="str">
        <f t="shared" si="2"/>
        <v>#VALUE!</v>
      </c>
      <c r="G1116" s="236" t="str">
        <f t="shared" si="3"/>
        <v>OPI RX</v>
      </c>
      <c r="H1116" s="236" t="str">
        <f t="shared" si="4"/>
        <v>#VALUE!</v>
      </c>
      <c r="I1116" s="236" t="str">
        <f t="shared" si="5"/>
        <v>#VALUE!</v>
      </c>
      <c r="J1116" s="236" t="str">
        <f t="shared" si="6"/>
        <v>#VALUE!</v>
      </c>
      <c r="K1116" s="236" t="str">
        <f t="shared" si="7"/>
        <v>#VALUE!</v>
      </c>
      <c r="L1116" s="236" t="str">
        <f t="shared" si="8"/>
        <v>#VALUE!</v>
      </c>
      <c r="M1116" s="236" t="str">
        <f t="shared" si="9"/>
        <v>#VALUE!</v>
      </c>
      <c r="N1116" s="236" t="str">
        <f t="shared" si="10"/>
        <v>#VALUE!</v>
      </c>
      <c r="O1116" s="236" t="str">
        <f t="shared" si="11"/>
        <v>#VALUE!</v>
      </c>
      <c r="P1116" s="237" t="str">
        <f t="shared" si="12"/>
        <v>OPIOIDS</v>
      </c>
      <c r="Q1116" s="234" t="b">
        <v>0</v>
      </c>
      <c r="R1116" s="237" t="str">
        <f t="shared" si="27"/>
        <v>LOW</v>
      </c>
      <c r="S1116" s="238"/>
      <c r="T1116" s="243">
        <f t="shared" si="30"/>
        <v>44578</v>
      </c>
      <c r="U1116" s="237" t="str">
        <f t="shared" si="36"/>
        <v>DUE COMM</v>
      </c>
      <c r="V1116" s="237" t="str">
        <f t="shared" si="16"/>
        <v> </v>
      </c>
      <c r="W1116" s="83"/>
      <c r="X1116" s="83"/>
      <c r="Y1116" s="83"/>
      <c r="Z1116" s="83"/>
      <c r="AA1116" s="83"/>
      <c r="AB1116" s="83"/>
      <c r="AC1116" s="83"/>
      <c r="AD1116" s="83"/>
      <c r="AE1116" s="83"/>
    </row>
    <row r="1117">
      <c r="A1117" s="244">
        <v>14108.0</v>
      </c>
      <c r="B1117" s="245" t="s">
        <v>7961</v>
      </c>
      <c r="C1117" s="230" t="b">
        <v>1</v>
      </c>
      <c r="D1117" s="243">
        <v>44489.0</v>
      </c>
      <c r="E1117" s="236" t="str">
        <f t="shared" si="1"/>
        <v>#VALUE!</v>
      </c>
      <c r="F1117" s="236" t="str">
        <f t="shared" si="2"/>
        <v>#VALUE!</v>
      </c>
      <c r="G1117" s="236" t="str">
        <f t="shared" si="3"/>
        <v>#VALUE!</v>
      </c>
      <c r="H1117" s="236" t="str">
        <f t="shared" si="4"/>
        <v>#VALUE!</v>
      </c>
      <c r="I1117" s="236" t="str">
        <f t="shared" si="5"/>
        <v>#VALUE!</v>
      </c>
      <c r="J1117" s="236" t="str">
        <f t="shared" si="6"/>
        <v>#VALUE!</v>
      </c>
      <c r="K1117" s="236" t="str">
        <f t="shared" si="7"/>
        <v>#VALUE!</v>
      </c>
      <c r="L1117" s="236" t="str">
        <f t="shared" si="8"/>
        <v>#VALUE!</v>
      </c>
      <c r="M1117" s="236" t="str">
        <f t="shared" si="9"/>
        <v>#VALUE!</v>
      </c>
      <c r="N1117" s="236" t="str">
        <f t="shared" si="10"/>
        <v>#VALUE!</v>
      </c>
      <c r="O1117" s="236" t="str">
        <f t="shared" si="11"/>
        <v>#VALUE!</v>
      </c>
      <c r="P1117" s="237" t="str">
        <f t="shared" si="12"/>
        <v>NO RX</v>
      </c>
      <c r="Q1117" s="237" t="b">
        <v>0</v>
      </c>
      <c r="R1117" s="237" t="str">
        <f t="shared" si="27"/>
        <v>LOW</v>
      </c>
      <c r="S1117" s="238">
        <v>44194.0</v>
      </c>
      <c r="T1117" s="243">
        <f t="shared" si="30"/>
        <v>44489</v>
      </c>
      <c r="U1117" s="237" t="str">
        <f t="shared" si="36"/>
        <v>DUE COMM</v>
      </c>
      <c r="V1117" s="237" t="str">
        <f t="shared" si="16"/>
        <v> </v>
      </c>
      <c r="W1117" s="83"/>
      <c r="X1117" s="83"/>
      <c r="Y1117" s="83"/>
      <c r="Z1117" s="83"/>
      <c r="AA1117" s="83"/>
      <c r="AB1117" s="83"/>
      <c r="AC1117" s="83"/>
      <c r="AD1117" s="83"/>
      <c r="AE1117" s="83"/>
    </row>
    <row r="1118">
      <c r="A1118" s="233">
        <v>14113.0</v>
      </c>
      <c r="B1118" s="239" t="s">
        <v>7962</v>
      </c>
      <c r="C1118" s="230" t="b">
        <v>1</v>
      </c>
      <c r="D1118" s="235">
        <v>44615.0</v>
      </c>
      <c r="E1118" s="236" t="str">
        <f t="shared" si="1"/>
        <v>#VALUE!</v>
      </c>
      <c r="F1118" s="236" t="str">
        <f t="shared" si="2"/>
        <v>OPI RX</v>
      </c>
      <c r="G1118" s="236" t="str">
        <f t="shared" si="3"/>
        <v>#VALUE!</v>
      </c>
      <c r="H1118" s="236" t="str">
        <f t="shared" si="4"/>
        <v>#VALUE!</v>
      </c>
      <c r="I1118" s="236" t="str">
        <f t="shared" si="5"/>
        <v>#VALUE!</v>
      </c>
      <c r="J1118" s="236" t="str">
        <f t="shared" si="6"/>
        <v>#VALUE!</v>
      </c>
      <c r="K1118" s="236" t="str">
        <f t="shared" si="7"/>
        <v>#VALUE!</v>
      </c>
      <c r="L1118" s="236" t="str">
        <f t="shared" si="8"/>
        <v>#VALUE!</v>
      </c>
      <c r="M1118" s="236" t="str">
        <f t="shared" si="9"/>
        <v>#VALUE!</v>
      </c>
      <c r="N1118" s="236" t="str">
        <f t="shared" si="10"/>
        <v>#VALUE!</v>
      </c>
      <c r="O1118" s="236" t="str">
        <f t="shared" si="11"/>
        <v>#VALUE!</v>
      </c>
      <c r="P1118" s="237" t="str">
        <f t="shared" si="12"/>
        <v>OPIOIDS</v>
      </c>
      <c r="Q1118" s="237" t="b">
        <v>1</v>
      </c>
      <c r="R1118" s="237" t="str">
        <f t="shared" si="27"/>
        <v>HIGH</v>
      </c>
      <c r="S1118" s="238">
        <v>44194.0</v>
      </c>
      <c r="T1118" s="243">
        <f t="shared" si="30"/>
        <v>44615</v>
      </c>
      <c r="U1118" s="237" t="str">
        <f t="shared" si="36"/>
        <v>DUE COMM</v>
      </c>
      <c r="V1118" s="237" t="str">
        <f t="shared" si="16"/>
        <v> </v>
      </c>
      <c r="W1118" s="83"/>
      <c r="X1118" s="83"/>
      <c r="Y1118" s="83"/>
      <c r="Z1118" s="83"/>
      <c r="AA1118" s="83"/>
      <c r="AB1118" s="83"/>
      <c r="AC1118" s="83"/>
      <c r="AD1118" s="83"/>
      <c r="AE1118" s="83"/>
    </row>
    <row r="1119">
      <c r="A1119" s="244">
        <v>14114.0</v>
      </c>
      <c r="B1119" s="239" t="s">
        <v>7552</v>
      </c>
      <c r="C1119" s="231" t="b">
        <v>0</v>
      </c>
      <c r="D1119" s="235" t="s">
        <v>7552</v>
      </c>
      <c r="E1119" s="236" t="str">
        <f t="shared" si="1"/>
        <v>#VALUE!</v>
      </c>
      <c r="F1119" s="236" t="str">
        <f t="shared" si="2"/>
        <v>#VALUE!</v>
      </c>
      <c r="G1119" s="236" t="str">
        <f t="shared" si="3"/>
        <v>#VALUE!</v>
      </c>
      <c r="H1119" s="236" t="str">
        <f t="shared" si="4"/>
        <v>#VALUE!</v>
      </c>
      <c r="I1119" s="236" t="str">
        <f t="shared" si="5"/>
        <v>#VALUE!</v>
      </c>
      <c r="J1119" s="236" t="str">
        <f t="shared" si="6"/>
        <v>#VALUE!</v>
      </c>
      <c r="K1119" s="236" t="str">
        <f t="shared" si="7"/>
        <v>#VALUE!</v>
      </c>
      <c r="L1119" s="236" t="str">
        <f t="shared" si="8"/>
        <v>#VALUE!</v>
      </c>
      <c r="M1119" s="236" t="str">
        <f t="shared" si="9"/>
        <v>#VALUE!</v>
      </c>
      <c r="N1119" s="236" t="str">
        <f t="shared" si="10"/>
        <v>#VALUE!</v>
      </c>
      <c r="O1119" s="236" t="str">
        <f t="shared" si="11"/>
        <v>#VALUE!</v>
      </c>
      <c r="P1119" s="237" t="str">
        <f t="shared" si="12"/>
        <v>NO RX</v>
      </c>
      <c r="Q1119" s="237" t="b">
        <v>0</v>
      </c>
      <c r="R1119" s="237" t="str">
        <f t="shared" si="27"/>
        <v>LOW</v>
      </c>
      <c r="S1119" s="238"/>
      <c r="T1119" s="238" t="str">
        <f t="shared" si="30"/>
        <v>  -  </v>
      </c>
      <c r="U1119" s="237" t="str">
        <f t="shared" si="36"/>
        <v>DUE COMM</v>
      </c>
      <c r="V1119" s="237" t="str">
        <f t="shared" si="16"/>
        <v> </v>
      </c>
      <c r="W1119" s="83"/>
      <c r="X1119" s="83"/>
      <c r="Y1119" s="83"/>
      <c r="Z1119" s="83"/>
      <c r="AA1119" s="83"/>
      <c r="AB1119" s="83"/>
      <c r="AC1119" s="83"/>
      <c r="AD1119" s="83"/>
      <c r="AE1119" s="83"/>
    </row>
    <row r="1120">
      <c r="A1120" s="244">
        <v>14116.0</v>
      </c>
      <c r="B1120" s="245" t="s">
        <v>7963</v>
      </c>
      <c r="C1120" s="230" t="b">
        <v>1</v>
      </c>
      <c r="D1120" s="243">
        <v>44454.0</v>
      </c>
      <c r="E1120" s="236" t="str">
        <f t="shared" si="1"/>
        <v>#VALUE!</v>
      </c>
      <c r="F1120" s="236" t="str">
        <f t="shared" si="2"/>
        <v>#VALUE!</v>
      </c>
      <c r="G1120" s="236" t="str">
        <f t="shared" si="3"/>
        <v>OPI RX</v>
      </c>
      <c r="H1120" s="236" t="str">
        <f t="shared" si="4"/>
        <v>OPI RX</v>
      </c>
      <c r="I1120" s="236" t="str">
        <f t="shared" si="5"/>
        <v>#VALUE!</v>
      </c>
      <c r="J1120" s="236" t="str">
        <f t="shared" si="6"/>
        <v>#VALUE!</v>
      </c>
      <c r="K1120" s="236" t="str">
        <f t="shared" si="7"/>
        <v>#VALUE!</v>
      </c>
      <c r="L1120" s="236" t="str">
        <f t="shared" si="8"/>
        <v>#VALUE!</v>
      </c>
      <c r="M1120" s="236" t="str">
        <f t="shared" si="9"/>
        <v>#VALUE!</v>
      </c>
      <c r="N1120" s="236" t="str">
        <f t="shared" si="10"/>
        <v>#VALUE!</v>
      </c>
      <c r="O1120" s="236" t="str">
        <f t="shared" si="11"/>
        <v>#VALUE!</v>
      </c>
      <c r="P1120" s="237" t="str">
        <f t="shared" si="12"/>
        <v>OPIOIDS</v>
      </c>
      <c r="Q1120" s="234" t="b">
        <v>0</v>
      </c>
      <c r="R1120" s="237" t="str">
        <f t="shared" si="27"/>
        <v>LOW</v>
      </c>
      <c r="S1120" s="238"/>
      <c r="T1120" s="243">
        <f t="shared" si="30"/>
        <v>44454</v>
      </c>
      <c r="U1120" s="237" t="str">
        <f t="shared" si="36"/>
        <v>DUE COMM</v>
      </c>
      <c r="V1120" s="237" t="str">
        <f t="shared" si="16"/>
        <v> </v>
      </c>
      <c r="W1120" s="83"/>
      <c r="X1120" s="83"/>
      <c r="Y1120" s="83"/>
      <c r="Z1120" s="83"/>
      <c r="AA1120" s="83"/>
      <c r="AB1120" s="83"/>
      <c r="AC1120" s="83"/>
      <c r="AD1120" s="83"/>
      <c r="AE1120" s="83"/>
    </row>
    <row r="1121">
      <c r="A1121" s="244">
        <v>14119.0</v>
      </c>
      <c r="B1121" s="239" t="s">
        <v>7552</v>
      </c>
      <c r="C1121" s="230" t="b">
        <v>0</v>
      </c>
      <c r="D1121" s="235" t="s">
        <v>7552</v>
      </c>
      <c r="E1121" s="236" t="str">
        <f t="shared" si="1"/>
        <v>#VALUE!</v>
      </c>
      <c r="F1121" s="236" t="str">
        <f t="shared" si="2"/>
        <v>#VALUE!</v>
      </c>
      <c r="G1121" s="236" t="str">
        <f t="shared" si="3"/>
        <v>#VALUE!</v>
      </c>
      <c r="H1121" s="236" t="str">
        <f t="shared" si="4"/>
        <v>#VALUE!</v>
      </c>
      <c r="I1121" s="236" t="str">
        <f t="shared" si="5"/>
        <v>#VALUE!</v>
      </c>
      <c r="J1121" s="236" t="str">
        <f t="shared" si="6"/>
        <v>#VALUE!</v>
      </c>
      <c r="K1121" s="236" t="str">
        <f t="shared" si="7"/>
        <v>#VALUE!</v>
      </c>
      <c r="L1121" s="236" t="str">
        <f t="shared" si="8"/>
        <v>#VALUE!</v>
      </c>
      <c r="M1121" s="236" t="str">
        <f t="shared" si="9"/>
        <v>#VALUE!</v>
      </c>
      <c r="N1121" s="236" t="str">
        <f t="shared" si="10"/>
        <v>#VALUE!</v>
      </c>
      <c r="O1121" s="236" t="str">
        <f t="shared" si="11"/>
        <v>#VALUE!</v>
      </c>
      <c r="P1121" s="237" t="str">
        <f t="shared" si="12"/>
        <v>NO RX</v>
      </c>
      <c r="Q1121" s="234" t="b">
        <v>0</v>
      </c>
      <c r="R1121" s="237" t="str">
        <f t="shared" si="27"/>
        <v>LOW</v>
      </c>
      <c r="S1121" s="238"/>
      <c r="T1121" s="238" t="str">
        <f t="shared" si="30"/>
        <v>  -  </v>
      </c>
      <c r="U1121" s="237" t="str">
        <f t="shared" si="36"/>
        <v>DUE COMM</v>
      </c>
      <c r="V1121" s="237" t="str">
        <f t="shared" si="16"/>
        <v> </v>
      </c>
      <c r="W1121" s="83"/>
      <c r="X1121" s="83"/>
      <c r="Y1121" s="83"/>
      <c r="Z1121" s="83"/>
      <c r="AA1121" s="83"/>
      <c r="AB1121" s="83"/>
      <c r="AC1121" s="83"/>
      <c r="AD1121" s="83"/>
      <c r="AE1121" s="83"/>
    </row>
    <row r="1122">
      <c r="A1122" s="253">
        <v>14120.0</v>
      </c>
      <c r="B1122" s="237" t="s">
        <v>7964</v>
      </c>
      <c r="C1122" s="230" t="b">
        <v>1</v>
      </c>
      <c r="D1122" s="243">
        <v>44461.0</v>
      </c>
      <c r="E1122" s="236" t="str">
        <f t="shared" si="1"/>
        <v>#VALUE!</v>
      </c>
      <c r="F1122" s="236" t="str">
        <f t="shared" si="2"/>
        <v>#VALUE!</v>
      </c>
      <c r="G1122" s="236" t="str">
        <f t="shared" si="3"/>
        <v>#VALUE!</v>
      </c>
      <c r="H1122" s="236" t="str">
        <f t="shared" si="4"/>
        <v>#VALUE!</v>
      </c>
      <c r="I1122" s="236" t="str">
        <f t="shared" si="5"/>
        <v>#VALUE!</v>
      </c>
      <c r="J1122" s="236" t="str">
        <f t="shared" si="6"/>
        <v>#VALUE!</v>
      </c>
      <c r="K1122" s="236" t="str">
        <f t="shared" si="7"/>
        <v>#VALUE!</v>
      </c>
      <c r="L1122" s="236" t="str">
        <f t="shared" si="8"/>
        <v>#VALUE!</v>
      </c>
      <c r="M1122" s="236" t="str">
        <f t="shared" si="9"/>
        <v>#VALUE!</v>
      </c>
      <c r="N1122" s="236" t="str">
        <f t="shared" si="10"/>
        <v>#VALUE!</v>
      </c>
      <c r="O1122" s="236" t="str">
        <f t="shared" si="11"/>
        <v>#VALUE!</v>
      </c>
      <c r="P1122" s="237" t="str">
        <f t="shared" si="12"/>
        <v>NO RX</v>
      </c>
      <c r="Q1122" s="237" t="b">
        <v>0</v>
      </c>
      <c r="R1122" s="237" t="str">
        <f t="shared" si="27"/>
        <v>LOW</v>
      </c>
      <c r="S1122" s="238"/>
      <c r="T1122" s="243">
        <f t="shared" si="30"/>
        <v>44461</v>
      </c>
      <c r="U1122" s="237" t="str">
        <f t="shared" si="36"/>
        <v>DUE COMM</v>
      </c>
      <c r="V1122" s="237" t="str">
        <f t="shared" si="16"/>
        <v> </v>
      </c>
      <c r="W1122" s="83"/>
      <c r="X1122" s="83"/>
      <c r="Y1122" s="83"/>
      <c r="Z1122" s="83"/>
      <c r="AA1122" s="83"/>
      <c r="AB1122" s="83"/>
      <c r="AC1122" s="83"/>
      <c r="AD1122" s="83"/>
      <c r="AE1122" s="83"/>
    </row>
    <row r="1123">
      <c r="A1123" s="244">
        <v>14121.0</v>
      </c>
      <c r="B1123" s="245" t="s">
        <v>7606</v>
      </c>
      <c r="C1123" s="230" t="b">
        <v>0</v>
      </c>
      <c r="D1123" s="235" t="s">
        <v>7552</v>
      </c>
      <c r="E1123" s="236" t="str">
        <f t="shared" si="1"/>
        <v>#VALUE!</v>
      </c>
      <c r="F1123" s="236" t="str">
        <f t="shared" si="2"/>
        <v>#VALUE!</v>
      </c>
      <c r="G1123" s="236" t="str">
        <f t="shared" si="3"/>
        <v>#VALUE!</v>
      </c>
      <c r="H1123" s="236" t="str">
        <f t="shared" si="4"/>
        <v>#VALUE!</v>
      </c>
      <c r="I1123" s="236" t="str">
        <f t="shared" si="5"/>
        <v>#VALUE!</v>
      </c>
      <c r="J1123" s="236" t="str">
        <f t="shared" si="6"/>
        <v>#VALUE!</v>
      </c>
      <c r="K1123" s="236" t="str">
        <f t="shared" si="7"/>
        <v>#VALUE!</v>
      </c>
      <c r="L1123" s="236" t="str">
        <f t="shared" si="8"/>
        <v>#VALUE!</v>
      </c>
      <c r="M1123" s="236" t="str">
        <f t="shared" si="9"/>
        <v>OPI RX</v>
      </c>
      <c r="N1123" s="236" t="str">
        <f t="shared" si="10"/>
        <v>#VALUE!</v>
      </c>
      <c r="O1123" s="236" t="str">
        <f t="shared" si="11"/>
        <v>#VALUE!</v>
      </c>
      <c r="P1123" s="237" t="str">
        <f t="shared" si="12"/>
        <v>OPIOIDS</v>
      </c>
      <c r="Q1123" s="237" t="b">
        <v>0</v>
      </c>
      <c r="R1123" s="237" t="str">
        <f t="shared" si="27"/>
        <v>LOW</v>
      </c>
      <c r="S1123" s="238"/>
      <c r="T1123" s="238" t="str">
        <f t="shared" si="30"/>
        <v>  -  </v>
      </c>
      <c r="U1123" s="237" t="str">
        <f t="shared" si="36"/>
        <v>DUE COMM</v>
      </c>
      <c r="V1123" s="237" t="str">
        <f t="shared" si="16"/>
        <v> </v>
      </c>
      <c r="W1123" s="83"/>
      <c r="X1123" s="83"/>
      <c r="Y1123" s="83"/>
      <c r="Z1123" s="83"/>
      <c r="AA1123" s="83"/>
      <c r="AB1123" s="83"/>
      <c r="AC1123" s="83"/>
      <c r="AD1123" s="83"/>
      <c r="AE1123" s="83"/>
    </row>
    <row r="1124">
      <c r="A1124" s="233">
        <v>14122.0</v>
      </c>
      <c r="B1124" s="234" t="s">
        <v>7569</v>
      </c>
      <c r="C1124" s="230" t="b">
        <v>0</v>
      </c>
      <c r="D1124" s="235" t="s">
        <v>7552</v>
      </c>
      <c r="E1124" s="236" t="str">
        <f t="shared" si="1"/>
        <v>#VALUE!</v>
      </c>
      <c r="F1124" s="236" t="str">
        <f t="shared" si="2"/>
        <v>#VALUE!</v>
      </c>
      <c r="G1124" s="236" t="str">
        <f t="shared" si="3"/>
        <v>OPI RX</v>
      </c>
      <c r="H1124" s="236" t="str">
        <f t="shared" si="4"/>
        <v>#VALUE!</v>
      </c>
      <c r="I1124" s="236" t="str">
        <f t="shared" si="5"/>
        <v>#VALUE!</v>
      </c>
      <c r="J1124" s="236" t="str">
        <f t="shared" si="6"/>
        <v>#VALUE!</v>
      </c>
      <c r="K1124" s="236" t="str">
        <f t="shared" si="7"/>
        <v>#VALUE!</v>
      </c>
      <c r="L1124" s="236" t="str">
        <f t="shared" si="8"/>
        <v>#VALUE!</v>
      </c>
      <c r="M1124" s="236" t="str">
        <f t="shared" si="9"/>
        <v>#VALUE!</v>
      </c>
      <c r="N1124" s="236" t="str">
        <f t="shared" si="10"/>
        <v>#VALUE!</v>
      </c>
      <c r="O1124" s="236" t="str">
        <f t="shared" si="11"/>
        <v>#VALUE!</v>
      </c>
      <c r="P1124" s="237" t="str">
        <f t="shared" si="12"/>
        <v>OPIOIDS</v>
      </c>
      <c r="Q1124" s="234" t="b">
        <v>0</v>
      </c>
      <c r="R1124" s="237" t="str">
        <f t="shared" si="27"/>
        <v>LOW</v>
      </c>
      <c r="S1124" s="238"/>
      <c r="T1124" s="238" t="str">
        <f t="shared" si="30"/>
        <v>  -  </v>
      </c>
      <c r="U1124" s="237" t="str">
        <f t="shared" si="36"/>
        <v>DUE COMM</v>
      </c>
      <c r="V1124" s="237" t="str">
        <f t="shared" si="16"/>
        <v> </v>
      </c>
      <c r="W1124" s="83"/>
      <c r="X1124" s="83"/>
      <c r="Y1124" s="83"/>
      <c r="Z1124" s="83"/>
      <c r="AA1124" s="83"/>
      <c r="AB1124" s="83"/>
      <c r="AC1124" s="83"/>
      <c r="AD1124" s="83"/>
      <c r="AE1124" s="83"/>
    </row>
    <row r="1125">
      <c r="A1125" s="244">
        <v>14124.0</v>
      </c>
      <c r="B1125" s="245" t="s">
        <v>7636</v>
      </c>
      <c r="C1125" s="231" t="b">
        <v>0</v>
      </c>
      <c r="D1125" s="235" t="s">
        <v>7552</v>
      </c>
      <c r="E1125" s="236" t="str">
        <f t="shared" si="1"/>
        <v>#VALUE!</v>
      </c>
      <c r="F1125" s="236" t="str">
        <f t="shared" si="2"/>
        <v>#VALUE!</v>
      </c>
      <c r="G1125" s="236" t="str">
        <f t="shared" si="3"/>
        <v>#VALUE!</v>
      </c>
      <c r="H1125" s="236" t="str">
        <f t="shared" si="4"/>
        <v>#VALUE!</v>
      </c>
      <c r="I1125" s="236" t="str">
        <f t="shared" si="5"/>
        <v>#VALUE!</v>
      </c>
      <c r="J1125" s="236" t="str">
        <f t="shared" si="6"/>
        <v>#VALUE!</v>
      </c>
      <c r="K1125" s="236" t="str">
        <f t="shared" si="7"/>
        <v>#VALUE!</v>
      </c>
      <c r="L1125" s="236" t="str">
        <f t="shared" si="8"/>
        <v>#VALUE!</v>
      </c>
      <c r="M1125" s="236" t="str">
        <f t="shared" si="9"/>
        <v>#VALUE!</v>
      </c>
      <c r="N1125" s="236" t="str">
        <f t="shared" si="10"/>
        <v>#VALUE!</v>
      </c>
      <c r="O1125" s="236" t="str">
        <f t="shared" si="11"/>
        <v>#VALUE!</v>
      </c>
      <c r="P1125" s="237" t="str">
        <f t="shared" si="12"/>
        <v>NO RX</v>
      </c>
      <c r="Q1125" s="237" t="b">
        <v>0</v>
      </c>
      <c r="R1125" s="237" t="str">
        <f t="shared" si="27"/>
        <v>LOW</v>
      </c>
      <c r="S1125" s="238"/>
      <c r="T1125" s="238" t="str">
        <f t="shared" si="30"/>
        <v>  -  </v>
      </c>
      <c r="U1125" s="237" t="str">
        <f t="shared" si="36"/>
        <v>DUE COMM</v>
      </c>
      <c r="V1125" s="237" t="str">
        <f t="shared" si="16"/>
        <v> </v>
      </c>
      <c r="W1125" s="83"/>
      <c r="X1125" s="83"/>
      <c r="Y1125" s="83"/>
      <c r="Z1125" s="83"/>
      <c r="AA1125" s="83"/>
      <c r="AB1125" s="83"/>
      <c r="AC1125" s="83"/>
      <c r="AD1125" s="83"/>
      <c r="AE1125" s="83"/>
    </row>
    <row r="1126">
      <c r="A1126" s="244">
        <v>14126.0</v>
      </c>
      <c r="B1126" s="245" t="s">
        <v>7578</v>
      </c>
      <c r="C1126" s="231" t="b">
        <v>1</v>
      </c>
      <c r="D1126" s="235">
        <v>44640.0</v>
      </c>
      <c r="E1126" s="236" t="str">
        <f t="shared" si="1"/>
        <v>#VALUE!</v>
      </c>
      <c r="F1126" s="236" t="str">
        <f t="shared" si="2"/>
        <v>#VALUE!</v>
      </c>
      <c r="G1126" s="236" t="str">
        <f t="shared" si="3"/>
        <v>OPI RX</v>
      </c>
      <c r="H1126" s="236" t="str">
        <f t="shared" si="4"/>
        <v>#VALUE!</v>
      </c>
      <c r="I1126" s="236" t="str">
        <f t="shared" si="5"/>
        <v>#VALUE!</v>
      </c>
      <c r="J1126" s="236" t="str">
        <f t="shared" si="6"/>
        <v>#VALUE!</v>
      </c>
      <c r="K1126" s="236" t="str">
        <f t="shared" si="7"/>
        <v>#VALUE!</v>
      </c>
      <c r="L1126" s="236" t="str">
        <f t="shared" si="8"/>
        <v>#VALUE!</v>
      </c>
      <c r="M1126" s="236" t="str">
        <f t="shared" si="9"/>
        <v>#VALUE!</v>
      </c>
      <c r="N1126" s="236" t="str">
        <f t="shared" si="10"/>
        <v>#VALUE!</v>
      </c>
      <c r="O1126" s="236" t="str">
        <f t="shared" si="11"/>
        <v>#VALUE!</v>
      </c>
      <c r="P1126" s="237" t="str">
        <f t="shared" si="12"/>
        <v>OPIOIDS</v>
      </c>
      <c r="Q1126" s="237" t="b">
        <v>1</v>
      </c>
      <c r="R1126" s="237" t="str">
        <f t="shared" si="27"/>
        <v>HIGH</v>
      </c>
      <c r="S1126" s="238">
        <v>44200.0</v>
      </c>
      <c r="T1126" s="243">
        <f t="shared" si="30"/>
        <v>44640</v>
      </c>
      <c r="U1126" s="237" t="str">
        <f t="shared" si="36"/>
        <v>DUE COMM</v>
      </c>
      <c r="V1126" s="237" t="str">
        <f t="shared" si="16"/>
        <v> </v>
      </c>
      <c r="W1126" s="83"/>
      <c r="X1126" s="83"/>
      <c r="Y1126" s="83"/>
      <c r="Z1126" s="83"/>
      <c r="AA1126" s="83"/>
      <c r="AB1126" s="83"/>
      <c r="AC1126" s="83"/>
      <c r="AD1126" s="83"/>
      <c r="AE1126" s="83"/>
    </row>
    <row r="1127">
      <c r="A1127" s="244">
        <v>14127.0</v>
      </c>
      <c r="B1127" s="245" t="s">
        <v>7580</v>
      </c>
      <c r="C1127" s="231" t="b">
        <v>1</v>
      </c>
      <c r="D1127" s="243">
        <v>44476.0</v>
      </c>
      <c r="E1127" s="236" t="str">
        <f t="shared" si="1"/>
        <v>#VALUE!</v>
      </c>
      <c r="F1127" s="236" t="str">
        <f t="shared" si="2"/>
        <v>#VALUE!</v>
      </c>
      <c r="G1127" s="236" t="str">
        <f t="shared" si="3"/>
        <v>#VALUE!</v>
      </c>
      <c r="H1127" s="236" t="str">
        <f t="shared" si="4"/>
        <v>#VALUE!</v>
      </c>
      <c r="I1127" s="236" t="str">
        <f t="shared" si="5"/>
        <v>#VALUE!</v>
      </c>
      <c r="J1127" s="236" t="str">
        <f t="shared" si="6"/>
        <v>#VALUE!</v>
      </c>
      <c r="K1127" s="236" t="str">
        <f t="shared" si="7"/>
        <v>#VALUE!</v>
      </c>
      <c r="L1127" s="236" t="str">
        <f t="shared" si="8"/>
        <v>#VALUE!</v>
      </c>
      <c r="M1127" s="236" t="str">
        <f t="shared" si="9"/>
        <v>OPI RX</v>
      </c>
      <c r="N1127" s="236" t="str">
        <f t="shared" si="10"/>
        <v>#VALUE!</v>
      </c>
      <c r="O1127" s="236" t="str">
        <f t="shared" si="11"/>
        <v>#VALUE!</v>
      </c>
      <c r="P1127" s="237" t="str">
        <f t="shared" si="12"/>
        <v>OPIOIDS</v>
      </c>
      <c r="Q1127" s="237" t="b">
        <v>0</v>
      </c>
      <c r="R1127" s="237" t="str">
        <f t="shared" si="27"/>
        <v>LOW</v>
      </c>
      <c r="S1127" s="238">
        <v>44200.0</v>
      </c>
      <c r="T1127" s="243">
        <f t="shared" si="30"/>
        <v>44476</v>
      </c>
      <c r="U1127" s="237" t="str">
        <f t="shared" si="36"/>
        <v>DUE COMM</v>
      </c>
      <c r="V1127" s="237" t="str">
        <f t="shared" si="16"/>
        <v> </v>
      </c>
      <c r="W1127" s="83"/>
      <c r="X1127" s="83"/>
      <c r="Y1127" s="83"/>
      <c r="Z1127" s="83"/>
      <c r="AA1127" s="83"/>
      <c r="AB1127" s="83"/>
      <c r="AC1127" s="83"/>
      <c r="AD1127" s="83"/>
      <c r="AE1127" s="83"/>
    </row>
    <row r="1128">
      <c r="A1128" s="244">
        <v>14128.0</v>
      </c>
      <c r="B1128" s="239" t="s">
        <v>7552</v>
      </c>
      <c r="C1128" s="231" t="b">
        <v>0</v>
      </c>
      <c r="D1128" s="235" t="s">
        <v>7552</v>
      </c>
      <c r="E1128" s="236" t="str">
        <f t="shared" si="1"/>
        <v>#VALUE!</v>
      </c>
      <c r="F1128" s="236" t="str">
        <f t="shared" si="2"/>
        <v>#VALUE!</v>
      </c>
      <c r="G1128" s="236" t="str">
        <f t="shared" si="3"/>
        <v>#VALUE!</v>
      </c>
      <c r="H1128" s="236" t="str">
        <f t="shared" si="4"/>
        <v>#VALUE!</v>
      </c>
      <c r="I1128" s="236" t="str">
        <f t="shared" si="5"/>
        <v>#VALUE!</v>
      </c>
      <c r="J1128" s="236" t="str">
        <f t="shared" si="6"/>
        <v>#VALUE!</v>
      </c>
      <c r="K1128" s="236" t="str">
        <f t="shared" si="7"/>
        <v>#VALUE!</v>
      </c>
      <c r="L1128" s="236" t="str">
        <f t="shared" si="8"/>
        <v>#VALUE!</v>
      </c>
      <c r="M1128" s="236" t="str">
        <f t="shared" si="9"/>
        <v>#VALUE!</v>
      </c>
      <c r="N1128" s="236" t="str">
        <f t="shared" si="10"/>
        <v>#VALUE!</v>
      </c>
      <c r="O1128" s="236" t="str">
        <f t="shared" si="11"/>
        <v>#VALUE!</v>
      </c>
      <c r="P1128" s="237" t="str">
        <f t="shared" si="12"/>
        <v>NO RX</v>
      </c>
      <c r="Q1128" s="237" t="b">
        <v>0</v>
      </c>
      <c r="R1128" s="237" t="str">
        <f t="shared" si="27"/>
        <v>LOW</v>
      </c>
      <c r="S1128" s="238"/>
      <c r="T1128" s="238" t="str">
        <f t="shared" si="30"/>
        <v>  -  </v>
      </c>
      <c r="U1128" s="237" t="str">
        <f t="shared" si="36"/>
        <v>DUE COMM</v>
      </c>
      <c r="V1128" s="237" t="str">
        <f t="shared" si="16"/>
        <v> </v>
      </c>
      <c r="W1128" s="83"/>
      <c r="X1128" s="83"/>
      <c r="Y1128" s="83"/>
      <c r="Z1128" s="83"/>
      <c r="AA1128" s="83"/>
      <c r="AB1128" s="83"/>
      <c r="AC1128" s="83"/>
      <c r="AD1128" s="83"/>
      <c r="AE1128" s="83"/>
    </row>
    <row r="1129">
      <c r="A1129" s="244">
        <v>14130.0</v>
      </c>
      <c r="B1129" s="245" t="s">
        <v>7689</v>
      </c>
      <c r="C1129" s="230" t="b">
        <v>0</v>
      </c>
      <c r="D1129" s="235" t="s">
        <v>7552</v>
      </c>
      <c r="E1129" s="236" t="str">
        <f t="shared" si="1"/>
        <v>#VALUE!</v>
      </c>
      <c r="F1129" s="236" t="str">
        <f t="shared" si="2"/>
        <v>#VALUE!</v>
      </c>
      <c r="G1129" s="236" t="str">
        <f t="shared" si="3"/>
        <v>#VALUE!</v>
      </c>
      <c r="H1129" s="236" t="str">
        <f t="shared" si="4"/>
        <v>#VALUE!</v>
      </c>
      <c r="I1129" s="236" t="str">
        <f t="shared" si="5"/>
        <v>#VALUE!</v>
      </c>
      <c r="J1129" s="236" t="str">
        <f t="shared" si="6"/>
        <v>#VALUE!</v>
      </c>
      <c r="K1129" s="236" t="str">
        <f t="shared" si="7"/>
        <v>#VALUE!</v>
      </c>
      <c r="L1129" s="236" t="str">
        <f t="shared" si="8"/>
        <v>#VALUE!</v>
      </c>
      <c r="M1129" s="236" t="str">
        <f t="shared" si="9"/>
        <v>OPI RX</v>
      </c>
      <c r="N1129" s="236" t="str">
        <f t="shared" si="10"/>
        <v>#VALUE!</v>
      </c>
      <c r="O1129" s="236" t="str">
        <f t="shared" si="11"/>
        <v>#VALUE!</v>
      </c>
      <c r="P1129" s="237" t="str">
        <f t="shared" si="12"/>
        <v>OPIOIDS</v>
      </c>
      <c r="Q1129" s="237" t="b">
        <v>0</v>
      </c>
      <c r="R1129" s="237" t="str">
        <f t="shared" si="27"/>
        <v>LOW</v>
      </c>
      <c r="S1129" s="238"/>
      <c r="T1129" s="238" t="str">
        <f t="shared" si="30"/>
        <v>  -  </v>
      </c>
      <c r="U1129" s="237" t="str">
        <f t="shared" si="36"/>
        <v>DUE COMM</v>
      </c>
      <c r="V1129" s="237" t="str">
        <f t="shared" si="16"/>
        <v> </v>
      </c>
      <c r="W1129" s="83"/>
      <c r="X1129" s="83"/>
      <c r="Y1129" s="83"/>
      <c r="Z1129" s="83"/>
      <c r="AA1129" s="83"/>
      <c r="AB1129" s="83"/>
      <c r="AC1129" s="83"/>
      <c r="AD1129" s="83"/>
      <c r="AE1129" s="83"/>
    </row>
    <row r="1130">
      <c r="A1130" s="233">
        <v>14131.0</v>
      </c>
      <c r="B1130" s="234" t="s">
        <v>7566</v>
      </c>
      <c r="C1130" s="230" t="b">
        <v>1</v>
      </c>
      <c r="D1130" s="235">
        <v>44627.0</v>
      </c>
      <c r="E1130" s="236" t="str">
        <f t="shared" si="1"/>
        <v>#VALUE!</v>
      </c>
      <c r="F1130" s="236" t="str">
        <f t="shared" si="2"/>
        <v>OPI RX</v>
      </c>
      <c r="G1130" s="236" t="str">
        <f t="shared" si="3"/>
        <v>#VALUE!</v>
      </c>
      <c r="H1130" s="236" t="str">
        <f t="shared" si="4"/>
        <v>#VALUE!</v>
      </c>
      <c r="I1130" s="236" t="str">
        <f t="shared" si="5"/>
        <v>#VALUE!</v>
      </c>
      <c r="J1130" s="236" t="str">
        <f t="shared" si="6"/>
        <v>#VALUE!</v>
      </c>
      <c r="K1130" s="236" t="str">
        <f t="shared" si="7"/>
        <v>#VALUE!</v>
      </c>
      <c r="L1130" s="236" t="str">
        <f t="shared" si="8"/>
        <v>#VALUE!</v>
      </c>
      <c r="M1130" s="236" t="str">
        <f t="shared" si="9"/>
        <v>#VALUE!</v>
      </c>
      <c r="N1130" s="236" t="str">
        <f t="shared" si="10"/>
        <v>#VALUE!</v>
      </c>
      <c r="O1130" s="236" t="str">
        <f t="shared" si="11"/>
        <v>#VALUE!</v>
      </c>
      <c r="P1130" s="237" t="str">
        <f t="shared" si="12"/>
        <v>OPIOIDS</v>
      </c>
      <c r="Q1130" s="234" t="b">
        <v>0</v>
      </c>
      <c r="R1130" s="237" t="str">
        <f t="shared" si="27"/>
        <v>LOW</v>
      </c>
      <c r="S1130" s="238">
        <v>44201.0</v>
      </c>
      <c r="T1130" s="243">
        <f t="shared" si="30"/>
        <v>44627</v>
      </c>
      <c r="U1130" s="237" t="str">
        <f t="shared" si="36"/>
        <v>DUE COMM</v>
      </c>
      <c r="V1130" s="237" t="str">
        <f t="shared" si="16"/>
        <v> </v>
      </c>
      <c r="W1130" s="83"/>
      <c r="X1130" s="83"/>
      <c r="Y1130" s="83"/>
      <c r="Z1130" s="83"/>
      <c r="AA1130" s="83"/>
      <c r="AB1130" s="83"/>
      <c r="AC1130" s="83"/>
      <c r="AD1130" s="83"/>
      <c r="AE1130" s="83"/>
    </row>
    <row r="1131">
      <c r="A1131" s="244">
        <v>14134.0</v>
      </c>
      <c r="B1131" s="245" t="s">
        <v>7965</v>
      </c>
      <c r="C1131" s="230" t="b">
        <v>0</v>
      </c>
      <c r="D1131" s="235" t="s">
        <v>7552</v>
      </c>
      <c r="E1131" s="236" t="str">
        <f t="shared" si="1"/>
        <v>#VALUE!</v>
      </c>
      <c r="F1131" s="236" t="str">
        <f t="shared" si="2"/>
        <v>#VALUE!</v>
      </c>
      <c r="G1131" s="236" t="str">
        <f t="shared" si="3"/>
        <v>OPI RX</v>
      </c>
      <c r="H1131" s="236" t="str">
        <f t="shared" si="4"/>
        <v>#VALUE!</v>
      </c>
      <c r="I1131" s="236" t="str">
        <f t="shared" si="5"/>
        <v>#VALUE!</v>
      </c>
      <c r="J1131" s="236" t="str">
        <f t="shared" si="6"/>
        <v>#VALUE!</v>
      </c>
      <c r="K1131" s="236" t="str">
        <f t="shared" si="7"/>
        <v>#VALUE!</v>
      </c>
      <c r="L1131" s="236" t="str">
        <f t="shared" si="8"/>
        <v>#VALUE!</v>
      </c>
      <c r="M1131" s="236" t="str">
        <f t="shared" si="9"/>
        <v>#VALUE!</v>
      </c>
      <c r="N1131" s="236" t="str">
        <f t="shared" si="10"/>
        <v>#VALUE!</v>
      </c>
      <c r="O1131" s="236" t="str">
        <f t="shared" si="11"/>
        <v>#VALUE!</v>
      </c>
      <c r="P1131" s="237" t="str">
        <f t="shared" si="12"/>
        <v>OPIOIDS</v>
      </c>
      <c r="Q1131" s="237" t="b">
        <v>0</v>
      </c>
      <c r="R1131" s="237" t="str">
        <f t="shared" si="27"/>
        <v>LOW</v>
      </c>
      <c r="S1131" s="238"/>
      <c r="T1131" s="238" t="str">
        <f t="shared" si="30"/>
        <v>  -  </v>
      </c>
      <c r="U1131" s="237" t="str">
        <f t="shared" si="36"/>
        <v>DUE COMM</v>
      </c>
      <c r="V1131" s="237" t="str">
        <f t="shared" si="16"/>
        <v> </v>
      </c>
      <c r="W1131" s="83"/>
      <c r="X1131" s="83"/>
      <c r="Y1131" s="83"/>
      <c r="Z1131" s="83"/>
      <c r="AA1131" s="83"/>
      <c r="AB1131" s="83"/>
      <c r="AC1131" s="83"/>
      <c r="AD1131" s="83"/>
      <c r="AE1131" s="83"/>
    </row>
    <row r="1132">
      <c r="A1132" s="233">
        <v>14140.0</v>
      </c>
      <c r="B1132" s="239" t="s">
        <v>7966</v>
      </c>
      <c r="C1132" s="230" t="b">
        <v>1</v>
      </c>
      <c r="D1132" s="235">
        <v>44620.0</v>
      </c>
      <c r="E1132" s="236" t="str">
        <f t="shared" si="1"/>
        <v>#VALUE!</v>
      </c>
      <c r="F1132" s="236" t="str">
        <f t="shared" si="2"/>
        <v>OPI RX</v>
      </c>
      <c r="G1132" s="236" t="str">
        <f t="shared" si="3"/>
        <v>#VALUE!</v>
      </c>
      <c r="H1132" s="236" t="str">
        <f t="shared" si="4"/>
        <v>OPI RX</v>
      </c>
      <c r="I1132" s="236" t="str">
        <f t="shared" si="5"/>
        <v>#VALUE!</v>
      </c>
      <c r="J1132" s="236" t="str">
        <f t="shared" si="6"/>
        <v>#VALUE!</v>
      </c>
      <c r="K1132" s="236" t="str">
        <f t="shared" si="7"/>
        <v>#VALUE!</v>
      </c>
      <c r="L1132" s="236" t="str">
        <f t="shared" si="8"/>
        <v>#VALUE!</v>
      </c>
      <c r="M1132" s="236" t="str">
        <f t="shared" si="9"/>
        <v>#VALUE!</v>
      </c>
      <c r="N1132" s="236" t="str">
        <f t="shared" si="10"/>
        <v>#VALUE!</v>
      </c>
      <c r="O1132" s="236" t="str">
        <f t="shared" si="11"/>
        <v>#VALUE!</v>
      </c>
      <c r="P1132" s="237" t="str">
        <f t="shared" si="12"/>
        <v>OPIOIDS</v>
      </c>
      <c r="Q1132" s="234" t="b">
        <v>0</v>
      </c>
      <c r="R1132" s="237" t="str">
        <f t="shared" si="27"/>
        <v>LOW</v>
      </c>
      <c r="S1132" s="238">
        <v>44194.0</v>
      </c>
      <c r="T1132" s="243">
        <f t="shared" si="30"/>
        <v>44620</v>
      </c>
      <c r="U1132" s="237" t="str">
        <f t="shared" si="36"/>
        <v>DUE COMM</v>
      </c>
      <c r="V1132" s="237" t="str">
        <f t="shared" si="16"/>
        <v> </v>
      </c>
      <c r="W1132" s="83"/>
      <c r="X1132" s="83"/>
      <c r="Y1132" s="83"/>
      <c r="Z1132" s="83"/>
      <c r="AA1132" s="83"/>
      <c r="AB1132" s="83"/>
      <c r="AC1132" s="83"/>
      <c r="AD1132" s="83"/>
      <c r="AE1132" s="83"/>
    </row>
    <row r="1133">
      <c r="A1133" s="233">
        <v>14142.0</v>
      </c>
      <c r="B1133" s="234" t="s">
        <v>7556</v>
      </c>
      <c r="C1133" s="231" t="b">
        <v>0</v>
      </c>
      <c r="D1133" s="235" t="s">
        <v>7552</v>
      </c>
      <c r="E1133" s="236" t="str">
        <f t="shared" si="1"/>
        <v>OPI RX</v>
      </c>
      <c r="F1133" s="236" t="str">
        <f t="shared" si="2"/>
        <v>#VALUE!</v>
      </c>
      <c r="G1133" s="236" t="str">
        <f t="shared" si="3"/>
        <v>#VALUE!</v>
      </c>
      <c r="H1133" s="236" t="str">
        <f t="shared" si="4"/>
        <v>#VALUE!</v>
      </c>
      <c r="I1133" s="236" t="str">
        <f t="shared" si="5"/>
        <v>#VALUE!</v>
      </c>
      <c r="J1133" s="236" t="str">
        <f t="shared" si="6"/>
        <v>#VALUE!</v>
      </c>
      <c r="K1133" s="236" t="str">
        <f t="shared" si="7"/>
        <v>#VALUE!</v>
      </c>
      <c r="L1133" s="236" t="str">
        <f t="shared" si="8"/>
        <v>#VALUE!</v>
      </c>
      <c r="M1133" s="236" t="str">
        <f t="shared" si="9"/>
        <v>#VALUE!</v>
      </c>
      <c r="N1133" s="236" t="str">
        <f t="shared" si="10"/>
        <v>#VALUE!</v>
      </c>
      <c r="O1133" s="236" t="str">
        <f t="shared" si="11"/>
        <v>#VALUE!</v>
      </c>
      <c r="P1133" s="237" t="str">
        <f t="shared" si="12"/>
        <v>OPIOIDS</v>
      </c>
      <c r="Q1133" s="237" t="b">
        <v>0</v>
      </c>
      <c r="R1133" s="237" t="str">
        <f t="shared" si="27"/>
        <v>LOW</v>
      </c>
      <c r="S1133" s="238"/>
      <c r="T1133" s="238" t="str">
        <f t="shared" si="30"/>
        <v>  -  </v>
      </c>
      <c r="U1133" s="237" t="str">
        <f t="shared" si="36"/>
        <v>DUE COMM</v>
      </c>
      <c r="V1133" s="237" t="str">
        <f t="shared" si="16"/>
        <v> </v>
      </c>
      <c r="W1133" s="83"/>
      <c r="X1133" s="83"/>
      <c r="Y1133" s="83"/>
      <c r="Z1133" s="83"/>
      <c r="AA1133" s="83"/>
      <c r="AB1133" s="83"/>
      <c r="AC1133" s="83"/>
      <c r="AD1133" s="83"/>
      <c r="AE1133" s="83"/>
    </row>
    <row r="1134">
      <c r="A1134" s="244">
        <v>14143.0</v>
      </c>
      <c r="B1134" s="245" t="s">
        <v>7576</v>
      </c>
      <c r="C1134" s="231" t="b">
        <v>0</v>
      </c>
      <c r="D1134" s="235" t="s">
        <v>7552</v>
      </c>
      <c r="E1134" s="236" t="str">
        <f t="shared" si="1"/>
        <v>#VALUE!</v>
      </c>
      <c r="F1134" s="236" t="str">
        <f t="shared" si="2"/>
        <v>#VALUE!</v>
      </c>
      <c r="G1134" s="236" t="str">
        <f t="shared" si="3"/>
        <v>#VALUE!</v>
      </c>
      <c r="H1134" s="236" t="str">
        <f t="shared" si="4"/>
        <v>#VALUE!</v>
      </c>
      <c r="I1134" s="236" t="str">
        <f t="shared" si="5"/>
        <v>#VALUE!</v>
      </c>
      <c r="J1134" s="236" t="str">
        <f t="shared" si="6"/>
        <v>#VALUE!</v>
      </c>
      <c r="K1134" s="236" t="str">
        <f t="shared" si="7"/>
        <v>#VALUE!</v>
      </c>
      <c r="L1134" s="236" t="str">
        <f t="shared" si="8"/>
        <v>#VALUE!</v>
      </c>
      <c r="M1134" s="236" t="str">
        <f t="shared" si="9"/>
        <v>#VALUE!</v>
      </c>
      <c r="N1134" s="236" t="str">
        <f t="shared" si="10"/>
        <v>#VALUE!</v>
      </c>
      <c r="O1134" s="236" t="str">
        <f t="shared" si="11"/>
        <v>#VALUE!</v>
      </c>
      <c r="P1134" s="237" t="str">
        <f t="shared" si="12"/>
        <v>NO RX</v>
      </c>
      <c r="Q1134" s="237" t="b">
        <v>0</v>
      </c>
      <c r="R1134" s="237" t="str">
        <f t="shared" si="27"/>
        <v>LOW</v>
      </c>
      <c r="S1134" s="238"/>
      <c r="T1134" s="238" t="str">
        <f t="shared" si="30"/>
        <v>  -  </v>
      </c>
      <c r="U1134" s="237" t="str">
        <f t="shared" si="36"/>
        <v>DUE COMM</v>
      </c>
      <c r="V1134" s="237" t="str">
        <f t="shared" si="16"/>
        <v> </v>
      </c>
      <c r="W1134" s="83"/>
      <c r="X1134" s="83"/>
      <c r="Y1134" s="83"/>
      <c r="Z1134" s="83"/>
      <c r="AA1134" s="83"/>
      <c r="AB1134" s="83"/>
      <c r="AC1134" s="83"/>
      <c r="AD1134" s="83"/>
      <c r="AE1134" s="83"/>
    </row>
    <row r="1135">
      <c r="A1135" s="233">
        <v>14152.0</v>
      </c>
      <c r="B1135" s="234" t="s">
        <v>7582</v>
      </c>
      <c r="C1135" s="231" t="b">
        <v>1</v>
      </c>
      <c r="D1135" s="235">
        <v>44577.0</v>
      </c>
      <c r="E1135" s="236" t="str">
        <f t="shared" si="1"/>
        <v>#VALUE!</v>
      </c>
      <c r="F1135" s="236" t="str">
        <f t="shared" si="2"/>
        <v>OPI RX</v>
      </c>
      <c r="G1135" s="236" t="str">
        <f t="shared" si="3"/>
        <v>#VALUE!</v>
      </c>
      <c r="H1135" s="236" t="str">
        <f t="shared" si="4"/>
        <v>#VALUE!</v>
      </c>
      <c r="I1135" s="236" t="str">
        <f t="shared" si="5"/>
        <v>#VALUE!</v>
      </c>
      <c r="J1135" s="236" t="str">
        <f t="shared" si="6"/>
        <v>#VALUE!</v>
      </c>
      <c r="K1135" s="236" t="str">
        <f t="shared" si="7"/>
        <v>#VALUE!</v>
      </c>
      <c r="L1135" s="236" t="str">
        <f t="shared" si="8"/>
        <v>#VALUE!</v>
      </c>
      <c r="M1135" s="236" t="str">
        <f t="shared" si="9"/>
        <v>#VALUE!</v>
      </c>
      <c r="N1135" s="236" t="str">
        <f t="shared" si="10"/>
        <v>#VALUE!</v>
      </c>
      <c r="O1135" s="236" t="str">
        <f t="shared" si="11"/>
        <v>#VALUE!</v>
      </c>
      <c r="P1135" s="237" t="str">
        <f t="shared" si="12"/>
        <v>OPIOIDS</v>
      </c>
      <c r="Q1135" s="237" t="b">
        <v>1</v>
      </c>
      <c r="R1135" s="237" t="str">
        <f t="shared" si="27"/>
        <v>HIGH</v>
      </c>
      <c r="S1135" s="238"/>
      <c r="T1135" s="243">
        <f t="shared" si="30"/>
        <v>44577</v>
      </c>
      <c r="U1135" s="237" t="str">
        <f t="shared" si="36"/>
        <v>DUE COMM</v>
      </c>
      <c r="V1135" s="237" t="str">
        <f t="shared" si="16"/>
        <v> </v>
      </c>
      <c r="W1135" s="83"/>
      <c r="X1135" s="83"/>
      <c r="Y1135" s="83"/>
      <c r="Z1135" s="83"/>
      <c r="AA1135" s="83"/>
      <c r="AB1135" s="83"/>
      <c r="AC1135" s="83"/>
      <c r="AD1135" s="83"/>
      <c r="AE1135" s="83"/>
    </row>
    <row r="1136">
      <c r="A1136" s="244">
        <v>14158.0</v>
      </c>
      <c r="B1136" s="245" t="s">
        <v>7606</v>
      </c>
      <c r="C1136" s="231" t="b">
        <v>1</v>
      </c>
      <c r="D1136" s="235">
        <v>44634.0</v>
      </c>
      <c r="E1136" s="236" t="str">
        <f t="shared" si="1"/>
        <v>#VALUE!</v>
      </c>
      <c r="F1136" s="236" t="str">
        <f t="shared" si="2"/>
        <v>#VALUE!</v>
      </c>
      <c r="G1136" s="236" t="str">
        <f t="shared" si="3"/>
        <v>#VALUE!</v>
      </c>
      <c r="H1136" s="236" t="str">
        <f t="shared" si="4"/>
        <v>#VALUE!</v>
      </c>
      <c r="I1136" s="236" t="str">
        <f t="shared" si="5"/>
        <v>#VALUE!</v>
      </c>
      <c r="J1136" s="236" t="str">
        <f t="shared" si="6"/>
        <v>#VALUE!</v>
      </c>
      <c r="K1136" s="236" t="str">
        <f t="shared" si="7"/>
        <v>#VALUE!</v>
      </c>
      <c r="L1136" s="236" t="str">
        <f t="shared" si="8"/>
        <v>#VALUE!</v>
      </c>
      <c r="M1136" s="236" t="str">
        <f t="shared" si="9"/>
        <v>OPI RX</v>
      </c>
      <c r="N1136" s="236" t="str">
        <f t="shared" si="10"/>
        <v>#VALUE!</v>
      </c>
      <c r="O1136" s="236" t="str">
        <f t="shared" si="11"/>
        <v>#VALUE!</v>
      </c>
      <c r="P1136" s="237" t="str">
        <f t="shared" si="12"/>
        <v>OPIOIDS</v>
      </c>
      <c r="Q1136" s="237" t="b">
        <v>0</v>
      </c>
      <c r="R1136" s="237" t="s">
        <v>7967</v>
      </c>
      <c r="S1136" s="238">
        <v>44200.0</v>
      </c>
      <c r="T1136" s="243">
        <f t="shared" si="30"/>
        <v>44634</v>
      </c>
      <c r="U1136" s="237" t="str">
        <f t="shared" si="36"/>
        <v>DUE COMM</v>
      </c>
      <c r="V1136" s="237" t="str">
        <f t="shared" si="16"/>
        <v> </v>
      </c>
      <c r="W1136" s="83"/>
      <c r="X1136" s="83"/>
      <c r="Y1136" s="83"/>
      <c r="Z1136" s="83"/>
      <c r="AA1136" s="83"/>
      <c r="AB1136" s="83"/>
      <c r="AC1136" s="83"/>
      <c r="AD1136" s="83"/>
      <c r="AE1136" s="83"/>
    </row>
    <row r="1137">
      <c r="A1137" s="244">
        <v>14159.0</v>
      </c>
      <c r="B1137" s="245" t="s">
        <v>7683</v>
      </c>
      <c r="C1137" s="231" t="b">
        <v>1</v>
      </c>
      <c r="D1137" s="235">
        <v>44614.0</v>
      </c>
      <c r="E1137" s="236" t="str">
        <f t="shared" si="1"/>
        <v>OPI RX</v>
      </c>
      <c r="F1137" s="236" t="str">
        <f t="shared" si="2"/>
        <v>#VALUE!</v>
      </c>
      <c r="G1137" s="236" t="str">
        <f t="shared" si="3"/>
        <v>#VALUE!</v>
      </c>
      <c r="H1137" s="236" t="str">
        <f t="shared" si="4"/>
        <v>#VALUE!</v>
      </c>
      <c r="I1137" s="236" t="str">
        <f t="shared" si="5"/>
        <v>#VALUE!</v>
      </c>
      <c r="J1137" s="236" t="str">
        <f t="shared" si="6"/>
        <v>#VALUE!</v>
      </c>
      <c r="K1137" s="236" t="str">
        <f t="shared" si="7"/>
        <v>#VALUE!</v>
      </c>
      <c r="L1137" s="236" t="str">
        <f t="shared" si="8"/>
        <v>#VALUE!</v>
      </c>
      <c r="M1137" s="236" t="str">
        <f t="shared" si="9"/>
        <v>#VALUE!</v>
      </c>
      <c r="N1137" s="236" t="str">
        <f t="shared" si="10"/>
        <v>#VALUE!</v>
      </c>
      <c r="O1137" s="236" t="str">
        <f t="shared" si="11"/>
        <v>#VALUE!</v>
      </c>
      <c r="P1137" s="237" t="str">
        <f t="shared" si="12"/>
        <v>OPIOIDS</v>
      </c>
      <c r="Q1137" s="237" t="b">
        <v>0</v>
      </c>
      <c r="R1137" s="237" t="str">
        <f t="shared" ref="R1137:R2759" si="37">if(Q1137=TRUE, "HIGH","LOW")</f>
        <v>LOW</v>
      </c>
      <c r="S1137" s="238">
        <v>44482.0</v>
      </c>
      <c r="T1137" s="243">
        <f t="shared" si="30"/>
        <v>44614</v>
      </c>
      <c r="U1137" s="237" t="str">
        <f t="shared" si="36"/>
        <v> </v>
      </c>
      <c r="V1137" s="237" t="str">
        <f t="shared" si="16"/>
        <v> </v>
      </c>
      <c r="W1137" s="83"/>
      <c r="X1137" s="83"/>
      <c r="Y1137" s="83"/>
      <c r="Z1137" s="83"/>
      <c r="AA1137" s="83"/>
      <c r="AB1137" s="83"/>
      <c r="AC1137" s="83"/>
      <c r="AD1137" s="83"/>
      <c r="AE1137" s="83"/>
    </row>
    <row r="1138">
      <c r="A1138" s="244">
        <v>14160.0</v>
      </c>
      <c r="B1138" s="234" t="s">
        <v>7606</v>
      </c>
      <c r="C1138" s="230" t="b">
        <v>1</v>
      </c>
      <c r="D1138" s="235">
        <v>44636.0</v>
      </c>
      <c r="E1138" s="236" t="str">
        <f t="shared" si="1"/>
        <v>#VALUE!</v>
      </c>
      <c r="F1138" s="236" t="str">
        <f t="shared" si="2"/>
        <v>#VALUE!</v>
      </c>
      <c r="G1138" s="236" t="str">
        <f t="shared" si="3"/>
        <v>#VALUE!</v>
      </c>
      <c r="H1138" s="236" t="str">
        <f t="shared" si="4"/>
        <v>#VALUE!</v>
      </c>
      <c r="I1138" s="236" t="str">
        <f t="shared" si="5"/>
        <v>#VALUE!</v>
      </c>
      <c r="J1138" s="236" t="str">
        <f t="shared" si="6"/>
        <v>#VALUE!</v>
      </c>
      <c r="K1138" s="236" t="str">
        <f t="shared" si="7"/>
        <v>#VALUE!</v>
      </c>
      <c r="L1138" s="236" t="str">
        <f t="shared" si="8"/>
        <v>#VALUE!</v>
      </c>
      <c r="M1138" s="236" t="str">
        <f t="shared" si="9"/>
        <v>OPI RX</v>
      </c>
      <c r="N1138" s="236" t="str">
        <f t="shared" si="10"/>
        <v>#VALUE!</v>
      </c>
      <c r="O1138" s="236" t="str">
        <f t="shared" si="11"/>
        <v>#VALUE!</v>
      </c>
      <c r="P1138" s="237" t="str">
        <f t="shared" si="12"/>
        <v>OPIOIDS</v>
      </c>
      <c r="Q1138" s="234" t="b">
        <v>0</v>
      </c>
      <c r="R1138" s="237" t="str">
        <f t="shared" si="37"/>
        <v>LOW</v>
      </c>
      <c r="S1138" s="238">
        <v>44214.0</v>
      </c>
      <c r="T1138" s="243">
        <f t="shared" si="30"/>
        <v>44636</v>
      </c>
      <c r="U1138" s="237" t="str">
        <f t="shared" si="36"/>
        <v>DUE COMM</v>
      </c>
      <c r="V1138" s="237" t="str">
        <f t="shared" si="16"/>
        <v> </v>
      </c>
      <c r="W1138" s="83"/>
      <c r="X1138" s="83"/>
      <c r="Y1138" s="83"/>
      <c r="Z1138" s="83"/>
      <c r="AA1138" s="83"/>
      <c r="AB1138" s="83"/>
      <c r="AC1138" s="83"/>
      <c r="AD1138" s="83"/>
      <c r="AE1138" s="83"/>
    </row>
    <row r="1139">
      <c r="A1139" s="244">
        <v>14161.0</v>
      </c>
      <c r="B1139" s="245" t="s">
        <v>7578</v>
      </c>
      <c r="C1139" s="231" t="b">
        <v>1</v>
      </c>
      <c r="D1139" s="235">
        <v>44634.0</v>
      </c>
      <c r="E1139" s="236" t="str">
        <f t="shared" si="1"/>
        <v>#VALUE!</v>
      </c>
      <c r="F1139" s="236" t="str">
        <f t="shared" si="2"/>
        <v>#VALUE!</v>
      </c>
      <c r="G1139" s="236" t="str">
        <f t="shared" si="3"/>
        <v>OPI RX</v>
      </c>
      <c r="H1139" s="236" t="str">
        <f t="shared" si="4"/>
        <v>#VALUE!</v>
      </c>
      <c r="I1139" s="236" t="str">
        <f t="shared" si="5"/>
        <v>#VALUE!</v>
      </c>
      <c r="J1139" s="236" t="str">
        <f t="shared" si="6"/>
        <v>#VALUE!</v>
      </c>
      <c r="K1139" s="236" t="str">
        <f t="shared" si="7"/>
        <v>#VALUE!</v>
      </c>
      <c r="L1139" s="236" t="str">
        <f t="shared" si="8"/>
        <v>#VALUE!</v>
      </c>
      <c r="M1139" s="236" t="str">
        <f t="shared" si="9"/>
        <v>#VALUE!</v>
      </c>
      <c r="N1139" s="236" t="str">
        <f t="shared" si="10"/>
        <v>#VALUE!</v>
      </c>
      <c r="O1139" s="236" t="str">
        <f t="shared" si="11"/>
        <v>#VALUE!</v>
      </c>
      <c r="P1139" s="237" t="str">
        <f t="shared" si="12"/>
        <v>OPIOIDS</v>
      </c>
      <c r="Q1139" s="237" t="b">
        <v>0</v>
      </c>
      <c r="R1139" s="237" t="str">
        <f t="shared" si="37"/>
        <v>LOW</v>
      </c>
      <c r="S1139" s="238">
        <v>44215.0</v>
      </c>
      <c r="T1139" s="243">
        <f t="shared" si="30"/>
        <v>44634</v>
      </c>
      <c r="U1139" s="237" t="str">
        <f t="shared" si="36"/>
        <v>DUE COMM</v>
      </c>
      <c r="V1139" s="237" t="str">
        <f t="shared" si="16"/>
        <v> </v>
      </c>
      <c r="W1139" s="83"/>
      <c r="X1139" s="83"/>
      <c r="Y1139" s="83"/>
      <c r="Z1139" s="83"/>
      <c r="AA1139" s="83"/>
      <c r="AB1139" s="83"/>
      <c r="AC1139" s="83"/>
      <c r="AD1139" s="83"/>
      <c r="AE1139" s="83"/>
    </row>
    <row r="1140">
      <c r="A1140" s="244">
        <v>14163.0</v>
      </c>
      <c r="B1140" s="245" t="s">
        <v>7931</v>
      </c>
      <c r="C1140" s="231" t="b">
        <v>1</v>
      </c>
      <c r="D1140" s="243">
        <v>44414.0</v>
      </c>
      <c r="E1140" s="236" t="str">
        <f t="shared" si="1"/>
        <v>OPI RX</v>
      </c>
      <c r="F1140" s="236" t="str">
        <f t="shared" si="2"/>
        <v>#VALUE!</v>
      </c>
      <c r="G1140" s="236" t="str">
        <f t="shared" si="3"/>
        <v>#VALUE!</v>
      </c>
      <c r="H1140" s="236" t="str">
        <f t="shared" si="4"/>
        <v>#VALUE!</v>
      </c>
      <c r="I1140" s="236" t="str">
        <f t="shared" si="5"/>
        <v>#VALUE!</v>
      </c>
      <c r="J1140" s="236" t="str">
        <f t="shared" si="6"/>
        <v>#VALUE!</v>
      </c>
      <c r="K1140" s="236" t="str">
        <f t="shared" si="7"/>
        <v>#VALUE!</v>
      </c>
      <c r="L1140" s="236" t="str">
        <f t="shared" si="8"/>
        <v>#VALUE!</v>
      </c>
      <c r="M1140" s="236" t="str">
        <f t="shared" si="9"/>
        <v>OPI RX</v>
      </c>
      <c r="N1140" s="236" t="str">
        <f t="shared" si="10"/>
        <v>#VALUE!</v>
      </c>
      <c r="O1140" s="236" t="str">
        <f t="shared" si="11"/>
        <v>#VALUE!</v>
      </c>
      <c r="P1140" s="237" t="str">
        <f t="shared" si="12"/>
        <v>OPIOIDS</v>
      </c>
      <c r="Q1140" s="237" t="b">
        <v>0</v>
      </c>
      <c r="R1140" s="237" t="str">
        <f t="shared" si="37"/>
        <v>LOW</v>
      </c>
      <c r="S1140" s="238"/>
      <c r="T1140" s="243">
        <f t="shared" si="30"/>
        <v>44414</v>
      </c>
      <c r="U1140" s="237" t="str">
        <f t="shared" si="36"/>
        <v>DUE COMM</v>
      </c>
      <c r="V1140" s="237" t="str">
        <f t="shared" si="16"/>
        <v> </v>
      </c>
      <c r="W1140" s="83"/>
      <c r="X1140" s="83"/>
      <c r="Y1140" s="83"/>
      <c r="Z1140" s="83"/>
      <c r="AA1140" s="83"/>
      <c r="AB1140" s="83"/>
      <c r="AC1140" s="83"/>
      <c r="AD1140" s="83"/>
      <c r="AE1140" s="83"/>
    </row>
    <row r="1141">
      <c r="A1141" s="233">
        <v>14167.0</v>
      </c>
      <c r="B1141" s="239" t="s">
        <v>7968</v>
      </c>
      <c r="C1141" s="231" t="b">
        <v>1</v>
      </c>
      <c r="D1141" s="235">
        <v>44601.0</v>
      </c>
      <c r="E1141" s="236" t="str">
        <f t="shared" si="1"/>
        <v>#VALUE!</v>
      </c>
      <c r="F1141" s="236" t="str">
        <f t="shared" si="2"/>
        <v>#VALUE!</v>
      </c>
      <c r="G1141" s="236" t="str">
        <f t="shared" si="3"/>
        <v>OPI RX</v>
      </c>
      <c r="H1141" s="236" t="str">
        <f t="shared" si="4"/>
        <v>#VALUE!</v>
      </c>
      <c r="I1141" s="236" t="str">
        <f t="shared" si="5"/>
        <v>#VALUE!</v>
      </c>
      <c r="J1141" s="236" t="str">
        <f t="shared" si="6"/>
        <v>#VALUE!</v>
      </c>
      <c r="K1141" s="236" t="str">
        <f t="shared" si="7"/>
        <v>#VALUE!</v>
      </c>
      <c r="L1141" s="236" t="str">
        <f t="shared" si="8"/>
        <v>#VALUE!</v>
      </c>
      <c r="M1141" s="236" t="str">
        <f t="shared" si="9"/>
        <v>#VALUE!</v>
      </c>
      <c r="N1141" s="236" t="str">
        <f t="shared" si="10"/>
        <v>#VALUE!</v>
      </c>
      <c r="O1141" s="236" t="str">
        <f t="shared" si="11"/>
        <v>#VALUE!</v>
      </c>
      <c r="P1141" s="237" t="str">
        <f t="shared" si="12"/>
        <v>OPIOIDS</v>
      </c>
      <c r="Q1141" s="237" t="b">
        <v>0</v>
      </c>
      <c r="R1141" s="237" t="str">
        <f t="shared" si="37"/>
        <v>LOW</v>
      </c>
      <c r="S1141" s="238">
        <v>44201.0</v>
      </c>
      <c r="T1141" s="243">
        <f t="shared" si="30"/>
        <v>44601</v>
      </c>
      <c r="U1141" s="237" t="str">
        <f t="shared" si="36"/>
        <v>DUE COMM</v>
      </c>
      <c r="V1141" s="237" t="str">
        <f t="shared" si="16"/>
        <v> </v>
      </c>
      <c r="W1141" s="83"/>
      <c r="X1141" s="83"/>
      <c r="Y1141" s="83"/>
      <c r="Z1141" s="83"/>
      <c r="AA1141" s="83"/>
      <c r="AB1141" s="83"/>
      <c r="AC1141" s="83"/>
      <c r="AD1141" s="83"/>
      <c r="AE1141" s="83"/>
    </row>
    <row r="1142">
      <c r="A1142" s="244">
        <v>14169.0</v>
      </c>
      <c r="B1142" s="246" t="s">
        <v>7580</v>
      </c>
      <c r="C1142" s="231" t="b">
        <v>1</v>
      </c>
      <c r="D1142" s="235">
        <v>44627.0</v>
      </c>
      <c r="E1142" s="236" t="str">
        <f t="shared" si="1"/>
        <v>#VALUE!</v>
      </c>
      <c r="F1142" s="236" t="str">
        <f t="shared" si="2"/>
        <v>#VALUE!</v>
      </c>
      <c r="G1142" s="236" t="str">
        <f t="shared" si="3"/>
        <v>#VALUE!</v>
      </c>
      <c r="H1142" s="236" t="str">
        <f t="shared" si="4"/>
        <v>#VALUE!</v>
      </c>
      <c r="I1142" s="236" t="str">
        <f t="shared" si="5"/>
        <v>#VALUE!</v>
      </c>
      <c r="J1142" s="236" t="str">
        <f t="shared" si="6"/>
        <v>#VALUE!</v>
      </c>
      <c r="K1142" s="236" t="str">
        <f t="shared" si="7"/>
        <v>#VALUE!</v>
      </c>
      <c r="L1142" s="236" t="str">
        <f t="shared" si="8"/>
        <v>#VALUE!</v>
      </c>
      <c r="M1142" s="236" t="str">
        <f t="shared" si="9"/>
        <v>OPI RX</v>
      </c>
      <c r="N1142" s="236" t="str">
        <f t="shared" si="10"/>
        <v>#VALUE!</v>
      </c>
      <c r="O1142" s="236" t="str">
        <f t="shared" si="11"/>
        <v>#VALUE!</v>
      </c>
      <c r="P1142" s="237" t="str">
        <f t="shared" si="12"/>
        <v>OPIOIDS</v>
      </c>
      <c r="Q1142" s="237" t="b">
        <v>0</v>
      </c>
      <c r="R1142" s="237" t="str">
        <f t="shared" si="37"/>
        <v>LOW</v>
      </c>
      <c r="S1142" s="238">
        <v>44207.0</v>
      </c>
      <c r="T1142" s="243">
        <f t="shared" si="30"/>
        <v>44627</v>
      </c>
      <c r="U1142" s="237" t="str">
        <f t="shared" si="36"/>
        <v>DUE COMM</v>
      </c>
      <c r="V1142" s="237" t="str">
        <f t="shared" si="16"/>
        <v> </v>
      </c>
      <c r="W1142" s="83"/>
      <c r="X1142" s="83"/>
      <c r="Y1142" s="83"/>
      <c r="Z1142" s="83"/>
      <c r="AA1142" s="83"/>
      <c r="AB1142" s="83"/>
      <c r="AC1142" s="83"/>
      <c r="AD1142" s="83"/>
      <c r="AE1142" s="83"/>
    </row>
    <row r="1143">
      <c r="A1143" s="244">
        <v>14170.0</v>
      </c>
      <c r="B1143" s="245" t="s">
        <v>7634</v>
      </c>
      <c r="C1143" s="231" t="b">
        <v>0</v>
      </c>
      <c r="D1143" s="235" t="s">
        <v>7552</v>
      </c>
      <c r="E1143" s="236" t="str">
        <f t="shared" si="1"/>
        <v>#VALUE!</v>
      </c>
      <c r="F1143" s="236" t="str">
        <f t="shared" si="2"/>
        <v>#VALUE!</v>
      </c>
      <c r="G1143" s="236" t="str">
        <f t="shared" si="3"/>
        <v>#VALUE!</v>
      </c>
      <c r="H1143" s="236" t="str">
        <f t="shared" si="4"/>
        <v>#VALUE!</v>
      </c>
      <c r="I1143" s="236" t="str">
        <f t="shared" si="5"/>
        <v>#VALUE!</v>
      </c>
      <c r="J1143" s="236" t="str">
        <f t="shared" si="6"/>
        <v>#VALUE!</v>
      </c>
      <c r="K1143" s="236" t="str">
        <f t="shared" si="7"/>
        <v>#VALUE!</v>
      </c>
      <c r="L1143" s="236" t="str">
        <f t="shared" si="8"/>
        <v>#VALUE!</v>
      </c>
      <c r="M1143" s="236" t="str">
        <f t="shared" si="9"/>
        <v>#VALUE!</v>
      </c>
      <c r="N1143" s="236" t="str">
        <f t="shared" si="10"/>
        <v>#VALUE!</v>
      </c>
      <c r="O1143" s="236" t="str">
        <f t="shared" si="11"/>
        <v>#VALUE!</v>
      </c>
      <c r="P1143" s="237" t="str">
        <f t="shared" si="12"/>
        <v>NO RX</v>
      </c>
      <c r="Q1143" s="237" t="b">
        <v>0</v>
      </c>
      <c r="R1143" s="237" t="str">
        <f t="shared" si="37"/>
        <v>LOW</v>
      </c>
      <c r="S1143" s="238"/>
      <c r="T1143" s="238" t="str">
        <f t="shared" si="30"/>
        <v>  -  </v>
      </c>
      <c r="U1143" s="237" t="str">
        <f t="shared" si="36"/>
        <v>DUE COMM</v>
      </c>
      <c r="V1143" s="237" t="str">
        <f t="shared" si="16"/>
        <v> </v>
      </c>
      <c r="W1143" s="83"/>
      <c r="X1143" s="83"/>
      <c r="Y1143" s="83"/>
      <c r="Z1143" s="83"/>
      <c r="AA1143" s="83"/>
      <c r="AB1143" s="83"/>
      <c r="AC1143" s="83"/>
      <c r="AD1143" s="83"/>
      <c r="AE1143" s="83"/>
    </row>
    <row r="1144">
      <c r="A1144" s="244">
        <v>14172.0</v>
      </c>
      <c r="B1144" s="245" t="s">
        <v>7585</v>
      </c>
      <c r="C1144" s="231" t="b">
        <v>1</v>
      </c>
      <c r="D1144" s="243">
        <v>44496.0</v>
      </c>
      <c r="E1144" s="236" t="str">
        <f t="shared" si="1"/>
        <v>#VALUE!</v>
      </c>
      <c r="F1144" s="236" t="str">
        <f t="shared" si="2"/>
        <v>OPI RX</v>
      </c>
      <c r="G1144" s="236" t="str">
        <f t="shared" si="3"/>
        <v>#VALUE!</v>
      </c>
      <c r="H1144" s="236" t="str">
        <f t="shared" si="4"/>
        <v>#VALUE!</v>
      </c>
      <c r="I1144" s="236" t="str">
        <f t="shared" si="5"/>
        <v>#VALUE!</v>
      </c>
      <c r="J1144" s="236" t="str">
        <f t="shared" si="6"/>
        <v>#VALUE!</v>
      </c>
      <c r="K1144" s="236" t="str">
        <f t="shared" si="7"/>
        <v>#VALUE!</v>
      </c>
      <c r="L1144" s="236" t="str">
        <f t="shared" si="8"/>
        <v>#VALUE!</v>
      </c>
      <c r="M1144" s="236" t="str">
        <f t="shared" si="9"/>
        <v>#VALUE!</v>
      </c>
      <c r="N1144" s="236" t="str">
        <f t="shared" si="10"/>
        <v>#VALUE!</v>
      </c>
      <c r="O1144" s="236" t="str">
        <f t="shared" si="11"/>
        <v>#VALUE!</v>
      </c>
      <c r="P1144" s="237" t="str">
        <f t="shared" si="12"/>
        <v>OPIOIDS</v>
      </c>
      <c r="Q1144" s="234" t="b">
        <v>0</v>
      </c>
      <c r="R1144" s="237" t="str">
        <f t="shared" si="37"/>
        <v>LOW</v>
      </c>
      <c r="S1144" s="238">
        <v>44201.0</v>
      </c>
      <c r="T1144" s="243">
        <f t="shared" si="30"/>
        <v>44496</v>
      </c>
      <c r="U1144" s="237" t="str">
        <f t="shared" si="36"/>
        <v>DUE COMM</v>
      </c>
      <c r="V1144" s="237" t="str">
        <f t="shared" si="16"/>
        <v> </v>
      </c>
      <c r="W1144" s="83"/>
      <c r="X1144" s="83"/>
      <c r="Y1144" s="83"/>
      <c r="Z1144" s="83"/>
      <c r="AA1144" s="83"/>
      <c r="AB1144" s="83"/>
      <c r="AC1144" s="83"/>
      <c r="AD1144" s="83"/>
      <c r="AE1144" s="83"/>
    </row>
    <row r="1145">
      <c r="A1145" s="244">
        <v>14173.0</v>
      </c>
      <c r="B1145" s="245" t="s">
        <v>7576</v>
      </c>
      <c r="C1145" s="231" t="b">
        <v>0</v>
      </c>
      <c r="D1145" s="235" t="s">
        <v>7552</v>
      </c>
      <c r="E1145" s="236" t="str">
        <f t="shared" si="1"/>
        <v>#VALUE!</v>
      </c>
      <c r="F1145" s="236" t="str">
        <f t="shared" si="2"/>
        <v>#VALUE!</v>
      </c>
      <c r="G1145" s="236" t="str">
        <f t="shared" si="3"/>
        <v>#VALUE!</v>
      </c>
      <c r="H1145" s="236" t="str">
        <f t="shared" si="4"/>
        <v>#VALUE!</v>
      </c>
      <c r="I1145" s="236" t="str">
        <f t="shared" si="5"/>
        <v>#VALUE!</v>
      </c>
      <c r="J1145" s="236" t="str">
        <f t="shared" si="6"/>
        <v>#VALUE!</v>
      </c>
      <c r="K1145" s="236" t="str">
        <f t="shared" si="7"/>
        <v>#VALUE!</v>
      </c>
      <c r="L1145" s="236" t="str">
        <f t="shared" si="8"/>
        <v>#VALUE!</v>
      </c>
      <c r="M1145" s="236" t="str">
        <f t="shared" si="9"/>
        <v>#VALUE!</v>
      </c>
      <c r="N1145" s="236" t="str">
        <f t="shared" si="10"/>
        <v>#VALUE!</v>
      </c>
      <c r="O1145" s="236" t="str">
        <f t="shared" si="11"/>
        <v>#VALUE!</v>
      </c>
      <c r="P1145" s="237" t="str">
        <f t="shared" si="12"/>
        <v>NO RX</v>
      </c>
      <c r="Q1145" s="237" t="b">
        <v>0</v>
      </c>
      <c r="R1145" s="237" t="str">
        <f t="shared" si="37"/>
        <v>LOW</v>
      </c>
      <c r="S1145" s="238"/>
      <c r="T1145" s="238" t="str">
        <f t="shared" si="30"/>
        <v>  -  </v>
      </c>
      <c r="U1145" s="237" t="str">
        <f t="shared" si="36"/>
        <v>DUE COMM</v>
      </c>
      <c r="V1145" s="237" t="str">
        <f t="shared" si="16"/>
        <v> </v>
      </c>
      <c r="W1145" s="83"/>
      <c r="X1145" s="83"/>
      <c r="Y1145" s="83"/>
      <c r="Z1145" s="83"/>
      <c r="AA1145" s="83"/>
      <c r="AB1145" s="83"/>
      <c r="AC1145" s="83"/>
      <c r="AD1145" s="83"/>
      <c r="AE1145" s="83"/>
    </row>
    <row r="1146">
      <c r="A1146" s="248">
        <v>14174.0</v>
      </c>
      <c r="B1146" s="239" t="s">
        <v>7778</v>
      </c>
      <c r="C1146" s="239" t="b">
        <v>1</v>
      </c>
      <c r="D1146" s="235">
        <v>44591.0</v>
      </c>
      <c r="E1146" s="236" t="str">
        <f t="shared" si="1"/>
        <v>#VALUE!</v>
      </c>
      <c r="F1146" s="236" t="str">
        <f t="shared" si="2"/>
        <v>OPI RX</v>
      </c>
      <c r="G1146" s="236" t="str">
        <f t="shared" si="3"/>
        <v>#VALUE!</v>
      </c>
      <c r="H1146" s="236" t="str">
        <f t="shared" si="4"/>
        <v>#VALUE!</v>
      </c>
      <c r="I1146" s="236" t="str">
        <f t="shared" si="5"/>
        <v>#VALUE!</v>
      </c>
      <c r="J1146" s="236" t="str">
        <f t="shared" si="6"/>
        <v>#VALUE!</v>
      </c>
      <c r="K1146" s="236" t="str">
        <f t="shared" si="7"/>
        <v>#VALUE!</v>
      </c>
      <c r="L1146" s="236" t="str">
        <f t="shared" si="8"/>
        <v>#VALUE!</v>
      </c>
      <c r="M1146" s="236" t="str">
        <f t="shared" si="9"/>
        <v>#VALUE!</v>
      </c>
      <c r="N1146" s="236" t="str">
        <f t="shared" si="10"/>
        <v>#VALUE!</v>
      </c>
      <c r="O1146" s="236" t="str">
        <f t="shared" si="11"/>
        <v>#VALUE!</v>
      </c>
      <c r="P1146" s="237" t="str">
        <f t="shared" si="12"/>
        <v>OPIOIDS</v>
      </c>
      <c r="Q1146" s="234" t="b">
        <v>0</v>
      </c>
      <c r="R1146" s="237" t="str">
        <f t="shared" si="37"/>
        <v>LOW</v>
      </c>
      <c r="S1146" s="242">
        <v>44910.0</v>
      </c>
      <c r="T1146" s="243">
        <f t="shared" si="30"/>
        <v>44591</v>
      </c>
      <c r="U1146" s="237"/>
      <c r="V1146" s="237" t="str">
        <f t="shared" si="16"/>
        <v> </v>
      </c>
      <c r="W1146" s="83"/>
      <c r="X1146" s="83"/>
      <c r="Y1146" s="83"/>
      <c r="Z1146" s="83"/>
      <c r="AA1146" s="83"/>
      <c r="AB1146" s="83"/>
      <c r="AC1146" s="83"/>
      <c r="AD1146" s="83"/>
      <c r="AE1146" s="83"/>
    </row>
    <row r="1147">
      <c r="A1147" s="244">
        <v>14176.0</v>
      </c>
      <c r="B1147" s="245" t="s">
        <v>7606</v>
      </c>
      <c r="C1147" s="231" t="b">
        <v>1</v>
      </c>
      <c r="D1147" s="243">
        <v>44453.0</v>
      </c>
      <c r="E1147" s="236" t="str">
        <f t="shared" si="1"/>
        <v>#VALUE!</v>
      </c>
      <c r="F1147" s="236" t="str">
        <f t="shared" si="2"/>
        <v>#VALUE!</v>
      </c>
      <c r="G1147" s="236" t="str">
        <f t="shared" si="3"/>
        <v>#VALUE!</v>
      </c>
      <c r="H1147" s="236" t="str">
        <f t="shared" si="4"/>
        <v>#VALUE!</v>
      </c>
      <c r="I1147" s="236" t="str">
        <f t="shared" si="5"/>
        <v>#VALUE!</v>
      </c>
      <c r="J1147" s="236" t="str">
        <f t="shared" si="6"/>
        <v>#VALUE!</v>
      </c>
      <c r="K1147" s="236" t="str">
        <f t="shared" si="7"/>
        <v>#VALUE!</v>
      </c>
      <c r="L1147" s="236" t="str">
        <f t="shared" si="8"/>
        <v>#VALUE!</v>
      </c>
      <c r="M1147" s="236" t="str">
        <f t="shared" si="9"/>
        <v>OPI RX</v>
      </c>
      <c r="N1147" s="236" t="str">
        <f t="shared" si="10"/>
        <v>#VALUE!</v>
      </c>
      <c r="O1147" s="236" t="str">
        <f t="shared" si="11"/>
        <v>#VALUE!</v>
      </c>
      <c r="P1147" s="237" t="str">
        <f t="shared" si="12"/>
        <v>OPIOIDS</v>
      </c>
      <c r="Q1147" s="237" t="b">
        <v>0</v>
      </c>
      <c r="R1147" s="237" t="str">
        <f t="shared" si="37"/>
        <v>LOW</v>
      </c>
      <c r="S1147" s="238"/>
      <c r="T1147" s="243">
        <f t="shared" si="30"/>
        <v>44453</v>
      </c>
      <c r="U1147" s="237" t="str">
        <f t="shared" ref="U1147:U1242" si="38">if((days($Z$3,$S1147)/365)&gt;=1,"DUE COMM", " ")</f>
        <v>DUE COMM</v>
      </c>
      <c r="V1147" s="237" t="str">
        <f t="shared" si="16"/>
        <v> </v>
      </c>
      <c r="W1147" s="83"/>
      <c r="X1147" s="83"/>
      <c r="Y1147" s="83"/>
      <c r="Z1147" s="83"/>
      <c r="AA1147" s="83"/>
      <c r="AB1147" s="83"/>
      <c r="AC1147" s="83"/>
      <c r="AD1147" s="83"/>
      <c r="AE1147" s="83"/>
    </row>
    <row r="1148">
      <c r="A1148" s="244">
        <v>14177.0</v>
      </c>
      <c r="B1148" s="245" t="s">
        <v>7570</v>
      </c>
      <c r="C1148" s="230" t="b">
        <v>0</v>
      </c>
      <c r="D1148" s="235" t="s">
        <v>7552</v>
      </c>
      <c r="E1148" s="236" t="str">
        <f t="shared" si="1"/>
        <v>#VALUE!</v>
      </c>
      <c r="F1148" s="236" t="str">
        <f t="shared" si="2"/>
        <v>#VALUE!</v>
      </c>
      <c r="G1148" s="236" t="str">
        <f t="shared" si="3"/>
        <v>#VALUE!</v>
      </c>
      <c r="H1148" s="236" t="str">
        <f t="shared" si="4"/>
        <v>#VALUE!</v>
      </c>
      <c r="I1148" s="236" t="str">
        <f t="shared" si="5"/>
        <v>#VALUE!</v>
      </c>
      <c r="J1148" s="236" t="str">
        <f t="shared" si="6"/>
        <v>#VALUE!</v>
      </c>
      <c r="K1148" s="236" t="str">
        <f t="shared" si="7"/>
        <v>#VALUE!</v>
      </c>
      <c r="L1148" s="236" t="str">
        <f t="shared" si="8"/>
        <v>#VALUE!</v>
      </c>
      <c r="M1148" s="236" t="str">
        <f t="shared" si="9"/>
        <v>#VALUE!</v>
      </c>
      <c r="N1148" s="236" t="str">
        <f t="shared" si="10"/>
        <v>#VALUE!</v>
      </c>
      <c r="O1148" s="236" t="str">
        <f t="shared" si="11"/>
        <v>#VALUE!</v>
      </c>
      <c r="P1148" s="237" t="str">
        <f t="shared" si="12"/>
        <v>NO RX</v>
      </c>
      <c r="Q1148" s="237" t="b">
        <v>0</v>
      </c>
      <c r="R1148" s="237" t="str">
        <f t="shared" si="37"/>
        <v>LOW</v>
      </c>
      <c r="S1148" s="238"/>
      <c r="T1148" s="238" t="str">
        <f t="shared" si="30"/>
        <v>  -  </v>
      </c>
      <c r="U1148" s="237" t="str">
        <f t="shared" si="38"/>
        <v>DUE COMM</v>
      </c>
      <c r="V1148" s="237" t="str">
        <f t="shared" si="16"/>
        <v> </v>
      </c>
      <c r="W1148" s="83"/>
      <c r="X1148" s="83"/>
      <c r="Y1148" s="83"/>
      <c r="Z1148" s="83"/>
      <c r="AA1148" s="83"/>
      <c r="AB1148" s="83"/>
      <c r="AC1148" s="83"/>
      <c r="AD1148" s="83"/>
      <c r="AE1148" s="83"/>
    </row>
    <row r="1149">
      <c r="A1149" s="233">
        <v>14178.0</v>
      </c>
      <c r="B1149" s="234" t="s">
        <v>7762</v>
      </c>
      <c r="C1149" s="231" t="b">
        <v>1</v>
      </c>
      <c r="D1149" s="235">
        <v>44582.0</v>
      </c>
      <c r="E1149" s="236" t="str">
        <f t="shared" si="1"/>
        <v>#VALUE!</v>
      </c>
      <c r="F1149" s="236" t="str">
        <f t="shared" si="2"/>
        <v>#VALUE!</v>
      </c>
      <c r="G1149" s="236" t="str">
        <f t="shared" si="3"/>
        <v>OPI RX</v>
      </c>
      <c r="H1149" s="236" t="str">
        <f t="shared" si="4"/>
        <v>#VALUE!</v>
      </c>
      <c r="I1149" s="236" t="str">
        <f t="shared" si="5"/>
        <v>#VALUE!</v>
      </c>
      <c r="J1149" s="236" t="str">
        <f t="shared" si="6"/>
        <v>#VALUE!</v>
      </c>
      <c r="K1149" s="236" t="str">
        <f t="shared" si="7"/>
        <v>#VALUE!</v>
      </c>
      <c r="L1149" s="236" t="str">
        <f t="shared" si="8"/>
        <v>#VALUE!</v>
      </c>
      <c r="M1149" s="236" t="str">
        <f t="shared" si="9"/>
        <v>#VALUE!</v>
      </c>
      <c r="N1149" s="236" t="str">
        <f t="shared" si="10"/>
        <v>#VALUE!</v>
      </c>
      <c r="O1149" s="236" t="str">
        <f t="shared" si="11"/>
        <v>#VALUE!</v>
      </c>
      <c r="P1149" s="237" t="str">
        <f t="shared" si="12"/>
        <v>OPIOIDS</v>
      </c>
      <c r="Q1149" s="237" t="b">
        <v>0</v>
      </c>
      <c r="R1149" s="237" t="str">
        <f t="shared" si="37"/>
        <v>LOW</v>
      </c>
      <c r="S1149" s="238"/>
      <c r="T1149" s="243">
        <f t="shared" si="30"/>
        <v>44582</v>
      </c>
      <c r="U1149" s="237" t="str">
        <f t="shared" si="38"/>
        <v>DUE COMM</v>
      </c>
      <c r="V1149" s="237" t="str">
        <f t="shared" si="16"/>
        <v> </v>
      </c>
      <c r="W1149" s="83"/>
      <c r="X1149" s="83"/>
      <c r="Y1149" s="83"/>
      <c r="Z1149" s="83"/>
      <c r="AA1149" s="83"/>
      <c r="AB1149" s="83"/>
      <c r="AC1149" s="83"/>
      <c r="AD1149" s="83"/>
      <c r="AE1149" s="83"/>
    </row>
    <row r="1150">
      <c r="A1150" s="244">
        <v>14179.0</v>
      </c>
      <c r="B1150" s="245" t="s">
        <v>7606</v>
      </c>
      <c r="C1150" s="230" t="b">
        <v>0</v>
      </c>
      <c r="D1150" s="235" t="s">
        <v>7552</v>
      </c>
      <c r="E1150" s="236" t="str">
        <f t="shared" si="1"/>
        <v>#VALUE!</v>
      </c>
      <c r="F1150" s="236" t="str">
        <f t="shared" si="2"/>
        <v>#VALUE!</v>
      </c>
      <c r="G1150" s="236" t="str">
        <f t="shared" si="3"/>
        <v>#VALUE!</v>
      </c>
      <c r="H1150" s="236" t="str">
        <f t="shared" si="4"/>
        <v>#VALUE!</v>
      </c>
      <c r="I1150" s="236" t="str">
        <f t="shared" si="5"/>
        <v>#VALUE!</v>
      </c>
      <c r="J1150" s="236" t="str">
        <f t="shared" si="6"/>
        <v>#VALUE!</v>
      </c>
      <c r="K1150" s="236" t="str">
        <f t="shared" si="7"/>
        <v>#VALUE!</v>
      </c>
      <c r="L1150" s="236" t="str">
        <f t="shared" si="8"/>
        <v>#VALUE!</v>
      </c>
      <c r="M1150" s="236" t="str">
        <f t="shared" si="9"/>
        <v>OPI RX</v>
      </c>
      <c r="N1150" s="236" t="str">
        <f t="shared" si="10"/>
        <v>#VALUE!</v>
      </c>
      <c r="O1150" s="236" t="str">
        <f t="shared" si="11"/>
        <v>#VALUE!</v>
      </c>
      <c r="P1150" s="237" t="str">
        <f t="shared" si="12"/>
        <v>OPIOIDS</v>
      </c>
      <c r="Q1150" s="234" t="b">
        <v>0</v>
      </c>
      <c r="R1150" s="237" t="str">
        <f t="shared" si="37"/>
        <v>LOW</v>
      </c>
      <c r="S1150" s="238"/>
      <c r="T1150" s="238" t="str">
        <f t="shared" si="30"/>
        <v>  -  </v>
      </c>
      <c r="U1150" s="237" t="str">
        <f t="shared" si="38"/>
        <v>DUE COMM</v>
      </c>
      <c r="V1150" s="237" t="str">
        <f t="shared" si="16"/>
        <v> </v>
      </c>
      <c r="W1150" s="83"/>
      <c r="X1150" s="83"/>
      <c r="Y1150" s="83"/>
      <c r="Z1150" s="83"/>
      <c r="AA1150" s="83"/>
      <c r="AB1150" s="83"/>
      <c r="AC1150" s="83"/>
      <c r="AD1150" s="83"/>
      <c r="AE1150" s="83"/>
    </row>
    <row r="1151">
      <c r="A1151" s="244">
        <v>14180.0</v>
      </c>
      <c r="B1151" s="239" t="s">
        <v>7552</v>
      </c>
      <c r="C1151" s="230" t="b">
        <v>0</v>
      </c>
      <c r="D1151" s="235" t="s">
        <v>7552</v>
      </c>
      <c r="E1151" s="236" t="str">
        <f t="shared" si="1"/>
        <v>#VALUE!</v>
      </c>
      <c r="F1151" s="236" t="str">
        <f t="shared" si="2"/>
        <v>#VALUE!</v>
      </c>
      <c r="G1151" s="236" t="str">
        <f t="shared" si="3"/>
        <v>#VALUE!</v>
      </c>
      <c r="H1151" s="236" t="str">
        <f t="shared" si="4"/>
        <v>#VALUE!</v>
      </c>
      <c r="I1151" s="236" t="str">
        <f t="shared" si="5"/>
        <v>#VALUE!</v>
      </c>
      <c r="J1151" s="236" t="str">
        <f t="shared" si="6"/>
        <v>#VALUE!</v>
      </c>
      <c r="K1151" s="236" t="str">
        <f t="shared" si="7"/>
        <v>#VALUE!</v>
      </c>
      <c r="L1151" s="236" t="str">
        <f t="shared" si="8"/>
        <v>#VALUE!</v>
      </c>
      <c r="M1151" s="236" t="str">
        <f t="shared" si="9"/>
        <v>#VALUE!</v>
      </c>
      <c r="N1151" s="236" t="str">
        <f t="shared" si="10"/>
        <v>#VALUE!</v>
      </c>
      <c r="O1151" s="236" t="str">
        <f t="shared" si="11"/>
        <v>#VALUE!</v>
      </c>
      <c r="P1151" s="237" t="str">
        <f t="shared" si="12"/>
        <v>NO RX</v>
      </c>
      <c r="Q1151" s="237" t="b">
        <v>0</v>
      </c>
      <c r="R1151" s="237" t="str">
        <f t="shared" si="37"/>
        <v>LOW</v>
      </c>
      <c r="S1151" s="238"/>
      <c r="T1151" s="238" t="str">
        <f t="shared" si="30"/>
        <v>  -  </v>
      </c>
      <c r="U1151" s="237" t="str">
        <f t="shared" si="38"/>
        <v>DUE COMM</v>
      </c>
      <c r="V1151" s="237" t="str">
        <f t="shared" si="16"/>
        <v> </v>
      </c>
      <c r="W1151" s="83"/>
      <c r="X1151" s="83"/>
      <c r="Y1151" s="83"/>
      <c r="Z1151" s="83"/>
      <c r="AA1151" s="83"/>
      <c r="AB1151" s="83"/>
      <c r="AC1151" s="83"/>
      <c r="AD1151" s="83"/>
      <c r="AE1151" s="83"/>
    </row>
    <row r="1152">
      <c r="A1152" s="244">
        <v>14181.0</v>
      </c>
      <c r="B1152" s="239" t="s">
        <v>7552</v>
      </c>
      <c r="C1152" s="231" t="b">
        <v>0</v>
      </c>
      <c r="D1152" s="235" t="s">
        <v>7552</v>
      </c>
      <c r="E1152" s="236" t="str">
        <f t="shared" si="1"/>
        <v>#VALUE!</v>
      </c>
      <c r="F1152" s="236" t="str">
        <f t="shared" si="2"/>
        <v>#VALUE!</v>
      </c>
      <c r="G1152" s="236" t="str">
        <f t="shared" si="3"/>
        <v>#VALUE!</v>
      </c>
      <c r="H1152" s="236" t="str">
        <f t="shared" si="4"/>
        <v>#VALUE!</v>
      </c>
      <c r="I1152" s="236" t="str">
        <f t="shared" si="5"/>
        <v>#VALUE!</v>
      </c>
      <c r="J1152" s="236" t="str">
        <f t="shared" si="6"/>
        <v>#VALUE!</v>
      </c>
      <c r="K1152" s="236" t="str">
        <f t="shared" si="7"/>
        <v>#VALUE!</v>
      </c>
      <c r="L1152" s="236" t="str">
        <f t="shared" si="8"/>
        <v>#VALUE!</v>
      </c>
      <c r="M1152" s="236" t="str">
        <f t="shared" si="9"/>
        <v>#VALUE!</v>
      </c>
      <c r="N1152" s="236" t="str">
        <f t="shared" si="10"/>
        <v>#VALUE!</v>
      </c>
      <c r="O1152" s="236" t="str">
        <f t="shared" si="11"/>
        <v>#VALUE!</v>
      </c>
      <c r="P1152" s="237" t="str">
        <f t="shared" si="12"/>
        <v>NO RX</v>
      </c>
      <c r="Q1152" s="237" t="b">
        <v>0</v>
      </c>
      <c r="R1152" s="237" t="str">
        <f t="shared" si="37"/>
        <v>LOW</v>
      </c>
      <c r="S1152" s="238"/>
      <c r="T1152" s="238" t="str">
        <f t="shared" si="30"/>
        <v>  -  </v>
      </c>
      <c r="U1152" s="237" t="str">
        <f t="shared" si="38"/>
        <v>DUE COMM</v>
      </c>
      <c r="V1152" s="237" t="str">
        <f t="shared" si="16"/>
        <v> </v>
      </c>
      <c r="W1152" s="83"/>
      <c r="X1152" s="83"/>
      <c r="Y1152" s="83"/>
      <c r="Z1152" s="83"/>
      <c r="AA1152" s="83"/>
      <c r="AB1152" s="83"/>
      <c r="AC1152" s="83"/>
      <c r="AD1152" s="83"/>
      <c r="AE1152" s="83"/>
    </row>
    <row r="1153">
      <c r="A1153" s="233">
        <v>14184.0</v>
      </c>
      <c r="B1153" s="234" t="s">
        <v>7664</v>
      </c>
      <c r="C1153" s="231" t="b">
        <v>1</v>
      </c>
      <c r="D1153" s="235">
        <v>44593.0</v>
      </c>
      <c r="E1153" s="236" t="str">
        <f t="shared" si="1"/>
        <v>#VALUE!</v>
      </c>
      <c r="F1153" s="236" t="str">
        <f t="shared" si="2"/>
        <v>OPI RX</v>
      </c>
      <c r="G1153" s="236" t="str">
        <f t="shared" si="3"/>
        <v>#VALUE!</v>
      </c>
      <c r="H1153" s="236" t="str">
        <f t="shared" si="4"/>
        <v>#VALUE!</v>
      </c>
      <c r="I1153" s="236" t="str">
        <f t="shared" si="5"/>
        <v>#VALUE!</v>
      </c>
      <c r="J1153" s="236" t="str">
        <f t="shared" si="6"/>
        <v>#VALUE!</v>
      </c>
      <c r="K1153" s="236" t="str">
        <f t="shared" si="7"/>
        <v>#VALUE!</v>
      </c>
      <c r="L1153" s="236" t="str">
        <f t="shared" si="8"/>
        <v>#VALUE!</v>
      </c>
      <c r="M1153" s="236" t="str">
        <f t="shared" si="9"/>
        <v>#VALUE!</v>
      </c>
      <c r="N1153" s="236" t="str">
        <f t="shared" si="10"/>
        <v>#VALUE!</v>
      </c>
      <c r="O1153" s="236" t="str">
        <f t="shared" si="11"/>
        <v>#VALUE!</v>
      </c>
      <c r="P1153" s="237" t="str">
        <f t="shared" si="12"/>
        <v>OPIOIDS</v>
      </c>
      <c r="Q1153" s="237" t="b">
        <v>1</v>
      </c>
      <c r="R1153" s="237" t="str">
        <f t="shared" si="37"/>
        <v>HIGH</v>
      </c>
      <c r="S1153" s="238"/>
      <c r="T1153" s="243">
        <f t="shared" si="30"/>
        <v>44593</v>
      </c>
      <c r="U1153" s="237" t="str">
        <f t="shared" si="38"/>
        <v>DUE COMM</v>
      </c>
      <c r="V1153" s="237" t="str">
        <f t="shared" si="16"/>
        <v> </v>
      </c>
      <c r="W1153" s="83"/>
      <c r="X1153" s="83"/>
      <c r="Y1153" s="83"/>
      <c r="Z1153" s="83"/>
      <c r="AA1153" s="83"/>
      <c r="AB1153" s="83"/>
      <c r="AC1153" s="83"/>
      <c r="AD1153" s="83"/>
      <c r="AE1153" s="83"/>
    </row>
    <row r="1154">
      <c r="A1154" s="244">
        <v>14185.0</v>
      </c>
      <c r="B1154" s="245" t="s">
        <v>7616</v>
      </c>
      <c r="C1154" s="231" t="b">
        <v>1</v>
      </c>
      <c r="D1154" s="243">
        <v>44533.0</v>
      </c>
      <c r="E1154" s="236" t="str">
        <f t="shared" si="1"/>
        <v>#VALUE!</v>
      </c>
      <c r="F1154" s="236" t="str">
        <f t="shared" si="2"/>
        <v>#VALUE!</v>
      </c>
      <c r="G1154" s="236" t="str">
        <f t="shared" si="3"/>
        <v>#VALUE!</v>
      </c>
      <c r="H1154" s="236" t="str">
        <f t="shared" si="4"/>
        <v>#VALUE!</v>
      </c>
      <c r="I1154" s="236" t="str">
        <f t="shared" si="5"/>
        <v>#VALUE!</v>
      </c>
      <c r="J1154" s="236" t="str">
        <f t="shared" si="6"/>
        <v>#VALUE!</v>
      </c>
      <c r="K1154" s="236" t="str">
        <f t="shared" si="7"/>
        <v>#VALUE!</v>
      </c>
      <c r="L1154" s="236" t="str">
        <f t="shared" si="8"/>
        <v>#VALUE!</v>
      </c>
      <c r="M1154" s="236" t="str">
        <f t="shared" si="9"/>
        <v>OPI RX</v>
      </c>
      <c r="N1154" s="236" t="str">
        <f t="shared" si="10"/>
        <v>#VALUE!</v>
      </c>
      <c r="O1154" s="236" t="str">
        <f t="shared" si="11"/>
        <v>#VALUE!</v>
      </c>
      <c r="P1154" s="237" t="str">
        <f t="shared" si="12"/>
        <v>OPIOIDS</v>
      </c>
      <c r="Q1154" s="237" t="b">
        <v>0</v>
      </c>
      <c r="R1154" s="237" t="str">
        <f t="shared" si="37"/>
        <v>LOW</v>
      </c>
      <c r="S1154" s="238">
        <v>44214.0</v>
      </c>
      <c r="T1154" s="243">
        <f t="shared" si="30"/>
        <v>44533</v>
      </c>
      <c r="U1154" s="237" t="str">
        <f t="shared" si="38"/>
        <v>DUE COMM</v>
      </c>
      <c r="V1154" s="237" t="str">
        <f t="shared" si="16"/>
        <v> </v>
      </c>
      <c r="W1154" s="83"/>
      <c r="X1154" s="83"/>
      <c r="Y1154" s="83"/>
      <c r="Z1154" s="83"/>
      <c r="AA1154" s="83"/>
      <c r="AB1154" s="83"/>
      <c r="AC1154" s="83"/>
      <c r="AD1154" s="83"/>
      <c r="AE1154" s="83"/>
    </row>
    <row r="1155">
      <c r="A1155" s="244">
        <v>14186.0</v>
      </c>
      <c r="B1155" s="246" t="s">
        <v>7969</v>
      </c>
      <c r="C1155" s="230" t="b">
        <v>1</v>
      </c>
      <c r="D1155" s="235">
        <v>44587.0</v>
      </c>
      <c r="E1155" s="236" t="str">
        <f t="shared" si="1"/>
        <v>#VALUE!</v>
      </c>
      <c r="F1155" s="236" t="str">
        <f t="shared" si="2"/>
        <v>#VALUE!</v>
      </c>
      <c r="G1155" s="236" t="str">
        <f t="shared" si="3"/>
        <v>OPI RX</v>
      </c>
      <c r="H1155" s="236" t="str">
        <f t="shared" si="4"/>
        <v>#VALUE!</v>
      </c>
      <c r="I1155" s="236" t="str">
        <f t="shared" si="5"/>
        <v>#VALUE!</v>
      </c>
      <c r="J1155" s="236" t="str">
        <f t="shared" si="6"/>
        <v>#VALUE!</v>
      </c>
      <c r="K1155" s="236" t="str">
        <f t="shared" si="7"/>
        <v>#VALUE!</v>
      </c>
      <c r="L1155" s="236" t="str">
        <f t="shared" si="8"/>
        <v>#VALUE!</v>
      </c>
      <c r="M1155" s="236" t="str">
        <f t="shared" si="9"/>
        <v>OPI RX</v>
      </c>
      <c r="N1155" s="236" t="str">
        <f t="shared" si="10"/>
        <v>#VALUE!</v>
      </c>
      <c r="O1155" s="236" t="str">
        <f t="shared" si="11"/>
        <v>#VALUE!</v>
      </c>
      <c r="P1155" s="237" t="str">
        <f t="shared" si="12"/>
        <v>OPIOIDS</v>
      </c>
      <c r="Q1155" s="234" t="b">
        <v>1</v>
      </c>
      <c r="R1155" s="237" t="str">
        <f t="shared" si="37"/>
        <v>HIGH</v>
      </c>
      <c r="S1155" s="238"/>
      <c r="T1155" s="243">
        <f t="shared" si="30"/>
        <v>44587</v>
      </c>
      <c r="U1155" s="237" t="str">
        <f t="shared" si="38"/>
        <v>DUE COMM</v>
      </c>
      <c r="V1155" s="237" t="str">
        <f t="shared" si="16"/>
        <v> </v>
      </c>
      <c r="W1155" s="83"/>
      <c r="X1155" s="83"/>
      <c r="Y1155" s="83"/>
      <c r="Z1155" s="83"/>
      <c r="AA1155" s="83"/>
      <c r="AB1155" s="83"/>
      <c r="AC1155" s="83"/>
      <c r="AD1155" s="83"/>
      <c r="AE1155" s="83"/>
    </row>
    <row r="1156">
      <c r="A1156" s="244">
        <v>14187.0</v>
      </c>
      <c r="B1156" s="246" t="s">
        <v>7970</v>
      </c>
      <c r="C1156" s="230" t="b">
        <v>1</v>
      </c>
      <c r="D1156" s="235">
        <v>44591.0</v>
      </c>
      <c r="E1156" s="236" t="str">
        <f t="shared" si="1"/>
        <v>OPI RX</v>
      </c>
      <c r="F1156" s="236" t="str">
        <f t="shared" si="2"/>
        <v>#VALUE!</v>
      </c>
      <c r="G1156" s="236" t="str">
        <f t="shared" si="3"/>
        <v>#VALUE!</v>
      </c>
      <c r="H1156" s="236" t="str">
        <f t="shared" si="4"/>
        <v>#VALUE!</v>
      </c>
      <c r="I1156" s="236" t="str">
        <f t="shared" si="5"/>
        <v>#VALUE!</v>
      </c>
      <c r="J1156" s="236" t="str">
        <f t="shared" si="6"/>
        <v>#VALUE!</v>
      </c>
      <c r="K1156" s="236" t="str">
        <f t="shared" si="7"/>
        <v>#VALUE!</v>
      </c>
      <c r="L1156" s="236" t="str">
        <f t="shared" si="8"/>
        <v>#VALUE!</v>
      </c>
      <c r="M1156" s="236" t="str">
        <f t="shared" si="9"/>
        <v>#VALUE!</v>
      </c>
      <c r="N1156" s="236" t="str">
        <f t="shared" si="10"/>
        <v>#VALUE!</v>
      </c>
      <c r="O1156" s="236" t="str">
        <f t="shared" si="11"/>
        <v>#VALUE!</v>
      </c>
      <c r="P1156" s="237" t="str">
        <f t="shared" si="12"/>
        <v>OPIOIDS</v>
      </c>
      <c r="Q1156" s="237" t="b">
        <v>0</v>
      </c>
      <c r="R1156" s="237" t="str">
        <f t="shared" si="37"/>
        <v>LOW</v>
      </c>
      <c r="S1156" s="238">
        <v>44214.0</v>
      </c>
      <c r="T1156" s="243">
        <f t="shared" si="30"/>
        <v>44591</v>
      </c>
      <c r="U1156" s="237" t="str">
        <f t="shared" si="38"/>
        <v>DUE COMM</v>
      </c>
      <c r="V1156" s="237" t="str">
        <f t="shared" si="16"/>
        <v> </v>
      </c>
      <c r="W1156" s="83"/>
      <c r="X1156" s="83"/>
      <c r="Y1156" s="83"/>
      <c r="Z1156" s="83"/>
      <c r="AA1156" s="83"/>
      <c r="AB1156" s="83"/>
      <c r="AC1156" s="83"/>
      <c r="AD1156" s="83"/>
      <c r="AE1156" s="83"/>
    </row>
    <row r="1157">
      <c r="A1157" s="244">
        <v>14188.0</v>
      </c>
      <c r="B1157" s="245" t="s">
        <v>7697</v>
      </c>
      <c r="C1157" s="231" t="b">
        <v>1</v>
      </c>
      <c r="D1157" s="243">
        <v>44519.0</v>
      </c>
      <c r="E1157" s="236" t="str">
        <f t="shared" si="1"/>
        <v>#VALUE!</v>
      </c>
      <c r="F1157" s="236" t="str">
        <f t="shared" si="2"/>
        <v>#VALUE!</v>
      </c>
      <c r="G1157" s="236" t="str">
        <f t="shared" si="3"/>
        <v>OPI RX</v>
      </c>
      <c r="H1157" s="236" t="str">
        <f t="shared" si="4"/>
        <v>#VALUE!</v>
      </c>
      <c r="I1157" s="236" t="str">
        <f t="shared" si="5"/>
        <v>#VALUE!</v>
      </c>
      <c r="J1157" s="236" t="str">
        <f t="shared" si="6"/>
        <v>#VALUE!</v>
      </c>
      <c r="K1157" s="236" t="str">
        <f t="shared" si="7"/>
        <v>#VALUE!</v>
      </c>
      <c r="L1157" s="236" t="str">
        <f t="shared" si="8"/>
        <v>#VALUE!</v>
      </c>
      <c r="M1157" s="236" t="str">
        <f t="shared" si="9"/>
        <v>#VALUE!</v>
      </c>
      <c r="N1157" s="236" t="str">
        <f t="shared" si="10"/>
        <v>#VALUE!</v>
      </c>
      <c r="O1157" s="236" t="str">
        <f t="shared" si="11"/>
        <v>#VALUE!</v>
      </c>
      <c r="P1157" s="237" t="str">
        <f t="shared" si="12"/>
        <v>OPIOIDS</v>
      </c>
      <c r="Q1157" s="237" t="b">
        <v>0</v>
      </c>
      <c r="R1157" s="237" t="str">
        <f t="shared" si="37"/>
        <v>LOW</v>
      </c>
      <c r="S1157" s="238">
        <v>44214.0</v>
      </c>
      <c r="T1157" s="243">
        <f t="shared" si="30"/>
        <v>44519</v>
      </c>
      <c r="U1157" s="237" t="str">
        <f t="shared" si="38"/>
        <v>DUE COMM</v>
      </c>
      <c r="V1157" s="237" t="str">
        <f t="shared" si="16"/>
        <v> </v>
      </c>
      <c r="W1157" s="83"/>
      <c r="X1157" s="83"/>
      <c r="Y1157" s="83"/>
      <c r="Z1157" s="83"/>
      <c r="AA1157" s="83"/>
      <c r="AB1157" s="83"/>
      <c r="AC1157" s="83"/>
      <c r="AD1157" s="83"/>
      <c r="AE1157" s="83"/>
    </row>
    <row r="1158">
      <c r="A1158" s="244">
        <v>14189.0</v>
      </c>
      <c r="B1158" s="245" t="s">
        <v>7576</v>
      </c>
      <c r="C1158" s="230" t="b">
        <v>0</v>
      </c>
      <c r="D1158" s="235" t="s">
        <v>7552</v>
      </c>
      <c r="E1158" s="236" t="str">
        <f t="shared" si="1"/>
        <v>#VALUE!</v>
      </c>
      <c r="F1158" s="236" t="str">
        <f t="shared" si="2"/>
        <v>#VALUE!</v>
      </c>
      <c r="G1158" s="236" t="str">
        <f t="shared" si="3"/>
        <v>#VALUE!</v>
      </c>
      <c r="H1158" s="236" t="str">
        <f t="shared" si="4"/>
        <v>#VALUE!</v>
      </c>
      <c r="I1158" s="236" t="str">
        <f t="shared" si="5"/>
        <v>#VALUE!</v>
      </c>
      <c r="J1158" s="236" t="str">
        <f t="shared" si="6"/>
        <v>#VALUE!</v>
      </c>
      <c r="K1158" s="236" t="str">
        <f t="shared" si="7"/>
        <v>#VALUE!</v>
      </c>
      <c r="L1158" s="236" t="str">
        <f t="shared" si="8"/>
        <v>#VALUE!</v>
      </c>
      <c r="M1158" s="236" t="str">
        <f t="shared" si="9"/>
        <v>#VALUE!</v>
      </c>
      <c r="N1158" s="236" t="str">
        <f t="shared" si="10"/>
        <v>#VALUE!</v>
      </c>
      <c r="O1158" s="236" t="str">
        <f t="shared" si="11"/>
        <v>#VALUE!</v>
      </c>
      <c r="P1158" s="237" t="str">
        <f t="shared" si="12"/>
        <v>NO RX</v>
      </c>
      <c r="Q1158" s="237" t="b">
        <v>0</v>
      </c>
      <c r="R1158" s="237" t="str">
        <f t="shared" si="37"/>
        <v>LOW</v>
      </c>
      <c r="S1158" s="238"/>
      <c r="T1158" s="238" t="str">
        <f t="shared" si="30"/>
        <v>  -  </v>
      </c>
      <c r="U1158" s="237" t="str">
        <f t="shared" si="38"/>
        <v>DUE COMM</v>
      </c>
      <c r="V1158" s="237" t="str">
        <f t="shared" si="16"/>
        <v> </v>
      </c>
      <c r="W1158" s="83"/>
      <c r="X1158" s="83"/>
      <c r="Y1158" s="83"/>
      <c r="Z1158" s="83"/>
      <c r="AA1158" s="83"/>
      <c r="AB1158" s="83"/>
      <c r="AC1158" s="83"/>
      <c r="AD1158" s="83"/>
      <c r="AE1158" s="83"/>
    </row>
    <row r="1159">
      <c r="A1159" s="244">
        <v>14193.0</v>
      </c>
      <c r="B1159" s="245" t="s">
        <v>7721</v>
      </c>
      <c r="C1159" s="231" t="b">
        <v>1</v>
      </c>
      <c r="D1159" s="243">
        <v>44384.0</v>
      </c>
      <c r="E1159" s="236" t="str">
        <f t="shared" si="1"/>
        <v>#VALUE!</v>
      </c>
      <c r="F1159" s="236" t="str">
        <f t="shared" si="2"/>
        <v>#VALUE!</v>
      </c>
      <c r="G1159" s="236" t="str">
        <f t="shared" si="3"/>
        <v>OPI RX</v>
      </c>
      <c r="H1159" s="236" t="str">
        <f t="shared" si="4"/>
        <v>#VALUE!</v>
      </c>
      <c r="I1159" s="236" t="str">
        <f t="shared" si="5"/>
        <v>#VALUE!</v>
      </c>
      <c r="J1159" s="236" t="str">
        <f t="shared" si="6"/>
        <v>#VALUE!</v>
      </c>
      <c r="K1159" s="236" t="str">
        <f t="shared" si="7"/>
        <v>#VALUE!</v>
      </c>
      <c r="L1159" s="236" t="str">
        <f t="shared" si="8"/>
        <v>#VALUE!</v>
      </c>
      <c r="M1159" s="236" t="str">
        <f t="shared" si="9"/>
        <v>#VALUE!</v>
      </c>
      <c r="N1159" s="236" t="str">
        <f t="shared" si="10"/>
        <v>#VALUE!</v>
      </c>
      <c r="O1159" s="236" t="str">
        <f t="shared" si="11"/>
        <v>#VALUE!</v>
      </c>
      <c r="P1159" s="237" t="str">
        <f t="shared" si="12"/>
        <v>OPIOIDS</v>
      </c>
      <c r="Q1159" s="237" t="b">
        <v>1</v>
      </c>
      <c r="R1159" s="237" t="str">
        <f t="shared" si="37"/>
        <v>HIGH</v>
      </c>
      <c r="S1159" s="238"/>
      <c r="T1159" s="243">
        <f t="shared" si="30"/>
        <v>44384</v>
      </c>
      <c r="U1159" s="237" t="str">
        <f t="shared" si="38"/>
        <v>DUE COMM</v>
      </c>
      <c r="V1159" s="237" t="str">
        <f t="shared" si="16"/>
        <v> </v>
      </c>
      <c r="W1159" s="83"/>
      <c r="X1159" s="83"/>
      <c r="Y1159" s="83"/>
      <c r="Z1159" s="83"/>
      <c r="AA1159" s="83"/>
      <c r="AB1159" s="83"/>
      <c r="AC1159" s="83"/>
      <c r="AD1159" s="83"/>
      <c r="AE1159" s="83"/>
    </row>
    <row r="1160">
      <c r="A1160" s="233">
        <v>14194.0</v>
      </c>
      <c r="B1160" s="234" t="s">
        <v>7971</v>
      </c>
      <c r="C1160" s="230" t="b">
        <v>1</v>
      </c>
      <c r="D1160" s="243">
        <v>44559.0</v>
      </c>
      <c r="E1160" s="236" t="str">
        <f t="shared" si="1"/>
        <v>#VALUE!</v>
      </c>
      <c r="F1160" s="236" t="str">
        <f t="shared" si="2"/>
        <v>#VALUE!</v>
      </c>
      <c r="G1160" s="236" t="str">
        <f t="shared" si="3"/>
        <v>#VALUE!</v>
      </c>
      <c r="H1160" s="236" t="str">
        <f t="shared" si="4"/>
        <v>#VALUE!</v>
      </c>
      <c r="I1160" s="236" t="str">
        <f t="shared" si="5"/>
        <v>#VALUE!</v>
      </c>
      <c r="J1160" s="236" t="str">
        <f t="shared" si="6"/>
        <v>#VALUE!</v>
      </c>
      <c r="K1160" s="236" t="str">
        <f t="shared" si="7"/>
        <v>#VALUE!</v>
      </c>
      <c r="L1160" s="236" t="str">
        <f t="shared" si="8"/>
        <v>#VALUE!</v>
      </c>
      <c r="M1160" s="236" t="str">
        <f t="shared" si="9"/>
        <v>#VALUE!</v>
      </c>
      <c r="N1160" s="236" t="str">
        <f t="shared" si="10"/>
        <v>#VALUE!</v>
      </c>
      <c r="O1160" s="236" t="str">
        <f t="shared" si="11"/>
        <v>OPI RX</v>
      </c>
      <c r="P1160" s="237" t="str">
        <f t="shared" si="12"/>
        <v>OPIOIDS</v>
      </c>
      <c r="Q1160" s="234" t="b">
        <v>1</v>
      </c>
      <c r="R1160" s="237" t="str">
        <f t="shared" si="37"/>
        <v>HIGH</v>
      </c>
      <c r="S1160" s="238">
        <v>44214.0</v>
      </c>
      <c r="T1160" s="243">
        <f t="shared" si="30"/>
        <v>44559</v>
      </c>
      <c r="U1160" s="237" t="str">
        <f t="shared" si="38"/>
        <v>DUE COMM</v>
      </c>
      <c r="V1160" s="237" t="str">
        <f t="shared" si="16"/>
        <v> </v>
      </c>
      <c r="W1160" s="83"/>
      <c r="X1160" s="83"/>
      <c r="Y1160" s="83"/>
      <c r="Z1160" s="83"/>
      <c r="AA1160" s="83"/>
      <c r="AB1160" s="83"/>
      <c r="AC1160" s="83"/>
      <c r="AD1160" s="83"/>
      <c r="AE1160" s="83"/>
    </row>
    <row r="1161">
      <c r="A1161" s="233">
        <v>14196.0</v>
      </c>
      <c r="B1161" s="234" t="s">
        <v>7944</v>
      </c>
      <c r="C1161" s="231" t="b">
        <v>1</v>
      </c>
      <c r="D1161" s="243">
        <v>44384.0</v>
      </c>
      <c r="E1161" s="236" t="str">
        <f t="shared" si="1"/>
        <v>#VALUE!</v>
      </c>
      <c r="F1161" s="236" t="str">
        <f t="shared" si="2"/>
        <v>#VALUE!</v>
      </c>
      <c r="G1161" s="236" t="str">
        <f t="shared" si="3"/>
        <v>#VALUE!</v>
      </c>
      <c r="H1161" s="236" t="str">
        <f t="shared" si="4"/>
        <v>#VALUE!</v>
      </c>
      <c r="I1161" s="236" t="str">
        <f t="shared" si="5"/>
        <v>#VALUE!</v>
      </c>
      <c r="J1161" s="236" t="str">
        <f t="shared" si="6"/>
        <v>#VALUE!</v>
      </c>
      <c r="K1161" s="236" t="str">
        <f t="shared" si="7"/>
        <v>#VALUE!</v>
      </c>
      <c r="L1161" s="236" t="str">
        <f t="shared" si="8"/>
        <v>#VALUE!</v>
      </c>
      <c r="M1161" s="236" t="str">
        <f t="shared" si="9"/>
        <v>#VALUE!</v>
      </c>
      <c r="N1161" s="236" t="str">
        <f t="shared" si="10"/>
        <v>#VALUE!</v>
      </c>
      <c r="O1161" s="236" t="str">
        <f t="shared" si="11"/>
        <v>#VALUE!</v>
      </c>
      <c r="P1161" s="237" t="str">
        <f t="shared" si="12"/>
        <v>NO RX</v>
      </c>
      <c r="Q1161" s="237" t="b">
        <v>0</v>
      </c>
      <c r="R1161" s="237" t="str">
        <f t="shared" si="37"/>
        <v>LOW</v>
      </c>
      <c r="S1161" s="238"/>
      <c r="T1161" s="243">
        <f t="shared" si="30"/>
        <v>44384</v>
      </c>
      <c r="U1161" s="237" t="str">
        <f t="shared" si="38"/>
        <v>DUE COMM</v>
      </c>
      <c r="V1161" s="237" t="str">
        <f t="shared" si="16"/>
        <v> </v>
      </c>
      <c r="W1161" s="83"/>
      <c r="X1161" s="83"/>
      <c r="Y1161" s="83"/>
      <c r="Z1161" s="83"/>
      <c r="AA1161" s="83"/>
      <c r="AB1161" s="83"/>
      <c r="AC1161" s="83"/>
      <c r="AD1161" s="83"/>
      <c r="AE1161" s="83"/>
    </row>
    <row r="1162">
      <c r="A1162" s="244">
        <v>14198.0</v>
      </c>
      <c r="B1162" s="245" t="s">
        <v>7580</v>
      </c>
      <c r="C1162" s="231" t="b">
        <v>1</v>
      </c>
      <c r="D1162" s="243">
        <v>44539.0</v>
      </c>
      <c r="E1162" s="236" t="str">
        <f t="shared" si="1"/>
        <v>#VALUE!</v>
      </c>
      <c r="F1162" s="236" t="str">
        <f t="shared" si="2"/>
        <v>#VALUE!</v>
      </c>
      <c r="G1162" s="236" t="str">
        <f t="shared" si="3"/>
        <v>#VALUE!</v>
      </c>
      <c r="H1162" s="236" t="str">
        <f t="shared" si="4"/>
        <v>#VALUE!</v>
      </c>
      <c r="I1162" s="236" t="str">
        <f t="shared" si="5"/>
        <v>#VALUE!</v>
      </c>
      <c r="J1162" s="236" t="str">
        <f t="shared" si="6"/>
        <v>#VALUE!</v>
      </c>
      <c r="K1162" s="236" t="str">
        <f t="shared" si="7"/>
        <v>#VALUE!</v>
      </c>
      <c r="L1162" s="236" t="str">
        <f t="shared" si="8"/>
        <v>#VALUE!</v>
      </c>
      <c r="M1162" s="236" t="str">
        <f t="shared" si="9"/>
        <v>OPI RX</v>
      </c>
      <c r="N1162" s="236" t="str">
        <f t="shared" si="10"/>
        <v>#VALUE!</v>
      </c>
      <c r="O1162" s="236" t="str">
        <f t="shared" si="11"/>
        <v>#VALUE!</v>
      </c>
      <c r="P1162" s="237" t="str">
        <f t="shared" si="12"/>
        <v>OPIOIDS</v>
      </c>
      <c r="Q1162" s="237" t="b">
        <v>0</v>
      </c>
      <c r="R1162" s="237" t="str">
        <f t="shared" si="37"/>
        <v>LOW</v>
      </c>
      <c r="S1162" s="238">
        <v>44214.0</v>
      </c>
      <c r="T1162" s="243">
        <f t="shared" si="30"/>
        <v>44539</v>
      </c>
      <c r="U1162" s="237" t="str">
        <f t="shared" si="38"/>
        <v>DUE COMM</v>
      </c>
      <c r="V1162" s="237" t="str">
        <f t="shared" si="16"/>
        <v> </v>
      </c>
      <c r="W1162" s="83"/>
      <c r="X1162" s="83"/>
      <c r="Y1162" s="83"/>
      <c r="Z1162" s="83"/>
      <c r="AA1162" s="83"/>
      <c r="AB1162" s="83"/>
      <c r="AC1162" s="83"/>
      <c r="AD1162" s="83"/>
      <c r="AE1162" s="83"/>
    </row>
    <row r="1163">
      <c r="A1163" s="244">
        <v>14200.0</v>
      </c>
      <c r="B1163" s="246" t="s">
        <v>7571</v>
      </c>
      <c r="C1163" s="231" t="b">
        <v>1</v>
      </c>
      <c r="D1163" s="235">
        <v>44614.0</v>
      </c>
      <c r="E1163" s="236" t="str">
        <f t="shared" si="1"/>
        <v>#VALUE!</v>
      </c>
      <c r="F1163" s="236" t="str">
        <f t="shared" si="2"/>
        <v>OPI RX</v>
      </c>
      <c r="G1163" s="236" t="str">
        <f t="shared" si="3"/>
        <v>#VALUE!</v>
      </c>
      <c r="H1163" s="236" t="str">
        <f t="shared" si="4"/>
        <v>#VALUE!</v>
      </c>
      <c r="I1163" s="236" t="str">
        <f t="shared" si="5"/>
        <v>#VALUE!</v>
      </c>
      <c r="J1163" s="236" t="str">
        <f t="shared" si="6"/>
        <v>#VALUE!</v>
      </c>
      <c r="K1163" s="236" t="str">
        <f t="shared" si="7"/>
        <v>#VALUE!</v>
      </c>
      <c r="L1163" s="236" t="str">
        <f t="shared" si="8"/>
        <v>#VALUE!</v>
      </c>
      <c r="M1163" s="236" t="str">
        <f t="shared" si="9"/>
        <v>#VALUE!</v>
      </c>
      <c r="N1163" s="236" t="str">
        <f t="shared" si="10"/>
        <v>#VALUE!</v>
      </c>
      <c r="O1163" s="236" t="str">
        <f t="shared" si="11"/>
        <v>#VALUE!</v>
      </c>
      <c r="P1163" s="237" t="str">
        <f t="shared" si="12"/>
        <v>OPIOIDS</v>
      </c>
      <c r="Q1163" s="237" t="b">
        <v>1</v>
      </c>
      <c r="R1163" s="237" t="str">
        <f t="shared" si="37"/>
        <v>HIGH</v>
      </c>
      <c r="S1163" s="238">
        <v>44216.0</v>
      </c>
      <c r="T1163" s="243">
        <f t="shared" si="30"/>
        <v>44614</v>
      </c>
      <c r="U1163" s="237" t="str">
        <f t="shared" si="38"/>
        <v>DUE COMM</v>
      </c>
      <c r="V1163" s="237" t="str">
        <f t="shared" si="16"/>
        <v> </v>
      </c>
      <c r="W1163" s="83"/>
      <c r="X1163" s="83"/>
      <c r="Y1163" s="83"/>
      <c r="Z1163" s="83"/>
      <c r="AA1163" s="83"/>
      <c r="AB1163" s="83"/>
      <c r="AC1163" s="83"/>
      <c r="AD1163" s="83"/>
      <c r="AE1163" s="83"/>
    </row>
    <row r="1164">
      <c r="A1164" s="244">
        <v>14202.0</v>
      </c>
      <c r="B1164" s="245" t="s">
        <v>7736</v>
      </c>
      <c r="C1164" s="231" t="b">
        <v>1</v>
      </c>
      <c r="D1164" s="243">
        <v>44530.0</v>
      </c>
      <c r="E1164" s="236" t="str">
        <f t="shared" si="1"/>
        <v>#VALUE!</v>
      </c>
      <c r="F1164" s="236" t="str">
        <f t="shared" si="2"/>
        <v>#VALUE!</v>
      </c>
      <c r="G1164" s="236" t="str">
        <f t="shared" si="3"/>
        <v>#VALUE!</v>
      </c>
      <c r="H1164" s="236" t="str">
        <f t="shared" si="4"/>
        <v>#VALUE!</v>
      </c>
      <c r="I1164" s="236" t="str">
        <f t="shared" si="5"/>
        <v>#VALUE!</v>
      </c>
      <c r="J1164" s="236" t="str">
        <f t="shared" si="6"/>
        <v>#VALUE!</v>
      </c>
      <c r="K1164" s="236" t="str">
        <f t="shared" si="7"/>
        <v>#VALUE!</v>
      </c>
      <c r="L1164" s="236" t="str">
        <f t="shared" si="8"/>
        <v>#VALUE!</v>
      </c>
      <c r="M1164" s="236" t="str">
        <f t="shared" si="9"/>
        <v>#VALUE!</v>
      </c>
      <c r="N1164" s="236" t="str">
        <f t="shared" si="10"/>
        <v>#VALUE!</v>
      </c>
      <c r="O1164" s="236" t="str">
        <f t="shared" si="11"/>
        <v>#VALUE!</v>
      </c>
      <c r="P1164" s="237" t="str">
        <f t="shared" si="12"/>
        <v>NO RX</v>
      </c>
      <c r="Q1164" s="234" t="b">
        <v>0</v>
      </c>
      <c r="R1164" s="237" t="str">
        <f t="shared" si="37"/>
        <v>LOW</v>
      </c>
      <c r="S1164" s="238">
        <v>44209.0</v>
      </c>
      <c r="T1164" s="243">
        <f t="shared" si="30"/>
        <v>44530</v>
      </c>
      <c r="U1164" s="237" t="str">
        <f t="shared" si="38"/>
        <v>DUE COMM</v>
      </c>
      <c r="V1164" s="237" t="str">
        <f t="shared" si="16"/>
        <v> </v>
      </c>
      <c r="W1164" s="83"/>
      <c r="X1164" s="83"/>
      <c r="Y1164" s="83"/>
      <c r="Z1164" s="83"/>
      <c r="AA1164" s="83"/>
      <c r="AB1164" s="83"/>
      <c r="AC1164" s="83"/>
      <c r="AD1164" s="83"/>
      <c r="AE1164" s="83"/>
    </row>
    <row r="1165">
      <c r="A1165" s="244">
        <v>14206.0</v>
      </c>
      <c r="B1165" s="245" t="s">
        <v>7574</v>
      </c>
      <c r="C1165" s="231" t="b">
        <v>0</v>
      </c>
      <c r="D1165" s="235" t="s">
        <v>7552</v>
      </c>
      <c r="E1165" s="236" t="str">
        <f t="shared" si="1"/>
        <v>OPI RX</v>
      </c>
      <c r="F1165" s="236" t="str">
        <f t="shared" si="2"/>
        <v>#VALUE!</v>
      </c>
      <c r="G1165" s="236" t="str">
        <f t="shared" si="3"/>
        <v>#VALUE!</v>
      </c>
      <c r="H1165" s="236" t="str">
        <f t="shared" si="4"/>
        <v>#VALUE!</v>
      </c>
      <c r="I1165" s="236" t="str">
        <f t="shared" si="5"/>
        <v>#VALUE!</v>
      </c>
      <c r="J1165" s="236" t="str">
        <f t="shared" si="6"/>
        <v>#VALUE!</v>
      </c>
      <c r="K1165" s="236" t="str">
        <f t="shared" si="7"/>
        <v>#VALUE!</v>
      </c>
      <c r="L1165" s="236" t="str">
        <f t="shared" si="8"/>
        <v>#VALUE!</v>
      </c>
      <c r="M1165" s="236" t="str">
        <f t="shared" si="9"/>
        <v>#VALUE!</v>
      </c>
      <c r="N1165" s="236" t="str">
        <f t="shared" si="10"/>
        <v>#VALUE!</v>
      </c>
      <c r="O1165" s="236" t="str">
        <f t="shared" si="11"/>
        <v>#VALUE!</v>
      </c>
      <c r="P1165" s="237" t="str">
        <f t="shared" si="12"/>
        <v>OPIOIDS</v>
      </c>
      <c r="Q1165" s="237" t="b">
        <v>0</v>
      </c>
      <c r="R1165" s="237" t="str">
        <f t="shared" si="37"/>
        <v>LOW</v>
      </c>
      <c r="S1165" s="238"/>
      <c r="T1165" s="238" t="str">
        <f t="shared" si="30"/>
        <v>  -  </v>
      </c>
      <c r="U1165" s="237" t="str">
        <f t="shared" si="38"/>
        <v>DUE COMM</v>
      </c>
      <c r="V1165" s="237" t="str">
        <f t="shared" si="16"/>
        <v> </v>
      </c>
      <c r="W1165" s="83"/>
      <c r="X1165" s="83"/>
      <c r="Y1165" s="83"/>
      <c r="Z1165" s="83"/>
      <c r="AA1165" s="83"/>
      <c r="AB1165" s="83"/>
      <c r="AC1165" s="83"/>
      <c r="AD1165" s="83"/>
      <c r="AE1165" s="83"/>
    </row>
    <row r="1166">
      <c r="A1166" s="244">
        <v>14208.0</v>
      </c>
      <c r="B1166" s="245" t="s">
        <v>7972</v>
      </c>
      <c r="C1166" s="231" t="b">
        <v>0</v>
      </c>
      <c r="D1166" s="235" t="s">
        <v>7552</v>
      </c>
      <c r="E1166" s="236" t="str">
        <f t="shared" si="1"/>
        <v>#VALUE!</v>
      </c>
      <c r="F1166" s="236" t="str">
        <f t="shared" si="2"/>
        <v>#VALUE!</v>
      </c>
      <c r="G1166" s="236" t="str">
        <f t="shared" si="3"/>
        <v>#VALUE!</v>
      </c>
      <c r="H1166" s="236" t="str">
        <f t="shared" si="4"/>
        <v>#VALUE!</v>
      </c>
      <c r="I1166" s="236" t="str">
        <f t="shared" si="5"/>
        <v>#VALUE!</v>
      </c>
      <c r="J1166" s="236" t="str">
        <f t="shared" si="6"/>
        <v>#VALUE!</v>
      </c>
      <c r="K1166" s="236" t="str">
        <f t="shared" si="7"/>
        <v>#VALUE!</v>
      </c>
      <c r="L1166" s="236" t="str">
        <f t="shared" si="8"/>
        <v>#VALUE!</v>
      </c>
      <c r="M1166" s="236" t="str">
        <f t="shared" si="9"/>
        <v>#VALUE!</v>
      </c>
      <c r="N1166" s="236" t="str">
        <f t="shared" si="10"/>
        <v>#VALUE!</v>
      </c>
      <c r="O1166" s="236" t="str">
        <f t="shared" si="11"/>
        <v>#VALUE!</v>
      </c>
      <c r="P1166" s="237" t="str">
        <f t="shared" si="12"/>
        <v>NO RX</v>
      </c>
      <c r="Q1166" s="237" t="b">
        <v>0</v>
      </c>
      <c r="R1166" s="237" t="str">
        <f t="shared" si="37"/>
        <v>LOW</v>
      </c>
      <c r="S1166" s="238"/>
      <c r="T1166" s="238" t="str">
        <f t="shared" si="30"/>
        <v>  -  </v>
      </c>
      <c r="U1166" s="237" t="str">
        <f t="shared" si="38"/>
        <v>DUE COMM</v>
      </c>
      <c r="V1166" s="237" t="str">
        <f t="shared" si="16"/>
        <v> </v>
      </c>
      <c r="W1166" s="83"/>
      <c r="X1166" s="83"/>
      <c r="Y1166" s="83"/>
      <c r="Z1166" s="83"/>
      <c r="AA1166" s="83"/>
      <c r="AB1166" s="83"/>
      <c r="AC1166" s="83"/>
      <c r="AD1166" s="83"/>
      <c r="AE1166" s="83"/>
    </row>
    <row r="1167">
      <c r="A1167" s="244">
        <v>14209.0</v>
      </c>
      <c r="B1167" s="239" t="s">
        <v>7552</v>
      </c>
      <c r="C1167" s="230" t="b">
        <v>0</v>
      </c>
      <c r="D1167" s="235" t="s">
        <v>7552</v>
      </c>
      <c r="E1167" s="236" t="str">
        <f t="shared" si="1"/>
        <v>#VALUE!</v>
      </c>
      <c r="F1167" s="236" t="str">
        <f t="shared" si="2"/>
        <v>#VALUE!</v>
      </c>
      <c r="G1167" s="236" t="str">
        <f t="shared" si="3"/>
        <v>#VALUE!</v>
      </c>
      <c r="H1167" s="236" t="str">
        <f t="shared" si="4"/>
        <v>#VALUE!</v>
      </c>
      <c r="I1167" s="236" t="str">
        <f t="shared" si="5"/>
        <v>#VALUE!</v>
      </c>
      <c r="J1167" s="236" t="str">
        <f t="shared" si="6"/>
        <v>#VALUE!</v>
      </c>
      <c r="K1167" s="236" t="str">
        <f t="shared" si="7"/>
        <v>#VALUE!</v>
      </c>
      <c r="L1167" s="236" t="str">
        <f t="shared" si="8"/>
        <v>#VALUE!</v>
      </c>
      <c r="M1167" s="236" t="str">
        <f t="shared" si="9"/>
        <v>#VALUE!</v>
      </c>
      <c r="N1167" s="236" t="str">
        <f t="shared" si="10"/>
        <v>#VALUE!</v>
      </c>
      <c r="O1167" s="236" t="str">
        <f t="shared" si="11"/>
        <v>#VALUE!</v>
      </c>
      <c r="P1167" s="237" t="str">
        <f t="shared" si="12"/>
        <v>NO RX</v>
      </c>
      <c r="Q1167" s="237" t="b">
        <v>0</v>
      </c>
      <c r="R1167" s="237" t="str">
        <f t="shared" si="37"/>
        <v>LOW</v>
      </c>
      <c r="S1167" s="238"/>
      <c r="T1167" s="238" t="str">
        <f t="shared" si="30"/>
        <v>  -  </v>
      </c>
      <c r="U1167" s="237" t="str">
        <f t="shared" si="38"/>
        <v>DUE COMM</v>
      </c>
      <c r="V1167" s="237" t="str">
        <f t="shared" si="16"/>
        <v> </v>
      </c>
      <c r="W1167" s="83"/>
      <c r="X1167" s="83"/>
      <c r="Y1167" s="83"/>
      <c r="Z1167" s="83"/>
      <c r="AA1167" s="83"/>
      <c r="AB1167" s="83"/>
      <c r="AC1167" s="83"/>
      <c r="AD1167" s="83"/>
      <c r="AE1167" s="83"/>
    </row>
    <row r="1168">
      <c r="A1168" s="244">
        <v>14211.0</v>
      </c>
      <c r="B1168" s="239" t="s">
        <v>7552</v>
      </c>
      <c r="C1168" s="231" t="b">
        <v>1</v>
      </c>
      <c r="D1168" s="243">
        <v>44393.0</v>
      </c>
      <c r="E1168" s="236" t="str">
        <f t="shared" si="1"/>
        <v>#VALUE!</v>
      </c>
      <c r="F1168" s="236" t="str">
        <f t="shared" si="2"/>
        <v>#VALUE!</v>
      </c>
      <c r="G1168" s="236" t="str">
        <f t="shared" si="3"/>
        <v>#VALUE!</v>
      </c>
      <c r="H1168" s="236" t="str">
        <f t="shared" si="4"/>
        <v>#VALUE!</v>
      </c>
      <c r="I1168" s="236" t="str">
        <f t="shared" si="5"/>
        <v>#VALUE!</v>
      </c>
      <c r="J1168" s="236" t="str">
        <f t="shared" si="6"/>
        <v>#VALUE!</v>
      </c>
      <c r="K1168" s="236" t="str">
        <f t="shared" si="7"/>
        <v>#VALUE!</v>
      </c>
      <c r="L1168" s="236" t="str">
        <f t="shared" si="8"/>
        <v>#VALUE!</v>
      </c>
      <c r="M1168" s="236" t="str">
        <f t="shared" si="9"/>
        <v>#VALUE!</v>
      </c>
      <c r="N1168" s="236" t="str">
        <f t="shared" si="10"/>
        <v>#VALUE!</v>
      </c>
      <c r="O1168" s="236" t="str">
        <f t="shared" si="11"/>
        <v>#VALUE!</v>
      </c>
      <c r="P1168" s="237" t="str">
        <f t="shared" si="12"/>
        <v>NO RX</v>
      </c>
      <c r="Q1168" s="237" t="b">
        <v>0</v>
      </c>
      <c r="R1168" s="237" t="str">
        <f t="shared" si="37"/>
        <v>LOW</v>
      </c>
      <c r="S1168" s="238"/>
      <c r="T1168" s="243">
        <f t="shared" si="30"/>
        <v>44393</v>
      </c>
      <c r="U1168" s="237" t="str">
        <f t="shared" si="38"/>
        <v>DUE COMM</v>
      </c>
      <c r="V1168" s="237" t="str">
        <f t="shared" si="16"/>
        <v> </v>
      </c>
      <c r="W1168" s="83"/>
      <c r="X1168" s="83"/>
      <c r="Y1168" s="83"/>
      <c r="Z1168" s="83"/>
      <c r="AA1168" s="83"/>
      <c r="AB1168" s="83"/>
      <c r="AC1168" s="83"/>
      <c r="AD1168" s="83"/>
      <c r="AE1168" s="83"/>
    </row>
    <row r="1169">
      <c r="A1169" s="244">
        <v>14212.0</v>
      </c>
      <c r="B1169" s="245" t="s">
        <v>7626</v>
      </c>
      <c r="C1169" s="231" t="b">
        <v>1</v>
      </c>
      <c r="D1169" s="235">
        <v>44636.0</v>
      </c>
      <c r="E1169" s="236" t="str">
        <f t="shared" si="1"/>
        <v>#VALUE!</v>
      </c>
      <c r="F1169" s="236" t="str">
        <f t="shared" si="2"/>
        <v>#VALUE!</v>
      </c>
      <c r="G1169" s="236" t="str">
        <f t="shared" si="3"/>
        <v>OPI RX</v>
      </c>
      <c r="H1169" s="236" t="str">
        <f t="shared" si="4"/>
        <v>#VALUE!</v>
      </c>
      <c r="I1169" s="236" t="str">
        <f t="shared" si="5"/>
        <v>#VALUE!</v>
      </c>
      <c r="J1169" s="236" t="str">
        <f t="shared" si="6"/>
        <v>#VALUE!</v>
      </c>
      <c r="K1169" s="236" t="str">
        <f t="shared" si="7"/>
        <v>#VALUE!</v>
      </c>
      <c r="L1169" s="236" t="str">
        <f t="shared" si="8"/>
        <v>#VALUE!</v>
      </c>
      <c r="M1169" s="236" t="str">
        <f t="shared" si="9"/>
        <v>#VALUE!</v>
      </c>
      <c r="N1169" s="236" t="str">
        <f t="shared" si="10"/>
        <v>#VALUE!</v>
      </c>
      <c r="O1169" s="236" t="str">
        <f t="shared" si="11"/>
        <v>#VALUE!</v>
      </c>
      <c r="P1169" s="237" t="str">
        <f t="shared" si="12"/>
        <v>OPIOIDS</v>
      </c>
      <c r="Q1169" s="237" t="b">
        <v>1</v>
      </c>
      <c r="R1169" s="237" t="str">
        <f t="shared" si="37"/>
        <v>HIGH</v>
      </c>
      <c r="S1169" s="238">
        <v>44207.0</v>
      </c>
      <c r="T1169" s="243">
        <f t="shared" si="30"/>
        <v>44636</v>
      </c>
      <c r="U1169" s="237" t="str">
        <f t="shared" si="38"/>
        <v>DUE COMM</v>
      </c>
      <c r="V1169" s="237" t="str">
        <f t="shared" si="16"/>
        <v> </v>
      </c>
      <c r="W1169" s="83"/>
      <c r="X1169" s="83"/>
      <c r="Y1169" s="83"/>
      <c r="Z1169" s="83"/>
      <c r="AA1169" s="83"/>
      <c r="AB1169" s="83"/>
      <c r="AC1169" s="83"/>
      <c r="AD1169" s="83"/>
      <c r="AE1169" s="83"/>
    </row>
    <row r="1170">
      <c r="A1170" s="244">
        <v>14217.0</v>
      </c>
      <c r="B1170" s="246" t="s">
        <v>7576</v>
      </c>
      <c r="C1170" s="231" t="b">
        <v>1</v>
      </c>
      <c r="D1170" s="235">
        <v>44628.0</v>
      </c>
      <c r="E1170" s="236" t="str">
        <f t="shared" si="1"/>
        <v>#VALUE!</v>
      </c>
      <c r="F1170" s="236" t="str">
        <f t="shared" si="2"/>
        <v>#VALUE!</v>
      </c>
      <c r="G1170" s="236" t="str">
        <f t="shared" si="3"/>
        <v>#VALUE!</v>
      </c>
      <c r="H1170" s="236" t="str">
        <f t="shared" si="4"/>
        <v>#VALUE!</v>
      </c>
      <c r="I1170" s="236" t="str">
        <f t="shared" si="5"/>
        <v>#VALUE!</v>
      </c>
      <c r="J1170" s="236" t="str">
        <f t="shared" si="6"/>
        <v>#VALUE!</v>
      </c>
      <c r="K1170" s="236" t="str">
        <f t="shared" si="7"/>
        <v>#VALUE!</v>
      </c>
      <c r="L1170" s="236" t="str">
        <f t="shared" si="8"/>
        <v>#VALUE!</v>
      </c>
      <c r="M1170" s="236" t="str">
        <f t="shared" si="9"/>
        <v>#VALUE!</v>
      </c>
      <c r="N1170" s="236" t="str">
        <f t="shared" si="10"/>
        <v>#VALUE!</v>
      </c>
      <c r="O1170" s="236" t="str">
        <f t="shared" si="11"/>
        <v>#VALUE!</v>
      </c>
      <c r="P1170" s="237" t="str">
        <f t="shared" si="12"/>
        <v>NO RX</v>
      </c>
      <c r="Q1170" s="237" t="b">
        <v>0</v>
      </c>
      <c r="R1170" s="237" t="str">
        <f t="shared" si="37"/>
        <v>LOW</v>
      </c>
      <c r="S1170" s="238"/>
      <c r="T1170" s="243">
        <f t="shared" si="30"/>
        <v>44628</v>
      </c>
      <c r="U1170" s="237" t="str">
        <f t="shared" si="38"/>
        <v>DUE COMM</v>
      </c>
      <c r="V1170" s="237" t="str">
        <f t="shared" si="16"/>
        <v> </v>
      </c>
      <c r="W1170" s="83"/>
      <c r="X1170" s="83"/>
      <c r="Y1170" s="83"/>
      <c r="Z1170" s="83"/>
      <c r="AA1170" s="83"/>
      <c r="AB1170" s="83"/>
      <c r="AC1170" s="83"/>
      <c r="AD1170" s="83"/>
      <c r="AE1170" s="83"/>
    </row>
    <row r="1171">
      <c r="A1171" s="244">
        <v>14219.0</v>
      </c>
      <c r="B1171" s="245" t="s">
        <v>7569</v>
      </c>
      <c r="C1171" s="230" t="b">
        <v>1</v>
      </c>
      <c r="D1171" s="235">
        <v>44614.0</v>
      </c>
      <c r="E1171" s="236" t="str">
        <f t="shared" si="1"/>
        <v>#VALUE!</v>
      </c>
      <c r="F1171" s="236" t="str">
        <f t="shared" si="2"/>
        <v>#VALUE!</v>
      </c>
      <c r="G1171" s="236" t="str">
        <f t="shared" si="3"/>
        <v>OPI RX</v>
      </c>
      <c r="H1171" s="236" t="str">
        <f t="shared" si="4"/>
        <v>#VALUE!</v>
      </c>
      <c r="I1171" s="236" t="str">
        <f t="shared" si="5"/>
        <v>#VALUE!</v>
      </c>
      <c r="J1171" s="236" t="str">
        <f t="shared" si="6"/>
        <v>#VALUE!</v>
      </c>
      <c r="K1171" s="236" t="str">
        <f t="shared" si="7"/>
        <v>#VALUE!</v>
      </c>
      <c r="L1171" s="236" t="str">
        <f t="shared" si="8"/>
        <v>#VALUE!</v>
      </c>
      <c r="M1171" s="236" t="str">
        <f t="shared" si="9"/>
        <v>#VALUE!</v>
      </c>
      <c r="N1171" s="236" t="str">
        <f t="shared" si="10"/>
        <v>#VALUE!</v>
      </c>
      <c r="O1171" s="236" t="str">
        <f t="shared" si="11"/>
        <v>#VALUE!</v>
      </c>
      <c r="P1171" s="237" t="str">
        <f t="shared" si="12"/>
        <v>OPIOIDS</v>
      </c>
      <c r="Q1171" s="234" t="b">
        <v>1</v>
      </c>
      <c r="R1171" s="237" t="str">
        <f t="shared" si="37"/>
        <v>HIGH</v>
      </c>
      <c r="S1171" s="238">
        <v>44214.0</v>
      </c>
      <c r="T1171" s="243">
        <f t="shared" si="30"/>
        <v>44614</v>
      </c>
      <c r="U1171" s="237" t="str">
        <f t="shared" si="38"/>
        <v>DUE COMM</v>
      </c>
      <c r="V1171" s="237" t="str">
        <f t="shared" si="16"/>
        <v> </v>
      </c>
      <c r="W1171" s="83"/>
      <c r="X1171" s="83"/>
      <c r="Y1171" s="83"/>
      <c r="Z1171" s="83"/>
      <c r="AA1171" s="83"/>
      <c r="AB1171" s="83"/>
      <c r="AC1171" s="83"/>
      <c r="AD1171" s="83"/>
      <c r="AE1171" s="83"/>
    </row>
    <row r="1172">
      <c r="A1172" s="244">
        <v>14220.0</v>
      </c>
      <c r="B1172" s="245" t="s">
        <v>7616</v>
      </c>
      <c r="C1172" s="230" t="b">
        <v>0</v>
      </c>
      <c r="D1172" s="235" t="s">
        <v>7552</v>
      </c>
      <c r="E1172" s="236" t="str">
        <f t="shared" si="1"/>
        <v>#VALUE!</v>
      </c>
      <c r="F1172" s="236" t="str">
        <f t="shared" si="2"/>
        <v>#VALUE!</v>
      </c>
      <c r="G1172" s="236" t="str">
        <f t="shared" si="3"/>
        <v>#VALUE!</v>
      </c>
      <c r="H1172" s="236" t="str">
        <f t="shared" si="4"/>
        <v>#VALUE!</v>
      </c>
      <c r="I1172" s="236" t="str">
        <f t="shared" si="5"/>
        <v>#VALUE!</v>
      </c>
      <c r="J1172" s="236" t="str">
        <f t="shared" si="6"/>
        <v>#VALUE!</v>
      </c>
      <c r="K1172" s="236" t="str">
        <f t="shared" si="7"/>
        <v>#VALUE!</v>
      </c>
      <c r="L1172" s="236" t="str">
        <f t="shared" si="8"/>
        <v>#VALUE!</v>
      </c>
      <c r="M1172" s="236" t="str">
        <f t="shared" si="9"/>
        <v>OPI RX</v>
      </c>
      <c r="N1172" s="236" t="str">
        <f t="shared" si="10"/>
        <v>#VALUE!</v>
      </c>
      <c r="O1172" s="236" t="str">
        <f t="shared" si="11"/>
        <v>#VALUE!</v>
      </c>
      <c r="P1172" s="237" t="str">
        <f t="shared" si="12"/>
        <v>OPIOIDS</v>
      </c>
      <c r="Q1172" s="237" t="b">
        <v>0</v>
      </c>
      <c r="R1172" s="237" t="str">
        <f t="shared" si="37"/>
        <v>LOW</v>
      </c>
      <c r="S1172" s="238"/>
      <c r="T1172" s="238" t="str">
        <f t="shared" si="30"/>
        <v>  -  </v>
      </c>
      <c r="U1172" s="237" t="str">
        <f t="shared" si="38"/>
        <v>DUE COMM</v>
      </c>
      <c r="V1172" s="237" t="str">
        <f t="shared" si="16"/>
        <v> </v>
      </c>
      <c r="W1172" s="83"/>
      <c r="X1172" s="83"/>
      <c r="Y1172" s="83"/>
      <c r="Z1172" s="83"/>
      <c r="AA1172" s="83"/>
      <c r="AB1172" s="83"/>
      <c r="AC1172" s="83"/>
      <c r="AD1172" s="83"/>
      <c r="AE1172" s="83"/>
    </row>
    <row r="1173">
      <c r="A1173" s="244">
        <v>14221.0</v>
      </c>
      <c r="B1173" s="239" t="s">
        <v>7552</v>
      </c>
      <c r="C1173" s="230" t="b">
        <v>0</v>
      </c>
      <c r="D1173" s="235" t="s">
        <v>7552</v>
      </c>
      <c r="E1173" s="236" t="str">
        <f t="shared" si="1"/>
        <v>#VALUE!</v>
      </c>
      <c r="F1173" s="236" t="str">
        <f t="shared" si="2"/>
        <v>#VALUE!</v>
      </c>
      <c r="G1173" s="236" t="str">
        <f t="shared" si="3"/>
        <v>#VALUE!</v>
      </c>
      <c r="H1173" s="236" t="str">
        <f t="shared" si="4"/>
        <v>#VALUE!</v>
      </c>
      <c r="I1173" s="236" t="str">
        <f t="shared" si="5"/>
        <v>#VALUE!</v>
      </c>
      <c r="J1173" s="236" t="str">
        <f t="shared" si="6"/>
        <v>#VALUE!</v>
      </c>
      <c r="K1173" s="236" t="str">
        <f t="shared" si="7"/>
        <v>#VALUE!</v>
      </c>
      <c r="L1173" s="236" t="str">
        <f t="shared" si="8"/>
        <v>#VALUE!</v>
      </c>
      <c r="M1173" s="236" t="str">
        <f t="shared" si="9"/>
        <v>#VALUE!</v>
      </c>
      <c r="N1173" s="236" t="str">
        <f t="shared" si="10"/>
        <v>#VALUE!</v>
      </c>
      <c r="O1173" s="236" t="str">
        <f t="shared" si="11"/>
        <v>#VALUE!</v>
      </c>
      <c r="P1173" s="237" t="str">
        <f t="shared" si="12"/>
        <v>NO RX</v>
      </c>
      <c r="Q1173" s="237" t="b">
        <v>0</v>
      </c>
      <c r="R1173" s="237" t="str">
        <f t="shared" si="37"/>
        <v>LOW</v>
      </c>
      <c r="S1173" s="238"/>
      <c r="T1173" s="238" t="str">
        <f t="shared" si="30"/>
        <v>  -  </v>
      </c>
      <c r="U1173" s="237" t="str">
        <f t="shared" si="38"/>
        <v>DUE COMM</v>
      </c>
      <c r="V1173" s="237" t="str">
        <f t="shared" si="16"/>
        <v> </v>
      </c>
      <c r="W1173" s="83"/>
      <c r="X1173" s="83"/>
      <c r="Y1173" s="83"/>
      <c r="Z1173" s="83"/>
      <c r="AA1173" s="83"/>
      <c r="AB1173" s="83"/>
      <c r="AC1173" s="83"/>
      <c r="AD1173" s="83"/>
      <c r="AE1173" s="83"/>
    </row>
    <row r="1174">
      <c r="A1174" s="244">
        <v>14222.0</v>
      </c>
      <c r="B1174" s="245" t="s">
        <v>7575</v>
      </c>
      <c r="C1174" s="230" t="b">
        <v>0</v>
      </c>
      <c r="D1174" s="235" t="s">
        <v>7552</v>
      </c>
      <c r="E1174" s="236" t="str">
        <f t="shared" si="1"/>
        <v>#VALUE!</v>
      </c>
      <c r="F1174" s="236" t="str">
        <f t="shared" si="2"/>
        <v>OPI RX</v>
      </c>
      <c r="G1174" s="236" t="str">
        <f t="shared" si="3"/>
        <v>#VALUE!</v>
      </c>
      <c r="H1174" s="236" t="str">
        <f t="shared" si="4"/>
        <v>#VALUE!</v>
      </c>
      <c r="I1174" s="236" t="str">
        <f t="shared" si="5"/>
        <v>#VALUE!</v>
      </c>
      <c r="J1174" s="236" t="str">
        <f t="shared" si="6"/>
        <v>#VALUE!</v>
      </c>
      <c r="K1174" s="236" t="str">
        <f t="shared" si="7"/>
        <v>#VALUE!</v>
      </c>
      <c r="L1174" s="236" t="str">
        <f t="shared" si="8"/>
        <v>#VALUE!</v>
      </c>
      <c r="M1174" s="236" t="str">
        <f t="shared" si="9"/>
        <v>#VALUE!</v>
      </c>
      <c r="N1174" s="236" t="str">
        <f t="shared" si="10"/>
        <v>#VALUE!</v>
      </c>
      <c r="O1174" s="236" t="str">
        <f t="shared" si="11"/>
        <v>#VALUE!</v>
      </c>
      <c r="P1174" s="237" t="str">
        <f t="shared" si="12"/>
        <v>OPIOIDS</v>
      </c>
      <c r="Q1174" s="237" t="b">
        <v>0</v>
      </c>
      <c r="R1174" s="237" t="str">
        <f t="shared" si="37"/>
        <v>LOW</v>
      </c>
      <c r="S1174" s="238"/>
      <c r="T1174" s="238" t="str">
        <f t="shared" si="30"/>
        <v>  -  </v>
      </c>
      <c r="U1174" s="237" t="str">
        <f t="shared" si="38"/>
        <v>DUE COMM</v>
      </c>
      <c r="V1174" s="237" t="str">
        <f t="shared" si="16"/>
        <v> </v>
      </c>
      <c r="W1174" s="83"/>
      <c r="X1174" s="83"/>
      <c r="Y1174" s="83"/>
      <c r="Z1174" s="83"/>
      <c r="AA1174" s="83"/>
      <c r="AB1174" s="83"/>
      <c r="AC1174" s="83"/>
      <c r="AD1174" s="83"/>
      <c r="AE1174" s="83"/>
    </row>
    <row r="1175">
      <c r="A1175" s="244">
        <v>14225.0</v>
      </c>
      <c r="B1175" s="245" t="s">
        <v>7606</v>
      </c>
      <c r="C1175" s="231" t="b">
        <v>0</v>
      </c>
      <c r="D1175" s="235" t="s">
        <v>7552</v>
      </c>
      <c r="E1175" s="236" t="str">
        <f t="shared" si="1"/>
        <v>#VALUE!</v>
      </c>
      <c r="F1175" s="236" t="str">
        <f t="shared" si="2"/>
        <v>#VALUE!</v>
      </c>
      <c r="G1175" s="236" t="str">
        <f t="shared" si="3"/>
        <v>#VALUE!</v>
      </c>
      <c r="H1175" s="236" t="str">
        <f t="shared" si="4"/>
        <v>#VALUE!</v>
      </c>
      <c r="I1175" s="236" t="str">
        <f t="shared" si="5"/>
        <v>#VALUE!</v>
      </c>
      <c r="J1175" s="236" t="str">
        <f t="shared" si="6"/>
        <v>#VALUE!</v>
      </c>
      <c r="K1175" s="236" t="str">
        <f t="shared" si="7"/>
        <v>#VALUE!</v>
      </c>
      <c r="L1175" s="236" t="str">
        <f t="shared" si="8"/>
        <v>#VALUE!</v>
      </c>
      <c r="M1175" s="236" t="str">
        <f t="shared" si="9"/>
        <v>OPI RX</v>
      </c>
      <c r="N1175" s="236" t="str">
        <f t="shared" si="10"/>
        <v>#VALUE!</v>
      </c>
      <c r="O1175" s="236" t="str">
        <f t="shared" si="11"/>
        <v>#VALUE!</v>
      </c>
      <c r="P1175" s="237" t="str">
        <f t="shared" si="12"/>
        <v>OPIOIDS</v>
      </c>
      <c r="Q1175" s="237" t="b">
        <v>0</v>
      </c>
      <c r="R1175" s="237" t="str">
        <f t="shared" si="37"/>
        <v>LOW</v>
      </c>
      <c r="S1175" s="238"/>
      <c r="T1175" s="238" t="str">
        <f t="shared" si="30"/>
        <v>  -  </v>
      </c>
      <c r="U1175" s="237" t="str">
        <f t="shared" si="38"/>
        <v>DUE COMM</v>
      </c>
      <c r="V1175" s="237" t="str">
        <f t="shared" si="16"/>
        <v> </v>
      </c>
      <c r="W1175" s="83"/>
      <c r="X1175" s="83"/>
      <c r="Y1175" s="83"/>
      <c r="Z1175" s="83"/>
      <c r="AA1175" s="83"/>
      <c r="AB1175" s="83"/>
      <c r="AC1175" s="83"/>
      <c r="AD1175" s="83"/>
      <c r="AE1175" s="83"/>
    </row>
    <row r="1176">
      <c r="A1176" s="244">
        <v>14226.0</v>
      </c>
      <c r="B1176" s="239" t="s">
        <v>7552</v>
      </c>
      <c r="C1176" s="231" t="b">
        <v>0</v>
      </c>
      <c r="D1176" s="235" t="s">
        <v>7552</v>
      </c>
      <c r="E1176" s="236" t="str">
        <f t="shared" si="1"/>
        <v>#VALUE!</v>
      </c>
      <c r="F1176" s="236" t="str">
        <f t="shared" si="2"/>
        <v>#VALUE!</v>
      </c>
      <c r="G1176" s="236" t="str">
        <f t="shared" si="3"/>
        <v>#VALUE!</v>
      </c>
      <c r="H1176" s="236" t="str">
        <f t="shared" si="4"/>
        <v>#VALUE!</v>
      </c>
      <c r="I1176" s="236" t="str">
        <f t="shared" si="5"/>
        <v>#VALUE!</v>
      </c>
      <c r="J1176" s="236" t="str">
        <f t="shared" si="6"/>
        <v>#VALUE!</v>
      </c>
      <c r="K1176" s="236" t="str">
        <f t="shared" si="7"/>
        <v>#VALUE!</v>
      </c>
      <c r="L1176" s="236" t="str">
        <f t="shared" si="8"/>
        <v>#VALUE!</v>
      </c>
      <c r="M1176" s="236" t="str">
        <f t="shared" si="9"/>
        <v>#VALUE!</v>
      </c>
      <c r="N1176" s="236" t="str">
        <f t="shared" si="10"/>
        <v>#VALUE!</v>
      </c>
      <c r="O1176" s="236" t="str">
        <f t="shared" si="11"/>
        <v>#VALUE!</v>
      </c>
      <c r="P1176" s="237" t="str">
        <f t="shared" si="12"/>
        <v>NO RX</v>
      </c>
      <c r="Q1176" s="237" t="b">
        <v>0</v>
      </c>
      <c r="R1176" s="237" t="str">
        <f t="shared" si="37"/>
        <v>LOW</v>
      </c>
      <c r="S1176" s="238"/>
      <c r="T1176" s="238" t="str">
        <f t="shared" si="30"/>
        <v>  -  </v>
      </c>
      <c r="U1176" s="237" t="str">
        <f t="shared" si="38"/>
        <v>DUE COMM</v>
      </c>
      <c r="V1176" s="237" t="str">
        <f t="shared" si="16"/>
        <v> </v>
      </c>
      <c r="W1176" s="83"/>
      <c r="X1176" s="83"/>
      <c r="Y1176" s="83"/>
      <c r="Z1176" s="83"/>
      <c r="AA1176" s="83"/>
      <c r="AB1176" s="83"/>
      <c r="AC1176" s="83"/>
      <c r="AD1176" s="83"/>
      <c r="AE1176" s="83"/>
    </row>
    <row r="1177">
      <c r="A1177" s="244">
        <v>14229.0</v>
      </c>
      <c r="B1177" s="245" t="s">
        <v>7973</v>
      </c>
      <c r="C1177" s="231" t="b">
        <v>1</v>
      </c>
      <c r="D1177" s="235">
        <v>44620.0</v>
      </c>
      <c r="E1177" s="236" t="str">
        <f t="shared" si="1"/>
        <v>#VALUE!</v>
      </c>
      <c r="F1177" s="236" t="str">
        <f t="shared" si="2"/>
        <v>#VALUE!</v>
      </c>
      <c r="G1177" s="236" t="str">
        <f t="shared" si="3"/>
        <v>#VALUE!</v>
      </c>
      <c r="H1177" s="236" t="str">
        <f t="shared" si="4"/>
        <v>OPI RX</v>
      </c>
      <c r="I1177" s="236" t="str">
        <f t="shared" si="5"/>
        <v>#VALUE!</v>
      </c>
      <c r="J1177" s="236" t="str">
        <f t="shared" si="6"/>
        <v>#VALUE!</v>
      </c>
      <c r="K1177" s="236" t="str">
        <f t="shared" si="7"/>
        <v>#VALUE!</v>
      </c>
      <c r="L1177" s="236" t="str">
        <f t="shared" si="8"/>
        <v>#VALUE!</v>
      </c>
      <c r="M1177" s="236" t="str">
        <f t="shared" si="9"/>
        <v>OPI RX</v>
      </c>
      <c r="N1177" s="236" t="str">
        <f t="shared" si="10"/>
        <v>#VALUE!</v>
      </c>
      <c r="O1177" s="236" t="str">
        <f t="shared" si="11"/>
        <v>#VALUE!</v>
      </c>
      <c r="P1177" s="237" t="str">
        <f t="shared" si="12"/>
        <v>OPIOIDS</v>
      </c>
      <c r="Q1177" s="237" t="b">
        <v>1</v>
      </c>
      <c r="R1177" s="237" t="str">
        <f t="shared" si="37"/>
        <v>HIGH</v>
      </c>
      <c r="S1177" s="238">
        <v>44209.0</v>
      </c>
      <c r="T1177" s="243">
        <f t="shared" si="30"/>
        <v>44620</v>
      </c>
      <c r="U1177" s="237" t="str">
        <f t="shared" si="38"/>
        <v>DUE COMM</v>
      </c>
      <c r="V1177" s="237" t="str">
        <f t="shared" si="16"/>
        <v> </v>
      </c>
      <c r="W1177" s="83"/>
      <c r="X1177" s="83"/>
      <c r="Y1177" s="83"/>
      <c r="Z1177" s="83"/>
      <c r="AA1177" s="83"/>
      <c r="AB1177" s="83"/>
      <c r="AC1177" s="83"/>
      <c r="AD1177" s="83"/>
      <c r="AE1177" s="83"/>
    </row>
    <row r="1178">
      <c r="A1178" s="244">
        <v>14230.0</v>
      </c>
      <c r="B1178" s="239" t="s">
        <v>7552</v>
      </c>
      <c r="C1178" s="230" t="b">
        <v>0</v>
      </c>
      <c r="D1178" s="235" t="s">
        <v>7552</v>
      </c>
      <c r="E1178" s="236" t="str">
        <f t="shared" si="1"/>
        <v>#VALUE!</v>
      </c>
      <c r="F1178" s="236" t="str">
        <f t="shared" si="2"/>
        <v>#VALUE!</v>
      </c>
      <c r="G1178" s="236" t="str">
        <f t="shared" si="3"/>
        <v>#VALUE!</v>
      </c>
      <c r="H1178" s="236" t="str">
        <f t="shared" si="4"/>
        <v>#VALUE!</v>
      </c>
      <c r="I1178" s="236" t="str">
        <f t="shared" si="5"/>
        <v>#VALUE!</v>
      </c>
      <c r="J1178" s="236" t="str">
        <f t="shared" si="6"/>
        <v>#VALUE!</v>
      </c>
      <c r="K1178" s="236" t="str">
        <f t="shared" si="7"/>
        <v>#VALUE!</v>
      </c>
      <c r="L1178" s="236" t="str">
        <f t="shared" si="8"/>
        <v>#VALUE!</v>
      </c>
      <c r="M1178" s="236" t="str">
        <f t="shared" si="9"/>
        <v>#VALUE!</v>
      </c>
      <c r="N1178" s="236" t="str">
        <f t="shared" si="10"/>
        <v>#VALUE!</v>
      </c>
      <c r="O1178" s="236" t="str">
        <f t="shared" si="11"/>
        <v>#VALUE!</v>
      </c>
      <c r="P1178" s="237" t="str">
        <f t="shared" si="12"/>
        <v>NO RX</v>
      </c>
      <c r="Q1178" s="237" t="b">
        <v>0</v>
      </c>
      <c r="R1178" s="237" t="str">
        <f t="shared" si="37"/>
        <v>LOW</v>
      </c>
      <c r="S1178" s="238"/>
      <c r="T1178" s="238" t="str">
        <f t="shared" si="30"/>
        <v>  -  </v>
      </c>
      <c r="U1178" s="237" t="str">
        <f t="shared" si="38"/>
        <v>DUE COMM</v>
      </c>
      <c r="V1178" s="237" t="str">
        <f t="shared" si="16"/>
        <v> </v>
      </c>
      <c r="W1178" s="83"/>
      <c r="X1178" s="83"/>
      <c r="Y1178" s="83"/>
      <c r="Z1178" s="83"/>
      <c r="AA1178" s="83"/>
      <c r="AB1178" s="83"/>
      <c r="AC1178" s="83"/>
      <c r="AD1178" s="83"/>
      <c r="AE1178" s="83"/>
    </row>
    <row r="1179">
      <c r="A1179" s="244">
        <v>14232.0</v>
      </c>
      <c r="B1179" s="245" t="s">
        <v>7974</v>
      </c>
      <c r="C1179" s="231" t="b">
        <v>0</v>
      </c>
      <c r="D1179" s="235" t="s">
        <v>7552</v>
      </c>
      <c r="E1179" s="236" t="str">
        <f t="shared" si="1"/>
        <v>#VALUE!</v>
      </c>
      <c r="F1179" s="236" t="str">
        <f t="shared" si="2"/>
        <v>#VALUE!</v>
      </c>
      <c r="G1179" s="236" t="str">
        <f t="shared" si="3"/>
        <v>#VALUE!</v>
      </c>
      <c r="H1179" s="236" t="str">
        <f t="shared" si="4"/>
        <v>#VALUE!</v>
      </c>
      <c r="I1179" s="236" t="str">
        <f t="shared" si="5"/>
        <v>#VALUE!</v>
      </c>
      <c r="J1179" s="236" t="str">
        <f t="shared" si="6"/>
        <v>#VALUE!</v>
      </c>
      <c r="K1179" s="236" t="str">
        <f t="shared" si="7"/>
        <v>#VALUE!</v>
      </c>
      <c r="L1179" s="236" t="str">
        <f t="shared" si="8"/>
        <v>#VALUE!</v>
      </c>
      <c r="M1179" s="236" t="str">
        <f t="shared" si="9"/>
        <v>#VALUE!</v>
      </c>
      <c r="N1179" s="236" t="str">
        <f t="shared" si="10"/>
        <v>#VALUE!</v>
      </c>
      <c r="O1179" s="236" t="str">
        <f t="shared" si="11"/>
        <v>#VALUE!</v>
      </c>
      <c r="P1179" s="237" t="str">
        <f t="shared" si="12"/>
        <v>NO RX</v>
      </c>
      <c r="Q1179" s="237" t="b">
        <v>0</v>
      </c>
      <c r="R1179" s="237" t="str">
        <f t="shared" si="37"/>
        <v>LOW</v>
      </c>
      <c r="S1179" s="238"/>
      <c r="T1179" s="238" t="str">
        <f t="shared" si="30"/>
        <v>  -  </v>
      </c>
      <c r="U1179" s="237" t="str">
        <f t="shared" si="38"/>
        <v>DUE COMM</v>
      </c>
      <c r="V1179" s="237" t="str">
        <f t="shared" si="16"/>
        <v> </v>
      </c>
      <c r="W1179" s="83"/>
      <c r="X1179" s="83"/>
      <c r="Y1179" s="83"/>
      <c r="Z1179" s="83"/>
      <c r="AA1179" s="83"/>
      <c r="AB1179" s="83"/>
      <c r="AC1179" s="83"/>
      <c r="AD1179" s="83"/>
      <c r="AE1179" s="83"/>
    </row>
    <row r="1180">
      <c r="A1180" s="233">
        <v>14233.0</v>
      </c>
      <c r="B1180" s="239" t="s">
        <v>7552</v>
      </c>
      <c r="C1180" s="230" t="b">
        <v>0</v>
      </c>
      <c r="D1180" s="235" t="s">
        <v>7552</v>
      </c>
      <c r="E1180" s="236" t="str">
        <f t="shared" si="1"/>
        <v>#VALUE!</v>
      </c>
      <c r="F1180" s="236" t="str">
        <f t="shared" si="2"/>
        <v>#VALUE!</v>
      </c>
      <c r="G1180" s="236" t="str">
        <f t="shared" si="3"/>
        <v>#VALUE!</v>
      </c>
      <c r="H1180" s="236" t="str">
        <f t="shared" si="4"/>
        <v>#VALUE!</v>
      </c>
      <c r="I1180" s="236" t="str">
        <f t="shared" si="5"/>
        <v>#VALUE!</v>
      </c>
      <c r="J1180" s="236" t="str">
        <f t="shared" si="6"/>
        <v>#VALUE!</v>
      </c>
      <c r="K1180" s="236" t="str">
        <f t="shared" si="7"/>
        <v>#VALUE!</v>
      </c>
      <c r="L1180" s="236" t="str">
        <f t="shared" si="8"/>
        <v>#VALUE!</v>
      </c>
      <c r="M1180" s="236" t="str">
        <f t="shared" si="9"/>
        <v>#VALUE!</v>
      </c>
      <c r="N1180" s="236" t="str">
        <f t="shared" si="10"/>
        <v>#VALUE!</v>
      </c>
      <c r="O1180" s="236" t="str">
        <f t="shared" si="11"/>
        <v>#VALUE!</v>
      </c>
      <c r="P1180" s="237" t="str">
        <f t="shared" si="12"/>
        <v>NO RX</v>
      </c>
      <c r="Q1180" s="237" t="b">
        <v>0</v>
      </c>
      <c r="R1180" s="237" t="str">
        <f t="shared" si="37"/>
        <v>LOW</v>
      </c>
      <c r="S1180" s="238"/>
      <c r="T1180" s="238" t="str">
        <f t="shared" si="30"/>
        <v>  -  </v>
      </c>
      <c r="U1180" s="237" t="str">
        <f t="shared" si="38"/>
        <v>DUE COMM</v>
      </c>
      <c r="V1180" s="237" t="str">
        <f t="shared" si="16"/>
        <v> </v>
      </c>
      <c r="W1180" s="83"/>
      <c r="X1180" s="83"/>
      <c r="Y1180" s="83"/>
      <c r="Z1180" s="83"/>
      <c r="AA1180" s="83"/>
      <c r="AB1180" s="83"/>
      <c r="AC1180" s="83"/>
      <c r="AD1180" s="83"/>
      <c r="AE1180" s="83"/>
    </row>
    <row r="1181">
      <c r="A1181" s="233">
        <v>14236.0</v>
      </c>
      <c r="B1181" s="234" t="s">
        <v>7975</v>
      </c>
      <c r="C1181" s="231" t="b">
        <v>1</v>
      </c>
      <c r="D1181" s="243">
        <v>44496.0</v>
      </c>
      <c r="E1181" s="236" t="str">
        <f t="shared" si="1"/>
        <v>OPI RX</v>
      </c>
      <c r="F1181" s="236" t="str">
        <f t="shared" si="2"/>
        <v>#VALUE!</v>
      </c>
      <c r="G1181" s="236" t="str">
        <f t="shared" si="3"/>
        <v>#VALUE!</v>
      </c>
      <c r="H1181" s="236" t="str">
        <f t="shared" si="4"/>
        <v>OPI RX</v>
      </c>
      <c r="I1181" s="236" t="str">
        <f t="shared" si="5"/>
        <v>#VALUE!</v>
      </c>
      <c r="J1181" s="236" t="str">
        <f t="shared" si="6"/>
        <v>#VALUE!</v>
      </c>
      <c r="K1181" s="236" t="str">
        <f t="shared" si="7"/>
        <v>#VALUE!</v>
      </c>
      <c r="L1181" s="236" t="str">
        <f t="shared" si="8"/>
        <v>#VALUE!</v>
      </c>
      <c r="M1181" s="236" t="str">
        <f t="shared" si="9"/>
        <v>#VALUE!</v>
      </c>
      <c r="N1181" s="236" t="str">
        <f t="shared" si="10"/>
        <v>#VALUE!</v>
      </c>
      <c r="O1181" s="236" t="str">
        <f t="shared" si="11"/>
        <v>#VALUE!</v>
      </c>
      <c r="P1181" s="237" t="str">
        <f t="shared" si="12"/>
        <v>OPIOIDS</v>
      </c>
      <c r="Q1181" s="237" t="b">
        <v>0</v>
      </c>
      <c r="R1181" s="237" t="str">
        <f t="shared" si="37"/>
        <v>LOW</v>
      </c>
      <c r="S1181" s="238">
        <v>44222.0</v>
      </c>
      <c r="T1181" s="243">
        <f t="shared" si="30"/>
        <v>44496</v>
      </c>
      <c r="U1181" s="237" t="str">
        <f t="shared" si="38"/>
        <v>DUE COMM</v>
      </c>
      <c r="V1181" s="237" t="str">
        <f t="shared" si="16"/>
        <v> </v>
      </c>
      <c r="W1181" s="83"/>
      <c r="X1181" s="83"/>
      <c r="Y1181" s="83"/>
      <c r="Z1181" s="83"/>
      <c r="AA1181" s="83"/>
      <c r="AB1181" s="83"/>
      <c r="AC1181" s="83"/>
      <c r="AD1181" s="83"/>
      <c r="AE1181" s="83"/>
    </row>
    <row r="1182">
      <c r="A1182" s="244">
        <v>14238.0</v>
      </c>
      <c r="B1182" s="239" t="s">
        <v>7552</v>
      </c>
      <c r="C1182" s="231" t="b">
        <v>0</v>
      </c>
      <c r="D1182" s="235" t="s">
        <v>7552</v>
      </c>
      <c r="E1182" s="236" t="str">
        <f t="shared" si="1"/>
        <v>#VALUE!</v>
      </c>
      <c r="F1182" s="236" t="str">
        <f t="shared" si="2"/>
        <v>#VALUE!</v>
      </c>
      <c r="G1182" s="236" t="str">
        <f t="shared" si="3"/>
        <v>#VALUE!</v>
      </c>
      <c r="H1182" s="236" t="str">
        <f t="shared" si="4"/>
        <v>#VALUE!</v>
      </c>
      <c r="I1182" s="236" t="str">
        <f t="shared" si="5"/>
        <v>#VALUE!</v>
      </c>
      <c r="J1182" s="236" t="str">
        <f t="shared" si="6"/>
        <v>#VALUE!</v>
      </c>
      <c r="K1182" s="236" t="str">
        <f t="shared" si="7"/>
        <v>#VALUE!</v>
      </c>
      <c r="L1182" s="236" t="str">
        <f t="shared" si="8"/>
        <v>#VALUE!</v>
      </c>
      <c r="M1182" s="236" t="str">
        <f t="shared" si="9"/>
        <v>#VALUE!</v>
      </c>
      <c r="N1182" s="236" t="str">
        <f t="shared" si="10"/>
        <v>#VALUE!</v>
      </c>
      <c r="O1182" s="236" t="str">
        <f t="shared" si="11"/>
        <v>#VALUE!</v>
      </c>
      <c r="P1182" s="237" t="str">
        <f t="shared" si="12"/>
        <v>NO RX</v>
      </c>
      <c r="Q1182" s="237" t="b">
        <v>0</v>
      </c>
      <c r="R1182" s="237" t="str">
        <f t="shared" si="37"/>
        <v>LOW</v>
      </c>
      <c r="S1182" s="238"/>
      <c r="T1182" s="238" t="str">
        <f t="shared" si="30"/>
        <v>  -  </v>
      </c>
      <c r="U1182" s="237" t="str">
        <f t="shared" si="38"/>
        <v>DUE COMM</v>
      </c>
      <c r="V1182" s="237" t="str">
        <f t="shared" si="16"/>
        <v> </v>
      </c>
      <c r="W1182" s="83"/>
      <c r="X1182" s="83"/>
      <c r="Y1182" s="83"/>
      <c r="Z1182" s="83"/>
      <c r="AA1182" s="83"/>
      <c r="AB1182" s="83"/>
      <c r="AC1182" s="83"/>
      <c r="AD1182" s="83"/>
      <c r="AE1182" s="83"/>
    </row>
    <row r="1183">
      <c r="A1183" s="233">
        <v>14239.0</v>
      </c>
      <c r="B1183" s="234" t="s">
        <v>7555</v>
      </c>
      <c r="C1183" s="231" t="b">
        <v>0</v>
      </c>
      <c r="D1183" s="235" t="s">
        <v>7552</v>
      </c>
      <c r="E1183" s="236" t="str">
        <f t="shared" si="1"/>
        <v>#VALUE!</v>
      </c>
      <c r="F1183" s="236" t="str">
        <f t="shared" si="2"/>
        <v>OPI RX</v>
      </c>
      <c r="G1183" s="236" t="str">
        <f t="shared" si="3"/>
        <v>#VALUE!</v>
      </c>
      <c r="H1183" s="236" t="str">
        <f t="shared" si="4"/>
        <v>#VALUE!</v>
      </c>
      <c r="I1183" s="236" t="str">
        <f t="shared" si="5"/>
        <v>#VALUE!</v>
      </c>
      <c r="J1183" s="236" t="str">
        <f t="shared" si="6"/>
        <v>#VALUE!</v>
      </c>
      <c r="K1183" s="236" t="str">
        <f t="shared" si="7"/>
        <v>#VALUE!</v>
      </c>
      <c r="L1183" s="236" t="str">
        <f t="shared" si="8"/>
        <v>#VALUE!</v>
      </c>
      <c r="M1183" s="236" t="str">
        <f t="shared" si="9"/>
        <v>#VALUE!</v>
      </c>
      <c r="N1183" s="236" t="str">
        <f t="shared" si="10"/>
        <v>#VALUE!</v>
      </c>
      <c r="O1183" s="236" t="str">
        <f t="shared" si="11"/>
        <v>#VALUE!</v>
      </c>
      <c r="P1183" s="237" t="str">
        <f t="shared" si="12"/>
        <v>OPIOIDS</v>
      </c>
      <c r="Q1183" s="234" t="b">
        <v>1</v>
      </c>
      <c r="R1183" s="237" t="str">
        <f t="shared" si="37"/>
        <v>HIGH</v>
      </c>
      <c r="S1183" s="238"/>
      <c r="T1183" s="238" t="str">
        <f t="shared" si="30"/>
        <v>  -  </v>
      </c>
      <c r="U1183" s="237" t="str">
        <f t="shared" si="38"/>
        <v>DUE COMM</v>
      </c>
      <c r="V1183" s="237" t="str">
        <f t="shared" si="16"/>
        <v> </v>
      </c>
      <c r="W1183" s="83"/>
      <c r="X1183" s="83"/>
      <c r="Y1183" s="83"/>
      <c r="Z1183" s="83"/>
      <c r="AA1183" s="83"/>
      <c r="AB1183" s="83"/>
      <c r="AC1183" s="83"/>
      <c r="AD1183" s="83"/>
      <c r="AE1183" s="83"/>
    </row>
    <row r="1184">
      <c r="A1184" s="244">
        <v>14240.0</v>
      </c>
      <c r="B1184" s="245" t="s">
        <v>7556</v>
      </c>
      <c r="C1184" s="231" t="b">
        <v>0</v>
      </c>
      <c r="D1184" s="235" t="s">
        <v>7552</v>
      </c>
      <c r="E1184" s="236" t="str">
        <f t="shared" si="1"/>
        <v>OPI RX</v>
      </c>
      <c r="F1184" s="236" t="str">
        <f t="shared" si="2"/>
        <v>#VALUE!</v>
      </c>
      <c r="G1184" s="236" t="str">
        <f t="shared" si="3"/>
        <v>#VALUE!</v>
      </c>
      <c r="H1184" s="236" t="str">
        <f t="shared" si="4"/>
        <v>#VALUE!</v>
      </c>
      <c r="I1184" s="236" t="str">
        <f t="shared" si="5"/>
        <v>#VALUE!</v>
      </c>
      <c r="J1184" s="236" t="str">
        <f t="shared" si="6"/>
        <v>#VALUE!</v>
      </c>
      <c r="K1184" s="236" t="str">
        <f t="shared" si="7"/>
        <v>#VALUE!</v>
      </c>
      <c r="L1184" s="236" t="str">
        <f t="shared" si="8"/>
        <v>#VALUE!</v>
      </c>
      <c r="M1184" s="236" t="str">
        <f t="shared" si="9"/>
        <v>#VALUE!</v>
      </c>
      <c r="N1184" s="236" t="str">
        <f t="shared" si="10"/>
        <v>#VALUE!</v>
      </c>
      <c r="O1184" s="236" t="str">
        <f t="shared" si="11"/>
        <v>#VALUE!</v>
      </c>
      <c r="P1184" s="237" t="str">
        <f t="shared" si="12"/>
        <v>OPIOIDS</v>
      </c>
      <c r="Q1184" s="237" t="b">
        <v>0</v>
      </c>
      <c r="R1184" s="237" t="str">
        <f t="shared" si="37"/>
        <v>LOW</v>
      </c>
      <c r="S1184" s="238"/>
      <c r="T1184" s="238" t="str">
        <f t="shared" si="30"/>
        <v>  -  </v>
      </c>
      <c r="U1184" s="237" t="str">
        <f t="shared" si="38"/>
        <v>DUE COMM</v>
      </c>
      <c r="V1184" s="237" t="str">
        <f t="shared" si="16"/>
        <v> </v>
      </c>
      <c r="W1184" s="83"/>
      <c r="X1184" s="83"/>
      <c r="Y1184" s="83"/>
      <c r="Z1184" s="83"/>
      <c r="AA1184" s="83"/>
      <c r="AB1184" s="83"/>
      <c r="AC1184" s="83"/>
      <c r="AD1184" s="83"/>
      <c r="AE1184" s="83"/>
    </row>
    <row r="1185">
      <c r="A1185" s="244">
        <v>14241.0</v>
      </c>
      <c r="B1185" s="239" t="s">
        <v>7552</v>
      </c>
      <c r="C1185" s="231" t="b">
        <v>0</v>
      </c>
      <c r="D1185" s="235" t="s">
        <v>7552</v>
      </c>
      <c r="E1185" s="236" t="str">
        <f t="shared" si="1"/>
        <v>#VALUE!</v>
      </c>
      <c r="F1185" s="236" t="str">
        <f t="shared" si="2"/>
        <v>#VALUE!</v>
      </c>
      <c r="G1185" s="236" t="str">
        <f t="shared" si="3"/>
        <v>#VALUE!</v>
      </c>
      <c r="H1185" s="236" t="str">
        <f t="shared" si="4"/>
        <v>#VALUE!</v>
      </c>
      <c r="I1185" s="236" t="str">
        <f t="shared" si="5"/>
        <v>#VALUE!</v>
      </c>
      <c r="J1185" s="236" t="str">
        <f t="shared" si="6"/>
        <v>#VALUE!</v>
      </c>
      <c r="K1185" s="236" t="str">
        <f t="shared" si="7"/>
        <v>#VALUE!</v>
      </c>
      <c r="L1185" s="236" t="str">
        <f t="shared" si="8"/>
        <v>#VALUE!</v>
      </c>
      <c r="M1185" s="236" t="str">
        <f t="shared" si="9"/>
        <v>#VALUE!</v>
      </c>
      <c r="N1185" s="236" t="str">
        <f t="shared" si="10"/>
        <v>#VALUE!</v>
      </c>
      <c r="O1185" s="236" t="str">
        <f t="shared" si="11"/>
        <v>#VALUE!</v>
      </c>
      <c r="P1185" s="237" t="str">
        <f t="shared" si="12"/>
        <v>NO RX</v>
      </c>
      <c r="Q1185" s="237" t="b">
        <v>0</v>
      </c>
      <c r="R1185" s="237" t="str">
        <f t="shared" si="37"/>
        <v>LOW</v>
      </c>
      <c r="S1185" s="238"/>
      <c r="T1185" s="238" t="str">
        <f t="shared" si="30"/>
        <v>  -  </v>
      </c>
      <c r="U1185" s="237" t="str">
        <f t="shared" si="38"/>
        <v>DUE COMM</v>
      </c>
      <c r="V1185" s="237" t="str">
        <f t="shared" si="16"/>
        <v> </v>
      </c>
      <c r="W1185" s="83"/>
      <c r="X1185" s="83"/>
      <c r="Y1185" s="83"/>
      <c r="Z1185" s="83"/>
      <c r="AA1185" s="83"/>
      <c r="AB1185" s="83"/>
      <c r="AC1185" s="83"/>
      <c r="AD1185" s="83"/>
      <c r="AE1185" s="83"/>
    </row>
    <row r="1186">
      <c r="A1186" s="244">
        <v>14242.0</v>
      </c>
      <c r="B1186" s="239" t="s">
        <v>7552</v>
      </c>
      <c r="C1186" s="231" t="b">
        <v>1</v>
      </c>
      <c r="D1186" s="243">
        <v>44480.0</v>
      </c>
      <c r="E1186" s="236" t="str">
        <f t="shared" si="1"/>
        <v>#VALUE!</v>
      </c>
      <c r="F1186" s="236" t="str">
        <f t="shared" si="2"/>
        <v>#VALUE!</v>
      </c>
      <c r="G1186" s="236" t="str">
        <f t="shared" si="3"/>
        <v>#VALUE!</v>
      </c>
      <c r="H1186" s="236" t="str">
        <f t="shared" si="4"/>
        <v>#VALUE!</v>
      </c>
      <c r="I1186" s="236" t="str">
        <f t="shared" si="5"/>
        <v>#VALUE!</v>
      </c>
      <c r="J1186" s="236" t="str">
        <f t="shared" si="6"/>
        <v>#VALUE!</v>
      </c>
      <c r="K1186" s="236" t="str">
        <f t="shared" si="7"/>
        <v>#VALUE!</v>
      </c>
      <c r="L1186" s="236" t="str">
        <f t="shared" si="8"/>
        <v>#VALUE!</v>
      </c>
      <c r="M1186" s="236" t="str">
        <f t="shared" si="9"/>
        <v>#VALUE!</v>
      </c>
      <c r="N1186" s="236" t="str">
        <f t="shared" si="10"/>
        <v>#VALUE!</v>
      </c>
      <c r="O1186" s="236" t="str">
        <f t="shared" si="11"/>
        <v>#VALUE!</v>
      </c>
      <c r="P1186" s="237" t="str">
        <f t="shared" si="12"/>
        <v>NO RX</v>
      </c>
      <c r="Q1186" s="237" t="b">
        <v>0</v>
      </c>
      <c r="R1186" s="237" t="str">
        <f t="shared" si="37"/>
        <v>LOW</v>
      </c>
      <c r="S1186" s="238">
        <v>44257.0</v>
      </c>
      <c r="T1186" s="243">
        <f t="shared" si="30"/>
        <v>44480</v>
      </c>
      <c r="U1186" s="237" t="str">
        <f t="shared" si="38"/>
        <v>DUE COMM</v>
      </c>
      <c r="V1186" s="237" t="str">
        <f t="shared" si="16"/>
        <v> </v>
      </c>
      <c r="W1186" s="83"/>
      <c r="X1186" s="83"/>
      <c r="Y1186" s="83"/>
      <c r="Z1186" s="83"/>
      <c r="AA1186" s="83"/>
      <c r="AB1186" s="83"/>
      <c r="AC1186" s="83"/>
      <c r="AD1186" s="83"/>
      <c r="AE1186" s="83"/>
    </row>
    <row r="1187">
      <c r="A1187" s="244">
        <v>14243.0</v>
      </c>
      <c r="B1187" s="239" t="s">
        <v>7705</v>
      </c>
      <c r="C1187" s="230" t="b">
        <v>1</v>
      </c>
      <c r="D1187" s="235">
        <v>44586.0</v>
      </c>
      <c r="E1187" s="236" t="str">
        <f t="shared" si="1"/>
        <v>#VALUE!</v>
      </c>
      <c r="F1187" s="236" t="str">
        <f t="shared" si="2"/>
        <v>#VALUE!</v>
      </c>
      <c r="G1187" s="236" t="str">
        <f t="shared" si="3"/>
        <v>#VALUE!</v>
      </c>
      <c r="H1187" s="236" t="str">
        <f t="shared" si="4"/>
        <v>#VALUE!</v>
      </c>
      <c r="I1187" s="236" t="str">
        <f t="shared" si="5"/>
        <v>#VALUE!</v>
      </c>
      <c r="J1187" s="236" t="str">
        <f t="shared" si="6"/>
        <v>#VALUE!</v>
      </c>
      <c r="K1187" s="236" t="str">
        <f t="shared" si="7"/>
        <v>#VALUE!</v>
      </c>
      <c r="L1187" s="236" t="str">
        <f t="shared" si="8"/>
        <v>#VALUE!</v>
      </c>
      <c r="M1187" s="236" t="str">
        <f t="shared" si="9"/>
        <v>#VALUE!</v>
      </c>
      <c r="N1187" s="236" t="str">
        <f t="shared" si="10"/>
        <v>#VALUE!</v>
      </c>
      <c r="O1187" s="236" t="str">
        <f t="shared" si="11"/>
        <v>#VALUE!</v>
      </c>
      <c r="P1187" s="237" t="str">
        <f t="shared" si="12"/>
        <v>NO RX</v>
      </c>
      <c r="Q1187" s="234" t="b">
        <v>0</v>
      </c>
      <c r="R1187" s="237" t="str">
        <f t="shared" si="37"/>
        <v>LOW</v>
      </c>
      <c r="S1187" s="238"/>
      <c r="T1187" s="238">
        <f t="shared" si="30"/>
        <v>44586</v>
      </c>
      <c r="U1187" s="237" t="str">
        <f t="shared" si="38"/>
        <v>DUE COMM</v>
      </c>
      <c r="V1187" s="237" t="str">
        <f t="shared" si="16"/>
        <v> </v>
      </c>
      <c r="W1187" s="83"/>
      <c r="X1187" s="83"/>
      <c r="Y1187" s="83"/>
      <c r="Z1187" s="83"/>
      <c r="AA1187" s="83"/>
      <c r="AB1187" s="83"/>
      <c r="AC1187" s="83"/>
      <c r="AD1187" s="83"/>
      <c r="AE1187" s="83"/>
    </row>
    <row r="1188">
      <c r="A1188" s="244">
        <v>14248.0</v>
      </c>
      <c r="B1188" s="245" t="s">
        <v>7976</v>
      </c>
      <c r="C1188" s="231" t="b">
        <v>1</v>
      </c>
      <c r="D1188" s="235">
        <v>44616.0</v>
      </c>
      <c r="E1188" s="236" t="str">
        <f t="shared" si="1"/>
        <v>#VALUE!</v>
      </c>
      <c r="F1188" s="236" t="str">
        <f t="shared" si="2"/>
        <v>OPI RX</v>
      </c>
      <c r="G1188" s="236" t="str">
        <f t="shared" si="3"/>
        <v>#VALUE!</v>
      </c>
      <c r="H1188" s="236" t="str">
        <f t="shared" si="4"/>
        <v>OPI RX</v>
      </c>
      <c r="I1188" s="236" t="str">
        <f t="shared" si="5"/>
        <v>#VALUE!</v>
      </c>
      <c r="J1188" s="236" t="str">
        <f t="shared" si="6"/>
        <v>#VALUE!</v>
      </c>
      <c r="K1188" s="236" t="str">
        <f t="shared" si="7"/>
        <v>#VALUE!</v>
      </c>
      <c r="L1188" s="236" t="str">
        <f t="shared" si="8"/>
        <v>#VALUE!</v>
      </c>
      <c r="M1188" s="236" t="str">
        <f t="shared" si="9"/>
        <v>#VALUE!</v>
      </c>
      <c r="N1188" s="236" t="str">
        <f t="shared" si="10"/>
        <v>#VALUE!</v>
      </c>
      <c r="O1188" s="236" t="str">
        <f t="shared" si="11"/>
        <v>#VALUE!</v>
      </c>
      <c r="P1188" s="237" t="str">
        <f t="shared" si="12"/>
        <v>OPIOIDS</v>
      </c>
      <c r="Q1188" s="237" t="b">
        <v>1</v>
      </c>
      <c r="R1188" s="237" t="str">
        <f t="shared" si="37"/>
        <v>HIGH</v>
      </c>
      <c r="S1188" s="238">
        <v>44210.0</v>
      </c>
      <c r="T1188" s="243">
        <f t="shared" si="30"/>
        <v>44616</v>
      </c>
      <c r="U1188" s="237" t="str">
        <f t="shared" si="38"/>
        <v>DUE COMM</v>
      </c>
      <c r="V1188" s="237" t="str">
        <f t="shared" si="16"/>
        <v> </v>
      </c>
      <c r="W1188" s="83"/>
      <c r="X1188" s="83"/>
      <c r="Y1188" s="83"/>
      <c r="Z1188" s="83"/>
      <c r="AA1188" s="83"/>
      <c r="AB1188" s="83"/>
      <c r="AC1188" s="83"/>
      <c r="AD1188" s="83"/>
      <c r="AE1188" s="83"/>
    </row>
    <row r="1189">
      <c r="A1189" s="244">
        <v>14249.0</v>
      </c>
      <c r="B1189" s="245" t="s">
        <v>7566</v>
      </c>
      <c r="C1189" s="230" t="b">
        <v>1</v>
      </c>
      <c r="D1189" s="243">
        <v>44559.0</v>
      </c>
      <c r="E1189" s="236" t="str">
        <f t="shared" si="1"/>
        <v>#VALUE!</v>
      </c>
      <c r="F1189" s="236" t="str">
        <f t="shared" si="2"/>
        <v>OPI RX</v>
      </c>
      <c r="G1189" s="236" t="str">
        <f t="shared" si="3"/>
        <v>#VALUE!</v>
      </c>
      <c r="H1189" s="236" t="str">
        <f t="shared" si="4"/>
        <v>#VALUE!</v>
      </c>
      <c r="I1189" s="236" t="str">
        <f t="shared" si="5"/>
        <v>#VALUE!</v>
      </c>
      <c r="J1189" s="236" t="str">
        <f t="shared" si="6"/>
        <v>#VALUE!</v>
      </c>
      <c r="K1189" s="236" t="str">
        <f t="shared" si="7"/>
        <v>#VALUE!</v>
      </c>
      <c r="L1189" s="236" t="str">
        <f t="shared" si="8"/>
        <v>#VALUE!</v>
      </c>
      <c r="M1189" s="236" t="str">
        <f t="shared" si="9"/>
        <v>#VALUE!</v>
      </c>
      <c r="N1189" s="236" t="str">
        <f t="shared" si="10"/>
        <v>#VALUE!</v>
      </c>
      <c r="O1189" s="236" t="str">
        <f t="shared" si="11"/>
        <v>#VALUE!</v>
      </c>
      <c r="P1189" s="237" t="str">
        <f t="shared" si="12"/>
        <v>OPIOIDS</v>
      </c>
      <c r="Q1189" s="237" t="b">
        <v>0</v>
      </c>
      <c r="R1189" s="237" t="str">
        <f t="shared" si="37"/>
        <v>LOW</v>
      </c>
      <c r="S1189" s="238">
        <v>44463.0</v>
      </c>
      <c r="T1189" s="243">
        <f t="shared" si="30"/>
        <v>44559</v>
      </c>
      <c r="U1189" s="237" t="str">
        <f t="shared" si="38"/>
        <v> </v>
      </c>
      <c r="V1189" s="237" t="str">
        <f t="shared" si="16"/>
        <v> </v>
      </c>
      <c r="W1189" s="83"/>
      <c r="X1189" s="83"/>
      <c r="Y1189" s="83"/>
      <c r="Z1189" s="83"/>
      <c r="AA1189" s="83"/>
      <c r="AB1189" s="83"/>
      <c r="AC1189" s="83"/>
      <c r="AD1189" s="83"/>
      <c r="AE1189" s="83"/>
    </row>
    <row r="1190">
      <c r="A1190" s="244">
        <v>14254.0</v>
      </c>
      <c r="B1190" s="239" t="s">
        <v>7552</v>
      </c>
      <c r="C1190" s="230" t="b">
        <v>0</v>
      </c>
      <c r="D1190" s="235" t="s">
        <v>7552</v>
      </c>
      <c r="E1190" s="236" t="str">
        <f t="shared" si="1"/>
        <v>#VALUE!</v>
      </c>
      <c r="F1190" s="236" t="str">
        <f t="shared" si="2"/>
        <v>#VALUE!</v>
      </c>
      <c r="G1190" s="236" t="str">
        <f t="shared" si="3"/>
        <v>#VALUE!</v>
      </c>
      <c r="H1190" s="236" t="str">
        <f t="shared" si="4"/>
        <v>#VALUE!</v>
      </c>
      <c r="I1190" s="236" t="str">
        <f t="shared" si="5"/>
        <v>#VALUE!</v>
      </c>
      <c r="J1190" s="236" t="str">
        <f t="shared" si="6"/>
        <v>#VALUE!</v>
      </c>
      <c r="K1190" s="236" t="str">
        <f t="shared" si="7"/>
        <v>#VALUE!</v>
      </c>
      <c r="L1190" s="236" t="str">
        <f t="shared" si="8"/>
        <v>#VALUE!</v>
      </c>
      <c r="M1190" s="236" t="str">
        <f t="shared" si="9"/>
        <v>#VALUE!</v>
      </c>
      <c r="N1190" s="236" t="str">
        <f t="shared" si="10"/>
        <v>#VALUE!</v>
      </c>
      <c r="O1190" s="236" t="str">
        <f t="shared" si="11"/>
        <v>#VALUE!</v>
      </c>
      <c r="P1190" s="237" t="str">
        <f t="shared" si="12"/>
        <v>NO RX</v>
      </c>
      <c r="Q1190" s="237" t="b">
        <v>0</v>
      </c>
      <c r="R1190" s="237" t="str">
        <f t="shared" si="37"/>
        <v>LOW</v>
      </c>
      <c r="S1190" s="238"/>
      <c r="T1190" s="238" t="str">
        <f t="shared" si="30"/>
        <v>  -  </v>
      </c>
      <c r="U1190" s="237" t="str">
        <f t="shared" si="38"/>
        <v>DUE COMM</v>
      </c>
      <c r="V1190" s="237" t="str">
        <f t="shared" si="16"/>
        <v> </v>
      </c>
      <c r="W1190" s="83"/>
      <c r="X1190" s="83"/>
      <c r="Y1190" s="83"/>
      <c r="Z1190" s="83"/>
      <c r="AA1190" s="83"/>
      <c r="AB1190" s="83"/>
      <c r="AC1190" s="83"/>
      <c r="AD1190" s="83"/>
      <c r="AE1190" s="83"/>
    </row>
    <row r="1191">
      <c r="A1191" s="244">
        <v>14257.0</v>
      </c>
      <c r="B1191" s="246" t="s">
        <v>7977</v>
      </c>
      <c r="C1191" s="251" t="b">
        <v>1</v>
      </c>
      <c r="D1191" s="235">
        <v>44586.0</v>
      </c>
      <c r="E1191" s="236" t="str">
        <f t="shared" si="1"/>
        <v>#VALUE!</v>
      </c>
      <c r="F1191" s="236" t="str">
        <f t="shared" si="2"/>
        <v>OPI RX</v>
      </c>
      <c r="G1191" s="236" t="str">
        <f t="shared" si="3"/>
        <v>#VALUE!</v>
      </c>
      <c r="H1191" s="236" t="str">
        <f t="shared" si="4"/>
        <v>#VALUE!</v>
      </c>
      <c r="I1191" s="236" t="str">
        <f t="shared" si="5"/>
        <v>#VALUE!</v>
      </c>
      <c r="J1191" s="236" t="str">
        <f t="shared" si="6"/>
        <v>#VALUE!</v>
      </c>
      <c r="K1191" s="236" t="str">
        <f t="shared" si="7"/>
        <v>#VALUE!</v>
      </c>
      <c r="L1191" s="236" t="str">
        <f t="shared" si="8"/>
        <v>#VALUE!</v>
      </c>
      <c r="M1191" s="236" t="str">
        <f t="shared" si="9"/>
        <v>#VALUE!</v>
      </c>
      <c r="N1191" s="236" t="str">
        <f t="shared" si="10"/>
        <v>#VALUE!</v>
      </c>
      <c r="O1191" s="236" t="str">
        <f t="shared" si="11"/>
        <v>#VALUE!</v>
      </c>
      <c r="P1191" s="237" t="str">
        <f t="shared" si="12"/>
        <v>OPIOIDS</v>
      </c>
      <c r="Q1191" s="237" t="b">
        <v>0</v>
      </c>
      <c r="R1191" s="237" t="str">
        <f t="shared" si="37"/>
        <v>LOW</v>
      </c>
      <c r="S1191" s="238"/>
      <c r="T1191" s="238">
        <f t="shared" si="30"/>
        <v>44586</v>
      </c>
      <c r="U1191" s="237" t="str">
        <f t="shared" si="38"/>
        <v>DUE COMM</v>
      </c>
      <c r="V1191" s="237" t="str">
        <f t="shared" si="16"/>
        <v> </v>
      </c>
      <c r="W1191" s="83"/>
      <c r="X1191" s="83"/>
      <c r="Y1191" s="83"/>
      <c r="Z1191" s="83"/>
      <c r="AA1191" s="83"/>
      <c r="AB1191" s="83"/>
      <c r="AC1191" s="83"/>
      <c r="AD1191" s="83"/>
      <c r="AE1191" s="83"/>
    </row>
    <row r="1192">
      <c r="A1192" s="244">
        <v>14258.0</v>
      </c>
      <c r="B1192" s="239" t="s">
        <v>7552</v>
      </c>
      <c r="C1192" s="231" t="b">
        <v>0</v>
      </c>
      <c r="D1192" s="235" t="s">
        <v>7552</v>
      </c>
      <c r="E1192" s="236" t="str">
        <f t="shared" si="1"/>
        <v>#VALUE!</v>
      </c>
      <c r="F1192" s="236" t="str">
        <f t="shared" si="2"/>
        <v>#VALUE!</v>
      </c>
      <c r="G1192" s="236" t="str">
        <f t="shared" si="3"/>
        <v>#VALUE!</v>
      </c>
      <c r="H1192" s="236" t="str">
        <f t="shared" si="4"/>
        <v>#VALUE!</v>
      </c>
      <c r="I1192" s="236" t="str">
        <f t="shared" si="5"/>
        <v>#VALUE!</v>
      </c>
      <c r="J1192" s="236" t="str">
        <f t="shared" si="6"/>
        <v>#VALUE!</v>
      </c>
      <c r="K1192" s="236" t="str">
        <f t="shared" si="7"/>
        <v>#VALUE!</v>
      </c>
      <c r="L1192" s="236" t="str">
        <f t="shared" si="8"/>
        <v>#VALUE!</v>
      </c>
      <c r="M1192" s="236" t="str">
        <f t="shared" si="9"/>
        <v>#VALUE!</v>
      </c>
      <c r="N1192" s="236" t="str">
        <f t="shared" si="10"/>
        <v>#VALUE!</v>
      </c>
      <c r="O1192" s="236" t="str">
        <f t="shared" si="11"/>
        <v>#VALUE!</v>
      </c>
      <c r="P1192" s="237" t="str">
        <f t="shared" si="12"/>
        <v>NO RX</v>
      </c>
      <c r="Q1192" s="237" t="b">
        <v>0</v>
      </c>
      <c r="R1192" s="237" t="str">
        <f t="shared" si="37"/>
        <v>LOW</v>
      </c>
      <c r="S1192" s="238"/>
      <c r="T1192" s="238" t="str">
        <f t="shared" si="30"/>
        <v>  -  </v>
      </c>
      <c r="U1192" s="237" t="str">
        <f t="shared" si="38"/>
        <v>DUE COMM</v>
      </c>
      <c r="V1192" s="237" t="str">
        <f t="shared" si="16"/>
        <v> </v>
      </c>
      <c r="W1192" s="83"/>
      <c r="X1192" s="83"/>
      <c r="Y1192" s="83"/>
      <c r="Z1192" s="83"/>
      <c r="AA1192" s="83"/>
      <c r="AB1192" s="83"/>
      <c r="AC1192" s="83"/>
      <c r="AD1192" s="83"/>
      <c r="AE1192" s="83"/>
    </row>
    <row r="1193">
      <c r="A1193" s="244">
        <v>14262.0</v>
      </c>
      <c r="B1193" s="245" t="s">
        <v>7978</v>
      </c>
      <c r="C1193" s="231" t="b">
        <v>1</v>
      </c>
      <c r="D1193" s="235">
        <v>44616.0</v>
      </c>
      <c r="E1193" s="236" t="str">
        <f t="shared" si="1"/>
        <v>#VALUE!</v>
      </c>
      <c r="F1193" s="236" t="str">
        <f t="shared" si="2"/>
        <v>#VALUE!</v>
      </c>
      <c r="G1193" s="236" t="str">
        <f t="shared" si="3"/>
        <v>OPI RX</v>
      </c>
      <c r="H1193" s="236" t="str">
        <f t="shared" si="4"/>
        <v>OPI RX</v>
      </c>
      <c r="I1193" s="236" t="str">
        <f t="shared" si="5"/>
        <v>#VALUE!</v>
      </c>
      <c r="J1193" s="236" t="str">
        <f t="shared" si="6"/>
        <v>#VALUE!</v>
      </c>
      <c r="K1193" s="236" t="str">
        <f t="shared" si="7"/>
        <v>#VALUE!</v>
      </c>
      <c r="L1193" s="236" t="str">
        <f t="shared" si="8"/>
        <v>#VALUE!</v>
      </c>
      <c r="M1193" s="236" t="str">
        <f t="shared" si="9"/>
        <v>#VALUE!</v>
      </c>
      <c r="N1193" s="236" t="str">
        <f t="shared" si="10"/>
        <v>#VALUE!</v>
      </c>
      <c r="O1193" s="236" t="str">
        <f t="shared" si="11"/>
        <v>#VALUE!</v>
      </c>
      <c r="P1193" s="237" t="str">
        <f t="shared" si="12"/>
        <v>OPIOIDS</v>
      </c>
      <c r="Q1193" s="237" t="b">
        <v>1</v>
      </c>
      <c r="R1193" s="237" t="str">
        <f t="shared" si="37"/>
        <v>HIGH</v>
      </c>
      <c r="S1193" s="238">
        <v>44222.0</v>
      </c>
      <c r="T1193" s="243">
        <f t="shared" si="30"/>
        <v>44616</v>
      </c>
      <c r="U1193" s="237" t="str">
        <f t="shared" si="38"/>
        <v>DUE COMM</v>
      </c>
      <c r="V1193" s="237" t="str">
        <f t="shared" si="16"/>
        <v> </v>
      </c>
      <c r="W1193" s="83"/>
      <c r="X1193" s="83"/>
      <c r="Y1193" s="83"/>
      <c r="Z1193" s="83"/>
      <c r="AA1193" s="83"/>
      <c r="AB1193" s="83"/>
      <c r="AC1193" s="83"/>
      <c r="AD1193" s="83"/>
      <c r="AE1193" s="83"/>
    </row>
    <row r="1194">
      <c r="A1194" s="244">
        <v>14263.0</v>
      </c>
      <c r="B1194" s="246" t="s">
        <v>7979</v>
      </c>
      <c r="C1194" s="231" t="b">
        <v>1</v>
      </c>
      <c r="D1194" s="235">
        <v>44601.0</v>
      </c>
      <c r="E1194" s="236" t="str">
        <f t="shared" si="1"/>
        <v>OPI RX</v>
      </c>
      <c r="F1194" s="236" t="str">
        <f t="shared" si="2"/>
        <v>OPI RX</v>
      </c>
      <c r="G1194" s="236" t="str">
        <f t="shared" si="3"/>
        <v>#VALUE!</v>
      </c>
      <c r="H1194" s="236" t="str">
        <f t="shared" si="4"/>
        <v>#VALUE!</v>
      </c>
      <c r="I1194" s="236" t="str">
        <f t="shared" si="5"/>
        <v>#VALUE!</v>
      </c>
      <c r="J1194" s="236" t="str">
        <f t="shared" si="6"/>
        <v>#VALUE!</v>
      </c>
      <c r="K1194" s="236" t="str">
        <f t="shared" si="7"/>
        <v>#VALUE!</v>
      </c>
      <c r="L1194" s="236" t="str">
        <f t="shared" si="8"/>
        <v>#VALUE!</v>
      </c>
      <c r="M1194" s="236" t="str">
        <f t="shared" si="9"/>
        <v>OPI RX</v>
      </c>
      <c r="N1194" s="236" t="str">
        <f t="shared" si="10"/>
        <v>#VALUE!</v>
      </c>
      <c r="O1194" s="236" t="str">
        <f t="shared" si="11"/>
        <v>#VALUE!</v>
      </c>
      <c r="P1194" s="237" t="str">
        <f t="shared" si="12"/>
        <v>OPIOIDS</v>
      </c>
      <c r="Q1194" s="237" t="b">
        <v>0</v>
      </c>
      <c r="R1194" s="237" t="str">
        <f t="shared" si="37"/>
        <v>LOW</v>
      </c>
      <c r="S1194" s="238">
        <v>44216.0</v>
      </c>
      <c r="T1194" s="243">
        <f t="shared" si="30"/>
        <v>44601</v>
      </c>
      <c r="U1194" s="237" t="str">
        <f t="shared" si="38"/>
        <v>DUE COMM</v>
      </c>
      <c r="V1194" s="237" t="str">
        <f t="shared" si="16"/>
        <v> </v>
      </c>
      <c r="W1194" s="83"/>
      <c r="X1194" s="83"/>
      <c r="Y1194" s="83"/>
      <c r="Z1194" s="83"/>
      <c r="AA1194" s="83"/>
      <c r="AB1194" s="83"/>
      <c r="AC1194" s="83"/>
      <c r="AD1194" s="83"/>
      <c r="AE1194" s="83"/>
    </row>
    <row r="1195">
      <c r="A1195" s="244">
        <v>14264.0</v>
      </c>
      <c r="B1195" s="239" t="s">
        <v>7552</v>
      </c>
      <c r="C1195" s="231" t="b">
        <v>0</v>
      </c>
      <c r="D1195" s="235" t="s">
        <v>7552</v>
      </c>
      <c r="E1195" s="236" t="str">
        <f t="shared" si="1"/>
        <v>#VALUE!</v>
      </c>
      <c r="F1195" s="236" t="str">
        <f t="shared" si="2"/>
        <v>#VALUE!</v>
      </c>
      <c r="G1195" s="236" t="str">
        <f t="shared" si="3"/>
        <v>#VALUE!</v>
      </c>
      <c r="H1195" s="236" t="str">
        <f t="shared" si="4"/>
        <v>#VALUE!</v>
      </c>
      <c r="I1195" s="236" t="str">
        <f t="shared" si="5"/>
        <v>#VALUE!</v>
      </c>
      <c r="J1195" s="236" t="str">
        <f t="shared" si="6"/>
        <v>#VALUE!</v>
      </c>
      <c r="K1195" s="236" t="str">
        <f t="shared" si="7"/>
        <v>#VALUE!</v>
      </c>
      <c r="L1195" s="236" t="str">
        <f t="shared" si="8"/>
        <v>#VALUE!</v>
      </c>
      <c r="M1195" s="236" t="str">
        <f t="shared" si="9"/>
        <v>#VALUE!</v>
      </c>
      <c r="N1195" s="236" t="str">
        <f t="shared" si="10"/>
        <v>#VALUE!</v>
      </c>
      <c r="O1195" s="236" t="str">
        <f t="shared" si="11"/>
        <v>#VALUE!</v>
      </c>
      <c r="P1195" s="237" t="str">
        <f t="shared" si="12"/>
        <v>NO RX</v>
      </c>
      <c r="Q1195" s="237" t="b">
        <v>0</v>
      </c>
      <c r="R1195" s="237" t="str">
        <f t="shared" si="37"/>
        <v>LOW</v>
      </c>
      <c r="S1195" s="238"/>
      <c r="T1195" s="238" t="str">
        <f t="shared" si="30"/>
        <v>  -  </v>
      </c>
      <c r="U1195" s="237" t="str">
        <f t="shared" si="38"/>
        <v>DUE COMM</v>
      </c>
      <c r="V1195" s="237" t="str">
        <f t="shared" si="16"/>
        <v> </v>
      </c>
      <c r="W1195" s="83"/>
      <c r="X1195" s="83"/>
      <c r="Y1195" s="83"/>
      <c r="Z1195" s="83"/>
      <c r="AA1195" s="83"/>
      <c r="AB1195" s="83"/>
      <c r="AC1195" s="83"/>
      <c r="AD1195" s="83"/>
      <c r="AE1195" s="83"/>
    </row>
    <row r="1196">
      <c r="A1196" s="244">
        <v>14267.0</v>
      </c>
      <c r="B1196" s="245" t="s">
        <v>7606</v>
      </c>
      <c r="C1196" s="231" t="b">
        <v>1</v>
      </c>
      <c r="D1196" s="235">
        <v>44577.0</v>
      </c>
      <c r="E1196" s="236" t="str">
        <f t="shared" si="1"/>
        <v>#VALUE!</v>
      </c>
      <c r="F1196" s="236" t="str">
        <f t="shared" si="2"/>
        <v>#VALUE!</v>
      </c>
      <c r="G1196" s="236" t="str">
        <f t="shared" si="3"/>
        <v>#VALUE!</v>
      </c>
      <c r="H1196" s="236" t="str">
        <f t="shared" si="4"/>
        <v>#VALUE!</v>
      </c>
      <c r="I1196" s="236" t="str">
        <f t="shared" si="5"/>
        <v>#VALUE!</v>
      </c>
      <c r="J1196" s="236" t="str">
        <f t="shared" si="6"/>
        <v>#VALUE!</v>
      </c>
      <c r="K1196" s="236" t="str">
        <f t="shared" si="7"/>
        <v>#VALUE!</v>
      </c>
      <c r="L1196" s="236" t="str">
        <f t="shared" si="8"/>
        <v>#VALUE!</v>
      </c>
      <c r="M1196" s="236" t="str">
        <f t="shared" si="9"/>
        <v>OPI RX</v>
      </c>
      <c r="N1196" s="236" t="str">
        <f t="shared" si="10"/>
        <v>#VALUE!</v>
      </c>
      <c r="O1196" s="236" t="str">
        <f t="shared" si="11"/>
        <v>#VALUE!</v>
      </c>
      <c r="P1196" s="237" t="str">
        <f t="shared" si="12"/>
        <v>OPIOIDS</v>
      </c>
      <c r="Q1196" s="237" t="b">
        <v>0</v>
      </c>
      <c r="R1196" s="237" t="str">
        <f t="shared" si="37"/>
        <v>LOW</v>
      </c>
      <c r="S1196" s="238"/>
      <c r="T1196" s="243">
        <f t="shared" si="30"/>
        <v>44577</v>
      </c>
      <c r="U1196" s="237" t="str">
        <f t="shared" si="38"/>
        <v>DUE COMM</v>
      </c>
      <c r="V1196" s="237" t="str">
        <f t="shared" si="16"/>
        <v> </v>
      </c>
      <c r="W1196" s="83"/>
      <c r="X1196" s="83"/>
      <c r="Y1196" s="83"/>
      <c r="Z1196" s="83"/>
      <c r="AA1196" s="83"/>
      <c r="AB1196" s="83"/>
      <c r="AC1196" s="83"/>
      <c r="AD1196" s="83"/>
      <c r="AE1196" s="83"/>
    </row>
    <row r="1197">
      <c r="A1197" s="244">
        <v>14269.0</v>
      </c>
      <c r="B1197" s="245" t="s">
        <v>7576</v>
      </c>
      <c r="C1197" s="230" t="b">
        <v>0</v>
      </c>
      <c r="D1197" s="235" t="s">
        <v>7552</v>
      </c>
      <c r="E1197" s="236" t="str">
        <f t="shared" si="1"/>
        <v>#VALUE!</v>
      </c>
      <c r="F1197" s="236" t="str">
        <f t="shared" si="2"/>
        <v>#VALUE!</v>
      </c>
      <c r="G1197" s="236" t="str">
        <f t="shared" si="3"/>
        <v>#VALUE!</v>
      </c>
      <c r="H1197" s="236" t="str">
        <f t="shared" si="4"/>
        <v>#VALUE!</v>
      </c>
      <c r="I1197" s="236" t="str">
        <f t="shared" si="5"/>
        <v>#VALUE!</v>
      </c>
      <c r="J1197" s="236" t="str">
        <f t="shared" si="6"/>
        <v>#VALUE!</v>
      </c>
      <c r="K1197" s="236" t="str">
        <f t="shared" si="7"/>
        <v>#VALUE!</v>
      </c>
      <c r="L1197" s="236" t="str">
        <f t="shared" si="8"/>
        <v>#VALUE!</v>
      </c>
      <c r="M1197" s="236" t="str">
        <f t="shared" si="9"/>
        <v>#VALUE!</v>
      </c>
      <c r="N1197" s="236" t="str">
        <f t="shared" si="10"/>
        <v>#VALUE!</v>
      </c>
      <c r="O1197" s="236" t="str">
        <f t="shared" si="11"/>
        <v>#VALUE!</v>
      </c>
      <c r="P1197" s="237" t="str">
        <f t="shared" si="12"/>
        <v>NO RX</v>
      </c>
      <c r="Q1197" s="237" t="b">
        <v>0</v>
      </c>
      <c r="R1197" s="237" t="str">
        <f t="shared" si="37"/>
        <v>LOW</v>
      </c>
      <c r="S1197" s="238"/>
      <c r="T1197" s="238" t="str">
        <f t="shared" si="30"/>
        <v>  -  </v>
      </c>
      <c r="U1197" s="237" t="str">
        <f t="shared" si="38"/>
        <v>DUE COMM</v>
      </c>
      <c r="V1197" s="237" t="str">
        <f t="shared" si="16"/>
        <v> </v>
      </c>
      <c r="W1197" s="83"/>
      <c r="X1197" s="83"/>
      <c r="Y1197" s="83"/>
      <c r="Z1197" s="83"/>
      <c r="AA1197" s="83"/>
      <c r="AB1197" s="83"/>
      <c r="AC1197" s="83"/>
      <c r="AD1197" s="83"/>
      <c r="AE1197" s="83"/>
    </row>
    <row r="1198">
      <c r="A1198" s="250">
        <v>14272.0</v>
      </c>
      <c r="B1198" s="248" t="s">
        <v>7980</v>
      </c>
      <c r="C1198" s="230" t="b">
        <v>1</v>
      </c>
      <c r="D1198" s="243">
        <v>44393.0</v>
      </c>
      <c r="E1198" s="236" t="str">
        <f t="shared" si="1"/>
        <v>OPI RX</v>
      </c>
      <c r="F1198" s="236" t="str">
        <f t="shared" si="2"/>
        <v>#VALUE!</v>
      </c>
      <c r="G1198" s="236" t="str">
        <f t="shared" si="3"/>
        <v>#VALUE!</v>
      </c>
      <c r="H1198" s="236" t="str">
        <f t="shared" si="4"/>
        <v>#VALUE!</v>
      </c>
      <c r="I1198" s="236" t="str">
        <f t="shared" si="5"/>
        <v>#VALUE!</v>
      </c>
      <c r="J1198" s="236" t="str">
        <f t="shared" si="6"/>
        <v>#VALUE!</v>
      </c>
      <c r="K1198" s="236" t="str">
        <f t="shared" si="7"/>
        <v>#VALUE!</v>
      </c>
      <c r="L1198" s="236" t="str">
        <f t="shared" si="8"/>
        <v>#VALUE!</v>
      </c>
      <c r="M1198" s="236" t="str">
        <f t="shared" si="9"/>
        <v>#VALUE!</v>
      </c>
      <c r="N1198" s="236" t="str">
        <f t="shared" si="10"/>
        <v>OPI RX</v>
      </c>
      <c r="O1198" s="236" t="str">
        <f t="shared" si="11"/>
        <v>#VALUE!</v>
      </c>
      <c r="P1198" s="237" t="str">
        <f t="shared" si="12"/>
        <v>OPIOIDS</v>
      </c>
      <c r="Q1198" s="237" t="b">
        <v>1</v>
      </c>
      <c r="R1198" s="237" t="str">
        <f t="shared" si="37"/>
        <v>HIGH</v>
      </c>
      <c r="S1198" s="238"/>
      <c r="T1198" s="243">
        <f t="shared" si="30"/>
        <v>44393</v>
      </c>
      <c r="U1198" s="237" t="str">
        <f t="shared" si="38"/>
        <v>DUE COMM</v>
      </c>
      <c r="V1198" s="237" t="str">
        <f t="shared" si="16"/>
        <v> </v>
      </c>
      <c r="W1198" s="83"/>
      <c r="X1198" s="83"/>
      <c r="Y1198" s="83"/>
      <c r="Z1198" s="83"/>
      <c r="AA1198" s="83"/>
      <c r="AB1198" s="83"/>
      <c r="AC1198" s="83"/>
      <c r="AD1198" s="83"/>
      <c r="AE1198" s="83"/>
    </row>
    <row r="1199">
      <c r="A1199" s="244">
        <v>14273.0</v>
      </c>
      <c r="B1199" s="245" t="s">
        <v>7616</v>
      </c>
      <c r="C1199" s="230" t="b">
        <v>0</v>
      </c>
      <c r="D1199" s="235" t="s">
        <v>7552</v>
      </c>
      <c r="E1199" s="236" t="str">
        <f t="shared" si="1"/>
        <v>#VALUE!</v>
      </c>
      <c r="F1199" s="236" t="str">
        <f t="shared" si="2"/>
        <v>#VALUE!</v>
      </c>
      <c r="G1199" s="236" t="str">
        <f t="shared" si="3"/>
        <v>#VALUE!</v>
      </c>
      <c r="H1199" s="236" t="str">
        <f t="shared" si="4"/>
        <v>#VALUE!</v>
      </c>
      <c r="I1199" s="236" t="str">
        <f t="shared" si="5"/>
        <v>#VALUE!</v>
      </c>
      <c r="J1199" s="236" t="str">
        <f t="shared" si="6"/>
        <v>#VALUE!</v>
      </c>
      <c r="K1199" s="236" t="str">
        <f t="shared" si="7"/>
        <v>#VALUE!</v>
      </c>
      <c r="L1199" s="236" t="str">
        <f t="shared" si="8"/>
        <v>#VALUE!</v>
      </c>
      <c r="M1199" s="236" t="str">
        <f t="shared" si="9"/>
        <v>OPI RX</v>
      </c>
      <c r="N1199" s="236" t="str">
        <f t="shared" si="10"/>
        <v>#VALUE!</v>
      </c>
      <c r="O1199" s="236" t="str">
        <f t="shared" si="11"/>
        <v>#VALUE!</v>
      </c>
      <c r="P1199" s="237" t="str">
        <f t="shared" si="12"/>
        <v>OPIOIDS</v>
      </c>
      <c r="Q1199" s="234" t="b">
        <v>0</v>
      </c>
      <c r="R1199" s="237" t="str">
        <f t="shared" si="37"/>
        <v>LOW</v>
      </c>
      <c r="S1199" s="238"/>
      <c r="T1199" s="238" t="str">
        <f t="shared" si="30"/>
        <v>  -  </v>
      </c>
      <c r="U1199" s="237" t="str">
        <f t="shared" si="38"/>
        <v>DUE COMM</v>
      </c>
      <c r="V1199" s="237" t="str">
        <f t="shared" si="16"/>
        <v> </v>
      </c>
      <c r="W1199" s="83"/>
      <c r="X1199" s="83"/>
      <c r="Y1199" s="83"/>
      <c r="Z1199" s="83"/>
      <c r="AA1199" s="83"/>
      <c r="AB1199" s="83"/>
      <c r="AC1199" s="83"/>
      <c r="AD1199" s="83"/>
      <c r="AE1199" s="83"/>
    </row>
    <row r="1200">
      <c r="A1200" s="244">
        <v>14274.0</v>
      </c>
      <c r="B1200" s="245" t="s">
        <v>7981</v>
      </c>
      <c r="C1200" s="231" t="b">
        <v>0</v>
      </c>
      <c r="D1200" s="235" t="s">
        <v>7552</v>
      </c>
      <c r="E1200" s="236" t="str">
        <f t="shared" si="1"/>
        <v>OPI RX</v>
      </c>
      <c r="F1200" s="236" t="str">
        <f t="shared" si="2"/>
        <v>#VALUE!</v>
      </c>
      <c r="G1200" s="236" t="str">
        <f t="shared" si="3"/>
        <v>#VALUE!</v>
      </c>
      <c r="H1200" s="236" t="str">
        <f t="shared" si="4"/>
        <v>#VALUE!</v>
      </c>
      <c r="I1200" s="236" t="str">
        <f t="shared" si="5"/>
        <v>#VALUE!</v>
      </c>
      <c r="J1200" s="236" t="str">
        <f t="shared" si="6"/>
        <v>#VALUE!</v>
      </c>
      <c r="K1200" s="236" t="str">
        <f t="shared" si="7"/>
        <v>#VALUE!</v>
      </c>
      <c r="L1200" s="236" t="str">
        <f t="shared" si="8"/>
        <v>#VALUE!</v>
      </c>
      <c r="M1200" s="236" t="str">
        <f t="shared" si="9"/>
        <v>#VALUE!</v>
      </c>
      <c r="N1200" s="236" t="str">
        <f t="shared" si="10"/>
        <v>#VALUE!</v>
      </c>
      <c r="O1200" s="236" t="str">
        <f t="shared" si="11"/>
        <v>#VALUE!</v>
      </c>
      <c r="P1200" s="237" t="str">
        <f t="shared" si="12"/>
        <v>OPIOIDS</v>
      </c>
      <c r="Q1200" s="237" t="b">
        <v>0</v>
      </c>
      <c r="R1200" s="237" t="str">
        <f t="shared" si="37"/>
        <v>LOW</v>
      </c>
      <c r="S1200" s="238"/>
      <c r="T1200" s="238" t="str">
        <f t="shared" si="30"/>
        <v>  -  </v>
      </c>
      <c r="U1200" s="237" t="str">
        <f t="shared" si="38"/>
        <v>DUE COMM</v>
      </c>
      <c r="V1200" s="237" t="str">
        <f t="shared" si="16"/>
        <v> </v>
      </c>
      <c r="W1200" s="83"/>
      <c r="X1200" s="83"/>
      <c r="Y1200" s="83"/>
      <c r="Z1200" s="83"/>
      <c r="AA1200" s="83"/>
      <c r="AB1200" s="83"/>
      <c r="AC1200" s="83"/>
      <c r="AD1200" s="83"/>
      <c r="AE1200" s="83"/>
    </row>
    <row r="1201">
      <c r="A1201" s="244">
        <v>14275.0</v>
      </c>
      <c r="B1201" s="245" t="s">
        <v>7566</v>
      </c>
      <c r="C1201" s="231" t="b">
        <v>1</v>
      </c>
      <c r="D1201" s="235">
        <v>44593.0</v>
      </c>
      <c r="E1201" s="236" t="str">
        <f t="shared" si="1"/>
        <v>#VALUE!</v>
      </c>
      <c r="F1201" s="236" t="str">
        <f t="shared" si="2"/>
        <v>OPI RX</v>
      </c>
      <c r="G1201" s="236" t="str">
        <f t="shared" si="3"/>
        <v>#VALUE!</v>
      </c>
      <c r="H1201" s="236" t="str">
        <f t="shared" si="4"/>
        <v>#VALUE!</v>
      </c>
      <c r="I1201" s="236" t="str">
        <f t="shared" si="5"/>
        <v>#VALUE!</v>
      </c>
      <c r="J1201" s="236" t="str">
        <f t="shared" si="6"/>
        <v>#VALUE!</v>
      </c>
      <c r="K1201" s="236" t="str">
        <f t="shared" si="7"/>
        <v>#VALUE!</v>
      </c>
      <c r="L1201" s="236" t="str">
        <f t="shared" si="8"/>
        <v>#VALUE!</v>
      </c>
      <c r="M1201" s="236" t="str">
        <f t="shared" si="9"/>
        <v>#VALUE!</v>
      </c>
      <c r="N1201" s="236" t="str">
        <f t="shared" si="10"/>
        <v>#VALUE!</v>
      </c>
      <c r="O1201" s="236" t="str">
        <f t="shared" si="11"/>
        <v>#VALUE!</v>
      </c>
      <c r="P1201" s="237" t="str">
        <f t="shared" si="12"/>
        <v>OPIOIDS</v>
      </c>
      <c r="Q1201" s="237" t="b">
        <v>0</v>
      </c>
      <c r="R1201" s="237" t="str">
        <f t="shared" si="37"/>
        <v>LOW</v>
      </c>
      <c r="S1201" s="238"/>
      <c r="T1201" s="243">
        <f t="shared" si="30"/>
        <v>44593</v>
      </c>
      <c r="U1201" s="237" t="str">
        <f t="shared" si="38"/>
        <v>DUE COMM</v>
      </c>
      <c r="V1201" s="237" t="str">
        <f t="shared" si="16"/>
        <v> </v>
      </c>
      <c r="W1201" s="83"/>
      <c r="X1201" s="83"/>
      <c r="Y1201" s="83"/>
      <c r="Z1201" s="83"/>
      <c r="AA1201" s="83"/>
      <c r="AB1201" s="83"/>
      <c r="AC1201" s="83"/>
      <c r="AD1201" s="83"/>
      <c r="AE1201" s="83"/>
    </row>
    <row r="1202">
      <c r="A1202" s="244">
        <v>14276.0</v>
      </c>
      <c r="B1202" s="246" t="s">
        <v>7982</v>
      </c>
      <c r="C1202" s="230" t="b">
        <v>1</v>
      </c>
      <c r="D1202" s="235">
        <v>44582.0</v>
      </c>
      <c r="E1202" s="236" t="str">
        <f t="shared" si="1"/>
        <v>OPI RX</v>
      </c>
      <c r="F1202" s="236" t="str">
        <f t="shared" si="2"/>
        <v>#VALUE!</v>
      </c>
      <c r="G1202" s="236" t="str">
        <f t="shared" si="3"/>
        <v>#VALUE!</v>
      </c>
      <c r="H1202" s="236" t="str">
        <f t="shared" si="4"/>
        <v>OPI RX</v>
      </c>
      <c r="I1202" s="236" t="str">
        <f t="shared" si="5"/>
        <v>#VALUE!</v>
      </c>
      <c r="J1202" s="236" t="str">
        <f t="shared" si="6"/>
        <v>#VALUE!</v>
      </c>
      <c r="K1202" s="236" t="str">
        <f t="shared" si="7"/>
        <v>#VALUE!</v>
      </c>
      <c r="L1202" s="236" t="str">
        <f t="shared" si="8"/>
        <v>#VALUE!</v>
      </c>
      <c r="M1202" s="236" t="str">
        <f t="shared" si="9"/>
        <v>#VALUE!</v>
      </c>
      <c r="N1202" s="236" t="str">
        <f t="shared" si="10"/>
        <v>#VALUE!</v>
      </c>
      <c r="O1202" s="236" t="str">
        <f t="shared" si="11"/>
        <v>#VALUE!</v>
      </c>
      <c r="P1202" s="237" t="str">
        <f t="shared" si="12"/>
        <v>OPIOIDS</v>
      </c>
      <c r="Q1202" s="237" t="b">
        <v>1</v>
      </c>
      <c r="R1202" s="237" t="str">
        <f t="shared" si="37"/>
        <v>HIGH</v>
      </c>
      <c r="S1202" s="238"/>
      <c r="T1202" s="243">
        <f t="shared" si="30"/>
        <v>44582</v>
      </c>
      <c r="U1202" s="237" t="str">
        <f t="shared" si="38"/>
        <v>DUE COMM</v>
      </c>
      <c r="V1202" s="237" t="str">
        <f t="shared" si="16"/>
        <v> </v>
      </c>
      <c r="W1202" s="83"/>
      <c r="X1202" s="83"/>
      <c r="Y1202" s="83"/>
      <c r="Z1202" s="83"/>
      <c r="AA1202" s="83"/>
      <c r="AB1202" s="83"/>
      <c r="AC1202" s="83"/>
      <c r="AD1202" s="83"/>
      <c r="AE1202" s="83"/>
    </row>
    <row r="1203">
      <c r="A1203" s="233">
        <v>14278.0</v>
      </c>
      <c r="B1203" s="234" t="s">
        <v>7570</v>
      </c>
      <c r="C1203" s="230" t="b">
        <v>0</v>
      </c>
      <c r="D1203" s="235" t="s">
        <v>7552</v>
      </c>
      <c r="E1203" s="236" t="str">
        <f t="shared" si="1"/>
        <v>#VALUE!</v>
      </c>
      <c r="F1203" s="236" t="str">
        <f t="shared" si="2"/>
        <v>#VALUE!</v>
      </c>
      <c r="G1203" s="236" t="str">
        <f t="shared" si="3"/>
        <v>#VALUE!</v>
      </c>
      <c r="H1203" s="236" t="str">
        <f t="shared" si="4"/>
        <v>#VALUE!</v>
      </c>
      <c r="I1203" s="236" t="str">
        <f t="shared" si="5"/>
        <v>#VALUE!</v>
      </c>
      <c r="J1203" s="236" t="str">
        <f t="shared" si="6"/>
        <v>#VALUE!</v>
      </c>
      <c r="K1203" s="236" t="str">
        <f t="shared" si="7"/>
        <v>#VALUE!</v>
      </c>
      <c r="L1203" s="236" t="str">
        <f t="shared" si="8"/>
        <v>#VALUE!</v>
      </c>
      <c r="M1203" s="236" t="str">
        <f t="shared" si="9"/>
        <v>#VALUE!</v>
      </c>
      <c r="N1203" s="236" t="str">
        <f t="shared" si="10"/>
        <v>#VALUE!</v>
      </c>
      <c r="O1203" s="236" t="str">
        <f t="shared" si="11"/>
        <v>#VALUE!</v>
      </c>
      <c r="P1203" s="237" t="str">
        <f t="shared" si="12"/>
        <v>NO RX</v>
      </c>
      <c r="Q1203" s="237" t="b">
        <v>0</v>
      </c>
      <c r="R1203" s="237" t="str">
        <f t="shared" si="37"/>
        <v>LOW</v>
      </c>
      <c r="S1203" s="238"/>
      <c r="T1203" s="238" t="str">
        <f t="shared" si="30"/>
        <v>  -  </v>
      </c>
      <c r="U1203" s="237" t="str">
        <f t="shared" si="38"/>
        <v>DUE COMM</v>
      </c>
      <c r="V1203" s="237" t="str">
        <f t="shared" si="16"/>
        <v> </v>
      </c>
      <c r="W1203" s="83"/>
      <c r="X1203" s="83"/>
      <c r="Y1203" s="83"/>
      <c r="Z1203" s="83"/>
      <c r="AA1203" s="83"/>
      <c r="AB1203" s="83"/>
      <c r="AC1203" s="83"/>
      <c r="AD1203" s="83"/>
      <c r="AE1203" s="83"/>
    </row>
    <row r="1204">
      <c r="A1204" s="244">
        <v>14281.0</v>
      </c>
      <c r="B1204" s="245" t="s">
        <v>7717</v>
      </c>
      <c r="C1204" s="230" t="b">
        <v>1</v>
      </c>
      <c r="D1204" s="243">
        <v>44529.0</v>
      </c>
      <c r="E1204" s="236" t="str">
        <f t="shared" si="1"/>
        <v>#VALUE!</v>
      </c>
      <c r="F1204" s="236" t="str">
        <f t="shared" si="2"/>
        <v>#VALUE!</v>
      </c>
      <c r="G1204" s="236" t="str">
        <f t="shared" si="3"/>
        <v>#VALUE!</v>
      </c>
      <c r="H1204" s="236" t="str">
        <f t="shared" si="4"/>
        <v>#VALUE!</v>
      </c>
      <c r="I1204" s="236" t="str">
        <f t="shared" si="5"/>
        <v>#VALUE!</v>
      </c>
      <c r="J1204" s="236" t="str">
        <f t="shared" si="6"/>
        <v>#VALUE!</v>
      </c>
      <c r="K1204" s="236" t="str">
        <f t="shared" si="7"/>
        <v>#VALUE!</v>
      </c>
      <c r="L1204" s="236" t="str">
        <f t="shared" si="8"/>
        <v>#VALUE!</v>
      </c>
      <c r="M1204" s="236" t="str">
        <f t="shared" si="9"/>
        <v>#VALUE!</v>
      </c>
      <c r="N1204" s="236" t="str">
        <f t="shared" si="10"/>
        <v>#VALUE!</v>
      </c>
      <c r="O1204" s="236" t="str">
        <f t="shared" si="11"/>
        <v>#VALUE!</v>
      </c>
      <c r="P1204" s="237" t="str">
        <f t="shared" si="12"/>
        <v>NO RX</v>
      </c>
      <c r="Q1204" s="237" t="b">
        <v>0</v>
      </c>
      <c r="R1204" s="237" t="str">
        <f t="shared" si="37"/>
        <v>LOW</v>
      </c>
      <c r="S1204" s="238">
        <v>44222.0</v>
      </c>
      <c r="T1204" s="243">
        <f t="shared" si="30"/>
        <v>44529</v>
      </c>
      <c r="U1204" s="237" t="str">
        <f t="shared" si="38"/>
        <v>DUE COMM</v>
      </c>
      <c r="V1204" s="237" t="str">
        <f t="shared" si="16"/>
        <v> </v>
      </c>
      <c r="W1204" s="83"/>
      <c r="X1204" s="83"/>
      <c r="Y1204" s="83"/>
      <c r="Z1204" s="83"/>
      <c r="AA1204" s="83"/>
      <c r="AB1204" s="83"/>
      <c r="AC1204" s="83"/>
      <c r="AD1204" s="83"/>
      <c r="AE1204" s="83"/>
    </row>
    <row r="1205">
      <c r="A1205" s="233">
        <v>14286.0</v>
      </c>
      <c r="B1205" s="234" t="s">
        <v>7983</v>
      </c>
      <c r="C1205" s="230" t="b">
        <v>1</v>
      </c>
      <c r="D1205" s="243">
        <v>44438.0</v>
      </c>
      <c r="E1205" s="236" t="str">
        <f t="shared" si="1"/>
        <v>#VALUE!</v>
      </c>
      <c r="F1205" s="236" t="str">
        <f t="shared" si="2"/>
        <v>OPI RX</v>
      </c>
      <c r="G1205" s="236" t="str">
        <f t="shared" si="3"/>
        <v>#VALUE!</v>
      </c>
      <c r="H1205" s="236" t="str">
        <f t="shared" si="4"/>
        <v>OPI RX</v>
      </c>
      <c r="I1205" s="236" t="str">
        <f t="shared" si="5"/>
        <v>#VALUE!</v>
      </c>
      <c r="J1205" s="236" t="str">
        <f t="shared" si="6"/>
        <v>#VALUE!</v>
      </c>
      <c r="K1205" s="236" t="str">
        <f t="shared" si="7"/>
        <v>#VALUE!</v>
      </c>
      <c r="L1205" s="236" t="str">
        <f t="shared" si="8"/>
        <v>#VALUE!</v>
      </c>
      <c r="M1205" s="236" t="str">
        <f t="shared" si="9"/>
        <v>#VALUE!</v>
      </c>
      <c r="N1205" s="236" t="str">
        <f t="shared" si="10"/>
        <v>#VALUE!</v>
      </c>
      <c r="O1205" s="236" t="str">
        <f t="shared" si="11"/>
        <v>#VALUE!</v>
      </c>
      <c r="P1205" s="237" t="str">
        <f t="shared" si="12"/>
        <v>OPIOIDS</v>
      </c>
      <c r="Q1205" s="234" t="b">
        <v>0</v>
      </c>
      <c r="R1205" s="237" t="str">
        <f t="shared" si="37"/>
        <v>LOW</v>
      </c>
      <c r="S1205" s="238"/>
      <c r="T1205" s="243">
        <f t="shared" si="30"/>
        <v>44438</v>
      </c>
      <c r="U1205" s="237" t="str">
        <f t="shared" si="38"/>
        <v>DUE COMM</v>
      </c>
      <c r="V1205" s="237" t="str">
        <f t="shared" si="16"/>
        <v> </v>
      </c>
      <c r="W1205" s="83"/>
      <c r="X1205" s="83"/>
      <c r="Y1205" s="83"/>
      <c r="Z1205" s="83"/>
      <c r="AA1205" s="83"/>
      <c r="AB1205" s="83"/>
      <c r="AC1205" s="83"/>
      <c r="AD1205" s="83"/>
      <c r="AE1205" s="83"/>
    </row>
    <row r="1206">
      <c r="A1206" s="244">
        <v>14287.0</v>
      </c>
      <c r="B1206" s="245" t="s">
        <v>7791</v>
      </c>
      <c r="C1206" s="231" t="b">
        <v>0</v>
      </c>
      <c r="D1206" s="235" t="s">
        <v>7552</v>
      </c>
      <c r="E1206" s="236" t="str">
        <f t="shared" si="1"/>
        <v>#VALUE!</v>
      </c>
      <c r="F1206" s="236" t="str">
        <f t="shared" si="2"/>
        <v>#VALUE!</v>
      </c>
      <c r="G1206" s="236" t="str">
        <f t="shared" si="3"/>
        <v>#VALUE!</v>
      </c>
      <c r="H1206" s="236" t="str">
        <f t="shared" si="4"/>
        <v>OPI RX</v>
      </c>
      <c r="I1206" s="236" t="str">
        <f t="shared" si="5"/>
        <v>#VALUE!</v>
      </c>
      <c r="J1206" s="236" t="str">
        <f t="shared" si="6"/>
        <v>#VALUE!</v>
      </c>
      <c r="K1206" s="236" t="str">
        <f t="shared" si="7"/>
        <v>#VALUE!</v>
      </c>
      <c r="L1206" s="236" t="str">
        <f t="shared" si="8"/>
        <v>#VALUE!</v>
      </c>
      <c r="M1206" s="236" t="str">
        <f t="shared" si="9"/>
        <v>OPI RX</v>
      </c>
      <c r="N1206" s="236" t="str">
        <f t="shared" si="10"/>
        <v>#VALUE!</v>
      </c>
      <c r="O1206" s="236" t="str">
        <f t="shared" si="11"/>
        <v>#VALUE!</v>
      </c>
      <c r="P1206" s="237" t="str">
        <f t="shared" si="12"/>
        <v>OPIOIDS</v>
      </c>
      <c r="Q1206" s="237" t="b">
        <v>0</v>
      </c>
      <c r="R1206" s="237" t="str">
        <f t="shared" si="37"/>
        <v>LOW</v>
      </c>
      <c r="S1206" s="238"/>
      <c r="T1206" s="238" t="str">
        <f t="shared" si="30"/>
        <v>  -  </v>
      </c>
      <c r="U1206" s="237" t="str">
        <f t="shared" si="38"/>
        <v>DUE COMM</v>
      </c>
      <c r="V1206" s="237" t="str">
        <f t="shared" si="16"/>
        <v> </v>
      </c>
      <c r="W1206" s="83"/>
      <c r="X1206" s="83"/>
      <c r="Y1206" s="83"/>
      <c r="Z1206" s="83"/>
      <c r="AA1206" s="83"/>
      <c r="AB1206" s="83"/>
      <c r="AC1206" s="83"/>
      <c r="AD1206" s="83"/>
      <c r="AE1206" s="83"/>
    </row>
    <row r="1207">
      <c r="A1207" s="244">
        <v>14289.0</v>
      </c>
      <c r="B1207" s="245" t="s">
        <v>7577</v>
      </c>
      <c r="C1207" s="231" t="b">
        <v>0</v>
      </c>
      <c r="D1207" s="235" t="s">
        <v>7552</v>
      </c>
      <c r="E1207" s="236" t="str">
        <f t="shared" si="1"/>
        <v>#VALUE!</v>
      </c>
      <c r="F1207" s="236" t="str">
        <f t="shared" si="2"/>
        <v>#VALUE!</v>
      </c>
      <c r="G1207" s="236" t="str">
        <f t="shared" si="3"/>
        <v>#VALUE!</v>
      </c>
      <c r="H1207" s="236" t="str">
        <f t="shared" si="4"/>
        <v>#VALUE!</v>
      </c>
      <c r="I1207" s="236" t="str">
        <f t="shared" si="5"/>
        <v>#VALUE!</v>
      </c>
      <c r="J1207" s="236" t="str">
        <f t="shared" si="6"/>
        <v>#VALUE!</v>
      </c>
      <c r="K1207" s="236" t="str">
        <f t="shared" si="7"/>
        <v>#VALUE!</v>
      </c>
      <c r="L1207" s="236" t="str">
        <f t="shared" si="8"/>
        <v>#VALUE!</v>
      </c>
      <c r="M1207" s="236" t="str">
        <f t="shared" si="9"/>
        <v>OPI RX</v>
      </c>
      <c r="N1207" s="236" t="str">
        <f t="shared" si="10"/>
        <v>#VALUE!</v>
      </c>
      <c r="O1207" s="236" t="str">
        <f t="shared" si="11"/>
        <v>#VALUE!</v>
      </c>
      <c r="P1207" s="237" t="str">
        <f t="shared" si="12"/>
        <v>OPIOIDS</v>
      </c>
      <c r="Q1207" s="237" t="b">
        <v>0</v>
      </c>
      <c r="R1207" s="237" t="str">
        <f t="shared" si="37"/>
        <v>LOW</v>
      </c>
      <c r="S1207" s="238"/>
      <c r="T1207" s="238" t="str">
        <f t="shared" si="30"/>
        <v>  -  </v>
      </c>
      <c r="U1207" s="237" t="str">
        <f t="shared" si="38"/>
        <v>DUE COMM</v>
      </c>
      <c r="V1207" s="237" t="str">
        <f t="shared" si="16"/>
        <v> </v>
      </c>
      <c r="W1207" s="83"/>
      <c r="X1207" s="83"/>
      <c r="Y1207" s="83"/>
      <c r="Z1207" s="83"/>
      <c r="AA1207" s="83"/>
      <c r="AB1207" s="83"/>
      <c r="AC1207" s="83"/>
      <c r="AD1207" s="83"/>
      <c r="AE1207" s="83"/>
    </row>
    <row r="1208">
      <c r="A1208" s="244">
        <v>14290.0</v>
      </c>
      <c r="B1208" s="245" t="s">
        <v>7736</v>
      </c>
      <c r="C1208" s="231" t="b">
        <v>0</v>
      </c>
      <c r="D1208" s="235" t="s">
        <v>7552</v>
      </c>
      <c r="E1208" s="236" t="str">
        <f t="shared" si="1"/>
        <v>#VALUE!</v>
      </c>
      <c r="F1208" s="236" t="str">
        <f t="shared" si="2"/>
        <v>#VALUE!</v>
      </c>
      <c r="G1208" s="236" t="str">
        <f t="shared" si="3"/>
        <v>#VALUE!</v>
      </c>
      <c r="H1208" s="236" t="str">
        <f t="shared" si="4"/>
        <v>#VALUE!</v>
      </c>
      <c r="I1208" s="236" t="str">
        <f t="shared" si="5"/>
        <v>#VALUE!</v>
      </c>
      <c r="J1208" s="236" t="str">
        <f t="shared" si="6"/>
        <v>#VALUE!</v>
      </c>
      <c r="K1208" s="236" t="str">
        <f t="shared" si="7"/>
        <v>#VALUE!</v>
      </c>
      <c r="L1208" s="236" t="str">
        <f t="shared" si="8"/>
        <v>#VALUE!</v>
      </c>
      <c r="M1208" s="236" t="str">
        <f t="shared" si="9"/>
        <v>#VALUE!</v>
      </c>
      <c r="N1208" s="236" t="str">
        <f t="shared" si="10"/>
        <v>#VALUE!</v>
      </c>
      <c r="O1208" s="236" t="str">
        <f t="shared" si="11"/>
        <v>#VALUE!</v>
      </c>
      <c r="P1208" s="237" t="str">
        <f t="shared" si="12"/>
        <v>NO RX</v>
      </c>
      <c r="Q1208" s="237" t="b">
        <v>0</v>
      </c>
      <c r="R1208" s="237" t="str">
        <f t="shared" si="37"/>
        <v>LOW</v>
      </c>
      <c r="S1208" s="238"/>
      <c r="T1208" s="238" t="str">
        <f t="shared" si="30"/>
        <v>  -  </v>
      </c>
      <c r="U1208" s="237" t="str">
        <f t="shared" si="38"/>
        <v>DUE COMM</v>
      </c>
      <c r="V1208" s="237" t="str">
        <f t="shared" si="16"/>
        <v> </v>
      </c>
      <c r="W1208" s="83"/>
      <c r="X1208" s="83"/>
      <c r="Y1208" s="83"/>
      <c r="Z1208" s="83"/>
      <c r="AA1208" s="83"/>
      <c r="AB1208" s="83"/>
      <c r="AC1208" s="83"/>
      <c r="AD1208" s="83"/>
      <c r="AE1208" s="83"/>
    </row>
    <row r="1209">
      <c r="A1209" s="244">
        <v>14291.0</v>
      </c>
      <c r="B1209" s="245" t="s">
        <v>7984</v>
      </c>
      <c r="C1209" s="230" t="b">
        <v>1</v>
      </c>
      <c r="D1209" s="243">
        <v>44393.0</v>
      </c>
      <c r="E1209" s="236" t="str">
        <f t="shared" si="1"/>
        <v>#VALUE!</v>
      </c>
      <c r="F1209" s="236" t="str">
        <f t="shared" si="2"/>
        <v>#VALUE!</v>
      </c>
      <c r="G1209" s="236" t="str">
        <f t="shared" si="3"/>
        <v>#VALUE!</v>
      </c>
      <c r="H1209" s="236" t="str">
        <f t="shared" si="4"/>
        <v>#VALUE!</v>
      </c>
      <c r="I1209" s="236" t="str">
        <f t="shared" si="5"/>
        <v>#VALUE!</v>
      </c>
      <c r="J1209" s="236" t="str">
        <f t="shared" si="6"/>
        <v>#VALUE!</v>
      </c>
      <c r="K1209" s="236" t="str">
        <f t="shared" si="7"/>
        <v>#VALUE!</v>
      </c>
      <c r="L1209" s="236" t="str">
        <f t="shared" si="8"/>
        <v>#VALUE!</v>
      </c>
      <c r="M1209" s="236" t="str">
        <f t="shared" si="9"/>
        <v>#VALUE!</v>
      </c>
      <c r="N1209" s="236" t="str">
        <f t="shared" si="10"/>
        <v>#VALUE!</v>
      </c>
      <c r="O1209" s="236" t="str">
        <f t="shared" si="11"/>
        <v>#VALUE!</v>
      </c>
      <c r="P1209" s="237" t="str">
        <f t="shared" si="12"/>
        <v>NO RX</v>
      </c>
      <c r="Q1209" s="237" t="b">
        <v>1</v>
      </c>
      <c r="R1209" s="237" t="str">
        <f t="shared" si="37"/>
        <v>HIGH</v>
      </c>
      <c r="S1209" s="238"/>
      <c r="T1209" s="243">
        <f t="shared" si="30"/>
        <v>44393</v>
      </c>
      <c r="U1209" s="237" t="str">
        <f t="shared" si="38"/>
        <v>DUE COMM</v>
      </c>
      <c r="V1209" s="237" t="str">
        <f t="shared" si="16"/>
        <v> </v>
      </c>
      <c r="W1209" s="83"/>
      <c r="X1209" s="83"/>
      <c r="Y1209" s="83"/>
      <c r="Z1209" s="83"/>
      <c r="AA1209" s="83"/>
      <c r="AB1209" s="83"/>
      <c r="AC1209" s="83"/>
      <c r="AD1209" s="83"/>
      <c r="AE1209" s="83"/>
    </row>
    <row r="1210">
      <c r="A1210" s="233">
        <v>14292.0</v>
      </c>
      <c r="B1210" s="234" t="s">
        <v>7606</v>
      </c>
      <c r="C1210" s="230" t="b">
        <v>1</v>
      </c>
      <c r="D1210" s="243">
        <v>44469.0</v>
      </c>
      <c r="E1210" s="236" t="str">
        <f t="shared" si="1"/>
        <v>#VALUE!</v>
      </c>
      <c r="F1210" s="236" t="str">
        <f t="shared" si="2"/>
        <v>#VALUE!</v>
      </c>
      <c r="G1210" s="236" t="str">
        <f t="shared" si="3"/>
        <v>#VALUE!</v>
      </c>
      <c r="H1210" s="236" t="str">
        <f t="shared" si="4"/>
        <v>#VALUE!</v>
      </c>
      <c r="I1210" s="236" t="str">
        <f t="shared" si="5"/>
        <v>#VALUE!</v>
      </c>
      <c r="J1210" s="236" t="str">
        <f t="shared" si="6"/>
        <v>#VALUE!</v>
      </c>
      <c r="K1210" s="236" t="str">
        <f t="shared" si="7"/>
        <v>#VALUE!</v>
      </c>
      <c r="L1210" s="236" t="str">
        <f t="shared" si="8"/>
        <v>#VALUE!</v>
      </c>
      <c r="M1210" s="236" t="str">
        <f t="shared" si="9"/>
        <v>OPI RX</v>
      </c>
      <c r="N1210" s="236" t="str">
        <f t="shared" si="10"/>
        <v>#VALUE!</v>
      </c>
      <c r="O1210" s="236" t="str">
        <f t="shared" si="11"/>
        <v>#VALUE!</v>
      </c>
      <c r="P1210" s="237" t="str">
        <f t="shared" si="12"/>
        <v>OPIOIDS</v>
      </c>
      <c r="Q1210" s="234" t="b">
        <v>0</v>
      </c>
      <c r="R1210" s="237" t="str">
        <f t="shared" si="37"/>
        <v>LOW</v>
      </c>
      <c r="S1210" s="238">
        <v>44228.0</v>
      </c>
      <c r="T1210" s="243">
        <f t="shared" si="30"/>
        <v>44469</v>
      </c>
      <c r="U1210" s="237" t="str">
        <f t="shared" si="38"/>
        <v>DUE COMM</v>
      </c>
      <c r="V1210" s="237" t="str">
        <f t="shared" si="16"/>
        <v> </v>
      </c>
      <c r="W1210" s="83"/>
      <c r="X1210" s="83"/>
      <c r="Y1210" s="83"/>
      <c r="Z1210" s="83"/>
      <c r="AA1210" s="83"/>
      <c r="AB1210" s="83"/>
      <c r="AC1210" s="83"/>
      <c r="AD1210" s="83"/>
      <c r="AE1210" s="83"/>
    </row>
    <row r="1211">
      <c r="A1211" s="244">
        <v>14293.0</v>
      </c>
      <c r="B1211" s="246" t="s">
        <v>7985</v>
      </c>
      <c r="C1211" s="231" t="b">
        <v>1</v>
      </c>
      <c r="D1211" s="235">
        <v>44587.0</v>
      </c>
      <c r="E1211" s="236" t="str">
        <f t="shared" si="1"/>
        <v>#VALUE!</v>
      </c>
      <c r="F1211" s="236" t="str">
        <f t="shared" si="2"/>
        <v>OPI RX</v>
      </c>
      <c r="G1211" s="236" t="str">
        <f t="shared" si="3"/>
        <v>#VALUE!</v>
      </c>
      <c r="H1211" s="236" t="str">
        <f t="shared" si="4"/>
        <v>OPI RX</v>
      </c>
      <c r="I1211" s="236" t="str">
        <f t="shared" si="5"/>
        <v>#VALUE!</v>
      </c>
      <c r="J1211" s="236" t="str">
        <f t="shared" si="6"/>
        <v>#VALUE!</v>
      </c>
      <c r="K1211" s="236" t="str">
        <f t="shared" si="7"/>
        <v>#VALUE!</v>
      </c>
      <c r="L1211" s="236" t="str">
        <f t="shared" si="8"/>
        <v>#VALUE!</v>
      </c>
      <c r="M1211" s="236" t="str">
        <f t="shared" si="9"/>
        <v>#VALUE!</v>
      </c>
      <c r="N1211" s="236" t="str">
        <f t="shared" si="10"/>
        <v>#VALUE!</v>
      </c>
      <c r="O1211" s="236" t="str">
        <f t="shared" si="11"/>
        <v>#VALUE!</v>
      </c>
      <c r="P1211" s="237" t="str">
        <f t="shared" si="12"/>
        <v>OPIOIDS</v>
      </c>
      <c r="Q1211" s="234" t="b">
        <v>0</v>
      </c>
      <c r="R1211" s="237" t="str">
        <f t="shared" si="37"/>
        <v>LOW</v>
      </c>
      <c r="S1211" s="238"/>
      <c r="T1211" s="243">
        <f t="shared" si="30"/>
        <v>44587</v>
      </c>
      <c r="U1211" s="237" t="str">
        <f t="shared" si="38"/>
        <v>DUE COMM</v>
      </c>
      <c r="V1211" s="237" t="str">
        <f t="shared" si="16"/>
        <v> </v>
      </c>
      <c r="W1211" s="83"/>
      <c r="X1211" s="83"/>
      <c r="Y1211" s="83"/>
      <c r="Z1211" s="83"/>
      <c r="AA1211" s="83"/>
      <c r="AB1211" s="83"/>
      <c r="AC1211" s="83"/>
      <c r="AD1211" s="83"/>
      <c r="AE1211" s="83"/>
    </row>
    <row r="1212">
      <c r="A1212" s="233">
        <v>14298.0</v>
      </c>
      <c r="B1212" s="234" t="s">
        <v>7986</v>
      </c>
      <c r="C1212" s="237" t="b">
        <v>1</v>
      </c>
      <c r="D1212" s="243">
        <v>44496.0</v>
      </c>
      <c r="E1212" s="236" t="str">
        <f t="shared" si="1"/>
        <v>#VALUE!</v>
      </c>
      <c r="F1212" s="236" t="str">
        <f t="shared" si="2"/>
        <v>#VALUE!</v>
      </c>
      <c r="G1212" s="236" t="str">
        <f t="shared" si="3"/>
        <v>#VALUE!</v>
      </c>
      <c r="H1212" s="236" t="str">
        <f t="shared" si="4"/>
        <v>#VALUE!</v>
      </c>
      <c r="I1212" s="236" t="str">
        <f t="shared" si="5"/>
        <v>#VALUE!</v>
      </c>
      <c r="J1212" s="236" t="str">
        <f t="shared" si="6"/>
        <v>#VALUE!</v>
      </c>
      <c r="K1212" s="236" t="str">
        <f t="shared" si="7"/>
        <v>#VALUE!</v>
      </c>
      <c r="L1212" s="236" t="str">
        <f t="shared" si="8"/>
        <v>#VALUE!</v>
      </c>
      <c r="M1212" s="236" t="str">
        <f t="shared" si="9"/>
        <v>#VALUE!</v>
      </c>
      <c r="N1212" s="236" t="str">
        <f t="shared" si="10"/>
        <v>#VALUE!</v>
      </c>
      <c r="O1212" s="236" t="str">
        <f t="shared" si="11"/>
        <v>#VALUE!</v>
      </c>
      <c r="P1212" s="237" t="str">
        <f t="shared" si="12"/>
        <v>NO RX</v>
      </c>
      <c r="Q1212" s="237" t="b">
        <v>1</v>
      </c>
      <c r="R1212" s="237" t="str">
        <f t="shared" si="37"/>
        <v>HIGH</v>
      </c>
      <c r="S1212" s="238">
        <v>44481.0</v>
      </c>
      <c r="T1212" s="243">
        <f t="shared" si="30"/>
        <v>44496</v>
      </c>
      <c r="U1212" s="237" t="str">
        <f t="shared" si="38"/>
        <v> </v>
      </c>
      <c r="V1212" s="237" t="str">
        <f t="shared" si="16"/>
        <v> </v>
      </c>
      <c r="W1212" s="83"/>
      <c r="X1212" s="83"/>
      <c r="Y1212" s="83"/>
      <c r="Z1212" s="83"/>
      <c r="AA1212" s="83"/>
      <c r="AB1212" s="83"/>
      <c r="AC1212" s="83"/>
      <c r="AD1212" s="83"/>
      <c r="AE1212" s="83"/>
    </row>
    <row r="1213">
      <c r="A1213" s="244">
        <v>14300.0</v>
      </c>
      <c r="B1213" s="239" t="s">
        <v>7552</v>
      </c>
      <c r="C1213" s="230" t="b">
        <v>1</v>
      </c>
      <c r="D1213" s="243">
        <v>44460.0</v>
      </c>
      <c r="E1213" s="236" t="str">
        <f t="shared" si="1"/>
        <v>#VALUE!</v>
      </c>
      <c r="F1213" s="236" t="str">
        <f t="shared" si="2"/>
        <v>#VALUE!</v>
      </c>
      <c r="G1213" s="236" t="str">
        <f t="shared" si="3"/>
        <v>#VALUE!</v>
      </c>
      <c r="H1213" s="236" t="str">
        <f t="shared" si="4"/>
        <v>#VALUE!</v>
      </c>
      <c r="I1213" s="236" t="str">
        <f t="shared" si="5"/>
        <v>#VALUE!</v>
      </c>
      <c r="J1213" s="236" t="str">
        <f t="shared" si="6"/>
        <v>#VALUE!</v>
      </c>
      <c r="K1213" s="236" t="str">
        <f t="shared" si="7"/>
        <v>#VALUE!</v>
      </c>
      <c r="L1213" s="236" t="str">
        <f t="shared" si="8"/>
        <v>#VALUE!</v>
      </c>
      <c r="M1213" s="236" t="str">
        <f t="shared" si="9"/>
        <v>#VALUE!</v>
      </c>
      <c r="N1213" s="236" t="str">
        <f t="shared" si="10"/>
        <v>#VALUE!</v>
      </c>
      <c r="O1213" s="236" t="str">
        <f t="shared" si="11"/>
        <v>#VALUE!</v>
      </c>
      <c r="P1213" s="237" t="str">
        <f t="shared" si="12"/>
        <v>NO RX</v>
      </c>
      <c r="Q1213" s="234" t="b">
        <v>0</v>
      </c>
      <c r="R1213" s="237" t="str">
        <f t="shared" si="37"/>
        <v>LOW</v>
      </c>
      <c r="S1213" s="238"/>
      <c r="T1213" s="243">
        <f t="shared" si="30"/>
        <v>44460</v>
      </c>
      <c r="U1213" s="237" t="str">
        <f t="shared" si="38"/>
        <v>DUE COMM</v>
      </c>
      <c r="V1213" s="237" t="str">
        <f t="shared" si="16"/>
        <v> </v>
      </c>
      <c r="W1213" s="83"/>
      <c r="X1213" s="83"/>
      <c r="Y1213" s="83"/>
      <c r="Z1213" s="83"/>
      <c r="AA1213" s="83"/>
      <c r="AB1213" s="83"/>
      <c r="AC1213" s="83"/>
      <c r="AD1213" s="83"/>
      <c r="AE1213" s="83"/>
    </row>
    <row r="1214">
      <c r="A1214" s="233">
        <v>14301.0</v>
      </c>
      <c r="B1214" s="234" t="s">
        <v>7793</v>
      </c>
      <c r="C1214" s="230" t="b">
        <v>0</v>
      </c>
      <c r="D1214" s="235" t="s">
        <v>7552</v>
      </c>
      <c r="E1214" s="236" t="str">
        <f t="shared" si="1"/>
        <v>#VALUE!</v>
      </c>
      <c r="F1214" s="236" t="str">
        <f t="shared" si="2"/>
        <v>#VALUE!</v>
      </c>
      <c r="G1214" s="236" t="str">
        <f t="shared" si="3"/>
        <v>OPI RX</v>
      </c>
      <c r="H1214" s="236" t="str">
        <f t="shared" si="4"/>
        <v>#VALUE!</v>
      </c>
      <c r="I1214" s="236" t="str">
        <f t="shared" si="5"/>
        <v>#VALUE!</v>
      </c>
      <c r="J1214" s="236" t="str">
        <f t="shared" si="6"/>
        <v>#VALUE!</v>
      </c>
      <c r="K1214" s="236" t="str">
        <f t="shared" si="7"/>
        <v>#VALUE!</v>
      </c>
      <c r="L1214" s="236" t="str">
        <f t="shared" si="8"/>
        <v>#VALUE!</v>
      </c>
      <c r="M1214" s="236" t="str">
        <f t="shared" si="9"/>
        <v>#VALUE!</v>
      </c>
      <c r="N1214" s="236" t="str">
        <f t="shared" si="10"/>
        <v>#VALUE!</v>
      </c>
      <c r="O1214" s="236" t="str">
        <f t="shared" si="11"/>
        <v>#VALUE!</v>
      </c>
      <c r="P1214" s="237" t="str">
        <f t="shared" si="12"/>
        <v>OPIOIDS</v>
      </c>
      <c r="Q1214" s="237" t="b">
        <v>0</v>
      </c>
      <c r="R1214" s="237" t="str">
        <f t="shared" si="37"/>
        <v>LOW</v>
      </c>
      <c r="S1214" s="238"/>
      <c r="T1214" s="238" t="str">
        <f t="shared" si="30"/>
        <v>  -  </v>
      </c>
      <c r="U1214" s="237" t="str">
        <f t="shared" si="38"/>
        <v>DUE COMM</v>
      </c>
      <c r="V1214" s="237" t="str">
        <f t="shared" si="16"/>
        <v> </v>
      </c>
      <c r="W1214" s="83"/>
      <c r="X1214" s="83"/>
      <c r="Y1214" s="83"/>
      <c r="Z1214" s="83"/>
      <c r="AA1214" s="83"/>
      <c r="AB1214" s="83"/>
      <c r="AC1214" s="83"/>
      <c r="AD1214" s="83"/>
      <c r="AE1214" s="83"/>
    </row>
    <row r="1215">
      <c r="A1215" s="244">
        <v>14305.0</v>
      </c>
      <c r="B1215" s="239" t="s">
        <v>7552</v>
      </c>
      <c r="C1215" s="231" t="b">
        <v>0</v>
      </c>
      <c r="D1215" s="235" t="s">
        <v>7552</v>
      </c>
      <c r="E1215" s="236" t="str">
        <f t="shared" si="1"/>
        <v>#VALUE!</v>
      </c>
      <c r="F1215" s="236" t="str">
        <f t="shared" si="2"/>
        <v>#VALUE!</v>
      </c>
      <c r="G1215" s="236" t="str">
        <f t="shared" si="3"/>
        <v>#VALUE!</v>
      </c>
      <c r="H1215" s="236" t="str">
        <f t="shared" si="4"/>
        <v>#VALUE!</v>
      </c>
      <c r="I1215" s="236" t="str">
        <f t="shared" si="5"/>
        <v>#VALUE!</v>
      </c>
      <c r="J1215" s="236" t="str">
        <f t="shared" si="6"/>
        <v>#VALUE!</v>
      </c>
      <c r="K1215" s="236" t="str">
        <f t="shared" si="7"/>
        <v>#VALUE!</v>
      </c>
      <c r="L1215" s="236" t="str">
        <f t="shared" si="8"/>
        <v>#VALUE!</v>
      </c>
      <c r="M1215" s="236" t="str">
        <f t="shared" si="9"/>
        <v>#VALUE!</v>
      </c>
      <c r="N1215" s="236" t="str">
        <f t="shared" si="10"/>
        <v>#VALUE!</v>
      </c>
      <c r="O1215" s="236" t="str">
        <f t="shared" si="11"/>
        <v>#VALUE!</v>
      </c>
      <c r="P1215" s="237" t="str">
        <f t="shared" si="12"/>
        <v>NO RX</v>
      </c>
      <c r="Q1215" s="237" t="b">
        <v>0</v>
      </c>
      <c r="R1215" s="237" t="str">
        <f t="shared" si="37"/>
        <v>LOW</v>
      </c>
      <c r="S1215" s="238"/>
      <c r="T1215" s="238" t="str">
        <f t="shared" si="30"/>
        <v>  -  </v>
      </c>
      <c r="U1215" s="237" t="str">
        <f t="shared" si="38"/>
        <v>DUE COMM</v>
      </c>
      <c r="V1215" s="237" t="str">
        <f t="shared" si="16"/>
        <v> </v>
      </c>
      <c r="W1215" s="83"/>
      <c r="X1215" s="83"/>
      <c r="Y1215" s="83"/>
      <c r="Z1215" s="83"/>
      <c r="AA1215" s="83"/>
      <c r="AB1215" s="83"/>
      <c r="AC1215" s="83"/>
      <c r="AD1215" s="83"/>
      <c r="AE1215" s="83"/>
    </row>
    <row r="1216">
      <c r="A1216" s="244">
        <v>14306.0</v>
      </c>
      <c r="B1216" s="245" t="s">
        <v>7736</v>
      </c>
      <c r="C1216" s="231" t="b">
        <v>0</v>
      </c>
      <c r="D1216" s="235" t="s">
        <v>7552</v>
      </c>
      <c r="E1216" s="236" t="str">
        <f t="shared" si="1"/>
        <v>#VALUE!</v>
      </c>
      <c r="F1216" s="236" t="str">
        <f t="shared" si="2"/>
        <v>#VALUE!</v>
      </c>
      <c r="G1216" s="236" t="str">
        <f t="shared" si="3"/>
        <v>#VALUE!</v>
      </c>
      <c r="H1216" s="236" t="str">
        <f t="shared" si="4"/>
        <v>#VALUE!</v>
      </c>
      <c r="I1216" s="236" t="str">
        <f t="shared" si="5"/>
        <v>#VALUE!</v>
      </c>
      <c r="J1216" s="236" t="str">
        <f t="shared" si="6"/>
        <v>#VALUE!</v>
      </c>
      <c r="K1216" s="236" t="str">
        <f t="shared" si="7"/>
        <v>#VALUE!</v>
      </c>
      <c r="L1216" s="236" t="str">
        <f t="shared" si="8"/>
        <v>#VALUE!</v>
      </c>
      <c r="M1216" s="236" t="str">
        <f t="shared" si="9"/>
        <v>#VALUE!</v>
      </c>
      <c r="N1216" s="236" t="str">
        <f t="shared" si="10"/>
        <v>#VALUE!</v>
      </c>
      <c r="O1216" s="236" t="str">
        <f t="shared" si="11"/>
        <v>#VALUE!</v>
      </c>
      <c r="P1216" s="237" t="str">
        <f t="shared" si="12"/>
        <v>NO RX</v>
      </c>
      <c r="Q1216" s="237" t="b">
        <v>0</v>
      </c>
      <c r="R1216" s="237" t="str">
        <f t="shared" si="37"/>
        <v>LOW</v>
      </c>
      <c r="S1216" s="238"/>
      <c r="T1216" s="238" t="str">
        <f t="shared" si="30"/>
        <v>  -  </v>
      </c>
      <c r="U1216" s="237" t="str">
        <f t="shared" si="38"/>
        <v>DUE COMM</v>
      </c>
      <c r="V1216" s="237" t="str">
        <f t="shared" si="16"/>
        <v> </v>
      </c>
      <c r="W1216" s="83"/>
      <c r="X1216" s="83"/>
      <c r="Y1216" s="83"/>
      <c r="Z1216" s="83"/>
      <c r="AA1216" s="83"/>
      <c r="AB1216" s="83"/>
      <c r="AC1216" s="83"/>
      <c r="AD1216" s="83"/>
      <c r="AE1216" s="83"/>
    </row>
    <row r="1217">
      <c r="A1217" s="244">
        <v>14309.0</v>
      </c>
      <c r="B1217" s="245" t="s">
        <v>7580</v>
      </c>
      <c r="C1217" s="231" t="b">
        <v>1</v>
      </c>
      <c r="D1217" s="243">
        <v>44384.0</v>
      </c>
      <c r="E1217" s="236" t="str">
        <f t="shared" si="1"/>
        <v>#VALUE!</v>
      </c>
      <c r="F1217" s="236" t="str">
        <f t="shared" si="2"/>
        <v>#VALUE!</v>
      </c>
      <c r="G1217" s="236" t="str">
        <f t="shared" si="3"/>
        <v>#VALUE!</v>
      </c>
      <c r="H1217" s="236" t="str">
        <f t="shared" si="4"/>
        <v>#VALUE!</v>
      </c>
      <c r="I1217" s="236" t="str">
        <f t="shared" si="5"/>
        <v>#VALUE!</v>
      </c>
      <c r="J1217" s="236" t="str">
        <f t="shared" si="6"/>
        <v>#VALUE!</v>
      </c>
      <c r="K1217" s="236" t="str">
        <f t="shared" si="7"/>
        <v>#VALUE!</v>
      </c>
      <c r="L1217" s="236" t="str">
        <f t="shared" si="8"/>
        <v>#VALUE!</v>
      </c>
      <c r="M1217" s="236" t="str">
        <f t="shared" si="9"/>
        <v>OPI RX</v>
      </c>
      <c r="N1217" s="236" t="str">
        <f t="shared" si="10"/>
        <v>#VALUE!</v>
      </c>
      <c r="O1217" s="236" t="str">
        <f t="shared" si="11"/>
        <v>#VALUE!</v>
      </c>
      <c r="P1217" s="237" t="str">
        <f t="shared" si="12"/>
        <v>OPIOIDS</v>
      </c>
      <c r="Q1217" s="237" t="b">
        <v>0</v>
      </c>
      <c r="R1217" s="237" t="str">
        <f t="shared" si="37"/>
        <v>LOW</v>
      </c>
      <c r="S1217" s="238"/>
      <c r="T1217" s="243">
        <f t="shared" si="30"/>
        <v>44384</v>
      </c>
      <c r="U1217" s="237" t="str">
        <f t="shared" si="38"/>
        <v>DUE COMM</v>
      </c>
      <c r="V1217" s="237" t="str">
        <f t="shared" si="16"/>
        <v> </v>
      </c>
      <c r="W1217" s="83"/>
      <c r="X1217" s="83"/>
      <c r="Y1217" s="83"/>
      <c r="Z1217" s="83"/>
      <c r="AA1217" s="83"/>
      <c r="AB1217" s="83"/>
      <c r="AC1217" s="83"/>
      <c r="AD1217" s="83"/>
      <c r="AE1217" s="83"/>
    </row>
    <row r="1218">
      <c r="A1218" s="244">
        <v>14311.0</v>
      </c>
      <c r="B1218" s="239" t="s">
        <v>7552</v>
      </c>
      <c r="C1218" s="230" t="b">
        <v>0</v>
      </c>
      <c r="D1218" s="235" t="s">
        <v>7552</v>
      </c>
      <c r="E1218" s="236" t="str">
        <f t="shared" si="1"/>
        <v>#VALUE!</v>
      </c>
      <c r="F1218" s="236" t="str">
        <f t="shared" si="2"/>
        <v>#VALUE!</v>
      </c>
      <c r="G1218" s="236" t="str">
        <f t="shared" si="3"/>
        <v>#VALUE!</v>
      </c>
      <c r="H1218" s="236" t="str">
        <f t="shared" si="4"/>
        <v>#VALUE!</v>
      </c>
      <c r="I1218" s="236" t="str">
        <f t="shared" si="5"/>
        <v>#VALUE!</v>
      </c>
      <c r="J1218" s="236" t="str">
        <f t="shared" si="6"/>
        <v>#VALUE!</v>
      </c>
      <c r="K1218" s="236" t="str">
        <f t="shared" si="7"/>
        <v>#VALUE!</v>
      </c>
      <c r="L1218" s="236" t="str">
        <f t="shared" si="8"/>
        <v>#VALUE!</v>
      </c>
      <c r="M1218" s="236" t="str">
        <f t="shared" si="9"/>
        <v>#VALUE!</v>
      </c>
      <c r="N1218" s="236" t="str">
        <f t="shared" si="10"/>
        <v>#VALUE!</v>
      </c>
      <c r="O1218" s="236" t="str">
        <f t="shared" si="11"/>
        <v>#VALUE!</v>
      </c>
      <c r="P1218" s="237" t="str">
        <f t="shared" si="12"/>
        <v>NO RX</v>
      </c>
      <c r="Q1218" s="237" t="b">
        <v>0</v>
      </c>
      <c r="R1218" s="237" t="str">
        <f t="shared" si="37"/>
        <v>LOW</v>
      </c>
      <c r="S1218" s="238"/>
      <c r="T1218" s="238" t="str">
        <f t="shared" si="30"/>
        <v>  -  </v>
      </c>
      <c r="U1218" s="237" t="str">
        <f t="shared" si="38"/>
        <v>DUE COMM</v>
      </c>
      <c r="V1218" s="237" t="str">
        <f t="shared" si="16"/>
        <v> </v>
      </c>
      <c r="W1218" s="83"/>
      <c r="X1218" s="83"/>
      <c r="Y1218" s="83"/>
      <c r="Z1218" s="83"/>
      <c r="AA1218" s="83"/>
      <c r="AB1218" s="83"/>
      <c r="AC1218" s="83"/>
      <c r="AD1218" s="83"/>
      <c r="AE1218" s="83"/>
    </row>
    <row r="1219">
      <c r="A1219" s="233">
        <v>14312.0</v>
      </c>
      <c r="B1219" s="234" t="s">
        <v>7606</v>
      </c>
      <c r="C1219" s="231" t="b">
        <v>1</v>
      </c>
      <c r="D1219" s="243">
        <v>44496.0</v>
      </c>
      <c r="E1219" s="236" t="str">
        <f t="shared" si="1"/>
        <v>#VALUE!</v>
      </c>
      <c r="F1219" s="236" t="str">
        <f t="shared" si="2"/>
        <v>#VALUE!</v>
      </c>
      <c r="G1219" s="236" t="str">
        <f t="shared" si="3"/>
        <v>#VALUE!</v>
      </c>
      <c r="H1219" s="236" t="str">
        <f t="shared" si="4"/>
        <v>#VALUE!</v>
      </c>
      <c r="I1219" s="236" t="str">
        <f t="shared" si="5"/>
        <v>#VALUE!</v>
      </c>
      <c r="J1219" s="236" t="str">
        <f t="shared" si="6"/>
        <v>#VALUE!</v>
      </c>
      <c r="K1219" s="236" t="str">
        <f t="shared" si="7"/>
        <v>#VALUE!</v>
      </c>
      <c r="L1219" s="236" t="str">
        <f t="shared" si="8"/>
        <v>#VALUE!</v>
      </c>
      <c r="M1219" s="236" t="str">
        <f t="shared" si="9"/>
        <v>OPI RX</v>
      </c>
      <c r="N1219" s="236" t="str">
        <f t="shared" si="10"/>
        <v>#VALUE!</v>
      </c>
      <c r="O1219" s="236" t="str">
        <f t="shared" si="11"/>
        <v>#VALUE!</v>
      </c>
      <c r="P1219" s="237" t="str">
        <f t="shared" si="12"/>
        <v>OPIOIDS</v>
      </c>
      <c r="Q1219" s="237" t="b">
        <v>0</v>
      </c>
      <c r="R1219" s="237" t="str">
        <f t="shared" si="37"/>
        <v>LOW</v>
      </c>
      <c r="S1219" s="238">
        <v>44236.0</v>
      </c>
      <c r="T1219" s="243">
        <f t="shared" si="30"/>
        <v>44496</v>
      </c>
      <c r="U1219" s="237" t="str">
        <f t="shared" si="38"/>
        <v>DUE COMM</v>
      </c>
      <c r="V1219" s="237" t="str">
        <f t="shared" si="16"/>
        <v> </v>
      </c>
      <c r="W1219" s="83"/>
      <c r="X1219" s="83"/>
      <c r="Y1219" s="83"/>
      <c r="Z1219" s="83"/>
      <c r="AA1219" s="83"/>
      <c r="AB1219" s="83"/>
      <c r="AC1219" s="83"/>
      <c r="AD1219" s="83"/>
      <c r="AE1219" s="83"/>
    </row>
    <row r="1220">
      <c r="A1220" s="244">
        <v>14317.0</v>
      </c>
      <c r="B1220" s="239" t="s">
        <v>7552</v>
      </c>
      <c r="C1220" s="230" t="b">
        <v>0</v>
      </c>
      <c r="D1220" s="235" t="s">
        <v>7552</v>
      </c>
      <c r="E1220" s="236" t="str">
        <f t="shared" si="1"/>
        <v>#VALUE!</v>
      </c>
      <c r="F1220" s="236" t="str">
        <f t="shared" si="2"/>
        <v>#VALUE!</v>
      </c>
      <c r="G1220" s="236" t="str">
        <f t="shared" si="3"/>
        <v>#VALUE!</v>
      </c>
      <c r="H1220" s="236" t="str">
        <f t="shared" si="4"/>
        <v>#VALUE!</v>
      </c>
      <c r="I1220" s="236" t="str">
        <f t="shared" si="5"/>
        <v>#VALUE!</v>
      </c>
      <c r="J1220" s="236" t="str">
        <f t="shared" si="6"/>
        <v>#VALUE!</v>
      </c>
      <c r="K1220" s="236" t="str">
        <f t="shared" si="7"/>
        <v>#VALUE!</v>
      </c>
      <c r="L1220" s="236" t="str">
        <f t="shared" si="8"/>
        <v>#VALUE!</v>
      </c>
      <c r="M1220" s="236" t="str">
        <f t="shared" si="9"/>
        <v>#VALUE!</v>
      </c>
      <c r="N1220" s="236" t="str">
        <f t="shared" si="10"/>
        <v>#VALUE!</v>
      </c>
      <c r="O1220" s="236" t="str">
        <f t="shared" si="11"/>
        <v>#VALUE!</v>
      </c>
      <c r="P1220" s="237" t="str">
        <f t="shared" si="12"/>
        <v>NO RX</v>
      </c>
      <c r="Q1220" s="237" t="b">
        <v>0</v>
      </c>
      <c r="R1220" s="237" t="str">
        <f t="shared" si="37"/>
        <v>LOW</v>
      </c>
      <c r="S1220" s="238"/>
      <c r="T1220" s="238" t="str">
        <f t="shared" si="30"/>
        <v>  -  </v>
      </c>
      <c r="U1220" s="237" t="str">
        <f t="shared" si="38"/>
        <v>DUE COMM</v>
      </c>
      <c r="V1220" s="237" t="str">
        <f t="shared" si="16"/>
        <v> </v>
      </c>
      <c r="W1220" s="83"/>
      <c r="X1220" s="83"/>
      <c r="Y1220" s="83"/>
      <c r="Z1220" s="83"/>
      <c r="AA1220" s="83"/>
      <c r="AB1220" s="83"/>
      <c r="AC1220" s="83"/>
      <c r="AD1220" s="83"/>
      <c r="AE1220" s="83"/>
    </row>
    <row r="1221">
      <c r="A1221" s="244">
        <v>14319.0</v>
      </c>
      <c r="B1221" s="239" t="s">
        <v>7552</v>
      </c>
      <c r="C1221" s="231" t="b">
        <v>0</v>
      </c>
      <c r="D1221" s="235" t="s">
        <v>7552</v>
      </c>
      <c r="E1221" s="236" t="str">
        <f t="shared" si="1"/>
        <v>#VALUE!</v>
      </c>
      <c r="F1221" s="236" t="str">
        <f t="shared" si="2"/>
        <v>#VALUE!</v>
      </c>
      <c r="G1221" s="236" t="str">
        <f t="shared" si="3"/>
        <v>#VALUE!</v>
      </c>
      <c r="H1221" s="236" t="str">
        <f t="shared" si="4"/>
        <v>#VALUE!</v>
      </c>
      <c r="I1221" s="236" t="str">
        <f t="shared" si="5"/>
        <v>#VALUE!</v>
      </c>
      <c r="J1221" s="236" t="str">
        <f t="shared" si="6"/>
        <v>#VALUE!</v>
      </c>
      <c r="K1221" s="236" t="str">
        <f t="shared" si="7"/>
        <v>#VALUE!</v>
      </c>
      <c r="L1221" s="236" t="str">
        <f t="shared" si="8"/>
        <v>#VALUE!</v>
      </c>
      <c r="M1221" s="236" t="str">
        <f t="shared" si="9"/>
        <v>#VALUE!</v>
      </c>
      <c r="N1221" s="236" t="str">
        <f t="shared" si="10"/>
        <v>#VALUE!</v>
      </c>
      <c r="O1221" s="236" t="str">
        <f t="shared" si="11"/>
        <v>#VALUE!</v>
      </c>
      <c r="P1221" s="237" t="str">
        <f t="shared" si="12"/>
        <v>NO RX</v>
      </c>
      <c r="Q1221" s="237" t="b">
        <v>0</v>
      </c>
      <c r="R1221" s="237" t="str">
        <f t="shared" si="37"/>
        <v>LOW</v>
      </c>
      <c r="S1221" s="238"/>
      <c r="T1221" s="238" t="str">
        <f t="shared" si="30"/>
        <v>  -  </v>
      </c>
      <c r="U1221" s="237" t="str">
        <f t="shared" si="38"/>
        <v>DUE COMM</v>
      </c>
      <c r="V1221" s="237" t="str">
        <f t="shared" si="16"/>
        <v> </v>
      </c>
      <c r="W1221" s="83"/>
      <c r="X1221" s="83"/>
      <c r="Y1221" s="83"/>
      <c r="Z1221" s="83"/>
      <c r="AA1221" s="83"/>
      <c r="AB1221" s="83"/>
      <c r="AC1221" s="83"/>
      <c r="AD1221" s="83"/>
      <c r="AE1221" s="83"/>
    </row>
    <row r="1222">
      <c r="A1222" s="233">
        <v>14320.0</v>
      </c>
      <c r="B1222" s="234" t="s">
        <v>7987</v>
      </c>
      <c r="C1222" s="231" t="b">
        <v>0</v>
      </c>
      <c r="D1222" s="235" t="s">
        <v>7552</v>
      </c>
      <c r="E1222" s="236" t="str">
        <f t="shared" si="1"/>
        <v>#VALUE!</v>
      </c>
      <c r="F1222" s="236" t="str">
        <f t="shared" si="2"/>
        <v>#VALUE!</v>
      </c>
      <c r="G1222" s="236" t="str">
        <f t="shared" si="3"/>
        <v>OPI RX</v>
      </c>
      <c r="H1222" s="236" t="str">
        <f t="shared" si="4"/>
        <v>#VALUE!</v>
      </c>
      <c r="I1222" s="236" t="str">
        <f t="shared" si="5"/>
        <v>#VALUE!</v>
      </c>
      <c r="J1222" s="236" t="str">
        <f t="shared" si="6"/>
        <v>#VALUE!</v>
      </c>
      <c r="K1222" s="236" t="str">
        <f t="shared" si="7"/>
        <v>#VALUE!</v>
      </c>
      <c r="L1222" s="236" t="str">
        <f t="shared" si="8"/>
        <v>#VALUE!</v>
      </c>
      <c r="M1222" s="236" t="str">
        <f t="shared" si="9"/>
        <v>#VALUE!</v>
      </c>
      <c r="N1222" s="236" t="str">
        <f t="shared" si="10"/>
        <v>#VALUE!</v>
      </c>
      <c r="O1222" s="236" t="str">
        <f t="shared" si="11"/>
        <v>#VALUE!</v>
      </c>
      <c r="P1222" s="237" t="str">
        <f t="shared" si="12"/>
        <v>OPIOIDS</v>
      </c>
      <c r="Q1222" s="237" t="b">
        <v>1</v>
      </c>
      <c r="R1222" s="237" t="str">
        <f t="shared" si="37"/>
        <v>HIGH</v>
      </c>
      <c r="S1222" s="238"/>
      <c r="T1222" s="238" t="str">
        <f t="shared" si="30"/>
        <v>  -  </v>
      </c>
      <c r="U1222" s="237" t="str">
        <f t="shared" si="38"/>
        <v>DUE COMM</v>
      </c>
      <c r="V1222" s="237" t="str">
        <f t="shared" si="16"/>
        <v> </v>
      </c>
      <c r="W1222" s="83"/>
      <c r="X1222" s="83"/>
      <c r="Y1222" s="83"/>
      <c r="Z1222" s="83"/>
      <c r="AA1222" s="83"/>
      <c r="AB1222" s="83"/>
      <c r="AC1222" s="83"/>
      <c r="AD1222" s="83"/>
      <c r="AE1222" s="83"/>
    </row>
    <row r="1223">
      <c r="A1223" s="244">
        <v>14322.0</v>
      </c>
      <c r="B1223" s="239" t="s">
        <v>7552</v>
      </c>
      <c r="C1223" s="230" t="b">
        <v>0</v>
      </c>
      <c r="D1223" s="235" t="s">
        <v>7552</v>
      </c>
      <c r="E1223" s="236" t="str">
        <f t="shared" si="1"/>
        <v>#VALUE!</v>
      </c>
      <c r="F1223" s="236" t="str">
        <f t="shared" si="2"/>
        <v>#VALUE!</v>
      </c>
      <c r="G1223" s="236" t="str">
        <f t="shared" si="3"/>
        <v>#VALUE!</v>
      </c>
      <c r="H1223" s="236" t="str">
        <f t="shared" si="4"/>
        <v>#VALUE!</v>
      </c>
      <c r="I1223" s="236" t="str">
        <f t="shared" si="5"/>
        <v>#VALUE!</v>
      </c>
      <c r="J1223" s="236" t="str">
        <f t="shared" si="6"/>
        <v>#VALUE!</v>
      </c>
      <c r="K1223" s="236" t="str">
        <f t="shared" si="7"/>
        <v>#VALUE!</v>
      </c>
      <c r="L1223" s="236" t="str">
        <f t="shared" si="8"/>
        <v>#VALUE!</v>
      </c>
      <c r="M1223" s="236" t="str">
        <f t="shared" si="9"/>
        <v>#VALUE!</v>
      </c>
      <c r="N1223" s="236" t="str">
        <f t="shared" si="10"/>
        <v>#VALUE!</v>
      </c>
      <c r="O1223" s="236" t="str">
        <f t="shared" si="11"/>
        <v>#VALUE!</v>
      </c>
      <c r="P1223" s="237" t="str">
        <f t="shared" si="12"/>
        <v>NO RX</v>
      </c>
      <c r="Q1223" s="237" t="b">
        <v>0</v>
      </c>
      <c r="R1223" s="237" t="str">
        <f t="shared" si="37"/>
        <v>LOW</v>
      </c>
      <c r="S1223" s="238"/>
      <c r="T1223" s="238" t="str">
        <f t="shared" si="30"/>
        <v>  -  </v>
      </c>
      <c r="U1223" s="237" t="str">
        <f t="shared" si="38"/>
        <v>DUE COMM</v>
      </c>
      <c r="V1223" s="237" t="str">
        <f t="shared" si="16"/>
        <v> </v>
      </c>
      <c r="W1223" s="83"/>
      <c r="X1223" s="83"/>
      <c r="Y1223" s="83"/>
      <c r="Z1223" s="83"/>
      <c r="AA1223" s="83"/>
      <c r="AB1223" s="83"/>
      <c r="AC1223" s="83"/>
      <c r="AD1223" s="83"/>
      <c r="AE1223" s="83"/>
    </row>
    <row r="1224">
      <c r="A1224" s="244">
        <v>14325.0</v>
      </c>
      <c r="B1224" s="246" t="s">
        <v>7988</v>
      </c>
      <c r="C1224" s="231" t="b">
        <v>1</v>
      </c>
      <c r="D1224" s="235">
        <v>44627.0</v>
      </c>
      <c r="E1224" s="236" t="str">
        <f t="shared" si="1"/>
        <v>#VALUE!</v>
      </c>
      <c r="F1224" s="236" t="str">
        <f t="shared" si="2"/>
        <v>#VALUE!</v>
      </c>
      <c r="G1224" s="236" t="str">
        <f t="shared" si="3"/>
        <v>#VALUE!</v>
      </c>
      <c r="H1224" s="236" t="str">
        <f t="shared" si="4"/>
        <v>#VALUE!</v>
      </c>
      <c r="I1224" s="236" t="str">
        <f t="shared" si="5"/>
        <v>#VALUE!</v>
      </c>
      <c r="J1224" s="236" t="str">
        <f t="shared" si="6"/>
        <v>#VALUE!</v>
      </c>
      <c r="K1224" s="236" t="str">
        <f t="shared" si="7"/>
        <v>#VALUE!</v>
      </c>
      <c r="L1224" s="236" t="str">
        <f t="shared" si="8"/>
        <v>#VALUE!</v>
      </c>
      <c r="M1224" s="236" t="str">
        <f t="shared" si="9"/>
        <v>OPI RX</v>
      </c>
      <c r="N1224" s="236" t="str">
        <f t="shared" si="10"/>
        <v>#VALUE!</v>
      </c>
      <c r="O1224" s="236" t="str">
        <f t="shared" si="11"/>
        <v>#VALUE!</v>
      </c>
      <c r="P1224" s="237" t="str">
        <f t="shared" si="12"/>
        <v>OPIOIDS</v>
      </c>
      <c r="Q1224" s="237" t="b">
        <v>0</v>
      </c>
      <c r="R1224" s="237" t="str">
        <f t="shared" si="37"/>
        <v>LOW</v>
      </c>
      <c r="S1224" s="238"/>
      <c r="T1224" s="243">
        <f t="shared" si="30"/>
        <v>44627</v>
      </c>
      <c r="U1224" s="237" t="str">
        <f t="shared" si="38"/>
        <v>DUE COMM</v>
      </c>
      <c r="V1224" s="237" t="str">
        <f t="shared" si="16"/>
        <v> </v>
      </c>
      <c r="W1224" s="83"/>
      <c r="X1224" s="83"/>
      <c r="Y1224" s="83"/>
      <c r="Z1224" s="83"/>
      <c r="AA1224" s="83"/>
      <c r="AB1224" s="83"/>
      <c r="AC1224" s="83"/>
      <c r="AD1224" s="83"/>
      <c r="AE1224" s="83"/>
    </row>
    <row r="1225">
      <c r="A1225" s="244">
        <v>14326.0</v>
      </c>
      <c r="B1225" s="245" t="s">
        <v>7576</v>
      </c>
      <c r="C1225" s="231" t="b">
        <v>0</v>
      </c>
      <c r="D1225" s="235" t="s">
        <v>7552</v>
      </c>
      <c r="E1225" s="236" t="str">
        <f t="shared" si="1"/>
        <v>#VALUE!</v>
      </c>
      <c r="F1225" s="236" t="str">
        <f t="shared" si="2"/>
        <v>#VALUE!</v>
      </c>
      <c r="G1225" s="236" t="str">
        <f t="shared" si="3"/>
        <v>#VALUE!</v>
      </c>
      <c r="H1225" s="236" t="str">
        <f t="shared" si="4"/>
        <v>#VALUE!</v>
      </c>
      <c r="I1225" s="236" t="str">
        <f t="shared" si="5"/>
        <v>#VALUE!</v>
      </c>
      <c r="J1225" s="236" t="str">
        <f t="shared" si="6"/>
        <v>#VALUE!</v>
      </c>
      <c r="K1225" s="236" t="str">
        <f t="shared" si="7"/>
        <v>#VALUE!</v>
      </c>
      <c r="L1225" s="236" t="str">
        <f t="shared" si="8"/>
        <v>#VALUE!</v>
      </c>
      <c r="M1225" s="236" t="str">
        <f t="shared" si="9"/>
        <v>#VALUE!</v>
      </c>
      <c r="N1225" s="236" t="str">
        <f t="shared" si="10"/>
        <v>#VALUE!</v>
      </c>
      <c r="O1225" s="236" t="str">
        <f t="shared" si="11"/>
        <v>#VALUE!</v>
      </c>
      <c r="P1225" s="237" t="str">
        <f t="shared" si="12"/>
        <v>NO RX</v>
      </c>
      <c r="Q1225" s="237" t="b">
        <v>0</v>
      </c>
      <c r="R1225" s="237" t="str">
        <f t="shared" si="37"/>
        <v>LOW</v>
      </c>
      <c r="S1225" s="238"/>
      <c r="T1225" s="238" t="str">
        <f t="shared" si="30"/>
        <v>  -  </v>
      </c>
      <c r="U1225" s="237" t="str">
        <f t="shared" si="38"/>
        <v>DUE COMM</v>
      </c>
      <c r="V1225" s="237" t="str">
        <f t="shared" si="16"/>
        <v> </v>
      </c>
      <c r="W1225" s="83"/>
      <c r="X1225" s="83"/>
      <c r="Y1225" s="83"/>
      <c r="Z1225" s="83"/>
      <c r="AA1225" s="83"/>
      <c r="AB1225" s="83"/>
      <c r="AC1225" s="83"/>
      <c r="AD1225" s="83"/>
      <c r="AE1225" s="83"/>
    </row>
    <row r="1226">
      <c r="A1226" s="233">
        <v>14327.0</v>
      </c>
      <c r="B1226" s="234" t="s">
        <v>7569</v>
      </c>
      <c r="C1226" s="230" t="b">
        <v>1</v>
      </c>
      <c r="D1226" s="243">
        <v>44469.0</v>
      </c>
      <c r="E1226" s="236" t="str">
        <f t="shared" si="1"/>
        <v>#VALUE!</v>
      </c>
      <c r="F1226" s="236" t="str">
        <f t="shared" si="2"/>
        <v>#VALUE!</v>
      </c>
      <c r="G1226" s="236" t="str">
        <f t="shared" si="3"/>
        <v>OPI RX</v>
      </c>
      <c r="H1226" s="236" t="str">
        <f t="shared" si="4"/>
        <v>#VALUE!</v>
      </c>
      <c r="I1226" s="236" t="str">
        <f t="shared" si="5"/>
        <v>#VALUE!</v>
      </c>
      <c r="J1226" s="236" t="str">
        <f t="shared" si="6"/>
        <v>#VALUE!</v>
      </c>
      <c r="K1226" s="236" t="str">
        <f t="shared" si="7"/>
        <v>#VALUE!</v>
      </c>
      <c r="L1226" s="236" t="str">
        <f t="shared" si="8"/>
        <v>#VALUE!</v>
      </c>
      <c r="M1226" s="236" t="str">
        <f t="shared" si="9"/>
        <v>#VALUE!</v>
      </c>
      <c r="N1226" s="236" t="str">
        <f t="shared" si="10"/>
        <v>#VALUE!</v>
      </c>
      <c r="O1226" s="236" t="str">
        <f t="shared" si="11"/>
        <v>#VALUE!</v>
      </c>
      <c r="P1226" s="237" t="str">
        <f t="shared" si="12"/>
        <v>OPIOIDS</v>
      </c>
      <c r="Q1226" s="234" t="b">
        <v>1</v>
      </c>
      <c r="R1226" s="237" t="str">
        <f t="shared" si="37"/>
        <v>HIGH</v>
      </c>
      <c r="S1226" s="238">
        <v>44229.0</v>
      </c>
      <c r="T1226" s="243">
        <f t="shared" si="30"/>
        <v>44469</v>
      </c>
      <c r="U1226" s="237" t="str">
        <f t="shared" si="38"/>
        <v>DUE COMM</v>
      </c>
      <c r="V1226" s="237" t="str">
        <f t="shared" si="16"/>
        <v> </v>
      </c>
      <c r="W1226" s="83"/>
      <c r="X1226" s="83"/>
      <c r="Y1226" s="83"/>
      <c r="Z1226" s="83"/>
      <c r="AA1226" s="83"/>
      <c r="AB1226" s="83"/>
      <c r="AC1226" s="83"/>
      <c r="AD1226" s="83"/>
      <c r="AE1226" s="83"/>
    </row>
    <row r="1227">
      <c r="A1227" s="244">
        <v>14328.0</v>
      </c>
      <c r="B1227" s="239" t="s">
        <v>7552</v>
      </c>
      <c r="C1227" s="230" t="b">
        <v>0</v>
      </c>
      <c r="D1227" s="235" t="s">
        <v>7552</v>
      </c>
      <c r="E1227" s="236" t="str">
        <f t="shared" si="1"/>
        <v>#VALUE!</v>
      </c>
      <c r="F1227" s="236" t="str">
        <f t="shared" si="2"/>
        <v>#VALUE!</v>
      </c>
      <c r="G1227" s="236" t="str">
        <f t="shared" si="3"/>
        <v>#VALUE!</v>
      </c>
      <c r="H1227" s="236" t="str">
        <f t="shared" si="4"/>
        <v>#VALUE!</v>
      </c>
      <c r="I1227" s="236" t="str">
        <f t="shared" si="5"/>
        <v>#VALUE!</v>
      </c>
      <c r="J1227" s="236" t="str">
        <f t="shared" si="6"/>
        <v>#VALUE!</v>
      </c>
      <c r="K1227" s="236" t="str">
        <f t="shared" si="7"/>
        <v>#VALUE!</v>
      </c>
      <c r="L1227" s="236" t="str">
        <f t="shared" si="8"/>
        <v>#VALUE!</v>
      </c>
      <c r="M1227" s="236" t="str">
        <f t="shared" si="9"/>
        <v>#VALUE!</v>
      </c>
      <c r="N1227" s="236" t="str">
        <f t="shared" si="10"/>
        <v>#VALUE!</v>
      </c>
      <c r="O1227" s="236" t="str">
        <f t="shared" si="11"/>
        <v>#VALUE!</v>
      </c>
      <c r="P1227" s="237" t="str">
        <f t="shared" si="12"/>
        <v>NO RX</v>
      </c>
      <c r="Q1227" s="234" t="b">
        <v>0</v>
      </c>
      <c r="R1227" s="237" t="str">
        <f t="shared" si="37"/>
        <v>LOW</v>
      </c>
      <c r="S1227" s="238"/>
      <c r="T1227" s="238" t="str">
        <f t="shared" si="30"/>
        <v>  -  </v>
      </c>
      <c r="U1227" s="237" t="str">
        <f t="shared" si="38"/>
        <v>DUE COMM</v>
      </c>
      <c r="V1227" s="237" t="str">
        <f t="shared" si="16"/>
        <v> </v>
      </c>
      <c r="W1227" s="83"/>
      <c r="X1227" s="83"/>
      <c r="Y1227" s="83"/>
      <c r="Z1227" s="83"/>
      <c r="AA1227" s="83"/>
      <c r="AB1227" s="83"/>
      <c r="AC1227" s="83"/>
      <c r="AD1227" s="83"/>
      <c r="AE1227" s="83"/>
    </row>
    <row r="1228">
      <c r="A1228" s="244">
        <v>14330.0</v>
      </c>
      <c r="B1228" s="234" t="s">
        <v>7571</v>
      </c>
      <c r="C1228" s="231" t="b">
        <v>1</v>
      </c>
      <c r="D1228" s="243">
        <v>44559.0</v>
      </c>
      <c r="E1228" s="236" t="str">
        <f t="shared" si="1"/>
        <v>#VALUE!</v>
      </c>
      <c r="F1228" s="236" t="str">
        <f t="shared" si="2"/>
        <v>OPI RX</v>
      </c>
      <c r="G1228" s="236" t="str">
        <f t="shared" si="3"/>
        <v>#VALUE!</v>
      </c>
      <c r="H1228" s="236" t="str">
        <f t="shared" si="4"/>
        <v>#VALUE!</v>
      </c>
      <c r="I1228" s="236" t="str">
        <f t="shared" si="5"/>
        <v>#VALUE!</v>
      </c>
      <c r="J1228" s="236" t="str">
        <f t="shared" si="6"/>
        <v>#VALUE!</v>
      </c>
      <c r="K1228" s="236" t="str">
        <f t="shared" si="7"/>
        <v>#VALUE!</v>
      </c>
      <c r="L1228" s="236" t="str">
        <f t="shared" si="8"/>
        <v>#VALUE!</v>
      </c>
      <c r="M1228" s="236" t="str">
        <f t="shared" si="9"/>
        <v>#VALUE!</v>
      </c>
      <c r="N1228" s="236" t="str">
        <f t="shared" si="10"/>
        <v>#VALUE!</v>
      </c>
      <c r="O1228" s="236" t="str">
        <f t="shared" si="11"/>
        <v>#VALUE!</v>
      </c>
      <c r="P1228" s="237" t="str">
        <f t="shared" si="12"/>
        <v>OPIOIDS</v>
      </c>
      <c r="Q1228" s="237" t="b">
        <v>0</v>
      </c>
      <c r="R1228" s="237" t="str">
        <f t="shared" si="37"/>
        <v>LOW</v>
      </c>
      <c r="S1228" s="238"/>
      <c r="T1228" s="243">
        <f t="shared" si="30"/>
        <v>44559</v>
      </c>
      <c r="U1228" s="237" t="str">
        <f t="shared" si="38"/>
        <v>DUE COMM</v>
      </c>
      <c r="V1228" s="237" t="str">
        <f t="shared" si="16"/>
        <v> </v>
      </c>
      <c r="W1228" s="83"/>
      <c r="X1228" s="83"/>
      <c r="Y1228" s="83"/>
      <c r="Z1228" s="83"/>
      <c r="AA1228" s="83"/>
      <c r="AB1228" s="83"/>
      <c r="AC1228" s="83"/>
      <c r="AD1228" s="83"/>
      <c r="AE1228" s="83"/>
    </row>
    <row r="1229">
      <c r="A1229" s="244">
        <v>14332.0</v>
      </c>
      <c r="B1229" s="245" t="s">
        <v>7681</v>
      </c>
      <c r="C1229" s="230" t="b">
        <v>1</v>
      </c>
      <c r="D1229" s="243">
        <v>44559.0</v>
      </c>
      <c r="E1229" s="236" t="str">
        <f t="shared" si="1"/>
        <v>OPI RX</v>
      </c>
      <c r="F1229" s="236" t="str">
        <f t="shared" si="2"/>
        <v>#VALUE!</v>
      </c>
      <c r="G1229" s="236" t="str">
        <f t="shared" si="3"/>
        <v>#VALUE!</v>
      </c>
      <c r="H1229" s="236" t="str">
        <f t="shared" si="4"/>
        <v>#VALUE!</v>
      </c>
      <c r="I1229" s="236" t="str">
        <f t="shared" si="5"/>
        <v>#VALUE!</v>
      </c>
      <c r="J1229" s="236" t="str">
        <f t="shared" si="6"/>
        <v>#VALUE!</v>
      </c>
      <c r="K1229" s="236" t="str">
        <f t="shared" si="7"/>
        <v>#VALUE!</v>
      </c>
      <c r="L1229" s="236" t="str">
        <f t="shared" si="8"/>
        <v>#VALUE!</v>
      </c>
      <c r="M1229" s="236" t="str">
        <f t="shared" si="9"/>
        <v>#VALUE!</v>
      </c>
      <c r="N1229" s="236" t="str">
        <f t="shared" si="10"/>
        <v>#VALUE!</v>
      </c>
      <c r="O1229" s="236" t="str">
        <f t="shared" si="11"/>
        <v>#VALUE!</v>
      </c>
      <c r="P1229" s="237" t="str">
        <f t="shared" si="12"/>
        <v>OPIOIDS</v>
      </c>
      <c r="Q1229" s="237" t="b">
        <v>0</v>
      </c>
      <c r="R1229" s="237" t="str">
        <f t="shared" si="37"/>
        <v>LOW</v>
      </c>
      <c r="S1229" s="238">
        <v>44229.0</v>
      </c>
      <c r="T1229" s="243">
        <f t="shared" si="30"/>
        <v>44559</v>
      </c>
      <c r="U1229" s="237" t="str">
        <f t="shared" si="38"/>
        <v>DUE COMM</v>
      </c>
      <c r="V1229" s="237" t="str">
        <f t="shared" si="16"/>
        <v> </v>
      </c>
      <c r="W1229" s="83"/>
      <c r="X1229" s="83"/>
      <c r="Y1229" s="83"/>
      <c r="Z1229" s="83"/>
      <c r="AA1229" s="83"/>
      <c r="AB1229" s="83"/>
      <c r="AC1229" s="83"/>
      <c r="AD1229" s="83"/>
      <c r="AE1229" s="83"/>
    </row>
    <row r="1230">
      <c r="A1230" s="244">
        <v>14335.0</v>
      </c>
      <c r="B1230" s="245" t="s">
        <v>7989</v>
      </c>
      <c r="C1230" s="231" t="b">
        <v>0</v>
      </c>
      <c r="D1230" s="235" t="s">
        <v>7552</v>
      </c>
      <c r="E1230" s="236" t="str">
        <f t="shared" si="1"/>
        <v>#VALUE!</v>
      </c>
      <c r="F1230" s="236" t="str">
        <f t="shared" si="2"/>
        <v>#VALUE!</v>
      </c>
      <c r="G1230" s="236" t="str">
        <f t="shared" si="3"/>
        <v>OPI RX</v>
      </c>
      <c r="H1230" s="236" t="str">
        <f t="shared" si="4"/>
        <v>#VALUE!</v>
      </c>
      <c r="I1230" s="236" t="str">
        <f t="shared" si="5"/>
        <v>#VALUE!</v>
      </c>
      <c r="J1230" s="236" t="str">
        <f t="shared" si="6"/>
        <v>#VALUE!</v>
      </c>
      <c r="K1230" s="236" t="str">
        <f t="shared" si="7"/>
        <v>#VALUE!</v>
      </c>
      <c r="L1230" s="236" t="str">
        <f t="shared" si="8"/>
        <v>#VALUE!</v>
      </c>
      <c r="M1230" s="236" t="str">
        <f t="shared" si="9"/>
        <v>#VALUE!</v>
      </c>
      <c r="N1230" s="236" t="str">
        <f t="shared" si="10"/>
        <v>#VALUE!</v>
      </c>
      <c r="O1230" s="236" t="str">
        <f t="shared" si="11"/>
        <v>#VALUE!</v>
      </c>
      <c r="P1230" s="237" t="str">
        <f t="shared" si="12"/>
        <v>OPIOIDS</v>
      </c>
      <c r="Q1230" s="237" t="b">
        <v>0</v>
      </c>
      <c r="R1230" s="237" t="str">
        <f t="shared" si="37"/>
        <v>LOW</v>
      </c>
      <c r="S1230" s="238"/>
      <c r="T1230" s="238" t="str">
        <f t="shared" si="30"/>
        <v>  -  </v>
      </c>
      <c r="U1230" s="237" t="str">
        <f t="shared" si="38"/>
        <v>DUE COMM</v>
      </c>
      <c r="V1230" s="237" t="str">
        <f t="shared" si="16"/>
        <v> </v>
      </c>
      <c r="W1230" s="83"/>
      <c r="X1230" s="83"/>
      <c r="Y1230" s="83"/>
      <c r="Z1230" s="83"/>
      <c r="AA1230" s="83"/>
      <c r="AB1230" s="83"/>
      <c r="AC1230" s="83"/>
      <c r="AD1230" s="83"/>
      <c r="AE1230" s="83"/>
    </row>
    <row r="1231">
      <c r="A1231" s="244">
        <v>14336.0</v>
      </c>
      <c r="B1231" s="245" t="s">
        <v>7841</v>
      </c>
      <c r="C1231" s="230" t="b">
        <v>0</v>
      </c>
      <c r="D1231" s="235" t="s">
        <v>7552</v>
      </c>
      <c r="E1231" s="236" t="str">
        <f t="shared" si="1"/>
        <v>OPI RX</v>
      </c>
      <c r="F1231" s="236" t="str">
        <f t="shared" si="2"/>
        <v>#VALUE!</v>
      </c>
      <c r="G1231" s="236" t="str">
        <f t="shared" si="3"/>
        <v>#VALUE!</v>
      </c>
      <c r="H1231" s="236" t="str">
        <f t="shared" si="4"/>
        <v>#VALUE!</v>
      </c>
      <c r="I1231" s="236" t="str">
        <f t="shared" si="5"/>
        <v>#VALUE!</v>
      </c>
      <c r="J1231" s="236" t="str">
        <f t="shared" si="6"/>
        <v>#VALUE!</v>
      </c>
      <c r="K1231" s="236" t="str">
        <f t="shared" si="7"/>
        <v>#VALUE!</v>
      </c>
      <c r="L1231" s="236" t="str">
        <f t="shared" si="8"/>
        <v>#VALUE!</v>
      </c>
      <c r="M1231" s="236" t="str">
        <f t="shared" si="9"/>
        <v>#VALUE!</v>
      </c>
      <c r="N1231" s="236" t="str">
        <f t="shared" si="10"/>
        <v>#VALUE!</v>
      </c>
      <c r="O1231" s="236" t="str">
        <f t="shared" si="11"/>
        <v>#VALUE!</v>
      </c>
      <c r="P1231" s="237" t="str">
        <f t="shared" si="12"/>
        <v>OPIOIDS</v>
      </c>
      <c r="Q1231" s="237" t="b">
        <v>0</v>
      </c>
      <c r="R1231" s="237" t="str">
        <f t="shared" si="37"/>
        <v>LOW</v>
      </c>
      <c r="S1231" s="238"/>
      <c r="T1231" s="238" t="str">
        <f t="shared" si="30"/>
        <v>  -  </v>
      </c>
      <c r="U1231" s="237" t="str">
        <f t="shared" si="38"/>
        <v>DUE COMM</v>
      </c>
      <c r="V1231" s="237" t="str">
        <f t="shared" si="16"/>
        <v> </v>
      </c>
      <c r="W1231" s="83"/>
      <c r="X1231" s="83"/>
      <c r="Y1231" s="83"/>
      <c r="Z1231" s="83"/>
      <c r="AA1231" s="83"/>
      <c r="AB1231" s="83"/>
      <c r="AC1231" s="83"/>
      <c r="AD1231" s="83"/>
      <c r="AE1231" s="83"/>
    </row>
    <row r="1232">
      <c r="A1232" s="244">
        <v>14337.0</v>
      </c>
      <c r="B1232" s="245" t="s">
        <v>7576</v>
      </c>
      <c r="C1232" s="231" t="b">
        <v>0</v>
      </c>
      <c r="D1232" s="235" t="s">
        <v>7552</v>
      </c>
      <c r="E1232" s="236" t="str">
        <f t="shared" si="1"/>
        <v>#VALUE!</v>
      </c>
      <c r="F1232" s="236" t="str">
        <f t="shared" si="2"/>
        <v>#VALUE!</v>
      </c>
      <c r="G1232" s="236" t="str">
        <f t="shared" si="3"/>
        <v>#VALUE!</v>
      </c>
      <c r="H1232" s="236" t="str">
        <f t="shared" si="4"/>
        <v>#VALUE!</v>
      </c>
      <c r="I1232" s="236" t="str">
        <f t="shared" si="5"/>
        <v>#VALUE!</v>
      </c>
      <c r="J1232" s="236" t="str">
        <f t="shared" si="6"/>
        <v>#VALUE!</v>
      </c>
      <c r="K1232" s="236" t="str">
        <f t="shared" si="7"/>
        <v>#VALUE!</v>
      </c>
      <c r="L1232" s="236" t="str">
        <f t="shared" si="8"/>
        <v>#VALUE!</v>
      </c>
      <c r="M1232" s="236" t="str">
        <f t="shared" si="9"/>
        <v>#VALUE!</v>
      </c>
      <c r="N1232" s="236" t="str">
        <f t="shared" si="10"/>
        <v>#VALUE!</v>
      </c>
      <c r="O1232" s="236" t="str">
        <f t="shared" si="11"/>
        <v>#VALUE!</v>
      </c>
      <c r="P1232" s="237" t="str">
        <f t="shared" si="12"/>
        <v>NO RX</v>
      </c>
      <c r="Q1232" s="237" t="b">
        <v>0</v>
      </c>
      <c r="R1232" s="237" t="str">
        <f t="shared" si="37"/>
        <v>LOW</v>
      </c>
      <c r="S1232" s="238"/>
      <c r="T1232" s="238" t="str">
        <f t="shared" si="30"/>
        <v>  -  </v>
      </c>
      <c r="U1232" s="237" t="str">
        <f t="shared" si="38"/>
        <v>DUE COMM</v>
      </c>
      <c r="V1232" s="237" t="str">
        <f t="shared" si="16"/>
        <v> </v>
      </c>
      <c r="W1232" s="83"/>
      <c r="X1232" s="83"/>
      <c r="Y1232" s="83"/>
      <c r="Z1232" s="83"/>
      <c r="AA1232" s="83"/>
      <c r="AB1232" s="83"/>
      <c r="AC1232" s="83"/>
      <c r="AD1232" s="83"/>
      <c r="AE1232" s="83"/>
    </row>
    <row r="1233">
      <c r="A1233" s="233">
        <v>14338.0</v>
      </c>
      <c r="B1233" s="234" t="s">
        <v>7556</v>
      </c>
      <c r="C1233" s="231" t="b">
        <v>0</v>
      </c>
      <c r="D1233" s="235" t="s">
        <v>7552</v>
      </c>
      <c r="E1233" s="236" t="str">
        <f t="shared" si="1"/>
        <v>OPI RX</v>
      </c>
      <c r="F1233" s="236" t="str">
        <f t="shared" si="2"/>
        <v>#VALUE!</v>
      </c>
      <c r="G1233" s="236" t="str">
        <f t="shared" si="3"/>
        <v>#VALUE!</v>
      </c>
      <c r="H1233" s="236" t="str">
        <f t="shared" si="4"/>
        <v>#VALUE!</v>
      </c>
      <c r="I1233" s="236" t="str">
        <f t="shared" si="5"/>
        <v>#VALUE!</v>
      </c>
      <c r="J1233" s="236" t="str">
        <f t="shared" si="6"/>
        <v>#VALUE!</v>
      </c>
      <c r="K1233" s="236" t="str">
        <f t="shared" si="7"/>
        <v>#VALUE!</v>
      </c>
      <c r="L1233" s="236" t="str">
        <f t="shared" si="8"/>
        <v>#VALUE!</v>
      </c>
      <c r="M1233" s="236" t="str">
        <f t="shared" si="9"/>
        <v>#VALUE!</v>
      </c>
      <c r="N1233" s="236" t="str">
        <f t="shared" si="10"/>
        <v>#VALUE!</v>
      </c>
      <c r="O1233" s="236" t="str">
        <f t="shared" si="11"/>
        <v>#VALUE!</v>
      </c>
      <c r="P1233" s="237" t="str">
        <f t="shared" si="12"/>
        <v>OPIOIDS</v>
      </c>
      <c r="Q1233" s="237" t="b">
        <v>0</v>
      </c>
      <c r="R1233" s="237" t="str">
        <f t="shared" si="37"/>
        <v>LOW</v>
      </c>
      <c r="S1233" s="238"/>
      <c r="T1233" s="238" t="str">
        <f t="shared" si="30"/>
        <v>  -  </v>
      </c>
      <c r="U1233" s="237" t="str">
        <f t="shared" si="38"/>
        <v>DUE COMM</v>
      </c>
      <c r="V1233" s="237" t="str">
        <f t="shared" si="16"/>
        <v> </v>
      </c>
      <c r="W1233" s="83"/>
      <c r="X1233" s="83"/>
      <c r="Y1233" s="83"/>
      <c r="Z1233" s="83"/>
      <c r="AA1233" s="83"/>
      <c r="AB1233" s="83"/>
      <c r="AC1233" s="83"/>
      <c r="AD1233" s="83"/>
      <c r="AE1233" s="83"/>
    </row>
    <row r="1234">
      <c r="A1234" s="233">
        <v>14350.0</v>
      </c>
      <c r="B1234" s="234" t="s">
        <v>7990</v>
      </c>
      <c r="C1234" s="231" t="b">
        <v>0</v>
      </c>
      <c r="D1234" s="235" t="s">
        <v>7552</v>
      </c>
      <c r="E1234" s="236" t="str">
        <f t="shared" si="1"/>
        <v>#VALUE!</v>
      </c>
      <c r="F1234" s="236" t="str">
        <f t="shared" si="2"/>
        <v>#VALUE!</v>
      </c>
      <c r="G1234" s="236" t="str">
        <f t="shared" si="3"/>
        <v>#VALUE!</v>
      </c>
      <c r="H1234" s="236" t="str">
        <f t="shared" si="4"/>
        <v>#VALUE!</v>
      </c>
      <c r="I1234" s="236" t="str">
        <f t="shared" si="5"/>
        <v>#VALUE!</v>
      </c>
      <c r="J1234" s="236" t="str">
        <f t="shared" si="6"/>
        <v>#VALUE!</v>
      </c>
      <c r="K1234" s="236" t="str">
        <f t="shared" si="7"/>
        <v>#VALUE!</v>
      </c>
      <c r="L1234" s="236" t="str">
        <f t="shared" si="8"/>
        <v>#VALUE!</v>
      </c>
      <c r="M1234" s="236" t="str">
        <f t="shared" si="9"/>
        <v>OPI RX</v>
      </c>
      <c r="N1234" s="236" t="str">
        <f t="shared" si="10"/>
        <v>#VALUE!</v>
      </c>
      <c r="O1234" s="236" t="str">
        <f t="shared" si="11"/>
        <v>#VALUE!</v>
      </c>
      <c r="P1234" s="237" t="str">
        <f t="shared" si="12"/>
        <v>OPIOIDS</v>
      </c>
      <c r="Q1234" s="237" t="b">
        <v>0</v>
      </c>
      <c r="R1234" s="237" t="str">
        <f t="shared" si="37"/>
        <v>LOW</v>
      </c>
      <c r="S1234" s="238"/>
      <c r="T1234" s="238" t="str">
        <f t="shared" si="30"/>
        <v>  -  </v>
      </c>
      <c r="U1234" s="237" t="str">
        <f t="shared" si="38"/>
        <v>DUE COMM</v>
      </c>
      <c r="V1234" s="237" t="str">
        <f t="shared" si="16"/>
        <v> </v>
      </c>
      <c r="W1234" s="83"/>
      <c r="X1234" s="83"/>
      <c r="Y1234" s="83"/>
      <c r="Z1234" s="83"/>
      <c r="AA1234" s="83"/>
      <c r="AB1234" s="83"/>
      <c r="AC1234" s="83"/>
      <c r="AD1234" s="83"/>
      <c r="AE1234" s="83"/>
    </row>
    <row r="1235">
      <c r="A1235" s="244">
        <v>14351.0</v>
      </c>
      <c r="B1235" s="239" t="s">
        <v>7552</v>
      </c>
      <c r="C1235" s="231" t="b">
        <v>0</v>
      </c>
      <c r="D1235" s="235" t="s">
        <v>7552</v>
      </c>
      <c r="E1235" s="236" t="str">
        <f t="shared" si="1"/>
        <v>#VALUE!</v>
      </c>
      <c r="F1235" s="236" t="str">
        <f t="shared" si="2"/>
        <v>#VALUE!</v>
      </c>
      <c r="G1235" s="236" t="str">
        <f t="shared" si="3"/>
        <v>#VALUE!</v>
      </c>
      <c r="H1235" s="236" t="str">
        <f t="shared" si="4"/>
        <v>#VALUE!</v>
      </c>
      <c r="I1235" s="236" t="str">
        <f t="shared" si="5"/>
        <v>#VALUE!</v>
      </c>
      <c r="J1235" s="236" t="str">
        <f t="shared" si="6"/>
        <v>#VALUE!</v>
      </c>
      <c r="K1235" s="236" t="str">
        <f t="shared" si="7"/>
        <v>#VALUE!</v>
      </c>
      <c r="L1235" s="236" t="str">
        <f t="shared" si="8"/>
        <v>#VALUE!</v>
      </c>
      <c r="M1235" s="236" t="str">
        <f t="shared" si="9"/>
        <v>#VALUE!</v>
      </c>
      <c r="N1235" s="236" t="str">
        <f t="shared" si="10"/>
        <v>#VALUE!</v>
      </c>
      <c r="O1235" s="236" t="str">
        <f t="shared" si="11"/>
        <v>#VALUE!</v>
      </c>
      <c r="P1235" s="237" t="str">
        <f t="shared" si="12"/>
        <v>NO RX</v>
      </c>
      <c r="Q1235" s="237" t="b">
        <v>0</v>
      </c>
      <c r="R1235" s="237" t="str">
        <f t="shared" si="37"/>
        <v>LOW</v>
      </c>
      <c r="S1235" s="238"/>
      <c r="T1235" s="238" t="str">
        <f t="shared" si="30"/>
        <v>  -  </v>
      </c>
      <c r="U1235" s="237" t="str">
        <f t="shared" si="38"/>
        <v>DUE COMM</v>
      </c>
      <c r="V1235" s="237" t="str">
        <f t="shared" si="16"/>
        <v> </v>
      </c>
      <c r="W1235" s="83"/>
      <c r="X1235" s="83"/>
      <c r="Y1235" s="83"/>
      <c r="Z1235" s="83"/>
      <c r="AA1235" s="83"/>
      <c r="AB1235" s="83"/>
      <c r="AC1235" s="83"/>
      <c r="AD1235" s="83"/>
      <c r="AE1235" s="83"/>
    </row>
    <row r="1236">
      <c r="A1236" s="244">
        <v>14354.0</v>
      </c>
      <c r="B1236" s="239" t="s">
        <v>7552</v>
      </c>
      <c r="C1236" s="231" t="b">
        <v>1</v>
      </c>
      <c r="D1236" s="243">
        <v>44428.0</v>
      </c>
      <c r="E1236" s="236" t="str">
        <f t="shared" si="1"/>
        <v>#VALUE!</v>
      </c>
      <c r="F1236" s="236" t="str">
        <f t="shared" si="2"/>
        <v>#VALUE!</v>
      </c>
      <c r="G1236" s="236" t="str">
        <f t="shared" si="3"/>
        <v>#VALUE!</v>
      </c>
      <c r="H1236" s="236" t="str">
        <f t="shared" si="4"/>
        <v>#VALUE!</v>
      </c>
      <c r="I1236" s="236" t="str">
        <f t="shared" si="5"/>
        <v>#VALUE!</v>
      </c>
      <c r="J1236" s="236" t="str">
        <f t="shared" si="6"/>
        <v>#VALUE!</v>
      </c>
      <c r="K1236" s="236" t="str">
        <f t="shared" si="7"/>
        <v>#VALUE!</v>
      </c>
      <c r="L1236" s="236" t="str">
        <f t="shared" si="8"/>
        <v>#VALUE!</v>
      </c>
      <c r="M1236" s="236" t="str">
        <f t="shared" si="9"/>
        <v>#VALUE!</v>
      </c>
      <c r="N1236" s="236" t="str">
        <f t="shared" si="10"/>
        <v>#VALUE!</v>
      </c>
      <c r="O1236" s="236" t="str">
        <f t="shared" si="11"/>
        <v>#VALUE!</v>
      </c>
      <c r="P1236" s="237" t="str">
        <f t="shared" si="12"/>
        <v>NO RX</v>
      </c>
      <c r="Q1236" s="237" t="b">
        <v>0</v>
      </c>
      <c r="R1236" s="237" t="str">
        <f t="shared" si="37"/>
        <v>LOW</v>
      </c>
      <c r="S1236" s="238"/>
      <c r="T1236" s="243">
        <f t="shared" si="30"/>
        <v>44428</v>
      </c>
      <c r="U1236" s="237" t="str">
        <f t="shared" si="38"/>
        <v>DUE COMM</v>
      </c>
      <c r="V1236" s="237" t="str">
        <f t="shared" si="16"/>
        <v> </v>
      </c>
      <c r="W1236" s="83"/>
      <c r="X1236" s="83"/>
      <c r="Y1236" s="83"/>
      <c r="Z1236" s="83"/>
      <c r="AA1236" s="83"/>
      <c r="AB1236" s="83"/>
      <c r="AC1236" s="83"/>
      <c r="AD1236" s="83"/>
      <c r="AE1236" s="83"/>
    </row>
    <row r="1237">
      <c r="A1237" s="233">
        <v>14355.0</v>
      </c>
      <c r="B1237" s="239" t="s">
        <v>7552</v>
      </c>
      <c r="C1237" s="231" t="b">
        <v>1</v>
      </c>
      <c r="D1237" s="243">
        <v>44384.0</v>
      </c>
      <c r="E1237" s="236" t="str">
        <f t="shared" si="1"/>
        <v>#VALUE!</v>
      </c>
      <c r="F1237" s="236" t="str">
        <f t="shared" si="2"/>
        <v>#VALUE!</v>
      </c>
      <c r="G1237" s="236" t="str">
        <f t="shared" si="3"/>
        <v>#VALUE!</v>
      </c>
      <c r="H1237" s="236" t="str">
        <f t="shared" si="4"/>
        <v>#VALUE!</v>
      </c>
      <c r="I1237" s="236" t="str">
        <f t="shared" si="5"/>
        <v>#VALUE!</v>
      </c>
      <c r="J1237" s="236" t="str">
        <f t="shared" si="6"/>
        <v>#VALUE!</v>
      </c>
      <c r="K1237" s="236" t="str">
        <f t="shared" si="7"/>
        <v>#VALUE!</v>
      </c>
      <c r="L1237" s="236" t="str">
        <f t="shared" si="8"/>
        <v>#VALUE!</v>
      </c>
      <c r="M1237" s="236" t="str">
        <f t="shared" si="9"/>
        <v>#VALUE!</v>
      </c>
      <c r="N1237" s="236" t="str">
        <f t="shared" si="10"/>
        <v>#VALUE!</v>
      </c>
      <c r="O1237" s="236" t="str">
        <f t="shared" si="11"/>
        <v>#VALUE!</v>
      </c>
      <c r="P1237" s="237" t="str">
        <f t="shared" si="12"/>
        <v>NO RX</v>
      </c>
      <c r="Q1237" s="237" t="b">
        <v>0</v>
      </c>
      <c r="R1237" s="237" t="str">
        <f t="shared" si="37"/>
        <v>LOW</v>
      </c>
      <c r="S1237" s="238"/>
      <c r="T1237" s="243">
        <f t="shared" si="30"/>
        <v>44384</v>
      </c>
      <c r="U1237" s="237" t="str">
        <f t="shared" si="38"/>
        <v>DUE COMM</v>
      </c>
      <c r="V1237" s="237" t="str">
        <f t="shared" si="16"/>
        <v> </v>
      </c>
      <c r="W1237" s="83"/>
      <c r="X1237" s="83"/>
      <c r="Y1237" s="83"/>
      <c r="Z1237" s="83"/>
      <c r="AA1237" s="83"/>
      <c r="AB1237" s="83"/>
      <c r="AC1237" s="83"/>
      <c r="AD1237" s="83"/>
      <c r="AE1237" s="83"/>
    </row>
    <row r="1238">
      <c r="A1238" s="244">
        <v>14356.0</v>
      </c>
      <c r="B1238" s="234" t="s">
        <v>7594</v>
      </c>
      <c r="C1238" s="231" t="b">
        <v>1</v>
      </c>
      <c r="D1238" s="243">
        <v>44530.0</v>
      </c>
      <c r="E1238" s="236" t="str">
        <f t="shared" si="1"/>
        <v>OPI RX</v>
      </c>
      <c r="F1238" s="236" t="str">
        <f t="shared" si="2"/>
        <v>#VALUE!</v>
      </c>
      <c r="G1238" s="236" t="str">
        <f t="shared" si="3"/>
        <v>#VALUE!</v>
      </c>
      <c r="H1238" s="236" t="str">
        <f t="shared" si="4"/>
        <v>#VALUE!</v>
      </c>
      <c r="I1238" s="236" t="str">
        <f t="shared" si="5"/>
        <v>#VALUE!</v>
      </c>
      <c r="J1238" s="236" t="str">
        <f t="shared" si="6"/>
        <v>#VALUE!</v>
      </c>
      <c r="K1238" s="236" t="str">
        <f t="shared" si="7"/>
        <v>#VALUE!</v>
      </c>
      <c r="L1238" s="236" t="str">
        <f t="shared" si="8"/>
        <v>#VALUE!</v>
      </c>
      <c r="M1238" s="236" t="str">
        <f t="shared" si="9"/>
        <v>#VALUE!</v>
      </c>
      <c r="N1238" s="236" t="str">
        <f t="shared" si="10"/>
        <v>#VALUE!</v>
      </c>
      <c r="O1238" s="236" t="str">
        <f t="shared" si="11"/>
        <v>#VALUE!</v>
      </c>
      <c r="P1238" s="237" t="str">
        <f t="shared" si="12"/>
        <v>OPIOIDS</v>
      </c>
      <c r="Q1238" s="237" t="b">
        <v>1</v>
      </c>
      <c r="R1238" s="237" t="str">
        <f t="shared" si="37"/>
        <v>HIGH</v>
      </c>
      <c r="S1238" s="238">
        <v>44230.0</v>
      </c>
      <c r="T1238" s="243">
        <f t="shared" si="30"/>
        <v>44530</v>
      </c>
      <c r="U1238" s="237" t="str">
        <f t="shared" si="38"/>
        <v>DUE COMM</v>
      </c>
      <c r="V1238" s="237" t="str">
        <f t="shared" si="16"/>
        <v> </v>
      </c>
      <c r="W1238" s="83"/>
      <c r="X1238" s="83"/>
      <c r="Y1238" s="83"/>
      <c r="Z1238" s="83"/>
      <c r="AA1238" s="83"/>
      <c r="AB1238" s="83"/>
      <c r="AC1238" s="83"/>
      <c r="AD1238" s="83"/>
      <c r="AE1238" s="83"/>
    </row>
    <row r="1239">
      <c r="A1239" s="244">
        <v>14358.0</v>
      </c>
      <c r="B1239" s="239" t="s">
        <v>7552</v>
      </c>
      <c r="C1239" s="231" t="b">
        <v>0</v>
      </c>
      <c r="D1239" s="235" t="s">
        <v>7552</v>
      </c>
      <c r="E1239" s="236" t="str">
        <f t="shared" si="1"/>
        <v>#VALUE!</v>
      </c>
      <c r="F1239" s="236" t="str">
        <f t="shared" si="2"/>
        <v>#VALUE!</v>
      </c>
      <c r="G1239" s="236" t="str">
        <f t="shared" si="3"/>
        <v>#VALUE!</v>
      </c>
      <c r="H1239" s="236" t="str">
        <f t="shared" si="4"/>
        <v>#VALUE!</v>
      </c>
      <c r="I1239" s="236" t="str">
        <f t="shared" si="5"/>
        <v>#VALUE!</v>
      </c>
      <c r="J1239" s="236" t="str">
        <f t="shared" si="6"/>
        <v>#VALUE!</v>
      </c>
      <c r="K1239" s="236" t="str">
        <f t="shared" si="7"/>
        <v>#VALUE!</v>
      </c>
      <c r="L1239" s="236" t="str">
        <f t="shared" si="8"/>
        <v>#VALUE!</v>
      </c>
      <c r="M1239" s="236" t="str">
        <f t="shared" si="9"/>
        <v>#VALUE!</v>
      </c>
      <c r="N1239" s="236" t="str">
        <f t="shared" si="10"/>
        <v>#VALUE!</v>
      </c>
      <c r="O1239" s="236" t="str">
        <f t="shared" si="11"/>
        <v>#VALUE!</v>
      </c>
      <c r="P1239" s="237" t="str">
        <f t="shared" si="12"/>
        <v>NO RX</v>
      </c>
      <c r="Q1239" s="237" t="b">
        <v>0</v>
      </c>
      <c r="R1239" s="237" t="str">
        <f t="shared" si="37"/>
        <v>LOW</v>
      </c>
      <c r="S1239" s="238"/>
      <c r="T1239" s="238" t="str">
        <f t="shared" si="30"/>
        <v>  -  </v>
      </c>
      <c r="U1239" s="237" t="str">
        <f t="shared" si="38"/>
        <v>DUE COMM</v>
      </c>
      <c r="V1239" s="237" t="str">
        <f t="shared" si="16"/>
        <v> </v>
      </c>
      <c r="W1239" s="83"/>
      <c r="X1239" s="83"/>
      <c r="Y1239" s="83"/>
      <c r="Z1239" s="83"/>
      <c r="AA1239" s="83"/>
      <c r="AB1239" s="83"/>
      <c r="AC1239" s="83"/>
      <c r="AD1239" s="83"/>
      <c r="AE1239" s="83"/>
    </row>
    <row r="1240">
      <c r="A1240" s="244">
        <v>14363.0</v>
      </c>
      <c r="B1240" s="239" t="s">
        <v>7552</v>
      </c>
      <c r="C1240" s="231" t="b">
        <v>0</v>
      </c>
      <c r="D1240" s="235" t="s">
        <v>7552</v>
      </c>
      <c r="E1240" s="236" t="str">
        <f t="shared" si="1"/>
        <v>#VALUE!</v>
      </c>
      <c r="F1240" s="236" t="str">
        <f t="shared" si="2"/>
        <v>#VALUE!</v>
      </c>
      <c r="G1240" s="236" t="str">
        <f t="shared" si="3"/>
        <v>#VALUE!</v>
      </c>
      <c r="H1240" s="236" t="str">
        <f t="shared" si="4"/>
        <v>#VALUE!</v>
      </c>
      <c r="I1240" s="236" t="str">
        <f t="shared" si="5"/>
        <v>#VALUE!</v>
      </c>
      <c r="J1240" s="236" t="str">
        <f t="shared" si="6"/>
        <v>#VALUE!</v>
      </c>
      <c r="K1240" s="236" t="str">
        <f t="shared" si="7"/>
        <v>#VALUE!</v>
      </c>
      <c r="L1240" s="236" t="str">
        <f t="shared" si="8"/>
        <v>#VALUE!</v>
      </c>
      <c r="M1240" s="236" t="str">
        <f t="shared" si="9"/>
        <v>#VALUE!</v>
      </c>
      <c r="N1240" s="236" t="str">
        <f t="shared" si="10"/>
        <v>#VALUE!</v>
      </c>
      <c r="O1240" s="236" t="str">
        <f t="shared" si="11"/>
        <v>#VALUE!</v>
      </c>
      <c r="P1240" s="237" t="str">
        <f t="shared" si="12"/>
        <v>NO RX</v>
      </c>
      <c r="Q1240" s="237" t="b">
        <v>0</v>
      </c>
      <c r="R1240" s="237" t="str">
        <f t="shared" si="37"/>
        <v>LOW</v>
      </c>
      <c r="S1240" s="238"/>
      <c r="T1240" s="238" t="str">
        <f t="shared" si="30"/>
        <v>  -  </v>
      </c>
      <c r="U1240" s="237" t="str">
        <f t="shared" si="38"/>
        <v>DUE COMM</v>
      </c>
      <c r="V1240" s="237" t="str">
        <f t="shared" si="16"/>
        <v> </v>
      </c>
      <c r="W1240" s="83"/>
      <c r="X1240" s="83"/>
      <c r="Y1240" s="83"/>
      <c r="Z1240" s="83"/>
      <c r="AA1240" s="83"/>
      <c r="AB1240" s="83"/>
      <c r="AC1240" s="83"/>
      <c r="AD1240" s="83"/>
      <c r="AE1240" s="83"/>
    </row>
    <row r="1241">
      <c r="A1241" s="244">
        <v>14367.0</v>
      </c>
      <c r="B1241" s="245" t="s">
        <v>7606</v>
      </c>
      <c r="C1241" s="230" t="b">
        <v>1</v>
      </c>
      <c r="D1241" s="243">
        <v>44460.0</v>
      </c>
      <c r="E1241" s="236" t="str">
        <f t="shared" si="1"/>
        <v>#VALUE!</v>
      </c>
      <c r="F1241" s="236" t="str">
        <f t="shared" si="2"/>
        <v>#VALUE!</v>
      </c>
      <c r="G1241" s="236" t="str">
        <f t="shared" si="3"/>
        <v>#VALUE!</v>
      </c>
      <c r="H1241" s="236" t="str">
        <f t="shared" si="4"/>
        <v>#VALUE!</v>
      </c>
      <c r="I1241" s="236" t="str">
        <f t="shared" si="5"/>
        <v>#VALUE!</v>
      </c>
      <c r="J1241" s="236" t="str">
        <f t="shared" si="6"/>
        <v>#VALUE!</v>
      </c>
      <c r="K1241" s="236" t="str">
        <f t="shared" si="7"/>
        <v>#VALUE!</v>
      </c>
      <c r="L1241" s="236" t="str">
        <f t="shared" si="8"/>
        <v>#VALUE!</v>
      </c>
      <c r="M1241" s="236" t="str">
        <f t="shared" si="9"/>
        <v>OPI RX</v>
      </c>
      <c r="N1241" s="236" t="str">
        <f t="shared" si="10"/>
        <v>#VALUE!</v>
      </c>
      <c r="O1241" s="236" t="str">
        <f t="shared" si="11"/>
        <v>#VALUE!</v>
      </c>
      <c r="P1241" s="237" t="str">
        <f t="shared" si="12"/>
        <v>OPIOIDS</v>
      </c>
      <c r="Q1241" s="237" t="b">
        <v>0</v>
      </c>
      <c r="R1241" s="237" t="str">
        <f t="shared" si="37"/>
        <v>LOW</v>
      </c>
      <c r="S1241" s="238"/>
      <c r="T1241" s="243">
        <f t="shared" si="30"/>
        <v>44460</v>
      </c>
      <c r="U1241" s="237" t="str">
        <f t="shared" si="38"/>
        <v>DUE COMM</v>
      </c>
      <c r="V1241" s="237" t="str">
        <f t="shared" si="16"/>
        <v> </v>
      </c>
      <c r="W1241" s="83"/>
      <c r="X1241" s="83"/>
      <c r="Y1241" s="83"/>
      <c r="Z1241" s="83"/>
      <c r="AA1241" s="83"/>
      <c r="AB1241" s="83"/>
      <c r="AC1241" s="83"/>
      <c r="AD1241" s="83"/>
      <c r="AE1241" s="83"/>
    </row>
    <row r="1242">
      <c r="A1242" s="244">
        <v>14371.0</v>
      </c>
      <c r="B1242" s="245" t="s">
        <v>7991</v>
      </c>
      <c r="C1242" s="230" t="b">
        <v>1</v>
      </c>
      <c r="D1242" s="243">
        <v>44384.0</v>
      </c>
      <c r="E1242" s="236" t="str">
        <f t="shared" si="1"/>
        <v>#VALUE!</v>
      </c>
      <c r="F1242" s="236" t="str">
        <f t="shared" si="2"/>
        <v>#VALUE!</v>
      </c>
      <c r="G1242" s="236" t="str">
        <f t="shared" si="3"/>
        <v>#VALUE!</v>
      </c>
      <c r="H1242" s="236" t="str">
        <f t="shared" si="4"/>
        <v>#VALUE!</v>
      </c>
      <c r="I1242" s="236" t="str">
        <f t="shared" si="5"/>
        <v>#VALUE!</v>
      </c>
      <c r="J1242" s="236" t="str">
        <f t="shared" si="6"/>
        <v>#VALUE!</v>
      </c>
      <c r="K1242" s="236" t="str">
        <f t="shared" si="7"/>
        <v>#VALUE!</v>
      </c>
      <c r="L1242" s="236" t="str">
        <f t="shared" si="8"/>
        <v>#VALUE!</v>
      </c>
      <c r="M1242" s="236" t="str">
        <f t="shared" si="9"/>
        <v>#VALUE!</v>
      </c>
      <c r="N1242" s="236" t="str">
        <f t="shared" si="10"/>
        <v>#VALUE!</v>
      </c>
      <c r="O1242" s="236" t="str">
        <f t="shared" si="11"/>
        <v>#VALUE!</v>
      </c>
      <c r="P1242" s="237" t="str">
        <f t="shared" si="12"/>
        <v>NO RX</v>
      </c>
      <c r="Q1242" s="237" t="b">
        <v>0</v>
      </c>
      <c r="R1242" s="237" t="str">
        <f t="shared" si="37"/>
        <v>LOW</v>
      </c>
      <c r="S1242" s="238"/>
      <c r="T1242" s="243">
        <f t="shared" si="30"/>
        <v>44384</v>
      </c>
      <c r="U1242" s="237" t="str">
        <f t="shared" si="38"/>
        <v>DUE COMM</v>
      </c>
      <c r="V1242" s="237" t="str">
        <f t="shared" si="16"/>
        <v> </v>
      </c>
      <c r="W1242" s="83"/>
      <c r="X1242" s="83"/>
      <c r="Y1242" s="83"/>
      <c r="Z1242" s="83"/>
      <c r="AA1242" s="83"/>
      <c r="AB1242" s="83"/>
      <c r="AC1242" s="83"/>
      <c r="AD1242" s="83"/>
      <c r="AE1242" s="83"/>
    </row>
    <row r="1243">
      <c r="A1243" s="241">
        <v>14372.0</v>
      </c>
      <c r="B1243" s="239" t="s">
        <v>7603</v>
      </c>
      <c r="C1243" s="231" t="b">
        <v>1</v>
      </c>
      <c r="D1243" s="235">
        <v>44596.0</v>
      </c>
      <c r="E1243" s="235" t="str">
        <f t="shared" si="1"/>
        <v>#VALUE!</v>
      </c>
      <c r="F1243" s="236" t="str">
        <f t="shared" si="2"/>
        <v>#VALUE!</v>
      </c>
      <c r="G1243" s="236" t="str">
        <f t="shared" si="3"/>
        <v>OPI RX</v>
      </c>
      <c r="H1243" s="236" t="str">
        <f t="shared" si="4"/>
        <v>OPI RX</v>
      </c>
      <c r="I1243" s="236" t="str">
        <f t="shared" si="5"/>
        <v>#VALUE!</v>
      </c>
      <c r="J1243" s="236" t="str">
        <f t="shared" si="6"/>
        <v>#VALUE!</v>
      </c>
      <c r="K1243" s="236" t="str">
        <f t="shared" si="7"/>
        <v>#VALUE!</v>
      </c>
      <c r="L1243" s="236" t="str">
        <f t="shared" si="8"/>
        <v>#VALUE!</v>
      </c>
      <c r="M1243" s="236" t="str">
        <f t="shared" si="9"/>
        <v>#VALUE!</v>
      </c>
      <c r="N1243" s="236" t="str">
        <f t="shared" si="10"/>
        <v>#VALUE!</v>
      </c>
      <c r="O1243" s="236" t="str">
        <f t="shared" si="11"/>
        <v>#VALUE!</v>
      </c>
      <c r="P1243" s="237" t="str">
        <f t="shared" si="12"/>
        <v>OPIOIDS</v>
      </c>
      <c r="Q1243" s="234" t="b">
        <v>0</v>
      </c>
      <c r="R1243" s="237" t="str">
        <f t="shared" si="37"/>
        <v>LOW</v>
      </c>
      <c r="S1243" s="242">
        <v>44558.0</v>
      </c>
      <c r="T1243" s="243">
        <v>44474.0</v>
      </c>
      <c r="U1243" s="237"/>
      <c r="V1243" s="237" t="str">
        <f t="shared" si="16"/>
        <v> </v>
      </c>
      <c r="W1243" s="83"/>
      <c r="X1243" s="83"/>
      <c r="Y1243" s="83"/>
      <c r="Z1243" s="83"/>
      <c r="AA1243" s="83"/>
      <c r="AB1243" s="83"/>
      <c r="AC1243" s="83"/>
      <c r="AD1243" s="83"/>
      <c r="AE1243" s="83"/>
    </row>
    <row r="1244">
      <c r="A1244" s="244">
        <v>14373.0</v>
      </c>
      <c r="B1244" s="246" t="s">
        <v>7992</v>
      </c>
      <c r="C1244" s="231" t="b">
        <v>1</v>
      </c>
      <c r="D1244" s="235">
        <v>44593.0</v>
      </c>
      <c r="E1244" s="236" t="str">
        <f t="shared" si="1"/>
        <v>#VALUE!</v>
      </c>
      <c r="F1244" s="236" t="str">
        <f t="shared" si="2"/>
        <v>#VALUE!</v>
      </c>
      <c r="G1244" s="236" t="str">
        <f t="shared" si="3"/>
        <v>OPI RX</v>
      </c>
      <c r="H1244" s="236" t="str">
        <f t="shared" si="4"/>
        <v>#VALUE!</v>
      </c>
      <c r="I1244" s="236" t="str">
        <f t="shared" si="5"/>
        <v>#VALUE!</v>
      </c>
      <c r="J1244" s="236" t="str">
        <f t="shared" si="6"/>
        <v>#VALUE!</v>
      </c>
      <c r="K1244" s="236" t="str">
        <f t="shared" si="7"/>
        <v>#VALUE!</v>
      </c>
      <c r="L1244" s="236" t="str">
        <f t="shared" si="8"/>
        <v>#VALUE!</v>
      </c>
      <c r="M1244" s="236" t="str">
        <f t="shared" si="9"/>
        <v>#VALUE!</v>
      </c>
      <c r="N1244" s="236" t="str">
        <f t="shared" si="10"/>
        <v>#VALUE!</v>
      </c>
      <c r="O1244" s="236" t="str">
        <f t="shared" si="11"/>
        <v>#VALUE!</v>
      </c>
      <c r="P1244" s="237" t="str">
        <f t="shared" si="12"/>
        <v>OPIOIDS</v>
      </c>
      <c r="Q1244" s="237" t="b">
        <v>1</v>
      </c>
      <c r="R1244" s="237" t="str">
        <f t="shared" si="37"/>
        <v>HIGH</v>
      </c>
      <c r="S1244" s="238"/>
      <c r="T1244" s="243">
        <f t="shared" ref="T1244:T1521" si="39">D1244</f>
        <v>44593</v>
      </c>
      <c r="U1244" s="237" t="str">
        <f t="shared" ref="U1244:U1285" si="40">if((days($Z$3,$S1244)/365)&gt;=1,"DUE COMM", " ")</f>
        <v>DUE COMM</v>
      </c>
      <c r="V1244" s="237" t="str">
        <f t="shared" si="16"/>
        <v> </v>
      </c>
      <c r="W1244" s="83"/>
      <c r="X1244" s="83"/>
      <c r="Y1244" s="83"/>
      <c r="Z1244" s="83"/>
      <c r="AA1244" s="83"/>
      <c r="AB1244" s="83"/>
      <c r="AC1244" s="83"/>
      <c r="AD1244" s="83"/>
      <c r="AE1244" s="83"/>
    </row>
    <row r="1245">
      <c r="A1245" s="244">
        <v>14377.0</v>
      </c>
      <c r="B1245" s="245" t="s">
        <v>7556</v>
      </c>
      <c r="C1245" s="231" t="b">
        <v>0</v>
      </c>
      <c r="D1245" s="235" t="s">
        <v>7552</v>
      </c>
      <c r="E1245" s="236" t="str">
        <f t="shared" si="1"/>
        <v>OPI RX</v>
      </c>
      <c r="F1245" s="236" t="str">
        <f t="shared" si="2"/>
        <v>#VALUE!</v>
      </c>
      <c r="G1245" s="236" t="str">
        <f t="shared" si="3"/>
        <v>#VALUE!</v>
      </c>
      <c r="H1245" s="236" t="str">
        <f t="shared" si="4"/>
        <v>#VALUE!</v>
      </c>
      <c r="I1245" s="236" t="str">
        <f t="shared" si="5"/>
        <v>#VALUE!</v>
      </c>
      <c r="J1245" s="236" t="str">
        <f t="shared" si="6"/>
        <v>#VALUE!</v>
      </c>
      <c r="K1245" s="236" t="str">
        <f t="shared" si="7"/>
        <v>#VALUE!</v>
      </c>
      <c r="L1245" s="236" t="str">
        <f t="shared" si="8"/>
        <v>#VALUE!</v>
      </c>
      <c r="M1245" s="236" t="str">
        <f t="shared" si="9"/>
        <v>#VALUE!</v>
      </c>
      <c r="N1245" s="236" t="str">
        <f t="shared" si="10"/>
        <v>#VALUE!</v>
      </c>
      <c r="O1245" s="236" t="str">
        <f t="shared" si="11"/>
        <v>#VALUE!</v>
      </c>
      <c r="P1245" s="237" t="str">
        <f t="shared" si="12"/>
        <v>OPIOIDS</v>
      </c>
      <c r="Q1245" s="234" t="b">
        <v>0</v>
      </c>
      <c r="R1245" s="237" t="str">
        <f t="shared" si="37"/>
        <v>LOW</v>
      </c>
      <c r="S1245" s="238"/>
      <c r="T1245" s="238" t="str">
        <f t="shared" si="39"/>
        <v>  -  </v>
      </c>
      <c r="U1245" s="237" t="str">
        <f t="shared" si="40"/>
        <v>DUE COMM</v>
      </c>
      <c r="V1245" s="237" t="str">
        <f t="shared" si="16"/>
        <v> </v>
      </c>
      <c r="W1245" s="83"/>
      <c r="X1245" s="83"/>
      <c r="Y1245" s="83"/>
      <c r="Z1245" s="83"/>
      <c r="AA1245" s="83"/>
      <c r="AB1245" s="83"/>
      <c r="AC1245" s="83"/>
      <c r="AD1245" s="83"/>
      <c r="AE1245" s="83"/>
    </row>
    <row r="1246">
      <c r="A1246" s="233">
        <v>14383.0</v>
      </c>
      <c r="B1246" s="234" t="s">
        <v>7993</v>
      </c>
      <c r="C1246" s="231" t="b">
        <v>0</v>
      </c>
      <c r="D1246" s="235" t="s">
        <v>7552</v>
      </c>
      <c r="E1246" s="236" t="str">
        <f t="shared" si="1"/>
        <v>OPI RX</v>
      </c>
      <c r="F1246" s="236" t="str">
        <f t="shared" si="2"/>
        <v>#VALUE!</v>
      </c>
      <c r="G1246" s="236" t="str">
        <f t="shared" si="3"/>
        <v>#VALUE!</v>
      </c>
      <c r="H1246" s="236" t="str">
        <f t="shared" si="4"/>
        <v>#VALUE!</v>
      </c>
      <c r="I1246" s="236" t="str">
        <f t="shared" si="5"/>
        <v>#VALUE!</v>
      </c>
      <c r="J1246" s="236" t="str">
        <f t="shared" si="6"/>
        <v>#VALUE!</v>
      </c>
      <c r="K1246" s="236" t="str">
        <f t="shared" si="7"/>
        <v>#VALUE!</v>
      </c>
      <c r="L1246" s="236" t="str">
        <f t="shared" si="8"/>
        <v>#VALUE!</v>
      </c>
      <c r="M1246" s="236" t="str">
        <f t="shared" si="9"/>
        <v>#VALUE!</v>
      </c>
      <c r="N1246" s="236" t="str">
        <f t="shared" si="10"/>
        <v>#VALUE!</v>
      </c>
      <c r="O1246" s="236" t="str">
        <f t="shared" si="11"/>
        <v>#VALUE!</v>
      </c>
      <c r="P1246" s="237" t="str">
        <f t="shared" si="12"/>
        <v>OPIOIDS</v>
      </c>
      <c r="Q1246" s="237" t="b">
        <v>0</v>
      </c>
      <c r="R1246" s="237" t="str">
        <f t="shared" si="37"/>
        <v>LOW</v>
      </c>
      <c r="S1246" s="238"/>
      <c r="T1246" s="238" t="str">
        <f t="shared" si="39"/>
        <v>  -  </v>
      </c>
      <c r="U1246" s="237" t="str">
        <f t="shared" si="40"/>
        <v>DUE COMM</v>
      </c>
      <c r="V1246" s="237" t="str">
        <f t="shared" si="16"/>
        <v> </v>
      </c>
      <c r="W1246" s="83"/>
      <c r="X1246" s="83"/>
      <c r="Y1246" s="83"/>
      <c r="Z1246" s="83"/>
      <c r="AA1246" s="83"/>
      <c r="AB1246" s="83"/>
      <c r="AC1246" s="83"/>
      <c r="AD1246" s="83"/>
      <c r="AE1246" s="83"/>
    </row>
    <row r="1247">
      <c r="A1247" s="244">
        <v>14384.0</v>
      </c>
      <c r="B1247" s="245" t="s">
        <v>7606</v>
      </c>
      <c r="C1247" s="231" t="b">
        <v>1</v>
      </c>
      <c r="D1247" s="235">
        <v>44593.0</v>
      </c>
      <c r="E1247" s="236" t="str">
        <f t="shared" si="1"/>
        <v>#VALUE!</v>
      </c>
      <c r="F1247" s="236" t="str">
        <f t="shared" si="2"/>
        <v>#VALUE!</v>
      </c>
      <c r="G1247" s="236" t="str">
        <f t="shared" si="3"/>
        <v>#VALUE!</v>
      </c>
      <c r="H1247" s="236" t="str">
        <f t="shared" si="4"/>
        <v>#VALUE!</v>
      </c>
      <c r="I1247" s="236" t="str">
        <f t="shared" si="5"/>
        <v>#VALUE!</v>
      </c>
      <c r="J1247" s="236" t="str">
        <f t="shared" si="6"/>
        <v>#VALUE!</v>
      </c>
      <c r="K1247" s="236" t="str">
        <f t="shared" si="7"/>
        <v>#VALUE!</v>
      </c>
      <c r="L1247" s="236" t="str">
        <f t="shared" si="8"/>
        <v>#VALUE!</v>
      </c>
      <c r="M1247" s="236" t="str">
        <f t="shared" si="9"/>
        <v>OPI RX</v>
      </c>
      <c r="N1247" s="236" t="str">
        <f t="shared" si="10"/>
        <v>#VALUE!</v>
      </c>
      <c r="O1247" s="236" t="str">
        <f t="shared" si="11"/>
        <v>#VALUE!</v>
      </c>
      <c r="P1247" s="237" t="str">
        <f t="shared" si="12"/>
        <v>OPIOIDS</v>
      </c>
      <c r="Q1247" s="237" t="b">
        <v>0</v>
      </c>
      <c r="R1247" s="237" t="str">
        <f t="shared" si="37"/>
        <v>LOW</v>
      </c>
      <c r="S1247" s="238">
        <v>44256.0</v>
      </c>
      <c r="T1247" s="243">
        <f t="shared" si="39"/>
        <v>44593</v>
      </c>
      <c r="U1247" s="237" t="str">
        <f t="shared" si="40"/>
        <v>DUE COMM</v>
      </c>
      <c r="V1247" s="237" t="str">
        <f t="shared" si="16"/>
        <v> </v>
      </c>
      <c r="W1247" s="83"/>
      <c r="X1247" s="83"/>
      <c r="Y1247" s="83"/>
      <c r="Z1247" s="83"/>
      <c r="AA1247" s="83"/>
      <c r="AB1247" s="83"/>
      <c r="AC1247" s="83"/>
      <c r="AD1247" s="83"/>
      <c r="AE1247" s="83"/>
    </row>
    <row r="1248">
      <c r="A1248" s="244">
        <v>14385.0</v>
      </c>
      <c r="B1248" s="245" t="s">
        <v>7994</v>
      </c>
      <c r="C1248" s="231" t="b">
        <v>1</v>
      </c>
      <c r="D1248" s="243">
        <v>44407.0</v>
      </c>
      <c r="E1248" s="236" t="str">
        <f t="shared" si="1"/>
        <v>#VALUE!</v>
      </c>
      <c r="F1248" s="236" t="str">
        <f t="shared" si="2"/>
        <v>#VALUE!</v>
      </c>
      <c r="G1248" s="236" t="str">
        <f t="shared" si="3"/>
        <v>#VALUE!</v>
      </c>
      <c r="H1248" s="236" t="str">
        <f t="shared" si="4"/>
        <v>#VALUE!</v>
      </c>
      <c r="I1248" s="236" t="str">
        <f t="shared" si="5"/>
        <v>#VALUE!</v>
      </c>
      <c r="J1248" s="236" t="str">
        <f t="shared" si="6"/>
        <v>#VALUE!</v>
      </c>
      <c r="K1248" s="236" t="str">
        <f t="shared" si="7"/>
        <v>#VALUE!</v>
      </c>
      <c r="L1248" s="236" t="str">
        <f t="shared" si="8"/>
        <v>#VALUE!</v>
      </c>
      <c r="M1248" s="236" t="str">
        <f t="shared" si="9"/>
        <v>#VALUE!</v>
      </c>
      <c r="N1248" s="236" t="str">
        <f t="shared" si="10"/>
        <v>#VALUE!</v>
      </c>
      <c r="O1248" s="236" t="str">
        <f t="shared" si="11"/>
        <v>#VALUE!</v>
      </c>
      <c r="P1248" s="237" t="str">
        <f t="shared" si="12"/>
        <v>NO RX</v>
      </c>
      <c r="Q1248" s="237" t="b">
        <v>0</v>
      </c>
      <c r="R1248" s="237" t="str">
        <f t="shared" si="37"/>
        <v>LOW</v>
      </c>
      <c r="S1248" s="238"/>
      <c r="T1248" s="243">
        <f t="shared" si="39"/>
        <v>44407</v>
      </c>
      <c r="U1248" s="237" t="str">
        <f t="shared" si="40"/>
        <v>DUE COMM</v>
      </c>
      <c r="V1248" s="237" t="str">
        <f t="shared" si="16"/>
        <v> </v>
      </c>
      <c r="W1248" s="83"/>
      <c r="X1248" s="83"/>
      <c r="Y1248" s="83"/>
      <c r="Z1248" s="83"/>
      <c r="AA1248" s="83"/>
      <c r="AB1248" s="83"/>
      <c r="AC1248" s="83"/>
      <c r="AD1248" s="83"/>
      <c r="AE1248" s="83"/>
    </row>
    <row r="1249">
      <c r="A1249" s="244">
        <v>14388.0</v>
      </c>
      <c r="B1249" s="245" t="s">
        <v>7687</v>
      </c>
      <c r="C1249" s="230" t="b">
        <v>1</v>
      </c>
      <c r="D1249" s="243">
        <v>44466.0</v>
      </c>
      <c r="E1249" s="236" t="str">
        <f t="shared" si="1"/>
        <v>#VALUE!</v>
      </c>
      <c r="F1249" s="236" t="str">
        <f t="shared" si="2"/>
        <v>#VALUE!</v>
      </c>
      <c r="G1249" s="236" t="str">
        <f t="shared" si="3"/>
        <v>OPI RX</v>
      </c>
      <c r="H1249" s="236" t="str">
        <f t="shared" si="4"/>
        <v>#VALUE!</v>
      </c>
      <c r="I1249" s="236" t="str">
        <f t="shared" si="5"/>
        <v>#VALUE!</v>
      </c>
      <c r="J1249" s="236" t="str">
        <f t="shared" si="6"/>
        <v>#VALUE!</v>
      </c>
      <c r="K1249" s="236" t="str">
        <f t="shared" si="7"/>
        <v>#VALUE!</v>
      </c>
      <c r="L1249" s="236" t="str">
        <f t="shared" si="8"/>
        <v>#VALUE!</v>
      </c>
      <c r="M1249" s="236" t="str">
        <f t="shared" si="9"/>
        <v>#VALUE!</v>
      </c>
      <c r="N1249" s="236" t="str">
        <f t="shared" si="10"/>
        <v>#VALUE!</v>
      </c>
      <c r="O1249" s="236" t="str">
        <f t="shared" si="11"/>
        <v>#VALUE!</v>
      </c>
      <c r="P1249" s="237" t="str">
        <f t="shared" si="12"/>
        <v>OPIOIDS</v>
      </c>
      <c r="Q1249" s="237" t="b">
        <v>1</v>
      </c>
      <c r="R1249" s="237" t="str">
        <f t="shared" si="37"/>
        <v>HIGH</v>
      </c>
      <c r="S1249" s="238"/>
      <c r="T1249" s="243">
        <f t="shared" si="39"/>
        <v>44466</v>
      </c>
      <c r="U1249" s="237" t="str">
        <f t="shared" si="40"/>
        <v>DUE COMM</v>
      </c>
      <c r="V1249" s="237" t="str">
        <f t="shared" si="16"/>
        <v> </v>
      </c>
      <c r="W1249" s="83"/>
      <c r="X1249" s="83"/>
      <c r="Y1249" s="83"/>
      <c r="Z1249" s="83"/>
      <c r="AA1249" s="83"/>
      <c r="AB1249" s="83"/>
      <c r="AC1249" s="83"/>
      <c r="AD1249" s="83"/>
      <c r="AE1249" s="83"/>
    </row>
    <row r="1250">
      <c r="A1250" s="244">
        <v>14390.0</v>
      </c>
      <c r="B1250" s="245" t="s">
        <v>7832</v>
      </c>
      <c r="C1250" s="230" t="b">
        <v>0</v>
      </c>
      <c r="D1250" s="235" t="s">
        <v>7552</v>
      </c>
      <c r="E1250" s="236" t="str">
        <f t="shared" si="1"/>
        <v>#VALUE!</v>
      </c>
      <c r="F1250" s="236" t="str">
        <f t="shared" si="2"/>
        <v>#VALUE!</v>
      </c>
      <c r="G1250" s="236" t="str">
        <f t="shared" si="3"/>
        <v>#VALUE!</v>
      </c>
      <c r="H1250" s="236" t="str">
        <f t="shared" si="4"/>
        <v>#VALUE!</v>
      </c>
      <c r="I1250" s="236" t="str">
        <f t="shared" si="5"/>
        <v>#VALUE!</v>
      </c>
      <c r="J1250" s="236" t="str">
        <f t="shared" si="6"/>
        <v>#VALUE!</v>
      </c>
      <c r="K1250" s="236" t="str">
        <f t="shared" si="7"/>
        <v>#VALUE!</v>
      </c>
      <c r="L1250" s="236" t="str">
        <f t="shared" si="8"/>
        <v>#VALUE!</v>
      </c>
      <c r="M1250" s="236" t="str">
        <f t="shared" si="9"/>
        <v>OPI RX</v>
      </c>
      <c r="N1250" s="236" t="str">
        <f t="shared" si="10"/>
        <v>#VALUE!</v>
      </c>
      <c r="O1250" s="236" t="str">
        <f t="shared" si="11"/>
        <v>#VALUE!</v>
      </c>
      <c r="P1250" s="237" t="str">
        <f t="shared" si="12"/>
        <v>OPIOIDS</v>
      </c>
      <c r="Q1250" s="234" t="b">
        <v>1</v>
      </c>
      <c r="R1250" s="237" t="str">
        <f t="shared" si="37"/>
        <v>HIGH</v>
      </c>
      <c r="S1250" s="238"/>
      <c r="T1250" s="238" t="str">
        <f t="shared" si="39"/>
        <v>  -  </v>
      </c>
      <c r="U1250" s="237" t="str">
        <f t="shared" si="40"/>
        <v>DUE COMM</v>
      </c>
      <c r="V1250" s="237" t="str">
        <f t="shared" si="16"/>
        <v> </v>
      </c>
      <c r="W1250" s="83"/>
      <c r="X1250" s="83"/>
      <c r="Y1250" s="83"/>
      <c r="Z1250" s="83"/>
      <c r="AA1250" s="83"/>
      <c r="AB1250" s="83"/>
      <c r="AC1250" s="83"/>
      <c r="AD1250" s="83"/>
      <c r="AE1250" s="83"/>
    </row>
    <row r="1251">
      <c r="A1251" s="244">
        <v>14391.0</v>
      </c>
      <c r="B1251" s="239" t="s">
        <v>7552</v>
      </c>
      <c r="C1251" s="231" t="b">
        <v>0</v>
      </c>
      <c r="D1251" s="235" t="s">
        <v>7552</v>
      </c>
      <c r="E1251" s="236" t="str">
        <f t="shared" si="1"/>
        <v>#VALUE!</v>
      </c>
      <c r="F1251" s="236" t="str">
        <f t="shared" si="2"/>
        <v>#VALUE!</v>
      </c>
      <c r="G1251" s="236" t="str">
        <f t="shared" si="3"/>
        <v>#VALUE!</v>
      </c>
      <c r="H1251" s="236" t="str">
        <f t="shared" si="4"/>
        <v>#VALUE!</v>
      </c>
      <c r="I1251" s="236" t="str">
        <f t="shared" si="5"/>
        <v>#VALUE!</v>
      </c>
      <c r="J1251" s="236" t="str">
        <f t="shared" si="6"/>
        <v>#VALUE!</v>
      </c>
      <c r="K1251" s="236" t="str">
        <f t="shared" si="7"/>
        <v>#VALUE!</v>
      </c>
      <c r="L1251" s="236" t="str">
        <f t="shared" si="8"/>
        <v>#VALUE!</v>
      </c>
      <c r="M1251" s="236" t="str">
        <f t="shared" si="9"/>
        <v>#VALUE!</v>
      </c>
      <c r="N1251" s="236" t="str">
        <f t="shared" si="10"/>
        <v>#VALUE!</v>
      </c>
      <c r="O1251" s="236" t="str">
        <f t="shared" si="11"/>
        <v>#VALUE!</v>
      </c>
      <c r="P1251" s="237" t="str">
        <f t="shared" si="12"/>
        <v>NO RX</v>
      </c>
      <c r="Q1251" s="234" t="b">
        <v>0</v>
      </c>
      <c r="R1251" s="237" t="str">
        <f t="shared" si="37"/>
        <v>LOW</v>
      </c>
      <c r="S1251" s="238"/>
      <c r="T1251" s="238" t="str">
        <f t="shared" si="39"/>
        <v>  -  </v>
      </c>
      <c r="U1251" s="237" t="str">
        <f t="shared" si="40"/>
        <v>DUE COMM</v>
      </c>
      <c r="V1251" s="237" t="str">
        <f t="shared" si="16"/>
        <v> </v>
      </c>
      <c r="W1251" s="83"/>
      <c r="X1251" s="83"/>
      <c r="Y1251" s="83"/>
      <c r="Z1251" s="83"/>
      <c r="AA1251" s="83"/>
      <c r="AB1251" s="83"/>
      <c r="AC1251" s="83"/>
      <c r="AD1251" s="83"/>
      <c r="AE1251" s="83"/>
    </row>
    <row r="1252">
      <c r="A1252" s="233">
        <v>14392.0</v>
      </c>
      <c r="B1252" s="234" t="s">
        <v>7995</v>
      </c>
      <c r="C1252" s="230" t="b">
        <v>1</v>
      </c>
      <c r="D1252" s="243">
        <v>44565.0</v>
      </c>
      <c r="E1252" s="236" t="str">
        <f t="shared" si="1"/>
        <v>#VALUE!</v>
      </c>
      <c r="F1252" s="236" t="str">
        <f t="shared" si="2"/>
        <v>#VALUE!</v>
      </c>
      <c r="G1252" s="236" t="str">
        <f t="shared" si="3"/>
        <v>OPI RX</v>
      </c>
      <c r="H1252" s="236" t="str">
        <f t="shared" si="4"/>
        <v>#VALUE!</v>
      </c>
      <c r="I1252" s="236" t="str">
        <f t="shared" si="5"/>
        <v>#VALUE!</v>
      </c>
      <c r="J1252" s="236" t="str">
        <f t="shared" si="6"/>
        <v>#VALUE!</v>
      </c>
      <c r="K1252" s="236" t="str">
        <f t="shared" si="7"/>
        <v>#VALUE!</v>
      </c>
      <c r="L1252" s="236" t="str">
        <f t="shared" si="8"/>
        <v>#VALUE!</v>
      </c>
      <c r="M1252" s="236" t="str">
        <f t="shared" si="9"/>
        <v>#VALUE!</v>
      </c>
      <c r="N1252" s="236" t="str">
        <f t="shared" si="10"/>
        <v>#VALUE!</v>
      </c>
      <c r="O1252" s="236" t="str">
        <f t="shared" si="11"/>
        <v>#VALUE!</v>
      </c>
      <c r="P1252" s="237" t="str">
        <f t="shared" si="12"/>
        <v>OPIOIDS</v>
      </c>
      <c r="Q1252" s="237" t="b">
        <v>1</v>
      </c>
      <c r="R1252" s="237" t="str">
        <f t="shared" si="37"/>
        <v>HIGH</v>
      </c>
      <c r="S1252" s="249">
        <v>44243.0</v>
      </c>
      <c r="T1252" s="243">
        <f t="shared" si="39"/>
        <v>44565</v>
      </c>
      <c r="U1252" s="237" t="str">
        <f t="shared" si="40"/>
        <v>DUE COMM</v>
      </c>
      <c r="V1252" s="237" t="str">
        <f t="shared" si="16"/>
        <v> </v>
      </c>
      <c r="W1252" s="83"/>
      <c r="X1252" s="83"/>
      <c r="Y1252" s="83"/>
      <c r="Z1252" s="83"/>
      <c r="AA1252" s="83"/>
      <c r="AB1252" s="83"/>
      <c r="AC1252" s="83"/>
      <c r="AD1252" s="83"/>
      <c r="AE1252" s="83"/>
    </row>
    <row r="1253">
      <c r="A1253" s="244">
        <v>14395.0</v>
      </c>
      <c r="B1253" s="245" t="s">
        <v>7606</v>
      </c>
      <c r="C1253" s="231" t="b">
        <v>1</v>
      </c>
      <c r="D1253" s="243">
        <v>44384.0</v>
      </c>
      <c r="E1253" s="236" t="str">
        <f t="shared" si="1"/>
        <v>#VALUE!</v>
      </c>
      <c r="F1253" s="236" t="str">
        <f t="shared" si="2"/>
        <v>#VALUE!</v>
      </c>
      <c r="G1253" s="236" t="str">
        <f t="shared" si="3"/>
        <v>#VALUE!</v>
      </c>
      <c r="H1253" s="236" t="str">
        <f t="shared" si="4"/>
        <v>#VALUE!</v>
      </c>
      <c r="I1253" s="236" t="str">
        <f t="shared" si="5"/>
        <v>#VALUE!</v>
      </c>
      <c r="J1253" s="236" t="str">
        <f t="shared" si="6"/>
        <v>#VALUE!</v>
      </c>
      <c r="K1253" s="236" t="str">
        <f t="shared" si="7"/>
        <v>#VALUE!</v>
      </c>
      <c r="L1253" s="236" t="str">
        <f t="shared" si="8"/>
        <v>#VALUE!</v>
      </c>
      <c r="M1253" s="236" t="str">
        <f t="shared" si="9"/>
        <v>OPI RX</v>
      </c>
      <c r="N1253" s="236" t="str">
        <f t="shared" si="10"/>
        <v>#VALUE!</v>
      </c>
      <c r="O1253" s="236" t="str">
        <f t="shared" si="11"/>
        <v>#VALUE!</v>
      </c>
      <c r="P1253" s="237" t="str">
        <f t="shared" si="12"/>
        <v>OPIOIDS</v>
      </c>
      <c r="Q1253" s="237" t="b">
        <v>0</v>
      </c>
      <c r="R1253" s="237" t="str">
        <f t="shared" si="37"/>
        <v>LOW</v>
      </c>
      <c r="S1253" s="238"/>
      <c r="T1253" s="243">
        <f t="shared" si="39"/>
        <v>44384</v>
      </c>
      <c r="U1253" s="237" t="str">
        <f t="shared" si="40"/>
        <v>DUE COMM</v>
      </c>
      <c r="V1253" s="237" t="str">
        <f t="shared" si="16"/>
        <v> </v>
      </c>
      <c r="W1253" s="83"/>
      <c r="X1253" s="83"/>
      <c r="Y1253" s="83"/>
      <c r="Z1253" s="83"/>
      <c r="AA1253" s="83"/>
      <c r="AB1253" s="83"/>
      <c r="AC1253" s="83"/>
      <c r="AD1253" s="83"/>
      <c r="AE1253" s="83"/>
    </row>
    <row r="1254">
      <c r="A1254" s="244">
        <v>14398.0</v>
      </c>
      <c r="B1254" s="245" t="s">
        <v>7580</v>
      </c>
      <c r="C1254" s="230" t="b">
        <v>0</v>
      </c>
      <c r="D1254" s="235" t="s">
        <v>7552</v>
      </c>
      <c r="E1254" s="236" t="str">
        <f t="shared" si="1"/>
        <v>#VALUE!</v>
      </c>
      <c r="F1254" s="236" t="str">
        <f t="shared" si="2"/>
        <v>#VALUE!</v>
      </c>
      <c r="G1254" s="236" t="str">
        <f t="shared" si="3"/>
        <v>#VALUE!</v>
      </c>
      <c r="H1254" s="236" t="str">
        <f t="shared" si="4"/>
        <v>#VALUE!</v>
      </c>
      <c r="I1254" s="236" t="str">
        <f t="shared" si="5"/>
        <v>#VALUE!</v>
      </c>
      <c r="J1254" s="236" t="str">
        <f t="shared" si="6"/>
        <v>#VALUE!</v>
      </c>
      <c r="K1254" s="236" t="str">
        <f t="shared" si="7"/>
        <v>#VALUE!</v>
      </c>
      <c r="L1254" s="236" t="str">
        <f t="shared" si="8"/>
        <v>#VALUE!</v>
      </c>
      <c r="M1254" s="236" t="str">
        <f t="shared" si="9"/>
        <v>OPI RX</v>
      </c>
      <c r="N1254" s="236" t="str">
        <f t="shared" si="10"/>
        <v>#VALUE!</v>
      </c>
      <c r="O1254" s="236" t="str">
        <f t="shared" si="11"/>
        <v>#VALUE!</v>
      </c>
      <c r="P1254" s="237" t="str">
        <f t="shared" si="12"/>
        <v>OPIOIDS</v>
      </c>
      <c r="Q1254" s="237" t="b">
        <v>0</v>
      </c>
      <c r="R1254" s="237" t="str">
        <f t="shared" si="37"/>
        <v>LOW</v>
      </c>
      <c r="S1254" s="238"/>
      <c r="T1254" s="238" t="str">
        <f t="shared" si="39"/>
        <v>  -  </v>
      </c>
      <c r="U1254" s="237" t="str">
        <f t="shared" si="40"/>
        <v>DUE COMM</v>
      </c>
      <c r="V1254" s="237" t="str">
        <f t="shared" si="16"/>
        <v> </v>
      </c>
      <c r="W1254" s="83"/>
      <c r="X1254" s="83"/>
      <c r="Y1254" s="83"/>
      <c r="Z1254" s="83"/>
      <c r="AA1254" s="83"/>
      <c r="AB1254" s="83"/>
      <c r="AC1254" s="83"/>
      <c r="AD1254" s="83"/>
      <c r="AE1254" s="83"/>
    </row>
    <row r="1255">
      <c r="A1255" s="244">
        <v>14401.0</v>
      </c>
      <c r="B1255" s="245" t="s">
        <v>7576</v>
      </c>
      <c r="C1255" s="230" t="b">
        <v>0</v>
      </c>
      <c r="D1255" s="235" t="s">
        <v>7552</v>
      </c>
      <c r="E1255" s="236" t="str">
        <f t="shared" si="1"/>
        <v>#VALUE!</v>
      </c>
      <c r="F1255" s="236" t="str">
        <f t="shared" si="2"/>
        <v>#VALUE!</v>
      </c>
      <c r="G1255" s="236" t="str">
        <f t="shared" si="3"/>
        <v>#VALUE!</v>
      </c>
      <c r="H1255" s="236" t="str">
        <f t="shared" si="4"/>
        <v>#VALUE!</v>
      </c>
      <c r="I1255" s="236" t="str">
        <f t="shared" si="5"/>
        <v>#VALUE!</v>
      </c>
      <c r="J1255" s="236" t="str">
        <f t="shared" si="6"/>
        <v>#VALUE!</v>
      </c>
      <c r="K1255" s="236" t="str">
        <f t="shared" si="7"/>
        <v>#VALUE!</v>
      </c>
      <c r="L1255" s="236" t="str">
        <f t="shared" si="8"/>
        <v>#VALUE!</v>
      </c>
      <c r="M1255" s="236" t="str">
        <f t="shared" si="9"/>
        <v>#VALUE!</v>
      </c>
      <c r="N1255" s="236" t="str">
        <f t="shared" si="10"/>
        <v>#VALUE!</v>
      </c>
      <c r="O1255" s="236" t="str">
        <f t="shared" si="11"/>
        <v>#VALUE!</v>
      </c>
      <c r="P1255" s="237" t="str">
        <f t="shared" si="12"/>
        <v>NO RX</v>
      </c>
      <c r="Q1255" s="237" t="b">
        <v>0</v>
      </c>
      <c r="R1255" s="237" t="str">
        <f t="shared" si="37"/>
        <v>LOW</v>
      </c>
      <c r="S1255" s="238"/>
      <c r="T1255" s="238" t="str">
        <f t="shared" si="39"/>
        <v>  -  </v>
      </c>
      <c r="U1255" s="237" t="str">
        <f t="shared" si="40"/>
        <v>DUE COMM</v>
      </c>
      <c r="V1255" s="237" t="str">
        <f t="shared" si="16"/>
        <v> </v>
      </c>
      <c r="W1255" s="83"/>
      <c r="X1255" s="83"/>
      <c r="Y1255" s="83"/>
      <c r="Z1255" s="83"/>
      <c r="AA1255" s="83"/>
      <c r="AB1255" s="83"/>
      <c r="AC1255" s="83"/>
      <c r="AD1255" s="83"/>
      <c r="AE1255" s="83"/>
    </row>
    <row r="1256">
      <c r="A1256" s="233">
        <v>14404.0</v>
      </c>
      <c r="B1256" s="234" t="s">
        <v>7994</v>
      </c>
      <c r="C1256" s="231" t="b">
        <v>1</v>
      </c>
      <c r="D1256" s="243">
        <v>44531.0</v>
      </c>
      <c r="E1256" s="236" t="str">
        <f t="shared" si="1"/>
        <v>#VALUE!</v>
      </c>
      <c r="F1256" s="236" t="str">
        <f t="shared" si="2"/>
        <v>#VALUE!</v>
      </c>
      <c r="G1256" s="236" t="str">
        <f t="shared" si="3"/>
        <v>#VALUE!</v>
      </c>
      <c r="H1256" s="236" t="str">
        <f t="shared" si="4"/>
        <v>#VALUE!</v>
      </c>
      <c r="I1256" s="236" t="str">
        <f t="shared" si="5"/>
        <v>#VALUE!</v>
      </c>
      <c r="J1256" s="236" t="str">
        <f t="shared" si="6"/>
        <v>#VALUE!</v>
      </c>
      <c r="K1256" s="236" t="str">
        <f t="shared" si="7"/>
        <v>#VALUE!</v>
      </c>
      <c r="L1256" s="236" t="str">
        <f t="shared" si="8"/>
        <v>#VALUE!</v>
      </c>
      <c r="M1256" s="236" t="str">
        <f t="shared" si="9"/>
        <v>#VALUE!</v>
      </c>
      <c r="N1256" s="236" t="str">
        <f t="shared" si="10"/>
        <v>#VALUE!</v>
      </c>
      <c r="O1256" s="236" t="str">
        <f t="shared" si="11"/>
        <v>#VALUE!</v>
      </c>
      <c r="P1256" s="237" t="str">
        <f t="shared" si="12"/>
        <v>NO RX</v>
      </c>
      <c r="Q1256" s="237" t="b">
        <v>0</v>
      </c>
      <c r="R1256" s="237" t="str">
        <f t="shared" si="37"/>
        <v>LOW</v>
      </c>
      <c r="S1256" s="238">
        <v>44243.0</v>
      </c>
      <c r="T1256" s="243">
        <f t="shared" si="39"/>
        <v>44531</v>
      </c>
      <c r="U1256" s="237" t="str">
        <f t="shared" si="40"/>
        <v>DUE COMM</v>
      </c>
      <c r="V1256" s="237" t="str">
        <f t="shared" si="16"/>
        <v> </v>
      </c>
      <c r="W1256" s="83"/>
      <c r="X1256" s="83"/>
      <c r="Y1256" s="83"/>
      <c r="Z1256" s="83"/>
      <c r="AA1256" s="83"/>
      <c r="AB1256" s="83"/>
      <c r="AC1256" s="83"/>
      <c r="AD1256" s="83"/>
      <c r="AE1256" s="83"/>
    </row>
    <row r="1257">
      <c r="A1257" s="244">
        <v>14410.0</v>
      </c>
      <c r="B1257" s="245" t="s">
        <v>7594</v>
      </c>
      <c r="C1257" s="230" t="b">
        <v>0</v>
      </c>
      <c r="D1257" s="235" t="s">
        <v>7552</v>
      </c>
      <c r="E1257" s="236" t="str">
        <f t="shared" si="1"/>
        <v>OPI RX</v>
      </c>
      <c r="F1257" s="236" t="str">
        <f t="shared" si="2"/>
        <v>#VALUE!</v>
      </c>
      <c r="G1257" s="236" t="str">
        <f t="shared" si="3"/>
        <v>#VALUE!</v>
      </c>
      <c r="H1257" s="236" t="str">
        <f t="shared" si="4"/>
        <v>#VALUE!</v>
      </c>
      <c r="I1257" s="236" t="str">
        <f t="shared" si="5"/>
        <v>#VALUE!</v>
      </c>
      <c r="J1257" s="236" t="str">
        <f t="shared" si="6"/>
        <v>#VALUE!</v>
      </c>
      <c r="K1257" s="236" t="str">
        <f t="shared" si="7"/>
        <v>#VALUE!</v>
      </c>
      <c r="L1257" s="236" t="str">
        <f t="shared" si="8"/>
        <v>#VALUE!</v>
      </c>
      <c r="M1257" s="236" t="str">
        <f t="shared" si="9"/>
        <v>#VALUE!</v>
      </c>
      <c r="N1257" s="236" t="str">
        <f t="shared" si="10"/>
        <v>#VALUE!</v>
      </c>
      <c r="O1257" s="236" t="str">
        <f t="shared" si="11"/>
        <v>#VALUE!</v>
      </c>
      <c r="P1257" s="237" t="str">
        <f t="shared" si="12"/>
        <v>OPIOIDS</v>
      </c>
      <c r="Q1257" s="234" t="b">
        <v>0</v>
      </c>
      <c r="R1257" s="237" t="str">
        <f t="shared" si="37"/>
        <v>LOW</v>
      </c>
      <c r="S1257" s="238"/>
      <c r="T1257" s="238" t="str">
        <f t="shared" si="39"/>
        <v>  -  </v>
      </c>
      <c r="U1257" s="237" t="str">
        <f t="shared" si="40"/>
        <v>DUE COMM</v>
      </c>
      <c r="V1257" s="237" t="str">
        <f t="shared" si="16"/>
        <v> </v>
      </c>
      <c r="W1257" s="83"/>
      <c r="X1257" s="83"/>
      <c r="Y1257" s="83"/>
      <c r="Z1257" s="83"/>
      <c r="AA1257" s="83"/>
      <c r="AB1257" s="83"/>
      <c r="AC1257" s="83"/>
      <c r="AD1257" s="83"/>
      <c r="AE1257" s="83"/>
    </row>
    <row r="1258">
      <c r="A1258" s="244">
        <v>14411.0</v>
      </c>
      <c r="B1258" s="246" t="s">
        <v>7566</v>
      </c>
      <c r="C1258" s="230" t="b">
        <v>1</v>
      </c>
      <c r="D1258" s="235">
        <v>44591.0</v>
      </c>
      <c r="E1258" s="236" t="str">
        <f t="shared" si="1"/>
        <v>#VALUE!</v>
      </c>
      <c r="F1258" s="236" t="str">
        <f t="shared" si="2"/>
        <v>OPI RX</v>
      </c>
      <c r="G1258" s="236" t="str">
        <f t="shared" si="3"/>
        <v>#VALUE!</v>
      </c>
      <c r="H1258" s="236" t="str">
        <f t="shared" si="4"/>
        <v>#VALUE!</v>
      </c>
      <c r="I1258" s="236" t="str">
        <f t="shared" si="5"/>
        <v>#VALUE!</v>
      </c>
      <c r="J1258" s="236" t="str">
        <f t="shared" si="6"/>
        <v>#VALUE!</v>
      </c>
      <c r="K1258" s="236" t="str">
        <f t="shared" si="7"/>
        <v>#VALUE!</v>
      </c>
      <c r="L1258" s="236" t="str">
        <f t="shared" si="8"/>
        <v>#VALUE!</v>
      </c>
      <c r="M1258" s="236" t="str">
        <f t="shared" si="9"/>
        <v>#VALUE!</v>
      </c>
      <c r="N1258" s="236" t="str">
        <f t="shared" si="10"/>
        <v>#VALUE!</v>
      </c>
      <c r="O1258" s="236" t="str">
        <f t="shared" si="11"/>
        <v>#VALUE!</v>
      </c>
      <c r="P1258" s="237" t="str">
        <f t="shared" si="12"/>
        <v>OPIOIDS</v>
      </c>
      <c r="Q1258" s="237" t="b">
        <v>0</v>
      </c>
      <c r="R1258" s="237" t="str">
        <f t="shared" si="37"/>
        <v>LOW</v>
      </c>
      <c r="S1258" s="238">
        <v>44244.0</v>
      </c>
      <c r="T1258" s="243">
        <f t="shared" si="39"/>
        <v>44591</v>
      </c>
      <c r="U1258" s="237" t="str">
        <f t="shared" si="40"/>
        <v>DUE COMM</v>
      </c>
      <c r="V1258" s="237" t="str">
        <f t="shared" si="16"/>
        <v> </v>
      </c>
      <c r="W1258" s="83"/>
      <c r="X1258" s="83"/>
      <c r="Y1258" s="83"/>
      <c r="Z1258" s="83"/>
      <c r="AA1258" s="83"/>
      <c r="AB1258" s="83"/>
      <c r="AC1258" s="83"/>
      <c r="AD1258" s="83"/>
      <c r="AE1258" s="83"/>
    </row>
    <row r="1259">
      <c r="A1259" s="244">
        <v>14413.0</v>
      </c>
      <c r="B1259" s="245" t="s">
        <v>7556</v>
      </c>
      <c r="C1259" s="231" t="b">
        <v>0</v>
      </c>
      <c r="D1259" s="235" t="s">
        <v>7552</v>
      </c>
      <c r="E1259" s="236" t="str">
        <f t="shared" si="1"/>
        <v>OPI RX</v>
      </c>
      <c r="F1259" s="236" t="str">
        <f t="shared" si="2"/>
        <v>#VALUE!</v>
      </c>
      <c r="G1259" s="236" t="str">
        <f t="shared" si="3"/>
        <v>#VALUE!</v>
      </c>
      <c r="H1259" s="236" t="str">
        <f t="shared" si="4"/>
        <v>#VALUE!</v>
      </c>
      <c r="I1259" s="236" t="str">
        <f t="shared" si="5"/>
        <v>#VALUE!</v>
      </c>
      <c r="J1259" s="236" t="str">
        <f t="shared" si="6"/>
        <v>#VALUE!</v>
      </c>
      <c r="K1259" s="236" t="str">
        <f t="shared" si="7"/>
        <v>#VALUE!</v>
      </c>
      <c r="L1259" s="236" t="str">
        <f t="shared" si="8"/>
        <v>#VALUE!</v>
      </c>
      <c r="M1259" s="236" t="str">
        <f t="shared" si="9"/>
        <v>#VALUE!</v>
      </c>
      <c r="N1259" s="236" t="str">
        <f t="shared" si="10"/>
        <v>#VALUE!</v>
      </c>
      <c r="O1259" s="236" t="str">
        <f t="shared" si="11"/>
        <v>#VALUE!</v>
      </c>
      <c r="P1259" s="237" t="str">
        <f t="shared" si="12"/>
        <v>OPIOIDS</v>
      </c>
      <c r="Q1259" s="237" t="b">
        <v>0</v>
      </c>
      <c r="R1259" s="237" t="str">
        <f t="shared" si="37"/>
        <v>LOW</v>
      </c>
      <c r="S1259" s="238"/>
      <c r="T1259" s="238" t="str">
        <f t="shared" si="39"/>
        <v>  -  </v>
      </c>
      <c r="U1259" s="237" t="str">
        <f t="shared" si="40"/>
        <v>DUE COMM</v>
      </c>
      <c r="V1259" s="237" t="str">
        <f t="shared" si="16"/>
        <v> </v>
      </c>
      <c r="W1259" s="83"/>
      <c r="X1259" s="83"/>
      <c r="Y1259" s="83"/>
      <c r="Z1259" s="83"/>
      <c r="AA1259" s="83"/>
      <c r="AB1259" s="83"/>
      <c r="AC1259" s="83"/>
      <c r="AD1259" s="83"/>
      <c r="AE1259" s="83"/>
    </row>
    <row r="1260">
      <c r="A1260" s="233">
        <v>14415.0</v>
      </c>
      <c r="B1260" s="234" t="s">
        <v>7606</v>
      </c>
      <c r="C1260" s="231" t="b">
        <v>1</v>
      </c>
      <c r="D1260" s="243">
        <v>44384.0</v>
      </c>
      <c r="E1260" s="236" t="str">
        <f t="shared" si="1"/>
        <v>#VALUE!</v>
      </c>
      <c r="F1260" s="236" t="str">
        <f t="shared" si="2"/>
        <v>#VALUE!</v>
      </c>
      <c r="G1260" s="236" t="str">
        <f t="shared" si="3"/>
        <v>#VALUE!</v>
      </c>
      <c r="H1260" s="236" t="str">
        <f t="shared" si="4"/>
        <v>#VALUE!</v>
      </c>
      <c r="I1260" s="236" t="str">
        <f t="shared" si="5"/>
        <v>#VALUE!</v>
      </c>
      <c r="J1260" s="236" t="str">
        <f t="shared" si="6"/>
        <v>#VALUE!</v>
      </c>
      <c r="K1260" s="236" t="str">
        <f t="shared" si="7"/>
        <v>#VALUE!</v>
      </c>
      <c r="L1260" s="236" t="str">
        <f t="shared" si="8"/>
        <v>#VALUE!</v>
      </c>
      <c r="M1260" s="236" t="str">
        <f t="shared" si="9"/>
        <v>OPI RX</v>
      </c>
      <c r="N1260" s="236" t="str">
        <f t="shared" si="10"/>
        <v>#VALUE!</v>
      </c>
      <c r="O1260" s="236" t="str">
        <f t="shared" si="11"/>
        <v>#VALUE!</v>
      </c>
      <c r="P1260" s="237" t="str">
        <f t="shared" si="12"/>
        <v>OPIOIDS</v>
      </c>
      <c r="Q1260" s="237" t="b">
        <v>0</v>
      </c>
      <c r="R1260" s="237" t="str">
        <f t="shared" si="37"/>
        <v>LOW</v>
      </c>
      <c r="S1260" s="238"/>
      <c r="T1260" s="243">
        <f t="shared" si="39"/>
        <v>44384</v>
      </c>
      <c r="U1260" s="237" t="str">
        <f t="shared" si="40"/>
        <v>DUE COMM</v>
      </c>
      <c r="V1260" s="237" t="str">
        <f t="shared" si="16"/>
        <v> </v>
      </c>
      <c r="W1260" s="83"/>
      <c r="X1260" s="83"/>
      <c r="Y1260" s="83"/>
      <c r="Z1260" s="83"/>
      <c r="AA1260" s="83"/>
      <c r="AB1260" s="83"/>
      <c r="AC1260" s="83"/>
      <c r="AD1260" s="83"/>
      <c r="AE1260" s="83"/>
    </row>
    <row r="1261">
      <c r="A1261" s="244">
        <v>14421.0</v>
      </c>
      <c r="B1261" s="246" t="s">
        <v>7996</v>
      </c>
      <c r="C1261" s="231" t="b">
        <v>1</v>
      </c>
      <c r="D1261" s="235">
        <v>44634.0</v>
      </c>
      <c r="E1261" s="236" t="str">
        <f t="shared" si="1"/>
        <v>#VALUE!</v>
      </c>
      <c r="F1261" s="236" t="str">
        <f t="shared" si="2"/>
        <v>OPI RX</v>
      </c>
      <c r="G1261" s="236" t="str">
        <f t="shared" si="3"/>
        <v>#VALUE!</v>
      </c>
      <c r="H1261" s="236" t="str">
        <f t="shared" si="4"/>
        <v>#VALUE!</v>
      </c>
      <c r="I1261" s="236" t="str">
        <f t="shared" si="5"/>
        <v>#VALUE!</v>
      </c>
      <c r="J1261" s="236" t="str">
        <f t="shared" si="6"/>
        <v>#VALUE!</v>
      </c>
      <c r="K1261" s="236" t="str">
        <f t="shared" si="7"/>
        <v>#VALUE!</v>
      </c>
      <c r="L1261" s="236" t="str">
        <f t="shared" si="8"/>
        <v>#VALUE!</v>
      </c>
      <c r="M1261" s="236" t="str">
        <f t="shared" si="9"/>
        <v>#VALUE!</v>
      </c>
      <c r="N1261" s="236" t="str">
        <f t="shared" si="10"/>
        <v>#VALUE!</v>
      </c>
      <c r="O1261" s="236" t="str">
        <f t="shared" si="11"/>
        <v>#VALUE!</v>
      </c>
      <c r="P1261" s="237" t="str">
        <f t="shared" si="12"/>
        <v>OPIOIDS</v>
      </c>
      <c r="Q1261" s="237" t="b">
        <v>0</v>
      </c>
      <c r="R1261" s="237" t="str">
        <f t="shared" si="37"/>
        <v>LOW</v>
      </c>
      <c r="S1261" s="238">
        <v>44244.0</v>
      </c>
      <c r="T1261" s="243">
        <f t="shared" si="39"/>
        <v>44634</v>
      </c>
      <c r="U1261" s="237" t="str">
        <f t="shared" si="40"/>
        <v>DUE COMM</v>
      </c>
      <c r="V1261" s="237" t="str">
        <f t="shared" si="16"/>
        <v> </v>
      </c>
      <c r="W1261" s="83"/>
      <c r="X1261" s="83"/>
      <c r="Y1261" s="83"/>
      <c r="Z1261" s="83"/>
      <c r="AA1261" s="83"/>
      <c r="AB1261" s="83"/>
      <c r="AC1261" s="83"/>
      <c r="AD1261" s="83"/>
      <c r="AE1261" s="83"/>
    </row>
    <row r="1262">
      <c r="A1262" s="244">
        <v>14422.0</v>
      </c>
      <c r="B1262" s="245" t="s">
        <v>7865</v>
      </c>
      <c r="C1262" s="231" t="b">
        <v>0</v>
      </c>
      <c r="D1262" s="235" t="s">
        <v>7552</v>
      </c>
      <c r="E1262" s="236" t="str">
        <f t="shared" si="1"/>
        <v>OPI RX</v>
      </c>
      <c r="F1262" s="236" t="str">
        <f t="shared" si="2"/>
        <v>#VALUE!</v>
      </c>
      <c r="G1262" s="236" t="str">
        <f t="shared" si="3"/>
        <v>#VALUE!</v>
      </c>
      <c r="H1262" s="236" t="str">
        <f t="shared" si="4"/>
        <v>#VALUE!</v>
      </c>
      <c r="I1262" s="236" t="str">
        <f t="shared" si="5"/>
        <v>#VALUE!</v>
      </c>
      <c r="J1262" s="236" t="str">
        <f t="shared" si="6"/>
        <v>#VALUE!</v>
      </c>
      <c r="K1262" s="236" t="str">
        <f t="shared" si="7"/>
        <v>#VALUE!</v>
      </c>
      <c r="L1262" s="236" t="str">
        <f t="shared" si="8"/>
        <v>#VALUE!</v>
      </c>
      <c r="M1262" s="236" t="str">
        <f t="shared" si="9"/>
        <v>#VALUE!</v>
      </c>
      <c r="N1262" s="236" t="str">
        <f t="shared" si="10"/>
        <v>#VALUE!</v>
      </c>
      <c r="O1262" s="236" t="str">
        <f t="shared" si="11"/>
        <v>#VALUE!</v>
      </c>
      <c r="P1262" s="237" t="str">
        <f t="shared" si="12"/>
        <v>OPIOIDS</v>
      </c>
      <c r="Q1262" s="237" t="b">
        <v>0</v>
      </c>
      <c r="R1262" s="237" t="str">
        <f t="shared" si="37"/>
        <v>LOW</v>
      </c>
      <c r="S1262" s="238"/>
      <c r="T1262" s="238" t="str">
        <f t="shared" si="39"/>
        <v>  -  </v>
      </c>
      <c r="U1262" s="237" t="str">
        <f t="shared" si="40"/>
        <v>DUE COMM</v>
      </c>
      <c r="V1262" s="237" t="str">
        <f t="shared" si="16"/>
        <v> </v>
      </c>
      <c r="W1262" s="83"/>
      <c r="X1262" s="83"/>
      <c r="Y1262" s="83"/>
      <c r="Z1262" s="83"/>
      <c r="AA1262" s="83"/>
      <c r="AB1262" s="83"/>
      <c r="AC1262" s="83"/>
      <c r="AD1262" s="83"/>
      <c r="AE1262" s="83"/>
    </row>
    <row r="1263">
      <c r="A1263" s="244">
        <v>14425.0</v>
      </c>
      <c r="B1263" s="245" t="s">
        <v>7705</v>
      </c>
      <c r="C1263" s="231" t="b">
        <v>0</v>
      </c>
      <c r="D1263" s="235" t="s">
        <v>7552</v>
      </c>
      <c r="E1263" s="236" t="str">
        <f t="shared" si="1"/>
        <v>#VALUE!</v>
      </c>
      <c r="F1263" s="236" t="str">
        <f t="shared" si="2"/>
        <v>#VALUE!</v>
      </c>
      <c r="G1263" s="236" t="str">
        <f t="shared" si="3"/>
        <v>#VALUE!</v>
      </c>
      <c r="H1263" s="236" t="str">
        <f t="shared" si="4"/>
        <v>#VALUE!</v>
      </c>
      <c r="I1263" s="236" t="str">
        <f t="shared" si="5"/>
        <v>#VALUE!</v>
      </c>
      <c r="J1263" s="236" t="str">
        <f t="shared" si="6"/>
        <v>#VALUE!</v>
      </c>
      <c r="K1263" s="236" t="str">
        <f t="shared" si="7"/>
        <v>#VALUE!</v>
      </c>
      <c r="L1263" s="236" t="str">
        <f t="shared" si="8"/>
        <v>#VALUE!</v>
      </c>
      <c r="M1263" s="236" t="str">
        <f t="shared" si="9"/>
        <v>#VALUE!</v>
      </c>
      <c r="N1263" s="236" t="str">
        <f t="shared" si="10"/>
        <v>#VALUE!</v>
      </c>
      <c r="O1263" s="236" t="str">
        <f t="shared" si="11"/>
        <v>#VALUE!</v>
      </c>
      <c r="P1263" s="237" t="str">
        <f t="shared" si="12"/>
        <v>NO RX</v>
      </c>
      <c r="Q1263" s="237" t="b">
        <v>0</v>
      </c>
      <c r="R1263" s="237" t="str">
        <f t="shared" si="37"/>
        <v>LOW</v>
      </c>
      <c r="S1263" s="238"/>
      <c r="T1263" s="238" t="str">
        <f t="shared" si="39"/>
        <v>  -  </v>
      </c>
      <c r="U1263" s="237" t="str">
        <f t="shared" si="40"/>
        <v>DUE COMM</v>
      </c>
      <c r="V1263" s="237" t="str">
        <f t="shared" si="16"/>
        <v> </v>
      </c>
      <c r="W1263" s="83"/>
      <c r="X1263" s="83"/>
      <c r="Y1263" s="83"/>
      <c r="Z1263" s="83"/>
      <c r="AA1263" s="83"/>
      <c r="AB1263" s="83"/>
      <c r="AC1263" s="83"/>
      <c r="AD1263" s="83"/>
      <c r="AE1263" s="83"/>
    </row>
    <row r="1264">
      <c r="A1264" s="244">
        <v>14427.0</v>
      </c>
      <c r="B1264" s="245" t="s">
        <v>7590</v>
      </c>
      <c r="C1264" s="230" t="b">
        <v>1</v>
      </c>
      <c r="D1264" s="243">
        <v>44467.0</v>
      </c>
      <c r="E1264" s="236" t="str">
        <f t="shared" si="1"/>
        <v>#VALUE!</v>
      </c>
      <c r="F1264" s="236" t="str">
        <f t="shared" si="2"/>
        <v>#VALUE!</v>
      </c>
      <c r="G1264" s="236" t="str">
        <f t="shared" si="3"/>
        <v>#VALUE!</v>
      </c>
      <c r="H1264" s="236" t="str">
        <f t="shared" si="4"/>
        <v>#VALUE!</v>
      </c>
      <c r="I1264" s="236" t="str">
        <f t="shared" si="5"/>
        <v>#VALUE!</v>
      </c>
      <c r="J1264" s="236" t="str">
        <f t="shared" si="6"/>
        <v>#VALUE!</v>
      </c>
      <c r="K1264" s="236" t="str">
        <f t="shared" si="7"/>
        <v>#VALUE!</v>
      </c>
      <c r="L1264" s="236" t="str">
        <f t="shared" si="8"/>
        <v>#VALUE!</v>
      </c>
      <c r="M1264" s="236" t="str">
        <f t="shared" si="9"/>
        <v>OPI RX</v>
      </c>
      <c r="N1264" s="236" t="str">
        <f t="shared" si="10"/>
        <v>#VALUE!</v>
      </c>
      <c r="O1264" s="236" t="str">
        <f t="shared" si="11"/>
        <v>#VALUE!</v>
      </c>
      <c r="P1264" s="237" t="str">
        <f t="shared" si="12"/>
        <v>OPIOIDS</v>
      </c>
      <c r="Q1264" s="237" t="b">
        <v>1</v>
      </c>
      <c r="R1264" s="237" t="str">
        <f t="shared" si="37"/>
        <v>HIGH</v>
      </c>
      <c r="S1264" s="238">
        <v>44247.0</v>
      </c>
      <c r="T1264" s="243">
        <f t="shared" si="39"/>
        <v>44467</v>
      </c>
      <c r="U1264" s="237" t="str">
        <f t="shared" si="40"/>
        <v>DUE COMM</v>
      </c>
      <c r="V1264" s="237" t="str">
        <f t="shared" si="16"/>
        <v> </v>
      </c>
      <c r="W1264" s="83"/>
      <c r="X1264" s="83"/>
      <c r="Y1264" s="83"/>
      <c r="Z1264" s="83"/>
      <c r="AA1264" s="83"/>
      <c r="AB1264" s="83"/>
      <c r="AC1264" s="83"/>
      <c r="AD1264" s="83"/>
      <c r="AE1264" s="83"/>
    </row>
    <row r="1265">
      <c r="A1265" s="244">
        <v>14434.0</v>
      </c>
      <c r="B1265" s="245" t="s">
        <v>7606</v>
      </c>
      <c r="C1265" s="231" t="b">
        <v>1</v>
      </c>
      <c r="D1265" s="235">
        <v>44601.0</v>
      </c>
      <c r="E1265" s="236" t="str">
        <f t="shared" si="1"/>
        <v>#VALUE!</v>
      </c>
      <c r="F1265" s="236" t="str">
        <f t="shared" si="2"/>
        <v>#VALUE!</v>
      </c>
      <c r="G1265" s="236" t="str">
        <f t="shared" si="3"/>
        <v>#VALUE!</v>
      </c>
      <c r="H1265" s="236" t="str">
        <f t="shared" si="4"/>
        <v>#VALUE!</v>
      </c>
      <c r="I1265" s="236" t="str">
        <f t="shared" si="5"/>
        <v>#VALUE!</v>
      </c>
      <c r="J1265" s="236" t="str">
        <f t="shared" si="6"/>
        <v>#VALUE!</v>
      </c>
      <c r="K1265" s="236" t="str">
        <f t="shared" si="7"/>
        <v>#VALUE!</v>
      </c>
      <c r="L1265" s="236" t="str">
        <f t="shared" si="8"/>
        <v>#VALUE!</v>
      </c>
      <c r="M1265" s="236" t="str">
        <f t="shared" si="9"/>
        <v>OPI RX</v>
      </c>
      <c r="N1265" s="236" t="str">
        <f t="shared" si="10"/>
        <v>#VALUE!</v>
      </c>
      <c r="O1265" s="236" t="str">
        <f t="shared" si="11"/>
        <v>#VALUE!</v>
      </c>
      <c r="P1265" s="237" t="str">
        <f t="shared" si="12"/>
        <v>OPIOIDS</v>
      </c>
      <c r="Q1265" s="237" t="b">
        <v>1</v>
      </c>
      <c r="R1265" s="237" t="str">
        <f t="shared" si="37"/>
        <v>HIGH</v>
      </c>
      <c r="S1265" s="238"/>
      <c r="T1265" s="243">
        <f t="shared" si="39"/>
        <v>44601</v>
      </c>
      <c r="U1265" s="237" t="str">
        <f t="shared" si="40"/>
        <v>DUE COMM</v>
      </c>
      <c r="V1265" s="237" t="str">
        <f t="shared" si="16"/>
        <v> </v>
      </c>
      <c r="W1265" s="83"/>
      <c r="X1265" s="83"/>
      <c r="Y1265" s="83"/>
      <c r="Z1265" s="83"/>
      <c r="AA1265" s="83"/>
      <c r="AB1265" s="83"/>
      <c r="AC1265" s="83"/>
      <c r="AD1265" s="83"/>
      <c r="AE1265" s="83"/>
    </row>
    <row r="1266">
      <c r="A1266" s="244">
        <v>14438.0</v>
      </c>
      <c r="B1266" s="239" t="s">
        <v>7552</v>
      </c>
      <c r="C1266" s="231" t="b">
        <v>0</v>
      </c>
      <c r="D1266" s="235" t="s">
        <v>7552</v>
      </c>
      <c r="E1266" s="236" t="str">
        <f t="shared" si="1"/>
        <v>#VALUE!</v>
      </c>
      <c r="F1266" s="236" t="str">
        <f t="shared" si="2"/>
        <v>#VALUE!</v>
      </c>
      <c r="G1266" s="236" t="str">
        <f t="shared" si="3"/>
        <v>#VALUE!</v>
      </c>
      <c r="H1266" s="236" t="str">
        <f t="shared" si="4"/>
        <v>#VALUE!</v>
      </c>
      <c r="I1266" s="236" t="str">
        <f t="shared" si="5"/>
        <v>#VALUE!</v>
      </c>
      <c r="J1266" s="236" t="str">
        <f t="shared" si="6"/>
        <v>#VALUE!</v>
      </c>
      <c r="K1266" s="236" t="str">
        <f t="shared" si="7"/>
        <v>#VALUE!</v>
      </c>
      <c r="L1266" s="236" t="str">
        <f t="shared" si="8"/>
        <v>#VALUE!</v>
      </c>
      <c r="M1266" s="236" t="str">
        <f t="shared" si="9"/>
        <v>#VALUE!</v>
      </c>
      <c r="N1266" s="236" t="str">
        <f t="shared" si="10"/>
        <v>#VALUE!</v>
      </c>
      <c r="O1266" s="236" t="str">
        <f t="shared" si="11"/>
        <v>#VALUE!</v>
      </c>
      <c r="P1266" s="237" t="str">
        <f t="shared" si="12"/>
        <v>NO RX</v>
      </c>
      <c r="Q1266" s="237" t="b">
        <v>0</v>
      </c>
      <c r="R1266" s="237" t="str">
        <f t="shared" si="37"/>
        <v>LOW</v>
      </c>
      <c r="S1266" s="238"/>
      <c r="T1266" s="238" t="str">
        <f t="shared" si="39"/>
        <v>  -  </v>
      </c>
      <c r="U1266" s="237" t="str">
        <f t="shared" si="40"/>
        <v>DUE COMM</v>
      </c>
      <c r="V1266" s="237" t="str">
        <f t="shared" si="16"/>
        <v> </v>
      </c>
      <c r="W1266" s="83"/>
      <c r="X1266" s="83"/>
      <c r="Y1266" s="83"/>
      <c r="Z1266" s="83"/>
      <c r="AA1266" s="83"/>
      <c r="AB1266" s="83"/>
      <c r="AC1266" s="83"/>
      <c r="AD1266" s="83"/>
      <c r="AE1266" s="83"/>
    </row>
    <row r="1267">
      <c r="A1267" s="244">
        <v>14442.0</v>
      </c>
      <c r="B1267" s="234" t="s">
        <v>7556</v>
      </c>
      <c r="C1267" s="231" t="b">
        <v>1</v>
      </c>
      <c r="D1267" s="243">
        <v>44447.0</v>
      </c>
      <c r="E1267" s="236" t="str">
        <f t="shared" si="1"/>
        <v>OPI RX</v>
      </c>
      <c r="F1267" s="236" t="str">
        <f t="shared" si="2"/>
        <v>#VALUE!</v>
      </c>
      <c r="G1267" s="236" t="str">
        <f t="shared" si="3"/>
        <v>#VALUE!</v>
      </c>
      <c r="H1267" s="236" t="str">
        <f t="shared" si="4"/>
        <v>#VALUE!</v>
      </c>
      <c r="I1267" s="236" t="str">
        <f t="shared" si="5"/>
        <v>#VALUE!</v>
      </c>
      <c r="J1267" s="236" t="str">
        <f t="shared" si="6"/>
        <v>#VALUE!</v>
      </c>
      <c r="K1267" s="236" t="str">
        <f t="shared" si="7"/>
        <v>#VALUE!</v>
      </c>
      <c r="L1267" s="236" t="str">
        <f t="shared" si="8"/>
        <v>#VALUE!</v>
      </c>
      <c r="M1267" s="236" t="str">
        <f t="shared" si="9"/>
        <v>#VALUE!</v>
      </c>
      <c r="N1267" s="236" t="str">
        <f t="shared" si="10"/>
        <v>#VALUE!</v>
      </c>
      <c r="O1267" s="236" t="str">
        <f t="shared" si="11"/>
        <v>#VALUE!</v>
      </c>
      <c r="P1267" s="237" t="str">
        <f t="shared" si="12"/>
        <v>OPIOIDS</v>
      </c>
      <c r="Q1267" s="237" t="b">
        <v>0</v>
      </c>
      <c r="R1267" s="237" t="str">
        <f t="shared" si="37"/>
        <v>LOW</v>
      </c>
      <c r="S1267" s="238"/>
      <c r="T1267" s="243">
        <f t="shared" si="39"/>
        <v>44447</v>
      </c>
      <c r="U1267" s="237" t="str">
        <f t="shared" si="40"/>
        <v>DUE COMM</v>
      </c>
      <c r="V1267" s="237" t="str">
        <f t="shared" si="16"/>
        <v> </v>
      </c>
      <c r="W1267" s="83"/>
      <c r="X1267" s="83"/>
      <c r="Y1267" s="83"/>
      <c r="Z1267" s="83"/>
      <c r="AA1267" s="83"/>
      <c r="AB1267" s="83"/>
      <c r="AC1267" s="83"/>
      <c r="AD1267" s="83"/>
      <c r="AE1267" s="83"/>
    </row>
    <row r="1268">
      <c r="A1268" s="233">
        <v>14443.0</v>
      </c>
      <c r="B1268" s="234" t="s">
        <v>7997</v>
      </c>
      <c r="C1268" s="230" t="b">
        <v>0</v>
      </c>
      <c r="D1268" s="235" t="s">
        <v>7552</v>
      </c>
      <c r="E1268" s="236" t="str">
        <f t="shared" si="1"/>
        <v>#VALUE!</v>
      </c>
      <c r="F1268" s="236" t="str">
        <f t="shared" si="2"/>
        <v>OPI RX</v>
      </c>
      <c r="G1268" s="236" t="str">
        <f t="shared" si="3"/>
        <v>#VALUE!</v>
      </c>
      <c r="H1268" s="236" t="str">
        <f t="shared" si="4"/>
        <v>#VALUE!</v>
      </c>
      <c r="I1268" s="236" t="str">
        <f t="shared" si="5"/>
        <v>#VALUE!</v>
      </c>
      <c r="J1268" s="236" t="str">
        <f t="shared" si="6"/>
        <v>#VALUE!</v>
      </c>
      <c r="K1268" s="236" t="str">
        <f t="shared" si="7"/>
        <v>#VALUE!</v>
      </c>
      <c r="L1268" s="236" t="str">
        <f t="shared" si="8"/>
        <v>#VALUE!</v>
      </c>
      <c r="M1268" s="236" t="str">
        <f t="shared" si="9"/>
        <v>#VALUE!</v>
      </c>
      <c r="N1268" s="236" t="str">
        <f t="shared" si="10"/>
        <v>#VALUE!</v>
      </c>
      <c r="O1268" s="236" t="str">
        <f t="shared" si="11"/>
        <v>#VALUE!</v>
      </c>
      <c r="P1268" s="237" t="str">
        <f t="shared" si="12"/>
        <v>OPIOIDS</v>
      </c>
      <c r="Q1268" s="237" t="b">
        <v>0</v>
      </c>
      <c r="R1268" s="237" t="str">
        <f t="shared" si="37"/>
        <v>LOW</v>
      </c>
      <c r="S1268" s="238"/>
      <c r="T1268" s="238" t="str">
        <f t="shared" si="39"/>
        <v>  -  </v>
      </c>
      <c r="U1268" s="237" t="str">
        <f t="shared" si="40"/>
        <v>DUE COMM</v>
      </c>
      <c r="V1268" s="237" t="str">
        <f t="shared" si="16"/>
        <v> </v>
      </c>
      <c r="W1268" s="83"/>
      <c r="X1268" s="83"/>
      <c r="Y1268" s="83"/>
      <c r="Z1268" s="83"/>
      <c r="AA1268" s="83"/>
      <c r="AB1268" s="83"/>
      <c r="AC1268" s="83"/>
      <c r="AD1268" s="83"/>
      <c r="AE1268" s="83"/>
    </row>
    <row r="1269">
      <c r="A1269" s="244">
        <v>14444.0</v>
      </c>
      <c r="B1269" s="245" t="s">
        <v>7566</v>
      </c>
      <c r="C1269" s="230" t="b">
        <v>1</v>
      </c>
      <c r="D1269" s="243">
        <v>44441.0</v>
      </c>
      <c r="E1269" s="236" t="str">
        <f t="shared" si="1"/>
        <v>#VALUE!</v>
      </c>
      <c r="F1269" s="236" t="str">
        <f t="shared" si="2"/>
        <v>OPI RX</v>
      </c>
      <c r="G1269" s="236" t="str">
        <f t="shared" si="3"/>
        <v>#VALUE!</v>
      </c>
      <c r="H1269" s="236" t="str">
        <f t="shared" si="4"/>
        <v>#VALUE!</v>
      </c>
      <c r="I1269" s="236" t="str">
        <f t="shared" si="5"/>
        <v>#VALUE!</v>
      </c>
      <c r="J1269" s="236" t="str">
        <f t="shared" si="6"/>
        <v>#VALUE!</v>
      </c>
      <c r="K1269" s="236" t="str">
        <f t="shared" si="7"/>
        <v>#VALUE!</v>
      </c>
      <c r="L1269" s="236" t="str">
        <f t="shared" si="8"/>
        <v>#VALUE!</v>
      </c>
      <c r="M1269" s="236" t="str">
        <f t="shared" si="9"/>
        <v>#VALUE!</v>
      </c>
      <c r="N1269" s="236" t="str">
        <f t="shared" si="10"/>
        <v>#VALUE!</v>
      </c>
      <c r="O1269" s="236" t="str">
        <f t="shared" si="11"/>
        <v>#VALUE!</v>
      </c>
      <c r="P1269" s="237" t="str">
        <f t="shared" si="12"/>
        <v>OPIOIDS</v>
      </c>
      <c r="Q1269" s="234" t="b">
        <v>0</v>
      </c>
      <c r="R1269" s="237" t="str">
        <f t="shared" si="37"/>
        <v>LOW</v>
      </c>
      <c r="S1269" s="238"/>
      <c r="T1269" s="243">
        <f t="shared" si="39"/>
        <v>44441</v>
      </c>
      <c r="U1269" s="237" t="str">
        <f t="shared" si="40"/>
        <v>DUE COMM</v>
      </c>
      <c r="V1269" s="237" t="str">
        <f t="shared" si="16"/>
        <v> </v>
      </c>
      <c r="W1269" s="83"/>
      <c r="X1269" s="83"/>
      <c r="Y1269" s="83"/>
      <c r="Z1269" s="83"/>
      <c r="AA1269" s="83"/>
      <c r="AB1269" s="83"/>
      <c r="AC1269" s="83"/>
      <c r="AD1269" s="83"/>
      <c r="AE1269" s="83"/>
    </row>
    <row r="1270">
      <c r="A1270" s="244">
        <v>14447.0</v>
      </c>
      <c r="B1270" s="245" t="s">
        <v>7576</v>
      </c>
      <c r="C1270" s="230" t="b">
        <v>0</v>
      </c>
      <c r="D1270" s="235" t="s">
        <v>7552</v>
      </c>
      <c r="E1270" s="236" t="str">
        <f t="shared" si="1"/>
        <v>#VALUE!</v>
      </c>
      <c r="F1270" s="236" t="str">
        <f t="shared" si="2"/>
        <v>#VALUE!</v>
      </c>
      <c r="G1270" s="236" t="str">
        <f t="shared" si="3"/>
        <v>#VALUE!</v>
      </c>
      <c r="H1270" s="236" t="str">
        <f t="shared" si="4"/>
        <v>#VALUE!</v>
      </c>
      <c r="I1270" s="236" t="str">
        <f t="shared" si="5"/>
        <v>#VALUE!</v>
      </c>
      <c r="J1270" s="236" t="str">
        <f t="shared" si="6"/>
        <v>#VALUE!</v>
      </c>
      <c r="K1270" s="236" t="str">
        <f t="shared" si="7"/>
        <v>#VALUE!</v>
      </c>
      <c r="L1270" s="236" t="str">
        <f t="shared" si="8"/>
        <v>#VALUE!</v>
      </c>
      <c r="M1270" s="236" t="str">
        <f t="shared" si="9"/>
        <v>#VALUE!</v>
      </c>
      <c r="N1270" s="236" t="str">
        <f t="shared" si="10"/>
        <v>#VALUE!</v>
      </c>
      <c r="O1270" s="236" t="str">
        <f t="shared" si="11"/>
        <v>#VALUE!</v>
      </c>
      <c r="P1270" s="237" t="str">
        <f t="shared" si="12"/>
        <v>NO RX</v>
      </c>
      <c r="Q1270" s="234" t="b">
        <v>0</v>
      </c>
      <c r="R1270" s="237" t="str">
        <f t="shared" si="37"/>
        <v>LOW</v>
      </c>
      <c r="S1270" s="238"/>
      <c r="T1270" s="238" t="str">
        <f t="shared" si="39"/>
        <v>  -  </v>
      </c>
      <c r="U1270" s="237" t="str">
        <f t="shared" si="40"/>
        <v>DUE COMM</v>
      </c>
      <c r="V1270" s="237" t="str">
        <f t="shared" si="16"/>
        <v> </v>
      </c>
      <c r="W1270" s="83"/>
      <c r="X1270" s="83"/>
      <c r="Y1270" s="83"/>
      <c r="Z1270" s="83"/>
      <c r="AA1270" s="83"/>
      <c r="AB1270" s="83"/>
      <c r="AC1270" s="83"/>
      <c r="AD1270" s="83"/>
      <c r="AE1270" s="83"/>
    </row>
    <row r="1271">
      <c r="A1271" s="244">
        <v>14452.0</v>
      </c>
      <c r="B1271" s="239" t="s">
        <v>7552</v>
      </c>
      <c r="C1271" s="231" t="b">
        <v>0</v>
      </c>
      <c r="D1271" s="235" t="s">
        <v>7552</v>
      </c>
      <c r="E1271" s="236" t="str">
        <f t="shared" si="1"/>
        <v>#VALUE!</v>
      </c>
      <c r="F1271" s="236" t="str">
        <f t="shared" si="2"/>
        <v>#VALUE!</v>
      </c>
      <c r="G1271" s="236" t="str">
        <f t="shared" si="3"/>
        <v>#VALUE!</v>
      </c>
      <c r="H1271" s="236" t="str">
        <f t="shared" si="4"/>
        <v>#VALUE!</v>
      </c>
      <c r="I1271" s="236" t="str">
        <f t="shared" si="5"/>
        <v>#VALUE!</v>
      </c>
      <c r="J1271" s="236" t="str">
        <f t="shared" si="6"/>
        <v>#VALUE!</v>
      </c>
      <c r="K1271" s="236" t="str">
        <f t="shared" si="7"/>
        <v>#VALUE!</v>
      </c>
      <c r="L1271" s="236" t="str">
        <f t="shared" si="8"/>
        <v>#VALUE!</v>
      </c>
      <c r="M1271" s="236" t="str">
        <f t="shared" si="9"/>
        <v>#VALUE!</v>
      </c>
      <c r="N1271" s="236" t="str">
        <f t="shared" si="10"/>
        <v>#VALUE!</v>
      </c>
      <c r="O1271" s="236" t="str">
        <f t="shared" si="11"/>
        <v>#VALUE!</v>
      </c>
      <c r="P1271" s="237" t="str">
        <f t="shared" si="12"/>
        <v>NO RX</v>
      </c>
      <c r="Q1271" s="237" t="b">
        <v>0</v>
      </c>
      <c r="R1271" s="237" t="str">
        <f t="shared" si="37"/>
        <v>LOW</v>
      </c>
      <c r="S1271" s="238"/>
      <c r="T1271" s="238" t="str">
        <f t="shared" si="39"/>
        <v>  -  </v>
      </c>
      <c r="U1271" s="237" t="str">
        <f t="shared" si="40"/>
        <v>DUE COMM</v>
      </c>
      <c r="V1271" s="237" t="str">
        <f t="shared" si="16"/>
        <v> </v>
      </c>
      <c r="W1271" s="83"/>
      <c r="X1271" s="83"/>
      <c r="Y1271" s="83"/>
      <c r="Z1271" s="83"/>
      <c r="AA1271" s="83"/>
      <c r="AB1271" s="83"/>
      <c r="AC1271" s="83"/>
      <c r="AD1271" s="83"/>
      <c r="AE1271" s="83"/>
    </row>
    <row r="1272">
      <c r="A1272" s="244">
        <v>14453.0</v>
      </c>
      <c r="B1272" s="245" t="s">
        <v>7570</v>
      </c>
      <c r="C1272" s="230" t="b">
        <v>0</v>
      </c>
      <c r="D1272" s="235" t="s">
        <v>7552</v>
      </c>
      <c r="E1272" s="236" t="str">
        <f t="shared" si="1"/>
        <v>#VALUE!</v>
      </c>
      <c r="F1272" s="236" t="str">
        <f t="shared" si="2"/>
        <v>#VALUE!</v>
      </c>
      <c r="G1272" s="236" t="str">
        <f t="shared" si="3"/>
        <v>#VALUE!</v>
      </c>
      <c r="H1272" s="236" t="str">
        <f t="shared" si="4"/>
        <v>#VALUE!</v>
      </c>
      <c r="I1272" s="236" t="str">
        <f t="shared" si="5"/>
        <v>#VALUE!</v>
      </c>
      <c r="J1272" s="236" t="str">
        <f t="shared" si="6"/>
        <v>#VALUE!</v>
      </c>
      <c r="K1272" s="236" t="str">
        <f t="shared" si="7"/>
        <v>#VALUE!</v>
      </c>
      <c r="L1272" s="236" t="str">
        <f t="shared" si="8"/>
        <v>#VALUE!</v>
      </c>
      <c r="M1272" s="236" t="str">
        <f t="shared" si="9"/>
        <v>#VALUE!</v>
      </c>
      <c r="N1272" s="236" t="str">
        <f t="shared" si="10"/>
        <v>#VALUE!</v>
      </c>
      <c r="O1272" s="236" t="str">
        <f t="shared" si="11"/>
        <v>#VALUE!</v>
      </c>
      <c r="P1272" s="237" t="str">
        <f t="shared" si="12"/>
        <v>NO RX</v>
      </c>
      <c r="Q1272" s="237" t="b">
        <v>0</v>
      </c>
      <c r="R1272" s="237" t="str">
        <f t="shared" si="37"/>
        <v>LOW</v>
      </c>
      <c r="S1272" s="238"/>
      <c r="T1272" s="238" t="str">
        <f t="shared" si="39"/>
        <v>  -  </v>
      </c>
      <c r="U1272" s="237" t="str">
        <f t="shared" si="40"/>
        <v>DUE COMM</v>
      </c>
      <c r="V1272" s="237" t="str">
        <f t="shared" si="16"/>
        <v> </v>
      </c>
      <c r="W1272" s="83"/>
      <c r="X1272" s="83"/>
      <c r="Y1272" s="83"/>
      <c r="Z1272" s="83"/>
      <c r="AA1272" s="83"/>
      <c r="AB1272" s="83"/>
      <c r="AC1272" s="83"/>
      <c r="AD1272" s="83"/>
      <c r="AE1272" s="83"/>
    </row>
    <row r="1273">
      <c r="A1273" s="244">
        <v>14455.0</v>
      </c>
      <c r="B1273" s="234" t="s">
        <v>7566</v>
      </c>
      <c r="C1273" s="230" t="b">
        <v>0</v>
      </c>
      <c r="D1273" s="235" t="s">
        <v>7552</v>
      </c>
      <c r="E1273" s="236" t="str">
        <f t="shared" si="1"/>
        <v>#VALUE!</v>
      </c>
      <c r="F1273" s="236" t="str">
        <f t="shared" si="2"/>
        <v>OPI RX</v>
      </c>
      <c r="G1273" s="236" t="str">
        <f t="shared" si="3"/>
        <v>#VALUE!</v>
      </c>
      <c r="H1273" s="236" t="str">
        <f t="shared" si="4"/>
        <v>#VALUE!</v>
      </c>
      <c r="I1273" s="236" t="str">
        <f t="shared" si="5"/>
        <v>#VALUE!</v>
      </c>
      <c r="J1273" s="236" t="str">
        <f t="shared" si="6"/>
        <v>#VALUE!</v>
      </c>
      <c r="K1273" s="236" t="str">
        <f t="shared" si="7"/>
        <v>#VALUE!</v>
      </c>
      <c r="L1273" s="236" t="str">
        <f t="shared" si="8"/>
        <v>#VALUE!</v>
      </c>
      <c r="M1273" s="236" t="str">
        <f t="shared" si="9"/>
        <v>#VALUE!</v>
      </c>
      <c r="N1273" s="236" t="str">
        <f t="shared" si="10"/>
        <v>#VALUE!</v>
      </c>
      <c r="O1273" s="236" t="str">
        <f t="shared" si="11"/>
        <v>#VALUE!</v>
      </c>
      <c r="P1273" s="237" t="str">
        <f t="shared" si="12"/>
        <v>OPIOIDS</v>
      </c>
      <c r="Q1273" s="237" t="b">
        <v>0</v>
      </c>
      <c r="R1273" s="237" t="str">
        <f t="shared" si="37"/>
        <v>LOW</v>
      </c>
      <c r="S1273" s="238"/>
      <c r="T1273" s="238" t="str">
        <f t="shared" si="39"/>
        <v>  -  </v>
      </c>
      <c r="U1273" s="237" t="str">
        <f t="shared" si="40"/>
        <v>DUE COMM</v>
      </c>
      <c r="V1273" s="237" t="str">
        <f t="shared" si="16"/>
        <v> </v>
      </c>
      <c r="W1273" s="83"/>
      <c r="X1273" s="83"/>
      <c r="Y1273" s="83"/>
      <c r="Z1273" s="83"/>
      <c r="AA1273" s="83"/>
      <c r="AB1273" s="83"/>
      <c r="AC1273" s="83"/>
      <c r="AD1273" s="83"/>
      <c r="AE1273" s="83"/>
    </row>
    <row r="1274">
      <c r="A1274" s="233">
        <v>14461.0</v>
      </c>
      <c r="B1274" s="234" t="s">
        <v>7585</v>
      </c>
      <c r="C1274" s="231" t="b">
        <v>0</v>
      </c>
      <c r="D1274" s="235" t="s">
        <v>7552</v>
      </c>
      <c r="E1274" s="236" t="str">
        <f t="shared" si="1"/>
        <v>#VALUE!</v>
      </c>
      <c r="F1274" s="236" t="str">
        <f t="shared" si="2"/>
        <v>OPI RX</v>
      </c>
      <c r="G1274" s="236" t="str">
        <f t="shared" si="3"/>
        <v>#VALUE!</v>
      </c>
      <c r="H1274" s="236" t="str">
        <f t="shared" si="4"/>
        <v>#VALUE!</v>
      </c>
      <c r="I1274" s="236" t="str">
        <f t="shared" si="5"/>
        <v>#VALUE!</v>
      </c>
      <c r="J1274" s="236" t="str">
        <f t="shared" si="6"/>
        <v>#VALUE!</v>
      </c>
      <c r="K1274" s="236" t="str">
        <f t="shared" si="7"/>
        <v>#VALUE!</v>
      </c>
      <c r="L1274" s="236" t="str">
        <f t="shared" si="8"/>
        <v>#VALUE!</v>
      </c>
      <c r="M1274" s="236" t="str">
        <f t="shared" si="9"/>
        <v>#VALUE!</v>
      </c>
      <c r="N1274" s="236" t="str">
        <f t="shared" si="10"/>
        <v>#VALUE!</v>
      </c>
      <c r="O1274" s="236" t="str">
        <f t="shared" si="11"/>
        <v>#VALUE!</v>
      </c>
      <c r="P1274" s="237" t="str">
        <f t="shared" si="12"/>
        <v>OPIOIDS</v>
      </c>
      <c r="Q1274" s="237" t="b">
        <v>0</v>
      </c>
      <c r="R1274" s="237" t="str">
        <f t="shared" si="37"/>
        <v>LOW</v>
      </c>
      <c r="S1274" s="238"/>
      <c r="T1274" s="238" t="str">
        <f t="shared" si="39"/>
        <v>  -  </v>
      </c>
      <c r="U1274" s="237" t="str">
        <f t="shared" si="40"/>
        <v>DUE COMM</v>
      </c>
      <c r="V1274" s="237" t="str">
        <f t="shared" si="16"/>
        <v> </v>
      </c>
      <c r="W1274" s="83"/>
      <c r="X1274" s="83"/>
      <c r="Y1274" s="83"/>
      <c r="Z1274" s="83"/>
      <c r="AA1274" s="83"/>
      <c r="AB1274" s="83"/>
      <c r="AC1274" s="83"/>
      <c r="AD1274" s="83"/>
      <c r="AE1274" s="83"/>
    </row>
    <row r="1275">
      <c r="A1275" s="244">
        <v>14462.0</v>
      </c>
      <c r="B1275" s="245" t="s">
        <v>7576</v>
      </c>
      <c r="C1275" s="230" t="b">
        <v>0</v>
      </c>
      <c r="D1275" s="235" t="s">
        <v>7552</v>
      </c>
      <c r="E1275" s="236" t="str">
        <f t="shared" si="1"/>
        <v>#VALUE!</v>
      </c>
      <c r="F1275" s="236" t="str">
        <f t="shared" si="2"/>
        <v>#VALUE!</v>
      </c>
      <c r="G1275" s="236" t="str">
        <f t="shared" si="3"/>
        <v>#VALUE!</v>
      </c>
      <c r="H1275" s="236" t="str">
        <f t="shared" si="4"/>
        <v>#VALUE!</v>
      </c>
      <c r="I1275" s="236" t="str">
        <f t="shared" si="5"/>
        <v>#VALUE!</v>
      </c>
      <c r="J1275" s="236" t="str">
        <f t="shared" si="6"/>
        <v>#VALUE!</v>
      </c>
      <c r="K1275" s="236" t="str">
        <f t="shared" si="7"/>
        <v>#VALUE!</v>
      </c>
      <c r="L1275" s="236" t="str">
        <f t="shared" si="8"/>
        <v>#VALUE!</v>
      </c>
      <c r="M1275" s="236" t="str">
        <f t="shared" si="9"/>
        <v>#VALUE!</v>
      </c>
      <c r="N1275" s="236" t="str">
        <f t="shared" si="10"/>
        <v>#VALUE!</v>
      </c>
      <c r="O1275" s="236" t="str">
        <f t="shared" si="11"/>
        <v>#VALUE!</v>
      </c>
      <c r="P1275" s="237" t="str">
        <f t="shared" si="12"/>
        <v>NO RX</v>
      </c>
      <c r="Q1275" s="234" t="b">
        <v>0</v>
      </c>
      <c r="R1275" s="237" t="str">
        <f t="shared" si="37"/>
        <v>LOW</v>
      </c>
      <c r="S1275" s="238"/>
      <c r="T1275" s="238" t="str">
        <f t="shared" si="39"/>
        <v>  -  </v>
      </c>
      <c r="U1275" s="237" t="str">
        <f t="shared" si="40"/>
        <v>DUE COMM</v>
      </c>
      <c r="V1275" s="237" t="str">
        <f t="shared" si="16"/>
        <v> </v>
      </c>
      <c r="W1275" s="83"/>
      <c r="X1275" s="83"/>
      <c r="Y1275" s="83"/>
      <c r="Z1275" s="83"/>
      <c r="AA1275" s="83"/>
      <c r="AB1275" s="83"/>
      <c r="AC1275" s="83"/>
      <c r="AD1275" s="83"/>
      <c r="AE1275" s="83"/>
    </row>
    <row r="1276">
      <c r="A1276" s="244">
        <v>14463.0</v>
      </c>
      <c r="B1276" s="239" t="s">
        <v>7552</v>
      </c>
      <c r="C1276" s="231" t="b">
        <v>0</v>
      </c>
      <c r="D1276" s="235" t="s">
        <v>7552</v>
      </c>
      <c r="E1276" s="236" t="str">
        <f t="shared" si="1"/>
        <v>#VALUE!</v>
      </c>
      <c r="F1276" s="236" t="str">
        <f t="shared" si="2"/>
        <v>#VALUE!</v>
      </c>
      <c r="G1276" s="236" t="str">
        <f t="shared" si="3"/>
        <v>#VALUE!</v>
      </c>
      <c r="H1276" s="236" t="str">
        <f t="shared" si="4"/>
        <v>#VALUE!</v>
      </c>
      <c r="I1276" s="236" t="str">
        <f t="shared" si="5"/>
        <v>#VALUE!</v>
      </c>
      <c r="J1276" s="236" t="str">
        <f t="shared" si="6"/>
        <v>#VALUE!</v>
      </c>
      <c r="K1276" s="236" t="str">
        <f t="shared" si="7"/>
        <v>#VALUE!</v>
      </c>
      <c r="L1276" s="236" t="str">
        <f t="shared" si="8"/>
        <v>#VALUE!</v>
      </c>
      <c r="M1276" s="236" t="str">
        <f t="shared" si="9"/>
        <v>#VALUE!</v>
      </c>
      <c r="N1276" s="236" t="str">
        <f t="shared" si="10"/>
        <v>#VALUE!</v>
      </c>
      <c r="O1276" s="236" t="str">
        <f t="shared" si="11"/>
        <v>#VALUE!</v>
      </c>
      <c r="P1276" s="237" t="str">
        <f t="shared" si="12"/>
        <v>NO RX</v>
      </c>
      <c r="Q1276" s="237" t="b">
        <v>0</v>
      </c>
      <c r="R1276" s="237" t="str">
        <f t="shared" si="37"/>
        <v>LOW</v>
      </c>
      <c r="S1276" s="238"/>
      <c r="T1276" s="238" t="str">
        <f t="shared" si="39"/>
        <v>  -  </v>
      </c>
      <c r="U1276" s="237" t="str">
        <f t="shared" si="40"/>
        <v>DUE COMM</v>
      </c>
      <c r="V1276" s="237" t="str">
        <f t="shared" si="16"/>
        <v> </v>
      </c>
      <c r="W1276" s="83"/>
      <c r="X1276" s="83"/>
      <c r="Y1276" s="83"/>
      <c r="Z1276" s="83"/>
      <c r="AA1276" s="83"/>
      <c r="AB1276" s="83"/>
      <c r="AC1276" s="83"/>
      <c r="AD1276" s="83"/>
      <c r="AE1276" s="83"/>
    </row>
    <row r="1277">
      <c r="A1277" s="244">
        <v>14464.0</v>
      </c>
      <c r="B1277" s="239" t="s">
        <v>7552</v>
      </c>
      <c r="C1277" s="231" t="b">
        <v>0</v>
      </c>
      <c r="D1277" s="235" t="s">
        <v>7552</v>
      </c>
      <c r="E1277" s="236" t="str">
        <f t="shared" si="1"/>
        <v>#VALUE!</v>
      </c>
      <c r="F1277" s="236" t="str">
        <f t="shared" si="2"/>
        <v>#VALUE!</v>
      </c>
      <c r="G1277" s="236" t="str">
        <f t="shared" si="3"/>
        <v>#VALUE!</v>
      </c>
      <c r="H1277" s="236" t="str">
        <f t="shared" si="4"/>
        <v>#VALUE!</v>
      </c>
      <c r="I1277" s="236" t="str">
        <f t="shared" si="5"/>
        <v>#VALUE!</v>
      </c>
      <c r="J1277" s="236" t="str">
        <f t="shared" si="6"/>
        <v>#VALUE!</v>
      </c>
      <c r="K1277" s="236" t="str">
        <f t="shared" si="7"/>
        <v>#VALUE!</v>
      </c>
      <c r="L1277" s="236" t="str">
        <f t="shared" si="8"/>
        <v>#VALUE!</v>
      </c>
      <c r="M1277" s="236" t="str">
        <f t="shared" si="9"/>
        <v>#VALUE!</v>
      </c>
      <c r="N1277" s="236" t="str">
        <f t="shared" si="10"/>
        <v>#VALUE!</v>
      </c>
      <c r="O1277" s="236" t="str">
        <f t="shared" si="11"/>
        <v>#VALUE!</v>
      </c>
      <c r="P1277" s="237" t="str">
        <f t="shared" si="12"/>
        <v>NO RX</v>
      </c>
      <c r="Q1277" s="237" t="b">
        <v>0</v>
      </c>
      <c r="R1277" s="237" t="str">
        <f t="shared" si="37"/>
        <v>LOW</v>
      </c>
      <c r="S1277" s="238"/>
      <c r="T1277" s="238" t="str">
        <f t="shared" si="39"/>
        <v>  -  </v>
      </c>
      <c r="U1277" s="237" t="str">
        <f t="shared" si="40"/>
        <v>DUE COMM</v>
      </c>
      <c r="V1277" s="237" t="str">
        <f t="shared" si="16"/>
        <v> </v>
      </c>
      <c r="W1277" s="83"/>
      <c r="X1277" s="83"/>
      <c r="Y1277" s="83"/>
      <c r="Z1277" s="83"/>
      <c r="AA1277" s="83"/>
      <c r="AB1277" s="83"/>
      <c r="AC1277" s="83"/>
      <c r="AD1277" s="83"/>
      <c r="AE1277" s="83"/>
    </row>
    <row r="1278">
      <c r="A1278" s="244">
        <v>14468.0</v>
      </c>
      <c r="B1278" s="239" t="s">
        <v>7552</v>
      </c>
      <c r="C1278" s="230" t="b">
        <v>0</v>
      </c>
      <c r="D1278" s="235" t="s">
        <v>7552</v>
      </c>
      <c r="E1278" s="236" t="str">
        <f t="shared" si="1"/>
        <v>#VALUE!</v>
      </c>
      <c r="F1278" s="236" t="str">
        <f t="shared" si="2"/>
        <v>#VALUE!</v>
      </c>
      <c r="G1278" s="236" t="str">
        <f t="shared" si="3"/>
        <v>#VALUE!</v>
      </c>
      <c r="H1278" s="236" t="str">
        <f t="shared" si="4"/>
        <v>#VALUE!</v>
      </c>
      <c r="I1278" s="236" t="str">
        <f t="shared" si="5"/>
        <v>#VALUE!</v>
      </c>
      <c r="J1278" s="236" t="str">
        <f t="shared" si="6"/>
        <v>#VALUE!</v>
      </c>
      <c r="K1278" s="236" t="str">
        <f t="shared" si="7"/>
        <v>#VALUE!</v>
      </c>
      <c r="L1278" s="236" t="str">
        <f t="shared" si="8"/>
        <v>#VALUE!</v>
      </c>
      <c r="M1278" s="236" t="str">
        <f t="shared" si="9"/>
        <v>#VALUE!</v>
      </c>
      <c r="N1278" s="236" t="str">
        <f t="shared" si="10"/>
        <v>#VALUE!</v>
      </c>
      <c r="O1278" s="236" t="str">
        <f t="shared" si="11"/>
        <v>#VALUE!</v>
      </c>
      <c r="P1278" s="237" t="str">
        <f t="shared" si="12"/>
        <v>NO RX</v>
      </c>
      <c r="Q1278" s="234" t="b">
        <v>0</v>
      </c>
      <c r="R1278" s="237" t="str">
        <f t="shared" si="37"/>
        <v>LOW</v>
      </c>
      <c r="S1278" s="238"/>
      <c r="T1278" s="238" t="str">
        <f t="shared" si="39"/>
        <v>  -  </v>
      </c>
      <c r="U1278" s="237" t="str">
        <f t="shared" si="40"/>
        <v>DUE COMM</v>
      </c>
      <c r="V1278" s="237" t="str">
        <f t="shared" si="16"/>
        <v> </v>
      </c>
      <c r="W1278" s="83"/>
      <c r="X1278" s="83"/>
      <c r="Y1278" s="83"/>
      <c r="Z1278" s="83"/>
      <c r="AA1278" s="83"/>
      <c r="AB1278" s="83"/>
      <c r="AC1278" s="83"/>
      <c r="AD1278" s="83"/>
      <c r="AE1278" s="83"/>
    </row>
    <row r="1279">
      <c r="A1279" s="244">
        <v>14471.0</v>
      </c>
      <c r="B1279" s="245" t="s">
        <v>7576</v>
      </c>
      <c r="C1279" s="231" t="b">
        <v>1</v>
      </c>
      <c r="D1279" s="243">
        <v>44461.0</v>
      </c>
      <c r="E1279" s="236" t="str">
        <f t="shared" si="1"/>
        <v>#VALUE!</v>
      </c>
      <c r="F1279" s="236" t="str">
        <f t="shared" si="2"/>
        <v>#VALUE!</v>
      </c>
      <c r="G1279" s="236" t="str">
        <f t="shared" si="3"/>
        <v>#VALUE!</v>
      </c>
      <c r="H1279" s="236" t="str">
        <f t="shared" si="4"/>
        <v>#VALUE!</v>
      </c>
      <c r="I1279" s="236" t="str">
        <f t="shared" si="5"/>
        <v>#VALUE!</v>
      </c>
      <c r="J1279" s="236" t="str">
        <f t="shared" si="6"/>
        <v>#VALUE!</v>
      </c>
      <c r="K1279" s="236" t="str">
        <f t="shared" si="7"/>
        <v>#VALUE!</v>
      </c>
      <c r="L1279" s="236" t="str">
        <f t="shared" si="8"/>
        <v>#VALUE!</v>
      </c>
      <c r="M1279" s="236" t="str">
        <f t="shared" si="9"/>
        <v>#VALUE!</v>
      </c>
      <c r="N1279" s="236" t="str">
        <f t="shared" si="10"/>
        <v>#VALUE!</v>
      </c>
      <c r="O1279" s="236" t="str">
        <f t="shared" si="11"/>
        <v>#VALUE!</v>
      </c>
      <c r="P1279" s="237" t="str">
        <f t="shared" si="12"/>
        <v>NO RX</v>
      </c>
      <c r="Q1279" s="237" t="b">
        <v>0</v>
      </c>
      <c r="R1279" s="237" t="str">
        <f t="shared" si="37"/>
        <v>LOW</v>
      </c>
      <c r="S1279" s="238"/>
      <c r="T1279" s="243">
        <f t="shared" si="39"/>
        <v>44461</v>
      </c>
      <c r="U1279" s="237" t="str">
        <f t="shared" si="40"/>
        <v>DUE COMM</v>
      </c>
      <c r="V1279" s="237" t="str">
        <f t="shared" si="16"/>
        <v> </v>
      </c>
      <c r="W1279" s="83"/>
      <c r="X1279" s="83"/>
      <c r="Y1279" s="83"/>
      <c r="Z1279" s="83"/>
      <c r="AA1279" s="83"/>
      <c r="AB1279" s="83"/>
      <c r="AC1279" s="83"/>
      <c r="AD1279" s="83"/>
      <c r="AE1279" s="83"/>
    </row>
    <row r="1280">
      <c r="A1280" s="244">
        <v>14473.0</v>
      </c>
      <c r="B1280" s="239" t="s">
        <v>7552</v>
      </c>
      <c r="C1280" s="231" t="b">
        <v>1</v>
      </c>
      <c r="D1280" s="243">
        <v>44476.0</v>
      </c>
      <c r="E1280" s="236" t="str">
        <f t="shared" si="1"/>
        <v>#VALUE!</v>
      </c>
      <c r="F1280" s="236" t="str">
        <f t="shared" si="2"/>
        <v>#VALUE!</v>
      </c>
      <c r="G1280" s="236" t="str">
        <f t="shared" si="3"/>
        <v>#VALUE!</v>
      </c>
      <c r="H1280" s="236" t="str">
        <f t="shared" si="4"/>
        <v>#VALUE!</v>
      </c>
      <c r="I1280" s="236" t="str">
        <f t="shared" si="5"/>
        <v>#VALUE!</v>
      </c>
      <c r="J1280" s="236" t="str">
        <f t="shared" si="6"/>
        <v>#VALUE!</v>
      </c>
      <c r="K1280" s="236" t="str">
        <f t="shared" si="7"/>
        <v>#VALUE!</v>
      </c>
      <c r="L1280" s="236" t="str">
        <f t="shared" si="8"/>
        <v>#VALUE!</v>
      </c>
      <c r="M1280" s="236" t="str">
        <f t="shared" si="9"/>
        <v>#VALUE!</v>
      </c>
      <c r="N1280" s="236" t="str">
        <f t="shared" si="10"/>
        <v>#VALUE!</v>
      </c>
      <c r="O1280" s="236" t="str">
        <f t="shared" si="11"/>
        <v>#VALUE!</v>
      </c>
      <c r="P1280" s="237" t="str">
        <f t="shared" si="12"/>
        <v>NO RX</v>
      </c>
      <c r="Q1280" s="237" t="b">
        <v>0</v>
      </c>
      <c r="R1280" s="237" t="str">
        <f t="shared" si="37"/>
        <v>LOW</v>
      </c>
      <c r="S1280" s="238">
        <v>44250.0</v>
      </c>
      <c r="T1280" s="243">
        <f t="shared" si="39"/>
        <v>44476</v>
      </c>
      <c r="U1280" s="237" t="str">
        <f t="shared" si="40"/>
        <v>DUE COMM</v>
      </c>
      <c r="V1280" s="237" t="str">
        <f t="shared" si="16"/>
        <v> </v>
      </c>
      <c r="W1280" s="83"/>
      <c r="X1280" s="83"/>
      <c r="Y1280" s="83"/>
      <c r="Z1280" s="83"/>
      <c r="AA1280" s="83"/>
      <c r="AB1280" s="83"/>
      <c r="AC1280" s="83"/>
      <c r="AD1280" s="83"/>
      <c r="AE1280" s="83"/>
    </row>
    <row r="1281">
      <c r="A1281" s="233">
        <v>14474.0</v>
      </c>
      <c r="B1281" s="234" t="s">
        <v>7606</v>
      </c>
      <c r="C1281" s="230" t="b">
        <v>0</v>
      </c>
      <c r="D1281" s="235" t="s">
        <v>7552</v>
      </c>
      <c r="E1281" s="236" t="str">
        <f t="shared" si="1"/>
        <v>#VALUE!</v>
      </c>
      <c r="F1281" s="236" t="str">
        <f t="shared" si="2"/>
        <v>#VALUE!</v>
      </c>
      <c r="G1281" s="236" t="str">
        <f t="shared" si="3"/>
        <v>#VALUE!</v>
      </c>
      <c r="H1281" s="236" t="str">
        <f t="shared" si="4"/>
        <v>#VALUE!</v>
      </c>
      <c r="I1281" s="236" t="str">
        <f t="shared" si="5"/>
        <v>#VALUE!</v>
      </c>
      <c r="J1281" s="236" t="str">
        <f t="shared" si="6"/>
        <v>#VALUE!</v>
      </c>
      <c r="K1281" s="236" t="str">
        <f t="shared" si="7"/>
        <v>#VALUE!</v>
      </c>
      <c r="L1281" s="236" t="str">
        <f t="shared" si="8"/>
        <v>#VALUE!</v>
      </c>
      <c r="M1281" s="236" t="str">
        <f t="shared" si="9"/>
        <v>OPI RX</v>
      </c>
      <c r="N1281" s="236" t="str">
        <f t="shared" si="10"/>
        <v>#VALUE!</v>
      </c>
      <c r="O1281" s="236" t="str">
        <f t="shared" si="11"/>
        <v>#VALUE!</v>
      </c>
      <c r="P1281" s="237" t="str">
        <f t="shared" si="12"/>
        <v>OPIOIDS</v>
      </c>
      <c r="Q1281" s="237" t="b">
        <v>0</v>
      </c>
      <c r="R1281" s="237" t="str">
        <f t="shared" si="37"/>
        <v>LOW</v>
      </c>
      <c r="S1281" s="238"/>
      <c r="T1281" s="238" t="str">
        <f t="shared" si="39"/>
        <v>  -  </v>
      </c>
      <c r="U1281" s="237" t="str">
        <f t="shared" si="40"/>
        <v>DUE COMM</v>
      </c>
      <c r="V1281" s="237" t="str">
        <f t="shared" si="16"/>
        <v> </v>
      </c>
      <c r="W1281" s="83"/>
      <c r="X1281" s="83"/>
      <c r="Y1281" s="83"/>
      <c r="Z1281" s="83"/>
      <c r="AA1281" s="83"/>
      <c r="AB1281" s="83"/>
      <c r="AC1281" s="83"/>
      <c r="AD1281" s="83"/>
      <c r="AE1281" s="83"/>
    </row>
    <row r="1282">
      <c r="A1282" s="244">
        <v>14475.0</v>
      </c>
      <c r="B1282" s="239" t="s">
        <v>7552</v>
      </c>
      <c r="C1282" s="231" t="b">
        <v>0</v>
      </c>
      <c r="D1282" s="235" t="s">
        <v>7552</v>
      </c>
      <c r="E1282" s="236" t="str">
        <f t="shared" si="1"/>
        <v>#VALUE!</v>
      </c>
      <c r="F1282" s="236" t="str">
        <f t="shared" si="2"/>
        <v>#VALUE!</v>
      </c>
      <c r="G1282" s="236" t="str">
        <f t="shared" si="3"/>
        <v>#VALUE!</v>
      </c>
      <c r="H1282" s="236" t="str">
        <f t="shared" si="4"/>
        <v>#VALUE!</v>
      </c>
      <c r="I1282" s="236" t="str">
        <f t="shared" si="5"/>
        <v>#VALUE!</v>
      </c>
      <c r="J1282" s="236" t="str">
        <f t="shared" si="6"/>
        <v>#VALUE!</v>
      </c>
      <c r="K1282" s="236" t="str">
        <f t="shared" si="7"/>
        <v>#VALUE!</v>
      </c>
      <c r="L1282" s="236" t="str">
        <f t="shared" si="8"/>
        <v>#VALUE!</v>
      </c>
      <c r="M1282" s="236" t="str">
        <f t="shared" si="9"/>
        <v>#VALUE!</v>
      </c>
      <c r="N1282" s="236" t="str">
        <f t="shared" si="10"/>
        <v>#VALUE!</v>
      </c>
      <c r="O1282" s="236" t="str">
        <f t="shared" si="11"/>
        <v>#VALUE!</v>
      </c>
      <c r="P1282" s="237" t="str">
        <f t="shared" si="12"/>
        <v>NO RX</v>
      </c>
      <c r="Q1282" s="237" t="b">
        <v>0</v>
      </c>
      <c r="R1282" s="237" t="str">
        <f t="shared" si="37"/>
        <v>LOW</v>
      </c>
      <c r="S1282" s="238"/>
      <c r="T1282" s="238" t="str">
        <f t="shared" si="39"/>
        <v>  -  </v>
      </c>
      <c r="U1282" s="237" t="str">
        <f t="shared" si="40"/>
        <v>DUE COMM</v>
      </c>
      <c r="V1282" s="237" t="str">
        <f t="shared" si="16"/>
        <v> </v>
      </c>
      <c r="W1282" s="83"/>
      <c r="X1282" s="83"/>
      <c r="Y1282" s="83"/>
      <c r="Z1282" s="83"/>
      <c r="AA1282" s="83"/>
      <c r="AB1282" s="83"/>
      <c r="AC1282" s="83"/>
      <c r="AD1282" s="83"/>
      <c r="AE1282" s="83"/>
    </row>
    <row r="1283">
      <c r="A1283" s="244">
        <v>14477.0</v>
      </c>
      <c r="B1283" s="245" t="s">
        <v>7722</v>
      </c>
      <c r="C1283" s="231" t="b">
        <v>1</v>
      </c>
      <c r="D1283" s="243">
        <v>44531.0</v>
      </c>
      <c r="E1283" s="236" t="str">
        <f t="shared" si="1"/>
        <v>#VALUE!</v>
      </c>
      <c r="F1283" s="236" t="str">
        <f t="shared" si="2"/>
        <v>#VALUE!</v>
      </c>
      <c r="G1283" s="236" t="str">
        <f t="shared" si="3"/>
        <v>#VALUE!</v>
      </c>
      <c r="H1283" s="236" t="str">
        <f t="shared" si="4"/>
        <v>#VALUE!</v>
      </c>
      <c r="I1283" s="236" t="str">
        <f t="shared" si="5"/>
        <v>#VALUE!</v>
      </c>
      <c r="J1283" s="236" t="str">
        <f t="shared" si="6"/>
        <v>#VALUE!</v>
      </c>
      <c r="K1283" s="236" t="str">
        <f t="shared" si="7"/>
        <v>#VALUE!</v>
      </c>
      <c r="L1283" s="236" t="str">
        <f t="shared" si="8"/>
        <v>#VALUE!</v>
      </c>
      <c r="M1283" s="236" t="str">
        <f t="shared" si="9"/>
        <v>OPI RX</v>
      </c>
      <c r="N1283" s="236" t="str">
        <f t="shared" si="10"/>
        <v>#VALUE!</v>
      </c>
      <c r="O1283" s="236" t="str">
        <f t="shared" si="11"/>
        <v>#VALUE!</v>
      </c>
      <c r="P1283" s="237" t="str">
        <f t="shared" si="12"/>
        <v>OPIOIDS</v>
      </c>
      <c r="Q1283" s="237" t="b">
        <v>1</v>
      </c>
      <c r="R1283" s="237" t="str">
        <f t="shared" si="37"/>
        <v>HIGH</v>
      </c>
      <c r="S1283" s="238">
        <v>44249.0</v>
      </c>
      <c r="T1283" s="243">
        <f t="shared" si="39"/>
        <v>44531</v>
      </c>
      <c r="U1283" s="237" t="str">
        <f t="shared" si="40"/>
        <v>DUE COMM</v>
      </c>
      <c r="V1283" s="237" t="str">
        <f t="shared" si="16"/>
        <v> </v>
      </c>
      <c r="W1283" s="83"/>
      <c r="X1283" s="83"/>
      <c r="Y1283" s="83"/>
      <c r="Z1283" s="83"/>
      <c r="AA1283" s="83"/>
      <c r="AB1283" s="83"/>
      <c r="AC1283" s="83"/>
      <c r="AD1283" s="83"/>
      <c r="AE1283" s="83"/>
    </row>
    <row r="1284">
      <c r="A1284" s="244">
        <v>14480.0</v>
      </c>
      <c r="B1284" s="245" t="s">
        <v>7812</v>
      </c>
      <c r="C1284" s="230" t="b">
        <v>0</v>
      </c>
      <c r="D1284" s="235" t="s">
        <v>7552</v>
      </c>
      <c r="E1284" s="236" t="str">
        <f t="shared" si="1"/>
        <v>#VALUE!</v>
      </c>
      <c r="F1284" s="236" t="str">
        <f t="shared" si="2"/>
        <v>#VALUE!</v>
      </c>
      <c r="G1284" s="236" t="str">
        <f t="shared" si="3"/>
        <v>#VALUE!</v>
      </c>
      <c r="H1284" s="236" t="str">
        <f t="shared" si="4"/>
        <v>#VALUE!</v>
      </c>
      <c r="I1284" s="236" t="str">
        <f t="shared" si="5"/>
        <v>#VALUE!</v>
      </c>
      <c r="J1284" s="236" t="str">
        <f t="shared" si="6"/>
        <v>#VALUE!</v>
      </c>
      <c r="K1284" s="236" t="str">
        <f t="shared" si="7"/>
        <v>#VALUE!</v>
      </c>
      <c r="L1284" s="236" t="str">
        <f t="shared" si="8"/>
        <v>#VALUE!</v>
      </c>
      <c r="M1284" s="236" t="str">
        <f t="shared" si="9"/>
        <v>#VALUE!</v>
      </c>
      <c r="N1284" s="236" t="str">
        <f t="shared" si="10"/>
        <v>#VALUE!</v>
      </c>
      <c r="O1284" s="236" t="str">
        <f t="shared" si="11"/>
        <v>#VALUE!</v>
      </c>
      <c r="P1284" s="237" t="str">
        <f t="shared" si="12"/>
        <v>NO RX</v>
      </c>
      <c r="Q1284" s="237" t="b">
        <v>0</v>
      </c>
      <c r="R1284" s="237" t="str">
        <f t="shared" si="37"/>
        <v>LOW</v>
      </c>
      <c r="S1284" s="238"/>
      <c r="T1284" s="238" t="str">
        <f t="shared" si="39"/>
        <v>  -  </v>
      </c>
      <c r="U1284" s="237" t="str">
        <f t="shared" si="40"/>
        <v>DUE COMM</v>
      </c>
      <c r="V1284" s="237" t="str">
        <f t="shared" si="16"/>
        <v> </v>
      </c>
      <c r="W1284" s="83"/>
      <c r="X1284" s="83"/>
      <c r="Y1284" s="83"/>
      <c r="Z1284" s="83"/>
      <c r="AA1284" s="83"/>
      <c r="AB1284" s="83"/>
      <c r="AC1284" s="83"/>
      <c r="AD1284" s="83"/>
      <c r="AE1284" s="83"/>
    </row>
    <row r="1285">
      <c r="A1285" s="244">
        <v>14481.0</v>
      </c>
      <c r="B1285" s="245" t="s">
        <v>7556</v>
      </c>
      <c r="C1285" s="231" t="b">
        <v>0</v>
      </c>
      <c r="D1285" s="235" t="s">
        <v>7552</v>
      </c>
      <c r="E1285" s="236" t="str">
        <f t="shared" si="1"/>
        <v>OPI RX</v>
      </c>
      <c r="F1285" s="236" t="str">
        <f t="shared" si="2"/>
        <v>#VALUE!</v>
      </c>
      <c r="G1285" s="236" t="str">
        <f t="shared" si="3"/>
        <v>#VALUE!</v>
      </c>
      <c r="H1285" s="236" t="str">
        <f t="shared" si="4"/>
        <v>#VALUE!</v>
      </c>
      <c r="I1285" s="236" t="str">
        <f t="shared" si="5"/>
        <v>#VALUE!</v>
      </c>
      <c r="J1285" s="236" t="str">
        <f t="shared" si="6"/>
        <v>#VALUE!</v>
      </c>
      <c r="K1285" s="236" t="str">
        <f t="shared" si="7"/>
        <v>#VALUE!</v>
      </c>
      <c r="L1285" s="236" t="str">
        <f t="shared" si="8"/>
        <v>#VALUE!</v>
      </c>
      <c r="M1285" s="236" t="str">
        <f t="shared" si="9"/>
        <v>#VALUE!</v>
      </c>
      <c r="N1285" s="236" t="str">
        <f t="shared" si="10"/>
        <v>#VALUE!</v>
      </c>
      <c r="O1285" s="236" t="str">
        <f t="shared" si="11"/>
        <v>#VALUE!</v>
      </c>
      <c r="P1285" s="237" t="str">
        <f t="shared" si="12"/>
        <v>OPIOIDS</v>
      </c>
      <c r="Q1285" s="237" t="b">
        <v>0</v>
      </c>
      <c r="R1285" s="237" t="str">
        <f t="shared" si="37"/>
        <v>LOW</v>
      </c>
      <c r="S1285" s="238"/>
      <c r="T1285" s="238" t="str">
        <f t="shared" si="39"/>
        <v>  -  </v>
      </c>
      <c r="U1285" s="237" t="str">
        <f t="shared" si="40"/>
        <v>DUE COMM</v>
      </c>
      <c r="V1285" s="237" t="str">
        <f t="shared" si="16"/>
        <v> </v>
      </c>
      <c r="W1285" s="83"/>
      <c r="X1285" s="83"/>
      <c r="Y1285" s="83"/>
      <c r="Z1285" s="83"/>
      <c r="AA1285" s="83"/>
      <c r="AB1285" s="83"/>
      <c r="AC1285" s="83"/>
      <c r="AD1285" s="83"/>
      <c r="AE1285" s="83"/>
    </row>
    <row r="1286">
      <c r="A1286" s="241">
        <v>14486.0</v>
      </c>
      <c r="B1286" s="239" t="s">
        <v>7998</v>
      </c>
      <c r="C1286" s="231" t="b">
        <v>1</v>
      </c>
      <c r="D1286" s="235">
        <v>44596.0</v>
      </c>
      <c r="E1286" s="236" t="str">
        <f t="shared" si="1"/>
        <v>#VALUE!</v>
      </c>
      <c r="F1286" s="236" t="str">
        <f t="shared" si="2"/>
        <v>#VALUE!</v>
      </c>
      <c r="G1286" s="236" t="str">
        <f t="shared" si="3"/>
        <v>OPI RX</v>
      </c>
      <c r="H1286" s="236" t="str">
        <f t="shared" si="4"/>
        <v>#VALUE!</v>
      </c>
      <c r="I1286" s="236" t="str">
        <f t="shared" si="5"/>
        <v>#VALUE!</v>
      </c>
      <c r="J1286" s="236" t="str">
        <f t="shared" si="6"/>
        <v>#VALUE!</v>
      </c>
      <c r="K1286" s="236" t="str">
        <f t="shared" si="7"/>
        <v>#VALUE!</v>
      </c>
      <c r="L1286" s="236" t="str">
        <f t="shared" si="8"/>
        <v>#VALUE!</v>
      </c>
      <c r="M1286" s="236" t="str">
        <f t="shared" si="9"/>
        <v>#VALUE!</v>
      </c>
      <c r="N1286" s="236" t="str">
        <f t="shared" si="10"/>
        <v>#VALUE!</v>
      </c>
      <c r="O1286" s="236" t="str">
        <f t="shared" si="11"/>
        <v>#VALUE!</v>
      </c>
      <c r="P1286" s="237" t="str">
        <f t="shared" si="12"/>
        <v>OPIOIDS</v>
      </c>
      <c r="Q1286" s="234" t="b">
        <v>0</v>
      </c>
      <c r="R1286" s="237" t="str">
        <f t="shared" si="37"/>
        <v>LOW</v>
      </c>
      <c r="S1286" s="242">
        <v>44558.0</v>
      </c>
      <c r="T1286" s="243">
        <f t="shared" si="39"/>
        <v>44596</v>
      </c>
      <c r="U1286" s="237"/>
      <c r="V1286" s="237" t="str">
        <f t="shared" si="16"/>
        <v> </v>
      </c>
      <c r="W1286" s="83"/>
      <c r="X1286" s="83"/>
      <c r="Y1286" s="83"/>
      <c r="Z1286" s="83"/>
      <c r="AA1286" s="83"/>
      <c r="AB1286" s="83"/>
      <c r="AC1286" s="83"/>
      <c r="AD1286" s="83"/>
      <c r="AE1286" s="83"/>
    </row>
    <row r="1287">
      <c r="A1287" s="244">
        <v>14487.0</v>
      </c>
      <c r="B1287" s="245" t="s">
        <v>7570</v>
      </c>
      <c r="C1287" s="231" t="b">
        <v>1</v>
      </c>
      <c r="D1287" s="243">
        <v>44407.0</v>
      </c>
      <c r="E1287" s="236" t="str">
        <f t="shared" si="1"/>
        <v>#VALUE!</v>
      </c>
      <c r="F1287" s="236" t="str">
        <f t="shared" si="2"/>
        <v>#VALUE!</v>
      </c>
      <c r="G1287" s="236" t="str">
        <f t="shared" si="3"/>
        <v>#VALUE!</v>
      </c>
      <c r="H1287" s="236" t="str">
        <f t="shared" si="4"/>
        <v>#VALUE!</v>
      </c>
      <c r="I1287" s="236" t="str">
        <f t="shared" si="5"/>
        <v>#VALUE!</v>
      </c>
      <c r="J1287" s="236" t="str">
        <f t="shared" si="6"/>
        <v>#VALUE!</v>
      </c>
      <c r="K1287" s="236" t="str">
        <f t="shared" si="7"/>
        <v>#VALUE!</v>
      </c>
      <c r="L1287" s="236" t="str">
        <f t="shared" si="8"/>
        <v>#VALUE!</v>
      </c>
      <c r="M1287" s="236" t="str">
        <f t="shared" si="9"/>
        <v>#VALUE!</v>
      </c>
      <c r="N1287" s="236" t="str">
        <f t="shared" si="10"/>
        <v>#VALUE!</v>
      </c>
      <c r="O1287" s="236" t="str">
        <f t="shared" si="11"/>
        <v>#VALUE!</v>
      </c>
      <c r="P1287" s="237" t="str">
        <f t="shared" si="12"/>
        <v>NO RX</v>
      </c>
      <c r="Q1287" s="237" t="b">
        <v>0</v>
      </c>
      <c r="R1287" s="237" t="str">
        <f t="shared" si="37"/>
        <v>LOW</v>
      </c>
      <c r="S1287" s="238"/>
      <c r="T1287" s="243">
        <f t="shared" si="39"/>
        <v>44407</v>
      </c>
      <c r="U1287" s="237" t="str">
        <f t="shared" ref="U1287:U1438" si="41">if((days($Z$3,$S1287)/365)&gt;=1,"DUE COMM", " ")</f>
        <v>DUE COMM</v>
      </c>
      <c r="V1287" s="237" t="str">
        <f t="shared" si="16"/>
        <v> </v>
      </c>
      <c r="W1287" s="83"/>
      <c r="X1287" s="83"/>
      <c r="Y1287" s="83"/>
      <c r="Z1287" s="83"/>
      <c r="AA1287" s="83"/>
      <c r="AB1287" s="83"/>
      <c r="AC1287" s="83"/>
      <c r="AD1287" s="83"/>
      <c r="AE1287" s="83"/>
    </row>
    <row r="1288">
      <c r="A1288" s="244">
        <v>14488.0</v>
      </c>
      <c r="B1288" s="245" t="s">
        <v>7566</v>
      </c>
      <c r="C1288" s="230" t="b">
        <v>1</v>
      </c>
      <c r="D1288" s="243">
        <v>44433.0</v>
      </c>
      <c r="E1288" s="236" t="str">
        <f t="shared" si="1"/>
        <v>#VALUE!</v>
      </c>
      <c r="F1288" s="236" t="str">
        <f t="shared" si="2"/>
        <v>OPI RX</v>
      </c>
      <c r="G1288" s="236" t="str">
        <f t="shared" si="3"/>
        <v>#VALUE!</v>
      </c>
      <c r="H1288" s="236" t="str">
        <f t="shared" si="4"/>
        <v>#VALUE!</v>
      </c>
      <c r="I1288" s="236" t="str">
        <f t="shared" si="5"/>
        <v>#VALUE!</v>
      </c>
      <c r="J1288" s="236" t="str">
        <f t="shared" si="6"/>
        <v>#VALUE!</v>
      </c>
      <c r="K1288" s="236" t="str">
        <f t="shared" si="7"/>
        <v>#VALUE!</v>
      </c>
      <c r="L1288" s="236" t="str">
        <f t="shared" si="8"/>
        <v>#VALUE!</v>
      </c>
      <c r="M1288" s="236" t="str">
        <f t="shared" si="9"/>
        <v>#VALUE!</v>
      </c>
      <c r="N1288" s="236" t="str">
        <f t="shared" si="10"/>
        <v>#VALUE!</v>
      </c>
      <c r="O1288" s="236" t="str">
        <f t="shared" si="11"/>
        <v>#VALUE!</v>
      </c>
      <c r="P1288" s="237" t="str">
        <f t="shared" si="12"/>
        <v>OPIOIDS</v>
      </c>
      <c r="Q1288" s="237" t="b">
        <v>1</v>
      </c>
      <c r="R1288" s="237" t="str">
        <f t="shared" si="37"/>
        <v>HIGH</v>
      </c>
      <c r="S1288" s="238"/>
      <c r="T1288" s="243">
        <f t="shared" si="39"/>
        <v>44433</v>
      </c>
      <c r="U1288" s="237" t="str">
        <f t="shared" si="41"/>
        <v>DUE COMM</v>
      </c>
      <c r="V1288" s="237" t="str">
        <f t="shared" si="16"/>
        <v> </v>
      </c>
      <c r="W1288" s="83"/>
      <c r="X1288" s="83"/>
      <c r="Y1288" s="83"/>
      <c r="Z1288" s="83"/>
      <c r="AA1288" s="83"/>
      <c r="AB1288" s="83"/>
      <c r="AC1288" s="83"/>
      <c r="AD1288" s="83"/>
      <c r="AE1288" s="83"/>
    </row>
    <row r="1289">
      <c r="A1289" s="255">
        <v>14489.0</v>
      </c>
      <c r="B1289" s="234" t="s">
        <v>7999</v>
      </c>
      <c r="C1289" s="231" t="b">
        <v>1</v>
      </c>
      <c r="D1289" s="243">
        <v>44387.0</v>
      </c>
      <c r="E1289" s="236" t="str">
        <f t="shared" si="1"/>
        <v>OPI RX</v>
      </c>
      <c r="F1289" s="236" t="str">
        <f t="shared" si="2"/>
        <v>OPI RX</v>
      </c>
      <c r="G1289" s="236" t="str">
        <f t="shared" si="3"/>
        <v>#VALUE!</v>
      </c>
      <c r="H1289" s="236" t="str">
        <f t="shared" si="4"/>
        <v>#VALUE!</v>
      </c>
      <c r="I1289" s="236" t="str">
        <f t="shared" si="5"/>
        <v>#VALUE!</v>
      </c>
      <c r="J1289" s="236" t="str">
        <f t="shared" si="6"/>
        <v>#VALUE!</v>
      </c>
      <c r="K1289" s="236" t="str">
        <f t="shared" si="7"/>
        <v>#VALUE!</v>
      </c>
      <c r="L1289" s="236" t="str">
        <f t="shared" si="8"/>
        <v>#VALUE!</v>
      </c>
      <c r="M1289" s="236" t="str">
        <f t="shared" si="9"/>
        <v>OPI RX</v>
      </c>
      <c r="N1289" s="236" t="str">
        <f t="shared" si="10"/>
        <v>#VALUE!</v>
      </c>
      <c r="O1289" s="236" t="str">
        <f t="shared" si="11"/>
        <v>#VALUE!</v>
      </c>
      <c r="P1289" s="237" t="str">
        <f t="shared" si="12"/>
        <v>OPIOIDS</v>
      </c>
      <c r="Q1289" s="237" t="b">
        <v>1</v>
      </c>
      <c r="R1289" s="237" t="str">
        <f t="shared" si="37"/>
        <v>HIGH</v>
      </c>
      <c r="S1289" s="238"/>
      <c r="T1289" s="243">
        <f t="shared" si="39"/>
        <v>44387</v>
      </c>
      <c r="U1289" s="237" t="str">
        <f t="shared" si="41"/>
        <v>DUE COMM</v>
      </c>
      <c r="V1289" s="237" t="str">
        <f t="shared" si="16"/>
        <v> </v>
      </c>
      <c r="W1289" s="83"/>
      <c r="X1289" s="83"/>
      <c r="Y1289" s="83"/>
      <c r="Z1289" s="83"/>
      <c r="AA1289" s="83"/>
      <c r="AB1289" s="83"/>
      <c r="AC1289" s="83"/>
      <c r="AD1289" s="83"/>
      <c r="AE1289" s="83"/>
    </row>
    <row r="1290">
      <c r="A1290" s="244">
        <v>14490.0</v>
      </c>
      <c r="B1290" s="245" t="s">
        <v>7601</v>
      </c>
      <c r="C1290" s="231" t="b">
        <v>1</v>
      </c>
      <c r="D1290" s="243">
        <v>44390.0</v>
      </c>
      <c r="E1290" s="236" t="str">
        <f t="shared" si="1"/>
        <v>#VALUE!</v>
      </c>
      <c r="F1290" s="236" t="str">
        <f t="shared" si="2"/>
        <v>OPI RX</v>
      </c>
      <c r="G1290" s="236" t="str">
        <f t="shared" si="3"/>
        <v>#VALUE!</v>
      </c>
      <c r="H1290" s="236" t="str">
        <f t="shared" si="4"/>
        <v>#VALUE!</v>
      </c>
      <c r="I1290" s="236" t="str">
        <f t="shared" si="5"/>
        <v>#VALUE!</v>
      </c>
      <c r="J1290" s="236" t="str">
        <f t="shared" si="6"/>
        <v>#VALUE!</v>
      </c>
      <c r="K1290" s="236" t="str">
        <f t="shared" si="7"/>
        <v>#VALUE!</v>
      </c>
      <c r="L1290" s="236" t="str">
        <f t="shared" si="8"/>
        <v>#VALUE!</v>
      </c>
      <c r="M1290" s="236" t="str">
        <f t="shared" si="9"/>
        <v>#VALUE!</v>
      </c>
      <c r="N1290" s="236" t="str">
        <f t="shared" si="10"/>
        <v>#VALUE!</v>
      </c>
      <c r="O1290" s="236" t="str">
        <f t="shared" si="11"/>
        <v>#VALUE!</v>
      </c>
      <c r="P1290" s="237" t="str">
        <f t="shared" si="12"/>
        <v>OPIOIDS</v>
      </c>
      <c r="Q1290" s="237" t="b">
        <v>0</v>
      </c>
      <c r="R1290" s="237" t="str">
        <f t="shared" si="37"/>
        <v>LOW</v>
      </c>
      <c r="S1290" s="238"/>
      <c r="T1290" s="243">
        <f t="shared" si="39"/>
        <v>44390</v>
      </c>
      <c r="U1290" s="237" t="str">
        <f t="shared" si="41"/>
        <v>DUE COMM</v>
      </c>
      <c r="V1290" s="237" t="str">
        <f t="shared" si="16"/>
        <v> </v>
      </c>
      <c r="W1290" s="83"/>
      <c r="X1290" s="83"/>
      <c r="Y1290" s="83"/>
      <c r="Z1290" s="83"/>
      <c r="AA1290" s="83"/>
      <c r="AB1290" s="83"/>
      <c r="AC1290" s="83"/>
      <c r="AD1290" s="83"/>
      <c r="AE1290" s="83"/>
    </row>
    <row r="1291">
      <c r="A1291" s="244">
        <v>14495.0</v>
      </c>
      <c r="B1291" s="239" t="s">
        <v>7552</v>
      </c>
      <c r="C1291" s="231" t="b">
        <v>0</v>
      </c>
      <c r="D1291" s="235" t="s">
        <v>7552</v>
      </c>
      <c r="E1291" s="236" t="str">
        <f t="shared" si="1"/>
        <v>#VALUE!</v>
      </c>
      <c r="F1291" s="236" t="str">
        <f t="shared" si="2"/>
        <v>#VALUE!</v>
      </c>
      <c r="G1291" s="236" t="str">
        <f t="shared" si="3"/>
        <v>#VALUE!</v>
      </c>
      <c r="H1291" s="236" t="str">
        <f t="shared" si="4"/>
        <v>#VALUE!</v>
      </c>
      <c r="I1291" s="236" t="str">
        <f t="shared" si="5"/>
        <v>#VALUE!</v>
      </c>
      <c r="J1291" s="236" t="str">
        <f t="shared" si="6"/>
        <v>#VALUE!</v>
      </c>
      <c r="K1291" s="236" t="str">
        <f t="shared" si="7"/>
        <v>#VALUE!</v>
      </c>
      <c r="L1291" s="236" t="str">
        <f t="shared" si="8"/>
        <v>#VALUE!</v>
      </c>
      <c r="M1291" s="236" t="str">
        <f t="shared" si="9"/>
        <v>#VALUE!</v>
      </c>
      <c r="N1291" s="236" t="str">
        <f t="shared" si="10"/>
        <v>#VALUE!</v>
      </c>
      <c r="O1291" s="236" t="str">
        <f t="shared" si="11"/>
        <v>#VALUE!</v>
      </c>
      <c r="P1291" s="237" t="str">
        <f t="shared" si="12"/>
        <v>NO RX</v>
      </c>
      <c r="Q1291" s="237" t="b">
        <v>0</v>
      </c>
      <c r="R1291" s="237" t="str">
        <f t="shared" si="37"/>
        <v>LOW</v>
      </c>
      <c r="S1291" s="238"/>
      <c r="T1291" s="238" t="str">
        <f t="shared" si="39"/>
        <v>  -  </v>
      </c>
      <c r="U1291" s="237" t="str">
        <f t="shared" si="41"/>
        <v>DUE COMM</v>
      </c>
      <c r="V1291" s="237" t="str">
        <f t="shared" si="16"/>
        <v> </v>
      </c>
      <c r="W1291" s="83"/>
      <c r="X1291" s="83"/>
      <c r="Y1291" s="83"/>
      <c r="Z1291" s="83"/>
      <c r="AA1291" s="83"/>
      <c r="AB1291" s="83"/>
      <c r="AC1291" s="83"/>
      <c r="AD1291" s="83"/>
      <c r="AE1291" s="83"/>
    </row>
    <row r="1292">
      <c r="A1292" s="244">
        <v>14496.0</v>
      </c>
      <c r="B1292" s="234" t="s">
        <v>7779</v>
      </c>
      <c r="C1292" s="230" t="b">
        <v>1</v>
      </c>
      <c r="D1292" s="243">
        <v>44539.0</v>
      </c>
      <c r="E1292" s="236" t="str">
        <f t="shared" si="1"/>
        <v>#VALUE!</v>
      </c>
      <c r="F1292" s="236" t="str">
        <f t="shared" si="2"/>
        <v>OPI RX</v>
      </c>
      <c r="G1292" s="236" t="str">
        <f t="shared" si="3"/>
        <v>#VALUE!</v>
      </c>
      <c r="H1292" s="236" t="str">
        <f t="shared" si="4"/>
        <v>#VALUE!</v>
      </c>
      <c r="I1292" s="236" t="str">
        <f t="shared" si="5"/>
        <v>#VALUE!</v>
      </c>
      <c r="J1292" s="236" t="str">
        <f t="shared" si="6"/>
        <v>#VALUE!</v>
      </c>
      <c r="K1292" s="236" t="str">
        <f t="shared" si="7"/>
        <v>#VALUE!</v>
      </c>
      <c r="L1292" s="236" t="str">
        <f t="shared" si="8"/>
        <v>#VALUE!</v>
      </c>
      <c r="M1292" s="236" t="str">
        <f t="shared" si="9"/>
        <v>OPI RX</v>
      </c>
      <c r="N1292" s="236" t="str">
        <f t="shared" si="10"/>
        <v>#VALUE!</v>
      </c>
      <c r="O1292" s="236" t="str">
        <f t="shared" si="11"/>
        <v>#VALUE!</v>
      </c>
      <c r="P1292" s="237" t="str">
        <f t="shared" si="12"/>
        <v>OPIOIDS</v>
      </c>
      <c r="Q1292" s="237" t="b">
        <v>0</v>
      </c>
      <c r="R1292" s="237" t="str">
        <f t="shared" si="37"/>
        <v>LOW</v>
      </c>
      <c r="S1292" s="238">
        <v>44256.0</v>
      </c>
      <c r="T1292" s="243">
        <f t="shared" si="39"/>
        <v>44539</v>
      </c>
      <c r="U1292" s="237" t="str">
        <f t="shared" si="41"/>
        <v>DUE COMM</v>
      </c>
      <c r="V1292" s="237" t="str">
        <f t="shared" si="16"/>
        <v> </v>
      </c>
      <c r="W1292" s="83"/>
      <c r="X1292" s="83"/>
      <c r="Y1292" s="83"/>
      <c r="Z1292" s="83"/>
      <c r="AA1292" s="83"/>
      <c r="AB1292" s="83"/>
      <c r="AC1292" s="83"/>
      <c r="AD1292" s="83"/>
      <c r="AE1292" s="83"/>
    </row>
    <row r="1293">
      <c r="A1293" s="244">
        <v>14497.0</v>
      </c>
      <c r="B1293" s="239" t="s">
        <v>7552</v>
      </c>
      <c r="C1293" s="231" t="b">
        <v>1</v>
      </c>
      <c r="D1293" s="243">
        <v>44393.0</v>
      </c>
      <c r="E1293" s="236" t="str">
        <f t="shared" si="1"/>
        <v>#VALUE!</v>
      </c>
      <c r="F1293" s="236" t="str">
        <f t="shared" si="2"/>
        <v>#VALUE!</v>
      </c>
      <c r="G1293" s="236" t="str">
        <f t="shared" si="3"/>
        <v>#VALUE!</v>
      </c>
      <c r="H1293" s="236" t="str">
        <f t="shared" si="4"/>
        <v>#VALUE!</v>
      </c>
      <c r="I1293" s="236" t="str">
        <f t="shared" si="5"/>
        <v>#VALUE!</v>
      </c>
      <c r="J1293" s="236" t="str">
        <f t="shared" si="6"/>
        <v>#VALUE!</v>
      </c>
      <c r="K1293" s="236" t="str">
        <f t="shared" si="7"/>
        <v>#VALUE!</v>
      </c>
      <c r="L1293" s="236" t="str">
        <f t="shared" si="8"/>
        <v>#VALUE!</v>
      </c>
      <c r="M1293" s="236" t="str">
        <f t="shared" si="9"/>
        <v>#VALUE!</v>
      </c>
      <c r="N1293" s="236" t="str">
        <f t="shared" si="10"/>
        <v>#VALUE!</v>
      </c>
      <c r="O1293" s="236" t="str">
        <f t="shared" si="11"/>
        <v>#VALUE!</v>
      </c>
      <c r="P1293" s="237" t="str">
        <f t="shared" si="12"/>
        <v>NO RX</v>
      </c>
      <c r="Q1293" s="237" t="b">
        <v>0</v>
      </c>
      <c r="R1293" s="237" t="str">
        <f t="shared" si="37"/>
        <v>LOW</v>
      </c>
      <c r="S1293" s="238"/>
      <c r="T1293" s="243">
        <f t="shared" si="39"/>
        <v>44393</v>
      </c>
      <c r="U1293" s="237" t="str">
        <f t="shared" si="41"/>
        <v>DUE COMM</v>
      </c>
      <c r="V1293" s="237" t="str">
        <f t="shared" si="16"/>
        <v> </v>
      </c>
      <c r="W1293" s="83"/>
      <c r="X1293" s="83"/>
      <c r="Y1293" s="83"/>
      <c r="Z1293" s="83"/>
      <c r="AA1293" s="83"/>
      <c r="AB1293" s="83"/>
      <c r="AC1293" s="83"/>
      <c r="AD1293" s="83"/>
      <c r="AE1293" s="83"/>
    </row>
    <row r="1294">
      <c r="A1294" s="233">
        <v>14498.0</v>
      </c>
      <c r="B1294" s="234" t="s">
        <v>7606</v>
      </c>
      <c r="C1294" s="231" t="b">
        <v>0</v>
      </c>
      <c r="D1294" s="235" t="s">
        <v>7552</v>
      </c>
      <c r="E1294" s="236" t="str">
        <f t="shared" si="1"/>
        <v>#VALUE!</v>
      </c>
      <c r="F1294" s="236" t="str">
        <f t="shared" si="2"/>
        <v>#VALUE!</v>
      </c>
      <c r="G1294" s="236" t="str">
        <f t="shared" si="3"/>
        <v>#VALUE!</v>
      </c>
      <c r="H1294" s="236" t="str">
        <f t="shared" si="4"/>
        <v>#VALUE!</v>
      </c>
      <c r="I1294" s="236" t="str">
        <f t="shared" si="5"/>
        <v>#VALUE!</v>
      </c>
      <c r="J1294" s="236" t="str">
        <f t="shared" si="6"/>
        <v>#VALUE!</v>
      </c>
      <c r="K1294" s="236" t="str">
        <f t="shared" si="7"/>
        <v>#VALUE!</v>
      </c>
      <c r="L1294" s="236" t="str">
        <f t="shared" si="8"/>
        <v>#VALUE!</v>
      </c>
      <c r="M1294" s="236" t="str">
        <f t="shared" si="9"/>
        <v>OPI RX</v>
      </c>
      <c r="N1294" s="236" t="str">
        <f t="shared" si="10"/>
        <v>#VALUE!</v>
      </c>
      <c r="O1294" s="236" t="str">
        <f t="shared" si="11"/>
        <v>#VALUE!</v>
      </c>
      <c r="P1294" s="237" t="str">
        <f t="shared" si="12"/>
        <v>OPIOIDS</v>
      </c>
      <c r="Q1294" s="237" t="b">
        <v>0</v>
      </c>
      <c r="R1294" s="237" t="str">
        <f t="shared" si="37"/>
        <v>LOW</v>
      </c>
      <c r="S1294" s="238"/>
      <c r="T1294" s="238" t="str">
        <f t="shared" si="39"/>
        <v>  -  </v>
      </c>
      <c r="U1294" s="237" t="str">
        <f t="shared" si="41"/>
        <v>DUE COMM</v>
      </c>
      <c r="V1294" s="237" t="str">
        <f t="shared" si="16"/>
        <v> </v>
      </c>
      <c r="W1294" s="83"/>
      <c r="X1294" s="83"/>
      <c r="Y1294" s="83"/>
      <c r="Z1294" s="83"/>
      <c r="AA1294" s="83"/>
      <c r="AB1294" s="83"/>
      <c r="AC1294" s="83"/>
      <c r="AD1294" s="83"/>
      <c r="AE1294" s="83"/>
    </row>
    <row r="1295">
      <c r="A1295" s="244">
        <v>14500.0</v>
      </c>
      <c r="B1295" s="245" t="s">
        <v>7576</v>
      </c>
      <c r="C1295" s="231" t="b">
        <v>0</v>
      </c>
      <c r="D1295" s="235" t="s">
        <v>7552</v>
      </c>
      <c r="E1295" s="236" t="str">
        <f t="shared" si="1"/>
        <v>#VALUE!</v>
      </c>
      <c r="F1295" s="236" t="str">
        <f t="shared" si="2"/>
        <v>#VALUE!</v>
      </c>
      <c r="G1295" s="236" t="str">
        <f t="shared" si="3"/>
        <v>#VALUE!</v>
      </c>
      <c r="H1295" s="236" t="str">
        <f t="shared" si="4"/>
        <v>#VALUE!</v>
      </c>
      <c r="I1295" s="236" t="str">
        <f t="shared" si="5"/>
        <v>#VALUE!</v>
      </c>
      <c r="J1295" s="236" t="str">
        <f t="shared" si="6"/>
        <v>#VALUE!</v>
      </c>
      <c r="K1295" s="236" t="str">
        <f t="shared" si="7"/>
        <v>#VALUE!</v>
      </c>
      <c r="L1295" s="236" t="str">
        <f t="shared" si="8"/>
        <v>#VALUE!</v>
      </c>
      <c r="M1295" s="236" t="str">
        <f t="shared" si="9"/>
        <v>#VALUE!</v>
      </c>
      <c r="N1295" s="236" t="str">
        <f t="shared" si="10"/>
        <v>#VALUE!</v>
      </c>
      <c r="O1295" s="236" t="str">
        <f t="shared" si="11"/>
        <v>#VALUE!</v>
      </c>
      <c r="P1295" s="237" t="str">
        <f t="shared" si="12"/>
        <v>NO RX</v>
      </c>
      <c r="Q1295" s="237" t="b">
        <v>0</v>
      </c>
      <c r="R1295" s="237" t="str">
        <f t="shared" si="37"/>
        <v>LOW</v>
      </c>
      <c r="S1295" s="238"/>
      <c r="T1295" s="238" t="str">
        <f t="shared" si="39"/>
        <v>  -  </v>
      </c>
      <c r="U1295" s="237" t="str">
        <f t="shared" si="41"/>
        <v>DUE COMM</v>
      </c>
      <c r="V1295" s="237" t="str">
        <f t="shared" si="16"/>
        <v> </v>
      </c>
      <c r="W1295" s="83"/>
      <c r="X1295" s="83"/>
      <c r="Y1295" s="83"/>
      <c r="Z1295" s="83"/>
      <c r="AA1295" s="83"/>
      <c r="AB1295" s="83"/>
      <c r="AC1295" s="83"/>
      <c r="AD1295" s="83"/>
      <c r="AE1295" s="83"/>
    </row>
    <row r="1296">
      <c r="A1296" s="233">
        <v>14502.0</v>
      </c>
      <c r="B1296" s="234" t="s">
        <v>8000</v>
      </c>
      <c r="C1296" s="230" t="b">
        <v>1</v>
      </c>
      <c r="D1296" s="243">
        <v>44539.0</v>
      </c>
      <c r="E1296" s="236" t="str">
        <f t="shared" si="1"/>
        <v>#VALUE!</v>
      </c>
      <c r="F1296" s="236" t="str">
        <f t="shared" si="2"/>
        <v>#VALUE!</v>
      </c>
      <c r="G1296" s="236" t="str">
        <f t="shared" si="3"/>
        <v>#VALUE!</v>
      </c>
      <c r="H1296" s="236" t="str">
        <f t="shared" si="4"/>
        <v>#VALUE!</v>
      </c>
      <c r="I1296" s="236" t="str">
        <f t="shared" si="5"/>
        <v>#VALUE!</v>
      </c>
      <c r="J1296" s="236" t="str">
        <f t="shared" si="6"/>
        <v>#VALUE!</v>
      </c>
      <c r="K1296" s="236" t="str">
        <f t="shared" si="7"/>
        <v>#VALUE!</v>
      </c>
      <c r="L1296" s="236" t="str">
        <f t="shared" si="8"/>
        <v>#VALUE!</v>
      </c>
      <c r="M1296" s="236" t="str">
        <f t="shared" si="9"/>
        <v>#VALUE!</v>
      </c>
      <c r="N1296" s="236" t="str">
        <f t="shared" si="10"/>
        <v>#VALUE!</v>
      </c>
      <c r="O1296" s="236" t="str">
        <f t="shared" si="11"/>
        <v>#VALUE!</v>
      </c>
      <c r="P1296" s="237" t="str">
        <f t="shared" si="12"/>
        <v>NO RX</v>
      </c>
      <c r="Q1296" s="234" t="b">
        <v>1</v>
      </c>
      <c r="R1296" s="237" t="str">
        <f t="shared" si="37"/>
        <v>HIGH</v>
      </c>
      <c r="S1296" s="238">
        <v>44257.0</v>
      </c>
      <c r="T1296" s="243">
        <f t="shared" si="39"/>
        <v>44539</v>
      </c>
      <c r="U1296" s="237" t="str">
        <f t="shared" si="41"/>
        <v>DUE COMM</v>
      </c>
      <c r="V1296" s="237" t="str">
        <f t="shared" si="16"/>
        <v> </v>
      </c>
      <c r="W1296" s="83"/>
      <c r="X1296" s="83"/>
      <c r="Y1296" s="83"/>
      <c r="Z1296" s="83"/>
      <c r="AA1296" s="83"/>
      <c r="AB1296" s="83"/>
      <c r="AC1296" s="83"/>
      <c r="AD1296" s="83"/>
      <c r="AE1296" s="83"/>
    </row>
    <row r="1297">
      <c r="A1297" s="233">
        <v>14503.0</v>
      </c>
      <c r="B1297" s="234" t="s">
        <v>7585</v>
      </c>
      <c r="C1297" s="231" t="b">
        <v>1</v>
      </c>
      <c r="D1297" s="243">
        <v>44559.0</v>
      </c>
      <c r="E1297" s="236" t="str">
        <f t="shared" si="1"/>
        <v>#VALUE!</v>
      </c>
      <c r="F1297" s="236" t="str">
        <f t="shared" si="2"/>
        <v>OPI RX</v>
      </c>
      <c r="G1297" s="236" t="str">
        <f t="shared" si="3"/>
        <v>#VALUE!</v>
      </c>
      <c r="H1297" s="236" t="str">
        <f t="shared" si="4"/>
        <v>#VALUE!</v>
      </c>
      <c r="I1297" s="236" t="str">
        <f t="shared" si="5"/>
        <v>#VALUE!</v>
      </c>
      <c r="J1297" s="236" t="str">
        <f t="shared" si="6"/>
        <v>#VALUE!</v>
      </c>
      <c r="K1297" s="236" t="str">
        <f t="shared" si="7"/>
        <v>#VALUE!</v>
      </c>
      <c r="L1297" s="236" t="str">
        <f t="shared" si="8"/>
        <v>#VALUE!</v>
      </c>
      <c r="M1297" s="236" t="str">
        <f t="shared" si="9"/>
        <v>#VALUE!</v>
      </c>
      <c r="N1297" s="236" t="str">
        <f t="shared" si="10"/>
        <v>#VALUE!</v>
      </c>
      <c r="O1297" s="236" t="str">
        <f t="shared" si="11"/>
        <v>#VALUE!</v>
      </c>
      <c r="P1297" s="237" t="str">
        <f t="shared" si="12"/>
        <v>OPIOIDS</v>
      </c>
      <c r="Q1297" s="234" t="b">
        <v>0</v>
      </c>
      <c r="R1297" s="237" t="str">
        <f t="shared" si="37"/>
        <v>LOW</v>
      </c>
      <c r="S1297" s="238">
        <v>44247.0</v>
      </c>
      <c r="T1297" s="243">
        <f t="shared" si="39"/>
        <v>44559</v>
      </c>
      <c r="U1297" s="237" t="str">
        <f t="shared" si="41"/>
        <v>DUE COMM</v>
      </c>
      <c r="V1297" s="237" t="str">
        <f t="shared" si="16"/>
        <v> </v>
      </c>
      <c r="W1297" s="83"/>
      <c r="X1297" s="83"/>
      <c r="Y1297" s="83"/>
      <c r="Z1297" s="83"/>
      <c r="AA1297" s="83"/>
      <c r="AB1297" s="83"/>
      <c r="AC1297" s="83"/>
      <c r="AD1297" s="83"/>
      <c r="AE1297" s="83"/>
    </row>
    <row r="1298">
      <c r="A1298" s="244">
        <v>14504.0</v>
      </c>
      <c r="B1298" s="239" t="s">
        <v>7552</v>
      </c>
      <c r="C1298" s="230" t="b">
        <v>0</v>
      </c>
      <c r="D1298" s="235" t="s">
        <v>7552</v>
      </c>
      <c r="E1298" s="236" t="str">
        <f t="shared" si="1"/>
        <v>#VALUE!</v>
      </c>
      <c r="F1298" s="236" t="str">
        <f t="shared" si="2"/>
        <v>#VALUE!</v>
      </c>
      <c r="G1298" s="236" t="str">
        <f t="shared" si="3"/>
        <v>#VALUE!</v>
      </c>
      <c r="H1298" s="236" t="str">
        <f t="shared" si="4"/>
        <v>#VALUE!</v>
      </c>
      <c r="I1298" s="236" t="str">
        <f t="shared" si="5"/>
        <v>#VALUE!</v>
      </c>
      <c r="J1298" s="236" t="str">
        <f t="shared" si="6"/>
        <v>#VALUE!</v>
      </c>
      <c r="K1298" s="236" t="str">
        <f t="shared" si="7"/>
        <v>#VALUE!</v>
      </c>
      <c r="L1298" s="236" t="str">
        <f t="shared" si="8"/>
        <v>#VALUE!</v>
      </c>
      <c r="M1298" s="236" t="str">
        <f t="shared" si="9"/>
        <v>#VALUE!</v>
      </c>
      <c r="N1298" s="236" t="str">
        <f t="shared" si="10"/>
        <v>#VALUE!</v>
      </c>
      <c r="O1298" s="236" t="str">
        <f t="shared" si="11"/>
        <v>#VALUE!</v>
      </c>
      <c r="P1298" s="237" t="str">
        <f t="shared" si="12"/>
        <v>NO RX</v>
      </c>
      <c r="Q1298" s="237" t="b">
        <v>0</v>
      </c>
      <c r="R1298" s="237" t="str">
        <f t="shared" si="37"/>
        <v>LOW</v>
      </c>
      <c r="S1298" s="238"/>
      <c r="T1298" s="238" t="str">
        <f t="shared" si="39"/>
        <v>  -  </v>
      </c>
      <c r="U1298" s="237" t="str">
        <f t="shared" si="41"/>
        <v>DUE COMM</v>
      </c>
      <c r="V1298" s="237" t="str">
        <f t="shared" si="16"/>
        <v> </v>
      </c>
      <c r="W1298" s="83"/>
      <c r="X1298" s="83"/>
      <c r="Y1298" s="83"/>
      <c r="Z1298" s="83"/>
      <c r="AA1298" s="83"/>
      <c r="AB1298" s="83"/>
      <c r="AC1298" s="83"/>
      <c r="AD1298" s="83"/>
      <c r="AE1298" s="83"/>
    </row>
    <row r="1299">
      <c r="A1299" s="244">
        <v>14505.0</v>
      </c>
      <c r="B1299" s="245" t="s">
        <v>7616</v>
      </c>
      <c r="C1299" s="231" t="b">
        <v>0</v>
      </c>
      <c r="D1299" s="235" t="s">
        <v>7552</v>
      </c>
      <c r="E1299" s="236" t="str">
        <f t="shared" si="1"/>
        <v>#VALUE!</v>
      </c>
      <c r="F1299" s="236" t="str">
        <f t="shared" si="2"/>
        <v>#VALUE!</v>
      </c>
      <c r="G1299" s="236" t="str">
        <f t="shared" si="3"/>
        <v>#VALUE!</v>
      </c>
      <c r="H1299" s="236" t="str">
        <f t="shared" si="4"/>
        <v>#VALUE!</v>
      </c>
      <c r="I1299" s="236" t="str">
        <f t="shared" si="5"/>
        <v>#VALUE!</v>
      </c>
      <c r="J1299" s="236" t="str">
        <f t="shared" si="6"/>
        <v>#VALUE!</v>
      </c>
      <c r="K1299" s="236" t="str">
        <f t="shared" si="7"/>
        <v>#VALUE!</v>
      </c>
      <c r="L1299" s="236" t="str">
        <f t="shared" si="8"/>
        <v>#VALUE!</v>
      </c>
      <c r="M1299" s="236" t="str">
        <f t="shared" si="9"/>
        <v>OPI RX</v>
      </c>
      <c r="N1299" s="236" t="str">
        <f t="shared" si="10"/>
        <v>#VALUE!</v>
      </c>
      <c r="O1299" s="236" t="str">
        <f t="shared" si="11"/>
        <v>#VALUE!</v>
      </c>
      <c r="P1299" s="237" t="str">
        <f t="shared" si="12"/>
        <v>OPIOIDS</v>
      </c>
      <c r="Q1299" s="234" t="b">
        <v>0</v>
      </c>
      <c r="R1299" s="237" t="str">
        <f t="shared" si="37"/>
        <v>LOW</v>
      </c>
      <c r="S1299" s="238"/>
      <c r="T1299" s="238" t="str">
        <f t="shared" si="39"/>
        <v>  -  </v>
      </c>
      <c r="U1299" s="237" t="str">
        <f t="shared" si="41"/>
        <v>DUE COMM</v>
      </c>
      <c r="V1299" s="237" t="str">
        <f t="shared" si="16"/>
        <v> </v>
      </c>
      <c r="W1299" s="83"/>
      <c r="X1299" s="83"/>
      <c r="Y1299" s="83"/>
      <c r="Z1299" s="83"/>
      <c r="AA1299" s="83"/>
      <c r="AB1299" s="83"/>
      <c r="AC1299" s="83"/>
      <c r="AD1299" s="83"/>
      <c r="AE1299" s="83"/>
    </row>
    <row r="1300">
      <c r="A1300" s="244">
        <v>14506.0</v>
      </c>
      <c r="B1300" s="239" t="s">
        <v>7552</v>
      </c>
      <c r="C1300" s="231" t="b">
        <v>1</v>
      </c>
      <c r="D1300" s="243">
        <v>44384.0</v>
      </c>
      <c r="E1300" s="236" t="str">
        <f t="shared" si="1"/>
        <v>#VALUE!</v>
      </c>
      <c r="F1300" s="236" t="str">
        <f t="shared" si="2"/>
        <v>#VALUE!</v>
      </c>
      <c r="G1300" s="236" t="str">
        <f t="shared" si="3"/>
        <v>#VALUE!</v>
      </c>
      <c r="H1300" s="236" t="str">
        <f t="shared" si="4"/>
        <v>#VALUE!</v>
      </c>
      <c r="I1300" s="236" t="str">
        <f t="shared" si="5"/>
        <v>#VALUE!</v>
      </c>
      <c r="J1300" s="236" t="str">
        <f t="shared" si="6"/>
        <v>#VALUE!</v>
      </c>
      <c r="K1300" s="236" t="str">
        <f t="shared" si="7"/>
        <v>#VALUE!</v>
      </c>
      <c r="L1300" s="236" t="str">
        <f t="shared" si="8"/>
        <v>#VALUE!</v>
      </c>
      <c r="M1300" s="236" t="str">
        <f t="shared" si="9"/>
        <v>#VALUE!</v>
      </c>
      <c r="N1300" s="236" t="str">
        <f t="shared" si="10"/>
        <v>#VALUE!</v>
      </c>
      <c r="O1300" s="236" t="str">
        <f t="shared" si="11"/>
        <v>#VALUE!</v>
      </c>
      <c r="P1300" s="237" t="str">
        <f t="shared" si="12"/>
        <v>NO RX</v>
      </c>
      <c r="Q1300" s="237" t="b">
        <v>0</v>
      </c>
      <c r="R1300" s="237" t="str">
        <f t="shared" si="37"/>
        <v>LOW</v>
      </c>
      <c r="S1300" s="238"/>
      <c r="T1300" s="243">
        <f t="shared" si="39"/>
        <v>44384</v>
      </c>
      <c r="U1300" s="237" t="str">
        <f t="shared" si="41"/>
        <v>DUE COMM</v>
      </c>
      <c r="V1300" s="237" t="str">
        <f t="shared" si="16"/>
        <v> </v>
      </c>
      <c r="W1300" s="83"/>
      <c r="X1300" s="83"/>
      <c r="Y1300" s="83"/>
      <c r="Z1300" s="83"/>
      <c r="AA1300" s="83"/>
      <c r="AB1300" s="83"/>
      <c r="AC1300" s="83"/>
      <c r="AD1300" s="83"/>
      <c r="AE1300" s="83"/>
    </row>
    <row r="1301">
      <c r="A1301" s="244">
        <v>14508.0</v>
      </c>
      <c r="B1301" s="239" t="s">
        <v>7552</v>
      </c>
      <c r="C1301" s="231" t="b">
        <v>0</v>
      </c>
      <c r="D1301" s="235" t="s">
        <v>7552</v>
      </c>
      <c r="E1301" s="236" t="str">
        <f t="shared" si="1"/>
        <v>#VALUE!</v>
      </c>
      <c r="F1301" s="236" t="str">
        <f t="shared" si="2"/>
        <v>#VALUE!</v>
      </c>
      <c r="G1301" s="236" t="str">
        <f t="shared" si="3"/>
        <v>#VALUE!</v>
      </c>
      <c r="H1301" s="236" t="str">
        <f t="shared" si="4"/>
        <v>#VALUE!</v>
      </c>
      <c r="I1301" s="236" t="str">
        <f t="shared" si="5"/>
        <v>#VALUE!</v>
      </c>
      <c r="J1301" s="236" t="str">
        <f t="shared" si="6"/>
        <v>#VALUE!</v>
      </c>
      <c r="K1301" s="236" t="str">
        <f t="shared" si="7"/>
        <v>#VALUE!</v>
      </c>
      <c r="L1301" s="236" t="str">
        <f t="shared" si="8"/>
        <v>#VALUE!</v>
      </c>
      <c r="M1301" s="236" t="str">
        <f t="shared" si="9"/>
        <v>#VALUE!</v>
      </c>
      <c r="N1301" s="236" t="str">
        <f t="shared" si="10"/>
        <v>#VALUE!</v>
      </c>
      <c r="O1301" s="236" t="str">
        <f t="shared" si="11"/>
        <v>#VALUE!</v>
      </c>
      <c r="P1301" s="237" t="str">
        <f t="shared" si="12"/>
        <v>NO RX</v>
      </c>
      <c r="Q1301" s="237" t="b">
        <v>0</v>
      </c>
      <c r="R1301" s="237" t="str">
        <f t="shared" si="37"/>
        <v>LOW</v>
      </c>
      <c r="S1301" s="238"/>
      <c r="T1301" s="238" t="str">
        <f t="shared" si="39"/>
        <v>  -  </v>
      </c>
      <c r="U1301" s="237" t="str">
        <f t="shared" si="41"/>
        <v>DUE COMM</v>
      </c>
      <c r="V1301" s="237" t="str">
        <f t="shared" si="16"/>
        <v> </v>
      </c>
      <c r="W1301" s="83"/>
      <c r="X1301" s="83"/>
      <c r="Y1301" s="83"/>
      <c r="Z1301" s="83"/>
      <c r="AA1301" s="83"/>
      <c r="AB1301" s="83"/>
      <c r="AC1301" s="83"/>
      <c r="AD1301" s="83"/>
      <c r="AE1301" s="83"/>
    </row>
    <row r="1302">
      <c r="A1302" s="244">
        <v>14509.0</v>
      </c>
      <c r="B1302" s="239" t="s">
        <v>7552</v>
      </c>
      <c r="C1302" s="231" t="b">
        <v>0</v>
      </c>
      <c r="D1302" s="235" t="s">
        <v>7552</v>
      </c>
      <c r="E1302" s="236" t="str">
        <f t="shared" si="1"/>
        <v>#VALUE!</v>
      </c>
      <c r="F1302" s="236" t="str">
        <f t="shared" si="2"/>
        <v>#VALUE!</v>
      </c>
      <c r="G1302" s="236" t="str">
        <f t="shared" si="3"/>
        <v>#VALUE!</v>
      </c>
      <c r="H1302" s="236" t="str">
        <f t="shared" si="4"/>
        <v>#VALUE!</v>
      </c>
      <c r="I1302" s="236" t="str">
        <f t="shared" si="5"/>
        <v>#VALUE!</v>
      </c>
      <c r="J1302" s="236" t="str">
        <f t="shared" si="6"/>
        <v>#VALUE!</v>
      </c>
      <c r="K1302" s="236" t="str">
        <f t="shared" si="7"/>
        <v>#VALUE!</v>
      </c>
      <c r="L1302" s="236" t="str">
        <f t="shared" si="8"/>
        <v>#VALUE!</v>
      </c>
      <c r="M1302" s="236" t="str">
        <f t="shared" si="9"/>
        <v>#VALUE!</v>
      </c>
      <c r="N1302" s="236" t="str">
        <f t="shared" si="10"/>
        <v>#VALUE!</v>
      </c>
      <c r="O1302" s="236" t="str">
        <f t="shared" si="11"/>
        <v>#VALUE!</v>
      </c>
      <c r="P1302" s="237" t="str">
        <f t="shared" si="12"/>
        <v>NO RX</v>
      </c>
      <c r="Q1302" s="237" t="b">
        <v>0</v>
      </c>
      <c r="R1302" s="237" t="str">
        <f t="shared" si="37"/>
        <v>LOW</v>
      </c>
      <c r="S1302" s="238"/>
      <c r="T1302" s="238" t="str">
        <f t="shared" si="39"/>
        <v>  -  </v>
      </c>
      <c r="U1302" s="237" t="str">
        <f t="shared" si="41"/>
        <v>DUE COMM</v>
      </c>
      <c r="V1302" s="237" t="str">
        <f t="shared" si="16"/>
        <v> </v>
      </c>
      <c r="W1302" s="83"/>
      <c r="X1302" s="83"/>
      <c r="Y1302" s="83"/>
      <c r="Z1302" s="83"/>
      <c r="AA1302" s="83"/>
      <c r="AB1302" s="83"/>
      <c r="AC1302" s="83"/>
      <c r="AD1302" s="83"/>
      <c r="AE1302" s="83"/>
    </row>
    <row r="1303">
      <c r="A1303" s="244">
        <v>14512.0</v>
      </c>
      <c r="B1303" s="239" t="s">
        <v>7552</v>
      </c>
      <c r="C1303" s="231" t="b">
        <v>0</v>
      </c>
      <c r="D1303" s="235" t="s">
        <v>7552</v>
      </c>
      <c r="E1303" s="236" t="str">
        <f t="shared" si="1"/>
        <v>#VALUE!</v>
      </c>
      <c r="F1303" s="236" t="str">
        <f t="shared" si="2"/>
        <v>#VALUE!</v>
      </c>
      <c r="G1303" s="236" t="str">
        <f t="shared" si="3"/>
        <v>#VALUE!</v>
      </c>
      <c r="H1303" s="236" t="str">
        <f t="shared" si="4"/>
        <v>#VALUE!</v>
      </c>
      <c r="I1303" s="236" t="str">
        <f t="shared" si="5"/>
        <v>#VALUE!</v>
      </c>
      <c r="J1303" s="236" t="str">
        <f t="shared" si="6"/>
        <v>#VALUE!</v>
      </c>
      <c r="K1303" s="236" t="str">
        <f t="shared" si="7"/>
        <v>#VALUE!</v>
      </c>
      <c r="L1303" s="236" t="str">
        <f t="shared" si="8"/>
        <v>#VALUE!</v>
      </c>
      <c r="M1303" s="236" t="str">
        <f t="shared" si="9"/>
        <v>#VALUE!</v>
      </c>
      <c r="N1303" s="236" t="str">
        <f t="shared" si="10"/>
        <v>#VALUE!</v>
      </c>
      <c r="O1303" s="236" t="str">
        <f t="shared" si="11"/>
        <v>#VALUE!</v>
      </c>
      <c r="P1303" s="237" t="str">
        <f t="shared" si="12"/>
        <v>NO RX</v>
      </c>
      <c r="Q1303" s="237" t="b">
        <v>0</v>
      </c>
      <c r="R1303" s="237" t="str">
        <f t="shared" si="37"/>
        <v>LOW</v>
      </c>
      <c r="S1303" s="238"/>
      <c r="T1303" s="238" t="str">
        <f t="shared" si="39"/>
        <v>  -  </v>
      </c>
      <c r="U1303" s="237" t="str">
        <f t="shared" si="41"/>
        <v>DUE COMM</v>
      </c>
      <c r="V1303" s="237" t="str">
        <f t="shared" si="16"/>
        <v> </v>
      </c>
      <c r="W1303" s="83"/>
      <c r="X1303" s="83"/>
      <c r="Y1303" s="83"/>
      <c r="Z1303" s="83"/>
      <c r="AA1303" s="83"/>
      <c r="AB1303" s="83"/>
      <c r="AC1303" s="83"/>
      <c r="AD1303" s="83"/>
      <c r="AE1303" s="83"/>
    </row>
    <row r="1304">
      <c r="A1304" s="244">
        <v>14513.0</v>
      </c>
      <c r="B1304" s="245" t="s">
        <v>7576</v>
      </c>
      <c r="C1304" s="230" t="b">
        <v>1</v>
      </c>
      <c r="D1304" s="243">
        <v>44539.0</v>
      </c>
      <c r="E1304" s="236" t="str">
        <f t="shared" si="1"/>
        <v>#VALUE!</v>
      </c>
      <c r="F1304" s="236" t="str">
        <f t="shared" si="2"/>
        <v>#VALUE!</v>
      </c>
      <c r="G1304" s="236" t="str">
        <f t="shared" si="3"/>
        <v>#VALUE!</v>
      </c>
      <c r="H1304" s="236" t="str">
        <f t="shared" si="4"/>
        <v>#VALUE!</v>
      </c>
      <c r="I1304" s="236" t="str">
        <f t="shared" si="5"/>
        <v>#VALUE!</v>
      </c>
      <c r="J1304" s="236" t="str">
        <f t="shared" si="6"/>
        <v>#VALUE!</v>
      </c>
      <c r="K1304" s="236" t="str">
        <f t="shared" si="7"/>
        <v>#VALUE!</v>
      </c>
      <c r="L1304" s="236" t="str">
        <f t="shared" si="8"/>
        <v>#VALUE!</v>
      </c>
      <c r="M1304" s="236" t="str">
        <f t="shared" si="9"/>
        <v>#VALUE!</v>
      </c>
      <c r="N1304" s="236" t="str">
        <f t="shared" si="10"/>
        <v>#VALUE!</v>
      </c>
      <c r="O1304" s="236" t="str">
        <f t="shared" si="11"/>
        <v>#VALUE!</v>
      </c>
      <c r="P1304" s="237" t="str">
        <f t="shared" si="12"/>
        <v>NO RX</v>
      </c>
      <c r="Q1304" s="237" t="b">
        <v>0</v>
      </c>
      <c r="R1304" s="237" t="str">
        <f t="shared" si="37"/>
        <v>LOW</v>
      </c>
      <c r="S1304" s="238">
        <v>44257.0</v>
      </c>
      <c r="T1304" s="243">
        <f t="shared" si="39"/>
        <v>44539</v>
      </c>
      <c r="U1304" s="237" t="str">
        <f t="shared" si="41"/>
        <v>DUE COMM</v>
      </c>
      <c r="V1304" s="237" t="str">
        <f t="shared" si="16"/>
        <v> </v>
      </c>
      <c r="W1304" s="83"/>
      <c r="X1304" s="83"/>
      <c r="Y1304" s="83"/>
      <c r="Z1304" s="83"/>
      <c r="AA1304" s="83"/>
      <c r="AB1304" s="83"/>
      <c r="AC1304" s="83"/>
      <c r="AD1304" s="83"/>
      <c r="AE1304" s="83"/>
    </row>
    <row r="1305">
      <c r="A1305" s="244">
        <v>14517.0</v>
      </c>
      <c r="B1305" s="245" t="s">
        <v>7736</v>
      </c>
      <c r="C1305" s="231" t="b">
        <v>0</v>
      </c>
      <c r="D1305" s="235" t="s">
        <v>7552</v>
      </c>
      <c r="E1305" s="236" t="str">
        <f t="shared" si="1"/>
        <v>#VALUE!</v>
      </c>
      <c r="F1305" s="236" t="str">
        <f t="shared" si="2"/>
        <v>#VALUE!</v>
      </c>
      <c r="G1305" s="236" t="str">
        <f t="shared" si="3"/>
        <v>#VALUE!</v>
      </c>
      <c r="H1305" s="236" t="str">
        <f t="shared" si="4"/>
        <v>#VALUE!</v>
      </c>
      <c r="I1305" s="236" t="str">
        <f t="shared" si="5"/>
        <v>#VALUE!</v>
      </c>
      <c r="J1305" s="236" t="str">
        <f t="shared" si="6"/>
        <v>#VALUE!</v>
      </c>
      <c r="K1305" s="236" t="str">
        <f t="shared" si="7"/>
        <v>#VALUE!</v>
      </c>
      <c r="L1305" s="236" t="str">
        <f t="shared" si="8"/>
        <v>#VALUE!</v>
      </c>
      <c r="M1305" s="236" t="str">
        <f t="shared" si="9"/>
        <v>#VALUE!</v>
      </c>
      <c r="N1305" s="236" t="str">
        <f t="shared" si="10"/>
        <v>#VALUE!</v>
      </c>
      <c r="O1305" s="236" t="str">
        <f t="shared" si="11"/>
        <v>#VALUE!</v>
      </c>
      <c r="P1305" s="237" t="str">
        <f t="shared" si="12"/>
        <v>NO RX</v>
      </c>
      <c r="Q1305" s="237" t="b">
        <v>0</v>
      </c>
      <c r="R1305" s="237" t="str">
        <f t="shared" si="37"/>
        <v>LOW</v>
      </c>
      <c r="S1305" s="238"/>
      <c r="T1305" s="238" t="str">
        <f t="shared" si="39"/>
        <v>  -  </v>
      </c>
      <c r="U1305" s="237" t="str">
        <f t="shared" si="41"/>
        <v>DUE COMM</v>
      </c>
      <c r="V1305" s="237" t="str">
        <f t="shared" si="16"/>
        <v> </v>
      </c>
      <c r="W1305" s="83"/>
      <c r="X1305" s="83"/>
      <c r="Y1305" s="83"/>
      <c r="Z1305" s="83"/>
      <c r="AA1305" s="83"/>
      <c r="AB1305" s="83"/>
      <c r="AC1305" s="83"/>
      <c r="AD1305" s="83"/>
      <c r="AE1305" s="83"/>
    </row>
    <row r="1306">
      <c r="A1306" s="244">
        <v>14518.0</v>
      </c>
      <c r="B1306" s="245" t="s">
        <v>7777</v>
      </c>
      <c r="C1306" s="230" t="b">
        <v>0</v>
      </c>
      <c r="D1306" s="235" t="s">
        <v>7552</v>
      </c>
      <c r="E1306" s="236" t="str">
        <f t="shared" si="1"/>
        <v>#VALUE!</v>
      </c>
      <c r="F1306" s="236" t="str">
        <f t="shared" si="2"/>
        <v>#VALUE!</v>
      </c>
      <c r="G1306" s="236" t="str">
        <f t="shared" si="3"/>
        <v>#VALUE!</v>
      </c>
      <c r="H1306" s="236" t="str">
        <f t="shared" si="4"/>
        <v>#VALUE!</v>
      </c>
      <c r="I1306" s="236" t="str">
        <f t="shared" si="5"/>
        <v>#VALUE!</v>
      </c>
      <c r="J1306" s="236" t="str">
        <f t="shared" si="6"/>
        <v>#VALUE!</v>
      </c>
      <c r="K1306" s="236" t="str">
        <f t="shared" si="7"/>
        <v>#VALUE!</v>
      </c>
      <c r="L1306" s="236" t="str">
        <f t="shared" si="8"/>
        <v>#VALUE!</v>
      </c>
      <c r="M1306" s="236" t="str">
        <f t="shared" si="9"/>
        <v>OPI RX</v>
      </c>
      <c r="N1306" s="236" t="str">
        <f t="shared" si="10"/>
        <v>#VALUE!</v>
      </c>
      <c r="O1306" s="236" t="str">
        <f t="shared" si="11"/>
        <v>#VALUE!</v>
      </c>
      <c r="P1306" s="237" t="str">
        <f t="shared" si="12"/>
        <v>OPIOIDS</v>
      </c>
      <c r="Q1306" s="237" t="b">
        <v>0</v>
      </c>
      <c r="R1306" s="237" t="str">
        <f t="shared" si="37"/>
        <v>LOW</v>
      </c>
      <c r="S1306" s="238"/>
      <c r="T1306" s="238" t="str">
        <f t="shared" si="39"/>
        <v>  -  </v>
      </c>
      <c r="U1306" s="237" t="str">
        <f t="shared" si="41"/>
        <v>DUE COMM</v>
      </c>
      <c r="V1306" s="237" t="str">
        <f t="shared" si="16"/>
        <v> </v>
      </c>
      <c r="W1306" s="83"/>
      <c r="X1306" s="83"/>
      <c r="Y1306" s="83"/>
      <c r="Z1306" s="83"/>
      <c r="AA1306" s="83"/>
      <c r="AB1306" s="83"/>
      <c r="AC1306" s="83"/>
      <c r="AD1306" s="83"/>
      <c r="AE1306" s="83"/>
    </row>
    <row r="1307">
      <c r="A1307" s="244">
        <v>14519.0</v>
      </c>
      <c r="B1307" s="234" t="s">
        <v>8001</v>
      </c>
      <c r="C1307" s="230" t="b">
        <v>1</v>
      </c>
      <c r="D1307" s="243">
        <v>44439.0</v>
      </c>
      <c r="E1307" s="236" t="str">
        <f t="shared" si="1"/>
        <v>#VALUE!</v>
      </c>
      <c r="F1307" s="236" t="str">
        <f t="shared" si="2"/>
        <v>#VALUE!</v>
      </c>
      <c r="G1307" s="236" t="str">
        <f t="shared" si="3"/>
        <v>#VALUE!</v>
      </c>
      <c r="H1307" s="236" t="str">
        <f t="shared" si="4"/>
        <v>#VALUE!</v>
      </c>
      <c r="I1307" s="236" t="str">
        <f t="shared" si="5"/>
        <v>#VALUE!</v>
      </c>
      <c r="J1307" s="236" t="str">
        <f t="shared" si="6"/>
        <v>#VALUE!</v>
      </c>
      <c r="K1307" s="236" t="str">
        <f t="shared" si="7"/>
        <v>#VALUE!</v>
      </c>
      <c r="L1307" s="236" t="str">
        <f t="shared" si="8"/>
        <v>#VALUE!</v>
      </c>
      <c r="M1307" s="236" t="str">
        <f t="shared" si="9"/>
        <v>#VALUE!</v>
      </c>
      <c r="N1307" s="236" t="str">
        <f t="shared" si="10"/>
        <v>#VALUE!</v>
      </c>
      <c r="O1307" s="236" t="str">
        <f t="shared" si="11"/>
        <v>#VALUE!</v>
      </c>
      <c r="P1307" s="237" t="str">
        <f t="shared" si="12"/>
        <v>NO RX</v>
      </c>
      <c r="Q1307" s="237" t="b">
        <v>0</v>
      </c>
      <c r="R1307" s="237" t="str">
        <f t="shared" si="37"/>
        <v>LOW</v>
      </c>
      <c r="S1307" s="238"/>
      <c r="T1307" s="243">
        <f t="shared" si="39"/>
        <v>44439</v>
      </c>
      <c r="U1307" s="237" t="str">
        <f t="shared" si="41"/>
        <v>DUE COMM</v>
      </c>
      <c r="V1307" s="237" t="str">
        <f t="shared" si="16"/>
        <v> </v>
      </c>
      <c r="W1307" s="83"/>
      <c r="X1307" s="83"/>
      <c r="Y1307" s="83"/>
      <c r="Z1307" s="83"/>
      <c r="AA1307" s="83"/>
      <c r="AB1307" s="83"/>
      <c r="AC1307" s="83"/>
      <c r="AD1307" s="83"/>
      <c r="AE1307" s="83"/>
    </row>
    <row r="1308">
      <c r="A1308" s="244">
        <v>14520.0</v>
      </c>
      <c r="B1308" s="246" t="s">
        <v>7939</v>
      </c>
      <c r="C1308" s="230" t="b">
        <v>1</v>
      </c>
      <c r="D1308" s="235">
        <v>44587.0</v>
      </c>
      <c r="E1308" s="236" t="str">
        <f t="shared" si="1"/>
        <v>#VALUE!</v>
      </c>
      <c r="F1308" s="236" t="str">
        <f t="shared" si="2"/>
        <v>#VALUE!</v>
      </c>
      <c r="G1308" s="236" t="str">
        <f t="shared" si="3"/>
        <v>#VALUE!</v>
      </c>
      <c r="H1308" s="236" t="str">
        <f t="shared" si="4"/>
        <v>OPI RX</v>
      </c>
      <c r="I1308" s="236" t="str">
        <f t="shared" si="5"/>
        <v>#VALUE!</v>
      </c>
      <c r="J1308" s="236" t="str">
        <f t="shared" si="6"/>
        <v>#VALUE!</v>
      </c>
      <c r="K1308" s="236" t="str">
        <f t="shared" si="7"/>
        <v>#VALUE!</v>
      </c>
      <c r="L1308" s="236" t="str">
        <f t="shared" si="8"/>
        <v>#VALUE!</v>
      </c>
      <c r="M1308" s="236" t="str">
        <f t="shared" si="9"/>
        <v>#VALUE!</v>
      </c>
      <c r="N1308" s="236" t="str">
        <f t="shared" si="10"/>
        <v>#VALUE!</v>
      </c>
      <c r="O1308" s="236" t="str">
        <f t="shared" si="11"/>
        <v>#VALUE!</v>
      </c>
      <c r="P1308" s="237" t="str">
        <f t="shared" si="12"/>
        <v>OPIOIDS</v>
      </c>
      <c r="Q1308" s="237" t="b">
        <v>1</v>
      </c>
      <c r="R1308" s="237" t="str">
        <f t="shared" si="37"/>
        <v>HIGH</v>
      </c>
      <c r="S1308" s="238"/>
      <c r="T1308" s="243">
        <f t="shared" si="39"/>
        <v>44587</v>
      </c>
      <c r="U1308" s="237" t="str">
        <f t="shared" si="41"/>
        <v>DUE COMM</v>
      </c>
      <c r="V1308" s="237" t="str">
        <f t="shared" si="16"/>
        <v> </v>
      </c>
      <c r="W1308" s="83"/>
      <c r="X1308" s="83"/>
      <c r="Y1308" s="83"/>
      <c r="Z1308" s="83"/>
      <c r="AA1308" s="83"/>
      <c r="AB1308" s="83"/>
      <c r="AC1308" s="83"/>
      <c r="AD1308" s="83"/>
      <c r="AE1308" s="83"/>
    </row>
    <row r="1309">
      <c r="A1309" s="233">
        <v>14521.0</v>
      </c>
      <c r="B1309" s="234" t="s">
        <v>8002</v>
      </c>
      <c r="C1309" s="230" t="b">
        <v>1</v>
      </c>
      <c r="D1309" s="243">
        <v>44494.0</v>
      </c>
      <c r="E1309" s="236" t="str">
        <f t="shared" si="1"/>
        <v>#VALUE!</v>
      </c>
      <c r="F1309" s="236" t="str">
        <f t="shared" si="2"/>
        <v>OPI RX</v>
      </c>
      <c r="G1309" s="236" t="str">
        <f t="shared" si="3"/>
        <v>#VALUE!</v>
      </c>
      <c r="H1309" s="236" t="str">
        <f t="shared" si="4"/>
        <v>OPI RX</v>
      </c>
      <c r="I1309" s="236" t="str">
        <f t="shared" si="5"/>
        <v>#VALUE!</v>
      </c>
      <c r="J1309" s="236" t="str">
        <f t="shared" si="6"/>
        <v>#VALUE!</v>
      </c>
      <c r="K1309" s="236" t="str">
        <f t="shared" si="7"/>
        <v>#VALUE!</v>
      </c>
      <c r="L1309" s="236" t="str">
        <f t="shared" si="8"/>
        <v>#VALUE!</v>
      </c>
      <c r="M1309" s="236" t="str">
        <f t="shared" si="9"/>
        <v>#VALUE!</v>
      </c>
      <c r="N1309" s="236" t="str">
        <f t="shared" si="10"/>
        <v>#VALUE!</v>
      </c>
      <c r="O1309" s="236" t="str">
        <f t="shared" si="11"/>
        <v>#VALUE!</v>
      </c>
      <c r="P1309" s="237" t="str">
        <f t="shared" si="12"/>
        <v>OPIOIDS</v>
      </c>
      <c r="Q1309" s="237" t="b">
        <v>1</v>
      </c>
      <c r="R1309" s="237" t="str">
        <f t="shared" si="37"/>
        <v>HIGH</v>
      </c>
      <c r="S1309" s="238">
        <v>44247.0</v>
      </c>
      <c r="T1309" s="243">
        <f t="shared" si="39"/>
        <v>44494</v>
      </c>
      <c r="U1309" s="237" t="str">
        <f t="shared" si="41"/>
        <v>DUE COMM</v>
      </c>
      <c r="V1309" s="237" t="str">
        <f t="shared" si="16"/>
        <v> </v>
      </c>
      <c r="W1309" s="83"/>
      <c r="X1309" s="83"/>
      <c r="Y1309" s="83"/>
      <c r="Z1309" s="83"/>
      <c r="AA1309" s="83"/>
      <c r="AB1309" s="83"/>
      <c r="AC1309" s="83"/>
      <c r="AD1309" s="83"/>
      <c r="AE1309" s="83"/>
    </row>
    <row r="1310">
      <c r="A1310" s="244">
        <v>14525.0</v>
      </c>
      <c r="B1310" s="239" t="s">
        <v>7552</v>
      </c>
      <c r="C1310" s="231" t="b">
        <v>0</v>
      </c>
      <c r="D1310" s="235" t="s">
        <v>7552</v>
      </c>
      <c r="E1310" s="236" t="str">
        <f t="shared" si="1"/>
        <v>#VALUE!</v>
      </c>
      <c r="F1310" s="236" t="str">
        <f t="shared" si="2"/>
        <v>#VALUE!</v>
      </c>
      <c r="G1310" s="236" t="str">
        <f t="shared" si="3"/>
        <v>#VALUE!</v>
      </c>
      <c r="H1310" s="236" t="str">
        <f t="shared" si="4"/>
        <v>#VALUE!</v>
      </c>
      <c r="I1310" s="236" t="str">
        <f t="shared" si="5"/>
        <v>#VALUE!</v>
      </c>
      <c r="J1310" s="236" t="str">
        <f t="shared" si="6"/>
        <v>#VALUE!</v>
      </c>
      <c r="K1310" s="236" t="str">
        <f t="shared" si="7"/>
        <v>#VALUE!</v>
      </c>
      <c r="L1310" s="236" t="str">
        <f t="shared" si="8"/>
        <v>#VALUE!</v>
      </c>
      <c r="M1310" s="236" t="str">
        <f t="shared" si="9"/>
        <v>#VALUE!</v>
      </c>
      <c r="N1310" s="236" t="str">
        <f t="shared" si="10"/>
        <v>#VALUE!</v>
      </c>
      <c r="O1310" s="236" t="str">
        <f t="shared" si="11"/>
        <v>#VALUE!</v>
      </c>
      <c r="P1310" s="237" t="str">
        <f t="shared" si="12"/>
        <v>NO RX</v>
      </c>
      <c r="Q1310" s="237" t="b">
        <v>0</v>
      </c>
      <c r="R1310" s="237" t="str">
        <f t="shared" si="37"/>
        <v>LOW</v>
      </c>
      <c r="S1310" s="238"/>
      <c r="T1310" s="238" t="str">
        <f t="shared" si="39"/>
        <v>  -  </v>
      </c>
      <c r="U1310" s="237" t="str">
        <f t="shared" si="41"/>
        <v>DUE COMM</v>
      </c>
      <c r="V1310" s="237" t="str">
        <f t="shared" si="16"/>
        <v> </v>
      </c>
      <c r="W1310" s="83"/>
      <c r="X1310" s="83"/>
      <c r="Y1310" s="83"/>
      <c r="Z1310" s="83"/>
      <c r="AA1310" s="83"/>
      <c r="AB1310" s="83"/>
      <c r="AC1310" s="83"/>
      <c r="AD1310" s="83"/>
      <c r="AE1310" s="83"/>
    </row>
    <row r="1311">
      <c r="A1311" s="233">
        <v>14526.0</v>
      </c>
      <c r="B1311" s="234" t="s">
        <v>7577</v>
      </c>
      <c r="C1311" s="231" t="b">
        <v>1</v>
      </c>
      <c r="D1311" s="243">
        <v>44494.0</v>
      </c>
      <c r="E1311" s="236" t="str">
        <f t="shared" si="1"/>
        <v>#VALUE!</v>
      </c>
      <c r="F1311" s="236" t="str">
        <f t="shared" si="2"/>
        <v>#VALUE!</v>
      </c>
      <c r="G1311" s="236" t="str">
        <f t="shared" si="3"/>
        <v>#VALUE!</v>
      </c>
      <c r="H1311" s="236" t="str">
        <f t="shared" si="4"/>
        <v>#VALUE!</v>
      </c>
      <c r="I1311" s="236" t="str">
        <f t="shared" si="5"/>
        <v>#VALUE!</v>
      </c>
      <c r="J1311" s="236" t="str">
        <f t="shared" si="6"/>
        <v>#VALUE!</v>
      </c>
      <c r="K1311" s="236" t="str">
        <f t="shared" si="7"/>
        <v>#VALUE!</v>
      </c>
      <c r="L1311" s="236" t="str">
        <f t="shared" si="8"/>
        <v>#VALUE!</v>
      </c>
      <c r="M1311" s="236" t="str">
        <f t="shared" si="9"/>
        <v>OPI RX</v>
      </c>
      <c r="N1311" s="236" t="str">
        <f t="shared" si="10"/>
        <v>#VALUE!</v>
      </c>
      <c r="O1311" s="236" t="str">
        <f t="shared" si="11"/>
        <v>#VALUE!</v>
      </c>
      <c r="P1311" s="237" t="str">
        <f t="shared" si="12"/>
        <v>OPIOIDS</v>
      </c>
      <c r="Q1311" s="234" t="b">
        <v>0</v>
      </c>
      <c r="R1311" s="237" t="str">
        <f t="shared" si="37"/>
        <v>LOW</v>
      </c>
      <c r="S1311" s="238">
        <v>44256.0</v>
      </c>
      <c r="T1311" s="243">
        <f t="shared" si="39"/>
        <v>44494</v>
      </c>
      <c r="U1311" s="237" t="str">
        <f t="shared" si="41"/>
        <v>DUE COMM</v>
      </c>
      <c r="V1311" s="237" t="str">
        <f t="shared" si="16"/>
        <v> </v>
      </c>
      <c r="W1311" s="83"/>
      <c r="X1311" s="83"/>
      <c r="Y1311" s="83"/>
      <c r="Z1311" s="83"/>
      <c r="AA1311" s="83"/>
      <c r="AB1311" s="83"/>
      <c r="AC1311" s="83"/>
      <c r="AD1311" s="83"/>
      <c r="AE1311" s="83"/>
    </row>
    <row r="1312">
      <c r="A1312" s="244">
        <v>14537.0</v>
      </c>
      <c r="B1312" s="239" t="s">
        <v>7552</v>
      </c>
      <c r="C1312" s="231" t="b">
        <v>1</v>
      </c>
      <c r="D1312" s="243">
        <v>44442.0</v>
      </c>
      <c r="E1312" s="236" t="str">
        <f t="shared" si="1"/>
        <v>#VALUE!</v>
      </c>
      <c r="F1312" s="236" t="str">
        <f t="shared" si="2"/>
        <v>#VALUE!</v>
      </c>
      <c r="G1312" s="236" t="str">
        <f t="shared" si="3"/>
        <v>#VALUE!</v>
      </c>
      <c r="H1312" s="236" t="str">
        <f t="shared" si="4"/>
        <v>#VALUE!</v>
      </c>
      <c r="I1312" s="236" t="str">
        <f t="shared" si="5"/>
        <v>#VALUE!</v>
      </c>
      <c r="J1312" s="236" t="str">
        <f t="shared" si="6"/>
        <v>#VALUE!</v>
      </c>
      <c r="K1312" s="236" t="str">
        <f t="shared" si="7"/>
        <v>#VALUE!</v>
      </c>
      <c r="L1312" s="236" t="str">
        <f t="shared" si="8"/>
        <v>#VALUE!</v>
      </c>
      <c r="M1312" s="236" t="str">
        <f t="shared" si="9"/>
        <v>#VALUE!</v>
      </c>
      <c r="N1312" s="236" t="str">
        <f t="shared" si="10"/>
        <v>#VALUE!</v>
      </c>
      <c r="O1312" s="236" t="str">
        <f t="shared" si="11"/>
        <v>#VALUE!</v>
      </c>
      <c r="P1312" s="237" t="str">
        <f t="shared" si="12"/>
        <v>NO RX</v>
      </c>
      <c r="Q1312" s="237" t="b">
        <v>0</v>
      </c>
      <c r="R1312" s="237" t="str">
        <f t="shared" si="37"/>
        <v>LOW</v>
      </c>
      <c r="S1312" s="238"/>
      <c r="T1312" s="243">
        <f t="shared" si="39"/>
        <v>44442</v>
      </c>
      <c r="U1312" s="237" t="str">
        <f t="shared" si="41"/>
        <v>DUE COMM</v>
      </c>
      <c r="V1312" s="237" t="str">
        <f t="shared" si="16"/>
        <v> </v>
      </c>
      <c r="W1312" s="83"/>
      <c r="X1312" s="83"/>
      <c r="Y1312" s="83"/>
      <c r="Z1312" s="83"/>
      <c r="AA1312" s="83"/>
      <c r="AB1312" s="83"/>
      <c r="AC1312" s="83"/>
      <c r="AD1312" s="83"/>
      <c r="AE1312" s="83"/>
    </row>
    <row r="1313">
      <c r="A1313" s="244">
        <v>14541.0</v>
      </c>
      <c r="B1313" s="245" t="s">
        <v>7566</v>
      </c>
      <c r="C1313" s="231" t="b">
        <v>1</v>
      </c>
      <c r="D1313" s="243">
        <v>44533.0</v>
      </c>
      <c r="E1313" s="236" t="str">
        <f t="shared" si="1"/>
        <v>#VALUE!</v>
      </c>
      <c r="F1313" s="236" t="str">
        <f t="shared" si="2"/>
        <v>OPI RX</v>
      </c>
      <c r="G1313" s="236" t="str">
        <f t="shared" si="3"/>
        <v>#VALUE!</v>
      </c>
      <c r="H1313" s="236" t="str">
        <f t="shared" si="4"/>
        <v>#VALUE!</v>
      </c>
      <c r="I1313" s="236" t="str">
        <f t="shared" si="5"/>
        <v>#VALUE!</v>
      </c>
      <c r="J1313" s="236" t="str">
        <f t="shared" si="6"/>
        <v>#VALUE!</v>
      </c>
      <c r="K1313" s="236" t="str">
        <f t="shared" si="7"/>
        <v>#VALUE!</v>
      </c>
      <c r="L1313" s="236" t="str">
        <f t="shared" si="8"/>
        <v>#VALUE!</v>
      </c>
      <c r="M1313" s="236" t="str">
        <f t="shared" si="9"/>
        <v>#VALUE!</v>
      </c>
      <c r="N1313" s="236" t="str">
        <f t="shared" si="10"/>
        <v>#VALUE!</v>
      </c>
      <c r="O1313" s="236" t="str">
        <f t="shared" si="11"/>
        <v>#VALUE!</v>
      </c>
      <c r="P1313" s="237" t="str">
        <f t="shared" si="12"/>
        <v>OPIOIDS</v>
      </c>
      <c r="Q1313" s="237" t="b">
        <v>0</v>
      </c>
      <c r="R1313" s="237" t="str">
        <f t="shared" si="37"/>
        <v>LOW</v>
      </c>
      <c r="S1313" s="238">
        <v>44263.0</v>
      </c>
      <c r="T1313" s="243">
        <f t="shared" si="39"/>
        <v>44533</v>
      </c>
      <c r="U1313" s="237" t="str">
        <f t="shared" si="41"/>
        <v>DUE COMM</v>
      </c>
      <c r="V1313" s="237" t="str">
        <f t="shared" si="16"/>
        <v> </v>
      </c>
      <c r="W1313" s="83"/>
      <c r="X1313" s="83"/>
      <c r="Y1313" s="83"/>
      <c r="Z1313" s="83"/>
      <c r="AA1313" s="83"/>
      <c r="AB1313" s="83"/>
      <c r="AC1313" s="83"/>
      <c r="AD1313" s="83"/>
      <c r="AE1313" s="83"/>
    </row>
    <row r="1314">
      <c r="A1314" s="244">
        <v>14543.0</v>
      </c>
      <c r="B1314" s="234" t="s">
        <v>8003</v>
      </c>
      <c r="C1314" s="231" t="b">
        <v>1</v>
      </c>
      <c r="D1314" s="243">
        <v>44405.0</v>
      </c>
      <c r="E1314" s="236" t="str">
        <f t="shared" si="1"/>
        <v>OPI RX</v>
      </c>
      <c r="F1314" s="236" t="str">
        <f t="shared" si="2"/>
        <v>#VALUE!</v>
      </c>
      <c r="G1314" s="236" t="str">
        <f t="shared" si="3"/>
        <v>#VALUE!</v>
      </c>
      <c r="H1314" s="236" t="str">
        <f t="shared" si="4"/>
        <v>#VALUE!</v>
      </c>
      <c r="I1314" s="236" t="str">
        <f t="shared" si="5"/>
        <v>#VALUE!</v>
      </c>
      <c r="J1314" s="236" t="str">
        <f t="shared" si="6"/>
        <v>#VALUE!</v>
      </c>
      <c r="K1314" s="236" t="str">
        <f t="shared" si="7"/>
        <v>#VALUE!</v>
      </c>
      <c r="L1314" s="236" t="str">
        <f t="shared" si="8"/>
        <v>#VALUE!</v>
      </c>
      <c r="M1314" s="236" t="str">
        <f t="shared" si="9"/>
        <v>OPI RX</v>
      </c>
      <c r="N1314" s="236" t="str">
        <f t="shared" si="10"/>
        <v>#VALUE!</v>
      </c>
      <c r="O1314" s="236" t="str">
        <f t="shared" si="11"/>
        <v>#VALUE!</v>
      </c>
      <c r="P1314" s="237" t="str">
        <f t="shared" si="12"/>
        <v>OPIOIDS</v>
      </c>
      <c r="Q1314" s="237" t="b">
        <v>1</v>
      </c>
      <c r="R1314" s="237" t="str">
        <f t="shared" si="37"/>
        <v>HIGH</v>
      </c>
      <c r="S1314" s="238"/>
      <c r="T1314" s="243">
        <f t="shared" si="39"/>
        <v>44405</v>
      </c>
      <c r="U1314" s="237" t="str">
        <f t="shared" si="41"/>
        <v>DUE COMM</v>
      </c>
      <c r="V1314" s="237" t="str">
        <f t="shared" si="16"/>
        <v> </v>
      </c>
      <c r="W1314" s="83"/>
      <c r="X1314" s="83"/>
      <c r="Y1314" s="83"/>
      <c r="Z1314" s="83"/>
      <c r="AA1314" s="83"/>
      <c r="AB1314" s="83"/>
      <c r="AC1314" s="83"/>
      <c r="AD1314" s="83"/>
      <c r="AE1314" s="83"/>
    </row>
    <row r="1315">
      <c r="A1315" s="244">
        <v>14549.0</v>
      </c>
      <c r="B1315" s="245" t="s">
        <v>8004</v>
      </c>
      <c r="C1315" s="231" t="b">
        <v>0</v>
      </c>
      <c r="D1315" s="235" t="s">
        <v>7552</v>
      </c>
      <c r="E1315" s="236" t="str">
        <f t="shared" si="1"/>
        <v>#VALUE!</v>
      </c>
      <c r="F1315" s="236" t="str">
        <f t="shared" si="2"/>
        <v>#VALUE!</v>
      </c>
      <c r="G1315" s="236" t="str">
        <f t="shared" si="3"/>
        <v>OPI RX</v>
      </c>
      <c r="H1315" s="236" t="str">
        <f t="shared" si="4"/>
        <v>#VALUE!</v>
      </c>
      <c r="I1315" s="236" t="str">
        <f t="shared" si="5"/>
        <v>#VALUE!</v>
      </c>
      <c r="J1315" s="236" t="str">
        <f t="shared" si="6"/>
        <v>#VALUE!</v>
      </c>
      <c r="K1315" s="236" t="str">
        <f t="shared" si="7"/>
        <v>#VALUE!</v>
      </c>
      <c r="L1315" s="236" t="str">
        <f t="shared" si="8"/>
        <v>#VALUE!</v>
      </c>
      <c r="M1315" s="236" t="str">
        <f t="shared" si="9"/>
        <v>#VALUE!</v>
      </c>
      <c r="N1315" s="236" t="str">
        <f t="shared" si="10"/>
        <v>#VALUE!</v>
      </c>
      <c r="O1315" s="236" t="str">
        <f t="shared" si="11"/>
        <v>#VALUE!</v>
      </c>
      <c r="P1315" s="237" t="str">
        <f t="shared" si="12"/>
        <v>OPIOIDS</v>
      </c>
      <c r="Q1315" s="237" t="b">
        <v>0</v>
      </c>
      <c r="R1315" s="237" t="str">
        <f t="shared" si="37"/>
        <v>LOW</v>
      </c>
      <c r="S1315" s="238"/>
      <c r="T1315" s="238" t="str">
        <f t="shared" si="39"/>
        <v>  -  </v>
      </c>
      <c r="U1315" s="237" t="str">
        <f t="shared" si="41"/>
        <v>DUE COMM</v>
      </c>
      <c r="V1315" s="237" t="str">
        <f t="shared" si="16"/>
        <v> </v>
      </c>
      <c r="W1315" s="83"/>
      <c r="X1315" s="83"/>
      <c r="Y1315" s="83"/>
      <c r="Z1315" s="83"/>
      <c r="AA1315" s="83"/>
      <c r="AB1315" s="83"/>
      <c r="AC1315" s="83"/>
      <c r="AD1315" s="83"/>
      <c r="AE1315" s="83"/>
    </row>
    <row r="1316">
      <c r="A1316" s="244">
        <v>14551.0</v>
      </c>
      <c r="B1316" s="234" t="s">
        <v>7705</v>
      </c>
      <c r="C1316" s="230" t="b">
        <v>0</v>
      </c>
      <c r="D1316" s="235" t="s">
        <v>7552</v>
      </c>
      <c r="E1316" s="236" t="str">
        <f t="shared" si="1"/>
        <v>#VALUE!</v>
      </c>
      <c r="F1316" s="236" t="str">
        <f t="shared" si="2"/>
        <v>#VALUE!</v>
      </c>
      <c r="G1316" s="236" t="str">
        <f t="shared" si="3"/>
        <v>#VALUE!</v>
      </c>
      <c r="H1316" s="236" t="str">
        <f t="shared" si="4"/>
        <v>#VALUE!</v>
      </c>
      <c r="I1316" s="236" t="str">
        <f t="shared" si="5"/>
        <v>#VALUE!</v>
      </c>
      <c r="J1316" s="236" t="str">
        <f t="shared" si="6"/>
        <v>#VALUE!</v>
      </c>
      <c r="K1316" s="236" t="str">
        <f t="shared" si="7"/>
        <v>#VALUE!</v>
      </c>
      <c r="L1316" s="236" t="str">
        <f t="shared" si="8"/>
        <v>#VALUE!</v>
      </c>
      <c r="M1316" s="236" t="str">
        <f t="shared" si="9"/>
        <v>#VALUE!</v>
      </c>
      <c r="N1316" s="236" t="str">
        <f t="shared" si="10"/>
        <v>#VALUE!</v>
      </c>
      <c r="O1316" s="236" t="str">
        <f t="shared" si="11"/>
        <v>#VALUE!</v>
      </c>
      <c r="P1316" s="237" t="str">
        <f t="shared" si="12"/>
        <v>NO RX</v>
      </c>
      <c r="Q1316" s="237" t="b">
        <v>0</v>
      </c>
      <c r="R1316" s="237" t="str">
        <f t="shared" si="37"/>
        <v>LOW</v>
      </c>
      <c r="S1316" s="238"/>
      <c r="T1316" s="238" t="str">
        <f t="shared" si="39"/>
        <v>  -  </v>
      </c>
      <c r="U1316" s="237" t="str">
        <f t="shared" si="41"/>
        <v>DUE COMM</v>
      </c>
      <c r="V1316" s="237" t="str">
        <f t="shared" si="16"/>
        <v> </v>
      </c>
      <c r="W1316" s="83"/>
      <c r="X1316" s="83"/>
      <c r="Y1316" s="83"/>
      <c r="Z1316" s="83"/>
      <c r="AA1316" s="83"/>
      <c r="AB1316" s="83"/>
      <c r="AC1316" s="83"/>
      <c r="AD1316" s="83"/>
      <c r="AE1316" s="83"/>
    </row>
    <row r="1317">
      <c r="A1317" s="244">
        <v>14554.0</v>
      </c>
      <c r="B1317" s="245" t="s">
        <v>8005</v>
      </c>
      <c r="C1317" s="231" t="b">
        <v>1</v>
      </c>
      <c r="D1317" s="243">
        <v>44467.0</v>
      </c>
      <c r="E1317" s="236" t="str">
        <f t="shared" si="1"/>
        <v>#VALUE!</v>
      </c>
      <c r="F1317" s="236" t="str">
        <f t="shared" si="2"/>
        <v>OPI RX</v>
      </c>
      <c r="G1317" s="236" t="str">
        <f t="shared" si="3"/>
        <v>#VALUE!</v>
      </c>
      <c r="H1317" s="236" t="str">
        <f t="shared" si="4"/>
        <v>#VALUE!</v>
      </c>
      <c r="I1317" s="236" t="str">
        <f t="shared" si="5"/>
        <v>#VALUE!</v>
      </c>
      <c r="J1317" s="236" t="str">
        <f t="shared" si="6"/>
        <v>#VALUE!</v>
      </c>
      <c r="K1317" s="236" t="str">
        <f t="shared" si="7"/>
        <v>#VALUE!</v>
      </c>
      <c r="L1317" s="236" t="str">
        <f t="shared" si="8"/>
        <v>#VALUE!</v>
      </c>
      <c r="M1317" s="236" t="str">
        <f t="shared" si="9"/>
        <v>#VALUE!</v>
      </c>
      <c r="N1317" s="236" t="str">
        <f t="shared" si="10"/>
        <v>#VALUE!</v>
      </c>
      <c r="O1317" s="236" t="str">
        <f t="shared" si="11"/>
        <v>#VALUE!</v>
      </c>
      <c r="P1317" s="237" t="str">
        <f t="shared" si="12"/>
        <v>OPIOIDS</v>
      </c>
      <c r="Q1317" s="237" t="b">
        <v>1</v>
      </c>
      <c r="R1317" s="237" t="str">
        <f t="shared" si="37"/>
        <v>HIGH</v>
      </c>
      <c r="S1317" s="238">
        <v>44263.0</v>
      </c>
      <c r="T1317" s="243">
        <f t="shared" si="39"/>
        <v>44467</v>
      </c>
      <c r="U1317" s="237" t="str">
        <f t="shared" si="41"/>
        <v>DUE COMM</v>
      </c>
      <c r="V1317" s="237" t="str">
        <f t="shared" si="16"/>
        <v> </v>
      </c>
      <c r="W1317" s="83"/>
      <c r="X1317" s="83"/>
      <c r="Y1317" s="83"/>
      <c r="Z1317" s="83"/>
      <c r="AA1317" s="83"/>
      <c r="AB1317" s="83"/>
      <c r="AC1317" s="83"/>
      <c r="AD1317" s="83"/>
      <c r="AE1317" s="83"/>
    </row>
    <row r="1318">
      <c r="A1318" s="244">
        <v>14559.0</v>
      </c>
      <c r="B1318" s="239" t="s">
        <v>7552</v>
      </c>
      <c r="C1318" s="231" t="b">
        <v>0</v>
      </c>
      <c r="D1318" s="235" t="s">
        <v>7552</v>
      </c>
      <c r="E1318" s="236" t="str">
        <f t="shared" si="1"/>
        <v>#VALUE!</v>
      </c>
      <c r="F1318" s="236" t="str">
        <f t="shared" si="2"/>
        <v>#VALUE!</v>
      </c>
      <c r="G1318" s="236" t="str">
        <f t="shared" si="3"/>
        <v>#VALUE!</v>
      </c>
      <c r="H1318" s="236" t="str">
        <f t="shared" si="4"/>
        <v>#VALUE!</v>
      </c>
      <c r="I1318" s="236" t="str">
        <f t="shared" si="5"/>
        <v>#VALUE!</v>
      </c>
      <c r="J1318" s="236" t="str">
        <f t="shared" si="6"/>
        <v>#VALUE!</v>
      </c>
      <c r="K1318" s="236" t="str">
        <f t="shared" si="7"/>
        <v>#VALUE!</v>
      </c>
      <c r="L1318" s="236" t="str">
        <f t="shared" si="8"/>
        <v>#VALUE!</v>
      </c>
      <c r="M1318" s="236" t="str">
        <f t="shared" si="9"/>
        <v>#VALUE!</v>
      </c>
      <c r="N1318" s="236" t="str">
        <f t="shared" si="10"/>
        <v>#VALUE!</v>
      </c>
      <c r="O1318" s="236" t="str">
        <f t="shared" si="11"/>
        <v>#VALUE!</v>
      </c>
      <c r="P1318" s="237" t="str">
        <f t="shared" si="12"/>
        <v>NO RX</v>
      </c>
      <c r="Q1318" s="237" t="b">
        <v>0</v>
      </c>
      <c r="R1318" s="237" t="str">
        <f t="shared" si="37"/>
        <v>LOW</v>
      </c>
      <c r="S1318" s="238"/>
      <c r="T1318" s="238" t="str">
        <f t="shared" si="39"/>
        <v>  -  </v>
      </c>
      <c r="U1318" s="237" t="str">
        <f t="shared" si="41"/>
        <v>DUE COMM</v>
      </c>
      <c r="V1318" s="237" t="str">
        <f t="shared" si="16"/>
        <v> </v>
      </c>
      <c r="W1318" s="83"/>
      <c r="X1318" s="83"/>
      <c r="Y1318" s="83"/>
      <c r="Z1318" s="83"/>
      <c r="AA1318" s="83"/>
      <c r="AB1318" s="83"/>
      <c r="AC1318" s="83"/>
      <c r="AD1318" s="83"/>
      <c r="AE1318" s="83"/>
    </row>
    <row r="1319">
      <c r="A1319" s="244">
        <v>14560.0</v>
      </c>
      <c r="B1319" s="245" t="s">
        <v>7566</v>
      </c>
      <c r="C1319" s="231" t="b">
        <v>0</v>
      </c>
      <c r="D1319" s="235" t="s">
        <v>7552</v>
      </c>
      <c r="E1319" s="236" t="str">
        <f t="shared" si="1"/>
        <v>#VALUE!</v>
      </c>
      <c r="F1319" s="236" t="str">
        <f t="shared" si="2"/>
        <v>OPI RX</v>
      </c>
      <c r="G1319" s="236" t="str">
        <f t="shared" si="3"/>
        <v>#VALUE!</v>
      </c>
      <c r="H1319" s="236" t="str">
        <f t="shared" si="4"/>
        <v>#VALUE!</v>
      </c>
      <c r="I1319" s="236" t="str">
        <f t="shared" si="5"/>
        <v>#VALUE!</v>
      </c>
      <c r="J1319" s="236" t="str">
        <f t="shared" si="6"/>
        <v>#VALUE!</v>
      </c>
      <c r="K1319" s="236" t="str">
        <f t="shared" si="7"/>
        <v>#VALUE!</v>
      </c>
      <c r="L1319" s="236" t="str">
        <f t="shared" si="8"/>
        <v>#VALUE!</v>
      </c>
      <c r="M1319" s="236" t="str">
        <f t="shared" si="9"/>
        <v>#VALUE!</v>
      </c>
      <c r="N1319" s="236" t="str">
        <f t="shared" si="10"/>
        <v>#VALUE!</v>
      </c>
      <c r="O1319" s="236" t="str">
        <f t="shared" si="11"/>
        <v>#VALUE!</v>
      </c>
      <c r="P1319" s="237" t="str">
        <f t="shared" si="12"/>
        <v>OPIOIDS</v>
      </c>
      <c r="Q1319" s="237" t="b">
        <v>0</v>
      </c>
      <c r="R1319" s="237" t="str">
        <f t="shared" si="37"/>
        <v>LOW</v>
      </c>
      <c r="S1319" s="238"/>
      <c r="T1319" s="238" t="str">
        <f t="shared" si="39"/>
        <v>  -  </v>
      </c>
      <c r="U1319" s="237" t="str">
        <f t="shared" si="41"/>
        <v>DUE COMM</v>
      </c>
      <c r="V1319" s="237" t="str">
        <f t="shared" si="16"/>
        <v> </v>
      </c>
      <c r="W1319" s="83"/>
      <c r="X1319" s="83"/>
      <c r="Y1319" s="83"/>
      <c r="Z1319" s="83"/>
      <c r="AA1319" s="83"/>
      <c r="AB1319" s="83"/>
      <c r="AC1319" s="83"/>
      <c r="AD1319" s="83"/>
      <c r="AE1319" s="83"/>
    </row>
    <row r="1320">
      <c r="A1320" s="244">
        <v>14567.0</v>
      </c>
      <c r="B1320" s="245" t="s">
        <v>7778</v>
      </c>
      <c r="C1320" s="231" t="b">
        <v>1</v>
      </c>
      <c r="D1320" s="243">
        <v>44483.0</v>
      </c>
      <c r="E1320" s="236" t="str">
        <f t="shared" si="1"/>
        <v>#VALUE!</v>
      </c>
      <c r="F1320" s="236" t="str">
        <f t="shared" si="2"/>
        <v>OPI RX</v>
      </c>
      <c r="G1320" s="236" t="str">
        <f t="shared" si="3"/>
        <v>#VALUE!</v>
      </c>
      <c r="H1320" s="236" t="str">
        <f t="shared" si="4"/>
        <v>#VALUE!</v>
      </c>
      <c r="I1320" s="236" t="str">
        <f t="shared" si="5"/>
        <v>#VALUE!</v>
      </c>
      <c r="J1320" s="236" t="str">
        <f t="shared" si="6"/>
        <v>#VALUE!</v>
      </c>
      <c r="K1320" s="236" t="str">
        <f t="shared" si="7"/>
        <v>#VALUE!</v>
      </c>
      <c r="L1320" s="236" t="str">
        <f t="shared" si="8"/>
        <v>#VALUE!</v>
      </c>
      <c r="M1320" s="236" t="str">
        <f t="shared" si="9"/>
        <v>#VALUE!</v>
      </c>
      <c r="N1320" s="236" t="str">
        <f t="shared" si="10"/>
        <v>#VALUE!</v>
      </c>
      <c r="O1320" s="236" t="str">
        <f t="shared" si="11"/>
        <v>#VALUE!</v>
      </c>
      <c r="P1320" s="237" t="str">
        <f t="shared" si="12"/>
        <v>OPIOIDS</v>
      </c>
      <c r="Q1320" s="237" t="b">
        <v>0</v>
      </c>
      <c r="R1320" s="237" t="str">
        <f t="shared" si="37"/>
        <v>LOW</v>
      </c>
      <c r="S1320" s="238">
        <v>44258.0</v>
      </c>
      <c r="T1320" s="243">
        <f t="shared" si="39"/>
        <v>44483</v>
      </c>
      <c r="U1320" s="237" t="str">
        <f t="shared" si="41"/>
        <v>DUE COMM</v>
      </c>
      <c r="V1320" s="237" t="str">
        <f t="shared" si="16"/>
        <v> </v>
      </c>
      <c r="W1320" s="83"/>
      <c r="X1320" s="83"/>
      <c r="Y1320" s="83"/>
      <c r="Z1320" s="83"/>
      <c r="AA1320" s="83"/>
      <c r="AB1320" s="83"/>
      <c r="AC1320" s="83"/>
      <c r="AD1320" s="83"/>
      <c r="AE1320" s="83"/>
    </row>
    <row r="1321">
      <c r="A1321" s="244">
        <v>14569.0</v>
      </c>
      <c r="B1321" s="245" t="s">
        <v>7576</v>
      </c>
      <c r="C1321" s="231" t="b">
        <v>0</v>
      </c>
      <c r="D1321" s="235" t="s">
        <v>7552</v>
      </c>
      <c r="E1321" s="236" t="str">
        <f t="shared" si="1"/>
        <v>#VALUE!</v>
      </c>
      <c r="F1321" s="236" t="str">
        <f t="shared" si="2"/>
        <v>#VALUE!</v>
      </c>
      <c r="G1321" s="236" t="str">
        <f t="shared" si="3"/>
        <v>#VALUE!</v>
      </c>
      <c r="H1321" s="236" t="str">
        <f t="shared" si="4"/>
        <v>#VALUE!</v>
      </c>
      <c r="I1321" s="236" t="str">
        <f t="shared" si="5"/>
        <v>#VALUE!</v>
      </c>
      <c r="J1321" s="236" t="str">
        <f t="shared" si="6"/>
        <v>#VALUE!</v>
      </c>
      <c r="K1321" s="236" t="str">
        <f t="shared" si="7"/>
        <v>#VALUE!</v>
      </c>
      <c r="L1321" s="236" t="str">
        <f t="shared" si="8"/>
        <v>#VALUE!</v>
      </c>
      <c r="M1321" s="236" t="str">
        <f t="shared" si="9"/>
        <v>#VALUE!</v>
      </c>
      <c r="N1321" s="236" t="str">
        <f t="shared" si="10"/>
        <v>#VALUE!</v>
      </c>
      <c r="O1321" s="236" t="str">
        <f t="shared" si="11"/>
        <v>#VALUE!</v>
      </c>
      <c r="P1321" s="237" t="str">
        <f t="shared" si="12"/>
        <v>NO RX</v>
      </c>
      <c r="Q1321" s="237" t="b">
        <v>0</v>
      </c>
      <c r="R1321" s="237" t="str">
        <f t="shared" si="37"/>
        <v>LOW</v>
      </c>
      <c r="S1321" s="238"/>
      <c r="T1321" s="238" t="str">
        <f t="shared" si="39"/>
        <v>  -  </v>
      </c>
      <c r="U1321" s="237" t="str">
        <f t="shared" si="41"/>
        <v>DUE COMM</v>
      </c>
      <c r="V1321" s="237" t="str">
        <f t="shared" si="16"/>
        <v> </v>
      </c>
      <c r="W1321" s="83"/>
      <c r="X1321" s="83"/>
      <c r="Y1321" s="83"/>
      <c r="Z1321" s="83"/>
      <c r="AA1321" s="83"/>
      <c r="AB1321" s="83"/>
      <c r="AC1321" s="83"/>
      <c r="AD1321" s="83"/>
      <c r="AE1321" s="83"/>
    </row>
    <row r="1322">
      <c r="A1322" s="244">
        <v>14570.0</v>
      </c>
      <c r="B1322" s="245" t="s">
        <v>7736</v>
      </c>
      <c r="C1322" s="230" t="b">
        <v>0</v>
      </c>
      <c r="D1322" s="235" t="s">
        <v>7552</v>
      </c>
      <c r="E1322" s="236" t="str">
        <f t="shared" si="1"/>
        <v>#VALUE!</v>
      </c>
      <c r="F1322" s="236" t="str">
        <f t="shared" si="2"/>
        <v>#VALUE!</v>
      </c>
      <c r="G1322" s="236" t="str">
        <f t="shared" si="3"/>
        <v>#VALUE!</v>
      </c>
      <c r="H1322" s="236" t="str">
        <f t="shared" si="4"/>
        <v>#VALUE!</v>
      </c>
      <c r="I1322" s="236" t="str">
        <f t="shared" si="5"/>
        <v>#VALUE!</v>
      </c>
      <c r="J1322" s="236" t="str">
        <f t="shared" si="6"/>
        <v>#VALUE!</v>
      </c>
      <c r="K1322" s="236" t="str">
        <f t="shared" si="7"/>
        <v>#VALUE!</v>
      </c>
      <c r="L1322" s="236" t="str">
        <f t="shared" si="8"/>
        <v>#VALUE!</v>
      </c>
      <c r="M1322" s="236" t="str">
        <f t="shared" si="9"/>
        <v>#VALUE!</v>
      </c>
      <c r="N1322" s="236" t="str">
        <f t="shared" si="10"/>
        <v>#VALUE!</v>
      </c>
      <c r="O1322" s="236" t="str">
        <f t="shared" si="11"/>
        <v>#VALUE!</v>
      </c>
      <c r="P1322" s="237" t="str">
        <f t="shared" si="12"/>
        <v>NO RX</v>
      </c>
      <c r="Q1322" s="237" t="b">
        <v>0</v>
      </c>
      <c r="R1322" s="237" t="str">
        <f t="shared" si="37"/>
        <v>LOW</v>
      </c>
      <c r="S1322" s="238"/>
      <c r="T1322" s="238" t="str">
        <f t="shared" si="39"/>
        <v>  -  </v>
      </c>
      <c r="U1322" s="237" t="str">
        <f t="shared" si="41"/>
        <v>DUE COMM</v>
      </c>
      <c r="V1322" s="237" t="str">
        <f t="shared" si="16"/>
        <v> </v>
      </c>
      <c r="W1322" s="83"/>
      <c r="X1322" s="83"/>
      <c r="Y1322" s="83"/>
      <c r="Z1322" s="83"/>
      <c r="AA1322" s="83"/>
      <c r="AB1322" s="83"/>
      <c r="AC1322" s="83"/>
      <c r="AD1322" s="83"/>
      <c r="AE1322" s="83"/>
    </row>
    <row r="1323">
      <c r="A1323" s="244">
        <v>14571.0</v>
      </c>
      <c r="B1323" s="245" t="s">
        <v>7576</v>
      </c>
      <c r="C1323" s="230" t="b">
        <v>1</v>
      </c>
      <c r="D1323" s="243">
        <v>44384.0</v>
      </c>
      <c r="E1323" s="236" t="str">
        <f t="shared" si="1"/>
        <v>#VALUE!</v>
      </c>
      <c r="F1323" s="236" t="str">
        <f t="shared" si="2"/>
        <v>#VALUE!</v>
      </c>
      <c r="G1323" s="236" t="str">
        <f t="shared" si="3"/>
        <v>#VALUE!</v>
      </c>
      <c r="H1323" s="236" t="str">
        <f t="shared" si="4"/>
        <v>#VALUE!</v>
      </c>
      <c r="I1323" s="236" t="str">
        <f t="shared" si="5"/>
        <v>#VALUE!</v>
      </c>
      <c r="J1323" s="236" t="str">
        <f t="shared" si="6"/>
        <v>#VALUE!</v>
      </c>
      <c r="K1323" s="236" t="str">
        <f t="shared" si="7"/>
        <v>#VALUE!</v>
      </c>
      <c r="L1323" s="236" t="str">
        <f t="shared" si="8"/>
        <v>#VALUE!</v>
      </c>
      <c r="M1323" s="236" t="str">
        <f t="shared" si="9"/>
        <v>#VALUE!</v>
      </c>
      <c r="N1323" s="236" t="str">
        <f t="shared" si="10"/>
        <v>#VALUE!</v>
      </c>
      <c r="O1323" s="236" t="str">
        <f t="shared" si="11"/>
        <v>#VALUE!</v>
      </c>
      <c r="P1323" s="237" t="str">
        <f t="shared" si="12"/>
        <v>NO RX</v>
      </c>
      <c r="Q1323" s="237" t="b">
        <v>0</v>
      </c>
      <c r="R1323" s="237" t="str">
        <f t="shared" si="37"/>
        <v>LOW</v>
      </c>
      <c r="S1323" s="238"/>
      <c r="T1323" s="243">
        <f t="shared" si="39"/>
        <v>44384</v>
      </c>
      <c r="U1323" s="237" t="str">
        <f t="shared" si="41"/>
        <v>DUE COMM</v>
      </c>
      <c r="V1323" s="237" t="str">
        <f t="shared" si="16"/>
        <v> </v>
      </c>
      <c r="W1323" s="83"/>
      <c r="X1323" s="83"/>
      <c r="Y1323" s="83"/>
      <c r="Z1323" s="83"/>
      <c r="AA1323" s="83"/>
      <c r="AB1323" s="83"/>
      <c r="AC1323" s="83"/>
      <c r="AD1323" s="83"/>
      <c r="AE1323" s="83"/>
    </row>
    <row r="1324">
      <c r="A1324" s="244">
        <v>14573.0</v>
      </c>
      <c r="B1324" s="245" t="s">
        <v>7556</v>
      </c>
      <c r="C1324" s="231" t="b">
        <v>0</v>
      </c>
      <c r="D1324" s="235" t="s">
        <v>7552</v>
      </c>
      <c r="E1324" s="236" t="str">
        <f t="shared" si="1"/>
        <v>OPI RX</v>
      </c>
      <c r="F1324" s="236" t="str">
        <f t="shared" si="2"/>
        <v>#VALUE!</v>
      </c>
      <c r="G1324" s="236" t="str">
        <f t="shared" si="3"/>
        <v>#VALUE!</v>
      </c>
      <c r="H1324" s="236" t="str">
        <f t="shared" si="4"/>
        <v>#VALUE!</v>
      </c>
      <c r="I1324" s="236" t="str">
        <f t="shared" si="5"/>
        <v>#VALUE!</v>
      </c>
      <c r="J1324" s="236" t="str">
        <f t="shared" si="6"/>
        <v>#VALUE!</v>
      </c>
      <c r="K1324" s="236" t="str">
        <f t="shared" si="7"/>
        <v>#VALUE!</v>
      </c>
      <c r="L1324" s="236" t="str">
        <f t="shared" si="8"/>
        <v>#VALUE!</v>
      </c>
      <c r="M1324" s="236" t="str">
        <f t="shared" si="9"/>
        <v>#VALUE!</v>
      </c>
      <c r="N1324" s="236" t="str">
        <f t="shared" si="10"/>
        <v>#VALUE!</v>
      </c>
      <c r="O1324" s="236" t="str">
        <f t="shared" si="11"/>
        <v>#VALUE!</v>
      </c>
      <c r="P1324" s="237" t="str">
        <f t="shared" si="12"/>
        <v>OPIOIDS</v>
      </c>
      <c r="Q1324" s="237" t="b">
        <v>0</v>
      </c>
      <c r="R1324" s="237" t="str">
        <f t="shared" si="37"/>
        <v>LOW</v>
      </c>
      <c r="S1324" s="238"/>
      <c r="T1324" s="238" t="str">
        <f t="shared" si="39"/>
        <v>  -  </v>
      </c>
      <c r="U1324" s="237" t="str">
        <f t="shared" si="41"/>
        <v>DUE COMM</v>
      </c>
      <c r="V1324" s="237" t="str">
        <f t="shared" si="16"/>
        <v> </v>
      </c>
      <c r="W1324" s="83"/>
      <c r="X1324" s="83"/>
      <c r="Y1324" s="83"/>
      <c r="Z1324" s="83"/>
      <c r="AA1324" s="83"/>
      <c r="AB1324" s="83"/>
      <c r="AC1324" s="83"/>
      <c r="AD1324" s="83"/>
      <c r="AE1324" s="83"/>
    </row>
    <row r="1325">
      <c r="A1325" s="233">
        <v>14574.0</v>
      </c>
      <c r="B1325" s="239" t="s">
        <v>7552</v>
      </c>
      <c r="C1325" s="231" t="b">
        <v>0</v>
      </c>
      <c r="D1325" s="235" t="s">
        <v>7552</v>
      </c>
      <c r="E1325" s="236" t="str">
        <f t="shared" si="1"/>
        <v>#VALUE!</v>
      </c>
      <c r="F1325" s="236" t="str">
        <f t="shared" si="2"/>
        <v>#VALUE!</v>
      </c>
      <c r="G1325" s="236" t="str">
        <f t="shared" si="3"/>
        <v>#VALUE!</v>
      </c>
      <c r="H1325" s="236" t="str">
        <f t="shared" si="4"/>
        <v>#VALUE!</v>
      </c>
      <c r="I1325" s="236" t="str">
        <f t="shared" si="5"/>
        <v>#VALUE!</v>
      </c>
      <c r="J1325" s="236" t="str">
        <f t="shared" si="6"/>
        <v>#VALUE!</v>
      </c>
      <c r="K1325" s="236" t="str">
        <f t="shared" si="7"/>
        <v>#VALUE!</v>
      </c>
      <c r="L1325" s="236" t="str">
        <f t="shared" si="8"/>
        <v>#VALUE!</v>
      </c>
      <c r="M1325" s="236" t="str">
        <f t="shared" si="9"/>
        <v>#VALUE!</v>
      </c>
      <c r="N1325" s="236" t="str">
        <f t="shared" si="10"/>
        <v>#VALUE!</v>
      </c>
      <c r="O1325" s="236" t="str">
        <f t="shared" si="11"/>
        <v>#VALUE!</v>
      </c>
      <c r="P1325" s="237" t="str">
        <f t="shared" si="12"/>
        <v>NO RX</v>
      </c>
      <c r="Q1325" s="237" t="b">
        <v>0</v>
      </c>
      <c r="R1325" s="237" t="str">
        <f t="shared" si="37"/>
        <v>LOW</v>
      </c>
      <c r="S1325" s="238"/>
      <c r="T1325" s="238" t="str">
        <f t="shared" si="39"/>
        <v>  -  </v>
      </c>
      <c r="U1325" s="237" t="str">
        <f t="shared" si="41"/>
        <v>DUE COMM</v>
      </c>
      <c r="V1325" s="237" t="str">
        <f t="shared" si="16"/>
        <v> </v>
      </c>
      <c r="W1325" s="83"/>
      <c r="X1325" s="83"/>
      <c r="Y1325" s="83"/>
      <c r="Z1325" s="83"/>
      <c r="AA1325" s="83"/>
      <c r="AB1325" s="83"/>
      <c r="AC1325" s="83"/>
      <c r="AD1325" s="83"/>
      <c r="AE1325" s="83"/>
    </row>
    <row r="1326">
      <c r="A1326" s="244">
        <v>14575.0</v>
      </c>
      <c r="B1326" s="239" t="s">
        <v>7552</v>
      </c>
      <c r="C1326" s="231" t="b">
        <v>0</v>
      </c>
      <c r="D1326" s="235" t="s">
        <v>7552</v>
      </c>
      <c r="E1326" s="236" t="str">
        <f t="shared" si="1"/>
        <v>#VALUE!</v>
      </c>
      <c r="F1326" s="236" t="str">
        <f t="shared" si="2"/>
        <v>#VALUE!</v>
      </c>
      <c r="G1326" s="236" t="str">
        <f t="shared" si="3"/>
        <v>#VALUE!</v>
      </c>
      <c r="H1326" s="236" t="str">
        <f t="shared" si="4"/>
        <v>#VALUE!</v>
      </c>
      <c r="I1326" s="236" t="str">
        <f t="shared" si="5"/>
        <v>#VALUE!</v>
      </c>
      <c r="J1326" s="236" t="str">
        <f t="shared" si="6"/>
        <v>#VALUE!</v>
      </c>
      <c r="K1326" s="236" t="str">
        <f t="shared" si="7"/>
        <v>#VALUE!</v>
      </c>
      <c r="L1326" s="236" t="str">
        <f t="shared" si="8"/>
        <v>#VALUE!</v>
      </c>
      <c r="M1326" s="236" t="str">
        <f t="shared" si="9"/>
        <v>#VALUE!</v>
      </c>
      <c r="N1326" s="236" t="str">
        <f t="shared" si="10"/>
        <v>#VALUE!</v>
      </c>
      <c r="O1326" s="236" t="str">
        <f t="shared" si="11"/>
        <v>#VALUE!</v>
      </c>
      <c r="P1326" s="237" t="str">
        <f t="shared" si="12"/>
        <v>NO RX</v>
      </c>
      <c r="Q1326" s="237" t="b">
        <v>0</v>
      </c>
      <c r="R1326" s="237" t="str">
        <f t="shared" si="37"/>
        <v>LOW</v>
      </c>
      <c r="S1326" s="238"/>
      <c r="T1326" s="238" t="str">
        <f t="shared" si="39"/>
        <v>  -  </v>
      </c>
      <c r="U1326" s="237" t="str">
        <f t="shared" si="41"/>
        <v>DUE COMM</v>
      </c>
      <c r="V1326" s="237" t="str">
        <f t="shared" si="16"/>
        <v> </v>
      </c>
      <c r="W1326" s="83"/>
      <c r="X1326" s="83"/>
      <c r="Y1326" s="83"/>
      <c r="Z1326" s="83"/>
      <c r="AA1326" s="83"/>
      <c r="AB1326" s="83"/>
      <c r="AC1326" s="83"/>
      <c r="AD1326" s="83"/>
      <c r="AE1326" s="83"/>
    </row>
    <row r="1327">
      <c r="A1327" s="233">
        <v>14576.0</v>
      </c>
      <c r="B1327" s="239" t="s">
        <v>7552</v>
      </c>
      <c r="C1327" s="230" t="b">
        <v>1</v>
      </c>
      <c r="D1327" s="243">
        <v>44477.0</v>
      </c>
      <c r="E1327" s="236" t="str">
        <f t="shared" si="1"/>
        <v>#VALUE!</v>
      </c>
      <c r="F1327" s="236" t="str">
        <f t="shared" si="2"/>
        <v>#VALUE!</v>
      </c>
      <c r="G1327" s="236" t="str">
        <f t="shared" si="3"/>
        <v>#VALUE!</v>
      </c>
      <c r="H1327" s="236" t="str">
        <f t="shared" si="4"/>
        <v>#VALUE!</v>
      </c>
      <c r="I1327" s="236" t="str">
        <f t="shared" si="5"/>
        <v>#VALUE!</v>
      </c>
      <c r="J1327" s="236" t="str">
        <f t="shared" si="6"/>
        <v>#VALUE!</v>
      </c>
      <c r="K1327" s="236" t="str">
        <f t="shared" si="7"/>
        <v>#VALUE!</v>
      </c>
      <c r="L1327" s="236" t="str">
        <f t="shared" si="8"/>
        <v>#VALUE!</v>
      </c>
      <c r="M1327" s="236" t="str">
        <f t="shared" si="9"/>
        <v>#VALUE!</v>
      </c>
      <c r="N1327" s="236" t="str">
        <f t="shared" si="10"/>
        <v>#VALUE!</v>
      </c>
      <c r="O1327" s="236" t="str">
        <f t="shared" si="11"/>
        <v>#VALUE!</v>
      </c>
      <c r="P1327" s="237" t="str">
        <f t="shared" si="12"/>
        <v>NO RX</v>
      </c>
      <c r="Q1327" s="234" t="b">
        <v>0</v>
      </c>
      <c r="R1327" s="237" t="str">
        <f t="shared" si="37"/>
        <v>LOW</v>
      </c>
      <c r="S1327" s="238">
        <v>44277.0</v>
      </c>
      <c r="T1327" s="243">
        <f t="shared" si="39"/>
        <v>44477</v>
      </c>
      <c r="U1327" s="237" t="str">
        <f t="shared" si="41"/>
        <v> </v>
      </c>
      <c r="V1327" s="237" t="str">
        <f t="shared" si="16"/>
        <v> </v>
      </c>
      <c r="W1327" s="83"/>
      <c r="X1327" s="83"/>
      <c r="Y1327" s="83"/>
      <c r="Z1327" s="83"/>
      <c r="AA1327" s="83"/>
      <c r="AB1327" s="83"/>
      <c r="AC1327" s="83"/>
      <c r="AD1327" s="83"/>
      <c r="AE1327" s="83"/>
    </row>
    <row r="1328">
      <c r="A1328" s="233">
        <v>14578.0</v>
      </c>
      <c r="B1328" s="234" t="s">
        <v>7974</v>
      </c>
      <c r="C1328" s="231" t="b">
        <v>0</v>
      </c>
      <c r="D1328" s="235" t="s">
        <v>7552</v>
      </c>
      <c r="E1328" s="236" t="str">
        <f t="shared" si="1"/>
        <v>#VALUE!</v>
      </c>
      <c r="F1328" s="236" t="str">
        <f t="shared" si="2"/>
        <v>#VALUE!</v>
      </c>
      <c r="G1328" s="236" t="str">
        <f t="shared" si="3"/>
        <v>#VALUE!</v>
      </c>
      <c r="H1328" s="236" t="str">
        <f t="shared" si="4"/>
        <v>#VALUE!</v>
      </c>
      <c r="I1328" s="236" t="str">
        <f t="shared" si="5"/>
        <v>#VALUE!</v>
      </c>
      <c r="J1328" s="236" t="str">
        <f t="shared" si="6"/>
        <v>#VALUE!</v>
      </c>
      <c r="K1328" s="236" t="str">
        <f t="shared" si="7"/>
        <v>#VALUE!</v>
      </c>
      <c r="L1328" s="236" t="str">
        <f t="shared" si="8"/>
        <v>#VALUE!</v>
      </c>
      <c r="M1328" s="236" t="str">
        <f t="shared" si="9"/>
        <v>#VALUE!</v>
      </c>
      <c r="N1328" s="236" t="str">
        <f t="shared" si="10"/>
        <v>#VALUE!</v>
      </c>
      <c r="O1328" s="236" t="str">
        <f t="shared" si="11"/>
        <v>#VALUE!</v>
      </c>
      <c r="P1328" s="237" t="str">
        <f t="shared" si="12"/>
        <v>NO RX</v>
      </c>
      <c r="Q1328" s="234" t="b">
        <v>0</v>
      </c>
      <c r="R1328" s="237" t="str">
        <f t="shared" si="37"/>
        <v>LOW</v>
      </c>
      <c r="S1328" s="238"/>
      <c r="T1328" s="238" t="str">
        <f t="shared" si="39"/>
        <v>  -  </v>
      </c>
      <c r="U1328" s="237" t="str">
        <f t="shared" si="41"/>
        <v>DUE COMM</v>
      </c>
      <c r="V1328" s="237" t="str">
        <f t="shared" si="16"/>
        <v> </v>
      </c>
      <c r="W1328" s="83"/>
      <c r="X1328" s="83"/>
      <c r="Y1328" s="83"/>
      <c r="Z1328" s="83"/>
      <c r="AA1328" s="83"/>
      <c r="AB1328" s="83"/>
      <c r="AC1328" s="83"/>
      <c r="AD1328" s="83"/>
      <c r="AE1328" s="83"/>
    </row>
    <row r="1329">
      <c r="A1329" s="244">
        <v>14584.0</v>
      </c>
      <c r="B1329" s="239" t="s">
        <v>7552</v>
      </c>
      <c r="C1329" s="231" t="b">
        <v>0</v>
      </c>
      <c r="D1329" s="235" t="s">
        <v>7552</v>
      </c>
      <c r="E1329" s="236" t="str">
        <f t="shared" si="1"/>
        <v>#VALUE!</v>
      </c>
      <c r="F1329" s="236" t="str">
        <f t="shared" si="2"/>
        <v>#VALUE!</v>
      </c>
      <c r="G1329" s="236" t="str">
        <f t="shared" si="3"/>
        <v>#VALUE!</v>
      </c>
      <c r="H1329" s="236" t="str">
        <f t="shared" si="4"/>
        <v>#VALUE!</v>
      </c>
      <c r="I1329" s="236" t="str">
        <f t="shared" si="5"/>
        <v>#VALUE!</v>
      </c>
      <c r="J1329" s="236" t="str">
        <f t="shared" si="6"/>
        <v>#VALUE!</v>
      </c>
      <c r="K1329" s="236" t="str">
        <f t="shared" si="7"/>
        <v>#VALUE!</v>
      </c>
      <c r="L1329" s="236" t="str">
        <f t="shared" si="8"/>
        <v>#VALUE!</v>
      </c>
      <c r="M1329" s="236" t="str">
        <f t="shared" si="9"/>
        <v>#VALUE!</v>
      </c>
      <c r="N1329" s="236" t="str">
        <f t="shared" si="10"/>
        <v>#VALUE!</v>
      </c>
      <c r="O1329" s="236" t="str">
        <f t="shared" si="11"/>
        <v>#VALUE!</v>
      </c>
      <c r="P1329" s="237" t="str">
        <f t="shared" si="12"/>
        <v>NO RX</v>
      </c>
      <c r="Q1329" s="237" t="b">
        <v>0</v>
      </c>
      <c r="R1329" s="237" t="str">
        <f t="shared" si="37"/>
        <v>LOW</v>
      </c>
      <c r="S1329" s="238"/>
      <c r="T1329" s="238" t="str">
        <f t="shared" si="39"/>
        <v>  -  </v>
      </c>
      <c r="U1329" s="237" t="str">
        <f t="shared" si="41"/>
        <v>DUE COMM</v>
      </c>
      <c r="V1329" s="237" t="str">
        <f t="shared" si="16"/>
        <v> </v>
      </c>
      <c r="W1329" s="83"/>
      <c r="X1329" s="83"/>
      <c r="Y1329" s="83"/>
      <c r="Z1329" s="83"/>
      <c r="AA1329" s="83"/>
      <c r="AB1329" s="83"/>
      <c r="AC1329" s="83"/>
      <c r="AD1329" s="83"/>
      <c r="AE1329" s="83"/>
    </row>
    <row r="1330">
      <c r="A1330" s="233">
        <v>14585.0</v>
      </c>
      <c r="B1330" s="239" t="s">
        <v>7552</v>
      </c>
      <c r="C1330" s="231" t="b">
        <v>1</v>
      </c>
      <c r="D1330" s="235">
        <v>44591.0</v>
      </c>
      <c r="E1330" s="236" t="str">
        <f t="shared" si="1"/>
        <v>#VALUE!</v>
      </c>
      <c r="F1330" s="236" t="str">
        <f t="shared" si="2"/>
        <v>#VALUE!</v>
      </c>
      <c r="G1330" s="236" t="str">
        <f t="shared" si="3"/>
        <v>#VALUE!</v>
      </c>
      <c r="H1330" s="236" t="str">
        <f t="shared" si="4"/>
        <v>#VALUE!</v>
      </c>
      <c r="I1330" s="236" t="str">
        <f t="shared" si="5"/>
        <v>#VALUE!</v>
      </c>
      <c r="J1330" s="236" t="str">
        <f t="shared" si="6"/>
        <v>#VALUE!</v>
      </c>
      <c r="K1330" s="236" t="str">
        <f t="shared" si="7"/>
        <v>#VALUE!</v>
      </c>
      <c r="L1330" s="236" t="str">
        <f t="shared" si="8"/>
        <v>#VALUE!</v>
      </c>
      <c r="M1330" s="236" t="str">
        <f t="shared" si="9"/>
        <v>#VALUE!</v>
      </c>
      <c r="N1330" s="236" t="str">
        <f t="shared" si="10"/>
        <v>#VALUE!</v>
      </c>
      <c r="O1330" s="236" t="str">
        <f t="shared" si="11"/>
        <v>#VALUE!</v>
      </c>
      <c r="P1330" s="237" t="str">
        <f t="shared" si="12"/>
        <v>NO RX</v>
      </c>
      <c r="Q1330" s="237" t="b">
        <v>0</v>
      </c>
      <c r="R1330" s="237" t="str">
        <f t="shared" si="37"/>
        <v>LOW</v>
      </c>
      <c r="S1330" s="238"/>
      <c r="T1330" s="243">
        <f t="shared" si="39"/>
        <v>44591</v>
      </c>
      <c r="U1330" s="237" t="str">
        <f t="shared" si="41"/>
        <v>DUE COMM</v>
      </c>
      <c r="V1330" s="237" t="str">
        <f t="shared" si="16"/>
        <v> </v>
      </c>
      <c r="W1330" s="83"/>
      <c r="X1330" s="83"/>
      <c r="Y1330" s="83"/>
      <c r="Z1330" s="83"/>
      <c r="AA1330" s="83"/>
      <c r="AB1330" s="83"/>
      <c r="AC1330" s="83"/>
      <c r="AD1330" s="83"/>
      <c r="AE1330" s="83"/>
    </row>
    <row r="1331">
      <c r="A1331" s="244">
        <v>14587.0</v>
      </c>
      <c r="B1331" s="245" t="s">
        <v>7594</v>
      </c>
      <c r="C1331" s="231" t="b">
        <v>1</v>
      </c>
      <c r="D1331" s="243">
        <v>44559.0</v>
      </c>
      <c r="E1331" s="236" t="str">
        <f t="shared" si="1"/>
        <v>OPI RX</v>
      </c>
      <c r="F1331" s="236" t="str">
        <f t="shared" si="2"/>
        <v>#VALUE!</v>
      </c>
      <c r="G1331" s="236" t="str">
        <f t="shared" si="3"/>
        <v>#VALUE!</v>
      </c>
      <c r="H1331" s="236" t="str">
        <f t="shared" si="4"/>
        <v>#VALUE!</v>
      </c>
      <c r="I1331" s="236" t="str">
        <f t="shared" si="5"/>
        <v>#VALUE!</v>
      </c>
      <c r="J1331" s="236" t="str">
        <f t="shared" si="6"/>
        <v>#VALUE!</v>
      </c>
      <c r="K1331" s="236" t="str">
        <f t="shared" si="7"/>
        <v>#VALUE!</v>
      </c>
      <c r="L1331" s="236" t="str">
        <f t="shared" si="8"/>
        <v>#VALUE!</v>
      </c>
      <c r="M1331" s="236" t="str">
        <f t="shared" si="9"/>
        <v>#VALUE!</v>
      </c>
      <c r="N1331" s="236" t="str">
        <f t="shared" si="10"/>
        <v>#VALUE!</v>
      </c>
      <c r="O1331" s="236" t="str">
        <f t="shared" si="11"/>
        <v>#VALUE!</v>
      </c>
      <c r="P1331" s="237" t="str">
        <f t="shared" si="12"/>
        <v>OPIOIDS</v>
      </c>
      <c r="Q1331" s="237" t="b">
        <v>1</v>
      </c>
      <c r="R1331" s="237" t="str">
        <f t="shared" si="37"/>
        <v>HIGH</v>
      </c>
      <c r="S1331" s="238">
        <v>44257.0</v>
      </c>
      <c r="T1331" s="243">
        <f t="shared" si="39"/>
        <v>44559</v>
      </c>
      <c r="U1331" s="237" t="str">
        <f t="shared" si="41"/>
        <v>DUE COMM</v>
      </c>
      <c r="V1331" s="237" t="str">
        <f t="shared" si="16"/>
        <v> </v>
      </c>
      <c r="W1331" s="83"/>
      <c r="X1331" s="83"/>
      <c r="Y1331" s="83"/>
      <c r="Z1331" s="83"/>
      <c r="AA1331" s="83"/>
      <c r="AB1331" s="83"/>
      <c r="AC1331" s="83"/>
      <c r="AD1331" s="83"/>
      <c r="AE1331" s="83"/>
    </row>
    <row r="1332">
      <c r="A1332" s="244">
        <v>14588.0</v>
      </c>
      <c r="B1332" s="245" t="s">
        <v>8006</v>
      </c>
      <c r="C1332" s="230" t="b">
        <v>0</v>
      </c>
      <c r="D1332" s="235" t="s">
        <v>7552</v>
      </c>
      <c r="E1332" s="236" t="str">
        <f t="shared" si="1"/>
        <v>#VALUE!</v>
      </c>
      <c r="F1332" s="236" t="str">
        <f t="shared" si="2"/>
        <v>#VALUE!</v>
      </c>
      <c r="G1332" s="236" t="str">
        <f t="shared" si="3"/>
        <v>#VALUE!</v>
      </c>
      <c r="H1332" s="236" t="str">
        <f t="shared" si="4"/>
        <v>#VALUE!</v>
      </c>
      <c r="I1332" s="236" t="str">
        <f t="shared" si="5"/>
        <v>#VALUE!</v>
      </c>
      <c r="J1332" s="236" t="str">
        <f t="shared" si="6"/>
        <v>#VALUE!</v>
      </c>
      <c r="K1332" s="236" t="str">
        <f t="shared" si="7"/>
        <v>#VALUE!</v>
      </c>
      <c r="L1332" s="236" t="str">
        <f t="shared" si="8"/>
        <v>#VALUE!</v>
      </c>
      <c r="M1332" s="236" t="str">
        <f t="shared" si="9"/>
        <v>OPI RX</v>
      </c>
      <c r="N1332" s="236" t="str">
        <f t="shared" si="10"/>
        <v>#VALUE!</v>
      </c>
      <c r="O1332" s="236" t="str">
        <f t="shared" si="11"/>
        <v>#VALUE!</v>
      </c>
      <c r="P1332" s="237" t="str">
        <f t="shared" si="12"/>
        <v>OPIOIDS</v>
      </c>
      <c r="Q1332" s="234" t="b">
        <v>0</v>
      </c>
      <c r="R1332" s="237" t="str">
        <f t="shared" si="37"/>
        <v>LOW</v>
      </c>
      <c r="S1332" s="238"/>
      <c r="T1332" s="238" t="str">
        <f t="shared" si="39"/>
        <v>  -  </v>
      </c>
      <c r="U1332" s="237" t="str">
        <f t="shared" si="41"/>
        <v>DUE COMM</v>
      </c>
      <c r="V1332" s="237" t="str">
        <f t="shared" si="16"/>
        <v> </v>
      </c>
      <c r="W1332" s="83"/>
      <c r="X1332" s="83"/>
      <c r="Y1332" s="83"/>
      <c r="Z1332" s="83"/>
      <c r="AA1332" s="83"/>
      <c r="AB1332" s="83"/>
      <c r="AC1332" s="83"/>
      <c r="AD1332" s="83"/>
      <c r="AE1332" s="83"/>
    </row>
    <row r="1333">
      <c r="A1333" s="244">
        <v>14590.0</v>
      </c>
      <c r="B1333" s="239" t="s">
        <v>7552</v>
      </c>
      <c r="C1333" s="231" t="b">
        <v>0</v>
      </c>
      <c r="D1333" s="235" t="s">
        <v>7552</v>
      </c>
      <c r="E1333" s="236" t="str">
        <f t="shared" si="1"/>
        <v>#VALUE!</v>
      </c>
      <c r="F1333" s="236" t="str">
        <f t="shared" si="2"/>
        <v>#VALUE!</v>
      </c>
      <c r="G1333" s="236" t="str">
        <f t="shared" si="3"/>
        <v>#VALUE!</v>
      </c>
      <c r="H1333" s="236" t="str">
        <f t="shared" si="4"/>
        <v>#VALUE!</v>
      </c>
      <c r="I1333" s="236" t="str">
        <f t="shared" si="5"/>
        <v>#VALUE!</v>
      </c>
      <c r="J1333" s="236" t="str">
        <f t="shared" si="6"/>
        <v>#VALUE!</v>
      </c>
      <c r="K1333" s="236" t="str">
        <f t="shared" si="7"/>
        <v>#VALUE!</v>
      </c>
      <c r="L1333" s="236" t="str">
        <f t="shared" si="8"/>
        <v>#VALUE!</v>
      </c>
      <c r="M1333" s="236" t="str">
        <f t="shared" si="9"/>
        <v>#VALUE!</v>
      </c>
      <c r="N1333" s="236" t="str">
        <f t="shared" si="10"/>
        <v>#VALUE!</v>
      </c>
      <c r="O1333" s="236" t="str">
        <f t="shared" si="11"/>
        <v>#VALUE!</v>
      </c>
      <c r="P1333" s="237" t="str">
        <f t="shared" si="12"/>
        <v>NO RX</v>
      </c>
      <c r="Q1333" s="237" t="b">
        <v>0</v>
      </c>
      <c r="R1333" s="237" t="str">
        <f t="shared" si="37"/>
        <v>LOW</v>
      </c>
      <c r="S1333" s="238"/>
      <c r="T1333" s="238" t="str">
        <f t="shared" si="39"/>
        <v>  -  </v>
      </c>
      <c r="U1333" s="237" t="str">
        <f t="shared" si="41"/>
        <v>DUE COMM</v>
      </c>
      <c r="V1333" s="237" t="str">
        <f t="shared" si="16"/>
        <v> </v>
      </c>
      <c r="W1333" s="83"/>
      <c r="X1333" s="83"/>
      <c r="Y1333" s="83"/>
      <c r="Z1333" s="83"/>
      <c r="AA1333" s="83"/>
      <c r="AB1333" s="83"/>
      <c r="AC1333" s="83"/>
      <c r="AD1333" s="83"/>
      <c r="AE1333" s="83"/>
    </row>
    <row r="1334">
      <c r="A1334" s="244">
        <v>14598.0</v>
      </c>
      <c r="B1334" s="245" t="s">
        <v>7730</v>
      </c>
      <c r="C1334" s="231" t="b">
        <v>0</v>
      </c>
      <c r="D1334" s="235" t="s">
        <v>7552</v>
      </c>
      <c r="E1334" s="236" t="str">
        <f t="shared" si="1"/>
        <v>#VALUE!</v>
      </c>
      <c r="F1334" s="236" t="str">
        <f t="shared" si="2"/>
        <v>#VALUE!</v>
      </c>
      <c r="G1334" s="236" t="str">
        <f t="shared" si="3"/>
        <v>#VALUE!</v>
      </c>
      <c r="H1334" s="236" t="str">
        <f t="shared" si="4"/>
        <v>#VALUE!</v>
      </c>
      <c r="I1334" s="236" t="str">
        <f t="shared" si="5"/>
        <v>#VALUE!</v>
      </c>
      <c r="J1334" s="236" t="str">
        <f t="shared" si="6"/>
        <v>#VALUE!</v>
      </c>
      <c r="K1334" s="236" t="str">
        <f t="shared" si="7"/>
        <v>#VALUE!</v>
      </c>
      <c r="L1334" s="236" t="str">
        <f t="shared" si="8"/>
        <v>#VALUE!</v>
      </c>
      <c r="M1334" s="236" t="str">
        <f t="shared" si="9"/>
        <v>#VALUE!</v>
      </c>
      <c r="N1334" s="236" t="str">
        <f t="shared" si="10"/>
        <v>#VALUE!</v>
      </c>
      <c r="O1334" s="236" t="str">
        <f t="shared" si="11"/>
        <v>#VALUE!</v>
      </c>
      <c r="P1334" s="237" t="str">
        <f t="shared" si="12"/>
        <v>NO RX</v>
      </c>
      <c r="Q1334" s="237" t="b">
        <v>0</v>
      </c>
      <c r="R1334" s="237" t="str">
        <f t="shared" si="37"/>
        <v>LOW</v>
      </c>
      <c r="S1334" s="238"/>
      <c r="T1334" s="238" t="str">
        <f t="shared" si="39"/>
        <v>  -  </v>
      </c>
      <c r="U1334" s="237" t="str">
        <f t="shared" si="41"/>
        <v>DUE COMM</v>
      </c>
      <c r="V1334" s="237" t="str">
        <f t="shared" si="16"/>
        <v> </v>
      </c>
      <c r="W1334" s="83"/>
      <c r="X1334" s="83"/>
      <c r="Y1334" s="83"/>
      <c r="Z1334" s="83"/>
      <c r="AA1334" s="83"/>
      <c r="AB1334" s="83"/>
      <c r="AC1334" s="83"/>
      <c r="AD1334" s="83"/>
      <c r="AE1334" s="83"/>
    </row>
    <row r="1335">
      <c r="A1335" s="244">
        <v>14600.0</v>
      </c>
      <c r="B1335" s="239" t="s">
        <v>7552</v>
      </c>
      <c r="C1335" s="231" t="b">
        <v>1</v>
      </c>
      <c r="D1335" s="235">
        <v>44601.0</v>
      </c>
      <c r="E1335" s="236" t="str">
        <f t="shared" si="1"/>
        <v>#VALUE!</v>
      </c>
      <c r="F1335" s="236" t="str">
        <f t="shared" si="2"/>
        <v>#VALUE!</v>
      </c>
      <c r="G1335" s="236" t="str">
        <f t="shared" si="3"/>
        <v>#VALUE!</v>
      </c>
      <c r="H1335" s="236" t="str">
        <f t="shared" si="4"/>
        <v>#VALUE!</v>
      </c>
      <c r="I1335" s="236" t="str">
        <f t="shared" si="5"/>
        <v>#VALUE!</v>
      </c>
      <c r="J1335" s="236" t="str">
        <f t="shared" si="6"/>
        <v>#VALUE!</v>
      </c>
      <c r="K1335" s="236" t="str">
        <f t="shared" si="7"/>
        <v>#VALUE!</v>
      </c>
      <c r="L1335" s="236" t="str">
        <f t="shared" si="8"/>
        <v>#VALUE!</v>
      </c>
      <c r="M1335" s="236" t="str">
        <f t="shared" si="9"/>
        <v>#VALUE!</v>
      </c>
      <c r="N1335" s="236" t="str">
        <f t="shared" si="10"/>
        <v>#VALUE!</v>
      </c>
      <c r="O1335" s="236" t="str">
        <f t="shared" si="11"/>
        <v>#VALUE!</v>
      </c>
      <c r="P1335" s="237" t="str">
        <f t="shared" si="12"/>
        <v>NO RX</v>
      </c>
      <c r="Q1335" s="239" t="b">
        <v>0</v>
      </c>
      <c r="R1335" s="237" t="str">
        <f t="shared" si="37"/>
        <v>LOW</v>
      </c>
      <c r="S1335" s="238"/>
      <c r="T1335" s="243">
        <f t="shared" si="39"/>
        <v>44601</v>
      </c>
      <c r="U1335" s="237" t="str">
        <f t="shared" si="41"/>
        <v>DUE COMM</v>
      </c>
      <c r="V1335" s="237" t="str">
        <f t="shared" si="16"/>
        <v> </v>
      </c>
      <c r="W1335" s="83"/>
      <c r="X1335" s="83"/>
      <c r="Y1335" s="83"/>
      <c r="Z1335" s="83"/>
      <c r="AA1335" s="83"/>
      <c r="AB1335" s="83"/>
      <c r="AC1335" s="83"/>
      <c r="AD1335" s="83"/>
      <c r="AE1335" s="83"/>
    </row>
    <row r="1336">
      <c r="A1336" s="233">
        <v>14602.0</v>
      </c>
      <c r="B1336" s="234" t="s">
        <v>7639</v>
      </c>
      <c r="C1336" s="231" t="b">
        <v>1</v>
      </c>
      <c r="D1336" s="243">
        <v>44529.0</v>
      </c>
      <c r="E1336" s="236" t="str">
        <f t="shared" si="1"/>
        <v>#VALUE!</v>
      </c>
      <c r="F1336" s="236" t="str">
        <f t="shared" si="2"/>
        <v>OPI RX</v>
      </c>
      <c r="G1336" s="236" t="str">
        <f t="shared" si="3"/>
        <v>#VALUE!</v>
      </c>
      <c r="H1336" s="236" t="str">
        <f t="shared" si="4"/>
        <v>#VALUE!</v>
      </c>
      <c r="I1336" s="236" t="str">
        <f t="shared" si="5"/>
        <v>#VALUE!</v>
      </c>
      <c r="J1336" s="236" t="str">
        <f t="shared" si="6"/>
        <v>#VALUE!</v>
      </c>
      <c r="K1336" s="236" t="str">
        <f t="shared" si="7"/>
        <v>#VALUE!</v>
      </c>
      <c r="L1336" s="236" t="str">
        <f t="shared" si="8"/>
        <v>#VALUE!</v>
      </c>
      <c r="M1336" s="236" t="str">
        <f t="shared" si="9"/>
        <v>#VALUE!</v>
      </c>
      <c r="N1336" s="236" t="str">
        <f t="shared" si="10"/>
        <v>#VALUE!</v>
      </c>
      <c r="O1336" s="236" t="str">
        <f t="shared" si="11"/>
        <v>#VALUE!</v>
      </c>
      <c r="P1336" s="237" t="str">
        <f t="shared" si="12"/>
        <v>OPIOIDS</v>
      </c>
      <c r="Q1336" s="237" t="b">
        <v>1</v>
      </c>
      <c r="R1336" s="237" t="str">
        <f t="shared" si="37"/>
        <v>HIGH</v>
      </c>
      <c r="S1336" s="238">
        <v>44291.0</v>
      </c>
      <c r="T1336" s="243">
        <f t="shared" si="39"/>
        <v>44529</v>
      </c>
      <c r="U1336" s="237" t="str">
        <f t="shared" si="41"/>
        <v> </v>
      </c>
      <c r="V1336" s="237" t="str">
        <f t="shared" si="16"/>
        <v> </v>
      </c>
      <c r="W1336" s="83"/>
      <c r="X1336" s="83"/>
      <c r="Y1336" s="83"/>
      <c r="Z1336" s="83"/>
      <c r="AA1336" s="83"/>
      <c r="AB1336" s="83"/>
      <c r="AC1336" s="83"/>
      <c r="AD1336" s="83"/>
      <c r="AE1336" s="83"/>
    </row>
    <row r="1337">
      <c r="A1337" s="244">
        <v>14608.0</v>
      </c>
      <c r="B1337" s="239" t="s">
        <v>7552</v>
      </c>
      <c r="C1337" s="230" t="b">
        <v>1</v>
      </c>
      <c r="D1337" s="243">
        <v>44384.0</v>
      </c>
      <c r="E1337" s="236" t="str">
        <f t="shared" si="1"/>
        <v>#VALUE!</v>
      </c>
      <c r="F1337" s="236" t="str">
        <f t="shared" si="2"/>
        <v>#VALUE!</v>
      </c>
      <c r="G1337" s="236" t="str">
        <f t="shared" si="3"/>
        <v>#VALUE!</v>
      </c>
      <c r="H1337" s="236" t="str">
        <f t="shared" si="4"/>
        <v>#VALUE!</v>
      </c>
      <c r="I1337" s="236" t="str">
        <f t="shared" si="5"/>
        <v>#VALUE!</v>
      </c>
      <c r="J1337" s="236" t="str">
        <f t="shared" si="6"/>
        <v>#VALUE!</v>
      </c>
      <c r="K1337" s="236" t="str">
        <f t="shared" si="7"/>
        <v>#VALUE!</v>
      </c>
      <c r="L1337" s="236" t="str">
        <f t="shared" si="8"/>
        <v>#VALUE!</v>
      </c>
      <c r="M1337" s="236" t="str">
        <f t="shared" si="9"/>
        <v>#VALUE!</v>
      </c>
      <c r="N1337" s="236" t="str">
        <f t="shared" si="10"/>
        <v>#VALUE!</v>
      </c>
      <c r="O1337" s="236" t="str">
        <f t="shared" si="11"/>
        <v>#VALUE!</v>
      </c>
      <c r="P1337" s="237" t="str">
        <f t="shared" si="12"/>
        <v>NO RX</v>
      </c>
      <c r="Q1337" s="234" t="b">
        <v>0</v>
      </c>
      <c r="R1337" s="237" t="str">
        <f t="shared" si="37"/>
        <v>LOW</v>
      </c>
      <c r="S1337" s="238"/>
      <c r="T1337" s="243">
        <f t="shared" si="39"/>
        <v>44384</v>
      </c>
      <c r="U1337" s="237" t="str">
        <f t="shared" si="41"/>
        <v>DUE COMM</v>
      </c>
      <c r="V1337" s="237" t="str">
        <f t="shared" si="16"/>
        <v> </v>
      </c>
      <c r="W1337" s="83"/>
      <c r="X1337" s="83"/>
      <c r="Y1337" s="83"/>
      <c r="Z1337" s="83"/>
      <c r="AA1337" s="83"/>
      <c r="AB1337" s="83"/>
      <c r="AC1337" s="83"/>
      <c r="AD1337" s="83"/>
      <c r="AE1337" s="83"/>
    </row>
    <row r="1338">
      <c r="A1338" s="244">
        <v>14612.0</v>
      </c>
      <c r="B1338" s="245" t="s">
        <v>7807</v>
      </c>
      <c r="C1338" s="230" t="b">
        <v>1</v>
      </c>
      <c r="D1338" s="235">
        <v>44578.0</v>
      </c>
      <c r="E1338" s="236" t="str">
        <f t="shared" si="1"/>
        <v>OPI RX</v>
      </c>
      <c r="F1338" s="236" t="str">
        <f t="shared" si="2"/>
        <v>#VALUE!</v>
      </c>
      <c r="G1338" s="236" t="str">
        <f t="shared" si="3"/>
        <v>#VALUE!</v>
      </c>
      <c r="H1338" s="236" t="str">
        <f t="shared" si="4"/>
        <v>#VALUE!</v>
      </c>
      <c r="I1338" s="236" t="str">
        <f t="shared" si="5"/>
        <v>#VALUE!</v>
      </c>
      <c r="J1338" s="236" t="str">
        <f t="shared" si="6"/>
        <v>#VALUE!</v>
      </c>
      <c r="K1338" s="236" t="str">
        <f t="shared" si="7"/>
        <v>#VALUE!</v>
      </c>
      <c r="L1338" s="236" t="str">
        <f t="shared" si="8"/>
        <v>#VALUE!</v>
      </c>
      <c r="M1338" s="236" t="str">
        <f t="shared" si="9"/>
        <v>#VALUE!</v>
      </c>
      <c r="N1338" s="236" t="str">
        <f t="shared" si="10"/>
        <v>#VALUE!</v>
      </c>
      <c r="O1338" s="236" t="str">
        <f t="shared" si="11"/>
        <v>#VALUE!</v>
      </c>
      <c r="P1338" s="237" t="str">
        <f t="shared" si="12"/>
        <v>OPIOIDS</v>
      </c>
      <c r="Q1338" s="237" t="b">
        <v>1</v>
      </c>
      <c r="R1338" s="237" t="str">
        <f t="shared" si="37"/>
        <v>HIGH</v>
      </c>
      <c r="S1338" s="238"/>
      <c r="T1338" s="243">
        <f t="shared" si="39"/>
        <v>44578</v>
      </c>
      <c r="U1338" s="237" t="str">
        <f t="shared" si="41"/>
        <v>DUE COMM</v>
      </c>
      <c r="V1338" s="237" t="str">
        <f t="shared" si="16"/>
        <v> </v>
      </c>
      <c r="W1338" s="83"/>
      <c r="X1338" s="83"/>
      <c r="Y1338" s="83"/>
      <c r="Z1338" s="83"/>
      <c r="AA1338" s="83"/>
      <c r="AB1338" s="83"/>
      <c r="AC1338" s="83"/>
      <c r="AD1338" s="83"/>
      <c r="AE1338" s="83"/>
    </row>
    <row r="1339">
      <c r="A1339" s="233">
        <v>14613.0</v>
      </c>
      <c r="B1339" s="234" t="s">
        <v>7705</v>
      </c>
      <c r="C1339" s="231" t="b">
        <v>0</v>
      </c>
      <c r="D1339" s="235" t="s">
        <v>7552</v>
      </c>
      <c r="E1339" s="236" t="str">
        <f t="shared" si="1"/>
        <v>#VALUE!</v>
      </c>
      <c r="F1339" s="236" t="str">
        <f t="shared" si="2"/>
        <v>#VALUE!</v>
      </c>
      <c r="G1339" s="236" t="str">
        <f t="shared" si="3"/>
        <v>#VALUE!</v>
      </c>
      <c r="H1339" s="236" t="str">
        <f t="shared" si="4"/>
        <v>#VALUE!</v>
      </c>
      <c r="I1339" s="236" t="str">
        <f t="shared" si="5"/>
        <v>#VALUE!</v>
      </c>
      <c r="J1339" s="236" t="str">
        <f t="shared" si="6"/>
        <v>#VALUE!</v>
      </c>
      <c r="K1339" s="236" t="str">
        <f t="shared" si="7"/>
        <v>#VALUE!</v>
      </c>
      <c r="L1339" s="236" t="str">
        <f t="shared" si="8"/>
        <v>#VALUE!</v>
      </c>
      <c r="M1339" s="236" t="str">
        <f t="shared" si="9"/>
        <v>#VALUE!</v>
      </c>
      <c r="N1339" s="236" t="str">
        <f t="shared" si="10"/>
        <v>#VALUE!</v>
      </c>
      <c r="O1339" s="236" t="str">
        <f t="shared" si="11"/>
        <v>#VALUE!</v>
      </c>
      <c r="P1339" s="237" t="str">
        <f t="shared" si="12"/>
        <v>NO RX</v>
      </c>
      <c r="Q1339" s="237" t="b">
        <v>0</v>
      </c>
      <c r="R1339" s="237" t="str">
        <f t="shared" si="37"/>
        <v>LOW</v>
      </c>
      <c r="S1339" s="238"/>
      <c r="T1339" s="238" t="str">
        <f t="shared" si="39"/>
        <v>  -  </v>
      </c>
      <c r="U1339" s="237" t="str">
        <f t="shared" si="41"/>
        <v>DUE COMM</v>
      </c>
      <c r="V1339" s="237" t="str">
        <f t="shared" si="16"/>
        <v> </v>
      </c>
      <c r="W1339" s="83"/>
      <c r="X1339" s="83"/>
      <c r="Y1339" s="83"/>
      <c r="Z1339" s="83"/>
      <c r="AA1339" s="83"/>
      <c r="AB1339" s="83"/>
      <c r="AC1339" s="83"/>
      <c r="AD1339" s="83"/>
      <c r="AE1339" s="83"/>
    </row>
    <row r="1340">
      <c r="A1340" s="253">
        <v>14619.0</v>
      </c>
      <c r="B1340" s="234" t="s">
        <v>8007</v>
      </c>
      <c r="C1340" s="230" t="b">
        <v>0</v>
      </c>
      <c r="D1340" s="235" t="s">
        <v>7552</v>
      </c>
      <c r="E1340" s="236" t="str">
        <f t="shared" si="1"/>
        <v>#VALUE!</v>
      </c>
      <c r="F1340" s="236" t="str">
        <f t="shared" si="2"/>
        <v>#VALUE!</v>
      </c>
      <c r="G1340" s="236" t="str">
        <f t="shared" si="3"/>
        <v>#VALUE!</v>
      </c>
      <c r="H1340" s="236" t="str">
        <f t="shared" si="4"/>
        <v>#VALUE!</v>
      </c>
      <c r="I1340" s="236" t="str">
        <f t="shared" si="5"/>
        <v>#VALUE!</v>
      </c>
      <c r="J1340" s="236" t="str">
        <f t="shared" si="6"/>
        <v>#VALUE!</v>
      </c>
      <c r="K1340" s="236" t="str">
        <f t="shared" si="7"/>
        <v>#VALUE!</v>
      </c>
      <c r="L1340" s="236" t="str">
        <f t="shared" si="8"/>
        <v>#VALUE!</v>
      </c>
      <c r="M1340" s="236" t="str">
        <f t="shared" si="9"/>
        <v>OPI RX</v>
      </c>
      <c r="N1340" s="236" t="str">
        <f t="shared" si="10"/>
        <v>#VALUE!</v>
      </c>
      <c r="O1340" s="236" t="str">
        <f t="shared" si="11"/>
        <v>#VALUE!</v>
      </c>
      <c r="P1340" s="237" t="str">
        <f t="shared" si="12"/>
        <v>OPIOIDS</v>
      </c>
      <c r="Q1340" s="237" t="b">
        <v>0</v>
      </c>
      <c r="R1340" s="237" t="str">
        <f t="shared" si="37"/>
        <v>LOW</v>
      </c>
      <c r="S1340" s="238"/>
      <c r="T1340" s="238" t="str">
        <f t="shared" si="39"/>
        <v>  -  </v>
      </c>
      <c r="U1340" s="237" t="str">
        <f t="shared" si="41"/>
        <v>DUE COMM</v>
      </c>
      <c r="V1340" s="237" t="str">
        <f t="shared" si="16"/>
        <v> </v>
      </c>
      <c r="W1340" s="83"/>
      <c r="X1340" s="83"/>
      <c r="Y1340" s="83"/>
      <c r="Z1340" s="83"/>
      <c r="AA1340" s="83"/>
      <c r="AB1340" s="83"/>
      <c r="AC1340" s="83"/>
      <c r="AD1340" s="83"/>
      <c r="AE1340" s="83"/>
    </row>
    <row r="1341">
      <c r="A1341" s="233">
        <v>14622.0</v>
      </c>
      <c r="B1341" s="239" t="s">
        <v>7552</v>
      </c>
      <c r="C1341" s="231" t="b">
        <v>0</v>
      </c>
      <c r="D1341" s="235" t="s">
        <v>7552</v>
      </c>
      <c r="E1341" s="236" t="str">
        <f t="shared" si="1"/>
        <v>#VALUE!</v>
      </c>
      <c r="F1341" s="236" t="str">
        <f t="shared" si="2"/>
        <v>#VALUE!</v>
      </c>
      <c r="G1341" s="236" t="str">
        <f t="shared" si="3"/>
        <v>#VALUE!</v>
      </c>
      <c r="H1341" s="236" t="str">
        <f t="shared" si="4"/>
        <v>#VALUE!</v>
      </c>
      <c r="I1341" s="236" t="str">
        <f t="shared" si="5"/>
        <v>#VALUE!</v>
      </c>
      <c r="J1341" s="236" t="str">
        <f t="shared" si="6"/>
        <v>#VALUE!</v>
      </c>
      <c r="K1341" s="236" t="str">
        <f t="shared" si="7"/>
        <v>#VALUE!</v>
      </c>
      <c r="L1341" s="236" t="str">
        <f t="shared" si="8"/>
        <v>#VALUE!</v>
      </c>
      <c r="M1341" s="236" t="str">
        <f t="shared" si="9"/>
        <v>#VALUE!</v>
      </c>
      <c r="N1341" s="236" t="str">
        <f t="shared" si="10"/>
        <v>#VALUE!</v>
      </c>
      <c r="O1341" s="236" t="str">
        <f t="shared" si="11"/>
        <v>#VALUE!</v>
      </c>
      <c r="P1341" s="237" t="str">
        <f t="shared" si="12"/>
        <v>NO RX</v>
      </c>
      <c r="Q1341" s="237" t="b">
        <v>0</v>
      </c>
      <c r="R1341" s="237" t="str">
        <f t="shared" si="37"/>
        <v>LOW</v>
      </c>
      <c r="S1341" s="238"/>
      <c r="T1341" s="238" t="str">
        <f t="shared" si="39"/>
        <v>  -  </v>
      </c>
      <c r="U1341" s="237" t="str">
        <f t="shared" si="41"/>
        <v>DUE COMM</v>
      </c>
      <c r="V1341" s="237" t="str">
        <f t="shared" si="16"/>
        <v> </v>
      </c>
      <c r="W1341" s="83"/>
      <c r="X1341" s="83"/>
      <c r="Y1341" s="83"/>
      <c r="Z1341" s="83"/>
      <c r="AA1341" s="83"/>
      <c r="AB1341" s="83"/>
      <c r="AC1341" s="83"/>
      <c r="AD1341" s="83"/>
      <c r="AE1341" s="83"/>
    </row>
    <row r="1342">
      <c r="A1342" s="233">
        <v>14626.0</v>
      </c>
      <c r="B1342" s="239" t="s">
        <v>7552</v>
      </c>
      <c r="C1342" s="230" t="b">
        <v>1</v>
      </c>
      <c r="D1342" s="243">
        <v>44530.0</v>
      </c>
      <c r="E1342" s="236" t="str">
        <f t="shared" si="1"/>
        <v>#VALUE!</v>
      </c>
      <c r="F1342" s="236" t="str">
        <f t="shared" si="2"/>
        <v>#VALUE!</v>
      </c>
      <c r="G1342" s="236" t="str">
        <f t="shared" si="3"/>
        <v>#VALUE!</v>
      </c>
      <c r="H1342" s="236" t="str">
        <f t="shared" si="4"/>
        <v>#VALUE!</v>
      </c>
      <c r="I1342" s="236" t="str">
        <f t="shared" si="5"/>
        <v>#VALUE!</v>
      </c>
      <c r="J1342" s="236" t="str">
        <f t="shared" si="6"/>
        <v>#VALUE!</v>
      </c>
      <c r="K1342" s="236" t="str">
        <f t="shared" si="7"/>
        <v>#VALUE!</v>
      </c>
      <c r="L1342" s="236" t="str">
        <f t="shared" si="8"/>
        <v>#VALUE!</v>
      </c>
      <c r="M1342" s="236" t="str">
        <f t="shared" si="9"/>
        <v>#VALUE!</v>
      </c>
      <c r="N1342" s="236" t="str">
        <f t="shared" si="10"/>
        <v>#VALUE!</v>
      </c>
      <c r="O1342" s="236" t="str">
        <f t="shared" si="11"/>
        <v>#VALUE!</v>
      </c>
      <c r="P1342" s="237" t="str">
        <f t="shared" si="12"/>
        <v>NO RX</v>
      </c>
      <c r="Q1342" s="237" t="b">
        <v>0</v>
      </c>
      <c r="R1342" s="237" t="str">
        <f t="shared" si="37"/>
        <v>LOW</v>
      </c>
      <c r="S1342" s="238">
        <v>44272.0</v>
      </c>
      <c r="T1342" s="243">
        <f t="shared" si="39"/>
        <v>44530</v>
      </c>
      <c r="U1342" s="237" t="str">
        <f t="shared" si="41"/>
        <v>DUE COMM</v>
      </c>
      <c r="V1342" s="237" t="str">
        <f t="shared" si="16"/>
        <v> </v>
      </c>
      <c r="W1342" s="83"/>
      <c r="X1342" s="83"/>
      <c r="Y1342" s="83"/>
      <c r="Z1342" s="83"/>
      <c r="AA1342" s="83"/>
      <c r="AB1342" s="83"/>
      <c r="AC1342" s="83"/>
      <c r="AD1342" s="83"/>
      <c r="AE1342" s="83"/>
    </row>
    <row r="1343">
      <c r="A1343" s="233">
        <v>14627.0</v>
      </c>
      <c r="B1343" s="234" t="s">
        <v>8008</v>
      </c>
      <c r="C1343" s="231" t="b">
        <v>1</v>
      </c>
      <c r="D1343" s="243">
        <v>44404.0</v>
      </c>
      <c r="E1343" s="236" t="str">
        <f t="shared" si="1"/>
        <v>#VALUE!</v>
      </c>
      <c r="F1343" s="236" t="str">
        <f t="shared" si="2"/>
        <v>#VALUE!</v>
      </c>
      <c r="G1343" s="236" t="str">
        <f t="shared" si="3"/>
        <v>#VALUE!</v>
      </c>
      <c r="H1343" s="236" t="str">
        <f t="shared" si="4"/>
        <v>#VALUE!</v>
      </c>
      <c r="I1343" s="236" t="str">
        <f t="shared" si="5"/>
        <v>#VALUE!</v>
      </c>
      <c r="J1343" s="236" t="str">
        <f t="shared" si="6"/>
        <v>#VALUE!</v>
      </c>
      <c r="K1343" s="236" t="str">
        <f t="shared" si="7"/>
        <v>#VALUE!</v>
      </c>
      <c r="L1343" s="236" t="str">
        <f t="shared" si="8"/>
        <v>#VALUE!</v>
      </c>
      <c r="M1343" s="236" t="str">
        <f t="shared" si="9"/>
        <v>#VALUE!</v>
      </c>
      <c r="N1343" s="236" t="str">
        <f t="shared" si="10"/>
        <v>#VALUE!</v>
      </c>
      <c r="O1343" s="236" t="str">
        <f t="shared" si="11"/>
        <v>#VALUE!</v>
      </c>
      <c r="P1343" s="237" t="str">
        <f t="shared" si="12"/>
        <v>NO RX</v>
      </c>
      <c r="Q1343" s="237" t="b">
        <v>0</v>
      </c>
      <c r="R1343" s="237" t="str">
        <f t="shared" si="37"/>
        <v>LOW</v>
      </c>
      <c r="S1343" s="238"/>
      <c r="T1343" s="243">
        <f t="shared" si="39"/>
        <v>44404</v>
      </c>
      <c r="U1343" s="237" t="str">
        <f t="shared" si="41"/>
        <v>DUE COMM</v>
      </c>
      <c r="V1343" s="237" t="str">
        <f t="shared" si="16"/>
        <v> </v>
      </c>
      <c r="W1343" s="83"/>
      <c r="X1343" s="83"/>
      <c r="Y1343" s="83"/>
      <c r="Z1343" s="83"/>
      <c r="AA1343" s="83"/>
      <c r="AB1343" s="83"/>
      <c r="AC1343" s="83"/>
      <c r="AD1343" s="83"/>
      <c r="AE1343" s="83"/>
    </row>
    <row r="1344">
      <c r="A1344" s="233">
        <v>14628.0</v>
      </c>
      <c r="B1344" s="239" t="s">
        <v>7552</v>
      </c>
      <c r="C1344" s="231" t="b">
        <v>0</v>
      </c>
      <c r="D1344" s="235" t="s">
        <v>7552</v>
      </c>
      <c r="E1344" s="236" t="str">
        <f t="shared" si="1"/>
        <v>#VALUE!</v>
      </c>
      <c r="F1344" s="236" t="str">
        <f t="shared" si="2"/>
        <v>#VALUE!</v>
      </c>
      <c r="G1344" s="236" t="str">
        <f t="shared" si="3"/>
        <v>#VALUE!</v>
      </c>
      <c r="H1344" s="236" t="str">
        <f t="shared" si="4"/>
        <v>#VALUE!</v>
      </c>
      <c r="I1344" s="236" t="str">
        <f t="shared" si="5"/>
        <v>#VALUE!</v>
      </c>
      <c r="J1344" s="236" t="str">
        <f t="shared" si="6"/>
        <v>#VALUE!</v>
      </c>
      <c r="K1344" s="236" t="str">
        <f t="shared" si="7"/>
        <v>#VALUE!</v>
      </c>
      <c r="L1344" s="236" t="str">
        <f t="shared" si="8"/>
        <v>#VALUE!</v>
      </c>
      <c r="M1344" s="236" t="str">
        <f t="shared" si="9"/>
        <v>#VALUE!</v>
      </c>
      <c r="N1344" s="236" t="str">
        <f t="shared" si="10"/>
        <v>#VALUE!</v>
      </c>
      <c r="O1344" s="236" t="str">
        <f t="shared" si="11"/>
        <v>#VALUE!</v>
      </c>
      <c r="P1344" s="237" t="str">
        <f t="shared" si="12"/>
        <v>NO RX</v>
      </c>
      <c r="Q1344" s="237" t="b">
        <v>0</v>
      </c>
      <c r="R1344" s="237" t="str">
        <f t="shared" si="37"/>
        <v>LOW</v>
      </c>
      <c r="S1344" s="238"/>
      <c r="T1344" s="238" t="str">
        <f t="shared" si="39"/>
        <v>  -  </v>
      </c>
      <c r="U1344" s="237" t="str">
        <f t="shared" si="41"/>
        <v>DUE COMM</v>
      </c>
      <c r="V1344" s="237" t="str">
        <f t="shared" si="16"/>
        <v> </v>
      </c>
      <c r="W1344" s="83"/>
      <c r="X1344" s="83"/>
      <c r="Y1344" s="83"/>
      <c r="Z1344" s="83"/>
      <c r="AA1344" s="83"/>
      <c r="AB1344" s="83"/>
      <c r="AC1344" s="83"/>
      <c r="AD1344" s="83"/>
      <c r="AE1344" s="83"/>
    </row>
    <row r="1345">
      <c r="A1345" s="233">
        <v>14630.0</v>
      </c>
      <c r="B1345" s="234" t="s">
        <v>7616</v>
      </c>
      <c r="C1345" s="231" t="b">
        <v>1</v>
      </c>
      <c r="D1345" s="243">
        <v>44404.0</v>
      </c>
      <c r="E1345" s="236" t="str">
        <f t="shared" si="1"/>
        <v>#VALUE!</v>
      </c>
      <c r="F1345" s="236" t="str">
        <f t="shared" si="2"/>
        <v>#VALUE!</v>
      </c>
      <c r="G1345" s="236" t="str">
        <f t="shared" si="3"/>
        <v>#VALUE!</v>
      </c>
      <c r="H1345" s="236" t="str">
        <f t="shared" si="4"/>
        <v>#VALUE!</v>
      </c>
      <c r="I1345" s="236" t="str">
        <f t="shared" si="5"/>
        <v>#VALUE!</v>
      </c>
      <c r="J1345" s="236" t="str">
        <f t="shared" si="6"/>
        <v>#VALUE!</v>
      </c>
      <c r="K1345" s="236" t="str">
        <f t="shared" si="7"/>
        <v>#VALUE!</v>
      </c>
      <c r="L1345" s="236" t="str">
        <f t="shared" si="8"/>
        <v>#VALUE!</v>
      </c>
      <c r="M1345" s="236" t="str">
        <f t="shared" si="9"/>
        <v>OPI RX</v>
      </c>
      <c r="N1345" s="236" t="str">
        <f t="shared" si="10"/>
        <v>#VALUE!</v>
      </c>
      <c r="O1345" s="236" t="str">
        <f t="shared" si="11"/>
        <v>#VALUE!</v>
      </c>
      <c r="P1345" s="237" t="str">
        <f t="shared" si="12"/>
        <v>OPIOIDS</v>
      </c>
      <c r="Q1345" s="237" t="b">
        <v>0</v>
      </c>
      <c r="R1345" s="237" t="str">
        <f t="shared" si="37"/>
        <v>LOW</v>
      </c>
      <c r="S1345" s="238"/>
      <c r="T1345" s="243">
        <f t="shared" si="39"/>
        <v>44404</v>
      </c>
      <c r="U1345" s="237" t="str">
        <f t="shared" si="41"/>
        <v>DUE COMM</v>
      </c>
      <c r="V1345" s="237" t="str">
        <f t="shared" si="16"/>
        <v> </v>
      </c>
      <c r="W1345" s="83"/>
      <c r="X1345" s="83"/>
      <c r="Y1345" s="83"/>
      <c r="Z1345" s="83"/>
      <c r="AA1345" s="83"/>
      <c r="AB1345" s="83"/>
      <c r="AC1345" s="83"/>
      <c r="AD1345" s="83"/>
      <c r="AE1345" s="83"/>
    </row>
    <row r="1346">
      <c r="A1346" s="233">
        <v>14631.0</v>
      </c>
      <c r="B1346" s="234" t="s">
        <v>7576</v>
      </c>
      <c r="C1346" s="231" t="b">
        <v>1</v>
      </c>
      <c r="D1346" s="243">
        <v>44531.0</v>
      </c>
      <c r="E1346" s="236" t="str">
        <f t="shared" si="1"/>
        <v>#VALUE!</v>
      </c>
      <c r="F1346" s="236" t="str">
        <f t="shared" si="2"/>
        <v>#VALUE!</v>
      </c>
      <c r="G1346" s="236" t="str">
        <f t="shared" si="3"/>
        <v>#VALUE!</v>
      </c>
      <c r="H1346" s="236" t="str">
        <f t="shared" si="4"/>
        <v>#VALUE!</v>
      </c>
      <c r="I1346" s="236" t="str">
        <f t="shared" si="5"/>
        <v>#VALUE!</v>
      </c>
      <c r="J1346" s="236" t="str">
        <f t="shared" si="6"/>
        <v>#VALUE!</v>
      </c>
      <c r="K1346" s="236" t="str">
        <f t="shared" si="7"/>
        <v>#VALUE!</v>
      </c>
      <c r="L1346" s="236" t="str">
        <f t="shared" si="8"/>
        <v>#VALUE!</v>
      </c>
      <c r="M1346" s="236" t="str">
        <f t="shared" si="9"/>
        <v>#VALUE!</v>
      </c>
      <c r="N1346" s="236" t="str">
        <f t="shared" si="10"/>
        <v>#VALUE!</v>
      </c>
      <c r="O1346" s="236" t="str">
        <f t="shared" si="11"/>
        <v>#VALUE!</v>
      </c>
      <c r="P1346" s="237" t="str">
        <f t="shared" si="12"/>
        <v>NO RX</v>
      </c>
      <c r="Q1346" s="237" t="b">
        <v>0</v>
      </c>
      <c r="R1346" s="237" t="str">
        <f t="shared" si="37"/>
        <v>LOW</v>
      </c>
      <c r="S1346" s="238">
        <v>44277.0</v>
      </c>
      <c r="T1346" s="243">
        <f t="shared" si="39"/>
        <v>44531</v>
      </c>
      <c r="U1346" s="237" t="str">
        <f t="shared" si="41"/>
        <v> </v>
      </c>
      <c r="V1346" s="237" t="str">
        <f t="shared" si="16"/>
        <v> </v>
      </c>
      <c r="W1346" s="83"/>
      <c r="X1346" s="83"/>
      <c r="Y1346" s="83"/>
      <c r="Z1346" s="83"/>
      <c r="AA1346" s="83"/>
      <c r="AB1346" s="83"/>
      <c r="AC1346" s="83"/>
      <c r="AD1346" s="83"/>
      <c r="AE1346" s="83"/>
    </row>
    <row r="1347">
      <c r="A1347" s="233">
        <v>14632.0</v>
      </c>
      <c r="B1347" s="234" t="s">
        <v>8009</v>
      </c>
      <c r="C1347" s="230" t="b">
        <v>1</v>
      </c>
      <c r="D1347" s="243">
        <v>44480.0</v>
      </c>
      <c r="E1347" s="236" t="str">
        <f t="shared" si="1"/>
        <v>#VALUE!</v>
      </c>
      <c r="F1347" s="236" t="str">
        <f t="shared" si="2"/>
        <v>#VALUE!</v>
      </c>
      <c r="G1347" s="236" t="str">
        <f t="shared" si="3"/>
        <v>#VALUE!</v>
      </c>
      <c r="H1347" s="236" t="str">
        <f t="shared" si="4"/>
        <v>#VALUE!</v>
      </c>
      <c r="I1347" s="236" t="str">
        <f t="shared" si="5"/>
        <v>#VALUE!</v>
      </c>
      <c r="J1347" s="236" t="str">
        <f t="shared" si="6"/>
        <v>#VALUE!</v>
      </c>
      <c r="K1347" s="236" t="str">
        <f t="shared" si="7"/>
        <v>#VALUE!</v>
      </c>
      <c r="L1347" s="236" t="str">
        <f t="shared" si="8"/>
        <v>#VALUE!</v>
      </c>
      <c r="M1347" s="236" t="str">
        <f t="shared" si="9"/>
        <v>#VALUE!</v>
      </c>
      <c r="N1347" s="236" t="str">
        <f t="shared" si="10"/>
        <v>#VALUE!</v>
      </c>
      <c r="O1347" s="236" t="str">
        <f t="shared" si="11"/>
        <v>#VALUE!</v>
      </c>
      <c r="P1347" s="237" t="str">
        <f t="shared" si="12"/>
        <v>NO RX</v>
      </c>
      <c r="Q1347" s="237" t="b">
        <v>0</v>
      </c>
      <c r="R1347" s="237" t="str">
        <f t="shared" si="37"/>
        <v>LOW</v>
      </c>
      <c r="S1347" s="238">
        <v>44277.0</v>
      </c>
      <c r="T1347" s="243">
        <f t="shared" si="39"/>
        <v>44480</v>
      </c>
      <c r="U1347" s="237" t="str">
        <f t="shared" si="41"/>
        <v> </v>
      </c>
      <c r="V1347" s="237" t="str">
        <f t="shared" si="16"/>
        <v> </v>
      </c>
      <c r="W1347" s="83"/>
      <c r="X1347" s="83"/>
      <c r="Y1347" s="83"/>
      <c r="Z1347" s="83"/>
      <c r="AA1347" s="83"/>
      <c r="AB1347" s="83"/>
      <c r="AC1347" s="83"/>
      <c r="AD1347" s="83"/>
      <c r="AE1347" s="83"/>
    </row>
    <row r="1348">
      <c r="A1348" s="233">
        <v>14637.0</v>
      </c>
      <c r="B1348" s="234" t="s">
        <v>8010</v>
      </c>
      <c r="C1348" s="231" t="b">
        <v>1</v>
      </c>
      <c r="D1348" s="243">
        <v>44404.0</v>
      </c>
      <c r="E1348" s="236" t="str">
        <f t="shared" si="1"/>
        <v>OPI RX</v>
      </c>
      <c r="F1348" s="236" t="str">
        <f t="shared" si="2"/>
        <v>#VALUE!</v>
      </c>
      <c r="G1348" s="236" t="str">
        <f t="shared" si="3"/>
        <v>#VALUE!</v>
      </c>
      <c r="H1348" s="236" t="str">
        <f t="shared" si="4"/>
        <v>#VALUE!</v>
      </c>
      <c r="I1348" s="236" t="str">
        <f t="shared" si="5"/>
        <v>#VALUE!</v>
      </c>
      <c r="J1348" s="236" t="str">
        <f t="shared" si="6"/>
        <v>#VALUE!</v>
      </c>
      <c r="K1348" s="236" t="str">
        <f t="shared" si="7"/>
        <v>#VALUE!</v>
      </c>
      <c r="L1348" s="236" t="str">
        <f t="shared" si="8"/>
        <v>#VALUE!</v>
      </c>
      <c r="M1348" s="236" t="str">
        <f t="shared" si="9"/>
        <v>#VALUE!</v>
      </c>
      <c r="N1348" s="236" t="str">
        <f t="shared" si="10"/>
        <v>#VALUE!</v>
      </c>
      <c r="O1348" s="236" t="str">
        <f t="shared" si="11"/>
        <v>#VALUE!</v>
      </c>
      <c r="P1348" s="237" t="str">
        <f t="shared" si="12"/>
        <v>OPIOIDS</v>
      </c>
      <c r="Q1348" s="237" t="b">
        <v>0</v>
      </c>
      <c r="R1348" s="237" t="str">
        <f t="shared" si="37"/>
        <v>LOW</v>
      </c>
      <c r="S1348" s="238"/>
      <c r="T1348" s="243">
        <f t="shared" si="39"/>
        <v>44404</v>
      </c>
      <c r="U1348" s="237" t="str">
        <f t="shared" si="41"/>
        <v>DUE COMM</v>
      </c>
      <c r="V1348" s="237" t="str">
        <f t="shared" si="16"/>
        <v> </v>
      </c>
      <c r="W1348" s="83"/>
      <c r="X1348" s="83"/>
      <c r="Y1348" s="83"/>
      <c r="Z1348" s="83"/>
      <c r="AA1348" s="83"/>
      <c r="AB1348" s="83"/>
      <c r="AC1348" s="83"/>
      <c r="AD1348" s="83"/>
      <c r="AE1348" s="83"/>
    </row>
    <row r="1349">
      <c r="A1349" s="233">
        <v>14642.0</v>
      </c>
      <c r="B1349" s="234" t="s">
        <v>7556</v>
      </c>
      <c r="C1349" s="230" t="b">
        <v>0</v>
      </c>
      <c r="D1349" s="235" t="s">
        <v>7552</v>
      </c>
      <c r="E1349" s="236" t="str">
        <f t="shared" si="1"/>
        <v>OPI RX</v>
      </c>
      <c r="F1349" s="236" t="str">
        <f t="shared" si="2"/>
        <v>#VALUE!</v>
      </c>
      <c r="G1349" s="236" t="str">
        <f t="shared" si="3"/>
        <v>#VALUE!</v>
      </c>
      <c r="H1349" s="236" t="str">
        <f t="shared" si="4"/>
        <v>#VALUE!</v>
      </c>
      <c r="I1349" s="236" t="str">
        <f t="shared" si="5"/>
        <v>#VALUE!</v>
      </c>
      <c r="J1349" s="236" t="str">
        <f t="shared" si="6"/>
        <v>#VALUE!</v>
      </c>
      <c r="K1349" s="236" t="str">
        <f t="shared" si="7"/>
        <v>#VALUE!</v>
      </c>
      <c r="L1349" s="236" t="str">
        <f t="shared" si="8"/>
        <v>#VALUE!</v>
      </c>
      <c r="M1349" s="236" t="str">
        <f t="shared" si="9"/>
        <v>#VALUE!</v>
      </c>
      <c r="N1349" s="236" t="str">
        <f t="shared" si="10"/>
        <v>#VALUE!</v>
      </c>
      <c r="O1349" s="236" t="str">
        <f t="shared" si="11"/>
        <v>#VALUE!</v>
      </c>
      <c r="P1349" s="237" t="str">
        <f t="shared" si="12"/>
        <v>OPIOIDS</v>
      </c>
      <c r="Q1349" s="237" t="b">
        <v>0</v>
      </c>
      <c r="R1349" s="237" t="str">
        <f t="shared" si="37"/>
        <v>LOW</v>
      </c>
      <c r="S1349" s="238"/>
      <c r="T1349" s="238" t="str">
        <f t="shared" si="39"/>
        <v>  -  </v>
      </c>
      <c r="U1349" s="237" t="str">
        <f t="shared" si="41"/>
        <v>DUE COMM</v>
      </c>
      <c r="V1349" s="237" t="str">
        <f t="shared" si="16"/>
        <v> </v>
      </c>
      <c r="W1349" s="83"/>
      <c r="X1349" s="83"/>
      <c r="Y1349" s="83"/>
      <c r="Z1349" s="83"/>
      <c r="AA1349" s="83"/>
      <c r="AB1349" s="83"/>
      <c r="AC1349" s="83"/>
      <c r="AD1349" s="83"/>
      <c r="AE1349" s="83"/>
    </row>
    <row r="1350">
      <c r="A1350" s="233">
        <v>14643.0</v>
      </c>
      <c r="B1350" s="234" t="s">
        <v>7582</v>
      </c>
      <c r="C1350" s="230" t="b">
        <v>1</v>
      </c>
      <c r="D1350" s="235">
        <v>44601.0</v>
      </c>
      <c r="E1350" s="236" t="str">
        <f t="shared" si="1"/>
        <v>#VALUE!</v>
      </c>
      <c r="F1350" s="236" t="str">
        <f t="shared" si="2"/>
        <v>OPI RX</v>
      </c>
      <c r="G1350" s="236" t="str">
        <f t="shared" si="3"/>
        <v>#VALUE!</v>
      </c>
      <c r="H1350" s="236" t="str">
        <f t="shared" si="4"/>
        <v>#VALUE!</v>
      </c>
      <c r="I1350" s="236" t="str">
        <f t="shared" si="5"/>
        <v>#VALUE!</v>
      </c>
      <c r="J1350" s="236" t="str">
        <f t="shared" si="6"/>
        <v>#VALUE!</v>
      </c>
      <c r="K1350" s="236" t="str">
        <f t="shared" si="7"/>
        <v>#VALUE!</v>
      </c>
      <c r="L1350" s="236" t="str">
        <f t="shared" si="8"/>
        <v>#VALUE!</v>
      </c>
      <c r="M1350" s="236" t="str">
        <f t="shared" si="9"/>
        <v>#VALUE!</v>
      </c>
      <c r="N1350" s="236" t="str">
        <f t="shared" si="10"/>
        <v>#VALUE!</v>
      </c>
      <c r="O1350" s="236" t="str">
        <f t="shared" si="11"/>
        <v>#VALUE!</v>
      </c>
      <c r="P1350" s="237" t="str">
        <f t="shared" si="12"/>
        <v>OPIOIDS</v>
      </c>
      <c r="Q1350" s="234" t="b">
        <v>1</v>
      </c>
      <c r="R1350" s="237" t="str">
        <f t="shared" si="37"/>
        <v>HIGH</v>
      </c>
      <c r="S1350" s="238">
        <v>44272.0</v>
      </c>
      <c r="T1350" s="243">
        <f t="shared" si="39"/>
        <v>44601</v>
      </c>
      <c r="U1350" s="237" t="str">
        <f t="shared" si="41"/>
        <v>DUE COMM</v>
      </c>
      <c r="V1350" s="237" t="str">
        <f t="shared" si="16"/>
        <v> </v>
      </c>
      <c r="W1350" s="83"/>
      <c r="X1350" s="83"/>
      <c r="Y1350" s="83"/>
      <c r="Z1350" s="83"/>
      <c r="AA1350" s="83"/>
      <c r="AB1350" s="83"/>
      <c r="AC1350" s="83"/>
      <c r="AD1350" s="83"/>
      <c r="AE1350" s="83"/>
    </row>
    <row r="1351">
      <c r="A1351" s="233">
        <v>14645.0</v>
      </c>
      <c r="B1351" s="239" t="s">
        <v>7552</v>
      </c>
      <c r="C1351" s="231" t="b">
        <v>1</v>
      </c>
      <c r="D1351" s="243">
        <v>44420.0</v>
      </c>
      <c r="E1351" s="236" t="str">
        <f t="shared" si="1"/>
        <v>#VALUE!</v>
      </c>
      <c r="F1351" s="236" t="str">
        <f t="shared" si="2"/>
        <v>#VALUE!</v>
      </c>
      <c r="G1351" s="236" t="str">
        <f t="shared" si="3"/>
        <v>#VALUE!</v>
      </c>
      <c r="H1351" s="236" t="str">
        <f t="shared" si="4"/>
        <v>#VALUE!</v>
      </c>
      <c r="I1351" s="236" t="str">
        <f t="shared" si="5"/>
        <v>#VALUE!</v>
      </c>
      <c r="J1351" s="236" t="str">
        <f t="shared" si="6"/>
        <v>#VALUE!</v>
      </c>
      <c r="K1351" s="236" t="str">
        <f t="shared" si="7"/>
        <v>#VALUE!</v>
      </c>
      <c r="L1351" s="236" t="str">
        <f t="shared" si="8"/>
        <v>#VALUE!</v>
      </c>
      <c r="M1351" s="236" t="str">
        <f t="shared" si="9"/>
        <v>#VALUE!</v>
      </c>
      <c r="N1351" s="236" t="str">
        <f t="shared" si="10"/>
        <v>#VALUE!</v>
      </c>
      <c r="O1351" s="236" t="str">
        <f t="shared" si="11"/>
        <v>#VALUE!</v>
      </c>
      <c r="P1351" s="237" t="str">
        <f t="shared" si="12"/>
        <v>NO RX</v>
      </c>
      <c r="Q1351" s="237" t="b">
        <v>0</v>
      </c>
      <c r="R1351" s="237" t="str">
        <f t="shared" si="37"/>
        <v>LOW</v>
      </c>
      <c r="S1351" s="238"/>
      <c r="T1351" s="243">
        <f t="shared" si="39"/>
        <v>44420</v>
      </c>
      <c r="U1351" s="237" t="str">
        <f t="shared" si="41"/>
        <v>DUE COMM</v>
      </c>
      <c r="V1351" s="237" t="str">
        <f t="shared" si="16"/>
        <v> </v>
      </c>
      <c r="W1351" s="83"/>
      <c r="X1351" s="83"/>
      <c r="Y1351" s="83"/>
      <c r="Z1351" s="83"/>
      <c r="AA1351" s="83"/>
      <c r="AB1351" s="83"/>
      <c r="AC1351" s="83"/>
      <c r="AD1351" s="83"/>
      <c r="AE1351" s="83"/>
    </row>
    <row r="1352">
      <c r="A1352" s="233">
        <v>14646.0</v>
      </c>
      <c r="B1352" s="234" t="s">
        <v>8011</v>
      </c>
      <c r="C1352" s="231" t="b">
        <v>0</v>
      </c>
      <c r="D1352" s="235" t="s">
        <v>7552</v>
      </c>
      <c r="E1352" s="236" t="str">
        <f t="shared" si="1"/>
        <v>#VALUE!</v>
      </c>
      <c r="F1352" s="236" t="str">
        <f t="shared" si="2"/>
        <v>#VALUE!</v>
      </c>
      <c r="G1352" s="236" t="str">
        <f t="shared" si="3"/>
        <v>#VALUE!</v>
      </c>
      <c r="H1352" s="236" t="str">
        <f t="shared" si="4"/>
        <v>#VALUE!</v>
      </c>
      <c r="I1352" s="236" t="str">
        <f t="shared" si="5"/>
        <v>#VALUE!</v>
      </c>
      <c r="J1352" s="236" t="str">
        <f t="shared" si="6"/>
        <v>#VALUE!</v>
      </c>
      <c r="K1352" s="236" t="str">
        <f t="shared" si="7"/>
        <v>#VALUE!</v>
      </c>
      <c r="L1352" s="236" t="str">
        <f t="shared" si="8"/>
        <v>#VALUE!</v>
      </c>
      <c r="M1352" s="236" t="str">
        <f t="shared" si="9"/>
        <v>OPI RX</v>
      </c>
      <c r="N1352" s="236" t="str">
        <f t="shared" si="10"/>
        <v>#VALUE!</v>
      </c>
      <c r="O1352" s="236" t="str">
        <f t="shared" si="11"/>
        <v>#VALUE!</v>
      </c>
      <c r="P1352" s="237" t="str">
        <f t="shared" si="12"/>
        <v>OPIOIDS</v>
      </c>
      <c r="Q1352" s="237" t="b">
        <v>0</v>
      </c>
      <c r="R1352" s="237" t="str">
        <f t="shared" si="37"/>
        <v>LOW</v>
      </c>
      <c r="S1352" s="238"/>
      <c r="T1352" s="238" t="str">
        <f t="shared" si="39"/>
        <v>  -  </v>
      </c>
      <c r="U1352" s="237" t="str">
        <f t="shared" si="41"/>
        <v>DUE COMM</v>
      </c>
      <c r="V1352" s="237" t="str">
        <f t="shared" si="16"/>
        <v> </v>
      </c>
      <c r="W1352" s="83"/>
      <c r="X1352" s="83"/>
      <c r="Y1352" s="83"/>
      <c r="Z1352" s="83"/>
      <c r="AA1352" s="83"/>
      <c r="AB1352" s="83"/>
      <c r="AC1352" s="83"/>
      <c r="AD1352" s="83"/>
      <c r="AE1352" s="83"/>
    </row>
    <row r="1353">
      <c r="A1353" s="233">
        <v>14647.0</v>
      </c>
      <c r="B1353" s="256" t="s">
        <v>7552</v>
      </c>
      <c r="C1353" s="230" t="b">
        <v>0</v>
      </c>
      <c r="D1353" s="235" t="s">
        <v>7552</v>
      </c>
      <c r="E1353" s="236" t="str">
        <f t="shared" si="1"/>
        <v>#VALUE!</v>
      </c>
      <c r="F1353" s="236" t="str">
        <f t="shared" si="2"/>
        <v>#VALUE!</v>
      </c>
      <c r="G1353" s="236" t="str">
        <f t="shared" si="3"/>
        <v>#VALUE!</v>
      </c>
      <c r="H1353" s="236" t="str">
        <f t="shared" si="4"/>
        <v>#VALUE!</v>
      </c>
      <c r="I1353" s="236" t="str">
        <f t="shared" si="5"/>
        <v>#VALUE!</v>
      </c>
      <c r="J1353" s="236" t="str">
        <f t="shared" si="6"/>
        <v>#VALUE!</v>
      </c>
      <c r="K1353" s="236" t="str">
        <f t="shared" si="7"/>
        <v>#VALUE!</v>
      </c>
      <c r="L1353" s="236" t="str">
        <f t="shared" si="8"/>
        <v>#VALUE!</v>
      </c>
      <c r="M1353" s="236" t="str">
        <f t="shared" si="9"/>
        <v>#VALUE!</v>
      </c>
      <c r="N1353" s="236" t="str">
        <f t="shared" si="10"/>
        <v>#VALUE!</v>
      </c>
      <c r="O1353" s="236" t="str">
        <f t="shared" si="11"/>
        <v>#VALUE!</v>
      </c>
      <c r="P1353" s="237" t="str">
        <f t="shared" si="12"/>
        <v>NO RX</v>
      </c>
      <c r="Q1353" s="234" t="b">
        <v>0</v>
      </c>
      <c r="R1353" s="237" t="str">
        <f t="shared" si="37"/>
        <v>LOW</v>
      </c>
      <c r="S1353" s="238"/>
      <c r="T1353" s="238" t="str">
        <f t="shared" si="39"/>
        <v>  -  </v>
      </c>
      <c r="U1353" s="237" t="str">
        <f t="shared" si="41"/>
        <v>DUE COMM</v>
      </c>
      <c r="V1353" s="237" t="str">
        <f t="shared" si="16"/>
        <v> </v>
      </c>
      <c r="W1353" s="83"/>
      <c r="X1353" s="83"/>
      <c r="Y1353" s="83"/>
      <c r="Z1353" s="83"/>
      <c r="AA1353" s="83"/>
      <c r="AB1353" s="83"/>
      <c r="AC1353" s="83"/>
      <c r="AD1353" s="83"/>
      <c r="AE1353" s="83"/>
    </row>
    <row r="1354">
      <c r="A1354" s="233">
        <v>14651.0</v>
      </c>
      <c r="B1354" s="239" t="s">
        <v>7552</v>
      </c>
      <c r="C1354" s="231" t="b">
        <v>0</v>
      </c>
      <c r="D1354" s="235" t="s">
        <v>7552</v>
      </c>
      <c r="E1354" s="236" t="str">
        <f t="shared" si="1"/>
        <v>#VALUE!</v>
      </c>
      <c r="F1354" s="236" t="str">
        <f t="shared" si="2"/>
        <v>#VALUE!</v>
      </c>
      <c r="G1354" s="236" t="str">
        <f t="shared" si="3"/>
        <v>#VALUE!</v>
      </c>
      <c r="H1354" s="236" t="str">
        <f t="shared" si="4"/>
        <v>#VALUE!</v>
      </c>
      <c r="I1354" s="236" t="str">
        <f t="shared" si="5"/>
        <v>#VALUE!</v>
      </c>
      <c r="J1354" s="236" t="str">
        <f t="shared" si="6"/>
        <v>#VALUE!</v>
      </c>
      <c r="K1354" s="236" t="str">
        <f t="shared" si="7"/>
        <v>#VALUE!</v>
      </c>
      <c r="L1354" s="236" t="str">
        <f t="shared" si="8"/>
        <v>#VALUE!</v>
      </c>
      <c r="M1354" s="236" t="str">
        <f t="shared" si="9"/>
        <v>#VALUE!</v>
      </c>
      <c r="N1354" s="236" t="str">
        <f t="shared" si="10"/>
        <v>#VALUE!</v>
      </c>
      <c r="O1354" s="236" t="str">
        <f t="shared" si="11"/>
        <v>#VALUE!</v>
      </c>
      <c r="P1354" s="237" t="str">
        <f t="shared" si="12"/>
        <v>NO RX</v>
      </c>
      <c r="Q1354" s="237" t="b">
        <v>0</v>
      </c>
      <c r="R1354" s="237" t="str">
        <f t="shared" si="37"/>
        <v>LOW</v>
      </c>
      <c r="S1354" s="238"/>
      <c r="T1354" s="238" t="str">
        <f t="shared" si="39"/>
        <v>  -  </v>
      </c>
      <c r="U1354" s="237" t="str">
        <f t="shared" si="41"/>
        <v>DUE COMM</v>
      </c>
      <c r="V1354" s="237" t="str">
        <f t="shared" si="16"/>
        <v> </v>
      </c>
      <c r="W1354" s="83"/>
      <c r="X1354" s="83"/>
      <c r="Y1354" s="83"/>
      <c r="Z1354" s="83"/>
      <c r="AA1354" s="83"/>
      <c r="AB1354" s="83"/>
      <c r="AC1354" s="83"/>
      <c r="AD1354" s="83"/>
      <c r="AE1354" s="83"/>
    </row>
    <row r="1355">
      <c r="A1355" s="233">
        <v>14656.0</v>
      </c>
      <c r="B1355" s="239" t="s">
        <v>7552</v>
      </c>
      <c r="C1355" s="230" t="b">
        <v>1</v>
      </c>
      <c r="D1355" s="243">
        <v>44454.0</v>
      </c>
      <c r="E1355" s="236" t="str">
        <f t="shared" si="1"/>
        <v>#VALUE!</v>
      </c>
      <c r="F1355" s="236" t="str">
        <f t="shared" si="2"/>
        <v>#VALUE!</v>
      </c>
      <c r="G1355" s="236" t="str">
        <f t="shared" si="3"/>
        <v>#VALUE!</v>
      </c>
      <c r="H1355" s="236" t="str">
        <f t="shared" si="4"/>
        <v>#VALUE!</v>
      </c>
      <c r="I1355" s="236" t="str">
        <f t="shared" si="5"/>
        <v>#VALUE!</v>
      </c>
      <c r="J1355" s="236" t="str">
        <f t="shared" si="6"/>
        <v>#VALUE!</v>
      </c>
      <c r="K1355" s="236" t="str">
        <f t="shared" si="7"/>
        <v>#VALUE!</v>
      </c>
      <c r="L1355" s="236" t="str">
        <f t="shared" si="8"/>
        <v>#VALUE!</v>
      </c>
      <c r="M1355" s="236" t="str">
        <f t="shared" si="9"/>
        <v>#VALUE!</v>
      </c>
      <c r="N1355" s="236" t="str">
        <f t="shared" si="10"/>
        <v>#VALUE!</v>
      </c>
      <c r="O1355" s="236" t="str">
        <f t="shared" si="11"/>
        <v>#VALUE!</v>
      </c>
      <c r="P1355" s="237" t="str">
        <f t="shared" si="12"/>
        <v>NO RX</v>
      </c>
      <c r="Q1355" s="234" t="b">
        <v>0</v>
      </c>
      <c r="R1355" s="237" t="str">
        <f t="shared" si="37"/>
        <v>LOW</v>
      </c>
      <c r="S1355" s="238"/>
      <c r="T1355" s="243">
        <f t="shared" si="39"/>
        <v>44454</v>
      </c>
      <c r="U1355" s="237" t="str">
        <f t="shared" si="41"/>
        <v>DUE COMM</v>
      </c>
      <c r="V1355" s="237" t="str">
        <f t="shared" si="16"/>
        <v> </v>
      </c>
      <c r="W1355" s="83"/>
      <c r="X1355" s="83"/>
      <c r="Y1355" s="83"/>
      <c r="Z1355" s="83"/>
      <c r="AA1355" s="83"/>
      <c r="AB1355" s="83"/>
      <c r="AC1355" s="83"/>
      <c r="AD1355" s="83"/>
      <c r="AE1355" s="83"/>
    </row>
    <row r="1356">
      <c r="A1356" s="233">
        <v>14660.0</v>
      </c>
      <c r="B1356" s="234" t="s">
        <v>8012</v>
      </c>
      <c r="C1356" s="231" t="b">
        <v>0</v>
      </c>
      <c r="D1356" s="235" t="s">
        <v>7552</v>
      </c>
      <c r="E1356" s="236" t="str">
        <f t="shared" si="1"/>
        <v>#VALUE!</v>
      </c>
      <c r="F1356" s="236" t="str">
        <f t="shared" si="2"/>
        <v>#VALUE!</v>
      </c>
      <c r="G1356" s="236" t="str">
        <f t="shared" si="3"/>
        <v>#VALUE!</v>
      </c>
      <c r="H1356" s="236" t="str">
        <f t="shared" si="4"/>
        <v>#VALUE!</v>
      </c>
      <c r="I1356" s="236" t="str">
        <f t="shared" si="5"/>
        <v>#VALUE!</v>
      </c>
      <c r="J1356" s="236" t="str">
        <f t="shared" si="6"/>
        <v>#VALUE!</v>
      </c>
      <c r="K1356" s="236" t="str">
        <f t="shared" si="7"/>
        <v>#VALUE!</v>
      </c>
      <c r="L1356" s="236" t="str">
        <f t="shared" si="8"/>
        <v>#VALUE!</v>
      </c>
      <c r="M1356" s="236" t="str">
        <f t="shared" si="9"/>
        <v>#VALUE!</v>
      </c>
      <c r="N1356" s="236" t="str">
        <f t="shared" si="10"/>
        <v>#VALUE!</v>
      </c>
      <c r="O1356" s="236" t="str">
        <f t="shared" si="11"/>
        <v>#VALUE!</v>
      </c>
      <c r="P1356" s="237" t="str">
        <f t="shared" si="12"/>
        <v>NO RX</v>
      </c>
      <c r="Q1356" s="237" t="b">
        <v>0</v>
      </c>
      <c r="R1356" s="237" t="str">
        <f t="shared" si="37"/>
        <v>LOW</v>
      </c>
      <c r="S1356" s="238"/>
      <c r="T1356" s="238" t="str">
        <f t="shared" si="39"/>
        <v>  -  </v>
      </c>
      <c r="U1356" s="237" t="str">
        <f t="shared" si="41"/>
        <v>DUE COMM</v>
      </c>
      <c r="V1356" s="237" t="str">
        <f t="shared" si="16"/>
        <v> </v>
      </c>
      <c r="W1356" s="83"/>
      <c r="X1356" s="83"/>
      <c r="Y1356" s="83"/>
      <c r="Z1356" s="83"/>
      <c r="AA1356" s="83"/>
      <c r="AB1356" s="83"/>
      <c r="AC1356" s="83"/>
      <c r="AD1356" s="83"/>
      <c r="AE1356" s="83"/>
    </row>
    <row r="1357">
      <c r="A1357" s="233">
        <v>14661.0</v>
      </c>
      <c r="B1357" s="234" t="s">
        <v>7566</v>
      </c>
      <c r="C1357" s="231" t="b">
        <v>0</v>
      </c>
      <c r="D1357" s="235" t="s">
        <v>7552</v>
      </c>
      <c r="E1357" s="236" t="str">
        <f t="shared" si="1"/>
        <v>#VALUE!</v>
      </c>
      <c r="F1357" s="236" t="str">
        <f t="shared" si="2"/>
        <v>OPI RX</v>
      </c>
      <c r="G1357" s="236" t="str">
        <f t="shared" si="3"/>
        <v>#VALUE!</v>
      </c>
      <c r="H1357" s="236" t="str">
        <f t="shared" si="4"/>
        <v>#VALUE!</v>
      </c>
      <c r="I1357" s="236" t="str">
        <f t="shared" si="5"/>
        <v>#VALUE!</v>
      </c>
      <c r="J1357" s="236" t="str">
        <f t="shared" si="6"/>
        <v>#VALUE!</v>
      </c>
      <c r="K1357" s="236" t="str">
        <f t="shared" si="7"/>
        <v>#VALUE!</v>
      </c>
      <c r="L1357" s="236" t="str">
        <f t="shared" si="8"/>
        <v>#VALUE!</v>
      </c>
      <c r="M1357" s="236" t="str">
        <f t="shared" si="9"/>
        <v>#VALUE!</v>
      </c>
      <c r="N1357" s="236" t="str">
        <f t="shared" si="10"/>
        <v>#VALUE!</v>
      </c>
      <c r="O1357" s="236" t="str">
        <f t="shared" si="11"/>
        <v>#VALUE!</v>
      </c>
      <c r="P1357" s="237" t="str">
        <f t="shared" si="12"/>
        <v>OPIOIDS</v>
      </c>
      <c r="Q1357" s="237" t="b">
        <v>0</v>
      </c>
      <c r="R1357" s="237" t="str">
        <f t="shared" si="37"/>
        <v>LOW</v>
      </c>
      <c r="S1357" s="238"/>
      <c r="T1357" s="238" t="str">
        <f t="shared" si="39"/>
        <v>  -  </v>
      </c>
      <c r="U1357" s="237" t="str">
        <f t="shared" si="41"/>
        <v>DUE COMM</v>
      </c>
      <c r="V1357" s="237" t="str">
        <f t="shared" si="16"/>
        <v> </v>
      </c>
      <c r="W1357" s="83"/>
      <c r="X1357" s="83"/>
      <c r="Y1357" s="83"/>
      <c r="Z1357" s="83"/>
      <c r="AA1357" s="83"/>
      <c r="AB1357" s="83"/>
      <c r="AC1357" s="83"/>
      <c r="AD1357" s="83"/>
      <c r="AE1357" s="83"/>
    </row>
    <row r="1358">
      <c r="A1358" s="244">
        <v>14663.0</v>
      </c>
      <c r="B1358" s="234" t="s">
        <v>7566</v>
      </c>
      <c r="C1358" s="231" t="b">
        <v>1</v>
      </c>
      <c r="D1358" s="235">
        <v>44596.0</v>
      </c>
      <c r="E1358" s="236" t="str">
        <f t="shared" si="1"/>
        <v>#VALUE!</v>
      </c>
      <c r="F1358" s="236" t="str">
        <f t="shared" si="2"/>
        <v>OPI RX</v>
      </c>
      <c r="G1358" s="236" t="str">
        <f t="shared" si="3"/>
        <v>#VALUE!</v>
      </c>
      <c r="H1358" s="236" t="str">
        <f t="shared" si="4"/>
        <v>#VALUE!</v>
      </c>
      <c r="I1358" s="236" t="str">
        <f t="shared" si="5"/>
        <v>#VALUE!</v>
      </c>
      <c r="J1358" s="236" t="str">
        <f t="shared" si="6"/>
        <v>#VALUE!</v>
      </c>
      <c r="K1358" s="236" t="str">
        <f t="shared" si="7"/>
        <v>#VALUE!</v>
      </c>
      <c r="L1358" s="236" t="str">
        <f t="shared" si="8"/>
        <v>#VALUE!</v>
      </c>
      <c r="M1358" s="236" t="str">
        <f t="shared" si="9"/>
        <v>#VALUE!</v>
      </c>
      <c r="N1358" s="236" t="str">
        <f t="shared" si="10"/>
        <v>#VALUE!</v>
      </c>
      <c r="O1358" s="236" t="str">
        <f t="shared" si="11"/>
        <v>#VALUE!</v>
      </c>
      <c r="P1358" s="237" t="str">
        <f t="shared" si="12"/>
        <v>OPIOIDS</v>
      </c>
      <c r="Q1358" s="237" t="b">
        <v>0</v>
      </c>
      <c r="R1358" s="237" t="str">
        <f t="shared" si="37"/>
        <v>LOW</v>
      </c>
      <c r="S1358" s="238">
        <v>44264.0</v>
      </c>
      <c r="T1358" s="243">
        <f t="shared" si="39"/>
        <v>44596</v>
      </c>
      <c r="U1358" s="237" t="str">
        <f t="shared" si="41"/>
        <v>DUE COMM</v>
      </c>
      <c r="V1358" s="237" t="str">
        <f t="shared" si="16"/>
        <v> </v>
      </c>
      <c r="W1358" s="83"/>
      <c r="X1358" s="83"/>
      <c r="Y1358" s="83"/>
      <c r="Z1358" s="83"/>
      <c r="AA1358" s="83"/>
      <c r="AB1358" s="83"/>
      <c r="AC1358" s="83"/>
      <c r="AD1358" s="83"/>
      <c r="AE1358" s="83"/>
    </row>
    <row r="1359">
      <c r="A1359" s="233">
        <v>14665.0</v>
      </c>
      <c r="B1359" s="234" t="s">
        <v>7576</v>
      </c>
      <c r="C1359" s="230" t="b">
        <v>0</v>
      </c>
      <c r="D1359" s="235" t="s">
        <v>7552</v>
      </c>
      <c r="E1359" s="236" t="str">
        <f t="shared" si="1"/>
        <v>#VALUE!</v>
      </c>
      <c r="F1359" s="236" t="str">
        <f t="shared" si="2"/>
        <v>#VALUE!</v>
      </c>
      <c r="G1359" s="236" t="str">
        <f t="shared" si="3"/>
        <v>#VALUE!</v>
      </c>
      <c r="H1359" s="236" t="str">
        <f t="shared" si="4"/>
        <v>#VALUE!</v>
      </c>
      <c r="I1359" s="236" t="str">
        <f t="shared" si="5"/>
        <v>#VALUE!</v>
      </c>
      <c r="J1359" s="236" t="str">
        <f t="shared" si="6"/>
        <v>#VALUE!</v>
      </c>
      <c r="K1359" s="236" t="str">
        <f t="shared" si="7"/>
        <v>#VALUE!</v>
      </c>
      <c r="L1359" s="236" t="str">
        <f t="shared" si="8"/>
        <v>#VALUE!</v>
      </c>
      <c r="M1359" s="236" t="str">
        <f t="shared" si="9"/>
        <v>#VALUE!</v>
      </c>
      <c r="N1359" s="236" t="str">
        <f t="shared" si="10"/>
        <v>#VALUE!</v>
      </c>
      <c r="O1359" s="236" t="str">
        <f t="shared" si="11"/>
        <v>#VALUE!</v>
      </c>
      <c r="P1359" s="237" t="str">
        <f t="shared" si="12"/>
        <v>NO RX</v>
      </c>
      <c r="Q1359" s="237" t="b">
        <v>0</v>
      </c>
      <c r="R1359" s="237" t="str">
        <f t="shared" si="37"/>
        <v>LOW</v>
      </c>
      <c r="S1359" s="238"/>
      <c r="T1359" s="238" t="str">
        <f t="shared" si="39"/>
        <v>  -  </v>
      </c>
      <c r="U1359" s="237" t="str">
        <f t="shared" si="41"/>
        <v>DUE COMM</v>
      </c>
      <c r="V1359" s="237" t="str">
        <f t="shared" si="16"/>
        <v> </v>
      </c>
      <c r="W1359" s="83"/>
      <c r="X1359" s="83"/>
      <c r="Y1359" s="83"/>
      <c r="Z1359" s="83"/>
      <c r="AA1359" s="83"/>
      <c r="AB1359" s="83"/>
      <c r="AC1359" s="83"/>
      <c r="AD1359" s="83"/>
      <c r="AE1359" s="83"/>
    </row>
    <row r="1360">
      <c r="A1360" s="233">
        <v>14666.0</v>
      </c>
      <c r="B1360" s="234" t="s">
        <v>7566</v>
      </c>
      <c r="C1360" s="231" t="b">
        <v>1</v>
      </c>
      <c r="D1360" s="243">
        <v>44387.0</v>
      </c>
      <c r="E1360" s="236" t="str">
        <f t="shared" si="1"/>
        <v>#VALUE!</v>
      </c>
      <c r="F1360" s="236" t="str">
        <f t="shared" si="2"/>
        <v>OPI RX</v>
      </c>
      <c r="G1360" s="236" t="str">
        <f t="shared" si="3"/>
        <v>#VALUE!</v>
      </c>
      <c r="H1360" s="236" t="str">
        <f t="shared" si="4"/>
        <v>#VALUE!</v>
      </c>
      <c r="I1360" s="236" t="str">
        <f t="shared" si="5"/>
        <v>#VALUE!</v>
      </c>
      <c r="J1360" s="236" t="str">
        <f t="shared" si="6"/>
        <v>#VALUE!</v>
      </c>
      <c r="K1360" s="236" t="str">
        <f t="shared" si="7"/>
        <v>#VALUE!</v>
      </c>
      <c r="L1360" s="236" t="str">
        <f t="shared" si="8"/>
        <v>#VALUE!</v>
      </c>
      <c r="M1360" s="236" t="str">
        <f t="shared" si="9"/>
        <v>#VALUE!</v>
      </c>
      <c r="N1360" s="236" t="str">
        <f t="shared" si="10"/>
        <v>#VALUE!</v>
      </c>
      <c r="O1360" s="236" t="str">
        <f t="shared" si="11"/>
        <v>#VALUE!</v>
      </c>
      <c r="P1360" s="237" t="str">
        <f t="shared" si="12"/>
        <v>OPIOIDS</v>
      </c>
      <c r="Q1360" s="237" t="b">
        <v>0</v>
      </c>
      <c r="R1360" s="237" t="str">
        <f t="shared" si="37"/>
        <v>LOW</v>
      </c>
      <c r="S1360" s="238"/>
      <c r="T1360" s="243">
        <f t="shared" si="39"/>
        <v>44387</v>
      </c>
      <c r="U1360" s="237" t="str">
        <f t="shared" si="41"/>
        <v>DUE COMM</v>
      </c>
      <c r="V1360" s="237" t="str">
        <f t="shared" si="16"/>
        <v> </v>
      </c>
      <c r="W1360" s="83"/>
      <c r="X1360" s="83"/>
      <c r="Y1360" s="83"/>
      <c r="Z1360" s="83"/>
      <c r="AA1360" s="83"/>
      <c r="AB1360" s="83"/>
      <c r="AC1360" s="83"/>
      <c r="AD1360" s="83"/>
      <c r="AE1360" s="83"/>
    </row>
    <row r="1361">
      <c r="A1361" s="233">
        <v>14668.0</v>
      </c>
      <c r="B1361" s="234" t="s">
        <v>7576</v>
      </c>
      <c r="C1361" s="230" t="b">
        <v>1</v>
      </c>
      <c r="D1361" s="243">
        <v>44427.0</v>
      </c>
      <c r="E1361" s="236" t="str">
        <f t="shared" si="1"/>
        <v>#VALUE!</v>
      </c>
      <c r="F1361" s="236" t="str">
        <f t="shared" si="2"/>
        <v>#VALUE!</v>
      </c>
      <c r="G1361" s="236" t="str">
        <f t="shared" si="3"/>
        <v>#VALUE!</v>
      </c>
      <c r="H1361" s="236" t="str">
        <f t="shared" si="4"/>
        <v>#VALUE!</v>
      </c>
      <c r="I1361" s="236" t="str">
        <f t="shared" si="5"/>
        <v>#VALUE!</v>
      </c>
      <c r="J1361" s="236" t="str">
        <f t="shared" si="6"/>
        <v>#VALUE!</v>
      </c>
      <c r="K1361" s="236" t="str">
        <f t="shared" si="7"/>
        <v>#VALUE!</v>
      </c>
      <c r="L1361" s="236" t="str">
        <f t="shared" si="8"/>
        <v>#VALUE!</v>
      </c>
      <c r="M1361" s="236" t="str">
        <f t="shared" si="9"/>
        <v>#VALUE!</v>
      </c>
      <c r="N1361" s="236" t="str">
        <f t="shared" si="10"/>
        <v>#VALUE!</v>
      </c>
      <c r="O1361" s="236" t="str">
        <f t="shared" si="11"/>
        <v>#VALUE!</v>
      </c>
      <c r="P1361" s="237" t="str">
        <f t="shared" si="12"/>
        <v>NO RX</v>
      </c>
      <c r="Q1361" s="234" t="b">
        <v>0</v>
      </c>
      <c r="R1361" s="237" t="str">
        <f t="shared" si="37"/>
        <v>LOW</v>
      </c>
      <c r="S1361" s="238"/>
      <c r="T1361" s="243">
        <f t="shared" si="39"/>
        <v>44427</v>
      </c>
      <c r="U1361" s="237" t="str">
        <f t="shared" si="41"/>
        <v>DUE COMM</v>
      </c>
      <c r="V1361" s="237" t="str">
        <f t="shared" si="16"/>
        <v> </v>
      </c>
      <c r="W1361" s="83"/>
      <c r="X1361" s="83"/>
      <c r="Y1361" s="83"/>
      <c r="Z1361" s="83"/>
      <c r="AA1361" s="83"/>
      <c r="AB1361" s="83"/>
      <c r="AC1361" s="83"/>
      <c r="AD1361" s="83"/>
      <c r="AE1361" s="83"/>
    </row>
    <row r="1362">
      <c r="A1362" s="233">
        <v>14669.0</v>
      </c>
      <c r="B1362" s="234" t="s">
        <v>8013</v>
      </c>
      <c r="C1362" s="230" t="b">
        <v>1</v>
      </c>
      <c r="D1362" s="243">
        <v>44495.0</v>
      </c>
      <c r="E1362" s="236" t="str">
        <f t="shared" si="1"/>
        <v>#VALUE!</v>
      </c>
      <c r="F1362" s="236" t="str">
        <f t="shared" si="2"/>
        <v>OPI RX</v>
      </c>
      <c r="G1362" s="236" t="str">
        <f t="shared" si="3"/>
        <v>#VALUE!</v>
      </c>
      <c r="H1362" s="236" t="str">
        <f t="shared" si="4"/>
        <v>OPI RX</v>
      </c>
      <c r="I1362" s="236" t="str">
        <f t="shared" si="5"/>
        <v>#VALUE!</v>
      </c>
      <c r="J1362" s="236" t="str">
        <f t="shared" si="6"/>
        <v>#VALUE!</v>
      </c>
      <c r="K1362" s="236" t="str">
        <f t="shared" si="7"/>
        <v>#VALUE!</v>
      </c>
      <c r="L1362" s="236" t="str">
        <f t="shared" si="8"/>
        <v>#VALUE!</v>
      </c>
      <c r="M1362" s="236" t="str">
        <f t="shared" si="9"/>
        <v>#VALUE!</v>
      </c>
      <c r="N1362" s="236" t="str">
        <f t="shared" si="10"/>
        <v>#VALUE!</v>
      </c>
      <c r="O1362" s="236" t="str">
        <f t="shared" si="11"/>
        <v>#VALUE!</v>
      </c>
      <c r="P1362" s="237" t="str">
        <f t="shared" si="12"/>
        <v>OPIOIDS</v>
      </c>
      <c r="Q1362" s="237" t="b">
        <v>0</v>
      </c>
      <c r="R1362" s="237" t="str">
        <f t="shared" si="37"/>
        <v>LOW</v>
      </c>
      <c r="S1362" s="238">
        <v>44278.0</v>
      </c>
      <c r="T1362" s="243">
        <f t="shared" si="39"/>
        <v>44495</v>
      </c>
      <c r="U1362" s="237" t="str">
        <f t="shared" si="41"/>
        <v> </v>
      </c>
      <c r="V1362" s="237" t="str">
        <f t="shared" si="16"/>
        <v> </v>
      </c>
      <c r="W1362" s="83"/>
      <c r="X1362" s="83"/>
      <c r="Y1362" s="83"/>
      <c r="Z1362" s="83"/>
      <c r="AA1362" s="83"/>
      <c r="AB1362" s="83"/>
      <c r="AC1362" s="83"/>
      <c r="AD1362" s="83"/>
      <c r="AE1362" s="83"/>
    </row>
    <row r="1363">
      <c r="A1363" s="244">
        <v>14671.0</v>
      </c>
      <c r="B1363" s="245" t="s">
        <v>7606</v>
      </c>
      <c r="C1363" s="230" t="b">
        <v>0</v>
      </c>
      <c r="D1363" s="235" t="s">
        <v>7552</v>
      </c>
      <c r="E1363" s="236" t="str">
        <f t="shared" si="1"/>
        <v>#VALUE!</v>
      </c>
      <c r="F1363" s="236" t="str">
        <f t="shared" si="2"/>
        <v>#VALUE!</v>
      </c>
      <c r="G1363" s="236" t="str">
        <f t="shared" si="3"/>
        <v>#VALUE!</v>
      </c>
      <c r="H1363" s="236" t="str">
        <f t="shared" si="4"/>
        <v>#VALUE!</v>
      </c>
      <c r="I1363" s="236" t="str">
        <f t="shared" si="5"/>
        <v>#VALUE!</v>
      </c>
      <c r="J1363" s="236" t="str">
        <f t="shared" si="6"/>
        <v>#VALUE!</v>
      </c>
      <c r="K1363" s="236" t="str">
        <f t="shared" si="7"/>
        <v>#VALUE!</v>
      </c>
      <c r="L1363" s="236" t="str">
        <f t="shared" si="8"/>
        <v>#VALUE!</v>
      </c>
      <c r="M1363" s="236" t="str">
        <f t="shared" si="9"/>
        <v>OPI RX</v>
      </c>
      <c r="N1363" s="236" t="str">
        <f t="shared" si="10"/>
        <v>#VALUE!</v>
      </c>
      <c r="O1363" s="236" t="str">
        <f t="shared" si="11"/>
        <v>#VALUE!</v>
      </c>
      <c r="P1363" s="237" t="str">
        <f t="shared" si="12"/>
        <v>OPIOIDS</v>
      </c>
      <c r="Q1363" s="237" t="b">
        <v>0</v>
      </c>
      <c r="R1363" s="237" t="str">
        <f t="shared" si="37"/>
        <v>LOW</v>
      </c>
      <c r="S1363" s="238"/>
      <c r="T1363" s="238" t="str">
        <f t="shared" si="39"/>
        <v>  -  </v>
      </c>
      <c r="U1363" s="237" t="str">
        <f t="shared" si="41"/>
        <v>DUE COMM</v>
      </c>
      <c r="V1363" s="237" t="str">
        <f t="shared" si="16"/>
        <v> </v>
      </c>
      <c r="W1363" s="83"/>
      <c r="X1363" s="83"/>
      <c r="Y1363" s="83"/>
      <c r="Z1363" s="83"/>
      <c r="AA1363" s="83"/>
      <c r="AB1363" s="83"/>
      <c r="AC1363" s="83"/>
      <c r="AD1363" s="83"/>
      <c r="AE1363" s="83"/>
    </row>
    <row r="1364">
      <c r="A1364" s="233">
        <v>14677.0</v>
      </c>
      <c r="B1364" s="234" t="s">
        <v>7576</v>
      </c>
      <c r="C1364" s="231" t="b">
        <v>0</v>
      </c>
      <c r="D1364" s="235" t="s">
        <v>7552</v>
      </c>
      <c r="E1364" s="236" t="str">
        <f t="shared" si="1"/>
        <v>#VALUE!</v>
      </c>
      <c r="F1364" s="236" t="str">
        <f t="shared" si="2"/>
        <v>#VALUE!</v>
      </c>
      <c r="G1364" s="236" t="str">
        <f t="shared" si="3"/>
        <v>#VALUE!</v>
      </c>
      <c r="H1364" s="236" t="str">
        <f t="shared" si="4"/>
        <v>#VALUE!</v>
      </c>
      <c r="I1364" s="236" t="str">
        <f t="shared" si="5"/>
        <v>#VALUE!</v>
      </c>
      <c r="J1364" s="236" t="str">
        <f t="shared" si="6"/>
        <v>#VALUE!</v>
      </c>
      <c r="K1364" s="236" t="str">
        <f t="shared" si="7"/>
        <v>#VALUE!</v>
      </c>
      <c r="L1364" s="236" t="str">
        <f t="shared" si="8"/>
        <v>#VALUE!</v>
      </c>
      <c r="M1364" s="236" t="str">
        <f t="shared" si="9"/>
        <v>#VALUE!</v>
      </c>
      <c r="N1364" s="236" t="str">
        <f t="shared" si="10"/>
        <v>#VALUE!</v>
      </c>
      <c r="O1364" s="236" t="str">
        <f t="shared" si="11"/>
        <v>#VALUE!</v>
      </c>
      <c r="P1364" s="237" t="str">
        <f t="shared" si="12"/>
        <v>NO RX</v>
      </c>
      <c r="Q1364" s="237" t="b">
        <v>0</v>
      </c>
      <c r="R1364" s="237" t="str">
        <f t="shared" si="37"/>
        <v>LOW</v>
      </c>
      <c r="S1364" s="238"/>
      <c r="T1364" s="238" t="str">
        <f t="shared" si="39"/>
        <v>  -  </v>
      </c>
      <c r="U1364" s="237" t="str">
        <f t="shared" si="41"/>
        <v>DUE COMM</v>
      </c>
      <c r="V1364" s="237" t="str">
        <f t="shared" si="16"/>
        <v> </v>
      </c>
      <c r="W1364" s="83"/>
      <c r="X1364" s="83"/>
      <c r="Y1364" s="83"/>
      <c r="Z1364" s="83"/>
      <c r="AA1364" s="83"/>
      <c r="AB1364" s="83"/>
      <c r="AC1364" s="83"/>
      <c r="AD1364" s="83"/>
      <c r="AE1364" s="83"/>
    </row>
    <row r="1365">
      <c r="A1365" s="233">
        <v>14681.0</v>
      </c>
      <c r="B1365" s="234" t="s">
        <v>7576</v>
      </c>
      <c r="C1365" s="231" t="b">
        <v>0</v>
      </c>
      <c r="D1365" s="235" t="s">
        <v>7552</v>
      </c>
      <c r="E1365" s="236" t="str">
        <f t="shared" si="1"/>
        <v>#VALUE!</v>
      </c>
      <c r="F1365" s="236" t="str">
        <f t="shared" si="2"/>
        <v>#VALUE!</v>
      </c>
      <c r="G1365" s="236" t="str">
        <f t="shared" si="3"/>
        <v>#VALUE!</v>
      </c>
      <c r="H1365" s="236" t="str">
        <f t="shared" si="4"/>
        <v>#VALUE!</v>
      </c>
      <c r="I1365" s="236" t="str">
        <f t="shared" si="5"/>
        <v>#VALUE!</v>
      </c>
      <c r="J1365" s="236" t="str">
        <f t="shared" si="6"/>
        <v>#VALUE!</v>
      </c>
      <c r="K1365" s="236" t="str">
        <f t="shared" si="7"/>
        <v>#VALUE!</v>
      </c>
      <c r="L1365" s="236" t="str">
        <f t="shared" si="8"/>
        <v>#VALUE!</v>
      </c>
      <c r="M1365" s="236" t="str">
        <f t="shared" si="9"/>
        <v>#VALUE!</v>
      </c>
      <c r="N1365" s="236" t="str">
        <f t="shared" si="10"/>
        <v>#VALUE!</v>
      </c>
      <c r="O1365" s="236" t="str">
        <f t="shared" si="11"/>
        <v>#VALUE!</v>
      </c>
      <c r="P1365" s="237" t="str">
        <f t="shared" si="12"/>
        <v>NO RX</v>
      </c>
      <c r="Q1365" s="237" t="b">
        <v>0</v>
      </c>
      <c r="R1365" s="237" t="str">
        <f t="shared" si="37"/>
        <v>LOW</v>
      </c>
      <c r="S1365" s="238"/>
      <c r="T1365" s="238" t="str">
        <f t="shared" si="39"/>
        <v>  -  </v>
      </c>
      <c r="U1365" s="237" t="str">
        <f t="shared" si="41"/>
        <v>DUE COMM</v>
      </c>
      <c r="V1365" s="237" t="str">
        <f t="shared" si="16"/>
        <v> </v>
      </c>
      <c r="W1365" s="83"/>
      <c r="X1365" s="83"/>
      <c r="Y1365" s="83"/>
      <c r="Z1365" s="83"/>
      <c r="AA1365" s="83"/>
      <c r="AB1365" s="83"/>
      <c r="AC1365" s="83"/>
      <c r="AD1365" s="83"/>
      <c r="AE1365" s="83"/>
    </row>
    <row r="1366">
      <c r="A1366" s="233">
        <v>14682.0</v>
      </c>
      <c r="B1366" s="234" t="s">
        <v>7592</v>
      </c>
      <c r="C1366" s="230" t="b">
        <v>1</v>
      </c>
      <c r="D1366" s="243">
        <v>44539.0</v>
      </c>
      <c r="E1366" s="236" t="str">
        <f t="shared" si="1"/>
        <v>#VALUE!</v>
      </c>
      <c r="F1366" s="236" t="str">
        <f t="shared" si="2"/>
        <v>#VALUE!</v>
      </c>
      <c r="G1366" s="236" t="str">
        <f t="shared" si="3"/>
        <v>#VALUE!</v>
      </c>
      <c r="H1366" s="236" t="str">
        <f t="shared" si="4"/>
        <v>#VALUE!</v>
      </c>
      <c r="I1366" s="236" t="str">
        <f t="shared" si="5"/>
        <v>#VALUE!</v>
      </c>
      <c r="J1366" s="236" t="str">
        <f t="shared" si="6"/>
        <v>#VALUE!</v>
      </c>
      <c r="K1366" s="236" t="str">
        <f t="shared" si="7"/>
        <v>#VALUE!</v>
      </c>
      <c r="L1366" s="236" t="str">
        <f t="shared" si="8"/>
        <v>#VALUE!</v>
      </c>
      <c r="M1366" s="236" t="str">
        <f t="shared" si="9"/>
        <v>OPI RX</v>
      </c>
      <c r="N1366" s="236" t="str">
        <f t="shared" si="10"/>
        <v>#VALUE!</v>
      </c>
      <c r="O1366" s="236" t="str">
        <f t="shared" si="11"/>
        <v>#VALUE!</v>
      </c>
      <c r="P1366" s="237" t="str">
        <f t="shared" si="12"/>
        <v>OPIOIDS</v>
      </c>
      <c r="Q1366" s="237" t="b">
        <v>1</v>
      </c>
      <c r="R1366" s="237" t="str">
        <f t="shared" si="37"/>
        <v>HIGH</v>
      </c>
      <c r="S1366" s="238">
        <v>44284.0</v>
      </c>
      <c r="T1366" s="243">
        <f t="shared" si="39"/>
        <v>44539</v>
      </c>
      <c r="U1366" s="237" t="str">
        <f t="shared" si="41"/>
        <v> </v>
      </c>
      <c r="V1366" s="237" t="str">
        <f t="shared" si="16"/>
        <v> </v>
      </c>
      <c r="W1366" s="83"/>
      <c r="X1366" s="83"/>
      <c r="Y1366" s="83"/>
      <c r="Z1366" s="83"/>
      <c r="AA1366" s="83"/>
      <c r="AB1366" s="83"/>
      <c r="AC1366" s="83"/>
      <c r="AD1366" s="83"/>
      <c r="AE1366" s="83"/>
    </row>
    <row r="1367">
      <c r="A1367" s="233">
        <v>14683.0</v>
      </c>
      <c r="B1367" s="239" t="s">
        <v>8014</v>
      </c>
      <c r="C1367" s="231" t="b">
        <v>1</v>
      </c>
      <c r="D1367" s="235">
        <v>44627.0</v>
      </c>
      <c r="E1367" s="236" t="str">
        <f t="shared" si="1"/>
        <v>#VALUE!</v>
      </c>
      <c r="F1367" s="236" t="str">
        <f t="shared" si="2"/>
        <v>OPI RX</v>
      </c>
      <c r="G1367" s="236" t="str">
        <f t="shared" si="3"/>
        <v>#VALUE!</v>
      </c>
      <c r="H1367" s="236" t="str">
        <f t="shared" si="4"/>
        <v>#VALUE!</v>
      </c>
      <c r="I1367" s="236" t="str">
        <f t="shared" si="5"/>
        <v>#VALUE!</v>
      </c>
      <c r="J1367" s="236" t="str">
        <f t="shared" si="6"/>
        <v>#VALUE!</v>
      </c>
      <c r="K1367" s="236" t="str">
        <f t="shared" si="7"/>
        <v>#VALUE!</v>
      </c>
      <c r="L1367" s="236" t="str">
        <f t="shared" si="8"/>
        <v>#VALUE!</v>
      </c>
      <c r="M1367" s="236" t="str">
        <f t="shared" si="9"/>
        <v>#VALUE!</v>
      </c>
      <c r="N1367" s="236" t="str">
        <f t="shared" si="10"/>
        <v>#VALUE!</v>
      </c>
      <c r="O1367" s="236" t="str">
        <f t="shared" si="11"/>
        <v>#VALUE!</v>
      </c>
      <c r="P1367" s="237" t="str">
        <f t="shared" si="12"/>
        <v>OPIOIDS</v>
      </c>
      <c r="Q1367" s="237" t="b">
        <v>1</v>
      </c>
      <c r="R1367" s="237" t="str">
        <f t="shared" si="37"/>
        <v>HIGH</v>
      </c>
      <c r="S1367" s="238">
        <v>44306.0</v>
      </c>
      <c r="T1367" s="243">
        <f t="shared" si="39"/>
        <v>44627</v>
      </c>
      <c r="U1367" s="237" t="str">
        <f t="shared" si="41"/>
        <v> </v>
      </c>
      <c r="V1367" s="237" t="str">
        <f t="shared" si="16"/>
        <v> </v>
      </c>
      <c r="W1367" s="83"/>
      <c r="X1367" s="83"/>
      <c r="Y1367" s="83"/>
      <c r="Z1367" s="83"/>
      <c r="AA1367" s="83"/>
      <c r="AB1367" s="83"/>
      <c r="AC1367" s="83"/>
      <c r="AD1367" s="83"/>
      <c r="AE1367" s="83"/>
    </row>
    <row r="1368">
      <c r="A1368" s="233">
        <v>14686.0</v>
      </c>
      <c r="B1368" s="239" t="s">
        <v>7616</v>
      </c>
      <c r="C1368" s="230" t="b">
        <v>1</v>
      </c>
      <c r="D1368" s="235">
        <v>44627.0</v>
      </c>
      <c r="E1368" s="236" t="str">
        <f t="shared" si="1"/>
        <v>#VALUE!</v>
      </c>
      <c r="F1368" s="236" t="str">
        <f t="shared" si="2"/>
        <v>#VALUE!</v>
      </c>
      <c r="G1368" s="236" t="str">
        <f t="shared" si="3"/>
        <v>#VALUE!</v>
      </c>
      <c r="H1368" s="236" t="str">
        <f t="shared" si="4"/>
        <v>#VALUE!</v>
      </c>
      <c r="I1368" s="236" t="str">
        <f t="shared" si="5"/>
        <v>#VALUE!</v>
      </c>
      <c r="J1368" s="236" t="str">
        <f t="shared" si="6"/>
        <v>#VALUE!</v>
      </c>
      <c r="K1368" s="236" t="str">
        <f t="shared" si="7"/>
        <v>#VALUE!</v>
      </c>
      <c r="L1368" s="236" t="str">
        <f t="shared" si="8"/>
        <v>#VALUE!</v>
      </c>
      <c r="M1368" s="236" t="str">
        <f t="shared" si="9"/>
        <v>OPI RX</v>
      </c>
      <c r="N1368" s="236" t="str">
        <f t="shared" si="10"/>
        <v>#VALUE!</v>
      </c>
      <c r="O1368" s="236" t="str">
        <f t="shared" si="11"/>
        <v>#VALUE!</v>
      </c>
      <c r="P1368" s="237" t="str">
        <f t="shared" si="12"/>
        <v>OPIOIDS</v>
      </c>
      <c r="Q1368" s="237" t="b">
        <v>0</v>
      </c>
      <c r="R1368" s="237" t="str">
        <f t="shared" si="37"/>
        <v>LOW</v>
      </c>
      <c r="S1368" s="238"/>
      <c r="T1368" s="243">
        <f t="shared" si="39"/>
        <v>44627</v>
      </c>
      <c r="U1368" s="237" t="str">
        <f t="shared" si="41"/>
        <v>DUE COMM</v>
      </c>
      <c r="V1368" s="237" t="str">
        <f t="shared" si="16"/>
        <v> </v>
      </c>
      <c r="W1368" s="83"/>
      <c r="X1368" s="83"/>
      <c r="Y1368" s="83"/>
      <c r="Z1368" s="83"/>
      <c r="AA1368" s="83"/>
      <c r="AB1368" s="83"/>
      <c r="AC1368" s="83"/>
      <c r="AD1368" s="83"/>
      <c r="AE1368" s="83"/>
    </row>
    <row r="1369">
      <c r="A1369" s="253">
        <v>14687.0</v>
      </c>
      <c r="B1369" s="234" t="s">
        <v>7558</v>
      </c>
      <c r="C1369" s="230" t="b">
        <v>0</v>
      </c>
      <c r="D1369" s="235" t="s">
        <v>7552</v>
      </c>
      <c r="E1369" s="236" t="str">
        <f t="shared" si="1"/>
        <v>#VALUE!</v>
      </c>
      <c r="F1369" s="236" t="str">
        <f t="shared" si="2"/>
        <v>#VALUE!</v>
      </c>
      <c r="G1369" s="236" t="str">
        <f t="shared" si="3"/>
        <v>#VALUE!</v>
      </c>
      <c r="H1369" s="236" t="str">
        <f t="shared" si="4"/>
        <v>#VALUE!</v>
      </c>
      <c r="I1369" s="236" t="str">
        <f t="shared" si="5"/>
        <v>#VALUE!</v>
      </c>
      <c r="J1369" s="236" t="str">
        <f t="shared" si="6"/>
        <v>#VALUE!</v>
      </c>
      <c r="K1369" s="236" t="str">
        <f t="shared" si="7"/>
        <v>#VALUE!</v>
      </c>
      <c r="L1369" s="236" t="str">
        <f t="shared" si="8"/>
        <v>#VALUE!</v>
      </c>
      <c r="M1369" s="236" t="str">
        <f t="shared" si="9"/>
        <v>#VALUE!</v>
      </c>
      <c r="N1369" s="236" t="str">
        <f t="shared" si="10"/>
        <v>#VALUE!</v>
      </c>
      <c r="O1369" s="236" t="str">
        <f t="shared" si="11"/>
        <v>#VALUE!</v>
      </c>
      <c r="P1369" s="237" t="str">
        <f t="shared" si="12"/>
        <v>NO RX</v>
      </c>
      <c r="Q1369" s="237" t="b">
        <v>0</v>
      </c>
      <c r="R1369" s="237" t="str">
        <f t="shared" si="37"/>
        <v>LOW</v>
      </c>
      <c r="S1369" s="238"/>
      <c r="T1369" s="238" t="str">
        <f t="shared" si="39"/>
        <v>  -  </v>
      </c>
      <c r="U1369" s="237" t="str">
        <f t="shared" si="41"/>
        <v>DUE COMM</v>
      </c>
      <c r="V1369" s="237" t="str">
        <f t="shared" si="16"/>
        <v> </v>
      </c>
      <c r="W1369" s="83"/>
      <c r="X1369" s="83"/>
      <c r="Y1369" s="83"/>
      <c r="Z1369" s="83"/>
      <c r="AA1369" s="83"/>
      <c r="AB1369" s="83"/>
      <c r="AC1369" s="83"/>
      <c r="AD1369" s="83"/>
      <c r="AE1369" s="83"/>
    </row>
    <row r="1370">
      <c r="A1370" s="233">
        <v>14688.0</v>
      </c>
      <c r="B1370" s="239" t="s">
        <v>7552</v>
      </c>
      <c r="C1370" s="230" t="b">
        <v>0</v>
      </c>
      <c r="D1370" s="235" t="s">
        <v>7552</v>
      </c>
      <c r="E1370" s="236" t="str">
        <f t="shared" si="1"/>
        <v>#VALUE!</v>
      </c>
      <c r="F1370" s="236" t="str">
        <f t="shared" si="2"/>
        <v>#VALUE!</v>
      </c>
      <c r="G1370" s="236" t="str">
        <f t="shared" si="3"/>
        <v>#VALUE!</v>
      </c>
      <c r="H1370" s="236" t="str">
        <f t="shared" si="4"/>
        <v>#VALUE!</v>
      </c>
      <c r="I1370" s="236" t="str">
        <f t="shared" si="5"/>
        <v>#VALUE!</v>
      </c>
      <c r="J1370" s="236" t="str">
        <f t="shared" si="6"/>
        <v>#VALUE!</v>
      </c>
      <c r="K1370" s="236" t="str">
        <f t="shared" si="7"/>
        <v>#VALUE!</v>
      </c>
      <c r="L1370" s="236" t="str">
        <f t="shared" si="8"/>
        <v>#VALUE!</v>
      </c>
      <c r="M1370" s="236" t="str">
        <f t="shared" si="9"/>
        <v>#VALUE!</v>
      </c>
      <c r="N1370" s="236" t="str">
        <f t="shared" si="10"/>
        <v>#VALUE!</v>
      </c>
      <c r="O1370" s="236" t="str">
        <f t="shared" si="11"/>
        <v>#VALUE!</v>
      </c>
      <c r="P1370" s="237" t="str">
        <f t="shared" si="12"/>
        <v>NO RX</v>
      </c>
      <c r="Q1370" s="237" t="b">
        <v>0</v>
      </c>
      <c r="R1370" s="237" t="str">
        <f t="shared" si="37"/>
        <v>LOW</v>
      </c>
      <c r="S1370" s="238"/>
      <c r="T1370" s="238" t="str">
        <f t="shared" si="39"/>
        <v>  -  </v>
      </c>
      <c r="U1370" s="237" t="str">
        <f t="shared" si="41"/>
        <v>DUE COMM</v>
      </c>
      <c r="V1370" s="237" t="str">
        <f t="shared" si="16"/>
        <v> </v>
      </c>
      <c r="W1370" s="83"/>
      <c r="X1370" s="83"/>
      <c r="Y1370" s="83"/>
      <c r="Z1370" s="83"/>
      <c r="AA1370" s="83"/>
      <c r="AB1370" s="83"/>
      <c r="AC1370" s="83"/>
      <c r="AD1370" s="83"/>
      <c r="AE1370" s="83"/>
    </row>
    <row r="1371">
      <c r="A1371" s="233">
        <v>14690.0</v>
      </c>
      <c r="B1371" s="234" t="s">
        <v>7570</v>
      </c>
      <c r="C1371" s="230" t="b">
        <v>1</v>
      </c>
      <c r="D1371" s="235">
        <v>44593.0</v>
      </c>
      <c r="E1371" s="236" t="str">
        <f t="shared" si="1"/>
        <v>#VALUE!</v>
      </c>
      <c r="F1371" s="236" t="str">
        <f t="shared" si="2"/>
        <v>#VALUE!</v>
      </c>
      <c r="G1371" s="236" t="str">
        <f t="shared" si="3"/>
        <v>#VALUE!</v>
      </c>
      <c r="H1371" s="236" t="str">
        <f t="shared" si="4"/>
        <v>#VALUE!</v>
      </c>
      <c r="I1371" s="236" t="str">
        <f t="shared" si="5"/>
        <v>#VALUE!</v>
      </c>
      <c r="J1371" s="236" t="str">
        <f t="shared" si="6"/>
        <v>#VALUE!</v>
      </c>
      <c r="K1371" s="236" t="str">
        <f t="shared" si="7"/>
        <v>#VALUE!</v>
      </c>
      <c r="L1371" s="236" t="str">
        <f t="shared" si="8"/>
        <v>#VALUE!</v>
      </c>
      <c r="M1371" s="236" t="str">
        <f t="shared" si="9"/>
        <v>#VALUE!</v>
      </c>
      <c r="N1371" s="236" t="str">
        <f t="shared" si="10"/>
        <v>#VALUE!</v>
      </c>
      <c r="O1371" s="236" t="str">
        <f t="shared" si="11"/>
        <v>#VALUE!</v>
      </c>
      <c r="P1371" s="237" t="str">
        <f t="shared" si="12"/>
        <v>NO RX</v>
      </c>
      <c r="Q1371" s="237" t="b">
        <v>1</v>
      </c>
      <c r="R1371" s="237" t="str">
        <f t="shared" si="37"/>
        <v>HIGH</v>
      </c>
      <c r="S1371" s="238">
        <v>44258.0</v>
      </c>
      <c r="T1371" s="243">
        <f t="shared" si="39"/>
        <v>44593</v>
      </c>
      <c r="U1371" s="237" t="str">
        <f t="shared" si="41"/>
        <v>DUE COMM</v>
      </c>
      <c r="V1371" s="237" t="str">
        <f t="shared" si="16"/>
        <v> </v>
      </c>
      <c r="W1371" s="83"/>
      <c r="X1371" s="83"/>
      <c r="Y1371" s="83"/>
      <c r="Z1371" s="83"/>
      <c r="AA1371" s="83"/>
      <c r="AB1371" s="83"/>
      <c r="AC1371" s="83"/>
      <c r="AD1371" s="83"/>
      <c r="AE1371" s="83"/>
    </row>
    <row r="1372">
      <c r="A1372" s="233">
        <v>14691.0</v>
      </c>
      <c r="B1372" s="234" t="s">
        <v>8015</v>
      </c>
      <c r="C1372" s="234" t="b">
        <v>1</v>
      </c>
      <c r="D1372" s="235">
        <v>44616.0</v>
      </c>
      <c r="E1372" s="236" t="str">
        <f t="shared" si="1"/>
        <v>OPI RX</v>
      </c>
      <c r="F1372" s="236" t="str">
        <f t="shared" si="2"/>
        <v>#VALUE!</v>
      </c>
      <c r="G1372" s="236" t="str">
        <f t="shared" si="3"/>
        <v>#VALUE!</v>
      </c>
      <c r="H1372" s="236" t="str">
        <f t="shared" si="4"/>
        <v>#VALUE!</v>
      </c>
      <c r="I1372" s="236" t="str">
        <f t="shared" si="5"/>
        <v>#VALUE!</v>
      </c>
      <c r="J1372" s="236" t="str">
        <f t="shared" si="6"/>
        <v>#VALUE!</v>
      </c>
      <c r="K1372" s="236" t="str">
        <f t="shared" si="7"/>
        <v>#VALUE!</v>
      </c>
      <c r="L1372" s="236" t="str">
        <f t="shared" si="8"/>
        <v>#VALUE!</v>
      </c>
      <c r="M1372" s="236" t="str">
        <f t="shared" si="9"/>
        <v>#VALUE!</v>
      </c>
      <c r="N1372" s="236" t="str">
        <f t="shared" si="10"/>
        <v>#VALUE!</v>
      </c>
      <c r="O1372" s="236" t="str">
        <f t="shared" si="11"/>
        <v>#VALUE!</v>
      </c>
      <c r="P1372" s="237" t="str">
        <f t="shared" si="12"/>
        <v>OPIOIDS</v>
      </c>
      <c r="Q1372" s="234" t="b">
        <v>1</v>
      </c>
      <c r="R1372" s="237" t="str">
        <f t="shared" si="37"/>
        <v>HIGH</v>
      </c>
      <c r="S1372" s="238">
        <v>44287.0</v>
      </c>
      <c r="T1372" s="243">
        <f t="shared" si="39"/>
        <v>44616</v>
      </c>
      <c r="U1372" s="237" t="str">
        <f t="shared" si="41"/>
        <v> </v>
      </c>
      <c r="V1372" s="237" t="str">
        <f t="shared" si="16"/>
        <v> </v>
      </c>
      <c r="W1372" s="83"/>
      <c r="X1372" s="83"/>
      <c r="Y1372" s="83"/>
      <c r="Z1372" s="83"/>
      <c r="AA1372" s="83"/>
      <c r="AB1372" s="83"/>
      <c r="AC1372" s="83"/>
      <c r="AD1372" s="83"/>
      <c r="AE1372" s="83"/>
    </row>
    <row r="1373">
      <c r="A1373" s="233">
        <v>14694.0</v>
      </c>
      <c r="B1373" s="234" t="s">
        <v>7663</v>
      </c>
      <c r="C1373" s="231" t="b">
        <v>0</v>
      </c>
      <c r="D1373" s="235" t="s">
        <v>7552</v>
      </c>
      <c r="E1373" s="236" t="str">
        <f t="shared" si="1"/>
        <v>#VALUE!</v>
      </c>
      <c r="F1373" s="236" t="str">
        <f t="shared" si="2"/>
        <v>#VALUE!</v>
      </c>
      <c r="G1373" s="236" t="str">
        <f t="shared" si="3"/>
        <v>#VALUE!</v>
      </c>
      <c r="H1373" s="236" t="str">
        <f t="shared" si="4"/>
        <v>#VALUE!</v>
      </c>
      <c r="I1373" s="236" t="str">
        <f t="shared" si="5"/>
        <v>#VALUE!</v>
      </c>
      <c r="J1373" s="236" t="str">
        <f t="shared" si="6"/>
        <v>#VALUE!</v>
      </c>
      <c r="K1373" s="236" t="str">
        <f t="shared" si="7"/>
        <v>#VALUE!</v>
      </c>
      <c r="L1373" s="236" t="str">
        <f t="shared" si="8"/>
        <v>#VALUE!</v>
      </c>
      <c r="M1373" s="236" t="str">
        <f t="shared" si="9"/>
        <v>#VALUE!</v>
      </c>
      <c r="N1373" s="236" t="str">
        <f t="shared" si="10"/>
        <v>#VALUE!</v>
      </c>
      <c r="O1373" s="236" t="str">
        <f t="shared" si="11"/>
        <v>#VALUE!</v>
      </c>
      <c r="P1373" s="237" t="str">
        <f t="shared" si="12"/>
        <v>NO RX</v>
      </c>
      <c r="Q1373" s="237" t="b">
        <v>0</v>
      </c>
      <c r="R1373" s="237" t="str">
        <f t="shared" si="37"/>
        <v>LOW</v>
      </c>
      <c r="S1373" s="238"/>
      <c r="T1373" s="238" t="str">
        <f t="shared" si="39"/>
        <v>  -  </v>
      </c>
      <c r="U1373" s="237" t="str">
        <f t="shared" si="41"/>
        <v>DUE COMM</v>
      </c>
      <c r="V1373" s="237" t="str">
        <f t="shared" si="16"/>
        <v> </v>
      </c>
      <c r="W1373" s="83"/>
      <c r="X1373" s="83"/>
      <c r="Y1373" s="83"/>
      <c r="Z1373" s="83"/>
      <c r="AA1373" s="83"/>
      <c r="AB1373" s="83"/>
      <c r="AC1373" s="83"/>
      <c r="AD1373" s="83"/>
      <c r="AE1373" s="83"/>
    </row>
    <row r="1374">
      <c r="A1374" s="233">
        <v>14700.0</v>
      </c>
      <c r="B1374" s="239" t="s">
        <v>7552</v>
      </c>
      <c r="C1374" s="231" t="b">
        <v>0</v>
      </c>
      <c r="D1374" s="235" t="s">
        <v>7552</v>
      </c>
      <c r="E1374" s="236" t="str">
        <f t="shared" si="1"/>
        <v>#VALUE!</v>
      </c>
      <c r="F1374" s="236" t="str">
        <f t="shared" si="2"/>
        <v>#VALUE!</v>
      </c>
      <c r="G1374" s="236" t="str">
        <f t="shared" si="3"/>
        <v>#VALUE!</v>
      </c>
      <c r="H1374" s="236" t="str">
        <f t="shared" si="4"/>
        <v>#VALUE!</v>
      </c>
      <c r="I1374" s="236" t="str">
        <f t="shared" si="5"/>
        <v>#VALUE!</v>
      </c>
      <c r="J1374" s="236" t="str">
        <f t="shared" si="6"/>
        <v>#VALUE!</v>
      </c>
      <c r="K1374" s="236" t="str">
        <f t="shared" si="7"/>
        <v>#VALUE!</v>
      </c>
      <c r="L1374" s="236" t="str">
        <f t="shared" si="8"/>
        <v>#VALUE!</v>
      </c>
      <c r="M1374" s="236" t="str">
        <f t="shared" si="9"/>
        <v>#VALUE!</v>
      </c>
      <c r="N1374" s="236" t="str">
        <f t="shared" si="10"/>
        <v>#VALUE!</v>
      </c>
      <c r="O1374" s="236" t="str">
        <f t="shared" si="11"/>
        <v>#VALUE!</v>
      </c>
      <c r="P1374" s="237" t="str">
        <f t="shared" si="12"/>
        <v>NO RX</v>
      </c>
      <c r="Q1374" s="237" t="b">
        <v>0</v>
      </c>
      <c r="R1374" s="237" t="str">
        <f t="shared" si="37"/>
        <v>LOW</v>
      </c>
      <c r="S1374" s="238"/>
      <c r="T1374" s="238" t="str">
        <f t="shared" si="39"/>
        <v>  -  </v>
      </c>
      <c r="U1374" s="237" t="str">
        <f t="shared" si="41"/>
        <v>DUE COMM</v>
      </c>
      <c r="V1374" s="237" t="str">
        <f t="shared" si="16"/>
        <v> </v>
      </c>
      <c r="W1374" s="83"/>
      <c r="X1374" s="83"/>
      <c r="Y1374" s="83"/>
      <c r="Z1374" s="83"/>
      <c r="AA1374" s="83"/>
      <c r="AB1374" s="83"/>
      <c r="AC1374" s="83"/>
      <c r="AD1374" s="83"/>
      <c r="AE1374" s="83"/>
    </row>
    <row r="1375">
      <c r="A1375" s="233">
        <v>14702.0</v>
      </c>
      <c r="B1375" s="239" t="s">
        <v>7616</v>
      </c>
      <c r="C1375" s="251" t="b">
        <v>1</v>
      </c>
      <c r="D1375" s="235">
        <v>44577.0</v>
      </c>
      <c r="E1375" s="236" t="str">
        <f t="shared" si="1"/>
        <v>#VALUE!</v>
      </c>
      <c r="F1375" s="236" t="str">
        <f t="shared" si="2"/>
        <v>#VALUE!</v>
      </c>
      <c r="G1375" s="236" t="str">
        <f t="shared" si="3"/>
        <v>#VALUE!</v>
      </c>
      <c r="H1375" s="236" t="str">
        <f t="shared" si="4"/>
        <v>#VALUE!</v>
      </c>
      <c r="I1375" s="236" t="str">
        <f t="shared" si="5"/>
        <v>#VALUE!</v>
      </c>
      <c r="J1375" s="236" t="str">
        <f t="shared" si="6"/>
        <v>#VALUE!</v>
      </c>
      <c r="K1375" s="236" t="str">
        <f t="shared" si="7"/>
        <v>#VALUE!</v>
      </c>
      <c r="L1375" s="236" t="str">
        <f t="shared" si="8"/>
        <v>#VALUE!</v>
      </c>
      <c r="M1375" s="236" t="str">
        <f t="shared" si="9"/>
        <v>OPI RX</v>
      </c>
      <c r="N1375" s="236" t="str">
        <f t="shared" si="10"/>
        <v>#VALUE!</v>
      </c>
      <c r="O1375" s="236" t="str">
        <f t="shared" si="11"/>
        <v>#VALUE!</v>
      </c>
      <c r="P1375" s="237" t="str">
        <f t="shared" si="12"/>
        <v>OPIOIDS</v>
      </c>
      <c r="Q1375" s="237" t="b">
        <v>0</v>
      </c>
      <c r="R1375" s="237" t="str">
        <f t="shared" si="37"/>
        <v>LOW</v>
      </c>
      <c r="S1375" s="238"/>
      <c r="T1375" s="238">
        <f t="shared" si="39"/>
        <v>44577</v>
      </c>
      <c r="U1375" s="237" t="str">
        <f t="shared" si="41"/>
        <v>DUE COMM</v>
      </c>
      <c r="V1375" s="237" t="str">
        <f t="shared" si="16"/>
        <v> </v>
      </c>
      <c r="W1375" s="83"/>
      <c r="X1375" s="83"/>
      <c r="Y1375" s="83"/>
      <c r="Z1375" s="83"/>
      <c r="AA1375" s="83"/>
      <c r="AB1375" s="83"/>
      <c r="AC1375" s="83"/>
      <c r="AD1375" s="83"/>
      <c r="AE1375" s="83"/>
    </row>
    <row r="1376">
      <c r="A1376" s="233">
        <v>14705.0</v>
      </c>
      <c r="B1376" s="234" t="s">
        <v>8016</v>
      </c>
      <c r="C1376" s="230" t="b">
        <v>0</v>
      </c>
      <c r="D1376" s="235" t="s">
        <v>7552</v>
      </c>
      <c r="E1376" s="236" t="str">
        <f t="shared" si="1"/>
        <v>#VALUE!</v>
      </c>
      <c r="F1376" s="236" t="str">
        <f t="shared" si="2"/>
        <v>#VALUE!</v>
      </c>
      <c r="G1376" s="236" t="str">
        <f t="shared" si="3"/>
        <v>#VALUE!</v>
      </c>
      <c r="H1376" s="236" t="str">
        <f t="shared" si="4"/>
        <v>#VALUE!</v>
      </c>
      <c r="I1376" s="236" t="str">
        <f t="shared" si="5"/>
        <v>#VALUE!</v>
      </c>
      <c r="J1376" s="236" t="str">
        <f t="shared" si="6"/>
        <v>#VALUE!</v>
      </c>
      <c r="K1376" s="236" t="str">
        <f t="shared" si="7"/>
        <v>#VALUE!</v>
      </c>
      <c r="L1376" s="236" t="str">
        <f t="shared" si="8"/>
        <v>#VALUE!</v>
      </c>
      <c r="M1376" s="236" t="str">
        <f t="shared" si="9"/>
        <v>#VALUE!</v>
      </c>
      <c r="N1376" s="236" t="str">
        <f t="shared" si="10"/>
        <v>#VALUE!</v>
      </c>
      <c r="O1376" s="236" t="str">
        <f t="shared" si="11"/>
        <v>#VALUE!</v>
      </c>
      <c r="P1376" s="237" t="str">
        <f t="shared" si="12"/>
        <v>NO RX</v>
      </c>
      <c r="Q1376" s="237" t="b">
        <v>0</v>
      </c>
      <c r="R1376" s="237" t="str">
        <f t="shared" si="37"/>
        <v>LOW</v>
      </c>
      <c r="S1376" s="238"/>
      <c r="T1376" s="238" t="str">
        <f t="shared" si="39"/>
        <v>  -  </v>
      </c>
      <c r="U1376" s="237" t="str">
        <f t="shared" si="41"/>
        <v>DUE COMM</v>
      </c>
      <c r="V1376" s="237" t="str">
        <f t="shared" si="16"/>
        <v> </v>
      </c>
      <c r="W1376" s="83"/>
      <c r="X1376" s="83"/>
      <c r="Y1376" s="83"/>
      <c r="Z1376" s="83"/>
      <c r="AA1376" s="83"/>
      <c r="AB1376" s="83"/>
      <c r="AC1376" s="83"/>
      <c r="AD1376" s="83"/>
      <c r="AE1376" s="83"/>
    </row>
    <row r="1377">
      <c r="A1377" s="233">
        <v>14706.0</v>
      </c>
      <c r="B1377" s="234" t="s">
        <v>7832</v>
      </c>
      <c r="C1377" s="230" t="b">
        <v>1</v>
      </c>
      <c r="D1377" s="243">
        <v>44410.0</v>
      </c>
      <c r="E1377" s="236" t="str">
        <f t="shared" si="1"/>
        <v>#VALUE!</v>
      </c>
      <c r="F1377" s="236" t="str">
        <f t="shared" si="2"/>
        <v>#VALUE!</v>
      </c>
      <c r="G1377" s="236" t="str">
        <f t="shared" si="3"/>
        <v>#VALUE!</v>
      </c>
      <c r="H1377" s="236" t="str">
        <f t="shared" si="4"/>
        <v>#VALUE!</v>
      </c>
      <c r="I1377" s="236" t="str">
        <f t="shared" si="5"/>
        <v>#VALUE!</v>
      </c>
      <c r="J1377" s="236" t="str">
        <f t="shared" si="6"/>
        <v>#VALUE!</v>
      </c>
      <c r="K1377" s="236" t="str">
        <f t="shared" si="7"/>
        <v>#VALUE!</v>
      </c>
      <c r="L1377" s="236" t="str">
        <f t="shared" si="8"/>
        <v>#VALUE!</v>
      </c>
      <c r="M1377" s="236" t="str">
        <f t="shared" si="9"/>
        <v>OPI RX</v>
      </c>
      <c r="N1377" s="236" t="str">
        <f t="shared" si="10"/>
        <v>#VALUE!</v>
      </c>
      <c r="O1377" s="236" t="str">
        <f t="shared" si="11"/>
        <v>#VALUE!</v>
      </c>
      <c r="P1377" s="237" t="str">
        <f t="shared" si="12"/>
        <v>OPIOIDS</v>
      </c>
      <c r="Q1377" s="237" t="b">
        <v>1</v>
      </c>
      <c r="R1377" s="237" t="str">
        <f t="shared" si="37"/>
        <v>HIGH</v>
      </c>
      <c r="S1377" s="238"/>
      <c r="T1377" s="243">
        <f t="shared" si="39"/>
        <v>44410</v>
      </c>
      <c r="U1377" s="237" t="str">
        <f t="shared" si="41"/>
        <v>DUE COMM</v>
      </c>
      <c r="V1377" s="237" t="str">
        <f t="shared" si="16"/>
        <v> </v>
      </c>
      <c r="W1377" s="83"/>
      <c r="X1377" s="83"/>
      <c r="Y1377" s="83"/>
      <c r="Z1377" s="83"/>
      <c r="AA1377" s="83"/>
      <c r="AB1377" s="83"/>
      <c r="AC1377" s="83"/>
      <c r="AD1377" s="83"/>
      <c r="AE1377" s="83"/>
    </row>
    <row r="1378">
      <c r="A1378" s="233">
        <v>14707.0</v>
      </c>
      <c r="B1378" s="239" t="s">
        <v>7552</v>
      </c>
      <c r="C1378" s="230" t="b">
        <v>1</v>
      </c>
      <c r="D1378" s="243">
        <v>44384.0</v>
      </c>
      <c r="E1378" s="236" t="str">
        <f t="shared" si="1"/>
        <v>#VALUE!</v>
      </c>
      <c r="F1378" s="236" t="str">
        <f t="shared" si="2"/>
        <v>#VALUE!</v>
      </c>
      <c r="G1378" s="236" t="str">
        <f t="shared" si="3"/>
        <v>#VALUE!</v>
      </c>
      <c r="H1378" s="236" t="str">
        <f t="shared" si="4"/>
        <v>#VALUE!</v>
      </c>
      <c r="I1378" s="236" t="str">
        <f t="shared" si="5"/>
        <v>#VALUE!</v>
      </c>
      <c r="J1378" s="236" t="str">
        <f t="shared" si="6"/>
        <v>#VALUE!</v>
      </c>
      <c r="K1378" s="236" t="str">
        <f t="shared" si="7"/>
        <v>#VALUE!</v>
      </c>
      <c r="L1378" s="236" t="str">
        <f t="shared" si="8"/>
        <v>#VALUE!</v>
      </c>
      <c r="M1378" s="236" t="str">
        <f t="shared" si="9"/>
        <v>#VALUE!</v>
      </c>
      <c r="N1378" s="236" t="str">
        <f t="shared" si="10"/>
        <v>#VALUE!</v>
      </c>
      <c r="O1378" s="236" t="str">
        <f t="shared" si="11"/>
        <v>#VALUE!</v>
      </c>
      <c r="P1378" s="237" t="str">
        <f t="shared" si="12"/>
        <v>NO RX</v>
      </c>
      <c r="Q1378" s="234" t="b">
        <v>0</v>
      </c>
      <c r="R1378" s="237" t="str">
        <f t="shared" si="37"/>
        <v>LOW</v>
      </c>
      <c r="S1378" s="238"/>
      <c r="T1378" s="243">
        <f t="shared" si="39"/>
        <v>44384</v>
      </c>
      <c r="U1378" s="237" t="str">
        <f t="shared" si="41"/>
        <v>DUE COMM</v>
      </c>
      <c r="V1378" s="237" t="str">
        <f t="shared" si="16"/>
        <v> </v>
      </c>
      <c r="W1378" s="83"/>
      <c r="X1378" s="83"/>
      <c r="Y1378" s="83"/>
      <c r="Z1378" s="83"/>
      <c r="AA1378" s="83"/>
      <c r="AB1378" s="83"/>
      <c r="AC1378" s="83"/>
      <c r="AD1378" s="83"/>
      <c r="AE1378" s="83"/>
    </row>
    <row r="1379">
      <c r="A1379" s="233">
        <v>14708.0</v>
      </c>
      <c r="B1379" s="239" t="s">
        <v>7552</v>
      </c>
      <c r="C1379" s="231" t="b">
        <v>0</v>
      </c>
      <c r="D1379" s="235" t="s">
        <v>7552</v>
      </c>
      <c r="E1379" s="236" t="str">
        <f t="shared" si="1"/>
        <v>#VALUE!</v>
      </c>
      <c r="F1379" s="236" t="str">
        <f t="shared" si="2"/>
        <v>#VALUE!</v>
      </c>
      <c r="G1379" s="236" t="str">
        <f t="shared" si="3"/>
        <v>#VALUE!</v>
      </c>
      <c r="H1379" s="236" t="str">
        <f t="shared" si="4"/>
        <v>#VALUE!</v>
      </c>
      <c r="I1379" s="236" t="str">
        <f t="shared" si="5"/>
        <v>#VALUE!</v>
      </c>
      <c r="J1379" s="236" t="str">
        <f t="shared" si="6"/>
        <v>#VALUE!</v>
      </c>
      <c r="K1379" s="236" t="str">
        <f t="shared" si="7"/>
        <v>#VALUE!</v>
      </c>
      <c r="L1379" s="236" t="str">
        <f t="shared" si="8"/>
        <v>#VALUE!</v>
      </c>
      <c r="M1379" s="236" t="str">
        <f t="shared" si="9"/>
        <v>#VALUE!</v>
      </c>
      <c r="N1379" s="236" t="str">
        <f t="shared" si="10"/>
        <v>#VALUE!</v>
      </c>
      <c r="O1379" s="236" t="str">
        <f t="shared" si="11"/>
        <v>#VALUE!</v>
      </c>
      <c r="P1379" s="237" t="str">
        <f t="shared" si="12"/>
        <v>NO RX</v>
      </c>
      <c r="Q1379" s="237" t="b">
        <v>0</v>
      </c>
      <c r="R1379" s="237" t="str">
        <f t="shared" si="37"/>
        <v>LOW</v>
      </c>
      <c r="S1379" s="238"/>
      <c r="T1379" s="238" t="str">
        <f t="shared" si="39"/>
        <v>  -  </v>
      </c>
      <c r="U1379" s="237" t="str">
        <f t="shared" si="41"/>
        <v>DUE COMM</v>
      </c>
      <c r="V1379" s="237" t="str">
        <f t="shared" si="16"/>
        <v> </v>
      </c>
      <c r="W1379" s="83"/>
      <c r="X1379" s="83"/>
      <c r="Y1379" s="83"/>
      <c r="Z1379" s="83"/>
      <c r="AA1379" s="83"/>
      <c r="AB1379" s="83"/>
      <c r="AC1379" s="83"/>
      <c r="AD1379" s="83"/>
      <c r="AE1379" s="83"/>
    </row>
    <row r="1380">
      <c r="A1380" s="233">
        <v>14709.0</v>
      </c>
      <c r="B1380" s="234" t="s">
        <v>7576</v>
      </c>
      <c r="C1380" s="230" t="b">
        <v>1</v>
      </c>
      <c r="D1380" s="243">
        <v>44390.0</v>
      </c>
      <c r="E1380" s="236" t="str">
        <f t="shared" si="1"/>
        <v>#VALUE!</v>
      </c>
      <c r="F1380" s="236" t="str">
        <f t="shared" si="2"/>
        <v>#VALUE!</v>
      </c>
      <c r="G1380" s="236" t="str">
        <f t="shared" si="3"/>
        <v>#VALUE!</v>
      </c>
      <c r="H1380" s="236" t="str">
        <f t="shared" si="4"/>
        <v>#VALUE!</v>
      </c>
      <c r="I1380" s="236" t="str">
        <f t="shared" si="5"/>
        <v>#VALUE!</v>
      </c>
      <c r="J1380" s="236" t="str">
        <f t="shared" si="6"/>
        <v>#VALUE!</v>
      </c>
      <c r="K1380" s="236" t="str">
        <f t="shared" si="7"/>
        <v>#VALUE!</v>
      </c>
      <c r="L1380" s="236" t="str">
        <f t="shared" si="8"/>
        <v>#VALUE!</v>
      </c>
      <c r="M1380" s="236" t="str">
        <f t="shared" si="9"/>
        <v>#VALUE!</v>
      </c>
      <c r="N1380" s="236" t="str">
        <f t="shared" si="10"/>
        <v>#VALUE!</v>
      </c>
      <c r="O1380" s="236" t="str">
        <f t="shared" si="11"/>
        <v>#VALUE!</v>
      </c>
      <c r="P1380" s="237" t="str">
        <f t="shared" si="12"/>
        <v>NO RX</v>
      </c>
      <c r="Q1380" s="237" t="b">
        <v>0</v>
      </c>
      <c r="R1380" s="237" t="str">
        <f t="shared" si="37"/>
        <v>LOW</v>
      </c>
      <c r="S1380" s="238"/>
      <c r="T1380" s="243">
        <f t="shared" si="39"/>
        <v>44390</v>
      </c>
      <c r="U1380" s="237" t="str">
        <f t="shared" si="41"/>
        <v>DUE COMM</v>
      </c>
      <c r="V1380" s="237" t="str">
        <f t="shared" si="16"/>
        <v> </v>
      </c>
      <c r="W1380" s="83"/>
      <c r="X1380" s="83"/>
      <c r="Y1380" s="83"/>
      <c r="Z1380" s="83"/>
      <c r="AA1380" s="83"/>
      <c r="AB1380" s="83"/>
      <c r="AC1380" s="83"/>
      <c r="AD1380" s="83"/>
      <c r="AE1380" s="83"/>
    </row>
    <row r="1381">
      <c r="A1381" s="233">
        <v>14710.0</v>
      </c>
      <c r="B1381" s="239" t="s">
        <v>7552</v>
      </c>
      <c r="C1381" s="231" t="b">
        <v>0</v>
      </c>
      <c r="D1381" s="235" t="s">
        <v>7552</v>
      </c>
      <c r="E1381" s="236" t="str">
        <f t="shared" si="1"/>
        <v>#VALUE!</v>
      </c>
      <c r="F1381" s="236" t="str">
        <f t="shared" si="2"/>
        <v>#VALUE!</v>
      </c>
      <c r="G1381" s="236" t="str">
        <f t="shared" si="3"/>
        <v>#VALUE!</v>
      </c>
      <c r="H1381" s="236" t="str">
        <f t="shared" si="4"/>
        <v>#VALUE!</v>
      </c>
      <c r="I1381" s="236" t="str">
        <f t="shared" si="5"/>
        <v>#VALUE!</v>
      </c>
      <c r="J1381" s="236" t="str">
        <f t="shared" si="6"/>
        <v>#VALUE!</v>
      </c>
      <c r="K1381" s="236" t="str">
        <f t="shared" si="7"/>
        <v>#VALUE!</v>
      </c>
      <c r="L1381" s="236" t="str">
        <f t="shared" si="8"/>
        <v>#VALUE!</v>
      </c>
      <c r="M1381" s="236" t="str">
        <f t="shared" si="9"/>
        <v>#VALUE!</v>
      </c>
      <c r="N1381" s="236" t="str">
        <f t="shared" si="10"/>
        <v>#VALUE!</v>
      </c>
      <c r="O1381" s="236" t="str">
        <f t="shared" si="11"/>
        <v>#VALUE!</v>
      </c>
      <c r="P1381" s="237" t="str">
        <f t="shared" si="12"/>
        <v>NO RX</v>
      </c>
      <c r="Q1381" s="237" t="b">
        <v>0</v>
      </c>
      <c r="R1381" s="237" t="str">
        <f t="shared" si="37"/>
        <v>LOW</v>
      </c>
      <c r="S1381" s="238"/>
      <c r="T1381" s="238" t="str">
        <f t="shared" si="39"/>
        <v>  -  </v>
      </c>
      <c r="U1381" s="237" t="str">
        <f t="shared" si="41"/>
        <v>DUE COMM</v>
      </c>
      <c r="V1381" s="237" t="str">
        <f t="shared" si="16"/>
        <v> </v>
      </c>
      <c r="W1381" s="83"/>
      <c r="X1381" s="83"/>
      <c r="Y1381" s="83"/>
      <c r="Z1381" s="83"/>
      <c r="AA1381" s="83"/>
      <c r="AB1381" s="83"/>
      <c r="AC1381" s="83"/>
      <c r="AD1381" s="83"/>
      <c r="AE1381" s="83"/>
    </row>
    <row r="1382">
      <c r="A1382" s="233">
        <v>14711.0</v>
      </c>
      <c r="B1382" s="239" t="s">
        <v>7552</v>
      </c>
      <c r="C1382" s="230" t="b">
        <v>1</v>
      </c>
      <c r="D1382" s="243">
        <v>44480.0</v>
      </c>
      <c r="E1382" s="236" t="str">
        <f t="shared" si="1"/>
        <v>#VALUE!</v>
      </c>
      <c r="F1382" s="236" t="str">
        <f t="shared" si="2"/>
        <v>#VALUE!</v>
      </c>
      <c r="G1382" s="236" t="str">
        <f t="shared" si="3"/>
        <v>#VALUE!</v>
      </c>
      <c r="H1382" s="236" t="str">
        <f t="shared" si="4"/>
        <v>#VALUE!</v>
      </c>
      <c r="I1382" s="236" t="str">
        <f t="shared" si="5"/>
        <v>#VALUE!</v>
      </c>
      <c r="J1382" s="236" t="str">
        <f t="shared" si="6"/>
        <v>#VALUE!</v>
      </c>
      <c r="K1382" s="236" t="str">
        <f t="shared" si="7"/>
        <v>#VALUE!</v>
      </c>
      <c r="L1382" s="236" t="str">
        <f t="shared" si="8"/>
        <v>#VALUE!</v>
      </c>
      <c r="M1382" s="236" t="str">
        <f t="shared" si="9"/>
        <v>#VALUE!</v>
      </c>
      <c r="N1382" s="236" t="str">
        <f t="shared" si="10"/>
        <v>#VALUE!</v>
      </c>
      <c r="O1382" s="236" t="str">
        <f t="shared" si="11"/>
        <v>#VALUE!</v>
      </c>
      <c r="P1382" s="237" t="str">
        <f t="shared" si="12"/>
        <v>NO RX</v>
      </c>
      <c r="Q1382" s="237" t="b">
        <v>0</v>
      </c>
      <c r="R1382" s="237" t="str">
        <f t="shared" si="37"/>
        <v>LOW</v>
      </c>
      <c r="S1382" s="238">
        <v>44293.0</v>
      </c>
      <c r="T1382" s="243">
        <f t="shared" si="39"/>
        <v>44480</v>
      </c>
      <c r="U1382" s="237" t="str">
        <f t="shared" si="41"/>
        <v> </v>
      </c>
      <c r="V1382" s="237" t="str">
        <f t="shared" si="16"/>
        <v> </v>
      </c>
      <c r="W1382" s="83"/>
      <c r="X1382" s="83"/>
      <c r="Y1382" s="83"/>
      <c r="Z1382" s="83"/>
      <c r="AA1382" s="83"/>
      <c r="AB1382" s="83"/>
      <c r="AC1382" s="83"/>
      <c r="AD1382" s="83"/>
      <c r="AE1382" s="83"/>
    </row>
    <row r="1383">
      <c r="A1383" s="233">
        <v>14719.0</v>
      </c>
      <c r="B1383" s="234" t="s">
        <v>7576</v>
      </c>
      <c r="C1383" s="230" t="b">
        <v>0</v>
      </c>
      <c r="D1383" s="235" t="s">
        <v>7552</v>
      </c>
      <c r="E1383" s="236" t="str">
        <f t="shared" si="1"/>
        <v>#VALUE!</v>
      </c>
      <c r="F1383" s="236" t="str">
        <f t="shared" si="2"/>
        <v>#VALUE!</v>
      </c>
      <c r="G1383" s="236" t="str">
        <f t="shared" si="3"/>
        <v>#VALUE!</v>
      </c>
      <c r="H1383" s="236" t="str">
        <f t="shared" si="4"/>
        <v>#VALUE!</v>
      </c>
      <c r="I1383" s="236" t="str">
        <f t="shared" si="5"/>
        <v>#VALUE!</v>
      </c>
      <c r="J1383" s="236" t="str">
        <f t="shared" si="6"/>
        <v>#VALUE!</v>
      </c>
      <c r="K1383" s="236" t="str">
        <f t="shared" si="7"/>
        <v>#VALUE!</v>
      </c>
      <c r="L1383" s="236" t="str">
        <f t="shared" si="8"/>
        <v>#VALUE!</v>
      </c>
      <c r="M1383" s="236" t="str">
        <f t="shared" si="9"/>
        <v>#VALUE!</v>
      </c>
      <c r="N1383" s="236" t="str">
        <f t="shared" si="10"/>
        <v>#VALUE!</v>
      </c>
      <c r="O1383" s="236" t="str">
        <f t="shared" si="11"/>
        <v>#VALUE!</v>
      </c>
      <c r="P1383" s="237" t="str">
        <f t="shared" si="12"/>
        <v>NO RX</v>
      </c>
      <c r="Q1383" s="237" t="b">
        <v>0</v>
      </c>
      <c r="R1383" s="237" t="str">
        <f t="shared" si="37"/>
        <v>LOW</v>
      </c>
      <c r="S1383" s="238"/>
      <c r="T1383" s="238" t="str">
        <f t="shared" si="39"/>
        <v>  -  </v>
      </c>
      <c r="U1383" s="237" t="str">
        <f t="shared" si="41"/>
        <v>DUE COMM</v>
      </c>
      <c r="V1383" s="237" t="str">
        <f t="shared" si="16"/>
        <v> </v>
      </c>
      <c r="W1383" s="83"/>
      <c r="X1383" s="83"/>
      <c r="Y1383" s="83"/>
      <c r="Z1383" s="83"/>
      <c r="AA1383" s="83"/>
      <c r="AB1383" s="83"/>
      <c r="AC1383" s="83"/>
      <c r="AD1383" s="83"/>
      <c r="AE1383" s="83"/>
    </row>
    <row r="1384">
      <c r="A1384" s="233">
        <v>14720.0</v>
      </c>
      <c r="B1384" s="234" t="s">
        <v>8017</v>
      </c>
      <c r="C1384" s="230" t="b">
        <v>0</v>
      </c>
      <c r="D1384" s="235" t="s">
        <v>7552</v>
      </c>
      <c r="E1384" s="236" t="str">
        <f t="shared" si="1"/>
        <v>#VALUE!</v>
      </c>
      <c r="F1384" s="236" t="str">
        <f t="shared" si="2"/>
        <v>#VALUE!</v>
      </c>
      <c r="G1384" s="236" t="str">
        <f t="shared" si="3"/>
        <v>#VALUE!</v>
      </c>
      <c r="H1384" s="236" t="str">
        <f t="shared" si="4"/>
        <v>#VALUE!</v>
      </c>
      <c r="I1384" s="236" t="str">
        <f t="shared" si="5"/>
        <v>#VALUE!</v>
      </c>
      <c r="J1384" s="236" t="str">
        <f t="shared" si="6"/>
        <v>#VALUE!</v>
      </c>
      <c r="K1384" s="236" t="str">
        <f t="shared" si="7"/>
        <v>#VALUE!</v>
      </c>
      <c r="L1384" s="236" t="str">
        <f t="shared" si="8"/>
        <v>#VALUE!</v>
      </c>
      <c r="M1384" s="236" t="str">
        <f t="shared" si="9"/>
        <v>#VALUE!</v>
      </c>
      <c r="N1384" s="236" t="str">
        <f t="shared" si="10"/>
        <v>#VALUE!</v>
      </c>
      <c r="O1384" s="236" t="str">
        <f t="shared" si="11"/>
        <v>#VALUE!</v>
      </c>
      <c r="P1384" s="237" t="str">
        <f t="shared" si="12"/>
        <v>NO RX</v>
      </c>
      <c r="Q1384" s="234" t="b">
        <v>0</v>
      </c>
      <c r="R1384" s="237" t="str">
        <f t="shared" si="37"/>
        <v>LOW</v>
      </c>
      <c r="S1384" s="238"/>
      <c r="T1384" s="238" t="str">
        <f t="shared" si="39"/>
        <v>  -  </v>
      </c>
      <c r="U1384" s="237" t="str">
        <f t="shared" si="41"/>
        <v>DUE COMM</v>
      </c>
      <c r="V1384" s="237" t="str">
        <f t="shared" si="16"/>
        <v> </v>
      </c>
      <c r="W1384" s="83"/>
      <c r="X1384" s="83"/>
      <c r="Y1384" s="83"/>
      <c r="Z1384" s="83"/>
      <c r="AA1384" s="83"/>
      <c r="AB1384" s="83"/>
      <c r="AC1384" s="83"/>
      <c r="AD1384" s="83"/>
      <c r="AE1384" s="83"/>
    </row>
    <row r="1385">
      <c r="A1385" s="233">
        <v>14721.0</v>
      </c>
      <c r="B1385" s="234" t="s">
        <v>7634</v>
      </c>
      <c r="C1385" s="231" t="b">
        <v>0</v>
      </c>
      <c r="D1385" s="235" t="s">
        <v>7552</v>
      </c>
      <c r="E1385" s="236" t="str">
        <f t="shared" si="1"/>
        <v>#VALUE!</v>
      </c>
      <c r="F1385" s="236" t="str">
        <f t="shared" si="2"/>
        <v>#VALUE!</v>
      </c>
      <c r="G1385" s="236" t="str">
        <f t="shared" si="3"/>
        <v>#VALUE!</v>
      </c>
      <c r="H1385" s="236" t="str">
        <f t="shared" si="4"/>
        <v>#VALUE!</v>
      </c>
      <c r="I1385" s="236" t="str">
        <f t="shared" si="5"/>
        <v>#VALUE!</v>
      </c>
      <c r="J1385" s="236" t="str">
        <f t="shared" si="6"/>
        <v>#VALUE!</v>
      </c>
      <c r="K1385" s="236" t="str">
        <f t="shared" si="7"/>
        <v>#VALUE!</v>
      </c>
      <c r="L1385" s="236" t="str">
        <f t="shared" si="8"/>
        <v>#VALUE!</v>
      </c>
      <c r="M1385" s="236" t="str">
        <f t="shared" si="9"/>
        <v>#VALUE!</v>
      </c>
      <c r="N1385" s="236" t="str">
        <f t="shared" si="10"/>
        <v>#VALUE!</v>
      </c>
      <c r="O1385" s="236" t="str">
        <f t="shared" si="11"/>
        <v>#VALUE!</v>
      </c>
      <c r="P1385" s="237" t="str">
        <f t="shared" si="12"/>
        <v>NO RX</v>
      </c>
      <c r="Q1385" s="237" t="b">
        <v>0</v>
      </c>
      <c r="R1385" s="237" t="str">
        <f t="shared" si="37"/>
        <v>LOW</v>
      </c>
      <c r="S1385" s="238"/>
      <c r="T1385" s="238" t="str">
        <f t="shared" si="39"/>
        <v>  -  </v>
      </c>
      <c r="U1385" s="237" t="str">
        <f t="shared" si="41"/>
        <v>DUE COMM</v>
      </c>
      <c r="V1385" s="237" t="str">
        <f t="shared" si="16"/>
        <v> </v>
      </c>
      <c r="W1385" s="83"/>
      <c r="X1385" s="83"/>
      <c r="Y1385" s="83"/>
      <c r="Z1385" s="83"/>
      <c r="AA1385" s="83"/>
      <c r="AB1385" s="83"/>
      <c r="AC1385" s="83"/>
      <c r="AD1385" s="83"/>
      <c r="AE1385" s="83"/>
    </row>
    <row r="1386">
      <c r="A1386" s="233">
        <v>14723.0</v>
      </c>
      <c r="B1386" s="239" t="s">
        <v>7552</v>
      </c>
      <c r="C1386" s="230" t="b">
        <v>0</v>
      </c>
      <c r="D1386" s="235" t="s">
        <v>7552</v>
      </c>
      <c r="E1386" s="236" t="str">
        <f t="shared" si="1"/>
        <v>#VALUE!</v>
      </c>
      <c r="F1386" s="236" t="str">
        <f t="shared" si="2"/>
        <v>#VALUE!</v>
      </c>
      <c r="G1386" s="236" t="str">
        <f t="shared" si="3"/>
        <v>#VALUE!</v>
      </c>
      <c r="H1386" s="236" t="str">
        <f t="shared" si="4"/>
        <v>#VALUE!</v>
      </c>
      <c r="I1386" s="236" t="str">
        <f t="shared" si="5"/>
        <v>#VALUE!</v>
      </c>
      <c r="J1386" s="236" t="str">
        <f t="shared" si="6"/>
        <v>#VALUE!</v>
      </c>
      <c r="K1386" s="236" t="str">
        <f t="shared" si="7"/>
        <v>#VALUE!</v>
      </c>
      <c r="L1386" s="236" t="str">
        <f t="shared" si="8"/>
        <v>#VALUE!</v>
      </c>
      <c r="M1386" s="236" t="str">
        <f t="shared" si="9"/>
        <v>#VALUE!</v>
      </c>
      <c r="N1386" s="236" t="str">
        <f t="shared" si="10"/>
        <v>#VALUE!</v>
      </c>
      <c r="O1386" s="236" t="str">
        <f t="shared" si="11"/>
        <v>#VALUE!</v>
      </c>
      <c r="P1386" s="237" t="str">
        <f t="shared" si="12"/>
        <v>NO RX</v>
      </c>
      <c r="Q1386" s="237" t="b">
        <v>0</v>
      </c>
      <c r="R1386" s="237" t="str">
        <f t="shared" si="37"/>
        <v>LOW</v>
      </c>
      <c r="S1386" s="238"/>
      <c r="T1386" s="238" t="str">
        <f t="shared" si="39"/>
        <v>  -  </v>
      </c>
      <c r="U1386" s="237" t="str">
        <f t="shared" si="41"/>
        <v>DUE COMM</v>
      </c>
      <c r="V1386" s="237" t="str">
        <f t="shared" si="16"/>
        <v> </v>
      </c>
      <c r="W1386" s="83"/>
      <c r="X1386" s="83"/>
      <c r="Y1386" s="83"/>
      <c r="Z1386" s="83"/>
      <c r="AA1386" s="83"/>
      <c r="AB1386" s="83"/>
      <c r="AC1386" s="83"/>
      <c r="AD1386" s="83"/>
      <c r="AE1386" s="83"/>
    </row>
    <row r="1387">
      <c r="A1387" s="233">
        <v>14725.0</v>
      </c>
      <c r="B1387" s="234" t="s">
        <v>8018</v>
      </c>
      <c r="C1387" s="231" t="b">
        <v>1</v>
      </c>
      <c r="D1387" s="243">
        <v>44556.0</v>
      </c>
      <c r="E1387" s="236" t="str">
        <f t="shared" si="1"/>
        <v>#VALUE!</v>
      </c>
      <c r="F1387" s="236" t="str">
        <f t="shared" si="2"/>
        <v>#VALUE!</v>
      </c>
      <c r="G1387" s="236" t="str">
        <f t="shared" si="3"/>
        <v>#VALUE!</v>
      </c>
      <c r="H1387" s="236" t="str">
        <f t="shared" si="4"/>
        <v>#VALUE!</v>
      </c>
      <c r="I1387" s="236" t="str">
        <f t="shared" si="5"/>
        <v>#VALUE!</v>
      </c>
      <c r="J1387" s="236" t="str">
        <f t="shared" si="6"/>
        <v>#VALUE!</v>
      </c>
      <c r="K1387" s="236" t="str">
        <f t="shared" si="7"/>
        <v>#VALUE!</v>
      </c>
      <c r="L1387" s="236" t="str">
        <f t="shared" si="8"/>
        <v>#VALUE!</v>
      </c>
      <c r="M1387" s="236" t="str">
        <f t="shared" si="9"/>
        <v>#VALUE!</v>
      </c>
      <c r="N1387" s="236" t="str">
        <f t="shared" si="10"/>
        <v>#VALUE!</v>
      </c>
      <c r="O1387" s="236" t="str">
        <f t="shared" si="11"/>
        <v>OPI RX</v>
      </c>
      <c r="P1387" s="237" t="str">
        <f t="shared" si="12"/>
        <v>OPIOIDS</v>
      </c>
      <c r="Q1387" s="237" t="b">
        <v>0</v>
      </c>
      <c r="R1387" s="237" t="str">
        <f t="shared" si="37"/>
        <v>LOW</v>
      </c>
      <c r="S1387" s="238">
        <v>44306.0</v>
      </c>
      <c r="T1387" s="243">
        <f t="shared" si="39"/>
        <v>44556</v>
      </c>
      <c r="U1387" s="237" t="str">
        <f t="shared" si="41"/>
        <v> </v>
      </c>
      <c r="V1387" s="237" t="str">
        <f t="shared" si="16"/>
        <v> </v>
      </c>
      <c r="W1387" s="83"/>
      <c r="X1387" s="83"/>
      <c r="Y1387" s="83"/>
      <c r="Z1387" s="83"/>
      <c r="AA1387" s="83"/>
      <c r="AB1387" s="83"/>
      <c r="AC1387" s="83"/>
      <c r="AD1387" s="83"/>
      <c r="AE1387" s="83"/>
    </row>
    <row r="1388">
      <c r="A1388" s="233">
        <v>14726.0</v>
      </c>
      <c r="B1388" s="234" t="s">
        <v>7931</v>
      </c>
      <c r="C1388" s="230" t="b">
        <v>0</v>
      </c>
      <c r="D1388" s="235" t="s">
        <v>7552</v>
      </c>
      <c r="E1388" s="236" t="str">
        <f t="shared" si="1"/>
        <v>OPI RX</v>
      </c>
      <c r="F1388" s="236" t="str">
        <f t="shared" si="2"/>
        <v>#VALUE!</v>
      </c>
      <c r="G1388" s="236" t="str">
        <f t="shared" si="3"/>
        <v>#VALUE!</v>
      </c>
      <c r="H1388" s="236" t="str">
        <f t="shared" si="4"/>
        <v>#VALUE!</v>
      </c>
      <c r="I1388" s="236" t="str">
        <f t="shared" si="5"/>
        <v>#VALUE!</v>
      </c>
      <c r="J1388" s="236" t="str">
        <f t="shared" si="6"/>
        <v>#VALUE!</v>
      </c>
      <c r="K1388" s="236" t="str">
        <f t="shared" si="7"/>
        <v>#VALUE!</v>
      </c>
      <c r="L1388" s="236" t="str">
        <f t="shared" si="8"/>
        <v>#VALUE!</v>
      </c>
      <c r="M1388" s="236" t="str">
        <f t="shared" si="9"/>
        <v>OPI RX</v>
      </c>
      <c r="N1388" s="236" t="str">
        <f t="shared" si="10"/>
        <v>#VALUE!</v>
      </c>
      <c r="O1388" s="236" t="str">
        <f t="shared" si="11"/>
        <v>#VALUE!</v>
      </c>
      <c r="P1388" s="237" t="str">
        <f t="shared" si="12"/>
        <v>OPIOIDS</v>
      </c>
      <c r="Q1388" s="237" t="b">
        <v>0</v>
      </c>
      <c r="R1388" s="237" t="str">
        <f t="shared" si="37"/>
        <v>LOW</v>
      </c>
      <c r="S1388" s="238"/>
      <c r="T1388" s="238" t="str">
        <f t="shared" si="39"/>
        <v>  -  </v>
      </c>
      <c r="U1388" s="237" t="str">
        <f t="shared" si="41"/>
        <v>DUE COMM</v>
      </c>
      <c r="V1388" s="237" t="str">
        <f t="shared" si="16"/>
        <v> </v>
      </c>
      <c r="W1388" s="83"/>
      <c r="X1388" s="83"/>
      <c r="Y1388" s="83"/>
      <c r="Z1388" s="83"/>
      <c r="AA1388" s="83"/>
      <c r="AB1388" s="83"/>
      <c r="AC1388" s="83"/>
      <c r="AD1388" s="83"/>
      <c r="AE1388" s="83"/>
    </row>
    <row r="1389">
      <c r="A1389" s="233">
        <v>14727.0</v>
      </c>
      <c r="B1389" s="234" t="s">
        <v>7575</v>
      </c>
      <c r="C1389" s="231" t="b">
        <v>1</v>
      </c>
      <c r="D1389" s="243">
        <v>44405.0</v>
      </c>
      <c r="E1389" s="236" t="str">
        <f t="shared" si="1"/>
        <v>#VALUE!</v>
      </c>
      <c r="F1389" s="236" t="str">
        <f t="shared" si="2"/>
        <v>OPI RX</v>
      </c>
      <c r="G1389" s="236" t="str">
        <f t="shared" si="3"/>
        <v>#VALUE!</v>
      </c>
      <c r="H1389" s="236" t="str">
        <f t="shared" si="4"/>
        <v>#VALUE!</v>
      </c>
      <c r="I1389" s="236" t="str">
        <f t="shared" si="5"/>
        <v>#VALUE!</v>
      </c>
      <c r="J1389" s="236" t="str">
        <f t="shared" si="6"/>
        <v>#VALUE!</v>
      </c>
      <c r="K1389" s="236" t="str">
        <f t="shared" si="7"/>
        <v>#VALUE!</v>
      </c>
      <c r="L1389" s="236" t="str">
        <f t="shared" si="8"/>
        <v>#VALUE!</v>
      </c>
      <c r="M1389" s="236" t="str">
        <f t="shared" si="9"/>
        <v>#VALUE!</v>
      </c>
      <c r="N1389" s="236" t="str">
        <f t="shared" si="10"/>
        <v>#VALUE!</v>
      </c>
      <c r="O1389" s="236" t="str">
        <f t="shared" si="11"/>
        <v>#VALUE!</v>
      </c>
      <c r="P1389" s="237" t="str">
        <f t="shared" si="12"/>
        <v>OPIOIDS</v>
      </c>
      <c r="Q1389" s="237" t="b">
        <v>0</v>
      </c>
      <c r="R1389" s="237" t="str">
        <f t="shared" si="37"/>
        <v>LOW</v>
      </c>
      <c r="S1389" s="238"/>
      <c r="T1389" s="243">
        <f t="shared" si="39"/>
        <v>44405</v>
      </c>
      <c r="U1389" s="237" t="str">
        <f t="shared" si="41"/>
        <v>DUE COMM</v>
      </c>
      <c r="V1389" s="237" t="str">
        <f t="shared" si="16"/>
        <v> </v>
      </c>
      <c r="W1389" s="83"/>
      <c r="X1389" s="83"/>
      <c r="Y1389" s="83"/>
      <c r="Z1389" s="83"/>
      <c r="AA1389" s="83"/>
      <c r="AB1389" s="83"/>
      <c r="AC1389" s="83"/>
      <c r="AD1389" s="83"/>
      <c r="AE1389" s="83"/>
    </row>
    <row r="1390">
      <c r="A1390" s="233">
        <v>14729.0</v>
      </c>
      <c r="B1390" s="234" t="s">
        <v>8019</v>
      </c>
      <c r="C1390" s="231" t="b">
        <v>1</v>
      </c>
      <c r="D1390" s="243">
        <v>44467.0</v>
      </c>
      <c r="E1390" s="236" t="str">
        <f t="shared" si="1"/>
        <v>#VALUE!</v>
      </c>
      <c r="F1390" s="236" t="str">
        <f t="shared" si="2"/>
        <v>#VALUE!</v>
      </c>
      <c r="G1390" s="236" t="str">
        <f t="shared" si="3"/>
        <v>OPI RX</v>
      </c>
      <c r="H1390" s="236" t="str">
        <f t="shared" si="4"/>
        <v>OPI RX</v>
      </c>
      <c r="I1390" s="236" t="str">
        <f t="shared" si="5"/>
        <v>#VALUE!</v>
      </c>
      <c r="J1390" s="236" t="str">
        <f t="shared" si="6"/>
        <v>#VALUE!</v>
      </c>
      <c r="K1390" s="236" t="str">
        <f t="shared" si="7"/>
        <v>#VALUE!</v>
      </c>
      <c r="L1390" s="236" t="str">
        <f t="shared" si="8"/>
        <v>#VALUE!</v>
      </c>
      <c r="M1390" s="236" t="str">
        <f t="shared" si="9"/>
        <v>#VALUE!</v>
      </c>
      <c r="N1390" s="236" t="str">
        <f t="shared" si="10"/>
        <v>#VALUE!</v>
      </c>
      <c r="O1390" s="236" t="str">
        <f t="shared" si="11"/>
        <v>#VALUE!</v>
      </c>
      <c r="P1390" s="237" t="str">
        <f t="shared" si="12"/>
        <v>OPIOIDS</v>
      </c>
      <c r="Q1390" s="237" t="b">
        <v>1</v>
      </c>
      <c r="R1390" s="237" t="str">
        <f t="shared" si="37"/>
        <v>HIGH</v>
      </c>
      <c r="S1390" s="238">
        <v>44273.0</v>
      </c>
      <c r="T1390" s="243">
        <f t="shared" si="39"/>
        <v>44467</v>
      </c>
      <c r="U1390" s="237" t="str">
        <f t="shared" si="41"/>
        <v>DUE COMM</v>
      </c>
      <c r="V1390" s="237" t="str">
        <f t="shared" si="16"/>
        <v> </v>
      </c>
      <c r="W1390" s="83"/>
      <c r="X1390" s="83"/>
      <c r="Y1390" s="83"/>
      <c r="Z1390" s="83"/>
      <c r="AA1390" s="83"/>
      <c r="AB1390" s="83"/>
      <c r="AC1390" s="83"/>
      <c r="AD1390" s="83"/>
      <c r="AE1390" s="83"/>
    </row>
    <row r="1391">
      <c r="A1391" s="233">
        <v>14730.0</v>
      </c>
      <c r="B1391" s="239" t="s">
        <v>7552</v>
      </c>
      <c r="C1391" s="230" t="b">
        <v>0</v>
      </c>
      <c r="D1391" s="235" t="s">
        <v>7552</v>
      </c>
      <c r="E1391" s="236" t="str">
        <f t="shared" si="1"/>
        <v>#VALUE!</v>
      </c>
      <c r="F1391" s="236" t="str">
        <f t="shared" si="2"/>
        <v>#VALUE!</v>
      </c>
      <c r="G1391" s="236" t="str">
        <f t="shared" si="3"/>
        <v>#VALUE!</v>
      </c>
      <c r="H1391" s="236" t="str">
        <f t="shared" si="4"/>
        <v>#VALUE!</v>
      </c>
      <c r="I1391" s="236" t="str">
        <f t="shared" si="5"/>
        <v>#VALUE!</v>
      </c>
      <c r="J1391" s="236" t="str">
        <f t="shared" si="6"/>
        <v>#VALUE!</v>
      </c>
      <c r="K1391" s="236" t="str">
        <f t="shared" si="7"/>
        <v>#VALUE!</v>
      </c>
      <c r="L1391" s="236" t="str">
        <f t="shared" si="8"/>
        <v>#VALUE!</v>
      </c>
      <c r="M1391" s="236" t="str">
        <f t="shared" si="9"/>
        <v>#VALUE!</v>
      </c>
      <c r="N1391" s="236" t="str">
        <f t="shared" si="10"/>
        <v>#VALUE!</v>
      </c>
      <c r="O1391" s="236" t="str">
        <f t="shared" si="11"/>
        <v>#VALUE!</v>
      </c>
      <c r="P1391" s="237" t="str">
        <f t="shared" si="12"/>
        <v>NO RX</v>
      </c>
      <c r="Q1391" s="234" t="b">
        <v>0</v>
      </c>
      <c r="R1391" s="237" t="str">
        <f t="shared" si="37"/>
        <v>LOW</v>
      </c>
      <c r="S1391" s="238"/>
      <c r="T1391" s="238" t="str">
        <f t="shared" si="39"/>
        <v>  -  </v>
      </c>
      <c r="U1391" s="237" t="str">
        <f t="shared" si="41"/>
        <v>DUE COMM</v>
      </c>
      <c r="V1391" s="237" t="str">
        <f t="shared" si="16"/>
        <v> </v>
      </c>
      <c r="W1391" s="83"/>
      <c r="X1391" s="83"/>
      <c r="Y1391" s="83"/>
      <c r="Z1391" s="83"/>
      <c r="AA1391" s="83"/>
      <c r="AB1391" s="83"/>
      <c r="AC1391" s="83"/>
      <c r="AD1391" s="83"/>
      <c r="AE1391" s="83"/>
    </row>
    <row r="1392">
      <c r="A1392" s="233">
        <v>14735.0</v>
      </c>
      <c r="B1392" s="234" t="s">
        <v>7924</v>
      </c>
      <c r="C1392" s="231" t="b">
        <v>0</v>
      </c>
      <c r="D1392" s="235" t="s">
        <v>7552</v>
      </c>
      <c r="E1392" s="236" t="str">
        <f t="shared" si="1"/>
        <v>#VALUE!</v>
      </c>
      <c r="F1392" s="236" t="str">
        <f t="shared" si="2"/>
        <v>#VALUE!</v>
      </c>
      <c r="G1392" s="236" t="str">
        <f t="shared" si="3"/>
        <v>#VALUE!</v>
      </c>
      <c r="H1392" s="236" t="str">
        <f t="shared" si="4"/>
        <v>#VALUE!</v>
      </c>
      <c r="I1392" s="236" t="str">
        <f t="shared" si="5"/>
        <v>#VALUE!</v>
      </c>
      <c r="J1392" s="236" t="str">
        <f t="shared" si="6"/>
        <v>#VALUE!</v>
      </c>
      <c r="K1392" s="236" t="str">
        <f t="shared" si="7"/>
        <v>#VALUE!</v>
      </c>
      <c r="L1392" s="236" t="str">
        <f t="shared" si="8"/>
        <v>#VALUE!</v>
      </c>
      <c r="M1392" s="236" t="str">
        <f t="shared" si="9"/>
        <v>#VALUE!</v>
      </c>
      <c r="N1392" s="236" t="str">
        <f t="shared" si="10"/>
        <v>#VALUE!</v>
      </c>
      <c r="O1392" s="236" t="str">
        <f t="shared" si="11"/>
        <v>#VALUE!</v>
      </c>
      <c r="P1392" s="237" t="str">
        <f t="shared" si="12"/>
        <v>NO RX</v>
      </c>
      <c r="Q1392" s="237" t="b">
        <v>0</v>
      </c>
      <c r="R1392" s="237" t="str">
        <f t="shared" si="37"/>
        <v>LOW</v>
      </c>
      <c r="S1392" s="238"/>
      <c r="T1392" s="238" t="str">
        <f t="shared" si="39"/>
        <v>  -  </v>
      </c>
      <c r="U1392" s="237" t="str">
        <f t="shared" si="41"/>
        <v>DUE COMM</v>
      </c>
      <c r="V1392" s="237" t="str">
        <f t="shared" si="16"/>
        <v> </v>
      </c>
      <c r="W1392" s="83"/>
      <c r="X1392" s="83"/>
      <c r="Y1392" s="83"/>
      <c r="Z1392" s="83"/>
      <c r="AA1392" s="83"/>
      <c r="AB1392" s="83"/>
      <c r="AC1392" s="83"/>
      <c r="AD1392" s="83"/>
      <c r="AE1392" s="83"/>
    </row>
    <row r="1393">
      <c r="A1393" s="233">
        <v>14736.0</v>
      </c>
      <c r="B1393" s="239" t="s">
        <v>7552</v>
      </c>
      <c r="C1393" s="231" t="b">
        <v>1</v>
      </c>
      <c r="D1393" s="243">
        <v>44483.0</v>
      </c>
      <c r="E1393" s="236" t="str">
        <f t="shared" si="1"/>
        <v>#VALUE!</v>
      </c>
      <c r="F1393" s="236" t="str">
        <f t="shared" si="2"/>
        <v>#VALUE!</v>
      </c>
      <c r="G1393" s="236" t="str">
        <f t="shared" si="3"/>
        <v>#VALUE!</v>
      </c>
      <c r="H1393" s="236" t="str">
        <f t="shared" si="4"/>
        <v>#VALUE!</v>
      </c>
      <c r="I1393" s="236" t="str">
        <f t="shared" si="5"/>
        <v>#VALUE!</v>
      </c>
      <c r="J1393" s="236" t="str">
        <f t="shared" si="6"/>
        <v>#VALUE!</v>
      </c>
      <c r="K1393" s="236" t="str">
        <f t="shared" si="7"/>
        <v>#VALUE!</v>
      </c>
      <c r="L1393" s="236" t="str">
        <f t="shared" si="8"/>
        <v>#VALUE!</v>
      </c>
      <c r="M1393" s="236" t="str">
        <f t="shared" si="9"/>
        <v>#VALUE!</v>
      </c>
      <c r="N1393" s="236" t="str">
        <f t="shared" si="10"/>
        <v>#VALUE!</v>
      </c>
      <c r="O1393" s="236" t="str">
        <f t="shared" si="11"/>
        <v>#VALUE!</v>
      </c>
      <c r="P1393" s="237" t="str">
        <f t="shared" si="12"/>
        <v>NO RX</v>
      </c>
      <c r="Q1393" s="237" t="b">
        <v>1</v>
      </c>
      <c r="R1393" s="237" t="str">
        <f t="shared" si="37"/>
        <v>HIGH</v>
      </c>
      <c r="S1393" s="238">
        <v>44291.0</v>
      </c>
      <c r="T1393" s="243">
        <f t="shared" si="39"/>
        <v>44483</v>
      </c>
      <c r="U1393" s="237" t="str">
        <f t="shared" si="41"/>
        <v> </v>
      </c>
      <c r="V1393" s="237" t="str">
        <f t="shared" si="16"/>
        <v> </v>
      </c>
      <c r="W1393" s="83"/>
      <c r="X1393" s="83"/>
      <c r="Y1393" s="83"/>
      <c r="Z1393" s="83"/>
      <c r="AA1393" s="83"/>
      <c r="AB1393" s="83"/>
      <c r="AC1393" s="83"/>
      <c r="AD1393" s="83"/>
      <c r="AE1393" s="83"/>
    </row>
    <row r="1394">
      <c r="A1394" s="233">
        <v>14737.0</v>
      </c>
      <c r="B1394" s="239" t="s">
        <v>7552</v>
      </c>
      <c r="C1394" s="231" t="b">
        <v>0</v>
      </c>
      <c r="D1394" s="235" t="s">
        <v>7552</v>
      </c>
      <c r="E1394" s="236" t="str">
        <f t="shared" si="1"/>
        <v>#VALUE!</v>
      </c>
      <c r="F1394" s="236" t="str">
        <f t="shared" si="2"/>
        <v>#VALUE!</v>
      </c>
      <c r="G1394" s="236" t="str">
        <f t="shared" si="3"/>
        <v>#VALUE!</v>
      </c>
      <c r="H1394" s="236" t="str">
        <f t="shared" si="4"/>
        <v>#VALUE!</v>
      </c>
      <c r="I1394" s="236" t="str">
        <f t="shared" si="5"/>
        <v>#VALUE!</v>
      </c>
      <c r="J1394" s="236" t="str">
        <f t="shared" si="6"/>
        <v>#VALUE!</v>
      </c>
      <c r="K1394" s="236" t="str">
        <f t="shared" si="7"/>
        <v>#VALUE!</v>
      </c>
      <c r="L1394" s="236" t="str">
        <f t="shared" si="8"/>
        <v>#VALUE!</v>
      </c>
      <c r="M1394" s="236" t="str">
        <f t="shared" si="9"/>
        <v>#VALUE!</v>
      </c>
      <c r="N1394" s="236" t="str">
        <f t="shared" si="10"/>
        <v>#VALUE!</v>
      </c>
      <c r="O1394" s="236" t="str">
        <f t="shared" si="11"/>
        <v>#VALUE!</v>
      </c>
      <c r="P1394" s="237" t="str">
        <f t="shared" si="12"/>
        <v>NO RX</v>
      </c>
      <c r="Q1394" s="237" t="b">
        <v>0</v>
      </c>
      <c r="R1394" s="237" t="str">
        <f t="shared" si="37"/>
        <v>LOW</v>
      </c>
      <c r="S1394" s="238"/>
      <c r="T1394" s="238" t="str">
        <f t="shared" si="39"/>
        <v>  -  </v>
      </c>
      <c r="U1394" s="237" t="str">
        <f t="shared" si="41"/>
        <v>DUE COMM</v>
      </c>
      <c r="V1394" s="237" t="str">
        <f t="shared" si="16"/>
        <v> </v>
      </c>
      <c r="W1394" s="83"/>
      <c r="X1394" s="83"/>
      <c r="Y1394" s="83"/>
      <c r="Z1394" s="83"/>
      <c r="AA1394" s="83"/>
      <c r="AB1394" s="83"/>
      <c r="AC1394" s="83"/>
      <c r="AD1394" s="83"/>
      <c r="AE1394" s="83"/>
    </row>
    <row r="1395">
      <c r="A1395" s="233">
        <v>14738.0</v>
      </c>
      <c r="B1395" s="234" t="s">
        <v>7606</v>
      </c>
      <c r="C1395" s="231" t="b">
        <v>1</v>
      </c>
      <c r="D1395" s="235">
        <v>44627.0</v>
      </c>
      <c r="E1395" s="236" t="str">
        <f t="shared" si="1"/>
        <v>#VALUE!</v>
      </c>
      <c r="F1395" s="236" t="str">
        <f t="shared" si="2"/>
        <v>#VALUE!</v>
      </c>
      <c r="G1395" s="236" t="str">
        <f t="shared" si="3"/>
        <v>#VALUE!</v>
      </c>
      <c r="H1395" s="236" t="str">
        <f t="shared" si="4"/>
        <v>#VALUE!</v>
      </c>
      <c r="I1395" s="236" t="str">
        <f t="shared" si="5"/>
        <v>#VALUE!</v>
      </c>
      <c r="J1395" s="236" t="str">
        <f t="shared" si="6"/>
        <v>#VALUE!</v>
      </c>
      <c r="K1395" s="236" t="str">
        <f t="shared" si="7"/>
        <v>#VALUE!</v>
      </c>
      <c r="L1395" s="236" t="str">
        <f t="shared" si="8"/>
        <v>#VALUE!</v>
      </c>
      <c r="M1395" s="236" t="str">
        <f t="shared" si="9"/>
        <v>OPI RX</v>
      </c>
      <c r="N1395" s="236" t="str">
        <f t="shared" si="10"/>
        <v>#VALUE!</v>
      </c>
      <c r="O1395" s="236" t="str">
        <f t="shared" si="11"/>
        <v>#VALUE!</v>
      </c>
      <c r="P1395" s="237" t="str">
        <f t="shared" si="12"/>
        <v>OPIOIDS</v>
      </c>
      <c r="Q1395" s="237" t="b">
        <v>1</v>
      </c>
      <c r="R1395" s="237" t="str">
        <f t="shared" si="37"/>
        <v>HIGH</v>
      </c>
      <c r="S1395" s="238">
        <v>44292.0</v>
      </c>
      <c r="T1395" s="243">
        <f t="shared" si="39"/>
        <v>44627</v>
      </c>
      <c r="U1395" s="237" t="str">
        <f t="shared" si="41"/>
        <v> </v>
      </c>
      <c r="V1395" s="237" t="str">
        <f t="shared" si="16"/>
        <v> </v>
      </c>
      <c r="W1395" s="83"/>
      <c r="X1395" s="83"/>
      <c r="Y1395" s="83"/>
      <c r="Z1395" s="83"/>
      <c r="AA1395" s="83"/>
      <c r="AB1395" s="83"/>
      <c r="AC1395" s="83"/>
      <c r="AD1395" s="83"/>
      <c r="AE1395" s="83"/>
    </row>
    <row r="1396">
      <c r="A1396" s="233">
        <v>14739.0</v>
      </c>
      <c r="B1396" s="239" t="s">
        <v>7552</v>
      </c>
      <c r="C1396" s="231" t="b">
        <v>0</v>
      </c>
      <c r="D1396" s="235" t="s">
        <v>7552</v>
      </c>
      <c r="E1396" s="236" t="str">
        <f t="shared" si="1"/>
        <v>#VALUE!</v>
      </c>
      <c r="F1396" s="236" t="str">
        <f t="shared" si="2"/>
        <v>#VALUE!</v>
      </c>
      <c r="G1396" s="236" t="str">
        <f t="shared" si="3"/>
        <v>#VALUE!</v>
      </c>
      <c r="H1396" s="236" t="str">
        <f t="shared" si="4"/>
        <v>#VALUE!</v>
      </c>
      <c r="I1396" s="236" t="str">
        <f t="shared" si="5"/>
        <v>#VALUE!</v>
      </c>
      <c r="J1396" s="236" t="str">
        <f t="shared" si="6"/>
        <v>#VALUE!</v>
      </c>
      <c r="K1396" s="236" t="str">
        <f t="shared" si="7"/>
        <v>#VALUE!</v>
      </c>
      <c r="L1396" s="236" t="str">
        <f t="shared" si="8"/>
        <v>#VALUE!</v>
      </c>
      <c r="M1396" s="236" t="str">
        <f t="shared" si="9"/>
        <v>#VALUE!</v>
      </c>
      <c r="N1396" s="236" t="str">
        <f t="shared" si="10"/>
        <v>#VALUE!</v>
      </c>
      <c r="O1396" s="236" t="str">
        <f t="shared" si="11"/>
        <v>#VALUE!</v>
      </c>
      <c r="P1396" s="237" t="str">
        <f t="shared" si="12"/>
        <v>NO RX</v>
      </c>
      <c r="Q1396" s="237" t="b">
        <v>0</v>
      </c>
      <c r="R1396" s="237" t="str">
        <f t="shared" si="37"/>
        <v>LOW</v>
      </c>
      <c r="S1396" s="238"/>
      <c r="T1396" s="238" t="str">
        <f t="shared" si="39"/>
        <v>  -  </v>
      </c>
      <c r="U1396" s="237" t="str">
        <f t="shared" si="41"/>
        <v>DUE COMM</v>
      </c>
      <c r="V1396" s="237" t="str">
        <f t="shared" si="16"/>
        <v> </v>
      </c>
      <c r="W1396" s="83"/>
      <c r="X1396" s="83"/>
      <c r="Y1396" s="83"/>
      <c r="Z1396" s="83"/>
      <c r="AA1396" s="83"/>
      <c r="AB1396" s="83"/>
      <c r="AC1396" s="83"/>
      <c r="AD1396" s="83"/>
      <c r="AE1396" s="83"/>
    </row>
    <row r="1397">
      <c r="A1397" s="233">
        <v>14740.0</v>
      </c>
      <c r="B1397" s="234" t="s">
        <v>7576</v>
      </c>
      <c r="C1397" s="230" t="b">
        <v>0</v>
      </c>
      <c r="D1397" s="235" t="s">
        <v>7552</v>
      </c>
      <c r="E1397" s="236" t="str">
        <f t="shared" si="1"/>
        <v>#VALUE!</v>
      </c>
      <c r="F1397" s="236" t="str">
        <f t="shared" si="2"/>
        <v>#VALUE!</v>
      </c>
      <c r="G1397" s="236" t="str">
        <f t="shared" si="3"/>
        <v>#VALUE!</v>
      </c>
      <c r="H1397" s="236" t="str">
        <f t="shared" si="4"/>
        <v>#VALUE!</v>
      </c>
      <c r="I1397" s="236" t="str">
        <f t="shared" si="5"/>
        <v>#VALUE!</v>
      </c>
      <c r="J1397" s="236" t="str">
        <f t="shared" si="6"/>
        <v>#VALUE!</v>
      </c>
      <c r="K1397" s="236" t="str">
        <f t="shared" si="7"/>
        <v>#VALUE!</v>
      </c>
      <c r="L1397" s="236" t="str">
        <f t="shared" si="8"/>
        <v>#VALUE!</v>
      </c>
      <c r="M1397" s="236" t="str">
        <f t="shared" si="9"/>
        <v>#VALUE!</v>
      </c>
      <c r="N1397" s="236" t="str">
        <f t="shared" si="10"/>
        <v>#VALUE!</v>
      </c>
      <c r="O1397" s="236" t="str">
        <f t="shared" si="11"/>
        <v>#VALUE!</v>
      </c>
      <c r="P1397" s="237" t="str">
        <f t="shared" si="12"/>
        <v>NO RX</v>
      </c>
      <c r="Q1397" s="234" t="b">
        <v>0</v>
      </c>
      <c r="R1397" s="237" t="str">
        <f t="shared" si="37"/>
        <v>LOW</v>
      </c>
      <c r="S1397" s="238"/>
      <c r="T1397" s="238" t="str">
        <f t="shared" si="39"/>
        <v>  -  </v>
      </c>
      <c r="U1397" s="237" t="str">
        <f t="shared" si="41"/>
        <v>DUE COMM</v>
      </c>
      <c r="V1397" s="237" t="str">
        <f t="shared" si="16"/>
        <v> </v>
      </c>
      <c r="W1397" s="83"/>
      <c r="X1397" s="83"/>
      <c r="Y1397" s="83"/>
      <c r="Z1397" s="83"/>
      <c r="AA1397" s="83"/>
      <c r="AB1397" s="83"/>
      <c r="AC1397" s="83"/>
      <c r="AD1397" s="83"/>
      <c r="AE1397" s="83"/>
    </row>
    <row r="1398">
      <c r="A1398" s="253">
        <v>14741.0</v>
      </c>
      <c r="B1398" s="234" t="s">
        <v>7736</v>
      </c>
      <c r="C1398" s="230" t="b">
        <v>1</v>
      </c>
      <c r="D1398" s="243">
        <v>44502.0</v>
      </c>
      <c r="E1398" s="236" t="str">
        <f t="shared" si="1"/>
        <v>#VALUE!</v>
      </c>
      <c r="F1398" s="236" t="str">
        <f t="shared" si="2"/>
        <v>#VALUE!</v>
      </c>
      <c r="G1398" s="236" t="str">
        <f t="shared" si="3"/>
        <v>#VALUE!</v>
      </c>
      <c r="H1398" s="236" t="str">
        <f t="shared" si="4"/>
        <v>#VALUE!</v>
      </c>
      <c r="I1398" s="236" t="str">
        <f t="shared" si="5"/>
        <v>#VALUE!</v>
      </c>
      <c r="J1398" s="236" t="str">
        <f t="shared" si="6"/>
        <v>#VALUE!</v>
      </c>
      <c r="K1398" s="236" t="str">
        <f t="shared" si="7"/>
        <v>#VALUE!</v>
      </c>
      <c r="L1398" s="236" t="str">
        <f t="shared" si="8"/>
        <v>#VALUE!</v>
      </c>
      <c r="M1398" s="236" t="str">
        <f t="shared" si="9"/>
        <v>#VALUE!</v>
      </c>
      <c r="N1398" s="236" t="str">
        <f t="shared" si="10"/>
        <v>#VALUE!</v>
      </c>
      <c r="O1398" s="236" t="str">
        <f t="shared" si="11"/>
        <v>#VALUE!</v>
      </c>
      <c r="P1398" s="237" t="str">
        <f t="shared" si="12"/>
        <v>NO RX</v>
      </c>
      <c r="Q1398" s="237" t="b">
        <v>0</v>
      </c>
      <c r="R1398" s="237" t="str">
        <f t="shared" si="37"/>
        <v>LOW</v>
      </c>
      <c r="S1398" s="238">
        <v>44293.0</v>
      </c>
      <c r="T1398" s="243">
        <f t="shared" si="39"/>
        <v>44502</v>
      </c>
      <c r="U1398" s="237" t="str">
        <f t="shared" si="41"/>
        <v> </v>
      </c>
      <c r="V1398" s="237" t="str">
        <f t="shared" si="16"/>
        <v> </v>
      </c>
      <c r="W1398" s="83"/>
      <c r="X1398" s="83"/>
      <c r="Y1398" s="83"/>
      <c r="Z1398" s="83"/>
      <c r="AA1398" s="83"/>
      <c r="AB1398" s="83"/>
      <c r="AC1398" s="83"/>
      <c r="AD1398" s="83"/>
      <c r="AE1398" s="83"/>
    </row>
    <row r="1399">
      <c r="A1399" s="233">
        <v>14742.0</v>
      </c>
      <c r="B1399" s="234" t="s">
        <v>7566</v>
      </c>
      <c r="C1399" s="231" t="b">
        <v>1</v>
      </c>
      <c r="D1399" s="243">
        <v>44393.0</v>
      </c>
      <c r="E1399" s="236" t="str">
        <f t="shared" si="1"/>
        <v>#VALUE!</v>
      </c>
      <c r="F1399" s="236" t="str">
        <f t="shared" si="2"/>
        <v>OPI RX</v>
      </c>
      <c r="G1399" s="236" t="str">
        <f t="shared" si="3"/>
        <v>#VALUE!</v>
      </c>
      <c r="H1399" s="236" t="str">
        <f t="shared" si="4"/>
        <v>#VALUE!</v>
      </c>
      <c r="I1399" s="236" t="str">
        <f t="shared" si="5"/>
        <v>#VALUE!</v>
      </c>
      <c r="J1399" s="236" t="str">
        <f t="shared" si="6"/>
        <v>#VALUE!</v>
      </c>
      <c r="K1399" s="236" t="str">
        <f t="shared" si="7"/>
        <v>#VALUE!</v>
      </c>
      <c r="L1399" s="236" t="str">
        <f t="shared" si="8"/>
        <v>#VALUE!</v>
      </c>
      <c r="M1399" s="236" t="str">
        <f t="shared" si="9"/>
        <v>#VALUE!</v>
      </c>
      <c r="N1399" s="236" t="str">
        <f t="shared" si="10"/>
        <v>#VALUE!</v>
      </c>
      <c r="O1399" s="236" t="str">
        <f t="shared" si="11"/>
        <v>#VALUE!</v>
      </c>
      <c r="P1399" s="237" t="str">
        <f t="shared" si="12"/>
        <v>OPIOIDS</v>
      </c>
      <c r="Q1399" s="237" t="b">
        <v>0</v>
      </c>
      <c r="R1399" s="237" t="str">
        <f t="shared" si="37"/>
        <v>LOW</v>
      </c>
      <c r="S1399" s="238"/>
      <c r="T1399" s="243">
        <f t="shared" si="39"/>
        <v>44393</v>
      </c>
      <c r="U1399" s="237" t="str">
        <f t="shared" si="41"/>
        <v>DUE COMM</v>
      </c>
      <c r="V1399" s="237" t="str">
        <f t="shared" si="16"/>
        <v> </v>
      </c>
      <c r="W1399" s="83"/>
      <c r="X1399" s="83"/>
      <c r="Y1399" s="83"/>
      <c r="Z1399" s="83"/>
      <c r="AA1399" s="83"/>
      <c r="AB1399" s="83"/>
      <c r="AC1399" s="83"/>
      <c r="AD1399" s="83"/>
      <c r="AE1399" s="83"/>
    </row>
    <row r="1400">
      <c r="A1400" s="233">
        <v>14744.0</v>
      </c>
      <c r="B1400" s="234" t="s">
        <v>7551</v>
      </c>
      <c r="C1400" s="230" t="b">
        <v>0</v>
      </c>
      <c r="D1400" s="235" t="s">
        <v>7552</v>
      </c>
      <c r="E1400" s="236" t="str">
        <f t="shared" si="1"/>
        <v>#VALUE!</v>
      </c>
      <c r="F1400" s="236" t="str">
        <f t="shared" si="2"/>
        <v>#VALUE!</v>
      </c>
      <c r="G1400" s="236" t="str">
        <f t="shared" si="3"/>
        <v>#VALUE!</v>
      </c>
      <c r="H1400" s="236" t="str">
        <f t="shared" si="4"/>
        <v>#VALUE!</v>
      </c>
      <c r="I1400" s="236" t="str">
        <f t="shared" si="5"/>
        <v>#VALUE!</v>
      </c>
      <c r="J1400" s="236" t="str">
        <f t="shared" si="6"/>
        <v>#VALUE!</v>
      </c>
      <c r="K1400" s="236" t="str">
        <f t="shared" si="7"/>
        <v>#VALUE!</v>
      </c>
      <c r="L1400" s="236" t="str">
        <f t="shared" si="8"/>
        <v>#VALUE!</v>
      </c>
      <c r="M1400" s="236" t="str">
        <f t="shared" si="9"/>
        <v>#VALUE!</v>
      </c>
      <c r="N1400" s="236" t="str">
        <f t="shared" si="10"/>
        <v>#VALUE!</v>
      </c>
      <c r="O1400" s="236" t="str">
        <f t="shared" si="11"/>
        <v>#VALUE!</v>
      </c>
      <c r="P1400" s="237" t="str">
        <f t="shared" si="12"/>
        <v>NO RX</v>
      </c>
      <c r="Q1400" s="237" t="b">
        <v>0</v>
      </c>
      <c r="R1400" s="237" t="str">
        <f t="shared" si="37"/>
        <v>LOW</v>
      </c>
      <c r="S1400" s="238"/>
      <c r="T1400" s="238" t="str">
        <f t="shared" si="39"/>
        <v>  -  </v>
      </c>
      <c r="U1400" s="237" t="str">
        <f t="shared" si="41"/>
        <v>DUE COMM</v>
      </c>
      <c r="V1400" s="237" t="str">
        <f t="shared" si="16"/>
        <v> </v>
      </c>
      <c r="W1400" s="83"/>
      <c r="X1400" s="83"/>
      <c r="Y1400" s="83"/>
      <c r="Z1400" s="83"/>
      <c r="AA1400" s="83"/>
      <c r="AB1400" s="83"/>
      <c r="AC1400" s="83"/>
      <c r="AD1400" s="83"/>
      <c r="AE1400" s="83"/>
    </row>
    <row r="1401">
      <c r="A1401" s="233">
        <v>14751.0</v>
      </c>
      <c r="B1401" s="234" t="s">
        <v>7570</v>
      </c>
      <c r="C1401" s="230" t="b">
        <v>1</v>
      </c>
      <c r="D1401" s="243">
        <v>44535.0</v>
      </c>
      <c r="E1401" s="236" t="str">
        <f t="shared" si="1"/>
        <v>#VALUE!</v>
      </c>
      <c r="F1401" s="236" t="str">
        <f t="shared" si="2"/>
        <v>#VALUE!</v>
      </c>
      <c r="G1401" s="236" t="str">
        <f t="shared" si="3"/>
        <v>#VALUE!</v>
      </c>
      <c r="H1401" s="236" t="str">
        <f t="shared" si="4"/>
        <v>#VALUE!</v>
      </c>
      <c r="I1401" s="236" t="str">
        <f t="shared" si="5"/>
        <v>#VALUE!</v>
      </c>
      <c r="J1401" s="236" t="str">
        <f t="shared" si="6"/>
        <v>#VALUE!</v>
      </c>
      <c r="K1401" s="236" t="str">
        <f t="shared" si="7"/>
        <v>#VALUE!</v>
      </c>
      <c r="L1401" s="236" t="str">
        <f t="shared" si="8"/>
        <v>#VALUE!</v>
      </c>
      <c r="M1401" s="236" t="str">
        <f t="shared" si="9"/>
        <v>#VALUE!</v>
      </c>
      <c r="N1401" s="236" t="str">
        <f t="shared" si="10"/>
        <v>#VALUE!</v>
      </c>
      <c r="O1401" s="236" t="str">
        <f t="shared" si="11"/>
        <v>#VALUE!</v>
      </c>
      <c r="P1401" s="237" t="str">
        <f t="shared" si="12"/>
        <v>NO RX</v>
      </c>
      <c r="Q1401" s="237" t="b">
        <v>1</v>
      </c>
      <c r="R1401" s="237" t="str">
        <f t="shared" si="37"/>
        <v>HIGH</v>
      </c>
      <c r="S1401" s="238">
        <v>44292.0</v>
      </c>
      <c r="T1401" s="243">
        <f t="shared" si="39"/>
        <v>44535</v>
      </c>
      <c r="U1401" s="237" t="str">
        <f t="shared" si="41"/>
        <v> </v>
      </c>
      <c r="V1401" s="237" t="str">
        <f t="shared" si="16"/>
        <v> </v>
      </c>
      <c r="W1401" s="83"/>
      <c r="X1401" s="83"/>
      <c r="Y1401" s="83"/>
      <c r="Z1401" s="83"/>
      <c r="AA1401" s="83"/>
      <c r="AB1401" s="83"/>
      <c r="AC1401" s="83"/>
      <c r="AD1401" s="83"/>
      <c r="AE1401" s="83"/>
    </row>
    <row r="1402">
      <c r="A1402" s="233">
        <v>14753.0</v>
      </c>
      <c r="B1402" s="234" t="s">
        <v>7557</v>
      </c>
      <c r="C1402" s="230" t="b">
        <v>1</v>
      </c>
      <c r="D1402" s="235">
        <v>44593.0</v>
      </c>
      <c r="E1402" s="236" t="str">
        <f t="shared" si="1"/>
        <v>#VALUE!</v>
      </c>
      <c r="F1402" s="236" t="str">
        <f t="shared" si="2"/>
        <v>#VALUE!</v>
      </c>
      <c r="G1402" s="236" t="str">
        <f t="shared" si="3"/>
        <v>OPI RX</v>
      </c>
      <c r="H1402" s="236" t="str">
        <f t="shared" si="4"/>
        <v>#VALUE!</v>
      </c>
      <c r="I1402" s="236" t="str">
        <f t="shared" si="5"/>
        <v>#VALUE!</v>
      </c>
      <c r="J1402" s="236" t="str">
        <f t="shared" si="6"/>
        <v>#VALUE!</v>
      </c>
      <c r="K1402" s="236" t="str">
        <f t="shared" si="7"/>
        <v>#VALUE!</v>
      </c>
      <c r="L1402" s="236" t="str">
        <f t="shared" si="8"/>
        <v>#VALUE!</v>
      </c>
      <c r="M1402" s="236" t="str">
        <f t="shared" si="9"/>
        <v>#VALUE!</v>
      </c>
      <c r="N1402" s="236" t="str">
        <f t="shared" si="10"/>
        <v>#VALUE!</v>
      </c>
      <c r="O1402" s="236" t="str">
        <f t="shared" si="11"/>
        <v>#VALUE!</v>
      </c>
      <c r="P1402" s="237" t="str">
        <f t="shared" si="12"/>
        <v>OPIOIDS</v>
      </c>
      <c r="Q1402" s="234" t="b">
        <v>0</v>
      </c>
      <c r="R1402" s="237" t="str">
        <f t="shared" si="37"/>
        <v>LOW</v>
      </c>
      <c r="S1402" s="238">
        <v>44329.0</v>
      </c>
      <c r="T1402" s="243">
        <f t="shared" si="39"/>
        <v>44593</v>
      </c>
      <c r="U1402" s="237" t="str">
        <f t="shared" si="41"/>
        <v> </v>
      </c>
      <c r="V1402" s="237" t="str">
        <f t="shared" si="16"/>
        <v> </v>
      </c>
      <c r="W1402" s="83"/>
      <c r="X1402" s="83"/>
      <c r="Y1402" s="83"/>
      <c r="Z1402" s="83"/>
      <c r="AA1402" s="83"/>
      <c r="AB1402" s="83"/>
      <c r="AC1402" s="83"/>
      <c r="AD1402" s="83"/>
      <c r="AE1402" s="83"/>
    </row>
    <row r="1403">
      <c r="A1403" s="248">
        <v>14756.0</v>
      </c>
      <c r="B1403" s="239" t="s">
        <v>8020</v>
      </c>
      <c r="C1403" s="238" t="b">
        <v>1</v>
      </c>
      <c r="D1403" s="235">
        <v>44578.0</v>
      </c>
      <c r="E1403" s="236" t="str">
        <f t="shared" si="1"/>
        <v>#VALUE!</v>
      </c>
      <c r="F1403" s="236" t="str">
        <f t="shared" si="2"/>
        <v>#VALUE!</v>
      </c>
      <c r="G1403" s="236" t="str">
        <f t="shared" si="3"/>
        <v>#VALUE!</v>
      </c>
      <c r="H1403" s="236" t="str">
        <f t="shared" si="4"/>
        <v>#VALUE!</v>
      </c>
      <c r="I1403" s="236" t="str">
        <f t="shared" si="5"/>
        <v>#VALUE!</v>
      </c>
      <c r="J1403" s="236" t="str">
        <f t="shared" si="6"/>
        <v>#VALUE!</v>
      </c>
      <c r="K1403" s="236" t="str">
        <f t="shared" si="7"/>
        <v>#VALUE!</v>
      </c>
      <c r="L1403" s="236" t="str">
        <f t="shared" si="8"/>
        <v>#VALUE!</v>
      </c>
      <c r="M1403" s="236" t="str">
        <f t="shared" si="9"/>
        <v>OPI RX</v>
      </c>
      <c r="N1403" s="236" t="str">
        <f t="shared" si="10"/>
        <v>#VALUE!</v>
      </c>
      <c r="O1403" s="236" t="str">
        <f t="shared" si="11"/>
        <v>#VALUE!</v>
      </c>
      <c r="P1403" s="237" t="str">
        <f t="shared" si="12"/>
        <v>OPIOIDS</v>
      </c>
      <c r="Q1403" s="234" t="b">
        <v>0</v>
      </c>
      <c r="R1403" s="237" t="str">
        <f t="shared" si="37"/>
        <v>LOW</v>
      </c>
      <c r="S1403" s="242">
        <v>44901.0</v>
      </c>
      <c r="T1403" s="243">
        <f t="shared" si="39"/>
        <v>44578</v>
      </c>
      <c r="U1403" s="237" t="str">
        <f t="shared" si="41"/>
        <v> </v>
      </c>
      <c r="V1403" s="237" t="str">
        <f t="shared" si="16"/>
        <v> </v>
      </c>
      <c r="W1403" s="83"/>
      <c r="X1403" s="83"/>
      <c r="Y1403" s="83"/>
      <c r="Z1403" s="83"/>
      <c r="AA1403" s="83"/>
      <c r="AB1403" s="83"/>
      <c r="AC1403" s="83"/>
      <c r="AD1403" s="83"/>
      <c r="AE1403" s="83"/>
    </row>
    <row r="1404">
      <c r="A1404" s="233">
        <v>14757.0</v>
      </c>
      <c r="B1404" s="234" t="s">
        <v>7861</v>
      </c>
      <c r="C1404" s="231" t="b">
        <v>1</v>
      </c>
      <c r="D1404" s="243">
        <v>44414.0</v>
      </c>
      <c r="E1404" s="236" t="str">
        <f t="shared" si="1"/>
        <v>#VALUE!</v>
      </c>
      <c r="F1404" s="236" t="str">
        <f t="shared" si="2"/>
        <v>#VALUE!</v>
      </c>
      <c r="G1404" s="236" t="str">
        <f t="shared" si="3"/>
        <v>#VALUE!</v>
      </c>
      <c r="H1404" s="236" t="str">
        <f t="shared" si="4"/>
        <v>#VALUE!</v>
      </c>
      <c r="I1404" s="236" t="str">
        <f t="shared" si="5"/>
        <v>#VALUE!</v>
      </c>
      <c r="J1404" s="236" t="str">
        <f t="shared" si="6"/>
        <v>#VALUE!</v>
      </c>
      <c r="K1404" s="236" t="str">
        <f t="shared" si="7"/>
        <v>#VALUE!</v>
      </c>
      <c r="L1404" s="236" t="str">
        <f t="shared" si="8"/>
        <v>#VALUE!</v>
      </c>
      <c r="M1404" s="236" t="str">
        <f t="shared" si="9"/>
        <v>OPI RX</v>
      </c>
      <c r="N1404" s="236" t="str">
        <f t="shared" si="10"/>
        <v>#VALUE!</v>
      </c>
      <c r="O1404" s="236" t="str">
        <f t="shared" si="11"/>
        <v>#VALUE!</v>
      </c>
      <c r="P1404" s="237" t="str">
        <f t="shared" si="12"/>
        <v>OPIOIDS</v>
      </c>
      <c r="Q1404" s="237" t="b">
        <v>0</v>
      </c>
      <c r="R1404" s="237" t="str">
        <f t="shared" si="37"/>
        <v>LOW</v>
      </c>
      <c r="S1404" s="238"/>
      <c r="T1404" s="243">
        <f t="shared" si="39"/>
        <v>44414</v>
      </c>
      <c r="U1404" s="237" t="str">
        <f t="shared" si="41"/>
        <v>DUE COMM</v>
      </c>
      <c r="V1404" s="237" t="str">
        <f t="shared" si="16"/>
        <v> </v>
      </c>
      <c r="W1404" s="83"/>
      <c r="X1404" s="83"/>
      <c r="Y1404" s="83"/>
      <c r="Z1404" s="83"/>
      <c r="AA1404" s="83"/>
      <c r="AB1404" s="83"/>
      <c r="AC1404" s="83"/>
      <c r="AD1404" s="83"/>
      <c r="AE1404" s="83"/>
    </row>
    <row r="1405">
      <c r="A1405" s="233">
        <v>14759.0</v>
      </c>
      <c r="B1405" s="234" t="s">
        <v>8021</v>
      </c>
      <c r="C1405" s="231" t="b">
        <v>0</v>
      </c>
      <c r="D1405" s="235" t="s">
        <v>7552</v>
      </c>
      <c r="E1405" s="236" t="str">
        <f t="shared" si="1"/>
        <v>OPI RX</v>
      </c>
      <c r="F1405" s="236" t="str">
        <f t="shared" si="2"/>
        <v>#VALUE!</v>
      </c>
      <c r="G1405" s="236" t="str">
        <f t="shared" si="3"/>
        <v>#VALUE!</v>
      </c>
      <c r="H1405" s="236" t="str">
        <f t="shared" si="4"/>
        <v>#VALUE!</v>
      </c>
      <c r="I1405" s="236" t="str">
        <f t="shared" si="5"/>
        <v>#VALUE!</v>
      </c>
      <c r="J1405" s="236" t="str">
        <f t="shared" si="6"/>
        <v>#VALUE!</v>
      </c>
      <c r="K1405" s="236" t="str">
        <f t="shared" si="7"/>
        <v>#VALUE!</v>
      </c>
      <c r="L1405" s="236" t="str">
        <f t="shared" si="8"/>
        <v>#VALUE!</v>
      </c>
      <c r="M1405" s="236" t="str">
        <f t="shared" si="9"/>
        <v>OPI RX</v>
      </c>
      <c r="N1405" s="236" t="str">
        <f t="shared" si="10"/>
        <v>#VALUE!</v>
      </c>
      <c r="O1405" s="236" t="str">
        <f t="shared" si="11"/>
        <v>#VALUE!</v>
      </c>
      <c r="P1405" s="237" t="str">
        <f t="shared" si="12"/>
        <v>OPIOIDS</v>
      </c>
      <c r="Q1405" s="237" t="b">
        <v>0</v>
      </c>
      <c r="R1405" s="237" t="str">
        <f t="shared" si="37"/>
        <v>LOW</v>
      </c>
      <c r="S1405" s="238"/>
      <c r="T1405" s="238" t="str">
        <f t="shared" si="39"/>
        <v>  -  </v>
      </c>
      <c r="U1405" s="237" t="str">
        <f t="shared" si="41"/>
        <v>DUE COMM</v>
      </c>
      <c r="V1405" s="237" t="str">
        <f t="shared" si="16"/>
        <v> </v>
      </c>
      <c r="W1405" s="83"/>
      <c r="X1405" s="83"/>
      <c r="Y1405" s="83"/>
      <c r="Z1405" s="83"/>
      <c r="AA1405" s="83"/>
      <c r="AB1405" s="83"/>
      <c r="AC1405" s="83"/>
      <c r="AD1405" s="83"/>
      <c r="AE1405" s="83"/>
    </row>
    <row r="1406">
      <c r="A1406" s="233">
        <v>14770.0</v>
      </c>
      <c r="B1406" s="239" t="s">
        <v>7552</v>
      </c>
      <c r="C1406" s="231" t="b">
        <v>0</v>
      </c>
      <c r="D1406" s="235" t="s">
        <v>7552</v>
      </c>
      <c r="E1406" s="236" t="str">
        <f t="shared" si="1"/>
        <v>#VALUE!</v>
      </c>
      <c r="F1406" s="236" t="str">
        <f t="shared" si="2"/>
        <v>#VALUE!</v>
      </c>
      <c r="G1406" s="236" t="str">
        <f t="shared" si="3"/>
        <v>#VALUE!</v>
      </c>
      <c r="H1406" s="236" t="str">
        <f t="shared" si="4"/>
        <v>#VALUE!</v>
      </c>
      <c r="I1406" s="236" t="str">
        <f t="shared" si="5"/>
        <v>#VALUE!</v>
      </c>
      <c r="J1406" s="236" t="str">
        <f t="shared" si="6"/>
        <v>#VALUE!</v>
      </c>
      <c r="K1406" s="236" t="str">
        <f t="shared" si="7"/>
        <v>#VALUE!</v>
      </c>
      <c r="L1406" s="236" t="str">
        <f t="shared" si="8"/>
        <v>#VALUE!</v>
      </c>
      <c r="M1406" s="236" t="str">
        <f t="shared" si="9"/>
        <v>#VALUE!</v>
      </c>
      <c r="N1406" s="236" t="str">
        <f t="shared" si="10"/>
        <v>#VALUE!</v>
      </c>
      <c r="O1406" s="236" t="str">
        <f t="shared" si="11"/>
        <v>#VALUE!</v>
      </c>
      <c r="P1406" s="237" t="str">
        <f t="shared" si="12"/>
        <v>NO RX</v>
      </c>
      <c r="Q1406" s="237" t="b">
        <v>0</v>
      </c>
      <c r="R1406" s="237" t="str">
        <f t="shared" si="37"/>
        <v>LOW</v>
      </c>
      <c r="S1406" s="238"/>
      <c r="T1406" s="238" t="str">
        <f t="shared" si="39"/>
        <v>  -  </v>
      </c>
      <c r="U1406" s="237" t="str">
        <f t="shared" si="41"/>
        <v>DUE COMM</v>
      </c>
      <c r="V1406" s="237" t="str">
        <f t="shared" si="16"/>
        <v> </v>
      </c>
      <c r="W1406" s="83"/>
      <c r="X1406" s="83"/>
      <c r="Y1406" s="83"/>
      <c r="Z1406" s="83"/>
      <c r="AA1406" s="83"/>
      <c r="AB1406" s="83"/>
      <c r="AC1406" s="83"/>
      <c r="AD1406" s="83"/>
      <c r="AE1406" s="83"/>
    </row>
    <row r="1407">
      <c r="A1407" s="233">
        <v>14771.0</v>
      </c>
      <c r="B1407" s="239" t="s">
        <v>7552</v>
      </c>
      <c r="C1407" s="231" t="b">
        <v>1</v>
      </c>
      <c r="D1407" s="243">
        <v>44470.0</v>
      </c>
      <c r="E1407" s="236" t="str">
        <f t="shared" si="1"/>
        <v>#VALUE!</v>
      </c>
      <c r="F1407" s="236" t="str">
        <f t="shared" si="2"/>
        <v>#VALUE!</v>
      </c>
      <c r="G1407" s="236" t="str">
        <f t="shared" si="3"/>
        <v>#VALUE!</v>
      </c>
      <c r="H1407" s="236" t="str">
        <f t="shared" si="4"/>
        <v>#VALUE!</v>
      </c>
      <c r="I1407" s="236" t="str">
        <f t="shared" si="5"/>
        <v>#VALUE!</v>
      </c>
      <c r="J1407" s="236" t="str">
        <f t="shared" si="6"/>
        <v>#VALUE!</v>
      </c>
      <c r="K1407" s="236" t="str">
        <f t="shared" si="7"/>
        <v>#VALUE!</v>
      </c>
      <c r="L1407" s="236" t="str">
        <f t="shared" si="8"/>
        <v>#VALUE!</v>
      </c>
      <c r="M1407" s="236" t="str">
        <f t="shared" si="9"/>
        <v>#VALUE!</v>
      </c>
      <c r="N1407" s="236" t="str">
        <f t="shared" si="10"/>
        <v>#VALUE!</v>
      </c>
      <c r="O1407" s="236" t="str">
        <f t="shared" si="11"/>
        <v>#VALUE!</v>
      </c>
      <c r="P1407" s="237" t="str">
        <f t="shared" si="12"/>
        <v>NO RX</v>
      </c>
      <c r="Q1407" s="237" t="b">
        <v>0</v>
      </c>
      <c r="R1407" s="237" t="str">
        <f t="shared" si="37"/>
        <v>LOW</v>
      </c>
      <c r="S1407" s="238">
        <v>44340.0</v>
      </c>
      <c r="T1407" s="243">
        <f t="shared" si="39"/>
        <v>44470</v>
      </c>
      <c r="U1407" s="237" t="str">
        <f t="shared" si="41"/>
        <v> </v>
      </c>
      <c r="V1407" s="237" t="str">
        <f t="shared" si="16"/>
        <v> </v>
      </c>
      <c r="W1407" s="83"/>
      <c r="X1407" s="83"/>
      <c r="Y1407" s="83"/>
      <c r="Z1407" s="83"/>
      <c r="AA1407" s="83"/>
      <c r="AB1407" s="83"/>
      <c r="AC1407" s="83"/>
      <c r="AD1407" s="83"/>
      <c r="AE1407" s="83"/>
    </row>
    <row r="1408">
      <c r="A1408" s="233">
        <v>14777.0</v>
      </c>
      <c r="B1408" s="239" t="s">
        <v>7552</v>
      </c>
      <c r="C1408" s="230" t="b">
        <v>0</v>
      </c>
      <c r="D1408" s="235" t="s">
        <v>7552</v>
      </c>
      <c r="E1408" s="236" t="str">
        <f t="shared" si="1"/>
        <v>#VALUE!</v>
      </c>
      <c r="F1408" s="236" t="str">
        <f t="shared" si="2"/>
        <v>#VALUE!</v>
      </c>
      <c r="G1408" s="236" t="str">
        <f t="shared" si="3"/>
        <v>#VALUE!</v>
      </c>
      <c r="H1408" s="236" t="str">
        <f t="shared" si="4"/>
        <v>#VALUE!</v>
      </c>
      <c r="I1408" s="236" t="str">
        <f t="shared" si="5"/>
        <v>#VALUE!</v>
      </c>
      <c r="J1408" s="236" t="str">
        <f t="shared" si="6"/>
        <v>#VALUE!</v>
      </c>
      <c r="K1408" s="236" t="str">
        <f t="shared" si="7"/>
        <v>#VALUE!</v>
      </c>
      <c r="L1408" s="236" t="str">
        <f t="shared" si="8"/>
        <v>#VALUE!</v>
      </c>
      <c r="M1408" s="236" t="str">
        <f t="shared" si="9"/>
        <v>#VALUE!</v>
      </c>
      <c r="N1408" s="236" t="str">
        <f t="shared" si="10"/>
        <v>#VALUE!</v>
      </c>
      <c r="O1408" s="236" t="str">
        <f t="shared" si="11"/>
        <v>#VALUE!</v>
      </c>
      <c r="P1408" s="237" t="str">
        <f t="shared" si="12"/>
        <v>NO RX</v>
      </c>
      <c r="Q1408" s="237" t="b">
        <v>0</v>
      </c>
      <c r="R1408" s="237" t="str">
        <f t="shared" si="37"/>
        <v>LOW</v>
      </c>
      <c r="S1408" s="238"/>
      <c r="T1408" s="238" t="str">
        <f t="shared" si="39"/>
        <v>  -  </v>
      </c>
      <c r="U1408" s="237" t="str">
        <f t="shared" si="41"/>
        <v>DUE COMM</v>
      </c>
      <c r="V1408" s="237" t="str">
        <f t="shared" si="16"/>
        <v> </v>
      </c>
      <c r="W1408" s="83"/>
      <c r="X1408" s="83"/>
      <c r="Y1408" s="83"/>
      <c r="Z1408" s="83"/>
      <c r="AA1408" s="83"/>
      <c r="AB1408" s="83"/>
      <c r="AC1408" s="83"/>
      <c r="AD1408" s="83"/>
      <c r="AE1408" s="83"/>
    </row>
    <row r="1409">
      <c r="A1409" s="233">
        <v>14779.0</v>
      </c>
      <c r="B1409" s="234" t="s">
        <v>7570</v>
      </c>
      <c r="C1409" s="231" t="b">
        <v>1</v>
      </c>
      <c r="D1409" s="243">
        <v>44432.0</v>
      </c>
      <c r="E1409" s="236" t="str">
        <f t="shared" si="1"/>
        <v>#VALUE!</v>
      </c>
      <c r="F1409" s="236" t="str">
        <f t="shared" si="2"/>
        <v>#VALUE!</v>
      </c>
      <c r="G1409" s="236" t="str">
        <f t="shared" si="3"/>
        <v>#VALUE!</v>
      </c>
      <c r="H1409" s="236" t="str">
        <f t="shared" si="4"/>
        <v>#VALUE!</v>
      </c>
      <c r="I1409" s="236" t="str">
        <f t="shared" si="5"/>
        <v>#VALUE!</v>
      </c>
      <c r="J1409" s="236" t="str">
        <f t="shared" si="6"/>
        <v>#VALUE!</v>
      </c>
      <c r="K1409" s="236" t="str">
        <f t="shared" si="7"/>
        <v>#VALUE!</v>
      </c>
      <c r="L1409" s="236" t="str">
        <f t="shared" si="8"/>
        <v>#VALUE!</v>
      </c>
      <c r="M1409" s="236" t="str">
        <f t="shared" si="9"/>
        <v>#VALUE!</v>
      </c>
      <c r="N1409" s="236" t="str">
        <f t="shared" si="10"/>
        <v>#VALUE!</v>
      </c>
      <c r="O1409" s="236" t="str">
        <f t="shared" si="11"/>
        <v>#VALUE!</v>
      </c>
      <c r="P1409" s="237" t="str">
        <f t="shared" si="12"/>
        <v>NO RX</v>
      </c>
      <c r="Q1409" s="237" t="b">
        <v>0</v>
      </c>
      <c r="R1409" s="237" t="str">
        <f t="shared" si="37"/>
        <v>LOW</v>
      </c>
      <c r="S1409" s="238"/>
      <c r="T1409" s="243">
        <f t="shared" si="39"/>
        <v>44432</v>
      </c>
      <c r="U1409" s="237" t="str">
        <f t="shared" si="41"/>
        <v>DUE COMM</v>
      </c>
      <c r="V1409" s="237" t="str">
        <f t="shared" si="16"/>
        <v> </v>
      </c>
      <c r="W1409" s="83"/>
      <c r="X1409" s="83"/>
      <c r="Y1409" s="83"/>
      <c r="Z1409" s="83"/>
      <c r="AA1409" s="83"/>
      <c r="AB1409" s="83"/>
      <c r="AC1409" s="83"/>
      <c r="AD1409" s="83"/>
      <c r="AE1409" s="83"/>
    </row>
    <row r="1410">
      <c r="A1410" s="233">
        <v>14787.0</v>
      </c>
      <c r="B1410" s="234" t="s">
        <v>8022</v>
      </c>
      <c r="C1410" s="230" t="b">
        <v>1</v>
      </c>
      <c r="D1410" s="243">
        <v>44384.0</v>
      </c>
      <c r="E1410" s="236" t="str">
        <f t="shared" si="1"/>
        <v>#VALUE!</v>
      </c>
      <c r="F1410" s="236" t="str">
        <f t="shared" si="2"/>
        <v>#VALUE!</v>
      </c>
      <c r="G1410" s="236" t="str">
        <f t="shared" si="3"/>
        <v>#VALUE!</v>
      </c>
      <c r="H1410" s="236" t="str">
        <f t="shared" si="4"/>
        <v>#VALUE!</v>
      </c>
      <c r="I1410" s="236" t="str">
        <f t="shared" si="5"/>
        <v>#VALUE!</v>
      </c>
      <c r="J1410" s="236" t="str">
        <f t="shared" si="6"/>
        <v>#VALUE!</v>
      </c>
      <c r="K1410" s="236" t="str">
        <f t="shared" si="7"/>
        <v>#VALUE!</v>
      </c>
      <c r="L1410" s="236" t="str">
        <f t="shared" si="8"/>
        <v>#VALUE!</v>
      </c>
      <c r="M1410" s="236" t="str">
        <f t="shared" si="9"/>
        <v>OPI RX</v>
      </c>
      <c r="N1410" s="236" t="str">
        <f t="shared" si="10"/>
        <v>#VALUE!</v>
      </c>
      <c r="O1410" s="236" t="str">
        <f t="shared" si="11"/>
        <v>#VALUE!</v>
      </c>
      <c r="P1410" s="237" t="str">
        <f t="shared" si="12"/>
        <v>OPIOIDS</v>
      </c>
      <c r="Q1410" s="237" t="b">
        <v>0</v>
      </c>
      <c r="R1410" s="237" t="str">
        <f t="shared" si="37"/>
        <v>LOW</v>
      </c>
      <c r="S1410" s="238"/>
      <c r="T1410" s="243">
        <f t="shared" si="39"/>
        <v>44384</v>
      </c>
      <c r="U1410" s="237" t="str">
        <f t="shared" si="41"/>
        <v>DUE COMM</v>
      </c>
      <c r="V1410" s="237" t="str">
        <f t="shared" si="16"/>
        <v> </v>
      </c>
      <c r="W1410" s="83"/>
      <c r="X1410" s="83"/>
      <c r="Y1410" s="83"/>
      <c r="Z1410" s="83"/>
      <c r="AA1410" s="83"/>
      <c r="AB1410" s="83"/>
      <c r="AC1410" s="83"/>
      <c r="AD1410" s="83"/>
      <c r="AE1410" s="83"/>
    </row>
    <row r="1411">
      <c r="A1411" s="233">
        <v>14790.0</v>
      </c>
      <c r="B1411" s="237" t="s">
        <v>7569</v>
      </c>
      <c r="C1411" s="230" t="b">
        <v>1</v>
      </c>
      <c r="D1411" s="235">
        <v>44634.0</v>
      </c>
      <c r="E1411" s="236" t="str">
        <f t="shared" si="1"/>
        <v>#VALUE!</v>
      </c>
      <c r="F1411" s="236" t="str">
        <f t="shared" si="2"/>
        <v>#VALUE!</v>
      </c>
      <c r="G1411" s="236" t="str">
        <f t="shared" si="3"/>
        <v>OPI RX</v>
      </c>
      <c r="H1411" s="236" t="str">
        <f t="shared" si="4"/>
        <v>#VALUE!</v>
      </c>
      <c r="I1411" s="236" t="str">
        <f t="shared" si="5"/>
        <v>#VALUE!</v>
      </c>
      <c r="J1411" s="236" t="str">
        <f t="shared" si="6"/>
        <v>#VALUE!</v>
      </c>
      <c r="K1411" s="236" t="str">
        <f t="shared" si="7"/>
        <v>#VALUE!</v>
      </c>
      <c r="L1411" s="236" t="str">
        <f t="shared" si="8"/>
        <v>#VALUE!</v>
      </c>
      <c r="M1411" s="236" t="str">
        <f t="shared" si="9"/>
        <v>#VALUE!</v>
      </c>
      <c r="N1411" s="236" t="str">
        <f t="shared" si="10"/>
        <v>#VALUE!</v>
      </c>
      <c r="O1411" s="236" t="str">
        <f t="shared" si="11"/>
        <v>#VALUE!</v>
      </c>
      <c r="P1411" s="237" t="str">
        <f t="shared" si="12"/>
        <v>OPIOIDS</v>
      </c>
      <c r="Q1411" s="237" t="b">
        <v>0</v>
      </c>
      <c r="R1411" s="237" t="str">
        <f t="shared" si="37"/>
        <v>LOW</v>
      </c>
      <c r="S1411" s="238">
        <v>44299.0</v>
      </c>
      <c r="T1411" s="243">
        <f t="shared" si="39"/>
        <v>44634</v>
      </c>
      <c r="U1411" s="237" t="str">
        <f t="shared" si="41"/>
        <v> </v>
      </c>
      <c r="V1411" s="237" t="str">
        <f t="shared" si="16"/>
        <v> </v>
      </c>
      <c r="W1411" s="83"/>
      <c r="X1411" s="83"/>
      <c r="Y1411" s="83"/>
      <c r="Z1411" s="83"/>
      <c r="AA1411" s="83"/>
      <c r="AB1411" s="83"/>
      <c r="AC1411" s="83"/>
      <c r="AD1411" s="83"/>
      <c r="AE1411" s="83"/>
    </row>
    <row r="1412">
      <c r="A1412" s="233">
        <v>14796.0</v>
      </c>
      <c r="B1412" s="234" t="s">
        <v>7710</v>
      </c>
      <c r="C1412" s="231" t="b">
        <v>1</v>
      </c>
      <c r="D1412" s="243">
        <v>44503.0</v>
      </c>
      <c r="E1412" s="236" t="str">
        <f t="shared" si="1"/>
        <v>#VALUE!</v>
      </c>
      <c r="F1412" s="236" t="str">
        <f t="shared" si="2"/>
        <v>#VALUE!</v>
      </c>
      <c r="G1412" s="236" t="str">
        <f t="shared" si="3"/>
        <v>#VALUE!</v>
      </c>
      <c r="H1412" s="236" t="str">
        <f t="shared" si="4"/>
        <v>#VALUE!</v>
      </c>
      <c r="I1412" s="236" t="str">
        <f t="shared" si="5"/>
        <v>#VALUE!</v>
      </c>
      <c r="J1412" s="236" t="str">
        <f t="shared" si="6"/>
        <v>#VALUE!</v>
      </c>
      <c r="K1412" s="236" t="str">
        <f t="shared" si="7"/>
        <v>#VALUE!</v>
      </c>
      <c r="L1412" s="236" t="str">
        <f t="shared" si="8"/>
        <v>#VALUE!</v>
      </c>
      <c r="M1412" s="236" t="str">
        <f t="shared" si="9"/>
        <v>OPI RX</v>
      </c>
      <c r="N1412" s="236" t="str">
        <f t="shared" si="10"/>
        <v>#VALUE!</v>
      </c>
      <c r="O1412" s="236" t="str">
        <f t="shared" si="11"/>
        <v>#VALUE!</v>
      </c>
      <c r="P1412" s="237" t="str">
        <f t="shared" si="12"/>
        <v>OPIOIDS</v>
      </c>
      <c r="Q1412" s="237" t="b">
        <v>1</v>
      </c>
      <c r="R1412" s="237" t="str">
        <f t="shared" si="37"/>
        <v>HIGH</v>
      </c>
      <c r="S1412" s="238">
        <v>44299.0</v>
      </c>
      <c r="T1412" s="243">
        <f t="shared" si="39"/>
        <v>44503</v>
      </c>
      <c r="U1412" s="237" t="str">
        <f t="shared" si="41"/>
        <v> </v>
      </c>
      <c r="V1412" s="237" t="str">
        <f t="shared" si="16"/>
        <v> </v>
      </c>
      <c r="W1412" s="83"/>
      <c r="X1412" s="83"/>
      <c r="Y1412" s="83"/>
      <c r="Z1412" s="83"/>
      <c r="AA1412" s="83"/>
      <c r="AB1412" s="83"/>
      <c r="AC1412" s="83"/>
      <c r="AD1412" s="83"/>
      <c r="AE1412" s="83"/>
    </row>
    <row r="1413">
      <c r="A1413" s="233">
        <v>14799.0</v>
      </c>
      <c r="B1413" s="234" t="s">
        <v>8023</v>
      </c>
      <c r="C1413" s="230" t="b">
        <v>1</v>
      </c>
      <c r="D1413" s="235">
        <v>44593.0</v>
      </c>
      <c r="E1413" s="236" t="str">
        <f t="shared" si="1"/>
        <v>#VALUE!</v>
      </c>
      <c r="F1413" s="236" t="str">
        <f t="shared" si="2"/>
        <v>#VALUE!</v>
      </c>
      <c r="G1413" s="236" t="str">
        <f t="shared" si="3"/>
        <v>#VALUE!</v>
      </c>
      <c r="H1413" s="236" t="str">
        <f t="shared" si="4"/>
        <v>#VALUE!</v>
      </c>
      <c r="I1413" s="236" t="str">
        <f t="shared" si="5"/>
        <v>#VALUE!</v>
      </c>
      <c r="J1413" s="236" t="str">
        <f t="shared" si="6"/>
        <v>#VALUE!</v>
      </c>
      <c r="K1413" s="236" t="str">
        <f t="shared" si="7"/>
        <v>#VALUE!</v>
      </c>
      <c r="L1413" s="236" t="str">
        <f t="shared" si="8"/>
        <v>#VALUE!</v>
      </c>
      <c r="M1413" s="236" t="str">
        <f t="shared" si="9"/>
        <v>OPI RX</v>
      </c>
      <c r="N1413" s="236" t="str">
        <f t="shared" si="10"/>
        <v>#VALUE!</v>
      </c>
      <c r="O1413" s="236" t="str">
        <f t="shared" si="11"/>
        <v>#VALUE!</v>
      </c>
      <c r="P1413" s="237" t="str">
        <f t="shared" si="12"/>
        <v>OPIOIDS</v>
      </c>
      <c r="Q1413" s="234" t="b">
        <v>0</v>
      </c>
      <c r="R1413" s="237" t="str">
        <f t="shared" si="37"/>
        <v>LOW</v>
      </c>
      <c r="S1413" s="238"/>
      <c r="T1413" s="243">
        <f t="shared" si="39"/>
        <v>44593</v>
      </c>
      <c r="U1413" s="237" t="str">
        <f t="shared" si="41"/>
        <v>DUE COMM</v>
      </c>
      <c r="V1413" s="237" t="str">
        <f t="shared" si="16"/>
        <v> </v>
      </c>
      <c r="W1413" s="83"/>
      <c r="X1413" s="83"/>
      <c r="Y1413" s="83"/>
      <c r="Z1413" s="83"/>
      <c r="AA1413" s="83"/>
      <c r="AB1413" s="83"/>
      <c r="AC1413" s="83"/>
      <c r="AD1413" s="83"/>
      <c r="AE1413" s="83"/>
    </row>
    <row r="1414">
      <c r="A1414" s="233">
        <v>14802.0</v>
      </c>
      <c r="B1414" s="239" t="s">
        <v>7861</v>
      </c>
      <c r="C1414" s="251" t="b">
        <v>1</v>
      </c>
      <c r="D1414" s="235">
        <v>44638.0</v>
      </c>
      <c r="E1414" s="236" t="str">
        <f t="shared" si="1"/>
        <v>#VALUE!</v>
      </c>
      <c r="F1414" s="236" t="str">
        <f t="shared" si="2"/>
        <v>#VALUE!</v>
      </c>
      <c r="G1414" s="236" t="str">
        <f t="shared" si="3"/>
        <v>#VALUE!</v>
      </c>
      <c r="H1414" s="236" t="str">
        <f t="shared" si="4"/>
        <v>#VALUE!</v>
      </c>
      <c r="I1414" s="236" t="str">
        <f t="shared" si="5"/>
        <v>#VALUE!</v>
      </c>
      <c r="J1414" s="236" t="str">
        <f t="shared" si="6"/>
        <v>#VALUE!</v>
      </c>
      <c r="K1414" s="236" t="str">
        <f t="shared" si="7"/>
        <v>#VALUE!</v>
      </c>
      <c r="L1414" s="236" t="str">
        <f t="shared" si="8"/>
        <v>#VALUE!</v>
      </c>
      <c r="M1414" s="236" t="str">
        <f t="shared" si="9"/>
        <v>OPI RX</v>
      </c>
      <c r="N1414" s="236" t="str">
        <f t="shared" si="10"/>
        <v>#VALUE!</v>
      </c>
      <c r="O1414" s="236" t="str">
        <f t="shared" si="11"/>
        <v>#VALUE!</v>
      </c>
      <c r="P1414" s="237" t="str">
        <f t="shared" si="12"/>
        <v>OPIOIDS</v>
      </c>
      <c r="Q1414" s="237" t="b">
        <v>0</v>
      </c>
      <c r="R1414" s="237" t="str">
        <f t="shared" si="37"/>
        <v>LOW</v>
      </c>
      <c r="S1414" s="238"/>
      <c r="T1414" s="238">
        <f t="shared" si="39"/>
        <v>44638</v>
      </c>
      <c r="U1414" s="237" t="str">
        <f t="shared" si="41"/>
        <v>DUE COMM</v>
      </c>
      <c r="V1414" s="237" t="str">
        <f t="shared" si="16"/>
        <v> </v>
      </c>
      <c r="W1414" s="83"/>
      <c r="X1414" s="83"/>
      <c r="Y1414" s="83"/>
      <c r="Z1414" s="83"/>
      <c r="AA1414" s="83"/>
      <c r="AB1414" s="83"/>
      <c r="AC1414" s="83"/>
      <c r="AD1414" s="83"/>
      <c r="AE1414" s="83"/>
    </row>
    <row r="1415">
      <c r="A1415" s="233">
        <v>14804.0</v>
      </c>
      <c r="B1415" s="234" t="s">
        <v>8024</v>
      </c>
      <c r="C1415" s="230" t="b">
        <v>1</v>
      </c>
      <c r="D1415" s="243">
        <v>44414.0</v>
      </c>
      <c r="E1415" s="236" t="str">
        <f t="shared" si="1"/>
        <v>#VALUE!</v>
      </c>
      <c r="F1415" s="236" t="str">
        <f t="shared" si="2"/>
        <v>#VALUE!</v>
      </c>
      <c r="G1415" s="236" t="str">
        <f t="shared" si="3"/>
        <v>#VALUE!</v>
      </c>
      <c r="H1415" s="236" t="str">
        <f t="shared" si="4"/>
        <v>#VALUE!</v>
      </c>
      <c r="I1415" s="236" t="str">
        <f t="shared" si="5"/>
        <v>#VALUE!</v>
      </c>
      <c r="J1415" s="236" t="str">
        <f t="shared" si="6"/>
        <v>#VALUE!</v>
      </c>
      <c r="K1415" s="236" t="str">
        <f t="shared" si="7"/>
        <v>#VALUE!</v>
      </c>
      <c r="L1415" s="236" t="str">
        <f t="shared" si="8"/>
        <v>#VALUE!</v>
      </c>
      <c r="M1415" s="236" t="str">
        <f t="shared" si="9"/>
        <v>OPI RX</v>
      </c>
      <c r="N1415" s="236" t="str">
        <f t="shared" si="10"/>
        <v>#VALUE!</v>
      </c>
      <c r="O1415" s="236" t="str">
        <f t="shared" si="11"/>
        <v>#VALUE!</v>
      </c>
      <c r="P1415" s="237" t="str">
        <f t="shared" si="12"/>
        <v>OPIOIDS</v>
      </c>
      <c r="Q1415" s="237" t="b">
        <v>0</v>
      </c>
      <c r="R1415" s="237" t="str">
        <f t="shared" si="37"/>
        <v>LOW</v>
      </c>
      <c r="S1415" s="238"/>
      <c r="T1415" s="243">
        <f t="shared" si="39"/>
        <v>44414</v>
      </c>
      <c r="U1415" s="237" t="str">
        <f t="shared" si="41"/>
        <v>DUE COMM</v>
      </c>
      <c r="V1415" s="237" t="str">
        <f t="shared" si="16"/>
        <v> </v>
      </c>
      <c r="W1415" s="83"/>
      <c r="X1415" s="83"/>
      <c r="Y1415" s="83"/>
      <c r="Z1415" s="83"/>
      <c r="AA1415" s="83"/>
      <c r="AB1415" s="83"/>
      <c r="AC1415" s="83"/>
      <c r="AD1415" s="83"/>
      <c r="AE1415" s="83"/>
    </row>
    <row r="1416">
      <c r="A1416" s="233">
        <v>14805.0</v>
      </c>
      <c r="B1416" s="234" t="s">
        <v>7574</v>
      </c>
      <c r="C1416" s="231" t="b">
        <v>1</v>
      </c>
      <c r="D1416" s="243">
        <v>44556.0</v>
      </c>
      <c r="E1416" s="236" t="str">
        <f t="shared" si="1"/>
        <v>OPI RX</v>
      </c>
      <c r="F1416" s="236" t="str">
        <f t="shared" si="2"/>
        <v>#VALUE!</v>
      </c>
      <c r="G1416" s="236" t="str">
        <f t="shared" si="3"/>
        <v>#VALUE!</v>
      </c>
      <c r="H1416" s="236" t="str">
        <f t="shared" si="4"/>
        <v>#VALUE!</v>
      </c>
      <c r="I1416" s="236" t="str">
        <f t="shared" si="5"/>
        <v>#VALUE!</v>
      </c>
      <c r="J1416" s="236" t="str">
        <f t="shared" si="6"/>
        <v>#VALUE!</v>
      </c>
      <c r="K1416" s="236" t="str">
        <f t="shared" si="7"/>
        <v>#VALUE!</v>
      </c>
      <c r="L1416" s="236" t="str">
        <f t="shared" si="8"/>
        <v>#VALUE!</v>
      </c>
      <c r="M1416" s="236" t="str">
        <f t="shared" si="9"/>
        <v>#VALUE!</v>
      </c>
      <c r="N1416" s="236" t="str">
        <f t="shared" si="10"/>
        <v>#VALUE!</v>
      </c>
      <c r="O1416" s="236" t="str">
        <f t="shared" si="11"/>
        <v>#VALUE!</v>
      </c>
      <c r="P1416" s="237" t="str">
        <f t="shared" si="12"/>
        <v>OPIOIDS</v>
      </c>
      <c r="Q1416" s="237" t="b">
        <v>0</v>
      </c>
      <c r="R1416" s="237" t="str">
        <f t="shared" si="37"/>
        <v>LOW</v>
      </c>
      <c r="S1416" s="238">
        <v>44291.0</v>
      </c>
      <c r="T1416" s="243">
        <f t="shared" si="39"/>
        <v>44556</v>
      </c>
      <c r="U1416" s="237" t="str">
        <f t="shared" si="41"/>
        <v> </v>
      </c>
      <c r="V1416" s="237" t="str">
        <f t="shared" si="16"/>
        <v> </v>
      </c>
      <c r="W1416" s="83"/>
      <c r="X1416" s="83"/>
      <c r="Y1416" s="83"/>
      <c r="Z1416" s="83"/>
      <c r="AA1416" s="83"/>
      <c r="AB1416" s="83"/>
      <c r="AC1416" s="83"/>
      <c r="AD1416" s="83"/>
      <c r="AE1416" s="83"/>
    </row>
    <row r="1417">
      <c r="A1417" s="233">
        <v>14810.0</v>
      </c>
      <c r="B1417" s="234" t="s">
        <v>7574</v>
      </c>
      <c r="C1417" s="231" t="b">
        <v>1</v>
      </c>
      <c r="D1417" s="235">
        <v>44578.0</v>
      </c>
      <c r="E1417" s="236" t="str">
        <f t="shared" si="1"/>
        <v>OPI RX</v>
      </c>
      <c r="F1417" s="236" t="str">
        <f t="shared" si="2"/>
        <v>#VALUE!</v>
      </c>
      <c r="G1417" s="236" t="str">
        <f t="shared" si="3"/>
        <v>#VALUE!</v>
      </c>
      <c r="H1417" s="236" t="str">
        <f t="shared" si="4"/>
        <v>#VALUE!</v>
      </c>
      <c r="I1417" s="236" t="str">
        <f t="shared" si="5"/>
        <v>#VALUE!</v>
      </c>
      <c r="J1417" s="236" t="str">
        <f t="shared" si="6"/>
        <v>#VALUE!</v>
      </c>
      <c r="K1417" s="236" t="str">
        <f t="shared" si="7"/>
        <v>#VALUE!</v>
      </c>
      <c r="L1417" s="236" t="str">
        <f t="shared" si="8"/>
        <v>#VALUE!</v>
      </c>
      <c r="M1417" s="236" t="str">
        <f t="shared" si="9"/>
        <v>#VALUE!</v>
      </c>
      <c r="N1417" s="236" t="str">
        <f t="shared" si="10"/>
        <v>#VALUE!</v>
      </c>
      <c r="O1417" s="236" t="str">
        <f t="shared" si="11"/>
        <v>#VALUE!</v>
      </c>
      <c r="P1417" s="237" t="str">
        <f t="shared" si="12"/>
        <v>OPIOIDS</v>
      </c>
      <c r="Q1417" s="237" t="b">
        <v>0</v>
      </c>
      <c r="R1417" s="237" t="str">
        <f t="shared" si="37"/>
        <v>LOW</v>
      </c>
      <c r="S1417" s="238">
        <v>44298.0</v>
      </c>
      <c r="T1417" s="243">
        <f t="shared" si="39"/>
        <v>44578</v>
      </c>
      <c r="U1417" s="237" t="str">
        <f t="shared" si="41"/>
        <v> </v>
      </c>
      <c r="V1417" s="237" t="str">
        <f t="shared" si="16"/>
        <v> </v>
      </c>
      <c r="W1417" s="83"/>
      <c r="X1417" s="83"/>
      <c r="Y1417" s="83"/>
      <c r="Z1417" s="83"/>
      <c r="AA1417" s="83"/>
      <c r="AB1417" s="83"/>
      <c r="AC1417" s="83"/>
      <c r="AD1417" s="83"/>
      <c r="AE1417" s="83"/>
    </row>
    <row r="1418">
      <c r="A1418" s="233">
        <v>14812.0</v>
      </c>
      <c r="B1418" s="234" t="s">
        <v>7582</v>
      </c>
      <c r="C1418" s="231" t="b">
        <v>1</v>
      </c>
      <c r="D1418" s="243">
        <v>44495.0</v>
      </c>
      <c r="E1418" s="236" t="str">
        <f t="shared" si="1"/>
        <v>#VALUE!</v>
      </c>
      <c r="F1418" s="236" t="str">
        <f t="shared" si="2"/>
        <v>OPI RX</v>
      </c>
      <c r="G1418" s="236" t="str">
        <f t="shared" si="3"/>
        <v>#VALUE!</v>
      </c>
      <c r="H1418" s="236" t="str">
        <f t="shared" si="4"/>
        <v>#VALUE!</v>
      </c>
      <c r="I1418" s="236" t="str">
        <f t="shared" si="5"/>
        <v>#VALUE!</v>
      </c>
      <c r="J1418" s="236" t="str">
        <f t="shared" si="6"/>
        <v>#VALUE!</v>
      </c>
      <c r="K1418" s="236" t="str">
        <f t="shared" si="7"/>
        <v>#VALUE!</v>
      </c>
      <c r="L1418" s="236" t="str">
        <f t="shared" si="8"/>
        <v>#VALUE!</v>
      </c>
      <c r="M1418" s="236" t="str">
        <f t="shared" si="9"/>
        <v>#VALUE!</v>
      </c>
      <c r="N1418" s="236" t="str">
        <f t="shared" si="10"/>
        <v>#VALUE!</v>
      </c>
      <c r="O1418" s="236" t="str">
        <f t="shared" si="11"/>
        <v>#VALUE!</v>
      </c>
      <c r="P1418" s="237" t="str">
        <f t="shared" si="12"/>
        <v>OPIOIDS</v>
      </c>
      <c r="Q1418" s="234" t="b">
        <v>1</v>
      </c>
      <c r="R1418" s="237" t="str">
        <f t="shared" si="37"/>
        <v>HIGH</v>
      </c>
      <c r="S1418" s="238">
        <v>44306.0</v>
      </c>
      <c r="T1418" s="243">
        <f t="shared" si="39"/>
        <v>44495</v>
      </c>
      <c r="U1418" s="237" t="str">
        <f t="shared" si="41"/>
        <v> </v>
      </c>
      <c r="V1418" s="237" t="str">
        <f t="shared" si="16"/>
        <v> </v>
      </c>
      <c r="W1418" s="83"/>
      <c r="X1418" s="83"/>
      <c r="Y1418" s="83"/>
      <c r="Z1418" s="83"/>
      <c r="AA1418" s="83"/>
      <c r="AB1418" s="83"/>
      <c r="AC1418" s="83"/>
      <c r="AD1418" s="83"/>
      <c r="AE1418" s="83"/>
    </row>
    <row r="1419">
      <c r="A1419" s="233">
        <v>14818.0</v>
      </c>
      <c r="B1419" s="234" t="s">
        <v>7580</v>
      </c>
      <c r="C1419" s="230" t="b">
        <v>0</v>
      </c>
      <c r="D1419" s="235" t="s">
        <v>7552</v>
      </c>
      <c r="E1419" s="236" t="str">
        <f t="shared" si="1"/>
        <v>#VALUE!</v>
      </c>
      <c r="F1419" s="236" t="str">
        <f t="shared" si="2"/>
        <v>#VALUE!</v>
      </c>
      <c r="G1419" s="236" t="str">
        <f t="shared" si="3"/>
        <v>#VALUE!</v>
      </c>
      <c r="H1419" s="236" t="str">
        <f t="shared" si="4"/>
        <v>#VALUE!</v>
      </c>
      <c r="I1419" s="236" t="str">
        <f t="shared" si="5"/>
        <v>#VALUE!</v>
      </c>
      <c r="J1419" s="236" t="str">
        <f t="shared" si="6"/>
        <v>#VALUE!</v>
      </c>
      <c r="K1419" s="236" t="str">
        <f t="shared" si="7"/>
        <v>#VALUE!</v>
      </c>
      <c r="L1419" s="236" t="str">
        <f t="shared" si="8"/>
        <v>#VALUE!</v>
      </c>
      <c r="M1419" s="236" t="str">
        <f t="shared" si="9"/>
        <v>OPI RX</v>
      </c>
      <c r="N1419" s="236" t="str">
        <f t="shared" si="10"/>
        <v>#VALUE!</v>
      </c>
      <c r="O1419" s="236" t="str">
        <f t="shared" si="11"/>
        <v>#VALUE!</v>
      </c>
      <c r="P1419" s="237" t="str">
        <f t="shared" si="12"/>
        <v>OPIOIDS</v>
      </c>
      <c r="Q1419" s="237" t="b">
        <v>0</v>
      </c>
      <c r="R1419" s="237" t="str">
        <f t="shared" si="37"/>
        <v>LOW</v>
      </c>
      <c r="S1419" s="238"/>
      <c r="T1419" s="238" t="str">
        <f t="shared" si="39"/>
        <v>  -  </v>
      </c>
      <c r="U1419" s="237" t="str">
        <f t="shared" si="41"/>
        <v>DUE COMM</v>
      </c>
      <c r="V1419" s="237" t="str">
        <f t="shared" si="16"/>
        <v> </v>
      </c>
      <c r="W1419" s="83"/>
      <c r="X1419" s="83"/>
      <c r="Y1419" s="83"/>
      <c r="Z1419" s="83"/>
      <c r="AA1419" s="83"/>
      <c r="AB1419" s="83"/>
      <c r="AC1419" s="83"/>
      <c r="AD1419" s="83"/>
      <c r="AE1419" s="83"/>
    </row>
    <row r="1420">
      <c r="A1420" s="233">
        <v>14819.0</v>
      </c>
      <c r="B1420" s="234" t="s">
        <v>8025</v>
      </c>
      <c r="C1420" s="231" t="b">
        <v>1</v>
      </c>
      <c r="D1420" s="243">
        <v>44440.0</v>
      </c>
      <c r="E1420" s="236" t="str">
        <f t="shared" si="1"/>
        <v>#VALUE!</v>
      </c>
      <c r="F1420" s="236" t="str">
        <f t="shared" si="2"/>
        <v>#VALUE!</v>
      </c>
      <c r="G1420" s="236" t="str">
        <f t="shared" si="3"/>
        <v>#VALUE!</v>
      </c>
      <c r="H1420" s="236" t="str">
        <f t="shared" si="4"/>
        <v>#VALUE!</v>
      </c>
      <c r="I1420" s="236" t="str">
        <f t="shared" si="5"/>
        <v>#VALUE!</v>
      </c>
      <c r="J1420" s="236" t="str">
        <f t="shared" si="6"/>
        <v>#VALUE!</v>
      </c>
      <c r="K1420" s="236" t="str">
        <f t="shared" si="7"/>
        <v>#VALUE!</v>
      </c>
      <c r="L1420" s="236" t="str">
        <f t="shared" si="8"/>
        <v>#VALUE!</v>
      </c>
      <c r="M1420" s="236" t="str">
        <f t="shared" si="9"/>
        <v>#VALUE!</v>
      </c>
      <c r="N1420" s="236" t="str">
        <f t="shared" si="10"/>
        <v>#VALUE!</v>
      </c>
      <c r="O1420" s="236" t="str">
        <f t="shared" si="11"/>
        <v>#VALUE!</v>
      </c>
      <c r="P1420" s="237" t="str">
        <f t="shared" si="12"/>
        <v>NO RX</v>
      </c>
      <c r="Q1420" s="237" t="b">
        <v>0</v>
      </c>
      <c r="R1420" s="237" t="str">
        <f t="shared" si="37"/>
        <v>LOW</v>
      </c>
      <c r="S1420" s="238"/>
      <c r="T1420" s="243">
        <f t="shared" si="39"/>
        <v>44440</v>
      </c>
      <c r="U1420" s="237" t="str">
        <f t="shared" si="41"/>
        <v>DUE COMM</v>
      </c>
      <c r="V1420" s="237" t="str">
        <f t="shared" si="16"/>
        <v> </v>
      </c>
      <c r="W1420" s="83"/>
      <c r="X1420" s="83"/>
      <c r="Y1420" s="83"/>
      <c r="Z1420" s="83"/>
      <c r="AA1420" s="83"/>
      <c r="AB1420" s="83"/>
      <c r="AC1420" s="83"/>
      <c r="AD1420" s="83"/>
      <c r="AE1420" s="83"/>
    </row>
    <row r="1421">
      <c r="A1421" s="233">
        <v>14820.0</v>
      </c>
      <c r="B1421" s="239" t="s">
        <v>7552</v>
      </c>
      <c r="C1421" s="230" t="b">
        <v>1</v>
      </c>
      <c r="D1421" s="235">
        <v>44577.0</v>
      </c>
      <c r="E1421" s="236" t="str">
        <f t="shared" si="1"/>
        <v>#VALUE!</v>
      </c>
      <c r="F1421" s="236" t="str">
        <f t="shared" si="2"/>
        <v>#VALUE!</v>
      </c>
      <c r="G1421" s="236" t="str">
        <f t="shared" si="3"/>
        <v>#VALUE!</v>
      </c>
      <c r="H1421" s="236" t="str">
        <f t="shared" si="4"/>
        <v>#VALUE!</v>
      </c>
      <c r="I1421" s="236" t="str">
        <f t="shared" si="5"/>
        <v>#VALUE!</v>
      </c>
      <c r="J1421" s="236" t="str">
        <f t="shared" si="6"/>
        <v>#VALUE!</v>
      </c>
      <c r="K1421" s="236" t="str">
        <f t="shared" si="7"/>
        <v>#VALUE!</v>
      </c>
      <c r="L1421" s="236" t="str">
        <f t="shared" si="8"/>
        <v>#VALUE!</v>
      </c>
      <c r="M1421" s="236" t="str">
        <f t="shared" si="9"/>
        <v>#VALUE!</v>
      </c>
      <c r="N1421" s="236" t="str">
        <f t="shared" si="10"/>
        <v>#VALUE!</v>
      </c>
      <c r="O1421" s="236" t="str">
        <f t="shared" si="11"/>
        <v>#VALUE!</v>
      </c>
      <c r="P1421" s="237" t="str">
        <f t="shared" si="12"/>
        <v>NO RX</v>
      </c>
      <c r="Q1421" s="234" t="b">
        <v>0</v>
      </c>
      <c r="R1421" s="237" t="str">
        <f t="shared" si="37"/>
        <v>LOW</v>
      </c>
      <c r="S1421" s="238"/>
      <c r="T1421" s="243">
        <f t="shared" si="39"/>
        <v>44577</v>
      </c>
      <c r="U1421" s="237" t="str">
        <f t="shared" si="41"/>
        <v>DUE COMM</v>
      </c>
      <c r="V1421" s="237" t="str">
        <f t="shared" si="16"/>
        <v> </v>
      </c>
      <c r="W1421" s="83"/>
      <c r="X1421" s="83"/>
      <c r="Y1421" s="83"/>
      <c r="Z1421" s="83"/>
      <c r="AA1421" s="83"/>
      <c r="AB1421" s="83"/>
      <c r="AC1421" s="83"/>
      <c r="AD1421" s="83"/>
      <c r="AE1421" s="83"/>
    </row>
    <row r="1422">
      <c r="A1422" s="233">
        <v>14821.0</v>
      </c>
      <c r="B1422" s="234" t="s">
        <v>8026</v>
      </c>
      <c r="C1422" s="230" t="b">
        <v>1</v>
      </c>
      <c r="D1422" s="243">
        <v>44539.0</v>
      </c>
      <c r="E1422" s="236" t="str">
        <f t="shared" si="1"/>
        <v>OPI RX</v>
      </c>
      <c r="F1422" s="236" t="str">
        <f t="shared" si="2"/>
        <v>#VALUE!</v>
      </c>
      <c r="G1422" s="236" t="str">
        <f t="shared" si="3"/>
        <v>#VALUE!</v>
      </c>
      <c r="H1422" s="236" t="str">
        <f t="shared" si="4"/>
        <v>#VALUE!</v>
      </c>
      <c r="I1422" s="236" t="str">
        <f t="shared" si="5"/>
        <v>#VALUE!</v>
      </c>
      <c r="J1422" s="236" t="str">
        <f t="shared" si="6"/>
        <v>#VALUE!</v>
      </c>
      <c r="K1422" s="236" t="str">
        <f t="shared" si="7"/>
        <v>#VALUE!</v>
      </c>
      <c r="L1422" s="236" t="str">
        <f t="shared" si="8"/>
        <v>#VALUE!</v>
      </c>
      <c r="M1422" s="236" t="str">
        <f t="shared" si="9"/>
        <v>#VALUE!</v>
      </c>
      <c r="N1422" s="236" t="str">
        <f t="shared" si="10"/>
        <v>#VALUE!</v>
      </c>
      <c r="O1422" s="236" t="str">
        <f t="shared" si="11"/>
        <v>#VALUE!</v>
      </c>
      <c r="P1422" s="237" t="str">
        <f t="shared" si="12"/>
        <v>OPIOIDS</v>
      </c>
      <c r="Q1422" s="234" t="b">
        <v>0</v>
      </c>
      <c r="R1422" s="237" t="str">
        <f t="shared" si="37"/>
        <v>LOW</v>
      </c>
      <c r="S1422" s="238">
        <v>44320.0</v>
      </c>
      <c r="T1422" s="243">
        <f t="shared" si="39"/>
        <v>44539</v>
      </c>
      <c r="U1422" s="237" t="str">
        <f t="shared" si="41"/>
        <v> </v>
      </c>
      <c r="V1422" s="237" t="str">
        <f t="shared" si="16"/>
        <v> </v>
      </c>
      <c r="W1422" s="83"/>
      <c r="X1422" s="83"/>
      <c r="Y1422" s="83"/>
      <c r="Z1422" s="83"/>
      <c r="AA1422" s="83"/>
      <c r="AB1422" s="83"/>
      <c r="AC1422" s="83"/>
      <c r="AD1422" s="83"/>
      <c r="AE1422" s="83"/>
    </row>
    <row r="1423">
      <c r="A1423" s="233">
        <v>14824.0</v>
      </c>
      <c r="B1423" s="234" t="s">
        <v>7606</v>
      </c>
      <c r="C1423" s="231" t="b">
        <v>1</v>
      </c>
      <c r="D1423" s="243">
        <v>44535.0</v>
      </c>
      <c r="E1423" s="236" t="str">
        <f t="shared" si="1"/>
        <v>#VALUE!</v>
      </c>
      <c r="F1423" s="236" t="str">
        <f t="shared" si="2"/>
        <v>#VALUE!</v>
      </c>
      <c r="G1423" s="236" t="str">
        <f t="shared" si="3"/>
        <v>#VALUE!</v>
      </c>
      <c r="H1423" s="236" t="str">
        <f t="shared" si="4"/>
        <v>#VALUE!</v>
      </c>
      <c r="I1423" s="236" t="str">
        <f t="shared" si="5"/>
        <v>#VALUE!</v>
      </c>
      <c r="J1423" s="236" t="str">
        <f t="shared" si="6"/>
        <v>#VALUE!</v>
      </c>
      <c r="K1423" s="236" t="str">
        <f t="shared" si="7"/>
        <v>#VALUE!</v>
      </c>
      <c r="L1423" s="236" t="str">
        <f t="shared" si="8"/>
        <v>#VALUE!</v>
      </c>
      <c r="M1423" s="236" t="str">
        <f t="shared" si="9"/>
        <v>OPI RX</v>
      </c>
      <c r="N1423" s="236" t="str">
        <f t="shared" si="10"/>
        <v>#VALUE!</v>
      </c>
      <c r="O1423" s="236" t="str">
        <f t="shared" si="11"/>
        <v>#VALUE!</v>
      </c>
      <c r="P1423" s="237" t="str">
        <f t="shared" si="12"/>
        <v>OPIOIDS</v>
      </c>
      <c r="Q1423" s="237" t="b">
        <v>0</v>
      </c>
      <c r="R1423" s="237" t="str">
        <f t="shared" si="37"/>
        <v>LOW</v>
      </c>
      <c r="S1423" s="238">
        <v>44298.0</v>
      </c>
      <c r="T1423" s="243">
        <f t="shared" si="39"/>
        <v>44535</v>
      </c>
      <c r="U1423" s="237" t="str">
        <f t="shared" si="41"/>
        <v> </v>
      </c>
      <c r="V1423" s="237" t="str">
        <f t="shared" si="16"/>
        <v> </v>
      </c>
      <c r="W1423" s="83"/>
      <c r="X1423" s="83"/>
      <c r="Y1423" s="83"/>
      <c r="Z1423" s="83"/>
      <c r="AA1423" s="83"/>
      <c r="AB1423" s="83"/>
      <c r="AC1423" s="83"/>
      <c r="AD1423" s="83"/>
      <c r="AE1423" s="83"/>
    </row>
    <row r="1424">
      <c r="A1424" s="233">
        <v>14825.0</v>
      </c>
      <c r="B1424" s="234" t="s">
        <v>7576</v>
      </c>
      <c r="C1424" s="230" t="b">
        <v>0</v>
      </c>
      <c r="D1424" s="235" t="s">
        <v>7552</v>
      </c>
      <c r="E1424" s="236" t="str">
        <f t="shared" si="1"/>
        <v>#VALUE!</v>
      </c>
      <c r="F1424" s="236" t="str">
        <f t="shared" si="2"/>
        <v>#VALUE!</v>
      </c>
      <c r="G1424" s="236" t="str">
        <f t="shared" si="3"/>
        <v>#VALUE!</v>
      </c>
      <c r="H1424" s="236" t="str">
        <f t="shared" si="4"/>
        <v>#VALUE!</v>
      </c>
      <c r="I1424" s="236" t="str">
        <f t="shared" si="5"/>
        <v>#VALUE!</v>
      </c>
      <c r="J1424" s="236" t="str">
        <f t="shared" si="6"/>
        <v>#VALUE!</v>
      </c>
      <c r="K1424" s="236" t="str">
        <f t="shared" si="7"/>
        <v>#VALUE!</v>
      </c>
      <c r="L1424" s="236" t="str">
        <f t="shared" si="8"/>
        <v>#VALUE!</v>
      </c>
      <c r="M1424" s="236" t="str">
        <f t="shared" si="9"/>
        <v>#VALUE!</v>
      </c>
      <c r="N1424" s="236" t="str">
        <f t="shared" si="10"/>
        <v>#VALUE!</v>
      </c>
      <c r="O1424" s="236" t="str">
        <f t="shared" si="11"/>
        <v>#VALUE!</v>
      </c>
      <c r="P1424" s="237" t="str">
        <f t="shared" si="12"/>
        <v>NO RX</v>
      </c>
      <c r="Q1424" s="237" t="b">
        <v>0</v>
      </c>
      <c r="R1424" s="237" t="str">
        <f t="shared" si="37"/>
        <v>LOW</v>
      </c>
      <c r="S1424" s="238"/>
      <c r="T1424" s="238" t="str">
        <f t="shared" si="39"/>
        <v>  -  </v>
      </c>
      <c r="U1424" s="237" t="str">
        <f t="shared" si="41"/>
        <v>DUE COMM</v>
      </c>
      <c r="V1424" s="237" t="str">
        <f t="shared" si="16"/>
        <v> </v>
      </c>
      <c r="W1424" s="83"/>
      <c r="X1424" s="83"/>
      <c r="Y1424" s="83"/>
      <c r="Z1424" s="83"/>
      <c r="AA1424" s="83"/>
      <c r="AB1424" s="83"/>
      <c r="AC1424" s="83"/>
      <c r="AD1424" s="83"/>
      <c r="AE1424" s="83"/>
    </row>
    <row r="1425">
      <c r="A1425" s="233">
        <v>14826.0</v>
      </c>
      <c r="B1425" s="234" t="s">
        <v>8027</v>
      </c>
      <c r="C1425" s="231" t="b">
        <v>1</v>
      </c>
      <c r="D1425" s="243">
        <v>44539.0</v>
      </c>
      <c r="E1425" s="236" t="str">
        <f t="shared" si="1"/>
        <v>#VALUE!</v>
      </c>
      <c r="F1425" s="236" t="str">
        <f t="shared" si="2"/>
        <v>#VALUE!</v>
      </c>
      <c r="G1425" s="236" t="str">
        <f t="shared" si="3"/>
        <v>#VALUE!</v>
      </c>
      <c r="H1425" s="236" t="str">
        <f t="shared" si="4"/>
        <v>#VALUE!</v>
      </c>
      <c r="I1425" s="236" t="str">
        <f t="shared" si="5"/>
        <v>#VALUE!</v>
      </c>
      <c r="J1425" s="236" t="str">
        <f t="shared" si="6"/>
        <v>#VALUE!</v>
      </c>
      <c r="K1425" s="236" t="str">
        <f t="shared" si="7"/>
        <v>#VALUE!</v>
      </c>
      <c r="L1425" s="236" t="str">
        <f t="shared" si="8"/>
        <v>#VALUE!</v>
      </c>
      <c r="M1425" s="236" t="str">
        <f t="shared" si="9"/>
        <v>OPI RX</v>
      </c>
      <c r="N1425" s="236" t="str">
        <f t="shared" si="10"/>
        <v>#VALUE!</v>
      </c>
      <c r="O1425" s="236" t="str">
        <f t="shared" si="11"/>
        <v>#VALUE!</v>
      </c>
      <c r="P1425" s="237" t="str">
        <f t="shared" si="12"/>
        <v>OPIOIDS</v>
      </c>
      <c r="Q1425" s="237" t="b">
        <v>1</v>
      </c>
      <c r="R1425" s="237" t="str">
        <f t="shared" si="37"/>
        <v>HIGH</v>
      </c>
      <c r="S1425" s="238">
        <v>44327.0</v>
      </c>
      <c r="T1425" s="243">
        <f t="shared" si="39"/>
        <v>44539</v>
      </c>
      <c r="U1425" s="237" t="str">
        <f t="shared" si="41"/>
        <v> </v>
      </c>
      <c r="V1425" s="237" t="str">
        <f t="shared" si="16"/>
        <v> </v>
      </c>
      <c r="W1425" s="83"/>
      <c r="X1425" s="83"/>
      <c r="Y1425" s="83"/>
      <c r="Z1425" s="83"/>
      <c r="AA1425" s="83"/>
      <c r="AB1425" s="83"/>
      <c r="AC1425" s="83"/>
      <c r="AD1425" s="83"/>
      <c r="AE1425" s="83"/>
    </row>
    <row r="1426">
      <c r="A1426" s="233">
        <v>14828.0</v>
      </c>
      <c r="B1426" s="234" t="s">
        <v>7691</v>
      </c>
      <c r="C1426" s="231" t="b">
        <v>1</v>
      </c>
      <c r="D1426" s="243">
        <v>44441.0</v>
      </c>
      <c r="E1426" s="236" t="str">
        <f t="shared" si="1"/>
        <v>#VALUE!</v>
      </c>
      <c r="F1426" s="236" t="str">
        <f t="shared" si="2"/>
        <v>OPI RX</v>
      </c>
      <c r="G1426" s="236" t="str">
        <f t="shared" si="3"/>
        <v>#VALUE!</v>
      </c>
      <c r="H1426" s="236" t="str">
        <f t="shared" si="4"/>
        <v>#VALUE!</v>
      </c>
      <c r="I1426" s="236" t="str">
        <f t="shared" si="5"/>
        <v>#VALUE!</v>
      </c>
      <c r="J1426" s="236" t="str">
        <f t="shared" si="6"/>
        <v>#VALUE!</v>
      </c>
      <c r="K1426" s="236" t="str">
        <f t="shared" si="7"/>
        <v>#VALUE!</v>
      </c>
      <c r="L1426" s="236" t="str">
        <f t="shared" si="8"/>
        <v>#VALUE!</v>
      </c>
      <c r="M1426" s="236" t="str">
        <f t="shared" si="9"/>
        <v>#VALUE!</v>
      </c>
      <c r="N1426" s="236" t="str">
        <f t="shared" si="10"/>
        <v>#VALUE!</v>
      </c>
      <c r="O1426" s="236" t="str">
        <f t="shared" si="11"/>
        <v>#VALUE!</v>
      </c>
      <c r="P1426" s="237" t="str">
        <f t="shared" si="12"/>
        <v>OPIOIDS</v>
      </c>
      <c r="Q1426" s="237" t="b">
        <v>0</v>
      </c>
      <c r="R1426" s="237" t="str">
        <f t="shared" si="37"/>
        <v>LOW</v>
      </c>
      <c r="S1426" s="238"/>
      <c r="T1426" s="243">
        <f t="shared" si="39"/>
        <v>44441</v>
      </c>
      <c r="U1426" s="237" t="str">
        <f t="shared" si="41"/>
        <v>DUE COMM</v>
      </c>
      <c r="V1426" s="237" t="str">
        <f t="shared" si="16"/>
        <v> </v>
      </c>
      <c r="W1426" s="83"/>
      <c r="X1426" s="83"/>
      <c r="Y1426" s="83"/>
      <c r="Z1426" s="83"/>
      <c r="AA1426" s="83"/>
      <c r="AB1426" s="83"/>
      <c r="AC1426" s="83"/>
      <c r="AD1426" s="83"/>
      <c r="AE1426" s="83"/>
    </row>
    <row r="1427">
      <c r="A1427" s="233">
        <v>14829.0</v>
      </c>
      <c r="B1427" s="234" t="s">
        <v>7616</v>
      </c>
      <c r="C1427" s="231" t="b">
        <v>1</v>
      </c>
      <c r="D1427" s="243">
        <v>44393.0</v>
      </c>
      <c r="E1427" s="236" t="str">
        <f t="shared" si="1"/>
        <v>#VALUE!</v>
      </c>
      <c r="F1427" s="236" t="str">
        <f t="shared" si="2"/>
        <v>#VALUE!</v>
      </c>
      <c r="G1427" s="236" t="str">
        <f t="shared" si="3"/>
        <v>#VALUE!</v>
      </c>
      <c r="H1427" s="236" t="str">
        <f t="shared" si="4"/>
        <v>#VALUE!</v>
      </c>
      <c r="I1427" s="236" t="str">
        <f t="shared" si="5"/>
        <v>#VALUE!</v>
      </c>
      <c r="J1427" s="236" t="str">
        <f t="shared" si="6"/>
        <v>#VALUE!</v>
      </c>
      <c r="K1427" s="236" t="str">
        <f t="shared" si="7"/>
        <v>#VALUE!</v>
      </c>
      <c r="L1427" s="236" t="str">
        <f t="shared" si="8"/>
        <v>#VALUE!</v>
      </c>
      <c r="M1427" s="236" t="str">
        <f t="shared" si="9"/>
        <v>OPI RX</v>
      </c>
      <c r="N1427" s="236" t="str">
        <f t="shared" si="10"/>
        <v>#VALUE!</v>
      </c>
      <c r="O1427" s="236" t="str">
        <f t="shared" si="11"/>
        <v>#VALUE!</v>
      </c>
      <c r="P1427" s="237" t="str">
        <f t="shared" si="12"/>
        <v>OPIOIDS</v>
      </c>
      <c r="Q1427" s="237" t="b">
        <v>0</v>
      </c>
      <c r="R1427" s="237" t="str">
        <f t="shared" si="37"/>
        <v>LOW</v>
      </c>
      <c r="S1427" s="238"/>
      <c r="T1427" s="243">
        <f t="shared" si="39"/>
        <v>44393</v>
      </c>
      <c r="U1427" s="237" t="str">
        <f t="shared" si="41"/>
        <v>DUE COMM</v>
      </c>
      <c r="V1427" s="237" t="str">
        <f t="shared" si="16"/>
        <v> </v>
      </c>
      <c r="W1427" s="83"/>
      <c r="X1427" s="83"/>
      <c r="Y1427" s="83"/>
      <c r="Z1427" s="83"/>
      <c r="AA1427" s="83"/>
      <c r="AB1427" s="83"/>
      <c r="AC1427" s="83"/>
      <c r="AD1427" s="83"/>
      <c r="AE1427" s="83"/>
    </row>
    <row r="1428">
      <c r="A1428" s="233">
        <v>14834.0</v>
      </c>
      <c r="B1428" s="234" t="s">
        <v>7570</v>
      </c>
      <c r="C1428" s="231" t="b">
        <v>0</v>
      </c>
      <c r="D1428" s="235" t="s">
        <v>7552</v>
      </c>
      <c r="E1428" s="236" t="str">
        <f t="shared" si="1"/>
        <v>#VALUE!</v>
      </c>
      <c r="F1428" s="236" t="str">
        <f t="shared" si="2"/>
        <v>#VALUE!</v>
      </c>
      <c r="G1428" s="236" t="str">
        <f t="shared" si="3"/>
        <v>#VALUE!</v>
      </c>
      <c r="H1428" s="236" t="str">
        <f t="shared" si="4"/>
        <v>#VALUE!</v>
      </c>
      <c r="I1428" s="236" t="str">
        <f t="shared" si="5"/>
        <v>#VALUE!</v>
      </c>
      <c r="J1428" s="236" t="str">
        <f t="shared" si="6"/>
        <v>#VALUE!</v>
      </c>
      <c r="K1428" s="236" t="str">
        <f t="shared" si="7"/>
        <v>#VALUE!</v>
      </c>
      <c r="L1428" s="236" t="str">
        <f t="shared" si="8"/>
        <v>#VALUE!</v>
      </c>
      <c r="M1428" s="236" t="str">
        <f t="shared" si="9"/>
        <v>#VALUE!</v>
      </c>
      <c r="N1428" s="236" t="str">
        <f t="shared" si="10"/>
        <v>#VALUE!</v>
      </c>
      <c r="O1428" s="236" t="str">
        <f t="shared" si="11"/>
        <v>#VALUE!</v>
      </c>
      <c r="P1428" s="237" t="str">
        <f t="shared" si="12"/>
        <v>NO RX</v>
      </c>
      <c r="Q1428" s="237" t="b">
        <v>0</v>
      </c>
      <c r="R1428" s="237" t="str">
        <f t="shared" si="37"/>
        <v>LOW</v>
      </c>
      <c r="S1428" s="238"/>
      <c r="T1428" s="238" t="str">
        <f t="shared" si="39"/>
        <v>  -  </v>
      </c>
      <c r="U1428" s="237" t="str">
        <f t="shared" si="41"/>
        <v>DUE COMM</v>
      </c>
      <c r="V1428" s="237" t="str">
        <f t="shared" si="16"/>
        <v> </v>
      </c>
      <c r="W1428" s="83"/>
      <c r="X1428" s="83"/>
      <c r="Y1428" s="83"/>
      <c r="Z1428" s="83"/>
      <c r="AA1428" s="83"/>
      <c r="AB1428" s="83"/>
      <c r="AC1428" s="83"/>
      <c r="AD1428" s="83"/>
      <c r="AE1428" s="83"/>
    </row>
    <row r="1429">
      <c r="A1429" s="233">
        <v>14835.0</v>
      </c>
      <c r="B1429" s="239" t="s">
        <v>7552</v>
      </c>
      <c r="C1429" s="231" t="b">
        <v>0</v>
      </c>
      <c r="D1429" s="235" t="s">
        <v>7552</v>
      </c>
      <c r="E1429" s="236" t="str">
        <f t="shared" si="1"/>
        <v>#VALUE!</v>
      </c>
      <c r="F1429" s="236" t="str">
        <f t="shared" si="2"/>
        <v>#VALUE!</v>
      </c>
      <c r="G1429" s="236" t="str">
        <f t="shared" si="3"/>
        <v>#VALUE!</v>
      </c>
      <c r="H1429" s="236" t="str">
        <f t="shared" si="4"/>
        <v>#VALUE!</v>
      </c>
      <c r="I1429" s="236" t="str">
        <f t="shared" si="5"/>
        <v>#VALUE!</v>
      </c>
      <c r="J1429" s="236" t="str">
        <f t="shared" si="6"/>
        <v>#VALUE!</v>
      </c>
      <c r="K1429" s="236" t="str">
        <f t="shared" si="7"/>
        <v>#VALUE!</v>
      </c>
      <c r="L1429" s="236" t="str">
        <f t="shared" si="8"/>
        <v>#VALUE!</v>
      </c>
      <c r="M1429" s="236" t="str">
        <f t="shared" si="9"/>
        <v>#VALUE!</v>
      </c>
      <c r="N1429" s="236" t="str">
        <f t="shared" si="10"/>
        <v>#VALUE!</v>
      </c>
      <c r="O1429" s="236" t="str">
        <f t="shared" si="11"/>
        <v>#VALUE!</v>
      </c>
      <c r="P1429" s="237" t="str">
        <f t="shared" si="12"/>
        <v>NO RX</v>
      </c>
      <c r="Q1429" s="237" t="b">
        <v>0</v>
      </c>
      <c r="R1429" s="237" t="str">
        <f t="shared" si="37"/>
        <v>LOW</v>
      </c>
      <c r="S1429" s="238"/>
      <c r="T1429" s="238" t="str">
        <f t="shared" si="39"/>
        <v>  -  </v>
      </c>
      <c r="U1429" s="237" t="str">
        <f t="shared" si="41"/>
        <v>DUE COMM</v>
      </c>
      <c r="V1429" s="237" t="str">
        <f t="shared" si="16"/>
        <v> </v>
      </c>
      <c r="W1429" s="83"/>
      <c r="X1429" s="83"/>
      <c r="Y1429" s="83"/>
      <c r="Z1429" s="83"/>
      <c r="AA1429" s="83"/>
      <c r="AB1429" s="83"/>
      <c r="AC1429" s="83"/>
      <c r="AD1429" s="83"/>
      <c r="AE1429" s="83"/>
    </row>
    <row r="1430">
      <c r="A1430" s="253">
        <v>14838.0</v>
      </c>
      <c r="B1430" s="234" t="s">
        <v>8028</v>
      </c>
      <c r="C1430" s="230" t="b">
        <v>1</v>
      </c>
      <c r="D1430" s="243">
        <v>44503.0</v>
      </c>
      <c r="E1430" s="236" t="str">
        <f t="shared" si="1"/>
        <v>#VALUE!</v>
      </c>
      <c r="F1430" s="236" t="str">
        <f t="shared" si="2"/>
        <v>#VALUE!</v>
      </c>
      <c r="G1430" s="236" t="str">
        <f t="shared" si="3"/>
        <v>#VALUE!</v>
      </c>
      <c r="H1430" s="236" t="str">
        <f t="shared" si="4"/>
        <v>#VALUE!</v>
      </c>
      <c r="I1430" s="236" t="str">
        <f t="shared" si="5"/>
        <v>#VALUE!</v>
      </c>
      <c r="J1430" s="236" t="str">
        <f t="shared" si="6"/>
        <v>#VALUE!</v>
      </c>
      <c r="K1430" s="236" t="str">
        <f t="shared" si="7"/>
        <v>#VALUE!</v>
      </c>
      <c r="L1430" s="236" t="str">
        <f t="shared" si="8"/>
        <v>#VALUE!</v>
      </c>
      <c r="M1430" s="236" t="str">
        <f t="shared" si="9"/>
        <v>OPI RX</v>
      </c>
      <c r="N1430" s="236" t="str">
        <f t="shared" si="10"/>
        <v>#VALUE!</v>
      </c>
      <c r="O1430" s="236" t="str">
        <f t="shared" si="11"/>
        <v>#VALUE!</v>
      </c>
      <c r="P1430" s="237" t="str">
        <f t="shared" si="12"/>
        <v>OPIOIDS</v>
      </c>
      <c r="Q1430" s="237" t="b">
        <v>1</v>
      </c>
      <c r="R1430" s="237" t="str">
        <f t="shared" si="37"/>
        <v>HIGH</v>
      </c>
      <c r="S1430" s="238">
        <v>44305.0</v>
      </c>
      <c r="T1430" s="243">
        <f t="shared" si="39"/>
        <v>44503</v>
      </c>
      <c r="U1430" s="237" t="str">
        <f t="shared" si="41"/>
        <v> </v>
      </c>
      <c r="V1430" s="237" t="str">
        <f t="shared" si="16"/>
        <v> </v>
      </c>
      <c r="W1430" s="83"/>
      <c r="X1430" s="83"/>
      <c r="Y1430" s="83"/>
      <c r="Z1430" s="83"/>
      <c r="AA1430" s="83"/>
      <c r="AB1430" s="83"/>
      <c r="AC1430" s="83"/>
      <c r="AD1430" s="83"/>
      <c r="AE1430" s="83"/>
    </row>
    <row r="1431">
      <c r="A1431" s="233">
        <v>14840.0</v>
      </c>
      <c r="B1431" s="234" t="s">
        <v>7705</v>
      </c>
      <c r="C1431" s="231" t="b">
        <v>1</v>
      </c>
      <c r="D1431" s="243">
        <v>44533.0</v>
      </c>
      <c r="E1431" s="236" t="str">
        <f t="shared" si="1"/>
        <v>#VALUE!</v>
      </c>
      <c r="F1431" s="236" t="str">
        <f t="shared" si="2"/>
        <v>#VALUE!</v>
      </c>
      <c r="G1431" s="236" t="str">
        <f t="shared" si="3"/>
        <v>#VALUE!</v>
      </c>
      <c r="H1431" s="236" t="str">
        <f t="shared" si="4"/>
        <v>#VALUE!</v>
      </c>
      <c r="I1431" s="236" t="str">
        <f t="shared" si="5"/>
        <v>#VALUE!</v>
      </c>
      <c r="J1431" s="236" t="str">
        <f t="shared" si="6"/>
        <v>#VALUE!</v>
      </c>
      <c r="K1431" s="236" t="str">
        <f t="shared" si="7"/>
        <v>#VALUE!</v>
      </c>
      <c r="L1431" s="236" t="str">
        <f t="shared" si="8"/>
        <v>#VALUE!</v>
      </c>
      <c r="M1431" s="236" t="str">
        <f t="shared" si="9"/>
        <v>#VALUE!</v>
      </c>
      <c r="N1431" s="236" t="str">
        <f t="shared" si="10"/>
        <v>#VALUE!</v>
      </c>
      <c r="O1431" s="236" t="str">
        <f t="shared" si="11"/>
        <v>#VALUE!</v>
      </c>
      <c r="P1431" s="237" t="str">
        <f t="shared" si="12"/>
        <v>NO RX</v>
      </c>
      <c r="Q1431" s="234" t="b">
        <v>0</v>
      </c>
      <c r="R1431" s="237" t="str">
        <f t="shared" si="37"/>
        <v>LOW</v>
      </c>
      <c r="S1431" s="238">
        <v>44305.0</v>
      </c>
      <c r="T1431" s="243">
        <f t="shared" si="39"/>
        <v>44533</v>
      </c>
      <c r="U1431" s="237" t="str">
        <f t="shared" si="41"/>
        <v> </v>
      </c>
      <c r="V1431" s="237" t="str">
        <f t="shared" si="16"/>
        <v> </v>
      </c>
      <c r="W1431" s="83"/>
      <c r="X1431" s="83"/>
      <c r="Y1431" s="83"/>
      <c r="Z1431" s="83"/>
      <c r="AA1431" s="83"/>
      <c r="AB1431" s="83"/>
      <c r="AC1431" s="83"/>
      <c r="AD1431" s="83"/>
      <c r="AE1431" s="83"/>
    </row>
    <row r="1432">
      <c r="A1432" s="233">
        <v>14841.0</v>
      </c>
      <c r="B1432" s="239" t="s">
        <v>7552</v>
      </c>
      <c r="C1432" s="231" t="b">
        <v>0</v>
      </c>
      <c r="D1432" s="235" t="s">
        <v>7552</v>
      </c>
      <c r="E1432" s="236" t="str">
        <f t="shared" si="1"/>
        <v>#VALUE!</v>
      </c>
      <c r="F1432" s="236" t="str">
        <f t="shared" si="2"/>
        <v>#VALUE!</v>
      </c>
      <c r="G1432" s="236" t="str">
        <f t="shared" si="3"/>
        <v>#VALUE!</v>
      </c>
      <c r="H1432" s="236" t="str">
        <f t="shared" si="4"/>
        <v>#VALUE!</v>
      </c>
      <c r="I1432" s="236" t="str">
        <f t="shared" si="5"/>
        <v>#VALUE!</v>
      </c>
      <c r="J1432" s="236" t="str">
        <f t="shared" si="6"/>
        <v>#VALUE!</v>
      </c>
      <c r="K1432" s="236" t="str">
        <f t="shared" si="7"/>
        <v>#VALUE!</v>
      </c>
      <c r="L1432" s="236" t="str">
        <f t="shared" si="8"/>
        <v>#VALUE!</v>
      </c>
      <c r="M1432" s="236" t="str">
        <f t="shared" si="9"/>
        <v>#VALUE!</v>
      </c>
      <c r="N1432" s="236" t="str">
        <f t="shared" si="10"/>
        <v>#VALUE!</v>
      </c>
      <c r="O1432" s="236" t="str">
        <f t="shared" si="11"/>
        <v>#VALUE!</v>
      </c>
      <c r="P1432" s="237" t="str">
        <f t="shared" si="12"/>
        <v>NO RX</v>
      </c>
      <c r="Q1432" s="237" t="b">
        <v>0</v>
      </c>
      <c r="R1432" s="237" t="str">
        <f t="shared" si="37"/>
        <v>LOW</v>
      </c>
      <c r="S1432" s="238"/>
      <c r="T1432" s="238" t="str">
        <f t="shared" si="39"/>
        <v>  -  </v>
      </c>
      <c r="U1432" s="237" t="str">
        <f t="shared" si="41"/>
        <v>DUE COMM</v>
      </c>
      <c r="V1432" s="237" t="str">
        <f t="shared" si="16"/>
        <v> </v>
      </c>
      <c r="W1432" s="83"/>
      <c r="X1432" s="83"/>
      <c r="Y1432" s="83"/>
      <c r="Z1432" s="83"/>
      <c r="AA1432" s="83"/>
      <c r="AB1432" s="83"/>
      <c r="AC1432" s="83"/>
      <c r="AD1432" s="83"/>
      <c r="AE1432" s="83"/>
    </row>
    <row r="1433">
      <c r="A1433" s="233">
        <v>14843.0</v>
      </c>
      <c r="B1433" s="239" t="s">
        <v>7552</v>
      </c>
      <c r="C1433" s="231" t="b">
        <v>0</v>
      </c>
      <c r="D1433" s="235" t="s">
        <v>7552</v>
      </c>
      <c r="E1433" s="236" t="str">
        <f t="shared" si="1"/>
        <v>#VALUE!</v>
      </c>
      <c r="F1433" s="236" t="str">
        <f t="shared" si="2"/>
        <v>#VALUE!</v>
      </c>
      <c r="G1433" s="236" t="str">
        <f t="shared" si="3"/>
        <v>#VALUE!</v>
      </c>
      <c r="H1433" s="236" t="str">
        <f t="shared" si="4"/>
        <v>#VALUE!</v>
      </c>
      <c r="I1433" s="236" t="str">
        <f t="shared" si="5"/>
        <v>#VALUE!</v>
      </c>
      <c r="J1433" s="236" t="str">
        <f t="shared" si="6"/>
        <v>#VALUE!</v>
      </c>
      <c r="K1433" s="236" t="str">
        <f t="shared" si="7"/>
        <v>#VALUE!</v>
      </c>
      <c r="L1433" s="236" t="str">
        <f t="shared" si="8"/>
        <v>#VALUE!</v>
      </c>
      <c r="M1433" s="236" t="str">
        <f t="shared" si="9"/>
        <v>#VALUE!</v>
      </c>
      <c r="N1433" s="236" t="str">
        <f t="shared" si="10"/>
        <v>#VALUE!</v>
      </c>
      <c r="O1433" s="236" t="str">
        <f t="shared" si="11"/>
        <v>#VALUE!</v>
      </c>
      <c r="P1433" s="237" t="str">
        <f t="shared" si="12"/>
        <v>NO RX</v>
      </c>
      <c r="Q1433" s="237" t="b">
        <v>0</v>
      </c>
      <c r="R1433" s="237" t="str">
        <f t="shared" si="37"/>
        <v>LOW</v>
      </c>
      <c r="S1433" s="238"/>
      <c r="T1433" s="238" t="str">
        <f t="shared" si="39"/>
        <v>  -  </v>
      </c>
      <c r="U1433" s="237" t="str">
        <f t="shared" si="41"/>
        <v>DUE COMM</v>
      </c>
      <c r="V1433" s="237" t="str">
        <f t="shared" si="16"/>
        <v> </v>
      </c>
      <c r="W1433" s="83"/>
      <c r="X1433" s="83"/>
      <c r="Y1433" s="83"/>
      <c r="Z1433" s="83"/>
      <c r="AA1433" s="83"/>
      <c r="AB1433" s="83"/>
      <c r="AC1433" s="83"/>
      <c r="AD1433" s="83"/>
      <c r="AE1433" s="83"/>
    </row>
    <row r="1434">
      <c r="A1434" s="233">
        <v>14846.0</v>
      </c>
      <c r="B1434" s="239" t="s">
        <v>7552</v>
      </c>
      <c r="C1434" s="231" t="b">
        <v>0</v>
      </c>
      <c r="D1434" s="235" t="s">
        <v>7552</v>
      </c>
      <c r="E1434" s="236" t="str">
        <f t="shared" si="1"/>
        <v>#VALUE!</v>
      </c>
      <c r="F1434" s="236" t="str">
        <f t="shared" si="2"/>
        <v>#VALUE!</v>
      </c>
      <c r="G1434" s="236" t="str">
        <f t="shared" si="3"/>
        <v>#VALUE!</v>
      </c>
      <c r="H1434" s="236" t="str">
        <f t="shared" si="4"/>
        <v>#VALUE!</v>
      </c>
      <c r="I1434" s="236" t="str">
        <f t="shared" si="5"/>
        <v>#VALUE!</v>
      </c>
      <c r="J1434" s="236" t="str">
        <f t="shared" si="6"/>
        <v>#VALUE!</v>
      </c>
      <c r="K1434" s="236" t="str">
        <f t="shared" si="7"/>
        <v>#VALUE!</v>
      </c>
      <c r="L1434" s="236" t="str">
        <f t="shared" si="8"/>
        <v>#VALUE!</v>
      </c>
      <c r="M1434" s="236" t="str">
        <f t="shared" si="9"/>
        <v>#VALUE!</v>
      </c>
      <c r="N1434" s="236" t="str">
        <f t="shared" si="10"/>
        <v>#VALUE!</v>
      </c>
      <c r="O1434" s="236" t="str">
        <f t="shared" si="11"/>
        <v>#VALUE!</v>
      </c>
      <c r="P1434" s="237" t="str">
        <f t="shared" si="12"/>
        <v>NO RX</v>
      </c>
      <c r="Q1434" s="237" t="b">
        <v>0</v>
      </c>
      <c r="R1434" s="237" t="str">
        <f t="shared" si="37"/>
        <v>LOW</v>
      </c>
      <c r="S1434" s="238"/>
      <c r="T1434" s="238" t="str">
        <f t="shared" si="39"/>
        <v>  -  </v>
      </c>
      <c r="U1434" s="237" t="str">
        <f t="shared" si="41"/>
        <v>DUE COMM</v>
      </c>
      <c r="V1434" s="237" t="str">
        <f t="shared" si="16"/>
        <v> </v>
      </c>
      <c r="W1434" s="83"/>
      <c r="X1434" s="83"/>
      <c r="Y1434" s="83"/>
      <c r="Z1434" s="83"/>
      <c r="AA1434" s="83"/>
      <c r="AB1434" s="83"/>
      <c r="AC1434" s="83"/>
      <c r="AD1434" s="83"/>
      <c r="AE1434" s="83"/>
    </row>
    <row r="1435">
      <c r="A1435" s="233">
        <v>14849.0</v>
      </c>
      <c r="B1435" s="234" t="s">
        <v>7634</v>
      </c>
      <c r="C1435" s="230" t="b">
        <v>0</v>
      </c>
      <c r="D1435" s="235" t="s">
        <v>7552</v>
      </c>
      <c r="E1435" s="236" t="str">
        <f t="shared" si="1"/>
        <v>#VALUE!</v>
      </c>
      <c r="F1435" s="236" t="str">
        <f t="shared" si="2"/>
        <v>#VALUE!</v>
      </c>
      <c r="G1435" s="236" t="str">
        <f t="shared" si="3"/>
        <v>#VALUE!</v>
      </c>
      <c r="H1435" s="236" t="str">
        <f t="shared" si="4"/>
        <v>#VALUE!</v>
      </c>
      <c r="I1435" s="236" t="str">
        <f t="shared" si="5"/>
        <v>#VALUE!</v>
      </c>
      <c r="J1435" s="236" t="str">
        <f t="shared" si="6"/>
        <v>#VALUE!</v>
      </c>
      <c r="K1435" s="236" t="str">
        <f t="shared" si="7"/>
        <v>#VALUE!</v>
      </c>
      <c r="L1435" s="236" t="str">
        <f t="shared" si="8"/>
        <v>#VALUE!</v>
      </c>
      <c r="M1435" s="236" t="str">
        <f t="shared" si="9"/>
        <v>#VALUE!</v>
      </c>
      <c r="N1435" s="236" t="str">
        <f t="shared" si="10"/>
        <v>#VALUE!</v>
      </c>
      <c r="O1435" s="236" t="str">
        <f t="shared" si="11"/>
        <v>#VALUE!</v>
      </c>
      <c r="P1435" s="237" t="str">
        <f t="shared" si="12"/>
        <v>NO RX</v>
      </c>
      <c r="Q1435" s="237" t="b">
        <v>0</v>
      </c>
      <c r="R1435" s="237" t="str">
        <f t="shared" si="37"/>
        <v>LOW</v>
      </c>
      <c r="S1435" s="238"/>
      <c r="T1435" s="238" t="str">
        <f t="shared" si="39"/>
        <v>  -  </v>
      </c>
      <c r="U1435" s="237" t="str">
        <f t="shared" si="41"/>
        <v>DUE COMM</v>
      </c>
      <c r="V1435" s="237" t="str">
        <f t="shared" si="16"/>
        <v> </v>
      </c>
      <c r="W1435" s="83"/>
      <c r="X1435" s="83"/>
      <c r="Y1435" s="83"/>
      <c r="Z1435" s="83"/>
      <c r="AA1435" s="83"/>
      <c r="AB1435" s="83"/>
      <c r="AC1435" s="83"/>
      <c r="AD1435" s="83"/>
      <c r="AE1435" s="83"/>
    </row>
    <row r="1436">
      <c r="A1436" s="233">
        <v>14850.0</v>
      </c>
      <c r="B1436" s="234" t="s">
        <v>8029</v>
      </c>
      <c r="C1436" s="230" t="b">
        <v>1</v>
      </c>
      <c r="D1436" s="243">
        <v>44565.0</v>
      </c>
      <c r="E1436" s="236" t="str">
        <f t="shared" si="1"/>
        <v>#VALUE!</v>
      </c>
      <c r="F1436" s="236" t="str">
        <f t="shared" si="2"/>
        <v>#VALUE!</v>
      </c>
      <c r="G1436" s="236" t="str">
        <f t="shared" si="3"/>
        <v>#VALUE!</v>
      </c>
      <c r="H1436" s="236" t="str">
        <f t="shared" si="4"/>
        <v>#VALUE!</v>
      </c>
      <c r="I1436" s="236" t="str">
        <f t="shared" si="5"/>
        <v>#VALUE!</v>
      </c>
      <c r="J1436" s="236" t="str">
        <f t="shared" si="6"/>
        <v>OPI RX</v>
      </c>
      <c r="K1436" s="236" t="str">
        <f t="shared" si="7"/>
        <v>#VALUE!</v>
      </c>
      <c r="L1436" s="236" t="str">
        <f t="shared" si="8"/>
        <v>#VALUE!</v>
      </c>
      <c r="M1436" s="236" t="str">
        <f t="shared" si="9"/>
        <v>#VALUE!</v>
      </c>
      <c r="N1436" s="236" t="str">
        <f t="shared" si="10"/>
        <v>#VALUE!</v>
      </c>
      <c r="O1436" s="236" t="str">
        <f t="shared" si="11"/>
        <v>#VALUE!</v>
      </c>
      <c r="P1436" s="237" t="str">
        <f t="shared" si="12"/>
        <v>OPIOIDS</v>
      </c>
      <c r="Q1436" s="237" t="b">
        <v>1</v>
      </c>
      <c r="R1436" s="237" t="str">
        <f t="shared" si="37"/>
        <v>HIGH</v>
      </c>
      <c r="S1436" s="249">
        <v>44334.0</v>
      </c>
      <c r="T1436" s="243">
        <f t="shared" si="39"/>
        <v>44565</v>
      </c>
      <c r="U1436" s="237" t="str">
        <f t="shared" si="41"/>
        <v> </v>
      </c>
      <c r="V1436" s="237" t="str">
        <f t="shared" si="16"/>
        <v> </v>
      </c>
      <c r="W1436" s="83"/>
      <c r="X1436" s="83"/>
      <c r="Y1436" s="83"/>
      <c r="Z1436" s="83"/>
      <c r="AA1436" s="83"/>
      <c r="AB1436" s="83"/>
      <c r="AC1436" s="83"/>
      <c r="AD1436" s="83"/>
      <c r="AE1436" s="83"/>
    </row>
    <row r="1437">
      <c r="A1437" s="233">
        <v>14858.0</v>
      </c>
      <c r="B1437" s="234" t="s">
        <v>8030</v>
      </c>
      <c r="C1437" s="230" t="b">
        <v>1</v>
      </c>
      <c r="D1437" s="243">
        <v>44454.0</v>
      </c>
      <c r="E1437" s="236" t="str">
        <f t="shared" si="1"/>
        <v>#VALUE!</v>
      </c>
      <c r="F1437" s="236" t="str">
        <f t="shared" si="2"/>
        <v>OPI RX</v>
      </c>
      <c r="G1437" s="236" t="str">
        <f t="shared" si="3"/>
        <v>#VALUE!</v>
      </c>
      <c r="H1437" s="236" t="str">
        <f t="shared" si="4"/>
        <v>#VALUE!</v>
      </c>
      <c r="I1437" s="236" t="str">
        <f t="shared" si="5"/>
        <v>#VALUE!</v>
      </c>
      <c r="J1437" s="236" t="str">
        <f t="shared" si="6"/>
        <v>#VALUE!</v>
      </c>
      <c r="K1437" s="236" t="str">
        <f t="shared" si="7"/>
        <v>#VALUE!</v>
      </c>
      <c r="L1437" s="236" t="str">
        <f t="shared" si="8"/>
        <v>#VALUE!</v>
      </c>
      <c r="M1437" s="236" t="str">
        <f t="shared" si="9"/>
        <v>#VALUE!</v>
      </c>
      <c r="N1437" s="236" t="str">
        <f t="shared" si="10"/>
        <v>#VALUE!</v>
      </c>
      <c r="O1437" s="236" t="str">
        <f t="shared" si="11"/>
        <v>#VALUE!</v>
      </c>
      <c r="P1437" s="237" t="str">
        <f t="shared" si="12"/>
        <v>OPIOIDS</v>
      </c>
      <c r="Q1437" s="237" t="b">
        <v>0</v>
      </c>
      <c r="R1437" s="237" t="str">
        <f t="shared" si="37"/>
        <v>LOW</v>
      </c>
      <c r="S1437" s="238"/>
      <c r="T1437" s="243">
        <f t="shared" si="39"/>
        <v>44454</v>
      </c>
      <c r="U1437" s="237" t="str">
        <f t="shared" si="41"/>
        <v>DUE COMM</v>
      </c>
      <c r="V1437" s="237" t="str">
        <f t="shared" si="16"/>
        <v> </v>
      </c>
      <c r="W1437" s="83"/>
      <c r="X1437" s="83"/>
      <c r="Y1437" s="83"/>
      <c r="Z1437" s="83"/>
      <c r="AA1437" s="83"/>
      <c r="AB1437" s="83"/>
      <c r="AC1437" s="83"/>
      <c r="AD1437" s="83"/>
      <c r="AE1437" s="83"/>
    </row>
    <row r="1438">
      <c r="A1438" s="233">
        <v>14860.0</v>
      </c>
      <c r="B1438" s="239" t="s">
        <v>7552</v>
      </c>
      <c r="C1438" s="231" t="b">
        <v>0</v>
      </c>
      <c r="D1438" s="235" t="s">
        <v>7552</v>
      </c>
      <c r="E1438" s="236" t="str">
        <f t="shared" si="1"/>
        <v>#VALUE!</v>
      </c>
      <c r="F1438" s="236" t="str">
        <f t="shared" si="2"/>
        <v>#VALUE!</v>
      </c>
      <c r="G1438" s="236" t="str">
        <f t="shared" si="3"/>
        <v>#VALUE!</v>
      </c>
      <c r="H1438" s="236" t="str">
        <f t="shared" si="4"/>
        <v>#VALUE!</v>
      </c>
      <c r="I1438" s="236" t="str">
        <f t="shared" si="5"/>
        <v>#VALUE!</v>
      </c>
      <c r="J1438" s="236" t="str">
        <f t="shared" si="6"/>
        <v>#VALUE!</v>
      </c>
      <c r="K1438" s="236" t="str">
        <f t="shared" si="7"/>
        <v>#VALUE!</v>
      </c>
      <c r="L1438" s="236" t="str">
        <f t="shared" si="8"/>
        <v>#VALUE!</v>
      </c>
      <c r="M1438" s="236" t="str">
        <f t="shared" si="9"/>
        <v>#VALUE!</v>
      </c>
      <c r="N1438" s="236" t="str">
        <f t="shared" si="10"/>
        <v>#VALUE!</v>
      </c>
      <c r="O1438" s="236" t="str">
        <f t="shared" si="11"/>
        <v>#VALUE!</v>
      </c>
      <c r="P1438" s="237" t="str">
        <f t="shared" si="12"/>
        <v>NO RX</v>
      </c>
      <c r="Q1438" s="237" t="b">
        <v>0</v>
      </c>
      <c r="R1438" s="237" t="str">
        <f t="shared" si="37"/>
        <v>LOW</v>
      </c>
      <c r="S1438" s="238"/>
      <c r="T1438" s="238" t="str">
        <f t="shared" si="39"/>
        <v>  -  </v>
      </c>
      <c r="U1438" s="237" t="str">
        <f t="shared" si="41"/>
        <v>DUE COMM</v>
      </c>
      <c r="V1438" s="237" t="str">
        <f t="shared" si="16"/>
        <v> </v>
      </c>
      <c r="W1438" s="83"/>
      <c r="X1438" s="83"/>
      <c r="Y1438" s="83"/>
      <c r="Z1438" s="83"/>
      <c r="AA1438" s="83"/>
      <c r="AB1438" s="83"/>
      <c r="AC1438" s="83"/>
      <c r="AD1438" s="83"/>
      <c r="AE1438" s="83"/>
    </row>
    <row r="1439">
      <c r="A1439" s="248">
        <v>14862.0</v>
      </c>
      <c r="B1439" s="239" t="s">
        <v>7585</v>
      </c>
      <c r="C1439" s="239" t="b">
        <v>1</v>
      </c>
      <c r="D1439" s="235">
        <v>44593.0</v>
      </c>
      <c r="E1439" s="236" t="str">
        <f t="shared" si="1"/>
        <v>#VALUE!</v>
      </c>
      <c r="F1439" s="236" t="str">
        <f t="shared" si="2"/>
        <v>OPI RX</v>
      </c>
      <c r="G1439" s="236" t="str">
        <f t="shared" si="3"/>
        <v>#VALUE!</v>
      </c>
      <c r="H1439" s="236" t="str">
        <f t="shared" si="4"/>
        <v>#VALUE!</v>
      </c>
      <c r="I1439" s="236" t="str">
        <f t="shared" si="5"/>
        <v>#VALUE!</v>
      </c>
      <c r="J1439" s="236" t="str">
        <f t="shared" si="6"/>
        <v>#VALUE!</v>
      </c>
      <c r="K1439" s="236" t="str">
        <f t="shared" si="7"/>
        <v>#VALUE!</v>
      </c>
      <c r="L1439" s="236" t="str">
        <f t="shared" si="8"/>
        <v>#VALUE!</v>
      </c>
      <c r="M1439" s="236" t="str">
        <f t="shared" si="9"/>
        <v>#VALUE!</v>
      </c>
      <c r="N1439" s="236" t="str">
        <f t="shared" si="10"/>
        <v>#VALUE!</v>
      </c>
      <c r="O1439" s="236" t="str">
        <f t="shared" si="11"/>
        <v>#VALUE!</v>
      </c>
      <c r="P1439" s="237" t="str">
        <f t="shared" si="12"/>
        <v>OPIOIDS</v>
      </c>
      <c r="Q1439" s="234" t="b">
        <v>0</v>
      </c>
      <c r="R1439" s="237" t="str">
        <f t="shared" si="37"/>
        <v>LOW</v>
      </c>
      <c r="S1439" s="242">
        <v>44941.0</v>
      </c>
      <c r="T1439" s="243">
        <f t="shared" si="39"/>
        <v>44593</v>
      </c>
      <c r="U1439" s="237"/>
      <c r="V1439" s="237" t="str">
        <f t="shared" si="16"/>
        <v> </v>
      </c>
      <c r="W1439" s="83"/>
      <c r="X1439" s="83"/>
      <c r="Y1439" s="83"/>
      <c r="Z1439" s="83"/>
      <c r="AA1439" s="83"/>
      <c r="AB1439" s="83"/>
      <c r="AC1439" s="83"/>
      <c r="AD1439" s="83"/>
      <c r="AE1439" s="83"/>
    </row>
    <row r="1440">
      <c r="A1440" s="233">
        <v>14868.0</v>
      </c>
      <c r="B1440" s="239" t="s">
        <v>7552</v>
      </c>
      <c r="C1440" s="231" t="b">
        <v>1</v>
      </c>
      <c r="D1440" s="243">
        <v>44494.0</v>
      </c>
      <c r="E1440" s="236" t="str">
        <f t="shared" si="1"/>
        <v>#VALUE!</v>
      </c>
      <c r="F1440" s="236" t="str">
        <f t="shared" si="2"/>
        <v>#VALUE!</v>
      </c>
      <c r="G1440" s="236" t="str">
        <f t="shared" si="3"/>
        <v>#VALUE!</v>
      </c>
      <c r="H1440" s="236" t="str">
        <f t="shared" si="4"/>
        <v>#VALUE!</v>
      </c>
      <c r="I1440" s="236" t="str">
        <f t="shared" si="5"/>
        <v>#VALUE!</v>
      </c>
      <c r="J1440" s="236" t="str">
        <f t="shared" si="6"/>
        <v>#VALUE!</v>
      </c>
      <c r="K1440" s="236" t="str">
        <f t="shared" si="7"/>
        <v>#VALUE!</v>
      </c>
      <c r="L1440" s="236" t="str">
        <f t="shared" si="8"/>
        <v>#VALUE!</v>
      </c>
      <c r="M1440" s="236" t="str">
        <f t="shared" si="9"/>
        <v>#VALUE!</v>
      </c>
      <c r="N1440" s="236" t="str">
        <f t="shared" si="10"/>
        <v>#VALUE!</v>
      </c>
      <c r="O1440" s="236" t="str">
        <f t="shared" si="11"/>
        <v>#VALUE!</v>
      </c>
      <c r="P1440" s="237" t="str">
        <f t="shared" si="12"/>
        <v>NO RX</v>
      </c>
      <c r="Q1440" s="237" t="b">
        <v>0</v>
      </c>
      <c r="R1440" s="237" t="str">
        <f t="shared" si="37"/>
        <v>LOW</v>
      </c>
      <c r="S1440" s="238">
        <v>44306.0</v>
      </c>
      <c r="T1440" s="243">
        <f t="shared" si="39"/>
        <v>44494</v>
      </c>
      <c r="U1440" s="237" t="str">
        <f t="shared" ref="U1440:U1448" si="42">if((days($Z$3,$S1440)/365)&gt;=1,"DUE COMM", " ")</f>
        <v> </v>
      </c>
      <c r="V1440" s="237" t="str">
        <f t="shared" si="16"/>
        <v> </v>
      </c>
      <c r="W1440" s="83"/>
      <c r="X1440" s="83"/>
      <c r="Y1440" s="83"/>
      <c r="Z1440" s="83"/>
      <c r="AA1440" s="83"/>
      <c r="AB1440" s="83"/>
      <c r="AC1440" s="83"/>
      <c r="AD1440" s="83"/>
      <c r="AE1440" s="83"/>
    </row>
    <row r="1441">
      <c r="A1441" s="233">
        <v>14869.0</v>
      </c>
      <c r="B1441" s="234" t="s">
        <v>7590</v>
      </c>
      <c r="C1441" s="231" t="b">
        <v>1</v>
      </c>
      <c r="D1441" s="243">
        <v>44467.0</v>
      </c>
      <c r="E1441" s="236" t="str">
        <f t="shared" si="1"/>
        <v>#VALUE!</v>
      </c>
      <c r="F1441" s="236" t="str">
        <f t="shared" si="2"/>
        <v>#VALUE!</v>
      </c>
      <c r="G1441" s="236" t="str">
        <f t="shared" si="3"/>
        <v>#VALUE!</v>
      </c>
      <c r="H1441" s="236" t="str">
        <f t="shared" si="4"/>
        <v>#VALUE!</v>
      </c>
      <c r="I1441" s="236" t="str">
        <f t="shared" si="5"/>
        <v>#VALUE!</v>
      </c>
      <c r="J1441" s="236" t="str">
        <f t="shared" si="6"/>
        <v>#VALUE!</v>
      </c>
      <c r="K1441" s="236" t="str">
        <f t="shared" si="7"/>
        <v>#VALUE!</v>
      </c>
      <c r="L1441" s="236" t="str">
        <f t="shared" si="8"/>
        <v>#VALUE!</v>
      </c>
      <c r="M1441" s="236" t="str">
        <f t="shared" si="9"/>
        <v>OPI RX</v>
      </c>
      <c r="N1441" s="236" t="str">
        <f t="shared" si="10"/>
        <v>#VALUE!</v>
      </c>
      <c r="O1441" s="236" t="str">
        <f t="shared" si="11"/>
        <v>#VALUE!</v>
      </c>
      <c r="P1441" s="237" t="str">
        <f t="shared" si="12"/>
        <v>OPIOIDS</v>
      </c>
      <c r="Q1441" s="237" t="b">
        <v>1</v>
      </c>
      <c r="R1441" s="237" t="str">
        <f t="shared" si="37"/>
        <v>HIGH</v>
      </c>
      <c r="S1441" s="238">
        <v>44299.0</v>
      </c>
      <c r="T1441" s="243">
        <f t="shared" si="39"/>
        <v>44467</v>
      </c>
      <c r="U1441" s="237" t="str">
        <f t="shared" si="42"/>
        <v> </v>
      </c>
      <c r="V1441" s="237" t="str">
        <f t="shared" si="16"/>
        <v> </v>
      </c>
      <c r="W1441" s="83"/>
      <c r="X1441" s="83"/>
      <c r="Y1441" s="83"/>
      <c r="Z1441" s="83"/>
      <c r="AA1441" s="83"/>
      <c r="AB1441" s="83"/>
      <c r="AC1441" s="83"/>
      <c r="AD1441" s="83"/>
      <c r="AE1441" s="83"/>
    </row>
    <row r="1442">
      <c r="A1442" s="233">
        <v>14870.0</v>
      </c>
      <c r="B1442" s="234" t="s">
        <v>8031</v>
      </c>
      <c r="C1442" s="231" t="b">
        <v>0</v>
      </c>
      <c r="D1442" s="235" t="s">
        <v>7552</v>
      </c>
      <c r="E1442" s="236" t="str">
        <f t="shared" si="1"/>
        <v>#VALUE!</v>
      </c>
      <c r="F1442" s="236" t="str">
        <f t="shared" si="2"/>
        <v>#VALUE!</v>
      </c>
      <c r="G1442" s="236" t="str">
        <f t="shared" si="3"/>
        <v>#VALUE!</v>
      </c>
      <c r="H1442" s="236" t="str">
        <f t="shared" si="4"/>
        <v>#VALUE!</v>
      </c>
      <c r="I1442" s="236" t="str">
        <f t="shared" si="5"/>
        <v>#VALUE!</v>
      </c>
      <c r="J1442" s="236" t="str">
        <f t="shared" si="6"/>
        <v>#VALUE!</v>
      </c>
      <c r="K1442" s="236" t="str">
        <f t="shared" si="7"/>
        <v>#VALUE!</v>
      </c>
      <c r="L1442" s="236" t="str">
        <f t="shared" si="8"/>
        <v>#VALUE!</v>
      </c>
      <c r="M1442" s="236" t="str">
        <f t="shared" si="9"/>
        <v>#VALUE!</v>
      </c>
      <c r="N1442" s="236" t="str">
        <f t="shared" si="10"/>
        <v>#VALUE!</v>
      </c>
      <c r="O1442" s="236" t="str">
        <f t="shared" si="11"/>
        <v>#VALUE!</v>
      </c>
      <c r="P1442" s="237" t="str">
        <f t="shared" si="12"/>
        <v>NO RX</v>
      </c>
      <c r="Q1442" s="237" t="b">
        <v>0</v>
      </c>
      <c r="R1442" s="237" t="str">
        <f t="shared" si="37"/>
        <v>LOW</v>
      </c>
      <c r="S1442" s="238"/>
      <c r="T1442" s="238" t="str">
        <f t="shared" si="39"/>
        <v>  -  </v>
      </c>
      <c r="U1442" s="237" t="str">
        <f t="shared" si="42"/>
        <v>DUE COMM</v>
      </c>
      <c r="V1442" s="237" t="str">
        <f t="shared" si="16"/>
        <v> </v>
      </c>
      <c r="W1442" s="83"/>
      <c r="X1442" s="83"/>
      <c r="Y1442" s="83"/>
      <c r="Z1442" s="83"/>
      <c r="AA1442" s="83"/>
      <c r="AB1442" s="83"/>
      <c r="AC1442" s="83"/>
      <c r="AD1442" s="83"/>
      <c r="AE1442" s="83"/>
    </row>
    <row r="1443">
      <c r="A1443" s="233">
        <v>14875.0</v>
      </c>
      <c r="B1443" s="239" t="s">
        <v>7552</v>
      </c>
      <c r="C1443" s="231" t="b">
        <v>0</v>
      </c>
      <c r="D1443" s="235" t="s">
        <v>7552</v>
      </c>
      <c r="E1443" s="236" t="str">
        <f t="shared" si="1"/>
        <v>#VALUE!</v>
      </c>
      <c r="F1443" s="236" t="str">
        <f t="shared" si="2"/>
        <v>#VALUE!</v>
      </c>
      <c r="G1443" s="236" t="str">
        <f t="shared" si="3"/>
        <v>#VALUE!</v>
      </c>
      <c r="H1443" s="236" t="str">
        <f t="shared" si="4"/>
        <v>#VALUE!</v>
      </c>
      <c r="I1443" s="236" t="str">
        <f t="shared" si="5"/>
        <v>#VALUE!</v>
      </c>
      <c r="J1443" s="236" t="str">
        <f t="shared" si="6"/>
        <v>#VALUE!</v>
      </c>
      <c r="K1443" s="236" t="str">
        <f t="shared" si="7"/>
        <v>#VALUE!</v>
      </c>
      <c r="L1443" s="236" t="str">
        <f t="shared" si="8"/>
        <v>#VALUE!</v>
      </c>
      <c r="M1443" s="236" t="str">
        <f t="shared" si="9"/>
        <v>#VALUE!</v>
      </c>
      <c r="N1443" s="236" t="str">
        <f t="shared" si="10"/>
        <v>#VALUE!</v>
      </c>
      <c r="O1443" s="236" t="str">
        <f t="shared" si="11"/>
        <v>#VALUE!</v>
      </c>
      <c r="P1443" s="237" t="str">
        <f t="shared" si="12"/>
        <v>NO RX</v>
      </c>
      <c r="Q1443" s="237" t="b">
        <v>0</v>
      </c>
      <c r="R1443" s="237" t="str">
        <f t="shared" si="37"/>
        <v>LOW</v>
      </c>
      <c r="S1443" s="238"/>
      <c r="T1443" s="238" t="str">
        <f t="shared" si="39"/>
        <v>  -  </v>
      </c>
      <c r="U1443" s="237" t="str">
        <f t="shared" si="42"/>
        <v>DUE COMM</v>
      </c>
      <c r="V1443" s="237" t="str">
        <f t="shared" si="16"/>
        <v> </v>
      </c>
      <c r="W1443" s="83"/>
      <c r="X1443" s="83"/>
      <c r="Y1443" s="83"/>
      <c r="Z1443" s="83"/>
      <c r="AA1443" s="83"/>
      <c r="AB1443" s="83"/>
      <c r="AC1443" s="83"/>
      <c r="AD1443" s="83"/>
      <c r="AE1443" s="83"/>
    </row>
    <row r="1444">
      <c r="A1444" s="233">
        <v>14877.0</v>
      </c>
      <c r="B1444" s="239" t="s">
        <v>7552</v>
      </c>
      <c r="C1444" s="251" t="b">
        <v>1</v>
      </c>
      <c r="D1444" s="235">
        <v>44591.0</v>
      </c>
      <c r="E1444" s="236" t="str">
        <f t="shared" si="1"/>
        <v>#VALUE!</v>
      </c>
      <c r="F1444" s="236" t="str">
        <f t="shared" si="2"/>
        <v>#VALUE!</v>
      </c>
      <c r="G1444" s="236" t="str">
        <f t="shared" si="3"/>
        <v>#VALUE!</v>
      </c>
      <c r="H1444" s="236" t="str">
        <f t="shared" si="4"/>
        <v>#VALUE!</v>
      </c>
      <c r="I1444" s="236" t="str">
        <f t="shared" si="5"/>
        <v>#VALUE!</v>
      </c>
      <c r="J1444" s="236" t="str">
        <f t="shared" si="6"/>
        <v>#VALUE!</v>
      </c>
      <c r="K1444" s="236" t="str">
        <f t="shared" si="7"/>
        <v>#VALUE!</v>
      </c>
      <c r="L1444" s="236" t="str">
        <f t="shared" si="8"/>
        <v>#VALUE!</v>
      </c>
      <c r="M1444" s="236" t="str">
        <f t="shared" si="9"/>
        <v>#VALUE!</v>
      </c>
      <c r="N1444" s="236" t="str">
        <f t="shared" si="10"/>
        <v>#VALUE!</v>
      </c>
      <c r="O1444" s="236" t="str">
        <f t="shared" si="11"/>
        <v>#VALUE!</v>
      </c>
      <c r="P1444" s="237" t="str">
        <f t="shared" si="12"/>
        <v>NO RX</v>
      </c>
      <c r="Q1444" s="237" t="b">
        <v>0</v>
      </c>
      <c r="R1444" s="237" t="str">
        <f t="shared" si="37"/>
        <v>LOW</v>
      </c>
      <c r="S1444" s="238"/>
      <c r="T1444" s="238">
        <f t="shared" si="39"/>
        <v>44591</v>
      </c>
      <c r="U1444" s="237" t="str">
        <f t="shared" si="42"/>
        <v>DUE COMM</v>
      </c>
      <c r="V1444" s="237" t="str">
        <f t="shared" si="16"/>
        <v> </v>
      </c>
      <c r="W1444" s="83"/>
      <c r="X1444" s="83"/>
      <c r="Y1444" s="83"/>
      <c r="Z1444" s="83"/>
      <c r="AA1444" s="83"/>
      <c r="AB1444" s="83"/>
      <c r="AC1444" s="83"/>
      <c r="AD1444" s="83"/>
      <c r="AE1444" s="83"/>
    </row>
    <row r="1445">
      <c r="A1445" s="233">
        <v>14879.0</v>
      </c>
      <c r="B1445" s="239" t="s">
        <v>7552</v>
      </c>
      <c r="C1445" s="231" t="b">
        <v>0</v>
      </c>
      <c r="D1445" s="235" t="s">
        <v>7552</v>
      </c>
      <c r="E1445" s="236" t="str">
        <f t="shared" si="1"/>
        <v>#VALUE!</v>
      </c>
      <c r="F1445" s="236" t="str">
        <f t="shared" si="2"/>
        <v>#VALUE!</v>
      </c>
      <c r="G1445" s="236" t="str">
        <f t="shared" si="3"/>
        <v>#VALUE!</v>
      </c>
      <c r="H1445" s="236" t="str">
        <f t="shared" si="4"/>
        <v>#VALUE!</v>
      </c>
      <c r="I1445" s="236" t="str">
        <f t="shared" si="5"/>
        <v>#VALUE!</v>
      </c>
      <c r="J1445" s="236" t="str">
        <f t="shared" si="6"/>
        <v>#VALUE!</v>
      </c>
      <c r="K1445" s="236" t="str">
        <f t="shared" si="7"/>
        <v>#VALUE!</v>
      </c>
      <c r="L1445" s="236" t="str">
        <f t="shared" si="8"/>
        <v>#VALUE!</v>
      </c>
      <c r="M1445" s="236" t="str">
        <f t="shared" si="9"/>
        <v>#VALUE!</v>
      </c>
      <c r="N1445" s="236" t="str">
        <f t="shared" si="10"/>
        <v>#VALUE!</v>
      </c>
      <c r="O1445" s="236" t="str">
        <f t="shared" si="11"/>
        <v>#VALUE!</v>
      </c>
      <c r="P1445" s="237" t="str">
        <f t="shared" si="12"/>
        <v>NO RX</v>
      </c>
      <c r="Q1445" s="237" t="b">
        <v>0</v>
      </c>
      <c r="R1445" s="237" t="str">
        <f t="shared" si="37"/>
        <v>LOW</v>
      </c>
      <c r="S1445" s="238"/>
      <c r="T1445" s="238" t="str">
        <f t="shared" si="39"/>
        <v>  -  </v>
      </c>
      <c r="U1445" s="237" t="str">
        <f t="shared" si="42"/>
        <v>DUE COMM</v>
      </c>
      <c r="V1445" s="237" t="str">
        <f t="shared" si="16"/>
        <v> </v>
      </c>
      <c r="W1445" s="83"/>
      <c r="X1445" s="83"/>
      <c r="Y1445" s="83"/>
      <c r="Z1445" s="83"/>
      <c r="AA1445" s="83"/>
      <c r="AB1445" s="83"/>
      <c r="AC1445" s="83"/>
      <c r="AD1445" s="83"/>
      <c r="AE1445" s="83"/>
    </row>
    <row r="1446">
      <c r="A1446" s="233">
        <v>14881.0</v>
      </c>
      <c r="B1446" s="234" t="s">
        <v>7606</v>
      </c>
      <c r="C1446" s="231" t="b">
        <v>1</v>
      </c>
      <c r="D1446" s="243">
        <v>44434.0</v>
      </c>
      <c r="E1446" s="236" t="str">
        <f t="shared" si="1"/>
        <v>#VALUE!</v>
      </c>
      <c r="F1446" s="236" t="str">
        <f t="shared" si="2"/>
        <v>#VALUE!</v>
      </c>
      <c r="G1446" s="236" t="str">
        <f t="shared" si="3"/>
        <v>#VALUE!</v>
      </c>
      <c r="H1446" s="236" t="str">
        <f t="shared" si="4"/>
        <v>#VALUE!</v>
      </c>
      <c r="I1446" s="236" t="str">
        <f t="shared" si="5"/>
        <v>#VALUE!</v>
      </c>
      <c r="J1446" s="236" t="str">
        <f t="shared" si="6"/>
        <v>#VALUE!</v>
      </c>
      <c r="K1446" s="236" t="str">
        <f t="shared" si="7"/>
        <v>#VALUE!</v>
      </c>
      <c r="L1446" s="236" t="str">
        <f t="shared" si="8"/>
        <v>#VALUE!</v>
      </c>
      <c r="M1446" s="236" t="str">
        <f t="shared" si="9"/>
        <v>OPI RX</v>
      </c>
      <c r="N1446" s="236" t="str">
        <f t="shared" si="10"/>
        <v>#VALUE!</v>
      </c>
      <c r="O1446" s="236" t="str">
        <f t="shared" si="11"/>
        <v>#VALUE!</v>
      </c>
      <c r="P1446" s="237" t="str">
        <f t="shared" si="12"/>
        <v>OPIOIDS</v>
      </c>
      <c r="Q1446" s="237" t="b">
        <v>0</v>
      </c>
      <c r="R1446" s="237" t="str">
        <f t="shared" si="37"/>
        <v>LOW</v>
      </c>
      <c r="S1446" s="238"/>
      <c r="T1446" s="243">
        <f t="shared" si="39"/>
        <v>44434</v>
      </c>
      <c r="U1446" s="237" t="str">
        <f t="shared" si="42"/>
        <v>DUE COMM</v>
      </c>
      <c r="V1446" s="237" t="str">
        <f t="shared" si="16"/>
        <v> </v>
      </c>
      <c r="W1446" s="83"/>
      <c r="X1446" s="83"/>
      <c r="Y1446" s="83"/>
      <c r="Z1446" s="83"/>
      <c r="AA1446" s="83"/>
      <c r="AB1446" s="83"/>
      <c r="AC1446" s="83"/>
      <c r="AD1446" s="83"/>
      <c r="AE1446" s="83"/>
    </row>
    <row r="1447">
      <c r="A1447" s="233">
        <v>14884.0</v>
      </c>
      <c r="B1447" s="239" t="s">
        <v>7552</v>
      </c>
      <c r="C1447" s="230" t="b">
        <v>0</v>
      </c>
      <c r="D1447" s="235" t="s">
        <v>7552</v>
      </c>
      <c r="E1447" s="236" t="str">
        <f t="shared" si="1"/>
        <v>#VALUE!</v>
      </c>
      <c r="F1447" s="236" t="str">
        <f t="shared" si="2"/>
        <v>#VALUE!</v>
      </c>
      <c r="G1447" s="236" t="str">
        <f t="shared" si="3"/>
        <v>#VALUE!</v>
      </c>
      <c r="H1447" s="236" t="str">
        <f t="shared" si="4"/>
        <v>#VALUE!</v>
      </c>
      <c r="I1447" s="236" t="str">
        <f t="shared" si="5"/>
        <v>#VALUE!</v>
      </c>
      <c r="J1447" s="236" t="str">
        <f t="shared" si="6"/>
        <v>#VALUE!</v>
      </c>
      <c r="K1447" s="236" t="str">
        <f t="shared" si="7"/>
        <v>#VALUE!</v>
      </c>
      <c r="L1447" s="236" t="str">
        <f t="shared" si="8"/>
        <v>#VALUE!</v>
      </c>
      <c r="M1447" s="236" t="str">
        <f t="shared" si="9"/>
        <v>#VALUE!</v>
      </c>
      <c r="N1447" s="236" t="str">
        <f t="shared" si="10"/>
        <v>#VALUE!</v>
      </c>
      <c r="O1447" s="236" t="str">
        <f t="shared" si="11"/>
        <v>#VALUE!</v>
      </c>
      <c r="P1447" s="237" t="str">
        <f t="shared" si="12"/>
        <v>NO RX</v>
      </c>
      <c r="Q1447" s="237" t="b">
        <v>0</v>
      </c>
      <c r="R1447" s="237" t="str">
        <f t="shared" si="37"/>
        <v>LOW</v>
      </c>
      <c r="S1447" s="238"/>
      <c r="T1447" s="238" t="str">
        <f t="shared" si="39"/>
        <v>  -  </v>
      </c>
      <c r="U1447" s="237" t="str">
        <f t="shared" si="42"/>
        <v>DUE COMM</v>
      </c>
      <c r="V1447" s="237" t="str">
        <f t="shared" si="16"/>
        <v> </v>
      </c>
      <c r="W1447" s="83"/>
      <c r="X1447" s="83"/>
      <c r="Y1447" s="83"/>
      <c r="Z1447" s="83"/>
      <c r="AA1447" s="83"/>
      <c r="AB1447" s="83"/>
      <c r="AC1447" s="83"/>
      <c r="AD1447" s="83"/>
      <c r="AE1447" s="83"/>
    </row>
    <row r="1448">
      <c r="A1448" s="233">
        <v>14885.0</v>
      </c>
      <c r="B1448" s="234" t="s">
        <v>8032</v>
      </c>
      <c r="C1448" s="231" t="b">
        <v>1</v>
      </c>
      <c r="D1448" s="235">
        <v>44577.0</v>
      </c>
      <c r="E1448" s="236" t="str">
        <f t="shared" si="1"/>
        <v>#VALUE!</v>
      </c>
      <c r="F1448" s="236" t="str">
        <f t="shared" si="2"/>
        <v>#VALUE!</v>
      </c>
      <c r="G1448" s="236" t="str">
        <f t="shared" si="3"/>
        <v>#VALUE!</v>
      </c>
      <c r="H1448" s="236" t="str">
        <f t="shared" si="4"/>
        <v>#VALUE!</v>
      </c>
      <c r="I1448" s="236" t="str">
        <f t="shared" si="5"/>
        <v>#VALUE!</v>
      </c>
      <c r="J1448" s="236" t="str">
        <f t="shared" si="6"/>
        <v>#VALUE!</v>
      </c>
      <c r="K1448" s="236" t="str">
        <f t="shared" si="7"/>
        <v>#VALUE!</v>
      </c>
      <c r="L1448" s="236" t="str">
        <f t="shared" si="8"/>
        <v>#VALUE!</v>
      </c>
      <c r="M1448" s="236" t="str">
        <f t="shared" si="9"/>
        <v>OPI RX</v>
      </c>
      <c r="N1448" s="236" t="str">
        <f t="shared" si="10"/>
        <v>#VALUE!</v>
      </c>
      <c r="O1448" s="236" t="str">
        <f t="shared" si="11"/>
        <v>#VALUE!</v>
      </c>
      <c r="P1448" s="237" t="str">
        <f t="shared" si="12"/>
        <v>OPIOIDS</v>
      </c>
      <c r="Q1448" s="237" t="b">
        <v>0</v>
      </c>
      <c r="R1448" s="237" t="str">
        <f t="shared" si="37"/>
        <v>LOW</v>
      </c>
      <c r="S1448" s="238"/>
      <c r="T1448" s="243">
        <f t="shared" si="39"/>
        <v>44577</v>
      </c>
      <c r="U1448" s="237" t="str">
        <f t="shared" si="42"/>
        <v>DUE COMM</v>
      </c>
      <c r="V1448" s="237" t="str">
        <f t="shared" si="16"/>
        <v> </v>
      </c>
      <c r="W1448" s="83"/>
      <c r="X1448" s="83"/>
      <c r="Y1448" s="83"/>
      <c r="Z1448" s="83"/>
      <c r="AA1448" s="83"/>
      <c r="AB1448" s="83"/>
      <c r="AC1448" s="83"/>
      <c r="AD1448" s="83"/>
      <c r="AE1448" s="83"/>
    </row>
    <row r="1449">
      <c r="A1449" s="241">
        <v>14891.0</v>
      </c>
      <c r="B1449" s="239" t="s">
        <v>7552</v>
      </c>
      <c r="C1449" s="231" t="b">
        <v>1</v>
      </c>
      <c r="D1449" s="235">
        <v>44596.0</v>
      </c>
      <c r="E1449" s="235" t="str">
        <f t="shared" si="1"/>
        <v>#VALUE!</v>
      </c>
      <c r="F1449" s="236" t="str">
        <f t="shared" si="2"/>
        <v>#VALUE!</v>
      </c>
      <c r="G1449" s="236" t="str">
        <f t="shared" si="3"/>
        <v>#VALUE!</v>
      </c>
      <c r="H1449" s="236" t="str">
        <f t="shared" si="4"/>
        <v>#VALUE!</v>
      </c>
      <c r="I1449" s="236" t="str">
        <f t="shared" si="5"/>
        <v>#VALUE!</v>
      </c>
      <c r="J1449" s="236" t="str">
        <f t="shared" si="6"/>
        <v>#VALUE!</v>
      </c>
      <c r="K1449" s="236" t="str">
        <f t="shared" si="7"/>
        <v>#VALUE!</v>
      </c>
      <c r="L1449" s="236" t="str">
        <f t="shared" si="8"/>
        <v>#VALUE!</v>
      </c>
      <c r="M1449" s="236" t="str">
        <f t="shared" si="9"/>
        <v>#VALUE!</v>
      </c>
      <c r="N1449" s="236" t="str">
        <f t="shared" si="10"/>
        <v>#VALUE!</v>
      </c>
      <c r="O1449" s="236" t="str">
        <f t="shared" si="11"/>
        <v>#VALUE!</v>
      </c>
      <c r="P1449" s="237" t="str">
        <f t="shared" si="12"/>
        <v>NO RX</v>
      </c>
      <c r="Q1449" s="234" t="b">
        <v>0</v>
      </c>
      <c r="R1449" s="237" t="str">
        <f t="shared" si="37"/>
        <v>LOW</v>
      </c>
      <c r="S1449" s="242">
        <v>44559.0</v>
      </c>
      <c r="T1449" s="243">
        <f t="shared" si="39"/>
        <v>44596</v>
      </c>
      <c r="U1449" s="237"/>
      <c r="V1449" s="237" t="str">
        <f t="shared" si="16"/>
        <v> </v>
      </c>
      <c r="W1449" s="83"/>
      <c r="X1449" s="83"/>
      <c r="Y1449" s="83"/>
      <c r="Z1449" s="83"/>
      <c r="AA1449" s="83"/>
      <c r="AB1449" s="83"/>
      <c r="AC1449" s="83"/>
      <c r="AD1449" s="83"/>
      <c r="AE1449" s="83"/>
    </row>
    <row r="1450">
      <c r="A1450" s="233">
        <v>14893.0</v>
      </c>
      <c r="B1450" s="239" t="s">
        <v>7552</v>
      </c>
      <c r="C1450" s="231" t="b">
        <v>0</v>
      </c>
      <c r="D1450" s="235" t="s">
        <v>7552</v>
      </c>
      <c r="E1450" s="236" t="str">
        <f t="shared" si="1"/>
        <v>#VALUE!</v>
      </c>
      <c r="F1450" s="236" t="str">
        <f t="shared" si="2"/>
        <v>#VALUE!</v>
      </c>
      <c r="G1450" s="236" t="str">
        <f t="shared" si="3"/>
        <v>#VALUE!</v>
      </c>
      <c r="H1450" s="236" t="str">
        <f t="shared" si="4"/>
        <v>#VALUE!</v>
      </c>
      <c r="I1450" s="236" t="str">
        <f t="shared" si="5"/>
        <v>#VALUE!</v>
      </c>
      <c r="J1450" s="236" t="str">
        <f t="shared" si="6"/>
        <v>#VALUE!</v>
      </c>
      <c r="K1450" s="236" t="str">
        <f t="shared" si="7"/>
        <v>#VALUE!</v>
      </c>
      <c r="L1450" s="236" t="str">
        <f t="shared" si="8"/>
        <v>#VALUE!</v>
      </c>
      <c r="M1450" s="236" t="str">
        <f t="shared" si="9"/>
        <v>#VALUE!</v>
      </c>
      <c r="N1450" s="236" t="str">
        <f t="shared" si="10"/>
        <v>#VALUE!</v>
      </c>
      <c r="O1450" s="236" t="str">
        <f t="shared" si="11"/>
        <v>#VALUE!</v>
      </c>
      <c r="P1450" s="237" t="str">
        <f t="shared" si="12"/>
        <v>NO RX</v>
      </c>
      <c r="Q1450" s="237" t="b">
        <v>0</v>
      </c>
      <c r="R1450" s="237" t="str">
        <f t="shared" si="37"/>
        <v>LOW</v>
      </c>
      <c r="S1450" s="238"/>
      <c r="T1450" s="238" t="str">
        <f t="shared" si="39"/>
        <v>  -  </v>
      </c>
      <c r="U1450" s="237" t="str">
        <f t="shared" ref="U1450:U1551" si="43">if((days($Z$3,$S1450)/365)&gt;=1,"DUE COMM", " ")</f>
        <v>DUE COMM</v>
      </c>
      <c r="V1450" s="237" t="str">
        <f t="shared" si="16"/>
        <v> </v>
      </c>
      <c r="W1450" s="83"/>
      <c r="X1450" s="83"/>
      <c r="Y1450" s="83"/>
      <c r="Z1450" s="83"/>
      <c r="AA1450" s="83"/>
      <c r="AB1450" s="83"/>
      <c r="AC1450" s="83"/>
      <c r="AD1450" s="83"/>
      <c r="AE1450" s="83"/>
    </row>
    <row r="1451">
      <c r="A1451" s="233">
        <v>14894.0</v>
      </c>
      <c r="B1451" s="234" t="s">
        <v>7606</v>
      </c>
      <c r="C1451" s="231" t="b">
        <v>1</v>
      </c>
      <c r="D1451" s="243">
        <v>44384.0</v>
      </c>
      <c r="E1451" s="236" t="str">
        <f t="shared" si="1"/>
        <v>#VALUE!</v>
      </c>
      <c r="F1451" s="236" t="str">
        <f t="shared" si="2"/>
        <v>#VALUE!</v>
      </c>
      <c r="G1451" s="236" t="str">
        <f t="shared" si="3"/>
        <v>#VALUE!</v>
      </c>
      <c r="H1451" s="236" t="str">
        <f t="shared" si="4"/>
        <v>#VALUE!</v>
      </c>
      <c r="I1451" s="236" t="str">
        <f t="shared" si="5"/>
        <v>#VALUE!</v>
      </c>
      <c r="J1451" s="236" t="str">
        <f t="shared" si="6"/>
        <v>#VALUE!</v>
      </c>
      <c r="K1451" s="236" t="str">
        <f t="shared" si="7"/>
        <v>#VALUE!</v>
      </c>
      <c r="L1451" s="236" t="str">
        <f t="shared" si="8"/>
        <v>#VALUE!</v>
      </c>
      <c r="M1451" s="236" t="str">
        <f t="shared" si="9"/>
        <v>OPI RX</v>
      </c>
      <c r="N1451" s="236" t="str">
        <f t="shared" si="10"/>
        <v>#VALUE!</v>
      </c>
      <c r="O1451" s="236" t="str">
        <f t="shared" si="11"/>
        <v>#VALUE!</v>
      </c>
      <c r="P1451" s="237" t="str">
        <f t="shared" si="12"/>
        <v>OPIOIDS</v>
      </c>
      <c r="Q1451" s="237" t="b">
        <v>1</v>
      </c>
      <c r="R1451" s="237" t="str">
        <f t="shared" si="37"/>
        <v>HIGH</v>
      </c>
      <c r="S1451" s="238"/>
      <c r="T1451" s="243">
        <f t="shared" si="39"/>
        <v>44384</v>
      </c>
      <c r="U1451" s="237" t="str">
        <f t="shared" si="43"/>
        <v>DUE COMM</v>
      </c>
      <c r="V1451" s="237" t="str">
        <f t="shared" si="16"/>
        <v> </v>
      </c>
      <c r="W1451" s="83"/>
      <c r="X1451" s="83"/>
      <c r="Y1451" s="83"/>
      <c r="Z1451" s="83"/>
      <c r="AA1451" s="83"/>
      <c r="AB1451" s="83"/>
      <c r="AC1451" s="83"/>
      <c r="AD1451" s="83"/>
      <c r="AE1451" s="83"/>
    </row>
    <row r="1452">
      <c r="A1452" s="233">
        <v>14895.0</v>
      </c>
      <c r="B1452" s="234" t="s">
        <v>7606</v>
      </c>
      <c r="C1452" s="231" t="b">
        <v>1</v>
      </c>
      <c r="D1452" s="243">
        <v>44428.0</v>
      </c>
      <c r="E1452" s="236" t="str">
        <f t="shared" si="1"/>
        <v>#VALUE!</v>
      </c>
      <c r="F1452" s="236" t="str">
        <f t="shared" si="2"/>
        <v>#VALUE!</v>
      </c>
      <c r="G1452" s="236" t="str">
        <f t="shared" si="3"/>
        <v>#VALUE!</v>
      </c>
      <c r="H1452" s="236" t="str">
        <f t="shared" si="4"/>
        <v>#VALUE!</v>
      </c>
      <c r="I1452" s="236" t="str">
        <f t="shared" si="5"/>
        <v>#VALUE!</v>
      </c>
      <c r="J1452" s="236" t="str">
        <f t="shared" si="6"/>
        <v>#VALUE!</v>
      </c>
      <c r="K1452" s="236" t="str">
        <f t="shared" si="7"/>
        <v>#VALUE!</v>
      </c>
      <c r="L1452" s="236" t="str">
        <f t="shared" si="8"/>
        <v>#VALUE!</v>
      </c>
      <c r="M1452" s="236" t="str">
        <f t="shared" si="9"/>
        <v>OPI RX</v>
      </c>
      <c r="N1452" s="236" t="str">
        <f t="shared" si="10"/>
        <v>#VALUE!</v>
      </c>
      <c r="O1452" s="236" t="str">
        <f t="shared" si="11"/>
        <v>#VALUE!</v>
      </c>
      <c r="P1452" s="237" t="str">
        <f t="shared" si="12"/>
        <v>OPIOIDS</v>
      </c>
      <c r="Q1452" s="237" t="b">
        <v>0</v>
      </c>
      <c r="R1452" s="237" t="str">
        <f t="shared" si="37"/>
        <v>LOW</v>
      </c>
      <c r="S1452" s="238"/>
      <c r="T1452" s="243">
        <f t="shared" si="39"/>
        <v>44428</v>
      </c>
      <c r="U1452" s="237" t="str">
        <f t="shared" si="43"/>
        <v>DUE COMM</v>
      </c>
      <c r="V1452" s="237" t="str">
        <f t="shared" si="16"/>
        <v> </v>
      </c>
      <c r="W1452" s="83"/>
      <c r="X1452" s="83"/>
      <c r="Y1452" s="83"/>
      <c r="Z1452" s="83"/>
      <c r="AA1452" s="83"/>
      <c r="AB1452" s="83"/>
      <c r="AC1452" s="83"/>
      <c r="AD1452" s="83"/>
      <c r="AE1452" s="83"/>
    </row>
    <row r="1453">
      <c r="A1453" s="233">
        <v>14896.0</v>
      </c>
      <c r="B1453" s="239" t="s">
        <v>7552</v>
      </c>
      <c r="C1453" s="230" t="b">
        <v>1</v>
      </c>
      <c r="D1453" s="243">
        <v>44453.0</v>
      </c>
      <c r="E1453" s="236" t="str">
        <f t="shared" si="1"/>
        <v>#VALUE!</v>
      </c>
      <c r="F1453" s="236" t="str">
        <f t="shared" si="2"/>
        <v>#VALUE!</v>
      </c>
      <c r="G1453" s="236" t="str">
        <f t="shared" si="3"/>
        <v>#VALUE!</v>
      </c>
      <c r="H1453" s="236" t="str">
        <f t="shared" si="4"/>
        <v>#VALUE!</v>
      </c>
      <c r="I1453" s="236" t="str">
        <f t="shared" si="5"/>
        <v>#VALUE!</v>
      </c>
      <c r="J1453" s="236" t="str">
        <f t="shared" si="6"/>
        <v>#VALUE!</v>
      </c>
      <c r="K1453" s="236" t="str">
        <f t="shared" si="7"/>
        <v>#VALUE!</v>
      </c>
      <c r="L1453" s="236" t="str">
        <f t="shared" si="8"/>
        <v>#VALUE!</v>
      </c>
      <c r="M1453" s="236" t="str">
        <f t="shared" si="9"/>
        <v>#VALUE!</v>
      </c>
      <c r="N1453" s="236" t="str">
        <f t="shared" si="10"/>
        <v>#VALUE!</v>
      </c>
      <c r="O1453" s="236" t="str">
        <f t="shared" si="11"/>
        <v>#VALUE!</v>
      </c>
      <c r="P1453" s="237" t="str">
        <f t="shared" si="12"/>
        <v>NO RX</v>
      </c>
      <c r="Q1453" s="237" t="b">
        <v>0</v>
      </c>
      <c r="R1453" s="237" t="str">
        <f t="shared" si="37"/>
        <v>LOW</v>
      </c>
      <c r="S1453" s="238"/>
      <c r="T1453" s="243">
        <f t="shared" si="39"/>
        <v>44453</v>
      </c>
      <c r="U1453" s="237" t="str">
        <f t="shared" si="43"/>
        <v>DUE COMM</v>
      </c>
      <c r="V1453" s="237" t="str">
        <f t="shared" si="16"/>
        <v> </v>
      </c>
      <c r="W1453" s="83"/>
      <c r="X1453" s="83"/>
      <c r="Y1453" s="83"/>
      <c r="Z1453" s="83"/>
      <c r="AA1453" s="83"/>
      <c r="AB1453" s="83"/>
      <c r="AC1453" s="83"/>
      <c r="AD1453" s="83"/>
      <c r="AE1453" s="83"/>
    </row>
    <row r="1454">
      <c r="A1454" s="233">
        <v>14897.0</v>
      </c>
      <c r="B1454" s="234" t="s">
        <v>7736</v>
      </c>
      <c r="C1454" s="230" t="b">
        <v>1</v>
      </c>
      <c r="D1454" s="243">
        <v>44531.0</v>
      </c>
      <c r="E1454" s="236" t="str">
        <f t="shared" si="1"/>
        <v>#VALUE!</v>
      </c>
      <c r="F1454" s="236" t="str">
        <f t="shared" si="2"/>
        <v>#VALUE!</v>
      </c>
      <c r="G1454" s="236" t="str">
        <f t="shared" si="3"/>
        <v>#VALUE!</v>
      </c>
      <c r="H1454" s="236" t="str">
        <f t="shared" si="4"/>
        <v>#VALUE!</v>
      </c>
      <c r="I1454" s="236" t="str">
        <f t="shared" si="5"/>
        <v>#VALUE!</v>
      </c>
      <c r="J1454" s="236" t="str">
        <f t="shared" si="6"/>
        <v>#VALUE!</v>
      </c>
      <c r="K1454" s="236" t="str">
        <f t="shared" si="7"/>
        <v>#VALUE!</v>
      </c>
      <c r="L1454" s="236" t="str">
        <f t="shared" si="8"/>
        <v>#VALUE!</v>
      </c>
      <c r="M1454" s="236" t="str">
        <f t="shared" si="9"/>
        <v>#VALUE!</v>
      </c>
      <c r="N1454" s="236" t="str">
        <f t="shared" si="10"/>
        <v>#VALUE!</v>
      </c>
      <c r="O1454" s="236" t="str">
        <f t="shared" si="11"/>
        <v>#VALUE!</v>
      </c>
      <c r="P1454" s="237" t="str">
        <f t="shared" si="12"/>
        <v>NO RX</v>
      </c>
      <c r="Q1454" s="237" t="b">
        <v>0</v>
      </c>
      <c r="R1454" s="237" t="str">
        <f t="shared" si="37"/>
        <v>LOW</v>
      </c>
      <c r="S1454" s="238"/>
      <c r="T1454" s="243">
        <f t="shared" si="39"/>
        <v>44531</v>
      </c>
      <c r="U1454" s="237" t="str">
        <f t="shared" si="43"/>
        <v>DUE COMM</v>
      </c>
      <c r="V1454" s="237" t="str">
        <f t="shared" si="16"/>
        <v> </v>
      </c>
      <c r="W1454" s="83"/>
      <c r="X1454" s="83"/>
      <c r="Y1454" s="83"/>
      <c r="Z1454" s="83"/>
      <c r="AA1454" s="83"/>
      <c r="AB1454" s="83"/>
      <c r="AC1454" s="83"/>
      <c r="AD1454" s="83"/>
      <c r="AE1454" s="83"/>
    </row>
    <row r="1455">
      <c r="A1455" s="233">
        <v>14899.0</v>
      </c>
      <c r="B1455" s="239" t="s">
        <v>7552</v>
      </c>
      <c r="C1455" s="230" t="b">
        <v>0</v>
      </c>
      <c r="D1455" s="235" t="s">
        <v>7552</v>
      </c>
      <c r="E1455" s="236" t="str">
        <f t="shared" si="1"/>
        <v>#VALUE!</v>
      </c>
      <c r="F1455" s="236" t="str">
        <f t="shared" si="2"/>
        <v>#VALUE!</v>
      </c>
      <c r="G1455" s="236" t="str">
        <f t="shared" si="3"/>
        <v>#VALUE!</v>
      </c>
      <c r="H1455" s="236" t="str">
        <f t="shared" si="4"/>
        <v>#VALUE!</v>
      </c>
      <c r="I1455" s="236" t="str">
        <f t="shared" si="5"/>
        <v>#VALUE!</v>
      </c>
      <c r="J1455" s="236" t="str">
        <f t="shared" si="6"/>
        <v>#VALUE!</v>
      </c>
      <c r="K1455" s="236" t="str">
        <f t="shared" si="7"/>
        <v>#VALUE!</v>
      </c>
      <c r="L1455" s="236" t="str">
        <f t="shared" si="8"/>
        <v>#VALUE!</v>
      </c>
      <c r="M1455" s="236" t="str">
        <f t="shared" si="9"/>
        <v>#VALUE!</v>
      </c>
      <c r="N1455" s="236" t="str">
        <f t="shared" si="10"/>
        <v>#VALUE!</v>
      </c>
      <c r="O1455" s="236" t="str">
        <f t="shared" si="11"/>
        <v>#VALUE!</v>
      </c>
      <c r="P1455" s="237" t="str">
        <f t="shared" si="12"/>
        <v>NO RX</v>
      </c>
      <c r="Q1455" s="237" t="b">
        <v>0</v>
      </c>
      <c r="R1455" s="237" t="str">
        <f t="shared" si="37"/>
        <v>LOW</v>
      </c>
      <c r="S1455" s="238"/>
      <c r="T1455" s="238" t="str">
        <f t="shared" si="39"/>
        <v>  -  </v>
      </c>
      <c r="U1455" s="237" t="str">
        <f t="shared" si="43"/>
        <v>DUE COMM</v>
      </c>
      <c r="V1455" s="237" t="str">
        <f t="shared" si="16"/>
        <v> </v>
      </c>
      <c r="W1455" s="83"/>
      <c r="X1455" s="83"/>
      <c r="Y1455" s="83"/>
      <c r="Z1455" s="83"/>
      <c r="AA1455" s="83"/>
      <c r="AB1455" s="83"/>
      <c r="AC1455" s="83"/>
      <c r="AD1455" s="83"/>
      <c r="AE1455" s="83"/>
    </row>
    <row r="1456">
      <c r="A1456" s="233">
        <v>14900.0</v>
      </c>
      <c r="B1456" s="234" t="s">
        <v>7570</v>
      </c>
      <c r="C1456" s="230" t="b">
        <v>1</v>
      </c>
      <c r="D1456" s="243">
        <v>44531.0</v>
      </c>
      <c r="E1456" s="236" t="str">
        <f t="shared" si="1"/>
        <v>#VALUE!</v>
      </c>
      <c r="F1456" s="236" t="str">
        <f t="shared" si="2"/>
        <v>#VALUE!</v>
      </c>
      <c r="G1456" s="236" t="str">
        <f t="shared" si="3"/>
        <v>#VALUE!</v>
      </c>
      <c r="H1456" s="236" t="str">
        <f t="shared" si="4"/>
        <v>#VALUE!</v>
      </c>
      <c r="I1456" s="236" t="str">
        <f t="shared" si="5"/>
        <v>#VALUE!</v>
      </c>
      <c r="J1456" s="236" t="str">
        <f t="shared" si="6"/>
        <v>#VALUE!</v>
      </c>
      <c r="K1456" s="236" t="str">
        <f t="shared" si="7"/>
        <v>#VALUE!</v>
      </c>
      <c r="L1456" s="236" t="str">
        <f t="shared" si="8"/>
        <v>#VALUE!</v>
      </c>
      <c r="M1456" s="236" t="str">
        <f t="shared" si="9"/>
        <v>#VALUE!</v>
      </c>
      <c r="N1456" s="236" t="str">
        <f t="shared" si="10"/>
        <v>#VALUE!</v>
      </c>
      <c r="O1456" s="236" t="str">
        <f t="shared" si="11"/>
        <v>#VALUE!</v>
      </c>
      <c r="P1456" s="237" t="str">
        <f t="shared" si="12"/>
        <v>NO RX</v>
      </c>
      <c r="Q1456" s="237" t="b">
        <v>1</v>
      </c>
      <c r="R1456" s="237" t="str">
        <f t="shared" si="37"/>
        <v>HIGH</v>
      </c>
      <c r="S1456" s="238">
        <v>44305.0</v>
      </c>
      <c r="T1456" s="243">
        <f t="shared" si="39"/>
        <v>44531</v>
      </c>
      <c r="U1456" s="237" t="str">
        <f t="shared" si="43"/>
        <v> </v>
      </c>
      <c r="V1456" s="237" t="str">
        <f t="shared" si="16"/>
        <v> </v>
      </c>
      <c r="W1456" s="83"/>
      <c r="X1456" s="83"/>
      <c r="Y1456" s="83"/>
      <c r="Z1456" s="83"/>
      <c r="AA1456" s="83"/>
      <c r="AB1456" s="83"/>
      <c r="AC1456" s="83"/>
      <c r="AD1456" s="83"/>
      <c r="AE1456" s="83"/>
    </row>
    <row r="1457">
      <c r="A1457" s="233">
        <v>14901.0</v>
      </c>
      <c r="B1457" s="239" t="s">
        <v>7594</v>
      </c>
      <c r="C1457" s="231" t="b">
        <v>1</v>
      </c>
      <c r="D1457" s="235">
        <v>44614.0</v>
      </c>
      <c r="E1457" s="236" t="str">
        <f t="shared" si="1"/>
        <v>OPI RX</v>
      </c>
      <c r="F1457" s="236" t="str">
        <f t="shared" si="2"/>
        <v>#VALUE!</v>
      </c>
      <c r="G1457" s="236" t="str">
        <f t="shared" si="3"/>
        <v>#VALUE!</v>
      </c>
      <c r="H1457" s="236" t="str">
        <f t="shared" si="4"/>
        <v>#VALUE!</v>
      </c>
      <c r="I1457" s="236" t="str">
        <f t="shared" si="5"/>
        <v>#VALUE!</v>
      </c>
      <c r="J1457" s="236" t="str">
        <f t="shared" si="6"/>
        <v>#VALUE!</v>
      </c>
      <c r="K1457" s="236" t="str">
        <f t="shared" si="7"/>
        <v>#VALUE!</v>
      </c>
      <c r="L1457" s="236" t="str">
        <f t="shared" si="8"/>
        <v>#VALUE!</v>
      </c>
      <c r="M1457" s="236" t="str">
        <f t="shared" si="9"/>
        <v>#VALUE!</v>
      </c>
      <c r="N1457" s="236" t="str">
        <f t="shared" si="10"/>
        <v>#VALUE!</v>
      </c>
      <c r="O1457" s="236" t="str">
        <f t="shared" si="11"/>
        <v>#VALUE!</v>
      </c>
      <c r="P1457" s="237" t="str">
        <f t="shared" si="12"/>
        <v>OPIOIDS</v>
      </c>
      <c r="Q1457" s="234" t="b">
        <v>0</v>
      </c>
      <c r="R1457" s="237" t="str">
        <f t="shared" si="37"/>
        <v>LOW</v>
      </c>
      <c r="S1457" s="238">
        <v>44292.0</v>
      </c>
      <c r="T1457" s="243">
        <f t="shared" si="39"/>
        <v>44614</v>
      </c>
      <c r="U1457" s="237" t="str">
        <f t="shared" si="43"/>
        <v> </v>
      </c>
      <c r="V1457" s="237" t="str">
        <f t="shared" si="16"/>
        <v> </v>
      </c>
      <c r="W1457" s="83"/>
      <c r="X1457" s="83"/>
      <c r="Y1457" s="83"/>
      <c r="Z1457" s="83"/>
      <c r="AA1457" s="83"/>
      <c r="AB1457" s="83"/>
      <c r="AC1457" s="83"/>
      <c r="AD1457" s="83"/>
      <c r="AE1457" s="83"/>
    </row>
    <row r="1458">
      <c r="A1458" s="233">
        <v>14903.0</v>
      </c>
      <c r="B1458" s="234" t="s">
        <v>7730</v>
      </c>
      <c r="C1458" s="231" t="b">
        <v>0</v>
      </c>
      <c r="D1458" s="235" t="s">
        <v>7552</v>
      </c>
      <c r="E1458" s="236" t="str">
        <f t="shared" si="1"/>
        <v>#VALUE!</v>
      </c>
      <c r="F1458" s="236" t="str">
        <f t="shared" si="2"/>
        <v>#VALUE!</v>
      </c>
      <c r="G1458" s="236" t="str">
        <f t="shared" si="3"/>
        <v>#VALUE!</v>
      </c>
      <c r="H1458" s="236" t="str">
        <f t="shared" si="4"/>
        <v>#VALUE!</v>
      </c>
      <c r="I1458" s="236" t="str">
        <f t="shared" si="5"/>
        <v>#VALUE!</v>
      </c>
      <c r="J1458" s="236" t="str">
        <f t="shared" si="6"/>
        <v>#VALUE!</v>
      </c>
      <c r="K1458" s="236" t="str">
        <f t="shared" si="7"/>
        <v>#VALUE!</v>
      </c>
      <c r="L1458" s="236" t="str">
        <f t="shared" si="8"/>
        <v>#VALUE!</v>
      </c>
      <c r="M1458" s="236" t="str">
        <f t="shared" si="9"/>
        <v>#VALUE!</v>
      </c>
      <c r="N1458" s="236" t="str">
        <f t="shared" si="10"/>
        <v>#VALUE!</v>
      </c>
      <c r="O1458" s="236" t="str">
        <f t="shared" si="11"/>
        <v>#VALUE!</v>
      </c>
      <c r="P1458" s="237" t="str">
        <f t="shared" si="12"/>
        <v>NO RX</v>
      </c>
      <c r="Q1458" s="237" t="b">
        <v>0</v>
      </c>
      <c r="R1458" s="237" t="str">
        <f t="shared" si="37"/>
        <v>LOW</v>
      </c>
      <c r="S1458" s="238"/>
      <c r="T1458" s="238" t="str">
        <f t="shared" si="39"/>
        <v>  -  </v>
      </c>
      <c r="U1458" s="237" t="str">
        <f t="shared" si="43"/>
        <v>DUE COMM</v>
      </c>
      <c r="V1458" s="237" t="str">
        <f t="shared" si="16"/>
        <v> </v>
      </c>
      <c r="W1458" s="83"/>
      <c r="X1458" s="83"/>
      <c r="Y1458" s="83"/>
      <c r="Z1458" s="83"/>
      <c r="AA1458" s="83"/>
      <c r="AB1458" s="83"/>
      <c r="AC1458" s="83"/>
      <c r="AD1458" s="83"/>
      <c r="AE1458" s="83"/>
    </row>
    <row r="1459">
      <c r="A1459" s="233">
        <v>14904.0</v>
      </c>
      <c r="B1459" s="239" t="s">
        <v>7552</v>
      </c>
      <c r="C1459" s="231" t="b">
        <v>1</v>
      </c>
      <c r="D1459" s="243">
        <v>44467.0</v>
      </c>
      <c r="E1459" s="236" t="str">
        <f t="shared" si="1"/>
        <v>#VALUE!</v>
      </c>
      <c r="F1459" s="236" t="str">
        <f t="shared" si="2"/>
        <v>#VALUE!</v>
      </c>
      <c r="G1459" s="236" t="str">
        <f t="shared" si="3"/>
        <v>#VALUE!</v>
      </c>
      <c r="H1459" s="236" t="str">
        <f t="shared" si="4"/>
        <v>#VALUE!</v>
      </c>
      <c r="I1459" s="236" t="str">
        <f t="shared" si="5"/>
        <v>#VALUE!</v>
      </c>
      <c r="J1459" s="236" t="str">
        <f t="shared" si="6"/>
        <v>#VALUE!</v>
      </c>
      <c r="K1459" s="236" t="str">
        <f t="shared" si="7"/>
        <v>#VALUE!</v>
      </c>
      <c r="L1459" s="236" t="str">
        <f t="shared" si="8"/>
        <v>#VALUE!</v>
      </c>
      <c r="M1459" s="236" t="str">
        <f t="shared" si="9"/>
        <v>#VALUE!</v>
      </c>
      <c r="N1459" s="236" t="str">
        <f t="shared" si="10"/>
        <v>#VALUE!</v>
      </c>
      <c r="O1459" s="236" t="str">
        <f t="shared" si="11"/>
        <v>#VALUE!</v>
      </c>
      <c r="P1459" s="237" t="str">
        <f t="shared" si="12"/>
        <v>NO RX</v>
      </c>
      <c r="Q1459" s="237" t="b">
        <v>1</v>
      </c>
      <c r="R1459" s="237" t="str">
        <f t="shared" si="37"/>
        <v>HIGH</v>
      </c>
      <c r="S1459" s="238">
        <v>44319.0</v>
      </c>
      <c r="T1459" s="243">
        <f t="shared" si="39"/>
        <v>44467</v>
      </c>
      <c r="U1459" s="237" t="str">
        <f t="shared" si="43"/>
        <v> </v>
      </c>
      <c r="V1459" s="237" t="str">
        <f t="shared" si="16"/>
        <v> </v>
      </c>
      <c r="W1459" s="83"/>
      <c r="X1459" s="83"/>
      <c r="Y1459" s="83"/>
      <c r="Z1459" s="83"/>
      <c r="AA1459" s="83"/>
      <c r="AB1459" s="83"/>
      <c r="AC1459" s="83"/>
      <c r="AD1459" s="83"/>
      <c r="AE1459" s="83"/>
    </row>
    <row r="1460">
      <c r="A1460" s="233">
        <v>14907.0</v>
      </c>
      <c r="B1460" s="234" t="s">
        <v>7576</v>
      </c>
      <c r="C1460" s="231" t="b">
        <v>1</v>
      </c>
      <c r="D1460" s="243">
        <v>44496.0</v>
      </c>
      <c r="E1460" s="236" t="str">
        <f t="shared" si="1"/>
        <v>#VALUE!</v>
      </c>
      <c r="F1460" s="236" t="str">
        <f t="shared" si="2"/>
        <v>#VALUE!</v>
      </c>
      <c r="G1460" s="236" t="str">
        <f t="shared" si="3"/>
        <v>#VALUE!</v>
      </c>
      <c r="H1460" s="236" t="str">
        <f t="shared" si="4"/>
        <v>#VALUE!</v>
      </c>
      <c r="I1460" s="236" t="str">
        <f t="shared" si="5"/>
        <v>#VALUE!</v>
      </c>
      <c r="J1460" s="236" t="str">
        <f t="shared" si="6"/>
        <v>#VALUE!</v>
      </c>
      <c r="K1460" s="236" t="str">
        <f t="shared" si="7"/>
        <v>#VALUE!</v>
      </c>
      <c r="L1460" s="236" t="str">
        <f t="shared" si="8"/>
        <v>#VALUE!</v>
      </c>
      <c r="M1460" s="236" t="str">
        <f t="shared" si="9"/>
        <v>#VALUE!</v>
      </c>
      <c r="N1460" s="236" t="str">
        <f t="shared" si="10"/>
        <v>#VALUE!</v>
      </c>
      <c r="O1460" s="236" t="str">
        <f t="shared" si="11"/>
        <v>#VALUE!</v>
      </c>
      <c r="P1460" s="237" t="str">
        <f t="shared" si="12"/>
        <v>NO RX</v>
      </c>
      <c r="Q1460" s="237" t="b">
        <v>1</v>
      </c>
      <c r="R1460" s="237" t="str">
        <f t="shared" si="37"/>
        <v>HIGH</v>
      </c>
      <c r="S1460" s="238">
        <v>44352.0</v>
      </c>
      <c r="T1460" s="243">
        <f t="shared" si="39"/>
        <v>44496</v>
      </c>
      <c r="U1460" s="237" t="str">
        <f t="shared" si="43"/>
        <v> </v>
      </c>
      <c r="V1460" s="237" t="str">
        <f t="shared" si="16"/>
        <v> </v>
      </c>
      <c r="W1460" s="83"/>
      <c r="X1460" s="83"/>
      <c r="Y1460" s="83"/>
      <c r="Z1460" s="83"/>
      <c r="AA1460" s="83"/>
      <c r="AB1460" s="83"/>
      <c r="AC1460" s="83"/>
      <c r="AD1460" s="83"/>
      <c r="AE1460" s="83"/>
    </row>
    <row r="1461">
      <c r="A1461" s="233">
        <v>14909.0</v>
      </c>
      <c r="B1461" s="234" t="s">
        <v>7557</v>
      </c>
      <c r="C1461" s="230" t="b">
        <v>1</v>
      </c>
      <c r="D1461" s="243">
        <v>44565.0</v>
      </c>
      <c r="E1461" s="236" t="str">
        <f t="shared" si="1"/>
        <v>#VALUE!</v>
      </c>
      <c r="F1461" s="236" t="str">
        <f t="shared" si="2"/>
        <v>#VALUE!</v>
      </c>
      <c r="G1461" s="236" t="str">
        <f t="shared" si="3"/>
        <v>OPI RX</v>
      </c>
      <c r="H1461" s="236" t="str">
        <f t="shared" si="4"/>
        <v>#VALUE!</v>
      </c>
      <c r="I1461" s="236" t="str">
        <f t="shared" si="5"/>
        <v>#VALUE!</v>
      </c>
      <c r="J1461" s="236" t="str">
        <f t="shared" si="6"/>
        <v>#VALUE!</v>
      </c>
      <c r="K1461" s="236" t="str">
        <f t="shared" si="7"/>
        <v>#VALUE!</v>
      </c>
      <c r="L1461" s="236" t="str">
        <f t="shared" si="8"/>
        <v>#VALUE!</v>
      </c>
      <c r="M1461" s="236" t="str">
        <f t="shared" si="9"/>
        <v>#VALUE!</v>
      </c>
      <c r="N1461" s="236" t="str">
        <f t="shared" si="10"/>
        <v>#VALUE!</v>
      </c>
      <c r="O1461" s="236" t="str">
        <f t="shared" si="11"/>
        <v>#VALUE!</v>
      </c>
      <c r="P1461" s="237" t="str">
        <f t="shared" si="12"/>
        <v>OPIOIDS</v>
      </c>
      <c r="Q1461" s="234" t="b">
        <v>0</v>
      </c>
      <c r="R1461" s="237" t="str">
        <f t="shared" si="37"/>
        <v>LOW</v>
      </c>
      <c r="S1461" s="249">
        <v>44319.0</v>
      </c>
      <c r="T1461" s="243">
        <f t="shared" si="39"/>
        <v>44565</v>
      </c>
      <c r="U1461" s="237" t="str">
        <f t="shared" si="43"/>
        <v> </v>
      </c>
      <c r="V1461" s="237" t="str">
        <f t="shared" si="16"/>
        <v> </v>
      </c>
      <c r="W1461" s="83"/>
      <c r="X1461" s="83"/>
      <c r="Y1461" s="83"/>
      <c r="Z1461" s="83"/>
      <c r="AA1461" s="83"/>
      <c r="AB1461" s="83"/>
      <c r="AC1461" s="83"/>
      <c r="AD1461" s="83"/>
      <c r="AE1461" s="83"/>
    </row>
    <row r="1462">
      <c r="A1462" s="233">
        <v>14910.0</v>
      </c>
      <c r="B1462" s="239" t="s">
        <v>7552</v>
      </c>
      <c r="C1462" s="230" t="b">
        <v>1</v>
      </c>
      <c r="D1462" s="243">
        <v>44428.0</v>
      </c>
      <c r="E1462" s="236" t="str">
        <f t="shared" si="1"/>
        <v>#VALUE!</v>
      </c>
      <c r="F1462" s="236" t="str">
        <f t="shared" si="2"/>
        <v>#VALUE!</v>
      </c>
      <c r="G1462" s="236" t="str">
        <f t="shared" si="3"/>
        <v>#VALUE!</v>
      </c>
      <c r="H1462" s="236" t="str">
        <f t="shared" si="4"/>
        <v>#VALUE!</v>
      </c>
      <c r="I1462" s="236" t="str">
        <f t="shared" si="5"/>
        <v>#VALUE!</v>
      </c>
      <c r="J1462" s="236" t="str">
        <f t="shared" si="6"/>
        <v>#VALUE!</v>
      </c>
      <c r="K1462" s="236" t="str">
        <f t="shared" si="7"/>
        <v>#VALUE!</v>
      </c>
      <c r="L1462" s="236" t="str">
        <f t="shared" si="8"/>
        <v>#VALUE!</v>
      </c>
      <c r="M1462" s="236" t="str">
        <f t="shared" si="9"/>
        <v>#VALUE!</v>
      </c>
      <c r="N1462" s="236" t="str">
        <f t="shared" si="10"/>
        <v>#VALUE!</v>
      </c>
      <c r="O1462" s="236" t="str">
        <f t="shared" si="11"/>
        <v>#VALUE!</v>
      </c>
      <c r="P1462" s="237" t="str">
        <f t="shared" si="12"/>
        <v>NO RX</v>
      </c>
      <c r="Q1462" s="237" t="b">
        <v>0</v>
      </c>
      <c r="R1462" s="237" t="str">
        <f t="shared" si="37"/>
        <v>LOW</v>
      </c>
      <c r="S1462" s="238"/>
      <c r="T1462" s="243">
        <f t="shared" si="39"/>
        <v>44428</v>
      </c>
      <c r="U1462" s="237" t="str">
        <f t="shared" si="43"/>
        <v>DUE COMM</v>
      </c>
      <c r="V1462" s="237" t="str">
        <f t="shared" si="16"/>
        <v> </v>
      </c>
      <c r="W1462" s="83"/>
      <c r="X1462" s="83"/>
      <c r="Y1462" s="83"/>
      <c r="Z1462" s="83"/>
      <c r="AA1462" s="83"/>
      <c r="AB1462" s="83"/>
      <c r="AC1462" s="83"/>
      <c r="AD1462" s="83"/>
      <c r="AE1462" s="83"/>
    </row>
    <row r="1463">
      <c r="A1463" s="233">
        <v>14913.0</v>
      </c>
      <c r="B1463" s="239" t="s">
        <v>7552</v>
      </c>
      <c r="C1463" s="231" t="b">
        <v>0</v>
      </c>
      <c r="D1463" s="235" t="s">
        <v>7552</v>
      </c>
      <c r="E1463" s="236" t="str">
        <f t="shared" si="1"/>
        <v>#VALUE!</v>
      </c>
      <c r="F1463" s="236" t="str">
        <f t="shared" si="2"/>
        <v>#VALUE!</v>
      </c>
      <c r="G1463" s="236" t="str">
        <f t="shared" si="3"/>
        <v>#VALUE!</v>
      </c>
      <c r="H1463" s="236" t="str">
        <f t="shared" si="4"/>
        <v>#VALUE!</v>
      </c>
      <c r="I1463" s="236" t="str">
        <f t="shared" si="5"/>
        <v>#VALUE!</v>
      </c>
      <c r="J1463" s="236" t="str">
        <f t="shared" si="6"/>
        <v>#VALUE!</v>
      </c>
      <c r="K1463" s="236" t="str">
        <f t="shared" si="7"/>
        <v>#VALUE!</v>
      </c>
      <c r="L1463" s="236" t="str">
        <f t="shared" si="8"/>
        <v>#VALUE!</v>
      </c>
      <c r="M1463" s="236" t="str">
        <f t="shared" si="9"/>
        <v>#VALUE!</v>
      </c>
      <c r="N1463" s="236" t="str">
        <f t="shared" si="10"/>
        <v>#VALUE!</v>
      </c>
      <c r="O1463" s="236" t="str">
        <f t="shared" si="11"/>
        <v>#VALUE!</v>
      </c>
      <c r="P1463" s="237" t="str">
        <f t="shared" si="12"/>
        <v>NO RX</v>
      </c>
      <c r="Q1463" s="234" t="b">
        <v>0</v>
      </c>
      <c r="R1463" s="237" t="str">
        <f t="shared" si="37"/>
        <v>LOW</v>
      </c>
      <c r="S1463" s="238"/>
      <c r="T1463" s="238" t="str">
        <f t="shared" si="39"/>
        <v>  -  </v>
      </c>
      <c r="U1463" s="237" t="str">
        <f t="shared" si="43"/>
        <v>DUE COMM</v>
      </c>
      <c r="V1463" s="237" t="str">
        <f t="shared" si="16"/>
        <v> </v>
      </c>
      <c r="W1463" s="83"/>
      <c r="X1463" s="83"/>
      <c r="Y1463" s="83"/>
      <c r="Z1463" s="83"/>
      <c r="AA1463" s="83"/>
      <c r="AB1463" s="83"/>
      <c r="AC1463" s="83"/>
      <c r="AD1463" s="83"/>
      <c r="AE1463" s="83"/>
    </row>
    <row r="1464">
      <c r="A1464" s="233">
        <v>14914.0</v>
      </c>
      <c r="B1464" s="234" t="s">
        <v>8033</v>
      </c>
      <c r="C1464" s="230" t="b">
        <v>0</v>
      </c>
      <c r="D1464" s="235" t="s">
        <v>7552</v>
      </c>
      <c r="E1464" s="236" t="str">
        <f t="shared" si="1"/>
        <v>#VALUE!</v>
      </c>
      <c r="F1464" s="236" t="str">
        <f t="shared" si="2"/>
        <v>OPI RX</v>
      </c>
      <c r="G1464" s="236" t="str">
        <f t="shared" si="3"/>
        <v>#VALUE!</v>
      </c>
      <c r="H1464" s="236" t="str">
        <f t="shared" si="4"/>
        <v>#VALUE!</v>
      </c>
      <c r="I1464" s="236" t="str">
        <f t="shared" si="5"/>
        <v>#VALUE!</v>
      </c>
      <c r="J1464" s="236" t="str">
        <f t="shared" si="6"/>
        <v>#VALUE!</v>
      </c>
      <c r="K1464" s="236" t="str">
        <f t="shared" si="7"/>
        <v>#VALUE!</v>
      </c>
      <c r="L1464" s="236" t="str">
        <f t="shared" si="8"/>
        <v>#VALUE!</v>
      </c>
      <c r="M1464" s="236" t="str">
        <f t="shared" si="9"/>
        <v>OPI RX</v>
      </c>
      <c r="N1464" s="236" t="str">
        <f t="shared" si="10"/>
        <v>#VALUE!</v>
      </c>
      <c r="O1464" s="236" t="str">
        <f t="shared" si="11"/>
        <v>#VALUE!</v>
      </c>
      <c r="P1464" s="237" t="str">
        <f t="shared" si="12"/>
        <v>OPIOIDS</v>
      </c>
      <c r="Q1464" s="237" t="b">
        <v>0</v>
      </c>
      <c r="R1464" s="237" t="str">
        <f t="shared" si="37"/>
        <v>LOW</v>
      </c>
      <c r="S1464" s="238"/>
      <c r="T1464" s="238" t="str">
        <f t="shared" si="39"/>
        <v>  -  </v>
      </c>
      <c r="U1464" s="237" t="str">
        <f t="shared" si="43"/>
        <v>DUE COMM</v>
      </c>
      <c r="V1464" s="237" t="str">
        <f t="shared" si="16"/>
        <v> </v>
      </c>
      <c r="W1464" s="83"/>
      <c r="X1464" s="83"/>
      <c r="Y1464" s="83"/>
      <c r="Z1464" s="83"/>
      <c r="AA1464" s="83"/>
      <c r="AB1464" s="83"/>
      <c r="AC1464" s="83"/>
      <c r="AD1464" s="83"/>
      <c r="AE1464" s="83"/>
    </row>
    <row r="1465">
      <c r="A1465" s="233">
        <v>14916.0</v>
      </c>
      <c r="B1465" s="234" t="s">
        <v>7598</v>
      </c>
      <c r="C1465" s="230" t="b">
        <v>1</v>
      </c>
      <c r="D1465" s="243">
        <v>44531.0</v>
      </c>
      <c r="E1465" s="236" t="str">
        <f t="shared" si="1"/>
        <v>#VALUE!</v>
      </c>
      <c r="F1465" s="236" t="str">
        <f t="shared" si="2"/>
        <v>#VALUE!</v>
      </c>
      <c r="G1465" s="236" t="str">
        <f t="shared" si="3"/>
        <v>OPI RX</v>
      </c>
      <c r="H1465" s="236" t="str">
        <f t="shared" si="4"/>
        <v>#VALUE!</v>
      </c>
      <c r="I1465" s="236" t="str">
        <f t="shared" si="5"/>
        <v>#VALUE!</v>
      </c>
      <c r="J1465" s="236" t="str">
        <f t="shared" si="6"/>
        <v>#VALUE!</v>
      </c>
      <c r="K1465" s="236" t="str">
        <f t="shared" si="7"/>
        <v>#VALUE!</v>
      </c>
      <c r="L1465" s="236" t="str">
        <f t="shared" si="8"/>
        <v>#VALUE!</v>
      </c>
      <c r="M1465" s="236" t="str">
        <f t="shared" si="9"/>
        <v>#VALUE!</v>
      </c>
      <c r="N1465" s="236" t="str">
        <f t="shared" si="10"/>
        <v>#VALUE!</v>
      </c>
      <c r="O1465" s="236" t="str">
        <f t="shared" si="11"/>
        <v>#VALUE!</v>
      </c>
      <c r="P1465" s="237" t="str">
        <f t="shared" si="12"/>
        <v>OPIOIDS</v>
      </c>
      <c r="Q1465" s="234" t="b">
        <v>0</v>
      </c>
      <c r="R1465" s="237" t="str">
        <f t="shared" si="37"/>
        <v>LOW</v>
      </c>
      <c r="S1465" s="238">
        <v>44319.0</v>
      </c>
      <c r="T1465" s="243">
        <f t="shared" si="39"/>
        <v>44531</v>
      </c>
      <c r="U1465" s="237" t="str">
        <f t="shared" si="43"/>
        <v> </v>
      </c>
      <c r="V1465" s="237" t="str">
        <f t="shared" si="16"/>
        <v> </v>
      </c>
      <c r="W1465" s="83"/>
      <c r="X1465" s="83"/>
      <c r="Y1465" s="83"/>
      <c r="Z1465" s="83"/>
      <c r="AA1465" s="83"/>
      <c r="AB1465" s="83"/>
      <c r="AC1465" s="83"/>
      <c r="AD1465" s="83"/>
      <c r="AE1465" s="83"/>
    </row>
    <row r="1466">
      <c r="A1466" s="233">
        <v>14923.0</v>
      </c>
      <c r="B1466" s="234" t="s">
        <v>8034</v>
      </c>
      <c r="C1466" s="230" t="b">
        <v>0</v>
      </c>
      <c r="D1466" s="235" t="s">
        <v>7552</v>
      </c>
      <c r="E1466" s="236" t="str">
        <f t="shared" si="1"/>
        <v>#VALUE!</v>
      </c>
      <c r="F1466" s="236" t="str">
        <f t="shared" si="2"/>
        <v>#VALUE!</v>
      </c>
      <c r="G1466" s="236" t="str">
        <f t="shared" si="3"/>
        <v>#VALUE!</v>
      </c>
      <c r="H1466" s="236" t="str">
        <f t="shared" si="4"/>
        <v>#VALUE!</v>
      </c>
      <c r="I1466" s="236" t="str">
        <f t="shared" si="5"/>
        <v>#VALUE!</v>
      </c>
      <c r="J1466" s="236" t="str">
        <f t="shared" si="6"/>
        <v>#VALUE!</v>
      </c>
      <c r="K1466" s="236" t="str">
        <f t="shared" si="7"/>
        <v>#VALUE!</v>
      </c>
      <c r="L1466" s="236" t="str">
        <f t="shared" si="8"/>
        <v>#VALUE!</v>
      </c>
      <c r="M1466" s="236" t="str">
        <f t="shared" si="9"/>
        <v>#VALUE!</v>
      </c>
      <c r="N1466" s="236" t="str">
        <f t="shared" si="10"/>
        <v>#VALUE!</v>
      </c>
      <c r="O1466" s="236" t="str">
        <f t="shared" si="11"/>
        <v>OPI RX</v>
      </c>
      <c r="P1466" s="237" t="str">
        <f t="shared" si="12"/>
        <v>OPIOIDS</v>
      </c>
      <c r="Q1466" s="237" t="b">
        <v>0</v>
      </c>
      <c r="R1466" s="237" t="str">
        <f t="shared" si="37"/>
        <v>LOW</v>
      </c>
      <c r="S1466" s="238"/>
      <c r="T1466" s="238" t="str">
        <f t="shared" si="39"/>
        <v>  -  </v>
      </c>
      <c r="U1466" s="237" t="str">
        <f t="shared" si="43"/>
        <v>DUE COMM</v>
      </c>
      <c r="V1466" s="237" t="str">
        <f t="shared" si="16"/>
        <v> </v>
      </c>
      <c r="W1466" s="83"/>
      <c r="X1466" s="83"/>
      <c r="Y1466" s="83"/>
      <c r="Z1466" s="83"/>
      <c r="AA1466" s="83"/>
      <c r="AB1466" s="83"/>
      <c r="AC1466" s="83"/>
      <c r="AD1466" s="83"/>
      <c r="AE1466" s="83"/>
    </row>
    <row r="1467">
      <c r="A1467" s="233">
        <v>14924.0</v>
      </c>
      <c r="B1467" s="234" t="s">
        <v>7570</v>
      </c>
      <c r="C1467" s="251" t="b">
        <v>1</v>
      </c>
      <c r="D1467" s="235">
        <v>44601.0</v>
      </c>
      <c r="E1467" s="236" t="str">
        <f t="shared" si="1"/>
        <v>#VALUE!</v>
      </c>
      <c r="F1467" s="236" t="str">
        <f t="shared" si="2"/>
        <v>#VALUE!</v>
      </c>
      <c r="G1467" s="236" t="str">
        <f t="shared" si="3"/>
        <v>#VALUE!</v>
      </c>
      <c r="H1467" s="236" t="str">
        <f t="shared" si="4"/>
        <v>#VALUE!</v>
      </c>
      <c r="I1467" s="236" t="str">
        <f t="shared" si="5"/>
        <v>#VALUE!</v>
      </c>
      <c r="J1467" s="236" t="str">
        <f t="shared" si="6"/>
        <v>#VALUE!</v>
      </c>
      <c r="K1467" s="236" t="str">
        <f t="shared" si="7"/>
        <v>#VALUE!</v>
      </c>
      <c r="L1467" s="236" t="str">
        <f t="shared" si="8"/>
        <v>#VALUE!</v>
      </c>
      <c r="M1467" s="236" t="str">
        <f t="shared" si="9"/>
        <v>#VALUE!</v>
      </c>
      <c r="N1467" s="236" t="str">
        <f t="shared" si="10"/>
        <v>#VALUE!</v>
      </c>
      <c r="O1467" s="236" t="str">
        <f t="shared" si="11"/>
        <v>#VALUE!</v>
      </c>
      <c r="P1467" s="237" t="str">
        <f t="shared" si="12"/>
        <v>NO RX</v>
      </c>
      <c r="Q1467" s="237" t="b">
        <v>0</v>
      </c>
      <c r="R1467" s="237" t="str">
        <f t="shared" si="37"/>
        <v>LOW</v>
      </c>
      <c r="S1467" s="238"/>
      <c r="T1467" s="238">
        <f t="shared" si="39"/>
        <v>44601</v>
      </c>
      <c r="U1467" s="237" t="str">
        <f t="shared" si="43"/>
        <v>DUE COMM</v>
      </c>
      <c r="V1467" s="237" t="str">
        <f t="shared" si="16"/>
        <v> </v>
      </c>
      <c r="W1467" s="83"/>
      <c r="X1467" s="83"/>
      <c r="Y1467" s="83"/>
      <c r="Z1467" s="83"/>
      <c r="AA1467" s="83"/>
      <c r="AB1467" s="83"/>
      <c r="AC1467" s="83"/>
      <c r="AD1467" s="83"/>
      <c r="AE1467" s="83"/>
    </row>
    <row r="1468">
      <c r="A1468" s="233">
        <v>14925.0</v>
      </c>
      <c r="B1468" s="239" t="s">
        <v>7574</v>
      </c>
      <c r="C1468" s="231" t="b">
        <v>1</v>
      </c>
      <c r="D1468" s="235">
        <v>44593.0</v>
      </c>
      <c r="E1468" s="236" t="str">
        <f t="shared" si="1"/>
        <v>OPI RX</v>
      </c>
      <c r="F1468" s="236" t="str">
        <f t="shared" si="2"/>
        <v>#VALUE!</v>
      </c>
      <c r="G1468" s="236" t="str">
        <f t="shared" si="3"/>
        <v>#VALUE!</v>
      </c>
      <c r="H1468" s="236" t="str">
        <f t="shared" si="4"/>
        <v>#VALUE!</v>
      </c>
      <c r="I1468" s="236" t="str">
        <f t="shared" si="5"/>
        <v>#VALUE!</v>
      </c>
      <c r="J1468" s="236" t="str">
        <f t="shared" si="6"/>
        <v>#VALUE!</v>
      </c>
      <c r="K1468" s="236" t="str">
        <f t="shared" si="7"/>
        <v>#VALUE!</v>
      </c>
      <c r="L1468" s="236" t="str">
        <f t="shared" si="8"/>
        <v>#VALUE!</v>
      </c>
      <c r="M1468" s="236" t="str">
        <f t="shared" si="9"/>
        <v>#VALUE!</v>
      </c>
      <c r="N1468" s="236" t="str">
        <f t="shared" si="10"/>
        <v>#VALUE!</v>
      </c>
      <c r="O1468" s="236" t="str">
        <f t="shared" si="11"/>
        <v>#VALUE!</v>
      </c>
      <c r="P1468" s="237" t="str">
        <f t="shared" si="12"/>
        <v>OPIOIDS</v>
      </c>
      <c r="Q1468" s="237" t="b">
        <v>0</v>
      </c>
      <c r="R1468" s="237" t="str">
        <f t="shared" si="37"/>
        <v>LOW</v>
      </c>
      <c r="S1468" s="238"/>
      <c r="T1468" s="243">
        <f t="shared" si="39"/>
        <v>44593</v>
      </c>
      <c r="U1468" s="237" t="str">
        <f t="shared" si="43"/>
        <v>DUE COMM</v>
      </c>
      <c r="V1468" s="237" t="str">
        <f t="shared" si="16"/>
        <v> </v>
      </c>
      <c r="W1468" s="83"/>
      <c r="X1468" s="83"/>
      <c r="Y1468" s="83"/>
      <c r="Z1468" s="83"/>
      <c r="AA1468" s="83"/>
      <c r="AB1468" s="83"/>
      <c r="AC1468" s="83"/>
      <c r="AD1468" s="83"/>
      <c r="AE1468" s="83"/>
    </row>
    <row r="1469">
      <c r="A1469" s="233">
        <v>14926.0</v>
      </c>
      <c r="B1469" s="234" t="s">
        <v>8035</v>
      </c>
      <c r="C1469" s="251" t="b">
        <v>1</v>
      </c>
      <c r="D1469" s="235">
        <v>44593.0</v>
      </c>
      <c r="E1469" s="236" t="str">
        <f t="shared" si="1"/>
        <v>#VALUE!</v>
      </c>
      <c r="F1469" s="236" t="str">
        <f t="shared" si="2"/>
        <v>OPI RX</v>
      </c>
      <c r="G1469" s="236" t="str">
        <f t="shared" si="3"/>
        <v>#VALUE!</v>
      </c>
      <c r="H1469" s="236" t="str">
        <f t="shared" si="4"/>
        <v>#VALUE!</v>
      </c>
      <c r="I1469" s="236" t="str">
        <f t="shared" si="5"/>
        <v>#VALUE!</v>
      </c>
      <c r="J1469" s="236" t="str">
        <f t="shared" si="6"/>
        <v>#VALUE!</v>
      </c>
      <c r="K1469" s="236" t="str">
        <f t="shared" si="7"/>
        <v>#VALUE!</v>
      </c>
      <c r="L1469" s="236" t="str">
        <f t="shared" si="8"/>
        <v>#VALUE!</v>
      </c>
      <c r="M1469" s="236" t="str">
        <f t="shared" si="9"/>
        <v>#VALUE!</v>
      </c>
      <c r="N1469" s="236" t="str">
        <f t="shared" si="10"/>
        <v>#VALUE!</v>
      </c>
      <c r="O1469" s="236" t="str">
        <f t="shared" si="11"/>
        <v>#VALUE!</v>
      </c>
      <c r="P1469" s="237" t="str">
        <f t="shared" si="12"/>
        <v>OPIOIDS</v>
      </c>
      <c r="Q1469" s="234" t="b">
        <v>1</v>
      </c>
      <c r="R1469" s="237" t="str">
        <f t="shared" si="37"/>
        <v>HIGH</v>
      </c>
      <c r="S1469" s="238"/>
      <c r="T1469" s="238">
        <f t="shared" si="39"/>
        <v>44593</v>
      </c>
      <c r="U1469" s="237" t="str">
        <f t="shared" si="43"/>
        <v>DUE COMM</v>
      </c>
      <c r="V1469" s="237" t="str">
        <f t="shared" si="16"/>
        <v> </v>
      </c>
      <c r="W1469" s="83"/>
      <c r="X1469" s="83"/>
      <c r="Y1469" s="83"/>
      <c r="Z1469" s="83"/>
      <c r="AA1469" s="83"/>
      <c r="AB1469" s="83"/>
      <c r="AC1469" s="83"/>
      <c r="AD1469" s="83"/>
      <c r="AE1469" s="83"/>
    </row>
    <row r="1470">
      <c r="A1470" s="233">
        <v>14927.0</v>
      </c>
      <c r="B1470" s="234" t="s">
        <v>7606</v>
      </c>
      <c r="C1470" s="231" t="b">
        <v>0</v>
      </c>
      <c r="D1470" s="235" t="s">
        <v>7552</v>
      </c>
      <c r="E1470" s="236" t="str">
        <f t="shared" si="1"/>
        <v>#VALUE!</v>
      </c>
      <c r="F1470" s="236" t="str">
        <f t="shared" si="2"/>
        <v>#VALUE!</v>
      </c>
      <c r="G1470" s="236" t="str">
        <f t="shared" si="3"/>
        <v>#VALUE!</v>
      </c>
      <c r="H1470" s="236" t="str">
        <f t="shared" si="4"/>
        <v>#VALUE!</v>
      </c>
      <c r="I1470" s="236" t="str">
        <f t="shared" si="5"/>
        <v>#VALUE!</v>
      </c>
      <c r="J1470" s="236" t="str">
        <f t="shared" si="6"/>
        <v>#VALUE!</v>
      </c>
      <c r="K1470" s="236" t="str">
        <f t="shared" si="7"/>
        <v>#VALUE!</v>
      </c>
      <c r="L1470" s="236" t="str">
        <f t="shared" si="8"/>
        <v>#VALUE!</v>
      </c>
      <c r="M1470" s="236" t="str">
        <f t="shared" si="9"/>
        <v>OPI RX</v>
      </c>
      <c r="N1470" s="236" t="str">
        <f t="shared" si="10"/>
        <v>#VALUE!</v>
      </c>
      <c r="O1470" s="236" t="str">
        <f t="shared" si="11"/>
        <v>#VALUE!</v>
      </c>
      <c r="P1470" s="237" t="str">
        <f t="shared" si="12"/>
        <v>OPIOIDS</v>
      </c>
      <c r="Q1470" s="237" t="b">
        <v>0</v>
      </c>
      <c r="R1470" s="237" t="str">
        <f t="shared" si="37"/>
        <v>LOW</v>
      </c>
      <c r="S1470" s="238"/>
      <c r="T1470" s="238" t="str">
        <f t="shared" si="39"/>
        <v>  -  </v>
      </c>
      <c r="U1470" s="237" t="str">
        <f t="shared" si="43"/>
        <v>DUE COMM</v>
      </c>
      <c r="V1470" s="237" t="str">
        <f t="shared" si="16"/>
        <v> </v>
      </c>
      <c r="W1470" s="83"/>
      <c r="X1470" s="83"/>
      <c r="Y1470" s="83"/>
      <c r="Z1470" s="83"/>
      <c r="AA1470" s="83"/>
      <c r="AB1470" s="83"/>
      <c r="AC1470" s="83"/>
      <c r="AD1470" s="83"/>
      <c r="AE1470" s="83"/>
    </row>
    <row r="1471">
      <c r="A1471" s="233">
        <v>14928.0</v>
      </c>
      <c r="B1471" s="239" t="s">
        <v>7552</v>
      </c>
      <c r="C1471" s="231" t="b">
        <v>0</v>
      </c>
      <c r="D1471" s="235" t="s">
        <v>7552</v>
      </c>
      <c r="E1471" s="236" t="str">
        <f t="shared" si="1"/>
        <v>#VALUE!</v>
      </c>
      <c r="F1471" s="236" t="str">
        <f t="shared" si="2"/>
        <v>#VALUE!</v>
      </c>
      <c r="G1471" s="236" t="str">
        <f t="shared" si="3"/>
        <v>#VALUE!</v>
      </c>
      <c r="H1471" s="236" t="str">
        <f t="shared" si="4"/>
        <v>#VALUE!</v>
      </c>
      <c r="I1471" s="236" t="str">
        <f t="shared" si="5"/>
        <v>#VALUE!</v>
      </c>
      <c r="J1471" s="236" t="str">
        <f t="shared" si="6"/>
        <v>#VALUE!</v>
      </c>
      <c r="K1471" s="236" t="str">
        <f t="shared" si="7"/>
        <v>#VALUE!</v>
      </c>
      <c r="L1471" s="236" t="str">
        <f t="shared" si="8"/>
        <v>#VALUE!</v>
      </c>
      <c r="M1471" s="236" t="str">
        <f t="shared" si="9"/>
        <v>#VALUE!</v>
      </c>
      <c r="N1471" s="236" t="str">
        <f t="shared" si="10"/>
        <v>#VALUE!</v>
      </c>
      <c r="O1471" s="236" t="str">
        <f t="shared" si="11"/>
        <v>#VALUE!</v>
      </c>
      <c r="P1471" s="237" t="str">
        <f t="shared" si="12"/>
        <v>NO RX</v>
      </c>
      <c r="Q1471" s="237" t="b">
        <v>0</v>
      </c>
      <c r="R1471" s="237" t="str">
        <f t="shared" si="37"/>
        <v>LOW</v>
      </c>
      <c r="S1471" s="238"/>
      <c r="T1471" s="238" t="str">
        <f t="shared" si="39"/>
        <v>  -  </v>
      </c>
      <c r="U1471" s="237" t="str">
        <f t="shared" si="43"/>
        <v>DUE COMM</v>
      </c>
      <c r="V1471" s="237" t="str">
        <f t="shared" si="16"/>
        <v> </v>
      </c>
      <c r="W1471" s="83"/>
      <c r="X1471" s="83"/>
      <c r="Y1471" s="83"/>
      <c r="Z1471" s="83"/>
      <c r="AA1471" s="83"/>
      <c r="AB1471" s="83"/>
      <c r="AC1471" s="83"/>
      <c r="AD1471" s="83"/>
      <c r="AE1471" s="83"/>
    </row>
    <row r="1472">
      <c r="A1472" s="233">
        <v>14931.0</v>
      </c>
      <c r="B1472" s="234" t="s">
        <v>7576</v>
      </c>
      <c r="C1472" s="230" t="b">
        <v>0</v>
      </c>
      <c r="D1472" s="235" t="s">
        <v>7552</v>
      </c>
      <c r="E1472" s="236" t="str">
        <f t="shared" si="1"/>
        <v>#VALUE!</v>
      </c>
      <c r="F1472" s="236" t="str">
        <f t="shared" si="2"/>
        <v>#VALUE!</v>
      </c>
      <c r="G1472" s="236" t="str">
        <f t="shared" si="3"/>
        <v>#VALUE!</v>
      </c>
      <c r="H1472" s="236" t="str">
        <f t="shared" si="4"/>
        <v>#VALUE!</v>
      </c>
      <c r="I1472" s="236" t="str">
        <f t="shared" si="5"/>
        <v>#VALUE!</v>
      </c>
      <c r="J1472" s="236" t="str">
        <f t="shared" si="6"/>
        <v>#VALUE!</v>
      </c>
      <c r="K1472" s="236" t="str">
        <f t="shared" si="7"/>
        <v>#VALUE!</v>
      </c>
      <c r="L1472" s="236" t="str">
        <f t="shared" si="8"/>
        <v>#VALUE!</v>
      </c>
      <c r="M1472" s="236" t="str">
        <f t="shared" si="9"/>
        <v>#VALUE!</v>
      </c>
      <c r="N1472" s="236" t="str">
        <f t="shared" si="10"/>
        <v>#VALUE!</v>
      </c>
      <c r="O1472" s="236" t="str">
        <f t="shared" si="11"/>
        <v>#VALUE!</v>
      </c>
      <c r="P1472" s="237" t="str">
        <f t="shared" si="12"/>
        <v>NO RX</v>
      </c>
      <c r="Q1472" s="237" t="b">
        <v>0</v>
      </c>
      <c r="R1472" s="237" t="str">
        <f t="shared" si="37"/>
        <v>LOW</v>
      </c>
      <c r="S1472" s="238"/>
      <c r="T1472" s="238" t="str">
        <f t="shared" si="39"/>
        <v>  -  </v>
      </c>
      <c r="U1472" s="237" t="str">
        <f t="shared" si="43"/>
        <v>DUE COMM</v>
      </c>
      <c r="V1472" s="237" t="str">
        <f t="shared" si="16"/>
        <v> </v>
      </c>
      <c r="W1472" s="83"/>
      <c r="X1472" s="83"/>
      <c r="Y1472" s="83"/>
      <c r="Z1472" s="83"/>
      <c r="AA1472" s="83"/>
      <c r="AB1472" s="83"/>
      <c r="AC1472" s="83"/>
      <c r="AD1472" s="83"/>
      <c r="AE1472" s="83"/>
    </row>
    <row r="1473">
      <c r="A1473" s="233">
        <v>14935.0</v>
      </c>
      <c r="B1473" s="239" t="s">
        <v>7552</v>
      </c>
      <c r="C1473" s="230" t="b">
        <v>1</v>
      </c>
      <c r="D1473" s="243">
        <v>44497.0</v>
      </c>
      <c r="E1473" s="236" t="str">
        <f t="shared" si="1"/>
        <v>#VALUE!</v>
      </c>
      <c r="F1473" s="236" t="str">
        <f t="shared" si="2"/>
        <v>#VALUE!</v>
      </c>
      <c r="G1473" s="236" t="str">
        <f t="shared" si="3"/>
        <v>#VALUE!</v>
      </c>
      <c r="H1473" s="236" t="str">
        <f t="shared" si="4"/>
        <v>#VALUE!</v>
      </c>
      <c r="I1473" s="236" t="str">
        <f t="shared" si="5"/>
        <v>#VALUE!</v>
      </c>
      <c r="J1473" s="236" t="str">
        <f t="shared" si="6"/>
        <v>#VALUE!</v>
      </c>
      <c r="K1473" s="236" t="str">
        <f t="shared" si="7"/>
        <v>#VALUE!</v>
      </c>
      <c r="L1473" s="236" t="str">
        <f t="shared" si="8"/>
        <v>#VALUE!</v>
      </c>
      <c r="M1473" s="236" t="str">
        <f t="shared" si="9"/>
        <v>#VALUE!</v>
      </c>
      <c r="N1473" s="236" t="str">
        <f t="shared" si="10"/>
        <v>#VALUE!</v>
      </c>
      <c r="O1473" s="236" t="str">
        <f t="shared" si="11"/>
        <v>#VALUE!</v>
      </c>
      <c r="P1473" s="237" t="str">
        <f t="shared" si="12"/>
        <v>NO RX</v>
      </c>
      <c r="Q1473" s="237" t="b">
        <v>0</v>
      </c>
      <c r="R1473" s="237" t="str">
        <f t="shared" si="37"/>
        <v>LOW</v>
      </c>
      <c r="S1473" s="238">
        <v>44307.0</v>
      </c>
      <c r="T1473" s="243">
        <f t="shared" si="39"/>
        <v>44497</v>
      </c>
      <c r="U1473" s="237" t="str">
        <f t="shared" si="43"/>
        <v> </v>
      </c>
      <c r="V1473" s="237" t="str">
        <f t="shared" si="16"/>
        <v> </v>
      </c>
      <c r="W1473" s="83"/>
      <c r="X1473" s="83"/>
      <c r="Y1473" s="83"/>
      <c r="Z1473" s="83"/>
      <c r="AA1473" s="83"/>
      <c r="AB1473" s="83"/>
      <c r="AC1473" s="83"/>
      <c r="AD1473" s="83"/>
      <c r="AE1473" s="83"/>
    </row>
    <row r="1474">
      <c r="A1474" s="233">
        <v>14939.0</v>
      </c>
      <c r="B1474" s="239" t="s">
        <v>8036</v>
      </c>
      <c r="C1474" s="230" t="b">
        <v>1</v>
      </c>
      <c r="D1474" s="235">
        <v>44628.0</v>
      </c>
      <c r="E1474" s="236" t="str">
        <f t="shared" si="1"/>
        <v>#VALUE!</v>
      </c>
      <c r="F1474" s="236" t="str">
        <f t="shared" si="2"/>
        <v>#VALUE!</v>
      </c>
      <c r="G1474" s="236" t="str">
        <f t="shared" si="3"/>
        <v>#VALUE!</v>
      </c>
      <c r="H1474" s="236" t="str">
        <f t="shared" si="4"/>
        <v>#VALUE!</v>
      </c>
      <c r="I1474" s="236" t="str">
        <f t="shared" si="5"/>
        <v>#VALUE!</v>
      </c>
      <c r="J1474" s="236" t="str">
        <f t="shared" si="6"/>
        <v>#VALUE!</v>
      </c>
      <c r="K1474" s="236" t="str">
        <f t="shared" si="7"/>
        <v>#VALUE!</v>
      </c>
      <c r="L1474" s="236" t="str">
        <f t="shared" si="8"/>
        <v>#VALUE!</v>
      </c>
      <c r="M1474" s="236" t="str">
        <f t="shared" si="9"/>
        <v>#VALUE!</v>
      </c>
      <c r="N1474" s="236" t="str">
        <f t="shared" si="10"/>
        <v>#VALUE!</v>
      </c>
      <c r="O1474" s="236" t="str">
        <f t="shared" si="11"/>
        <v>#VALUE!</v>
      </c>
      <c r="P1474" s="237" t="str">
        <f t="shared" si="12"/>
        <v>NO RX</v>
      </c>
      <c r="Q1474" s="237" t="b">
        <v>0</v>
      </c>
      <c r="R1474" s="237" t="str">
        <f t="shared" si="37"/>
        <v>LOW</v>
      </c>
      <c r="S1474" s="238"/>
      <c r="T1474" s="243">
        <f t="shared" si="39"/>
        <v>44628</v>
      </c>
      <c r="U1474" s="237" t="str">
        <f t="shared" si="43"/>
        <v>DUE COMM</v>
      </c>
      <c r="V1474" s="237" t="str">
        <f t="shared" si="16"/>
        <v> </v>
      </c>
      <c r="W1474" s="83"/>
      <c r="X1474" s="83"/>
      <c r="Y1474" s="83"/>
      <c r="Z1474" s="83"/>
      <c r="AA1474" s="83"/>
      <c r="AB1474" s="83"/>
      <c r="AC1474" s="83"/>
      <c r="AD1474" s="83"/>
      <c r="AE1474" s="83"/>
    </row>
    <row r="1475">
      <c r="A1475" s="233">
        <v>14940.0</v>
      </c>
      <c r="B1475" s="234" t="s">
        <v>7566</v>
      </c>
      <c r="C1475" s="231" t="b">
        <v>1</v>
      </c>
      <c r="D1475" s="235">
        <v>44591.0</v>
      </c>
      <c r="E1475" s="236" t="str">
        <f t="shared" si="1"/>
        <v>#VALUE!</v>
      </c>
      <c r="F1475" s="236" t="str">
        <f t="shared" si="2"/>
        <v>OPI RX</v>
      </c>
      <c r="G1475" s="236" t="str">
        <f t="shared" si="3"/>
        <v>#VALUE!</v>
      </c>
      <c r="H1475" s="236" t="str">
        <f t="shared" si="4"/>
        <v>#VALUE!</v>
      </c>
      <c r="I1475" s="236" t="str">
        <f t="shared" si="5"/>
        <v>#VALUE!</v>
      </c>
      <c r="J1475" s="236" t="str">
        <f t="shared" si="6"/>
        <v>#VALUE!</v>
      </c>
      <c r="K1475" s="236" t="str">
        <f t="shared" si="7"/>
        <v>#VALUE!</v>
      </c>
      <c r="L1475" s="236" t="str">
        <f t="shared" si="8"/>
        <v>#VALUE!</v>
      </c>
      <c r="M1475" s="236" t="str">
        <f t="shared" si="9"/>
        <v>#VALUE!</v>
      </c>
      <c r="N1475" s="236" t="str">
        <f t="shared" si="10"/>
        <v>#VALUE!</v>
      </c>
      <c r="O1475" s="236" t="str">
        <f t="shared" si="11"/>
        <v>#VALUE!</v>
      </c>
      <c r="P1475" s="237" t="str">
        <f t="shared" si="12"/>
        <v>OPIOIDS</v>
      </c>
      <c r="Q1475" s="237" t="b">
        <v>0</v>
      </c>
      <c r="R1475" s="237" t="str">
        <f t="shared" si="37"/>
        <v>LOW</v>
      </c>
      <c r="S1475" s="238"/>
      <c r="T1475" s="243">
        <f t="shared" si="39"/>
        <v>44591</v>
      </c>
      <c r="U1475" s="237" t="str">
        <f t="shared" si="43"/>
        <v>DUE COMM</v>
      </c>
      <c r="V1475" s="237" t="str">
        <f t="shared" si="16"/>
        <v> </v>
      </c>
      <c r="W1475" s="83"/>
      <c r="X1475" s="83"/>
      <c r="Y1475" s="83"/>
      <c r="Z1475" s="83"/>
      <c r="AA1475" s="83"/>
      <c r="AB1475" s="83"/>
      <c r="AC1475" s="83"/>
      <c r="AD1475" s="83"/>
      <c r="AE1475" s="83"/>
    </row>
    <row r="1476">
      <c r="A1476" s="233">
        <v>14942.0</v>
      </c>
      <c r="B1476" s="234" t="s">
        <v>7762</v>
      </c>
      <c r="C1476" s="231" t="b">
        <v>0</v>
      </c>
      <c r="D1476" s="235" t="s">
        <v>7552</v>
      </c>
      <c r="E1476" s="236" t="str">
        <f t="shared" si="1"/>
        <v>#VALUE!</v>
      </c>
      <c r="F1476" s="236" t="str">
        <f t="shared" si="2"/>
        <v>#VALUE!</v>
      </c>
      <c r="G1476" s="236" t="str">
        <f t="shared" si="3"/>
        <v>OPI RX</v>
      </c>
      <c r="H1476" s="236" t="str">
        <f t="shared" si="4"/>
        <v>#VALUE!</v>
      </c>
      <c r="I1476" s="236" t="str">
        <f t="shared" si="5"/>
        <v>#VALUE!</v>
      </c>
      <c r="J1476" s="236" t="str">
        <f t="shared" si="6"/>
        <v>#VALUE!</v>
      </c>
      <c r="K1476" s="236" t="str">
        <f t="shared" si="7"/>
        <v>#VALUE!</v>
      </c>
      <c r="L1476" s="236" t="str">
        <f t="shared" si="8"/>
        <v>#VALUE!</v>
      </c>
      <c r="M1476" s="236" t="str">
        <f t="shared" si="9"/>
        <v>#VALUE!</v>
      </c>
      <c r="N1476" s="236" t="str">
        <f t="shared" si="10"/>
        <v>#VALUE!</v>
      </c>
      <c r="O1476" s="236" t="str">
        <f t="shared" si="11"/>
        <v>#VALUE!</v>
      </c>
      <c r="P1476" s="237" t="str">
        <f t="shared" si="12"/>
        <v>OPIOIDS</v>
      </c>
      <c r="Q1476" s="237" t="b">
        <v>0</v>
      </c>
      <c r="R1476" s="237" t="str">
        <f t="shared" si="37"/>
        <v>LOW</v>
      </c>
      <c r="S1476" s="238"/>
      <c r="T1476" s="238" t="str">
        <f t="shared" si="39"/>
        <v>  -  </v>
      </c>
      <c r="U1476" s="237" t="str">
        <f t="shared" si="43"/>
        <v>DUE COMM</v>
      </c>
      <c r="V1476" s="237" t="str">
        <f t="shared" si="16"/>
        <v> </v>
      </c>
      <c r="W1476" s="83"/>
      <c r="X1476" s="83"/>
      <c r="Y1476" s="83"/>
      <c r="Z1476" s="83"/>
      <c r="AA1476" s="83"/>
      <c r="AB1476" s="83"/>
      <c r="AC1476" s="83"/>
      <c r="AD1476" s="83"/>
      <c r="AE1476" s="83"/>
    </row>
    <row r="1477">
      <c r="A1477" s="233">
        <v>14945.0</v>
      </c>
      <c r="B1477" s="239" t="s">
        <v>7552</v>
      </c>
      <c r="C1477" s="231" t="b">
        <v>0</v>
      </c>
      <c r="D1477" s="235" t="s">
        <v>7552</v>
      </c>
      <c r="E1477" s="236" t="str">
        <f t="shared" si="1"/>
        <v>#VALUE!</v>
      </c>
      <c r="F1477" s="236" t="str">
        <f t="shared" si="2"/>
        <v>#VALUE!</v>
      </c>
      <c r="G1477" s="236" t="str">
        <f t="shared" si="3"/>
        <v>#VALUE!</v>
      </c>
      <c r="H1477" s="236" t="str">
        <f t="shared" si="4"/>
        <v>#VALUE!</v>
      </c>
      <c r="I1477" s="236" t="str">
        <f t="shared" si="5"/>
        <v>#VALUE!</v>
      </c>
      <c r="J1477" s="236" t="str">
        <f t="shared" si="6"/>
        <v>#VALUE!</v>
      </c>
      <c r="K1477" s="236" t="str">
        <f t="shared" si="7"/>
        <v>#VALUE!</v>
      </c>
      <c r="L1477" s="236" t="str">
        <f t="shared" si="8"/>
        <v>#VALUE!</v>
      </c>
      <c r="M1477" s="236" t="str">
        <f t="shared" si="9"/>
        <v>#VALUE!</v>
      </c>
      <c r="N1477" s="236" t="str">
        <f t="shared" si="10"/>
        <v>#VALUE!</v>
      </c>
      <c r="O1477" s="236" t="str">
        <f t="shared" si="11"/>
        <v>#VALUE!</v>
      </c>
      <c r="P1477" s="237" t="str">
        <f t="shared" si="12"/>
        <v>NO RX</v>
      </c>
      <c r="Q1477" s="237" t="b">
        <v>0</v>
      </c>
      <c r="R1477" s="237" t="str">
        <f t="shared" si="37"/>
        <v>LOW</v>
      </c>
      <c r="S1477" s="238"/>
      <c r="T1477" s="238" t="str">
        <f t="shared" si="39"/>
        <v>  -  </v>
      </c>
      <c r="U1477" s="237" t="str">
        <f t="shared" si="43"/>
        <v>DUE COMM</v>
      </c>
      <c r="V1477" s="237" t="str">
        <f t="shared" si="16"/>
        <v> </v>
      </c>
      <c r="W1477" s="83"/>
      <c r="X1477" s="83"/>
      <c r="Y1477" s="83"/>
      <c r="Z1477" s="83"/>
      <c r="AA1477" s="83"/>
      <c r="AB1477" s="83"/>
      <c r="AC1477" s="83"/>
      <c r="AD1477" s="83"/>
      <c r="AE1477" s="83"/>
    </row>
    <row r="1478">
      <c r="A1478" s="233">
        <v>14946.0</v>
      </c>
      <c r="B1478" s="239" t="s">
        <v>7552</v>
      </c>
      <c r="C1478" s="230" t="b">
        <v>0</v>
      </c>
      <c r="D1478" s="235" t="s">
        <v>7552</v>
      </c>
      <c r="E1478" s="236" t="str">
        <f t="shared" si="1"/>
        <v>#VALUE!</v>
      </c>
      <c r="F1478" s="236" t="str">
        <f t="shared" si="2"/>
        <v>#VALUE!</v>
      </c>
      <c r="G1478" s="236" t="str">
        <f t="shared" si="3"/>
        <v>#VALUE!</v>
      </c>
      <c r="H1478" s="236" t="str">
        <f t="shared" si="4"/>
        <v>#VALUE!</v>
      </c>
      <c r="I1478" s="236" t="str">
        <f t="shared" si="5"/>
        <v>#VALUE!</v>
      </c>
      <c r="J1478" s="236" t="str">
        <f t="shared" si="6"/>
        <v>#VALUE!</v>
      </c>
      <c r="K1478" s="236" t="str">
        <f t="shared" si="7"/>
        <v>#VALUE!</v>
      </c>
      <c r="L1478" s="236" t="str">
        <f t="shared" si="8"/>
        <v>#VALUE!</v>
      </c>
      <c r="M1478" s="236" t="str">
        <f t="shared" si="9"/>
        <v>#VALUE!</v>
      </c>
      <c r="N1478" s="236" t="str">
        <f t="shared" si="10"/>
        <v>#VALUE!</v>
      </c>
      <c r="O1478" s="236" t="str">
        <f t="shared" si="11"/>
        <v>#VALUE!</v>
      </c>
      <c r="P1478" s="237" t="str">
        <f t="shared" si="12"/>
        <v>NO RX</v>
      </c>
      <c r="Q1478" s="237" t="b">
        <v>0</v>
      </c>
      <c r="R1478" s="237" t="str">
        <f t="shared" si="37"/>
        <v>LOW</v>
      </c>
      <c r="S1478" s="238"/>
      <c r="T1478" s="238" t="str">
        <f t="shared" si="39"/>
        <v>  -  </v>
      </c>
      <c r="U1478" s="237" t="str">
        <f t="shared" si="43"/>
        <v>DUE COMM</v>
      </c>
      <c r="V1478" s="237" t="str">
        <f t="shared" si="16"/>
        <v> </v>
      </c>
      <c r="W1478" s="83"/>
      <c r="X1478" s="83"/>
      <c r="Y1478" s="83"/>
      <c r="Z1478" s="83"/>
      <c r="AA1478" s="83"/>
      <c r="AB1478" s="83"/>
      <c r="AC1478" s="83"/>
      <c r="AD1478" s="83"/>
      <c r="AE1478" s="83"/>
    </row>
    <row r="1479">
      <c r="A1479" s="233">
        <v>14947.0</v>
      </c>
      <c r="B1479" s="239" t="s">
        <v>7552</v>
      </c>
      <c r="C1479" s="231" t="b">
        <v>0</v>
      </c>
      <c r="D1479" s="235" t="s">
        <v>7552</v>
      </c>
      <c r="E1479" s="236" t="str">
        <f t="shared" si="1"/>
        <v>#VALUE!</v>
      </c>
      <c r="F1479" s="236" t="str">
        <f t="shared" si="2"/>
        <v>#VALUE!</v>
      </c>
      <c r="G1479" s="236" t="str">
        <f t="shared" si="3"/>
        <v>#VALUE!</v>
      </c>
      <c r="H1479" s="236" t="str">
        <f t="shared" si="4"/>
        <v>#VALUE!</v>
      </c>
      <c r="I1479" s="236" t="str">
        <f t="shared" si="5"/>
        <v>#VALUE!</v>
      </c>
      <c r="J1479" s="236" t="str">
        <f t="shared" si="6"/>
        <v>#VALUE!</v>
      </c>
      <c r="K1479" s="236" t="str">
        <f t="shared" si="7"/>
        <v>#VALUE!</v>
      </c>
      <c r="L1479" s="236" t="str">
        <f t="shared" si="8"/>
        <v>#VALUE!</v>
      </c>
      <c r="M1479" s="236" t="str">
        <f t="shared" si="9"/>
        <v>#VALUE!</v>
      </c>
      <c r="N1479" s="236" t="str">
        <f t="shared" si="10"/>
        <v>#VALUE!</v>
      </c>
      <c r="O1479" s="236" t="str">
        <f t="shared" si="11"/>
        <v>#VALUE!</v>
      </c>
      <c r="P1479" s="237" t="str">
        <f t="shared" si="12"/>
        <v>NO RX</v>
      </c>
      <c r="Q1479" s="237" t="b">
        <v>0</v>
      </c>
      <c r="R1479" s="237" t="str">
        <f t="shared" si="37"/>
        <v>LOW</v>
      </c>
      <c r="S1479" s="238"/>
      <c r="T1479" s="238" t="str">
        <f t="shared" si="39"/>
        <v>  -  </v>
      </c>
      <c r="U1479" s="237" t="str">
        <f t="shared" si="43"/>
        <v>DUE COMM</v>
      </c>
      <c r="V1479" s="237" t="str">
        <f t="shared" si="16"/>
        <v> </v>
      </c>
      <c r="W1479" s="83"/>
      <c r="X1479" s="83"/>
      <c r="Y1479" s="83"/>
      <c r="Z1479" s="83"/>
      <c r="AA1479" s="83"/>
      <c r="AB1479" s="83"/>
      <c r="AC1479" s="83"/>
      <c r="AD1479" s="83"/>
      <c r="AE1479" s="83"/>
    </row>
    <row r="1480">
      <c r="A1480" s="233">
        <v>14948.0</v>
      </c>
      <c r="B1480" s="234" t="s">
        <v>7576</v>
      </c>
      <c r="C1480" s="231" t="b">
        <v>0</v>
      </c>
      <c r="D1480" s="235" t="s">
        <v>7552</v>
      </c>
      <c r="E1480" s="236" t="str">
        <f t="shared" si="1"/>
        <v>#VALUE!</v>
      </c>
      <c r="F1480" s="236" t="str">
        <f t="shared" si="2"/>
        <v>#VALUE!</v>
      </c>
      <c r="G1480" s="236" t="str">
        <f t="shared" si="3"/>
        <v>#VALUE!</v>
      </c>
      <c r="H1480" s="236" t="str">
        <f t="shared" si="4"/>
        <v>#VALUE!</v>
      </c>
      <c r="I1480" s="236" t="str">
        <f t="shared" si="5"/>
        <v>#VALUE!</v>
      </c>
      <c r="J1480" s="236" t="str">
        <f t="shared" si="6"/>
        <v>#VALUE!</v>
      </c>
      <c r="K1480" s="236" t="str">
        <f t="shared" si="7"/>
        <v>#VALUE!</v>
      </c>
      <c r="L1480" s="236" t="str">
        <f t="shared" si="8"/>
        <v>#VALUE!</v>
      </c>
      <c r="M1480" s="236" t="str">
        <f t="shared" si="9"/>
        <v>#VALUE!</v>
      </c>
      <c r="N1480" s="236" t="str">
        <f t="shared" si="10"/>
        <v>#VALUE!</v>
      </c>
      <c r="O1480" s="236" t="str">
        <f t="shared" si="11"/>
        <v>#VALUE!</v>
      </c>
      <c r="P1480" s="237" t="str">
        <f t="shared" si="12"/>
        <v>NO RX</v>
      </c>
      <c r="Q1480" s="237" t="b">
        <v>0</v>
      </c>
      <c r="R1480" s="237" t="str">
        <f t="shared" si="37"/>
        <v>LOW</v>
      </c>
      <c r="S1480" s="238"/>
      <c r="T1480" s="238" t="str">
        <f t="shared" si="39"/>
        <v>  -  </v>
      </c>
      <c r="U1480" s="237" t="str">
        <f t="shared" si="43"/>
        <v>DUE COMM</v>
      </c>
      <c r="V1480" s="237" t="str">
        <f t="shared" si="16"/>
        <v> </v>
      </c>
      <c r="W1480" s="83"/>
      <c r="X1480" s="83"/>
      <c r="Y1480" s="83"/>
      <c r="Z1480" s="83"/>
      <c r="AA1480" s="83"/>
      <c r="AB1480" s="83"/>
      <c r="AC1480" s="83"/>
      <c r="AD1480" s="83"/>
      <c r="AE1480" s="83"/>
    </row>
    <row r="1481">
      <c r="A1481" s="233">
        <v>14950.0</v>
      </c>
      <c r="B1481" s="239" t="s">
        <v>7586</v>
      </c>
      <c r="C1481" s="230" t="b">
        <v>1</v>
      </c>
      <c r="D1481" s="235">
        <v>44614.0</v>
      </c>
      <c r="E1481" s="236" t="str">
        <f t="shared" si="1"/>
        <v>#VALUE!</v>
      </c>
      <c r="F1481" s="236" t="str">
        <f t="shared" si="2"/>
        <v>OPI RX</v>
      </c>
      <c r="G1481" s="236" t="str">
        <f t="shared" si="3"/>
        <v>#VALUE!</v>
      </c>
      <c r="H1481" s="236" t="str">
        <f t="shared" si="4"/>
        <v>#VALUE!</v>
      </c>
      <c r="I1481" s="236" t="str">
        <f t="shared" si="5"/>
        <v>#VALUE!</v>
      </c>
      <c r="J1481" s="236" t="str">
        <f t="shared" si="6"/>
        <v>#VALUE!</v>
      </c>
      <c r="K1481" s="236" t="str">
        <f t="shared" si="7"/>
        <v>#VALUE!</v>
      </c>
      <c r="L1481" s="236" t="str">
        <f t="shared" si="8"/>
        <v>#VALUE!</v>
      </c>
      <c r="M1481" s="236" t="str">
        <f t="shared" si="9"/>
        <v>#VALUE!</v>
      </c>
      <c r="N1481" s="236" t="str">
        <f t="shared" si="10"/>
        <v>#VALUE!</v>
      </c>
      <c r="O1481" s="236" t="str">
        <f t="shared" si="11"/>
        <v>#VALUE!</v>
      </c>
      <c r="P1481" s="237" t="str">
        <f t="shared" si="12"/>
        <v>OPIOIDS</v>
      </c>
      <c r="Q1481" s="237" t="b">
        <v>0</v>
      </c>
      <c r="R1481" s="237" t="str">
        <f t="shared" si="37"/>
        <v>LOW</v>
      </c>
      <c r="S1481" s="238"/>
      <c r="T1481" s="243">
        <f t="shared" si="39"/>
        <v>44614</v>
      </c>
      <c r="U1481" s="237" t="str">
        <f t="shared" si="43"/>
        <v>DUE COMM</v>
      </c>
      <c r="V1481" s="237" t="str">
        <f t="shared" si="16"/>
        <v> </v>
      </c>
      <c r="W1481" s="83"/>
      <c r="X1481" s="83"/>
      <c r="Y1481" s="83"/>
      <c r="Z1481" s="83"/>
      <c r="AA1481" s="83"/>
      <c r="AB1481" s="83"/>
      <c r="AC1481" s="83"/>
      <c r="AD1481" s="83"/>
      <c r="AE1481" s="83"/>
    </row>
    <row r="1482">
      <c r="A1482" s="233">
        <v>14952.0</v>
      </c>
      <c r="B1482" s="239" t="s">
        <v>7552</v>
      </c>
      <c r="C1482" s="230" t="b">
        <v>0</v>
      </c>
      <c r="D1482" s="235" t="s">
        <v>7552</v>
      </c>
      <c r="E1482" s="236" t="str">
        <f t="shared" si="1"/>
        <v>#VALUE!</v>
      </c>
      <c r="F1482" s="236" t="str">
        <f t="shared" si="2"/>
        <v>#VALUE!</v>
      </c>
      <c r="G1482" s="236" t="str">
        <f t="shared" si="3"/>
        <v>#VALUE!</v>
      </c>
      <c r="H1482" s="236" t="str">
        <f t="shared" si="4"/>
        <v>#VALUE!</v>
      </c>
      <c r="I1482" s="236" t="str">
        <f t="shared" si="5"/>
        <v>#VALUE!</v>
      </c>
      <c r="J1482" s="236" t="str">
        <f t="shared" si="6"/>
        <v>#VALUE!</v>
      </c>
      <c r="K1482" s="236" t="str">
        <f t="shared" si="7"/>
        <v>#VALUE!</v>
      </c>
      <c r="L1482" s="236" t="str">
        <f t="shared" si="8"/>
        <v>#VALUE!</v>
      </c>
      <c r="M1482" s="236" t="str">
        <f t="shared" si="9"/>
        <v>#VALUE!</v>
      </c>
      <c r="N1482" s="236" t="str">
        <f t="shared" si="10"/>
        <v>#VALUE!</v>
      </c>
      <c r="O1482" s="236" t="str">
        <f t="shared" si="11"/>
        <v>#VALUE!</v>
      </c>
      <c r="P1482" s="237" t="str">
        <f t="shared" si="12"/>
        <v>NO RX</v>
      </c>
      <c r="Q1482" s="237" t="b">
        <v>0</v>
      </c>
      <c r="R1482" s="237" t="str">
        <f t="shared" si="37"/>
        <v>LOW</v>
      </c>
      <c r="S1482" s="238"/>
      <c r="T1482" s="238" t="str">
        <f t="shared" si="39"/>
        <v>  -  </v>
      </c>
      <c r="U1482" s="237" t="str">
        <f t="shared" si="43"/>
        <v>DUE COMM</v>
      </c>
      <c r="V1482" s="237" t="str">
        <f t="shared" si="16"/>
        <v> </v>
      </c>
      <c r="W1482" s="83"/>
      <c r="X1482" s="83"/>
      <c r="Y1482" s="83"/>
      <c r="Z1482" s="83"/>
      <c r="AA1482" s="83"/>
      <c r="AB1482" s="83"/>
      <c r="AC1482" s="83"/>
      <c r="AD1482" s="83"/>
      <c r="AE1482" s="83"/>
    </row>
    <row r="1483">
      <c r="A1483" s="233">
        <v>14954.0</v>
      </c>
      <c r="B1483" s="239" t="s">
        <v>7552</v>
      </c>
      <c r="C1483" s="231" t="b">
        <v>0</v>
      </c>
      <c r="D1483" s="235" t="s">
        <v>7552</v>
      </c>
      <c r="E1483" s="236" t="str">
        <f t="shared" si="1"/>
        <v>#VALUE!</v>
      </c>
      <c r="F1483" s="236" t="str">
        <f t="shared" si="2"/>
        <v>#VALUE!</v>
      </c>
      <c r="G1483" s="236" t="str">
        <f t="shared" si="3"/>
        <v>#VALUE!</v>
      </c>
      <c r="H1483" s="236" t="str">
        <f t="shared" si="4"/>
        <v>#VALUE!</v>
      </c>
      <c r="I1483" s="236" t="str">
        <f t="shared" si="5"/>
        <v>#VALUE!</v>
      </c>
      <c r="J1483" s="236" t="str">
        <f t="shared" si="6"/>
        <v>#VALUE!</v>
      </c>
      <c r="K1483" s="236" t="str">
        <f t="shared" si="7"/>
        <v>#VALUE!</v>
      </c>
      <c r="L1483" s="236" t="str">
        <f t="shared" si="8"/>
        <v>#VALUE!</v>
      </c>
      <c r="M1483" s="236" t="str">
        <f t="shared" si="9"/>
        <v>#VALUE!</v>
      </c>
      <c r="N1483" s="236" t="str">
        <f t="shared" si="10"/>
        <v>#VALUE!</v>
      </c>
      <c r="O1483" s="236" t="str">
        <f t="shared" si="11"/>
        <v>#VALUE!</v>
      </c>
      <c r="P1483" s="237" t="str">
        <f t="shared" si="12"/>
        <v>NO RX</v>
      </c>
      <c r="Q1483" s="237" t="b">
        <v>0</v>
      </c>
      <c r="R1483" s="237" t="str">
        <f t="shared" si="37"/>
        <v>LOW</v>
      </c>
      <c r="S1483" s="238"/>
      <c r="T1483" s="238" t="str">
        <f t="shared" si="39"/>
        <v>  -  </v>
      </c>
      <c r="U1483" s="237" t="str">
        <f t="shared" si="43"/>
        <v>DUE COMM</v>
      </c>
      <c r="V1483" s="237" t="str">
        <f t="shared" si="16"/>
        <v> </v>
      </c>
      <c r="W1483" s="83"/>
      <c r="X1483" s="83"/>
      <c r="Y1483" s="83"/>
      <c r="Z1483" s="83"/>
      <c r="AA1483" s="83"/>
      <c r="AB1483" s="83"/>
      <c r="AC1483" s="83"/>
      <c r="AD1483" s="83"/>
      <c r="AE1483" s="83"/>
    </row>
    <row r="1484">
      <c r="A1484" s="233">
        <v>14955.0</v>
      </c>
      <c r="B1484" s="234" t="s">
        <v>7740</v>
      </c>
      <c r="C1484" s="231" t="b">
        <v>1</v>
      </c>
      <c r="D1484" s="235">
        <v>44596.0</v>
      </c>
      <c r="E1484" s="236" t="str">
        <f t="shared" si="1"/>
        <v>#VALUE!</v>
      </c>
      <c r="F1484" s="236" t="str">
        <f t="shared" si="2"/>
        <v>#VALUE!</v>
      </c>
      <c r="G1484" s="236" t="str">
        <f t="shared" si="3"/>
        <v>#VALUE!</v>
      </c>
      <c r="H1484" s="236" t="str">
        <f t="shared" si="4"/>
        <v>#VALUE!</v>
      </c>
      <c r="I1484" s="236" t="str">
        <f t="shared" si="5"/>
        <v>OPI RX</v>
      </c>
      <c r="J1484" s="236" t="str">
        <f t="shared" si="6"/>
        <v>#VALUE!</v>
      </c>
      <c r="K1484" s="236" t="str">
        <f t="shared" si="7"/>
        <v>#VALUE!</v>
      </c>
      <c r="L1484" s="236" t="str">
        <f t="shared" si="8"/>
        <v>#VALUE!</v>
      </c>
      <c r="M1484" s="236" t="str">
        <f t="shared" si="9"/>
        <v>#VALUE!</v>
      </c>
      <c r="N1484" s="236" t="str">
        <f t="shared" si="10"/>
        <v>#VALUE!</v>
      </c>
      <c r="O1484" s="236" t="str">
        <f t="shared" si="11"/>
        <v>#VALUE!</v>
      </c>
      <c r="P1484" s="237" t="str">
        <f t="shared" si="12"/>
        <v>OPIOIDS</v>
      </c>
      <c r="Q1484" s="237" t="b">
        <v>0</v>
      </c>
      <c r="R1484" s="237" t="str">
        <f t="shared" si="37"/>
        <v>LOW</v>
      </c>
      <c r="S1484" s="238"/>
      <c r="T1484" s="243">
        <f t="shared" si="39"/>
        <v>44596</v>
      </c>
      <c r="U1484" s="237" t="str">
        <f t="shared" si="43"/>
        <v>DUE COMM</v>
      </c>
      <c r="V1484" s="237" t="str">
        <f t="shared" si="16"/>
        <v> </v>
      </c>
      <c r="W1484" s="83"/>
      <c r="X1484" s="83"/>
      <c r="Y1484" s="83"/>
      <c r="Z1484" s="83"/>
      <c r="AA1484" s="83"/>
      <c r="AB1484" s="83"/>
      <c r="AC1484" s="83"/>
      <c r="AD1484" s="83"/>
      <c r="AE1484" s="83"/>
    </row>
    <row r="1485">
      <c r="A1485" s="233">
        <v>14958.0</v>
      </c>
      <c r="B1485" s="239" t="s">
        <v>7552</v>
      </c>
      <c r="C1485" s="230" t="b">
        <v>0</v>
      </c>
      <c r="D1485" s="235" t="s">
        <v>7552</v>
      </c>
      <c r="E1485" s="236" t="str">
        <f t="shared" si="1"/>
        <v>#VALUE!</v>
      </c>
      <c r="F1485" s="236" t="str">
        <f t="shared" si="2"/>
        <v>#VALUE!</v>
      </c>
      <c r="G1485" s="236" t="str">
        <f t="shared" si="3"/>
        <v>#VALUE!</v>
      </c>
      <c r="H1485" s="236" t="str">
        <f t="shared" si="4"/>
        <v>#VALUE!</v>
      </c>
      <c r="I1485" s="236" t="str">
        <f t="shared" si="5"/>
        <v>#VALUE!</v>
      </c>
      <c r="J1485" s="236" t="str">
        <f t="shared" si="6"/>
        <v>#VALUE!</v>
      </c>
      <c r="K1485" s="236" t="str">
        <f t="shared" si="7"/>
        <v>#VALUE!</v>
      </c>
      <c r="L1485" s="236" t="str">
        <f t="shared" si="8"/>
        <v>#VALUE!</v>
      </c>
      <c r="M1485" s="236" t="str">
        <f t="shared" si="9"/>
        <v>#VALUE!</v>
      </c>
      <c r="N1485" s="236" t="str">
        <f t="shared" si="10"/>
        <v>#VALUE!</v>
      </c>
      <c r="O1485" s="236" t="str">
        <f t="shared" si="11"/>
        <v>#VALUE!</v>
      </c>
      <c r="P1485" s="237" t="str">
        <f t="shared" si="12"/>
        <v>NO RX</v>
      </c>
      <c r="Q1485" s="234" t="b">
        <v>0</v>
      </c>
      <c r="R1485" s="237" t="str">
        <f t="shared" si="37"/>
        <v>LOW</v>
      </c>
      <c r="S1485" s="238"/>
      <c r="T1485" s="238" t="str">
        <f t="shared" si="39"/>
        <v>  -  </v>
      </c>
      <c r="U1485" s="237" t="str">
        <f t="shared" si="43"/>
        <v>DUE COMM</v>
      </c>
      <c r="V1485" s="237" t="str">
        <f t="shared" si="16"/>
        <v> </v>
      </c>
      <c r="W1485" s="83"/>
      <c r="X1485" s="83"/>
      <c r="Y1485" s="83"/>
      <c r="Z1485" s="83"/>
      <c r="AA1485" s="83"/>
      <c r="AB1485" s="83"/>
      <c r="AC1485" s="83"/>
      <c r="AD1485" s="83"/>
      <c r="AE1485" s="83"/>
    </row>
    <row r="1486">
      <c r="A1486" s="233">
        <v>14959.0</v>
      </c>
      <c r="B1486" s="234" t="s">
        <v>7602</v>
      </c>
      <c r="C1486" s="231" t="b">
        <v>1</v>
      </c>
      <c r="D1486" s="243">
        <v>44439.0</v>
      </c>
      <c r="E1486" s="236" t="str">
        <f t="shared" si="1"/>
        <v>#VALUE!</v>
      </c>
      <c r="F1486" s="236" t="str">
        <f t="shared" si="2"/>
        <v>#VALUE!</v>
      </c>
      <c r="G1486" s="236" t="str">
        <f t="shared" si="3"/>
        <v>#VALUE!</v>
      </c>
      <c r="H1486" s="236" t="str">
        <f t="shared" si="4"/>
        <v>#VALUE!</v>
      </c>
      <c r="I1486" s="236" t="str">
        <f t="shared" si="5"/>
        <v>#VALUE!</v>
      </c>
      <c r="J1486" s="236" t="str">
        <f t="shared" si="6"/>
        <v>#VALUE!</v>
      </c>
      <c r="K1486" s="236" t="str">
        <f t="shared" si="7"/>
        <v>#VALUE!</v>
      </c>
      <c r="L1486" s="236" t="str">
        <f t="shared" si="8"/>
        <v>#VALUE!</v>
      </c>
      <c r="M1486" s="236" t="str">
        <f t="shared" si="9"/>
        <v>#VALUE!</v>
      </c>
      <c r="N1486" s="236" t="str">
        <f t="shared" si="10"/>
        <v>#VALUE!</v>
      </c>
      <c r="O1486" s="236" t="str">
        <f t="shared" si="11"/>
        <v>#VALUE!</v>
      </c>
      <c r="P1486" s="237" t="str">
        <f t="shared" si="12"/>
        <v>NO RX</v>
      </c>
      <c r="Q1486" s="237" t="b">
        <v>0</v>
      </c>
      <c r="R1486" s="237" t="str">
        <f t="shared" si="37"/>
        <v>LOW</v>
      </c>
      <c r="S1486" s="238"/>
      <c r="T1486" s="243">
        <f t="shared" si="39"/>
        <v>44439</v>
      </c>
      <c r="U1486" s="237" t="str">
        <f t="shared" si="43"/>
        <v>DUE COMM</v>
      </c>
      <c r="V1486" s="237" t="str">
        <f t="shared" si="16"/>
        <v> </v>
      </c>
      <c r="W1486" s="83"/>
      <c r="X1486" s="83"/>
      <c r="Y1486" s="83"/>
      <c r="Z1486" s="83"/>
      <c r="AA1486" s="83"/>
      <c r="AB1486" s="83"/>
      <c r="AC1486" s="83"/>
      <c r="AD1486" s="83"/>
      <c r="AE1486" s="83"/>
    </row>
    <row r="1487">
      <c r="A1487" s="253">
        <v>14960.0</v>
      </c>
      <c r="B1487" s="237" t="s">
        <v>7556</v>
      </c>
      <c r="C1487" s="251" t="b">
        <v>1</v>
      </c>
      <c r="D1487" s="235">
        <v>44577.0</v>
      </c>
      <c r="E1487" s="236" t="str">
        <f t="shared" si="1"/>
        <v>OPI RX</v>
      </c>
      <c r="F1487" s="236" t="str">
        <f t="shared" si="2"/>
        <v>#VALUE!</v>
      </c>
      <c r="G1487" s="236" t="str">
        <f t="shared" si="3"/>
        <v>#VALUE!</v>
      </c>
      <c r="H1487" s="236" t="str">
        <f t="shared" si="4"/>
        <v>#VALUE!</v>
      </c>
      <c r="I1487" s="236" t="str">
        <f t="shared" si="5"/>
        <v>#VALUE!</v>
      </c>
      <c r="J1487" s="236" t="str">
        <f t="shared" si="6"/>
        <v>#VALUE!</v>
      </c>
      <c r="K1487" s="236" t="str">
        <f t="shared" si="7"/>
        <v>#VALUE!</v>
      </c>
      <c r="L1487" s="236" t="str">
        <f t="shared" si="8"/>
        <v>#VALUE!</v>
      </c>
      <c r="M1487" s="236" t="str">
        <f t="shared" si="9"/>
        <v>#VALUE!</v>
      </c>
      <c r="N1487" s="236" t="str">
        <f t="shared" si="10"/>
        <v>#VALUE!</v>
      </c>
      <c r="O1487" s="236" t="str">
        <f t="shared" si="11"/>
        <v>#VALUE!</v>
      </c>
      <c r="P1487" s="237" t="str">
        <f t="shared" si="12"/>
        <v>OPIOIDS</v>
      </c>
      <c r="Q1487" s="237" t="b">
        <v>0</v>
      </c>
      <c r="R1487" s="237" t="str">
        <f t="shared" si="37"/>
        <v>LOW</v>
      </c>
      <c r="S1487" s="238"/>
      <c r="T1487" s="238">
        <f t="shared" si="39"/>
        <v>44577</v>
      </c>
      <c r="U1487" s="237" t="str">
        <f t="shared" si="43"/>
        <v>DUE COMM</v>
      </c>
      <c r="V1487" s="237" t="str">
        <f t="shared" si="16"/>
        <v> </v>
      </c>
      <c r="W1487" s="83"/>
      <c r="X1487" s="83"/>
      <c r="Y1487" s="83"/>
      <c r="Z1487" s="83"/>
      <c r="AA1487" s="83"/>
      <c r="AB1487" s="83"/>
      <c r="AC1487" s="83"/>
      <c r="AD1487" s="83"/>
      <c r="AE1487" s="83"/>
    </row>
    <row r="1488">
      <c r="A1488" s="233">
        <v>14965.0</v>
      </c>
      <c r="B1488" s="239" t="s">
        <v>7552</v>
      </c>
      <c r="C1488" s="231" t="b">
        <v>0</v>
      </c>
      <c r="D1488" s="235" t="s">
        <v>7552</v>
      </c>
      <c r="E1488" s="236" t="str">
        <f t="shared" si="1"/>
        <v>#VALUE!</v>
      </c>
      <c r="F1488" s="236" t="str">
        <f t="shared" si="2"/>
        <v>#VALUE!</v>
      </c>
      <c r="G1488" s="236" t="str">
        <f t="shared" si="3"/>
        <v>#VALUE!</v>
      </c>
      <c r="H1488" s="236" t="str">
        <f t="shared" si="4"/>
        <v>#VALUE!</v>
      </c>
      <c r="I1488" s="236" t="str">
        <f t="shared" si="5"/>
        <v>#VALUE!</v>
      </c>
      <c r="J1488" s="236" t="str">
        <f t="shared" si="6"/>
        <v>#VALUE!</v>
      </c>
      <c r="K1488" s="236" t="str">
        <f t="shared" si="7"/>
        <v>#VALUE!</v>
      </c>
      <c r="L1488" s="236" t="str">
        <f t="shared" si="8"/>
        <v>#VALUE!</v>
      </c>
      <c r="M1488" s="236" t="str">
        <f t="shared" si="9"/>
        <v>#VALUE!</v>
      </c>
      <c r="N1488" s="236" t="str">
        <f t="shared" si="10"/>
        <v>#VALUE!</v>
      </c>
      <c r="O1488" s="236" t="str">
        <f t="shared" si="11"/>
        <v>#VALUE!</v>
      </c>
      <c r="P1488" s="237" t="str">
        <f t="shared" si="12"/>
        <v>NO RX</v>
      </c>
      <c r="Q1488" s="237" t="b">
        <v>0</v>
      </c>
      <c r="R1488" s="237" t="str">
        <f t="shared" si="37"/>
        <v>LOW</v>
      </c>
      <c r="S1488" s="238"/>
      <c r="T1488" s="238" t="str">
        <f t="shared" si="39"/>
        <v>  -  </v>
      </c>
      <c r="U1488" s="237" t="str">
        <f t="shared" si="43"/>
        <v>DUE COMM</v>
      </c>
      <c r="V1488" s="237" t="str">
        <f t="shared" si="16"/>
        <v> </v>
      </c>
      <c r="W1488" s="83"/>
      <c r="X1488" s="83"/>
      <c r="Y1488" s="83"/>
      <c r="Z1488" s="83"/>
      <c r="AA1488" s="83"/>
      <c r="AB1488" s="83"/>
      <c r="AC1488" s="83"/>
      <c r="AD1488" s="83"/>
      <c r="AE1488" s="83"/>
    </row>
    <row r="1489">
      <c r="A1489" s="233">
        <v>14966.0</v>
      </c>
      <c r="B1489" s="234" t="s">
        <v>7580</v>
      </c>
      <c r="C1489" s="230" t="b">
        <v>0</v>
      </c>
      <c r="D1489" s="235" t="s">
        <v>7552</v>
      </c>
      <c r="E1489" s="236" t="str">
        <f t="shared" si="1"/>
        <v>#VALUE!</v>
      </c>
      <c r="F1489" s="236" t="str">
        <f t="shared" si="2"/>
        <v>#VALUE!</v>
      </c>
      <c r="G1489" s="236" t="str">
        <f t="shared" si="3"/>
        <v>#VALUE!</v>
      </c>
      <c r="H1489" s="236" t="str">
        <f t="shared" si="4"/>
        <v>#VALUE!</v>
      </c>
      <c r="I1489" s="236" t="str">
        <f t="shared" si="5"/>
        <v>#VALUE!</v>
      </c>
      <c r="J1489" s="236" t="str">
        <f t="shared" si="6"/>
        <v>#VALUE!</v>
      </c>
      <c r="K1489" s="236" t="str">
        <f t="shared" si="7"/>
        <v>#VALUE!</v>
      </c>
      <c r="L1489" s="236" t="str">
        <f t="shared" si="8"/>
        <v>#VALUE!</v>
      </c>
      <c r="M1489" s="236" t="str">
        <f t="shared" si="9"/>
        <v>OPI RX</v>
      </c>
      <c r="N1489" s="236" t="str">
        <f t="shared" si="10"/>
        <v>#VALUE!</v>
      </c>
      <c r="O1489" s="236" t="str">
        <f t="shared" si="11"/>
        <v>#VALUE!</v>
      </c>
      <c r="P1489" s="237" t="str">
        <f t="shared" si="12"/>
        <v>OPIOIDS</v>
      </c>
      <c r="Q1489" s="237" t="b">
        <v>0</v>
      </c>
      <c r="R1489" s="237" t="str">
        <f t="shared" si="37"/>
        <v>LOW</v>
      </c>
      <c r="S1489" s="238"/>
      <c r="T1489" s="238" t="str">
        <f t="shared" si="39"/>
        <v>  -  </v>
      </c>
      <c r="U1489" s="237" t="str">
        <f t="shared" si="43"/>
        <v>DUE COMM</v>
      </c>
      <c r="V1489" s="237" t="str">
        <f t="shared" si="16"/>
        <v> </v>
      </c>
      <c r="W1489" s="83"/>
      <c r="X1489" s="83"/>
      <c r="Y1489" s="83"/>
      <c r="Z1489" s="83"/>
      <c r="AA1489" s="83"/>
      <c r="AB1489" s="83"/>
      <c r="AC1489" s="83"/>
      <c r="AD1489" s="83"/>
      <c r="AE1489" s="83"/>
    </row>
    <row r="1490">
      <c r="A1490" s="233">
        <v>14971.0</v>
      </c>
      <c r="B1490" s="234" t="s">
        <v>7881</v>
      </c>
      <c r="C1490" s="231" t="b">
        <v>1</v>
      </c>
      <c r="D1490" s="235">
        <v>44636.0</v>
      </c>
      <c r="E1490" s="236" t="str">
        <f t="shared" si="1"/>
        <v>#VALUE!</v>
      </c>
      <c r="F1490" s="236" t="str">
        <f t="shared" si="2"/>
        <v>#VALUE!</v>
      </c>
      <c r="G1490" s="236" t="str">
        <f t="shared" si="3"/>
        <v>#VALUE!</v>
      </c>
      <c r="H1490" s="236" t="str">
        <f t="shared" si="4"/>
        <v>OPI RX</v>
      </c>
      <c r="I1490" s="236" t="str">
        <f t="shared" si="5"/>
        <v>#VALUE!</v>
      </c>
      <c r="J1490" s="236" t="str">
        <f t="shared" si="6"/>
        <v>#VALUE!</v>
      </c>
      <c r="K1490" s="236" t="str">
        <f t="shared" si="7"/>
        <v>#VALUE!</v>
      </c>
      <c r="L1490" s="236" t="str">
        <f t="shared" si="8"/>
        <v>#VALUE!</v>
      </c>
      <c r="M1490" s="236" t="str">
        <f t="shared" si="9"/>
        <v>#VALUE!</v>
      </c>
      <c r="N1490" s="236" t="str">
        <f t="shared" si="10"/>
        <v>#VALUE!</v>
      </c>
      <c r="O1490" s="236" t="str">
        <f t="shared" si="11"/>
        <v>#VALUE!</v>
      </c>
      <c r="P1490" s="237" t="str">
        <f t="shared" si="12"/>
        <v>OPIOIDS</v>
      </c>
      <c r="Q1490" s="237" t="b">
        <v>0</v>
      </c>
      <c r="R1490" s="237" t="str">
        <f t="shared" si="37"/>
        <v>LOW</v>
      </c>
      <c r="S1490" s="238">
        <v>44320.0</v>
      </c>
      <c r="T1490" s="243">
        <f t="shared" si="39"/>
        <v>44636</v>
      </c>
      <c r="U1490" s="237" t="str">
        <f t="shared" si="43"/>
        <v> </v>
      </c>
      <c r="V1490" s="237" t="str">
        <f t="shared" si="16"/>
        <v> </v>
      </c>
      <c r="W1490" s="83"/>
      <c r="X1490" s="83"/>
      <c r="Y1490" s="83"/>
      <c r="Z1490" s="83"/>
      <c r="AA1490" s="83"/>
      <c r="AB1490" s="83"/>
      <c r="AC1490" s="83"/>
      <c r="AD1490" s="83"/>
      <c r="AE1490" s="83"/>
    </row>
    <row r="1491">
      <c r="A1491" s="233">
        <v>14972.0</v>
      </c>
      <c r="B1491" s="234" t="s">
        <v>8037</v>
      </c>
      <c r="C1491" s="231" t="b">
        <v>1</v>
      </c>
      <c r="D1491" s="235">
        <v>44638.0</v>
      </c>
      <c r="E1491" s="236" t="str">
        <f t="shared" si="1"/>
        <v>#VALUE!</v>
      </c>
      <c r="F1491" s="236" t="str">
        <f t="shared" si="2"/>
        <v>#VALUE!</v>
      </c>
      <c r="G1491" s="236" t="str">
        <f t="shared" si="3"/>
        <v>#VALUE!</v>
      </c>
      <c r="H1491" s="236" t="str">
        <f t="shared" si="4"/>
        <v>#VALUE!</v>
      </c>
      <c r="I1491" s="236" t="str">
        <f t="shared" si="5"/>
        <v>#VALUE!</v>
      </c>
      <c r="J1491" s="236" t="str">
        <f t="shared" si="6"/>
        <v>OPI RX</v>
      </c>
      <c r="K1491" s="236" t="str">
        <f t="shared" si="7"/>
        <v>#VALUE!</v>
      </c>
      <c r="L1491" s="236" t="str">
        <f t="shared" si="8"/>
        <v>#VALUE!</v>
      </c>
      <c r="M1491" s="236" t="str">
        <f t="shared" si="9"/>
        <v>#VALUE!</v>
      </c>
      <c r="N1491" s="236" t="str">
        <f t="shared" si="10"/>
        <v>#VALUE!</v>
      </c>
      <c r="O1491" s="236" t="str">
        <f t="shared" si="11"/>
        <v>#VALUE!</v>
      </c>
      <c r="P1491" s="237" t="str">
        <f t="shared" si="12"/>
        <v>OPIOIDS</v>
      </c>
      <c r="Q1491" s="237" t="b">
        <v>0</v>
      </c>
      <c r="R1491" s="237" t="str">
        <f t="shared" si="37"/>
        <v>LOW</v>
      </c>
      <c r="S1491" s="238">
        <v>44320.0</v>
      </c>
      <c r="T1491" s="243">
        <f t="shared" si="39"/>
        <v>44638</v>
      </c>
      <c r="U1491" s="237" t="str">
        <f t="shared" si="43"/>
        <v> </v>
      </c>
      <c r="V1491" s="237" t="str">
        <f t="shared" si="16"/>
        <v> </v>
      </c>
      <c r="W1491" s="83"/>
      <c r="X1491" s="83"/>
      <c r="Y1491" s="83"/>
      <c r="Z1491" s="83"/>
      <c r="AA1491" s="83"/>
      <c r="AB1491" s="83"/>
      <c r="AC1491" s="83"/>
      <c r="AD1491" s="83"/>
      <c r="AE1491" s="83"/>
    </row>
    <row r="1492">
      <c r="A1492" s="233">
        <v>14977.0</v>
      </c>
      <c r="B1492" s="234" t="s">
        <v>7809</v>
      </c>
      <c r="C1492" s="231" t="b">
        <v>1</v>
      </c>
      <c r="D1492" s="243">
        <v>44539.0</v>
      </c>
      <c r="E1492" s="236" t="str">
        <f t="shared" si="1"/>
        <v>#VALUE!</v>
      </c>
      <c r="F1492" s="236" t="str">
        <f t="shared" si="2"/>
        <v>#VALUE!</v>
      </c>
      <c r="G1492" s="236" t="str">
        <f t="shared" si="3"/>
        <v>OPI RX</v>
      </c>
      <c r="H1492" s="236" t="str">
        <f t="shared" si="4"/>
        <v>#VALUE!</v>
      </c>
      <c r="I1492" s="236" t="str">
        <f t="shared" si="5"/>
        <v>#VALUE!</v>
      </c>
      <c r="J1492" s="236" t="str">
        <f t="shared" si="6"/>
        <v>#VALUE!</v>
      </c>
      <c r="K1492" s="236" t="str">
        <f t="shared" si="7"/>
        <v>#VALUE!</v>
      </c>
      <c r="L1492" s="236" t="str">
        <f t="shared" si="8"/>
        <v>#VALUE!</v>
      </c>
      <c r="M1492" s="236" t="str">
        <f t="shared" si="9"/>
        <v>#VALUE!</v>
      </c>
      <c r="N1492" s="236" t="str">
        <f t="shared" si="10"/>
        <v>#VALUE!</v>
      </c>
      <c r="O1492" s="236" t="str">
        <f t="shared" si="11"/>
        <v>#VALUE!</v>
      </c>
      <c r="P1492" s="237" t="str">
        <f t="shared" si="12"/>
        <v>OPIOIDS</v>
      </c>
      <c r="Q1492" s="237" t="b">
        <v>0</v>
      </c>
      <c r="R1492" s="237" t="str">
        <f t="shared" si="37"/>
        <v>LOW</v>
      </c>
      <c r="S1492" s="238">
        <v>44326.0</v>
      </c>
      <c r="T1492" s="243">
        <f t="shared" si="39"/>
        <v>44539</v>
      </c>
      <c r="U1492" s="237" t="str">
        <f t="shared" si="43"/>
        <v> </v>
      </c>
      <c r="V1492" s="237" t="str">
        <f t="shared" si="16"/>
        <v> </v>
      </c>
      <c r="W1492" s="83"/>
      <c r="X1492" s="83"/>
      <c r="Y1492" s="83"/>
      <c r="Z1492" s="83"/>
      <c r="AA1492" s="83"/>
      <c r="AB1492" s="83"/>
      <c r="AC1492" s="83"/>
      <c r="AD1492" s="83"/>
      <c r="AE1492" s="83"/>
    </row>
    <row r="1493">
      <c r="A1493" s="233">
        <v>14978.0</v>
      </c>
      <c r="B1493" s="234" t="s">
        <v>7731</v>
      </c>
      <c r="C1493" s="230" t="b">
        <v>1</v>
      </c>
      <c r="D1493" s="243">
        <v>44557.0</v>
      </c>
      <c r="E1493" s="236" t="str">
        <f t="shared" si="1"/>
        <v>#VALUE!</v>
      </c>
      <c r="F1493" s="236" t="str">
        <f t="shared" si="2"/>
        <v>OPI RX</v>
      </c>
      <c r="G1493" s="236" t="str">
        <f t="shared" si="3"/>
        <v>#VALUE!</v>
      </c>
      <c r="H1493" s="236" t="str">
        <f t="shared" si="4"/>
        <v>#VALUE!</v>
      </c>
      <c r="I1493" s="236" t="str">
        <f t="shared" si="5"/>
        <v>#VALUE!</v>
      </c>
      <c r="J1493" s="236" t="str">
        <f t="shared" si="6"/>
        <v>#VALUE!</v>
      </c>
      <c r="K1493" s="236" t="str">
        <f t="shared" si="7"/>
        <v>#VALUE!</v>
      </c>
      <c r="L1493" s="236" t="str">
        <f t="shared" si="8"/>
        <v>#VALUE!</v>
      </c>
      <c r="M1493" s="236" t="str">
        <f t="shared" si="9"/>
        <v>#VALUE!</v>
      </c>
      <c r="N1493" s="236" t="str">
        <f t="shared" si="10"/>
        <v>#VALUE!</v>
      </c>
      <c r="O1493" s="236" t="str">
        <f t="shared" si="11"/>
        <v>#VALUE!</v>
      </c>
      <c r="P1493" s="237" t="str">
        <f t="shared" si="12"/>
        <v>OPIOIDS</v>
      </c>
      <c r="Q1493" s="237" t="b">
        <v>0</v>
      </c>
      <c r="R1493" s="237" t="str">
        <f t="shared" si="37"/>
        <v>LOW</v>
      </c>
      <c r="S1493" s="238">
        <v>44326.0</v>
      </c>
      <c r="T1493" s="243">
        <f t="shared" si="39"/>
        <v>44557</v>
      </c>
      <c r="U1493" s="237" t="str">
        <f t="shared" si="43"/>
        <v> </v>
      </c>
      <c r="V1493" s="237" t="str">
        <f t="shared" si="16"/>
        <v> </v>
      </c>
      <c r="W1493" s="83"/>
      <c r="X1493" s="83"/>
      <c r="Y1493" s="83"/>
      <c r="Z1493" s="83"/>
      <c r="AA1493" s="83"/>
      <c r="AB1493" s="83"/>
      <c r="AC1493" s="83"/>
      <c r="AD1493" s="83"/>
      <c r="AE1493" s="83"/>
    </row>
    <row r="1494">
      <c r="A1494" s="233">
        <v>14980.0</v>
      </c>
      <c r="B1494" s="234" t="s">
        <v>7594</v>
      </c>
      <c r="C1494" s="231" t="b">
        <v>0</v>
      </c>
      <c r="D1494" s="235" t="s">
        <v>7552</v>
      </c>
      <c r="E1494" s="236" t="str">
        <f t="shared" si="1"/>
        <v>OPI RX</v>
      </c>
      <c r="F1494" s="236" t="str">
        <f t="shared" si="2"/>
        <v>#VALUE!</v>
      </c>
      <c r="G1494" s="236" t="str">
        <f t="shared" si="3"/>
        <v>#VALUE!</v>
      </c>
      <c r="H1494" s="236" t="str">
        <f t="shared" si="4"/>
        <v>#VALUE!</v>
      </c>
      <c r="I1494" s="236" t="str">
        <f t="shared" si="5"/>
        <v>#VALUE!</v>
      </c>
      <c r="J1494" s="236" t="str">
        <f t="shared" si="6"/>
        <v>#VALUE!</v>
      </c>
      <c r="K1494" s="236" t="str">
        <f t="shared" si="7"/>
        <v>#VALUE!</v>
      </c>
      <c r="L1494" s="236" t="str">
        <f t="shared" si="8"/>
        <v>#VALUE!</v>
      </c>
      <c r="M1494" s="236" t="str">
        <f t="shared" si="9"/>
        <v>#VALUE!</v>
      </c>
      <c r="N1494" s="236" t="str">
        <f t="shared" si="10"/>
        <v>#VALUE!</v>
      </c>
      <c r="O1494" s="236" t="str">
        <f t="shared" si="11"/>
        <v>#VALUE!</v>
      </c>
      <c r="P1494" s="237" t="str">
        <f t="shared" si="12"/>
        <v>OPIOIDS</v>
      </c>
      <c r="Q1494" s="237" t="b">
        <v>1</v>
      </c>
      <c r="R1494" s="237" t="str">
        <f t="shared" si="37"/>
        <v>HIGH</v>
      </c>
      <c r="S1494" s="238"/>
      <c r="T1494" s="238" t="str">
        <f t="shared" si="39"/>
        <v>  -  </v>
      </c>
      <c r="U1494" s="237" t="str">
        <f t="shared" si="43"/>
        <v>DUE COMM</v>
      </c>
      <c r="V1494" s="237" t="str">
        <f t="shared" si="16"/>
        <v> </v>
      </c>
      <c r="W1494" s="83"/>
      <c r="X1494" s="83"/>
      <c r="Y1494" s="83"/>
      <c r="Z1494" s="83"/>
      <c r="AA1494" s="83"/>
      <c r="AB1494" s="83"/>
      <c r="AC1494" s="83"/>
      <c r="AD1494" s="83"/>
      <c r="AE1494" s="83"/>
    </row>
    <row r="1495">
      <c r="A1495" s="233">
        <v>14981.0</v>
      </c>
      <c r="B1495" s="234" t="s">
        <v>7616</v>
      </c>
      <c r="C1495" s="231" t="b">
        <v>0</v>
      </c>
      <c r="D1495" s="235" t="s">
        <v>7552</v>
      </c>
      <c r="E1495" s="236" t="str">
        <f t="shared" si="1"/>
        <v>#VALUE!</v>
      </c>
      <c r="F1495" s="236" t="str">
        <f t="shared" si="2"/>
        <v>#VALUE!</v>
      </c>
      <c r="G1495" s="236" t="str">
        <f t="shared" si="3"/>
        <v>#VALUE!</v>
      </c>
      <c r="H1495" s="236" t="str">
        <f t="shared" si="4"/>
        <v>#VALUE!</v>
      </c>
      <c r="I1495" s="236" t="str">
        <f t="shared" si="5"/>
        <v>#VALUE!</v>
      </c>
      <c r="J1495" s="236" t="str">
        <f t="shared" si="6"/>
        <v>#VALUE!</v>
      </c>
      <c r="K1495" s="236" t="str">
        <f t="shared" si="7"/>
        <v>#VALUE!</v>
      </c>
      <c r="L1495" s="236" t="str">
        <f t="shared" si="8"/>
        <v>#VALUE!</v>
      </c>
      <c r="M1495" s="236" t="str">
        <f t="shared" si="9"/>
        <v>OPI RX</v>
      </c>
      <c r="N1495" s="236" t="str">
        <f t="shared" si="10"/>
        <v>#VALUE!</v>
      </c>
      <c r="O1495" s="236" t="str">
        <f t="shared" si="11"/>
        <v>#VALUE!</v>
      </c>
      <c r="P1495" s="237" t="str">
        <f t="shared" si="12"/>
        <v>OPIOIDS</v>
      </c>
      <c r="Q1495" s="237" t="b">
        <v>0</v>
      </c>
      <c r="R1495" s="237" t="str">
        <f t="shared" si="37"/>
        <v>LOW</v>
      </c>
      <c r="S1495" s="238"/>
      <c r="T1495" s="238" t="str">
        <f t="shared" si="39"/>
        <v>  -  </v>
      </c>
      <c r="U1495" s="237" t="str">
        <f t="shared" si="43"/>
        <v>DUE COMM</v>
      </c>
      <c r="V1495" s="237" t="str">
        <f t="shared" si="16"/>
        <v> </v>
      </c>
      <c r="W1495" s="83"/>
      <c r="X1495" s="83"/>
      <c r="Y1495" s="83"/>
      <c r="Z1495" s="83"/>
      <c r="AA1495" s="83"/>
      <c r="AB1495" s="83"/>
      <c r="AC1495" s="83"/>
      <c r="AD1495" s="83"/>
      <c r="AE1495" s="83"/>
    </row>
    <row r="1496">
      <c r="A1496" s="253">
        <v>14983.0</v>
      </c>
      <c r="B1496" s="237" t="s">
        <v>7594</v>
      </c>
      <c r="C1496" s="230" t="b">
        <v>0</v>
      </c>
      <c r="D1496" s="235" t="s">
        <v>7552</v>
      </c>
      <c r="E1496" s="236" t="str">
        <f t="shared" si="1"/>
        <v>OPI RX</v>
      </c>
      <c r="F1496" s="236" t="str">
        <f t="shared" si="2"/>
        <v>#VALUE!</v>
      </c>
      <c r="G1496" s="236" t="str">
        <f t="shared" si="3"/>
        <v>#VALUE!</v>
      </c>
      <c r="H1496" s="236" t="str">
        <f t="shared" si="4"/>
        <v>#VALUE!</v>
      </c>
      <c r="I1496" s="236" t="str">
        <f t="shared" si="5"/>
        <v>#VALUE!</v>
      </c>
      <c r="J1496" s="236" t="str">
        <f t="shared" si="6"/>
        <v>#VALUE!</v>
      </c>
      <c r="K1496" s="236" t="str">
        <f t="shared" si="7"/>
        <v>#VALUE!</v>
      </c>
      <c r="L1496" s="236" t="str">
        <f t="shared" si="8"/>
        <v>#VALUE!</v>
      </c>
      <c r="M1496" s="236" t="str">
        <f t="shared" si="9"/>
        <v>#VALUE!</v>
      </c>
      <c r="N1496" s="236" t="str">
        <f t="shared" si="10"/>
        <v>#VALUE!</v>
      </c>
      <c r="O1496" s="236" t="str">
        <f t="shared" si="11"/>
        <v>#VALUE!</v>
      </c>
      <c r="P1496" s="237" t="str">
        <f t="shared" si="12"/>
        <v>OPIOIDS</v>
      </c>
      <c r="Q1496" s="237" t="b">
        <v>0</v>
      </c>
      <c r="R1496" s="237" t="str">
        <f t="shared" si="37"/>
        <v>LOW</v>
      </c>
      <c r="S1496" s="238"/>
      <c r="T1496" s="238" t="str">
        <f t="shared" si="39"/>
        <v>  -  </v>
      </c>
      <c r="U1496" s="237" t="str">
        <f t="shared" si="43"/>
        <v>DUE COMM</v>
      </c>
      <c r="V1496" s="237" t="str">
        <f t="shared" si="16"/>
        <v> </v>
      </c>
      <c r="W1496" s="83"/>
      <c r="X1496" s="83"/>
      <c r="Y1496" s="83"/>
      <c r="Z1496" s="83"/>
      <c r="AA1496" s="83"/>
      <c r="AB1496" s="83"/>
      <c r="AC1496" s="83"/>
      <c r="AD1496" s="83"/>
      <c r="AE1496" s="83"/>
    </row>
    <row r="1497">
      <c r="A1497" s="233">
        <v>14984.0</v>
      </c>
      <c r="B1497" s="234" t="s">
        <v>7812</v>
      </c>
      <c r="C1497" s="231" t="b">
        <v>0</v>
      </c>
      <c r="D1497" s="235" t="s">
        <v>7552</v>
      </c>
      <c r="E1497" s="236" t="str">
        <f t="shared" si="1"/>
        <v>#VALUE!</v>
      </c>
      <c r="F1497" s="236" t="str">
        <f t="shared" si="2"/>
        <v>#VALUE!</v>
      </c>
      <c r="G1497" s="236" t="str">
        <f t="shared" si="3"/>
        <v>#VALUE!</v>
      </c>
      <c r="H1497" s="236" t="str">
        <f t="shared" si="4"/>
        <v>#VALUE!</v>
      </c>
      <c r="I1497" s="236" t="str">
        <f t="shared" si="5"/>
        <v>#VALUE!</v>
      </c>
      <c r="J1497" s="236" t="str">
        <f t="shared" si="6"/>
        <v>#VALUE!</v>
      </c>
      <c r="K1497" s="236" t="str">
        <f t="shared" si="7"/>
        <v>#VALUE!</v>
      </c>
      <c r="L1497" s="236" t="str">
        <f t="shared" si="8"/>
        <v>#VALUE!</v>
      </c>
      <c r="M1497" s="236" t="str">
        <f t="shared" si="9"/>
        <v>#VALUE!</v>
      </c>
      <c r="N1497" s="236" t="str">
        <f t="shared" si="10"/>
        <v>#VALUE!</v>
      </c>
      <c r="O1497" s="236" t="str">
        <f t="shared" si="11"/>
        <v>#VALUE!</v>
      </c>
      <c r="P1497" s="237" t="str">
        <f t="shared" si="12"/>
        <v>NO RX</v>
      </c>
      <c r="Q1497" s="237" t="b">
        <v>0</v>
      </c>
      <c r="R1497" s="237" t="str">
        <f t="shared" si="37"/>
        <v>LOW</v>
      </c>
      <c r="S1497" s="238"/>
      <c r="T1497" s="238" t="str">
        <f t="shared" si="39"/>
        <v>  -  </v>
      </c>
      <c r="U1497" s="237" t="str">
        <f t="shared" si="43"/>
        <v>DUE COMM</v>
      </c>
      <c r="V1497" s="237" t="str">
        <f t="shared" si="16"/>
        <v> </v>
      </c>
      <c r="W1497" s="83"/>
      <c r="X1497" s="83"/>
      <c r="Y1497" s="83"/>
      <c r="Z1497" s="83"/>
      <c r="AA1497" s="83"/>
      <c r="AB1497" s="83"/>
      <c r="AC1497" s="83"/>
      <c r="AD1497" s="83"/>
      <c r="AE1497" s="83"/>
    </row>
    <row r="1498">
      <c r="A1498" s="233">
        <v>14985.0</v>
      </c>
      <c r="B1498" s="234" t="s">
        <v>7594</v>
      </c>
      <c r="C1498" s="231" t="b">
        <v>1</v>
      </c>
      <c r="D1498" s="243">
        <v>44557.0</v>
      </c>
      <c r="E1498" s="236" t="str">
        <f t="shared" si="1"/>
        <v>OPI RX</v>
      </c>
      <c r="F1498" s="236" t="str">
        <f t="shared" si="2"/>
        <v>#VALUE!</v>
      </c>
      <c r="G1498" s="236" t="str">
        <f t="shared" si="3"/>
        <v>#VALUE!</v>
      </c>
      <c r="H1498" s="236" t="str">
        <f t="shared" si="4"/>
        <v>#VALUE!</v>
      </c>
      <c r="I1498" s="236" t="str">
        <f t="shared" si="5"/>
        <v>#VALUE!</v>
      </c>
      <c r="J1498" s="236" t="str">
        <f t="shared" si="6"/>
        <v>#VALUE!</v>
      </c>
      <c r="K1498" s="236" t="str">
        <f t="shared" si="7"/>
        <v>#VALUE!</v>
      </c>
      <c r="L1498" s="236" t="str">
        <f t="shared" si="8"/>
        <v>#VALUE!</v>
      </c>
      <c r="M1498" s="236" t="str">
        <f t="shared" si="9"/>
        <v>#VALUE!</v>
      </c>
      <c r="N1498" s="236" t="str">
        <f t="shared" si="10"/>
        <v>#VALUE!</v>
      </c>
      <c r="O1498" s="236" t="str">
        <f t="shared" si="11"/>
        <v>#VALUE!</v>
      </c>
      <c r="P1498" s="237" t="str">
        <f t="shared" si="12"/>
        <v>OPIOIDS</v>
      </c>
      <c r="Q1498" s="237" t="b">
        <v>1</v>
      </c>
      <c r="R1498" s="237" t="str">
        <f t="shared" si="37"/>
        <v>HIGH</v>
      </c>
      <c r="S1498" s="238">
        <v>44327.0</v>
      </c>
      <c r="T1498" s="243">
        <f t="shared" si="39"/>
        <v>44557</v>
      </c>
      <c r="U1498" s="237" t="str">
        <f t="shared" si="43"/>
        <v> </v>
      </c>
      <c r="V1498" s="237" t="str">
        <f t="shared" si="16"/>
        <v> </v>
      </c>
      <c r="W1498" s="83"/>
      <c r="X1498" s="83"/>
      <c r="Y1498" s="83"/>
      <c r="Z1498" s="83"/>
      <c r="AA1498" s="83"/>
      <c r="AB1498" s="83"/>
      <c r="AC1498" s="83"/>
      <c r="AD1498" s="83"/>
      <c r="AE1498" s="83"/>
    </row>
    <row r="1499">
      <c r="A1499" s="253">
        <v>14986.0</v>
      </c>
      <c r="B1499" s="237" t="s">
        <v>8038</v>
      </c>
      <c r="C1499" s="230" t="b">
        <v>1</v>
      </c>
      <c r="D1499" s="243">
        <v>44556.0</v>
      </c>
      <c r="E1499" s="236" t="str">
        <f t="shared" si="1"/>
        <v>#VALUE!</v>
      </c>
      <c r="F1499" s="236" t="str">
        <f t="shared" si="2"/>
        <v>#VALUE!</v>
      </c>
      <c r="G1499" s="236" t="str">
        <f t="shared" si="3"/>
        <v>#VALUE!</v>
      </c>
      <c r="H1499" s="236" t="str">
        <f t="shared" si="4"/>
        <v>#VALUE!</v>
      </c>
      <c r="I1499" s="236" t="str">
        <f t="shared" si="5"/>
        <v>#VALUE!</v>
      </c>
      <c r="J1499" s="236" t="str">
        <f t="shared" si="6"/>
        <v>#VALUE!</v>
      </c>
      <c r="K1499" s="236" t="str">
        <f t="shared" si="7"/>
        <v>#VALUE!</v>
      </c>
      <c r="L1499" s="236" t="str">
        <f t="shared" si="8"/>
        <v>#VALUE!</v>
      </c>
      <c r="M1499" s="236" t="str">
        <f t="shared" si="9"/>
        <v>#VALUE!</v>
      </c>
      <c r="N1499" s="236" t="str">
        <f t="shared" si="10"/>
        <v>#VALUE!</v>
      </c>
      <c r="O1499" s="236" t="str">
        <f t="shared" si="11"/>
        <v>#VALUE!</v>
      </c>
      <c r="P1499" s="237" t="str">
        <f t="shared" si="12"/>
        <v>NO RX</v>
      </c>
      <c r="Q1499" s="237" t="b">
        <v>0</v>
      </c>
      <c r="R1499" s="237" t="str">
        <f t="shared" si="37"/>
        <v>LOW</v>
      </c>
      <c r="S1499" s="238"/>
      <c r="T1499" s="243">
        <f t="shared" si="39"/>
        <v>44556</v>
      </c>
      <c r="U1499" s="237" t="str">
        <f t="shared" si="43"/>
        <v>DUE COMM</v>
      </c>
      <c r="V1499" s="237" t="str">
        <f t="shared" si="16"/>
        <v> </v>
      </c>
      <c r="W1499" s="83"/>
      <c r="X1499" s="83"/>
      <c r="Y1499" s="83"/>
      <c r="Z1499" s="83"/>
      <c r="AA1499" s="83"/>
      <c r="AB1499" s="83"/>
      <c r="AC1499" s="83"/>
      <c r="AD1499" s="83"/>
      <c r="AE1499" s="83"/>
    </row>
    <row r="1500">
      <c r="A1500" s="233">
        <v>14987.0</v>
      </c>
      <c r="B1500" s="234" t="s">
        <v>7646</v>
      </c>
      <c r="C1500" s="230" t="b">
        <v>0</v>
      </c>
      <c r="D1500" s="235" t="s">
        <v>7552</v>
      </c>
      <c r="E1500" s="236" t="str">
        <f t="shared" si="1"/>
        <v>#VALUE!</v>
      </c>
      <c r="F1500" s="236" t="str">
        <f t="shared" si="2"/>
        <v>OPI RX</v>
      </c>
      <c r="G1500" s="236" t="str">
        <f t="shared" si="3"/>
        <v>#VALUE!</v>
      </c>
      <c r="H1500" s="236" t="str">
        <f t="shared" si="4"/>
        <v>#VALUE!</v>
      </c>
      <c r="I1500" s="236" t="str">
        <f t="shared" si="5"/>
        <v>#VALUE!</v>
      </c>
      <c r="J1500" s="236" t="str">
        <f t="shared" si="6"/>
        <v>#VALUE!</v>
      </c>
      <c r="K1500" s="236" t="str">
        <f t="shared" si="7"/>
        <v>#VALUE!</v>
      </c>
      <c r="L1500" s="236" t="str">
        <f t="shared" si="8"/>
        <v>#VALUE!</v>
      </c>
      <c r="M1500" s="236" t="str">
        <f t="shared" si="9"/>
        <v>#VALUE!</v>
      </c>
      <c r="N1500" s="236" t="str">
        <f t="shared" si="10"/>
        <v>#VALUE!</v>
      </c>
      <c r="O1500" s="236" t="str">
        <f t="shared" si="11"/>
        <v>#VALUE!</v>
      </c>
      <c r="P1500" s="237" t="str">
        <f t="shared" si="12"/>
        <v>OPIOIDS</v>
      </c>
      <c r="Q1500" s="234" t="b">
        <v>1</v>
      </c>
      <c r="R1500" s="237" t="str">
        <f t="shared" si="37"/>
        <v>HIGH</v>
      </c>
      <c r="S1500" s="238"/>
      <c r="T1500" s="238" t="str">
        <f t="shared" si="39"/>
        <v>  -  </v>
      </c>
      <c r="U1500" s="237" t="str">
        <f t="shared" si="43"/>
        <v>DUE COMM</v>
      </c>
      <c r="V1500" s="237" t="str">
        <f t="shared" si="16"/>
        <v> </v>
      </c>
      <c r="W1500" s="83"/>
      <c r="X1500" s="83"/>
      <c r="Y1500" s="83"/>
      <c r="Z1500" s="83"/>
      <c r="AA1500" s="83"/>
      <c r="AB1500" s="83"/>
      <c r="AC1500" s="83"/>
      <c r="AD1500" s="83"/>
      <c r="AE1500" s="83"/>
    </row>
    <row r="1501">
      <c r="A1501" s="233">
        <v>14989.0</v>
      </c>
      <c r="B1501" s="234" t="s">
        <v>8039</v>
      </c>
      <c r="C1501" s="231" t="b">
        <v>1</v>
      </c>
      <c r="D1501" s="243">
        <v>44454.0</v>
      </c>
      <c r="E1501" s="236" t="str">
        <f t="shared" si="1"/>
        <v>#VALUE!</v>
      </c>
      <c r="F1501" s="236" t="str">
        <f t="shared" si="2"/>
        <v>#VALUE!</v>
      </c>
      <c r="G1501" s="236" t="str">
        <f t="shared" si="3"/>
        <v>OPI RX</v>
      </c>
      <c r="H1501" s="236" t="str">
        <f t="shared" si="4"/>
        <v>#VALUE!</v>
      </c>
      <c r="I1501" s="236" t="str">
        <f t="shared" si="5"/>
        <v>#VALUE!</v>
      </c>
      <c r="J1501" s="236" t="str">
        <f t="shared" si="6"/>
        <v>#VALUE!</v>
      </c>
      <c r="K1501" s="236" t="str">
        <f t="shared" si="7"/>
        <v>#VALUE!</v>
      </c>
      <c r="L1501" s="236" t="str">
        <f t="shared" si="8"/>
        <v>#VALUE!</v>
      </c>
      <c r="M1501" s="236" t="str">
        <f t="shared" si="9"/>
        <v>#VALUE!</v>
      </c>
      <c r="N1501" s="236" t="str">
        <f t="shared" si="10"/>
        <v>OPI RX</v>
      </c>
      <c r="O1501" s="236" t="str">
        <f t="shared" si="11"/>
        <v>#VALUE!</v>
      </c>
      <c r="P1501" s="237" t="str">
        <f t="shared" si="12"/>
        <v>OPIOIDS</v>
      </c>
      <c r="Q1501" s="237" t="b">
        <v>0</v>
      </c>
      <c r="R1501" s="237" t="str">
        <f t="shared" si="37"/>
        <v>LOW</v>
      </c>
      <c r="S1501" s="238"/>
      <c r="T1501" s="243">
        <f t="shared" si="39"/>
        <v>44454</v>
      </c>
      <c r="U1501" s="237" t="str">
        <f t="shared" si="43"/>
        <v>DUE COMM</v>
      </c>
      <c r="V1501" s="237" t="str">
        <f t="shared" si="16"/>
        <v> </v>
      </c>
      <c r="W1501" s="83"/>
      <c r="X1501" s="83"/>
      <c r="Y1501" s="83"/>
      <c r="Z1501" s="83"/>
      <c r="AA1501" s="83"/>
      <c r="AB1501" s="83"/>
      <c r="AC1501" s="83"/>
      <c r="AD1501" s="83"/>
      <c r="AE1501" s="83"/>
    </row>
    <row r="1502">
      <c r="A1502" s="233">
        <v>14990.0</v>
      </c>
      <c r="B1502" s="234" t="s">
        <v>8040</v>
      </c>
      <c r="C1502" s="231" t="b">
        <v>1</v>
      </c>
      <c r="D1502" s="243">
        <v>44414.0</v>
      </c>
      <c r="E1502" s="236" t="str">
        <f t="shared" si="1"/>
        <v>#VALUE!</v>
      </c>
      <c r="F1502" s="236" t="str">
        <f t="shared" si="2"/>
        <v>#VALUE!</v>
      </c>
      <c r="G1502" s="236" t="str">
        <f t="shared" si="3"/>
        <v>#VALUE!</v>
      </c>
      <c r="H1502" s="236" t="str">
        <f t="shared" si="4"/>
        <v>#VALUE!</v>
      </c>
      <c r="I1502" s="236" t="str">
        <f t="shared" si="5"/>
        <v>#VALUE!</v>
      </c>
      <c r="J1502" s="236" t="str">
        <f t="shared" si="6"/>
        <v>#VALUE!</v>
      </c>
      <c r="K1502" s="236" t="str">
        <f t="shared" si="7"/>
        <v>#VALUE!</v>
      </c>
      <c r="L1502" s="236" t="str">
        <f t="shared" si="8"/>
        <v>#VALUE!</v>
      </c>
      <c r="M1502" s="236" t="str">
        <f t="shared" si="9"/>
        <v>#VALUE!</v>
      </c>
      <c r="N1502" s="236" t="str">
        <f t="shared" si="10"/>
        <v>#VALUE!</v>
      </c>
      <c r="O1502" s="236" t="str">
        <f t="shared" si="11"/>
        <v>#VALUE!</v>
      </c>
      <c r="P1502" s="237" t="str">
        <f t="shared" si="12"/>
        <v>NO RX</v>
      </c>
      <c r="Q1502" s="237" t="b">
        <v>1</v>
      </c>
      <c r="R1502" s="237" t="str">
        <f t="shared" si="37"/>
        <v>HIGH</v>
      </c>
      <c r="S1502" s="238"/>
      <c r="T1502" s="243">
        <f t="shared" si="39"/>
        <v>44414</v>
      </c>
      <c r="U1502" s="237" t="str">
        <f t="shared" si="43"/>
        <v>DUE COMM</v>
      </c>
      <c r="V1502" s="237" t="str">
        <f t="shared" si="16"/>
        <v> </v>
      </c>
      <c r="W1502" s="83"/>
      <c r="X1502" s="83"/>
      <c r="Y1502" s="83"/>
      <c r="Z1502" s="83"/>
      <c r="AA1502" s="83"/>
      <c r="AB1502" s="83"/>
      <c r="AC1502" s="83"/>
      <c r="AD1502" s="83"/>
      <c r="AE1502" s="83"/>
    </row>
    <row r="1503">
      <c r="A1503" s="233">
        <v>14991.0</v>
      </c>
      <c r="B1503" s="234" t="s">
        <v>7569</v>
      </c>
      <c r="C1503" s="231" t="b">
        <v>1</v>
      </c>
      <c r="D1503" s="243">
        <v>44410.0</v>
      </c>
      <c r="E1503" s="236" t="str">
        <f t="shared" si="1"/>
        <v>#VALUE!</v>
      </c>
      <c r="F1503" s="236" t="str">
        <f t="shared" si="2"/>
        <v>#VALUE!</v>
      </c>
      <c r="G1503" s="236" t="str">
        <f t="shared" si="3"/>
        <v>OPI RX</v>
      </c>
      <c r="H1503" s="236" t="str">
        <f t="shared" si="4"/>
        <v>#VALUE!</v>
      </c>
      <c r="I1503" s="236" t="str">
        <f t="shared" si="5"/>
        <v>#VALUE!</v>
      </c>
      <c r="J1503" s="236" t="str">
        <f t="shared" si="6"/>
        <v>#VALUE!</v>
      </c>
      <c r="K1503" s="236" t="str">
        <f t="shared" si="7"/>
        <v>#VALUE!</v>
      </c>
      <c r="L1503" s="236" t="str">
        <f t="shared" si="8"/>
        <v>#VALUE!</v>
      </c>
      <c r="M1503" s="236" t="str">
        <f t="shared" si="9"/>
        <v>#VALUE!</v>
      </c>
      <c r="N1503" s="236" t="str">
        <f t="shared" si="10"/>
        <v>#VALUE!</v>
      </c>
      <c r="O1503" s="236" t="str">
        <f t="shared" si="11"/>
        <v>#VALUE!</v>
      </c>
      <c r="P1503" s="237" t="str">
        <f t="shared" si="12"/>
        <v>OPIOIDS</v>
      </c>
      <c r="Q1503" s="237" t="b">
        <v>0</v>
      </c>
      <c r="R1503" s="237" t="str">
        <f t="shared" si="37"/>
        <v>LOW</v>
      </c>
      <c r="S1503" s="238"/>
      <c r="T1503" s="243">
        <f t="shared" si="39"/>
        <v>44410</v>
      </c>
      <c r="U1503" s="237" t="str">
        <f t="shared" si="43"/>
        <v>DUE COMM</v>
      </c>
      <c r="V1503" s="237" t="str">
        <f t="shared" si="16"/>
        <v> </v>
      </c>
      <c r="W1503" s="83"/>
      <c r="X1503" s="83"/>
      <c r="Y1503" s="83"/>
      <c r="Z1503" s="83"/>
      <c r="AA1503" s="83"/>
      <c r="AB1503" s="83"/>
      <c r="AC1503" s="83"/>
      <c r="AD1503" s="83"/>
      <c r="AE1503" s="83"/>
    </row>
    <row r="1504">
      <c r="A1504" s="233">
        <v>14993.0</v>
      </c>
      <c r="B1504" s="234" t="s">
        <v>7616</v>
      </c>
      <c r="C1504" s="231" t="b">
        <v>1</v>
      </c>
      <c r="D1504" s="243">
        <v>44434.0</v>
      </c>
      <c r="E1504" s="236" t="str">
        <f t="shared" si="1"/>
        <v>#VALUE!</v>
      </c>
      <c r="F1504" s="236" t="str">
        <f t="shared" si="2"/>
        <v>#VALUE!</v>
      </c>
      <c r="G1504" s="236" t="str">
        <f t="shared" si="3"/>
        <v>#VALUE!</v>
      </c>
      <c r="H1504" s="236" t="str">
        <f t="shared" si="4"/>
        <v>#VALUE!</v>
      </c>
      <c r="I1504" s="236" t="str">
        <f t="shared" si="5"/>
        <v>#VALUE!</v>
      </c>
      <c r="J1504" s="236" t="str">
        <f t="shared" si="6"/>
        <v>#VALUE!</v>
      </c>
      <c r="K1504" s="236" t="str">
        <f t="shared" si="7"/>
        <v>#VALUE!</v>
      </c>
      <c r="L1504" s="236" t="str">
        <f t="shared" si="8"/>
        <v>#VALUE!</v>
      </c>
      <c r="M1504" s="236" t="str">
        <f t="shared" si="9"/>
        <v>OPI RX</v>
      </c>
      <c r="N1504" s="236" t="str">
        <f t="shared" si="10"/>
        <v>#VALUE!</v>
      </c>
      <c r="O1504" s="236" t="str">
        <f t="shared" si="11"/>
        <v>#VALUE!</v>
      </c>
      <c r="P1504" s="237" t="str">
        <f t="shared" si="12"/>
        <v>OPIOIDS</v>
      </c>
      <c r="Q1504" s="234" t="b">
        <v>0</v>
      </c>
      <c r="R1504" s="237" t="str">
        <f t="shared" si="37"/>
        <v>LOW</v>
      </c>
      <c r="S1504" s="238"/>
      <c r="T1504" s="243">
        <f t="shared" si="39"/>
        <v>44434</v>
      </c>
      <c r="U1504" s="237" t="str">
        <f t="shared" si="43"/>
        <v>DUE COMM</v>
      </c>
      <c r="V1504" s="237" t="str">
        <f t="shared" si="16"/>
        <v> </v>
      </c>
      <c r="W1504" s="83"/>
      <c r="X1504" s="83"/>
      <c r="Y1504" s="83"/>
      <c r="Z1504" s="83"/>
      <c r="AA1504" s="83"/>
      <c r="AB1504" s="83"/>
      <c r="AC1504" s="83"/>
      <c r="AD1504" s="83"/>
      <c r="AE1504" s="83"/>
    </row>
    <row r="1505">
      <c r="A1505" s="233">
        <v>14994.0</v>
      </c>
      <c r="B1505" s="234" t="s">
        <v>7606</v>
      </c>
      <c r="C1505" s="231" t="b">
        <v>0</v>
      </c>
      <c r="D1505" s="235" t="s">
        <v>7552</v>
      </c>
      <c r="E1505" s="236" t="str">
        <f t="shared" si="1"/>
        <v>#VALUE!</v>
      </c>
      <c r="F1505" s="236" t="str">
        <f t="shared" si="2"/>
        <v>#VALUE!</v>
      </c>
      <c r="G1505" s="236" t="str">
        <f t="shared" si="3"/>
        <v>#VALUE!</v>
      </c>
      <c r="H1505" s="236" t="str">
        <f t="shared" si="4"/>
        <v>#VALUE!</v>
      </c>
      <c r="I1505" s="236" t="str">
        <f t="shared" si="5"/>
        <v>#VALUE!</v>
      </c>
      <c r="J1505" s="236" t="str">
        <f t="shared" si="6"/>
        <v>#VALUE!</v>
      </c>
      <c r="K1505" s="236" t="str">
        <f t="shared" si="7"/>
        <v>#VALUE!</v>
      </c>
      <c r="L1505" s="236" t="str">
        <f t="shared" si="8"/>
        <v>#VALUE!</v>
      </c>
      <c r="M1505" s="236" t="str">
        <f t="shared" si="9"/>
        <v>OPI RX</v>
      </c>
      <c r="N1505" s="236" t="str">
        <f t="shared" si="10"/>
        <v>#VALUE!</v>
      </c>
      <c r="O1505" s="236" t="str">
        <f t="shared" si="11"/>
        <v>#VALUE!</v>
      </c>
      <c r="P1505" s="237" t="str">
        <f t="shared" si="12"/>
        <v>OPIOIDS</v>
      </c>
      <c r="Q1505" s="237" t="b">
        <v>0</v>
      </c>
      <c r="R1505" s="237" t="str">
        <f t="shared" si="37"/>
        <v>LOW</v>
      </c>
      <c r="S1505" s="238"/>
      <c r="T1505" s="238" t="str">
        <f t="shared" si="39"/>
        <v>  -  </v>
      </c>
      <c r="U1505" s="237" t="str">
        <f t="shared" si="43"/>
        <v>DUE COMM</v>
      </c>
      <c r="V1505" s="237" t="str">
        <f t="shared" si="16"/>
        <v> </v>
      </c>
      <c r="W1505" s="83"/>
      <c r="X1505" s="83"/>
      <c r="Y1505" s="83"/>
      <c r="Z1505" s="83"/>
      <c r="AA1505" s="83"/>
      <c r="AB1505" s="83"/>
      <c r="AC1505" s="83"/>
      <c r="AD1505" s="83"/>
      <c r="AE1505" s="83"/>
    </row>
    <row r="1506">
      <c r="A1506" s="233">
        <v>14997.0</v>
      </c>
      <c r="B1506" s="234" t="s">
        <v>7774</v>
      </c>
      <c r="C1506" s="231" t="b">
        <v>1</v>
      </c>
      <c r="D1506" s="235">
        <v>44601.0</v>
      </c>
      <c r="E1506" s="236" t="str">
        <f t="shared" si="1"/>
        <v>#VALUE!</v>
      </c>
      <c r="F1506" s="236" t="str">
        <f t="shared" si="2"/>
        <v>#VALUE!</v>
      </c>
      <c r="G1506" s="236" t="str">
        <f t="shared" si="3"/>
        <v>#VALUE!</v>
      </c>
      <c r="H1506" s="236" t="str">
        <f t="shared" si="4"/>
        <v>#VALUE!</v>
      </c>
      <c r="I1506" s="236" t="str">
        <f t="shared" si="5"/>
        <v>#VALUE!</v>
      </c>
      <c r="J1506" s="236" t="str">
        <f t="shared" si="6"/>
        <v>#VALUE!</v>
      </c>
      <c r="K1506" s="236" t="str">
        <f t="shared" si="7"/>
        <v>#VALUE!</v>
      </c>
      <c r="L1506" s="236" t="str">
        <f t="shared" si="8"/>
        <v>#VALUE!</v>
      </c>
      <c r="M1506" s="236" t="str">
        <f t="shared" si="9"/>
        <v>OPI RX</v>
      </c>
      <c r="N1506" s="236" t="str">
        <f t="shared" si="10"/>
        <v>#VALUE!</v>
      </c>
      <c r="O1506" s="236" t="str">
        <f t="shared" si="11"/>
        <v>#VALUE!</v>
      </c>
      <c r="P1506" s="237" t="str">
        <f t="shared" si="12"/>
        <v>OPIOIDS</v>
      </c>
      <c r="Q1506" s="237" t="b">
        <v>1</v>
      </c>
      <c r="R1506" s="237" t="str">
        <f t="shared" si="37"/>
        <v>HIGH</v>
      </c>
      <c r="S1506" s="238"/>
      <c r="T1506" s="243">
        <f t="shared" si="39"/>
        <v>44601</v>
      </c>
      <c r="U1506" s="237" t="str">
        <f t="shared" si="43"/>
        <v>DUE COMM</v>
      </c>
      <c r="V1506" s="237" t="str">
        <f t="shared" si="16"/>
        <v> </v>
      </c>
      <c r="W1506" s="83"/>
      <c r="X1506" s="83"/>
      <c r="Y1506" s="83"/>
      <c r="Z1506" s="83"/>
      <c r="AA1506" s="83"/>
      <c r="AB1506" s="83"/>
      <c r="AC1506" s="83"/>
      <c r="AD1506" s="83"/>
      <c r="AE1506" s="83"/>
    </row>
    <row r="1507">
      <c r="A1507" s="233">
        <v>14999.0</v>
      </c>
      <c r="B1507" s="239" t="s">
        <v>7552</v>
      </c>
      <c r="C1507" s="230" t="b">
        <v>0</v>
      </c>
      <c r="D1507" s="235" t="s">
        <v>7552</v>
      </c>
      <c r="E1507" s="236" t="str">
        <f t="shared" si="1"/>
        <v>#VALUE!</v>
      </c>
      <c r="F1507" s="236" t="str">
        <f t="shared" si="2"/>
        <v>#VALUE!</v>
      </c>
      <c r="G1507" s="236" t="str">
        <f t="shared" si="3"/>
        <v>#VALUE!</v>
      </c>
      <c r="H1507" s="236" t="str">
        <f t="shared" si="4"/>
        <v>#VALUE!</v>
      </c>
      <c r="I1507" s="236" t="str">
        <f t="shared" si="5"/>
        <v>#VALUE!</v>
      </c>
      <c r="J1507" s="236" t="str">
        <f t="shared" si="6"/>
        <v>#VALUE!</v>
      </c>
      <c r="K1507" s="236" t="str">
        <f t="shared" si="7"/>
        <v>#VALUE!</v>
      </c>
      <c r="L1507" s="236" t="str">
        <f t="shared" si="8"/>
        <v>#VALUE!</v>
      </c>
      <c r="M1507" s="236" t="str">
        <f t="shared" si="9"/>
        <v>#VALUE!</v>
      </c>
      <c r="N1507" s="236" t="str">
        <f t="shared" si="10"/>
        <v>#VALUE!</v>
      </c>
      <c r="O1507" s="236" t="str">
        <f t="shared" si="11"/>
        <v>#VALUE!</v>
      </c>
      <c r="P1507" s="237" t="str">
        <f t="shared" si="12"/>
        <v>NO RX</v>
      </c>
      <c r="Q1507" s="237" t="b">
        <v>0</v>
      </c>
      <c r="R1507" s="237" t="str">
        <f t="shared" si="37"/>
        <v>LOW</v>
      </c>
      <c r="S1507" s="238"/>
      <c r="T1507" s="238" t="str">
        <f t="shared" si="39"/>
        <v>  -  </v>
      </c>
      <c r="U1507" s="237" t="str">
        <f t="shared" si="43"/>
        <v>DUE COMM</v>
      </c>
      <c r="V1507" s="237" t="str">
        <f t="shared" si="16"/>
        <v> </v>
      </c>
      <c r="W1507" s="83"/>
      <c r="X1507" s="83"/>
      <c r="Y1507" s="83"/>
      <c r="Z1507" s="83"/>
      <c r="AA1507" s="83"/>
      <c r="AB1507" s="83"/>
      <c r="AC1507" s="83"/>
      <c r="AD1507" s="83"/>
      <c r="AE1507" s="83"/>
    </row>
    <row r="1508">
      <c r="A1508" s="233">
        <v>15000.0</v>
      </c>
      <c r="B1508" s="234" t="s">
        <v>7717</v>
      </c>
      <c r="C1508" s="231" t="b">
        <v>0</v>
      </c>
      <c r="D1508" s="235" t="s">
        <v>7552</v>
      </c>
      <c r="E1508" s="236" t="str">
        <f t="shared" si="1"/>
        <v>#VALUE!</v>
      </c>
      <c r="F1508" s="236" t="str">
        <f t="shared" si="2"/>
        <v>#VALUE!</v>
      </c>
      <c r="G1508" s="236" t="str">
        <f t="shared" si="3"/>
        <v>#VALUE!</v>
      </c>
      <c r="H1508" s="236" t="str">
        <f t="shared" si="4"/>
        <v>#VALUE!</v>
      </c>
      <c r="I1508" s="236" t="str">
        <f t="shared" si="5"/>
        <v>#VALUE!</v>
      </c>
      <c r="J1508" s="236" t="str">
        <f t="shared" si="6"/>
        <v>#VALUE!</v>
      </c>
      <c r="K1508" s="236" t="str">
        <f t="shared" si="7"/>
        <v>#VALUE!</v>
      </c>
      <c r="L1508" s="236" t="str">
        <f t="shared" si="8"/>
        <v>#VALUE!</v>
      </c>
      <c r="M1508" s="236" t="str">
        <f t="shared" si="9"/>
        <v>#VALUE!</v>
      </c>
      <c r="N1508" s="236" t="str">
        <f t="shared" si="10"/>
        <v>#VALUE!</v>
      </c>
      <c r="O1508" s="236" t="str">
        <f t="shared" si="11"/>
        <v>#VALUE!</v>
      </c>
      <c r="P1508" s="237" t="str">
        <f t="shared" si="12"/>
        <v>NO RX</v>
      </c>
      <c r="Q1508" s="237" t="b">
        <v>0</v>
      </c>
      <c r="R1508" s="237" t="str">
        <f t="shared" si="37"/>
        <v>LOW</v>
      </c>
      <c r="S1508" s="238"/>
      <c r="T1508" s="238" t="str">
        <f t="shared" si="39"/>
        <v>  -  </v>
      </c>
      <c r="U1508" s="237" t="str">
        <f t="shared" si="43"/>
        <v>DUE COMM</v>
      </c>
      <c r="V1508" s="237" t="str">
        <f t="shared" si="16"/>
        <v> </v>
      </c>
      <c r="W1508" s="83"/>
      <c r="X1508" s="83"/>
      <c r="Y1508" s="83"/>
      <c r="Z1508" s="83"/>
      <c r="AA1508" s="83"/>
      <c r="AB1508" s="83"/>
      <c r="AC1508" s="83"/>
      <c r="AD1508" s="83"/>
      <c r="AE1508" s="83"/>
    </row>
    <row r="1509">
      <c r="A1509" s="233">
        <v>15001.0</v>
      </c>
      <c r="B1509" s="234" t="s">
        <v>8041</v>
      </c>
      <c r="C1509" s="230" t="b">
        <v>1</v>
      </c>
      <c r="D1509" s="243">
        <v>44454.0</v>
      </c>
      <c r="E1509" s="236" t="str">
        <f t="shared" si="1"/>
        <v>OPI RX</v>
      </c>
      <c r="F1509" s="236" t="str">
        <f t="shared" si="2"/>
        <v>#VALUE!</v>
      </c>
      <c r="G1509" s="236" t="str">
        <f t="shared" si="3"/>
        <v>#VALUE!</v>
      </c>
      <c r="H1509" s="236" t="str">
        <f t="shared" si="4"/>
        <v>#VALUE!</v>
      </c>
      <c r="I1509" s="236" t="str">
        <f t="shared" si="5"/>
        <v>#VALUE!</v>
      </c>
      <c r="J1509" s="236" t="str">
        <f t="shared" si="6"/>
        <v>#VALUE!</v>
      </c>
      <c r="K1509" s="236" t="str">
        <f t="shared" si="7"/>
        <v>#VALUE!</v>
      </c>
      <c r="L1509" s="236" t="str">
        <f t="shared" si="8"/>
        <v>#VALUE!</v>
      </c>
      <c r="M1509" s="236" t="str">
        <f t="shared" si="9"/>
        <v>OPI RX</v>
      </c>
      <c r="N1509" s="236" t="str">
        <f t="shared" si="10"/>
        <v>#VALUE!</v>
      </c>
      <c r="O1509" s="236" t="str">
        <f t="shared" si="11"/>
        <v>#VALUE!</v>
      </c>
      <c r="P1509" s="237" t="str">
        <f t="shared" si="12"/>
        <v>OPIOIDS</v>
      </c>
      <c r="Q1509" s="234" t="b">
        <v>0</v>
      </c>
      <c r="R1509" s="237" t="str">
        <f t="shared" si="37"/>
        <v>LOW</v>
      </c>
      <c r="S1509" s="238"/>
      <c r="T1509" s="243">
        <f t="shared" si="39"/>
        <v>44454</v>
      </c>
      <c r="U1509" s="237" t="str">
        <f t="shared" si="43"/>
        <v>DUE COMM</v>
      </c>
      <c r="V1509" s="237" t="str">
        <f t="shared" si="16"/>
        <v> </v>
      </c>
      <c r="W1509" s="83"/>
      <c r="X1509" s="83"/>
      <c r="Y1509" s="83"/>
      <c r="Z1509" s="83"/>
      <c r="AA1509" s="83"/>
      <c r="AB1509" s="83"/>
      <c r="AC1509" s="83"/>
      <c r="AD1509" s="83"/>
      <c r="AE1509" s="83"/>
    </row>
    <row r="1510">
      <c r="A1510" s="253">
        <v>15002.0</v>
      </c>
      <c r="B1510" s="234" t="s">
        <v>7767</v>
      </c>
      <c r="C1510" s="234" t="b">
        <v>1</v>
      </c>
      <c r="D1510" s="235">
        <v>44593.0</v>
      </c>
      <c r="E1510" s="236" t="str">
        <f t="shared" si="1"/>
        <v>#VALUE!</v>
      </c>
      <c r="F1510" s="236" t="str">
        <f t="shared" si="2"/>
        <v>OPI RX</v>
      </c>
      <c r="G1510" s="236" t="str">
        <f t="shared" si="3"/>
        <v>#VALUE!</v>
      </c>
      <c r="H1510" s="236" t="str">
        <f t="shared" si="4"/>
        <v>#VALUE!</v>
      </c>
      <c r="I1510" s="236" t="str">
        <f t="shared" si="5"/>
        <v>#VALUE!</v>
      </c>
      <c r="J1510" s="236" t="str">
        <f t="shared" si="6"/>
        <v>#VALUE!</v>
      </c>
      <c r="K1510" s="236" t="str">
        <f t="shared" si="7"/>
        <v>#VALUE!</v>
      </c>
      <c r="L1510" s="236" t="str">
        <f t="shared" si="8"/>
        <v>#VALUE!</v>
      </c>
      <c r="M1510" s="236" t="str">
        <f t="shared" si="9"/>
        <v>#VALUE!</v>
      </c>
      <c r="N1510" s="236" t="str">
        <f t="shared" si="10"/>
        <v>#VALUE!</v>
      </c>
      <c r="O1510" s="236" t="str">
        <f t="shared" si="11"/>
        <v>#VALUE!</v>
      </c>
      <c r="P1510" s="237" t="str">
        <f t="shared" si="12"/>
        <v>OPIOIDS</v>
      </c>
      <c r="Q1510" s="237" t="b">
        <v>1</v>
      </c>
      <c r="R1510" s="237" t="str">
        <f t="shared" si="37"/>
        <v>HIGH</v>
      </c>
      <c r="S1510" s="238">
        <v>44467.0</v>
      </c>
      <c r="T1510" s="243">
        <f t="shared" si="39"/>
        <v>44593</v>
      </c>
      <c r="U1510" s="237" t="str">
        <f t="shared" si="43"/>
        <v> </v>
      </c>
      <c r="V1510" s="237" t="str">
        <f t="shared" si="16"/>
        <v> </v>
      </c>
      <c r="W1510" s="83"/>
      <c r="X1510" s="83"/>
      <c r="Y1510" s="83"/>
      <c r="Z1510" s="83"/>
      <c r="AA1510" s="83"/>
      <c r="AB1510" s="83"/>
      <c r="AC1510" s="83"/>
      <c r="AD1510" s="83"/>
      <c r="AE1510" s="83"/>
    </row>
    <row r="1511">
      <c r="A1511" s="233">
        <v>15008.0</v>
      </c>
      <c r="B1511" s="234" t="s">
        <v>7606</v>
      </c>
      <c r="C1511" s="230" t="b">
        <v>1</v>
      </c>
      <c r="D1511" s="243">
        <v>44539.0</v>
      </c>
      <c r="E1511" s="236" t="str">
        <f t="shared" si="1"/>
        <v>#VALUE!</v>
      </c>
      <c r="F1511" s="236" t="str">
        <f t="shared" si="2"/>
        <v>#VALUE!</v>
      </c>
      <c r="G1511" s="236" t="str">
        <f t="shared" si="3"/>
        <v>#VALUE!</v>
      </c>
      <c r="H1511" s="236" t="str">
        <f t="shared" si="4"/>
        <v>#VALUE!</v>
      </c>
      <c r="I1511" s="236" t="str">
        <f t="shared" si="5"/>
        <v>#VALUE!</v>
      </c>
      <c r="J1511" s="236" t="str">
        <f t="shared" si="6"/>
        <v>#VALUE!</v>
      </c>
      <c r="K1511" s="236" t="str">
        <f t="shared" si="7"/>
        <v>#VALUE!</v>
      </c>
      <c r="L1511" s="236" t="str">
        <f t="shared" si="8"/>
        <v>#VALUE!</v>
      </c>
      <c r="M1511" s="236" t="str">
        <f t="shared" si="9"/>
        <v>OPI RX</v>
      </c>
      <c r="N1511" s="236" t="str">
        <f t="shared" si="10"/>
        <v>#VALUE!</v>
      </c>
      <c r="O1511" s="236" t="str">
        <f t="shared" si="11"/>
        <v>#VALUE!</v>
      </c>
      <c r="P1511" s="237" t="str">
        <f t="shared" si="12"/>
        <v>OPIOIDS</v>
      </c>
      <c r="Q1511" s="237" t="b">
        <v>0</v>
      </c>
      <c r="R1511" s="237" t="str">
        <f t="shared" si="37"/>
        <v>LOW</v>
      </c>
      <c r="S1511" s="238">
        <v>44327.0</v>
      </c>
      <c r="T1511" s="243">
        <f t="shared" si="39"/>
        <v>44539</v>
      </c>
      <c r="U1511" s="237" t="str">
        <f t="shared" si="43"/>
        <v> </v>
      </c>
      <c r="V1511" s="237" t="str">
        <f t="shared" si="16"/>
        <v> </v>
      </c>
      <c r="W1511" s="83"/>
      <c r="X1511" s="83"/>
      <c r="Y1511" s="83"/>
      <c r="Z1511" s="83"/>
      <c r="AA1511" s="83"/>
      <c r="AB1511" s="83"/>
      <c r="AC1511" s="83"/>
      <c r="AD1511" s="83"/>
      <c r="AE1511" s="83"/>
    </row>
    <row r="1512">
      <c r="A1512" s="233">
        <v>15015.0</v>
      </c>
      <c r="B1512" s="234" t="s">
        <v>7576</v>
      </c>
      <c r="C1512" s="231" t="b">
        <v>1</v>
      </c>
      <c r="D1512" s="243">
        <v>44539.0</v>
      </c>
      <c r="E1512" s="236" t="str">
        <f t="shared" si="1"/>
        <v>#VALUE!</v>
      </c>
      <c r="F1512" s="236" t="str">
        <f t="shared" si="2"/>
        <v>#VALUE!</v>
      </c>
      <c r="G1512" s="236" t="str">
        <f t="shared" si="3"/>
        <v>#VALUE!</v>
      </c>
      <c r="H1512" s="236" t="str">
        <f t="shared" si="4"/>
        <v>#VALUE!</v>
      </c>
      <c r="I1512" s="236" t="str">
        <f t="shared" si="5"/>
        <v>#VALUE!</v>
      </c>
      <c r="J1512" s="236" t="str">
        <f t="shared" si="6"/>
        <v>#VALUE!</v>
      </c>
      <c r="K1512" s="236" t="str">
        <f t="shared" si="7"/>
        <v>#VALUE!</v>
      </c>
      <c r="L1512" s="236" t="str">
        <f t="shared" si="8"/>
        <v>#VALUE!</v>
      </c>
      <c r="M1512" s="236" t="str">
        <f t="shared" si="9"/>
        <v>#VALUE!</v>
      </c>
      <c r="N1512" s="236" t="str">
        <f t="shared" si="10"/>
        <v>#VALUE!</v>
      </c>
      <c r="O1512" s="236" t="str">
        <f t="shared" si="11"/>
        <v>#VALUE!</v>
      </c>
      <c r="P1512" s="237" t="str">
        <f t="shared" si="12"/>
        <v>NO RX</v>
      </c>
      <c r="Q1512" s="237" t="b">
        <v>0</v>
      </c>
      <c r="R1512" s="237" t="str">
        <f t="shared" si="37"/>
        <v>LOW</v>
      </c>
      <c r="S1512" s="238">
        <v>44327.0</v>
      </c>
      <c r="T1512" s="243">
        <f t="shared" si="39"/>
        <v>44539</v>
      </c>
      <c r="U1512" s="237" t="str">
        <f t="shared" si="43"/>
        <v> </v>
      </c>
      <c r="V1512" s="237" t="str">
        <f t="shared" si="16"/>
        <v> </v>
      </c>
      <c r="W1512" s="83"/>
      <c r="X1512" s="83"/>
      <c r="Y1512" s="83"/>
      <c r="Z1512" s="83"/>
      <c r="AA1512" s="83"/>
      <c r="AB1512" s="83"/>
      <c r="AC1512" s="83"/>
      <c r="AD1512" s="83"/>
      <c r="AE1512" s="83"/>
    </row>
    <row r="1513">
      <c r="A1513" s="233">
        <v>15020.0</v>
      </c>
      <c r="B1513" s="239" t="s">
        <v>7552</v>
      </c>
      <c r="C1513" s="251" t="b">
        <v>1</v>
      </c>
      <c r="D1513" s="235">
        <v>44578.0</v>
      </c>
      <c r="E1513" s="236" t="str">
        <f t="shared" si="1"/>
        <v>#VALUE!</v>
      </c>
      <c r="F1513" s="236" t="str">
        <f t="shared" si="2"/>
        <v>#VALUE!</v>
      </c>
      <c r="G1513" s="236" t="str">
        <f t="shared" si="3"/>
        <v>#VALUE!</v>
      </c>
      <c r="H1513" s="236" t="str">
        <f t="shared" si="4"/>
        <v>#VALUE!</v>
      </c>
      <c r="I1513" s="236" t="str">
        <f t="shared" si="5"/>
        <v>#VALUE!</v>
      </c>
      <c r="J1513" s="236" t="str">
        <f t="shared" si="6"/>
        <v>#VALUE!</v>
      </c>
      <c r="K1513" s="236" t="str">
        <f t="shared" si="7"/>
        <v>#VALUE!</v>
      </c>
      <c r="L1513" s="236" t="str">
        <f t="shared" si="8"/>
        <v>#VALUE!</v>
      </c>
      <c r="M1513" s="236" t="str">
        <f t="shared" si="9"/>
        <v>#VALUE!</v>
      </c>
      <c r="N1513" s="236" t="str">
        <f t="shared" si="10"/>
        <v>#VALUE!</v>
      </c>
      <c r="O1513" s="236" t="str">
        <f t="shared" si="11"/>
        <v>#VALUE!</v>
      </c>
      <c r="P1513" s="237" t="str">
        <f t="shared" si="12"/>
        <v>NO RX</v>
      </c>
      <c r="Q1513" s="237" t="b">
        <v>0</v>
      </c>
      <c r="R1513" s="237" t="str">
        <f t="shared" si="37"/>
        <v>LOW</v>
      </c>
      <c r="S1513" s="238"/>
      <c r="T1513" s="238">
        <f t="shared" si="39"/>
        <v>44578</v>
      </c>
      <c r="U1513" s="237" t="str">
        <f t="shared" si="43"/>
        <v>DUE COMM</v>
      </c>
      <c r="V1513" s="237" t="str">
        <f t="shared" si="16"/>
        <v> </v>
      </c>
      <c r="W1513" s="83"/>
      <c r="X1513" s="83"/>
      <c r="Y1513" s="83"/>
      <c r="Z1513" s="83"/>
      <c r="AA1513" s="83"/>
      <c r="AB1513" s="83"/>
      <c r="AC1513" s="83"/>
      <c r="AD1513" s="83"/>
      <c r="AE1513" s="83"/>
    </row>
    <row r="1514">
      <c r="A1514" s="233">
        <v>15021.0</v>
      </c>
      <c r="B1514" s="234" t="s">
        <v>7931</v>
      </c>
      <c r="C1514" s="238" t="b">
        <v>1</v>
      </c>
      <c r="D1514" s="243">
        <v>44529.0</v>
      </c>
      <c r="E1514" s="236" t="str">
        <f t="shared" si="1"/>
        <v>OPI RX</v>
      </c>
      <c r="F1514" s="236" t="str">
        <f t="shared" si="2"/>
        <v>#VALUE!</v>
      </c>
      <c r="G1514" s="236" t="str">
        <f t="shared" si="3"/>
        <v>#VALUE!</v>
      </c>
      <c r="H1514" s="236" t="str">
        <f t="shared" si="4"/>
        <v>#VALUE!</v>
      </c>
      <c r="I1514" s="236" t="str">
        <f t="shared" si="5"/>
        <v>#VALUE!</v>
      </c>
      <c r="J1514" s="236" t="str">
        <f t="shared" si="6"/>
        <v>#VALUE!</v>
      </c>
      <c r="K1514" s="236" t="str">
        <f t="shared" si="7"/>
        <v>#VALUE!</v>
      </c>
      <c r="L1514" s="236" t="str">
        <f t="shared" si="8"/>
        <v>#VALUE!</v>
      </c>
      <c r="M1514" s="236" t="str">
        <f t="shared" si="9"/>
        <v>OPI RX</v>
      </c>
      <c r="N1514" s="236" t="str">
        <f t="shared" si="10"/>
        <v>#VALUE!</v>
      </c>
      <c r="O1514" s="236" t="str">
        <f t="shared" si="11"/>
        <v>#VALUE!</v>
      </c>
      <c r="P1514" s="237" t="str">
        <f t="shared" si="12"/>
        <v>OPIOIDS</v>
      </c>
      <c r="Q1514" s="237" t="b">
        <v>0</v>
      </c>
      <c r="R1514" s="237" t="str">
        <f t="shared" si="37"/>
        <v>LOW</v>
      </c>
      <c r="S1514" s="238">
        <v>44314.0</v>
      </c>
      <c r="T1514" s="243">
        <f t="shared" si="39"/>
        <v>44529</v>
      </c>
      <c r="U1514" s="237" t="str">
        <f t="shared" si="43"/>
        <v> </v>
      </c>
      <c r="V1514" s="237" t="str">
        <f t="shared" si="16"/>
        <v> </v>
      </c>
      <c r="W1514" s="83"/>
      <c r="X1514" s="83"/>
      <c r="Y1514" s="83"/>
      <c r="Z1514" s="83"/>
      <c r="AA1514" s="83"/>
      <c r="AB1514" s="83"/>
      <c r="AC1514" s="83"/>
      <c r="AD1514" s="83"/>
      <c r="AE1514" s="83"/>
    </row>
    <row r="1515">
      <c r="A1515" s="233">
        <v>15024.0</v>
      </c>
      <c r="B1515" s="234" t="s">
        <v>7590</v>
      </c>
      <c r="C1515" s="230" t="b">
        <v>0</v>
      </c>
      <c r="D1515" s="235" t="s">
        <v>7552</v>
      </c>
      <c r="E1515" s="236" t="str">
        <f t="shared" si="1"/>
        <v>#VALUE!</v>
      </c>
      <c r="F1515" s="236" t="str">
        <f t="shared" si="2"/>
        <v>#VALUE!</v>
      </c>
      <c r="G1515" s="236" t="str">
        <f t="shared" si="3"/>
        <v>#VALUE!</v>
      </c>
      <c r="H1515" s="236" t="str">
        <f t="shared" si="4"/>
        <v>#VALUE!</v>
      </c>
      <c r="I1515" s="236" t="str">
        <f t="shared" si="5"/>
        <v>#VALUE!</v>
      </c>
      <c r="J1515" s="236" t="str">
        <f t="shared" si="6"/>
        <v>#VALUE!</v>
      </c>
      <c r="K1515" s="236" t="str">
        <f t="shared" si="7"/>
        <v>#VALUE!</v>
      </c>
      <c r="L1515" s="236" t="str">
        <f t="shared" si="8"/>
        <v>#VALUE!</v>
      </c>
      <c r="M1515" s="236" t="str">
        <f t="shared" si="9"/>
        <v>OPI RX</v>
      </c>
      <c r="N1515" s="236" t="str">
        <f t="shared" si="10"/>
        <v>#VALUE!</v>
      </c>
      <c r="O1515" s="236" t="str">
        <f t="shared" si="11"/>
        <v>#VALUE!</v>
      </c>
      <c r="P1515" s="237" t="str">
        <f t="shared" si="12"/>
        <v>OPIOIDS</v>
      </c>
      <c r="Q1515" s="237" t="b">
        <v>0</v>
      </c>
      <c r="R1515" s="237" t="str">
        <f t="shared" si="37"/>
        <v>LOW</v>
      </c>
      <c r="S1515" s="238"/>
      <c r="T1515" s="238" t="str">
        <f t="shared" si="39"/>
        <v>  -  </v>
      </c>
      <c r="U1515" s="237" t="str">
        <f t="shared" si="43"/>
        <v>DUE COMM</v>
      </c>
      <c r="V1515" s="237" t="str">
        <f t="shared" si="16"/>
        <v> </v>
      </c>
      <c r="W1515" s="83"/>
      <c r="X1515" s="83"/>
      <c r="Y1515" s="83"/>
      <c r="Z1515" s="83"/>
      <c r="AA1515" s="83"/>
      <c r="AB1515" s="83"/>
      <c r="AC1515" s="83"/>
      <c r="AD1515" s="83"/>
      <c r="AE1515" s="83"/>
    </row>
    <row r="1516">
      <c r="A1516" s="233">
        <v>15025.0</v>
      </c>
      <c r="B1516" s="234" t="s">
        <v>7576</v>
      </c>
      <c r="C1516" s="231" t="b">
        <v>1</v>
      </c>
      <c r="D1516" s="235">
        <v>44591.0</v>
      </c>
      <c r="E1516" s="236" t="str">
        <f t="shared" si="1"/>
        <v>#VALUE!</v>
      </c>
      <c r="F1516" s="236" t="str">
        <f t="shared" si="2"/>
        <v>#VALUE!</v>
      </c>
      <c r="G1516" s="236" t="str">
        <f t="shared" si="3"/>
        <v>#VALUE!</v>
      </c>
      <c r="H1516" s="236" t="str">
        <f t="shared" si="4"/>
        <v>#VALUE!</v>
      </c>
      <c r="I1516" s="236" t="str">
        <f t="shared" si="5"/>
        <v>#VALUE!</v>
      </c>
      <c r="J1516" s="236" t="str">
        <f t="shared" si="6"/>
        <v>#VALUE!</v>
      </c>
      <c r="K1516" s="236" t="str">
        <f t="shared" si="7"/>
        <v>#VALUE!</v>
      </c>
      <c r="L1516" s="236" t="str">
        <f t="shared" si="8"/>
        <v>#VALUE!</v>
      </c>
      <c r="M1516" s="236" t="str">
        <f t="shared" si="9"/>
        <v>#VALUE!</v>
      </c>
      <c r="N1516" s="236" t="str">
        <f t="shared" si="10"/>
        <v>#VALUE!</v>
      </c>
      <c r="O1516" s="236" t="str">
        <f t="shared" si="11"/>
        <v>#VALUE!</v>
      </c>
      <c r="P1516" s="237" t="str">
        <f t="shared" si="12"/>
        <v>NO RX</v>
      </c>
      <c r="Q1516" s="237" t="b">
        <v>0</v>
      </c>
      <c r="R1516" s="237" t="str">
        <f t="shared" si="37"/>
        <v>LOW</v>
      </c>
      <c r="S1516" s="238"/>
      <c r="T1516" s="238">
        <f t="shared" si="39"/>
        <v>44591</v>
      </c>
      <c r="U1516" s="237" t="str">
        <f t="shared" si="43"/>
        <v>DUE COMM</v>
      </c>
      <c r="V1516" s="237" t="str">
        <f t="shared" si="16"/>
        <v> </v>
      </c>
      <c r="W1516" s="83"/>
      <c r="X1516" s="83"/>
      <c r="Y1516" s="83"/>
      <c r="Z1516" s="83"/>
      <c r="AA1516" s="83"/>
      <c r="AB1516" s="83"/>
      <c r="AC1516" s="83"/>
      <c r="AD1516" s="83"/>
      <c r="AE1516" s="83"/>
    </row>
    <row r="1517">
      <c r="A1517" s="233">
        <v>15027.0</v>
      </c>
      <c r="B1517" s="234" t="s">
        <v>7576</v>
      </c>
      <c r="C1517" s="231" t="b">
        <v>1</v>
      </c>
      <c r="D1517" s="243">
        <v>44434.0</v>
      </c>
      <c r="E1517" s="236" t="str">
        <f t="shared" si="1"/>
        <v>#VALUE!</v>
      </c>
      <c r="F1517" s="236" t="str">
        <f t="shared" si="2"/>
        <v>#VALUE!</v>
      </c>
      <c r="G1517" s="236" t="str">
        <f t="shared" si="3"/>
        <v>#VALUE!</v>
      </c>
      <c r="H1517" s="236" t="str">
        <f t="shared" si="4"/>
        <v>#VALUE!</v>
      </c>
      <c r="I1517" s="236" t="str">
        <f t="shared" si="5"/>
        <v>#VALUE!</v>
      </c>
      <c r="J1517" s="236" t="str">
        <f t="shared" si="6"/>
        <v>#VALUE!</v>
      </c>
      <c r="K1517" s="236" t="str">
        <f t="shared" si="7"/>
        <v>#VALUE!</v>
      </c>
      <c r="L1517" s="236" t="str">
        <f t="shared" si="8"/>
        <v>#VALUE!</v>
      </c>
      <c r="M1517" s="236" t="str">
        <f t="shared" si="9"/>
        <v>#VALUE!</v>
      </c>
      <c r="N1517" s="236" t="str">
        <f t="shared" si="10"/>
        <v>#VALUE!</v>
      </c>
      <c r="O1517" s="236" t="str">
        <f t="shared" si="11"/>
        <v>#VALUE!</v>
      </c>
      <c r="P1517" s="237" t="str">
        <f t="shared" si="12"/>
        <v>NO RX</v>
      </c>
      <c r="Q1517" s="237" t="b">
        <v>0</v>
      </c>
      <c r="R1517" s="237" t="str">
        <f t="shared" si="37"/>
        <v>LOW</v>
      </c>
      <c r="S1517" s="238"/>
      <c r="T1517" s="243">
        <f t="shared" si="39"/>
        <v>44434</v>
      </c>
      <c r="U1517" s="237" t="str">
        <f t="shared" si="43"/>
        <v>DUE COMM</v>
      </c>
      <c r="V1517" s="237" t="str">
        <f t="shared" si="16"/>
        <v> </v>
      </c>
      <c r="W1517" s="83"/>
      <c r="X1517" s="83"/>
      <c r="Y1517" s="83"/>
      <c r="Z1517" s="83"/>
      <c r="AA1517" s="83"/>
      <c r="AB1517" s="83"/>
      <c r="AC1517" s="83"/>
      <c r="AD1517" s="83"/>
      <c r="AE1517" s="83"/>
    </row>
    <row r="1518">
      <c r="A1518" s="233">
        <v>15029.0</v>
      </c>
      <c r="B1518" s="239" t="s">
        <v>7552</v>
      </c>
      <c r="C1518" s="230" t="b">
        <v>0</v>
      </c>
      <c r="D1518" s="235" t="s">
        <v>7552</v>
      </c>
      <c r="E1518" s="236" t="str">
        <f t="shared" si="1"/>
        <v>#VALUE!</v>
      </c>
      <c r="F1518" s="236" t="str">
        <f t="shared" si="2"/>
        <v>#VALUE!</v>
      </c>
      <c r="G1518" s="236" t="str">
        <f t="shared" si="3"/>
        <v>#VALUE!</v>
      </c>
      <c r="H1518" s="236" t="str">
        <f t="shared" si="4"/>
        <v>#VALUE!</v>
      </c>
      <c r="I1518" s="236" t="str">
        <f t="shared" si="5"/>
        <v>#VALUE!</v>
      </c>
      <c r="J1518" s="236" t="str">
        <f t="shared" si="6"/>
        <v>#VALUE!</v>
      </c>
      <c r="K1518" s="236" t="str">
        <f t="shared" si="7"/>
        <v>#VALUE!</v>
      </c>
      <c r="L1518" s="236" t="str">
        <f t="shared" si="8"/>
        <v>#VALUE!</v>
      </c>
      <c r="M1518" s="236" t="str">
        <f t="shared" si="9"/>
        <v>#VALUE!</v>
      </c>
      <c r="N1518" s="236" t="str">
        <f t="shared" si="10"/>
        <v>#VALUE!</v>
      </c>
      <c r="O1518" s="236" t="str">
        <f t="shared" si="11"/>
        <v>#VALUE!</v>
      </c>
      <c r="P1518" s="237" t="str">
        <f t="shared" si="12"/>
        <v>NO RX</v>
      </c>
      <c r="Q1518" s="237" t="b">
        <v>0</v>
      </c>
      <c r="R1518" s="237" t="str">
        <f t="shared" si="37"/>
        <v>LOW</v>
      </c>
      <c r="S1518" s="238"/>
      <c r="T1518" s="238" t="str">
        <f t="shared" si="39"/>
        <v>  -  </v>
      </c>
      <c r="U1518" s="237" t="str">
        <f t="shared" si="43"/>
        <v>DUE COMM</v>
      </c>
      <c r="V1518" s="237" t="str">
        <f t="shared" si="16"/>
        <v> </v>
      </c>
      <c r="W1518" s="83"/>
      <c r="X1518" s="83"/>
      <c r="Y1518" s="83"/>
      <c r="Z1518" s="83"/>
      <c r="AA1518" s="83"/>
      <c r="AB1518" s="83"/>
      <c r="AC1518" s="83"/>
      <c r="AD1518" s="83"/>
      <c r="AE1518" s="83"/>
    </row>
    <row r="1519">
      <c r="A1519" s="233">
        <v>15030.0</v>
      </c>
      <c r="B1519" s="239" t="s">
        <v>7552</v>
      </c>
      <c r="C1519" s="230" t="b">
        <v>0</v>
      </c>
      <c r="D1519" s="235" t="s">
        <v>7552</v>
      </c>
      <c r="E1519" s="236" t="str">
        <f t="shared" si="1"/>
        <v>#VALUE!</v>
      </c>
      <c r="F1519" s="236" t="str">
        <f t="shared" si="2"/>
        <v>#VALUE!</v>
      </c>
      <c r="G1519" s="236" t="str">
        <f t="shared" si="3"/>
        <v>#VALUE!</v>
      </c>
      <c r="H1519" s="236" t="str">
        <f t="shared" si="4"/>
        <v>#VALUE!</v>
      </c>
      <c r="I1519" s="236" t="str">
        <f t="shared" si="5"/>
        <v>#VALUE!</v>
      </c>
      <c r="J1519" s="236" t="str">
        <f t="shared" si="6"/>
        <v>#VALUE!</v>
      </c>
      <c r="K1519" s="236" t="str">
        <f t="shared" si="7"/>
        <v>#VALUE!</v>
      </c>
      <c r="L1519" s="236" t="str">
        <f t="shared" si="8"/>
        <v>#VALUE!</v>
      </c>
      <c r="M1519" s="236" t="str">
        <f t="shared" si="9"/>
        <v>#VALUE!</v>
      </c>
      <c r="N1519" s="236" t="str">
        <f t="shared" si="10"/>
        <v>#VALUE!</v>
      </c>
      <c r="O1519" s="236" t="str">
        <f t="shared" si="11"/>
        <v>#VALUE!</v>
      </c>
      <c r="P1519" s="237" t="str">
        <f t="shared" si="12"/>
        <v>NO RX</v>
      </c>
      <c r="Q1519" s="237" t="b">
        <v>0</v>
      </c>
      <c r="R1519" s="237" t="str">
        <f t="shared" si="37"/>
        <v>LOW</v>
      </c>
      <c r="S1519" s="238"/>
      <c r="T1519" s="238" t="str">
        <f t="shared" si="39"/>
        <v>  -  </v>
      </c>
      <c r="U1519" s="237" t="str">
        <f t="shared" si="43"/>
        <v>DUE COMM</v>
      </c>
      <c r="V1519" s="237" t="str">
        <f t="shared" si="16"/>
        <v> </v>
      </c>
      <c r="W1519" s="83"/>
      <c r="X1519" s="83"/>
      <c r="Y1519" s="83"/>
      <c r="Z1519" s="83"/>
      <c r="AA1519" s="83"/>
      <c r="AB1519" s="83"/>
      <c r="AC1519" s="83"/>
      <c r="AD1519" s="83"/>
      <c r="AE1519" s="83"/>
    </row>
    <row r="1520">
      <c r="A1520" s="233">
        <v>15034.0</v>
      </c>
      <c r="B1520" s="234" t="s">
        <v>8042</v>
      </c>
      <c r="C1520" s="231" t="b">
        <v>1</v>
      </c>
      <c r="D1520" s="243">
        <v>44428.0</v>
      </c>
      <c r="E1520" s="236" t="str">
        <f t="shared" si="1"/>
        <v>OPI RX</v>
      </c>
      <c r="F1520" s="236" t="str">
        <f t="shared" si="2"/>
        <v>#VALUE!</v>
      </c>
      <c r="G1520" s="236" t="str">
        <f t="shared" si="3"/>
        <v>#VALUE!</v>
      </c>
      <c r="H1520" s="236" t="str">
        <f t="shared" si="4"/>
        <v>#VALUE!</v>
      </c>
      <c r="I1520" s="236" t="str">
        <f t="shared" si="5"/>
        <v>#VALUE!</v>
      </c>
      <c r="J1520" s="236" t="str">
        <f t="shared" si="6"/>
        <v>#VALUE!</v>
      </c>
      <c r="K1520" s="236" t="str">
        <f t="shared" si="7"/>
        <v>#VALUE!</v>
      </c>
      <c r="L1520" s="236" t="str">
        <f t="shared" si="8"/>
        <v>#VALUE!</v>
      </c>
      <c r="M1520" s="236" t="str">
        <f t="shared" si="9"/>
        <v>#VALUE!</v>
      </c>
      <c r="N1520" s="236" t="str">
        <f t="shared" si="10"/>
        <v>#VALUE!</v>
      </c>
      <c r="O1520" s="236" t="str">
        <f t="shared" si="11"/>
        <v>#VALUE!</v>
      </c>
      <c r="P1520" s="237" t="str">
        <f t="shared" si="12"/>
        <v>OPIOIDS</v>
      </c>
      <c r="Q1520" s="237" t="b">
        <v>0</v>
      </c>
      <c r="R1520" s="237" t="str">
        <f t="shared" si="37"/>
        <v>LOW</v>
      </c>
      <c r="S1520" s="238"/>
      <c r="T1520" s="243">
        <f t="shared" si="39"/>
        <v>44428</v>
      </c>
      <c r="U1520" s="237" t="str">
        <f t="shared" si="43"/>
        <v>DUE COMM</v>
      </c>
      <c r="V1520" s="237" t="str">
        <f t="shared" si="16"/>
        <v> </v>
      </c>
      <c r="W1520" s="83"/>
      <c r="X1520" s="83"/>
      <c r="Y1520" s="83"/>
      <c r="Z1520" s="83"/>
      <c r="AA1520" s="83"/>
      <c r="AB1520" s="83"/>
      <c r="AC1520" s="83"/>
      <c r="AD1520" s="83"/>
      <c r="AE1520" s="83"/>
    </row>
    <row r="1521">
      <c r="A1521" s="233">
        <v>15035.0</v>
      </c>
      <c r="B1521" s="234" t="s">
        <v>7691</v>
      </c>
      <c r="C1521" s="230" t="b">
        <v>1</v>
      </c>
      <c r="D1521" s="243">
        <v>44399.0</v>
      </c>
      <c r="E1521" s="236" t="str">
        <f t="shared" si="1"/>
        <v>#VALUE!</v>
      </c>
      <c r="F1521" s="236" t="str">
        <f t="shared" si="2"/>
        <v>OPI RX</v>
      </c>
      <c r="G1521" s="236" t="str">
        <f t="shared" si="3"/>
        <v>#VALUE!</v>
      </c>
      <c r="H1521" s="236" t="str">
        <f t="shared" si="4"/>
        <v>#VALUE!</v>
      </c>
      <c r="I1521" s="236" t="str">
        <f t="shared" si="5"/>
        <v>#VALUE!</v>
      </c>
      <c r="J1521" s="236" t="str">
        <f t="shared" si="6"/>
        <v>#VALUE!</v>
      </c>
      <c r="K1521" s="236" t="str">
        <f t="shared" si="7"/>
        <v>#VALUE!</v>
      </c>
      <c r="L1521" s="236" t="str">
        <f t="shared" si="8"/>
        <v>#VALUE!</v>
      </c>
      <c r="M1521" s="236" t="str">
        <f t="shared" si="9"/>
        <v>#VALUE!</v>
      </c>
      <c r="N1521" s="236" t="str">
        <f t="shared" si="10"/>
        <v>#VALUE!</v>
      </c>
      <c r="O1521" s="236" t="str">
        <f t="shared" si="11"/>
        <v>#VALUE!</v>
      </c>
      <c r="P1521" s="237" t="str">
        <f t="shared" si="12"/>
        <v>OPIOIDS</v>
      </c>
      <c r="Q1521" s="237" t="b">
        <v>0</v>
      </c>
      <c r="R1521" s="237" t="str">
        <f t="shared" si="37"/>
        <v>LOW</v>
      </c>
      <c r="S1521" s="238"/>
      <c r="T1521" s="243">
        <f t="shared" si="39"/>
        <v>44399</v>
      </c>
      <c r="U1521" s="237" t="str">
        <f t="shared" si="43"/>
        <v>DUE COMM</v>
      </c>
      <c r="V1521" s="237" t="str">
        <f t="shared" si="16"/>
        <v> </v>
      </c>
      <c r="W1521" s="83"/>
      <c r="X1521" s="83"/>
      <c r="Y1521" s="83"/>
      <c r="Z1521" s="83"/>
      <c r="AA1521" s="83"/>
      <c r="AB1521" s="83"/>
      <c r="AC1521" s="83"/>
      <c r="AD1521" s="83"/>
      <c r="AE1521" s="83"/>
    </row>
    <row r="1522">
      <c r="A1522" s="233">
        <v>15039.0</v>
      </c>
      <c r="B1522" s="239" t="s">
        <v>7931</v>
      </c>
      <c r="C1522" s="239" t="b">
        <v>1</v>
      </c>
      <c r="D1522" s="235">
        <v>44577.0</v>
      </c>
      <c r="E1522" s="236" t="str">
        <f t="shared" si="1"/>
        <v>OPI RX</v>
      </c>
      <c r="F1522" s="236" t="str">
        <f t="shared" si="2"/>
        <v>#VALUE!</v>
      </c>
      <c r="G1522" s="236" t="str">
        <f t="shared" si="3"/>
        <v>#VALUE!</v>
      </c>
      <c r="H1522" s="236" t="str">
        <f t="shared" si="4"/>
        <v>#VALUE!</v>
      </c>
      <c r="I1522" s="236" t="str">
        <f t="shared" si="5"/>
        <v>#VALUE!</v>
      </c>
      <c r="J1522" s="236" t="str">
        <f t="shared" si="6"/>
        <v>#VALUE!</v>
      </c>
      <c r="K1522" s="236" t="str">
        <f t="shared" si="7"/>
        <v>#VALUE!</v>
      </c>
      <c r="L1522" s="236" t="str">
        <f t="shared" si="8"/>
        <v>#VALUE!</v>
      </c>
      <c r="M1522" s="236" t="str">
        <f t="shared" si="9"/>
        <v>OPI RX</v>
      </c>
      <c r="N1522" s="236" t="str">
        <f t="shared" si="10"/>
        <v>#VALUE!</v>
      </c>
      <c r="O1522" s="236" t="str">
        <f t="shared" si="11"/>
        <v>#VALUE!</v>
      </c>
      <c r="P1522" s="237" t="str">
        <f t="shared" si="12"/>
        <v>OPIOIDS</v>
      </c>
      <c r="Q1522" s="237" t="b">
        <v>0</v>
      </c>
      <c r="R1522" s="237" t="str">
        <f t="shared" si="37"/>
        <v>LOW</v>
      </c>
      <c r="S1522" s="242">
        <v>44333.0</v>
      </c>
      <c r="T1522" s="243"/>
      <c r="U1522" s="237" t="str">
        <f t="shared" si="43"/>
        <v> </v>
      </c>
      <c r="V1522" s="237" t="str">
        <f t="shared" si="16"/>
        <v> </v>
      </c>
      <c r="W1522" s="83"/>
      <c r="X1522" s="83"/>
      <c r="Y1522" s="83"/>
      <c r="Z1522" s="83"/>
      <c r="AA1522" s="83"/>
      <c r="AB1522" s="83"/>
      <c r="AC1522" s="83"/>
      <c r="AD1522" s="83"/>
      <c r="AE1522" s="83"/>
    </row>
    <row r="1523">
      <c r="A1523" s="233">
        <v>15043.0</v>
      </c>
      <c r="B1523" s="239" t="s">
        <v>7552</v>
      </c>
      <c r="C1523" s="231" t="b">
        <v>0</v>
      </c>
      <c r="D1523" s="235" t="s">
        <v>7552</v>
      </c>
      <c r="E1523" s="236" t="str">
        <f t="shared" si="1"/>
        <v>#VALUE!</v>
      </c>
      <c r="F1523" s="236" t="str">
        <f t="shared" si="2"/>
        <v>#VALUE!</v>
      </c>
      <c r="G1523" s="236" t="str">
        <f t="shared" si="3"/>
        <v>#VALUE!</v>
      </c>
      <c r="H1523" s="236" t="str">
        <f t="shared" si="4"/>
        <v>#VALUE!</v>
      </c>
      <c r="I1523" s="236" t="str">
        <f t="shared" si="5"/>
        <v>#VALUE!</v>
      </c>
      <c r="J1523" s="236" t="str">
        <f t="shared" si="6"/>
        <v>#VALUE!</v>
      </c>
      <c r="K1523" s="236" t="str">
        <f t="shared" si="7"/>
        <v>#VALUE!</v>
      </c>
      <c r="L1523" s="236" t="str">
        <f t="shared" si="8"/>
        <v>#VALUE!</v>
      </c>
      <c r="M1523" s="236" t="str">
        <f t="shared" si="9"/>
        <v>#VALUE!</v>
      </c>
      <c r="N1523" s="236" t="str">
        <f t="shared" si="10"/>
        <v>#VALUE!</v>
      </c>
      <c r="O1523" s="236" t="str">
        <f t="shared" si="11"/>
        <v>#VALUE!</v>
      </c>
      <c r="P1523" s="237" t="str">
        <f t="shared" si="12"/>
        <v>NO RX</v>
      </c>
      <c r="Q1523" s="237" t="b">
        <v>0</v>
      </c>
      <c r="R1523" s="237" t="str">
        <f t="shared" si="37"/>
        <v>LOW</v>
      </c>
      <c r="S1523" s="238"/>
      <c r="T1523" s="238" t="str">
        <f t="shared" ref="T1523:T1568" si="44">D1523</f>
        <v>  -  </v>
      </c>
      <c r="U1523" s="237" t="str">
        <f t="shared" si="43"/>
        <v>DUE COMM</v>
      </c>
      <c r="V1523" s="237" t="str">
        <f t="shared" si="16"/>
        <v> </v>
      </c>
      <c r="W1523" s="83"/>
      <c r="X1523" s="83"/>
      <c r="Y1523" s="83"/>
      <c r="Z1523" s="83"/>
      <c r="AA1523" s="83"/>
      <c r="AB1523" s="83"/>
      <c r="AC1523" s="83"/>
      <c r="AD1523" s="83"/>
      <c r="AE1523" s="83"/>
    </row>
    <row r="1524">
      <c r="A1524" s="233">
        <v>15044.0</v>
      </c>
      <c r="B1524" s="234" t="s">
        <v>8043</v>
      </c>
      <c r="C1524" s="230" t="b">
        <v>1</v>
      </c>
      <c r="D1524" s="235">
        <v>44593.0</v>
      </c>
      <c r="E1524" s="236" t="str">
        <f t="shared" si="1"/>
        <v>OPI RX</v>
      </c>
      <c r="F1524" s="236" t="str">
        <f t="shared" si="2"/>
        <v>#VALUE!</v>
      </c>
      <c r="G1524" s="236" t="str">
        <f t="shared" si="3"/>
        <v>#VALUE!</v>
      </c>
      <c r="H1524" s="236" t="str">
        <f t="shared" si="4"/>
        <v>#VALUE!</v>
      </c>
      <c r="I1524" s="236" t="str">
        <f t="shared" si="5"/>
        <v>#VALUE!</v>
      </c>
      <c r="J1524" s="236" t="str">
        <f t="shared" si="6"/>
        <v>#VALUE!</v>
      </c>
      <c r="K1524" s="236" t="str">
        <f t="shared" si="7"/>
        <v>#VALUE!</v>
      </c>
      <c r="L1524" s="236" t="str">
        <f t="shared" si="8"/>
        <v>#VALUE!</v>
      </c>
      <c r="M1524" s="236" t="str">
        <f t="shared" si="9"/>
        <v>OPI RX</v>
      </c>
      <c r="N1524" s="236" t="str">
        <f t="shared" si="10"/>
        <v>#VALUE!</v>
      </c>
      <c r="O1524" s="236" t="str">
        <f t="shared" si="11"/>
        <v>#VALUE!</v>
      </c>
      <c r="P1524" s="237" t="str">
        <f t="shared" si="12"/>
        <v>OPIOIDS</v>
      </c>
      <c r="Q1524" s="237" t="b">
        <v>0</v>
      </c>
      <c r="R1524" s="237" t="str">
        <f t="shared" si="37"/>
        <v>LOW</v>
      </c>
      <c r="S1524" s="238"/>
      <c r="T1524" s="243">
        <f t="shared" si="44"/>
        <v>44593</v>
      </c>
      <c r="U1524" s="237" t="str">
        <f t="shared" si="43"/>
        <v>DUE COMM</v>
      </c>
      <c r="V1524" s="237" t="str">
        <f t="shared" si="16"/>
        <v> </v>
      </c>
      <c r="W1524" s="83"/>
      <c r="X1524" s="83"/>
      <c r="Y1524" s="83"/>
      <c r="Z1524" s="83"/>
      <c r="AA1524" s="83"/>
      <c r="AB1524" s="83"/>
      <c r="AC1524" s="83"/>
      <c r="AD1524" s="83"/>
      <c r="AE1524" s="83"/>
    </row>
    <row r="1525">
      <c r="A1525" s="233">
        <v>15046.0</v>
      </c>
      <c r="B1525" s="239" t="s">
        <v>7552</v>
      </c>
      <c r="C1525" s="231" t="b">
        <v>1</v>
      </c>
      <c r="D1525" s="235">
        <v>44577.0</v>
      </c>
      <c r="E1525" s="236" t="str">
        <f t="shared" si="1"/>
        <v>#VALUE!</v>
      </c>
      <c r="F1525" s="236" t="str">
        <f t="shared" si="2"/>
        <v>#VALUE!</v>
      </c>
      <c r="G1525" s="236" t="str">
        <f t="shared" si="3"/>
        <v>#VALUE!</v>
      </c>
      <c r="H1525" s="236" t="str">
        <f t="shared" si="4"/>
        <v>#VALUE!</v>
      </c>
      <c r="I1525" s="236" t="str">
        <f t="shared" si="5"/>
        <v>#VALUE!</v>
      </c>
      <c r="J1525" s="236" t="str">
        <f t="shared" si="6"/>
        <v>#VALUE!</v>
      </c>
      <c r="K1525" s="236" t="str">
        <f t="shared" si="7"/>
        <v>#VALUE!</v>
      </c>
      <c r="L1525" s="236" t="str">
        <f t="shared" si="8"/>
        <v>#VALUE!</v>
      </c>
      <c r="M1525" s="236" t="str">
        <f t="shared" si="9"/>
        <v>#VALUE!</v>
      </c>
      <c r="N1525" s="236" t="str">
        <f t="shared" si="10"/>
        <v>#VALUE!</v>
      </c>
      <c r="O1525" s="236" t="str">
        <f t="shared" si="11"/>
        <v>#VALUE!</v>
      </c>
      <c r="P1525" s="237" t="str">
        <f t="shared" si="12"/>
        <v>NO RX</v>
      </c>
      <c r="Q1525" s="237" t="b">
        <v>1</v>
      </c>
      <c r="R1525" s="237" t="str">
        <f t="shared" si="37"/>
        <v>HIGH</v>
      </c>
      <c r="S1525" s="238">
        <v>44333.0</v>
      </c>
      <c r="T1525" s="243">
        <f t="shared" si="44"/>
        <v>44577</v>
      </c>
      <c r="U1525" s="237" t="str">
        <f t="shared" si="43"/>
        <v> </v>
      </c>
      <c r="V1525" s="237" t="str">
        <f t="shared" si="16"/>
        <v> </v>
      </c>
      <c r="W1525" s="83"/>
      <c r="X1525" s="83"/>
      <c r="Y1525" s="83"/>
      <c r="Z1525" s="83"/>
      <c r="AA1525" s="83"/>
      <c r="AB1525" s="83"/>
      <c r="AC1525" s="83"/>
      <c r="AD1525" s="83"/>
      <c r="AE1525" s="83"/>
    </row>
    <row r="1526">
      <c r="A1526" s="233">
        <v>15048.0</v>
      </c>
      <c r="B1526" s="239" t="s">
        <v>7552</v>
      </c>
      <c r="C1526" s="230" t="b">
        <v>1</v>
      </c>
      <c r="D1526" s="243">
        <v>44559.0</v>
      </c>
      <c r="E1526" s="236" t="str">
        <f t="shared" si="1"/>
        <v>#VALUE!</v>
      </c>
      <c r="F1526" s="236" t="str">
        <f t="shared" si="2"/>
        <v>#VALUE!</v>
      </c>
      <c r="G1526" s="236" t="str">
        <f t="shared" si="3"/>
        <v>#VALUE!</v>
      </c>
      <c r="H1526" s="236" t="str">
        <f t="shared" si="4"/>
        <v>#VALUE!</v>
      </c>
      <c r="I1526" s="236" t="str">
        <f t="shared" si="5"/>
        <v>#VALUE!</v>
      </c>
      <c r="J1526" s="236" t="str">
        <f t="shared" si="6"/>
        <v>#VALUE!</v>
      </c>
      <c r="K1526" s="236" t="str">
        <f t="shared" si="7"/>
        <v>#VALUE!</v>
      </c>
      <c r="L1526" s="236" t="str">
        <f t="shared" si="8"/>
        <v>#VALUE!</v>
      </c>
      <c r="M1526" s="236" t="str">
        <f t="shared" si="9"/>
        <v>#VALUE!</v>
      </c>
      <c r="N1526" s="236" t="str">
        <f t="shared" si="10"/>
        <v>#VALUE!</v>
      </c>
      <c r="O1526" s="236" t="str">
        <f t="shared" si="11"/>
        <v>#VALUE!</v>
      </c>
      <c r="P1526" s="237" t="str">
        <f t="shared" si="12"/>
        <v>NO RX</v>
      </c>
      <c r="Q1526" s="237" t="b">
        <v>0</v>
      </c>
      <c r="R1526" s="237" t="str">
        <f t="shared" si="37"/>
        <v>LOW</v>
      </c>
      <c r="S1526" s="238">
        <v>44333.0</v>
      </c>
      <c r="T1526" s="243">
        <f t="shared" si="44"/>
        <v>44559</v>
      </c>
      <c r="U1526" s="237" t="str">
        <f t="shared" si="43"/>
        <v> </v>
      </c>
      <c r="V1526" s="237" t="str">
        <f t="shared" si="16"/>
        <v> </v>
      </c>
      <c r="W1526" s="83"/>
      <c r="X1526" s="83"/>
      <c r="Y1526" s="83"/>
      <c r="Z1526" s="83"/>
      <c r="AA1526" s="83"/>
      <c r="AB1526" s="83"/>
      <c r="AC1526" s="83"/>
      <c r="AD1526" s="83"/>
      <c r="AE1526" s="83"/>
    </row>
    <row r="1527">
      <c r="A1527" s="233">
        <v>15049.0</v>
      </c>
      <c r="B1527" s="234" t="s">
        <v>7681</v>
      </c>
      <c r="C1527" s="231" t="b">
        <v>1</v>
      </c>
      <c r="D1527" s="243">
        <v>44384.0</v>
      </c>
      <c r="E1527" s="236" t="str">
        <f t="shared" si="1"/>
        <v>OPI RX</v>
      </c>
      <c r="F1527" s="236" t="str">
        <f t="shared" si="2"/>
        <v>#VALUE!</v>
      </c>
      <c r="G1527" s="236" t="str">
        <f t="shared" si="3"/>
        <v>#VALUE!</v>
      </c>
      <c r="H1527" s="236" t="str">
        <f t="shared" si="4"/>
        <v>#VALUE!</v>
      </c>
      <c r="I1527" s="236" t="str">
        <f t="shared" si="5"/>
        <v>#VALUE!</v>
      </c>
      <c r="J1527" s="236" t="str">
        <f t="shared" si="6"/>
        <v>#VALUE!</v>
      </c>
      <c r="K1527" s="236" t="str">
        <f t="shared" si="7"/>
        <v>#VALUE!</v>
      </c>
      <c r="L1527" s="236" t="str">
        <f t="shared" si="8"/>
        <v>#VALUE!</v>
      </c>
      <c r="M1527" s="236" t="str">
        <f t="shared" si="9"/>
        <v>#VALUE!</v>
      </c>
      <c r="N1527" s="236" t="str">
        <f t="shared" si="10"/>
        <v>#VALUE!</v>
      </c>
      <c r="O1527" s="236" t="str">
        <f t="shared" si="11"/>
        <v>#VALUE!</v>
      </c>
      <c r="P1527" s="237" t="str">
        <f t="shared" si="12"/>
        <v>OPIOIDS</v>
      </c>
      <c r="Q1527" s="234" t="b">
        <v>0</v>
      </c>
      <c r="R1527" s="237" t="str">
        <f t="shared" si="37"/>
        <v>LOW</v>
      </c>
      <c r="S1527" s="238"/>
      <c r="T1527" s="243">
        <f t="shared" si="44"/>
        <v>44384</v>
      </c>
      <c r="U1527" s="237" t="str">
        <f t="shared" si="43"/>
        <v>DUE COMM</v>
      </c>
      <c r="V1527" s="237" t="str">
        <f t="shared" si="16"/>
        <v> </v>
      </c>
      <c r="W1527" s="83"/>
      <c r="X1527" s="83"/>
      <c r="Y1527" s="83"/>
      <c r="Z1527" s="83"/>
      <c r="AA1527" s="83"/>
      <c r="AB1527" s="83"/>
      <c r="AC1527" s="83"/>
      <c r="AD1527" s="83"/>
      <c r="AE1527" s="83"/>
    </row>
    <row r="1528">
      <c r="A1528" s="233">
        <v>15051.0</v>
      </c>
      <c r="B1528" s="239" t="s">
        <v>7552</v>
      </c>
      <c r="C1528" s="231" t="b">
        <v>0</v>
      </c>
      <c r="D1528" s="235" t="s">
        <v>7552</v>
      </c>
      <c r="E1528" s="236" t="str">
        <f t="shared" si="1"/>
        <v>#VALUE!</v>
      </c>
      <c r="F1528" s="236" t="str">
        <f t="shared" si="2"/>
        <v>#VALUE!</v>
      </c>
      <c r="G1528" s="236" t="str">
        <f t="shared" si="3"/>
        <v>#VALUE!</v>
      </c>
      <c r="H1528" s="236" t="str">
        <f t="shared" si="4"/>
        <v>#VALUE!</v>
      </c>
      <c r="I1528" s="236" t="str">
        <f t="shared" si="5"/>
        <v>#VALUE!</v>
      </c>
      <c r="J1528" s="236" t="str">
        <f t="shared" si="6"/>
        <v>#VALUE!</v>
      </c>
      <c r="K1528" s="236" t="str">
        <f t="shared" si="7"/>
        <v>#VALUE!</v>
      </c>
      <c r="L1528" s="236" t="str">
        <f t="shared" si="8"/>
        <v>#VALUE!</v>
      </c>
      <c r="M1528" s="236" t="str">
        <f t="shared" si="9"/>
        <v>#VALUE!</v>
      </c>
      <c r="N1528" s="236" t="str">
        <f t="shared" si="10"/>
        <v>#VALUE!</v>
      </c>
      <c r="O1528" s="236" t="str">
        <f t="shared" si="11"/>
        <v>#VALUE!</v>
      </c>
      <c r="P1528" s="237" t="str">
        <f t="shared" si="12"/>
        <v>NO RX</v>
      </c>
      <c r="Q1528" s="237" t="b">
        <v>0</v>
      </c>
      <c r="R1528" s="237" t="str">
        <f t="shared" si="37"/>
        <v>LOW</v>
      </c>
      <c r="S1528" s="238"/>
      <c r="T1528" s="238" t="str">
        <f t="shared" si="44"/>
        <v>  -  </v>
      </c>
      <c r="U1528" s="237" t="str">
        <f t="shared" si="43"/>
        <v>DUE COMM</v>
      </c>
      <c r="V1528" s="237" t="str">
        <f t="shared" si="16"/>
        <v> </v>
      </c>
      <c r="W1528" s="83"/>
      <c r="X1528" s="83"/>
      <c r="Y1528" s="83"/>
      <c r="Z1528" s="83"/>
      <c r="AA1528" s="83"/>
      <c r="AB1528" s="83"/>
      <c r="AC1528" s="83"/>
      <c r="AD1528" s="83"/>
      <c r="AE1528" s="83"/>
    </row>
    <row r="1529">
      <c r="A1529" s="233">
        <v>15052.0</v>
      </c>
      <c r="B1529" s="239" t="s">
        <v>7552</v>
      </c>
      <c r="C1529" s="230" t="b">
        <v>1</v>
      </c>
      <c r="D1529" s="243">
        <v>44433.0</v>
      </c>
      <c r="E1529" s="236" t="str">
        <f t="shared" si="1"/>
        <v>#VALUE!</v>
      </c>
      <c r="F1529" s="236" t="str">
        <f t="shared" si="2"/>
        <v>#VALUE!</v>
      </c>
      <c r="G1529" s="236" t="str">
        <f t="shared" si="3"/>
        <v>#VALUE!</v>
      </c>
      <c r="H1529" s="236" t="str">
        <f t="shared" si="4"/>
        <v>#VALUE!</v>
      </c>
      <c r="I1529" s="236" t="str">
        <f t="shared" si="5"/>
        <v>#VALUE!</v>
      </c>
      <c r="J1529" s="236" t="str">
        <f t="shared" si="6"/>
        <v>#VALUE!</v>
      </c>
      <c r="K1529" s="236" t="str">
        <f t="shared" si="7"/>
        <v>#VALUE!</v>
      </c>
      <c r="L1529" s="236" t="str">
        <f t="shared" si="8"/>
        <v>#VALUE!</v>
      </c>
      <c r="M1529" s="236" t="str">
        <f t="shared" si="9"/>
        <v>#VALUE!</v>
      </c>
      <c r="N1529" s="236" t="str">
        <f t="shared" si="10"/>
        <v>#VALUE!</v>
      </c>
      <c r="O1529" s="236" t="str">
        <f t="shared" si="11"/>
        <v>#VALUE!</v>
      </c>
      <c r="P1529" s="237" t="str">
        <f t="shared" si="12"/>
        <v>NO RX</v>
      </c>
      <c r="Q1529" s="237" t="b">
        <v>0</v>
      </c>
      <c r="R1529" s="237" t="str">
        <f t="shared" si="37"/>
        <v>LOW</v>
      </c>
      <c r="S1529" s="238"/>
      <c r="T1529" s="243">
        <f t="shared" si="44"/>
        <v>44433</v>
      </c>
      <c r="U1529" s="237" t="str">
        <f t="shared" si="43"/>
        <v>DUE COMM</v>
      </c>
      <c r="V1529" s="237" t="str">
        <f t="shared" si="16"/>
        <v> </v>
      </c>
      <c r="W1529" s="83"/>
      <c r="X1529" s="83"/>
      <c r="Y1529" s="83"/>
      <c r="Z1529" s="83"/>
      <c r="AA1529" s="83"/>
      <c r="AB1529" s="83"/>
      <c r="AC1529" s="83"/>
      <c r="AD1529" s="83"/>
      <c r="AE1529" s="83"/>
    </row>
    <row r="1530">
      <c r="A1530" s="233">
        <v>15053.0</v>
      </c>
      <c r="B1530" s="239" t="s">
        <v>7552</v>
      </c>
      <c r="C1530" s="230" t="b">
        <v>0</v>
      </c>
      <c r="D1530" s="235" t="s">
        <v>7552</v>
      </c>
      <c r="E1530" s="236" t="str">
        <f t="shared" si="1"/>
        <v>#VALUE!</v>
      </c>
      <c r="F1530" s="236" t="str">
        <f t="shared" si="2"/>
        <v>#VALUE!</v>
      </c>
      <c r="G1530" s="236" t="str">
        <f t="shared" si="3"/>
        <v>#VALUE!</v>
      </c>
      <c r="H1530" s="236" t="str">
        <f t="shared" si="4"/>
        <v>#VALUE!</v>
      </c>
      <c r="I1530" s="236" t="str">
        <f t="shared" si="5"/>
        <v>#VALUE!</v>
      </c>
      <c r="J1530" s="236" t="str">
        <f t="shared" si="6"/>
        <v>#VALUE!</v>
      </c>
      <c r="K1530" s="236" t="str">
        <f t="shared" si="7"/>
        <v>#VALUE!</v>
      </c>
      <c r="L1530" s="236" t="str">
        <f t="shared" si="8"/>
        <v>#VALUE!</v>
      </c>
      <c r="M1530" s="236" t="str">
        <f t="shared" si="9"/>
        <v>#VALUE!</v>
      </c>
      <c r="N1530" s="236" t="str">
        <f t="shared" si="10"/>
        <v>#VALUE!</v>
      </c>
      <c r="O1530" s="236" t="str">
        <f t="shared" si="11"/>
        <v>#VALUE!</v>
      </c>
      <c r="P1530" s="237" t="str">
        <f t="shared" si="12"/>
        <v>NO RX</v>
      </c>
      <c r="Q1530" s="234" t="b">
        <v>0</v>
      </c>
      <c r="R1530" s="237" t="str">
        <f t="shared" si="37"/>
        <v>LOW</v>
      </c>
      <c r="S1530" s="238"/>
      <c r="T1530" s="238" t="str">
        <f t="shared" si="44"/>
        <v>  -  </v>
      </c>
      <c r="U1530" s="237" t="str">
        <f t="shared" si="43"/>
        <v>DUE COMM</v>
      </c>
      <c r="V1530" s="237" t="str">
        <f t="shared" si="16"/>
        <v> </v>
      </c>
      <c r="W1530" s="83"/>
      <c r="X1530" s="83"/>
      <c r="Y1530" s="83"/>
      <c r="Z1530" s="83"/>
      <c r="AA1530" s="83"/>
      <c r="AB1530" s="83"/>
      <c r="AC1530" s="83"/>
      <c r="AD1530" s="83"/>
      <c r="AE1530" s="83"/>
    </row>
    <row r="1531">
      <c r="A1531" s="233">
        <v>15055.0</v>
      </c>
      <c r="B1531" s="239" t="s">
        <v>7552</v>
      </c>
      <c r="C1531" s="230" t="b">
        <v>0</v>
      </c>
      <c r="D1531" s="235" t="s">
        <v>7552</v>
      </c>
      <c r="E1531" s="236" t="str">
        <f t="shared" si="1"/>
        <v>#VALUE!</v>
      </c>
      <c r="F1531" s="236" t="str">
        <f t="shared" si="2"/>
        <v>#VALUE!</v>
      </c>
      <c r="G1531" s="236" t="str">
        <f t="shared" si="3"/>
        <v>#VALUE!</v>
      </c>
      <c r="H1531" s="236" t="str">
        <f t="shared" si="4"/>
        <v>#VALUE!</v>
      </c>
      <c r="I1531" s="236" t="str">
        <f t="shared" si="5"/>
        <v>#VALUE!</v>
      </c>
      <c r="J1531" s="236" t="str">
        <f t="shared" si="6"/>
        <v>#VALUE!</v>
      </c>
      <c r="K1531" s="236" t="str">
        <f t="shared" si="7"/>
        <v>#VALUE!</v>
      </c>
      <c r="L1531" s="236" t="str">
        <f t="shared" si="8"/>
        <v>#VALUE!</v>
      </c>
      <c r="M1531" s="236" t="str">
        <f t="shared" si="9"/>
        <v>#VALUE!</v>
      </c>
      <c r="N1531" s="236" t="str">
        <f t="shared" si="10"/>
        <v>#VALUE!</v>
      </c>
      <c r="O1531" s="236" t="str">
        <f t="shared" si="11"/>
        <v>#VALUE!</v>
      </c>
      <c r="P1531" s="237" t="str">
        <f t="shared" si="12"/>
        <v>NO RX</v>
      </c>
      <c r="Q1531" s="237" t="b">
        <v>0</v>
      </c>
      <c r="R1531" s="237" t="str">
        <f t="shared" si="37"/>
        <v>LOW</v>
      </c>
      <c r="S1531" s="238"/>
      <c r="T1531" s="238" t="str">
        <f t="shared" si="44"/>
        <v>  -  </v>
      </c>
      <c r="U1531" s="237" t="str">
        <f t="shared" si="43"/>
        <v>DUE COMM</v>
      </c>
      <c r="V1531" s="237" t="str">
        <f t="shared" si="16"/>
        <v> </v>
      </c>
      <c r="W1531" s="83"/>
      <c r="X1531" s="83"/>
      <c r="Y1531" s="83"/>
      <c r="Z1531" s="83"/>
      <c r="AA1531" s="83"/>
      <c r="AB1531" s="83"/>
      <c r="AC1531" s="83"/>
      <c r="AD1531" s="83"/>
      <c r="AE1531" s="83"/>
    </row>
    <row r="1532">
      <c r="A1532" s="233">
        <v>15056.0</v>
      </c>
      <c r="B1532" s="239" t="s">
        <v>7552</v>
      </c>
      <c r="C1532" s="231" t="b">
        <v>0</v>
      </c>
      <c r="D1532" s="235" t="s">
        <v>7552</v>
      </c>
      <c r="E1532" s="236" t="str">
        <f t="shared" si="1"/>
        <v>#VALUE!</v>
      </c>
      <c r="F1532" s="236" t="str">
        <f t="shared" si="2"/>
        <v>#VALUE!</v>
      </c>
      <c r="G1532" s="236" t="str">
        <f t="shared" si="3"/>
        <v>#VALUE!</v>
      </c>
      <c r="H1532" s="236" t="str">
        <f t="shared" si="4"/>
        <v>#VALUE!</v>
      </c>
      <c r="I1532" s="236" t="str">
        <f t="shared" si="5"/>
        <v>#VALUE!</v>
      </c>
      <c r="J1532" s="236" t="str">
        <f t="shared" si="6"/>
        <v>#VALUE!</v>
      </c>
      <c r="K1532" s="236" t="str">
        <f t="shared" si="7"/>
        <v>#VALUE!</v>
      </c>
      <c r="L1532" s="236" t="str">
        <f t="shared" si="8"/>
        <v>#VALUE!</v>
      </c>
      <c r="M1532" s="236" t="str">
        <f t="shared" si="9"/>
        <v>#VALUE!</v>
      </c>
      <c r="N1532" s="236" t="str">
        <f t="shared" si="10"/>
        <v>#VALUE!</v>
      </c>
      <c r="O1532" s="236" t="str">
        <f t="shared" si="11"/>
        <v>#VALUE!</v>
      </c>
      <c r="P1532" s="237" t="str">
        <f t="shared" si="12"/>
        <v>NO RX</v>
      </c>
      <c r="Q1532" s="237" t="b">
        <v>0</v>
      </c>
      <c r="R1532" s="237" t="str">
        <f t="shared" si="37"/>
        <v>LOW</v>
      </c>
      <c r="S1532" s="238"/>
      <c r="T1532" s="238" t="str">
        <f t="shared" si="44"/>
        <v>  -  </v>
      </c>
      <c r="U1532" s="237" t="str">
        <f t="shared" si="43"/>
        <v>DUE COMM</v>
      </c>
      <c r="V1532" s="237" t="str">
        <f t="shared" si="16"/>
        <v> </v>
      </c>
      <c r="W1532" s="83"/>
      <c r="X1532" s="83"/>
      <c r="Y1532" s="83"/>
      <c r="Z1532" s="83"/>
      <c r="AA1532" s="83"/>
      <c r="AB1532" s="83"/>
      <c r="AC1532" s="83"/>
      <c r="AD1532" s="83"/>
      <c r="AE1532" s="83"/>
    </row>
    <row r="1533">
      <c r="A1533" s="233">
        <v>15058.0</v>
      </c>
      <c r="B1533" s="234" t="s">
        <v>7942</v>
      </c>
      <c r="C1533" s="230" t="b">
        <v>0</v>
      </c>
      <c r="D1533" s="235" t="s">
        <v>7552</v>
      </c>
      <c r="E1533" s="236" t="str">
        <f t="shared" si="1"/>
        <v>#VALUE!</v>
      </c>
      <c r="F1533" s="236" t="str">
        <f t="shared" si="2"/>
        <v>#VALUE!</v>
      </c>
      <c r="G1533" s="236" t="str">
        <f t="shared" si="3"/>
        <v>#VALUE!</v>
      </c>
      <c r="H1533" s="236" t="str">
        <f t="shared" si="4"/>
        <v>#VALUE!</v>
      </c>
      <c r="I1533" s="236" t="str">
        <f t="shared" si="5"/>
        <v>#VALUE!</v>
      </c>
      <c r="J1533" s="236" t="str">
        <f t="shared" si="6"/>
        <v>#VALUE!</v>
      </c>
      <c r="K1533" s="236" t="str">
        <f t="shared" si="7"/>
        <v>#VALUE!</v>
      </c>
      <c r="L1533" s="236" t="str">
        <f t="shared" si="8"/>
        <v>#VALUE!</v>
      </c>
      <c r="M1533" s="236" t="str">
        <f t="shared" si="9"/>
        <v>OPI RX</v>
      </c>
      <c r="N1533" s="236" t="str">
        <f t="shared" si="10"/>
        <v>#VALUE!</v>
      </c>
      <c r="O1533" s="236" t="str">
        <f t="shared" si="11"/>
        <v>#VALUE!</v>
      </c>
      <c r="P1533" s="237" t="str">
        <f t="shared" si="12"/>
        <v>OPIOIDS</v>
      </c>
      <c r="Q1533" s="234" t="b">
        <v>0</v>
      </c>
      <c r="R1533" s="237" t="str">
        <f t="shared" si="37"/>
        <v>LOW</v>
      </c>
      <c r="S1533" s="238"/>
      <c r="T1533" s="238" t="str">
        <f t="shared" si="44"/>
        <v>  -  </v>
      </c>
      <c r="U1533" s="237" t="str">
        <f t="shared" si="43"/>
        <v>DUE COMM</v>
      </c>
      <c r="V1533" s="237" t="str">
        <f t="shared" si="16"/>
        <v> </v>
      </c>
      <c r="W1533" s="83"/>
      <c r="X1533" s="83"/>
      <c r="Y1533" s="83"/>
      <c r="Z1533" s="83"/>
      <c r="AA1533" s="83"/>
      <c r="AB1533" s="83"/>
      <c r="AC1533" s="83"/>
      <c r="AD1533" s="83"/>
      <c r="AE1533" s="83"/>
    </row>
    <row r="1534">
      <c r="A1534" s="233">
        <v>15059.0</v>
      </c>
      <c r="B1534" s="239" t="s">
        <v>7552</v>
      </c>
      <c r="C1534" s="230" t="b">
        <v>1</v>
      </c>
      <c r="D1534" s="243">
        <v>44539.0</v>
      </c>
      <c r="E1534" s="236" t="str">
        <f t="shared" si="1"/>
        <v>#VALUE!</v>
      </c>
      <c r="F1534" s="236" t="str">
        <f t="shared" si="2"/>
        <v>#VALUE!</v>
      </c>
      <c r="G1534" s="236" t="str">
        <f t="shared" si="3"/>
        <v>#VALUE!</v>
      </c>
      <c r="H1534" s="236" t="str">
        <f t="shared" si="4"/>
        <v>#VALUE!</v>
      </c>
      <c r="I1534" s="236" t="str">
        <f t="shared" si="5"/>
        <v>#VALUE!</v>
      </c>
      <c r="J1534" s="236" t="str">
        <f t="shared" si="6"/>
        <v>#VALUE!</v>
      </c>
      <c r="K1534" s="236" t="str">
        <f t="shared" si="7"/>
        <v>#VALUE!</v>
      </c>
      <c r="L1534" s="236" t="str">
        <f t="shared" si="8"/>
        <v>#VALUE!</v>
      </c>
      <c r="M1534" s="236" t="str">
        <f t="shared" si="9"/>
        <v>#VALUE!</v>
      </c>
      <c r="N1534" s="236" t="str">
        <f t="shared" si="10"/>
        <v>#VALUE!</v>
      </c>
      <c r="O1534" s="236" t="str">
        <f t="shared" si="11"/>
        <v>#VALUE!</v>
      </c>
      <c r="P1534" s="237" t="str">
        <f t="shared" si="12"/>
        <v>NO RX</v>
      </c>
      <c r="Q1534" s="234" t="b">
        <v>0</v>
      </c>
      <c r="R1534" s="237" t="str">
        <f t="shared" si="37"/>
        <v>LOW</v>
      </c>
      <c r="S1534" s="238">
        <v>44333.0</v>
      </c>
      <c r="T1534" s="243">
        <f t="shared" si="44"/>
        <v>44539</v>
      </c>
      <c r="U1534" s="237" t="str">
        <f t="shared" si="43"/>
        <v> </v>
      </c>
      <c r="V1534" s="237" t="str">
        <f t="shared" si="16"/>
        <v> </v>
      </c>
      <c r="W1534" s="83"/>
      <c r="X1534" s="83"/>
      <c r="Y1534" s="83"/>
      <c r="Z1534" s="83"/>
      <c r="AA1534" s="83"/>
      <c r="AB1534" s="83"/>
      <c r="AC1534" s="83"/>
      <c r="AD1534" s="83"/>
      <c r="AE1534" s="83"/>
    </row>
    <row r="1535">
      <c r="A1535" s="233">
        <v>15060.0</v>
      </c>
      <c r="B1535" s="239" t="s">
        <v>7552</v>
      </c>
      <c r="C1535" s="231" t="b">
        <v>0</v>
      </c>
      <c r="D1535" s="235" t="s">
        <v>7552</v>
      </c>
      <c r="E1535" s="236" t="str">
        <f t="shared" si="1"/>
        <v>#VALUE!</v>
      </c>
      <c r="F1535" s="236" t="str">
        <f t="shared" si="2"/>
        <v>#VALUE!</v>
      </c>
      <c r="G1535" s="236" t="str">
        <f t="shared" si="3"/>
        <v>#VALUE!</v>
      </c>
      <c r="H1535" s="236" t="str">
        <f t="shared" si="4"/>
        <v>#VALUE!</v>
      </c>
      <c r="I1535" s="236" t="str">
        <f t="shared" si="5"/>
        <v>#VALUE!</v>
      </c>
      <c r="J1535" s="236" t="str">
        <f t="shared" si="6"/>
        <v>#VALUE!</v>
      </c>
      <c r="K1535" s="236" t="str">
        <f t="shared" si="7"/>
        <v>#VALUE!</v>
      </c>
      <c r="L1535" s="236" t="str">
        <f t="shared" si="8"/>
        <v>#VALUE!</v>
      </c>
      <c r="M1535" s="236" t="str">
        <f t="shared" si="9"/>
        <v>#VALUE!</v>
      </c>
      <c r="N1535" s="236" t="str">
        <f t="shared" si="10"/>
        <v>#VALUE!</v>
      </c>
      <c r="O1535" s="236" t="str">
        <f t="shared" si="11"/>
        <v>#VALUE!</v>
      </c>
      <c r="P1535" s="237" t="str">
        <f t="shared" si="12"/>
        <v>NO RX</v>
      </c>
      <c r="Q1535" s="237" t="b">
        <v>0</v>
      </c>
      <c r="R1535" s="237" t="str">
        <f t="shared" si="37"/>
        <v>LOW</v>
      </c>
      <c r="S1535" s="238"/>
      <c r="T1535" s="238" t="str">
        <f t="shared" si="44"/>
        <v>  -  </v>
      </c>
      <c r="U1535" s="237" t="str">
        <f t="shared" si="43"/>
        <v>DUE COMM</v>
      </c>
      <c r="V1535" s="237" t="str">
        <f t="shared" si="16"/>
        <v> </v>
      </c>
      <c r="W1535" s="83"/>
      <c r="X1535" s="83"/>
      <c r="Y1535" s="83"/>
      <c r="Z1535" s="83"/>
      <c r="AA1535" s="83"/>
      <c r="AB1535" s="83"/>
      <c r="AC1535" s="83"/>
      <c r="AD1535" s="83"/>
      <c r="AE1535" s="83"/>
    </row>
    <row r="1536">
      <c r="A1536" s="233">
        <v>15062.0</v>
      </c>
      <c r="B1536" s="239" t="s">
        <v>7552</v>
      </c>
      <c r="C1536" s="231" t="b">
        <v>1</v>
      </c>
      <c r="D1536" s="243">
        <v>44384.0</v>
      </c>
      <c r="E1536" s="236" t="str">
        <f t="shared" si="1"/>
        <v>#VALUE!</v>
      </c>
      <c r="F1536" s="236" t="str">
        <f t="shared" si="2"/>
        <v>#VALUE!</v>
      </c>
      <c r="G1536" s="236" t="str">
        <f t="shared" si="3"/>
        <v>#VALUE!</v>
      </c>
      <c r="H1536" s="236" t="str">
        <f t="shared" si="4"/>
        <v>#VALUE!</v>
      </c>
      <c r="I1536" s="236" t="str">
        <f t="shared" si="5"/>
        <v>#VALUE!</v>
      </c>
      <c r="J1536" s="236" t="str">
        <f t="shared" si="6"/>
        <v>#VALUE!</v>
      </c>
      <c r="K1536" s="236" t="str">
        <f t="shared" si="7"/>
        <v>#VALUE!</v>
      </c>
      <c r="L1536" s="236" t="str">
        <f t="shared" si="8"/>
        <v>#VALUE!</v>
      </c>
      <c r="M1536" s="236" t="str">
        <f t="shared" si="9"/>
        <v>#VALUE!</v>
      </c>
      <c r="N1536" s="236" t="str">
        <f t="shared" si="10"/>
        <v>#VALUE!</v>
      </c>
      <c r="O1536" s="236" t="str">
        <f t="shared" si="11"/>
        <v>#VALUE!</v>
      </c>
      <c r="P1536" s="237" t="str">
        <f t="shared" si="12"/>
        <v>NO RX</v>
      </c>
      <c r="Q1536" s="237" t="b">
        <v>0</v>
      </c>
      <c r="R1536" s="237" t="str">
        <f t="shared" si="37"/>
        <v>LOW</v>
      </c>
      <c r="S1536" s="238"/>
      <c r="T1536" s="243">
        <f t="shared" si="44"/>
        <v>44384</v>
      </c>
      <c r="U1536" s="237" t="str">
        <f t="shared" si="43"/>
        <v>DUE COMM</v>
      </c>
      <c r="V1536" s="237" t="str">
        <f t="shared" si="16"/>
        <v> </v>
      </c>
      <c r="W1536" s="83"/>
      <c r="X1536" s="83"/>
      <c r="Y1536" s="83"/>
      <c r="Z1536" s="83"/>
      <c r="AA1536" s="83"/>
      <c r="AB1536" s="83"/>
      <c r="AC1536" s="83"/>
      <c r="AD1536" s="83"/>
      <c r="AE1536" s="83"/>
    </row>
    <row r="1537">
      <c r="A1537" s="248">
        <v>15063.0</v>
      </c>
      <c r="B1537" s="239" t="s">
        <v>7552</v>
      </c>
      <c r="C1537" s="239" t="b">
        <v>1</v>
      </c>
      <c r="D1537" s="235">
        <v>44586.0</v>
      </c>
      <c r="E1537" s="236" t="str">
        <f t="shared" si="1"/>
        <v>#VALUE!</v>
      </c>
      <c r="F1537" s="236" t="str">
        <f t="shared" si="2"/>
        <v>#VALUE!</v>
      </c>
      <c r="G1537" s="236" t="str">
        <f t="shared" si="3"/>
        <v>#VALUE!</v>
      </c>
      <c r="H1537" s="236" t="str">
        <f t="shared" si="4"/>
        <v>#VALUE!</v>
      </c>
      <c r="I1537" s="236" t="str">
        <f t="shared" si="5"/>
        <v>#VALUE!</v>
      </c>
      <c r="J1537" s="236" t="str">
        <f t="shared" si="6"/>
        <v>#VALUE!</v>
      </c>
      <c r="K1537" s="236" t="str">
        <f t="shared" si="7"/>
        <v>#VALUE!</v>
      </c>
      <c r="L1537" s="236" t="str">
        <f t="shared" si="8"/>
        <v>#VALUE!</v>
      </c>
      <c r="M1537" s="236" t="str">
        <f t="shared" si="9"/>
        <v>#VALUE!</v>
      </c>
      <c r="N1537" s="236" t="str">
        <f t="shared" si="10"/>
        <v>#VALUE!</v>
      </c>
      <c r="O1537" s="236" t="str">
        <f t="shared" si="11"/>
        <v>#VALUE!</v>
      </c>
      <c r="P1537" s="237" t="str">
        <f t="shared" si="12"/>
        <v>NO RX</v>
      </c>
      <c r="Q1537" s="234" t="b">
        <v>0</v>
      </c>
      <c r="R1537" s="237" t="str">
        <f t="shared" si="37"/>
        <v>LOW</v>
      </c>
      <c r="S1537" s="242">
        <v>44908.0</v>
      </c>
      <c r="T1537" s="243">
        <f t="shared" si="44"/>
        <v>44586</v>
      </c>
      <c r="U1537" s="237" t="str">
        <f t="shared" si="43"/>
        <v> </v>
      </c>
      <c r="V1537" s="237" t="str">
        <f t="shared" si="16"/>
        <v> </v>
      </c>
      <c r="W1537" s="83"/>
      <c r="X1537" s="83"/>
      <c r="Y1537" s="83"/>
      <c r="Z1537" s="83"/>
      <c r="AA1537" s="83"/>
      <c r="AB1537" s="83"/>
      <c r="AC1537" s="83"/>
      <c r="AD1537" s="83"/>
      <c r="AE1537" s="83"/>
    </row>
    <row r="1538">
      <c r="A1538" s="233">
        <v>15064.0</v>
      </c>
      <c r="B1538" s="239" t="s">
        <v>7552</v>
      </c>
      <c r="C1538" s="230" t="b">
        <v>0</v>
      </c>
      <c r="D1538" s="235" t="s">
        <v>7552</v>
      </c>
      <c r="E1538" s="236" t="str">
        <f t="shared" si="1"/>
        <v>#VALUE!</v>
      </c>
      <c r="F1538" s="236" t="str">
        <f t="shared" si="2"/>
        <v>#VALUE!</v>
      </c>
      <c r="G1538" s="236" t="str">
        <f t="shared" si="3"/>
        <v>#VALUE!</v>
      </c>
      <c r="H1538" s="236" t="str">
        <f t="shared" si="4"/>
        <v>#VALUE!</v>
      </c>
      <c r="I1538" s="236" t="str">
        <f t="shared" si="5"/>
        <v>#VALUE!</v>
      </c>
      <c r="J1538" s="236" t="str">
        <f t="shared" si="6"/>
        <v>#VALUE!</v>
      </c>
      <c r="K1538" s="236" t="str">
        <f t="shared" si="7"/>
        <v>#VALUE!</v>
      </c>
      <c r="L1538" s="236" t="str">
        <f t="shared" si="8"/>
        <v>#VALUE!</v>
      </c>
      <c r="M1538" s="236" t="str">
        <f t="shared" si="9"/>
        <v>#VALUE!</v>
      </c>
      <c r="N1538" s="236" t="str">
        <f t="shared" si="10"/>
        <v>#VALUE!</v>
      </c>
      <c r="O1538" s="236" t="str">
        <f t="shared" si="11"/>
        <v>#VALUE!</v>
      </c>
      <c r="P1538" s="237" t="str">
        <f t="shared" si="12"/>
        <v>NO RX</v>
      </c>
      <c r="Q1538" s="234" t="b">
        <v>0</v>
      </c>
      <c r="R1538" s="237" t="str">
        <f t="shared" si="37"/>
        <v>LOW</v>
      </c>
      <c r="S1538" s="238"/>
      <c r="T1538" s="238" t="str">
        <f t="shared" si="44"/>
        <v>  -  </v>
      </c>
      <c r="U1538" s="237" t="str">
        <f t="shared" si="43"/>
        <v>DUE COMM</v>
      </c>
      <c r="V1538" s="237" t="str">
        <f t="shared" si="16"/>
        <v> </v>
      </c>
      <c r="W1538" s="83"/>
      <c r="X1538" s="83"/>
      <c r="Y1538" s="83"/>
      <c r="Z1538" s="83"/>
      <c r="AA1538" s="83"/>
      <c r="AB1538" s="83"/>
      <c r="AC1538" s="83"/>
      <c r="AD1538" s="83"/>
      <c r="AE1538" s="83"/>
    </row>
    <row r="1539">
      <c r="A1539" s="233">
        <v>15071.0</v>
      </c>
      <c r="B1539" s="239" t="s">
        <v>7552</v>
      </c>
      <c r="C1539" s="230" t="b">
        <v>0</v>
      </c>
      <c r="D1539" s="235" t="s">
        <v>7552</v>
      </c>
      <c r="E1539" s="236" t="str">
        <f t="shared" si="1"/>
        <v>#VALUE!</v>
      </c>
      <c r="F1539" s="236" t="str">
        <f t="shared" si="2"/>
        <v>#VALUE!</v>
      </c>
      <c r="G1539" s="236" t="str">
        <f t="shared" si="3"/>
        <v>#VALUE!</v>
      </c>
      <c r="H1539" s="236" t="str">
        <f t="shared" si="4"/>
        <v>#VALUE!</v>
      </c>
      <c r="I1539" s="236" t="str">
        <f t="shared" si="5"/>
        <v>#VALUE!</v>
      </c>
      <c r="J1539" s="236" t="str">
        <f t="shared" si="6"/>
        <v>#VALUE!</v>
      </c>
      <c r="K1539" s="236" t="str">
        <f t="shared" si="7"/>
        <v>#VALUE!</v>
      </c>
      <c r="L1539" s="236" t="str">
        <f t="shared" si="8"/>
        <v>#VALUE!</v>
      </c>
      <c r="M1539" s="236" t="str">
        <f t="shared" si="9"/>
        <v>#VALUE!</v>
      </c>
      <c r="N1539" s="236" t="str">
        <f t="shared" si="10"/>
        <v>#VALUE!</v>
      </c>
      <c r="O1539" s="236" t="str">
        <f t="shared" si="11"/>
        <v>#VALUE!</v>
      </c>
      <c r="P1539" s="237" t="str">
        <f t="shared" si="12"/>
        <v>NO RX</v>
      </c>
      <c r="Q1539" s="237" t="b">
        <v>0</v>
      </c>
      <c r="R1539" s="237" t="str">
        <f t="shared" si="37"/>
        <v>LOW</v>
      </c>
      <c r="S1539" s="238"/>
      <c r="T1539" s="238" t="str">
        <f t="shared" si="44"/>
        <v>  -  </v>
      </c>
      <c r="U1539" s="237" t="str">
        <f t="shared" si="43"/>
        <v>DUE COMM</v>
      </c>
      <c r="V1539" s="237" t="str">
        <f t="shared" si="16"/>
        <v> </v>
      </c>
      <c r="W1539" s="83"/>
      <c r="X1539" s="83"/>
      <c r="Y1539" s="83"/>
      <c r="Z1539" s="83"/>
      <c r="AA1539" s="83"/>
      <c r="AB1539" s="83"/>
      <c r="AC1539" s="83"/>
      <c r="AD1539" s="83"/>
      <c r="AE1539" s="83"/>
    </row>
    <row r="1540">
      <c r="A1540" s="233">
        <v>15073.0</v>
      </c>
      <c r="B1540" s="234" t="s">
        <v>7585</v>
      </c>
      <c r="C1540" s="231" t="b">
        <v>1</v>
      </c>
      <c r="D1540" s="235">
        <v>44628.0</v>
      </c>
      <c r="E1540" s="236" t="str">
        <f t="shared" si="1"/>
        <v>#VALUE!</v>
      </c>
      <c r="F1540" s="236" t="str">
        <f t="shared" si="2"/>
        <v>OPI RX</v>
      </c>
      <c r="G1540" s="236" t="str">
        <f t="shared" si="3"/>
        <v>#VALUE!</v>
      </c>
      <c r="H1540" s="236" t="str">
        <f t="shared" si="4"/>
        <v>#VALUE!</v>
      </c>
      <c r="I1540" s="236" t="str">
        <f t="shared" si="5"/>
        <v>#VALUE!</v>
      </c>
      <c r="J1540" s="236" t="str">
        <f t="shared" si="6"/>
        <v>#VALUE!</v>
      </c>
      <c r="K1540" s="236" t="str">
        <f t="shared" si="7"/>
        <v>#VALUE!</v>
      </c>
      <c r="L1540" s="236" t="str">
        <f t="shared" si="8"/>
        <v>#VALUE!</v>
      </c>
      <c r="M1540" s="236" t="str">
        <f t="shared" si="9"/>
        <v>#VALUE!</v>
      </c>
      <c r="N1540" s="236" t="str">
        <f t="shared" si="10"/>
        <v>#VALUE!</v>
      </c>
      <c r="O1540" s="236" t="str">
        <f t="shared" si="11"/>
        <v>#VALUE!</v>
      </c>
      <c r="P1540" s="237" t="str">
        <f t="shared" si="12"/>
        <v>OPIOIDS</v>
      </c>
      <c r="Q1540" s="237" t="b">
        <v>0</v>
      </c>
      <c r="R1540" s="237" t="str">
        <f t="shared" si="37"/>
        <v>LOW</v>
      </c>
      <c r="S1540" s="238"/>
      <c r="T1540" s="243">
        <f t="shared" si="44"/>
        <v>44628</v>
      </c>
      <c r="U1540" s="237" t="str">
        <f t="shared" si="43"/>
        <v>DUE COMM</v>
      </c>
      <c r="V1540" s="237" t="str">
        <f t="shared" si="16"/>
        <v> </v>
      </c>
      <c r="W1540" s="83"/>
      <c r="X1540" s="83"/>
      <c r="Y1540" s="83"/>
      <c r="Z1540" s="83"/>
      <c r="AA1540" s="83"/>
      <c r="AB1540" s="83"/>
      <c r="AC1540" s="83"/>
      <c r="AD1540" s="83"/>
      <c r="AE1540" s="83"/>
    </row>
    <row r="1541">
      <c r="A1541" s="233">
        <v>15075.0</v>
      </c>
      <c r="B1541" s="239" t="s">
        <v>8044</v>
      </c>
      <c r="C1541" s="231" t="b">
        <v>1</v>
      </c>
      <c r="D1541" s="235">
        <v>44638.0</v>
      </c>
      <c r="E1541" s="236" t="str">
        <f t="shared" si="1"/>
        <v>#VALUE!</v>
      </c>
      <c r="F1541" s="236" t="str">
        <f t="shared" si="2"/>
        <v>#VALUE!</v>
      </c>
      <c r="G1541" s="236" t="str">
        <f t="shared" si="3"/>
        <v>#VALUE!</v>
      </c>
      <c r="H1541" s="236" t="str">
        <f t="shared" si="4"/>
        <v>#VALUE!</v>
      </c>
      <c r="I1541" s="236" t="str">
        <f t="shared" si="5"/>
        <v>#VALUE!</v>
      </c>
      <c r="J1541" s="236" t="str">
        <f t="shared" si="6"/>
        <v>#VALUE!</v>
      </c>
      <c r="K1541" s="236" t="str">
        <f t="shared" si="7"/>
        <v>#VALUE!</v>
      </c>
      <c r="L1541" s="236" t="str">
        <f t="shared" si="8"/>
        <v>#VALUE!</v>
      </c>
      <c r="M1541" s="236" t="str">
        <f t="shared" si="9"/>
        <v>#VALUE!</v>
      </c>
      <c r="N1541" s="236" t="str">
        <f t="shared" si="10"/>
        <v>#VALUE!</v>
      </c>
      <c r="O1541" s="236" t="str">
        <f t="shared" si="11"/>
        <v>#VALUE!</v>
      </c>
      <c r="P1541" s="237" t="str">
        <f t="shared" si="12"/>
        <v>NO RX</v>
      </c>
      <c r="Q1541" s="237" t="b">
        <v>1</v>
      </c>
      <c r="R1541" s="237" t="str">
        <f t="shared" si="37"/>
        <v>HIGH</v>
      </c>
      <c r="S1541" s="238">
        <v>44316.0</v>
      </c>
      <c r="T1541" s="243">
        <f t="shared" si="44"/>
        <v>44638</v>
      </c>
      <c r="U1541" s="237" t="str">
        <f t="shared" si="43"/>
        <v> </v>
      </c>
      <c r="V1541" s="237" t="str">
        <f t="shared" si="16"/>
        <v> </v>
      </c>
      <c r="W1541" s="83"/>
      <c r="X1541" s="83"/>
      <c r="Y1541" s="83"/>
      <c r="Z1541" s="83"/>
      <c r="AA1541" s="83"/>
      <c r="AB1541" s="83"/>
      <c r="AC1541" s="83"/>
      <c r="AD1541" s="83"/>
      <c r="AE1541" s="83"/>
    </row>
    <row r="1542">
      <c r="A1542" s="233">
        <v>15076.0</v>
      </c>
      <c r="B1542" s="239" t="s">
        <v>8045</v>
      </c>
      <c r="C1542" s="251" t="b">
        <v>1</v>
      </c>
      <c r="D1542" s="235">
        <v>44578.0</v>
      </c>
      <c r="E1542" s="236" t="str">
        <f t="shared" si="1"/>
        <v>#VALUE!</v>
      </c>
      <c r="F1542" s="236" t="str">
        <f t="shared" si="2"/>
        <v>#VALUE!</v>
      </c>
      <c r="G1542" s="236" t="str">
        <f t="shared" si="3"/>
        <v>#VALUE!</v>
      </c>
      <c r="H1542" s="236" t="str">
        <f t="shared" si="4"/>
        <v>#VALUE!</v>
      </c>
      <c r="I1542" s="236" t="str">
        <f t="shared" si="5"/>
        <v>#VALUE!</v>
      </c>
      <c r="J1542" s="236" t="str">
        <f t="shared" si="6"/>
        <v>#VALUE!</v>
      </c>
      <c r="K1542" s="236" t="str">
        <f t="shared" si="7"/>
        <v>#VALUE!</v>
      </c>
      <c r="L1542" s="236" t="str">
        <f t="shared" si="8"/>
        <v>#VALUE!</v>
      </c>
      <c r="M1542" s="236" t="str">
        <f t="shared" si="9"/>
        <v>OPI RX</v>
      </c>
      <c r="N1542" s="236" t="str">
        <f t="shared" si="10"/>
        <v>#VALUE!</v>
      </c>
      <c r="O1542" s="236" t="str">
        <f t="shared" si="11"/>
        <v>#VALUE!</v>
      </c>
      <c r="P1542" s="237" t="str">
        <f t="shared" si="12"/>
        <v>OPIOIDS</v>
      </c>
      <c r="Q1542" s="237" t="b">
        <v>0</v>
      </c>
      <c r="R1542" s="237" t="str">
        <f t="shared" si="37"/>
        <v>LOW</v>
      </c>
      <c r="S1542" s="238"/>
      <c r="T1542" s="238">
        <f t="shared" si="44"/>
        <v>44578</v>
      </c>
      <c r="U1542" s="237" t="str">
        <f t="shared" si="43"/>
        <v>DUE COMM</v>
      </c>
      <c r="V1542" s="237" t="str">
        <f t="shared" si="16"/>
        <v> </v>
      </c>
      <c r="W1542" s="83"/>
      <c r="X1542" s="83"/>
      <c r="Y1542" s="83"/>
      <c r="Z1542" s="83"/>
      <c r="AA1542" s="83"/>
      <c r="AB1542" s="83"/>
      <c r="AC1542" s="83"/>
      <c r="AD1542" s="83"/>
      <c r="AE1542" s="83"/>
    </row>
    <row r="1543">
      <c r="A1543" s="233">
        <v>15077.0</v>
      </c>
      <c r="B1543" s="239" t="s">
        <v>7552</v>
      </c>
      <c r="C1543" s="230" t="b">
        <v>0</v>
      </c>
      <c r="D1543" s="235" t="s">
        <v>7552</v>
      </c>
      <c r="E1543" s="236" t="str">
        <f t="shared" si="1"/>
        <v>#VALUE!</v>
      </c>
      <c r="F1543" s="236" t="str">
        <f t="shared" si="2"/>
        <v>#VALUE!</v>
      </c>
      <c r="G1543" s="236" t="str">
        <f t="shared" si="3"/>
        <v>#VALUE!</v>
      </c>
      <c r="H1543" s="236" t="str">
        <f t="shared" si="4"/>
        <v>#VALUE!</v>
      </c>
      <c r="I1543" s="236" t="str">
        <f t="shared" si="5"/>
        <v>#VALUE!</v>
      </c>
      <c r="J1543" s="236" t="str">
        <f t="shared" si="6"/>
        <v>#VALUE!</v>
      </c>
      <c r="K1543" s="236" t="str">
        <f t="shared" si="7"/>
        <v>#VALUE!</v>
      </c>
      <c r="L1543" s="236" t="str">
        <f t="shared" si="8"/>
        <v>#VALUE!</v>
      </c>
      <c r="M1543" s="236" t="str">
        <f t="shared" si="9"/>
        <v>#VALUE!</v>
      </c>
      <c r="N1543" s="236" t="str">
        <f t="shared" si="10"/>
        <v>#VALUE!</v>
      </c>
      <c r="O1543" s="236" t="str">
        <f t="shared" si="11"/>
        <v>#VALUE!</v>
      </c>
      <c r="P1543" s="237" t="str">
        <f t="shared" si="12"/>
        <v>NO RX</v>
      </c>
      <c r="Q1543" s="237" t="b">
        <v>0</v>
      </c>
      <c r="R1543" s="237" t="str">
        <f t="shared" si="37"/>
        <v>LOW</v>
      </c>
      <c r="S1543" s="238"/>
      <c r="T1543" s="238" t="str">
        <f t="shared" si="44"/>
        <v>  -  </v>
      </c>
      <c r="U1543" s="237" t="str">
        <f t="shared" si="43"/>
        <v>DUE COMM</v>
      </c>
      <c r="V1543" s="237" t="str">
        <f t="shared" si="16"/>
        <v> </v>
      </c>
      <c r="W1543" s="83"/>
      <c r="X1543" s="83"/>
      <c r="Y1543" s="83"/>
      <c r="Z1543" s="83"/>
      <c r="AA1543" s="83"/>
      <c r="AB1543" s="83"/>
      <c r="AC1543" s="83"/>
      <c r="AD1543" s="83"/>
      <c r="AE1543" s="83"/>
    </row>
    <row r="1544">
      <c r="A1544" s="233">
        <v>15078.0</v>
      </c>
      <c r="B1544" s="239" t="s">
        <v>7552</v>
      </c>
      <c r="C1544" s="230" t="b">
        <v>0</v>
      </c>
      <c r="D1544" s="235" t="s">
        <v>7552</v>
      </c>
      <c r="E1544" s="236" t="str">
        <f t="shared" si="1"/>
        <v>#VALUE!</v>
      </c>
      <c r="F1544" s="236" t="str">
        <f t="shared" si="2"/>
        <v>#VALUE!</v>
      </c>
      <c r="G1544" s="236" t="str">
        <f t="shared" si="3"/>
        <v>#VALUE!</v>
      </c>
      <c r="H1544" s="236" t="str">
        <f t="shared" si="4"/>
        <v>#VALUE!</v>
      </c>
      <c r="I1544" s="236" t="str">
        <f t="shared" si="5"/>
        <v>#VALUE!</v>
      </c>
      <c r="J1544" s="236" t="str">
        <f t="shared" si="6"/>
        <v>#VALUE!</v>
      </c>
      <c r="K1544" s="236" t="str">
        <f t="shared" si="7"/>
        <v>#VALUE!</v>
      </c>
      <c r="L1544" s="236" t="str">
        <f t="shared" si="8"/>
        <v>#VALUE!</v>
      </c>
      <c r="M1544" s="236" t="str">
        <f t="shared" si="9"/>
        <v>#VALUE!</v>
      </c>
      <c r="N1544" s="236" t="str">
        <f t="shared" si="10"/>
        <v>#VALUE!</v>
      </c>
      <c r="O1544" s="236" t="str">
        <f t="shared" si="11"/>
        <v>#VALUE!</v>
      </c>
      <c r="P1544" s="237" t="str">
        <f t="shared" si="12"/>
        <v>NO RX</v>
      </c>
      <c r="Q1544" s="237" t="b">
        <v>0</v>
      </c>
      <c r="R1544" s="237" t="str">
        <f t="shared" si="37"/>
        <v>LOW</v>
      </c>
      <c r="S1544" s="238"/>
      <c r="T1544" s="238" t="str">
        <f t="shared" si="44"/>
        <v>  -  </v>
      </c>
      <c r="U1544" s="237" t="str">
        <f t="shared" si="43"/>
        <v>DUE COMM</v>
      </c>
      <c r="V1544" s="237" t="str">
        <f t="shared" si="16"/>
        <v> </v>
      </c>
      <c r="W1544" s="83"/>
      <c r="X1544" s="83"/>
      <c r="Y1544" s="83"/>
      <c r="Z1544" s="83"/>
      <c r="AA1544" s="83"/>
      <c r="AB1544" s="83"/>
      <c r="AC1544" s="83"/>
      <c r="AD1544" s="83"/>
      <c r="AE1544" s="83"/>
    </row>
    <row r="1545">
      <c r="A1545" s="233">
        <v>15079.0</v>
      </c>
      <c r="B1545" s="239" t="s">
        <v>7552</v>
      </c>
      <c r="C1545" s="234" t="b">
        <v>1</v>
      </c>
      <c r="D1545" s="243">
        <v>44519.0</v>
      </c>
      <c r="E1545" s="236" t="str">
        <f t="shared" si="1"/>
        <v>#VALUE!</v>
      </c>
      <c r="F1545" s="236" t="str">
        <f t="shared" si="2"/>
        <v>#VALUE!</v>
      </c>
      <c r="G1545" s="236" t="str">
        <f t="shared" si="3"/>
        <v>#VALUE!</v>
      </c>
      <c r="H1545" s="236" t="str">
        <f t="shared" si="4"/>
        <v>#VALUE!</v>
      </c>
      <c r="I1545" s="236" t="str">
        <f t="shared" si="5"/>
        <v>#VALUE!</v>
      </c>
      <c r="J1545" s="236" t="str">
        <f t="shared" si="6"/>
        <v>#VALUE!</v>
      </c>
      <c r="K1545" s="236" t="str">
        <f t="shared" si="7"/>
        <v>#VALUE!</v>
      </c>
      <c r="L1545" s="236" t="str">
        <f t="shared" si="8"/>
        <v>#VALUE!</v>
      </c>
      <c r="M1545" s="236" t="str">
        <f t="shared" si="9"/>
        <v>#VALUE!</v>
      </c>
      <c r="N1545" s="236" t="str">
        <f t="shared" si="10"/>
        <v>#VALUE!</v>
      </c>
      <c r="O1545" s="236" t="str">
        <f t="shared" si="11"/>
        <v>#VALUE!</v>
      </c>
      <c r="P1545" s="237" t="str">
        <f t="shared" si="12"/>
        <v>NO RX</v>
      </c>
      <c r="Q1545" s="237" t="b">
        <v>0</v>
      </c>
      <c r="R1545" s="237" t="str">
        <f t="shared" si="37"/>
        <v>LOW</v>
      </c>
      <c r="S1545" s="238">
        <v>44494.0</v>
      </c>
      <c r="T1545" s="243">
        <f t="shared" si="44"/>
        <v>44519</v>
      </c>
      <c r="U1545" s="237" t="str">
        <f t="shared" si="43"/>
        <v> </v>
      </c>
      <c r="V1545" s="237" t="str">
        <f t="shared" si="16"/>
        <v> </v>
      </c>
      <c r="W1545" s="83"/>
      <c r="X1545" s="83"/>
      <c r="Y1545" s="83"/>
      <c r="Z1545" s="83"/>
      <c r="AA1545" s="83"/>
      <c r="AB1545" s="83"/>
      <c r="AC1545" s="83"/>
      <c r="AD1545" s="83"/>
      <c r="AE1545" s="83"/>
    </row>
    <row r="1546">
      <c r="A1546" s="233">
        <v>15080.0</v>
      </c>
      <c r="B1546" s="234" t="s">
        <v>8046</v>
      </c>
      <c r="C1546" s="230" t="b">
        <v>0</v>
      </c>
      <c r="D1546" s="235" t="s">
        <v>7552</v>
      </c>
      <c r="E1546" s="236" t="str">
        <f t="shared" si="1"/>
        <v>#VALUE!</v>
      </c>
      <c r="F1546" s="236" t="str">
        <f t="shared" si="2"/>
        <v>#VALUE!</v>
      </c>
      <c r="G1546" s="236" t="str">
        <f t="shared" si="3"/>
        <v>#VALUE!</v>
      </c>
      <c r="H1546" s="236" t="str">
        <f t="shared" si="4"/>
        <v>#VALUE!</v>
      </c>
      <c r="I1546" s="236" t="str">
        <f t="shared" si="5"/>
        <v>#VALUE!</v>
      </c>
      <c r="J1546" s="236" t="str">
        <f t="shared" si="6"/>
        <v>#VALUE!</v>
      </c>
      <c r="K1546" s="236" t="str">
        <f t="shared" si="7"/>
        <v>#VALUE!</v>
      </c>
      <c r="L1546" s="236" t="str">
        <f t="shared" si="8"/>
        <v>#VALUE!</v>
      </c>
      <c r="M1546" s="236" t="str">
        <f t="shared" si="9"/>
        <v>OPI RX</v>
      </c>
      <c r="N1546" s="236" t="str">
        <f t="shared" si="10"/>
        <v>#VALUE!</v>
      </c>
      <c r="O1546" s="236" t="str">
        <f t="shared" si="11"/>
        <v>#VALUE!</v>
      </c>
      <c r="P1546" s="237" t="str">
        <f t="shared" si="12"/>
        <v>OPIOIDS</v>
      </c>
      <c r="Q1546" s="237" t="b">
        <v>1</v>
      </c>
      <c r="R1546" s="237" t="str">
        <f t="shared" si="37"/>
        <v>HIGH</v>
      </c>
      <c r="S1546" s="238"/>
      <c r="T1546" s="238" t="str">
        <f t="shared" si="44"/>
        <v>  -  </v>
      </c>
      <c r="U1546" s="237" t="str">
        <f t="shared" si="43"/>
        <v>DUE COMM</v>
      </c>
      <c r="V1546" s="237" t="str">
        <f t="shared" si="16"/>
        <v> </v>
      </c>
      <c r="W1546" s="83"/>
      <c r="X1546" s="83"/>
      <c r="Y1546" s="83"/>
      <c r="Z1546" s="83"/>
      <c r="AA1546" s="83"/>
      <c r="AB1546" s="83"/>
      <c r="AC1546" s="83"/>
      <c r="AD1546" s="83"/>
      <c r="AE1546" s="83"/>
    </row>
    <row r="1547">
      <c r="A1547" s="233">
        <v>15082.0</v>
      </c>
      <c r="B1547" s="234" t="s">
        <v>7686</v>
      </c>
      <c r="C1547" s="231" t="b">
        <v>0</v>
      </c>
      <c r="D1547" s="235" t="s">
        <v>7552</v>
      </c>
      <c r="E1547" s="236" t="str">
        <f t="shared" si="1"/>
        <v>#VALUE!</v>
      </c>
      <c r="F1547" s="236" t="str">
        <f t="shared" si="2"/>
        <v>#VALUE!</v>
      </c>
      <c r="G1547" s="236" t="str">
        <f t="shared" si="3"/>
        <v>#VALUE!</v>
      </c>
      <c r="H1547" s="236" t="str">
        <f t="shared" si="4"/>
        <v>#VALUE!</v>
      </c>
      <c r="I1547" s="236" t="str">
        <f t="shared" si="5"/>
        <v>#VALUE!</v>
      </c>
      <c r="J1547" s="236" t="str">
        <f t="shared" si="6"/>
        <v>#VALUE!</v>
      </c>
      <c r="K1547" s="236" t="str">
        <f t="shared" si="7"/>
        <v>#VALUE!</v>
      </c>
      <c r="L1547" s="236" t="str">
        <f t="shared" si="8"/>
        <v>#VALUE!</v>
      </c>
      <c r="M1547" s="236" t="str">
        <f t="shared" si="9"/>
        <v>#VALUE!</v>
      </c>
      <c r="N1547" s="236" t="str">
        <f t="shared" si="10"/>
        <v>#VALUE!</v>
      </c>
      <c r="O1547" s="236" t="str">
        <f t="shared" si="11"/>
        <v>#VALUE!</v>
      </c>
      <c r="P1547" s="237" t="str">
        <f t="shared" si="12"/>
        <v>NO RX</v>
      </c>
      <c r="Q1547" s="237" t="b">
        <v>0</v>
      </c>
      <c r="R1547" s="237" t="str">
        <f t="shared" si="37"/>
        <v>LOW</v>
      </c>
      <c r="S1547" s="238"/>
      <c r="T1547" s="238" t="str">
        <f t="shared" si="44"/>
        <v>  -  </v>
      </c>
      <c r="U1547" s="237" t="str">
        <f t="shared" si="43"/>
        <v>DUE COMM</v>
      </c>
      <c r="V1547" s="237" t="str">
        <f t="shared" si="16"/>
        <v> </v>
      </c>
      <c r="W1547" s="83"/>
      <c r="X1547" s="83"/>
      <c r="Y1547" s="83"/>
      <c r="Z1547" s="83"/>
      <c r="AA1547" s="83"/>
      <c r="AB1547" s="83"/>
      <c r="AC1547" s="83"/>
      <c r="AD1547" s="83"/>
      <c r="AE1547" s="83"/>
    </row>
    <row r="1548">
      <c r="A1548" s="233">
        <v>15083.0</v>
      </c>
      <c r="B1548" s="239" t="s">
        <v>7552</v>
      </c>
      <c r="C1548" s="230" t="b">
        <v>0</v>
      </c>
      <c r="D1548" s="235" t="s">
        <v>7552</v>
      </c>
      <c r="E1548" s="236" t="str">
        <f t="shared" si="1"/>
        <v>#VALUE!</v>
      </c>
      <c r="F1548" s="236" t="str">
        <f t="shared" si="2"/>
        <v>#VALUE!</v>
      </c>
      <c r="G1548" s="236" t="str">
        <f t="shared" si="3"/>
        <v>#VALUE!</v>
      </c>
      <c r="H1548" s="236" t="str">
        <f t="shared" si="4"/>
        <v>#VALUE!</v>
      </c>
      <c r="I1548" s="236" t="str">
        <f t="shared" si="5"/>
        <v>#VALUE!</v>
      </c>
      <c r="J1548" s="236" t="str">
        <f t="shared" si="6"/>
        <v>#VALUE!</v>
      </c>
      <c r="K1548" s="236" t="str">
        <f t="shared" si="7"/>
        <v>#VALUE!</v>
      </c>
      <c r="L1548" s="236" t="str">
        <f t="shared" si="8"/>
        <v>#VALUE!</v>
      </c>
      <c r="M1548" s="236" t="str">
        <f t="shared" si="9"/>
        <v>#VALUE!</v>
      </c>
      <c r="N1548" s="236" t="str">
        <f t="shared" si="10"/>
        <v>#VALUE!</v>
      </c>
      <c r="O1548" s="236" t="str">
        <f t="shared" si="11"/>
        <v>#VALUE!</v>
      </c>
      <c r="P1548" s="237" t="str">
        <f t="shared" si="12"/>
        <v>NO RX</v>
      </c>
      <c r="Q1548" s="237" t="b">
        <v>0</v>
      </c>
      <c r="R1548" s="237" t="str">
        <f t="shared" si="37"/>
        <v>LOW</v>
      </c>
      <c r="S1548" s="238"/>
      <c r="T1548" s="238" t="str">
        <f t="shared" si="44"/>
        <v>  -  </v>
      </c>
      <c r="U1548" s="237" t="str">
        <f t="shared" si="43"/>
        <v>DUE COMM</v>
      </c>
      <c r="V1548" s="237" t="str">
        <f t="shared" si="16"/>
        <v> </v>
      </c>
      <c r="W1548" s="83"/>
      <c r="X1548" s="83"/>
      <c r="Y1548" s="83"/>
      <c r="Z1548" s="83"/>
      <c r="AA1548" s="83"/>
      <c r="AB1548" s="83"/>
      <c r="AC1548" s="83"/>
      <c r="AD1548" s="83"/>
      <c r="AE1548" s="83"/>
    </row>
    <row r="1549">
      <c r="A1549" s="233">
        <v>15088.0</v>
      </c>
      <c r="B1549" s="234" t="s">
        <v>7566</v>
      </c>
      <c r="C1549" s="231" t="b">
        <v>1</v>
      </c>
      <c r="D1549" s="243">
        <v>44559.0</v>
      </c>
      <c r="E1549" s="236" t="str">
        <f t="shared" si="1"/>
        <v>#VALUE!</v>
      </c>
      <c r="F1549" s="236" t="str">
        <f t="shared" si="2"/>
        <v>OPI RX</v>
      </c>
      <c r="G1549" s="236" t="str">
        <f t="shared" si="3"/>
        <v>#VALUE!</v>
      </c>
      <c r="H1549" s="236" t="str">
        <f t="shared" si="4"/>
        <v>#VALUE!</v>
      </c>
      <c r="I1549" s="236" t="str">
        <f t="shared" si="5"/>
        <v>#VALUE!</v>
      </c>
      <c r="J1549" s="236" t="str">
        <f t="shared" si="6"/>
        <v>#VALUE!</v>
      </c>
      <c r="K1549" s="236" t="str">
        <f t="shared" si="7"/>
        <v>#VALUE!</v>
      </c>
      <c r="L1549" s="236" t="str">
        <f t="shared" si="8"/>
        <v>#VALUE!</v>
      </c>
      <c r="M1549" s="236" t="str">
        <f t="shared" si="9"/>
        <v>#VALUE!</v>
      </c>
      <c r="N1549" s="236" t="str">
        <f t="shared" si="10"/>
        <v>#VALUE!</v>
      </c>
      <c r="O1549" s="236" t="str">
        <f t="shared" si="11"/>
        <v>#VALUE!</v>
      </c>
      <c r="P1549" s="237" t="str">
        <f t="shared" si="12"/>
        <v>OPIOIDS</v>
      </c>
      <c r="Q1549" s="237" t="b">
        <v>0</v>
      </c>
      <c r="R1549" s="237" t="str">
        <f t="shared" si="37"/>
        <v>LOW</v>
      </c>
      <c r="S1549" s="238">
        <v>44333.0</v>
      </c>
      <c r="T1549" s="243">
        <f t="shared" si="44"/>
        <v>44559</v>
      </c>
      <c r="U1549" s="237" t="str">
        <f t="shared" si="43"/>
        <v> </v>
      </c>
      <c r="V1549" s="237" t="str">
        <f t="shared" si="16"/>
        <v> </v>
      </c>
      <c r="W1549" s="83"/>
      <c r="X1549" s="83"/>
      <c r="Y1549" s="83"/>
      <c r="Z1549" s="83"/>
      <c r="AA1549" s="83"/>
      <c r="AB1549" s="83"/>
      <c r="AC1549" s="83"/>
      <c r="AD1549" s="83"/>
      <c r="AE1549" s="83"/>
    </row>
    <row r="1550">
      <c r="A1550" s="233">
        <v>15090.0</v>
      </c>
      <c r="B1550" s="239" t="s">
        <v>7552</v>
      </c>
      <c r="C1550" s="231" t="b">
        <v>0</v>
      </c>
      <c r="D1550" s="235" t="s">
        <v>7552</v>
      </c>
      <c r="E1550" s="236" t="str">
        <f t="shared" si="1"/>
        <v>#VALUE!</v>
      </c>
      <c r="F1550" s="236" t="str">
        <f t="shared" si="2"/>
        <v>#VALUE!</v>
      </c>
      <c r="G1550" s="236" t="str">
        <f t="shared" si="3"/>
        <v>#VALUE!</v>
      </c>
      <c r="H1550" s="236" t="str">
        <f t="shared" si="4"/>
        <v>#VALUE!</v>
      </c>
      <c r="I1550" s="236" t="str">
        <f t="shared" si="5"/>
        <v>#VALUE!</v>
      </c>
      <c r="J1550" s="236" t="str">
        <f t="shared" si="6"/>
        <v>#VALUE!</v>
      </c>
      <c r="K1550" s="236" t="str">
        <f t="shared" si="7"/>
        <v>#VALUE!</v>
      </c>
      <c r="L1550" s="236" t="str">
        <f t="shared" si="8"/>
        <v>#VALUE!</v>
      </c>
      <c r="M1550" s="236" t="str">
        <f t="shared" si="9"/>
        <v>#VALUE!</v>
      </c>
      <c r="N1550" s="236" t="str">
        <f t="shared" si="10"/>
        <v>#VALUE!</v>
      </c>
      <c r="O1550" s="236" t="str">
        <f t="shared" si="11"/>
        <v>#VALUE!</v>
      </c>
      <c r="P1550" s="237" t="str">
        <f t="shared" si="12"/>
        <v>NO RX</v>
      </c>
      <c r="Q1550" s="237" t="b">
        <v>0</v>
      </c>
      <c r="R1550" s="237" t="str">
        <f t="shared" si="37"/>
        <v>LOW</v>
      </c>
      <c r="S1550" s="238"/>
      <c r="T1550" s="238" t="str">
        <f t="shared" si="44"/>
        <v>  -  </v>
      </c>
      <c r="U1550" s="237" t="str">
        <f t="shared" si="43"/>
        <v>DUE COMM</v>
      </c>
      <c r="V1550" s="237" t="str">
        <f t="shared" si="16"/>
        <v> </v>
      </c>
      <c r="W1550" s="83"/>
      <c r="X1550" s="83"/>
      <c r="Y1550" s="83"/>
      <c r="Z1550" s="83"/>
      <c r="AA1550" s="83"/>
      <c r="AB1550" s="83"/>
      <c r="AC1550" s="83"/>
      <c r="AD1550" s="83"/>
      <c r="AE1550" s="83"/>
    </row>
    <row r="1551">
      <c r="A1551" s="253">
        <v>15091.0</v>
      </c>
      <c r="B1551" s="239" t="s">
        <v>8047</v>
      </c>
      <c r="C1551" s="230" t="b">
        <v>1</v>
      </c>
      <c r="D1551" s="235">
        <v>44578.0</v>
      </c>
      <c r="E1551" s="236" t="str">
        <f t="shared" si="1"/>
        <v>#VALUE!</v>
      </c>
      <c r="F1551" s="236" t="str">
        <f t="shared" si="2"/>
        <v>OPI RX</v>
      </c>
      <c r="G1551" s="236" t="str">
        <f t="shared" si="3"/>
        <v>#VALUE!</v>
      </c>
      <c r="H1551" s="236" t="str">
        <f t="shared" si="4"/>
        <v>OPI RX</v>
      </c>
      <c r="I1551" s="236" t="str">
        <f t="shared" si="5"/>
        <v>#VALUE!</v>
      </c>
      <c r="J1551" s="236" t="str">
        <f t="shared" si="6"/>
        <v>#VALUE!</v>
      </c>
      <c r="K1551" s="236" t="str">
        <f t="shared" si="7"/>
        <v>#VALUE!</v>
      </c>
      <c r="L1551" s="236" t="str">
        <f t="shared" si="8"/>
        <v>#VALUE!</v>
      </c>
      <c r="M1551" s="236" t="str">
        <f t="shared" si="9"/>
        <v>#VALUE!</v>
      </c>
      <c r="N1551" s="236" t="str">
        <f t="shared" si="10"/>
        <v>#VALUE!</v>
      </c>
      <c r="O1551" s="236" t="str">
        <f t="shared" si="11"/>
        <v>#VALUE!</v>
      </c>
      <c r="P1551" s="237" t="str">
        <f t="shared" si="12"/>
        <v>OPIOIDS</v>
      </c>
      <c r="Q1551" s="234" t="b">
        <v>1</v>
      </c>
      <c r="R1551" s="237" t="str">
        <f t="shared" si="37"/>
        <v>HIGH</v>
      </c>
      <c r="S1551" s="238"/>
      <c r="T1551" s="243">
        <f t="shared" si="44"/>
        <v>44578</v>
      </c>
      <c r="U1551" s="237" t="str">
        <f t="shared" si="43"/>
        <v>DUE COMM</v>
      </c>
      <c r="V1551" s="237" t="str">
        <f t="shared" si="16"/>
        <v> </v>
      </c>
      <c r="W1551" s="83"/>
      <c r="X1551" s="83"/>
      <c r="Y1551" s="83"/>
      <c r="Z1551" s="83"/>
      <c r="AA1551" s="83"/>
      <c r="AB1551" s="83"/>
      <c r="AC1551" s="83"/>
      <c r="AD1551" s="83"/>
      <c r="AE1551" s="83"/>
    </row>
    <row r="1552">
      <c r="A1552" s="248">
        <v>15092.0</v>
      </c>
      <c r="B1552" s="239" t="s">
        <v>7636</v>
      </c>
      <c r="C1552" s="239" t="b">
        <v>1</v>
      </c>
      <c r="D1552" s="235">
        <v>44596.0</v>
      </c>
      <c r="E1552" s="236" t="str">
        <f t="shared" si="1"/>
        <v>#VALUE!</v>
      </c>
      <c r="F1552" s="236" t="str">
        <f t="shared" si="2"/>
        <v>#VALUE!</v>
      </c>
      <c r="G1552" s="236" t="str">
        <f t="shared" si="3"/>
        <v>#VALUE!</v>
      </c>
      <c r="H1552" s="236" t="str">
        <f t="shared" si="4"/>
        <v>#VALUE!</v>
      </c>
      <c r="I1552" s="236" t="str">
        <f t="shared" si="5"/>
        <v>#VALUE!</v>
      </c>
      <c r="J1552" s="236" t="str">
        <f t="shared" si="6"/>
        <v>#VALUE!</v>
      </c>
      <c r="K1552" s="236" t="str">
        <f t="shared" si="7"/>
        <v>#VALUE!</v>
      </c>
      <c r="L1552" s="236" t="str">
        <f t="shared" si="8"/>
        <v>#VALUE!</v>
      </c>
      <c r="M1552" s="236" t="str">
        <f t="shared" si="9"/>
        <v>#VALUE!</v>
      </c>
      <c r="N1552" s="236" t="str">
        <f t="shared" si="10"/>
        <v>#VALUE!</v>
      </c>
      <c r="O1552" s="236" t="str">
        <f t="shared" si="11"/>
        <v>#VALUE!</v>
      </c>
      <c r="P1552" s="237" t="str">
        <f t="shared" si="12"/>
        <v>NO RX</v>
      </c>
      <c r="Q1552" s="234" t="b">
        <v>0</v>
      </c>
      <c r="R1552" s="237" t="str">
        <f t="shared" si="37"/>
        <v>LOW</v>
      </c>
      <c r="S1552" s="242">
        <v>44922.0</v>
      </c>
      <c r="T1552" s="243">
        <f t="shared" si="44"/>
        <v>44596</v>
      </c>
      <c r="U1552" s="237"/>
      <c r="V1552" s="237" t="str">
        <f t="shared" si="16"/>
        <v> </v>
      </c>
      <c r="W1552" s="83"/>
      <c r="X1552" s="83"/>
      <c r="Y1552" s="83"/>
      <c r="Z1552" s="83"/>
      <c r="AA1552" s="83"/>
      <c r="AB1552" s="83"/>
      <c r="AC1552" s="83"/>
      <c r="AD1552" s="83"/>
      <c r="AE1552" s="83"/>
    </row>
    <row r="1553">
      <c r="A1553" s="233">
        <v>15093.0</v>
      </c>
      <c r="B1553" s="234" t="s">
        <v>8048</v>
      </c>
      <c r="C1553" s="230" t="b">
        <v>1</v>
      </c>
      <c r="D1553" s="243">
        <v>44557.0</v>
      </c>
      <c r="E1553" s="236" t="str">
        <f t="shared" si="1"/>
        <v>#VALUE!</v>
      </c>
      <c r="F1553" s="236" t="str">
        <f t="shared" si="2"/>
        <v>#VALUE!</v>
      </c>
      <c r="G1553" s="236" t="str">
        <f t="shared" si="3"/>
        <v>#VALUE!</v>
      </c>
      <c r="H1553" s="236" t="str">
        <f t="shared" si="4"/>
        <v>#VALUE!</v>
      </c>
      <c r="I1553" s="236" t="str">
        <f t="shared" si="5"/>
        <v>#VALUE!</v>
      </c>
      <c r="J1553" s="236" t="str">
        <f t="shared" si="6"/>
        <v>#VALUE!</v>
      </c>
      <c r="K1553" s="236" t="str">
        <f t="shared" si="7"/>
        <v>#VALUE!</v>
      </c>
      <c r="L1553" s="236" t="str">
        <f t="shared" si="8"/>
        <v>#VALUE!</v>
      </c>
      <c r="M1553" s="236" t="str">
        <f t="shared" si="9"/>
        <v>#VALUE!</v>
      </c>
      <c r="N1553" s="236" t="str">
        <f t="shared" si="10"/>
        <v>#VALUE!</v>
      </c>
      <c r="O1553" s="236" t="str">
        <f t="shared" si="11"/>
        <v>#VALUE!</v>
      </c>
      <c r="P1553" s="237" t="str">
        <f t="shared" si="12"/>
        <v>NO RX</v>
      </c>
      <c r="Q1553" s="237" t="b">
        <v>0</v>
      </c>
      <c r="R1553" s="237" t="str">
        <f t="shared" si="37"/>
        <v>LOW</v>
      </c>
      <c r="S1553" s="238">
        <v>44334.0</v>
      </c>
      <c r="T1553" s="243">
        <f t="shared" si="44"/>
        <v>44557</v>
      </c>
      <c r="U1553" s="237" t="str">
        <f t="shared" ref="U1553:U1622" si="45">if((days($Z$3,$S1553)/365)&gt;=1,"DUE COMM", " ")</f>
        <v> </v>
      </c>
      <c r="V1553" s="237" t="str">
        <f t="shared" si="16"/>
        <v> </v>
      </c>
      <c r="W1553" s="83"/>
      <c r="X1553" s="83"/>
      <c r="Y1553" s="83"/>
      <c r="Z1553" s="83"/>
      <c r="AA1553" s="83"/>
      <c r="AB1553" s="83"/>
      <c r="AC1553" s="83"/>
      <c r="AD1553" s="83"/>
      <c r="AE1553" s="83"/>
    </row>
    <row r="1554">
      <c r="A1554" s="233">
        <v>15094.0</v>
      </c>
      <c r="B1554" s="239" t="s">
        <v>7552</v>
      </c>
      <c r="C1554" s="231" t="b">
        <v>0</v>
      </c>
      <c r="D1554" s="235" t="s">
        <v>7552</v>
      </c>
      <c r="E1554" s="236" t="str">
        <f t="shared" si="1"/>
        <v>#VALUE!</v>
      </c>
      <c r="F1554" s="236" t="str">
        <f t="shared" si="2"/>
        <v>#VALUE!</v>
      </c>
      <c r="G1554" s="236" t="str">
        <f t="shared" si="3"/>
        <v>#VALUE!</v>
      </c>
      <c r="H1554" s="236" t="str">
        <f t="shared" si="4"/>
        <v>#VALUE!</v>
      </c>
      <c r="I1554" s="236" t="str">
        <f t="shared" si="5"/>
        <v>#VALUE!</v>
      </c>
      <c r="J1554" s="236" t="str">
        <f t="shared" si="6"/>
        <v>#VALUE!</v>
      </c>
      <c r="K1554" s="236" t="str">
        <f t="shared" si="7"/>
        <v>#VALUE!</v>
      </c>
      <c r="L1554" s="236" t="str">
        <f t="shared" si="8"/>
        <v>#VALUE!</v>
      </c>
      <c r="M1554" s="236" t="str">
        <f t="shared" si="9"/>
        <v>#VALUE!</v>
      </c>
      <c r="N1554" s="236" t="str">
        <f t="shared" si="10"/>
        <v>#VALUE!</v>
      </c>
      <c r="O1554" s="236" t="str">
        <f t="shared" si="11"/>
        <v>#VALUE!</v>
      </c>
      <c r="P1554" s="237" t="str">
        <f t="shared" si="12"/>
        <v>NO RX</v>
      </c>
      <c r="Q1554" s="237" t="b">
        <v>0</v>
      </c>
      <c r="R1554" s="237" t="str">
        <f t="shared" si="37"/>
        <v>LOW</v>
      </c>
      <c r="S1554" s="238"/>
      <c r="T1554" s="238" t="str">
        <f t="shared" si="44"/>
        <v>  -  </v>
      </c>
      <c r="U1554" s="237" t="str">
        <f t="shared" si="45"/>
        <v>DUE COMM</v>
      </c>
      <c r="V1554" s="237" t="str">
        <f t="shared" si="16"/>
        <v> </v>
      </c>
      <c r="W1554" s="83"/>
      <c r="X1554" s="83"/>
      <c r="Y1554" s="83"/>
      <c r="Z1554" s="83"/>
      <c r="AA1554" s="83"/>
      <c r="AB1554" s="83"/>
      <c r="AC1554" s="83"/>
      <c r="AD1554" s="83"/>
      <c r="AE1554" s="83"/>
    </row>
    <row r="1555">
      <c r="A1555" s="253">
        <v>15096.0</v>
      </c>
      <c r="B1555" s="239" t="s">
        <v>7552</v>
      </c>
      <c r="C1555" s="230" t="b">
        <v>1</v>
      </c>
      <c r="D1555" s="243">
        <v>44384.0</v>
      </c>
      <c r="E1555" s="236" t="str">
        <f t="shared" si="1"/>
        <v>#VALUE!</v>
      </c>
      <c r="F1555" s="236" t="str">
        <f t="shared" si="2"/>
        <v>#VALUE!</v>
      </c>
      <c r="G1555" s="236" t="str">
        <f t="shared" si="3"/>
        <v>#VALUE!</v>
      </c>
      <c r="H1555" s="236" t="str">
        <f t="shared" si="4"/>
        <v>#VALUE!</v>
      </c>
      <c r="I1555" s="236" t="str">
        <f t="shared" si="5"/>
        <v>#VALUE!</v>
      </c>
      <c r="J1555" s="236" t="str">
        <f t="shared" si="6"/>
        <v>#VALUE!</v>
      </c>
      <c r="K1555" s="236" t="str">
        <f t="shared" si="7"/>
        <v>#VALUE!</v>
      </c>
      <c r="L1555" s="236" t="str">
        <f t="shared" si="8"/>
        <v>#VALUE!</v>
      </c>
      <c r="M1555" s="236" t="str">
        <f t="shared" si="9"/>
        <v>#VALUE!</v>
      </c>
      <c r="N1555" s="236" t="str">
        <f t="shared" si="10"/>
        <v>#VALUE!</v>
      </c>
      <c r="O1555" s="236" t="str">
        <f t="shared" si="11"/>
        <v>#VALUE!</v>
      </c>
      <c r="P1555" s="237" t="str">
        <f t="shared" si="12"/>
        <v>NO RX</v>
      </c>
      <c r="Q1555" s="237" t="b">
        <v>0</v>
      </c>
      <c r="R1555" s="237" t="str">
        <f t="shared" si="37"/>
        <v>LOW</v>
      </c>
      <c r="S1555" s="238"/>
      <c r="T1555" s="243">
        <f t="shared" si="44"/>
        <v>44384</v>
      </c>
      <c r="U1555" s="237" t="str">
        <f t="shared" si="45"/>
        <v>DUE COMM</v>
      </c>
      <c r="V1555" s="237" t="str">
        <f t="shared" si="16"/>
        <v> </v>
      </c>
      <c r="W1555" s="83"/>
      <c r="X1555" s="83"/>
      <c r="Y1555" s="83"/>
      <c r="Z1555" s="83"/>
      <c r="AA1555" s="83"/>
      <c r="AB1555" s="83"/>
      <c r="AC1555" s="83"/>
      <c r="AD1555" s="83"/>
      <c r="AE1555" s="83"/>
    </row>
    <row r="1556">
      <c r="A1556" s="233">
        <v>15097.0</v>
      </c>
      <c r="B1556" s="234" t="s">
        <v>7736</v>
      </c>
      <c r="C1556" s="231" t="b">
        <v>1</v>
      </c>
      <c r="D1556" s="243">
        <v>44433.0</v>
      </c>
      <c r="E1556" s="236" t="str">
        <f t="shared" si="1"/>
        <v>#VALUE!</v>
      </c>
      <c r="F1556" s="236" t="str">
        <f t="shared" si="2"/>
        <v>#VALUE!</v>
      </c>
      <c r="G1556" s="236" t="str">
        <f t="shared" si="3"/>
        <v>#VALUE!</v>
      </c>
      <c r="H1556" s="236" t="str">
        <f t="shared" si="4"/>
        <v>#VALUE!</v>
      </c>
      <c r="I1556" s="236" t="str">
        <f t="shared" si="5"/>
        <v>#VALUE!</v>
      </c>
      <c r="J1556" s="236" t="str">
        <f t="shared" si="6"/>
        <v>#VALUE!</v>
      </c>
      <c r="K1556" s="236" t="str">
        <f t="shared" si="7"/>
        <v>#VALUE!</v>
      </c>
      <c r="L1556" s="236" t="str">
        <f t="shared" si="8"/>
        <v>#VALUE!</v>
      </c>
      <c r="M1556" s="236" t="str">
        <f t="shared" si="9"/>
        <v>#VALUE!</v>
      </c>
      <c r="N1556" s="236" t="str">
        <f t="shared" si="10"/>
        <v>#VALUE!</v>
      </c>
      <c r="O1556" s="236" t="str">
        <f t="shared" si="11"/>
        <v>#VALUE!</v>
      </c>
      <c r="P1556" s="237" t="str">
        <f t="shared" si="12"/>
        <v>NO RX</v>
      </c>
      <c r="Q1556" s="237" t="b">
        <v>0</v>
      </c>
      <c r="R1556" s="237" t="str">
        <f t="shared" si="37"/>
        <v>LOW</v>
      </c>
      <c r="S1556" s="238"/>
      <c r="T1556" s="243">
        <f t="shared" si="44"/>
        <v>44433</v>
      </c>
      <c r="U1556" s="237" t="str">
        <f t="shared" si="45"/>
        <v>DUE COMM</v>
      </c>
      <c r="V1556" s="237" t="str">
        <f t="shared" si="16"/>
        <v> </v>
      </c>
      <c r="W1556" s="83"/>
      <c r="X1556" s="83"/>
      <c r="Y1556" s="83"/>
      <c r="Z1556" s="83"/>
      <c r="AA1556" s="83"/>
      <c r="AB1556" s="83"/>
      <c r="AC1556" s="83"/>
      <c r="AD1556" s="83"/>
      <c r="AE1556" s="83"/>
    </row>
    <row r="1557">
      <c r="A1557" s="233">
        <v>15099.0</v>
      </c>
      <c r="B1557" s="234" t="s">
        <v>7551</v>
      </c>
      <c r="C1557" s="231" t="b">
        <v>1</v>
      </c>
      <c r="D1557" s="243">
        <v>44434.0</v>
      </c>
      <c r="E1557" s="236" t="str">
        <f t="shared" si="1"/>
        <v>#VALUE!</v>
      </c>
      <c r="F1557" s="236" t="str">
        <f t="shared" si="2"/>
        <v>#VALUE!</v>
      </c>
      <c r="G1557" s="236" t="str">
        <f t="shared" si="3"/>
        <v>#VALUE!</v>
      </c>
      <c r="H1557" s="236" t="str">
        <f t="shared" si="4"/>
        <v>#VALUE!</v>
      </c>
      <c r="I1557" s="236" t="str">
        <f t="shared" si="5"/>
        <v>#VALUE!</v>
      </c>
      <c r="J1557" s="236" t="str">
        <f t="shared" si="6"/>
        <v>#VALUE!</v>
      </c>
      <c r="K1557" s="236" t="str">
        <f t="shared" si="7"/>
        <v>#VALUE!</v>
      </c>
      <c r="L1557" s="236" t="str">
        <f t="shared" si="8"/>
        <v>#VALUE!</v>
      </c>
      <c r="M1557" s="236" t="str">
        <f t="shared" si="9"/>
        <v>#VALUE!</v>
      </c>
      <c r="N1557" s="236" t="str">
        <f t="shared" si="10"/>
        <v>#VALUE!</v>
      </c>
      <c r="O1557" s="236" t="str">
        <f t="shared" si="11"/>
        <v>#VALUE!</v>
      </c>
      <c r="P1557" s="237" t="str">
        <f t="shared" si="12"/>
        <v>NO RX</v>
      </c>
      <c r="Q1557" s="237" t="b">
        <v>0</v>
      </c>
      <c r="R1557" s="237" t="str">
        <f t="shared" si="37"/>
        <v>LOW</v>
      </c>
      <c r="S1557" s="238"/>
      <c r="T1557" s="243">
        <f t="shared" si="44"/>
        <v>44434</v>
      </c>
      <c r="U1557" s="237" t="str">
        <f t="shared" si="45"/>
        <v>DUE COMM</v>
      </c>
      <c r="V1557" s="237" t="str">
        <f t="shared" si="16"/>
        <v> </v>
      </c>
      <c r="W1557" s="83"/>
      <c r="X1557" s="83"/>
      <c r="Y1557" s="83"/>
      <c r="Z1557" s="83"/>
      <c r="AA1557" s="83"/>
      <c r="AB1557" s="83"/>
      <c r="AC1557" s="83"/>
      <c r="AD1557" s="83"/>
      <c r="AE1557" s="83"/>
    </row>
    <row r="1558">
      <c r="A1558" s="233">
        <v>15105.0</v>
      </c>
      <c r="B1558" s="234" t="s">
        <v>7571</v>
      </c>
      <c r="C1558" s="230" t="b">
        <v>0</v>
      </c>
      <c r="D1558" s="235" t="s">
        <v>7552</v>
      </c>
      <c r="E1558" s="236" t="str">
        <f t="shared" si="1"/>
        <v>#VALUE!</v>
      </c>
      <c r="F1558" s="236" t="str">
        <f t="shared" si="2"/>
        <v>OPI RX</v>
      </c>
      <c r="G1558" s="236" t="str">
        <f t="shared" si="3"/>
        <v>#VALUE!</v>
      </c>
      <c r="H1558" s="236" t="str">
        <f t="shared" si="4"/>
        <v>#VALUE!</v>
      </c>
      <c r="I1558" s="236" t="str">
        <f t="shared" si="5"/>
        <v>#VALUE!</v>
      </c>
      <c r="J1558" s="236" t="str">
        <f t="shared" si="6"/>
        <v>#VALUE!</v>
      </c>
      <c r="K1558" s="236" t="str">
        <f t="shared" si="7"/>
        <v>#VALUE!</v>
      </c>
      <c r="L1558" s="236" t="str">
        <f t="shared" si="8"/>
        <v>#VALUE!</v>
      </c>
      <c r="M1558" s="236" t="str">
        <f t="shared" si="9"/>
        <v>#VALUE!</v>
      </c>
      <c r="N1558" s="236" t="str">
        <f t="shared" si="10"/>
        <v>#VALUE!</v>
      </c>
      <c r="O1558" s="236" t="str">
        <f t="shared" si="11"/>
        <v>#VALUE!</v>
      </c>
      <c r="P1558" s="237" t="str">
        <f t="shared" si="12"/>
        <v>OPIOIDS</v>
      </c>
      <c r="Q1558" s="237" t="b">
        <v>0</v>
      </c>
      <c r="R1558" s="237" t="str">
        <f t="shared" si="37"/>
        <v>LOW</v>
      </c>
      <c r="S1558" s="238"/>
      <c r="T1558" s="238" t="str">
        <f t="shared" si="44"/>
        <v>  -  </v>
      </c>
      <c r="U1558" s="237" t="str">
        <f t="shared" si="45"/>
        <v>DUE COMM</v>
      </c>
      <c r="V1558" s="237" t="str">
        <f t="shared" si="16"/>
        <v> </v>
      </c>
      <c r="W1558" s="83"/>
      <c r="X1558" s="83"/>
      <c r="Y1558" s="83"/>
      <c r="Z1558" s="83"/>
      <c r="AA1558" s="83"/>
      <c r="AB1558" s="83"/>
      <c r="AC1558" s="83"/>
      <c r="AD1558" s="83"/>
      <c r="AE1558" s="83"/>
    </row>
    <row r="1559">
      <c r="A1559" s="233">
        <v>15107.0</v>
      </c>
      <c r="B1559" s="234" t="s">
        <v>7717</v>
      </c>
      <c r="C1559" s="231" t="b">
        <v>0</v>
      </c>
      <c r="D1559" s="235" t="s">
        <v>7552</v>
      </c>
      <c r="E1559" s="236" t="str">
        <f t="shared" si="1"/>
        <v>#VALUE!</v>
      </c>
      <c r="F1559" s="236" t="str">
        <f t="shared" si="2"/>
        <v>#VALUE!</v>
      </c>
      <c r="G1559" s="236" t="str">
        <f t="shared" si="3"/>
        <v>#VALUE!</v>
      </c>
      <c r="H1559" s="236" t="str">
        <f t="shared" si="4"/>
        <v>#VALUE!</v>
      </c>
      <c r="I1559" s="236" t="str">
        <f t="shared" si="5"/>
        <v>#VALUE!</v>
      </c>
      <c r="J1559" s="236" t="str">
        <f t="shared" si="6"/>
        <v>#VALUE!</v>
      </c>
      <c r="K1559" s="236" t="str">
        <f t="shared" si="7"/>
        <v>#VALUE!</v>
      </c>
      <c r="L1559" s="236" t="str">
        <f t="shared" si="8"/>
        <v>#VALUE!</v>
      </c>
      <c r="M1559" s="236" t="str">
        <f t="shared" si="9"/>
        <v>#VALUE!</v>
      </c>
      <c r="N1559" s="236" t="str">
        <f t="shared" si="10"/>
        <v>#VALUE!</v>
      </c>
      <c r="O1559" s="236" t="str">
        <f t="shared" si="11"/>
        <v>#VALUE!</v>
      </c>
      <c r="P1559" s="237" t="str">
        <f t="shared" si="12"/>
        <v>NO RX</v>
      </c>
      <c r="Q1559" s="237" t="b">
        <v>0</v>
      </c>
      <c r="R1559" s="237" t="str">
        <f t="shared" si="37"/>
        <v>LOW</v>
      </c>
      <c r="S1559" s="238"/>
      <c r="T1559" s="238" t="str">
        <f t="shared" si="44"/>
        <v>  -  </v>
      </c>
      <c r="U1559" s="237" t="str">
        <f t="shared" si="45"/>
        <v>DUE COMM</v>
      </c>
      <c r="V1559" s="237" t="str">
        <f t="shared" si="16"/>
        <v> </v>
      </c>
      <c r="W1559" s="83"/>
      <c r="X1559" s="83"/>
      <c r="Y1559" s="83"/>
      <c r="Z1559" s="83"/>
      <c r="AA1559" s="83"/>
      <c r="AB1559" s="83"/>
      <c r="AC1559" s="83"/>
      <c r="AD1559" s="83"/>
      <c r="AE1559" s="83"/>
    </row>
    <row r="1560">
      <c r="A1560" s="233">
        <v>15111.0</v>
      </c>
      <c r="B1560" s="234" t="s">
        <v>8049</v>
      </c>
      <c r="C1560" s="231" t="b">
        <v>1</v>
      </c>
      <c r="D1560" s="243">
        <v>44477.0</v>
      </c>
      <c r="E1560" s="236" t="str">
        <f t="shared" si="1"/>
        <v>#VALUE!</v>
      </c>
      <c r="F1560" s="236" t="str">
        <f t="shared" si="2"/>
        <v>OPI RX</v>
      </c>
      <c r="G1560" s="236" t="str">
        <f t="shared" si="3"/>
        <v>#VALUE!</v>
      </c>
      <c r="H1560" s="236" t="str">
        <f t="shared" si="4"/>
        <v>#VALUE!</v>
      </c>
      <c r="I1560" s="236" t="str">
        <f t="shared" si="5"/>
        <v>#VALUE!</v>
      </c>
      <c r="J1560" s="236" t="str">
        <f t="shared" si="6"/>
        <v>#VALUE!</v>
      </c>
      <c r="K1560" s="236" t="str">
        <f t="shared" si="7"/>
        <v>#VALUE!</v>
      </c>
      <c r="L1560" s="236" t="str">
        <f t="shared" si="8"/>
        <v>#VALUE!</v>
      </c>
      <c r="M1560" s="236" t="str">
        <f t="shared" si="9"/>
        <v>#VALUE!</v>
      </c>
      <c r="N1560" s="236" t="str">
        <f t="shared" si="10"/>
        <v>#VALUE!</v>
      </c>
      <c r="O1560" s="236" t="str">
        <f t="shared" si="11"/>
        <v>#VALUE!</v>
      </c>
      <c r="P1560" s="237" t="str">
        <f t="shared" si="12"/>
        <v>OPIOIDS</v>
      </c>
      <c r="Q1560" s="237" t="b">
        <v>0</v>
      </c>
      <c r="R1560" s="237" t="str">
        <f t="shared" si="37"/>
        <v>LOW</v>
      </c>
      <c r="S1560" s="238">
        <v>44334.0</v>
      </c>
      <c r="T1560" s="243">
        <f t="shared" si="44"/>
        <v>44477</v>
      </c>
      <c r="U1560" s="237" t="str">
        <f t="shared" si="45"/>
        <v> </v>
      </c>
      <c r="V1560" s="237" t="str">
        <f t="shared" si="16"/>
        <v> </v>
      </c>
      <c r="W1560" s="83"/>
      <c r="X1560" s="83"/>
      <c r="Y1560" s="83"/>
      <c r="Z1560" s="83"/>
      <c r="AA1560" s="83"/>
      <c r="AB1560" s="83"/>
      <c r="AC1560" s="83"/>
      <c r="AD1560" s="83"/>
      <c r="AE1560" s="83"/>
    </row>
    <row r="1561">
      <c r="A1561" s="233">
        <v>15112.0</v>
      </c>
      <c r="B1561" s="234" t="s">
        <v>7730</v>
      </c>
      <c r="C1561" s="231" t="b">
        <v>1</v>
      </c>
      <c r="D1561" s="243">
        <v>44519.0</v>
      </c>
      <c r="E1561" s="236" t="str">
        <f t="shared" si="1"/>
        <v>#VALUE!</v>
      </c>
      <c r="F1561" s="236" t="str">
        <f t="shared" si="2"/>
        <v>#VALUE!</v>
      </c>
      <c r="G1561" s="236" t="str">
        <f t="shared" si="3"/>
        <v>#VALUE!</v>
      </c>
      <c r="H1561" s="236" t="str">
        <f t="shared" si="4"/>
        <v>#VALUE!</v>
      </c>
      <c r="I1561" s="236" t="str">
        <f t="shared" si="5"/>
        <v>#VALUE!</v>
      </c>
      <c r="J1561" s="236" t="str">
        <f t="shared" si="6"/>
        <v>#VALUE!</v>
      </c>
      <c r="K1561" s="236" t="str">
        <f t="shared" si="7"/>
        <v>#VALUE!</v>
      </c>
      <c r="L1561" s="236" t="str">
        <f t="shared" si="8"/>
        <v>#VALUE!</v>
      </c>
      <c r="M1561" s="236" t="str">
        <f t="shared" si="9"/>
        <v>#VALUE!</v>
      </c>
      <c r="N1561" s="236" t="str">
        <f t="shared" si="10"/>
        <v>#VALUE!</v>
      </c>
      <c r="O1561" s="236" t="str">
        <f t="shared" si="11"/>
        <v>#VALUE!</v>
      </c>
      <c r="P1561" s="237" t="str">
        <f t="shared" si="12"/>
        <v>NO RX</v>
      </c>
      <c r="Q1561" s="237" t="b">
        <v>0</v>
      </c>
      <c r="R1561" s="237" t="str">
        <f t="shared" si="37"/>
        <v>LOW</v>
      </c>
      <c r="S1561" s="238">
        <v>44404.0</v>
      </c>
      <c r="T1561" s="243">
        <f t="shared" si="44"/>
        <v>44519</v>
      </c>
      <c r="U1561" s="237" t="str">
        <f t="shared" si="45"/>
        <v> </v>
      </c>
      <c r="V1561" s="237" t="str">
        <f t="shared" si="16"/>
        <v> </v>
      </c>
      <c r="W1561" s="83"/>
      <c r="X1561" s="83"/>
      <c r="Y1561" s="83"/>
      <c r="Z1561" s="83"/>
      <c r="AA1561" s="83"/>
      <c r="AB1561" s="83"/>
      <c r="AC1561" s="83"/>
      <c r="AD1561" s="83"/>
      <c r="AE1561" s="83"/>
    </row>
    <row r="1562">
      <c r="A1562" s="233">
        <v>15115.0</v>
      </c>
      <c r="B1562" s="234" t="s">
        <v>7736</v>
      </c>
      <c r="C1562" s="230" t="b">
        <v>0</v>
      </c>
      <c r="D1562" s="235" t="s">
        <v>7552</v>
      </c>
      <c r="E1562" s="236" t="str">
        <f t="shared" si="1"/>
        <v>#VALUE!</v>
      </c>
      <c r="F1562" s="236" t="str">
        <f t="shared" si="2"/>
        <v>#VALUE!</v>
      </c>
      <c r="G1562" s="236" t="str">
        <f t="shared" si="3"/>
        <v>#VALUE!</v>
      </c>
      <c r="H1562" s="236" t="str">
        <f t="shared" si="4"/>
        <v>#VALUE!</v>
      </c>
      <c r="I1562" s="236" t="str">
        <f t="shared" si="5"/>
        <v>#VALUE!</v>
      </c>
      <c r="J1562" s="236" t="str">
        <f t="shared" si="6"/>
        <v>#VALUE!</v>
      </c>
      <c r="K1562" s="236" t="str">
        <f t="shared" si="7"/>
        <v>#VALUE!</v>
      </c>
      <c r="L1562" s="236" t="str">
        <f t="shared" si="8"/>
        <v>#VALUE!</v>
      </c>
      <c r="M1562" s="236" t="str">
        <f t="shared" si="9"/>
        <v>#VALUE!</v>
      </c>
      <c r="N1562" s="236" t="str">
        <f t="shared" si="10"/>
        <v>#VALUE!</v>
      </c>
      <c r="O1562" s="236" t="str">
        <f t="shared" si="11"/>
        <v>#VALUE!</v>
      </c>
      <c r="P1562" s="237" t="str">
        <f t="shared" si="12"/>
        <v>NO RX</v>
      </c>
      <c r="Q1562" s="237" t="b">
        <v>0</v>
      </c>
      <c r="R1562" s="237" t="str">
        <f t="shared" si="37"/>
        <v>LOW</v>
      </c>
      <c r="S1562" s="238"/>
      <c r="T1562" s="238" t="str">
        <f t="shared" si="44"/>
        <v>  -  </v>
      </c>
      <c r="U1562" s="237" t="str">
        <f t="shared" si="45"/>
        <v>DUE COMM</v>
      </c>
      <c r="V1562" s="237" t="str">
        <f t="shared" si="16"/>
        <v> </v>
      </c>
      <c r="W1562" s="83"/>
      <c r="X1562" s="83"/>
      <c r="Y1562" s="83"/>
      <c r="Z1562" s="83"/>
      <c r="AA1562" s="83"/>
      <c r="AB1562" s="83"/>
      <c r="AC1562" s="83"/>
      <c r="AD1562" s="83"/>
      <c r="AE1562" s="83"/>
    </row>
    <row r="1563">
      <c r="A1563" s="233">
        <v>15117.0</v>
      </c>
      <c r="B1563" s="234" t="s">
        <v>7574</v>
      </c>
      <c r="C1563" s="230" t="b">
        <v>1</v>
      </c>
      <c r="D1563" s="243">
        <v>44384.0</v>
      </c>
      <c r="E1563" s="236" t="str">
        <f t="shared" si="1"/>
        <v>OPI RX</v>
      </c>
      <c r="F1563" s="236" t="str">
        <f t="shared" si="2"/>
        <v>#VALUE!</v>
      </c>
      <c r="G1563" s="236" t="str">
        <f t="shared" si="3"/>
        <v>#VALUE!</v>
      </c>
      <c r="H1563" s="236" t="str">
        <f t="shared" si="4"/>
        <v>#VALUE!</v>
      </c>
      <c r="I1563" s="236" t="str">
        <f t="shared" si="5"/>
        <v>#VALUE!</v>
      </c>
      <c r="J1563" s="236" t="str">
        <f t="shared" si="6"/>
        <v>#VALUE!</v>
      </c>
      <c r="K1563" s="236" t="str">
        <f t="shared" si="7"/>
        <v>#VALUE!</v>
      </c>
      <c r="L1563" s="236" t="str">
        <f t="shared" si="8"/>
        <v>#VALUE!</v>
      </c>
      <c r="M1563" s="236" t="str">
        <f t="shared" si="9"/>
        <v>#VALUE!</v>
      </c>
      <c r="N1563" s="236" t="str">
        <f t="shared" si="10"/>
        <v>#VALUE!</v>
      </c>
      <c r="O1563" s="236" t="str">
        <f t="shared" si="11"/>
        <v>#VALUE!</v>
      </c>
      <c r="P1563" s="237" t="str">
        <f t="shared" si="12"/>
        <v>OPIOIDS</v>
      </c>
      <c r="Q1563" s="237" t="b">
        <v>0</v>
      </c>
      <c r="R1563" s="237" t="str">
        <f t="shared" si="37"/>
        <v>LOW</v>
      </c>
      <c r="S1563" s="238"/>
      <c r="T1563" s="243">
        <f t="shared" si="44"/>
        <v>44384</v>
      </c>
      <c r="U1563" s="237" t="str">
        <f t="shared" si="45"/>
        <v>DUE COMM</v>
      </c>
      <c r="V1563" s="237" t="str">
        <f t="shared" si="16"/>
        <v> </v>
      </c>
      <c r="W1563" s="83"/>
      <c r="X1563" s="83"/>
      <c r="Y1563" s="83"/>
      <c r="Z1563" s="83"/>
      <c r="AA1563" s="83"/>
      <c r="AB1563" s="83"/>
      <c r="AC1563" s="83"/>
      <c r="AD1563" s="83"/>
      <c r="AE1563" s="83"/>
    </row>
    <row r="1564">
      <c r="A1564" s="233">
        <v>15118.0</v>
      </c>
      <c r="B1564" s="239" t="s">
        <v>7552</v>
      </c>
      <c r="C1564" s="231" t="b">
        <v>0</v>
      </c>
      <c r="D1564" s="235" t="s">
        <v>7552</v>
      </c>
      <c r="E1564" s="236" t="str">
        <f t="shared" si="1"/>
        <v>#VALUE!</v>
      </c>
      <c r="F1564" s="236" t="str">
        <f t="shared" si="2"/>
        <v>#VALUE!</v>
      </c>
      <c r="G1564" s="236" t="str">
        <f t="shared" si="3"/>
        <v>#VALUE!</v>
      </c>
      <c r="H1564" s="236" t="str">
        <f t="shared" si="4"/>
        <v>#VALUE!</v>
      </c>
      <c r="I1564" s="236" t="str">
        <f t="shared" si="5"/>
        <v>#VALUE!</v>
      </c>
      <c r="J1564" s="236" t="str">
        <f t="shared" si="6"/>
        <v>#VALUE!</v>
      </c>
      <c r="K1564" s="236" t="str">
        <f t="shared" si="7"/>
        <v>#VALUE!</v>
      </c>
      <c r="L1564" s="236" t="str">
        <f t="shared" si="8"/>
        <v>#VALUE!</v>
      </c>
      <c r="M1564" s="236" t="str">
        <f t="shared" si="9"/>
        <v>#VALUE!</v>
      </c>
      <c r="N1564" s="236" t="str">
        <f t="shared" si="10"/>
        <v>#VALUE!</v>
      </c>
      <c r="O1564" s="236" t="str">
        <f t="shared" si="11"/>
        <v>#VALUE!</v>
      </c>
      <c r="P1564" s="237" t="str">
        <f t="shared" si="12"/>
        <v>NO RX</v>
      </c>
      <c r="Q1564" s="237" t="b">
        <v>0</v>
      </c>
      <c r="R1564" s="237" t="str">
        <f t="shared" si="37"/>
        <v>LOW</v>
      </c>
      <c r="S1564" s="238"/>
      <c r="T1564" s="238" t="str">
        <f t="shared" si="44"/>
        <v>  -  </v>
      </c>
      <c r="U1564" s="237" t="str">
        <f t="shared" si="45"/>
        <v>DUE COMM</v>
      </c>
      <c r="V1564" s="237" t="str">
        <f t="shared" si="16"/>
        <v> </v>
      </c>
      <c r="W1564" s="83"/>
      <c r="X1564" s="83"/>
      <c r="Y1564" s="83"/>
      <c r="Z1564" s="83"/>
      <c r="AA1564" s="83"/>
      <c r="AB1564" s="83"/>
      <c r="AC1564" s="83"/>
      <c r="AD1564" s="83"/>
      <c r="AE1564" s="83"/>
    </row>
    <row r="1565">
      <c r="A1565" s="233">
        <v>15127.0</v>
      </c>
      <c r="B1565" s="239" t="s">
        <v>7552</v>
      </c>
      <c r="C1565" s="231" t="b">
        <v>0</v>
      </c>
      <c r="D1565" s="235" t="s">
        <v>7552</v>
      </c>
      <c r="E1565" s="236" t="str">
        <f t="shared" si="1"/>
        <v>#VALUE!</v>
      </c>
      <c r="F1565" s="236" t="str">
        <f t="shared" si="2"/>
        <v>#VALUE!</v>
      </c>
      <c r="G1565" s="236" t="str">
        <f t="shared" si="3"/>
        <v>#VALUE!</v>
      </c>
      <c r="H1565" s="236" t="str">
        <f t="shared" si="4"/>
        <v>#VALUE!</v>
      </c>
      <c r="I1565" s="236" t="str">
        <f t="shared" si="5"/>
        <v>#VALUE!</v>
      </c>
      <c r="J1565" s="236" t="str">
        <f t="shared" si="6"/>
        <v>#VALUE!</v>
      </c>
      <c r="K1565" s="236" t="str">
        <f t="shared" si="7"/>
        <v>#VALUE!</v>
      </c>
      <c r="L1565" s="236" t="str">
        <f t="shared" si="8"/>
        <v>#VALUE!</v>
      </c>
      <c r="M1565" s="236" t="str">
        <f t="shared" si="9"/>
        <v>#VALUE!</v>
      </c>
      <c r="N1565" s="236" t="str">
        <f t="shared" si="10"/>
        <v>#VALUE!</v>
      </c>
      <c r="O1565" s="236" t="str">
        <f t="shared" si="11"/>
        <v>#VALUE!</v>
      </c>
      <c r="P1565" s="237" t="str">
        <f t="shared" si="12"/>
        <v>NO RX</v>
      </c>
      <c r="Q1565" s="237" t="b">
        <v>0</v>
      </c>
      <c r="R1565" s="237" t="str">
        <f t="shared" si="37"/>
        <v>LOW</v>
      </c>
      <c r="S1565" s="238"/>
      <c r="T1565" s="238" t="str">
        <f t="shared" si="44"/>
        <v>  -  </v>
      </c>
      <c r="U1565" s="237" t="str">
        <f t="shared" si="45"/>
        <v>DUE COMM</v>
      </c>
      <c r="V1565" s="237" t="str">
        <f t="shared" si="16"/>
        <v> </v>
      </c>
      <c r="W1565" s="83"/>
      <c r="X1565" s="83"/>
      <c r="Y1565" s="83"/>
      <c r="Z1565" s="83"/>
      <c r="AA1565" s="83"/>
      <c r="AB1565" s="83"/>
      <c r="AC1565" s="83"/>
      <c r="AD1565" s="83"/>
      <c r="AE1565" s="83"/>
    </row>
    <row r="1566">
      <c r="A1566" s="233">
        <v>15129.0</v>
      </c>
      <c r="B1566" s="234" t="s">
        <v>7738</v>
      </c>
      <c r="C1566" s="231" t="b">
        <v>1</v>
      </c>
      <c r="D1566" s="235">
        <v>44636.0</v>
      </c>
      <c r="E1566" s="236" t="str">
        <f t="shared" si="1"/>
        <v>#VALUE!</v>
      </c>
      <c r="F1566" s="236" t="str">
        <f t="shared" si="2"/>
        <v>#VALUE!</v>
      </c>
      <c r="G1566" s="236" t="str">
        <f t="shared" si="3"/>
        <v>#VALUE!</v>
      </c>
      <c r="H1566" s="236" t="str">
        <f t="shared" si="4"/>
        <v>#VALUE!</v>
      </c>
      <c r="I1566" s="236" t="str">
        <f t="shared" si="5"/>
        <v>#VALUE!</v>
      </c>
      <c r="J1566" s="236" t="str">
        <f t="shared" si="6"/>
        <v>#VALUE!</v>
      </c>
      <c r="K1566" s="236" t="str">
        <f t="shared" si="7"/>
        <v>#VALUE!</v>
      </c>
      <c r="L1566" s="236" t="str">
        <f t="shared" si="8"/>
        <v>#VALUE!</v>
      </c>
      <c r="M1566" s="236" t="str">
        <f t="shared" si="9"/>
        <v>OPI RX</v>
      </c>
      <c r="N1566" s="236" t="str">
        <f t="shared" si="10"/>
        <v>#VALUE!</v>
      </c>
      <c r="O1566" s="236" t="str">
        <f t="shared" si="11"/>
        <v>#VALUE!</v>
      </c>
      <c r="P1566" s="237" t="str">
        <f t="shared" si="12"/>
        <v>OPIOIDS</v>
      </c>
      <c r="Q1566" s="237" t="b">
        <v>0</v>
      </c>
      <c r="R1566" s="237" t="str">
        <f t="shared" si="37"/>
        <v>LOW</v>
      </c>
      <c r="S1566" s="238"/>
      <c r="T1566" s="243">
        <f t="shared" si="44"/>
        <v>44636</v>
      </c>
      <c r="U1566" s="237" t="str">
        <f t="shared" si="45"/>
        <v>DUE COMM</v>
      </c>
      <c r="V1566" s="237" t="str">
        <f t="shared" si="16"/>
        <v> </v>
      </c>
      <c r="W1566" s="83"/>
      <c r="X1566" s="83"/>
      <c r="Y1566" s="83"/>
      <c r="Z1566" s="83"/>
      <c r="AA1566" s="83"/>
      <c r="AB1566" s="83"/>
      <c r="AC1566" s="83"/>
      <c r="AD1566" s="83"/>
      <c r="AE1566" s="83"/>
    </row>
    <row r="1567">
      <c r="A1567" s="233">
        <v>15131.0</v>
      </c>
      <c r="B1567" s="239" t="s">
        <v>7552</v>
      </c>
      <c r="C1567" s="230" t="b">
        <v>0</v>
      </c>
      <c r="D1567" s="235" t="s">
        <v>7552</v>
      </c>
      <c r="E1567" s="236" t="str">
        <f t="shared" si="1"/>
        <v>#VALUE!</v>
      </c>
      <c r="F1567" s="236" t="str">
        <f t="shared" si="2"/>
        <v>#VALUE!</v>
      </c>
      <c r="G1567" s="236" t="str">
        <f t="shared" si="3"/>
        <v>#VALUE!</v>
      </c>
      <c r="H1567" s="236" t="str">
        <f t="shared" si="4"/>
        <v>#VALUE!</v>
      </c>
      <c r="I1567" s="236" t="str">
        <f t="shared" si="5"/>
        <v>#VALUE!</v>
      </c>
      <c r="J1567" s="236" t="str">
        <f t="shared" si="6"/>
        <v>#VALUE!</v>
      </c>
      <c r="K1567" s="236" t="str">
        <f t="shared" si="7"/>
        <v>#VALUE!</v>
      </c>
      <c r="L1567" s="236" t="str">
        <f t="shared" si="8"/>
        <v>#VALUE!</v>
      </c>
      <c r="M1567" s="236" t="str">
        <f t="shared" si="9"/>
        <v>#VALUE!</v>
      </c>
      <c r="N1567" s="236" t="str">
        <f t="shared" si="10"/>
        <v>#VALUE!</v>
      </c>
      <c r="O1567" s="236" t="str">
        <f t="shared" si="11"/>
        <v>#VALUE!</v>
      </c>
      <c r="P1567" s="237" t="str">
        <f t="shared" si="12"/>
        <v>NO RX</v>
      </c>
      <c r="Q1567" s="237" t="b">
        <v>0</v>
      </c>
      <c r="R1567" s="237" t="str">
        <f t="shared" si="37"/>
        <v>LOW</v>
      </c>
      <c r="S1567" s="238"/>
      <c r="T1567" s="238" t="str">
        <f t="shared" si="44"/>
        <v>  -  </v>
      </c>
      <c r="U1567" s="237" t="str">
        <f t="shared" si="45"/>
        <v>DUE COMM</v>
      </c>
      <c r="V1567" s="237" t="str">
        <f t="shared" si="16"/>
        <v> </v>
      </c>
      <c r="W1567" s="83"/>
      <c r="X1567" s="83"/>
      <c r="Y1567" s="83"/>
      <c r="Z1567" s="83"/>
      <c r="AA1567" s="83"/>
      <c r="AB1567" s="83"/>
      <c r="AC1567" s="83"/>
      <c r="AD1567" s="83"/>
      <c r="AE1567" s="83"/>
    </row>
    <row r="1568">
      <c r="A1568" s="233">
        <v>15132.0</v>
      </c>
      <c r="B1568" s="239" t="s">
        <v>8050</v>
      </c>
      <c r="C1568" s="230" t="b">
        <v>1</v>
      </c>
      <c r="D1568" s="235">
        <v>44582.0</v>
      </c>
      <c r="E1568" s="236" t="str">
        <f t="shared" si="1"/>
        <v>#VALUE!</v>
      </c>
      <c r="F1568" s="236" t="str">
        <f t="shared" si="2"/>
        <v>#VALUE!</v>
      </c>
      <c r="G1568" s="236" t="str">
        <f t="shared" si="3"/>
        <v>#VALUE!</v>
      </c>
      <c r="H1568" s="236" t="str">
        <f t="shared" si="4"/>
        <v>#VALUE!</v>
      </c>
      <c r="I1568" s="236" t="str">
        <f t="shared" si="5"/>
        <v>#VALUE!</v>
      </c>
      <c r="J1568" s="236" t="str">
        <f t="shared" si="6"/>
        <v>#VALUE!</v>
      </c>
      <c r="K1568" s="236" t="str">
        <f t="shared" si="7"/>
        <v>#VALUE!</v>
      </c>
      <c r="L1568" s="236" t="str">
        <f t="shared" si="8"/>
        <v>#VALUE!</v>
      </c>
      <c r="M1568" s="236" t="str">
        <f t="shared" si="9"/>
        <v>OPI RX</v>
      </c>
      <c r="N1568" s="236" t="str">
        <f t="shared" si="10"/>
        <v>#VALUE!</v>
      </c>
      <c r="O1568" s="236" t="str">
        <f t="shared" si="11"/>
        <v>#VALUE!</v>
      </c>
      <c r="P1568" s="237" t="str">
        <f t="shared" si="12"/>
        <v>OPIOIDS</v>
      </c>
      <c r="Q1568" s="237" t="b">
        <v>0</v>
      </c>
      <c r="R1568" s="237" t="str">
        <f t="shared" si="37"/>
        <v>LOW</v>
      </c>
      <c r="S1568" s="238"/>
      <c r="T1568" s="243">
        <f t="shared" si="44"/>
        <v>44582</v>
      </c>
      <c r="U1568" s="237" t="str">
        <f t="shared" si="45"/>
        <v>DUE COMM</v>
      </c>
      <c r="V1568" s="237" t="str">
        <f t="shared" si="16"/>
        <v> </v>
      </c>
      <c r="W1568" s="83"/>
      <c r="X1568" s="83"/>
      <c r="Y1568" s="83"/>
      <c r="Z1568" s="83"/>
      <c r="AA1568" s="83"/>
      <c r="AB1568" s="83"/>
      <c r="AC1568" s="83"/>
      <c r="AD1568" s="83"/>
      <c r="AE1568" s="83"/>
    </row>
    <row r="1569">
      <c r="A1569" s="233">
        <v>15145.0</v>
      </c>
      <c r="B1569" s="234" t="s">
        <v>7585</v>
      </c>
      <c r="C1569" s="251" t="b">
        <v>1</v>
      </c>
      <c r="D1569" s="235">
        <v>44586.0</v>
      </c>
      <c r="E1569" s="236" t="str">
        <f t="shared" si="1"/>
        <v>#VALUE!</v>
      </c>
      <c r="F1569" s="236" t="str">
        <f t="shared" si="2"/>
        <v>OPI RX</v>
      </c>
      <c r="G1569" s="236" t="str">
        <f t="shared" si="3"/>
        <v>#VALUE!</v>
      </c>
      <c r="H1569" s="236" t="str">
        <f t="shared" si="4"/>
        <v>#VALUE!</v>
      </c>
      <c r="I1569" s="236" t="str">
        <f t="shared" si="5"/>
        <v>#VALUE!</v>
      </c>
      <c r="J1569" s="236" t="str">
        <f t="shared" si="6"/>
        <v>#VALUE!</v>
      </c>
      <c r="K1569" s="236" t="str">
        <f t="shared" si="7"/>
        <v>#VALUE!</v>
      </c>
      <c r="L1569" s="236" t="str">
        <f t="shared" si="8"/>
        <v>#VALUE!</v>
      </c>
      <c r="M1569" s="236" t="str">
        <f t="shared" si="9"/>
        <v>#VALUE!</v>
      </c>
      <c r="N1569" s="236" t="str">
        <f t="shared" si="10"/>
        <v>#VALUE!</v>
      </c>
      <c r="O1569" s="236" t="str">
        <f t="shared" si="11"/>
        <v>#VALUE!</v>
      </c>
      <c r="P1569" s="237" t="str">
        <f t="shared" si="12"/>
        <v>OPIOIDS</v>
      </c>
      <c r="Q1569" s="234" t="b">
        <v>1</v>
      </c>
      <c r="R1569" s="237" t="str">
        <f t="shared" si="37"/>
        <v>HIGH</v>
      </c>
      <c r="S1569" s="238"/>
      <c r="T1569" s="242">
        <v>44342.0</v>
      </c>
      <c r="U1569" s="237" t="str">
        <f t="shared" si="45"/>
        <v>DUE COMM</v>
      </c>
      <c r="V1569" s="237" t="str">
        <f t="shared" si="16"/>
        <v> </v>
      </c>
      <c r="W1569" s="83"/>
      <c r="X1569" s="83"/>
      <c r="Y1569" s="83"/>
      <c r="Z1569" s="83"/>
      <c r="AA1569" s="83"/>
      <c r="AB1569" s="83"/>
      <c r="AC1569" s="83"/>
      <c r="AD1569" s="83"/>
      <c r="AE1569" s="83"/>
    </row>
    <row r="1570">
      <c r="A1570" s="233">
        <v>15146.0</v>
      </c>
      <c r="B1570" s="239" t="s">
        <v>8051</v>
      </c>
      <c r="C1570" s="234" t="b">
        <v>1</v>
      </c>
      <c r="D1570" s="235">
        <v>44614.0</v>
      </c>
      <c r="E1570" s="236" t="str">
        <f t="shared" si="1"/>
        <v>#VALUE!</v>
      </c>
      <c r="F1570" s="236" t="str">
        <f t="shared" si="2"/>
        <v>#VALUE!</v>
      </c>
      <c r="G1570" s="236" t="str">
        <f t="shared" si="3"/>
        <v>#VALUE!</v>
      </c>
      <c r="H1570" s="236" t="str">
        <f t="shared" si="4"/>
        <v>#VALUE!</v>
      </c>
      <c r="I1570" s="236" t="str">
        <f t="shared" si="5"/>
        <v>#VALUE!</v>
      </c>
      <c r="J1570" s="236" t="str">
        <f t="shared" si="6"/>
        <v>#VALUE!</v>
      </c>
      <c r="K1570" s="236" t="str">
        <f t="shared" si="7"/>
        <v>#VALUE!</v>
      </c>
      <c r="L1570" s="236" t="str">
        <f t="shared" si="8"/>
        <v>#VALUE!</v>
      </c>
      <c r="M1570" s="236" t="str">
        <f t="shared" si="9"/>
        <v>OPI RX</v>
      </c>
      <c r="N1570" s="236" t="str">
        <f t="shared" si="10"/>
        <v>#VALUE!</v>
      </c>
      <c r="O1570" s="236" t="str">
        <f t="shared" si="11"/>
        <v>#VALUE!</v>
      </c>
      <c r="P1570" s="237" t="str">
        <f t="shared" si="12"/>
        <v>OPIOIDS</v>
      </c>
      <c r="Q1570" s="237" t="b">
        <v>0</v>
      </c>
      <c r="R1570" s="237" t="str">
        <f t="shared" si="37"/>
        <v>LOW</v>
      </c>
      <c r="S1570" s="238">
        <v>44469.0</v>
      </c>
      <c r="T1570" s="243">
        <f t="shared" ref="T1570:T2145" si="46">D1570</f>
        <v>44614</v>
      </c>
      <c r="U1570" s="237" t="str">
        <f t="shared" si="45"/>
        <v> </v>
      </c>
      <c r="V1570" s="237" t="str">
        <f t="shared" si="16"/>
        <v> </v>
      </c>
      <c r="W1570" s="83"/>
      <c r="X1570" s="83"/>
      <c r="Y1570" s="83"/>
      <c r="Z1570" s="83"/>
      <c r="AA1570" s="83"/>
      <c r="AB1570" s="83"/>
      <c r="AC1570" s="83"/>
      <c r="AD1570" s="83"/>
      <c r="AE1570" s="83"/>
    </row>
    <row r="1571">
      <c r="A1571" s="233">
        <v>15148.0</v>
      </c>
      <c r="B1571" s="234" t="s">
        <v>7948</v>
      </c>
      <c r="C1571" s="231" t="b">
        <v>0</v>
      </c>
      <c r="D1571" s="235" t="s">
        <v>7552</v>
      </c>
      <c r="E1571" s="236" t="str">
        <f t="shared" si="1"/>
        <v>#VALUE!</v>
      </c>
      <c r="F1571" s="236" t="str">
        <f t="shared" si="2"/>
        <v>#VALUE!</v>
      </c>
      <c r="G1571" s="236" t="str">
        <f t="shared" si="3"/>
        <v>#VALUE!</v>
      </c>
      <c r="H1571" s="236" t="str">
        <f t="shared" si="4"/>
        <v>#VALUE!</v>
      </c>
      <c r="I1571" s="236" t="str">
        <f t="shared" si="5"/>
        <v>#VALUE!</v>
      </c>
      <c r="J1571" s="236" t="str">
        <f t="shared" si="6"/>
        <v>#VALUE!</v>
      </c>
      <c r="K1571" s="236" t="str">
        <f t="shared" si="7"/>
        <v>#VALUE!</v>
      </c>
      <c r="L1571" s="236" t="str">
        <f t="shared" si="8"/>
        <v>#VALUE!</v>
      </c>
      <c r="M1571" s="236" t="str">
        <f t="shared" si="9"/>
        <v>#VALUE!</v>
      </c>
      <c r="N1571" s="236" t="str">
        <f t="shared" si="10"/>
        <v>#VALUE!</v>
      </c>
      <c r="O1571" s="236" t="str">
        <f t="shared" si="11"/>
        <v>#VALUE!</v>
      </c>
      <c r="P1571" s="237" t="str">
        <f t="shared" si="12"/>
        <v>NO RX</v>
      </c>
      <c r="Q1571" s="237" t="b">
        <v>0</v>
      </c>
      <c r="R1571" s="237" t="str">
        <f t="shared" si="37"/>
        <v>LOW</v>
      </c>
      <c r="S1571" s="238"/>
      <c r="T1571" s="238" t="str">
        <f t="shared" si="46"/>
        <v>  -  </v>
      </c>
      <c r="U1571" s="237" t="str">
        <f t="shared" si="45"/>
        <v>DUE COMM</v>
      </c>
      <c r="V1571" s="237" t="str">
        <f t="shared" si="16"/>
        <v> </v>
      </c>
      <c r="W1571" s="83"/>
      <c r="X1571" s="83"/>
      <c r="Y1571" s="83"/>
      <c r="Z1571" s="83"/>
      <c r="AA1571" s="83"/>
      <c r="AB1571" s="83"/>
      <c r="AC1571" s="83"/>
      <c r="AD1571" s="83"/>
      <c r="AE1571" s="83"/>
    </row>
    <row r="1572">
      <c r="A1572" s="233">
        <v>15149.0</v>
      </c>
      <c r="B1572" s="239" t="s">
        <v>7552</v>
      </c>
      <c r="C1572" s="230" t="b">
        <v>1</v>
      </c>
      <c r="D1572" s="243">
        <v>44384.0</v>
      </c>
      <c r="E1572" s="236" t="str">
        <f t="shared" si="1"/>
        <v>#VALUE!</v>
      </c>
      <c r="F1572" s="236" t="str">
        <f t="shared" si="2"/>
        <v>#VALUE!</v>
      </c>
      <c r="G1572" s="236" t="str">
        <f t="shared" si="3"/>
        <v>#VALUE!</v>
      </c>
      <c r="H1572" s="236" t="str">
        <f t="shared" si="4"/>
        <v>#VALUE!</v>
      </c>
      <c r="I1572" s="236" t="str">
        <f t="shared" si="5"/>
        <v>#VALUE!</v>
      </c>
      <c r="J1572" s="236" t="str">
        <f t="shared" si="6"/>
        <v>#VALUE!</v>
      </c>
      <c r="K1572" s="236" t="str">
        <f t="shared" si="7"/>
        <v>#VALUE!</v>
      </c>
      <c r="L1572" s="236" t="str">
        <f t="shared" si="8"/>
        <v>#VALUE!</v>
      </c>
      <c r="M1572" s="236" t="str">
        <f t="shared" si="9"/>
        <v>#VALUE!</v>
      </c>
      <c r="N1572" s="236" t="str">
        <f t="shared" si="10"/>
        <v>#VALUE!</v>
      </c>
      <c r="O1572" s="236" t="str">
        <f t="shared" si="11"/>
        <v>#VALUE!</v>
      </c>
      <c r="P1572" s="237" t="str">
        <f t="shared" si="12"/>
        <v>NO RX</v>
      </c>
      <c r="Q1572" s="237" t="b">
        <v>0</v>
      </c>
      <c r="R1572" s="237" t="str">
        <f t="shared" si="37"/>
        <v>LOW</v>
      </c>
      <c r="S1572" s="238"/>
      <c r="T1572" s="243">
        <f t="shared" si="46"/>
        <v>44384</v>
      </c>
      <c r="U1572" s="237" t="str">
        <f t="shared" si="45"/>
        <v>DUE COMM</v>
      </c>
      <c r="V1572" s="237" t="str">
        <f t="shared" si="16"/>
        <v> </v>
      </c>
      <c r="W1572" s="83"/>
      <c r="X1572" s="83"/>
      <c r="Y1572" s="83"/>
      <c r="Z1572" s="83"/>
      <c r="AA1572" s="83"/>
      <c r="AB1572" s="83"/>
      <c r="AC1572" s="83"/>
      <c r="AD1572" s="83"/>
      <c r="AE1572" s="83"/>
    </row>
    <row r="1573">
      <c r="A1573" s="233">
        <v>15151.0</v>
      </c>
      <c r="B1573" s="234" t="s">
        <v>7887</v>
      </c>
      <c r="C1573" s="231" t="b">
        <v>1</v>
      </c>
      <c r="D1573" s="243">
        <v>44446.0</v>
      </c>
      <c r="E1573" s="236" t="str">
        <f t="shared" si="1"/>
        <v>#VALUE!</v>
      </c>
      <c r="F1573" s="236" t="str">
        <f t="shared" si="2"/>
        <v>#VALUE!</v>
      </c>
      <c r="G1573" s="236" t="str">
        <f t="shared" si="3"/>
        <v>OPI RX</v>
      </c>
      <c r="H1573" s="236" t="str">
        <f t="shared" si="4"/>
        <v>#VALUE!</v>
      </c>
      <c r="I1573" s="236" t="str">
        <f t="shared" si="5"/>
        <v>#VALUE!</v>
      </c>
      <c r="J1573" s="236" t="str">
        <f t="shared" si="6"/>
        <v>#VALUE!</v>
      </c>
      <c r="K1573" s="236" t="str">
        <f t="shared" si="7"/>
        <v>#VALUE!</v>
      </c>
      <c r="L1573" s="236" t="str">
        <f t="shared" si="8"/>
        <v>#VALUE!</v>
      </c>
      <c r="M1573" s="236" t="str">
        <f t="shared" si="9"/>
        <v>#VALUE!</v>
      </c>
      <c r="N1573" s="236" t="str">
        <f t="shared" si="10"/>
        <v>#VALUE!</v>
      </c>
      <c r="O1573" s="236" t="str">
        <f t="shared" si="11"/>
        <v>#VALUE!</v>
      </c>
      <c r="P1573" s="237" t="str">
        <f t="shared" si="12"/>
        <v>OPIOIDS</v>
      </c>
      <c r="Q1573" s="234" t="b">
        <v>1</v>
      </c>
      <c r="R1573" s="237" t="str">
        <f t="shared" si="37"/>
        <v>HIGH</v>
      </c>
      <c r="S1573" s="238"/>
      <c r="T1573" s="243">
        <f t="shared" si="46"/>
        <v>44446</v>
      </c>
      <c r="U1573" s="237" t="str">
        <f t="shared" si="45"/>
        <v>DUE COMM</v>
      </c>
      <c r="V1573" s="237" t="str">
        <f t="shared" si="16"/>
        <v> </v>
      </c>
      <c r="W1573" s="83"/>
      <c r="X1573" s="83"/>
      <c r="Y1573" s="83"/>
      <c r="Z1573" s="83"/>
      <c r="AA1573" s="83"/>
      <c r="AB1573" s="83"/>
      <c r="AC1573" s="83"/>
      <c r="AD1573" s="83"/>
      <c r="AE1573" s="83"/>
    </row>
    <row r="1574">
      <c r="A1574" s="233">
        <v>15157.0</v>
      </c>
      <c r="B1574" s="239" t="s">
        <v>7552</v>
      </c>
      <c r="C1574" s="230" t="b">
        <v>1</v>
      </c>
      <c r="D1574" s="243">
        <v>44390.0</v>
      </c>
      <c r="E1574" s="236" t="str">
        <f t="shared" si="1"/>
        <v>#VALUE!</v>
      </c>
      <c r="F1574" s="236" t="str">
        <f t="shared" si="2"/>
        <v>#VALUE!</v>
      </c>
      <c r="G1574" s="236" t="str">
        <f t="shared" si="3"/>
        <v>#VALUE!</v>
      </c>
      <c r="H1574" s="236" t="str">
        <f t="shared" si="4"/>
        <v>#VALUE!</v>
      </c>
      <c r="I1574" s="236" t="str">
        <f t="shared" si="5"/>
        <v>#VALUE!</v>
      </c>
      <c r="J1574" s="236" t="str">
        <f t="shared" si="6"/>
        <v>#VALUE!</v>
      </c>
      <c r="K1574" s="236" t="str">
        <f t="shared" si="7"/>
        <v>#VALUE!</v>
      </c>
      <c r="L1574" s="236" t="str">
        <f t="shared" si="8"/>
        <v>#VALUE!</v>
      </c>
      <c r="M1574" s="236" t="str">
        <f t="shared" si="9"/>
        <v>#VALUE!</v>
      </c>
      <c r="N1574" s="236" t="str">
        <f t="shared" si="10"/>
        <v>#VALUE!</v>
      </c>
      <c r="O1574" s="236" t="str">
        <f t="shared" si="11"/>
        <v>#VALUE!</v>
      </c>
      <c r="P1574" s="237" t="str">
        <f t="shared" si="12"/>
        <v>NO RX</v>
      </c>
      <c r="Q1574" s="237" t="b">
        <v>0</v>
      </c>
      <c r="R1574" s="237" t="str">
        <f t="shared" si="37"/>
        <v>LOW</v>
      </c>
      <c r="S1574" s="238"/>
      <c r="T1574" s="243">
        <f t="shared" si="46"/>
        <v>44390</v>
      </c>
      <c r="U1574" s="237" t="str">
        <f t="shared" si="45"/>
        <v>DUE COMM</v>
      </c>
      <c r="V1574" s="237" t="str">
        <f t="shared" si="16"/>
        <v> </v>
      </c>
      <c r="W1574" s="83"/>
      <c r="X1574" s="83"/>
      <c r="Y1574" s="83"/>
      <c r="Z1574" s="83"/>
      <c r="AA1574" s="83"/>
      <c r="AB1574" s="83"/>
      <c r="AC1574" s="83"/>
      <c r="AD1574" s="83"/>
      <c r="AE1574" s="83"/>
    </row>
    <row r="1575">
      <c r="A1575" s="233">
        <v>15159.0</v>
      </c>
      <c r="B1575" s="239" t="s">
        <v>7552</v>
      </c>
      <c r="C1575" s="251" t="b">
        <v>1</v>
      </c>
      <c r="D1575" s="235">
        <v>44579.0</v>
      </c>
      <c r="E1575" s="236" t="str">
        <f t="shared" si="1"/>
        <v>#VALUE!</v>
      </c>
      <c r="F1575" s="236" t="str">
        <f t="shared" si="2"/>
        <v>#VALUE!</v>
      </c>
      <c r="G1575" s="236" t="str">
        <f t="shared" si="3"/>
        <v>#VALUE!</v>
      </c>
      <c r="H1575" s="236" t="str">
        <f t="shared" si="4"/>
        <v>#VALUE!</v>
      </c>
      <c r="I1575" s="236" t="str">
        <f t="shared" si="5"/>
        <v>#VALUE!</v>
      </c>
      <c r="J1575" s="236" t="str">
        <f t="shared" si="6"/>
        <v>#VALUE!</v>
      </c>
      <c r="K1575" s="236" t="str">
        <f t="shared" si="7"/>
        <v>#VALUE!</v>
      </c>
      <c r="L1575" s="236" t="str">
        <f t="shared" si="8"/>
        <v>#VALUE!</v>
      </c>
      <c r="M1575" s="236" t="str">
        <f t="shared" si="9"/>
        <v>#VALUE!</v>
      </c>
      <c r="N1575" s="236" t="str">
        <f t="shared" si="10"/>
        <v>#VALUE!</v>
      </c>
      <c r="O1575" s="236" t="str">
        <f t="shared" si="11"/>
        <v>#VALUE!</v>
      </c>
      <c r="P1575" s="237" t="str">
        <f t="shared" si="12"/>
        <v>NO RX</v>
      </c>
      <c r="Q1575" s="237" t="b">
        <v>0</v>
      </c>
      <c r="R1575" s="237" t="str">
        <f t="shared" si="37"/>
        <v>LOW</v>
      </c>
      <c r="S1575" s="238"/>
      <c r="T1575" s="238">
        <f t="shared" si="46"/>
        <v>44579</v>
      </c>
      <c r="U1575" s="237" t="str">
        <f t="shared" si="45"/>
        <v>DUE COMM</v>
      </c>
      <c r="V1575" s="237" t="str">
        <f t="shared" si="16"/>
        <v> </v>
      </c>
      <c r="W1575" s="83"/>
      <c r="X1575" s="83"/>
      <c r="Y1575" s="83"/>
      <c r="Z1575" s="83"/>
      <c r="AA1575" s="83"/>
      <c r="AB1575" s="83"/>
      <c r="AC1575" s="83"/>
      <c r="AD1575" s="83"/>
      <c r="AE1575" s="83"/>
    </row>
    <row r="1576">
      <c r="A1576" s="233">
        <v>15160.0</v>
      </c>
      <c r="B1576" s="234" t="s">
        <v>7582</v>
      </c>
      <c r="C1576" s="230" t="b">
        <v>1</v>
      </c>
      <c r="D1576" s="243">
        <v>44502.0</v>
      </c>
      <c r="E1576" s="236" t="str">
        <f t="shared" si="1"/>
        <v>#VALUE!</v>
      </c>
      <c r="F1576" s="236" t="str">
        <f t="shared" si="2"/>
        <v>OPI RX</v>
      </c>
      <c r="G1576" s="236" t="str">
        <f t="shared" si="3"/>
        <v>#VALUE!</v>
      </c>
      <c r="H1576" s="236" t="str">
        <f t="shared" si="4"/>
        <v>#VALUE!</v>
      </c>
      <c r="I1576" s="236" t="str">
        <f t="shared" si="5"/>
        <v>#VALUE!</v>
      </c>
      <c r="J1576" s="236" t="str">
        <f t="shared" si="6"/>
        <v>#VALUE!</v>
      </c>
      <c r="K1576" s="236" t="str">
        <f t="shared" si="7"/>
        <v>#VALUE!</v>
      </c>
      <c r="L1576" s="236" t="str">
        <f t="shared" si="8"/>
        <v>#VALUE!</v>
      </c>
      <c r="M1576" s="236" t="str">
        <f t="shared" si="9"/>
        <v>#VALUE!</v>
      </c>
      <c r="N1576" s="236" t="str">
        <f t="shared" si="10"/>
        <v>#VALUE!</v>
      </c>
      <c r="O1576" s="236" t="str">
        <f t="shared" si="11"/>
        <v>#VALUE!</v>
      </c>
      <c r="P1576" s="237" t="str">
        <f t="shared" si="12"/>
        <v>OPIOIDS</v>
      </c>
      <c r="Q1576" s="237" t="b">
        <v>1</v>
      </c>
      <c r="R1576" s="237" t="str">
        <f t="shared" si="37"/>
        <v>HIGH</v>
      </c>
      <c r="S1576" s="238">
        <v>44348.0</v>
      </c>
      <c r="T1576" s="243">
        <f t="shared" si="46"/>
        <v>44502</v>
      </c>
      <c r="U1576" s="237" t="str">
        <f t="shared" si="45"/>
        <v> </v>
      </c>
      <c r="V1576" s="237" t="str">
        <f t="shared" si="16"/>
        <v> </v>
      </c>
      <c r="W1576" s="83"/>
      <c r="X1576" s="83"/>
      <c r="Y1576" s="83"/>
      <c r="Z1576" s="83"/>
      <c r="AA1576" s="83"/>
      <c r="AB1576" s="83"/>
      <c r="AC1576" s="83"/>
      <c r="AD1576" s="83"/>
      <c r="AE1576" s="83"/>
    </row>
    <row r="1577">
      <c r="A1577" s="233">
        <v>15167.0</v>
      </c>
      <c r="B1577" s="239" t="s">
        <v>7569</v>
      </c>
      <c r="C1577" s="251" t="b">
        <v>1</v>
      </c>
      <c r="D1577" s="235">
        <v>44586.0</v>
      </c>
      <c r="E1577" s="236" t="str">
        <f t="shared" si="1"/>
        <v>#VALUE!</v>
      </c>
      <c r="F1577" s="236" t="str">
        <f t="shared" si="2"/>
        <v>#VALUE!</v>
      </c>
      <c r="G1577" s="236" t="str">
        <f t="shared" si="3"/>
        <v>OPI RX</v>
      </c>
      <c r="H1577" s="236" t="str">
        <f t="shared" si="4"/>
        <v>#VALUE!</v>
      </c>
      <c r="I1577" s="236" t="str">
        <f t="shared" si="5"/>
        <v>#VALUE!</v>
      </c>
      <c r="J1577" s="236" t="str">
        <f t="shared" si="6"/>
        <v>#VALUE!</v>
      </c>
      <c r="K1577" s="236" t="str">
        <f t="shared" si="7"/>
        <v>#VALUE!</v>
      </c>
      <c r="L1577" s="236" t="str">
        <f t="shared" si="8"/>
        <v>#VALUE!</v>
      </c>
      <c r="M1577" s="236" t="str">
        <f t="shared" si="9"/>
        <v>#VALUE!</v>
      </c>
      <c r="N1577" s="236" t="str">
        <f t="shared" si="10"/>
        <v>#VALUE!</v>
      </c>
      <c r="O1577" s="236" t="str">
        <f t="shared" si="11"/>
        <v>#VALUE!</v>
      </c>
      <c r="P1577" s="237" t="str">
        <f t="shared" si="12"/>
        <v>OPIOIDS</v>
      </c>
      <c r="Q1577" s="239" t="b">
        <v>0</v>
      </c>
      <c r="R1577" s="237" t="str">
        <f t="shared" si="37"/>
        <v>LOW</v>
      </c>
      <c r="S1577" s="242">
        <v>44352.0</v>
      </c>
      <c r="T1577" s="238">
        <f t="shared" si="46"/>
        <v>44586</v>
      </c>
      <c r="U1577" s="237" t="str">
        <f t="shared" si="45"/>
        <v> </v>
      </c>
      <c r="V1577" s="237" t="str">
        <f t="shared" si="16"/>
        <v> </v>
      </c>
      <c r="W1577" s="83"/>
      <c r="X1577" s="83"/>
      <c r="Y1577" s="83"/>
      <c r="Z1577" s="83"/>
      <c r="AA1577" s="83"/>
      <c r="AB1577" s="83"/>
      <c r="AC1577" s="83"/>
      <c r="AD1577" s="83"/>
      <c r="AE1577" s="83"/>
    </row>
    <row r="1578">
      <c r="A1578" s="233">
        <v>15170.0</v>
      </c>
      <c r="B1578" s="234" t="s">
        <v>7606</v>
      </c>
      <c r="C1578" s="230" t="b">
        <v>1</v>
      </c>
      <c r="D1578" s="243">
        <v>44533.0</v>
      </c>
      <c r="E1578" s="236" t="str">
        <f t="shared" si="1"/>
        <v>#VALUE!</v>
      </c>
      <c r="F1578" s="236" t="str">
        <f t="shared" si="2"/>
        <v>#VALUE!</v>
      </c>
      <c r="G1578" s="236" t="str">
        <f t="shared" si="3"/>
        <v>#VALUE!</v>
      </c>
      <c r="H1578" s="236" t="str">
        <f t="shared" si="4"/>
        <v>#VALUE!</v>
      </c>
      <c r="I1578" s="236" t="str">
        <f t="shared" si="5"/>
        <v>#VALUE!</v>
      </c>
      <c r="J1578" s="236" t="str">
        <f t="shared" si="6"/>
        <v>#VALUE!</v>
      </c>
      <c r="K1578" s="236" t="str">
        <f t="shared" si="7"/>
        <v>#VALUE!</v>
      </c>
      <c r="L1578" s="236" t="str">
        <f t="shared" si="8"/>
        <v>#VALUE!</v>
      </c>
      <c r="M1578" s="236" t="str">
        <f t="shared" si="9"/>
        <v>OPI RX</v>
      </c>
      <c r="N1578" s="236" t="str">
        <f t="shared" si="10"/>
        <v>#VALUE!</v>
      </c>
      <c r="O1578" s="236" t="str">
        <f t="shared" si="11"/>
        <v>#VALUE!</v>
      </c>
      <c r="P1578" s="237" t="str">
        <f t="shared" si="12"/>
        <v>OPIOIDS</v>
      </c>
      <c r="Q1578" s="237" t="b">
        <v>0</v>
      </c>
      <c r="R1578" s="237" t="str">
        <f t="shared" si="37"/>
        <v>LOW</v>
      </c>
      <c r="S1578" s="238">
        <v>44344.0</v>
      </c>
      <c r="T1578" s="243">
        <f t="shared" si="46"/>
        <v>44533</v>
      </c>
      <c r="U1578" s="237" t="str">
        <f t="shared" si="45"/>
        <v> </v>
      </c>
      <c r="V1578" s="237" t="str">
        <f t="shared" si="16"/>
        <v> </v>
      </c>
      <c r="W1578" s="83"/>
      <c r="X1578" s="83"/>
      <c r="Y1578" s="83"/>
      <c r="Z1578" s="83"/>
      <c r="AA1578" s="83"/>
      <c r="AB1578" s="83"/>
      <c r="AC1578" s="83"/>
      <c r="AD1578" s="83"/>
      <c r="AE1578" s="83"/>
    </row>
    <row r="1579">
      <c r="A1579" s="233">
        <v>15174.0</v>
      </c>
      <c r="B1579" s="234" t="s">
        <v>7812</v>
      </c>
      <c r="C1579" s="230" t="b">
        <v>0</v>
      </c>
      <c r="D1579" s="235" t="s">
        <v>7552</v>
      </c>
      <c r="E1579" s="236" t="str">
        <f t="shared" si="1"/>
        <v>#VALUE!</v>
      </c>
      <c r="F1579" s="236" t="str">
        <f t="shared" si="2"/>
        <v>#VALUE!</v>
      </c>
      <c r="G1579" s="236" t="str">
        <f t="shared" si="3"/>
        <v>#VALUE!</v>
      </c>
      <c r="H1579" s="236" t="str">
        <f t="shared" si="4"/>
        <v>#VALUE!</v>
      </c>
      <c r="I1579" s="236" t="str">
        <f t="shared" si="5"/>
        <v>#VALUE!</v>
      </c>
      <c r="J1579" s="236" t="str">
        <f t="shared" si="6"/>
        <v>#VALUE!</v>
      </c>
      <c r="K1579" s="236" t="str">
        <f t="shared" si="7"/>
        <v>#VALUE!</v>
      </c>
      <c r="L1579" s="236" t="str">
        <f t="shared" si="8"/>
        <v>#VALUE!</v>
      </c>
      <c r="M1579" s="236" t="str">
        <f t="shared" si="9"/>
        <v>#VALUE!</v>
      </c>
      <c r="N1579" s="236" t="str">
        <f t="shared" si="10"/>
        <v>#VALUE!</v>
      </c>
      <c r="O1579" s="236" t="str">
        <f t="shared" si="11"/>
        <v>#VALUE!</v>
      </c>
      <c r="P1579" s="237" t="str">
        <f t="shared" si="12"/>
        <v>NO RX</v>
      </c>
      <c r="Q1579" s="237" t="b">
        <v>0</v>
      </c>
      <c r="R1579" s="237" t="str">
        <f t="shared" si="37"/>
        <v>LOW</v>
      </c>
      <c r="S1579" s="238"/>
      <c r="T1579" s="238" t="str">
        <f t="shared" si="46"/>
        <v>  -  </v>
      </c>
      <c r="U1579" s="237" t="str">
        <f t="shared" si="45"/>
        <v>DUE COMM</v>
      </c>
      <c r="V1579" s="237" t="str">
        <f t="shared" si="16"/>
        <v> </v>
      </c>
      <c r="W1579" s="83"/>
      <c r="X1579" s="83"/>
      <c r="Y1579" s="83"/>
      <c r="Z1579" s="83"/>
      <c r="AA1579" s="83"/>
      <c r="AB1579" s="83"/>
      <c r="AC1579" s="83"/>
      <c r="AD1579" s="83"/>
      <c r="AE1579" s="83"/>
    </row>
    <row r="1580">
      <c r="A1580" s="233">
        <v>15175.0</v>
      </c>
      <c r="B1580" s="237" t="s">
        <v>8052</v>
      </c>
      <c r="C1580" s="230" t="b">
        <v>1</v>
      </c>
      <c r="D1580" s="235">
        <v>44577.0</v>
      </c>
      <c r="E1580" s="236" t="str">
        <f t="shared" si="1"/>
        <v>#VALUE!</v>
      </c>
      <c r="F1580" s="236" t="str">
        <f t="shared" si="2"/>
        <v>#VALUE!</v>
      </c>
      <c r="G1580" s="236" t="str">
        <f t="shared" si="3"/>
        <v>OPI RX</v>
      </c>
      <c r="H1580" s="236" t="str">
        <f t="shared" si="4"/>
        <v>#VALUE!</v>
      </c>
      <c r="I1580" s="236" t="str">
        <f t="shared" si="5"/>
        <v>#VALUE!</v>
      </c>
      <c r="J1580" s="236" t="str">
        <f t="shared" si="6"/>
        <v>#VALUE!</v>
      </c>
      <c r="K1580" s="236" t="str">
        <f t="shared" si="7"/>
        <v>#VALUE!</v>
      </c>
      <c r="L1580" s="236" t="str">
        <f t="shared" si="8"/>
        <v>#VALUE!</v>
      </c>
      <c r="M1580" s="236" t="str">
        <f t="shared" si="9"/>
        <v>#VALUE!</v>
      </c>
      <c r="N1580" s="236" t="str">
        <f t="shared" si="10"/>
        <v>#VALUE!</v>
      </c>
      <c r="O1580" s="236" t="str">
        <f t="shared" si="11"/>
        <v>#VALUE!</v>
      </c>
      <c r="P1580" s="237" t="str">
        <f t="shared" si="12"/>
        <v>OPIOIDS</v>
      </c>
      <c r="Q1580" s="237" t="b">
        <v>1</v>
      </c>
      <c r="R1580" s="237" t="str">
        <f t="shared" si="37"/>
        <v>HIGH</v>
      </c>
      <c r="S1580" s="238">
        <v>44389.0</v>
      </c>
      <c r="T1580" s="243">
        <f t="shared" si="46"/>
        <v>44577</v>
      </c>
      <c r="U1580" s="237" t="str">
        <f t="shared" si="45"/>
        <v> </v>
      </c>
      <c r="V1580" s="237" t="str">
        <f t="shared" si="16"/>
        <v> </v>
      </c>
      <c r="W1580" s="83"/>
      <c r="X1580" s="83"/>
      <c r="Y1580" s="83"/>
      <c r="Z1580" s="83"/>
      <c r="AA1580" s="83"/>
      <c r="AB1580" s="83"/>
      <c r="AC1580" s="83"/>
      <c r="AD1580" s="83"/>
      <c r="AE1580" s="83"/>
    </row>
    <row r="1581">
      <c r="A1581" s="233">
        <v>15176.0</v>
      </c>
      <c r="B1581" s="234" t="s">
        <v>8053</v>
      </c>
      <c r="C1581" s="230" t="b">
        <v>1</v>
      </c>
      <c r="D1581" s="243">
        <v>44565.0</v>
      </c>
      <c r="E1581" s="236" t="str">
        <f t="shared" si="1"/>
        <v>#VALUE!</v>
      </c>
      <c r="F1581" s="236" t="str">
        <f t="shared" si="2"/>
        <v>OPI RX</v>
      </c>
      <c r="G1581" s="236" t="str">
        <f t="shared" si="3"/>
        <v>#VALUE!</v>
      </c>
      <c r="H1581" s="236" t="str">
        <f t="shared" si="4"/>
        <v>#VALUE!</v>
      </c>
      <c r="I1581" s="236" t="str">
        <f t="shared" si="5"/>
        <v>#VALUE!</v>
      </c>
      <c r="J1581" s="236" t="str">
        <f t="shared" si="6"/>
        <v>OPI RX</v>
      </c>
      <c r="K1581" s="236" t="str">
        <f t="shared" si="7"/>
        <v>#VALUE!</v>
      </c>
      <c r="L1581" s="236" t="str">
        <f t="shared" si="8"/>
        <v>#VALUE!</v>
      </c>
      <c r="M1581" s="236" t="str">
        <f t="shared" si="9"/>
        <v>#VALUE!</v>
      </c>
      <c r="N1581" s="236" t="str">
        <f t="shared" si="10"/>
        <v>#VALUE!</v>
      </c>
      <c r="O1581" s="236" t="str">
        <f t="shared" si="11"/>
        <v>#VALUE!</v>
      </c>
      <c r="P1581" s="237" t="str">
        <f t="shared" si="12"/>
        <v>OPIOIDS</v>
      </c>
      <c r="Q1581" s="237" t="b">
        <v>0</v>
      </c>
      <c r="R1581" s="237" t="str">
        <f t="shared" si="37"/>
        <v>LOW</v>
      </c>
      <c r="S1581" s="249">
        <v>44326.0</v>
      </c>
      <c r="T1581" s="243">
        <f t="shared" si="46"/>
        <v>44565</v>
      </c>
      <c r="U1581" s="237" t="str">
        <f t="shared" si="45"/>
        <v> </v>
      </c>
      <c r="V1581" s="237" t="str">
        <f t="shared" si="16"/>
        <v> </v>
      </c>
      <c r="W1581" s="83"/>
      <c r="X1581" s="83"/>
      <c r="Y1581" s="83"/>
      <c r="Z1581" s="83"/>
      <c r="AA1581" s="83"/>
      <c r="AB1581" s="83"/>
      <c r="AC1581" s="83"/>
      <c r="AD1581" s="83"/>
      <c r="AE1581" s="83"/>
    </row>
    <row r="1582">
      <c r="A1582" s="233">
        <v>15177.0</v>
      </c>
      <c r="B1582" s="234" t="s">
        <v>8054</v>
      </c>
      <c r="C1582" s="230" t="b">
        <v>0</v>
      </c>
      <c r="D1582" s="235" t="s">
        <v>7552</v>
      </c>
      <c r="E1582" s="236" t="str">
        <f t="shared" si="1"/>
        <v>OPI RX</v>
      </c>
      <c r="F1582" s="236" t="str">
        <f t="shared" si="2"/>
        <v>#VALUE!</v>
      </c>
      <c r="G1582" s="236" t="str">
        <f t="shared" si="3"/>
        <v>#VALUE!</v>
      </c>
      <c r="H1582" s="236" t="str">
        <f t="shared" si="4"/>
        <v>#VALUE!</v>
      </c>
      <c r="I1582" s="236" t="str">
        <f t="shared" si="5"/>
        <v>#VALUE!</v>
      </c>
      <c r="J1582" s="236" t="str">
        <f t="shared" si="6"/>
        <v>#VALUE!</v>
      </c>
      <c r="K1582" s="236" t="str">
        <f t="shared" si="7"/>
        <v>#VALUE!</v>
      </c>
      <c r="L1582" s="236" t="str">
        <f t="shared" si="8"/>
        <v>#VALUE!</v>
      </c>
      <c r="M1582" s="236" t="str">
        <f t="shared" si="9"/>
        <v>#VALUE!</v>
      </c>
      <c r="N1582" s="236" t="str">
        <f t="shared" si="10"/>
        <v>#VALUE!</v>
      </c>
      <c r="O1582" s="236" t="str">
        <f t="shared" si="11"/>
        <v>#VALUE!</v>
      </c>
      <c r="P1582" s="237" t="str">
        <f t="shared" si="12"/>
        <v>OPIOIDS</v>
      </c>
      <c r="Q1582" s="237" t="b">
        <v>0</v>
      </c>
      <c r="R1582" s="237" t="str">
        <f t="shared" si="37"/>
        <v>LOW</v>
      </c>
      <c r="S1582" s="238"/>
      <c r="T1582" s="238" t="str">
        <f t="shared" si="46"/>
        <v>  -  </v>
      </c>
      <c r="U1582" s="237" t="str">
        <f t="shared" si="45"/>
        <v>DUE COMM</v>
      </c>
      <c r="V1582" s="237" t="str">
        <f t="shared" si="16"/>
        <v> </v>
      </c>
      <c r="W1582" s="83"/>
      <c r="X1582" s="83"/>
      <c r="Y1582" s="83"/>
      <c r="Z1582" s="83"/>
      <c r="AA1582" s="83"/>
      <c r="AB1582" s="83"/>
      <c r="AC1582" s="83"/>
      <c r="AD1582" s="83"/>
      <c r="AE1582" s="83"/>
    </row>
    <row r="1583">
      <c r="A1583" s="233">
        <v>15179.0</v>
      </c>
      <c r="B1583" s="239" t="s">
        <v>7552</v>
      </c>
      <c r="C1583" s="230" t="b">
        <v>0</v>
      </c>
      <c r="D1583" s="235" t="s">
        <v>7552</v>
      </c>
      <c r="E1583" s="236" t="str">
        <f t="shared" si="1"/>
        <v>#VALUE!</v>
      </c>
      <c r="F1583" s="236" t="str">
        <f t="shared" si="2"/>
        <v>#VALUE!</v>
      </c>
      <c r="G1583" s="236" t="str">
        <f t="shared" si="3"/>
        <v>#VALUE!</v>
      </c>
      <c r="H1583" s="236" t="str">
        <f t="shared" si="4"/>
        <v>#VALUE!</v>
      </c>
      <c r="I1583" s="236" t="str">
        <f t="shared" si="5"/>
        <v>#VALUE!</v>
      </c>
      <c r="J1583" s="236" t="str">
        <f t="shared" si="6"/>
        <v>#VALUE!</v>
      </c>
      <c r="K1583" s="236" t="str">
        <f t="shared" si="7"/>
        <v>#VALUE!</v>
      </c>
      <c r="L1583" s="236" t="str">
        <f t="shared" si="8"/>
        <v>#VALUE!</v>
      </c>
      <c r="M1583" s="236" t="str">
        <f t="shared" si="9"/>
        <v>#VALUE!</v>
      </c>
      <c r="N1583" s="236" t="str">
        <f t="shared" si="10"/>
        <v>#VALUE!</v>
      </c>
      <c r="O1583" s="236" t="str">
        <f t="shared" si="11"/>
        <v>#VALUE!</v>
      </c>
      <c r="P1583" s="237" t="str">
        <f t="shared" si="12"/>
        <v>NO RX</v>
      </c>
      <c r="Q1583" s="234" t="b">
        <v>0</v>
      </c>
      <c r="R1583" s="237" t="str">
        <f t="shared" si="37"/>
        <v>LOW</v>
      </c>
      <c r="S1583" s="238"/>
      <c r="T1583" s="238" t="str">
        <f t="shared" si="46"/>
        <v>  -  </v>
      </c>
      <c r="U1583" s="237" t="str">
        <f t="shared" si="45"/>
        <v>DUE COMM</v>
      </c>
      <c r="V1583" s="237" t="str">
        <f t="shared" si="16"/>
        <v> </v>
      </c>
      <c r="W1583" s="83"/>
      <c r="X1583" s="83"/>
      <c r="Y1583" s="83"/>
      <c r="Z1583" s="83"/>
      <c r="AA1583" s="83"/>
      <c r="AB1583" s="83"/>
      <c r="AC1583" s="83"/>
      <c r="AD1583" s="83"/>
      <c r="AE1583" s="83"/>
    </row>
    <row r="1584">
      <c r="A1584" s="233">
        <v>15180.0</v>
      </c>
      <c r="B1584" s="239" t="s">
        <v>7552</v>
      </c>
      <c r="C1584" s="230" t="b">
        <v>0</v>
      </c>
      <c r="D1584" s="235" t="s">
        <v>7552</v>
      </c>
      <c r="E1584" s="236" t="str">
        <f t="shared" si="1"/>
        <v>#VALUE!</v>
      </c>
      <c r="F1584" s="236" t="str">
        <f t="shared" si="2"/>
        <v>#VALUE!</v>
      </c>
      <c r="G1584" s="236" t="str">
        <f t="shared" si="3"/>
        <v>#VALUE!</v>
      </c>
      <c r="H1584" s="236" t="str">
        <f t="shared" si="4"/>
        <v>#VALUE!</v>
      </c>
      <c r="I1584" s="236" t="str">
        <f t="shared" si="5"/>
        <v>#VALUE!</v>
      </c>
      <c r="J1584" s="236" t="str">
        <f t="shared" si="6"/>
        <v>#VALUE!</v>
      </c>
      <c r="K1584" s="236" t="str">
        <f t="shared" si="7"/>
        <v>#VALUE!</v>
      </c>
      <c r="L1584" s="236" t="str">
        <f t="shared" si="8"/>
        <v>#VALUE!</v>
      </c>
      <c r="M1584" s="236" t="str">
        <f t="shared" si="9"/>
        <v>#VALUE!</v>
      </c>
      <c r="N1584" s="236" t="str">
        <f t="shared" si="10"/>
        <v>#VALUE!</v>
      </c>
      <c r="O1584" s="236" t="str">
        <f t="shared" si="11"/>
        <v>#VALUE!</v>
      </c>
      <c r="P1584" s="237" t="str">
        <f t="shared" si="12"/>
        <v>NO RX</v>
      </c>
      <c r="Q1584" s="237" t="b">
        <v>0</v>
      </c>
      <c r="R1584" s="237" t="str">
        <f t="shared" si="37"/>
        <v>LOW</v>
      </c>
      <c r="S1584" s="238"/>
      <c r="T1584" s="238" t="str">
        <f t="shared" si="46"/>
        <v>  -  </v>
      </c>
      <c r="U1584" s="237" t="str">
        <f t="shared" si="45"/>
        <v>DUE COMM</v>
      </c>
      <c r="V1584" s="237" t="str">
        <f t="shared" si="16"/>
        <v> </v>
      </c>
      <c r="W1584" s="83"/>
      <c r="X1584" s="83"/>
      <c r="Y1584" s="83"/>
      <c r="Z1584" s="83"/>
      <c r="AA1584" s="83"/>
      <c r="AB1584" s="83"/>
      <c r="AC1584" s="83"/>
      <c r="AD1584" s="83"/>
      <c r="AE1584" s="83"/>
    </row>
    <row r="1585">
      <c r="A1585" s="233">
        <v>15181.0</v>
      </c>
      <c r="B1585" s="234" t="s">
        <v>8055</v>
      </c>
      <c r="C1585" s="231" t="b">
        <v>1</v>
      </c>
      <c r="D1585" s="243">
        <v>44565.0</v>
      </c>
      <c r="E1585" s="236" t="str">
        <f t="shared" si="1"/>
        <v>#VALUE!</v>
      </c>
      <c r="F1585" s="236" t="str">
        <f t="shared" si="2"/>
        <v>#VALUE!</v>
      </c>
      <c r="G1585" s="236" t="str">
        <f t="shared" si="3"/>
        <v>#VALUE!</v>
      </c>
      <c r="H1585" s="236" t="str">
        <f t="shared" si="4"/>
        <v>OPI RX</v>
      </c>
      <c r="I1585" s="236" t="str">
        <f t="shared" si="5"/>
        <v>#VALUE!</v>
      </c>
      <c r="J1585" s="236" t="str">
        <f t="shared" si="6"/>
        <v>#VALUE!</v>
      </c>
      <c r="K1585" s="236" t="str">
        <f t="shared" si="7"/>
        <v>#VALUE!</v>
      </c>
      <c r="L1585" s="236" t="str">
        <f t="shared" si="8"/>
        <v>#VALUE!</v>
      </c>
      <c r="M1585" s="236" t="str">
        <f t="shared" si="9"/>
        <v>#VALUE!</v>
      </c>
      <c r="N1585" s="236" t="str">
        <f t="shared" si="10"/>
        <v>#VALUE!</v>
      </c>
      <c r="O1585" s="236" t="str">
        <f t="shared" si="11"/>
        <v>#VALUE!</v>
      </c>
      <c r="P1585" s="237" t="str">
        <f t="shared" si="12"/>
        <v>OPIOIDS</v>
      </c>
      <c r="Q1585" s="234" t="b">
        <v>0</v>
      </c>
      <c r="R1585" s="237" t="str">
        <f t="shared" si="37"/>
        <v>LOW</v>
      </c>
      <c r="S1585" s="249">
        <v>44348.0</v>
      </c>
      <c r="T1585" s="243">
        <f t="shared" si="46"/>
        <v>44565</v>
      </c>
      <c r="U1585" s="237" t="str">
        <f t="shared" si="45"/>
        <v> </v>
      </c>
      <c r="V1585" s="237" t="str">
        <f t="shared" si="16"/>
        <v> </v>
      </c>
      <c r="W1585" s="83"/>
      <c r="X1585" s="83"/>
      <c r="Y1585" s="83"/>
      <c r="Z1585" s="83"/>
      <c r="AA1585" s="83"/>
      <c r="AB1585" s="83"/>
      <c r="AC1585" s="83"/>
      <c r="AD1585" s="83"/>
      <c r="AE1585" s="83"/>
    </row>
    <row r="1586">
      <c r="A1586" s="233">
        <v>15185.0</v>
      </c>
      <c r="B1586" s="234" t="s">
        <v>8056</v>
      </c>
      <c r="C1586" s="230" t="b">
        <v>1</v>
      </c>
      <c r="D1586" s="243">
        <v>44489.0</v>
      </c>
      <c r="E1586" s="236" t="str">
        <f t="shared" si="1"/>
        <v>#VALUE!</v>
      </c>
      <c r="F1586" s="236" t="str">
        <f t="shared" si="2"/>
        <v>#VALUE!</v>
      </c>
      <c r="G1586" s="236" t="str">
        <f t="shared" si="3"/>
        <v>#VALUE!</v>
      </c>
      <c r="H1586" s="236" t="str">
        <f t="shared" si="4"/>
        <v>#VALUE!</v>
      </c>
      <c r="I1586" s="236" t="str">
        <f t="shared" si="5"/>
        <v>#VALUE!</v>
      </c>
      <c r="J1586" s="236" t="str">
        <f t="shared" si="6"/>
        <v>#VALUE!</v>
      </c>
      <c r="K1586" s="236" t="str">
        <f t="shared" si="7"/>
        <v>#VALUE!</v>
      </c>
      <c r="L1586" s="236" t="str">
        <f t="shared" si="8"/>
        <v>#VALUE!</v>
      </c>
      <c r="M1586" s="236" t="str">
        <f t="shared" si="9"/>
        <v>#VALUE!</v>
      </c>
      <c r="N1586" s="236" t="str">
        <f t="shared" si="10"/>
        <v>#VALUE!</v>
      </c>
      <c r="O1586" s="236" t="str">
        <f t="shared" si="11"/>
        <v>#VALUE!</v>
      </c>
      <c r="P1586" s="237" t="str">
        <f t="shared" si="12"/>
        <v>NO RX</v>
      </c>
      <c r="Q1586" s="237" t="b">
        <v>0</v>
      </c>
      <c r="R1586" s="237" t="str">
        <f t="shared" si="37"/>
        <v>LOW</v>
      </c>
      <c r="S1586" s="238">
        <v>44348.0</v>
      </c>
      <c r="T1586" s="243">
        <f t="shared" si="46"/>
        <v>44489</v>
      </c>
      <c r="U1586" s="237" t="str">
        <f t="shared" si="45"/>
        <v> </v>
      </c>
      <c r="V1586" s="237" t="str">
        <f t="shared" si="16"/>
        <v> </v>
      </c>
      <c r="W1586" s="83"/>
      <c r="X1586" s="83"/>
      <c r="Y1586" s="83"/>
      <c r="Z1586" s="83"/>
      <c r="AA1586" s="83"/>
      <c r="AB1586" s="83"/>
      <c r="AC1586" s="83"/>
      <c r="AD1586" s="83"/>
      <c r="AE1586" s="83"/>
    </row>
    <row r="1587">
      <c r="A1587" s="253">
        <v>15187.0</v>
      </c>
      <c r="B1587" s="234" t="s">
        <v>8057</v>
      </c>
      <c r="C1587" s="230" t="b">
        <v>1</v>
      </c>
      <c r="D1587" s="235">
        <v>44628.0</v>
      </c>
      <c r="E1587" s="236" t="str">
        <f t="shared" si="1"/>
        <v>#VALUE!</v>
      </c>
      <c r="F1587" s="236" t="str">
        <f t="shared" si="2"/>
        <v>#VALUE!</v>
      </c>
      <c r="G1587" s="236" t="str">
        <f t="shared" si="3"/>
        <v>#VALUE!</v>
      </c>
      <c r="H1587" s="236" t="str">
        <f t="shared" si="4"/>
        <v>#VALUE!</v>
      </c>
      <c r="I1587" s="236" t="str">
        <f t="shared" si="5"/>
        <v>#VALUE!</v>
      </c>
      <c r="J1587" s="236" t="str">
        <f t="shared" si="6"/>
        <v>#VALUE!</v>
      </c>
      <c r="K1587" s="236" t="str">
        <f t="shared" si="7"/>
        <v>#VALUE!</v>
      </c>
      <c r="L1587" s="236" t="str">
        <f t="shared" si="8"/>
        <v>#VALUE!</v>
      </c>
      <c r="M1587" s="236" t="str">
        <f t="shared" si="9"/>
        <v>OPI RX</v>
      </c>
      <c r="N1587" s="236" t="str">
        <f t="shared" si="10"/>
        <v>#VALUE!</v>
      </c>
      <c r="O1587" s="236" t="str">
        <f t="shared" si="11"/>
        <v>#VALUE!</v>
      </c>
      <c r="P1587" s="237" t="str">
        <f t="shared" si="12"/>
        <v>OPIOIDS</v>
      </c>
      <c r="Q1587" s="237" t="b">
        <v>0</v>
      </c>
      <c r="R1587" s="237" t="str">
        <f t="shared" si="37"/>
        <v>LOW</v>
      </c>
      <c r="S1587" s="238">
        <v>44348.0</v>
      </c>
      <c r="T1587" s="243">
        <f t="shared" si="46"/>
        <v>44628</v>
      </c>
      <c r="U1587" s="237" t="str">
        <f t="shared" si="45"/>
        <v> </v>
      </c>
      <c r="V1587" s="237" t="str">
        <f t="shared" si="16"/>
        <v> </v>
      </c>
      <c r="W1587" s="83"/>
      <c r="X1587" s="83"/>
      <c r="Y1587" s="83"/>
      <c r="Z1587" s="83"/>
      <c r="AA1587" s="83"/>
      <c r="AB1587" s="83"/>
      <c r="AC1587" s="83"/>
      <c r="AD1587" s="83"/>
      <c r="AE1587" s="83"/>
    </row>
    <row r="1588">
      <c r="A1588" s="253">
        <v>15190.0</v>
      </c>
      <c r="B1588" s="237" t="s">
        <v>8058</v>
      </c>
      <c r="C1588" s="230" t="b">
        <v>1</v>
      </c>
      <c r="D1588" s="235">
        <v>44634.0</v>
      </c>
      <c r="E1588" s="236" t="str">
        <f t="shared" si="1"/>
        <v>#VALUE!</v>
      </c>
      <c r="F1588" s="236" t="str">
        <f t="shared" si="2"/>
        <v>#VALUE!</v>
      </c>
      <c r="G1588" s="236" t="str">
        <f t="shared" si="3"/>
        <v>OPI RX</v>
      </c>
      <c r="H1588" s="236" t="str">
        <f t="shared" si="4"/>
        <v>OPI RX</v>
      </c>
      <c r="I1588" s="236" t="str">
        <f t="shared" si="5"/>
        <v>#VALUE!</v>
      </c>
      <c r="J1588" s="236" t="str">
        <f t="shared" si="6"/>
        <v>#VALUE!</v>
      </c>
      <c r="K1588" s="236" t="str">
        <f t="shared" si="7"/>
        <v>#VALUE!</v>
      </c>
      <c r="L1588" s="236" t="str">
        <f t="shared" si="8"/>
        <v>#VALUE!</v>
      </c>
      <c r="M1588" s="236" t="str">
        <f t="shared" si="9"/>
        <v>#VALUE!</v>
      </c>
      <c r="N1588" s="236" t="str">
        <f t="shared" si="10"/>
        <v>#VALUE!</v>
      </c>
      <c r="O1588" s="236" t="str">
        <f t="shared" si="11"/>
        <v>#VALUE!</v>
      </c>
      <c r="P1588" s="237" t="str">
        <f t="shared" si="12"/>
        <v>OPIOIDS</v>
      </c>
      <c r="Q1588" s="237" t="b">
        <v>0</v>
      </c>
      <c r="R1588" s="237" t="str">
        <f t="shared" si="37"/>
        <v>LOW</v>
      </c>
      <c r="S1588" s="238">
        <v>44033.0</v>
      </c>
      <c r="T1588" s="243">
        <f t="shared" si="46"/>
        <v>44634</v>
      </c>
      <c r="U1588" s="237" t="str">
        <f t="shared" si="45"/>
        <v>DUE COMM</v>
      </c>
      <c r="V1588" s="237" t="str">
        <f t="shared" si="16"/>
        <v> </v>
      </c>
      <c r="W1588" s="83"/>
      <c r="X1588" s="83"/>
      <c r="Y1588" s="83"/>
      <c r="Z1588" s="83"/>
      <c r="AA1588" s="83"/>
      <c r="AB1588" s="83"/>
      <c r="AC1588" s="83"/>
      <c r="AD1588" s="83"/>
      <c r="AE1588" s="83"/>
    </row>
    <row r="1589">
      <c r="A1589" s="233">
        <v>15192.0</v>
      </c>
      <c r="B1589" s="234" t="s">
        <v>7576</v>
      </c>
      <c r="C1589" s="230" t="b">
        <v>1</v>
      </c>
      <c r="D1589" s="243">
        <v>44539.0</v>
      </c>
      <c r="E1589" s="236" t="str">
        <f t="shared" si="1"/>
        <v>#VALUE!</v>
      </c>
      <c r="F1589" s="236" t="str">
        <f t="shared" si="2"/>
        <v>#VALUE!</v>
      </c>
      <c r="G1589" s="236" t="str">
        <f t="shared" si="3"/>
        <v>#VALUE!</v>
      </c>
      <c r="H1589" s="236" t="str">
        <f t="shared" si="4"/>
        <v>#VALUE!</v>
      </c>
      <c r="I1589" s="236" t="str">
        <f t="shared" si="5"/>
        <v>#VALUE!</v>
      </c>
      <c r="J1589" s="236" t="str">
        <f t="shared" si="6"/>
        <v>#VALUE!</v>
      </c>
      <c r="K1589" s="236" t="str">
        <f t="shared" si="7"/>
        <v>#VALUE!</v>
      </c>
      <c r="L1589" s="236" t="str">
        <f t="shared" si="8"/>
        <v>#VALUE!</v>
      </c>
      <c r="M1589" s="236" t="str">
        <f t="shared" si="9"/>
        <v>#VALUE!</v>
      </c>
      <c r="N1589" s="236" t="str">
        <f t="shared" si="10"/>
        <v>#VALUE!</v>
      </c>
      <c r="O1589" s="236" t="str">
        <f t="shared" si="11"/>
        <v>#VALUE!</v>
      </c>
      <c r="P1589" s="237" t="str">
        <f t="shared" si="12"/>
        <v>NO RX</v>
      </c>
      <c r="Q1589" s="237" t="b">
        <v>0</v>
      </c>
      <c r="R1589" s="237" t="str">
        <f t="shared" si="37"/>
        <v>LOW</v>
      </c>
      <c r="S1589" s="238">
        <v>44340.0</v>
      </c>
      <c r="T1589" s="243">
        <f t="shared" si="46"/>
        <v>44539</v>
      </c>
      <c r="U1589" s="237" t="str">
        <f t="shared" si="45"/>
        <v> </v>
      </c>
      <c r="V1589" s="237" t="str">
        <f t="shared" si="16"/>
        <v> </v>
      </c>
      <c r="W1589" s="83"/>
      <c r="X1589" s="83"/>
      <c r="Y1589" s="83"/>
      <c r="Z1589" s="83"/>
      <c r="AA1589" s="83"/>
      <c r="AB1589" s="83"/>
      <c r="AC1589" s="83"/>
      <c r="AD1589" s="83"/>
      <c r="AE1589" s="83"/>
    </row>
    <row r="1590">
      <c r="A1590" s="233">
        <v>15195.0</v>
      </c>
      <c r="B1590" s="234" t="s">
        <v>8059</v>
      </c>
      <c r="C1590" s="230" t="b">
        <v>1</v>
      </c>
      <c r="D1590" s="243">
        <v>44405.0</v>
      </c>
      <c r="E1590" s="236" t="str">
        <f t="shared" si="1"/>
        <v>#VALUE!</v>
      </c>
      <c r="F1590" s="236" t="str">
        <f t="shared" si="2"/>
        <v>#VALUE!</v>
      </c>
      <c r="G1590" s="236" t="str">
        <f t="shared" si="3"/>
        <v>#VALUE!</v>
      </c>
      <c r="H1590" s="236" t="str">
        <f t="shared" si="4"/>
        <v>#VALUE!</v>
      </c>
      <c r="I1590" s="236" t="str">
        <f t="shared" si="5"/>
        <v>#VALUE!</v>
      </c>
      <c r="J1590" s="236" t="str">
        <f t="shared" si="6"/>
        <v>#VALUE!</v>
      </c>
      <c r="K1590" s="236" t="str">
        <f t="shared" si="7"/>
        <v>#VALUE!</v>
      </c>
      <c r="L1590" s="236" t="str">
        <f t="shared" si="8"/>
        <v>#VALUE!</v>
      </c>
      <c r="M1590" s="236" t="str">
        <f t="shared" si="9"/>
        <v>#VALUE!</v>
      </c>
      <c r="N1590" s="236" t="str">
        <f t="shared" si="10"/>
        <v>#VALUE!</v>
      </c>
      <c r="O1590" s="236" t="str">
        <f t="shared" si="11"/>
        <v>#VALUE!</v>
      </c>
      <c r="P1590" s="237" t="str">
        <f t="shared" si="12"/>
        <v>NO RX</v>
      </c>
      <c r="Q1590" s="237" t="b">
        <v>0</v>
      </c>
      <c r="R1590" s="237" t="str">
        <f t="shared" si="37"/>
        <v>LOW</v>
      </c>
      <c r="S1590" s="238"/>
      <c r="T1590" s="243">
        <f t="shared" si="46"/>
        <v>44405</v>
      </c>
      <c r="U1590" s="237" t="str">
        <f t="shared" si="45"/>
        <v>DUE COMM</v>
      </c>
      <c r="V1590" s="237" t="str">
        <f t="shared" si="16"/>
        <v> </v>
      </c>
      <c r="W1590" s="83"/>
      <c r="X1590" s="83"/>
      <c r="Y1590" s="83"/>
      <c r="Z1590" s="83"/>
      <c r="AA1590" s="83"/>
      <c r="AB1590" s="83"/>
      <c r="AC1590" s="83"/>
      <c r="AD1590" s="83"/>
      <c r="AE1590" s="83"/>
    </row>
    <row r="1591">
      <c r="A1591" s="253">
        <v>15196.0</v>
      </c>
      <c r="B1591" s="239" t="s">
        <v>7552</v>
      </c>
      <c r="C1591" s="230" t="b">
        <v>0</v>
      </c>
      <c r="D1591" s="235" t="s">
        <v>7552</v>
      </c>
      <c r="E1591" s="236" t="str">
        <f t="shared" si="1"/>
        <v>#VALUE!</v>
      </c>
      <c r="F1591" s="236" t="str">
        <f t="shared" si="2"/>
        <v>#VALUE!</v>
      </c>
      <c r="G1591" s="236" t="str">
        <f t="shared" si="3"/>
        <v>#VALUE!</v>
      </c>
      <c r="H1591" s="236" t="str">
        <f t="shared" si="4"/>
        <v>#VALUE!</v>
      </c>
      <c r="I1591" s="236" t="str">
        <f t="shared" si="5"/>
        <v>#VALUE!</v>
      </c>
      <c r="J1591" s="236" t="str">
        <f t="shared" si="6"/>
        <v>#VALUE!</v>
      </c>
      <c r="K1591" s="236" t="str">
        <f t="shared" si="7"/>
        <v>#VALUE!</v>
      </c>
      <c r="L1591" s="236" t="str">
        <f t="shared" si="8"/>
        <v>#VALUE!</v>
      </c>
      <c r="M1591" s="236" t="str">
        <f t="shared" si="9"/>
        <v>#VALUE!</v>
      </c>
      <c r="N1591" s="236" t="str">
        <f t="shared" si="10"/>
        <v>#VALUE!</v>
      </c>
      <c r="O1591" s="236" t="str">
        <f t="shared" si="11"/>
        <v>#VALUE!</v>
      </c>
      <c r="P1591" s="237" t="str">
        <f t="shared" si="12"/>
        <v>NO RX</v>
      </c>
      <c r="Q1591" s="237" t="b">
        <v>0</v>
      </c>
      <c r="R1591" s="237" t="str">
        <f t="shared" si="37"/>
        <v>LOW</v>
      </c>
      <c r="S1591" s="238"/>
      <c r="T1591" s="238" t="str">
        <f t="shared" si="46"/>
        <v>  -  </v>
      </c>
      <c r="U1591" s="237" t="str">
        <f t="shared" si="45"/>
        <v>DUE COMM</v>
      </c>
      <c r="V1591" s="237" t="str">
        <f t="shared" si="16"/>
        <v> </v>
      </c>
      <c r="W1591" s="83"/>
      <c r="X1591" s="83"/>
      <c r="Y1591" s="83"/>
      <c r="Z1591" s="83"/>
      <c r="AA1591" s="83"/>
      <c r="AB1591" s="83"/>
      <c r="AC1591" s="83"/>
      <c r="AD1591" s="83"/>
      <c r="AE1591" s="83"/>
    </row>
    <row r="1592">
      <c r="A1592" s="233">
        <v>15197.0</v>
      </c>
      <c r="B1592" s="234" t="s">
        <v>7939</v>
      </c>
      <c r="C1592" s="231" t="b">
        <v>0</v>
      </c>
      <c r="D1592" s="235" t="s">
        <v>7552</v>
      </c>
      <c r="E1592" s="236" t="str">
        <f t="shared" si="1"/>
        <v>#VALUE!</v>
      </c>
      <c r="F1592" s="236" t="str">
        <f t="shared" si="2"/>
        <v>#VALUE!</v>
      </c>
      <c r="G1592" s="236" t="str">
        <f t="shared" si="3"/>
        <v>#VALUE!</v>
      </c>
      <c r="H1592" s="236" t="str">
        <f t="shared" si="4"/>
        <v>OPI RX</v>
      </c>
      <c r="I1592" s="236" t="str">
        <f t="shared" si="5"/>
        <v>#VALUE!</v>
      </c>
      <c r="J1592" s="236" t="str">
        <f t="shared" si="6"/>
        <v>#VALUE!</v>
      </c>
      <c r="K1592" s="236" t="str">
        <f t="shared" si="7"/>
        <v>#VALUE!</v>
      </c>
      <c r="L1592" s="236" t="str">
        <f t="shared" si="8"/>
        <v>#VALUE!</v>
      </c>
      <c r="M1592" s="236" t="str">
        <f t="shared" si="9"/>
        <v>#VALUE!</v>
      </c>
      <c r="N1592" s="236" t="str">
        <f t="shared" si="10"/>
        <v>#VALUE!</v>
      </c>
      <c r="O1592" s="236" t="str">
        <f t="shared" si="11"/>
        <v>#VALUE!</v>
      </c>
      <c r="P1592" s="237" t="str">
        <f t="shared" si="12"/>
        <v>OPIOIDS</v>
      </c>
      <c r="Q1592" s="237" t="b">
        <v>0</v>
      </c>
      <c r="R1592" s="237" t="str">
        <f t="shared" si="37"/>
        <v>LOW</v>
      </c>
      <c r="S1592" s="238"/>
      <c r="T1592" s="238" t="str">
        <f t="shared" si="46"/>
        <v>  -  </v>
      </c>
      <c r="U1592" s="237" t="str">
        <f t="shared" si="45"/>
        <v>DUE COMM</v>
      </c>
      <c r="V1592" s="237" t="str">
        <f t="shared" si="16"/>
        <v> </v>
      </c>
      <c r="W1592" s="83"/>
      <c r="X1592" s="83"/>
      <c r="Y1592" s="83"/>
      <c r="Z1592" s="83"/>
      <c r="AA1592" s="83"/>
      <c r="AB1592" s="83"/>
      <c r="AC1592" s="83"/>
      <c r="AD1592" s="83"/>
      <c r="AE1592" s="83"/>
    </row>
    <row r="1593">
      <c r="A1593" s="253">
        <v>15202.0</v>
      </c>
      <c r="B1593" s="239" t="s">
        <v>7566</v>
      </c>
      <c r="C1593" s="230" t="b">
        <v>1</v>
      </c>
      <c r="D1593" s="235">
        <v>44627.0</v>
      </c>
      <c r="E1593" s="236" t="str">
        <f t="shared" si="1"/>
        <v>#VALUE!</v>
      </c>
      <c r="F1593" s="236" t="str">
        <f t="shared" si="2"/>
        <v>OPI RX</v>
      </c>
      <c r="G1593" s="236" t="str">
        <f t="shared" si="3"/>
        <v>#VALUE!</v>
      </c>
      <c r="H1593" s="236" t="str">
        <f t="shared" si="4"/>
        <v>#VALUE!</v>
      </c>
      <c r="I1593" s="236" t="str">
        <f t="shared" si="5"/>
        <v>#VALUE!</v>
      </c>
      <c r="J1593" s="236" t="str">
        <f t="shared" si="6"/>
        <v>#VALUE!</v>
      </c>
      <c r="K1593" s="236" t="str">
        <f t="shared" si="7"/>
        <v>#VALUE!</v>
      </c>
      <c r="L1593" s="236" t="str">
        <f t="shared" si="8"/>
        <v>#VALUE!</v>
      </c>
      <c r="M1593" s="236" t="str">
        <f t="shared" si="9"/>
        <v>#VALUE!</v>
      </c>
      <c r="N1593" s="236" t="str">
        <f t="shared" si="10"/>
        <v>#VALUE!</v>
      </c>
      <c r="O1593" s="236" t="str">
        <f t="shared" si="11"/>
        <v>#VALUE!</v>
      </c>
      <c r="P1593" s="237" t="str">
        <f t="shared" si="12"/>
        <v>OPIOIDS</v>
      </c>
      <c r="Q1593" s="237" t="b">
        <v>1</v>
      </c>
      <c r="R1593" s="237" t="str">
        <f t="shared" si="37"/>
        <v>HIGH</v>
      </c>
      <c r="S1593" s="238">
        <v>44383.0</v>
      </c>
      <c r="T1593" s="243">
        <f t="shared" si="46"/>
        <v>44627</v>
      </c>
      <c r="U1593" s="237" t="str">
        <f t="shared" si="45"/>
        <v> </v>
      </c>
      <c r="V1593" s="237" t="str">
        <f t="shared" si="16"/>
        <v> </v>
      </c>
      <c r="W1593" s="83"/>
      <c r="X1593" s="83"/>
      <c r="Y1593" s="83"/>
      <c r="Z1593" s="83"/>
      <c r="AA1593" s="83"/>
      <c r="AB1593" s="83"/>
      <c r="AC1593" s="83"/>
      <c r="AD1593" s="83"/>
      <c r="AE1593" s="83"/>
    </row>
    <row r="1594">
      <c r="A1594" s="233">
        <v>15205.0</v>
      </c>
      <c r="B1594" s="239" t="s">
        <v>7552</v>
      </c>
      <c r="C1594" s="231" t="b">
        <v>1</v>
      </c>
      <c r="D1594" s="243">
        <v>44405.0</v>
      </c>
      <c r="E1594" s="236" t="str">
        <f t="shared" si="1"/>
        <v>#VALUE!</v>
      </c>
      <c r="F1594" s="236" t="str">
        <f t="shared" si="2"/>
        <v>#VALUE!</v>
      </c>
      <c r="G1594" s="236" t="str">
        <f t="shared" si="3"/>
        <v>#VALUE!</v>
      </c>
      <c r="H1594" s="236" t="str">
        <f t="shared" si="4"/>
        <v>#VALUE!</v>
      </c>
      <c r="I1594" s="236" t="str">
        <f t="shared" si="5"/>
        <v>#VALUE!</v>
      </c>
      <c r="J1594" s="236" t="str">
        <f t="shared" si="6"/>
        <v>#VALUE!</v>
      </c>
      <c r="K1594" s="236" t="str">
        <f t="shared" si="7"/>
        <v>#VALUE!</v>
      </c>
      <c r="L1594" s="236" t="str">
        <f t="shared" si="8"/>
        <v>#VALUE!</v>
      </c>
      <c r="M1594" s="236" t="str">
        <f t="shared" si="9"/>
        <v>#VALUE!</v>
      </c>
      <c r="N1594" s="236" t="str">
        <f t="shared" si="10"/>
        <v>#VALUE!</v>
      </c>
      <c r="O1594" s="236" t="str">
        <f t="shared" si="11"/>
        <v>#VALUE!</v>
      </c>
      <c r="P1594" s="237" t="str">
        <f t="shared" si="12"/>
        <v>NO RX</v>
      </c>
      <c r="Q1594" s="237" t="b">
        <v>0</v>
      </c>
      <c r="R1594" s="237" t="str">
        <f t="shared" si="37"/>
        <v>LOW</v>
      </c>
      <c r="S1594" s="238"/>
      <c r="T1594" s="243">
        <f t="shared" si="46"/>
        <v>44405</v>
      </c>
      <c r="U1594" s="237" t="str">
        <f t="shared" si="45"/>
        <v>DUE COMM</v>
      </c>
      <c r="V1594" s="237" t="str">
        <f t="shared" si="16"/>
        <v> </v>
      </c>
      <c r="W1594" s="83"/>
      <c r="X1594" s="83"/>
      <c r="Y1594" s="83"/>
      <c r="Z1594" s="83"/>
      <c r="AA1594" s="83"/>
      <c r="AB1594" s="83"/>
      <c r="AC1594" s="83"/>
      <c r="AD1594" s="83"/>
      <c r="AE1594" s="83"/>
    </row>
    <row r="1595">
      <c r="A1595" s="253">
        <v>15207.0</v>
      </c>
      <c r="B1595" s="237" t="s">
        <v>7851</v>
      </c>
      <c r="C1595" s="230" t="b">
        <v>1</v>
      </c>
      <c r="D1595" s="243">
        <v>44439.0</v>
      </c>
      <c r="E1595" s="236" t="str">
        <f t="shared" si="1"/>
        <v>#VALUE!</v>
      </c>
      <c r="F1595" s="236" t="str">
        <f t="shared" si="2"/>
        <v>#VALUE!</v>
      </c>
      <c r="G1595" s="236" t="str">
        <f t="shared" si="3"/>
        <v>#VALUE!</v>
      </c>
      <c r="H1595" s="236" t="str">
        <f t="shared" si="4"/>
        <v>#VALUE!</v>
      </c>
      <c r="I1595" s="236" t="str">
        <f t="shared" si="5"/>
        <v>#VALUE!</v>
      </c>
      <c r="J1595" s="236" t="str">
        <f t="shared" si="6"/>
        <v>#VALUE!</v>
      </c>
      <c r="K1595" s="236" t="str">
        <f t="shared" si="7"/>
        <v>#VALUE!</v>
      </c>
      <c r="L1595" s="236" t="str">
        <f t="shared" si="8"/>
        <v>#VALUE!</v>
      </c>
      <c r="M1595" s="236" t="str">
        <f t="shared" si="9"/>
        <v>OPI RX</v>
      </c>
      <c r="N1595" s="236" t="str">
        <f t="shared" si="10"/>
        <v>#VALUE!</v>
      </c>
      <c r="O1595" s="236" t="str">
        <f t="shared" si="11"/>
        <v>#VALUE!</v>
      </c>
      <c r="P1595" s="237" t="str">
        <f t="shared" si="12"/>
        <v>OPIOIDS</v>
      </c>
      <c r="Q1595" s="237" t="b">
        <v>0</v>
      </c>
      <c r="R1595" s="237" t="str">
        <f t="shared" si="37"/>
        <v>LOW</v>
      </c>
      <c r="S1595" s="238"/>
      <c r="T1595" s="243">
        <f t="shared" si="46"/>
        <v>44439</v>
      </c>
      <c r="U1595" s="237" t="str">
        <f t="shared" si="45"/>
        <v>DUE COMM</v>
      </c>
      <c r="V1595" s="237" t="str">
        <f t="shared" si="16"/>
        <v> </v>
      </c>
      <c r="W1595" s="83"/>
      <c r="X1595" s="83"/>
      <c r="Y1595" s="83"/>
      <c r="Z1595" s="83"/>
      <c r="AA1595" s="83"/>
      <c r="AB1595" s="83"/>
      <c r="AC1595" s="83"/>
      <c r="AD1595" s="83"/>
      <c r="AE1595" s="83"/>
    </row>
    <row r="1596">
      <c r="A1596" s="253">
        <v>15210.0</v>
      </c>
      <c r="B1596" s="239" t="s">
        <v>7552</v>
      </c>
      <c r="C1596" s="230" t="b">
        <v>0</v>
      </c>
      <c r="D1596" s="235" t="s">
        <v>7552</v>
      </c>
      <c r="E1596" s="236" t="str">
        <f t="shared" si="1"/>
        <v>#VALUE!</v>
      </c>
      <c r="F1596" s="236" t="str">
        <f t="shared" si="2"/>
        <v>#VALUE!</v>
      </c>
      <c r="G1596" s="236" t="str">
        <f t="shared" si="3"/>
        <v>#VALUE!</v>
      </c>
      <c r="H1596" s="236" t="str">
        <f t="shared" si="4"/>
        <v>#VALUE!</v>
      </c>
      <c r="I1596" s="236" t="str">
        <f t="shared" si="5"/>
        <v>#VALUE!</v>
      </c>
      <c r="J1596" s="236" t="str">
        <f t="shared" si="6"/>
        <v>#VALUE!</v>
      </c>
      <c r="K1596" s="236" t="str">
        <f t="shared" si="7"/>
        <v>#VALUE!</v>
      </c>
      <c r="L1596" s="236" t="str">
        <f t="shared" si="8"/>
        <v>#VALUE!</v>
      </c>
      <c r="M1596" s="236" t="str">
        <f t="shared" si="9"/>
        <v>#VALUE!</v>
      </c>
      <c r="N1596" s="236" t="str">
        <f t="shared" si="10"/>
        <v>#VALUE!</v>
      </c>
      <c r="O1596" s="236" t="str">
        <f t="shared" si="11"/>
        <v>#VALUE!</v>
      </c>
      <c r="P1596" s="237" t="str">
        <f t="shared" si="12"/>
        <v>NO RX</v>
      </c>
      <c r="Q1596" s="234" t="b">
        <v>0</v>
      </c>
      <c r="R1596" s="237" t="str">
        <f t="shared" si="37"/>
        <v>LOW</v>
      </c>
      <c r="S1596" s="238"/>
      <c r="T1596" s="238" t="str">
        <f t="shared" si="46"/>
        <v>  -  </v>
      </c>
      <c r="U1596" s="237" t="str">
        <f t="shared" si="45"/>
        <v>DUE COMM</v>
      </c>
      <c r="V1596" s="237" t="str">
        <f t="shared" si="16"/>
        <v> </v>
      </c>
      <c r="W1596" s="83"/>
      <c r="X1596" s="83"/>
      <c r="Y1596" s="83"/>
      <c r="Z1596" s="83"/>
      <c r="AA1596" s="83"/>
      <c r="AB1596" s="83"/>
      <c r="AC1596" s="83"/>
      <c r="AD1596" s="83"/>
      <c r="AE1596" s="83"/>
    </row>
    <row r="1597">
      <c r="A1597" s="233">
        <v>15211.0</v>
      </c>
      <c r="B1597" s="234" t="s">
        <v>7616</v>
      </c>
      <c r="C1597" s="231" t="b">
        <v>1</v>
      </c>
      <c r="D1597" s="243">
        <v>44384.0</v>
      </c>
      <c r="E1597" s="236" t="str">
        <f t="shared" si="1"/>
        <v>#VALUE!</v>
      </c>
      <c r="F1597" s="236" t="str">
        <f t="shared" si="2"/>
        <v>#VALUE!</v>
      </c>
      <c r="G1597" s="236" t="str">
        <f t="shared" si="3"/>
        <v>#VALUE!</v>
      </c>
      <c r="H1597" s="236" t="str">
        <f t="shared" si="4"/>
        <v>#VALUE!</v>
      </c>
      <c r="I1597" s="236" t="str">
        <f t="shared" si="5"/>
        <v>#VALUE!</v>
      </c>
      <c r="J1597" s="236" t="str">
        <f t="shared" si="6"/>
        <v>#VALUE!</v>
      </c>
      <c r="K1597" s="236" t="str">
        <f t="shared" si="7"/>
        <v>#VALUE!</v>
      </c>
      <c r="L1597" s="236" t="str">
        <f t="shared" si="8"/>
        <v>#VALUE!</v>
      </c>
      <c r="M1597" s="236" t="str">
        <f t="shared" si="9"/>
        <v>OPI RX</v>
      </c>
      <c r="N1597" s="236" t="str">
        <f t="shared" si="10"/>
        <v>#VALUE!</v>
      </c>
      <c r="O1597" s="236" t="str">
        <f t="shared" si="11"/>
        <v>#VALUE!</v>
      </c>
      <c r="P1597" s="237" t="str">
        <f t="shared" si="12"/>
        <v>OPIOIDS</v>
      </c>
      <c r="Q1597" s="237" t="b">
        <v>0</v>
      </c>
      <c r="R1597" s="237" t="str">
        <f t="shared" si="37"/>
        <v>LOW</v>
      </c>
      <c r="S1597" s="238"/>
      <c r="T1597" s="243">
        <f t="shared" si="46"/>
        <v>44384</v>
      </c>
      <c r="U1597" s="237" t="str">
        <f t="shared" si="45"/>
        <v>DUE COMM</v>
      </c>
      <c r="V1597" s="237" t="str">
        <f t="shared" si="16"/>
        <v> </v>
      </c>
      <c r="W1597" s="83"/>
      <c r="X1597" s="83"/>
      <c r="Y1597" s="83"/>
      <c r="Z1597" s="83"/>
      <c r="AA1597" s="83"/>
      <c r="AB1597" s="83"/>
      <c r="AC1597" s="83"/>
      <c r="AD1597" s="83"/>
      <c r="AE1597" s="83"/>
    </row>
    <row r="1598">
      <c r="A1598" s="233">
        <v>15213.0</v>
      </c>
      <c r="B1598" s="239" t="s">
        <v>7552</v>
      </c>
      <c r="C1598" s="230" t="b">
        <v>0</v>
      </c>
      <c r="D1598" s="235" t="s">
        <v>7552</v>
      </c>
      <c r="E1598" s="236" t="str">
        <f t="shared" si="1"/>
        <v>#VALUE!</v>
      </c>
      <c r="F1598" s="236" t="str">
        <f t="shared" si="2"/>
        <v>#VALUE!</v>
      </c>
      <c r="G1598" s="236" t="str">
        <f t="shared" si="3"/>
        <v>#VALUE!</v>
      </c>
      <c r="H1598" s="236" t="str">
        <f t="shared" si="4"/>
        <v>#VALUE!</v>
      </c>
      <c r="I1598" s="236" t="str">
        <f t="shared" si="5"/>
        <v>#VALUE!</v>
      </c>
      <c r="J1598" s="236" t="str">
        <f t="shared" si="6"/>
        <v>#VALUE!</v>
      </c>
      <c r="K1598" s="236" t="str">
        <f t="shared" si="7"/>
        <v>#VALUE!</v>
      </c>
      <c r="L1598" s="236" t="str">
        <f t="shared" si="8"/>
        <v>#VALUE!</v>
      </c>
      <c r="M1598" s="236" t="str">
        <f t="shared" si="9"/>
        <v>#VALUE!</v>
      </c>
      <c r="N1598" s="236" t="str">
        <f t="shared" si="10"/>
        <v>#VALUE!</v>
      </c>
      <c r="O1598" s="236" t="str">
        <f t="shared" si="11"/>
        <v>#VALUE!</v>
      </c>
      <c r="P1598" s="237" t="str">
        <f t="shared" si="12"/>
        <v>NO RX</v>
      </c>
      <c r="Q1598" s="237" t="b">
        <v>0</v>
      </c>
      <c r="R1598" s="237" t="str">
        <f t="shared" si="37"/>
        <v>LOW</v>
      </c>
      <c r="S1598" s="238"/>
      <c r="T1598" s="238" t="str">
        <f t="shared" si="46"/>
        <v>  -  </v>
      </c>
      <c r="U1598" s="237" t="str">
        <f t="shared" si="45"/>
        <v>DUE COMM</v>
      </c>
      <c r="V1598" s="237" t="str">
        <f t="shared" si="16"/>
        <v> </v>
      </c>
      <c r="W1598" s="83"/>
      <c r="X1598" s="83"/>
      <c r="Y1598" s="83"/>
      <c r="Z1598" s="83"/>
      <c r="AA1598" s="83"/>
      <c r="AB1598" s="83"/>
      <c r="AC1598" s="83"/>
      <c r="AD1598" s="83"/>
      <c r="AE1598" s="83"/>
    </row>
    <row r="1599">
      <c r="A1599" s="253">
        <v>15215.0</v>
      </c>
      <c r="B1599" s="234" t="s">
        <v>7616</v>
      </c>
      <c r="C1599" s="230" t="b">
        <v>0</v>
      </c>
      <c r="D1599" s="235" t="s">
        <v>7552</v>
      </c>
      <c r="E1599" s="236" t="str">
        <f t="shared" si="1"/>
        <v>#VALUE!</v>
      </c>
      <c r="F1599" s="236" t="str">
        <f t="shared" si="2"/>
        <v>#VALUE!</v>
      </c>
      <c r="G1599" s="236" t="str">
        <f t="shared" si="3"/>
        <v>#VALUE!</v>
      </c>
      <c r="H1599" s="236" t="str">
        <f t="shared" si="4"/>
        <v>#VALUE!</v>
      </c>
      <c r="I1599" s="236" t="str">
        <f t="shared" si="5"/>
        <v>#VALUE!</v>
      </c>
      <c r="J1599" s="236" t="str">
        <f t="shared" si="6"/>
        <v>#VALUE!</v>
      </c>
      <c r="K1599" s="236" t="str">
        <f t="shared" si="7"/>
        <v>#VALUE!</v>
      </c>
      <c r="L1599" s="236" t="str">
        <f t="shared" si="8"/>
        <v>#VALUE!</v>
      </c>
      <c r="M1599" s="236" t="str">
        <f t="shared" si="9"/>
        <v>OPI RX</v>
      </c>
      <c r="N1599" s="236" t="str">
        <f t="shared" si="10"/>
        <v>#VALUE!</v>
      </c>
      <c r="O1599" s="236" t="str">
        <f t="shared" si="11"/>
        <v>#VALUE!</v>
      </c>
      <c r="P1599" s="237" t="str">
        <f t="shared" si="12"/>
        <v>OPIOIDS</v>
      </c>
      <c r="Q1599" s="237" t="b">
        <v>0</v>
      </c>
      <c r="R1599" s="237" t="str">
        <f t="shared" si="37"/>
        <v>LOW</v>
      </c>
      <c r="S1599" s="238"/>
      <c r="T1599" s="238" t="str">
        <f t="shared" si="46"/>
        <v>  -  </v>
      </c>
      <c r="U1599" s="237" t="str">
        <f t="shared" si="45"/>
        <v>DUE COMM</v>
      </c>
      <c r="V1599" s="237" t="str">
        <f t="shared" si="16"/>
        <v> </v>
      </c>
      <c r="W1599" s="83"/>
      <c r="X1599" s="83"/>
      <c r="Y1599" s="83"/>
      <c r="Z1599" s="83"/>
      <c r="AA1599" s="83"/>
      <c r="AB1599" s="83"/>
      <c r="AC1599" s="83"/>
      <c r="AD1599" s="83"/>
      <c r="AE1599" s="83"/>
    </row>
    <row r="1600">
      <c r="A1600" s="253">
        <v>15216.0</v>
      </c>
      <c r="B1600" s="237" t="s">
        <v>7675</v>
      </c>
      <c r="C1600" s="230" t="b">
        <v>1</v>
      </c>
      <c r="D1600" s="243">
        <v>44565.0</v>
      </c>
      <c r="E1600" s="236" t="str">
        <f t="shared" si="1"/>
        <v>OPI RX</v>
      </c>
      <c r="F1600" s="236" t="str">
        <f t="shared" si="2"/>
        <v>#VALUE!</v>
      </c>
      <c r="G1600" s="236" t="str">
        <f t="shared" si="3"/>
        <v>#VALUE!</v>
      </c>
      <c r="H1600" s="236" t="str">
        <f t="shared" si="4"/>
        <v>#VALUE!</v>
      </c>
      <c r="I1600" s="236" t="str">
        <f t="shared" si="5"/>
        <v>#VALUE!</v>
      </c>
      <c r="J1600" s="236" t="str">
        <f t="shared" si="6"/>
        <v>#VALUE!</v>
      </c>
      <c r="K1600" s="236" t="str">
        <f t="shared" si="7"/>
        <v>#VALUE!</v>
      </c>
      <c r="L1600" s="236" t="str">
        <f t="shared" si="8"/>
        <v>#VALUE!</v>
      </c>
      <c r="M1600" s="236" t="str">
        <f t="shared" si="9"/>
        <v>OPI RX</v>
      </c>
      <c r="N1600" s="236" t="str">
        <f t="shared" si="10"/>
        <v>#VALUE!</v>
      </c>
      <c r="O1600" s="236" t="str">
        <f t="shared" si="11"/>
        <v>#VALUE!</v>
      </c>
      <c r="P1600" s="237" t="str">
        <f t="shared" si="12"/>
        <v>OPIOIDS</v>
      </c>
      <c r="Q1600" s="237" t="b">
        <v>0</v>
      </c>
      <c r="R1600" s="237" t="str">
        <f t="shared" si="37"/>
        <v>LOW</v>
      </c>
      <c r="S1600" s="249">
        <v>44355.0</v>
      </c>
      <c r="T1600" s="243">
        <f t="shared" si="46"/>
        <v>44565</v>
      </c>
      <c r="U1600" s="237" t="str">
        <f t="shared" si="45"/>
        <v> </v>
      </c>
      <c r="V1600" s="237" t="str">
        <f t="shared" si="16"/>
        <v> </v>
      </c>
      <c r="W1600" s="83"/>
      <c r="X1600" s="83"/>
      <c r="Y1600" s="83"/>
      <c r="Z1600" s="83"/>
      <c r="AA1600" s="83"/>
      <c r="AB1600" s="83"/>
      <c r="AC1600" s="83"/>
      <c r="AD1600" s="83"/>
      <c r="AE1600" s="83"/>
    </row>
    <row r="1601">
      <c r="A1601" s="253">
        <v>15218.0</v>
      </c>
      <c r="B1601" s="239" t="s">
        <v>7552</v>
      </c>
      <c r="C1601" s="230" t="b">
        <v>0</v>
      </c>
      <c r="D1601" s="235" t="s">
        <v>7552</v>
      </c>
      <c r="E1601" s="236" t="str">
        <f t="shared" si="1"/>
        <v>#VALUE!</v>
      </c>
      <c r="F1601" s="236" t="str">
        <f t="shared" si="2"/>
        <v>#VALUE!</v>
      </c>
      <c r="G1601" s="236" t="str">
        <f t="shared" si="3"/>
        <v>#VALUE!</v>
      </c>
      <c r="H1601" s="236" t="str">
        <f t="shared" si="4"/>
        <v>#VALUE!</v>
      </c>
      <c r="I1601" s="236" t="str">
        <f t="shared" si="5"/>
        <v>#VALUE!</v>
      </c>
      <c r="J1601" s="236" t="str">
        <f t="shared" si="6"/>
        <v>#VALUE!</v>
      </c>
      <c r="K1601" s="236" t="str">
        <f t="shared" si="7"/>
        <v>#VALUE!</v>
      </c>
      <c r="L1601" s="236" t="str">
        <f t="shared" si="8"/>
        <v>#VALUE!</v>
      </c>
      <c r="M1601" s="236" t="str">
        <f t="shared" si="9"/>
        <v>#VALUE!</v>
      </c>
      <c r="N1601" s="236" t="str">
        <f t="shared" si="10"/>
        <v>#VALUE!</v>
      </c>
      <c r="O1601" s="236" t="str">
        <f t="shared" si="11"/>
        <v>#VALUE!</v>
      </c>
      <c r="P1601" s="237" t="str">
        <f t="shared" si="12"/>
        <v>NO RX</v>
      </c>
      <c r="Q1601" s="234" t="b">
        <v>0</v>
      </c>
      <c r="R1601" s="237" t="str">
        <f t="shared" si="37"/>
        <v>LOW</v>
      </c>
      <c r="S1601" s="238"/>
      <c r="T1601" s="238" t="str">
        <f t="shared" si="46"/>
        <v>  -  </v>
      </c>
      <c r="U1601" s="237" t="str">
        <f t="shared" si="45"/>
        <v>DUE COMM</v>
      </c>
      <c r="V1601" s="237" t="str">
        <f t="shared" si="16"/>
        <v> </v>
      </c>
      <c r="W1601" s="83"/>
      <c r="X1601" s="83"/>
      <c r="Y1601" s="83"/>
      <c r="Z1601" s="83"/>
      <c r="AA1601" s="83"/>
      <c r="AB1601" s="83"/>
      <c r="AC1601" s="83"/>
      <c r="AD1601" s="83"/>
      <c r="AE1601" s="83"/>
    </row>
    <row r="1602">
      <c r="A1602" s="253">
        <v>15219.0</v>
      </c>
      <c r="B1602" s="237" t="s">
        <v>7594</v>
      </c>
      <c r="C1602" s="230" t="b">
        <v>1</v>
      </c>
      <c r="D1602" s="243">
        <v>44531.0</v>
      </c>
      <c r="E1602" s="236" t="str">
        <f t="shared" si="1"/>
        <v>OPI RX</v>
      </c>
      <c r="F1602" s="236" t="str">
        <f t="shared" si="2"/>
        <v>#VALUE!</v>
      </c>
      <c r="G1602" s="236" t="str">
        <f t="shared" si="3"/>
        <v>#VALUE!</v>
      </c>
      <c r="H1602" s="236" t="str">
        <f t="shared" si="4"/>
        <v>#VALUE!</v>
      </c>
      <c r="I1602" s="236" t="str">
        <f t="shared" si="5"/>
        <v>#VALUE!</v>
      </c>
      <c r="J1602" s="236" t="str">
        <f t="shared" si="6"/>
        <v>#VALUE!</v>
      </c>
      <c r="K1602" s="236" t="str">
        <f t="shared" si="7"/>
        <v>#VALUE!</v>
      </c>
      <c r="L1602" s="236" t="str">
        <f t="shared" si="8"/>
        <v>#VALUE!</v>
      </c>
      <c r="M1602" s="236" t="str">
        <f t="shared" si="9"/>
        <v>#VALUE!</v>
      </c>
      <c r="N1602" s="236" t="str">
        <f t="shared" si="10"/>
        <v>#VALUE!</v>
      </c>
      <c r="O1602" s="236" t="str">
        <f t="shared" si="11"/>
        <v>#VALUE!</v>
      </c>
      <c r="P1602" s="237" t="str">
        <f t="shared" si="12"/>
        <v>OPIOIDS</v>
      </c>
      <c r="Q1602" s="237" t="b">
        <v>0</v>
      </c>
      <c r="R1602" s="237" t="str">
        <f t="shared" si="37"/>
        <v>LOW</v>
      </c>
      <c r="S1602" s="238">
        <v>44354.0</v>
      </c>
      <c r="T1602" s="243">
        <f t="shared" si="46"/>
        <v>44531</v>
      </c>
      <c r="U1602" s="237" t="str">
        <f t="shared" si="45"/>
        <v> </v>
      </c>
      <c r="V1602" s="237" t="str">
        <f t="shared" si="16"/>
        <v> </v>
      </c>
      <c r="W1602" s="83"/>
      <c r="X1602" s="83"/>
      <c r="Y1602" s="83"/>
      <c r="Z1602" s="83"/>
      <c r="AA1602" s="83"/>
      <c r="AB1602" s="83"/>
      <c r="AC1602" s="83"/>
      <c r="AD1602" s="83"/>
      <c r="AE1602" s="83"/>
    </row>
    <row r="1603">
      <c r="A1603" s="253">
        <v>15221.0</v>
      </c>
      <c r="B1603" s="239" t="s">
        <v>7552</v>
      </c>
      <c r="C1603" s="257" t="b">
        <v>0</v>
      </c>
      <c r="D1603" s="235" t="s">
        <v>7552</v>
      </c>
      <c r="E1603" s="236" t="str">
        <f t="shared" si="1"/>
        <v>#VALUE!</v>
      </c>
      <c r="F1603" s="236" t="str">
        <f t="shared" si="2"/>
        <v>#VALUE!</v>
      </c>
      <c r="G1603" s="236" t="str">
        <f t="shared" si="3"/>
        <v>#VALUE!</v>
      </c>
      <c r="H1603" s="236" t="str">
        <f t="shared" si="4"/>
        <v>#VALUE!</v>
      </c>
      <c r="I1603" s="236" t="str">
        <f t="shared" si="5"/>
        <v>#VALUE!</v>
      </c>
      <c r="J1603" s="236" t="str">
        <f t="shared" si="6"/>
        <v>#VALUE!</v>
      </c>
      <c r="K1603" s="236" t="str">
        <f t="shared" si="7"/>
        <v>#VALUE!</v>
      </c>
      <c r="L1603" s="236" t="str">
        <f t="shared" si="8"/>
        <v>#VALUE!</v>
      </c>
      <c r="M1603" s="236" t="str">
        <f t="shared" si="9"/>
        <v>#VALUE!</v>
      </c>
      <c r="N1603" s="236" t="str">
        <f t="shared" si="10"/>
        <v>#VALUE!</v>
      </c>
      <c r="O1603" s="236" t="str">
        <f t="shared" si="11"/>
        <v>#VALUE!</v>
      </c>
      <c r="P1603" s="237" t="str">
        <f t="shared" si="12"/>
        <v>NO RX</v>
      </c>
      <c r="Q1603" s="237" t="b">
        <v>0</v>
      </c>
      <c r="R1603" s="237" t="str">
        <f t="shared" si="37"/>
        <v>LOW</v>
      </c>
      <c r="S1603" s="238"/>
      <c r="T1603" s="238" t="str">
        <f t="shared" si="46"/>
        <v>  -  </v>
      </c>
      <c r="U1603" s="237" t="str">
        <f t="shared" si="45"/>
        <v>DUE COMM</v>
      </c>
      <c r="V1603" s="237" t="str">
        <f t="shared" si="16"/>
        <v> </v>
      </c>
      <c r="W1603" s="83"/>
      <c r="X1603" s="83"/>
      <c r="Y1603" s="83"/>
      <c r="Z1603" s="83"/>
      <c r="AA1603" s="83"/>
      <c r="AB1603" s="83"/>
      <c r="AC1603" s="83"/>
      <c r="AD1603" s="83"/>
      <c r="AE1603" s="83"/>
    </row>
    <row r="1604">
      <c r="A1604" s="253">
        <v>15223.0</v>
      </c>
      <c r="B1604" s="237" t="s">
        <v>7606</v>
      </c>
      <c r="C1604" s="257" t="b">
        <v>1</v>
      </c>
      <c r="D1604" s="243">
        <v>44565.0</v>
      </c>
      <c r="E1604" s="236" t="str">
        <f t="shared" si="1"/>
        <v>#VALUE!</v>
      </c>
      <c r="F1604" s="236" t="str">
        <f t="shared" si="2"/>
        <v>#VALUE!</v>
      </c>
      <c r="G1604" s="236" t="str">
        <f t="shared" si="3"/>
        <v>#VALUE!</v>
      </c>
      <c r="H1604" s="236" t="str">
        <f t="shared" si="4"/>
        <v>#VALUE!</v>
      </c>
      <c r="I1604" s="236" t="str">
        <f t="shared" si="5"/>
        <v>#VALUE!</v>
      </c>
      <c r="J1604" s="236" t="str">
        <f t="shared" si="6"/>
        <v>#VALUE!</v>
      </c>
      <c r="K1604" s="236" t="str">
        <f t="shared" si="7"/>
        <v>#VALUE!</v>
      </c>
      <c r="L1604" s="236" t="str">
        <f t="shared" si="8"/>
        <v>#VALUE!</v>
      </c>
      <c r="M1604" s="236" t="str">
        <f t="shared" si="9"/>
        <v>OPI RX</v>
      </c>
      <c r="N1604" s="236" t="str">
        <f t="shared" si="10"/>
        <v>#VALUE!</v>
      </c>
      <c r="O1604" s="236" t="str">
        <f t="shared" si="11"/>
        <v>#VALUE!</v>
      </c>
      <c r="P1604" s="237" t="str">
        <f t="shared" si="12"/>
        <v>OPIOIDS</v>
      </c>
      <c r="Q1604" s="237" t="b">
        <v>0</v>
      </c>
      <c r="R1604" s="237" t="str">
        <f t="shared" si="37"/>
        <v>LOW</v>
      </c>
      <c r="S1604" s="249">
        <v>44322.0</v>
      </c>
      <c r="T1604" s="243">
        <f t="shared" si="46"/>
        <v>44565</v>
      </c>
      <c r="U1604" s="237" t="str">
        <f t="shared" si="45"/>
        <v> </v>
      </c>
      <c r="V1604" s="237" t="str">
        <f t="shared" si="16"/>
        <v> </v>
      </c>
      <c r="W1604" s="83"/>
      <c r="X1604" s="83"/>
      <c r="Y1604" s="83"/>
      <c r="Z1604" s="83"/>
      <c r="AA1604" s="83"/>
      <c r="AB1604" s="83"/>
      <c r="AC1604" s="83"/>
      <c r="AD1604" s="83"/>
      <c r="AE1604" s="83"/>
    </row>
    <row r="1605">
      <c r="A1605" s="233">
        <v>15227.0</v>
      </c>
      <c r="B1605" s="234" t="s">
        <v>7576</v>
      </c>
      <c r="C1605" s="257" t="b">
        <v>1</v>
      </c>
      <c r="D1605" s="243">
        <v>44405.0</v>
      </c>
      <c r="E1605" s="236" t="str">
        <f t="shared" si="1"/>
        <v>#VALUE!</v>
      </c>
      <c r="F1605" s="236" t="str">
        <f t="shared" si="2"/>
        <v>#VALUE!</v>
      </c>
      <c r="G1605" s="236" t="str">
        <f t="shared" si="3"/>
        <v>#VALUE!</v>
      </c>
      <c r="H1605" s="236" t="str">
        <f t="shared" si="4"/>
        <v>#VALUE!</v>
      </c>
      <c r="I1605" s="236" t="str">
        <f t="shared" si="5"/>
        <v>#VALUE!</v>
      </c>
      <c r="J1605" s="236" t="str">
        <f t="shared" si="6"/>
        <v>#VALUE!</v>
      </c>
      <c r="K1605" s="236" t="str">
        <f t="shared" si="7"/>
        <v>#VALUE!</v>
      </c>
      <c r="L1605" s="236" t="str">
        <f t="shared" si="8"/>
        <v>#VALUE!</v>
      </c>
      <c r="M1605" s="236" t="str">
        <f t="shared" si="9"/>
        <v>#VALUE!</v>
      </c>
      <c r="N1605" s="236" t="str">
        <f t="shared" si="10"/>
        <v>#VALUE!</v>
      </c>
      <c r="O1605" s="236" t="str">
        <f t="shared" si="11"/>
        <v>#VALUE!</v>
      </c>
      <c r="P1605" s="237" t="str">
        <f t="shared" si="12"/>
        <v>NO RX</v>
      </c>
      <c r="Q1605" s="237" t="b">
        <v>0</v>
      </c>
      <c r="R1605" s="237" t="str">
        <f t="shared" si="37"/>
        <v>LOW</v>
      </c>
      <c r="S1605" s="238"/>
      <c r="T1605" s="243">
        <f t="shared" si="46"/>
        <v>44405</v>
      </c>
      <c r="U1605" s="237" t="str">
        <f t="shared" si="45"/>
        <v>DUE COMM</v>
      </c>
      <c r="V1605" s="237" t="str">
        <f t="shared" si="16"/>
        <v> </v>
      </c>
      <c r="W1605" s="83"/>
      <c r="X1605" s="83"/>
      <c r="Y1605" s="83"/>
      <c r="Z1605" s="83"/>
      <c r="AA1605" s="83"/>
      <c r="AB1605" s="83"/>
      <c r="AC1605" s="83"/>
      <c r="AD1605" s="83"/>
      <c r="AE1605" s="83"/>
    </row>
    <row r="1606">
      <c r="A1606" s="253">
        <v>15228.0</v>
      </c>
      <c r="B1606" s="234" t="s">
        <v>7576</v>
      </c>
      <c r="C1606" s="257" t="b">
        <v>0</v>
      </c>
      <c r="D1606" s="235" t="s">
        <v>7552</v>
      </c>
      <c r="E1606" s="236" t="str">
        <f t="shared" si="1"/>
        <v>#VALUE!</v>
      </c>
      <c r="F1606" s="236" t="str">
        <f t="shared" si="2"/>
        <v>#VALUE!</v>
      </c>
      <c r="G1606" s="236" t="str">
        <f t="shared" si="3"/>
        <v>#VALUE!</v>
      </c>
      <c r="H1606" s="236" t="str">
        <f t="shared" si="4"/>
        <v>#VALUE!</v>
      </c>
      <c r="I1606" s="236" t="str">
        <f t="shared" si="5"/>
        <v>#VALUE!</v>
      </c>
      <c r="J1606" s="236" t="str">
        <f t="shared" si="6"/>
        <v>#VALUE!</v>
      </c>
      <c r="K1606" s="236" t="str">
        <f t="shared" si="7"/>
        <v>#VALUE!</v>
      </c>
      <c r="L1606" s="236" t="str">
        <f t="shared" si="8"/>
        <v>#VALUE!</v>
      </c>
      <c r="M1606" s="236" t="str">
        <f t="shared" si="9"/>
        <v>#VALUE!</v>
      </c>
      <c r="N1606" s="236" t="str">
        <f t="shared" si="10"/>
        <v>#VALUE!</v>
      </c>
      <c r="O1606" s="236" t="str">
        <f t="shared" si="11"/>
        <v>#VALUE!</v>
      </c>
      <c r="P1606" s="237" t="str">
        <f t="shared" si="12"/>
        <v>NO RX</v>
      </c>
      <c r="Q1606" s="237" t="b">
        <v>0</v>
      </c>
      <c r="R1606" s="237" t="str">
        <f t="shared" si="37"/>
        <v>LOW</v>
      </c>
      <c r="S1606" s="238"/>
      <c r="T1606" s="238" t="str">
        <f t="shared" si="46"/>
        <v>  -  </v>
      </c>
      <c r="U1606" s="237" t="str">
        <f t="shared" si="45"/>
        <v>DUE COMM</v>
      </c>
      <c r="V1606" s="237" t="str">
        <f t="shared" si="16"/>
        <v> </v>
      </c>
      <c r="W1606" s="83"/>
      <c r="X1606" s="83"/>
      <c r="Y1606" s="83"/>
      <c r="Z1606" s="83"/>
      <c r="AA1606" s="83"/>
      <c r="AB1606" s="83"/>
      <c r="AC1606" s="83"/>
      <c r="AD1606" s="83"/>
      <c r="AE1606" s="83"/>
    </row>
    <row r="1607">
      <c r="A1607" s="253">
        <v>15233.0</v>
      </c>
      <c r="B1607" s="239" t="s">
        <v>7552</v>
      </c>
      <c r="C1607" s="251" t="b">
        <v>1</v>
      </c>
      <c r="D1607" s="235">
        <v>44577.0</v>
      </c>
      <c r="E1607" s="236" t="str">
        <f t="shared" si="1"/>
        <v>#VALUE!</v>
      </c>
      <c r="F1607" s="236" t="str">
        <f t="shared" si="2"/>
        <v>#VALUE!</v>
      </c>
      <c r="G1607" s="236" t="str">
        <f t="shared" si="3"/>
        <v>#VALUE!</v>
      </c>
      <c r="H1607" s="236" t="str">
        <f t="shared" si="4"/>
        <v>#VALUE!</v>
      </c>
      <c r="I1607" s="236" t="str">
        <f t="shared" si="5"/>
        <v>#VALUE!</v>
      </c>
      <c r="J1607" s="236" t="str">
        <f t="shared" si="6"/>
        <v>#VALUE!</v>
      </c>
      <c r="K1607" s="236" t="str">
        <f t="shared" si="7"/>
        <v>#VALUE!</v>
      </c>
      <c r="L1607" s="236" t="str">
        <f t="shared" si="8"/>
        <v>#VALUE!</v>
      </c>
      <c r="M1607" s="236" t="str">
        <f t="shared" si="9"/>
        <v>#VALUE!</v>
      </c>
      <c r="N1607" s="236" t="str">
        <f t="shared" si="10"/>
        <v>#VALUE!</v>
      </c>
      <c r="O1607" s="236" t="str">
        <f t="shared" si="11"/>
        <v>#VALUE!</v>
      </c>
      <c r="P1607" s="237" t="str">
        <f t="shared" si="12"/>
        <v>NO RX</v>
      </c>
      <c r="Q1607" s="237" t="b">
        <v>0</v>
      </c>
      <c r="R1607" s="237" t="str">
        <f t="shared" si="37"/>
        <v>LOW</v>
      </c>
      <c r="S1607" s="238"/>
      <c r="T1607" s="238">
        <f t="shared" si="46"/>
        <v>44577</v>
      </c>
      <c r="U1607" s="237" t="str">
        <f t="shared" si="45"/>
        <v>DUE COMM</v>
      </c>
      <c r="V1607" s="237" t="str">
        <f t="shared" si="16"/>
        <v> </v>
      </c>
      <c r="W1607" s="83"/>
      <c r="X1607" s="83"/>
      <c r="Y1607" s="83"/>
      <c r="Z1607" s="83"/>
      <c r="AA1607" s="83"/>
      <c r="AB1607" s="83"/>
      <c r="AC1607" s="83"/>
      <c r="AD1607" s="83"/>
      <c r="AE1607" s="83"/>
    </row>
    <row r="1608">
      <c r="A1608" s="233">
        <v>15235.0</v>
      </c>
      <c r="B1608" s="234" t="s">
        <v>7594</v>
      </c>
      <c r="C1608" s="238" t="b">
        <v>1</v>
      </c>
      <c r="D1608" s="243">
        <v>44533.0</v>
      </c>
      <c r="E1608" s="236" t="str">
        <f t="shared" si="1"/>
        <v>OPI RX</v>
      </c>
      <c r="F1608" s="236" t="str">
        <f t="shared" si="2"/>
        <v>#VALUE!</v>
      </c>
      <c r="G1608" s="236" t="str">
        <f t="shared" si="3"/>
        <v>#VALUE!</v>
      </c>
      <c r="H1608" s="236" t="str">
        <f t="shared" si="4"/>
        <v>#VALUE!</v>
      </c>
      <c r="I1608" s="236" t="str">
        <f t="shared" si="5"/>
        <v>#VALUE!</v>
      </c>
      <c r="J1608" s="236" t="str">
        <f t="shared" si="6"/>
        <v>#VALUE!</v>
      </c>
      <c r="K1608" s="236" t="str">
        <f t="shared" si="7"/>
        <v>#VALUE!</v>
      </c>
      <c r="L1608" s="236" t="str">
        <f t="shared" si="8"/>
        <v>#VALUE!</v>
      </c>
      <c r="M1608" s="236" t="str">
        <f t="shared" si="9"/>
        <v>#VALUE!</v>
      </c>
      <c r="N1608" s="236" t="str">
        <f t="shared" si="10"/>
        <v>#VALUE!</v>
      </c>
      <c r="O1608" s="236" t="str">
        <f t="shared" si="11"/>
        <v>#VALUE!</v>
      </c>
      <c r="P1608" s="237" t="str">
        <f t="shared" si="12"/>
        <v>OPIOIDS</v>
      </c>
      <c r="Q1608" s="237" t="b">
        <v>0</v>
      </c>
      <c r="R1608" s="237" t="str">
        <f t="shared" si="37"/>
        <v>LOW</v>
      </c>
      <c r="S1608" s="238">
        <v>44355.0</v>
      </c>
      <c r="T1608" s="243">
        <f t="shared" si="46"/>
        <v>44533</v>
      </c>
      <c r="U1608" s="237" t="str">
        <f t="shared" si="45"/>
        <v> </v>
      </c>
      <c r="V1608" s="237" t="str">
        <f t="shared" si="16"/>
        <v> </v>
      </c>
      <c r="W1608" s="83"/>
      <c r="X1608" s="83"/>
      <c r="Y1608" s="83"/>
      <c r="Z1608" s="83"/>
      <c r="AA1608" s="83"/>
      <c r="AB1608" s="83"/>
      <c r="AC1608" s="83"/>
      <c r="AD1608" s="83"/>
      <c r="AE1608" s="83"/>
    </row>
    <row r="1609">
      <c r="A1609" s="253">
        <v>15240.0</v>
      </c>
      <c r="B1609" s="239" t="s">
        <v>7552</v>
      </c>
      <c r="C1609" s="238" t="b">
        <v>1</v>
      </c>
      <c r="D1609" s="243">
        <v>44489.0</v>
      </c>
      <c r="E1609" s="236" t="str">
        <f t="shared" si="1"/>
        <v>#VALUE!</v>
      </c>
      <c r="F1609" s="236" t="str">
        <f t="shared" si="2"/>
        <v>#VALUE!</v>
      </c>
      <c r="G1609" s="236" t="str">
        <f t="shared" si="3"/>
        <v>#VALUE!</v>
      </c>
      <c r="H1609" s="236" t="str">
        <f t="shared" si="4"/>
        <v>#VALUE!</v>
      </c>
      <c r="I1609" s="236" t="str">
        <f t="shared" si="5"/>
        <v>#VALUE!</v>
      </c>
      <c r="J1609" s="236" t="str">
        <f t="shared" si="6"/>
        <v>#VALUE!</v>
      </c>
      <c r="K1609" s="236" t="str">
        <f t="shared" si="7"/>
        <v>#VALUE!</v>
      </c>
      <c r="L1609" s="236" t="str">
        <f t="shared" si="8"/>
        <v>#VALUE!</v>
      </c>
      <c r="M1609" s="236" t="str">
        <f t="shared" si="9"/>
        <v>#VALUE!</v>
      </c>
      <c r="N1609" s="236" t="str">
        <f t="shared" si="10"/>
        <v>#VALUE!</v>
      </c>
      <c r="O1609" s="236" t="str">
        <f t="shared" si="11"/>
        <v>#VALUE!</v>
      </c>
      <c r="P1609" s="237" t="str">
        <f t="shared" si="12"/>
        <v>NO RX</v>
      </c>
      <c r="Q1609" s="237" t="b">
        <v>0</v>
      </c>
      <c r="R1609" s="237" t="str">
        <f t="shared" si="37"/>
        <v>LOW</v>
      </c>
      <c r="S1609" s="238">
        <v>44355.0</v>
      </c>
      <c r="T1609" s="243">
        <f t="shared" si="46"/>
        <v>44489</v>
      </c>
      <c r="U1609" s="237" t="str">
        <f t="shared" si="45"/>
        <v> </v>
      </c>
      <c r="V1609" s="237" t="str">
        <f t="shared" si="16"/>
        <v> </v>
      </c>
      <c r="W1609" s="83"/>
      <c r="X1609" s="83"/>
      <c r="Y1609" s="83"/>
      <c r="Z1609" s="83"/>
      <c r="AA1609" s="83"/>
      <c r="AB1609" s="83"/>
      <c r="AC1609" s="83"/>
      <c r="AD1609" s="83"/>
      <c r="AE1609" s="83"/>
    </row>
    <row r="1610">
      <c r="A1610" s="253">
        <v>15244.0</v>
      </c>
      <c r="B1610" s="237" t="s">
        <v>8060</v>
      </c>
      <c r="C1610" s="238" t="b">
        <v>1</v>
      </c>
      <c r="D1610" s="235">
        <v>44634.0</v>
      </c>
      <c r="E1610" s="236" t="str">
        <f t="shared" si="1"/>
        <v>#VALUE!</v>
      </c>
      <c r="F1610" s="236" t="str">
        <f t="shared" si="2"/>
        <v>OPI RX</v>
      </c>
      <c r="G1610" s="236" t="str">
        <f t="shared" si="3"/>
        <v>#VALUE!</v>
      </c>
      <c r="H1610" s="236" t="str">
        <f t="shared" si="4"/>
        <v>#VALUE!</v>
      </c>
      <c r="I1610" s="236" t="str">
        <f t="shared" si="5"/>
        <v>#VALUE!</v>
      </c>
      <c r="J1610" s="236" t="str">
        <f t="shared" si="6"/>
        <v>#VALUE!</v>
      </c>
      <c r="K1610" s="236" t="str">
        <f t="shared" si="7"/>
        <v>#VALUE!</v>
      </c>
      <c r="L1610" s="236" t="str">
        <f t="shared" si="8"/>
        <v>#VALUE!</v>
      </c>
      <c r="M1610" s="236" t="str">
        <f t="shared" si="9"/>
        <v>#VALUE!</v>
      </c>
      <c r="N1610" s="236" t="str">
        <f t="shared" si="10"/>
        <v>#VALUE!</v>
      </c>
      <c r="O1610" s="236" t="str">
        <f t="shared" si="11"/>
        <v>#VALUE!</v>
      </c>
      <c r="P1610" s="237" t="str">
        <f t="shared" si="12"/>
        <v>OPIOIDS</v>
      </c>
      <c r="Q1610" s="237" t="b">
        <v>1</v>
      </c>
      <c r="R1610" s="237" t="str">
        <f t="shared" si="37"/>
        <v>HIGH</v>
      </c>
      <c r="S1610" s="238">
        <v>44460.0</v>
      </c>
      <c r="T1610" s="243">
        <f t="shared" si="46"/>
        <v>44634</v>
      </c>
      <c r="U1610" s="237" t="str">
        <f t="shared" si="45"/>
        <v> </v>
      </c>
      <c r="V1610" s="237" t="str">
        <f t="shared" si="16"/>
        <v> </v>
      </c>
      <c r="W1610" s="83"/>
      <c r="X1610" s="83"/>
      <c r="Y1610" s="83"/>
      <c r="Z1610" s="83"/>
      <c r="AA1610" s="83"/>
      <c r="AB1610" s="83"/>
      <c r="AC1610" s="83"/>
      <c r="AD1610" s="83"/>
      <c r="AE1610" s="83"/>
    </row>
    <row r="1611">
      <c r="A1611" s="253">
        <v>15246.0</v>
      </c>
      <c r="B1611" s="234" t="s">
        <v>8061</v>
      </c>
      <c r="C1611" s="257" t="b">
        <v>0</v>
      </c>
      <c r="D1611" s="235" t="s">
        <v>7552</v>
      </c>
      <c r="E1611" s="236" t="str">
        <f t="shared" si="1"/>
        <v>OPI RX</v>
      </c>
      <c r="F1611" s="236" t="str">
        <f t="shared" si="2"/>
        <v>#VALUE!</v>
      </c>
      <c r="G1611" s="236" t="str">
        <f t="shared" si="3"/>
        <v>OPI RX</v>
      </c>
      <c r="H1611" s="236" t="str">
        <f t="shared" si="4"/>
        <v>#VALUE!</v>
      </c>
      <c r="I1611" s="236" t="str">
        <f t="shared" si="5"/>
        <v>#VALUE!</v>
      </c>
      <c r="J1611" s="236" t="str">
        <f t="shared" si="6"/>
        <v>#VALUE!</v>
      </c>
      <c r="K1611" s="236" t="str">
        <f t="shared" si="7"/>
        <v>#VALUE!</v>
      </c>
      <c r="L1611" s="236" t="str">
        <f t="shared" si="8"/>
        <v>#VALUE!</v>
      </c>
      <c r="M1611" s="236" t="str">
        <f t="shared" si="9"/>
        <v>#VALUE!</v>
      </c>
      <c r="N1611" s="236" t="str">
        <f t="shared" si="10"/>
        <v>#VALUE!</v>
      </c>
      <c r="O1611" s="236" t="str">
        <f t="shared" si="11"/>
        <v>OPI RX</v>
      </c>
      <c r="P1611" s="237" t="str">
        <f t="shared" si="12"/>
        <v>OPIOIDS</v>
      </c>
      <c r="Q1611" s="234" t="b">
        <v>0</v>
      </c>
      <c r="R1611" s="237" t="str">
        <f t="shared" si="37"/>
        <v>LOW</v>
      </c>
      <c r="S1611" s="238"/>
      <c r="T1611" s="238" t="str">
        <f t="shared" si="46"/>
        <v>  -  </v>
      </c>
      <c r="U1611" s="237" t="str">
        <f t="shared" si="45"/>
        <v>DUE COMM</v>
      </c>
      <c r="V1611" s="237" t="str">
        <f t="shared" si="16"/>
        <v> </v>
      </c>
      <c r="W1611" s="83"/>
      <c r="X1611" s="83"/>
      <c r="Y1611" s="83"/>
      <c r="Z1611" s="83"/>
      <c r="AA1611" s="83"/>
      <c r="AB1611" s="83"/>
      <c r="AC1611" s="83"/>
      <c r="AD1611" s="83"/>
      <c r="AE1611" s="83"/>
    </row>
    <row r="1612">
      <c r="A1612" s="253">
        <v>15248.0</v>
      </c>
      <c r="B1612" s="237" t="s">
        <v>7556</v>
      </c>
      <c r="C1612" s="257" t="b">
        <v>1</v>
      </c>
      <c r="D1612" s="235">
        <v>44628.0</v>
      </c>
      <c r="E1612" s="236" t="str">
        <f t="shared" si="1"/>
        <v>OPI RX</v>
      </c>
      <c r="F1612" s="236" t="str">
        <f t="shared" si="2"/>
        <v>#VALUE!</v>
      </c>
      <c r="G1612" s="236" t="str">
        <f t="shared" si="3"/>
        <v>#VALUE!</v>
      </c>
      <c r="H1612" s="236" t="str">
        <f t="shared" si="4"/>
        <v>#VALUE!</v>
      </c>
      <c r="I1612" s="236" t="str">
        <f t="shared" si="5"/>
        <v>#VALUE!</v>
      </c>
      <c r="J1612" s="236" t="str">
        <f t="shared" si="6"/>
        <v>#VALUE!</v>
      </c>
      <c r="K1612" s="236" t="str">
        <f t="shared" si="7"/>
        <v>#VALUE!</v>
      </c>
      <c r="L1612" s="236" t="str">
        <f t="shared" si="8"/>
        <v>#VALUE!</v>
      </c>
      <c r="M1612" s="236" t="str">
        <f t="shared" si="9"/>
        <v>#VALUE!</v>
      </c>
      <c r="N1612" s="236" t="str">
        <f t="shared" si="10"/>
        <v>#VALUE!</v>
      </c>
      <c r="O1612" s="236" t="str">
        <f t="shared" si="11"/>
        <v>#VALUE!</v>
      </c>
      <c r="P1612" s="237" t="str">
        <f t="shared" si="12"/>
        <v>OPIOIDS</v>
      </c>
      <c r="Q1612" s="234" t="b">
        <v>0</v>
      </c>
      <c r="R1612" s="237" t="str">
        <f t="shared" si="37"/>
        <v>LOW</v>
      </c>
      <c r="S1612" s="238"/>
      <c r="T1612" s="243">
        <f t="shared" si="46"/>
        <v>44628</v>
      </c>
      <c r="U1612" s="237" t="str">
        <f t="shared" si="45"/>
        <v>DUE COMM</v>
      </c>
      <c r="V1612" s="237" t="str">
        <f t="shared" si="16"/>
        <v> </v>
      </c>
      <c r="W1612" s="83"/>
      <c r="X1612" s="83"/>
      <c r="Y1612" s="83"/>
      <c r="Z1612" s="83"/>
      <c r="AA1612" s="83"/>
      <c r="AB1612" s="83"/>
      <c r="AC1612" s="83"/>
      <c r="AD1612" s="83"/>
      <c r="AE1612" s="83"/>
    </row>
    <row r="1613">
      <c r="A1613" s="253">
        <v>15252.0</v>
      </c>
      <c r="B1613" s="239" t="s">
        <v>7552</v>
      </c>
      <c r="C1613" s="257" t="b">
        <v>1</v>
      </c>
      <c r="D1613" s="243">
        <v>44384.0</v>
      </c>
      <c r="E1613" s="236" t="str">
        <f t="shared" si="1"/>
        <v>#VALUE!</v>
      </c>
      <c r="F1613" s="236" t="str">
        <f t="shared" si="2"/>
        <v>#VALUE!</v>
      </c>
      <c r="G1613" s="236" t="str">
        <f t="shared" si="3"/>
        <v>#VALUE!</v>
      </c>
      <c r="H1613" s="236" t="str">
        <f t="shared" si="4"/>
        <v>#VALUE!</v>
      </c>
      <c r="I1613" s="236" t="str">
        <f t="shared" si="5"/>
        <v>#VALUE!</v>
      </c>
      <c r="J1613" s="236" t="str">
        <f t="shared" si="6"/>
        <v>#VALUE!</v>
      </c>
      <c r="K1613" s="236" t="str">
        <f t="shared" si="7"/>
        <v>#VALUE!</v>
      </c>
      <c r="L1613" s="236" t="str">
        <f t="shared" si="8"/>
        <v>#VALUE!</v>
      </c>
      <c r="M1613" s="236" t="str">
        <f t="shared" si="9"/>
        <v>#VALUE!</v>
      </c>
      <c r="N1613" s="236" t="str">
        <f t="shared" si="10"/>
        <v>#VALUE!</v>
      </c>
      <c r="O1613" s="236" t="str">
        <f t="shared" si="11"/>
        <v>#VALUE!</v>
      </c>
      <c r="P1613" s="237" t="str">
        <f t="shared" si="12"/>
        <v>NO RX</v>
      </c>
      <c r="Q1613" s="234" t="b">
        <v>0</v>
      </c>
      <c r="R1613" s="237" t="str">
        <f t="shared" si="37"/>
        <v>LOW</v>
      </c>
      <c r="S1613" s="238"/>
      <c r="T1613" s="243">
        <f t="shared" si="46"/>
        <v>44384</v>
      </c>
      <c r="U1613" s="237" t="str">
        <f t="shared" si="45"/>
        <v>DUE COMM</v>
      </c>
      <c r="V1613" s="237" t="str">
        <f t="shared" si="16"/>
        <v> </v>
      </c>
      <c r="W1613" s="83"/>
      <c r="X1613" s="83"/>
      <c r="Y1613" s="83"/>
      <c r="Z1613" s="83"/>
      <c r="AA1613" s="83"/>
      <c r="AB1613" s="83"/>
      <c r="AC1613" s="83"/>
      <c r="AD1613" s="83"/>
      <c r="AE1613" s="83"/>
    </row>
    <row r="1614">
      <c r="A1614" s="253">
        <v>15253.0</v>
      </c>
      <c r="B1614" s="239" t="s">
        <v>8062</v>
      </c>
      <c r="C1614" s="257" t="b">
        <v>1</v>
      </c>
      <c r="D1614" s="235">
        <v>44636.0</v>
      </c>
      <c r="E1614" s="236" t="str">
        <f t="shared" si="1"/>
        <v>#VALUE!</v>
      </c>
      <c r="F1614" s="236" t="str">
        <f t="shared" si="2"/>
        <v>OPI RX</v>
      </c>
      <c r="G1614" s="236" t="str">
        <f t="shared" si="3"/>
        <v>#VALUE!</v>
      </c>
      <c r="H1614" s="236" t="str">
        <f t="shared" si="4"/>
        <v>OPI RX</v>
      </c>
      <c r="I1614" s="236" t="str">
        <f t="shared" si="5"/>
        <v>#VALUE!</v>
      </c>
      <c r="J1614" s="236" t="str">
        <f t="shared" si="6"/>
        <v>#VALUE!</v>
      </c>
      <c r="K1614" s="236" t="str">
        <f t="shared" si="7"/>
        <v>#VALUE!</v>
      </c>
      <c r="L1614" s="236" t="str">
        <f t="shared" si="8"/>
        <v>#VALUE!</v>
      </c>
      <c r="M1614" s="236" t="str">
        <f t="shared" si="9"/>
        <v>#VALUE!</v>
      </c>
      <c r="N1614" s="236" t="str">
        <f t="shared" si="10"/>
        <v>#VALUE!</v>
      </c>
      <c r="O1614" s="236" t="str">
        <f t="shared" si="11"/>
        <v>#VALUE!</v>
      </c>
      <c r="P1614" s="237" t="str">
        <f t="shared" si="12"/>
        <v>OPIOIDS</v>
      </c>
      <c r="Q1614" s="237" t="b">
        <v>1</v>
      </c>
      <c r="R1614" s="237" t="str">
        <f t="shared" si="37"/>
        <v>HIGH</v>
      </c>
      <c r="S1614" s="238">
        <v>44333.0</v>
      </c>
      <c r="T1614" s="243">
        <f t="shared" si="46"/>
        <v>44636</v>
      </c>
      <c r="U1614" s="237" t="str">
        <f t="shared" si="45"/>
        <v> </v>
      </c>
      <c r="V1614" s="237" t="str">
        <f t="shared" si="16"/>
        <v> </v>
      </c>
      <c r="W1614" s="83"/>
      <c r="X1614" s="83"/>
      <c r="Y1614" s="83"/>
      <c r="Z1614" s="83"/>
      <c r="AA1614" s="83"/>
      <c r="AB1614" s="83"/>
      <c r="AC1614" s="83"/>
      <c r="AD1614" s="83"/>
      <c r="AE1614" s="83"/>
    </row>
    <row r="1615">
      <c r="A1615" s="253">
        <v>15255.0</v>
      </c>
      <c r="B1615" s="237" t="s">
        <v>7849</v>
      </c>
      <c r="C1615" s="257" t="b">
        <v>1</v>
      </c>
      <c r="D1615" s="243">
        <v>44384.0</v>
      </c>
      <c r="E1615" s="236" t="str">
        <f t="shared" si="1"/>
        <v>#VALUE!</v>
      </c>
      <c r="F1615" s="236" t="str">
        <f t="shared" si="2"/>
        <v>#VALUE!</v>
      </c>
      <c r="G1615" s="236" t="str">
        <f t="shared" si="3"/>
        <v>#VALUE!</v>
      </c>
      <c r="H1615" s="236" t="str">
        <f t="shared" si="4"/>
        <v>#VALUE!</v>
      </c>
      <c r="I1615" s="236" t="str">
        <f t="shared" si="5"/>
        <v>#VALUE!</v>
      </c>
      <c r="J1615" s="236" t="str">
        <f t="shared" si="6"/>
        <v>#VALUE!</v>
      </c>
      <c r="K1615" s="236" t="str">
        <f t="shared" si="7"/>
        <v>#VALUE!</v>
      </c>
      <c r="L1615" s="236" t="str">
        <f t="shared" si="8"/>
        <v>#VALUE!</v>
      </c>
      <c r="M1615" s="236" t="str">
        <f t="shared" si="9"/>
        <v>#VALUE!</v>
      </c>
      <c r="N1615" s="236" t="str">
        <f t="shared" si="10"/>
        <v>#VALUE!</v>
      </c>
      <c r="O1615" s="236" t="str">
        <f t="shared" si="11"/>
        <v>#VALUE!</v>
      </c>
      <c r="P1615" s="237" t="str">
        <f t="shared" si="12"/>
        <v>NO RX</v>
      </c>
      <c r="Q1615" s="237" t="b">
        <v>0</v>
      </c>
      <c r="R1615" s="237" t="str">
        <f t="shared" si="37"/>
        <v>LOW</v>
      </c>
      <c r="S1615" s="238"/>
      <c r="T1615" s="243">
        <f t="shared" si="46"/>
        <v>44384</v>
      </c>
      <c r="U1615" s="237" t="str">
        <f t="shared" si="45"/>
        <v>DUE COMM</v>
      </c>
      <c r="V1615" s="237" t="str">
        <f t="shared" si="16"/>
        <v> </v>
      </c>
      <c r="W1615" s="83"/>
      <c r="X1615" s="83"/>
      <c r="Y1615" s="83"/>
      <c r="Z1615" s="83"/>
      <c r="AA1615" s="83"/>
      <c r="AB1615" s="83"/>
      <c r="AC1615" s="83"/>
      <c r="AD1615" s="83"/>
      <c r="AE1615" s="83"/>
    </row>
    <row r="1616">
      <c r="A1616" s="253">
        <v>15261.0</v>
      </c>
      <c r="B1616" s="237" t="s">
        <v>7717</v>
      </c>
      <c r="C1616" s="257" t="b">
        <v>0</v>
      </c>
      <c r="D1616" s="235" t="s">
        <v>7552</v>
      </c>
      <c r="E1616" s="236" t="str">
        <f t="shared" si="1"/>
        <v>#VALUE!</v>
      </c>
      <c r="F1616" s="236" t="str">
        <f t="shared" si="2"/>
        <v>#VALUE!</v>
      </c>
      <c r="G1616" s="236" t="str">
        <f t="shared" si="3"/>
        <v>#VALUE!</v>
      </c>
      <c r="H1616" s="236" t="str">
        <f t="shared" si="4"/>
        <v>#VALUE!</v>
      </c>
      <c r="I1616" s="236" t="str">
        <f t="shared" si="5"/>
        <v>#VALUE!</v>
      </c>
      <c r="J1616" s="236" t="str">
        <f t="shared" si="6"/>
        <v>#VALUE!</v>
      </c>
      <c r="K1616" s="236" t="str">
        <f t="shared" si="7"/>
        <v>#VALUE!</v>
      </c>
      <c r="L1616" s="236" t="str">
        <f t="shared" si="8"/>
        <v>#VALUE!</v>
      </c>
      <c r="M1616" s="236" t="str">
        <f t="shared" si="9"/>
        <v>#VALUE!</v>
      </c>
      <c r="N1616" s="236" t="str">
        <f t="shared" si="10"/>
        <v>#VALUE!</v>
      </c>
      <c r="O1616" s="236" t="str">
        <f t="shared" si="11"/>
        <v>#VALUE!</v>
      </c>
      <c r="P1616" s="237" t="str">
        <f t="shared" si="12"/>
        <v>NO RX</v>
      </c>
      <c r="Q1616" s="237" t="b">
        <v>0</v>
      </c>
      <c r="R1616" s="237" t="str">
        <f t="shared" si="37"/>
        <v>LOW</v>
      </c>
      <c r="S1616" s="238"/>
      <c r="T1616" s="238" t="str">
        <f t="shared" si="46"/>
        <v>  -  </v>
      </c>
      <c r="U1616" s="237" t="str">
        <f t="shared" si="45"/>
        <v>DUE COMM</v>
      </c>
      <c r="V1616" s="237" t="str">
        <f t="shared" si="16"/>
        <v> </v>
      </c>
      <c r="W1616" s="83"/>
      <c r="X1616" s="83"/>
      <c r="Y1616" s="83"/>
      <c r="Z1616" s="83"/>
      <c r="AA1616" s="83"/>
      <c r="AB1616" s="83"/>
      <c r="AC1616" s="83"/>
      <c r="AD1616" s="83"/>
      <c r="AE1616" s="83"/>
    </row>
    <row r="1617">
      <c r="A1617" s="233">
        <v>15262.0</v>
      </c>
      <c r="B1617" s="234" t="s">
        <v>7598</v>
      </c>
      <c r="C1617" s="257" t="b">
        <v>1</v>
      </c>
      <c r="D1617" s="243">
        <v>44384.0</v>
      </c>
      <c r="E1617" s="236" t="str">
        <f t="shared" si="1"/>
        <v>#VALUE!</v>
      </c>
      <c r="F1617" s="236" t="str">
        <f t="shared" si="2"/>
        <v>#VALUE!</v>
      </c>
      <c r="G1617" s="236" t="str">
        <f t="shared" si="3"/>
        <v>OPI RX</v>
      </c>
      <c r="H1617" s="236" t="str">
        <f t="shared" si="4"/>
        <v>#VALUE!</v>
      </c>
      <c r="I1617" s="236" t="str">
        <f t="shared" si="5"/>
        <v>#VALUE!</v>
      </c>
      <c r="J1617" s="236" t="str">
        <f t="shared" si="6"/>
        <v>#VALUE!</v>
      </c>
      <c r="K1617" s="236" t="str">
        <f t="shared" si="7"/>
        <v>#VALUE!</v>
      </c>
      <c r="L1617" s="236" t="str">
        <f t="shared" si="8"/>
        <v>#VALUE!</v>
      </c>
      <c r="M1617" s="236" t="str">
        <f t="shared" si="9"/>
        <v>#VALUE!</v>
      </c>
      <c r="N1617" s="236" t="str">
        <f t="shared" si="10"/>
        <v>#VALUE!</v>
      </c>
      <c r="O1617" s="236" t="str">
        <f t="shared" si="11"/>
        <v>#VALUE!</v>
      </c>
      <c r="P1617" s="237" t="str">
        <f t="shared" si="12"/>
        <v>OPIOIDS</v>
      </c>
      <c r="Q1617" s="237" t="b">
        <v>0</v>
      </c>
      <c r="R1617" s="237" t="str">
        <f t="shared" si="37"/>
        <v>LOW</v>
      </c>
      <c r="S1617" s="238"/>
      <c r="T1617" s="243">
        <f t="shared" si="46"/>
        <v>44384</v>
      </c>
      <c r="U1617" s="237" t="str">
        <f t="shared" si="45"/>
        <v>DUE COMM</v>
      </c>
      <c r="V1617" s="237" t="str">
        <f t="shared" si="16"/>
        <v> </v>
      </c>
      <c r="W1617" s="83"/>
      <c r="X1617" s="83"/>
      <c r="Y1617" s="83"/>
      <c r="Z1617" s="83"/>
      <c r="AA1617" s="83"/>
      <c r="AB1617" s="83"/>
      <c r="AC1617" s="83"/>
      <c r="AD1617" s="83"/>
      <c r="AE1617" s="83"/>
    </row>
    <row r="1618">
      <c r="A1618" s="253">
        <v>15265.0</v>
      </c>
      <c r="B1618" s="237" t="s">
        <v>7575</v>
      </c>
      <c r="C1618" s="257" t="b">
        <v>0</v>
      </c>
      <c r="D1618" s="235" t="s">
        <v>7552</v>
      </c>
      <c r="E1618" s="236" t="str">
        <f t="shared" si="1"/>
        <v>#VALUE!</v>
      </c>
      <c r="F1618" s="236" t="str">
        <f t="shared" si="2"/>
        <v>OPI RX</v>
      </c>
      <c r="G1618" s="236" t="str">
        <f t="shared" si="3"/>
        <v>#VALUE!</v>
      </c>
      <c r="H1618" s="236" t="str">
        <f t="shared" si="4"/>
        <v>#VALUE!</v>
      </c>
      <c r="I1618" s="236" t="str">
        <f t="shared" si="5"/>
        <v>#VALUE!</v>
      </c>
      <c r="J1618" s="236" t="str">
        <f t="shared" si="6"/>
        <v>#VALUE!</v>
      </c>
      <c r="K1618" s="236" t="str">
        <f t="shared" si="7"/>
        <v>#VALUE!</v>
      </c>
      <c r="L1618" s="236" t="str">
        <f t="shared" si="8"/>
        <v>#VALUE!</v>
      </c>
      <c r="M1618" s="236" t="str">
        <f t="shared" si="9"/>
        <v>#VALUE!</v>
      </c>
      <c r="N1618" s="236" t="str">
        <f t="shared" si="10"/>
        <v>#VALUE!</v>
      </c>
      <c r="O1618" s="236" t="str">
        <f t="shared" si="11"/>
        <v>#VALUE!</v>
      </c>
      <c r="P1618" s="237" t="str">
        <f t="shared" si="12"/>
        <v>OPIOIDS</v>
      </c>
      <c r="Q1618" s="237" t="b">
        <v>1</v>
      </c>
      <c r="R1618" s="237" t="str">
        <f t="shared" si="37"/>
        <v>HIGH</v>
      </c>
      <c r="S1618" s="238"/>
      <c r="T1618" s="238" t="str">
        <f t="shared" si="46"/>
        <v>  -  </v>
      </c>
      <c r="U1618" s="237" t="str">
        <f t="shared" si="45"/>
        <v>DUE COMM</v>
      </c>
      <c r="V1618" s="237" t="str">
        <f t="shared" si="16"/>
        <v> </v>
      </c>
      <c r="W1618" s="83"/>
      <c r="X1618" s="83"/>
      <c r="Y1618" s="83"/>
      <c r="Z1618" s="83"/>
      <c r="AA1618" s="83"/>
      <c r="AB1618" s="83"/>
      <c r="AC1618" s="83"/>
      <c r="AD1618" s="83"/>
      <c r="AE1618" s="83"/>
    </row>
    <row r="1619">
      <c r="A1619" s="233">
        <v>15279.0</v>
      </c>
      <c r="B1619" s="239" t="s">
        <v>7552</v>
      </c>
      <c r="C1619" s="257" t="b">
        <v>1</v>
      </c>
      <c r="D1619" s="243">
        <v>44384.0</v>
      </c>
      <c r="E1619" s="236" t="str">
        <f t="shared" si="1"/>
        <v>#VALUE!</v>
      </c>
      <c r="F1619" s="236" t="str">
        <f t="shared" si="2"/>
        <v>#VALUE!</v>
      </c>
      <c r="G1619" s="236" t="str">
        <f t="shared" si="3"/>
        <v>#VALUE!</v>
      </c>
      <c r="H1619" s="236" t="str">
        <f t="shared" si="4"/>
        <v>#VALUE!</v>
      </c>
      <c r="I1619" s="236" t="str">
        <f t="shared" si="5"/>
        <v>#VALUE!</v>
      </c>
      <c r="J1619" s="236" t="str">
        <f t="shared" si="6"/>
        <v>#VALUE!</v>
      </c>
      <c r="K1619" s="236" t="str">
        <f t="shared" si="7"/>
        <v>#VALUE!</v>
      </c>
      <c r="L1619" s="236" t="str">
        <f t="shared" si="8"/>
        <v>#VALUE!</v>
      </c>
      <c r="M1619" s="236" t="str">
        <f t="shared" si="9"/>
        <v>#VALUE!</v>
      </c>
      <c r="N1619" s="236" t="str">
        <f t="shared" si="10"/>
        <v>#VALUE!</v>
      </c>
      <c r="O1619" s="236" t="str">
        <f t="shared" si="11"/>
        <v>#VALUE!</v>
      </c>
      <c r="P1619" s="237" t="str">
        <f t="shared" si="12"/>
        <v>NO RX</v>
      </c>
      <c r="Q1619" s="234" t="b">
        <v>0</v>
      </c>
      <c r="R1619" s="237" t="str">
        <f t="shared" si="37"/>
        <v>LOW</v>
      </c>
      <c r="S1619" s="238"/>
      <c r="T1619" s="243">
        <f t="shared" si="46"/>
        <v>44384</v>
      </c>
      <c r="U1619" s="237" t="str">
        <f t="shared" si="45"/>
        <v>DUE COMM</v>
      </c>
      <c r="V1619" s="237" t="str">
        <f t="shared" si="16"/>
        <v> </v>
      </c>
      <c r="W1619" s="83"/>
      <c r="X1619" s="83"/>
      <c r="Y1619" s="83"/>
      <c r="Z1619" s="83"/>
      <c r="AA1619" s="83"/>
      <c r="AB1619" s="83"/>
      <c r="AC1619" s="83"/>
      <c r="AD1619" s="83"/>
      <c r="AE1619" s="83"/>
    </row>
    <row r="1620">
      <c r="A1620" s="253">
        <v>15281.0</v>
      </c>
      <c r="B1620" s="239" t="s">
        <v>7552</v>
      </c>
      <c r="C1620" s="257" t="b">
        <v>0</v>
      </c>
      <c r="D1620" s="235" t="s">
        <v>7552</v>
      </c>
      <c r="E1620" s="236" t="str">
        <f t="shared" si="1"/>
        <v>#VALUE!</v>
      </c>
      <c r="F1620" s="236" t="str">
        <f t="shared" si="2"/>
        <v>#VALUE!</v>
      </c>
      <c r="G1620" s="236" t="str">
        <f t="shared" si="3"/>
        <v>#VALUE!</v>
      </c>
      <c r="H1620" s="236" t="str">
        <f t="shared" si="4"/>
        <v>#VALUE!</v>
      </c>
      <c r="I1620" s="236" t="str">
        <f t="shared" si="5"/>
        <v>#VALUE!</v>
      </c>
      <c r="J1620" s="236" t="str">
        <f t="shared" si="6"/>
        <v>#VALUE!</v>
      </c>
      <c r="K1620" s="236" t="str">
        <f t="shared" si="7"/>
        <v>#VALUE!</v>
      </c>
      <c r="L1620" s="236" t="str">
        <f t="shared" si="8"/>
        <v>#VALUE!</v>
      </c>
      <c r="M1620" s="236" t="str">
        <f t="shared" si="9"/>
        <v>#VALUE!</v>
      </c>
      <c r="N1620" s="236" t="str">
        <f t="shared" si="10"/>
        <v>#VALUE!</v>
      </c>
      <c r="O1620" s="236" t="str">
        <f t="shared" si="11"/>
        <v>#VALUE!</v>
      </c>
      <c r="P1620" s="237" t="str">
        <f t="shared" si="12"/>
        <v>NO RX</v>
      </c>
      <c r="Q1620" s="237" t="b">
        <v>0</v>
      </c>
      <c r="R1620" s="237" t="str">
        <f t="shared" si="37"/>
        <v>LOW</v>
      </c>
      <c r="S1620" s="238"/>
      <c r="T1620" s="238" t="str">
        <f t="shared" si="46"/>
        <v>  -  </v>
      </c>
      <c r="U1620" s="237" t="str">
        <f t="shared" si="45"/>
        <v>DUE COMM</v>
      </c>
      <c r="V1620" s="237" t="str">
        <f t="shared" si="16"/>
        <v> </v>
      </c>
      <c r="W1620" s="83"/>
      <c r="X1620" s="83"/>
      <c r="Y1620" s="83"/>
      <c r="Z1620" s="83"/>
      <c r="AA1620" s="83"/>
      <c r="AB1620" s="83"/>
      <c r="AC1620" s="83"/>
      <c r="AD1620" s="83"/>
      <c r="AE1620" s="83"/>
    </row>
    <row r="1621">
      <c r="A1621" s="253">
        <v>15285.0</v>
      </c>
      <c r="B1621" s="237" t="s">
        <v>7570</v>
      </c>
      <c r="C1621" s="257" t="b">
        <v>1</v>
      </c>
      <c r="D1621" s="243">
        <v>44384.0</v>
      </c>
      <c r="E1621" s="236" t="str">
        <f t="shared" si="1"/>
        <v>#VALUE!</v>
      </c>
      <c r="F1621" s="236" t="str">
        <f t="shared" si="2"/>
        <v>#VALUE!</v>
      </c>
      <c r="G1621" s="236" t="str">
        <f t="shared" si="3"/>
        <v>#VALUE!</v>
      </c>
      <c r="H1621" s="236" t="str">
        <f t="shared" si="4"/>
        <v>#VALUE!</v>
      </c>
      <c r="I1621" s="236" t="str">
        <f t="shared" si="5"/>
        <v>#VALUE!</v>
      </c>
      <c r="J1621" s="236" t="str">
        <f t="shared" si="6"/>
        <v>#VALUE!</v>
      </c>
      <c r="K1621" s="236" t="str">
        <f t="shared" si="7"/>
        <v>#VALUE!</v>
      </c>
      <c r="L1621" s="236" t="str">
        <f t="shared" si="8"/>
        <v>#VALUE!</v>
      </c>
      <c r="M1621" s="236" t="str">
        <f t="shared" si="9"/>
        <v>#VALUE!</v>
      </c>
      <c r="N1621" s="236" t="str">
        <f t="shared" si="10"/>
        <v>#VALUE!</v>
      </c>
      <c r="O1621" s="236" t="str">
        <f t="shared" si="11"/>
        <v>#VALUE!</v>
      </c>
      <c r="P1621" s="237" t="str">
        <f t="shared" si="12"/>
        <v>NO RX</v>
      </c>
      <c r="Q1621" s="237" t="b">
        <v>0</v>
      </c>
      <c r="R1621" s="237" t="str">
        <f t="shared" si="37"/>
        <v>LOW</v>
      </c>
      <c r="S1621" s="238"/>
      <c r="T1621" s="243">
        <f t="shared" si="46"/>
        <v>44384</v>
      </c>
      <c r="U1621" s="237" t="str">
        <f t="shared" si="45"/>
        <v>DUE COMM</v>
      </c>
      <c r="V1621" s="237" t="str">
        <f t="shared" si="16"/>
        <v> </v>
      </c>
      <c r="W1621" s="83"/>
      <c r="X1621" s="83"/>
      <c r="Y1621" s="83"/>
      <c r="Z1621" s="83"/>
      <c r="AA1621" s="83"/>
      <c r="AB1621" s="83"/>
      <c r="AC1621" s="83"/>
      <c r="AD1621" s="83"/>
      <c r="AE1621" s="83"/>
    </row>
    <row r="1622">
      <c r="A1622" s="233">
        <v>15298.0</v>
      </c>
      <c r="B1622" s="234" t="s">
        <v>7583</v>
      </c>
      <c r="C1622" s="238" t="b">
        <v>1</v>
      </c>
      <c r="D1622" s="235">
        <v>44593.0</v>
      </c>
      <c r="E1622" s="236" t="str">
        <f t="shared" si="1"/>
        <v>#VALUE!</v>
      </c>
      <c r="F1622" s="236" t="str">
        <f t="shared" si="2"/>
        <v>#VALUE!</v>
      </c>
      <c r="G1622" s="236" t="str">
        <f t="shared" si="3"/>
        <v>OPI RX</v>
      </c>
      <c r="H1622" s="236" t="str">
        <f t="shared" si="4"/>
        <v>#VALUE!</v>
      </c>
      <c r="I1622" s="236" t="str">
        <f t="shared" si="5"/>
        <v>#VALUE!</v>
      </c>
      <c r="J1622" s="236" t="str">
        <f t="shared" si="6"/>
        <v>#VALUE!</v>
      </c>
      <c r="K1622" s="236" t="str">
        <f t="shared" si="7"/>
        <v>#VALUE!</v>
      </c>
      <c r="L1622" s="236" t="str">
        <f t="shared" si="8"/>
        <v>#VALUE!</v>
      </c>
      <c r="M1622" s="236" t="str">
        <f t="shared" si="9"/>
        <v>#VALUE!</v>
      </c>
      <c r="N1622" s="236" t="str">
        <f t="shared" si="10"/>
        <v>#VALUE!</v>
      </c>
      <c r="O1622" s="236" t="str">
        <f t="shared" si="11"/>
        <v>#VALUE!</v>
      </c>
      <c r="P1622" s="237" t="str">
        <f t="shared" si="12"/>
        <v>OPIOIDS</v>
      </c>
      <c r="Q1622" s="237" t="b">
        <v>1</v>
      </c>
      <c r="R1622" s="237" t="str">
        <f t="shared" si="37"/>
        <v>HIGH</v>
      </c>
      <c r="S1622" s="238">
        <v>44356.0</v>
      </c>
      <c r="T1622" s="243">
        <f t="shared" si="46"/>
        <v>44593</v>
      </c>
      <c r="U1622" s="237" t="str">
        <f t="shared" si="45"/>
        <v> </v>
      </c>
      <c r="V1622" s="237" t="str">
        <f t="shared" si="16"/>
        <v> </v>
      </c>
      <c r="W1622" s="83"/>
      <c r="X1622" s="83"/>
      <c r="Y1622" s="83"/>
      <c r="Z1622" s="83"/>
      <c r="AA1622" s="83"/>
      <c r="AB1622" s="83"/>
      <c r="AC1622" s="83"/>
      <c r="AD1622" s="83"/>
      <c r="AE1622" s="83"/>
    </row>
    <row r="1623">
      <c r="A1623" s="248">
        <v>15302.0</v>
      </c>
      <c r="B1623" s="239" t="s">
        <v>7552</v>
      </c>
      <c r="C1623" s="231" t="b">
        <v>1</v>
      </c>
      <c r="D1623" s="235">
        <v>44596.0</v>
      </c>
      <c r="E1623" s="236" t="str">
        <f t="shared" si="1"/>
        <v>#VALUE!</v>
      </c>
      <c r="F1623" s="236" t="str">
        <f t="shared" si="2"/>
        <v>#VALUE!</v>
      </c>
      <c r="G1623" s="236" t="str">
        <f t="shared" si="3"/>
        <v>#VALUE!</v>
      </c>
      <c r="H1623" s="236" t="str">
        <f t="shared" si="4"/>
        <v>#VALUE!</v>
      </c>
      <c r="I1623" s="236" t="str">
        <f t="shared" si="5"/>
        <v>#VALUE!</v>
      </c>
      <c r="J1623" s="236" t="str">
        <f t="shared" si="6"/>
        <v>#VALUE!</v>
      </c>
      <c r="K1623" s="236" t="str">
        <f t="shared" si="7"/>
        <v>#VALUE!</v>
      </c>
      <c r="L1623" s="236" t="str">
        <f t="shared" si="8"/>
        <v>#VALUE!</v>
      </c>
      <c r="M1623" s="236" t="str">
        <f t="shared" si="9"/>
        <v>#VALUE!</v>
      </c>
      <c r="N1623" s="236" t="str">
        <f t="shared" si="10"/>
        <v>#VALUE!</v>
      </c>
      <c r="O1623" s="236" t="str">
        <f t="shared" si="11"/>
        <v>#VALUE!</v>
      </c>
      <c r="P1623" s="237" t="str">
        <f t="shared" si="12"/>
        <v>NO RX</v>
      </c>
      <c r="Q1623" s="239" t="b">
        <v>0</v>
      </c>
      <c r="R1623" s="237" t="str">
        <f t="shared" si="37"/>
        <v>LOW</v>
      </c>
      <c r="S1623" s="242">
        <v>44922.0</v>
      </c>
      <c r="T1623" s="243">
        <f t="shared" si="46"/>
        <v>44596</v>
      </c>
      <c r="U1623" s="237"/>
      <c r="V1623" s="237" t="str">
        <f t="shared" si="16"/>
        <v> </v>
      </c>
      <c r="W1623" s="83"/>
      <c r="X1623" s="83"/>
      <c r="Y1623" s="83"/>
      <c r="Z1623" s="83"/>
      <c r="AA1623" s="83"/>
      <c r="AB1623" s="83"/>
      <c r="AC1623" s="83"/>
      <c r="AD1623" s="83"/>
      <c r="AE1623" s="83"/>
    </row>
    <row r="1624">
      <c r="A1624" s="253">
        <v>15313.0</v>
      </c>
      <c r="B1624" s="239" t="s">
        <v>7552</v>
      </c>
      <c r="C1624" s="257" t="b">
        <v>1</v>
      </c>
      <c r="D1624" s="243">
        <v>44384.0</v>
      </c>
      <c r="E1624" s="236" t="str">
        <f t="shared" si="1"/>
        <v>#VALUE!</v>
      </c>
      <c r="F1624" s="236" t="str">
        <f t="shared" si="2"/>
        <v>#VALUE!</v>
      </c>
      <c r="G1624" s="236" t="str">
        <f t="shared" si="3"/>
        <v>#VALUE!</v>
      </c>
      <c r="H1624" s="236" t="str">
        <f t="shared" si="4"/>
        <v>#VALUE!</v>
      </c>
      <c r="I1624" s="236" t="str">
        <f t="shared" si="5"/>
        <v>#VALUE!</v>
      </c>
      <c r="J1624" s="236" t="str">
        <f t="shared" si="6"/>
        <v>#VALUE!</v>
      </c>
      <c r="K1624" s="236" t="str">
        <f t="shared" si="7"/>
        <v>#VALUE!</v>
      </c>
      <c r="L1624" s="236" t="str">
        <f t="shared" si="8"/>
        <v>#VALUE!</v>
      </c>
      <c r="M1624" s="236" t="str">
        <f t="shared" si="9"/>
        <v>#VALUE!</v>
      </c>
      <c r="N1624" s="236" t="str">
        <f t="shared" si="10"/>
        <v>#VALUE!</v>
      </c>
      <c r="O1624" s="236" t="str">
        <f t="shared" si="11"/>
        <v>#VALUE!</v>
      </c>
      <c r="P1624" s="237" t="str">
        <f t="shared" si="12"/>
        <v>NO RX</v>
      </c>
      <c r="Q1624" s="237" t="b">
        <v>0</v>
      </c>
      <c r="R1624" s="237" t="str">
        <f t="shared" si="37"/>
        <v>LOW</v>
      </c>
      <c r="S1624" s="238"/>
      <c r="T1624" s="243">
        <f t="shared" si="46"/>
        <v>44384</v>
      </c>
      <c r="U1624" s="237" t="str">
        <f t="shared" ref="U1624:U1658" si="47">if((days($Z$3,$S1624)/365)&gt;=1,"DUE COMM", " ")</f>
        <v>DUE COMM</v>
      </c>
      <c r="V1624" s="237" t="str">
        <f t="shared" si="16"/>
        <v> </v>
      </c>
      <c r="W1624" s="83"/>
      <c r="X1624" s="83"/>
      <c r="Y1624" s="83"/>
      <c r="Z1624" s="83"/>
      <c r="AA1624" s="83"/>
      <c r="AB1624" s="83"/>
      <c r="AC1624" s="83"/>
      <c r="AD1624" s="83"/>
      <c r="AE1624" s="83"/>
    </row>
    <row r="1625">
      <c r="A1625" s="253">
        <v>15316.0</v>
      </c>
      <c r="B1625" s="237" t="s">
        <v>7570</v>
      </c>
      <c r="C1625" s="257" t="b">
        <v>1</v>
      </c>
      <c r="D1625" s="243">
        <v>44384.0</v>
      </c>
      <c r="E1625" s="236" t="str">
        <f t="shared" si="1"/>
        <v>#VALUE!</v>
      </c>
      <c r="F1625" s="236" t="str">
        <f t="shared" si="2"/>
        <v>#VALUE!</v>
      </c>
      <c r="G1625" s="236" t="str">
        <f t="shared" si="3"/>
        <v>#VALUE!</v>
      </c>
      <c r="H1625" s="236" t="str">
        <f t="shared" si="4"/>
        <v>#VALUE!</v>
      </c>
      <c r="I1625" s="236" t="str">
        <f t="shared" si="5"/>
        <v>#VALUE!</v>
      </c>
      <c r="J1625" s="236" t="str">
        <f t="shared" si="6"/>
        <v>#VALUE!</v>
      </c>
      <c r="K1625" s="236" t="str">
        <f t="shared" si="7"/>
        <v>#VALUE!</v>
      </c>
      <c r="L1625" s="236" t="str">
        <f t="shared" si="8"/>
        <v>#VALUE!</v>
      </c>
      <c r="M1625" s="236" t="str">
        <f t="shared" si="9"/>
        <v>#VALUE!</v>
      </c>
      <c r="N1625" s="236" t="str">
        <f t="shared" si="10"/>
        <v>#VALUE!</v>
      </c>
      <c r="O1625" s="236" t="str">
        <f t="shared" si="11"/>
        <v>#VALUE!</v>
      </c>
      <c r="P1625" s="237" t="str">
        <f t="shared" si="12"/>
        <v>NO RX</v>
      </c>
      <c r="Q1625" s="237" t="b">
        <v>0</v>
      </c>
      <c r="R1625" s="237" t="str">
        <f t="shared" si="37"/>
        <v>LOW</v>
      </c>
      <c r="S1625" s="238"/>
      <c r="T1625" s="243">
        <f t="shared" si="46"/>
        <v>44384</v>
      </c>
      <c r="U1625" s="237" t="str">
        <f t="shared" si="47"/>
        <v>DUE COMM</v>
      </c>
      <c r="V1625" s="237" t="str">
        <f t="shared" si="16"/>
        <v> </v>
      </c>
      <c r="W1625" s="83"/>
      <c r="X1625" s="83"/>
      <c r="Y1625" s="83"/>
      <c r="Z1625" s="83"/>
      <c r="AA1625" s="83"/>
      <c r="AB1625" s="83"/>
      <c r="AC1625" s="83"/>
      <c r="AD1625" s="83"/>
      <c r="AE1625" s="83"/>
    </row>
    <row r="1626">
      <c r="A1626" s="253">
        <v>15318.0</v>
      </c>
      <c r="B1626" s="239" t="s">
        <v>7552</v>
      </c>
      <c r="C1626" s="257" t="b">
        <v>1</v>
      </c>
      <c r="D1626" s="243">
        <v>44405.0</v>
      </c>
      <c r="E1626" s="236" t="str">
        <f t="shared" si="1"/>
        <v>#VALUE!</v>
      </c>
      <c r="F1626" s="236" t="str">
        <f t="shared" si="2"/>
        <v>#VALUE!</v>
      </c>
      <c r="G1626" s="236" t="str">
        <f t="shared" si="3"/>
        <v>#VALUE!</v>
      </c>
      <c r="H1626" s="236" t="str">
        <f t="shared" si="4"/>
        <v>#VALUE!</v>
      </c>
      <c r="I1626" s="236" t="str">
        <f t="shared" si="5"/>
        <v>#VALUE!</v>
      </c>
      <c r="J1626" s="236" t="str">
        <f t="shared" si="6"/>
        <v>#VALUE!</v>
      </c>
      <c r="K1626" s="236" t="str">
        <f t="shared" si="7"/>
        <v>#VALUE!</v>
      </c>
      <c r="L1626" s="236" t="str">
        <f t="shared" si="8"/>
        <v>#VALUE!</v>
      </c>
      <c r="M1626" s="236" t="str">
        <f t="shared" si="9"/>
        <v>#VALUE!</v>
      </c>
      <c r="N1626" s="236" t="str">
        <f t="shared" si="10"/>
        <v>#VALUE!</v>
      </c>
      <c r="O1626" s="236" t="str">
        <f t="shared" si="11"/>
        <v>#VALUE!</v>
      </c>
      <c r="P1626" s="237" t="str">
        <f t="shared" si="12"/>
        <v>NO RX</v>
      </c>
      <c r="Q1626" s="237" t="b">
        <v>0</v>
      </c>
      <c r="R1626" s="237" t="str">
        <f t="shared" si="37"/>
        <v>LOW</v>
      </c>
      <c r="S1626" s="238"/>
      <c r="T1626" s="243">
        <f t="shared" si="46"/>
        <v>44405</v>
      </c>
      <c r="U1626" s="237" t="str">
        <f t="shared" si="47"/>
        <v>DUE COMM</v>
      </c>
      <c r="V1626" s="237" t="str">
        <f t="shared" si="16"/>
        <v> </v>
      </c>
      <c r="W1626" s="83"/>
      <c r="X1626" s="83"/>
      <c r="Y1626" s="83"/>
      <c r="Z1626" s="83"/>
      <c r="AA1626" s="83"/>
      <c r="AB1626" s="83"/>
      <c r="AC1626" s="83"/>
      <c r="AD1626" s="83"/>
      <c r="AE1626" s="83"/>
    </row>
    <row r="1627">
      <c r="A1627" s="253">
        <v>15322.0</v>
      </c>
      <c r="B1627" s="239" t="s">
        <v>7552</v>
      </c>
      <c r="C1627" s="257" t="b">
        <v>1</v>
      </c>
      <c r="D1627" s="235">
        <v>44578.0</v>
      </c>
      <c r="E1627" s="236" t="str">
        <f t="shared" si="1"/>
        <v>#VALUE!</v>
      </c>
      <c r="F1627" s="236" t="str">
        <f t="shared" si="2"/>
        <v>#VALUE!</v>
      </c>
      <c r="G1627" s="236" t="str">
        <f t="shared" si="3"/>
        <v>#VALUE!</v>
      </c>
      <c r="H1627" s="236" t="str">
        <f t="shared" si="4"/>
        <v>#VALUE!</v>
      </c>
      <c r="I1627" s="236" t="str">
        <f t="shared" si="5"/>
        <v>#VALUE!</v>
      </c>
      <c r="J1627" s="236" t="str">
        <f t="shared" si="6"/>
        <v>#VALUE!</v>
      </c>
      <c r="K1627" s="236" t="str">
        <f t="shared" si="7"/>
        <v>#VALUE!</v>
      </c>
      <c r="L1627" s="236" t="str">
        <f t="shared" si="8"/>
        <v>#VALUE!</v>
      </c>
      <c r="M1627" s="236" t="str">
        <f t="shared" si="9"/>
        <v>#VALUE!</v>
      </c>
      <c r="N1627" s="236" t="str">
        <f t="shared" si="10"/>
        <v>#VALUE!</v>
      </c>
      <c r="O1627" s="236" t="str">
        <f t="shared" si="11"/>
        <v>#VALUE!</v>
      </c>
      <c r="P1627" s="237" t="str">
        <f t="shared" si="12"/>
        <v>NO RX</v>
      </c>
      <c r="Q1627" s="237" t="b">
        <v>0</v>
      </c>
      <c r="R1627" s="237" t="str">
        <f t="shared" si="37"/>
        <v>LOW</v>
      </c>
      <c r="S1627" s="238"/>
      <c r="T1627" s="243">
        <f t="shared" si="46"/>
        <v>44578</v>
      </c>
      <c r="U1627" s="237" t="str">
        <f t="shared" si="47"/>
        <v>DUE COMM</v>
      </c>
      <c r="V1627" s="237" t="str">
        <f t="shared" si="16"/>
        <v> </v>
      </c>
      <c r="W1627" s="83"/>
      <c r="X1627" s="83"/>
      <c r="Y1627" s="83"/>
      <c r="Z1627" s="83"/>
      <c r="AA1627" s="83"/>
      <c r="AB1627" s="83"/>
      <c r="AC1627" s="83"/>
      <c r="AD1627" s="83"/>
      <c r="AE1627" s="83"/>
    </row>
    <row r="1628">
      <c r="A1628" s="253">
        <v>15325.0</v>
      </c>
      <c r="B1628" s="237" t="s">
        <v>8063</v>
      </c>
      <c r="C1628" s="257" t="b">
        <v>1</v>
      </c>
      <c r="D1628" s="243">
        <v>44384.0</v>
      </c>
      <c r="E1628" s="236" t="str">
        <f t="shared" si="1"/>
        <v>#VALUE!</v>
      </c>
      <c r="F1628" s="236" t="str">
        <f t="shared" si="2"/>
        <v>#VALUE!</v>
      </c>
      <c r="G1628" s="236" t="str">
        <f t="shared" si="3"/>
        <v>#VALUE!</v>
      </c>
      <c r="H1628" s="236" t="str">
        <f t="shared" si="4"/>
        <v>#VALUE!</v>
      </c>
      <c r="I1628" s="236" t="str">
        <f t="shared" si="5"/>
        <v>#VALUE!</v>
      </c>
      <c r="J1628" s="236" t="str">
        <f t="shared" si="6"/>
        <v>#VALUE!</v>
      </c>
      <c r="K1628" s="236" t="str">
        <f t="shared" si="7"/>
        <v>#VALUE!</v>
      </c>
      <c r="L1628" s="236" t="str">
        <f t="shared" si="8"/>
        <v>#VALUE!</v>
      </c>
      <c r="M1628" s="236" t="str">
        <f t="shared" si="9"/>
        <v>#VALUE!</v>
      </c>
      <c r="N1628" s="236" t="str">
        <f t="shared" si="10"/>
        <v>#VALUE!</v>
      </c>
      <c r="O1628" s="236" t="str">
        <f t="shared" si="11"/>
        <v>#VALUE!</v>
      </c>
      <c r="P1628" s="237" t="str">
        <f t="shared" si="12"/>
        <v>NO RX</v>
      </c>
      <c r="Q1628" s="234" t="b">
        <v>0</v>
      </c>
      <c r="R1628" s="237" t="str">
        <f t="shared" si="37"/>
        <v>LOW</v>
      </c>
      <c r="S1628" s="238"/>
      <c r="T1628" s="243">
        <f t="shared" si="46"/>
        <v>44384</v>
      </c>
      <c r="U1628" s="237" t="str">
        <f t="shared" si="47"/>
        <v>DUE COMM</v>
      </c>
      <c r="V1628" s="237" t="str">
        <f t="shared" si="16"/>
        <v> </v>
      </c>
      <c r="W1628" s="83"/>
      <c r="X1628" s="83"/>
      <c r="Y1628" s="83"/>
      <c r="Z1628" s="83"/>
      <c r="AA1628" s="83"/>
      <c r="AB1628" s="83"/>
      <c r="AC1628" s="83"/>
      <c r="AD1628" s="83"/>
      <c r="AE1628" s="83"/>
    </row>
    <row r="1629">
      <c r="A1629" s="253">
        <v>15326.0</v>
      </c>
      <c r="B1629" s="237" t="s">
        <v>8064</v>
      </c>
      <c r="C1629" s="238" t="b">
        <v>1</v>
      </c>
      <c r="D1629" s="235">
        <v>44578.0</v>
      </c>
      <c r="E1629" s="236" t="str">
        <f t="shared" si="1"/>
        <v>#VALUE!</v>
      </c>
      <c r="F1629" s="236" t="str">
        <f t="shared" si="2"/>
        <v>OPI RX</v>
      </c>
      <c r="G1629" s="236" t="str">
        <f t="shared" si="3"/>
        <v>#VALUE!</v>
      </c>
      <c r="H1629" s="236" t="str">
        <f t="shared" si="4"/>
        <v>#VALUE!</v>
      </c>
      <c r="I1629" s="236" t="str">
        <f t="shared" si="5"/>
        <v>#VALUE!</v>
      </c>
      <c r="J1629" s="236" t="str">
        <f t="shared" si="6"/>
        <v>#VALUE!</v>
      </c>
      <c r="K1629" s="236" t="str">
        <f t="shared" si="7"/>
        <v>#VALUE!</v>
      </c>
      <c r="L1629" s="236" t="str">
        <f t="shared" si="8"/>
        <v>#VALUE!</v>
      </c>
      <c r="M1629" s="236" t="str">
        <f t="shared" si="9"/>
        <v>#VALUE!</v>
      </c>
      <c r="N1629" s="236" t="str">
        <f t="shared" si="10"/>
        <v>#VALUE!</v>
      </c>
      <c r="O1629" s="236" t="str">
        <f t="shared" si="11"/>
        <v>#VALUE!</v>
      </c>
      <c r="P1629" s="237" t="str">
        <f t="shared" si="12"/>
        <v>OPIOIDS</v>
      </c>
      <c r="Q1629" s="237" t="b">
        <v>0</v>
      </c>
      <c r="R1629" s="237" t="str">
        <f t="shared" si="37"/>
        <v>LOW</v>
      </c>
      <c r="S1629" s="238">
        <v>44453.0</v>
      </c>
      <c r="T1629" s="243">
        <f t="shared" si="46"/>
        <v>44578</v>
      </c>
      <c r="U1629" s="237" t="str">
        <f t="shared" si="47"/>
        <v> </v>
      </c>
      <c r="V1629" s="237" t="str">
        <f t="shared" si="16"/>
        <v> </v>
      </c>
      <c r="W1629" s="83"/>
      <c r="X1629" s="83"/>
      <c r="Y1629" s="83"/>
      <c r="Z1629" s="83"/>
      <c r="AA1629" s="83"/>
      <c r="AB1629" s="83"/>
      <c r="AC1629" s="83"/>
      <c r="AD1629" s="83"/>
      <c r="AE1629" s="83"/>
    </row>
    <row r="1630">
      <c r="A1630" s="253">
        <v>15328.0</v>
      </c>
      <c r="B1630" s="234" t="s">
        <v>8065</v>
      </c>
      <c r="C1630" s="257" t="b">
        <v>1</v>
      </c>
      <c r="D1630" s="235">
        <v>44627.0</v>
      </c>
      <c r="E1630" s="236" t="str">
        <f t="shared" si="1"/>
        <v>OPI RX</v>
      </c>
      <c r="F1630" s="236" t="str">
        <f t="shared" si="2"/>
        <v>#VALUE!</v>
      </c>
      <c r="G1630" s="236" t="str">
        <f t="shared" si="3"/>
        <v>#VALUE!</v>
      </c>
      <c r="H1630" s="236" t="str">
        <f t="shared" si="4"/>
        <v>#VALUE!</v>
      </c>
      <c r="I1630" s="236" t="str">
        <f t="shared" si="5"/>
        <v>#VALUE!</v>
      </c>
      <c r="J1630" s="236" t="str">
        <f t="shared" si="6"/>
        <v>#VALUE!</v>
      </c>
      <c r="K1630" s="236" t="str">
        <f t="shared" si="7"/>
        <v>#VALUE!</v>
      </c>
      <c r="L1630" s="236" t="str">
        <f t="shared" si="8"/>
        <v>#VALUE!</v>
      </c>
      <c r="M1630" s="236" t="str">
        <f t="shared" si="9"/>
        <v>#VALUE!</v>
      </c>
      <c r="N1630" s="236" t="str">
        <f t="shared" si="10"/>
        <v>#VALUE!</v>
      </c>
      <c r="O1630" s="236" t="str">
        <f t="shared" si="11"/>
        <v>#VALUE!</v>
      </c>
      <c r="P1630" s="237" t="str">
        <f t="shared" si="12"/>
        <v>OPIOIDS</v>
      </c>
      <c r="Q1630" s="234" t="b">
        <v>1</v>
      </c>
      <c r="R1630" s="237" t="str">
        <f t="shared" si="37"/>
        <v>HIGH</v>
      </c>
      <c r="S1630" s="238"/>
      <c r="T1630" s="243">
        <f t="shared" si="46"/>
        <v>44627</v>
      </c>
      <c r="U1630" s="237" t="str">
        <f t="shared" si="47"/>
        <v>DUE COMM</v>
      </c>
      <c r="V1630" s="237" t="str">
        <f t="shared" si="16"/>
        <v> </v>
      </c>
      <c r="W1630" s="83"/>
      <c r="X1630" s="83"/>
      <c r="Y1630" s="83"/>
      <c r="Z1630" s="83"/>
      <c r="AA1630" s="83"/>
      <c r="AB1630" s="83"/>
      <c r="AC1630" s="83"/>
      <c r="AD1630" s="83"/>
      <c r="AE1630" s="83"/>
    </row>
    <row r="1631">
      <c r="A1631" s="253">
        <v>15330.0</v>
      </c>
      <c r="B1631" s="239" t="s">
        <v>7552</v>
      </c>
      <c r="C1631" s="257" t="b">
        <v>1</v>
      </c>
      <c r="D1631" s="235">
        <v>44577.0</v>
      </c>
      <c r="E1631" s="236" t="str">
        <f t="shared" si="1"/>
        <v>#VALUE!</v>
      </c>
      <c r="F1631" s="236" t="str">
        <f t="shared" si="2"/>
        <v>#VALUE!</v>
      </c>
      <c r="G1631" s="236" t="str">
        <f t="shared" si="3"/>
        <v>#VALUE!</v>
      </c>
      <c r="H1631" s="236" t="str">
        <f t="shared" si="4"/>
        <v>#VALUE!</v>
      </c>
      <c r="I1631" s="236" t="str">
        <f t="shared" si="5"/>
        <v>#VALUE!</v>
      </c>
      <c r="J1631" s="236" t="str">
        <f t="shared" si="6"/>
        <v>#VALUE!</v>
      </c>
      <c r="K1631" s="236" t="str">
        <f t="shared" si="7"/>
        <v>#VALUE!</v>
      </c>
      <c r="L1631" s="236" t="str">
        <f t="shared" si="8"/>
        <v>#VALUE!</v>
      </c>
      <c r="M1631" s="236" t="str">
        <f t="shared" si="9"/>
        <v>#VALUE!</v>
      </c>
      <c r="N1631" s="236" t="str">
        <f t="shared" si="10"/>
        <v>#VALUE!</v>
      </c>
      <c r="O1631" s="236" t="str">
        <f t="shared" si="11"/>
        <v>#VALUE!</v>
      </c>
      <c r="P1631" s="237" t="str">
        <f t="shared" si="12"/>
        <v>NO RX</v>
      </c>
      <c r="Q1631" s="237" t="b">
        <v>0</v>
      </c>
      <c r="R1631" s="237" t="str">
        <f t="shared" si="37"/>
        <v>LOW</v>
      </c>
      <c r="S1631" s="238"/>
      <c r="T1631" s="243">
        <f t="shared" si="46"/>
        <v>44577</v>
      </c>
      <c r="U1631" s="237" t="str">
        <f t="shared" si="47"/>
        <v>DUE COMM</v>
      </c>
      <c r="V1631" s="237" t="str">
        <f t="shared" si="16"/>
        <v> </v>
      </c>
      <c r="W1631" s="83"/>
      <c r="X1631" s="83"/>
      <c r="Y1631" s="83"/>
      <c r="Z1631" s="83"/>
      <c r="AA1631" s="83"/>
      <c r="AB1631" s="83"/>
      <c r="AC1631" s="83"/>
      <c r="AD1631" s="83"/>
      <c r="AE1631" s="83"/>
    </row>
    <row r="1632">
      <c r="A1632" s="253">
        <v>15335.0</v>
      </c>
      <c r="B1632" s="237" t="s">
        <v>8066</v>
      </c>
      <c r="C1632" s="257" t="b">
        <v>1</v>
      </c>
      <c r="D1632" s="235">
        <v>44614.0</v>
      </c>
      <c r="E1632" s="236" t="str">
        <f t="shared" si="1"/>
        <v>OPI RX</v>
      </c>
      <c r="F1632" s="236" t="str">
        <f t="shared" si="2"/>
        <v>#VALUE!</v>
      </c>
      <c r="G1632" s="236" t="str">
        <f t="shared" si="3"/>
        <v>#VALUE!</v>
      </c>
      <c r="H1632" s="236" t="str">
        <f t="shared" si="4"/>
        <v>#VALUE!</v>
      </c>
      <c r="I1632" s="236" t="str">
        <f t="shared" si="5"/>
        <v>#VALUE!</v>
      </c>
      <c r="J1632" s="236" t="str">
        <f t="shared" si="6"/>
        <v>#VALUE!</v>
      </c>
      <c r="K1632" s="236" t="str">
        <f t="shared" si="7"/>
        <v>#VALUE!</v>
      </c>
      <c r="L1632" s="236" t="str">
        <f t="shared" si="8"/>
        <v>#VALUE!</v>
      </c>
      <c r="M1632" s="236" t="str">
        <f t="shared" si="9"/>
        <v>#VALUE!</v>
      </c>
      <c r="N1632" s="236" t="str">
        <f t="shared" si="10"/>
        <v>#VALUE!</v>
      </c>
      <c r="O1632" s="236" t="str">
        <f t="shared" si="11"/>
        <v>#VALUE!</v>
      </c>
      <c r="P1632" s="237" t="str">
        <f t="shared" si="12"/>
        <v>OPIOIDS</v>
      </c>
      <c r="Q1632" s="237" t="b">
        <v>1</v>
      </c>
      <c r="R1632" s="237" t="str">
        <f t="shared" si="37"/>
        <v>HIGH</v>
      </c>
      <c r="S1632" s="238">
        <v>44340.0</v>
      </c>
      <c r="T1632" s="243">
        <f t="shared" si="46"/>
        <v>44614</v>
      </c>
      <c r="U1632" s="237" t="str">
        <f t="shared" si="47"/>
        <v> </v>
      </c>
      <c r="V1632" s="237" t="str">
        <f t="shared" si="16"/>
        <v> </v>
      </c>
      <c r="W1632" s="83"/>
      <c r="X1632" s="83"/>
      <c r="Y1632" s="83"/>
      <c r="Z1632" s="83"/>
      <c r="AA1632" s="83"/>
      <c r="AB1632" s="83"/>
      <c r="AC1632" s="83"/>
      <c r="AD1632" s="83"/>
      <c r="AE1632" s="83"/>
    </row>
    <row r="1633">
      <c r="A1633" s="253">
        <v>15337.0</v>
      </c>
      <c r="B1633" s="234" t="s">
        <v>7594</v>
      </c>
      <c r="C1633" s="257" t="b">
        <v>1</v>
      </c>
      <c r="D1633" s="243">
        <v>44557.0</v>
      </c>
      <c r="E1633" s="236" t="str">
        <f t="shared" si="1"/>
        <v>OPI RX</v>
      </c>
      <c r="F1633" s="236" t="str">
        <f t="shared" si="2"/>
        <v>#VALUE!</v>
      </c>
      <c r="G1633" s="236" t="str">
        <f t="shared" si="3"/>
        <v>#VALUE!</v>
      </c>
      <c r="H1633" s="236" t="str">
        <f t="shared" si="4"/>
        <v>#VALUE!</v>
      </c>
      <c r="I1633" s="236" t="str">
        <f t="shared" si="5"/>
        <v>#VALUE!</v>
      </c>
      <c r="J1633" s="236" t="str">
        <f t="shared" si="6"/>
        <v>#VALUE!</v>
      </c>
      <c r="K1633" s="236" t="str">
        <f t="shared" si="7"/>
        <v>#VALUE!</v>
      </c>
      <c r="L1633" s="236" t="str">
        <f t="shared" si="8"/>
        <v>#VALUE!</v>
      </c>
      <c r="M1633" s="236" t="str">
        <f t="shared" si="9"/>
        <v>#VALUE!</v>
      </c>
      <c r="N1633" s="236" t="str">
        <f t="shared" si="10"/>
        <v>#VALUE!</v>
      </c>
      <c r="O1633" s="236" t="str">
        <f t="shared" si="11"/>
        <v>#VALUE!</v>
      </c>
      <c r="P1633" s="237" t="str">
        <f t="shared" si="12"/>
        <v>OPIOIDS</v>
      </c>
      <c r="Q1633" s="237" t="b">
        <v>0</v>
      </c>
      <c r="R1633" s="237" t="str">
        <f t="shared" si="37"/>
        <v>LOW</v>
      </c>
      <c r="S1633" s="238">
        <v>44356.0</v>
      </c>
      <c r="T1633" s="243">
        <f t="shared" si="46"/>
        <v>44557</v>
      </c>
      <c r="U1633" s="237" t="str">
        <f t="shared" si="47"/>
        <v> </v>
      </c>
      <c r="V1633" s="237" t="str">
        <f t="shared" si="16"/>
        <v> </v>
      </c>
      <c r="W1633" s="83"/>
      <c r="X1633" s="83"/>
      <c r="Y1633" s="83"/>
      <c r="Z1633" s="83"/>
      <c r="AA1633" s="83"/>
      <c r="AB1633" s="83"/>
      <c r="AC1633" s="83"/>
      <c r="AD1633" s="83"/>
      <c r="AE1633" s="83"/>
    </row>
    <row r="1634">
      <c r="A1634" s="253">
        <v>15338.0</v>
      </c>
      <c r="B1634" s="237" t="s">
        <v>7594</v>
      </c>
      <c r="C1634" s="257" t="b">
        <v>1</v>
      </c>
      <c r="D1634" s="243">
        <v>44432.0</v>
      </c>
      <c r="E1634" s="236" t="str">
        <f t="shared" si="1"/>
        <v>OPI RX</v>
      </c>
      <c r="F1634" s="236" t="str">
        <f t="shared" si="2"/>
        <v>#VALUE!</v>
      </c>
      <c r="G1634" s="236" t="str">
        <f t="shared" si="3"/>
        <v>#VALUE!</v>
      </c>
      <c r="H1634" s="236" t="str">
        <f t="shared" si="4"/>
        <v>#VALUE!</v>
      </c>
      <c r="I1634" s="236" t="str">
        <f t="shared" si="5"/>
        <v>#VALUE!</v>
      </c>
      <c r="J1634" s="236" t="str">
        <f t="shared" si="6"/>
        <v>#VALUE!</v>
      </c>
      <c r="K1634" s="236" t="str">
        <f t="shared" si="7"/>
        <v>#VALUE!</v>
      </c>
      <c r="L1634" s="236" t="str">
        <f t="shared" si="8"/>
        <v>#VALUE!</v>
      </c>
      <c r="M1634" s="236" t="str">
        <f t="shared" si="9"/>
        <v>#VALUE!</v>
      </c>
      <c r="N1634" s="236" t="str">
        <f t="shared" si="10"/>
        <v>#VALUE!</v>
      </c>
      <c r="O1634" s="236" t="str">
        <f t="shared" si="11"/>
        <v>#VALUE!</v>
      </c>
      <c r="P1634" s="237" t="str">
        <f t="shared" si="12"/>
        <v>OPIOIDS</v>
      </c>
      <c r="Q1634" s="237" t="b">
        <v>0</v>
      </c>
      <c r="R1634" s="237" t="str">
        <f t="shared" si="37"/>
        <v>LOW</v>
      </c>
      <c r="S1634" s="238"/>
      <c r="T1634" s="243">
        <f t="shared" si="46"/>
        <v>44432</v>
      </c>
      <c r="U1634" s="237" t="str">
        <f t="shared" si="47"/>
        <v>DUE COMM</v>
      </c>
      <c r="V1634" s="237" t="str">
        <f t="shared" si="16"/>
        <v> </v>
      </c>
      <c r="W1634" s="83"/>
      <c r="X1634" s="83"/>
      <c r="Y1634" s="83"/>
      <c r="Z1634" s="83"/>
      <c r="AA1634" s="83"/>
      <c r="AB1634" s="83"/>
      <c r="AC1634" s="83"/>
      <c r="AD1634" s="83"/>
      <c r="AE1634" s="83"/>
    </row>
    <row r="1635">
      <c r="A1635" s="253">
        <v>15339.0</v>
      </c>
      <c r="B1635" s="237" t="s">
        <v>7606</v>
      </c>
      <c r="C1635" s="257" t="b">
        <v>1</v>
      </c>
      <c r="D1635" s="235">
        <v>44627.0</v>
      </c>
      <c r="E1635" s="236" t="str">
        <f t="shared" si="1"/>
        <v>#VALUE!</v>
      </c>
      <c r="F1635" s="236" t="str">
        <f t="shared" si="2"/>
        <v>#VALUE!</v>
      </c>
      <c r="G1635" s="236" t="str">
        <f t="shared" si="3"/>
        <v>#VALUE!</v>
      </c>
      <c r="H1635" s="236" t="str">
        <f t="shared" si="4"/>
        <v>#VALUE!</v>
      </c>
      <c r="I1635" s="236" t="str">
        <f t="shared" si="5"/>
        <v>#VALUE!</v>
      </c>
      <c r="J1635" s="236" t="str">
        <f t="shared" si="6"/>
        <v>#VALUE!</v>
      </c>
      <c r="K1635" s="236" t="str">
        <f t="shared" si="7"/>
        <v>#VALUE!</v>
      </c>
      <c r="L1635" s="236" t="str">
        <f t="shared" si="8"/>
        <v>#VALUE!</v>
      </c>
      <c r="M1635" s="236" t="str">
        <f t="shared" si="9"/>
        <v>OPI RX</v>
      </c>
      <c r="N1635" s="236" t="str">
        <f t="shared" si="10"/>
        <v>#VALUE!</v>
      </c>
      <c r="O1635" s="236" t="str">
        <f t="shared" si="11"/>
        <v>#VALUE!</v>
      </c>
      <c r="P1635" s="237" t="str">
        <f t="shared" si="12"/>
        <v>OPIOIDS</v>
      </c>
      <c r="Q1635" s="234" t="b">
        <v>0</v>
      </c>
      <c r="R1635" s="237" t="str">
        <f t="shared" si="37"/>
        <v>LOW</v>
      </c>
      <c r="S1635" s="238"/>
      <c r="T1635" s="243">
        <f t="shared" si="46"/>
        <v>44627</v>
      </c>
      <c r="U1635" s="237" t="str">
        <f t="shared" si="47"/>
        <v>DUE COMM</v>
      </c>
      <c r="V1635" s="237" t="str">
        <f t="shared" si="16"/>
        <v> </v>
      </c>
      <c r="W1635" s="83"/>
      <c r="X1635" s="83"/>
      <c r="Y1635" s="83"/>
      <c r="Z1635" s="83"/>
      <c r="AA1635" s="83"/>
      <c r="AB1635" s="83"/>
      <c r="AC1635" s="83"/>
      <c r="AD1635" s="83"/>
      <c r="AE1635" s="83"/>
    </row>
    <row r="1636">
      <c r="A1636" s="253">
        <v>15342.0</v>
      </c>
      <c r="B1636" s="239" t="s">
        <v>7552</v>
      </c>
      <c r="C1636" s="257" t="b">
        <v>1</v>
      </c>
      <c r="D1636" s="243">
        <v>44384.0</v>
      </c>
      <c r="E1636" s="236" t="str">
        <f t="shared" si="1"/>
        <v>#VALUE!</v>
      </c>
      <c r="F1636" s="236" t="str">
        <f t="shared" si="2"/>
        <v>#VALUE!</v>
      </c>
      <c r="G1636" s="236" t="str">
        <f t="shared" si="3"/>
        <v>#VALUE!</v>
      </c>
      <c r="H1636" s="236" t="str">
        <f t="shared" si="4"/>
        <v>#VALUE!</v>
      </c>
      <c r="I1636" s="236" t="str">
        <f t="shared" si="5"/>
        <v>#VALUE!</v>
      </c>
      <c r="J1636" s="236" t="str">
        <f t="shared" si="6"/>
        <v>#VALUE!</v>
      </c>
      <c r="K1636" s="236" t="str">
        <f t="shared" si="7"/>
        <v>#VALUE!</v>
      </c>
      <c r="L1636" s="236" t="str">
        <f t="shared" si="8"/>
        <v>#VALUE!</v>
      </c>
      <c r="M1636" s="236" t="str">
        <f t="shared" si="9"/>
        <v>#VALUE!</v>
      </c>
      <c r="N1636" s="236" t="str">
        <f t="shared" si="10"/>
        <v>#VALUE!</v>
      </c>
      <c r="O1636" s="236" t="str">
        <f t="shared" si="11"/>
        <v>#VALUE!</v>
      </c>
      <c r="P1636" s="237" t="str">
        <f t="shared" si="12"/>
        <v>NO RX</v>
      </c>
      <c r="Q1636" s="237" t="b">
        <v>0</v>
      </c>
      <c r="R1636" s="237" t="str">
        <f t="shared" si="37"/>
        <v>LOW</v>
      </c>
      <c r="S1636" s="238"/>
      <c r="T1636" s="243">
        <f t="shared" si="46"/>
        <v>44384</v>
      </c>
      <c r="U1636" s="237" t="str">
        <f t="shared" si="47"/>
        <v>DUE COMM</v>
      </c>
      <c r="V1636" s="237" t="str">
        <f t="shared" si="16"/>
        <v> </v>
      </c>
      <c r="W1636" s="83"/>
      <c r="X1636" s="83"/>
      <c r="Y1636" s="83"/>
      <c r="Z1636" s="83"/>
      <c r="AA1636" s="83"/>
      <c r="AB1636" s="83"/>
      <c r="AC1636" s="83"/>
      <c r="AD1636" s="83"/>
      <c r="AE1636" s="83"/>
    </row>
    <row r="1637">
      <c r="A1637" s="253">
        <v>15345.0</v>
      </c>
      <c r="B1637" s="237" t="s">
        <v>7606</v>
      </c>
      <c r="C1637" s="257" t="b">
        <v>1</v>
      </c>
      <c r="D1637" s="243">
        <v>44384.0</v>
      </c>
      <c r="E1637" s="236" t="str">
        <f t="shared" si="1"/>
        <v>#VALUE!</v>
      </c>
      <c r="F1637" s="236" t="str">
        <f t="shared" si="2"/>
        <v>#VALUE!</v>
      </c>
      <c r="G1637" s="236" t="str">
        <f t="shared" si="3"/>
        <v>#VALUE!</v>
      </c>
      <c r="H1637" s="236" t="str">
        <f t="shared" si="4"/>
        <v>#VALUE!</v>
      </c>
      <c r="I1637" s="236" t="str">
        <f t="shared" si="5"/>
        <v>#VALUE!</v>
      </c>
      <c r="J1637" s="236" t="str">
        <f t="shared" si="6"/>
        <v>#VALUE!</v>
      </c>
      <c r="K1637" s="236" t="str">
        <f t="shared" si="7"/>
        <v>#VALUE!</v>
      </c>
      <c r="L1637" s="236" t="str">
        <f t="shared" si="8"/>
        <v>#VALUE!</v>
      </c>
      <c r="M1637" s="236" t="str">
        <f t="shared" si="9"/>
        <v>OPI RX</v>
      </c>
      <c r="N1637" s="236" t="str">
        <f t="shared" si="10"/>
        <v>#VALUE!</v>
      </c>
      <c r="O1637" s="236" t="str">
        <f t="shared" si="11"/>
        <v>#VALUE!</v>
      </c>
      <c r="P1637" s="237" t="str">
        <f t="shared" si="12"/>
        <v>OPIOIDS</v>
      </c>
      <c r="Q1637" s="237" t="b">
        <v>0</v>
      </c>
      <c r="R1637" s="237" t="str">
        <f t="shared" si="37"/>
        <v>LOW</v>
      </c>
      <c r="S1637" s="238"/>
      <c r="T1637" s="243">
        <f t="shared" si="46"/>
        <v>44384</v>
      </c>
      <c r="U1637" s="237" t="str">
        <f t="shared" si="47"/>
        <v>DUE COMM</v>
      </c>
      <c r="V1637" s="237" t="str">
        <f t="shared" si="16"/>
        <v> </v>
      </c>
      <c r="W1637" s="83"/>
      <c r="X1637" s="83"/>
      <c r="Y1637" s="83"/>
      <c r="Z1637" s="83"/>
      <c r="AA1637" s="83"/>
      <c r="AB1637" s="83"/>
      <c r="AC1637" s="83"/>
      <c r="AD1637" s="83"/>
      <c r="AE1637" s="83"/>
    </row>
    <row r="1638">
      <c r="A1638" s="233">
        <v>15346.0</v>
      </c>
      <c r="B1638" s="239" t="s">
        <v>7552</v>
      </c>
      <c r="C1638" s="257" t="b">
        <v>1</v>
      </c>
      <c r="D1638" s="235">
        <v>44582.0</v>
      </c>
      <c r="E1638" s="236" t="str">
        <f t="shared" si="1"/>
        <v>#VALUE!</v>
      </c>
      <c r="F1638" s="236" t="str">
        <f t="shared" si="2"/>
        <v>#VALUE!</v>
      </c>
      <c r="G1638" s="236" t="str">
        <f t="shared" si="3"/>
        <v>#VALUE!</v>
      </c>
      <c r="H1638" s="236" t="str">
        <f t="shared" si="4"/>
        <v>#VALUE!</v>
      </c>
      <c r="I1638" s="236" t="str">
        <f t="shared" si="5"/>
        <v>#VALUE!</v>
      </c>
      <c r="J1638" s="236" t="str">
        <f t="shared" si="6"/>
        <v>#VALUE!</v>
      </c>
      <c r="K1638" s="236" t="str">
        <f t="shared" si="7"/>
        <v>#VALUE!</v>
      </c>
      <c r="L1638" s="236" t="str">
        <f t="shared" si="8"/>
        <v>#VALUE!</v>
      </c>
      <c r="M1638" s="236" t="str">
        <f t="shared" si="9"/>
        <v>#VALUE!</v>
      </c>
      <c r="N1638" s="236" t="str">
        <f t="shared" si="10"/>
        <v>#VALUE!</v>
      </c>
      <c r="O1638" s="236" t="str">
        <f t="shared" si="11"/>
        <v>#VALUE!</v>
      </c>
      <c r="P1638" s="237" t="str">
        <f t="shared" si="12"/>
        <v>NO RX</v>
      </c>
      <c r="Q1638" s="237" t="b">
        <v>0</v>
      </c>
      <c r="R1638" s="237" t="str">
        <f t="shared" si="37"/>
        <v>LOW</v>
      </c>
      <c r="S1638" s="238"/>
      <c r="T1638" s="243">
        <f t="shared" si="46"/>
        <v>44582</v>
      </c>
      <c r="U1638" s="237" t="str">
        <f t="shared" si="47"/>
        <v>DUE COMM</v>
      </c>
      <c r="V1638" s="237" t="str">
        <f t="shared" si="16"/>
        <v> </v>
      </c>
      <c r="W1638" s="83"/>
      <c r="X1638" s="83"/>
      <c r="Y1638" s="83"/>
      <c r="Z1638" s="83"/>
      <c r="AA1638" s="83"/>
      <c r="AB1638" s="83"/>
      <c r="AC1638" s="83"/>
      <c r="AD1638" s="83"/>
      <c r="AE1638" s="83"/>
    </row>
    <row r="1639">
      <c r="A1639" s="233">
        <v>15348.0</v>
      </c>
      <c r="B1639" s="239" t="s">
        <v>7552</v>
      </c>
      <c r="C1639" s="257" t="b">
        <v>0</v>
      </c>
      <c r="D1639" s="235" t="s">
        <v>7552</v>
      </c>
      <c r="E1639" s="236" t="str">
        <f t="shared" si="1"/>
        <v>#VALUE!</v>
      </c>
      <c r="F1639" s="236" t="str">
        <f t="shared" si="2"/>
        <v>#VALUE!</v>
      </c>
      <c r="G1639" s="236" t="str">
        <f t="shared" si="3"/>
        <v>#VALUE!</v>
      </c>
      <c r="H1639" s="236" t="str">
        <f t="shared" si="4"/>
        <v>#VALUE!</v>
      </c>
      <c r="I1639" s="236" t="str">
        <f t="shared" si="5"/>
        <v>#VALUE!</v>
      </c>
      <c r="J1639" s="236" t="str">
        <f t="shared" si="6"/>
        <v>#VALUE!</v>
      </c>
      <c r="K1639" s="236" t="str">
        <f t="shared" si="7"/>
        <v>#VALUE!</v>
      </c>
      <c r="L1639" s="236" t="str">
        <f t="shared" si="8"/>
        <v>#VALUE!</v>
      </c>
      <c r="M1639" s="236" t="str">
        <f t="shared" si="9"/>
        <v>#VALUE!</v>
      </c>
      <c r="N1639" s="236" t="str">
        <f t="shared" si="10"/>
        <v>#VALUE!</v>
      </c>
      <c r="O1639" s="236" t="str">
        <f t="shared" si="11"/>
        <v>#VALUE!</v>
      </c>
      <c r="P1639" s="237" t="str">
        <f t="shared" si="12"/>
        <v>NO RX</v>
      </c>
      <c r="Q1639" s="237" t="b">
        <v>0</v>
      </c>
      <c r="R1639" s="237" t="str">
        <f t="shared" si="37"/>
        <v>LOW</v>
      </c>
      <c r="S1639" s="238"/>
      <c r="T1639" s="238" t="str">
        <f t="shared" si="46"/>
        <v>  -  </v>
      </c>
      <c r="U1639" s="237" t="str">
        <f t="shared" si="47"/>
        <v>DUE COMM</v>
      </c>
      <c r="V1639" s="237" t="str">
        <f t="shared" si="16"/>
        <v> </v>
      </c>
      <c r="W1639" s="83"/>
      <c r="X1639" s="83"/>
      <c r="Y1639" s="83"/>
      <c r="Z1639" s="83"/>
      <c r="AA1639" s="83"/>
      <c r="AB1639" s="83"/>
      <c r="AC1639" s="83"/>
      <c r="AD1639" s="83"/>
      <c r="AE1639" s="83"/>
    </row>
    <row r="1640">
      <c r="A1640" s="253">
        <v>15350.0</v>
      </c>
      <c r="B1640" s="237" t="s">
        <v>7576</v>
      </c>
      <c r="C1640" s="257" t="b">
        <v>1</v>
      </c>
      <c r="D1640" s="243">
        <v>44384.0</v>
      </c>
      <c r="E1640" s="236" t="str">
        <f t="shared" si="1"/>
        <v>#VALUE!</v>
      </c>
      <c r="F1640" s="236" t="str">
        <f t="shared" si="2"/>
        <v>#VALUE!</v>
      </c>
      <c r="G1640" s="236" t="str">
        <f t="shared" si="3"/>
        <v>#VALUE!</v>
      </c>
      <c r="H1640" s="236" t="str">
        <f t="shared" si="4"/>
        <v>#VALUE!</v>
      </c>
      <c r="I1640" s="236" t="str">
        <f t="shared" si="5"/>
        <v>#VALUE!</v>
      </c>
      <c r="J1640" s="236" t="str">
        <f t="shared" si="6"/>
        <v>#VALUE!</v>
      </c>
      <c r="K1640" s="236" t="str">
        <f t="shared" si="7"/>
        <v>#VALUE!</v>
      </c>
      <c r="L1640" s="236" t="str">
        <f t="shared" si="8"/>
        <v>#VALUE!</v>
      </c>
      <c r="M1640" s="236" t="str">
        <f t="shared" si="9"/>
        <v>#VALUE!</v>
      </c>
      <c r="N1640" s="236" t="str">
        <f t="shared" si="10"/>
        <v>#VALUE!</v>
      </c>
      <c r="O1640" s="236" t="str">
        <f t="shared" si="11"/>
        <v>#VALUE!</v>
      </c>
      <c r="P1640" s="237" t="str">
        <f t="shared" si="12"/>
        <v>NO RX</v>
      </c>
      <c r="Q1640" s="237" t="b">
        <v>0</v>
      </c>
      <c r="R1640" s="237" t="str">
        <f t="shared" si="37"/>
        <v>LOW</v>
      </c>
      <c r="S1640" s="238"/>
      <c r="T1640" s="243">
        <f t="shared" si="46"/>
        <v>44384</v>
      </c>
      <c r="U1640" s="237" t="str">
        <f t="shared" si="47"/>
        <v>DUE COMM</v>
      </c>
      <c r="V1640" s="237" t="str">
        <f t="shared" si="16"/>
        <v> </v>
      </c>
      <c r="W1640" s="83"/>
      <c r="X1640" s="83"/>
      <c r="Y1640" s="83"/>
      <c r="Z1640" s="83"/>
      <c r="AA1640" s="83"/>
      <c r="AB1640" s="83"/>
      <c r="AC1640" s="83"/>
      <c r="AD1640" s="83"/>
      <c r="AE1640" s="83"/>
    </row>
    <row r="1641">
      <c r="A1641" s="253">
        <v>15356.0</v>
      </c>
      <c r="B1641" s="239" t="s">
        <v>7552</v>
      </c>
      <c r="C1641" s="257" t="b">
        <v>0</v>
      </c>
      <c r="D1641" s="235" t="s">
        <v>7552</v>
      </c>
      <c r="E1641" s="236" t="str">
        <f t="shared" si="1"/>
        <v>#VALUE!</v>
      </c>
      <c r="F1641" s="236" t="str">
        <f t="shared" si="2"/>
        <v>#VALUE!</v>
      </c>
      <c r="G1641" s="236" t="str">
        <f t="shared" si="3"/>
        <v>#VALUE!</v>
      </c>
      <c r="H1641" s="236" t="str">
        <f t="shared" si="4"/>
        <v>#VALUE!</v>
      </c>
      <c r="I1641" s="236" t="str">
        <f t="shared" si="5"/>
        <v>#VALUE!</v>
      </c>
      <c r="J1641" s="236" t="str">
        <f t="shared" si="6"/>
        <v>#VALUE!</v>
      </c>
      <c r="K1641" s="236" t="str">
        <f t="shared" si="7"/>
        <v>#VALUE!</v>
      </c>
      <c r="L1641" s="236" t="str">
        <f t="shared" si="8"/>
        <v>#VALUE!</v>
      </c>
      <c r="M1641" s="236" t="str">
        <f t="shared" si="9"/>
        <v>#VALUE!</v>
      </c>
      <c r="N1641" s="236" t="str">
        <f t="shared" si="10"/>
        <v>#VALUE!</v>
      </c>
      <c r="O1641" s="236" t="str">
        <f t="shared" si="11"/>
        <v>#VALUE!</v>
      </c>
      <c r="P1641" s="237" t="str">
        <f t="shared" si="12"/>
        <v>NO RX</v>
      </c>
      <c r="Q1641" s="237" t="b">
        <v>0</v>
      </c>
      <c r="R1641" s="237" t="str">
        <f t="shared" si="37"/>
        <v>LOW</v>
      </c>
      <c r="S1641" s="238"/>
      <c r="T1641" s="238" t="str">
        <f t="shared" si="46"/>
        <v>  -  </v>
      </c>
      <c r="U1641" s="237" t="str">
        <f t="shared" si="47"/>
        <v>DUE COMM</v>
      </c>
      <c r="V1641" s="237" t="str">
        <f t="shared" si="16"/>
        <v> </v>
      </c>
      <c r="W1641" s="83"/>
      <c r="X1641" s="83"/>
      <c r="Y1641" s="83"/>
      <c r="Z1641" s="83"/>
      <c r="AA1641" s="83"/>
      <c r="AB1641" s="83"/>
      <c r="AC1641" s="83"/>
      <c r="AD1641" s="83"/>
      <c r="AE1641" s="83"/>
    </row>
    <row r="1642">
      <c r="A1642" s="233">
        <v>15358.0</v>
      </c>
      <c r="B1642" s="234" t="s">
        <v>7730</v>
      </c>
      <c r="C1642" s="257" t="b">
        <v>1</v>
      </c>
      <c r="D1642" s="243">
        <v>44384.0</v>
      </c>
      <c r="E1642" s="236" t="str">
        <f t="shared" si="1"/>
        <v>#VALUE!</v>
      </c>
      <c r="F1642" s="236" t="str">
        <f t="shared" si="2"/>
        <v>#VALUE!</v>
      </c>
      <c r="G1642" s="236" t="str">
        <f t="shared" si="3"/>
        <v>#VALUE!</v>
      </c>
      <c r="H1642" s="236" t="str">
        <f t="shared" si="4"/>
        <v>#VALUE!</v>
      </c>
      <c r="I1642" s="236" t="str">
        <f t="shared" si="5"/>
        <v>#VALUE!</v>
      </c>
      <c r="J1642" s="236" t="str">
        <f t="shared" si="6"/>
        <v>#VALUE!</v>
      </c>
      <c r="K1642" s="236" t="str">
        <f t="shared" si="7"/>
        <v>#VALUE!</v>
      </c>
      <c r="L1642" s="236" t="str">
        <f t="shared" si="8"/>
        <v>#VALUE!</v>
      </c>
      <c r="M1642" s="236" t="str">
        <f t="shared" si="9"/>
        <v>#VALUE!</v>
      </c>
      <c r="N1642" s="236" t="str">
        <f t="shared" si="10"/>
        <v>#VALUE!</v>
      </c>
      <c r="O1642" s="236" t="str">
        <f t="shared" si="11"/>
        <v>#VALUE!</v>
      </c>
      <c r="P1642" s="237" t="str">
        <f t="shared" si="12"/>
        <v>NO RX</v>
      </c>
      <c r="Q1642" s="234" t="b">
        <v>0</v>
      </c>
      <c r="R1642" s="237" t="str">
        <f t="shared" si="37"/>
        <v>LOW</v>
      </c>
      <c r="S1642" s="238"/>
      <c r="T1642" s="243">
        <f t="shared" si="46"/>
        <v>44384</v>
      </c>
      <c r="U1642" s="237" t="str">
        <f t="shared" si="47"/>
        <v>DUE COMM</v>
      </c>
      <c r="V1642" s="237" t="str">
        <f t="shared" si="16"/>
        <v> </v>
      </c>
      <c r="W1642" s="83"/>
      <c r="X1642" s="83"/>
      <c r="Y1642" s="83"/>
      <c r="Z1642" s="83"/>
      <c r="AA1642" s="83"/>
      <c r="AB1642" s="83"/>
      <c r="AC1642" s="83"/>
      <c r="AD1642" s="83"/>
      <c r="AE1642" s="83"/>
    </row>
    <row r="1643">
      <c r="A1643" s="253">
        <v>15359.0</v>
      </c>
      <c r="B1643" s="239" t="s">
        <v>8067</v>
      </c>
      <c r="C1643" s="257" t="b">
        <v>1</v>
      </c>
      <c r="D1643" s="235">
        <v>44578.0</v>
      </c>
      <c r="E1643" s="236" t="str">
        <f t="shared" si="1"/>
        <v>#VALUE!</v>
      </c>
      <c r="F1643" s="236" t="str">
        <f t="shared" si="2"/>
        <v>OPI RX</v>
      </c>
      <c r="G1643" s="236" t="str">
        <f t="shared" si="3"/>
        <v>#VALUE!</v>
      </c>
      <c r="H1643" s="236" t="str">
        <f t="shared" si="4"/>
        <v>#VALUE!</v>
      </c>
      <c r="I1643" s="236" t="str">
        <f t="shared" si="5"/>
        <v>#VALUE!</v>
      </c>
      <c r="J1643" s="236" t="str">
        <f t="shared" si="6"/>
        <v>#VALUE!</v>
      </c>
      <c r="K1643" s="236" t="str">
        <f t="shared" si="7"/>
        <v>#VALUE!</v>
      </c>
      <c r="L1643" s="236" t="str">
        <f t="shared" si="8"/>
        <v>#VALUE!</v>
      </c>
      <c r="M1643" s="236" t="str">
        <f t="shared" si="9"/>
        <v>#VALUE!</v>
      </c>
      <c r="N1643" s="236" t="str">
        <f t="shared" si="10"/>
        <v>#VALUE!</v>
      </c>
      <c r="O1643" s="236" t="str">
        <f t="shared" si="11"/>
        <v>#VALUE!</v>
      </c>
      <c r="P1643" s="237" t="str">
        <f t="shared" si="12"/>
        <v>OPIOIDS</v>
      </c>
      <c r="Q1643" s="234" t="b">
        <v>1</v>
      </c>
      <c r="R1643" s="237" t="str">
        <f t="shared" si="37"/>
        <v>HIGH</v>
      </c>
      <c r="S1643" s="238"/>
      <c r="T1643" s="243">
        <f t="shared" si="46"/>
        <v>44578</v>
      </c>
      <c r="U1643" s="237" t="str">
        <f t="shared" si="47"/>
        <v>DUE COMM</v>
      </c>
      <c r="V1643" s="237" t="str">
        <f t="shared" si="16"/>
        <v> </v>
      </c>
      <c r="W1643" s="83"/>
      <c r="X1643" s="83"/>
      <c r="Y1643" s="83"/>
      <c r="Z1643" s="83"/>
      <c r="AA1643" s="83"/>
      <c r="AB1643" s="83"/>
      <c r="AC1643" s="83"/>
      <c r="AD1643" s="83"/>
      <c r="AE1643" s="83"/>
    </row>
    <row r="1644">
      <c r="A1644" s="233">
        <v>15361.0</v>
      </c>
      <c r="B1644" s="234" t="s">
        <v>8068</v>
      </c>
      <c r="C1644" s="257" t="b">
        <v>0</v>
      </c>
      <c r="D1644" s="235" t="s">
        <v>7552</v>
      </c>
      <c r="E1644" s="236" t="str">
        <f t="shared" si="1"/>
        <v>#VALUE!</v>
      </c>
      <c r="F1644" s="236" t="str">
        <f t="shared" si="2"/>
        <v>#VALUE!</v>
      </c>
      <c r="G1644" s="236" t="str">
        <f t="shared" si="3"/>
        <v>OPI RX</v>
      </c>
      <c r="H1644" s="236" t="str">
        <f t="shared" si="4"/>
        <v>#VALUE!</v>
      </c>
      <c r="I1644" s="236" t="str">
        <f t="shared" si="5"/>
        <v>#VALUE!</v>
      </c>
      <c r="J1644" s="236" t="str">
        <f t="shared" si="6"/>
        <v>#VALUE!</v>
      </c>
      <c r="K1644" s="236" t="str">
        <f t="shared" si="7"/>
        <v>#VALUE!</v>
      </c>
      <c r="L1644" s="236" t="str">
        <f t="shared" si="8"/>
        <v>#VALUE!</v>
      </c>
      <c r="M1644" s="236" t="str">
        <f t="shared" si="9"/>
        <v>#VALUE!</v>
      </c>
      <c r="N1644" s="236" t="str">
        <f t="shared" si="10"/>
        <v>#VALUE!</v>
      </c>
      <c r="O1644" s="236" t="str">
        <f t="shared" si="11"/>
        <v>OPI RX</v>
      </c>
      <c r="P1644" s="237" t="str">
        <f t="shared" si="12"/>
        <v>OPIOIDS</v>
      </c>
      <c r="Q1644" s="237" t="b">
        <v>0</v>
      </c>
      <c r="R1644" s="237" t="str">
        <f t="shared" si="37"/>
        <v>LOW</v>
      </c>
      <c r="S1644" s="238"/>
      <c r="T1644" s="238" t="str">
        <f t="shared" si="46"/>
        <v>  -  </v>
      </c>
      <c r="U1644" s="237" t="str">
        <f t="shared" si="47"/>
        <v>DUE COMM</v>
      </c>
      <c r="V1644" s="237" t="str">
        <f t="shared" si="16"/>
        <v> </v>
      </c>
      <c r="W1644" s="83"/>
      <c r="X1644" s="83"/>
      <c r="Y1644" s="83"/>
      <c r="Z1644" s="83"/>
      <c r="AA1644" s="83"/>
      <c r="AB1644" s="83"/>
      <c r="AC1644" s="83"/>
      <c r="AD1644" s="83"/>
      <c r="AE1644" s="83"/>
    </row>
    <row r="1645">
      <c r="A1645" s="233">
        <v>15368.0</v>
      </c>
      <c r="B1645" s="234" t="s">
        <v>7556</v>
      </c>
      <c r="C1645" s="257" t="b">
        <v>1</v>
      </c>
      <c r="D1645" s="235">
        <v>44582.0</v>
      </c>
      <c r="E1645" s="236" t="str">
        <f t="shared" si="1"/>
        <v>OPI RX</v>
      </c>
      <c r="F1645" s="236" t="str">
        <f t="shared" si="2"/>
        <v>#VALUE!</v>
      </c>
      <c r="G1645" s="236" t="str">
        <f t="shared" si="3"/>
        <v>#VALUE!</v>
      </c>
      <c r="H1645" s="236" t="str">
        <f t="shared" si="4"/>
        <v>#VALUE!</v>
      </c>
      <c r="I1645" s="236" t="str">
        <f t="shared" si="5"/>
        <v>#VALUE!</v>
      </c>
      <c r="J1645" s="236" t="str">
        <f t="shared" si="6"/>
        <v>#VALUE!</v>
      </c>
      <c r="K1645" s="236" t="str">
        <f t="shared" si="7"/>
        <v>#VALUE!</v>
      </c>
      <c r="L1645" s="236" t="str">
        <f t="shared" si="8"/>
        <v>#VALUE!</v>
      </c>
      <c r="M1645" s="236" t="str">
        <f t="shared" si="9"/>
        <v>#VALUE!</v>
      </c>
      <c r="N1645" s="236" t="str">
        <f t="shared" si="10"/>
        <v>#VALUE!</v>
      </c>
      <c r="O1645" s="236" t="str">
        <f t="shared" si="11"/>
        <v>#VALUE!</v>
      </c>
      <c r="P1645" s="237" t="str">
        <f t="shared" si="12"/>
        <v>OPIOIDS</v>
      </c>
      <c r="Q1645" s="237" t="b">
        <v>0</v>
      </c>
      <c r="R1645" s="237" t="str">
        <f t="shared" si="37"/>
        <v>LOW</v>
      </c>
      <c r="S1645" s="238"/>
      <c r="T1645" s="243">
        <f t="shared" si="46"/>
        <v>44582</v>
      </c>
      <c r="U1645" s="237" t="str">
        <f t="shared" si="47"/>
        <v>DUE COMM</v>
      </c>
      <c r="V1645" s="237" t="str">
        <f t="shared" si="16"/>
        <v> </v>
      </c>
      <c r="W1645" s="252"/>
      <c r="X1645" s="252"/>
      <c r="Y1645" s="83"/>
      <c r="Z1645" s="83"/>
      <c r="AA1645" s="83"/>
      <c r="AB1645" s="83"/>
      <c r="AC1645" s="83"/>
      <c r="AD1645" s="83"/>
      <c r="AE1645" s="83"/>
    </row>
    <row r="1646">
      <c r="A1646" s="233">
        <v>15369.0</v>
      </c>
      <c r="B1646" s="239" t="s">
        <v>8069</v>
      </c>
      <c r="C1646" s="257" t="b">
        <v>1</v>
      </c>
      <c r="D1646" s="235">
        <v>44591.0</v>
      </c>
      <c r="E1646" s="236" t="str">
        <f t="shared" si="1"/>
        <v>OPI RX</v>
      </c>
      <c r="F1646" s="236" t="str">
        <f t="shared" si="2"/>
        <v>#VALUE!</v>
      </c>
      <c r="G1646" s="236" t="str">
        <f t="shared" si="3"/>
        <v>#VALUE!</v>
      </c>
      <c r="H1646" s="236" t="str">
        <f t="shared" si="4"/>
        <v>#VALUE!</v>
      </c>
      <c r="I1646" s="236" t="str">
        <f t="shared" si="5"/>
        <v>#VALUE!</v>
      </c>
      <c r="J1646" s="236" t="str">
        <f t="shared" si="6"/>
        <v>#VALUE!</v>
      </c>
      <c r="K1646" s="236" t="str">
        <f t="shared" si="7"/>
        <v>#VALUE!</v>
      </c>
      <c r="L1646" s="236" t="str">
        <f t="shared" si="8"/>
        <v>#VALUE!</v>
      </c>
      <c r="M1646" s="236" t="str">
        <f t="shared" si="9"/>
        <v>#VALUE!</v>
      </c>
      <c r="N1646" s="236" t="str">
        <f t="shared" si="10"/>
        <v>#VALUE!</v>
      </c>
      <c r="O1646" s="236" t="str">
        <f t="shared" si="11"/>
        <v>#VALUE!</v>
      </c>
      <c r="P1646" s="237" t="str">
        <f t="shared" si="12"/>
        <v>OPIOIDS</v>
      </c>
      <c r="Q1646" s="237" t="b">
        <v>0</v>
      </c>
      <c r="R1646" s="237" t="str">
        <f t="shared" si="37"/>
        <v>LOW</v>
      </c>
      <c r="S1646" s="238"/>
      <c r="T1646" s="243">
        <f t="shared" si="46"/>
        <v>44591</v>
      </c>
      <c r="U1646" s="237" t="str">
        <f t="shared" si="47"/>
        <v>DUE COMM</v>
      </c>
      <c r="V1646" s="237" t="str">
        <f t="shared" si="16"/>
        <v> </v>
      </c>
      <c r="W1646" s="252"/>
      <c r="X1646" s="252"/>
      <c r="Y1646" s="83"/>
      <c r="Z1646" s="83"/>
      <c r="AA1646" s="83"/>
      <c r="AB1646" s="83"/>
      <c r="AC1646" s="83"/>
      <c r="AD1646" s="83"/>
      <c r="AE1646" s="83"/>
    </row>
    <row r="1647">
      <c r="A1647" s="253">
        <v>15372.0</v>
      </c>
      <c r="B1647" s="237" t="s">
        <v>7606</v>
      </c>
      <c r="C1647" s="257" t="b">
        <v>1</v>
      </c>
      <c r="D1647" s="243">
        <v>44384.0</v>
      </c>
      <c r="E1647" s="236" t="str">
        <f t="shared" si="1"/>
        <v>#VALUE!</v>
      </c>
      <c r="F1647" s="236" t="str">
        <f t="shared" si="2"/>
        <v>#VALUE!</v>
      </c>
      <c r="G1647" s="236" t="str">
        <f t="shared" si="3"/>
        <v>#VALUE!</v>
      </c>
      <c r="H1647" s="236" t="str">
        <f t="shared" si="4"/>
        <v>#VALUE!</v>
      </c>
      <c r="I1647" s="236" t="str">
        <f t="shared" si="5"/>
        <v>#VALUE!</v>
      </c>
      <c r="J1647" s="236" t="str">
        <f t="shared" si="6"/>
        <v>#VALUE!</v>
      </c>
      <c r="K1647" s="236" t="str">
        <f t="shared" si="7"/>
        <v>#VALUE!</v>
      </c>
      <c r="L1647" s="236" t="str">
        <f t="shared" si="8"/>
        <v>#VALUE!</v>
      </c>
      <c r="M1647" s="236" t="str">
        <f t="shared" si="9"/>
        <v>OPI RX</v>
      </c>
      <c r="N1647" s="236" t="str">
        <f t="shared" si="10"/>
        <v>#VALUE!</v>
      </c>
      <c r="O1647" s="236" t="str">
        <f t="shared" si="11"/>
        <v>#VALUE!</v>
      </c>
      <c r="P1647" s="237" t="str">
        <f t="shared" si="12"/>
        <v>OPIOIDS</v>
      </c>
      <c r="Q1647" s="234" t="b">
        <v>0</v>
      </c>
      <c r="R1647" s="237" t="str">
        <f t="shared" si="37"/>
        <v>LOW</v>
      </c>
      <c r="S1647" s="238"/>
      <c r="T1647" s="243">
        <f t="shared" si="46"/>
        <v>44384</v>
      </c>
      <c r="U1647" s="237" t="str">
        <f t="shared" si="47"/>
        <v>DUE COMM</v>
      </c>
      <c r="V1647" s="237" t="str">
        <f t="shared" si="16"/>
        <v> </v>
      </c>
      <c r="W1647" s="252"/>
      <c r="X1647" s="252"/>
      <c r="Y1647" s="83"/>
      <c r="Z1647" s="83"/>
      <c r="AA1647" s="83"/>
      <c r="AB1647" s="83"/>
      <c r="AC1647" s="83"/>
      <c r="AD1647" s="83"/>
      <c r="AE1647" s="83"/>
    </row>
    <row r="1648">
      <c r="A1648" s="233">
        <v>15375.0</v>
      </c>
      <c r="B1648" s="234" t="s">
        <v>8070</v>
      </c>
      <c r="C1648" s="257" t="b">
        <v>1</v>
      </c>
      <c r="D1648" s="235">
        <v>44601.0</v>
      </c>
      <c r="E1648" s="236" t="str">
        <f t="shared" si="1"/>
        <v>#VALUE!</v>
      </c>
      <c r="F1648" s="236" t="str">
        <f t="shared" si="2"/>
        <v>OPI RX</v>
      </c>
      <c r="G1648" s="236" t="str">
        <f t="shared" si="3"/>
        <v>#VALUE!</v>
      </c>
      <c r="H1648" s="236" t="str">
        <f t="shared" si="4"/>
        <v>#VALUE!</v>
      </c>
      <c r="I1648" s="236" t="str">
        <f t="shared" si="5"/>
        <v>#VALUE!</v>
      </c>
      <c r="J1648" s="236" t="str">
        <f t="shared" si="6"/>
        <v>#VALUE!</v>
      </c>
      <c r="K1648" s="236" t="str">
        <f t="shared" si="7"/>
        <v>#VALUE!</v>
      </c>
      <c r="L1648" s="236" t="str">
        <f t="shared" si="8"/>
        <v>#VALUE!</v>
      </c>
      <c r="M1648" s="236" t="str">
        <f t="shared" si="9"/>
        <v>#VALUE!</v>
      </c>
      <c r="N1648" s="236" t="str">
        <f t="shared" si="10"/>
        <v>#VALUE!</v>
      </c>
      <c r="O1648" s="236" t="str">
        <f t="shared" si="11"/>
        <v>#VALUE!</v>
      </c>
      <c r="P1648" s="237" t="str">
        <f t="shared" si="12"/>
        <v>OPIOIDS</v>
      </c>
      <c r="Q1648" s="237" t="b">
        <v>1</v>
      </c>
      <c r="R1648" s="237" t="str">
        <f t="shared" si="37"/>
        <v>HIGH</v>
      </c>
      <c r="S1648" s="238"/>
      <c r="T1648" s="243">
        <f t="shared" si="46"/>
        <v>44601</v>
      </c>
      <c r="U1648" s="237" t="str">
        <f t="shared" si="47"/>
        <v>DUE COMM</v>
      </c>
      <c r="V1648" s="237" t="str">
        <f t="shared" si="16"/>
        <v> </v>
      </c>
      <c r="W1648" s="83"/>
      <c r="X1648" s="83"/>
      <c r="Y1648" s="83"/>
      <c r="Z1648" s="83"/>
      <c r="AA1648" s="83"/>
      <c r="AB1648" s="83"/>
      <c r="AC1648" s="83"/>
      <c r="AD1648" s="83"/>
      <c r="AE1648" s="83"/>
    </row>
    <row r="1649">
      <c r="A1649" s="233">
        <v>15376.0</v>
      </c>
      <c r="B1649" s="239" t="s">
        <v>7552</v>
      </c>
      <c r="C1649" s="257" t="b">
        <v>1</v>
      </c>
      <c r="D1649" s="243">
        <v>44384.0</v>
      </c>
      <c r="E1649" s="236" t="str">
        <f t="shared" si="1"/>
        <v>#VALUE!</v>
      </c>
      <c r="F1649" s="236" t="str">
        <f t="shared" si="2"/>
        <v>#VALUE!</v>
      </c>
      <c r="G1649" s="236" t="str">
        <f t="shared" si="3"/>
        <v>#VALUE!</v>
      </c>
      <c r="H1649" s="236" t="str">
        <f t="shared" si="4"/>
        <v>#VALUE!</v>
      </c>
      <c r="I1649" s="236" t="str">
        <f t="shared" si="5"/>
        <v>#VALUE!</v>
      </c>
      <c r="J1649" s="236" t="str">
        <f t="shared" si="6"/>
        <v>#VALUE!</v>
      </c>
      <c r="K1649" s="236" t="str">
        <f t="shared" si="7"/>
        <v>#VALUE!</v>
      </c>
      <c r="L1649" s="236" t="str">
        <f t="shared" si="8"/>
        <v>#VALUE!</v>
      </c>
      <c r="M1649" s="236" t="str">
        <f t="shared" si="9"/>
        <v>#VALUE!</v>
      </c>
      <c r="N1649" s="236" t="str">
        <f t="shared" si="10"/>
        <v>#VALUE!</v>
      </c>
      <c r="O1649" s="236" t="str">
        <f t="shared" si="11"/>
        <v>#VALUE!</v>
      </c>
      <c r="P1649" s="237" t="str">
        <f t="shared" si="12"/>
        <v>NO RX</v>
      </c>
      <c r="Q1649" s="234" t="b">
        <v>0</v>
      </c>
      <c r="R1649" s="237" t="str">
        <f t="shared" si="37"/>
        <v>LOW</v>
      </c>
      <c r="S1649" s="238"/>
      <c r="T1649" s="243">
        <f t="shared" si="46"/>
        <v>44384</v>
      </c>
      <c r="U1649" s="237" t="str">
        <f t="shared" si="47"/>
        <v>DUE COMM</v>
      </c>
      <c r="V1649" s="237" t="str">
        <f t="shared" si="16"/>
        <v> </v>
      </c>
      <c r="W1649" s="83"/>
      <c r="X1649" s="83"/>
      <c r="Y1649" s="83"/>
      <c r="Z1649" s="83"/>
      <c r="AA1649" s="83"/>
      <c r="AB1649" s="83"/>
      <c r="AC1649" s="83"/>
      <c r="AD1649" s="83"/>
      <c r="AE1649" s="83"/>
    </row>
    <row r="1650">
      <c r="A1650" s="233">
        <v>15378.0</v>
      </c>
      <c r="B1650" s="234" t="s">
        <v>8071</v>
      </c>
      <c r="C1650" s="257" t="b">
        <v>1</v>
      </c>
      <c r="D1650" s="243">
        <v>44384.0</v>
      </c>
      <c r="E1650" s="236" t="str">
        <f t="shared" si="1"/>
        <v>#VALUE!</v>
      </c>
      <c r="F1650" s="236" t="str">
        <f t="shared" si="2"/>
        <v>#VALUE!</v>
      </c>
      <c r="G1650" s="236" t="str">
        <f t="shared" si="3"/>
        <v>#VALUE!</v>
      </c>
      <c r="H1650" s="236" t="str">
        <f t="shared" si="4"/>
        <v>#VALUE!</v>
      </c>
      <c r="I1650" s="236" t="str">
        <f t="shared" si="5"/>
        <v>#VALUE!</v>
      </c>
      <c r="J1650" s="236" t="str">
        <f t="shared" si="6"/>
        <v>#VALUE!</v>
      </c>
      <c r="K1650" s="236" t="str">
        <f t="shared" si="7"/>
        <v>#VALUE!</v>
      </c>
      <c r="L1650" s="236" t="str">
        <f t="shared" si="8"/>
        <v>#VALUE!</v>
      </c>
      <c r="M1650" s="236" t="str">
        <f t="shared" si="9"/>
        <v>#VALUE!</v>
      </c>
      <c r="N1650" s="236" t="str">
        <f t="shared" si="10"/>
        <v>#VALUE!</v>
      </c>
      <c r="O1650" s="236" t="str">
        <f t="shared" si="11"/>
        <v>#VALUE!</v>
      </c>
      <c r="P1650" s="237" t="str">
        <f t="shared" si="12"/>
        <v>NO RX</v>
      </c>
      <c r="Q1650" s="237" t="b">
        <v>0</v>
      </c>
      <c r="R1650" s="237" t="str">
        <f t="shared" si="37"/>
        <v>LOW</v>
      </c>
      <c r="S1650" s="238"/>
      <c r="T1650" s="243">
        <f t="shared" si="46"/>
        <v>44384</v>
      </c>
      <c r="U1650" s="237" t="str">
        <f t="shared" si="47"/>
        <v>DUE COMM</v>
      </c>
      <c r="V1650" s="237" t="str">
        <f t="shared" si="16"/>
        <v> </v>
      </c>
      <c r="W1650" s="83"/>
      <c r="X1650" s="83"/>
      <c r="Y1650" s="83"/>
      <c r="Z1650" s="83"/>
      <c r="AA1650" s="83"/>
      <c r="AB1650" s="83"/>
      <c r="AC1650" s="83"/>
      <c r="AD1650" s="83"/>
      <c r="AE1650" s="83"/>
    </row>
    <row r="1651">
      <c r="A1651" s="233">
        <v>15379.0</v>
      </c>
      <c r="B1651" s="239" t="s">
        <v>7552</v>
      </c>
      <c r="C1651" s="257" t="b">
        <v>1</v>
      </c>
      <c r="D1651" s="243">
        <v>44384.0</v>
      </c>
      <c r="E1651" s="236" t="str">
        <f t="shared" si="1"/>
        <v>#VALUE!</v>
      </c>
      <c r="F1651" s="236" t="str">
        <f t="shared" si="2"/>
        <v>#VALUE!</v>
      </c>
      <c r="G1651" s="236" t="str">
        <f t="shared" si="3"/>
        <v>#VALUE!</v>
      </c>
      <c r="H1651" s="236" t="str">
        <f t="shared" si="4"/>
        <v>#VALUE!</v>
      </c>
      <c r="I1651" s="236" t="str">
        <f t="shared" si="5"/>
        <v>#VALUE!</v>
      </c>
      <c r="J1651" s="236" t="str">
        <f t="shared" si="6"/>
        <v>#VALUE!</v>
      </c>
      <c r="K1651" s="236" t="str">
        <f t="shared" si="7"/>
        <v>#VALUE!</v>
      </c>
      <c r="L1651" s="236" t="str">
        <f t="shared" si="8"/>
        <v>#VALUE!</v>
      </c>
      <c r="M1651" s="236" t="str">
        <f t="shared" si="9"/>
        <v>#VALUE!</v>
      </c>
      <c r="N1651" s="236" t="str">
        <f t="shared" si="10"/>
        <v>#VALUE!</v>
      </c>
      <c r="O1651" s="236" t="str">
        <f t="shared" si="11"/>
        <v>#VALUE!</v>
      </c>
      <c r="P1651" s="237" t="str">
        <f t="shared" si="12"/>
        <v>NO RX</v>
      </c>
      <c r="Q1651" s="237" t="b">
        <v>0</v>
      </c>
      <c r="R1651" s="237" t="str">
        <f t="shared" si="37"/>
        <v>LOW</v>
      </c>
      <c r="S1651" s="238"/>
      <c r="T1651" s="243">
        <f t="shared" si="46"/>
        <v>44384</v>
      </c>
      <c r="U1651" s="237" t="str">
        <f t="shared" si="47"/>
        <v>DUE COMM</v>
      </c>
      <c r="V1651" s="237" t="str">
        <f t="shared" si="16"/>
        <v> </v>
      </c>
      <c r="W1651" s="83"/>
      <c r="X1651" s="83"/>
      <c r="Y1651" s="83"/>
      <c r="Z1651" s="83"/>
      <c r="AA1651" s="83"/>
      <c r="AB1651" s="83"/>
      <c r="AC1651" s="83"/>
      <c r="AD1651" s="83"/>
      <c r="AE1651" s="83"/>
    </row>
    <row r="1652">
      <c r="A1652" s="233">
        <v>15380.0</v>
      </c>
      <c r="B1652" s="234" t="s">
        <v>7578</v>
      </c>
      <c r="C1652" s="238" t="b">
        <v>1</v>
      </c>
      <c r="D1652" s="243">
        <v>44468.0</v>
      </c>
      <c r="E1652" s="236" t="str">
        <f t="shared" si="1"/>
        <v>#VALUE!</v>
      </c>
      <c r="F1652" s="236" t="str">
        <f t="shared" si="2"/>
        <v>#VALUE!</v>
      </c>
      <c r="G1652" s="236" t="str">
        <f t="shared" si="3"/>
        <v>OPI RX</v>
      </c>
      <c r="H1652" s="236" t="str">
        <f t="shared" si="4"/>
        <v>#VALUE!</v>
      </c>
      <c r="I1652" s="236" t="str">
        <f t="shared" si="5"/>
        <v>#VALUE!</v>
      </c>
      <c r="J1652" s="236" t="str">
        <f t="shared" si="6"/>
        <v>#VALUE!</v>
      </c>
      <c r="K1652" s="236" t="str">
        <f t="shared" si="7"/>
        <v>#VALUE!</v>
      </c>
      <c r="L1652" s="236" t="str">
        <f t="shared" si="8"/>
        <v>#VALUE!</v>
      </c>
      <c r="M1652" s="236" t="str">
        <f t="shared" si="9"/>
        <v>#VALUE!</v>
      </c>
      <c r="N1652" s="236" t="str">
        <f t="shared" si="10"/>
        <v>#VALUE!</v>
      </c>
      <c r="O1652" s="236" t="str">
        <f t="shared" si="11"/>
        <v>#VALUE!</v>
      </c>
      <c r="P1652" s="237" t="str">
        <f t="shared" si="12"/>
        <v>OPIOIDS</v>
      </c>
      <c r="Q1652" s="237" t="b">
        <v>0</v>
      </c>
      <c r="R1652" s="237" t="str">
        <f t="shared" si="37"/>
        <v>LOW</v>
      </c>
      <c r="S1652" s="238">
        <v>44350.0</v>
      </c>
      <c r="T1652" s="243">
        <f t="shared" si="46"/>
        <v>44468</v>
      </c>
      <c r="U1652" s="237" t="str">
        <f t="shared" si="47"/>
        <v> </v>
      </c>
      <c r="V1652" s="237" t="str">
        <f t="shared" si="16"/>
        <v> </v>
      </c>
      <c r="W1652" s="83"/>
      <c r="X1652" s="83"/>
      <c r="Y1652" s="83"/>
      <c r="Z1652" s="83"/>
      <c r="AA1652" s="83"/>
      <c r="AB1652" s="83"/>
      <c r="AC1652" s="83"/>
      <c r="AD1652" s="83"/>
      <c r="AE1652" s="83"/>
    </row>
    <row r="1653">
      <c r="A1653" s="233">
        <v>15384.0</v>
      </c>
      <c r="B1653" s="234" t="s">
        <v>7634</v>
      </c>
      <c r="C1653" s="238" t="b">
        <v>1</v>
      </c>
      <c r="D1653" s="243">
        <v>44384.0</v>
      </c>
      <c r="E1653" s="236" t="str">
        <f t="shared" si="1"/>
        <v>#VALUE!</v>
      </c>
      <c r="F1653" s="236" t="str">
        <f t="shared" si="2"/>
        <v>#VALUE!</v>
      </c>
      <c r="G1653" s="236" t="str">
        <f t="shared" si="3"/>
        <v>#VALUE!</v>
      </c>
      <c r="H1653" s="236" t="str">
        <f t="shared" si="4"/>
        <v>#VALUE!</v>
      </c>
      <c r="I1653" s="236" t="str">
        <f t="shared" si="5"/>
        <v>#VALUE!</v>
      </c>
      <c r="J1653" s="236" t="str">
        <f t="shared" si="6"/>
        <v>#VALUE!</v>
      </c>
      <c r="K1653" s="236" t="str">
        <f t="shared" si="7"/>
        <v>#VALUE!</v>
      </c>
      <c r="L1653" s="236" t="str">
        <f t="shared" si="8"/>
        <v>#VALUE!</v>
      </c>
      <c r="M1653" s="236" t="str">
        <f t="shared" si="9"/>
        <v>#VALUE!</v>
      </c>
      <c r="N1653" s="236" t="str">
        <f t="shared" si="10"/>
        <v>#VALUE!</v>
      </c>
      <c r="O1653" s="236" t="str">
        <f t="shared" si="11"/>
        <v>#VALUE!</v>
      </c>
      <c r="P1653" s="237" t="str">
        <f t="shared" si="12"/>
        <v>NO RX</v>
      </c>
      <c r="Q1653" s="237" t="b">
        <v>0</v>
      </c>
      <c r="R1653" s="237" t="str">
        <f t="shared" si="37"/>
        <v>LOW</v>
      </c>
      <c r="S1653" s="238"/>
      <c r="T1653" s="243">
        <f t="shared" si="46"/>
        <v>44384</v>
      </c>
      <c r="U1653" s="237" t="str">
        <f t="shared" si="47"/>
        <v>DUE COMM</v>
      </c>
      <c r="V1653" s="237" t="str">
        <f t="shared" si="16"/>
        <v> </v>
      </c>
      <c r="W1653" s="83"/>
      <c r="X1653" s="83"/>
      <c r="Y1653" s="83"/>
      <c r="Z1653" s="83"/>
      <c r="AA1653" s="83"/>
      <c r="AB1653" s="83"/>
      <c r="AC1653" s="83"/>
      <c r="AD1653" s="83"/>
      <c r="AE1653" s="83"/>
    </row>
    <row r="1654">
      <c r="A1654" s="253">
        <v>15387.0</v>
      </c>
      <c r="B1654" s="237" t="s">
        <v>7570</v>
      </c>
      <c r="C1654" s="238" t="b">
        <v>1</v>
      </c>
      <c r="D1654" s="243">
        <v>44384.0</v>
      </c>
      <c r="E1654" s="236" t="str">
        <f t="shared" si="1"/>
        <v>#VALUE!</v>
      </c>
      <c r="F1654" s="236" t="str">
        <f t="shared" si="2"/>
        <v>#VALUE!</v>
      </c>
      <c r="G1654" s="236" t="str">
        <f t="shared" si="3"/>
        <v>#VALUE!</v>
      </c>
      <c r="H1654" s="236" t="str">
        <f t="shared" si="4"/>
        <v>#VALUE!</v>
      </c>
      <c r="I1654" s="236" t="str">
        <f t="shared" si="5"/>
        <v>#VALUE!</v>
      </c>
      <c r="J1654" s="236" t="str">
        <f t="shared" si="6"/>
        <v>#VALUE!</v>
      </c>
      <c r="K1654" s="236" t="str">
        <f t="shared" si="7"/>
        <v>#VALUE!</v>
      </c>
      <c r="L1654" s="236" t="str">
        <f t="shared" si="8"/>
        <v>#VALUE!</v>
      </c>
      <c r="M1654" s="236" t="str">
        <f t="shared" si="9"/>
        <v>#VALUE!</v>
      </c>
      <c r="N1654" s="236" t="str">
        <f t="shared" si="10"/>
        <v>#VALUE!</v>
      </c>
      <c r="O1654" s="236" t="str">
        <f t="shared" si="11"/>
        <v>#VALUE!</v>
      </c>
      <c r="P1654" s="237" t="str">
        <f t="shared" si="12"/>
        <v>NO RX</v>
      </c>
      <c r="Q1654" s="237" t="b">
        <v>0</v>
      </c>
      <c r="R1654" s="237" t="str">
        <f t="shared" si="37"/>
        <v>LOW</v>
      </c>
      <c r="S1654" s="238"/>
      <c r="T1654" s="243">
        <f t="shared" si="46"/>
        <v>44384</v>
      </c>
      <c r="U1654" s="237" t="str">
        <f t="shared" si="47"/>
        <v>DUE COMM</v>
      </c>
      <c r="V1654" s="237" t="str">
        <f t="shared" si="16"/>
        <v> </v>
      </c>
      <c r="W1654" s="83"/>
      <c r="X1654" s="83"/>
      <c r="Y1654" s="83"/>
      <c r="Z1654" s="83"/>
      <c r="AA1654" s="83"/>
      <c r="AB1654" s="83"/>
      <c r="AC1654" s="83"/>
      <c r="AD1654" s="83"/>
      <c r="AE1654" s="83"/>
    </row>
    <row r="1655">
      <c r="A1655" s="233">
        <v>15394.0</v>
      </c>
      <c r="B1655" s="234" t="s">
        <v>7585</v>
      </c>
      <c r="C1655" s="238" t="b">
        <v>1</v>
      </c>
      <c r="D1655" s="243">
        <v>44384.0</v>
      </c>
      <c r="E1655" s="236" t="str">
        <f t="shared" si="1"/>
        <v>#VALUE!</v>
      </c>
      <c r="F1655" s="236" t="str">
        <f t="shared" si="2"/>
        <v>OPI RX</v>
      </c>
      <c r="G1655" s="236" t="str">
        <f t="shared" si="3"/>
        <v>#VALUE!</v>
      </c>
      <c r="H1655" s="236" t="str">
        <f t="shared" si="4"/>
        <v>#VALUE!</v>
      </c>
      <c r="I1655" s="236" t="str">
        <f t="shared" si="5"/>
        <v>#VALUE!</v>
      </c>
      <c r="J1655" s="236" t="str">
        <f t="shared" si="6"/>
        <v>#VALUE!</v>
      </c>
      <c r="K1655" s="236" t="str">
        <f t="shared" si="7"/>
        <v>#VALUE!</v>
      </c>
      <c r="L1655" s="236" t="str">
        <f t="shared" si="8"/>
        <v>#VALUE!</v>
      </c>
      <c r="M1655" s="236" t="str">
        <f t="shared" si="9"/>
        <v>#VALUE!</v>
      </c>
      <c r="N1655" s="236" t="str">
        <f t="shared" si="10"/>
        <v>#VALUE!</v>
      </c>
      <c r="O1655" s="236" t="str">
        <f t="shared" si="11"/>
        <v>#VALUE!</v>
      </c>
      <c r="P1655" s="237" t="str">
        <f t="shared" si="12"/>
        <v>OPIOIDS</v>
      </c>
      <c r="Q1655" s="237" t="b">
        <v>0</v>
      </c>
      <c r="R1655" s="237" t="str">
        <f t="shared" si="37"/>
        <v>LOW</v>
      </c>
      <c r="S1655" s="238"/>
      <c r="T1655" s="243">
        <f t="shared" si="46"/>
        <v>44384</v>
      </c>
      <c r="U1655" s="237" t="str">
        <f t="shared" si="47"/>
        <v>DUE COMM</v>
      </c>
      <c r="V1655" s="237" t="str">
        <f t="shared" si="16"/>
        <v> </v>
      </c>
      <c r="W1655" s="83"/>
      <c r="X1655" s="83"/>
      <c r="Y1655" s="83"/>
      <c r="Z1655" s="83"/>
      <c r="AA1655" s="83"/>
      <c r="AB1655" s="83"/>
      <c r="AC1655" s="83"/>
      <c r="AD1655" s="83"/>
      <c r="AE1655" s="83"/>
    </row>
    <row r="1656">
      <c r="A1656" s="253">
        <v>15395.0</v>
      </c>
      <c r="B1656" s="234" t="s">
        <v>7730</v>
      </c>
      <c r="C1656" s="238" t="b">
        <v>1</v>
      </c>
      <c r="D1656" s="243">
        <v>44384.0</v>
      </c>
      <c r="E1656" s="236" t="str">
        <f t="shared" si="1"/>
        <v>#VALUE!</v>
      </c>
      <c r="F1656" s="236" t="str">
        <f t="shared" si="2"/>
        <v>#VALUE!</v>
      </c>
      <c r="G1656" s="236" t="str">
        <f t="shared" si="3"/>
        <v>#VALUE!</v>
      </c>
      <c r="H1656" s="236" t="str">
        <f t="shared" si="4"/>
        <v>#VALUE!</v>
      </c>
      <c r="I1656" s="236" t="str">
        <f t="shared" si="5"/>
        <v>#VALUE!</v>
      </c>
      <c r="J1656" s="236" t="str">
        <f t="shared" si="6"/>
        <v>#VALUE!</v>
      </c>
      <c r="K1656" s="236" t="str">
        <f t="shared" si="7"/>
        <v>#VALUE!</v>
      </c>
      <c r="L1656" s="236" t="str">
        <f t="shared" si="8"/>
        <v>#VALUE!</v>
      </c>
      <c r="M1656" s="236" t="str">
        <f t="shared" si="9"/>
        <v>#VALUE!</v>
      </c>
      <c r="N1656" s="236" t="str">
        <f t="shared" si="10"/>
        <v>#VALUE!</v>
      </c>
      <c r="O1656" s="236" t="str">
        <f t="shared" si="11"/>
        <v>#VALUE!</v>
      </c>
      <c r="P1656" s="237" t="str">
        <f t="shared" si="12"/>
        <v>NO RX</v>
      </c>
      <c r="Q1656" s="237" t="b">
        <v>0</v>
      </c>
      <c r="R1656" s="237" t="str">
        <f t="shared" si="37"/>
        <v>LOW</v>
      </c>
      <c r="S1656" s="238"/>
      <c r="T1656" s="243">
        <f t="shared" si="46"/>
        <v>44384</v>
      </c>
      <c r="U1656" s="237" t="str">
        <f t="shared" si="47"/>
        <v>DUE COMM</v>
      </c>
      <c r="V1656" s="237" t="str">
        <f t="shared" si="16"/>
        <v> </v>
      </c>
      <c r="W1656" s="83"/>
      <c r="X1656" s="83"/>
      <c r="Y1656" s="83"/>
      <c r="Z1656" s="83"/>
      <c r="AA1656" s="83"/>
      <c r="AB1656" s="83"/>
      <c r="AC1656" s="83"/>
      <c r="AD1656" s="83"/>
      <c r="AE1656" s="83"/>
    </row>
    <row r="1657">
      <c r="A1657" s="233">
        <v>15397.0</v>
      </c>
      <c r="B1657" s="239" t="s">
        <v>7552</v>
      </c>
      <c r="C1657" s="238" t="b">
        <v>1</v>
      </c>
      <c r="D1657" s="243">
        <v>44384.0</v>
      </c>
      <c r="E1657" s="236" t="str">
        <f t="shared" si="1"/>
        <v>#VALUE!</v>
      </c>
      <c r="F1657" s="236" t="str">
        <f t="shared" si="2"/>
        <v>#VALUE!</v>
      </c>
      <c r="G1657" s="236" t="str">
        <f t="shared" si="3"/>
        <v>#VALUE!</v>
      </c>
      <c r="H1657" s="236" t="str">
        <f t="shared" si="4"/>
        <v>#VALUE!</v>
      </c>
      <c r="I1657" s="236" t="str">
        <f t="shared" si="5"/>
        <v>#VALUE!</v>
      </c>
      <c r="J1657" s="236" t="str">
        <f t="shared" si="6"/>
        <v>#VALUE!</v>
      </c>
      <c r="K1657" s="236" t="str">
        <f t="shared" si="7"/>
        <v>#VALUE!</v>
      </c>
      <c r="L1657" s="236" t="str">
        <f t="shared" si="8"/>
        <v>#VALUE!</v>
      </c>
      <c r="M1657" s="236" t="str">
        <f t="shared" si="9"/>
        <v>#VALUE!</v>
      </c>
      <c r="N1657" s="236" t="str">
        <f t="shared" si="10"/>
        <v>#VALUE!</v>
      </c>
      <c r="O1657" s="236" t="str">
        <f t="shared" si="11"/>
        <v>#VALUE!</v>
      </c>
      <c r="P1657" s="237" t="str">
        <f t="shared" si="12"/>
        <v>NO RX</v>
      </c>
      <c r="Q1657" s="234" t="b">
        <v>0</v>
      </c>
      <c r="R1657" s="237" t="str">
        <f t="shared" si="37"/>
        <v>LOW</v>
      </c>
      <c r="S1657" s="238"/>
      <c r="T1657" s="243">
        <f t="shared" si="46"/>
        <v>44384</v>
      </c>
      <c r="U1657" s="237" t="str">
        <f t="shared" si="47"/>
        <v>DUE COMM</v>
      </c>
      <c r="V1657" s="237" t="str">
        <f t="shared" si="16"/>
        <v> </v>
      </c>
      <c r="W1657" s="83"/>
      <c r="X1657" s="83"/>
      <c r="Y1657" s="83"/>
      <c r="Z1657" s="83"/>
      <c r="AA1657" s="83"/>
      <c r="AB1657" s="83"/>
      <c r="AC1657" s="83"/>
      <c r="AD1657" s="83"/>
      <c r="AE1657" s="83"/>
    </row>
    <row r="1658">
      <c r="A1658" s="233">
        <v>15398.0</v>
      </c>
      <c r="B1658" s="234" t="s">
        <v>8072</v>
      </c>
      <c r="C1658" s="238" t="b">
        <v>1</v>
      </c>
      <c r="D1658" s="243">
        <v>44384.0</v>
      </c>
      <c r="E1658" s="236" t="str">
        <f t="shared" si="1"/>
        <v>#VALUE!</v>
      </c>
      <c r="F1658" s="236" t="str">
        <f t="shared" si="2"/>
        <v>#VALUE!</v>
      </c>
      <c r="G1658" s="236" t="str">
        <f t="shared" si="3"/>
        <v>#VALUE!</v>
      </c>
      <c r="H1658" s="236" t="str">
        <f t="shared" si="4"/>
        <v>#VALUE!</v>
      </c>
      <c r="I1658" s="236" t="str">
        <f t="shared" si="5"/>
        <v>#VALUE!</v>
      </c>
      <c r="J1658" s="236" t="str">
        <f t="shared" si="6"/>
        <v>#VALUE!</v>
      </c>
      <c r="K1658" s="236" t="str">
        <f t="shared" si="7"/>
        <v>OPI RX</v>
      </c>
      <c r="L1658" s="236" t="str">
        <f t="shared" si="8"/>
        <v>#VALUE!</v>
      </c>
      <c r="M1658" s="236" t="str">
        <f t="shared" si="9"/>
        <v>#VALUE!</v>
      </c>
      <c r="N1658" s="236" t="str">
        <f t="shared" si="10"/>
        <v>#VALUE!</v>
      </c>
      <c r="O1658" s="236" t="str">
        <f t="shared" si="11"/>
        <v>#VALUE!</v>
      </c>
      <c r="P1658" s="237" t="str">
        <f t="shared" si="12"/>
        <v>OPIOIDS</v>
      </c>
      <c r="Q1658" s="234" t="b">
        <v>1</v>
      </c>
      <c r="R1658" s="237" t="str">
        <f t="shared" si="37"/>
        <v>HIGH</v>
      </c>
      <c r="S1658" s="238"/>
      <c r="T1658" s="243">
        <f t="shared" si="46"/>
        <v>44384</v>
      </c>
      <c r="U1658" s="237" t="str">
        <f t="shared" si="47"/>
        <v>DUE COMM</v>
      </c>
      <c r="V1658" s="237" t="str">
        <f t="shared" si="16"/>
        <v> </v>
      </c>
      <c r="W1658" s="83"/>
      <c r="X1658" s="83"/>
      <c r="Y1658" s="83"/>
      <c r="Z1658" s="83"/>
      <c r="AA1658" s="83"/>
      <c r="AB1658" s="83"/>
      <c r="AC1658" s="83"/>
      <c r="AD1658" s="83"/>
      <c r="AE1658" s="83"/>
    </row>
    <row r="1659">
      <c r="A1659" s="241">
        <v>15407.0</v>
      </c>
      <c r="B1659" s="239" t="s">
        <v>8073</v>
      </c>
      <c r="C1659" s="231" t="b">
        <v>1</v>
      </c>
      <c r="D1659" s="235">
        <v>44596.0</v>
      </c>
      <c r="E1659" s="235" t="str">
        <f t="shared" si="1"/>
        <v>OPI RX</v>
      </c>
      <c r="F1659" s="236" t="str">
        <f t="shared" si="2"/>
        <v>#VALUE!</v>
      </c>
      <c r="G1659" s="236" t="str">
        <f t="shared" si="3"/>
        <v>#VALUE!</v>
      </c>
      <c r="H1659" s="236" t="str">
        <f t="shared" si="4"/>
        <v>#VALUE!</v>
      </c>
      <c r="I1659" s="236" t="str">
        <f t="shared" si="5"/>
        <v>#VALUE!</v>
      </c>
      <c r="J1659" s="236" t="str">
        <f t="shared" si="6"/>
        <v>#VALUE!</v>
      </c>
      <c r="K1659" s="236" t="str">
        <f t="shared" si="7"/>
        <v>#VALUE!</v>
      </c>
      <c r="L1659" s="236" t="str">
        <f t="shared" si="8"/>
        <v>#VALUE!</v>
      </c>
      <c r="M1659" s="236" t="str">
        <f t="shared" si="9"/>
        <v>#VALUE!</v>
      </c>
      <c r="N1659" s="236" t="str">
        <f t="shared" si="10"/>
        <v>#VALUE!</v>
      </c>
      <c r="O1659" s="236" t="str">
        <f t="shared" si="11"/>
        <v>#VALUE!</v>
      </c>
      <c r="P1659" s="237" t="str">
        <f t="shared" si="12"/>
        <v>OPIOIDS</v>
      </c>
      <c r="Q1659" s="234" t="b">
        <v>0</v>
      </c>
      <c r="R1659" s="237" t="str">
        <f t="shared" si="37"/>
        <v>LOW</v>
      </c>
      <c r="S1659" s="242">
        <v>44558.0</v>
      </c>
      <c r="T1659" s="243">
        <f t="shared" si="46"/>
        <v>44596</v>
      </c>
      <c r="U1659" s="237"/>
      <c r="V1659" s="237" t="str">
        <f t="shared" si="16"/>
        <v> </v>
      </c>
      <c r="W1659" s="83"/>
      <c r="X1659" s="83"/>
      <c r="Y1659" s="83"/>
      <c r="Z1659" s="83"/>
      <c r="AA1659" s="83"/>
      <c r="AB1659" s="83"/>
      <c r="AC1659" s="83"/>
      <c r="AD1659" s="83"/>
      <c r="AE1659" s="83"/>
    </row>
    <row r="1660">
      <c r="A1660" s="233">
        <v>15412.0</v>
      </c>
      <c r="B1660" s="234" t="s">
        <v>7585</v>
      </c>
      <c r="C1660" s="238" t="b">
        <v>1</v>
      </c>
      <c r="D1660" s="235">
        <v>44596.0</v>
      </c>
      <c r="E1660" s="236" t="str">
        <f t="shared" si="1"/>
        <v>#VALUE!</v>
      </c>
      <c r="F1660" s="236" t="str">
        <f t="shared" si="2"/>
        <v>OPI RX</v>
      </c>
      <c r="G1660" s="236" t="str">
        <f t="shared" si="3"/>
        <v>#VALUE!</v>
      </c>
      <c r="H1660" s="236" t="str">
        <f t="shared" si="4"/>
        <v>#VALUE!</v>
      </c>
      <c r="I1660" s="236" t="str">
        <f t="shared" si="5"/>
        <v>#VALUE!</v>
      </c>
      <c r="J1660" s="236" t="str">
        <f t="shared" si="6"/>
        <v>#VALUE!</v>
      </c>
      <c r="K1660" s="236" t="str">
        <f t="shared" si="7"/>
        <v>#VALUE!</v>
      </c>
      <c r="L1660" s="236" t="str">
        <f t="shared" si="8"/>
        <v>#VALUE!</v>
      </c>
      <c r="M1660" s="236" t="str">
        <f t="shared" si="9"/>
        <v>#VALUE!</v>
      </c>
      <c r="N1660" s="236" t="str">
        <f t="shared" si="10"/>
        <v>#VALUE!</v>
      </c>
      <c r="O1660" s="236" t="str">
        <f t="shared" si="11"/>
        <v>#VALUE!</v>
      </c>
      <c r="P1660" s="237" t="str">
        <f t="shared" si="12"/>
        <v>OPIOIDS</v>
      </c>
      <c r="Q1660" s="237" t="b">
        <v>1</v>
      </c>
      <c r="R1660" s="237" t="str">
        <f t="shared" si="37"/>
        <v>HIGH</v>
      </c>
      <c r="S1660" s="238"/>
      <c r="T1660" s="243">
        <f t="shared" si="46"/>
        <v>44596</v>
      </c>
      <c r="U1660" s="237" t="str">
        <f t="shared" ref="U1660:U1716" si="48">if((days($Z$3,$S1660)/365)&gt;=1,"DUE COMM", " ")</f>
        <v>DUE COMM</v>
      </c>
      <c r="V1660" s="237" t="str">
        <f t="shared" si="16"/>
        <v> </v>
      </c>
      <c r="W1660" s="83"/>
      <c r="X1660" s="83"/>
      <c r="Y1660" s="83"/>
      <c r="Z1660" s="83"/>
      <c r="AA1660" s="83"/>
      <c r="AB1660" s="83"/>
      <c r="AC1660" s="83"/>
      <c r="AD1660" s="83"/>
      <c r="AE1660" s="83"/>
    </row>
    <row r="1661">
      <c r="A1661" s="233">
        <v>15413.0</v>
      </c>
      <c r="B1661" s="234" t="s">
        <v>8036</v>
      </c>
      <c r="C1661" s="238" t="b">
        <v>1</v>
      </c>
      <c r="D1661" s="243">
        <v>44421.0</v>
      </c>
      <c r="E1661" s="236" t="str">
        <f t="shared" si="1"/>
        <v>#VALUE!</v>
      </c>
      <c r="F1661" s="236" t="str">
        <f t="shared" si="2"/>
        <v>#VALUE!</v>
      </c>
      <c r="G1661" s="236" t="str">
        <f t="shared" si="3"/>
        <v>#VALUE!</v>
      </c>
      <c r="H1661" s="236" t="str">
        <f t="shared" si="4"/>
        <v>#VALUE!</v>
      </c>
      <c r="I1661" s="236" t="str">
        <f t="shared" si="5"/>
        <v>#VALUE!</v>
      </c>
      <c r="J1661" s="236" t="str">
        <f t="shared" si="6"/>
        <v>#VALUE!</v>
      </c>
      <c r="K1661" s="236" t="str">
        <f t="shared" si="7"/>
        <v>#VALUE!</v>
      </c>
      <c r="L1661" s="236" t="str">
        <f t="shared" si="8"/>
        <v>#VALUE!</v>
      </c>
      <c r="M1661" s="236" t="str">
        <f t="shared" si="9"/>
        <v>#VALUE!</v>
      </c>
      <c r="N1661" s="236" t="str">
        <f t="shared" si="10"/>
        <v>#VALUE!</v>
      </c>
      <c r="O1661" s="236" t="str">
        <f t="shared" si="11"/>
        <v>#VALUE!</v>
      </c>
      <c r="P1661" s="237" t="str">
        <f t="shared" si="12"/>
        <v>NO RX</v>
      </c>
      <c r="Q1661" s="237" t="b">
        <v>0</v>
      </c>
      <c r="R1661" s="237" t="str">
        <f t="shared" si="37"/>
        <v>LOW</v>
      </c>
      <c r="S1661" s="238"/>
      <c r="T1661" s="243">
        <f t="shared" si="46"/>
        <v>44421</v>
      </c>
      <c r="U1661" s="237" t="str">
        <f t="shared" si="48"/>
        <v>DUE COMM</v>
      </c>
      <c r="V1661" s="237" t="str">
        <f t="shared" si="16"/>
        <v> </v>
      </c>
      <c r="W1661" s="83"/>
      <c r="X1661" s="83"/>
      <c r="Y1661" s="83"/>
      <c r="Z1661" s="83"/>
      <c r="AA1661" s="83"/>
      <c r="AB1661" s="83"/>
      <c r="AC1661" s="83"/>
      <c r="AD1661" s="83"/>
      <c r="AE1661" s="83"/>
    </row>
    <row r="1662">
      <c r="A1662" s="253">
        <v>15418.0</v>
      </c>
      <c r="B1662" s="237" t="s">
        <v>8074</v>
      </c>
      <c r="C1662" s="238" t="b">
        <v>1</v>
      </c>
      <c r="D1662" s="243">
        <v>44519.0</v>
      </c>
      <c r="E1662" s="236" t="str">
        <f t="shared" si="1"/>
        <v>#VALUE!</v>
      </c>
      <c r="F1662" s="236" t="str">
        <f t="shared" si="2"/>
        <v>#VALUE!</v>
      </c>
      <c r="G1662" s="236" t="str">
        <f t="shared" si="3"/>
        <v>#VALUE!</v>
      </c>
      <c r="H1662" s="236" t="str">
        <f t="shared" si="4"/>
        <v>#VALUE!</v>
      </c>
      <c r="I1662" s="236" t="str">
        <f t="shared" si="5"/>
        <v>#VALUE!</v>
      </c>
      <c r="J1662" s="236" t="str">
        <f t="shared" si="6"/>
        <v>#VALUE!</v>
      </c>
      <c r="K1662" s="236" t="str">
        <f t="shared" si="7"/>
        <v>#VALUE!</v>
      </c>
      <c r="L1662" s="236" t="str">
        <f t="shared" si="8"/>
        <v>#VALUE!</v>
      </c>
      <c r="M1662" s="236" t="str">
        <f t="shared" si="9"/>
        <v>#VALUE!</v>
      </c>
      <c r="N1662" s="236" t="str">
        <f t="shared" si="10"/>
        <v>#VALUE!</v>
      </c>
      <c r="O1662" s="236" t="str">
        <f t="shared" si="11"/>
        <v>#VALUE!</v>
      </c>
      <c r="P1662" s="237" t="str">
        <f t="shared" si="12"/>
        <v>NO RX</v>
      </c>
      <c r="Q1662" s="237" t="b">
        <v>0</v>
      </c>
      <c r="R1662" s="237" t="str">
        <f t="shared" si="37"/>
        <v>LOW</v>
      </c>
      <c r="S1662" s="238">
        <v>44369.0</v>
      </c>
      <c r="T1662" s="243">
        <f t="shared" si="46"/>
        <v>44519</v>
      </c>
      <c r="U1662" s="237" t="str">
        <f t="shared" si="48"/>
        <v> </v>
      </c>
      <c r="V1662" s="237" t="str">
        <f t="shared" si="16"/>
        <v> </v>
      </c>
      <c r="W1662" s="83"/>
      <c r="X1662" s="83"/>
      <c r="Y1662" s="83"/>
      <c r="Z1662" s="83"/>
      <c r="AA1662" s="83"/>
      <c r="AB1662" s="83"/>
      <c r="AC1662" s="83"/>
      <c r="AD1662" s="83"/>
      <c r="AE1662" s="83"/>
    </row>
    <row r="1663">
      <c r="A1663" s="233">
        <v>15425.0</v>
      </c>
      <c r="B1663" s="234" t="s">
        <v>7606</v>
      </c>
      <c r="C1663" s="238" t="b">
        <v>1</v>
      </c>
      <c r="D1663" s="235">
        <v>44591.0</v>
      </c>
      <c r="E1663" s="236" t="str">
        <f t="shared" si="1"/>
        <v>#VALUE!</v>
      </c>
      <c r="F1663" s="236" t="str">
        <f t="shared" si="2"/>
        <v>#VALUE!</v>
      </c>
      <c r="G1663" s="236" t="str">
        <f t="shared" si="3"/>
        <v>#VALUE!</v>
      </c>
      <c r="H1663" s="236" t="str">
        <f t="shared" si="4"/>
        <v>#VALUE!</v>
      </c>
      <c r="I1663" s="236" t="str">
        <f t="shared" si="5"/>
        <v>#VALUE!</v>
      </c>
      <c r="J1663" s="236" t="str">
        <f t="shared" si="6"/>
        <v>#VALUE!</v>
      </c>
      <c r="K1663" s="236" t="str">
        <f t="shared" si="7"/>
        <v>#VALUE!</v>
      </c>
      <c r="L1663" s="236" t="str">
        <f t="shared" si="8"/>
        <v>#VALUE!</v>
      </c>
      <c r="M1663" s="236" t="str">
        <f t="shared" si="9"/>
        <v>OPI RX</v>
      </c>
      <c r="N1663" s="236" t="str">
        <f t="shared" si="10"/>
        <v>#VALUE!</v>
      </c>
      <c r="O1663" s="236" t="str">
        <f t="shared" si="11"/>
        <v>#VALUE!</v>
      </c>
      <c r="P1663" s="237" t="str">
        <f t="shared" si="12"/>
        <v>OPIOIDS</v>
      </c>
      <c r="Q1663" s="234" t="b">
        <v>0</v>
      </c>
      <c r="R1663" s="237" t="str">
        <f t="shared" si="37"/>
        <v>LOW</v>
      </c>
      <c r="S1663" s="238"/>
      <c r="T1663" s="243">
        <f t="shared" si="46"/>
        <v>44591</v>
      </c>
      <c r="U1663" s="237" t="str">
        <f t="shared" si="48"/>
        <v>DUE COMM</v>
      </c>
      <c r="V1663" s="237" t="str">
        <f t="shared" si="16"/>
        <v> </v>
      </c>
      <c r="W1663" s="83"/>
      <c r="X1663" s="83"/>
      <c r="Y1663" s="83"/>
      <c r="Z1663" s="83"/>
      <c r="AA1663" s="83"/>
      <c r="AB1663" s="83"/>
      <c r="AC1663" s="83"/>
      <c r="AD1663" s="83"/>
      <c r="AE1663" s="83"/>
    </row>
    <row r="1664">
      <c r="A1664" s="233">
        <v>15427.0</v>
      </c>
      <c r="B1664" s="234" t="s">
        <v>7594</v>
      </c>
      <c r="C1664" s="238" t="b">
        <v>1</v>
      </c>
      <c r="D1664" s="243">
        <v>44565.0</v>
      </c>
      <c r="E1664" s="236" t="str">
        <f t="shared" si="1"/>
        <v>OPI RX</v>
      </c>
      <c r="F1664" s="236" t="str">
        <f t="shared" si="2"/>
        <v>#VALUE!</v>
      </c>
      <c r="G1664" s="236" t="str">
        <f t="shared" si="3"/>
        <v>#VALUE!</v>
      </c>
      <c r="H1664" s="236" t="str">
        <f t="shared" si="4"/>
        <v>#VALUE!</v>
      </c>
      <c r="I1664" s="236" t="str">
        <f t="shared" si="5"/>
        <v>#VALUE!</v>
      </c>
      <c r="J1664" s="236" t="str">
        <f t="shared" si="6"/>
        <v>#VALUE!</v>
      </c>
      <c r="K1664" s="236" t="str">
        <f t="shared" si="7"/>
        <v>#VALUE!</v>
      </c>
      <c r="L1664" s="236" t="str">
        <f t="shared" si="8"/>
        <v>#VALUE!</v>
      </c>
      <c r="M1664" s="236" t="str">
        <f t="shared" si="9"/>
        <v>#VALUE!</v>
      </c>
      <c r="N1664" s="236" t="str">
        <f t="shared" si="10"/>
        <v>#VALUE!</v>
      </c>
      <c r="O1664" s="236" t="str">
        <f t="shared" si="11"/>
        <v>#VALUE!</v>
      </c>
      <c r="P1664" s="237" t="str">
        <f t="shared" si="12"/>
        <v>OPIOIDS</v>
      </c>
      <c r="Q1664" s="237" t="b">
        <v>0</v>
      </c>
      <c r="R1664" s="237" t="str">
        <f t="shared" si="37"/>
        <v>LOW</v>
      </c>
      <c r="S1664" s="249">
        <v>44403.0</v>
      </c>
      <c r="T1664" s="243">
        <f t="shared" si="46"/>
        <v>44565</v>
      </c>
      <c r="U1664" s="237" t="str">
        <f t="shared" si="48"/>
        <v> </v>
      </c>
      <c r="V1664" s="237" t="str">
        <f t="shared" si="16"/>
        <v> </v>
      </c>
      <c r="W1664" s="83"/>
      <c r="X1664" s="83"/>
      <c r="Y1664" s="83"/>
      <c r="Z1664" s="83"/>
      <c r="AA1664" s="83"/>
      <c r="AB1664" s="83"/>
      <c r="AC1664" s="83"/>
      <c r="AD1664" s="83"/>
      <c r="AE1664" s="83"/>
    </row>
    <row r="1665">
      <c r="A1665" s="253">
        <v>15428.0</v>
      </c>
      <c r="B1665" s="239" t="s">
        <v>7552</v>
      </c>
      <c r="C1665" s="238" t="b">
        <v>1</v>
      </c>
      <c r="D1665" s="235">
        <v>44640.0</v>
      </c>
      <c r="E1665" s="236" t="str">
        <f t="shared" si="1"/>
        <v>#VALUE!</v>
      </c>
      <c r="F1665" s="236" t="str">
        <f t="shared" si="2"/>
        <v>#VALUE!</v>
      </c>
      <c r="G1665" s="236" t="str">
        <f t="shared" si="3"/>
        <v>#VALUE!</v>
      </c>
      <c r="H1665" s="236" t="str">
        <f t="shared" si="4"/>
        <v>#VALUE!</v>
      </c>
      <c r="I1665" s="236" t="str">
        <f t="shared" si="5"/>
        <v>#VALUE!</v>
      </c>
      <c r="J1665" s="236" t="str">
        <f t="shared" si="6"/>
        <v>#VALUE!</v>
      </c>
      <c r="K1665" s="236" t="str">
        <f t="shared" si="7"/>
        <v>#VALUE!</v>
      </c>
      <c r="L1665" s="236" t="str">
        <f t="shared" si="8"/>
        <v>#VALUE!</v>
      </c>
      <c r="M1665" s="236" t="str">
        <f t="shared" si="9"/>
        <v>#VALUE!</v>
      </c>
      <c r="N1665" s="236" t="str">
        <f t="shared" si="10"/>
        <v>#VALUE!</v>
      </c>
      <c r="O1665" s="236" t="str">
        <f t="shared" si="11"/>
        <v>#VALUE!</v>
      </c>
      <c r="P1665" s="237" t="str">
        <f t="shared" si="12"/>
        <v>NO RX</v>
      </c>
      <c r="Q1665" s="237" t="b">
        <v>0</v>
      </c>
      <c r="R1665" s="237" t="str">
        <f t="shared" si="37"/>
        <v>LOW</v>
      </c>
      <c r="S1665" s="238"/>
      <c r="T1665" s="243">
        <f t="shared" si="46"/>
        <v>44640</v>
      </c>
      <c r="U1665" s="237" t="str">
        <f t="shared" si="48"/>
        <v>DUE COMM</v>
      </c>
      <c r="V1665" s="237" t="str">
        <f t="shared" si="16"/>
        <v> </v>
      </c>
      <c r="W1665" s="83"/>
      <c r="X1665" s="83"/>
      <c r="Y1665" s="83"/>
      <c r="Z1665" s="83"/>
      <c r="AA1665" s="83"/>
      <c r="AB1665" s="83"/>
      <c r="AC1665" s="83"/>
      <c r="AD1665" s="83"/>
      <c r="AE1665" s="83"/>
    </row>
    <row r="1666">
      <c r="A1666" s="233">
        <v>15430.0</v>
      </c>
      <c r="B1666" s="234" t="s">
        <v>8075</v>
      </c>
      <c r="C1666" s="238" t="b">
        <v>1</v>
      </c>
      <c r="D1666" s="243">
        <v>44405.0</v>
      </c>
      <c r="E1666" s="236" t="str">
        <f t="shared" si="1"/>
        <v>OPI RX</v>
      </c>
      <c r="F1666" s="236" t="str">
        <f t="shared" si="2"/>
        <v>#VALUE!</v>
      </c>
      <c r="G1666" s="236" t="str">
        <f t="shared" si="3"/>
        <v>#VALUE!</v>
      </c>
      <c r="H1666" s="236" t="str">
        <f t="shared" si="4"/>
        <v>#VALUE!</v>
      </c>
      <c r="I1666" s="236" t="str">
        <f t="shared" si="5"/>
        <v>#VALUE!</v>
      </c>
      <c r="J1666" s="236" t="str">
        <f t="shared" si="6"/>
        <v>#VALUE!</v>
      </c>
      <c r="K1666" s="236" t="str">
        <f t="shared" si="7"/>
        <v>#VALUE!</v>
      </c>
      <c r="L1666" s="236" t="str">
        <f t="shared" si="8"/>
        <v>#VALUE!</v>
      </c>
      <c r="M1666" s="236" t="str">
        <f t="shared" si="9"/>
        <v>#VALUE!</v>
      </c>
      <c r="N1666" s="236" t="str">
        <f t="shared" si="10"/>
        <v>#VALUE!</v>
      </c>
      <c r="O1666" s="236" t="str">
        <f t="shared" si="11"/>
        <v>#VALUE!</v>
      </c>
      <c r="P1666" s="237" t="str">
        <f t="shared" si="12"/>
        <v>OPIOIDS</v>
      </c>
      <c r="Q1666" s="237" t="b">
        <v>1</v>
      </c>
      <c r="R1666" s="237" t="str">
        <f t="shared" si="37"/>
        <v>HIGH</v>
      </c>
      <c r="S1666" s="238"/>
      <c r="T1666" s="243">
        <f t="shared" si="46"/>
        <v>44405</v>
      </c>
      <c r="U1666" s="237" t="str">
        <f t="shared" si="48"/>
        <v>DUE COMM</v>
      </c>
      <c r="V1666" s="237" t="str">
        <f t="shared" si="16"/>
        <v> </v>
      </c>
      <c r="W1666" s="83"/>
      <c r="X1666" s="83"/>
      <c r="Y1666" s="83"/>
      <c r="Z1666" s="83"/>
      <c r="AA1666" s="83"/>
      <c r="AB1666" s="83"/>
      <c r="AC1666" s="83"/>
      <c r="AD1666" s="83"/>
      <c r="AE1666" s="83"/>
    </row>
    <row r="1667">
      <c r="A1667" s="253">
        <v>15435.0</v>
      </c>
      <c r="B1667" s="239" t="s">
        <v>7552</v>
      </c>
      <c r="C1667" s="238" t="b">
        <v>1</v>
      </c>
      <c r="D1667" s="243">
        <v>44384.0</v>
      </c>
      <c r="E1667" s="236" t="str">
        <f t="shared" si="1"/>
        <v>#VALUE!</v>
      </c>
      <c r="F1667" s="236" t="str">
        <f t="shared" si="2"/>
        <v>#VALUE!</v>
      </c>
      <c r="G1667" s="236" t="str">
        <f t="shared" si="3"/>
        <v>#VALUE!</v>
      </c>
      <c r="H1667" s="236" t="str">
        <f t="shared" si="4"/>
        <v>#VALUE!</v>
      </c>
      <c r="I1667" s="236" t="str">
        <f t="shared" si="5"/>
        <v>#VALUE!</v>
      </c>
      <c r="J1667" s="236" t="str">
        <f t="shared" si="6"/>
        <v>#VALUE!</v>
      </c>
      <c r="K1667" s="236" t="str">
        <f t="shared" si="7"/>
        <v>#VALUE!</v>
      </c>
      <c r="L1667" s="236" t="str">
        <f t="shared" si="8"/>
        <v>#VALUE!</v>
      </c>
      <c r="M1667" s="236" t="str">
        <f t="shared" si="9"/>
        <v>#VALUE!</v>
      </c>
      <c r="N1667" s="236" t="str">
        <f t="shared" si="10"/>
        <v>#VALUE!</v>
      </c>
      <c r="O1667" s="236" t="str">
        <f t="shared" si="11"/>
        <v>#VALUE!</v>
      </c>
      <c r="P1667" s="237" t="str">
        <f t="shared" si="12"/>
        <v>NO RX</v>
      </c>
      <c r="Q1667" s="237" t="b">
        <v>0</v>
      </c>
      <c r="R1667" s="237" t="str">
        <f t="shared" si="37"/>
        <v>LOW</v>
      </c>
      <c r="S1667" s="238"/>
      <c r="T1667" s="243">
        <f t="shared" si="46"/>
        <v>44384</v>
      </c>
      <c r="U1667" s="237" t="str">
        <f t="shared" si="48"/>
        <v>DUE COMM</v>
      </c>
      <c r="V1667" s="237" t="str">
        <f t="shared" si="16"/>
        <v> </v>
      </c>
      <c r="W1667" s="83"/>
      <c r="X1667" s="83"/>
      <c r="Y1667" s="83"/>
      <c r="Z1667" s="83"/>
      <c r="AA1667" s="83"/>
      <c r="AB1667" s="83"/>
      <c r="AC1667" s="83"/>
      <c r="AD1667" s="83"/>
      <c r="AE1667" s="83"/>
    </row>
    <row r="1668">
      <c r="A1668" s="253">
        <v>15440.0</v>
      </c>
      <c r="B1668" s="239" t="s">
        <v>7552</v>
      </c>
      <c r="C1668" s="238" t="b">
        <v>1</v>
      </c>
      <c r="D1668" s="243">
        <v>44384.0</v>
      </c>
      <c r="E1668" s="236" t="str">
        <f t="shared" si="1"/>
        <v>#VALUE!</v>
      </c>
      <c r="F1668" s="236" t="str">
        <f t="shared" si="2"/>
        <v>#VALUE!</v>
      </c>
      <c r="G1668" s="236" t="str">
        <f t="shared" si="3"/>
        <v>#VALUE!</v>
      </c>
      <c r="H1668" s="236" t="str">
        <f t="shared" si="4"/>
        <v>#VALUE!</v>
      </c>
      <c r="I1668" s="236" t="str">
        <f t="shared" si="5"/>
        <v>#VALUE!</v>
      </c>
      <c r="J1668" s="236" t="str">
        <f t="shared" si="6"/>
        <v>#VALUE!</v>
      </c>
      <c r="K1668" s="236" t="str">
        <f t="shared" si="7"/>
        <v>#VALUE!</v>
      </c>
      <c r="L1668" s="236" t="str">
        <f t="shared" si="8"/>
        <v>#VALUE!</v>
      </c>
      <c r="M1668" s="236" t="str">
        <f t="shared" si="9"/>
        <v>#VALUE!</v>
      </c>
      <c r="N1668" s="236" t="str">
        <f t="shared" si="10"/>
        <v>#VALUE!</v>
      </c>
      <c r="O1668" s="236" t="str">
        <f t="shared" si="11"/>
        <v>#VALUE!</v>
      </c>
      <c r="P1668" s="237" t="str">
        <f t="shared" si="12"/>
        <v>NO RX</v>
      </c>
      <c r="Q1668" s="237" t="b">
        <v>0</v>
      </c>
      <c r="R1668" s="237" t="str">
        <f t="shared" si="37"/>
        <v>LOW</v>
      </c>
      <c r="S1668" s="238"/>
      <c r="T1668" s="243">
        <f t="shared" si="46"/>
        <v>44384</v>
      </c>
      <c r="U1668" s="237" t="str">
        <f t="shared" si="48"/>
        <v>DUE COMM</v>
      </c>
      <c r="V1668" s="237" t="str">
        <f t="shared" si="16"/>
        <v> </v>
      </c>
      <c r="W1668" s="83"/>
      <c r="X1668" s="83"/>
      <c r="Y1668" s="83"/>
      <c r="Z1668" s="83"/>
      <c r="AA1668" s="83"/>
      <c r="AB1668" s="83"/>
      <c r="AC1668" s="83"/>
      <c r="AD1668" s="83"/>
      <c r="AE1668" s="83"/>
    </row>
    <row r="1669">
      <c r="A1669" s="253">
        <v>15445.0</v>
      </c>
      <c r="B1669" s="239" t="s">
        <v>7552</v>
      </c>
      <c r="C1669" s="238" t="b">
        <v>0</v>
      </c>
      <c r="D1669" s="235" t="s">
        <v>7552</v>
      </c>
      <c r="E1669" s="236" t="str">
        <f t="shared" si="1"/>
        <v>#VALUE!</v>
      </c>
      <c r="F1669" s="236" t="str">
        <f t="shared" si="2"/>
        <v>#VALUE!</v>
      </c>
      <c r="G1669" s="236" t="str">
        <f t="shared" si="3"/>
        <v>#VALUE!</v>
      </c>
      <c r="H1669" s="236" t="str">
        <f t="shared" si="4"/>
        <v>#VALUE!</v>
      </c>
      <c r="I1669" s="236" t="str">
        <f t="shared" si="5"/>
        <v>#VALUE!</v>
      </c>
      <c r="J1669" s="236" t="str">
        <f t="shared" si="6"/>
        <v>#VALUE!</v>
      </c>
      <c r="K1669" s="236" t="str">
        <f t="shared" si="7"/>
        <v>#VALUE!</v>
      </c>
      <c r="L1669" s="236" t="str">
        <f t="shared" si="8"/>
        <v>#VALUE!</v>
      </c>
      <c r="M1669" s="236" t="str">
        <f t="shared" si="9"/>
        <v>#VALUE!</v>
      </c>
      <c r="N1669" s="236" t="str">
        <f t="shared" si="10"/>
        <v>#VALUE!</v>
      </c>
      <c r="O1669" s="236" t="str">
        <f t="shared" si="11"/>
        <v>#VALUE!</v>
      </c>
      <c r="P1669" s="237" t="str">
        <f t="shared" si="12"/>
        <v>NO RX</v>
      </c>
      <c r="Q1669" s="237" t="b">
        <v>0</v>
      </c>
      <c r="R1669" s="237" t="str">
        <f t="shared" si="37"/>
        <v>LOW</v>
      </c>
      <c r="S1669" s="238"/>
      <c r="T1669" s="238" t="str">
        <f t="shared" si="46"/>
        <v>  -  </v>
      </c>
      <c r="U1669" s="237" t="str">
        <f t="shared" si="48"/>
        <v>DUE COMM</v>
      </c>
      <c r="V1669" s="237" t="str">
        <f t="shared" si="16"/>
        <v> </v>
      </c>
      <c r="W1669" s="83"/>
      <c r="X1669" s="83"/>
      <c r="Y1669" s="83"/>
      <c r="Z1669" s="83"/>
      <c r="AA1669" s="83"/>
      <c r="AB1669" s="83"/>
      <c r="AC1669" s="83"/>
      <c r="AD1669" s="83"/>
      <c r="AE1669" s="83"/>
    </row>
    <row r="1670">
      <c r="A1670" s="253">
        <v>15446.0</v>
      </c>
      <c r="B1670" s="234" t="s">
        <v>7551</v>
      </c>
      <c r="C1670" s="238" t="b">
        <v>0</v>
      </c>
      <c r="D1670" s="235" t="s">
        <v>7552</v>
      </c>
      <c r="E1670" s="236" t="str">
        <f t="shared" si="1"/>
        <v>#VALUE!</v>
      </c>
      <c r="F1670" s="236" t="str">
        <f t="shared" si="2"/>
        <v>#VALUE!</v>
      </c>
      <c r="G1670" s="236" t="str">
        <f t="shared" si="3"/>
        <v>#VALUE!</v>
      </c>
      <c r="H1670" s="236" t="str">
        <f t="shared" si="4"/>
        <v>#VALUE!</v>
      </c>
      <c r="I1670" s="236" t="str">
        <f t="shared" si="5"/>
        <v>#VALUE!</v>
      </c>
      <c r="J1670" s="236" t="str">
        <f t="shared" si="6"/>
        <v>#VALUE!</v>
      </c>
      <c r="K1670" s="236" t="str">
        <f t="shared" si="7"/>
        <v>#VALUE!</v>
      </c>
      <c r="L1670" s="236" t="str">
        <f t="shared" si="8"/>
        <v>#VALUE!</v>
      </c>
      <c r="M1670" s="236" t="str">
        <f t="shared" si="9"/>
        <v>#VALUE!</v>
      </c>
      <c r="N1670" s="236" t="str">
        <f t="shared" si="10"/>
        <v>#VALUE!</v>
      </c>
      <c r="O1670" s="236" t="str">
        <f t="shared" si="11"/>
        <v>#VALUE!</v>
      </c>
      <c r="P1670" s="237" t="str">
        <f t="shared" si="12"/>
        <v>NO RX</v>
      </c>
      <c r="Q1670" s="237" t="b">
        <v>0</v>
      </c>
      <c r="R1670" s="237" t="str">
        <f t="shared" si="37"/>
        <v>LOW</v>
      </c>
      <c r="S1670" s="238"/>
      <c r="T1670" s="238" t="str">
        <f t="shared" si="46"/>
        <v>  -  </v>
      </c>
      <c r="U1670" s="237" t="str">
        <f t="shared" si="48"/>
        <v>DUE COMM</v>
      </c>
      <c r="V1670" s="237" t="str">
        <f t="shared" si="16"/>
        <v> </v>
      </c>
      <c r="W1670" s="83"/>
      <c r="X1670" s="83"/>
      <c r="Y1670" s="83"/>
      <c r="Z1670" s="83"/>
      <c r="AA1670" s="83"/>
      <c r="AB1670" s="83"/>
      <c r="AC1670" s="83"/>
      <c r="AD1670" s="83"/>
      <c r="AE1670" s="83"/>
    </row>
    <row r="1671">
      <c r="A1671" s="253">
        <v>15447.0</v>
      </c>
      <c r="B1671" s="239" t="s">
        <v>7552</v>
      </c>
      <c r="C1671" s="238" t="b">
        <v>1</v>
      </c>
      <c r="D1671" s="235">
        <v>44593.0</v>
      </c>
      <c r="E1671" s="236" t="str">
        <f t="shared" si="1"/>
        <v>#VALUE!</v>
      </c>
      <c r="F1671" s="236" t="str">
        <f t="shared" si="2"/>
        <v>#VALUE!</v>
      </c>
      <c r="G1671" s="236" t="str">
        <f t="shared" si="3"/>
        <v>#VALUE!</v>
      </c>
      <c r="H1671" s="236" t="str">
        <f t="shared" si="4"/>
        <v>#VALUE!</v>
      </c>
      <c r="I1671" s="236" t="str">
        <f t="shared" si="5"/>
        <v>#VALUE!</v>
      </c>
      <c r="J1671" s="236" t="str">
        <f t="shared" si="6"/>
        <v>#VALUE!</v>
      </c>
      <c r="K1671" s="236" t="str">
        <f t="shared" si="7"/>
        <v>#VALUE!</v>
      </c>
      <c r="L1671" s="236" t="str">
        <f t="shared" si="8"/>
        <v>#VALUE!</v>
      </c>
      <c r="M1671" s="236" t="str">
        <f t="shared" si="9"/>
        <v>#VALUE!</v>
      </c>
      <c r="N1671" s="236" t="str">
        <f t="shared" si="10"/>
        <v>#VALUE!</v>
      </c>
      <c r="O1671" s="236" t="str">
        <f t="shared" si="11"/>
        <v>#VALUE!</v>
      </c>
      <c r="P1671" s="237" t="str">
        <f t="shared" si="12"/>
        <v>NO RX</v>
      </c>
      <c r="Q1671" s="237" t="b">
        <v>0</v>
      </c>
      <c r="R1671" s="237" t="str">
        <f t="shared" si="37"/>
        <v>LOW</v>
      </c>
      <c r="S1671" s="238"/>
      <c r="T1671" s="243">
        <f t="shared" si="46"/>
        <v>44593</v>
      </c>
      <c r="U1671" s="237" t="str">
        <f t="shared" si="48"/>
        <v>DUE COMM</v>
      </c>
      <c r="V1671" s="237" t="str">
        <f t="shared" si="16"/>
        <v> </v>
      </c>
      <c r="W1671" s="83"/>
      <c r="X1671" s="83"/>
      <c r="Y1671" s="83"/>
      <c r="Z1671" s="83"/>
      <c r="AA1671" s="83"/>
      <c r="AB1671" s="83"/>
      <c r="AC1671" s="83"/>
      <c r="AD1671" s="83"/>
      <c r="AE1671" s="83"/>
    </row>
    <row r="1672">
      <c r="A1672" s="253">
        <v>15455.0</v>
      </c>
      <c r="B1672" s="234" t="s">
        <v>7730</v>
      </c>
      <c r="C1672" s="238" t="b">
        <v>1</v>
      </c>
      <c r="D1672" s="243">
        <v>44387.0</v>
      </c>
      <c r="E1672" s="236" t="str">
        <f t="shared" si="1"/>
        <v>#VALUE!</v>
      </c>
      <c r="F1672" s="236" t="str">
        <f t="shared" si="2"/>
        <v>#VALUE!</v>
      </c>
      <c r="G1672" s="236" t="str">
        <f t="shared" si="3"/>
        <v>#VALUE!</v>
      </c>
      <c r="H1672" s="236" t="str">
        <f t="shared" si="4"/>
        <v>#VALUE!</v>
      </c>
      <c r="I1672" s="236" t="str">
        <f t="shared" si="5"/>
        <v>#VALUE!</v>
      </c>
      <c r="J1672" s="236" t="str">
        <f t="shared" si="6"/>
        <v>#VALUE!</v>
      </c>
      <c r="K1672" s="236" t="str">
        <f t="shared" si="7"/>
        <v>#VALUE!</v>
      </c>
      <c r="L1672" s="236" t="str">
        <f t="shared" si="8"/>
        <v>#VALUE!</v>
      </c>
      <c r="M1672" s="236" t="str">
        <f t="shared" si="9"/>
        <v>#VALUE!</v>
      </c>
      <c r="N1672" s="236" t="str">
        <f t="shared" si="10"/>
        <v>#VALUE!</v>
      </c>
      <c r="O1672" s="236" t="str">
        <f t="shared" si="11"/>
        <v>#VALUE!</v>
      </c>
      <c r="P1672" s="237" t="str">
        <f t="shared" si="12"/>
        <v>NO RX</v>
      </c>
      <c r="Q1672" s="234" t="b">
        <v>0</v>
      </c>
      <c r="R1672" s="237" t="str">
        <f t="shared" si="37"/>
        <v>LOW</v>
      </c>
      <c r="S1672" s="238"/>
      <c r="T1672" s="243">
        <f t="shared" si="46"/>
        <v>44387</v>
      </c>
      <c r="U1672" s="237" t="str">
        <f t="shared" si="48"/>
        <v>DUE COMM</v>
      </c>
      <c r="V1672" s="237" t="str">
        <f t="shared" si="16"/>
        <v> </v>
      </c>
      <c r="W1672" s="83"/>
      <c r="X1672" s="83"/>
      <c r="Y1672" s="83"/>
      <c r="Z1672" s="83"/>
      <c r="AA1672" s="83"/>
      <c r="AB1672" s="83"/>
      <c r="AC1672" s="83"/>
      <c r="AD1672" s="83"/>
      <c r="AE1672" s="83"/>
    </row>
    <row r="1673">
      <c r="A1673" s="233">
        <v>15456.0</v>
      </c>
      <c r="B1673" s="234" t="s">
        <v>7576</v>
      </c>
      <c r="C1673" s="238" t="b">
        <v>1</v>
      </c>
      <c r="D1673" s="243">
        <v>44384.0</v>
      </c>
      <c r="E1673" s="236" t="str">
        <f t="shared" si="1"/>
        <v>#VALUE!</v>
      </c>
      <c r="F1673" s="236" t="str">
        <f t="shared" si="2"/>
        <v>#VALUE!</v>
      </c>
      <c r="G1673" s="236" t="str">
        <f t="shared" si="3"/>
        <v>#VALUE!</v>
      </c>
      <c r="H1673" s="236" t="str">
        <f t="shared" si="4"/>
        <v>#VALUE!</v>
      </c>
      <c r="I1673" s="236" t="str">
        <f t="shared" si="5"/>
        <v>#VALUE!</v>
      </c>
      <c r="J1673" s="236" t="str">
        <f t="shared" si="6"/>
        <v>#VALUE!</v>
      </c>
      <c r="K1673" s="236" t="str">
        <f t="shared" si="7"/>
        <v>#VALUE!</v>
      </c>
      <c r="L1673" s="236" t="str">
        <f t="shared" si="8"/>
        <v>#VALUE!</v>
      </c>
      <c r="M1673" s="236" t="str">
        <f t="shared" si="9"/>
        <v>#VALUE!</v>
      </c>
      <c r="N1673" s="236" t="str">
        <f t="shared" si="10"/>
        <v>#VALUE!</v>
      </c>
      <c r="O1673" s="236" t="str">
        <f t="shared" si="11"/>
        <v>#VALUE!</v>
      </c>
      <c r="P1673" s="237" t="str">
        <f t="shared" si="12"/>
        <v>NO RX</v>
      </c>
      <c r="Q1673" s="234" t="b">
        <v>0</v>
      </c>
      <c r="R1673" s="237" t="str">
        <f t="shared" si="37"/>
        <v>LOW</v>
      </c>
      <c r="S1673" s="238"/>
      <c r="T1673" s="243">
        <f t="shared" si="46"/>
        <v>44384</v>
      </c>
      <c r="U1673" s="237" t="str">
        <f t="shared" si="48"/>
        <v>DUE COMM</v>
      </c>
      <c r="V1673" s="237" t="str">
        <f t="shared" si="16"/>
        <v> </v>
      </c>
      <c r="W1673" s="83"/>
      <c r="X1673" s="83"/>
      <c r="Y1673" s="83"/>
      <c r="Z1673" s="83"/>
      <c r="AA1673" s="83"/>
      <c r="AB1673" s="83"/>
      <c r="AC1673" s="83"/>
      <c r="AD1673" s="83"/>
      <c r="AE1673" s="83"/>
    </row>
    <row r="1674">
      <c r="A1674" s="253">
        <v>15459.0</v>
      </c>
      <c r="B1674" s="237" t="s">
        <v>7570</v>
      </c>
      <c r="C1674" s="238" t="b">
        <v>1</v>
      </c>
      <c r="D1674" s="243">
        <v>44387.0</v>
      </c>
      <c r="E1674" s="236" t="str">
        <f t="shared" si="1"/>
        <v>#VALUE!</v>
      </c>
      <c r="F1674" s="236" t="str">
        <f t="shared" si="2"/>
        <v>#VALUE!</v>
      </c>
      <c r="G1674" s="236" t="str">
        <f t="shared" si="3"/>
        <v>#VALUE!</v>
      </c>
      <c r="H1674" s="236" t="str">
        <f t="shared" si="4"/>
        <v>#VALUE!</v>
      </c>
      <c r="I1674" s="236" t="str">
        <f t="shared" si="5"/>
        <v>#VALUE!</v>
      </c>
      <c r="J1674" s="236" t="str">
        <f t="shared" si="6"/>
        <v>#VALUE!</v>
      </c>
      <c r="K1674" s="236" t="str">
        <f t="shared" si="7"/>
        <v>#VALUE!</v>
      </c>
      <c r="L1674" s="236" t="str">
        <f t="shared" si="8"/>
        <v>#VALUE!</v>
      </c>
      <c r="M1674" s="236" t="str">
        <f t="shared" si="9"/>
        <v>#VALUE!</v>
      </c>
      <c r="N1674" s="236" t="str">
        <f t="shared" si="10"/>
        <v>#VALUE!</v>
      </c>
      <c r="O1674" s="236" t="str">
        <f t="shared" si="11"/>
        <v>#VALUE!</v>
      </c>
      <c r="P1674" s="237" t="str">
        <f t="shared" si="12"/>
        <v>NO RX</v>
      </c>
      <c r="Q1674" s="234" t="b">
        <v>0</v>
      </c>
      <c r="R1674" s="237" t="str">
        <f t="shared" si="37"/>
        <v>LOW</v>
      </c>
      <c r="S1674" s="238"/>
      <c r="T1674" s="243">
        <f t="shared" si="46"/>
        <v>44387</v>
      </c>
      <c r="U1674" s="237" t="str">
        <f t="shared" si="48"/>
        <v>DUE COMM</v>
      </c>
      <c r="V1674" s="237" t="str">
        <f t="shared" si="16"/>
        <v> </v>
      </c>
      <c r="W1674" s="83"/>
      <c r="X1674" s="83"/>
      <c r="Y1674" s="83"/>
      <c r="Z1674" s="83"/>
      <c r="AA1674" s="83"/>
      <c r="AB1674" s="83"/>
      <c r="AC1674" s="83"/>
      <c r="AD1674" s="83"/>
      <c r="AE1674" s="83"/>
    </row>
    <row r="1675">
      <c r="A1675" s="233">
        <v>15461.0</v>
      </c>
      <c r="B1675" s="234" t="s">
        <v>7638</v>
      </c>
      <c r="C1675" s="238" t="b">
        <v>1</v>
      </c>
      <c r="D1675" s="243">
        <v>44539.0</v>
      </c>
      <c r="E1675" s="236" t="str">
        <f t="shared" si="1"/>
        <v>#VALUE!</v>
      </c>
      <c r="F1675" s="236" t="str">
        <f t="shared" si="2"/>
        <v>OPI RX</v>
      </c>
      <c r="G1675" s="236" t="str">
        <f t="shared" si="3"/>
        <v>#VALUE!</v>
      </c>
      <c r="H1675" s="236" t="str">
        <f t="shared" si="4"/>
        <v>#VALUE!</v>
      </c>
      <c r="I1675" s="236" t="str">
        <f t="shared" si="5"/>
        <v>#VALUE!</v>
      </c>
      <c r="J1675" s="236" t="str">
        <f t="shared" si="6"/>
        <v>#VALUE!</v>
      </c>
      <c r="K1675" s="236" t="str">
        <f t="shared" si="7"/>
        <v>#VALUE!</v>
      </c>
      <c r="L1675" s="236" t="str">
        <f t="shared" si="8"/>
        <v>#VALUE!</v>
      </c>
      <c r="M1675" s="236" t="str">
        <f t="shared" si="9"/>
        <v>#VALUE!</v>
      </c>
      <c r="N1675" s="236" t="str">
        <f t="shared" si="10"/>
        <v>#VALUE!</v>
      </c>
      <c r="O1675" s="236" t="str">
        <f t="shared" si="11"/>
        <v>#VALUE!</v>
      </c>
      <c r="P1675" s="237" t="str">
        <f t="shared" si="12"/>
        <v>OPIOIDS</v>
      </c>
      <c r="Q1675" s="237" t="b">
        <v>1</v>
      </c>
      <c r="R1675" s="237" t="str">
        <f t="shared" si="37"/>
        <v>HIGH</v>
      </c>
      <c r="S1675" s="238">
        <v>44375.0</v>
      </c>
      <c r="T1675" s="243">
        <f t="shared" si="46"/>
        <v>44539</v>
      </c>
      <c r="U1675" s="237" t="str">
        <f t="shared" si="48"/>
        <v> </v>
      </c>
      <c r="V1675" s="237" t="str">
        <f t="shared" si="16"/>
        <v> </v>
      </c>
      <c r="W1675" s="83"/>
      <c r="X1675" s="83"/>
      <c r="Y1675" s="83"/>
      <c r="Z1675" s="83"/>
      <c r="AA1675" s="83"/>
      <c r="AB1675" s="83"/>
      <c r="AC1675" s="83"/>
      <c r="AD1675" s="83"/>
      <c r="AE1675" s="83"/>
    </row>
    <row r="1676">
      <c r="A1676" s="233">
        <v>15463.0</v>
      </c>
      <c r="B1676" s="234" t="s">
        <v>7606</v>
      </c>
      <c r="C1676" s="238" t="b">
        <v>1</v>
      </c>
      <c r="D1676" s="243">
        <v>44384.0</v>
      </c>
      <c r="E1676" s="236" t="str">
        <f t="shared" si="1"/>
        <v>#VALUE!</v>
      </c>
      <c r="F1676" s="236" t="str">
        <f t="shared" si="2"/>
        <v>#VALUE!</v>
      </c>
      <c r="G1676" s="236" t="str">
        <f t="shared" si="3"/>
        <v>#VALUE!</v>
      </c>
      <c r="H1676" s="236" t="str">
        <f t="shared" si="4"/>
        <v>#VALUE!</v>
      </c>
      <c r="I1676" s="236" t="str">
        <f t="shared" si="5"/>
        <v>#VALUE!</v>
      </c>
      <c r="J1676" s="236" t="str">
        <f t="shared" si="6"/>
        <v>#VALUE!</v>
      </c>
      <c r="K1676" s="236" t="str">
        <f t="shared" si="7"/>
        <v>#VALUE!</v>
      </c>
      <c r="L1676" s="236" t="str">
        <f t="shared" si="8"/>
        <v>#VALUE!</v>
      </c>
      <c r="M1676" s="236" t="str">
        <f t="shared" si="9"/>
        <v>OPI RX</v>
      </c>
      <c r="N1676" s="236" t="str">
        <f t="shared" si="10"/>
        <v>#VALUE!</v>
      </c>
      <c r="O1676" s="236" t="str">
        <f t="shared" si="11"/>
        <v>#VALUE!</v>
      </c>
      <c r="P1676" s="237" t="str">
        <f t="shared" si="12"/>
        <v>OPIOIDS</v>
      </c>
      <c r="Q1676" s="237" t="b">
        <v>0</v>
      </c>
      <c r="R1676" s="237" t="str">
        <f t="shared" si="37"/>
        <v>LOW</v>
      </c>
      <c r="S1676" s="238"/>
      <c r="T1676" s="243">
        <f t="shared" si="46"/>
        <v>44384</v>
      </c>
      <c r="U1676" s="237" t="str">
        <f t="shared" si="48"/>
        <v>DUE COMM</v>
      </c>
      <c r="V1676" s="237" t="str">
        <f t="shared" si="16"/>
        <v> </v>
      </c>
      <c r="W1676" s="83"/>
      <c r="X1676" s="83"/>
      <c r="Y1676" s="83"/>
      <c r="Z1676" s="83"/>
      <c r="AA1676" s="83"/>
      <c r="AB1676" s="83"/>
      <c r="AC1676" s="83"/>
      <c r="AD1676" s="83"/>
      <c r="AE1676" s="83"/>
    </row>
    <row r="1677">
      <c r="A1677" s="233">
        <v>15466.0</v>
      </c>
      <c r="B1677" s="234" t="s">
        <v>8076</v>
      </c>
      <c r="C1677" s="238" t="b">
        <v>1</v>
      </c>
      <c r="D1677" s="243">
        <v>44531.0</v>
      </c>
      <c r="E1677" s="236" t="str">
        <f t="shared" si="1"/>
        <v>#VALUE!</v>
      </c>
      <c r="F1677" s="236" t="str">
        <f t="shared" si="2"/>
        <v>#VALUE!</v>
      </c>
      <c r="G1677" s="236" t="str">
        <f t="shared" si="3"/>
        <v>OPI RX</v>
      </c>
      <c r="H1677" s="236" t="str">
        <f t="shared" si="4"/>
        <v>#VALUE!</v>
      </c>
      <c r="I1677" s="236" t="str">
        <f t="shared" si="5"/>
        <v>#VALUE!</v>
      </c>
      <c r="J1677" s="236" t="str">
        <f t="shared" si="6"/>
        <v>#VALUE!</v>
      </c>
      <c r="K1677" s="236" t="str">
        <f t="shared" si="7"/>
        <v>#VALUE!</v>
      </c>
      <c r="L1677" s="236" t="str">
        <f t="shared" si="8"/>
        <v>#VALUE!</v>
      </c>
      <c r="M1677" s="236" t="str">
        <f t="shared" si="9"/>
        <v>OPI RX</v>
      </c>
      <c r="N1677" s="236" t="str">
        <f t="shared" si="10"/>
        <v>#VALUE!</v>
      </c>
      <c r="O1677" s="236" t="str">
        <f t="shared" si="11"/>
        <v>#VALUE!</v>
      </c>
      <c r="P1677" s="237" t="str">
        <f t="shared" si="12"/>
        <v>OPIOIDS</v>
      </c>
      <c r="Q1677" s="237" t="b">
        <v>1</v>
      </c>
      <c r="R1677" s="237" t="str">
        <f t="shared" si="37"/>
        <v>HIGH</v>
      </c>
      <c r="S1677" s="238">
        <v>44501.0</v>
      </c>
      <c r="T1677" s="243">
        <f t="shared" si="46"/>
        <v>44531</v>
      </c>
      <c r="U1677" s="237" t="str">
        <f t="shared" si="48"/>
        <v> </v>
      </c>
      <c r="V1677" s="237" t="str">
        <f t="shared" si="16"/>
        <v> </v>
      </c>
      <c r="W1677" s="83"/>
      <c r="X1677" s="83"/>
      <c r="Y1677" s="83"/>
      <c r="Z1677" s="83"/>
      <c r="AA1677" s="83"/>
      <c r="AB1677" s="83"/>
      <c r="AC1677" s="83"/>
      <c r="AD1677" s="83"/>
      <c r="AE1677" s="83"/>
    </row>
    <row r="1678">
      <c r="A1678" s="233">
        <v>15468.0</v>
      </c>
      <c r="B1678" s="234" t="s">
        <v>8077</v>
      </c>
      <c r="C1678" s="238" t="b">
        <v>1</v>
      </c>
      <c r="D1678" s="243">
        <v>44387.0</v>
      </c>
      <c r="E1678" s="236" t="str">
        <f t="shared" si="1"/>
        <v>#VALUE!</v>
      </c>
      <c r="F1678" s="236" t="str">
        <f t="shared" si="2"/>
        <v>#VALUE!</v>
      </c>
      <c r="G1678" s="236" t="str">
        <f t="shared" si="3"/>
        <v>#VALUE!</v>
      </c>
      <c r="H1678" s="236" t="str">
        <f t="shared" si="4"/>
        <v>#VALUE!</v>
      </c>
      <c r="I1678" s="236" t="str">
        <f t="shared" si="5"/>
        <v>#VALUE!</v>
      </c>
      <c r="J1678" s="236" t="str">
        <f t="shared" si="6"/>
        <v>#VALUE!</v>
      </c>
      <c r="K1678" s="236" t="str">
        <f t="shared" si="7"/>
        <v>#VALUE!</v>
      </c>
      <c r="L1678" s="236" t="str">
        <f t="shared" si="8"/>
        <v>#VALUE!</v>
      </c>
      <c r="M1678" s="236" t="str">
        <f t="shared" si="9"/>
        <v>#VALUE!</v>
      </c>
      <c r="N1678" s="236" t="str">
        <f t="shared" si="10"/>
        <v>#VALUE!</v>
      </c>
      <c r="O1678" s="236" t="str">
        <f t="shared" si="11"/>
        <v>#VALUE!</v>
      </c>
      <c r="P1678" s="237" t="str">
        <f t="shared" si="12"/>
        <v>NO RX</v>
      </c>
      <c r="Q1678" s="237" t="b">
        <v>1</v>
      </c>
      <c r="R1678" s="237" t="str">
        <f t="shared" si="37"/>
        <v>HIGH</v>
      </c>
      <c r="S1678" s="238"/>
      <c r="T1678" s="243">
        <f t="shared" si="46"/>
        <v>44387</v>
      </c>
      <c r="U1678" s="237" t="str">
        <f t="shared" si="48"/>
        <v>DUE COMM</v>
      </c>
      <c r="V1678" s="237" t="str">
        <f t="shared" si="16"/>
        <v> </v>
      </c>
      <c r="W1678" s="83"/>
      <c r="X1678" s="83"/>
      <c r="Y1678" s="83"/>
      <c r="Z1678" s="83"/>
      <c r="AA1678" s="83"/>
      <c r="AB1678" s="83"/>
      <c r="AC1678" s="83"/>
      <c r="AD1678" s="83"/>
      <c r="AE1678" s="83"/>
    </row>
    <row r="1679">
      <c r="A1679" s="233">
        <v>15469.0</v>
      </c>
      <c r="B1679" s="239" t="s">
        <v>7552</v>
      </c>
      <c r="C1679" s="238" t="b">
        <v>1</v>
      </c>
      <c r="D1679" s="235">
        <v>44614.0</v>
      </c>
      <c r="E1679" s="236" t="str">
        <f t="shared" si="1"/>
        <v>#VALUE!</v>
      </c>
      <c r="F1679" s="236" t="str">
        <f t="shared" si="2"/>
        <v>#VALUE!</v>
      </c>
      <c r="G1679" s="236" t="str">
        <f t="shared" si="3"/>
        <v>#VALUE!</v>
      </c>
      <c r="H1679" s="236" t="str">
        <f t="shared" si="4"/>
        <v>#VALUE!</v>
      </c>
      <c r="I1679" s="236" t="str">
        <f t="shared" si="5"/>
        <v>#VALUE!</v>
      </c>
      <c r="J1679" s="236" t="str">
        <f t="shared" si="6"/>
        <v>#VALUE!</v>
      </c>
      <c r="K1679" s="236" t="str">
        <f t="shared" si="7"/>
        <v>#VALUE!</v>
      </c>
      <c r="L1679" s="236" t="str">
        <f t="shared" si="8"/>
        <v>#VALUE!</v>
      </c>
      <c r="M1679" s="236" t="str">
        <f t="shared" si="9"/>
        <v>#VALUE!</v>
      </c>
      <c r="N1679" s="236" t="str">
        <f t="shared" si="10"/>
        <v>#VALUE!</v>
      </c>
      <c r="O1679" s="236" t="str">
        <f t="shared" si="11"/>
        <v>#VALUE!</v>
      </c>
      <c r="P1679" s="237" t="str">
        <f t="shared" si="12"/>
        <v>NO RX</v>
      </c>
      <c r="Q1679" s="237" t="b">
        <v>0</v>
      </c>
      <c r="R1679" s="237" t="str">
        <f t="shared" si="37"/>
        <v>LOW</v>
      </c>
      <c r="S1679" s="238"/>
      <c r="T1679" s="243">
        <f t="shared" si="46"/>
        <v>44614</v>
      </c>
      <c r="U1679" s="237" t="str">
        <f t="shared" si="48"/>
        <v>DUE COMM</v>
      </c>
      <c r="V1679" s="237" t="str">
        <f t="shared" si="16"/>
        <v> </v>
      </c>
      <c r="W1679" s="83"/>
      <c r="X1679" s="83"/>
      <c r="Y1679" s="83"/>
      <c r="Z1679" s="83"/>
      <c r="AA1679" s="83"/>
      <c r="AB1679" s="83"/>
      <c r="AC1679" s="83"/>
      <c r="AD1679" s="83"/>
      <c r="AE1679" s="83"/>
    </row>
    <row r="1680">
      <c r="A1680" s="233">
        <v>15471.0</v>
      </c>
      <c r="B1680" s="239" t="s">
        <v>7552</v>
      </c>
      <c r="C1680" s="238" t="b">
        <v>1</v>
      </c>
      <c r="D1680" s="243">
        <v>44387.0</v>
      </c>
      <c r="E1680" s="236" t="str">
        <f t="shared" si="1"/>
        <v>#VALUE!</v>
      </c>
      <c r="F1680" s="236" t="str">
        <f t="shared" si="2"/>
        <v>#VALUE!</v>
      </c>
      <c r="G1680" s="236" t="str">
        <f t="shared" si="3"/>
        <v>#VALUE!</v>
      </c>
      <c r="H1680" s="236" t="str">
        <f t="shared" si="4"/>
        <v>#VALUE!</v>
      </c>
      <c r="I1680" s="236" t="str">
        <f t="shared" si="5"/>
        <v>#VALUE!</v>
      </c>
      <c r="J1680" s="236" t="str">
        <f t="shared" si="6"/>
        <v>#VALUE!</v>
      </c>
      <c r="K1680" s="236" t="str">
        <f t="shared" si="7"/>
        <v>#VALUE!</v>
      </c>
      <c r="L1680" s="236" t="str">
        <f t="shared" si="8"/>
        <v>#VALUE!</v>
      </c>
      <c r="M1680" s="236" t="str">
        <f t="shared" si="9"/>
        <v>#VALUE!</v>
      </c>
      <c r="N1680" s="236" t="str">
        <f t="shared" si="10"/>
        <v>#VALUE!</v>
      </c>
      <c r="O1680" s="236" t="str">
        <f t="shared" si="11"/>
        <v>#VALUE!</v>
      </c>
      <c r="P1680" s="237" t="str">
        <f t="shared" si="12"/>
        <v>NO RX</v>
      </c>
      <c r="Q1680" s="237" t="b">
        <v>0</v>
      </c>
      <c r="R1680" s="237" t="str">
        <f t="shared" si="37"/>
        <v>LOW</v>
      </c>
      <c r="S1680" s="238"/>
      <c r="T1680" s="243">
        <f t="shared" si="46"/>
        <v>44387</v>
      </c>
      <c r="U1680" s="237" t="str">
        <f t="shared" si="48"/>
        <v>DUE COMM</v>
      </c>
      <c r="V1680" s="237" t="str">
        <f t="shared" si="16"/>
        <v> </v>
      </c>
      <c r="W1680" s="83"/>
      <c r="X1680" s="83"/>
      <c r="Y1680" s="83"/>
      <c r="Z1680" s="83"/>
      <c r="AA1680" s="83"/>
      <c r="AB1680" s="83"/>
      <c r="AC1680" s="83"/>
      <c r="AD1680" s="83"/>
      <c r="AE1680" s="83"/>
    </row>
    <row r="1681">
      <c r="A1681" s="233">
        <v>15476.0</v>
      </c>
      <c r="B1681" s="234" t="s">
        <v>8008</v>
      </c>
      <c r="C1681" s="238" t="b">
        <v>1</v>
      </c>
      <c r="D1681" s="243">
        <v>44387.0</v>
      </c>
      <c r="E1681" s="236" t="str">
        <f t="shared" si="1"/>
        <v>#VALUE!</v>
      </c>
      <c r="F1681" s="236" t="str">
        <f t="shared" si="2"/>
        <v>#VALUE!</v>
      </c>
      <c r="G1681" s="236" t="str">
        <f t="shared" si="3"/>
        <v>#VALUE!</v>
      </c>
      <c r="H1681" s="236" t="str">
        <f t="shared" si="4"/>
        <v>#VALUE!</v>
      </c>
      <c r="I1681" s="236" t="str">
        <f t="shared" si="5"/>
        <v>#VALUE!</v>
      </c>
      <c r="J1681" s="236" t="str">
        <f t="shared" si="6"/>
        <v>#VALUE!</v>
      </c>
      <c r="K1681" s="236" t="str">
        <f t="shared" si="7"/>
        <v>#VALUE!</v>
      </c>
      <c r="L1681" s="236" t="str">
        <f t="shared" si="8"/>
        <v>#VALUE!</v>
      </c>
      <c r="M1681" s="236" t="str">
        <f t="shared" si="9"/>
        <v>#VALUE!</v>
      </c>
      <c r="N1681" s="236" t="str">
        <f t="shared" si="10"/>
        <v>#VALUE!</v>
      </c>
      <c r="O1681" s="236" t="str">
        <f t="shared" si="11"/>
        <v>#VALUE!</v>
      </c>
      <c r="P1681" s="237" t="str">
        <f t="shared" si="12"/>
        <v>NO RX</v>
      </c>
      <c r="Q1681" s="234" t="b">
        <v>0</v>
      </c>
      <c r="R1681" s="237" t="str">
        <f t="shared" si="37"/>
        <v>LOW</v>
      </c>
      <c r="S1681" s="238"/>
      <c r="T1681" s="243">
        <f t="shared" si="46"/>
        <v>44387</v>
      </c>
      <c r="U1681" s="237" t="str">
        <f t="shared" si="48"/>
        <v>DUE COMM</v>
      </c>
      <c r="V1681" s="237" t="str">
        <f t="shared" si="16"/>
        <v> </v>
      </c>
      <c r="W1681" s="83"/>
      <c r="X1681" s="83"/>
      <c r="Y1681" s="83"/>
      <c r="Z1681" s="83"/>
      <c r="AA1681" s="83"/>
      <c r="AB1681" s="83"/>
      <c r="AC1681" s="83"/>
      <c r="AD1681" s="83"/>
      <c r="AE1681" s="83"/>
    </row>
    <row r="1682">
      <c r="A1682" s="233">
        <v>15479.0</v>
      </c>
      <c r="B1682" s="239" t="s">
        <v>8078</v>
      </c>
      <c r="C1682" s="238" t="b">
        <v>1</v>
      </c>
      <c r="D1682" s="235">
        <v>44582.0</v>
      </c>
      <c r="E1682" s="236" t="str">
        <f t="shared" si="1"/>
        <v>#VALUE!</v>
      </c>
      <c r="F1682" s="236" t="str">
        <f t="shared" si="2"/>
        <v>#VALUE!</v>
      </c>
      <c r="G1682" s="236" t="str">
        <f t="shared" si="3"/>
        <v>OPI RX</v>
      </c>
      <c r="H1682" s="236" t="str">
        <f t="shared" si="4"/>
        <v>OPI RX</v>
      </c>
      <c r="I1682" s="236" t="str">
        <f t="shared" si="5"/>
        <v>#VALUE!</v>
      </c>
      <c r="J1682" s="236" t="str">
        <f t="shared" si="6"/>
        <v>#VALUE!</v>
      </c>
      <c r="K1682" s="236" t="str">
        <f t="shared" si="7"/>
        <v>#VALUE!</v>
      </c>
      <c r="L1682" s="236" t="str">
        <f t="shared" si="8"/>
        <v>#VALUE!</v>
      </c>
      <c r="M1682" s="236" t="str">
        <f t="shared" si="9"/>
        <v>#VALUE!</v>
      </c>
      <c r="N1682" s="236" t="str">
        <f t="shared" si="10"/>
        <v>#VALUE!</v>
      </c>
      <c r="O1682" s="236" t="str">
        <f t="shared" si="11"/>
        <v>#VALUE!</v>
      </c>
      <c r="P1682" s="237" t="str">
        <f t="shared" si="12"/>
        <v>OPIOIDS</v>
      </c>
      <c r="Q1682" s="237" t="b">
        <v>0</v>
      </c>
      <c r="R1682" s="237" t="str">
        <f t="shared" si="37"/>
        <v>LOW</v>
      </c>
      <c r="S1682" s="238"/>
      <c r="T1682" s="243">
        <f t="shared" si="46"/>
        <v>44582</v>
      </c>
      <c r="U1682" s="237" t="str">
        <f t="shared" si="48"/>
        <v>DUE COMM</v>
      </c>
      <c r="V1682" s="237" t="str">
        <f t="shared" si="16"/>
        <v> </v>
      </c>
      <c r="W1682" s="83"/>
      <c r="X1682" s="83"/>
      <c r="Y1682" s="83"/>
      <c r="Z1682" s="83"/>
      <c r="AA1682" s="83"/>
      <c r="AB1682" s="83"/>
      <c r="AC1682" s="83"/>
      <c r="AD1682" s="83"/>
      <c r="AE1682" s="83"/>
    </row>
    <row r="1683">
      <c r="A1683" s="233">
        <v>15482.0</v>
      </c>
      <c r="B1683" s="239" t="s">
        <v>7552</v>
      </c>
      <c r="C1683" s="238" t="b">
        <v>1</v>
      </c>
      <c r="D1683" s="235">
        <v>44627.0</v>
      </c>
      <c r="E1683" s="236" t="str">
        <f t="shared" si="1"/>
        <v>#VALUE!</v>
      </c>
      <c r="F1683" s="236" t="str">
        <f t="shared" si="2"/>
        <v>#VALUE!</v>
      </c>
      <c r="G1683" s="236" t="str">
        <f t="shared" si="3"/>
        <v>#VALUE!</v>
      </c>
      <c r="H1683" s="236" t="str">
        <f t="shared" si="4"/>
        <v>#VALUE!</v>
      </c>
      <c r="I1683" s="236" t="str">
        <f t="shared" si="5"/>
        <v>#VALUE!</v>
      </c>
      <c r="J1683" s="236" t="str">
        <f t="shared" si="6"/>
        <v>#VALUE!</v>
      </c>
      <c r="K1683" s="236" t="str">
        <f t="shared" si="7"/>
        <v>#VALUE!</v>
      </c>
      <c r="L1683" s="236" t="str">
        <f t="shared" si="8"/>
        <v>#VALUE!</v>
      </c>
      <c r="M1683" s="236" t="str">
        <f t="shared" si="9"/>
        <v>#VALUE!</v>
      </c>
      <c r="N1683" s="236" t="str">
        <f t="shared" si="10"/>
        <v>#VALUE!</v>
      </c>
      <c r="O1683" s="236" t="str">
        <f t="shared" si="11"/>
        <v>#VALUE!</v>
      </c>
      <c r="P1683" s="237" t="str">
        <f t="shared" si="12"/>
        <v>NO RX</v>
      </c>
      <c r="Q1683" s="234" t="b">
        <v>1</v>
      </c>
      <c r="R1683" s="237" t="str">
        <f t="shared" si="37"/>
        <v>HIGH</v>
      </c>
      <c r="S1683" s="238">
        <v>44376.0</v>
      </c>
      <c r="T1683" s="243">
        <f t="shared" si="46"/>
        <v>44627</v>
      </c>
      <c r="U1683" s="237" t="str">
        <f t="shared" si="48"/>
        <v> </v>
      </c>
      <c r="V1683" s="237" t="str">
        <f t="shared" si="16"/>
        <v> </v>
      </c>
      <c r="W1683" s="83"/>
      <c r="X1683" s="83"/>
      <c r="Y1683" s="83"/>
      <c r="Z1683" s="83"/>
      <c r="AA1683" s="83"/>
      <c r="AB1683" s="83"/>
      <c r="AC1683" s="83"/>
      <c r="AD1683" s="83"/>
      <c r="AE1683" s="83"/>
    </row>
    <row r="1684">
      <c r="A1684" s="233">
        <v>15483.0</v>
      </c>
      <c r="B1684" s="234" t="s">
        <v>8079</v>
      </c>
      <c r="C1684" s="238" t="b">
        <v>1</v>
      </c>
      <c r="D1684" s="235">
        <v>44601.0</v>
      </c>
      <c r="E1684" s="236" t="str">
        <f t="shared" si="1"/>
        <v>#VALUE!</v>
      </c>
      <c r="F1684" s="236" t="str">
        <f t="shared" si="2"/>
        <v>#VALUE!</v>
      </c>
      <c r="G1684" s="236" t="str">
        <f t="shared" si="3"/>
        <v>#VALUE!</v>
      </c>
      <c r="H1684" s="236" t="str">
        <f t="shared" si="4"/>
        <v>#VALUE!</v>
      </c>
      <c r="I1684" s="236" t="str">
        <f t="shared" si="5"/>
        <v>#VALUE!</v>
      </c>
      <c r="J1684" s="236" t="str">
        <f t="shared" si="6"/>
        <v>#VALUE!</v>
      </c>
      <c r="K1684" s="236" t="str">
        <f t="shared" si="7"/>
        <v>#VALUE!</v>
      </c>
      <c r="L1684" s="236" t="str">
        <f t="shared" si="8"/>
        <v>#VALUE!</v>
      </c>
      <c r="M1684" s="236" t="str">
        <f t="shared" si="9"/>
        <v>OPI RX</v>
      </c>
      <c r="N1684" s="236" t="str">
        <f t="shared" si="10"/>
        <v>#VALUE!</v>
      </c>
      <c r="O1684" s="236" t="str">
        <f t="shared" si="11"/>
        <v>#VALUE!</v>
      </c>
      <c r="P1684" s="237" t="str">
        <f t="shared" si="12"/>
        <v>OPIOIDS</v>
      </c>
      <c r="Q1684" s="237" t="b">
        <v>0</v>
      </c>
      <c r="R1684" s="237" t="str">
        <f t="shared" si="37"/>
        <v>LOW</v>
      </c>
      <c r="S1684" s="238">
        <v>44376.0</v>
      </c>
      <c r="T1684" s="243">
        <f t="shared" si="46"/>
        <v>44601</v>
      </c>
      <c r="U1684" s="237" t="str">
        <f t="shared" si="48"/>
        <v> </v>
      </c>
      <c r="V1684" s="237" t="str">
        <f t="shared" si="16"/>
        <v> </v>
      </c>
      <c r="W1684" s="83"/>
      <c r="X1684" s="83"/>
      <c r="Y1684" s="83"/>
      <c r="Z1684" s="83"/>
      <c r="AA1684" s="83"/>
      <c r="AB1684" s="83"/>
      <c r="AC1684" s="83"/>
      <c r="AD1684" s="83"/>
      <c r="AE1684" s="83"/>
    </row>
    <row r="1685">
      <c r="A1685" s="253">
        <v>15485.0</v>
      </c>
      <c r="B1685" s="239" t="s">
        <v>8080</v>
      </c>
      <c r="C1685" s="238" t="b">
        <v>1</v>
      </c>
      <c r="D1685" s="235">
        <v>44591.0</v>
      </c>
      <c r="E1685" s="236" t="str">
        <f t="shared" si="1"/>
        <v>#VALUE!</v>
      </c>
      <c r="F1685" s="236" t="str">
        <f t="shared" si="2"/>
        <v>#VALUE!</v>
      </c>
      <c r="G1685" s="236" t="str">
        <f t="shared" si="3"/>
        <v>#VALUE!</v>
      </c>
      <c r="H1685" s="236" t="str">
        <f t="shared" si="4"/>
        <v>#VALUE!</v>
      </c>
      <c r="I1685" s="236" t="str">
        <f t="shared" si="5"/>
        <v>#VALUE!</v>
      </c>
      <c r="J1685" s="236" t="str">
        <f t="shared" si="6"/>
        <v>#VALUE!</v>
      </c>
      <c r="K1685" s="236" t="str">
        <f t="shared" si="7"/>
        <v>#VALUE!</v>
      </c>
      <c r="L1685" s="236" t="str">
        <f t="shared" si="8"/>
        <v>#VALUE!</v>
      </c>
      <c r="M1685" s="236" t="str">
        <f t="shared" si="9"/>
        <v>#VALUE!</v>
      </c>
      <c r="N1685" s="236" t="str">
        <f t="shared" si="10"/>
        <v>#VALUE!</v>
      </c>
      <c r="O1685" s="236" t="str">
        <f t="shared" si="11"/>
        <v>#VALUE!</v>
      </c>
      <c r="P1685" s="237" t="str">
        <f t="shared" si="12"/>
        <v>NO RX</v>
      </c>
      <c r="Q1685" s="237" t="b">
        <v>0</v>
      </c>
      <c r="R1685" s="237" t="str">
        <f t="shared" si="37"/>
        <v>LOW</v>
      </c>
      <c r="S1685" s="238"/>
      <c r="T1685" s="243">
        <f t="shared" si="46"/>
        <v>44591</v>
      </c>
      <c r="U1685" s="237" t="str">
        <f t="shared" si="48"/>
        <v>DUE COMM</v>
      </c>
      <c r="V1685" s="237" t="str">
        <f t="shared" si="16"/>
        <v> </v>
      </c>
      <c r="W1685" s="83"/>
      <c r="X1685" s="83"/>
      <c r="Y1685" s="83"/>
      <c r="Z1685" s="83"/>
      <c r="AA1685" s="83"/>
      <c r="AB1685" s="83"/>
      <c r="AC1685" s="83"/>
      <c r="AD1685" s="83"/>
      <c r="AE1685" s="83"/>
    </row>
    <row r="1686">
      <c r="A1686" s="233">
        <v>15486.0</v>
      </c>
      <c r="B1686" s="239" t="s">
        <v>7552</v>
      </c>
      <c r="C1686" s="238" t="b">
        <v>1</v>
      </c>
      <c r="D1686" s="243">
        <v>44441.0</v>
      </c>
      <c r="E1686" s="236" t="str">
        <f t="shared" si="1"/>
        <v>#VALUE!</v>
      </c>
      <c r="F1686" s="236" t="str">
        <f t="shared" si="2"/>
        <v>#VALUE!</v>
      </c>
      <c r="G1686" s="236" t="str">
        <f t="shared" si="3"/>
        <v>#VALUE!</v>
      </c>
      <c r="H1686" s="236" t="str">
        <f t="shared" si="4"/>
        <v>#VALUE!</v>
      </c>
      <c r="I1686" s="236" t="str">
        <f t="shared" si="5"/>
        <v>#VALUE!</v>
      </c>
      <c r="J1686" s="236" t="str">
        <f t="shared" si="6"/>
        <v>#VALUE!</v>
      </c>
      <c r="K1686" s="236" t="str">
        <f t="shared" si="7"/>
        <v>#VALUE!</v>
      </c>
      <c r="L1686" s="236" t="str">
        <f t="shared" si="8"/>
        <v>#VALUE!</v>
      </c>
      <c r="M1686" s="236" t="str">
        <f t="shared" si="9"/>
        <v>#VALUE!</v>
      </c>
      <c r="N1686" s="236" t="str">
        <f t="shared" si="10"/>
        <v>#VALUE!</v>
      </c>
      <c r="O1686" s="236" t="str">
        <f t="shared" si="11"/>
        <v>#VALUE!</v>
      </c>
      <c r="P1686" s="237" t="str">
        <f t="shared" si="12"/>
        <v>NO RX</v>
      </c>
      <c r="Q1686" s="237" t="b">
        <v>0</v>
      </c>
      <c r="R1686" s="237" t="str">
        <f t="shared" si="37"/>
        <v>LOW</v>
      </c>
      <c r="S1686" s="238"/>
      <c r="T1686" s="243">
        <f t="shared" si="46"/>
        <v>44441</v>
      </c>
      <c r="U1686" s="237" t="str">
        <f t="shared" si="48"/>
        <v>DUE COMM</v>
      </c>
      <c r="V1686" s="237" t="str">
        <f t="shared" si="16"/>
        <v> </v>
      </c>
      <c r="W1686" s="83"/>
      <c r="X1686" s="83"/>
      <c r="Y1686" s="83"/>
      <c r="Z1686" s="83"/>
      <c r="AA1686" s="83"/>
      <c r="AB1686" s="83"/>
      <c r="AC1686" s="83"/>
      <c r="AD1686" s="83"/>
      <c r="AE1686" s="83"/>
    </row>
    <row r="1687">
      <c r="A1687" s="233">
        <v>15490.0</v>
      </c>
      <c r="B1687" s="239" t="s">
        <v>7552</v>
      </c>
      <c r="C1687" s="238" t="b">
        <v>1</v>
      </c>
      <c r="D1687" s="243">
        <v>44414.0</v>
      </c>
      <c r="E1687" s="236" t="str">
        <f t="shared" si="1"/>
        <v>#VALUE!</v>
      </c>
      <c r="F1687" s="236" t="str">
        <f t="shared" si="2"/>
        <v>#VALUE!</v>
      </c>
      <c r="G1687" s="236" t="str">
        <f t="shared" si="3"/>
        <v>#VALUE!</v>
      </c>
      <c r="H1687" s="236" t="str">
        <f t="shared" si="4"/>
        <v>#VALUE!</v>
      </c>
      <c r="I1687" s="236" t="str">
        <f t="shared" si="5"/>
        <v>#VALUE!</v>
      </c>
      <c r="J1687" s="236" t="str">
        <f t="shared" si="6"/>
        <v>#VALUE!</v>
      </c>
      <c r="K1687" s="236" t="str">
        <f t="shared" si="7"/>
        <v>#VALUE!</v>
      </c>
      <c r="L1687" s="236" t="str">
        <f t="shared" si="8"/>
        <v>#VALUE!</v>
      </c>
      <c r="M1687" s="236" t="str">
        <f t="shared" si="9"/>
        <v>#VALUE!</v>
      </c>
      <c r="N1687" s="236" t="str">
        <f t="shared" si="10"/>
        <v>#VALUE!</v>
      </c>
      <c r="O1687" s="236" t="str">
        <f t="shared" si="11"/>
        <v>#VALUE!</v>
      </c>
      <c r="P1687" s="237" t="str">
        <f t="shared" si="12"/>
        <v>NO RX</v>
      </c>
      <c r="Q1687" s="237" t="b">
        <v>0</v>
      </c>
      <c r="R1687" s="237" t="str">
        <f t="shared" si="37"/>
        <v>LOW</v>
      </c>
      <c r="S1687" s="238"/>
      <c r="T1687" s="243">
        <f t="shared" si="46"/>
        <v>44414</v>
      </c>
      <c r="U1687" s="237" t="str">
        <f t="shared" si="48"/>
        <v>DUE COMM</v>
      </c>
      <c r="V1687" s="237" t="str">
        <f t="shared" si="16"/>
        <v> </v>
      </c>
      <c r="W1687" s="83"/>
      <c r="X1687" s="83"/>
      <c r="Y1687" s="83"/>
      <c r="Z1687" s="83"/>
      <c r="AA1687" s="83"/>
      <c r="AB1687" s="83"/>
      <c r="AC1687" s="83"/>
      <c r="AD1687" s="83"/>
      <c r="AE1687" s="83"/>
    </row>
    <row r="1688">
      <c r="A1688" s="233">
        <v>15494.0</v>
      </c>
      <c r="B1688" s="237" t="s">
        <v>7736</v>
      </c>
      <c r="C1688" s="238" t="b">
        <v>1</v>
      </c>
      <c r="D1688" s="243">
        <v>44490.0</v>
      </c>
      <c r="E1688" s="236" t="str">
        <f t="shared" si="1"/>
        <v>#VALUE!</v>
      </c>
      <c r="F1688" s="236" t="str">
        <f t="shared" si="2"/>
        <v>#VALUE!</v>
      </c>
      <c r="G1688" s="236" t="str">
        <f t="shared" si="3"/>
        <v>#VALUE!</v>
      </c>
      <c r="H1688" s="236" t="str">
        <f t="shared" si="4"/>
        <v>#VALUE!</v>
      </c>
      <c r="I1688" s="236" t="str">
        <f t="shared" si="5"/>
        <v>#VALUE!</v>
      </c>
      <c r="J1688" s="236" t="str">
        <f t="shared" si="6"/>
        <v>#VALUE!</v>
      </c>
      <c r="K1688" s="236" t="str">
        <f t="shared" si="7"/>
        <v>#VALUE!</v>
      </c>
      <c r="L1688" s="236" t="str">
        <f t="shared" si="8"/>
        <v>#VALUE!</v>
      </c>
      <c r="M1688" s="236" t="str">
        <f t="shared" si="9"/>
        <v>#VALUE!</v>
      </c>
      <c r="N1688" s="236" t="str">
        <f t="shared" si="10"/>
        <v>#VALUE!</v>
      </c>
      <c r="O1688" s="236" t="str">
        <f t="shared" si="11"/>
        <v>#VALUE!</v>
      </c>
      <c r="P1688" s="237" t="str">
        <f t="shared" si="12"/>
        <v>NO RX</v>
      </c>
      <c r="Q1688" s="237" t="b">
        <v>0</v>
      </c>
      <c r="R1688" s="237" t="str">
        <f t="shared" si="37"/>
        <v>LOW</v>
      </c>
      <c r="S1688" s="238">
        <v>44474.0</v>
      </c>
      <c r="T1688" s="243">
        <f t="shared" si="46"/>
        <v>44490</v>
      </c>
      <c r="U1688" s="237" t="str">
        <f t="shared" si="48"/>
        <v> </v>
      </c>
      <c r="V1688" s="237" t="str">
        <f t="shared" si="16"/>
        <v> </v>
      </c>
      <c r="W1688" s="83"/>
      <c r="X1688" s="83"/>
      <c r="Y1688" s="83"/>
      <c r="Z1688" s="83"/>
      <c r="AA1688" s="83"/>
      <c r="AB1688" s="83"/>
      <c r="AC1688" s="83"/>
      <c r="AD1688" s="83"/>
      <c r="AE1688" s="83"/>
    </row>
    <row r="1689">
      <c r="A1689" s="233">
        <v>15496.0</v>
      </c>
      <c r="B1689" s="239" t="s">
        <v>7552</v>
      </c>
      <c r="C1689" s="238" t="b">
        <v>1</v>
      </c>
      <c r="D1689" s="243">
        <v>44387.0</v>
      </c>
      <c r="E1689" s="236" t="str">
        <f t="shared" si="1"/>
        <v>#VALUE!</v>
      </c>
      <c r="F1689" s="236" t="str">
        <f t="shared" si="2"/>
        <v>#VALUE!</v>
      </c>
      <c r="G1689" s="236" t="str">
        <f t="shared" si="3"/>
        <v>#VALUE!</v>
      </c>
      <c r="H1689" s="236" t="str">
        <f t="shared" si="4"/>
        <v>#VALUE!</v>
      </c>
      <c r="I1689" s="236" t="str">
        <f t="shared" si="5"/>
        <v>#VALUE!</v>
      </c>
      <c r="J1689" s="236" t="str">
        <f t="shared" si="6"/>
        <v>#VALUE!</v>
      </c>
      <c r="K1689" s="236" t="str">
        <f t="shared" si="7"/>
        <v>#VALUE!</v>
      </c>
      <c r="L1689" s="236" t="str">
        <f t="shared" si="8"/>
        <v>#VALUE!</v>
      </c>
      <c r="M1689" s="236" t="str">
        <f t="shared" si="9"/>
        <v>#VALUE!</v>
      </c>
      <c r="N1689" s="236" t="str">
        <f t="shared" si="10"/>
        <v>#VALUE!</v>
      </c>
      <c r="O1689" s="236" t="str">
        <f t="shared" si="11"/>
        <v>#VALUE!</v>
      </c>
      <c r="P1689" s="237" t="str">
        <f t="shared" si="12"/>
        <v>NO RX</v>
      </c>
      <c r="Q1689" s="237" t="b">
        <v>0</v>
      </c>
      <c r="R1689" s="237" t="str">
        <f t="shared" si="37"/>
        <v>LOW</v>
      </c>
      <c r="S1689" s="238"/>
      <c r="T1689" s="243">
        <f t="shared" si="46"/>
        <v>44387</v>
      </c>
      <c r="U1689" s="237" t="str">
        <f t="shared" si="48"/>
        <v>DUE COMM</v>
      </c>
      <c r="V1689" s="237" t="str">
        <f t="shared" si="16"/>
        <v> </v>
      </c>
      <c r="W1689" s="83"/>
      <c r="X1689" s="83"/>
      <c r="Y1689" s="83"/>
      <c r="Z1689" s="83"/>
      <c r="AA1689" s="83"/>
      <c r="AB1689" s="83"/>
      <c r="AC1689" s="83"/>
      <c r="AD1689" s="83"/>
      <c r="AE1689" s="83"/>
    </row>
    <row r="1690">
      <c r="A1690" s="253">
        <v>15497.0</v>
      </c>
      <c r="B1690" s="234" t="s">
        <v>7616</v>
      </c>
      <c r="C1690" s="238" t="b">
        <v>1</v>
      </c>
      <c r="D1690" s="243">
        <v>44390.0</v>
      </c>
      <c r="E1690" s="236" t="str">
        <f t="shared" si="1"/>
        <v>#VALUE!</v>
      </c>
      <c r="F1690" s="236" t="str">
        <f t="shared" si="2"/>
        <v>#VALUE!</v>
      </c>
      <c r="G1690" s="236" t="str">
        <f t="shared" si="3"/>
        <v>#VALUE!</v>
      </c>
      <c r="H1690" s="236" t="str">
        <f t="shared" si="4"/>
        <v>#VALUE!</v>
      </c>
      <c r="I1690" s="236" t="str">
        <f t="shared" si="5"/>
        <v>#VALUE!</v>
      </c>
      <c r="J1690" s="236" t="str">
        <f t="shared" si="6"/>
        <v>#VALUE!</v>
      </c>
      <c r="K1690" s="236" t="str">
        <f t="shared" si="7"/>
        <v>#VALUE!</v>
      </c>
      <c r="L1690" s="236" t="str">
        <f t="shared" si="8"/>
        <v>#VALUE!</v>
      </c>
      <c r="M1690" s="236" t="str">
        <f t="shared" si="9"/>
        <v>OPI RX</v>
      </c>
      <c r="N1690" s="236" t="str">
        <f t="shared" si="10"/>
        <v>#VALUE!</v>
      </c>
      <c r="O1690" s="236" t="str">
        <f t="shared" si="11"/>
        <v>#VALUE!</v>
      </c>
      <c r="P1690" s="237" t="str">
        <f t="shared" si="12"/>
        <v>OPIOIDS</v>
      </c>
      <c r="Q1690" s="234" t="b">
        <v>0</v>
      </c>
      <c r="R1690" s="237" t="str">
        <f t="shared" si="37"/>
        <v>LOW</v>
      </c>
      <c r="S1690" s="238"/>
      <c r="T1690" s="243">
        <f t="shared" si="46"/>
        <v>44390</v>
      </c>
      <c r="U1690" s="237" t="str">
        <f t="shared" si="48"/>
        <v>DUE COMM</v>
      </c>
      <c r="V1690" s="237" t="str">
        <f t="shared" si="16"/>
        <v> </v>
      </c>
      <c r="W1690" s="83"/>
      <c r="X1690" s="83"/>
      <c r="Y1690" s="83"/>
      <c r="Z1690" s="83"/>
      <c r="AA1690" s="83"/>
      <c r="AB1690" s="83"/>
      <c r="AC1690" s="83"/>
      <c r="AD1690" s="83"/>
      <c r="AE1690" s="83"/>
    </row>
    <row r="1691">
      <c r="A1691" s="233">
        <v>15502.0</v>
      </c>
      <c r="B1691" s="234" t="s">
        <v>7570</v>
      </c>
      <c r="C1691" s="238" t="b">
        <v>1</v>
      </c>
      <c r="D1691" s="235">
        <v>44627.0</v>
      </c>
      <c r="E1691" s="236" t="str">
        <f t="shared" si="1"/>
        <v>#VALUE!</v>
      </c>
      <c r="F1691" s="236" t="str">
        <f t="shared" si="2"/>
        <v>#VALUE!</v>
      </c>
      <c r="G1691" s="236" t="str">
        <f t="shared" si="3"/>
        <v>#VALUE!</v>
      </c>
      <c r="H1691" s="236" t="str">
        <f t="shared" si="4"/>
        <v>#VALUE!</v>
      </c>
      <c r="I1691" s="236" t="str">
        <f t="shared" si="5"/>
        <v>#VALUE!</v>
      </c>
      <c r="J1691" s="236" t="str">
        <f t="shared" si="6"/>
        <v>#VALUE!</v>
      </c>
      <c r="K1691" s="236" t="str">
        <f t="shared" si="7"/>
        <v>#VALUE!</v>
      </c>
      <c r="L1691" s="236" t="str">
        <f t="shared" si="8"/>
        <v>#VALUE!</v>
      </c>
      <c r="M1691" s="236" t="str">
        <f t="shared" si="9"/>
        <v>#VALUE!</v>
      </c>
      <c r="N1691" s="236" t="str">
        <f t="shared" si="10"/>
        <v>#VALUE!</v>
      </c>
      <c r="O1691" s="236" t="str">
        <f t="shared" si="11"/>
        <v>#VALUE!</v>
      </c>
      <c r="P1691" s="237" t="str">
        <f t="shared" si="12"/>
        <v>NO RX</v>
      </c>
      <c r="Q1691" s="234" t="b">
        <v>1</v>
      </c>
      <c r="R1691" s="237" t="str">
        <f t="shared" si="37"/>
        <v>HIGH</v>
      </c>
      <c r="S1691" s="238">
        <v>44354.0</v>
      </c>
      <c r="T1691" s="243">
        <f t="shared" si="46"/>
        <v>44627</v>
      </c>
      <c r="U1691" s="237" t="str">
        <f t="shared" si="48"/>
        <v> </v>
      </c>
      <c r="V1691" s="237" t="str">
        <f t="shared" si="16"/>
        <v> </v>
      </c>
      <c r="W1691" s="83"/>
      <c r="X1691" s="83"/>
      <c r="Y1691" s="83"/>
      <c r="Z1691" s="83"/>
      <c r="AA1691" s="83"/>
      <c r="AB1691" s="83"/>
      <c r="AC1691" s="83"/>
      <c r="AD1691" s="83"/>
      <c r="AE1691" s="83"/>
    </row>
    <row r="1692">
      <c r="A1692" s="233">
        <v>15503.0</v>
      </c>
      <c r="B1692" s="239" t="s">
        <v>7552</v>
      </c>
      <c r="C1692" s="238" t="b">
        <v>1</v>
      </c>
      <c r="D1692" s="243">
        <v>44390.0</v>
      </c>
      <c r="E1692" s="236" t="str">
        <f t="shared" si="1"/>
        <v>#VALUE!</v>
      </c>
      <c r="F1692" s="236" t="str">
        <f t="shared" si="2"/>
        <v>#VALUE!</v>
      </c>
      <c r="G1692" s="236" t="str">
        <f t="shared" si="3"/>
        <v>#VALUE!</v>
      </c>
      <c r="H1692" s="236" t="str">
        <f t="shared" si="4"/>
        <v>#VALUE!</v>
      </c>
      <c r="I1692" s="236" t="str">
        <f t="shared" si="5"/>
        <v>#VALUE!</v>
      </c>
      <c r="J1692" s="236" t="str">
        <f t="shared" si="6"/>
        <v>#VALUE!</v>
      </c>
      <c r="K1692" s="236" t="str">
        <f t="shared" si="7"/>
        <v>#VALUE!</v>
      </c>
      <c r="L1692" s="236" t="str">
        <f t="shared" si="8"/>
        <v>#VALUE!</v>
      </c>
      <c r="M1692" s="236" t="str">
        <f t="shared" si="9"/>
        <v>#VALUE!</v>
      </c>
      <c r="N1692" s="236" t="str">
        <f t="shared" si="10"/>
        <v>#VALUE!</v>
      </c>
      <c r="O1692" s="236" t="str">
        <f t="shared" si="11"/>
        <v>#VALUE!</v>
      </c>
      <c r="P1692" s="237" t="str">
        <f t="shared" si="12"/>
        <v>NO RX</v>
      </c>
      <c r="Q1692" s="237" t="b">
        <v>1</v>
      </c>
      <c r="R1692" s="237" t="str">
        <f t="shared" si="37"/>
        <v>HIGH</v>
      </c>
      <c r="S1692" s="238"/>
      <c r="T1692" s="243">
        <f t="shared" si="46"/>
        <v>44390</v>
      </c>
      <c r="U1692" s="237" t="str">
        <f t="shared" si="48"/>
        <v>DUE COMM</v>
      </c>
      <c r="V1692" s="237" t="str">
        <f t="shared" si="16"/>
        <v> </v>
      </c>
      <c r="W1692" s="83"/>
      <c r="X1692" s="83"/>
      <c r="Y1692" s="83"/>
      <c r="Z1692" s="83"/>
      <c r="AA1692" s="83"/>
      <c r="AB1692" s="83"/>
      <c r="AC1692" s="83"/>
      <c r="AD1692" s="83"/>
      <c r="AE1692" s="83"/>
    </row>
    <row r="1693">
      <c r="A1693" s="233">
        <v>15504.0</v>
      </c>
      <c r="B1693" s="234" t="s">
        <v>7576</v>
      </c>
      <c r="C1693" s="238" t="b">
        <v>1</v>
      </c>
      <c r="D1693" s="243">
        <v>44405.0</v>
      </c>
      <c r="E1693" s="236" t="str">
        <f t="shared" si="1"/>
        <v>#VALUE!</v>
      </c>
      <c r="F1693" s="236" t="str">
        <f t="shared" si="2"/>
        <v>#VALUE!</v>
      </c>
      <c r="G1693" s="236" t="str">
        <f t="shared" si="3"/>
        <v>#VALUE!</v>
      </c>
      <c r="H1693" s="236" t="str">
        <f t="shared" si="4"/>
        <v>#VALUE!</v>
      </c>
      <c r="I1693" s="236" t="str">
        <f t="shared" si="5"/>
        <v>#VALUE!</v>
      </c>
      <c r="J1693" s="236" t="str">
        <f t="shared" si="6"/>
        <v>#VALUE!</v>
      </c>
      <c r="K1693" s="236" t="str">
        <f t="shared" si="7"/>
        <v>#VALUE!</v>
      </c>
      <c r="L1693" s="236" t="str">
        <f t="shared" si="8"/>
        <v>#VALUE!</v>
      </c>
      <c r="M1693" s="236" t="str">
        <f t="shared" si="9"/>
        <v>#VALUE!</v>
      </c>
      <c r="N1693" s="236" t="str">
        <f t="shared" si="10"/>
        <v>#VALUE!</v>
      </c>
      <c r="O1693" s="236" t="str">
        <f t="shared" si="11"/>
        <v>#VALUE!</v>
      </c>
      <c r="P1693" s="237" t="str">
        <f t="shared" si="12"/>
        <v>NO RX</v>
      </c>
      <c r="Q1693" s="237" t="b">
        <v>0</v>
      </c>
      <c r="R1693" s="237" t="str">
        <f t="shared" si="37"/>
        <v>LOW</v>
      </c>
      <c r="S1693" s="238"/>
      <c r="T1693" s="243">
        <f t="shared" si="46"/>
        <v>44405</v>
      </c>
      <c r="U1693" s="237" t="str">
        <f t="shared" si="48"/>
        <v>DUE COMM</v>
      </c>
      <c r="V1693" s="237" t="str">
        <f t="shared" si="16"/>
        <v> </v>
      </c>
      <c r="W1693" s="83"/>
      <c r="X1693" s="83"/>
      <c r="Y1693" s="83"/>
      <c r="Z1693" s="83"/>
      <c r="AA1693" s="83"/>
      <c r="AB1693" s="83"/>
      <c r="AC1693" s="83"/>
      <c r="AD1693" s="83"/>
      <c r="AE1693" s="83"/>
    </row>
    <row r="1694">
      <c r="A1694" s="233">
        <v>15511.0</v>
      </c>
      <c r="B1694" s="234" t="s">
        <v>7566</v>
      </c>
      <c r="C1694" s="238" t="b">
        <v>1</v>
      </c>
      <c r="D1694" s="243">
        <v>44390.0</v>
      </c>
      <c r="E1694" s="236" t="str">
        <f t="shared" si="1"/>
        <v>#VALUE!</v>
      </c>
      <c r="F1694" s="236" t="str">
        <f t="shared" si="2"/>
        <v>OPI RX</v>
      </c>
      <c r="G1694" s="236" t="str">
        <f t="shared" si="3"/>
        <v>#VALUE!</v>
      </c>
      <c r="H1694" s="236" t="str">
        <f t="shared" si="4"/>
        <v>#VALUE!</v>
      </c>
      <c r="I1694" s="236" t="str">
        <f t="shared" si="5"/>
        <v>#VALUE!</v>
      </c>
      <c r="J1694" s="236" t="str">
        <f t="shared" si="6"/>
        <v>#VALUE!</v>
      </c>
      <c r="K1694" s="236" t="str">
        <f t="shared" si="7"/>
        <v>#VALUE!</v>
      </c>
      <c r="L1694" s="236" t="str">
        <f t="shared" si="8"/>
        <v>#VALUE!</v>
      </c>
      <c r="M1694" s="236" t="str">
        <f t="shared" si="9"/>
        <v>#VALUE!</v>
      </c>
      <c r="N1694" s="236" t="str">
        <f t="shared" si="10"/>
        <v>#VALUE!</v>
      </c>
      <c r="O1694" s="236" t="str">
        <f t="shared" si="11"/>
        <v>#VALUE!</v>
      </c>
      <c r="P1694" s="237" t="str">
        <f t="shared" si="12"/>
        <v>OPIOIDS</v>
      </c>
      <c r="Q1694" s="234" t="b">
        <v>0</v>
      </c>
      <c r="R1694" s="237" t="str">
        <f t="shared" si="37"/>
        <v>LOW</v>
      </c>
      <c r="S1694" s="238"/>
      <c r="T1694" s="243">
        <f t="shared" si="46"/>
        <v>44390</v>
      </c>
      <c r="U1694" s="237" t="str">
        <f t="shared" si="48"/>
        <v>DUE COMM</v>
      </c>
      <c r="V1694" s="237" t="str">
        <f t="shared" si="16"/>
        <v> </v>
      </c>
      <c r="W1694" s="83"/>
      <c r="X1694" s="83"/>
      <c r="Y1694" s="83"/>
      <c r="Z1694" s="83"/>
      <c r="AA1694" s="83"/>
      <c r="AB1694" s="83"/>
      <c r="AC1694" s="83"/>
      <c r="AD1694" s="83"/>
      <c r="AE1694" s="83"/>
    </row>
    <row r="1695">
      <c r="A1695" s="233">
        <v>15514.0</v>
      </c>
      <c r="B1695" s="234" t="s">
        <v>7576</v>
      </c>
      <c r="C1695" s="239" t="b">
        <v>1</v>
      </c>
      <c r="D1695" s="235">
        <v>44579.0</v>
      </c>
      <c r="E1695" s="236" t="str">
        <f t="shared" si="1"/>
        <v>#VALUE!</v>
      </c>
      <c r="F1695" s="236" t="str">
        <f t="shared" si="2"/>
        <v>#VALUE!</v>
      </c>
      <c r="G1695" s="236" t="str">
        <f t="shared" si="3"/>
        <v>#VALUE!</v>
      </c>
      <c r="H1695" s="236" t="str">
        <f t="shared" si="4"/>
        <v>#VALUE!</v>
      </c>
      <c r="I1695" s="236" t="str">
        <f t="shared" si="5"/>
        <v>#VALUE!</v>
      </c>
      <c r="J1695" s="236" t="str">
        <f t="shared" si="6"/>
        <v>#VALUE!</v>
      </c>
      <c r="K1695" s="236" t="str">
        <f t="shared" si="7"/>
        <v>#VALUE!</v>
      </c>
      <c r="L1695" s="236" t="str">
        <f t="shared" si="8"/>
        <v>#VALUE!</v>
      </c>
      <c r="M1695" s="236" t="str">
        <f t="shared" si="9"/>
        <v>#VALUE!</v>
      </c>
      <c r="N1695" s="236" t="str">
        <f t="shared" si="10"/>
        <v>#VALUE!</v>
      </c>
      <c r="O1695" s="236" t="str">
        <f t="shared" si="11"/>
        <v>#VALUE!</v>
      </c>
      <c r="P1695" s="237" t="str">
        <f t="shared" si="12"/>
        <v>NO RX</v>
      </c>
      <c r="Q1695" s="234" t="b">
        <v>0</v>
      </c>
      <c r="R1695" s="237" t="str">
        <f t="shared" si="37"/>
        <v>LOW</v>
      </c>
      <c r="S1695" s="238"/>
      <c r="T1695" s="238">
        <f t="shared" si="46"/>
        <v>44579</v>
      </c>
      <c r="U1695" s="237" t="str">
        <f t="shared" si="48"/>
        <v>DUE COMM</v>
      </c>
      <c r="V1695" s="237" t="str">
        <f t="shared" si="16"/>
        <v> </v>
      </c>
      <c r="W1695" s="83"/>
      <c r="X1695" s="83"/>
      <c r="Y1695" s="83"/>
      <c r="Z1695" s="83"/>
      <c r="AA1695" s="83"/>
      <c r="AB1695" s="83"/>
      <c r="AC1695" s="83"/>
      <c r="AD1695" s="83"/>
      <c r="AE1695" s="83"/>
    </row>
    <row r="1696">
      <c r="A1696" s="233">
        <v>15515.0</v>
      </c>
      <c r="B1696" s="234" t="s">
        <v>8053</v>
      </c>
      <c r="C1696" s="238" t="b">
        <v>1</v>
      </c>
      <c r="D1696" s="243">
        <v>44387.0</v>
      </c>
      <c r="E1696" s="236" t="str">
        <f t="shared" si="1"/>
        <v>#VALUE!</v>
      </c>
      <c r="F1696" s="236" t="str">
        <f t="shared" si="2"/>
        <v>OPI RX</v>
      </c>
      <c r="G1696" s="236" t="str">
        <f t="shared" si="3"/>
        <v>#VALUE!</v>
      </c>
      <c r="H1696" s="236" t="str">
        <f t="shared" si="4"/>
        <v>#VALUE!</v>
      </c>
      <c r="I1696" s="236" t="str">
        <f t="shared" si="5"/>
        <v>#VALUE!</v>
      </c>
      <c r="J1696" s="236" t="str">
        <f t="shared" si="6"/>
        <v>OPI RX</v>
      </c>
      <c r="K1696" s="236" t="str">
        <f t="shared" si="7"/>
        <v>#VALUE!</v>
      </c>
      <c r="L1696" s="236" t="str">
        <f t="shared" si="8"/>
        <v>#VALUE!</v>
      </c>
      <c r="M1696" s="236" t="str">
        <f t="shared" si="9"/>
        <v>#VALUE!</v>
      </c>
      <c r="N1696" s="236" t="str">
        <f t="shared" si="10"/>
        <v>#VALUE!</v>
      </c>
      <c r="O1696" s="236" t="str">
        <f t="shared" si="11"/>
        <v>#VALUE!</v>
      </c>
      <c r="P1696" s="237" t="str">
        <f t="shared" si="12"/>
        <v>OPIOIDS</v>
      </c>
      <c r="Q1696" s="237" t="b">
        <v>1</v>
      </c>
      <c r="R1696" s="237" t="str">
        <f t="shared" si="37"/>
        <v>HIGH</v>
      </c>
      <c r="S1696" s="238"/>
      <c r="T1696" s="243">
        <f t="shared" si="46"/>
        <v>44387</v>
      </c>
      <c r="U1696" s="237" t="str">
        <f t="shared" si="48"/>
        <v>DUE COMM</v>
      </c>
      <c r="V1696" s="237" t="str">
        <f t="shared" si="16"/>
        <v> </v>
      </c>
      <c r="W1696" s="252"/>
      <c r="X1696" s="252"/>
      <c r="Y1696" s="83"/>
      <c r="Z1696" s="83"/>
      <c r="AA1696" s="83"/>
      <c r="AB1696" s="83"/>
      <c r="AC1696" s="83"/>
      <c r="AD1696" s="83"/>
      <c r="AE1696" s="83"/>
    </row>
    <row r="1697">
      <c r="A1697" s="233">
        <v>15517.0</v>
      </c>
      <c r="B1697" s="234" t="s">
        <v>7616</v>
      </c>
      <c r="C1697" s="238" t="b">
        <v>0</v>
      </c>
      <c r="D1697" s="235" t="s">
        <v>7552</v>
      </c>
      <c r="E1697" s="236" t="str">
        <f t="shared" si="1"/>
        <v>#VALUE!</v>
      </c>
      <c r="F1697" s="236" t="str">
        <f t="shared" si="2"/>
        <v>#VALUE!</v>
      </c>
      <c r="G1697" s="236" t="str">
        <f t="shared" si="3"/>
        <v>#VALUE!</v>
      </c>
      <c r="H1697" s="236" t="str">
        <f t="shared" si="4"/>
        <v>#VALUE!</v>
      </c>
      <c r="I1697" s="236" t="str">
        <f t="shared" si="5"/>
        <v>#VALUE!</v>
      </c>
      <c r="J1697" s="236" t="str">
        <f t="shared" si="6"/>
        <v>#VALUE!</v>
      </c>
      <c r="K1697" s="236" t="str">
        <f t="shared" si="7"/>
        <v>#VALUE!</v>
      </c>
      <c r="L1697" s="236" t="str">
        <f t="shared" si="8"/>
        <v>#VALUE!</v>
      </c>
      <c r="M1697" s="236" t="str">
        <f t="shared" si="9"/>
        <v>OPI RX</v>
      </c>
      <c r="N1697" s="236" t="str">
        <f t="shared" si="10"/>
        <v>#VALUE!</v>
      </c>
      <c r="O1697" s="236" t="str">
        <f t="shared" si="11"/>
        <v>#VALUE!</v>
      </c>
      <c r="P1697" s="237" t="str">
        <f t="shared" si="12"/>
        <v>OPIOIDS</v>
      </c>
      <c r="Q1697" s="237" t="b">
        <v>0</v>
      </c>
      <c r="R1697" s="237" t="str">
        <f t="shared" si="37"/>
        <v>LOW</v>
      </c>
      <c r="S1697" s="238"/>
      <c r="T1697" s="238" t="str">
        <f t="shared" si="46"/>
        <v>  -  </v>
      </c>
      <c r="U1697" s="237" t="str">
        <f t="shared" si="48"/>
        <v>DUE COMM</v>
      </c>
      <c r="V1697" s="237" t="str">
        <f t="shared" si="16"/>
        <v> </v>
      </c>
      <c r="W1697" s="252"/>
      <c r="X1697" s="252"/>
      <c r="Y1697" s="83"/>
      <c r="Z1697" s="83"/>
      <c r="AA1697" s="83"/>
      <c r="AB1697" s="83"/>
      <c r="AC1697" s="83"/>
      <c r="AD1697" s="83"/>
      <c r="AE1697" s="83"/>
    </row>
    <row r="1698">
      <c r="A1698" s="233">
        <v>15520.0</v>
      </c>
      <c r="B1698" s="234" t="s">
        <v>7569</v>
      </c>
      <c r="C1698" s="238" t="b">
        <v>1</v>
      </c>
      <c r="D1698" s="243">
        <v>44503.0</v>
      </c>
      <c r="E1698" s="236" t="str">
        <f t="shared" si="1"/>
        <v>#VALUE!</v>
      </c>
      <c r="F1698" s="236" t="str">
        <f t="shared" si="2"/>
        <v>#VALUE!</v>
      </c>
      <c r="G1698" s="236" t="str">
        <f t="shared" si="3"/>
        <v>OPI RX</v>
      </c>
      <c r="H1698" s="236" t="str">
        <f t="shared" si="4"/>
        <v>#VALUE!</v>
      </c>
      <c r="I1698" s="236" t="str">
        <f t="shared" si="5"/>
        <v>#VALUE!</v>
      </c>
      <c r="J1698" s="236" t="str">
        <f t="shared" si="6"/>
        <v>#VALUE!</v>
      </c>
      <c r="K1698" s="236" t="str">
        <f t="shared" si="7"/>
        <v>#VALUE!</v>
      </c>
      <c r="L1698" s="236" t="str">
        <f t="shared" si="8"/>
        <v>#VALUE!</v>
      </c>
      <c r="M1698" s="236" t="str">
        <f t="shared" si="9"/>
        <v>#VALUE!</v>
      </c>
      <c r="N1698" s="236" t="str">
        <f t="shared" si="10"/>
        <v>#VALUE!</v>
      </c>
      <c r="O1698" s="236" t="str">
        <f t="shared" si="11"/>
        <v>#VALUE!</v>
      </c>
      <c r="P1698" s="237" t="str">
        <f t="shared" si="12"/>
        <v>OPIOIDS</v>
      </c>
      <c r="Q1698" s="237" t="b">
        <v>1</v>
      </c>
      <c r="R1698" s="237" t="str">
        <f t="shared" si="37"/>
        <v>HIGH</v>
      </c>
      <c r="S1698" s="238">
        <v>44348.0</v>
      </c>
      <c r="T1698" s="243">
        <f t="shared" si="46"/>
        <v>44503</v>
      </c>
      <c r="U1698" s="237" t="str">
        <f t="shared" si="48"/>
        <v> </v>
      </c>
      <c r="V1698" s="237" t="str">
        <f t="shared" si="16"/>
        <v> </v>
      </c>
      <c r="W1698" s="83"/>
      <c r="X1698" s="83"/>
      <c r="Y1698" s="83"/>
      <c r="Z1698" s="83"/>
      <c r="AA1698" s="83"/>
      <c r="AB1698" s="83"/>
      <c r="AC1698" s="83"/>
      <c r="AD1698" s="83"/>
      <c r="AE1698" s="83"/>
    </row>
    <row r="1699">
      <c r="A1699" s="233">
        <v>15521.0</v>
      </c>
      <c r="B1699" s="234" t="s">
        <v>7566</v>
      </c>
      <c r="C1699" s="238" t="b">
        <v>1</v>
      </c>
      <c r="D1699" s="235">
        <v>44578.0</v>
      </c>
      <c r="E1699" s="236" t="str">
        <f t="shared" si="1"/>
        <v>#VALUE!</v>
      </c>
      <c r="F1699" s="236" t="str">
        <f t="shared" si="2"/>
        <v>OPI RX</v>
      </c>
      <c r="G1699" s="236" t="str">
        <f t="shared" si="3"/>
        <v>#VALUE!</v>
      </c>
      <c r="H1699" s="236" t="str">
        <f t="shared" si="4"/>
        <v>#VALUE!</v>
      </c>
      <c r="I1699" s="236" t="str">
        <f t="shared" si="5"/>
        <v>#VALUE!</v>
      </c>
      <c r="J1699" s="236" t="str">
        <f t="shared" si="6"/>
        <v>#VALUE!</v>
      </c>
      <c r="K1699" s="236" t="str">
        <f t="shared" si="7"/>
        <v>#VALUE!</v>
      </c>
      <c r="L1699" s="236" t="str">
        <f t="shared" si="8"/>
        <v>#VALUE!</v>
      </c>
      <c r="M1699" s="236" t="str">
        <f t="shared" si="9"/>
        <v>#VALUE!</v>
      </c>
      <c r="N1699" s="236" t="str">
        <f t="shared" si="10"/>
        <v>#VALUE!</v>
      </c>
      <c r="O1699" s="236" t="str">
        <f t="shared" si="11"/>
        <v>#VALUE!</v>
      </c>
      <c r="P1699" s="237" t="str">
        <f t="shared" si="12"/>
        <v>OPIOIDS</v>
      </c>
      <c r="Q1699" s="234" t="b">
        <v>0</v>
      </c>
      <c r="R1699" s="237" t="str">
        <f t="shared" si="37"/>
        <v>LOW</v>
      </c>
      <c r="S1699" s="238">
        <v>44357.0</v>
      </c>
      <c r="T1699" s="243">
        <f t="shared" si="46"/>
        <v>44578</v>
      </c>
      <c r="U1699" s="237" t="str">
        <f t="shared" si="48"/>
        <v> </v>
      </c>
      <c r="V1699" s="237" t="str">
        <f t="shared" si="16"/>
        <v> </v>
      </c>
      <c r="W1699" s="83"/>
      <c r="X1699" s="83"/>
      <c r="Y1699" s="83"/>
      <c r="Z1699" s="83"/>
      <c r="AA1699" s="83"/>
      <c r="AB1699" s="83"/>
      <c r="AC1699" s="83"/>
      <c r="AD1699" s="83"/>
      <c r="AE1699" s="83"/>
    </row>
    <row r="1700">
      <c r="A1700" s="233">
        <v>15523.0</v>
      </c>
      <c r="B1700" s="234" t="s">
        <v>7598</v>
      </c>
      <c r="C1700" s="238" t="b">
        <v>0</v>
      </c>
      <c r="D1700" s="235" t="s">
        <v>7552</v>
      </c>
      <c r="E1700" s="236" t="str">
        <f t="shared" si="1"/>
        <v>#VALUE!</v>
      </c>
      <c r="F1700" s="236" t="str">
        <f t="shared" si="2"/>
        <v>#VALUE!</v>
      </c>
      <c r="G1700" s="236" t="str">
        <f t="shared" si="3"/>
        <v>OPI RX</v>
      </c>
      <c r="H1700" s="236" t="str">
        <f t="shared" si="4"/>
        <v>#VALUE!</v>
      </c>
      <c r="I1700" s="236" t="str">
        <f t="shared" si="5"/>
        <v>#VALUE!</v>
      </c>
      <c r="J1700" s="236" t="str">
        <f t="shared" si="6"/>
        <v>#VALUE!</v>
      </c>
      <c r="K1700" s="236" t="str">
        <f t="shared" si="7"/>
        <v>#VALUE!</v>
      </c>
      <c r="L1700" s="236" t="str">
        <f t="shared" si="8"/>
        <v>#VALUE!</v>
      </c>
      <c r="M1700" s="236" t="str">
        <f t="shared" si="9"/>
        <v>#VALUE!</v>
      </c>
      <c r="N1700" s="236" t="str">
        <f t="shared" si="10"/>
        <v>#VALUE!</v>
      </c>
      <c r="O1700" s="236" t="str">
        <f t="shared" si="11"/>
        <v>#VALUE!</v>
      </c>
      <c r="P1700" s="237" t="str">
        <f t="shared" si="12"/>
        <v>OPIOIDS</v>
      </c>
      <c r="Q1700" s="234" t="b">
        <v>0</v>
      </c>
      <c r="R1700" s="237" t="str">
        <f t="shared" si="37"/>
        <v>LOW</v>
      </c>
      <c r="S1700" s="238"/>
      <c r="T1700" s="238" t="str">
        <f t="shared" si="46"/>
        <v>  -  </v>
      </c>
      <c r="U1700" s="237" t="str">
        <f t="shared" si="48"/>
        <v>DUE COMM</v>
      </c>
      <c r="V1700" s="237" t="str">
        <f t="shared" si="16"/>
        <v> </v>
      </c>
      <c r="W1700" s="83"/>
      <c r="X1700" s="83"/>
      <c r="Y1700" s="83"/>
      <c r="Z1700" s="83"/>
      <c r="AA1700" s="83"/>
      <c r="AB1700" s="83"/>
      <c r="AC1700" s="83"/>
      <c r="AD1700" s="83"/>
      <c r="AE1700" s="83"/>
    </row>
    <row r="1701">
      <c r="A1701" s="253">
        <v>15530.0</v>
      </c>
      <c r="B1701" s="239" t="s">
        <v>8081</v>
      </c>
      <c r="C1701" s="238" t="b">
        <v>1</v>
      </c>
      <c r="D1701" s="235">
        <v>44628.0</v>
      </c>
      <c r="E1701" s="236" t="str">
        <f t="shared" si="1"/>
        <v>#VALUE!</v>
      </c>
      <c r="F1701" s="236" t="str">
        <f t="shared" si="2"/>
        <v>OPI RX</v>
      </c>
      <c r="G1701" s="236" t="str">
        <f t="shared" si="3"/>
        <v>#VALUE!</v>
      </c>
      <c r="H1701" s="236" t="str">
        <f t="shared" si="4"/>
        <v>OPI RX</v>
      </c>
      <c r="I1701" s="236" t="str">
        <f t="shared" si="5"/>
        <v>#VALUE!</v>
      </c>
      <c r="J1701" s="236" t="str">
        <f t="shared" si="6"/>
        <v>#VALUE!</v>
      </c>
      <c r="K1701" s="236" t="str">
        <f t="shared" si="7"/>
        <v>#VALUE!</v>
      </c>
      <c r="L1701" s="236" t="str">
        <f t="shared" si="8"/>
        <v>#VALUE!</v>
      </c>
      <c r="M1701" s="236" t="str">
        <f t="shared" si="9"/>
        <v>#VALUE!</v>
      </c>
      <c r="N1701" s="236" t="str">
        <f t="shared" si="10"/>
        <v>#VALUE!</v>
      </c>
      <c r="O1701" s="236" t="str">
        <f t="shared" si="11"/>
        <v>#VALUE!</v>
      </c>
      <c r="P1701" s="237" t="str">
        <f t="shared" si="12"/>
        <v>OPIOIDS</v>
      </c>
      <c r="Q1701" s="234" t="b">
        <v>1</v>
      </c>
      <c r="R1701" s="237" t="str">
        <f t="shared" si="37"/>
        <v>HIGH</v>
      </c>
      <c r="S1701" s="238">
        <v>44384.0</v>
      </c>
      <c r="T1701" s="243">
        <f t="shared" si="46"/>
        <v>44628</v>
      </c>
      <c r="U1701" s="237" t="str">
        <f t="shared" si="48"/>
        <v> </v>
      </c>
      <c r="V1701" s="237" t="str">
        <f t="shared" si="16"/>
        <v> </v>
      </c>
      <c r="W1701" s="83"/>
      <c r="X1701" s="83"/>
      <c r="Y1701" s="83"/>
      <c r="Z1701" s="83"/>
      <c r="AA1701" s="83"/>
      <c r="AB1701" s="83"/>
      <c r="AC1701" s="83"/>
      <c r="AD1701" s="83"/>
      <c r="AE1701" s="83"/>
    </row>
    <row r="1702">
      <c r="A1702" s="233">
        <v>15534.0</v>
      </c>
      <c r="B1702" s="239" t="s">
        <v>7566</v>
      </c>
      <c r="C1702" s="238" t="b">
        <v>1</v>
      </c>
      <c r="D1702" s="235">
        <v>44601.0</v>
      </c>
      <c r="E1702" s="236" t="str">
        <f t="shared" si="1"/>
        <v>#VALUE!</v>
      </c>
      <c r="F1702" s="236" t="str">
        <f t="shared" si="2"/>
        <v>OPI RX</v>
      </c>
      <c r="G1702" s="236" t="str">
        <f t="shared" si="3"/>
        <v>#VALUE!</v>
      </c>
      <c r="H1702" s="236" t="str">
        <f t="shared" si="4"/>
        <v>#VALUE!</v>
      </c>
      <c r="I1702" s="236" t="str">
        <f t="shared" si="5"/>
        <v>#VALUE!</v>
      </c>
      <c r="J1702" s="236" t="str">
        <f t="shared" si="6"/>
        <v>#VALUE!</v>
      </c>
      <c r="K1702" s="236" t="str">
        <f t="shared" si="7"/>
        <v>#VALUE!</v>
      </c>
      <c r="L1702" s="236" t="str">
        <f t="shared" si="8"/>
        <v>#VALUE!</v>
      </c>
      <c r="M1702" s="236" t="str">
        <f t="shared" si="9"/>
        <v>#VALUE!</v>
      </c>
      <c r="N1702" s="236" t="str">
        <f t="shared" si="10"/>
        <v>#VALUE!</v>
      </c>
      <c r="O1702" s="236" t="str">
        <f t="shared" si="11"/>
        <v>#VALUE!</v>
      </c>
      <c r="P1702" s="237" t="str">
        <f t="shared" si="12"/>
        <v>OPIOIDS</v>
      </c>
      <c r="Q1702" s="237" t="b">
        <v>0</v>
      </c>
      <c r="R1702" s="237" t="str">
        <f t="shared" si="37"/>
        <v>LOW</v>
      </c>
      <c r="S1702" s="238">
        <v>44348.0</v>
      </c>
      <c r="T1702" s="243">
        <f t="shared" si="46"/>
        <v>44601</v>
      </c>
      <c r="U1702" s="237" t="str">
        <f t="shared" si="48"/>
        <v> </v>
      </c>
      <c r="V1702" s="237" t="str">
        <f t="shared" si="16"/>
        <v> </v>
      </c>
      <c r="W1702" s="83"/>
      <c r="X1702" s="83"/>
      <c r="Y1702" s="83"/>
      <c r="Z1702" s="83"/>
      <c r="AA1702" s="83"/>
      <c r="AB1702" s="83"/>
      <c r="AC1702" s="83"/>
      <c r="AD1702" s="83"/>
      <c r="AE1702" s="83"/>
    </row>
    <row r="1703">
      <c r="A1703" s="233">
        <v>15541.0</v>
      </c>
      <c r="B1703" s="234" t="s">
        <v>7961</v>
      </c>
      <c r="C1703" s="238" t="b">
        <v>0</v>
      </c>
      <c r="D1703" s="235" t="s">
        <v>7552</v>
      </c>
      <c r="E1703" s="236" t="str">
        <f t="shared" si="1"/>
        <v>#VALUE!</v>
      </c>
      <c r="F1703" s="236" t="str">
        <f t="shared" si="2"/>
        <v>#VALUE!</v>
      </c>
      <c r="G1703" s="236" t="str">
        <f t="shared" si="3"/>
        <v>#VALUE!</v>
      </c>
      <c r="H1703" s="236" t="str">
        <f t="shared" si="4"/>
        <v>#VALUE!</v>
      </c>
      <c r="I1703" s="236" t="str">
        <f t="shared" si="5"/>
        <v>#VALUE!</v>
      </c>
      <c r="J1703" s="236" t="str">
        <f t="shared" si="6"/>
        <v>#VALUE!</v>
      </c>
      <c r="K1703" s="236" t="str">
        <f t="shared" si="7"/>
        <v>#VALUE!</v>
      </c>
      <c r="L1703" s="236" t="str">
        <f t="shared" si="8"/>
        <v>#VALUE!</v>
      </c>
      <c r="M1703" s="236" t="str">
        <f t="shared" si="9"/>
        <v>#VALUE!</v>
      </c>
      <c r="N1703" s="236" t="str">
        <f t="shared" si="10"/>
        <v>#VALUE!</v>
      </c>
      <c r="O1703" s="236" t="str">
        <f t="shared" si="11"/>
        <v>#VALUE!</v>
      </c>
      <c r="P1703" s="237" t="str">
        <f t="shared" si="12"/>
        <v>NO RX</v>
      </c>
      <c r="Q1703" s="234" t="b">
        <v>0</v>
      </c>
      <c r="R1703" s="237" t="str">
        <f t="shared" si="37"/>
        <v>LOW</v>
      </c>
      <c r="S1703" s="238"/>
      <c r="T1703" s="238" t="str">
        <f t="shared" si="46"/>
        <v>  -  </v>
      </c>
      <c r="U1703" s="237" t="str">
        <f t="shared" si="48"/>
        <v>DUE COMM</v>
      </c>
      <c r="V1703" s="237" t="str">
        <f t="shared" si="16"/>
        <v> </v>
      </c>
      <c r="W1703" s="83"/>
      <c r="X1703" s="83"/>
      <c r="Y1703" s="83"/>
      <c r="Z1703" s="83"/>
      <c r="AA1703" s="83"/>
      <c r="AB1703" s="83"/>
      <c r="AC1703" s="83"/>
      <c r="AD1703" s="83"/>
      <c r="AE1703" s="83"/>
    </row>
    <row r="1704">
      <c r="A1704" s="233">
        <v>15544.0</v>
      </c>
      <c r="B1704" s="239" t="s">
        <v>7630</v>
      </c>
      <c r="C1704" s="238" t="b">
        <v>1</v>
      </c>
      <c r="D1704" s="235">
        <v>44577.0</v>
      </c>
      <c r="E1704" s="236" t="str">
        <f t="shared" si="1"/>
        <v>#VALUE!</v>
      </c>
      <c r="F1704" s="236" t="str">
        <f t="shared" si="2"/>
        <v>#VALUE!</v>
      </c>
      <c r="G1704" s="236" t="str">
        <f t="shared" si="3"/>
        <v>#VALUE!</v>
      </c>
      <c r="H1704" s="236" t="str">
        <f t="shared" si="4"/>
        <v>#VALUE!</v>
      </c>
      <c r="I1704" s="236" t="str">
        <f t="shared" si="5"/>
        <v>#VALUE!</v>
      </c>
      <c r="J1704" s="236" t="str">
        <f t="shared" si="6"/>
        <v>#VALUE!</v>
      </c>
      <c r="K1704" s="236" t="str">
        <f t="shared" si="7"/>
        <v>#VALUE!</v>
      </c>
      <c r="L1704" s="236" t="str">
        <f t="shared" si="8"/>
        <v>#VALUE!</v>
      </c>
      <c r="M1704" s="236" t="str">
        <f t="shared" si="9"/>
        <v>#VALUE!</v>
      </c>
      <c r="N1704" s="236" t="str">
        <f t="shared" si="10"/>
        <v>#VALUE!</v>
      </c>
      <c r="O1704" s="236" t="str">
        <f t="shared" si="11"/>
        <v>#VALUE!</v>
      </c>
      <c r="P1704" s="237" t="str">
        <f t="shared" si="12"/>
        <v>NO RX</v>
      </c>
      <c r="Q1704" s="237" t="b">
        <v>0</v>
      </c>
      <c r="R1704" s="237" t="str">
        <f t="shared" si="37"/>
        <v>LOW</v>
      </c>
      <c r="S1704" s="238"/>
      <c r="T1704" s="243">
        <f t="shared" si="46"/>
        <v>44577</v>
      </c>
      <c r="U1704" s="237" t="str">
        <f t="shared" si="48"/>
        <v>DUE COMM</v>
      </c>
      <c r="V1704" s="237" t="str">
        <f t="shared" si="16"/>
        <v> </v>
      </c>
      <c r="W1704" s="83"/>
      <c r="X1704" s="83"/>
      <c r="Y1704" s="83"/>
      <c r="Z1704" s="83"/>
      <c r="AA1704" s="83"/>
      <c r="AB1704" s="83"/>
      <c r="AC1704" s="83"/>
      <c r="AD1704" s="83"/>
      <c r="AE1704" s="83"/>
    </row>
    <row r="1705">
      <c r="A1705" s="253">
        <v>15547.0</v>
      </c>
      <c r="B1705" s="237" t="s">
        <v>7606</v>
      </c>
      <c r="C1705" s="238" t="b">
        <v>1</v>
      </c>
      <c r="D1705" s="243">
        <v>44384.0</v>
      </c>
      <c r="E1705" s="236" t="str">
        <f t="shared" si="1"/>
        <v>#VALUE!</v>
      </c>
      <c r="F1705" s="236" t="str">
        <f t="shared" si="2"/>
        <v>#VALUE!</v>
      </c>
      <c r="G1705" s="236" t="str">
        <f t="shared" si="3"/>
        <v>#VALUE!</v>
      </c>
      <c r="H1705" s="236" t="str">
        <f t="shared" si="4"/>
        <v>#VALUE!</v>
      </c>
      <c r="I1705" s="236" t="str">
        <f t="shared" si="5"/>
        <v>#VALUE!</v>
      </c>
      <c r="J1705" s="236" t="str">
        <f t="shared" si="6"/>
        <v>#VALUE!</v>
      </c>
      <c r="K1705" s="236" t="str">
        <f t="shared" si="7"/>
        <v>#VALUE!</v>
      </c>
      <c r="L1705" s="236" t="str">
        <f t="shared" si="8"/>
        <v>#VALUE!</v>
      </c>
      <c r="M1705" s="236" t="str">
        <f t="shared" si="9"/>
        <v>OPI RX</v>
      </c>
      <c r="N1705" s="236" t="str">
        <f t="shared" si="10"/>
        <v>#VALUE!</v>
      </c>
      <c r="O1705" s="236" t="str">
        <f t="shared" si="11"/>
        <v>#VALUE!</v>
      </c>
      <c r="P1705" s="237" t="str">
        <f t="shared" si="12"/>
        <v>OPIOIDS</v>
      </c>
      <c r="Q1705" s="237" t="b">
        <v>0</v>
      </c>
      <c r="R1705" s="237" t="str">
        <f t="shared" si="37"/>
        <v>LOW</v>
      </c>
      <c r="S1705" s="238"/>
      <c r="T1705" s="243">
        <f t="shared" si="46"/>
        <v>44384</v>
      </c>
      <c r="U1705" s="237" t="str">
        <f t="shared" si="48"/>
        <v>DUE COMM</v>
      </c>
      <c r="V1705" s="237" t="str">
        <f t="shared" si="16"/>
        <v> </v>
      </c>
      <c r="W1705" s="83"/>
      <c r="X1705" s="83"/>
      <c r="Y1705" s="83"/>
      <c r="Z1705" s="83"/>
      <c r="AA1705" s="83"/>
      <c r="AB1705" s="83"/>
      <c r="AC1705" s="83"/>
      <c r="AD1705" s="83"/>
      <c r="AE1705" s="83"/>
    </row>
    <row r="1706">
      <c r="A1706" s="233">
        <v>15549.0</v>
      </c>
      <c r="B1706" s="234" t="s">
        <v>7555</v>
      </c>
      <c r="C1706" s="231" t="b">
        <v>1</v>
      </c>
      <c r="D1706" s="235">
        <v>44596.0</v>
      </c>
      <c r="E1706" s="236" t="str">
        <f t="shared" si="1"/>
        <v>#VALUE!</v>
      </c>
      <c r="F1706" s="236" t="str">
        <f t="shared" si="2"/>
        <v>OPI RX</v>
      </c>
      <c r="G1706" s="236" t="str">
        <f t="shared" si="3"/>
        <v>#VALUE!</v>
      </c>
      <c r="H1706" s="236" t="str">
        <f t="shared" si="4"/>
        <v>#VALUE!</v>
      </c>
      <c r="I1706" s="236" t="str">
        <f t="shared" si="5"/>
        <v>#VALUE!</v>
      </c>
      <c r="J1706" s="236" t="str">
        <f t="shared" si="6"/>
        <v>#VALUE!</v>
      </c>
      <c r="K1706" s="236" t="str">
        <f t="shared" si="7"/>
        <v>#VALUE!</v>
      </c>
      <c r="L1706" s="236" t="str">
        <f t="shared" si="8"/>
        <v>#VALUE!</v>
      </c>
      <c r="M1706" s="236" t="str">
        <f t="shared" si="9"/>
        <v>#VALUE!</v>
      </c>
      <c r="N1706" s="236" t="str">
        <f t="shared" si="10"/>
        <v>#VALUE!</v>
      </c>
      <c r="O1706" s="236" t="str">
        <f t="shared" si="11"/>
        <v>#VALUE!</v>
      </c>
      <c r="P1706" s="237" t="str">
        <f t="shared" si="12"/>
        <v>OPIOIDS</v>
      </c>
      <c r="Q1706" s="234" t="b">
        <v>0</v>
      </c>
      <c r="R1706" s="237" t="str">
        <f t="shared" si="37"/>
        <v>LOW</v>
      </c>
      <c r="S1706" s="238"/>
      <c r="T1706" s="243">
        <f t="shared" si="46"/>
        <v>44596</v>
      </c>
      <c r="U1706" s="237" t="str">
        <f t="shared" si="48"/>
        <v>DUE COMM</v>
      </c>
      <c r="V1706" s="237" t="str">
        <f t="shared" si="16"/>
        <v> </v>
      </c>
      <c r="W1706" s="83"/>
      <c r="X1706" s="83"/>
      <c r="Y1706" s="83"/>
      <c r="Z1706" s="83"/>
      <c r="AA1706" s="83"/>
      <c r="AB1706" s="83"/>
      <c r="AC1706" s="83"/>
      <c r="AD1706" s="83"/>
      <c r="AE1706" s="83"/>
    </row>
    <row r="1707">
      <c r="A1707" s="253">
        <v>15551.0</v>
      </c>
      <c r="B1707" s="237" t="s">
        <v>8082</v>
      </c>
      <c r="C1707" s="238" t="b">
        <v>1</v>
      </c>
      <c r="D1707" s="243">
        <v>44384.0</v>
      </c>
      <c r="E1707" s="236" t="str">
        <f t="shared" si="1"/>
        <v>#VALUE!</v>
      </c>
      <c r="F1707" s="236" t="str">
        <f t="shared" si="2"/>
        <v>#VALUE!</v>
      </c>
      <c r="G1707" s="236" t="str">
        <f t="shared" si="3"/>
        <v>#VALUE!</v>
      </c>
      <c r="H1707" s="236" t="str">
        <f t="shared" si="4"/>
        <v>#VALUE!</v>
      </c>
      <c r="I1707" s="236" t="str">
        <f t="shared" si="5"/>
        <v>#VALUE!</v>
      </c>
      <c r="J1707" s="236" t="str">
        <f t="shared" si="6"/>
        <v>#VALUE!</v>
      </c>
      <c r="K1707" s="236" t="str">
        <f t="shared" si="7"/>
        <v>#VALUE!</v>
      </c>
      <c r="L1707" s="236" t="str">
        <f t="shared" si="8"/>
        <v>OPI RX</v>
      </c>
      <c r="M1707" s="236" t="str">
        <f t="shared" si="9"/>
        <v>#VALUE!</v>
      </c>
      <c r="N1707" s="236" t="str">
        <f t="shared" si="10"/>
        <v>#VALUE!</v>
      </c>
      <c r="O1707" s="236" t="str">
        <f t="shared" si="11"/>
        <v>#VALUE!</v>
      </c>
      <c r="P1707" s="237" t="str">
        <f t="shared" si="12"/>
        <v>OPIOIDS</v>
      </c>
      <c r="Q1707" s="237" t="b">
        <v>0</v>
      </c>
      <c r="R1707" s="237" t="str">
        <f t="shared" si="37"/>
        <v>LOW</v>
      </c>
      <c r="S1707" s="238"/>
      <c r="T1707" s="243">
        <f t="shared" si="46"/>
        <v>44384</v>
      </c>
      <c r="U1707" s="237" t="str">
        <f t="shared" si="48"/>
        <v>DUE COMM</v>
      </c>
      <c r="V1707" s="237" t="str">
        <f t="shared" si="16"/>
        <v> </v>
      </c>
      <c r="W1707" s="83"/>
      <c r="X1707" s="83"/>
      <c r="Y1707" s="83"/>
      <c r="Z1707" s="83"/>
      <c r="AA1707" s="83"/>
      <c r="AB1707" s="83"/>
      <c r="AC1707" s="83"/>
      <c r="AD1707" s="83"/>
      <c r="AE1707" s="83"/>
    </row>
    <row r="1708">
      <c r="A1708" s="253">
        <v>15553.0</v>
      </c>
      <c r="B1708" s="237" t="s">
        <v>7681</v>
      </c>
      <c r="C1708" s="238" t="b">
        <v>1</v>
      </c>
      <c r="D1708" s="243">
        <v>44557.0</v>
      </c>
      <c r="E1708" s="236" t="str">
        <f t="shared" si="1"/>
        <v>OPI RX</v>
      </c>
      <c r="F1708" s="236" t="str">
        <f t="shared" si="2"/>
        <v>#VALUE!</v>
      </c>
      <c r="G1708" s="236" t="str">
        <f t="shared" si="3"/>
        <v>#VALUE!</v>
      </c>
      <c r="H1708" s="236" t="str">
        <f t="shared" si="4"/>
        <v>#VALUE!</v>
      </c>
      <c r="I1708" s="236" t="str">
        <f t="shared" si="5"/>
        <v>#VALUE!</v>
      </c>
      <c r="J1708" s="236" t="str">
        <f t="shared" si="6"/>
        <v>#VALUE!</v>
      </c>
      <c r="K1708" s="236" t="str">
        <f t="shared" si="7"/>
        <v>#VALUE!</v>
      </c>
      <c r="L1708" s="236" t="str">
        <f t="shared" si="8"/>
        <v>#VALUE!</v>
      </c>
      <c r="M1708" s="236" t="str">
        <f t="shared" si="9"/>
        <v>#VALUE!</v>
      </c>
      <c r="N1708" s="236" t="str">
        <f t="shared" si="10"/>
        <v>#VALUE!</v>
      </c>
      <c r="O1708" s="236" t="str">
        <f t="shared" si="11"/>
        <v>#VALUE!</v>
      </c>
      <c r="P1708" s="237" t="str">
        <f t="shared" si="12"/>
        <v>OPIOIDS</v>
      </c>
      <c r="Q1708" s="237" t="b">
        <v>1</v>
      </c>
      <c r="R1708" s="237" t="str">
        <f t="shared" si="37"/>
        <v>HIGH</v>
      </c>
      <c r="S1708" s="238">
        <v>44397.0</v>
      </c>
      <c r="T1708" s="243">
        <f t="shared" si="46"/>
        <v>44557</v>
      </c>
      <c r="U1708" s="237" t="str">
        <f t="shared" si="48"/>
        <v> </v>
      </c>
      <c r="V1708" s="237" t="str">
        <f t="shared" si="16"/>
        <v> </v>
      </c>
      <c r="W1708" s="83"/>
      <c r="X1708" s="83"/>
      <c r="Y1708" s="83"/>
      <c r="Z1708" s="83"/>
      <c r="AA1708" s="83"/>
      <c r="AB1708" s="83"/>
      <c r="AC1708" s="83"/>
      <c r="AD1708" s="83"/>
      <c r="AE1708" s="83"/>
    </row>
    <row r="1709">
      <c r="A1709" s="233">
        <v>15555.0</v>
      </c>
      <c r="B1709" s="234" t="s">
        <v>8083</v>
      </c>
      <c r="C1709" s="238" t="b">
        <v>1</v>
      </c>
      <c r="D1709" s="235">
        <v>44614.0</v>
      </c>
      <c r="E1709" s="236" t="str">
        <f t="shared" si="1"/>
        <v>#VALUE!</v>
      </c>
      <c r="F1709" s="236" t="str">
        <f t="shared" si="2"/>
        <v>OPI RX</v>
      </c>
      <c r="G1709" s="236" t="str">
        <f t="shared" si="3"/>
        <v>#VALUE!</v>
      </c>
      <c r="H1709" s="236" t="str">
        <f t="shared" si="4"/>
        <v>#VALUE!</v>
      </c>
      <c r="I1709" s="236" t="str">
        <f t="shared" si="5"/>
        <v>#VALUE!</v>
      </c>
      <c r="J1709" s="236" t="str">
        <f t="shared" si="6"/>
        <v>#VALUE!</v>
      </c>
      <c r="K1709" s="236" t="str">
        <f t="shared" si="7"/>
        <v>#VALUE!</v>
      </c>
      <c r="L1709" s="236" t="str">
        <f t="shared" si="8"/>
        <v>#VALUE!</v>
      </c>
      <c r="M1709" s="236" t="str">
        <f t="shared" si="9"/>
        <v>#VALUE!</v>
      </c>
      <c r="N1709" s="236" t="str">
        <f t="shared" si="10"/>
        <v>#VALUE!</v>
      </c>
      <c r="O1709" s="236" t="str">
        <f t="shared" si="11"/>
        <v>#VALUE!</v>
      </c>
      <c r="P1709" s="237" t="str">
        <f t="shared" si="12"/>
        <v>OPIOIDS</v>
      </c>
      <c r="Q1709" s="237" t="b">
        <v>1</v>
      </c>
      <c r="R1709" s="237" t="str">
        <f t="shared" si="37"/>
        <v>HIGH</v>
      </c>
      <c r="S1709" s="238">
        <v>44359.0</v>
      </c>
      <c r="T1709" s="243">
        <f t="shared" si="46"/>
        <v>44614</v>
      </c>
      <c r="U1709" s="237" t="str">
        <f t="shared" si="48"/>
        <v> </v>
      </c>
      <c r="V1709" s="237" t="str">
        <f t="shared" si="16"/>
        <v> </v>
      </c>
      <c r="W1709" s="83"/>
      <c r="X1709" s="83"/>
      <c r="Y1709" s="83"/>
      <c r="Z1709" s="83"/>
      <c r="AA1709" s="83"/>
      <c r="AB1709" s="83"/>
      <c r="AC1709" s="83"/>
      <c r="AD1709" s="83"/>
      <c r="AE1709" s="83"/>
    </row>
    <row r="1710">
      <c r="A1710" s="233">
        <v>15557.0</v>
      </c>
      <c r="B1710" s="234" t="s">
        <v>8084</v>
      </c>
      <c r="C1710" s="238" t="b">
        <v>1</v>
      </c>
      <c r="D1710" s="243">
        <v>44470.0</v>
      </c>
      <c r="E1710" s="236" t="str">
        <f t="shared" si="1"/>
        <v>#VALUE!</v>
      </c>
      <c r="F1710" s="236" t="str">
        <f t="shared" si="2"/>
        <v>OPI RX</v>
      </c>
      <c r="G1710" s="236" t="str">
        <f t="shared" si="3"/>
        <v>#VALUE!</v>
      </c>
      <c r="H1710" s="236" t="str">
        <f t="shared" si="4"/>
        <v>#VALUE!</v>
      </c>
      <c r="I1710" s="236" t="str">
        <f t="shared" si="5"/>
        <v>#VALUE!</v>
      </c>
      <c r="J1710" s="236" t="str">
        <f t="shared" si="6"/>
        <v>#VALUE!</v>
      </c>
      <c r="K1710" s="236" t="str">
        <f t="shared" si="7"/>
        <v>#VALUE!</v>
      </c>
      <c r="L1710" s="236" t="str">
        <f t="shared" si="8"/>
        <v>#VALUE!</v>
      </c>
      <c r="M1710" s="236" t="str">
        <f t="shared" si="9"/>
        <v>#VALUE!</v>
      </c>
      <c r="N1710" s="236" t="str">
        <f t="shared" si="10"/>
        <v>#VALUE!</v>
      </c>
      <c r="O1710" s="236" t="str">
        <f t="shared" si="11"/>
        <v>#VALUE!</v>
      </c>
      <c r="P1710" s="237" t="str">
        <f t="shared" si="12"/>
        <v>OPIOIDS</v>
      </c>
      <c r="Q1710" s="237" t="b">
        <v>0</v>
      </c>
      <c r="R1710" s="237" t="str">
        <f t="shared" si="37"/>
        <v>LOW</v>
      </c>
      <c r="S1710" s="238">
        <v>44359.0</v>
      </c>
      <c r="T1710" s="243">
        <f t="shared" si="46"/>
        <v>44470</v>
      </c>
      <c r="U1710" s="237" t="str">
        <f t="shared" si="48"/>
        <v> </v>
      </c>
      <c r="V1710" s="237" t="str">
        <f t="shared" si="16"/>
        <v> </v>
      </c>
      <c r="W1710" s="83"/>
      <c r="X1710" s="83"/>
      <c r="Y1710" s="83"/>
      <c r="Z1710" s="83"/>
      <c r="AA1710" s="83"/>
      <c r="AB1710" s="83"/>
      <c r="AC1710" s="83"/>
      <c r="AD1710" s="83"/>
      <c r="AE1710" s="83"/>
    </row>
    <row r="1711">
      <c r="A1711" s="253">
        <v>15559.0</v>
      </c>
      <c r="B1711" s="234" t="s">
        <v>8085</v>
      </c>
      <c r="C1711" s="238" t="b">
        <v>1</v>
      </c>
      <c r="D1711" s="243">
        <v>44495.0</v>
      </c>
      <c r="E1711" s="236" t="str">
        <f t="shared" si="1"/>
        <v>#VALUE!</v>
      </c>
      <c r="F1711" s="236" t="str">
        <f t="shared" si="2"/>
        <v>#VALUE!</v>
      </c>
      <c r="G1711" s="236" t="str">
        <f t="shared" si="3"/>
        <v>#VALUE!</v>
      </c>
      <c r="H1711" s="236" t="str">
        <f t="shared" si="4"/>
        <v>#VALUE!</v>
      </c>
      <c r="I1711" s="236" t="str">
        <f t="shared" si="5"/>
        <v>#VALUE!</v>
      </c>
      <c r="J1711" s="236" t="str">
        <f t="shared" si="6"/>
        <v>#VALUE!</v>
      </c>
      <c r="K1711" s="236" t="str">
        <f t="shared" si="7"/>
        <v>#VALUE!</v>
      </c>
      <c r="L1711" s="236" t="str">
        <f t="shared" si="8"/>
        <v>OPI RX</v>
      </c>
      <c r="M1711" s="236" t="str">
        <f t="shared" si="9"/>
        <v>#VALUE!</v>
      </c>
      <c r="N1711" s="236" t="str">
        <f t="shared" si="10"/>
        <v>#VALUE!</v>
      </c>
      <c r="O1711" s="236" t="str">
        <f t="shared" si="11"/>
        <v>#VALUE!</v>
      </c>
      <c r="P1711" s="237" t="str">
        <f t="shared" si="12"/>
        <v>OPIOIDS</v>
      </c>
      <c r="Q1711" s="237" t="b">
        <v>0</v>
      </c>
      <c r="R1711" s="237" t="str">
        <f t="shared" si="37"/>
        <v>LOW</v>
      </c>
      <c r="S1711" s="238">
        <v>44359.0</v>
      </c>
      <c r="T1711" s="243">
        <f t="shared" si="46"/>
        <v>44495</v>
      </c>
      <c r="U1711" s="237" t="str">
        <f t="shared" si="48"/>
        <v> </v>
      </c>
      <c r="V1711" s="237" t="str">
        <f t="shared" si="16"/>
        <v> </v>
      </c>
      <c r="W1711" s="83"/>
      <c r="X1711" s="83"/>
      <c r="Y1711" s="83"/>
      <c r="Z1711" s="83"/>
      <c r="AA1711" s="83"/>
      <c r="AB1711" s="83"/>
      <c r="AC1711" s="83"/>
      <c r="AD1711" s="83"/>
      <c r="AE1711" s="83"/>
    </row>
    <row r="1712">
      <c r="A1712" s="233">
        <v>15560.0</v>
      </c>
      <c r="B1712" s="234" t="s">
        <v>7606</v>
      </c>
      <c r="C1712" s="238" t="b">
        <v>1</v>
      </c>
      <c r="D1712" s="243">
        <v>44551.0</v>
      </c>
      <c r="E1712" s="236" t="str">
        <f t="shared" si="1"/>
        <v>#VALUE!</v>
      </c>
      <c r="F1712" s="236" t="str">
        <f t="shared" si="2"/>
        <v>#VALUE!</v>
      </c>
      <c r="G1712" s="236" t="str">
        <f t="shared" si="3"/>
        <v>#VALUE!</v>
      </c>
      <c r="H1712" s="236" t="str">
        <f t="shared" si="4"/>
        <v>#VALUE!</v>
      </c>
      <c r="I1712" s="236" t="str">
        <f t="shared" si="5"/>
        <v>#VALUE!</v>
      </c>
      <c r="J1712" s="236" t="str">
        <f t="shared" si="6"/>
        <v>#VALUE!</v>
      </c>
      <c r="K1712" s="236" t="str">
        <f t="shared" si="7"/>
        <v>#VALUE!</v>
      </c>
      <c r="L1712" s="236" t="str">
        <f t="shared" si="8"/>
        <v>#VALUE!</v>
      </c>
      <c r="M1712" s="236" t="str">
        <f t="shared" si="9"/>
        <v>OPI RX</v>
      </c>
      <c r="N1712" s="236" t="str">
        <f t="shared" si="10"/>
        <v>#VALUE!</v>
      </c>
      <c r="O1712" s="236" t="str">
        <f t="shared" si="11"/>
        <v>#VALUE!</v>
      </c>
      <c r="P1712" s="237" t="str">
        <f t="shared" si="12"/>
        <v>OPIOIDS</v>
      </c>
      <c r="Q1712" s="234" t="b">
        <v>0</v>
      </c>
      <c r="R1712" s="237" t="str">
        <f t="shared" si="37"/>
        <v>LOW</v>
      </c>
      <c r="S1712" s="238">
        <v>44524.0</v>
      </c>
      <c r="T1712" s="243">
        <f t="shared" si="46"/>
        <v>44551</v>
      </c>
      <c r="U1712" s="237" t="str">
        <f t="shared" si="48"/>
        <v> </v>
      </c>
      <c r="V1712" s="237" t="str">
        <f t="shared" si="16"/>
        <v> </v>
      </c>
      <c r="W1712" s="83"/>
      <c r="X1712" s="83"/>
      <c r="Y1712" s="83"/>
      <c r="Z1712" s="83"/>
      <c r="AA1712" s="83"/>
      <c r="AB1712" s="83"/>
      <c r="AC1712" s="83"/>
      <c r="AD1712" s="83"/>
      <c r="AE1712" s="83"/>
    </row>
    <row r="1713">
      <c r="A1713" s="233">
        <v>15561.0</v>
      </c>
      <c r="B1713" s="234" t="s">
        <v>7582</v>
      </c>
      <c r="C1713" s="238" t="b">
        <v>1</v>
      </c>
      <c r="D1713" s="243">
        <v>44483.0</v>
      </c>
      <c r="E1713" s="236" t="str">
        <f t="shared" si="1"/>
        <v>#VALUE!</v>
      </c>
      <c r="F1713" s="236" t="str">
        <f t="shared" si="2"/>
        <v>OPI RX</v>
      </c>
      <c r="G1713" s="236" t="str">
        <f t="shared" si="3"/>
        <v>#VALUE!</v>
      </c>
      <c r="H1713" s="236" t="str">
        <f t="shared" si="4"/>
        <v>#VALUE!</v>
      </c>
      <c r="I1713" s="236" t="str">
        <f t="shared" si="5"/>
        <v>#VALUE!</v>
      </c>
      <c r="J1713" s="236" t="str">
        <f t="shared" si="6"/>
        <v>#VALUE!</v>
      </c>
      <c r="K1713" s="236" t="str">
        <f t="shared" si="7"/>
        <v>#VALUE!</v>
      </c>
      <c r="L1713" s="236" t="str">
        <f t="shared" si="8"/>
        <v>#VALUE!</v>
      </c>
      <c r="M1713" s="236" t="str">
        <f t="shared" si="9"/>
        <v>#VALUE!</v>
      </c>
      <c r="N1713" s="236" t="str">
        <f t="shared" si="10"/>
        <v>#VALUE!</v>
      </c>
      <c r="O1713" s="236" t="str">
        <f t="shared" si="11"/>
        <v>#VALUE!</v>
      </c>
      <c r="P1713" s="237" t="str">
        <f t="shared" si="12"/>
        <v>OPIOIDS</v>
      </c>
      <c r="Q1713" s="237" t="b">
        <v>0</v>
      </c>
      <c r="R1713" s="237" t="str">
        <f t="shared" si="37"/>
        <v>LOW</v>
      </c>
      <c r="S1713" s="238">
        <v>44359.0</v>
      </c>
      <c r="T1713" s="243">
        <f t="shared" si="46"/>
        <v>44483</v>
      </c>
      <c r="U1713" s="237" t="str">
        <f t="shared" si="48"/>
        <v> </v>
      </c>
      <c r="V1713" s="237" t="str">
        <f t="shared" si="16"/>
        <v> </v>
      </c>
      <c r="W1713" s="83"/>
      <c r="X1713" s="83"/>
      <c r="Y1713" s="83"/>
      <c r="Z1713" s="83"/>
      <c r="AA1713" s="83"/>
      <c r="AB1713" s="83"/>
      <c r="AC1713" s="83"/>
      <c r="AD1713" s="83"/>
      <c r="AE1713" s="83"/>
    </row>
    <row r="1714">
      <c r="A1714" s="233">
        <v>15563.0</v>
      </c>
      <c r="B1714" s="234" t="s">
        <v>7887</v>
      </c>
      <c r="C1714" s="238" t="b">
        <v>1</v>
      </c>
      <c r="D1714" s="243">
        <v>44384.0</v>
      </c>
      <c r="E1714" s="236" t="str">
        <f t="shared" si="1"/>
        <v>#VALUE!</v>
      </c>
      <c r="F1714" s="236" t="str">
        <f t="shared" si="2"/>
        <v>#VALUE!</v>
      </c>
      <c r="G1714" s="236" t="str">
        <f t="shared" si="3"/>
        <v>OPI RX</v>
      </c>
      <c r="H1714" s="236" t="str">
        <f t="shared" si="4"/>
        <v>#VALUE!</v>
      </c>
      <c r="I1714" s="236" t="str">
        <f t="shared" si="5"/>
        <v>#VALUE!</v>
      </c>
      <c r="J1714" s="236" t="str">
        <f t="shared" si="6"/>
        <v>#VALUE!</v>
      </c>
      <c r="K1714" s="236" t="str">
        <f t="shared" si="7"/>
        <v>#VALUE!</v>
      </c>
      <c r="L1714" s="236" t="str">
        <f t="shared" si="8"/>
        <v>#VALUE!</v>
      </c>
      <c r="M1714" s="236" t="str">
        <f t="shared" si="9"/>
        <v>#VALUE!</v>
      </c>
      <c r="N1714" s="236" t="str">
        <f t="shared" si="10"/>
        <v>#VALUE!</v>
      </c>
      <c r="O1714" s="236" t="str">
        <f t="shared" si="11"/>
        <v>#VALUE!</v>
      </c>
      <c r="P1714" s="237" t="str">
        <f t="shared" si="12"/>
        <v>OPIOIDS</v>
      </c>
      <c r="Q1714" s="237" t="b">
        <v>0</v>
      </c>
      <c r="R1714" s="237" t="str">
        <f t="shared" si="37"/>
        <v>LOW</v>
      </c>
      <c r="S1714" s="238"/>
      <c r="T1714" s="243">
        <f t="shared" si="46"/>
        <v>44384</v>
      </c>
      <c r="U1714" s="237" t="str">
        <f t="shared" si="48"/>
        <v>DUE COMM</v>
      </c>
      <c r="V1714" s="237" t="str">
        <f t="shared" si="16"/>
        <v> </v>
      </c>
      <c r="W1714" s="83"/>
      <c r="X1714" s="83"/>
      <c r="Y1714" s="83"/>
      <c r="Z1714" s="83"/>
      <c r="AA1714" s="83"/>
      <c r="AB1714" s="83"/>
      <c r="AC1714" s="83"/>
      <c r="AD1714" s="83"/>
      <c r="AE1714" s="83"/>
    </row>
    <row r="1715">
      <c r="A1715" s="233">
        <v>15567.0</v>
      </c>
      <c r="B1715" s="234" t="s">
        <v>7657</v>
      </c>
      <c r="C1715" s="238" t="b">
        <v>1</v>
      </c>
      <c r="D1715" s="235">
        <v>44616.0</v>
      </c>
      <c r="E1715" s="236" t="str">
        <f t="shared" si="1"/>
        <v>#VALUE!</v>
      </c>
      <c r="F1715" s="236" t="str">
        <f t="shared" si="2"/>
        <v>OPI RX</v>
      </c>
      <c r="G1715" s="236" t="str">
        <f t="shared" si="3"/>
        <v>#VALUE!</v>
      </c>
      <c r="H1715" s="236" t="str">
        <f t="shared" si="4"/>
        <v>#VALUE!</v>
      </c>
      <c r="I1715" s="236" t="str">
        <f t="shared" si="5"/>
        <v>#VALUE!</v>
      </c>
      <c r="J1715" s="236" t="str">
        <f t="shared" si="6"/>
        <v>#VALUE!</v>
      </c>
      <c r="K1715" s="236" t="str">
        <f t="shared" si="7"/>
        <v>#VALUE!</v>
      </c>
      <c r="L1715" s="236" t="str">
        <f t="shared" si="8"/>
        <v>#VALUE!</v>
      </c>
      <c r="M1715" s="236" t="str">
        <f t="shared" si="9"/>
        <v>#VALUE!</v>
      </c>
      <c r="N1715" s="236" t="str">
        <f t="shared" si="10"/>
        <v>#VALUE!</v>
      </c>
      <c r="O1715" s="236" t="str">
        <f t="shared" si="11"/>
        <v>#VALUE!</v>
      </c>
      <c r="P1715" s="237" t="str">
        <f t="shared" si="12"/>
        <v>OPIOIDS</v>
      </c>
      <c r="Q1715" s="234" t="b">
        <v>0</v>
      </c>
      <c r="R1715" s="237" t="str">
        <f t="shared" si="37"/>
        <v>LOW</v>
      </c>
      <c r="S1715" s="238">
        <v>44483.0</v>
      </c>
      <c r="T1715" s="243">
        <f t="shared" si="46"/>
        <v>44616</v>
      </c>
      <c r="U1715" s="237" t="str">
        <f t="shared" si="48"/>
        <v> </v>
      </c>
      <c r="V1715" s="237" t="str">
        <f t="shared" si="16"/>
        <v> </v>
      </c>
      <c r="W1715" s="83"/>
      <c r="X1715" s="83"/>
      <c r="Y1715" s="83"/>
      <c r="Z1715" s="83"/>
      <c r="AA1715" s="83"/>
      <c r="AB1715" s="83"/>
      <c r="AC1715" s="83"/>
      <c r="AD1715" s="83"/>
      <c r="AE1715" s="83"/>
    </row>
    <row r="1716">
      <c r="A1716" s="233">
        <v>15570.0</v>
      </c>
      <c r="B1716" s="234" t="s">
        <v>8036</v>
      </c>
      <c r="C1716" s="238" t="b">
        <v>1</v>
      </c>
      <c r="D1716" s="243">
        <v>44384.0</v>
      </c>
      <c r="E1716" s="236" t="str">
        <f t="shared" si="1"/>
        <v>#VALUE!</v>
      </c>
      <c r="F1716" s="236" t="str">
        <f t="shared" si="2"/>
        <v>#VALUE!</v>
      </c>
      <c r="G1716" s="236" t="str">
        <f t="shared" si="3"/>
        <v>#VALUE!</v>
      </c>
      <c r="H1716" s="236" t="str">
        <f t="shared" si="4"/>
        <v>#VALUE!</v>
      </c>
      <c r="I1716" s="236" t="str">
        <f t="shared" si="5"/>
        <v>#VALUE!</v>
      </c>
      <c r="J1716" s="236" t="str">
        <f t="shared" si="6"/>
        <v>#VALUE!</v>
      </c>
      <c r="K1716" s="236" t="str">
        <f t="shared" si="7"/>
        <v>#VALUE!</v>
      </c>
      <c r="L1716" s="236" t="str">
        <f t="shared" si="8"/>
        <v>#VALUE!</v>
      </c>
      <c r="M1716" s="236" t="str">
        <f t="shared" si="9"/>
        <v>#VALUE!</v>
      </c>
      <c r="N1716" s="236" t="str">
        <f t="shared" si="10"/>
        <v>#VALUE!</v>
      </c>
      <c r="O1716" s="236" t="str">
        <f t="shared" si="11"/>
        <v>#VALUE!</v>
      </c>
      <c r="P1716" s="237" t="str">
        <f t="shared" si="12"/>
        <v>NO RX</v>
      </c>
      <c r="Q1716" s="237" t="b">
        <v>0</v>
      </c>
      <c r="R1716" s="237" t="str">
        <f t="shared" si="37"/>
        <v>LOW</v>
      </c>
      <c r="S1716" s="238"/>
      <c r="T1716" s="243">
        <f t="shared" si="46"/>
        <v>44384</v>
      </c>
      <c r="U1716" s="237" t="str">
        <f t="shared" si="48"/>
        <v>DUE COMM</v>
      </c>
      <c r="V1716" s="237" t="str">
        <f t="shared" si="16"/>
        <v> </v>
      </c>
      <c r="W1716" s="83"/>
      <c r="X1716" s="83"/>
      <c r="Y1716" s="83"/>
      <c r="Z1716" s="83"/>
      <c r="AA1716" s="83"/>
      <c r="AB1716" s="83"/>
      <c r="AC1716" s="83"/>
      <c r="AD1716" s="83"/>
      <c r="AE1716" s="83"/>
    </row>
    <row r="1717">
      <c r="A1717" s="248">
        <v>15571.0</v>
      </c>
      <c r="B1717" s="239" t="s">
        <v>7681</v>
      </c>
      <c r="C1717" s="239" t="b">
        <v>1</v>
      </c>
      <c r="D1717" s="235">
        <v>44601.0</v>
      </c>
      <c r="E1717" s="236" t="str">
        <f t="shared" si="1"/>
        <v>OPI RX</v>
      </c>
      <c r="F1717" s="236" t="str">
        <f t="shared" si="2"/>
        <v>#VALUE!</v>
      </c>
      <c r="G1717" s="236" t="str">
        <f t="shared" si="3"/>
        <v>#VALUE!</v>
      </c>
      <c r="H1717" s="236" t="str">
        <f t="shared" si="4"/>
        <v>#VALUE!</v>
      </c>
      <c r="I1717" s="236" t="str">
        <f t="shared" si="5"/>
        <v>#VALUE!</v>
      </c>
      <c r="J1717" s="236" t="str">
        <f t="shared" si="6"/>
        <v>#VALUE!</v>
      </c>
      <c r="K1717" s="236" t="str">
        <f t="shared" si="7"/>
        <v>#VALUE!</v>
      </c>
      <c r="L1717" s="236" t="str">
        <f t="shared" si="8"/>
        <v>#VALUE!</v>
      </c>
      <c r="M1717" s="236" t="str">
        <f t="shared" si="9"/>
        <v>#VALUE!</v>
      </c>
      <c r="N1717" s="236" t="str">
        <f t="shared" si="10"/>
        <v>#VALUE!</v>
      </c>
      <c r="O1717" s="236" t="str">
        <f t="shared" si="11"/>
        <v>#VALUE!</v>
      </c>
      <c r="P1717" s="237" t="str">
        <f t="shared" si="12"/>
        <v>OPIOIDS</v>
      </c>
      <c r="Q1717" s="234" t="b">
        <v>0</v>
      </c>
      <c r="R1717" s="237" t="str">
        <f t="shared" si="37"/>
        <v>LOW</v>
      </c>
      <c r="S1717" s="242">
        <v>44922.0</v>
      </c>
      <c r="T1717" s="243">
        <f t="shared" si="46"/>
        <v>44601</v>
      </c>
      <c r="U1717" s="237"/>
      <c r="V1717" s="237" t="str">
        <f t="shared" si="16"/>
        <v> </v>
      </c>
      <c r="W1717" s="83"/>
      <c r="X1717" s="83"/>
      <c r="Y1717" s="83"/>
      <c r="Z1717" s="83"/>
      <c r="AA1717" s="83"/>
      <c r="AB1717" s="83"/>
      <c r="AC1717" s="83"/>
      <c r="AD1717" s="83"/>
      <c r="AE1717" s="83"/>
    </row>
    <row r="1718">
      <c r="A1718" s="233">
        <v>15574.0</v>
      </c>
      <c r="B1718" s="237" t="s">
        <v>7566</v>
      </c>
      <c r="C1718" s="238" t="b">
        <v>1</v>
      </c>
      <c r="D1718" s="243">
        <v>44533.0</v>
      </c>
      <c r="E1718" s="236" t="str">
        <f t="shared" si="1"/>
        <v>#VALUE!</v>
      </c>
      <c r="F1718" s="236" t="str">
        <f t="shared" si="2"/>
        <v>OPI RX</v>
      </c>
      <c r="G1718" s="236" t="str">
        <f t="shared" si="3"/>
        <v>#VALUE!</v>
      </c>
      <c r="H1718" s="236" t="str">
        <f t="shared" si="4"/>
        <v>#VALUE!</v>
      </c>
      <c r="I1718" s="236" t="str">
        <f t="shared" si="5"/>
        <v>#VALUE!</v>
      </c>
      <c r="J1718" s="236" t="str">
        <f t="shared" si="6"/>
        <v>#VALUE!</v>
      </c>
      <c r="K1718" s="236" t="str">
        <f t="shared" si="7"/>
        <v>#VALUE!</v>
      </c>
      <c r="L1718" s="236" t="str">
        <f t="shared" si="8"/>
        <v>#VALUE!</v>
      </c>
      <c r="M1718" s="236" t="str">
        <f t="shared" si="9"/>
        <v>#VALUE!</v>
      </c>
      <c r="N1718" s="236" t="str">
        <f t="shared" si="10"/>
        <v>#VALUE!</v>
      </c>
      <c r="O1718" s="236" t="str">
        <f t="shared" si="11"/>
        <v>#VALUE!</v>
      </c>
      <c r="P1718" s="237" t="str">
        <f t="shared" si="12"/>
        <v>OPIOIDS</v>
      </c>
      <c r="Q1718" s="237" t="b">
        <v>1</v>
      </c>
      <c r="R1718" s="237" t="str">
        <f t="shared" si="37"/>
        <v>HIGH</v>
      </c>
      <c r="S1718" s="238">
        <v>44504.0</v>
      </c>
      <c r="T1718" s="243">
        <f t="shared" si="46"/>
        <v>44533</v>
      </c>
      <c r="U1718" s="237" t="str">
        <f t="shared" ref="U1718:U1724" si="49">if((days($Z$3,$S1718)/365)&gt;=1,"DUE COMM", " ")</f>
        <v> </v>
      </c>
      <c r="V1718" s="237" t="str">
        <f t="shared" si="16"/>
        <v> </v>
      </c>
      <c r="W1718" s="83"/>
      <c r="X1718" s="83"/>
      <c r="Y1718" s="83"/>
      <c r="Z1718" s="83"/>
      <c r="AA1718" s="83"/>
      <c r="AB1718" s="83"/>
      <c r="AC1718" s="83"/>
      <c r="AD1718" s="83"/>
      <c r="AE1718" s="83"/>
    </row>
    <row r="1719">
      <c r="A1719" s="233">
        <v>15575.0</v>
      </c>
      <c r="B1719" s="239" t="s">
        <v>7657</v>
      </c>
      <c r="C1719" s="238" t="b">
        <v>1</v>
      </c>
      <c r="D1719" s="235">
        <v>44601.0</v>
      </c>
      <c r="E1719" s="236" t="str">
        <f t="shared" si="1"/>
        <v>#VALUE!</v>
      </c>
      <c r="F1719" s="236" t="str">
        <f t="shared" si="2"/>
        <v>OPI RX</v>
      </c>
      <c r="G1719" s="236" t="str">
        <f t="shared" si="3"/>
        <v>#VALUE!</v>
      </c>
      <c r="H1719" s="236" t="str">
        <f t="shared" si="4"/>
        <v>#VALUE!</v>
      </c>
      <c r="I1719" s="236" t="str">
        <f t="shared" si="5"/>
        <v>#VALUE!</v>
      </c>
      <c r="J1719" s="236" t="str">
        <f t="shared" si="6"/>
        <v>#VALUE!</v>
      </c>
      <c r="K1719" s="236" t="str">
        <f t="shared" si="7"/>
        <v>#VALUE!</v>
      </c>
      <c r="L1719" s="236" t="str">
        <f t="shared" si="8"/>
        <v>#VALUE!</v>
      </c>
      <c r="M1719" s="236" t="str">
        <f t="shared" si="9"/>
        <v>#VALUE!</v>
      </c>
      <c r="N1719" s="236" t="str">
        <f t="shared" si="10"/>
        <v>#VALUE!</v>
      </c>
      <c r="O1719" s="236" t="str">
        <f t="shared" si="11"/>
        <v>#VALUE!</v>
      </c>
      <c r="P1719" s="237" t="str">
        <f t="shared" si="12"/>
        <v>OPIOIDS</v>
      </c>
      <c r="Q1719" s="234" t="b">
        <v>1</v>
      </c>
      <c r="R1719" s="237" t="str">
        <f t="shared" si="37"/>
        <v>HIGH</v>
      </c>
      <c r="S1719" s="238"/>
      <c r="T1719" s="243">
        <f t="shared" si="46"/>
        <v>44601</v>
      </c>
      <c r="U1719" s="237" t="str">
        <f t="shared" si="49"/>
        <v>DUE COMM</v>
      </c>
      <c r="V1719" s="237" t="str">
        <f t="shared" si="16"/>
        <v> </v>
      </c>
      <c r="W1719" s="83"/>
      <c r="X1719" s="83"/>
      <c r="Y1719" s="83"/>
      <c r="Z1719" s="83"/>
      <c r="AA1719" s="83"/>
      <c r="AB1719" s="83"/>
      <c r="AC1719" s="83"/>
      <c r="AD1719" s="83"/>
      <c r="AE1719" s="83"/>
    </row>
    <row r="1720">
      <c r="A1720" s="253">
        <v>15576.0</v>
      </c>
      <c r="B1720" s="234" t="s">
        <v>7576</v>
      </c>
      <c r="C1720" s="238" t="b">
        <v>1</v>
      </c>
      <c r="D1720" s="243">
        <v>44384.0</v>
      </c>
      <c r="E1720" s="236" t="str">
        <f t="shared" si="1"/>
        <v>#VALUE!</v>
      </c>
      <c r="F1720" s="236" t="str">
        <f t="shared" si="2"/>
        <v>#VALUE!</v>
      </c>
      <c r="G1720" s="236" t="str">
        <f t="shared" si="3"/>
        <v>#VALUE!</v>
      </c>
      <c r="H1720" s="236" t="str">
        <f t="shared" si="4"/>
        <v>#VALUE!</v>
      </c>
      <c r="I1720" s="236" t="str">
        <f t="shared" si="5"/>
        <v>#VALUE!</v>
      </c>
      <c r="J1720" s="236" t="str">
        <f t="shared" si="6"/>
        <v>#VALUE!</v>
      </c>
      <c r="K1720" s="236" t="str">
        <f t="shared" si="7"/>
        <v>#VALUE!</v>
      </c>
      <c r="L1720" s="236" t="str">
        <f t="shared" si="8"/>
        <v>#VALUE!</v>
      </c>
      <c r="M1720" s="236" t="str">
        <f t="shared" si="9"/>
        <v>#VALUE!</v>
      </c>
      <c r="N1720" s="236" t="str">
        <f t="shared" si="10"/>
        <v>#VALUE!</v>
      </c>
      <c r="O1720" s="236" t="str">
        <f t="shared" si="11"/>
        <v>#VALUE!</v>
      </c>
      <c r="P1720" s="237" t="str">
        <f t="shared" si="12"/>
        <v>NO RX</v>
      </c>
      <c r="Q1720" s="234" t="b">
        <v>0</v>
      </c>
      <c r="R1720" s="237" t="str">
        <f t="shared" si="37"/>
        <v>LOW</v>
      </c>
      <c r="S1720" s="238"/>
      <c r="T1720" s="243">
        <f t="shared" si="46"/>
        <v>44384</v>
      </c>
      <c r="U1720" s="237" t="str">
        <f t="shared" si="49"/>
        <v>DUE COMM</v>
      </c>
      <c r="V1720" s="237" t="str">
        <f t="shared" si="16"/>
        <v> </v>
      </c>
      <c r="W1720" s="83"/>
      <c r="X1720" s="83"/>
      <c r="Y1720" s="83"/>
      <c r="Z1720" s="83"/>
      <c r="AA1720" s="83"/>
      <c r="AB1720" s="83"/>
      <c r="AC1720" s="83"/>
      <c r="AD1720" s="83"/>
      <c r="AE1720" s="83"/>
    </row>
    <row r="1721">
      <c r="A1721" s="233">
        <v>15577.0</v>
      </c>
      <c r="B1721" s="239" t="s">
        <v>7552</v>
      </c>
      <c r="C1721" s="238" t="b">
        <v>1</v>
      </c>
      <c r="D1721" s="243">
        <v>44420.0</v>
      </c>
      <c r="E1721" s="236" t="str">
        <f t="shared" si="1"/>
        <v>#VALUE!</v>
      </c>
      <c r="F1721" s="236" t="str">
        <f t="shared" si="2"/>
        <v>#VALUE!</v>
      </c>
      <c r="G1721" s="236" t="str">
        <f t="shared" si="3"/>
        <v>#VALUE!</v>
      </c>
      <c r="H1721" s="236" t="str">
        <f t="shared" si="4"/>
        <v>#VALUE!</v>
      </c>
      <c r="I1721" s="236" t="str">
        <f t="shared" si="5"/>
        <v>#VALUE!</v>
      </c>
      <c r="J1721" s="236" t="str">
        <f t="shared" si="6"/>
        <v>#VALUE!</v>
      </c>
      <c r="K1721" s="236" t="str">
        <f t="shared" si="7"/>
        <v>#VALUE!</v>
      </c>
      <c r="L1721" s="236" t="str">
        <f t="shared" si="8"/>
        <v>#VALUE!</v>
      </c>
      <c r="M1721" s="236" t="str">
        <f t="shared" si="9"/>
        <v>#VALUE!</v>
      </c>
      <c r="N1721" s="236" t="str">
        <f t="shared" si="10"/>
        <v>#VALUE!</v>
      </c>
      <c r="O1721" s="236" t="str">
        <f t="shared" si="11"/>
        <v>#VALUE!</v>
      </c>
      <c r="P1721" s="237" t="str">
        <f t="shared" si="12"/>
        <v>NO RX</v>
      </c>
      <c r="Q1721" s="234" t="b">
        <v>0</v>
      </c>
      <c r="R1721" s="237" t="str">
        <f t="shared" si="37"/>
        <v>LOW</v>
      </c>
      <c r="S1721" s="238"/>
      <c r="T1721" s="243">
        <f t="shared" si="46"/>
        <v>44420</v>
      </c>
      <c r="U1721" s="237" t="str">
        <f t="shared" si="49"/>
        <v>DUE COMM</v>
      </c>
      <c r="V1721" s="237" t="str">
        <f t="shared" si="16"/>
        <v> </v>
      </c>
      <c r="W1721" s="83"/>
      <c r="X1721" s="83"/>
      <c r="Y1721" s="83"/>
      <c r="Z1721" s="83"/>
      <c r="AA1721" s="83"/>
      <c r="AB1721" s="83"/>
      <c r="AC1721" s="83"/>
      <c r="AD1721" s="83"/>
      <c r="AE1721" s="83"/>
    </row>
    <row r="1722">
      <c r="A1722" s="233">
        <v>15578.0</v>
      </c>
      <c r="B1722" s="234" t="s">
        <v>8086</v>
      </c>
      <c r="C1722" s="238" t="b">
        <v>1</v>
      </c>
      <c r="D1722" s="235">
        <v>44638.0</v>
      </c>
      <c r="E1722" s="236" t="str">
        <f t="shared" si="1"/>
        <v>#VALUE!</v>
      </c>
      <c r="F1722" s="236" t="str">
        <f t="shared" si="2"/>
        <v>#VALUE!</v>
      </c>
      <c r="G1722" s="236" t="str">
        <f t="shared" si="3"/>
        <v>#VALUE!</v>
      </c>
      <c r="H1722" s="236" t="str">
        <f t="shared" si="4"/>
        <v>#VALUE!</v>
      </c>
      <c r="I1722" s="236" t="str">
        <f t="shared" si="5"/>
        <v>#VALUE!</v>
      </c>
      <c r="J1722" s="236" t="str">
        <f t="shared" si="6"/>
        <v>#VALUE!</v>
      </c>
      <c r="K1722" s="236" t="str">
        <f t="shared" si="7"/>
        <v>#VALUE!</v>
      </c>
      <c r="L1722" s="236" t="str">
        <f t="shared" si="8"/>
        <v>#VALUE!</v>
      </c>
      <c r="M1722" s="236" t="str">
        <f t="shared" si="9"/>
        <v>#VALUE!</v>
      </c>
      <c r="N1722" s="236" t="str">
        <f t="shared" si="10"/>
        <v>#VALUE!</v>
      </c>
      <c r="O1722" s="236" t="str">
        <f t="shared" si="11"/>
        <v>#VALUE!</v>
      </c>
      <c r="P1722" s="237" t="str">
        <f t="shared" si="12"/>
        <v>NO RX</v>
      </c>
      <c r="Q1722" s="237" t="b">
        <v>0</v>
      </c>
      <c r="R1722" s="237" t="str">
        <f t="shared" si="37"/>
        <v>LOW</v>
      </c>
      <c r="S1722" s="238"/>
      <c r="T1722" s="243">
        <f t="shared" si="46"/>
        <v>44638</v>
      </c>
      <c r="U1722" s="237" t="str">
        <f t="shared" si="49"/>
        <v>DUE COMM</v>
      </c>
      <c r="V1722" s="237" t="str">
        <f t="shared" si="16"/>
        <v> </v>
      </c>
      <c r="W1722" s="83"/>
      <c r="X1722" s="83"/>
      <c r="Y1722" s="83"/>
      <c r="Z1722" s="83"/>
      <c r="AA1722" s="83"/>
      <c r="AB1722" s="83"/>
      <c r="AC1722" s="83"/>
      <c r="AD1722" s="83"/>
      <c r="AE1722" s="83"/>
    </row>
    <row r="1723">
      <c r="A1723" s="233">
        <v>15581.0</v>
      </c>
      <c r="B1723" s="234" t="s">
        <v>8087</v>
      </c>
      <c r="C1723" s="238" t="b">
        <v>1</v>
      </c>
      <c r="D1723" s="243">
        <v>44384.0</v>
      </c>
      <c r="E1723" s="236" t="str">
        <f t="shared" si="1"/>
        <v>#VALUE!</v>
      </c>
      <c r="F1723" s="236" t="str">
        <f t="shared" si="2"/>
        <v>#VALUE!</v>
      </c>
      <c r="G1723" s="236" t="str">
        <f t="shared" si="3"/>
        <v>#VALUE!</v>
      </c>
      <c r="H1723" s="236" t="str">
        <f t="shared" si="4"/>
        <v>#VALUE!</v>
      </c>
      <c r="I1723" s="236" t="str">
        <f t="shared" si="5"/>
        <v>#VALUE!</v>
      </c>
      <c r="J1723" s="236" t="str">
        <f t="shared" si="6"/>
        <v>#VALUE!</v>
      </c>
      <c r="K1723" s="236" t="str">
        <f t="shared" si="7"/>
        <v>#VALUE!</v>
      </c>
      <c r="L1723" s="236" t="str">
        <f t="shared" si="8"/>
        <v>#VALUE!</v>
      </c>
      <c r="M1723" s="236" t="str">
        <f t="shared" si="9"/>
        <v>#VALUE!</v>
      </c>
      <c r="N1723" s="236" t="str">
        <f t="shared" si="10"/>
        <v>#VALUE!</v>
      </c>
      <c r="O1723" s="236" t="str">
        <f t="shared" si="11"/>
        <v>OPI RX</v>
      </c>
      <c r="P1723" s="237" t="str">
        <f t="shared" si="12"/>
        <v>OPIOIDS</v>
      </c>
      <c r="Q1723" s="237" t="b">
        <v>0</v>
      </c>
      <c r="R1723" s="237" t="str">
        <f t="shared" si="37"/>
        <v>LOW</v>
      </c>
      <c r="S1723" s="238"/>
      <c r="T1723" s="243">
        <f t="shared" si="46"/>
        <v>44384</v>
      </c>
      <c r="U1723" s="237" t="str">
        <f t="shared" si="49"/>
        <v>DUE COMM</v>
      </c>
      <c r="V1723" s="237" t="str">
        <f t="shared" si="16"/>
        <v> </v>
      </c>
      <c r="W1723" s="83"/>
      <c r="X1723" s="83"/>
      <c r="Y1723" s="83"/>
      <c r="Z1723" s="83"/>
      <c r="AA1723" s="83"/>
      <c r="AB1723" s="83"/>
      <c r="AC1723" s="83"/>
      <c r="AD1723" s="83"/>
      <c r="AE1723" s="83"/>
    </row>
    <row r="1724">
      <c r="A1724" s="233">
        <v>15582.0</v>
      </c>
      <c r="B1724" s="239" t="s">
        <v>7585</v>
      </c>
      <c r="C1724" s="238" t="b">
        <v>1</v>
      </c>
      <c r="D1724" s="235">
        <v>44614.0</v>
      </c>
      <c r="E1724" s="236" t="str">
        <f t="shared" si="1"/>
        <v>#VALUE!</v>
      </c>
      <c r="F1724" s="236" t="str">
        <f t="shared" si="2"/>
        <v>OPI RX</v>
      </c>
      <c r="G1724" s="236" t="str">
        <f t="shared" si="3"/>
        <v>#VALUE!</v>
      </c>
      <c r="H1724" s="236" t="str">
        <f t="shared" si="4"/>
        <v>#VALUE!</v>
      </c>
      <c r="I1724" s="236" t="str">
        <f t="shared" si="5"/>
        <v>#VALUE!</v>
      </c>
      <c r="J1724" s="236" t="str">
        <f t="shared" si="6"/>
        <v>#VALUE!</v>
      </c>
      <c r="K1724" s="236" t="str">
        <f t="shared" si="7"/>
        <v>#VALUE!</v>
      </c>
      <c r="L1724" s="236" t="str">
        <f t="shared" si="8"/>
        <v>#VALUE!</v>
      </c>
      <c r="M1724" s="236" t="str">
        <f t="shared" si="9"/>
        <v>#VALUE!</v>
      </c>
      <c r="N1724" s="236" t="str">
        <f t="shared" si="10"/>
        <v>#VALUE!</v>
      </c>
      <c r="O1724" s="236" t="str">
        <f t="shared" si="11"/>
        <v>#VALUE!</v>
      </c>
      <c r="P1724" s="237" t="str">
        <f t="shared" si="12"/>
        <v>OPIOIDS</v>
      </c>
      <c r="Q1724" s="234" t="b">
        <v>0</v>
      </c>
      <c r="R1724" s="237" t="str">
        <f t="shared" si="37"/>
        <v>LOW</v>
      </c>
      <c r="S1724" s="238"/>
      <c r="T1724" s="243">
        <f t="shared" si="46"/>
        <v>44614</v>
      </c>
      <c r="U1724" s="237" t="str">
        <f t="shared" si="49"/>
        <v>DUE COMM</v>
      </c>
      <c r="V1724" s="237" t="str">
        <f t="shared" si="16"/>
        <v> </v>
      </c>
      <c r="W1724" s="83"/>
      <c r="X1724" s="83"/>
      <c r="Y1724" s="83"/>
      <c r="Z1724" s="83"/>
      <c r="AA1724" s="83"/>
      <c r="AB1724" s="83"/>
      <c r="AC1724" s="83"/>
      <c r="AD1724" s="83"/>
      <c r="AE1724" s="83"/>
    </row>
    <row r="1725">
      <c r="A1725" s="241">
        <v>15584.0</v>
      </c>
      <c r="B1725" s="239" t="s">
        <v>8088</v>
      </c>
      <c r="C1725" s="231" t="b">
        <v>1</v>
      </c>
      <c r="D1725" s="235">
        <v>44596.0</v>
      </c>
      <c r="E1725" s="236" t="str">
        <f t="shared" si="1"/>
        <v>#VALUE!</v>
      </c>
      <c r="F1725" s="236" t="str">
        <f t="shared" si="2"/>
        <v>#VALUE!</v>
      </c>
      <c r="G1725" s="236" t="str">
        <f t="shared" si="3"/>
        <v>OPI RX</v>
      </c>
      <c r="H1725" s="236" t="str">
        <f t="shared" si="4"/>
        <v>#VALUE!</v>
      </c>
      <c r="I1725" s="236" t="str">
        <f t="shared" si="5"/>
        <v>#VALUE!</v>
      </c>
      <c r="J1725" s="236" t="str">
        <f t="shared" si="6"/>
        <v>#VALUE!</v>
      </c>
      <c r="K1725" s="236" t="str">
        <f t="shared" si="7"/>
        <v>#VALUE!</v>
      </c>
      <c r="L1725" s="236" t="str">
        <f t="shared" si="8"/>
        <v>#VALUE!</v>
      </c>
      <c r="M1725" s="236" t="str">
        <f t="shared" si="9"/>
        <v>#VALUE!</v>
      </c>
      <c r="N1725" s="236" t="str">
        <f t="shared" si="10"/>
        <v>#VALUE!</v>
      </c>
      <c r="O1725" s="236" t="str">
        <f t="shared" si="11"/>
        <v>#VALUE!</v>
      </c>
      <c r="P1725" s="237" t="str">
        <f t="shared" si="12"/>
        <v>OPIOIDS</v>
      </c>
      <c r="Q1725" s="234" t="b">
        <v>0</v>
      </c>
      <c r="R1725" s="237" t="str">
        <f t="shared" si="37"/>
        <v>LOW</v>
      </c>
      <c r="S1725" s="242">
        <v>44558.0</v>
      </c>
      <c r="T1725" s="243">
        <f t="shared" si="46"/>
        <v>44596</v>
      </c>
      <c r="U1725" s="237"/>
      <c r="V1725" s="237" t="str">
        <f t="shared" si="16"/>
        <v> </v>
      </c>
      <c r="W1725" s="83"/>
      <c r="X1725" s="83"/>
      <c r="Y1725" s="83"/>
      <c r="Z1725" s="83"/>
      <c r="AA1725" s="83"/>
      <c r="AB1725" s="83"/>
      <c r="AC1725" s="83"/>
      <c r="AD1725" s="83"/>
      <c r="AE1725" s="83"/>
    </row>
    <row r="1726">
      <c r="A1726" s="233">
        <v>15585.0</v>
      </c>
      <c r="B1726" s="234" t="s">
        <v>7601</v>
      </c>
      <c r="C1726" s="238" t="b">
        <v>0</v>
      </c>
      <c r="D1726" s="235" t="s">
        <v>7552</v>
      </c>
      <c r="E1726" s="236" t="str">
        <f t="shared" si="1"/>
        <v>#VALUE!</v>
      </c>
      <c r="F1726" s="236" t="str">
        <f t="shared" si="2"/>
        <v>OPI RX</v>
      </c>
      <c r="G1726" s="236" t="str">
        <f t="shared" si="3"/>
        <v>#VALUE!</v>
      </c>
      <c r="H1726" s="236" t="str">
        <f t="shared" si="4"/>
        <v>#VALUE!</v>
      </c>
      <c r="I1726" s="236" t="str">
        <f t="shared" si="5"/>
        <v>#VALUE!</v>
      </c>
      <c r="J1726" s="236" t="str">
        <f t="shared" si="6"/>
        <v>#VALUE!</v>
      </c>
      <c r="K1726" s="236" t="str">
        <f t="shared" si="7"/>
        <v>#VALUE!</v>
      </c>
      <c r="L1726" s="236" t="str">
        <f t="shared" si="8"/>
        <v>#VALUE!</v>
      </c>
      <c r="M1726" s="236" t="str">
        <f t="shared" si="9"/>
        <v>#VALUE!</v>
      </c>
      <c r="N1726" s="236" t="str">
        <f t="shared" si="10"/>
        <v>#VALUE!</v>
      </c>
      <c r="O1726" s="236" t="str">
        <f t="shared" si="11"/>
        <v>#VALUE!</v>
      </c>
      <c r="P1726" s="237" t="str">
        <f t="shared" si="12"/>
        <v>OPIOIDS</v>
      </c>
      <c r="Q1726" s="234" t="b">
        <v>0</v>
      </c>
      <c r="R1726" s="237" t="str">
        <f t="shared" si="37"/>
        <v>LOW</v>
      </c>
      <c r="S1726" s="238"/>
      <c r="T1726" s="238" t="str">
        <f t="shared" si="46"/>
        <v>  -  </v>
      </c>
      <c r="U1726" s="237" t="str">
        <f t="shared" ref="U1726:U1763" si="50">if((days($Z$3,$S1726)/365)&gt;=1,"DUE COMM", " ")</f>
        <v>DUE COMM</v>
      </c>
      <c r="V1726" s="237" t="str">
        <f t="shared" si="16"/>
        <v> </v>
      </c>
      <c r="W1726" s="83"/>
      <c r="X1726" s="83"/>
      <c r="Y1726" s="83"/>
      <c r="Z1726" s="83"/>
      <c r="AA1726" s="83"/>
      <c r="AB1726" s="83"/>
      <c r="AC1726" s="83"/>
      <c r="AD1726" s="83"/>
      <c r="AE1726" s="83"/>
    </row>
    <row r="1727">
      <c r="A1727" s="233">
        <v>15588.0</v>
      </c>
      <c r="B1727" s="234" t="s">
        <v>7709</v>
      </c>
      <c r="C1727" s="238" t="b">
        <v>1</v>
      </c>
      <c r="D1727" s="243">
        <v>44384.0</v>
      </c>
      <c r="E1727" s="236" t="str">
        <f t="shared" si="1"/>
        <v>#VALUE!</v>
      </c>
      <c r="F1727" s="236" t="str">
        <f t="shared" si="2"/>
        <v>OPI RX</v>
      </c>
      <c r="G1727" s="236" t="str">
        <f t="shared" si="3"/>
        <v>#VALUE!</v>
      </c>
      <c r="H1727" s="236" t="str">
        <f t="shared" si="4"/>
        <v>OPI RX</v>
      </c>
      <c r="I1727" s="236" t="str">
        <f t="shared" si="5"/>
        <v>#VALUE!</v>
      </c>
      <c r="J1727" s="236" t="str">
        <f t="shared" si="6"/>
        <v>#VALUE!</v>
      </c>
      <c r="K1727" s="236" t="str">
        <f t="shared" si="7"/>
        <v>#VALUE!</v>
      </c>
      <c r="L1727" s="236" t="str">
        <f t="shared" si="8"/>
        <v>#VALUE!</v>
      </c>
      <c r="M1727" s="236" t="str">
        <f t="shared" si="9"/>
        <v>#VALUE!</v>
      </c>
      <c r="N1727" s="236" t="str">
        <f t="shared" si="10"/>
        <v>#VALUE!</v>
      </c>
      <c r="O1727" s="236" t="str">
        <f t="shared" si="11"/>
        <v>#VALUE!</v>
      </c>
      <c r="P1727" s="237" t="str">
        <f t="shared" si="12"/>
        <v>OPIOIDS</v>
      </c>
      <c r="Q1727" s="237" t="b">
        <v>0</v>
      </c>
      <c r="R1727" s="237" t="str">
        <f t="shared" si="37"/>
        <v>LOW</v>
      </c>
      <c r="S1727" s="238"/>
      <c r="T1727" s="243">
        <f t="shared" si="46"/>
        <v>44384</v>
      </c>
      <c r="U1727" s="237" t="str">
        <f t="shared" si="50"/>
        <v>DUE COMM</v>
      </c>
      <c r="V1727" s="237" t="str">
        <f t="shared" si="16"/>
        <v> </v>
      </c>
      <c r="W1727" s="83"/>
      <c r="X1727" s="83"/>
      <c r="Y1727" s="83"/>
      <c r="Z1727" s="83"/>
      <c r="AA1727" s="83"/>
      <c r="AB1727" s="83"/>
      <c r="AC1727" s="83"/>
      <c r="AD1727" s="83"/>
      <c r="AE1727" s="83"/>
    </row>
    <row r="1728">
      <c r="A1728" s="233">
        <v>15589.0</v>
      </c>
      <c r="B1728" s="234" t="s">
        <v>8089</v>
      </c>
      <c r="C1728" s="238" t="b">
        <v>1</v>
      </c>
      <c r="D1728" s="243">
        <v>44384.0</v>
      </c>
      <c r="E1728" s="236" t="str">
        <f t="shared" si="1"/>
        <v>#VALUE!</v>
      </c>
      <c r="F1728" s="236" t="str">
        <f t="shared" si="2"/>
        <v>OPI RX</v>
      </c>
      <c r="G1728" s="236" t="str">
        <f t="shared" si="3"/>
        <v>#VALUE!</v>
      </c>
      <c r="H1728" s="236" t="str">
        <f t="shared" si="4"/>
        <v>OPI RX</v>
      </c>
      <c r="I1728" s="236" t="str">
        <f t="shared" si="5"/>
        <v>#VALUE!</v>
      </c>
      <c r="J1728" s="236" t="str">
        <f t="shared" si="6"/>
        <v>#VALUE!</v>
      </c>
      <c r="K1728" s="236" t="str">
        <f t="shared" si="7"/>
        <v>#VALUE!</v>
      </c>
      <c r="L1728" s="236" t="str">
        <f t="shared" si="8"/>
        <v>#VALUE!</v>
      </c>
      <c r="M1728" s="236" t="str">
        <f t="shared" si="9"/>
        <v>#VALUE!</v>
      </c>
      <c r="N1728" s="236" t="str">
        <f t="shared" si="10"/>
        <v>#VALUE!</v>
      </c>
      <c r="O1728" s="236" t="str">
        <f t="shared" si="11"/>
        <v>#VALUE!</v>
      </c>
      <c r="P1728" s="237" t="str">
        <f t="shared" si="12"/>
        <v>OPIOIDS</v>
      </c>
      <c r="Q1728" s="237" t="b">
        <v>1</v>
      </c>
      <c r="R1728" s="237" t="str">
        <f t="shared" si="37"/>
        <v>HIGH</v>
      </c>
      <c r="S1728" s="238"/>
      <c r="T1728" s="243">
        <f t="shared" si="46"/>
        <v>44384</v>
      </c>
      <c r="U1728" s="237" t="str">
        <f t="shared" si="50"/>
        <v>DUE COMM</v>
      </c>
      <c r="V1728" s="237" t="str">
        <f t="shared" si="16"/>
        <v> </v>
      </c>
      <c r="W1728" s="83"/>
      <c r="X1728" s="83"/>
      <c r="Y1728" s="83"/>
      <c r="Z1728" s="83"/>
      <c r="AA1728" s="83"/>
      <c r="AB1728" s="83"/>
      <c r="AC1728" s="83"/>
      <c r="AD1728" s="83"/>
      <c r="AE1728" s="83"/>
    </row>
    <row r="1729">
      <c r="A1729" s="233">
        <v>15591.0</v>
      </c>
      <c r="B1729" s="239" t="s">
        <v>8090</v>
      </c>
      <c r="C1729" s="238" t="b">
        <v>1</v>
      </c>
      <c r="D1729" s="235">
        <v>44596.0</v>
      </c>
      <c r="E1729" s="236" t="str">
        <f t="shared" si="1"/>
        <v>#VALUE!</v>
      </c>
      <c r="F1729" s="236" t="str">
        <f t="shared" si="2"/>
        <v>#VALUE!</v>
      </c>
      <c r="G1729" s="236" t="str">
        <f t="shared" si="3"/>
        <v>OPI RX</v>
      </c>
      <c r="H1729" s="236" t="str">
        <f t="shared" si="4"/>
        <v>#VALUE!</v>
      </c>
      <c r="I1729" s="236" t="str">
        <f t="shared" si="5"/>
        <v>#VALUE!</v>
      </c>
      <c r="J1729" s="236" t="str">
        <f t="shared" si="6"/>
        <v>#VALUE!</v>
      </c>
      <c r="K1729" s="236" t="str">
        <f t="shared" si="7"/>
        <v>#VALUE!</v>
      </c>
      <c r="L1729" s="236" t="str">
        <f t="shared" si="8"/>
        <v>#VALUE!</v>
      </c>
      <c r="M1729" s="236" t="str">
        <f t="shared" si="9"/>
        <v>#VALUE!</v>
      </c>
      <c r="N1729" s="236" t="str">
        <f t="shared" si="10"/>
        <v>#VALUE!</v>
      </c>
      <c r="O1729" s="236" t="str">
        <f t="shared" si="11"/>
        <v>#VALUE!</v>
      </c>
      <c r="P1729" s="237" t="str">
        <f t="shared" si="12"/>
        <v>OPIOIDS</v>
      </c>
      <c r="Q1729" s="237" t="b">
        <v>1</v>
      </c>
      <c r="R1729" s="237" t="str">
        <f t="shared" si="37"/>
        <v>HIGH</v>
      </c>
      <c r="S1729" s="238">
        <v>44389.0</v>
      </c>
      <c r="T1729" s="243">
        <f t="shared" si="46"/>
        <v>44596</v>
      </c>
      <c r="U1729" s="237" t="str">
        <f t="shared" si="50"/>
        <v> </v>
      </c>
      <c r="V1729" s="237" t="str">
        <f t="shared" si="16"/>
        <v> </v>
      </c>
      <c r="W1729" s="83"/>
      <c r="X1729" s="83"/>
      <c r="Y1729" s="83"/>
      <c r="Z1729" s="83"/>
      <c r="AA1729" s="83"/>
      <c r="AB1729" s="83"/>
      <c r="AC1729" s="83"/>
      <c r="AD1729" s="83"/>
      <c r="AE1729" s="83"/>
    </row>
    <row r="1730">
      <c r="A1730" s="233">
        <v>15592.0</v>
      </c>
      <c r="B1730" s="234" t="s">
        <v>8091</v>
      </c>
      <c r="C1730" s="238" t="b">
        <v>1</v>
      </c>
      <c r="D1730" s="243">
        <v>44384.0</v>
      </c>
      <c r="E1730" s="236" t="str">
        <f t="shared" si="1"/>
        <v>OPI RX</v>
      </c>
      <c r="F1730" s="236" t="str">
        <f t="shared" si="2"/>
        <v>#VALUE!</v>
      </c>
      <c r="G1730" s="236" t="str">
        <f t="shared" si="3"/>
        <v>#VALUE!</v>
      </c>
      <c r="H1730" s="236" t="str">
        <f t="shared" si="4"/>
        <v>#VALUE!</v>
      </c>
      <c r="I1730" s="236" t="str">
        <f t="shared" si="5"/>
        <v>#VALUE!</v>
      </c>
      <c r="J1730" s="236" t="str">
        <f t="shared" si="6"/>
        <v>#VALUE!</v>
      </c>
      <c r="K1730" s="236" t="str">
        <f t="shared" si="7"/>
        <v>#VALUE!</v>
      </c>
      <c r="L1730" s="236" t="str">
        <f t="shared" si="8"/>
        <v>#VALUE!</v>
      </c>
      <c r="M1730" s="236" t="str">
        <f t="shared" si="9"/>
        <v>#VALUE!</v>
      </c>
      <c r="N1730" s="236" t="str">
        <f t="shared" si="10"/>
        <v>#VALUE!</v>
      </c>
      <c r="O1730" s="236" t="str">
        <f t="shared" si="11"/>
        <v>#VALUE!</v>
      </c>
      <c r="P1730" s="237" t="str">
        <f t="shared" si="12"/>
        <v>OPIOIDS</v>
      </c>
      <c r="Q1730" s="237" t="b">
        <v>1</v>
      </c>
      <c r="R1730" s="237" t="str">
        <f t="shared" si="37"/>
        <v>HIGH</v>
      </c>
      <c r="S1730" s="238"/>
      <c r="T1730" s="243">
        <f t="shared" si="46"/>
        <v>44384</v>
      </c>
      <c r="U1730" s="237" t="str">
        <f t="shared" si="50"/>
        <v>DUE COMM</v>
      </c>
      <c r="V1730" s="237" t="str">
        <f t="shared" si="16"/>
        <v> </v>
      </c>
      <c r="W1730" s="83"/>
      <c r="X1730" s="83"/>
      <c r="Y1730" s="83"/>
      <c r="Z1730" s="83"/>
      <c r="AA1730" s="83"/>
      <c r="AB1730" s="83"/>
      <c r="AC1730" s="83"/>
      <c r="AD1730" s="83"/>
      <c r="AE1730" s="83"/>
    </row>
    <row r="1731">
      <c r="A1731" s="233">
        <v>15593.0</v>
      </c>
      <c r="B1731" s="234" t="s">
        <v>8092</v>
      </c>
      <c r="C1731" s="238" t="b">
        <v>1</v>
      </c>
      <c r="D1731" s="235">
        <v>44614.0</v>
      </c>
      <c r="E1731" s="236" t="str">
        <f t="shared" si="1"/>
        <v>#VALUE!</v>
      </c>
      <c r="F1731" s="236" t="str">
        <f t="shared" si="2"/>
        <v>OPI RX</v>
      </c>
      <c r="G1731" s="236" t="str">
        <f t="shared" si="3"/>
        <v>#VALUE!</v>
      </c>
      <c r="H1731" s="236" t="str">
        <f t="shared" si="4"/>
        <v>#VALUE!</v>
      </c>
      <c r="I1731" s="236" t="str">
        <f t="shared" si="5"/>
        <v>#VALUE!</v>
      </c>
      <c r="J1731" s="236" t="str">
        <f t="shared" si="6"/>
        <v>#VALUE!</v>
      </c>
      <c r="K1731" s="236" t="str">
        <f t="shared" si="7"/>
        <v>#VALUE!</v>
      </c>
      <c r="L1731" s="236" t="str">
        <f t="shared" si="8"/>
        <v>#VALUE!</v>
      </c>
      <c r="M1731" s="236" t="str">
        <f t="shared" si="9"/>
        <v>OPI RX</v>
      </c>
      <c r="N1731" s="236" t="str">
        <f t="shared" si="10"/>
        <v>#VALUE!</v>
      </c>
      <c r="O1731" s="236" t="str">
        <f t="shared" si="11"/>
        <v>#VALUE!</v>
      </c>
      <c r="P1731" s="237" t="str">
        <f t="shared" si="12"/>
        <v>OPIOIDS</v>
      </c>
      <c r="Q1731" s="234" t="b">
        <v>0</v>
      </c>
      <c r="R1731" s="237" t="str">
        <f t="shared" si="37"/>
        <v>LOW</v>
      </c>
      <c r="S1731" s="238"/>
      <c r="T1731" s="243">
        <f t="shared" si="46"/>
        <v>44614</v>
      </c>
      <c r="U1731" s="237" t="str">
        <f t="shared" si="50"/>
        <v>DUE COMM</v>
      </c>
      <c r="V1731" s="237" t="str">
        <f t="shared" si="16"/>
        <v> </v>
      </c>
      <c r="W1731" s="83"/>
      <c r="X1731" s="83"/>
      <c r="Y1731" s="83"/>
      <c r="Z1731" s="83"/>
      <c r="AA1731" s="83"/>
      <c r="AB1731" s="83"/>
      <c r="AC1731" s="83"/>
      <c r="AD1731" s="83"/>
      <c r="AE1731" s="83"/>
    </row>
    <row r="1732">
      <c r="A1732" s="233">
        <v>15596.0</v>
      </c>
      <c r="B1732" s="234" t="s">
        <v>8093</v>
      </c>
      <c r="C1732" s="238" t="b">
        <v>0</v>
      </c>
      <c r="D1732" s="235" t="s">
        <v>7552</v>
      </c>
      <c r="E1732" s="236" t="str">
        <f t="shared" si="1"/>
        <v>#VALUE!</v>
      </c>
      <c r="F1732" s="236" t="str">
        <f t="shared" si="2"/>
        <v>#VALUE!</v>
      </c>
      <c r="G1732" s="236" t="str">
        <f t="shared" si="3"/>
        <v>OPI RX</v>
      </c>
      <c r="H1732" s="236" t="str">
        <f t="shared" si="4"/>
        <v>#VALUE!</v>
      </c>
      <c r="I1732" s="236" t="str">
        <f t="shared" si="5"/>
        <v>#VALUE!</v>
      </c>
      <c r="J1732" s="236" t="str">
        <f t="shared" si="6"/>
        <v>#VALUE!</v>
      </c>
      <c r="K1732" s="236" t="str">
        <f t="shared" si="7"/>
        <v>#VALUE!</v>
      </c>
      <c r="L1732" s="236" t="str">
        <f t="shared" si="8"/>
        <v>OPI RX</v>
      </c>
      <c r="M1732" s="236" t="str">
        <f t="shared" si="9"/>
        <v>#VALUE!</v>
      </c>
      <c r="N1732" s="236" t="str">
        <f t="shared" si="10"/>
        <v>#VALUE!</v>
      </c>
      <c r="O1732" s="236" t="str">
        <f t="shared" si="11"/>
        <v>#VALUE!</v>
      </c>
      <c r="P1732" s="237" t="str">
        <f t="shared" si="12"/>
        <v>OPIOIDS</v>
      </c>
      <c r="Q1732" s="237" t="b">
        <v>0</v>
      </c>
      <c r="R1732" s="237" t="str">
        <f t="shared" si="37"/>
        <v>LOW</v>
      </c>
      <c r="S1732" s="238"/>
      <c r="T1732" s="238" t="str">
        <f t="shared" si="46"/>
        <v>  -  </v>
      </c>
      <c r="U1732" s="237" t="str">
        <f t="shared" si="50"/>
        <v>DUE COMM</v>
      </c>
      <c r="V1732" s="237" t="str">
        <f t="shared" si="16"/>
        <v> </v>
      </c>
      <c r="W1732" s="83"/>
      <c r="X1732" s="83"/>
      <c r="Y1732" s="83"/>
      <c r="Z1732" s="83"/>
      <c r="AA1732" s="83"/>
      <c r="AB1732" s="83"/>
      <c r="AC1732" s="83"/>
      <c r="AD1732" s="83"/>
      <c r="AE1732" s="83"/>
    </row>
    <row r="1733">
      <c r="A1733" s="233">
        <v>15598.0</v>
      </c>
      <c r="B1733" s="237" t="s">
        <v>8094</v>
      </c>
      <c r="C1733" s="238" t="b">
        <v>0</v>
      </c>
      <c r="D1733" s="235" t="s">
        <v>7552</v>
      </c>
      <c r="E1733" s="236" t="str">
        <f t="shared" si="1"/>
        <v>#VALUE!</v>
      </c>
      <c r="F1733" s="236" t="str">
        <f t="shared" si="2"/>
        <v>OPI RX</v>
      </c>
      <c r="G1733" s="236" t="str">
        <f t="shared" si="3"/>
        <v>#VALUE!</v>
      </c>
      <c r="H1733" s="236" t="str">
        <f t="shared" si="4"/>
        <v>#VALUE!</v>
      </c>
      <c r="I1733" s="236" t="str">
        <f t="shared" si="5"/>
        <v>#VALUE!</v>
      </c>
      <c r="J1733" s="236" t="str">
        <f t="shared" si="6"/>
        <v>#VALUE!</v>
      </c>
      <c r="K1733" s="236" t="str">
        <f t="shared" si="7"/>
        <v>#VALUE!</v>
      </c>
      <c r="L1733" s="236" t="str">
        <f t="shared" si="8"/>
        <v>OPI RX</v>
      </c>
      <c r="M1733" s="236" t="str">
        <f t="shared" si="9"/>
        <v>#VALUE!</v>
      </c>
      <c r="N1733" s="236" t="str">
        <f t="shared" si="10"/>
        <v>#VALUE!</v>
      </c>
      <c r="O1733" s="236" t="str">
        <f t="shared" si="11"/>
        <v>#VALUE!</v>
      </c>
      <c r="P1733" s="237" t="str">
        <f t="shared" si="12"/>
        <v>OPIOIDS</v>
      </c>
      <c r="Q1733" s="237" t="b">
        <v>0</v>
      </c>
      <c r="R1733" s="237" t="str">
        <f t="shared" si="37"/>
        <v>LOW</v>
      </c>
      <c r="S1733" s="238"/>
      <c r="T1733" s="238" t="str">
        <f t="shared" si="46"/>
        <v>  -  </v>
      </c>
      <c r="U1733" s="237" t="str">
        <f t="shared" si="50"/>
        <v>DUE COMM</v>
      </c>
      <c r="V1733" s="237" t="str">
        <f t="shared" si="16"/>
        <v> </v>
      </c>
      <c r="W1733" s="83"/>
      <c r="X1733" s="83"/>
      <c r="Y1733" s="83"/>
      <c r="Z1733" s="83"/>
      <c r="AA1733" s="83"/>
      <c r="AB1733" s="83"/>
      <c r="AC1733" s="83"/>
      <c r="AD1733" s="83"/>
      <c r="AE1733" s="83"/>
    </row>
    <row r="1734">
      <c r="A1734" s="233">
        <v>15600.0</v>
      </c>
      <c r="B1734" s="234" t="s">
        <v>7582</v>
      </c>
      <c r="C1734" s="238" t="b">
        <v>1</v>
      </c>
      <c r="D1734" s="235">
        <v>44587.0</v>
      </c>
      <c r="E1734" s="236" t="str">
        <f t="shared" si="1"/>
        <v>#VALUE!</v>
      </c>
      <c r="F1734" s="236" t="str">
        <f t="shared" si="2"/>
        <v>OPI RX</v>
      </c>
      <c r="G1734" s="236" t="str">
        <f t="shared" si="3"/>
        <v>#VALUE!</v>
      </c>
      <c r="H1734" s="236" t="str">
        <f t="shared" si="4"/>
        <v>#VALUE!</v>
      </c>
      <c r="I1734" s="236" t="str">
        <f t="shared" si="5"/>
        <v>#VALUE!</v>
      </c>
      <c r="J1734" s="236" t="str">
        <f t="shared" si="6"/>
        <v>#VALUE!</v>
      </c>
      <c r="K1734" s="236" t="str">
        <f t="shared" si="7"/>
        <v>#VALUE!</v>
      </c>
      <c r="L1734" s="236" t="str">
        <f t="shared" si="8"/>
        <v>#VALUE!</v>
      </c>
      <c r="M1734" s="236" t="str">
        <f t="shared" si="9"/>
        <v>#VALUE!</v>
      </c>
      <c r="N1734" s="236" t="str">
        <f t="shared" si="10"/>
        <v>#VALUE!</v>
      </c>
      <c r="O1734" s="236" t="str">
        <f t="shared" si="11"/>
        <v>#VALUE!</v>
      </c>
      <c r="P1734" s="237" t="str">
        <f t="shared" si="12"/>
        <v>OPIOIDS</v>
      </c>
      <c r="Q1734" s="237" t="b">
        <v>0</v>
      </c>
      <c r="R1734" s="237" t="str">
        <f t="shared" si="37"/>
        <v>LOW</v>
      </c>
      <c r="S1734" s="238">
        <v>44352.0</v>
      </c>
      <c r="T1734" s="243">
        <f t="shared" si="46"/>
        <v>44587</v>
      </c>
      <c r="U1734" s="237" t="str">
        <f t="shared" si="50"/>
        <v> </v>
      </c>
      <c r="V1734" s="237" t="str">
        <f t="shared" si="16"/>
        <v> </v>
      </c>
      <c r="W1734" s="83"/>
      <c r="X1734" s="83"/>
      <c r="Y1734" s="83"/>
      <c r="Z1734" s="83"/>
      <c r="AA1734" s="83"/>
      <c r="AB1734" s="83"/>
      <c r="AC1734" s="83"/>
      <c r="AD1734" s="83"/>
      <c r="AE1734" s="83"/>
    </row>
    <row r="1735">
      <c r="A1735" s="233">
        <v>15601.0</v>
      </c>
      <c r="B1735" s="234" t="s">
        <v>7717</v>
      </c>
      <c r="C1735" s="238" t="b">
        <v>1</v>
      </c>
      <c r="D1735" s="243">
        <v>44477.0</v>
      </c>
      <c r="E1735" s="236" t="str">
        <f t="shared" si="1"/>
        <v>#VALUE!</v>
      </c>
      <c r="F1735" s="236" t="str">
        <f t="shared" si="2"/>
        <v>#VALUE!</v>
      </c>
      <c r="G1735" s="236" t="str">
        <f t="shared" si="3"/>
        <v>#VALUE!</v>
      </c>
      <c r="H1735" s="236" t="str">
        <f t="shared" si="4"/>
        <v>#VALUE!</v>
      </c>
      <c r="I1735" s="236" t="str">
        <f t="shared" si="5"/>
        <v>#VALUE!</v>
      </c>
      <c r="J1735" s="236" t="str">
        <f t="shared" si="6"/>
        <v>#VALUE!</v>
      </c>
      <c r="K1735" s="236" t="str">
        <f t="shared" si="7"/>
        <v>#VALUE!</v>
      </c>
      <c r="L1735" s="236" t="str">
        <f t="shared" si="8"/>
        <v>#VALUE!</v>
      </c>
      <c r="M1735" s="236" t="str">
        <f t="shared" si="9"/>
        <v>#VALUE!</v>
      </c>
      <c r="N1735" s="236" t="str">
        <f t="shared" si="10"/>
        <v>#VALUE!</v>
      </c>
      <c r="O1735" s="236" t="str">
        <f t="shared" si="11"/>
        <v>#VALUE!</v>
      </c>
      <c r="P1735" s="237" t="str">
        <f t="shared" si="12"/>
        <v>NO RX</v>
      </c>
      <c r="Q1735" s="234" t="b">
        <v>0</v>
      </c>
      <c r="R1735" s="237" t="str">
        <f t="shared" si="37"/>
        <v>LOW</v>
      </c>
      <c r="S1735" s="238">
        <v>44466.0</v>
      </c>
      <c r="T1735" s="243">
        <f t="shared" si="46"/>
        <v>44477</v>
      </c>
      <c r="U1735" s="237" t="str">
        <f t="shared" si="50"/>
        <v> </v>
      </c>
      <c r="V1735" s="237" t="str">
        <f t="shared" si="16"/>
        <v> </v>
      </c>
      <c r="W1735" s="83"/>
      <c r="X1735" s="83"/>
      <c r="Y1735" s="83"/>
      <c r="Z1735" s="83"/>
      <c r="AA1735" s="83"/>
      <c r="AB1735" s="83"/>
      <c r="AC1735" s="83"/>
      <c r="AD1735" s="83"/>
      <c r="AE1735" s="83"/>
    </row>
    <row r="1736">
      <c r="A1736" s="233">
        <v>15602.0</v>
      </c>
      <c r="B1736" s="234" t="s">
        <v>7710</v>
      </c>
      <c r="C1736" s="238" t="b">
        <v>1</v>
      </c>
      <c r="D1736" s="243">
        <v>44556.0</v>
      </c>
      <c r="E1736" s="236" t="str">
        <f t="shared" si="1"/>
        <v>#VALUE!</v>
      </c>
      <c r="F1736" s="236" t="str">
        <f t="shared" si="2"/>
        <v>#VALUE!</v>
      </c>
      <c r="G1736" s="236" t="str">
        <f t="shared" si="3"/>
        <v>#VALUE!</v>
      </c>
      <c r="H1736" s="236" t="str">
        <f t="shared" si="4"/>
        <v>#VALUE!</v>
      </c>
      <c r="I1736" s="236" t="str">
        <f t="shared" si="5"/>
        <v>#VALUE!</v>
      </c>
      <c r="J1736" s="236" t="str">
        <f t="shared" si="6"/>
        <v>#VALUE!</v>
      </c>
      <c r="K1736" s="236" t="str">
        <f t="shared" si="7"/>
        <v>#VALUE!</v>
      </c>
      <c r="L1736" s="236" t="str">
        <f t="shared" si="8"/>
        <v>#VALUE!</v>
      </c>
      <c r="M1736" s="236" t="str">
        <f t="shared" si="9"/>
        <v>OPI RX</v>
      </c>
      <c r="N1736" s="236" t="str">
        <f t="shared" si="10"/>
        <v>#VALUE!</v>
      </c>
      <c r="O1736" s="236" t="str">
        <f t="shared" si="11"/>
        <v>#VALUE!</v>
      </c>
      <c r="P1736" s="237" t="str">
        <f t="shared" si="12"/>
        <v>OPIOIDS</v>
      </c>
      <c r="Q1736" s="234" t="b">
        <v>0</v>
      </c>
      <c r="R1736" s="237" t="str">
        <f t="shared" si="37"/>
        <v>LOW</v>
      </c>
      <c r="S1736" s="238">
        <v>44389.0</v>
      </c>
      <c r="T1736" s="243">
        <f t="shared" si="46"/>
        <v>44556</v>
      </c>
      <c r="U1736" s="237" t="str">
        <f t="shared" si="50"/>
        <v> </v>
      </c>
      <c r="V1736" s="237" t="str">
        <f t="shared" si="16"/>
        <v> </v>
      </c>
      <c r="W1736" s="83"/>
      <c r="X1736" s="83"/>
      <c r="Y1736" s="83"/>
      <c r="Z1736" s="83"/>
      <c r="AA1736" s="83"/>
      <c r="AB1736" s="83"/>
      <c r="AC1736" s="83"/>
      <c r="AD1736" s="83"/>
      <c r="AE1736" s="83"/>
    </row>
    <row r="1737">
      <c r="A1737" s="233">
        <v>15603.0</v>
      </c>
      <c r="B1737" s="234" t="s">
        <v>7606</v>
      </c>
      <c r="C1737" s="238" t="b">
        <v>1</v>
      </c>
      <c r="D1737" s="235">
        <v>44614.0</v>
      </c>
      <c r="E1737" s="236" t="str">
        <f t="shared" si="1"/>
        <v>#VALUE!</v>
      </c>
      <c r="F1737" s="236" t="str">
        <f t="shared" si="2"/>
        <v>#VALUE!</v>
      </c>
      <c r="G1737" s="236" t="str">
        <f t="shared" si="3"/>
        <v>#VALUE!</v>
      </c>
      <c r="H1737" s="236" t="str">
        <f t="shared" si="4"/>
        <v>#VALUE!</v>
      </c>
      <c r="I1737" s="236" t="str">
        <f t="shared" si="5"/>
        <v>#VALUE!</v>
      </c>
      <c r="J1737" s="236" t="str">
        <f t="shared" si="6"/>
        <v>#VALUE!</v>
      </c>
      <c r="K1737" s="236" t="str">
        <f t="shared" si="7"/>
        <v>#VALUE!</v>
      </c>
      <c r="L1737" s="236" t="str">
        <f t="shared" si="8"/>
        <v>#VALUE!</v>
      </c>
      <c r="M1737" s="236" t="str">
        <f t="shared" si="9"/>
        <v>OPI RX</v>
      </c>
      <c r="N1737" s="236" t="str">
        <f t="shared" si="10"/>
        <v>#VALUE!</v>
      </c>
      <c r="O1737" s="236" t="str">
        <f t="shared" si="11"/>
        <v>#VALUE!</v>
      </c>
      <c r="P1737" s="237" t="str">
        <f t="shared" si="12"/>
        <v>OPIOIDS</v>
      </c>
      <c r="Q1737" s="237" t="b">
        <v>0</v>
      </c>
      <c r="R1737" s="237" t="str">
        <f t="shared" si="37"/>
        <v>LOW</v>
      </c>
      <c r="S1737" s="238"/>
      <c r="T1737" s="243">
        <f t="shared" si="46"/>
        <v>44614</v>
      </c>
      <c r="U1737" s="237" t="str">
        <f t="shared" si="50"/>
        <v>DUE COMM</v>
      </c>
      <c r="V1737" s="237" t="str">
        <f t="shared" si="16"/>
        <v> </v>
      </c>
      <c r="W1737" s="83"/>
      <c r="X1737" s="83"/>
      <c r="Y1737" s="83"/>
      <c r="Z1737" s="83"/>
      <c r="AA1737" s="83"/>
      <c r="AB1737" s="83"/>
      <c r="AC1737" s="83"/>
      <c r="AD1737" s="83"/>
      <c r="AE1737" s="83"/>
    </row>
    <row r="1738">
      <c r="A1738" s="233">
        <v>15604.0</v>
      </c>
      <c r="B1738" s="234" t="s">
        <v>7585</v>
      </c>
      <c r="C1738" s="238" t="b">
        <v>1</v>
      </c>
      <c r="D1738" s="235">
        <v>44601.0</v>
      </c>
      <c r="E1738" s="236" t="str">
        <f t="shared" si="1"/>
        <v>#VALUE!</v>
      </c>
      <c r="F1738" s="236" t="str">
        <f t="shared" si="2"/>
        <v>OPI RX</v>
      </c>
      <c r="G1738" s="236" t="str">
        <f t="shared" si="3"/>
        <v>#VALUE!</v>
      </c>
      <c r="H1738" s="236" t="str">
        <f t="shared" si="4"/>
        <v>#VALUE!</v>
      </c>
      <c r="I1738" s="236" t="str">
        <f t="shared" si="5"/>
        <v>#VALUE!</v>
      </c>
      <c r="J1738" s="236" t="str">
        <f t="shared" si="6"/>
        <v>#VALUE!</v>
      </c>
      <c r="K1738" s="236" t="str">
        <f t="shared" si="7"/>
        <v>#VALUE!</v>
      </c>
      <c r="L1738" s="236" t="str">
        <f t="shared" si="8"/>
        <v>#VALUE!</v>
      </c>
      <c r="M1738" s="236" t="str">
        <f t="shared" si="9"/>
        <v>#VALUE!</v>
      </c>
      <c r="N1738" s="236" t="str">
        <f t="shared" si="10"/>
        <v>#VALUE!</v>
      </c>
      <c r="O1738" s="236" t="str">
        <f t="shared" si="11"/>
        <v>#VALUE!</v>
      </c>
      <c r="P1738" s="237" t="str">
        <f t="shared" si="12"/>
        <v>OPIOIDS</v>
      </c>
      <c r="Q1738" s="237" t="b">
        <v>1</v>
      </c>
      <c r="R1738" s="237" t="str">
        <f t="shared" si="37"/>
        <v>HIGH</v>
      </c>
      <c r="S1738" s="249">
        <v>44352.0</v>
      </c>
      <c r="T1738" s="243">
        <f t="shared" si="46"/>
        <v>44601</v>
      </c>
      <c r="U1738" s="237" t="str">
        <f t="shared" si="50"/>
        <v> </v>
      </c>
      <c r="V1738" s="237" t="str">
        <f t="shared" si="16"/>
        <v> </v>
      </c>
      <c r="W1738" s="83"/>
      <c r="X1738" s="83"/>
      <c r="Y1738" s="83"/>
      <c r="Z1738" s="83"/>
      <c r="AA1738" s="83"/>
      <c r="AB1738" s="83"/>
      <c r="AC1738" s="83"/>
      <c r="AD1738" s="83"/>
      <c r="AE1738" s="83"/>
    </row>
    <row r="1739">
      <c r="A1739" s="253">
        <v>15605.0</v>
      </c>
      <c r="B1739" s="234" t="s">
        <v>7566</v>
      </c>
      <c r="C1739" s="238" t="b">
        <v>1</v>
      </c>
      <c r="D1739" s="243">
        <v>44384.0</v>
      </c>
      <c r="E1739" s="236" t="str">
        <f t="shared" si="1"/>
        <v>#VALUE!</v>
      </c>
      <c r="F1739" s="236" t="str">
        <f t="shared" si="2"/>
        <v>OPI RX</v>
      </c>
      <c r="G1739" s="236" t="str">
        <f t="shared" si="3"/>
        <v>#VALUE!</v>
      </c>
      <c r="H1739" s="236" t="str">
        <f t="shared" si="4"/>
        <v>#VALUE!</v>
      </c>
      <c r="I1739" s="236" t="str">
        <f t="shared" si="5"/>
        <v>#VALUE!</v>
      </c>
      <c r="J1739" s="236" t="str">
        <f t="shared" si="6"/>
        <v>#VALUE!</v>
      </c>
      <c r="K1739" s="236" t="str">
        <f t="shared" si="7"/>
        <v>#VALUE!</v>
      </c>
      <c r="L1739" s="236" t="str">
        <f t="shared" si="8"/>
        <v>#VALUE!</v>
      </c>
      <c r="M1739" s="236" t="str">
        <f t="shared" si="9"/>
        <v>#VALUE!</v>
      </c>
      <c r="N1739" s="236" t="str">
        <f t="shared" si="10"/>
        <v>#VALUE!</v>
      </c>
      <c r="O1739" s="236" t="str">
        <f t="shared" si="11"/>
        <v>#VALUE!</v>
      </c>
      <c r="P1739" s="237" t="str">
        <f t="shared" si="12"/>
        <v>OPIOIDS</v>
      </c>
      <c r="Q1739" s="237" t="b">
        <v>0</v>
      </c>
      <c r="R1739" s="237" t="str">
        <f t="shared" si="37"/>
        <v>LOW</v>
      </c>
      <c r="S1739" s="238"/>
      <c r="T1739" s="243">
        <f t="shared" si="46"/>
        <v>44384</v>
      </c>
      <c r="U1739" s="237" t="str">
        <f t="shared" si="50"/>
        <v>DUE COMM</v>
      </c>
      <c r="V1739" s="237" t="str">
        <f t="shared" si="16"/>
        <v> </v>
      </c>
      <c r="W1739" s="83"/>
      <c r="X1739" s="83"/>
      <c r="Y1739" s="83"/>
      <c r="Z1739" s="83"/>
      <c r="AA1739" s="83"/>
      <c r="AB1739" s="83"/>
      <c r="AC1739" s="83"/>
      <c r="AD1739" s="83"/>
      <c r="AE1739" s="83"/>
    </row>
    <row r="1740">
      <c r="A1740" s="253">
        <v>15606.0</v>
      </c>
      <c r="B1740" s="237" t="s">
        <v>7685</v>
      </c>
      <c r="C1740" s="238" t="b">
        <v>1</v>
      </c>
      <c r="D1740" s="243">
        <v>44565.0</v>
      </c>
      <c r="E1740" s="236" t="str">
        <f t="shared" si="1"/>
        <v>#VALUE!</v>
      </c>
      <c r="F1740" s="236" t="str">
        <f t="shared" si="2"/>
        <v>OPI RX</v>
      </c>
      <c r="G1740" s="236" t="str">
        <f t="shared" si="3"/>
        <v>#VALUE!</v>
      </c>
      <c r="H1740" s="236" t="str">
        <f t="shared" si="4"/>
        <v>#VALUE!</v>
      </c>
      <c r="I1740" s="236" t="str">
        <f t="shared" si="5"/>
        <v>#VALUE!</v>
      </c>
      <c r="J1740" s="236" t="str">
        <f t="shared" si="6"/>
        <v>#VALUE!</v>
      </c>
      <c r="K1740" s="236" t="str">
        <f t="shared" si="7"/>
        <v>#VALUE!</v>
      </c>
      <c r="L1740" s="236" t="str">
        <f t="shared" si="8"/>
        <v>#VALUE!</v>
      </c>
      <c r="M1740" s="236" t="str">
        <f t="shared" si="9"/>
        <v>#VALUE!</v>
      </c>
      <c r="N1740" s="236" t="str">
        <f t="shared" si="10"/>
        <v>#VALUE!</v>
      </c>
      <c r="O1740" s="236" t="str">
        <f t="shared" si="11"/>
        <v>#VALUE!</v>
      </c>
      <c r="P1740" s="237" t="str">
        <f t="shared" si="12"/>
        <v>OPIOIDS</v>
      </c>
      <c r="Q1740" s="234" t="b">
        <v>1</v>
      </c>
      <c r="R1740" s="237" t="str">
        <f t="shared" si="37"/>
        <v>HIGH</v>
      </c>
      <c r="S1740" s="249">
        <v>44352.0</v>
      </c>
      <c r="T1740" s="243">
        <f t="shared" si="46"/>
        <v>44565</v>
      </c>
      <c r="U1740" s="237" t="str">
        <f t="shared" si="50"/>
        <v> </v>
      </c>
      <c r="V1740" s="237" t="str">
        <f t="shared" si="16"/>
        <v> </v>
      </c>
      <c r="W1740" s="83"/>
      <c r="X1740" s="83"/>
      <c r="Y1740" s="83"/>
      <c r="Z1740" s="83"/>
      <c r="AA1740" s="83"/>
      <c r="AB1740" s="83"/>
      <c r="AC1740" s="83"/>
      <c r="AD1740" s="83"/>
      <c r="AE1740" s="83"/>
    </row>
    <row r="1741">
      <c r="A1741" s="233">
        <v>15609.0</v>
      </c>
      <c r="B1741" s="234" t="s">
        <v>7578</v>
      </c>
      <c r="C1741" s="238" t="b">
        <v>1</v>
      </c>
      <c r="D1741" s="235">
        <v>44578.0</v>
      </c>
      <c r="E1741" s="236" t="str">
        <f t="shared" si="1"/>
        <v>#VALUE!</v>
      </c>
      <c r="F1741" s="236" t="str">
        <f t="shared" si="2"/>
        <v>#VALUE!</v>
      </c>
      <c r="G1741" s="236" t="str">
        <f t="shared" si="3"/>
        <v>OPI RX</v>
      </c>
      <c r="H1741" s="236" t="str">
        <f t="shared" si="4"/>
        <v>#VALUE!</v>
      </c>
      <c r="I1741" s="236" t="str">
        <f t="shared" si="5"/>
        <v>#VALUE!</v>
      </c>
      <c r="J1741" s="236" t="str">
        <f t="shared" si="6"/>
        <v>#VALUE!</v>
      </c>
      <c r="K1741" s="236" t="str">
        <f t="shared" si="7"/>
        <v>#VALUE!</v>
      </c>
      <c r="L1741" s="236" t="str">
        <f t="shared" si="8"/>
        <v>#VALUE!</v>
      </c>
      <c r="M1741" s="236" t="str">
        <f t="shared" si="9"/>
        <v>#VALUE!</v>
      </c>
      <c r="N1741" s="236" t="str">
        <f t="shared" si="10"/>
        <v>#VALUE!</v>
      </c>
      <c r="O1741" s="236" t="str">
        <f t="shared" si="11"/>
        <v>#VALUE!</v>
      </c>
      <c r="P1741" s="237" t="str">
        <f t="shared" si="12"/>
        <v>OPIOIDS</v>
      </c>
      <c r="Q1741" s="237" t="b">
        <v>0</v>
      </c>
      <c r="R1741" s="237" t="str">
        <f t="shared" si="37"/>
        <v>LOW</v>
      </c>
      <c r="S1741" s="238"/>
      <c r="T1741" s="243">
        <f t="shared" si="46"/>
        <v>44578</v>
      </c>
      <c r="U1741" s="237" t="str">
        <f t="shared" si="50"/>
        <v>DUE COMM</v>
      </c>
      <c r="V1741" s="237" t="str">
        <f t="shared" si="16"/>
        <v> </v>
      </c>
      <c r="W1741" s="83"/>
      <c r="X1741" s="83"/>
      <c r="Y1741" s="83"/>
      <c r="Z1741" s="83"/>
      <c r="AA1741" s="83"/>
      <c r="AB1741" s="83"/>
      <c r="AC1741" s="83"/>
      <c r="AD1741" s="83"/>
      <c r="AE1741" s="83"/>
    </row>
    <row r="1742">
      <c r="A1742" s="233">
        <v>15611.0</v>
      </c>
      <c r="B1742" s="239" t="s">
        <v>8095</v>
      </c>
      <c r="C1742" s="238" t="b">
        <v>1</v>
      </c>
      <c r="D1742" s="235">
        <v>44627.0</v>
      </c>
      <c r="E1742" s="236" t="str">
        <f t="shared" si="1"/>
        <v>#VALUE!</v>
      </c>
      <c r="F1742" s="236" t="str">
        <f t="shared" si="2"/>
        <v>#VALUE!</v>
      </c>
      <c r="G1742" s="236" t="str">
        <f t="shared" si="3"/>
        <v>#VALUE!</v>
      </c>
      <c r="H1742" s="236" t="str">
        <f t="shared" si="4"/>
        <v>#VALUE!</v>
      </c>
      <c r="I1742" s="236" t="str">
        <f t="shared" si="5"/>
        <v>#VALUE!</v>
      </c>
      <c r="J1742" s="236" t="str">
        <f t="shared" si="6"/>
        <v>#VALUE!</v>
      </c>
      <c r="K1742" s="236" t="str">
        <f t="shared" si="7"/>
        <v>#VALUE!</v>
      </c>
      <c r="L1742" s="236" t="str">
        <f t="shared" si="8"/>
        <v>#VALUE!</v>
      </c>
      <c r="M1742" s="236" t="str">
        <f t="shared" si="9"/>
        <v>#VALUE!</v>
      </c>
      <c r="N1742" s="236" t="str">
        <f t="shared" si="10"/>
        <v>#VALUE!</v>
      </c>
      <c r="O1742" s="236" t="str">
        <f t="shared" si="11"/>
        <v>#VALUE!</v>
      </c>
      <c r="P1742" s="237" t="str">
        <f t="shared" si="12"/>
        <v>NO RX</v>
      </c>
      <c r="Q1742" s="237" t="b">
        <v>0</v>
      </c>
      <c r="R1742" s="237" t="str">
        <f t="shared" si="37"/>
        <v>LOW</v>
      </c>
      <c r="S1742" s="238"/>
      <c r="T1742" s="243">
        <f t="shared" si="46"/>
        <v>44627</v>
      </c>
      <c r="U1742" s="237" t="str">
        <f t="shared" si="50"/>
        <v>DUE COMM</v>
      </c>
      <c r="V1742" s="237" t="str">
        <f t="shared" si="16"/>
        <v> </v>
      </c>
      <c r="W1742" s="83"/>
      <c r="X1742" s="83"/>
      <c r="Y1742" s="83"/>
      <c r="Z1742" s="83"/>
      <c r="AA1742" s="83"/>
      <c r="AB1742" s="83"/>
      <c r="AC1742" s="83"/>
      <c r="AD1742" s="83"/>
      <c r="AE1742" s="83"/>
    </row>
    <row r="1743">
      <c r="A1743" s="233">
        <v>15613.0</v>
      </c>
      <c r="B1743" s="234" t="s">
        <v>8064</v>
      </c>
      <c r="C1743" s="238" t="b">
        <v>1</v>
      </c>
      <c r="D1743" s="235">
        <v>44577.0</v>
      </c>
      <c r="E1743" s="236" t="str">
        <f t="shared" si="1"/>
        <v>#VALUE!</v>
      </c>
      <c r="F1743" s="236" t="str">
        <f t="shared" si="2"/>
        <v>OPI RX</v>
      </c>
      <c r="G1743" s="236" t="str">
        <f t="shared" si="3"/>
        <v>#VALUE!</v>
      </c>
      <c r="H1743" s="236" t="str">
        <f t="shared" si="4"/>
        <v>#VALUE!</v>
      </c>
      <c r="I1743" s="236" t="str">
        <f t="shared" si="5"/>
        <v>#VALUE!</v>
      </c>
      <c r="J1743" s="236" t="str">
        <f t="shared" si="6"/>
        <v>#VALUE!</v>
      </c>
      <c r="K1743" s="236" t="str">
        <f t="shared" si="7"/>
        <v>#VALUE!</v>
      </c>
      <c r="L1743" s="236" t="str">
        <f t="shared" si="8"/>
        <v>#VALUE!</v>
      </c>
      <c r="M1743" s="236" t="str">
        <f t="shared" si="9"/>
        <v>#VALUE!</v>
      </c>
      <c r="N1743" s="236" t="str">
        <f t="shared" si="10"/>
        <v>#VALUE!</v>
      </c>
      <c r="O1743" s="236" t="str">
        <f t="shared" si="11"/>
        <v>#VALUE!</v>
      </c>
      <c r="P1743" s="237" t="str">
        <f t="shared" si="12"/>
        <v>OPIOIDS</v>
      </c>
      <c r="Q1743" s="237" t="b">
        <v>0</v>
      </c>
      <c r="R1743" s="237" t="str">
        <f t="shared" si="37"/>
        <v>LOW</v>
      </c>
      <c r="S1743" s="238"/>
      <c r="T1743" s="243">
        <f t="shared" si="46"/>
        <v>44577</v>
      </c>
      <c r="U1743" s="237" t="str">
        <f t="shared" si="50"/>
        <v>DUE COMM</v>
      </c>
      <c r="V1743" s="237" t="str">
        <f t="shared" si="16"/>
        <v> </v>
      </c>
      <c r="W1743" s="83"/>
      <c r="X1743" s="83"/>
      <c r="Y1743" s="83"/>
      <c r="Z1743" s="83"/>
      <c r="AA1743" s="83"/>
      <c r="AB1743" s="83"/>
      <c r="AC1743" s="83"/>
      <c r="AD1743" s="83"/>
      <c r="AE1743" s="83"/>
    </row>
    <row r="1744">
      <c r="A1744" s="233">
        <v>15614.0</v>
      </c>
      <c r="B1744" s="234" t="s">
        <v>8096</v>
      </c>
      <c r="C1744" s="238" t="b">
        <v>1</v>
      </c>
      <c r="D1744" s="235">
        <v>44616.0</v>
      </c>
      <c r="E1744" s="236" t="str">
        <f t="shared" si="1"/>
        <v>#VALUE!</v>
      </c>
      <c r="F1744" s="236" t="str">
        <f t="shared" si="2"/>
        <v>OPI RX</v>
      </c>
      <c r="G1744" s="236" t="str">
        <f t="shared" si="3"/>
        <v>#VALUE!</v>
      </c>
      <c r="H1744" s="236" t="str">
        <f t="shared" si="4"/>
        <v>#VALUE!</v>
      </c>
      <c r="I1744" s="236" t="str">
        <f t="shared" si="5"/>
        <v>#VALUE!</v>
      </c>
      <c r="J1744" s="236" t="str">
        <f t="shared" si="6"/>
        <v>#VALUE!</v>
      </c>
      <c r="K1744" s="236" t="str">
        <f t="shared" si="7"/>
        <v>#VALUE!</v>
      </c>
      <c r="L1744" s="236" t="str">
        <f t="shared" si="8"/>
        <v>#VALUE!</v>
      </c>
      <c r="M1744" s="236" t="str">
        <f t="shared" si="9"/>
        <v>#VALUE!</v>
      </c>
      <c r="N1744" s="236" t="str">
        <f t="shared" si="10"/>
        <v>#VALUE!</v>
      </c>
      <c r="O1744" s="236" t="str">
        <f t="shared" si="11"/>
        <v>#VALUE!</v>
      </c>
      <c r="P1744" s="237" t="str">
        <f t="shared" si="12"/>
        <v>OPIOIDS</v>
      </c>
      <c r="Q1744" s="237" t="b">
        <v>0</v>
      </c>
      <c r="R1744" s="237" t="str">
        <f t="shared" si="37"/>
        <v>LOW</v>
      </c>
      <c r="S1744" s="238">
        <v>44389.0</v>
      </c>
      <c r="T1744" s="243">
        <f t="shared" si="46"/>
        <v>44616</v>
      </c>
      <c r="U1744" s="237" t="str">
        <f t="shared" si="50"/>
        <v> </v>
      </c>
      <c r="V1744" s="237" t="str">
        <f t="shared" si="16"/>
        <v> </v>
      </c>
      <c r="W1744" s="83"/>
      <c r="X1744" s="83"/>
      <c r="Y1744" s="83"/>
      <c r="Z1744" s="83"/>
      <c r="AA1744" s="83"/>
      <c r="AB1744" s="83"/>
      <c r="AC1744" s="83"/>
      <c r="AD1744" s="83"/>
      <c r="AE1744" s="83"/>
    </row>
    <row r="1745">
      <c r="A1745" s="233">
        <v>15616.0</v>
      </c>
      <c r="B1745" s="239" t="s">
        <v>7552</v>
      </c>
      <c r="C1745" s="238" t="b">
        <v>1</v>
      </c>
      <c r="D1745" s="243">
        <v>44393.0</v>
      </c>
      <c r="E1745" s="236" t="str">
        <f t="shared" si="1"/>
        <v>#VALUE!</v>
      </c>
      <c r="F1745" s="236" t="str">
        <f t="shared" si="2"/>
        <v>#VALUE!</v>
      </c>
      <c r="G1745" s="236" t="str">
        <f t="shared" si="3"/>
        <v>#VALUE!</v>
      </c>
      <c r="H1745" s="236" t="str">
        <f t="shared" si="4"/>
        <v>#VALUE!</v>
      </c>
      <c r="I1745" s="236" t="str">
        <f t="shared" si="5"/>
        <v>#VALUE!</v>
      </c>
      <c r="J1745" s="236" t="str">
        <f t="shared" si="6"/>
        <v>#VALUE!</v>
      </c>
      <c r="K1745" s="236" t="str">
        <f t="shared" si="7"/>
        <v>#VALUE!</v>
      </c>
      <c r="L1745" s="236" t="str">
        <f t="shared" si="8"/>
        <v>#VALUE!</v>
      </c>
      <c r="M1745" s="236" t="str">
        <f t="shared" si="9"/>
        <v>#VALUE!</v>
      </c>
      <c r="N1745" s="236" t="str">
        <f t="shared" si="10"/>
        <v>#VALUE!</v>
      </c>
      <c r="O1745" s="236" t="str">
        <f t="shared" si="11"/>
        <v>#VALUE!</v>
      </c>
      <c r="P1745" s="237" t="str">
        <f t="shared" si="12"/>
        <v>NO RX</v>
      </c>
      <c r="Q1745" s="237" t="b">
        <v>0</v>
      </c>
      <c r="R1745" s="237" t="str">
        <f t="shared" si="37"/>
        <v>LOW</v>
      </c>
      <c r="S1745" s="238"/>
      <c r="T1745" s="243">
        <f t="shared" si="46"/>
        <v>44393</v>
      </c>
      <c r="U1745" s="237" t="str">
        <f t="shared" si="50"/>
        <v>DUE COMM</v>
      </c>
      <c r="V1745" s="237" t="str">
        <f t="shared" si="16"/>
        <v> </v>
      </c>
      <c r="W1745" s="83"/>
      <c r="X1745" s="83"/>
      <c r="Y1745" s="83"/>
      <c r="Z1745" s="83"/>
      <c r="AA1745" s="83"/>
      <c r="AB1745" s="83"/>
      <c r="AC1745" s="83"/>
      <c r="AD1745" s="83"/>
      <c r="AE1745" s="83"/>
    </row>
    <row r="1746">
      <c r="A1746" s="233">
        <v>15617.0</v>
      </c>
      <c r="B1746" s="234" t="s">
        <v>7570</v>
      </c>
      <c r="C1746" s="238" t="b">
        <v>1</v>
      </c>
      <c r="D1746" s="243">
        <v>44405.0</v>
      </c>
      <c r="E1746" s="236" t="str">
        <f t="shared" si="1"/>
        <v>#VALUE!</v>
      </c>
      <c r="F1746" s="236" t="str">
        <f t="shared" si="2"/>
        <v>#VALUE!</v>
      </c>
      <c r="G1746" s="236" t="str">
        <f t="shared" si="3"/>
        <v>#VALUE!</v>
      </c>
      <c r="H1746" s="236" t="str">
        <f t="shared" si="4"/>
        <v>#VALUE!</v>
      </c>
      <c r="I1746" s="236" t="str">
        <f t="shared" si="5"/>
        <v>#VALUE!</v>
      </c>
      <c r="J1746" s="236" t="str">
        <f t="shared" si="6"/>
        <v>#VALUE!</v>
      </c>
      <c r="K1746" s="236" t="str">
        <f t="shared" si="7"/>
        <v>#VALUE!</v>
      </c>
      <c r="L1746" s="236" t="str">
        <f t="shared" si="8"/>
        <v>#VALUE!</v>
      </c>
      <c r="M1746" s="236" t="str">
        <f t="shared" si="9"/>
        <v>#VALUE!</v>
      </c>
      <c r="N1746" s="236" t="str">
        <f t="shared" si="10"/>
        <v>#VALUE!</v>
      </c>
      <c r="O1746" s="236" t="str">
        <f t="shared" si="11"/>
        <v>#VALUE!</v>
      </c>
      <c r="P1746" s="237" t="str">
        <f t="shared" si="12"/>
        <v>NO RX</v>
      </c>
      <c r="Q1746" s="237" t="b">
        <v>0</v>
      </c>
      <c r="R1746" s="237" t="str">
        <f t="shared" si="37"/>
        <v>LOW</v>
      </c>
      <c r="S1746" s="238"/>
      <c r="T1746" s="243">
        <f t="shared" si="46"/>
        <v>44405</v>
      </c>
      <c r="U1746" s="237" t="str">
        <f t="shared" si="50"/>
        <v>DUE COMM</v>
      </c>
      <c r="V1746" s="237" t="str">
        <f t="shared" si="16"/>
        <v> </v>
      </c>
      <c r="W1746" s="83"/>
      <c r="X1746" s="83"/>
      <c r="Y1746" s="83"/>
      <c r="Z1746" s="83"/>
      <c r="AA1746" s="83"/>
      <c r="AB1746" s="83"/>
      <c r="AC1746" s="83"/>
      <c r="AD1746" s="83"/>
      <c r="AE1746" s="83"/>
    </row>
    <row r="1747">
      <c r="A1747" s="253">
        <v>15619.0</v>
      </c>
      <c r="B1747" s="237" t="s">
        <v>8097</v>
      </c>
      <c r="C1747" s="238" t="b">
        <v>1</v>
      </c>
      <c r="D1747" s="235">
        <v>44627.0</v>
      </c>
      <c r="E1747" s="236" t="str">
        <f t="shared" si="1"/>
        <v>#VALUE!</v>
      </c>
      <c r="F1747" s="236" t="str">
        <f t="shared" si="2"/>
        <v>OPI RX</v>
      </c>
      <c r="G1747" s="236" t="str">
        <f t="shared" si="3"/>
        <v>#VALUE!</v>
      </c>
      <c r="H1747" s="236" t="str">
        <f t="shared" si="4"/>
        <v>#VALUE!</v>
      </c>
      <c r="I1747" s="236" t="str">
        <f t="shared" si="5"/>
        <v>#VALUE!</v>
      </c>
      <c r="J1747" s="236" t="str">
        <f t="shared" si="6"/>
        <v>#VALUE!</v>
      </c>
      <c r="K1747" s="236" t="str">
        <f t="shared" si="7"/>
        <v>#VALUE!</v>
      </c>
      <c r="L1747" s="236" t="str">
        <f t="shared" si="8"/>
        <v>#VALUE!</v>
      </c>
      <c r="M1747" s="236" t="str">
        <f t="shared" si="9"/>
        <v>#VALUE!</v>
      </c>
      <c r="N1747" s="236" t="str">
        <f t="shared" si="10"/>
        <v>#VALUE!</v>
      </c>
      <c r="O1747" s="236" t="str">
        <f t="shared" si="11"/>
        <v>#VALUE!</v>
      </c>
      <c r="P1747" s="237" t="str">
        <f t="shared" si="12"/>
        <v>OPIOIDS</v>
      </c>
      <c r="Q1747" s="237" t="b">
        <v>1</v>
      </c>
      <c r="R1747" s="237" t="str">
        <f t="shared" si="37"/>
        <v>HIGH</v>
      </c>
      <c r="S1747" s="238">
        <v>44383.0</v>
      </c>
      <c r="T1747" s="243">
        <f t="shared" si="46"/>
        <v>44627</v>
      </c>
      <c r="U1747" s="237" t="str">
        <f t="shared" si="50"/>
        <v> </v>
      </c>
      <c r="V1747" s="237" t="str">
        <f t="shared" si="16"/>
        <v> </v>
      </c>
      <c r="W1747" s="83"/>
      <c r="X1747" s="83"/>
      <c r="Y1747" s="83"/>
      <c r="Z1747" s="83"/>
      <c r="AA1747" s="83"/>
      <c r="AB1747" s="83"/>
      <c r="AC1747" s="83"/>
      <c r="AD1747" s="83"/>
      <c r="AE1747" s="83"/>
    </row>
    <row r="1748">
      <c r="A1748" s="253">
        <v>15620.0</v>
      </c>
      <c r="B1748" s="237" t="s">
        <v>7568</v>
      </c>
      <c r="C1748" s="238" t="b">
        <v>1</v>
      </c>
      <c r="D1748" s="235">
        <v>44591.0</v>
      </c>
      <c r="E1748" s="236" t="str">
        <f t="shared" si="1"/>
        <v>#VALUE!</v>
      </c>
      <c r="F1748" s="236" t="str">
        <f t="shared" si="2"/>
        <v>OPI RX</v>
      </c>
      <c r="G1748" s="236" t="str">
        <f t="shared" si="3"/>
        <v>#VALUE!</v>
      </c>
      <c r="H1748" s="236" t="str">
        <f t="shared" si="4"/>
        <v>#VALUE!</v>
      </c>
      <c r="I1748" s="236" t="str">
        <f t="shared" si="5"/>
        <v>#VALUE!</v>
      </c>
      <c r="J1748" s="236" t="str">
        <f t="shared" si="6"/>
        <v>#VALUE!</v>
      </c>
      <c r="K1748" s="236" t="str">
        <f t="shared" si="7"/>
        <v>#VALUE!</v>
      </c>
      <c r="L1748" s="236" t="str">
        <f t="shared" si="8"/>
        <v>#VALUE!</v>
      </c>
      <c r="M1748" s="236" t="str">
        <f t="shared" si="9"/>
        <v>#VALUE!</v>
      </c>
      <c r="N1748" s="236" t="str">
        <f t="shared" si="10"/>
        <v>#VALUE!</v>
      </c>
      <c r="O1748" s="236" t="str">
        <f t="shared" si="11"/>
        <v>#VALUE!</v>
      </c>
      <c r="P1748" s="237" t="str">
        <f t="shared" si="12"/>
        <v>OPIOIDS</v>
      </c>
      <c r="Q1748" s="237" t="b">
        <v>1</v>
      </c>
      <c r="R1748" s="237" t="str">
        <f t="shared" si="37"/>
        <v>HIGH</v>
      </c>
      <c r="S1748" s="238"/>
      <c r="T1748" s="243">
        <f t="shared" si="46"/>
        <v>44591</v>
      </c>
      <c r="U1748" s="237" t="str">
        <f t="shared" si="50"/>
        <v>DUE COMM</v>
      </c>
      <c r="V1748" s="237" t="str">
        <f t="shared" si="16"/>
        <v> </v>
      </c>
      <c r="W1748" s="83"/>
      <c r="X1748" s="83"/>
      <c r="Y1748" s="83"/>
      <c r="Z1748" s="83"/>
      <c r="AA1748" s="83"/>
      <c r="AB1748" s="83"/>
      <c r="AC1748" s="83"/>
      <c r="AD1748" s="83"/>
      <c r="AE1748" s="83"/>
    </row>
    <row r="1749">
      <c r="A1749" s="233">
        <v>15621.0</v>
      </c>
      <c r="B1749" s="237" t="s">
        <v>7709</v>
      </c>
      <c r="C1749" s="238" t="b">
        <v>1</v>
      </c>
      <c r="D1749" s="243">
        <v>44510.0</v>
      </c>
      <c r="E1749" s="236" t="str">
        <f t="shared" si="1"/>
        <v>#VALUE!</v>
      </c>
      <c r="F1749" s="236" t="str">
        <f t="shared" si="2"/>
        <v>OPI RX</v>
      </c>
      <c r="G1749" s="236" t="str">
        <f t="shared" si="3"/>
        <v>#VALUE!</v>
      </c>
      <c r="H1749" s="236" t="str">
        <f t="shared" si="4"/>
        <v>OPI RX</v>
      </c>
      <c r="I1749" s="236" t="str">
        <f t="shared" si="5"/>
        <v>#VALUE!</v>
      </c>
      <c r="J1749" s="236" t="str">
        <f t="shared" si="6"/>
        <v>#VALUE!</v>
      </c>
      <c r="K1749" s="236" t="str">
        <f t="shared" si="7"/>
        <v>#VALUE!</v>
      </c>
      <c r="L1749" s="236" t="str">
        <f t="shared" si="8"/>
        <v>#VALUE!</v>
      </c>
      <c r="M1749" s="236" t="str">
        <f t="shared" si="9"/>
        <v>#VALUE!</v>
      </c>
      <c r="N1749" s="236" t="str">
        <f t="shared" si="10"/>
        <v>#VALUE!</v>
      </c>
      <c r="O1749" s="236" t="str">
        <f t="shared" si="11"/>
        <v>#VALUE!</v>
      </c>
      <c r="P1749" s="237" t="str">
        <f t="shared" si="12"/>
        <v>OPIOIDS</v>
      </c>
      <c r="Q1749" s="237" t="b">
        <v>0</v>
      </c>
      <c r="R1749" s="237" t="str">
        <f t="shared" si="37"/>
        <v>LOW</v>
      </c>
      <c r="S1749" s="238">
        <v>44389.0</v>
      </c>
      <c r="T1749" s="243">
        <f t="shared" si="46"/>
        <v>44510</v>
      </c>
      <c r="U1749" s="237" t="str">
        <f t="shared" si="50"/>
        <v> </v>
      </c>
      <c r="V1749" s="237" t="str">
        <f t="shared" si="16"/>
        <v> </v>
      </c>
      <c r="W1749" s="83"/>
      <c r="X1749" s="83"/>
      <c r="Y1749" s="83"/>
      <c r="Z1749" s="83"/>
      <c r="AA1749" s="83"/>
      <c r="AB1749" s="83"/>
      <c r="AC1749" s="83"/>
      <c r="AD1749" s="83"/>
      <c r="AE1749" s="83"/>
    </row>
    <row r="1750">
      <c r="A1750" s="253">
        <v>15629.0</v>
      </c>
      <c r="B1750" s="237" t="s">
        <v>7585</v>
      </c>
      <c r="C1750" s="238" t="b">
        <v>1</v>
      </c>
      <c r="D1750" s="243">
        <v>44510.0</v>
      </c>
      <c r="E1750" s="236" t="str">
        <f t="shared" si="1"/>
        <v>#VALUE!</v>
      </c>
      <c r="F1750" s="236" t="str">
        <f t="shared" si="2"/>
        <v>OPI RX</v>
      </c>
      <c r="G1750" s="236" t="str">
        <f t="shared" si="3"/>
        <v>#VALUE!</v>
      </c>
      <c r="H1750" s="236" t="str">
        <f t="shared" si="4"/>
        <v>#VALUE!</v>
      </c>
      <c r="I1750" s="236" t="str">
        <f t="shared" si="5"/>
        <v>#VALUE!</v>
      </c>
      <c r="J1750" s="236" t="str">
        <f t="shared" si="6"/>
        <v>#VALUE!</v>
      </c>
      <c r="K1750" s="236" t="str">
        <f t="shared" si="7"/>
        <v>#VALUE!</v>
      </c>
      <c r="L1750" s="236" t="str">
        <f t="shared" si="8"/>
        <v>#VALUE!</v>
      </c>
      <c r="M1750" s="236" t="str">
        <f t="shared" si="9"/>
        <v>#VALUE!</v>
      </c>
      <c r="N1750" s="236" t="str">
        <f t="shared" si="10"/>
        <v>#VALUE!</v>
      </c>
      <c r="O1750" s="236" t="str">
        <f t="shared" si="11"/>
        <v>#VALUE!</v>
      </c>
      <c r="P1750" s="237" t="str">
        <f t="shared" si="12"/>
        <v>OPIOIDS</v>
      </c>
      <c r="Q1750" s="237" t="b">
        <v>0</v>
      </c>
      <c r="R1750" s="237" t="str">
        <f t="shared" si="37"/>
        <v>LOW</v>
      </c>
      <c r="S1750" s="238"/>
      <c r="T1750" s="243">
        <f t="shared" si="46"/>
        <v>44510</v>
      </c>
      <c r="U1750" s="237" t="str">
        <f t="shared" si="50"/>
        <v>DUE COMM</v>
      </c>
      <c r="V1750" s="237" t="str">
        <f t="shared" si="16"/>
        <v> </v>
      </c>
      <c r="W1750" s="83"/>
      <c r="X1750" s="83"/>
      <c r="Y1750" s="83"/>
      <c r="Z1750" s="83"/>
      <c r="AA1750" s="83"/>
      <c r="AB1750" s="83"/>
      <c r="AC1750" s="83"/>
      <c r="AD1750" s="83"/>
      <c r="AE1750" s="83"/>
    </row>
    <row r="1751">
      <c r="A1751" s="253">
        <v>15632.0</v>
      </c>
      <c r="B1751" s="239" t="s">
        <v>8006</v>
      </c>
      <c r="C1751" s="238" t="b">
        <v>1</v>
      </c>
      <c r="D1751" s="235">
        <v>44636.0</v>
      </c>
      <c r="E1751" s="236" t="str">
        <f t="shared" si="1"/>
        <v>#VALUE!</v>
      </c>
      <c r="F1751" s="236" t="str">
        <f t="shared" si="2"/>
        <v>#VALUE!</v>
      </c>
      <c r="G1751" s="236" t="str">
        <f t="shared" si="3"/>
        <v>#VALUE!</v>
      </c>
      <c r="H1751" s="236" t="str">
        <f t="shared" si="4"/>
        <v>#VALUE!</v>
      </c>
      <c r="I1751" s="236" t="str">
        <f t="shared" si="5"/>
        <v>#VALUE!</v>
      </c>
      <c r="J1751" s="236" t="str">
        <f t="shared" si="6"/>
        <v>#VALUE!</v>
      </c>
      <c r="K1751" s="236" t="str">
        <f t="shared" si="7"/>
        <v>#VALUE!</v>
      </c>
      <c r="L1751" s="236" t="str">
        <f t="shared" si="8"/>
        <v>#VALUE!</v>
      </c>
      <c r="M1751" s="236" t="str">
        <f t="shared" si="9"/>
        <v>OPI RX</v>
      </c>
      <c r="N1751" s="236" t="str">
        <f t="shared" si="10"/>
        <v>#VALUE!</v>
      </c>
      <c r="O1751" s="236" t="str">
        <f t="shared" si="11"/>
        <v>#VALUE!</v>
      </c>
      <c r="P1751" s="237" t="str">
        <f t="shared" si="12"/>
        <v>OPIOIDS</v>
      </c>
      <c r="Q1751" s="234" t="b">
        <v>1</v>
      </c>
      <c r="R1751" s="237" t="str">
        <f t="shared" si="37"/>
        <v>HIGH</v>
      </c>
      <c r="S1751" s="238">
        <v>44390.0</v>
      </c>
      <c r="T1751" s="243">
        <f t="shared" si="46"/>
        <v>44636</v>
      </c>
      <c r="U1751" s="237" t="str">
        <f t="shared" si="50"/>
        <v> </v>
      </c>
      <c r="V1751" s="237" t="str">
        <f t="shared" si="16"/>
        <v> </v>
      </c>
      <c r="W1751" s="83"/>
      <c r="X1751" s="83"/>
      <c r="Y1751" s="83"/>
      <c r="Z1751" s="83"/>
      <c r="AA1751" s="83"/>
      <c r="AB1751" s="83"/>
      <c r="AC1751" s="83"/>
      <c r="AD1751" s="83"/>
      <c r="AE1751" s="83"/>
    </row>
    <row r="1752">
      <c r="A1752" s="233">
        <v>15637.0</v>
      </c>
      <c r="B1752" s="234" t="s">
        <v>8098</v>
      </c>
      <c r="C1752" s="238" t="b">
        <v>1</v>
      </c>
      <c r="D1752" s="243">
        <v>44531.0</v>
      </c>
      <c r="E1752" s="236" t="str">
        <f t="shared" si="1"/>
        <v>#VALUE!</v>
      </c>
      <c r="F1752" s="236" t="str">
        <f t="shared" si="2"/>
        <v>OPI RX</v>
      </c>
      <c r="G1752" s="236" t="str">
        <f t="shared" si="3"/>
        <v>OPI RX</v>
      </c>
      <c r="H1752" s="236" t="str">
        <f t="shared" si="4"/>
        <v>#VALUE!</v>
      </c>
      <c r="I1752" s="236" t="str">
        <f t="shared" si="5"/>
        <v>#VALUE!</v>
      </c>
      <c r="J1752" s="236" t="str">
        <f t="shared" si="6"/>
        <v>#VALUE!</v>
      </c>
      <c r="K1752" s="236" t="str">
        <f t="shared" si="7"/>
        <v>#VALUE!</v>
      </c>
      <c r="L1752" s="236" t="str">
        <f t="shared" si="8"/>
        <v>#VALUE!</v>
      </c>
      <c r="M1752" s="236" t="str">
        <f t="shared" si="9"/>
        <v>#VALUE!</v>
      </c>
      <c r="N1752" s="236" t="str">
        <f t="shared" si="10"/>
        <v>#VALUE!</v>
      </c>
      <c r="O1752" s="236" t="str">
        <f t="shared" si="11"/>
        <v>#VALUE!</v>
      </c>
      <c r="P1752" s="237" t="str">
        <f t="shared" si="12"/>
        <v>OPIOIDS</v>
      </c>
      <c r="Q1752" s="234" t="b">
        <v>1</v>
      </c>
      <c r="R1752" s="237" t="str">
        <f t="shared" si="37"/>
        <v>HIGH</v>
      </c>
      <c r="S1752" s="238">
        <v>44390.0</v>
      </c>
      <c r="T1752" s="243">
        <f t="shared" si="46"/>
        <v>44531</v>
      </c>
      <c r="U1752" s="237" t="str">
        <f t="shared" si="50"/>
        <v> </v>
      </c>
      <c r="V1752" s="237" t="str">
        <f t="shared" si="16"/>
        <v> </v>
      </c>
      <c r="W1752" s="83"/>
      <c r="X1752" s="83"/>
      <c r="Y1752" s="83"/>
      <c r="Z1752" s="83"/>
      <c r="AA1752" s="83"/>
      <c r="AB1752" s="83"/>
      <c r="AC1752" s="83"/>
      <c r="AD1752" s="83"/>
      <c r="AE1752" s="83"/>
    </row>
    <row r="1753">
      <c r="A1753" s="233">
        <v>15639.0</v>
      </c>
      <c r="B1753" s="234" t="s">
        <v>7606</v>
      </c>
      <c r="C1753" s="238" t="b">
        <v>1</v>
      </c>
      <c r="D1753" s="235">
        <v>44634.0</v>
      </c>
      <c r="E1753" s="236" t="str">
        <f t="shared" si="1"/>
        <v>#VALUE!</v>
      </c>
      <c r="F1753" s="236" t="str">
        <f t="shared" si="2"/>
        <v>#VALUE!</v>
      </c>
      <c r="G1753" s="236" t="str">
        <f t="shared" si="3"/>
        <v>#VALUE!</v>
      </c>
      <c r="H1753" s="236" t="str">
        <f t="shared" si="4"/>
        <v>#VALUE!</v>
      </c>
      <c r="I1753" s="236" t="str">
        <f t="shared" si="5"/>
        <v>#VALUE!</v>
      </c>
      <c r="J1753" s="236" t="str">
        <f t="shared" si="6"/>
        <v>#VALUE!</v>
      </c>
      <c r="K1753" s="236" t="str">
        <f t="shared" si="7"/>
        <v>#VALUE!</v>
      </c>
      <c r="L1753" s="236" t="str">
        <f t="shared" si="8"/>
        <v>#VALUE!</v>
      </c>
      <c r="M1753" s="236" t="str">
        <f t="shared" si="9"/>
        <v>OPI RX</v>
      </c>
      <c r="N1753" s="236" t="str">
        <f t="shared" si="10"/>
        <v>#VALUE!</v>
      </c>
      <c r="O1753" s="236" t="str">
        <f t="shared" si="11"/>
        <v>#VALUE!</v>
      </c>
      <c r="P1753" s="237" t="str">
        <f t="shared" si="12"/>
        <v>OPIOIDS</v>
      </c>
      <c r="Q1753" s="237" t="b">
        <v>0</v>
      </c>
      <c r="R1753" s="237" t="str">
        <f t="shared" si="37"/>
        <v>LOW</v>
      </c>
      <c r="S1753" s="238">
        <v>44390.0</v>
      </c>
      <c r="T1753" s="243">
        <f t="shared" si="46"/>
        <v>44634</v>
      </c>
      <c r="U1753" s="237" t="str">
        <f t="shared" si="50"/>
        <v> </v>
      </c>
      <c r="V1753" s="237" t="str">
        <f t="shared" si="16"/>
        <v> </v>
      </c>
      <c r="W1753" s="83"/>
      <c r="X1753" s="83"/>
      <c r="Y1753" s="83"/>
      <c r="Z1753" s="83"/>
      <c r="AA1753" s="83"/>
      <c r="AB1753" s="83"/>
      <c r="AC1753" s="83"/>
      <c r="AD1753" s="83"/>
      <c r="AE1753" s="83"/>
    </row>
    <row r="1754">
      <c r="A1754" s="233">
        <v>15640.0</v>
      </c>
      <c r="B1754" s="234" t="s">
        <v>8099</v>
      </c>
      <c r="C1754" s="238" t="b">
        <v>1</v>
      </c>
      <c r="D1754" s="243">
        <v>44399.0</v>
      </c>
      <c r="E1754" s="236" t="str">
        <f t="shared" si="1"/>
        <v>#VALUE!</v>
      </c>
      <c r="F1754" s="236" t="str">
        <f t="shared" si="2"/>
        <v>OPI RX</v>
      </c>
      <c r="G1754" s="236" t="str">
        <f t="shared" si="3"/>
        <v>#VALUE!</v>
      </c>
      <c r="H1754" s="236" t="str">
        <f t="shared" si="4"/>
        <v>#VALUE!</v>
      </c>
      <c r="I1754" s="236" t="str">
        <f t="shared" si="5"/>
        <v>#VALUE!</v>
      </c>
      <c r="J1754" s="236" t="str">
        <f t="shared" si="6"/>
        <v>#VALUE!</v>
      </c>
      <c r="K1754" s="236" t="str">
        <f t="shared" si="7"/>
        <v>#VALUE!</v>
      </c>
      <c r="L1754" s="236" t="str">
        <f t="shared" si="8"/>
        <v>#VALUE!</v>
      </c>
      <c r="M1754" s="236" t="str">
        <f t="shared" si="9"/>
        <v>#VALUE!</v>
      </c>
      <c r="N1754" s="236" t="str">
        <f t="shared" si="10"/>
        <v>#VALUE!</v>
      </c>
      <c r="O1754" s="236" t="str">
        <f t="shared" si="11"/>
        <v>#VALUE!</v>
      </c>
      <c r="P1754" s="237" t="str">
        <f t="shared" si="12"/>
        <v>OPIOIDS</v>
      </c>
      <c r="Q1754" s="237" t="b">
        <v>0</v>
      </c>
      <c r="R1754" s="237" t="str">
        <f t="shared" si="37"/>
        <v>LOW</v>
      </c>
      <c r="S1754" s="238"/>
      <c r="T1754" s="243">
        <f t="shared" si="46"/>
        <v>44399</v>
      </c>
      <c r="U1754" s="237" t="str">
        <f t="shared" si="50"/>
        <v>DUE COMM</v>
      </c>
      <c r="V1754" s="237" t="str">
        <f t="shared" si="16"/>
        <v> </v>
      </c>
      <c r="W1754" s="83"/>
      <c r="X1754" s="83"/>
      <c r="Y1754" s="83"/>
      <c r="Z1754" s="83"/>
      <c r="AA1754" s="83"/>
      <c r="AB1754" s="83"/>
      <c r="AC1754" s="83"/>
      <c r="AD1754" s="83"/>
      <c r="AE1754" s="83"/>
    </row>
    <row r="1755">
      <c r="A1755" s="233">
        <v>15641.0</v>
      </c>
      <c r="B1755" s="239" t="s">
        <v>7620</v>
      </c>
      <c r="C1755" s="238" t="b">
        <v>1</v>
      </c>
      <c r="D1755" s="235">
        <v>44578.0</v>
      </c>
      <c r="E1755" s="236" t="str">
        <f t="shared" si="1"/>
        <v>OPI RX</v>
      </c>
      <c r="F1755" s="236" t="str">
        <f t="shared" si="2"/>
        <v>#VALUE!</v>
      </c>
      <c r="G1755" s="236" t="str">
        <f t="shared" si="3"/>
        <v>#VALUE!</v>
      </c>
      <c r="H1755" s="236" t="str">
        <f t="shared" si="4"/>
        <v>#VALUE!</v>
      </c>
      <c r="I1755" s="236" t="str">
        <f t="shared" si="5"/>
        <v>#VALUE!</v>
      </c>
      <c r="J1755" s="236" t="str">
        <f t="shared" si="6"/>
        <v>#VALUE!</v>
      </c>
      <c r="K1755" s="236" t="str">
        <f t="shared" si="7"/>
        <v>#VALUE!</v>
      </c>
      <c r="L1755" s="236" t="str">
        <f t="shared" si="8"/>
        <v>#VALUE!</v>
      </c>
      <c r="M1755" s="236" t="str">
        <f t="shared" si="9"/>
        <v>#VALUE!</v>
      </c>
      <c r="N1755" s="236" t="str">
        <f t="shared" si="10"/>
        <v>#VALUE!</v>
      </c>
      <c r="O1755" s="236" t="str">
        <f t="shared" si="11"/>
        <v>#VALUE!</v>
      </c>
      <c r="P1755" s="237" t="str">
        <f t="shared" si="12"/>
        <v>OPIOIDS</v>
      </c>
      <c r="Q1755" s="237" t="b">
        <v>0</v>
      </c>
      <c r="R1755" s="237" t="str">
        <f t="shared" si="37"/>
        <v>LOW</v>
      </c>
      <c r="S1755" s="238"/>
      <c r="T1755" s="243">
        <f t="shared" si="46"/>
        <v>44578</v>
      </c>
      <c r="U1755" s="237" t="str">
        <f t="shared" si="50"/>
        <v>DUE COMM</v>
      </c>
      <c r="V1755" s="237" t="str">
        <f t="shared" si="16"/>
        <v> </v>
      </c>
      <c r="W1755" s="83"/>
      <c r="X1755" s="83"/>
      <c r="Y1755" s="83"/>
      <c r="Z1755" s="83"/>
      <c r="AA1755" s="83"/>
      <c r="AB1755" s="83"/>
      <c r="AC1755" s="83"/>
      <c r="AD1755" s="83"/>
      <c r="AE1755" s="83"/>
    </row>
    <row r="1756">
      <c r="A1756" s="233">
        <v>15642.0</v>
      </c>
      <c r="B1756" s="239" t="s">
        <v>8100</v>
      </c>
      <c r="C1756" s="238" t="b">
        <v>1</v>
      </c>
      <c r="D1756" s="235">
        <v>44628.0</v>
      </c>
      <c r="E1756" s="236" t="str">
        <f t="shared" si="1"/>
        <v>#VALUE!</v>
      </c>
      <c r="F1756" s="236" t="str">
        <f t="shared" si="2"/>
        <v>OPI RX</v>
      </c>
      <c r="G1756" s="236" t="str">
        <f t="shared" si="3"/>
        <v>#VALUE!</v>
      </c>
      <c r="H1756" s="236" t="str">
        <f t="shared" si="4"/>
        <v>OPI RX</v>
      </c>
      <c r="I1756" s="236" t="str">
        <f t="shared" si="5"/>
        <v>#VALUE!</v>
      </c>
      <c r="J1756" s="236" t="str">
        <f t="shared" si="6"/>
        <v>#VALUE!</v>
      </c>
      <c r="K1756" s="236" t="str">
        <f t="shared" si="7"/>
        <v>#VALUE!</v>
      </c>
      <c r="L1756" s="236" t="str">
        <f t="shared" si="8"/>
        <v>#VALUE!</v>
      </c>
      <c r="M1756" s="236" t="str">
        <f t="shared" si="9"/>
        <v>#VALUE!</v>
      </c>
      <c r="N1756" s="236" t="str">
        <f t="shared" si="10"/>
        <v>#VALUE!</v>
      </c>
      <c r="O1756" s="236" t="str">
        <f t="shared" si="11"/>
        <v>#VALUE!</v>
      </c>
      <c r="P1756" s="237" t="str">
        <f t="shared" si="12"/>
        <v>OPIOIDS</v>
      </c>
      <c r="Q1756" s="237" t="b">
        <v>1</v>
      </c>
      <c r="R1756" s="237" t="str">
        <f t="shared" si="37"/>
        <v>HIGH</v>
      </c>
      <c r="S1756" s="238">
        <v>44396.0</v>
      </c>
      <c r="T1756" s="243">
        <f t="shared" si="46"/>
        <v>44628</v>
      </c>
      <c r="U1756" s="237" t="str">
        <f t="shared" si="50"/>
        <v> </v>
      </c>
      <c r="V1756" s="237" t="str">
        <f t="shared" si="16"/>
        <v> </v>
      </c>
      <c r="W1756" s="83"/>
      <c r="X1756" s="83"/>
      <c r="Y1756" s="83"/>
      <c r="Z1756" s="83"/>
      <c r="AA1756" s="83"/>
      <c r="AB1756" s="83"/>
      <c r="AC1756" s="83"/>
      <c r="AD1756" s="83"/>
      <c r="AE1756" s="83"/>
    </row>
    <row r="1757">
      <c r="A1757" s="253">
        <v>15643.0</v>
      </c>
      <c r="B1757" s="239" t="s">
        <v>7997</v>
      </c>
      <c r="C1757" s="238" t="b">
        <v>1</v>
      </c>
      <c r="D1757" s="235">
        <v>44601.0</v>
      </c>
      <c r="E1757" s="236" t="str">
        <f t="shared" si="1"/>
        <v>#VALUE!</v>
      </c>
      <c r="F1757" s="236" t="str">
        <f t="shared" si="2"/>
        <v>OPI RX</v>
      </c>
      <c r="G1757" s="236" t="str">
        <f t="shared" si="3"/>
        <v>#VALUE!</v>
      </c>
      <c r="H1757" s="236" t="str">
        <f t="shared" si="4"/>
        <v>#VALUE!</v>
      </c>
      <c r="I1757" s="236" t="str">
        <f t="shared" si="5"/>
        <v>#VALUE!</v>
      </c>
      <c r="J1757" s="236" t="str">
        <f t="shared" si="6"/>
        <v>#VALUE!</v>
      </c>
      <c r="K1757" s="236" t="str">
        <f t="shared" si="7"/>
        <v>#VALUE!</v>
      </c>
      <c r="L1757" s="236" t="str">
        <f t="shared" si="8"/>
        <v>#VALUE!</v>
      </c>
      <c r="M1757" s="236" t="str">
        <f t="shared" si="9"/>
        <v>#VALUE!</v>
      </c>
      <c r="N1757" s="236" t="str">
        <f t="shared" si="10"/>
        <v>#VALUE!</v>
      </c>
      <c r="O1757" s="236" t="str">
        <f t="shared" si="11"/>
        <v>#VALUE!</v>
      </c>
      <c r="P1757" s="237" t="str">
        <f t="shared" si="12"/>
        <v>OPIOIDS</v>
      </c>
      <c r="Q1757" s="234" t="b">
        <v>1</v>
      </c>
      <c r="R1757" s="237" t="str">
        <f t="shared" si="37"/>
        <v>HIGH</v>
      </c>
      <c r="S1757" s="238">
        <v>44363.0</v>
      </c>
      <c r="T1757" s="243">
        <f t="shared" si="46"/>
        <v>44601</v>
      </c>
      <c r="U1757" s="237" t="str">
        <f t="shared" si="50"/>
        <v> </v>
      </c>
      <c r="V1757" s="237" t="str">
        <f t="shared" si="16"/>
        <v> </v>
      </c>
      <c r="W1757" s="83"/>
      <c r="X1757" s="83"/>
      <c r="Y1757" s="83"/>
      <c r="Z1757" s="83"/>
      <c r="AA1757" s="83"/>
      <c r="AB1757" s="83"/>
      <c r="AC1757" s="83"/>
      <c r="AD1757" s="83"/>
      <c r="AE1757" s="83"/>
    </row>
    <row r="1758">
      <c r="A1758" s="233">
        <v>15644.0</v>
      </c>
      <c r="B1758" s="234" t="s">
        <v>7566</v>
      </c>
      <c r="C1758" s="238" t="b">
        <v>1</v>
      </c>
      <c r="D1758" s="235">
        <v>44577.0</v>
      </c>
      <c r="E1758" s="236" t="str">
        <f t="shared" si="1"/>
        <v>#VALUE!</v>
      </c>
      <c r="F1758" s="236" t="str">
        <f t="shared" si="2"/>
        <v>OPI RX</v>
      </c>
      <c r="G1758" s="236" t="str">
        <f t="shared" si="3"/>
        <v>#VALUE!</v>
      </c>
      <c r="H1758" s="236" t="str">
        <f t="shared" si="4"/>
        <v>#VALUE!</v>
      </c>
      <c r="I1758" s="236" t="str">
        <f t="shared" si="5"/>
        <v>#VALUE!</v>
      </c>
      <c r="J1758" s="236" t="str">
        <f t="shared" si="6"/>
        <v>#VALUE!</v>
      </c>
      <c r="K1758" s="236" t="str">
        <f t="shared" si="7"/>
        <v>#VALUE!</v>
      </c>
      <c r="L1758" s="236" t="str">
        <f t="shared" si="8"/>
        <v>#VALUE!</v>
      </c>
      <c r="M1758" s="236" t="str">
        <f t="shared" si="9"/>
        <v>#VALUE!</v>
      </c>
      <c r="N1758" s="236" t="str">
        <f t="shared" si="10"/>
        <v>#VALUE!</v>
      </c>
      <c r="O1758" s="236" t="str">
        <f t="shared" si="11"/>
        <v>#VALUE!</v>
      </c>
      <c r="P1758" s="237" t="str">
        <f t="shared" si="12"/>
        <v>OPIOIDS</v>
      </c>
      <c r="Q1758" s="237" t="b">
        <v>1</v>
      </c>
      <c r="R1758" s="237" t="str">
        <f t="shared" si="37"/>
        <v>HIGH</v>
      </c>
      <c r="S1758" s="238"/>
      <c r="T1758" s="243">
        <f t="shared" si="46"/>
        <v>44577</v>
      </c>
      <c r="U1758" s="237" t="str">
        <f t="shared" si="50"/>
        <v>DUE COMM</v>
      </c>
      <c r="V1758" s="237" t="str">
        <f t="shared" si="16"/>
        <v> </v>
      </c>
      <c r="W1758" s="83"/>
      <c r="X1758" s="83"/>
      <c r="Y1758" s="83"/>
      <c r="Z1758" s="83"/>
      <c r="AA1758" s="83"/>
      <c r="AB1758" s="83"/>
      <c r="AC1758" s="83"/>
      <c r="AD1758" s="83"/>
      <c r="AE1758" s="83"/>
    </row>
    <row r="1759">
      <c r="A1759" s="233">
        <v>15645.0</v>
      </c>
      <c r="B1759" s="237" t="s">
        <v>8001</v>
      </c>
      <c r="C1759" s="238" t="b">
        <v>1</v>
      </c>
      <c r="D1759" s="243">
        <v>44510.0</v>
      </c>
      <c r="E1759" s="236" t="str">
        <f t="shared" si="1"/>
        <v>#VALUE!</v>
      </c>
      <c r="F1759" s="236" t="str">
        <f t="shared" si="2"/>
        <v>#VALUE!</v>
      </c>
      <c r="G1759" s="236" t="str">
        <f t="shared" si="3"/>
        <v>#VALUE!</v>
      </c>
      <c r="H1759" s="236" t="str">
        <f t="shared" si="4"/>
        <v>#VALUE!</v>
      </c>
      <c r="I1759" s="236" t="str">
        <f t="shared" si="5"/>
        <v>#VALUE!</v>
      </c>
      <c r="J1759" s="236" t="str">
        <f t="shared" si="6"/>
        <v>#VALUE!</v>
      </c>
      <c r="K1759" s="236" t="str">
        <f t="shared" si="7"/>
        <v>#VALUE!</v>
      </c>
      <c r="L1759" s="236" t="str">
        <f t="shared" si="8"/>
        <v>#VALUE!</v>
      </c>
      <c r="M1759" s="236" t="str">
        <f t="shared" si="9"/>
        <v>#VALUE!</v>
      </c>
      <c r="N1759" s="236" t="str">
        <f t="shared" si="10"/>
        <v>#VALUE!</v>
      </c>
      <c r="O1759" s="236" t="str">
        <f t="shared" si="11"/>
        <v>#VALUE!</v>
      </c>
      <c r="P1759" s="237" t="str">
        <f t="shared" si="12"/>
        <v>NO RX</v>
      </c>
      <c r="Q1759" s="237" t="b">
        <v>0</v>
      </c>
      <c r="R1759" s="237" t="str">
        <f t="shared" si="37"/>
        <v>LOW</v>
      </c>
      <c r="S1759" s="238"/>
      <c r="T1759" s="243">
        <f t="shared" si="46"/>
        <v>44510</v>
      </c>
      <c r="U1759" s="237" t="str">
        <f t="shared" si="50"/>
        <v>DUE COMM</v>
      </c>
      <c r="V1759" s="237" t="str">
        <f t="shared" si="16"/>
        <v> </v>
      </c>
      <c r="W1759" s="83"/>
      <c r="X1759" s="83"/>
      <c r="Y1759" s="83"/>
      <c r="Z1759" s="83"/>
      <c r="AA1759" s="83"/>
      <c r="AB1759" s="83"/>
      <c r="AC1759" s="83"/>
      <c r="AD1759" s="83"/>
      <c r="AE1759" s="83"/>
    </row>
    <row r="1760">
      <c r="A1760" s="233">
        <v>15646.0</v>
      </c>
      <c r="B1760" s="234" t="s">
        <v>7707</v>
      </c>
      <c r="C1760" s="238" t="b">
        <v>1</v>
      </c>
      <c r="D1760" s="243">
        <v>44539.0</v>
      </c>
      <c r="E1760" s="236" t="str">
        <f t="shared" si="1"/>
        <v>#VALUE!</v>
      </c>
      <c r="F1760" s="236" t="str">
        <f t="shared" si="2"/>
        <v>#VALUE!</v>
      </c>
      <c r="G1760" s="236" t="str">
        <f t="shared" si="3"/>
        <v>#VALUE!</v>
      </c>
      <c r="H1760" s="236" t="str">
        <f t="shared" si="4"/>
        <v>#VALUE!</v>
      </c>
      <c r="I1760" s="236" t="str">
        <f t="shared" si="5"/>
        <v>#VALUE!</v>
      </c>
      <c r="J1760" s="236" t="str">
        <f t="shared" si="6"/>
        <v>#VALUE!</v>
      </c>
      <c r="K1760" s="236" t="str">
        <f t="shared" si="7"/>
        <v>#VALUE!</v>
      </c>
      <c r="L1760" s="236" t="str">
        <f t="shared" si="8"/>
        <v>#VALUE!</v>
      </c>
      <c r="M1760" s="236" t="str">
        <f t="shared" si="9"/>
        <v>OPI RX</v>
      </c>
      <c r="N1760" s="236" t="str">
        <f t="shared" si="10"/>
        <v>#VALUE!</v>
      </c>
      <c r="O1760" s="236" t="str">
        <f t="shared" si="11"/>
        <v>#VALUE!</v>
      </c>
      <c r="P1760" s="237" t="str">
        <f t="shared" si="12"/>
        <v>OPIOIDS</v>
      </c>
      <c r="Q1760" s="237" t="b">
        <v>1</v>
      </c>
      <c r="R1760" s="237" t="str">
        <f t="shared" si="37"/>
        <v>HIGH</v>
      </c>
      <c r="S1760" s="238">
        <v>44410.0</v>
      </c>
      <c r="T1760" s="243">
        <f t="shared" si="46"/>
        <v>44539</v>
      </c>
      <c r="U1760" s="237" t="str">
        <f t="shared" si="50"/>
        <v> </v>
      </c>
      <c r="V1760" s="237" t="str">
        <f t="shared" si="16"/>
        <v> </v>
      </c>
      <c r="W1760" s="83"/>
      <c r="X1760" s="83"/>
      <c r="Y1760" s="83"/>
      <c r="Z1760" s="83"/>
      <c r="AA1760" s="83"/>
      <c r="AB1760" s="83"/>
      <c r="AC1760" s="83"/>
      <c r="AD1760" s="83"/>
      <c r="AE1760" s="83"/>
    </row>
    <row r="1761">
      <c r="A1761" s="233">
        <v>15647.0</v>
      </c>
      <c r="B1761" s="234" t="s">
        <v>7580</v>
      </c>
      <c r="C1761" s="238" t="b">
        <v>1</v>
      </c>
      <c r="D1761" s="235">
        <v>44593.0</v>
      </c>
      <c r="E1761" s="236" t="str">
        <f t="shared" si="1"/>
        <v>#VALUE!</v>
      </c>
      <c r="F1761" s="236" t="str">
        <f t="shared" si="2"/>
        <v>#VALUE!</v>
      </c>
      <c r="G1761" s="236" t="str">
        <f t="shared" si="3"/>
        <v>#VALUE!</v>
      </c>
      <c r="H1761" s="236" t="str">
        <f t="shared" si="4"/>
        <v>#VALUE!</v>
      </c>
      <c r="I1761" s="236" t="str">
        <f t="shared" si="5"/>
        <v>#VALUE!</v>
      </c>
      <c r="J1761" s="236" t="str">
        <f t="shared" si="6"/>
        <v>#VALUE!</v>
      </c>
      <c r="K1761" s="236" t="str">
        <f t="shared" si="7"/>
        <v>#VALUE!</v>
      </c>
      <c r="L1761" s="236" t="str">
        <f t="shared" si="8"/>
        <v>#VALUE!</v>
      </c>
      <c r="M1761" s="236" t="str">
        <f t="shared" si="9"/>
        <v>OPI RX</v>
      </c>
      <c r="N1761" s="236" t="str">
        <f t="shared" si="10"/>
        <v>#VALUE!</v>
      </c>
      <c r="O1761" s="236" t="str">
        <f t="shared" si="11"/>
        <v>#VALUE!</v>
      </c>
      <c r="P1761" s="237" t="str">
        <f t="shared" si="12"/>
        <v>OPIOIDS</v>
      </c>
      <c r="Q1761" s="237" t="b">
        <v>0</v>
      </c>
      <c r="R1761" s="237" t="str">
        <f t="shared" si="37"/>
        <v>LOW</v>
      </c>
      <c r="S1761" s="238">
        <v>44354.0</v>
      </c>
      <c r="T1761" s="243">
        <f t="shared" si="46"/>
        <v>44593</v>
      </c>
      <c r="U1761" s="237" t="str">
        <f t="shared" si="50"/>
        <v> </v>
      </c>
      <c r="V1761" s="237" t="str">
        <f t="shared" si="16"/>
        <v> </v>
      </c>
      <c r="W1761" s="83"/>
      <c r="X1761" s="83"/>
      <c r="Y1761" s="83"/>
      <c r="Z1761" s="83"/>
      <c r="AA1761" s="83"/>
      <c r="AB1761" s="83"/>
      <c r="AC1761" s="83"/>
      <c r="AD1761" s="83"/>
      <c r="AE1761" s="83"/>
    </row>
    <row r="1762">
      <c r="A1762" s="253">
        <v>15652.0</v>
      </c>
      <c r="B1762" s="237" t="s">
        <v>7551</v>
      </c>
      <c r="C1762" s="238" t="b">
        <v>1</v>
      </c>
      <c r="D1762" s="243">
        <v>44529.0</v>
      </c>
      <c r="E1762" s="236" t="str">
        <f t="shared" si="1"/>
        <v>#VALUE!</v>
      </c>
      <c r="F1762" s="236" t="str">
        <f t="shared" si="2"/>
        <v>#VALUE!</v>
      </c>
      <c r="G1762" s="236" t="str">
        <f t="shared" si="3"/>
        <v>#VALUE!</v>
      </c>
      <c r="H1762" s="236" t="str">
        <f t="shared" si="4"/>
        <v>#VALUE!</v>
      </c>
      <c r="I1762" s="236" t="str">
        <f t="shared" si="5"/>
        <v>#VALUE!</v>
      </c>
      <c r="J1762" s="236" t="str">
        <f t="shared" si="6"/>
        <v>#VALUE!</v>
      </c>
      <c r="K1762" s="236" t="str">
        <f t="shared" si="7"/>
        <v>#VALUE!</v>
      </c>
      <c r="L1762" s="236" t="str">
        <f t="shared" si="8"/>
        <v>#VALUE!</v>
      </c>
      <c r="M1762" s="236" t="str">
        <f t="shared" si="9"/>
        <v>#VALUE!</v>
      </c>
      <c r="N1762" s="236" t="str">
        <f t="shared" si="10"/>
        <v>#VALUE!</v>
      </c>
      <c r="O1762" s="236" t="str">
        <f t="shared" si="11"/>
        <v>#VALUE!</v>
      </c>
      <c r="P1762" s="237" t="str">
        <f t="shared" si="12"/>
        <v>NO RX</v>
      </c>
      <c r="Q1762" s="234" t="b">
        <v>0</v>
      </c>
      <c r="R1762" s="237" t="str">
        <f t="shared" si="37"/>
        <v>LOW</v>
      </c>
      <c r="S1762" s="238">
        <v>44495.0</v>
      </c>
      <c r="T1762" s="243">
        <f t="shared" si="46"/>
        <v>44529</v>
      </c>
      <c r="U1762" s="237" t="str">
        <f t="shared" si="50"/>
        <v> </v>
      </c>
      <c r="V1762" s="237" t="str">
        <f t="shared" si="16"/>
        <v> </v>
      </c>
      <c r="W1762" s="83"/>
      <c r="X1762" s="83"/>
      <c r="Y1762" s="83"/>
      <c r="Z1762" s="83"/>
      <c r="AA1762" s="83"/>
      <c r="AB1762" s="83"/>
      <c r="AC1762" s="83"/>
      <c r="AD1762" s="83"/>
      <c r="AE1762" s="83"/>
    </row>
    <row r="1763">
      <c r="A1763" s="233">
        <v>15654.0</v>
      </c>
      <c r="B1763" s="239" t="s">
        <v>7552</v>
      </c>
      <c r="C1763" s="238" t="b">
        <v>1</v>
      </c>
      <c r="D1763" s="243">
        <v>44447.0</v>
      </c>
      <c r="E1763" s="236" t="str">
        <f t="shared" si="1"/>
        <v>#VALUE!</v>
      </c>
      <c r="F1763" s="236" t="str">
        <f t="shared" si="2"/>
        <v>#VALUE!</v>
      </c>
      <c r="G1763" s="236" t="str">
        <f t="shared" si="3"/>
        <v>#VALUE!</v>
      </c>
      <c r="H1763" s="236" t="str">
        <f t="shared" si="4"/>
        <v>#VALUE!</v>
      </c>
      <c r="I1763" s="236" t="str">
        <f t="shared" si="5"/>
        <v>#VALUE!</v>
      </c>
      <c r="J1763" s="236" t="str">
        <f t="shared" si="6"/>
        <v>#VALUE!</v>
      </c>
      <c r="K1763" s="236" t="str">
        <f t="shared" si="7"/>
        <v>#VALUE!</v>
      </c>
      <c r="L1763" s="236" t="str">
        <f t="shared" si="8"/>
        <v>#VALUE!</v>
      </c>
      <c r="M1763" s="236" t="str">
        <f t="shared" si="9"/>
        <v>#VALUE!</v>
      </c>
      <c r="N1763" s="236" t="str">
        <f t="shared" si="10"/>
        <v>#VALUE!</v>
      </c>
      <c r="O1763" s="236" t="str">
        <f t="shared" si="11"/>
        <v>#VALUE!</v>
      </c>
      <c r="P1763" s="237" t="str">
        <f t="shared" si="12"/>
        <v>NO RX</v>
      </c>
      <c r="Q1763" s="237" t="b">
        <v>0</v>
      </c>
      <c r="R1763" s="237" t="str">
        <f t="shared" si="37"/>
        <v>LOW</v>
      </c>
      <c r="S1763" s="238"/>
      <c r="T1763" s="243">
        <f t="shared" si="46"/>
        <v>44447</v>
      </c>
      <c r="U1763" s="237" t="str">
        <f t="shared" si="50"/>
        <v>DUE COMM</v>
      </c>
      <c r="V1763" s="237" t="str">
        <f t="shared" si="16"/>
        <v> </v>
      </c>
      <c r="W1763" s="83"/>
      <c r="X1763" s="83"/>
      <c r="Y1763" s="83"/>
      <c r="Z1763" s="83"/>
      <c r="AA1763" s="83"/>
      <c r="AB1763" s="83"/>
      <c r="AC1763" s="83"/>
      <c r="AD1763" s="83"/>
      <c r="AE1763" s="83"/>
    </row>
    <row r="1764">
      <c r="A1764" s="241">
        <v>15657.0</v>
      </c>
      <c r="B1764" s="239" t="s">
        <v>8101</v>
      </c>
      <c r="C1764" s="231" t="b">
        <v>1</v>
      </c>
      <c r="D1764" s="235">
        <v>44596.0</v>
      </c>
      <c r="E1764" s="235" t="str">
        <f t="shared" si="1"/>
        <v>#VALUE!</v>
      </c>
      <c r="F1764" s="236" t="str">
        <f t="shared" si="2"/>
        <v>#VALUE!</v>
      </c>
      <c r="G1764" s="236" t="str">
        <f t="shared" si="3"/>
        <v>OPI RX</v>
      </c>
      <c r="H1764" s="236" t="str">
        <f t="shared" si="4"/>
        <v>#VALUE!</v>
      </c>
      <c r="I1764" s="236" t="str">
        <f t="shared" si="5"/>
        <v>#VALUE!</v>
      </c>
      <c r="J1764" s="236" t="str">
        <f t="shared" si="6"/>
        <v>#VALUE!</v>
      </c>
      <c r="K1764" s="236" t="str">
        <f t="shared" si="7"/>
        <v>#VALUE!</v>
      </c>
      <c r="L1764" s="236" t="str">
        <f t="shared" si="8"/>
        <v>#VALUE!</v>
      </c>
      <c r="M1764" s="236" t="str">
        <f t="shared" si="9"/>
        <v>#VALUE!</v>
      </c>
      <c r="N1764" s="236" t="str">
        <f t="shared" si="10"/>
        <v>#VALUE!</v>
      </c>
      <c r="O1764" s="236" t="str">
        <f t="shared" si="11"/>
        <v>#VALUE!</v>
      </c>
      <c r="P1764" s="237" t="str">
        <f t="shared" si="12"/>
        <v>OPIOIDS</v>
      </c>
      <c r="Q1764" s="234" t="b">
        <v>0</v>
      </c>
      <c r="R1764" s="237" t="str">
        <f t="shared" si="37"/>
        <v>LOW</v>
      </c>
      <c r="S1764" s="242">
        <v>44559.0</v>
      </c>
      <c r="T1764" s="243">
        <f t="shared" si="46"/>
        <v>44596</v>
      </c>
      <c r="U1764" s="237"/>
      <c r="V1764" s="237" t="str">
        <f t="shared" si="16"/>
        <v> </v>
      </c>
      <c r="W1764" s="83"/>
      <c r="X1764" s="83"/>
      <c r="Y1764" s="83"/>
      <c r="Z1764" s="83"/>
      <c r="AA1764" s="83"/>
      <c r="AB1764" s="83"/>
      <c r="AC1764" s="83"/>
      <c r="AD1764" s="83"/>
      <c r="AE1764" s="83"/>
    </row>
    <row r="1765">
      <c r="A1765" s="253">
        <v>15658.0</v>
      </c>
      <c r="B1765" s="239" t="s">
        <v>7552</v>
      </c>
      <c r="C1765" s="238" t="b">
        <v>1</v>
      </c>
      <c r="D1765" s="243">
        <v>44384.0</v>
      </c>
      <c r="E1765" s="236" t="str">
        <f t="shared" si="1"/>
        <v>#VALUE!</v>
      </c>
      <c r="F1765" s="236" t="str">
        <f t="shared" si="2"/>
        <v>#VALUE!</v>
      </c>
      <c r="G1765" s="236" t="str">
        <f t="shared" si="3"/>
        <v>#VALUE!</v>
      </c>
      <c r="H1765" s="236" t="str">
        <f t="shared" si="4"/>
        <v>#VALUE!</v>
      </c>
      <c r="I1765" s="236" t="str">
        <f t="shared" si="5"/>
        <v>#VALUE!</v>
      </c>
      <c r="J1765" s="236" t="str">
        <f t="shared" si="6"/>
        <v>#VALUE!</v>
      </c>
      <c r="K1765" s="236" t="str">
        <f t="shared" si="7"/>
        <v>#VALUE!</v>
      </c>
      <c r="L1765" s="236" t="str">
        <f t="shared" si="8"/>
        <v>#VALUE!</v>
      </c>
      <c r="M1765" s="236" t="str">
        <f t="shared" si="9"/>
        <v>#VALUE!</v>
      </c>
      <c r="N1765" s="236" t="str">
        <f t="shared" si="10"/>
        <v>#VALUE!</v>
      </c>
      <c r="O1765" s="236" t="str">
        <f t="shared" si="11"/>
        <v>#VALUE!</v>
      </c>
      <c r="P1765" s="237" t="str">
        <f t="shared" si="12"/>
        <v>NO RX</v>
      </c>
      <c r="Q1765" s="234" t="b">
        <v>0</v>
      </c>
      <c r="R1765" s="237" t="str">
        <f t="shared" si="37"/>
        <v>LOW</v>
      </c>
      <c r="S1765" s="238"/>
      <c r="T1765" s="243">
        <f t="shared" si="46"/>
        <v>44384</v>
      </c>
      <c r="U1765" s="237" t="str">
        <f t="shared" ref="U1765:U1767" si="51">if((days($Z$3,$S1765)/365)&gt;=1,"DUE COMM", " ")</f>
        <v>DUE COMM</v>
      </c>
      <c r="V1765" s="237" t="str">
        <f t="shared" si="16"/>
        <v> </v>
      </c>
      <c r="W1765" s="83"/>
      <c r="X1765" s="83"/>
      <c r="Y1765" s="83"/>
      <c r="Z1765" s="83"/>
      <c r="AA1765" s="83"/>
      <c r="AB1765" s="83"/>
      <c r="AC1765" s="83"/>
      <c r="AD1765" s="83"/>
      <c r="AE1765" s="83"/>
    </row>
    <row r="1766">
      <c r="A1766" s="233">
        <v>15659.0</v>
      </c>
      <c r="B1766" s="237" t="s">
        <v>7574</v>
      </c>
      <c r="C1766" s="238" t="b">
        <v>1</v>
      </c>
      <c r="D1766" s="243">
        <v>44559.0</v>
      </c>
      <c r="E1766" s="236" t="str">
        <f t="shared" si="1"/>
        <v>OPI RX</v>
      </c>
      <c r="F1766" s="236" t="str">
        <f t="shared" si="2"/>
        <v>#VALUE!</v>
      </c>
      <c r="G1766" s="236" t="str">
        <f t="shared" si="3"/>
        <v>#VALUE!</v>
      </c>
      <c r="H1766" s="236" t="str">
        <f t="shared" si="4"/>
        <v>#VALUE!</v>
      </c>
      <c r="I1766" s="236" t="str">
        <f t="shared" si="5"/>
        <v>#VALUE!</v>
      </c>
      <c r="J1766" s="236" t="str">
        <f t="shared" si="6"/>
        <v>#VALUE!</v>
      </c>
      <c r="K1766" s="236" t="str">
        <f t="shared" si="7"/>
        <v>#VALUE!</v>
      </c>
      <c r="L1766" s="236" t="str">
        <f t="shared" si="8"/>
        <v>#VALUE!</v>
      </c>
      <c r="M1766" s="236" t="str">
        <f t="shared" si="9"/>
        <v>#VALUE!</v>
      </c>
      <c r="N1766" s="236" t="str">
        <f t="shared" si="10"/>
        <v>#VALUE!</v>
      </c>
      <c r="O1766" s="236" t="str">
        <f t="shared" si="11"/>
        <v>#VALUE!</v>
      </c>
      <c r="P1766" s="237" t="str">
        <f t="shared" si="12"/>
        <v>OPIOIDS</v>
      </c>
      <c r="Q1766" s="237" t="b">
        <v>0</v>
      </c>
      <c r="R1766" s="237" t="str">
        <f t="shared" si="37"/>
        <v>LOW</v>
      </c>
      <c r="S1766" s="238">
        <v>44373.0</v>
      </c>
      <c r="T1766" s="243">
        <f t="shared" si="46"/>
        <v>44559</v>
      </c>
      <c r="U1766" s="237" t="str">
        <f t="shared" si="51"/>
        <v> </v>
      </c>
      <c r="V1766" s="237" t="str">
        <f t="shared" si="16"/>
        <v> </v>
      </c>
      <c r="W1766" s="83"/>
      <c r="X1766" s="83"/>
      <c r="Y1766" s="83"/>
      <c r="Z1766" s="83"/>
      <c r="AA1766" s="83"/>
      <c r="AB1766" s="83"/>
      <c r="AC1766" s="83"/>
      <c r="AD1766" s="83"/>
      <c r="AE1766" s="83"/>
    </row>
    <row r="1767">
      <c r="A1767" s="233">
        <v>15664.0</v>
      </c>
      <c r="B1767" s="234" t="s">
        <v>8102</v>
      </c>
      <c r="C1767" s="238" t="b">
        <v>1</v>
      </c>
      <c r="D1767" s="235">
        <v>44634.0</v>
      </c>
      <c r="E1767" s="236" t="str">
        <f t="shared" si="1"/>
        <v>#VALUE!</v>
      </c>
      <c r="F1767" s="236" t="str">
        <f t="shared" si="2"/>
        <v>#VALUE!</v>
      </c>
      <c r="G1767" s="236" t="str">
        <f t="shared" si="3"/>
        <v>OPI RX</v>
      </c>
      <c r="H1767" s="236" t="str">
        <f t="shared" si="4"/>
        <v>OPI RX</v>
      </c>
      <c r="I1767" s="236" t="str">
        <f t="shared" si="5"/>
        <v>#VALUE!</v>
      </c>
      <c r="J1767" s="236" t="str">
        <f t="shared" si="6"/>
        <v>#VALUE!</v>
      </c>
      <c r="K1767" s="236" t="str">
        <f t="shared" si="7"/>
        <v>#VALUE!</v>
      </c>
      <c r="L1767" s="236" t="str">
        <f t="shared" si="8"/>
        <v>#VALUE!</v>
      </c>
      <c r="M1767" s="236" t="str">
        <f t="shared" si="9"/>
        <v>#VALUE!</v>
      </c>
      <c r="N1767" s="236" t="str">
        <f t="shared" si="10"/>
        <v>#VALUE!</v>
      </c>
      <c r="O1767" s="236" t="str">
        <f t="shared" si="11"/>
        <v>#VALUE!</v>
      </c>
      <c r="P1767" s="237" t="str">
        <f t="shared" si="12"/>
        <v>OPIOIDS</v>
      </c>
      <c r="Q1767" s="237" t="b">
        <v>0</v>
      </c>
      <c r="R1767" s="237" t="str">
        <f t="shared" si="37"/>
        <v>LOW</v>
      </c>
      <c r="S1767" s="238">
        <v>44391.0</v>
      </c>
      <c r="T1767" s="243">
        <f t="shared" si="46"/>
        <v>44634</v>
      </c>
      <c r="U1767" s="237" t="str">
        <f t="shared" si="51"/>
        <v> </v>
      </c>
      <c r="V1767" s="237" t="str">
        <f t="shared" si="16"/>
        <v> </v>
      </c>
      <c r="W1767" s="83"/>
      <c r="X1767" s="83"/>
      <c r="Y1767" s="83"/>
      <c r="Z1767" s="83"/>
      <c r="AA1767" s="83"/>
      <c r="AB1767" s="83"/>
      <c r="AC1767" s="83"/>
      <c r="AD1767" s="83"/>
      <c r="AE1767" s="83"/>
    </row>
    <row r="1768">
      <c r="A1768" s="248">
        <v>15665.0</v>
      </c>
      <c r="B1768" s="239" t="s">
        <v>7569</v>
      </c>
      <c r="C1768" s="239" t="b">
        <v>1</v>
      </c>
      <c r="D1768" s="235">
        <v>44596.0</v>
      </c>
      <c r="E1768" s="236" t="str">
        <f t="shared" si="1"/>
        <v>#VALUE!</v>
      </c>
      <c r="F1768" s="236" t="str">
        <f t="shared" si="2"/>
        <v>#VALUE!</v>
      </c>
      <c r="G1768" s="236" t="str">
        <f t="shared" si="3"/>
        <v>OPI RX</v>
      </c>
      <c r="H1768" s="236" t="str">
        <f t="shared" si="4"/>
        <v>#VALUE!</v>
      </c>
      <c r="I1768" s="236" t="str">
        <f t="shared" si="5"/>
        <v>#VALUE!</v>
      </c>
      <c r="J1768" s="236" t="str">
        <f t="shared" si="6"/>
        <v>#VALUE!</v>
      </c>
      <c r="K1768" s="236" t="str">
        <f t="shared" si="7"/>
        <v>#VALUE!</v>
      </c>
      <c r="L1768" s="236" t="str">
        <f t="shared" si="8"/>
        <v>#VALUE!</v>
      </c>
      <c r="M1768" s="236" t="str">
        <f t="shared" si="9"/>
        <v>#VALUE!</v>
      </c>
      <c r="N1768" s="236" t="str">
        <f t="shared" si="10"/>
        <v>#VALUE!</v>
      </c>
      <c r="O1768" s="236" t="str">
        <f t="shared" si="11"/>
        <v>#VALUE!</v>
      </c>
      <c r="P1768" s="237" t="str">
        <f t="shared" si="12"/>
        <v>OPIOIDS</v>
      </c>
      <c r="Q1768" s="234" t="b">
        <v>0</v>
      </c>
      <c r="R1768" s="237" t="str">
        <f t="shared" si="37"/>
        <v>LOW</v>
      </c>
      <c r="S1768" s="242">
        <v>44922.0</v>
      </c>
      <c r="T1768" s="243">
        <f t="shared" si="46"/>
        <v>44596</v>
      </c>
      <c r="U1768" s="237"/>
      <c r="V1768" s="237" t="str">
        <f t="shared" si="16"/>
        <v> </v>
      </c>
      <c r="W1768" s="83"/>
      <c r="X1768" s="83"/>
      <c r="Y1768" s="83"/>
      <c r="Z1768" s="83"/>
      <c r="AA1768" s="83"/>
      <c r="AB1768" s="83"/>
      <c r="AC1768" s="83"/>
      <c r="AD1768" s="83"/>
      <c r="AE1768" s="83"/>
    </row>
    <row r="1769">
      <c r="A1769" s="233">
        <v>15666.0</v>
      </c>
      <c r="B1769" s="234" t="s">
        <v>7566</v>
      </c>
      <c r="C1769" s="238" t="b">
        <v>1</v>
      </c>
      <c r="D1769" s="243">
        <v>44454.0</v>
      </c>
      <c r="E1769" s="236" t="str">
        <f t="shared" si="1"/>
        <v>#VALUE!</v>
      </c>
      <c r="F1769" s="236" t="str">
        <f t="shared" si="2"/>
        <v>OPI RX</v>
      </c>
      <c r="G1769" s="236" t="str">
        <f t="shared" si="3"/>
        <v>#VALUE!</v>
      </c>
      <c r="H1769" s="236" t="str">
        <f t="shared" si="4"/>
        <v>#VALUE!</v>
      </c>
      <c r="I1769" s="236" t="str">
        <f t="shared" si="5"/>
        <v>#VALUE!</v>
      </c>
      <c r="J1769" s="236" t="str">
        <f t="shared" si="6"/>
        <v>#VALUE!</v>
      </c>
      <c r="K1769" s="236" t="str">
        <f t="shared" si="7"/>
        <v>#VALUE!</v>
      </c>
      <c r="L1769" s="236" t="str">
        <f t="shared" si="8"/>
        <v>#VALUE!</v>
      </c>
      <c r="M1769" s="236" t="str">
        <f t="shared" si="9"/>
        <v>#VALUE!</v>
      </c>
      <c r="N1769" s="236" t="str">
        <f t="shared" si="10"/>
        <v>#VALUE!</v>
      </c>
      <c r="O1769" s="236" t="str">
        <f t="shared" si="11"/>
        <v>#VALUE!</v>
      </c>
      <c r="P1769" s="237" t="str">
        <f t="shared" si="12"/>
        <v>OPIOIDS</v>
      </c>
      <c r="Q1769" s="237" t="b">
        <v>0</v>
      </c>
      <c r="R1769" s="237" t="str">
        <f t="shared" si="37"/>
        <v>LOW</v>
      </c>
      <c r="S1769" s="238"/>
      <c r="T1769" s="243">
        <f t="shared" si="46"/>
        <v>44454</v>
      </c>
      <c r="U1769" s="237" t="str">
        <f t="shared" ref="U1769:U2017" si="52">if((days($Z$3,$S1769)/365)&gt;=1,"DUE COMM", " ")</f>
        <v>DUE COMM</v>
      </c>
      <c r="V1769" s="237" t="str">
        <f t="shared" si="16"/>
        <v> </v>
      </c>
      <c r="W1769" s="83"/>
      <c r="X1769" s="83"/>
      <c r="Y1769" s="83"/>
      <c r="Z1769" s="83"/>
      <c r="AA1769" s="83"/>
      <c r="AB1769" s="83"/>
      <c r="AC1769" s="83"/>
      <c r="AD1769" s="83"/>
      <c r="AE1769" s="83"/>
    </row>
    <row r="1770">
      <c r="A1770" s="233">
        <v>15667.0</v>
      </c>
      <c r="B1770" s="239" t="s">
        <v>7807</v>
      </c>
      <c r="C1770" s="238" t="b">
        <v>1</v>
      </c>
      <c r="D1770" s="235">
        <v>44577.0</v>
      </c>
      <c r="E1770" s="236" t="str">
        <f t="shared" si="1"/>
        <v>OPI RX</v>
      </c>
      <c r="F1770" s="236" t="str">
        <f t="shared" si="2"/>
        <v>#VALUE!</v>
      </c>
      <c r="G1770" s="236" t="str">
        <f t="shared" si="3"/>
        <v>#VALUE!</v>
      </c>
      <c r="H1770" s="236" t="str">
        <f t="shared" si="4"/>
        <v>#VALUE!</v>
      </c>
      <c r="I1770" s="236" t="str">
        <f t="shared" si="5"/>
        <v>#VALUE!</v>
      </c>
      <c r="J1770" s="236" t="str">
        <f t="shared" si="6"/>
        <v>#VALUE!</v>
      </c>
      <c r="K1770" s="236" t="str">
        <f t="shared" si="7"/>
        <v>#VALUE!</v>
      </c>
      <c r="L1770" s="236" t="str">
        <f t="shared" si="8"/>
        <v>#VALUE!</v>
      </c>
      <c r="M1770" s="236" t="str">
        <f t="shared" si="9"/>
        <v>#VALUE!</v>
      </c>
      <c r="N1770" s="236" t="str">
        <f t="shared" si="10"/>
        <v>#VALUE!</v>
      </c>
      <c r="O1770" s="236" t="str">
        <f t="shared" si="11"/>
        <v>#VALUE!</v>
      </c>
      <c r="P1770" s="237" t="str">
        <f t="shared" si="12"/>
        <v>OPIOIDS</v>
      </c>
      <c r="Q1770" s="237" t="b">
        <v>1</v>
      </c>
      <c r="R1770" s="237" t="str">
        <f t="shared" si="37"/>
        <v>HIGH</v>
      </c>
      <c r="S1770" s="238"/>
      <c r="T1770" s="243">
        <f t="shared" si="46"/>
        <v>44577</v>
      </c>
      <c r="U1770" s="237" t="str">
        <f t="shared" si="52"/>
        <v>DUE COMM</v>
      </c>
      <c r="V1770" s="237" t="str">
        <f t="shared" si="16"/>
        <v> </v>
      </c>
      <c r="W1770" s="83"/>
      <c r="X1770" s="83"/>
      <c r="Y1770" s="83"/>
      <c r="Z1770" s="83"/>
      <c r="AA1770" s="83"/>
      <c r="AB1770" s="83"/>
      <c r="AC1770" s="83"/>
      <c r="AD1770" s="83"/>
      <c r="AE1770" s="83"/>
    </row>
    <row r="1771">
      <c r="A1771" s="233">
        <v>15668.0</v>
      </c>
      <c r="B1771" s="234" t="s">
        <v>7585</v>
      </c>
      <c r="C1771" s="238" t="b">
        <v>1</v>
      </c>
      <c r="D1771" s="235">
        <v>44596.0</v>
      </c>
      <c r="E1771" s="236" t="str">
        <f t="shared" si="1"/>
        <v>#VALUE!</v>
      </c>
      <c r="F1771" s="236" t="str">
        <f t="shared" si="2"/>
        <v>OPI RX</v>
      </c>
      <c r="G1771" s="236" t="str">
        <f t="shared" si="3"/>
        <v>#VALUE!</v>
      </c>
      <c r="H1771" s="236" t="str">
        <f t="shared" si="4"/>
        <v>#VALUE!</v>
      </c>
      <c r="I1771" s="236" t="str">
        <f t="shared" si="5"/>
        <v>#VALUE!</v>
      </c>
      <c r="J1771" s="236" t="str">
        <f t="shared" si="6"/>
        <v>#VALUE!</v>
      </c>
      <c r="K1771" s="236" t="str">
        <f t="shared" si="7"/>
        <v>#VALUE!</v>
      </c>
      <c r="L1771" s="236" t="str">
        <f t="shared" si="8"/>
        <v>#VALUE!</v>
      </c>
      <c r="M1771" s="236" t="str">
        <f t="shared" si="9"/>
        <v>#VALUE!</v>
      </c>
      <c r="N1771" s="236" t="str">
        <f t="shared" si="10"/>
        <v>#VALUE!</v>
      </c>
      <c r="O1771" s="236" t="str">
        <f t="shared" si="11"/>
        <v>#VALUE!</v>
      </c>
      <c r="P1771" s="237" t="str">
        <f t="shared" si="12"/>
        <v>OPIOIDS</v>
      </c>
      <c r="Q1771" s="234" t="b">
        <v>0</v>
      </c>
      <c r="R1771" s="237" t="str">
        <f t="shared" si="37"/>
        <v>LOW</v>
      </c>
      <c r="S1771" s="238">
        <v>44350.0</v>
      </c>
      <c r="T1771" s="243">
        <f t="shared" si="46"/>
        <v>44596</v>
      </c>
      <c r="U1771" s="237" t="str">
        <f t="shared" si="52"/>
        <v> </v>
      </c>
      <c r="V1771" s="237" t="str">
        <f t="shared" si="16"/>
        <v> </v>
      </c>
      <c r="W1771" s="83"/>
      <c r="X1771" s="83"/>
      <c r="Y1771" s="83"/>
      <c r="Z1771" s="83"/>
      <c r="AA1771" s="83"/>
      <c r="AB1771" s="83"/>
      <c r="AC1771" s="83"/>
      <c r="AD1771" s="83"/>
      <c r="AE1771" s="83"/>
    </row>
    <row r="1772">
      <c r="A1772" s="233">
        <v>15669.0</v>
      </c>
      <c r="B1772" s="234" t="s">
        <v>7753</v>
      </c>
      <c r="C1772" s="238" t="b">
        <v>1</v>
      </c>
      <c r="D1772" s="235">
        <v>44628.0</v>
      </c>
      <c r="E1772" s="236" t="str">
        <f t="shared" si="1"/>
        <v>#VALUE!</v>
      </c>
      <c r="F1772" s="236" t="str">
        <f t="shared" si="2"/>
        <v>OPI RX</v>
      </c>
      <c r="G1772" s="236" t="str">
        <f t="shared" si="3"/>
        <v>#VALUE!</v>
      </c>
      <c r="H1772" s="236" t="str">
        <f t="shared" si="4"/>
        <v>#VALUE!</v>
      </c>
      <c r="I1772" s="236" t="str">
        <f t="shared" si="5"/>
        <v>#VALUE!</v>
      </c>
      <c r="J1772" s="236" t="str">
        <f t="shared" si="6"/>
        <v>#VALUE!</v>
      </c>
      <c r="K1772" s="236" t="str">
        <f t="shared" si="7"/>
        <v>#VALUE!</v>
      </c>
      <c r="L1772" s="236" t="str">
        <f t="shared" si="8"/>
        <v>#VALUE!</v>
      </c>
      <c r="M1772" s="236" t="str">
        <f t="shared" si="9"/>
        <v>#VALUE!</v>
      </c>
      <c r="N1772" s="236" t="str">
        <f t="shared" si="10"/>
        <v>#VALUE!</v>
      </c>
      <c r="O1772" s="236" t="str">
        <f t="shared" si="11"/>
        <v>#VALUE!</v>
      </c>
      <c r="P1772" s="237" t="str">
        <f t="shared" si="12"/>
        <v>OPIOIDS</v>
      </c>
      <c r="Q1772" s="234" t="b">
        <v>0</v>
      </c>
      <c r="R1772" s="237" t="str">
        <f t="shared" si="37"/>
        <v>LOW</v>
      </c>
      <c r="S1772" s="238">
        <v>44392.0</v>
      </c>
      <c r="T1772" s="243">
        <f t="shared" si="46"/>
        <v>44628</v>
      </c>
      <c r="U1772" s="237" t="str">
        <f t="shared" si="52"/>
        <v> </v>
      </c>
      <c r="V1772" s="237" t="str">
        <f t="shared" si="16"/>
        <v> </v>
      </c>
      <c r="W1772" s="83"/>
      <c r="X1772" s="83"/>
      <c r="Y1772" s="83"/>
      <c r="Z1772" s="83"/>
      <c r="AA1772" s="83"/>
      <c r="AB1772" s="83"/>
      <c r="AC1772" s="83"/>
      <c r="AD1772" s="83"/>
      <c r="AE1772" s="83"/>
    </row>
    <row r="1773">
      <c r="A1773" s="253">
        <v>15673.0</v>
      </c>
      <c r="B1773" s="237" t="s">
        <v>7589</v>
      </c>
      <c r="C1773" s="238" t="b">
        <v>1</v>
      </c>
      <c r="D1773" s="243">
        <v>44384.0</v>
      </c>
      <c r="E1773" s="236" t="str">
        <f t="shared" si="1"/>
        <v>#VALUE!</v>
      </c>
      <c r="F1773" s="236" t="str">
        <f t="shared" si="2"/>
        <v>#VALUE!</v>
      </c>
      <c r="G1773" s="236" t="str">
        <f t="shared" si="3"/>
        <v>OPI RX</v>
      </c>
      <c r="H1773" s="236" t="str">
        <f t="shared" si="4"/>
        <v>#VALUE!</v>
      </c>
      <c r="I1773" s="236" t="str">
        <f t="shared" si="5"/>
        <v>#VALUE!</v>
      </c>
      <c r="J1773" s="236" t="str">
        <f t="shared" si="6"/>
        <v>#VALUE!</v>
      </c>
      <c r="K1773" s="236" t="str">
        <f t="shared" si="7"/>
        <v>#VALUE!</v>
      </c>
      <c r="L1773" s="236" t="str">
        <f t="shared" si="8"/>
        <v>#VALUE!</v>
      </c>
      <c r="M1773" s="236" t="str">
        <f t="shared" si="9"/>
        <v>#VALUE!</v>
      </c>
      <c r="N1773" s="236" t="str">
        <f t="shared" si="10"/>
        <v>#VALUE!</v>
      </c>
      <c r="O1773" s="236" t="str">
        <f t="shared" si="11"/>
        <v>#VALUE!</v>
      </c>
      <c r="P1773" s="237" t="str">
        <f t="shared" si="12"/>
        <v>OPIOIDS</v>
      </c>
      <c r="Q1773" s="234" t="b">
        <v>1</v>
      </c>
      <c r="R1773" s="237" t="str">
        <f t="shared" si="37"/>
        <v>HIGH</v>
      </c>
      <c r="S1773" s="238"/>
      <c r="T1773" s="243">
        <f t="shared" si="46"/>
        <v>44384</v>
      </c>
      <c r="U1773" s="237" t="str">
        <f t="shared" si="52"/>
        <v>DUE COMM</v>
      </c>
      <c r="V1773" s="237" t="str">
        <f t="shared" si="16"/>
        <v> </v>
      </c>
      <c r="W1773" s="83"/>
      <c r="X1773" s="83"/>
      <c r="Y1773" s="83"/>
      <c r="Z1773" s="83"/>
      <c r="AA1773" s="83"/>
      <c r="AB1773" s="83"/>
      <c r="AC1773" s="83"/>
      <c r="AD1773" s="83"/>
      <c r="AE1773" s="83"/>
    </row>
    <row r="1774">
      <c r="A1774" s="253">
        <v>15674.0</v>
      </c>
      <c r="B1774" s="234" t="s">
        <v>8103</v>
      </c>
      <c r="C1774" s="238" t="b">
        <v>1</v>
      </c>
      <c r="D1774" s="243">
        <v>44405.0</v>
      </c>
      <c r="E1774" s="236" t="str">
        <f t="shared" si="1"/>
        <v>#VALUE!</v>
      </c>
      <c r="F1774" s="236" t="str">
        <f t="shared" si="2"/>
        <v>#VALUE!</v>
      </c>
      <c r="G1774" s="236" t="str">
        <f t="shared" si="3"/>
        <v>OPI RX</v>
      </c>
      <c r="H1774" s="236" t="str">
        <f t="shared" si="4"/>
        <v>#VALUE!</v>
      </c>
      <c r="I1774" s="236" t="str">
        <f t="shared" si="5"/>
        <v>#VALUE!</v>
      </c>
      <c r="J1774" s="236" t="str">
        <f t="shared" si="6"/>
        <v>#VALUE!</v>
      </c>
      <c r="K1774" s="236" t="str">
        <f t="shared" si="7"/>
        <v>#VALUE!</v>
      </c>
      <c r="L1774" s="236" t="str">
        <f t="shared" si="8"/>
        <v>OPI RX</v>
      </c>
      <c r="M1774" s="236" t="str">
        <f t="shared" si="9"/>
        <v>OPI RX</v>
      </c>
      <c r="N1774" s="236" t="str">
        <f t="shared" si="10"/>
        <v>#VALUE!</v>
      </c>
      <c r="O1774" s="236" t="str">
        <f t="shared" si="11"/>
        <v>#VALUE!</v>
      </c>
      <c r="P1774" s="237" t="str">
        <f t="shared" si="12"/>
        <v>OPIOIDS</v>
      </c>
      <c r="Q1774" s="237" t="b">
        <v>0</v>
      </c>
      <c r="R1774" s="237" t="str">
        <f t="shared" si="37"/>
        <v>LOW</v>
      </c>
      <c r="S1774" s="238"/>
      <c r="T1774" s="243">
        <f t="shared" si="46"/>
        <v>44405</v>
      </c>
      <c r="U1774" s="237" t="str">
        <f t="shared" si="52"/>
        <v>DUE COMM</v>
      </c>
      <c r="V1774" s="237" t="str">
        <f t="shared" si="16"/>
        <v> </v>
      </c>
      <c r="W1774" s="83"/>
      <c r="X1774" s="83"/>
      <c r="Y1774" s="83"/>
      <c r="Z1774" s="83"/>
      <c r="AA1774" s="83"/>
      <c r="AB1774" s="83"/>
      <c r="AC1774" s="83"/>
      <c r="AD1774" s="83"/>
      <c r="AE1774" s="83"/>
    </row>
    <row r="1775">
      <c r="A1775" s="233">
        <v>15675.0</v>
      </c>
      <c r="B1775" s="239" t="s">
        <v>7552</v>
      </c>
      <c r="C1775" s="238" t="b">
        <v>1</v>
      </c>
      <c r="D1775" s="243">
        <v>44405.0</v>
      </c>
      <c r="E1775" s="236" t="str">
        <f t="shared" si="1"/>
        <v>#VALUE!</v>
      </c>
      <c r="F1775" s="236" t="str">
        <f t="shared" si="2"/>
        <v>#VALUE!</v>
      </c>
      <c r="G1775" s="236" t="str">
        <f t="shared" si="3"/>
        <v>#VALUE!</v>
      </c>
      <c r="H1775" s="236" t="str">
        <f t="shared" si="4"/>
        <v>#VALUE!</v>
      </c>
      <c r="I1775" s="236" t="str">
        <f t="shared" si="5"/>
        <v>#VALUE!</v>
      </c>
      <c r="J1775" s="236" t="str">
        <f t="shared" si="6"/>
        <v>#VALUE!</v>
      </c>
      <c r="K1775" s="236" t="str">
        <f t="shared" si="7"/>
        <v>#VALUE!</v>
      </c>
      <c r="L1775" s="236" t="str">
        <f t="shared" si="8"/>
        <v>#VALUE!</v>
      </c>
      <c r="M1775" s="236" t="str">
        <f t="shared" si="9"/>
        <v>#VALUE!</v>
      </c>
      <c r="N1775" s="236" t="str">
        <f t="shared" si="10"/>
        <v>#VALUE!</v>
      </c>
      <c r="O1775" s="236" t="str">
        <f t="shared" si="11"/>
        <v>#VALUE!</v>
      </c>
      <c r="P1775" s="237" t="str">
        <f t="shared" si="12"/>
        <v>NO RX</v>
      </c>
      <c r="Q1775" s="237" t="b">
        <v>0</v>
      </c>
      <c r="R1775" s="237" t="str">
        <f t="shared" si="37"/>
        <v>LOW</v>
      </c>
      <c r="S1775" s="238"/>
      <c r="T1775" s="243">
        <f t="shared" si="46"/>
        <v>44405</v>
      </c>
      <c r="U1775" s="237" t="str">
        <f t="shared" si="52"/>
        <v>DUE COMM</v>
      </c>
      <c r="V1775" s="237" t="str">
        <f t="shared" si="16"/>
        <v> </v>
      </c>
      <c r="W1775" s="83"/>
      <c r="X1775" s="83"/>
      <c r="Y1775" s="83"/>
      <c r="Z1775" s="83"/>
      <c r="AA1775" s="83"/>
      <c r="AB1775" s="83"/>
      <c r="AC1775" s="83"/>
      <c r="AD1775" s="83"/>
      <c r="AE1775" s="83"/>
    </row>
    <row r="1776">
      <c r="A1776" s="233">
        <v>15680.0</v>
      </c>
      <c r="B1776" s="239" t="s">
        <v>8104</v>
      </c>
      <c r="C1776" s="238" t="b">
        <v>1</v>
      </c>
      <c r="D1776" s="235">
        <v>44620.0</v>
      </c>
      <c r="E1776" s="236" t="str">
        <f t="shared" si="1"/>
        <v>#VALUE!</v>
      </c>
      <c r="F1776" s="236" t="str">
        <f t="shared" si="2"/>
        <v>#VALUE!</v>
      </c>
      <c r="G1776" s="236" t="str">
        <f t="shared" si="3"/>
        <v>OPI RX</v>
      </c>
      <c r="H1776" s="236" t="str">
        <f t="shared" si="4"/>
        <v>#VALUE!</v>
      </c>
      <c r="I1776" s="236" t="str">
        <f t="shared" si="5"/>
        <v>#VALUE!</v>
      </c>
      <c r="J1776" s="236" t="str">
        <f t="shared" si="6"/>
        <v>OPI RX</v>
      </c>
      <c r="K1776" s="236" t="str">
        <f t="shared" si="7"/>
        <v>#VALUE!</v>
      </c>
      <c r="L1776" s="236" t="str">
        <f t="shared" si="8"/>
        <v>#VALUE!</v>
      </c>
      <c r="M1776" s="236" t="str">
        <f t="shared" si="9"/>
        <v>#VALUE!</v>
      </c>
      <c r="N1776" s="236" t="str">
        <f t="shared" si="10"/>
        <v>#VALUE!</v>
      </c>
      <c r="O1776" s="236" t="str">
        <f t="shared" si="11"/>
        <v>#VALUE!</v>
      </c>
      <c r="P1776" s="237" t="str">
        <f t="shared" si="12"/>
        <v>OPIOIDS</v>
      </c>
      <c r="Q1776" s="237" t="b">
        <v>1</v>
      </c>
      <c r="R1776" s="237" t="str">
        <f t="shared" si="37"/>
        <v>HIGH</v>
      </c>
      <c r="S1776" s="238">
        <v>44359.0</v>
      </c>
      <c r="T1776" s="243">
        <f t="shared" si="46"/>
        <v>44620</v>
      </c>
      <c r="U1776" s="237" t="str">
        <f t="shared" si="52"/>
        <v> </v>
      </c>
      <c r="V1776" s="237" t="str">
        <f t="shared" si="16"/>
        <v> </v>
      </c>
      <c r="W1776" s="83"/>
      <c r="X1776" s="83"/>
      <c r="Y1776" s="83"/>
      <c r="Z1776" s="83"/>
      <c r="AA1776" s="83"/>
      <c r="AB1776" s="83"/>
      <c r="AC1776" s="83"/>
      <c r="AD1776" s="83"/>
      <c r="AE1776" s="83"/>
    </row>
    <row r="1777">
      <c r="A1777" s="253">
        <v>15681.0</v>
      </c>
      <c r="B1777" s="237" t="s">
        <v>8105</v>
      </c>
      <c r="C1777" s="238" t="b">
        <v>1</v>
      </c>
      <c r="D1777" s="243">
        <v>44384.0</v>
      </c>
      <c r="E1777" s="236" t="str">
        <f t="shared" si="1"/>
        <v>#VALUE!</v>
      </c>
      <c r="F1777" s="236" t="str">
        <f t="shared" si="2"/>
        <v>OPI RX</v>
      </c>
      <c r="G1777" s="236" t="str">
        <f t="shared" si="3"/>
        <v>#VALUE!</v>
      </c>
      <c r="H1777" s="236" t="str">
        <f t="shared" si="4"/>
        <v>#VALUE!</v>
      </c>
      <c r="I1777" s="236" t="str">
        <f t="shared" si="5"/>
        <v>#VALUE!</v>
      </c>
      <c r="J1777" s="236" t="str">
        <f t="shared" si="6"/>
        <v>#VALUE!</v>
      </c>
      <c r="K1777" s="236" t="str">
        <f t="shared" si="7"/>
        <v>#VALUE!</v>
      </c>
      <c r="L1777" s="236" t="str">
        <f t="shared" si="8"/>
        <v>#VALUE!</v>
      </c>
      <c r="M1777" s="236" t="str">
        <f t="shared" si="9"/>
        <v>OPI RX</v>
      </c>
      <c r="N1777" s="236" t="str">
        <f t="shared" si="10"/>
        <v>#VALUE!</v>
      </c>
      <c r="O1777" s="236" t="str">
        <f t="shared" si="11"/>
        <v>#VALUE!</v>
      </c>
      <c r="P1777" s="237" t="str">
        <f t="shared" si="12"/>
        <v>OPIOIDS</v>
      </c>
      <c r="Q1777" s="237" t="b">
        <v>1</v>
      </c>
      <c r="R1777" s="237" t="str">
        <f t="shared" si="37"/>
        <v>HIGH</v>
      </c>
      <c r="S1777" s="238"/>
      <c r="T1777" s="243">
        <f t="shared" si="46"/>
        <v>44384</v>
      </c>
      <c r="U1777" s="237" t="str">
        <f t="shared" si="52"/>
        <v>DUE COMM</v>
      </c>
      <c r="V1777" s="237" t="str">
        <f t="shared" si="16"/>
        <v> </v>
      </c>
      <c r="W1777" s="83"/>
      <c r="X1777" s="83"/>
      <c r="Y1777" s="83"/>
      <c r="Z1777" s="83"/>
      <c r="AA1777" s="83"/>
      <c r="AB1777" s="83"/>
      <c r="AC1777" s="83"/>
      <c r="AD1777" s="83"/>
      <c r="AE1777" s="83"/>
    </row>
    <row r="1778">
      <c r="A1778" s="233">
        <v>15683.0</v>
      </c>
      <c r="B1778" s="234" t="s">
        <v>8106</v>
      </c>
      <c r="C1778" s="238" t="b">
        <v>1</v>
      </c>
      <c r="D1778" s="235">
        <v>44591.0</v>
      </c>
      <c r="E1778" s="236" t="str">
        <f t="shared" si="1"/>
        <v>#VALUE!</v>
      </c>
      <c r="F1778" s="236" t="str">
        <f t="shared" si="2"/>
        <v>OPI RX</v>
      </c>
      <c r="G1778" s="236" t="str">
        <f t="shared" si="3"/>
        <v>#VALUE!</v>
      </c>
      <c r="H1778" s="236" t="str">
        <f t="shared" si="4"/>
        <v>#VALUE!</v>
      </c>
      <c r="I1778" s="236" t="str">
        <f t="shared" si="5"/>
        <v>#VALUE!</v>
      </c>
      <c r="J1778" s="236" t="str">
        <f t="shared" si="6"/>
        <v>OPI RX</v>
      </c>
      <c r="K1778" s="236" t="str">
        <f t="shared" si="7"/>
        <v>#VALUE!</v>
      </c>
      <c r="L1778" s="236" t="str">
        <f t="shared" si="8"/>
        <v>#VALUE!</v>
      </c>
      <c r="M1778" s="236" t="str">
        <f t="shared" si="9"/>
        <v>#VALUE!</v>
      </c>
      <c r="N1778" s="236" t="str">
        <f t="shared" si="10"/>
        <v>#VALUE!</v>
      </c>
      <c r="O1778" s="236" t="str">
        <f t="shared" si="11"/>
        <v>#VALUE!</v>
      </c>
      <c r="P1778" s="237" t="str">
        <f t="shared" si="12"/>
        <v>OPIOIDS</v>
      </c>
      <c r="Q1778" s="237" t="b">
        <v>1</v>
      </c>
      <c r="R1778" s="237" t="str">
        <f t="shared" si="37"/>
        <v>HIGH</v>
      </c>
      <c r="S1778" s="238"/>
      <c r="T1778" s="243">
        <f t="shared" si="46"/>
        <v>44591</v>
      </c>
      <c r="U1778" s="237" t="str">
        <f t="shared" si="52"/>
        <v>DUE COMM</v>
      </c>
      <c r="V1778" s="237" t="str">
        <f t="shared" si="16"/>
        <v> </v>
      </c>
      <c r="W1778" s="83"/>
      <c r="X1778" s="83"/>
      <c r="Y1778" s="83"/>
      <c r="Z1778" s="83"/>
      <c r="AA1778" s="83"/>
      <c r="AB1778" s="83"/>
      <c r="AC1778" s="83"/>
      <c r="AD1778" s="83"/>
      <c r="AE1778" s="83"/>
    </row>
    <row r="1779">
      <c r="A1779" s="253">
        <v>15685.0</v>
      </c>
      <c r="B1779" s="239" t="s">
        <v>7552</v>
      </c>
      <c r="C1779" s="238" t="b">
        <v>0</v>
      </c>
      <c r="D1779" s="235" t="s">
        <v>7552</v>
      </c>
      <c r="E1779" s="236" t="str">
        <f t="shared" si="1"/>
        <v>#VALUE!</v>
      </c>
      <c r="F1779" s="236" t="str">
        <f t="shared" si="2"/>
        <v>#VALUE!</v>
      </c>
      <c r="G1779" s="236" t="str">
        <f t="shared" si="3"/>
        <v>#VALUE!</v>
      </c>
      <c r="H1779" s="236" t="str">
        <f t="shared" si="4"/>
        <v>#VALUE!</v>
      </c>
      <c r="I1779" s="236" t="str">
        <f t="shared" si="5"/>
        <v>#VALUE!</v>
      </c>
      <c r="J1779" s="236" t="str">
        <f t="shared" si="6"/>
        <v>#VALUE!</v>
      </c>
      <c r="K1779" s="236" t="str">
        <f t="shared" si="7"/>
        <v>#VALUE!</v>
      </c>
      <c r="L1779" s="236" t="str">
        <f t="shared" si="8"/>
        <v>#VALUE!</v>
      </c>
      <c r="M1779" s="236" t="str">
        <f t="shared" si="9"/>
        <v>#VALUE!</v>
      </c>
      <c r="N1779" s="236" t="str">
        <f t="shared" si="10"/>
        <v>#VALUE!</v>
      </c>
      <c r="O1779" s="236" t="str">
        <f t="shared" si="11"/>
        <v>#VALUE!</v>
      </c>
      <c r="P1779" s="237" t="str">
        <f t="shared" si="12"/>
        <v>NO RX</v>
      </c>
      <c r="Q1779" s="237" t="b">
        <v>0</v>
      </c>
      <c r="R1779" s="237" t="str">
        <f t="shared" si="37"/>
        <v>LOW</v>
      </c>
      <c r="S1779" s="238"/>
      <c r="T1779" s="238" t="str">
        <f t="shared" si="46"/>
        <v>  -  </v>
      </c>
      <c r="U1779" s="237" t="str">
        <f t="shared" si="52"/>
        <v>DUE COMM</v>
      </c>
      <c r="V1779" s="237" t="str">
        <f t="shared" si="16"/>
        <v> </v>
      </c>
      <c r="W1779" s="83"/>
      <c r="X1779" s="83"/>
      <c r="Y1779" s="83"/>
      <c r="Z1779" s="83"/>
      <c r="AA1779" s="83"/>
      <c r="AB1779" s="83"/>
      <c r="AC1779" s="83"/>
      <c r="AD1779" s="83"/>
      <c r="AE1779" s="83"/>
    </row>
    <row r="1780">
      <c r="A1780" s="233">
        <v>15689.0</v>
      </c>
      <c r="B1780" s="237" t="s">
        <v>8107</v>
      </c>
      <c r="C1780" s="238" t="b">
        <v>1</v>
      </c>
      <c r="D1780" s="235">
        <v>44591.0</v>
      </c>
      <c r="E1780" s="236" t="str">
        <f t="shared" si="1"/>
        <v>#VALUE!</v>
      </c>
      <c r="F1780" s="236" t="str">
        <f t="shared" si="2"/>
        <v>OPI RX</v>
      </c>
      <c r="G1780" s="236" t="str">
        <f t="shared" si="3"/>
        <v>#VALUE!</v>
      </c>
      <c r="H1780" s="236" t="str">
        <f t="shared" si="4"/>
        <v>#VALUE!</v>
      </c>
      <c r="I1780" s="236" t="str">
        <f t="shared" si="5"/>
        <v>#VALUE!</v>
      </c>
      <c r="J1780" s="236" t="str">
        <f t="shared" si="6"/>
        <v>OPI RX</v>
      </c>
      <c r="K1780" s="236" t="str">
        <f t="shared" si="7"/>
        <v>#VALUE!</v>
      </c>
      <c r="L1780" s="236" t="str">
        <f t="shared" si="8"/>
        <v>#VALUE!</v>
      </c>
      <c r="M1780" s="236" t="str">
        <f t="shared" si="9"/>
        <v>#VALUE!</v>
      </c>
      <c r="N1780" s="236" t="str">
        <f t="shared" si="10"/>
        <v>#VALUE!</v>
      </c>
      <c r="O1780" s="236" t="str">
        <f t="shared" si="11"/>
        <v>#VALUE!</v>
      </c>
      <c r="P1780" s="237" t="str">
        <f t="shared" si="12"/>
        <v>OPIOIDS</v>
      </c>
      <c r="Q1780" s="237" t="b">
        <v>0</v>
      </c>
      <c r="R1780" s="237" t="str">
        <f t="shared" si="37"/>
        <v>LOW</v>
      </c>
      <c r="S1780" s="238"/>
      <c r="T1780" s="243">
        <f t="shared" si="46"/>
        <v>44591</v>
      </c>
      <c r="U1780" s="237" t="str">
        <f t="shared" si="52"/>
        <v>DUE COMM</v>
      </c>
      <c r="V1780" s="237" t="str">
        <f t="shared" si="16"/>
        <v> </v>
      </c>
      <c r="W1780" s="83"/>
      <c r="X1780" s="83"/>
      <c r="Y1780" s="83"/>
      <c r="Z1780" s="83"/>
      <c r="AA1780" s="83"/>
      <c r="AB1780" s="83"/>
      <c r="AC1780" s="83"/>
      <c r="AD1780" s="83"/>
      <c r="AE1780" s="83"/>
    </row>
    <row r="1781">
      <c r="A1781" s="253">
        <v>15690.0</v>
      </c>
      <c r="B1781" s="237" t="s">
        <v>8108</v>
      </c>
      <c r="C1781" s="238" t="b">
        <v>1</v>
      </c>
      <c r="D1781" s="243">
        <v>44495.0</v>
      </c>
      <c r="E1781" s="236" t="str">
        <f t="shared" si="1"/>
        <v>#VALUE!</v>
      </c>
      <c r="F1781" s="236" t="str">
        <f t="shared" si="2"/>
        <v>#VALUE!</v>
      </c>
      <c r="G1781" s="236" t="str">
        <f t="shared" si="3"/>
        <v>OPI RX</v>
      </c>
      <c r="H1781" s="236" t="str">
        <f t="shared" si="4"/>
        <v>#VALUE!</v>
      </c>
      <c r="I1781" s="236" t="str">
        <f t="shared" si="5"/>
        <v>#VALUE!</v>
      </c>
      <c r="J1781" s="236" t="str">
        <f t="shared" si="6"/>
        <v>#VALUE!</v>
      </c>
      <c r="K1781" s="236" t="str">
        <f t="shared" si="7"/>
        <v>#VALUE!</v>
      </c>
      <c r="L1781" s="236" t="str">
        <f t="shared" si="8"/>
        <v>#VALUE!</v>
      </c>
      <c r="M1781" s="236" t="str">
        <f t="shared" si="9"/>
        <v>#VALUE!</v>
      </c>
      <c r="N1781" s="236" t="str">
        <f t="shared" si="10"/>
        <v>#VALUE!</v>
      </c>
      <c r="O1781" s="236" t="str">
        <f t="shared" si="11"/>
        <v>#VALUE!</v>
      </c>
      <c r="P1781" s="237" t="str">
        <f t="shared" si="12"/>
        <v>OPIOIDS</v>
      </c>
      <c r="Q1781" s="234" t="b">
        <v>1</v>
      </c>
      <c r="R1781" s="237" t="str">
        <f t="shared" si="37"/>
        <v>HIGH</v>
      </c>
      <c r="S1781" s="238">
        <v>44396.0</v>
      </c>
      <c r="T1781" s="243">
        <f t="shared" si="46"/>
        <v>44495</v>
      </c>
      <c r="U1781" s="237" t="str">
        <f t="shared" si="52"/>
        <v> </v>
      </c>
      <c r="V1781" s="237" t="str">
        <f t="shared" si="16"/>
        <v> </v>
      </c>
      <c r="W1781" s="83"/>
      <c r="X1781" s="83"/>
      <c r="Y1781" s="83"/>
      <c r="Z1781" s="83"/>
      <c r="AA1781" s="83"/>
      <c r="AB1781" s="83"/>
      <c r="AC1781" s="83"/>
      <c r="AD1781" s="83"/>
      <c r="AE1781" s="83"/>
    </row>
    <row r="1782">
      <c r="A1782" s="233">
        <v>15697.0</v>
      </c>
      <c r="B1782" s="234" t="s">
        <v>8109</v>
      </c>
      <c r="C1782" s="238" t="b">
        <v>1</v>
      </c>
      <c r="D1782" s="243">
        <v>44529.0</v>
      </c>
      <c r="E1782" s="236" t="str">
        <f t="shared" si="1"/>
        <v>#VALUE!</v>
      </c>
      <c r="F1782" s="236" t="str">
        <f t="shared" si="2"/>
        <v>OPI RX</v>
      </c>
      <c r="G1782" s="236" t="str">
        <f t="shared" si="3"/>
        <v>#VALUE!</v>
      </c>
      <c r="H1782" s="236" t="str">
        <f t="shared" si="4"/>
        <v>#VALUE!</v>
      </c>
      <c r="I1782" s="236" t="str">
        <f t="shared" si="5"/>
        <v>#VALUE!</v>
      </c>
      <c r="J1782" s="236" t="str">
        <f t="shared" si="6"/>
        <v>#VALUE!</v>
      </c>
      <c r="K1782" s="236" t="str">
        <f t="shared" si="7"/>
        <v>#VALUE!</v>
      </c>
      <c r="L1782" s="236" t="str">
        <f t="shared" si="8"/>
        <v>#VALUE!</v>
      </c>
      <c r="M1782" s="236" t="str">
        <f t="shared" si="9"/>
        <v>#VALUE!</v>
      </c>
      <c r="N1782" s="236" t="str">
        <f t="shared" si="10"/>
        <v>#VALUE!</v>
      </c>
      <c r="O1782" s="236" t="str">
        <f t="shared" si="11"/>
        <v>#VALUE!</v>
      </c>
      <c r="P1782" s="237" t="str">
        <f t="shared" si="12"/>
        <v>OPIOIDS</v>
      </c>
      <c r="Q1782" s="237" t="b">
        <v>0</v>
      </c>
      <c r="R1782" s="237" t="str">
        <f t="shared" si="37"/>
        <v>LOW</v>
      </c>
      <c r="S1782" s="238">
        <v>44352.0</v>
      </c>
      <c r="T1782" s="243">
        <f t="shared" si="46"/>
        <v>44529</v>
      </c>
      <c r="U1782" s="237" t="str">
        <f t="shared" si="52"/>
        <v> </v>
      </c>
      <c r="V1782" s="237" t="str">
        <f t="shared" si="16"/>
        <v> </v>
      </c>
      <c r="W1782" s="83"/>
      <c r="X1782" s="83"/>
      <c r="Y1782" s="83"/>
      <c r="Z1782" s="83"/>
      <c r="AA1782" s="83"/>
      <c r="AB1782" s="83"/>
      <c r="AC1782" s="83"/>
      <c r="AD1782" s="83"/>
      <c r="AE1782" s="83"/>
    </row>
    <row r="1783">
      <c r="A1783" s="233">
        <v>15702.0</v>
      </c>
      <c r="B1783" s="239" t="s">
        <v>8110</v>
      </c>
      <c r="C1783" s="238" t="b">
        <v>1</v>
      </c>
      <c r="D1783" s="235">
        <v>44601.0</v>
      </c>
      <c r="E1783" s="236" t="str">
        <f t="shared" si="1"/>
        <v>#VALUE!</v>
      </c>
      <c r="F1783" s="236" t="str">
        <f t="shared" si="2"/>
        <v>OPI RX</v>
      </c>
      <c r="G1783" s="236" t="str">
        <f t="shared" si="3"/>
        <v>#VALUE!</v>
      </c>
      <c r="H1783" s="236" t="str">
        <f t="shared" si="4"/>
        <v>#VALUE!</v>
      </c>
      <c r="I1783" s="236" t="str">
        <f t="shared" si="5"/>
        <v>#VALUE!</v>
      </c>
      <c r="J1783" s="236" t="str">
        <f t="shared" si="6"/>
        <v>#VALUE!</v>
      </c>
      <c r="K1783" s="236" t="str">
        <f t="shared" si="7"/>
        <v>#VALUE!</v>
      </c>
      <c r="L1783" s="236" t="str">
        <f t="shared" si="8"/>
        <v>#VALUE!</v>
      </c>
      <c r="M1783" s="236" t="str">
        <f t="shared" si="9"/>
        <v>#VALUE!</v>
      </c>
      <c r="N1783" s="236" t="str">
        <f t="shared" si="10"/>
        <v>#VALUE!</v>
      </c>
      <c r="O1783" s="236" t="str">
        <f t="shared" si="11"/>
        <v>#VALUE!</v>
      </c>
      <c r="P1783" s="237" t="str">
        <f t="shared" si="12"/>
        <v>OPIOIDS</v>
      </c>
      <c r="Q1783" s="234" t="b">
        <v>1</v>
      </c>
      <c r="R1783" s="237" t="str">
        <f t="shared" si="37"/>
        <v>HIGH</v>
      </c>
      <c r="S1783" s="238">
        <v>44354.0</v>
      </c>
      <c r="T1783" s="243">
        <f t="shared" si="46"/>
        <v>44601</v>
      </c>
      <c r="U1783" s="237" t="str">
        <f t="shared" si="52"/>
        <v> </v>
      </c>
      <c r="V1783" s="237" t="str">
        <f t="shared" si="16"/>
        <v> </v>
      </c>
      <c r="W1783" s="83"/>
      <c r="X1783" s="83"/>
      <c r="Y1783" s="83"/>
      <c r="Z1783" s="83"/>
      <c r="AA1783" s="83"/>
      <c r="AB1783" s="83"/>
      <c r="AC1783" s="83"/>
      <c r="AD1783" s="83"/>
      <c r="AE1783" s="83"/>
    </row>
    <row r="1784">
      <c r="A1784" s="233">
        <v>15707.0</v>
      </c>
      <c r="B1784" s="234" t="s">
        <v>8111</v>
      </c>
      <c r="C1784" s="238" t="b">
        <v>1</v>
      </c>
      <c r="D1784" s="243">
        <v>44496.0</v>
      </c>
      <c r="E1784" s="236" t="str">
        <f t="shared" si="1"/>
        <v>#VALUE!</v>
      </c>
      <c r="F1784" s="236" t="str">
        <f t="shared" si="2"/>
        <v>OPI RX</v>
      </c>
      <c r="G1784" s="236" t="str">
        <f t="shared" si="3"/>
        <v>#VALUE!</v>
      </c>
      <c r="H1784" s="236" t="str">
        <f t="shared" si="4"/>
        <v>#VALUE!</v>
      </c>
      <c r="I1784" s="236" t="str">
        <f t="shared" si="5"/>
        <v>OPI RX</v>
      </c>
      <c r="J1784" s="236" t="str">
        <f t="shared" si="6"/>
        <v>#VALUE!</v>
      </c>
      <c r="K1784" s="236" t="str">
        <f t="shared" si="7"/>
        <v>#VALUE!</v>
      </c>
      <c r="L1784" s="236" t="str">
        <f t="shared" si="8"/>
        <v>#VALUE!</v>
      </c>
      <c r="M1784" s="236" t="str">
        <f t="shared" si="9"/>
        <v>#VALUE!</v>
      </c>
      <c r="N1784" s="236" t="str">
        <f t="shared" si="10"/>
        <v>#VALUE!</v>
      </c>
      <c r="O1784" s="236" t="str">
        <f t="shared" si="11"/>
        <v>#VALUE!</v>
      </c>
      <c r="P1784" s="237" t="str">
        <f t="shared" si="12"/>
        <v>OPIOIDS</v>
      </c>
      <c r="Q1784" s="237" t="b">
        <v>0</v>
      </c>
      <c r="R1784" s="237" t="str">
        <f t="shared" si="37"/>
        <v>LOW</v>
      </c>
      <c r="S1784" s="238">
        <v>44362.0</v>
      </c>
      <c r="T1784" s="243">
        <f t="shared" si="46"/>
        <v>44496</v>
      </c>
      <c r="U1784" s="237" t="str">
        <f t="shared" si="52"/>
        <v> </v>
      </c>
      <c r="V1784" s="237" t="str">
        <f t="shared" si="16"/>
        <v> </v>
      </c>
      <c r="W1784" s="83"/>
      <c r="X1784" s="83"/>
      <c r="Y1784" s="83"/>
      <c r="Z1784" s="83"/>
      <c r="AA1784" s="83"/>
      <c r="AB1784" s="83"/>
      <c r="AC1784" s="83"/>
      <c r="AD1784" s="83"/>
      <c r="AE1784" s="83"/>
    </row>
    <row r="1785">
      <c r="A1785" s="233">
        <v>15710.0</v>
      </c>
      <c r="B1785" s="234" t="s">
        <v>7594</v>
      </c>
      <c r="C1785" s="238" t="b">
        <v>1</v>
      </c>
      <c r="D1785" s="243">
        <v>44405.0</v>
      </c>
      <c r="E1785" s="236" t="str">
        <f t="shared" si="1"/>
        <v>OPI RX</v>
      </c>
      <c r="F1785" s="236" t="str">
        <f t="shared" si="2"/>
        <v>#VALUE!</v>
      </c>
      <c r="G1785" s="236" t="str">
        <f t="shared" si="3"/>
        <v>#VALUE!</v>
      </c>
      <c r="H1785" s="236" t="str">
        <f t="shared" si="4"/>
        <v>#VALUE!</v>
      </c>
      <c r="I1785" s="236" t="str">
        <f t="shared" si="5"/>
        <v>#VALUE!</v>
      </c>
      <c r="J1785" s="236" t="str">
        <f t="shared" si="6"/>
        <v>#VALUE!</v>
      </c>
      <c r="K1785" s="236" t="str">
        <f t="shared" si="7"/>
        <v>#VALUE!</v>
      </c>
      <c r="L1785" s="236" t="str">
        <f t="shared" si="8"/>
        <v>#VALUE!</v>
      </c>
      <c r="M1785" s="236" t="str">
        <f t="shared" si="9"/>
        <v>#VALUE!</v>
      </c>
      <c r="N1785" s="236" t="str">
        <f t="shared" si="10"/>
        <v>#VALUE!</v>
      </c>
      <c r="O1785" s="236" t="str">
        <f t="shared" si="11"/>
        <v>#VALUE!</v>
      </c>
      <c r="P1785" s="237" t="str">
        <f t="shared" si="12"/>
        <v>OPIOIDS</v>
      </c>
      <c r="Q1785" s="237" t="b">
        <v>0</v>
      </c>
      <c r="R1785" s="237" t="str">
        <f t="shared" si="37"/>
        <v>LOW</v>
      </c>
      <c r="S1785" s="238"/>
      <c r="T1785" s="243">
        <f t="shared" si="46"/>
        <v>44405</v>
      </c>
      <c r="U1785" s="237" t="str">
        <f t="shared" si="52"/>
        <v>DUE COMM</v>
      </c>
      <c r="V1785" s="237" t="str">
        <f t="shared" si="16"/>
        <v> </v>
      </c>
      <c r="W1785" s="83"/>
      <c r="X1785" s="83"/>
      <c r="Y1785" s="83"/>
      <c r="Z1785" s="83"/>
      <c r="AA1785" s="83"/>
      <c r="AB1785" s="83"/>
      <c r="AC1785" s="83"/>
      <c r="AD1785" s="83"/>
      <c r="AE1785" s="83"/>
    </row>
    <row r="1786">
      <c r="A1786" s="233">
        <v>15712.0</v>
      </c>
      <c r="B1786" s="234" t="s">
        <v>7647</v>
      </c>
      <c r="C1786" s="238" t="b">
        <v>1</v>
      </c>
      <c r="D1786" s="243">
        <v>44539.0</v>
      </c>
      <c r="E1786" s="236" t="str">
        <f t="shared" si="1"/>
        <v>#VALUE!</v>
      </c>
      <c r="F1786" s="236" t="str">
        <f t="shared" si="2"/>
        <v>#VALUE!</v>
      </c>
      <c r="G1786" s="236" t="str">
        <f t="shared" si="3"/>
        <v>#VALUE!</v>
      </c>
      <c r="H1786" s="236" t="str">
        <f t="shared" si="4"/>
        <v>#VALUE!</v>
      </c>
      <c r="I1786" s="236" t="str">
        <f t="shared" si="5"/>
        <v>OPI RX</v>
      </c>
      <c r="J1786" s="236" t="str">
        <f t="shared" si="6"/>
        <v>#VALUE!</v>
      </c>
      <c r="K1786" s="236" t="str">
        <f t="shared" si="7"/>
        <v>#VALUE!</v>
      </c>
      <c r="L1786" s="236" t="str">
        <f t="shared" si="8"/>
        <v>#VALUE!</v>
      </c>
      <c r="M1786" s="236" t="str">
        <f t="shared" si="9"/>
        <v>#VALUE!</v>
      </c>
      <c r="N1786" s="236" t="str">
        <f t="shared" si="10"/>
        <v>#VALUE!</v>
      </c>
      <c r="O1786" s="236" t="str">
        <f t="shared" si="11"/>
        <v>#VALUE!</v>
      </c>
      <c r="P1786" s="237" t="str">
        <f t="shared" si="12"/>
        <v>OPIOIDS</v>
      </c>
      <c r="Q1786" s="237" t="b">
        <v>0</v>
      </c>
      <c r="R1786" s="237" t="str">
        <f t="shared" si="37"/>
        <v>LOW</v>
      </c>
      <c r="S1786" s="238">
        <v>44398.0</v>
      </c>
      <c r="T1786" s="243">
        <f t="shared" si="46"/>
        <v>44539</v>
      </c>
      <c r="U1786" s="237" t="str">
        <f t="shared" si="52"/>
        <v> </v>
      </c>
      <c r="V1786" s="237" t="str">
        <f t="shared" si="16"/>
        <v> </v>
      </c>
      <c r="W1786" s="83"/>
      <c r="X1786" s="83"/>
      <c r="Y1786" s="83"/>
      <c r="Z1786" s="83"/>
      <c r="AA1786" s="83"/>
      <c r="AB1786" s="83"/>
      <c r="AC1786" s="83"/>
      <c r="AD1786" s="83"/>
      <c r="AE1786" s="83"/>
    </row>
    <row r="1787">
      <c r="A1787" s="233">
        <v>15713.0</v>
      </c>
      <c r="B1787" s="234" t="s">
        <v>7598</v>
      </c>
      <c r="C1787" s="238" t="b">
        <v>1</v>
      </c>
      <c r="D1787" s="235">
        <v>44601.0</v>
      </c>
      <c r="E1787" s="236" t="str">
        <f t="shared" si="1"/>
        <v>#VALUE!</v>
      </c>
      <c r="F1787" s="236" t="str">
        <f t="shared" si="2"/>
        <v>#VALUE!</v>
      </c>
      <c r="G1787" s="236" t="str">
        <f t="shared" si="3"/>
        <v>OPI RX</v>
      </c>
      <c r="H1787" s="236" t="str">
        <f t="shared" si="4"/>
        <v>#VALUE!</v>
      </c>
      <c r="I1787" s="236" t="str">
        <f t="shared" si="5"/>
        <v>#VALUE!</v>
      </c>
      <c r="J1787" s="236" t="str">
        <f t="shared" si="6"/>
        <v>#VALUE!</v>
      </c>
      <c r="K1787" s="236" t="str">
        <f t="shared" si="7"/>
        <v>#VALUE!</v>
      </c>
      <c r="L1787" s="236" t="str">
        <f t="shared" si="8"/>
        <v>#VALUE!</v>
      </c>
      <c r="M1787" s="236" t="str">
        <f t="shared" si="9"/>
        <v>#VALUE!</v>
      </c>
      <c r="N1787" s="236" t="str">
        <f t="shared" si="10"/>
        <v>#VALUE!</v>
      </c>
      <c r="O1787" s="236" t="str">
        <f t="shared" si="11"/>
        <v>#VALUE!</v>
      </c>
      <c r="P1787" s="237" t="str">
        <f t="shared" si="12"/>
        <v>OPIOIDS</v>
      </c>
      <c r="Q1787" s="234" t="b">
        <v>0</v>
      </c>
      <c r="R1787" s="237" t="str">
        <f t="shared" si="37"/>
        <v>LOW</v>
      </c>
      <c r="S1787" s="238"/>
      <c r="T1787" s="243">
        <f t="shared" si="46"/>
        <v>44601</v>
      </c>
      <c r="U1787" s="237" t="str">
        <f t="shared" si="52"/>
        <v>DUE COMM</v>
      </c>
      <c r="V1787" s="237" t="str">
        <f t="shared" si="16"/>
        <v> </v>
      </c>
      <c r="W1787" s="83"/>
      <c r="X1787" s="83"/>
      <c r="Y1787" s="83"/>
      <c r="Z1787" s="83"/>
      <c r="AA1787" s="83"/>
      <c r="AB1787" s="83"/>
      <c r="AC1787" s="83"/>
      <c r="AD1787" s="83"/>
      <c r="AE1787" s="83"/>
    </row>
    <row r="1788">
      <c r="A1788" s="253">
        <v>15716.0</v>
      </c>
      <c r="B1788" s="234" t="s">
        <v>7666</v>
      </c>
      <c r="C1788" s="238" t="b">
        <v>1</v>
      </c>
      <c r="D1788" s="235">
        <v>44614.0</v>
      </c>
      <c r="E1788" s="236" t="str">
        <f t="shared" si="1"/>
        <v>#VALUE!</v>
      </c>
      <c r="F1788" s="236" t="str">
        <f t="shared" si="2"/>
        <v>OPI RX</v>
      </c>
      <c r="G1788" s="236" t="str">
        <f t="shared" si="3"/>
        <v>#VALUE!</v>
      </c>
      <c r="H1788" s="236" t="str">
        <f t="shared" si="4"/>
        <v>#VALUE!</v>
      </c>
      <c r="I1788" s="236" t="str">
        <f t="shared" si="5"/>
        <v>#VALUE!</v>
      </c>
      <c r="J1788" s="236" t="str">
        <f t="shared" si="6"/>
        <v>#VALUE!</v>
      </c>
      <c r="K1788" s="236" t="str">
        <f t="shared" si="7"/>
        <v>#VALUE!</v>
      </c>
      <c r="L1788" s="236" t="str">
        <f t="shared" si="8"/>
        <v>#VALUE!</v>
      </c>
      <c r="M1788" s="236" t="str">
        <f t="shared" si="9"/>
        <v>#VALUE!</v>
      </c>
      <c r="N1788" s="236" t="str">
        <f t="shared" si="10"/>
        <v>#VALUE!</v>
      </c>
      <c r="O1788" s="236" t="str">
        <f t="shared" si="11"/>
        <v>#VALUE!</v>
      </c>
      <c r="P1788" s="237" t="str">
        <f t="shared" si="12"/>
        <v>OPIOIDS</v>
      </c>
      <c r="Q1788" s="237" t="b">
        <v>1</v>
      </c>
      <c r="R1788" s="237" t="str">
        <f t="shared" si="37"/>
        <v>HIGH</v>
      </c>
      <c r="S1788" s="238">
        <v>44397.0</v>
      </c>
      <c r="T1788" s="243">
        <f t="shared" si="46"/>
        <v>44614</v>
      </c>
      <c r="U1788" s="237" t="str">
        <f t="shared" si="52"/>
        <v> </v>
      </c>
      <c r="V1788" s="237" t="str">
        <f t="shared" si="16"/>
        <v> </v>
      </c>
      <c r="W1788" s="83"/>
      <c r="X1788" s="83"/>
      <c r="Y1788" s="83"/>
      <c r="Z1788" s="83"/>
      <c r="AA1788" s="83"/>
      <c r="AB1788" s="83"/>
      <c r="AC1788" s="83"/>
      <c r="AD1788" s="83"/>
      <c r="AE1788" s="83"/>
    </row>
    <row r="1789">
      <c r="A1789" s="233">
        <v>15718.0</v>
      </c>
      <c r="B1789" s="239" t="s">
        <v>7566</v>
      </c>
      <c r="C1789" s="238" t="b">
        <v>1</v>
      </c>
      <c r="D1789" s="235">
        <v>44627.0</v>
      </c>
      <c r="E1789" s="236" t="str">
        <f t="shared" si="1"/>
        <v>#VALUE!</v>
      </c>
      <c r="F1789" s="236" t="str">
        <f t="shared" si="2"/>
        <v>OPI RX</v>
      </c>
      <c r="G1789" s="236" t="str">
        <f t="shared" si="3"/>
        <v>#VALUE!</v>
      </c>
      <c r="H1789" s="236" t="str">
        <f t="shared" si="4"/>
        <v>#VALUE!</v>
      </c>
      <c r="I1789" s="236" t="str">
        <f t="shared" si="5"/>
        <v>#VALUE!</v>
      </c>
      <c r="J1789" s="236" t="str">
        <f t="shared" si="6"/>
        <v>#VALUE!</v>
      </c>
      <c r="K1789" s="236" t="str">
        <f t="shared" si="7"/>
        <v>#VALUE!</v>
      </c>
      <c r="L1789" s="236" t="str">
        <f t="shared" si="8"/>
        <v>#VALUE!</v>
      </c>
      <c r="M1789" s="236" t="str">
        <f t="shared" si="9"/>
        <v>#VALUE!</v>
      </c>
      <c r="N1789" s="236" t="str">
        <f t="shared" si="10"/>
        <v>#VALUE!</v>
      </c>
      <c r="O1789" s="236" t="str">
        <f t="shared" si="11"/>
        <v>#VALUE!</v>
      </c>
      <c r="P1789" s="237" t="str">
        <f t="shared" si="12"/>
        <v>OPIOIDS</v>
      </c>
      <c r="Q1789" s="237" t="b">
        <v>0</v>
      </c>
      <c r="R1789" s="237" t="str">
        <f t="shared" si="37"/>
        <v>LOW</v>
      </c>
      <c r="S1789" s="238">
        <v>44397.0</v>
      </c>
      <c r="T1789" s="243">
        <f t="shared" si="46"/>
        <v>44627</v>
      </c>
      <c r="U1789" s="237" t="str">
        <f t="shared" si="52"/>
        <v> </v>
      </c>
      <c r="V1789" s="237" t="str">
        <f t="shared" si="16"/>
        <v> </v>
      </c>
      <c r="W1789" s="83"/>
      <c r="X1789" s="83"/>
      <c r="Y1789" s="83"/>
      <c r="Z1789" s="83"/>
      <c r="AA1789" s="83"/>
      <c r="AB1789" s="83"/>
      <c r="AC1789" s="83"/>
      <c r="AD1789" s="83"/>
      <c r="AE1789" s="83"/>
    </row>
    <row r="1790">
      <c r="A1790" s="233">
        <v>15722.0</v>
      </c>
      <c r="B1790" s="239" t="s">
        <v>7552</v>
      </c>
      <c r="C1790" s="238" t="b">
        <v>1</v>
      </c>
      <c r="D1790" s="243">
        <v>44405.0</v>
      </c>
      <c r="E1790" s="236" t="str">
        <f t="shared" si="1"/>
        <v>#VALUE!</v>
      </c>
      <c r="F1790" s="236" t="str">
        <f t="shared" si="2"/>
        <v>#VALUE!</v>
      </c>
      <c r="G1790" s="236" t="str">
        <f t="shared" si="3"/>
        <v>#VALUE!</v>
      </c>
      <c r="H1790" s="236" t="str">
        <f t="shared" si="4"/>
        <v>#VALUE!</v>
      </c>
      <c r="I1790" s="236" t="str">
        <f t="shared" si="5"/>
        <v>#VALUE!</v>
      </c>
      <c r="J1790" s="236" t="str">
        <f t="shared" si="6"/>
        <v>#VALUE!</v>
      </c>
      <c r="K1790" s="236" t="str">
        <f t="shared" si="7"/>
        <v>#VALUE!</v>
      </c>
      <c r="L1790" s="236" t="str">
        <f t="shared" si="8"/>
        <v>#VALUE!</v>
      </c>
      <c r="M1790" s="236" t="str">
        <f t="shared" si="9"/>
        <v>#VALUE!</v>
      </c>
      <c r="N1790" s="236" t="str">
        <f t="shared" si="10"/>
        <v>#VALUE!</v>
      </c>
      <c r="O1790" s="236" t="str">
        <f t="shared" si="11"/>
        <v>#VALUE!</v>
      </c>
      <c r="P1790" s="237" t="str">
        <f t="shared" si="12"/>
        <v>NO RX</v>
      </c>
      <c r="Q1790" s="234" t="b">
        <v>0</v>
      </c>
      <c r="R1790" s="237" t="str">
        <f t="shared" si="37"/>
        <v>LOW</v>
      </c>
      <c r="S1790" s="238"/>
      <c r="T1790" s="243">
        <f t="shared" si="46"/>
        <v>44405</v>
      </c>
      <c r="U1790" s="237" t="str">
        <f t="shared" si="52"/>
        <v>DUE COMM</v>
      </c>
      <c r="V1790" s="237" t="str">
        <f t="shared" si="16"/>
        <v> </v>
      </c>
      <c r="W1790" s="83"/>
      <c r="X1790" s="83"/>
      <c r="Y1790" s="83"/>
      <c r="Z1790" s="83"/>
      <c r="AA1790" s="83"/>
      <c r="AB1790" s="83"/>
      <c r="AC1790" s="83"/>
      <c r="AD1790" s="83"/>
      <c r="AE1790" s="83"/>
    </row>
    <row r="1791">
      <c r="A1791" s="233">
        <v>15723.0</v>
      </c>
      <c r="B1791" s="234" t="s">
        <v>7577</v>
      </c>
      <c r="C1791" s="238" t="b">
        <v>1</v>
      </c>
      <c r="D1791" s="243">
        <v>44414.0</v>
      </c>
      <c r="E1791" s="236" t="str">
        <f t="shared" si="1"/>
        <v>#VALUE!</v>
      </c>
      <c r="F1791" s="236" t="str">
        <f t="shared" si="2"/>
        <v>#VALUE!</v>
      </c>
      <c r="G1791" s="236" t="str">
        <f t="shared" si="3"/>
        <v>#VALUE!</v>
      </c>
      <c r="H1791" s="236" t="str">
        <f t="shared" si="4"/>
        <v>#VALUE!</v>
      </c>
      <c r="I1791" s="236" t="str">
        <f t="shared" si="5"/>
        <v>#VALUE!</v>
      </c>
      <c r="J1791" s="236" t="str">
        <f t="shared" si="6"/>
        <v>#VALUE!</v>
      </c>
      <c r="K1791" s="236" t="str">
        <f t="shared" si="7"/>
        <v>#VALUE!</v>
      </c>
      <c r="L1791" s="236" t="str">
        <f t="shared" si="8"/>
        <v>#VALUE!</v>
      </c>
      <c r="M1791" s="236" t="str">
        <f t="shared" si="9"/>
        <v>OPI RX</v>
      </c>
      <c r="N1791" s="236" t="str">
        <f t="shared" si="10"/>
        <v>#VALUE!</v>
      </c>
      <c r="O1791" s="236" t="str">
        <f t="shared" si="11"/>
        <v>#VALUE!</v>
      </c>
      <c r="P1791" s="237" t="str">
        <f t="shared" si="12"/>
        <v>OPIOIDS</v>
      </c>
      <c r="Q1791" s="237" t="b">
        <v>0</v>
      </c>
      <c r="R1791" s="237" t="str">
        <f t="shared" si="37"/>
        <v>LOW</v>
      </c>
      <c r="S1791" s="238"/>
      <c r="T1791" s="243">
        <f t="shared" si="46"/>
        <v>44414</v>
      </c>
      <c r="U1791" s="237" t="str">
        <f t="shared" si="52"/>
        <v>DUE COMM</v>
      </c>
      <c r="V1791" s="237" t="str">
        <f t="shared" si="16"/>
        <v> </v>
      </c>
      <c r="W1791" s="83"/>
      <c r="X1791" s="83"/>
      <c r="Y1791" s="83"/>
      <c r="Z1791" s="83"/>
      <c r="AA1791" s="83"/>
      <c r="AB1791" s="83"/>
      <c r="AC1791" s="83"/>
      <c r="AD1791" s="83"/>
      <c r="AE1791" s="83"/>
    </row>
    <row r="1792">
      <c r="A1792" s="233">
        <v>15729.0</v>
      </c>
      <c r="B1792" s="234" t="s">
        <v>8112</v>
      </c>
      <c r="C1792" s="238" t="b">
        <v>1</v>
      </c>
      <c r="D1792" s="235">
        <v>44577.0</v>
      </c>
      <c r="E1792" s="236" t="str">
        <f t="shared" si="1"/>
        <v>#VALUE!</v>
      </c>
      <c r="F1792" s="236" t="str">
        <f t="shared" si="2"/>
        <v>OPI RX</v>
      </c>
      <c r="G1792" s="236" t="str">
        <f t="shared" si="3"/>
        <v>#VALUE!</v>
      </c>
      <c r="H1792" s="236" t="str">
        <f t="shared" si="4"/>
        <v>OPI RX</v>
      </c>
      <c r="I1792" s="236" t="str">
        <f t="shared" si="5"/>
        <v>#VALUE!</v>
      </c>
      <c r="J1792" s="236" t="str">
        <f t="shared" si="6"/>
        <v>#VALUE!</v>
      </c>
      <c r="K1792" s="236" t="str">
        <f t="shared" si="7"/>
        <v>#VALUE!</v>
      </c>
      <c r="L1792" s="236" t="str">
        <f t="shared" si="8"/>
        <v>#VALUE!</v>
      </c>
      <c r="M1792" s="236" t="str">
        <f t="shared" si="9"/>
        <v>#VALUE!</v>
      </c>
      <c r="N1792" s="236" t="str">
        <f t="shared" si="10"/>
        <v>#VALUE!</v>
      </c>
      <c r="O1792" s="236" t="str">
        <f t="shared" si="11"/>
        <v>#VALUE!</v>
      </c>
      <c r="P1792" s="237" t="str">
        <f t="shared" si="12"/>
        <v>OPIOIDS</v>
      </c>
      <c r="Q1792" s="237" t="b">
        <v>1</v>
      </c>
      <c r="R1792" s="237" t="str">
        <f t="shared" si="37"/>
        <v>HIGH</v>
      </c>
      <c r="S1792" s="238"/>
      <c r="T1792" s="243">
        <f t="shared" si="46"/>
        <v>44577</v>
      </c>
      <c r="U1792" s="237" t="str">
        <f t="shared" si="52"/>
        <v>DUE COMM</v>
      </c>
      <c r="V1792" s="237" t="str">
        <f t="shared" si="16"/>
        <v> </v>
      </c>
      <c r="W1792" s="83"/>
      <c r="X1792" s="83"/>
      <c r="Y1792" s="83"/>
      <c r="Z1792" s="83"/>
      <c r="AA1792" s="83"/>
      <c r="AB1792" s="83"/>
      <c r="AC1792" s="83"/>
      <c r="AD1792" s="83"/>
      <c r="AE1792" s="83"/>
    </row>
    <row r="1793">
      <c r="A1793" s="253">
        <v>15730.0</v>
      </c>
      <c r="B1793" s="237" t="s">
        <v>7666</v>
      </c>
      <c r="C1793" s="238" t="b">
        <v>1</v>
      </c>
      <c r="D1793" s="243">
        <v>44405.0</v>
      </c>
      <c r="E1793" s="236" t="str">
        <f t="shared" si="1"/>
        <v>#VALUE!</v>
      </c>
      <c r="F1793" s="236" t="str">
        <f t="shared" si="2"/>
        <v>OPI RX</v>
      </c>
      <c r="G1793" s="236" t="str">
        <f t="shared" si="3"/>
        <v>#VALUE!</v>
      </c>
      <c r="H1793" s="236" t="str">
        <f t="shared" si="4"/>
        <v>#VALUE!</v>
      </c>
      <c r="I1793" s="236" t="str">
        <f t="shared" si="5"/>
        <v>#VALUE!</v>
      </c>
      <c r="J1793" s="236" t="str">
        <f t="shared" si="6"/>
        <v>#VALUE!</v>
      </c>
      <c r="K1793" s="236" t="str">
        <f t="shared" si="7"/>
        <v>#VALUE!</v>
      </c>
      <c r="L1793" s="236" t="str">
        <f t="shared" si="8"/>
        <v>#VALUE!</v>
      </c>
      <c r="M1793" s="236" t="str">
        <f t="shared" si="9"/>
        <v>#VALUE!</v>
      </c>
      <c r="N1793" s="236" t="str">
        <f t="shared" si="10"/>
        <v>#VALUE!</v>
      </c>
      <c r="O1793" s="236" t="str">
        <f t="shared" si="11"/>
        <v>#VALUE!</v>
      </c>
      <c r="P1793" s="237" t="str">
        <f t="shared" si="12"/>
        <v>OPIOIDS</v>
      </c>
      <c r="Q1793" s="237" t="b">
        <v>1</v>
      </c>
      <c r="R1793" s="237" t="str">
        <f t="shared" si="37"/>
        <v>HIGH</v>
      </c>
      <c r="S1793" s="238"/>
      <c r="T1793" s="243">
        <f t="shared" si="46"/>
        <v>44405</v>
      </c>
      <c r="U1793" s="237" t="str">
        <f t="shared" si="52"/>
        <v>DUE COMM</v>
      </c>
      <c r="V1793" s="237" t="str">
        <f t="shared" si="16"/>
        <v> </v>
      </c>
      <c r="W1793" s="83"/>
      <c r="X1793" s="83"/>
      <c r="Y1793" s="83"/>
      <c r="Z1793" s="83"/>
      <c r="AA1793" s="83"/>
      <c r="AB1793" s="83"/>
      <c r="AC1793" s="83"/>
      <c r="AD1793" s="83"/>
      <c r="AE1793" s="83"/>
    </row>
    <row r="1794">
      <c r="A1794" s="233">
        <v>15732.0</v>
      </c>
      <c r="B1794" s="234" t="s">
        <v>8113</v>
      </c>
      <c r="C1794" s="238" t="b">
        <v>1</v>
      </c>
      <c r="D1794" s="243">
        <v>44405.0</v>
      </c>
      <c r="E1794" s="236" t="str">
        <f t="shared" si="1"/>
        <v>#VALUE!</v>
      </c>
      <c r="F1794" s="236" t="str">
        <f t="shared" si="2"/>
        <v>OPI RX</v>
      </c>
      <c r="G1794" s="236" t="str">
        <f t="shared" si="3"/>
        <v>#VALUE!</v>
      </c>
      <c r="H1794" s="236" t="str">
        <f t="shared" si="4"/>
        <v>#VALUE!</v>
      </c>
      <c r="I1794" s="236" t="str">
        <f t="shared" si="5"/>
        <v>#VALUE!</v>
      </c>
      <c r="J1794" s="236" t="str">
        <f t="shared" si="6"/>
        <v>OPI RX</v>
      </c>
      <c r="K1794" s="236" t="str">
        <f t="shared" si="7"/>
        <v>#VALUE!</v>
      </c>
      <c r="L1794" s="236" t="str">
        <f t="shared" si="8"/>
        <v>#VALUE!</v>
      </c>
      <c r="M1794" s="236" t="str">
        <f t="shared" si="9"/>
        <v>#VALUE!</v>
      </c>
      <c r="N1794" s="236" t="str">
        <f t="shared" si="10"/>
        <v>#VALUE!</v>
      </c>
      <c r="O1794" s="236" t="str">
        <f t="shared" si="11"/>
        <v>#VALUE!</v>
      </c>
      <c r="P1794" s="237" t="str">
        <f t="shared" si="12"/>
        <v>OPIOIDS</v>
      </c>
      <c r="Q1794" s="234" t="b">
        <v>0</v>
      </c>
      <c r="R1794" s="237" t="str">
        <f t="shared" si="37"/>
        <v>LOW</v>
      </c>
      <c r="S1794" s="238"/>
      <c r="T1794" s="243">
        <f t="shared" si="46"/>
        <v>44405</v>
      </c>
      <c r="U1794" s="237" t="str">
        <f t="shared" si="52"/>
        <v>DUE COMM</v>
      </c>
      <c r="V1794" s="237" t="str">
        <f t="shared" si="16"/>
        <v> </v>
      </c>
      <c r="W1794" s="83"/>
      <c r="X1794" s="83"/>
      <c r="Y1794" s="83"/>
      <c r="Z1794" s="83"/>
      <c r="AA1794" s="83"/>
      <c r="AB1794" s="83"/>
      <c r="AC1794" s="83"/>
      <c r="AD1794" s="83"/>
      <c r="AE1794" s="83"/>
    </row>
    <row r="1795">
      <c r="A1795" s="233">
        <v>15735.0</v>
      </c>
      <c r="B1795" s="234" t="s">
        <v>7685</v>
      </c>
      <c r="C1795" s="238" t="b">
        <v>1</v>
      </c>
      <c r="D1795" s="243">
        <v>44510.0</v>
      </c>
      <c r="E1795" s="236" t="str">
        <f t="shared" si="1"/>
        <v>#VALUE!</v>
      </c>
      <c r="F1795" s="236" t="str">
        <f t="shared" si="2"/>
        <v>OPI RX</v>
      </c>
      <c r="G1795" s="236" t="str">
        <f t="shared" si="3"/>
        <v>#VALUE!</v>
      </c>
      <c r="H1795" s="236" t="str">
        <f t="shared" si="4"/>
        <v>#VALUE!</v>
      </c>
      <c r="I1795" s="236" t="str">
        <f t="shared" si="5"/>
        <v>#VALUE!</v>
      </c>
      <c r="J1795" s="236" t="str">
        <f t="shared" si="6"/>
        <v>#VALUE!</v>
      </c>
      <c r="K1795" s="236" t="str">
        <f t="shared" si="7"/>
        <v>#VALUE!</v>
      </c>
      <c r="L1795" s="236" t="str">
        <f t="shared" si="8"/>
        <v>#VALUE!</v>
      </c>
      <c r="M1795" s="236" t="str">
        <f t="shared" si="9"/>
        <v>#VALUE!</v>
      </c>
      <c r="N1795" s="236" t="str">
        <f t="shared" si="10"/>
        <v>#VALUE!</v>
      </c>
      <c r="O1795" s="236" t="str">
        <f t="shared" si="11"/>
        <v>#VALUE!</v>
      </c>
      <c r="P1795" s="237" t="str">
        <f t="shared" si="12"/>
        <v>OPIOIDS</v>
      </c>
      <c r="Q1795" s="237" t="b">
        <v>0</v>
      </c>
      <c r="R1795" s="237" t="str">
        <f t="shared" si="37"/>
        <v>LOW</v>
      </c>
      <c r="S1795" s="238">
        <v>44397.0</v>
      </c>
      <c r="T1795" s="243">
        <f t="shared" si="46"/>
        <v>44510</v>
      </c>
      <c r="U1795" s="237" t="str">
        <f t="shared" si="52"/>
        <v> </v>
      </c>
      <c r="V1795" s="237" t="str">
        <f t="shared" si="16"/>
        <v> </v>
      </c>
      <c r="W1795" s="83"/>
      <c r="X1795" s="83"/>
      <c r="Y1795" s="83"/>
      <c r="Z1795" s="83"/>
      <c r="AA1795" s="83"/>
      <c r="AB1795" s="83"/>
      <c r="AC1795" s="83"/>
      <c r="AD1795" s="83"/>
      <c r="AE1795" s="83"/>
    </row>
    <row r="1796">
      <c r="A1796" s="233">
        <v>15739.0</v>
      </c>
      <c r="B1796" s="239" t="s">
        <v>7681</v>
      </c>
      <c r="C1796" s="238" t="b">
        <v>1</v>
      </c>
      <c r="D1796" s="235">
        <v>44628.0</v>
      </c>
      <c r="E1796" s="236" t="str">
        <f t="shared" si="1"/>
        <v>OPI RX</v>
      </c>
      <c r="F1796" s="236" t="str">
        <f t="shared" si="2"/>
        <v>#VALUE!</v>
      </c>
      <c r="G1796" s="236" t="str">
        <f t="shared" si="3"/>
        <v>#VALUE!</v>
      </c>
      <c r="H1796" s="236" t="str">
        <f t="shared" si="4"/>
        <v>#VALUE!</v>
      </c>
      <c r="I1796" s="236" t="str">
        <f t="shared" si="5"/>
        <v>#VALUE!</v>
      </c>
      <c r="J1796" s="236" t="str">
        <f t="shared" si="6"/>
        <v>#VALUE!</v>
      </c>
      <c r="K1796" s="236" t="str">
        <f t="shared" si="7"/>
        <v>#VALUE!</v>
      </c>
      <c r="L1796" s="236" t="str">
        <f t="shared" si="8"/>
        <v>#VALUE!</v>
      </c>
      <c r="M1796" s="236" t="str">
        <f t="shared" si="9"/>
        <v>#VALUE!</v>
      </c>
      <c r="N1796" s="236" t="str">
        <f t="shared" si="10"/>
        <v>#VALUE!</v>
      </c>
      <c r="O1796" s="236" t="str">
        <f t="shared" si="11"/>
        <v>#VALUE!</v>
      </c>
      <c r="P1796" s="237" t="str">
        <f t="shared" si="12"/>
        <v>OPIOIDS</v>
      </c>
      <c r="Q1796" s="237" t="b">
        <v>0</v>
      </c>
      <c r="R1796" s="237" t="str">
        <f t="shared" si="37"/>
        <v>LOW</v>
      </c>
      <c r="S1796" s="238">
        <v>44368.0</v>
      </c>
      <c r="T1796" s="243">
        <f t="shared" si="46"/>
        <v>44628</v>
      </c>
      <c r="U1796" s="237" t="str">
        <f t="shared" si="52"/>
        <v> </v>
      </c>
      <c r="V1796" s="237" t="str">
        <f t="shared" si="16"/>
        <v> </v>
      </c>
      <c r="W1796" s="83"/>
      <c r="X1796" s="83"/>
      <c r="Y1796" s="83"/>
      <c r="Z1796" s="83"/>
      <c r="AA1796" s="83"/>
      <c r="AB1796" s="83"/>
      <c r="AC1796" s="83"/>
      <c r="AD1796" s="83"/>
      <c r="AE1796" s="83"/>
    </row>
    <row r="1797">
      <c r="A1797" s="233">
        <v>15741.0</v>
      </c>
      <c r="B1797" s="239" t="s">
        <v>8114</v>
      </c>
      <c r="C1797" s="238" t="b">
        <v>1</v>
      </c>
      <c r="D1797" s="235">
        <v>44627.0</v>
      </c>
      <c r="E1797" s="236" t="str">
        <f t="shared" si="1"/>
        <v>#VALUE!</v>
      </c>
      <c r="F1797" s="236" t="str">
        <f t="shared" si="2"/>
        <v>#VALUE!</v>
      </c>
      <c r="G1797" s="236" t="str">
        <f t="shared" si="3"/>
        <v>OPI RX</v>
      </c>
      <c r="H1797" s="236" t="str">
        <f t="shared" si="4"/>
        <v>#VALUE!</v>
      </c>
      <c r="I1797" s="236" t="str">
        <f t="shared" si="5"/>
        <v>#VALUE!</v>
      </c>
      <c r="J1797" s="236" t="str">
        <f t="shared" si="6"/>
        <v>#VALUE!</v>
      </c>
      <c r="K1797" s="236" t="str">
        <f t="shared" si="7"/>
        <v>#VALUE!</v>
      </c>
      <c r="L1797" s="236" t="str">
        <f t="shared" si="8"/>
        <v>#VALUE!</v>
      </c>
      <c r="M1797" s="236" t="str">
        <f t="shared" si="9"/>
        <v>OPI RX</v>
      </c>
      <c r="N1797" s="236" t="str">
        <f t="shared" si="10"/>
        <v>#VALUE!</v>
      </c>
      <c r="O1797" s="236" t="str">
        <f t="shared" si="11"/>
        <v>#VALUE!</v>
      </c>
      <c r="P1797" s="237" t="str">
        <f t="shared" si="12"/>
        <v>OPIOIDS</v>
      </c>
      <c r="Q1797" s="234" t="b">
        <v>1</v>
      </c>
      <c r="R1797" s="237" t="str">
        <f t="shared" si="37"/>
        <v>HIGH</v>
      </c>
      <c r="S1797" s="238"/>
      <c r="T1797" s="243">
        <f t="shared" si="46"/>
        <v>44627</v>
      </c>
      <c r="U1797" s="237" t="str">
        <f t="shared" si="52"/>
        <v>DUE COMM</v>
      </c>
      <c r="V1797" s="237" t="str">
        <f t="shared" si="16"/>
        <v> </v>
      </c>
      <c r="W1797" s="83"/>
      <c r="X1797" s="83"/>
      <c r="Y1797" s="83"/>
      <c r="Z1797" s="83"/>
      <c r="AA1797" s="83"/>
      <c r="AB1797" s="83"/>
      <c r="AC1797" s="83"/>
      <c r="AD1797" s="83"/>
      <c r="AE1797" s="83"/>
    </row>
    <row r="1798">
      <c r="A1798" s="253">
        <v>15742.0</v>
      </c>
      <c r="B1798" s="237" t="s">
        <v>7717</v>
      </c>
      <c r="C1798" s="238" t="b">
        <v>1</v>
      </c>
      <c r="D1798" s="235">
        <v>44627.0</v>
      </c>
      <c r="E1798" s="236" t="str">
        <f t="shared" si="1"/>
        <v>#VALUE!</v>
      </c>
      <c r="F1798" s="236" t="str">
        <f t="shared" si="2"/>
        <v>#VALUE!</v>
      </c>
      <c r="G1798" s="236" t="str">
        <f t="shared" si="3"/>
        <v>#VALUE!</v>
      </c>
      <c r="H1798" s="236" t="str">
        <f t="shared" si="4"/>
        <v>#VALUE!</v>
      </c>
      <c r="I1798" s="236" t="str">
        <f t="shared" si="5"/>
        <v>#VALUE!</v>
      </c>
      <c r="J1798" s="236" t="str">
        <f t="shared" si="6"/>
        <v>#VALUE!</v>
      </c>
      <c r="K1798" s="236" t="str">
        <f t="shared" si="7"/>
        <v>#VALUE!</v>
      </c>
      <c r="L1798" s="236" t="str">
        <f t="shared" si="8"/>
        <v>#VALUE!</v>
      </c>
      <c r="M1798" s="236" t="str">
        <f t="shared" si="9"/>
        <v>#VALUE!</v>
      </c>
      <c r="N1798" s="236" t="str">
        <f t="shared" si="10"/>
        <v>#VALUE!</v>
      </c>
      <c r="O1798" s="236" t="str">
        <f t="shared" si="11"/>
        <v>#VALUE!</v>
      </c>
      <c r="P1798" s="237" t="str">
        <f t="shared" si="12"/>
        <v>NO RX</v>
      </c>
      <c r="Q1798" s="237" t="b">
        <v>0</v>
      </c>
      <c r="R1798" s="237" t="str">
        <f t="shared" si="37"/>
        <v>LOW</v>
      </c>
      <c r="S1798" s="238"/>
      <c r="T1798" s="243">
        <f t="shared" si="46"/>
        <v>44627</v>
      </c>
      <c r="U1798" s="237" t="str">
        <f t="shared" si="52"/>
        <v>DUE COMM</v>
      </c>
      <c r="V1798" s="237" t="str">
        <f t="shared" si="16"/>
        <v> </v>
      </c>
      <c r="W1798" s="83"/>
      <c r="X1798" s="83"/>
      <c r="Y1798" s="83"/>
      <c r="Z1798" s="83"/>
      <c r="AA1798" s="83"/>
      <c r="AB1798" s="83"/>
      <c r="AC1798" s="83"/>
      <c r="AD1798" s="83"/>
      <c r="AE1798" s="83"/>
    </row>
    <row r="1799">
      <c r="A1799" s="233">
        <v>15744.0</v>
      </c>
      <c r="B1799" s="239" t="s">
        <v>7552</v>
      </c>
      <c r="C1799" s="238" t="b">
        <v>1</v>
      </c>
      <c r="D1799" s="243">
        <v>44414.0</v>
      </c>
      <c r="E1799" s="236" t="str">
        <f t="shared" si="1"/>
        <v>#VALUE!</v>
      </c>
      <c r="F1799" s="236" t="str">
        <f t="shared" si="2"/>
        <v>#VALUE!</v>
      </c>
      <c r="G1799" s="236" t="str">
        <f t="shared" si="3"/>
        <v>#VALUE!</v>
      </c>
      <c r="H1799" s="236" t="str">
        <f t="shared" si="4"/>
        <v>#VALUE!</v>
      </c>
      <c r="I1799" s="236" t="str">
        <f t="shared" si="5"/>
        <v>#VALUE!</v>
      </c>
      <c r="J1799" s="236" t="str">
        <f t="shared" si="6"/>
        <v>#VALUE!</v>
      </c>
      <c r="K1799" s="236" t="str">
        <f t="shared" si="7"/>
        <v>#VALUE!</v>
      </c>
      <c r="L1799" s="236" t="str">
        <f t="shared" si="8"/>
        <v>#VALUE!</v>
      </c>
      <c r="M1799" s="236" t="str">
        <f t="shared" si="9"/>
        <v>#VALUE!</v>
      </c>
      <c r="N1799" s="236" t="str">
        <f t="shared" si="10"/>
        <v>#VALUE!</v>
      </c>
      <c r="O1799" s="236" t="str">
        <f t="shared" si="11"/>
        <v>#VALUE!</v>
      </c>
      <c r="P1799" s="237" t="str">
        <f t="shared" si="12"/>
        <v>NO RX</v>
      </c>
      <c r="Q1799" s="237" t="b">
        <v>0</v>
      </c>
      <c r="R1799" s="237" t="str">
        <f t="shared" si="37"/>
        <v>LOW</v>
      </c>
      <c r="S1799" s="238"/>
      <c r="T1799" s="243">
        <f t="shared" si="46"/>
        <v>44414</v>
      </c>
      <c r="U1799" s="237" t="str">
        <f t="shared" si="52"/>
        <v>DUE COMM</v>
      </c>
      <c r="V1799" s="237" t="str">
        <f t="shared" si="16"/>
        <v> </v>
      </c>
      <c r="W1799" s="83"/>
      <c r="X1799" s="83"/>
      <c r="Y1799" s="83"/>
      <c r="Z1799" s="83"/>
      <c r="AA1799" s="83"/>
      <c r="AB1799" s="83"/>
      <c r="AC1799" s="83"/>
      <c r="AD1799" s="83"/>
      <c r="AE1799" s="83"/>
    </row>
    <row r="1800">
      <c r="A1800" s="253">
        <v>15746.0</v>
      </c>
      <c r="B1800" s="234" t="s">
        <v>7832</v>
      </c>
      <c r="C1800" s="238" t="b">
        <v>1</v>
      </c>
      <c r="D1800" s="243">
        <v>44519.0</v>
      </c>
      <c r="E1800" s="236" t="str">
        <f t="shared" si="1"/>
        <v>#VALUE!</v>
      </c>
      <c r="F1800" s="236" t="str">
        <f t="shared" si="2"/>
        <v>#VALUE!</v>
      </c>
      <c r="G1800" s="236" t="str">
        <f t="shared" si="3"/>
        <v>#VALUE!</v>
      </c>
      <c r="H1800" s="236" t="str">
        <f t="shared" si="4"/>
        <v>#VALUE!</v>
      </c>
      <c r="I1800" s="236" t="str">
        <f t="shared" si="5"/>
        <v>#VALUE!</v>
      </c>
      <c r="J1800" s="236" t="str">
        <f t="shared" si="6"/>
        <v>#VALUE!</v>
      </c>
      <c r="K1800" s="236" t="str">
        <f t="shared" si="7"/>
        <v>#VALUE!</v>
      </c>
      <c r="L1800" s="236" t="str">
        <f t="shared" si="8"/>
        <v>#VALUE!</v>
      </c>
      <c r="M1800" s="236" t="str">
        <f t="shared" si="9"/>
        <v>OPI RX</v>
      </c>
      <c r="N1800" s="236" t="str">
        <f t="shared" si="10"/>
        <v>#VALUE!</v>
      </c>
      <c r="O1800" s="236" t="str">
        <f t="shared" si="11"/>
        <v>#VALUE!</v>
      </c>
      <c r="P1800" s="237" t="str">
        <f t="shared" si="12"/>
        <v>OPIOIDS</v>
      </c>
      <c r="Q1800" s="237" t="b">
        <v>0</v>
      </c>
      <c r="R1800" s="237" t="str">
        <f t="shared" si="37"/>
        <v>LOW</v>
      </c>
      <c r="S1800" s="238">
        <v>44403.0</v>
      </c>
      <c r="T1800" s="243">
        <f t="shared" si="46"/>
        <v>44519</v>
      </c>
      <c r="U1800" s="237" t="str">
        <f t="shared" si="52"/>
        <v> </v>
      </c>
      <c r="V1800" s="237" t="str">
        <f t="shared" si="16"/>
        <v> </v>
      </c>
      <c r="W1800" s="83"/>
      <c r="X1800" s="83"/>
      <c r="Y1800" s="83"/>
      <c r="Z1800" s="83"/>
      <c r="AA1800" s="83"/>
      <c r="AB1800" s="83"/>
      <c r="AC1800" s="83"/>
      <c r="AD1800" s="83"/>
      <c r="AE1800" s="83"/>
    </row>
    <row r="1801">
      <c r="A1801" s="233">
        <v>15749.0</v>
      </c>
      <c r="B1801" s="234" t="s">
        <v>7576</v>
      </c>
      <c r="C1801" s="238" t="b">
        <v>1</v>
      </c>
      <c r="D1801" s="235">
        <v>44601.0</v>
      </c>
      <c r="E1801" s="236" t="str">
        <f t="shared" si="1"/>
        <v>#VALUE!</v>
      </c>
      <c r="F1801" s="236" t="str">
        <f t="shared" si="2"/>
        <v>#VALUE!</v>
      </c>
      <c r="G1801" s="236" t="str">
        <f t="shared" si="3"/>
        <v>#VALUE!</v>
      </c>
      <c r="H1801" s="236" t="str">
        <f t="shared" si="4"/>
        <v>#VALUE!</v>
      </c>
      <c r="I1801" s="236" t="str">
        <f t="shared" si="5"/>
        <v>#VALUE!</v>
      </c>
      <c r="J1801" s="236" t="str">
        <f t="shared" si="6"/>
        <v>#VALUE!</v>
      </c>
      <c r="K1801" s="236" t="str">
        <f t="shared" si="7"/>
        <v>#VALUE!</v>
      </c>
      <c r="L1801" s="236" t="str">
        <f t="shared" si="8"/>
        <v>#VALUE!</v>
      </c>
      <c r="M1801" s="236" t="str">
        <f t="shared" si="9"/>
        <v>#VALUE!</v>
      </c>
      <c r="N1801" s="236" t="str">
        <f t="shared" si="10"/>
        <v>#VALUE!</v>
      </c>
      <c r="O1801" s="236" t="str">
        <f t="shared" si="11"/>
        <v>#VALUE!</v>
      </c>
      <c r="P1801" s="237" t="str">
        <f t="shared" si="12"/>
        <v>NO RX</v>
      </c>
      <c r="Q1801" s="237" t="b">
        <v>0</v>
      </c>
      <c r="R1801" s="237" t="str">
        <f t="shared" si="37"/>
        <v>LOW</v>
      </c>
      <c r="S1801" s="238"/>
      <c r="T1801" s="243">
        <f t="shared" si="46"/>
        <v>44601</v>
      </c>
      <c r="U1801" s="237" t="str">
        <f t="shared" si="52"/>
        <v>DUE COMM</v>
      </c>
      <c r="V1801" s="237" t="str">
        <f t="shared" si="16"/>
        <v> </v>
      </c>
      <c r="W1801" s="83"/>
      <c r="X1801" s="83"/>
      <c r="Y1801" s="83"/>
      <c r="Z1801" s="83"/>
      <c r="AA1801" s="83"/>
      <c r="AB1801" s="83"/>
      <c r="AC1801" s="83"/>
      <c r="AD1801" s="83"/>
      <c r="AE1801" s="83"/>
    </row>
    <row r="1802">
      <c r="A1802" s="233">
        <v>15750.0</v>
      </c>
      <c r="B1802" s="237" t="s">
        <v>8115</v>
      </c>
      <c r="C1802" s="238" t="b">
        <v>1</v>
      </c>
      <c r="D1802" s="235">
        <v>44614.0</v>
      </c>
      <c r="E1802" s="236" t="str">
        <f t="shared" si="1"/>
        <v>#VALUE!</v>
      </c>
      <c r="F1802" s="236" t="str">
        <f t="shared" si="2"/>
        <v>#VALUE!</v>
      </c>
      <c r="G1802" s="236" t="str">
        <f t="shared" si="3"/>
        <v>#VALUE!</v>
      </c>
      <c r="H1802" s="236" t="str">
        <f t="shared" si="4"/>
        <v>#VALUE!</v>
      </c>
      <c r="I1802" s="236" t="str">
        <f t="shared" si="5"/>
        <v>#VALUE!</v>
      </c>
      <c r="J1802" s="236" t="str">
        <f t="shared" si="6"/>
        <v>#VALUE!</v>
      </c>
      <c r="K1802" s="236" t="str">
        <f t="shared" si="7"/>
        <v>#VALUE!</v>
      </c>
      <c r="L1802" s="236" t="str">
        <f t="shared" si="8"/>
        <v>#VALUE!</v>
      </c>
      <c r="M1802" s="236" t="str">
        <f t="shared" si="9"/>
        <v>OPI RX</v>
      </c>
      <c r="N1802" s="236" t="str">
        <f t="shared" si="10"/>
        <v>#VALUE!</v>
      </c>
      <c r="O1802" s="236" t="str">
        <f t="shared" si="11"/>
        <v>#VALUE!</v>
      </c>
      <c r="P1802" s="237" t="str">
        <f t="shared" si="12"/>
        <v>OPIOIDS</v>
      </c>
      <c r="Q1802" s="237" t="b">
        <v>0</v>
      </c>
      <c r="R1802" s="237" t="str">
        <f t="shared" si="37"/>
        <v>LOW</v>
      </c>
      <c r="S1802" s="238">
        <v>44403.0</v>
      </c>
      <c r="T1802" s="243">
        <f t="shared" si="46"/>
        <v>44614</v>
      </c>
      <c r="U1802" s="237" t="str">
        <f t="shared" si="52"/>
        <v> </v>
      </c>
      <c r="V1802" s="237" t="str">
        <f t="shared" si="16"/>
        <v> </v>
      </c>
      <c r="W1802" s="83"/>
      <c r="X1802" s="83"/>
      <c r="Y1802" s="83"/>
      <c r="Z1802" s="83"/>
      <c r="AA1802" s="83"/>
      <c r="AB1802" s="83"/>
      <c r="AC1802" s="83"/>
      <c r="AD1802" s="83"/>
      <c r="AE1802" s="83"/>
    </row>
    <row r="1803">
      <c r="A1803" s="253">
        <v>15751.0</v>
      </c>
      <c r="B1803" s="239" t="s">
        <v>7552</v>
      </c>
      <c r="C1803" s="238" t="b">
        <v>1</v>
      </c>
      <c r="D1803" s="243">
        <v>44384.0</v>
      </c>
      <c r="E1803" s="236" t="str">
        <f t="shared" si="1"/>
        <v>#VALUE!</v>
      </c>
      <c r="F1803" s="236" t="str">
        <f t="shared" si="2"/>
        <v>#VALUE!</v>
      </c>
      <c r="G1803" s="236" t="str">
        <f t="shared" si="3"/>
        <v>#VALUE!</v>
      </c>
      <c r="H1803" s="236" t="str">
        <f t="shared" si="4"/>
        <v>#VALUE!</v>
      </c>
      <c r="I1803" s="236" t="str">
        <f t="shared" si="5"/>
        <v>#VALUE!</v>
      </c>
      <c r="J1803" s="236" t="str">
        <f t="shared" si="6"/>
        <v>#VALUE!</v>
      </c>
      <c r="K1803" s="236" t="str">
        <f t="shared" si="7"/>
        <v>#VALUE!</v>
      </c>
      <c r="L1803" s="236" t="str">
        <f t="shared" si="8"/>
        <v>#VALUE!</v>
      </c>
      <c r="M1803" s="236" t="str">
        <f t="shared" si="9"/>
        <v>#VALUE!</v>
      </c>
      <c r="N1803" s="236" t="str">
        <f t="shared" si="10"/>
        <v>#VALUE!</v>
      </c>
      <c r="O1803" s="236" t="str">
        <f t="shared" si="11"/>
        <v>#VALUE!</v>
      </c>
      <c r="P1803" s="237" t="str">
        <f t="shared" si="12"/>
        <v>NO RX</v>
      </c>
      <c r="Q1803" s="237" t="b">
        <v>0</v>
      </c>
      <c r="R1803" s="237" t="str">
        <f t="shared" si="37"/>
        <v>LOW</v>
      </c>
      <c r="S1803" s="238"/>
      <c r="T1803" s="243">
        <f t="shared" si="46"/>
        <v>44384</v>
      </c>
      <c r="U1803" s="237" t="str">
        <f t="shared" si="52"/>
        <v>DUE COMM</v>
      </c>
      <c r="V1803" s="237" t="str">
        <f t="shared" si="16"/>
        <v> </v>
      </c>
      <c r="W1803" s="83"/>
      <c r="X1803" s="83"/>
      <c r="Y1803" s="83"/>
      <c r="Z1803" s="83"/>
      <c r="AA1803" s="83"/>
      <c r="AB1803" s="83"/>
      <c r="AC1803" s="83"/>
      <c r="AD1803" s="83"/>
      <c r="AE1803" s="83"/>
    </row>
    <row r="1804">
      <c r="A1804" s="233">
        <v>15753.0</v>
      </c>
      <c r="B1804" s="239" t="s">
        <v>7552</v>
      </c>
      <c r="C1804" s="238" t="b">
        <v>1</v>
      </c>
      <c r="D1804" s="235">
        <v>44620.0</v>
      </c>
      <c r="E1804" s="236" t="str">
        <f t="shared" si="1"/>
        <v>#VALUE!</v>
      </c>
      <c r="F1804" s="236" t="str">
        <f t="shared" si="2"/>
        <v>#VALUE!</v>
      </c>
      <c r="G1804" s="236" t="str">
        <f t="shared" si="3"/>
        <v>#VALUE!</v>
      </c>
      <c r="H1804" s="236" t="str">
        <f t="shared" si="4"/>
        <v>#VALUE!</v>
      </c>
      <c r="I1804" s="236" t="str">
        <f t="shared" si="5"/>
        <v>#VALUE!</v>
      </c>
      <c r="J1804" s="236" t="str">
        <f t="shared" si="6"/>
        <v>#VALUE!</v>
      </c>
      <c r="K1804" s="236" t="str">
        <f t="shared" si="7"/>
        <v>#VALUE!</v>
      </c>
      <c r="L1804" s="236" t="str">
        <f t="shared" si="8"/>
        <v>#VALUE!</v>
      </c>
      <c r="M1804" s="236" t="str">
        <f t="shared" si="9"/>
        <v>#VALUE!</v>
      </c>
      <c r="N1804" s="236" t="str">
        <f t="shared" si="10"/>
        <v>#VALUE!</v>
      </c>
      <c r="O1804" s="236" t="str">
        <f t="shared" si="11"/>
        <v>#VALUE!</v>
      </c>
      <c r="P1804" s="237" t="str">
        <f t="shared" si="12"/>
        <v>NO RX</v>
      </c>
      <c r="Q1804" s="234" t="b">
        <v>0</v>
      </c>
      <c r="R1804" s="237" t="str">
        <f t="shared" si="37"/>
        <v>LOW</v>
      </c>
      <c r="S1804" s="238"/>
      <c r="T1804" s="243">
        <f t="shared" si="46"/>
        <v>44620</v>
      </c>
      <c r="U1804" s="237" t="str">
        <f t="shared" si="52"/>
        <v>DUE COMM</v>
      </c>
      <c r="V1804" s="237" t="str">
        <f t="shared" si="16"/>
        <v> </v>
      </c>
      <c r="W1804" s="83"/>
      <c r="X1804" s="83"/>
      <c r="Y1804" s="83"/>
      <c r="Z1804" s="83"/>
      <c r="AA1804" s="83"/>
      <c r="AB1804" s="83"/>
      <c r="AC1804" s="83"/>
      <c r="AD1804" s="83"/>
      <c r="AE1804" s="83"/>
    </row>
    <row r="1805">
      <c r="A1805" s="233">
        <v>15755.0</v>
      </c>
      <c r="B1805" s="239" t="s">
        <v>7552</v>
      </c>
      <c r="C1805" s="238" t="b">
        <v>1</v>
      </c>
      <c r="D1805" s="235">
        <v>44620.0</v>
      </c>
      <c r="E1805" s="236" t="str">
        <f t="shared" si="1"/>
        <v>#VALUE!</v>
      </c>
      <c r="F1805" s="236" t="str">
        <f t="shared" si="2"/>
        <v>#VALUE!</v>
      </c>
      <c r="G1805" s="236" t="str">
        <f t="shared" si="3"/>
        <v>#VALUE!</v>
      </c>
      <c r="H1805" s="236" t="str">
        <f t="shared" si="4"/>
        <v>#VALUE!</v>
      </c>
      <c r="I1805" s="236" t="str">
        <f t="shared" si="5"/>
        <v>#VALUE!</v>
      </c>
      <c r="J1805" s="236" t="str">
        <f t="shared" si="6"/>
        <v>#VALUE!</v>
      </c>
      <c r="K1805" s="236" t="str">
        <f t="shared" si="7"/>
        <v>#VALUE!</v>
      </c>
      <c r="L1805" s="236" t="str">
        <f t="shared" si="8"/>
        <v>#VALUE!</v>
      </c>
      <c r="M1805" s="236" t="str">
        <f t="shared" si="9"/>
        <v>#VALUE!</v>
      </c>
      <c r="N1805" s="236" t="str">
        <f t="shared" si="10"/>
        <v>#VALUE!</v>
      </c>
      <c r="O1805" s="236" t="str">
        <f t="shared" si="11"/>
        <v>#VALUE!</v>
      </c>
      <c r="P1805" s="237" t="str">
        <f t="shared" si="12"/>
        <v>NO RX</v>
      </c>
      <c r="Q1805" s="237" t="b">
        <v>0</v>
      </c>
      <c r="R1805" s="237" t="str">
        <f t="shared" si="37"/>
        <v>LOW</v>
      </c>
      <c r="S1805" s="238"/>
      <c r="T1805" s="243">
        <f t="shared" si="46"/>
        <v>44620</v>
      </c>
      <c r="U1805" s="237" t="str">
        <f t="shared" si="52"/>
        <v>DUE COMM</v>
      </c>
      <c r="V1805" s="237" t="str">
        <f t="shared" si="16"/>
        <v> </v>
      </c>
      <c r="W1805" s="83"/>
      <c r="X1805" s="83"/>
      <c r="Y1805" s="83"/>
      <c r="Z1805" s="83"/>
      <c r="AA1805" s="83"/>
      <c r="AB1805" s="83"/>
      <c r="AC1805" s="83"/>
      <c r="AD1805" s="83"/>
      <c r="AE1805" s="83"/>
    </row>
    <row r="1806">
      <c r="A1806" s="233">
        <v>15756.0</v>
      </c>
      <c r="B1806" s="234" t="s">
        <v>8116</v>
      </c>
      <c r="C1806" s="238" t="b">
        <v>1</v>
      </c>
      <c r="D1806" s="243">
        <v>44384.0</v>
      </c>
      <c r="E1806" s="236" t="str">
        <f t="shared" si="1"/>
        <v>#VALUE!</v>
      </c>
      <c r="F1806" s="236" t="str">
        <f t="shared" si="2"/>
        <v>#VALUE!</v>
      </c>
      <c r="G1806" s="236" t="str">
        <f t="shared" si="3"/>
        <v>#VALUE!</v>
      </c>
      <c r="H1806" s="236" t="str">
        <f t="shared" si="4"/>
        <v>#VALUE!</v>
      </c>
      <c r="I1806" s="236" t="str">
        <f t="shared" si="5"/>
        <v>#VALUE!</v>
      </c>
      <c r="J1806" s="236" t="str">
        <f t="shared" si="6"/>
        <v>#VALUE!</v>
      </c>
      <c r="K1806" s="236" t="str">
        <f t="shared" si="7"/>
        <v>#VALUE!</v>
      </c>
      <c r="L1806" s="236" t="str">
        <f t="shared" si="8"/>
        <v>#VALUE!</v>
      </c>
      <c r="M1806" s="236" t="str">
        <f t="shared" si="9"/>
        <v>OPI RX</v>
      </c>
      <c r="N1806" s="236" t="str">
        <f t="shared" si="10"/>
        <v>#VALUE!</v>
      </c>
      <c r="O1806" s="236" t="str">
        <f t="shared" si="11"/>
        <v>#VALUE!</v>
      </c>
      <c r="P1806" s="237" t="str">
        <f t="shared" si="12"/>
        <v>OPIOIDS</v>
      </c>
      <c r="Q1806" s="237" t="b">
        <v>0</v>
      </c>
      <c r="R1806" s="237" t="str">
        <f t="shared" si="37"/>
        <v>LOW</v>
      </c>
      <c r="S1806" s="238"/>
      <c r="T1806" s="243">
        <f t="shared" si="46"/>
        <v>44384</v>
      </c>
      <c r="U1806" s="237" t="str">
        <f t="shared" si="52"/>
        <v>DUE COMM</v>
      </c>
      <c r="V1806" s="237" t="str">
        <f t="shared" si="16"/>
        <v> </v>
      </c>
      <c r="W1806" s="83"/>
      <c r="X1806" s="83"/>
      <c r="Y1806" s="83"/>
      <c r="Z1806" s="83"/>
      <c r="AA1806" s="83"/>
      <c r="AB1806" s="83"/>
      <c r="AC1806" s="83"/>
      <c r="AD1806" s="83"/>
      <c r="AE1806" s="83"/>
    </row>
    <row r="1807">
      <c r="A1807" s="233">
        <v>15760.0</v>
      </c>
      <c r="B1807" s="234" t="s">
        <v>7691</v>
      </c>
      <c r="C1807" s="238" t="b">
        <v>1</v>
      </c>
      <c r="D1807" s="243">
        <v>44384.0</v>
      </c>
      <c r="E1807" s="236" t="str">
        <f t="shared" si="1"/>
        <v>#VALUE!</v>
      </c>
      <c r="F1807" s="236" t="str">
        <f t="shared" si="2"/>
        <v>OPI RX</v>
      </c>
      <c r="G1807" s="236" t="str">
        <f t="shared" si="3"/>
        <v>#VALUE!</v>
      </c>
      <c r="H1807" s="236" t="str">
        <f t="shared" si="4"/>
        <v>#VALUE!</v>
      </c>
      <c r="I1807" s="236" t="str">
        <f t="shared" si="5"/>
        <v>#VALUE!</v>
      </c>
      <c r="J1807" s="236" t="str">
        <f t="shared" si="6"/>
        <v>#VALUE!</v>
      </c>
      <c r="K1807" s="236" t="str">
        <f t="shared" si="7"/>
        <v>#VALUE!</v>
      </c>
      <c r="L1807" s="236" t="str">
        <f t="shared" si="8"/>
        <v>#VALUE!</v>
      </c>
      <c r="M1807" s="236" t="str">
        <f t="shared" si="9"/>
        <v>#VALUE!</v>
      </c>
      <c r="N1807" s="236" t="str">
        <f t="shared" si="10"/>
        <v>#VALUE!</v>
      </c>
      <c r="O1807" s="236" t="str">
        <f t="shared" si="11"/>
        <v>#VALUE!</v>
      </c>
      <c r="P1807" s="237" t="str">
        <f t="shared" si="12"/>
        <v>OPIOIDS</v>
      </c>
      <c r="Q1807" s="234" t="b">
        <v>1</v>
      </c>
      <c r="R1807" s="237" t="str">
        <f t="shared" si="37"/>
        <v>HIGH</v>
      </c>
      <c r="S1807" s="238"/>
      <c r="T1807" s="243">
        <f t="shared" si="46"/>
        <v>44384</v>
      </c>
      <c r="U1807" s="237" t="str">
        <f t="shared" si="52"/>
        <v>DUE COMM</v>
      </c>
      <c r="V1807" s="237" t="str">
        <f t="shared" si="16"/>
        <v> </v>
      </c>
      <c r="W1807" s="83"/>
      <c r="X1807" s="83"/>
      <c r="Y1807" s="83"/>
      <c r="Z1807" s="83"/>
      <c r="AA1807" s="83"/>
      <c r="AB1807" s="83"/>
      <c r="AC1807" s="83"/>
      <c r="AD1807" s="83"/>
      <c r="AE1807" s="83"/>
    </row>
    <row r="1808">
      <c r="A1808" s="253">
        <v>15763.0</v>
      </c>
      <c r="B1808" s="234" t="s">
        <v>8117</v>
      </c>
      <c r="C1808" s="238" t="b">
        <v>1</v>
      </c>
      <c r="D1808" s="235">
        <v>44627.0</v>
      </c>
      <c r="E1808" s="236" t="str">
        <f t="shared" si="1"/>
        <v>#VALUE!</v>
      </c>
      <c r="F1808" s="236" t="str">
        <f t="shared" si="2"/>
        <v>OPI RX</v>
      </c>
      <c r="G1808" s="236" t="str">
        <f t="shared" si="3"/>
        <v>#VALUE!</v>
      </c>
      <c r="H1808" s="236" t="str">
        <f t="shared" si="4"/>
        <v>#VALUE!</v>
      </c>
      <c r="I1808" s="236" t="str">
        <f t="shared" si="5"/>
        <v>#VALUE!</v>
      </c>
      <c r="J1808" s="236" t="str">
        <f t="shared" si="6"/>
        <v>#VALUE!</v>
      </c>
      <c r="K1808" s="236" t="str">
        <f t="shared" si="7"/>
        <v>#VALUE!</v>
      </c>
      <c r="L1808" s="236" t="str">
        <f t="shared" si="8"/>
        <v>#VALUE!</v>
      </c>
      <c r="M1808" s="236" t="str">
        <f t="shared" si="9"/>
        <v>OPI RX</v>
      </c>
      <c r="N1808" s="236" t="str">
        <f t="shared" si="10"/>
        <v>#VALUE!</v>
      </c>
      <c r="O1808" s="236" t="str">
        <f t="shared" si="11"/>
        <v>#VALUE!</v>
      </c>
      <c r="P1808" s="237" t="str">
        <f t="shared" si="12"/>
        <v>OPIOIDS</v>
      </c>
      <c r="Q1808" s="237" t="b">
        <v>1</v>
      </c>
      <c r="R1808" s="237" t="str">
        <f t="shared" si="37"/>
        <v>HIGH</v>
      </c>
      <c r="S1808" s="238">
        <v>44387.0</v>
      </c>
      <c r="T1808" s="243">
        <f t="shared" si="46"/>
        <v>44627</v>
      </c>
      <c r="U1808" s="237" t="str">
        <f t="shared" si="52"/>
        <v> </v>
      </c>
      <c r="V1808" s="237" t="str">
        <f t="shared" si="16"/>
        <v> </v>
      </c>
      <c r="W1808" s="83"/>
      <c r="X1808" s="83"/>
      <c r="Y1808" s="83"/>
      <c r="Z1808" s="83"/>
      <c r="AA1808" s="83"/>
      <c r="AB1808" s="83"/>
      <c r="AC1808" s="83"/>
      <c r="AD1808" s="83"/>
      <c r="AE1808" s="83"/>
    </row>
    <row r="1809">
      <c r="A1809" s="233">
        <v>15767.0</v>
      </c>
      <c r="B1809" s="234" t="s">
        <v>7606</v>
      </c>
      <c r="C1809" s="238" t="b">
        <v>1</v>
      </c>
      <c r="D1809" s="243">
        <v>44530.0</v>
      </c>
      <c r="E1809" s="236" t="str">
        <f t="shared" si="1"/>
        <v>#VALUE!</v>
      </c>
      <c r="F1809" s="236" t="str">
        <f t="shared" si="2"/>
        <v>#VALUE!</v>
      </c>
      <c r="G1809" s="236" t="str">
        <f t="shared" si="3"/>
        <v>#VALUE!</v>
      </c>
      <c r="H1809" s="236" t="str">
        <f t="shared" si="4"/>
        <v>#VALUE!</v>
      </c>
      <c r="I1809" s="236" t="str">
        <f t="shared" si="5"/>
        <v>#VALUE!</v>
      </c>
      <c r="J1809" s="236" t="str">
        <f t="shared" si="6"/>
        <v>#VALUE!</v>
      </c>
      <c r="K1809" s="236" t="str">
        <f t="shared" si="7"/>
        <v>#VALUE!</v>
      </c>
      <c r="L1809" s="236" t="str">
        <f t="shared" si="8"/>
        <v>#VALUE!</v>
      </c>
      <c r="M1809" s="236" t="str">
        <f t="shared" si="9"/>
        <v>OPI RX</v>
      </c>
      <c r="N1809" s="236" t="str">
        <f t="shared" si="10"/>
        <v>#VALUE!</v>
      </c>
      <c r="O1809" s="236" t="str">
        <f t="shared" si="11"/>
        <v>#VALUE!</v>
      </c>
      <c r="P1809" s="237" t="str">
        <f t="shared" si="12"/>
        <v>OPIOIDS</v>
      </c>
      <c r="Q1809" s="237" t="b">
        <v>0</v>
      </c>
      <c r="R1809" s="237" t="str">
        <f t="shared" si="37"/>
        <v>LOW</v>
      </c>
      <c r="S1809" s="238">
        <v>44403.0</v>
      </c>
      <c r="T1809" s="243">
        <f t="shared" si="46"/>
        <v>44530</v>
      </c>
      <c r="U1809" s="237" t="str">
        <f t="shared" si="52"/>
        <v> </v>
      </c>
      <c r="V1809" s="237" t="str">
        <f t="shared" si="16"/>
        <v> </v>
      </c>
      <c r="W1809" s="83"/>
      <c r="X1809" s="83"/>
      <c r="Y1809" s="83"/>
      <c r="Z1809" s="83"/>
      <c r="AA1809" s="83"/>
      <c r="AB1809" s="83"/>
      <c r="AC1809" s="83"/>
      <c r="AD1809" s="83"/>
      <c r="AE1809" s="83"/>
    </row>
    <row r="1810">
      <c r="A1810" s="253">
        <v>15768.0</v>
      </c>
      <c r="B1810" s="237" t="s">
        <v>7585</v>
      </c>
      <c r="C1810" s="238" t="b">
        <v>1</v>
      </c>
      <c r="D1810" s="243">
        <v>44414.0</v>
      </c>
      <c r="E1810" s="236" t="str">
        <f t="shared" si="1"/>
        <v>#VALUE!</v>
      </c>
      <c r="F1810" s="236" t="str">
        <f t="shared" si="2"/>
        <v>OPI RX</v>
      </c>
      <c r="G1810" s="236" t="str">
        <f t="shared" si="3"/>
        <v>#VALUE!</v>
      </c>
      <c r="H1810" s="236" t="str">
        <f t="shared" si="4"/>
        <v>#VALUE!</v>
      </c>
      <c r="I1810" s="236" t="str">
        <f t="shared" si="5"/>
        <v>#VALUE!</v>
      </c>
      <c r="J1810" s="236" t="str">
        <f t="shared" si="6"/>
        <v>#VALUE!</v>
      </c>
      <c r="K1810" s="236" t="str">
        <f t="shared" si="7"/>
        <v>#VALUE!</v>
      </c>
      <c r="L1810" s="236" t="str">
        <f t="shared" si="8"/>
        <v>#VALUE!</v>
      </c>
      <c r="M1810" s="236" t="str">
        <f t="shared" si="9"/>
        <v>#VALUE!</v>
      </c>
      <c r="N1810" s="236" t="str">
        <f t="shared" si="10"/>
        <v>#VALUE!</v>
      </c>
      <c r="O1810" s="236" t="str">
        <f t="shared" si="11"/>
        <v>#VALUE!</v>
      </c>
      <c r="P1810" s="237" t="str">
        <f t="shared" si="12"/>
        <v>OPIOIDS</v>
      </c>
      <c r="Q1810" s="237" t="b">
        <v>0</v>
      </c>
      <c r="R1810" s="237" t="str">
        <f t="shared" si="37"/>
        <v>LOW</v>
      </c>
      <c r="S1810" s="238"/>
      <c r="T1810" s="243">
        <f t="shared" si="46"/>
        <v>44414</v>
      </c>
      <c r="U1810" s="237" t="str">
        <f t="shared" si="52"/>
        <v>DUE COMM</v>
      </c>
      <c r="V1810" s="237" t="str">
        <f t="shared" si="16"/>
        <v> </v>
      </c>
      <c r="W1810" s="83"/>
      <c r="X1810" s="83"/>
      <c r="Y1810" s="83"/>
      <c r="Z1810" s="83"/>
      <c r="AA1810" s="83"/>
      <c r="AB1810" s="83"/>
      <c r="AC1810" s="83"/>
      <c r="AD1810" s="83"/>
      <c r="AE1810" s="83"/>
    </row>
    <row r="1811">
      <c r="A1811" s="253">
        <v>15769.0</v>
      </c>
      <c r="B1811" s="239" t="s">
        <v>7552</v>
      </c>
      <c r="C1811" s="238" t="b">
        <v>1</v>
      </c>
      <c r="D1811" s="243">
        <v>44414.0</v>
      </c>
      <c r="E1811" s="236" t="str">
        <f t="shared" si="1"/>
        <v>#VALUE!</v>
      </c>
      <c r="F1811" s="236" t="str">
        <f t="shared" si="2"/>
        <v>#VALUE!</v>
      </c>
      <c r="G1811" s="236" t="str">
        <f t="shared" si="3"/>
        <v>#VALUE!</v>
      </c>
      <c r="H1811" s="236" t="str">
        <f t="shared" si="4"/>
        <v>#VALUE!</v>
      </c>
      <c r="I1811" s="236" t="str">
        <f t="shared" si="5"/>
        <v>#VALUE!</v>
      </c>
      <c r="J1811" s="236" t="str">
        <f t="shared" si="6"/>
        <v>#VALUE!</v>
      </c>
      <c r="K1811" s="236" t="str">
        <f t="shared" si="7"/>
        <v>#VALUE!</v>
      </c>
      <c r="L1811" s="236" t="str">
        <f t="shared" si="8"/>
        <v>#VALUE!</v>
      </c>
      <c r="M1811" s="236" t="str">
        <f t="shared" si="9"/>
        <v>#VALUE!</v>
      </c>
      <c r="N1811" s="236" t="str">
        <f t="shared" si="10"/>
        <v>#VALUE!</v>
      </c>
      <c r="O1811" s="236" t="str">
        <f t="shared" si="11"/>
        <v>#VALUE!</v>
      </c>
      <c r="P1811" s="237" t="str">
        <f t="shared" si="12"/>
        <v>NO RX</v>
      </c>
      <c r="Q1811" s="237" t="b">
        <v>0</v>
      </c>
      <c r="R1811" s="237" t="str">
        <f t="shared" si="37"/>
        <v>LOW</v>
      </c>
      <c r="S1811" s="238"/>
      <c r="T1811" s="243">
        <f t="shared" si="46"/>
        <v>44414</v>
      </c>
      <c r="U1811" s="237" t="str">
        <f t="shared" si="52"/>
        <v>DUE COMM</v>
      </c>
      <c r="V1811" s="237" t="str">
        <f t="shared" si="16"/>
        <v> </v>
      </c>
      <c r="W1811" s="83"/>
      <c r="X1811" s="83"/>
      <c r="Y1811" s="83"/>
      <c r="Z1811" s="83"/>
      <c r="AA1811" s="83"/>
      <c r="AB1811" s="83"/>
      <c r="AC1811" s="83"/>
      <c r="AD1811" s="83"/>
      <c r="AE1811" s="83"/>
    </row>
    <row r="1812">
      <c r="A1812" s="253">
        <v>15771.0</v>
      </c>
      <c r="B1812" s="237" t="s">
        <v>7585</v>
      </c>
      <c r="C1812" s="238" t="b">
        <v>1</v>
      </c>
      <c r="D1812" s="235">
        <v>44587.0</v>
      </c>
      <c r="E1812" s="236" t="str">
        <f t="shared" si="1"/>
        <v>#VALUE!</v>
      </c>
      <c r="F1812" s="236" t="str">
        <f t="shared" si="2"/>
        <v>OPI RX</v>
      </c>
      <c r="G1812" s="236" t="str">
        <f t="shared" si="3"/>
        <v>#VALUE!</v>
      </c>
      <c r="H1812" s="236" t="str">
        <f t="shared" si="4"/>
        <v>#VALUE!</v>
      </c>
      <c r="I1812" s="236" t="str">
        <f t="shared" si="5"/>
        <v>#VALUE!</v>
      </c>
      <c r="J1812" s="236" t="str">
        <f t="shared" si="6"/>
        <v>#VALUE!</v>
      </c>
      <c r="K1812" s="236" t="str">
        <f t="shared" si="7"/>
        <v>#VALUE!</v>
      </c>
      <c r="L1812" s="236" t="str">
        <f t="shared" si="8"/>
        <v>#VALUE!</v>
      </c>
      <c r="M1812" s="236" t="str">
        <f t="shared" si="9"/>
        <v>#VALUE!</v>
      </c>
      <c r="N1812" s="236" t="str">
        <f t="shared" si="10"/>
        <v>#VALUE!</v>
      </c>
      <c r="O1812" s="236" t="str">
        <f t="shared" si="11"/>
        <v>#VALUE!</v>
      </c>
      <c r="P1812" s="237" t="str">
        <f t="shared" si="12"/>
        <v>OPIOIDS</v>
      </c>
      <c r="Q1812" s="234" t="b">
        <v>1</v>
      </c>
      <c r="R1812" s="237" t="str">
        <f t="shared" si="37"/>
        <v>HIGH</v>
      </c>
      <c r="S1812" s="238"/>
      <c r="T1812" s="243">
        <f t="shared" si="46"/>
        <v>44587</v>
      </c>
      <c r="U1812" s="237" t="str">
        <f t="shared" si="52"/>
        <v>DUE COMM</v>
      </c>
      <c r="V1812" s="237" t="str">
        <f t="shared" si="16"/>
        <v> </v>
      </c>
      <c r="W1812" s="83"/>
      <c r="X1812" s="83"/>
      <c r="Y1812" s="83"/>
      <c r="Z1812" s="83"/>
      <c r="AA1812" s="83"/>
      <c r="AB1812" s="83"/>
      <c r="AC1812" s="83"/>
      <c r="AD1812" s="83"/>
      <c r="AE1812" s="83"/>
    </row>
    <row r="1813">
      <c r="A1813" s="253">
        <v>15775.0</v>
      </c>
      <c r="B1813" s="237" t="s">
        <v>7576</v>
      </c>
      <c r="C1813" s="238" t="b">
        <v>1</v>
      </c>
      <c r="D1813" s="235">
        <v>44634.0</v>
      </c>
      <c r="E1813" s="236" t="str">
        <f t="shared" si="1"/>
        <v>#VALUE!</v>
      </c>
      <c r="F1813" s="236" t="str">
        <f t="shared" si="2"/>
        <v>#VALUE!</v>
      </c>
      <c r="G1813" s="236" t="str">
        <f t="shared" si="3"/>
        <v>#VALUE!</v>
      </c>
      <c r="H1813" s="236" t="str">
        <f t="shared" si="4"/>
        <v>#VALUE!</v>
      </c>
      <c r="I1813" s="236" t="str">
        <f t="shared" si="5"/>
        <v>#VALUE!</v>
      </c>
      <c r="J1813" s="236" t="str">
        <f t="shared" si="6"/>
        <v>#VALUE!</v>
      </c>
      <c r="K1813" s="236" t="str">
        <f t="shared" si="7"/>
        <v>#VALUE!</v>
      </c>
      <c r="L1813" s="236" t="str">
        <f t="shared" si="8"/>
        <v>#VALUE!</v>
      </c>
      <c r="M1813" s="236" t="str">
        <f t="shared" si="9"/>
        <v>#VALUE!</v>
      </c>
      <c r="N1813" s="236" t="str">
        <f t="shared" si="10"/>
        <v>#VALUE!</v>
      </c>
      <c r="O1813" s="236" t="str">
        <f t="shared" si="11"/>
        <v>#VALUE!</v>
      </c>
      <c r="P1813" s="237" t="str">
        <f t="shared" si="12"/>
        <v>NO RX</v>
      </c>
      <c r="Q1813" s="234" t="b">
        <v>0</v>
      </c>
      <c r="R1813" s="237" t="str">
        <f t="shared" si="37"/>
        <v>LOW</v>
      </c>
      <c r="S1813" s="238">
        <v>44403.0</v>
      </c>
      <c r="T1813" s="243">
        <f t="shared" si="46"/>
        <v>44634</v>
      </c>
      <c r="U1813" s="237" t="str">
        <f t="shared" si="52"/>
        <v> </v>
      </c>
      <c r="V1813" s="237" t="str">
        <f t="shared" si="16"/>
        <v> </v>
      </c>
      <c r="W1813" s="83"/>
      <c r="X1813" s="83"/>
      <c r="Y1813" s="83"/>
      <c r="Z1813" s="83"/>
      <c r="AA1813" s="83"/>
      <c r="AB1813" s="83"/>
      <c r="AC1813" s="83"/>
      <c r="AD1813" s="83"/>
      <c r="AE1813" s="83"/>
    </row>
    <row r="1814">
      <c r="A1814" s="233">
        <v>15776.0</v>
      </c>
      <c r="B1814" s="239" t="s">
        <v>7552</v>
      </c>
      <c r="C1814" s="238" t="b">
        <v>1</v>
      </c>
      <c r="D1814" s="235">
        <v>44620.0</v>
      </c>
      <c r="E1814" s="236" t="str">
        <f t="shared" si="1"/>
        <v>#VALUE!</v>
      </c>
      <c r="F1814" s="236" t="str">
        <f t="shared" si="2"/>
        <v>#VALUE!</v>
      </c>
      <c r="G1814" s="236" t="str">
        <f t="shared" si="3"/>
        <v>#VALUE!</v>
      </c>
      <c r="H1814" s="236" t="str">
        <f t="shared" si="4"/>
        <v>#VALUE!</v>
      </c>
      <c r="I1814" s="236" t="str">
        <f t="shared" si="5"/>
        <v>#VALUE!</v>
      </c>
      <c r="J1814" s="236" t="str">
        <f t="shared" si="6"/>
        <v>#VALUE!</v>
      </c>
      <c r="K1814" s="236" t="str">
        <f t="shared" si="7"/>
        <v>#VALUE!</v>
      </c>
      <c r="L1814" s="236" t="str">
        <f t="shared" si="8"/>
        <v>#VALUE!</v>
      </c>
      <c r="M1814" s="236" t="str">
        <f t="shared" si="9"/>
        <v>#VALUE!</v>
      </c>
      <c r="N1814" s="236" t="str">
        <f t="shared" si="10"/>
        <v>#VALUE!</v>
      </c>
      <c r="O1814" s="236" t="str">
        <f t="shared" si="11"/>
        <v>#VALUE!</v>
      </c>
      <c r="P1814" s="237" t="str">
        <f t="shared" si="12"/>
        <v>NO RX</v>
      </c>
      <c r="Q1814" s="237" t="b">
        <v>0</v>
      </c>
      <c r="R1814" s="237" t="str">
        <f t="shared" si="37"/>
        <v>LOW</v>
      </c>
      <c r="S1814" s="238"/>
      <c r="T1814" s="243">
        <f t="shared" si="46"/>
        <v>44620</v>
      </c>
      <c r="U1814" s="237" t="str">
        <f t="shared" si="52"/>
        <v>DUE COMM</v>
      </c>
      <c r="V1814" s="237" t="str">
        <f t="shared" si="16"/>
        <v> </v>
      </c>
      <c r="W1814" s="83"/>
      <c r="X1814" s="83"/>
      <c r="Y1814" s="83"/>
      <c r="Z1814" s="83"/>
      <c r="AA1814" s="83"/>
      <c r="AB1814" s="83"/>
      <c r="AC1814" s="83"/>
      <c r="AD1814" s="83"/>
      <c r="AE1814" s="83"/>
    </row>
    <row r="1815">
      <c r="A1815" s="253">
        <v>15777.0</v>
      </c>
      <c r="B1815" s="234" t="s">
        <v>7576</v>
      </c>
      <c r="C1815" s="238" t="b">
        <v>1</v>
      </c>
      <c r="D1815" s="235">
        <v>44628.0</v>
      </c>
      <c r="E1815" s="236" t="str">
        <f t="shared" si="1"/>
        <v>#VALUE!</v>
      </c>
      <c r="F1815" s="236" t="str">
        <f t="shared" si="2"/>
        <v>#VALUE!</v>
      </c>
      <c r="G1815" s="236" t="str">
        <f t="shared" si="3"/>
        <v>#VALUE!</v>
      </c>
      <c r="H1815" s="236" t="str">
        <f t="shared" si="4"/>
        <v>#VALUE!</v>
      </c>
      <c r="I1815" s="236" t="str">
        <f t="shared" si="5"/>
        <v>#VALUE!</v>
      </c>
      <c r="J1815" s="236" t="str">
        <f t="shared" si="6"/>
        <v>#VALUE!</v>
      </c>
      <c r="K1815" s="236" t="str">
        <f t="shared" si="7"/>
        <v>#VALUE!</v>
      </c>
      <c r="L1815" s="236" t="str">
        <f t="shared" si="8"/>
        <v>#VALUE!</v>
      </c>
      <c r="M1815" s="236" t="str">
        <f t="shared" si="9"/>
        <v>#VALUE!</v>
      </c>
      <c r="N1815" s="236" t="str">
        <f t="shared" si="10"/>
        <v>#VALUE!</v>
      </c>
      <c r="O1815" s="236" t="str">
        <f t="shared" si="11"/>
        <v>#VALUE!</v>
      </c>
      <c r="P1815" s="237" t="str">
        <f t="shared" si="12"/>
        <v>NO RX</v>
      </c>
      <c r="Q1815" s="234" t="b">
        <v>0</v>
      </c>
      <c r="R1815" s="237" t="str">
        <f t="shared" si="37"/>
        <v>LOW</v>
      </c>
      <c r="S1815" s="238"/>
      <c r="T1815" s="243">
        <f t="shared" si="46"/>
        <v>44628</v>
      </c>
      <c r="U1815" s="237" t="str">
        <f t="shared" si="52"/>
        <v>DUE COMM</v>
      </c>
      <c r="V1815" s="237" t="str">
        <f t="shared" si="16"/>
        <v> </v>
      </c>
      <c r="W1815" s="83"/>
      <c r="X1815" s="83"/>
      <c r="Y1815" s="83"/>
      <c r="Z1815" s="83"/>
      <c r="AA1815" s="83"/>
      <c r="AB1815" s="83"/>
      <c r="AC1815" s="83"/>
      <c r="AD1815" s="83"/>
      <c r="AE1815" s="83"/>
    </row>
    <row r="1816">
      <c r="A1816" s="233">
        <v>15780.0</v>
      </c>
      <c r="B1816" s="234" t="s">
        <v>8064</v>
      </c>
      <c r="C1816" s="238" t="b">
        <v>1</v>
      </c>
      <c r="D1816" s="243">
        <v>44414.0</v>
      </c>
      <c r="E1816" s="236" t="str">
        <f t="shared" si="1"/>
        <v>#VALUE!</v>
      </c>
      <c r="F1816" s="236" t="str">
        <f t="shared" si="2"/>
        <v>OPI RX</v>
      </c>
      <c r="G1816" s="236" t="str">
        <f t="shared" si="3"/>
        <v>#VALUE!</v>
      </c>
      <c r="H1816" s="236" t="str">
        <f t="shared" si="4"/>
        <v>#VALUE!</v>
      </c>
      <c r="I1816" s="236" t="str">
        <f t="shared" si="5"/>
        <v>#VALUE!</v>
      </c>
      <c r="J1816" s="236" t="str">
        <f t="shared" si="6"/>
        <v>#VALUE!</v>
      </c>
      <c r="K1816" s="236" t="str">
        <f t="shared" si="7"/>
        <v>#VALUE!</v>
      </c>
      <c r="L1816" s="236" t="str">
        <f t="shared" si="8"/>
        <v>#VALUE!</v>
      </c>
      <c r="M1816" s="236" t="str">
        <f t="shared" si="9"/>
        <v>#VALUE!</v>
      </c>
      <c r="N1816" s="236" t="str">
        <f t="shared" si="10"/>
        <v>#VALUE!</v>
      </c>
      <c r="O1816" s="236" t="str">
        <f t="shared" si="11"/>
        <v>#VALUE!</v>
      </c>
      <c r="P1816" s="237" t="str">
        <f t="shared" si="12"/>
        <v>OPIOIDS</v>
      </c>
      <c r="Q1816" s="237" t="b">
        <v>0</v>
      </c>
      <c r="R1816" s="237" t="str">
        <f t="shared" si="37"/>
        <v>LOW</v>
      </c>
      <c r="S1816" s="238"/>
      <c r="T1816" s="243">
        <f t="shared" si="46"/>
        <v>44414</v>
      </c>
      <c r="U1816" s="237" t="str">
        <f t="shared" si="52"/>
        <v>DUE COMM</v>
      </c>
      <c r="V1816" s="237" t="str">
        <f t="shared" si="16"/>
        <v> </v>
      </c>
      <c r="W1816" s="83"/>
      <c r="X1816" s="83"/>
      <c r="Y1816" s="83"/>
      <c r="Z1816" s="83"/>
      <c r="AA1816" s="83"/>
      <c r="AB1816" s="83"/>
      <c r="AC1816" s="83"/>
      <c r="AD1816" s="83"/>
      <c r="AE1816" s="83"/>
    </row>
    <row r="1817">
      <c r="A1817" s="233">
        <v>15785.0</v>
      </c>
      <c r="B1817" s="234" t="s">
        <v>7840</v>
      </c>
      <c r="C1817" s="238" t="b">
        <v>1</v>
      </c>
      <c r="D1817" s="235">
        <v>44596.0</v>
      </c>
      <c r="E1817" s="236" t="str">
        <f t="shared" si="1"/>
        <v>#VALUE!</v>
      </c>
      <c r="F1817" s="236" t="str">
        <f t="shared" si="2"/>
        <v>OPI RX</v>
      </c>
      <c r="G1817" s="236" t="str">
        <f t="shared" si="3"/>
        <v>#VALUE!</v>
      </c>
      <c r="H1817" s="236" t="str">
        <f t="shared" si="4"/>
        <v>#VALUE!</v>
      </c>
      <c r="I1817" s="236" t="str">
        <f t="shared" si="5"/>
        <v>#VALUE!</v>
      </c>
      <c r="J1817" s="236" t="str">
        <f t="shared" si="6"/>
        <v>#VALUE!</v>
      </c>
      <c r="K1817" s="236" t="str">
        <f t="shared" si="7"/>
        <v>#VALUE!</v>
      </c>
      <c r="L1817" s="236" t="str">
        <f t="shared" si="8"/>
        <v>#VALUE!</v>
      </c>
      <c r="M1817" s="236" t="str">
        <f t="shared" si="9"/>
        <v>#VALUE!</v>
      </c>
      <c r="N1817" s="236" t="str">
        <f t="shared" si="10"/>
        <v>#VALUE!</v>
      </c>
      <c r="O1817" s="236" t="str">
        <f t="shared" si="11"/>
        <v>#VALUE!</v>
      </c>
      <c r="P1817" s="237" t="str">
        <f t="shared" si="12"/>
        <v>OPIOIDS</v>
      </c>
      <c r="Q1817" s="237" t="b">
        <v>1</v>
      </c>
      <c r="R1817" s="237" t="str">
        <f t="shared" si="37"/>
        <v>HIGH</v>
      </c>
      <c r="S1817" s="238">
        <v>44376.0</v>
      </c>
      <c r="T1817" s="243">
        <f t="shared" si="46"/>
        <v>44596</v>
      </c>
      <c r="U1817" s="237" t="str">
        <f t="shared" si="52"/>
        <v> </v>
      </c>
      <c r="V1817" s="237" t="str">
        <f t="shared" si="16"/>
        <v> </v>
      </c>
      <c r="W1817" s="83"/>
      <c r="X1817" s="83"/>
      <c r="Y1817" s="83"/>
      <c r="Z1817" s="83"/>
      <c r="AA1817" s="83"/>
      <c r="AB1817" s="83"/>
      <c r="AC1817" s="83"/>
      <c r="AD1817" s="83"/>
      <c r="AE1817" s="83"/>
    </row>
    <row r="1818">
      <c r="A1818" s="233">
        <v>15789.0</v>
      </c>
      <c r="B1818" s="234" t="s">
        <v>7576</v>
      </c>
      <c r="C1818" s="238" t="b">
        <v>1</v>
      </c>
      <c r="D1818" s="243">
        <v>44414.0</v>
      </c>
      <c r="E1818" s="236" t="str">
        <f t="shared" si="1"/>
        <v>#VALUE!</v>
      </c>
      <c r="F1818" s="236" t="str">
        <f t="shared" si="2"/>
        <v>#VALUE!</v>
      </c>
      <c r="G1818" s="236" t="str">
        <f t="shared" si="3"/>
        <v>#VALUE!</v>
      </c>
      <c r="H1818" s="236" t="str">
        <f t="shared" si="4"/>
        <v>#VALUE!</v>
      </c>
      <c r="I1818" s="236" t="str">
        <f t="shared" si="5"/>
        <v>#VALUE!</v>
      </c>
      <c r="J1818" s="236" t="str">
        <f t="shared" si="6"/>
        <v>#VALUE!</v>
      </c>
      <c r="K1818" s="236" t="str">
        <f t="shared" si="7"/>
        <v>#VALUE!</v>
      </c>
      <c r="L1818" s="236" t="str">
        <f t="shared" si="8"/>
        <v>#VALUE!</v>
      </c>
      <c r="M1818" s="236" t="str">
        <f t="shared" si="9"/>
        <v>#VALUE!</v>
      </c>
      <c r="N1818" s="236" t="str">
        <f t="shared" si="10"/>
        <v>#VALUE!</v>
      </c>
      <c r="O1818" s="236" t="str">
        <f t="shared" si="11"/>
        <v>#VALUE!</v>
      </c>
      <c r="P1818" s="237" t="str">
        <f t="shared" si="12"/>
        <v>NO RX</v>
      </c>
      <c r="Q1818" s="234" t="b">
        <v>0</v>
      </c>
      <c r="R1818" s="237" t="str">
        <f t="shared" si="37"/>
        <v>LOW</v>
      </c>
      <c r="S1818" s="238"/>
      <c r="T1818" s="243">
        <f t="shared" si="46"/>
        <v>44414</v>
      </c>
      <c r="U1818" s="237" t="str">
        <f t="shared" si="52"/>
        <v>DUE COMM</v>
      </c>
      <c r="V1818" s="237" t="str">
        <f t="shared" si="16"/>
        <v> </v>
      </c>
      <c r="W1818" s="83"/>
      <c r="X1818" s="83"/>
      <c r="Y1818" s="83"/>
      <c r="Z1818" s="83"/>
      <c r="AA1818" s="83"/>
      <c r="AB1818" s="83"/>
      <c r="AC1818" s="83"/>
      <c r="AD1818" s="83"/>
      <c r="AE1818" s="83"/>
    </row>
    <row r="1819">
      <c r="A1819" s="233">
        <v>15790.0</v>
      </c>
      <c r="B1819" s="234" t="s">
        <v>7570</v>
      </c>
      <c r="C1819" s="238" t="b">
        <v>1</v>
      </c>
      <c r="D1819" s="243">
        <v>44420.0</v>
      </c>
      <c r="E1819" s="236" t="str">
        <f t="shared" si="1"/>
        <v>#VALUE!</v>
      </c>
      <c r="F1819" s="236" t="str">
        <f t="shared" si="2"/>
        <v>#VALUE!</v>
      </c>
      <c r="G1819" s="236" t="str">
        <f t="shared" si="3"/>
        <v>#VALUE!</v>
      </c>
      <c r="H1819" s="236" t="str">
        <f t="shared" si="4"/>
        <v>#VALUE!</v>
      </c>
      <c r="I1819" s="236" t="str">
        <f t="shared" si="5"/>
        <v>#VALUE!</v>
      </c>
      <c r="J1819" s="236" t="str">
        <f t="shared" si="6"/>
        <v>#VALUE!</v>
      </c>
      <c r="K1819" s="236" t="str">
        <f t="shared" si="7"/>
        <v>#VALUE!</v>
      </c>
      <c r="L1819" s="236" t="str">
        <f t="shared" si="8"/>
        <v>#VALUE!</v>
      </c>
      <c r="M1819" s="236" t="str">
        <f t="shared" si="9"/>
        <v>#VALUE!</v>
      </c>
      <c r="N1819" s="236" t="str">
        <f t="shared" si="10"/>
        <v>#VALUE!</v>
      </c>
      <c r="O1819" s="236" t="str">
        <f t="shared" si="11"/>
        <v>#VALUE!</v>
      </c>
      <c r="P1819" s="237" t="str">
        <f t="shared" si="12"/>
        <v>NO RX</v>
      </c>
      <c r="Q1819" s="237" t="b">
        <v>0</v>
      </c>
      <c r="R1819" s="237" t="str">
        <f t="shared" si="37"/>
        <v>LOW</v>
      </c>
      <c r="S1819" s="238"/>
      <c r="T1819" s="243">
        <f t="shared" si="46"/>
        <v>44420</v>
      </c>
      <c r="U1819" s="237" t="str">
        <f t="shared" si="52"/>
        <v>DUE COMM</v>
      </c>
      <c r="V1819" s="237" t="str">
        <f t="shared" si="16"/>
        <v> </v>
      </c>
      <c r="W1819" s="83"/>
      <c r="X1819" s="83"/>
      <c r="Y1819" s="83"/>
      <c r="Z1819" s="83"/>
      <c r="AA1819" s="83"/>
      <c r="AB1819" s="83"/>
      <c r="AC1819" s="83"/>
      <c r="AD1819" s="83"/>
      <c r="AE1819" s="83"/>
    </row>
    <row r="1820">
      <c r="A1820" s="253">
        <v>15791.0</v>
      </c>
      <c r="B1820" s="234" t="s">
        <v>8118</v>
      </c>
      <c r="C1820" s="238" t="b">
        <v>1</v>
      </c>
      <c r="D1820" s="235">
        <v>44614.0</v>
      </c>
      <c r="E1820" s="236" t="str">
        <f t="shared" si="1"/>
        <v>#VALUE!</v>
      </c>
      <c r="F1820" s="236" t="str">
        <f t="shared" si="2"/>
        <v>OPI RX</v>
      </c>
      <c r="G1820" s="236" t="str">
        <f t="shared" si="3"/>
        <v>#VALUE!</v>
      </c>
      <c r="H1820" s="236" t="str">
        <f t="shared" si="4"/>
        <v>#VALUE!</v>
      </c>
      <c r="I1820" s="236" t="str">
        <f t="shared" si="5"/>
        <v>#VALUE!</v>
      </c>
      <c r="J1820" s="236" t="str">
        <f t="shared" si="6"/>
        <v>#VALUE!</v>
      </c>
      <c r="K1820" s="236" t="str">
        <f t="shared" si="7"/>
        <v>#VALUE!</v>
      </c>
      <c r="L1820" s="236" t="str">
        <f t="shared" si="8"/>
        <v>#VALUE!</v>
      </c>
      <c r="M1820" s="236" t="str">
        <f t="shared" si="9"/>
        <v>#VALUE!</v>
      </c>
      <c r="N1820" s="236" t="str">
        <f t="shared" si="10"/>
        <v>#VALUE!</v>
      </c>
      <c r="O1820" s="236" t="str">
        <f t="shared" si="11"/>
        <v>#VALUE!</v>
      </c>
      <c r="P1820" s="237" t="str">
        <f t="shared" si="12"/>
        <v>OPIOIDS</v>
      </c>
      <c r="Q1820" s="234" t="b">
        <v>1</v>
      </c>
      <c r="R1820" s="237" t="str">
        <f t="shared" si="37"/>
        <v>HIGH</v>
      </c>
      <c r="S1820" s="238">
        <v>44375.0</v>
      </c>
      <c r="T1820" s="243">
        <f t="shared" si="46"/>
        <v>44614</v>
      </c>
      <c r="U1820" s="237" t="str">
        <f t="shared" si="52"/>
        <v> </v>
      </c>
      <c r="V1820" s="237" t="str">
        <f t="shared" si="16"/>
        <v> </v>
      </c>
      <c r="W1820" s="83"/>
      <c r="X1820" s="83"/>
      <c r="Y1820" s="83"/>
      <c r="Z1820" s="83"/>
      <c r="AA1820" s="83"/>
      <c r="AB1820" s="83"/>
      <c r="AC1820" s="83"/>
      <c r="AD1820" s="83"/>
      <c r="AE1820" s="83"/>
    </row>
    <row r="1821">
      <c r="A1821" s="233">
        <v>15792.0</v>
      </c>
      <c r="B1821" s="239" t="s">
        <v>7552</v>
      </c>
      <c r="C1821" s="238" t="b">
        <v>1</v>
      </c>
      <c r="D1821" s="243">
        <v>44466.0</v>
      </c>
      <c r="E1821" s="236" t="str">
        <f t="shared" si="1"/>
        <v>#VALUE!</v>
      </c>
      <c r="F1821" s="236" t="str">
        <f t="shared" si="2"/>
        <v>#VALUE!</v>
      </c>
      <c r="G1821" s="236" t="str">
        <f t="shared" si="3"/>
        <v>#VALUE!</v>
      </c>
      <c r="H1821" s="236" t="str">
        <f t="shared" si="4"/>
        <v>#VALUE!</v>
      </c>
      <c r="I1821" s="236" t="str">
        <f t="shared" si="5"/>
        <v>#VALUE!</v>
      </c>
      <c r="J1821" s="236" t="str">
        <f t="shared" si="6"/>
        <v>#VALUE!</v>
      </c>
      <c r="K1821" s="236" t="str">
        <f t="shared" si="7"/>
        <v>#VALUE!</v>
      </c>
      <c r="L1821" s="236" t="str">
        <f t="shared" si="8"/>
        <v>#VALUE!</v>
      </c>
      <c r="M1821" s="236" t="str">
        <f t="shared" si="9"/>
        <v>#VALUE!</v>
      </c>
      <c r="N1821" s="236" t="str">
        <f t="shared" si="10"/>
        <v>#VALUE!</v>
      </c>
      <c r="O1821" s="236" t="str">
        <f t="shared" si="11"/>
        <v>#VALUE!</v>
      </c>
      <c r="P1821" s="237" t="str">
        <f t="shared" si="12"/>
        <v>NO RX</v>
      </c>
      <c r="Q1821" s="237" t="b">
        <v>0</v>
      </c>
      <c r="R1821" s="237" t="str">
        <f t="shared" si="37"/>
        <v>LOW</v>
      </c>
      <c r="S1821" s="238"/>
      <c r="T1821" s="243">
        <f t="shared" si="46"/>
        <v>44466</v>
      </c>
      <c r="U1821" s="237" t="str">
        <f t="shared" si="52"/>
        <v>DUE COMM</v>
      </c>
      <c r="V1821" s="237" t="str">
        <f t="shared" si="16"/>
        <v> </v>
      </c>
      <c r="W1821" s="83"/>
      <c r="X1821" s="83"/>
      <c r="Y1821" s="83"/>
      <c r="Z1821" s="83"/>
      <c r="AA1821" s="83"/>
      <c r="AB1821" s="83"/>
      <c r="AC1821" s="83"/>
      <c r="AD1821" s="83"/>
      <c r="AE1821" s="83"/>
    </row>
    <row r="1822">
      <c r="A1822" s="253">
        <v>15795.0</v>
      </c>
      <c r="B1822" s="234" t="s">
        <v>7576</v>
      </c>
      <c r="C1822" s="238" t="b">
        <v>1</v>
      </c>
      <c r="D1822" s="243">
        <v>44405.0</v>
      </c>
      <c r="E1822" s="236" t="str">
        <f t="shared" si="1"/>
        <v>#VALUE!</v>
      </c>
      <c r="F1822" s="236" t="str">
        <f t="shared" si="2"/>
        <v>#VALUE!</v>
      </c>
      <c r="G1822" s="236" t="str">
        <f t="shared" si="3"/>
        <v>#VALUE!</v>
      </c>
      <c r="H1822" s="236" t="str">
        <f t="shared" si="4"/>
        <v>#VALUE!</v>
      </c>
      <c r="I1822" s="236" t="str">
        <f t="shared" si="5"/>
        <v>#VALUE!</v>
      </c>
      <c r="J1822" s="236" t="str">
        <f t="shared" si="6"/>
        <v>#VALUE!</v>
      </c>
      <c r="K1822" s="236" t="str">
        <f t="shared" si="7"/>
        <v>#VALUE!</v>
      </c>
      <c r="L1822" s="236" t="str">
        <f t="shared" si="8"/>
        <v>#VALUE!</v>
      </c>
      <c r="M1822" s="236" t="str">
        <f t="shared" si="9"/>
        <v>#VALUE!</v>
      </c>
      <c r="N1822" s="236" t="str">
        <f t="shared" si="10"/>
        <v>#VALUE!</v>
      </c>
      <c r="O1822" s="236" t="str">
        <f t="shared" si="11"/>
        <v>#VALUE!</v>
      </c>
      <c r="P1822" s="237" t="str">
        <f t="shared" si="12"/>
        <v>NO RX</v>
      </c>
      <c r="Q1822" s="237" t="b">
        <v>0</v>
      </c>
      <c r="R1822" s="237" t="str">
        <f t="shared" si="37"/>
        <v>LOW</v>
      </c>
      <c r="S1822" s="238"/>
      <c r="T1822" s="243">
        <f t="shared" si="46"/>
        <v>44405</v>
      </c>
      <c r="U1822" s="237" t="str">
        <f t="shared" si="52"/>
        <v>DUE COMM</v>
      </c>
      <c r="V1822" s="237" t="str">
        <f t="shared" si="16"/>
        <v> </v>
      </c>
      <c r="W1822" s="83"/>
      <c r="X1822" s="83"/>
      <c r="Y1822" s="83"/>
      <c r="Z1822" s="83"/>
      <c r="AA1822" s="83"/>
      <c r="AB1822" s="83"/>
      <c r="AC1822" s="83"/>
      <c r="AD1822" s="83"/>
      <c r="AE1822" s="83"/>
    </row>
    <row r="1823">
      <c r="A1823" s="253">
        <v>15798.0</v>
      </c>
      <c r="B1823" s="234" t="s">
        <v>8119</v>
      </c>
      <c r="C1823" s="238" t="b">
        <v>1</v>
      </c>
      <c r="D1823" s="243">
        <v>44539.0</v>
      </c>
      <c r="E1823" s="236" t="str">
        <f t="shared" si="1"/>
        <v>#VALUE!</v>
      </c>
      <c r="F1823" s="236" t="str">
        <f t="shared" si="2"/>
        <v>#VALUE!</v>
      </c>
      <c r="G1823" s="236" t="str">
        <f t="shared" si="3"/>
        <v>OPI RX</v>
      </c>
      <c r="H1823" s="236" t="str">
        <f t="shared" si="4"/>
        <v>OPI RX</v>
      </c>
      <c r="I1823" s="236" t="str">
        <f t="shared" si="5"/>
        <v>#VALUE!</v>
      </c>
      <c r="J1823" s="236" t="str">
        <f t="shared" si="6"/>
        <v>#VALUE!</v>
      </c>
      <c r="K1823" s="236" t="str">
        <f t="shared" si="7"/>
        <v>#VALUE!</v>
      </c>
      <c r="L1823" s="236" t="str">
        <f t="shared" si="8"/>
        <v>#VALUE!</v>
      </c>
      <c r="M1823" s="236" t="str">
        <f t="shared" si="9"/>
        <v>#VALUE!</v>
      </c>
      <c r="N1823" s="236" t="str">
        <f t="shared" si="10"/>
        <v>#VALUE!</v>
      </c>
      <c r="O1823" s="236" t="str">
        <f t="shared" si="11"/>
        <v>#VALUE!</v>
      </c>
      <c r="P1823" s="237" t="str">
        <f t="shared" si="12"/>
        <v>OPIOIDS</v>
      </c>
      <c r="Q1823" s="237" t="b">
        <v>0</v>
      </c>
      <c r="R1823" s="237" t="str">
        <f t="shared" si="37"/>
        <v>LOW</v>
      </c>
      <c r="S1823" s="238">
        <v>44387.0</v>
      </c>
      <c r="T1823" s="243">
        <f t="shared" si="46"/>
        <v>44539</v>
      </c>
      <c r="U1823" s="237" t="str">
        <f t="shared" si="52"/>
        <v> </v>
      </c>
      <c r="V1823" s="237" t="str">
        <f t="shared" si="16"/>
        <v> </v>
      </c>
      <c r="W1823" s="83"/>
      <c r="X1823" s="83"/>
      <c r="Y1823" s="83"/>
      <c r="Z1823" s="83"/>
      <c r="AA1823" s="83"/>
      <c r="AB1823" s="83"/>
      <c r="AC1823" s="83"/>
      <c r="AD1823" s="83"/>
      <c r="AE1823" s="83"/>
    </row>
    <row r="1824">
      <c r="A1824" s="253">
        <v>15800.0</v>
      </c>
      <c r="B1824" s="234" t="s">
        <v>7566</v>
      </c>
      <c r="C1824" s="238" t="b">
        <v>1</v>
      </c>
      <c r="D1824" s="235">
        <v>44634.0</v>
      </c>
      <c r="E1824" s="236" t="str">
        <f t="shared" si="1"/>
        <v>#VALUE!</v>
      </c>
      <c r="F1824" s="236" t="str">
        <f t="shared" si="2"/>
        <v>OPI RX</v>
      </c>
      <c r="G1824" s="236" t="str">
        <f t="shared" si="3"/>
        <v>#VALUE!</v>
      </c>
      <c r="H1824" s="236" t="str">
        <f t="shared" si="4"/>
        <v>#VALUE!</v>
      </c>
      <c r="I1824" s="236" t="str">
        <f t="shared" si="5"/>
        <v>#VALUE!</v>
      </c>
      <c r="J1824" s="236" t="str">
        <f t="shared" si="6"/>
        <v>#VALUE!</v>
      </c>
      <c r="K1824" s="236" t="str">
        <f t="shared" si="7"/>
        <v>#VALUE!</v>
      </c>
      <c r="L1824" s="236" t="str">
        <f t="shared" si="8"/>
        <v>#VALUE!</v>
      </c>
      <c r="M1824" s="236" t="str">
        <f t="shared" si="9"/>
        <v>#VALUE!</v>
      </c>
      <c r="N1824" s="236" t="str">
        <f t="shared" si="10"/>
        <v>#VALUE!</v>
      </c>
      <c r="O1824" s="236" t="str">
        <f t="shared" si="11"/>
        <v>#VALUE!</v>
      </c>
      <c r="P1824" s="237" t="str">
        <f t="shared" si="12"/>
        <v>OPIOIDS</v>
      </c>
      <c r="Q1824" s="237" t="b">
        <v>0</v>
      </c>
      <c r="R1824" s="237" t="str">
        <f t="shared" si="37"/>
        <v>LOW</v>
      </c>
      <c r="S1824" s="238">
        <v>44403.0</v>
      </c>
      <c r="T1824" s="243">
        <f t="shared" si="46"/>
        <v>44634</v>
      </c>
      <c r="U1824" s="237" t="str">
        <f t="shared" si="52"/>
        <v> </v>
      </c>
      <c r="V1824" s="237" t="str">
        <f t="shared" si="16"/>
        <v> </v>
      </c>
      <c r="W1824" s="83"/>
      <c r="X1824" s="83"/>
      <c r="Y1824" s="83"/>
      <c r="Z1824" s="83"/>
      <c r="AA1824" s="83"/>
      <c r="AB1824" s="83"/>
      <c r="AC1824" s="83"/>
      <c r="AD1824" s="83"/>
      <c r="AE1824" s="83"/>
    </row>
    <row r="1825">
      <c r="A1825" s="233">
        <v>15801.0</v>
      </c>
      <c r="B1825" s="234" t="s">
        <v>7576</v>
      </c>
      <c r="C1825" s="238" t="b">
        <v>1</v>
      </c>
      <c r="D1825" s="235">
        <v>44627.0</v>
      </c>
      <c r="E1825" s="236" t="str">
        <f t="shared" si="1"/>
        <v>#VALUE!</v>
      </c>
      <c r="F1825" s="236" t="str">
        <f t="shared" si="2"/>
        <v>#VALUE!</v>
      </c>
      <c r="G1825" s="236" t="str">
        <f t="shared" si="3"/>
        <v>#VALUE!</v>
      </c>
      <c r="H1825" s="236" t="str">
        <f t="shared" si="4"/>
        <v>#VALUE!</v>
      </c>
      <c r="I1825" s="236" t="str">
        <f t="shared" si="5"/>
        <v>#VALUE!</v>
      </c>
      <c r="J1825" s="236" t="str">
        <f t="shared" si="6"/>
        <v>#VALUE!</v>
      </c>
      <c r="K1825" s="236" t="str">
        <f t="shared" si="7"/>
        <v>#VALUE!</v>
      </c>
      <c r="L1825" s="236" t="str">
        <f t="shared" si="8"/>
        <v>#VALUE!</v>
      </c>
      <c r="M1825" s="236" t="str">
        <f t="shared" si="9"/>
        <v>#VALUE!</v>
      </c>
      <c r="N1825" s="236" t="str">
        <f t="shared" si="10"/>
        <v>#VALUE!</v>
      </c>
      <c r="O1825" s="236" t="str">
        <f t="shared" si="11"/>
        <v>#VALUE!</v>
      </c>
      <c r="P1825" s="237" t="str">
        <f t="shared" si="12"/>
        <v>NO RX</v>
      </c>
      <c r="Q1825" s="237" t="b">
        <v>0</v>
      </c>
      <c r="R1825" s="237" t="str">
        <f t="shared" si="37"/>
        <v>LOW</v>
      </c>
      <c r="S1825" s="238"/>
      <c r="T1825" s="243">
        <f t="shared" si="46"/>
        <v>44627</v>
      </c>
      <c r="U1825" s="237" t="str">
        <f t="shared" si="52"/>
        <v>DUE COMM</v>
      </c>
      <c r="V1825" s="237" t="str">
        <f t="shared" si="16"/>
        <v> </v>
      </c>
      <c r="W1825" s="83"/>
      <c r="X1825" s="83"/>
      <c r="Y1825" s="83"/>
      <c r="Z1825" s="83"/>
      <c r="AA1825" s="83"/>
      <c r="AB1825" s="83"/>
      <c r="AC1825" s="83"/>
      <c r="AD1825" s="83"/>
      <c r="AE1825" s="83"/>
    </row>
    <row r="1826">
      <c r="A1826" s="253">
        <v>15802.0</v>
      </c>
      <c r="B1826" s="237" t="s">
        <v>7580</v>
      </c>
      <c r="C1826" s="238" t="b">
        <v>1</v>
      </c>
      <c r="D1826" s="235">
        <v>44578.0</v>
      </c>
      <c r="E1826" s="236" t="str">
        <f t="shared" si="1"/>
        <v>#VALUE!</v>
      </c>
      <c r="F1826" s="236" t="str">
        <f t="shared" si="2"/>
        <v>#VALUE!</v>
      </c>
      <c r="G1826" s="236" t="str">
        <f t="shared" si="3"/>
        <v>#VALUE!</v>
      </c>
      <c r="H1826" s="236" t="str">
        <f t="shared" si="4"/>
        <v>#VALUE!</v>
      </c>
      <c r="I1826" s="236" t="str">
        <f t="shared" si="5"/>
        <v>#VALUE!</v>
      </c>
      <c r="J1826" s="236" t="str">
        <f t="shared" si="6"/>
        <v>#VALUE!</v>
      </c>
      <c r="K1826" s="236" t="str">
        <f t="shared" si="7"/>
        <v>#VALUE!</v>
      </c>
      <c r="L1826" s="236" t="str">
        <f t="shared" si="8"/>
        <v>#VALUE!</v>
      </c>
      <c r="M1826" s="236" t="str">
        <f t="shared" si="9"/>
        <v>OPI RX</v>
      </c>
      <c r="N1826" s="236" t="str">
        <f t="shared" si="10"/>
        <v>#VALUE!</v>
      </c>
      <c r="O1826" s="236" t="str">
        <f t="shared" si="11"/>
        <v>#VALUE!</v>
      </c>
      <c r="P1826" s="237" t="str">
        <f t="shared" si="12"/>
        <v>OPIOIDS</v>
      </c>
      <c r="Q1826" s="237" t="b">
        <v>1</v>
      </c>
      <c r="R1826" s="237" t="str">
        <f t="shared" si="37"/>
        <v>HIGH</v>
      </c>
      <c r="S1826" s="238"/>
      <c r="T1826" s="243">
        <f t="shared" si="46"/>
        <v>44578</v>
      </c>
      <c r="U1826" s="237" t="str">
        <f t="shared" si="52"/>
        <v>DUE COMM</v>
      </c>
      <c r="V1826" s="237" t="str">
        <f t="shared" si="16"/>
        <v> </v>
      </c>
      <c r="W1826" s="83"/>
      <c r="X1826" s="83"/>
      <c r="Y1826" s="83"/>
      <c r="Z1826" s="83"/>
      <c r="AA1826" s="83"/>
      <c r="AB1826" s="83"/>
      <c r="AC1826" s="83"/>
      <c r="AD1826" s="83"/>
      <c r="AE1826" s="83"/>
    </row>
    <row r="1827">
      <c r="A1827" s="253">
        <v>15803.0</v>
      </c>
      <c r="B1827" s="234" t="s">
        <v>7554</v>
      </c>
      <c r="C1827" s="238" t="b">
        <v>1</v>
      </c>
      <c r="D1827" s="235">
        <v>44616.0</v>
      </c>
      <c r="E1827" s="236" t="str">
        <f t="shared" si="1"/>
        <v>#VALUE!</v>
      </c>
      <c r="F1827" s="236" t="str">
        <f t="shared" si="2"/>
        <v>OPI RX</v>
      </c>
      <c r="G1827" s="236" t="str">
        <f t="shared" si="3"/>
        <v>OPI RX</v>
      </c>
      <c r="H1827" s="236" t="str">
        <f t="shared" si="4"/>
        <v>#VALUE!</v>
      </c>
      <c r="I1827" s="236" t="str">
        <f t="shared" si="5"/>
        <v>#VALUE!</v>
      </c>
      <c r="J1827" s="236" t="str">
        <f t="shared" si="6"/>
        <v>#VALUE!</v>
      </c>
      <c r="K1827" s="236" t="str">
        <f t="shared" si="7"/>
        <v>#VALUE!</v>
      </c>
      <c r="L1827" s="236" t="str">
        <f t="shared" si="8"/>
        <v>#VALUE!</v>
      </c>
      <c r="M1827" s="236" t="str">
        <f t="shared" si="9"/>
        <v>#VALUE!</v>
      </c>
      <c r="N1827" s="236" t="str">
        <f t="shared" si="10"/>
        <v>#VALUE!</v>
      </c>
      <c r="O1827" s="236" t="str">
        <f t="shared" si="11"/>
        <v>#VALUE!</v>
      </c>
      <c r="P1827" s="237" t="str">
        <f t="shared" si="12"/>
        <v>OPIOIDS</v>
      </c>
      <c r="Q1827" s="237" t="b">
        <v>1</v>
      </c>
      <c r="R1827" s="237" t="str">
        <f t="shared" si="37"/>
        <v>HIGH</v>
      </c>
      <c r="S1827" s="238">
        <v>44387.0</v>
      </c>
      <c r="T1827" s="243">
        <f t="shared" si="46"/>
        <v>44616</v>
      </c>
      <c r="U1827" s="237" t="str">
        <f t="shared" si="52"/>
        <v> </v>
      </c>
      <c r="V1827" s="237" t="str">
        <f t="shared" si="16"/>
        <v> </v>
      </c>
      <c r="W1827" s="83"/>
      <c r="X1827" s="83"/>
      <c r="Y1827" s="83"/>
      <c r="Z1827" s="83"/>
      <c r="AA1827" s="83"/>
      <c r="AB1827" s="83"/>
      <c r="AC1827" s="83"/>
      <c r="AD1827" s="83"/>
      <c r="AE1827" s="83"/>
    </row>
    <row r="1828">
      <c r="A1828" s="253">
        <v>15806.0</v>
      </c>
      <c r="B1828" s="239" t="s">
        <v>8120</v>
      </c>
      <c r="C1828" s="238" t="b">
        <v>1</v>
      </c>
      <c r="D1828" s="235">
        <v>44578.0</v>
      </c>
      <c r="E1828" s="236" t="str">
        <f t="shared" si="1"/>
        <v>#VALUE!</v>
      </c>
      <c r="F1828" s="236" t="str">
        <f t="shared" si="2"/>
        <v>OPI RX</v>
      </c>
      <c r="G1828" s="236" t="str">
        <f t="shared" si="3"/>
        <v>#VALUE!</v>
      </c>
      <c r="H1828" s="236" t="str">
        <f t="shared" si="4"/>
        <v>OPI RX</v>
      </c>
      <c r="I1828" s="236" t="str">
        <f t="shared" si="5"/>
        <v>#VALUE!</v>
      </c>
      <c r="J1828" s="236" t="str">
        <f t="shared" si="6"/>
        <v>#VALUE!</v>
      </c>
      <c r="K1828" s="236" t="str">
        <f t="shared" si="7"/>
        <v>#VALUE!</v>
      </c>
      <c r="L1828" s="236" t="str">
        <f t="shared" si="8"/>
        <v>#VALUE!</v>
      </c>
      <c r="M1828" s="236" t="str">
        <f t="shared" si="9"/>
        <v>#VALUE!</v>
      </c>
      <c r="N1828" s="236" t="str">
        <f t="shared" si="10"/>
        <v>#VALUE!</v>
      </c>
      <c r="O1828" s="236" t="str">
        <f t="shared" si="11"/>
        <v>#VALUE!</v>
      </c>
      <c r="P1828" s="237" t="str">
        <f t="shared" si="12"/>
        <v>OPIOIDS</v>
      </c>
      <c r="Q1828" s="237" t="b">
        <v>1</v>
      </c>
      <c r="R1828" s="237" t="str">
        <f t="shared" si="37"/>
        <v>HIGH</v>
      </c>
      <c r="S1828" s="238"/>
      <c r="T1828" s="243">
        <f t="shared" si="46"/>
        <v>44578</v>
      </c>
      <c r="U1828" s="237" t="str">
        <f t="shared" si="52"/>
        <v>DUE COMM</v>
      </c>
      <c r="V1828" s="237" t="str">
        <f t="shared" si="16"/>
        <v> </v>
      </c>
      <c r="W1828" s="83"/>
      <c r="X1828" s="83"/>
      <c r="Y1828" s="83"/>
      <c r="Z1828" s="83"/>
      <c r="AA1828" s="83"/>
      <c r="AB1828" s="83"/>
      <c r="AC1828" s="83"/>
      <c r="AD1828" s="83"/>
      <c r="AE1828" s="83"/>
    </row>
    <row r="1829">
      <c r="A1829" s="253">
        <v>15807.0</v>
      </c>
      <c r="B1829" s="234" t="s">
        <v>8121</v>
      </c>
      <c r="C1829" s="238" t="b">
        <v>1</v>
      </c>
      <c r="D1829" s="235">
        <v>44601.0</v>
      </c>
      <c r="E1829" s="236" t="str">
        <f t="shared" si="1"/>
        <v>#VALUE!</v>
      </c>
      <c r="F1829" s="236" t="str">
        <f t="shared" si="2"/>
        <v>OPI RX</v>
      </c>
      <c r="G1829" s="236" t="str">
        <f t="shared" si="3"/>
        <v>#VALUE!</v>
      </c>
      <c r="H1829" s="236" t="str">
        <f t="shared" si="4"/>
        <v>#VALUE!</v>
      </c>
      <c r="I1829" s="236" t="str">
        <f t="shared" si="5"/>
        <v>#VALUE!</v>
      </c>
      <c r="J1829" s="236" t="str">
        <f t="shared" si="6"/>
        <v>#VALUE!</v>
      </c>
      <c r="K1829" s="236" t="str">
        <f t="shared" si="7"/>
        <v>#VALUE!</v>
      </c>
      <c r="L1829" s="236" t="str">
        <f t="shared" si="8"/>
        <v>#VALUE!</v>
      </c>
      <c r="M1829" s="236" t="str">
        <f t="shared" si="9"/>
        <v>OPI RX</v>
      </c>
      <c r="N1829" s="236" t="str">
        <f t="shared" si="10"/>
        <v>#VALUE!</v>
      </c>
      <c r="O1829" s="236" t="str">
        <f t="shared" si="11"/>
        <v>#VALUE!</v>
      </c>
      <c r="P1829" s="237" t="str">
        <f t="shared" si="12"/>
        <v>OPIOIDS</v>
      </c>
      <c r="Q1829" s="237" t="b">
        <v>0</v>
      </c>
      <c r="R1829" s="237" t="str">
        <f t="shared" si="37"/>
        <v>LOW</v>
      </c>
      <c r="S1829" s="238">
        <v>44373.0</v>
      </c>
      <c r="T1829" s="243">
        <f t="shared" si="46"/>
        <v>44601</v>
      </c>
      <c r="U1829" s="237" t="str">
        <f t="shared" si="52"/>
        <v> </v>
      </c>
      <c r="V1829" s="237" t="str">
        <f t="shared" si="16"/>
        <v> </v>
      </c>
      <c r="W1829" s="83"/>
      <c r="X1829" s="83"/>
      <c r="Y1829" s="83"/>
      <c r="Z1829" s="83"/>
      <c r="AA1829" s="83"/>
      <c r="AB1829" s="83"/>
      <c r="AC1829" s="83"/>
      <c r="AD1829" s="83"/>
      <c r="AE1829" s="83"/>
    </row>
    <row r="1830">
      <c r="A1830" s="253">
        <v>15811.0</v>
      </c>
      <c r="B1830" s="234" t="s">
        <v>7630</v>
      </c>
      <c r="C1830" s="238" t="b">
        <v>1</v>
      </c>
      <c r="D1830" s="243">
        <v>44480.0</v>
      </c>
      <c r="E1830" s="236" t="str">
        <f t="shared" si="1"/>
        <v>#VALUE!</v>
      </c>
      <c r="F1830" s="236" t="str">
        <f t="shared" si="2"/>
        <v>#VALUE!</v>
      </c>
      <c r="G1830" s="236" t="str">
        <f t="shared" si="3"/>
        <v>#VALUE!</v>
      </c>
      <c r="H1830" s="236" t="str">
        <f t="shared" si="4"/>
        <v>#VALUE!</v>
      </c>
      <c r="I1830" s="236" t="str">
        <f t="shared" si="5"/>
        <v>#VALUE!</v>
      </c>
      <c r="J1830" s="236" t="str">
        <f t="shared" si="6"/>
        <v>#VALUE!</v>
      </c>
      <c r="K1830" s="236" t="str">
        <f t="shared" si="7"/>
        <v>#VALUE!</v>
      </c>
      <c r="L1830" s="236" t="str">
        <f t="shared" si="8"/>
        <v>#VALUE!</v>
      </c>
      <c r="M1830" s="236" t="str">
        <f t="shared" si="9"/>
        <v>#VALUE!</v>
      </c>
      <c r="N1830" s="236" t="str">
        <f t="shared" si="10"/>
        <v>#VALUE!</v>
      </c>
      <c r="O1830" s="236" t="str">
        <f t="shared" si="11"/>
        <v>#VALUE!</v>
      </c>
      <c r="P1830" s="237" t="str">
        <f t="shared" si="12"/>
        <v>NO RX</v>
      </c>
      <c r="Q1830" s="234" t="b">
        <v>0</v>
      </c>
      <c r="R1830" s="237" t="str">
        <f t="shared" si="37"/>
        <v>LOW</v>
      </c>
      <c r="S1830" s="238">
        <v>44467.0</v>
      </c>
      <c r="T1830" s="243">
        <f t="shared" si="46"/>
        <v>44480</v>
      </c>
      <c r="U1830" s="237" t="str">
        <f t="shared" si="52"/>
        <v> </v>
      </c>
      <c r="V1830" s="237" t="str">
        <f t="shared" si="16"/>
        <v> </v>
      </c>
      <c r="W1830" s="83"/>
      <c r="X1830" s="83"/>
      <c r="Y1830" s="83"/>
      <c r="Z1830" s="83"/>
      <c r="AA1830" s="83"/>
      <c r="AB1830" s="83"/>
      <c r="AC1830" s="83"/>
      <c r="AD1830" s="83"/>
      <c r="AE1830" s="83"/>
    </row>
    <row r="1831">
      <c r="A1831" s="233">
        <v>15812.0</v>
      </c>
      <c r="B1831" s="239" t="s">
        <v>7552</v>
      </c>
      <c r="C1831" s="238" t="b">
        <v>1</v>
      </c>
      <c r="D1831" s="243">
        <v>44405.0</v>
      </c>
      <c r="E1831" s="236" t="str">
        <f t="shared" si="1"/>
        <v>#VALUE!</v>
      </c>
      <c r="F1831" s="236" t="str">
        <f t="shared" si="2"/>
        <v>#VALUE!</v>
      </c>
      <c r="G1831" s="236" t="str">
        <f t="shared" si="3"/>
        <v>#VALUE!</v>
      </c>
      <c r="H1831" s="236" t="str">
        <f t="shared" si="4"/>
        <v>#VALUE!</v>
      </c>
      <c r="I1831" s="236" t="str">
        <f t="shared" si="5"/>
        <v>#VALUE!</v>
      </c>
      <c r="J1831" s="236" t="str">
        <f t="shared" si="6"/>
        <v>#VALUE!</v>
      </c>
      <c r="K1831" s="236" t="str">
        <f t="shared" si="7"/>
        <v>#VALUE!</v>
      </c>
      <c r="L1831" s="236" t="str">
        <f t="shared" si="8"/>
        <v>#VALUE!</v>
      </c>
      <c r="M1831" s="236" t="str">
        <f t="shared" si="9"/>
        <v>#VALUE!</v>
      </c>
      <c r="N1831" s="236" t="str">
        <f t="shared" si="10"/>
        <v>#VALUE!</v>
      </c>
      <c r="O1831" s="236" t="str">
        <f t="shared" si="11"/>
        <v>#VALUE!</v>
      </c>
      <c r="P1831" s="237" t="str">
        <f t="shared" si="12"/>
        <v>NO RX</v>
      </c>
      <c r="Q1831" s="237" t="b">
        <v>0</v>
      </c>
      <c r="R1831" s="237" t="str">
        <f t="shared" si="37"/>
        <v>LOW</v>
      </c>
      <c r="S1831" s="238"/>
      <c r="T1831" s="243">
        <f t="shared" si="46"/>
        <v>44405</v>
      </c>
      <c r="U1831" s="237" t="str">
        <f t="shared" si="52"/>
        <v>DUE COMM</v>
      </c>
      <c r="V1831" s="237" t="str">
        <f t="shared" si="16"/>
        <v> </v>
      </c>
      <c r="W1831" s="83"/>
      <c r="X1831" s="83"/>
      <c r="Y1831" s="83"/>
      <c r="Z1831" s="83"/>
      <c r="AA1831" s="83"/>
      <c r="AB1831" s="83"/>
      <c r="AC1831" s="83"/>
      <c r="AD1831" s="83"/>
      <c r="AE1831" s="83"/>
    </row>
    <row r="1832">
      <c r="A1832" s="253">
        <v>15814.0</v>
      </c>
      <c r="B1832" s="237" t="s">
        <v>8122</v>
      </c>
      <c r="C1832" s="238" t="b">
        <v>1</v>
      </c>
      <c r="D1832" s="243">
        <v>44565.0</v>
      </c>
      <c r="E1832" s="236" t="str">
        <f t="shared" si="1"/>
        <v>#VALUE!</v>
      </c>
      <c r="F1832" s="236" t="str">
        <f t="shared" si="2"/>
        <v>OPI RX</v>
      </c>
      <c r="G1832" s="236" t="str">
        <f t="shared" si="3"/>
        <v>#VALUE!</v>
      </c>
      <c r="H1832" s="236" t="str">
        <f t="shared" si="4"/>
        <v>OPI RX</v>
      </c>
      <c r="I1832" s="236" t="str">
        <f t="shared" si="5"/>
        <v>#VALUE!</v>
      </c>
      <c r="J1832" s="236" t="str">
        <f t="shared" si="6"/>
        <v>#VALUE!</v>
      </c>
      <c r="K1832" s="236" t="str">
        <f t="shared" si="7"/>
        <v>#VALUE!</v>
      </c>
      <c r="L1832" s="236" t="str">
        <f t="shared" si="8"/>
        <v>#VALUE!</v>
      </c>
      <c r="M1832" s="236" t="str">
        <f t="shared" si="9"/>
        <v>OPI RX</v>
      </c>
      <c r="N1832" s="236" t="str">
        <f t="shared" si="10"/>
        <v>#VALUE!</v>
      </c>
      <c r="O1832" s="236" t="str">
        <f t="shared" si="11"/>
        <v>#VALUE!</v>
      </c>
      <c r="P1832" s="237" t="str">
        <f t="shared" si="12"/>
        <v>OPIOIDS</v>
      </c>
      <c r="Q1832" s="237" t="b">
        <v>0</v>
      </c>
      <c r="R1832" s="237" t="str">
        <f t="shared" si="37"/>
        <v>LOW</v>
      </c>
      <c r="S1832" s="249">
        <v>44387.0</v>
      </c>
      <c r="T1832" s="243">
        <f t="shared" si="46"/>
        <v>44565</v>
      </c>
      <c r="U1832" s="237" t="str">
        <f t="shared" si="52"/>
        <v> </v>
      </c>
      <c r="V1832" s="237" t="str">
        <f t="shared" si="16"/>
        <v> </v>
      </c>
      <c r="W1832" s="83"/>
      <c r="X1832" s="83"/>
      <c r="Y1832" s="83"/>
      <c r="Z1832" s="83"/>
      <c r="AA1832" s="83"/>
      <c r="AB1832" s="83"/>
      <c r="AC1832" s="83"/>
      <c r="AD1832" s="83"/>
      <c r="AE1832" s="83"/>
    </row>
    <row r="1833">
      <c r="A1833" s="253">
        <v>15815.0</v>
      </c>
      <c r="B1833" s="234" t="s">
        <v>7576</v>
      </c>
      <c r="C1833" s="238" t="b">
        <v>1</v>
      </c>
      <c r="D1833" s="243">
        <v>44529.0</v>
      </c>
      <c r="E1833" s="236" t="str">
        <f t="shared" si="1"/>
        <v>#VALUE!</v>
      </c>
      <c r="F1833" s="236" t="str">
        <f t="shared" si="2"/>
        <v>#VALUE!</v>
      </c>
      <c r="G1833" s="236" t="str">
        <f t="shared" si="3"/>
        <v>#VALUE!</v>
      </c>
      <c r="H1833" s="236" t="str">
        <f t="shared" si="4"/>
        <v>#VALUE!</v>
      </c>
      <c r="I1833" s="236" t="str">
        <f t="shared" si="5"/>
        <v>#VALUE!</v>
      </c>
      <c r="J1833" s="236" t="str">
        <f t="shared" si="6"/>
        <v>#VALUE!</v>
      </c>
      <c r="K1833" s="236" t="str">
        <f t="shared" si="7"/>
        <v>#VALUE!</v>
      </c>
      <c r="L1833" s="236" t="str">
        <f t="shared" si="8"/>
        <v>#VALUE!</v>
      </c>
      <c r="M1833" s="236" t="str">
        <f t="shared" si="9"/>
        <v>#VALUE!</v>
      </c>
      <c r="N1833" s="236" t="str">
        <f t="shared" si="10"/>
        <v>#VALUE!</v>
      </c>
      <c r="O1833" s="236" t="str">
        <f t="shared" si="11"/>
        <v>#VALUE!</v>
      </c>
      <c r="P1833" s="237" t="str">
        <f t="shared" si="12"/>
        <v>NO RX</v>
      </c>
      <c r="Q1833" s="237" t="b">
        <v>0</v>
      </c>
      <c r="R1833" s="237" t="str">
        <f t="shared" si="37"/>
        <v>LOW</v>
      </c>
      <c r="S1833" s="238">
        <v>44495.0</v>
      </c>
      <c r="T1833" s="243">
        <f t="shared" si="46"/>
        <v>44529</v>
      </c>
      <c r="U1833" s="237" t="str">
        <f t="shared" si="52"/>
        <v> </v>
      </c>
      <c r="V1833" s="237" t="str">
        <f t="shared" si="16"/>
        <v> </v>
      </c>
      <c r="W1833" s="83"/>
      <c r="X1833" s="83"/>
      <c r="Y1833" s="83"/>
      <c r="Z1833" s="83"/>
      <c r="AA1833" s="83"/>
      <c r="AB1833" s="83"/>
      <c r="AC1833" s="83"/>
      <c r="AD1833" s="83"/>
      <c r="AE1833" s="83"/>
    </row>
    <row r="1834">
      <c r="A1834" s="233">
        <v>15818.0</v>
      </c>
      <c r="B1834" s="234" t="s">
        <v>7606</v>
      </c>
      <c r="C1834" s="238" t="b">
        <v>1</v>
      </c>
      <c r="D1834" s="243">
        <v>44503.0</v>
      </c>
      <c r="E1834" s="236" t="str">
        <f t="shared" si="1"/>
        <v>#VALUE!</v>
      </c>
      <c r="F1834" s="236" t="str">
        <f t="shared" si="2"/>
        <v>#VALUE!</v>
      </c>
      <c r="G1834" s="236" t="str">
        <f t="shared" si="3"/>
        <v>#VALUE!</v>
      </c>
      <c r="H1834" s="236" t="str">
        <f t="shared" si="4"/>
        <v>#VALUE!</v>
      </c>
      <c r="I1834" s="236" t="str">
        <f t="shared" si="5"/>
        <v>#VALUE!</v>
      </c>
      <c r="J1834" s="236" t="str">
        <f t="shared" si="6"/>
        <v>#VALUE!</v>
      </c>
      <c r="K1834" s="236" t="str">
        <f t="shared" si="7"/>
        <v>#VALUE!</v>
      </c>
      <c r="L1834" s="236" t="str">
        <f t="shared" si="8"/>
        <v>#VALUE!</v>
      </c>
      <c r="M1834" s="236" t="str">
        <f t="shared" si="9"/>
        <v>OPI RX</v>
      </c>
      <c r="N1834" s="236" t="str">
        <f t="shared" si="10"/>
        <v>#VALUE!</v>
      </c>
      <c r="O1834" s="236" t="str">
        <f t="shared" si="11"/>
        <v>#VALUE!</v>
      </c>
      <c r="P1834" s="237" t="str">
        <f t="shared" si="12"/>
        <v>OPIOIDS</v>
      </c>
      <c r="Q1834" s="237" t="b">
        <v>0</v>
      </c>
      <c r="R1834" s="237" t="str">
        <f t="shared" si="37"/>
        <v>LOW</v>
      </c>
      <c r="S1834" s="238">
        <v>44405.0</v>
      </c>
      <c r="T1834" s="243">
        <f t="shared" si="46"/>
        <v>44503</v>
      </c>
      <c r="U1834" s="237" t="str">
        <f t="shared" si="52"/>
        <v> </v>
      </c>
      <c r="V1834" s="237" t="str">
        <f t="shared" si="16"/>
        <v> </v>
      </c>
      <c r="W1834" s="83"/>
      <c r="X1834" s="83"/>
      <c r="Y1834" s="83"/>
      <c r="Z1834" s="83"/>
      <c r="AA1834" s="83"/>
      <c r="AB1834" s="83"/>
      <c r="AC1834" s="83"/>
      <c r="AD1834" s="83"/>
      <c r="AE1834" s="83"/>
    </row>
    <row r="1835">
      <c r="A1835" s="253">
        <v>15819.0</v>
      </c>
      <c r="B1835" s="234" t="s">
        <v>7576</v>
      </c>
      <c r="C1835" s="238" t="b">
        <v>1</v>
      </c>
      <c r="D1835" s="243">
        <v>44405.0</v>
      </c>
      <c r="E1835" s="236" t="str">
        <f t="shared" si="1"/>
        <v>#VALUE!</v>
      </c>
      <c r="F1835" s="236" t="str">
        <f t="shared" si="2"/>
        <v>#VALUE!</v>
      </c>
      <c r="G1835" s="236" t="str">
        <f t="shared" si="3"/>
        <v>#VALUE!</v>
      </c>
      <c r="H1835" s="236" t="str">
        <f t="shared" si="4"/>
        <v>#VALUE!</v>
      </c>
      <c r="I1835" s="236" t="str">
        <f t="shared" si="5"/>
        <v>#VALUE!</v>
      </c>
      <c r="J1835" s="236" t="str">
        <f t="shared" si="6"/>
        <v>#VALUE!</v>
      </c>
      <c r="K1835" s="236" t="str">
        <f t="shared" si="7"/>
        <v>#VALUE!</v>
      </c>
      <c r="L1835" s="236" t="str">
        <f t="shared" si="8"/>
        <v>#VALUE!</v>
      </c>
      <c r="M1835" s="236" t="str">
        <f t="shared" si="9"/>
        <v>#VALUE!</v>
      </c>
      <c r="N1835" s="236" t="str">
        <f t="shared" si="10"/>
        <v>#VALUE!</v>
      </c>
      <c r="O1835" s="236" t="str">
        <f t="shared" si="11"/>
        <v>#VALUE!</v>
      </c>
      <c r="P1835" s="237" t="str">
        <f t="shared" si="12"/>
        <v>NO RX</v>
      </c>
      <c r="Q1835" s="234" t="b">
        <v>0</v>
      </c>
      <c r="R1835" s="237" t="str">
        <f t="shared" si="37"/>
        <v>LOW</v>
      </c>
      <c r="S1835" s="238"/>
      <c r="T1835" s="243">
        <f t="shared" si="46"/>
        <v>44405</v>
      </c>
      <c r="U1835" s="237" t="str">
        <f t="shared" si="52"/>
        <v>DUE COMM</v>
      </c>
      <c r="V1835" s="237" t="str">
        <f t="shared" si="16"/>
        <v> </v>
      </c>
      <c r="W1835" s="83"/>
      <c r="X1835" s="83"/>
      <c r="Y1835" s="83"/>
      <c r="Z1835" s="83"/>
      <c r="AA1835" s="83"/>
      <c r="AB1835" s="83"/>
      <c r="AC1835" s="83"/>
      <c r="AD1835" s="83"/>
      <c r="AE1835" s="83"/>
    </row>
    <row r="1836">
      <c r="A1836" s="253">
        <v>15820.0</v>
      </c>
      <c r="B1836" s="234" t="s">
        <v>8123</v>
      </c>
      <c r="C1836" s="238" t="b">
        <v>1</v>
      </c>
      <c r="D1836" s="243">
        <v>44384.0</v>
      </c>
      <c r="E1836" s="236" t="str">
        <f t="shared" si="1"/>
        <v>#VALUE!</v>
      </c>
      <c r="F1836" s="236" t="str">
        <f t="shared" si="2"/>
        <v>#VALUE!</v>
      </c>
      <c r="G1836" s="236" t="str">
        <f t="shared" si="3"/>
        <v>#VALUE!</v>
      </c>
      <c r="H1836" s="236" t="str">
        <f t="shared" si="4"/>
        <v>#VALUE!</v>
      </c>
      <c r="I1836" s="236" t="str">
        <f t="shared" si="5"/>
        <v>#VALUE!</v>
      </c>
      <c r="J1836" s="236" t="str">
        <f t="shared" si="6"/>
        <v>#VALUE!</v>
      </c>
      <c r="K1836" s="236" t="str">
        <f t="shared" si="7"/>
        <v>OPI RX</v>
      </c>
      <c r="L1836" s="236" t="str">
        <f t="shared" si="8"/>
        <v>#VALUE!</v>
      </c>
      <c r="M1836" s="236" t="str">
        <f t="shared" si="9"/>
        <v>#VALUE!</v>
      </c>
      <c r="N1836" s="236" t="str">
        <f t="shared" si="10"/>
        <v>#VALUE!</v>
      </c>
      <c r="O1836" s="236" t="str">
        <f t="shared" si="11"/>
        <v>#VALUE!</v>
      </c>
      <c r="P1836" s="237" t="str">
        <f t="shared" si="12"/>
        <v>OPIOIDS</v>
      </c>
      <c r="Q1836" s="237" t="b">
        <v>0</v>
      </c>
      <c r="R1836" s="237" t="str">
        <f t="shared" si="37"/>
        <v>LOW</v>
      </c>
      <c r="S1836" s="238"/>
      <c r="T1836" s="243">
        <f t="shared" si="46"/>
        <v>44384</v>
      </c>
      <c r="U1836" s="237" t="str">
        <f t="shared" si="52"/>
        <v>DUE COMM</v>
      </c>
      <c r="V1836" s="237" t="str">
        <f t="shared" si="16"/>
        <v> </v>
      </c>
      <c r="W1836" s="83"/>
      <c r="X1836" s="83"/>
      <c r="Y1836" s="83"/>
      <c r="Z1836" s="83"/>
      <c r="AA1836" s="83"/>
      <c r="AB1836" s="83"/>
      <c r="AC1836" s="83"/>
      <c r="AD1836" s="83"/>
      <c r="AE1836" s="83"/>
    </row>
    <row r="1837">
      <c r="A1837" s="253">
        <v>15822.0</v>
      </c>
      <c r="B1837" s="239" t="s">
        <v>7552</v>
      </c>
      <c r="C1837" s="238" t="b">
        <v>1</v>
      </c>
      <c r="D1837" s="243">
        <v>44539.0</v>
      </c>
      <c r="E1837" s="236" t="str">
        <f t="shared" si="1"/>
        <v>#VALUE!</v>
      </c>
      <c r="F1837" s="236" t="str">
        <f t="shared" si="2"/>
        <v>#VALUE!</v>
      </c>
      <c r="G1837" s="236" t="str">
        <f t="shared" si="3"/>
        <v>#VALUE!</v>
      </c>
      <c r="H1837" s="236" t="str">
        <f t="shared" si="4"/>
        <v>#VALUE!</v>
      </c>
      <c r="I1837" s="236" t="str">
        <f t="shared" si="5"/>
        <v>#VALUE!</v>
      </c>
      <c r="J1837" s="236" t="str">
        <f t="shared" si="6"/>
        <v>#VALUE!</v>
      </c>
      <c r="K1837" s="236" t="str">
        <f t="shared" si="7"/>
        <v>#VALUE!</v>
      </c>
      <c r="L1837" s="236" t="str">
        <f t="shared" si="8"/>
        <v>#VALUE!</v>
      </c>
      <c r="M1837" s="236" t="str">
        <f t="shared" si="9"/>
        <v>#VALUE!</v>
      </c>
      <c r="N1837" s="236" t="str">
        <f t="shared" si="10"/>
        <v>#VALUE!</v>
      </c>
      <c r="O1837" s="236" t="str">
        <f t="shared" si="11"/>
        <v>#VALUE!</v>
      </c>
      <c r="P1837" s="237" t="str">
        <f t="shared" si="12"/>
        <v>NO RX</v>
      </c>
      <c r="Q1837" s="237" t="b">
        <v>0</v>
      </c>
      <c r="R1837" s="237" t="str">
        <f t="shared" si="37"/>
        <v>LOW</v>
      </c>
      <c r="S1837" s="238">
        <v>44401.0</v>
      </c>
      <c r="T1837" s="243">
        <f t="shared" si="46"/>
        <v>44539</v>
      </c>
      <c r="U1837" s="237" t="str">
        <f t="shared" si="52"/>
        <v> </v>
      </c>
      <c r="V1837" s="237" t="str">
        <f t="shared" si="16"/>
        <v> </v>
      </c>
      <c r="W1837" s="83"/>
      <c r="X1837" s="83"/>
      <c r="Y1837" s="83"/>
      <c r="Z1837" s="83"/>
      <c r="AA1837" s="83"/>
      <c r="AB1837" s="83"/>
      <c r="AC1837" s="83"/>
      <c r="AD1837" s="83"/>
      <c r="AE1837" s="83"/>
    </row>
    <row r="1838">
      <c r="A1838" s="233">
        <v>15823.0</v>
      </c>
      <c r="B1838" s="234" t="s">
        <v>7681</v>
      </c>
      <c r="C1838" s="238" t="b">
        <v>1</v>
      </c>
      <c r="D1838" s="243">
        <v>44535.0</v>
      </c>
      <c r="E1838" s="236" t="str">
        <f t="shared" si="1"/>
        <v>OPI RX</v>
      </c>
      <c r="F1838" s="236" t="str">
        <f t="shared" si="2"/>
        <v>#VALUE!</v>
      </c>
      <c r="G1838" s="236" t="str">
        <f t="shared" si="3"/>
        <v>#VALUE!</v>
      </c>
      <c r="H1838" s="236" t="str">
        <f t="shared" si="4"/>
        <v>#VALUE!</v>
      </c>
      <c r="I1838" s="236" t="str">
        <f t="shared" si="5"/>
        <v>#VALUE!</v>
      </c>
      <c r="J1838" s="236" t="str">
        <f t="shared" si="6"/>
        <v>#VALUE!</v>
      </c>
      <c r="K1838" s="236" t="str">
        <f t="shared" si="7"/>
        <v>#VALUE!</v>
      </c>
      <c r="L1838" s="236" t="str">
        <f t="shared" si="8"/>
        <v>#VALUE!</v>
      </c>
      <c r="M1838" s="236" t="str">
        <f t="shared" si="9"/>
        <v>#VALUE!</v>
      </c>
      <c r="N1838" s="236" t="str">
        <f t="shared" si="10"/>
        <v>#VALUE!</v>
      </c>
      <c r="O1838" s="236" t="str">
        <f t="shared" si="11"/>
        <v>#VALUE!</v>
      </c>
      <c r="P1838" s="237" t="str">
        <f t="shared" si="12"/>
        <v>OPIOIDS</v>
      </c>
      <c r="Q1838" s="234" t="b">
        <v>1</v>
      </c>
      <c r="R1838" s="237" t="str">
        <f t="shared" si="37"/>
        <v>HIGH</v>
      </c>
      <c r="S1838" s="238">
        <v>44370.0</v>
      </c>
      <c r="T1838" s="243">
        <f t="shared" si="46"/>
        <v>44535</v>
      </c>
      <c r="U1838" s="237" t="str">
        <f t="shared" si="52"/>
        <v> </v>
      </c>
      <c r="V1838" s="237" t="str">
        <f t="shared" si="16"/>
        <v> </v>
      </c>
      <c r="W1838" s="83"/>
      <c r="X1838" s="83"/>
      <c r="Y1838" s="83"/>
      <c r="Z1838" s="83"/>
      <c r="AA1838" s="83"/>
      <c r="AB1838" s="83"/>
      <c r="AC1838" s="83"/>
      <c r="AD1838" s="83"/>
      <c r="AE1838" s="83"/>
    </row>
    <row r="1839">
      <c r="A1839" s="233">
        <v>15829.0</v>
      </c>
      <c r="B1839" s="234" t="s">
        <v>7582</v>
      </c>
      <c r="C1839" s="238" t="b">
        <v>1</v>
      </c>
      <c r="D1839" s="243">
        <v>44405.0</v>
      </c>
      <c r="E1839" s="236" t="str">
        <f t="shared" si="1"/>
        <v>#VALUE!</v>
      </c>
      <c r="F1839" s="236" t="str">
        <f t="shared" si="2"/>
        <v>OPI RX</v>
      </c>
      <c r="G1839" s="236" t="str">
        <f t="shared" si="3"/>
        <v>#VALUE!</v>
      </c>
      <c r="H1839" s="236" t="str">
        <f t="shared" si="4"/>
        <v>#VALUE!</v>
      </c>
      <c r="I1839" s="236" t="str">
        <f t="shared" si="5"/>
        <v>#VALUE!</v>
      </c>
      <c r="J1839" s="236" t="str">
        <f t="shared" si="6"/>
        <v>#VALUE!</v>
      </c>
      <c r="K1839" s="236" t="str">
        <f t="shared" si="7"/>
        <v>#VALUE!</v>
      </c>
      <c r="L1839" s="236" t="str">
        <f t="shared" si="8"/>
        <v>#VALUE!</v>
      </c>
      <c r="M1839" s="236" t="str">
        <f t="shared" si="9"/>
        <v>#VALUE!</v>
      </c>
      <c r="N1839" s="236" t="str">
        <f t="shared" si="10"/>
        <v>#VALUE!</v>
      </c>
      <c r="O1839" s="236" t="str">
        <f t="shared" si="11"/>
        <v>#VALUE!</v>
      </c>
      <c r="P1839" s="237" t="str">
        <f t="shared" si="12"/>
        <v>OPIOIDS</v>
      </c>
      <c r="Q1839" s="237" t="b">
        <v>0</v>
      </c>
      <c r="R1839" s="237" t="str">
        <f t="shared" si="37"/>
        <v>LOW</v>
      </c>
      <c r="S1839" s="238"/>
      <c r="T1839" s="243">
        <f t="shared" si="46"/>
        <v>44405</v>
      </c>
      <c r="U1839" s="237" t="str">
        <f t="shared" si="52"/>
        <v>DUE COMM</v>
      </c>
      <c r="V1839" s="237" t="str">
        <f t="shared" si="16"/>
        <v> </v>
      </c>
      <c r="W1839" s="83"/>
      <c r="X1839" s="83"/>
      <c r="Y1839" s="83"/>
      <c r="Z1839" s="83"/>
      <c r="AA1839" s="83"/>
      <c r="AB1839" s="83"/>
      <c r="AC1839" s="83"/>
      <c r="AD1839" s="83"/>
      <c r="AE1839" s="83"/>
    </row>
    <row r="1840">
      <c r="A1840" s="253">
        <v>15831.0</v>
      </c>
      <c r="B1840" s="234" t="s">
        <v>7687</v>
      </c>
      <c r="C1840" s="238" t="b">
        <v>1</v>
      </c>
      <c r="D1840" s="235">
        <v>44627.0</v>
      </c>
      <c r="E1840" s="236" t="str">
        <f t="shared" si="1"/>
        <v>#VALUE!</v>
      </c>
      <c r="F1840" s="236" t="str">
        <f t="shared" si="2"/>
        <v>#VALUE!</v>
      </c>
      <c r="G1840" s="236" t="str">
        <f t="shared" si="3"/>
        <v>OPI RX</v>
      </c>
      <c r="H1840" s="236" t="str">
        <f t="shared" si="4"/>
        <v>#VALUE!</v>
      </c>
      <c r="I1840" s="236" t="str">
        <f t="shared" si="5"/>
        <v>#VALUE!</v>
      </c>
      <c r="J1840" s="236" t="str">
        <f t="shared" si="6"/>
        <v>#VALUE!</v>
      </c>
      <c r="K1840" s="236" t="str">
        <f t="shared" si="7"/>
        <v>#VALUE!</v>
      </c>
      <c r="L1840" s="236" t="str">
        <f t="shared" si="8"/>
        <v>#VALUE!</v>
      </c>
      <c r="M1840" s="236" t="str">
        <f t="shared" si="9"/>
        <v>#VALUE!</v>
      </c>
      <c r="N1840" s="236" t="str">
        <f t="shared" si="10"/>
        <v>#VALUE!</v>
      </c>
      <c r="O1840" s="236" t="str">
        <f t="shared" si="11"/>
        <v>#VALUE!</v>
      </c>
      <c r="P1840" s="237" t="str">
        <f t="shared" si="12"/>
        <v>OPIOIDS</v>
      </c>
      <c r="Q1840" s="237" t="b">
        <v>1</v>
      </c>
      <c r="R1840" s="237" t="str">
        <f t="shared" si="37"/>
        <v>HIGH</v>
      </c>
      <c r="S1840" s="238">
        <v>44394.0</v>
      </c>
      <c r="T1840" s="243">
        <f t="shared" si="46"/>
        <v>44627</v>
      </c>
      <c r="U1840" s="237" t="str">
        <f t="shared" si="52"/>
        <v> </v>
      </c>
      <c r="V1840" s="237" t="str">
        <f t="shared" si="16"/>
        <v> </v>
      </c>
      <c r="W1840" s="83"/>
      <c r="X1840" s="83"/>
      <c r="Y1840" s="83"/>
      <c r="Z1840" s="83"/>
      <c r="AA1840" s="83"/>
      <c r="AB1840" s="83"/>
      <c r="AC1840" s="83"/>
      <c r="AD1840" s="83"/>
      <c r="AE1840" s="83"/>
    </row>
    <row r="1841">
      <c r="A1841" s="253">
        <v>15833.0</v>
      </c>
      <c r="B1841" s="234" t="s">
        <v>8036</v>
      </c>
      <c r="C1841" s="238" t="b">
        <v>1</v>
      </c>
      <c r="D1841" s="243">
        <v>44511.0</v>
      </c>
      <c r="E1841" s="236" t="str">
        <f t="shared" si="1"/>
        <v>#VALUE!</v>
      </c>
      <c r="F1841" s="236" t="str">
        <f t="shared" si="2"/>
        <v>#VALUE!</v>
      </c>
      <c r="G1841" s="236" t="str">
        <f t="shared" si="3"/>
        <v>#VALUE!</v>
      </c>
      <c r="H1841" s="236" t="str">
        <f t="shared" si="4"/>
        <v>#VALUE!</v>
      </c>
      <c r="I1841" s="236" t="str">
        <f t="shared" si="5"/>
        <v>#VALUE!</v>
      </c>
      <c r="J1841" s="236" t="str">
        <f t="shared" si="6"/>
        <v>#VALUE!</v>
      </c>
      <c r="K1841" s="236" t="str">
        <f t="shared" si="7"/>
        <v>#VALUE!</v>
      </c>
      <c r="L1841" s="236" t="str">
        <f t="shared" si="8"/>
        <v>#VALUE!</v>
      </c>
      <c r="M1841" s="236" t="str">
        <f t="shared" si="9"/>
        <v>#VALUE!</v>
      </c>
      <c r="N1841" s="236" t="str">
        <f t="shared" si="10"/>
        <v>#VALUE!</v>
      </c>
      <c r="O1841" s="236" t="str">
        <f t="shared" si="11"/>
        <v>#VALUE!</v>
      </c>
      <c r="P1841" s="237" t="str">
        <f t="shared" si="12"/>
        <v>NO RX</v>
      </c>
      <c r="Q1841" s="234" t="b">
        <v>0</v>
      </c>
      <c r="R1841" s="237" t="str">
        <f t="shared" si="37"/>
        <v>LOW</v>
      </c>
      <c r="S1841" s="238">
        <v>44396.0</v>
      </c>
      <c r="T1841" s="243">
        <f t="shared" si="46"/>
        <v>44511</v>
      </c>
      <c r="U1841" s="237" t="str">
        <f t="shared" si="52"/>
        <v> </v>
      </c>
      <c r="V1841" s="237" t="str">
        <f t="shared" si="16"/>
        <v> </v>
      </c>
      <c r="W1841" s="83"/>
      <c r="X1841" s="83"/>
      <c r="Y1841" s="83"/>
      <c r="Z1841" s="83"/>
      <c r="AA1841" s="83"/>
      <c r="AB1841" s="83"/>
      <c r="AC1841" s="83"/>
      <c r="AD1841" s="83"/>
      <c r="AE1841" s="83"/>
    </row>
    <row r="1842">
      <c r="A1842" s="233">
        <v>15836.0</v>
      </c>
      <c r="B1842" s="239" t="s">
        <v>7552</v>
      </c>
      <c r="C1842" s="238" t="b">
        <v>1</v>
      </c>
      <c r="D1842" s="243">
        <v>44495.0</v>
      </c>
      <c r="E1842" s="236" t="str">
        <f t="shared" si="1"/>
        <v>#VALUE!</v>
      </c>
      <c r="F1842" s="236" t="str">
        <f t="shared" si="2"/>
        <v>#VALUE!</v>
      </c>
      <c r="G1842" s="236" t="str">
        <f t="shared" si="3"/>
        <v>#VALUE!</v>
      </c>
      <c r="H1842" s="236" t="str">
        <f t="shared" si="4"/>
        <v>#VALUE!</v>
      </c>
      <c r="I1842" s="236" t="str">
        <f t="shared" si="5"/>
        <v>#VALUE!</v>
      </c>
      <c r="J1842" s="236" t="str">
        <f t="shared" si="6"/>
        <v>#VALUE!</v>
      </c>
      <c r="K1842" s="236" t="str">
        <f t="shared" si="7"/>
        <v>#VALUE!</v>
      </c>
      <c r="L1842" s="236" t="str">
        <f t="shared" si="8"/>
        <v>#VALUE!</v>
      </c>
      <c r="M1842" s="236" t="str">
        <f t="shared" si="9"/>
        <v>#VALUE!</v>
      </c>
      <c r="N1842" s="236" t="str">
        <f t="shared" si="10"/>
        <v>#VALUE!</v>
      </c>
      <c r="O1842" s="236" t="str">
        <f t="shared" si="11"/>
        <v>#VALUE!</v>
      </c>
      <c r="P1842" s="237" t="str">
        <f t="shared" si="12"/>
        <v>NO RX</v>
      </c>
      <c r="Q1842" s="234" t="b">
        <v>0</v>
      </c>
      <c r="R1842" s="237" t="str">
        <f t="shared" si="37"/>
        <v>LOW</v>
      </c>
      <c r="S1842" s="238">
        <v>44391.0</v>
      </c>
      <c r="T1842" s="243">
        <f t="shared" si="46"/>
        <v>44495</v>
      </c>
      <c r="U1842" s="237" t="str">
        <f t="shared" si="52"/>
        <v> </v>
      </c>
      <c r="V1842" s="237" t="str">
        <f t="shared" si="16"/>
        <v> </v>
      </c>
      <c r="W1842" s="83"/>
      <c r="X1842" s="83"/>
      <c r="Y1842" s="83"/>
      <c r="Z1842" s="83"/>
      <c r="AA1842" s="83"/>
      <c r="AB1842" s="83"/>
      <c r="AC1842" s="83"/>
      <c r="AD1842" s="83"/>
      <c r="AE1842" s="83"/>
    </row>
    <row r="1843">
      <c r="A1843" s="253">
        <v>15837.0</v>
      </c>
      <c r="B1843" s="237" t="s">
        <v>7606</v>
      </c>
      <c r="C1843" s="238" t="b">
        <v>1</v>
      </c>
      <c r="D1843" s="243">
        <v>44557.0</v>
      </c>
      <c r="E1843" s="236" t="str">
        <f t="shared" si="1"/>
        <v>#VALUE!</v>
      </c>
      <c r="F1843" s="236" t="str">
        <f t="shared" si="2"/>
        <v>#VALUE!</v>
      </c>
      <c r="G1843" s="236" t="str">
        <f t="shared" si="3"/>
        <v>#VALUE!</v>
      </c>
      <c r="H1843" s="236" t="str">
        <f t="shared" si="4"/>
        <v>#VALUE!</v>
      </c>
      <c r="I1843" s="236" t="str">
        <f t="shared" si="5"/>
        <v>#VALUE!</v>
      </c>
      <c r="J1843" s="236" t="str">
        <f t="shared" si="6"/>
        <v>#VALUE!</v>
      </c>
      <c r="K1843" s="236" t="str">
        <f t="shared" si="7"/>
        <v>#VALUE!</v>
      </c>
      <c r="L1843" s="236" t="str">
        <f t="shared" si="8"/>
        <v>#VALUE!</v>
      </c>
      <c r="M1843" s="236" t="str">
        <f t="shared" si="9"/>
        <v>OPI RX</v>
      </c>
      <c r="N1843" s="236" t="str">
        <f t="shared" si="10"/>
        <v>#VALUE!</v>
      </c>
      <c r="O1843" s="236" t="str">
        <f t="shared" si="11"/>
        <v>#VALUE!</v>
      </c>
      <c r="P1843" s="237" t="str">
        <f t="shared" si="12"/>
        <v>OPIOIDS</v>
      </c>
      <c r="Q1843" s="237" t="b">
        <v>0</v>
      </c>
      <c r="R1843" s="237" t="str">
        <f t="shared" si="37"/>
        <v>LOW</v>
      </c>
      <c r="S1843" s="238">
        <v>44426.0</v>
      </c>
      <c r="T1843" s="243">
        <f t="shared" si="46"/>
        <v>44557</v>
      </c>
      <c r="U1843" s="237" t="str">
        <f t="shared" si="52"/>
        <v> </v>
      </c>
      <c r="V1843" s="237" t="str">
        <f t="shared" si="16"/>
        <v> </v>
      </c>
      <c r="W1843" s="83"/>
      <c r="X1843" s="83"/>
      <c r="Y1843" s="83"/>
      <c r="Z1843" s="83"/>
      <c r="AA1843" s="83"/>
      <c r="AB1843" s="83"/>
      <c r="AC1843" s="83"/>
      <c r="AD1843" s="83"/>
      <c r="AE1843" s="83"/>
    </row>
    <row r="1844">
      <c r="A1844" s="253">
        <v>15838.0</v>
      </c>
      <c r="B1844" s="234" t="s">
        <v>7568</v>
      </c>
      <c r="C1844" s="238" t="b">
        <v>1</v>
      </c>
      <c r="D1844" s="243">
        <v>44405.0</v>
      </c>
      <c r="E1844" s="236" t="str">
        <f t="shared" si="1"/>
        <v>#VALUE!</v>
      </c>
      <c r="F1844" s="236" t="str">
        <f t="shared" si="2"/>
        <v>OPI RX</v>
      </c>
      <c r="G1844" s="236" t="str">
        <f t="shared" si="3"/>
        <v>#VALUE!</v>
      </c>
      <c r="H1844" s="236" t="str">
        <f t="shared" si="4"/>
        <v>#VALUE!</v>
      </c>
      <c r="I1844" s="236" t="str">
        <f t="shared" si="5"/>
        <v>#VALUE!</v>
      </c>
      <c r="J1844" s="236" t="str">
        <f t="shared" si="6"/>
        <v>#VALUE!</v>
      </c>
      <c r="K1844" s="236" t="str">
        <f t="shared" si="7"/>
        <v>#VALUE!</v>
      </c>
      <c r="L1844" s="236" t="str">
        <f t="shared" si="8"/>
        <v>#VALUE!</v>
      </c>
      <c r="M1844" s="236" t="str">
        <f t="shared" si="9"/>
        <v>#VALUE!</v>
      </c>
      <c r="N1844" s="236" t="str">
        <f t="shared" si="10"/>
        <v>#VALUE!</v>
      </c>
      <c r="O1844" s="236" t="str">
        <f t="shared" si="11"/>
        <v>#VALUE!</v>
      </c>
      <c r="P1844" s="237" t="str">
        <f t="shared" si="12"/>
        <v>OPIOIDS</v>
      </c>
      <c r="Q1844" s="237" t="b">
        <v>1</v>
      </c>
      <c r="R1844" s="237" t="str">
        <f t="shared" si="37"/>
        <v>HIGH</v>
      </c>
      <c r="S1844" s="238"/>
      <c r="T1844" s="243">
        <f t="shared" si="46"/>
        <v>44405</v>
      </c>
      <c r="U1844" s="237" t="str">
        <f t="shared" si="52"/>
        <v>DUE COMM</v>
      </c>
      <c r="V1844" s="237" t="str">
        <f t="shared" si="16"/>
        <v> </v>
      </c>
      <c r="W1844" s="83"/>
      <c r="X1844" s="83"/>
      <c r="Y1844" s="83"/>
      <c r="Z1844" s="83"/>
      <c r="AA1844" s="83"/>
      <c r="AB1844" s="83"/>
      <c r="AC1844" s="83"/>
      <c r="AD1844" s="83"/>
      <c r="AE1844" s="83"/>
    </row>
    <row r="1845">
      <c r="A1845" s="233">
        <v>15839.0</v>
      </c>
      <c r="B1845" s="234" t="s">
        <v>7839</v>
      </c>
      <c r="C1845" s="238" t="b">
        <v>1</v>
      </c>
      <c r="D1845" s="243">
        <v>44421.0</v>
      </c>
      <c r="E1845" s="236" t="str">
        <f t="shared" si="1"/>
        <v>#VALUE!</v>
      </c>
      <c r="F1845" s="236" t="str">
        <f t="shared" si="2"/>
        <v>#VALUE!</v>
      </c>
      <c r="G1845" s="236" t="str">
        <f t="shared" si="3"/>
        <v>#VALUE!</v>
      </c>
      <c r="H1845" s="236" t="str">
        <f t="shared" si="4"/>
        <v>#VALUE!</v>
      </c>
      <c r="I1845" s="236" t="str">
        <f t="shared" si="5"/>
        <v>#VALUE!</v>
      </c>
      <c r="J1845" s="236" t="str">
        <f t="shared" si="6"/>
        <v>#VALUE!</v>
      </c>
      <c r="K1845" s="236" t="str">
        <f t="shared" si="7"/>
        <v>#VALUE!</v>
      </c>
      <c r="L1845" s="236" t="str">
        <f t="shared" si="8"/>
        <v>#VALUE!</v>
      </c>
      <c r="M1845" s="236" t="str">
        <f t="shared" si="9"/>
        <v>#VALUE!</v>
      </c>
      <c r="N1845" s="236" t="str">
        <f t="shared" si="10"/>
        <v>#VALUE!</v>
      </c>
      <c r="O1845" s="236" t="str">
        <f t="shared" si="11"/>
        <v>#VALUE!</v>
      </c>
      <c r="P1845" s="237" t="str">
        <f t="shared" si="12"/>
        <v>NO RX</v>
      </c>
      <c r="Q1845" s="234" t="b">
        <v>0</v>
      </c>
      <c r="R1845" s="237" t="str">
        <f t="shared" si="37"/>
        <v>LOW</v>
      </c>
      <c r="S1845" s="238"/>
      <c r="T1845" s="243">
        <f t="shared" si="46"/>
        <v>44421</v>
      </c>
      <c r="U1845" s="237" t="str">
        <f t="shared" si="52"/>
        <v>DUE COMM</v>
      </c>
      <c r="V1845" s="237" t="str">
        <f t="shared" si="16"/>
        <v> </v>
      </c>
      <c r="W1845" s="83"/>
      <c r="X1845" s="83"/>
      <c r="Y1845" s="83"/>
      <c r="Z1845" s="83"/>
      <c r="AA1845" s="83"/>
      <c r="AB1845" s="83"/>
      <c r="AC1845" s="83"/>
      <c r="AD1845" s="83"/>
      <c r="AE1845" s="83"/>
    </row>
    <row r="1846">
      <c r="A1846" s="253">
        <v>15841.0</v>
      </c>
      <c r="B1846" s="237" t="s">
        <v>7582</v>
      </c>
      <c r="C1846" s="238" t="b">
        <v>1</v>
      </c>
      <c r="D1846" s="243">
        <v>44405.0</v>
      </c>
      <c r="E1846" s="236" t="str">
        <f t="shared" si="1"/>
        <v>#VALUE!</v>
      </c>
      <c r="F1846" s="236" t="str">
        <f t="shared" si="2"/>
        <v>OPI RX</v>
      </c>
      <c r="G1846" s="236" t="str">
        <f t="shared" si="3"/>
        <v>#VALUE!</v>
      </c>
      <c r="H1846" s="236" t="str">
        <f t="shared" si="4"/>
        <v>#VALUE!</v>
      </c>
      <c r="I1846" s="236" t="str">
        <f t="shared" si="5"/>
        <v>#VALUE!</v>
      </c>
      <c r="J1846" s="236" t="str">
        <f t="shared" si="6"/>
        <v>#VALUE!</v>
      </c>
      <c r="K1846" s="236" t="str">
        <f t="shared" si="7"/>
        <v>#VALUE!</v>
      </c>
      <c r="L1846" s="236" t="str">
        <f t="shared" si="8"/>
        <v>#VALUE!</v>
      </c>
      <c r="M1846" s="236" t="str">
        <f t="shared" si="9"/>
        <v>#VALUE!</v>
      </c>
      <c r="N1846" s="236" t="str">
        <f t="shared" si="10"/>
        <v>#VALUE!</v>
      </c>
      <c r="O1846" s="236" t="str">
        <f t="shared" si="11"/>
        <v>#VALUE!</v>
      </c>
      <c r="P1846" s="237" t="str">
        <f t="shared" si="12"/>
        <v>OPIOIDS</v>
      </c>
      <c r="Q1846" s="237" t="b">
        <v>0</v>
      </c>
      <c r="R1846" s="237" t="str">
        <f t="shared" si="37"/>
        <v>LOW</v>
      </c>
      <c r="S1846" s="238"/>
      <c r="T1846" s="243">
        <f t="shared" si="46"/>
        <v>44405</v>
      </c>
      <c r="U1846" s="237" t="str">
        <f t="shared" si="52"/>
        <v>DUE COMM</v>
      </c>
      <c r="V1846" s="237" t="str">
        <f t="shared" si="16"/>
        <v> </v>
      </c>
      <c r="W1846" s="83"/>
      <c r="X1846" s="83"/>
      <c r="Y1846" s="83"/>
      <c r="Z1846" s="83"/>
      <c r="AA1846" s="83"/>
      <c r="AB1846" s="83"/>
      <c r="AC1846" s="83"/>
      <c r="AD1846" s="83"/>
      <c r="AE1846" s="83"/>
    </row>
    <row r="1847">
      <c r="A1847" s="253">
        <v>15843.0</v>
      </c>
      <c r="B1847" s="234" t="s">
        <v>7719</v>
      </c>
      <c r="C1847" s="238" t="b">
        <v>1</v>
      </c>
      <c r="D1847" s="243">
        <v>44497.0</v>
      </c>
      <c r="E1847" s="236" t="str">
        <f t="shared" si="1"/>
        <v>#VALUE!</v>
      </c>
      <c r="F1847" s="236" t="str">
        <f t="shared" si="2"/>
        <v>OPI RX</v>
      </c>
      <c r="G1847" s="236" t="str">
        <f t="shared" si="3"/>
        <v>OPI RX</v>
      </c>
      <c r="H1847" s="236" t="str">
        <f t="shared" si="4"/>
        <v>#VALUE!</v>
      </c>
      <c r="I1847" s="236" t="str">
        <f t="shared" si="5"/>
        <v>#VALUE!</v>
      </c>
      <c r="J1847" s="236" t="str">
        <f t="shared" si="6"/>
        <v>#VALUE!</v>
      </c>
      <c r="K1847" s="236" t="str">
        <f t="shared" si="7"/>
        <v>#VALUE!</v>
      </c>
      <c r="L1847" s="236" t="str">
        <f t="shared" si="8"/>
        <v>#VALUE!</v>
      </c>
      <c r="M1847" s="236" t="str">
        <f t="shared" si="9"/>
        <v>#VALUE!</v>
      </c>
      <c r="N1847" s="236" t="str">
        <f t="shared" si="10"/>
        <v>#VALUE!</v>
      </c>
      <c r="O1847" s="236" t="str">
        <f t="shared" si="11"/>
        <v>#VALUE!</v>
      </c>
      <c r="P1847" s="237" t="str">
        <f t="shared" si="12"/>
        <v>OPIOIDS</v>
      </c>
      <c r="Q1847" s="234" t="b">
        <v>1</v>
      </c>
      <c r="R1847" s="237" t="str">
        <f t="shared" si="37"/>
        <v>HIGH</v>
      </c>
      <c r="S1847" s="238">
        <v>44401.0</v>
      </c>
      <c r="T1847" s="243">
        <f t="shared" si="46"/>
        <v>44497</v>
      </c>
      <c r="U1847" s="237" t="str">
        <f t="shared" si="52"/>
        <v> </v>
      </c>
      <c r="V1847" s="237" t="str">
        <f t="shared" si="16"/>
        <v> </v>
      </c>
      <c r="W1847" s="83"/>
      <c r="X1847" s="83"/>
      <c r="Y1847" s="83"/>
      <c r="Z1847" s="83"/>
      <c r="AA1847" s="83"/>
      <c r="AB1847" s="83"/>
      <c r="AC1847" s="83"/>
      <c r="AD1847" s="83"/>
      <c r="AE1847" s="83"/>
    </row>
    <row r="1848">
      <c r="A1848" s="253">
        <v>15845.0</v>
      </c>
      <c r="B1848" s="237" t="s">
        <v>7606</v>
      </c>
      <c r="C1848" s="238" t="b">
        <v>1</v>
      </c>
      <c r="D1848" s="235">
        <v>44634.0</v>
      </c>
      <c r="E1848" s="236" t="str">
        <f t="shared" si="1"/>
        <v>#VALUE!</v>
      </c>
      <c r="F1848" s="236" t="str">
        <f t="shared" si="2"/>
        <v>#VALUE!</v>
      </c>
      <c r="G1848" s="236" t="str">
        <f t="shared" si="3"/>
        <v>#VALUE!</v>
      </c>
      <c r="H1848" s="236" t="str">
        <f t="shared" si="4"/>
        <v>#VALUE!</v>
      </c>
      <c r="I1848" s="236" t="str">
        <f t="shared" si="5"/>
        <v>#VALUE!</v>
      </c>
      <c r="J1848" s="236" t="str">
        <f t="shared" si="6"/>
        <v>#VALUE!</v>
      </c>
      <c r="K1848" s="236" t="str">
        <f t="shared" si="7"/>
        <v>#VALUE!</v>
      </c>
      <c r="L1848" s="236" t="str">
        <f t="shared" si="8"/>
        <v>#VALUE!</v>
      </c>
      <c r="M1848" s="236" t="str">
        <f t="shared" si="9"/>
        <v>OPI RX</v>
      </c>
      <c r="N1848" s="236" t="str">
        <f t="shared" si="10"/>
        <v>#VALUE!</v>
      </c>
      <c r="O1848" s="236" t="str">
        <f t="shared" si="11"/>
        <v>#VALUE!</v>
      </c>
      <c r="P1848" s="237" t="str">
        <f t="shared" si="12"/>
        <v>OPIOIDS</v>
      </c>
      <c r="Q1848" s="237" t="b">
        <v>0</v>
      </c>
      <c r="R1848" s="237" t="str">
        <f t="shared" si="37"/>
        <v>LOW</v>
      </c>
      <c r="S1848" s="238">
        <v>44504.0</v>
      </c>
      <c r="T1848" s="243">
        <f t="shared" si="46"/>
        <v>44634</v>
      </c>
      <c r="U1848" s="237" t="str">
        <f t="shared" si="52"/>
        <v> </v>
      </c>
      <c r="V1848" s="237" t="str">
        <f t="shared" si="16"/>
        <v> </v>
      </c>
      <c r="W1848" s="83"/>
      <c r="X1848" s="83"/>
      <c r="Y1848" s="83"/>
      <c r="Z1848" s="83"/>
      <c r="AA1848" s="83"/>
      <c r="AB1848" s="83"/>
      <c r="AC1848" s="83"/>
      <c r="AD1848" s="83"/>
      <c r="AE1848" s="83"/>
    </row>
    <row r="1849">
      <c r="A1849" s="253">
        <v>15846.0</v>
      </c>
      <c r="B1849" s="234" t="s">
        <v>7778</v>
      </c>
      <c r="C1849" s="238" t="b">
        <v>1</v>
      </c>
      <c r="D1849" s="243">
        <v>44405.0</v>
      </c>
      <c r="E1849" s="236" t="str">
        <f t="shared" si="1"/>
        <v>#VALUE!</v>
      </c>
      <c r="F1849" s="236" t="str">
        <f t="shared" si="2"/>
        <v>OPI RX</v>
      </c>
      <c r="G1849" s="236" t="str">
        <f t="shared" si="3"/>
        <v>#VALUE!</v>
      </c>
      <c r="H1849" s="236" t="str">
        <f t="shared" si="4"/>
        <v>#VALUE!</v>
      </c>
      <c r="I1849" s="236" t="str">
        <f t="shared" si="5"/>
        <v>#VALUE!</v>
      </c>
      <c r="J1849" s="236" t="str">
        <f t="shared" si="6"/>
        <v>#VALUE!</v>
      </c>
      <c r="K1849" s="236" t="str">
        <f t="shared" si="7"/>
        <v>#VALUE!</v>
      </c>
      <c r="L1849" s="236" t="str">
        <f t="shared" si="8"/>
        <v>#VALUE!</v>
      </c>
      <c r="M1849" s="236" t="str">
        <f t="shared" si="9"/>
        <v>#VALUE!</v>
      </c>
      <c r="N1849" s="236" t="str">
        <f t="shared" si="10"/>
        <v>#VALUE!</v>
      </c>
      <c r="O1849" s="236" t="str">
        <f t="shared" si="11"/>
        <v>#VALUE!</v>
      </c>
      <c r="P1849" s="237" t="str">
        <f t="shared" si="12"/>
        <v>OPIOIDS</v>
      </c>
      <c r="Q1849" s="237" t="b">
        <v>0</v>
      </c>
      <c r="R1849" s="237" t="str">
        <f t="shared" si="37"/>
        <v>LOW</v>
      </c>
      <c r="S1849" s="238"/>
      <c r="T1849" s="243">
        <f t="shared" si="46"/>
        <v>44405</v>
      </c>
      <c r="U1849" s="237" t="str">
        <f t="shared" si="52"/>
        <v>DUE COMM</v>
      </c>
      <c r="V1849" s="237" t="str">
        <f t="shared" si="16"/>
        <v> </v>
      </c>
      <c r="W1849" s="83"/>
      <c r="X1849" s="83"/>
      <c r="Y1849" s="83"/>
      <c r="Z1849" s="83"/>
      <c r="AA1849" s="83"/>
      <c r="AB1849" s="83"/>
      <c r="AC1849" s="83"/>
      <c r="AD1849" s="83"/>
      <c r="AE1849" s="83"/>
    </row>
    <row r="1850">
      <c r="A1850" s="233">
        <v>15847.0</v>
      </c>
      <c r="B1850" s="234" t="s">
        <v>7719</v>
      </c>
      <c r="C1850" s="238" t="b">
        <v>1</v>
      </c>
      <c r="D1850" s="243">
        <v>44405.0</v>
      </c>
      <c r="E1850" s="236" t="str">
        <f t="shared" si="1"/>
        <v>#VALUE!</v>
      </c>
      <c r="F1850" s="236" t="str">
        <f t="shared" si="2"/>
        <v>OPI RX</v>
      </c>
      <c r="G1850" s="236" t="str">
        <f t="shared" si="3"/>
        <v>OPI RX</v>
      </c>
      <c r="H1850" s="236" t="str">
        <f t="shared" si="4"/>
        <v>#VALUE!</v>
      </c>
      <c r="I1850" s="236" t="str">
        <f t="shared" si="5"/>
        <v>#VALUE!</v>
      </c>
      <c r="J1850" s="236" t="str">
        <f t="shared" si="6"/>
        <v>#VALUE!</v>
      </c>
      <c r="K1850" s="236" t="str">
        <f t="shared" si="7"/>
        <v>#VALUE!</v>
      </c>
      <c r="L1850" s="236" t="str">
        <f t="shared" si="8"/>
        <v>#VALUE!</v>
      </c>
      <c r="M1850" s="236" t="str">
        <f t="shared" si="9"/>
        <v>#VALUE!</v>
      </c>
      <c r="N1850" s="236" t="str">
        <f t="shared" si="10"/>
        <v>#VALUE!</v>
      </c>
      <c r="O1850" s="236" t="str">
        <f t="shared" si="11"/>
        <v>#VALUE!</v>
      </c>
      <c r="P1850" s="237" t="str">
        <f t="shared" si="12"/>
        <v>OPIOIDS</v>
      </c>
      <c r="Q1850" s="234" t="b">
        <v>0</v>
      </c>
      <c r="R1850" s="237" t="str">
        <f t="shared" si="37"/>
        <v>LOW</v>
      </c>
      <c r="S1850" s="238"/>
      <c r="T1850" s="243">
        <f t="shared" si="46"/>
        <v>44405</v>
      </c>
      <c r="U1850" s="237" t="str">
        <f t="shared" si="52"/>
        <v>DUE COMM</v>
      </c>
      <c r="V1850" s="237" t="str">
        <f t="shared" si="16"/>
        <v> </v>
      </c>
      <c r="W1850" s="83"/>
      <c r="X1850" s="83"/>
      <c r="Y1850" s="83"/>
      <c r="Z1850" s="83"/>
      <c r="AA1850" s="83"/>
      <c r="AB1850" s="83"/>
      <c r="AC1850" s="83"/>
      <c r="AD1850" s="83"/>
      <c r="AE1850" s="83"/>
    </row>
    <row r="1851">
      <c r="A1851" s="253">
        <v>15848.0</v>
      </c>
      <c r="B1851" s="234" t="s">
        <v>7585</v>
      </c>
      <c r="C1851" s="238" t="b">
        <v>1</v>
      </c>
      <c r="D1851" s="235">
        <v>44577.0</v>
      </c>
      <c r="E1851" s="236" t="str">
        <f t="shared" si="1"/>
        <v>#VALUE!</v>
      </c>
      <c r="F1851" s="236" t="str">
        <f t="shared" si="2"/>
        <v>OPI RX</v>
      </c>
      <c r="G1851" s="236" t="str">
        <f t="shared" si="3"/>
        <v>#VALUE!</v>
      </c>
      <c r="H1851" s="236" t="str">
        <f t="shared" si="4"/>
        <v>#VALUE!</v>
      </c>
      <c r="I1851" s="236" t="str">
        <f t="shared" si="5"/>
        <v>#VALUE!</v>
      </c>
      <c r="J1851" s="236" t="str">
        <f t="shared" si="6"/>
        <v>#VALUE!</v>
      </c>
      <c r="K1851" s="236" t="str">
        <f t="shared" si="7"/>
        <v>#VALUE!</v>
      </c>
      <c r="L1851" s="236" t="str">
        <f t="shared" si="8"/>
        <v>#VALUE!</v>
      </c>
      <c r="M1851" s="236" t="str">
        <f t="shared" si="9"/>
        <v>#VALUE!</v>
      </c>
      <c r="N1851" s="236" t="str">
        <f t="shared" si="10"/>
        <v>#VALUE!</v>
      </c>
      <c r="O1851" s="236" t="str">
        <f t="shared" si="11"/>
        <v>#VALUE!</v>
      </c>
      <c r="P1851" s="237" t="str">
        <f t="shared" si="12"/>
        <v>OPIOIDS</v>
      </c>
      <c r="Q1851" s="237" t="b">
        <v>0</v>
      </c>
      <c r="R1851" s="237" t="str">
        <f t="shared" si="37"/>
        <v>LOW</v>
      </c>
      <c r="S1851" s="238"/>
      <c r="T1851" s="243">
        <f t="shared" si="46"/>
        <v>44577</v>
      </c>
      <c r="U1851" s="237" t="str">
        <f t="shared" si="52"/>
        <v>DUE COMM</v>
      </c>
      <c r="V1851" s="237" t="str">
        <f t="shared" si="16"/>
        <v> </v>
      </c>
      <c r="W1851" s="83"/>
      <c r="X1851" s="83"/>
      <c r="Y1851" s="83"/>
      <c r="Z1851" s="83"/>
      <c r="AA1851" s="83"/>
      <c r="AB1851" s="83"/>
      <c r="AC1851" s="83"/>
      <c r="AD1851" s="83"/>
      <c r="AE1851" s="83"/>
    </row>
    <row r="1852">
      <c r="A1852" s="253">
        <v>15849.0</v>
      </c>
      <c r="B1852" s="237" t="s">
        <v>7566</v>
      </c>
      <c r="C1852" s="238" t="b">
        <v>1</v>
      </c>
      <c r="D1852" s="243">
        <v>44551.0</v>
      </c>
      <c r="E1852" s="236" t="str">
        <f t="shared" si="1"/>
        <v>#VALUE!</v>
      </c>
      <c r="F1852" s="236" t="str">
        <f t="shared" si="2"/>
        <v>OPI RX</v>
      </c>
      <c r="G1852" s="236" t="str">
        <f t="shared" si="3"/>
        <v>#VALUE!</v>
      </c>
      <c r="H1852" s="236" t="str">
        <f t="shared" si="4"/>
        <v>#VALUE!</v>
      </c>
      <c r="I1852" s="236" t="str">
        <f t="shared" si="5"/>
        <v>#VALUE!</v>
      </c>
      <c r="J1852" s="236" t="str">
        <f t="shared" si="6"/>
        <v>#VALUE!</v>
      </c>
      <c r="K1852" s="236" t="str">
        <f t="shared" si="7"/>
        <v>#VALUE!</v>
      </c>
      <c r="L1852" s="236" t="str">
        <f t="shared" si="8"/>
        <v>#VALUE!</v>
      </c>
      <c r="M1852" s="236" t="str">
        <f t="shared" si="9"/>
        <v>#VALUE!</v>
      </c>
      <c r="N1852" s="236" t="str">
        <f t="shared" si="10"/>
        <v>#VALUE!</v>
      </c>
      <c r="O1852" s="236" t="str">
        <f t="shared" si="11"/>
        <v>#VALUE!</v>
      </c>
      <c r="P1852" s="237" t="str">
        <f t="shared" si="12"/>
        <v>OPIOIDS</v>
      </c>
      <c r="Q1852" s="237" t="b">
        <v>0</v>
      </c>
      <c r="R1852" s="237" t="str">
        <f t="shared" si="37"/>
        <v>LOW</v>
      </c>
      <c r="S1852" s="238">
        <v>44522.0</v>
      </c>
      <c r="T1852" s="243">
        <f t="shared" si="46"/>
        <v>44551</v>
      </c>
      <c r="U1852" s="237" t="str">
        <f t="shared" si="52"/>
        <v> </v>
      </c>
      <c r="V1852" s="237" t="str">
        <f t="shared" si="16"/>
        <v> </v>
      </c>
      <c r="W1852" s="83"/>
      <c r="X1852" s="83"/>
      <c r="Y1852" s="83"/>
      <c r="Z1852" s="83"/>
      <c r="AA1852" s="83"/>
      <c r="AB1852" s="83"/>
      <c r="AC1852" s="83"/>
      <c r="AD1852" s="83"/>
      <c r="AE1852" s="83"/>
    </row>
    <row r="1853">
      <c r="A1853" s="253">
        <v>15851.0</v>
      </c>
      <c r="B1853" s="234" t="s">
        <v>7566</v>
      </c>
      <c r="C1853" s="238" t="b">
        <v>1</v>
      </c>
      <c r="D1853" s="243">
        <v>44495.0</v>
      </c>
      <c r="E1853" s="236" t="str">
        <f t="shared" si="1"/>
        <v>#VALUE!</v>
      </c>
      <c r="F1853" s="236" t="str">
        <f t="shared" si="2"/>
        <v>OPI RX</v>
      </c>
      <c r="G1853" s="236" t="str">
        <f t="shared" si="3"/>
        <v>#VALUE!</v>
      </c>
      <c r="H1853" s="236" t="str">
        <f t="shared" si="4"/>
        <v>#VALUE!</v>
      </c>
      <c r="I1853" s="236" t="str">
        <f t="shared" si="5"/>
        <v>#VALUE!</v>
      </c>
      <c r="J1853" s="236" t="str">
        <f t="shared" si="6"/>
        <v>#VALUE!</v>
      </c>
      <c r="K1853" s="236" t="str">
        <f t="shared" si="7"/>
        <v>#VALUE!</v>
      </c>
      <c r="L1853" s="236" t="str">
        <f t="shared" si="8"/>
        <v>#VALUE!</v>
      </c>
      <c r="M1853" s="236" t="str">
        <f t="shared" si="9"/>
        <v>#VALUE!</v>
      </c>
      <c r="N1853" s="236" t="str">
        <f t="shared" si="10"/>
        <v>#VALUE!</v>
      </c>
      <c r="O1853" s="236" t="str">
        <f t="shared" si="11"/>
        <v>#VALUE!</v>
      </c>
      <c r="P1853" s="237" t="str">
        <f t="shared" si="12"/>
        <v>OPIOIDS</v>
      </c>
      <c r="Q1853" s="237" t="b">
        <v>0</v>
      </c>
      <c r="R1853" s="237" t="str">
        <f t="shared" si="37"/>
        <v>LOW</v>
      </c>
      <c r="S1853" s="238">
        <v>44394.0</v>
      </c>
      <c r="T1853" s="243">
        <f t="shared" si="46"/>
        <v>44495</v>
      </c>
      <c r="U1853" s="237" t="str">
        <f t="shared" si="52"/>
        <v> </v>
      </c>
      <c r="V1853" s="237" t="str">
        <f t="shared" si="16"/>
        <v> </v>
      </c>
      <c r="W1853" s="83"/>
      <c r="X1853" s="83"/>
      <c r="Y1853" s="83"/>
      <c r="Z1853" s="83"/>
      <c r="AA1853" s="83"/>
      <c r="AB1853" s="83"/>
      <c r="AC1853" s="83"/>
      <c r="AD1853" s="83"/>
      <c r="AE1853" s="83"/>
    </row>
    <row r="1854">
      <c r="A1854" s="233">
        <v>15852.0</v>
      </c>
      <c r="B1854" s="239" t="s">
        <v>7556</v>
      </c>
      <c r="C1854" s="238" t="b">
        <v>1</v>
      </c>
      <c r="D1854" s="235">
        <v>44620.0</v>
      </c>
      <c r="E1854" s="236" t="str">
        <f t="shared" si="1"/>
        <v>OPI RX</v>
      </c>
      <c r="F1854" s="236" t="str">
        <f t="shared" si="2"/>
        <v>#VALUE!</v>
      </c>
      <c r="G1854" s="236" t="str">
        <f t="shared" si="3"/>
        <v>#VALUE!</v>
      </c>
      <c r="H1854" s="236" t="str">
        <f t="shared" si="4"/>
        <v>#VALUE!</v>
      </c>
      <c r="I1854" s="236" t="str">
        <f t="shared" si="5"/>
        <v>#VALUE!</v>
      </c>
      <c r="J1854" s="236" t="str">
        <f t="shared" si="6"/>
        <v>#VALUE!</v>
      </c>
      <c r="K1854" s="236" t="str">
        <f t="shared" si="7"/>
        <v>#VALUE!</v>
      </c>
      <c r="L1854" s="236" t="str">
        <f t="shared" si="8"/>
        <v>#VALUE!</v>
      </c>
      <c r="M1854" s="236" t="str">
        <f t="shared" si="9"/>
        <v>#VALUE!</v>
      </c>
      <c r="N1854" s="236" t="str">
        <f t="shared" si="10"/>
        <v>#VALUE!</v>
      </c>
      <c r="O1854" s="236" t="str">
        <f t="shared" si="11"/>
        <v>#VALUE!</v>
      </c>
      <c r="P1854" s="237" t="str">
        <f t="shared" si="12"/>
        <v>OPIOIDS</v>
      </c>
      <c r="Q1854" s="237" t="b">
        <v>0</v>
      </c>
      <c r="R1854" s="237" t="str">
        <f t="shared" si="37"/>
        <v>LOW</v>
      </c>
      <c r="S1854" s="238">
        <v>44364.0</v>
      </c>
      <c r="T1854" s="243">
        <f t="shared" si="46"/>
        <v>44620</v>
      </c>
      <c r="U1854" s="237" t="str">
        <f t="shared" si="52"/>
        <v> </v>
      </c>
      <c r="V1854" s="237" t="str">
        <f t="shared" si="16"/>
        <v> </v>
      </c>
      <c r="W1854" s="83"/>
      <c r="X1854" s="83"/>
      <c r="Y1854" s="83"/>
      <c r="Z1854" s="83"/>
      <c r="AA1854" s="83"/>
      <c r="AB1854" s="83"/>
      <c r="AC1854" s="83"/>
      <c r="AD1854" s="83"/>
      <c r="AE1854" s="83"/>
    </row>
    <row r="1855">
      <c r="A1855" s="233">
        <v>15853.0</v>
      </c>
      <c r="B1855" s="239" t="s">
        <v>7601</v>
      </c>
      <c r="C1855" s="238" t="b">
        <v>1</v>
      </c>
      <c r="D1855" s="235">
        <v>44593.0</v>
      </c>
      <c r="E1855" s="236" t="str">
        <f t="shared" si="1"/>
        <v>#VALUE!</v>
      </c>
      <c r="F1855" s="236" t="str">
        <f t="shared" si="2"/>
        <v>OPI RX</v>
      </c>
      <c r="G1855" s="236" t="str">
        <f t="shared" si="3"/>
        <v>#VALUE!</v>
      </c>
      <c r="H1855" s="236" t="str">
        <f t="shared" si="4"/>
        <v>#VALUE!</v>
      </c>
      <c r="I1855" s="236" t="str">
        <f t="shared" si="5"/>
        <v>#VALUE!</v>
      </c>
      <c r="J1855" s="236" t="str">
        <f t="shared" si="6"/>
        <v>#VALUE!</v>
      </c>
      <c r="K1855" s="236" t="str">
        <f t="shared" si="7"/>
        <v>#VALUE!</v>
      </c>
      <c r="L1855" s="236" t="str">
        <f t="shared" si="8"/>
        <v>#VALUE!</v>
      </c>
      <c r="M1855" s="236" t="str">
        <f t="shared" si="9"/>
        <v>#VALUE!</v>
      </c>
      <c r="N1855" s="236" t="str">
        <f t="shared" si="10"/>
        <v>#VALUE!</v>
      </c>
      <c r="O1855" s="236" t="str">
        <f t="shared" si="11"/>
        <v>#VALUE!</v>
      </c>
      <c r="P1855" s="237" t="str">
        <f t="shared" si="12"/>
        <v>OPIOIDS</v>
      </c>
      <c r="Q1855" s="237" t="b">
        <v>1</v>
      </c>
      <c r="R1855" s="237" t="str">
        <f t="shared" si="37"/>
        <v>HIGH</v>
      </c>
      <c r="S1855" s="238"/>
      <c r="T1855" s="243">
        <f t="shared" si="46"/>
        <v>44593</v>
      </c>
      <c r="U1855" s="237" t="str">
        <f t="shared" si="52"/>
        <v>DUE COMM</v>
      </c>
      <c r="V1855" s="237" t="str">
        <f t="shared" si="16"/>
        <v> </v>
      </c>
      <c r="W1855" s="83"/>
      <c r="X1855" s="83"/>
      <c r="Y1855" s="83"/>
      <c r="Z1855" s="83"/>
      <c r="AA1855" s="83"/>
      <c r="AB1855" s="83"/>
      <c r="AC1855" s="83"/>
      <c r="AD1855" s="83"/>
      <c r="AE1855" s="83"/>
    </row>
    <row r="1856">
      <c r="A1856" s="233">
        <v>15855.0</v>
      </c>
      <c r="B1856" s="239" t="s">
        <v>7552</v>
      </c>
      <c r="C1856" s="238" t="b">
        <v>1</v>
      </c>
      <c r="D1856" s="243">
        <v>44454.0</v>
      </c>
      <c r="E1856" s="236" t="str">
        <f t="shared" si="1"/>
        <v>#VALUE!</v>
      </c>
      <c r="F1856" s="236" t="str">
        <f t="shared" si="2"/>
        <v>#VALUE!</v>
      </c>
      <c r="G1856" s="236" t="str">
        <f t="shared" si="3"/>
        <v>#VALUE!</v>
      </c>
      <c r="H1856" s="236" t="str">
        <f t="shared" si="4"/>
        <v>#VALUE!</v>
      </c>
      <c r="I1856" s="236" t="str">
        <f t="shared" si="5"/>
        <v>#VALUE!</v>
      </c>
      <c r="J1856" s="236" t="str">
        <f t="shared" si="6"/>
        <v>#VALUE!</v>
      </c>
      <c r="K1856" s="236" t="str">
        <f t="shared" si="7"/>
        <v>#VALUE!</v>
      </c>
      <c r="L1856" s="236" t="str">
        <f t="shared" si="8"/>
        <v>#VALUE!</v>
      </c>
      <c r="M1856" s="236" t="str">
        <f t="shared" si="9"/>
        <v>#VALUE!</v>
      </c>
      <c r="N1856" s="236" t="str">
        <f t="shared" si="10"/>
        <v>#VALUE!</v>
      </c>
      <c r="O1856" s="236" t="str">
        <f t="shared" si="11"/>
        <v>#VALUE!</v>
      </c>
      <c r="P1856" s="237" t="str">
        <f t="shared" si="12"/>
        <v>NO RX</v>
      </c>
      <c r="Q1856" s="237" t="b">
        <v>0</v>
      </c>
      <c r="R1856" s="237" t="str">
        <f t="shared" si="37"/>
        <v>LOW</v>
      </c>
      <c r="S1856" s="238"/>
      <c r="T1856" s="243">
        <f t="shared" si="46"/>
        <v>44454</v>
      </c>
      <c r="U1856" s="237" t="str">
        <f t="shared" si="52"/>
        <v>DUE COMM</v>
      </c>
      <c r="V1856" s="237" t="str">
        <f t="shared" si="16"/>
        <v> </v>
      </c>
      <c r="W1856" s="83"/>
      <c r="X1856" s="83"/>
      <c r="Y1856" s="83"/>
      <c r="Z1856" s="83"/>
      <c r="AA1856" s="83"/>
      <c r="AB1856" s="83"/>
      <c r="AC1856" s="83"/>
      <c r="AD1856" s="83"/>
      <c r="AE1856" s="83"/>
    </row>
    <row r="1857">
      <c r="A1857" s="233">
        <v>15858.0</v>
      </c>
      <c r="B1857" s="234" t="s">
        <v>8124</v>
      </c>
      <c r="C1857" s="238" t="b">
        <v>1</v>
      </c>
      <c r="D1857" s="243">
        <v>44519.0</v>
      </c>
      <c r="E1857" s="236" t="str">
        <f t="shared" si="1"/>
        <v>#VALUE!</v>
      </c>
      <c r="F1857" s="236" t="str">
        <f t="shared" si="2"/>
        <v>OPI RX</v>
      </c>
      <c r="G1857" s="236" t="str">
        <f t="shared" si="3"/>
        <v>#VALUE!</v>
      </c>
      <c r="H1857" s="236" t="str">
        <f t="shared" si="4"/>
        <v>#VALUE!</v>
      </c>
      <c r="I1857" s="236" t="str">
        <f t="shared" si="5"/>
        <v>#VALUE!</v>
      </c>
      <c r="J1857" s="236" t="str">
        <f t="shared" si="6"/>
        <v>OPI RX</v>
      </c>
      <c r="K1857" s="236" t="str">
        <f t="shared" si="7"/>
        <v>#VALUE!</v>
      </c>
      <c r="L1857" s="236" t="str">
        <f t="shared" si="8"/>
        <v>#VALUE!</v>
      </c>
      <c r="M1857" s="236" t="str">
        <f t="shared" si="9"/>
        <v>#VALUE!</v>
      </c>
      <c r="N1857" s="236" t="str">
        <f t="shared" si="10"/>
        <v>#VALUE!</v>
      </c>
      <c r="O1857" s="236" t="str">
        <f t="shared" si="11"/>
        <v>#VALUE!</v>
      </c>
      <c r="P1857" s="237" t="str">
        <f t="shared" si="12"/>
        <v>OPIOIDS</v>
      </c>
      <c r="Q1857" s="237" t="b">
        <v>0</v>
      </c>
      <c r="R1857" s="237" t="str">
        <f t="shared" si="37"/>
        <v>LOW</v>
      </c>
      <c r="S1857" s="238">
        <v>44401.0</v>
      </c>
      <c r="T1857" s="243">
        <f t="shared" si="46"/>
        <v>44519</v>
      </c>
      <c r="U1857" s="237" t="str">
        <f t="shared" si="52"/>
        <v> </v>
      </c>
      <c r="V1857" s="237" t="str">
        <f t="shared" si="16"/>
        <v> </v>
      </c>
      <c r="W1857" s="83"/>
      <c r="X1857" s="83"/>
      <c r="Y1857" s="83"/>
      <c r="Z1857" s="83"/>
      <c r="AA1857" s="83"/>
      <c r="AB1857" s="83"/>
      <c r="AC1857" s="83"/>
      <c r="AD1857" s="83"/>
      <c r="AE1857" s="83"/>
    </row>
    <row r="1858">
      <c r="A1858" s="233">
        <v>15859.0</v>
      </c>
      <c r="B1858" s="234" t="s">
        <v>7616</v>
      </c>
      <c r="C1858" s="238" t="b">
        <v>1</v>
      </c>
      <c r="D1858" s="243">
        <v>44535.0</v>
      </c>
      <c r="E1858" s="236" t="str">
        <f t="shared" si="1"/>
        <v>#VALUE!</v>
      </c>
      <c r="F1858" s="236" t="str">
        <f t="shared" si="2"/>
        <v>#VALUE!</v>
      </c>
      <c r="G1858" s="236" t="str">
        <f t="shared" si="3"/>
        <v>#VALUE!</v>
      </c>
      <c r="H1858" s="236" t="str">
        <f t="shared" si="4"/>
        <v>#VALUE!</v>
      </c>
      <c r="I1858" s="236" t="str">
        <f t="shared" si="5"/>
        <v>#VALUE!</v>
      </c>
      <c r="J1858" s="236" t="str">
        <f t="shared" si="6"/>
        <v>#VALUE!</v>
      </c>
      <c r="K1858" s="236" t="str">
        <f t="shared" si="7"/>
        <v>#VALUE!</v>
      </c>
      <c r="L1858" s="236" t="str">
        <f t="shared" si="8"/>
        <v>#VALUE!</v>
      </c>
      <c r="M1858" s="236" t="str">
        <f t="shared" si="9"/>
        <v>OPI RX</v>
      </c>
      <c r="N1858" s="236" t="str">
        <f t="shared" si="10"/>
        <v>#VALUE!</v>
      </c>
      <c r="O1858" s="236" t="str">
        <f t="shared" si="11"/>
        <v>#VALUE!</v>
      </c>
      <c r="P1858" s="237" t="str">
        <f t="shared" si="12"/>
        <v>OPIOIDS</v>
      </c>
      <c r="Q1858" s="234" t="b">
        <v>0</v>
      </c>
      <c r="R1858" s="237" t="str">
        <f t="shared" si="37"/>
        <v>LOW</v>
      </c>
      <c r="S1858" s="238">
        <v>44410.0</v>
      </c>
      <c r="T1858" s="243">
        <f t="shared" si="46"/>
        <v>44535</v>
      </c>
      <c r="U1858" s="237" t="str">
        <f t="shared" si="52"/>
        <v> </v>
      </c>
      <c r="V1858" s="237" t="str">
        <f t="shared" si="16"/>
        <v> </v>
      </c>
      <c r="W1858" s="83"/>
      <c r="X1858" s="83"/>
      <c r="Y1858" s="83"/>
      <c r="Z1858" s="83"/>
      <c r="AA1858" s="83"/>
      <c r="AB1858" s="83"/>
      <c r="AC1858" s="83"/>
      <c r="AD1858" s="83"/>
      <c r="AE1858" s="83"/>
    </row>
    <row r="1859">
      <c r="A1859" s="233">
        <v>15860.0</v>
      </c>
      <c r="B1859" s="234" t="s">
        <v>7576</v>
      </c>
      <c r="C1859" s="238" t="b">
        <v>1</v>
      </c>
      <c r="D1859" s="243">
        <v>44414.0</v>
      </c>
      <c r="E1859" s="236" t="str">
        <f t="shared" si="1"/>
        <v>#VALUE!</v>
      </c>
      <c r="F1859" s="236" t="str">
        <f t="shared" si="2"/>
        <v>#VALUE!</v>
      </c>
      <c r="G1859" s="236" t="str">
        <f t="shared" si="3"/>
        <v>#VALUE!</v>
      </c>
      <c r="H1859" s="236" t="str">
        <f t="shared" si="4"/>
        <v>#VALUE!</v>
      </c>
      <c r="I1859" s="236" t="str">
        <f t="shared" si="5"/>
        <v>#VALUE!</v>
      </c>
      <c r="J1859" s="236" t="str">
        <f t="shared" si="6"/>
        <v>#VALUE!</v>
      </c>
      <c r="K1859" s="236" t="str">
        <f t="shared" si="7"/>
        <v>#VALUE!</v>
      </c>
      <c r="L1859" s="236" t="str">
        <f t="shared" si="8"/>
        <v>#VALUE!</v>
      </c>
      <c r="M1859" s="236" t="str">
        <f t="shared" si="9"/>
        <v>#VALUE!</v>
      </c>
      <c r="N1859" s="236" t="str">
        <f t="shared" si="10"/>
        <v>#VALUE!</v>
      </c>
      <c r="O1859" s="236" t="str">
        <f t="shared" si="11"/>
        <v>#VALUE!</v>
      </c>
      <c r="P1859" s="237" t="str">
        <f t="shared" si="12"/>
        <v>NO RX</v>
      </c>
      <c r="Q1859" s="237" t="b">
        <v>0</v>
      </c>
      <c r="R1859" s="237" t="str">
        <f t="shared" si="37"/>
        <v>LOW</v>
      </c>
      <c r="S1859" s="238"/>
      <c r="T1859" s="243">
        <f t="shared" si="46"/>
        <v>44414</v>
      </c>
      <c r="U1859" s="237" t="str">
        <f t="shared" si="52"/>
        <v>DUE COMM</v>
      </c>
      <c r="V1859" s="237" t="str">
        <f t="shared" si="16"/>
        <v> </v>
      </c>
      <c r="W1859" s="83"/>
      <c r="X1859" s="83"/>
      <c r="Y1859" s="83"/>
      <c r="Z1859" s="83"/>
      <c r="AA1859" s="83"/>
      <c r="AB1859" s="83"/>
      <c r="AC1859" s="83"/>
      <c r="AD1859" s="83"/>
      <c r="AE1859" s="83"/>
    </row>
    <row r="1860">
      <c r="A1860" s="233">
        <v>15872.0</v>
      </c>
      <c r="B1860" s="239" t="s">
        <v>7552</v>
      </c>
      <c r="C1860" s="238" t="b">
        <v>1</v>
      </c>
      <c r="D1860" s="243">
        <v>44414.0</v>
      </c>
      <c r="E1860" s="236" t="str">
        <f t="shared" si="1"/>
        <v>#VALUE!</v>
      </c>
      <c r="F1860" s="236" t="str">
        <f t="shared" si="2"/>
        <v>#VALUE!</v>
      </c>
      <c r="G1860" s="236" t="str">
        <f t="shared" si="3"/>
        <v>#VALUE!</v>
      </c>
      <c r="H1860" s="236" t="str">
        <f t="shared" si="4"/>
        <v>#VALUE!</v>
      </c>
      <c r="I1860" s="236" t="str">
        <f t="shared" si="5"/>
        <v>#VALUE!</v>
      </c>
      <c r="J1860" s="236" t="str">
        <f t="shared" si="6"/>
        <v>#VALUE!</v>
      </c>
      <c r="K1860" s="236" t="str">
        <f t="shared" si="7"/>
        <v>#VALUE!</v>
      </c>
      <c r="L1860" s="236" t="str">
        <f t="shared" si="8"/>
        <v>#VALUE!</v>
      </c>
      <c r="M1860" s="236" t="str">
        <f t="shared" si="9"/>
        <v>#VALUE!</v>
      </c>
      <c r="N1860" s="236" t="str">
        <f t="shared" si="10"/>
        <v>#VALUE!</v>
      </c>
      <c r="O1860" s="236" t="str">
        <f t="shared" si="11"/>
        <v>#VALUE!</v>
      </c>
      <c r="P1860" s="237" t="str">
        <f t="shared" si="12"/>
        <v>NO RX</v>
      </c>
      <c r="Q1860" s="237" t="b">
        <v>0</v>
      </c>
      <c r="R1860" s="237" t="str">
        <f t="shared" si="37"/>
        <v>LOW</v>
      </c>
      <c r="S1860" s="238"/>
      <c r="T1860" s="243">
        <f t="shared" si="46"/>
        <v>44414</v>
      </c>
      <c r="U1860" s="237" t="str">
        <f t="shared" si="52"/>
        <v>DUE COMM</v>
      </c>
      <c r="V1860" s="237" t="str">
        <f t="shared" si="16"/>
        <v> </v>
      </c>
      <c r="W1860" s="83"/>
      <c r="X1860" s="83"/>
      <c r="Y1860" s="83"/>
      <c r="Z1860" s="83"/>
      <c r="AA1860" s="83"/>
      <c r="AB1860" s="83"/>
      <c r="AC1860" s="83"/>
      <c r="AD1860" s="83"/>
      <c r="AE1860" s="83"/>
    </row>
    <row r="1861">
      <c r="A1861" s="233">
        <v>15873.0</v>
      </c>
      <c r="B1861" s="239" t="s">
        <v>8125</v>
      </c>
      <c r="C1861" s="238" t="b">
        <v>1</v>
      </c>
      <c r="D1861" s="235">
        <v>44577.0</v>
      </c>
      <c r="E1861" s="236" t="str">
        <f t="shared" si="1"/>
        <v>#VALUE!</v>
      </c>
      <c r="F1861" s="236" t="str">
        <f t="shared" si="2"/>
        <v>OPI RX</v>
      </c>
      <c r="G1861" s="236" t="str">
        <f t="shared" si="3"/>
        <v>#VALUE!</v>
      </c>
      <c r="H1861" s="236" t="str">
        <f t="shared" si="4"/>
        <v>OPI RX</v>
      </c>
      <c r="I1861" s="236" t="str">
        <f t="shared" si="5"/>
        <v>#VALUE!</v>
      </c>
      <c r="J1861" s="236" t="str">
        <f t="shared" si="6"/>
        <v>#VALUE!</v>
      </c>
      <c r="K1861" s="236" t="str">
        <f t="shared" si="7"/>
        <v>#VALUE!</v>
      </c>
      <c r="L1861" s="236" t="str">
        <f t="shared" si="8"/>
        <v>#VALUE!</v>
      </c>
      <c r="M1861" s="236" t="str">
        <f t="shared" si="9"/>
        <v>#VALUE!</v>
      </c>
      <c r="N1861" s="236" t="str">
        <f t="shared" si="10"/>
        <v>#VALUE!</v>
      </c>
      <c r="O1861" s="236" t="str">
        <f t="shared" si="11"/>
        <v>#VALUE!</v>
      </c>
      <c r="P1861" s="237" t="str">
        <f t="shared" si="12"/>
        <v>OPIOIDS</v>
      </c>
      <c r="Q1861" s="237" t="b">
        <v>0</v>
      </c>
      <c r="R1861" s="237" t="str">
        <f t="shared" si="37"/>
        <v>LOW</v>
      </c>
      <c r="S1861" s="238"/>
      <c r="T1861" s="243">
        <f t="shared" si="46"/>
        <v>44577</v>
      </c>
      <c r="U1861" s="237" t="str">
        <f t="shared" si="52"/>
        <v>DUE COMM</v>
      </c>
      <c r="V1861" s="237" t="str">
        <f t="shared" si="16"/>
        <v> </v>
      </c>
      <c r="W1861" s="83"/>
      <c r="X1861" s="83"/>
      <c r="Y1861" s="83"/>
      <c r="Z1861" s="83"/>
      <c r="AA1861" s="83"/>
      <c r="AB1861" s="83"/>
      <c r="AC1861" s="83"/>
      <c r="AD1861" s="83"/>
      <c r="AE1861" s="83"/>
    </row>
    <row r="1862">
      <c r="A1862" s="233">
        <v>15874.0</v>
      </c>
      <c r="B1862" s="239" t="s">
        <v>8126</v>
      </c>
      <c r="C1862" s="238" t="b">
        <v>1</v>
      </c>
      <c r="D1862" s="235">
        <v>44627.0</v>
      </c>
      <c r="E1862" s="236" t="str">
        <f t="shared" si="1"/>
        <v>OPI RX</v>
      </c>
      <c r="F1862" s="236" t="str">
        <f t="shared" si="2"/>
        <v>#VALUE!</v>
      </c>
      <c r="G1862" s="236" t="str">
        <f t="shared" si="3"/>
        <v>#VALUE!</v>
      </c>
      <c r="H1862" s="236" t="str">
        <f t="shared" si="4"/>
        <v>#VALUE!</v>
      </c>
      <c r="I1862" s="236" t="str">
        <f t="shared" si="5"/>
        <v>#VALUE!</v>
      </c>
      <c r="J1862" s="236" t="str">
        <f t="shared" si="6"/>
        <v>#VALUE!</v>
      </c>
      <c r="K1862" s="236" t="str">
        <f t="shared" si="7"/>
        <v>#VALUE!</v>
      </c>
      <c r="L1862" s="236" t="str">
        <f t="shared" si="8"/>
        <v>#VALUE!</v>
      </c>
      <c r="M1862" s="236" t="str">
        <f t="shared" si="9"/>
        <v>#VALUE!</v>
      </c>
      <c r="N1862" s="236" t="str">
        <f t="shared" si="10"/>
        <v>#VALUE!</v>
      </c>
      <c r="O1862" s="236" t="str">
        <f t="shared" si="11"/>
        <v>#VALUE!</v>
      </c>
      <c r="P1862" s="237" t="str">
        <f t="shared" si="12"/>
        <v>OPIOIDS</v>
      </c>
      <c r="Q1862" s="237" t="b">
        <v>1</v>
      </c>
      <c r="R1862" s="237" t="str">
        <f t="shared" si="37"/>
        <v>HIGH</v>
      </c>
      <c r="S1862" s="238"/>
      <c r="T1862" s="243">
        <f t="shared" si="46"/>
        <v>44627</v>
      </c>
      <c r="U1862" s="237" t="str">
        <f t="shared" si="52"/>
        <v>DUE COMM</v>
      </c>
      <c r="V1862" s="237" t="str">
        <f t="shared" si="16"/>
        <v> </v>
      </c>
      <c r="W1862" s="83"/>
      <c r="X1862" s="83"/>
      <c r="Y1862" s="83"/>
      <c r="Z1862" s="83"/>
      <c r="AA1862" s="83"/>
      <c r="AB1862" s="83"/>
      <c r="AC1862" s="83"/>
      <c r="AD1862" s="83"/>
      <c r="AE1862" s="83"/>
    </row>
    <row r="1863">
      <c r="A1863" s="233">
        <v>15876.0</v>
      </c>
      <c r="B1863" s="234" t="s">
        <v>7585</v>
      </c>
      <c r="C1863" s="238" t="b">
        <v>1</v>
      </c>
      <c r="D1863" s="243">
        <v>44414.0</v>
      </c>
      <c r="E1863" s="236" t="str">
        <f t="shared" si="1"/>
        <v>#VALUE!</v>
      </c>
      <c r="F1863" s="236" t="str">
        <f t="shared" si="2"/>
        <v>OPI RX</v>
      </c>
      <c r="G1863" s="236" t="str">
        <f t="shared" si="3"/>
        <v>#VALUE!</v>
      </c>
      <c r="H1863" s="236" t="str">
        <f t="shared" si="4"/>
        <v>#VALUE!</v>
      </c>
      <c r="I1863" s="236" t="str">
        <f t="shared" si="5"/>
        <v>#VALUE!</v>
      </c>
      <c r="J1863" s="236" t="str">
        <f t="shared" si="6"/>
        <v>#VALUE!</v>
      </c>
      <c r="K1863" s="236" t="str">
        <f t="shared" si="7"/>
        <v>#VALUE!</v>
      </c>
      <c r="L1863" s="236" t="str">
        <f t="shared" si="8"/>
        <v>#VALUE!</v>
      </c>
      <c r="M1863" s="236" t="str">
        <f t="shared" si="9"/>
        <v>#VALUE!</v>
      </c>
      <c r="N1863" s="236" t="str">
        <f t="shared" si="10"/>
        <v>#VALUE!</v>
      </c>
      <c r="O1863" s="236" t="str">
        <f t="shared" si="11"/>
        <v>#VALUE!</v>
      </c>
      <c r="P1863" s="237" t="str">
        <f t="shared" si="12"/>
        <v>OPIOIDS</v>
      </c>
      <c r="Q1863" s="234" t="b">
        <v>0</v>
      </c>
      <c r="R1863" s="237" t="str">
        <f t="shared" si="37"/>
        <v>LOW</v>
      </c>
      <c r="S1863" s="238"/>
      <c r="T1863" s="243">
        <f t="shared" si="46"/>
        <v>44414</v>
      </c>
      <c r="U1863" s="237" t="str">
        <f t="shared" si="52"/>
        <v>DUE COMM</v>
      </c>
      <c r="V1863" s="237" t="str">
        <f t="shared" si="16"/>
        <v> </v>
      </c>
      <c r="W1863" s="83"/>
      <c r="X1863" s="83"/>
      <c r="Y1863" s="83"/>
      <c r="Z1863" s="83"/>
      <c r="AA1863" s="83"/>
      <c r="AB1863" s="83"/>
      <c r="AC1863" s="83"/>
      <c r="AD1863" s="83"/>
      <c r="AE1863" s="83"/>
    </row>
    <row r="1864">
      <c r="A1864" s="233">
        <v>15878.0</v>
      </c>
      <c r="B1864" s="237" t="s">
        <v>7594</v>
      </c>
      <c r="C1864" s="238" t="b">
        <v>1</v>
      </c>
      <c r="D1864" s="243">
        <v>44530.0</v>
      </c>
      <c r="E1864" s="236" t="str">
        <f t="shared" si="1"/>
        <v>OPI RX</v>
      </c>
      <c r="F1864" s="236" t="str">
        <f t="shared" si="2"/>
        <v>#VALUE!</v>
      </c>
      <c r="G1864" s="236" t="str">
        <f t="shared" si="3"/>
        <v>#VALUE!</v>
      </c>
      <c r="H1864" s="236" t="str">
        <f t="shared" si="4"/>
        <v>#VALUE!</v>
      </c>
      <c r="I1864" s="236" t="str">
        <f t="shared" si="5"/>
        <v>#VALUE!</v>
      </c>
      <c r="J1864" s="236" t="str">
        <f t="shared" si="6"/>
        <v>#VALUE!</v>
      </c>
      <c r="K1864" s="236" t="str">
        <f t="shared" si="7"/>
        <v>#VALUE!</v>
      </c>
      <c r="L1864" s="236" t="str">
        <f t="shared" si="8"/>
        <v>#VALUE!</v>
      </c>
      <c r="M1864" s="236" t="str">
        <f t="shared" si="9"/>
        <v>#VALUE!</v>
      </c>
      <c r="N1864" s="236" t="str">
        <f t="shared" si="10"/>
        <v>#VALUE!</v>
      </c>
      <c r="O1864" s="236" t="str">
        <f t="shared" si="11"/>
        <v>#VALUE!</v>
      </c>
      <c r="P1864" s="237" t="str">
        <f t="shared" si="12"/>
        <v>OPIOIDS</v>
      </c>
      <c r="Q1864" s="237" t="b">
        <v>0</v>
      </c>
      <c r="R1864" s="237" t="str">
        <f t="shared" si="37"/>
        <v>LOW</v>
      </c>
      <c r="S1864" s="238">
        <v>44404.0</v>
      </c>
      <c r="T1864" s="243">
        <f t="shared" si="46"/>
        <v>44530</v>
      </c>
      <c r="U1864" s="237" t="str">
        <f t="shared" si="52"/>
        <v> </v>
      </c>
      <c r="V1864" s="237" t="str">
        <f t="shared" si="16"/>
        <v> </v>
      </c>
      <c r="W1864" s="83"/>
      <c r="X1864" s="83"/>
      <c r="Y1864" s="83"/>
      <c r="Z1864" s="83"/>
      <c r="AA1864" s="83"/>
      <c r="AB1864" s="83"/>
      <c r="AC1864" s="83"/>
      <c r="AD1864" s="83"/>
      <c r="AE1864" s="83"/>
    </row>
    <row r="1865">
      <c r="A1865" s="233">
        <v>15879.0</v>
      </c>
      <c r="B1865" s="234" t="s">
        <v>8127</v>
      </c>
      <c r="C1865" s="238" t="b">
        <v>1</v>
      </c>
      <c r="D1865" s="235">
        <v>44638.0</v>
      </c>
      <c r="E1865" s="236" t="str">
        <f t="shared" si="1"/>
        <v>#VALUE!</v>
      </c>
      <c r="F1865" s="236" t="str">
        <f t="shared" si="2"/>
        <v>OPI RX</v>
      </c>
      <c r="G1865" s="236" t="str">
        <f t="shared" si="3"/>
        <v>#VALUE!</v>
      </c>
      <c r="H1865" s="236" t="str">
        <f t="shared" si="4"/>
        <v>#VALUE!</v>
      </c>
      <c r="I1865" s="236" t="str">
        <f t="shared" si="5"/>
        <v>#VALUE!</v>
      </c>
      <c r="J1865" s="236" t="str">
        <f t="shared" si="6"/>
        <v>#VALUE!</v>
      </c>
      <c r="K1865" s="236" t="str">
        <f t="shared" si="7"/>
        <v>#VALUE!</v>
      </c>
      <c r="L1865" s="236" t="str">
        <f t="shared" si="8"/>
        <v>#VALUE!</v>
      </c>
      <c r="M1865" s="236" t="str">
        <f t="shared" si="9"/>
        <v>#VALUE!</v>
      </c>
      <c r="N1865" s="236" t="str">
        <f t="shared" si="10"/>
        <v>#VALUE!</v>
      </c>
      <c r="O1865" s="236" t="str">
        <f t="shared" si="11"/>
        <v>#VALUE!</v>
      </c>
      <c r="P1865" s="237" t="str">
        <f t="shared" si="12"/>
        <v>OPIOIDS</v>
      </c>
      <c r="Q1865" s="237" t="b">
        <v>1</v>
      </c>
      <c r="R1865" s="237" t="str">
        <f t="shared" si="37"/>
        <v>HIGH</v>
      </c>
      <c r="S1865" s="238">
        <v>44404.0</v>
      </c>
      <c r="T1865" s="243">
        <f t="shared" si="46"/>
        <v>44638</v>
      </c>
      <c r="U1865" s="237" t="str">
        <f t="shared" si="52"/>
        <v> </v>
      </c>
      <c r="V1865" s="237" t="str">
        <f t="shared" si="16"/>
        <v> </v>
      </c>
      <c r="W1865" s="83"/>
      <c r="X1865" s="83"/>
      <c r="Y1865" s="83"/>
      <c r="Z1865" s="83"/>
      <c r="AA1865" s="83"/>
      <c r="AB1865" s="83"/>
      <c r="AC1865" s="83"/>
      <c r="AD1865" s="83"/>
      <c r="AE1865" s="83"/>
    </row>
    <row r="1866">
      <c r="A1866" s="233">
        <v>15881.0</v>
      </c>
      <c r="B1866" s="234" t="s">
        <v>8128</v>
      </c>
      <c r="C1866" s="238" t="b">
        <v>1</v>
      </c>
      <c r="D1866" s="243">
        <v>44420.0</v>
      </c>
      <c r="E1866" s="236" t="str">
        <f t="shared" si="1"/>
        <v>#VALUE!</v>
      </c>
      <c r="F1866" s="236" t="str">
        <f t="shared" si="2"/>
        <v>#VALUE!</v>
      </c>
      <c r="G1866" s="236" t="str">
        <f t="shared" si="3"/>
        <v>#VALUE!</v>
      </c>
      <c r="H1866" s="236" t="str">
        <f t="shared" si="4"/>
        <v>#VALUE!</v>
      </c>
      <c r="I1866" s="236" t="str">
        <f t="shared" si="5"/>
        <v>#VALUE!</v>
      </c>
      <c r="J1866" s="236" t="str">
        <f t="shared" si="6"/>
        <v>#VALUE!</v>
      </c>
      <c r="K1866" s="236" t="str">
        <f t="shared" si="7"/>
        <v>#VALUE!</v>
      </c>
      <c r="L1866" s="236" t="str">
        <f t="shared" si="8"/>
        <v>#VALUE!</v>
      </c>
      <c r="M1866" s="236" t="str">
        <f t="shared" si="9"/>
        <v>OPI RX</v>
      </c>
      <c r="N1866" s="236" t="str">
        <f t="shared" si="10"/>
        <v>#VALUE!</v>
      </c>
      <c r="O1866" s="236" t="str">
        <f t="shared" si="11"/>
        <v>#VALUE!</v>
      </c>
      <c r="P1866" s="237" t="str">
        <f t="shared" si="12"/>
        <v>OPIOIDS</v>
      </c>
      <c r="Q1866" s="237" t="b">
        <v>0</v>
      </c>
      <c r="R1866" s="237" t="str">
        <f t="shared" si="37"/>
        <v>LOW</v>
      </c>
      <c r="S1866" s="238"/>
      <c r="T1866" s="243">
        <f t="shared" si="46"/>
        <v>44420</v>
      </c>
      <c r="U1866" s="237" t="str">
        <f t="shared" si="52"/>
        <v>DUE COMM</v>
      </c>
      <c r="V1866" s="237" t="str">
        <f t="shared" si="16"/>
        <v> </v>
      </c>
      <c r="W1866" s="83"/>
      <c r="X1866" s="83"/>
      <c r="Y1866" s="83"/>
      <c r="Z1866" s="83"/>
      <c r="AA1866" s="83"/>
      <c r="AB1866" s="83"/>
      <c r="AC1866" s="83"/>
      <c r="AD1866" s="83"/>
      <c r="AE1866" s="83"/>
    </row>
    <row r="1867">
      <c r="A1867" s="253">
        <v>15884.0</v>
      </c>
      <c r="B1867" s="237" t="s">
        <v>7555</v>
      </c>
      <c r="C1867" s="238" t="b">
        <v>1</v>
      </c>
      <c r="D1867" s="235">
        <v>44596.0</v>
      </c>
      <c r="E1867" s="236" t="str">
        <f t="shared" si="1"/>
        <v>#VALUE!</v>
      </c>
      <c r="F1867" s="236" t="str">
        <f t="shared" si="2"/>
        <v>OPI RX</v>
      </c>
      <c r="G1867" s="236" t="str">
        <f t="shared" si="3"/>
        <v>#VALUE!</v>
      </c>
      <c r="H1867" s="236" t="str">
        <f t="shared" si="4"/>
        <v>#VALUE!</v>
      </c>
      <c r="I1867" s="236" t="str">
        <f t="shared" si="5"/>
        <v>#VALUE!</v>
      </c>
      <c r="J1867" s="236" t="str">
        <f t="shared" si="6"/>
        <v>#VALUE!</v>
      </c>
      <c r="K1867" s="236" t="str">
        <f t="shared" si="7"/>
        <v>#VALUE!</v>
      </c>
      <c r="L1867" s="236" t="str">
        <f t="shared" si="8"/>
        <v>#VALUE!</v>
      </c>
      <c r="M1867" s="236" t="str">
        <f t="shared" si="9"/>
        <v>#VALUE!</v>
      </c>
      <c r="N1867" s="236" t="str">
        <f t="shared" si="10"/>
        <v>#VALUE!</v>
      </c>
      <c r="O1867" s="236" t="str">
        <f t="shared" si="11"/>
        <v>#VALUE!</v>
      </c>
      <c r="P1867" s="237" t="str">
        <f t="shared" si="12"/>
        <v>OPIOIDS</v>
      </c>
      <c r="Q1867" s="234" t="b">
        <v>0</v>
      </c>
      <c r="R1867" s="237" t="str">
        <f t="shared" si="37"/>
        <v>LOW</v>
      </c>
      <c r="S1867" s="238">
        <v>44414.0</v>
      </c>
      <c r="T1867" s="243">
        <f t="shared" si="46"/>
        <v>44596</v>
      </c>
      <c r="U1867" s="237" t="str">
        <f t="shared" si="52"/>
        <v> </v>
      </c>
      <c r="V1867" s="237" t="str">
        <f t="shared" si="16"/>
        <v> </v>
      </c>
      <c r="W1867" s="83"/>
      <c r="X1867" s="83"/>
      <c r="Y1867" s="83"/>
      <c r="Z1867" s="83"/>
      <c r="AA1867" s="83"/>
      <c r="AB1867" s="83"/>
      <c r="AC1867" s="83"/>
      <c r="AD1867" s="83"/>
      <c r="AE1867" s="83"/>
    </row>
    <row r="1868">
      <c r="A1868" s="233">
        <v>15886.0</v>
      </c>
      <c r="B1868" s="234" t="s">
        <v>7556</v>
      </c>
      <c r="C1868" s="238" t="b">
        <v>1</v>
      </c>
      <c r="D1868" s="243">
        <v>44477.0</v>
      </c>
      <c r="E1868" s="236" t="str">
        <f t="shared" si="1"/>
        <v>OPI RX</v>
      </c>
      <c r="F1868" s="236" t="str">
        <f t="shared" si="2"/>
        <v>#VALUE!</v>
      </c>
      <c r="G1868" s="236" t="str">
        <f t="shared" si="3"/>
        <v>#VALUE!</v>
      </c>
      <c r="H1868" s="236" t="str">
        <f t="shared" si="4"/>
        <v>#VALUE!</v>
      </c>
      <c r="I1868" s="236" t="str">
        <f t="shared" si="5"/>
        <v>#VALUE!</v>
      </c>
      <c r="J1868" s="236" t="str">
        <f t="shared" si="6"/>
        <v>#VALUE!</v>
      </c>
      <c r="K1868" s="236" t="str">
        <f t="shared" si="7"/>
        <v>#VALUE!</v>
      </c>
      <c r="L1868" s="236" t="str">
        <f t="shared" si="8"/>
        <v>#VALUE!</v>
      </c>
      <c r="M1868" s="236" t="str">
        <f t="shared" si="9"/>
        <v>#VALUE!</v>
      </c>
      <c r="N1868" s="236" t="str">
        <f t="shared" si="10"/>
        <v>#VALUE!</v>
      </c>
      <c r="O1868" s="236" t="str">
        <f t="shared" si="11"/>
        <v>#VALUE!</v>
      </c>
      <c r="P1868" s="237" t="str">
        <f t="shared" si="12"/>
        <v>OPIOIDS</v>
      </c>
      <c r="Q1868" s="237" t="b">
        <v>1</v>
      </c>
      <c r="R1868" s="237" t="str">
        <f t="shared" si="37"/>
        <v>HIGH</v>
      </c>
      <c r="S1868" s="238">
        <v>44466.0</v>
      </c>
      <c r="T1868" s="243">
        <f t="shared" si="46"/>
        <v>44477</v>
      </c>
      <c r="U1868" s="237" t="str">
        <f t="shared" si="52"/>
        <v> </v>
      </c>
      <c r="V1868" s="237" t="str">
        <f t="shared" si="16"/>
        <v> </v>
      </c>
      <c r="W1868" s="83"/>
      <c r="X1868" s="83"/>
      <c r="Y1868" s="83"/>
      <c r="Z1868" s="83"/>
      <c r="AA1868" s="83"/>
      <c r="AB1868" s="83"/>
      <c r="AC1868" s="83"/>
      <c r="AD1868" s="83"/>
      <c r="AE1868" s="83"/>
    </row>
    <row r="1869">
      <c r="A1869" s="233">
        <v>15889.0</v>
      </c>
      <c r="B1869" s="239" t="s">
        <v>7552</v>
      </c>
      <c r="C1869" s="238" t="b">
        <v>1</v>
      </c>
      <c r="D1869" s="243">
        <v>44421.0</v>
      </c>
      <c r="E1869" s="236" t="str">
        <f t="shared" si="1"/>
        <v>#VALUE!</v>
      </c>
      <c r="F1869" s="236" t="str">
        <f t="shared" si="2"/>
        <v>#VALUE!</v>
      </c>
      <c r="G1869" s="236" t="str">
        <f t="shared" si="3"/>
        <v>#VALUE!</v>
      </c>
      <c r="H1869" s="236" t="str">
        <f t="shared" si="4"/>
        <v>#VALUE!</v>
      </c>
      <c r="I1869" s="236" t="str">
        <f t="shared" si="5"/>
        <v>#VALUE!</v>
      </c>
      <c r="J1869" s="236" t="str">
        <f t="shared" si="6"/>
        <v>#VALUE!</v>
      </c>
      <c r="K1869" s="236" t="str">
        <f t="shared" si="7"/>
        <v>#VALUE!</v>
      </c>
      <c r="L1869" s="236" t="str">
        <f t="shared" si="8"/>
        <v>#VALUE!</v>
      </c>
      <c r="M1869" s="236" t="str">
        <f t="shared" si="9"/>
        <v>#VALUE!</v>
      </c>
      <c r="N1869" s="236" t="str">
        <f t="shared" si="10"/>
        <v>#VALUE!</v>
      </c>
      <c r="O1869" s="236" t="str">
        <f t="shared" si="11"/>
        <v>#VALUE!</v>
      </c>
      <c r="P1869" s="237" t="str">
        <f t="shared" si="12"/>
        <v>NO RX</v>
      </c>
      <c r="Q1869" s="237" t="b">
        <v>0</v>
      </c>
      <c r="R1869" s="237" t="str">
        <f t="shared" si="37"/>
        <v>LOW</v>
      </c>
      <c r="S1869" s="238"/>
      <c r="T1869" s="243">
        <f t="shared" si="46"/>
        <v>44421</v>
      </c>
      <c r="U1869" s="237" t="str">
        <f t="shared" si="52"/>
        <v>DUE COMM</v>
      </c>
      <c r="V1869" s="237" t="str">
        <f t="shared" si="16"/>
        <v> </v>
      </c>
      <c r="W1869" s="83"/>
      <c r="X1869" s="83"/>
      <c r="Y1869" s="83"/>
      <c r="Z1869" s="83"/>
      <c r="AA1869" s="83"/>
      <c r="AB1869" s="83"/>
      <c r="AC1869" s="83"/>
      <c r="AD1869" s="83"/>
      <c r="AE1869" s="83"/>
    </row>
    <row r="1870">
      <c r="A1870" s="253">
        <v>15890.0</v>
      </c>
      <c r="B1870" s="239" t="s">
        <v>7552</v>
      </c>
      <c r="C1870" s="238" t="b">
        <v>1</v>
      </c>
      <c r="D1870" s="243">
        <v>44421.0</v>
      </c>
      <c r="E1870" s="236" t="str">
        <f t="shared" si="1"/>
        <v>#VALUE!</v>
      </c>
      <c r="F1870" s="236" t="str">
        <f t="shared" si="2"/>
        <v>#VALUE!</v>
      </c>
      <c r="G1870" s="236" t="str">
        <f t="shared" si="3"/>
        <v>#VALUE!</v>
      </c>
      <c r="H1870" s="236" t="str">
        <f t="shared" si="4"/>
        <v>#VALUE!</v>
      </c>
      <c r="I1870" s="236" t="str">
        <f t="shared" si="5"/>
        <v>#VALUE!</v>
      </c>
      <c r="J1870" s="236" t="str">
        <f t="shared" si="6"/>
        <v>#VALUE!</v>
      </c>
      <c r="K1870" s="236" t="str">
        <f t="shared" si="7"/>
        <v>#VALUE!</v>
      </c>
      <c r="L1870" s="236" t="str">
        <f t="shared" si="8"/>
        <v>#VALUE!</v>
      </c>
      <c r="M1870" s="236" t="str">
        <f t="shared" si="9"/>
        <v>#VALUE!</v>
      </c>
      <c r="N1870" s="236" t="str">
        <f t="shared" si="10"/>
        <v>#VALUE!</v>
      </c>
      <c r="O1870" s="236" t="str">
        <f t="shared" si="11"/>
        <v>#VALUE!</v>
      </c>
      <c r="P1870" s="237" t="str">
        <f t="shared" si="12"/>
        <v>NO RX</v>
      </c>
      <c r="Q1870" s="237" t="b">
        <v>0</v>
      </c>
      <c r="R1870" s="237" t="str">
        <f t="shared" si="37"/>
        <v>LOW</v>
      </c>
      <c r="S1870" s="238"/>
      <c r="T1870" s="243">
        <f t="shared" si="46"/>
        <v>44421</v>
      </c>
      <c r="U1870" s="237" t="str">
        <f t="shared" si="52"/>
        <v>DUE COMM</v>
      </c>
      <c r="V1870" s="237" t="str">
        <f t="shared" si="16"/>
        <v> </v>
      </c>
      <c r="W1870" s="83"/>
      <c r="X1870" s="83"/>
      <c r="Y1870" s="83"/>
      <c r="Z1870" s="83"/>
      <c r="AA1870" s="83"/>
      <c r="AB1870" s="83"/>
      <c r="AC1870" s="83"/>
      <c r="AD1870" s="83"/>
      <c r="AE1870" s="83"/>
    </row>
    <row r="1871">
      <c r="A1871" s="233">
        <v>15891.0</v>
      </c>
      <c r="B1871" s="234" t="s">
        <v>7638</v>
      </c>
      <c r="C1871" s="238" t="b">
        <v>1</v>
      </c>
      <c r="D1871" s="235">
        <v>44578.0</v>
      </c>
      <c r="E1871" s="236" t="str">
        <f t="shared" si="1"/>
        <v>#VALUE!</v>
      </c>
      <c r="F1871" s="236" t="str">
        <f t="shared" si="2"/>
        <v>OPI RX</v>
      </c>
      <c r="G1871" s="236" t="str">
        <f t="shared" si="3"/>
        <v>#VALUE!</v>
      </c>
      <c r="H1871" s="236" t="str">
        <f t="shared" si="4"/>
        <v>#VALUE!</v>
      </c>
      <c r="I1871" s="236" t="str">
        <f t="shared" si="5"/>
        <v>#VALUE!</v>
      </c>
      <c r="J1871" s="236" t="str">
        <f t="shared" si="6"/>
        <v>#VALUE!</v>
      </c>
      <c r="K1871" s="236" t="str">
        <f t="shared" si="7"/>
        <v>#VALUE!</v>
      </c>
      <c r="L1871" s="236" t="str">
        <f t="shared" si="8"/>
        <v>#VALUE!</v>
      </c>
      <c r="M1871" s="236" t="str">
        <f t="shared" si="9"/>
        <v>#VALUE!</v>
      </c>
      <c r="N1871" s="236" t="str">
        <f t="shared" si="10"/>
        <v>#VALUE!</v>
      </c>
      <c r="O1871" s="236" t="str">
        <f t="shared" si="11"/>
        <v>#VALUE!</v>
      </c>
      <c r="P1871" s="237" t="str">
        <f t="shared" si="12"/>
        <v>OPIOIDS</v>
      </c>
      <c r="Q1871" s="234" t="b">
        <v>1</v>
      </c>
      <c r="R1871" s="237" t="str">
        <f t="shared" si="37"/>
        <v>HIGH</v>
      </c>
      <c r="S1871" s="238"/>
      <c r="T1871" s="243">
        <f t="shared" si="46"/>
        <v>44578</v>
      </c>
      <c r="U1871" s="237" t="str">
        <f t="shared" si="52"/>
        <v>DUE COMM</v>
      </c>
      <c r="V1871" s="237" t="str">
        <f t="shared" si="16"/>
        <v> </v>
      </c>
      <c r="W1871" s="83"/>
      <c r="X1871" s="83"/>
      <c r="Y1871" s="83"/>
      <c r="Z1871" s="83"/>
      <c r="AA1871" s="83"/>
      <c r="AB1871" s="83"/>
      <c r="AC1871" s="83"/>
      <c r="AD1871" s="83"/>
      <c r="AE1871" s="83"/>
    </row>
    <row r="1872">
      <c r="A1872" s="233">
        <v>15892.0</v>
      </c>
      <c r="B1872" s="234" t="s">
        <v>7568</v>
      </c>
      <c r="C1872" s="238" t="b">
        <v>1</v>
      </c>
      <c r="D1872" s="235">
        <v>44627.0</v>
      </c>
      <c r="E1872" s="236" t="str">
        <f t="shared" si="1"/>
        <v>#VALUE!</v>
      </c>
      <c r="F1872" s="236" t="str">
        <f t="shared" si="2"/>
        <v>OPI RX</v>
      </c>
      <c r="G1872" s="236" t="str">
        <f t="shared" si="3"/>
        <v>#VALUE!</v>
      </c>
      <c r="H1872" s="236" t="str">
        <f t="shared" si="4"/>
        <v>#VALUE!</v>
      </c>
      <c r="I1872" s="236" t="str">
        <f t="shared" si="5"/>
        <v>#VALUE!</v>
      </c>
      <c r="J1872" s="236" t="str">
        <f t="shared" si="6"/>
        <v>#VALUE!</v>
      </c>
      <c r="K1872" s="236" t="str">
        <f t="shared" si="7"/>
        <v>#VALUE!</v>
      </c>
      <c r="L1872" s="236" t="str">
        <f t="shared" si="8"/>
        <v>#VALUE!</v>
      </c>
      <c r="M1872" s="236" t="str">
        <f t="shared" si="9"/>
        <v>#VALUE!</v>
      </c>
      <c r="N1872" s="236" t="str">
        <f t="shared" si="10"/>
        <v>#VALUE!</v>
      </c>
      <c r="O1872" s="236" t="str">
        <f t="shared" si="11"/>
        <v>#VALUE!</v>
      </c>
      <c r="P1872" s="237" t="str">
        <f t="shared" si="12"/>
        <v>OPIOIDS</v>
      </c>
      <c r="Q1872" s="237" t="b">
        <v>1</v>
      </c>
      <c r="R1872" s="237" t="str">
        <f t="shared" si="37"/>
        <v>HIGH</v>
      </c>
      <c r="S1872" s="238"/>
      <c r="T1872" s="243">
        <f t="shared" si="46"/>
        <v>44627</v>
      </c>
      <c r="U1872" s="237" t="str">
        <f t="shared" si="52"/>
        <v>DUE COMM</v>
      </c>
      <c r="V1872" s="237" t="str">
        <f t="shared" si="16"/>
        <v> </v>
      </c>
      <c r="W1872" s="83"/>
      <c r="X1872" s="83"/>
      <c r="Y1872" s="83"/>
      <c r="Z1872" s="83"/>
      <c r="AA1872" s="83"/>
      <c r="AB1872" s="83"/>
      <c r="AC1872" s="83"/>
      <c r="AD1872" s="83"/>
      <c r="AE1872" s="83"/>
    </row>
    <row r="1873">
      <c r="A1873" s="233">
        <v>15897.0</v>
      </c>
      <c r="B1873" s="234" t="s">
        <v>7576</v>
      </c>
      <c r="C1873" s="238" t="b">
        <v>1</v>
      </c>
      <c r="D1873" s="243">
        <v>44475.0</v>
      </c>
      <c r="E1873" s="236" t="str">
        <f t="shared" si="1"/>
        <v>#VALUE!</v>
      </c>
      <c r="F1873" s="236" t="str">
        <f t="shared" si="2"/>
        <v>#VALUE!</v>
      </c>
      <c r="G1873" s="236" t="str">
        <f t="shared" si="3"/>
        <v>#VALUE!</v>
      </c>
      <c r="H1873" s="236" t="str">
        <f t="shared" si="4"/>
        <v>#VALUE!</v>
      </c>
      <c r="I1873" s="236" t="str">
        <f t="shared" si="5"/>
        <v>#VALUE!</v>
      </c>
      <c r="J1873" s="236" t="str">
        <f t="shared" si="6"/>
        <v>#VALUE!</v>
      </c>
      <c r="K1873" s="236" t="str">
        <f t="shared" si="7"/>
        <v>#VALUE!</v>
      </c>
      <c r="L1873" s="236" t="str">
        <f t="shared" si="8"/>
        <v>#VALUE!</v>
      </c>
      <c r="M1873" s="236" t="str">
        <f t="shared" si="9"/>
        <v>#VALUE!</v>
      </c>
      <c r="N1873" s="236" t="str">
        <f t="shared" si="10"/>
        <v>#VALUE!</v>
      </c>
      <c r="O1873" s="236" t="str">
        <f t="shared" si="11"/>
        <v>#VALUE!</v>
      </c>
      <c r="P1873" s="237" t="str">
        <f t="shared" si="12"/>
        <v>NO RX</v>
      </c>
      <c r="Q1873" s="237" t="b">
        <v>1</v>
      </c>
      <c r="R1873" s="237" t="str">
        <f t="shared" si="37"/>
        <v>HIGH</v>
      </c>
      <c r="S1873" s="238">
        <v>44459.0</v>
      </c>
      <c r="T1873" s="243">
        <f t="shared" si="46"/>
        <v>44475</v>
      </c>
      <c r="U1873" s="237" t="str">
        <f t="shared" si="52"/>
        <v> </v>
      </c>
      <c r="V1873" s="237" t="str">
        <f t="shared" si="16"/>
        <v> </v>
      </c>
      <c r="W1873" s="83"/>
      <c r="X1873" s="83"/>
      <c r="Y1873" s="83"/>
      <c r="Z1873" s="83"/>
      <c r="AA1873" s="83"/>
      <c r="AB1873" s="83"/>
      <c r="AC1873" s="83"/>
      <c r="AD1873" s="83"/>
      <c r="AE1873" s="83"/>
    </row>
    <row r="1874">
      <c r="A1874" s="233">
        <v>15898.0</v>
      </c>
      <c r="B1874" s="234" t="s">
        <v>7566</v>
      </c>
      <c r="C1874" s="238" t="b">
        <v>1</v>
      </c>
      <c r="D1874" s="243">
        <v>44384.0</v>
      </c>
      <c r="E1874" s="236" t="str">
        <f t="shared" si="1"/>
        <v>#VALUE!</v>
      </c>
      <c r="F1874" s="236" t="str">
        <f t="shared" si="2"/>
        <v>OPI RX</v>
      </c>
      <c r="G1874" s="236" t="str">
        <f t="shared" si="3"/>
        <v>#VALUE!</v>
      </c>
      <c r="H1874" s="236" t="str">
        <f t="shared" si="4"/>
        <v>#VALUE!</v>
      </c>
      <c r="I1874" s="236" t="str">
        <f t="shared" si="5"/>
        <v>#VALUE!</v>
      </c>
      <c r="J1874" s="236" t="str">
        <f t="shared" si="6"/>
        <v>#VALUE!</v>
      </c>
      <c r="K1874" s="236" t="str">
        <f t="shared" si="7"/>
        <v>#VALUE!</v>
      </c>
      <c r="L1874" s="236" t="str">
        <f t="shared" si="8"/>
        <v>#VALUE!</v>
      </c>
      <c r="M1874" s="236" t="str">
        <f t="shared" si="9"/>
        <v>#VALUE!</v>
      </c>
      <c r="N1874" s="236" t="str">
        <f t="shared" si="10"/>
        <v>#VALUE!</v>
      </c>
      <c r="O1874" s="236" t="str">
        <f t="shared" si="11"/>
        <v>#VALUE!</v>
      </c>
      <c r="P1874" s="237" t="str">
        <f t="shared" si="12"/>
        <v>OPIOIDS</v>
      </c>
      <c r="Q1874" s="237" t="b">
        <v>0</v>
      </c>
      <c r="R1874" s="237" t="str">
        <f t="shared" si="37"/>
        <v>LOW</v>
      </c>
      <c r="S1874" s="238"/>
      <c r="T1874" s="243">
        <f t="shared" si="46"/>
        <v>44384</v>
      </c>
      <c r="U1874" s="237" t="str">
        <f t="shared" si="52"/>
        <v>DUE COMM</v>
      </c>
      <c r="V1874" s="237" t="str">
        <f t="shared" si="16"/>
        <v> </v>
      </c>
      <c r="W1874" s="83"/>
      <c r="X1874" s="83"/>
      <c r="Y1874" s="83"/>
      <c r="Z1874" s="83"/>
      <c r="AA1874" s="83"/>
      <c r="AB1874" s="83"/>
      <c r="AC1874" s="83"/>
      <c r="AD1874" s="83"/>
      <c r="AE1874" s="83"/>
    </row>
    <row r="1875">
      <c r="A1875" s="233">
        <v>15899.0</v>
      </c>
      <c r="B1875" s="234" t="s">
        <v>7606</v>
      </c>
      <c r="C1875" s="238" t="b">
        <v>1</v>
      </c>
      <c r="D1875" s="243">
        <v>44421.0</v>
      </c>
      <c r="E1875" s="236" t="str">
        <f t="shared" si="1"/>
        <v>#VALUE!</v>
      </c>
      <c r="F1875" s="236" t="str">
        <f t="shared" si="2"/>
        <v>#VALUE!</v>
      </c>
      <c r="G1875" s="236" t="str">
        <f t="shared" si="3"/>
        <v>#VALUE!</v>
      </c>
      <c r="H1875" s="236" t="str">
        <f t="shared" si="4"/>
        <v>#VALUE!</v>
      </c>
      <c r="I1875" s="236" t="str">
        <f t="shared" si="5"/>
        <v>#VALUE!</v>
      </c>
      <c r="J1875" s="236" t="str">
        <f t="shared" si="6"/>
        <v>#VALUE!</v>
      </c>
      <c r="K1875" s="236" t="str">
        <f t="shared" si="7"/>
        <v>#VALUE!</v>
      </c>
      <c r="L1875" s="236" t="str">
        <f t="shared" si="8"/>
        <v>#VALUE!</v>
      </c>
      <c r="M1875" s="236" t="str">
        <f t="shared" si="9"/>
        <v>OPI RX</v>
      </c>
      <c r="N1875" s="236" t="str">
        <f t="shared" si="10"/>
        <v>#VALUE!</v>
      </c>
      <c r="O1875" s="236" t="str">
        <f t="shared" si="11"/>
        <v>#VALUE!</v>
      </c>
      <c r="P1875" s="237" t="str">
        <f t="shared" si="12"/>
        <v>OPIOIDS</v>
      </c>
      <c r="Q1875" s="237" t="b">
        <v>1</v>
      </c>
      <c r="R1875" s="237" t="str">
        <f t="shared" si="37"/>
        <v>HIGH</v>
      </c>
      <c r="S1875" s="238"/>
      <c r="T1875" s="243">
        <f t="shared" si="46"/>
        <v>44421</v>
      </c>
      <c r="U1875" s="237" t="str">
        <f t="shared" si="52"/>
        <v>DUE COMM</v>
      </c>
      <c r="V1875" s="237" t="str">
        <f t="shared" si="16"/>
        <v> </v>
      </c>
      <c r="W1875" s="83"/>
      <c r="X1875" s="83"/>
      <c r="Y1875" s="83"/>
      <c r="Z1875" s="83"/>
      <c r="AA1875" s="83"/>
      <c r="AB1875" s="83"/>
      <c r="AC1875" s="83"/>
      <c r="AD1875" s="83"/>
      <c r="AE1875" s="83"/>
    </row>
    <row r="1876">
      <c r="A1876" s="253">
        <v>15900.0</v>
      </c>
      <c r="B1876" s="237" t="s">
        <v>7606</v>
      </c>
      <c r="C1876" s="238" t="b">
        <v>1</v>
      </c>
      <c r="D1876" s="243">
        <v>44565.0</v>
      </c>
      <c r="E1876" s="236" t="str">
        <f t="shared" si="1"/>
        <v>#VALUE!</v>
      </c>
      <c r="F1876" s="236" t="str">
        <f t="shared" si="2"/>
        <v>#VALUE!</v>
      </c>
      <c r="G1876" s="236" t="str">
        <f t="shared" si="3"/>
        <v>#VALUE!</v>
      </c>
      <c r="H1876" s="236" t="str">
        <f t="shared" si="4"/>
        <v>#VALUE!</v>
      </c>
      <c r="I1876" s="236" t="str">
        <f t="shared" si="5"/>
        <v>#VALUE!</v>
      </c>
      <c r="J1876" s="236" t="str">
        <f t="shared" si="6"/>
        <v>#VALUE!</v>
      </c>
      <c r="K1876" s="236" t="str">
        <f t="shared" si="7"/>
        <v>#VALUE!</v>
      </c>
      <c r="L1876" s="236" t="str">
        <f t="shared" si="8"/>
        <v>#VALUE!</v>
      </c>
      <c r="M1876" s="236" t="str">
        <f t="shared" si="9"/>
        <v>OPI RX</v>
      </c>
      <c r="N1876" s="236" t="str">
        <f t="shared" si="10"/>
        <v>#VALUE!</v>
      </c>
      <c r="O1876" s="236" t="str">
        <f t="shared" si="11"/>
        <v>#VALUE!</v>
      </c>
      <c r="P1876" s="237" t="str">
        <f t="shared" si="12"/>
        <v>OPIOIDS</v>
      </c>
      <c r="Q1876" s="237" t="b">
        <v>0</v>
      </c>
      <c r="R1876" s="237" t="str">
        <f t="shared" si="37"/>
        <v>LOW</v>
      </c>
      <c r="S1876" s="249">
        <v>44413.0</v>
      </c>
      <c r="T1876" s="243">
        <f t="shared" si="46"/>
        <v>44565</v>
      </c>
      <c r="U1876" s="237" t="str">
        <f t="shared" si="52"/>
        <v> </v>
      </c>
      <c r="V1876" s="237" t="str">
        <f t="shared" si="16"/>
        <v> </v>
      </c>
      <c r="W1876" s="83"/>
      <c r="X1876" s="83"/>
      <c r="Y1876" s="83"/>
      <c r="Z1876" s="83"/>
      <c r="AA1876" s="83"/>
      <c r="AB1876" s="83"/>
      <c r="AC1876" s="83"/>
      <c r="AD1876" s="83"/>
      <c r="AE1876" s="83"/>
    </row>
    <row r="1877">
      <c r="A1877" s="233">
        <v>15901.0</v>
      </c>
      <c r="B1877" s="234" t="s">
        <v>7569</v>
      </c>
      <c r="C1877" s="238" t="b">
        <v>1</v>
      </c>
      <c r="D1877" s="235">
        <v>44601.0</v>
      </c>
      <c r="E1877" s="236" t="str">
        <f t="shared" si="1"/>
        <v>#VALUE!</v>
      </c>
      <c r="F1877" s="236" t="str">
        <f t="shared" si="2"/>
        <v>#VALUE!</v>
      </c>
      <c r="G1877" s="236" t="str">
        <f t="shared" si="3"/>
        <v>OPI RX</v>
      </c>
      <c r="H1877" s="236" t="str">
        <f t="shared" si="4"/>
        <v>#VALUE!</v>
      </c>
      <c r="I1877" s="236" t="str">
        <f t="shared" si="5"/>
        <v>#VALUE!</v>
      </c>
      <c r="J1877" s="236" t="str">
        <f t="shared" si="6"/>
        <v>#VALUE!</v>
      </c>
      <c r="K1877" s="236" t="str">
        <f t="shared" si="7"/>
        <v>#VALUE!</v>
      </c>
      <c r="L1877" s="236" t="str">
        <f t="shared" si="8"/>
        <v>#VALUE!</v>
      </c>
      <c r="M1877" s="236" t="str">
        <f t="shared" si="9"/>
        <v>#VALUE!</v>
      </c>
      <c r="N1877" s="236" t="str">
        <f t="shared" si="10"/>
        <v>#VALUE!</v>
      </c>
      <c r="O1877" s="236" t="str">
        <f t="shared" si="11"/>
        <v>#VALUE!</v>
      </c>
      <c r="P1877" s="237" t="str">
        <f t="shared" si="12"/>
        <v>OPIOIDS</v>
      </c>
      <c r="Q1877" s="237" t="b">
        <v>0</v>
      </c>
      <c r="R1877" s="237" t="str">
        <f t="shared" si="37"/>
        <v>LOW</v>
      </c>
      <c r="S1877" s="238">
        <v>44401.0</v>
      </c>
      <c r="T1877" s="243">
        <f t="shared" si="46"/>
        <v>44601</v>
      </c>
      <c r="U1877" s="237" t="str">
        <f t="shared" si="52"/>
        <v> </v>
      </c>
      <c r="V1877" s="237" t="str">
        <f t="shared" si="16"/>
        <v> </v>
      </c>
      <c r="W1877" s="83"/>
      <c r="X1877" s="83"/>
      <c r="Y1877" s="83"/>
      <c r="Z1877" s="83"/>
      <c r="AA1877" s="83"/>
      <c r="AB1877" s="83"/>
      <c r="AC1877" s="83"/>
      <c r="AD1877" s="83"/>
      <c r="AE1877" s="83"/>
    </row>
    <row r="1878">
      <c r="A1878" s="233">
        <v>15906.0</v>
      </c>
      <c r="B1878" s="234" t="s">
        <v>8129</v>
      </c>
      <c r="C1878" s="238" t="b">
        <v>1</v>
      </c>
      <c r="D1878" s="243">
        <v>44539.0</v>
      </c>
      <c r="E1878" s="236" t="str">
        <f t="shared" si="1"/>
        <v>#VALUE!</v>
      </c>
      <c r="F1878" s="236" t="str">
        <f t="shared" si="2"/>
        <v>#VALUE!</v>
      </c>
      <c r="G1878" s="236" t="str">
        <f t="shared" si="3"/>
        <v>#VALUE!</v>
      </c>
      <c r="H1878" s="236" t="str">
        <f t="shared" si="4"/>
        <v>OPI RX</v>
      </c>
      <c r="I1878" s="236" t="str">
        <f t="shared" si="5"/>
        <v>#VALUE!</v>
      </c>
      <c r="J1878" s="236" t="str">
        <f t="shared" si="6"/>
        <v>#VALUE!</v>
      </c>
      <c r="K1878" s="236" t="str">
        <f t="shared" si="7"/>
        <v>#VALUE!</v>
      </c>
      <c r="L1878" s="236" t="str">
        <f t="shared" si="8"/>
        <v>#VALUE!</v>
      </c>
      <c r="M1878" s="236" t="str">
        <f t="shared" si="9"/>
        <v>OPI RX</v>
      </c>
      <c r="N1878" s="236" t="str">
        <f t="shared" si="10"/>
        <v>#VALUE!</v>
      </c>
      <c r="O1878" s="236" t="str">
        <f t="shared" si="11"/>
        <v>#VALUE!</v>
      </c>
      <c r="P1878" s="237" t="str">
        <f t="shared" si="12"/>
        <v>OPIOIDS</v>
      </c>
      <c r="Q1878" s="237" t="b">
        <v>1</v>
      </c>
      <c r="R1878" s="237" t="str">
        <f t="shared" si="37"/>
        <v>HIGH</v>
      </c>
      <c r="S1878" s="238">
        <v>44362.0</v>
      </c>
      <c r="T1878" s="243">
        <f t="shared" si="46"/>
        <v>44539</v>
      </c>
      <c r="U1878" s="237" t="str">
        <f t="shared" si="52"/>
        <v> </v>
      </c>
      <c r="V1878" s="237" t="str">
        <f t="shared" si="16"/>
        <v> </v>
      </c>
      <c r="W1878" s="83"/>
      <c r="X1878" s="83"/>
      <c r="Y1878" s="83"/>
      <c r="Z1878" s="83"/>
      <c r="AA1878" s="83"/>
      <c r="AB1878" s="83"/>
      <c r="AC1878" s="83"/>
      <c r="AD1878" s="83"/>
      <c r="AE1878" s="83"/>
    </row>
    <row r="1879">
      <c r="A1879" s="253">
        <v>15907.0</v>
      </c>
      <c r="B1879" s="237" t="s">
        <v>7582</v>
      </c>
      <c r="C1879" s="238" t="b">
        <v>0</v>
      </c>
      <c r="D1879" s="235" t="s">
        <v>7552</v>
      </c>
      <c r="E1879" s="236" t="str">
        <f t="shared" si="1"/>
        <v>#VALUE!</v>
      </c>
      <c r="F1879" s="236" t="str">
        <f t="shared" si="2"/>
        <v>OPI RX</v>
      </c>
      <c r="G1879" s="236" t="str">
        <f t="shared" si="3"/>
        <v>#VALUE!</v>
      </c>
      <c r="H1879" s="236" t="str">
        <f t="shared" si="4"/>
        <v>#VALUE!</v>
      </c>
      <c r="I1879" s="236" t="str">
        <f t="shared" si="5"/>
        <v>#VALUE!</v>
      </c>
      <c r="J1879" s="236" t="str">
        <f t="shared" si="6"/>
        <v>#VALUE!</v>
      </c>
      <c r="K1879" s="236" t="str">
        <f t="shared" si="7"/>
        <v>#VALUE!</v>
      </c>
      <c r="L1879" s="236" t="str">
        <f t="shared" si="8"/>
        <v>#VALUE!</v>
      </c>
      <c r="M1879" s="236" t="str">
        <f t="shared" si="9"/>
        <v>#VALUE!</v>
      </c>
      <c r="N1879" s="236" t="str">
        <f t="shared" si="10"/>
        <v>#VALUE!</v>
      </c>
      <c r="O1879" s="236" t="str">
        <f t="shared" si="11"/>
        <v>#VALUE!</v>
      </c>
      <c r="P1879" s="237" t="str">
        <f t="shared" si="12"/>
        <v>OPIOIDS</v>
      </c>
      <c r="Q1879" s="237" t="b">
        <v>0</v>
      </c>
      <c r="R1879" s="237" t="str">
        <f t="shared" si="37"/>
        <v>LOW</v>
      </c>
      <c r="S1879" s="238"/>
      <c r="T1879" s="238" t="str">
        <f t="shared" si="46"/>
        <v>  -  </v>
      </c>
      <c r="U1879" s="237" t="str">
        <f t="shared" si="52"/>
        <v>DUE COMM</v>
      </c>
      <c r="V1879" s="237" t="str">
        <f t="shared" si="16"/>
        <v> </v>
      </c>
      <c r="W1879" s="83"/>
      <c r="X1879" s="83"/>
      <c r="Y1879" s="83"/>
      <c r="Z1879" s="83"/>
      <c r="AA1879" s="83"/>
      <c r="AB1879" s="83"/>
      <c r="AC1879" s="83"/>
      <c r="AD1879" s="83"/>
      <c r="AE1879" s="83"/>
    </row>
    <row r="1880">
      <c r="A1880" s="233">
        <v>15910.0</v>
      </c>
      <c r="B1880" s="234" t="s">
        <v>7951</v>
      </c>
      <c r="C1880" s="238" t="b">
        <v>1</v>
      </c>
      <c r="D1880" s="243">
        <v>44535.0</v>
      </c>
      <c r="E1880" s="236" t="str">
        <f t="shared" si="1"/>
        <v>#VALUE!</v>
      </c>
      <c r="F1880" s="236" t="str">
        <f t="shared" si="2"/>
        <v>OPI RX</v>
      </c>
      <c r="G1880" s="236" t="str">
        <f t="shared" si="3"/>
        <v>#VALUE!</v>
      </c>
      <c r="H1880" s="236" t="str">
        <f t="shared" si="4"/>
        <v>#VALUE!</v>
      </c>
      <c r="I1880" s="236" t="str">
        <f t="shared" si="5"/>
        <v>#VALUE!</v>
      </c>
      <c r="J1880" s="236" t="str">
        <f t="shared" si="6"/>
        <v>#VALUE!</v>
      </c>
      <c r="K1880" s="236" t="str">
        <f t="shared" si="7"/>
        <v>#VALUE!</v>
      </c>
      <c r="L1880" s="236" t="str">
        <f t="shared" si="8"/>
        <v>#VALUE!</v>
      </c>
      <c r="M1880" s="236" t="str">
        <f t="shared" si="9"/>
        <v>OPI RX</v>
      </c>
      <c r="N1880" s="236" t="str">
        <f t="shared" si="10"/>
        <v>#VALUE!</v>
      </c>
      <c r="O1880" s="236" t="str">
        <f t="shared" si="11"/>
        <v>#VALUE!</v>
      </c>
      <c r="P1880" s="237" t="str">
        <f t="shared" si="12"/>
        <v>OPIOIDS</v>
      </c>
      <c r="Q1880" s="237" t="b">
        <v>1</v>
      </c>
      <c r="R1880" s="237" t="str">
        <f t="shared" si="37"/>
        <v>HIGH</v>
      </c>
      <c r="S1880" s="238">
        <v>44417.0</v>
      </c>
      <c r="T1880" s="243">
        <f t="shared" si="46"/>
        <v>44535</v>
      </c>
      <c r="U1880" s="237" t="str">
        <f t="shared" si="52"/>
        <v> </v>
      </c>
      <c r="V1880" s="237" t="str">
        <f t="shared" si="16"/>
        <v> </v>
      </c>
      <c r="W1880" s="83"/>
      <c r="X1880" s="83"/>
      <c r="Y1880" s="83"/>
      <c r="Z1880" s="83"/>
      <c r="AA1880" s="83"/>
      <c r="AB1880" s="83"/>
      <c r="AC1880" s="83"/>
      <c r="AD1880" s="83"/>
      <c r="AE1880" s="83"/>
    </row>
    <row r="1881">
      <c r="A1881" s="233">
        <v>15911.0</v>
      </c>
      <c r="B1881" s="239" t="s">
        <v>8130</v>
      </c>
      <c r="C1881" s="238" t="b">
        <v>1</v>
      </c>
      <c r="D1881" s="235">
        <v>44636.0</v>
      </c>
      <c r="E1881" s="236" t="str">
        <f t="shared" si="1"/>
        <v>#VALUE!</v>
      </c>
      <c r="F1881" s="236" t="str">
        <f t="shared" si="2"/>
        <v>#VALUE!</v>
      </c>
      <c r="G1881" s="236" t="str">
        <f t="shared" si="3"/>
        <v>OPI RX</v>
      </c>
      <c r="H1881" s="236" t="str">
        <f t="shared" si="4"/>
        <v>#VALUE!</v>
      </c>
      <c r="I1881" s="236" t="str">
        <f t="shared" si="5"/>
        <v>#VALUE!</v>
      </c>
      <c r="J1881" s="236" t="str">
        <f t="shared" si="6"/>
        <v>#VALUE!</v>
      </c>
      <c r="K1881" s="236" t="str">
        <f t="shared" si="7"/>
        <v>#VALUE!</v>
      </c>
      <c r="L1881" s="236" t="str">
        <f t="shared" si="8"/>
        <v>#VALUE!</v>
      </c>
      <c r="M1881" s="236" t="str">
        <f t="shared" si="9"/>
        <v>#VALUE!</v>
      </c>
      <c r="N1881" s="236" t="str">
        <f t="shared" si="10"/>
        <v>#VALUE!</v>
      </c>
      <c r="O1881" s="236" t="str">
        <f t="shared" si="11"/>
        <v>#VALUE!</v>
      </c>
      <c r="P1881" s="237" t="str">
        <f t="shared" si="12"/>
        <v>OPIOIDS</v>
      </c>
      <c r="Q1881" s="237" t="b">
        <v>0</v>
      </c>
      <c r="R1881" s="237" t="str">
        <f t="shared" si="37"/>
        <v>LOW</v>
      </c>
      <c r="S1881" s="238">
        <v>44390.0</v>
      </c>
      <c r="T1881" s="243">
        <f t="shared" si="46"/>
        <v>44636</v>
      </c>
      <c r="U1881" s="237" t="str">
        <f t="shared" si="52"/>
        <v> </v>
      </c>
      <c r="V1881" s="237" t="str">
        <f t="shared" si="16"/>
        <v> </v>
      </c>
      <c r="W1881" s="83"/>
      <c r="X1881" s="83"/>
      <c r="Y1881" s="83"/>
      <c r="Z1881" s="83"/>
      <c r="AA1881" s="83"/>
      <c r="AB1881" s="83"/>
      <c r="AC1881" s="83"/>
      <c r="AD1881" s="83"/>
      <c r="AE1881" s="83"/>
    </row>
    <row r="1882">
      <c r="A1882" s="253">
        <v>15914.0</v>
      </c>
      <c r="B1882" s="234" t="s">
        <v>8097</v>
      </c>
      <c r="C1882" s="238" t="b">
        <v>1</v>
      </c>
      <c r="D1882" s="235">
        <v>44620.0</v>
      </c>
      <c r="E1882" s="236" t="str">
        <f t="shared" si="1"/>
        <v>#VALUE!</v>
      </c>
      <c r="F1882" s="236" t="str">
        <f t="shared" si="2"/>
        <v>OPI RX</v>
      </c>
      <c r="G1882" s="236" t="str">
        <f t="shared" si="3"/>
        <v>#VALUE!</v>
      </c>
      <c r="H1882" s="236" t="str">
        <f t="shared" si="4"/>
        <v>#VALUE!</v>
      </c>
      <c r="I1882" s="236" t="str">
        <f t="shared" si="5"/>
        <v>#VALUE!</v>
      </c>
      <c r="J1882" s="236" t="str">
        <f t="shared" si="6"/>
        <v>#VALUE!</v>
      </c>
      <c r="K1882" s="236" t="str">
        <f t="shared" si="7"/>
        <v>#VALUE!</v>
      </c>
      <c r="L1882" s="236" t="str">
        <f t="shared" si="8"/>
        <v>#VALUE!</v>
      </c>
      <c r="M1882" s="236" t="str">
        <f t="shared" si="9"/>
        <v>#VALUE!</v>
      </c>
      <c r="N1882" s="236" t="str">
        <f t="shared" si="10"/>
        <v>#VALUE!</v>
      </c>
      <c r="O1882" s="236" t="str">
        <f t="shared" si="11"/>
        <v>#VALUE!</v>
      </c>
      <c r="P1882" s="237" t="str">
        <f t="shared" si="12"/>
        <v>OPIOIDS</v>
      </c>
      <c r="Q1882" s="234" t="b">
        <v>1</v>
      </c>
      <c r="R1882" s="237" t="str">
        <f t="shared" si="37"/>
        <v>HIGH</v>
      </c>
      <c r="S1882" s="238">
        <v>44467.0</v>
      </c>
      <c r="T1882" s="243">
        <f t="shared" si="46"/>
        <v>44620</v>
      </c>
      <c r="U1882" s="237" t="str">
        <f t="shared" si="52"/>
        <v> </v>
      </c>
      <c r="V1882" s="237" t="str">
        <f t="shared" si="16"/>
        <v> </v>
      </c>
      <c r="W1882" s="83"/>
      <c r="X1882" s="83"/>
      <c r="Y1882" s="83"/>
      <c r="Z1882" s="83"/>
      <c r="AA1882" s="83"/>
      <c r="AB1882" s="83"/>
      <c r="AC1882" s="83"/>
      <c r="AD1882" s="83"/>
      <c r="AE1882" s="83"/>
    </row>
    <row r="1883">
      <c r="A1883" s="253">
        <v>15918.0</v>
      </c>
      <c r="B1883" s="237" t="s">
        <v>7606</v>
      </c>
      <c r="C1883" s="238" t="b">
        <v>1</v>
      </c>
      <c r="D1883" s="243">
        <v>44421.0</v>
      </c>
      <c r="E1883" s="236" t="str">
        <f t="shared" si="1"/>
        <v>#VALUE!</v>
      </c>
      <c r="F1883" s="236" t="str">
        <f t="shared" si="2"/>
        <v>#VALUE!</v>
      </c>
      <c r="G1883" s="236" t="str">
        <f t="shared" si="3"/>
        <v>#VALUE!</v>
      </c>
      <c r="H1883" s="236" t="str">
        <f t="shared" si="4"/>
        <v>#VALUE!</v>
      </c>
      <c r="I1883" s="236" t="str">
        <f t="shared" si="5"/>
        <v>#VALUE!</v>
      </c>
      <c r="J1883" s="236" t="str">
        <f t="shared" si="6"/>
        <v>#VALUE!</v>
      </c>
      <c r="K1883" s="236" t="str">
        <f t="shared" si="7"/>
        <v>#VALUE!</v>
      </c>
      <c r="L1883" s="236" t="str">
        <f t="shared" si="8"/>
        <v>#VALUE!</v>
      </c>
      <c r="M1883" s="236" t="str">
        <f t="shared" si="9"/>
        <v>OPI RX</v>
      </c>
      <c r="N1883" s="236" t="str">
        <f t="shared" si="10"/>
        <v>#VALUE!</v>
      </c>
      <c r="O1883" s="236" t="str">
        <f t="shared" si="11"/>
        <v>#VALUE!</v>
      </c>
      <c r="P1883" s="237" t="str">
        <f t="shared" si="12"/>
        <v>OPIOIDS</v>
      </c>
      <c r="Q1883" s="237" t="b">
        <v>0</v>
      </c>
      <c r="R1883" s="237" t="str">
        <f t="shared" si="37"/>
        <v>LOW</v>
      </c>
      <c r="S1883" s="238"/>
      <c r="T1883" s="243">
        <f t="shared" si="46"/>
        <v>44421</v>
      </c>
      <c r="U1883" s="237" t="str">
        <f t="shared" si="52"/>
        <v>DUE COMM</v>
      </c>
      <c r="V1883" s="237" t="str">
        <f t="shared" si="16"/>
        <v> </v>
      </c>
      <c r="W1883" s="83"/>
      <c r="X1883" s="83"/>
      <c r="Y1883" s="83"/>
      <c r="Z1883" s="83"/>
      <c r="AA1883" s="83"/>
      <c r="AB1883" s="83"/>
      <c r="AC1883" s="83"/>
      <c r="AD1883" s="83"/>
      <c r="AE1883" s="83"/>
    </row>
    <row r="1884">
      <c r="A1884" s="253">
        <v>15925.0</v>
      </c>
      <c r="B1884" s="237" t="s">
        <v>7576</v>
      </c>
      <c r="C1884" s="238" t="b">
        <v>1</v>
      </c>
      <c r="D1884" s="243">
        <v>44421.0</v>
      </c>
      <c r="E1884" s="236" t="str">
        <f t="shared" si="1"/>
        <v>#VALUE!</v>
      </c>
      <c r="F1884" s="236" t="str">
        <f t="shared" si="2"/>
        <v>#VALUE!</v>
      </c>
      <c r="G1884" s="236" t="str">
        <f t="shared" si="3"/>
        <v>#VALUE!</v>
      </c>
      <c r="H1884" s="236" t="str">
        <f t="shared" si="4"/>
        <v>#VALUE!</v>
      </c>
      <c r="I1884" s="236" t="str">
        <f t="shared" si="5"/>
        <v>#VALUE!</v>
      </c>
      <c r="J1884" s="236" t="str">
        <f t="shared" si="6"/>
        <v>#VALUE!</v>
      </c>
      <c r="K1884" s="236" t="str">
        <f t="shared" si="7"/>
        <v>#VALUE!</v>
      </c>
      <c r="L1884" s="236" t="str">
        <f t="shared" si="8"/>
        <v>#VALUE!</v>
      </c>
      <c r="M1884" s="236" t="str">
        <f t="shared" si="9"/>
        <v>#VALUE!</v>
      </c>
      <c r="N1884" s="236" t="str">
        <f t="shared" si="10"/>
        <v>#VALUE!</v>
      </c>
      <c r="O1884" s="236" t="str">
        <f t="shared" si="11"/>
        <v>#VALUE!</v>
      </c>
      <c r="P1884" s="237" t="str">
        <f t="shared" si="12"/>
        <v>NO RX</v>
      </c>
      <c r="Q1884" s="237" t="b">
        <v>0</v>
      </c>
      <c r="R1884" s="237" t="str">
        <f t="shared" si="37"/>
        <v>LOW</v>
      </c>
      <c r="S1884" s="238"/>
      <c r="T1884" s="243">
        <f t="shared" si="46"/>
        <v>44421</v>
      </c>
      <c r="U1884" s="237" t="str">
        <f t="shared" si="52"/>
        <v>DUE COMM</v>
      </c>
      <c r="V1884" s="237" t="str">
        <f t="shared" si="16"/>
        <v> </v>
      </c>
      <c r="W1884" s="83"/>
      <c r="X1884" s="83"/>
      <c r="Y1884" s="83"/>
      <c r="Z1884" s="83"/>
      <c r="AA1884" s="83"/>
      <c r="AB1884" s="83"/>
      <c r="AC1884" s="83"/>
      <c r="AD1884" s="83"/>
      <c r="AE1884" s="83"/>
    </row>
    <row r="1885">
      <c r="A1885" s="253">
        <v>15927.0</v>
      </c>
      <c r="B1885" s="237" t="s">
        <v>7606</v>
      </c>
      <c r="C1885" s="238" t="b">
        <v>1</v>
      </c>
      <c r="D1885" s="243">
        <v>44421.0</v>
      </c>
      <c r="E1885" s="236" t="str">
        <f t="shared" si="1"/>
        <v>#VALUE!</v>
      </c>
      <c r="F1885" s="236" t="str">
        <f t="shared" si="2"/>
        <v>#VALUE!</v>
      </c>
      <c r="G1885" s="236" t="str">
        <f t="shared" si="3"/>
        <v>#VALUE!</v>
      </c>
      <c r="H1885" s="236" t="str">
        <f t="shared" si="4"/>
        <v>#VALUE!</v>
      </c>
      <c r="I1885" s="236" t="str">
        <f t="shared" si="5"/>
        <v>#VALUE!</v>
      </c>
      <c r="J1885" s="236" t="str">
        <f t="shared" si="6"/>
        <v>#VALUE!</v>
      </c>
      <c r="K1885" s="236" t="str">
        <f t="shared" si="7"/>
        <v>#VALUE!</v>
      </c>
      <c r="L1885" s="236" t="str">
        <f t="shared" si="8"/>
        <v>#VALUE!</v>
      </c>
      <c r="M1885" s="236" t="str">
        <f t="shared" si="9"/>
        <v>OPI RX</v>
      </c>
      <c r="N1885" s="236" t="str">
        <f t="shared" si="10"/>
        <v>#VALUE!</v>
      </c>
      <c r="O1885" s="236" t="str">
        <f t="shared" si="11"/>
        <v>#VALUE!</v>
      </c>
      <c r="P1885" s="237" t="str">
        <f t="shared" si="12"/>
        <v>OPIOIDS</v>
      </c>
      <c r="Q1885" s="237" t="b">
        <v>0</v>
      </c>
      <c r="R1885" s="237" t="str">
        <f t="shared" si="37"/>
        <v>LOW</v>
      </c>
      <c r="S1885" s="238"/>
      <c r="T1885" s="243">
        <f t="shared" si="46"/>
        <v>44421</v>
      </c>
      <c r="U1885" s="237" t="str">
        <f t="shared" si="52"/>
        <v>DUE COMM</v>
      </c>
      <c r="V1885" s="237" t="str">
        <f t="shared" si="16"/>
        <v> </v>
      </c>
      <c r="W1885" s="83"/>
      <c r="X1885" s="83"/>
      <c r="Y1885" s="83"/>
      <c r="Z1885" s="83"/>
      <c r="AA1885" s="83"/>
      <c r="AB1885" s="83"/>
      <c r="AC1885" s="83"/>
      <c r="AD1885" s="83"/>
      <c r="AE1885" s="83"/>
    </row>
    <row r="1886">
      <c r="A1886" s="233">
        <v>15928.0</v>
      </c>
      <c r="B1886" s="234" t="s">
        <v>7585</v>
      </c>
      <c r="C1886" s="238" t="b">
        <v>1</v>
      </c>
      <c r="D1886" s="243">
        <v>44384.0</v>
      </c>
      <c r="E1886" s="236" t="str">
        <f t="shared" si="1"/>
        <v>#VALUE!</v>
      </c>
      <c r="F1886" s="236" t="str">
        <f t="shared" si="2"/>
        <v>OPI RX</v>
      </c>
      <c r="G1886" s="236" t="str">
        <f t="shared" si="3"/>
        <v>#VALUE!</v>
      </c>
      <c r="H1886" s="236" t="str">
        <f t="shared" si="4"/>
        <v>#VALUE!</v>
      </c>
      <c r="I1886" s="236" t="str">
        <f t="shared" si="5"/>
        <v>#VALUE!</v>
      </c>
      <c r="J1886" s="236" t="str">
        <f t="shared" si="6"/>
        <v>#VALUE!</v>
      </c>
      <c r="K1886" s="236" t="str">
        <f t="shared" si="7"/>
        <v>#VALUE!</v>
      </c>
      <c r="L1886" s="236" t="str">
        <f t="shared" si="8"/>
        <v>#VALUE!</v>
      </c>
      <c r="M1886" s="236" t="str">
        <f t="shared" si="9"/>
        <v>#VALUE!</v>
      </c>
      <c r="N1886" s="236" t="str">
        <f t="shared" si="10"/>
        <v>#VALUE!</v>
      </c>
      <c r="O1886" s="236" t="str">
        <f t="shared" si="11"/>
        <v>#VALUE!</v>
      </c>
      <c r="P1886" s="237" t="str">
        <f t="shared" si="12"/>
        <v>OPIOIDS</v>
      </c>
      <c r="Q1886" s="237" t="b">
        <v>0</v>
      </c>
      <c r="R1886" s="237" t="str">
        <f t="shared" si="37"/>
        <v>LOW</v>
      </c>
      <c r="S1886" s="238"/>
      <c r="T1886" s="243">
        <f t="shared" si="46"/>
        <v>44384</v>
      </c>
      <c r="U1886" s="237" t="str">
        <f t="shared" si="52"/>
        <v>DUE COMM</v>
      </c>
      <c r="V1886" s="237" t="str">
        <f t="shared" si="16"/>
        <v> </v>
      </c>
      <c r="W1886" s="83"/>
      <c r="X1886" s="83"/>
      <c r="Y1886" s="83"/>
      <c r="Z1886" s="83"/>
      <c r="AA1886" s="83"/>
      <c r="AB1886" s="83"/>
      <c r="AC1886" s="83"/>
      <c r="AD1886" s="83"/>
      <c r="AE1886" s="83"/>
    </row>
    <row r="1887">
      <c r="A1887" s="253">
        <v>15932.0</v>
      </c>
      <c r="B1887" s="239" t="s">
        <v>7552</v>
      </c>
      <c r="C1887" s="238" t="b">
        <v>1</v>
      </c>
      <c r="D1887" s="243">
        <v>44539.0</v>
      </c>
      <c r="E1887" s="236" t="str">
        <f t="shared" si="1"/>
        <v>#VALUE!</v>
      </c>
      <c r="F1887" s="236" t="str">
        <f t="shared" si="2"/>
        <v>#VALUE!</v>
      </c>
      <c r="G1887" s="236" t="str">
        <f t="shared" si="3"/>
        <v>#VALUE!</v>
      </c>
      <c r="H1887" s="236" t="str">
        <f t="shared" si="4"/>
        <v>#VALUE!</v>
      </c>
      <c r="I1887" s="236" t="str">
        <f t="shared" si="5"/>
        <v>#VALUE!</v>
      </c>
      <c r="J1887" s="236" t="str">
        <f t="shared" si="6"/>
        <v>#VALUE!</v>
      </c>
      <c r="K1887" s="236" t="str">
        <f t="shared" si="7"/>
        <v>#VALUE!</v>
      </c>
      <c r="L1887" s="236" t="str">
        <f t="shared" si="8"/>
        <v>#VALUE!</v>
      </c>
      <c r="M1887" s="236" t="str">
        <f t="shared" si="9"/>
        <v>#VALUE!</v>
      </c>
      <c r="N1887" s="236" t="str">
        <f t="shared" si="10"/>
        <v>#VALUE!</v>
      </c>
      <c r="O1887" s="236" t="str">
        <f t="shared" si="11"/>
        <v>#VALUE!</v>
      </c>
      <c r="P1887" s="237" t="str">
        <f t="shared" si="12"/>
        <v>NO RX</v>
      </c>
      <c r="Q1887" s="237" t="b">
        <v>0</v>
      </c>
      <c r="R1887" s="237" t="str">
        <f t="shared" si="37"/>
        <v>LOW</v>
      </c>
      <c r="S1887" s="238"/>
      <c r="T1887" s="243">
        <f t="shared" si="46"/>
        <v>44539</v>
      </c>
      <c r="U1887" s="237" t="str">
        <f t="shared" si="52"/>
        <v>DUE COMM</v>
      </c>
      <c r="V1887" s="237" t="str">
        <f t="shared" si="16"/>
        <v> </v>
      </c>
      <c r="W1887" s="83"/>
      <c r="X1887" s="83"/>
      <c r="Y1887" s="83"/>
      <c r="Z1887" s="83"/>
      <c r="AA1887" s="83"/>
      <c r="AB1887" s="83"/>
      <c r="AC1887" s="83"/>
      <c r="AD1887" s="83"/>
      <c r="AE1887" s="83"/>
    </row>
    <row r="1888">
      <c r="A1888" s="233">
        <v>15933.0</v>
      </c>
      <c r="B1888" s="239" t="s">
        <v>7552</v>
      </c>
      <c r="C1888" s="238" t="b">
        <v>1</v>
      </c>
      <c r="D1888" s="235">
        <v>44591.0</v>
      </c>
      <c r="E1888" s="236" t="str">
        <f t="shared" si="1"/>
        <v>#VALUE!</v>
      </c>
      <c r="F1888" s="236" t="str">
        <f t="shared" si="2"/>
        <v>#VALUE!</v>
      </c>
      <c r="G1888" s="236" t="str">
        <f t="shared" si="3"/>
        <v>#VALUE!</v>
      </c>
      <c r="H1888" s="236" t="str">
        <f t="shared" si="4"/>
        <v>#VALUE!</v>
      </c>
      <c r="I1888" s="236" t="str">
        <f t="shared" si="5"/>
        <v>#VALUE!</v>
      </c>
      <c r="J1888" s="236" t="str">
        <f t="shared" si="6"/>
        <v>#VALUE!</v>
      </c>
      <c r="K1888" s="236" t="str">
        <f t="shared" si="7"/>
        <v>#VALUE!</v>
      </c>
      <c r="L1888" s="236" t="str">
        <f t="shared" si="8"/>
        <v>#VALUE!</v>
      </c>
      <c r="M1888" s="236" t="str">
        <f t="shared" si="9"/>
        <v>#VALUE!</v>
      </c>
      <c r="N1888" s="236" t="str">
        <f t="shared" si="10"/>
        <v>#VALUE!</v>
      </c>
      <c r="O1888" s="236" t="str">
        <f t="shared" si="11"/>
        <v>#VALUE!</v>
      </c>
      <c r="P1888" s="237" t="str">
        <f t="shared" si="12"/>
        <v>NO RX</v>
      </c>
      <c r="Q1888" s="237" t="b">
        <v>0</v>
      </c>
      <c r="R1888" s="237" t="str">
        <f t="shared" si="37"/>
        <v>LOW</v>
      </c>
      <c r="S1888" s="238"/>
      <c r="T1888" s="243">
        <f t="shared" si="46"/>
        <v>44591</v>
      </c>
      <c r="U1888" s="237" t="str">
        <f t="shared" si="52"/>
        <v>DUE COMM</v>
      </c>
      <c r="V1888" s="237" t="str">
        <f t="shared" si="16"/>
        <v> </v>
      </c>
      <c r="W1888" s="83"/>
      <c r="X1888" s="83"/>
      <c r="Y1888" s="83"/>
      <c r="Z1888" s="83"/>
      <c r="AA1888" s="83"/>
      <c r="AB1888" s="83"/>
      <c r="AC1888" s="83"/>
      <c r="AD1888" s="83"/>
      <c r="AE1888" s="83"/>
    </row>
    <row r="1889">
      <c r="A1889" s="233">
        <v>15938.0</v>
      </c>
      <c r="B1889" s="239" t="s">
        <v>7552</v>
      </c>
      <c r="C1889" s="238" t="b">
        <v>1</v>
      </c>
      <c r="D1889" s="235">
        <v>44636.0</v>
      </c>
      <c r="E1889" s="236" t="str">
        <f t="shared" si="1"/>
        <v>#VALUE!</v>
      </c>
      <c r="F1889" s="236" t="str">
        <f t="shared" si="2"/>
        <v>#VALUE!</v>
      </c>
      <c r="G1889" s="236" t="str">
        <f t="shared" si="3"/>
        <v>#VALUE!</v>
      </c>
      <c r="H1889" s="236" t="str">
        <f t="shared" si="4"/>
        <v>#VALUE!</v>
      </c>
      <c r="I1889" s="236" t="str">
        <f t="shared" si="5"/>
        <v>#VALUE!</v>
      </c>
      <c r="J1889" s="236" t="str">
        <f t="shared" si="6"/>
        <v>#VALUE!</v>
      </c>
      <c r="K1889" s="236" t="str">
        <f t="shared" si="7"/>
        <v>#VALUE!</v>
      </c>
      <c r="L1889" s="236" t="str">
        <f t="shared" si="8"/>
        <v>#VALUE!</v>
      </c>
      <c r="M1889" s="236" t="str">
        <f t="shared" si="9"/>
        <v>#VALUE!</v>
      </c>
      <c r="N1889" s="236" t="str">
        <f t="shared" si="10"/>
        <v>#VALUE!</v>
      </c>
      <c r="O1889" s="236" t="str">
        <f t="shared" si="11"/>
        <v>#VALUE!</v>
      </c>
      <c r="P1889" s="237" t="str">
        <f t="shared" si="12"/>
        <v>NO RX</v>
      </c>
      <c r="Q1889" s="237" t="b">
        <v>0</v>
      </c>
      <c r="R1889" s="237" t="str">
        <f t="shared" si="37"/>
        <v>LOW</v>
      </c>
      <c r="S1889" s="238"/>
      <c r="T1889" s="243">
        <f t="shared" si="46"/>
        <v>44636</v>
      </c>
      <c r="U1889" s="237" t="str">
        <f t="shared" si="52"/>
        <v>DUE COMM</v>
      </c>
      <c r="V1889" s="237" t="str">
        <f t="shared" si="16"/>
        <v> </v>
      </c>
      <c r="W1889" s="83"/>
      <c r="X1889" s="83"/>
      <c r="Y1889" s="83"/>
      <c r="Z1889" s="83"/>
      <c r="AA1889" s="83"/>
      <c r="AB1889" s="83"/>
      <c r="AC1889" s="83"/>
      <c r="AD1889" s="83"/>
      <c r="AE1889" s="83"/>
    </row>
    <row r="1890">
      <c r="A1890" s="233">
        <v>15939.0</v>
      </c>
      <c r="B1890" s="234" t="s">
        <v>7569</v>
      </c>
      <c r="C1890" s="238" t="b">
        <v>1</v>
      </c>
      <c r="D1890" s="243">
        <v>44557.0</v>
      </c>
      <c r="E1890" s="236" t="str">
        <f t="shared" si="1"/>
        <v>#VALUE!</v>
      </c>
      <c r="F1890" s="236" t="str">
        <f t="shared" si="2"/>
        <v>#VALUE!</v>
      </c>
      <c r="G1890" s="236" t="str">
        <f t="shared" si="3"/>
        <v>OPI RX</v>
      </c>
      <c r="H1890" s="236" t="str">
        <f t="shared" si="4"/>
        <v>#VALUE!</v>
      </c>
      <c r="I1890" s="236" t="str">
        <f t="shared" si="5"/>
        <v>#VALUE!</v>
      </c>
      <c r="J1890" s="236" t="str">
        <f t="shared" si="6"/>
        <v>#VALUE!</v>
      </c>
      <c r="K1890" s="236" t="str">
        <f t="shared" si="7"/>
        <v>#VALUE!</v>
      </c>
      <c r="L1890" s="236" t="str">
        <f t="shared" si="8"/>
        <v>#VALUE!</v>
      </c>
      <c r="M1890" s="236" t="str">
        <f t="shared" si="9"/>
        <v>#VALUE!</v>
      </c>
      <c r="N1890" s="236" t="str">
        <f t="shared" si="10"/>
        <v>#VALUE!</v>
      </c>
      <c r="O1890" s="236" t="str">
        <f t="shared" si="11"/>
        <v>#VALUE!</v>
      </c>
      <c r="P1890" s="237" t="str">
        <f t="shared" si="12"/>
        <v>OPIOIDS</v>
      </c>
      <c r="Q1890" s="237" t="b">
        <v>0</v>
      </c>
      <c r="R1890" s="237" t="str">
        <f t="shared" si="37"/>
        <v>LOW</v>
      </c>
      <c r="S1890" s="238">
        <v>44417.0</v>
      </c>
      <c r="T1890" s="243">
        <f t="shared" si="46"/>
        <v>44557</v>
      </c>
      <c r="U1890" s="237" t="str">
        <f t="shared" si="52"/>
        <v> </v>
      </c>
      <c r="V1890" s="237" t="str">
        <f t="shared" si="16"/>
        <v> </v>
      </c>
      <c r="W1890" s="83"/>
      <c r="X1890" s="83"/>
      <c r="Y1890" s="83"/>
      <c r="Z1890" s="83"/>
      <c r="AA1890" s="83"/>
      <c r="AB1890" s="83"/>
      <c r="AC1890" s="83"/>
      <c r="AD1890" s="83"/>
      <c r="AE1890" s="83"/>
    </row>
    <row r="1891">
      <c r="A1891" s="233">
        <v>15941.0</v>
      </c>
      <c r="B1891" s="234" t="s">
        <v>7578</v>
      </c>
      <c r="C1891" s="238" t="b">
        <v>1</v>
      </c>
      <c r="D1891" s="243">
        <v>44480.0</v>
      </c>
      <c r="E1891" s="236" t="str">
        <f t="shared" si="1"/>
        <v>#VALUE!</v>
      </c>
      <c r="F1891" s="236" t="str">
        <f t="shared" si="2"/>
        <v>#VALUE!</v>
      </c>
      <c r="G1891" s="236" t="str">
        <f t="shared" si="3"/>
        <v>OPI RX</v>
      </c>
      <c r="H1891" s="236" t="str">
        <f t="shared" si="4"/>
        <v>#VALUE!</v>
      </c>
      <c r="I1891" s="236" t="str">
        <f t="shared" si="5"/>
        <v>#VALUE!</v>
      </c>
      <c r="J1891" s="236" t="str">
        <f t="shared" si="6"/>
        <v>#VALUE!</v>
      </c>
      <c r="K1891" s="236" t="str">
        <f t="shared" si="7"/>
        <v>#VALUE!</v>
      </c>
      <c r="L1891" s="236" t="str">
        <f t="shared" si="8"/>
        <v>#VALUE!</v>
      </c>
      <c r="M1891" s="236" t="str">
        <f t="shared" si="9"/>
        <v>#VALUE!</v>
      </c>
      <c r="N1891" s="236" t="str">
        <f t="shared" si="10"/>
        <v>#VALUE!</v>
      </c>
      <c r="O1891" s="236" t="str">
        <f t="shared" si="11"/>
        <v>#VALUE!</v>
      </c>
      <c r="P1891" s="237" t="str">
        <f t="shared" si="12"/>
        <v>OPIOIDS</v>
      </c>
      <c r="Q1891" s="237" t="b">
        <v>1</v>
      </c>
      <c r="R1891" s="237" t="str">
        <f t="shared" si="37"/>
        <v>HIGH</v>
      </c>
      <c r="S1891" s="238">
        <v>44411.0</v>
      </c>
      <c r="T1891" s="243">
        <f t="shared" si="46"/>
        <v>44480</v>
      </c>
      <c r="U1891" s="237" t="str">
        <f t="shared" si="52"/>
        <v> </v>
      </c>
      <c r="V1891" s="237" t="str">
        <f t="shared" si="16"/>
        <v> </v>
      </c>
      <c r="W1891" s="83"/>
      <c r="X1891" s="83"/>
      <c r="Y1891" s="83"/>
      <c r="Z1891" s="83"/>
      <c r="AA1891" s="83"/>
      <c r="AB1891" s="83"/>
      <c r="AC1891" s="83"/>
      <c r="AD1891" s="83"/>
      <c r="AE1891" s="83"/>
    </row>
    <row r="1892">
      <c r="A1892" s="253">
        <v>15945.0</v>
      </c>
      <c r="B1892" s="237" t="s">
        <v>7576</v>
      </c>
      <c r="C1892" s="238" t="b">
        <v>1</v>
      </c>
      <c r="D1892" s="243">
        <v>44405.0</v>
      </c>
      <c r="E1892" s="236" t="str">
        <f t="shared" si="1"/>
        <v>#VALUE!</v>
      </c>
      <c r="F1892" s="236" t="str">
        <f t="shared" si="2"/>
        <v>#VALUE!</v>
      </c>
      <c r="G1892" s="236" t="str">
        <f t="shared" si="3"/>
        <v>#VALUE!</v>
      </c>
      <c r="H1892" s="236" t="str">
        <f t="shared" si="4"/>
        <v>#VALUE!</v>
      </c>
      <c r="I1892" s="236" t="str">
        <f t="shared" si="5"/>
        <v>#VALUE!</v>
      </c>
      <c r="J1892" s="236" t="str">
        <f t="shared" si="6"/>
        <v>#VALUE!</v>
      </c>
      <c r="K1892" s="236" t="str">
        <f t="shared" si="7"/>
        <v>#VALUE!</v>
      </c>
      <c r="L1892" s="236" t="str">
        <f t="shared" si="8"/>
        <v>#VALUE!</v>
      </c>
      <c r="M1892" s="236" t="str">
        <f t="shared" si="9"/>
        <v>#VALUE!</v>
      </c>
      <c r="N1892" s="236" t="str">
        <f t="shared" si="10"/>
        <v>#VALUE!</v>
      </c>
      <c r="O1892" s="236" t="str">
        <f t="shared" si="11"/>
        <v>#VALUE!</v>
      </c>
      <c r="P1892" s="237" t="str">
        <f t="shared" si="12"/>
        <v>NO RX</v>
      </c>
      <c r="Q1892" s="234" t="b">
        <v>0</v>
      </c>
      <c r="R1892" s="237" t="str">
        <f t="shared" si="37"/>
        <v>LOW</v>
      </c>
      <c r="S1892" s="238"/>
      <c r="T1892" s="243">
        <f t="shared" si="46"/>
        <v>44405</v>
      </c>
      <c r="U1892" s="237" t="str">
        <f t="shared" si="52"/>
        <v>DUE COMM</v>
      </c>
      <c r="V1892" s="237" t="str">
        <f t="shared" si="16"/>
        <v> </v>
      </c>
      <c r="W1892" s="83"/>
      <c r="X1892" s="83"/>
      <c r="Y1892" s="83"/>
      <c r="Z1892" s="83"/>
      <c r="AA1892" s="83"/>
      <c r="AB1892" s="83"/>
      <c r="AC1892" s="83"/>
      <c r="AD1892" s="83"/>
      <c r="AE1892" s="83"/>
    </row>
    <row r="1893">
      <c r="A1893" s="233">
        <v>15949.0</v>
      </c>
      <c r="B1893" s="234" t="s">
        <v>8131</v>
      </c>
      <c r="C1893" s="238" t="b">
        <v>1</v>
      </c>
      <c r="D1893" s="243">
        <v>44420.0</v>
      </c>
      <c r="E1893" s="236" t="str">
        <f t="shared" si="1"/>
        <v>OPI RX</v>
      </c>
      <c r="F1893" s="236" t="str">
        <f t="shared" si="2"/>
        <v>#VALUE!</v>
      </c>
      <c r="G1893" s="236" t="str">
        <f t="shared" si="3"/>
        <v>#VALUE!</v>
      </c>
      <c r="H1893" s="236" t="str">
        <f t="shared" si="4"/>
        <v>#VALUE!</v>
      </c>
      <c r="I1893" s="236" t="str">
        <f t="shared" si="5"/>
        <v>#VALUE!</v>
      </c>
      <c r="J1893" s="236" t="str">
        <f t="shared" si="6"/>
        <v>#VALUE!</v>
      </c>
      <c r="K1893" s="236" t="str">
        <f t="shared" si="7"/>
        <v>#VALUE!</v>
      </c>
      <c r="L1893" s="236" t="str">
        <f t="shared" si="8"/>
        <v>#VALUE!</v>
      </c>
      <c r="M1893" s="236" t="str">
        <f t="shared" si="9"/>
        <v>#VALUE!</v>
      </c>
      <c r="N1893" s="236" t="str">
        <f t="shared" si="10"/>
        <v>#VALUE!</v>
      </c>
      <c r="O1893" s="236" t="str">
        <f t="shared" si="11"/>
        <v>#VALUE!</v>
      </c>
      <c r="P1893" s="237" t="str">
        <f t="shared" si="12"/>
        <v>OPIOIDS</v>
      </c>
      <c r="Q1893" s="237" t="b">
        <v>0</v>
      </c>
      <c r="R1893" s="237" t="str">
        <f t="shared" si="37"/>
        <v>LOW</v>
      </c>
      <c r="S1893" s="238"/>
      <c r="T1893" s="243">
        <f t="shared" si="46"/>
        <v>44420</v>
      </c>
      <c r="U1893" s="237" t="str">
        <f t="shared" si="52"/>
        <v>DUE COMM</v>
      </c>
      <c r="V1893" s="237" t="str">
        <f t="shared" si="16"/>
        <v> </v>
      </c>
      <c r="W1893" s="83"/>
      <c r="X1893" s="83"/>
      <c r="Y1893" s="83"/>
      <c r="Z1893" s="83"/>
      <c r="AA1893" s="83"/>
      <c r="AB1893" s="83"/>
      <c r="AC1893" s="83"/>
      <c r="AD1893" s="83"/>
      <c r="AE1893" s="83"/>
    </row>
    <row r="1894">
      <c r="A1894" s="233">
        <v>15950.0</v>
      </c>
      <c r="B1894" s="234" t="s">
        <v>7576</v>
      </c>
      <c r="C1894" s="238" t="b">
        <v>1</v>
      </c>
      <c r="D1894" s="243">
        <v>44432.0</v>
      </c>
      <c r="E1894" s="236" t="str">
        <f t="shared" si="1"/>
        <v>#VALUE!</v>
      </c>
      <c r="F1894" s="236" t="str">
        <f t="shared" si="2"/>
        <v>#VALUE!</v>
      </c>
      <c r="G1894" s="236" t="str">
        <f t="shared" si="3"/>
        <v>#VALUE!</v>
      </c>
      <c r="H1894" s="236" t="str">
        <f t="shared" si="4"/>
        <v>#VALUE!</v>
      </c>
      <c r="I1894" s="236" t="str">
        <f t="shared" si="5"/>
        <v>#VALUE!</v>
      </c>
      <c r="J1894" s="236" t="str">
        <f t="shared" si="6"/>
        <v>#VALUE!</v>
      </c>
      <c r="K1894" s="236" t="str">
        <f t="shared" si="7"/>
        <v>#VALUE!</v>
      </c>
      <c r="L1894" s="236" t="str">
        <f t="shared" si="8"/>
        <v>#VALUE!</v>
      </c>
      <c r="M1894" s="236" t="str">
        <f t="shared" si="9"/>
        <v>#VALUE!</v>
      </c>
      <c r="N1894" s="236" t="str">
        <f t="shared" si="10"/>
        <v>#VALUE!</v>
      </c>
      <c r="O1894" s="236" t="str">
        <f t="shared" si="11"/>
        <v>#VALUE!</v>
      </c>
      <c r="P1894" s="237" t="str">
        <f t="shared" si="12"/>
        <v>NO RX</v>
      </c>
      <c r="Q1894" s="237" t="b">
        <v>0</v>
      </c>
      <c r="R1894" s="237" t="str">
        <f t="shared" si="37"/>
        <v>LOW</v>
      </c>
      <c r="S1894" s="238"/>
      <c r="T1894" s="243">
        <f t="shared" si="46"/>
        <v>44432</v>
      </c>
      <c r="U1894" s="237" t="str">
        <f t="shared" si="52"/>
        <v>DUE COMM</v>
      </c>
      <c r="V1894" s="237" t="str">
        <f t="shared" si="16"/>
        <v> </v>
      </c>
      <c r="W1894" s="83"/>
      <c r="X1894" s="83"/>
      <c r="Y1894" s="83"/>
      <c r="Z1894" s="83"/>
      <c r="AA1894" s="83"/>
      <c r="AB1894" s="83"/>
      <c r="AC1894" s="83"/>
      <c r="AD1894" s="83"/>
      <c r="AE1894" s="83"/>
    </row>
    <row r="1895">
      <c r="A1895" s="233">
        <v>15955.0</v>
      </c>
      <c r="B1895" s="234" t="s">
        <v>7570</v>
      </c>
      <c r="C1895" s="238" t="b">
        <v>1</v>
      </c>
      <c r="D1895" s="243">
        <v>44519.0</v>
      </c>
      <c r="E1895" s="236" t="str">
        <f t="shared" si="1"/>
        <v>#VALUE!</v>
      </c>
      <c r="F1895" s="236" t="str">
        <f t="shared" si="2"/>
        <v>#VALUE!</v>
      </c>
      <c r="G1895" s="236" t="str">
        <f t="shared" si="3"/>
        <v>#VALUE!</v>
      </c>
      <c r="H1895" s="236" t="str">
        <f t="shared" si="4"/>
        <v>#VALUE!</v>
      </c>
      <c r="I1895" s="236" t="str">
        <f t="shared" si="5"/>
        <v>#VALUE!</v>
      </c>
      <c r="J1895" s="236" t="str">
        <f t="shared" si="6"/>
        <v>#VALUE!</v>
      </c>
      <c r="K1895" s="236" t="str">
        <f t="shared" si="7"/>
        <v>#VALUE!</v>
      </c>
      <c r="L1895" s="236" t="str">
        <f t="shared" si="8"/>
        <v>#VALUE!</v>
      </c>
      <c r="M1895" s="236" t="str">
        <f t="shared" si="9"/>
        <v>#VALUE!</v>
      </c>
      <c r="N1895" s="236" t="str">
        <f t="shared" si="10"/>
        <v>#VALUE!</v>
      </c>
      <c r="O1895" s="236" t="str">
        <f t="shared" si="11"/>
        <v>#VALUE!</v>
      </c>
      <c r="P1895" s="237" t="str">
        <f t="shared" si="12"/>
        <v>NO RX</v>
      </c>
      <c r="Q1895" s="237" t="b">
        <v>0</v>
      </c>
      <c r="R1895" s="237" t="str">
        <f t="shared" si="37"/>
        <v>LOW</v>
      </c>
      <c r="S1895" s="238">
        <v>44389.0</v>
      </c>
      <c r="T1895" s="243">
        <f t="shared" si="46"/>
        <v>44519</v>
      </c>
      <c r="U1895" s="237" t="str">
        <f t="shared" si="52"/>
        <v> </v>
      </c>
      <c r="V1895" s="237" t="str">
        <f t="shared" si="16"/>
        <v> </v>
      </c>
      <c r="W1895" s="83"/>
      <c r="X1895" s="83"/>
      <c r="Y1895" s="83"/>
      <c r="Z1895" s="83"/>
      <c r="AA1895" s="83"/>
      <c r="AB1895" s="83"/>
      <c r="AC1895" s="83"/>
      <c r="AD1895" s="83"/>
      <c r="AE1895" s="83"/>
    </row>
    <row r="1896">
      <c r="A1896" s="233">
        <v>15957.0</v>
      </c>
      <c r="B1896" s="234" t="s">
        <v>8132</v>
      </c>
      <c r="C1896" s="238" t="b">
        <v>1</v>
      </c>
      <c r="D1896" s="243">
        <v>44559.0</v>
      </c>
      <c r="E1896" s="236" t="str">
        <f t="shared" si="1"/>
        <v>#VALUE!</v>
      </c>
      <c r="F1896" s="236" t="str">
        <f t="shared" si="2"/>
        <v>#VALUE!</v>
      </c>
      <c r="G1896" s="236" t="str">
        <f t="shared" si="3"/>
        <v>#VALUE!</v>
      </c>
      <c r="H1896" s="236" t="str">
        <f t="shared" si="4"/>
        <v>OPI RX</v>
      </c>
      <c r="I1896" s="236" t="str">
        <f t="shared" si="5"/>
        <v>#VALUE!</v>
      </c>
      <c r="J1896" s="236" t="str">
        <f t="shared" si="6"/>
        <v>#VALUE!</v>
      </c>
      <c r="K1896" s="236" t="str">
        <f t="shared" si="7"/>
        <v>#VALUE!</v>
      </c>
      <c r="L1896" s="236" t="str">
        <f t="shared" si="8"/>
        <v>#VALUE!</v>
      </c>
      <c r="M1896" s="236" t="str">
        <f t="shared" si="9"/>
        <v>#VALUE!</v>
      </c>
      <c r="N1896" s="236" t="str">
        <f t="shared" si="10"/>
        <v>#VALUE!</v>
      </c>
      <c r="O1896" s="236" t="str">
        <f t="shared" si="11"/>
        <v>#VALUE!</v>
      </c>
      <c r="P1896" s="237" t="str">
        <f t="shared" si="12"/>
        <v>OPIOIDS</v>
      </c>
      <c r="Q1896" s="237" t="b">
        <v>1</v>
      </c>
      <c r="R1896" s="237" t="str">
        <f t="shared" si="37"/>
        <v>HIGH</v>
      </c>
      <c r="S1896" s="238">
        <v>44417.0</v>
      </c>
      <c r="T1896" s="243">
        <f t="shared" si="46"/>
        <v>44559</v>
      </c>
      <c r="U1896" s="237" t="str">
        <f t="shared" si="52"/>
        <v> </v>
      </c>
      <c r="V1896" s="237" t="str">
        <f t="shared" si="16"/>
        <v> </v>
      </c>
      <c r="W1896" s="83"/>
      <c r="X1896" s="83"/>
      <c r="Y1896" s="83"/>
      <c r="Z1896" s="83"/>
      <c r="AA1896" s="83"/>
      <c r="AB1896" s="83"/>
      <c r="AC1896" s="83"/>
      <c r="AD1896" s="83"/>
      <c r="AE1896" s="83"/>
    </row>
    <row r="1897">
      <c r="A1897" s="233">
        <v>15958.0</v>
      </c>
      <c r="B1897" s="234" t="s">
        <v>8036</v>
      </c>
      <c r="C1897" s="238" t="b">
        <v>1</v>
      </c>
      <c r="D1897" s="243">
        <v>44393.0</v>
      </c>
      <c r="E1897" s="236" t="str">
        <f t="shared" si="1"/>
        <v>#VALUE!</v>
      </c>
      <c r="F1897" s="236" t="str">
        <f t="shared" si="2"/>
        <v>#VALUE!</v>
      </c>
      <c r="G1897" s="236" t="str">
        <f t="shared" si="3"/>
        <v>#VALUE!</v>
      </c>
      <c r="H1897" s="236" t="str">
        <f t="shared" si="4"/>
        <v>#VALUE!</v>
      </c>
      <c r="I1897" s="236" t="str">
        <f t="shared" si="5"/>
        <v>#VALUE!</v>
      </c>
      <c r="J1897" s="236" t="str">
        <f t="shared" si="6"/>
        <v>#VALUE!</v>
      </c>
      <c r="K1897" s="236" t="str">
        <f t="shared" si="7"/>
        <v>#VALUE!</v>
      </c>
      <c r="L1897" s="236" t="str">
        <f t="shared" si="8"/>
        <v>#VALUE!</v>
      </c>
      <c r="M1897" s="236" t="str">
        <f t="shared" si="9"/>
        <v>#VALUE!</v>
      </c>
      <c r="N1897" s="236" t="str">
        <f t="shared" si="10"/>
        <v>#VALUE!</v>
      </c>
      <c r="O1897" s="236" t="str">
        <f t="shared" si="11"/>
        <v>#VALUE!</v>
      </c>
      <c r="P1897" s="237" t="str">
        <f t="shared" si="12"/>
        <v>NO RX</v>
      </c>
      <c r="Q1897" s="237" t="b">
        <v>0</v>
      </c>
      <c r="R1897" s="237" t="str">
        <f t="shared" si="37"/>
        <v>LOW</v>
      </c>
      <c r="S1897" s="238"/>
      <c r="T1897" s="243">
        <f t="shared" si="46"/>
        <v>44393</v>
      </c>
      <c r="U1897" s="237" t="str">
        <f t="shared" si="52"/>
        <v>DUE COMM</v>
      </c>
      <c r="V1897" s="237" t="str">
        <f t="shared" si="16"/>
        <v> </v>
      </c>
      <c r="W1897" s="83"/>
      <c r="X1897" s="83"/>
      <c r="Y1897" s="83"/>
      <c r="Z1897" s="83"/>
      <c r="AA1897" s="83"/>
      <c r="AB1897" s="83"/>
      <c r="AC1897" s="83"/>
      <c r="AD1897" s="83"/>
      <c r="AE1897" s="83"/>
    </row>
    <row r="1898">
      <c r="A1898" s="233">
        <v>15962.0</v>
      </c>
      <c r="B1898" s="234" t="s">
        <v>7614</v>
      </c>
      <c r="C1898" s="238" t="b">
        <v>1</v>
      </c>
      <c r="D1898" s="243">
        <v>44489.0</v>
      </c>
      <c r="E1898" s="236" t="str">
        <f t="shared" si="1"/>
        <v>#VALUE!</v>
      </c>
      <c r="F1898" s="236" t="str">
        <f t="shared" si="2"/>
        <v>OPI RX</v>
      </c>
      <c r="G1898" s="236" t="str">
        <f t="shared" si="3"/>
        <v>#VALUE!</v>
      </c>
      <c r="H1898" s="236" t="str">
        <f t="shared" si="4"/>
        <v>#VALUE!</v>
      </c>
      <c r="I1898" s="236" t="str">
        <f t="shared" si="5"/>
        <v>#VALUE!</v>
      </c>
      <c r="J1898" s="236" t="str">
        <f t="shared" si="6"/>
        <v>#VALUE!</v>
      </c>
      <c r="K1898" s="236" t="str">
        <f t="shared" si="7"/>
        <v>#VALUE!</v>
      </c>
      <c r="L1898" s="236" t="str">
        <f t="shared" si="8"/>
        <v>#VALUE!</v>
      </c>
      <c r="M1898" s="236" t="str">
        <f t="shared" si="9"/>
        <v>#VALUE!</v>
      </c>
      <c r="N1898" s="236" t="str">
        <f t="shared" si="10"/>
        <v>#VALUE!</v>
      </c>
      <c r="O1898" s="236" t="str">
        <f t="shared" si="11"/>
        <v>#VALUE!</v>
      </c>
      <c r="P1898" s="237" t="str">
        <f t="shared" si="12"/>
        <v>OPIOIDS</v>
      </c>
      <c r="Q1898" s="237" t="b">
        <v>1</v>
      </c>
      <c r="R1898" s="237" t="str">
        <f t="shared" si="37"/>
        <v>HIGH</v>
      </c>
      <c r="S1898" s="238">
        <v>44473.0</v>
      </c>
      <c r="T1898" s="243">
        <f t="shared" si="46"/>
        <v>44489</v>
      </c>
      <c r="U1898" s="237" t="str">
        <f t="shared" si="52"/>
        <v> </v>
      </c>
      <c r="V1898" s="237" t="str">
        <f t="shared" si="16"/>
        <v> </v>
      </c>
      <c r="W1898" s="83"/>
      <c r="X1898" s="83"/>
      <c r="Y1898" s="83"/>
      <c r="Z1898" s="83"/>
      <c r="AA1898" s="83"/>
      <c r="AB1898" s="83"/>
      <c r="AC1898" s="83"/>
      <c r="AD1898" s="83"/>
      <c r="AE1898" s="83"/>
    </row>
    <row r="1899">
      <c r="A1899" s="233">
        <v>15970.0</v>
      </c>
      <c r="B1899" s="234" t="s">
        <v>8133</v>
      </c>
      <c r="C1899" s="238" t="b">
        <v>1</v>
      </c>
      <c r="D1899" s="235">
        <v>44593.0</v>
      </c>
      <c r="E1899" s="236" t="str">
        <f t="shared" si="1"/>
        <v>#VALUE!</v>
      </c>
      <c r="F1899" s="236" t="str">
        <f t="shared" si="2"/>
        <v>#VALUE!</v>
      </c>
      <c r="G1899" s="236" t="str">
        <f t="shared" si="3"/>
        <v>#VALUE!</v>
      </c>
      <c r="H1899" s="236" t="str">
        <f t="shared" si="4"/>
        <v>OPI RX</v>
      </c>
      <c r="I1899" s="236" t="str">
        <f t="shared" si="5"/>
        <v>#VALUE!</v>
      </c>
      <c r="J1899" s="236" t="str">
        <f t="shared" si="6"/>
        <v>#VALUE!</v>
      </c>
      <c r="K1899" s="236" t="str">
        <f t="shared" si="7"/>
        <v>#VALUE!</v>
      </c>
      <c r="L1899" s="236" t="str">
        <f t="shared" si="8"/>
        <v>#VALUE!</v>
      </c>
      <c r="M1899" s="236" t="str">
        <f t="shared" si="9"/>
        <v>#VALUE!</v>
      </c>
      <c r="N1899" s="236" t="str">
        <f t="shared" si="10"/>
        <v>#VALUE!</v>
      </c>
      <c r="O1899" s="236" t="str">
        <f t="shared" si="11"/>
        <v>#VALUE!</v>
      </c>
      <c r="P1899" s="237" t="str">
        <f t="shared" si="12"/>
        <v>OPIOIDS</v>
      </c>
      <c r="Q1899" s="237" t="b">
        <v>0</v>
      </c>
      <c r="R1899" s="237" t="str">
        <f t="shared" si="37"/>
        <v>LOW</v>
      </c>
      <c r="S1899" s="238"/>
      <c r="T1899" s="243">
        <f t="shared" si="46"/>
        <v>44593</v>
      </c>
      <c r="U1899" s="237" t="str">
        <f t="shared" si="52"/>
        <v>DUE COMM</v>
      </c>
      <c r="V1899" s="237" t="str">
        <f t="shared" si="16"/>
        <v> </v>
      </c>
      <c r="W1899" s="83"/>
      <c r="X1899" s="83"/>
      <c r="Y1899" s="83"/>
      <c r="Z1899" s="83"/>
      <c r="AA1899" s="83"/>
      <c r="AB1899" s="83"/>
      <c r="AC1899" s="83"/>
      <c r="AD1899" s="83"/>
      <c r="AE1899" s="83"/>
    </row>
    <row r="1900">
      <c r="A1900" s="253">
        <v>15972.0</v>
      </c>
      <c r="B1900" s="237" t="s">
        <v>8064</v>
      </c>
      <c r="C1900" s="238" t="b">
        <v>1</v>
      </c>
      <c r="D1900" s="235">
        <v>44627.0</v>
      </c>
      <c r="E1900" s="236" t="str">
        <f t="shared" si="1"/>
        <v>#VALUE!</v>
      </c>
      <c r="F1900" s="236" t="str">
        <f t="shared" si="2"/>
        <v>OPI RX</v>
      </c>
      <c r="G1900" s="236" t="str">
        <f t="shared" si="3"/>
        <v>#VALUE!</v>
      </c>
      <c r="H1900" s="236" t="str">
        <f t="shared" si="4"/>
        <v>#VALUE!</v>
      </c>
      <c r="I1900" s="236" t="str">
        <f t="shared" si="5"/>
        <v>#VALUE!</v>
      </c>
      <c r="J1900" s="236" t="str">
        <f t="shared" si="6"/>
        <v>#VALUE!</v>
      </c>
      <c r="K1900" s="236" t="str">
        <f t="shared" si="7"/>
        <v>#VALUE!</v>
      </c>
      <c r="L1900" s="236" t="str">
        <f t="shared" si="8"/>
        <v>#VALUE!</v>
      </c>
      <c r="M1900" s="236" t="str">
        <f t="shared" si="9"/>
        <v>#VALUE!</v>
      </c>
      <c r="N1900" s="236" t="str">
        <f t="shared" si="10"/>
        <v>#VALUE!</v>
      </c>
      <c r="O1900" s="236" t="str">
        <f t="shared" si="11"/>
        <v>#VALUE!</v>
      </c>
      <c r="P1900" s="237" t="str">
        <f t="shared" si="12"/>
        <v>OPIOIDS</v>
      </c>
      <c r="Q1900" s="237" t="b">
        <v>1</v>
      </c>
      <c r="R1900" s="237" t="str">
        <f t="shared" si="37"/>
        <v>HIGH</v>
      </c>
      <c r="S1900" s="238">
        <v>44390.0</v>
      </c>
      <c r="T1900" s="243">
        <f t="shared" si="46"/>
        <v>44627</v>
      </c>
      <c r="U1900" s="237" t="str">
        <f t="shared" si="52"/>
        <v> </v>
      </c>
      <c r="V1900" s="237" t="str">
        <f t="shared" si="16"/>
        <v> </v>
      </c>
      <c r="W1900" s="83"/>
      <c r="X1900" s="83"/>
      <c r="Y1900" s="83"/>
      <c r="Z1900" s="83"/>
      <c r="AA1900" s="83"/>
      <c r="AB1900" s="83"/>
      <c r="AC1900" s="83"/>
      <c r="AD1900" s="83"/>
      <c r="AE1900" s="83"/>
    </row>
    <row r="1901">
      <c r="A1901" s="233">
        <v>15981.0</v>
      </c>
      <c r="B1901" s="237" t="s">
        <v>7606</v>
      </c>
      <c r="C1901" s="238" t="b">
        <v>1</v>
      </c>
      <c r="D1901" s="243">
        <v>44446.0</v>
      </c>
      <c r="E1901" s="236" t="str">
        <f t="shared" si="1"/>
        <v>#VALUE!</v>
      </c>
      <c r="F1901" s="236" t="str">
        <f t="shared" si="2"/>
        <v>#VALUE!</v>
      </c>
      <c r="G1901" s="236" t="str">
        <f t="shared" si="3"/>
        <v>#VALUE!</v>
      </c>
      <c r="H1901" s="236" t="str">
        <f t="shared" si="4"/>
        <v>#VALUE!</v>
      </c>
      <c r="I1901" s="236" t="str">
        <f t="shared" si="5"/>
        <v>#VALUE!</v>
      </c>
      <c r="J1901" s="236" t="str">
        <f t="shared" si="6"/>
        <v>#VALUE!</v>
      </c>
      <c r="K1901" s="236" t="str">
        <f t="shared" si="7"/>
        <v>#VALUE!</v>
      </c>
      <c r="L1901" s="236" t="str">
        <f t="shared" si="8"/>
        <v>#VALUE!</v>
      </c>
      <c r="M1901" s="236" t="str">
        <f t="shared" si="9"/>
        <v>OPI RX</v>
      </c>
      <c r="N1901" s="236" t="str">
        <f t="shared" si="10"/>
        <v>#VALUE!</v>
      </c>
      <c r="O1901" s="236" t="str">
        <f t="shared" si="11"/>
        <v>#VALUE!</v>
      </c>
      <c r="P1901" s="237" t="str">
        <f t="shared" si="12"/>
        <v>OPIOIDS</v>
      </c>
      <c r="Q1901" s="237" t="b">
        <v>0</v>
      </c>
      <c r="R1901" s="237" t="str">
        <f t="shared" si="37"/>
        <v>LOW</v>
      </c>
      <c r="S1901" s="238"/>
      <c r="T1901" s="243">
        <f t="shared" si="46"/>
        <v>44446</v>
      </c>
      <c r="U1901" s="237" t="str">
        <f t="shared" si="52"/>
        <v>DUE COMM</v>
      </c>
      <c r="V1901" s="237" t="str">
        <f t="shared" si="16"/>
        <v> </v>
      </c>
      <c r="W1901" s="83"/>
      <c r="X1901" s="83"/>
      <c r="Y1901" s="83"/>
      <c r="Z1901" s="83"/>
      <c r="AA1901" s="83"/>
      <c r="AB1901" s="83"/>
      <c r="AC1901" s="83"/>
      <c r="AD1901" s="83"/>
      <c r="AE1901" s="83"/>
    </row>
    <row r="1902">
      <c r="A1902" s="253">
        <v>15982.0</v>
      </c>
      <c r="B1902" s="237" t="s">
        <v>8134</v>
      </c>
      <c r="C1902" s="238" t="b">
        <v>1</v>
      </c>
      <c r="D1902" s="243">
        <v>44480.0</v>
      </c>
      <c r="E1902" s="236" t="str">
        <f t="shared" si="1"/>
        <v>#VALUE!</v>
      </c>
      <c r="F1902" s="236" t="str">
        <f t="shared" si="2"/>
        <v>OPI RX</v>
      </c>
      <c r="G1902" s="236" t="str">
        <f t="shared" si="3"/>
        <v>#VALUE!</v>
      </c>
      <c r="H1902" s="236" t="str">
        <f t="shared" si="4"/>
        <v>#VALUE!</v>
      </c>
      <c r="I1902" s="236" t="str">
        <f t="shared" si="5"/>
        <v>#VALUE!</v>
      </c>
      <c r="J1902" s="236" t="str">
        <f t="shared" si="6"/>
        <v>#VALUE!</v>
      </c>
      <c r="K1902" s="236" t="str">
        <f t="shared" si="7"/>
        <v>#VALUE!</v>
      </c>
      <c r="L1902" s="236" t="str">
        <f t="shared" si="8"/>
        <v>#VALUE!</v>
      </c>
      <c r="M1902" s="236" t="str">
        <f t="shared" si="9"/>
        <v>#VALUE!</v>
      </c>
      <c r="N1902" s="236" t="str">
        <f t="shared" si="10"/>
        <v>#VALUE!</v>
      </c>
      <c r="O1902" s="236" t="str">
        <f t="shared" si="11"/>
        <v>#VALUE!</v>
      </c>
      <c r="P1902" s="237" t="str">
        <f t="shared" si="12"/>
        <v>OPIOIDS</v>
      </c>
      <c r="Q1902" s="237" t="b">
        <v>0</v>
      </c>
      <c r="R1902" s="237" t="str">
        <f t="shared" si="37"/>
        <v>LOW</v>
      </c>
      <c r="S1902" s="238">
        <v>44373.0</v>
      </c>
      <c r="T1902" s="243">
        <f t="shared" si="46"/>
        <v>44480</v>
      </c>
      <c r="U1902" s="237" t="str">
        <f t="shared" si="52"/>
        <v> </v>
      </c>
      <c r="V1902" s="237" t="str">
        <f t="shared" si="16"/>
        <v> </v>
      </c>
      <c r="W1902" s="83"/>
      <c r="X1902" s="83"/>
      <c r="Y1902" s="83"/>
      <c r="Z1902" s="83"/>
      <c r="AA1902" s="83"/>
      <c r="AB1902" s="83"/>
      <c r="AC1902" s="83"/>
      <c r="AD1902" s="83"/>
      <c r="AE1902" s="83"/>
    </row>
    <row r="1903">
      <c r="A1903" s="233">
        <v>15984.0</v>
      </c>
      <c r="B1903" s="237" t="s">
        <v>7724</v>
      </c>
      <c r="C1903" s="238" t="b">
        <v>1</v>
      </c>
      <c r="D1903" s="243">
        <v>44559.0</v>
      </c>
      <c r="E1903" s="236" t="str">
        <f t="shared" si="1"/>
        <v>#VALUE!</v>
      </c>
      <c r="F1903" s="236" t="str">
        <f t="shared" si="2"/>
        <v>#VALUE!</v>
      </c>
      <c r="G1903" s="236" t="str">
        <f t="shared" si="3"/>
        <v>#VALUE!</v>
      </c>
      <c r="H1903" s="236" t="str">
        <f t="shared" si="4"/>
        <v>#VALUE!</v>
      </c>
      <c r="I1903" s="236" t="str">
        <f t="shared" si="5"/>
        <v>#VALUE!</v>
      </c>
      <c r="J1903" s="236" t="str">
        <f t="shared" si="6"/>
        <v>#VALUE!</v>
      </c>
      <c r="K1903" s="236" t="str">
        <f t="shared" si="7"/>
        <v>#VALUE!</v>
      </c>
      <c r="L1903" s="236" t="str">
        <f t="shared" si="8"/>
        <v>#VALUE!</v>
      </c>
      <c r="M1903" s="236" t="str">
        <f t="shared" si="9"/>
        <v>OPI RX</v>
      </c>
      <c r="N1903" s="236" t="str">
        <f t="shared" si="10"/>
        <v>#VALUE!</v>
      </c>
      <c r="O1903" s="236" t="str">
        <f t="shared" si="11"/>
        <v>#VALUE!</v>
      </c>
      <c r="P1903" s="237" t="str">
        <f t="shared" si="12"/>
        <v>OPIOIDS</v>
      </c>
      <c r="Q1903" s="237" t="b">
        <v>1</v>
      </c>
      <c r="R1903" s="237" t="str">
        <f t="shared" si="37"/>
        <v>HIGH</v>
      </c>
      <c r="S1903" s="238">
        <v>44410.0</v>
      </c>
      <c r="T1903" s="243">
        <f t="shared" si="46"/>
        <v>44559</v>
      </c>
      <c r="U1903" s="237" t="str">
        <f t="shared" si="52"/>
        <v> </v>
      </c>
      <c r="V1903" s="237" t="str">
        <f t="shared" si="16"/>
        <v> </v>
      </c>
      <c r="W1903" s="83"/>
      <c r="X1903" s="83"/>
      <c r="Y1903" s="83"/>
      <c r="Z1903" s="83"/>
      <c r="AA1903" s="83"/>
      <c r="AB1903" s="83"/>
      <c r="AC1903" s="83"/>
      <c r="AD1903" s="83"/>
      <c r="AE1903" s="83"/>
    </row>
    <row r="1904">
      <c r="A1904" s="233">
        <v>15985.0</v>
      </c>
      <c r="B1904" s="237" t="s">
        <v>8135</v>
      </c>
      <c r="C1904" s="238" t="b">
        <v>1</v>
      </c>
      <c r="D1904" s="235">
        <v>44593.0</v>
      </c>
      <c r="E1904" s="236" t="str">
        <f t="shared" si="1"/>
        <v>#VALUE!</v>
      </c>
      <c r="F1904" s="236" t="str">
        <f t="shared" si="2"/>
        <v>#VALUE!</v>
      </c>
      <c r="G1904" s="236" t="str">
        <f t="shared" si="3"/>
        <v>#VALUE!</v>
      </c>
      <c r="H1904" s="236" t="str">
        <f t="shared" si="4"/>
        <v>#VALUE!</v>
      </c>
      <c r="I1904" s="236" t="str">
        <f t="shared" si="5"/>
        <v>#VALUE!</v>
      </c>
      <c r="J1904" s="236" t="str">
        <f t="shared" si="6"/>
        <v>#VALUE!</v>
      </c>
      <c r="K1904" s="236" t="str">
        <f t="shared" si="7"/>
        <v>#VALUE!</v>
      </c>
      <c r="L1904" s="236" t="str">
        <f t="shared" si="8"/>
        <v>#VALUE!</v>
      </c>
      <c r="M1904" s="236" t="str">
        <f t="shared" si="9"/>
        <v>OPI RX</v>
      </c>
      <c r="N1904" s="236" t="str">
        <f t="shared" si="10"/>
        <v>#VALUE!</v>
      </c>
      <c r="O1904" s="236" t="str">
        <f t="shared" si="11"/>
        <v>#VALUE!</v>
      </c>
      <c r="P1904" s="237" t="str">
        <f t="shared" si="12"/>
        <v>OPIOIDS</v>
      </c>
      <c r="Q1904" s="237" t="b">
        <v>1</v>
      </c>
      <c r="R1904" s="237" t="str">
        <f t="shared" si="37"/>
        <v>HIGH</v>
      </c>
      <c r="S1904" s="238"/>
      <c r="T1904" s="243">
        <f t="shared" si="46"/>
        <v>44593</v>
      </c>
      <c r="U1904" s="237" t="str">
        <f t="shared" si="52"/>
        <v>DUE COMM</v>
      </c>
      <c r="V1904" s="237" t="str">
        <f t="shared" si="16"/>
        <v> </v>
      </c>
      <c r="W1904" s="83"/>
      <c r="X1904" s="83"/>
      <c r="Y1904" s="83"/>
      <c r="Z1904" s="83"/>
      <c r="AA1904" s="83"/>
      <c r="AB1904" s="83"/>
      <c r="AC1904" s="83"/>
      <c r="AD1904" s="83"/>
      <c r="AE1904" s="83"/>
    </row>
    <row r="1905">
      <c r="A1905" s="233">
        <v>15986.0</v>
      </c>
      <c r="B1905" s="239" t="s">
        <v>7576</v>
      </c>
      <c r="C1905" s="238" t="b">
        <v>1</v>
      </c>
      <c r="D1905" s="235">
        <v>44628.0</v>
      </c>
      <c r="E1905" s="236" t="str">
        <f t="shared" si="1"/>
        <v>#VALUE!</v>
      </c>
      <c r="F1905" s="236" t="str">
        <f t="shared" si="2"/>
        <v>#VALUE!</v>
      </c>
      <c r="G1905" s="236" t="str">
        <f t="shared" si="3"/>
        <v>#VALUE!</v>
      </c>
      <c r="H1905" s="236" t="str">
        <f t="shared" si="4"/>
        <v>#VALUE!</v>
      </c>
      <c r="I1905" s="236" t="str">
        <f t="shared" si="5"/>
        <v>#VALUE!</v>
      </c>
      <c r="J1905" s="236" t="str">
        <f t="shared" si="6"/>
        <v>#VALUE!</v>
      </c>
      <c r="K1905" s="236" t="str">
        <f t="shared" si="7"/>
        <v>#VALUE!</v>
      </c>
      <c r="L1905" s="236" t="str">
        <f t="shared" si="8"/>
        <v>#VALUE!</v>
      </c>
      <c r="M1905" s="236" t="str">
        <f t="shared" si="9"/>
        <v>#VALUE!</v>
      </c>
      <c r="N1905" s="236" t="str">
        <f t="shared" si="10"/>
        <v>#VALUE!</v>
      </c>
      <c r="O1905" s="236" t="str">
        <f t="shared" si="11"/>
        <v>#VALUE!</v>
      </c>
      <c r="P1905" s="237" t="str">
        <f t="shared" si="12"/>
        <v>NO RX</v>
      </c>
      <c r="Q1905" s="237" t="b">
        <v>0</v>
      </c>
      <c r="R1905" s="237" t="str">
        <f t="shared" si="37"/>
        <v>LOW</v>
      </c>
      <c r="S1905" s="238"/>
      <c r="T1905" s="243">
        <f t="shared" si="46"/>
        <v>44628</v>
      </c>
      <c r="U1905" s="237" t="str">
        <f t="shared" si="52"/>
        <v>DUE COMM</v>
      </c>
      <c r="V1905" s="237" t="str">
        <f t="shared" si="16"/>
        <v> </v>
      </c>
      <c r="W1905" s="83"/>
      <c r="X1905" s="83"/>
      <c r="Y1905" s="83"/>
      <c r="Z1905" s="83"/>
      <c r="AA1905" s="83"/>
      <c r="AB1905" s="83"/>
      <c r="AC1905" s="83"/>
      <c r="AD1905" s="83"/>
      <c r="AE1905" s="83"/>
    </row>
    <row r="1906">
      <c r="A1906" s="233">
        <v>15988.0</v>
      </c>
      <c r="B1906" s="234" t="s">
        <v>7566</v>
      </c>
      <c r="C1906" s="238" t="b">
        <v>1</v>
      </c>
      <c r="D1906" s="235">
        <v>44638.0</v>
      </c>
      <c r="E1906" s="236" t="str">
        <f t="shared" si="1"/>
        <v>#VALUE!</v>
      </c>
      <c r="F1906" s="236" t="str">
        <f t="shared" si="2"/>
        <v>OPI RX</v>
      </c>
      <c r="G1906" s="236" t="str">
        <f t="shared" si="3"/>
        <v>#VALUE!</v>
      </c>
      <c r="H1906" s="236" t="str">
        <f t="shared" si="4"/>
        <v>#VALUE!</v>
      </c>
      <c r="I1906" s="236" t="str">
        <f t="shared" si="5"/>
        <v>#VALUE!</v>
      </c>
      <c r="J1906" s="236" t="str">
        <f t="shared" si="6"/>
        <v>#VALUE!</v>
      </c>
      <c r="K1906" s="236" t="str">
        <f t="shared" si="7"/>
        <v>#VALUE!</v>
      </c>
      <c r="L1906" s="236" t="str">
        <f t="shared" si="8"/>
        <v>#VALUE!</v>
      </c>
      <c r="M1906" s="236" t="str">
        <f t="shared" si="9"/>
        <v>#VALUE!</v>
      </c>
      <c r="N1906" s="236" t="str">
        <f t="shared" si="10"/>
        <v>#VALUE!</v>
      </c>
      <c r="O1906" s="236" t="str">
        <f t="shared" si="11"/>
        <v>#VALUE!</v>
      </c>
      <c r="P1906" s="237" t="str">
        <f t="shared" si="12"/>
        <v>OPIOIDS</v>
      </c>
      <c r="Q1906" s="234" t="b">
        <v>0</v>
      </c>
      <c r="R1906" s="237" t="str">
        <f t="shared" si="37"/>
        <v>LOW</v>
      </c>
      <c r="S1906" s="238">
        <v>44418.0</v>
      </c>
      <c r="T1906" s="243">
        <f t="shared" si="46"/>
        <v>44638</v>
      </c>
      <c r="U1906" s="237" t="str">
        <f t="shared" si="52"/>
        <v> </v>
      </c>
      <c r="V1906" s="237" t="str">
        <f t="shared" si="16"/>
        <v> </v>
      </c>
      <c r="W1906" s="83"/>
      <c r="X1906" s="83"/>
      <c r="Y1906" s="83"/>
      <c r="Z1906" s="83"/>
      <c r="AA1906" s="83"/>
      <c r="AB1906" s="83"/>
      <c r="AC1906" s="83"/>
      <c r="AD1906" s="83"/>
      <c r="AE1906" s="83"/>
    </row>
    <row r="1907">
      <c r="A1907" s="233">
        <v>15989.0</v>
      </c>
      <c r="B1907" s="234" t="s">
        <v>8136</v>
      </c>
      <c r="C1907" s="238" t="b">
        <v>1</v>
      </c>
      <c r="D1907" s="243">
        <v>44399.0</v>
      </c>
      <c r="E1907" s="236" t="str">
        <f t="shared" si="1"/>
        <v>#VALUE!</v>
      </c>
      <c r="F1907" s="236" t="str">
        <f t="shared" si="2"/>
        <v>OPI RX</v>
      </c>
      <c r="G1907" s="236" t="str">
        <f t="shared" si="3"/>
        <v>#VALUE!</v>
      </c>
      <c r="H1907" s="236" t="str">
        <f t="shared" si="4"/>
        <v>OPI RX</v>
      </c>
      <c r="I1907" s="236" t="str">
        <f t="shared" si="5"/>
        <v>#VALUE!</v>
      </c>
      <c r="J1907" s="236" t="str">
        <f t="shared" si="6"/>
        <v>#VALUE!</v>
      </c>
      <c r="K1907" s="236" t="str">
        <f t="shared" si="7"/>
        <v>#VALUE!</v>
      </c>
      <c r="L1907" s="236" t="str">
        <f t="shared" si="8"/>
        <v>#VALUE!</v>
      </c>
      <c r="M1907" s="236" t="str">
        <f t="shared" si="9"/>
        <v>#VALUE!</v>
      </c>
      <c r="N1907" s="236" t="str">
        <f t="shared" si="10"/>
        <v>#VALUE!</v>
      </c>
      <c r="O1907" s="236" t="str">
        <f t="shared" si="11"/>
        <v>#VALUE!</v>
      </c>
      <c r="P1907" s="237" t="str">
        <f t="shared" si="12"/>
        <v>OPIOIDS</v>
      </c>
      <c r="Q1907" s="234" t="b">
        <v>1</v>
      </c>
      <c r="R1907" s="237" t="str">
        <f t="shared" si="37"/>
        <v>HIGH</v>
      </c>
      <c r="S1907" s="238"/>
      <c r="T1907" s="243">
        <f t="shared" si="46"/>
        <v>44399</v>
      </c>
      <c r="U1907" s="237" t="str">
        <f t="shared" si="52"/>
        <v>DUE COMM</v>
      </c>
      <c r="V1907" s="237" t="str">
        <f t="shared" si="16"/>
        <v> </v>
      </c>
      <c r="W1907" s="83"/>
      <c r="X1907" s="83"/>
      <c r="Y1907" s="83"/>
      <c r="Z1907" s="83"/>
      <c r="AA1907" s="83"/>
      <c r="AB1907" s="83"/>
      <c r="AC1907" s="83"/>
      <c r="AD1907" s="83"/>
      <c r="AE1907" s="83"/>
    </row>
    <row r="1908">
      <c r="A1908" s="233">
        <v>15992.0</v>
      </c>
      <c r="B1908" s="237" t="s">
        <v>7566</v>
      </c>
      <c r="C1908" s="238" t="b">
        <v>1</v>
      </c>
      <c r="D1908" s="235">
        <v>44593.0</v>
      </c>
      <c r="E1908" s="236" t="str">
        <f t="shared" si="1"/>
        <v>#VALUE!</v>
      </c>
      <c r="F1908" s="236" t="str">
        <f t="shared" si="2"/>
        <v>OPI RX</v>
      </c>
      <c r="G1908" s="236" t="str">
        <f t="shared" si="3"/>
        <v>#VALUE!</v>
      </c>
      <c r="H1908" s="236" t="str">
        <f t="shared" si="4"/>
        <v>#VALUE!</v>
      </c>
      <c r="I1908" s="236" t="str">
        <f t="shared" si="5"/>
        <v>#VALUE!</v>
      </c>
      <c r="J1908" s="236" t="str">
        <f t="shared" si="6"/>
        <v>#VALUE!</v>
      </c>
      <c r="K1908" s="236" t="str">
        <f t="shared" si="7"/>
        <v>#VALUE!</v>
      </c>
      <c r="L1908" s="236" t="str">
        <f t="shared" si="8"/>
        <v>#VALUE!</v>
      </c>
      <c r="M1908" s="236" t="str">
        <f t="shared" si="9"/>
        <v>#VALUE!</v>
      </c>
      <c r="N1908" s="236" t="str">
        <f t="shared" si="10"/>
        <v>#VALUE!</v>
      </c>
      <c r="O1908" s="236" t="str">
        <f t="shared" si="11"/>
        <v>#VALUE!</v>
      </c>
      <c r="P1908" s="237" t="str">
        <f t="shared" si="12"/>
        <v>OPIOIDS</v>
      </c>
      <c r="Q1908" s="237" t="b">
        <v>0</v>
      </c>
      <c r="R1908" s="237" t="str">
        <f t="shared" si="37"/>
        <v>LOW</v>
      </c>
      <c r="S1908" s="238"/>
      <c r="T1908" s="243">
        <f t="shared" si="46"/>
        <v>44593</v>
      </c>
      <c r="U1908" s="237" t="str">
        <f t="shared" si="52"/>
        <v>DUE COMM</v>
      </c>
      <c r="V1908" s="237" t="str">
        <f t="shared" si="16"/>
        <v> </v>
      </c>
      <c r="W1908" s="83"/>
      <c r="X1908" s="83"/>
      <c r="Y1908" s="83"/>
      <c r="Z1908" s="83"/>
      <c r="AA1908" s="83"/>
      <c r="AB1908" s="83"/>
      <c r="AC1908" s="83"/>
      <c r="AD1908" s="83"/>
      <c r="AE1908" s="83"/>
    </row>
    <row r="1909">
      <c r="A1909" s="233">
        <v>15995.0</v>
      </c>
      <c r="B1909" s="234" t="s">
        <v>8137</v>
      </c>
      <c r="C1909" s="238" t="b">
        <v>1</v>
      </c>
      <c r="D1909" s="243">
        <v>44432.0</v>
      </c>
      <c r="E1909" s="236" t="str">
        <f t="shared" si="1"/>
        <v>#VALUE!</v>
      </c>
      <c r="F1909" s="236" t="str">
        <f t="shared" si="2"/>
        <v>OPI RX</v>
      </c>
      <c r="G1909" s="236" t="str">
        <f t="shared" si="3"/>
        <v>#VALUE!</v>
      </c>
      <c r="H1909" s="236" t="str">
        <f t="shared" si="4"/>
        <v>#VALUE!</v>
      </c>
      <c r="I1909" s="236" t="str">
        <f t="shared" si="5"/>
        <v>#VALUE!</v>
      </c>
      <c r="J1909" s="236" t="str">
        <f t="shared" si="6"/>
        <v>#VALUE!</v>
      </c>
      <c r="K1909" s="236" t="str">
        <f t="shared" si="7"/>
        <v>OPI RX</v>
      </c>
      <c r="L1909" s="236" t="str">
        <f t="shared" si="8"/>
        <v>#VALUE!</v>
      </c>
      <c r="M1909" s="236" t="str">
        <f t="shared" si="9"/>
        <v>#VALUE!</v>
      </c>
      <c r="N1909" s="236" t="str">
        <f t="shared" si="10"/>
        <v>#VALUE!</v>
      </c>
      <c r="O1909" s="236" t="str">
        <f t="shared" si="11"/>
        <v>#VALUE!</v>
      </c>
      <c r="P1909" s="237" t="str">
        <f t="shared" si="12"/>
        <v>OPIOIDS</v>
      </c>
      <c r="Q1909" s="237" t="b">
        <v>1</v>
      </c>
      <c r="R1909" s="237" t="str">
        <f t="shared" si="37"/>
        <v>HIGH</v>
      </c>
      <c r="S1909" s="238"/>
      <c r="T1909" s="243">
        <f t="shared" si="46"/>
        <v>44432</v>
      </c>
      <c r="U1909" s="237" t="str">
        <f t="shared" si="52"/>
        <v>DUE COMM</v>
      </c>
      <c r="V1909" s="237" t="str">
        <f t="shared" si="16"/>
        <v> </v>
      </c>
      <c r="W1909" s="83"/>
      <c r="X1909" s="83"/>
      <c r="Y1909" s="83"/>
      <c r="Z1909" s="83"/>
      <c r="AA1909" s="83"/>
      <c r="AB1909" s="83"/>
      <c r="AC1909" s="83"/>
      <c r="AD1909" s="83"/>
      <c r="AE1909" s="83"/>
    </row>
    <row r="1910">
      <c r="A1910" s="233">
        <v>15998.0</v>
      </c>
      <c r="B1910" s="234" t="s">
        <v>7616</v>
      </c>
      <c r="C1910" s="238" t="b">
        <v>1</v>
      </c>
      <c r="D1910" s="235">
        <v>44627.0</v>
      </c>
      <c r="E1910" s="236" t="str">
        <f t="shared" si="1"/>
        <v>#VALUE!</v>
      </c>
      <c r="F1910" s="236" t="str">
        <f t="shared" si="2"/>
        <v>#VALUE!</v>
      </c>
      <c r="G1910" s="236" t="str">
        <f t="shared" si="3"/>
        <v>#VALUE!</v>
      </c>
      <c r="H1910" s="236" t="str">
        <f t="shared" si="4"/>
        <v>#VALUE!</v>
      </c>
      <c r="I1910" s="236" t="str">
        <f t="shared" si="5"/>
        <v>#VALUE!</v>
      </c>
      <c r="J1910" s="236" t="str">
        <f t="shared" si="6"/>
        <v>#VALUE!</v>
      </c>
      <c r="K1910" s="236" t="str">
        <f t="shared" si="7"/>
        <v>#VALUE!</v>
      </c>
      <c r="L1910" s="236" t="str">
        <f t="shared" si="8"/>
        <v>#VALUE!</v>
      </c>
      <c r="M1910" s="236" t="str">
        <f t="shared" si="9"/>
        <v>OPI RX</v>
      </c>
      <c r="N1910" s="236" t="str">
        <f t="shared" si="10"/>
        <v>#VALUE!</v>
      </c>
      <c r="O1910" s="236" t="str">
        <f t="shared" si="11"/>
        <v>#VALUE!</v>
      </c>
      <c r="P1910" s="237" t="str">
        <f t="shared" si="12"/>
        <v>OPIOIDS</v>
      </c>
      <c r="Q1910" s="234" t="b">
        <v>0</v>
      </c>
      <c r="R1910" s="237" t="str">
        <f t="shared" si="37"/>
        <v>LOW</v>
      </c>
      <c r="S1910" s="238"/>
      <c r="T1910" s="243">
        <f t="shared" si="46"/>
        <v>44627</v>
      </c>
      <c r="U1910" s="237" t="str">
        <f t="shared" si="52"/>
        <v>DUE COMM</v>
      </c>
      <c r="V1910" s="237" t="str">
        <f t="shared" si="16"/>
        <v> </v>
      </c>
      <c r="W1910" s="83"/>
      <c r="X1910" s="83"/>
      <c r="Y1910" s="83"/>
      <c r="Z1910" s="83"/>
      <c r="AA1910" s="83"/>
      <c r="AB1910" s="83"/>
      <c r="AC1910" s="83"/>
      <c r="AD1910" s="83"/>
      <c r="AE1910" s="83"/>
    </row>
    <row r="1911">
      <c r="A1911" s="233">
        <v>16000.0</v>
      </c>
      <c r="B1911" s="234" t="s">
        <v>8138</v>
      </c>
      <c r="C1911" s="238" t="b">
        <v>1</v>
      </c>
      <c r="D1911" s="235">
        <v>44596.0</v>
      </c>
      <c r="E1911" s="236" t="str">
        <f t="shared" si="1"/>
        <v>#VALUE!</v>
      </c>
      <c r="F1911" s="236" t="str">
        <f t="shared" si="2"/>
        <v>#VALUE!</v>
      </c>
      <c r="G1911" s="236" t="str">
        <f t="shared" si="3"/>
        <v>#VALUE!</v>
      </c>
      <c r="H1911" s="236" t="str">
        <f t="shared" si="4"/>
        <v>#VALUE!</v>
      </c>
      <c r="I1911" s="236" t="str">
        <f t="shared" si="5"/>
        <v>#VALUE!</v>
      </c>
      <c r="J1911" s="236" t="str">
        <f t="shared" si="6"/>
        <v>OPI RX</v>
      </c>
      <c r="K1911" s="236" t="str">
        <f t="shared" si="7"/>
        <v>#VALUE!</v>
      </c>
      <c r="L1911" s="236" t="str">
        <f t="shared" si="8"/>
        <v>#VALUE!</v>
      </c>
      <c r="M1911" s="236" t="str">
        <f t="shared" si="9"/>
        <v>#VALUE!</v>
      </c>
      <c r="N1911" s="236" t="str">
        <f t="shared" si="10"/>
        <v>#VALUE!</v>
      </c>
      <c r="O1911" s="236" t="str">
        <f t="shared" si="11"/>
        <v>#VALUE!</v>
      </c>
      <c r="P1911" s="237" t="str">
        <f t="shared" si="12"/>
        <v>OPIOIDS</v>
      </c>
      <c r="Q1911" s="237" t="b">
        <v>0</v>
      </c>
      <c r="R1911" s="237" t="str">
        <f t="shared" si="37"/>
        <v>LOW</v>
      </c>
      <c r="S1911" s="238"/>
      <c r="T1911" s="243">
        <f t="shared" si="46"/>
        <v>44596</v>
      </c>
      <c r="U1911" s="237" t="str">
        <f t="shared" si="52"/>
        <v>DUE COMM</v>
      </c>
      <c r="V1911" s="237" t="str">
        <f t="shared" si="16"/>
        <v> </v>
      </c>
      <c r="W1911" s="83"/>
      <c r="X1911" s="83"/>
      <c r="Y1911" s="83"/>
      <c r="Z1911" s="83"/>
      <c r="AA1911" s="83"/>
      <c r="AB1911" s="83"/>
      <c r="AC1911" s="83"/>
      <c r="AD1911" s="83"/>
      <c r="AE1911" s="83"/>
    </row>
    <row r="1912">
      <c r="A1912" s="253">
        <v>16002.0</v>
      </c>
      <c r="B1912" s="237" t="s">
        <v>7585</v>
      </c>
      <c r="C1912" s="238" t="b">
        <v>1</v>
      </c>
      <c r="D1912" s="243">
        <v>44559.0</v>
      </c>
      <c r="E1912" s="236" t="str">
        <f t="shared" si="1"/>
        <v>#VALUE!</v>
      </c>
      <c r="F1912" s="236" t="str">
        <f t="shared" si="2"/>
        <v>OPI RX</v>
      </c>
      <c r="G1912" s="236" t="str">
        <f t="shared" si="3"/>
        <v>#VALUE!</v>
      </c>
      <c r="H1912" s="236" t="str">
        <f t="shared" si="4"/>
        <v>#VALUE!</v>
      </c>
      <c r="I1912" s="236" t="str">
        <f t="shared" si="5"/>
        <v>#VALUE!</v>
      </c>
      <c r="J1912" s="236" t="str">
        <f t="shared" si="6"/>
        <v>#VALUE!</v>
      </c>
      <c r="K1912" s="236" t="str">
        <f t="shared" si="7"/>
        <v>#VALUE!</v>
      </c>
      <c r="L1912" s="236" t="str">
        <f t="shared" si="8"/>
        <v>#VALUE!</v>
      </c>
      <c r="M1912" s="236" t="str">
        <f t="shared" si="9"/>
        <v>#VALUE!</v>
      </c>
      <c r="N1912" s="236" t="str">
        <f t="shared" si="10"/>
        <v>#VALUE!</v>
      </c>
      <c r="O1912" s="236" t="str">
        <f t="shared" si="11"/>
        <v>#VALUE!</v>
      </c>
      <c r="P1912" s="237" t="str">
        <f t="shared" si="12"/>
        <v>OPIOIDS</v>
      </c>
      <c r="Q1912" s="237" t="b">
        <v>1</v>
      </c>
      <c r="R1912" s="237" t="str">
        <f t="shared" si="37"/>
        <v>HIGH</v>
      </c>
      <c r="S1912" s="238">
        <v>44387.0</v>
      </c>
      <c r="T1912" s="243">
        <f t="shared" si="46"/>
        <v>44559</v>
      </c>
      <c r="U1912" s="237" t="str">
        <f t="shared" si="52"/>
        <v> </v>
      </c>
      <c r="V1912" s="237" t="str">
        <f t="shared" si="16"/>
        <v> </v>
      </c>
      <c r="W1912" s="83"/>
      <c r="X1912" s="83"/>
      <c r="Y1912" s="83"/>
      <c r="Z1912" s="83"/>
      <c r="AA1912" s="83"/>
      <c r="AB1912" s="83"/>
      <c r="AC1912" s="83"/>
      <c r="AD1912" s="83"/>
      <c r="AE1912" s="83"/>
    </row>
    <row r="1913">
      <c r="A1913" s="233">
        <v>16008.0</v>
      </c>
      <c r="B1913" s="234" t="s">
        <v>7576</v>
      </c>
      <c r="C1913" s="238" t="b">
        <v>1</v>
      </c>
      <c r="D1913" s="243">
        <v>44432.0</v>
      </c>
      <c r="E1913" s="236" t="str">
        <f t="shared" si="1"/>
        <v>#VALUE!</v>
      </c>
      <c r="F1913" s="236" t="str">
        <f t="shared" si="2"/>
        <v>#VALUE!</v>
      </c>
      <c r="G1913" s="236" t="str">
        <f t="shared" si="3"/>
        <v>#VALUE!</v>
      </c>
      <c r="H1913" s="236" t="str">
        <f t="shared" si="4"/>
        <v>#VALUE!</v>
      </c>
      <c r="I1913" s="236" t="str">
        <f t="shared" si="5"/>
        <v>#VALUE!</v>
      </c>
      <c r="J1913" s="236" t="str">
        <f t="shared" si="6"/>
        <v>#VALUE!</v>
      </c>
      <c r="K1913" s="236" t="str">
        <f t="shared" si="7"/>
        <v>#VALUE!</v>
      </c>
      <c r="L1913" s="236" t="str">
        <f t="shared" si="8"/>
        <v>#VALUE!</v>
      </c>
      <c r="M1913" s="236" t="str">
        <f t="shared" si="9"/>
        <v>#VALUE!</v>
      </c>
      <c r="N1913" s="236" t="str">
        <f t="shared" si="10"/>
        <v>#VALUE!</v>
      </c>
      <c r="O1913" s="236" t="str">
        <f t="shared" si="11"/>
        <v>#VALUE!</v>
      </c>
      <c r="P1913" s="237" t="str">
        <f t="shared" si="12"/>
        <v>NO RX</v>
      </c>
      <c r="Q1913" s="237" t="b">
        <v>0</v>
      </c>
      <c r="R1913" s="237" t="str">
        <f t="shared" si="37"/>
        <v>LOW</v>
      </c>
      <c r="S1913" s="238"/>
      <c r="T1913" s="243">
        <f t="shared" si="46"/>
        <v>44432</v>
      </c>
      <c r="U1913" s="237" t="str">
        <f t="shared" si="52"/>
        <v>DUE COMM</v>
      </c>
      <c r="V1913" s="237" t="str">
        <f t="shared" si="16"/>
        <v> </v>
      </c>
      <c r="W1913" s="83"/>
      <c r="X1913" s="83"/>
      <c r="Y1913" s="83"/>
      <c r="Z1913" s="83"/>
      <c r="AA1913" s="83"/>
      <c r="AB1913" s="83"/>
      <c r="AC1913" s="83"/>
      <c r="AD1913" s="83"/>
      <c r="AE1913" s="83"/>
    </row>
    <row r="1914">
      <c r="A1914" s="233">
        <v>16011.0</v>
      </c>
      <c r="B1914" s="234" t="s">
        <v>8139</v>
      </c>
      <c r="C1914" s="238" t="b">
        <v>1</v>
      </c>
      <c r="D1914" s="243">
        <v>44384.0</v>
      </c>
      <c r="E1914" s="236" t="str">
        <f t="shared" si="1"/>
        <v>#VALUE!</v>
      </c>
      <c r="F1914" s="236" t="str">
        <f t="shared" si="2"/>
        <v>#VALUE!</v>
      </c>
      <c r="G1914" s="236" t="str">
        <f t="shared" si="3"/>
        <v>#VALUE!</v>
      </c>
      <c r="H1914" s="236" t="str">
        <f t="shared" si="4"/>
        <v>#VALUE!</v>
      </c>
      <c r="I1914" s="236" t="str">
        <f t="shared" si="5"/>
        <v>#VALUE!</v>
      </c>
      <c r="J1914" s="236" t="str">
        <f t="shared" si="6"/>
        <v>#VALUE!</v>
      </c>
      <c r="K1914" s="236" t="str">
        <f t="shared" si="7"/>
        <v>#VALUE!</v>
      </c>
      <c r="L1914" s="236" t="str">
        <f t="shared" si="8"/>
        <v>#VALUE!</v>
      </c>
      <c r="M1914" s="236" t="str">
        <f t="shared" si="9"/>
        <v>#VALUE!</v>
      </c>
      <c r="N1914" s="236" t="str">
        <f t="shared" si="10"/>
        <v>#VALUE!</v>
      </c>
      <c r="O1914" s="236" t="str">
        <f t="shared" si="11"/>
        <v>#VALUE!</v>
      </c>
      <c r="P1914" s="237" t="str">
        <f t="shared" si="12"/>
        <v>NO RX</v>
      </c>
      <c r="Q1914" s="237" t="b">
        <v>0</v>
      </c>
      <c r="R1914" s="237" t="str">
        <f t="shared" si="37"/>
        <v>LOW</v>
      </c>
      <c r="S1914" s="238"/>
      <c r="T1914" s="243">
        <f t="shared" si="46"/>
        <v>44384</v>
      </c>
      <c r="U1914" s="237" t="str">
        <f t="shared" si="52"/>
        <v>DUE COMM</v>
      </c>
      <c r="V1914" s="237" t="str">
        <f t="shared" si="16"/>
        <v> </v>
      </c>
      <c r="W1914" s="83"/>
      <c r="X1914" s="83"/>
      <c r="Y1914" s="83"/>
      <c r="Z1914" s="83"/>
      <c r="AA1914" s="83"/>
      <c r="AB1914" s="83"/>
      <c r="AC1914" s="83"/>
      <c r="AD1914" s="83"/>
      <c r="AE1914" s="83"/>
    </row>
    <row r="1915">
      <c r="A1915" s="233">
        <v>16012.0</v>
      </c>
      <c r="B1915" s="239" t="s">
        <v>8140</v>
      </c>
      <c r="C1915" s="238" t="b">
        <v>1</v>
      </c>
      <c r="D1915" s="235">
        <v>44628.0</v>
      </c>
      <c r="E1915" s="236" t="str">
        <f t="shared" si="1"/>
        <v>#VALUE!</v>
      </c>
      <c r="F1915" s="236" t="str">
        <f t="shared" si="2"/>
        <v>#VALUE!</v>
      </c>
      <c r="G1915" s="236" t="str">
        <f t="shared" si="3"/>
        <v>#VALUE!</v>
      </c>
      <c r="H1915" s="236" t="str">
        <f t="shared" si="4"/>
        <v>OPI RX</v>
      </c>
      <c r="I1915" s="236" t="str">
        <f t="shared" si="5"/>
        <v>#VALUE!</v>
      </c>
      <c r="J1915" s="236" t="str">
        <f t="shared" si="6"/>
        <v>#VALUE!</v>
      </c>
      <c r="K1915" s="236" t="str">
        <f t="shared" si="7"/>
        <v>#VALUE!</v>
      </c>
      <c r="L1915" s="236" t="str">
        <f t="shared" si="8"/>
        <v>#VALUE!</v>
      </c>
      <c r="M1915" s="236" t="str">
        <f t="shared" si="9"/>
        <v>#VALUE!</v>
      </c>
      <c r="N1915" s="236" t="str">
        <f t="shared" si="10"/>
        <v>#VALUE!</v>
      </c>
      <c r="O1915" s="236" t="str">
        <f t="shared" si="11"/>
        <v>#VALUE!</v>
      </c>
      <c r="P1915" s="237" t="str">
        <f t="shared" si="12"/>
        <v>OPIOIDS</v>
      </c>
      <c r="Q1915" s="237" t="b">
        <v>1</v>
      </c>
      <c r="R1915" s="237" t="str">
        <f t="shared" si="37"/>
        <v>HIGH</v>
      </c>
      <c r="S1915" s="238">
        <v>44475.0</v>
      </c>
      <c r="T1915" s="243">
        <f t="shared" si="46"/>
        <v>44628</v>
      </c>
      <c r="U1915" s="237" t="str">
        <f t="shared" si="52"/>
        <v> </v>
      </c>
      <c r="V1915" s="237" t="str">
        <f t="shared" si="16"/>
        <v> </v>
      </c>
      <c r="W1915" s="83"/>
      <c r="X1915" s="83"/>
      <c r="Y1915" s="83"/>
      <c r="Z1915" s="83"/>
      <c r="AA1915" s="83"/>
      <c r="AB1915" s="83"/>
      <c r="AC1915" s="83"/>
      <c r="AD1915" s="83"/>
      <c r="AE1915" s="83"/>
    </row>
    <row r="1916">
      <c r="A1916" s="233">
        <v>16017.0</v>
      </c>
      <c r="B1916" s="234" t="s">
        <v>8018</v>
      </c>
      <c r="C1916" s="238" t="b">
        <v>1</v>
      </c>
      <c r="D1916" s="243">
        <v>44384.0</v>
      </c>
      <c r="E1916" s="236" t="str">
        <f t="shared" si="1"/>
        <v>#VALUE!</v>
      </c>
      <c r="F1916" s="236" t="str">
        <f t="shared" si="2"/>
        <v>#VALUE!</v>
      </c>
      <c r="G1916" s="236" t="str">
        <f t="shared" si="3"/>
        <v>#VALUE!</v>
      </c>
      <c r="H1916" s="236" t="str">
        <f t="shared" si="4"/>
        <v>#VALUE!</v>
      </c>
      <c r="I1916" s="236" t="str">
        <f t="shared" si="5"/>
        <v>#VALUE!</v>
      </c>
      <c r="J1916" s="236" t="str">
        <f t="shared" si="6"/>
        <v>#VALUE!</v>
      </c>
      <c r="K1916" s="236" t="str">
        <f t="shared" si="7"/>
        <v>#VALUE!</v>
      </c>
      <c r="L1916" s="236" t="str">
        <f t="shared" si="8"/>
        <v>#VALUE!</v>
      </c>
      <c r="M1916" s="236" t="str">
        <f t="shared" si="9"/>
        <v>#VALUE!</v>
      </c>
      <c r="N1916" s="236" t="str">
        <f t="shared" si="10"/>
        <v>#VALUE!</v>
      </c>
      <c r="O1916" s="236" t="str">
        <f t="shared" si="11"/>
        <v>OPI RX</v>
      </c>
      <c r="P1916" s="237" t="str">
        <f t="shared" si="12"/>
        <v>OPIOIDS</v>
      </c>
      <c r="Q1916" s="237" t="b">
        <v>0</v>
      </c>
      <c r="R1916" s="237" t="str">
        <f t="shared" si="37"/>
        <v>LOW</v>
      </c>
      <c r="S1916" s="238"/>
      <c r="T1916" s="243">
        <f t="shared" si="46"/>
        <v>44384</v>
      </c>
      <c r="U1916" s="237" t="str">
        <f t="shared" si="52"/>
        <v>DUE COMM</v>
      </c>
      <c r="V1916" s="237" t="str">
        <f t="shared" si="16"/>
        <v> </v>
      </c>
      <c r="W1916" s="83"/>
      <c r="X1916" s="83"/>
      <c r="Y1916" s="83"/>
      <c r="Z1916" s="83"/>
      <c r="AA1916" s="83"/>
      <c r="AB1916" s="83"/>
      <c r="AC1916" s="83"/>
      <c r="AD1916" s="83"/>
      <c r="AE1916" s="83"/>
    </row>
    <row r="1917">
      <c r="A1917" s="233">
        <v>16022.0</v>
      </c>
      <c r="B1917" s="234" t="s">
        <v>7576</v>
      </c>
      <c r="C1917" s="238" t="b">
        <v>1</v>
      </c>
      <c r="D1917" s="243">
        <v>44399.0</v>
      </c>
      <c r="E1917" s="236" t="str">
        <f t="shared" si="1"/>
        <v>#VALUE!</v>
      </c>
      <c r="F1917" s="236" t="str">
        <f t="shared" si="2"/>
        <v>#VALUE!</v>
      </c>
      <c r="G1917" s="236" t="str">
        <f t="shared" si="3"/>
        <v>#VALUE!</v>
      </c>
      <c r="H1917" s="236" t="str">
        <f t="shared" si="4"/>
        <v>#VALUE!</v>
      </c>
      <c r="I1917" s="236" t="str">
        <f t="shared" si="5"/>
        <v>#VALUE!</v>
      </c>
      <c r="J1917" s="236" t="str">
        <f t="shared" si="6"/>
        <v>#VALUE!</v>
      </c>
      <c r="K1917" s="236" t="str">
        <f t="shared" si="7"/>
        <v>#VALUE!</v>
      </c>
      <c r="L1917" s="236" t="str">
        <f t="shared" si="8"/>
        <v>#VALUE!</v>
      </c>
      <c r="M1917" s="236" t="str">
        <f t="shared" si="9"/>
        <v>#VALUE!</v>
      </c>
      <c r="N1917" s="236" t="str">
        <f t="shared" si="10"/>
        <v>#VALUE!</v>
      </c>
      <c r="O1917" s="236" t="str">
        <f t="shared" si="11"/>
        <v>#VALUE!</v>
      </c>
      <c r="P1917" s="237" t="str">
        <f t="shared" si="12"/>
        <v>NO RX</v>
      </c>
      <c r="Q1917" s="237" t="b">
        <v>0</v>
      </c>
      <c r="R1917" s="237" t="str">
        <f t="shared" si="37"/>
        <v>LOW</v>
      </c>
      <c r="S1917" s="238"/>
      <c r="T1917" s="243">
        <f t="shared" si="46"/>
        <v>44399</v>
      </c>
      <c r="U1917" s="237" t="str">
        <f t="shared" si="52"/>
        <v>DUE COMM</v>
      </c>
      <c r="V1917" s="237" t="str">
        <f t="shared" si="16"/>
        <v> </v>
      </c>
      <c r="W1917" s="83"/>
      <c r="X1917" s="83"/>
      <c r="Y1917" s="83"/>
      <c r="Z1917" s="83"/>
      <c r="AA1917" s="83"/>
      <c r="AB1917" s="83"/>
      <c r="AC1917" s="83"/>
      <c r="AD1917" s="83"/>
      <c r="AE1917" s="83"/>
    </row>
    <row r="1918">
      <c r="A1918" s="253">
        <v>16024.0</v>
      </c>
      <c r="B1918" s="239" t="s">
        <v>7606</v>
      </c>
      <c r="C1918" s="238" t="b">
        <v>1</v>
      </c>
      <c r="D1918" s="235">
        <v>44620.0</v>
      </c>
      <c r="E1918" s="236" t="str">
        <f t="shared" si="1"/>
        <v>#VALUE!</v>
      </c>
      <c r="F1918" s="236" t="str">
        <f t="shared" si="2"/>
        <v>#VALUE!</v>
      </c>
      <c r="G1918" s="236" t="str">
        <f t="shared" si="3"/>
        <v>#VALUE!</v>
      </c>
      <c r="H1918" s="236" t="str">
        <f t="shared" si="4"/>
        <v>#VALUE!</v>
      </c>
      <c r="I1918" s="236" t="str">
        <f t="shared" si="5"/>
        <v>#VALUE!</v>
      </c>
      <c r="J1918" s="236" t="str">
        <f t="shared" si="6"/>
        <v>#VALUE!</v>
      </c>
      <c r="K1918" s="236" t="str">
        <f t="shared" si="7"/>
        <v>#VALUE!</v>
      </c>
      <c r="L1918" s="236" t="str">
        <f t="shared" si="8"/>
        <v>#VALUE!</v>
      </c>
      <c r="M1918" s="236" t="str">
        <f t="shared" si="9"/>
        <v>OPI RX</v>
      </c>
      <c r="N1918" s="236" t="str">
        <f t="shared" si="10"/>
        <v>#VALUE!</v>
      </c>
      <c r="O1918" s="236" t="str">
        <f t="shared" si="11"/>
        <v>#VALUE!</v>
      </c>
      <c r="P1918" s="237" t="str">
        <f t="shared" si="12"/>
        <v>OPIOIDS</v>
      </c>
      <c r="Q1918" s="237" t="b">
        <v>0</v>
      </c>
      <c r="R1918" s="237" t="str">
        <f t="shared" si="37"/>
        <v>LOW</v>
      </c>
      <c r="S1918" s="238"/>
      <c r="T1918" s="243">
        <f t="shared" si="46"/>
        <v>44620</v>
      </c>
      <c r="U1918" s="237" t="str">
        <f t="shared" si="52"/>
        <v>DUE COMM</v>
      </c>
      <c r="V1918" s="237" t="str">
        <f t="shared" si="16"/>
        <v> </v>
      </c>
      <c r="W1918" s="83"/>
      <c r="X1918" s="83"/>
      <c r="Y1918" s="83"/>
      <c r="Z1918" s="83"/>
      <c r="AA1918" s="83"/>
      <c r="AB1918" s="83"/>
      <c r="AC1918" s="83"/>
      <c r="AD1918" s="83"/>
      <c r="AE1918" s="83"/>
    </row>
    <row r="1919">
      <c r="A1919" s="253">
        <v>16027.0</v>
      </c>
      <c r="B1919" s="234" t="s">
        <v>7576</v>
      </c>
      <c r="C1919" s="238" t="b">
        <v>1</v>
      </c>
      <c r="D1919" s="235">
        <v>44638.0</v>
      </c>
      <c r="E1919" s="236" t="str">
        <f t="shared" si="1"/>
        <v>#VALUE!</v>
      </c>
      <c r="F1919" s="236" t="str">
        <f t="shared" si="2"/>
        <v>#VALUE!</v>
      </c>
      <c r="G1919" s="236" t="str">
        <f t="shared" si="3"/>
        <v>#VALUE!</v>
      </c>
      <c r="H1919" s="236" t="str">
        <f t="shared" si="4"/>
        <v>#VALUE!</v>
      </c>
      <c r="I1919" s="236" t="str">
        <f t="shared" si="5"/>
        <v>#VALUE!</v>
      </c>
      <c r="J1919" s="236" t="str">
        <f t="shared" si="6"/>
        <v>#VALUE!</v>
      </c>
      <c r="K1919" s="236" t="str">
        <f t="shared" si="7"/>
        <v>#VALUE!</v>
      </c>
      <c r="L1919" s="236" t="str">
        <f t="shared" si="8"/>
        <v>#VALUE!</v>
      </c>
      <c r="M1919" s="236" t="str">
        <f t="shared" si="9"/>
        <v>#VALUE!</v>
      </c>
      <c r="N1919" s="236" t="str">
        <f t="shared" si="10"/>
        <v>#VALUE!</v>
      </c>
      <c r="O1919" s="236" t="str">
        <f t="shared" si="11"/>
        <v>#VALUE!</v>
      </c>
      <c r="P1919" s="237" t="str">
        <f t="shared" si="12"/>
        <v>NO RX</v>
      </c>
      <c r="Q1919" s="237" t="b">
        <v>0</v>
      </c>
      <c r="R1919" s="237" t="str">
        <f t="shared" si="37"/>
        <v>LOW</v>
      </c>
      <c r="S1919" s="238"/>
      <c r="T1919" s="243">
        <f t="shared" si="46"/>
        <v>44638</v>
      </c>
      <c r="U1919" s="237" t="str">
        <f t="shared" si="52"/>
        <v>DUE COMM</v>
      </c>
      <c r="V1919" s="237" t="str">
        <f t="shared" si="16"/>
        <v> </v>
      </c>
      <c r="W1919" s="83"/>
      <c r="X1919" s="83"/>
      <c r="Y1919" s="83"/>
      <c r="Z1919" s="83"/>
      <c r="AA1919" s="83"/>
      <c r="AB1919" s="83"/>
      <c r="AC1919" s="83"/>
      <c r="AD1919" s="83"/>
      <c r="AE1919" s="83"/>
    </row>
    <row r="1920">
      <c r="A1920" s="253">
        <v>16035.0</v>
      </c>
      <c r="B1920" s="237" t="s">
        <v>7566</v>
      </c>
      <c r="C1920" s="238" t="b">
        <v>1</v>
      </c>
      <c r="D1920" s="243">
        <v>44559.0</v>
      </c>
      <c r="E1920" s="236" t="str">
        <f t="shared" si="1"/>
        <v>#VALUE!</v>
      </c>
      <c r="F1920" s="236" t="str">
        <f t="shared" si="2"/>
        <v>OPI RX</v>
      </c>
      <c r="G1920" s="236" t="str">
        <f t="shared" si="3"/>
        <v>#VALUE!</v>
      </c>
      <c r="H1920" s="236" t="str">
        <f t="shared" si="4"/>
        <v>#VALUE!</v>
      </c>
      <c r="I1920" s="236" t="str">
        <f t="shared" si="5"/>
        <v>#VALUE!</v>
      </c>
      <c r="J1920" s="236" t="str">
        <f t="shared" si="6"/>
        <v>#VALUE!</v>
      </c>
      <c r="K1920" s="236" t="str">
        <f t="shared" si="7"/>
        <v>#VALUE!</v>
      </c>
      <c r="L1920" s="236" t="str">
        <f t="shared" si="8"/>
        <v>#VALUE!</v>
      </c>
      <c r="M1920" s="236" t="str">
        <f t="shared" si="9"/>
        <v>#VALUE!</v>
      </c>
      <c r="N1920" s="236" t="str">
        <f t="shared" si="10"/>
        <v>#VALUE!</v>
      </c>
      <c r="O1920" s="236" t="str">
        <f t="shared" si="11"/>
        <v>#VALUE!</v>
      </c>
      <c r="P1920" s="237" t="str">
        <f t="shared" si="12"/>
        <v>OPIOIDS</v>
      </c>
      <c r="Q1920" s="237" t="b">
        <v>0</v>
      </c>
      <c r="R1920" s="237" t="str">
        <f t="shared" si="37"/>
        <v>LOW</v>
      </c>
      <c r="S1920" s="238">
        <v>44428.0</v>
      </c>
      <c r="T1920" s="243">
        <f t="shared" si="46"/>
        <v>44559</v>
      </c>
      <c r="U1920" s="237" t="str">
        <f t="shared" si="52"/>
        <v> </v>
      </c>
      <c r="V1920" s="237" t="str">
        <f t="shared" si="16"/>
        <v> </v>
      </c>
      <c r="W1920" s="83"/>
      <c r="X1920" s="83"/>
      <c r="Y1920" s="83"/>
      <c r="Z1920" s="83"/>
      <c r="AA1920" s="83"/>
      <c r="AB1920" s="83"/>
      <c r="AC1920" s="83"/>
      <c r="AD1920" s="83"/>
      <c r="AE1920" s="83"/>
    </row>
    <row r="1921">
      <c r="A1921" s="233">
        <v>16037.0</v>
      </c>
      <c r="B1921" s="239" t="s">
        <v>7577</v>
      </c>
      <c r="C1921" s="238" t="b">
        <v>1</v>
      </c>
      <c r="D1921" s="235">
        <v>44601.0</v>
      </c>
      <c r="E1921" s="236" t="str">
        <f t="shared" si="1"/>
        <v>#VALUE!</v>
      </c>
      <c r="F1921" s="236" t="str">
        <f t="shared" si="2"/>
        <v>#VALUE!</v>
      </c>
      <c r="G1921" s="236" t="str">
        <f t="shared" si="3"/>
        <v>#VALUE!</v>
      </c>
      <c r="H1921" s="236" t="str">
        <f t="shared" si="4"/>
        <v>#VALUE!</v>
      </c>
      <c r="I1921" s="236" t="str">
        <f t="shared" si="5"/>
        <v>#VALUE!</v>
      </c>
      <c r="J1921" s="236" t="str">
        <f t="shared" si="6"/>
        <v>#VALUE!</v>
      </c>
      <c r="K1921" s="236" t="str">
        <f t="shared" si="7"/>
        <v>#VALUE!</v>
      </c>
      <c r="L1921" s="236" t="str">
        <f t="shared" si="8"/>
        <v>#VALUE!</v>
      </c>
      <c r="M1921" s="236" t="str">
        <f t="shared" si="9"/>
        <v>OPI RX</v>
      </c>
      <c r="N1921" s="236" t="str">
        <f t="shared" si="10"/>
        <v>#VALUE!</v>
      </c>
      <c r="O1921" s="236" t="str">
        <f t="shared" si="11"/>
        <v>#VALUE!</v>
      </c>
      <c r="P1921" s="237" t="str">
        <f t="shared" si="12"/>
        <v>OPIOIDS</v>
      </c>
      <c r="Q1921" s="237" t="b">
        <v>1</v>
      </c>
      <c r="R1921" s="237" t="str">
        <f t="shared" si="37"/>
        <v>HIGH</v>
      </c>
      <c r="S1921" s="238">
        <v>44387.0</v>
      </c>
      <c r="T1921" s="243">
        <f t="shared" si="46"/>
        <v>44601</v>
      </c>
      <c r="U1921" s="237" t="str">
        <f t="shared" si="52"/>
        <v> </v>
      </c>
      <c r="V1921" s="237" t="str">
        <f t="shared" si="16"/>
        <v> </v>
      </c>
      <c r="W1921" s="83"/>
      <c r="X1921" s="83"/>
      <c r="Y1921" s="83"/>
      <c r="Z1921" s="83"/>
      <c r="AA1921" s="83"/>
      <c r="AB1921" s="83"/>
      <c r="AC1921" s="83"/>
      <c r="AD1921" s="83"/>
      <c r="AE1921" s="83"/>
    </row>
    <row r="1922">
      <c r="A1922" s="253">
        <v>16039.0</v>
      </c>
      <c r="B1922" s="237" t="s">
        <v>8141</v>
      </c>
      <c r="C1922" s="238" t="b">
        <v>1</v>
      </c>
      <c r="D1922" s="243">
        <v>44539.0</v>
      </c>
      <c r="E1922" s="236" t="str">
        <f t="shared" si="1"/>
        <v>#VALUE!</v>
      </c>
      <c r="F1922" s="236" t="str">
        <f t="shared" si="2"/>
        <v>#VALUE!</v>
      </c>
      <c r="G1922" s="236" t="str">
        <f t="shared" si="3"/>
        <v>#VALUE!</v>
      </c>
      <c r="H1922" s="236" t="str">
        <f t="shared" si="4"/>
        <v>#VALUE!</v>
      </c>
      <c r="I1922" s="236" t="str">
        <f t="shared" si="5"/>
        <v>#VALUE!</v>
      </c>
      <c r="J1922" s="236" t="str">
        <f t="shared" si="6"/>
        <v>#VALUE!</v>
      </c>
      <c r="K1922" s="236" t="str">
        <f t="shared" si="7"/>
        <v>#VALUE!</v>
      </c>
      <c r="L1922" s="236" t="str">
        <f t="shared" si="8"/>
        <v>#VALUE!</v>
      </c>
      <c r="M1922" s="236" t="str">
        <f t="shared" si="9"/>
        <v>OPI RX</v>
      </c>
      <c r="N1922" s="236" t="str">
        <f t="shared" si="10"/>
        <v>#VALUE!</v>
      </c>
      <c r="O1922" s="236" t="str">
        <f t="shared" si="11"/>
        <v>#VALUE!</v>
      </c>
      <c r="P1922" s="237" t="str">
        <f t="shared" si="12"/>
        <v>OPIOIDS</v>
      </c>
      <c r="Q1922" s="237" t="b">
        <v>0</v>
      </c>
      <c r="R1922" s="237" t="str">
        <f t="shared" si="37"/>
        <v>LOW</v>
      </c>
      <c r="S1922" s="238">
        <v>44417.0</v>
      </c>
      <c r="T1922" s="243">
        <f t="shared" si="46"/>
        <v>44539</v>
      </c>
      <c r="U1922" s="237" t="str">
        <f t="shared" si="52"/>
        <v> </v>
      </c>
      <c r="V1922" s="237" t="str">
        <f t="shared" si="16"/>
        <v> </v>
      </c>
      <c r="W1922" s="83"/>
      <c r="X1922" s="83"/>
      <c r="Y1922" s="83"/>
      <c r="Z1922" s="83"/>
      <c r="AA1922" s="83"/>
      <c r="AB1922" s="83"/>
      <c r="AC1922" s="83"/>
      <c r="AD1922" s="83"/>
      <c r="AE1922" s="83"/>
    </row>
    <row r="1923">
      <c r="A1923" s="233">
        <v>16044.0</v>
      </c>
      <c r="B1923" s="234" t="s">
        <v>7566</v>
      </c>
      <c r="C1923" s="238" t="b">
        <v>1</v>
      </c>
      <c r="D1923" s="235">
        <v>44578.0</v>
      </c>
      <c r="E1923" s="236" t="str">
        <f t="shared" si="1"/>
        <v>#VALUE!</v>
      </c>
      <c r="F1923" s="236" t="str">
        <f t="shared" si="2"/>
        <v>OPI RX</v>
      </c>
      <c r="G1923" s="236" t="str">
        <f t="shared" si="3"/>
        <v>#VALUE!</v>
      </c>
      <c r="H1923" s="236" t="str">
        <f t="shared" si="4"/>
        <v>#VALUE!</v>
      </c>
      <c r="I1923" s="236" t="str">
        <f t="shared" si="5"/>
        <v>#VALUE!</v>
      </c>
      <c r="J1923" s="236" t="str">
        <f t="shared" si="6"/>
        <v>#VALUE!</v>
      </c>
      <c r="K1923" s="236" t="str">
        <f t="shared" si="7"/>
        <v>#VALUE!</v>
      </c>
      <c r="L1923" s="236" t="str">
        <f t="shared" si="8"/>
        <v>#VALUE!</v>
      </c>
      <c r="M1923" s="236" t="str">
        <f t="shared" si="9"/>
        <v>#VALUE!</v>
      </c>
      <c r="N1923" s="236" t="str">
        <f t="shared" si="10"/>
        <v>#VALUE!</v>
      </c>
      <c r="O1923" s="236" t="str">
        <f t="shared" si="11"/>
        <v>#VALUE!</v>
      </c>
      <c r="P1923" s="237" t="str">
        <f t="shared" si="12"/>
        <v>OPIOIDS</v>
      </c>
      <c r="Q1923" s="234" t="b">
        <v>0</v>
      </c>
      <c r="R1923" s="237" t="str">
        <f t="shared" si="37"/>
        <v>LOW</v>
      </c>
      <c r="S1923" s="238"/>
      <c r="T1923" s="243">
        <f t="shared" si="46"/>
        <v>44578</v>
      </c>
      <c r="U1923" s="237" t="str">
        <f t="shared" si="52"/>
        <v>DUE COMM</v>
      </c>
      <c r="V1923" s="237" t="str">
        <f t="shared" si="16"/>
        <v> </v>
      </c>
      <c r="W1923" s="83"/>
      <c r="X1923" s="83"/>
      <c r="Y1923" s="83"/>
      <c r="Z1923" s="83"/>
      <c r="AA1923" s="83"/>
      <c r="AB1923" s="83"/>
      <c r="AC1923" s="83"/>
      <c r="AD1923" s="83"/>
      <c r="AE1923" s="83"/>
    </row>
    <row r="1924">
      <c r="A1924" s="233">
        <v>16049.0</v>
      </c>
      <c r="B1924" s="234" t="s">
        <v>7556</v>
      </c>
      <c r="C1924" s="238" t="b">
        <v>1</v>
      </c>
      <c r="D1924" s="243">
        <v>44446.0</v>
      </c>
      <c r="E1924" s="236" t="str">
        <f t="shared" si="1"/>
        <v>OPI RX</v>
      </c>
      <c r="F1924" s="236" t="str">
        <f t="shared" si="2"/>
        <v>#VALUE!</v>
      </c>
      <c r="G1924" s="236" t="str">
        <f t="shared" si="3"/>
        <v>#VALUE!</v>
      </c>
      <c r="H1924" s="236" t="str">
        <f t="shared" si="4"/>
        <v>#VALUE!</v>
      </c>
      <c r="I1924" s="236" t="str">
        <f t="shared" si="5"/>
        <v>#VALUE!</v>
      </c>
      <c r="J1924" s="236" t="str">
        <f t="shared" si="6"/>
        <v>#VALUE!</v>
      </c>
      <c r="K1924" s="236" t="str">
        <f t="shared" si="7"/>
        <v>#VALUE!</v>
      </c>
      <c r="L1924" s="236" t="str">
        <f t="shared" si="8"/>
        <v>#VALUE!</v>
      </c>
      <c r="M1924" s="236" t="str">
        <f t="shared" si="9"/>
        <v>#VALUE!</v>
      </c>
      <c r="N1924" s="236" t="str">
        <f t="shared" si="10"/>
        <v>#VALUE!</v>
      </c>
      <c r="O1924" s="236" t="str">
        <f t="shared" si="11"/>
        <v>#VALUE!</v>
      </c>
      <c r="P1924" s="237" t="str">
        <f t="shared" si="12"/>
        <v>OPIOIDS</v>
      </c>
      <c r="Q1924" s="237" t="b">
        <v>0</v>
      </c>
      <c r="R1924" s="237" t="str">
        <f t="shared" si="37"/>
        <v>LOW</v>
      </c>
      <c r="S1924" s="238"/>
      <c r="T1924" s="243">
        <f t="shared" si="46"/>
        <v>44446</v>
      </c>
      <c r="U1924" s="237" t="str">
        <f t="shared" si="52"/>
        <v>DUE COMM</v>
      </c>
      <c r="V1924" s="237" t="str">
        <f t="shared" si="16"/>
        <v> </v>
      </c>
      <c r="W1924" s="83"/>
      <c r="X1924" s="83"/>
      <c r="Y1924" s="83"/>
      <c r="Z1924" s="83"/>
      <c r="AA1924" s="83"/>
      <c r="AB1924" s="83"/>
      <c r="AC1924" s="83"/>
      <c r="AD1924" s="83"/>
      <c r="AE1924" s="83"/>
    </row>
    <row r="1925">
      <c r="A1925" s="233">
        <v>16050.0</v>
      </c>
      <c r="B1925" s="239" t="s">
        <v>7552</v>
      </c>
      <c r="C1925" s="238" t="b">
        <v>1</v>
      </c>
      <c r="D1925" s="243">
        <v>44435.0</v>
      </c>
      <c r="E1925" s="236" t="str">
        <f t="shared" si="1"/>
        <v>#VALUE!</v>
      </c>
      <c r="F1925" s="236" t="str">
        <f t="shared" si="2"/>
        <v>#VALUE!</v>
      </c>
      <c r="G1925" s="236" t="str">
        <f t="shared" si="3"/>
        <v>#VALUE!</v>
      </c>
      <c r="H1925" s="236" t="str">
        <f t="shared" si="4"/>
        <v>#VALUE!</v>
      </c>
      <c r="I1925" s="236" t="str">
        <f t="shared" si="5"/>
        <v>#VALUE!</v>
      </c>
      <c r="J1925" s="236" t="str">
        <f t="shared" si="6"/>
        <v>#VALUE!</v>
      </c>
      <c r="K1925" s="236" t="str">
        <f t="shared" si="7"/>
        <v>#VALUE!</v>
      </c>
      <c r="L1925" s="236" t="str">
        <f t="shared" si="8"/>
        <v>#VALUE!</v>
      </c>
      <c r="M1925" s="236" t="str">
        <f t="shared" si="9"/>
        <v>#VALUE!</v>
      </c>
      <c r="N1925" s="236" t="str">
        <f t="shared" si="10"/>
        <v>#VALUE!</v>
      </c>
      <c r="O1925" s="236" t="str">
        <f t="shared" si="11"/>
        <v>#VALUE!</v>
      </c>
      <c r="P1925" s="237" t="str">
        <f t="shared" si="12"/>
        <v>NO RX</v>
      </c>
      <c r="Q1925" s="237" t="b">
        <v>0</v>
      </c>
      <c r="R1925" s="237" t="str">
        <f t="shared" si="37"/>
        <v>LOW</v>
      </c>
      <c r="S1925" s="238"/>
      <c r="T1925" s="243">
        <f t="shared" si="46"/>
        <v>44435</v>
      </c>
      <c r="U1925" s="237" t="str">
        <f t="shared" si="52"/>
        <v>DUE COMM</v>
      </c>
      <c r="V1925" s="237" t="str">
        <f t="shared" si="16"/>
        <v> </v>
      </c>
      <c r="W1925" s="83"/>
      <c r="X1925" s="83"/>
      <c r="Y1925" s="83"/>
      <c r="Z1925" s="83"/>
      <c r="AA1925" s="83"/>
      <c r="AB1925" s="83"/>
      <c r="AC1925" s="83"/>
      <c r="AD1925" s="83"/>
      <c r="AE1925" s="83"/>
    </row>
    <row r="1926">
      <c r="A1926" s="233">
        <v>16051.0</v>
      </c>
      <c r="B1926" s="234" t="s">
        <v>8142</v>
      </c>
      <c r="C1926" s="238" t="b">
        <v>1</v>
      </c>
      <c r="D1926" s="243">
        <v>44539.0</v>
      </c>
      <c r="E1926" s="236" t="str">
        <f t="shared" si="1"/>
        <v>#VALUE!</v>
      </c>
      <c r="F1926" s="236" t="str">
        <f t="shared" si="2"/>
        <v>#VALUE!</v>
      </c>
      <c r="G1926" s="236" t="str">
        <f t="shared" si="3"/>
        <v>OPI RX</v>
      </c>
      <c r="H1926" s="236" t="str">
        <f t="shared" si="4"/>
        <v>#VALUE!</v>
      </c>
      <c r="I1926" s="236" t="str">
        <f t="shared" si="5"/>
        <v>#VALUE!</v>
      </c>
      <c r="J1926" s="236" t="str">
        <f t="shared" si="6"/>
        <v>#VALUE!</v>
      </c>
      <c r="K1926" s="236" t="str">
        <f t="shared" si="7"/>
        <v>#VALUE!</v>
      </c>
      <c r="L1926" s="236" t="str">
        <f t="shared" si="8"/>
        <v>#VALUE!</v>
      </c>
      <c r="M1926" s="236" t="str">
        <f t="shared" si="9"/>
        <v>#VALUE!</v>
      </c>
      <c r="N1926" s="236" t="str">
        <f t="shared" si="10"/>
        <v>#VALUE!</v>
      </c>
      <c r="O1926" s="236" t="str">
        <f t="shared" si="11"/>
        <v>#VALUE!</v>
      </c>
      <c r="P1926" s="237" t="str">
        <f t="shared" si="12"/>
        <v>OPIOIDS</v>
      </c>
      <c r="Q1926" s="237" t="b">
        <v>1</v>
      </c>
      <c r="R1926" s="237" t="str">
        <f t="shared" si="37"/>
        <v>HIGH</v>
      </c>
      <c r="S1926" s="238">
        <v>44424.0</v>
      </c>
      <c r="T1926" s="243">
        <f t="shared" si="46"/>
        <v>44539</v>
      </c>
      <c r="U1926" s="237" t="str">
        <f t="shared" si="52"/>
        <v> </v>
      </c>
      <c r="V1926" s="237" t="str">
        <f t="shared" si="16"/>
        <v> </v>
      </c>
      <c r="W1926" s="83"/>
      <c r="X1926" s="83"/>
      <c r="Y1926" s="83"/>
      <c r="Z1926" s="83"/>
      <c r="AA1926" s="83"/>
      <c r="AB1926" s="83"/>
      <c r="AC1926" s="83"/>
      <c r="AD1926" s="83"/>
      <c r="AE1926" s="83"/>
    </row>
    <row r="1927">
      <c r="A1927" s="253">
        <v>16052.0</v>
      </c>
      <c r="B1927" s="239" t="s">
        <v>7552</v>
      </c>
      <c r="C1927" s="238" t="b">
        <v>1</v>
      </c>
      <c r="D1927" s="243">
        <v>44435.0</v>
      </c>
      <c r="E1927" s="236" t="str">
        <f t="shared" si="1"/>
        <v>#VALUE!</v>
      </c>
      <c r="F1927" s="236" t="str">
        <f t="shared" si="2"/>
        <v>#VALUE!</v>
      </c>
      <c r="G1927" s="236" t="str">
        <f t="shared" si="3"/>
        <v>#VALUE!</v>
      </c>
      <c r="H1927" s="236" t="str">
        <f t="shared" si="4"/>
        <v>#VALUE!</v>
      </c>
      <c r="I1927" s="236" t="str">
        <f t="shared" si="5"/>
        <v>#VALUE!</v>
      </c>
      <c r="J1927" s="236" t="str">
        <f t="shared" si="6"/>
        <v>#VALUE!</v>
      </c>
      <c r="K1927" s="236" t="str">
        <f t="shared" si="7"/>
        <v>#VALUE!</v>
      </c>
      <c r="L1927" s="236" t="str">
        <f t="shared" si="8"/>
        <v>#VALUE!</v>
      </c>
      <c r="M1927" s="236" t="str">
        <f t="shared" si="9"/>
        <v>#VALUE!</v>
      </c>
      <c r="N1927" s="236" t="str">
        <f t="shared" si="10"/>
        <v>#VALUE!</v>
      </c>
      <c r="O1927" s="236" t="str">
        <f t="shared" si="11"/>
        <v>#VALUE!</v>
      </c>
      <c r="P1927" s="237" t="str">
        <f t="shared" si="12"/>
        <v>NO RX</v>
      </c>
      <c r="Q1927" s="237" t="b">
        <v>0</v>
      </c>
      <c r="R1927" s="237" t="str">
        <f t="shared" si="37"/>
        <v>LOW</v>
      </c>
      <c r="S1927" s="238"/>
      <c r="T1927" s="243">
        <f t="shared" si="46"/>
        <v>44435</v>
      </c>
      <c r="U1927" s="237" t="str">
        <f t="shared" si="52"/>
        <v>DUE COMM</v>
      </c>
      <c r="V1927" s="237" t="str">
        <f t="shared" si="16"/>
        <v> </v>
      </c>
      <c r="W1927" s="83"/>
      <c r="X1927" s="83"/>
      <c r="Y1927" s="83"/>
      <c r="Z1927" s="83"/>
      <c r="AA1927" s="83"/>
      <c r="AB1927" s="83"/>
      <c r="AC1927" s="83"/>
      <c r="AD1927" s="83"/>
      <c r="AE1927" s="83"/>
    </row>
    <row r="1928">
      <c r="A1928" s="233">
        <v>16053.0</v>
      </c>
      <c r="B1928" s="237" t="s">
        <v>8143</v>
      </c>
      <c r="C1928" s="238" t="b">
        <v>1</v>
      </c>
      <c r="D1928" s="243">
        <v>44393.0</v>
      </c>
      <c r="E1928" s="236" t="str">
        <f t="shared" si="1"/>
        <v>OPI RX</v>
      </c>
      <c r="F1928" s="236" t="str">
        <f t="shared" si="2"/>
        <v>#VALUE!</v>
      </c>
      <c r="G1928" s="236" t="str">
        <f t="shared" si="3"/>
        <v>#VALUE!</v>
      </c>
      <c r="H1928" s="236" t="str">
        <f t="shared" si="4"/>
        <v>#VALUE!</v>
      </c>
      <c r="I1928" s="236" t="str">
        <f t="shared" si="5"/>
        <v>#VALUE!</v>
      </c>
      <c r="J1928" s="236" t="str">
        <f t="shared" si="6"/>
        <v>#VALUE!</v>
      </c>
      <c r="K1928" s="236" t="str">
        <f t="shared" si="7"/>
        <v>#VALUE!</v>
      </c>
      <c r="L1928" s="236" t="str">
        <f t="shared" si="8"/>
        <v>#VALUE!</v>
      </c>
      <c r="M1928" s="236" t="str">
        <f t="shared" si="9"/>
        <v>#VALUE!</v>
      </c>
      <c r="N1928" s="236" t="str">
        <f t="shared" si="10"/>
        <v>#VALUE!</v>
      </c>
      <c r="O1928" s="236" t="str">
        <f t="shared" si="11"/>
        <v>#VALUE!</v>
      </c>
      <c r="P1928" s="237" t="str">
        <f t="shared" si="12"/>
        <v>OPIOIDS</v>
      </c>
      <c r="Q1928" s="237" t="b">
        <v>0</v>
      </c>
      <c r="R1928" s="237" t="str">
        <f t="shared" si="37"/>
        <v>LOW</v>
      </c>
      <c r="S1928" s="238"/>
      <c r="T1928" s="243">
        <f t="shared" si="46"/>
        <v>44393</v>
      </c>
      <c r="U1928" s="237" t="str">
        <f t="shared" si="52"/>
        <v>DUE COMM</v>
      </c>
      <c r="V1928" s="237" t="str">
        <f t="shared" si="16"/>
        <v> </v>
      </c>
      <c r="W1928" s="83"/>
      <c r="X1928" s="83"/>
      <c r="Y1928" s="83"/>
      <c r="Z1928" s="83"/>
      <c r="AA1928" s="83"/>
      <c r="AB1928" s="83"/>
      <c r="AC1928" s="83"/>
      <c r="AD1928" s="83"/>
      <c r="AE1928" s="83"/>
    </row>
    <row r="1929">
      <c r="A1929" s="253">
        <v>16056.0</v>
      </c>
      <c r="B1929" s="237" t="s">
        <v>7580</v>
      </c>
      <c r="C1929" s="238" t="b">
        <v>1</v>
      </c>
      <c r="D1929" s="243">
        <v>44435.0</v>
      </c>
      <c r="E1929" s="236" t="str">
        <f t="shared" si="1"/>
        <v>#VALUE!</v>
      </c>
      <c r="F1929" s="236" t="str">
        <f t="shared" si="2"/>
        <v>#VALUE!</v>
      </c>
      <c r="G1929" s="236" t="str">
        <f t="shared" si="3"/>
        <v>#VALUE!</v>
      </c>
      <c r="H1929" s="236" t="str">
        <f t="shared" si="4"/>
        <v>#VALUE!</v>
      </c>
      <c r="I1929" s="236" t="str">
        <f t="shared" si="5"/>
        <v>#VALUE!</v>
      </c>
      <c r="J1929" s="236" t="str">
        <f t="shared" si="6"/>
        <v>#VALUE!</v>
      </c>
      <c r="K1929" s="236" t="str">
        <f t="shared" si="7"/>
        <v>#VALUE!</v>
      </c>
      <c r="L1929" s="236" t="str">
        <f t="shared" si="8"/>
        <v>#VALUE!</v>
      </c>
      <c r="M1929" s="236" t="str">
        <f t="shared" si="9"/>
        <v>OPI RX</v>
      </c>
      <c r="N1929" s="236" t="str">
        <f t="shared" si="10"/>
        <v>#VALUE!</v>
      </c>
      <c r="O1929" s="236" t="str">
        <f t="shared" si="11"/>
        <v>#VALUE!</v>
      </c>
      <c r="P1929" s="237" t="str">
        <f t="shared" si="12"/>
        <v>OPIOIDS</v>
      </c>
      <c r="Q1929" s="237" t="b">
        <v>0</v>
      </c>
      <c r="R1929" s="237" t="str">
        <f t="shared" si="37"/>
        <v>LOW</v>
      </c>
      <c r="S1929" s="238"/>
      <c r="T1929" s="243">
        <f t="shared" si="46"/>
        <v>44435</v>
      </c>
      <c r="U1929" s="237" t="str">
        <f t="shared" si="52"/>
        <v>DUE COMM</v>
      </c>
      <c r="V1929" s="237" t="str">
        <f t="shared" si="16"/>
        <v> </v>
      </c>
      <c r="W1929" s="83"/>
      <c r="X1929" s="83"/>
      <c r="Y1929" s="83"/>
      <c r="Z1929" s="83"/>
      <c r="AA1929" s="83"/>
      <c r="AB1929" s="83"/>
      <c r="AC1929" s="83"/>
      <c r="AD1929" s="83"/>
      <c r="AE1929" s="83"/>
    </row>
    <row r="1930">
      <c r="A1930" s="253">
        <v>16066.0</v>
      </c>
      <c r="B1930" s="237" t="s">
        <v>8029</v>
      </c>
      <c r="C1930" s="238" t="b">
        <v>1</v>
      </c>
      <c r="D1930" s="243">
        <v>44387.0</v>
      </c>
      <c r="E1930" s="236" t="str">
        <f t="shared" si="1"/>
        <v>#VALUE!</v>
      </c>
      <c r="F1930" s="236" t="str">
        <f t="shared" si="2"/>
        <v>#VALUE!</v>
      </c>
      <c r="G1930" s="236" t="str">
        <f t="shared" si="3"/>
        <v>#VALUE!</v>
      </c>
      <c r="H1930" s="236" t="str">
        <f t="shared" si="4"/>
        <v>#VALUE!</v>
      </c>
      <c r="I1930" s="236" t="str">
        <f t="shared" si="5"/>
        <v>#VALUE!</v>
      </c>
      <c r="J1930" s="236" t="str">
        <f t="shared" si="6"/>
        <v>OPI RX</v>
      </c>
      <c r="K1930" s="236" t="str">
        <f t="shared" si="7"/>
        <v>#VALUE!</v>
      </c>
      <c r="L1930" s="236" t="str">
        <f t="shared" si="8"/>
        <v>#VALUE!</v>
      </c>
      <c r="M1930" s="236" t="str">
        <f t="shared" si="9"/>
        <v>#VALUE!</v>
      </c>
      <c r="N1930" s="236" t="str">
        <f t="shared" si="10"/>
        <v>#VALUE!</v>
      </c>
      <c r="O1930" s="236" t="str">
        <f t="shared" si="11"/>
        <v>#VALUE!</v>
      </c>
      <c r="P1930" s="237" t="str">
        <f t="shared" si="12"/>
        <v>OPIOIDS</v>
      </c>
      <c r="Q1930" s="237" t="b">
        <v>1</v>
      </c>
      <c r="R1930" s="237" t="str">
        <f t="shared" si="37"/>
        <v>HIGH</v>
      </c>
      <c r="S1930" s="238"/>
      <c r="T1930" s="243">
        <f t="shared" si="46"/>
        <v>44387</v>
      </c>
      <c r="U1930" s="237" t="str">
        <f t="shared" si="52"/>
        <v>DUE COMM</v>
      </c>
      <c r="V1930" s="237" t="str">
        <f t="shared" si="16"/>
        <v> </v>
      </c>
      <c r="W1930" s="83"/>
      <c r="X1930" s="83"/>
      <c r="Y1930" s="83"/>
      <c r="Z1930" s="83"/>
      <c r="AA1930" s="83"/>
      <c r="AB1930" s="83"/>
      <c r="AC1930" s="83"/>
      <c r="AD1930" s="83"/>
      <c r="AE1930" s="83"/>
    </row>
    <row r="1931">
      <c r="A1931" s="233">
        <v>16068.0</v>
      </c>
      <c r="B1931" s="234" t="s">
        <v>7606</v>
      </c>
      <c r="C1931" s="238" t="b">
        <v>1</v>
      </c>
      <c r="D1931" s="243">
        <v>44393.0</v>
      </c>
      <c r="E1931" s="236" t="str">
        <f t="shared" si="1"/>
        <v>#VALUE!</v>
      </c>
      <c r="F1931" s="236" t="str">
        <f t="shared" si="2"/>
        <v>#VALUE!</v>
      </c>
      <c r="G1931" s="236" t="str">
        <f t="shared" si="3"/>
        <v>#VALUE!</v>
      </c>
      <c r="H1931" s="236" t="str">
        <f t="shared" si="4"/>
        <v>#VALUE!</v>
      </c>
      <c r="I1931" s="236" t="str">
        <f t="shared" si="5"/>
        <v>#VALUE!</v>
      </c>
      <c r="J1931" s="236" t="str">
        <f t="shared" si="6"/>
        <v>#VALUE!</v>
      </c>
      <c r="K1931" s="236" t="str">
        <f t="shared" si="7"/>
        <v>#VALUE!</v>
      </c>
      <c r="L1931" s="236" t="str">
        <f t="shared" si="8"/>
        <v>#VALUE!</v>
      </c>
      <c r="M1931" s="236" t="str">
        <f t="shared" si="9"/>
        <v>OPI RX</v>
      </c>
      <c r="N1931" s="236" t="str">
        <f t="shared" si="10"/>
        <v>#VALUE!</v>
      </c>
      <c r="O1931" s="236" t="str">
        <f t="shared" si="11"/>
        <v>#VALUE!</v>
      </c>
      <c r="P1931" s="237" t="str">
        <f t="shared" si="12"/>
        <v>OPIOIDS</v>
      </c>
      <c r="Q1931" s="237" t="b">
        <v>0</v>
      </c>
      <c r="R1931" s="237" t="str">
        <f t="shared" si="37"/>
        <v>LOW</v>
      </c>
      <c r="S1931" s="238"/>
      <c r="T1931" s="243">
        <f t="shared" si="46"/>
        <v>44393</v>
      </c>
      <c r="U1931" s="237" t="str">
        <f t="shared" si="52"/>
        <v>DUE COMM</v>
      </c>
      <c r="V1931" s="237" t="str">
        <f t="shared" si="16"/>
        <v> </v>
      </c>
      <c r="W1931" s="83"/>
      <c r="X1931" s="83"/>
      <c r="Y1931" s="83"/>
      <c r="Z1931" s="83"/>
      <c r="AA1931" s="83"/>
      <c r="AB1931" s="83"/>
      <c r="AC1931" s="83"/>
      <c r="AD1931" s="83"/>
      <c r="AE1931" s="83"/>
    </row>
    <row r="1932">
      <c r="A1932" s="233">
        <v>16070.0</v>
      </c>
      <c r="B1932" s="239" t="s">
        <v>7552</v>
      </c>
      <c r="C1932" s="238" t="b">
        <v>1</v>
      </c>
      <c r="D1932" s="243">
        <v>44435.0</v>
      </c>
      <c r="E1932" s="236" t="str">
        <f t="shared" si="1"/>
        <v>#VALUE!</v>
      </c>
      <c r="F1932" s="236" t="str">
        <f t="shared" si="2"/>
        <v>#VALUE!</v>
      </c>
      <c r="G1932" s="236" t="str">
        <f t="shared" si="3"/>
        <v>#VALUE!</v>
      </c>
      <c r="H1932" s="236" t="str">
        <f t="shared" si="4"/>
        <v>#VALUE!</v>
      </c>
      <c r="I1932" s="236" t="str">
        <f t="shared" si="5"/>
        <v>#VALUE!</v>
      </c>
      <c r="J1932" s="236" t="str">
        <f t="shared" si="6"/>
        <v>#VALUE!</v>
      </c>
      <c r="K1932" s="236" t="str">
        <f t="shared" si="7"/>
        <v>#VALUE!</v>
      </c>
      <c r="L1932" s="236" t="str">
        <f t="shared" si="8"/>
        <v>#VALUE!</v>
      </c>
      <c r="M1932" s="236" t="str">
        <f t="shared" si="9"/>
        <v>#VALUE!</v>
      </c>
      <c r="N1932" s="236" t="str">
        <f t="shared" si="10"/>
        <v>#VALUE!</v>
      </c>
      <c r="O1932" s="236" t="str">
        <f t="shared" si="11"/>
        <v>#VALUE!</v>
      </c>
      <c r="P1932" s="237" t="str">
        <f t="shared" si="12"/>
        <v>NO RX</v>
      </c>
      <c r="Q1932" s="237" t="b">
        <v>0</v>
      </c>
      <c r="R1932" s="237" t="str">
        <f t="shared" si="37"/>
        <v>LOW</v>
      </c>
      <c r="S1932" s="238"/>
      <c r="T1932" s="243">
        <f t="shared" si="46"/>
        <v>44435</v>
      </c>
      <c r="U1932" s="237" t="str">
        <f t="shared" si="52"/>
        <v>DUE COMM</v>
      </c>
      <c r="V1932" s="237" t="str">
        <f t="shared" si="16"/>
        <v> </v>
      </c>
      <c r="W1932" s="83"/>
      <c r="X1932" s="83"/>
      <c r="Y1932" s="83"/>
      <c r="Z1932" s="83"/>
      <c r="AA1932" s="83"/>
      <c r="AB1932" s="83"/>
      <c r="AC1932" s="83"/>
      <c r="AD1932" s="83"/>
      <c r="AE1932" s="83"/>
    </row>
    <row r="1933">
      <c r="A1933" s="233">
        <v>16071.0</v>
      </c>
      <c r="B1933" s="234" t="s">
        <v>7566</v>
      </c>
      <c r="C1933" s="238" t="b">
        <v>1</v>
      </c>
      <c r="D1933" s="243">
        <v>44446.0</v>
      </c>
      <c r="E1933" s="236" t="str">
        <f t="shared" si="1"/>
        <v>#VALUE!</v>
      </c>
      <c r="F1933" s="236" t="str">
        <f t="shared" si="2"/>
        <v>OPI RX</v>
      </c>
      <c r="G1933" s="236" t="str">
        <f t="shared" si="3"/>
        <v>#VALUE!</v>
      </c>
      <c r="H1933" s="236" t="str">
        <f t="shared" si="4"/>
        <v>#VALUE!</v>
      </c>
      <c r="I1933" s="236" t="str">
        <f t="shared" si="5"/>
        <v>#VALUE!</v>
      </c>
      <c r="J1933" s="236" t="str">
        <f t="shared" si="6"/>
        <v>#VALUE!</v>
      </c>
      <c r="K1933" s="236" t="str">
        <f t="shared" si="7"/>
        <v>#VALUE!</v>
      </c>
      <c r="L1933" s="236" t="str">
        <f t="shared" si="8"/>
        <v>#VALUE!</v>
      </c>
      <c r="M1933" s="236" t="str">
        <f t="shared" si="9"/>
        <v>#VALUE!</v>
      </c>
      <c r="N1933" s="236" t="str">
        <f t="shared" si="10"/>
        <v>#VALUE!</v>
      </c>
      <c r="O1933" s="236" t="str">
        <f t="shared" si="11"/>
        <v>#VALUE!</v>
      </c>
      <c r="P1933" s="237" t="str">
        <f t="shared" si="12"/>
        <v>OPIOIDS</v>
      </c>
      <c r="Q1933" s="237" t="b">
        <v>0</v>
      </c>
      <c r="R1933" s="237" t="str">
        <f t="shared" si="37"/>
        <v>LOW</v>
      </c>
      <c r="S1933" s="238"/>
      <c r="T1933" s="243">
        <f t="shared" si="46"/>
        <v>44446</v>
      </c>
      <c r="U1933" s="237" t="str">
        <f t="shared" si="52"/>
        <v>DUE COMM</v>
      </c>
      <c r="V1933" s="237" t="str">
        <f t="shared" si="16"/>
        <v> </v>
      </c>
      <c r="W1933" s="83"/>
      <c r="X1933" s="83"/>
      <c r="Y1933" s="83"/>
      <c r="Z1933" s="83"/>
      <c r="AA1933" s="83"/>
      <c r="AB1933" s="83"/>
      <c r="AC1933" s="83"/>
      <c r="AD1933" s="83"/>
      <c r="AE1933" s="83"/>
    </row>
    <row r="1934">
      <c r="A1934" s="233">
        <v>16074.0</v>
      </c>
      <c r="B1934" s="237" t="s">
        <v>7627</v>
      </c>
      <c r="C1934" s="238" t="b">
        <v>1</v>
      </c>
      <c r="D1934" s="243">
        <v>44483.0</v>
      </c>
      <c r="E1934" s="236" t="str">
        <f t="shared" si="1"/>
        <v>#VALUE!</v>
      </c>
      <c r="F1934" s="236" t="str">
        <f t="shared" si="2"/>
        <v>OPI RX</v>
      </c>
      <c r="G1934" s="236" t="str">
        <f t="shared" si="3"/>
        <v>#VALUE!</v>
      </c>
      <c r="H1934" s="236" t="str">
        <f t="shared" si="4"/>
        <v>OPI RX</v>
      </c>
      <c r="I1934" s="236" t="str">
        <f t="shared" si="5"/>
        <v>#VALUE!</v>
      </c>
      <c r="J1934" s="236" t="str">
        <f t="shared" si="6"/>
        <v>#VALUE!</v>
      </c>
      <c r="K1934" s="236" t="str">
        <f t="shared" si="7"/>
        <v>#VALUE!</v>
      </c>
      <c r="L1934" s="236" t="str">
        <f t="shared" si="8"/>
        <v>#VALUE!</v>
      </c>
      <c r="M1934" s="236" t="str">
        <f t="shared" si="9"/>
        <v>#VALUE!</v>
      </c>
      <c r="N1934" s="236" t="str">
        <f t="shared" si="10"/>
        <v>#VALUE!</v>
      </c>
      <c r="O1934" s="236" t="str">
        <f t="shared" si="11"/>
        <v>#VALUE!</v>
      </c>
      <c r="P1934" s="237" t="str">
        <f t="shared" si="12"/>
        <v>OPIOIDS</v>
      </c>
      <c r="Q1934" s="237" t="b">
        <v>1</v>
      </c>
      <c r="R1934" s="237" t="str">
        <f t="shared" si="37"/>
        <v>HIGH</v>
      </c>
      <c r="S1934" s="238">
        <v>44415.0</v>
      </c>
      <c r="T1934" s="243">
        <f t="shared" si="46"/>
        <v>44483</v>
      </c>
      <c r="U1934" s="237" t="str">
        <f t="shared" si="52"/>
        <v> </v>
      </c>
      <c r="V1934" s="237" t="str">
        <f t="shared" si="16"/>
        <v> </v>
      </c>
      <c r="W1934" s="83"/>
      <c r="X1934" s="83"/>
      <c r="Y1934" s="83"/>
      <c r="Z1934" s="83"/>
      <c r="AA1934" s="83"/>
      <c r="AB1934" s="83"/>
      <c r="AC1934" s="83"/>
      <c r="AD1934" s="83"/>
      <c r="AE1934" s="83"/>
    </row>
    <row r="1935">
      <c r="A1935" s="233">
        <v>16076.0</v>
      </c>
      <c r="B1935" s="234" t="s">
        <v>7570</v>
      </c>
      <c r="C1935" s="238" t="b">
        <v>1</v>
      </c>
      <c r="D1935" s="243">
        <v>44557.0</v>
      </c>
      <c r="E1935" s="236" t="str">
        <f t="shared" si="1"/>
        <v>#VALUE!</v>
      </c>
      <c r="F1935" s="236" t="str">
        <f t="shared" si="2"/>
        <v>#VALUE!</v>
      </c>
      <c r="G1935" s="236" t="str">
        <f t="shared" si="3"/>
        <v>#VALUE!</v>
      </c>
      <c r="H1935" s="236" t="str">
        <f t="shared" si="4"/>
        <v>#VALUE!</v>
      </c>
      <c r="I1935" s="236" t="str">
        <f t="shared" si="5"/>
        <v>#VALUE!</v>
      </c>
      <c r="J1935" s="236" t="str">
        <f t="shared" si="6"/>
        <v>#VALUE!</v>
      </c>
      <c r="K1935" s="236" t="str">
        <f t="shared" si="7"/>
        <v>#VALUE!</v>
      </c>
      <c r="L1935" s="236" t="str">
        <f t="shared" si="8"/>
        <v>#VALUE!</v>
      </c>
      <c r="M1935" s="236" t="str">
        <f t="shared" si="9"/>
        <v>#VALUE!</v>
      </c>
      <c r="N1935" s="236" t="str">
        <f t="shared" si="10"/>
        <v>#VALUE!</v>
      </c>
      <c r="O1935" s="236" t="str">
        <f t="shared" si="11"/>
        <v>#VALUE!</v>
      </c>
      <c r="P1935" s="237" t="str">
        <f t="shared" si="12"/>
        <v>NO RX</v>
      </c>
      <c r="Q1935" s="234" t="b">
        <v>0</v>
      </c>
      <c r="R1935" s="237" t="str">
        <f t="shared" si="37"/>
        <v>LOW</v>
      </c>
      <c r="S1935" s="238">
        <v>44424.0</v>
      </c>
      <c r="T1935" s="243">
        <f t="shared" si="46"/>
        <v>44557</v>
      </c>
      <c r="U1935" s="237" t="str">
        <f t="shared" si="52"/>
        <v> </v>
      </c>
      <c r="V1935" s="237" t="str">
        <f t="shared" si="16"/>
        <v> </v>
      </c>
      <c r="W1935" s="83"/>
      <c r="X1935" s="83"/>
      <c r="Y1935" s="83"/>
      <c r="Z1935" s="83"/>
      <c r="AA1935" s="83"/>
      <c r="AB1935" s="83"/>
      <c r="AC1935" s="83"/>
      <c r="AD1935" s="83"/>
      <c r="AE1935" s="83"/>
    </row>
    <row r="1936">
      <c r="A1936" s="233">
        <v>16079.0</v>
      </c>
      <c r="B1936" s="237" t="s">
        <v>8144</v>
      </c>
      <c r="C1936" s="238" t="b">
        <v>1</v>
      </c>
      <c r="D1936" s="243">
        <v>44565.0</v>
      </c>
      <c r="E1936" s="236" t="str">
        <f t="shared" si="1"/>
        <v>#VALUE!</v>
      </c>
      <c r="F1936" s="236" t="str">
        <f t="shared" si="2"/>
        <v>#VALUE!</v>
      </c>
      <c r="G1936" s="236" t="str">
        <f t="shared" si="3"/>
        <v>OPI RX</v>
      </c>
      <c r="H1936" s="236" t="str">
        <f t="shared" si="4"/>
        <v>OPI RX</v>
      </c>
      <c r="I1936" s="236" t="str">
        <f t="shared" si="5"/>
        <v>#VALUE!</v>
      </c>
      <c r="J1936" s="236" t="str">
        <f t="shared" si="6"/>
        <v>#VALUE!</v>
      </c>
      <c r="K1936" s="236" t="str">
        <f t="shared" si="7"/>
        <v>#VALUE!</v>
      </c>
      <c r="L1936" s="236" t="str">
        <f t="shared" si="8"/>
        <v>#VALUE!</v>
      </c>
      <c r="M1936" s="236" t="str">
        <f t="shared" si="9"/>
        <v>#VALUE!</v>
      </c>
      <c r="N1936" s="236" t="str">
        <f t="shared" si="10"/>
        <v>#VALUE!</v>
      </c>
      <c r="O1936" s="236" t="str">
        <f t="shared" si="11"/>
        <v>#VALUE!</v>
      </c>
      <c r="P1936" s="237" t="str">
        <f t="shared" si="12"/>
        <v>OPIOIDS</v>
      </c>
      <c r="Q1936" s="237" t="b">
        <v>0</v>
      </c>
      <c r="R1936" s="237" t="str">
        <f t="shared" si="37"/>
        <v>LOW</v>
      </c>
      <c r="S1936" s="238"/>
      <c r="T1936" s="243">
        <f t="shared" si="46"/>
        <v>44565</v>
      </c>
      <c r="U1936" s="237" t="str">
        <f t="shared" si="52"/>
        <v>DUE COMM</v>
      </c>
      <c r="V1936" s="237" t="str">
        <f t="shared" si="16"/>
        <v> </v>
      </c>
      <c r="W1936" s="83"/>
      <c r="X1936" s="83"/>
      <c r="Y1936" s="83"/>
      <c r="Z1936" s="83"/>
      <c r="AA1936" s="83"/>
      <c r="AB1936" s="83"/>
      <c r="AC1936" s="83"/>
      <c r="AD1936" s="83"/>
      <c r="AE1936" s="83"/>
    </row>
    <row r="1937">
      <c r="A1937" s="233">
        <v>16085.0</v>
      </c>
      <c r="B1937" s="234" t="s">
        <v>7693</v>
      </c>
      <c r="C1937" s="238" t="b">
        <v>1</v>
      </c>
      <c r="D1937" s="243">
        <v>44539.0</v>
      </c>
      <c r="E1937" s="236" t="str">
        <f t="shared" si="1"/>
        <v>#VALUE!</v>
      </c>
      <c r="F1937" s="236" t="str">
        <f t="shared" si="2"/>
        <v>#VALUE!</v>
      </c>
      <c r="G1937" s="236" t="str">
        <f t="shared" si="3"/>
        <v>#VALUE!</v>
      </c>
      <c r="H1937" s="236" t="str">
        <f t="shared" si="4"/>
        <v>#VALUE!</v>
      </c>
      <c r="I1937" s="236" t="str">
        <f t="shared" si="5"/>
        <v>#VALUE!</v>
      </c>
      <c r="J1937" s="236" t="str">
        <f t="shared" si="6"/>
        <v>#VALUE!</v>
      </c>
      <c r="K1937" s="236" t="str">
        <f t="shared" si="7"/>
        <v>#VALUE!</v>
      </c>
      <c r="L1937" s="236" t="str">
        <f t="shared" si="8"/>
        <v>#VALUE!</v>
      </c>
      <c r="M1937" s="236" t="str">
        <f t="shared" si="9"/>
        <v>#VALUE!</v>
      </c>
      <c r="N1937" s="236" t="str">
        <f t="shared" si="10"/>
        <v>#VALUE!</v>
      </c>
      <c r="O1937" s="236" t="str">
        <f t="shared" si="11"/>
        <v>OPI RX</v>
      </c>
      <c r="P1937" s="237" t="str">
        <f t="shared" si="12"/>
        <v>OPIOIDS</v>
      </c>
      <c r="Q1937" s="237" t="b">
        <v>0</v>
      </c>
      <c r="R1937" s="237" t="str">
        <f t="shared" si="37"/>
        <v>LOW</v>
      </c>
      <c r="S1937" s="238">
        <v>44431.0</v>
      </c>
      <c r="T1937" s="243">
        <f t="shared" si="46"/>
        <v>44539</v>
      </c>
      <c r="U1937" s="237" t="str">
        <f t="shared" si="52"/>
        <v> </v>
      </c>
      <c r="V1937" s="237" t="str">
        <f t="shared" si="16"/>
        <v> </v>
      </c>
      <c r="W1937" s="83"/>
      <c r="X1937" s="83"/>
      <c r="Y1937" s="83"/>
      <c r="Z1937" s="83"/>
      <c r="AA1937" s="83"/>
      <c r="AB1937" s="83"/>
      <c r="AC1937" s="83"/>
      <c r="AD1937" s="83"/>
      <c r="AE1937" s="83"/>
    </row>
    <row r="1938">
      <c r="A1938" s="233">
        <v>16086.0</v>
      </c>
      <c r="B1938" s="239" t="s">
        <v>7754</v>
      </c>
      <c r="C1938" s="238" t="b">
        <v>1</v>
      </c>
      <c r="D1938" s="235">
        <v>44636.0</v>
      </c>
      <c r="E1938" s="236" t="str">
        <f t="shared" si="1"/>
        <v>#VALUE!</v>
      </c>
      <c r="F1938" s="236" t="str">
        <f t="shared" si="2"/>
        <v>#VALUE!</v>
      </c>
      <c r="G1938" s="236" t="str">
        <f t="shared" si="3"/>
        <v>#VALUE!</v>
      </c>
      <c r="H1938" s="236" t="str">
        <f t="shared" si="4"/>
        <v>#VALUE!</v>
      </c>
      <c r="I1938" s="236" t="str">
        <f t="shared" si="5"/>
        <v>#VALUE!</v>
      </c>
      <c r="J1938" s="236" t="str">
        <f t="shared" si="6"/>
        <v>#VALUE!</v>
      </c>
      <c r="K1938" s="236" t="str">
        <f t="shared" si="7"/>
        <v>#VALUE!</v>
      </c>
      <c r="L1938" s="236" t="str">
        <f t="shared" si="8"/>
        <v>#VALUE!</v>
      </c>
      <c r="M1938" s="236" t="str">
        <f t="shared" si="9"/>
        <v>#VALUE!</v>
      </c>
      <c r="N1938" s="236" t="str">
        <f t="shared" si="10"/>
        <v>#VALUE!</v>
      </c>
      <c r="O1938" s="236" t="str">
        <f t="shared" si="11"/>
        <v>#VALUE!</v>
      </c>
      <c r="P1938" s="237" t="str">
        <f t="shared" si="12"/>
        <v>NO RX</v>
      </c>
      <c r="Q1938" s="237" t="b">
        <v>0</v>
      </c>
      <c r="R1938" s="237" t="str">
        <f t="shared" si="37"/>
        <v>LOW</v>
      </c>
      <c r="S1938" s="238"/>
      <c r="T1938" s="243">
        <f t="shared" si="46"/>
        <v>44636</v>
      </c>
      <c r="U1938" s="237" t="str">
        <f t="shared" si="52"/>
        <v>DUE COMM</v>
      </c>
      <c r="V1938" s="237" t="str">
        <f t="shared" si="16"/>
        <v> </v>
      </c>
      <c r="W1938" s="83"/>
      <c r="X1938" s="83"/>
      <c r="Y1938" s="83"/>
      <c r="Z1938" s="83"/>
      <c r="AA1938" s="83"/>
      <c r="AB1938" s="83"/>
      <c r="AC1938" s="83"/>
      <c r="AD1938" s="83"/>
      <c r="AE1938" s="83"/>
    </row>
    <row r="1939">
      <c r="A1939" s="233">
        <v>16088.0</v>
      </c>
      <c r="B1939" s="239" t="s">
        <v>7552</v>
      </c>
      <c r="C1939" s="238" t="b">
        <v>1</v>
      </c>
      <c r="D1939" s="243">
        <v>44387.0</v>
      </c>
      <c r="E1939" s="236" t="str">
        <f t="shared" si="1"/>
        <v>#VALUE!</v>
      </c>
      <c r="F1939" s="236" t="str">
        <f t="shared" si="2"/>
        <v>#VALUE!</v>
      </c>
      <c r="G1939" s="236" t="str">
        <f t="shared" si="3"/>
        <v>#VALUE!</v>
      </c>
      <c r="H1939" s="236" t="str">
        <f t="shared" si="4"/>
        <v>#VALUE!</v>
      </c>
      <c r="I1939" s="236" t="str">
        <f t="shared" si="5"/>
        <v>#VALUE!</v>
      </c>
      <c r="J1939" s="236" t="str">
        <f t="shared" si="6"/>
        <v>#VALUE!</v>
      </c>
      <c r="K1939" s="236" t="str">
        <f t="shared" si="7"/>
        <v>#VALUE!</v>
      </c>
      <c r="L1939" s="236" t="str">
        <f t="shared" si="8"/>
        <v>#VALUE!</v>
      </c>
      <c r="M1939" s="236" t="str">
        <f t="shared" si="9"/>
        <v>#VALUE!</v>
      </c>
      <c r="N1939" s="236" t="str">
        <f t="shared" si="10"/>
        <v>#VALUE!</v>
      </c>
      <c r="O1939" s="236" t="str">
        <f t="shared" si="11"/>
        <v>#VALUE!</v>
      </c>
      <c r="P1939" s="237" t="str">
        <f t="shared" si="12"/>
        <v>NO RX</v>
      </c>
      <c r="Q1939" s="237" t="b">
        <v>0</v>
      </c>
      <c r="R1939" s="237" t="str">
        <f t="shared" si="37"/>
        <v>LOW</v>
      </c>
      <c r="S1939" s="238"/>
      <c r="T1939" s="243">
        <f t="shared" si="46"/>
        <v>44387</v>
      </c>
      <c r="U1939" s="237" t="str">
        <f t="shared" si="52"/>
        <v>DUE COMM</v>
      </c>
      <c r="V1939" s="237" t="str">
        <f t="shared" si="16"/>
        <v> </v>
      </c>
      <c r="W1939" s="83"/>
      <c r="X1939" s="83"/>
      <c r="Y1939" s="83"/>
      <c r="Z1939" s="83"/>
      <c r="AA1939" s="83"/>
      <c r="AB1939" s="83"/>
      <c r="AC1939" s="83"/>
      <c r="AD1939" s="83"/>
      <c r="AE1939" s="83"/>
    </row>
    <row r="1940">
      <c r="A1940" s="253">
        <v>16089.0</v>
      </c>
      <c r="B1940" s="239" t="s">
        <v>7552</v>
      </c>
      <c r="C1940" s="238" t="b">
        <v>1</v>
      </c>
      <c r="D1940" s="235">
        <v>44582.0</v>
      </c>
      <c r="E1940" s="236" t="str">
        <f t="shared" si="1"/>
        <v>#VALUE!</v>
      </c>
      <c r="F1940" s="236" t="str">
        <f t="shared" si="2"/>
        <v>#VALUE!</v>
      </c>
      <c r="G1940" s="236" t="str">
        <f t="shared" si="3"/>
        <v>#VALUE!</v>
      </c>
      <c r="H1940" s="236" t="str">
        <f t="shared" si="4"/>
        <v>#VALUE!</v>
      </c>
      <c r="I1940" s="236" t="str">
        <f t="shared" si="5"/>
        <v>#VALUE!</v>
      </c>
      <c r="J1940" s="236" t="str">
        <f t="shared" si="6"/>
        <v>#VALUE!</v>
      </c>
      <c r="K1940" s="236" t="str">
        <f t="shared" si="7"/>
        <v>#VALUE!</v>
      </c>
      <c r="L1940" s="236" t="str">
        <f t="shared" si="8"/>
        <v>#VALUE!</v>
      </c>
      <c r="M1940" s="236" t="str">
        <f t="shared" si="9"/>
        <v>#VALUE!</v>
      </c>
      <c r="N1940" s="236" t="str">
        <f t="shared" si="10"/>
        <v>#VALUE!</v>
      </c>
      <c r="O1940" s="236" t="str">
        <f t="shared" si="11"/>
        <v>#VALUE!</v>
      </c>
      <c r="P1940" s="237" t="str">
        <f t="shared" si="12"/>
        <v>NO RX</v>
      </c>
      <c r="Q1940" s="234" t="b">
        <v>0</v>
      </c>
      <c r="R1940" s="237" t="str">
        <f t="shared" si="37"/>
        <v>LOW</v>
      </c>
      <c r="S1940" s="238"/>
      <c r="T1940" s="243">
        <f t="shared" si="46"/>
        <v>44582</v>
      </c>
      <c r="U1940" s="237" t="str">
        <f t="shared" si="52"/>
        <v>DUE COMM</v>
      </c>
      <c r="V1940" s="237" t="str">
        <f t="shared" si="16"/>
        <v> </v>
      </c>
      <c r="W1940" s="83"/>
      <c r="X1940" s="83"/>
      <c r="Y1940" s="83"/>
      <c r="Z1940" s="83"/>
      <c r="AA1940" s="83"/>
      <c r="AB1940" s="83"/>
      <c r="AC1940" s="83"/>
      <c r="AD1940" s="83"/>
      <c r="AE1940" s="83"/>
    </row>
    <row r="1941">
      <c r="A1941" s="253">
        <v>16091.0</v>
      </c>
      <c r="B1941" s="234" t="s">
        <v>8001</v>
      </c>
      <c r="C1941" s="238" t="b">
        <v>1</v>
      </c>
      <c r="D1941" s="243">
        <v>44405.0</v>
      </c>
      <c r="E1941" s="236" t="str">
        <f t="shared" si="1"/>
        <v>#VALUE!</v>
      </c>
      <c r="F1941" s="236" t="str">
        <f t="shared" si="2"/>
        <v>#VALUE!</v>
      </c>
      <c r="G1941" s="236" t="str">
        <f t="shared" si="3"/>
        <v>#VALUE!</v>
      </c>
      <c r="H1941" s="236" t="str">
        <f t="shared" si="4"/>
        <v>#VALUE!</v>
      </c>
      <c r="I1941" s="236" t="str">
        <f t="shared" si="5"/>
        <v>#VALUE!</v>
      </c>
      <c r="J1941" s="236" t="str">
        <f t="shared" si="6"/>
        <v>#VALUE!</v>
      </c>
      <c r="K1941" s="236" t="str">
        <f t="shared" si="7"/>
        <v>#VALUE!</v>
      </c>
      <c r="L1941" s="236" t="str">
        <f t="shared" si="8"/>
        <v>#VALUE!</v>
      </c>
      <c r="M1941" s="236" t="str">
        <f t="shared" si="9"/>
        <v>#VALUE!</v>
      </c>
      <c r="N1941" s="236" t="str">
        <f t="shared" si="10"/>
        <v>#VALUE!</v>
      </c>
      <c r="O1941" s="236" t="str">
        <f t="shared" si="11"/>
        <v>#VALUE!</v>
      </c>
      <c r="P1941" s="237" t="str">
        <f t="shared" si="12"/>
        <v>NO RX</v>
      </c>
      <c r="Q1941" s="237" t="b">
        <v>0</v>
      </c>
      <c r="R1941" s="237" t="str">
        <f t="shared" si="37"/>
        <v>LOW</v>
      </c>
      <c r="S1941" s="238"/>
      <c r="T1941" s="243">
        <f t="shared" si="46"/>
        <v>44405</v>
      </c>
      <c r="U1941" s="237" t="str">
        <f t="shared" si="52"/>
        <v>DUE COMM</v>
      </c>
      <c r="V1941" s="237" t="str">
        <f t="shared" si="16"/>
        <v> </v>
      </c>
      <c r="W1941" s="83"/>
      <c r="X1941" s="83"/>
      <c r="Y1941" s="83"/>
      <c r="Z1941" s="83"/>
      <c r="AA1941" s="83"/>
      <c r="AB1941" s="83"/>
      <c r="AC1941" s="83"/>
      <c r="AD1941" s="83"/>
      <c r="AE1941" s="83"/>
    </row>
    <row r="1942">
      <c r="A1942" s="253">
        <v>16092.0</v>
      </c>
      <c r="B1942" s="234" t="s">
        <v>7580</v>
      </c>
      <c r="C1942" s="238" t="b">
        <v>1</v>
      </c>
      <c r="D1942" s="243">
        <v>44390.0</v>
      </c>
      <c r="E1942" s="236" t="str">
        <f t="shared" si="1"/>
        <v>#VALUE!</v>
      </c>
      <c r="F1942" s="236" t="str">
        <f t="shared" si="2"/>
        <v>#VALUE!</v>
      </c>
      <c r="G1942" s="236" t="str">
        <f t="shared" si="3"/>
        <v>#VALUE!</v>
      </c>
      <c r="H1942" s="236" t="str">
        <f t="shared" si="4"/>
        <v>#VALUE!</v>
      </c>
      <c r="I1942" s="236" t="str">
        <f t="shared" si="5"/>
        <v>#VALUE!</v>
      </c>
      <c r="J1942" s="236" t="str">
        <f t="shared" si="6"/>
        <v>#VALUE!</v>
      </c>
      <c r="K1942" s="236" t="str">
        <f t="shared" si="7"/>
        <v>#VALUE!</v>
      </c>
      <c r="L1942" s="236" t="str">
        <f t="shared" si="8"/>
        <v>#VALUE!</v>
      </c>
      <c r="M1942" s="236" t="str">
        <f t="shared" si="9"/>
        <v>OPI RX</v>
      </c>
      <c r="N1942" s="236" t="str">
        <f t="shared" si="10"/>
        <v>#VALUE!</v>
      </c>
      <c r="O1942" s="236" t="str">
        <f t="shared" si="11"/>
        <v>#VALUE!</v>
      </c>
      <c r="P1942" s="237" t="str">
        <f t="shared" si="12"/>
        <v>OPIOIDS</v>
      </c>
      <c r="Q1942" s="237" t="b">
        <v>0</v>
      </c>
      <c r="R1942" s="237" t="str">
        <f t="shared" si="37"/>
        <v>LOW</v>
      </c>
      <c r="S1942" s="238"/>
      <c r="T1942" s="243">
        <f t="shared" si="46"/>
        <v>44390</v>
      </c>
      <c r="U1942" s="237" t="str">
        <f t="shared" si="52"/>
        <v>DUE COMM</v>
      </c>
      <c r="V1942" s="237" t="str">
        <f t="shared" si="16"/>
        <v> </v>
      </c>
      <c r="W1942" s="83"/>
      <c r="X1942" s="83"/>
      <c r="Y1942" s="83"/>
      <c r="Z1942" s="83"/>
      <c r="AA1942" s="83"/>
      <c r="AB1942" s="83"/>
      <c r="AC1942" s="83"/>
      <c r="AD1942" s="83"/>
      <c r="AE1942" s="83"/>
    </row>
    <row r="1943">
      <c r="A1943" s="253">
        <v>16096.0</v>
      </c>
      <c r="B1943" s="237" t="s">
        <v>7606</v>
      </c>
      <c r="C1943" s="238" t="b">
        <v>1</v>
      </c>
      <c r="D1943" s="243">
        <v>44539.0</v>
      </c>
      <c r="E1943" s="236" t="str">
        <f t="shared" si="1"/>
        <v>#VALUE!</v>
      </c>
      <c r="F1943" s="236" t="str">
        <f t="shared" si="2"/>
        <v>#VALUE!</v>
      </c>
      <c r="G1943" s="236" t="str">
        <f t="shared" si="3"/>
        <v>#VALUE!</v>
      </c>
      <c r="H1943" s="236" t="str">
        <f t="shared" si="4"/>
        <v>#VALUE!</v>
      </c>
      <c r="I1943" s="236" t="str">
        <f t="shared" si="5"/>
        <v>#VALUE!</v>
      </c>
      <c r="J1943" s="236" t="str">
        <f t="shared" si="6"/>
        <v>#VALUE!</v>
      </c>
      <c r="K1943" s="236" t="str">
        <f t="shared" si="7"/>
        <v>#VALUE!</v>
      </c>
      <c r="L1943" s="236" t="str">
        <f t="shared" si="8"/>
        <v>#VALUE!</v>
      </c>
      <c r="M1943" s="236" t="str">
        <f t="shared" si="9"/>
        <v>OPI RX</v>
      </c>
      <c r="N1943" s="236" t="str">
        <f t="shared" si="10"/>
        <v>#VALUE!</v>
      </c>
      <c r="O1943" s="236" t="str">
        <f t="shared" si="11"/>
        <v>#VALUE!</v>
      </c>
      <c r="P1943" s="237" t="str">
        <f t="shared" si="12"/>
        <v>OPIOIDS</v>
      </c>
      <c r="Q1943" s="237" t="b">
        <v>0</v>
      </c>
      <c r="R1943" s="237" t="str">
        <f t="shared" si="37"/>
        <v>LOW</v>
      </c>
      <c r="S1943" s="238">
        <v>44060.0</v>
      </c>
      <c r="T1943" s="243">
        <f t="shared" si="46"/>
        <v>44539</v>
      </c>
      <c r="U1943" s="237" t="str">
        <f t="shared" si="52"/>
        <v>DUE COMM</v>
      </c>
      <c r="V1943" s="237" t="str">
        <f t="shared" si="16"/>
        <v> </v>
      </c>
      <c r="W1943" s="83"/>
      <c r="X1943" s="83"/>
      <c r="Y1943" s="83"/>
      <c r="Z1943" s="83"/>
      <c r="AA1943" s="83"/>
      <c r="AB1943" s="83"/>
      <c r="AC1943" s="83"/>
      <c r="AD1943" s="83"/>
      <c r="AE1943" s="83"/>
    </row>
    <row r="1944">
      <c r="A1944" s="233">
        <v>16100.0</v>
      </c>
      <c r="B1944" s="239" t="s">
        <v>7552</v>
      </c>
      <c r="C1944" s="238" t="b">
        <v>1</v>
      </c>
      <c r="D1944" s="243">
        <v>44468.0</v>
      </c>
      <c r="E1944" s="236" t="str">
        <f t="shared" si="1"/>
        <v>#VALUE!</v>
      </c>
      <c r="F1944" s="236" t="str">
        <f t="shared" si="2"/>
        <v>#VALUE!</v>
      </c>
      <c r="G1944" s="236" t="str">
        <f t="shared" si="3"/>
        <v>#VALUE!</v>
      </c>
      <c r="H1944" s="236" t="str">
        <f t="shared" si="4"/>
        <v>#VALUE!</v>
      </c>
      <c r="I1944" s="236" t="str">
        <f t="shared" si="5"/>
        <v>#VALUE!</v>
      </c>
      <c r="J1944" s="236" t="str">
        <f t="shared" si="6"/>
        <v>#VALUE!</v>
      </c>
      <c r="K1944" s="236" t="str">
        <f t="shared" si="7"/>
        <v>#VALUE!</v>
      </c>
      <c r="L1944" s="236" t="str">
        <f t="shared" si="8"/>
        <v>#VALUE!</v>
      </c>
      <c r="M1944" s="236" t="str">
        <f t="shared" si="9"/>
        <v>#VALUE!</v>
      </c>
      <c r="N1944" s="236" t="str">
        <f t="shared" si="10"/>
        <v>#VALUE!</v>
      </c>
      <c r="O1944" s="236" t="str">
        <f t="shared" si="11"/>
        <v>#VALUE!</v>
      </c>
      <c r="P1944" s="237" t="str">
        <f t="shared" si="12"/>
        <v>NO RX</v>
      </c>
      <c r="Q1944" s="237" t="b">
        <v>0</v>
      </c>
      <c r="R1944" s="237" t="str">
        <f t="shared" si="37"/>
        <v>LOW</v>
      </c>
      <c r="S1944" s="238">
        <v>44453.0</v>
      </c>
      <c r="T1944" s="243">
        <f t="shared" si="46"/>
        <v>44468</v>
      </c>
      <c r="U1944" s="237" t="str">
        <f t="shared" si="52"/>
        <v> </v>
      </c>
      <c r="V1944" s="237" t="str">
        <f t="shared" si="16"/>
        <v> </v>
      </c>
      <c r="W1944" s="83"/>
      <c r="X1944" s="83"/>
      <c r="Y1944" s="83"/>
      <c r="Z1944" s="83"/>
      <c r="AA1944" s="83"/>
      <c r="AB1944" s="83"/>
      <c r="AC1944" s="83"/>
      <c r="AD1944" s="83"/>
      <c r="AE1944" s="83"/>
    </row>
    <row r="1945">
      <c r="A1945" s="253">
        <v>16105.0</v>
      </c>
      <c r="B1945" s="234" t="s">
        <v>8020</v>
      </c>
      <c r="C1945" s="238" t="b">
        <v>1</v>
      </c>
      <c r="D1945" s="243">
        <v>44438.0</v>
      </c>
      <c r="E1945" s="236" t="str">
        <f t="shared" si="1"/>
        <v>#VALUE!</v>
      </c>
      <c r="F1945" s="236" t="str">
        <f t="shared" si="2"/>
        <v>#VALUE!</v>
      </c>
      <c r="G1945" s="236" t="str">
        <f t="shared" si="3"/>
        <v>#VALUE!</v>
      </c>
      <c r="H1945" s="236" t="str">
        <f t="shared" si="4"/>
        <v>#VALUE!</v>
      </c>
      <c r="I1945" s="236" t="str">
        <f t="shared" si="5"/>
        <v>#VALUE!</v>
      </c>
      <c r="J1945" s="236" t="str">
        <f t="shared" si="6"/>
        <v>#VALUE!</v>
      </c>
      <c r="K1945" s="236" t="str">
        <f t="shared" si="7"/>
        <v>#VALUE!</v>
      </c>
      <c r="L1945" s="236" t="str">
        <f t="shared" si="8"/>
        <v>#VALUE!</v>
      </c>
      <c r="M1945" s="236" t="str">
        <f t="shared" si="9"/>
        <v>OPI RX</v>
      </c>
      <c r="N1945" s="236" t="str">
        <f t="shared" si="10"/>
        <v>#VALUE!</v>
      </c>
      <c r="O1945" s="236" t="str">
        <f t="shared" si="11"/>
        <v>#VALUE!</v>
      </c>
      <c r="P1945" s="237" t="str">
        <f t="shared" si="12"/>
        <v>OPIOIDS</v>
      </c>
      <c r="Q1945" s="237" t="b">
        <v>0</v>
      </c>
      <c r="R1945" s="237" t="str">
        <f t="shared" si="37"/>
        <v>LOW</v>
      </c>
      <c r="S1945" s="238"/>
      <c r="T1945" s="243">
        <f t="shared" si="46"/>
        <v>44438</v>
      </c>
      <c r="U1945" s="237" t="str">
        <f t="shared" si="52"/>
        <v>DUE COMM</v>
      </c>
      <c r="V1945" s="237" t="str">
        <f t="shared" si="16"/>
        <v> </v>
      </c>
      <c r="W1945" s="83"/>
      <c r="X1945" s="83"/>
      <c r="Y1945" s="83"/>
      <c r="Z1945" s="83"/>
      <c r="AA1945" s="83"/>
      <c r="AB1945" s="83"/>
      <c r="AC1945" s="83"/>
      <c r="AD1945" s="83"/>
      <c r="AE1945" s="83"/>
    </row>
    <row r="1946">
      <c r="A1946" s="253">
        <v>16106.0</v>
      </c>
      <c r="B1946" s="239" t="s">
        <v>7585</v>
      </c>
      <c r="C1946" s="238" t="b">
        <v>1</v>
      </c>
      <c r="D1946" s="235">
        <v>44614.0</v>
      </c>
      <c r="E1946" s="236" t="str">
        <f t="shared" si="1"/>
        <v>#VALUE!</v>
      </c>
      <c r="F1946" s="236" t="str">
        <f t="shared" si="2"/>
        <v>OPI RX</v>
      </c>
      <c r="G1946" s="236" t="str">
        <f t="shared" si="3"/>
        <v>#VALUE!</v>
      </c>
      <c r="H1946" s="236" t="str">
        <f t="shared" si="4"/>
        <v>#VALUE!</v>
      </c>
      <c r="I1946" s="236" t="str">
        <f t="shared" si="5"/>
        <v>#VALUE!</v>
      </c>
      <c r="J1946" s="236" t="str">
        <f t="shared" si="6"/>
        <v>#VALUE!</v>
      </c>
      <c r="K1946" s="236" t="str">
        <f t="shared" si="7"/>
        <v>#VALUE!</v>
      </c>
      <c r="L1946" s="236" t="str">
        <f t="shared" si="8"/>
        <v>#VALUE!</v>
      </c>
      <c r="M1946" s="236" t="str">
        <f t="shared" si="9"/>
        <v>#VALUE!</v>
      </c>
      <c r="N1946" s="236" t="str">
        <f t="shared" si="10"/>
        <v>#VALUE!</v>
      </c>
      <c r="O1946" s="236" t="str">
        <f t="shared" si="11"/>
        <v>#VALUE!</v>
      </c>
      <c r="P1946" s="237" t="str">
        <f t="shared" si="12"/>
        <v>OPIOIDS</v>
      </c>
      <c r="Q1946" s="237" t="b">
        <v>1</v>
      </c>
      <c r="R1946" s="237" t="str">
        <f t="shared" si="37"/>
        <v>HIGH</v>
      </c>
      <c r="S1946" s="238"/>
      <c r="T1946" s="243">
        <f t="shared" si="46"/>
        <v>44614</v>
      </c>
      <c r="U1946" s="237" t="str">
        <f t="shared" si="52"/>
        <v>DUE COMM</v>
      </c>
      <c r="V1946" s="237" t="str">
        <f t="shared" si="16"/>
        <v> </v>
      </c>
      <c r="W1946" s="83"/>
      <c r="X1946" s="83"/>
      <c r="Y1946" s="83"/>
      <c r="Z1946" s="83"/>
      <c r="AA1946" s="83"/>
      <c r="AB1946" s="83"/>
      <c r="AC1946" s="83"/>
      <c r="AD1946" s="83"/>
      <c r="AE1946" s="83"/>
    </row>
    <row r="1947">
      <c r="A1947" s="233">
        <v>16107.0</v>
      </c>
      <c r="B1947" s="239" t="s">
        <v>7730</v>
      </c>
      <c r="C1947" s="238" t="b">
        <v>1</v>
      </c>
      <c r="D1947" s="235">
        <v>44616.0</v>
      </c>
      <c r="E1947" s="236" t="str">
        <f t="shared" si="1"/>
        <v>#VALUE!</v>
      </c>
      <c r="F1947" s="236" t="str">
        <f t="shared" si="2"/>
        <v>#VALUE!</v>
      </c>
      <c r="G1947" s="236" t="str">
        <f t="shared" si="3"/>
        <v>#VALUE!</v>
      </c>
      <c r="H1947" s="236" t="str">
        <f t="shared" si="4"/>
        <v>#VALUE!</v>
      </c>
      <c r="I1947" s="236" t="str">
        <f t="shared" si="5"/>
        <v>#VALUE!</v>
      </c>
      <c r="J1947" s="236" t="str">
        <f t="shared" si="6"/>
        <v>#VALUE!</v>
      </c>
      <c r="K1947" s="236" t="str">
        <f t="shared" si="7"/>
        <v>#VALUE!</v>
      </c>
      <c r="L1947" s="236" t="str">
        <f t="shared" si="8"/>
        <v>#VALUE!</v>
      </c>
      <c r="M1947" s="236" t="str">
        <f t="shared" si="9"/>
        <v>#VALUE!</v>
      </c>
      <c r="N1947" s="236" t="str">
        <f t="shared" si="10"/>
        <v>#VALUE!</v>
      </c>
      <c r="O1947" s="236" t="str">
        <f t="shared" si="11"/>
        <v>#VALUE!</v>
      </c>
      <c r="P1947" s="237" t="str">
        <f t="shared" si="12"/>
        <v>NO RX</v>
      </c>
      <c r="Q1947" s="237" t="b">
        <v>0</v>
      </c>
      <c r="R1947" s="237" t="str">
        <f t="shared" si="37"/>
        <v>LOW</v>
      </c>
      <c r="S1947" s="238"/>
      <c r="T1947" s="243">
        <f t="shared" si="46"/>
        <v>44616</v>
      </c>
      <c r="U1947" s="237" t="str">
        <f t="shared" si="52"/>
        <v>DUE COMM</v>
      </c>
      <c r="V1947" s="237" t="str">
        <f t="shared" si="16"/>
        <v> </v>
      </c>
      <c r="W1947" s="83"/>
      <c r="X1947" s="83"/>
      <c r="Y1947" s="83"/>
      <c r="Z1947" s="83"/>
      <c r="AA1947" s="83"/>
      <c r="AB1947" s="83"/>
      <c r="AC1947" s="83"/>
      <c r="AD1947" s="83"/>
      <c r="AE1947" s="83"/>
    </row>
    <row r="1948">
      <c r="A1948" s="253">
        <v>16108.0</v>
      </c>
      <c r="B1948" s="234" t="s">
        <v>7944</v>
      </c>
      <c r="C1948" s="238" t="b">
        <v>1</v>
      </c>
      <c r="D1948" s="243">
        <v>44384.0</v>
      </c>
      <c r="E1948" s="236" t="str">
        <f t="shared" si="1"/>
        <v>#VALUE!</v>
      </c>
      <c r="F1948" s="236" t="str">
        <f t="shared" si="2"/>
        <v>#VALUE!</v>
      </c>
      <c r="G1948" s="236" t="str">
        <f t="shared" si="3"/>
        <v>#VALUE!</v>
      </c>
      <c r="H1948" s="236" t="str">
        <f t="shared" si="4"/>
        <v>#VALUE!</v>
      </c>
      <c r="I1948" s="236" t="str">
        <f t="shared" si="5"/>
        <v>#VALUE!</v>
      </c>
      <c r="J1948" s="236" t="str">
        <f t="shared" si="6"/>
        <v>#VALUE!</v>
      </c>
      <c r="K1948" s="236" t="str">
        <f t="shared" si="7"/>
        <v>#VALUE!</v>
      </c>
      <c r="L1948" s="236" t="str">
        <f t="shared" si="8"/>
        <v>#VALUE!</v>
      </c>
      <c r="M1948" s="236" t="str">
        <f t="shared" si="9"/>
        <v>#VALUE!</v>
      </c>
      <c r="N1948" s="236" t="str">
        <f t="shared" si="10"/>
        <v>#VALUE!</v>
      </c>
      <c r="O1948" s="236" t="str">
        <f t="shared" si="11"/>
        <v>#VALUE!</v>
      </c>
      <c r="P1948" s="237" t="str">
        <f t="shared" si="12"/>
        <v>NO RX</v>
      </c>
      <c r="Q1948" s="237" t="b">
        <v>0</v>
      </c>
      <c r="R1948" s="237" t="str">
        <f t="shared" si="37"/>
        <v>LOW</v>
      </c>
      <c r="S1948" s="238"/>
      <c r="T1948" s="243">
        <f t="shared" si="46"/>
        <v>44384</v>
      </c>
      <c r="U1948" s="237" t="str">
        <f t="shared" si="52"/>
        <v>DUE COMM</v>
      </c>
      <c r="V1948" s="237" t="str">
        <f t="shared" si="16"/>
        <v> </v>
      </c>
      <c r="W1948" s="83"/>
      <c r="X1948" s="83"/>
      <c r="Y1948" s="83"/>
      <c r="Z1948" s="83"/>
      <c r="AA1948" s="83"/>
      <c r="AB1948" s="83"/>
      <c r="AC1948" s="83"/>
      <c r="AD1948" s="83"/>
      <c r="AE1948" s="83"/>
    </row>
    <row r="1949">
      <c r="A1949" s="233">
        <v>16109.0</v>
      </c>
      <c r="B1949" s="239" t="s">
        <v>7552</v>
      </c>
      <c r="C1949" s="238" t="b">
        <v>1</v>
      </c>
      <c r="D1949" s="243">
        <v>44421.0</v>
      </c>
      <c r="E1949" s="236" t="str">
        <f t="shared" si="1"/>
        <v>#VALUE!</v>
      </c>
      <c r="F1949" s="236" t="str">
        <f t="shared" si="2"/>
        <v>#VALUE!</v>
      </c>
      <c r="G1949" s="236" t="str">
        <f t="shared" si="3"/>
        <v>#VALUE!</v>
      </c>
      <c r="H1949" s="236" t="str">
        <f t="shared" si="4"/>
        <v>#VALUE!</v>
      </c>
      <c r="I1949" s="236" t="str">
        <f t="shared" si="5"/>
        <v>#VALUE!</v>
      </c>
      <c r="J1949" s="236" t="str">
        <f t="shared" si="6"/>
        <v>#VALUE!</v>
      </c>
      <c r="K1949" s="236" t="str">
        <f t="shared" si="7"/>
        <v>#VALUE!</v>
      </c>
      <c r="L1949" s="236" t="str">
        <f t="shared" si="8"/>
        <v>#VALUE!</v>
      </c>
      <c r="M1949" s="236" t="str">
        <f t="shared" si="9"/>
        <v>#VALUE!</v>
      </c>
      <c r="N1949" s="236" t="str">
        <f t="shared" si="10"/>
        <v>#VALUE!</v>
      </c>
      <c r="O1949" s="236" t="str">
        <f t="shared" si="11"/>
        <v>#VALUE!</v>
      </c>
      <c r="P1949" s="237" t="str">
        <f t="shared" si="12"/>
        <v>NO RX</v>
      </c>
      <c r="Q1949" s="234" t="b">
        <v>0</v>
      </c>
      <c r="R1949" s="237" t="str">
        <f t="shared" si="37"/>
        <v>LOW</v>
      </c>
      <c r="S1949" s="238"/>
      <c r="T1949" s="243">
        <f t="shared" si="46"/>
        <v>44421</v>
      </c>
      <c r="U1949" s="237" t="str">
        <f t="shared" si="52"/>
        <v>DUE COMM</v>
      </c>
      <c r="V1949" s="237" t="str">
        <f t="shared" si="16"/>
        <v> </v>
      </c>
      <c r="W1949" s="83"/>
      <c r="X1949" s="83"/>
      <c r="Y1949" s="83"/>
      <c r="Z1949" s="83"/>
      <c r="AA1949" s="83"/>
      <c r="AB1949" s="83"/>
      <c r="AC1949" s="83"/>
      <c r="AD1949" s="83"/>
      <c r="AE1949" s="83"/>
    </row>
    <row r="1950">
      <c r="A1950" s="253">
        <v>16117.0</v>
      </c>
      <c r="B1950" s="239" t="s">
        <v>8145</v>
      </c>
      <c r="C1950" s="238" t="b">
        <v>1</v>
      </c>
      <c r="D1950" s="235">
        <v>44577.0</v>
      </c>
      <c r="E1950" s="236" t="str">
        <f t="shared" si="1"/>
        <v>#VALUE!</v>
      </c>
      <c r="F1950" s="236" t="str">
        <f t="shared" si="2"/>
        <v>OPI RX</v>
      </c>
      <c r="G1950" s="236" t="str">
        <f t="shared" si="3"/>
        <v>#VALUE!</v>
      </c>
      <c r="H1950" s="236" t="str">
        <f t="shared" si="4"/>
        <v>#VALUE!</v>
      </c>
      <c r="I1950" s="236" t="str">
        <f t="shared" si="5"/>
        <v>OPI RX</v>
      </c>
      <c r="J1950" s="236" t="str">
        <f t="shared" si="6"/>
        <v>#VALUE!</v>
      </c>
      <c r="K1950" s="236" t="str">
        <f t="shared" si="7"/>
        <v>#VALUE!</v>
      </c>
      <c r="L1950" s="236" t="str">
        <f t="shared" si="8"/>
        <v>#VALUE!</v>
      </c>
      <c r="M1950" s="236" t="str">
        <f t="shared" si="9"/>
        <v>#VALUE!</v>
      </c>
      <c r="N1950" s="236" t="str">
        <f t="shared" si="10"/>
        <v>#VALUE!</v>
      </c>
      <c r="O1950" s="236" t="str">
        <f t="shared" si="11"/>
        <v>#VALUE!</v>
      </c>
      <c r="P1950" s="237" t="str">
        <f t="shared" si="12"/>
        <v>OPIOIDS</v>
      </c>
      <c r="Q1950" s="237" t="b">
        <v>0</v>
      </c>
      <c r="R1950" s="237" t="str">
        <f t="shared" si="37"/>
        <v>LOW</v>
      </c>
      <c r="S1950" s="238"/>
      <c r="T1950" s="243">
        <f t="shared" si="46"/>
        <v>44577</v>
      </c>
      <c r="U1950" s="237" t="str">
        <f t="shared" si="52"/>
        <v>DUE COMM</v>
      </c>
      <c r="V1950" s="237" t="str">
        <f t="shared" si="16"/>
        <v> </v>
      </c>
      <c r="W1950" s="83"/>
      <c r="X1950" s="83"/>
      <c r="Y1950" s="83"/>
      <c r="Z1950" s="83"/>
      <c r="AA1950" s="83"/>
      <c r="AB1950" s="83"/>
      <c r="AC1950" s="83"/>
      <c r="AD1950" s="83"/>
      <c r="AE1950" s="83"/>
    </row>
    <row r="1951">
      <c r="A1951" s="233">
        <v>16118.0</v>
      </c>
      <c r="B1951" s="237" t="s">
        <v>8146</v>
      </c>
      <c r="C1951" s="238" t="b">
        <v>1</v>
      </c>
      <c r="D1951" s="243">
        <v>44421.0</v>
      </c>
      <c r="E1951" s="236" t="str">
        <f t="shared" si="1"/>
        <v>#VALUE!</v>
      </c>
      <c r="F1951" s="236" t="str">
        <f t="shared" si="2"/>
        <v>OPI RX</v>
      </c>
      <c r="G1951" s="236" t="str">
        <f t="shared" si="3"/>
        <v>#VALUE!</v>
      </c>
      <c r="H1951" s="236" t="str">
        <f t="shared" si="4"/>
        <v>#VALUE!</v>
      </c>
      <c r="I1951" s="236" t="str">
        <f t="shared" si="5"/>
        <v>#VALUE!</v>
      </c>
      <c r="J1951" s="236" t="str">
        <f t="shared" si="6"/>
        <v>#VALUE!</v>
      </c>
      <c r="K1951" s="236" t="str">
        <f t="shared" si="7"/>
        <v>#VALUE!</v>
      </c>
      <c r="L1951" s="236" t="str">
        <f t="shared" si="8"/>
        <v>#VALUE!</v>
      </c>
      <c r="M1951" s="236" t="str">
        <f t="shared" si="9"/>
        <v>OPI RX</v>
      </c>
      <c r="N1951" s="236" t="str">
        <f t="shared" si="10"/>
        <v>#VALUE!</v>
      </c>
      <c r="O1951" s="236" t="str">
        <f t="shared" si="11"/>
        <v>#VALUE!</v>
      </c>
      <c r="P1951" s="237" t="str">
        <f t="shared" si="12"/>
        <v>OPIOIDS</v>
      </c>
      <c r="Q1951" s="237" t="b">
        <v>0</v>
      </c>
      <c r="R1951" s="237" t="str">
        <f t="shared" si="37"/>
        <v>LOW</v>
      </c>
      <c r="S1951" s="238"/>
      <c r="T1951" s="243">
        <f t="shared" si="46"/>
        <v>44421</v>
      </c>
      <c r="U1951" s="237" t="str">
        <f t="shared" si="52"/>
        <v>DUE COMM</v>
      </c>
      <c r="V1951" s="237" t="str">
        <f t="shared" si="16"/>
        <v> </v>
      </c>
      <c r="W1951" s="83"/>
      <c r="X1951" s="83"/>
      <c r="Y1951" s="83"/>
      <c r="Z1951" s="83"/>
      <c r="AA1951" s="83"/>
      <c r="AB1951" s="83"/>
      <c r="AC1951" s="83"/>
      <c r="AD1951" s="83"/>
      <c r="AE1951" s="83"/>
    </row>
    <row r="1952">
      <c r="A1952" s="233">
        <v>16119.0</v>
      </c>
      <c r="B1952" s="239" t="s">
        <v>7552</v>
      </c>
      <c r="C1952" s="238" t="b">
        <v>1</v>
      </c>
      <c r="D1952" s="243">
        <v>44539.0</v>
      </c>
      <c r="E1952" s="236" t="str">
        <f t="shared" si="1"/>
        <v>#VALUE!</v>
      </c>
      <c r="F1952" s="236" t="str">
        <f t="shared" si="2"/>
        <v>#VALUE!</v>
      </c>
      <c r="G1952" s="236" t="str">
        <f t="shared" si="3"/>
        <v>#VALUE!</v>
      </c>
      <c r="H1952" s="236" t="str">
        <f t="shared" si="4"/>
        <v>#VALUE!</v>
      </c>
      <c r="I1952" s="236" t="str">
        <f t="shared" si="5"/>
        <v>#VALUE!</v>
      </c>
      <c r="J1952" s="236" t="str">
        <f t="shared" si="6"/>
        <v>#VALUE!</v>
      </c>
      <c r="K1952" s="236" t="str">
        <f t="shared" si="7"/>
        <v>#VALUE!</v>
      </c>
      <c r="L1952" s="236" t="str">
        <f t="shared" si="8"/>
        <v>#VALUE!</v>
      </c>
      <c r="M1952" s="236" t="str">
        <f t="shared" si="9"/>
        <v>#VALUE!</v>
      </c>
      <c r="N1952" s="236" t="str">
        <f t="shared" si="10"/>
        <v>#VALUE!</v>
      </c>
      <c r="O1952" s="236" t="str">
        <f t="shared" si="11"/>
        <v>#VALUE!</v>
      </c>
      <c r="P1952" s="237" t="str">
        <f t="shared" si="12"/>
        <v>NO RX</v>
      </c>
      <c r="Q1952" s="234" t="b">
        <v>0</v>
      </c>
      <c r="R1952" s="237" t="str">
        <f t="shared" si="37"/>
        <v>LOW</v>
      </c>
      <c r="S1952" s="238">
        <v>44427.0</v>
      </c>
      <c r="T1952" s="243">
        <f t="shared" si="46"/>
        <v>44539</v>
      </c>
      <c r="U1952" s="237" t="str">
        <f t="shared" si="52"/>
        <v> </v>
      </c>
      <c r="V1952" s="237" t="str">
        <f t="shared" si="16"/>
        <v> </v>
      </c>
      <c r="W1952" s="83"/>
      <c r="X1952" s="83"/>
      <c r="Y1952" s="83"/>
      <c r="Z1952" s="83"/>
      <c r="AA1952" s="83"/>
      <c r="AB1952" s="83"/>
      <c r="AC1952" s="83"/>
      <c r="AD1952" s="83"/>
      <c r="AE1952" s="83"/>
    </row>
    <row r="1953">
      <c r="A1953" s="233">
        <v>16121.0</v>
      </c>
      <c r="B1953" s="239" t="s">
        <v>7552</v>
      </c>
      <c r="C1953" s="238" t="b">
        <v>1</v>
      </c>
      <c r="D1953" s="243">
        <v>44405.0</v>
      </c>
      <c r="E1953" s="236" t="str">
        <f t="shared" si="1"/>
        <v>#VALUE!</v>
      </c>
      <c r="F1953" s="236" t="str">
        <f t="shared" si="2"/>
        <v>#VALUE!</v>
      </c>
      <c r="G1953" s="236" t="str">
        <f t="shared" si="3"/>
        <v>#VALUE!</v>
      </c>
      <c r="H1953" s="236" t="str">
        <f t="shared" si="4"/>
        <v>#VALUE!</v>
      </c>
      <c r="I1953" s="236" t="str">
        <f t="shared" si="5"/>
        <v>#VALUE!</v>
      </c>
      <c r="J1953" s="236" t="str">
        <f t="shared" si="6"/>
        <v>#VALUE!</v>
      </c>
      <c r="K1953" s="236" t="str">
        <f t="shared" si="7"/>
        <v>#VALUE!</v>
      </c>
      <c r="L1953" s="236" t="str">
        <f t="shared" si="8"/>
        <v>#VALUE!</v>
      </c>
      <c r="M1953" s="236" t="str">
        <f t="shared" si="9"/>
        <v>#VALUE!</v>
      </c>
      <c r="N1953" s="236" t="str">
        <f t="shared" si="10"/>
        <v>#VALUE!</v>
      </c>
      <c r="O1953" s="236" t="str">
        <f t="shared" si="11"/>
        <v>#VALUE!</v>
      </c>
      <c r="P1953" s="237" t="str">
        <f t="shared" si="12"/>
        <v>NO RX</v>
      </c>
      <c r="Q1953" s="237" t="b">
        <v>0</v>
      </c>
      <c r="R1953" s="237" t="str">
        <f t="shared" si="37"/>
        <v>LOW</v>
      </c>
      <c r="S1953" s="238"/>
      <c r="T1953" s="243">
        <f t="shared" si="46"/>
        <v>44405</v>
      </c>
      <c r="U1953" s="237" t="str">
        <f t="shared" si="52"/>
        <v>DUE COMM</v>
      </c>
      <c r="V1953" s="237" t="str">
        <f t="shared" si="16"/>
        <v> </v>
      </c>
      <c r="W1953" s="83"/>
      <c r="X1953" s="83"/>
      <c r="Y1953" s="83"/>
      <c r="Z1953" s="83"/>
      <c r="AA1953" s="83"/>
      <c r="AB1953" s="83"/>
      <c r="AC1953" s="83"/>
      <c r="AD1953" s="83"/>
      <c r="AE1953" s="83"/>
    </row>
    <row r="1954">
      <c r="A1954" s="233">
        <v>16122.0</v>
      </c>
      <c r="B1954" s="234" t="s">
        <v>8095</v>
      </c>
      <c r="C1954" s="238" t="b">
        <v>1</v>
      </c>
      <c r="D1954" s="243">
        <v>44440.0</v>
      </c>
      <c r="E1954" s="236" t="str">
        <f t="shared" si="1"/>
        <v>#VALUE!</v>
      </c>
      <c r="F1954" s="236" t="str">
        <f t="shared" si="2"/>
        <v>#VALUE!</v>
      </c>
      <c r="G1954" s="236" t="str">
        <f t="shared" si="3"/>
        <v>#VALUE!</v>
      </c>
      <c r="H1954" s="236" t="str">
        <f t="shared" si="4"/>
        <v>#VALUE!</v>
      </c>
      <c r="I1954" s="236" t="str">
        <f t="shared" si="5"/>
        <v>#VALUE!</v>
      </c>
      <c r="J1954" s="236" t="str">
        <f t="shared" si="6"/>
        <v>#VALUE!</v>
      </c>
      <c r="K1954" s="236" t="str">
        <f t="shared" si="7"/>
        <v>#VALUE!</v>
      </c>
      <c r="L1954" s="236" t="str">
        <f t="shared" si="8"/>
        <v>#VALUE!</v>
      </c>
      <c r="M1954" s="236" t="str">
        <f t="shared" si="9"/>
        <v>#VALUE!</v>
      </c>
      <c r="N1954" s="236" t="str">
        <f t="shared" si="10"/>
        <v>#VALUE!</v>
      </c>
      <c r="O1954" s="236" t="str">
        <f t="shared" si="11"/>
        <v>#VALUE!</v>
      </c>
      <c r="P1954" s="237" t="str">
        <f t="shared" si="12"/>
        <v>NO RX</v>
      </c>
      <c r="Q1954" s="237" t="b">
        <v>0</v>
      </c>
      <c r="R1954" s="237" t="str">
        <f t="shared" si="37"/>
        <v>LOW</v>
      </c>
      <c r="S1954" s="238"/>
      <c r="T1954" s="243">
        <f t="shared" si="46"/>
        <v>44440</v>
      </c>
      <c r="U1954" s="237" t="str">
        <f t="shared" si="52"/>
        <v>DUE COMM</v>
      </c>
      <c r="V1954" s="237" t="str">
        <f t="shared" si="16"/>
        <v> </v>
      </c>
      <c r="W1954" s="83"/>
      <c r="X1954" s="83"/>
      <c r="Y1954" s="83"/>
      <c r="Z1954" s="83"/>
      <c r="AA1954" s="83"/>
      <c r="AB1954" s="83"/>
      <c r="AC1954" s="83"/>
      <c r="AD1954" s="83"/>
      <c r="AE1954" s="83"/>
    </row>
    <row r="1955">
      <c r="A1955" s="233">
        <v>16124.0</v>
      </c>
      <c r="B1955" s="234" t="s">
        <v>7576</v>
      </c>
      <c r="C1955" s="238" t="b">
        <v>1</v>
      </c>
      <c r="D1955" s="243">
        <v>44440.0</v>
      </c>
      <c r="E1955" s="236" t="str">
        <f t="shared" si="1"/>
        <v>#VALUE!</v>
      </c>
      <c r="F1955" s="236" t="str">
        <f t="shared" si="2"/>
        <v>#VALUE!</v>
      </c>
      <c r="G1955" s="236" t="str">
        <f t="shared" si="3"/>
        <v>#VALUE!</v>
      </c>
      <c r="H1955" s="236" t="str">
        <f t="shared" si="4"/>
        <v>#VALUE!</v>
      </c>
      <c r="I1955" s="236" t="str">
        <f t="shared" si="5"/>
        <v>#VALUE!</v>
      </c>
      <c r="J1955" s="236" t="str">
        <f t="shared" si="6"/>
        <v>#VALUE!</v>
      </c>
      <c r="K1955" s="236" t="str">
        <f t="shared" si="7"/>
        <v>#VALUE!</v>
      </c>
      <c r="L1955" s="236" t="str">
        <f t="shared" si="8"/>
        <v>#VALUE!</v>
      </c>
      <c r="M1955" s="236" t="str">
        <f t="shared" si="9"/>
        <v>#VALUE!</v>
      </c>
      <c r="N1955" s="236" t="str">
        <f t="shared" si="10"/>
        <v>#VALUE!</v>
      </c>
      <c r="O1955" s="236" t="str">
        <f t="shared" si="11"/>
        <v>#VALUE!</v>
      </c>
      <c r="P1955" s="237" t="str">
        <f t="shared" si="12"/>
        <v>NO RX</v>
      </c>
      <c r="Q1955" s="234" t="b">
        <v>0</v>
      </c>
      <c r="R1955" s="237" t="str">
        <f t="shared" si="37"/>
        <v>LOW</v>
      </c>
      <c r="S1955" s="238"/>
      <c r="T1955" s="243">
        <f t="shared" si="46"/>
        <v>44440</v>
      </c>
      <c r="U1955" s="237" t="str">
        <f t="shared" si="52"/>
        <v>DUE COMM</v>
      </c>
      <c r="V1955" s="237" t="str">
        <f t="shared" si="16"/>
        <v> </v>
      </c>
      <c r="W1955" s="83"/>
      <c r="X1955" s="83"/>
      <c r="Y1955" s="83"/>
      <c r="Z1955" s="83"/>
      <c r="AA1955" s="83"/>
      <c r="AB1955" s="83"/>
      <c r="AC1955" s="83"/>
      <c r="AD1955" s="83"/>
      <c r="AE1955" s="83"/>
    </row>
    <row r="1956">
      <c r="A1956" s="233">
        <v>16128.0</v>
      </c>
      <c r="B1956" s="237" t="s">
        <v>7769</v>
      </c>
      <c r="C1956" s="238" t="b">
        <v>1</v>
      </c>
      <c r="D1956" s="243">
        <v>44535.0</v>
      </c>
      <c r="E1956" s="236" t="str">
        <f t="shared" si="1"/>
        <v>#VALUE!</v>
      </c>
      <c r="F1956" s="236" t="str">
        <f t="shared" si="2"/>
        <v>OPI RX</v>
      </c>
      <c r="G1956" s="236" t="str">
        <f t="shared" si="3"/>
        <v>#VALUE!</v>
      </c>
      <c r="H1956" s="236" t="str">
        <f t="shared" si="4"/>
        <v>#VALUE!</v>
      </c>
      <c r="I1956" s="236" t="str">
        <f t="shared" si="5"/>
        <v>#VALUE!</v>
      </c>
      <c r="J1956" s="236" t="str">
        <f t="shared" si="6"/>
        <v>#VALUE!</v>
      </c>
      <c r="K1956" s="236" t="str">
        <f t="shared" si="7"/>
        <v>#VALUE!</v>
      </c>
      <c r="L1956" s="236" t="str">
        <f t="shared" si="8"/>
        <v>#VALUE!</v>
      </c>
      <c r="M1956" s="236" t="str">
        <f t="shared" si="9"/>
        <v>#VALUE!</v>
      </c>
      <c r="N1956" s="236" t="str">
        <f t="shared" si="10"/>
        <v>#VALUE!</v>
      </c>
      <c r="O1956" s="236" t="str">
        <f t="shared" si="11"/>
        <v>#VALUE!</v>
      </c>
      <c r="P1956" s="237" t="str">
        <f t="shared" si="12"/>
        <v>OPIOIDS</v>
      </c>
      <c r="Q1956" s="237" t="b">
        <v>1</v>
      </c>
      <c r="R1956" s="237" t="str">
        <f t="shared" si="37"/>
        <v>HIGH</v>
      </c>
      <c r="S1956" s="238">
        <v>44375.0</v>
      </c>
      <c r="T1956" s="243">
        <f t="shared" si="46"/>
        <v>44535</v>
      </c>
      <c r="U1956" s="237" t="str">
        <f t="shared" si="52"/>
        <v> </v>
      </c>
      <c r="V1956" s="237" t="str">
        <f t="shared" si="16"/>
        <v> </v>
      </c>
      <c r="W1956" s="83"/>
      <c r="X1956" s="83"/>
      <c r="Y1956" s="83"/>
      <c r="Z1956" s="83"/>
      <c r="AA1956" s="83"/>
      <c r="AB1956" s="83"/>
      <c r="AC1956" s="83"/>
      <c r="AD1956" s="83"/>
      <c r="AE1956" s="83"/>
    </row>
    <row r="1957">
      <c r="A1957" s="233">
        <v>16132.0</v>
      </c>
      <c r="B1957" s="234" t="s">
        <v>7556</v>
      </c>
      <c r="C1957" s="238" t="b">
        <v>1</v>
      </c>
      <c r="D1957" s="243">
        <v>44510.0</v>
      </c>
      <c r="E1957" s="236" t="str">
        <f t="shared" si="1"/>
        <v>OPI RX</v>
      </c>
      <c r="F1957" s="236" t="str">
        <f t="shared" si="2"/>
        <v>#VALUE!</v>
      </c>
      <c r="G1957" s="236" t="str">
        <f t="shared" si="3"/>
        <v>#VALUE!</v>
      </c>
      <c r="H1957" s="236" t="str">
        <f t="shared" si="4"/>
        <v>#VALUE!</v>
      </c>
      <c r="I1957" s="236" t="str">
        <f t="shared" si="5"/>
        <v>#VALUE!</v>
      </c>
      <c r="J1957" s="236" t="str">
        <f t="shared" si="6"/>
        <v>#VALUE!</v>
      </c>
      <c r="K1957" s="236" t="str">
        <f t="shared" si="7"/>
        <v>#VALUE!</v>
      </c>
      <c r="L1957" s="236" t="str">
        <f t="shared" si="8"/>
        <v>#VALUE!</v>
      </c>
      <c r="M1957" s="236" t="str">
        <f t="shared" si="9"/>
        <v>#VALUE!</v>
      </c>
      <c r="N1957" s="236" t="str">
        <f t="shared" si="10"/>
        <v>#VALUE!</v>
      </c>
      <c r="O1957" s="236" t="str">
        <f t="shared" si="11"/>
        <v>#VALUE!</v>
      </c>
      <c r="P1957" s="237" t="str">
        <f t="shared" si="12"/>
        <v>OPIOIDS</v>
      </c>
      <c r="Q1957" s="237" t="b">
        <v>0</v>
      </c>
      <c r="R1957" s="237" t="str">
        <f t="shared" si="37"/>
        <v>LOW</v>
      </c>
      <c r="S1957" s="238">
        <v>44489.0</v>
      </c>
      <c r="T1957" s="243">
        <f t="shared" si="46"/>
        <v>44510</v>
      </c>
      <c r="U1957" s="237" t="str">
        <f t="shared" si="52"/>
        <v> </v>
      </c>
      <c r="V1957" s="237" t="str">
        <f t="shared" si="16"/>
        <v> </v>
      </c>
      <c r="W1957" s="83"/>
      <c r="X1957" s="83"/>
      <c r="Y1957" s="83"/>
      <c r="Z1957" s="83"/>
      <c r="AA1957" s="83"/>
      <c r="AB1957" s="83"/>
      <c r="AC1957" s="83"/>
      <c r="AD1957" s="83"/>
      <c r="AE1957" s="83"/>
    </row>
    <row r="1958">
      <c r="A1958" s="233">
        <v>16133.0</v>
      </c>
      <c r="B1958" s="234" t="s">
        <v>8147</v>
      </c>
      <c r="C1958" s="238" t="b">
        <v>1</v>
      </c>
      <c r="D1958" s="243">
        <v>44440.0</v>
      </c>
      <c r="E1958" s="236" t="str">
        <f t="shared" si="1"/>
        <v>#VALUE!</v>
      </c>
      <c r="F1958" s="236" t="str">
        <f t="shared" si="2"/>
        <v>#VALUE!</v>
      </c>
      <c r="G1958" s="236" t="str">
        <f t="shared" si="3"/>
        <v>#VALUE!</v>
      </c>
      <c r="H1958" s="236" t="str">
        <f t="shared" si="4"/>
        <v>#VALUE!</v>
      </c>
      <c r="I1958" s="236" t="str">
        <f t="shared" si="5"/>
        <v>OPI RX</v>
      </c>
      <c r="J1958" s="236" t="str">
        <f t="shared" si="6"/>
        <v>#VALUE!</v>
      </c>
      <c r="K1958" s="236" t="str">
        <f t="shared" si="7"/>
        <v>#VALUE!</v>
      </c>
      <c r="L1958" s="236" t="str">
        <f t="shared" si="8"/>
        <v>OPI RX</v>
      </c>
      <c r="M1958" s="236" t="str">
        <f t="shared" si="9"/>
        <v>#VALUE!</v>
      </c>
      <c r="N1958" s="236" t="str">
        <f t="shared" si="10"/>
        <v>#VALUE!</v>
      </c>
      <c r="O1958" s="236" t="str">
        <f t="shared" si="11"/>
        <v>#VALUE!</v>
      </c>
      <c r="P1958" s="237" t="str">
        <f t="shared" si="12"/>
        <v>OPIOIDS</v>
      </c>
      <c r="Q1958" s="237" t="b">
        <v>0</v>
      </c>
      <c r="R1958" s="237" t="str">
        <f t="shared" si="37"/>
        <v>LOW</v>
      </c>
      <c r="S1958" s="238"/>
      <c r="T1958" s="243">
        <f t="shared" si="46"/>
        <v>44440</v>
      </c>
      <c r="U1958" s="237" t="str">
        <f t="shared" si="52"/>
        <v>DUE COMM</v>
      </c>
      <c r="V1958" s="237" t="str">
        <f t="shared" si="16"/>
        <v> </v>
      </c>
      <c r="W1958" s="83"/>
      <c r="X1958" s="83"/>
      <c r="Y1958" s="83"/>
      <c r="Z1958" s="83"/>
      <c r="AA1958" s="83"/>
      <c r="AB1958" s="83"/>
      <c r="AC1958" s="83"/>
      <c r="AD1958" s="83"/>
      <c r="AE1958" s="83"/>
    </row>
    <row r="1959">
      <c r="A1959" s="233">
        <v>16136.0</v>
      </c>
      <c r="B1959" s="234" t="s">
        <v>7576</v>
      </c>
      <c r="C1959" s="238" t="b">
        <v>1</v>
      </c>
      <c r="D1959" s="243">
        <v>44551.0</v>
      </c>
      <c r="E1959" s="236" t="str">
        <f t="shared" si="1"/>
        <v>#VALUE!</v>
      </c>
      <c r="F1959" s="236" t="str">
        <f t="shared" si="2"/>
        <v>#VALUE!</v>
      </c>
      <c r="G1959" s="236" t="str">
        <f t="shared" si="3"/>
        <v>#VALUE!</v>
      </c>
      <c r="H1959" s="236" t="str">
        <f t="shared" si="4"/>
        <v>#VALUE!</v>
      </c>
      <c r="I1959" s="236" t="str">
        <f t="shared" si="5"/>
        <v>#VALUE!</v>
      </c>
      <c r="J1959" s="236" t="str">
        <f t="shared" si="6"/>
        <v>#VALUE!</v>
      </c>
      <c r="K1959" s="236" t="str">
        <f t="shared" si="7"/>
        <v>#VALUE!</v>
      </c>
      <c r="L1959" s="236" t="str">
        <f t="shared" si="8"/>
        <v>#VALUE!</v>
      </c>
      <c r="M1959" s="236" t="str">
        <f t="shared" si="9"/>
        <v>#VALUE!</v>
      </c>
      <c r="N1959" s="236" t="str">
        <f t="shared" si="10"/>
        <v>#VALUE!</v>
      </c>
      <c r="O1959" s="236" t="str">
        <f t="shared" si="11"/>
        <v>#VALUE!</v>
      </c>
      <c r="P1959" s="237" t="str">
        <f t="shared" si="12"/>
        <v>NO RX</v>
      </c>
      <c r="Q1959" s="237" t="b">
        <v>0</v>
      </c>
      <c r="R1959" s="237" t="str">
        <f t="shared" si="37"/>
        <v>LOW</v>
      </c>
      <c r="S1959" s="238">
        <v>44523.0</v>
      </c>
      <c r="T1959" s="243">
        <f t="shared" si="46"/>
        <v>44551</v>
      </c>
      <c r="U1959" s="237" t="str">
        <f t="shared" si="52"/>
        <v> </v>
      </c>
      <c r="V1959" s="237" t="str">
        <f t="shared" si="16"/>
        <v> </v>
      </c>
      <c r="W1959" s="83"/>
      <c r="X1959" s="83"/>
      <c r="Y1959" s="83"/>
      <c r="Z1959" s="83"/>
      <c r="AA1959" s="83"/>
      <c r="AB1959" s="83"/>
      <c r="AC1959" s="83"/>
      <c r="AD1959" s="83"/>
      <c r="AE1959" s="83"/>
    </row>
    <row r="1960">
      <c r="A1960" s="233">
        <v>16138.0</v>
      </c>
      <c r="B1960" s="234" t="s">
        <v>8074</v>
      </c>
      <c r="C1960" s="238" t="b">
        <v>1</v>
      </c>
      <c r="D1960" s="243">
        <v>44559.0</v>
      </c>
      <c r="E1960" s="236" t="str">
        <f t="shared" si="1"/>
        <v>#VALUE!</v>
      </c>
      <c r="F1960" s="236" t="str">
        <f t="shared" si="2"/>
        <v>#VALUE!</v>
      </c>
      <c r="G1960" s="236" t="str">
        <f t="shared" si="3"/>
        <v>#VALUE!</v>
      </c>
      <c r="H1960" s="236" t="str">
        <f t="shared" si="4"/>
        <v>#VALUE!</v>
      </c>
      <c r="I1960" s="236" t="str">
        <f t="shared" si="5"/>
        <v>#VALUE!</v>
      </c>
      <c r="J1960" s="236" t="str">
        <f t="shared" si="6"/>
        <v>#VALUE!</v>
      </c>
      <c r="K1960" s="236" t="str">
        <f t="shared" si="7"/>
        <v>#VALUE!</v>
      </c>
      <c r="L1960" s="236" t="str">
        <f t="shared" si="8"/>
        <v>#VALUE!</v>
      </c>
      <c r="M1960" s="236" t="str">
        <f t="shared" si="9"/>
        <v>#VALUE!</v>
      </c>
      <c r="N1960" s="236" t="str">
        <f t="shared" si="10"/>
        <v>#VALUE!</v>
      </c>
      <c r="O1960" s="236" t="str">
        <f t="shared" si="11"/>
        <v>#VALUE!</v>
      </c>
      <c r="P1960" s="237" t="str">
        <f t="shared" si="12"/>
        <v>NO RX</v>
      </c>
      <c r="Q1960" s="237" t="b">
        <v>0</v>
      </c>
      <c r="R1960" s="237" t="str">
        <f t="shared" si="37"/>
        <v>LOW</v>
      </c>
      <c r="S1960" s="238">
        <v>44432.0</v>
      </c>
      <c r="T1960" s="243">
        <f t="shared" si="46"/>
        <v>44559</v>
      </c>
      <c r="U1960" s="237" t="str">
        <f t="shared" si="52"/>
        <v> </v>
      </c>
      <c r="V1960" s="237" t="str">
        <f t="shared" si="16"/>
        <v> </v>
      </c>
      <c r="W1960" s="83"/>
      <c r="X1960" s="83"/>
      <c r="Y1960" s="83"/>
      <c r="Z1960" s="83"/>
      <c r="AA1960" s="83"/>
      <c r="AB1960" s="83"/>
      <c r="AC1960" s="83"/>
      <c r="AD1960" s="83"/>
      <c r="AE1960" s="83"/>
    </row>
    <row r="1961">
      <c r="A1961" s="233">
        <v>16139.0</v>
      </c>
      <c r="B1961" s="237" t="s">
        <v>7861</v>
      </c>
      <c r="C1961" s="238" t="b">
        <v>1</v>
      </c>
      <c r="D1961" s="235">
        <v>44627.0</v>
      </c>
      <c r="E1961" s="236" t="str">
        <f t="shared" si="1"/>
        <v>#VALUE!</v>
      </c>
      <c r="F1961" s="236" t="str">
        <f t="shared" si="2"/>
        <v>#VALUE!</v>
      </c>
      <c r="G1961" s="236" t="str">
        <f t="shared" si="3"/>
        <v>#VALUE!</v>
      </c>
      <c r="H1961" s="236" t="str">
        <f t="shared" si="4"/>
        <v>#VALUE!</v>
      </c>
      <c r="I1961" s="236" t="str">
        <f t="shared" si="5"/>
        <v>#VALUE!</v>
      </c>
      <c r="J1961" s="236" t="str">
        <f t="shared" si="6"/>
        <v>#VALUE!</v>
      </c>
      <c r="K1961" s="236" t="str">
        <f t="shared" si="7"/>
        <v>#VALUE!</v>
      </c>
      <c r="L1961" s="236" t="str">
        <f t="shared" si="8"/>
        <v>#VALUE!</v>
      </c>
      <c r="M1961" s="236" t="str">
        <f t="shared" si="9"/>
        <v>OPI RX</v>
      </c>
      <c r="N1961" s="236" t="str">
        <f t="shared" si="10"/>
        <v>#VALUE!</v>
      </c>
      <c r="O1961" s="236" t="str">
        <f t="shared" si="11"/>
        <v>#VALUE!</v>
      </c>
      <c r="P1961" s="237" t="str">
        <f t="shared" si="12"/>
        <v>OPIOIDS</v>
      </c>
      <c r="Q1961" s="237" t="b">
        <v>0</v>
      </c>
      <c r="R1961" s="237" t="str">
        <f t="shared" si="37"/>
        <v>LOW</v>
      </c>
      <c r="S1961" s="238"/>
      <c r="T1961" s="243">
        <f t="shared" si="46"/>
        <v>44627</v>
      </c>
      <c r="U1961" s="237" t="str">
        <f t="shared" si="52"/>
        <v>DUE COMM</v>
      </c>
      <c r="V1961" s="237" t="str">
        <f t="shared" si="16"/>
        <v> </v>
      </c>
      <c r="W1961" s="83"/>
      <c r="X1961" s="83"/>
      <c r="Y1961" s="83"/>
      <c r="Z1961" s="83"/>
      <c r="AA1961" s="83"/>
      <c r="AB1961" s="83"/>
      <c r="AC1961" s="83"/>
      <c r="AD1961" s="83"/>
      <c r="AE1961" s="83"/>
    </row>
    <row r="1962">
      <c r="A1962" s="253">
        <v>16140.0</v>
      </c>
      <c r="B1962" s="237" t="s">
        <v>7606</v>
      </c>
      <c r="C1962" s="238" t="b">
        <v>1</v>
      </c>
      <c r="D1962" s="235">
        <v>44638.0</v>
      </c>
      <c r="E1962" s="236" t="str">
        <f t="shared" si="1"/>
        <v>#VALUE!</v>
      </c>
      <c r="F1962" s="236" t="str">
        <f t="shared" si="2"/>
        <v>#VALUE!</v>
      </c>
      <c r="G1962" s="236" t="str">
        <f t="shared" si="3"/>
        <v>#VALUE!</v>
      </c>
      <c r="H1962" s="236" t="str">
        <f t="shared" si="4"/>
        <v>#VALUE!</v>
      </c>
      <c r="I1962" s="236" t="str">
        <f t="shared" si="5"/>
        <v>#VALUE!</v>
      </c>
      <c r="J1962" s="236" t="str">
        <f t="shared" si="6"/>
        <v>#VALUE!</v>
      </c>
      <c r="K1962" s="236" t="str">
        <f t="shared" si="7"/>
        <v>#VALUE!</v>
      </c>
      <c r="L1962" s="236" t="str">
        <f t="shared" si="8"/>
        <v>#VALUE!</v>
      </c>
      <c r="M1962" s="236" t="str">
        <f t="shared" si="9"/>
        <v>OPI RX</v>
      </c>
      <c r="N1962" s="236" t="str">
        <f t="shared" si="10"/>
        <v>#VALUE!</v>
      </c>
      <c r="O1962" s="236" t="str">
        <f t="shared" si="11"/>
        <v>#VALUE!</v>
      </c>
      <c r="P1962" s="237" t="str">
        <f t="shared" si="12"/>
        <v>OPIOIDS</v>
      </c>
      <c r="Q1962" s="237" t="b">
        <v>0</v>
      </c>
      <c r="R1962" s="237" t="str">
        <f t="shared" si="37"/>
        <v>LOW</v>
      </c>
      <c r="S1962" s="238">
        <v>44431.0</v>
      </c>
      <c r="T1962" s="243">
        <f t="shared" si="46"/>
        <v>44638</v>
      </c>
      <c r="U1962" s="237" t="str">
        <f t="shared" si="52"/>
        <v> </v>
      </c>
      <c r="V1962" s="237" t="str">
        <f t="shared" si="16"/>
        <v> </v>
      </c>
      <c r="W1962" s="83"/>
      <c r="X1962" s="83"/>
      <c r="Y1962" s="83"/>
      <c r="Z1962" s="83"/>
      <c r="AA1962" s="83"/>
      <c r="AB1962" s="83"/>
      <c r="AC1962" s="83"/>
      <c r="AD1962" s="83"/>
      <c r="AE1962" s="83"/>
    </row>
    <row r="1963">
      <c r="A1963" s="233">
        <v>16145.0</v>
      </c>
      <c r="B1963" s="234" t="s">
        <v>7616</v>
      </c>
      <c r="C1963" s="238" t="b">
        <v>1</v>
      </c>
      <c r="D1963" s="243">
        <v>44441.0</v>
      </c>
      <c r="E1963" s="236" t="str">
        <f t="shared" si="1"/>
        <v>#VALUE!</v>
      </c>
      <c r="F1963" s="236" t="str">
        <f t="shared" si="2"/>
        <v>#VALUE!</v>
      </c>
      <c r="G1963" s="236" t="str">
        <f t="shared" si="3"/>
        <v>#VALUE!</v>
      </c>
      <c r="H1963" s="236" t="str">
        <f t="shared" si="4"/>
        <v>#VALUE!</v>
      </c>
      <c r="I1963" s="236" t="str">
        <f t="shared" si="5"/>
        <v>#VALUE!</v>
      </c>
      <c r="J1963" s="236" t="str">
        <f t="shared" si="6"/>
        <v>#VALUE!</v>
      </c>
      <c r="K1963" s="236" t="str">
        <f t="shared" si="7"/>
        <v>#VALUE!</v>
      </c>
      <c r="L1963" s="236" t="str">
        <f t="shared" si="8"/>
        <v>#VALUE!</v>
      </c>
      <c r="M1963" s="236" t="str">
        <f t="shared" si="9"/>
        <v>OPI RX</v>
      </c>
      <c r="N1963" s="236" t="str">
        <f t="shared" si="10"/>
        <v>#VALUE!</v>
      </c>
      <c r="O1963" s="236" t="str">
        <f t="shared" si="11"/>
        <v>#VALUE!</v>
      </c>
      <c r="P1963" s="237" t="str">
        <f t="shared" si="12"/>
        <v>OPIOIDS</v>
      </c>
      <c r="Q1963" s="237" t="b">
        <v>0</v>
      </c>
      <c r="R1963" s="237" t="str">
        <f t="shared" si="37"/>
        <v>LOW</v>
      </c>
      <c r="S1963" s="238"/>
      <c r="T1963" s="243">
        <f t="shared" si="46"/>
        <v>44441</v>
      </c>
      <c r="U1963" s="237" t="str">
        <f t="shared" si="52"/>
        <v>DUE COMM</v>
      </c>
      <c r="V1963" s="237" t="str">
        <f t="shared" si="16"/>
        <v> </v>
      </c>
      <c r="W1963" s="83"/>
      <c r="X1963" s="83"/>
      <c r="Y1963" s="83"/>
      <c r="Z1963" s="83"/>
      <c r="AA1963" s="83"/>
      <c r="AB1963" s="83"/>
      <c r="AC1963" s="83"/>
      <c r="AD1963" s="83"/>
      <c r="AE1963" s="83"/>
    </row>
    <row r="1964">
      <c r="A1964" s="233">
        <v>16148.0</v>
      </c>
      <c r="B1964" s="234" t="s">
        <v>8148</v>
      </c>
      <c r="C1964" s="238" t="b">
        <v>1</v>
      </c>
      <c r="D1964" s="243">
        <v>44439.0</v>
      </c>
      <c r="E1964" s="236" t="str">
        <f t="shared" si="1"/>
        <v>#VALUE!</v>
      </c>
      <c r="F1964" s="236" t="str">
        <f t="shared" si="2"/>
        <v>OPI RX</v>
      </c>
      <c r="G1964" s="236" t="str">
        <f t="shared" si="3"/>
        <v>#VALUE!</v>
      </c>
      <c r="H1964" s="236" t="str">
        <f t="shared" si="4"/>
        <v>#VALUE!</v>
      </c>
      <c r="I1964" s="236" t="str">
        <f t="shared" si="5"/>
        <v>#VALUE!</v>
      </c>
      <c r="J1964" s="236" t="str">
        <f t="shared" si="6"/>
        <v>#VALUE!</v>
      </c>
      <c r="K1964" s="236" t="str">
        <f t="shared" si="7"/>
        <v>#VALUE!</v>
      </c>
      <c r="L1964" s="236" t="str">
        <f t="shared" si="8"/>
        <v>#VALUE!</v>
      </c>
      <c r="M1964" s="236" t="str">
        <f t="shared" si="9"/>
        <v>#VALUE!</v>
      </c>
      <c r="N1964" s="236" t="str">
        <f t="shared" si="10"/>
        <v>#VALUE!</v>
      </c>
      <c r="O1964" s="236" t="str">
        <f t="shared" si="11"/>
        <v>#VALUE!</v>
      </c>
      <c r="P1964" s="237" t="str">
        <f t="shared" si="12"/>
        <v>OPIOIDS</v>
      </c>
      <c r="Q1964" s="237" t="b">
        <v>0</v>
      </c>
      <c r="R1964" s="237" t="str">
        <f t="shared" si="37"/>
        <v>LOW</v>
      </c>
      <c r="S1964" s="238"/>
      <c r="T1964" s="243">
        <f t="shared" si="46"/>
        <v>44439</v>
      </c>
      <c r="U1964" s="237" t="str">
        <f t="shared" si="52"/>
        <v>DUE COMM</v>
      </c>
      <c r="V1964" s="237" t="str">
        <f t="shared" si="16"/>
        <v> </v>
      </c>
      <c r="W1964" s="83"/>
      <c r="X1964" s="83"/>
      <c r="Y1964" s="83"/>
      <c r="Z1964" s="83"/>
      <c r="AA1964" s="83"/>
      <c r="AB1964" s="83"/>
      <c r="AC1964" s="83"/>
      <c r="AD1964" s="83"/>
      <c r="AE1964" s="83"/>
    </row>
    <row r="1965">
      <c r="A1965" s="253">
        <v>16151.0</v>
      </c>
      <c r="B1965" s="234" t="s">
        <v>7576</v>
      </c>
      <c r="C1965" s="238" t="b">
        <v>1</v>
      </c>
      <c r="D1965" s="243">
        <v>44441.0</v>
      </c>
      <c r="E1965" s="236" t="str">
        <f t="shared" si="1"/>
        <v>#VALUE!</v>
      </c>
      <c r="F1965" s="236" t="str">
        <f t="shared" si="2"/>
        <v>#VALUE!</v>
      </c>
      <c r="G1965" s="236" t="str">
        <f t="shared" si="3"/>
        <v>#VALUE!</v>
      </c>
      <c r="H1965" s="236" t="str">
        <f t="shared" si="4"/>
        <v>#VALUE!</v>
      </c>
      <c r="I1965" s="236" t="str">
        <f t="shared" si="5"/>
        <v>#VALUE!</v>
      </c>
      <c r="J1965" s="236" t="str">
        <f t="shared" si="6"/>
        <v>#VALUE!</v>
      </c>
      <c r="K1965" s="236" t="str">
        <f t="shared" si="7"/>
        <v>#VALUE!</v>
      </c>
      <c r="L1965" s="236" t="str">
        <f t="shared" si="8"/>
        <v>#VALUE!</v>
      </c>
      <c r="M1965" s="236" t="str">
        <f t="shared" si="9"/>
        <v>#VALUE!</v>
      </c>
      <c r="N1965" s="236" t="str">
        <f t="shared" si="10"/>
        <v>#VALUE!</v>
      </c>
      <c r="O1965" s="236" t="str">
        <f t="shared" si="11"/>
        <v>#VALUE!</v>
      </c>
      <c r="P1965" s="237" t="str">
        <f t="shared" si="12"/>
        <v>NO RX</v>
      </c>
      <c r="Q1965" s="237" t="b">
        <v>0</v>
      </c>
      <c r="R1965" s="237" t="str">
        <f t="shared" si="37"/>
        <v>LOW</v>
      </c>
      <c r="S1965" s="238"/>
      <c r="T1965" s="243">
        <f t="shared" si="46"/>
        <v>44441</v>
      </c>
      <c r="U1965" s="237" t="str">
        <f t="shared" si="52"/>
        <v>DUE COMM</v>
      </c>
      <c r="V1965" s="237" t="str">
        <f t="shared" si="16"/>
        <v> </v>
      </c>
      <c r="W1965" s="83"/>
      <c r="X1965" s="83"/>
      <c r="Y1965" s="83"/>
      <c r="Z1965" s="83"/>
      <c r="AA1965" s="83"/>
      <c r="AB1965" s="83"/>
      <c r="AC1965" s="83"/>
      <c r="AD1965" s="83"/>
      <c r="AE1965" s="83"/>
    </row>
    <row r="1966">
      <c r="A1966" s="233">
        <v>16154.0</v>
      </c>
      <c r="B1966" s="237" t="s">
        <v>7556</v>
      </c>
      <c r="C1966" s="238" t="b">
        <v>1</v>
      </c>
      <c r="D1966" s="243">
        <v>44387.0</v>
      </c>
      <c r="E1966" s="236" t="str">
        <f t="shared" si="1"/>
        <v>OPI RX</v>
      </c>
      <c r="F1966" s="236" t="str">
        <f t="shared" si="2"/>
        <v>#VALUE!</v>
      </c>
      <c r="G1966" s="236" t="str">
        <f t="shared" si="3"/>
        <v>#VALUE!</v>
      </c>
      <c r="H1966" s="236" t="str">
        <f t="shared" si="4"/>
        <v>#VALUE!</v>
      </c>
      <c r="I1966" s="236" t="str">
        <f t="shared" si="5"/>
        <v>#VALUE!</v>
      </c>
      <c r="J1966" s="236" t="str">
        <f t="shared" si="6"/>
        <v>#VALUE!</v>
      </c>
      <c r="K1966" s="236" t="str">
        <f t="shared" si="7"/>
        <v>#VALUE!</v>
      </c>
      <c r="L1966" s="236" t="str">
        <f t="shared" si="8"/>
        <v>#VALUE!</v>
      </c>
      <c r="M1966" s="236" t="str">
        <f t="shared" si="9"/>
        <v>#VALUE!</v>
      </c>
      <c r="N1966" s="236" t="str">
        <f t="shared" si="10"/>
        <v>#VALUE!</v>
      </c>
      <c r="O1966" s="236" t="str">
        <f t="shared" si="11"/>
        <v>#VALUE!</v>
      </c>
      <c r="P1966" s="237" t="str">
        <f t="shared" si="12"/>
        <v>OPIOIDS</v>
      </c>
      <c r="Q1966" s="237" t="b">
        <v>0</v>
      </c>
      <c r="R1966" s="237" t="str">
        <f t="shared" si="37"/>
        <v>LOW</v>
      </c>
      <c r="S1966" s="238"/>
      <c r="T1966" s="243">
        <f t="shared" si="46"/>
        <v>44387</v>
      </c>
      <c r="U1966" s="237" t="str">
        <f t="shared" si="52"/>
        <v>DUE COMM</v>
      </c>
      <c r="V1966" s="237" t="str">
        <f t="shared" si="16"/>
        <v> </v>
      </c>
      <c r="W1966" s="83"/>
      <c r="X1966" s="83"/>
      <c r="Y1966" s="83"/>
      <c r="Z1966" s="83"/>
      <c r="AA1966" s="83"/>
      <c r="AB1966" s="83"/>
      <c r="AC1966" s="83"/>
      <c r="AD1966" s="83"/>
      <c r="AE1966" s="83"/>
    </row>
    <row r="1967">
      <c r="A1967" s="253">
        <v>16155.0</v>
      </c>
      <c r="B1967" s="234" t="s">
        <v>7576</v>
      </c>
      <c r="C1967" s="238" t="b">
        <v>1</v>
      </c>
      <c r="D1967" s="243">
        <v>44559.0</v>
      </c>
      <c r="E1967" s="236" t="str">
        <f t="shared" si="1"/>
        <v>#VALUE!</v>
      </c>
      <c r="F1967" s="236" t="str">
        <f t="shared" si="2"/>
        <v>#VALUE!</v>
      </c>
      <c r="G1967" s="236" t="str">
        <f t="shared" si="3"/>
        <v>#VALUE!</v>
      </c>
      <c r="H1967" s="236" t="str">
        <f t="shared" si="4"/>
        <v>#VALUE!</v>
      </c>
      <c r="I1967" s="236" t="str">
        <f t="shared" si="5"/>
        <v>#VALUE!</v>
      </c>
      <c r="J1967" s="236" t="str">
        <f t="shared" si="6"/>
        <v>#VALUE!</v>
      </c>
      <c r="K1967" s="236" t="str">
        <f t="shared" si="7"/>
        <v>#VALUE!</v>
      </c>
      <c r="L1967" s="236" t="str">
        <f t="shared" si="8"/>
        <v>#VALUE!</v>
      </c>
      <c r="M1967" s="236" t="str">
        <f t="shared" si="9"/>
        <v>#VALUE!</v>
      </c>
      <c r="N1967" s="236" t="str">
        <f t="shared" si="10"/>
        <v>#VALUE!</v>
      </c>
      <c r="O1967" s="236" t="str">
        <f t="shared" si="11"/>
        <v>#VALUE!</v>
      </c>
      <c r="P1967" s="237" t="str">
        <f t="shared" si="12"/>
        <v>NO RX</v>
      </c>
      <c r="Q1967" s="237" t="b">
        <v>1</v>
      </c>
      <c r="R1967" s="237" t="str">
        <f t="shared" si="37"/>
        <v>HIGH</v>
      </c>
      <c r="S1967" s="238">
        <v>44431.0</v>
      </c>
      <c r="T1967" s="243">
        <f t="shared" si="46"/>
        <v>44559</v>
      </c>
      <c r="U1967" s="237" t="str">
        <f t="shared" si="52"/>
        <v> </v>
      </c>
      <c r="V1967" s="237" t="str">
        <f t="shared" si="16"/>
        <v> </v>
      </c>
      <c r="W1967" s="83"/>
      <c r="X1967" s="83"/>
      <c r="Y1967" s="83"/>
      <c r="Z1967" s="83"/>
      <c r="AA1967" s="83"/>
      <c r="AB1967" s="83"/>
      <c r="AC1967" s="83"/>
      <c r="AD1967" s="83"/>
      <c r="AE1967" s="83"/>
    </row>
    <row r="1968">
      <c r="A1968" s="233">
        <v>16156.0</v>
      </c>
      <c r="B1968" s="234" t="s">
        <v>7568</v>
      </c>
      <c r="C1968" s="238" t="b">
        <v>1</v>
      </c>
      <c r="D1968" s="235">
        <v>44620.0</v>
      </c>
      <c r="E1968" s="236" t="str">
        <f t="shared" si="1"/>
        <v>#VALUE!</v>
      </c>
      <c r="F1968" s="236" t="str">
        <f t="shared" si="2"/>
        <v>OPI RX</v>
      </c>
      <c r="G1968" s="236" t="str">
        <f t="shared" si="3"/>
        <v>#VALUE!</v>
      </c>
      <c r="H1968" s="236" t="str">
        <f t="shared" si="4"/>
        <v>#VALUE!</v>
      </c>
      <c r="I1968" s="236" t="str">
        <f t="shared" si="5"/>
        <v>#VALUE!</v>
      </c>
      <c r="J1968" s="236" t="str">
        <f t="shared" si="6"/>
        <v>#VALUE!</v>
      </c>
      <c r="K1968" s="236" t="str">
        <f t="shared" si="7"/>
        <v>#VALUE!</v>
      </c>
      <c r="L1968" s="236" t="str">
        <f t="shared" si="8"/>
        <v>#VALUE!</v>
      </c>
      <c r="M1968" s="236" t="str">
        <f t="shared" si="9"/>
        <v>#VALUE!</v>
      </c>
      <c r="N1968" s="236" t="str">
        <f t="shared" si="10"/>
        <v>#VALUE!</v>
      </c>
      <c r="O1968" s="236" t="str">
        <f t="shared" si="11"/>
        <v>#VALUE!</v>
      </c>
      <c r="P1968" s="237" t="str">
        <f t="shared" si="12"/>
        <v>OPIOIDS</v>
      </c>
      <c r="Q1968" s="234" t="b">
        <v>1</v>
      </c>
      <c r="R1968" s="237" t="str">
        <f t="shared" si="37"/>
        <v>HIGH</v>
      </c>
      <c r="S1968" s="238">
        <v>44487.0</v>
      </c>
      <c r="T1968" s="243">
        <f t="shared" si="46"/>
        <v>44620</v>
      </c>
      <c r="U1968" s="237" t="str">
        <f t="shared" si="52"/>
        <v> </v>
      </c>
      <c r="V1968" s="237" t="str">
        <f t="shared" si="16"/>
        <v> </v>
      </c>
      <c r="W1968" s="83"/>
      <c r="X1968" s="83"/>
      <c r="Y1968" s="83"/>
      <c r="Z1968" s="83"/>
      <c r="AA1968" s="83"/>
      <c r="AB1968" s="83"/>
      <c r="AC1968" s="83"/>
      <c r="AD1968" s="83"/>
      <c r="AE1968" s="83"/>
    </row>
    <row r="1969">
      <c r="A1969" s="253">
        <v>16158.0</v>
      </c>
      <c r="B1969" s="234" t="s">
        <v>8001</v>
      </c>
      <c r="C1969" s="238" t="b">
        <v>1</v>
      </c>
      <c r="D1969" s="235">
        <v>44616.0</v>
      </c>
      <c r="E1969" s="236" t="str">
        <f t="shared" si="1"/>
        <v>#VALUE!</v>
      </c>
      <c r="F1969" s="236" t="str">
        <f t="shared" si="2"/>
        <v>#VALUE!</v>
      </c>
      <c r="G1969" s="236" t="str">
        <f t="shared" si="3"/>
        <v>#VALUE!</v>
      </c>
      <c r="H1969" s="236" t="str">
        <f t="shared" si="4"/>
        <v>#VALUE!</v>
      </c>
      <c r="I1969" s="236" t="str">
        <f t="shared" si="5"/>
        <v>#VALUE!</v>
      </c>
      <c r="J1969" s="236" t="str">
        <f t="shared" si="6"/>
        <v>#VALUE!</v>
      </c>
      <c r="K1969" s="236" t="str">
        <f t="shared" si="7"/>
        <v>#VALUE!</v>
      </c>
      <c r="L1969" s="236" t="str">
        <f t="shared" si="8"/>
        <v>#VALUE!</v>
      </c>
      <c r="M1969" s="236" t="str">
        <f t="shared" si="9"/>
        <v>#VALUE!</v>
      </c>
      <c r="N1969" s="236" t="str">
        <f t="shared" si="10"/>
        <v>#VALUE!</v>
      </c>
      <c r="O1969" s="236" t="str">
        <f t="shared" si="11"/>
        <v>#VALUE!</v>
      </c>
      <c r="P1969" s="237" t="str">
        <f t="shared" si="12"/>
        <v>NO RX</v>
      </c>
      <c r="Q1969" s="237" t="b">
        <v>0</v>
      </c>
      <c r="R1969" s="237" t="str">
        <f t="shared" si="37"/>
        <v>LOW</v>
      </c>
      <c r="S1969" s="238"/>
      <c r="T1969" s="243">
        <f t="shared" si="46"/>
        <v>44616</v>
      </c>
      <c r="U1969" s="237" t="str">
        <f t="shared" si="52"/>
        <v>DUE COMM</v>
      </c>
      <c r="V1969" s="237" t="str">
        <f t="shared" si="16"/>
        <v> </v>
      </c>
      <c r="W1969" s="83"/>
      <c r="X1969" s="83"/>
      <c r="Y1969" s="83"/>
      <c r="Z1969" s="83"/>
      <c r="AA1969" s="83"/>
      <c r="AB1969" s="83"/>
      <c r="AC1969" s="83"/>
      <c r="AD1969" s="83"/>
      <c r="AE1969" s="83"/>
    </row>
    <row r="1970">
      <c r="A1970" s="253">
        <v>16160.0</v>
      </c>
      <c r="B1970" s="239" t="s">
        <v>7552</v>
      </c>
      <c r="C1970" s="238" t="b">
        <v>1</v>
      </c>
      <c r="D1970" s="243">
        <v>44441.0</v>
      </c>
      <c r="E1970" s="236" t="str">
        <f t="shared" si="1"/>
        <v>#VALUE!</v>
      </c>
      <c r="F1970" s="236" t="str">
        <f t="shared" si="2"/>
        <v>#VALUE!</v>
      </c>
      <c r="G1970" s="236" t="str">
        <f t="shared" si="3"/>
        <v>#VALUE!</v>
      </c>
      <c r="H1970" s="236" t="str">
        <f t="shared" si="4"/>
        <v>#VALUE!</v>
      </c>
      <c r="I1970" s="236" t="str">
        <f t="shared" si="5"/>
        <v>#VALUE!</v>
      </c>
      <c r="J1970" s="236" t="str">
        <f t="shared" si="6"/>
        <v>#VALUE!</v>
      </c>
      <c r="K1970" s="236" t="str">
        <f t="shared" si="7"/>
        <v>#VALUE!</v>
      </c>
      <c r="L1970" s="236" t="str">
        <f t="shared" si="8"/>
        <v>#VALUE!</v>
      </c>
      <c r="M1970" s="236" t="str">
        <f t="shared" si="9"/>
        <v>#VALUE!</v>
      </c>
      <c r="N1970" s="236" t="str">
        <f t="shared" si="10"/>
        <v>#VALUE!</v>
      </c>
      <c r="O1970" s="236" t="str">
        <f t="shared" si="11"/>
        <v>#VALUE!</v>
      </c>
      <c r="P1970" s="237" t="str">
        <f t="shared" si="12"/>
        <v>NO RX</v>
      </c>
      <c r="Q1970" s="237" t="b">
        <v>0</v>
      </c>
      <c r="R1970" s="237" t="str">
        <f t="shared" si="37"/>
        <v>LOW</v>
      </c>
      <c r="S1970" s="238"/>
      <c r="T1970" s="243">
        <f t="shared" si="46"/>
        <v>44441</v>
      </c>
      <c r="U1970" s="237" t="str">
        <f t="shared" si="52"/>
        <v>DUE COMM</v>
      </c>
      <c r="V1970" s="237" t="str">
        <f t="shared" si="16"/>
        <v> </v>
      </c>
      <c r="W1970" s="83"/>
      <c r="X1970" s="83"/>
      <c r="Y1970" s="83"/>
      <c r="Z1970" s="83"/>
      <c r="AA1970" s="83"/>
      <c r="AB1970" s="83"/>
      <c r="AC1970" s="83"/>
      <c r="AD1970" s="83"/>
      <c r="AE1970" s="83"/>
    </row>
    <row r="1971">
      <c r="A1971" s="253">
        <v>16162.0</v>
      </c>
      <c r="B1971" s="239" t="s">
        <v>7552</v>
      </c>
      <c r="C1971" s="238" t="b">
        <v>1</v>
      </c>
      <c r="D1971" s="243">
        <v>44551.0</v>
      </c>
      <c r="E1971" s="236" t="str">
        <f t="shared" si="1"/>
        <v>#VALUE!</v>
      </c>
      <c r="F1971" s="236" t="str">
        <f t="shared" si="2"/>
        <v>#VALUE!</v>
      </c>
      <c r="G1971" s="236" t="str">
        <f t="shared" si="3"/>
        <v>#VALUE!</v>
      </c>
      <c r="H1971" s="236" t="str">
        <f t="shared" si="4"/>
        <v>#VALUE!</v>
      </c>
      <c r="I1971" s="236" t="str">
        <f t="shared" si="5"/>
        <v>#VALUE!</v>
      </c>
      <c r="J1971" s="236" t="str">
        <f t="shared" si="6"/>
        <v>#VALUE!</v>
      </c>
      <c r="K1971" s="236" t="str">
        <f t="shared" si="7"/>
        <v>#VALUE!</v>
      </c>
      <c r="L1971" s="236" t="str">
        <f t="shared" si="8"/>
        <v>#VALUE!</v>
      </c>
      <c r="M1971" s="236" t="str">
        <f t="shared" si="9"/>
        <v>#VALUE!</v>
      </c>
      <c r="N1971" s="236" t="str">
        <f t="shared" si="10"/>
        <v>#VALUE!</v>
      </c>
      <c r="O1971" s="236" t="str">
        <f t="shared" si="11"/>
        <v>#VALUE!</v>
      </c>
      <c r="P1971" s="237" t="str">
        <f t="shared" si="12"/>
        <v>NO RX</v>
      </c>
      <c r="Q1971" s="237" t="b">
        <v>1</v>
      </c>
      <c r="R1971" s="237" t="str">
        <f t="shared" si="37"/>
        <v>HIGH</v>
      </c>
      <c r="S1971" s="238">
        <v>44524.0</v>
      </c>
      <c r="T1971" s="243">
        <f t="shared" si="46"/>
        <v>44551</v>
      </c>
      <c r="U1971" s="237" t="str">
        <f t="shared" si="52"/>
        <v> </v>
      </c>
      <c r="V1971" s="237" t="str">
        <f t="shared" si="16"/>
        <v> </v>
      </c>
      <c r="W1971" s="83"/>
      <c r="X1971" s="83"/>
      <c r="Y1971" s="83"/>
      <c r="Z1971" s="83"/>
      <c r="AA1971" s="83"/>
      <c r="AB1971" s="83"/>
      <c r="AC1971" s="83"/>
      <c r="AD1971" s="83"/>
      <c r="AE1971" s="83"/>
    </row>
    <row r="1972">
      <c r="A1972" s="233">
        <v>16163.0</v>
      </c>
      <c r="B1972" s="239" t="s">
        <v>7552</v>
      </c>
      <c r="C1972" s="238" t="b">
        <v>1</v>
      </c>
      <c r="D1972" s="243">
        <v>44441.0</v>
      </c>
      <c r="E1972" s="236" t="str">
        <f t="shared" si="1"/>
        <v>#VALUE!</v>
      </c>
      <c r="F1972" s="236" t="str">
        <f t="shared" si="2"/>
        <v>#VALUE!</v>
      </c>
      <c r="G1972" s="236" t="str">
        <f t="shared" si="3"/>
        <v>#VALUE!</v>
      </c>
      <c r="H1972" s="236" t="str">
        <f t="shared" si="4"/>
        <v>#VALUE!</v>
      </c>
      <c r="I1972" s="236" t="str">
        <f t="shared" si="5"/>
        <v>#VALUE!</v>
      </c>
      <c r="J1972" s="236" t="str">
        <f t="shared" si="6"/>
        <v>#VALUE!</v>
      </c>
      <c r="K1972" s="236" t="str">
        <f t="shared" si="7"/>
        <v>#VALUE!</v>
      </c>
      <c r="L1972" s="236" t="str">
        <f t="shared" si="8"/>
        <v>#VALUE!</v>
      </c>
      <c r="M1972" s="236" t="str">
        <f t="shared" si="9"/>
        <v>#VALUE!</v>
      </c>
      <c r="N1972" s="236" t="str">
        <f t="shared" si="10"/>
        <v>#VALUE!</v>
      </c>
      <c r="O1972" s="236" t="str">
        <f t="shared" si="11"/>
        <v>#VALUE!</v>
      </c>
      <c r="P1972" s="237" t="str">
        <f t="shared" si="12"/>
        <v>NO RX</v>
      </c>
      <c r="Q1972" s="237" t="b">
        <v>0</v>
      </c>
      <c r="R1972" s="237" t="str">
        <f t="shared" si="37"/>
        <v>LOW</v>
      </c>
      <c r="S1972" s="238"/>
      <c r="T1972" s="243">
        <f t="shared" si="46"/>
        <v>44441</v>
      </c>
      <c r="U1972" s="237" t="str">
        <f t="shared" si="52"/>
        <v>DUE COMM</v>
      </c>
      <c r="V1972" s="237" t="str">
        <f t="shared" si="16"/>
        <v> </v>
      </c>
      <c r="W1972" s="83"/>
      <c r="X1972" s="83"/>
      <c r="Y1972" s="83"/>
      <c r="Z1972" s="83"/>
      <c r="AA1972" s="83"/>
      <c r="AB1972" s="83"/>
      <c r="AC1972" s="83"/>
      <c r="AD1972" s="83"/>
      <c r="AE1972" s="83"/>
    </row>
    <row r="1973">
      <c r="A1973" s="233">
        <v>16165.0</v>
      </c>
      <c r="B1973" s="239" t="s">
        <v>7607</v>
      </c>
      <c r="C1973" s="238" t="b">
        <v>1</v>
      </c>
      <c r="D1973" s="235">
        <v>44620.0</v>
      </c>
      <c r="E1973" s="236" t="str">
        <f t="shared" si="1"/>
        <v>#VALUE!</v>
      </c>
      <c r="F1973" s="236" t="str">
        <f t="shared" si="2"/>
        <v>OPI RX</v>
      </c>
      <c r="G1973" s="236" t="str">
        <f t="shared" si="3"/>
        <v>#VALUE!</v>
      </c>
      <c r="H1973" s="236" t="str">
        <f t="shared" si="4"/>
        <v>#VALUE!</v>
      </c>
      <c r="I1973" s="236" t="str">
        <f t="shared" si="5"/>
        <v>#VALUE!</v>
      </c>
      <c r="J1973" s="236" t="str">
        <f t="shared" si="6"/>
        <v>OPI RX</v>
      </c>
      <c r="K1973" s="236" t="str">
        <f t="shared" si="7"/>
        <v>#VALUE!</v>
      </c>
      <c r="L1973" s="236" t="str">
        <f t="shared" si="8"/>
        <v>#VALUE!</v>
      </c>
      <c r="M1973" s="236" t="str">
        <f t="shared" si="9"/>
        <v>#VALUE!</v>
      </c>
      <c r="N1973" s="236" t="str">
        <f t="shared" si="10"/>
        <v>#VALUE!</v>
      </c>
      <c r="O1973" s="236" t="str">
        <f t="shared" si="11"/>
        <v>#VALUE!</v>
      </c>
      <c r="P1973" s="237" t="str">
        <f t="shared" si="12"/>
        <v>OPIOIDS</v>
      </c>
      <c r="Q1973" s="237" t="b">
        <v>0</v>
      </c>
      <c r="R1973" s="237" t="str">
        <f t="shared" si="37"/>
        <v>LOW</v>
      </c>
      <c r="S1973" s="238">
        <v>44397.0</v>
      </c>
      <c r="T1973" s="243">
        <f t="shared" si="46"/>
        <v>44620</v>
      </c>
      <c r="U1973" s="237" t="str">
        <f t="shared" si="52"/>
        <v> </v>
      </c>
      <c r="V1973" s="237" t="str">
        <f t="shared" si="16"/>
        <v> </v>
      </c>
      <c r="W1973" s="83"/>
      <c r="X1973" s="83"/>
      <c r="Y1973" s="83"/>
      <c r="Z1973" s="83"/>
      <c r="AA1973" s="83"/>
      <c r="AB1973" s="83"/>
      <c r="AC1973" s="83"/>
      <c r="AD1973" s="83"/>
      <c r="AE1973" s="83"/>
    </row>
    <row r="1974">
      <c r="A1974" s="253">
        <v>16166.0</v>
      </c>
      <c r="B1974" s="237" t="s">
        <v>8064</v>
      </c>
      <c r="C1974" s="238" t="b">
        <v>1</v>
      </c>
      <c r="D1974" s="243">
        <v>44495.0</v>
      </c>
      <c r="E1974" s="236" t="str">
        <f t="shared" si="1"/>
        <v>#VALUE!</v>
      </c>
      <c r="F1974" s="236" t="str">
        <f t="shared" si="2"/>
        <v>OPI RX</v>
      </c>
      <c r="G1974" s="236" t="str">
        <f t="shared" si="3"/>
        <v>#VALUE!</v>
      </c>
      <c r="H1974" s="236" t="str">
        <f t="shared" si="4"/>
        <v>#VALUE!</v>
      </c>
      <c r="I1974" s="236" t="str">
        <f t="shared" si="5"/>
        <v>#VALUE!</v>
      </c>
      <c r="J1974" s="236" t="str">
        <f t="shared" si="6"/>
        <v>#VALUE!</v>
      </c>
      <c r="K1974" s="236" t="str">
        <f t="shared" si="7"/>
        <v>#VALUE!</v>
      </c>
      <c r="L1974" s="236" t="str">
        <f t="shared" si="8"/>
        <v>#VALUE!</v>
      </c>
      <c r="M1974" s="236" t="str">
        <f t="shared" si="9"/>
        <v>#VALUE!</v>
      </c>
      <c r="N1974" s="236" t="str">
        <f t="shared" si="10"/>
        <v>#VALUE!</v>
      </c>
      <c r="O1974" s="236" t="str">
        <f t="shared" si="11"/>
        <v>#VALUE!</v>
      </c>
      <c r="P1974" s="237" t="str">
        <f t="shared" si="12"/>
        <v>OPIOIDS</v>
      </c>
      <c r="Q1974" s="237" t="b">
        <v>1</v>
      </c>
      <c r="R1974" s="237" t="str">
        <f t="shared" si="37"/>
        <v>HIGH</v>
      </c>
      <c r="S1974" s="238">
        <v>44392.0</v>
      </c>
      <c r="T1974" s="243">
        <f t="shared" si="46"/>
        <v>44495</v>
      </c>
      <c r="U1974" s="237" t="str">
        <f t="shared" si="52"/>
        <v> </v>
      </c>
      <c r="V1974" s="237" t="str">
        <f t="shared" si="16"/>
        <v> </v>
      </c>
      <c r="W1974" s="83"/>
      <c r="X1974" s="83"/>
      <c r="Y1974" s="83"/>
      <c r="Z1974" s="83"/>
      <c r="AA1974" s="83"/>
      <c r="AB1974" s="83"/>
      <c r="AC1974" s="83"/>
      <c r="AD1974" s="83"/>
      <c r="AE1974" s="83"/>
    </row>
    <row r="1975">
      <c r="A1975" s="233">
        <v>16167.0</v>
      </c>
      <c r="B1975" s="237" t="s">
        <v>8149</v>
      </c>
      <c r="C1975" s="238" t="b">
        <v>1</v>
      </c>
      <c r="D1975" s="243">
        <v>44495.0</v>
      </c>
      <c r="E1975" s="236" t="str">
        <f t="shared" si="1"/>
        <v>#VALUE!</v>
      </c>
      <c r="F1975" s="236" t="str">
        <f t="shared" si="2"/>
        <v>#VALUE!</v>
      </c>
      <c r="G1975" s="236" t="str">
        <f t="shared" si="3"/>
        <v>#VALUE!</v>
      </c>
      <c r="H1975" s="236" t="str">
        <f t="shared" si="4"/>
        <v>#VALUE!</v>
      </c>
      <c r="I1975" s="236" t="str">
        <f t="shared" si="5"/>
        <v>#VALUE!</v>
      </c>
      <c r="J1975" s="236" t="str">
        <f t="shared" si="6"/>
        <v>OPI RX</v>
      </c>
      <c r="K1975" s="236" t="str">
        <f t="shared" si="7"/>
        <v>#VALUE!</v>
      </c>
      <c r="L1975" s="236" t="str">
        <f t="shared" si="8"/>
        <v>#VALUE!</v>
      </c>
      <c r="M1975" s="236" t="str">
        <f t="shared" si="9"/>
        <v>#VALUE!</v>
      </c>
      <c r="N1975" s="236" t="str">
        <f t="shared" si="10"/>
        <v>#VALUE!</v>
      </c>
      <c r="O1975" s="236" t="str">
        <f t="shared" si="11"/>
        <v>#VALUE!</v>
      </c>
      <c r="P1975" s="237" t="str">
        <f t="shared" si="12"/>
        <v>OPIOIDS</v>
      </c>
      <c r="Q1975" s="237" t="b">
        <v>1</v>
      </c>
      <c r="R1975" s="237" t="str">
        <f t="shared" si="37"/>
        <v>HIGH</v>
      </c>
      <c r="S1975" s="238">
        <v>44392.0</v>
      </c>
      <c r="T1975" s="243">
        <f t="shared" si="46"/>
        <v>44495</v>
      </c>
      <c r="U1975" s="237" t="str">
        <f t="shared" si="52"/>
        <v> </v>
      </c>
      <c r="V1975" s="237" t="str">
        <f t="shared" si="16"/>
        <v> </v>
      </c>
      <c r="W1975" s="83"/>
      <c r="X1975" s="83"/>
      <c r="Y1975" s="83"/>
      <c r="Z1975" s="83"/>
      <c r="AA1975" s="83"/>
      <c r="AB1975" s="83"/>
      <c r="AC1975" s="83"/>
      <c r="AD1975" s="83"/>
      <c r="AE1975" s="83"/>
    </row>
    <row r="1976">
      <c r="A1976" s="253">
        <v>16171.0</v>
      </c>
      <c r="B1976" s="239" t="s">
        <v>7552</v>
      </c>
      <c r="C1976" s="238" t="b">
        <v>1</v>
      </c>
      <c r="D1976" s="243">
        <v>44427.0</v>
      </c>
      <c r="E1976" s="236" t="str">
        <f t="shared" si="1"/>
        <v>#VALUE!</v>
      </c>
      <c r="F1976" s="236" t="str">
        <f t="shared" si="2"/>
        <v>#VALUE!</v>
      </c>
      <c r="G1976" s="236" t="str">
        <f t="shared" si="3"/>
        <v>#VALUE!</v>
      </c>
      <c r="H1976" s="236" t="str">
        <f t="shared" si="4"/>
        <v>#VALUE!</v>
      </c>
      <c r="I1976" s="236" t="str">
        <f t="shared" si="5"/>
        <v>#VALUE!</v>
      </c>
      <c r="J1976" s="236" t="str">
        <f t="shared" si="6"/>
        <v>#VALUE!</v>
      </c>
      <c r="K1976" s="236" t="str">
        <f t="shared" si="7"/>
        <v>#VALUE!</v>
      </c>
      <c r="L1976" s="236" t="str">
        <f t="shared" si="8"/>
        <v>#VALUE!</v>
      </c>
      <c r="M1976" s="236" t="str">
        <f t="shared" si="9"/>
        <v>#VALUE!</v>
      </c>
      <c r="N1976" s="236" t="str">
        <f t="shared" si="10"/>
        <v>#VALUE!</v>
      </c>
      <c r="O1976" s="236" t="str">
        <f t="shared" si="11"/>
        <v>#VALUE!</v>
      </c>
      <c r="P1976" s="237" t="str">
        <f t="shared" si="12"/>
        <v>NO RX</v>
      </c>
      <c r="Q1976" s="237" t="b">
        <v>0</v>
      </c>
      <c r="R1976" s="237" t="str">
        <f t="shared" si="37"/>
        <v>LOW</v>
      </c>
      <c r="S1976" s="238"/>
      <c r="T1976" s="243">
        <f t="shared" si="46"/>
        <v>44427</v>
      </c>
      <c r="U1976" s="237" t="str">
        <f t="shared" si="52"/>
        <v>DUE COMM</v>
      </c>
      <c r="V1976" s="237" t="str">
        <f t="shared" si="16"/>
        <v> </v>
      </c>
      <c r="W1976" s="83"/>
      <c r="X1976" s="83"/>
      <c r="Y1976" s="254"/>
      <c r="Z1976" s="83"/>
      <c r="AA1976" s="83"/>
      <c r="AB1976" s="83"/>
      <c r="AC1976" s="83"/>
      <c r="AD1976" s="83"/>
      <c r="AE1976" s="83"/>
    </row>
    <row r="1977">
      <c r="A1977" s="253">
        <v>16173.0</v>
      </c>
      <c r="B1977" s="237" t="s">
        <v>8048</v>
      </c>
      <c r="C1977" s="238" t="b">
        <v>1</v>
      </c>
      <c r="D1977" s="243">
        <v>44414.0</v>
      </c>
      <c r="E1977" s="236" t="str">
        <f t="shared" si="1"/>
        <v>#VALUE!</v>
      </c>
      <c r="F1977" s="236" t="str">
        <f t="shared" si="2"/>
        <v>#VALUE!</v>
      </c>
      <c r="G1977" s="236" t="str">
        <f t="shared" si="3"/>
        <v>#VALUE!</v>
      </c>
      <c r="H1977" s="236" t="str">
        <f t="shared" si="4"/>
        <v>#VALUE!</v>
      </c>
      <c r="I1977" s="236" t="str">
        <f t="shared" si="5"/>
        <v>#VALUE!</v>
      </c>
      <c r="J1977" s="236" t="str">
        <f t="shared" si="6"/>
        <v>#VALUE!</v>
      </c>
      <c r="K1977" s="236" t="str">
        <f t="shared" si="7"/>
        <v>#VALUE!</v>
      </c>
      <c r="L1977" s="236" t="str">
        <f t="shared" si="8"/>
        <v>#VALUE!</v>
      </c>
      <c r="M1977" s="236" t="str">
        <f t="shared" si="9"/>
        <v>#VALUE!</v>
      </c>
      <c r="N1977" s="236" t="str">
        <f t="shared" si="10"/>
        <v>#VALUE!</v>
      </c>
      <c r="O1977" s="236" t="str">
        <f t="shared" si="11"/>
        <v>#VALUE!</v>
      </c>
      <c r="P1977" s="237" t="str">
        <f t="shared" si="12"/>
        <v>NO RX</v>
      </c>
      <c r="Q1977" s="237" t="b">
        <v>0</v>
      </c>
      <c r="R1977" s="237" t="str">
        <f t="shared" si="37"/>
        <v>LOW</v>
      </c>
      <c r="S1977" s="238"/>
      <c r="T1977" s="243">
        <f t="shared" si="46"/>
        <v>44414</v>
      </c>
      <c r="U1977" s="237" t="str">
        <f t="shared" si="52"/>
        <v>DUE COMM</v>
      </c>
      <c r="V1977" s="237" t="str">
        <f t="shared" si="16"/>
        <v> </v>
      </c>
      <c r="W1977" s="83"/>
      <c r="X1977" s="83"/>
      <c r="Y1977" s="83"/>
      <c r="Z1977" s="83"/>
      <c r="AA1977" s="83"/>
      <c r="AB1977" s="83"/>
      <c r="AC1977" s="83"/>
      <c r="AD1977" s="83"/>
      <c r="AE1977" s="83"/>
    </row>
    <row r="1978">
      <c r="A1978" s="253">
        <v>16176.0</v>
      </c>
      <c r="B1978" s="234" t="s">
        <v>8150</v>
      </c>
      <c r="C1978" s="238" t="b">
        <v>1</v>
      </c>
      <c r="D1978" s="243">
        <v>44539.0</v>
      </c>
      <c r="E1978" s="236" t="str">
        <f t="shared" si="1"/>
        <v>#VALUE!</v>
      </c>
      <c r="F1978" s="236" t="str">
        <f t="shared" si="2"/>
        <v>OPI RX</v>
      </c>
      <c r="G1978" s="236" t="str">
        <f t="shared" si="3"/>
        <v>#VALUE!</v>
      </c>
      <c r="H1978" s="236" t="str">
        <f t="shared" si="4"/>
        <v>OPI RX</v>
      </c>
      <c r="I1978" s="236" t="str">
        <f t="shared" si="5"/>
        <v>#VALUE!</v>
      </c>
      <c r="J1978" s="236" t="str">
        <f t="shared" si="6"/>
        <v>#VALUE!</v>
      </c>
      <c r="K1978" s="236" t="str">
        <f t="shared" si="7"/>
        <v>#VALUE!</v>
      </c>
      <c r="L1978" s="236" t="str">
        <f t="shared" si="8"/>
        <v>#VALUE!</v>
      </c>
      <c r="M1978" s="236" t="str">
        <f t="shared" si="9"/>
        <v>#VALUE!</v>
      </c>
      <c r="N1978" s="236" t="str">
        <f t="shared" si="10"/>
        <v>#VALUE!</v>
      </c>
      <c r="O1978" s="236" t="str">
        <f t="shared" si="11"/>
        <v>#VALUE!</v>
      </c>
      <c r="P1978" s="237" t="str">
        <f t="shared" si="12"/>
        <v>OPIOIDS</v>
      </c>
      <c r="Q1978" s="237" t="b">
        <v>1</v>
      </c>
      <c r="R1978" s="237" t="str">
        <f t="shared" si="37"/>
        <v>HIGH</v>
      </c>
      <c r="S1978" s="238">
        <v>44420.0</v>
      </c>
      <c r="T1978" s="243">
        <f t="shared" si="46"/>
        <v>44539</v>
      </c>
      <c r="U1978" s="237" t="str">
        <f t="shared" si="52"/>
        <v> </v>
      </c>
      <c r="V1978" s="237" t="str">
        <f t="shared" si="16"/>
        <v> </v>
      </c>
      <c r="W1978" s="83"/>
      <c r="X1978" s="83"/>
      <c r="Y1978" s="83"/>
      <c r="Z1978" s="83"/>
      <c r="AA1978" s="83"/>
      <c r="AB1978" s="83"/>
      <c r="AC1978" s="83"/>
      <c r="AD1978" s="83"/>
      <c r="AE1978" s="83"/>
    </row>
    <row r="1979">
      <c r="A1979" s="233">
        <v>16178.0</v>
      </c>
      <c r="B1979" s="234" t="s">
        <v>7568</v>
      </c>
      <c r="C1979" s="238" t="b">
        <v>1</v>
      </c>
      <c r="D1979" s="243">
        <v>44539.0</v>
      </c>
      <c r="E1979" s="236" t="str">
        <f t="shared" si="1"/>
        <v>#VALUE!</v>
      </c>
      <c r="F1979" s="236" t="str">
        <f t="shared" si="2"/>
        <v>OPI RX</v>
      </c>
      <c r="G1979" s="236" t="str">
        <f t="shared" si="3"/>
        <v>#VALUE!</v>
      </c>
      <c r="H1979" s="236" t="str">
        <f t="shared" si="4"/>
        <v>#VALUE!</v>
      </c>
      <c r="I1979" s="236" t="str">
        <f t="shared" si="5"/>
        <v>#VALUE!</v>
      </c>
      <c r="J1979" s="236" t="str">
        <f t="shared" si="6"/>
        <v>#VALUE!</v>
      </c>
      <c r="K1979" s="236" t="str">
        <f t="shared" si="7"/>
        <v>#VALUE!</v>
      </c>
      <c r="L1979" s="236" t="str">
        <f t="shared" si="8"/>
        <v>#VALUE!</v>
      </c>
      <c r="M1979" s="236" t="str">
        <f t="shared" si="9"/>
        <v>#VALUE!</v>
      </c>
      <c r="N1979" s="236" t="str">
        <f t="shared" si="10"/>
        <v>#VALUE!</v>
      </c>
      <c r="O1979" s="236" t="str">
        <f t="shared" si="11"/>
        <v>#VALUE!</v>
      </c>
      <c r="P1979" s="237" t="str">
        <f t="shared" si="12"/>
        <v>OPIOIDS</v>
      </c>
      <c r="Q1979" s="237" t="b">
        <v>0</v>
      </c>
      <c r="R1979" s="237" t="str">
        <f t="shared" si="37"/>
        <v>LOW</v>
      </c>
      <c r="S1979" s="238">
        <v>44433.0</v>
      </c>
      <c r="T1979" s="243">
        <f t="shared" si="46"/>
        <v>44539</v>
      </c>
      <c r="U1979" s="237" t="str">
        <f t="shared" si="52"/>
        <v> </v>
      </c>
      <c r="V1979" s="237" t="str">
        <f t="shared" si="16"/>
        <v> </v>
      </c>
      <c r="W1979" s="83"/>
      <c r="X1979" s="83"/>
      <c r="Y1979" s="83"/>
      <c r="Z1979" s="83"/>
      <c r="AA1979" s="83"/>
      <c r="AB1979" s="83"/>
      <c r="AC1979" s="83"/>
      <c r="AD1979" s="83"/>
      <c r="AE1979" s="83"/>
    </row>
    <row r="1980">
      <c r="A1980" s="233">
        <v>16181.0</v>
      </c>
      <c r="B1980" s="234" t="s">
        <v>7576</v>
      </c>
      <c r="C1980" s="238" t="b">
        <v>1</v>
      </c>
      <c r="D1980" s="243">
        <v>44420.0</v>
      </c>
      <c r="E1980" s="236" t="str">
        <f t="shared" si="1"/>
        <v>#VALUE!</v>
      </c>
      <c r="F1980" s="236" t="str">
        <f t="shared" si="2"/>
        <v>#VALUE!</v>
      </c>
      <c r="G1980" s="236" t="str">
        <f t="shared" si="3"/>
        <v>#VALUE!</v>
      </c>
      <c r="H1980" s="236" t="str">
        <f t="shared" si="4"/>
        <v>#VALUE!</v>
      </c>
      <c r="I1980" s="236" t="str">
        <f t="shared" si="5"/>
        <v>#VALUE!</v>
      </c>
      <c r="J1980" s="236" t="str">
        <f t="shared" si="6"/>
        <v>#VALUE!</v>
      </c>
      <c r="K1980" s="236" t="str">
        <f t="shared" si="7"/>
        <v>#VALUE!</v>
      </c>
      <c r="L1980" s="236" t="str">
        <f t="shared" si="8"/>
        <v>#VALUE!</v>
      </c>
      <c r="M1980" s="236" t="str">
        <f t="shared" si="9"/>
        <v>#VALUE!</v>
      </c>
      <c r="N1980" s="236" t="str">
        <f t="shared" si="10"/>
        <v>#VALUE!</v>
      </c>
      <c r="O1980" s="236" t="str">
        <f t="shared" si="11"/>
        <v>#VALUE!</v>
      </c>
      <c r="P1980" s="237" t="str">
        <f t="shared" si="12"/>
        <v>NO RX</v>
      </c>
      <c r="Q1980" s="234" t="b">
        <v>0</v>
      </c>
      <c r="R1980" s="237" t="str">
        <f t="shared" si="37"/>
        <v>LOW</v>
      </c>
      <c r="S1980" s="238"/>
      <c r="T1980" s="243">
        <f t="shared" si="46"/>
        <v>44420</v>
      </c>
      <c r="U1980" s="237" t="str">
        <f t="shared" si="52"/>
        <v>DUE COMM</v>
      </c>
      <c r="V1980" s="237" t="str">
        <f t="shared" si="16"/>
        <v> </v>
      </c>
      <c r="W1980" s="83"/>
      <c r="X1980" s="83"/>
      <c r="Y1980" s="83"/>
      <c r="Z1980" s="83"/>
      <c r="AA1980" s="83"/>
      <c r="AB1980" s="83"/>
      <c r="AC1980" s="83"/>
      <c r="AD1980" s="83"/>
      <c r="AE1980" s="83"/>
    </row>
    <row r="1981">
      <c r="A1981" s="253">
        <v>16182.0</v>
      </c>
      <c r="B1981" s="237" t="s">
        <v>7849</v>
      </c>
      <c r="C1981" s="238" t="b">
        <v>1</v>
      </c>
      <c r="D1981" s="243">
        <v>44442.0</v>
      </c>
      <c r="E1981" s="236" t="str">
        <f t="shared" si="1"/>
        <v>#VALUE!</v>
      </c>
      <c r="F1981" s="236" t="str">
        <f t="shared" si="2"/>
        <v>#VALUE!</v>
      </c>
      <c r="G1981" s="236" t="str">
        <f t="shared" si="3"/>
        <v>#VALUE!</v>
      </c>
      <c r="H1981" s="236" t="str">
        <f t="shared" si="4"/>
        <v>#VALUE!</v>
      </c>
      <c r="I1981" s="236" t="str">
        <f t="shared" si="5"/>
        <v>#VALUE!</v>
      </c>
      <c r="J1981" s="236" t="str">
        <f t="shared" si="6"/>
        <v>#VALUE!</v>
      </c>
      <c r="K1981" s="236" t="str">
        <f t="shared" si="7"/>
        <v>#VALUE!</v>
      </c>
      <c r="L1981" s="236" t="str">
        <f t="shared" si="8"/>
        <v>#VALUE!</v>
      </c>
      <c r="M1981" s="236" t="str">
        <f t="shared" si="9"/>
        <v>#VALUE!</v>
      </c>
      <c r="N1981" s="236" t="str">
        <f t="shared" si="10"/>
        <v>#VALUE!</v>
      </c>
      <c r="O1981" s="236" t="str">
        <f t="shared" si="11"/>
        <v>#VALUE!</v>
      </c>
      <c r="P1981" s="237" t="str">
        <f t="shared" si="12"/>
        <v>NO RX</v>
      </c>
      <c r="Q1981" s="237" t="b">
        <v>0</v>
      </c>
      <c r="R1981" s="237" t="str">
        <f t="shared" si="37"/>
        <v>LOW</v>
      </c>
      <c r="S1981" s="238"/>
      <c r="T1981" s="243">
        <f t="shared" si="46"/>
        <v>44442</v>
      </c>
      <c r="U1981" s="237" t="str">
        <f t="shared" si="52"/>
        <v>DUE COMM</v>
      </c>
      <c r="V1981" s="237" t="str">
        <f t="shared" si="16"/>
        <v> </v>
      </c>
      <c r="W1981" s="83"/>
      <c r="X1981" s="83"/>
      <c r="Y1981" s="83"/>
      <c r="Z1981" s="83"/>
      <c r="AA1981" s="83"/>
      <c r="AB1981" s="83"/>
      <c r="AC1981" s="83"/>
      <c r="AD1981" s="83"/>
      <c r="AE1981" s="83"/>
    </row>
    <row r="1982">
      <c r="A1982" s="233">
        <v>16187.0</v>
      </c>
      <c r="B1982" s="234" t="s">
        <v>8093</v>
      </c>
      <c r="C1982" s="238" t="b">
        <v>1</v>
      </c>
      <c r="D1982" s="243">
        <v>44565.0</v>
      </c>
      <c r="E1982" s="236" t="str">
        <f t="shared" si="1"/>
        <v>#VALUE!</v>
      </c>
      <c r="F1982" s="236" t="str">
        <f t="shared" si="2"/>
        <v>#VALUE!</v>
      </c>
      <c r="G1982" s="236" t="str">
        <f t="shared" si="3"/>
        <v>OPI RX</v>
      </c>
      <c r="H1982" s="236" t="str">
        <f t="shared" si="4"/>
        <v>#VALUE!</v>
      </c>
      <c r="I1982" s="236" t="str">
        <f t="shared" si="5"/>
        <v>#VALUE!</v>
      </c>
      <c r="J1982" s="236" t="str">
        <f t="shared" si="6"/>
        <v>#VALUE!</v>
      </c>
      <c r="K1982" s="236" t="str">
        <f t="shared" si="7"/>
        <v>#VALUE!</v>
      </c>
      <c r="L1982" s="236" t="str">
        <f t="shared" si="8"/>
        <v>OPI RX</v>
      </c>
      <c r="M1982" s="236" t="str">
        <f t="shared" si="9"/>
        <v>#VALUE!</v>
      </c>
      <c r="N1982" s="236" t="str">
        <f t="shared" si="10"/>
        <v>#VALUE!</v>
      </c>
      <c r="O1982" s="236" t="str">
        <f t="shared" si="11"/>
        <v>#VALUE!</v>
      </c>
      <c r="P1982" s="237" t="str">
        <f t="shared" si="12"/>
        <v>OPIOIDS</v>
      </c>
      <c r="Q1982" s="234" t="b">
        <v>0</v>
      </c>
      <c r="R1982" s="237" t="str">
        <f t="shared" si="37"/>
        <v>LOW</v>
      </c>
      <c r="S1982" s="249">
        <v>44414.0</v>
      </c>
      <c r="T1982" s="243">
        <f t="shared" si="46"/>
        <v>44565</v>
      </c>
      <c r="U1982" s="237" t="str">
        <f t="shared" si="52"/>
        <v> </v>
      </c>
      <c r="V1982" s="237" t="str">
        <f t="shared" si="16"/>
        <v> </v>
      </c>
      <c r="W1982" s="83"/>
      <c r="X1982" s="83"/>
      <c r="Y1982" s="83"/>
      <c r="Z1982" s="83"/>
      <c r="AA1982" s="83"/>
      <c r="AB1982" s="83"/>
      <c r="AC1982" s="83"/>
      <c r="AD1982" s="83"/>
      <c r="AE1982" s="83"/>
    </row>
    <row r="1983">
      <c r="A1983" s="233">
        <v>16189.0</v>
      </c>
      <c r="B1983" s="234" t="s">
        <v>7730</v>
      </c>
      <c r="C1983" s="238" t="b">
        <v>1</v>
      </c>
      <c r="D1983" s="243">
        <v>44414.0</v>
      </c>
      <c r="E1983" s="236" t="str">
        <f t="shared" si="1"/>
        <v>#VALUE!</v>
      </c>
      <c r="F1983" s="236" t="str">
        <f t="shared" si="2"/>
        <v>#VALUE!</v>
      </c>
      <c r="G1983" s="236" t="str">
        <f t="shared" si="3"/>
        <v>#VALUE!</v>
      </c>
      <c r="H1983" s="236" t="str">
        <f t="shared" si="4"/>
        <v>#VALUE!</v>
      </c>
      <c r="I1983" s="236" t="str">
        <f t="shared" si="5"/>
        <v>#VALUE!</v>
      </c>
      <c r="J1983" s="236" t="str">
        <f t="shared" si="6"/>
        <v>#VALUE!</v>
      </c>
      <c r="K1983" s="236" t="str">
        <f t="shared" si="7"/>
        <v>#VALUE!</v>
      </c>
      <c r="L1983" s="236" t="str">
        <f t="shared" si="8"/>
        <v>#VALUE!</v>
      </c>
      <c r="M1983" s="236" t="str">
        <f t="shared" si="9"/>
        <v>#VALUE!</v>
      </c>
      <c r="N1983" s="236" t="str">
        <f t="shared" si="10"/>
        <v>#VALUE!</v>
      </c>
      <c r="O1983" s="236" t="str">
        <f t="shared" si="11"/>
        <v>#VALUE!</v>
      </c>
      <c r="P1983" s="237" t="str">
        <f t="shared" si="12"/>
        <v>NO RX</v>
      </c>
      <c r="Q1983" s="237" t="b">
        <v>0</v>
      </c>
      <c r="R1983" s="237" t="str">
        <f t="shared" si="37"/>
        <v>LOW</v>
      </c>
      <c r="S1983" s="238"/>
      <c r="T1983" s="243">
        <f t="shared" si="46"/>
        <v>44414</v>
      </c>
      <c r="U1983" s="237" t="str">
        <f t="shared" si="52"/>
        <v>DUE COMM</v>
      </c>
      <c r="V1983" s="237" t="str">
        <f t="shared" si="16"/>
        <v> </v>
      </c>
      <c r="W1983" s="83"/>
      <c r="X1983" s="83"/>
      <c r="Y1983" s="83"/>
      <c r="Z1983" s="83"/>
      <c r="AA1983" s="83"/>
      <c r="AB1983" s="83"/>
      <c r="AC1983" s="83"/>
      <c r="AD1983" s="83"/>
      <c r="AE1983" s="83"/>
    </row>
    <row r="1984">
      <c r="A1984" s="233">
        <v>16191.0</v>
      </c>
      <c r="B1984" s="237" t="s">
        <v>7566</v>
      </c>
      <c r="C1984" s="238" t="b">
        <v>1</v>
      </c>
      <c r="D1984" s="243">
        <v>44438.0</v>
      </c>
      <c r="E1984" s="236" t="str">
        <f t="shared" si="1"/>
        <v>#VALUE!</v>
      </c>
      <c r="F1984" s="236" t="str">
        <f t="shared" si="2"/>
        <v>OPI RX</v>
      </c>
      <c r="G1984" s="236" t="str">
        <f t="shared" si="3"/>
        <v>#VALUE!</v>
      </c>
      <c r="H1984" s="236" t="str">
        <f t="shared" si="4"/>
        <v>#VALUE!</v>
      </c>
      <c r="I1984" s="236" t="str">
        <f t="shared" si="5"/>
        <v>#VALUE!</v>
      </c>
      <c r="J1984" s="236" t="str">
        <f t="shared" si="6"/>
        <v>#VALUE!</v>
      </c>
      <c r="K1984" s="236" t="str">
        <f t="shared" si="7"/>
        <v>#VALUE!</v>
      </c>
      <c r="L1984" s="236" t="str">
        <f t="shared" si="8"/>
        <v>#VALUE!</v>
      </c>
      <c r="M1984" s="236" t="str">
        <f t="shared" si="9"/>
        <v>#VALUE!</v>
      </c>
      <c r="N1984" s="236" t="str">
        <f t="shared" si="10"/>
        <v>#VALUE!</v>
      </c>
      <c r="O1984" s="236" t="str">
        <f t="shared" si="11"/>
        <v>#VALUE!</v>
      </c>
      <c r="P1984" s="237" t="str">
        <f t="shared" si="12"/>
        <v>OPIOIDS</v>
      </c>
      <c r="Q1984" s="237" t="b">
        <v>0</v>
      </c>
      <c r="R1984" s="237" t="str">
        <f t="shared" si="37"/>
        <v>LOW</v>
      </c>
      <c r="S1984" s="238"/>
      <c r="T1984" s="243">
        <f t="shared" si="46"/>
        <v>44438</v>
      </c>
      <c r="U1984" s="237" t="str">
        <f t="shared" si="52"/>
        <v>DUE COMM</v>
      </c>
      <c r="V1984" s="237" t="str">
        <f t="shared" si="16"/>
        <v> </v>
      </c>
      <c r="W1984" s="83"/>
      <c r="X1984" s="83"/>
      <c r="Y1984" s="83"/>
      <c r="Z1984" s="83"/>
      <c r="AA1984" s="83"/>
      <c r="AB1984" s="83"/>
      <c r="AC1984" s="83"/>
      <c r="AD1984" s="83"/>
      <c r="AE1984" s="83"/>
    </row>
    <row r="1985">
      <c r="A1985" s="253">
        <v>16197.0</v>
      </c>
      <c r="B1985" s="237" t="s">
        <v>7570</v>
      </c>
      <c r="C1985" s="238" t="b">
        <v>1</v>
      </c>
      <c r="D1985" s="243">
        <v>44446.0</v>
      </c>
      <c r="E1985" s="236" t="str">
        <f t="shared" si="1"/>
        <v>#VALUE!</v>
      </c>
      <c r="F1985" s="236" t="str">
        <f t="shared" si="2"/>
        <v>#VALUE!</v>
      </c>
      <c r="G1985" s="236" t="str">
        <f t="shared" si="3"/>
        <v>#VALUE!</v>
      </c>
      <c r="H1985" s="236" t="str">
        <f t="shared" si="4"/>
        <v>#VALUE!</v>
      </c>
      <c r="I1985" s="236" t="str">
        <f t="shared" si="5"/>
        <v>#VALUE!</v>
      </c>
      <c r="J1985" s="236" t="str">
        <f t="shared" si="6"/>
        <v>#VALUE!</v>
      </c>
      <c r="K1985" s="236" t="str">
        <f t="shared" si="7"/>
        <v>#VALUE!</v>
      </c>
      <c r="L1985" s="236" t="str">
        <f t="shared" si="8"/>
        <v>#VALUE!</v>
      </c>
      <c r="M1985" s="236" t="str">
        <f t="shared" si="9"/>
        <v>#VALUE!</v>
      </c>
      <c r="N1985" s="236" t="str">
        <f t="shared" si="10"/>
        <v>#VALUE!</v>
      </c>
      <c r="O1985" s="236" t="str">
        <f t="shared" si="11"/>
        <v>#VALUE!</v>
      </c>
      <c r="P1985" s="237" t="str">
        <f t="shared" si="12"/>
        <v>NO RX</v>
      </c>
      <c r="Q1985" s="237" t="b">
        <v>0</v>
      </c>
      <c r="R1985" s="237" t="str">
        <f t="shared" si="37"/>
        <v>LOW</v>
      </c>
      <c r="S1985" s="238"/>
      <c r="T1985" s="243">
        <f t="shared" si="46"/>
        <v>44446</v>
      </c>
      <c r="U1985" s="237" t="str">
        <f t="shared" si="52"/>
        <v>DUE COMM</v>
      </c>
      <c r="V1985" s="237" t="str">
        <f t="shared" si="16"/>
        <v> </v>
      </c>
      <c r="W1985" s="83"/>
      <c r="X1985" s="83"/>
      <c r="Y1985" s="83"/>
      <c r="Z1985" s="83"/>
      <c r="AA1985" s="83"/>
      <c r="AB1985" s="83"/>
      <c r="AC1985" s="83"/>
      <c r="AD1985" s="83"/>
      <c r="AE1985" s="83"/>
    </row>
    <row r="1986">
      <c r="A1986" s="253">
        <v>16200.0</v>
      </c>
      <c r="B1986" s="234" t="s">
        <v>7576</v>
      </c>
      <c r="C1986" s="238" t="b">
        <v>1</v>
      </c>
      <c r="D1986" s="243">
        <v>44447.0</v>
      </c>
      <c r="E1986" s="236" t="str">
        <f t="shared" si="1"/>
        <v>#VALUE!</v>
      </c>
      <c r="F1986" s="236" t="str">
        <f t="shared" si="2"/>
        <v>#VALUE!</v>
      </c>
      <c r="G1986" s="236" t="str">
        <f t="shared" si="3"/>
        <v>#VALUE!</v>
      </c>
      <c r="H1986" s="236" t="str">
        <f t="shared" si="4"/>
        <v>#VALUE!</v>
      </c>
      <c r="I1986" s="236" t="str">
        <f t="shared" si="5"/>
        <v>#VALUE!</v>
      </c>
      <c r="J1986" s="236" t="str">
        <f t="shared" si="6"/>
        <v>#VALUE!</v>
      </c>
      <c r="K1986" s="236" t="str">
        <f t="shared" si="7"/>
        <v>#VALUE!</v>
      </c>
      <c r="L1986" s="236" t="str">
        <f t="shared" si="8"/>
        <v>#VALUE!</v>
      </c>
      <c r="M1986" s="236" t="str">
        <f t="shared" si="9"/>
        <v>#VALUE!</v>
      </c>
      <c r="N1986" s="236" t="str">
        <f t="shared" si="10"/>
        <v>#VALUE!</v>
      </c>
      <c r="O1986" s="236" t="str">
        <f t="shared" si="11"/>
        <v>#VALUE!</v>
      </c>
      <c r="P1986" s="237" t="str">
        <f t="shared" si="12"/>
        <v>NO RX</v>
      </c>
      <c r="Q1986" s="234" t="b">
        <v>0</v>
      </c>
      <c r="R1986" s="237" t="str">
        <f t="shared" si="37"/>
        <v>LOW</v>
      </c>
      <c r="S1986" s="238"/>
      <c r="T1986" s="243">
        <f t="shared" si="46"/>
        <v>44447</v>
      </c>
      <c r="U1986" s="237" t="str">
        <f t="shared" si="52"/>
        <v>DUE COMM</v>
      </c>
      <c r="V1986" s="237" t="str">
        <f t="shared" si="16"/>
        <v> </v>
      </c>
      <c r="W1986" s="83"/>
      <c r="X1986" s="83"/>
      <c r="Y1986" s="83"/>
      <c r="Z1986" s="83"/>
      <c r="AA1986" s="83"/>
      <c r="AB1986" s="83"/>
      <c r="AC1986" s="83"/>
      <c r="AD1986" s="83"/>
      <c r="AE1986" s="83"/>
    </row>
    <row r="1987">
      <c r="A1987" s="233">
        <v>16202.0</v>
      </c>
      <c r="B1987" s="237" t="s">
        <v>8020</v>
      </c>
      <c r="C1987" s="238" t="b">
        <v>1</v>
      </c>
      <c r="D1987" s="235">
        <v>44601.0</v>
      </c>
      <c r="E1987" s="236" t="str">
        <f t="shared" si="1"/>
        <v>#VALUE!</v>
      </c>
      <c r="F1987" s="236" t="str">
        <f t="shared" si="2"/>
        <v>#VALUE!</v>
      </c>
      <c r="G1987" s="236" t="str">
        <f t="shared" si="3"/>
        <v>#VALUE!</v>
      </c>
      <c r="H1987" s="236" t="str">
        <f t="shared" si="4"/>
        <v>#VALUE!</v>
      </c>
      <c r="I1987" s="236" t="str">
        <f t="shared" si="5"/>
        <v>#VALUE!</v>
      </c>
      <c r="J1987" s="236" t="str">
        <f t="shared" si="6"/>
        <v>#VALUE!</v>
      </c>
      <c r="K1987" s="236" t="str">
        <f t="shared" si="7"/>
        <v>#VALUE!</v>
      </c>
      <c r="L1987" s="236" t="str">
        <f t="shared" si="8"/>
        <v>#VALUE!</v>
      </c>
      <c r="M1987" s="236" t="str">
        <f t="shared" si="9"/>
        <v>OPI RX</v>
      </c>
      <c r="N1987" s="236" t="str">
        <f t="shared" si="10"/>
        <v>#VALUE!</v>
      </c>
      <c r="O1987" s="236" t="str">
        <f t="shared" si="11"/>
        <v>#VALUE!</v>
      </c>
      <c r="P1987" s="237" t="str">
        <f t="shared" si="12"/>
        <v>OPIOIDS</v>
      </c>
      <c r="Q1987" s="237" t="b">
        <v>0</v>
      </c>
      <c r="R1987" s="237" t="str">
        <f t="shared" si="37"/>
        <v>LOW</v>
      </c>
      <c r="S1987" s="238"/>
      <c r="T1987" s="243">
        <f t="shared" si="46"/>
        <v>44601</v>
      </c>
      <c r="U1987" s="237" t="str">
        <f t="shared" si="52"/>
        <v>DUE COMM</v>
      </c>
      <c r="V1987" s="237" t="str">
        <f t="shared" si="16"/>
        <v> </v>
      </c>
      <c r="W1987" s="83"/>
      <c r="X1987" s="83"/>
      <c r="Y1987" s="83"/>
      <c r="Z1987" s="83"/>
      <c r="AA1987" s="83"/>
      <c r="AB1987" s="83"/>
      <c r="AC1987" s="83"/>
      <c r="AD1987" s="83"/>
      <c r="AE1987" s="83"/>
    </row>
    <row r="1988">
      <c r="A1988" s="233">
        <v>16206.0</v>
      </c>
      <c r="B1988" s="237" t="s">
        <v>7570</v>
      </c>
      <c r="C1988" s="238" t="b">
        <v>1</v>
      </c>
      <c r="D1988" s="235">
        <v>44587.0</v>
      </c>
      <c r="E1988" s="236" t="str">
        <f t="shared" si="1"/>
        <v>#VALUE!</v>
      </c>
      <c r="F1988" s="236" t="str">
        <f t="shared" si="2"/>
        <v>#VALUE!</v>
      </c>
      <c r="G1988" s="236" t="str">
        <f t="shared" si="3"/>
        <v>#VALUE!</v>
      </c>
      <c r="H1988" s="236" t="str">
        <f t="shared" si="4"/>
        <v>#VALUE!</v>
      </c>
      <c r="I1988" s="236" t="str">
        <f t="shared" si="5"/>
        <v>#VALUE!</v>
      </c>
      <c r="J1988" s="236" t="str">
        <f t="shared" si="6"/>
        <v>#VALUE!</v>
      </c>
      <c r="K1988" s="236" t="str">
        <f t="shared" si="7"/>
        <v>#VALUE!</v>
      </c>
      <c r="L1988" s="236" t="str">
        <f t="shared" si="8"/>
        <v>#VALUE!</v>
      </c>
      <c r="M1988" s="236" t="str">
        <f t="shared" si="9"/>
        <v>#VALUE!</v>
      </c>
      <c r="N1988" s="236" t="str">
        <f t="shared" si="10"/>
        <v>#VALUE!</v>
      </c>
      <c r="O1988" s="236" t="str">
        <f t="shared" si="11"/>
        <v>#VALUE!</v>
      </c>
      <c r="P1988" s="237" t="str">
        <f t="shared" si="12"/>
        <v>NO RX</v>
      </c>
      <c r="Q1988" s="237" t="b">
        <v>0</v>
      </c>
      <c r="R1988" s="237" t="str">
        <f t="shared" si="37"/>
        <v>LOW</v>
      </c>
      <c r="S1988" s="238"/>
      <c r="T1988" s="243">
        <f t="shared" si="46"/>
        <v>44587</v>
      </c>
      <c r="U1988" s="237" t="str">
        <f t="shared" si="52"/>
        <v>DUE COMM</v>
      </c>
      <c r="V1988" s="237" t="str">
        <f t="shared" si="16"/>
        <v> </v>
      </c>
      <c r="W1988" s="83"/>
      <c r="X1988" s="83"/>
      <c r="Y1988" s="83"/>
      <c r="Z1988" s="83"/>
      <c r="AA1988" s="83"/>
      <c r="AB1988" s="83"/>
      <c r="AC1988" s="83"/>
      <c r="AD1988" s="83"/>
      <c r="AE1988" s="83"/>
    </row>
    <row r="1989">
      <c r="A1989" s="233">
        <v>16209.0</v>
      </c>
      <c r="B1989" s="237" t="s">
        <v>7576</v>
      </c>
      <c r="C1989" s="238" t="b">
        <v>1</v>
      </c>
      <c r="D1989" s="243">
        <v>44502.0</v>
      </c>
      <c r="E1989" s="236" t="str">
        <f t="shared" si="1"/>
        <v>#VALUE!</v>
      </c>
      <c r="F1989" s="236" t="str">
        <f t="shared" si="2"/>
        <v>#VALUE!</v>
      </c>
      <c r="G1989" s="236" t="str">
        <f t="shared" si="3"/>
        <v>#VALUE!</v>
      </c>
      <c r="H1989" s="236" t="str">
        <f t="shared" si="4"/>
        <v>#VALUE!</v>
      </c>
      <c r="I1989" s="236" t="str">
        <f t="shared" si="5"/>
        <v>#VALUE!</v>
      </c>
      <c r="J1989" s="236" t="str">
        <f t="shared" si="6"/>
        <v>#VALUE!</v>
      </c>
      <c r="K1989" s="236" t="str">
        <f t="shared" si="7"/>
        <v>#VALUE!</v>
      </c>
      <c r="L1989" s="236" t="str">
        <f t="shared" si="8"/>
        <v>#VALUE!</v>
      </c>
      <c r="M1989" s="236" t="str">
        <f t="shared" si="9"/>
        <v>#VALUE!</v>
      </c>
      <c r="N1989" s="236" t="str">
        <f t="shared" si="10"/>
        <v>#VALUE!</v>
      </c>
      <c r="O1989" s="236" t="str">
        <f t="shared" si="11"/>
        <v>#VALUE!</v>
      </c>
      <c r="P1989" s="237" t="str">
        <f t="shared" si="12"/>
        <v>NO RX</v>
      </c>
      <c r="Q1989" s="237" t="b">
        <v>0</v>
      </c>
      <c r="R1989" s="237" t="str">
        <f t="shared" si="37"/>
        <v>LOW</v>
      </c>
      <c r="S1989" s="238">
        <v>44487.0</v>
      </c>
      <c r="T1989" s="243">
        <f t="shared" si="46"/>
        <v>44502</v>
      </c>
      <c r="U1989" s="237" t="str">
        <f t="shared" si="52"/>
        <v> </v>
      </c>
      <c r="V1989" s="237" t="str">
        <f t="shared" si="16"/>
        <v> </v>
      </c>
      <c r="W1989" s="83"/>
      <c r="X1989" s="83"/>
      <c r="Y1989" s="83"/>
      <c r="Z1989" s="83"/>
      <c r="AA1989" s="83"/>
      <c r="AB1989" s="83"/>
      <c r="AC1989" s="83"/>
      <c r="AD1989" s="83"/>
      <c r="AE1989" s="83"/>
    </row>
    <row r="1990">
      <c r="A1990" s="233">
        <v>16210.0</v>
      </c>
      <c r="B1990" s="239" t="s">
        <v>7552</v>
      </c>
      <c r="C1990" s="238" t="b">
        <v>1</v>
      </c>
      <c r="D1990" s="243">
        <v>44453.0</v>
      </c>
      <c r="E1990" s="236" t="str">
        <f t="shared" si="1"/>
        <v>#VALUE!</v>
      </c>
      <c r="F1990" s="236" t="str">
        <f t="shared" si="2"/>
        <v>#VALUE!</v>
      </c>
      <c r="G1990" s="236" t="str">
        <f t="shared" si="3"/>
        <v>#VALUE!</v>
      </c>
      <c r="H1990" s="236" t="str">
        <f t="shared" si="4"/>
        <v>#VALUE!</v>
      </c>
      <c r="I1990" s="236" t="str">
        <f t="shared" si="5"/>
        <v>#VALUE!</v>
      </c>
      <c r="J1990" s="236" t="str">
        <f t="shared" si="6"/>
        <v>#VALUE!</v>
      </c>
      <c r="K1990" s="236" t="str">
        <f t="shared" si="7"/>
        <v>#VALUE!</v>
      </c>
      <c r="L1990" s="236" t="str">
        <f t="shared" si="8"/>
        <v>#VALUE!</v>
      </c>
      <c r="M1990" s="236" t="str">
        <f t="shared" si="9"/>
        <v>#VALUE!</v>
      </c>
      <c r="N1990" s="236" t="str">
        <f t="shared" si="10"/>
        <v>#VALUE!</v>
      </c>
      <c r="O1990" s="236" t="str">
        <f t="shared" si="11"/>
        <v>#VALUE!</v>
      </c>
      <c r="P1990" s="237" t="str">
        <f t="shared" si="12"/>
        <v>NO RX</v>
      </c>
      <c r="Q1990" s="234" t="b">
        <v>0</v>
      </c>
      <c r="R1990" s="237" t="str">
        <f t="shared" si="37"/>
        <v>LOW</v>
      </c>
      <c r="S1990" s="238"/>
      <c r="T1990" s="243">
        <f t="shared" si="46"/>
        <v>44453</v>
      </c>
      <c r="U1990" s="237" t="str">
        <f t="shared" si="52"/>
        <v>DUE COMM</v>
      </c>
      <c r="V1990" s="237" t="str">
        <f t="shared" si="16"/>
        <v> </v>
      </c>
      <c r="W1990" s="83"/>
      <c r="X1990" s="83"/>
      <c r="Y1990" s="83"/>
      <c r="Z1990" s="83"/>
      <c r="AA1990" s="83"/>
      <c r="AB1990" s="83"/>
      <c r="AC1990" s="83"/>
      <c r="AD1990" s="83"/>
      <c r="AE1990" s="83"/>
    </row>
    <row r="1991">
      <c r="A1991" s="253">
        <v>16214.0</v>
      </c>
      <c r="B1991" s="239" t="s">
        <v>7552</v>
      </c>
      <c r="C1991" s="238" t="b">
        <v>1</v>
      </c>
      <c r="D1991" s="243">
        <v>44447.0</v>
      </c>
      <c r="E1991" s="236" t="str">
        <f t="shared" si="1"/>
        <v>#VALUE!</v>
      </c>
      <c r="F1991" s="236" t="str">
        <f t="shared" si="2"/>
        <v>#VALUE!</v>
      </c>
      <c r="G1991" s="236" t="str">
        <f t="shared" si="3"/>
        <v>#VALUE!</v>
      </c>
      <c r="H1991" s="236" t="str">
        <f t="shared" si="4"/>
        <v>#VALUE!</v>
      </c>
      <c r="I1991" s="236" t="str">
        <f t="shared" si="5"/>
        <v>#VALUE!</v>
      </c>
      <c r="J1991" s="236" t="str">
        <f t="shared" si="6"/>
        <v>#VALUE!</v>
      </c>
      <c r="K1991" s="236" t="str">
        <f t="shared" si="7"/>
        <v>#VALUE!</v>
      </c>
      <c r="L1991" s="236" t="str">
        <f t="shared" si="8"/>
        <v>#VALUE!</v>
      </c>
      <c r="M1991" s="236" t="str">
        <f t="shared" si="9"/>
        <v>#VALUE!</v>
      </c>
      <c r="N1991" s="236" t="str">
        <f t="shared" si="10"/>
        <v>#VALUE!</v>
      </c>
      <c r="O1991" s="236" t="str">
        <f t="shared" si="11"/>
        <v>#VALUE!</v>
      </c>
      <c r="P1991" s="237" t="str">
        <f t="shared" si="12"/>
        <v>NO RX</v>
      </c>
      <c r="Q1991" s="237" t="b">
        <v>0</v>
      </c>
      <c r="R1991" s="237" t="str">
        <f t="shared" si="37"/>
        <v>LOW</v>
      </c>
      <c r="S1991" s="238"/>
      <c r="T1991" s="243">
        <f t="shared" si="46"/>
        <v>44447</v>
      </c>
      <c r="U1991" s="237" t="str">
        <f t="shared" si="52"/>
        <v>DUE COMM</v>
      </c>
      <c r="V1991" s="237" t="str">
        <f t="shared" si="16"/>
        <v> </v>
      </c>
      <c r="W1991" s="83"/>
      <c r="X1991" s="83"/>
      <c r="Y1991" s="83"/>
      <c r="Z1991" s="83"/>
      <c r="AA1991" s="83"/>
      <c r="AB1991" s="83"/>
      <c r="AC1991" s="83"/>
      <c r="AD1991" s="83"/>
      <c r="AE1991" s="83"/>
    </row>
    <row r="1992">
      <c r="A1992" s="233">
        <v>16219.0</v>
      </c>
      <c r="B1992" s="234" t="s">
        <v>7753</v>
      </c>
      <c r="C1992" s="238" t="b">
        <v>1</v>
      </c>
      <c r="D1992" s="243">
        <v>44405.0</v>
      </c>
      <c r="E1992" s="236" t="str">
        <f t="shared" si="1"/>
        <v>#VALUE!</v>
      </c>
      <c r="F1992" s="236" t="str">
        <f t="shared" si="2"/>
        <v>OPI RX</v>
      </c>
      <c r="G1992" s="236" t="str">
        <f t="shared" si="3"/>
        <v>#VALUE!</v>
      </c>
      <c r="H1992" s="236" t="str">
        <f t="shared" si="4"/>
        <v>#VALUE!</v>
      </c>
      <c r="I1992" s="236" t="str">
        <f t="shared" si="5"/>
        <v>#VALUE!</v>
      </c>
      <c r="J1992" s="236" t="str">
        <f t="shared" si="6"/>
        <v>#VALUE!</v>
      </c>
      <c r="K1992" s="236" t="str">
        <f t="shared" si="7"/>
        <v>#VALUE!</v>
      </c>
      <c r="L1992" s="236" t="str">
        <f t="shared" si="8"/>
        <v>#VALUE!</v>
      </c>
      <c r="M1992" s="236" t="str">
        <f t="shared" si="9"/>
        <v>#VALUE!</v>
      </c>
      <c r="N1992" s="236" t="str">
        <f t="shared" si="10"/>
        <v>#VALUE!</v>
      </c>
      <c r="O1992" s="236" t="str">
        <f t="shared" si="11"/>
        <v>#VALUE!</v>
      </c>
      <c r="P1992" s="237" t="str">
        <f t="shared" si="12"/>
        <v>OPIOIDS</v>
      </c>
      <c r="Q1992" s="237" t="b">
        <v>1</v>
      </c>
      <c r="R1992" s="237" t="str">
        <f t="shared" si="37"/>
        <v>HIGH</v>
      </c>
      <c r="S1992" s="238"/>
      <c r="T1992" s="243">
        <f t="shared" si="46"/>
        <v>44405</v>
      </c>
      <c r="U1992" s="237" t="str">
        <f t="shared" si="52"/>
        <v>DUE COMM</v>
      </c>
      <c r="V1992" s="237" t="str">
        <f t="shared" si="16"/>
        <v> </v>
      </c>
      <c r="W1992" s="83"/>
      <c r="X1992" s="83"/>
      <c r="Y1992" s="83"/>
      <c r="Z1992" s="83"/>
      <c r="AA1992" s="83"/>
      <c r="AB1992" s="83"/>
      <c r="AC1992" s="83"/>
      <c r="AD1992" s="83"/>
      <c r="AE1992" s="83"/>
    </row>
    <row r="1993">
      <c r="A1993" s="233">
        <v>16223.0</v>
      </c>
      <c r="B1993" s="237" t="s">
        <v>7570</v>
      </c>
      <c r="C1993" s="238" t="b">
        <v>1</v>
      </c>
      <c r="D1993" s="243">
        <v>44557.0</v>
      </c>
      <c r="E1993" s="236" t="str">
        <f t="shared" si="1"/>
        <v>#VALUE!</v>
      </c>
      <c r="F1993" s="236" t="str">
        <f t="shared" si="2"/>
        <v>#VALUE!</v>
      </c>
      <c r="G1993" s="236" t="str">
        <f t="shared" si="3"/>
        <v>#VALUE!</v>
      </c>
      <c r="H1993" s="236" t="str">
        <f t="shared" si="4"/>
        <v>#VALUE!</v>
      </c>
      <c r="I1993" s="236" t="str">
        <f t="shared" si="5"/>
        <v>#VALUE!</v>
      </c>
      <c r="J1993" s="236" t="str">
        <f t="shared" si="6"/>
        <v>#VALUE!</v>
      </c>
      <c r="K1993" s="236" t="str">
        <f t="shared" si="7"/>
        <v>#VALUE!</v>
      </c>
      <c r="L1993" s="236" t="str">
        <f t="shared" si="8"/>
        <v>#VALUE!</v>
      </c>
      <c r="M1993" s="236" t="str">
        <f t="shared" si="9"/>
        <v>#VALUE!</v>
      </c>
      <c r="N1993" s="236" t="str">
        <f t="shared" si="10"/>
        <v>#VALUE!</v>
      </c>
      <c r="O1993" s="236" t="str">
        <f t="shared" si="11"/>
        <v>#VALUE!</v>
      </c>
      <c r="P1993" s="237" t="str">
        <f t="shared" si="12"/>
        <v>NO RX</v>
      </c>
      <c r="Q1993" s="237" t="b">
        <v>0</v>
      </c>
      <c r="R1993" s="237" t="str">
        <f t="shared" si="37"/>
        <v>LOW</v>
      </c>
      <c r="S1993" s="238">
        <v>44397.0</v>
      </c>
      <c r="T1993" s="243">
        <f t="shared" si="46"/>
        <v>44557</v>
      </c>
      <c r="U1993" s="237" t="str">
        <f t="shared" si="52"/>
        <v> </v>
      </c>
      <c r="V1993" s="237" t="str">
        <f t="shared" si="16"/>
        <v> </v>
      </c>
      <c r="W1993" s="83"/>
      <c r="X1993" s="83"/>
      <c r="Y1993" s="83"/>
      <c r="Z1993" s="83"/>
      <c r="AA1993" s="83"/>
      <c r="AB1993" s="83"/>
      <c r="AC1993" s="83"/>
      <c r="AD1993" s="83"/>
      <c r="AE1993" s="83"/>
    </row>
    <row r="1994">
      <c r="A1994" s="233">
        <v>16225.0</v>
      </c>
      <c r="B1994" s="234" t="s">
        <v>7691</v>
      </c>
      <c r="C1994" s="238" t="b">
        <v>1</v>
      </c>
      <c r="D1994" s="243">
        <v>44393.0</v>
      </c>
      <c r="E1994" s="236" t="str">
        <f t="shared" si="1"/>
        <v>#VALUE!</v>
      </c>
      <c r="F1994" s="236" t="str">
        <f t="shared" si="2"/>
        <v>OPI RX</v>
      </c>
      <c r="G1994" s="236" t="str">
        <f t="shared" si="3"/>
        <v>#VALUE!</v>
      </c>
      <c r="H1994" s="236" t="str">
        <f t="shared" si="4"/>
        <v>#VALUE!</v>
      </c>
      <c r="I1994" s="236" t="str">
        <f t="shared" si="5"/>
        <v>#VALUE!</v>
      </c>
      <c r="J1994" s="236" t="str">
        <f t="shared" si="6"/>
        <v>#VALUE!</v>
      </c>
      <c r="K1994" s="236" t="str">
        <f t="shared" si="7"/>
        <v>#VALUE!</v>
      </c>
      <c r="L1994" s="236" t="str">
        <f t="shared" si="8"/>
        <v>#VALUE!</v>
      </c>
      <c r="M1994" s="236" t="str">
        <f t="shared" si="9"/>
        <v>#VALUE!</v>
      </c>
      <c r="N1994" s="236" t="str">
        <f t="shared" si="10"/>
        <v>#VALUE!</v>
      </c>
      <c r="O1994" s="236" t="str">
        <f t="shared" si="11"/>
        <v>#VALUE!</v>
      </c>
      <c r="P1994" s="237" t="str">
        <f t="shared" si="12"/>
        <v>OPIOIDS</v>
      </c>
      <c r="Q1994" s="237" t="b">
        <v>0</v>
      </c>
      <c r="R1994" s="237" t="str">
        <f t="shared" si="37"/>
        <v>LOW</v>
      </c>
      <c r="S1994" s="238"/>
      <c r="T1994" s="243">
        <f t="shared" si="46"/>
        <v>44393</v>
      </c>
      <c r="U1994" s="237" t="str">
        <f t="shared" si="52"/>
        <v>DUE COMM</v>
      </c>
      <c r="V1994" s="237" t="str">
        <f t="shared" si="16"/>
        <v> </v>
      </c>
      <c r="W1994" s="83"/>
      <c r="X1994" s="83"/>
      <c r="Y1994" s="83"/>
      <c r="Z1994" s="83"/>
      <c r="AA1994" s="83"/>
      <c r="AB1994" s="83"/>
      <c r="AC1994" s="83"/>
      <c r="AD1994" s="83"/>
      <c r="AE1994" s="83"/>
    </row>
    <row r="1995">
      <c r="A1995" s="233">
        <v>16226.0</v>
      </c>
      <c r="B1995" s="234" t="s">
        <v>7931</v>
      </c>
      <c r="C1995" s="238" t="b">
        <v>1</v>
      </c>
      <c r="D1995" s="243">
        <v>44428.0</v>
      </c>
      <c r="E1995" s="236" t="str">
        <f t="shared" si="1"/>
        <v>OPI RX</v>
      </c>
      <c r="F1995" s="236" t="str">
        <f t="shared" si="2"/>
        <v>#VALUE!</v>
      </c>
      <c r="G1995" s="236" t="str">
        <f t="shared" si="3"/>
        <v>#VALUE!</v>
      </c>
      <c r="H1995" s="236" t="str">
        <f t="shared" si="4"/>
        <v>#VALUE!</v>
      </c>
      <c r="I1995" s="236" t="str">
        <f t="shared" si="5"/>
        <v>#VALUE!</v>
      </c>
      <c r="J1995" s="236" t="str">
        <f t="shared" si="6"/>
        <v>#VALUE!</v>
      </c>
      <c r="K1995" s="236" t="str">
        <f t="shared" si="7"/>
        <v>#VALUE!</v>
      </c>
      <c r="L1995" s="236" t="str">
        <f t="shared" si="8"/>
        <v>#VALUE!</v>
      </c>
      <c r="M1995" s="236" t="str">
        <f t="shared" si="9"/>
        <v>OPI RX</v>
      </c>
      <c r="N1995" s="236" t="str">
        <f t="shared" si="10"/>
        <v>#VALUE!</v>
      </c>
      <c r="O1995" s="236" t="str">
        <f t="shared" si="11"/>
        <v>#VALUE!</v>
      </c>
      <c r="P1995" s="237" t="str">
        <f t="shared" si="12"/>
        <v>OPIOIDS</v>
      </c>
      <c r="Q1995" s="237" t="b">
        <v>0</v>
      </c>
      <c r="R1995" s="237" t="str">
        <f t="shared" si="37"/>
        <v>LOW</v>
      </c>
      <c r="S1995" s="238"/>
      <c r="T1995" s="243">
        <f t="shared" si="46"/>
        <v>44428</v>
      </c>
      <c r="U1995" s="237" t="str">
        <f t="shared" si="52"/>
        <v>DUE COMM</v>
      </c>
      <c r="V1995" s="237" t="str">
        <f t="shared" si="16"/>
        <v> </v>
      </c>
      <c r="W1995" s="83"/>
      <c r="X1995" s="83"/>
      <c r="Y1995" s="83"/>
      <c r="Z1995" s="83"/>
      <c r="AA1995" s="83"/>
      <c r="AB1995" s="83"/>
      <c r="AC1995" s="83"/>
      <c r="AD1995" s="83"/>
      <c r="AE1995" s="83"/>
    </row>
    <row r="1996">
      <c r="A1996" s="253">
        <v>16228.0</v>
      </c>
      <c r="B1996" s="239" t="s">
        <v>7552</v>
      </c>
      <c r="C1996" s="238" t="b">
        <v>1</v>
      </c>
      <c r="D1996" s="243">
        <v>44447.0</v>
      </c>
      <c r="E1996" s="236" t="str">
        <f t="shared" si="1"/>
        <v>#VALUE!</v>
      </c>
      <c r="F1996" s="236" t="str">
        <f t="shared" si="2"/>
        <v>#VALUE!</v>
      </c>
      <c r="G1996" s="236" t="str">
        <f t="shared" si="3"/>
        <v>#VALUE!</v>
      </c>
      <c r="H1996" s="236" t="str">
        <f t="shared" si="4"/>
        <v>#VALUE!</v>
      </c>
      <c r="I1996" s="236" t="str">
        <f t="shared" si="5"/>
        <v>#VALUE!</v>
      </c>
      <c r="J1996" s="236" t="str">
        <f t="shared" si="6"/>
        <v>#VALUE!</v>
      </c>
      <c r="K1996" s="236" t="str">
        <f t="shared" si="7"/>
        <v>#VALUE!</v>
      </c>
      <c r="L1996" s="236" t="str">
        <f t="shared" si="8"/>
        <v>#VALUE!</v>
      </c>
      <c r="M1996" s="236" t="str">
        <f t="shared" si="9"/>
        <v>#VALUE!</v>
      </c>
      <c r="N1996" s="236" t="str">
        <f t="shared" si="10"/>
        <v>#VALUE!</v>
      </c>
      <c r="O1996" s="236" t="str">
        <f t="shared" si="11"/>
        <v>#VALUE!</v>
      </c>
      <c r="P1996" s="237" t="str">
        <f t="shared" si="12"/>
        <v>NO RX</v>
      </c>
      <c r="Q1996" s="237" t="b">
        <v>0</v>
      </c>
      <c r="R1996" s="237" t="str">
        <f t="shared" si="37"/>
        <v>LOW</v>
      </c>
      <c r="S1996" s="238"/>
      <c r="T1996" s="243">
        <f t="shared" si="46"/>
        <v>44447</v>
      </c>
      <c r="U1996" s="237" t="str">
        <f t="shared" si="52"/>
        <v>DUE COMM</v>
      </c>
      <c r="V1996" s="237" t="str">
        <f t="shared" si="16"/>
        <v> </v>
      </c>
      <c r="W1996" s="83"/>
      <c r="X1996" s="83"/>
      <c r="Y1996" s="83"/>
      <c r="Z1996" s="83"/>
      <c r="AA1996" s="83"/>
      <c r="AB1996" s="83"/>
      <c r="AC1996" s="83"/>
      <c r="AD1996" s="83"/>
      <c r="AE1996" s="83"/>
    </row>
    <row r="1997">
      <c r="A1997" s="253">
        <v>16230.0</v>
      </c>
      <c r="B1997" s="239" t="s">
        <v>7552</v>
      </c>
      <c r="C1997" s="238" t="b">
        <v>1</v>
      </c>
      <c r="D1997" s="243">
        <v>44448.0</v>
      </c>
      <c r="E1997" s="236" t="str">
        <f t="shared" si="1"/>
        <v>#VALUE!</v>
      </c>
      <c r="F1997" s="236" t="str">
        <f t="shared" si="2"/>
        <v>#VALUE!</v>
      </c>
      <c r="G1997" s="236" t="str">
        <f t="shared" si="3"/>
        <v>#VALUE!</v>
      </c>
      <c r="H1997" s="236" t="str">
        <f t="shared" si="4"/>
        <v>#VALUE!</v>
      </c>
      <c r="I1997" s="236" t="str">
        <f t="shared" si="5"/>
        <v>#VALUE!</v>
      </c>
      <c r="J1997" s="236" t="str">
        <f t="shared" si="6"/>
        <v>#VALUE!</v>
      </c>
      <c r="K1997" s="236" t="str">
        <f t="shared" si="7"/>
        <v>#VALUE!</v>
      </c>
      <c r="L1997" s="236" t="str">
        <f t="shared" si="8"/>
        <v>#VALUE!</v>
      </c>
      <c r="M1997" s="236" t="str">
        <f t="shared" si="9"/>
        <v>#VALUE!</v>
      </c>
      <c r="N1997" s="236" t="str">
        <f t="shared" si="10"/>
        <v>#VALUE!</v>
      </c>
      <c r="O1997" s="236" t="str">
        <f t="shared" si="11"/>
        <v>#VALUE!</v>
      </c>
      <c r="P1997" s="237" t="str">
        <f t="shared" si="12"/>
        <v>NO RX</v>
      </c>
      <c r="Q1997" s="237" t="b">
        <v>0</v>
      </c>
      <c r="R1997" s="237" t="str">
        <f t="shared" si="37"/>
        <v>LOW</v>
      </c>
      <c r="S1997" s="238"/>
      <c r="T1997" s="243">
        <f t="shared" si="46"/>
        <v>44448</v>
      </c>
      <c r="U1997" s="237" t="str">
        <f t="shared" si="52"/>
        <v>DUE COMM</v>
      </c>
      <c r="V1997" s="237" t="str">
        <f t="shared" si="16"/>
        <v> </v>
      </c>
      <c r="W1997" s="83"/>
      <c r="X1997" s="83"/>
      <c r="Y1997" s="83"/>
      <c r="Z1997" s="83"/>
      <c r="AA1997" s="83"/>
      <c r="AB1997" s="83"/>
      <c r="AC1997" s="83"/>
      <c r="AD1997" s="83"/>
      <c r="AE1997" s="83"/>
    </row>
    <row r="1998">
      <c r="A1998" s="253">
        <v>16232.0</v>
      </c>
      <c r="B1998" s="239" t="s">
        <v>7552</v>
      </c>
      <c r="C1998" s="238" t="b">
        <v>1</v>
      </c>
      <c r="D1998" s="243">
        <v>44432.0</v>
      </c>
      <c r="E1998" s="236" t="str">
        <f t="shared" si="1"/>
        <v>#VALUE!</v>
      </c>
      <c r="F1998" s="236" t="str">
        <f t="shared" si="2"/>
        <v>#VALUE!</v>
      </c>
      <c r="G1998" s="236" t="str">
        <f t="shared" si="3"/>
        <v>#VALUE!</v>
      </c>
      <c r="H1998" s="236" t="str">
        <f t="shared" si="4"/>
        <v>#VALUE!</v>
      </c>
      <c r="I1998" s="236" t="str">
        <f t="shared" si="5"/>
        <v>#VALUE!</v>
      </c>
      <c r="J1998" s="236" t="str">
        <f t="shared" si="6"/>
        <v>#VALUE!</v>
      </c>
      <c r="K1998" s="236" t="str">
        <f t="shared" si="7"/>
        <v>#VALUE!</v>
      </c>
      <c r="L1998" s="236" t="str">
        <f t="shared" si="8"/>
        <v>#VALUE!</v>
      </c>
      <c r="M1998" s="236" t="str">
        <f t="shared" si="9"/>
        <v>#VALUE!</v>
      </c>
      <c r="N1998" s="236" t="str">
        <f t="shared" si="10"/>
        <v>#VALUE!</v>
      </c>
      <c r="O1998" s="236" t="str">
        <f t="shared" si="11"/>
        <v>#VALUE!</v>
      </c>
      <c r="P1998" s="237" t="str">
        <f t="shared" si="12"/>
        <v>NO RX</v>
      </c>
      <c r="Q1998" s="237" t="b">
        <v>0</v>
      </c>
      <c r="R1998" s="237" t="str">
        <f t="shared" si="37"/>
        <v>LOW</v>
      </c>
      <c r="S1998" s="238"/>
      <c r="T1998" s="243">
        <f t="shared" si="46"/>
        <v>44432</v>
      </c>
      <c r="U1998" s="237" t="str">
        <f t="shared" si="52"/>
        <v>DUE COMM</v>
      </c>
      <c r="V1998" s="237" t="str">
        <f t="shared" si="16"/>
        <v> </v>
      </c>
      <c r="W1998" s="83"/>
      <c r="X1998" s="83"/>
      <c r="Y1998" s="83"/>
      <c r="Z1998" s="83"/>
      <c r="AA1998" s="83"/>
      <c r="AB1998" s="83"/>
      <c r="AC1998" s="83"/>
      <c r="AD1998" s="83"/>
      <c r="AE1998" s="83"/>
    </row>
    <row r="1999">
      <c r="A1999" s="233">
        <v>16238.0</v>
      </c>
      <c r="B1999" s="239" t="s">
        <v>7552</v>
      </c>
      <c r="C1999" s="238" t="b">
        <v>1</v>
      </c>
      <c r="D1999" s="243">
        <v>44432.0</v>
      </c>
      <c r="E1999" s="236" t="str">
        <f t="shared" si="1"/>
        <v>#VALUE!</v>
      </c>
      <c r="F1999" s="236" t="str">
        <f t="shared" si="2"/>
        <v>#VALUE!</v>
      </c>
      <c r="G1999" s="236" t="str">
        <f t="shared" si="3"/>
        <v>#VALUE!</v>
      </c>
      <c r="H1999" s="236" t="str">
        <f t="shared" si="4"/>
        <v>#VALUE!</v>
      </c>
      <c r="I1999" s="236" t="str">
        <f t="shared" si="5"/>
        <v>#VALUE!</v>
      </c>
      <c r="J1999" s="236" t="str">
        <f t="shared" si="6"/>
        <v>#VALUE!</v>
      </c>
      <c r="K1999" s="236" t="str">
        <f t="shared" si="7"/>
        <v>#VALUE!</v>
      </c>
      <c r="L1999" s="236" t="str">
        <f t="shared" si="8"/>
        <v>#VALUE!</v>
      </c>
      <c r="M1999" s="236" t="str">
        <f t="shared" si="9"/>
        <v>#VALUE!</v>
      </c>
      <c r="N1999" s="236" t="str">
        <f t="shared" si="10"/>
        <v>#VALUE!</v>
      </c>
      <c r="O1999" s="236" t="str">
        <f t="shared" si="11"/>
        <v>#VALUE!</v>
      </c>
      <c r="P1999" s="237" t="str">
        <f t="shared" si="12"/>
        <v>NO RX</v>
      </c>
      <c r="Q1999" s="237" t="b">
        <v>0</v>
      </c>
      <c r="R1999" s="237" t="str">
        <f t="shared" si="37"/>
        <v>LOW</v>
      </c>
      <c r="S1999" s="238"/>
      <c r="T1999" s="243">
        <f t="shared" si="46"/>
        <v>44432</v>
      </c>
      <c r="U1999" s="237" t="str">
        <f t="shared" si="52"/>
        <v>DUE COMM</v>
      </c>
      <c r="V1999" s="237" t="str">
        <f t="shared" si="16"/>
        <v> </v>
      </c>
      <c r="W1999" s="83"/>
      <c r="X1999" s="83"/>
      <c r="Y1999" s="83"/>
      <c r="Z1999" s="83"/>
      <c r="AA1999" s="83"/>
      <c r="AB1999" s="83"/>
      <c r="AC1999" s="83"/>
      <c r="AD1999" s="83"/>
      <c r="AE1999" s="83"/>
    </row>
    <row r="2000">
      <c r="A2000" s="233">
        <v>16239.0</v>
      </c>
      <c r="B2000" s="234" t="s">
        <v>7585</v>
      </c>
      <c r="C2000" s="238" t="b">
        <v>1</v>
      </c>
      <c r="D2000" s="235">
        <v>44601.0</v>
      </c>
      <c r="E2000" s="236" t="str">
        <f t="shared" si="1"/>
        <v>#VALUE!</v>
      </c>
      <c r="F2000" s="236" t="str">
        <f t="shared" si="2"/>
        <v>OPI RX</v>
      </c>
      <c r="G2000" s="236" t="str">
        <f t="shared" si="3"/>
        <v>#VALUE!</v>
      </c>
      <c r="H2000" s="236" t="str">
        <f t="shared" si="4"/>
        <v>#VALUE!</v>
      </c>
      <c r="I2000" s="236" t="str">
        <f t="shared" si="5"/>
        <v>#VALUE!</v>
      </c>
      <c r="J2000" s="236" t="str">
        <f t="shared" si="6"/>
        <v>#VALUE!</v>
      </c>
      <c r="K2000" s="236" t="str">
        <f t="shared" si="7"/>
        <v>#VALUE!</v>
      </c>
      <c r="L2000" s="236" t="str">
        <f t="shared" si="8"/>
        <v>#VALUE!</v>
      </c>
      <c r="M2000" s="236" t="str">
        <f t="shared" si="9"/>
        <v>#VALUE!</v>
      </c>
      <c r="N2000" s="236" t="str">
        <f t="shared" si="10"/>
        <v>#VALUE!</v>
      </c>
      <c r="O2000" s="236" t="str">
        <f t="shared" si="11"/>
        <v>#VALUE!</v>
      </c>
      <c r="P2000" s="237" t="str">
        <f t="shared" si="12"/>
        <v>OPIOIDS</v>
      </c>
      <c r="Q2000" s="234" t="b">
        <v>0</v>
      </c>
      <c r="R2000" s="237" t="str">
        <f t="shared" si="37"/>
        <v>LOW</v>
      </c>
      <c r="S2000" s="238"/>
      <c r="T2000" s="243">
        <f t="shared" si="46"/>
        <v>44601</v>
      </c>
      <c r="U2000" s="237" t="str">
        <f t="shared" si="52"/>
        <v>DUE COMM</v>
      </c>
      <c r="V2000" s="237" t="str">
        <f t="shared" si="16"/>
        <v> </v>
      </c>
      <c r="W2000" s="83"/>
      <c r="X2000" s="83"/>
      <c r="Y2000" s="83"/>
      <c r="Z2000" s="83"/>
      <c r="AA2000" s="83"/>
      <c r="AB2000" s="83"/>
      <c r="AC2000" s="83"/>
      <c r="AD2000" s="83"/>
      <c r="AE2000" s="83"/>
    </row>
    <row r="2001">
      <c r="A2001" s="233">
        <v>16245.0</v>
      </c>
      <c r="B2001" s="234" t="s">
        <v>8151</v>
      </c>
      <c r="C2001" s="238" t="b">
        <v>1</v>
      </c>
      <c r="D2001" s="235">
        <v>44628.0</v>
      </c>
      <c r="E2001" s="236" t="str">
        <f t="shared" si="1"/>
        <v>#VALUE!</v>
      </c>
      <c r="F2001" s="236" t="str">
        <f t="shared" si="2"/>
        <v>#VALUE!</v>
      </c>
      <c r="G2001" s="236" t="str">
        <f t="shared" si="3"/>
        <v>OPI RX</v>
      </c>
      <c r="H2001" s="236" t="str">
        <f t="shared" si="4"/>
        <v>#VALUE!</v>
      </c>
      <c r="I2001" s="236" t="str">
        <f t="shared" si="5"/>
        <v>#VALUE!</v>
      </c>
      <c r="J2001" s="236" t="str">
        <f t="shared" si="6"/>
        <v>#VALUE!</v>
      </c>
      <c r="K2001" s="236" t="str">
        <f t="shared" si="7"/>
        <v>#VALUE!</v>
      </c>
      <c r="L2001" s="236" t="str">
        <f t="shared" si="8"/>
        <v>#VALUE!</v>
      </c>
      <c r="M2001" s="236" t="str">
        <f t="shared" si="9"/>
        <v>#VALUE!</v>
      </c>
      <c r="N2001" s="236" t="str">
        <f t="shared" si="10"/>
        <v>#VALUE!</v>
      </c>
      <c r="O2001" s="236" t="str">
        <f t="shared" si="11"/>
        <v>#VALUE!</v>
      </c>
      <c r="P2001" s="237" t="str">
        <f t="shared" si="12"/>
        <v>OPIOIDS</v>
      </c>
      <c r="Q2001" s="237" t="b">
        <v>1</v>
      </c>
      <c r="R2001" s="237" t="str">
        <f t="shared" si="37"/>
        <v>HIGH</v>
      </c>
      <c r="S2001" s="238">
        <v>44397.0</v>
      </c>
      <c r="T2001" s="243">
        <f t="shared" si="46"/>
        <v>44628</v>
      </c>
      <c r="U2001" s="237" t="str">
        <f t="shared" si="52"/>
        <v> </v>
      </c>
      <c r="V2001" s="237" t="str">
        <f t="shared" si="16"/>
        <v> </v>
      </c>
      <c r="W2001" s="83"/>
      <c r="X2001" s="83"/>
      <c r="Y2001" s="83"/>
      <c r="Z2001" s="83"/>
      <c r="AA2001" s="83"/>
      <c r="AB2001" s="83"/>
      <c r="AC2001" s="83"/>
      <c r="AD2001" s="83"/>
      <c r="AE2001" s="83"/>
    </row>
    <row r="2002">
      <c r="A2002" s="233">
        <v>16246.0</v>
      </c>
      <c r="B2002" s="239" t="s">
        <v>7552</v>
      </c>
      <c r="C2002" s="238" t="b">
        <v>1</v>
      </c>
      <c r="D2002" s="243">
        <v>44461.0</v>
      </c>
      <c r="E2002" s="236" t="str">
        <f t="shared" si="1"/>
        <v>#VALUE!</v>
      </c>
      <c r="F2002" s="236" t="str">
        <f t="shared" si="2"/>
        <v>#VALUE!</v>
      </c>
      <c r="G2002" s="236" t="str">
        <f t="shared" si="3"/>
        <v>#VALUE!</v>
      </c>
      <c r="H2002" s="236" t="str">
        <f t="shared" si="4"/>
        <v>#VALUE!</v>
      </c>
      <c r="I2002" s="236" t="str">
        <f t="shared" si="5"/>
        <v>#VALUE!</v>
      </c>
      <c r="J2002" s="236" t="str">
        <f t="shared" si="6"/>
        <v>#VALUE!</v>
      </c>
      <c r="K2002" s="236" t="str">
        <f t="shared" si="7"/>
        <v>#VALUE!</v>
      </c>
      <c r="L2002" s="236" t="str">
        <f t="shared" si="8"/>
        <v>#VALUE!</v>
      </c>
      <c r="M2002" s="236" t="str">
        <f t="shared" si="9"/>
        <v>#VALUE!</v>
      </c>
      <c r="N2002" s="236" t="str">
        <f t="shared" si="10"/>
        <v>#VALUE!</v>
      </c>
      <c r="O2002" s="236" t="str">
        <f t="shared" si="11"/>
        <v>#VALUE!</v>
      </c>
      <c r="P2002" s="237" t="str">
        <f t="shared" si="12"/>
        <v>NO RX</v>
      </c>
      <c r="Q2002" s="234" t="b">
        <v>0</v>
      </c>
      <c r="R2002" s="237" t="str">
        <f t="shared" si="37"/>
        <v>LOW</v>
      </c>
      <c r="S2002" s="238"/>
      <c r="T2002" s="243">
        <f t="shared" si="46"/>
        <v>44461</v>
      </c>
      <c r="U2002" s="237" t="str">
        <f t="shared" si="52"/>
        <v>DUE COMM</v>
      </c>
      <c r="V2002" s="237" t="str">
        <f t="shared" si="16"/>
        <v> </v>
      </c>
      <c r="W2002" s="83"/>
      <c r="X2002" s="83"/>
      <c r="Y2002" s="83"/>
      <c r="Z2002" s="83"/>
      <c r="AA2002" s="83"/>
      <c r="AB2002" s="83"/>
      <c r="AC2002" s="83"/>
      <c r="AD2002" s="83"/>
      <c r="AE2002" s="83"/>
    </row>
    <row r="2003">
      <c r="A2003" s="233">
        <v>16252.0</v>
      </c>
      <c r="B2003" s="237" t="s">
        <v>7557</v>
      </c>
      <c r="C2003" s="238" t="b">
        <v>1</v>
      </c>
      <c r="D2003" s="243">
        <v>44565.0</v>
      </c>
      <c r="E2003" s="236" t="str">
        <f t="shared" si="1"/>
        <v>#VALUE!</v>
      </c>
      <c r="F2003" s="236" t="str">
        <f t="shared" si="2"/>
        <v>#VALUE!</v>
      </c>
      <c r="G2003" s="236" t="str">
        <f t="shared" si="3"/>
        <v>OPI RX</v>
      </c>
      <c r="H2003" s="236" t="str">
        <f t="shared" si="4"/>
        <v>#VALUE!</v>
      </c>
      <c r="I2003" s="236" t="str">
        <f t="shared" si="5"/>
        <v>#VALUE!</v>
      </c>
      <c r="J2003" s="236" t="str">
        <f t="shared" si="6"/>
        <v>#VALUE!</v>
      </c>
      <c r="K2003" s="236" t="str">
        <f t="shared" si="7"/>
        <v>#VALUE!</v>
      </c>
      <c r="L2003" s="236" t="str">
        <f t="shared" si="8"/>
        <v>#VALUE!</v>
      </c>
      <c r="M2003" s="236" t="str">
        <f t="shared" si="9"/>
        <v>#VALUE!</v>
      </c>
      <c r="N2003" s="236" t="str">
        <f t="shared" si="10"/>
        <v>#VALUE!</v>
      </c>
      <c r="O2003" s="236" t="str">
        <f t="shared" si="11"/>
        <v>#VALUE!</v>
      </c>
      <c r="P2003" s="237" t="str">
        <f t="shared" si="12"/>
        <v>OPIOIDS</v>
      </c>
      <c r="Q2003" s="237" t="b">
        <v>0</v>
      </c>
      <c r="R2003" s="237" t="str">
        <f t="shared" si="37"/>
        <v>LOW</v>
      </c>
      <c r="S2003" s="249">
        <v>44439.0</v>
      </c>
      <c r="T2003" s="243">
        <f t="shared" si="46"/>
        <v>44565</v>
      </c>
      <c r="U2003" s="237" t="str">
        <f t="shared" si="52"/>
        <v> </v>
      </c>
      <c r="V2003" s="237" t="str">
        <f t="shared" si="16"/>
        <v> </v>
      </c>
      <c r="W2003" s="83"/>
      <c r="X2003" s="83"/>
      <c r="Y2003" s="83"/>
      <c r="Z2003" s="83"/>
      <c r="AA2003" s="83"/>
      <c r="AB2003" s="83"/>
      <c r="AC2003" s="83"/>
      <c r="AD2003" s="83"/>
      <c r="AE2003" s="83"/>
    </row>
    <row r="2004">
      <c r="A2004" s="253">
        <v>16253.0</v>
      </c>
      <c r="B2004" s="239" t="s">
        <v>7552</v>
      </c>
      <c r="C2004" s="238" t="b">
        <v>1</v>
      </c>
      <c r="D2004" s="243">
        <v>44448.0</v>
      </c>
      <c r="E2004" s="236" t="str">
        <f t="shared" si="1"/>
        <v>#VALUE!</v>
      </c>
      <c r="F2004" s="236" t="str">
        <f t="shared" si="2"/>
        <v>#VALUE!</v>
      </c>
      <c r="G2004" s="236" t="str">
        <f t="shared" si="3"/>
        <v>#VALUE!</v>
      </c>
      <c r="H2004" s="236" t="str">
        <f t="shared" si="4"/>
        <v>#VALUE!</v>
      </c>
      <c r="I2004" s="236" t="str">
        <f t="shared" si="5"/>
        <v>#VALUE!</v>
      </c>
      <c r="J2004" s="236" t="str">
        <f t="shared" si="6"/>
        <v>#VALUE!</v>
      </c>
      <c r="K2004" s="236" t="str">
        <f t="shared" si="7"/>
        <v>#VALUE!</v>
      </c>
      <c r="L2004" s="236" t="str">
        <f t="shared" si="8"/>
        <v>#VALUE!</v>
      </c>
      <c r="M2004" s="236" t="str">
        <f t="shared" si="9"/>
        <v>#VALUE!</v>
      </c>
      <c r="N2004" s="236" t="str">
        <f t="shared" si="10"/>
        <v>#VALUE!</v>
      </c>
      <c r="O2004" s="236" t="str">
        <f t="shared" si="11"/>
        <v>#VALUE!</v>
      </c>
      <c r="P2004" s="237" t="str">
        <f t="shared" si="12"/>
        <v>NO RX</v>
      </c>
      <c r="Q2004" s="237" t="b">
        <v>0</v>
      </c>
      <c r="R2004" s="237" t="str">
        <f t="shared" si="37"/>
        <v>LOW</v>
      </c>
      <c r="S2004" s="238"/>
      <c r="T2004" s="243">
        <f t="shared" si="46"/>
        <v>44448</v>
      </c>
      <c r="U2004" s="237" t="str">
        <f t="shared" si="52"/>
        <v>DUE COMM</v>
      </c>
      <c r="V2004" s="237" t="str">
        <f t="shared" si="16"/>
        <v> </v>
      </c>
      <c r="W2004" s="83"/>
      <c r="X2004" s="83"/>
      <c r="Y2004" s="83"/>
      <c r="Z2004" s="83"/>
      <c r="AA2004" s="83"/>
      <c r="AB2004" s="83"/>
      <c r="AC2004" s="83"/>
      <c r="AD2004" s="83"/>
      <c r="AE2004" s="83"/>
    </row>
    <row r="2005">
      <c r="A2005" s="253">
        <v>16254.0</v>
      </c>
      <c r="B2005" s="234" t="s">
        <v>7636</v>
      </c>
      <c r="C2005" s="238" t="b">
        <v>1</v>
      </c>
      <c r="D2005" s="235">
        <v>44627.0</v>
      </c>
      <c r="E2005" s="236" t="str">
        <f t="shared" si="1"/>
        <v>#VALUE!</v>
      </c>
      <c r="F2005" s="236" t="str">
        <f t="shared" si="2"/>
        <v>#VALUE!</v>
      </c>
      <c r="G2005" s="236" t="str">
        <f t="shared" si="3"/>
        <v>#VALUE!</v>
      </c>
      <c r="H2005" s="236" t="str">
        <f t="shared" si="4"/>
        <v>#VALUE!</v>
      </c>
      <c r="I2005" s="236" t="str">
        <f t="shared" si="5"/>
        <v>#VALUE!</v>
      </c>
      <c r="J2005" s="236" t="str">
        <f t="shared" si="6"/>
        <v>#VALUE!</v>
      </c>
      <c r="K2005" s="236" t="str">
        <f t="shared" si="7"/>
        <v>#VALUE!</v>
      </c>
      <c r="L2005" s="236" t="str">
        <f t="shared" si="8"/>
        <v>#VALUE!</v>
      </c>
      <c r="M2005" s="236" t="str">
        <f t="shared" si="9"/>
        <v>#VALUE!</v>
      </c>
      <c r="N2005" s="236" t="str">
        <f t="shared" si="10"/>
        <v>#VALUE!</v>
      </c>
      <c r="O2005" s="236" t="str">
        <f t="shared" si="11"/>
        <v>#VALUE!</v>
      </c>
      <c r="P2005" s="237" t="str">
        <f t="shared" si="12"/>
        <v>NO RX</v>
      </c>
      <c r="Q2005" s="237" t="b">
        <v>1</v>
      </c>
      <c r="R2005" s="237" t="str">
        <f t="shared" si="37"/>
        <v>HIGH</v>
      </c>
      <c r="S2005" s="238">
        <v>44415.0</v>
      </c>
      <c r="T2005" s="243">
        <f t="shared" si="46"/>
        <v>44627</v>
      </c>
      <c r="U2005" s="237" t="str">
        <f t="shared" si="52"/>
        <v> </v>
      </c>
      <c r="V2005" s="237" t="str">
        <f t="shared" si="16"/>
        <v> </v>
      </c>
      <c r="W2005" s="83"/>
      <c r="X2005" s="83"/>
      <c r="Y2005" s="83"/>
      <c r="Z2005" s="83"/>
      <c r="AA2005" s="83"/>
      <c r="AB2005" s="83"/>
      <c r="AC2005" s="83"/>
      <c r="AD2005" s="83"/>
      <c r="AE2005" s="83"/>
    </row>
    <row r="2006">
      <c r="A2006" s="233">
        <v>16259.0</v>
      </c>
      <c r="B2006" s="239" t="s">
        <v>7552</v>
      </c>
      <c r="C2006" s="238" t="b">
        <v>1</v>
      </c>
      <c r="D2006" s="235">
        <v>44616.0</v>
      </c>
      <c r="E2006" s="236" t="str">
        <f t="shared" si="1"/>
        <v>#VALUE!</v>
      </c>
      <c r="F2006" s="236" t="str">
        <f t="shared" si="2"/>
        <v>#VALUE!</v>
      </c>
      <c r="G2006" s="236" t="str">
        <f t="shared" si="3"/>
        <v>#VALUE!</v>
      </c>
      <c r="H2006" s="236" t="str">
        <f t="shared" si="4"/>
        <v>#VALUE!</v>
      </c>
      <c r="I2006" s="236" t="str">
        <f t="shared" si="5"/>
        <v>#VALUE!</v>
      </c>
      <c r="J2006" s="236" t="str">
        <f t="shared" si="6"/>
        <v>#VALUE!</v>
      </c>
      <c r="K2006" s="236" t="str">
        <f t="shared" si="7"/>
        <v>#VALUE!</v>
      </c>
      <c r="L2006" s="236" t="str">
        <f t="shared" si="8"/>
        <v>#VALUE!</v>
      </c>
      <c r="M2006" s="236" t="str">
        <f t="shared" si="9"/>
        <v>#VALUE!</v>
      </c>
      <c r="N2006" s="236" t="str">
        <f t="shared" si="10"/>
        <v>#VALUE!</v>
      </c>
      <c r="O2006" s="236" t="str">
        <f t="shared" si="11"/>
        <v>#VALUE!</v>
      </c>
      <c r="P2006" s="237" t="str">
        <f t="shared" si="12"/>
        <v>NO RX</v>
      </c>
      <c r="Q2006" s="237" t="b">
        <v>0</v>
      </c>
      <c r="R2006" s="237" t="str">
        <f t="shared" si="37"/>
        <v>LOW</v>
      </c>
      <c r="S2006" s="238"/>
      <c r="T2006" s="243">
        <f t="shared" si="46"/>
        <v>44616</v>
      </c>
      <c r="U2006" s="237" t="str">
        <f t="shared" si="52"/>
        <v>DUE COMM</v>
      </c>
      <c r="V2006" s="237" t="str">
        <f t="shared" si="16"/>
        <v> </v>
      </c>
      <c r="W2006" s="83"/>
      <c r="X2006" s="83"/>
      <c r="Y2006" s="83"/>
      <c r="Z2006" s="83"/>
      <c r="AA2006" s="83"/>
      <c r="AB2006" s="83"/>
      <c r="AC2006" s="83"/>
      <c r="AD2006" s="83"/>
      <c r="AE2006" s="83"/>
    </row>
    <row r="2007">
      <c r="A2007" s="233">
        <v>16260.0</v>
      </c>
      <c r="B2007" s="234" t="s">
        <v>7636</v>
      </c>
      <c r="C2007" s="238" t="b">
        <v>1</v>
      </c>
      <c r="D2007" s="243">
        <v>44510.0</v>
      </c>
      <c r="E2007" s="236" t="str">
        <f t="shared" si="1"/>
        <v>#VALUE!</v>
      </c>
      <c r="F2007" s="236" t="str">
        <f t="shared" si="2"/>
        <v>#VALUE!</v>
      </c>
      <c r="G2007" s="236" t="str">
        <f t="shared" si="3"/>
        <v>#VALUE!</v>
      </c>
      <c r="H2007" s="236" t="str">
        <f t="shared" si="4"/>
        <v>#VALUE!</v>
      </c>
      <c r="I2007" s="236" t="str">
        <f t="shared" si="5"/>
        <v>#VALUE!</v>
      </c>
      <c r="J2007" s="236" t="str">
        <f t="shared" si="6"/>
        <v>#VALUE!</v>
      </c>
      <c r="K2007" s="236" t="str">
        <f t="shared" si="7"/>
        <v>#VALUE!</v>
      </c>
      <c r="L2007" s="236" t="str">
        <f t="shared" si="8"/>
        <v>#VALUE!</v>
      </c>
      <c r="M2007" s="236" t="str">
        <f t="shared" si="9"/>
        <v>#VALUE!</v>
      </c>
      <c r="N2007" s="236" t="str">
        <f t="shared" si="10"/>
        <v>#VALUE!</v>
      </c>
      <c r="O2007" s="236" t="str">
        <f t="shared" si="11"/>
        <v>#VALUE!</v>
      </c>
      <c r="P2007" s="237" t="str">
        <f t="shared" si="12"/>
        <v>NO RX</v>
      </c>
      <c r="Q2007" s="237" t="b">
        <v>0</v>
      </c>
      <c r="R2007" s="237" t="str">
        <f t="shared" si="37"/>
        <v>LOW</v>
      </c>
      <c r="S2007" s="238">
        <v>44489.0</v>
      </c>
      <c r="T2007" s="243">
        <f t="shared" si="46"/>
        <v>44510</v>
      </c>
      <c r="U2007" s="237" t="str">
        <f t="shared" si="52"/>
        <v> </v>
      </c>
      <c r="V2007" s="237" t="str">
        <f t="shared" si="16"/>
        <v> </v>
      </c>
      <c r="W2007" s="83"/>
      <c r="X2007" s="83"/>
      <c r="Y2007" s="83"/>
      <c r="Z2007" s="83"/>
      <c r="AA2007" s="83"/>
      <c r="AB2007" s="83"/>
      <c r="AC2007" s="83"/>
      <c r="AD2007" s="83"/>
      <c r="AE2007" s="83"/>
    </row>
    <row r="2008">
      <c r="A2008" s="233">
        <v>16262.0</v>
      </c>
      <c r="B2008" s="239" t="s">
        <v>7582</v>
      </c>
      <c r="C2008" s="238" t="b">
        <v>1</v>
      </c>
      <c r="D2008" s="235">
        <v>44582.0</v>
      </c>
      <c r="E2008" s="236" t="str">
        <f t="shared" si="1"/>
        <v>#VALUE!</v>
      </c>
      <c r="F2008" s="236" t="str">
        <f t="shared" si="2"/>
        <v>OPI RX</v>
      </c>
      <c r="G2008" s="236" t="str">
        <f t="shared" si="3"/>
        <v>#VALUE!</v>
      </c>
      <c r="H2008" s="236" t="str">
        <f t="shared" si="4"/>
        <v>#VALUE!</v>
      </c>
      <c r="I2008" s="236" t="str">
        <f t="shared" si="5"/>
        <v>#VALUE!</v>
      </c>
      <c r="J2008" s="236" t="str">
        <f t="shared" si="6"/>
        <v>#VALUE!</v>
      </c>
      <c r="K2008" s="236" t="str">
        <f t="shared" si="7"/>
        <v>#VALUE!</v>
      </c>
      <c r="L2008" s="236" t="str">
        <f t="shared" si="8"/>
        <v>#VALUE!</v>
      </c>
      <c r="M2008" s="236" t="str">
        <f t="shared" si="9"/>
        <v>#VALUE!</v>
      </c>
      <c r="N2008" s="236" t="str">
        <f t="shared" si="10"/>
        <v>#VALUE!</v>
      </c>
      <c r="O2008" s="236" t="str">
        <f t="shared" si="11"/>
        <v>#VALUE!</v>
      </c>
      <c r="P2008" s="237" t="str">
        <f t="shared" si="12"/>
        <v>OPIOIDS</v>
      </c>
      <c r="Q2008" s="237" t="b">
        <v>0</v>
      </c>
      <c r="R2008" s="237" t="str">
        <f t="shared" si="37"/>
        <v>LOW</v>
      </c>
      <c r="S2008" s="238"/>
      <c r="T2008" s="243">
        <f t="shared" si="46"/>
        <v>44582</v>
      </c>
      <c r="U2008" s="237" t="str">
        <f t="shared" si="52"/>
        <v>DUE COMM</v>
      </c>
      <c r="V2008" s="237" t="str">
        <f t="shared" si="16"/>
        <v> </v>
      </c>
      <c r="W2008" s="83"/>
      <c r="X2008" s="83"/>
      <c r="Y2008" s="83"/>
      <c r="Z2008" s="83"/>
      <c r="AA2008" s="83"/>
      <c r="AB2008" s="83"/>
      <c r="AC2008" s="83"/>
      <c r="AD2008" s="83"/>
      <c r="AE2008" s="83"/>
    </row>
    <row r="2009">
      <c r="A2009" s="253">
        <v>16263.0</v>
      </c>
      <c r="B2009" s="234" t="s">
        <v>7578</v>
      </c>
      <c r="C2009" s="238" t="b">
        <v>1</v>
      </c>
      <c r="D2009" s="243">
        <v>44393.0</v>
      </c>
      <c r="E2009" s="236" t="str">
        <f t="shared" si="1"/>
        <v>#VALUE!</v>
      </c>
      <c r="F2009" s="236" t="str">
        <f t="shared" si="2"/>
        <v>#VALUE!</v>
      </c>
      <c r="G2009" s="236" t="str">
        <f t="shared" si="3"/>
        <v>OPI RX</v>
      </c>
      <c r="H2009" s="236" t="str">
        <f t="shared" si="4"/>
        <v>#VALUE!</v>
      </c>
      <c r="I2009" s="236" t="str">
        <f t="shared" si="5"/>
        <v>#VALUE!</v>
      </c>
      <c r="J2009" s="236" t="str">
        <f t="shared" si="6"/>
        <v>#VALUE!</v>
      </c>
      <c r="K2009" s="236" t="str">
        <f t="shared" si="7"/>
        <v>#VALUE!</v>
      </c>
      <c r="L2009" s="236" t="str">
        <f t="shared" si="8"/>
        <v>#VALUE!</v>
      </c>
      <c r="M2009" s="236" t="str">
        <f t="shared" si="9"/>
        <v>#VALUE!</v>
      </c>
      <c r="N2009" s="236" t="str">
        <f t="shared" si="10"/>
        <v>#VALUE!</v>
      </c>
      <c r="O2009" s="236" t="str">
        <f t="shared" si="11"/>
        <v>#VALUE!</v>
      </c>
      <c r="P2009" s="237" t="str">
        <f t="shared" si="12"/>
        <v>OPIOIDS</v>
      </c>
      <c r="Q2009" s="237" t="b">
        <v>0</v>
      </c>
      <c r="R2009" s="237" t="str">
        <f t="shared" si="37"/>
        <v>LOW</v>
      </c>
      <c r="S2009" s="238"/>
      <c r="T2009" s="243">
        <f t="shared" si="46"/>
        <v>44393</v>
      </c>
      <c r="U2009" s="237" t="str">
        <f t="shared" si="52"/>
        <v>DUE COMM</v>
      </c>
      <c r="V2009" s="237" t="str">
        <f t="shared" si="16"/>
        <v> </v>
      </c>
      <c r="W2009" s="83"/>
      <c r="X2009" s="83"/>
      <c r="Y2009" s="83"/>
      <c r="Z2009" s="83"/>
      <c r="AA2009" s="83"/>
      <c r="AB2009" s="83"/>
      <c r="AC2009" s="83"/>
      <c r="AD2009" s="83"/>
      <c r="AE2009" s="83"/>
    </row>
    <row r="2010">
      <c r="A2010" s="233">
        <v>16264.0</v>
      </c>
      <c r="B2010" s="234" t="s">
        <v>7556</v>
      </c>
      <c r="C2010" s="238" t="b">
        <v>1</v>
      </c>
      <c r="D2010" s="243">
        <v>44519.0</v>
      </c>
      <c r="E2010" s="236" t="str">
        <f t="shared" si="1"/>
        <v>OPI RX</v>
      </c>
      <c r="F2010" s="236" t="str">
        <f t="shared" si="2"/>
        <v>#VALUE!</v>
      </c>
      <c r="G2010" s="236" t="str">
        <f t="shared" si="3"/>
        <v>#VALUE!</v>
      </c>
      <c r="H2010" s="236" t="str">
        <f t="shared" si="4"/>
        <v>#VALUE!</v>
      </c>
      <c r="I2010" s="236" t="str">
        <f t="shared" si="5"/>
        <v>#VALUE!</v>
      </c>
      <c r="J2010" s="236" t="str">
        <f t="shared" si="6"/>
        <v>#VALUE!</v>
      </c>
      <c r="K2010" s="236" t="str">
        <f t="shared" si="7"/>
        <v>#VALUE!</v>
      </c>
      <c r="L2010" s="236" t="str">
        <f t="shared" si="8"/>
        <v>#VALUE!</v>
      </c>
      <c r="M2010" s="236" t="str">
        <f t="shared" si="9"/>
        <v>#VALUE!</v>
      </c>
      <c r="N2010" s="236" t="str">
        <f t="shared" si="10"/>
        <v>#VALUE!</v>
      </c>
      <c r="O2010" s="236" t="str">
        <f t="shared" si="11"/>
        <v>#VALUE!</v>
      </c>
      <c r="P2010" s="237" t="str">
        <f t="shared" si="12"/>
        <v>OPIOIDS</v>
      </c>
      <c r="Q2010" s="237" t="b">
        <v>1</v>
      </c>
      <c r="R2010" s="237" t="str">
        <f t="shared" si="37"/>
        <v>HIGH</v>
      </c>
      <c r="S2010" s="238">
        <v>44494.0</v>
      </c>
      <c r="T2010" s="243">
        <f t="shared" si="46"/>
        <v>44519</v>
      </c>
      <c r="U2010" s="237" t="str">
        <f t="shared" si="52"/>
        <v> </v>
      </c>
      <c r="V2010" s="237" t="str">
        <f t="shared" si="16"/>
        <v> </v>
      </c>
      <c r="W2010" s="83"/>
      <c r="X2010" s="83"/>
      <c r="Y2010" s="83"/>
      <c r="Z2010" s="83"/>
      <c r="AA2010" s="83"/>
      <c r="AB2010" s="83"/>
      <c r="AC2010" s="83"/>
      <c r="AD2010" s="83"/>
      <c r="AE2010" s="83"/>
    </row>
    <row r="2011">
      <c r="A2011" s="233">
        <v>16273.0</v>
      </c>
      <c r="B2011" s="237" t="s">
        <v>7861</v>
      </c>
      <c r="C2011" s="238" t="b">
        <v>1</v>
      </c>
      <c r="D2011" s="235">
        <v>44627.0</v>
      </c>
      <c r="E2011" s="236" t="str">
        <f t="shared" si="1"/>
        <v>#VALUE!</v>
      </c>
      <c r="F2011" s="236" t="str">
        <f t="shared" si="2"/>
        <v>#VALUE!</v>
      </c>
      <c r="G2011" s="236" t="str">
        <f t="shared" si="3"/>
        <v>#VALUE!</v>
      </c>
      <c r="H2011" s="236" t="str">
        <f t="shared" si="4"/>
        <v>#VALUE!</v>
      </c>
      <c r="I2011" s="236" t="str">
        <f t="shared" si="5"/>
        <v>#VALUE!</v>
      </c>
      <c r="J2011" s="236" t="str">
        <f t="shared" si="6"/>
        <v>#VALUE!</v>
      </c>
      <c r="K2011" s="236" t="str">
        <f t="shared" si="7"/>
        <v>#VALUE!</v>
      </c>
      <c r="L2011" s="236" t="str">
        <f t="shared" si="8"/>
        <v>#VALUE!</v>
      </c>
      <c r="M2011" s="236" t="str">
        <f t="shared" si="9"/>
        <v>OPI RX</v>
      </c>
      <c r="N2011" s="236" t="str">
        <f t="shared" si="10"/>
        <v>#VALUE!</v>
      </c>
      <c r="O2011" s="236" t="str">
        <f t="shared" si="11"/>
        <v>#VALUE!</v>
      </c>
      <c r="P2011" s="237" t="str">
        <f t="shared" si="12"/>
        <v>OPIOIDS</v>
      </c>
      <c r="Q2011" s="237" t="b">
        <v>0</v>
      </c>
      <c r="R2011" s="237" t="str">
        <f t="shared" si="37"/>
        <v>LOW</v>
      </c>
      <c r="S2011" s="238">
        <v>44453.0</v>
      </c>
      <c r="T2011" s="243">
        <f t="shared" si="46"/>
        <v>44627</v>
      </c>
      <c r="U2011" s="237" t="str">
        <f t="shared" si="52"/>
        <v> </v>
      </c>
      <c r="V2011" s="237" t="str">
        <f t="shared" si="16"/>
        <v> </v>
      </c>
      <c r="W2011" s="83"/>
      <c r="X2011" s="83"/>
      <c r="Y2011" s="83"/>
      <c r="Z2011" s="83"/>
      <c r="AA2011" s="83"/>
      <c r="AB2011" s="83"/>
      <c r="AC2011" s="83"/>
      <c r="AD2011" s="83"/>
      <c r="AE2011" s="83"/>
    </row>
    <row r="2012">
      <c r="A2012" s="233">
        <v>16283.0</v>
      </c>
      <c r="B2012" s="234" t="s">
        <v>7582</v>
      </c>
      <c r="C2012" s="238" t="b">
        <v>1</v>
      </c>
      <c r="D2012" s="243">
        <v>44557.0</v>
      </c>
      <c r="E2012" s="236" t="str">
        <f t="shared" si="1"/>
        <v>#VALUE!</v>
      </c>
      <c r="F2012" s="236" t="str">
        <f t="shared" si="2"/>
        <v>OPI RX</v>
      </c>
      <c r="G2012" s="236" t="str">
        <f t="shared" si="3"/>
        <v>#VALUE!</v>
      </c>
      <c r="H2012" s="236" t="str">
        <f t="shared" si="4"/>
        <v>#VALUE!</v>
      </c>
      <c r="I2012" s="236" t="str">
        <f t="shared" si="5"/>
        <v>#VALUE!</v>
      </c>
      <c r="J2012" s="236" t="str">
        <f t="shared" si="6"/>
        <v>#VALUE!</v>
      </c>
      <c r="K2012" s="236" t="str">
        <f t="shared" si="7"/>
        <v>#VALUE!</v>
      </c>
      <c r="L2012" s="236" t="str">
        <f t="shared" si="8"/>
        <v>#VALUE!</v>
      </c>
      <c r="M2012" s="236" t="str">
        <f t="shared" si="9"/>
        <v>#VALUE!</v>
      </c>
      <c r="N2012" s="236" t="str">
        <f t="shared" si="10"/>
        <v>#VALUE!</v>
      </c>
      <c r="O2012" s="236" t="str">
        <f t="shared" si="11"/>
        <v>#VALUE!</v>
      </c>
      <c r="P2012" s="237" t="str">
        <f t="shared" si="12"/>
        <v>OPIOIDS</v>
      </c>
      <c r="Q2012" s="237" t="b">
        <v>0</v>
      </c>
      <c r="R2012" s="237" t="str">
        <f t="shared" si="37"/>
        <v>LOW</v>
      </c>
      <c r="S2012" s="238">
        <v>44390.0</v>
      </c>
      <c r="T2012" s="243">
        <f t="shared" si="46"/>
        <v>44557</v>
      </c>
      <c r="U2012" s="237" t="str">
        <f t="shared" si="52"/>
        <v> </v>
      </c>
      <c r="V2012" s="237" t="str">
        <f t="shared" si="16"/>
        <v> </v>
      </c>
      <c r="W2012" s="83"/>
      <c r="X2012" s="83"/>
      <c r="Y2012" s="83"/>
      <c r="Z2012" s="83"/>
      <c r="AA2012" s="83"/>
      <c r="AB2012" s="83"/>
      <c r="AC2012" s="83"/>
      <c r="AD2012" s="83"/>
      <c r="AE2012" s="83"/>
    </row>
    <row r="2013">
      <c r="A2013" s="233">
        <v>16284.0</v>
      </c>
      <c r="B2013" s="237" t="s">
        <v>7872</v>
      </c>
      <c r="C2013" s="238" t="b">
        <v>1</v>
      </c>
      <c r="D2013" s="243">
        <v>44556.0</v>
      </c>
      <c r="E2013" s="236" t="str">
        <f t="shared" si="1"/>
        <v>OPI RX</v>
      </c>
      <c r="F2013" s="236" t="str">
        <f t="shared" si="2"/>
        <v>#VALUE!</v>
      </c>
      <c r="G2013" s="236" t="str">
        <f t="shared" si="3"/>
        <v>#VALUE!</v>
      </c>
      <c r="H2013" s="236" t="str">
        <f t="shared" si="4"/>
        <v>#VALUE!</v>
      </c>
      <c r="I2013" s="236" t="str">
        <f t="shared" si="5"/>
        <v>#VALUE!</v>
      </c>
      <c r="J2013" s="236" t="str">
        <f t="shared" si="6"/>
        <v>#VALUE!</v>
      </c>
      <c r="K2013" s="236" t="str">
        <f t="shared" si="7"/>
        <v>#VALUE!</v>
      </c>
      <c r="L2013" s="236" t="str">
        <f t="shared" si="8"/>
        <v>#VALUE!</v>
      </c>
      <c r="M2013" s="236" t="str">
        <f t="shared" si="9"/>
        <v>#VALUE!</v>
      </c>
      <c r="N2013" s="236" t="str">
        <f t="shared" si="10"/>
        <v>#VALUE!</v>
      </c>
      <c r="O2013" s="236" t="str">
        <f t="shared" si="11"/>
        <v>#VALUE!</v>
      </c>
      <c r="P2013" s="237" t="str">
        <f t="shared" si="12"/>
        <v>OPIOIDS</v>
      </c>
      <c r="Q2013" s="237" t="b">
        <v>1</v>
      </c>
      <c r="R2013" s="237" t="str">
        <f t="shared" si="37"/>
        <v>HIGH</v>
      </c>
      <c r="S2013" s="238">
        <v>44387.0</v>
      </c>
      <c r="T2013" s="243">
        <f t="shared" si="46"/>
        <v>44556</v>
      </c>
      <c r="U2013" s="237" t="str">
        <f t="shared" si="52"/>
        <v> </v>
      </c>
      <c r="V2013" s="237" t="str">
        <f t="shared" si="16"/>
        <v> </v>
      </c>
      <c r="W2013" s="83"/>
      <c r="X2013" s="83"/>
      <c r="Y2013" s="83"/>
      <c r="Z2013" s="83"/>
      <c r="AA2013" s="83"/>
      <c r="AB2013" s="83"/>
      <c r="AC2013" s="83"/>
      <c r="AD2013" s="83"/>
      <c r="AE2013" s="83"/>
    </row>
    <row r="2014">
      <c r="A2014" s="233">
        <v>16285.0</v>
      </c>
      <c r="B2014" s="234" t="s">
        <v>8020</v>
      </c>
      <c r="C2014" s="238" t="b">
        <v>1</v>
      </c>
      <c r="D2014" s="235">
        <v>44628.0</v>
      </c>
      <c r="E2014" s="236" t="str">
        <f t="shared" si="1"/>
        <v>#VALUE!</v>
      </c>
      <c r="F2014" s="236" t="str">
        <f t="shared" si="2"/>
        <v>#VALUE!</v>
      </c>
      <c r="G2014" s="236" t="str">
        <f t="shared" si="3"/>
        <v>#VALUE!</v>
      </c>
      <c r="H2014" s="236" t="str">
        <f t="shared" si="4"/>
        <v>#VALUE!</v>
      </c>
      <c r="I2014" s="236" t="str">
        <f t="shared" si="5"/>
        <v>#VALUE!</v>
      </c>
      <c r="J2014" s="236" t="str">
        <f t="shared" si="6"/>
        <v>#VALUE!</v>
      </c>
      <c r="K2014" s="236" t="str">
        <f t="shared" si="7"/>
        <v>#VALUE!</v>
      </c>
      <c r="L2014" s="236" t="str">
        <f t="shared" si="8"/>
        <v>#VALUE!</v>
      </c>
      <c r="M2014" s="236" t="str">
        <f t="shared" si="9"/>
        <v>OPI RX</v>
      </c>
      <c r="N2014" s="236" t="str">
        <f t="shared" si="10"/>
        <v>#VALUE!</v>
      </c>
      <c r="O2014" s="236" t="str">
        <f t="shared" si="11"/>
        <v>#VALUE!</v>
      </c>
      <c r="P2014" s="237" t="str">
        <f t="shared" si="12"/>
        <v>OPIOIDS</v>
      </c>
      <c r="Q2014" s="237" t="b">
        <v>0</v>
      </c>
      <c r="R2014" s="237" t="str">
        <f t="shared" si="37"/>
        <v>LOW</v>
      </c>
      <c r="S2014" s="238"/>
      <c r="T2014" s="243">
        <f t="shared" si="46"/>
        <v>44628</v>
      </c>
      <c r="U2014" s="237" t="str">
        <f t="shared" si="52"/>
        <v>DUE COMM</v>
      </c>
      <c r="V2014" s="237" t="str">
        <f t="shared" si="16"/>
        <v> </v>
      </c>
      <c r="W2014" s="83"/>
      <c r="X2014" s="83"/>
      <c r="Y2014" s="83"/>
      <c r="Z2014" s="83"/>
      <c r="AA2014" s="83"/>
      <c r="AB2014" s="83"/>
      <c r="AC2014" s="83"/>
      <c r="AD2014" s="83"/>
      <c r="AE2014" s="83"/>
    </row>
    <row r="2015">
      <c r="A2015" s="233">
        <v>16286.0</v>
      </c>
      <c r="B2015" s="234" t="s">
        <v>7566</v>
      </c>
      <c r="C2015" s="238" t="b">
        <v>1</v>
      </c>
      <c r="D2015" s="243">
        <v>44421.0</v>
      </c>
      <c r="E2015" s="236" t="str">
        <f t="shared" si="1"/>
        <v>#VALUE!</v>
      </c>
      <c r="F2015" s="236" t="str">
        <f t="shared" si="2"/>
        <v>OPI RX</v>
      </c>
      <c r="G2015" s="236" t="str">
        <f t="shared" si="3"/>
        <v>#VALUE!</v>
      </c>
      <c r="H2015" s="236" t="str">
        <f t="shared" si="4"/>
        <v>#VALUE!</v>
      </c>
      <c r="I2015" s="236" t="str">
        <f t="shared" si="5"/>
        <v>#VALUE!</v>
      </c>
      <c r="J2015" s="236" t="str">
        <f t="shared" si="6"/>
        <v>#VALUE!</v>
      </c>
      <c r="K2015" s="236" t="str">
        <f t="shared" si="7"/>
        <v>#VALUE!</v>
      </c>
      <c r="L2015" s="236" t="str">
        <f t="shared" si="8"/>
        <v>#VALUE!</v>
      </c>
      <c r="M2015" s="236" t="str">
        <f t="shared" si="9"/>
        <v>#VALUE!</v>
      </c>
      <c r="N2015" s="236" t="str">
        <f t="shared" si="10"/>
        <v>#VALUE!</v>
      </c>
      <c r="O2015" s="236" t="str">
        <f t="shared" si="11"/>
        <v>#VALUE!</v>
      </c>
      <c r="P2015" s="237" t="str">
        <f t="shared" si="12"/>
        <v>OPIOIDS</v>
      </c>
      <c r="Q2015" s="237" t="b">
        <v>0</v>
      </c>
      <c r="R2015" s="237" t="str">
        <f t="shared" si="37"/>
        <v>LOW</v>
      </c>
      <c r="S2015" s="238"/>
      <c r="T2015" s="243">
        <f t="shared" si="46"/>
        <v>44421</v>
      </c>
      <c r="U2015" s="237" t="str">
        <f t="shared" si="52"/>
        <v>DUE COMM</v>
      </c>
      <c r="V2015" s="237" t="str">
        <f t="shared" si="16"/>
        <v> </v>
      </c>
      <c r="W2015" s="83"/>
      <c r="X2015" s="83"/>
      <c r="Y2015" s="83"/>
      <c r="Z2015" s="83"/>
      <c r="AA2015" s="83"/>
      <c r="AB2015" s="83"/>
      <c r="AC2015" s="83"/>
      <c r="AD2015" s="83"/>
      <c r="AE2015" s="83"/>
    </row>
    <row r="2016">
      <c r="A2016" s="253">
        <v>16288.0</v>
      </c>
      <c r="B2016" s="239" t="s">
        <v>7552</v>
      </c>
      <c r="C2016" s="238" t="b">
        <v>1</v>
      </c>
      <c r="D2016" s="243">
        <v>44454.0</v>
      </c>
      <c r="E2016" s="236" t="str">
        <f t="shared" si="1"/>
        <v>#VALUE!</v>
      </c>
      <c r="F2016" s="236" t="str">
        <f t="shared" si="2"/>
        <v>#VALUE!</v>
      </c>
      <c r="G2016" s="236" t="str">
        <f t="shared" si="3"/>
        <v>#VALUE!</v>
      </c>
      <c r="H2016" s="236" t="str">
        <f t="shared" si="4"/>
        <v>#VALUE!</v>
      </c>
      <c r="I2016" s="236" t="str">
        <f t="shared" si="5"/>
        <v>#VALUE!</v>
      </c>
      <c r="J2016" s="236" t="str">
        <f t="shared" si="6"/>
        <v>#VALUE!</v>
      </c>
      <c r="K2016" s="236" t="str">
        <f t="shared" si="7"/>
        <v>#VALUE!</v>
      </c>
      <c r="L2016" s="236" t="str">
        <f t="shared" si="8"/>
        <v>#VALUE!</v>
      </c>
      <c r="M2016" s="236" t="str">
        <f t="shared" si="9"/>
        <v>#VALUE!</v>
      </c>
      <c r="N2016" s="236" t="str">
        <f t="shared" si="10"/>
        <v>#VALUE!</v>
      </c>
      <c r="O2016" s="236" t="str">
        <f t="shared" si="11"/>
        <v>#VALUE!</v>
      </c>
      <c r="P2016" s="237" t="str">
        <f t="shared" si="12"/>
        <v>NO RX</v>
      </c>
      <c r="Q2016" s="237" t="b">
        <v>0</v>
      </c>
      <c r="R2016" s="237" t="str">
        <f t="shared" si="37"/>
        <v>LOW</v>
      </c>
      <c r="S2016" s="238"/>
      <c r="T2016" s="243">
        <f t="shared" si="46"/>
        <v>44454</v>
      </c>
      <c r="U2016" s="237" t="str">
        <f t="shared" si="52"/>
        <v>DUE COMM</v>
      </c>
      <c r="V2016" s="237" t="str">
        <f t="shared" si="16"/>
        <v> </v>
      </c>
      <c r="W2016" s="83"/>
      <c r="X2016" s="83"/>
      <c r="Y2016" s="83"/>
      <c r="Z2016" s="83"/>
      <c r="AA2016" s="83"/>
      <c r="AB2016" s="83"/>
      <c r="AC2016" s="83"/>
      <c r="AD2016" s="83"/>
      <c r="AE2016" s="83"/>
    </row>
    <row r="2017">
      <c r="A2017" s="233">
        <v>16292.0</v>
      </c>
      <c r="B2017" s="234" t="s">
        <v>8152</v>
      </c>
      <c r="C2017" s="238" t="b">
        <v>1</v>
      </c>
      <c r="D2017" s="243">
        <v>44399.0</v>
      </c>
      <c r="E2017" s="236" t="str">
        <f t="shared" si="1"/>
        <v>#VALUE!</v>
      </c>
      <c r="F2017" s="236" t="str">
        <f t="shared" si="2"/>
        <v>#VALUE!</v>
      </c>
      <c r="G2017" s="236" t="str">
        <f t="shared" si="3"/>
        <v>#VALUE!</v>
      </c>
      <c r="H2017" s="236" t="str">
        <f t="shared" si="4"/>
        <v>#VALUE!</v>
      </c>
      <c r="I2017" s="236" t="str">
        <f t="shared" si="5"/>
        <v>#VALUE!</v>
      </c>
      <c r="J2017" s="236" t="str">
        <f t="shared" si="6"/>
        <v>#VALUE!</v>
      </c>
      <c r="K2017" s="236" t="str">
        <f t="shared" si="7"/>
        <v>#VALUE!</v>
      </c>
      <c r="L2017" s="236" t="str">
        <f t="shared" si="8"/>
        <v>#VALUE!</v>
      </c>
      <c r="M2017" s="236" t="str">
        <f t="shared" si="9"/>
        <v>#VALUE!</v>
      </c>
      <c r="N2017" s="236" t="str">
        <f t="shared" si="10"/>
        <v>#VALUE!</v>
      </c>
      <c r="O2017" s="236" t="str">
        <f t="shared" si="11"/>
        <v>#VALUE!</v>
      </c>
      <c r="P2017" s="237" t="str">
        <f t="shared" si="12"/>
        <v>NO RX</v>
      </c>
      <c r="Q2017" s="237" t="b">
        <v>0</v>
      </c>
      <c r="R2017" s="237" t="str">
        <f t="shared" si="37"/>
        <v>LOW</v>
      </c>
      <c r="S2017" s="238"/>
      <c r="T2017" s="243">
        <f t="shared" si="46"/>
        <v>44399</v>
      </c>
      <c r="U2017" s="237" t="str">
        <f t="shared" si="52"/>
        <v>DUE COMM</v>
      </c>
      <c r="V2017" s="237" t="str">
        <f t="shared" si="16"/>
        <v> </v>
      </c>
      <c r="W2017" s="83"/>
      <c r="X2017" s="83"/>
      <c r="Y2017" s="83"/>
      <c r="Z2017" s="83"/>
      <c r="AA2017" s="83"/>
      <c r="AB2017" s="83"/>
      <c r="AC2017" s="83"/>
      <c r="AD2017" s="83"/>
      <c r="AE2017" s="83"/>
    </row>
    <row r="2018">
      <c r="A2018" s="241">
        <v>16294.0</v>
      </c>
      <c r="B2018" s="239" t="s">
        <v>7566</v>
      </c>
      <c r="C2018" s="239" t="b">
        <v>1</v>
      </c>
      <c r="D2018" s="235">
        <v>44596.0</v>
      </c>
      <c r="E2018" s="236" t="str">
        <f t="shared" si="1"/>
        <v>#VALUE!</v>
      </c>
      <c r="F2018" s="236" t="str">
        <f t="shared" si="2"/>
        <v>OPI RX</v>
      </c>
      <c r="G2018" s="236" t="str">
        <f t="shared" si="3"/>
        <v>#VALUE!</v>
      </c>
      <c r="H2018" s="236" t="str">
        <f t="shared" si="4"/>
        <v>#VALUE!</v>
      </c>
      <c r="I2018" s="236" t="str">
        <f t="shared" si="5"/>
        <v>#VALUE!</v>
      </c>
      <c r="J2018" s="236" t="str">
        <f t="shared" si="6"/>
        <v>#VALUE!</v>
      </c>
      <c r="K2018" s="236" t="str">
        <f t="shared" si="7"/>
        <v>#VALUE!</v>
      </c>
      <c r="L2018" s="236" t="str">
        <f t="shared" si="8"/>
        <v>#VALUE!</v>
      </c>
      <c r="M2018" s="236" t="str">
        <f t="shared" si="9"/>
        <v>#VALUE!</v>
      </c>
      <c r="N2018" s="236" t="str">
        <f t="shared" si="10"/>
        <v>#VALUE!</v>
      </c>
      <c r="O2018" s="236" t="str">
        <f t="shared" si="11"/>
        <v>#VALUE!</v>
      </c>
      <c r="P2018" s="237" t="str">
        <f t="shared" si="12"/>
        <v>OPIOIDS</v>
      </c>
      <c r="Q2018" s="234" t="b">
        <v>0</v>
      </c>
      <c r="R2018" s="237" t="str">
        <f t="shared" si="37"/>
        <v>LOW</v>
      </c>
      <c r="S2018" s="242">
        <v>44558.0</v>
      </c>
      <c r="T2018" s="243">
        <f t="shared" si="46"/>
        <v>44596</v>
      </c>
      <c r="U2018" s="237"/>
      <c r="V2018" s="237" t="str">
        <f t="shared" si="16"/>
        <v> </v>
      </c>
      <c r="W2018" s="83"/>
      <c r="X2018" s="83"/>
      <c r="Y2018" s="83"/>
      <c r="Z2018" s="83"/>
      <c r="AA2018" s="83"/>
      <c r="AB2018" s="83"/>
      <c r="AC2018" s="83"/>
      <c r="AD2018" s="83"/>
      <c r="AE2018" s="83"/>
    </row>
    <row r="2019">
      <c r="A2019" s="233">
        <v>16295.0</v>
      </c>
      <c r="B2019" s="239" t="s">
        <v>7552</v>
      </c>
      <c r="C2019" s="238" t="b">
        <v>1</v>
      </c>
      <c r="D2019" s="243">
        <v>44434.0</v>
      </c>
      <c r="E2019" s="236" t="str">
        <f t="shared" si="1"/>
        <v>#VALUE!</v>
      </c>
      <c r="F2019" s="236" t="str">
        <f t="shared" si="2"/>
        <v>#VALUE!</v>
      </c>
      <c r="G2019" s="236" t="str">
        <f t="shared" si="3"/>
        <v>#VALUE!</v>
      </c>
      <c r="H2019" s="236" t="str">
        <f t="shared" si="4"/>
        <v>#VALUE!</v>
      </c>
      <c r="I2019" s="236" t="str">
        <f t="shared" si="5"/>
        <v>#VALUE!</v>
      </c>
      <c r="J2019" s="236" t="str">
        <f t="shared" si="6"/>
        <v>#VALUE!</v>
      </c>
      <c r="K2019" s="236" t="str">
        <f t="shared" si="7"/>
        <v>#VALUE!</v>
      </c>
      <c r="L2019" s="236" t="str">
        <f t="shared" si="8"/>
        <v>#VALUE!</v>
      </c>
      <c r="M2019" s="236" t="str">
        <f t="shared" si="9"/>
        <v>#VALUE!</v>
      </c>
      <c r="N2019" s="236" t="str">
        <f t="shared" si="10"/>
        <v>#VALUE!</v>
      </c>
      <c r="O2019" s="236" t="str">
        <f t="shared" si="11"/>
        <v>#VALUE!</v>
      </c>
      <c r="P2019" s="237" t="str">
        <f t="shared" si="12"/>
        <v>NO RX</v>
      </c>
      <c r="Q2019" s="234" t="b">
        <v>0</v>
      </c>
      <c r="R2019" s="237" t="str">
        <f t="shared" si="37"/>
        <v>LOW</v>
      </c>
      <c r="S2019" s="238"/>
      <c r="T2019" s="243">
        <f t="shared" si="46"/>
        <v>44434</v>
      </c>
      <c r="U2019" s="237" t="str">
        <f t="shared" ref="U2019:U2099" si="53">if((days($Z$3,$S2019)/365)&gt;=1,"DUE COMM", " ")</f>
        <v>DUE COMM</v>
      </c>
      <c r="V2019" s="237" t="str">
        <f t="shared" si="16"/>
        <v> </v>
      </c>
      <c r="W2019" s="83"/>
      <c r="X2019" s="83"/>
      <c r="Y2019" s="83"/>
      <c r="Z2019" s="83"/>
      <c r="AA2019" s="83"/>
      <c r="AB2019" s="83"/>
      <c r="AC2019" s="83"/>
      <c r="AD2019" s="83"/>
      <c r="AE2019" s="83"/>
    </row>
    <row r="2020">
      <c r="A2020" s="233">
        <v>16299.0</v>
      </c>
      <c r="B2020" s="234" t="s">
        <v>7569</v>
      </c>
      <c r="C2020" s="238" t="b">
        <v>1</v>
      </c>
      <c r="D2020" s="243">
        <v>44474.0</v>
      </c>
      <c r="E2020" s="236" t="str">
        <f t="shared" si="1"/>
        <v>#VALUE!</v>
      </c>
      <c r="F2020" s="236" t="str">
        <f t="shared" si="2"/>
        <v>#VALUE!</v>
      </c>
      <c r="G2020" s="236" t="str">
        <f t="shared" si="3"/>
        <v>OPI RX</v>
      </c>
      <c r="H2020" s="236" t="str">
        <f t="shared" si="4"/>
        <v>#VALUE!</v>
      </c>
      <c r="I2020" s="236" t="str">
        <f t="shared" si="5"/>
        <v>#VALUE!</v>
      </c>
      <c r="J2020" s="236" t="str">
        <f t="shared" si="6"/>
        <v>#VALUE!</v>
      </c>
      <c r="K2020" s="236" t="str">
        <f t="shared" si="7"/>
        <v>#VALUE!</v>
      </c>
      <c r="L2020" s="236" t="str">
        <f t="shared" si="8"/>
        <v>#VALUE!</v>
      </c>
      <c r="M2020" s="236" t="str">
        <f t="shared" si="9"/>
        <v>#VALUE!</v>
      </c>
      <c r="N2020" s="236" t="str">
        <f t="shared" si="10"/>
        <v>#VALUE!</v>
      </c>
      <c r="O2020" s="236" t="str">
        <f t="shared" si="11"/>
        <v>#VALUE!</v>
      </c>
      <c r="P2020" s="237" t="str">
        <f t="shared" si="12"/>
        <v>OPIOIDS</v>
      </c>
      <c r="Q2020" s="237" t="b">
        <v>0</v>
      </c>
      <c r="R2020" s="237" t="str">
        <f t="shared" si="37"/>
        <v>LOW</v>
      </c>
      <c r="S2020" s="238">
        <v>44460.0</v>
      </c>
      <c r="T2020" s="243">
        <f t="shared" si="46"/>
        <v>44474</v>
      </c>
      <c r="U2020" s="237" t="str">
        <f t="shared" si="53"/>
        <v> </v>
      </c>
      <c r="V2020" s="237" t="str">
        <f t="shared" si="16"/>
        <v> </v>
      </c>
      <c r="W2020" s="83"/>
      <c r="X2020" s="83"/>
      <c r="Y2020" s="83"/>
      <c r="Z2020" s="83"/>
      <c r="AA2020" s="83"/>
      <c r="AB2020" s="83"/>
      <c r="AC2020" s="83"/>
      <c r="AD2020" s="83"/>
      <c r="AE2020" s="83"/>
    </row>
    <row r="2021">
      <c r="A2021" s="233">
        <v>16306.0</v>
      </c>
      <c r="B2021" s="234" t="s">
        <v>7957</v>
      </c>
      <c r="C2021" s="238" t="b">
        <v>1</v>
      </c>
      <c r="D2021" s="243">
        <v>44535.0</v>
      </c>
      <c r="E2021" s="236" t="str">
        <f t="shared" si="1"/>
        <v>#VALUE!</v>
      </c>
      <c r="F2021" s="236" t="str">
        <f t="shared" si="2"/>
        <v>#VALUE!</v>
      </c>
      <c r="G2021" s="236" t="str">
        <f t="shared" si="3"/>
        <v>#VALUE!</v>
      </c>
      <c r="H2021" s="236" t="str">
        <f t="shared" si="4"/>
        <v>#VALUE!</v>
      </c>
      <c r="I2021" s="236" t="str">
        <f t="shared" si="5"/>
        <v>#VALUE!</v>
      </c>
      <c r="J2021" s="236" t="str">
        <f t="shared" si="6"/>
        <v>OPI RX</v>
      </c>
      <c r="K2021" s="236" t="str">
        <f t="shared" si="7"/>
        <v>#VALUE!</v>
      </c>
      <c r="L2021" s="236" t="str">
        <f t="shared" si="8"/>
        <v>#VALUE!</v>
      </c>
      <c r="M2021" s="236" t="str">
        <f t="shared" si="9"/>
        <v>#VALUE!</v>
      </c>
      <c r="N2021" s="236" t="str">
        <f t="shared" si="10"/>
        <v>#VALUE!</v>
      </c>
      <c r="O2021" s="236" t="str">
        <f t="shared" si="11"/>
        <v>#VALUE!</v>
      </c>
      <c r="P2021" s="237" t="str">
        <f t="shared" si="12"/>
        <v>OPIOIDS</v>
      </c>
      <c r="Q2021" s="237" t="b">
        <v>0</v>
      </c>
      <c r="R2021" s="237" t="str">
        <f t="shared" si="37"/>
        <v>LOW</v>
      </c>
      <c r="S2021" s="238">
        <v>44390.0</v>
      </c>
      <c r="T2021" s="243">
        <f t="shared" si="46"/>
        <v>44535</v>
      </c>
      <c r="U2021" s="237" t="str">
        <f t="shared" si="53"/>
        <v> </v>
      </c>
      <c r="V2021" s="237" t="str">
        <f t="shared" si="16"/>
        <v> </v>
      </c>
      <c r="W2021" s="83"/>
      <c r="X2021" s="83"/>
      <c r="Y2021" s="83"/>
      <c r="Z2021" s="83"/>
      <c r="AA2021" s="83"/>
      <c r="AB2021" s="83"/>
      <c r="AC2021" s="83"/>
      <c r="AD2021" s="83"/>
      <c r="AE2021" s="83"/>
    </row>
    <row r="2022">
      <c r="A2022" s="253">
        <v>16307.0</v>
      </c>
      <c r="B2022" s="234" t="s">
        <v>7576</v>
      </c>
      <c r="C2022" s="238" t="b">
        <v>1</v>
      </c>
      <c r="D2022" s="243">
        <v>44454.0</v>
      </c>
      <c r="E2022" s="236" t="str">
        <f t="shared" si="1"/>
        <v>#VALUE!</v>
      </c>
      <c r="F2022" s="236" t="str">
        <f t="shared" si="2"/>
        <v>#VALUE!</v>
      </c>
      <c r="G2022" s="236" t="str">
        <f t="shared" si="3"/>
        <v>#VALUE!</v>
      </c>
      <c r="H2022" s="236" t="str">
        <f t="shared" si="4"/>
        <v>#VALUE!</v>
      </c>
      <c r="I2022" s="236" t="str">
        <f t="shared" si="5"/>
        <v>#VALUE!</v>
      </c>
      <c r="J2022" s="236" t="str">
        <f t="shared" si="6"/>
        <v>#VALUE!</v>
      </c>
      <c r="K2022" s="236" t="str">
        <f t="shared" si="7"/>
        <v>#VALUE!</v>
      </c>
      <c r="L2022" s="236" t="str">
        <f t="shared" si="8"/>
        <v>#VALUE!</v>
      </c>
      <c r="M2022" s="236" t="str">
        <f t="shared" si="9"/>
        <v>#VALUE!</v>
      </c>
      <c r="N2022" s="236" t="str">
        <f t="shared" si="10"/>
        <v>#VALUE!</v>
      </c>
      <c r="O2022" s="236" t="str">
        <f t="shared" si="11"/>
        <v>#VALUE!</v>
      </c>
      <c r="P2022" s="237" t="str">
        <f t="shared" si="12"/>
        <v>NO RX</v>
      </c>
      <c r="Q2022" s="237" t="b">
        <v>0</v>
      </c>
      <c r="R2022" s="237" t="str">
        <f t="shared" si="37"/>
        <v>LOW</v>
      </c>
      <c r="S2022" s="238"/>
      <c r="T2022" s="243">
        <f t="shared" si="46"/>
        <v>44454</v>
      </c>
      <c r="U2022" s="237" t="str">
        <f t="shared" si="53"/>
        <v>DUE COMM</v>
      </c>
      <c r="V2022" s="237" t="str">
        <f t="shared" si="16"/>
        <v> </v>
      </c>
      <c r="W2022" s="83"/>
      <c r="X2022" s="83"/>
      <c r="Y2022" s="83"/>
      <c r="Z2022" s="83"/>
      <c r="AA2022" s="83"/>
      <c r="AB2022" s="83"/>
      <c r="AC2022" s="83"/>
      <c r="AD2022" s="83"/>
      <c r="AE2022" s="83"/>
    </row>
    <row r="2023">
      <c r="A2023" s="233">
        <v>16310.0</v>
      </c>
      <c r="B2023" s="234" t="s">
        <v>8131</v>
      </c>
      <c r="C2023" s="238" t="b">
        <v>1</v>
      </c>
      <c r="D2023" s="243">
        <v>44539.0</v>
      </c>
      <c r="E2023" s="236" t="str">
        <f t="shared" si="1"/>
        <v>OPI RX</v>
      </c>
      <c r="F2023" s="236" t="str">
        <f t="shared" si="2"/>
        <v>#VALUE!</v>
      </c>
      <c r="G2023" s="236" t="str">
        <f t="shared" si="3"/>
        <v>#VALUE!</v>
      </c>
      <c r="H2023" s="236" t="str">
        <f t="shared" si="4"/>
        <v>#VALUE!</v>
      </c>
      <c r="I2023" s="236" t="str">
        <f t="shared" si="5"/>
        <v>#VALUE!</v>
      </c>
      <c r="J2023" s="236" t="str">
        <f t="shared" si="6"/>
        <v>#VALUE!</v>
      </c>
      <c r="K2023" s="236" t="str">
        <f t="shared" si="7"/>
        <v>#VALUE!</v>
      </c>
      <c r="L2023" s="236" t="str">
        <f t="shared" si="8"/>
        <v>#VALUE!</v>
      </c>
      <c r="M2023" s="236" t="str">
        <f t="shared" si="9"/>
        <v>#VALUE!</v>
      </c>
      <c r="N2023" s="236" t="str">
        <f t="shared" si="10"/>
        <v>#VALUE!</v>
      </c>
      <c r="O2023" s="236" t="str">
        <f t="shared" si="11"/>
        <v>#VALUE!</v>
      </c>
      <c r="P2023" s="237" t="str">
        <f t="shared" si="12"/>
        <v>OPIOIDS</v>
      </c>
      <c r="Q2023" s="237" t="b">
        <v>1</v>
      </c>
      <c r="R2023" s="237" t="str">
        <f t="shared" si="37"/>
        <v>HIGH</v>
      </c>
      <c r="S2023" s="238">
        <v>44390.0</v>
      </c>
      <c r="T2023" s="243">
        <f t="shared" si="46"/>
        <v>44539</v>
      </c>
      <c r="U2023" s="237" t="str">
        <f t="shared" si="53"/>
        <v> </v>
      </c>
      <c r="V2023" s="237" t="str">
        <f t="shared" si="16"/>
        <v> </v>
      </c>
      <c r="W2023" s="83"/>
      <c r="X2023" s="83"/>
      <c r="Y2023" s="83"/>
      <c r="Z2023" s="83"/>
      <c r="AA2023" s="83"/>
      <c r="AB2023" s="83"/>
      <c r="AC2023" s="83"/>
      <c r="AD2023" s="83"/>
      <c r="AE2023" s="83"/>
    </row>
    <row r="2024">
      <c r="A2024" s="233">
        <v>16312.0</v>
      </c>
      <c r="B2024" s="237" t="s">
        <v>8153</v>
      </c>
      <c r="C2024" s="238" t="b">
        <v>1</v>
      </c>
      <c r="D2024" s="243">
        <v>44454.0</v>
      </c>
      <c r="E2024" s="236" t="str">
        <f t="shared" si="1"/>
        <v>#VALUE!</v>
      </c>
      <c r="F2024" s="236" t="str">
        <f t="shared" si="2"/>
        <v>#VALUE!</v>
      </c>
      <c r="G2024" s="236" t="str">
        <f t="shared" si="3"/>
        <v>#VALUE!</v>
      </c>
      <c r="H2024" s="236" t="str">
        <f t="shared" si="4"/>
        <v>#VALUE!</v>
      </c>
      <c r="I2024" s="236" t="str">
        <f t="shared" si="5"/>
        <v>#VALUE!</v>
      </c>
      <c r="J2024" s="236" t="str">
        <f t="shared" si="6"/>
        <v>#VALUE!</v>
      </c>
      <c r="K2024" s="236" t="str">
        <f t="shared" si="7"/>
        <v>#VALUE!</v>
      </c>
      <c r="L2024" s="236" t="str">
        <f t="shared" si="8"/>
        <v>#VALUE!</v>
      </c>
      <c r="M2024" s="236" t="str">
        <f t="shared" si="9"/>
        <v>OPI RX</v>
      </c>
      <c r="N2024" s="236" t="str">
        <f t="shared" si="10"/>
        <v>#VALUE!</v>
      </c>
      <c r="O2024" s="236" t="str">
        <f t="shared" si="11"/>
        <v>#VALUE!</v>
      </c>
      <c r="P2024" s="237" t="str">
        <f t="shared" si="12"/>
        <v>OPIOIDS</v>
      </c>
      <c r="Q2024" s="237" t="b">
        <v>0</v>
      </c>
      <c r="R2024" s="237" t="str">
        <f t="shared" si="37"/>
        <v>LOW</v>
      </c>
      <c r="S2024" s="238"/>
      <c r="T2024" s="243">
        <f t="shared" si="46"/>
        <v>44454</v>
      </c>
      <c r="U2024" s="237" t="str">
        <f t="shared" si="53"/>
        <v>DUE COMM</v>
      </c>
      <c r="V2024" s="237" t="str">
        <f t="shared" si="16"/>
        <v> </v>
      </c>
      <c r="W2024" s="83"/>
      <c r="X2024" s="83"/>
      <c r="Y2024" s="83"/>
      <c r="Z2024" s="83"/>
      <c r="AA2024" s="83"/>
      <c r="AB2024" s="83"/>
      <c r="AC2024" s="83"/>
      <c r="AD2024" s="83"/>
      <c r="AE2024" s="83"/>
    </row>
    <row r="2025">
      <c r="A2025" s="233">
        <v>16316.0</v>
      </c>
      <c r="B2025" s="239" t="s">
        <v>7552</v>
      </c>
      <c r="C2025" s="238" t="b">
        <v>1</v>
      </c>
      <c r="D2025" s="243">
        <v>44461.0</v>
      </c>
      <c r="E2025" s="236" t="str">
        <f t="shared" si="1"/>
        <v>#VALUE!</v>
      </c>
      <c r="F2025" s="236" t="str">
        <f t="shared" si="2"/>
        <v>#VALUE!</v>
      </c>
      <c r="G2025" s="236" t="str">
        <f t="shared" si="3"/>
        <v>#VALUE!</v>
      </c>
      <c r="H2025" s="236" t="str">
        <f t="shared" si="4"/>
        <v>#VALUE!</v>
      </c>
      <c r="I2025" s="236" t="str">
        <f t="shared" si="5"/>
        <v>#VALUE!</v>
      </c>
      <c r="J2025" s="236" t="str">
        <f t="shared" si="6"/>
        <v>#VALUE!</v>
      </c>
      <c r="K2025" s="236" t="str">
        <f t="shared" si="7"/>
        <v>#VALUE!</v>
      </c>
      <c r="L2025" s="236" t="str">
        <f t="shared" si="8"/>
        <v>#VALUE!</v>
      </c>
      <c r="M2025" s="236" t="str">
        <f t="shared" si="9"/>
        <v>#VALUE!</v>
      </c>
      <c r="N2025" s="236" t="str">
        <f t="shared" si="10"/>
        <v>#VALUE!</v>
      </c>
      <c r="O2025" s="236" t="str">
        <f t="shared" si="11"/>
        <v>#VALUE!</v>
      </c>
      <c r="P2025" s="237" t="str">
        <f t="shared" si="12"/>
        <v>NO RX</v>
      </c>
      <c r="Q2025" s="237" t="b">
        <v>0</v>
      </c>
      <c r="R2025" s="237" t="str">
        <f t="shared" si="37"/>
        <v>LOW</v>
      </c>
      <c r="S2025" s="238"/>
      <c r="T2025" s="243">
        <f t="shared" si="46"/>
        <v>44461</v>
      </c>
      <c r="U2025" s="237" t="str">
        <f t="shared" si="53"/>
        <v>DUE COMM</v>
      </c>
      <c r="V2025" s="237" t="str">
        <f t="shared" si="16"/>
        <v> </v>
      </c>
      <c r="W2025" s="83"/>
      <c r="X2025" s="83"/>
      <c r="Y2025" s="83"/>
      <c r="Z2025" s="83"/>
      <c r="AA2025" s="83"/>
      <c r="AB2025" s="83"/>
      <c r="AC2025" s="83"/>
      <c r="AD2025" s="83"/>
      <c r="AE2025" s="83"/>
    </row>
    <row r="2026">
      <c r="A2026" s="233">
        <v>16317.0</v>
      </c>
      <c r="B2026" s="239" t="s">
        <v>7552</v>
      </c>
      <c r="C2026" s="238" t="b">
        <v>1</v>
      </c>
      <c r="D2026" s="243">
        <v>44427.0</v>
      </c>
      <c r="E2026" s="236" t="str">
        <f t="shared" si="1"/>
        <v>#VALUE!</v>
      </c>
      <c r="F2026" s="236" t="str">
        <f t="shared" si="2"/>
        <v>#VALUE!</v>
      </c>
      <c r="G2026" s="236" t="str">
        <f t="shared" si="3"/>
        <v>#VALUE!</v>
      </c>
      <c r="H2026" s="236" t="str">
        <f t="shared" si="4"/>
        <v>#VALUE!</v>
      </c>
      <c r="I2026" s="236" t="str">
        <f t="shared" si="5"/>
        <v>#VALUE!</v>
      </c>
      <c r="J2026" s="236" t="str">
        <f t="shared" si="6"/>
        <v>#VALUE!</v>
      </c>
      <c r="K2026" s="236" t="str">
        <f t="shared" si="7"/>
        <v>#VALUE!</v>
      </c>
      <c r="L2026" s="236" t="str">
        <f t="shared" si="8"/>
        <v>#VALUE!</v>
      </c>
      <c r="M2026" s="236" t="str">
        <f t="shared" si="9"/>
        <v>#VALUE!</v>
      </c>
      <c r="N2026" s="236" t="str">
        <f t="shared" si="10"/>
        <v>#VALUE!</v>
      </c>
      <c r="O2026" s="236" t="str">
        <f t="shared" si="11"/>
        <v>#VALUE!</v>
      </c>
      <c r="P2026" s="237" t="str">
        <f t="shared" si="12"/>
        <v>NO RX</v>
      </c>
      <c r="Q2026" s="237" t="b">
        <v>1</v>
      </c>
      <c r="R2026" s="237" t="str">
        <f t="shared" si="37"/>
        <v>HIGH</v>
      </c>
      <c r="S2026" s="238"/>
      <c r="T2026" s="243">
        <f t="shared" si="46"/>
        <v>44427</v>
      </c>
      <c r="U2026" s="237" t="str">
        <f t="shared" si="53"/>
        <v>DUE COMM</v>
      </c>
      <c r="V2026" s="237" t="str">
        <f t="shared" si="16"/>
        <v> </v>
      </c>
      <c r="W2026" s="83"/>
      <c r="X2026" s="83"/>
      <c r="Y2026" s="83"/>
      <c r="Z2026" s="83"/>
      <c r="AA2026" s="83"/>
      <c r="AB2026" s="83"/>
      <c r="AC2026" s="83"/>
      <c r="AD2026" s="83"/>
      <c r="AE2026" s="83"/>
    </row>
    <row r="2027">
      <c r="A2027" s="253">
        <v>16318.0</v>
      </c>
      <c r="B2027" s="234" t="s">
        <v>8064</v>
      </c>
      <c r="C2027" s="238" t="b">
        <v>1</v>
      </c>
      <c r="D2027" s="235">
        <v>44634.0</v>
      </c>
      <c r="E2027" s="236" t="str">
        <f t="shared" si="1"/>
        <v>#VALUE!</v>
      </c>
      <c r="F2027" s="236" t="str">
        <f t="shared" si="2"/>
        <v>OPI RX</v>
      </c>
      <c r="G2027" s="236" t="str">
        <f t="shared" si="3"/>
        <v>#VALUE!</v>
      </c>
      <c r="H2027" s="236" t="str">
        <f t="shared" si="4"/>
        <v>#VALUE!</v>
      </c>
      <c r="I2027" s="236" t="str">
        <f t="shared" si="5"/>
        <v>#VALUE!</v>
      </c>
      <c r="J2027" s="236" t="str">
        <f t="shared" si="6"/>
        <v>#VALUE!</v>
      </c>
      <c r="K2027" s="236" t="str">
        <f t="shared" si="7"/>
        <v>#VALUE!</v>
      </c>
      <c r="L2027" s="236" t="str">
        <f t="shared" si="8"/>
        <v>#VALUE!</v>
      </c>
      <c r="M2027" s="236" t="str">
        <f t="shared" si="9"/>
        <v>#VALUE!</v>
      </c>
      <c r="N2027" s="236" t="str">
        <f t="shared" si="10"/>
        <v>#VALUE!</v>
      </c>
      <c r="O2027" s="236" t="str">
        <f t="shared" si="11"/>
        <v>#VALUE!</v>
      </c>
      <c r="P2027" s="237" t="str">
        <f t="shared" si="12"/>
        <v>OPIOIDS</v>
      </c>
      <c r="Q2027" s="237" t="b">
        <v>0</v>
      </c>
      <c r="R2027" s="237" t="str">
        <f t="shared" si="37"/>
        <v>LOW</v>
      </c>
      <c r="S2027" s="238"/>
      <c r="T2027" s="243">
        <f t="shared" si="46"/>
        <v>44634</v>
      </c>
      <c r="U2027" s="237" t="str">
        <f t="shared" si="53"/>
        <v>DUE COMM</v>
      </c>
      <c r="V2027" s="237" t="str">
        <f t="shared" si="16"/>
        <v> </v>
      </c>
      <c r="W2027" s="83"/>
      <c r="X2027" s="83"/>
      <c r="Y2027" s="83"/>
      <c r="Z2027" s="83"/>
      <c r="AA2027" s="83"/>
      <c r="AB2027" s="83"/>
      <c r="AC2027" s="83"/>
      <c r="AD2027" s="83"/>
      <c r="AE2027" s="83"/>
    </row>
    <row r="2028">
      <c r="A2028" s="233">
        <v>16319.0</v>
      </c>
      <c r="B2028" s="239" t="s">
        <v>7552</v>
      </c>
      <c r="C2028" s="238" t="b">
        <v>1</v>
      </c>
      <c r="D2028" s="243">
        <v>44535.0</v>
      </c>
      <c r="E2028" s="236" t="str">
        <f t="shared" si="1"/>
        <v>#VALUE!</v>
      </c>
      <c r="F2028" s="236" t="str">
        <f t="shared" si="2"/>
        <v>#VALUE!</v>
      </c>
      <c r="G2028" s="236" t="str">
        <f t="shared" si="3"/>
        <v>#VALUE!</v>
      </c>
      <c r="H2028" s="236" t="str">
        <f t="shared" si="4"/>
        <v>#VALUE!</v>
      </c>
      <c r="I2028" s="236" t="str">
        <f t="shared" si="5"/>
        <v>#VALUE!</v>
      </c>
      <c r="J2028" s="236" t="str">
        <f t="shared" si="6"/>
        <v>#VALUE!</v>
      </c>
      <c r="K2028" s="236" t="str">
        <f t="shared" si="7"/>
        <v>#VALUE!</v>
      </c>
      <c r="L2028" s="236" t="str">
        <f t="shared" si="8"/>
        <v>#VALUE!</v>
      </c>
      <c r="M2028" s="236" t="str">
        <f t="shared" si="9"/>
        <v>#VALUE!</v>
      </c>
      <c r="N2028" s="236" t="str">
        <f t="shared" si="10"/>
        <v>#VALUE!</v>
      </c>
      <c r="O2028" s="236" t="str">
        <f t="shared" si="11"/>
        <v>#VALUE!</v>
      </c>
      <c r="P2028" s="237" t="str">
        <f t="shared" si="12"/>
        <v>NO RX</v>
      </c>
      <c r="Q2028" s="237" t="b">
        <v>0</v>
      </c>
      <c r="R2028" s="237" t="str">
        <f t="shared" si="37"/>
        <v>LOW</v>
      </c>
      <c r="S2028" s="238">
        <v>44394.0</v>
      </c>
      <c r="T2028" s="243">
        <f t="shared" si="46"/>
        <v>44535</v>
      </c>
      <c r="U2028" s="237" t="str">
        <f t="shared" si="53"/>
        <v> </v>
      </c>
      <c r="V2028" s="237" t="str">
        <f t="shared" si="16"/>
        <v> </v>
      </c>
      <c r="W2028" s="83"/>
      <c r="X2028" s="83"/>
      <c r="Y2028" s="83"/>
      <c r="Z2028" s="83"/>
      <c r="AA2028" s="83"/>
      <c r="AB2028" s="83"/>
      <c r="AC2028" s="83"/>
      <c r="AD2028" s="83"/>
      <c r="AE2028" s="83"/>
    </row>
    <row r="2029">
      <c r="A2029" s="233">
        <v>16320.0</v>
      </c>
      <c r="B2029" s="234" t="s">
        <v>7577</v>
      </c>
      <c r="C2029" s="238" t="b">
        <v>1</v>
      </c>
      <c r="D2029" s="243">
        <v>44529.0</v>
      </c>
      <c r="E2029" s="236" t="str">
        <f t="shared" si="1"/>
        <v>#VALUE!</v>
      </c>
      <c r="F2029" s="236" t="str">
        <f t="shared" si="2"/>
        <v>#VALUE!</v>
      </c>
      <c r="G2029" s="236" t="str">
        <f t="shared" si="3"/>
        <v>#VALUE!</v>
      </c>
      <c r="H2029" s="236" t="str">
        <f t="shared" si="4"/>
        <v>#VALUE!</v>
      </c>
      <c r="I2029" s="236" t="str">
        <f t="shared" si="5"/>
        <v>#VALUE!</v>
      </c>
      <c r="J2029" s="236" t="str">
        <f t="shared" si="6"/>
        <v>#VALUE!</v>
      </c>
      <c r="K2029" s="236" t="str">
        <f t="shared" si="7"/>
        <v>#VALUE!</v>
      </c>
      <c r="L2029" s="236" t="str">
        <f t="shared" si="8"/>
        <v>#VALUE!</v>
      </c>
      <c r="M2029" s="236" t="str">
        <f t="shared" si="9"/>
        <v>OPI RX</v>
      </c>
      <c r="N2029" s="236" t="str">
        <f t="shared" si="10"/>
        <v>#VALUE!</v>
      </c>
      <c r="O2029" s="236" t="str">
        <f t="shared" si="11"/>
        <v>#VALUE!</v>
      </c>
      <c r="P2029" s="237" t="str">
        <f t="shared" si="12"/>
        <v>OPIOIDS</v>
      </c>
      <c r="Q2029" s="237" t="b">
        <v>1</v>
      </c>
      <c r="R2029" s="237" t="str">
        <f t="shared" si="37"/>
        <v>HIGH</v>
      </c>
      <c r="S2029" s="238">
        <v>44403.0</v>
      </c>
      <c r="T2029" s="243">
        <f t="shared" si="46"/>
        <v>44529</v>
      </c>
      <c r="U2029" s="237" t="str">
        <f t="shared" si="53"/>
        <v> </v>
      </c>
      <c r="V2029" s="237" t="str">
        <f t="shared" si="16"/>
        <v> </v>
      </c>
      <c r="W2029" s="83"/>
      <c r="X2029" s="83"/>
      <c r="Y2029" s="83"/>
      <c r="Z2029" s="83"/>
      <c r="AA2029" s="83"/>
      <c r="AB2029" s="83"/>
      <c r="AC2029" s="83"/>
      <c r="AD2029" s="83"/>
      <c r="AE2029" s="83"/>
    </row>
    <row r="2030">
      <c r="A2030" s="233">
        <v>16321.0</v>
      </c>
      <c r="B2030" s="239" t="s">
        <v>7552</v>
      </c>
      <c r="C2030" s="238" t="b">
        <v>1</v>
      </c>
      <c r="D2030" s="243">
        <v>44460.0</v>
      </c>
      <c r="E2030" s="236" t="str">
        <f t="shared" si="1"/>
        <v>#VALUE!</v>
      </c>
      <c r="F2030" s="236" t="str">
        <f t="shared" si="2"/>
        <v>#VALUE!</v>
      </c>
      <c r="G2030" s="236" t="str">
        <f t="shared" si="3"/>
        <v>#VALUE!</v>
      </c>
      <c r="H2030" s="236" t="str">
        <f t="shared" si="4"/>
        <v>#VALUE!</v>
      </c>
      <c r="I2030" s="236" t="str">
        <f t="shared" si="5"/>
        <v>#VALUE!</v>
      </c>
      <c r="J2030" s="236" t="str">
        <f t="shared" si="6"/>
        <v>#VALUE!</v>
      </c>
      <c r="K2030" s="236" t="str">
        <f t="shared" si="7"/>
        <v>#VALUE!</v>
      </c>
      <c r="L2030" s="236" t="str">
        <f t="shared" si="8"/>
        <v>#VALUE!</v>
      </c>
      <c r="M2030" s="236" t="str">
        <f t="shared" si="9"/>
        <v>#VALUE!</v>
      </c>
      <c r="N2030" s="236" t="str">
        <f t="shared" si="10"/>
        <v>#VALUE!</v>
      </c>
      <c r="O2030" s="236" t="str">
        <f t="shared" si="11"/>
        <v>#VALUE!</v>
      </c>
      <c r="P2030" s="237" t="str">
        <f t="shared" si="12"/>
        <v>NO RX</v>
      </c>
      <c r="Q2030" s="234" t="b">
        <v>0</v>
      </c>
      <c r="R2030" s="237" t="str">
        <f t="shared" si="37"/>
        <v>LOW</v>
      </c>
      <c r="S2030" s="238"/>
      <c r="T2030" s="243">
        <f t="shared" si="46"/>
        <v>44460</v>
      </c>
      <c r="U2030" s="237" t="str">
        <f t="shared" si="53"/>
        <v>DUE COMM</v>
      </c>
      <c r="V2030" s="237" t="str">
        <f t="shared" si="16"/>
        <v> </v>
      </c>
      <c r="W2030" s="83"/>
      <c r="X2030" s="83"/>
      <c r="Y2030" s="83"/>
      <c r="Z2030" s="83"/>
      <c r="AA2030" s="83"/>
      <c r="AB2030" s="83"/>
      <c r="AC2030" s="83"/>
      <c r="AD2030" s="83"/>
      <c r="AE2030" s="83"/>
    </row>
    <row r="2031">
      <c r="A2031" s="253">
        <v>16323.0</v>
      </c>
      <c r="B2031" s="234" t="s">
        <v>7576</v>
      </c>
      <c r="C2031" s="238" t="b">
        <v>1</v>
      </c>
      <c r="D2031" s="243">
        <v>44466.0</v>
      </c>
      <c r="E2031" s="236" t="str">
        <f t="shared" si="1"/>
        <v>#VALUE!</v>
      </c>
      <c r="F2031" s="236" t="str">
        <f t="shared" si="2"/>
        <v>#VALUE!</v>
      </c>
      <c r="G2031" s="236" t="str">
        <f t="shared" si="3"/>
        <v>#VALUE!</v>
      </c>
      <c r="H2031" s="236" t="str">
        <f t="shared" si="4"/>
        <v>#VALUE!</v>
      </c>
      <c r="I2031" s="236" t="str">
        <f t="shared" si="5"/>
        <v>#VALUE!</v>
      </c>
      <c r="J2031" s="236" t="str">
        <f t="shared" si="6"/>
        <v>#VALUE!</v>
      </c>
      <c r="K2031" s="236" t="str">
        <f t="shared" si="7"/>
        <v>#VALUE!</v>
      </c>
      <c r="L2031" s="236" t="str">
        <f t="shared" si="8"/>
        <v>#VALUE!</v>
      </c>
      <c r="M2031" s="236" t="str">
        <f t="shared" si="9"/>
        <v>#VALUE!</v>
      </c>
      <c r="N2031" s="236" t="str">
        <f t="shared" si="10"/>
        <v>#VALUE!</v>
      </c>
      <c r="O2031" s="236" t="str">
        <f t="shared" si="11"/>
        <v>#VALUE!</v>
      </c>
      <c r="P2031" s="237" t="str">
        <f t="shared" si="12"/>
        <v>NO RX</v>
      </c>
      <c r="Q2031" s="237" t="b">
        <v>0</v>
      </c>
      <c r="R2031" s="237" t="str">
        <f t="shared" si="37"/>
        <v>LOW</v>
      </c>
      <c r="S2031" s="238"/>
      <c r="T2031" s="243">
        <f t="shared" si="46"/>
        <v>44466</v>
      </c>
      <c r="U2031" s="237" t="str">
        <f t="shared" si="53"/>
        <v>DUE COMM</v>
      </c>
      <c r="V2031" s="237" t="str">
        <f t="shared" si="16"/>
        <v> </v>
      </c>
      <c r="W2031" s="83"/>
      <c r="X2031" s="83"/>
      <c r="Y2031" s="83"/>
      <c r="Z2031" s="83"/>
      <c r="AA2031" s="83"/>
      <c r="AB2031" s="83"/>
      <c r="AC2031" s="83"/>
      <c r="AD2031" s="83"/>
      <c r="AE2031" s="83"/>
    </row>
    <row r="2032">
      <c r="A2032" s="233">
        <v>16324.0</v>
      </c>
      <c r="B2032" s="237" t="s">
        <v>8154</v>
      </c>
      <c r="C2032" s="238" t="b">
        <v>1</v>
      </c>
      <c r="D2032" s="243">
        <v>44404.0</v>
      </c>
      <c r="E2032" s="236" t="str">
        <f t="shared" si="1"/>
        <v>OPI RX</v>
      </c>
      <c r="F2032" s="236" t="str">
        <f t="shared" si="2"/>
        <v>#VALUE!</v>
      </c>
      <c r="G2032" s="236" t="str">
        <f t="shared" si="3"/>
        <v>#VALUE!</v>
      </c>
      <c r="H2032" s="236" t="str">
        <f t="shared" si="4"/>
        <v>#VALUE!</v>
      </c>
      <c r="I2032" s="236" t="str">
        <f t="shared" si="5"/>
        <v>#VALUE!</v>
      </c>
      <c r="J2032" s="236" t="str">
        <f t="shared" si="6"/>
        <v>#VALUE!</v>
      </c>
      <c r="K2032" s="236" t="str">
        <f t="shared" si="7"/>
        <v>#VALUE!</v>
      </c>
      <c r="L2032" s="236" t="str">
        <f t="shared" si="8"/>
        <v>#VALUE!</v>
      </c>
      <c r="M2032" s="236" t="str">
        <f t="shared" si="9"/>
        <v>OPI RX</v>
      </c>
      <c r="N2032" s="236" t="str">
        <f t="shared" si="10"/>
        <v>#VALUE!</v>
      </c>
      <c r="O2032" s="236" t="str">
        <f t="shared" si="11"/>
        <v>#VALUE!</v>
      </c>
      <c r="P2032" s="237" t="str">
        <f t="shared" si="12"/>
        <v>OPIOIDS</v>
      </c>
      <c r="Q2032" s="237" t="b">
        <v>0</v>
      </c>
      <c r="R2032" s="237" t="str">
        <f t="shared" si="37"/>
        <v>LOW</v>
      </c>
      <c r="S2032" s="238"/>
      <c r="T2032" s="243">
        <f t="shared" si="46"/>
        <v>44404</v>
      </c>
      <c r="U2032" s="237" t="str">
        <f t="shared" si="53"/>
        <v>DUE COMM</v>
      </c>
      <c r="V2032" s="237" t="str">
        <f t="shared" si="16"/>
        <v> </v>
      </c>
      <c r="W2032" s="83"/>
      <c r="X2032" s="83"/>
      <c r="Y2032" s="83"/>
      <c r="Z2032" s="83"/>
      <c r="AA2032" s="83"/>
      <c r="AB2032" s="83"/>
      <c r="AC2032" s="83"/>
      <c r="AD2032" s="83"/>
      <c r="AE2032" s="83"/>
    </row>
    <row r="2033">
      <c r="A2033" s="253">
        <v>16325.0</v>
      </c>
      <c r="B2033" s="234" t="s">
        <v>8155</v>
      </c>
      <c r="C2033" s="238" t="b">
        <v>1</v>
      </c>
      <c r="D2033" s="243">
        <v>44442.0</v>
      </c>
      <c r="E2033" s="236" t="str">
        <f t="shared" si="1"/>
        <v>#VALUE!</v>
      </c>
      <c r="F2033" s="236" t="str">
        <f t="shared" si="2"/>
        <v>#VALUE!</v>
      </c>
      <c r="G2033" s="236" t="str">
        <f t="shared" si="3"/>
        <v>#VALUE!</v>
      </c>
      <c r="H2033" s="236" t="str">
        <f t="shared" si="4"/>
        <v>#VALUE!</v>
      </c>
      <c r="I2033" s="236" t="str">
        <f t="shared" si="5"/>
        <v>#VALUE!</v>
      </c>
      <c r="J2033" s="236" t="str">
        <f t="shared" si="6"/>
        <v>#VALUE!</v>
      </c>
      <c r="K2033" s="236" t="str">
        <f t="shared" si="7"/>
        <v>#VALUE!</v>
      </c>
      <c r="L2033" s="236" t="str">
        <f t="shared" si="8"/>
        <v>#VALUE!</v>
      </c>
      <c r="M2033" s="236" t="str">
        <f t="shared" si="9"/>
        <v>#VALUE!</v>
      </c>
      <c r="N2033" s="236" t="str">
        <f t="shared" si="10"/>
        <v>#VALUE!</v>
      </c>
      <c r="O2033" s="236" t="str">
        <f t="shared" si="11"/>
        <v>#VALUE!</v>
      </c>
      <c r="P2033" s="237" t="str">
        <f t="shared" si="12"/>
        <v>NO RX</v>
      </c>
      <c r="Q2033" s="237" t="b">
        <v>0</v>
      </c>
      <c r="R2033" s="237" t="str">
        <f t="shared" si="37"/>
        <v>LOW</v>
      </c>
      <c r="S2033" s="238"/>
      <c r="T2033" s="243">
        <f t="shared" si="46"/>
        <v>44442</v>
      </c>
      <c r="U2033" s="237" t="str">
        <f t="shared" si="53"/>
        <v>DUE COMM</v>
      </c>
      <c r="V2033" s="237" t="str">
        <f t="shared" si="16"/>
        <v> </v>
      </c>
      <c r="W2033" s="83"/>
      <c r="X2033" s="83"/>
      <c r="Y2033" s="83"/>
      <c r="Z2033" s="83"/>
      <c r="AA2033" s="83"/>
      <c r="AB2033" s="83"/>
      <c r="AC2033" s="83"/>
      <c r="AD2033" s="83"/>
      <c r="AE2033" s="83"/>
    </row>
    <row r="2034">
      <c r="A2034" s="253">
        <v>16330.0</v>
      </c>
      <c r="B2034" s="239" t="s">
        <v>8156</v>
      </c>
      <c r="C2034" s="238" t="b">
        <v>1</v>
      </c>
      <c r="D2034" s="235">
        <v>44636.0</v>
      </c>
      <c r="E2034" s="236" t="str">
        <f t="shared" si="1"/>
        <v>#VALUE!</v>
      </c>
      <c r="F2034" s="236" t="str">
        <f t="shared" si="2"/>
        <v>#VALUE!</v>
      </c>
      <c r="G2034" s="236" t="str">
        <f t="shared" si="3"/>
        <v>OPI RX</v>
      </c>
      <c r="H2034" s="236" t="str">
        <f t="shared" si="4"/>
        <v>#VALUE!</v>
      </c>
      <c r="I2034" s="236" t="str">
        <f t="shared" si="5"/>
        <v>#VALUE!</v>
      </c>
      <c r="J2034" s="236" t="str">
        <f t="shared" si="6"/>
        <v>#VALUE!</v>
      </c>
      <c r="K2034" s="236" t="str">
        <f t="shared" si="7"/>
        <v>#VALUE!</v>
      </c>
      <c r="L2034" s="236" t="str">
        <f t="shared" si="8"/>
        <v>#VALUE!</v>
      </c>
      <c r="M2034" s="236" t="str">
        <f t="shared" si="9"/>
        <v>#VALUE!</v>
      </c>
      <c r="N2034" s="236" t="str">
        <f t="shared" si="10"/>
        <v>#VALUE!</v>
      </c>
      <c r="O2034" s="236" t="str">
        <f t="shared" si="11"/>
        <v>#VALUE!</v>
      </c>
      <c r="P2034" s="237" t="str">
        <f t="shared" si="12"/>
        <v>OPIOIDS</v>
      </c>
      <c r="Q2034" s="237" t="b">
        <v>0</v>
      </c>
      <c r="R2034" s="237" t="str">
        <f t="shared" si="37"/>
        <v>LOW</v>
      </c>
      <c r="S2034" s="238"/>
      <c r="T2034" s="243">
        <f t="shared" si="46"/>
        <v>44636</v>
      </c>
      <c r="U2034" s="237" t="str">
        <f t="shared" si="53"/>
        <v>DUE COMM</v>
      </c>
      <c r="V2034" s="237" t="str">
        <f t="shared" si="16"/>
        <v> </v>
      </c>
      <c r="W2034" s="83"/>
      <c r="X2034" s="83"/>
      <c r="Y2034" s="83"/>
      <c r="Z2034" s="83"/>
      <c r="AA2034" s="83"/>
      <c r="AB2034" s="83"/>
      <c r="AC2034" s="83"/>
      <c r="AD2034" s="83"/>
      <c r="AE2034" s="83"/>
    </row>
    <row r="2035">
      <c r="A2035" s="253">
        <v>16332.0</v>
      </c>
      <c r="B2035" s="239" t="s">
        <v>7552</v>
      </c>
      <c r="C2035" s="238" t="b">
        <v>1</v>
      </c>
      <c r="D2035" s="243">
        <v>44448.0</v>
      </c>
      <c r="E2035" s="236" t="str">
        <f t="shared" si="1"/>
        <v>#VALUE!</v>
      </c>
      <c r="F2035" s="236" t="str">
        <f t="shared" si="2"/>
        <v>#VALUE!</v>
      </c>
      <c r="G2035" s="236" t="str">
        <f t="shared" si="3"/>
        <v>#VALUE!</v>
      </c>
      <c r="H2035" s="236" t="str">
        <f t="shared" si="4"/>
        <v>#VALUE!</v>
      </c>
      <c r="I2035" s="236" t="str">
        <f t="shared" si="5"/>
        <v>#VALUE!</v>
      </c>
      <c r="J2035" s="236" t="str">
        <f t="shared" si="6"/>
        <v>#VALUE!</v>
      </c>
      <c r="K2035" s="236" t="str">
        <f t="shared" si="7"/>
        <v>#VALUE!</v>
      </c>
      <c r="L2035" s="236" t="str">
        <f t="shared" si="8"/>
        <v>#VALUE!</v>
      </c>
      <c r="M2035" s="236" t="str">
        <f t="shared" si="9"/>
        <v>#VALUE!</v>
      </c>
      <c r="N2035" s="236" t="str">
        <f t="shared" si="10"/>
        <v>#VALUE!</v>
      </c>
      <c r="O2035" s="236" t="str">
        <f t="shared" si="11"/>
        <v>#VALUE!</v>
      </c>
      <c r="P2035" s="237" t="str">
        <f t="shared" si="12"/>
        <v>NO RX</v>
      </c>
      <c r="Q2035" s="237" t="b">
        <v>0</v>
      </c>
      <c r="R2035" s="237" t="str">
        <f t="shared" si="37"/>
        <v>LOW</v>
      </c>
      <c r="S2035" s="238"/>
      <c r="T2035" s="243">
        <f t="shared" si="46"/>
        <v>44448</v>
      </c>
      <c r="U2035" s="237" t="str">
        <f t="shared" si="53"/>
        <v>DUE COMM</v>
      </c>
      <c r="V2035" s="237" t="str">
        <f t="shared" si="16"/>
        <v> </v>
      </c>
      <c r="W2035" s="83"/>
      <c r="X2035" s="83"/>
      <c r="Y2035" s="83"/>
      <c r="Z2035" s="83"/>
      <c r="AA2035" s="83"/>
      <c r="AB2035" s="83"/>
      <c r="AC2035" s="83"/>
      <c r="AD2035" s="83"/>
      <c r="AE2035" s="83"/>
    </row>
    <row r="2036">
      <c r="A2036" s="233">
        <v>16333.0</v>
      </c>
      <c r="B2036" s="239" t="s">
        <v>7552</v>
      </c>
      <c r="C2036" s="238" t="b">
        <v>1</v>
      </c>
      <c r="D2036" s="243">
        <v>44434.0</v>
      </c>
      <c r="E2036" s="236" t="str">
        <f t="shared" si="1"/>
        <v>#VALUE!</v>
      </c>
      <c r="F2036" s="236" t="str">
        <f t="shared" si="2"/>
        <v>#VALUE!</v>
      </c>
      <c r="G2036" s="236" t="str">
        <f t="shared" si="3"/>
        <v>#VALUE!</v>
      </c>
      <c r="H2036" s="236" t="str">
        <f t="shared" si="4"/>
        <v>#VALUE!</v>
      </c>
      <c r="I2036" s="236" t="str">
        <f t="shared" si="5"/>
        <v>#VALUE!</v>
      </c>
      <c r="J2036" s="236" t="str">
        <f t="shared" si="6"/>
        <v>#VALUE!</v>
      </c>
      <c r="K2036" s="236" t="str">
        <f t="shared" si="7"/>
        <v>#VALUE!</v>
      </c>
      <c r="L2036" s="236" t="str">
        <f t="shared" si="8"/>
        <v>#VALUE!</v>
      </c>
      <c r="M2036" s="236" t="str">
        <f t="shared" si="9"/>
        <v>#VALUE!</v>
      </c>
      <c r="N2036" s="236" t="str">
        <f t="shared" si="10"/>
        <v>#VALUE!</v>
      </c>
      <c r="O2036" s="236" t="str">
        <f t="shared" si="11"/>
        <v>#VALUE!</v>
      </c>
      <c r="P2036" s="237" t="str">
        <f t="shared" si="12"/>
        <v>NO RX</v>
      </c>
      <c r="Q2036" s="237" t="b">
        <v>0</v>
      </c>
      <c r="R2036" s="237" t="str">
        <f t="shared" si="37"/>
        <v>LOW</v>
      </c>
      <c r="S2036" s="238"/>
      <c r="T2036" s="243">
        <f t="shared" si="46"/>
        <v>44434</v>
      </c>
      <c r="U2036" s="237" t="str">
        <f t="shared" si="53"/>
        <v>DUE COMM</v>
      </c>
      <c r="V2036" s="237" t="str">
        <f t="shared" si="16"/>
        <v> </v>
      </c>
      <c r="W2036" s="83"/>
      <c r="X2036" s="83"/>
      <c r="Y2036" s="83"/>
      <c r="Z2036" s="83"/>
      <c r="AA2036" s="83"/>
      <c r="AB2036" s="83"/>
      <c r="AC2036" s="83"/>
      <c r="AD2036" s="83"/>
      <c r="AE2036" s="83"/>
    </row>
    <row r="2037">
      <c r="A2037" s="233">
        <v>16334.0</v>
      </c>
      <c r="B2037" s="234" t="s">
        <v>7585</v>
      </c>
      <c r="C2037" s="238" t="b">
        <v>1</v>
      </c>
      <c r="D2037" s="243">
        <v>44427.0</v>
      </c>
      <c r="E2037" s="236" t="str">
        <f t="shared" si="1"/>
        <v>#VALUE!</v>
      </c>
      <c r="F2037" s="236" t="str">
        <f t="shared" si="2"/>
        <v>OPI RX</v>
      </c>
      <c r="G2037" s="236" t="str">
        <f t="shared" si="3"/>
        <v>#VALUE!</v>
      </c>
      <c r="H2037" s="236" t="str">
        <f t="shared" si="4"/>
        <v>#VALUE!</v>
      </c>
      <c r="I2037" s="236" t="str">
        <f t="shared" si="5"/>
        <v>#VALUE!</v>
      </c>
      <c r="J2037" s="236" t="str">
        <f t="shared" si="6"/>
        <v>#VALUE!</v>
      </c>
      <c r="K2037" s="236" t="str">
        <f t="shared" si="7"/>
        <v>#VALUE!</v>
      </c>
      <c r="L2037" s="236" t="str">
        <f t="shared" si="8"/>
        <v>#VALUE!</v>
      </c>
      <c r="M2037" s="236" t="str">
        <f t="shared" si="9"/>
        <v>#VALUE!</v>
      </c>
      <c r="N2037" s="236" t="str">
        <f t="shared" si="10"/>
        <v>#VALUE!</v>
      </c>
      <c r="O2037" s="236" t="str">
        <f t="shared" si="11"/>
        <v>#VALUE!</v>
      </c>
      <c r="P2037" s="237" t="str">
        <f t="shared" si="12"/>
        <v>OPIOIDS</v>
      </c>
      <c r="Q2037" s="237" t="b">
        <v>0</v>
      </c>
      <c r="R2037" s="237" t="str">
        <f t="shared" si="37"/>
        <v>LOW</v>
      </c>
      <c r="S2037" s="238"/>
      <c r="T2037" s="243">
        <f t="shared" si="46"/>
        <v>44427</v>
      </c>
      <c r="U2037" s="237" t="str">
        <f t="shared" si="53"/>
        <v>DUE COMM</v>
      </c>
      <c r="V2037" s="237" t="str">
        <f t="shared" si="16"/>
        <v> </v>
      </c>
      <c r="W2037" s="83"/>
      <c r="X2037" s="83"/>
      <c r="Y2037" s="83"/>
      <c r="Z2037" s="83"/>
      <c r="AA2037" s="83"/>
      <c r="AB2037" s="83"/>
      <c r="AC2037" s="83"/>
      <c r="AD2037" s="83"/>
      <c r="AE2037" s="83"/>
    </row>
    <row r="2038">
      <c r="A2038" s="233">
        <v>16335.0</v>
      </c>
      <c r="B2038" s="234" t="s">
        <v>7681</v>
      </c>
      <c r="C2038" s="238" t="b">
        <v>1</v>
      </c>
      <c r="D2038" s="235">
        <v>44591.0</v>
      </c>
      <c r="E2038" s="236" t="str">
        <f t="shared" si="1"/>
        <v>OPI RX</v>
      </c>
      <c r="F2038" s="236" t="str">
        <f t="shared" si="2"/>
        <v>#VALUE!</v>
      </c>
      <c r="G2038" s="236" t="str">
        <f t="shared" si="3"/>
        <v>#VALUE!</v>
      </c>
      <c r="H2038" s="236" t="str">
        <f t="shared" si="4"/>
        <v>#VALUE!</v>
      </c>
      <c r="I2038" s="236" t="str">
        <f t="shared" si="5"/>
        <v>#VALUE!</v>
      </c>
      <c r="J2038" s="236" t="str">
        <f t="shared" si="6"/>
        <v>#VALUE!</v>
      </c>
      <c r="K2038" s="236" t="str">
        <f t="shared" si="7"/>
        <v>#VALUE!</v>
      </c>
      <c r="L2038" s="236" t="str">
        <f t="shared" si="8"/>
        <v>#VALUE!</v>
      </c>
      <c r="M2038" s="236" t="str">
        <f t="shared" si="9"/>
        <v>#VALUE!</v>
      </c>
      <c r="N2038" s="236" t="str">
        <f t="shared" si="10"/>
        <v>#VALUE!</v>
      </c>
      <c r="O2038" s="236" t="str">
        <f t="shared" si="11"/>
        <v>#VALUE!</v>
      </c>
      <c r="P2038" s="237" t="str">
        <f t="shared" si="12"/>
        <v>OPIOIDS</v>
      </c>
      <c r="Q2038" s="237" t="b">
        <v>0</v>
      </c>
      <c r="R2038" s="237" t="str">
        <f t="shared" si="37"/>
        <v>LOW</v>
      </c>
      <c r="S2038" s="238"/>
      <c r="T2038" s="243">
        <f t="shared" si="46"/>
        <v>44591</v>
      </c>
      <c r="U2038" s="237" t="str">
        <f t="shared" si="53"/>
        <v>DUE COMM</v>
      </c>
      <c r="V2038" s="237" t="str">
        <f t="shared" si="16"/>
        <v> </v>
      </c>
      <c r="W2038" s="83"/>
      <c r="X2038" s="83"/>
      <c r="Y2038" s="83"/>
      <c r="Z2038" s="83"/>
      <c r="AA2038" s="83"/>
      <c r="AB2038" s="83"/>
      <c r="AC2038" s="83"/>
      <c r="AD2038" s="83"/>
      <c r="AE2038" s="83"/>
    </row>
    <row r="2039">
      <c r="A2039" s="233">
        <v>16340.0</v>
      </c>
      <c r="B2039" s="239" t="s">
        <v>7598</v>
      </c>
      <c r="C2039" s="238" t="b">
        <v>1</v>
      </c>
      <c r="D2039" s="235">
        <v>44601.0</v>
      </c>
      <c r="E2039" s="236" t="str">
        <f t="shared" si="1"/>
        <v>#VALUE!</v>
      </c>
      <c r="F2039" s="236" t="str">
        <f t="shared" si="2"/>
        <v>#VALUE!</v>
      </c>
      <c r="G2039" s="236" t="str">
        <f t="shared" si="3"/>
        <v>OPI RX</v>
      </c>
      <c r="H2039" s="236" t="str">
        <f t="shared" si="4"/>
        <v>#VALUE!</v>
      </c>
      <c r="I2039" s="236" t="str">
        <f t="shared" si="5"/>
        <v>#VALUE!</v>
      </c>
      <c r="J2039" s="236" t="str">
        <f t="shared" si="6"/>
        <v>#VALUE!</v>
      </c>
      <c r="K2039" s="236" t="str">
        <f t="shared" si="7"/>
        <v>#VALUE!</v>
      </c>
      <c r="L2039" s="236" t="str">
        <f t="shared" si="8"/>
        <v>#VALUE!</v>
      </c>
      <c r="M2039" s="236" t="str">
        <f t="shared" si="9"/>
        <v>#VALUE!</v>
      </c>
      <c r="N2039" s="236" t="str">
        <f t="shared" si="10"/>
        <v>#VALUE!</v>
      </c>
      <c r="O2039" s="236" t="str">
        <f t="shared" si="11"/>
        <v>#VALUE!</v>
      </c>
      <c r="P2039" s="237" t="str">
        <f t="shared" si="12"/>
        <v>OPIOIDS</v>
      </c>
      <c r="Q2039" s="237" t="b">
        <v>0</v>
      </c>
      <c r="R2039" s="237" t="str">
        <f t="shared" si="37"/>
        <v>LOW</v>
      </c>
      <c r="S2039" s="238">
        <v>44466.0</v>
      </c>
      <c r="T2039" s="243">
        <f t="shared" si="46"/>
        <v>44601</v>
      </c>
      <c r="U2039" s="237" t="str">
        <f t="shared" si="53"/>
        <v> </v>
      </c>
      <c r="V2039" s="237" t="str">
        <f t="shared" si="16"/>
        <v> </v>
      </c>
      <c r="W2039" s="83"/>
      <c r="X2039" s="83"/>
      <c r="Y2039" s="83"/>
      <c r="Z2039" s="83"/>
      <c r="AA2039" s="83"/>
      <c r="AB2039" s="83"/>
      <c r="AC2039" s="83"/>
      <c r="AD2039" s="83"/>
      <c r="AE2039" s="83"/>
    </row>
    <row r="2040">
      <c r="A2040" s="233">
        <v>16341.0</v>
      </c>
      <c r="B2040" s="234" t="s">
        <v>7681</v>
      </c>
      <c r="C2040" s="238" t="b">
        <v>1</v>
      </c>
      <c r="D2040" s="243">
        <v>44434.0</v>
      </c>
      <c r="E2040" s="236" t="str">
        <f t="shared" si="1"/>
        <v>OPI RX</v>
      </c>
      <c r="F2040" s="236" t="str">
        <f t="shared" si="2"/>
        <v>#VALUE!</v>
      </c>
      <c r="G2040" s="236" t="str">
        <f t="shared" si="3"/>
        <v>#VALUE!</v>
      </c>
      <c r="H2040" s="236" t="str">
        <f t="shared" si="4"/>
        <v>#VALUE!</v>
      </c>
      <c r="I2040" s="236" t="str">
        <f t="shared" si="5"/>
        <v>#VALUE!</v>
      </c>
      <c r="J2040" s="236" t="str">
        <f t="shared" si="6"/>
        <v>#VALUE!</v>
      </c>
      <c r="K2040" s="236" t="str">
        <f t="shared" si="7"/>
        <v>#VALUE!</v>
      </c>
      <c r="L2040" s="236" t="str">
        <f t="shared" si="8"/>
        <v>#VALUE!</v>
      </c>
      <c r="M2040" s="236" t="str">
        <f t="shared" si="9"/>
        <v>#VALUE!</v>
      </c>
      <c r="N2040" s="236" t="str">
        <f t="shared" si="10"/>
        <v>#VALUE!</v>
      </c>
      <c r="O2040" s="236" t="str">
        <f t="shared" si="11"/>
        <v>#VALUE!</v>
      </c>
      <c r="P2040" s="237" t="str">
        <f t="shared" si="12"/>
        <v>OPIOIDS</v>
      </c>
      <c r="Q2040" s="234" t="b">
        <v>0</v>
      </c>
      <c r="R2040" s="237" t="str">
        <f t="shared" si="37"/>
        <v>LOW</v>
      </c>
      <c r="S2040" s="238"/>
      <c r="T2040" s="243">
        <f t="shared" si="46"/>
        <v>44434</v>
      </c>
      <c r="U2040" s="237" t="str">
        <f t="shared" si="53"/>
        <v>DUE COMM</v>
      </c>
      <c r="V2040" s="237" t="str">
        <f t="shared" si="16"/>
        <v> </v>
      </c>
      <c r="W2040" s="83"/>
      <c r="X2040" s="83"/>
      <c r="Y2040" s="83"/>
      <c r="Z2040" s="83"/>
      <c r="AA2040" s="83"/>
      <c r="AB2040" s="83"/>
      <c r="AC2040" s="83"/>
      <c r="AD2040" s="83"/>
      <c r="AE2040" s="83"/>
    </row>
    <row r="2041">
      <c r="A2041" s="233">
        <v>16344.0</v>
      </c>
      <c r="B2041" s="239" t="s">
        <v>7552</v>
      </c>
      <c r="C2041" s="238" t="b">
        <v>1</v>
      </c>
      <c r="D2041" s="243">
        <v>44427.0</v>
      </c>
      <c r="E2041" s="236" t="str">
        <f t="shared" si="1"/>
        <v>#VALUE!</v>
      </c>
      <c r="F2041" s="236" t="str">
        <f t="shared" si="2"/>
        <v>#VALUE!</v>
      </c>
      <c r="G2041" s="236" t="str">
        <f t="shared" si="3"/>
        <v>#VALUE!</v>
      </c>
      <c r="H2041" s="236" t="str">
        <f t="shared" si="4"/>
        <v>#VALUE!</v>
      </c>
      <c r="I2041" s="236" t="str">
        <f t="shared" si="5"/>
        <v>#VALUE!</v>
      </c>
      <c r="J2041" s="236" t="str">
        <f t="shared" si="6"/>
        <v>#VALUE!</v>
      </c>
      <c r="K2041" s="236" t="str">
        <f t="shared" si="7"/>
        <v>#VALUE!</v>
      </c>
      <c r="L2041" s="236" t="str">
        <f t="shared" si="8"/>
        <v>#VALUE!</v>
      </c>
      <c r="M2041" s="236" t="str">
        <f t="shared" si="9"/>
        <v>#VALUE!</v>
      </c>
      <c r="N2041" s="236" t="str">
        <f t="shared" si="10"/>
        <v>#VALUE!</v>
      </c>
      <c r="O2041" s="236" t="str">
        <f t="shared" si="11"/>
        <v>#VALUE!</v>
      </c>
      <c r="P2041" s="237" t="str">
        <f t="shared" si="12"/>
        <v>NO RX</v>
      </c>
      <c r="Q2041" s="237" t="b">
        <v>0</v>
      </c>
      <c r="R2041" s="237" t="str">
        <f t="shared" si="37"/>
        <v>LOW</v>
      </c>
      <c r="S2041" s="238"/>
      <c r="T2041" s="243">
        <f t="shared" si="46"/>
        <v>44427</v>
      </c>
      <c r="U2041" s="237" t="str">
        <f t="shared" si="53"/>
        <v>DUE COMM</v>
      </c>
      <c r="V2041" s="237" t="str">
        <f t="shared" si="16"/>
        <v> </v>
      </c>
      <c r="W2041" s="83"/>
      <c r="X2041" s="83"/>
      <c r="Y2041" s="83"/>
      <c r="Z2041" s="83"/>
      <c r="AA2041" s="83"/>
      <c r="AB2041" s="83"/>
      <c r="AC2041" s="83"/>
      <c r="AD2041" s="83"/>
      <c r="AE2041" s="83"/>
    </row>
    <row r="2042">
      <c r="A2042" s="233">
        <v>16345.0</v>
      </c>
      <c r="B2042" s="234" t="s">
        <v>7730</v>
      </c>
      <c r="C2042" s="238" t="b">
        <v>1</v>
      </c>
      <c r="D2042" s="243">
        <v>44434.0</v>
      </c>
      <c r="E2042" s="236" t="str">
        <f t="shared" si="1"/>
        <v>#VALUE!</v>
      </c>
      <c r="F2042" s="236" t="str">
        <f t="shared" si="2"/>
        <v>#VALUE!</v>
      </c>
      <c r="G2042" s="236" t="str">
        <f t="shared" si="3"/>
        <v>#VALUE!</v>
      </c>
      <c r="H2042" s="236" t="str">
        <f t="shared" si="4"/>
        <v>#VALUE!</v>
      </c>
      <c r="I2042" s="236" t="str">
        <f t="shared" si="5"/>
        <v>#VALUE!</v>
      </c>
      <c r="J2042" s="236" t="str">
        <f t="shared" si="6"/>
        <v>#VALUE!</v>
      </c>
      <c r="K2042" s="236" t="str">
        <f t="shared" si="7"/>
        <v>#VALUE!</v>
      </c>
      <c r="L2042" s="236" t="str">
        <f t="shared" si="8"/>
        <v>#VALUE!</v>
      </c>
      <c r="M2042" s="236" t="str">
        <f t="shared" si="9"/>
        <v>#VALUE!</v>
      </c>
      <c r="N2042" s="236" t="str">
        <f t="shared" si="10"/>
        <v>#VALUE!</v>
      </c>
      <c r="O2042" s="236" t="str">
        <f t="shared" si="11"/>
        <v>#VALUE!</v>
      </c>
      <c r="P2042" s="237" t="str">
        <f t="shared" si="12"/>
        <v>NO RX</v>
      </c>
      <c r="Q2042" s="237" t="b">
        <v>0</v>
      </c>
      <c r="R2042" s="237" t="str">
        <f t="shared" si="37"/>
        <v>LOW</v>
      </c>
      <c r="S2042" s="238"/>
      <c r="T2042" s="243">
        <f t="shared" si="46"/>
        <v>44434</v>
      </c>
      <c r="U2042" s="237" t="str">
        <f t="shared" si="53"/>
        <v>DUE COMM</v>
      </c>
      <c r="V2042" s="237" t="str">
        <f t="shared" si="16"/>
        <v> </v>
      </c>
      <c r="W2042" s="83"/>
      <c r="X2042" s="83"/>
      <c r="Y2042" s="83"/>
      <c r="Z2042" s="83"/>
      <c r="AA2042" s="83"/>
      <c r="AB2042" s="83"/>
      <c r="AC2042" s="83"/>
      <c r="AD2042" s="83"/>
      <c r="AE2042" s="83"/>
    </row>
    <row r="2043">
      <c r="A2043" s="233">
        <v>16346.0</v>
      </c>
      <c r="B2043" s="239" t="s">
        <v>7552</v>
      </c>
      <c r="C2043" s="238" t="b">
        <v>1</v>
      </c>
      <c r="D2043" s="243">
        <v>44477.0</v>
      </c>
      <c r="E2043" s="236" t="str">
        <f t="shared" si="1"/>
        <v>#VALUE!</v>
      </c>
      <c r="F2043" s="236" t="str">
        <f t="shared" si="2"/>
        <v>#VALUE!</v>
      </c>
      <c r="G2043" s="236" t="str">
        <f t="shared" si="3"/>
        <v>#VALUE!</v>
      </c>
      <c r="H2043" s="236" t="str">
        <f t="shared" si="4"/>
        <v>#VALUE!</v>
      </c>
      <c r="I2043" s="236" t="str">
        <f t="shared" si="5"/>
        <v>#VALUE!</v>
      </c>
      <c r="J2043" s="236" t="str">
        <f t="shared" si="6"/>
        <v>#VALUE!</v>
      </c>
      <c r="K2043" s="236" t="str">
        <f t="shared" si="7"/>
        <v>#VALUE!</v>
      </c>
      <c r="L2043" s="236" t="str">
        <f t="shared" si="8"/>
        <v>#VALUE!</v>
      </c>
      <c r="M2043" s="236" t="str">
        <f t="shared" si="9"/>
        <v>#VALUE!</v>
      </c>
      <c r="N2043" s="236" t="str">
        <f t="shared" si="10"/>
        <v>#VALUE!</v>
      </c>
      <c r="O2043" s="236" t="str">
        <f t="shared" si="11"/>
        <v>#VALUE!</v>
      </c>
      <c r="P2043" s="237" t="str">
        <f t="shared" si="12"/>
        <v>NO RX</v>
      </c>
      <c r="Q2043" s="237" t="b">
        <v>0</v>
      </c>
      <c r="R2043" s="237" t="str">
        <f t="shared" si="37"/>
        <v>LOW</v>
      </c>
      <c r="S2043" s="238">
        <v>44464.0</v>
      </c>
      <c r="T2043" s="243">
        <f t="shared" si="46"/>
        <v>44477</v>
      </c>
      <c r="U2043" s="237" t="str">
        <f t="shared" si="53"/>
        <v> </v>
      </c>
      <c r="V2043" s="237" t="str">
        <f t="shared" si="16"/>
        <v> </v>
      </c>
      <c r="W2043" s="83"/>
      <c r="X2043" s="83"/>
      <c r="Y2043" s="83"/>
      <c r="Z2043" s="83"/>
      <c r="AA2043" s="83"/>
      <c r="AB2043" s="83"/>
      <c r="AC2043" s="83"/>
      <c r="AD2043" s="83"/>
      <c r="AE2043" s="83"/>
    </row>
    <row r="2044">
      <c r="A2044" s="233">
        <v>16347.0</v>
      </c>
      <c r="B2044" s="239" t="s">
        <v>8157</v>
      </c>
      <c r="C2044" s="239" t="b">
        <v>1</v>
      </c>
      <c r="D2044" s="235">
        <v>44575.0</v>
      </c>
      <c r="E2044" s="236" t="str">
        <f t="shared" si="1"/>
        <v>#VALUE!</v>
      </c>
      <c r="F2044" s="236" t="str">
        <f t="shared" si="2"/>
        <v>#VALUE!</v>
      </c>
      <c r="G2044" s="236" t="str">
        <f t="shared" si="3"/>
        <v>#VALUE!</v>
      </c>
      <c r="H2044" s="236" t="str">
        <f t="shared" si="4"/>
        <v>#VALUE!</v>
      </c>
      <c r="I2044" s="236" t="str">
        <f t="shared" si="5"/>
        <v>#VALUE!</v>
      </c>
      <c r="J2044" s="236" t="str">
        <f t="shared" si="6"/>
        <v>#VALUE!</v>
      </c>
      <c r="K2044" s="236" t="str">
        <f t="shared" si="7"/>
        <v>#VALUE!</v>
      </c>
      <c r="L2044" s="236" t="str">
        <f t="shared" si="8"/>
        <v>#VALUE!</v>
      </c>
      <c r="M2044" s="236" t="str">
        <f t="shared" si="9"/>
        <v>OPI RX</v>
      </c>
      <c r="N2044" s="236" t="str">
        <f t="shared" si="10"/>
        <v>#VALUE!</v>
      </c>
      <c r="O2044" s="236" t="str">
        <f t="shared" si="11"/>
        <v>#VALUE!</v>
      </c>
      <c r="P2044" s="237" t="str">
        <f t="shared" si="12"/>
        <v>OPIOIDS</v>
      </c>
      <c r="Q2044" s="237" t="b">
        <v>0</v>
      </c>
      <c r="R2044" s="237" t="str">
        <f t="shared" si="37"/>
        <v>LOW</v>
      </c>
      <c r="S2044" s="242">
        <v>44531.0</v>
      </c>
      <c r="T2044" s="243">
        <f t="shared" si="46"/>
        <v>44575</v>
      </c>
      <c r="U2044" s="237" t="str">
        <f t="shared" si="53"/>
        <v> </v>
      </c>
      <c r="V2044" s="237" t="str">
        <f t="shared" si="16"/>
        <v> </v>
      </c>
      <c r="W2044" s="83"/>
      <c r="X2044" s="83"/>
      <c r="Y2044" s="83"/>
      <c r="Z2044" s="83"/>
      <c r="AA2044" s="83"/>
      <c r="AB2044" s="83"/>
      <c r="AC2044" s="83"/>
      <c r="AD2044" s="83"/>
      <c r="AE2044" s="83"/>
    </row>
    <row r="2045">
      <c r="A2045" s="233">
        <v>16348.0</v>
      </c>
      <c r="B2045" s="234" t="s">
        <v>7840</v>
      </c>
      <c r="C2045" s="238" t="b">
        <v>1</v>
      </c>
      <c r="D2045" s="243">
        <v>44565.0</v>
      </c>
      <c r="E2045" s="236" t="str">
        <f t="shared" si="1"/>
        <v>#VALUE!</v>
      </c>
      <c r="F2045" s="236" t="str">
        <f t="shared" si="2"/>
        <v>OPI RX</v>
      </c>
      <c r="G2045" s="236" t="str">
        <f t="shared" si="3"/>
        <v>#VALUE!</v>
      </c>
      <c r="H2045" s="236" t="str">
        <f t="shared" si="4"/>
        <v>#VALUE!</v>
      </c>
      <c r="I2045" s="236" t="str">
        <f t="shared" si="5"/>
        <v>#VALUE!</v>
      </c>
      <c r="J2045" s="236" t="str">
        <f t="shared" si="6"/>
        <v>#VALUE!</v>
      </c>
      <c r="K2045" s="236" t="str">
        <f t="shared" si="7"/>
        <v>#VALUE!</v>
      </c>
      <c r="L2045" s="236" t="str">
        <f t="shared" si="8"/>
        <v>#VALUE!</v>
      </c>
      <c r="M2045" s="236" t="str">
        <f t="shared" si="9"/>
        <v>#VALUE!</v>
      </c>
      <c r="N2045" s="236" t="str">
        <f t="shared" si="10"/>
        <v>#VALUE!</v>
      </c>
      <c r="O2045" s="236" t="str">
        <f t="shared" si="11"/>
        <v>#VALUE!</v>
      </c>
      <c r="P2045" s="237" t="str">
        <f t="shared" si="12"/>
        <v>OPIOIDS</v>
      </c>
      <c r="Q2045" s="237" t="b">
        <v>1</v>
      </c>
      <c r="R2045" s="237" t="str">
        <f t="shared" si="37"/>
        <v>HIGH</v>
      </c>
      <c r="S2045" s="249">
        <v>44415.0</v>
      </c>
      <c r="T2045" s="243">
        <f t="shared" si="46"/>
        <v>44565</v>
      </c>
      <c r="U2045" s="237" t="str">
        <f t="shared" si="53"/>
        <v> </v>
      </c>
      <c r="V2045" s="237" t="str">
        <f t="shared" si="16"/>
        <v> </v>
      </c>
      <c r="W2045" s="83"/>
      <c r="X2045" s="83"/>
      <c r="Y2045" s="83"/>
      <c r="Z2045" s="83"/>
      <c r="AA2045" s="83"/>
      <c r="AB2045" s="83"/>
      <c r="AC2045" s="83"/>
      <c r="AD2045" s="83"/>
      <c r="AE2045" s="83"/>
    </row>
    <row r="2046">
      <c r="A2046" s="233">
        <v>16349.0</v>
      </c>
      <c r="B2046" s="239" t="s">
        <v>7752</v>
      </c>
      <c r="C2046" s="238" t="b">
        <v>1</v>
      </c>
      <c r="D2046" s="235">
        <v>44591.0</v>
      </c>
      <c r="E2046" s="236" t="str">
        <f t="shared" si="1"/>
        <v>#VALUE!</v>
      </c>
      <c r="F2046" s="236" t="str">
        <f t="shared" si="2"/>
        <v>#VALUE!</v>
      </c>
      <c r="G2046" s="236" t="str">
        <f t="shared" si="3"/>
        <v>#VALUE!</v>
      </c>
      <c r="H2046" s="236" t="str">
        <f t="shared" si="4"/>
        <v>OPI RX</v>
      </c>
      <c r="I2046" s="236" t="str">
        <f t="shared" si="5"/>
        <v>#VALUE!</v>
      </c>
      <c r="J2046" s="236" t="str">
        <f t="shared" si="6"/>
        <v>#VALUE!</v>
      </c>
      <c r="K2046" s="236" t="str">
        <f t="shared" si="7"/>
        <v>#VALUE!</v>
      </c>
      <c r="L2046" s="236" t="str">
        <f t="shared" si="8"/>
        <v>#VALUE!</v>
      </c>
      <c r="M2046" s="236" t="str">
        <f t="shared" si="9"/>
        <v>OPI RX</v>
      </c>
      <c r="N2046" s="236" t="str">
        <f t="shared" si="10"/>
        <v>#VALUE!</v>
      </c>
      <c r="O2046" s="236" t="str">
        <f t="shared" si="11"/>
        <v>#VALUE!</v>
      </c>
      <c r="P2046" s="237" t="str">
        <f t="shared" si="12"/>
        <v>OPIOIDS</v>
      </c>
      <c r="Q2046" s="234" t="b">
        <v>0</v>
      </c>
      <c r="R2046" s="237" t="str">
        <f t="shared" si="37"/>
        <v>LOW</v>
      </c>
      <c r="S2046" s="238"/>
      <c r="T2046" s="243">
        <f t="shared" si="46"/>
        <v>44591</v>
      </c>
      <c r="U2046" s="237" t="str">
        <f t="shared" si="53"/>
        <v>DUE COMM</v>
      </c>
      <c r="V2046" s="237" t="str">
        <f t="shared" si="16"/>
        <v> </v>
      </c>
      <c r="W2046" s="83"/>
      <c r="X2046" s="83"/>
      <c r="Y2046" s="83"/>
      <c r="Z2046" s="83"/>
      <c r="AA2046" s="83"/>
      <c r="AB2046" s="83"/>
      <c r="AC2046" s="83"/>
      <c r="AD2046" s="83"/>
      <c r="AE2046" s="83"/>
    </row>
    <row r="2047">
      <c r="A2047" s="233">
        <v>16350.0</v>
      </c>
      <c r="B2047" s="239" t="s">
        <v>7556</v>
      </c>
      <c r="C2047" s="238" t="b">
        <v>1</v>
      </c>
      <c r="D2047" s="235">
        <v>44601.0</v>
      </c>
      <c r="E2047" s="236" t="str">
        <f t="shared" si="1"/>
        <v>OPI RX</v>
      </c>
      <c r="F2047" s="236" t="str">
        <f t="shared" si="2"/>
        <v>#VALUE!</v>
      </c>
      <c r="G2047" s="236" t="str">
        <f t="shared" si="3"/>
        <v>#VALUE!</v>
      </c>
      <c r="H2047" s="236" t="str">
        <f t="shared" si="4"/>
        <v>#VALUE!</v>
      </c>
      <c r="I2047" s="236" t="str">
        <f t="shared" si="5"/>
        <v>#VALUE!</v>
      </c>
      <c r="J2047" s="236" t="str">
        <f t="shared" si="6"/>
        <v>#VALUE!</v>
      </c>
      <c r="K2047" s="236" t="str">
        <f t="shared" si="7"/>
        <v>#VALUE!</v>
      </c>
      <c r="L2047" s="236" t="str">
        <f t="shared" si="8"/>
        <v>#VALUE!</v>
      </c>
      <c r="M2047" s="236" t="str">
        <f t="shared" si="9"/>
        <v>#VALUE!</v>
      </c>
      <c r="N2047" s="236" t="str">
        <f t="shared" si="10"/>
        <v>#VALUE!</v>
      </c>
      <c r="O2047" s="236" t="str">
        <f t="shared" si="11"/>
        <v>#VALUE!</v>
      </c>
      <c r="P2047" s="237" t="str">
        <f t="shared" si="12"/>
        <v>OPIOIDS</v>
      </c>
      <c r="Q2047" s="237" t="b">
        <v>0</v>
      </c>
      <c r="R2047" s="237" t="str">
        <f t="shared" si="37"/>
        <v>LOW</v>
      </c>
      <c r="S2047" s="238"/>
      <c r="T2047" s="243">
        <f t="shared" si="46"/>
        <v>44601</v>
      </c>
      <c r="U2047" s="237" t="str">
        <f t="shared" si="53"/>
        <v>DUE COMM</v>
      </c>
      <c r="V2047" s="237" t="str">
        <f t="shared" si="16"/>
        <v> </v>
      </c>
      <c r="W2047" s="83"/>
      <c r="X2047" s="83"/>
      <c r="Y2047" s="83"/>
      <c r="Z2047" s="83"/>
      <c r="AA2047" s="83"/>
      <c r="AB2047" s="83"/>
      <c r="AC2047" s="83"/>
      <c r="AD2047" s="83"/>
      <c r="AE2047" s="83"/>
    </row>
    <row r="2048">
      <c r="A2048" s="233">
        <v>16352.0</v>
      </c>
      <c r="B2048" s="239" t="s">
        <v>7552</v>
      </c>
      <c r="C2048" s="238" t="b">
        <v>1</v>
      </c>
      <c r="D2048" s="243">
        <v>44434.0</v>
      </c>
      <c r="E2048" s="236" t="str">
        <f t="shared" si="1"/>
        <v>#VALUE!</v>
      </c>
      <c r="F2048" s="236" t="str">
        <f t="shared" si="2"/>
        <v>#VALUE!</v>
      </c>
      <c r="G2048" s="236" t="str">
        <f t="shared" si="3"/>
        <v>#VALUE!</v>
      </c>
      <c r="H2048" s="236" t="str">
        <f t="shared" si="4"/>
        <v>#VALUE!</v>
      </c>
      <c r="I2048" s="236" t="str">
        <f t="shared" si="5"/>
        <v>#VALUE!</v>
      </c>
      <c r="J2048" s="236" t="str">
        <f t="shared" si="6"/>
        <v>#VALUE!</v>
      </c>
      <c r="K2048" s="236" t="str">
        <f t="shared" si="7"/>
        <v>#VALUE!</v>
      </c>
      <c r="L2048" s="236" t="str">
        <f t="shared" si="8"/>
        <v>#VALUE!</v>
      </c>
      <c r="M2048" s="236" t="str">
        <f t="shared" si="9"/>
        <v>#VALUE!</v>
      </c>
      <c r="N2048" s="236" t="str">
        <f t="shared" si="10"/>
        <v>#VALUE!</v>
      </c>
      <c r="O2048" s="236" t="str">
        <f t="shared" si="11"/>
        <v>#VALUE!</v>
      </c>
      <c r="P2048" s="237" t="str">
        <f t="shared" si="12"/>
        <v>NO RX</v>
      </c>
      <c r="Q2048" s="237" t="b">
        <v>0</v>
      </c>
      <c r="R2048" s="237" t="str">
        <f t="shared" si="37"/>
        <v>LOW</v>
      </c>
      <c r="S2048" s="238"/>
      <c r="T2048" s="243">
        <f t="shared" si="46"/>
        <v>44434</v>
      </c>
      <c r="U2048" s="237" t="str">
        <f t="shared" si="53"/>
        <v>DUE COMM</v>
      </c>
      <c r="V2048" s="237" t="str">
        <f t="shared" si="16"/>
        <v> </v>
      </c>
      <c r="W2048" s="83"/>
      <c r="X2048" s="83"/>
      <c r="Y2048" s="83"/>
      <c r="Z2048" s="83"/>
      <c r="AA2048" s="83"/>
      <c r="AB2048" s="83"/>
      <c r="AC2048" s="83"/>
      <c r="AD2048" s="83"/>
      <c r="AE2048" s="83"/>
    </row>
    <row r="2049">
      <c r="A2049" s="233">
        <v>16353.0</v>
      </c>
      <c r="B2049" s="239" t="s">
        <v>7552</v>
      </c>
      <c r="C2049" s="238" t="b">
        <v>1</v>
      </c>
      <c r="D2049" s="243">
        <v>44551.0</v>
      </c>
      <c r="E2049" s="236" t="str">
        <f t="shared" si="1"/>
        <v>#VALUE!</v>
      </c>
      <c r="F2049" s="236" t="str">
        <f t="shared" si="2"/>
        <v>#VALUE!</v>
      </c>
      <c r="G2049" s="236" t="str">
        <f t="shared" si="3"/>
        <v>#VALUE!</v>
      </c>
      <c r="H2049" s="236" t="str">
        <f t="shared" si="4"/>
        <v>#VALUE!</v>
      </c>
      <c r="I2049" s="236" t="str">
        <f t="shared" si="5"/>
        <v>#VALUE!</v>
      </c>
      <c r="J2049" s="236" t="str">
        <f t="shared" si="6"/>
        <v>#VALUE!</v>
      </c>
      <c r="K2049" s="236" t="str">
        <f t="shared" si="7"/>
        <v>#VALUE!</v>
      </c>
      <c r="L2049" s="236" t="str">
        <f t="shared" si="8"/>
        <v>#VALUE!</v>
      </c>
      <c r="M2049" s="236" t="str">
        <f t="shared" si="9"/>
        <v>#VALUE!</v>
      </c>
      <c r="N2049" s="236" t="str">
        <f t="shared" si="10"/>
        <v>#VALUE!</v>
      </c>
      <c r="O2049" s="236" t="str">
        <f t="shared" si="11"/>
        <v>#VALUE!</v>
      </c>
      <c r="P2049" s="237" t="str">
        <f t="shared" si="12"/>
        <v>NO RX</v>
      </c>
      <c r="Q2049" s="234" t="b">
        <v>0</v>
      </c>
      <c r="R2049" s="237" t="str">
        <f t="shared" si="37"/>
        <v>LOW</v>
      </c>
      <c r="S2049" s="238">
        <v>44524.0</v>
      </c>
      <c r="T2049" s="243">
        <f t="shared" si="46"/>
        <v>44551</v>
      </c>
      <c r="U2049" s="237" t="str">
        <f t="shared" si="53"/>
        <v> </v>
      </c>
      <c r="V2049" s="237" t="str">
        <f t="shared" si="16"/>
        <v> </v>
      </c>
      <c r="W2049" s="83"/>
      <c r="X2049" s="83"/>
      <c r="Y2049" s="83"/>
      <c r="Z2049" s="83"/>
      <c r="AA2049" s="83"/>
      <c r="AB2049" s="83"/>
      <c r="AC2049" s="83"/>
      <c r="AD2049" s="83"/>
      <c r="AE2049" s="83"/>
    </row>
    <row r="2050">
      <c r="A2050" s="233">
        <v>16355.0</v>
      </c>
      <c r="B2050" s="237" t="s">
        <v>7590</v>
      </c>
      <c r="C2050" s="238" t="b">
        <v>1</v>
      </c>
      <c r="D2050" s="243">
        <v>44537.0</v>
      </c>
      <c r="E2050" s="236" t="str">
        <f t="shared" si="1"/>
        <v>#VALUE!</v>
      </c>
      <c r="F2050" s="236" t="str">
        <f t="shared" si="2"/>
        <v>#VALUE!</v>
      </c>
      <c r="G2050" s="236" t="str">
        <f t="shared" si="3"/>
        <v>#VALUE!</v>
      </c>
      <c r="H2050" s="236" t="str">
        <f t="shared" si="4"/>
        <v>#VALUE!</v>
      </c>
      <c r="I2050" s="236" t="str">
        <f t="shared" si="5"/>
        <v>#VALUE!</v>
      </c>
      <c r="J2050" s="236" t="str">
        <f t="shared" si="6"/>
        <v>#VALUE!</v>
      </c>
      <c r="K2050" s="236" t="str">
        <f t="shared" si="7"/>
        <v>#VALUE!</v>
      </c>
      <c r="L2050" s="236" t="str">
        <f t="shared" si="8"/>
        <v>#VALUE!</v>
      </c>
      <c r="M2050" s="236" t="str">
        <f t="shared" si="9"/>
        <v>OPI RX</v>
      </c>
      <c r="N2050" s="236" t="str">
        <f t="shared" si="10"/>
        <v>#VALUE!</v>
      </c>
      <c r="O2050" s="236" t="str">
        <f t="shared" si="11"/>
        <v>#VALUE!</v>
      </c>
      <c r="P2050" s="237" t="str">
        <f t="shared" si="12"/>
        <v>OPIOIDS</v>
      </c>
      <c r="Q2050" s="237" t="b">
        <v>0</v>
      </c>
      <c r="R2050" s="237" t="str">
        <f t="shared" si="37"/>
        <v>LOW</v>
      </c>
      <c r="S2050" s="238">
        <v>44508.0</v>
      </c>
      <c r="T2050" s="243">
        <f t="shared" si="46"/>
        <v>44537</v>
      </c>
      <c r="U2050" s="237" t="str">
        <f t="shared" si="53"/>
        <v> </v>
      </c>
      <c r="V2050" s="237" t="str">
        <f t="shared" si="16"/>
        <v> </v>
      </c>
      <c r="W2050" s="83"/>
      <c r="X2050" s="83"/>
      <c r="Y2050" s="83"/>
      <c r="Z2050" s="83"/>
      <c r="AA2050" s="83"/>
      <c r="AB2050" s="83"/>
      <c r="AC2050" s="83"/>
      <c r="AD2050" s="83"/>
      <c r="AE2050" s="83"/>
    </row>
    <row r="2051">
      <c r="A2051" s="233">
        <v>16358.0</v>
      </c>
      <c r="B2051" s="234" t="s">
        <v>7580</v>
      </c>
      <c r="C2051" s="238" t="b">
        <v>1</v>
      </c>
      <c r="D2051" s="243">
        <v>44503.0</v>
      </c>
      <c r="E2051" s="236" t="str">
        <f t="shared" si="1"/>
        <v>#VALUE!</v>
      </c>
      <c r="F2051" s="236" t="str">
        <f t="shared" si="2"/>
        <v>#VALUE!</v>
      </c>
      <c r="G2051" s="236" t="str">
        <f t="shared" si="3"/>
        <v>#VALUE!</v>
      </c>
      <c r="H2051" s="236" t="str">
        <f t="shared" si="4"/>
        <v>#VALUE!</v>
      </c>
      <c r="I2051" s="236" t="str">
        <f t="shared" si="5"/>
        <v>#VALUE!</v>
      </c>
      <c r="J2051" s="236" t="str">
        <f t="shared" si="6"/>
        <v>#VALUE!</v>
      </c>
      <c r="K2051" s="236" t="str">
        <f t="shared" si="7"/>
        <v>#VALUE!</v>
      </c>
      <c r="L2051" s="236" t="str">
        <f t="shared" si="8"/>
        <v>#VALUE!</v>
      </c>
      <c r="M2051" s="236" t="str">
        <f t="shared" si="9"/>
        <v>OPI RX</v>
      </c>
      <c r="N2051" s="236" t="str">
        <f t="shared" si="10"/>
        <v>#VALUE!</v>
      </c>
      <c r="O2051" s="236" t="str">
        <f t="shared" si="11"/>
        <v>#VALUE!</v>
      </c>
      <c r="P2051" s="237" t="str">
        <f t="shared" si="12"/>
        <v>OPIOIDS</v>
      </c>
      <c r="Q2051" s="234" t="b">
        <v>0</v>
      </c>
      <c r="R2051" s="237" t="str">
        <f t="shared" si="37"/>
        <v>LOW</v>
      </c>
      <c r="S2051" s="238">
        <v>44488.0</v>
      </c>
      <c r="T2051" s="243">
        <f t="shared" si="46"/>
        <v>44503</v>
      </c>
      <c r="U2051" s="237" t="str">
        <f t="shared" si="53"/>
        <v> </v>
      </c>
      <c r="V2051" s="237" t="str">
        <f t="shared" si="16"/>
        <v> </v>
      </c>
      <c r="W2051" s="83"/>
      <c r="X2051" s="83"/>
      <c r="Y2051" s="83"/>
      <c r="Z2051" s="83"/>
      <c r="AA2051" s="83"/>
      <c r="AB2051" s="83"/>
      <c r="AC2051" s="83"/>
      <c r="AD2051" s="83"/>
      <c r="AE2051" s="83"/>
    </row>
    <row r="2052">
      <c r="A2052" s="233">
        <v>16363.0</v>
      </c>
      <c r="B2052" s="234" t="s">
        <v>7606</v>
      </c>
      <c r="C2052" s="238" t="b">
        <v>1</v>
      </c>
      <c r="D2052" s="243">
        <v>44405.0</v>
      </c>
      <c r="E2052" s="236" t="str">
        <f t="shared" si="1"/>
        <v>#VALUE!</v>
      </c>
      <c r="F2052" s="236" t="str">
        <f t="shared" si="2"/>
        <v>#VALUE!</v>
      </c>
      <c r="G2052" s="236" t="str">
        <f t="shared" si="3"/>
        <v>#VALUE!</v>
      </c>
      <c r="H2052" s="236" t="str">
        <f t="shared" si="4"/>
        <v>#VALUE!</v>
      </c>
      <c r="I2052" s="236" t="str">
        <f t="shared" si="5"/>
        <v>#VALUE!</v>
      </c>
      <c r="J2052" s="236" t="str">
        <f t="shared" si="6"/>
        <v>#VALUE!</v>
      </c>
      <c r="K2052" s="236" t="str">
        <f t="shared" si="7"/>
        <v>#VALUE!</v>
      </c>
      <c r="L2052" s="236" t="str">
        <f t="shared" si="8"/>
        <v>#VALUE!</v>
      </c>
      <c r="M2052" s="236" t="str">
        <f t="shared" si="9"/>
        <v>OPI RX</v>
      </c>
      <c r="N2052" s="236" t="str">
        <f t="shared" si="10"/>
        <v>#VALUE!</v>
      </c>
      <c r="O2052" s="236" t="str">
        <f t="shared" si="11"/>
        <v>#VALUE!</v>
      </c>
      <c r="P2052" s="237" t="str">
        <f t="shared" si="12"/>
        <v>OPIOIDS</v>
      </c>
      <c r="Q2052" s="237" t="b">
        <v>0</v>
      </c>
      <c r="R2052" s="237" t="str">
        <f t="shared" si="37"/>
        <v>LOW</v>
      </c>
      <c r="S2052" s="238"/>
      <c r="T2052" s="243">
        <f t="shared" si="46"/>
        <v>44405</v>
      </c>
      <c r="U2052" s="237" t="str">
        <f t="shared" si="53"/>
        <v>DUE COMM</v>
      </c>
      <c r="V2052" s="237" t="str">
        <f t="shared" si="16"/>
        <v> </v>
      </c>
      <c r="W2052" s="83"/>
      <c r="X2052" s="83"/>
      <c r="Y2052" s="83"/>
      <c r="Z2052" s="83"/>
      <c r="AA2052" s="83"/>
      <c r="AB2052" s="83"/>
      <c r="AC2052" s="83"/>
      <c r="AD2052" s="83"/>
      <c r="AE2052" s="83"/>
    </row>
    <row r="2053">
      <c r="A2053" s="233">
        <v>16365.0</v>
      </c>
      <c r="B2053" s="239" t="s">
        <v>7552</v>
      </c>
      <c r="C2053" s="238" t="b">
        <v>1</v>
      </c>
      <c r="D2053" s="243">
        <v>44452.0</v>
      </c>
      <c r="E2053" s="236" t="str">
        <f t="shared" si="1"/>
        <v>#VALUE!</v>
      </c>
      <c r="F2053" s="236" t="str">
        <f t="shared" si="2"/>
        <v>#VALUE!</v>
      </c>
      <c r="G2053" s="236" t="str">
        <f t="shared" si="3"/>
        <v>#VALUE!</v>
      </c>
      <c r="H2053" s="236" t="str">
        <f t="shared" si="4"/>
        <v>#VALUE!</v>
      </c>
      <c r="I2053" s="236" t="str">
        <f t="shared" si="5"/>
        <v>#VALUE!</v>
      </c>
      <c r="J2053" s="236" t="str">
        <f t="shared" si="6"/>
        <v>#VALUE!</v>
      </c>
      <c r="K2053" s="236" t="str">
        <f t="shared" si="7"/>
        <v>#VALUE!</v>
      </c>
      <c r="L2053" s="236" t="str">
        <f t="shared" si="8"/>
        <v>#VALUE!</v>
      </c>
      <c r="M2053" s="236" t="str">
        <f t="shared" si="9"/>
        <v>#VALUE!</v>
      </c>
      <c r="N2053" s="236" t="str">
        <f t="shared" si="10"/>
        <v>#VALUE!</v>
      </c>
      <c r="O2053" s="236" t="str">
        <f t="shared" si="11"/>
        <v>#VALUE!</v>
      </c>
      <c r="P2053" s="237" t="str">
        <f t="shared" si="12"/>
        <v>NO RX</v>
      </c>
      <c r="Q2053" s="237" t="b">
        <v>0</v>
      </c>
      <c r="R2053" s="237" t="str">
        <f t="shared" si="37"/>
        <v>LOW</v>
      </c>
      <c r="S2053" s="238"/>
      <c r="T2053" s="243">
        <f t="shared" si="46"/>
        <v>44452</v>
      </c>
      <c r="U2053" s="237" t="str">
        <f t="shared" si="53"/>
        <v>DUE COMM</v>
      </c>
      <c r="V2053" s="237" t="str">
        <f t="shared" si="16"/>
        <v> </v>
      </c>
      <c r="W2053" s="83"/>
      <c r="X2053" s="83"/>
      <c r="Y2053" s="83"/>
      <c r="Z2053" s="83"/>
      <c r="AA2053" s="83"/>
      <c r="AB2053" s="83"/>
      <c r="AC2053" s="83"/>
      <c r="AD2053" s="83"/>
      <c r="AE2053" s="83"/>
    </row>
    <row r="2054">
      <c r="A2054" s="233">
        <v>16368.0</v>
      </c>
      <c r="B2054" s="239" t="s">
        <v>7552</v>
      </c>
      <c r="C2054" s="238" t="b">
        <v>1</v>
      </c>
      <c r="D2054" s="235">
        <v>44627.0</v>
      </c>
      <c r="E2054" s="236" t="str">
        <f t="shared" si="1"/>
        <v>#VALUE!</v>
      </c>
      <c r="F2054" s="236" t="str">
        <f t="shared" si="2"/>
        <v>#VALUE!</v>
      </c>
      <c r="G2054" s="236" t="str">
        <f t="shared" si="3"/>
        <v>#VALUE!</v>
      </c>
      <c r="H2054" s="236" t="str">
        <f t="shared" si="4"/>
        <v>#VALUE!</v>
      </c>
      <c r="I2054" s="236" t="str">
        <f t="shared" si="5"/>
        <v>#VALUE!</v>
      </c>
      <c r="J2054" s="236" t="str">
        <f t="shared" si="6"/>
        <v>#VALUE!</v>
      </c>
      <c r="K2054" s="236" t="str">
        <f t="shared" si="7"/>
        <v>#VALUE!</v>
      </c>
      <c r="L2054" s="236" t="str">
        <f t="shared" si="8"/>
        <v>#VALUE!</v>
      </c>
      <c r="M2054" s="236" t="str">
        <f t="shared" si="9"/>
        <v>#VALUE!</v>
      </c>
      <c r="N2054" s="236" t="str">
        <f t="shared" si="10"/>
        <v>#VALUE!</v>
      </c>
      <c r="O2054" s="236" t="str">
        <f t="shared" si="11"/>
        <v>#VALUE!</v>
      </c>
      <c r="P2054" s="237" t="str">
        <f t="shared" si="12"/>
        <v>NO RX</v>
      </c>
      <c r="Q2054" s="237" t="b">
        <v>0</v>
      </c>
      <c r="R2054" s="237" t="str">
        <f t="shared" si="37"/>
        <v>LOW</v>
      </c>
      <c r="S2054" s="238"/>
      <c r="T2054" s="243">
        <f t="shared" si="46"/>
        <v>44627</v>
      </c>
      <c r="U2054" s="237" t="str">
        <f t="shared" si="53"/>
        <v>DUE COMM</v>
      </c>
      <c r="V2054" s="237" t="str">
        <f t="shared" si="16"/>
        <v> </v>
      </c>
      <c r="W2054" s="83"/>
      <c r="X2054" s="83"/>
      <c r="Y2054" s="83"/>
      <c r="Z2054" s="83"/>
      <c r="AA2054" s="83"/>
      <c r="AB2054" s="83"/>
      <c r="AC2054" s="83"/>
      <c r="AD2054" s="83"/>
      <c r="AE2054" s="83"/>
    </row>
    <row r="2055">
      <c r="A2055" s="233">
        <v>16370.0</v>
      </c>
      <c r="B2055" s="239" t="s">
        <v>7552</v>
      </c>
      <c r="C2055" s="238" t="b">
        <v>1</v>
      </c>
      <c r="D2055" s="243">
        <v>44405.0</v>
      </c>
      <c r="E2055" s="236" t="str">
        <f t="shared" si="1"/>
        <v>#VALUE!</v>
      </c>
      <c r="F2055" s="236" t="str">
        <f t="shared" si="2"/>
        <v>#VALUE!</v>
      </c>
      <c r="G2055" s="236" t="str">
        <f t="shared" si="3"/>
        <v>#VALUE!</v>
      </c>
      <c r="H2055" s="236" t="str">
        <f t="shared" si="4"/>
        <v>#VALUE!</v>
      </c>
      <c r="I2055" s="236" t="str">
        <f t="shared" si="5"/>
        <v>#VALUE!</v>
      </c>
      <c r="J2055" s="236" t="str">
        <f t="shared" si="6"/>
        <v>#VALUE!</v>
      </c>
      <c r="K2055" s="236" t="str">
        <f t="shared" si="7"/>
        <v>#VALUE!</v>
      </c>
      <c r="L2055" s="236" t="str">
        <f t="shared" si="8"/>
        <v>#VALUE!</v>
      </c>
      <c r="M2055" s="236" t="str">
        <f t="shared" si="9"/>
        <v>#VALUE!</v>
      </c>
      <c r="N2055" s="236" t="str">
        <f t="shared" si="10"/>
        <v>#VALUE!</v>
      </c>
      <c r="O2055" s="236" t="str">
        <f t="shared" si="11"/>
        <v>#VALUE!</v>
      </c>
      <c r="P2055" s="237" t="str">
        <f t="shared" si="12"/>
        <v>NO RX</v>
      </c>
      <c r="Q2055" s="234" t="b">
        <v>0</v>
      </c>
      <c r="R2055" s="237" t="str">
        <f t="shared" si="37"/>
        <v>LOW</v>
      </c>
      <c r="S2055" s="238"/>
      <c r="T2055" s="243">
        <f t="shared" si="46"/>
        <v>44405</v>
      </c>
      <c r="U2055" s="237" t="str">
        <f t="shared" si="53"/>
        <v>DUE COMM</v>
      </c>
      <c r="V2055" s="237" t="str">
        <f t="shared" si="16"/>
        <v> </v>
      </c>
      <c r="W2055" s="83"/>
      <c r="X2055" s="83"/>
      <c r="Y2055" s="83"/>
      <c r="Z2055" s="83"/>
      <c r="AA2055" s="83"/>
      <c r="AB2055" s="83"/>
      <c r="AC2055" s="83"/>
      <c r="AD2055" s="83"/>
      <c r="AE2055" s="83"/>
    </row>
    <row r="2056">
      <c r="A2056" s="233">
        <v>16371.0</v>
      </c>
      <c r="B2056" s="239" t="s">
        <v>7552</v>
      </c>
      <c r="C2056" s="238" t="b">
        <v>1</v>
      </c>
      <c r="D2056" s="243">
        <v>44420.0</v>
      </c>
      <c r="E2056" s="236" t="str">
        <f t="shared" si="1"/>
        <v>#VALUE!</v>
      </c>
      <c r="F2056" s="236" t="str">
        <f t="shared" si="2"/>
        <v>#VALUE!</v>
      </c>
      <c r="G2056" s="236" t="str">
        <f t="shared" si="3"/>
        <v>#VALUE!</v>
      </c>
      <c r="H2056" s="236" t="str">
        <f t="shared" si="4"/>
        <v>#VALUE!</v>
      </c>
      <c r="I2056" s="236" t="str">
        <f t="shared" si="5"/>
        <v>#VALUE!</v>
      </c>
      <c r="J2056" s="236" t="str">
        <f t="shared" si="6"/>
        <v>#VALUE!</v>
      </c>
      <c r="K2056" s="236" t="str">
        <f t="shared" si="7"/>
        <v>#VALUE!</v>
      </c>
      <c r="L2056" s="236" t="str">
        <f t="shared" si="8"/>
        <v>#VALUE!</v>
      </c>
      <c r="M2056" s="236" t="str">
        <f t="shared" si="9"/>
        <v>#VALUE!</v>
      </c>
      <c r="N2056" s="236" t="str">
        <f t="shared" si="10"/>
        <v>#VALUE!</v>
      </c>
      <c r="O2056" s="236" t="str">
        <f t="shared" si="11"/>
        <v>#VALUE!</v>
      </c>
      <c r="P2056" s="237" t="str">
        <f t="shared" si="12"/>
        <v>NO RX</v>
      </c>
      <c r="Q2056" s="237" t="b">
        <v>0</v>
      </c>
      <c r="R2056" s="237" t="str">
        <f t="shared" si="37"/>
        <v>LOW</v>
      </c>
      <c r="S2056" s="238"/>
      <c r="T2056" s="243">
        <f t="shared" si="46"/>
        <v>44420</v>
      </c>
      <c r="U2056" s="237" t="str">
        <f t="shared" si="53"/>
        <v>DUE COMM</v>
      </c>
      <c r="V2056" s="237" t="str">
        <f t="shared" si="16"/>
        <v> </v>
      </c>
      <c r="W2056" s="83"/>
      <c r="X2056" s="83"/>
      <c r="Y2056" s="83"/>
      <c r="Z2056" s="83"/>
      <c r="AA2056" s="83"/>
      <c r="AB2056" s="83"/>
      <c r="AC2056" s="83"/>
      <c r="AD2056" s="83"/>
      <c r="AE2056" s="83"/>
    </row>
    <row r="2057">
      <c r="A2057" s="233">
        <v>16372.0</v>
      </c>
      <c r="B2057" s="239" t="s">
        <v>7552</v>
      </c>
      <c r="C2057" s="238" t="b">
        <v>1</v>
      </c>
      <c r="D2057" s="235">
        <v>44587.0</v>
      </c>
      <c r="E2057" s="236" t="str">
        <f t="shared" si="1"/>
        <v>#VALUE!</v>
      </c>
      <c r="F2057" s="236" t="str">
        <f t="shared" si="2"/>
        <v>#VALUE!</v>
      </c>
      <c r="G2057" s="236" t="str">
        <f t="shared" si="3"/>
        <v>#VALUE!</v>
      </c>
      <c r="H2057" s="236" t="str">
        <f t="shared" si="4"/>
        <v>#VALUE!</v>
      </c>
      <c r="I2057" s="236" t="str">
        <f t="shared" si="5"/>
        <v>#VALUE!</v>
      </c>
      <c r="J2057" s="236" t="str">
        <f t="shared" si="6"/>
        <v>#VALUE!</v>
      </c>
      <c r="K2057" s="236" t="str">
        <f t="shared" si="7"/>
        <v>#VALUE!</v>
      </c>
      <c r="L2057" s="236" t="str">
        <f t="shared" si="8"/>
        <v>#VALUE!</v>
      </c>
      <c r="M2057" s="236" t="str">
        <f t="shared" si="9"/>
        <v>#VALUE!</v>
      </c>
      <c r="N2057" s="236" t="str">
        <f t="shared" si="10"/>
        <v>#VALUE!</v>
      </c>
      <c r="O2057" s="236" t="str">
        <f t="shared" si="11"/>
        <v>#VALUE!</v>
      </c>
      <c r="P2057" s="237" t="str">
        <f t="shared" si="12"/>
        <v>NO RX</v>
      </c>
      <c r="Q2057" s="234" t="b">
        <v>0</v>
      </c>
      <c r="R2057" s="237" t="str">
        <f t="shared" si="37"/>
        <v>LOW</v>
      </c>
      <c r="S2057" s="238"/>
      <c r="T2057" s="243">
        <f t="shared" si="46"/>
        <v>44587</v>
      </c>
      <c r="U2057" s="237" t="str">
        <f t="shared" si="53"/>
        <v>DUE COMM</v>
      </c>
      <c r="V2057" s="237" t="str">
        <f t="shared" si="16"/>
        <v> </v>
      </c>
      <c r="W2057" s="83"/>
      <c r="X2057" s="83"/>
      <c r="Y2057" s="83"/>
      <c r="Z2057" s="83"/>
      <c r="AA2057" s="83"/>
      <c r="AB2057" s="83"/>
      <c r="AC2057" s="83"/>
      <c r="AD2057" s="83"/>
      <c r="AE2057" s="83"/>
    </row>
    <row r="2058">
      <c r="A2058" s="233">
        <v>16376.0</v>
      </c>
      <c r="B2058" s="237" t="s">
        <v>7557</v>
      </c>
      <c r="C2058" s="238" t="b">
        <v>1</v>
      </c>
      <c r="D2058" s="235">
        <v>44620.0</v>
      </c>
      <c r="E2058" s="236" t="str">
        <f t="shared" si="1"/>
        <v>#VALUE!</v>
      </c>
      <c r="F2058" s="236" t="str">
        <f t="shared" si="2"/>
        <v>#VALUE!</v>
      </c>
      <c r="G2058" s="236" t="str">
        <f t="shared" si="3"/>
        <v>OPI RX</v>
      </c>
      <c r="H2058" s="236" t="str">
        <f t="shared" si="4"/>
        <v>#VALUE!</v>
      </c>
      <c r="I2058" s="236" t="str">
        <f t="shared" si="5"/>
        <v>#VALUE!</v>
      </c>
      <c r="J2058" s="236" t="str">
        <f t="shared" si="6"/>
        <v>#VALUE!</v>
      </c>
      <c r="K2058" s="236" t="str">
        <f t="shared" si="7"/>
        <v>#VALUE!</v>
      </c>
      <c r="L2058" s="236" t="str">
        <f t="shared" si="8"/>
        <v>#VALUE!</v>
      </c>
      <c r="M2058" s="236" t="str">
        <f t="shared" si="9"/>
        <v>#VALUE!</v>
      </c>
      <c r="N2058" s="236" t="str">
        <f t="shared" si="10"/>
        <v>#VALUE!</v>
      </c>
      <c r="O2058" s="236" t="str">
        <f t="shared" si="11"/>
        <v>#VALUE!</v>
      </c>
      <c r="P2058" s="237" t="str">
        <f t="shared" si="12"/>
        <v>OPIOIDS</v>
      </c>
      <c r="Q2058" s="234" t="b">
        <v>0</v>
      </c>
      <c r="R2058" s="237" t="str">
        <f t="shared" si="37"/>
        <v>LOW</v>
      </c>
      <c r="S2058" s="238">
        <v>44406.0</v>
      </c>
      <c r="T2058" s="243">
        <f t="shared" si="46"/>
        <v>44620</v>
      </c>
      <c r="U2058" s="237" t="str">
        <f t="shared" si="53"/>
        <v> </v>
      </c>
      <c r="V2058" s="237" t="str">
        <f t="shared" si="16"/>
        <v> </v>
      </c>
      <c r="W2058" s="83"/>
      <c r="X2058" s="83"/>
      <c r="Y2058" s="83"/>
      <c r="Z2058" s="83"/>
      <c r="AA2058" s="83"/>
      <c r="AB2058" s="83"/>
      <c r="AC2058" s="83"/>
      <c r="AD2058" s="83"/>
      <c r="AE2058" s="83"/>
    </row>
    <row r="2059">
      <c r="A2059" s="233">
        <v>16379.0</v>
      </c>
      <c r="B2059" s="239" t="s">
        <v>7552</v>
      </c>
      <c r="C2059" s="234" t="b">
        <v>1</v>
      </c>
      <c r="D2059" s="243">
        <v>44496.0</v>
      </c>
      <c r="E2059" s="236" t="str">
        <f t="shared" si="1"/>
        <v>#VALUE!</v>
      </c>
      <c r="F2059" s="236" t="str">
        <f t="shared" si="2"/>
        <v>#VALUE!</v>
      </c>
      <c r="G2059" s="236" t="str">
        <f t="shared" si="3"/>
        <v>#VALUE!</v>
      </c>
      <c r="H2059" s="236" t="str">
        <f t="shared" si="4"/>
        <v>#VALUE!</v>
      </c>
      <c r="I2059" s="236" t="str">
        <f t="shared" si="5"/>
        <v>#VALUE!</v>
      </c>
      <c r="J2059" s="236" t="str">
        <f t="shared" si="6"/>
        <v>#VALUE!</v>
      </c>
      <c r="K2059" s="236" t="str">
        <f t="shared" si="7"/>
        <v>#VALUE!</v>
      </c>
      <c r="L2059" s="236" t="str">
        <f t="shared" si="8"/>
        <v>#VALUE!</v>
      </c>
      <c r="M2059" s="236" t="str">
        <f t="shared" si="9"/>
        <v>#VALUE!</v>
      </c>
      <c r="N2059" s="236" t="str">
        <f t="shared" si="10"/>
        <v>#VALUE!</v>
      </c>
      <c r="O2059" s="236" t="str">
        <f t="shared" si="11"/>
        <v>#VALUE!</v>
      </c>
      <c r="P2059" s="237" t="str">
        <f t="shared" si="12"/>
        <v>NO RX</v>
      </c>
      <c r="Q2059" s="234" t="b">
        <v>0</v>
      </c>
      <c r="R2059" s="237" t="str">
        <f t="shared" si="37"/>
        <v>LOW</v>
      </c>
      <c r="S2059" s="238">
        <v>44480.0</v>
      </c>
      <c r="T2059" s="243">
        <f t="shared" si="46"/>
        <v>44496</v>
      </c>
      <c r="U2059" s="237" t="str">
        <f t="shared" si="53"/>
        <v> </v>
      </c>
      <c r="V2059" s="237" t="str">
        <f t="shared" si="16"/>
        <v> </v>
      </c>
      <c r="W2059" s="83"/>
      <c r="X2059" s="83"/>
      <c r="Y2059" s="83"/>
      <c r="Z2059" s="83"/>
      <c r="AA2059" s="83"/>
      <c r="AB2059" s="83"/>
      <c r="AC2059" s="83"/>
      <c r="AD2059" s="83"/>
      <c r="AE2059" s="83"/>
    </row>
    <row r="2060">
      <c r="A2060" s="233">
        <v>16384.0</v>
      </c>
      <c r="B2060" s="234" t="s">
        <v>7566</v>
      </c>
      <c r="C2060" s="238" t="b">
        <v>1</v>
      </c>
      <c r="D2060" s="243">
        <v>44539.0</v>
      </c>
      <c r="E2060" s="236" t="str">
        <f t="shared" si="1"/>
        <v>#VALUE!</v>
      </c>
      <c r="F2060" s="236" t="str">
        <f t="shared" si="2"/>
        <v>OPI RX</v>
      </c>
      <c r="G2060" s="236" t="str">
        <f t="shared" si="3"/>
        <v>#VALUE!</v>
      </c>
      <c r="H2060" s="236" t="str">
        <f t="shared" si="4"/>
        <v>#VALUE!</v>
      </c>
      <c r="I2060" s="236" t="str">
        <f t="shared" si="5"/>
        <v>#VALUE!</v>
      </c>
      <c r="J2060" s="236" t="str">
        <f t="shared" si="6"/>
        <v>#VALUE!</v>
      </c>
      <c r="K2060" s="236" t="str">
        <f t="shared" si="7"/>
        <v>#VALUE!</v>
      </c>
      <c r="L2060" s="236" t="str">
        <f t="shared" si="8"/>
        <v>#VALUE!</v>
      </c>
      <c r="M2060" s="236" t="str">
        <f t="shared" si="9"/>
        <v>#VALUE!</v>
      </c>
      <c r="N2060" s="236" t="str">
        <f t="shared" si="10"/>
        <v>#VALUE!</v>
      </c>
      <c r="O2060" s="236" t="str">
        <f t="shared" si="11"/>
        <v>#VALUE!</v>
      </c>
      <c r="P2060" s="237" t="str">
        <f t="shared" si="12"/>
        <v>OPIOIDS</v>
      </c>
      <c r="Q2060" s="234" t="b">
        <v>0</v>
      </c>
      <c r="R2060" s="237" t="str">
        <f t="shared" si="37"/>
        <v>LOW</v>
      </c>
      <c r="S2060" s="238">
        <v>44398.0</v>
      </c>
      <c r="T2060" s="243">
        <f t="shared" si="46"/>
        <v>44539</v>
      </c>
      <c r="U2060" s="237" t="str">
        <f t="shared" si="53"/>
        <v> </v>
      </c>
      <c r="V2060" s="237" t="str">
        <f t="shared" si="16"/>
        <v> </v>
      </c>
      <c r="W2060" s="83"/>
      <c r="X2060" s="83"/>
      <c r="Y2060" s="83"/>
      <c r="Z2060" s="83"/>
      <c r="AA2060" s="83"/>
      <c r="AB2060" s="83"/>
      <c r="AC2060" s="83"/>
      <c r="AD2060" s="83"/>
      <c r="AE2060" s="83"/>
    </row>
    <row r="2061">
      <c r="A2061" s="233">
        <v>16388.0</v>
      </c>
      <c r="B2061" s="239" t="s">
        <v>8158</v>
      </c>
      <c r="C2061" s="238" t="b">
        <v>1</v>
      </c>
      <c r="D2061" s="235">
        <v>44615.0</v>
      </c>
      <c r="E2061" s="236" t="str">
        <f t="shared" si="1"/>
        <v>OPI RX</v>
      </c>
      <c r="F2061" s="236" t="str">
        <f t="shared" si="2"/>
        <v>OPI RX</v>
      </c>
      <c r="G2061" s="236" t="str">
        <f t="shared" si="3"/>
        <v>#VALUE!</v>
      </c>
      <c r="H2061" s="236" t="str">
        <f t="shared" si="4"/>
        <v>#VALUE!</v>
      </c>
      <c r="I2061" s="236" t="str">
        <f t="shared" si="5"/>
        <v>#VALUE!</v>
      </c>
      <c r="J2061" s="236" t="str">
        <f t="shared" si="6"/>
        <v>#VALUE!</v>
      </c>
      <c r="K2061" s="236" t="str">
        <f t="shared" si="7"/>
        <v>#VALUE!</v>
      </c>
      <c r="L2061" s="236" t="str">
        <f t="shared" si="8"/>
        <v>#VALUE!</v>
      </c>
      <c r="M2061" s="236" t="str">
        <f t="shared" si="9"/>
        <v>#VALUE!</v>
      </c>
      <c r="N2061" s="236" t="str">
        <f t="shared" si="10"/>
        <v>#VALUE!</v>
      </c>
      <c r="O2061" s="236" t="str">
        <f t="shared" si="11"/>
        <v>#VALUE!</v>
      </c>
      <c r="P2061" s="237" t="str">
        <f t="shared" si="12"/>
        <v>OPIOIDS</v>
      </c>
      <c r="Q2061" s="237" t="b">
        <v>0</v>
      </c>
      <c r="R2061" s="237" t="str">
        <f t="shared" si="37"/>
        <v>LOW</v>
      </c>
      <c r="S2061" s="238"/>
      <c r="T2061" s="243">
        <f t="shared" si="46"/>
        <v>44615</v>
      </c>
      <c r="U2061" s="237" t="str">
        <f t="shared" si="53"/>
        <v>DUE COMM</v>
      </c>
      <c r="V2061" s="237" t="str">
        <f t="shared" si="16"/>
        <v> </v>
      </c>
      <c r="W2061" s="83"/>
      <c r="X2061" s="83"/>
      <c r="Y2061" s="83"/>
      <c r="Z2061" s="83"/>
      <c r="AA2061" s="83"/>
      <c r="AB2061" s="83"/>
      <c r="AC2061" s="83"/>
      <c r="AD2061" s="83"/>
      <c r="AE2061" s="83"/>
    </row>
    <row r="2062">
      <c r="A2062" s="233">
        <v>16392.0</v>
      </c>
      <c r="B2062" s="239" t="s">
        <v>7552</v>
      </c>
      <c r="C2062" s="238" t="b">
        <v>1</v>
      </c>
      <c r="D2062" s="235">
        <v>44627.0</v>
      </c>
      <c r="E2062" s="236" t="str">
        <f t="shared" si="1"/>
        <v>#VALUE!</v>
      </c>
      <c r="F2062" s="236" t="str">
        <f t="shared" si="2"/>
        <v>#VALUE!</v>
      </c>
      <c r="G2062" s="236" t="str">
        <f t="shared" si="3"/>
        <v>#VALUE!</v>
      </c>
      <c r="H2062" s="236" t="str">
        <f t="shared" si="4"/>
        <v>#VALUE!</v>
      </c>
      <c r="I2062" s="236" t="str">
        <f t="shared" si="5"/>
        <v>#VALUE!</v>
      </c>
      <c r="J2062" s="236" t="str">
        <f t="shared" si="6"/>
        <v>#VALUE!</v>
      </c>
      <c r="K2062" s="236" t="str">
        <f t="shared" si="7"/>
        <v>#VALUE!</v>
      </c>
      <c r="L2062" s="236" t="str">
        <f t="shared" si="8"/>
        <v>#VALUE!</v>
      </c>
      <c r="M2062" s="236" t="str">
        <f t="shared" si="9"/>
        <v>#VALUE!</v>
      </c>
      <c r="N2062" s="236" t="str">
        <f t="shared" si="10"/>
        <v>#VALUE!</v>
      </c>
      <c r="O2062" s="236" t="str">
        <f t="shared" si="11"/>
        <v>#VALUE!</v>
      </c>
      <c r="P2062" s="237" t="str">
        <f t="shared" si="12"/>
        <v>NO RX</v>
      </c>
      <c r="Q2062" s="237" t="b">
        <v>0</v>
      </c>
      <c r="R2062" s="237" t="str">
        <f t="shared" si="37"/>
        <v>LOW</v>
      </c>
      <c r="S2062" s="238"/>
      <c r="T2062" s="243">
        <f t="shared" si="46"/>
        <v>44627</v>
      </c>
      <c r="U2062" s="237" t="str">
        <f t="shared" si="53"/>
        <v>DUE COMM</v>
      </c>
      <c r="V2062" s="237" t="str">
        <f t="shared" si="16"/>
        <v> </v>
      </c>
      <c r="W2062" s="83"/>
      <c r="X2062" s="83"/>
      <c r="Y2062" s="83"/>
      <c r="Z2062" s="83"/>
      <c r="AA2062" s="83"/>
      <c r="AB2062" s="83"/>
      <c r="AC2062" s="83"/>
      <c r="AD2062" s="83"/>
      <c r="AE2062" s="83"/>
    </row>
    <row r="2063">
      <c r="A2063" s="233">
        <v>16395.0</v>
      </c>
      <c r="B2063" s="234" t="s">
        <v>8159</v>
      </c>
      <c r="C2063" s="238" t="b">
        <v>1</v>
      </c>
      <c r="D2063" s="243">
        <v>44557.0</v>
      </c>
      <c r="E2063" s="236" t="str">
        <f t="shared" si="1"/>
        <v>#VALUE!</v>
      </c>
      <c r="F2063" s="236" t="str">
        <f t="shared" si="2"/>
        <v>#VALUE!</v>
      </c>
      <c r="G2063" s="236" t="str">
        <f t="shared" si="3"/>
        <v>#VALUE!</v>
      </c>
      <c r="H2063" s="236" t="str">
        <f t="shared" si="4"/>
        <v>OPI RX</v>
      </c>
      <c r="I2063" s="236" t="str">
        <f t="shared" si="5"/>
        <v>#VALUE!</v>
      </c>
      <c r="J2063" s="236" t="str">
        <f t="shared" si="6"/>
        <v>#VALUE!</v>
      </c>
      <c r="K2063" s="236" t="str">
        <f t="shared" si="7"/>
        <v>#VALUE!</v>
      </c>
      <c r="L2063" s="236" t="str">
        <f t="shared" si="8"/>
        <v>#VALUE!</v>
      </c>
      <c r="M2063" s="236" t="str">
        <f t="shared" si="9"/>
        <v>#VALUE!</v>
      </c>
      <c r="N2063" s="236" t="str">
        <f t="shared" si="10"/>
        <v>#VALUE!</v>
      </c>
      <c r="O2063" s="236" t="str">
        <f t="shared" si="11"/>
        <v>#VALUE!</v>
      </c>
      <c r="P2063" s="237" t="str">
        <f t="shared" si="12"/>
        <v>OPIOIDS</v>
      </c>
      <c r="Q2063" s="237" t="b">
        <v>1</v>
      </c>
      <c r="R2063" s="237" t="str">
        <f t="shared" si="37"/>
        <v>HIGH</v>
      </c>
      <c r="S2063" s="238">
        <v>44401.0</v>
      </c>
      <c r="T2063" s="243">
        <f t="shared" si="46"/>
        <v>44557</v>
      </c>
      <c r="U2063" s="237" t="str">
        <f t="shared" si="53"/>
        <v> </v>
      </c>
      <c r="V2063" s="237" t="str">
        <f t="shared" si="16"/>
        <v> </v>
      </c>
      <c r="W2063" s="83"/>
      <c r="X2063" s="83"/>
      <c r="Y2063" s="83"/>
      <c r="Z2063" s="83"/>
      <c r="AA2063" s="83"/>
      <c r="AB2063" s="83"/>
      <c r="AC2063" s="83"/>
      <c r="AD2063" s="83"/>
      <c r="AE2063" s="83"/>
    </row>
    <row r="2064">
      <c r="A2064" s="233">
        <v>16399.0</v>
      </c>
      <c r="B2064" s="234" t="s">
        <v>8160</v>
      </c>
      <c r="C2064" s="238" t="b">
        <v>1</v>
      </c>
      <c r="D2064" s="243">
        <v>44466.0</v>
      </c>
      <c r="E2064" s="236" t="str">
        <f t="shared" si="1"/>
        <v>#VALUE!</v>
      </c>
      <c r="F2064" s="236" t="str">
        <f t="shared" si="2"/>
        <v>#VALUE!</v>
      </c>
      <c r="G2064" s="236" t="str">
        <f t="shared" si="3"/>
        <v>#VALUE!</v>
      </c>
      <c r="H2064" s="236" t="str">
        <f t="shared" si="4"/>
        <v>#VALUE!</v>
      </c>
      <c r="I2064" s="236" t="str">
        <f t="shared" si="5"/>
        <v>#VALUE!</v>
      </c>
      <c r="J2064" s="236" t="str">
        <f t="shared" si="6"/>
        <v>#VALUE!</v>
      </c>
      <c r="K2064" s="236" t="str">
        <f t="shared" si="7"/>
        <v>#VALUE!</v>
      </c>
      <c r="L2064" s="236" t="str">
        <f t="shared" si="8"/>
        <v>#VALUE!</v>
      </c>
      <c r="M2064" s="236" t="str">
        <f t="shared" si="9"/>
        <v>#VALUE!</v>
      </c>
      <c r="N2064" s="236" t="str">
        <f t="shared" si="10"/>
        <v>#VALUE!</v>
      </c>
      <c r="O2064" s="236" t="str">
        <f t="shared" si="11"/>
        <v>#VALUE!</v>
      </c>
      <c r="P2064" s="237" t="str">
        <f t="shared" si="12"/>
        <v>NO RX</v>
      </c>
      <c r="Q2064" s="237" t="b">
        <v>0</v>
      </c>
      <c r="R2064" s="237" t="str">
        <f t="shared" si="37"/>
        <v>LOW</v>
      </c>
      <c r="S2064" s="238"/>
      <c r="T2064" s="243">
        <f t="shared" si="46"/>
        <v>44466</v>
      </c>
      <c r="U2064" s="237" t="str">
        <f t="shared" si="53"/>
        <v>DUE COMM</v>
      </c>
      <c r="V2064" s="237" t="str">
        <f t="shared" si="16"/>
        <v> </v>
      </c>
      <c r="W2064" s="83"/>
      <c r="X2064" s="83"/>
      <c r="Y2064" s="83"/>
      <c r="Z2064" s="83"/>
      <c r="AA2064" s="83"/>
      <c r="AB2064" s="83"/>
      <c r="AC2064" s="83"/>
      <c r="AD2064" s="83"/>
      <c r="AE2064" s="83"/>
    </row>
    <row r="2065">
      <c r="A2065" s="233">
        <v>16401.0</v>
      </c>
      <c r="B2065" s="239" t="s">
        <v>7606</v>
      </c>
      <c r="C2065" s="238" t="b">
        <v>1</v>
      </c>
      <c r="D2065" s="235">
        <v>44582.0</v>
      </c>
      <c r="E2065" s="236" t="str">
        <f t="shared" si="1"/>
        <v>#VALUE!</v>
      </c>
      <c r="F2065" s="236" t="str">
        <f t="shared" si="2"/>
        <v>#VALUE!</v>
      </c>
      <c r="G2065" s="236" t="str">
        <f t="shared" si="3"/>
        <v>#VALUE!</v>
      </c>
      <c r="H2065" s="236" t="str">
        <f t="shared" si="4"/>
        <v>#VALUE!</v>
      </c>
      <c r="I2065" s="236" t="str">
        <f t="shared" si="5"/>
        <v>#VALUE!</v>
      </c>
      <c r="J2065" s="236" t="str">
        <f t="shared" si="6"/>
        <v>#VALUE!</v>
      </c>
      <c r="K2065" s="236" t="str">
        <f t="shared" si="7"/>
        <v>#VALUE!</v>
      </c>
      <c r="L2065" s="236" t="str">
        <f t="shared" si="8"/>
        <v>#VALUE!</v>
      </c>
      <c r="M2065" s="236" t="str">
        <f t="shared" si="9"/>
        <v>OPI RX</v>
      </c>
      <c r="N2065" s="236" t="str">
        <f t="shared" si="10"/>
        <v>#VALUE!</v>
      </c>
      <c r="O2065" s="236" t="str">
        <f t="shared" si="11"/>
        <v>#VALUE!</v>
      </c>
      <c r="P2065" s="237" t="str">
        <f t="shared" si="12"/>
        <v>OPIOIDS</v>
      </c>
      <c r="Q2065" s="237" t="b">
        <v>0</v>
      </c>
      <c r="R2065" s="237" t="str">
        <f t="shared" si="37"/>
        <v>LOW</v>
      </c>
      <c r="S2065" s="238"/>
      <c r="T2065" s="243">
        <f t="shared" si="46"/>
        <v>44582</v>
      </c>
      <c r="U2065" s="237" t="str">
        <f t="shared" si="53"/>
        <v>DUE COMM</v>
      </c>
      <c r="V2065" s="237" t="str">
        <f t="shared" si="16"/>
        <v> </v>
      </c>
      <c r="W2065" s="83"/>
      <c r="X2065" s="83"/>
      <c r="Y2065" s="83"/>
      <c r="Z2065" s="83"/>
      <c r="AA2065" s="83"/>
      <c r="AB2065" s="83"/>
      <c r="AC2065" s="83"/>
      <c r="AD2065" s="83"/>
      <c r="AE2065" s="83"/>
    </row>
    <row r="2066">
      <c r="A2066" s="233">
        <v>16403.0</v>
      </c>
      <c r="B2066" s="239" t="s">
        <v>7552</v>
      </c>
      <c r="C2066" s="238" t="b">
        <v>1</v>
      </c>
      <c r="D2066" s="243">
        <v>44421.0</v>
      </c>
      <c r="E2066" s="236" t="str">
        <f t="shared" si="1"/>
        <v>#VALUE!</v>
      </c>
      <c r="F2066" s="236" t="str">
        <f t="shared" si="2"/>
        <v>#VALUE!</v>
      </c>
      <c r="G2066" s="236" t="str">
        <f t="shared" si="3"/>
        <v>#VALUE!</v>
      </c>
      <c r="H2066" s="236" t="str">
        <f t="shared" si="4"/>
        <v>#VALUE!</v>
      </c>
      <c r="I2066" s="236" t="str">
        <f t="shared" si="5"/>
        <v>#VALUE!</v>
      </c>
      <c r="J2066" s="236" t="str">
        <f t="shared" si="6"/>
        <v>#VALUE!</v>
      </c>
      <c r="K2066" s="236" t="str">
        <f t="shared" si="7"/>
        <v>#VALUE!</v>
      </c>
      <c r="L2066" s="236" t="str">
        <f t="shared" si="8"/>
        <v>#VALUE!</v>
      </c>
      <c r="M2066" s="236" t="str">
        <f t="shared" si="9"/>
        <v>#VALUE!</v>
      </c>
      <c r="N2066" s="236" t="str">
        <f t="shared" si="10"/>
        <v>#VALUE!</v>
      </c>
      <c r="O2066" s="236" t="str">
        <f t="shared" si="11"/>
        <v>#VALUE!</v>
      </c>
      <c r="P2066" s="237" t="str">
        <f t="shared" si="12"/>
        <v>NO RX</v>
      </c>
      <c r="Q2066" s="237" t="b">
        <v>0</v>
      </c>
      <c r="R2066" s="237" t="str">
        <f t="shared" si="37"/>
        <v>LOW</v>
      </c>
      <c r="S2066" s="238"/>
      <c r="T2066" s="243">
        <f t="shared" si="46"/>
        <v>44421</v>
      </c>
      <c r="U2066" s="237" t="str">
        <f t="shared" si="53"/>
        <v>DUE COMM</v>
      </c>
      <c r="V2066" s="237" t="str">
        <f t="shared" si="16"/>
        <v> </v>
      </c>
      <c r="W2066" s="83"/>
      <c r="X2066" s="83"/>
      <c r="Y2066" s="83"/>
      <c r="Z2066" s="83"/>
      <c r="AA2066" s="83"/>
      <c r="AB2066" s="83"/>
      <c r="AC2066" s="83"/>
      <c r="AD2066" s="83"/>
      <c r="AE2066" s="83"/>
    </row>
    <row r="2067">
      <c r="A2067" s="233">
        <v>16404.0</v>
      </c>
      <c r="B2067" s="239" t="s">
        <v>8161</v>
      </c>
      <c r="C2067" s="238" t="b">
        <v>1</v>
      </c>
      <c r="D2067" s="235">
        <v>44636.0</v>
      </c>
      <c r="E2067" s="236" t="str">
        <f t="shared" si="1"/>
        <v>#VALUE!</v>
      </c>
      <c r="F2067" s="236" t="str">
        <f t="shared" si="2"/>
        <v>OPI RX</v>
      </c>
      <c r="G2067" s="236" t="str">
        <f t="shared" si="3"/>
        <v>#VALUE!</v>
      </c>
      <c r="H2067" s="236" t="str">
        <f t="shared" si="4"/>
        <v>#VALUE!</v>
      </c>
      <c r="I2067" s="236" t="str">
        <f t="shared" si="5"/>
        <v>#VALUE!</v>
      </c>
      <c r="J2067" s="236" t="str">
        <f t="shared" si="6"/>
        <v>#VALUE!</v>
      </c>
      <c r="K2067" s="236" t="str">
        <f t="shared" si="7"/>
        <v>#VALUE!</v>
      </c>
      <c r="L2067" s="236" t="str">
        <f t="shared" si="8"/>
        <v>#VALUE!</v>
      </c>
      <c r="M2067" s="236" t="str">
        <f t="shared" si="9"/>
        <v>#VALUE!</v>
      </c>
      <c r="N2067" s="236" t="str">
        <f t="shared" si="10"/>
        <v>#VALUE!</v>
      </c>
      <c r="O2067" s="236" t="str">
        <f t="shared" si="11"/>
        <v>#VALUE!</v>
      </c>
      <c r="P2067" s="237" t="str">
        <f t="shared" si="12"/>
        <v>OPIOIDS</v>
      </c>
      <c r="Q2067" s="234" t="b">
        <v>1</v>
      </c>
      <c r="R2067" s="237" t="str">
        <f t="shared" si="37"/>
        <v>HIGH</v>
      </c>
      <c r="S2067" s="238">
        <v>44410.0</v>
      </c>
      <c r="T2067" s="243">
        <f t="shared" si="46"/>
        <v>44636</v>
      </c>
      <c r="U2067" s="237" t="str">
        <f t="shared" si="53"/>
        <v> </v>
      </c>
      <c r="V2067" s="237" t="str">
        <f t="shared" si="16"/>
        <v> </v>
      </c>
      <c r="W2067" s="83"/>
      <c r="X2067" s="83"/>
      <c r="Y2067" s="83"/>
      <c r="Z2067" s="83"/>
      <c r="AA2067" s="83"/>
      <c r="AB2067" s="83"/>
      <c r="AC2067" s="83"/>
      <c r="AD2067" s="83"/>
      <c r="AE2067" s="83"/>
    </row>
    <row r="2068">
      <c r="A2068" s="233">
        <v>16407.0</v>
      </c>
      <c r="B2068" s="239" t="s">
        <v>7552</v>
      </c>
      <c r="C2068" s="238" t="b">
        <v>1</v>
      </c>
      <c r="D2068" s="243">
        <v>44427.0</v>
      </c>
      <c r="E2068" s="236" t="str">
        <f t="shared" si="1"/>
        <v>#VALUE!</v>
      </c>
      <c r="F2068" s="236" t="str">
        <f t="shared" si="2"/>
        <v>#VALUE!</v>
      </c>
      <c r="G2068" s="236" t="str">
        <f t="shared" si="3"/>
        <v>#VALUE!</v>
      </c>
      <c r="H2068" s="236" t="str">
        <f t="shared" si="4"/>
        <v>#VALUE!</v>
      </c>
      <c r="I2068" s="236" t="str">
        <f t="shared" si="5"/>
        <v>#VALUE!</v>
      </c>
      <c r="J2068" s="236" t="str">
        <f t="shared" si="6"/>
        <v>#VALUE!</v>
      </c>
      <c r="K2068" s="236" t="str">
        <f t="shared" si="7"/>
        <v>#VALUE!</v>
      </c>
      <c r="L2068" s="236" t="str">
        <f t="shared" si="8"/>
        <v>#VALUE!</v>
      </c>
      <c r="M2068" s="236" t="str">
        <f t="shared" si="9"/>
        <v>#VALUE!</v>
      </c>
      <c r="N2068" s="236" t="str">
        <f t="shared" si="10"/>
        <v>#VALUE!</v>
      </c>
      <c r="O2068" s="236" t="str">
        <f t="shared" si="11"/>
        <v>#VALUE!</v>
      </c>
      <c r="P2068" s="237" t="str">
        <f t="shared" si="12"/>
        <v>NO RX</v>
      </c>
      <c r="Q2068" s="234" t="b">
        <v>0</v>
      </c>
      <c r="R2068" s="237" t="str">
        <f t="shared" si="37"/>
        <v>LOW</v>
      </c>
      <c r="S2068" s="238"/>
      <c r="T2068" s="243">
        <f t="shared" si="46"/>
        <v>44427</v>
      </c>
      <c r="U2068" s="237" t="str">
        <f t="shared" si="53"/>
        <v>DUE COMM</v>
      </c>
      <c r="V2068" s="237" t="str">
        <f t="shared" si="16"/>
        <v> </v>
      </c>
      <c r="W2068" s="83"/>
      <c r="X2068" s="83"/>
      <c r="Y2068" s="83"/>
      <c r="Z2068" s="83"/>
      <c r="AA2068" s="83"/>
      <c r="AB2068" s="83"/>
      <c r="AC2068" s="83"/>
      <c r="AD2068" s="83"/>
      <c r="AE2068" s="83"/>
    </row>
    <row r="2069">
      <c r="A2069" s="233">
        <v>16408.0</v>
      </c>
      <c r="B2069" s="239" t="s">
        <v>7552</v>
      </c>
      <c r="C2069" s="238" t="b">
        <v>1</v>
      </c>
      <c r="D2069" s="243">
        <v>44414.0</v>
      </c>
      <c r="E2069" s="236" t="str">
        <f t="shared" si="1"/>
        <v>#VALUE!</v>
      </c>
      <c r="F2069" s="236" t="str">
        <f t="shared" si="2"/>
        <v>#VALUE!</v>
      </c>
      <c r="G2069" s="236" t="str">
        <f t="shared" si="3"/>
        <v>#VALUE!</v>
      </c>
      <c r="H2069" s="236" t="str">
        <f t="shared" si="4"/>
        <v>#VALUE!</v>
      </c>
      <c r="I2069" s="236" t="str">
        <f t="shared" si="5"/>
        <v>#VALUE!</v>
      </c>
      <c r="J2069" s="236" t="str">
        <f t="shared" si="6"/>
        <v>#VALUE!</v>
      </c>
      <c r="K2069" s="236" t="str">
        <f t="shared" si="7"/>
        <v>#VALUE!</v>
      </c>
      <c r="L2069" s="236" t="str">
        <f t="shared" si="8"/>
        <v>#VALUE!</v>
      </c>
      <c r="M2069" s="236" t="str">
        <f t="shared" si="9"/>
        <v>#VALUE!</v>
      </c>
      <c r="N2069" s="236" t="str">
        <f t="shared" si="10"/>
        <v>#VALUE!</v>
      </c>
      <c r="O2069" s="236" t="str">
        <f t="shared" si="11"/>
        <v>#VALUE!</v>
      </c>
      <c r="P2069" s="237" t="str">
        <f t="shared" si="12"/>
        <v>NO RX</v>
      </c>
      <c r="Q2069" s="237" t="b">
        <v>0</v>
      </c>
      <c r="R2069" s="237" t="str">
        <f t="shared" si="37"/>
        <v>LOW</v>
      </c>
      <c r="S2069" s="238"/>
      <c r="T2069" s="243">
        <f t="shared" si="46"/>
        <v>44414</v>
      </c>
      <c r="U2069" s="237" t="str">
        <f t="shared" si="53"/>
        <v>DUE COMM</v>
      </c>
      <c r="V2069" s="237" t="str">
        <f t="shared" si="16"/>
        <v> </v>
      </c>
      <c r="W2069" s="83"/>
      <c r="X2069" s="83"/>
      <c r="Y2069" s="83"/>
      <c r="Z2069" s="83"/>
      <c r="AA2069" s="83"/>
      <c r="AB2069" s="83"/>
      <c r="AC2069" s="83"/>
      <c r="AD2069" s="83"/>
      <c r="AE2069" s="83"/>
    </row>
    <row r="2070">
      <c r="A2070" s="253">
        <v>16412.0</v>
      </c>
      <c r="B2070" s="239" t="s">
        <v>7552</v>
      </c>
      <c r="C2070" s="238" t="b">
        <v>1</v>
      </c>
      <c r="D2070" s="243">
        <v>44414.0</v>
      </c>
      <c r="E2070" s="236" t="str">
        <f t="shared" si="1"/>
        <v>#VALUE!</v>
      </c>
      <c r="F2070" s="236" t="str">
        <f t="shared" si="2"/>
        <v>#VALUE!</v>
      </c>
      <c r="G2070" s="236" t="str">
        <f t="shared" si="3"/>
        <v>#VALUE!</v>
      </c>
      <c r="H2070" s="236" t="str">
        <f t="shared" si="4"/>
        <v>#VALUE!</v>
      </c>
      <c r="I2070" s="236" t="str">
        <f t="shared" si="5"/>
        <v>#VALUE!</v>
      </c>
      <c r="J2070" s="236" t="str">
        <f t="shared" si="6"/>
        <v>#VALUE!</v>
      </c>
      <c r="K2070" s="236" t="str">
        <f t="shared" si="7"/>
        <v>#VALUE!</v>
      </c>
      <c r="L2070" s="236" t="str">
        <f t="shared" si="8"/>
        <v>#VALUE!</v>
      </c>
      <c r="M2070" s="236" t="str">
        <f t="shared" si="9"/>
        <v>#VALUE!</v>
      </c>
      <c r="N2070" s="236" t="str">
        <f t="shared" si="10"/>
        <v>#VALUE!</v>
      </c>
      <c r="O2070" s="236" t="str">
        <f t="shared" si="11"/>
        <v>#VALUE!</v>
      </c>
      <c r="P2070" s="237" t="str">
        <f t="shared" si="12"/>
        <v>NO RX</v>
      </c>
      <c r="Q2070" s="234" t="b">
        <v>0</v>
      </c>
      <c r="R2070" s="237" t="str">
        <f t="shared" si="37"/>
        <v>LOW</v>
      </c>
      <c r="S2070" s="238"/>
      <c r="T2070" s="243">
        <f t="shared" si="46"/>
        <v>44414</v>
      </c>
      <c r="U2070" s="237" t="str">
        <f t="shared" si="53"/>
        <v>DUE COMM</v>
      </c>
      <c r="V2070" s="237" t="str">
        <f t="shared" si="16"/>
        <v> </v>
      </c>
      <c r="W2070" s="83"/>
      <c r="X2070" s="83"/>
      <c r="Y2070" s="83"/>
      <c r="Z2070" s="83"/>
      <c r="AA2070" s="83"/>
      <c r="AB2070" s="83"/>
      <c r="AC2070" s="83"/>
      <c r="AD2070" s="83"/>
      <c r="AE2070" s="83"/>
    </row>
    <row r="2071">
      <c r="A2071" s="253">
        <v>16417.0</v>
      </c>
      <c r="B2071" s="239" t="s">
        <v>7552</v>
      </c>
      <c r="C2071" s="234" t="b">
        <v>1</v>
      </c>
      <c r="D2071" s="235">
        <v>44591.0</v>
      </c>
      <c r="E2071" s="236" t="str">
        <f t="shared" si="1"/>
        <v>#VALUE!</v>
      </c>
      <c r="F2071" s="236" t="str">
        <f t="shared" si="2"/>
        <v>#VALUE!</v>
      </c>
      <c r="G2071" s="236" t="str">
        <f t="shared" si="3"/>
        <v>#VALUE!</v>
      </c>
      <c r="H2071" s="236" t="str">
        <f t="shared" si="4"/>
        <v>#VALUE!</v>
      </c>
      <c r="I2071" s="236" t="str">
        <f t="shared" si="5"/>
        <v>#VALUE!</v>
      </c>
      <c r="J2071" s="236" t="str">
        <f t="shared" si="6"/>
        <v>#VALUE!</v>
      </c>
      <c r="K2071" s="236" t="str">
        <f t="shared" si="7"/>
        <v>#VALUE!</v>
      </c>
      <c r="L2071" s="236" t="str">
        <f t="shared" si="8"/>
        <v>#VALUE!</v>
      </c>
      <c r="M2071" s="236" t="str">
        <f t="shared" si="9"/>
        <v>#VALUE!</v>
      </c>
      <c r="N2071" s="236" t="str">
        <f t="shared" si="10"/>
        <v>#VALUE!</v>
      </c>
      <c r="O2071" s="236" t="str">
        <f t="shared" si="11"/>
        <v>#VALUE!</v>
      </c>
      <c r="P2071" s="237" t="str">
        <f t="shared" si="12"/>
        <v>NO RX</v>
      </c>
      <c r="Q2071" s="234" t="b">
        <v>1</v>
      </c>
      <c r="R2071" s="237" t="str">
        <f t="shared" si="37"/>
        <v>HIGH</v>
      </c>
      <c r="S2071" s="238">
        <v>44468.0</v>
      </c>
      <c r="T2071" s="243">
        <f t="shared" si="46"/>
        <v>44591</v>
      </c>
      <c r="U2071" s="237" t="str">
        <f t="shared" si="53"/>
        <v> </v>
      </c>
      <c r="V2071" s="237" t="str">
        <f t="shared" si="16"/>
        <v> </v>
      </c>
      <c r="W2071" s="254"/>
      <c r="X2071" s="83"/>
      <c r="Y2071" s="83"/>
      <c r="Z2071" s="83"/>
      <c r="AA2071" s="83"/>
      <c r="AB2071" s="83"/>
      <c r="AC2071" s="83"/>
      <c r="AD2071" s="83"/>
      <c r="AE2071" s="83"/>
    </row>
    <row r="2072">
      <c r="A2072" s="253">
        <v>16420.0</v>
      </c>
      <c r="B2072" s="239" t="s">
        <v>8162</v>
      </c>
      <c r="C2072" s="238" t="b">
        <v>1</v>
      </c>
      <c r="D2072" s="235">
        <v>44577.0</v>
      </c>
      <c r="E2072" s="236" t="str">
        <f t="shared" si="1"/>
        <v>OPI RX</v>
      </c>
      <c r="F2072" s="236" t="str">
        <f t="shared" si="2"/>
        <v>#VALUE!</v>
      </c>
      <c r="G2072" s="236" t="str">
        <f t="shared" si="3"/>
        <v>#VALUE!</v>
      </c>
      <c r="H2072" s="236" t="str">
        <f t="shared" si="4"/>
        <v>#VALUE!</v>
      </c>
      <c r="I2072" s="236" t="str">
        <f t="shared" si="5"/>
        <v>#VALUE!</v>
      </c>
      <c r="J2072" s="236" t="str">
        <f t="shared" si="6"/>
        <v>#VALUE!</v>
      </c>
      <c r="K2072" s="236" t="str">
        <f t="shared" si="7"/>
        <v>#VALUE!</v>
      </c>
      <c r="L2072" s="236" t="str">
        <f t="shared" si="8"/>
        <v>#VALUE!</v>
      </c>
      <c r="M2072" s="236" t="str">
        <f t="shared" si="9"/>
        <v>#VALUE!</v>
      </c>
      <c r="N2072" s="236" t="str">
        <f t="shared" si="10"/>
        <v>#VALUE!</v>
      </c>
      <c r="O2072" s="236" t="str">
        <f t="shared" si="11"/>
        <v>#VALUE!</v>
      </c>
      <c r="P2072" s="237" t="str">
        <f t="shared" si="12"/>
        <v>OPIOIDS</v>
      </c>
      <c r="Q2072" s="237" t="b">
        <v>1</v>
      </c>
      <c r="R2072" s="237" t="str">
        <f t="shared" si="37"/>
        <v>HIGH</v>
      </c>
      <c r="S2072" s="238">
        <v>44453.0</v>
      </c>
      <c r="T2072" s="243">
        <f t="shared" si="46"/>
        <v>44577</v>
      </c>
      <c r="U2072" s="237" t="str">
        <f t="shared" si="53"/>
        <v> </v>
      </c>
      <c r="V2072" s="237" t="str">
        <f t="shared" si="16"/>
        <v> </v>
      </c>
      <c r="W2072" s="83"/>
      <c r="X2072" s="83"/>
      <c r="Y2072" s="83"/>
      <c r="Z2072" s="83"/>
      <c r="AA2072" s="83"/>
      <c r="AB2072" s="83"/>
      <c r="AC2072" s="83"/>
      <c r="AD2072" s="83"/>
      <c r="AE2072" s="83"/>
    </row>
    <row r="2073">
      <c r="A2073" s="253">
        <v>16421.0</v>
      </c>
      <c r="B2073" s="234" t="s">
        <v>7577</v>
      </c>
      <c r="C2073" s="238" t="b">
        <v>1</v>
      </c>
      <c r="D2073" s="243">
        <v>44446.0</v>
      </c>
      <c r="E2073" s="236" t="str">
        <f t="shared" si="1"/>
        <v>#VALUE!</v>
      </c>
      <c r="F2073" s="236" t="str">
        <f t="shared" si="2"/>
        <v>#VALUE!</v>
      </c>
      <c r="G2073" s="236" t="str">
        <f t="shared" si="3"/>
        <v>#VALUE!</v>
      </c>
      <c r="H2073" s="236" t="str">
        <f t="shared" si="4"/>
        <v>#VALUE!</v>
      </c>
      <c r="I2073" s="236" t="str">
        <f t="shared" si="5"/>
        <v>#VALUE!</v>
      </c>
      <c r="J2073" s="236" t="str">
        <f t="shared" si="6"/>
        <v>#VALUE!</v>
      </c>
      <c r="K2073" s="236" t="str">
        <f t="shared" si="7"/>
        <v>#VALUE!</v>
      </c>
      <c r="L2073" s="236" t="str">
        <f t="shared" si="8"/>
        <v>#VALUE!</v>
      </c>
      <c r="M2073" s="236" t="str">
        <f t="shared" si="9"/>
        <v>OPI RX</v>
      </c>
      <c r="N2073" s="236" t="str">
        <f t="shared" si="10"/>
        <v>#VALUE!</v>
      </c>
      <c r="O2073" s="236" t="str">
        <f t="shared" si="11"/>
        <v>#VALUE!</v>
      </c>
      <c r="P2073" s="237" t="str">
        <f t="shared" si="12"/>
        <v>OPIOIDS</v>
      </c>
      <c r="Q2073" s="234" t="b">
        <v>1</v>
      </c>
      <c r="R2073" s="237" t="str">
        <f t="shared" si="37"/>
        <v>HIGH</v>
      </c>
      <c r="S2073" s="238"/>
      <c r="T2073" s="243">
        <f t="shared" si="46"/>
        <v>44446</v>
      </c>
      <c r="U2073" s="237" t="str">
        <f t="shared" si="53"/>
        <v>DUE COMM</v>
      </c>
      <c r="V2073" s="237" t="str">
        <f t="shared" si="16"/>
        <v> </v>
      </c>
      <c r="W2073" s="83"/>
      <c r="X2073" s="83"/>
      <c r="Y2073" s="83"/>
      <c r="Z2073" s="83"/>
      <c r="AA2073" s="83"/>
      <c r="AB2073" s="83"/>
      <c r="AC2073" s="83"/>
      <c r="AD2073" s="83"/>
      <c r="AE2073" s="83"/>
    </row>
    <row r="2074">
      <c r="A2074" s="253">
        <v>16425.0</v>
      </c>
      <c r="B2074" s="237" t="s">
        <v>8163</v>
      </c>
      <c r="C2074" s="238" t="b">
        <v>1</v>
      </c>
      <c r="D2074" s="243">
        <v>44468.0</v>
      </c>
      <c r="E2074" s="236" t="str">
        <f t="shared" si="1"/>
        <v>#VALUE!</v>
      </c>
      <c r="F2074" s="236" t="str">
        <f t="shared" si="2"/>
        <v>#VALUE!</v>
      </c>
      <c r="G2074" s="236" t="str">
        <f t="shared" si="3"/>
        <v>#VALUE!</v>
      </c>
      <c r="H2074" s="236" t="str">
        <f t="shared" si="4"/>
        <v>#VALUE!</v>
      </c>
      <c r="I2074" s="236" t="str">
        <f t="shared" si="5"/>
        <v>#VALUE!</v>
      </c>
      <c r="J2074" s="236" t="str">
        <f t="shared" si="6"/>
        <v>#VALUE!</v>
      </c>
      <c r="K2074" s="236" t="str">
        <f t="shared" si="7"/>
        <v>#VALUE!</v>
      </c>
      <c r="L2074" s="236" t="str">
        <f t="shared" si="8"/>
        <v>#VALUE!</v>
      </c>
      <c r="M2074" s="236" t="str">
        <f t="shared" si="9"/>
        <v>#VALUE!</v>
      </c>
      <c r="N2074" s="236" t="str">
        <f t="shared" si="10"/>
        <v>#VALUE!</v>
      </c>
      <c r="O2074" s="236" t="str">
        <f t="shared" si="11"/>
        <v>#VALUE!</v>
      </c>
      <c r="P2074" s="237" t="str">
        <f t="shared" si="12"/>
        <v>NO RX</v>
      </c>
      <c r="Q2074" s="237" t="b">
        <v>1</v>
      </c>
      <c r="R2074" s="237" t="str">
        <f t="shared" si="37"/>
        <v>HIGH</v>
      </c>
      <c r="S2074" s="238">
        <v>44453.0</v>
      </c>
      <c r="T2074" s="243">
        <f t="shared" si="46"/>
        <v>44468</v>
      </c>
      <c r="U2074" s="237" t="str">
        <f t="shared" si="53"/>
        <v> </v>
      </c>
      <c r="V2074" s="237" t="str">
        <f t="shared" si="16"/>
        <v> </v>
      </c>
      <c r="W2074" s="83"/>
      <c r="X2074" s="83"/>
      <c r="Y2074" s="83"/>
      <c r="Z2074" s="83"/>
      <c r="AA2074" s="83"/>
      <c r="AB2074" s="83"/>
      <c r="AC2074" s="83"/>
      <c r="AD2074" s="83"/>
      <c r="AE2074" s="83"/>
    </row>
    <row r="2075">
      <c r="A2075" s="253">
        <v>16426.0</v>
      </c>
      <c r="B2075" s="239" t="s">
        <v>7552</v>
      </c>
      <c r="C2075" s="238" t="b">
        <v>1</v>
      </c>
      <c r="D2075" s="243">
        <v>44454.0</v>
      </c>
      <c r="E2075" s="236" t="str">
        <f t="shared" si="1"/>
        <v>#VALUE!</v>
      </c>
      <c r="F2075" s="236" t="str">
        <f t="shared" si="2"/>
        <v>#VALUE!</v>
      </c>
      <c r="G2075" s="236" t="str">
        <f t="shared" si="3"/>
        <v>#VALUE!</v>
      </c>
      <c r="H2075" s="236" t="str">
        <f t="shared" si="4"/>
        <v>#VALUE!</v>
      </c>
      <c r="I2075" s="236" t="str">
        <f t="shared" si="5"/>
        <v>#VALUE!</v>
      </c>
      <c r="J2075" s="236" t="str">
        <f t="shared" si="6"/>
        <v>#VALUE!</v>
      </c>
      <c r="K2075" s="236" t="str">
        <f t="shared" si="7"/>
        <v>#VALUE!</v>
      </c>
      <c r="L2075" s="236" t="str">
        <f t="shared" si="8"/>
        <v>#VALUE!</v>
      </c>
      <c r="M2075" s="236" t="str">
        <f t="shared" si="9"/>
        <v>#VALUE!</v>
      </c>
      <c r="N2075" s="236" t="str">
        <f t="shared" si="10"/>
        <v>#VALUE!</v>
      </c>
      <c r="O2075" s="236" t="str">
        <f t="shared" si="11"/>
        <v>#VALUE!</v>
      </c>
      <c r="P2075" s="237" t="str">
        <f t="shared" si="12"/>
        <v>NO RX</v>
      </c>
      <c r="Q2075" s="234" t="b">
        <v>0</v>
      </c>
      <c r="R2075" s="237" t="str">
        <f t="shared" si="37"/>
        <v>LOW</v>
      </c>
      <c r="S2075" s="238"/>
      <c r="T2075" s="243">
        <f t="shared" si="46"/>
        <v>44454</v>
      </c>
      <c r="U2075" s="237" t="str">
        <f t="shared" si="53"/>
        <v>DUE COMM</v>
      </c>
      <c r="V2075" s="237" t="str">
        <f t="shared" si="16"/>
        <v> </v>
      </c>
      <c r="W2075" s="83"/>
      <c r="X2075" s="83"/>
      <c r="Y2075" s="83"/>
      <c r="Z2075" s="83"/>
      <c r="AA2075" s="83"/>
      <c r="AB2075" s="83"/>
      <c r="AC2075" s="83"/>
      <c r="AD2075" s="83"/>
      <c r="AE2075" s="83"/>
    </row>
    <row r="2076">
      <c r="A2076" s="253">
        <v>16431.0</v>
      </c>
      <c r="B2076" s="234" t="s">
        <v>7580</v>
      </c>
      <c r="C2076" s="238" t="b">
        <v>1</v>
      </c>
      <c r="D2076" s="235">
        <v>44638.0</v>
      </c>
      <c r="E2076" s="236" t="str">
        <f t="shared" si="1"/>
        <v>#VALUE!</v>
      </c>
      <c r="F2076" s="236" t="str">
        <f t="shared" si="2"/>
        <v>#VALUE!</v>
      </c>
      <c r="G2076" s="236" t="str">
        <f t="shared" si="3"/>
        <v>#VALUE!</v>
      </c>
      <c r="H2076" s="236" t="str">
        <f t="shared" si="4"/>
        <v>#VALUE!</v>
      </c>
      <c r="I2076" s="236" t="str">
        <f t="shared" si="5"/>
        <v>#VALUE!</v>
      </c>
      <c r="J2076" s="236" t="str">
        <f t="shared" si="6"/>
        <v>#VALUE!</v>
      </c>
      <c r="K2076" s="236" t="str">
        <f t="shared" si="7"/>
        <v>#VALUE!</v>
      </c>
      <c r="L2076" s="236" t="str">
        <f t="shared" si="8"/>
        <v>#VALUE!</v>
      </c>
      <c r="M2076" s="236" t="str">
        <f t="shared" si="9"/>
        <v>OPI RX</v>
      </c>
      <c r="N2076" s="236" t="str">
        <f t="shared" si="10"/>
        <v>#VALUE!</v>
      </c>
      <c r="O2076" s="236" t="str">
        <f t="shared" si="11"/>
        <v>#VALUE!</v>
      </c>
      <c r="P2076" s="237" t="str">
        <f t="shared" si="12"/>
        <v>OPIOIDS</v>
      </c>
      <c r="Q2076" s="237" t="b">
        <v>0</v>
      </c>
      <c r="R2076" s="237" t="str">
        <f t="shared" si="37"/>
        <v>LOW</v>
      </c>
      <c r="S2076" s="238">
        <v>44401.0</v>
      </c>
      <c r="T2076" s="243">
        <f t="shared" si="46"/>
        <v>44638</v>
      </c>
      <c r="U2076" s="237" t="str">
        <f t="shared" si="53"/>
        <v> </v>
      </c>
      <c r="V2076" s="237" t="str">
        <f t="shared" si="16"/>
        <v> </v>
      </c>
      <c r="W2076" s="254"/>
      <c r="X2076" s="83"/>
      <c r="Y2076" s="83"/>
      <c r="Z2076" s="83"/>
      <c r="AA2076" s="83"/>
      <c r="AB2076" s="83"/>
      <c r="AC2076" s="83"/>
      <c r="AD2076" s="83"/>
      <c r="AE2076" s="83"/>
    </row>
    <row r="2077">
      <c r="A2077" s="253">
        <v>16432.0</v>
      </c>
      <c r="B2077" s="234" t="s">
        <v>7576</v>
      </c>
      <c r="C2077" s="234" t="b">
        <v>1</v>
      </c>
      <c r="D2077" s="243">
        <v>44470.0</v>
      </c>
      <c r="E2077" s="236" t="str">
        <f t="shared" si="1"/>
        <v>#VALUE!</v>
      </c>
      <c r="F2077" s="236" t="str">
        <f t="shared" si="2"/>
        <v>#VALUE!</v>
      </c>
      <c r="G2077" s="236" t="str">
        <f t="shared" si="3"/>
        <v>#VALUE!</v>
      </c>
      <c r="H2077" s="236" t="str">
        <f t="shared" si="4"/>
        <v>#VALUE!</v>
      </c>
      <c r="I2077" s="236" t="str">
        <f t="shared" si="5"/>
        <v>#VALUE!</v>
      </c>
      <c r="J2077" s="236" t="str">
        <f t="shared" si="6"/>
        <v>#VALUE!</v>
      </c>
      <c r="K2077" s="236" t="str">
        <f t="shared" si="7"/>
        <v>#VALUE!</v>
      </c>
      <c r="L2077" s="236" t="str">
        <f t="shared" si="8"/>
        <v>#VALUE!</v>
      </c>
      <c r="M2077" s="236" t="str">
        <f t="shared" si="9"/>
        <v>#VALUE!</v>
      </c>
      <c r="N2077" s="236" t="str">
        <f t="shared" si="10"/>
        <v>#VALUE!</v>
      </c>
      <c r="O2077" s="236" t="str">
        <f t="shared" si="11"/>
        <v>#VALUE!</v>
      </c>
      <c r="P2077" s="237" t="str">
        <f t="shared" si="12"/>
        <v>NO RX</v>
      </c>
      <c r="Q2077" s="237" t="b">
        <v>1</v>
      </c>
      <c r="R2077" s="237" t="str">
        <f t="shared" si="37"/>
        <v>HIGH</v>
      </c>
      <c r="S2077" s="238">
        <v>44453.0</v>
      </c>
      <c r="T2077" s="243">
        <f t="shared" si="46"/>
        <v>44470</v>
      </c>
      <c r="U2077" s="237" t="str">
        <f t="shared" si="53"/>
        <v> </v>
      </c>
      <c r="V2077" s="237" t="str">
        <f t="shared" si="16"/>
        <v> </v>
      </c>
      <c r="W2077" s="83"/>
      <c r="X2077" s="83"/>
      <c r="Y2077" s="83"/>
      <c r="Z2077" s="83"/>
      <c r="AA2077" s="83"/>
      <c r="AB2077" s="83"/>
      <c r="AC2077" s="83"/>
      <c r="AD2077" s="83"/>
      <c r="AE2077" s="83"/>
    </row>
    <row r="2078">
      <c r="A2078" s="253">
        <v>16433.0</v>
      </c>
      <c r="B2078" s="239" t="s">
        <v>7606</v>
      </c>
      <c r="C2078" s="234" t="b">
        <v>1</v>
      </c>
      <c r="D2078" s="235">
        <v>44591.0</v>
      </c>
      <c r="E2078" s="236" t="str">
        <f t="shared" si="1"/>
        <v>#VALUE!</v>
      </c>
      <c r="F2078" s="236" t="str">
        <f t="shared" si="2"/>
        <v>#VALUE!</v>
      </c>
      <c r="G2078" s="236" t="str">
        <f t="shared" si="3"/>
        <v>#VALUE!</v>
      </c>
      <c r="H2078" s="236" t="str">
        <f t="shared" si="4"/>
        <v>#VALUE!</v>
      </c>
      <c r="I2078" s="236" t="str">
        <f t="shared" si="5"/>
        <v>#VALUE!</v>
      </c>
      <c r="J2078" s="236" t="str">
        <f t="shared" si="6"/>
        <v>#VALUE!</v>
      </c>
      <c r="K2078" s="236" t="str">
        <f t="shared" si="7"/>
        <v>#VALUE!</v>
      </c>
      <c r="L2078" s="236" t="str">
        <f t="shared" si="8"/>
        <v>#VALUE!</v>
      </c>
      <c r="M2078" s="236" t="str">
        <f t="shared" si="9"/>
        <v>OPI RX</v>
      </c>
      <c r="N2078" s="236" t="str">
        <f t="shared" si="10"/>
        <v>#VALUE!</v>
      </c>
      <c r="O2078" s="236" t="str">
        <f t="shared" si="11"/>
        <v>#VALUE!</v>
      </c>
      <c r="P2078" s="237" t="str">
        <f t="shared" si="12"/>
        <v>OPIOIDS</v>
      </c>
      <c r="Q2078" s="237" t="b">
        <v>0</v>
      </c>
      <c r="R2078" s="237" t="str">
        <f t="shared" si="37"/>
        <v>LOW</v>
      </c>
      <c r="S2078" s="238">
        <v>44454.0</v>
      </c>
      <c r="T2078" s="243">
        <f t="shared" si="46"/>
        <v>44591</v>
      </c>
      <c r="U2078" s="237" t="str">
        <f t="shared" si="53"/>
        <v> </v>
      </c>
      <c r="V2078" s="237" t="str">
        <f t="shared" si="16"/>
        <v> </v>
      </c>
      <c r="W2078" s="83"/>
      <c r="X2078" s="83"/>
      <c r="Y2078" s="83"/>
      <c r="Z2078" s="83"/>
      <c r="AA2078" s="83"/>
      <c r="AB2078" s="83"/>
      <c r="AC2078" s="83"/>
      <c r="AD2078" s="83"/>
      <c r="AE2078" s="83"/>
    </row>
    <row r="2079">
      <c r="A2079" s="253">
        <v>16434.0</v>
      </c>
      <c r="B2079" s="239" t="s">
        <v>7552</v>
      </c>
      <c r="C2079" s="234" t="b">
        <v>1</v>
      </c>
      <c r="D2079" s="243">
        <v>44494.0</v>
      </c>
      <c r="E2079" s="236" t="str">
        <f t="shared" si="1"/>
        <v>#VALUE!</v>
      </c>
      <c r="F2079" s="236" t="str">
        <f t="shared" si="2"/>
        <v>#VALUE!</v>
      </c>
      <c r="G2079" s="236" t="str">
        <f t="shared" si="3"/>
        <v>#VALUE!</v>
      </c>
      <c r="H2079" s="236" t="str">
        <f t="shared" si="4"/>
        <v>#VALUE!</v>
      </c>
      <c r="I2079" s="236" t="str">
        <f t="shared" si="5"/>
        <v>#VALUE!</v>
      </c>
      <c r="J2079" s="236" t="str">
        <f t="shared" si="6"/>
        <v>#VALUE!</v>
      </c>
      <c r="K2079" s="236" t="str">
        <f t="shared" si="7"/>
        <v>#VALUE!</v>
      </c>
      <c r="L2079" s="236" t="str">
        <f t="shared" si="8"/>
        <v>#VALUE!</v>
      </c>
      <c r="M2079" s="236" t="str">
        <f t="shared" si="9"/>
        <v>#VALUE!</v>
      </c>
      <c r="N2079" s="236" t="str">
        <f t="shared" si="10"/>
        <v>#VALUE!</v>
      </c>
      <c r="O2079" s="236" t="str">
        <f t="shared" si="11"/>
        <v>#VALUE!</v>
      </c>
      <c r="P2079" s="237" t="str">
        <f t="shared" si="12"/>
        <v>NO RX</v>
      </c>
      <c r="Q2079" s="237" t="b">
        <v>0</v>
      </c>
      <c r="R2079" s="237" t="str">
        <f t="shared" si="37"/>
        <v>LOW</v>
      </c>
      <c r="S2079" s="238">
        <v>44476.0</v>
      </c>
      <c r="T2079" s="243">
        <f t="shared" si="46"/>
        <v>44494</v>
      </c>
      <c r="U2079" s="237" t="str">
        <f t="shared" si="53"/>
        <v> </v>
      </c>
      <c r="V2079" s="237" t="str">
        <f t="shared" si="16"/>
        <v> </v>
      </c>
      <c r="W2079" s="83"/>
      <c r="X2079" s="83"/>
      <c r="Y2079" s="83"/>
      <c r="Z2079" s="83"/>
      <c r="AA2079" s="83"/>
      <c r="AB2079" s="83"/>
      <c r="AC2079" s="83"/>
      <c r="AD2079" s="83"/>
      <c r="AE2079" s="83"/>
    </row>
    <row r="2080">
      <c r="A2080" s="253">
        <v>16436.0</v>
      </c>
      <c r="B2080" s="239" t="s">
        <v>7552</v>
      </c>
      <c r="C2080" s="238" t="b">
        <v>1</v>
      </c>
      <c r="D2080" s="243">
        <v>44414.0</v>
      </c>
      <c r="E2080" s="236" t="str">
        <f t="shared" si="1"/>
        <v>#VALUE!</v>
      </c>
      <c r="F2080" s="236" t="str">
        <f t="shared" si="2"/>
        <v>#VALUE!</v>
      </c>
      <c r="G2080" s="236" t="str">
        <f t="shared" si="3"/>
        <v>#VALUE!</v>
      </c>
      <c r="H2080" s="236" t="str">
        <f t="shared" si="4"/>
        <v>#VALUE!</v>
      </c>
      <c r="I2080" s="236" t="str">
        <f t="shared" si="5"/>
        <v>#VALUE!</v>
      </c>
      <c r="J2080" s="236" t="str">
        <f t="shared" si="6"/>
        <v>#VALUE!</v>
      </c>
      <c r="K2080" s="236" t="str">
        <f t="shared" si="7"/>
        <v>#VALUE!</v>
      </c>
      <c r="L2080" s="236" t="str">
        <f t="shared" si="8"/>
        <v>#VALUE!</v>
      </c>
      <c r="M2080" s="236" t="str">
        <f t="shared" si="9"/>
        <v>#VALUE!</v>
      </c>
      <c r="N2080" s="236" t="str">
        <f t="shared" si="10"/>
        <v>#VALUE!</v>
      </c>
      <c r="O2080" s="236" t="str">
        <f t="shared" si="11"/>
        <v>#VALUE!</v>
      </c>
      <c r="P2080" s="237" t="str">
        <f t="shared" si="12"/>
        <v>NO RX</v>
      </c>
      <c r="Q2080" s="237" t="b">
        <v>0</v>
      </c>
      <c r="R2080" s="237" t="str">
        <f t="shared" si="37"/>
        <v>LOW</v>
      </c>
      <c r="S2080" s="238"/>
      <c r="T2080" s="243">
        <f t="shared" si="46"/>
        <v>44414</v>
      </c>
      <c r="U2080" s="237" t="str">
        <f t="shared" si="53"/>
        <v>DUE COMM</v>
      </c>
      <c r="V2080" s="237" t="str">
        <f t="shared" si="16"/>
        <v> </v>
      </c>
      <c r="W2080" s="83"/>
      <c r="X2080" s="83"/>
      <c r="Y2080" s="83"/>
      <c r="Z2080" s="83"/>
      <c r="AA2080" s="83"/>
      <c r="AB2080" s="83"/>
      <c r="AC2080" s="83"/>
      <c r="AD2080" s="83"/>
      <c r="AE2080" s="83"/>
    </row>
    <row r="2081">
      <c r="A2081" s="253">
        <v>16441.0</v>
      </c>
      <c r="B2081" s="234" t="s">
        <v>7730</v>
      </c>
      <c r="C2081" s="238" t="b">
        <v>1</v>
      </c>
      <c r="D2081" s="243">
        <v>44427.0</v>
      </c>
      <c r="E2081" s="236" t="str">
        <f t="shared" si="1"/>
        <v>#VALUE!</v>
      </c>
      <c r="F2081" s="236" t="str">
        <f t="shared" si="2"/>
        <v>#VALUE!</v>
      </c>
      <c r="G2081" s="236" t="str">
        <f t="shared" si="3"/>
        <v>#VALUE!</v>
      </c>
      <c r="H2081" s="236" t="str">
        <f t="shared" si="4"/>
        <v>#VALUE!</v>
      </c>
      <c r="I2081" s="236" t="str">
        <f t="shared" si="5"/>
        <v>#VALUE!</v>
      </c>
      <c r="J2081" s="236" t="str">
        <f t="shared" si="6"/>
        <v>#VALUE!</v>
      </c>
      <c r="K2081" s="236" t="str">
        <f t="shared" si="7"/>
        <v>#VALUE!</v>
      </c>
      <c r="L2081" s="236" t="str">
        <f t="shared" si="8"/>
        <v>#VALUE!</v>
      </c>
      <c r="M2081" s="236" t="str">
        <f t="shared" si="9"/>
        <v>#VALUE!</v>
      </c>
      <c r="N2081" s="236" t="str">
        <f t="shared" si="10"/>
        <v>#VALUE!</v>
      </c>
      <c r="O2081" s="236" t="str">
        <f t="shared" si="11"/>
        <v>#VALUE!</v>
      </c>
      <c r="P2081" s="237" t="str">
        <f t="shared" si="12"/>
        <v>NO RX</v>
      </c>
      <c r="Q2081" s="237" t="b">
        <v>0</v>
      </c>
      <c r="R2081" s="237" t="str">
        <f t="shared" si="37"/>
        <v>LOW</v>
      </c>
      <c r="S2081" s="238"/>
      <c r="T2081" s="243">
        <f t="shared" si="46"/>
        <v>44427</v>
      </c>
      <c r="U2081" s="237" t="str">
        <f t="shared" si="53"/>
        <v>DUE COMM</v>
      </c>
      <c r="V2081" s="237" t="str">
        <f t="shared" si="16"/>
        <v> </v>
      </c>
      <c r="W2081" s="83"/>
      <c r="X2081" s="83"/>
      <c r="Y2081" s="83"/>
      <c r="Z2081" s="83"/>
      <c r="AA2081" s="83"/>
      <c r="AB2081" s="83"/>
      <c r="AC2081" s="83"/>
      <c r="AD2081" s="83"/>
      <c r="AE2081" s="83"/>
    </row>
    <row r="2082">
      <c r="A2082" s="253">
        <v>16442.0</v>
      </c>
      <c r="B2082" s="239" t="s">
        <v>8164</v>
      </c>
      <c r="C2082" s="234" t="b">
        <v>1</v>
      </c>
      <c r="D2082" s="235">
        <v>44601.0</v>
      </c>
      <c r="E2082" s="236" t="str">
        <f t="shared" si="1"/>
        <v>#VALUE!</v>
      </c>
      <c r="F2082" s="236" t="str">
        <f t="shared" si="2"/>
        <v>OPI RX</v>
      </c>
      <c r="G2082" s="236" t="str">
        <f t="shared" si="3"/>
        <v>#VALUE!</v>
      </c>
      <c r="H2082" s="236" t="str">
        <f t="shared" si="4"/>
        <v>#VALUE!</v>
      </c>
      <c r="I2082" s="236" t="str">
        <f t="shared" si="5"/>
        <v>#VALUE!</v>
      </c>
      <c r="J2082" s="236" t="str">
        <f t="shared" si="6"/>
        <v>#VALUE!</v>
      </c>
      <c r="K2082" s="236" t="str">
        <f t="shared" si="7"/>
        <v>#VALUE!</v>
      </c>
      <c r="L2082" s="236" t="str">
        <f t="shared" si="8"/>
        <v>#VALUE!</v>
      </c>
      <c r="M2082" s="236" t="str">
        <f t="shared" si="9"/>
        <v>#VALUE!</v>
      </c>
      <c r="N2082" s="236" t="str">
        <f t="shared" si="10"/>
        <v>#VALUE!</v>
      </c>
      <c r="O2082" s="236" t="str">
        <f t="shared" si="11"/>
        <v>#VALUE!</v>
      </c>
      <c r="P2082" s="237" t="str">
        <f t="shared" si="12"/>
        <v>OPIOIDS</v>
      </c>
      <c r="Q2082" s="234" t="b">
        <v>0</v>
      </c>
      <c r="R2082" s="237" t="str">
        <f t="shared" si="37"/>
        <v>LOW</v>
      </c>
      <c r="S2082" s="238">
        <v>44459.0</v>
      </c>
      <c r="T2082" s="243">
        <f t="shared" si="46"/>
        <v>44601</v>
      </c>
      <c r="U2082" s="237" t="str">
        <f t="shared" si="53"/>
        <v> </v>
      </c>
      <c r="V2082" s="237" t="str">
        <f t="shared" si="16"/>
        <v> </v>
      </c>
      <c r="W2082" s="83"/>
      <c r="X2082" s="83"/>
      <c r="Y2082" s="83"/>
      <c r="Z2082" s="83"/>
      <c r="AA2082" s="83"/>
      <c r="AB2082" s="83"/>
      <c r="AC2082" s="83"/>
      <c r="AD2082" s="83"/>
      <c r="AE2082" s="83"/>
    </row>
    <row r="2083">
      <c r="A2083" s="253">
        <v>16443.0</v>
      </c>
      <c r="B2083" s="239" t="s">
        <v>8165</v>
      </c>
      <c r="C2083" s="234" t="b">
        <v>1</v>
      </c>
      <c r="D2083" s="235">
        <v>44591.0</v>
      </c>
      <c r="E2083" s="236" t="str">
        <f t="shared" si="1"/>
        <v>#VALUE!</v>
      </c>
      <c r="F2083" s="236" t="str">
        <f t="shared" si="2"/>
        <v>#VALUE!</v>
      </c>
      <c r="G2083" s="236" t="str">
        <f t="shared" si="3"/>
        <v>#VALUE!</v>
      </c>
      <c r="H2083" s="236" t="str">
        <f t="shared" si="4"/>
        <v>OPI RX</v>
      </c>
      <c r="I2083" s="236" t="str">
        <f t="shared" si="5"/>
        <v>#VALUE!</v>
      </c>
      <c r="J2083" s="236" t="str">
        <f t="shared" si="6"/>
        <v>#VALUE!</v>
      </c>
      <c r="K2083" s="236" t="str">
        <f t="shared" si="7"/>
        <v>#VALUE!</v>
      </c>
      <c r="L2083" s="236" t="str">
        <f t="shared" si="8"/>
        <v>#VALUE!</v>
      </c>
      <c r="M2083" s="236" t="str">
        <f t="shared" si="9"/>
        <v>#VALUE!</v>
      </c>
      <c r="N2083" s="236" t="str">
        <f t="shared" si="10"/>
        <v>#VALUE!</v>
      </c>
      <c r="O2083" s="236" t="str">
        <f t="shared" si="11"/>
        <v>#VALUE!</v>
      </c>
      <c r="P2083" s="237" t="str">
        <f t="shared" si="12"/>
        <v>OPIOIDS</v>
      </c>
      <c r="Q2083" s="237" t="b">
        <v>0</v>
      </c>
      <c r="R2083" s="237" t="str">
        <f t="shared" si="37"/>
        <v>LOW</v>
      </c>
      <c r="S2083" s="238">
        <v>44459.0</v>
      </c>
      <c r="T2083" s="243">
        <f t="shared" si="46"/>
        <v>44591</v>
      </c>
      <c r="U2083" s="237" t="str">
        <f t="shared" si="53"/>
        <v> </v>
      </c>
      <c r="V2083" s="237" t="str">
        <f t="shared" si="16"/>
        <v> </v>
      </c>
      <c r="W2083" s="83"/>
      <c r="X2083" s="83"/>
      <c r="Y2083" s="83"/>
      <c r="Z2083" s="83"/>
      <c r="AA2083" s="83"/>
      <c r="AB2083" s="83"/>
      <c r="AC2083" s="83"/>
      <c r="AD2083" s="83"/>
      <c r="AE2083" s="83"/>
    </row>
    <row r="2084">
      <c r="A2084" s="253">
        <v>16445.0</v>
      </c>
      <c r="B2084" s="239" t="s">
        <v>7552</v>
      </c>
      <c r="C2084" s="234" t="b">
        <v>1</v>
      </c>
      <c r="D2084" s="243">
        <v>44475.0</v>
      </c>
      <c r="E2084" s="236" t="str">
        <f t="shared" si="1"/>
        <v>#VALUE!</v>
      </c>
      <c r="F2084" s="236" t="str">
        <f t="shared" si="2"/>
        <v>#VALUE!</v>
      </c>
      <c r="G2084" s="236" t="str">
        <f t="shared" si="3"/>
        <v>#VALUE!</v>
      </c>
      <c r="H2084" s="236" t="str">
        <f t="shared" si="4"/>
        <v>#VALUE!</v>
      </c>
      <c r="I2084" s="236" t="str">
        <f t="shared" si="5"/>
        <v>#VALUE!</v>
      </c>
      <c r="J2084" s="236" t="str">
        <f t="shared" si="6"/>
        <v>#VALUE!</v>
      </c>
      <c r="K2084" s="236" t="str">
        <f t="shared" si="7"/>
        <v>#VALUE!</v>
      </c>
      <c r="L2084" s="236" t="str">
        <f t="shared" si="8"/>
        <v>#VALUE!</v>
      </c>
      <c r="M2084" s="236" t="str">
        <f t="shared" si="9"/>
        <v>#VALUE!</v>
      </c>
      <c r="N2084" s="236" t="str">
        <f t="shared" si="10"/>
        <v>#VALUE!</v>
      </c>
      <c r="O2084" s="236" t="str">
        <f t="shared" si="11"/>
        <v>#VALUE!</v>
      </c>
      <c r="P2084" s="237" t="str">
        <f t="shared" si="12"/>
        <v>NO RX</v>
      </c>
      <c r="Q2084" s="237" t="b">
        <v>0</v>
      </c>
      <c r="R2084" s="237" t="str">
        <f t="shared" si="37"/>
        <v>LOW</v>
      </c>
      <c r="S2084" s="238">
        <v>44459.0</v>
      </c>
      <c r="T2084" s="243">
        <f t="shared" si="46"/>
        <v>44475</v>
      </c>
      <c r="U2084" s="237" t="str">
        <f t="shared" si="53"/>
        <v> </v>
      </c>
      <c r="V2084" s="237" t="str">
        <f t="shared" si="16"/>
        <v> </v>
      </c>
      <c r="W2084" s="83"/>
      <c r="X2084" s="83"/>
      <c r="Y2084" s="83"/>
      <c r="Z2084" s="83"/>
      <c r="AA2084" s="83"/>
      <c r="AB2084" s="83"/>
      <c r="AC2084" s="83"/>
      <c r="AD2084" s="83"/>
      <c r="AE2084" s="83"/>
    </row>
    <row r="2085">
      <c r="A2085" s="253">
        <v>16446.0</v>
      </c>
      <c r="B2085" s="237" t="s">
        <v>7944</v>
      </c>
      <c r="C2085" s="234" t="b">
        <v>1</v>
      </c>
      <c r="D2085" s="243">
        <v>44489.0</v>
      </c>
      <c r="E2085" s="236" t="str">
        <f t="shared" si="1"/>
        <v>#VALUE!</v>
      </c>
      <c r="F2085" s="236" t="str">
        <f t="shared" si="2"/>
        <v>#VALUE!</v>
      </c>
      <c r="G2085" s="236" t="str">
        <f t="shared" si="3"/>
        <v>#VALUE!</v>
      </c>
      <c r="H2085" s="236" t="str">
        <f t="shared" si="4"/>
        <v>#VALUE!</v>
      </c>
      <c r="I2085" s="236" t="str">
        <f t="shared" si="5"/>
        <v>#VALUE!</v>
      </c>
      <c r="J2085" s="236" t="str">
        <f t="shared" si="6"/>
        <v>#VALUE!</v>
      </c>
      <c r="K2085" s="236" t="str">
        <f t="shared" si="7"/>
        <v>#VALUE!</v>
      </c>
      <c r="L2085" s="236" t="str">
        <f t="shared" si="8"/>
        <v>#VALUE!</v>
      </c>
      <c r="M2085" s="236" t="str">
        <f t="shared" si="9"/>
        <v>#VALUE!</v>
      </c>
      <c r="N2085" s="236" t="str">
        <f t="shared" si="10"/>
        <v>#VALUE!</v>
      </c>
      <c r="O2085" s="236" t="str">
        <f t="shared" si="11"/>
        <v>#VALUE!</v>
      </c>
      <c r="P2085" s="237" t="str">
        <f t="shared" si="12"/>
        <v>NO RX</v>
      </c>
      <c r="Q2085" s="237" t="b">
        <v>0</v>
      </c>
      <c r="R2085" s="237" t="str">
        <f t="shared" si="37"/>
        <v>LOW</v>
      </c>
      <c r="S2085" s="238">
        <v>44473.0</v>
      </c>
      <c r="T2085" s="243">
        <f t="shared" si="46"/>
        <v>44489</v>
      </c>
      <c r="U2085" s="237" t="str">
        <f t="shared" si="53"/>
        <v> </v>
      </c>
      <c r="V2085" s="237" t="str">
        <f t="shared" si="16"/>
        <v> </v>
      </c>
      <c r="W2085" s="83"/>
      <c r="X2085" s="83"/>
      <c r="Y2085" s="83"/>
      <c r="Z2085" s="83"/>
      <c r="AA2085" s="83"/>
      <c r="AB2085" s="83"/>
      <c r="AC2085" s="83"/>
      <c r="AD2085" s="83"/>
      <c r="AE2085" s="83"/>
    </row>
    <row r="2086">
      <c r="A2086" s="253">
        <v>16451.0</v>
      </c>
      <c r="B2086" s="234" t="s">
        <v>7566</v>
      </c>
      <c r="C2086" s="238" t="b">
        <v>1</v>
      </c>
      <c r="D2086" s="243">
        <v>44414.0</v>
      </c>
      <c r="E2086" s="236" t="str">
        <f t="shared" si="1"/>
        <v>#VALUE!</v>
      </c>
      <c r="F2086" s="236" t="str">
        <f t="shared" si="2"/>
        <v>OPI RX</v>
      </c>
      <c r="G2086" s="236" t="str">
        <f t="shared" si="3"/>
        <v>#VALUE!</v>
      </c>
      <c r="H2086" s="236" t="str">
        <f t="shared" si="4"/>
        <v>#VALUE!</v>
      </c>
      <c r="I2086" s="236" t="str">
        <f t="shared" si="5"/>
        <v>#VALUE!</v>
      </c>
      <c r="J2086" s="236" t="str">
        <f t="shared" si="6"/>
        <v>#VALUE!</v>
      </c>
      <c r="K2086" s="236" t="str">
        <f t="shared" si="7"/>
        <v>#VALUE!</v>
      </c>
      <c r="L2086" s="236" t="str">
        <f t="shared" si="8"/>
        <v>#VALUE!</v>
      </c>
      <c r="M2086" s="236" t="str">
        <f t="shared" si="9"/>
        <v>#VALUE!</v>
      </c>
      <c r="N2086" s="236" t="str">
        <f t="shared" si="10"/>
        <v>#VALUE!</v>
      </c>
      <c r="O2086" s="236" t="str">
        <f t="shared" si="11"/>
        <v>#VALUE!</v>
      </c>
      <c r="P2086" s="237" t="str">
        <f t="shared" si="12"/>
        <v>OPIOIDS</v>
      </c>
      <c r="Q2086" s="237" t="b">
        <v>0</v>
      </c>
      <c r="R2086" s="237" t="str">
        <f t="shared" si="37"/>
        <v>LOW</v>
      </c>
      <c r="S2086" s="238"/>
      <c r="T2086" s="243">
        <f t="shared" si="46"/>
        <v>44414</v>
      </c>
      <c r="U2086" s="237" t="str">
        <f t="shared" si="53"/>
        <v>DUE COMM</v>
      </c>
      <c r="V2086" s="237" t="str">
        <f t="shared" si="16"/>
        <v> </v>
      </c>
      <c r="W2086" s="83"/>
      <c r="X2086" s="83"/>
      <c r="Y2086" s="83"/>
      <c r="Z2086" s="83"/>
      <c r="AA2086" s="83"/>
      <c r="AB2086" s="83"/>
      <c r="AC2086" s="83"/>
      <c r="AD2086" s="83"/>
      <c r="AE2086" s="83"/>
    </row>
    <row r="2087">
      <c r="A2087" s="253">
        <v>16456.0</v>
      </c>
      <c r="B2087" s="237" t="s">
        <v>8001</v>
      </c>
      <c r="C2087" s="234" t="b">
        <v>1</v>
      </c>
      <c r="D2087" s="235">
        <v>44591.0</v>
      </c>
      <c r="E2087" s="236" t="str">
        <f t="shared" si="1"/>
        <v>#VALUE!</v>
      </c>
      <c r="F2087" s="236" t="str">
        <f t="shared" si="2"/>
        <v>#VALUE!</v>
      </c>
      <c r="G2087" s="236" t="str">
        <f t="shared" si="3"/>
        <v>#VALUE!</v>
      </c>
      <c r="H2087" s="236" t="str">
        <f t="shared" si="4"/>
        <v>#VALUE!</v>
      </c>
      <c r="I2087" s="236" t="str">
        <f t="shared" si="5"/>
        <v>#VALUE!</v>
      </c>
      <c r="J2087" s="236" t="str">
        <f t="shared" si="6"/>
        <v>#VALUE!</v>
      </c>
      <c r="K2087" s="236" t="str">
        <f t="shared" si="7"/>
        <v>#VALUE!</v>
      </c>
      <c r="L2087" s="236" t="str">
        <f t="shared" si="8"/>
        <v>#VALUE!</v>
      </c>
      <c r="M2087" s="236" t="str">
        <f t="shared" si="9"/>
        <v>#VALUE!</v>
      </c>
      <c r="N2087" s="236" t="str">
        <f t="shared" si="10"/>
        <v>#VALUE!</v>
      </c>
      <c r="O2087" s="236" t="str">
        <f t="shared" si="11"/>
        <v>#VALUE!</v>
      </c>
      <c r="P2087" s="237" t="str">
        <f t="shared" si="12"/>
        <v>NO RX</v>
      </c>
      <c r="Q2087" s="237" t="b">
        <v>0</v>
      </c>
      <c r="R2087" s="237" t="str">
        <f t="shared" si="37"/>
        <v>LOW</v>
      </c>
      <c r="S2087" s="238">
        <v>44455.0</v>
      </c>
      <c r="T2087" s="243">
        <f t="shared" si="46"/>
        <v>44591</v>
      </c>
      <c r="U2087" s="237" t="str">
        <f t="shared" si="53"/>
        <v> </v>
      </c>
      <c r="V2087" s="237" t="str">
        <f t="shared" si="16"/>
        <v> </v>
      </c>
      <c r="W2087" s="83"/>
      <c r="X2087" s="83"/>
      <c r="Y2087" s="83"/>
      <c r="Z2087" s="83"/>
      <c r="AA2087" s="83"/>
      <c r="AB2087" s="83"/>
      <c r="AC2087" s="83"/>
      <c r="AD2087" s="83"/>
      <c r="AE2087" s="83"/>
    </row>
    <row r="2088">
      <c r="A2088" s="253">
        <v>16462.0</v>
      </c>
      <c r="B2088" s="237" t="s">
        <v>8166</v>
      </c>
      <c r="C2088" s="234" t="b">
        <v>1</v>
      </c>
      <c r="D2088" s="243">
        <v>44475.0</v>
      </c>
      <c r="E2088" s="236" t="str">
        <f t="shared" si="1"/>
        <v>OPI RX</v>
      </c>
      <c r="F2088" s="236" t="str">
        <f t="shared" si="2"/>
        <v>#VALUE!</v>
      </c>
      <c r="G2088" s="236" t="str">
        <f t="shared" si="3"/>
        <v>#VALUE!</v>
      </c>
      <c r="H2088" s="236" t="str">
        <f t="shared" si="4"/>
        <v>#VALUE!</v>
      </c>
      <c r="I2088" s="236" t="str">
        <f t="shared" si="5"/>
        <v>#VALUE!</v>
      </c>
      <c r="J2088" s="236" t="str">
        <f t="shared" si="6"/>
        <v>#VALUE!</v>
      </c>
      <c r="K2088" s="236" t="str">
        <f t="shared" si="7"/>
        <v>#VALUE!</v>
      </c>
      <c r="L2088" s="236" t="str">
        <f t="shared" si="8"/>
        <v>#VALUE!</v>
      </c>
      <c r="M2088" s="236" t="str">
        <f t="shared" si="9"/>
        <v>#VALUE!</v>
      </c>
      <c r="N2088" s="236" t="str">
        <f t="shared" si="10"/>
        <v>#VALUE!</v>
      </c>
      <c r="O2088" s="236" t="str">
        <f t="shared" si="11"/>
        <v>#VALUE!</v>
      </c>
      <c r="P2088" s="237" t="str">
        <f t="shared" si="12"/>
        <v>OPIOIDS</v>
      </c>
      <c r="Q2088" s="237" t="b">
        <v>0</v>
      </c>
      <c r="R2088" s="237" t="str">
        <f t="shared" si="37"/>
        <v>LOW</v>
      </c>
      <c r="S2088" s="238">
        <v>44459.0</v>
      </c>
      <c r="T2088" s="243">
        <f t="shared" si="46"/>
        <v>44475</v>
      </c>
      <c r="U2088" s="237" t="str">
        <f t="shared" si="53"/>
        <v> </v>
      </c>
      <c r="V2088" s="237" t="str">
        <f t="shared" si="16"/>
        <v> </v>
      </c>
      <c r="W2088" s="83"/>
      <c r="X2088" s="83"/>
      <c r="Y2088" s="83"/>
      <c r="Z2088" s="83"/>
      <c r="AA2088" s="83"/>
      <c r="AB2088" s="83"/>
      <c r="AC2088" s="83"/>
      <c r="AD2088" s="83"/>
      <c r="AE2088" s="83"/>
    </row>
    <row r="2089">
      <c r="A2089" s="253">
        <v>16463.0</v>
      </c>
      <c r="B2089" s="239" t="s">
        <v>7552</v>
      </c>
      <c r="C2089" s="238" t="b">
        <v>1</v>
      </c>
      <c r="D2089" s="243">
        <v>44421.0</v>
      </c>
      <c r="E2089" s="236" t="str">
        <f t="shared" si="1"/>
        <v>#VALUE!</v>
      </c>
      <c r="F2089" s="236" t="str">
        <f t="shared" si="2"/>
        <v>#VALUE!</v>
      </c>
      <c r="G2089" s="236" t="str">
        <f t="shared" si="3"/>
        <v>#VALUE!</v>
      </c>
      <c r="H2089" s="236" t="str">
        <f t="shared" si="4"/>
        <v>#VALUE!</v>
      </c>
      <c r="I2089" s="236" t="str">
        <f t="shared" si="5"/>
        <v>#VALUE!</v>
      </c>
      <c r="J2089" s="236" t="str">
        <f t="shared" si="6"/>
        <v>#VALUE!</v>
      </c>
      <c r="K2089" s="236" t="str">
        <f t="shared" si="7"/>
        <v>#VALUE!</v>
      </c>
      <c r="L2089" s="236" t="str">
        <f t="shared" si="8"/>
        <v>#VALUE!</v>
      </c>
      <c r="M2089" s="236" t="str">
        <f t="shared" si="9"/>
        <v>#VALUE!</v>
      </c>
      <c r="N2089" s="236" t="str">
        <f t="shared" si="10"/>
        <v>#VALUE!</v>
      </c>
      <c r="O2089" s="236" t="str">
        <f t="shared" si="11"/>
        <v>#VALUE!</v>
      </c>
      <c r="P2089" s="237" t="str">
        <f t="shared" si="12"/>
        <v>NO RX</v>
      </c>
      <c r="Q2089" s="237" t="b">
        <v>0</v>
      </c>
      <c r="R2089" s="237" t="str">
        <f t="shared" si="37"/>
        <v>LOW</v>
      </c>
      <c r="S2089" s="238"/>
      <c r="T2089" s="243">
        <f t="shared" si="46"/>
        <v>44421</v>
      </c>
      <c r="U2089" s="237" t="str">
        <f t="shared" si="53"/>
        <v>DUE COMM</v>
      </c>
      <c r="V2089" s="237" t="str">
        <f t="shared" si="16"/>
        <v> </v>
      </c>
      <c r="W2089" s="83"/>
      <c r="X2089" s="83"/>
      <c r="Y2089" s="83"/>
      <c r="Z2089" s="83"/>
      <c r="AA2089" s="83"/>
      <c r="AB2089" s="83"/>
      <c r="AC2089" s="83"/>
      <c r="AD2089" s="83"/>
      <c r="AE2089" s="83"/>
    </row>
    <row r="2090">
      <c r="A2090" s="253">
        <v>16465.0</v>
      </c>
      <c r="B2090" s="239" t="s">
        <v>7552</v>
      </c>
      <c r="C2090" s="238" t="b">
        <v>1</v>
      </c>
      <c r="D2090" s="243">
        <v>44432.0</v>
      </c>
      <c r="E2090" s="236" t="str">
        <f t="shared" si="1"/>
        <v>#VALUE!</v>
      </c>
      <c r="F2090" s="236" t="str">
        <f t="shared" si="2"/>
        <v>#VALUE!</v>
      </c>
      <c r="G2090" s="236" t="str">
        <f t="shared" si="3"/>
        <v>#VALUE!</v>
      </c>
      <c r="H2090" s="236" t="str">
        <f t="shared" si="4"/>
        <v>#VALUE!</v>
      </c>
      <c r="I2090" s="236" t="str">
        <f t="shared" si="5"/>
        <v>#VALUE!</v>
      </c>
      <c r="J2090" s="236" t="str">
        <f t="shared" si="6"/>
        <v>#VALUE!</v>
      </c>
      <c r="K2090" s="236" t="str">
        <f t="shared" si="7"/>
        <v>#VALUE!</v>
      </c>
      <c r="L2090" s="236" t="str">
        <f t="shared" si="8"/>
        <v>#VALUE!</v>
      </c>
      <c r="M2090" s="236" t="str">
        <f t="shared" si="9"/>
        <v>#VALUE!</v>
      </c>
      <c r="N2090" s="236" t="str">
        <f t="shared" si="10"/>
        <v>#VALUE!</v>
      </c>
      <c r="O2090" s="236" t="str">
        <f t="shared" si="11"/>
        <v>#VALUE!</v>
      </c>
      <c r="P2090" s="237" t="str">
        <f t="shared" si="12"/>
        <v>NO RX</v>
      </c>
      <c r="Q2090" s="237" t="b">
        <v>0</v>
      </c>
      <c r="R2090" s="237" t="str">
        <f t="shared" si="37"/>
        <v>LOW</v>
      </c>
      <c r="S2090" s="238"/>
      <c r="T2090" s="243">
        <f t="shared" si="46"/>
        <v>44432</v>
      </c>
      <c r="U2090" s="237" t="str">
        <f t="shared" si="53"/>
        <v>DUE COMM</v>
      </c>
      <c r="V2090" s="237" t="str">
        <f t="shared" si="16"/>
        <v> </v>
      </c>
      <c r="W2090" s="83"/>
      <c r="X2090" s="83"/>
      <c r="Y2090" s="83"/>
      <c r="Z2090" s="83"/>
      <c r="AA2090" s="83"/>
      <c r="AB2090" s="83"/>
      <c r="AC2090" s="83"/>
      <c r="AD2090" s="83"/>
      <c r="AE2090" s="83"/>
    </row>
    <row r="2091">
      <c r="A2091" s="253">
        <v>16467.0</v>
      </c>
      <c r="B2091" s="234" t="s">
        <v>7691</v>
      </c>
      <c r="C2091" s="238" t="b">
        <v>1</v>
      </c>
      <c r="D2091" s="243">
        <v>44559.0</v>
      </c>
      <c r="E2091" s="236" t="str">
        <f t="shared" si="1"/>
        <v>#VALUE!</v>
      </c>
      <c r="F2091" s="236" t="str">
        <f t="shared" si="2"/>
        <v>OPI RX</v>
      </c>
      <c r="G2091" s="236" t="str">
        <f t="shared" si="3"/>
        <v>#VALUE!</v>
      </c>
      <c r="H2091" s="236" t="str">
        <f t="shared" si="4"/>
        <v>#VALUE!</v>
      </c>
      <c r="I2091" s="236" t="str">
        <f t="shared" si="5"/>
        <v>#VALUE!</v>
      </c>
      <c r="J2091" s="236" t="str">
        <f t="shared" si="6"/>
        <v>#VALUE!</v>
      </c>
      <c r="K2091" s="236" t="str">
        <f t="shared" si="7"/>
        <v>#VALUE!</v>
      </c>
      <c r="L2091" s="236" t="str">
        <f t="shared" si="8"/>
        <v>#VALUE!</v>
      </c>
      <c r="M2091" s="236" t="str">
        <f t="shared" si="9"/>
        <v>#VALUE!</v>
      </c>
      <c r="N2091" s="236" t="str">
        <f t="shared" si="10"/>
        <v>#VALUE!</v>
      </c>
      <c r="O2091" s="236" t="str">
        <f t="shared" si="11"/>
        <v>#VALUE!</v>
      </c>
      <c r="P2091" s="237" t="str">
        <f t="shared" si="12"/>
        <v>OPIOIDS</v>
      </c>
      <c r="Q2091" s="234" t="b">
        <v>0</v>
      </c>
      <c r="R2091" s="237" t="str">
        <f t="shared" si="37"/>
        <v>LOW</v>
      </c>
      <c r="S2091" s="238">
        <v>44438.0</v>
      </c>
      <c r="T2091" s="243">
        <f t="shared" si="46"/>
        <v>44559</v>
      </c>
      <c r="U2091" s="237" t="str">
        <f t="shared" si="53"/>
        <v> </v>
      </c>
      <c r="V2091" s="237" t="str">
        <f t="shared" si="16"/>
        <v> </v>
      </c>
      <c r="W2091" s="83"/>
      <c r="X2091" s="83"/>
      <c r="Y2091" s="83"/>
      <c r="Z2091" s="83"/>
      <c r="AA2091" s="83"/>
      <c r="AB2091" s="83"/>
      <c r="AC2091" s="83"/>
      <c r="AD2091" s="83"/>
      <c r="AE2091" s="83"/>
    </row>
    <row r="2092">
      <c r="A2092" s="253">
        <v>16473.0</v>
      </c>
      <c r="B2092" s="239" t="s">
        <v>7627</v>
      </c>
      <c r="C2092" s="234" t="b">
        <v>1</v>
      </c>
      <c r="D2092" s="235">
        <v>44591.0</v>
      </c>
      <c r="E2092" s="236" t="str">
        <f t="shared" si="1"/>
        <v>#VALUE!</v>
      </c>
      <c r="F2092" s="236" t="str">
        <f t="shared" si="2"/>
        <v>OPI RX</v>
      </c>
      <c r="G2092" s="236" t="str">
        <f t="shared" si="3"/>
        <v>#VALUE!</v>
      </c>
      <c r="H2092" s="236" t="str">
        <f t="shared" si="4"/>
        <v>OPI RX</v>
      </c>
      <c r="I2092" s="236" t="str">
        <f t="shared" si="5"/>
        <v>#VALUE!</v>
      </c>
      <c r="J2092" s="236" t="str">
        <f t="shared" si="6"/>
        <v>#VALUE!</v>
      </c>
      <c r="K2092" s="236" t="str">
        <f t="shared" si="7"/>
        <v>#VALUE!</v>
      </c>
      <c r="L2092" s="236" t="str">
        <f t="shared" si="8"/>
        <v>#VALUE!</v>
      </c>
      <c r="M2092" s="236" t="str">
        <f t="shared" si="9"/>
        <v>#VALUE!</v>
      </c>
      <c r="N2092" s="236" t="str">
        <f t="shared" si="10"/>
        <v>#VALUE!</v>
      </c>
      <c r="O2092" s="236" t="str">
        <f t="shared" si="11"/>
        <v>#VALUE!</v>
      </c>
      <c r="P2092" s="237" t="str">
        <f t="shared" si="12"/>
        <v>OPIOIDS</v>
      </c>
      <c r="Q2092" s="237" t="b">
        <v>0</v>
      </c>
      <c r="R2092" s="237" t="str">
        <f t="shared" si="37"/>
        <v>LOW</v>
      </c>
      <c r="S2092" s="238">
        <v>44459.0</v>
      </c>
      <c r="T2092" s="243">
        <f t="shared" si="46"/>
        <v>44591</v>
      </c>
      <c r="U2092" s="237" t="str">
        <f t="shared" si="53"/>
        <v> </v>
      </c>
      <c r="V2092" s="237" t="str">
        <f t="shared" si="16"/>
        <v> </v>
      </c>
      <c r="W2092" s="83"/>
      <c r="X2092" s="83"/>
      <c r="Y2092" s="83"/>
      <c r="Z2092" s="83"/>
      <c r="AA2092" s="83"/>
      <c r="AB2092" s="83"/>
      <c r="AC2092" s="83"/>
      <c r="AD2092" s="83"/>
      <c r="AE2092" s="83"/>
    </row>
    <row r="2093">
      <c r="A2093" s="233">
        <v>16474.0</v>
      </c>
      <c r="B2093" s="234" t="s">
        <v>7576</v>
      </c>
      <c r="C2093" s="238" t="b">
        <v>1</v>
      </c>
      <c r="D2093" s="243">
        <v>44414.0</v>
      </c>
      <c r="E2093" s="236" t="str">
        <f t="shared" si="1"/>
        <v>#VALUE!</v>
      </c>
      <c r="F2093" s="236" t="str">
        <f t="shared" si="2"/>
        <v>#VALUE!</v>
      </c>
      <c r="G2093" s="236" t="str">
        <f t="shared" si="3"/>
        <v>#VALUE!</v>
      </c>
      <c r="H2093" s="236" t="str">
        <f t="shared" si="4"/>
        <v>#VALUE!</v>
      </c>
      <c r="I2093" s="236" t="str">
        <f t="shared" si="5"/>
        <v>#VALUE!</v>
      </c>
      <c r="J2093" s="236" t="str">
        <f t="shared" si="6"/>
        <v>#VALUE!</v>
      </c>
      <c r="K2093" s="236" t="str">
        <f t="shared" si="7"/>
        <v>#VALUE!</v>
      </c>
      <c r="L2093" s="236" t="str">
        <f t="shared" si="8"/>
        <v>#VALUE!</v>
      </c>
      <c r="M2093" s="236" t="str">
        <f t="shared" si="9"/>
        <v>#VALUE!</v>
      </c>
      <c r="N2093" s="236" t="str">
        <f t="shared" si="10"/>
        <v>#VALUE!</v>
      </c>
      <c r="O2093" s="236" t="str">
        <f t="shared" si="11"/>
        <v>#VALUE!</v>
      </c>
      <c r="P2093" s="237" t="str">
        <f t="shared" si="12"/>
        <v>NO RX</v>
      </c>
      <c r="Q2093" s="237" t="b">
        <v>0</v>
      </c>
      <c r="R2093" s="237" t="str">
        <f t="shared" si="37"/>
        <v>LOW</v>
      </c>
      <c r="S2093" s="238"/>
      <c r="T2093" s="243">
        <f t="shared" si="46"/>
        <v>44414</v>
      </c>
      <c r="U2093" s="237" t="str">
        <f t="shared" si="53"/>
        <v>DUE COMM</v>
      </c>
      <c r="V2093" s="237" t="str">
        <f t="shared" si="16"/>
        <v> </v>
      </c>
      <c r="W2093" s="83"/>
      <c r="X2093" s="83"/>
      <c r="Y2093" s="83"/>
      <c r="Z2093" s="83"/>
      <c r="AA2093" s="83"/>
      <c r="AB2093" s="83"/>
      <c r="AC2093" s="83"/>
      <c r="AD2093" s="83"/>
      <c r="AE2093" s="83"/>
    </row>
    <row r="2094">
      <c r="A2094" s="233">
        <v>16475.0</v>
      </c>
      <c r="B2094" s="239" t="s">
        <v>7675</v>
      </c>
      <c r="C2094" s="234" t="b">
        <v>1</v>
      </c>
      <c r="D2094" s="235">
        <v>44628.0</v>
      </c>
      <c r="E2094" s="236" t="str">
        <f t="shared" si="1"/>
        <v>OPI RX</v>
      </c>
      <c r="F2094" s="236" t="str">
        <f t="shared" si="2"/>
        <v>#VALUE!</v>
      </c>
      <c r="G2094" s="236" t="str">
        <f t="shared" si="3"/>
        <v>#VALUE!</v>
      </c>
      <c r="H2094" s="236" t="str">
        <f t="shared" si="4"/>
        <v>#VALUE!</v>
      </c>
      <c r="I2094" s="236" t="str">
        <f t="shared" si="5"/>
        <v>#VALUE!</v>
      </c>
      <c r="J2094" s="236" t="str">
        <f t="shared" si="6"/>
        <v>#VALUE!</v>
      </c>
      <c r="K2094" s="236" t="str">
        <f t="shared" si="7"/>
        <v>#VALUE!</v>
      </c>
      <c r="L2094" s="236" t="str">
        <f t="shared" si="8"/>
        <v>#VALUE!</v>
      </c>
      <c r="M2094" s="236" t="str">
        <f t="shared" si="9"/>
        <v>OPI RX</v>
      </c>
      <c r="N2094" s="236" t="str">
        <f t="shared" si="10"/>
        <v>#VALUE!</v>
      </c>
      <c r="O2094" s="236" t="str">
        <f t="shared" si="11"/>
        <v>#VALUE!</v>
      </c>
      <c r="P2094" s="237" t="str">
        <f t="shared" si="12"/>
        <v>OPIOIDS</v>
      </c>
      <c r="Q2094" s="234" t="b">
        <v>1</v>
      </c>
      <c r="R2094" s="237" t="str">
        <f t="shared" si="37"/>
        <v>HIGH</v>
      </c>
      <c r="S2094" s="238">
        <v>44466.0</v>
      </c>
      <c r="T2094" s="243">
        <f t="shared" si="46"/>
        <v>44628</v>
      </c>
      <c r="U2094" s="237" t="str">
        <f t="shared" si="53"/>
        <v> </v>
      </c>
      <c r="V2094" s="237" t="str">
        <f t="shared" si="16"/>
        <v> </v>
      </c>
      <c r="W2094" s="83"/>
      <c r="X2094" s="83"/>
      <c r="Y2094" s="83"/>
      <c r="Z2094" s="83"/>
      <c r="AA2094" s="83"/>
      <c r="AB2094" s="83"/>
      <c r="AC2094" s="83"/>
      <c r="AD2094" s="83"/>
      <c r="AE2094" s="83"/>
    </row>
    <row r="2095">
      <c r="A2095" s="233">
        <v>16476.0</v>
      </c>
      <c r="B2095" s="239" t="s">
        <v>7552</v>
      </c>
      <c r="C2095" s="234" t="b">
        <v>1</v>
      </c>
      <c r="D2095" s="243">
        <v>44475.0</v>
      </c>
      <c r="E2095" s="236" t="str">
        <f t="shared" si="1"/>
        <v>#VALUE!</v>
      </c>
      <c r="F2095" s="236" t="str">
        <f t="shared" si="2"/>
        <v>#VALUE!</v>
      </c>
      <c r="G2095" s="236" t="str">
        <f t="shared" si="3"/>
        <v>#VALUE!</v>
      </c>
      <c r="H2095" s="236" t="str">
        <f t="shared" si="4"/>
        <v>#VALUE!</v>
      </c>
      <c r="I2095" s="236" t="str">
        <f t="shared" si="5"/>
        <v>#VALUE!</v>
      </c>
      <c r="J2095" s="236" t="str">
        <f t="shared" si="6"/>
        <v>#VALUE!</v>
      </c>
      <c r="K2095" s="236" t="str">
        <f t="shared" si="7"/>
        <v>#VALUE!</v>
      </c>
      <c r="L2095" s="236" t="str">
        <f t="shared" si="8"/>
        <v>#VALUE!</v>
      </c>
      <c r="M2095" s="236" t="str">
        <f t="shared" si="9"/>
        <v>#VALUE!</v>
      </c>
      <c r="N2095" s="236" t="str">
        <f t="shared" si="10"/>
        <v>#VALUE!</v>
      </c>
      <c r="O2095" s="236" t="str">
        <f t="shared" si="11"/>
        <v>#VALUE!</v>
      </c>
      <c r="P2095" s="237" t="str">
        <f t="shared" si="12"/>
        <v>NO RX</v>
      </c>
      <c r="Q2095" s="237" t="b">
        <v>0</v>
      </c>
      <c r="R2095" s="237" t="str">
        <f t="shared" si="37"/>
        <v>LOW</v>
      </c>
      <c r="S2095" s="238">
        <v>44459.0</v>
      </c>
      <c r="T2095" s="243">
        <f t="shared" si="46"/>
        <v>44475</v>
      </c>
      <c r="U2095" s="237" t="str">
        <f t="shared" si="53"/>
        <v> </v>
      </c>
      <c r="V2095" s="237" t="str">
        <f t="shared" si="16"/>
        <v> </v>
      </c>
      <c r="W2095" s="83"/>
      <c r="X2095" s="83"/>
      <c r="Y2095" s="83"/>
      <c r="Z2095" s="83"/>
      <c r="AA2095" s="83"/>
      <c r="AB2095" s="83"/>
      <c r="AC2095" s="83"/>
      <c r="AD2095" s="83"/>
      <c r="AE2095" s="83"/>
    </row>
    <row r="2096">
      <c r="A2096" s="233">
        <v>16478.0</v>
      </c>
      <c r="B2096" s="234" t="s">
        <v>7566</v>
      </c>
      <c r="C2096" s="231" t="b">
        <v>1</v>
      </c>
      <c r="D2096" s="235">
        <v>44596.0</v>
      </c>
      <c r="E2096" s="236" t="str">
        <f t="shared" si="1"/>
        <v>#VALUE!</v>
      </c>
      <c r="F2096" s="236" t="str">
        <f t="shared" si="2"/>
        <v>OPI RX</v>
      </c>
      <c r="G2096" s="236" t="str">
        <f t="shared" si="3"/>
        <v>#VALUE!</v>
      </c>
      <c r="H2096" s="236" t="str">
        <f t="shared" si="4"/>
        <v>#VALUE!</v>
      </c>
      <c r="I2096" s="236" t="str">
        <f t="shared" si="5"/>
        <v>#VALUE!</v>
      </c>
      <c r="J2096" s="236" t="str">
        <f t="shared" si="6"/>
        <v>#VALUE!</v>
      </c>
      <c r="K2096" s="236" t="str">
        <f t="shared" si="7"/>
        <v>#VALUE!</v>
      </c>
      <c r="L2096" s="236" t="str">
        <f t="shared" si="8"/>
        <v>#VALUE!</v>
      </c>
      <c r="M2096" s="236" t="str">
        <f t="shared" si="9"/>
        <v>#VALUE!</v>
      </c>
      <c r="N2096" s="236" t="str">
        <f t="shared" si="10"/>
        <v>#VALUE!</v>
      </c>
      <c r="O2096" s="236" t="str">
        <f t="shared" si="11"/>
        <v>#VALUE!</v>
      </c>
      <c r="P2096" s="237" t="str">
        <f t="shared" si="12"/>
        <v>OPIOIDS</v>
      </c>
      <c r="Q2096" s="237" t="b">
        <v>0</v>
      </c>
      <c r="R2096" s="237" t="str">
        <f t="shared" si="37"/>
        <v>LOW</v>
      </c>
      <c r="S2096" s="238">
        <v>44466.0</v>
      </c>
      <c r="T2096" s="243">
        <f t="shared" si="46"/>
        <v>44596</v>
      </c>
      <c r="U2096" s="237" t="str">
        <f t="shared" si="53"/>
        <v> </v>
      </c>
      <c r="V2096" s="237" t="str">
        <f t="shared" si="16"/>
        <v> </v>
      </c>
      <c r="W2096" s="83"/>
      <c r="X2096" s="83"/>
      <c r="Y2096" s="83"/>
      <c r="Z2096" s="83"/>
      <c r="AA2096" s="83"/>
      <c r="AB2096" s="83"/>
      <c r="AC2096" s="83"/>
      <c r="AD2096" s="83"/>
      <c r="AE2096" s="83"/>
    </row>
    <row r="2097">
      <c r="A2097" s="233">
        <v>16481.0</v>
      </c>
      <c r="B2097" s="234" t="s">
        <v>7566</v>
      </c>
      <c r="C2097" s="234" t="b">
        <v>1</v>
      </c>
      <c r="D2097" s="235">
        <v>44634.0</v>
      </c>
      <c r="E2097" s="236" t="str">
        <f t="shared" si="1"/>
        <v>#VALUE!</v>
      </c>
      <c r="F2097" s="236" t="str">
        <f t="shared" si="2"/>
        <v>OPI RX</v>
      </c>
      <c r="G2097" s="236" t="str">
        <f t="shared" si="3"/>
        <v>#VALUE!</v>
      </c>
      <c r="H2097" s="236" t="str">
        <f t="shared" si="4"/>
        <v>#VALUE!</v>
      </c>
      <c r="I2097" s="236" t="str">
        <f t="shared" si="5"/>
        <v>#VALUE!</v>
      </c>
      <c r="J2097" s="236" t="str">
        <f t="shared" si="6"/>
        <v>#VALUE!</v>
      </c>
      <c r="K2097" s="236" t="str">
        <f t="shared" si="7"/>
        <v>#VALUE!</v>
      </c>
      <c r="L2097" s="236" t="str">
        <f t="shared" si="8"/>
        <v>#VALUE!</v>
      </c>
      <c r="M2097" s="236" t="str">
        <f t="shared" si="9"/>
        <v>#VALUE!</v>
      </c>
      <c r="N2097" s="236" t="str">
        <f t="shared" si="10"/>
        <v>#VALUE!</v>
      </c>
      <c r="O2097" s="236" t="str">
        <f t="shared" si="11"/>
        <v>#VALUE!</v>
      </c>
      <c r="P2097" s="237" t="str">
        <f t="shared" si="12"/>
        <v>OPIOIDS</v>
      </c>
      <c r="Q2097" s="237" t="b">
        <v>1</v>
      </c>
      <c r="R2097" s="237" t="str">
        <f t="shared" si="37"/>
        <v>HIGH</v>
      </c>
      <c r="S2097" s="238">
        <v>44460.0</v>
      </c>
      <c r="T2097" s="243">
        <f t="shared" si="46"/>
        <v>44634</v>
      </c>
      <c r="U2097" s="237" t="str">
        <f t="shared" si="53"/>
        <v> </v>
      </c>
      <c r="V2097" s="237" t="str">
        <f t="shared" si="16"/>
        <v> </v>
      </c>
      <c r="W2097" s="83"/>
      <c r="X2097" s="83"/>
      <c r="Y2097" s="83"/>
      <c r="Z2097" s="83"/>
      <c r="AA2097" s="83"/>
      <c r="AB2097" s="83"/>
      <c r="AC2097" s="83"/>
      <c r="AD2097" s="83"/>
      <c r="AE2097" s="83"/>
    </row>
    <row r="2098">
      <c r="A2098" s="233">
        <v>16483.0</v>
      </c>
      <c r="B2098" s="239" t="s">
        <v>8167</v>
      </c>
      <c r="C2098" s="234" t="b">
        <v>1</v>
      </c>
      <c r="D2098" s="235">
        <v>44587.0</v>
      </c>
      <c r="E2098" s="236" t="str">
        <f t="shared" si="1"/>
        <v>#VALUE!</v>
      </c>
      <c r="F2098" s="236" t="str">
        <f t="shared" si="2"/>
        <v>#VALUE!</v>
      </c>
      <c r="G2098" s="236" t="str">
        <f t="shared" si="3"/>
        <v>OPI RX</v>
      </c>
      <c r="H2098" s="236" t="str">
        <f t="shared" si="4"/>
        <v>OPI RX</v>
      </c>
      <c r="I2098" s="236" t="str">
        <f t="shared" si="5"/>
        <v>#VALUE!</v>
      </c>
      <c r="J2098" s="236" t="str">
        <f t="shared" si="6"/>
        <v>#VALUE!</v>
      </c>
      <c r="K2098" s="236" t="str">
        <f t="shared" si="7"/>
        <v>#VALUE!</v>
      </c>
      <c r="L2098" s="236" t="str">
        <f t="shared" si="8"/>
        <v>#VALUE!</v>
      </c>
      <c r="M2098" s="236" t="str">
        <f t="shared" si="9"/>
        <v>#VALUE!</v>
      </c>
      <c r="N2098" s="236" t="str">
        <f t="shared" si="10"/>
        <v>#VALUE!</v>
      </c>
      <c r="O2098" s="236" t="str">
        <f t="shared" si="11"/>
        <v>#VALUE!</v>
      </c>
      <c r="P2098" s="237" t="str">
        <f t="shared" si="12"/>
        <v>OPIOIDS</v>
      </c>
      <c r="Q2098" s="237" t="b">
        <v>0</v>
      </c>
      <c r="R2098" s="237" t="str">
        <f t="shared" si="37"/>
        <v>LOW</v>
      </c>
      <c r="S2098" s="238">
        <v>44460.0</v>
      </c>
      <c r="T2098" s="243">
        <f t="shared" si="46"/>
        <v>44587</v>
      </c>
      <c r="U2098" s="237" t="str">
        <f t="shared" si="53"/>
        <v> </v>
      </c>
      <c r="V2098" s="237" t="str">
        <f t="shared" si="16"/>
        <v> </v>
      </c>
      <c r="W2098" s="83"/>
      <c r="X2098" s="83"/>
      <c r="Y2098" s="83"/>
      <c r="Z2098" s="83"/>
      <c r="AA2098" s="83"/>
      <c r="AB2098" s="83"/>
      <c r="AC2098" s="83"/>
      <c r="AD2098" s="83"/>
      <c r="AE2098" s="83"/>
    </row>
    <row r="2099">
      <c r="A2099" s="253">
        <v>16484.0</v>
      </c>
      <c r="B2099" s="239" t="s">
        <v>7552</v>
      </c>
      <c r="C2099" s="234" t="b">
        <v>1</v>
      </c>
      <c r="D2099" s="243">
        <v>44515.0</v>
      </c>
      <c r="E2099" s="236" t="str">
        <f t="shared" si="1"/>
        <v>#VALUE!</v>
      </c>
      <c r="F2099" s="236" t="str">
        <f t="shared" si="2"/>
        <v>#VALUE!</v>
      </c>
      <c r="G2099" s="236" t="str">
        <f t="shared" si="3"/>
        <v>#VALUE!</v>
      </c>
      <c r="H2099" s="236" t="str">
        <f t="shared" si="4"/>
        <v>#VALUE!</v>
      </c>
      <c r="I2099" s="236" t="str">
        <f t="shared" si="5"/>
        <v>#VALUE!</v>
      </c>
      <c r="J2099" s="236" t="str">
        <f t="shared" si="6"/>
        <v>#VALUE!</v>
      </c>
      <c r="K2099" s="236" t="str">
        <f t="shared" si="7"/>
        <v>#VALUE!</v>
      </c>
      <c r="L2099" s="236" t="str">
        <f t="shared" si="8"/>
        <v>#VALUE!</v>
      </c>
      <c r="M2099" s="236" t="str">
        <f t="shared" si="9"/>
        <v>#VALUE!</v>
      </c>
      <c r="N2099" s="236" t="str">
        <f t="shared" si="10"/>
        <v>#VALUE!</v>
      </c>
      <c r="O2099" s="236" t="str">
        <f t="shared" si="11"/>
        <v>#VALUE!</v>
      </c>
      <c r="P2099" s="237" t="str">
        <f t="shared" si="12"/>
        <v>NO RX</v>
      </c>
      <c r="Q2099" s="234" t="b">
        <v>0</v>
      </c>
      <c r="R2099" s="237" t="str">
        <f t="shared" si="37"/>
        <v>LOW</v>
      </c>
      <c r="S2099" s="238">
        <v>44490.0</v>
      </c>
      <c r="T2099" s="243">
        <f t="shared" si="46"/>
        <v>44515</v>
      </c>
      <c r="U2099" s="237" t="str">
        <f t="shared" si="53"/>
        <v> </v>
      </c>
      <c r="V2099" s="237" t="str">
        <f t="shared" si="16"/>
        <v> </v>
      </c>
      <c r="W2099" s="83"/>
      <c r="X2099" s="83"/>
      <c r="Y2099" s="83"/>
      <c r="Z2099" s="83"/>
      <c r="AA2099" s="83"/>
      <c r="AB2099" s="83"/>
      <c r="AC2099" s="83"/>
      <c r="AD2099" s="83"/>
      <c r="AE2099" s="83"/>
    </row>
    <row r="2100">
      <c r="A2100" s="248">
        <v>16488.0</v>
      </c>
      <c r="B2100" s="239" t="s">
        <v>8168</v>
      </c>
      <c r="C2100" s="239" t="b">
        <v>1</v>
      </c>
      <c r="D2100" s="235">
        <v>44591.0</v>
      </c>
      <c r="E2100" s="236" t="str">
        <f t="shared" si="1"/>
        <v>#VALUE!</v>
      </c>
      <c r="F2100" s="236" t="str">
        <f t="shared" si="2"/>
        <v>OPI RX</v>
      </c>
      <c r="G2100" s="236" t="str">
        <f t="shared" si="3"/>
        <v>#VALUE!</v>
      </c>
      <c r="H2100" s="236" t="str">
        <f t="shared" si="4"/>
        <v>#VALUE!</v>
      </c>
      <c r="I2100" s="236" t="str">
        <f t="shared" si="5"/>
        <v>#VALUE!</v>
      </c>
      <c r="J2100" s="236" t="str">
        <f t="shared" si="6"/>
        <v>#VALUE!</v>
      </c>
      <c r="K2100" s="236" t="str">
        <f t="shared" si="7"/>
        <v>#VALUE!</v>
      </c>
      <c r="L2100" s="236" t="str">
        <f t="shared" si="8"/>
        <v>#VALUE!</v>
      </c>
      <c r="M2100" s="236" t="str">
        <f t="shared" si="9"/>
        <v>#VALUE!</v>
      </c>
      <c r="N2100" s="236" t="str">
        <f t="shared" si="10"/>
        <v>#VALUE!</v>
      </c>
      <c r="O2100" s="236" t="str">
        <f t="shared" si="11"/>
        <v>#VALUE!</v>
      </c>
      <c r="P2100" s="237" t="str">
        <f t="shared" si="12"/>
        <v>OPIOIDS</v>
      </c>
      <c r="Q2100" s="234" t="b">
        <v>0</v>
      </c>
      <c r="R2100" s="237" t="str">
        <f t="shared" si="37"/>
        <v>LOW</v>
      </c>
      <c r="S2100" s="242">
        <v>44910.0</v>
      </c>
      <c r="T2100" s="243">
        <f t="shared" si="46"/>
        <v>44591</v>
      </c>
      <c r="U2100" s="237"/>
      <c r="V2100" s="237" t="str">
        <f t="shared" si="16"/>
        <v> </v>
      </c>
      <c r="W2100" s="83"/>
      <c r="X2100" s="83"/>
      <c r="Y2100" s="83"/>
      <c r="Z2100" s="83"/>
      <c r="AA2100" s="83"/>
      <c r="AB2100" s="83"/>
      <c r="AC2100" s="83"/>
      <c r="AD2100" s="83"/>
      <c r="AE2100" s="83"/>
    </row>
    <row r="2101">
      <c r="A2101" s="253">
        <v>16495.0</v>
      </c>
      <c r="B2101" s="239" t="s">
        <v>7552</v>
      </c>
      <c r="C2101" s="234" t="b">
        <v>1</v>
      </c>
      <c r="D2101" s="243">
        <v>44474.0</v>
      </c>
      <c r="E2101" s="236" t="str">
        <f t="shared" si="1"/>
        <v>#VALUE!</v>
      </c>
      <c r="F2101" s="236" t="str">
        <f t="shared" si="2"/>
        <v>#VALUE!</v>
      </c>
      <c r="G2101" s="236" t="str">
        <f t="shared" si="3"/>
        <v>#VALUE!</v>
      </c>
      <c r="H2101" s="236" t="str">
        <f t="shared" si="4"/>
        <v>#VALUE!</v>
      </c>
      <c r="I2101" s="236" t="str">
        <f t="shared" si="5"/>
        <v>#VALUE!</v>
      </c>
      <c r="J2101" s="236" t="str">
        <f t="shared" si="6"/>
        <v>#VALUE!</v>
      </c>
      <c r="K2101" s="236" t="str">
        <f t="shared" si="7"/>
        <v>#VALUE!</v>
      </c>
      <c r="L2101" s="236" t="str">
        <f t="shared" si="8"/>
        <v>#VALUE!</v>
      </c>
      <c r="M2101" s="236" t="str">
        <f t="shared" si="9"/>
        <v>#VALUE!</v>
      </c>
      <c r="N2101" s="236" t="str">
        <f t="shared" si="10"/>
        <v>#VALUE!</v>
      </c>
      <c r="O2101" s="236" t="str">
        <f t="shared" si="11"/>
        <v>#VALUE!</v>
      </c>
      <c r="P2101" s="237" t="str">
        <f t="shared" si="12"/>
        <v>NO RX</v>
      </c>
      <c r="Q2101" s="237" t="b">
        <v>0</v>
      </c>
      <c r="R2101" s="237" t="str">
        <f t="shared" si="37"/>
        <v>LOW</v>
      </c>
      <c r="S2101" s="238">
        <v>44460.0</v>
      </c>
      <c r="T2101" s="243">
        <f t="shared" si="46"/>
        <v>44474</v>
      </c>
      <c r="U2101" s="237" t="str">
        <f t="shared" ref="U2101:U2165" si="54">if((days($Z$3,$S2101)/365)&gt;=1,"DUE COMM", " ")</f>
        <v> </v>
      </c>
      <c r="V2101" s="237" t="str">
        <f t="shared" si="16"/>
        <v> </v>
      </c>
      <c r="W2101" s="83"/>
      <c r="X2101" s="83"/>
      <c r="Y2101" s="83"/>
      <c r="Z2101" s="83"/>
      <c r="AA2101" s="83"/>
      <c r="AB2101" s="83"/>
      <c r="AC2101" s="83"/>
      <c r="AD2101" s="83"/>
      <c r="AE2101" s="83"/>
    </row>
    <row r="2102">
      <c r="A2102" s="233">
        <v>16496.0</v>
      </c>
      <c r="B2102" s="237" t="s">
        <v>8169</v>
      </c>
      <c r="C2102" s="234" t="b">
        <v>1</v>
      </c>
      <c r="D2102" s="243">
        <v>44474.0</v>
      </c>
      <c r="E2102" s="236" t="str">
        <f t="shared" si="1"/>
        <v>#VALUE!</v>
      </c>
      <c r="F2102" s="236" t="str">
        <f t="shared" si="2"/>
        <v>OPI RX</v>
      </c>
      <c r="G2102" s="236" t="str">
        <f t="shared" si="3"/>
        <v>#VALUE!</v>
      </c>
      <c r="H2102" s="236" t="str">
        <f t="shared" si="4"/>
        <v>#VALUE!</v>
      </c>
      <c r="I2102" s="236" t="str">
        <f t="shared" si="5"/>
        <v>OPI RX</v>
      </c>
      <c r="J2102" s="236" t="str">
        <f t="shared" si="6"/>
        <v>OPI RX</v>
      </c>
      <c r="K2102" s="236" t="str">
        <f t="shared" si="7"/>
        <v>#VALUE!</v>
      </c>
      <c r="L2102" s="236" t="str">
        <f t="shared" si="8"/>
        <v>#VALUE!</v>
      </c>
      <c r="M2102" s="236" t="str">
        <f t="shared" si="9"/>
        <v>#VALUE!</v>
      </c>
      <c r="N2102" s="236" t="str">
        <f t="shared" si="10"/>
        <v>#VALUE!</v>
      </c>
      <c r="O2102" s="236" t="str">
        <f t="shared" si="11"/>
        <v>#VALUE!</v>
      </c>
      <c r="P2102" s="237" t="str">
        <f t="shared" si="12"/>
        <v>OPIOIDS</v>
      </c>
      <c r="Q2102" s="237" t="b">
        <v>0</v>
      </c>
      <c r="R2102" s="237" t="str">
        <f t="shared" si="37"/>
        <v>LOW</v>
      </c>
      <c r="S2102" s="238">
        <v>44460.0</v>
      </c>
      <c r="T2102" s="243">
        <f t="shared" si="46"/>
        <v>44474</v>
      </c>
      <c r="U2102" s="237" t="str">
        <f t="shared" si="54"/>
        <v> </v>
      </c>
      <c r="V2102" s="237" t="str">
        <f t="shared" si="16"/>
        <v> </v>
      </c>
      <c r="W2102" s="83" t="s">
        <v>7726</v>
      </c>
      <c r="X2102" s="83"/>
      <c r="Y2102" s="83"/>
      <c r="Z2102" s="83"/>
      <c r="AA2102" s="83"/>
      <c r="AB2102" s="83"/>
      <c r="AC2102" s="83"/>
      <c r="AD2102" s="83"/>
      <c r="AE2102" s="83"/>
    </row>
    <row r="2103">
      <c r="A2103" s="233">
        <v>16498.0</v>
      </c>
      <c r="B2103" s="237" t="s">
        <v>7754</v>
      </c>
      <c r="C2103" s="234" t="b">
        <v>1</v>
      </c>
      <c r="D2103" s="243">
        <v>44474.0</v>
      </c>
      <c r="E2103" s="236" t="str">
        <f t="shared" si="1"/>
        <v>#VALUE!</v>
      </c>
      <c r="F2103" s="236" t="str">
        <f t="shared" si="2"/>
        <v>#VALUE!</v>
      </c>
      <c r="G2103" s="236" t="str">
        <f t="shared" si="3"/>
        <v>#VALUE!</v>
      </c>
      <c r="H2103" s="236" t="str">
        <f t="shared" si="4"/>
        <v>#VALUE!</v>
      </c>
      <c r="I2103" s="236" t="str">
        <f t="shared" si="5"/>
        <v>#VALUE!</v>
      </c>
      <c r="J2103" s="236" t="str">
        <f t="shared" si="6"/>
        <v>#VALUE!</v>
      </c>
      <c r="K2103" s="236" t="str">
        <f t="shared" si="7"/>
        <v>#VALUE!</v>
      </c>
      <c r="L2103" s="236" t="str">
        <f t="shared" si="8"/>
        <v>#VALUE!</v>
      </c>
      <c r="M2103" s="236" t="str">
        <f t="shared" si="9"/>
        <v>#VALUE!</v>
      </c>
      <c r="N2103" s="236" t="str">
        <f t="shared" si="10"/>
        <v>#VALUE!</v>
      </c>
      <c r="O2103" s="236" t="str">
        <f t="shared" si="11"/>
        <v>#VALUE!</v>
      </c>
      <c r="P2103" s="237" t="str">
        <f t="shared" si="12"/>
        <v>NO RX</v>
      </c>
      <c r="Q2103" s="237" t="b">
        <v>0</v>
      </c>
      <c r="R2103" s="237" t="str">
        <f t="shared" si="37"/>
        <v>LOW</v>
      </c>
      <c r="S2103" s="238">
        <v>44460.0</v>
      </c>
      <c r="T2103" s="243">
        <f t="shared" si="46"/>
        <v>44474</v>
      </c>
      <c r="U2103" s="237" t="str">
        <f t="shared" si="54"/>
        <v> </v>
      </c>
      <c r="V2103" s="237" t="str">
        <f t="shared" si="16"/>
        <v> </v>
      </c>
      <c r="W2103" s="83"/>
      <c r="X2103" s="83"/>
      <c r="Y2103" s="83"/>
      <c r="Z2103" s="83"/>
      <c r="AA2103" s="83"/>
      <c r="AB2103" s="83"/>
      <c r="AC2103" s="83"/>
      <c r="AD2103" s="83"/>
      <c r="AE2103" s="83"/>
    </row>
    <row r="2104">
      <c r="A2104" s="233">
        <v>16499.0</v>
      </c>
      <c r="B2104" s="239" t="s">
        <v>7552</v>
      </c>
      <c r="C2104" s="234" t="b">
        <v>1</v>
      </c>
      <c r="D2104" s="243">
        <v>44474.0</v>
      </c>
      <c r="E2104" s="236" t="str">
        <f t="shared" si="1"/>
        <v>#VALUE!</v>
      </c>
      <c r="F2104" s="236" t="str">
        <f t="shared" si="2"/>
        <v>#VALUE!</v>
      </c>
      <c r="G2104" s="236" t="str">
        <f t="shared" si="3"/>
        <v>#VALUE!</v>
      </c>
      <c r="H2104" s="236" t="str">
        <f t="shared" si="4"/>
        <v>#VALUE!</v>
      </c>
      <c r="I2104" s="236" t="str">
        <f t="shared" si="5"/>
        <v>#VALUE!</v>
      </c>
      <c r="J2104" s="236" t="str">
        <f t="shared" si="6"/>
        <v>#VALUE!</v>
      </c>
      <c r="K2104" s="236" t="str">
        <f t="shared" si="7"/>
        <v>#VALUE!</v>
      </c>
      <c r="L2104" s="236" t="str">
        <f t="shared" si="8"/>
        <v>#VALUE!</v>
      </c>
      <c r="M2104" s="236" t="str">
        <f t="shared" si="9"/>
        <v>#VALUE!</v>
      </c>
      <c r="N2104" s="236" t="str">
        <f t="shared" si="10"/>
        <v>#VALUE!</v>
      </c>
      <c r="O2104" s="236" t="str">
        <f t="shared" si="11"/>
        <v>#VALUE!</v>
      </c>
      <c r="P2104" s="237" t="str">
        <f t="shared" si="12"/>
        <v>NO RX</v>
      </c>
      <c r="Q2104" s="237" t="b">
        <v>0</v>
      </c>
      <c r="R2104" s="237" t="str">
        <f t="shared" si="37"/>
        <v>LOW</v>
      </c>
      <c r="S2104" s="238">
        <v>44460.0</v>
      </c>
      <c r="T2104" s="243">
        <f t="shared" si="46"/>
        <v>44474</v>
      </c>
      <c r="U2104" s="237" t="str">
        <f t="shared" si="54"/>
        <v> </v>
      </c>
      <c r="V2104" s="237" t="str">
        <f t="shared" si="16"/>
        <v> </v>
      </c>
      <c r="W2104" s="83"/>
      <c r="X2104" s="83"/>
      <c r="Y2104" s="83"/>
      <c r="Z2104" s="83"/>
      <c r="AA2104" s="83"/>
      <c r="AB2104" s="83"/>
      <c r="AC2104" s="83"/>
      <c r="AD2104" s="83"/>
      <c r="AE2104" s="83"/>
    </row>
    <row r="2105">
      <c r="A2105" s="233">
        <v>16500.0</v>
      </c>
      <c r="B2105" s="239" t="s">
        <v>8170</v>
      </c>
      <c r="C2105" s="238" t="b">
        <v>1</v>
      </c>
      <c r="D2105" s="235">
        <v>44593.0</v>
      </c>
      <c r="E2105" s="236" t="str">
        <f t="shared" si="1"/>
        <v>#VALUE!</v>
      </c>
      <c r="F2105" s="236" t="str">
        <f t="shared" si="2"/>
        <v>#VALUE!</v>
      </c>
      <c r="G2105" s="236" t="str">
        <f t="shared" si="3"/>
        <v>OPI RX</v>
      </c>
      <c r="H2105" s="236" t="str">
        <f t="shared" si="4"/>
        <v>OPI RX</v>
      </c>
      <c r="I2105" s="236" t="str">
        <f t="shared" si="5"/>
        <v>#VALUE!</v>
      </c>
      <c r="J2105" s="236" t="str">
        <f t="shared" si="6"/>
        <v>#VALUE!</v>
      </c>
      <c r="K2105" s="236" t="str">
        <f t="shared" si="7"/>
        <v>#VALUE!</v>
      </c>
      <c r="L2105" s="236" t="str">
        <f t="shared" si="8"/>
        <v>#VALUE!</v>
      </c>
      <c r="M2105" s="236" t="str">
        <f t="shared" si="9"/>
        <v>#VALUE!</v>
      </c>
      <c r="N2105" s="236" t="str">
        <f t="shared" si="10"/>
        <v>#VALUE!</v>
      </c>
      <c r="O2105" s="236" t="str">
        <f t="shared" si="11"/>
        <v>#VALUE!</v>
      </c>
      <c r="P2105" s="237" t="str">
        <f t="shared" si="12"/>
        <v>OPIOIDS</v>
      </c>
      <c r="Q2105" s="237" t="b">
        <v>1</v>
      </c>
      <c r="R2105" s="237" t="str">
        <f t="shared" si="37"/>
        <v>HIGH</v>
      </c>
      <c r="S2105" s="238"/>
      <c r="T2105" s="243">
        <f t="shared" si="46"/>
        <v>44593</v>
      </c>
      <c r="U2105" s="237" t="str">
        <f t="shared" si="54"/>
        <v>DUE COMM</v>
      </c>
      <c r="V2105" s="237" t="str">
        <f t="shared" si="16"/>
        <v> </v>
      </c>
      <c r="W2105" s="83"/>
      <c r="X2105" s="83"/>
      <c r="Y2105" s="83"/>
      <c r="Z2105" s="83"/>
      <c r="AA2105" s="83"/>
      <c r="AB2105" s="83"/>
      <c r="AC2105" s="83"/>
      <c r="AD2105" s="83"/>
      <c r="AE2105" s="83"/>
    </row>
    <row r="2106">
      <c r="A2106" s="233">
        <v>16502.0</v>
      </c>
      <c r="B2106" s="234" t="s">
        <v>7556</v>
      </c>
      <c r="C2106" s="234" t="b">
        <v>1</v>
      </c>
      <c r="D2106" s="235">
        <v>44620.0</v>
      </c>
      <c r="E2106" s="236" t="str">
        <f t="shared" si="1"/>
        <v>OPI RX</v>
      </c>
      <c r="F2106" s="236" t="str">
        <f t="shared" si="2"/>
        <v>#VALUE!</v>
      </c>
      <c r="G2106" s="236" t="str">
        <f t="shared" si="3"/>
        <v>#VALUE!</v>
      </c>
      <c r="H2106" s="236" t="str">
        <f t="shared" si="4"/>
        <v>#VALUE!</v>
      </c>
      <c r="I2106" s="236" t="str">
        <f t="shared" si="5"/>
        <v>#VALUE!</v>
      </c>
      <c r="J2106" s="236" t="str">
        <f t="shared" si="6"/>
        <v>#VALUE!</v>
      </c>
      <c r="K2106" s="236" t="str">
        <f t="shared" si="7"/>
        <v>#VALUE!</v>
      </c>
      <c r="L2106" s="236" t="str">
        <f t="shared" si="8"/>
        <v>#VALUE!</v>
      </c>
      <c r="M2106" s="236" t="str">
        <f t="shared" si="9"/>
        <v>#VALUE!</v>
      </c>
      <c r="N2106" s="236" t="str">
        <f t="shared" si="10"/>
        <v>#VALUE!</v>
      </c>
      <c r="O2106" s="236" t="str">
        <f t="shared" si="11"/>
        <v>#VALUE!</v>
      </c>
      <c r="P2106" s="237" t="str">
        <f t="shared" si="12"/>
        <v>OPIOIDS</v>
      </c>
      <c r="Q2106" s="237" t="b">
        <v>1</v>
      </c>
      <c r="R2106" s="237" t="str">
        <f t="shared" si="37"/>
        <v>HIGH</v>
      </c>
      <c r="S2106" s="238">
        <v>44474.0</v>
      </c>
      <c r="T2106" s="243">
        <f t="shared" si="46"/>
        <v>44620</v>
      </c>
      <c r="U2106" s="237" t="str">
        <f t="shared" si="54"/>
        <v> </v>
      </c>
      <c r="V2106" s="237" t="str">
        <f t="shared" si="16"/>
        <v> </v>
      </c>
      <c r="W2106" s="83"/>
      <c r="X2106" s="83"/>
      <c r="Y2106" s="83"/>
      <c r="Z2106" s="83"/>
      <c r="AA2106" s="83"/>
      <c r="AB2106" s="83"/>
      <c r="AC2106" s="83"/>
      <c r="AD2106" s="83"/>
      <c r="AE2106" s="83"/>
    </row>
    <row r="2107">
      <c r="A2107" s="233">
        <v>16503.0</v>
      </c>
      <c r="B2107" s="234" t="s">
        <v>7606</v>
      </c>
      <c r="C2107" s="238" t="b">
        <v>1</v>
      </c>
      <c r="D2107" s="243">
        <v>44539.0</v>
      </c>
      <c r="E2107" s="236" t="str">
        <f t="shared" si="1"/>
        <v>#VALUE!</v>
      </c>
      <c r="F2107" s="236" t="str">
        <f t="shared" si="2"/>
        <v>#VALUE!</v>
      </c>
      <c r="G2107" s="236" t="str">
        <f t="shared" si="3"/>
        <v>#VALUE!</v>
      </c>
      <c r="H2107" s="236" t="str">
        <f t="shared" si="4"/>
        <v>#VALUE!</v>
      </c>
      <c r="I2107" s="236" t="str">
        <f t="shared" si="5"/>
        <v>#VALUE!</v>
      </c>
      <c r="J2107" s="236" t="str">
        <f t="shared" si="6"/>
        <v>#VALUE!</v>
      </c>
      <c r="K2107" s="236" t="str">
        <f t="shared" si="7"/>
        <v>#VALUE!</v>
      </c>
      <c r="L2107" s="236" t="str">
        <f t="shared" si="8"/>
        <v>#VALUE!</v>
      </c>
      <c r="M2107" s="236" t="str">
        <f t="shared" si="9"/>
        <v>OPI RX</v>
      </c>
      <c r="N2107" s="236" t="str">
        <f t="shared" si="10"/>
        <v>#VALUE!</v>
      </c>
      <c r="O2107" s="236" t="str">
        <f t="shared" si="11"/>
        <v>#VALUE!</v>
      </c>
      <c r="P2107" s="237" t="str">
        <f t="shared" si="12"/>
        <v>OPIOIDS</v>
      </c>
      <c r="Q2107" s="237" t="b">
        <v>0</v>
      </c>
      <c r="R2107" s="237" t="str">
        <f t="shared" si="37"/>
        <v>LOW</v>
      </c>
      <c r="S2107" s="238">
        <v>44425.0</v>
      </c>
      <c r="T2107" s="243">
        <f t="shared" si="46"/>
        <v>44539</v>
      </c>
      <c r="U2107" s="237" t="str">
        <f t="shared" si="54"/>
        <v> </v>
      </c>
      <c r="V2107" s="237" t="str">
        <f t="shared" si="16"/>
        <v> </v>
      </c>
      <c r="W2107" s="83"/>
      <c r="X2107" s="83"/>
      <c r="Y2107" s="83"/>
      <c r="Z2107" s="83"/>
      <c r="AA2107" s="83"/>
      <c r="AB2107" s="83"/>
      <c r="AC2107" s="83"/>
      <c r="AD2107" s="83"/>
      <c r="AE2107" s="83"/>
    </row>
    <row r="2108">
      <c r="A2108" s="233">
        <v>16507.0</v>
      </c>
      <c r="B2108" s="234" t="s">
        <v>8171</v>
      </c>
      <c r="C2108" s="234" t="b">
        <v>1</v>
      </c>
      <c r="D2108" s="243">
        <v>44496.0</v>
      </c>
      <c r="E2108" s="236" t="str">
        <f t="shared" si="1"/>
        <v>#VALUE!</v>
      </c>
      <c r="F2108" s="236" t="str">
        <f t="shared" si="2"/>
        <v>#VALUE!</v>
      </c>
      <c r="G2108" s="236" t="str">
        <f t="shared" si="3"/>
        <v>#VALUE!</v>
      </c>
      <c r="H2108" s="236" t="str">
        <f t="shared" si="4"/>
        <v>#VALUE!</v>
      </c>
      <c r="I2108" s="236" t="str">
        <f t="shared" si="5"/>
        <v>#VALUE!</v>
      </c>
      <c r="J2108" s="236" t="str">
        <f t="shared" si="6"/>
        <v>#VALUE!</v>
      </c>
      <c r="K2108" s="236" t="str">
        <f t="shared" si="7"/>
        <v>#VALUE!</v>
      </c>
      <c r="L2108" s="236" t="str">
        <f t="shared" si="8"/>
        <v>OPI RX</v>
      </c>
      <c r="M2108" s="236" t="str">
        <f t="shared" si="9"/>
        <v>OPI RX</v>
      </c>
      <c r="N2108" s="236" t="str">
        <f t="shared" si="10"/>
        <v>#VALUE!</v>
      </c>
      <c r="O2108" s="236" t="str">
        <f t="shared" si="11"/>
        <v>#VALUE!</v>
      </c>
      <c r="P2108" s="237" t="str">
        <f t="shared" si="12"/>
        <v>OPIOIDS</v>
      </c>
      <c r="Q2108" s="234" t="b">
        <v>0</v>
      </c>
      <c r="R2108" s="237" t="str">
        <f t="shared" si="37"/>
        <v>LOW</v>
      </c>
      <c r="S2108" s="238">
        <v>44461.0</v>
      </c>
      <c r="T2108" s="243">
        <f t="shared" si="46"/>
        <v>44496</v>
      </c>
      <c r="U2108" s="237" t="str">
        <f t="shared" si="54"/>
        <v> </v>
      </c>
      <c r="V2108" s="237" t="str">
        <f t="shared" si="16"/>
        <v> </v>
      </c>
      <c r="W2108" s="83"/>
      <c r="X2108" s="83"/>
      <c r="Y2108" s="83"/>
      <c r="Z2108" s="83"/>
      <c r="AA2108" s="83"/>
      <c r="AB2108" s="83"/>
      <c r="AC2108" s="83"/>
      <c r="AD2108" s="83"/>
      <c r="AE2108" s="83"/>
    </row>
    <row r="2109">
      <c r="A2109" s="233">
        <v>16508.0</v>
      </c>
      <c r="B2109" s="234" t="s">
        <v>7590</v>
      </c>
      <c r="C2109" s="234" t="b">
        <v>1</v>
      </c>
      <c r="D2109" s="243">
        <v>44519.0</v>
      </c>
      <c r="E2109" s="236" t="str">
        <f t="shared" si="1"/>
        <v>#VALUE!</v>
      </c>
      <c r="F2109" s="236" t="str">
        <f t="shared" si="2"/>
        <v>#VALUE!</v>
      </c>
      <c r="G2109" s="236" t="str">
        <f t="shared" si="3"/>
        <v>#VALUE!</v>
      </c>
      <c r="H2109" s="236" t="str">
        <f t="shared" si="4"/>
        <v>#VALUE!</v>
      </c>
      <c r="I2109" s="236" t="str">
        <f t="shared" si="5"/>
        <v>#VALUE!</v>
      </c>
      <c r="J2109" s="236" t="str">
        <f t="shared" si="6"/>
        <v>#VALUE!</v>
      </c>
      <c r="K2109" s="236" t="str">
        <f t="shared" si="7"/>
        <v>#VALUE!</v>
      </c>
      <c r="L2109" s="236" t="str">
        <f t="shared" si="8"/>
        <v>#VALUE!</v>
      </c>
      <c r="M2109" s="236" t="str">
        <f t="shared" si="9"/>
        <v>OPI RX</v>
      </c>
      <c r="N2109" s="236" t="str">
        <f t="shared" si="10"/>
        <v>#VALUE!</v>
      </c>
      <c r="O2109" s="236" t="str">
        <f t="shared" si="11"/>
        <v>#VALUE!</v>
      </c>
      <c r="P2109" s="237" t="str">
        <f t="shared" si="12"/>
        <v>OPIOIDS</v>
      </c>
      <c r="Q2109" s="237" t="b">
        <v>0</v>
      </c>
      <c r="R2109" s="237" t="str">
        <f t="shared" si="37"/>
        <v>LOW</v>
      </c>
      <c r="S2109" s="238">
        <v>44494.0</v>
      </c>
      <c r="T2109" s="243">
        <f t="shared" si="46"/>
        <v>44519</v>
      </c>
      <c r="U2109" s="237" t="str">
        <f t="shared" si="54"/>
        <v> </v>
      </c>
      <c r="V2109" s="237" t="str">
        <f t="shared" si="16"/>
        <v> </v>
      </c>
      <c r="W2109" s="83"/>
      <c r="X2109" s="83"/>
      <c r="Y2109" s="83"/>
      <c r="Z2109" s="83"/>
      <c r="AA2109" s="83"/>
      <c r="AB2109" s="83"/>
      <c r="AC2109" s="83"/>
      <c r="AD2109" s="83"/>
      <c r="AE2109" s="83"/>
    </row>
    <row r="2110">
      <c r="A2110" s="233">
        <v>16514.0</v>
      </c>
      <c r="B2110" s="239" t="s">
        <v>8172</v>
      </c>
      <c r="C2110" s="234" t="b">
        <v>1</v>
      </c>
      <c r="D2110" s="235">
        <v>44593.0</v>
      </c>
      <c r="E2110" s="236" t="str">
        <f t="shared" si="1"/>
        <v>OPI RX</v>
      </c>
      <c r="F2110" s="236" t="str">
        <f t="shared" si="2"/>
        <v>#VALUE!</v>
      </c>
      <c r="G2110" s="236" t="str">
        <f t="shared" si="3"/>
        <v>#VALUE!</v>
      </c>
      <c r="H2110" s="236" t="str">
        <f t="shared" si="4"/>
        <v>#VALUE!</v>
      </c>
      <c r="I2110" s="236" t="str">
        <f t="shared" si="5"/>
        <v>#VALUE!</v>
      </c>
      <c r="J2110" s="236" t="str">
        <f t="shared" si="6"/>
        <v>#VALUE!</v>
      </c>
      <c r="K2110" s="236" t="str">
        <f t="shared" si="7"/>
        <v>#VALUE!</v>
      </c>
      <c r="L2110" s="236" t="str">
        <f t="shared" si="8"/>
        <v>#VALUE!</v>
      </c>
      <c r="M2110" s="236" t="str">
        <f t="shared" si="9"/>
        <v>#VALUE!</v>
      </c>
      <c r="N2110" s="236" t="str">
        <f t="shared" si="10"/>
        <v>#VALUE!</v>
      </c>
      <c r="O2110" s="236" t="str">
        <f t="shared" si="11"/>
        <v>#VALUE!</v>
      </c>
      <c r="P2110" s="237" t="str">
        <f t="shared" si="12"/>
        <v>OPIOIDS</v>
      </c>
      <c r="Q2110" s="234" t="b">
        <v>0</v>
      </c>
      <c r="R2110" s="237" t="str">
        <f t="shared" si="37"/>
        <v>LOW</v>
      </c>
      <c r="S2110" s="238">
        <v>44466.0</v>
      </c>
      <c r="T2110" s="243">
        <f t="shared" si="46"/>
        <v>44593</v>
      </c>
      <c r="U2110" s="237" t="str">
        <f t="shared" si="54"/>
        <v> </v>
      </c>
      <c r="V2110" s="237" t="str">
        <f t="shared" si="16"/>
        <v> </v>
      </c>
      <c r="W2110" s="83"/>
      <c r="X2110" s="83"/>
      <c r="Y2110" s="83"/>
      <c r="Z2110" s="83"/>
      <c r="AA2110" s="83"/>
      <c r="AB2110" s="83"/>
      <c r="AC2110" s="83"/>
      <c r="AD2110" s="83"/>
      <c r="AE2110" s="83"/>
    </row>
    <row r="2111">
      <c r="A2111" s="233">
        <v>16515.0</v>
      </c>
      <c r="B2111" s="234" t="s">
        <v>7582</v>
      </c>
      <c r="C2111" s="234" t="b">
        <v>1</v>
      </c>
      <c r="D2111" s="243">
        <v>44476.0</v>
      </c>
      <c r="E2111" s="236" t="str">
        <f t="shared" si="1"/>
        <v>#VALUE!</v>
      </c>
      <c r="F2111" s="236" t="str">
        <f t="shared" si="2"/>
        <v>OPI RX</v>
      </c>
      <c r="G2111" s="236" t="str">
        <f t="shared" si="3"/>
        <v>#VALUE!</v>
      </c>
      <c r="H2111" s="236" t="str">
        <f t="shared" si="4"/>
        <v>#VALUE!</v>
      </c>
      <c r="I2111" s="236" t="str">
        <f t="shared" si="5"/>
        <v>#VALUE!</v>
      </c>
      <c r="J2111" s="236" t="str">
        <f t="shared" si="6"/>
        <v>#VALUE!</v>
      </c>
      <c r="K2111" s="236" t="str">
        <f t="shared" si="7"/>
        <v>#VALUE!</v>
      </c>
      <c r="L2111" s="236" t="str">
        <f t="shared" si="8"/>
        <v>#VALUE!</v>
      </c>
      <c r="M2111" s="236" t="str">
        <f t="shared" si="9"/>
        <v>#VALUE!</v>
      </c>
      <c r="N2111" s="236" t="str">
        <f t="shared" si="10"/>
        <v>#VALUE!</v>
      </c>
      <c r="O2111" s="236" t="str">
        <f t="shared" si="11"/>
        <v>#VALUE!</v>
      </c>
      <c r="P2111" s="237" t="str">
        <f t="shared" si="12"/>
        <v>OPIOIDS</v>
      </c>
      <c r="Q2111" s="237" t="b">
        <v>0</v>
      </c>
      <c r="R2111" s="237" t="str">
        <f t="shared" si="37"/>
        <v>LOW</v>
      </c>
      <c r="S2111" s="238">
        <v>44352.0</v>
      </c>
      <c r="T2111" s="243">
        <f t="shared" si="46"/>
        <v>44476</v>
      </c>
      <c r="U2111" s="237" t="str">
        <f t="shared" si="54"/>
        <v> </v>
      </c>
      <c r="V2111" s="237" t="str">
        <f t="shared" si="16"/>
        <v> </v>
      </c>
      <c r="W2111" s="83"/>
      <c r="X2111" s="83"/>
      <c r="Y2111" s="83"/>
      <c r="Z2111" s="83"/>
      <c r="AA2111" s="83"/>
      <c r="AB2111" s="83"/>
      <c r="AC2111" s="83"/>
      <c r="AD2111" s="83"/>
      <c r="AE2111" s="83"/>
    </row>
    <row r="2112">
      <c r="A2112" s="233">
        <v>16516.0</v>
      </c>
      <c r="B2112" s="239" t="s">
        <v>7552</v>
      </c>
      <c r="C2112" s="234" t="b">
        <v>1</v>
      </c>
      <c r="D2112" s="243">
        <v>44510.0</v>
      </c>
      <c r="E2112" s="236" t="str">
        <f t="shared" si="1"/>
        <v>#VALUE!</v>
      </c>
      <c r="F2112" s="236" t="str">
        <f t="shared" si="2"/>
        <v>#VALUE!</v>
      </c>
      <c r="G2112" s="236" t="str">
        <f t="shared" si="3"/>
        <v>#VALUE!</v>
      </c>
      <c r="H2112" s="236" t="str">
        <f t="shared" si="4"/>
        <v>#VALUE!</v>
      </c>
      <c r="I2112" s="236" t="str">
        <f t="shared" si="5"/>
        <v>#VALUE!</v>
      </c>
      <c r="J2112" s="236" t="str">
        <f t="shared" si="6"/>
        <v>#VALUE!</v>
      </c>
      <c r="K2112" s="236" t="str">
        <f t="shared" si="7"/>
        <v>#VALUE!</v>
      </c>
      <c r="L2112" s="236" t="str">
        <f t="shared" si="8"/>
        <v>#VALUE!</v>
      </c>
      <c r="M2112" s="236" t="str">
        <f t="shared" si="9"/>
        <v>#VALUE!</v>
      </c>
      <c r="N2112" s="236" t="str">
        <f t="shared" si="10"/>
        <v>#VALUE!</v>
      </c>
      <c r="O2112" s="236" t="str">
        <f t="shared" si="11"/>
        <v>#VALUE!</v>
      </c>
      <c r="P2112" s="237" t="str">
        <f t="shared" si="12"/>
        <v>NO RX</v>
      </c>
      <c r="Q2112" s="237" t="b">
        <v>0</v>
      </c>
      <c r="R2112" s="237" t="str">
        <f t="shared" si="37"/>
        <v>LOW</v>
      </c>
      <c r="S2112" s="238">
        <v>44489.0</v>
      </c>
      <c r="T2112" s="243">
        <f t="shared" si="46"/>
        <v>44510</v>
      </c>
      <c r="U2112" s="237" t="str">
        <f t="shared" si="54"/>
        <v> </v>
      </c>
      <c r="V2112" s="237" t="str">
        <f t="shared" si="16"/>
        <v> </v>
      </c>
      <c r="W2112" s="83"/>
      <c r="X2112" s="83"/>
      <c r="Y2112" s="83"/>
      <c r="Z2112" s="83"/>
      <c r="AA2112" s="83"/>
      <c r="AB2112" s="83"/>
      <c r="AC2112" s="83"/>
      <c r="AD2112" s="83"/>
      <c r="AE2112" s="83"/>
    </row>
    <row r="2113">
      <c r="A2113" s="233">
        <v>16517.0</v>
      </c>
      <c r="B2113" s="237" t="s">
        <v>8173</v>
      </c>
      <c r="C2113" s="238" t="b">
        <v>1</v>
      </c>
      <c r="D2113" s="243">
        <v>44483.0</v>
      </c>
      <c r="E2113" s="236" t="str">
        <f t="shared" si="1"/>
        <v>#VALUE!</v>
      </c>
      <c r="F2113" s="236" t="str">
        <f t="shared" si="2"/>
        <v>OPI RX</v>
      </c>
      <c r="G2113" s="236" t="str">
        <f t="shared" si="3"/>
        <v>#VALUE!</v>
      </c>
      <c r="H2113" s="236" t="str">
        <f t="shared" si="4"/>
        <v>#VALUE!</v>
      </c>
      <c r="I2113" s="236" t="str">
        <f t="shared" si="5"/>
        <v>#VALUE!</v>
      </c>
      <c r="J2113" s="236" t="str">
        <f t="shared" si="6"/>
        <v>#VALUE!</v>
      </c>
      <c r="K2113" s="236" t="str">
        <f t="shared" si="7"/>
        <v>#VALUE!</v>
      </c>
      <c r="L2113" s="236" t="str">
        <f t="shared" si="8"/>
        <v>#VALUE!</v>
      </c>
      <c r="M2113" s="236" t="str">
        <f t="shared" si="9"/>
        <v>#VALUE!</v>
      </c>
      <c r="N2113" s="236" t="str">
        <f t="shared" si="10"/>
        <v>#VALUE!</v>
      </c>
      <c r="O2113" s="236" t="str">
        <f t="shared" si="11"/>
        <v>#VALUE!</v>
      </c>
      <c r="P2113" s="237" t="str">
        <f t="shared" si="12"/>
        <v>OPIOIDS</v>
      </c>
      <c r="Q2113" s="237" t="b">
        <v>1</v>
      </c>
      <c r="R2113" s="237" t="str">
        <f t="shared" si="37"/>
        <v>HIGH</v>
      </c>
      <c r="S2113" s="238">
        <v>44415.0</v>
      </c>
      <c r="T2113" s="243">
        <f t="shared" si="46"/>
        <v>44483</v>
      </c>
      <c r="U2113" s="237" t="str">
        <f t="shared" si="54"/>
        <v> </v>
      </c>
      <c r="V2113" s="237" t="str">
        <f t="shared" si="16"/>
        <v> </v>
      </c>
      <c r="W2113" s="83"/>
      <c r="X2113" s="83"/>
      <c r="Y2113" s="83"/>
      <c r="Z2113" s="83"/>
      <c r="AA2113" s="83"/>
      <c r="AB2113" s="83"/>
      <c r="AC2113" s="83"/>
      <c r="AD2113" s="83"/>
      <c r="AE2113" s="83"/>
    </row>
    <row r="2114">
      <c r="A2114" s="233">
        <v>16518.0</v>
      </c>
      <c r="B2114" s="234" t="s">
        <v>7606</v>
      </c>
      <c r="C2114" s="234" t="b">
        <v>1</v>
      </c>
      <c r="D2114" s="243">
        <v>44494.0</v>
      </c>
      <c r="E2114" s="236" t="str">
        <f t="shared" si="1"/>
        <v>#VALUE!</v>
      </c>
      <c r="F2114" s="236" t="str">
        <f t="shared" si="2"/>
        <v>#VALUE!</v>
      </c>
      <c r="G2114" s="236" t="str">
        <f t="shared" si="3"/>
        <v>#VALUE!</v>
      </c>
      <c r="H2114" s="236" t="str">
        <f t="shared" si="4"/>
        <v>#VALUE!</v>
      </c>
      <c r="I2114" s="236" t="str">
        <f t="shared" si="5"/>
        <v>#VALUE!</v>
      </c>
      <c r="J2114" s="236" t="str">
        <f t="shared" si="6"/>
        <v>#VALUE!</v>
      </c>
      <c r="K2114" s="236" t="str">
        <f t="shared" si="7"/>
        <v>#VALUE!</v>
      </c>
      <c r="L2114" s="236" t="str">
        <f t="shared" si="8"/>
        <v>#VALUE!</v>
      </c>
      <c r="M2114" s="236" t="str">
        <f t="shared" si="9"/>
        <v>OPI RX</v>
      </c>
      <c r="N2114" s="236" t="str">
        <f t="shared" si="10"/>
        <v>#VALUE!</v>
      </c>
      <c r="O2114" s="236" t="str">
        <f t="shared" si="11"/>
        <v>#VALUE!</v>
      </c>
      <c r="P2114" s="237" t="str">
        <f t="shared" si="12"/>
        <v>OPIOIDS</v>
      </c>
      <c r="Q2114" s="234" t="b">
        <v>0</v>
      </c>
      <c r="R2114" s="237" t="str">
        <f t="shared" si="37"/>
        <v>LOW</v>
      </c>
      <c r="S2114" s="238">
        <v>44475.0</v>
      </c>
      <c r="T2114" s="243">
        <f t="shared" si="46"/>
        <v>44494</v>
      </c>
      <c r="U2114" s="237" t="str">
        <f t="shared" si="54"/>
        <v> </v>
      </c>
      <c r="V2114" s="237" t="str">
        <f t="shared" si="16"/>
        <v> </v>
      </c>
      <c r="W2114" s="83"/>
      <c r="X2114" s="83"/>
      <c r="Y2114" s="83"/>
      <c r="Z2114" s="83"/>
      <c r="AA2114" s="83"/>
      <c r="AB2114" s="83"/>
      <c r="AC2114" s="83"/>
      <c r="AD2114" s="83"/>
      <c r="AE2114" s="83"/>
    </row>
    <row r="2115">
      <c r="A2115" s="233">
        <v>16519.0</v>
      </c>
      <c r="B2115" s="237" t="s">
        <v>7606</v>
      </c>
      <c r="C2115" s="234" t="b">
        <v>1</v>
      </c>
      <c r="D2115" s="243">
        <v>44477.0</v>
      </c>
      <c r="E2115" s="236" t="str">
        <f t="shared" si="1"/>
        <v>#VALUE!</v>
      </c>
      <c r="F2115" s="236" t="str">
        <f t="shared" si="2"/>
        <v>#VALUE!</v>
      </c>
      <c r="G2115" s="236" t="str">
        <f t="shared" si="3"/>
        <v>#VALUE!</v>
      </c>
      <c r="H2115" s="236" t="str">
        <f t="shared" si="4"/>
        <v>#VALUE!</v>
      </c>
      <c r="I2115" s="236" t="str">
        <f t="shared" si="5"/>
        <v>#VALUE!</v>
      </c>
      <c r="J2115" s="236" t="str">
        <f t="shared" si="6"/>
        <v>#VALUE!</v>
      </c>
      <c r="K2115" s="236" t="str">
        <f t="shared" si="7"/>
        <v>#VALUE!</v>
      </c>
      <c r="L2115" s="236" t="str">
        <f t="shared" si="8"/>
        <v>#VALUE!</v>
      </c>
      <c r="M2115" s="236" t="str">
        <f t="shared" si="9"/>
        <v>OPI RX</v>
      </c>
      <c r="N2115" s="236" t="str">
        <f t="shared" si="10"/>
        <v>#VALUE!</v>
      </c>
      <c r="O2115" s="236" t="str">
        <f t="shared" si="11"/>
        <v>#VALUE!</v>
      </c>
      <c r="P2115" s="237" t="str">
        <f t="shared" si="12"/>
        <v>OPIOIDS</v>
      </c>
      <c r="Q2115" s="237" t="b">
        <v>0</v>
      </c>
      <c r="R2115" s="237" t="str">
        <f t="shared" si="37"/>
        <v>LOW</v>
      </c>
      <c r="S2115" s="238">
        <v>44466.0</v>
      </c>
      <c r="T2115" s="243">
        <f t="shared" si="46"/>
        <v>44477</v>
      </c>
      <c r="U2115" s="237" t="str">
        <f t="shared" si="54"/>
        <v> </v>
      </c>
      <c r="V2115" s="237" t="str">
        <f t="shared" si="16"/>
        <v> </v>
      </c>
      <c r="W2115" s="83"/>
      <c r="X2115" s="83"/>
      <c r="Y2115" s="83"/>
      <c r="Z2115" s="83"/>
      <c r="AA2115" s="83"/>
      <c r="AB2115" s="83"/>
      <c r="AC2115" s="83"/>
      <c r="AD2115" s="83"/>
      <c r="AE2115" s="83"/>
    </row>
    <row r="2116">
      <c r="A2116" s="253">
        <v>16520.0</v>
      </c>
      <c r="B2116" s="239" t="s">
        <v>7552</v>
      </c>
      <c r="C2116" s="234" t="b">
        <v>1</v>
      </c>
      <c r="D2116" s="243">
        <v>44476.0</v>
      </c>
      <c r="E2116" s="236" t="str">
        <f t="shared" si="1"/>
        <v>#VALUE!</v>
      </c>
      <c r="F2116" s="236" t="str">
        <f t="shared" si="2"/>
        <v>#VALUE!</v>
      </c>
      <c r="G2116" s="236" t="str">
        <f t="shared" si="3"/>
        <v>#VALUE!</v>
      </c>
      <c r="H2116" s="236" t="str">
        <f t="shared" si="4"/>
        <v>#VALUE!</v>
      </c>
      <c r="I2116" s="236" t="str">
        <f t="shared" si="5"/>
        <v>#VALUE!</v>
      </c>
      <c r="J2116" s="236" t="str">
        <f t="shared" si="6"/>
        <v>#VALUE!</v>
      </c>
      <c r="K2116" s="236" t="str">
        <f t="shared" si="7"/>
        <v>#VALUE!</v>
      </c>
      <c r="L2116" s="236" t="str">
        <f t="shared" si="8"/>
        <v>#VALUE!</v>
      </c>
      <c r="M2116" s="236" t="str">
        <f t="shared" si="9"/>
        <v>#VALUE!</v>
      </c>
      <c r="N2116" s="236" t="str">
        <f t="shared" si="10"/>
        <v>#VALUE!</v>
      </c>
      <c r="O2116" s="236" t="str">
        <f t="shared" si="11"/>
        <v>#VALUE!</v>
      </c>
      <c r="P2116" s="237" t="str">
        <f t="shared" si="12"/>
        <v>NO RX</v>
      </c>
      <c r="Q2116" s="234" t="b">
        <v>1</v>
      </c>
      <c r="R2116" s="237" t="str">
        <f t="shared" si="37"/>
        <v>HIGH</v>
      </c>
      <c r="S2116" s="238">
        <v>44461.0</v>
      </c>
      <c r="T2116" s="243">
        <f t="shared" si="46"/>
        <v>44476</v>
      </c>
      <c r="U2116" s="237" t="str">
        <f t="shared" si="54"/>
        <v> </v>
      </c>
      <c r="V2116" s="237" t="str">
        <f t="shared" si="16"/>
        <v> </v>
      </c>
      <c r="W2116" s="83"/>
      <c r="X2116" s="83"/>
      <c r="Y2116" s="83"/>
      <c r="Z2116" s="83"/>
      <c r="AA2116" s="83"/>
      <c r="AB2116" s="83"/>
      <c r="AC2116" s="83"/>
      <c r="AD2116" s="83"/>
      <c r="AE2116" s="83"/>
    </row>
    <row r="2117">
      <c r="A2117" s="253">
        <v>16521.0</v>
      </c>
      <c r="B2117" s="239" t="s">
        <v>7576</v>
      </c>
      <c r="C2117" s="238" t="b">
        <v>1</v>
      </c>
      <c r="D2117" s="235">
        <v>44638.0</v>
      </c>
      <c r="E2117" s="236" t="str">
        <f t="shared" si="1"/>
        <v>#VALUE!</v>
      </c>
      <c r="F2117" s="236" t="str">
        <f t="shared" si="2"/>
        <v>#VALUE!</v>
      </c>
      <c r="G2117" s="236" t="str">
        <f t="shared" si="3"/>
        <v>#VALUE!</v>
      </c>
      <c r="H2117" s="236" t="str">
        <f t="shared" si="4"/>
        <v>#VALUE!</v>
      </c>
      <c r="I2117" s="236" t="str">
        <f t="shared" si="5"/>
        <v>#VALUE!</v>
      </c>
      <c r="J2117" s="236" t="str">
        <f t="shared" si="6"/>
        <v>#VALUE!</v>
      </c>
      <c r="K2117" s="236" t="str">
        <f t="shared" si="7"/>
        <v>#VALUE!</v>
      </c>
      <c r="L2117" s="236" t="str">
        <f t="shared" si="8"/>
        <v>#VALUE!</v>
      </c>
      <c r="M2117" s="236" t="str">
        <f t="shared" si="9"/>
        <v>#VALUE!</v>
      </c>
      <c r="N2117" s="236" t="str">
        <f t="shared" si="10"/>
        <v>#VALUE!</v>
      </c>
      <c r="O2117" s="236" t="str">
        <f t="shared" si="11"/>
        <v>#VALUE!</v>
      </c>
      <c r="P2117" s="237" t="str">
        <f t="shared" si="12"/>
        <v>NO RX</v>
      </c>
      <c r="Q2117" s="234" t="b">
        <v>0</v>
      </c>
      <c r="R2117" s="237" t="str">
        <f t="shared" si="37"/>
        <v>LOW</v>
      </c>
      <c r="S2117" s="238"/>
      <c r="T2117" s="243">
        <f t="shared" si="46"/>
        <v>44638</v>
      </c>
      <c r="U2117" s="237" t="str">
        <f t="shared" si="54"/>
        <v>DUE COMM</v>
      </c>
      <c r="V2117" s="237" t="str">
        <f t="shared" si="16"/>
        <v> </v>
      </c>
      <c r="W2117" s="83"/>
      <c r="X2117" s="83"/>
      <c r="Y2117" s="83"/>
      <c r="Z2117" s="83"/>
      <c r="AA2117" s="83"/>
      <c r="AB2117" s="83"/>
      <c r="AC2117" s="83"/>
      <c r="AD2117" s="83"/>
      <c r="AE2117" s="83"/>
    </row>
    <row r="2118">
      <c r="A2118" s="253">
        <v>16522.0</v>
      </c>
      <c r="B2118" s="239" t="s">
        <v>7552</v>
      </c>
      <c r="C2118" s="234" t="b">
        <v>1</v>
      </c>
      <c r="D2118" s="243">
        <v>44477.0</v>
      </c>
      <c r="E2118" s="236" t="str">
        <f t="shared" si="1"/>
        <v>#VALUE!</v>
      </c>
      <c r="F2118" s="236" t="str">
        <f t="shared" si="2"/>
        <v>#VALUE!</v>
      </c>
      <c r="G2118" s="236" t="str">
        <f t="shared" si="3"/>
        <v>#VALUE!</v>
      </c>
      <c r="H2118" s="236" t="str">
        <f t="shared" si="4"/>
        <v>#VALUE!</v>
      </c>
      <c r="I2118" s="236" t="str">
        <f t="shared" si="5"/>
        <v>#VALUE!</v>
      </c>
      <c r="J2118" s="236" t="str">
        <f t="shared" si="6"/>
        <v>#VALUE!</v>
      </c>
      <c r="K2118" s="236" t="str">
        <f t="shared" si="7"/>
        <v>#VALUE!</v>
      </c>
      <c r="L2118" s="236" t="str">
        <f t="shared" si="8"/>
        <v>#VALUE!</v>
      </c>
      <c r="M2118" s="236" t="str">
        <f t="shared" si="9"/>
        <v>#VALUE!</v>
      </c>
      <c r="N2118" s="236" t="str">
        <f t="shared" si="10"/>
        <v>#VALUE!</v>
      </c>
      <c r="O2118" s="236" t="str">
        <f t="shared" si="11"/>
        <v>#VALUE!</v>
      </c>
      <c r="P2118" s="237" t="str">
        <f t="shared" si="12"/>
        <v>NO RX</v>
      </c>
      <c r="Q2118" s="237" t="b">
        <v>0</v>
      </c>
      <c r="R2118" s="237" t="str">
        <f t="shared" si="37"/>
        <v>LOW</v>
      </c>
      <c r="S2118" s="238">
        <v>44466.0</v>
      </c>
      <c r="T2118" s="243">
        <f t="shared" si="46"/>
        <v>44477</v>
      </c>
      <c r="U2118" s="237" t="str">
        <f t="shared" si="54"/>
        <v> </v>
      </c>
      <c r="V2118" s="237" t="str">
        <f t="shared" si="16"/>
        <v> </v>
      </c>
      <c r="W2118" s="83"/>
      <c r="X2118" s="83"/>
      <c r="Y2118" s="83"/>
      <c r="Z2118" s="83"/>
      <c r="AA2118" s="83"/>
      <c r="AB2118" s="83"/>
      <c r="AC2118" s="83"/>
      <c r="AD2118" s="83"/>
      <c r="AE2118" s="83"/>
    </row>
    <row r="2119">
      <c r="A2119" s="253">
        <v>16523.0</v>
      </c>
      <c r="B2119" s="239" t="s">
        <v>7552</v>
      </c>
      <c r="C2119" s="234" t="b">
        <v>1</v>
      </c>
      <c r="D2119" s="243">
        <v>44496.0</v>
      </c>
      <c r="E2119" s="236" t="str">
        <f t="shared" si="1"/>
        <v>#VALUE!</v>
      </c>
      <c r="F2119" s="236" t="str">
        <f t="shared" si="2"/>
        <v>#VALUE!</v>
      </c>
      <c r="G2119" s="236" t="str">
        <f t="shared" si="3"/>
        <v>#VALUE!</v>
      </c>
      <c r="H2119" s="236" t="str">
        <f t="shared" si="4"/>
        <v>#VALUE!</v>
      </c>
      <c r="I2119" s="236" t="str">
        <f t="shared" si="5"/>
        <v>#VALUE!</v>
      </c>
      <c r="J2119" s="236" t="str">
        <f t="shared" si="6"/>
        <v>#VALUE!</v>
      </c>
      <c r="K2119" s="236" t="str">
        <f t="shared" si="7"/>
        <v>#VALUE!</v>
      </c>
      <c r="L2119" s="236" t="str">
        <f t="shared" si="8"/>
        <v>#VALUE!</v>
      </c>
      <c r="M2119" s="236" t="str">
        <f t="shared" si="9"/>
        <v>#VALUE!</v>
      </c>
      <c r="N2119" s="236" t="str">
        <f t="shared" si="10"/>
        <v>#VALUE!</v>
      </c>
      <c r="O2119" s="236" t="str">
        <f t="shared" si="11"/>
        <v>#VALUE!</v>
      </c>
      <c r="P2119" s="237" t="str">
        <f t="shared" si="12"/>
        <v>NO RX</v>
      </c>
      <c r="Q2119" s="234" t="b">
        <v>0</v>
      </c>
      <c r="R2119" s="237" t="str">
        <f t="shared" si="37"/>
        <v>LOW</v>
      </c>
      <c r="S2119" s="238">
        <v>44466.0</v>
      </c>
      <c r="T2119" s="243">
        <f t="shared" si="46"/>
        <v>44496</v>
      </c>
      <c r="U2119" s="237" t="str">
        <f t="shared" si="54"/>
        <v> </v>
      </c>
      <c r="V2119" s="237" t="str">
        <f t="shared" si="16"/>
        <v> </v>
      </c>
      <c r="W2119" s="83"/>
      <c r="X2119" s="83"/>
      <c r="Y2119" s="83"/>
      <c r="Z2119" s="83"/>
      <c r="AA2119" s="83"/>
      <c r="AB2119" s="83"/>
      <c r="AC2119" s="83"/>
      <c r="AD2119" s="83"/>
      <c r="AE2119" s="83"/>
    </row>
    <row r="2120">
      <c r="A2120" s="253">
        <v>16524.0</v>
      </c>
      <c r="B2120" s="234" t="s">
        <v>8174</v>
      </c>
      <c r="C2120" s="234" t="b">
        <v>1</v>
      </c>
      <c r="D2120" s="235">
        <v>44593.0</v>
      </c>
      <c r="E2120" s="236" t="str">
        <f t="shared" si="1"/>
        <v>OPI RX</v>
      </c>
      <c r="F2120" s="236" t="str">
        <f t="shared" si="2"/>
        <v>#VALUE!</v>
      </c>
      <c r="G2120" s="236" t="str">
        <f t="shared" si="3"/>
        <v>#VALUE!</v>
      </c>
      <c r="H2120" s="236" t="str">
        <f t="shared" si="4"/>
        <v>#VALUE!</v>
      </c>
      <c r="I2120" s="236" t="str">
        <f t="shared" si="5"/>
        <v>#VALUE!</v>
      </c>
      <c r="J2120" s="236" t="str">
        <f t="shared" si="6"/>
        <v>#VALUE!</v>
      </c>
      <c r="K2120" s="236" t="str">
        <f t="shared" si="7"/>
        <v>#VALUE!</v>
      </c>
      <c r="L2120" s="236" t="str">
        <f t="shared" si="8"/>
        <v>#VALUE!</v>
      </c>
      <c r="M2120" s="236" t="str">
        <f t="shared" si="9"/>
        <v>#VALUE!</v>
      </c>
      <c r="N2120" s="236" t="str">
        <f t="shared" si="10"/>
        <v>#VALUE!</v>
      </c>
      <c r="O2120" s="236" t="str">
        <f t="shared" si="11"/>
        <v>#VALUE!</v>
      </c>
      <c r="P2120" s="237" t="str">
        <f t="shared" si="12"/>
        <v>OPIOIDS</v>
      </c>
      <c r="Q2120" s="234" t="b">
        <v>1</v>
      </c>
      <c r="R2120" s="237" t="str">
        <f t="shared" si="37"/>
        <v>HIGH</v>
      </c>
      <c r="S2120" s="238">
        <v>44466.0</v>
      </c>
      <c r="T2120" s="243">
        <f t="shared" si="46"/>
        <v>44593</v>
      </c>
      <c r="U2120" s="237" t="str">
        <f t="shared" si="54"/>
        <v> </v>
      </c>
      <c r="V2120" s="237" t="str">
        <f t="shared" si="16"/>
        <v> </v>
      </c>
      <c r="W2120" s="83"/>
      <c r="X2120" s="83"/>
      <c r="Y2120" s="83"/>
      <c r="Z2120" s="83"/>
      <c r="AA2120" s="83"/>
      <c r="AB2120" s="83"/>
      <c r="AC2120" s="83"/>
      <c r="AD2120" s="83"/>
      <c r="AE2120" s="83"/>
    </row>
    <row r="2121">
      <c r="A2121" s="253">
        <v>16527.0</v>
      </c>
      <c r="B2121" s="234" t="s">
        <v>8069</v>
      </c>
      <c r="C2121" s="238" t="b">
        <v>1</v>
      </c>
      <c r="D2121" s="243">
        <v>44539.0</v>
      </c>
      <c r="E2121" s="236" t="str">
        <f t="shared" si="1"/>
        <v>OPI RX</v>
      </c>
      <c r="F2121" s="236" t="str">
        <f t="shared" si="2"/>
        <v>#VALUE!</v>
      </c>
      <c r="G2121" s="236" t="str">
        <f t="shared" si="3"/>
        <v>#VALUE!</v>
      </c>
      <c r="H2121" s="236" t="str">
        <f t="shared" si="4"/>
        <v>#VALUE!</v>
      </c>
      <c r="I2121" s="236" t="str">
        <f t="shared" si="5"/>
        <v>#VALUE!</v>
      </c>
      <c r="J2121" s="236" t="str">
        <f t="shared" si="6"/>
        <v>#VALUE!</v>
      </c>
      <c r="K2121" s="236" t="str">
        <f t="shared" si="7"/>
        <v>#VALUE!</v>
      </c>
      <c r="L2121" s="236" t="str">
        <f t="shared" si="8"/>
        <v>#VALUE!</v>
      </c>
      <c r="M2121" s="236" t="str">
        <f t="shared" si="9"/>
        <v>#VALUE!</v>
      </c>
      <c r="N2121" s="236" t="str">
        <f t="shared" si="10"/>
        <v>#VALUE!</v>
      </c>
      <c r="O2121" s="236" t="str">
        <f t="shared" si="11"/>
        <v>#VALUE!</v>
      </c>
      <c r="P2121" s="237" t="str">
        <f t="shared" si="12"/>
        <v>OPIOIDS</v>
      </c>
      <c r="Q2121" s="237" t="b">
        <v>0</v>
      </c>
      <c r="R2121" s="237" t="str">
        <f t="shared" si="37"/>
        <v>LOW</v>
      </c>
      <c r="S2121" s="238">
        <v>44418.0</v>
      </c>
      <c r="T2121" s="243">
        <f t="shared" si="46"/>
        <v>44539</v>
      </c>
      <c r="U2121" s="237" t="str">
        <f t="shared" si="54"/>
        <v> </v>
      </c>
      <c r="V2121" s="237" t="str">
        <f t="shared" si="16"/>
        <v> </v>
      </c>
      <c r="W2121" s="83"/>
      <c r="X2121" s="83"/>
      <c r="Y2121" s="83"/>
      <c r="Z2121" s="83"/>
      <c r="AA2121" s="83"/>
      <c r="AB2121" s="83"/>
      <c r="AC2121" s="83"/>
      <c r="AD2121" s="83"/>
      <c r="AE2121" s="83"/>
    </row>
    <row r="2122">
      <c r="A2122" s="253">
        <v>16530.0</v>
      </c>
      <c r="B2122" s="234" t="s">
        <v>7570</v>
      </c>
      <c r="C2122" s="234" t="b">
        <v>1</v>
      </c>
      <c r="D2122" s="243">
        <v>44477.0</v>
      </c>
      <c r="E2122" s="236" t="str">
        <f t="shared" si="1"/>
        <v>#VALUE!</v>
      </c>
      <c r="F2122" s="236" t="str">
        <f t="shared" si="2"/>
        <v>#VALUE!</v>
      </c>
      <c r="G2122" s="236" t="str">
        <f t="shared" si="3"/>
        <v>#VALUE!</v>
      </c>
      <c r="H2122" s="236" t="str">
        <f t="shared" si="4"/>
        <v>#VALUE!</v>
      </c>
      <c r="I2122" s="236" t="str">
        <f t="shared" si="5"/>
        <v>#VALUE!</v>
      </c>
      <c r="J2122" s="236" t="str">
        <f t="shared" si="6"/>
        <v>#VALUE!</v>
      </c>
      <c r="K2122" s="236" t="str">
        <f t="shared" si="7"/>
        <v>#VALUE!</v>
      </c>
      <c r="L2122" s="236" t="str">
        <f t="shared" si="8"/>
        <v>#VALUE!</v>
      </c>
      <c r="M2122" s="236" t="str">
        <f t="shared" si="9"/>
        <v>#VALUE!</v>
      </c>
      <c r="N2122" s="236" t="str">
        <f t="shared" si="10"/>
        <v>#VALUE!</v>
      </c>
      <c r="O2122" s="236" t="str">
        <f t="shared" si="11"/>
        <v>#VALUE!</v>
      </c>
      <c r="P2122" s="237" t="str">
        <f t="shared" si="12"/>
        <v>NO RX</v>
      </c>
      <c r="Q2122" s="237" t="b">
        <v>0</v>
      </c>
      <c r="R2122" s="237" t="str">
        <f t="shared" si="37"/>
        <v>LOW</v>
      </c>
      <c r="S2122" s="238">
        <v>44466.0</v>
      </c>
      <c r="T2122" s="243">
        <f t="shared" si="46"/>
        <v>44477</v>
      </c>
      <c r="U2122" s="237" t="str">
        <f t="shared" si="54"/>
        <v> </v>
      </c>
      <c r="V2122" s="237" t="str">
        <f t="shared" si="16"/>
        <v> </v>
      </c>
      <c r="W2122" s="83"/>
      <c r="X2122" s="83"/>
      <c r="Y2122" s="83"/>
      <c r="Z2122" s="83"/>
      <c r="AA2122" s="83"/>
      <c r="AB2122" s="83"/>
      <c r="AC2122" s="83"/>
      <c r="AD2122" s="83"/>
      <c r="AE2122" s="83"/>
    </row>
    <row r="2123">
      <c r="A2123" s="253">
        <v>16537.0</v>
      </c>
      <c r="B2123" s="237" t="s">
        <v>7675</v>
      </c>
      <c r="C2123" s="238" t="b">
        <v>1</v>
      </c>
      <c r="D2123" s="243">
        <v>44421.0</v>
      </c>
      <c r="E2123" s="236" t="str">
        <f t="shared" si="1"/>
        <v>OPI RX</v>
      </c>
      <c r="F2123" s="236" t="str">
        <f t="shared" si="2"/>
        <v>#VALUE!</v>
      </c>
      <c r="G2123" s="236" t="str">
        <f t="shared" si="3"/>
        <v>#VALUE!</v>
      </c>
      <c r="H2123" s="236" t="str">
        <f t="shared" si="4"/>
        <v>#VALUE!</v>
      </c>
      <c r="I2123" s="236" t="str">
        <f t="shared" si="5"/>
        <v>#VALUE!</v>
      </c>
      <c r="J2123" s="236" t="str">
        <f t="shared" si="6"/>
        <v>#VALUE!</v>
      </c>
      <c r="K2123" s="236" t="str">
        <f t="shared" si="7"/>
        <v>#VALUE!</v>
      </c>
      <c r="L2123" s="236" t="str">
        <f t="shared" si="8"/>
        <v>#VALUE!</v>
      </c>
      <c r="M2123" s="236" t="str">
        <f t="shared" si="9"/>
        <v>OPI RX</v>
      </c>
      <c r="N2123" s="236" t="str">
        <f t="shared" si="10"/>
        <v>#VALUE!</v>
      </c>
      <c r="O2123" s="236" t="str">
        <f t="shared" si="11"/>
        <v>#VALUE!</v>
      </c>
      <c r="P2123" s="237" t="str">
        <f t="shared" si="12"/>
        <v>OPIOIDS</v>
      </c>
      <c r="Q2123" s="237" t="b">
        <v>0</v>
      </c>
      <c r="R2123" s="237" t="str">
        <f t="shared" si="37"/>
        <v>LOW</v>
      </c>
      <c r="S2123" s="238"/>
      <c r="T2123" s="243">
        <f t="shared" si="46"/>
        <v>44421</v>
      </c>
      <c r="U2123" s="237" t="str">
        <f t="shared" si="54"/>
        <v>DUE COMM</v>
      </c>
      <c r="V2123" s="237" t="str">
        <f t="shared" si="16"/>
        <v> </v>
      </c>
      <c r="W2123" s="83"/>
      <c r="X2123" s="83"/>
      <c r="Y2123" s="83"/>
      <c r="Z2123" s="83"/>
      <c r="AA2123" s="83"/>
      <c r="AB2123" s="83"/>
      <c r="AC2123" s="83"/>
      <c r="AD2123" s="83"/>
      <c r="AE2123" s="83"/>
    </row>
    <row r="2124">
      <c r="A2124" s="253">
        <v>16538.0</v>
      </c>
      <c r="B2124" s="234" t="s">
        <v>7570</v>
      </c>
      <c r="C2124" s="234" t="b">
        <v>1</v>
      </c>
      <c r="D2124" s="243">
        <v>44476.0</v>
      </c>
      <c r="E2124" s="236" t="str">
        <f t="shared" si="1"/>
        <v>#VALUE!</v>
      </c>
      <c r="F2124" s="236" t="str">
        <f t="shared" si="2"/>
        <v>#VALUE!</v>
      </c>
      <c r="G2124" s="236" t="str">
        <f t="shared" si="3"/>
        <v>#VALUE!</v>
      </c>
      <c r="H2124" s="236" t="str">
        <f t="shared" si="4"/>
        <v>#VALUE!</v>
      </c>
      <c r="I2124" s="236" t="str">
        <f t="shared" si="5"/>
        <v>#VALUE!</v>
      </c>
      <c r="J2124" s="236" t="str">
        <f t="shared" si="6"/>
        <v>#VALUE!</v>
      </c>
      <c r="K2124" s="236" t="str">
        <f t="shared" si="7"/>
        <v>#VALUE!</v>
      </c>
      <c r="L2124" s="236" t="str">
        <f t="shared" si="8"/>
        <v>#VALUE!</v>
      </c>
      <c r="M2124" s="236" t="str">
        <f t="shared" si="9"/>
        <v>#VALUE!</v>
      </c>
      <c r="N2124" s="236" t="str">
        <f t="shared" si="10"/>
        <v>#VALUE!</v>
      </c>
      <c r="O2124" s="236" t="str">
        <f t="shared" si="11"/>
        <v>#VALUE!</v>
      </c>
      <c r="P2124" s="237" t="str">
        <f t="shared" si="12"/>
        <v>NO RX</v>
      </c>
      <c r="Q2124" s="237" t="b">
        <v>0</v>
      </c>
      <c r="R2124" s="237" t="str">
        <f t="shared" si="37"/>
        <v>LOW</v>
      </c>
      <c r="S2124" s="238">
        <v>44461.0</v>
      </c>
      <c r="T2124" s="243">
        <f t="shared" si="46"/>
        <v>44476</v>
      </c>
      <c r="U2124" s="237" t="str">
        <f t="shared" si="54"/>
        <v> </v>
      </c>
      <c r="V2124" s="237" t="str">
        <f t="shared" si="16"/>
        <v> </v>
      </c>
      <c r="W2124" s="83"/>
      <c r="X2124" s="83"/>
      <c r="Y2124" s="83"/>
      <c r="Z2124" s="83"/>
      <c r="AA2124" s="83"/>
      <c r="AB2124" s="83"/>
      <c r="AC2124" s="83"/>
      <c r="AD2124" s="83"/>
      <c r="AE2124" s="83"/>
    </row>
    <row r="2125">
      <c r="A2125" s="253">
        <v>16539.0</v>
      </c>
      <c r="B2125" s="234" t="s">
        <v>7576</v>
      </c>
      <c r="C2125" s="238" t="b">
        <v>1</v>
      </c>
      <c r="D2125" s="243">
        <v>44438.0</v>
      </c>
      <c r="E2125" s="236" t="str">
        <f t="shared" si="1"/>
        <v>#VALUE!</v>
      </c>
      <c r="F2125" s="236" t="str">
        <f t="shared" si="2"/>
        <v>#VALUE!</v>
      </c>
      <c r="G2125" s="236" t="str">
        <f t="shared" si="3"/>
        <v>#VALUE!</v>
      </c>
      <c r="H2125" s="236" t="str">
        <f t="shared" si="4"/>
        <v>#VALUE!</v>
      </c>
      <c r="I2125" s="236" t="str">
        <f t="shared" si="5"/>
        <v>#VALUE!</v>
      </c>
      <c r="J2125" s="236" t="str">
        <f t="shared" si="6"/>
        <v>#VALUE!</v>
      </c>
      <c r="K2125" s="236" t="str">
        <f t="shared" si="7"/>
        <v>#VALUE!</v>
      </c>
      <c r="L2125" s="236" t="str">
        <f t="shared" si="8"/>
        <v>#VALUE!</v>
      </c>
      <c r="M2125" s="236" t="str">
        <f t="shared" si="9"/>
        <v>#VALUE!</v>
      </c>
      <c r="N2125" s="236" t="str">
        <f t="shared" si="10"/>
        <v>#VALUE!</v>
      </c>
      <c r="O2125" s="236" t="str">
        <f t="shared" si="11"/>
        <v>#VALUE!</v>
      </c>
      <c r="P2125" s="237" t="str">
        <f t="shared" si="12"/>
        <v>NO RX</v>
      </c>
      <c r="Q2125" s="234" t="b">
        <v>0</v>
      </c>
      <c r="R2125" s="237" t="str">
        <f t="shared" si="37"/>
        <v>LOW</v>
      </c>
      <c r="S2125" s="238"/>
      <c r="T2125" s="243">
        <f t="shared" si="46"/>
        <v>44438</v>
      </c>
      <c r="U2125" s="237" t="str">
        <f t="shared" si="54"/>
        <v>DUE COMM</v>
      </c>
      <c r="V2125" s="237" t="str">
        <f t="shared" si="16"/>
        <v> </v>
      </c>
      <c r="W2125" s="83"/>
      <c r="X2125" s="83"/>
      <c r="Y2125" s="83"/>
      <c r="Z2125" s="83"/>
      <c r="AA2125" s="83"/>
      <c r="AB2125" s="83"/>
      <c r="AC2125" s="83"/>
      <c r="AD2125" s="83"/>
      <c r="AE2125" s="83"/>
    </row>
    <row r="2126">
      <c r="A2126" s="253">
        <v>16542.0</v>
      </c>
      <c r="B2126" s="239" t="s">
        <v>7552</v>
      </c>
      <c r="C2126" s="234" t="b">
        <v>1</v>
      </c>
      <c r="D2126" s="243">
        <v>44480.0</v>
      </c>
      <c r="E2126" s="236" t="str">
        <f t="shared" si="1"/>
        <v>#VALUE!</v>
      </c>
      <c r="F2126" s="236" t="str">
        <f t="shared" si="2"/>
        <v>#VALUE!</v>
      </c>
      <c r="G2126" s="236" t="str">
        <f t="shared" si="3"/>
        <v>#VALUE!</v>
      </c>
      <c r="H2126" s="236" t="str">
        <f t="shared" si="4"/>
        <v>#VALUE!</v>
      </c>
      <c r="I2126" s="236" t="str">
        <f t="shared" si="5"/>
        <v>#VALUE!</v>
      </c>
      <c r="J2126" s="236" t="str">
        <f t="shared" si="6"/>
        <v>#VALUE!</v>
      </c>
      <c r="K2126" s="236" t="str">
        <f t="shared" si="7"/>
        <v>#VALUE!</v>
      </c>
      <c r="L2126" s="236" t="str">
        <f t="shared" si="8"/>
        <v>#VALUE!</v>
      </c>
      <c r="M2126" s="236" t="str">
        <f t="shared" si="9"/>
        <v>#VALUE!</v>
      </c>
      <c r="N2126" s="236" t="str">
        <f t="shared" si="10"/>
        <v>#VALUE!</v>
      </c>
      <c r="O2126" s="236" t="str">
        <f t="shared" si="11"/>
        <v>#VALUE!</v>
      </c>
      <c r="P2126" s="237" t="str">
        <f t="shared" si="12"/>
        <v>NO RX</v>
      </c>
      <c r="Q2126" s="237" t="b">
        <v>0</v>
      </c>
      <c r="R2126" s="237" t="str">
        <f t="shared" si="37"/>
        <v>LOW</v>
      </c>
      <c r="S2126" s="238">
        <v>44467.0</v>
      </c>
      <c r="T2126" s="243">
        <f t="shared" si="46"/>
        <v>44480</v>
      </c>
      <c r="U2126" s="237" t="str">
        <f t="shared" si="54"/>
        <v> </v>
      </c>
      <c r="V2126" s="237" t="str">
        <f t="shared" si="16"/>
        <v> </v>
      </c>
      <c r="W2126" s="83"/>
      <c r="X2126" s="83"/>
      <c r="Y2126" s="83"/>
      <c r="Z2126" s="83"/>
      <c r="AA2126" s="83"/>
      <c r="AB2126" s="83"/>
      <c r="AC2126" s="83"/>
      <c r="AD2126" s="83"/>
      <c r="AE2126" s="83"/>
    </row>
    <row r="2127">
      <c r="A2127" s="233">
        <v>16543.0</v>
      </c>
      <c r="B2127" s="239" t="s">
        <v>8175</v>
      </c>
      <c r="C2127" s="238" t="b">
        <v>1</v>
      </c>
      <c r="D2127" s="235">
        <v>44591.0</v>
      </c>
      <c r="E2127" s="236" t="str">
        <f t="shared" si="1"/>
        <v>#VALUE!</v>
      </c>
      <c r="F2127" s="236" t="str">
        <f t="shared" si="2"/>
        <v>#VALUE!</v>
      </c>
      <c r="G2127" s="236" t="str">
        <f t="shared" si="3"/>
        <v>#VALUE!</v>
      </c>
      <c r="H2127" s="236" t="str">
        <f t="shared" si="4"/>
        <v>#VALUE!</v>
      </c>
      <c r="I2127" s="236" t="str">
        <f t="shared" si="5"/>
        <v>#VALUE!</v>
      </c>
      <c r="J2127" s="236" t="str">
        <f t="shared" si="6"/>
        <v>#VALUE!</v>
      </c>
      <c r="K2127" s="236" t="str">
        <f t="shared" si="7"/>
        <v>#VALUE!</v>
      </c>
      <c r="L2127" s="236" t="str">
        <f t="shared" si="8"/>
        <v>#VALUE!</v>
      </c>
      <c r="M2127" s="236" t="str">
        <f t="shared" si="9"/>
        <v>#VALUE!</v>
      </c>
      <c r="N2127" s="236" t="str">
        <f t="shared" si="10"/>
        <v>#VALUE!</v>
      </c>
      <c r="O2127" s="236" t="str">
        <f t="shared" si="11"/>
        <v>#VALUE!</v>
      </c>
      <c r="P2127" s="237" t="str">
        <f t="shared" si="12"/>
        <v>NO RX</v>
      </c>
      <c r="Q2127" s="237" t="b">
        <v>0</v>
      </c>
      <c r="R2127" s="237" t="str">
        <f t="shared" si="37"/>
        <v>LOW</v>
      </c>
      <c r="S2127" s="238"/>
      <c r="T2127" s="243">
        <f t="shared" si="46"/>
        <v>44591</v>
      </c>
      <c r="U2127" s="237" t="str">
        <f t="shared" si="54"/>
        <v>DUE COMM</v>
      </c>
      <c r="V2127" s="237" t="str">
        <f t="shared" si="16"/>
        <v> </v>
      </c>
      <c r="W2127" s="83"/>
      <c r="X2127" s="83"/>
      <c r="Y2127" s="83"/>
      <c r="Z2127" s="83"/>
      <c r="AA2127" s="83"/>
      <c r="AB2127" s="83"/>
      <c r="AC2127" s="83"/>
      <c r="AD2127" s="83"/>
      <c r="AE2127" s="83"/>
    </row>
    <row r="2128">
      <c r="A2128" s="233">
        <v>16544.0</v>
      </c>
      <c r="B2128" s="239" t="s">
        <v>7552</v>
      </c>
      <c r="C2128" s="238" t="b">
        <v>1</v>
      </c>
      <c r="D2128" s="243">
        <v>44438.0</v>
      </c>
      <c r="E2128" s="236" t="str">
        <f t="shared" si="1"/>
        <v>#VALUE!</v>
      </c>
      <c r="F2128" s="236" t="str">
        <f t="shared" si="2"/>
        <v>#VALUE!</v>
      </c>
      <c r="G2128" s="236" t="str">
        <f t="shared" si="3"/>
        <v>#VALUE!</v>
      </c>
      <c r="H2128" s="236" t="str">
        <f t="shared" si="4"/>
        <v>#VALUE!</v>
      </c>
      <c r="I2128" s="236" t="str">
        <f t="shared" si="5"/>
        <v>#VALUE!</v>
      </c>
      <c r="J2128" s="236" t="str">
        <f t="shared" si="6"/>
        <v>#VALUE!</v>
      </c>
      <c r="K2128" s="236" t="str">
        <f t="shared" si="7"/>
        <v>#VALUE!</v>
      </c>
      <c r="L2128" s="236" t="str">
        <f t="shared" si="8"/>
        <v>#VALUE!</v>
      </c>
      <c r="M2128" s="236" t="str">
        <f t="shared" si="9"/>
        <v>#VALUE!</v>
      </c>
      <c r="N2128" s="236" t="str">
        <f t="shared" si="10"/>
        <v>#VALUE!</v>
      </c>
      <c r="O2128" s="236" t="str">
        <f t="shared" si="11"/>
        <v>#VALUE!</v>
      </c>
      <c r="P2128" s="237" t="str">
        <f t="shared" si="12"/>
        <v>NO RX</v>
      </c>
      <c r="Q2128" s="237" t="b">
        <v>0</v>
      </c>
      <c r="R2128" s="237" t="str">
        <f t="shared" si="37"/>
        <v>LOW</v>
      </c>
      <c r="S2128" s="238"/>
      <c r="T2128" s="243">
        <f t="shared" si="46"/>
        <v>44438</v>
      </c>
      <c r="U2128" s="237" t="str">
        <f t="shared" si="54"/>
        <v>DUE COMM</v>
      </c>
      <c r="V2128" s="237" t="str">
        <f t="shared" si="16"/>
        <v> </v>
      </c>
      <c r="W2128" s="83"/>
      <c r="X2128" s="83"/>
      <c r="Y2128" s="83"/>
      <c r="Z2128" s="83"/>
      <c r="AA2128" s="83"/>
      <c r="AB2128" s="83"/>
      <c r="AC2128" s="83"/>
      <c r="AD2128" s="83"/>
      <c r="AE2128" s="83"/>
    </row>
    <row r="2129">
      <c r="A2129" s="233">
        <v>16548.0</v>
      </c>
      <c r="B2129" s="234" t="s">
        <v>7576</v>
      </c>
      <c r="C2129" s="234" t="b">
        <v>1</v>
      </c>
      <c r="D2129" s="243">
        <v>44480.0</v>
      </c>
      <c r="E2129" s="236" t="str">
        <f t="shared" si="1"/>
        <v>#VALUE!</v>
      </c>
      <c r="F2129" s="236" t="str">
        <f t="shared" si="2"/>
        <v>#VALUE!</v>
      </c>
      <c r="G2129" s="236" t="str">
        <f t="shared" si="3"/>
        <v>#VALUE!</v>
      </c>
      <c r="H2129" s="236" t="str">
        <f t="shared" si="4"/>
        <v>#VALUE!</v>
      </c>
      <c r="I2129" s="236" t="str">
        <f t="shared" si="5"/>
        <v>#VALUE!</v>
      </c>
      <c r="J2129" s="236" t="str">
        <f t="shared" si="6"/>
        <v>#VALUE!</v>
      </c>
      <c r="K2129" s="236" t="str">
        <f t="shared" si="7"/>
        <v>#VALUE!</v>
      </c>
      <c r="L2129" s="236" t="str">
        <f t="shared" si="8"/>
        <v>#VALUE!</v>
      </c>
      <c r="M2129" s="236" t="str">
        <f t="shared" si="9"/>
        <v>#VALUE!</v>
      </c>
      <c r="N2129" s="236" t="str">
        <f t="shared" si="10"/>
        <v>#VALUE!</v>
      </c>
      <c r="O2129" s="236" t="str">
        <f t="shared" si="11"/>
        <v>#VALUE!</v>
      </c>
      <c r="P2129" s="237" t="str">
        <f t="shared" si="12"/>
        <v>NO RX</v>
      </c>
      <c r="Q2129" s="234" t="b">
        <v>0</v>
      </c>
      <c r="R2129" s="237" t="str">
        <f t="shared" si="37"/>
        <v>LOW</v>
      </c>
      <c r="S2129" s="238">
        <v>44467.0</v>
      </c>
      <c r="T2129" s="243">
        <f t="shared" si="46"/>
        <v>44480</v>
      </c>
      <c r="U2129" s="237" t="str">
        <f t="shared" si="54"/>
        <v> </v>
      </c>
      <c r="V2129" s="237" t="str">
        <f t="shared" si="16"/>
        <v> </v>
      </c>
      <c r="W2129" s="83"/>
      <c r="X2129" s="83"/>
      <c r="Y2129" s="83"/>
      <c r="Z2129" s="83"/>
      <c r="AA2129" s="83"/>
      <c r="AB2129" s="83"/>
      <c r="AC2129" s="83"/>
      <c r="AD2129" s="83"/>
      <c r="AE2129" s="83"/>
    </row>
    <row r="2130">
      <c r="A2130" s="233">
        <v>16550.0</v>
      </c>
      <c r="B2130" s="234" t="s">
        <v>8176</v>
      </c>
      <c r="C2130" s="238" t="b">
        <v>1</v>
      </c>
      <c r="D2130" s="243">
        <v>44432.0</v>
      </c>
      <c r="E2130" s="236" t="str">
        <f t="shared" si="1"/>
        <v>#VALUE!</v>
      </c>
      <c r="F2130" s="236" t="str">
        <f t="shared" si="2"/>
        <v>#VALUE!</v>
      </c>
      <c r="G2130" s="236" t="str">
        <f t="shared" si="3"/>
        <v>#VALUE!</v>
      </c>
      <c r="H2130" s="236" t="str">
        <f t="shared" si="4"/>
        <v>#VALUE!</v>
      </c>
      <c r="I2130" s="236" t="str">
        <f t="shared" si="5"/>
        <v>#VALUE!</v>
      </c>
      <c r="J2130" s="236" t="str">
        <f t="shared" si="6"/>
        <v>#VALUE!</v>
      </c>
      <c r="K2130" s="236" t="str">
        <f t="shared" si="7"/>
        <v>#VALUE!</v>
      </c>
      <c r="L2130" s="236" t="str">
        <f t="shared" si="8"/>
        <v>#VALUE!</v>
      </c>
      <c r="M2130" s="236" t="str">
        <f t="shared" si="9"/>
        <v>#VALUE!</v>
      </c>
      <c r="N2130" s="236" t="str">
        <f t="shared" si="10"/>
        <v>#VALUE!</v>
      </c>
      <c r="O2130" s="236" t="str">
        <f t="shared" si="11"/>
        <v>#VALUE!</v>
      </c>
      <c r="P2130" s="237" t="str">
        <f t="shared" si="12"/>
        <v>NO RX</v>
      </c>
      <c r="Q2130" s="234" t="b">
        <v>0</v>
      </c>
      <c r="R2130" s="237" t="str">
        <f t="shared" si="37"/>
        <v>LOW</v>
      </c>
      <c r="S2130" s="238"/>
      <c r="T2130" s="243">
        <f t="shared" si="46"/>
        <v>44432</v>
      </c>
      <c r="U2130" s="237" t="str">
        <f t="shared" si="54"/>
        <v>DUE COMM</v>
      </c>
      <c r="V2130" s="237" t="str">
        <f t="shared" si="16"/>
        <v> </v>
      </c>
      <c r="W2130" s="83"/>
      <c r="X2130" s="83"/>
      <c r="Y2130" s="83"/>
      <c r="Z2130" s="83"/>
      <c r="AA2130" s="83"/>
      <c r="AB2130" s="83"/>
      <c r="AC2130" s="83"/>
      <c r="AD2130" s="83"/>
      <c r="AE2130" s="83"/>
    </row>
    <row r="2131">
      <c r="A2131" s="233">
        <v>16553.0</v>
      </c>
      <c r="B2131" s="237" t="s">
        <v>8177</v>
      </c>
      <c r="C2131" s="238" t="b">
        <v>1</v>
      </c>
      <c r="D2131" s="243">
        <v>44427.0</v>
      </c>
      <c r="E2131" s="236" t="str">
        <f t="shared" si="1"/>
        <v>#VALUE!</v>
      </c>
      <c r="F2131" s="236" t="str">
        <f t="shared" si="2"/>
        <v>#VALUE!</v>
      </c>
      <c r="G2131" s="236" t="str">
        <f t="shared" si="3"/>
        <v>OPI RX</v>
      </c>
      <c r="H2131" s="236" t="str">
        <f t="shared" si="4"/>
        <v>#VALUE!</v>
      </c>
      <c r="I2131" s="236" t="str">
        <f t="shared" si="5"/>
        <v>#VALUE!</v>
      </c>
      <c r="J2131" s="236" t="str">
        <f t="shared" si="6"/>
        <v>#VALUE!</v>
      </c>
      <c r="K2131" s="236" t="str">
        <f t="shared" si="7"/>
        <v>#VALUE!</v>
      </c>
      <c r="L2131" s="236" t="str">
        <f t="shared" si="8"/>
        <v>OPI RX</v>
      </c>
      <c r="M2131" s="236" t="str">
        <f t="shared" si="9"/>
        <v>#VALUE!</v>
      </c>
      <c r="N2131" s="236" t="str">
        <f t="shared" si="10"/>
        <v>#VALUE!</v>
      </c>
      <c r="O2131" s="236" t="str">
        <f t="shared" si="11"/>
        <v>#VALUE!</v>
      </c>
      <c r="P2131" s="237" t="str">
        <f t="shared" si="12"/>
        <v>OPIOIDS</v>
      </c>
      <c r="Q2131" s="237" t="b">
        <v>0</v>
      </c>
      <c r="R2131" s="237" t="str">
        <f t="shared" si="37"/>
        <v>LOW</v>
      </c>
      <c r="S2131" s="238"/>
      <c r="T2131" s="243">
        <f t="shared" si="46"/>
        <v>44427</v>
      </c>
      <c r="U2131" s="237" t="str">
        <f t="shared" si="54"/>
        <v>DUE COMM</v>
      </c>
      <c r="V2131" s="237" t="str">
        <f t="shared" si="16"/>
        <v> </v>
      </c>
      <c r="W2131" s="83"/>
      <c r="X2131" s="83"/>
      <c r="Y2131" s="83"/>
      <c r="Z2131" s="83"/>
      <c r="AA2131" s="83"/>
      <c r="AB2131" s="83"/>
      <c r="AC2131" s="83"/>
      <c r="AD2131" s="83"/>
      <c r="AE2131" s="83"/>
    </row>
    <row r="2132">
      <c r="A2132" s="233">
        <v>16554.0</v>
      </c>
      <c r="B2132" s="239" t="s">
        <v>7552</v>
      </c>
      <c r="C2132" s="238" t="b">
        <v>1</v>
      </c>
      <c r="D2132" s="243">
        <v>44452.0</v>
      </c>
      <c r="E2132" s="236" t="str">
        <f t="shared" si="1"/>
        <v>#VALUE!</v>
      </c>
      <c r="F2132" s="236" t="str">
        <f t="shared" si="2"/>
        <v>#VALUE!</v>
      </c>
      <c r="G2132" s="236" t="str">
        <f t="shared" si="3"/>
        <v>#VALUE!</v>
      </c>
      <c r="H2132" s="236" t="str">
        <f t="shared" si="4"/>
        <v>#VALUE!</v>
      </c>
      <c r="I2132" s="236" t="str">
        <f t="shared" si="5"/>
        <v>#VALUE!</v>
      </c>
      <c r="J2132" s="236" t="str">
        <f t="shared" si="6"/>
        <v>#VALUE!</v>
      </c>
      <c r="K2132" s="236" t="str">
        <f t="shared" si="7"/>
        <v>#VALUE!</v>
      </c>
      <c r="L2132" s="236" t="str">
        <f t="shared" si="8"/>
        <v>#VALUE!</v>
      </c>
      <c r="M2132" s="236" t="str">
        <f t="shared" si="9"/>
        <v>#VALUE!</v>
      </c>
      <c r="N2132" s="236" t="str">
        <f t="shared" si="10"/>
        <v>#VALUE!</v>
      </c>
      <c r="O2132" s="236" t="str">
        <f t="shared" si="11"/>
        <v>#VALUE!</v>
      </c>
      <c r="P2132" s="237" t="str">
        <f t="shared" si="12"/>
        <v>NO RX</v>
      </c>
      <c r="Q2132" s="234" t="b">
        <v>0</v>
      </c>
      <c r="R2132" s="237" t="str">
        <f t="shared" si="37"/>
        <v>LOW</v>
      </c>
      <c r="S2132" s="238"/>
      <c r="T2132" s="243">
        <f t="shared" si="46"/>
        <v>44452</v>
      </c>
      <c r="U2132" s="237" t="str">
        <f t="shared" si="54"/>
        <v>DUE COMM</v>
      </c>
      <c r="V2132" s="237" t="str">
        <f t="shared" si="16"/>
        <v> </v>
      </c>
      <c r="W2132" s="83"/>
      <c r="X2132" s="83"/>
      <c r="Y2132" s="83"/>
      <c r="Z2132" s="83"/>
      <c r="AA2132" s="83"/>
      <c r="AB2132" s="83"/>
      <c r="AC2132" s="83"/>
      <c r="AD2132" s="83"/>
      <c r="AE2132" s="83"/>
    </row>
    <row r="2133">
      <c r="A2133" s="233">
        <v>16559.0</v>
      </c>
      <c r="B2133" s="234" t="s">
        <v>7616</v>
      </c>
      <c r="C2133" s="234" t="b">
        <v>1</v>
      </c>
      <c r="D2133" s="243">
        <v>44480.0</v>
      </c>
      <c r="E2133" s="236" t="str">
        <f t="shared" si="1"/>
        <v>#VALUE!</v>
      </c>
      <c r="F2133" s="236" t="str">
        <f t="shared" si="2"/>
        <v>#VALUE!</v>
      </c>
      <c r="G2133" s="236" t="str">
        <f t="shared" si="3"/>
        <v>#VALUE!</v>
      </c>
      <c r="H2133" s="236" t="str">
        <f t="shared" si="4"/>
        <v>#VALUE!</v>
      </c>
      <c r="I2133" s="236" t="str">
        <f t="shared" si="5"/>
        <v>#VALUE!</v>
      </c>
      <c r="J2133" s="236" t="str">
        <f t="shared" si="6"/>
        <v>#VALUE!</v>
      </c>
      <c r="K2133" s="236" t="str">
        <f t="shared" si="7"/>
        <v>#VALUE!</v>
      </c>
      <c r="L2133" s="236" t="str">
        <f t="shared" si="8"/>
        <v>#VALUE!</v>
      </c>
      <c r="M2133" s="236" t="str">
        <f t="shared" si="9"/>
        <v>OPI RX</v>
      </c>
      <c r="N2133" s="236" t="str">
        <f t="shared" si="10"/>
        <v>#VALUE!</v>
      </c>
      <c r="O2133" s="236" t="str">
        <f t="shared" si="11"/>
        <v>#VALUE!</v>
      </c>
      <c r="P2133" s="237" t="str">
        <f t="shared" si="12"/>
        <v>OPIOIDS</v>
      </c>
      <c r="Q2133" s="237" t="b">
        <v>0</v>
      </c>
      <c r="R2133" s="237" t="str">
        <f t="shared" si="37"/>
        <v>LOW</v>
      </c>
      <c r="S2133" s="238">
        <v>44467.0</v>
      </c>
      <c r="T2133" s="243">
        <f t="shared" si="46"/>
        <v>44480</v>
      </c>
      <c r="U2133" s="237" t="str">
        <f t="shared" si="54"/>
        <v> </v>
      </c>
      <c r="V2133" s="237" t="str">
        <f t="shared" si="16"/>
        <v> </v>
      </c>
      <c r="W2133" s="83"/>
      <c r="X2133" s="83"/>
      <c r="Y2133" s="83"/>
      <c r="Z2133" s="83"/>
      <c r="AA2133" s="83"/>
      <c r="AB2133" s="83"/>
      <c r="AC2133" s="83"/>
      <c r="AD2133" s="83"/>
      <c r="AE2133" s="83"/>
    </row>
    <row r="2134">
      <c r="A2134" s="233">
        <v>16560.0</v>
      </c>
      <c r="B2134" s="239" t="s">
        <v>7568</v>
      </c>
      <c r="C2134" s="234" t="b">
        <v>1</v>
      </c>
      <c r="D2134" s="235">
        <v>44601.0</v>
      </c>
      <c r="E2134" s="236" t="str">
        <f t="shared" si="1"/>
        <v>#VALUE!</v>
      </c>
      <c r="F2134" s="236" t="str">
        <f t="shared" si="2"/>
        <v>OPI RX</v>
      </c>
      <c r="G2134" s="236" t="str">
        <f t="shared" si="3"/>
        <v>#VALUE!</v>
      </c>
      <c r="H2134" s="236" t="str">
        <f t="shared" si="4"/>
        <v>#VALUE!</v>
      </c>
      <c r="I2134" s="236" t="str">
        <f t="shared" si="5"/>
        <v>#VALUE!</v>
      </c>
      <c r="J2134" s="236" t="str">
        <f t="shared" si="6"/>
        <v>#VALUE!</v>
      </c>
      <c r="K2134" s="236" t="str">
        <f t="shared" si="7"/>
        <v>#VALUE!</v>
      </c>
      <c r="L2134" s="236" t="str">
        <f t="shared" si="8"/>
        <v>#VALUE!</v>
      </c>
      <c r="M2134" s="236" t="str">
        <f t="shared" si="9"/>
        <v>#VALUE!</v>
      </c>
      <c r="N2134" s="236" t="str">
        <f t="shared" si="10"/>
        <v>#VALUE!</v>
      </c>
      <c r="O2134" s="236" t="str">
        <f t="shared" si="11"/>
        <v>#VALUE!</v>
      </c>
      <c r="P2134" s="237" t="str">
        <f t="shared" si="12"/>
        <v>OPIOIDS</v>
      </c>
      <c r="Q2134" s="237" t="b">
        <v>1</v>
      </c>
      <c r="R2134" s="237" t="str">
        <f t="shared" si="37"/>
        <v>HIGH</v>
      </c>
      <c r="S2134" s="238">
        <v>44467.0</v>
      </c>
      <c r="T2134" s="243">
        <f t="shared" si="46"/>
        <v>44601</v>
      </c>
      <c r="U2134" s="237" t="str">
        <f t="shared" si="54"/>
        <v> </v>
      </c>
      <c r="V2134" s="237" t="str">
        <f t="shared" si="16"/>
        <v> </v>
      </c>
      <c r="W2134" s="83"/>
      <c r="X2134" s="83"/>
      <c r="Y2134" s="83"/>
      <c r="Z2134" s="83"/>
      <c r="AA2134" s="83"/>
      <c r="AB2134" s="83"/>
      <c r="AC2134" s="83"/>
      <c r="AD2134" s="83"/>
      <c r="AE2134" s="83"/>
    </row>
    <row r="2135">
      <c r="A2135" s="233">
        <v>16562.0</v>
      </c>
      <c r="B2135" s="234" t="s">
        <v>7778</v>
      </c>
      <c r="C2135" s="234" t="b">
        <v>1</v>
      </c>
      <c r="D2135" s="235">
        <v>44587.0</v>
      </c>
      <c r="E2135" s="236" t="str">
        <f t="shared" si="1"/>
        <v>#VALUE!</v>
      </c>
      <c r="F2135" s="236" t="str">
        <f t="shared" si="2"/>
        <v>OPI RX</v>
      </c>
      <c r="G2135" s="236" t="str">
        <f t="shared" si="3"/>
        <v>#VALUE!</v>
      </c>
      <c r="H2135" s="236" t="str">
        <f t="shared" si="4"/>
        <v>#VALUE!</v>
      </c>
      <c r="I2135" s="236" t="str">
        <f t="shared" si="5"/>
        <v>#VALUE!</v>
      </c>
      <c r="J2135" s="236" t="str">
        <f t="shared" si="6"/>
        <v>#VALUE!</v>
      </c>
      <c r="K2135" s="236" t="str">
        <f t="shared" si="7"/>
        <v>#VALUE!</v>
      </c>
      <c r="L2135" s="236" t="str">
        <f t="shared" si="8"/>
        <v>#VALUE!</v>
      </c>
      <c r="M2135" s="236" t="str">
        <f t="shared" si="9"/>
        <v>#VALUE!</v>
      </c>
      <c r="N2135" s="236" t="str">
        <f t="shared" si="10"/>
        <v>#VALUE!</v>
      </c>
      <c r="O2135" s="236" t="str">
        <f t="shared" si="11"/>
        <v>#VALUE!</v>
      </c>
      <c r="P2135" s="237" t="str">
        <f t="shared" si="12"/>
        <v>OPIOIDS</v>
      </c>
      <c r="Q2135" s="237" t="b">
        <v>0</v>
      </c>
      <c r="R2135" s="237" t="str">
        <f t="shared" si="37"/>
        <v>LOW</v>
      </c>
      <c r="S2135" s="238">
        <v>44456.0</v>
      </c>
      <c r="T2135" s="243">
        <f t="shared" si="46"/>
        <v>44587</v>
      </c>
      <c r="U2135" s="237" t="str">
        <f t="shared" si="54"/>
        <v> </v>
      </c>
      <c r="V2135" s="237" t="str">
        <f t="shared" si="16"/>
        <v> </v>
      </c>
      <c r="W2135" s="83"/>
      <c r="X2135" s="83"/>
      <c r="Y2135" s="83"/>
      <c r="Z2135" s="83"/>
      <c r="AA2135" s="83"/>
      <c r="AB2135" s="83"/>
      <c r="AC2135" s="83"/>
      <c r="AD2135" s="83"/>
      <c r="AE2135" s="83"/>
    </row>
    <row r="2136">
      <c r="A2136" s="233">
        <v>16564.0</v>
      </c>
      <c r="B2136" s="237" t="s">
        <v>8178</v>
      </c>
      <c r="C2136" s="234" t="b">
        <v>1</v>
      </c>
      <c r="D2136" s="243">
        <v>44480.0</v>
      </c>
      <c r="E2136" s="236" t="str">
        <f t="shared" si="1"/>
        <v>#VALUE!</v>
      </c>
      <c r="F2136" s="236" t="str">
        <f t="shared" si="2"/>
        <v>#VALUE!</v>
      </c>
      <c r="G2136" s="236" t="str">
        <f t="shared" si="3"/>
        <v>#VALUE!</v>
      </c>
      <c r="H2136" s="236" t="str">
        <f t="shared" si="4"/>
        <v>#VALUE!</v>
      </c>
      <c r="I2136" s="236" t="str">
        <f t="shared" si="5"/>
        <v>#VALUE!</v>
      </c>
      <c r="J2136" s="236" t="str">
        <f t="shared" si="6"/>
        <v>#VALUE!</v>
      </c>
      <c r="K2136" s="236" t="str">
        <f t="shared" si="7"/>
        <v>#VALUE!</v>
      </c>
      <c r="L2136" s="236" t="str">
        <f t="shared" si="8"/>
        <v>#VALUE!</v>
      </c>
      <c r="M2136" s="236" t="str">
        <f t="shared" si="9"/>
        <v>#VALUE!</v>
      </c>
      <c r="N2136" s="236" t="str">
        <f t="shared" si="10"/>
        <v>#VALUE!</v>
      </c>
      <c r="O2136" s="236" t="str">
        <f t="shared" si="11"/>
        <v>#VALUE!</v>
      </c>
      <c r="P2136" s="237" t="str">
        <f t="shared" si="12"/>
        <v>NO RX</v>
      </c>
      <c r="Q2136" s="237" t="b">
        <v>0</v>
      </c>
      <c r="R2136" s="237" t="str">
        <f t="shared" si="37"/>
        <v>LOW</v>
      </c>
      <c r="S2136" s="238">
        <v>44468.0</v>
      </c>
      <c r="T2136" s="243">
        <f t="shared" si="46"/>
        <v>44480</v>
      </c>
      <c r="U2136" s="237" t="str">
        <f t="shared" si="54"/>
        <v> </v>
      </c>
      <c r="V2136" s="237" t="str">
        <f t="shared" si="16"/>
        <v> </v>
      </c>
      <c r="W2136" s="83"/>
      <c r="X2136" s="83"/>
      <c r="Y2136" s="83"/>
      <c r="Z2136" s="83"/>
      <c r="AA2136" s="83"/>
      <c r="AB2136" s="83"/>
      <c r="AC2136" s="83"/>
      <c r="AD2136" s="83"/>
      <c r="AE2136" s="83"/>
    </row>
    <row r="2137">
      <c r="A2137" s="233">
        <v>16565.0</v>
      </c>
      <c r="B2137" s="237" t="s">
        <v>8179</v>
      </c>
      <c r="C2137" s="234" t="b">
        <v>1</v>
      </c>
      <c r="D2137" s="243">
        <v>44480.0</v>
      </c>
      <c r="E2137" s="236" t="str">
        <f t="shared" si="1"/>
        <v>OPI RX</v>
      </c>
      <c r="F2137" s="236" t="str">
        <f t="shared" si="2"/>
        <v>#VALUE!</v>
      </c>
      <c r="G2137" s="236" t="str">
        <f t="shared" si="3"/>
        <v>#VALUE!</v>
      </c>
      <c r="H2137" s="236" t="str">
        <f t="shared" si="4"/>
        <v>#VALUE!</v>
      </c>
      <c r="I2137" s="236" t="str">
        <f t="shared" si="5"/>
        <v>#VALUE!</v>
      </c>
      <c r="J2137" s="236" t="str">
        <f t="shared" si="6"/>
        <v>#VALUE!</v>
      </c>
      <c r="K2137" s="236" t="str">
        <f t="shared" si="7"/>
        <v>#VALUE!</v>
      </c>
      <c r="L2137" s="236" t="str">
        <f t="shared" si="8"/>
        <v>#VALUE!</v>
      </c>
      <c r="M2137" s="236" t="str">
        <f t="shared" si="9"/>
        <v>#VALUE!</v>
      </c>
      <c r="N2137" s="236" t="str">
        <f t="shared" si="10"/>
        <v>#VALUE!</v>
      </c>
      <c r="O2137" s="236" t="str">
        <f t="shared" si="11"/>
        <v>#VALUE!</v>
      </c>
      <c r="P2137" s="237" t="str">
        <f t="shared" si="12"/>
        <v>OPIOIDS</v>
      </c>
      <c r="Q2137" s="237" t="b">
        <v>0</v>
      </c>
      <c r="R2137" s="237" t="str">
        <f t="shared" si="37"/>
        <v>LOW</v>
      </c>
      <c r="S2137" s="238">
        <v>44467.0</v>
      </c>
      <c r="T2137" s="243">
        <f t="shared" si="46"/>
        <v>44480</v>
      </c>
      <c r="U2137" s="237" t="str">
        <f t="shared" si="54"/>
        <v> </v>
      </c>
      <c r="V2137" s="237" t="str">
        <f t="shared" si="16"/>
        <v> </v>
      </c>
      <c r="W2137" s="83"/>
      <c r="X2137" s="83"/>
      <c r="Y2137" s="83"/>
      <c r="Z2137" s="83"/>
      <c r="AA2137" s="83"/>
      <c r="AB2137" s="83"/>
      <c r="AC2137" s="83"/>
      <c r="AD2137" s="83"/>
      <c r="AE2137" s="83"/>
    </row>
    <row r="2138">
      <c r="A2138" s="233">
        <v>16567.0</v>
      </c>
      <c r="B2138" s="237" t="s">
        <v>7724</v>
      </c>
      <c r="C2138" s="238" t="b">
        <v>1</v>
      </c>
      <c r="D2138" s="243">
        <v>44439.0</v>
      </c>
      <c r="E2138" s="236" t="str">
        <f t="shared" si="1"/>
        <v>#VALUE!</v>
      </c>
      <c r="F2138" s="236" t="str">
        <f t="shared" si="2"/>
        <v>#VALUE!</v>
      </c>
      <c r="G2138" s="236" t="str">
        <f t="shared" si="3"/>
        <v>#VALUE!</v>
      </c>
      <c r="H2138" s="236" t="str">
        <f t="shared" si="4"/>
        <v>#VALUE!</v>
      </c>
      <c r="I2138" s="236" t="str">
        <f t="shared" si="5"/>
        <v>#VALUE!</v>
      </c>
      <c r="J2138" s="236" t="str">
        <f t="shared" si="6"/>
        <v>#VALUE!</v>
      </c>
      <c r="K2138" s="236" t="str">
        <f t="shared" si="7"/>
        <v>#VALUE!</v>
      </c>
      <c r="L2138" s="236" t="str">
        <f t="shared" si="8"/>
        <v>#VALUE!</v>
      </c>
      <c r="M2138" s="236" t="str">
        <f t="shared" si="9"/>
        <v>OPI RX</v>
      </c>
      <c r="N2138" s="236" t="str">
        <f t="shared" si="10"/>
        <v>#VALUE!</v>
      </c>
      <c r="O2138" s="236" t="str">
        <f t="shared" si="11"/>
        <v>#VALUE!</v>
      </c>
      <c r="P2138" s="237" t="str">
        <f t="shared" si="12"/>
        <v>OPIOIDS</v>
      </c>
      <c r="Q2138" s="237" t="b">
        <v>0</v>
      </c>
      <c r="R2138" s="237" t="str">
        <f t="shared" si="37"/>
        <v>LOW</v>
      </c>
      <c r="S2138" s="238"/>
      <c r="T2138" s="243">
        <f t="shared" si="46"/>
        <v>44439</v>
      </c>
      <c r="U2138" s="237" t="str">
        <f t="shared" si="54"/>
        <v>DUE COMM</v>
      </c>
      <c r="V2138" s="237" t="str">
        <f t="shared" si="16"/>
        <v> </v>
      </c>
      <c r="W2138" s="83"/>
      <c r="X2138" s="83"/>
      <c r="Y2138" s="83"/>
      <c r="Z2138" s="83"/>
      <c r="AA2138" s="83"/>
      <c r="AB2138" s="83"/>
      <c r="AC2138" s="83"/>
      <c r="AD2138" s="83"/>
      <c r="AE2138" s="83"/>
    </row>
    <row r="2139">
      <c r="A2139" s="233">
        <v>16573.0</v>
      </c>
      <c r="B2139" s="239" t="s">
        <v>7552</v>
      </c>
      <c r="C2139" s="238" t="b">
        <v>1</v>
      </c>
      <c r="D2139" s="243">
        <v>44440.0</v>
      </c>
      <c r="E2139" s="236" t="str">
        <f t="shared" si="1"/>
        <v>#VALUE!</v>
      </c>
      <c r="F2139" s="236" t="str">
        <f t="shared" si="2"/>
        <v>#VALUE!</v>
      </c>
      <c r="G2139" s="236" t="str">
        <f t="shared" si="3"/>
        <v>#VALUE!</v>
      </c>
      <c r="H2139" s="236" t="str">
        <f t="shared" si="4"/>
        <v>#VALUE!</v>
      </c>
      <c r="I2139" s="236" t="str">
        <f t="shared" si="5"/>
        <v>#VALUE!</v>
      </c>
      <c r="J2139" s="236" t="str">
        <f t="shared" si="6"/>
        <v>#VALUE!</v>
      </c>
      <c r="K2139" s="236" t="str">
        <f t="shared" si="7"/>
        <v>#VALUE!</v>
      </c>
      <c r="L2139" s="236" t="str">
        <f t="shared" si="8"/>
        <v>#VALUE!</v>
      </c>
      <c r="M2139" s="236" t="str">
        <f t="shared" si="9"/>
        <v>#VALUE!</v>
      </c>
      <c r="N2139" s="236" t="str">
        <f t="shared" si="10"/>
        <v>#VALUE!</v>
      </c>
      <c r="O2139" s="236" t="str">
        <f t="shared" si="11"/>
        <v>#VALUE!</v>
      </c>
      <c r="P2139" s="237" t="str">
        <f t="shared" si="12"/>
        <v>NO RX</v>
      </c>
      <c r="Q2139" s="237" t="b">
        <v>0</v>
      </c>
      <c r="R2139" s="237" t="str">
        <f t="shared" si="37"/>
        <v>LOW</v>
      </c>
      <c r="S2139" s="238"/>
      <c r="T2139" s="243">
        <f t="shared" si="46"/>
        <v>44440</v>
      </c>
      <c r="U2139" s="237" t="str">
        <f t="shared" si="54"/>
        <v>DUE COMM</v>
      </c>
      <c r="V2139" s="237" t="str">
        <f t="shared" si="16"/>
        <v> </v>
      </c>
      <c r="W2139" s="83"/>
      <c r="X2139" s="83"/>
      <c r="Y2139" s="83"/>
      <c r="Z2139" s="83"/>
      <c r="AA2139" s="83"/>
      <c r="AB2139" s="83"/>
      <c r="AC2139" s="83"/>
      <c r="AD2139" s="83"/>
      <c r="AE2139" s="83"/>
    </row>
    <row r="2140">
      <c r="A2140" s="233">
        <v>16574.0</v>
      </c>
      <c r="B2140" s="234" t="s">
        <v>7576</v>
      </c>
      <c r="C2140" s="234" t="b">
        <v>1</v>
      </c>
      <c r="D2140" s="243">
        <v>44480.0</v>
      </c>
      <c r="E2140" s="236" t="str">
        <f t="shared" si="1"/>
        <v>#VALUE!</v>
      </c>
      <c r="F2140" s="236" t="str">
        <f t="shared" si="2"/>
        <v>#VALUE!</v>
      </c>
      <c r="G2140" s="236" t="str">
        <f t="shared" si="3"/>
        <v>#VALUE!</v>
      </c>
      <c r="H2140" s="236" t="str">
        <f t="shared" si="4"/>
        <v>#VALUE!</v>
      </c>
      <c r="I2140" s="236" t="str">
        <f t="shared" si="5"/>
        <v>#VALUE!</v>
      </c>
      <c r="J2140" s="236" t="str">
        <f t="shared" si="6"/>
        <v>#VALUE!</v>
      </c>
      <c r="K2140" s="236" t="str">
        <f t="shared" si="7"/>
        <v>#VALUE!</v>
      </c>
      <c r="L2140" s="236" t="str">
        <f t="shared" si="8"/>
        <v>#VALUE!</v>
      </c>
      <c r="M2140" s="236" t="str">
        <f t="shared" si="9"/>
        <v>#VALUE!</v>
      </c>
      <c r="N2140" s="236" t="str">
        <f t="shared" si="10"/>
        <v>#VALUE!</v>
      </c>
      <c r="O2140" s="236" t="str">
        <f t="shared" si="11"/>
        <v>#VALUE!</v>
      </c>
      <c r="P2140" s="237" t="str">
        <f t="shared" si="12"/>
        <v>NO RX</v>
      </c>
      <c r="Q2140" s="234" t="b">
        <v>0</v>
      </c>
      <c r="R2140" s="237" t="str">
        <f t="shared" si="37"/>
        <v>LOW</v>
      </c>
      <c r="S2140" s="238">
        <v>44468.0</v>
      </c>
      <c r="T2140" s="243">
        <f t="shared" si="46"/>
        <v>44480</v>
      </c>
      <c r="U2140" s="237" t="str">
        <f t="shared" si="54"/>
        <v> </v>
      </c>
      <c r="V2140" s="237" t="str">
        <f t="shared" si="16"/>
        <v> </v>
      </c>
      <c r="W2140" s="83"/>
      <c r="X2140" s="83"/>
      <c r="Y2140" s="83"/>
      <c r="Z2140" s="83"/>
      <c r="AA2140" s="83"/>
      <c r="AB2140" s="83"/>
      <c r="AC2140" s="83"/>
      <c r="AD2140" s="83"/>
      <c r="AE2140" s="83"/>
    </row>
    <row r="2141">
      <c r="A2141" s="233">
        <v>16576.0</v>
      </c>
      <c r="B2141" s="237" t="s">
        <v>7738</v>
      </c>
      <c r="C2141" s="234" t="b">
        <v>1</v>
      </c>
      <c r="D2141" s="235">
        <v>44591.0</v>
      </c>
      <c r="E2141" s="236" t="str">
        <f t="shared" si="1"/>
        <v>#VALUE!</v>
      </c>
      <c r="F2141" s="236" t="str">
        <f t="shared" si="2"/>
        <v>#VALUE!</v>
      </c>
      <c r="G2141" s="236" t="str">
        <f t="shared" si="3"/>
        <v>#VALUE!</v>
      </c>
      <c r="H2141" s="236" t="str">
        <f t="shared" si="4"/>
        <v>#VALUE!</v>
      </c>
      <c r="I2141" s="236" t="str">
        <f t="shared" si="5"/>
        <v>#VALUE!</v>
      </c>
      <c r="J2141" s="236" t="str">
        <f t="shared" si="6"/>
        <v>#VALUE!</v>
      </c>
      <c r="K2141" s="236" t="str">
        <f t="shared" si="7"/>
        <v>#VALUE!</v>
      </c>
      <c r="L2141" s="236" t="str">
        <f t="shared" si="8"/>
        <v>#VALUE!</v>
      </c>
      <c r="M2141" s="236" t="str">
        <f t="shared" si="9"/>
        <v>OPI RX</v>
      </c>
      <c r="N2141" s="236" t="str">
        <f t="shared" si="10"/>
        <v>#VALUE!</v>
      </c>
      <c r="O2141" s="236" t="str">
        <f t="shared" si="11"/>
        <v>#VALUE!</v>
      </c>
      <c r="P2141" s="237" t="str">
        <f t="shared" si="12"/>
        <v>OPIOIDS</v>
      </c>
      <c r="Q2141" s="237" t="b">
        <v>0</v>
      </c>
      <c r="R2141" s="237" t="str">
        <f t="shared" si="37"/>
        <v>LOW</v>
      </c>
      <c r="S2141" s="238">
        <v>44468.0</v>
      </c>
      <c r="T2141" s="243">
        <f t="shared" si="46"/>
        <v>44591</v>
      </c>
      <c r="U2141" s="237" t="str">
        <f t="shared" si="54"/>
        <v> </v>
      </c>
      <c r="V2141" s="237" t="str">
        <f t="shared" si="16"/>
        <v> </v>
      </c>
      <c r="W2141" s="83"/>
      <c r="X2141" s="83"/>
      <c r="Y2141" s="83"/>
      <c r="Z2141" s="83"/>
      <c r="AA2141" s="83"/>
      <c r="AB2141" s="83"/>
      <c r="AC2141" s="83"/>
      <c r="AD2141" s="83"/>
      <c r="AE2141" s="83"/>
    </row>
    <row r="2142">
      <c r="A2142" s="233">
        <v>16582.0</v>
      </c>
      <c r="B2142" s="234" t="s">
        <v>8180</v>
      </c>
      <c r="C2142" s="234" t="b">
        <v>1</v>
      </c>
      <c r="D2142" s="243">
        <v>44480.0</v>
      </c>
      <c r="E2142" s="236" t="str">
        <f t="shared" si="1"/>
        <v>OPI RX</v>
      </c>
      <c r="F2142" s="236" t="str">
        <f t="shared" si="2"/>
        <v>#VALUE!</v>
      </c>
      <c r="G2142" s="236" t="str">
        <f t="shared" si="3"/>
        <v>#VALUE!</v>
      </c>
      <c r="H2142" s="236" t="str">
        <f t="shared" si="4"/>
        <v>#VALUE!</v>
      </c>
      <c r="I2142" s="236" t="str">
        <f t="shared" si="5"/>
        <v>#VALUE!</v>
      </c>
      <c r="J2142" s="236" t="str">
        <f t="shared" si="6"/>
        <v>#VALUE!</v>
      </c>
      <c r="K2142" s="236" t="str">
        <f t="shared" si="7"/>
        <v>#VALUE!</v>
      </c>
      <c r="L2142" s="236" t="str">
        <f t="shared" si="8"/>
        <v>#VALUE!</v>
      </c>
      <c r="M2142" s="236" t="str">
        <f t="shared" si="9"/>
        <v>#VALUE!</v>
      </c>
      <c r="N2142" s="236" t="str">
        <f t="shared" si="10"/>
        <v>#VALUE!</v>
      </c>
      <c r="O2142" s="236" t="str">
        <f t="shared" si="11"/>
        <v>#VALUE!</v>
      </c>
      <c r="P2142" s="237" t="str">
        <f t="shared" si="12"/>
        <v>OPIOIDS</v>
      </c>
      <c r="Q2142" s="234" t="b">
        <v>1</v>
      </c>
      <c r="R2142" s="237" t="str">
        <f t="shared" si="37"/>
        <v>HIGH</v>
      </c>
      <c r="S2142" s="238">
        <v>44469.0</v>
      </c>
      <c r="T2142" s="243">
        <f t="shared" si="46"/>
        <v>44480</v>
      </c>
      <c r="U2142" s="237" t="str">
        <f t="shared" si="54"/>
        <v> </v>
      </c>
      <c r="V2142" s="237" t="str">
        <f t="shared" si="16"/>
        <v> </v>
      </c>
      <c r="W2142" s="83"/>
      <c r="X2142" s="83"/>
      <c r="Y2142" s="83"/>
      <c r="Z2142" s="83"/>
      <c r="AA2142" s="83"/>
      <c r="AB2142" s="83"/>
      <c r="AC2142" s="83"/>
      <c r="AD2142" s="83"/>
      <c r="AE2142" s="83"/>
    </row>
    <row r="2143">
      <c r="A2143" s="233">
        <v>16588.0</v>
      </c>
      <c r="B2143" s="239" t="s">
        <v>7552</v>
      </c>
      <c r="C2143" s="234" t="b">
        <v>1</v>
      </c>
      <c r="D2143" s="243">
        <v>44489.0</v>
      </c>
      <c r="E2143" s="236" t="str">
        <f t="shared" si="1"/>
        <v>#VALUE!</v>
      </c>
      <c r="F2143" s="236" t="str">
        <f t="shared" si="2"/>
        <v>#VALUE!</v>
      </c>
      <c r="G2143" s="236" t="str">
        <f t="shared" si="3"/>
        <v>#VALUE!</v>
      </c>
      <c r="H2143" s="236" t="str">
        <f t="shared" si="4"/>
        <v>#VALUE!</v>
      </c>
      <c r="I2143" s="236" t="str">
        <f t="shared" si="5"/>
        <v>#VALUE!</v>
      </c>
      <c r="J2143" s="236" t="str">
        <f t="shared" si="6"/>
        <v>#VALUE!</v>
      </c>
      <c r="K2143" s="236" t="str">
        <f t="shared" si="7"/>
        <v>#VALUE!</v>
      </c>
      <c r="L2143" s="236" t="str">
        <f t="shared" si="8"/>
        <v>#VALUE!</v>
      </c>
      <c r="M2143" s="236" t="str">
        <f t="shared" si="9"/>
        <v>#VALUE!</v>
      </c>
      <c r="N2143" s="236" t="str">
        <f t="shared" si="10"/>
        <v>#VALUE!</v>
      </c>
      <c r="O2143" s="236" t="str">
        <f t="shared" si="11"/>
        <v>#VALUE!</v>
      </c>
      <c r="P2143" s="237" t="str">
        <f t="shared" si="12"/>
        <v>NO RX</v>
      </c>
      <c r="Q2143" s="237" t="b">
        <v>0</v>
      </c>
      <c r="R2143" s="237" t="str">
        <f t="shared" si="37"/>
        <v>LOW</v>
      </c>
      <c r="S2143" s="238">
        <v>44473.0</v>
      </c>
      <c r="T2143" s="243">
        <f t="shared" si="46"/>
        <v>44489</v>
      </c>
      <c r="U2143" s="237" t="str">
        <f t="shared" si="54"/>
        <v> </v>
      </c>
      <c r="V2143" s="237" t="str">
        <f t="shared" si="16"/>
        <v> </v>
      </c>
      <c r="W2143" s="83"/>
      <c r="X2143" s="83"/>
      <c r="Y2143" s="83"/>
      <c r="Z2143" s="83"/>
      <c r="AA2143" s="83"/>
      <c r="AB2143" s="83"/>
      <c r="AC2143" s="83"/>
      <c r="AD2143" s="83"/>
      <c r="AE2143" s="83"/>
    </row>
    <row r="2144">
      <c r="A2144" s="233">
        <v>16595.0</v>
      </c>
      <c r="B2144" s="234" t="s">
        <v>7606</v>
      </c>
      <c r="C2144" s="238" t="b">
        <v>1</v>
      </c>
      <c r="D2144" s="243">
        <v>44439.0</v>
      </c>
      <c r="E2144" s="236" t="str">
        <f t="shared" si="1"/>
        <v>#VALUE!</v>
      </c>
      <c r="F2144" s="236" t="str">
        <f t="shared" si="2"/>
        <v>#VALUE!</v>
      </c>
      <c r="G2144" s="236" t="str">
        <f t="shared" si="3"/>
        <v>#VALUE!</v>
      </c>
      <c r="H2144" s="236" t="str">
        <f t="shared" si="4"/>
        <v>#VALUE!</v>
      </c>
      <c r="I2144" s="236" t="str">
        <f t="shared" si="5"/>
        <v>#VALUE!</v>
      </c>
      <c r="J2144" s="236" t="str">
        <f t="shared" si="6"/>
        <v>#VALUE!</v>
      </c>
      <c r="K2144" s="236" t="str">
        <f t="shared" si="7"/>
        <v>#VALUE!</v>
      </c>
      <c r="L2144" s="236" t="str">
        <f t="shared" si="8"/>
        <v>#VALUE!</v>
      </c>
      <c r="M2144" s="236" t="str">
        <f t="shared" si="9"/>
        <v>OPI RX</v>
      </c>
      <c r="N2144" s="236" t="str">
        <f t="shared" si="10"/>
        <v>#VALUE!</v>
      </c>
      <c r="O2144" s="236" t="str">
        <f t="shared" si="11"/>
        <v>#VALUE!</v>
      </c>
      <c r="P2144" s="237" t="str">
        <f t="shared" si="12"/>
        <v>OPIOIDS</v>
      </c>
      <c r="Q2144" s="237" t="b">
        <v>0</v>
      </c>
      <c r="R2144" s="237" t="str">
        <f t="shared" si="37"/>
        <v>LOW</v>
      </c>
      <c r="S2144" s="238"/>
      <c r="T2144" s="243">
        <f t="shared" si="46"/>
        <v>44439</v>
      </c>
      <c r="U2144" s="237" t="str">
        <f t="shared" si="54"/>
        <v>DUE COMM</v>
      </c>
      <c r="V2144" s="237" t="str">
        <f t="shared" si="16"/>
        <v> </v>
      </c>
      <c r="W2144" s="83"/>
      <c r="X2144" s="83"/>
      <c r="Y2144" s="83"/>
      <c r="Z2144" s="83"/>
      <c r="AA2144" s="83"/>
      <c r="AB2144" s="83"/>
      <c r="AC2144" s="83"/>
      <c r="AD2144" s="83"/>
      <c r="AE2144" s="83"/>
    </row>
    <row r="2145">
      <c r="A2145" s="233">
        <v>16598.0</v>
      </c>
      <c r="B2145" s="237" t="s">
        <v>7944</v>
      </c>
      <c r="C2145" s="234" t="b">
        <v>1</v>
      </c>
      <c r="D2145" s="243">
        <v>44535.0</v>
      </c>
      <c r="E2145" s="236" t="str">
        <f t="shared" si="1"/>
        <v>#VALUE!</v>
      </c>
      <c r="F2145" s="236" t="str">
        <f t="shared" si="2"/>
        <v>#VALUE!</v>
      </c>
      <c r="G2145" s="236" t="str">
        <f t="shared" si="3"/>
        <v>#VALUE!</v>
      </c>
      <c r="H2145" s="236" t="str">
        <f t="shared" si="4"/>
        <v>#VALUE!</v>
      </c>
      <c r="I2145" s="236" t="str">
        <f t="shared" si="5"/>
        <v>#VALUE!</v>
      </c>
      <c r="J2145" s="236" t="str">
        <f t="shared" si="6"/>
        <v>#VALUE!</v>
      </c>
      <c r="K2145" s="236" t="str">
        <f t="shared" si="7"/>
        <v>#VALUE!</v>
      </c>
      <c r="L2145" s="236" t="str">
        <f t="shared" si="8"/>
        <v>#VALUE!</v>
      </c>
      <c r="M2145" s="236" t="str">
        <f t="shared" si="9"/>
        <v>#VALUE!</v>
      </c>
      <c r="N2145" s="236" t="str">
        <f t="shared" si="10"/>
        <v>#VALUE!</v>
      </c>
      <c r="O2145" s="236" t="str">
        <f t="shared" si="11"/>
        <v>#VALUE!</v>
      </c>
      <c r="P2145" s="237" t="str">
        <f t="shared" si="12"/>
        <v>NO RX</v>
      </c>
      <c r="Q2145" s="237" t="b">
        <v>1</v>
      </c>
      <c r="R2145" s="237" t="str">
        <f t="shared" si="37"/>
        <v>HIGH</v>
      </c>
      <c r="S2145" s="238">
        <v>44473.0</v>
      </c>
      <c r="T2145" s="243">
        <f t="shared" si="46"/>
        <v>44535</v>
      </c>
      <c r="U2145" s="237" t="str">
        <f t="shared" si="54"/>
        <v> </v>
      </c>
      <c r="V2145" s="237" t="str">
        <f t="shared" si="16"/>
        <v> </v>
      </c>
      <c r="W2145" s="83"/>
      <c r="X2145" s="83"/>
      <c r="Y2145" s="83"/>
      <c r="Z2145" s="83"/>
      <c r="AA2145" s="83"/>
      <c r="AB2145" s="83"/>
      <c r="AC2145" s="83"/>
      <c r="AD2145" s="83"/>
      <c r="AE2145" s="83"/>
    </row>
    <row r="2146">
      <c r="A2146" s="233">
        <v>16605.0</v>
      </c>
      <c r="B2146" s="239" t="s">
        <v>7606</v>
      </c>
      <c r="C2146" s="239" t="b">
        <v>1</v>
      </c>
      <c r="D2146" s="235">
        <v>44575.0</v>
      </c>
      <c r="E2146" s="236" t="str">
        <f t="shared" si="1"/>
        <v>#VALUE!</v>
      </c>
      <c r="F2146" s="236" t="str">
        <f t="shared" si="2"/>
        <v>#VALUE!</v>
      </c>
      <c r="G2146" s="236" t="str">
        <f t="shared" si="3"/>
        <v>#VALUE!</v>
      </c>
      <c r="H2146" s="236" t="str">
        <f t="shared" si="4"/>
        <v>#VALUE!</v>
      </c>
      <c r="I2146" s="236" t="str">
        <f t="shared" si="5"/>
        <v>#VALUE!</v>
      </c>
      <c r="J2146" s="236" t="str">
        <f t="shared" si="6"/>
        <v>#VALUE!</v>
      </c>
      <c r="K2146" s="236" t="str">
        <f t="shared" si="7"/>
        <v>#VALUE!</v>
      </c>
      <c r="L2146" s="236" t="str">
        <f t="shared" si="8"/>
        <v>#VALUE!</v>
      </c>
      <c r="M2146" s="236" t="str">
        <f t="shared" si="9"/>
        <v>OPI RX</v>
      </c>
      <c r="N2146" s="236" t="str">
        <f t="shared" si="10"/>
        <v>#VALUE!</v>
      </c>
      <c r="O2146" s="236" t="str">
        <f t="shared" si="11"/>
        <v>#VALUE!</v>
      </c>
      <c r="P2146" s="237" t="str">
        <f t="shared" si="12"/>
        <v>OPIOIDS</v>
      </c>
      <c r="Q2146" s="237" t="b">
        <v>0</v>
      </c>
      <c r="R2146" s="237" t="str">
        <f t="shared" si="37"/>
        <v>LOW</v>
      </c>
      <c r="S2146" s="242">
        <v>44531.0</v>
      </c>
      <c r="T2146" s="243"/>
      <c r="U2146" s="237" t="str">
        <f t="shared" si="54"/>
        <v> </v>
      </c>
      <c r="V2146" s="237" t="str">
        <f t="shared" si="16"/>
        <v> </v>
      </c>
      <c r="W2146" s="83"/>
      <c r="X2146" s="83"/>
      <c r="Y2146" s="83"/>
      <c r="Z2146" s="83"/>
      <c r="AA2146" s="83"/>
      <c r="AB2146" s="83"/>
      <c r="AC2146" s="83"/>
      <c r="AD2146" s="83"/>
      <c r="AE2146" s="83"/>
    </row>
    <row r="2147">
      <c r="A2147" s="233">
        <v>16608.0</v>
      </c>
      <c r="B2147" s="234" t="s">
        <v>7570</v>
      </c>
      <c r="C2147" s="238" t="b">
        <v>1</v>
      </c>
      <c r="D2147" s="243">
        <v>44537.0</v>
      </c>
      <c r="E2147" s="236" t="str">
        <f t="shared" si="1"/>
        <v>#VALUE!</v>
      </c>
      <c r="F2147" s="236" t="str">
        <f t="shared" si="2"/>
        <v>#VALUE!</v>
      </c>
      <c r="G2147" s="236" t="str">
        <f t="shared" si="3"/>
        <v>#VALUE!</v>
      </c>
      <c r="H2147" s="236" t="str">
        <f t="shared" si="4"/>
        <v>#VALUE!</v>
      </c>
      <c r="I2147" s="236" t="str">
        <f t="shared" si="5"/>
        <v>#VALUE!</v>
      </c>
      <c r="J2147" s="236" t="str">
        <f t="shared" si="6"/>
        <v>#VALUE!</v>
      </c>
      <c r="K2147" s="236" t="str">
        <f t="shared" si="7"/>
        <v>#VALUE!</v>
      </c>
      <c r="L2147" s="236" t="str">
        <f t="shared" si="8"/>
        <v>#VALUE!</v>
      </c>
      <c r="M2147" s="236" t="str">
        <f t="shared" si="9"/>
        <v>#VALUE!</v>
      </c>
      <c r="N2147" s="236" t="str">
        <f t="shared" si="10"/>
        <v>#VALUE!</v>
      </c>
      <c r="O2147" s="236" t="str">
        <f t="shared" si="11"/>
        <v>#VALUE!</v>
      </c>
      <c r="P2147" s="237" t="str">
        <f t="shared" si="12"/>
        <v>NO RX</v>
      </c>
      <c r="Q2147" s="237" t="b">
        <v>1</v>
      </c>
      <c r="R2147" s="237" t="str">
        <f t="shared" si="37"/>
        <v>HIGH</v>
      </c>
      <c r="S2147" s="238">
        <v>44509.0</v>
      </c>
      <c r="T2147" s="243">
        <f t="shared" ref="T2147:T2272" si="55">D2147</f>
        <v>44537</v>
      </c>
      <c r="U2147" s="237" t="str">
        <f t="shared" si="54"/>
        <v> </v>
      </c>
      <c r="V2147" s="237" t="str">
        <f t="shared" si="16"/>
        <v> </v>
      </c>
      <c r="W2147" s="83"/>
      <c r="X2147" s="83"/>
      <c r="Y2147" s="83"/>
      <c r="Z2147" s="83"/>
      <c r="AA2147" s="83"/>
      <c r="AB2147" s="83"/>
      <c r="AC2147" s="83"/>
      <c r="AD2147" s="83"/>
      <c r="AE2147" s="83"/>
    </row>
    <row r="2148">
      <c r="A2148" s="233">
        <v>16609.0</v>
      </c>
      <c r="B2148" s="234" t="s">
        <v>7566</v>
      </c>
      <c r="C2148" s="234" t="b">
        <v>1</v>
      </c>
      <c r="D2148" s="243">
        <v>44489.0</v>
      </c>
      <c r="E2148" s="236" t="str">
        <f t="shared" si="1"/>
        <v>#VALUE!</v>
      </c>
      <c r="F2148" s="236" t="str">
        <f t="shared" si="2"/>
        <v>OPI RX</v>
      </c>
      <c r="G2148" s="236" t="str">
        <f t="shared" si="3"/>
        <v>#VALUE!</v>
      </c>
      <c r="H2148" s="236" t="str">
        <f t="shared" si="4"/>
        <v>#VALUE!</v>
      </c>
      <c r="I2148" s="236" t="str">
        <f t="shared" si="5"/>
        <v>#VALUE!</v>
      </c>
      <c r="J2148" s="236" t="str">
        <f t="shared" si="6"/>
        <v>#VALUE!</v>
      </c>
      <c r="K2148" s="236" t="str">
        <f t="shared" si="7"/>
        <v>#VALUE!</v>
      </c>
      <c r="L2148" s="236" t="str">
        <f t="shared" si="8"/>
        <v>#VALUE!</v>
      </c>
      <c r="M2148" s="236" t="str">
        <f t="shared" si="9"/>
        <v>#VALUE!</v>
      </c>
      <c r="N2148" s="236" t="str">
        <f t="shared" si="10"/>
        <v>#VALUE!</v>
      </c>
      <c r="O2148" s="236" t="str">
        <f t="shared" si="11"/>
        <v>#VALUE!</v>
      </c>
      <c r="P2148" s="237" t="str">
        <f t="shared" si="12"/>
        <v>OPIOIDS</v>
      </c>
      <c r="Q2148" s="234" t="b">
        <v>0</v>
      </c>
      <c r="R2148" s="237" t="str">
        <f t="shared" si="37"/>
        <v>LOW</v>
      </c>
      <c r="S2148" s="238">
        <v>44473.0</v>
      </c>
      <c r="T2148" s="243">
        <f t="shared" si="55"/>
        <v>44489</v>
      </c>
      <c r="U2148" s="237" t="str">
        <f t="shared" si="54"/>
        <v> </v>
      </c>
      <c r="V2148" s="237" t="str">
        <f t="shared" si="16"/>
        <v> </v>
      </c>
      <c r="W2148" s="83"/>
      <c r="X2148" s="83"/>
      <c r="Y2148" s="83"/>
      <c r="Z2148" s="83"/>
      <c r="AA2148" s="83"/>
      <c r="AB2148" s="83"/>
      <c r="AC2148" s="83"/>
      <c r="AD2148" s="83"/>
      <c r="AE2148" s="83"/>
    </row>
    <row r="2149">
      <c r="A2149" s="233">
        <v>16614.0</v>
      </c>
      <c r="B2149" s="239" t="s">
        <v>7552</v>
      </c>
      <c r="C2149" s="238" t="b">
        <v>1</v>
      </c>
      <c r="D2149" s="243">
        <v>44441.0</v>
      </c>
      <c r="E2149" s="236" t="str">
        <f t="shared" si="1"/>
        <v>#VALUE!</v>
      </c>
      <c r="F2149" s="236" t="str">
        <f t="shared" si="2"/>
        <v>#VALUE!</v>
      </c>
      <c r="G2149" s="236" t="str">
        <f t="shared" si="3"/>
        <v>#VALUE!</v>
      </c>
      <c r="H2149" s="236" t="str">
        <f t="shared" si="4"/>
        <v>#VALUE!</v>
      </c>
      <c r="I2149" s="236" t="str">
        <f t="shared" si="5"/>
        <v>#VALUE!</v>
      </c>
      <c r="J2149" s="236" t="str">
        <f t="shared" si="6"/>
        <v>#VALUE!</v>
      </c>
      <c r="K2149" s="236" t="str">
        <f t="shared" si="7"/>
        <v>#VALUE!</v>
      </c>
      <c r="L2149" s="236" t="str">
        <f t="shared" si="8"/>
        <v>#VALUE!</v>
      </c>
      <c r="M2149" s="236" t="str">
        <f t="shared" si="9"/>
        <v>#VALUE!</v>
      </c>
      <c r="N2149" s="236" t="str">
        <f t="shared" si="10"/>
        <v>#VALUE!</v>
      </c>
      <c r="O2149" s="236" t="str">
        <f t="shared" si="11"/>
        <v>#VALUE!</v>
      </c>
      <c r="P2149" s="237" t="str">
        <f t="shared" si="12"/>
        <v>NO RX</v>
      </c>
      <c r="Q2149" s="237" t="b">
        <v>0</v>
      </c>
      <c r="R2149" s="237" t="str">
        <f t="shared" si="37"/>
        <v>LOW</v>
      </c>
      <c r="S2149" s="238"/>
      <c r="T2149" s="243">
        <f t="shared" si="55"/>
        <v>44441</v>
      </c>
      <c r="U2149" s="237" t="str">
        <f t="shared" si="54"/>
        <v>DUE COMM</v>
      </c>
      <c r="V2149" s="237" t="str">
        <f t="shared" si="16"/>
        <v> </v>
      </c>
      <c r="W2149" s="83"/>
      <c r="X2149" s="83"/>
      <c r="Y2149" s="83"/>
      <c r="Z2149" s="83"/>
      <c r="AA2149" s="83"/>
      <c r="AB2149" s="83"/>
      <c r="AC2149" s="83"/>
      <c r="AD2149" s="83"/>
      <c r="AE2149" s="83"/>
    </row>
    <row r="2150">
      <c r="A2150" s="233">
        <v>16617.0</v>
      </c>
      <c r="B2150" s="234" t="s">
        <v>8181</v>
      </c>
      <c r="C2150" s="238" t="b">
        <v>1</v>
      </c>
      <c r="D2150" s="243">
        <v>44539.0</v>
      </c>
      <c r="E2150" s="236" t="str">
        <f t="shared" si="1"/>
        <v>OPI RX</v>
      </c>
      <c r="F2150" s="236" t="str">
        <f t="shared" si="2"/>
        <v>#VALUE!</v>
      </c>
      <c r="G2150" s="236" t="str">
        <f t="shared" si="3"/>
        <v>#VALUE!</v>
      </c>
      <c r="H2150" s="236" t="str">
        <f t="shared" si="4"/>
        <v>#VALUE!</v>
      </c>
      <c r="I2150" s="236" t="str">
        <f t="shared" si="5"/>
        <v>#VALUE!</v>
      </c>
      <c r="J2150" s="236" t="str">
        <f t="shared" si="6"/>
        <v>#VALUE!</v>
      </c>
      <c r="K2150" s="236" t="str">
        <f t="shared" si="7"/>
        <v>#VALUE!</v>
      </c>
      <c r="L2150" s="236" t="str">
        <f t="shared" si="8"/>
        <v>#VALUE!</v>
      </c>
      <c r="M2150" s="236" t="str">
        <f t="shared" si="9"/>
        <v>OPI RX</v>
      </c>
      <c r="N2150" s="236" t="str">
        <f t="shared" si="10"/>
        <v>#VALUE!</v>
      </c>
      <c r="O2150" s="236" t="str">
        <f t="shared" si="11"/>
        <v>#VALUE!</v>
      </c>
      <c r="P2150" s="237" t="str">
        <f t="shared" si="12"/>
        <v>OPIOIDS</v>
      </c>
      <c r="Q2150" s="234" t="b">
        <v>0</v>
      </c>
      <c r="R2150" s="237" t="str">
        <f t="shared" si="37"/>
        <v>LOW</v>
      </c>
      <c r="S2150" s="238">
        <v>44417.0</v>
      </c>
      <c r="T2150" s="243">
        <f t="shared" si="55"/>
        <v>44539</v>
      </c>
      <c r="U2150" s="237" t="str">
        <f t="shared" si="54"/>
        <v> </v>
      </c>
      <c r="V2150" s="237" t="str">
        <f t="shared" si="16"/>
        <v> </v>
      </c>
      <c r="W2150" s="83"/>
      <c r="X2150" s="83"/>
      <c r="Y2150" s="83"/>
      <c r="Z2150" s="83"/>
      <c r="AA2150" s="83"/>
      <c r="AB2150" s="83"/>
      <c r="AC2150" s="83"/>
      <c r="AD2150" s="83"/>
      <c r="AE2150" s="83"/>
    </row>
    <row r="2151">
      <c r="A2151" s="253">
        <v>16618.0</v>
      </c>
      <c r="B2151" s="234" t="s">
        <v>7566</v>
      </c>
      <c r="C2151" s="238" t="b">
        <v>1</v>
      </c>
      <c r="D2151" s="243">
        <v>44557.0</v>
      </c>
      <c r="E2151" s="236" t="str">
        <f t="shared" si="1"/>
        <v>#VALUE!</v>
      </c>
      <c r="F2151" s="236" t="str">
        <f t="shared" si="2"/>
        <v>OPI RX</v>
      </c>
      <c r="G2151" s="236" t="str">
        <f t="shared" si="3"/>
        <v>#VALUE!</v>
      </c>
      <c r="H2151" s="236" t="str">
        <f t="shared" si="4"/>
        <v>#VALUE!</v>
      </c>
      <c r="I2151" s="236" t="str">
        <f t="shared" si="5"/>
        <v>#VALUE!</v>
      </c>
      <c r="J2151" s="236" t="str">
        <f t="shared" si="6"/>
        <v>#VALUE!</v>
      </c>
      <c r="K2151" s="236" t="str">
        <f t="shared" si="7"/>
        <v>#VALUE!</v>
      </c>
      <c r="L2151" s="236" t="str">
        <f t="shared" si="8"/>
        <v>#VALUE!</v>
      </c>
      <c r="M2151" s="236" t="str">
        <f t="shared" si="9"/>
        <v>#VALUE!</v>
      </c>
      <c r="N2151" s="236" t="str">
        <f t="shared" si="10"/>
        <v>#VALUE!</v>
      </c>
      <c r="O2151" s="236" t="str">
        <f t="shared" si="11"/>
        <v>#VALUE!</v>
      </c>
      <c r="P2151" s="237" t="str">
        <f t="shared" si="12"/>
        <v>OPIOIDS</v>
      </c>
      <c r="Q2151" s="237" t="b">
        <v>0</v>
      </c>
      <c r="R2151" s="237" t="str">
        <f t="shared" si="37"/>
        <v>LOW</v>
      </c>
      <c r="S2151" s="238">
        <v>44434.0</v>
      </c>
      <c r="T2151" s="243">
        <f t="shared" si="55"/>
        <v>44557</v>
      </c>
      <c r="U2151" s="237" t="str">
        <f t="shared" si="54"/>
        <v> </v>
      </c>
      <c r="V2151" s="237" t="str">
        <f t="shared" si="16"/>
        <v> </v>
      </c>
      <c r="W2151" s="83"/>
      <c r="X2151" s="83"/>
      <c r="Y2151" s="83"/>
      <c r="Z2151" s="83"/>
      <c r="AA2151" s="83"/>
      <c r="AB2151" s="83"/>
      <c r="AC2151" s="83"/>
      <c r="AD2151" s="83"/>
      <c r="AE2151" s="83"/>
    </row>
    <row r="2152">
      <c r="A2152" s="253">
        <v>16619.0</v>
      </c>
      <c r="B2152" s="234" t="s">
        <v>7944</v>
      </c>
      <c r="C2152" s="234" t="b">
        <v>1</v>
      </c>
      <c r="D2152" s="243">
        <v>44502.0</v>
      </c>
      <c r="E2152" s="236" t="str">
        <f t="shared" si="1"/>
        <v>#VALUE!</v>
      </c>
      <c r="F2152" s="236" t="str">
        <f t="shared" si="2"/>
        <v>#VALUE!</v>
      </c>
      <c r="G2152" s="236" t="str">
        <f t="shared" si="3"/>
        <v>#VALUE!</v>
      </c>
      <c r="H2152" s="236" t="str">
        <f t="shared" si="4"/>
        <v>#VALUE!</v>
      </c>
      <c r="I2152" s="236" t="str">
        <f t="shared" si="5"/>
        <v>#VALUE!</v>
      </c>
      <c r="J2152" s="236" t="str">
        <f t="shared" si="6"/>
        <v>#VALUE!</v>
      </c>
      <c r="K2152" s="236" t="str">
        <f t="shared" si="7"/>
        <v>#VALUE!</v>
      </c>
      <c r="L2152" s="236" t="str">
        <f t="shared" si="8"/>
        <v>#VALUE!</v>
      </c>
      <c r="M2152" s="236" t="str">
        <f t="shared" si="9"/>
        <v>#VALUE!</v>
      </c>
      <c r="N2152" s="236" t="str">
        <f t="shared" si="10"/>
        <v>#VALUE!</v>
      </c>
      <c r="O2152" s="236" t="str">
        <f t="shared" si="11"/>
        <v>#VALUE!</v>
      </c>
      <c r="P2152" s="237" t="str">
        <f t="shared" si="12"/>
        <v>NO RX</v>
      </c>
      <c r="Q2152" s="237" t="b">
        <v>1</v>
      </c>
      <c r="R2152" s="237" t="str">
        <f t="shared" si="37"/>
        <v>HIGH</v>
      </c>
      <c r="S2152" s="238">
        <v>44474.0</v>
      </c>
      <c r="T2152" s="243">
        <f t="shared" si="55"/>
        <v>44502</v>
      </c>
      <c r="U2152" s="237" t="str">
        <f t="shared" si="54"/>
        <v> </v>
      </c>
      <c r="V2152" s="237" t="str">
        <f t="shared" si="16"/>
        <v> </v>
      </c>
      <c r="W2152" s="83"/>
      <c r="X2152" s="83"/>
      <c r="Y2152" s="83"/>
      <c r="Z2152" s="83"/>
      <c r="AA2152" s="83"/>
      <c r="AB2152" s="83"/>
      <c r="AC2152" s="83"/>
      <c r="AD2152" s="83"/>
      <c r="AE2152" s="83"/>
    </row>
    <row r="2153">
      <c r="A2153" s="253">
        <v>16620.0</v>
      </c>
      <c r="B2153" s="234" t="s">
        <v>8095</v>
      </c>
      <c r="C2153" s="234" t="b">
        <v>1</v>
      </c>
      <c r="D2153" s="243">
        <v>44490.0</v>
      </c>
      <c r="E2153" s="236" t="str">
        <f t="shared" si="1"/>
        <v>#VALUE!</v>
      </c>
      <c r="F2153" s="236" t="str">
        <f t="shared" si="2"/>
        <v>#VALUE!</v>
      </c>
      <c r="G2153" s="236" t="str">
        <f t="shared" si="3"/>
        <v>#VALUE!</v>
      </c>
      <c r="H2153" s="236" t="str">
        <f t="shared" si="4"/>
        <v>#VALUE!</v>
      </c>
      <c r="I2153" s="236" t="str">
        <f t="shared" si="5"/>
        <v>#VALUE!</v>
      </c>
      <c r="J2153" s="236" t="str">
        <f t="shared" si="6"/>
        <v>#VALUE!</v>
      </c>
      <c r="K2153" s="236" t="str">
        <f t="shared" si="7"/>
        <v>#VALUE!</v>
      </c>
      <c r="L2153" s="236" t="str">
        <f t="shared" si="8"/>
        <v>#VALUE!</v>
      </c>
      <c r="M2153" s="236" t="str">
        <f t="shared" si="9"/>
        <v>#VALUE!</v>
      </c>
      <c r="N2153" s="236" t="str">
        <f t="shared" si="10"/>
        <v>#VALUE!</v>
      </c>
      <c r="O2153" s="236" t="str">
        <f t="shared" si="11"/>
        <v>#VALUE!</v>
      </c>
      <c r="P2153" s="237" t="str">
        <f t="shared" si="12"/>
        <v>NO RX</v>
      </c>
      <c r="Q2153" s="234" t="b">
        <v>0</v>
      </c>
      <c r="R2153" s="237" t="str">
        <f t="shared" si="37"/>
        <v>LOW</v>
      </c>
      <c r="S2153" s="238">
        <v>44474.0</v>
      </c>
      <c r="T2153" s="243">
        <f t="shared" si="55"/>
        <v>44490</v>
      </c>
      <c r="U2153" s="237" t="str">
        <f t="shared" si="54"/>
        <v> </v>
      </c>
      <c r="V2153" s="237" t="str">
        <f t="shared" si="16"/>
        <v> </v>
      </c>
      <c r="W2153" s="83"/>
      <c r="X2153" s="83"/>
      <c r="Y2153" s="83"/>
      <c r="Z2153" s="83"/>
      <c r="AA2153" s="83"/>
      <c r="AB2153" s="83"/>
      <c r="AC2153" s="83"/>
      <c r="AD2153" s="83"/>
      <c r="AE2153" s="83"/>
    </row>
    <row r="2154">
      <c r="A2154" s="253">
        <v>16628.0</v>
      </c>
      <c r="B2154" s="237" t="s">
        <v>7582</v>
      </c>
      <c r="C2154" s="234" t="b">
        <v>1</v>
      </c>
      <c r="D2154" s="243">
        <v>44496.0</v>
      </c>
      <c r="E2154" s="236" t="str">
        <f t="shared" si="1"/>
        <v>#VALUE!</v>
      </c>
      <c r="F2154" s="236" t="str">
        <f t="shared" si="2"/>
        <v>OPI RX</v>
      </c>
      <c r="G2154" s="236" t="str">
        <f t="shared" si="3"/>
        <v>#VALUE!</v>
      </c>
      <c r="H2154" s="236" t="str">
        <f t="shared" si="4"/>
        <v>#VALUE!</v>
      </c>
      <c r="I2154" s="236" t="str">
        <f t="shared" si="5"/>
        <v>#VALUE!</v>
      </c>
      <c r="J2154" s="236" t="str">
        <f t="shared" si="6"/>
        <v>#VALUE!</v>
      </c>
      <c r="K2154" s="236" t="str">
        <f t="shared" si="7"/>
        <v>#VALUE!</v>
      </c>
      <c r="L2154" s="236" t="str">
        <f t="shared" si="8"/>
        <v>#VALUE!</v>
      </c>
      <c r="M2154" s="236" t="str">
        <f t="shared" si="9"/>
        <v>#VALUE!</v>
      </c>
      <c r="N2154" s="236" t="str">
        <f t="shared" si="10"/>
        <v>#VALUE!</v>
      </c>
      <c r="O2154" s="236" t="str">
        <f t="shared" si="11"/>
        <v>#VALUE!</v>
      </c>
      <c r="P2154" s="237" t="str">
        <f t="shared" si="12"/>
        <v>OPIOIDS</v>
      </c>
      <c r="Q2154" s="237" t="b">
        <v>0</v>
      </c>
      <c r="R2154" s="237" t="str">
        <f t="shared" si="37"/>
        <v>LOW</v>
      </c>
      <c r="S2154" s="238">
        <v>44473.0</v>
      </c>
      <c r="T2154" s="243">
        <f t="shared" si="55"/>
        <v>44496</v>
      </c>
      <c r="U2154" s="237" t="str">
        <f t="shared" si="54"/>
        <v> </v>
      </c>
      <c r="V2154" s="237" t="str">
        <f t="shared" si="16"/>
        <v> </v>
      </c>
      <c r="W2154" s="83"/>
      <c r="X2154" s="83"/>
      <c r="Y2154" s="83"/>
      <c r="Z2154" s="83"/>
      <c r="AA2154" s="83"/>
      <c r="AB2154" s="83"/>
      <c r="AC2154" s="83"/>
      <c r="AD2154" s="83"/>
      <c r="AE2154" s="83"/>
    </row>
    <row r="2155">
      <c r="A2155" s="253">
        <v>16633.0</v>
      </c>
      <c r="B2155" s="234" t="s">
        <v>7556</v>
      </c>
      <c r="C2155" s="238" t="b">
        <v>1</v>
      </c>
      <c r="D2155" s="243">
        <v>44551.0</v>
      </c>
      <c r="E2155" s="236" t="str">
        <f t="shared" si="1"/>
        <v>OPI RX</v>
      </c>
      <c r="F2155" s="236" t="str">
        <f t="shared" si="2"/>
        <v>#VALUE!</v>
      </c>
      <c r="G2155" s="236" t="str">
        <f t="shared" si="3"/>
        <v>#VALUE!</v>
      </c>
      <c r="H2155" s="236" t="str">
        <f t="shared" si="4"/>
        <v>#VALUE!</v>
      </c>
      <c r="I2155" s="236" t="str">
        <f t="shared" si="5"/>
        <v>#VALUE!</v>
      </c>
      <c r="J2155" s="236" t="str">
        <f t="shared" si="6"/>
        <v>#VALUE!</v>
      </c>
      <c r="K2155" s="236" t="str">
        <f t="shared" si="7"/>
        <v>#VALUE!</v>
      </c>
      <c r="L2155" s="236" t="str">
        <f t="shared" si="8"/>
        <v>#VALUE!</v>
      </c>
      <c r="M2155" s="236" t="str">
        <f t="shared" si="9"/>
        <v>#VALUE!</v>
      </c>
      <c r="N2155" s="236" t="str">
        <f t="shared" si="10"/>
        <v>#VALUE!</v>
      </c>
      <c r="O2155" s="236" t="str">
        <f t="shared" si="11"/>
        <v>#VALUE!</v>
      </c>
      <c r="P2155" s="237" t="str">
        <f t="shared" si="12"/>
        <v>OPIOIDS</v>
      </c>
      <c r="Q2155" s="237" t="b">
        <v>0</v>
      </c>
      <c r="R2155" s="237" t="str">
        <f t="shared" si="37"/>
        <v>LOW</v>
      </c>
      <c r="S2155" s="238">
        <v>44515.0</v>
      </c>
      <c r="T2155" s="243">
        <f t="shared" si="55"/>
        <v>44551</v>
      </c>
      <c r="U2155" s="237" t="str">
        <f t="shared" si="54"/>
        <v> </v>
      </c>
      <c r="V2155" s="237" t="str">
        <f t="shared" si="16"/>
        <v> </v>
      </c>
      <c r="W2155" s="83"/>
      <c r="X2155" s="83"/>
      <c r="Y2155" s="83"/>
      <c r="Z2155" s="83"/>
      <c r="AA2155" s="83"/>
      <c r="AB2155" s="83"/>
      <c r="AC2155" s="83"/>
      <c r="AD2155" s="83"/>
      <c r="AE2155" s="83"/>
    </row>
    <row r="2156">
      <c r="A2156" s="253">
        <v>16635.0</v>
      </c>
      <c r="B2156" s="234" t="s">
        <v>7580</v>
      </c>
      <c r="C2156" s="234" t="b">
        <v>1</v>
      </c>
      <c r="D2156" s="243">
        <v>44559.0</v>
      </c>
      <c r="E2156" s="236" t="str">
        <f t="shared" si="1"/>
        <v>#VALUE!</v>
      </c>
      <c r="F2156" s="236" t="str">
        <f t="shared" si="2"/>
        <v>#VALUE!</v>
      </c>
      <c r="G2156" s="236" t="str">
        <f t="shared" si="3"/>
        <v>#VALUE!</v>
      </c>
      <c r="H2156" s="236" t="str">
        <f t="shared" si="4"/>
        <v>#VALUE!</v>
      </c>
      <c r="I2156" s="236" t="str">
        <f t="shared" si="5"/>
        <v>#VALUE!</v>
      </c>
      <c r="J2156" s="236" t="str">
        <f t="shared" si="6"/>
        <v>#VALUE!</v>
      </c>
      <c r="K2156" s="236" t="str">
        <f t="shared" si="7"/>
        <v>#VALUE!</v>
      </c>
      <c r="L2156" s="236" t="str">
        <f t="shared" si="8"/>
        <v>#VALUE!</v>
      </c>
      <c r="M2156" s="236" t="str">
        <f t="shared" si="9"/>
        <v>OPI RX</v>
      </c>
      <c r="N2156" s="236" t="str">
        <f t="shared" si="10"/>
        <v>#VALUE!</v>
      </c>
      <c r="O2156" s="236" t="str">
        <f t="shared" si="11"/>
        <v>#VALUE!</v>
      </c>
      <c r="P2156" s="237" t="str">
        <f t="shared" si="12"/>
        <v>OPIOIDS</v>
      </c>
      <c r="Q2156" s="237" t="b">
        <v>1</v>
      </c>
      <c r="R2156" s="237" t="str">
        <f t="shared" si="37"/>
        <v>HIGH</v>
      </c>
      <c r="S2156" s="238">
        <v>44474.0</v>
      </c>
      <c r="T2156" s="243">
        <f t="shared" si="55"/>
        <v>44559</v>
      </c>
      <c r="U2156" s="237" t="str">
        <f t="shared" si="54"/>
        <v> </v>
      </c>
      <c r="V2156" s="237" t="str">
        <f t="shared" si="16"/>
        <v> </v>
      </c>
      <c r="W2156" s="83"/>
      <c r="X2156" s="83"/>
      <c r="Y2156" s="83"/>
      <c r="Z2156" s="83"/>
      <c r="AA2156" s="83"/>
      <c r="AB2156" s="83"/>
      <c r="AC2156" s="83"/>
      <c r="AD2156" s="83"/>
      <c r="AE2156" s="83"/>
    </row>
    <row r="2157">
      <c r="A2157" s="253">
        <v>16637.0</v>
      </c>
      <c r="B2157" s="239" t="s">
        <v>7616</v>
      </c>
      <c r="C2157" s="234" t="b">
        <v>1</v>
      </c>
      <c r="D2157" s="235">
        <v>44601.0</v>
      </c>
      <c r="E2157" s="236" t="str">
        <f t="shared" si="1"/>
        <v>#VALUE!</v>
      </c>
      <c r="F2157" s="236" t="str">
        <f t="shared" si="2"/>
        <v>#VALUE!</v>
      </c>
      <c r="G2157" s="236" t="str">
        <f t="shared" si="3"/>
        <v>#VALUE!</v>
      </c>
      <c r="H2157" s="236" t="str">
        <f t="shared" si="4"/>
        <v>#VALUE!</v>
      </c>
      <c r="I2157" s="236" t="str">
        <f t="shared" si="5"/>
        <v>#VALUE!</v>
      </c>
      <c r="J2157" s="236" t="str">
        <f t="shared" si="6"/>
        <v>#VALUE!</v>
      </c>
      <c r="K2157" s="236" t="str">
        <f t="shared" si="7"/>
        <v>#VALUE!</v>
      </c>
      <c r="L2157" s="236" t="str">
        <f t="shared" si="8"/>
        <v>#VALUE!</v>
      </c>
      <c r="M2157" s="236" t="str">
        <f t="shared" si="9"/>
        <v>OPI RX</v>
      </c>
      <c r="N2157" s="236" t="str">
        <f t="shared" si="10"/>
        <v>#VALUE!</v>
      </c>
      <c r="O2157" s="236" t="str">
        <f t="shared" si="11"/>
        <v>#VALUE!</v>
      </c>
      <c r="P2157" s="237" t="str">
        <f t="shared" si="12"/>
        <v>OPIOIDS</v>
      </c>
      <c r="Q2157" s="237" t="b">
        <v>0</v>
      </c>
      <c r="R2157" s="237" t="str">
        <f t="shared" si="37"/>
        <v>LOW</v>
      </c>
      <c r="S2157" s="238">
        <v>44474.0</v>
      </c>
      <c r="T2157" s="243">
        <f t="shared" si="55"/>
        <v>44601</v>
      </c>
      <c r="U2157" s="237" t="str">
        <f t="shared" si="54"/>
        <v> </v>
      </c>
      <c r="V2157" s="237" t="str">
        <f t="shared" si="16"/>
        <v> </v>
      </c>
      <c r="W2157" s="83"/>
      <c r="X2157" s="83"/>
      <c r="Y2157" s="83"/>
      <c r="Z2157" s="83"/>
      <c r="AA2157" s="83"/>
      <c r="AB2157" s="83"/>
      <c r="AC2157" s="83"/>
      <c r="AD2157" s="83"/>
      <c r="AE2157" s="83"/>
    </row>
    <row r="2158">
      <c r="A2158" s="253">
        <v>16638.0</v>
      </c>
      <c r="B2158" s="239" t="s">
        <v>7552</v>
      </c>
      <c r="C2158" s="234" t="b">
        <v>1</v>
      </c>
      <c r="D2158" s="243">
        <v>44490.0</v>
      </c>
      <c r="E2158" s="236" t="str">
        <f t="shared" si="1"/>
        <v>#VALUE!</v>
      </c>
      <c r="F2158" s="236" t="str">
        <f t="shared" si="2"/>
        <v>#VALUE!</v>
      </c>
      <c r="G2158" s="236" t="str">
        <f t="shared" si="3"/>
        <v>#VALUE!</v>
      </c>
      <c r="H2158" s="236" t="str">
        <f t="shared" si="4"/>
        <v>#VALUE!</v>
      </c>
      <c r="I2158" s="236" t="str">
        <f t="shared" si="5"/>
        <v>#VALUE!</v>
      </c>
      <c r="J2158" s="236" t="str">
        <f t="shared" si="6"/>
        <v>#VALUE!</v>
      </c>
      <c r="K2158" s="236" t="str">
        <f t="shared" si="7"/>
        <v>#VALUE!</v>
      </c>
      <c r="L2158" s="236" t="str">
        <f t="shared" si="8"/>
        <v>#VALUE!</v>
      </c>
      <c r="M2158" s="236" t="str">
        <f t="shared" si="9"/>
        <v>#VALUE!</v>
      </c>
      <c r="N2158" s="236" t="str">
        <f t="shared" si="10"/>
        <v>#VALUE!</v>
      </c>
      <c r="O2158" s="236" t="str">
        <f t="shared" si="11"/>
        <v>#VALUE!</v>
      </c>
      <c r="P2158" s="237" t="str">
        <f t="shared" si="12"/>
        <v>NO RX</v>
      </c>
      <c r="Q2158" s="237" t="b">
        <v>0</v>
      </c>
      <c r="R2158" s="237" t="str">
        <f t="shared" si="37"/>
        <v>LOW</v>
      </c>
      <c r="S2158" s="238">
        <v>44474.0</v>
      </c>
      <c r="T2158" s="243">
        <f t="shared" si="55"/>
        <v>44490</v>
      </c>
      <c r="U2158" s="237" t="str">
        <f t="shared" si="54"/>
        <v> </v>
      </c>
      <c r="V2158" s="237" t="str">
        <f t="shared" si="16"/>
        <v> </v>
      </c>
      <c r="W2158" s="83"/>
      <c r="X2158" s="83"/>
      <c r="Y2158" s="83"/>
      <c r="Z2158" s="83"/>
      <c r="AA2158" s="83"/>
      <c r="AB2158" s="83"/>
      <c r="AC2158" s="83"/>
      <c r="AD2158" s="83"/>
      <c r="AE2158" s="83"/>
    </row>
    <row r="2159">
      <c r="A2159" s="253">
        <v>16640.0</v>
      </c>
      <c r="B2159" s="239" t="s">
        <v>7552</v>
      </c>
      <c r="C2159" s="238" t="b">
        <v>1</v>
      </c>
      <c r="D2159" s="243">
        <v>44453.0</v>
      </c>
      <c r="E2159" s="236" t="str">
        <f t="shared" si="1"/>
        <v>#VALUE!</v>
      </c>
      <c r="F2159" s="236" t="str">
        <f t="shared" si="2"/>
        <v>#VALUE!</v>
      </c>
      <c r="G2159" s="236" t="str">
        <f t="shared" si="3"/>
        <v>#VALUE!</v>
      </c>
      <c r="H2159" s="236" t="str">
        <f t="shared" si="4"/>
        <v>#VALUE!</v>
      </c>
      <c r="I2159" s="236" t="str">
        <f t="shared" si="5"/>
        <v>#VALUE!</v>
      </c>
      <c r="J2159" s="236" t="str">
        <f t="shared" si="6"/>
        <v>#VALUE!</v>
      </c>
      <c r="K2159" s="236" t="str">
        <f t="shared" si="7"/>
        <v>#VALUE!</v>
      </c>
      <c r="L2159" s="236" t="str">
        <f t="shared" si="8"/>
        <v>#VALUE!</v>
      </c>
      <c r="M2159" s="236" t="str">
        <f t="shared" si="9"/>
        <v>#VALUE!</v>
      </c>
      <c r="N2159" s="236" t="str">
        <f t="shared" si="10"/>
        <v>#VALUE!</v>
      </c>
      <c r="O2159" s="236" t="str">
        <f t="shared" si="11"/>
        <v>#VALUE!</v>
      </c>
      <c r="P2159" s="237" t="str">
        <f t="shared" si="12"/>
        <v>NO RX</v>
      </c>
      <c r="Q2159" s="234" t="b">
        <v>0</v>
      </c>
      <c r="R2159" s="237" t="str">
        <f t="shared" si="37"/>
        <v>LOW</v>
      </c>
      <c r="S2159" s="238"/>
      <c r="T2159" s="243">
        <f t="shared" si="55"/>
        <v>44453</v>
      </c>
      <c r="U2159" s="237" t="str">
        <f t="shared" si="54"/>
        <v>DUE COMM</v>
      </c>
      <c r="V2159" s="237" t="str">
        <f t="shared" si="16"/>
        <v> </v>
      </c>
      <c r="W2159" s="83"/>
      <c r="X2159" s="83"/>
      <c r="Y2159" s="83"/>
      <c r="Z2159" s="83"/>
      <c r="AA2159" s="83"/>
      <c r="AB2159" s="83"/>
      <c r="AC2159" s="83"/>
      <c r="AD2159" s="83"/>
      <c r="AE2159" s="83"/>
    </row>
    <row r="2160">
      <c r="A2160" s="253">
        <v>16645.0</v>
      </c>
      <c r="B2160" s="237" t="s">
        <v>8036</v>
      </c>
      <c r="C2160" s="238" t="b">
        <v>1</v>
      </c>
      <c r="D2160" s="243">
        <v>44556.0</v>
      </c>
      <c r="E2160" s="236" t="str">
        <f t="shared" si="1"/>
        <v>#VALUE!</v>
      </c>
      <c r="F2160" s="236" t="str">
        <f t="shared" si="2"/>
        <v>#VALUE!</v>
      </c>
      <c r="G2160" s="236" t="str">
        <f t="shared" si="3"/>
        <v>#VALUE!</v>
      </c>
      <c r="H2160" s="236" t="str">
        <f t="shared" si="4"/>
        <v>#VALUE!</v>
      </c>
      <c r="I2160" s="236" t="str">
        <f t="shared" si="5"/>
        <v>#VALUE!</v>
      </c>
      <c r="J2160" s="236" t="str">
        <f t="shared" si="6"/>
        <v>#VALUE!</v>
      </c>
      <c r="K2160" s="236" t="str">
        <f t="shared" si="7"/>
        <v>#VALUE!</v>
      </c>
      <c r="L2160" s="236" t="str">
        <f t="shared" si="8"/>
        <v>#VALUE!</v>
      </c>
      <c r="M2160" s="236" t="str">
        <f t="shared" si="9"/>
        <v>#VALUE!</v>
      </c>
      <c r="N2160" s="236" t="str">
        <f t="shared" si="10"/>
        <v>#VALUE!</v>
      </c>
      <c r="O2160" s="236" t="str">
        <f t="shared" si="11"/>
        <v>#VALUE!</v>
      </c>
      <c r="P2160" s="237" t="str">
        <f t="shared" si="12"/>
        <v>NO RX</v>
      </c>
      <c r="Q2160" s="237" t="b">
        <v>1</v>
      </c>
      <c r="R2160" s="237" t="str">
        <f t="shared" si="37"/>
        <v>HIGH</v>
      </c>
      <c r="S2160" s="238">
        <v>44419.0</v>
      </c>
      <c r="T2160" s="243">
        <f t="shared" si="55"/>
        <v>44556</v>
      </c>
      <c r="U2160" s="237" t="str">
        <f t="shared" si="54"/>
        <v> </v>
      </c>
      <c r="V2160" s="237" t="str">
        <f t="shared" si="16"/>
        <v> </v>
      </c>
      <c r="W2160" s="83"/>
      <c r="X2160" s="83"/>
      <c r="Y2160" s="83"/>
      <c r="Z2160" s="83"/>
      <c r="AA2160" s="83"/>
      <c r="AB2160" s="83"/>
      <c r="AC2160" s="83"/>
      <c r="AD2160" s="83"/>
      <c r="AE2160" s="83"/>
    </row>
    <row r="2161">
      <c r="A2161" s="253">
        <v>16646.0</v>
      </c>
      <c r="B2161" s="239" t="s">
        <v>7552</v>
      </c>
      <c r="C2161" s="234" t="b">
        <v>1</v>
      </c>
      <c r="D2161" s="243">
        <v>44502.0</v>
      </c>
      <c r="E2161" s="236" t="str">
        <f t="shared" si="1"/>
        <v>#VALUE!</v>
      </c>
      <c r="F2161" s="236" t="str">
        <f t="shared" si="2"/>
        <v>#VALUE!</v>
      </c>
      <c r="G2161" s="236" t="str">
        <f t="shared" si="3"/>
        <v>#VALUE!</v>
      </c>
      <c r="H2161" s="236" t="str">
        <f t="shared" si="4"/>
        <v>#VALUE!</v>
      </c>
      <c r="I2161" s="236" t="str">
        <f t="shared" si="5"/>
        <v>#VALUE!</v>
      </c>
      <c r="J2161" s="236" t="str">
        <f t="shared" si="6"/>
        <v>#VALUE!</v>
      </c>
      <c r="K2161" s="236" t="str">
        <f t="shared" si="7"/>
        <v>#VALUE!</v>
      </c>
      <c r="L2161" s="236" t="str">
        <f t="shared" si="8"/>
        <v>#VALUE!</v>
      </c>
      <c r="M2161" s="236" t="str">
        <f t="shared" si="9"/>
        <v>#VALUE!</v>
      </c>
      <c r="N2161" s="236" t="str">
        <f t="shared" si="10"/>
        <v>#VALUE!</v>
      </c>
      <c r="O2161" s="236" t="str">
        <f t="shared" si="11"/>
        <v>#VALUE!</v>
      </c>
      <c r="P2161" s="237" t="str">
        <f t="shared" si="12"/>
        <v>NO RX</v>
      </c>
      <c r="Q2161" s="237" t="b">
        <v>0</v>
      </c>
      <c r="R2161" s="237" t="str">
        <f t="shared" si="37"/>
        <v>LOW</v>
      </c>
      <c r="S2161" s="238">
        <v>44475.0</v>
      </c>
      <c r="T2161" s="243">
        <f t="shared" si="55"/>
        <v>44502</v>
      </c>
      <c r="U2161" s="237" t="str">
        <f t="shared" si="54"/>
        <v> </v>
      </c>
      <c r="V2161" s="237" t="str">
        <f t="shared" si="16"/>
        <v> </v>
      </c>
      <c r="W2161" s="83"/>
      <c r="X2161" s="83"/>
      <c r="Y2161" s="83"/>
      <c r="Z2161" s="83"/>
      <c r="AA2161" s="83"/>
      <c r="AB2161" s="83"/>
      <c r="AC2161" s="83"/>
      <c r="AD2161" s="83"/>
      <c r="AE2161" s="83"/>
    </row>
    <row r="2162">
      <c r="A2162" s="233">
        <v>16655.0</v>
      </c>
      <c r="B2162" s="237" t="s">
        <v>7551</v>
      </c>
      <c r="C2162" s="234" t="b">
        <v>1</v>
      </c>
      <c r="D2162" s="243">
        <v>44494.0</v>
      </c>
      <c r="E2162" s="236" t="str">
        <f t="shared" si="1"/>
        <v>#VALUE!</v>
      </c>
      <c r="F2162" s="236" t="str">
        <f t="shared" si="2"/>
        <v>#VALUE!</v>
      </c>
      <c r="G2162" s="236" t="str">
        <f t="shared" si="3"/>
        <v>#VALUE!</v>
      </c>
      <c r="H2162" s="236" t="str">
        <f t="shared" si="4"/>
        <v>#VALUE!</v>
      </c>
      <c r="I2162" s="236" t="str">
        <f t="shared" si="5"/>
        <v>#VALUE!</v>
      </c>
      <c r="J2162" s="236" t="str">
        <f t="shared" si="6"/>
        <v>#VALUE!</v>
      </c>
      <c r="K2162" s="236" t="str">
        <f t="shared" si="7"/>
        <v>#VALUE!</v>
      </c>
      <c r="L2162" s="236" t="str">
        <f t="shared" si="8"/>
        <v>#VALUE!</v>
      </c>
      <c r="M2162" s="236" t="str">
        <f t="shared" si="9"/>
        <v>#VALUE!</v>
      </c>
      <c r="N2162" s="236" t="str">
        <f t="shared" si="10"/>
        <v>#VALUE!</v>
      </c>
      <c r="O2162" s="236" t="str">
        <f t="shared" si="11"/>
        <v>#VALUE!</v>
      </c>
      <c r="P2162" s="237" t="str">
        <f t="shared" si="12"/>
        <v>NO RX</v>
      </c>
      <c r="Q2162" s="237" t="b">
        <v>0</v>
      </c>
      <c r="R2162" s="237" t="str">
        <f t="shared" si="37"/>
        <v>LOW</v>
      </c>
      <c r="S2162" s="238">
        <v>44476.0</v>
      </c>
      <c r="T2162" s="243">
        <f t="shared" si="55"/>
        <v>44494</v>
      </c>
      <c r="U2162" s="237" t="str">
        <f t="shared" si="54"/>
        <v> </v>
      </c>
      <c r="V2162" s="237" t="str">
        <f t="shared" si="16"/>
        <v> </v>
      </c>
      <c r="W2162" s="83"/>
      <c r="X2162" s="83"/>
      <c r="Y2162" s="83"/>
      <c r="Z2162" s="83"/>
      <c r="AA2162" s="83"/>
      <c r="AB2162" s="83"/>
      <c r="AC2162" s="83"/>
      <c r="AD2162" s="83"/>
      <c r="AE2162" s="83"/>
    </row>
    <row r="2163">
      <c r="A2163" s="233">
        <v>16658.0</v>
      </c>
      <c r="B2163" s="239" t="s">
        <v>7552</v>
      </c>
      <c r="C2163" s="234" t="b">
        <v>1</v>
      </c>
      <c r="D2163" s="243">
        <v>44494.0</v>
      </c>
      <c r="E2163" s="236" t="str">
        <f t="shared" si="1"/>
        <v>#VALUE!</v>
      </c>
      <c r="F2163" s="236" t="str">
        <f t="shared" si="2"/>
        <v>#VALUE!</v>
      </c>
      <c r="G2163" s="236" t="str">
        <f t="shared" si="3"/>
        <v>#VALUE!</v>
      </c>
      <c r="H2163" s="236" t="str">
        <f t="shared" si="4"/>
        <v>#VALUE!</v>
      </c>
      <c r="I2163" s="236" t="str">
        <f t="shared" si="5"/>
        <v>#VALUE!</v>
      </c>
      <c r="J2163" s="236" t="str">
        <f t="shared" si="6"/>
        <v>#VALUE!</v>
      </c>
      <c r="K2163" s="236" t="str">
        <f t="shared" si="7"/>
        <v>#VALUE!</v>
      </c>
      <c r="L2163" s="236" t="str">
        <f t="shared" si="8"/>
        <v>#VALUE!</v>
      </c>
      <c r="M2163" s="236" t="str">
        <f t="shared" si="9"/>
        <v>#VALUE!</v>
      </c>
      <c r="N2163" s="236" t="str">
        <f t="shared" si="10"/>
        <v>#VALUE!</v>
      </c>
      <c r="O2163" s="236" t="str">
        <f t="shared" si="11"/>
        <v>#VALUE!</v>
      </c>
      <c r="P2163" s="237" t="str">
        <f t="shared" si="12"/>
        <v>NO RX</v>
      </c>
      <c r="Q2163" s="237" t="b">
        <v>0</v>
      </c>
      <c r="R2163" s="237" t="str">
        <f t="shared" si="37"/>
        <v>LOW</v>
      </c>
      <c r="S2163" s="238">
        <v>44477.0</v>
      </c>
      <c r="T2163" s="243">
        <f t="shared" si="55"/>
        <v>44494</v>
      </c>
      <c r="U2163" s="237" t="str">
        <f t="shared" si="54"/>
        <v> </v>
      </c>
      <c r="V2163" s="237" t="str">
        <f t="shared" si="16"/>
        <v> </v>
      </c>
      <c r="W2163" s="83"/>
      <c r="X2163" s="83"/>
      <c r="Y2163" s="83"/>
      <c r="Z2163" s="83"/>
      <c r="AA2163" s="83"/>
      <c r="AB2163" s="83"/>
      <c r="AC2163" s="83"/>
      <c r="AD2163" s="83"/>
      <c r="AE2163" s="83"/>
    </row>
    <row r="2164">
      <c r="A2164" s="233">
        <v>16662.0</v>
      </c>
      <c r="B2164" s="234" t="s">
        <v>7736</v>
      </c>
      <c r="C2164" s="234" t="b">
        <v>1</v>
      </c>
      <c r="D2164" s="243">
        <v>44497.0</v>
      </c>
      <c r="E2164" s="236" t="str">
        <f t="shared" si="1"/>
        <v>#VALUE!</v>
      </c>
      <c r="F2164" s="236" t="str">
        <f t="shared" si="2"/>
        <v>#VALUE!</v>
      </c>
      <c r="G2164" s="236" t="str">
        <f t="shared" si="3"/>
        <v>#VALUE!</v>
      </c>
      <c r="H2164" s="236" t="str">
        <f t="shared" si="4"/>
        <v>#VALUE!</v>
      </c>
      <c r="I2164" s="236" t="str">
        <f t="shared" si="5"/>
        <v>#VALUE!</v>
      </c>
      <c r="J2164" s="236" t="str">
        <f t="shared" si="6"/>
        <v>#VALUE!</v>
      </c>
      <c r="K2164" s="236" t="str">
        <f t="shared" si="7"/>
        <v>#VALUE!</v>
      </c>
      <c r="L2164" s="236" t="str">
        <f t="shared" si="8"/>
        <v>#VALUE!</v>
      </c>
      <c r="M2164" s="236" t="str">
        <f t="shared" si="9"/>
        <v>#VALUE!</v>
      </c>
      <c r="N2164" s="236" t="str">
        <f t="shared" si="10"/>
        <v>#VALUE!</v>
      </c>
      <c r="O2164" s="236" t="str">
        <f t="shared" si="11"/>
        <v>#VALUE!</v>
      </c>
      <c r="P2164" s="237" t="str">
        <f t="shared" si="12"/>
        <v>NO RX</v>
      </c>
      <c r="Q2164" s="234" t="b">
        <v>0</v>
      </c>
      <c r="R2164" s="237" t="str">
        <f t="shared" si="37"/>
        <v>LOW</v>
      </c>
      <c r="S2164" s="238">
        <v>44482.0</v>
      </c>
      <c r="T2164" s="243">
        <f t="shared" si="55"/>
        <v>44497</v>
      </c>
      <c r="U2164" s="237" t="str">
        <f t="shared" si="54"/>
        <v> </v>
      </c>
      <c r="V2164" s="237" t="str">
        <f t="shared" si="16"/>
        <v> </v>
      </c>
      <c r="W2164" s="83"/>
      <c r="X2164" s="83"/>
      <c r="Y2164" s="83"/>
      <c r="Z2164" s="83"/>
      <c r="AA2164" s="83"/>
      <c r="AB2164" s="83"/>
      <c r="AC2164" s="83"/>
      <c r="AD2164" s="83"/>
      <c r="AE2164" s="83"/>
    </row>
    <row r="2165">
      <c r="A2165" s="233">
        <v>16663.0</v>
      </c>
      <c r="B2165" s="234" t="s">
        <v>8060</v>
      </c>
      <c r="C2165" s="238" t="b">
        <v>1</v>
      </c>
      <c r="D2165" s="243">
        <v>44565.0</v>
      </c>
      <c r="E2165" s="236" t="str">
        <f t="shared" si="1"/>
        <v>#VALUE!</v>
      </c>
      <c r="F2165" s="236" t="str">
        <f t="shared" si="2"/>
        <v>OPI RX</v>
      </c>
      <c r="G2165" s="236" t="str">
        <f t="shared" si="3"/>
        <v>#VALUE!</v>
      </c>
      <c r="H2165" s="236" t="str">
        <f t="shared" si="4"/>
        <v>#VALUE!</v>
      </c>
      <c r="I2165" s="236" t="str">
        <f t="shared" si="5"/>
        <v>#VALUE!</v>
      </c>
      <c r="J2165" s="236" t="str">
        <f t="shared" si="6"/>
        <v>#VALUE!</v>
      </c>
      <c r="K2165" s="236" t="str">
        <f t="shared" si="7"/>
        <v>#VALUE!</v>
      </c>
      <c r="L2165" s="236" t="str">
        <f t="shared" si="8"/>
        <v>#VALUE!</v>
      </c>
      <c r="M2165" s="236" t="str">
        <f t="shared" si="9"/>
        <v>#VALUE!</v>
      </c>
      <c r="N2165" s="236" t="str">
        <f t="shared" si="10"/>
        <v>#VALUE!</v>
      </c>
      <c r="O2165" s="236" t="str">
        <f t="shared" si="11"/>
        <v>#VALUE!</v>
      </c>
      <c r="P2165" s="237" t="str">
        <f t="shared" si="12"/>
        <v>OPIOIDS</v>
      </c>
      <c r="Q2165" s="237" t="b">
        <v>0</v>
      </c>
      <c r="R2165" s="237" t="str">
        <f t="shared" si="37"/>
        <v>LOW</v>
      </c>
      <c r="S2165" s="249">
        <v>44424.0</v>
      </c>
      <c r="T2165" s="243">
        <f t="shared" si="55"/>
        <v>44565</v>
      </c>
      <c r="U2165" s="237" t="str">
        <f t="shared" si="54"/>
        <v> </v>
      </c>
      <c r="V2165" s="237" t="str">
        <f t="shared" si="16"/>
        <v> </v>
      </c>
      <c r="W2165" s="83"/>
      <c r="X2165" s="83"/>
      <c r="Y2165" s="83"/>
      <c r="Z2165" s="83"/>
      <c r="AA2165" s="83"/>
      <c r="AB2165" s="83"/>
      <c r="AC2165" s="83"/>
      <c r="AD2165" s="83"/>
      <c r="AE2165" s="83"/>
    </row>
    <row r="2166">
      <c r="A2166" s="241">
        <v>16664.0</v>
      </c>
      <c r="B2166" s="239" t="s">
        <v>7616</v>
      </c>
      <c r="C2166" s="239" t="b">
        <v>1</v>
      </c>
      <c r="D2166" s="235">
        <v>44596.0</v>
      </c>
      <c r="E2166" s="235" t="str">
        <f t="shared" si="1"/>
        <v>#VALUE!</v>
      </c>
      <c r="F2166" s="236" t="str">
        <f t="shared" si="2"/>
        <v>#VALUE!</v>
      </c>
      <c r="G2166" s="236" t="str">
        <f t="shared" si="3"/>
        <v>#VALUE!</v>
      </c>
      <c r="H2166" s="236" t="str">
        <f t="shared" si="4"/>
        <v>#VALUE!</v>
      </c>
      <c r="I2166" s="236" t="str">
        <f t="shared" si="5"/>
        <v>#VALUE!</v>
      </c>
      <c r="J2166" s="236" t="str">
        <f t="shared" si="6"/>
        <v>#VALUE!</v>
      </c>
      <c r="K2166" s="236" t="str">
        <f t="shared" si="7"/>
        <v>#VALUE!</v>
      </c>
      <c r="L2166" s="236" t="str">
        <f t="shared" si="8"/>
        <v>#VALUE!</v>
      </c>
      <c r="M2166" s="236" t="str">
        <f t="shared" si="9"/>
        <v>OPI RX</v>
      </c>
      <c r="N2166" s="236" t="str">
        <f t="shared" si="10"/>
        <v>#VALUE!</v>
      </c>
      <c r="O2166" s="236" t="str">
        <f t="shared" si="11"/>
        <v>#VALUE!</v>
      </c>
      <c r="P2166" s="237" t="str">
        <f t="shared" si="12"/>
        <v>OPIOIDS</v>
      </c>
      <c r="Q2166" s="234" t="b">
        <v>0</v>
      </c>
      <c r="R2166" s="237" t="str">
        <f t="shared" si="37"/>
        <v>LOW</v>
      </c>
      <c r="S2166" s="242">
        <v>44558.0</v>
      </c>
      <c r="T2166" s="243">
        <f t="shared" si="55"/>
        <v>44596</v>
      </c>
      <c r="U2166" s="237"/>
      <c r="V2166" s="237" t="str">
        <f t="shared" si="16"/>
        <v> </v>
      </c>
      <c r="W2166" s="83"/>
      <c r="X2166" s="83"/>
      <c r="Y2166" s="83"/>
      <c r="Z2166" s="83"/>
      <c r="AA2166" s="83"/>
      <c r="AB2166" s="83"/>
      <c r="AC2166" s="83"/>
      <c r="AD2166" s="83"/>
      <c r="AE2166" s="83"/>
    </row>
    <row r="2167">
      <c r="A2167" s="233">
        <v>16668.0</v>
      </c>
      <c r="B2167" s="237" t="s">
        <v>8069</v>
      </c>
      <c r="C2167" s="238" t="b">
        <v>1</v>
      </c>
      <c r="D2167" s="243">
        <v>44434.0</v>
      </c>
      <c r="E2167" s="236" t="str">
        <f t="shared" si="1"/>
        <v>OPI RX</v>
      </c>
      <c r="F2167" s="236" t="str">
        <f t="shared" si="2"/>
        <v>#VALUE!</v>
      </c>
      <c r="G2167" s="236" t="str">
        <f t="shared" si="3"/>
        <v>#VALUE!</v>
      </c>
      <c r="H2167" s="236" t="str">
        <f t="shared" si="4"/>
        <v>#VALUE!</v>
      </c>
      <c r="I2167" s="236" t="str">
        <f t="shared" si="5"/>
        <v>#VALUE!</v>
      </c>
      <c r="J2167" s="236" t="str">
        <f t="shared" si="6"/>
        <v>#VALUE!</v>
      </c>
      <c r="K2167" s="236" t="str">
        <f t="shared" si="7"/>
        <v>#VALUE!</v>
      </c>
      <c r="L2167" s="236" t="str">
        <f t="shared" si="8"/>
        <v>#VALUE!</v>
      </c>
      <c r="M2167" s="236" t="str">
        <f t="shared" si="9"/>
        <v>#VALUE!</v>
      </c>
      <c r="N2167" s="236" t="str">
        <f t="shared" si="10"/>
        <v>#VALUE!</v>
      </c>
      <c r="O2167" s="236" t="str">
        <f t="shared" si="11"/>
        <v>#VALUE!</v>
      </c>
      <c r="P2167" s="237" t="str">
        <f t="shared" si="12"/>
        <v>OPIOIDS</v>
      </c>
      <c r="Q2167" s="237" t="b">
        <v>0</v>
      </c>
      <c r="R2167" s="237" t="str">
        <f t="shared" si="37"/>
        <v>LOW</v>
      </c>
      <c r="S2167" s="238"/>
      <c r="T2167" s="243">
        <f t="shared" si="55"/>
        <v>44434</v>
      </c>
      <c r="U2167" s="237" t="str">
        <f t="shared" ref="U2167:U2201" si="56">if((days($Z$3,$S2167)/365)&gt;=1,"DUE COMM", " ")</f>
        <v>DUE COMM</v>
      </c>
      <c r="V2167" s="237" t="str">
        <f t="shared" si="16"/>
        <v> </v>
      </c>
      <c r="W2167" s="83"/>
      <c r="X2167" s="83"/>
      <c r="Y2167" s="83"/>
      <c r="Z2167" s="83"/>
      <c r="AA2167" s="83"/>
      <c r="AB2167" s="83"/>
      <c r="AC2167" s="83"/>
      <c r="AD2167" s="83"/>
      <c r="AE2167" s="83"/>
    </row>
    <row r="2168">
      <c r="A2168" s="233">
        <v>16669.0</v>
      </c>
      <c r="B2168" s="234" t="s">
        <v>7576</v>
      </c>
      <c r="C2168" s="238" t="b">
        <v>1</v>
      </c>
      <c r="D2168" s="243">
        <v>44452.0</v>
      </c>
      <c r="E2168" s="236" t="str">
        <f t="shared" si="1"/>
        <v>#VALUE!</v>
      </c>
      <c r="F2168" s="236" t="str">
        <f t="shared" si="2"/>
        <v>#VALUE!</v>
      </c>
      <c r="G2168" s="236" t="str">
        <f t="shared" si="3"/>
        <v>#VALUE!</v>
      </c>
      <c r="H2168" s="236" t="str">
        <f t="shared" si="4"/>
        <v>#VALUE!</v>
      </c>
      <c r="I2168" s="236" t="str">
        <f t="shared" si="5"/>
        <v>#VALUE!</v>
      </c>
      <c r="J2168" s="236" t="str">
        <f t="shared" si="6"/>
        <v>#VALUE!</v>
      </c>
      <c r="K2168" s="236" t="str">
        <f t="shared" si="7"/>
        <v>#VALUE!</v>
      </c>
      <c r="L2168" s="236" t="str">
        <f t="shared" si="8"/>
        <v>#VALUE!</v>
      </c>
      <c r="M2168" s="236" t="str">
        <f t="shared" si="9"/>
        <v>#VALUE!</v>
      </c>
      <c r="N2168" s="236" t="str">
        <f t="shared" si="10"/>
        <v>#VALUE!</v>
      </c>
      <c r="O2168" s="236" t="str">
        <f t="shared" si="11"/>
        <v>#VALUE!</v>
      </c>
      <c r="P2168" s="237" t="str">
        <f t="shared" si="12"/>
        <v>NO RX</v>
      </c>
      <c r="Q2168" s="237" t="b">
        <v>0</v>
      </c>
      <c r="R2168" s="237" t="str">
        <f t="shared" si="37"/>
        <v>LOW</v>
      </c>
      <c r="S2168" s="238"/>
      <c r="T2168" s="243">
        <f t="shared" si="55"/>
        <v>44452</v>
      </c>
      <c r="U2168" s="237" t="str">
        <f t="shared" si="56"/>
        <v>DUE COMM</v>
      </c>
      <c r="V2168" s="237" t="str">
        <f t="shared" si="16"/>
        <v> </v>
      </c>
      <c r="W2168" s="83"/>
      <c r="X2168" s="83"/>
      <c r="Y2168" s="83"/>
      <c r="Z2168" s="83"/>
      <c r="AA2168" s="83"/>
      <c r="AB2168" s="83"/>
      <c r="AC2168" s="83"/>
      <c r="AD2168" s="83"/>
      <c r="AE2168" s="83"/>
    </row>
    <row r="2169">
      <c r="A2169" s="233">
        <v>16671.0</v>
      </c>
      <c r="B2169" s="237" t="s">
        <v>7566</v>
      </c>
      <c r="C2169" s="234" t="b">
        <v>1</v>
      </c>
      <c r="D2169" s="243">
        <v>44496.0</v>
      </c>
      <c r="E2169" s="236" t="str">
        <f t="shared" si="1"/>
        <v>#VALUE!</v>
      </c>
      <c r="F2169" s="236" t="str">
        <f t="shared" si="2"/>
        <v>OPI RX</v>
      </c>
      <c r="G2169" s="236" t="str">
        <f t="shared" si="3"/>
        <v>#VALUE!</v>
      </c>
      <c r="H2169" s="236" t="str">
        <f t="shared" si="4"/>
        <v>#VALUE!</v>
      </c>
      <c r="I2169" s="236" t="str">
        <f t="shared" si="5"/>
        <v>#VALUE!</v>
      </c>
      <c r="J2169" s="236" t="str">
        <f t="shared" si="6"/>
        <v>#VALUE!</v>
      </c>
      <c r="K2169" s="236" t="str">
        <f t="shared" si="7"/>
        <v>#VALUE!</v>
      </c>
      <c r="L2169" s="236" t="str">
        <f t="shared" si="8"/>
        <v>#VALUE!</v>
      </c>
      <c r="M2169" s="236" t="str">
        <f t="shared" si="9"/>
        <v>#VALUE!</v>
      </c>
      <c r="N2169" s="236" t="str">
        <f t="shared" si="10"/>
        <v>#VALUE!</v>
      </c>
      <c r="O2169" s="236" t="str">
        <f t="shared" si="11"/>
        <v>#VALUE!</v>
      </c>
      <c r="P2169" s="237" t="str">
        <f t="shared" si="12"/>
        <v>OPIOIDS</v>
      </c>
      <c r="Q2169" s="237" t="b">
        <v>0</v>
      </c>
      <c r="R2169" s="237" t="str">
        <f t="shared" si="37"/>
        <v>LOW</v>
      </c>
      <c r="S2169" s="238">
        <v>44480.0</v>
      </c>
      <c r="T2169" s="243">
        <f t="shared" si="55"/>
        <v>44496</v>
      </c>
      <c r="U2169" s="237" t="str">
        <f t="shared" si="56"/>
        <v> </v>
      </c>
      <c r="V2169" s="237" t="str">
        <f t="shared" si="16"/>
        <v> </v>
      </c>
      <c r="W2169" s="83"/>
      <c r="X2169" s="83"/>
      <c r="Y2169" s="83"/>
      <c r="Z2169" s="83"/>
      <c r="AA2169" s="83"/>
      <c r="AB2169" s="83"/>
      <c r="AC2169" s="83"/>
      <c r="AD2169" s="83"/>
      <c r="AE2169" s="83"/>
    </row>
    <row r="2170">
      <c r="A2170" s="233">
        <v>16674.0</v>
      </c>
      <c r="B2170" s="237" t="s">
        <v>7944</v>
      </c>
      <c r="C2170" s="238" t="b">
        <v>1</v>
      </c>
      <c r="D2170" s="243">
        <v>44551.0</v>
      </c>
      <c r="E2170" s="236" t="str">
        <f t="shared" si="1"/>
        <v>#VALUE!</v>
      </c>
      <c r="F2170" s="236" t="str">
        <f t="shared" si="2"/>
        <v>#VALUE!</v>
      </c>
      <c r="G2170" s="236" t="str">
        <f t="shared" si="3"/>
        <v>#VALUE!</v>
      </c>
      <c r="H2170" s="236" t="str">
        <f t="shared" si="4"/>
        <v>#VALUE!</v>
      </c>
      <c r="I2170" s="236" t="str">
        <f t="shared" si="5"/>
        <v>#VALUE!</v>
      </c>
      <c r="J2170" s="236" t="str">
        <f t="shared" si="6"/>
        <v>#VALUE!</v>
      </c>
      <c r="K2170" s="236" t="str">
        <f t="shared" si="7"/>
        <v>#VALUE!</v>
      </c>
      <c r="L2170" s="236" t="str">
        <f t="shared" si="8"/>
        <v>#VALUE!</v>
      </c>
      <c r="M2170" s="236" t="str">
        <f t="shared" si="9"/>
        <v>#VALUE!</v>
      </c>
      <c r="N2170" s="236" t="str">
        <f t="shared" si="10"/>
        <v>#VALUE!</v>
      </c>
      <c r="O2170" s="236" t="str">
        <f t="shared" si="11"/>
        <v>#VALUE!</v>
      </c>
      <c r="P2170" s="237" t="str">
        <f t="shared" si="12"/>
        <v>NO RX</v>
      </c>
      <c r="Q2170" s="237" t="b">
        <v>0</v>
      </c>
      <c r="R2170" s="237" t="str">
        <f t="shared" si="37"/>
        <v>LOW</v>
      </c>
      <c r="S2170" s="238">
        <v>44516.0</v>
      </c>
      <c r="T2170" s="243">
        <f t="shared" si="55"/>
        <v>44551</v>
      </c>
      <c r="U2170" s="237" t="str">
        <f t="shared" si="56"/>
        <v> </v>
      </c>
      <c r="V2170" s="237" t="str">
        <f t="shared" si="16"/>
        <v> </v>
      </c>
      <c r="W2170" s="83"/>
      <c r="X2170" s="83"/>
      <c r="Y2170" s="83"/>
      <c r="Z2170" s="83"/>
      <c r="AA2170" s="83"/>
      <c r="AB2170" s="83"/>
      <c r="AC2170" s="83"/>
      <c r="AD2170" s="83"/>
      <c r="AE2170" s="83"/>
    </row>
    <row r="2171">
      <c r="A2171" s="233">
        <v>16675.0</v>
      </c>
      <c r="B2171" s="239" t="s">
        <v>8179</v>
      </c>
      <c r="C2171" s="234" t="b">
        <v>1</v>
      </c>
      <c r="D2171" s="235">
        <v>44601.0</v>
      </c>
      <c r="E2171" s="236" t="str">
        <f t="shared" si="1"/>
        <v>OPI RX</v>
      </c>
      <c r="F2171" s="236" t="str">
        <f t="shared" si="2"/>
        <v>#VALUE!</v>
      </c>
      <c r="G2171" s="236" t="str">
        <f t="shared" si="3"/>
        <v>#VALUE!</v>
      </c>
      <c r="H2171" s="236" t="str">
        <f t="shared" si="4"/>
        <v>#VALUE!</v>
      </c>
      <c r="I2171" s="236" t="str">
        <f t="shared" si="5"/>
        <v>#VALUE!</v>
      </c>
      <c r="J2171" s="236" t="str">
        <f t="shared" si="6"/>
        <v>#VALUE!</v>
      </c>
      <c r="K2171" s="236" t="str">
        <f t="shared" si="7"/>
        <v>#VALUE!</v>
      </c>
      <c r="L2171" s="236" t="str">
        <f t="shared" si="8"/>
        <v>#VALUE!</v>
      </c>
      <c r="M2171" s="236" t="str">
        <f t="shared" si="9"/>
        <v>#VALUE!</v>
      </c>
      <c r="N2171" s="236" t="str">
        <f t="shared" si="10"/>
        <v>#VALUE!</v>
      </c>
      <c r="O2171" s="236" t="str">
        <f t="shared" si="11"/>
        <v>#VALUE!</v>
      </c>
      <c r="P2171" s="237" t="str">
        <f t="shared" si="12"/>
        <v>OPIOIDS</v>
      </c>
      <c r="Q2171" s="234" t="b">
        <v>0</v>
      </c>
      <c r="R2171" s="237" t="str">
        <f t="shared" si="37"/>
        <v>LOW</v>
      </c>
      <c r="S2171" s="238">
        <v>44475.0</v>
      </c>
      <c r="T2171" s="243">
        <f t="shared" si="55"/>
        <v>44601</v>
      </c>
      <c r="U2171" s="237" t="str">
        <f t="shared" si="56"/>
        <v> </v>
      </c>
      <c r="V2171" s="237" t="str">
        <f t="shared" si="16"/>
        <v> </v>
      </c>
      <c r="W2171" s="83"/>
      <c r="X2171" s="83"/>
      <c r="Y2171" s="83"/>
      <c r="Z2171" s="83"/>
      <c r="AA2171" s="83"/>
      <c r="AB2171" s="83"/>
      <c r="AC2171" s="83"/>
      <c r="AD2171" s="83"/>
      <c r="AE2171" s="83"/>
    </row>
    <row r="2172">
      <c r="A2172" s="233">
        <v>16679.0</v>
      </c>
      <c r="B2172" s="239" t="s">
        <v>7552</v>
      </c>
      <c r="C2172" s="238" t="b">
        <v>1</v>
      </c>
      <c r="D2172" s="243">
        <v>44530.0</v>
      </c>
      <c r="E2172" s="236" t="str">
        <f t="shared" si="1"/>
        <v>#VALUE!</v>
      </c>
      <c r="F2172" s="236" t="str">
        <f t="shared" si="2"/>
        <v>#VALUE!</v>
      </c>
      <c r="G2172" s="236" t="str">
        <f t="shared" si="3"/>
        <v>#VALUE!</v>
      </c>
      <c r="H2172" s="236" t="str">
        <f t="shared" si="4"/>
        <v>#VALUE!</v>
      </c>
      <c r="I2172" s="236" t="str">
        <f t="shared" si="5"/>
        <v>#VALUE!</v>
      </c>
      <c r="J2172" s="236" t="str">
        <f t="shared" si="6"/>
        <v>#VALUE!</v>
      </c>
      <c r="K2172" s="236" t="str">
        <f t="shared" si="7"/>
        <v>#VALUE!</v>
      </c>
      <c r="L2172" s="236" t="str">
        <f t="shared" si="8"/>
        <v>#VALUE!</v>
      </c>
      <c r="M2172" s="236" t="str">
        <f t="shared" si="9"/>
        <v>#VALUE!</v>
      </c>
      <c r="N2172" s="236" t="str">
        <f t="shared" si="10"/>
        <v>#VALUE!</v>
      </c>
      <c r="O2172" s="236" t="str">
        <f t="shared" si="11"/>
        <v>#VALUE!</v>
      </c>
      <c r="P2172" s="237" t="str">
        <f t="shared" si="12"/>
        <v>NO RX</v>
      </c>
      <c r="Q2172" s="234" t="b">
        <v>0</v>
      </c>
      <c r="R2172" s="237" t="str">
        <f t="shared" si="37"/>
        <v>LOW</v>
      </c>
      <c r="S2172" s="238">
        <v>44497.0</v>
      </c>
      <c r="T2172" s="243">
        <f t="shared" si="55"/>
        <v>44530</v>
      </c>
      <c r="U2172" s="237" t="str">
        <f t="shared" si="56"/>
        <v> </v>
      </c>
      <c r="V2172" s="237" t="str">
        <f t="shared" si="16"/>
        <v> </v>
      </c>
      <c r="W2172" s="83"/>
      <c r="X2172" s="83"/>
      <c r="Y2172" s="83"/>
      <c r="Z2172" s="83"/>
      <c r="AA2172" s="83"/>
      <c r="AB2172" s="83"/>
      <c r="AC2172" s="83"/>
      <c r="AD2172" s="83"/>
      <c r="AE2172" s="83"/>
    </row>
    <row r="2173">
      <c r="A2173" s="233">
        <v>16681.0</v>
      </c>
      <c r="B2173" s="239" t="s">
        <v>7552</v>
      </c>
      <c r="C2173" s="238" t="b">
        <v>1</v>
      </c>
      <c r="D2173" s="243">
        <v>44461.0</v>
      </c>
      <c r="E2173" s="236" t="str">
        <f t="shared" si="1"/>
        <v>#VALUE!</v>
      </c>
      <c r="F2173" s="236" t="str">
        <f t="shared" si="2"/>
        <v>#VALUE!</v>
      </c>
      <c r="G2173" s="236" t="str">
        <f t="shared" si="3"/>
        <v>#VALUE!</v>
      </c>
      <c r="H2173" s="236" t="str">
        <f t="shared" si="4"/>
        <v>#VALUE!</v>
      </c>
      <c r="I2173" s="236" t="str">
        <f t="shared" si="5"/>
        <v>#VALUE!</v>
      </c>
      <c r="J2173" s="236" t="str">
        <f t="shared" si="6"/>
        <v>#VALUE!</v>
      </c>
      <c r="K2173" s="236" t="str">
        <f t="shared" si="7"/>
        <v>#VALUE!</v>
      </c>
      <c r="L2173" s="236" t="str">
        <f t="shared" si="8"/>
        <v>#VALUE!</v>
      </c>
      <c r="M2173" s="236" t="str">
        <f t="shared" si="9"/>
        <v>#VALUE!</v>
      </c>
      <c r="N2173" s="236" t="str">
        <f t="shared" si="10"/>
        <v>#VALUE!</v>
      </c>
      <c r="O2173" s="236" t="str">
        <f t="shared" si="11"/>
        <v>#VALUE!</v>
      </c>
      <c r="P2173" s="237" t="str">
        <f t="shared" si="12"/>
        <v>NO RX</v>
      </c>
      <c r="Q2173" s="237" t="b">
        <v>0</v>
      </c>
      <c r="R2173" s="237" t="str">
        <f t="shared" si="37"/>
        <v>LOW</v>
      </c>
      <c r="S2173" s="238"/>
      <c r="T2173" s="243">
        <f t="shared" si="55"/>
        <v>44461</v>
      </c>
      <c r="U2173" s="237" t="str">
        <f t="shared" si="56"/>
        <v>DUE COMM</v>
      </c>
      <c r="V2173" s="237" t="str">
        <f t="shared" si="16"/>
        <v> </v>
      </c>
      <c r="W2173" s="83"/>
      <c r="X2173" s="83"/>
      <c r="Y2173" s="83"/>
      <c r="Z2173" s="83"/>
      <c r="AA2173" s="83"/>
      <c r="AB2173" s="83"/>
      <c r="AC2173" s="83"/>
      <c r="AD2173" s="83"/>
      <c r="AE2173" s="83"/>
    </row>
    <row r="2174">
      <c r="A2174" s="233">
        <v>16683.0</v>
      </c>
      <c r="B2174" s="239" t="s">
        <v>7552</v>
      </c>
      <c r="C2174" s="238" t="b">
        <v>1</v>
      </c>
      <c r="D2174" s="243">
        <v>44461.0</v>
      </c>
      <c r="E2174" s="236" t="str">
        <f t="shared" si="1"/>
        <v>#VALUE!</v>
      </c>
      <c r="F2174" s="236" t="str">
        <f t="shared" si="2"/>
        <v>#VALUE!</v>
      </c>
      <c r="G2174" s="236" t="str">
        <f t="shared" si="3"/>
        <v>#VALUE!</v>
      </c>
      <c r="H2174" s="236" t="str">
        <f t="shared" si="4"/>
        <v>#VALUE!</v>
      </c>
      <c r="I2174" s="236" t="str">
        <f t="shared" si="5"/>
        <v>#VALUE!</v>
      </c>
      <c r="J2174" s="236" t="str">
        <f t="shared" si="6"/>
        <v>#VALUE!</v>
      </c>
      <c r="K2174" s="236" t="str">
        <f t="shared" si="7"/>
        <v>#VALUE!</v>
      </c>
      <c r="L2174" s="236" t="str">
        <f t="shared" si="8"/>
        <v>#VALUE!</v>
      </c>
      <c r="M2174" s="236" t="str">
        <f t="shared" si="9"/>
        <v>#VALUE!</v>
      </c>
      <c r="N2174" s="236" t="str">
        <f t="shared" si="10"/>
        <v>#VALUE!</v>
      </c>
      <c r="O2174" s="236" t="str">
        <f t="shared" si="11"/>
        <v>#VALUE!</v>
      </c>
      <c r="P2174" s="237" t="str">
        <f t="shared" si="12"/>
        <v>NO RX</v>
      </c>
      <c r="Q2174" s="237" t="b">
        <v>0</v>
      </c>
      <c r="R2174" s="237" t="str">
        <f t="shared" si="37"/>
        <v>LOW</v>
      </c>
      <c r="S2174" s="238"/>
      <c r="T2174" s="243">
        <f t="shared" si="55"/>
        <v>44461</v>
      </c>
      <c r="U2174" s="237" t="str">
        <f t="shared" si="56"/>
        <v>DUE COMM</v>
      </c>
      <c r="V2174" s="237" t="str">
        <f t="shared" si="16"/>
        <v> </v>
      </c>
      <c r="W2174" s="83"/>
      <c r="X2174" s="83"/>
      <c r="Y2174" s="83"/>
      <c r="Z2174" s="83"/>
      <c r="AA2174" s="83"/>
      <c r="AB2174" s="83"/>
      <c r="AC2174" s="83"/>
      <c r="AD2174" s="83"/>
      <c r="AE2174" s="83"/>
    </row>
    <row r="2175">
      <c r="A2175" s="233">
        <v>16685.0</v>
      </c>
      <c r="B2175" s="239" t="s">
        <v>7552</v>
      </c>
      <c r="C2175" s="238" t="b">
        <v>1</v>
      </c>
      <c r="D2175" s="243">
        <v>44461.0</v>
      </c>
      <c r="E2175" s="236" t="str">
        <f t="shared" si="1"/>
        <v>#VALUE!</v>
      </c>
      <c r="F2175" s="236" t="str">
        <f t="shared" si="2"/>
        <v>#VALUE!</v>
      </c>
      <c r="G2175" s="236" t="str">
        <f t="shared" si="3"/>
        <v>#VALUE!</v>
      </c>
      <c r="H2175" s="236" t="str">
        <f t="shared" si="4"/>
        <v>#VALUE!</v>
      </c>
      <c r="I2175" s="236" t="str">
        <f t="shared" si="5"/>
        <v>#VALUE!</v>
      </c>
      <c r="J2175" s="236" t="str">
        <f t="shared" si="6"/>
        <v>#VALUE!</v>
      </c>
      <c r="K2175" s="236" t="str">
        <f t="shared" si="7"/>
        <v>#VALUE!</v>
      </c>
      <c r="L2175" s="236" t="str">
        <f t="shared" si="8"/>
        <v>#VALUE!</v>
      </c>
      <c r="M2175" s="236" t="str">
        <f t="shared" si="9"/>
        <v>#VALUE!</v>
      </c>
      <c r="N2175" s="236" t="str">
        <f t="shared" si="10"/>
        <v>#VALUE!</v>
      </c>
      <c r="O2175" s="236" t="str">
        <f t="shared" si="11"/>
        <v>#VALUE!</v>
      </c>
      <c r="P2175" s="237" t="str">
        <f t="shared" si="12"/>
        <v>NO RX</v>
      </c>
      <c r="Q2175" s="234" t="b">
        <v>0</v>
      </c>
      <c r="R2175" s="237" t="str">
        <f t="shared" si="37"/>
        <v>LOW</v>
      </c>
      <c r="S2175" s="238"/>
      <c r="T2175" s="243">
        <f t="shared" si="55"/>
        <v>44461</v>
      </c>
      <c r="U2175" s="237" t="str">
        <f t="shared" si="56"/>
        <v>DUE COMM</v>
      </c>
      <c r="V2175" s="237" t="str">
        <f t="shared" si="16"/>
        <v> </v>
      </c>
      <c r="W2175" s="83"/>
      <c r="X2175" s="83"/>
      <c r="Y2175" s="83"/>
      <c r="Z2175" s="83"/>
      <c r="AA2175" s="83"/>
      <c r="AB2175" s="83"/>
      <c r="AC2175" s="83"/>
      <c r="AD2175" s="83"/>
      <c r="AE2175" s="83"/>
    </row>
    <row r="2176">
      <c r="A2176" s="233">
        <v>16687.0</v>
      </c>
      <c r="B2176" s="234" t="s">
        <v>7566</v>
      </c>
      <c r="C2176" s="238" t="b">
        <v>1</v>
      </c>
      <c r="D2176" s="243">
        <v>44565.0</v>
      </c>
      <c r="E2176" s="236" t="str">
        <f t="shared" si="1"/>
        <v>#VALUE!</v>
      </c>
      <c r="F2176" s="236" t="str">
        <f t="shared" si="2"/>
        <v>OPI RX</v>
      </c>
      <c r="G2176" s="236" t="str">
        <f t="shared" si="3"/>
        <v>#VALUE!</v>
      </c>
      <c r="H2176" s="236" t="str">
        <f t="shared" si="4"/>
        <v>#VALUE!</v>
      </c>
      <c r="I2176" s="236" t="str">
        <f t="shared" si="5"/>
        <v>#VALUE!</v>
      </c>
      <c r="J2176" s="236" t="str">
        <f t="shared" si="6"/>
        <v>#VALUE!</v>
      </c>
      <c r="K2176" s="236" t="str">
        <f t="shared" si="7"/>
        <v>#VALUE!</v>
      </c>
      <c r="L2176" s="236" t="str">
        <f t="shared" si="8"/>
        <v>#VALUE!</v>
      </c>
      <c r="M2176" s="236" t="str">
        <f t="shared" si="9"/>
        <v>#VALUE!</v>
      </c>
      <c r="N2176" s="236" t="str">
        <f t="shared" si="10"/>
        <v>#VALUE!</v>
      </c>
      <c r="O2176" s="236" t="str">
        <f t="shared" si="11"/>
        <v>#VALUE!</v>
      </c>
      <c r="P2176" s="237" t="str">
        <f t="shared" si="12"/>
        <v>OPIOIDS</v>
      </c>
      <c r="Q2176" s="237" t="b">
        <v>0</v>
      </c>
      <c r="R2176" s="237" t="str">
        <f t="shared" si="37"/>
        <v>LOW</v>
      </c>
      <c r="S2176" s="249">
        <v>44422.0</v>
      </c>
      <c r="T2176" s="243">
        <f t="shared" si="55"/>
        <v>44565</v>
      </c>
      <c r="U2176" s="237" t="str">
        <f t="shared" si="56"/>
        <v> </v>
      </c>
      <c r="V2176" s="237" t="str">
        <f t="shared" si="16"/>
        <v> </v>
      </c>
      <c r="W2176" s="83"/>
      <c r="X2176" s="83"/>
      <c r="Y2176" s="83"/>
      <c r="Z2176" s="83"/>
      <c r="AA2176" s="83"/>
      <c r="AB2176" s="83"/>
      <c r="AC2176" s="83"/>
      <c r="AD2176" s="83"/>
      <c r="AE2176" s="83"/>
    </row>
    <row r="2177">
      <c r="A2177" s="233">
        <v>16690.0</v>
      </c>
      <c r="B2177" s="239" t="s">
        <v>7552</v>
      </c>
      <c r="C2177" s="234" t="b">
        <v>1</v>
      </c>
      <c r="D2177" s="243">
        <v>44502.0</v>
      </c>
      <c r="E2177" s="236" t="str">
        <f t="shared" si="1"/>
        <v>#VALUE!</v>
      </c>
      <c r="F2177" s="236" t="str">
        <f t="shared" si="2"/>
        <v>#VALUE!</v>
      </c>
      <c r="G2177" s="236" t="str">
        <f t="shared" si="3"/>
        <v>#VALUE!</v>
      </c>
      <c r="H2177" s="236" t="str">
        <f t="shared" si="4"/>
        <v>#VALUE!</v>
      </c>
      <c r="I2177" s="236" t="str">
        <f t="shared" si="5"/>
        <v>#VALUE!</v>
      </c>
      <c r="J2177" s="236" t="str">
        <f t="shared" si="6"/>
        <v>#VALUE!</v>
      </c>
      <c r="K2177" s="236" t="str">
        <f t="shared" si="7"/>
        <v>#VALUE!</v>
      </c>
      <c r="L2177" s="236" t="str">
        <f t="shared" si="8"/>
        <v>#VALUE!</v>
      </c>
      <c r="M2177" s="236" t="str">
        <f t="shared" si="9"/>
        <v>#VALUE!</v>
      </c>
      <c r="N2177" s="236" t="str">
        <f t="shared" si="10"/>
        <v>#VALUE!</v>
      </c>
      <c r="O2177" s="236" t="str">
        <f t="shared" si="11"/>
        <v>#VALUE!</v>
      </c>
      <c r="P2177" s="237" t="str">
        <f t="shared" si="12"/>
        <v>NO RX</v>
      </c>
      <c r="Q2177" s="237" t="b">
        <v>1</v>
      </c>
      <c r="R2177" s="237" t="str">
        <f t="shared" si="37"/>
        <v>HIGH</v>
      </c>
      <c r="S2177" s="238">
        <v>44480.0</v>
      </c>
      <c r="T2177" s="243">
        <f t="shared" si="55"/>
        <v>44502</v>
      </c>
      <c r="U2177" s="237" t="str">
        <f t="shared" si="56"/>
        <v> </v>
      </c>
      <c r="V2177" s="237" t="str">
        <f t="shared" si="16"/>
        <v> </v>
      </c>
      <c r="W2177" s="83"/>
      <c r="X2177" s="83"/>
      <c r="Y2177" s="83"/>
      <c r="Z2177" s="83"/>
      <c r="AA2177" s="83"/>
      <c r="AB2177" s="83"/>
      <c r="AC2177" s="83"/>
      <c r="AD2177" s="83"/>
      <c r="AE2177" s="83"/>
    </row>
    <row r="2178">
      <c r="A2178" s="233">
        <v>16695.0</v>
      </c>
      <c r="B2178" s="234" t="s">
        <v>7863</v>
      </c>
      <c r="C2178" s="234" t="b">
        <v>1</v>
      </c>
      <c r="D2178" s="243">
        <v>44502.0</v>
      </c>
      <c r="E2178" s="236" t="str">
        <f t="shared" si="1"/>
        <v>#VALUE!</v>
      </c>
      <c r="F2178" s="236" t="str">
        <f t="shared" si="2"/>
        <v>#VALUE!</v>
      </c>
      <c r="G2178" s="236" t="str">
        <f t="shared" si="3"/>
        <v>#VALUE!</v>
      </c>
      <c r="H2178" s="236" t="str">
        <f t="shared" si="4"/>
        <v>#VALUE!</v>
      </c>
      <c r="I2178" s="236" t="str">
        <f t="shared" si="5"/>
        <v>#VALUE!</v>
      </c>
      <c r="J2178" s="236" t="str">
        <f t="shared" si="6"/>
        <v>#VALUE!</v>
      </c>
      <c r="K2178" s="236" t="str">
        <f t="shared" si="7"/>
        <v>#VALUE!</v>
      </c>
      <c r="L2178" s="236" t="str">
        <f t="shared" si="8"/>
        <v>#VALUE!</v>
      </c>
      <c r="M2178" s="236" t="str">
        <f t="shared" si="9"/>
        <v>#VALUE!</v>
      </c>
      <c r="N2178" s="236" t="str">
        <f t="shared" si="10"/>
        <v>#VALUE!</v>
      </c>
      <c r="O2178" s="236" t="str">
        <f t="shared" si="11"/>
        <v>#VALUE!</v>
      </c>
      <c r="P2178" s="237" t="str">
        <f t="shared" si="12"/>
        <v>NO RX</v>
      </c>
      <c r="Q2178" s="237" t="b">
        <v>0</v>
      </c>
      <c r="R2178" s="237" t="str">
        <f t="shared" si="37"/>
        <v>LOW</v>
      </c>
      <c r="S2178" s="238">
        <v>44480.0</v>
      </c>
      <c r="T2178" s="243">
        <f t="shared" si="55"/>
        <v>44502</v>
      </c>
      <c r="U2178" s="237" t="str">
        <f t="shared" si="56"/>
        <v> </v>
      </c>
      <c r="V2178" s="237" t="str">
        <f t="shared" si="16"/>
        <v> </v>
      </c>
      <c r="W2178" s="83"/>
      <c r="X2178" s="83"/>
      <c r="Y2178" s="83"/>
      <c r="Z2178" s="83"/>
      <c r="AA2178" s="83"/>
      <c r="AB2178" s="83"/>
      <c r="AC2178" s="83"/>
      <c r="AD2178" s="83"/>
      <c r="AE2178" s="83"/>
    </row>
    <row r="2179">
      <c r="A2179" s="233">
        <v>16699.0</v>
      </c>
      <c r="B2179" s="234" t="s">
        <v>7606</v>
      </c>
      <c r="C2179" s="238" t="b">
        <v>1</v>
      </c>
      <c r="D2179" s="243">
        <v>44565.0</v>
      </c>
      <c r="E2179" s="236" t="str">
        <f t="shared" si="1"/>
        <v>#VALUE!</v>
      </c>
      <c r="F2179" s="236" t="str">
        <f t="shared" si="2"/>
        <v>#VALUE!</v>
      </c>
      <c r="G2179" s="236" t="str">
        <f t="shared" si="3"/>
        <v>#VALUE!</v>
      </c>
      <c r="H2179" s="236" t="str">
        <f t="shared" si="4"/>
        <v>#VALUE!</v>
      </c>
      <c r="I2179" s="236" t="str">
        <f t="shared" si="5"/>
        <v>#VALUE!</v>
      </c>
      <c r="J2179" s="236" t="str">
        <f t="shared" si="6"/>
        <v>#VALUE!</v>
      </c>
      <c r="K2179" s="236" t="str">
        <f t="shared" si="7"/>
        <v>#VALUE!</v>
      </c>
      <c r="L2179" s="236" t="str">
        <f t="shared" si="8"/>
        <v>#VALUE!</v>
      </c>
      <c r="M2179" s="236" t="str">
        <f t="shared" si="9"/>
        <v>OPI RX</v>
      </c>
      <c r="N2179" s="236" t="str">
        <f t="shared" si="10"/>
        <v>#VALUE!</v>
      </c>
      <c r="O2179" s="236" t="str">
        <f t="shared" si="11"/>
        <v>#VALUE!</v>
      </c>
      <c r="P2179" s="237" t="str">
        <f t="shared" si="12"/>
        <v>OPIOIDS</v>
      </c>
      <c r="Q2179" s="234" t="b">
        <v>0</v>
      </c>
      <c r="R2179" s="237" t="str">
        <f t="shared" si="37"/>
        <v>LOW</v>
      </c>
      <c r="S2179" s="238"/>
      <c r="T2179" s="243">
        <f t="shared" si="55"/>
        <v>44565</v>
      </c>
      <c r="U2179" s="237" t="str">
        <f t="shared" si="56"/>
        <v>DUE COMM</v>
      </c>
      <c r="V2179" s="237" t="str">
        <f t="shared" si="16"/>
        <v> </v>
      </c>
      <c r="W2179" s="83"/>
      <c r="X2179" s="83"/>
      <c r="Y2179" s="83"/>
      <c r="Z2179" s="83"/>
      <c r="AA2179" s="83"/>
      <c r="AB2179" s="83"/>
      <c r="AC2179" s="83"/>
      <c r="AD2179" s="83"/>
      <c r="AE2179" s="83"/>
    </row>
    <row r="2180">
      <c r="A2180" s="233">
        <v>16701.0</v>
      </c>
      <c r="B2180" s="234" t="s">
        <v>7730</v>
      </c>
      <c r="C2180" s="238" t="b">
        <v>1</v>
      </c>
      <c r="D2180" s="243">
        <v>44441.0</v>
      </c>
      <c r="E2180" s="236" t="str">
        <f t="shared" si="1"/>
        <v>#VALUE!</v>
      </c>
      <c r="F2180" s="236" t="str">
        <f t="shared" si="2"/>
        <v>#VALUE!</v>
      </c>
      <c r="G2180" s="236" t="str">
        <f t="shared" si="3"/>
        <v>#VALUE!</v>
      </c>
      <c r="H2180" s="236" t="str">
        <f t="shared" si="4"/>
        <v>#VALUE!</v>
      </c>
      <c r="I2180" s="236" t="str">
        <f t="shared" si="5"/>
        <v>#VALUE!</v>
      </c>
      <c r="J2180" s="236" t="str">
        <f t="shared" si="6"/>
        <v>#VALUE!</v>
      </c>
      <c r="K2180" s="236" t="str">
        <f t="shared" si="7"/>
        <v>#VALUE!</v>
      </c>
      <c r="L2180" s="236" t="str">
        <f t="shared" si="8"/>
        <v>#VALUE!</v>
      </c>
      <c r="M2180" s="236" t="str">
        <f t="shared" si="9"/>
        <v>#VALUE!</v>
      </c>
      <c r="N2180" s="236" t="str">
        <f t="shared" si="10"/>
        <v>#VALUE!</v>
      </c>
      <c r="O2180" s="236" t="str">
        <f t="shared" si="11"/>
        <v>#VALUE!</v>
      </c>
      <c r="P2180" s="237" t="str">
        <f t="shared" si="12"/>
        <v>NO RX</v>
      </c>
      <c r="Q2180" s="237" t="b">
        <v>0</v>
      </c>
      <c r="R2180" s="237" t="str">
        <f t="shared" si="37"/>
        <v>LOW</v>
      </c>
      <c r="S2180" s="238"/>
      <c r="T2180" s="243">
        <f t="shared" si="55"/>
        <v>44441</v>
      </c>
      <c r="U2180" s="237" t="str">
        <f t="shared" si="56"/>
        <v>DUE COMM</v>
      </c>
      <c r="V2180" s="237" t="str">
        <f t="shared" si="16"/>
        <v> </v>
      </c>
      <c r="W2180" s="83"/>
      <c r="X2180" s="83"/>
      <c r="Y2180" s="83"/>
      <c r="Z2180" s="83"/>
      <c r="AA2180" s="83"/>
      <c r="AB2180" s="83"/>
      <c r="AC2180" s="83"/>
      <c r="AD2180" s="83"/>
      <c r="AE2180" s="83"/>
    </row>
    <row r="2181">
      <c r="A2181" s="233">
        <v>16703.0</v>
      </c>
      <c r="B2181" s="234" t="s">
        <v>8054</v>
      </c>
      <c r="C2181" s="234" t="b">
        <v>1</v>
      </c>
      <c r="D2181" s="235">
        <v>44601.0</v>
      </c>
      <c r="E2181" s="236" t="str">
        <f t="shared" si="1"/>
        <v>OPI RX</v>
      </c>
      <c r="F2181" s="236" t="str">
        <f t="shared" si="2"/>
        <v>#VALUE!</v>
      </c>
      <c r="G2181" s="236" t="str">
        <f t="shared" si="3"/>
        <v>#VALUE!</v>
      </c>
      <c r="H2181" s="236" t="str">
        <f t="shared" si="4"/>
        <v>#VALUE!</v>
      </c>
      <c r="I2181" s="236" t="str">
        <f t="shared" si="5"/>
        <v>#VALUE!</v>
      </c>
      <c r="J2181" s="236" t="str">
        <f t="shared" si="6"/>
        <v>#VALUE!</v>
      </c>
      <c r="K2181" s="236" t="str">
        <f t="shared" si="7"/>
        <v>#VALUE!</v>
      </c>
      <c r="L2181" s="236" t="str">
        <f t="shared" si="8"/>
        <v>#VALUE!</v>
      </c>
      <c r="M2181" s="236" t="str">
        <f t="shared" si="9"/>
        <v>#VALUE!</v>
      </c>
      <c r="N2181" s="236" t="str">
        <f t="shared" si="10"/>
        <v>#VALUE!</v>
      </c>
      <c r="O2181" s="236" t="str">
        <f t="shared" si="11"/>
        <v>#VALUE!</v>
      </c>
      <c r="P2181" s="237" t="str">
        <f t="shared" si="12"/>
        <v>OPIOIDS</v>
      </c>
      <c r="Q2181" s="237" t="b">
        <v>0</v>
      </c>
      <c r="R2181" s="237" t="str">
        <f t="shared" si="37"/>
        <v>LOW</v>
      </c>
      <c r="S2181" s="238">
        <v>44481.0</v>
      </c>
      <c r="T2181" s="243">
        <f t="shared" si="55"/>
        <v>44601</v>
      </c>
      <c r="U2181" s="237" t="str">
        <f t="shared" si="56"/>
        <v> </v>
      </c>
      <c r="V2181" s="237" t="str">
        <f t="shared" si="16"/>
        <v> </v>
      </c>
      <c r="W2181" s="83"/>
      <c r="X2181" s="83"/>
      <c r="Y2181" s="83"/>
      <c r="Z2181" s="83"/>
      <c r="AA2181" s="83"/>
      <c r="AB2181" s="83"/>
      <c r="AC2181" s="83"/>
      <c r="AD2181" s="83"/>
      <c r="AE2181" s="83"/>
    </row>
    <row r="2182">
      <c r="A2182" s="233">
        <v>16709.0</v>
      </c>
      <c r="B2182" s="239" t="s">
        <v>7552</v>
      </c>
      <c r="C2182" s="238" t="b">
        <v>1</v>
      </c>
      <c r="D2182" s="243">
        <v>44537.0</v>
      </c>
      <c r="E2182" s="236" t="str">
        <f t="shared" si="1"/>
        <v>#VALUE!</v>
      </c>
      <c r="F2182" s="236" t="str">
        <f t="shared" si="2"/>
        <v>#VALUE!</v>
      </c>
      <c r="G2182" s="236" t="str">
        <f t="shared" si="3"/>
        <v>#VALUE!</v>
      </c>
      <c r="H2182" s="236" t="str">
        <f t="shared" si="4"/>
        <v>#VALUE!</v>
      </c>
      <c r="I2182" s="236" t="str">
        <f t="shared" si="5"/>
        <v>#VALUE!</v>
      </c>
      <c r="J2182" s="236" t="str">
        <f t="shared" si="6"/>
        <v>#VALUE!</v>
      </c>
      <c r="K2182" s="236" t="str">
        <f t="shared" si="7"/>
        <v>#VALUE!</v>
      </c>
      <c r="L2182" s="236" t="str">
        <f t="shared" si="8"/>
        <v>#VALUE!</v>
      </c>
      <c r="M2182" s="236" t="str">
        <f t="shared" si="9"/>
        <v>#VALUE!</v>
      </c>
      <c r="N2182" s="236" t="str">
        <f t="shared" si="10"/>
        <v>#VALUE!</v>
      </c>
      <c r="O2182" s="236" t="str">
        <f t="shared" si="11"/>
        <v>#VALUE!</v>
      </c>
      <c r="P2182" s="237" t="str">
        <f t="shared" si="12"/>
        <v>NO RX</v>
      </c>
      <c r="Q2182" s="234" t="b">
        <v>0</v>
      </c>
      <c r="R2182" s="237" t="str">
        <f t="shared" si="37"/>
        <v>LOW</v>
      </c>
      <c r="S2182" s="238">
        <v>44508.0</v>
      </c>
      <c r="T2182" s="243">
        <f t="shared" si="55"/>
        <v>44537</v>
      </c>
      <c r="U2182" s="237" t="str">
        <f t="shared" si="56"/>
        <v> </v>
      </c>
      <c r="V2182" s="237" t="str">
        <f t="shared" si="16"/>
        <v> </v>
      </c>
      <c r="W2182" s="83"/>
      <c r="X2182" s="83"/>
      <c r="Y2182" s="83"/>
      <c r="Z2182" s="83"/>
      <c r="AA2182" s="83"/>
      <c r="AB2182" s="83"/>
      <c r="AC2182" s="83"/>
      <c r="AD2182" s="83"/>
      <c r="AE2182" s="83"/>
    </row>
    <row r="2183">
      <c r="A2183" s="233">
        <v>16714.0</v>
      </c>
      <c r="B2183" s="239" t="s">
        <v>8182</v>
      </c>
      <c r="C2183" s="234" t="b">
        <v>1</v>
      </c>
      <c r="D2183" s="235">
        <v>44593.0</v>
      </c>
      <c r="E2183" s="236" t="str">
        <f t="shared" si="1"/>
        <v>OPI RX</v>
      </c>
      <c r="F2183" s="236" t="str">
        <f t="shared" si="2"/>
        <v>#VALUE!</v>
      </c>
      <c r="G2183" s="236" t="str">
        <f t="shared" si="3"/>
        <v>#VALUE!</v>
      </c>
      <c r="H2183" s="236" t="str">
        <f t="shared" si="4"/>
        <v>#VALUE!</v>
      </c>
      <c r="I2183" s="236" t="str">
        <f t="shared" si="5"/>
        <v>#VALUE!</v>
      </c>
      <c r="J2183" s="236" t="str">
        <f t="shared" si="6"/>
        <v>#VALUE!</v>
      </c>
      <c r="K2183" s="236" t="str">
        <f t="shared" si="7"/>
        <v>#VALUE!</v>
      </c>
      <c r="L2183" s="236" t="str">
        <f t="shared" si="8"/>
        <v>#VALUE!</v>
      </c>
      <c r="M2183" s="236" t="str">
        <f t="shared" si="9"/>
        <v>#VALUE!</v>
      </c>
      <c r="N2183" s="236" t="str">
        <f t="shared" si="10"/>
        <v>#VALUE!</v>
      </c>
      <c r="O2183" s="236" t="str">
        <f t="shared" si="11"/>
        <v>#VALUE!</v>
      </c>
      <c r="P2183" s="237" t="str">
        <f t="shared" si="12"/>
        <v>OPIOIDS</v>
      </c>
      <c r="Q2183" s="237" t="b">
        <v>1</v>
      </c>
      <c r="R2183" s="237" t="str">
        <f t="shared" si="37"/>
        <v>HIGH</v>
      </c>
      <c r="S2183" s="238">
        <v>44466.0</v>
      </c>
      <c r="T2183" s="243">
        <f t="shared" si="55"/>
        <v>44593</v>
      </c>
      <c r="U2183" s="237" t="str">
        <f t="shared" si="56"/>
        <v> </v>
      </c>
      <c r="V2183" s="237" t="str">
        <f t="shared" si="16"/>
        <v> </v>
      </c>
      <c r="W2183" s="83"/>
      <c r="X2183" s="83"/>
      <c r="Y2183" s="83"/>
      <c r="Z2183" s="83"/>
      <c r="AA2183" s="83"/>
      <c r="AB2183" s="83"/>
      <c r="AC2183" s="83"/>
      <c r="AD2183" s="83"/>
      <c r="AE2183" s="83"/>
    </row>
    <row r="2184">
      <c r="A2184" s="233">
        <v>16718.0</v>
      </c>
      <c r="B2184" s="234" t="s">
        <v>7568</v>
      </c>
      <c r="C2184" s="234" t="b">
        <v>1</v>
      </c>
      <c r="D2184" s="243">
        <v>44502.0</v>
      </c>
      <c r="E2184" s="236" t="str">
        <f t="shared" si="1"/>
        <v>#VALUE!</v>
      </c>
      <c r="F2184" s="236" t="str">
        <f t="shared" si="2"/>
        <v>OPI RX</v>
      </c>
      <c r="G2184" s="236" t="str">
        <f t="shared" si="3"/>
        <v>#VALUE!</v>
      </c>
      <c r="H2184" s="236" t="str">
        <f t="shared" si="4"/>
        <v>#VALUE!</v>
      </c>
      <c r="I2184" s="236" t="str">
        <f t="shared" si="5"/>
        <v>#VALUE!</v>
      </c>
      <c r="J2184" s="236" t="str">
        <f t="shared" si="6"/>
        <v>#VALUE!</v>
      </c>
      <c r="K2184" s="236" t="str">
        <f t="shared" si="7"/>
        <v>#VALUE!</v>
      </c>
      <c r="L2184" s="236" t="str">
        <f t="shared" si="8"/>
        <v>#VALUE!</v>
      </c>
      <c r="M2184" s="236" t="str">
        <f t="shared" si="9"/>
        <v>#VALUE!</v>
      </c>
      <c r="N2184" s="236" t="str">
        <f t="shared" si="10"/>
        <v>#VALUE!</v>
      </c>
      <c r="O2184" s="236" t="str">
        <f t="shared" si="11"/>
        <v>#VALUE!</v>
      </c>
      <c r="P2184" s="237" t="str">
        <f t="shared" si="12"/>
        <v>OPIOIDS</v>
      </c>
      <c r="Q2184" s="237" t="b">
        <v>0</v>
      </c>
      <c r="R2184" s="237" t="str">
        <f t="shared" si="37"/>
        <v>LOW</v>
      </c>
      <c r="S2184" s="238">
        <v>44487.0</v>
      </c>
      <c r="T2184" s="243">
        <f t="shared" si="55"/>
        <v>44502</v>
      </c>
      <c r="U2184" s="237" t="str">
        <f t="shared" si="56"/>
        <v> </v>
      </c>
      <c r="V2184" s="237" t="str">
        <f t="shared" si="16"/>
        <v> </v>
      </c>
      <c r="W2184" s="83"/>
      <c r="X2184" s="83"/>
      <c r="Y2184" s="83"/>
      <c r="Z2184" s="83"/>
      <c r="AA2184" s="83"/>
      <c r="AB2184" s="83"/>
      <c r="AC2184" s="83"/>
      <c r="AD2184" s="83"/>
      <c r="AE2184" s="83"/>
    </row>
    <row r="2185">
      <c r="A2185" s="233">
        <v>16720.0</v>
      </c>
      <c r="B2185" s="234" t="s">
        <v>7606</v>
      </c>
      <c r="C2185" s="234" t="b">
        <v>1</v>
      </c>
      <c r="D2185" s="243">
        <v>44494.0</v>
      </c>
      <c r="E2185" s="236" t="str">
        <f t="shared" si="1"/>
        <v>#VALUE!</v>
      </c>
      <c r="F2185" s="236" t="str">
        <f t="shared" si="2"/>
        <v>#VALUE!</v>
      </c>
      <c r="G2185" s="236" t="str">
        <f t="shared" si="3"/>
        <v>#VALUE!</v>
      </c>
      <c r="H2185" s="236" t="str">
        <f t="shared" si="4"/>
        <v>#VALUE!</v>
      </c>
      <c r="I2185" s="236" t="str">
        <f t="shared" si="5"/>
        <v>#VALUE!</v>
      </c>
      <c r="J2185" s="236" t="str">
        <f t="shared" si="6"/>
        <v>#VALUE!</v>
      </c>
      <c r="K2185" s="236" t="str">
        <f t="shared" si="7"/>
        <v>#VALUE!</v>
      </c>
      <c r="L2185" s="236" t="str">
        <f t="shared" si="8"/>
        <v>#VALUE!</v>
      </c>
      <c r="M2185" s="236" t="str">
        <f t="shared" si="9"/>
        <v>OPI RX</v>
      </c>
      <c r="N2185" s="236" t="str">
        <f t="shared" si="10"/>
        <v>#VALUE!</v>
      </c>
      <c r="O2185" s="236" t="str">
        <f t="shared" si="11"/>
        <v>#VALUE!</v>
      </c>
      <c r="P2185" s="237" t="str">
        <f t="shared" si="12"/>
        <v>OPIOIDS</v>
      </c>
      <c r="Q2185" s="237" t="b">
        <v>0</v>
      </c>
      <c r="R2185" s="237" t="str">
        <f t="shared" si="37"/>
        <v>LOW</v>
      </c>
      <c r="S2185" s="238">
        <v>44475.0</v>
      </c>
      <c r="T2185" s="243">
        <f t="shared" si="55"/>
        <v>44494</v>
      </c>
      <c r="U2185" s="237" t="str">
        <f t="shared" si="56"/>
        <v> </v>
      </c>
      <c r="V2185" s="237" t="str">
        <f t="shared" si="16"/>
        <v> </v>
      </c>
      <c r="W2185" s="83"/>
      <c r="X2185" s="83"/>
      <c r="Y2185" s="83"/>
      <c r="Z2185" s="83"/>
      <c r="AA2185" s="83"/>
      <c r="AB2185" s="83"/>
      <c r="AC2185" s="83"/>
      <c r="AD2185" s="83"/>
      <c r="AE2185" s="83"/>
    </row>
    <row r="2186">
      <c r="A2186" s="233">
        <v>16721.0</v>
      </c>
      <c r="B2186" s="234" t="s">
        <v>7556</v>
      </c>
      <c r="C2186" s="238" t="b">
        <v>1</v>
      </c>
      <c r="D2186" s="243">
        <v>44529.0</v>
      </c>
      <c r="E2186" s="236" t="str">
        <f t="shared" si="1"/>
        <v>OPI RX</v>
      </c>
      <c r="F2186" s="236" t="str">
        <f t="shared" si="2"/>
        <v>#VALUE!</v>
      </c>
      <c r="G2186" s="236" t="str">
        <f t="shared" si="3"/>
        <v>#VALUE!</v>
      </c>
      <c r="H2186" s="236" t="str">
        <f t="shared" si="4"/>
        <v>#VALUE!</v>
      </c>
      <c r="I2186" s="236" t="str">
        <f t="shared" si="5"/>
        <v>#VALUE!</v>
      </c>
      <c r="J2186" s="236" t="str">
        <f t="shared" si="6"/>
        <v>#VALUE!</v>
      </c>
      <c r="K2186" s="236" t="str">
        <f t="shared" si="7"/>
        <v>#VALUE!</v>
      </c>
      <c r="L2186" s="236" t="str">
        <f t="shared" si="8"/>
        <v>#VALUE!</v>
      </c>
      <c r="M2186" s="236" t="str">
        <f t="shared" si="9"/>
        <v>#VALUE!</v>
      </c>
      <c r="N2186" s="236" t="str">
        <f t="shared" si="10"/>
        <v>#VALUE!</v>
      </c>
      <c r="O2186" s="236" t="str">
        <f t="shared" si="11"/>
        <v>#VALUE!</v>
      </c>
      <c r="P2186" s="237" t="str">
        <f t="shared" si="12"/>
        <v>OPIOIDS</v>
      </c>
      <c r="Q2186" s="237" t="b">
        <v>0</v>
      </c>
      <c r="R2186" s="237" t="str">
        <f t="shared" si="37"/>
        <v>LOW</v>
      </c>
      <c r="S2186" s="238">
        <v>44495.0</v>
      </c>
      <c r="T2186" s="243">
        <f t="shared" si="55"/>
        <v>44529</v>
      </c>
      <c r="U2186" s="237" t="str">
        <f t="shared" si="56"/>
        <v> </v>
      </c>
      <c r="V2186" s="237" t="str">
        <f t="shared" si="16"/>
        <v> </v>
      </c>
      <c r="W2186" s="83"/>
      <c r="X2186" s="83"/>
      <c r="Y2186" s="83"/>
      <c r="Z2186" s="83"/>
      <c r="AA2186" s="83"/>
      <c r="AB2186" s="83"/>
      <c r="AC2186" s="83"/>
      <c r="AD2186" s="83"/>
      <c r="AE2186" s="83"/>
    </row>
    <row r="2187">
      <c r="A2187" s="233">
        <v>16723.0</v>
      </c>
      <c r="B2187" s="234" t="s">
        <v>7839</v>
      </c>
      <c r="C2187" s="234" t="b">
        <v>1</v>
      </c>
      <c r="D2187" s="235">
        <v>44627.0</v>
      </c>
      <c r="E2187" s="236" t="str">
        <f t="shared" si="1"/>
        <v>#VALUE!</v>
      </c>
      <c r="F2187" s="236" t="str">
        <f t="shared" si="2"/>
        <v>#VALUE!</v>
      </c>
      <c r="G2187" s="236" t="str">
        <f t="shared" si="3"/>
        <v>#VALUE!</v>
      </c>
      <c r="H2187" s="236" t="str">
        <f t="shared" si="4"/>
        <v>#VALUE!</v>
      </c>
      <c r="I2187" s="236" t="str">
        <f t="shared" si="5"/>
        <v>#VALUE!</v>
      </c>
      <c r="J2187" s="236" t="str">
        <f t="shared" si="6"/>
        <v>#VALUE!</v>
      </c>
      <c r="K2187" s="236" t="str">
        <f t="shared" si="7"/>
        <v>#VALUE!</v>
      </c>
      <c r="L2187" s="236" t="str">
        <f t="shared" si="8"/>
        <v>#VALUE!</v>
      </c>
      <c r="M2187" s="236" t="str">
        <f t="shared" si="9"/>
        <v>#VALUE!</v>
      </c>
      <c r="N2187" s="236" t="str">
        <f t="shared" si="10"/>
        <v>#VALUE!</v>
      </c>
      <c r="O2187" s="236" t="str">
        <f t="shared" si="11"/>
        <v>#VALUE!</v>
      </c>
      <c r="P2187" s="237" t="str">
        <f t="shared" si="12"/>
        <v>NO RX</v>
      </c>
      <c r="Q2187" s="237" t="b">
        <v>1</v>
      </c>
      <c r="R2187" s="237" t="str">
        <f t="shared" si="37"/>
        <v>HIGH</v>
      </c>
      <c r="S2187" s="238">
        <v>44529.0</v>
      </c>
      <c r="T2187" s="243">
        <f t="shared" si="55"/>
        <v>44627</v>
      </c>
      <c r="U2187" s="237" t="str">
        <f t="shared" si="56"/>
        <v> </v>
      </c>
      <c r="V2187" s="237" t="str">
        <f t="shared" si="16"/>
        <v> </v>
      </c>
      <c r="W2187" s="83"/>
      <c r="X2187" s="83"/>
      <c r="Y2187" s="83"/>
      <c r="Z2187" s="83"/>
      <c r="AA2187" s="83"/>
      <c r="AB2187" s="83"/>
      <c r="AC2187" s="83"/>
      <c r="AD2187" s="83"/>
      <c r="AE2187" s="83"/>
    </row>
    <row r="2188">
      <c r="A2188" s="233">
        <v>16725.0</v>
      </c>
      <c r="B2188" s="239" t="s">
        <v>7552</v>
      </c>
      <c r="C2188" s="238" t="b">
        <v>1</v>
      </c>
      <c r="D2188" s="243">
        <v>44466.0</v>
      </c>
      <c r="E2188" s="236" t="str">
        <f t="shared" si="1"/>
        <v>#VALUE!</v>
      </c>
      <c r="F2188" s="236" t="str">
        <f t="shared" si="2"/>
        <v>#VALUE!</v>
      </c>
      <c r="G2188" s="236" t="str">
        <f t="shared" si="3"/>
        <v>#VALUE!</v>
      </c>
      <c r="H2188" s="236" t="str">
        <f t="shared" si="4"/>
        <v>#VALUE!</v>
      </c>
      <c r="I2188" s="236" t="str">
        <f t="shared" si="5"/>
        <v>#VALUE!</v>
      </c>
      <c r="J2188" s="236" t="str">
        <f t="shared" si="6"/>
        <v>#VALUE!</v>
      </c>
      <c r="K2188" s="236" t="str">
        <f t="shared" si="7"/>
        <v>#VALUE!</v>
      </c>
      <c r="L2188" s="236" t="str">
        <f t="shared" si="8"/>
        <v>#VALUE!</v>
      </c>
      <c r="M2188" s="236" t="str">
        <f t="shared" si="9"/>
        <v>#VALUE!</v>
      </c>
      <c r="N2188" s="236" t="str">
        <f t="shared" si="10"/>
        <v>#VALUE!</v>
      </c>
      <c r="O2188" s="236" t="str">
        <f t="shared" si="11"/>
        <v>#VALUE!</v>
      </c>
      <c r="P2188" s="237" t="str">
        <f t="shared" si="12"/>
        <v>NO RX</v>
      </c>
      <c r="Q2188" s="234" t="b">
        <v>1</v>
      </c>
      <c r="R2188" s="237" t="str">
        <f t="shared" si="37"/>
        <v>HIGH</v>
      </c>
      <c r="S2188" s="238"/>
      <c r="T2188" s="243">
        <f t="shared" si="55"/>
        <v>44466</v>
      </c>
      <c r="U2188" s="237" t="str">
        <f t="shared" si="56"/>
        <v>DUE COMM</v>
      </c>
      <c r="V2188" s="237" t="str">
        <f t="shared" si="16"/>
        <v> </v>
      </c>
      <c r="W2188" s="83"/>
      <c r="X2188" s="83"/>
      <c r="Y2188" s="83"/>
      <c r="Z2188" s="83"/>
      <c r="AA2188" s="83"/>
      <c r="AB2188" s="83"/>
      <c r="AC2188" s="83"/>
      <c r="AD2188" s="83"/>
      <c r="AE2188" s="83"/>
    </row>
    <row r="2189">
      <c r="A2189" s="233">
        <v>16726.0</v>
      </c>
      <c r="B2189" s="239" t="s">
        <v>8183</v>
      </c>
      <c r="C2189" s="238" t="b">
        <v>1</v>
      </c>
      <c r="D2189" s="235">
        <v>44582.0</v>
      </c>
      <c r="E2189" s="236" t="str">
        <f t="shared" si="1"/>
        <v>OPI RX</v>
      </c>
      <c r="F2189" s="236" t="str">
        <f t="shared" si="2"/>
        <v>#VALUE!</v>
      </c>
      <c r="G2189" s="236" t="str">
        <f t="shared" si="3"/>
        <v>#VALUE!</v>
      </c>
      <c r="H2189" s="236" t="str">
        <f t="shared" si="4"/>
        <v>#VALUE!</v>
      </c>
      <c r="I2189" s="236" t="str">
        <f t="shared" si="5"/>
        <v>#VALUE!</v>
      </c>
      <c r="J2189" s="236" t="str">
        <f t="shared" si="6"/>
        <v>#VALUE!</v>
      </c>
      <c r="K2189" s="236" t="str">
        <f t="shared" si="7"/>
        <v>#VALUE!</v>
      </c>
      <c r="L2189" s="236" t="str">
        <f t="shared" si="8"/>
        <v>#VALUE!</v>
      </c>
      <c r="M2189" s="236" t="str">
        <f t="shared" si="9"/>
        <v>#VALUE!</v>
      </c>
      <c r="N2189" s="236" t="str">
        <f t="shared" si="10"/>
        <v>#VALUE!</v>
      </c>
      <c r="O2189" s="236" t="str">
        <f t="shared" si="11"/>
        <v>#VALUE!</v>
      </c>
      <c r="P2189" s="237" t="str">
        <f t="shared" si="12"/>
        <v>OPIOIDS</v>
      </c>
      <c r="Q2189" s="237" t="b">
        <v>0</v>
      </c>
      <c r="R2189" s="237" t="str">
        <f t="shared" si="37"/>
        <v>LOW</v>
      </c>
      <c r="S2189" s="238"/>
      <c r="T2189" s="243">
        <f t="shared" si="55"/>
        <v>44582</v>
      </c>
      <c r="U2189" s="237" t="str">
        <f t="shared" si="56"/>
        <v>DUE COMM</v>
      </c>
      <c r="V2189" s="237" t="str">
        <f t="shared" si="16"/>
        <v> </v>
      </c>
      <c r="W2189" s="83"/>
      <c r="X2189" s="83"/>
      <c r="Y2189" s="83"/>
      <c r="Z2189" s="83"/>
      <c r="AA2189" s="83"/>
      <c r="AB2189" s="83"/>
      <c r="AC2189" s="83"/>
      <c r="AD2189" s="83"/>
      <c r="AE2189" s="83"/>
    </row>
    <row r="2190">
      <c r="A2190" s="233">
        <v>16728.0</v>
      </c>
      <c r="B2190" s="239" t="s">
        <v>7552</v>
      </c>
      <c r="C2190" s="238" t="b">
        <v>1</v>
      </c>
      <c r="D2190" s="243">
        <v>44441.0</v>
      </c>
      <c r="E2190" s="236" t="str">
        <f t="shared" si="1"/>
        <v>#VALUE!</v>
      </c>
      <c r="F2190" s="236" t="str">
        <f t="shared" si="2"/>
        <v>#VALUE!</v>
      </c>
      <c r="G2190" s="236" t="str">
        <f t="shared" si="3"/>
        <v>#VALUE!</v>
      </c>
      <c r="H2190" s="236" t="str">
        <f t="shared" si="4"/>
        <v>#VALUE!</v>
      </c>
      <c r="I2190" s="236" t="str">
        <f t="shared" si="5"/>
        <v>#VALUE!</v>
      </c>
      <c r="J2190" s="236" t="str">
        <f t="shared" si="6"/>
        <v>#VALUE!</v>
      </c>
      <c r="K2190" s="236" t="str">
        <f t="shared" si="7"/>
        <v>#VALUE!</v>
      </c>
      <c r="L2190" s="236" t="str">
        <f t="shared" si="8"/>
        <v>#VALUE!</v>
      </c>
      <c r="M2190" s="236" t="str">
        <f t="shared" si="9"/>
        <v>#VALUE!</v>
      </c>
      <c r="N2190" s="236" t="str">
        <f t="shared" si="10"/>
        <v>#VALUE!</v>
      </c>
      <c r="O2190" s="236" t="str">
        <f t="shared" si="11"/>
        <v>#VALUE!</v>
      </c>
      <c r="P2190" s="237" t="str">
        <f t="shared" si="12"/>
        <v>NO RX</v>
      </c>
      <c r="Q2190" s="237" t="b">
        <v>0</v>
      </c>
      <c r="R2190" s="237" t="str">
        <f t="shared" si="37"/>
        <v>LOW</v>
      </c>
      <c r="S2190" s="238"/>
      <c r="T2190" s="243">
        <f t="shared" si="55"/>
        <v>44441</v>
      </c>
      <c r="U2190" s="237" t="str">
        <f t="shared" si="56"/>
        <v>DUE COMM</v>
      </c>
      <c r="V2190" s="237" t="str">
        <f t="shared" si="16"/>
        <v> </v>
      </c>
      <c r="W2190" s="83"/>
      <c r="X2190" s="83"/>
      <c r="Y2190" s="83"/>
      <c r="Z2190" s="83"/>
      <c r="AA2190" s="83"/>
      <c r="AB2190" s="83"/>
      <c r="AC2190" s="83"/>
      <c r="AD2190" s="83"/>
      <c r="AE2190" s="83"/>
    </row>
    <row r="2191">
      <c r="A2191" s="233">
        <v>16734.0</v>
      </c>
      <c r="B2191" s="237" t="s">
        <v>7570</v>
      </c>
      <c r="C2191" s="234" t="b">
        <v>1</v>
      </c>
      <c r="D2191" s="243">
        <v>44496.0</v>
      </c>
      <c r="E2191" s="236" t="str">
        <f t="shared" si="1"/>
        <v>#VALUE!</v>
      </c>
      <c r="F2191" s="236" t="str">
        <f t="shared" si="2"/>
        <v>#VALUE!</v>
      </c>
      <c r="G2191" s="236" t="str">
        <f t="shared" si="3"/>
        <v>#VALUE!</v>
      </c>
      <c r="H2191" s="236" t="str">
        <f t="shared" si="4"/>
        <v>#VALUE!</v>
      </c>
      <c r="I2191" s="236" t="str">
        <f t="shared" si="5"/>
        <v>#VALUE!</v>
      </c>
      <c r="J2191" s="236" t="str">
        <f t="shared" si="6"/>
        <v>#VALUE!</v>
      </c>
      <c r="K2191" s="236" t="str">
        <f t="shared" si="7"/>
        <v>#VALUE!</v>
      </c>
      <c r="L2191" s="236" t="str">
        <f t="shared" si="8"/>
        <v>#VALUE!</v>
      </c>
      <c r="M2191" s="236" t="str">
        <f t="shared" si="9"/>
        <v>#VALUE!</v>
      </c>
      <c r="N2191" s="236" t="str">
        <f t="shared" si="10"/>
        <v>#VALUE!</v>
      </c>
      <c r="O2191" s="236" t="str">
        <f t="shared" si="11"/>
        <v>#VALUE!</v>
      </c>
      <c r="P2191" s="237" t="str">
        <f t="shared" si="12"/>
        <v>NO RX</v>
      </c>
      <c r="Q2191" s="237" t="b">
        <v>0</v>
      </c>
      <c r="R2191" s="237" t="str">
        <f t="shared" si="37"/>
        <v>LOW</v>
      </c>
      <c r="S2191" s="238">
        <v>44481.0</v>
      </c>
      <c r="T2191" s="243">
        <f t="shared" si="55"/>
        <v>44496</v>
      </c>
      <c r="U2191" s="237" t="str">
        <f t="shared" si="56"/>
        <v> </v>
      </c>
      <c r="V2191" s="237" t="str">
        <f t="shared" si="16"/>
        <v> </v>
      </c>
      <c r="W2191" s="83"/>
      <c r="X2191" s="83"/>
      <c r="Y2191" s="83"/>
      <c r="Z2191" s="83"/>
      <c r="AA2191" s="83"/>
      <c r="AB2191" s="83"/>
      <c r="AC2191" s="83"/>
      <c r="AD2191" s="83"/>
      <c r="AE2191" s="83"/>
    </row>
    <row r="2192">
      <c r="A2192" s="233">
        <v>16735.0</v>
      </c>
      <c r="B2192" s="237" t="s">
        <v>7576</v>
      </c>
      <c r="C2192" s="234" t="b">
        <v>1</v>
      </c>
      <c r="D2192" s="243">
        <v>44502.0</v>
      </c>
      <c r="E2192" s="236" t="str">
        <f t="shared" si="1"/>
        <v>#VALUE!</v>
      </c>
      <c r="F2192" s="236" t="str">
        <f t="shared" si="2"/>
        <v>#VALUE!</v>
      </c>
      <c r="G2192" s="236" t="str">
        <f t="shared" si="3"/>
        <v>#VALUE!</v>
      </c>
      <c r="H2192" s="236" t="str">
        <f t="shared" si="4"/>
        <v>#VALUE!</v>
      </c>
      <c r="I2192" s="236" t="str">
        <f t="shared" si="5"/>
        <v>#VALUE!</v>
      </c>
      <c r="J2192" s="236" t="str">
        <f t="shared" si="6"/>
        <v>#VALUE!</v>
      </c>
      <c r="K2192" s="236" t="str">
        <f t="shared" si="7"/>
        <v>#VALUE!</v>
      </c>
      <c r="L2192" s="236" t="str">
        <f t="shared" si="8"/>
        <v>#VALUE!</v>
      </c>
      <c r="M2192" s="236" t="str">
        <f t="shared" si="9"/>
        <v>#VALUE!</v>
      </c>
      <c r="N2192" s="236" t="str">
        <f t="shared" si="10"/>
        <v>#VALUE!</v>
      </c>
      <c r="O2192" s="236" t="str">
        <f t="shared" si="11"/>
        <v>#VALUE!</v>
      </c>
      <c r="P2192" s="237" t="str">
        <f t="shared" si="12"/>
        <v>NO RX</v>
      </c>
      <c r="Q2192" s="237" t="b">
        <v>0</v>
      </c>
      <c r="R2192" s="237" t="str">
        <f t="shared" si="37"/>
        <v>LOW</v>
      </c>
      <c r="S2192" s="238">
        <v>44487.0</v>
      </c>
      <c r="T2192" s="243">
        <f t="shared" si="55"/>
        <v>44502</v>
      </c>
      <c r="U2192" s="237" t="str">
        <f t="shared" si="56"/>
        <v> </v>
      </c>
      <c r="V2192" s="237" t="str">
        <f t="shared" si="16"/>
        <v> </v>
      </c>
      <c r="W2192" s="83"/>
      <c r="X2192" s="83"/>
      <c r="Y2192" s="83"/>
      <c r="Z2192" s="83"/>
      <c r="AA2192" s="83"/>
      <c r="AB2192" s="83"/>
      <c r="AC2192" s="83"/>
      <c r="AD2192" s="83"/>
      <c r="AE2192" s="83"/>
    </row>
    <row r="2193">
      <c r="A2193" s="233">
        <v>16736.0</v>
      </c>
      <c r="B2193" s="239" t="s">
        <v>7552</v>
      </c>
      <c r="C2193" s="234" t="b">
        <v>1</v>
      </c>
      <c r="D2193" s="243">
        <v>44496.0</v>
      </c>
      <c r="E2193" s="236" t="str">
        <f t="shared" si="1"/>
        <v>#VALUE!</v>
      </c>
      <c r="F2193" s="236" t="str">
        <f t="shared" si="2"/>
        <v>#VALUE!</v>
      </c>
      <c r="G2193" s="236" t="str">
        <f t="shared" si="3"/>
        <v>#VALUE!</v>
      </c>
      <c r="H2193" s="236" t="str">
        <f t="shared" si="4"/>
        <v>#VALUE!</v>
      </c>
      <c r="I2193" s="236" t="str">
        <f t="shared" si="5"/>
        <v>#VALUE!</v>
      </c>
      <c r="J2193" s="236" t="str">
        <f t="shared" si="6"/>
        <v>#VALUE!</v>
      </c>
      <c r="K2193" s="236" t="str">
        <f t="shared" si="7"/>
        <v>#VALUE!</v>
      </c>
      <c r="L2193" s="236" t="str">
        <f t="shared" si="8"/>
        <v>#VALUE!</v>
      </c>
      <c r="M2193" s="236" t="str">
        <f t="shared" si="9"/>
        <v>#VALUE!</v>
      </c>
      <c r="N2193" s="236" t="str">
        <f t="shared" si="10"/>
        <v>#VALUE!</v>
      </c>
      <c r="O2193" s="236" t="str">
        <f t="shared" si="11"/>
        <v>#VALUE!</v>
      </c>
      <c r="P2193" s="237" t="str">
        <f t="shared" si="12"/>
        <v>NO RX</v>
      </c>
      <c r="Q2193" s="237" t="b">
        <v>0</v>
      </c>
      <c r="R2193" s="237" t="str">
        <f t="shared" si="37"/>
        <v>LOW</v>
      </c>
      <c r="S2193" s="238">
        <v>44481.0</v>
      </c>
      <c r="T2193" s="243">
        <f t="shared" si="55"/>
        <v>44496</v>
      </c>
      <c r="U2193" s="237" t="str">
        <f t="shared" si="56"/>
        <v> </v>
      </c>
      <c r="V2193" s="237" t="str">
        <f t="shared" si="16"/>
        <v> </v>
      </c>
      <c r="W2193" s="83"/>
      <c r="X2193" s="83"/>
      <c r="Y2193" s="83"/>
      <c r="Z2193" s="83"/>
      <c r="AA2193" s="83"/>
      <c r="AB2193" s="83"/>
      <c r="AC2193" s="83"/>
      <c r="AD2193" s="83"/>
      <c r="AE2193" s="83"/>
    </row>
    <row r="2194">
      <c r="A2194" s="233">
        <v>16739.0</v>
      </c>
      <c r="B2194" s="234" t="s">
        <v>7576</v>
      </c>
      <c r="C2194" s="238" t="b">
        <v>1</v>
      </c>
      <c r="D2194" s="243">
        <v>44533.0</v>
      </c>
      <c r="E2194" s="236" t="str">
        <f t="shared" si="1"/>
        <v>#VALUE!</v>
      </c>
      <c r="F2194" s="236" t="str">
        <f t="shared" si="2"/>
        <v>#VALUE!</v>
      </c>
      <c r="G2194" s="236" t="str">
        <f t="shared" si="3"/>
        <v>#VALUE!</v>
      </c>
      <c r="H2194" s="236" t="str">
        <f t="shared" si="4"/>
        <v>#VALUE!</v>
      </c>
      <c r="I2194" s="236" t="str">
        <f t="shared" si="5"/>
        <v>#VALUE!</v>
      </c>
      <c r="J2194" s="236" t="str">
        <f t="shared" si="6"/>
        <v>#VALUE!</v>
      </c>
      <c r="K2194" s="236" t="str">
        <f t="shared" si="7"/>
        <v>#VALUE!</v>
      </c>
      <c r="L2194" s="236" t="str">
        <f t="shared" si="8"/>
        <v>#VALUE!</v>
      </c>
      <c r="M2194" s="236" t="str">
        <f t="shared" si="9"/>
        <v>#VALUE!</v>
      </c>
      <c r="N2194" s="236" t="str">
        <f t="shared" si="10"/>
        <v>#VALUE!</v>
      </c>
      <c r="O2194" s="236" t="str">
        <f t="shared" si="11"/>
        <v>#VALUE!</v>
      </c>
      <c r="P2194" s="237" t="str">
        <f t="shared" si="12"/>
        <v>NO RX</v>
      </c>
      <c r="Q2194" s="234" t="b">
        <v>1</v>
      </c>
      <c r="R2194" s="237" t="str">
        <f t="shared" si="37"/>
        <v>HIGH</v>
      </c>
      <c r="S2194" s="238">
        <v>44502.0</v>
      </c>
      <c r="T2194" s="243">
        <f t="shared" si="55"/>
        <v>44533</v>
      </c>
      <c r="U2194" s="237" t="str">
        <f t="shared" si="56"/>
        <v> </v>
      </c>
      <c r="V2194" s="237" t="str">
        <f t="shared" si="16"/>
        <v> </v>
      </c>
      <c r="W2194" s="83"/>
      <c r="X2194" s="83"/>
      <c r="Y2194" s="83"/>
      <c r="Z2194" s="83"/>
      <c r="AA2194" s="83"/>
      <c r="AB2194" s="83"/>
      <c r="AC2194" s="83"/>
      <c r="AD2194" s="83"/>
      <c r="AE2194" s="83"/>
    </row>
    <row r="2195">
      <c r="A2195" s="233">
        <v>16745.0</v>
      </c>
      <c r="B2195" s="234" t="s">
        <v>7616</v>
      </c>
      <c r="C2195" s="238" t="b">
        <v>1</v>
      </c>
      <c r="D2195" s="235">
        <v>44582.0</v>
      </c>
      <c r="E2195" s="236" t="str">
        <f t="shared" si="1"/>
        <v>#VALUE!</v>
      </c>
      <c r="F2195" s="236" t="str">
        <f t="shared" si="2"/>
        <v>#VALUE!</v>
      </c>
      <c r="G2195" s="236" t="str">
        <f t="shared" si="3"/>
        <v>#VALUE!</v>
      </c>
      <c r="H2195" s="236" t="str">
        <f t="shared" si="4"/>
        <v>#VALUE!</v>
      </c>
      <c r="I2195" s="236" t="str">
        <f t="shared" si="5"/>
        <v>#VALUE!</v>
      </c>
      <c r="J2195" s="236" t="str">
        <f t="shared" si="6"/>
        <v>#VALUE!</v>
      </c>
      <c r="K2195" s="236" t="str">
        <f t="shared" si="7"/>
        <v>#VALUE!</v>
      </c>
      <c r="L2195" s="236" t="str">
        <f t="shared" si="8"/>
        <v>#VALUE!</v>
      </c>
      <c r="M2195" s="236" t="str">
        <f t="shared" si="9"/>
        <v>OPI RX</v>
      </c>
      <c r="N2195" s="236" t="str">
        <f t="shared" si="10"/>
        <v>#VALUE!</v>
      </c>
      <c r="O2195" s="236" t="str">
        <f t="shared" si="11"/>
        <v>#VALUE!</v>
      </c>
      <c r="P2195" s="237" t="str">
        <f t="shared" si="12"/>
        <v>OPIOIDS</v>
      </c>
      <c r="Q2195" s="237" t="b">
        <v>0</v>
      </c>
      <c r="R2195" s="237" t="str">
        <f t="shared" si="37"/>
        <v>LOW</v>
      </c>
      <c r="S2195" s="238"/>
      <c r="T2195" s="243">
        <f t="shared" si="55"/>
        <v>44582</v>
      </c>
      <c r="U2195" s="237" t="str">
        <f t="shared" si="56"/>
        <v>DUE COMM</v>
      </c>
      <c r="V2195" s="237" t="str">
        <f t="shared" si="16"/>
        <v> </v>
      </c>
      <c r="W2195" s="83"/>
      <c r="X2195" s="83"/>
      <c r="Y2195" s="83"/>
      <c r="Z2195" s="83"/>
      <c r="AA2195" s="83"/>
      <c r="AB2195" s="83"/>
      <c r="AC2195" s="83"/>
      <c r="AD2195" s="83"/>
      <c r="AE2195" s="83"/>
    </row>
    <row r="2196">
      <c r="A2196" s="233">
        <v>16749.0</v>
      </c>
      <c r="B2196" s="239" t="s">
        <v>7552</v>
      </c>
      <c r="C2196" s="234" t="b">
        <v>1</v>
      </c>
      <c r="D2196" s="243">
        <v>44502.0</v>
      </c>
      <c r="E2196" s="236" t="str">
        <f t="shared" si="1"/>
        <v>#VALUE!</v>
      </c>
      <c r="F2196" s="236" t="str">
        <f t="shared" si="2"/>
        <v>#VALUE!</v>
      </c>
      <c r="G2196" s="236" t="str">
        <f t="shared" si="3"/>
        <v>#VALUE!</v>
      </c>
      <c r="H2196" s="236" t="str">
        <f t="shared" si="4"/>
        <v>#VALUE!</v>
      </c>
      <c r="I2196" s="236" t="str">
        <f t="shared" si="5"/>
        <v>#VALUE!</v>
      </c>
      <c r="J2196" s="236" t="str">
        <f t="shared" si="6"/>
        <v>#VALUE!</v>
      </c>
      <c r="K2196" s="236" t="str">
        <f t="shared" si="7"/>
        <v>#VALUE!</v>
      </c>
      <c r="L2196" s="236" t="str">
        <f t="shared" si="8"/>
        <v>#VALUE!</v>
      </c>
      <c r="M2196" s="236" t="str">
        <f t="shared" si="9"/>
        <v>#VALUE!</v>
      </c>
      <c r="N2196" s="236" t="str">
        <f t="shared" si="10"/>
        <v>#VALUE!</v>
      </c>
      <c r="O2196" s="236" t="str">
        <f t="shared" si="11"/>
        <v>#VALUE!</v>
      </c>
      <c r="P2196" s="237" t="str">
        <f t="shared" si="12"/>
        <v>NO RX</v>
      </c>
      <c r="Q2196" s="234" t="b">
        <v>0</v>
      </c>
      <c r="R2196" s="237" t="str">
        <f t="shared" si="37"/>
        <v>LOW</v>
      </c>
      <c r="S2196" s="238">
        <v>44487.0</v>
      </c>
      <c r="T2196" s="243">
        <f t="shared" si="55"/>
        <v>44502</v>
      </c>
      <c r="U2196" s="237" t="str">
        <f t="shared" si="56"/>
        <v> </v>
      </c>
      <c r="V2196" s="237" t="str">
        <f t="shared" si="16"/>
        <v> </v>
      </c>
      <c r="W2196" s="83"/>
      <c r="X2196" s="83"/>
      <c r="Y2196" s="83"/>
      <c r="Z2196" s="83"/>
      <c r="AA2196" s="83"/>
      <c r="AB2196" s="83"/>
      <c r="AC2196" s="83"/>
      <c r="AD2196" s="83"/>
      <c r="AE2196" s="83"/>
    </row>
    <row r="2197">
      <c r="A2197" s="253">
        <v>16751.0</v>
      </c>
      <c r="B2197" s="234" t="s">
        <v>7863</v>
      </c>
      <c r="C2197" s="238" t="b">
        <v>1</v>
      </c>
      <c r="D2197" s="243">
        <v>44447.0</v>
      </c>
      <c r="E2197" s="236" t="str">
        <f t="shared" si="1"/>
        <v>#VALUE!</v>
      </c>
      <c r="F2197" s="236" t="str">
        <f t="shared" si="2"/>
        <v>#VALUE!</v>
      </c>
      <c r="G2197" s="236" t="str">
        <f t="shared" si="3"/>
        <v>#VALUE!</v>
      </c>
      <c r="H2197" s="236" t="str">
        <f t="shared" si="4"/>
        <v>#VALUE!</v>
      </c>
      <c r="I2197" s="236" t="str">
        <f t="shared" si="5"/>
        <v>#VALUE!</v>
      </c>
      <c r="J2197" s="236" t="str">
        <f t="shared" si="6"/>
        <v>#VALUE!</v>
      </c>
      <c r="K2197" s="236" t="str">
        <f t="shared" si="7"/>
        <v>#VALUE!</v>
      </c>
      <c r="L2197" s="236" t="str">
        <f t="shared" si="8"/>
        <v>#VALUE!</v>
      </c>
      <c r="M2197" s="236" t="str">
        <f t="shared" si="9"/>
        <v>#VALUE!</v>
      </c>
      <c r="N2197" s="236" t="str">
        <f t="shared" si="10"/>
        <v>#VALUE!</v>
      </c>
      <c r="O2197" s="236" t="str">
        <f t="shared" si="11"/>
        <v>#VALUE!</v>
      </c>
      <c r="P2197" s="237" t="str">
        <f t="shared" si="12"/>
        <v>NO RX</v>
      </c>
      <c r="Q2197" s="237" t="b">
        <v>0</v>
      </c>
      <c r="R2197" s="237" t="str">
        <f t="shared" si="37"/>
        <v>LOW</v>
      </c>
      <c r="S2197" s="238"/>
      <c r="T2197" s="243">
        <f t="shared" si="55"/>
        <v>44447</v>
      </c>
      <c r="U2197" s="237" t="str">
        <f t="shared" si="56"/>
        <v>DUE COMM</v>
      </c>
      <c r="V2197" s="237" t="str">
        <f t="shared" si="16"/>
        <v> </v>
      </c>
      <c r="W2197" s="83"/>
      <c r="X2197" s="83"/>
      <c r="Y2197" s="83"/>
      <c r="Z2197" s="83"/>
      <c r="AA2197" s="83"/>
      <c r="AB2197" s="83"/>
      <c r="AC2197" s="83"/>
      <c r="AD2197" s="83"/>
      <c r="AE2197" s="83"/>
    </row>
    <row r="2198">
      <c r="A2198" s="253">
        <v>16754.0</v>
      </c>
      <c r="B2198" s="239" t="s">
        <v>7552</v>
      </c>
      <c r="C2198" s="238" t="b">
        <v>1</v>
      </c>
      <c r="D2198" s="243">
        <v>44454.0</v>
      </c>
      <c r="E2198" s="236" t="str">
        <f t="shared" si="1"/>
        <v>#VALUE!</v>
      </c>
      <c r="F2198" s="236" t="str">
        <f t="shared" si="2"/>
        <v>#VALUE!</v>
      </c>
      <c r="G2198" s="236" t="str">
        <f t="shared" si="3"/>
        <v>#VALUE!</v>
      </c>
      <c r="H2198" s="236" t="str">
        <f t="shared" si="4"/>
        <v>#VALUE!</v>
      </c>
      <c r="I2198" s="236" t="str">
        <f t="shared" si="5"/>
        <v>#VALUE!</v>
      </c>
      <c r="J2198" s="236" t="str">
        <f t="shared" si="6"/>
        <v>#VALUE!</v>
      </c>
      <c r="K2198" s="236" t="str">
        <f t="shared" si="7"/>
        <v>#VALUE!</v>
      </c>
      <c r="L2198" s="236" t="str">
        <f t="shared" si="8"/>
        <v>#VALUE!</v>
      </c>
      <c r="M2198" s="236" t="str">
        <f t="shared" si="9"/>
        <v>#VALUE!</v>
      </c>
      <c r="N2198" s="236" t="str">
        <f t="shared" si="10"/>
        <v>#VALUE!</v>
      </c>
      <c r="O2198" s="236" t="str">
        <f t="shared" si="11"/>
        <v>#VALUE!</v>
      </c>
      <c r="P2198" s="237" t="str">
        <f t="shared" si="12"/>
        <v>NO RX</v>
      </c>
      <c r="Q2198" s="237" t="b">
        <v>0</v>
      </c>
      <c r="R2198" s="237" t="str">
        <f t="shared" si="37"/>
        <v>LOW</v>
      </c>
      <c r="S2198" s="238"/>
      <c r="T2198" s="243">
        <f t="shared" si="55"/>
        <v>44454</v>
      </c>
      <c r="U2198" s="237" t="str">
        <f t="shared" si="56"/>
        <v>DUE COMM</v>
      </c>
      <c r="V2198" s="237" t="str">
        <f t="shared" si="16"/>
        <v> </v>
      </c>
      <c r="W2198" s="83"/>
      <c r="X2198" s="83"/>
      <c r="Y2198" s="83"/>
      <c r="Z2198" s="83"/>
      <c r="AA2198" s="83"/>
      <c r="AB2198" s="83"/>
      <c r="AC2198" s="83"/>
      <c r="AD2198" s="83"/>
      <c r="AE2198" s="83"/>
    </row>
    <row r="2199">
      <c r="A2199" s="253">
        <v>16756.0</v>
      </c>
      <c r="B2199" s="234" t="s">
        <v>7606</v>
      </c>
      <c r="C2199" s="234" t="b">
        <v>1</v>
      </c>
      <c r="D2199" s="243">
        <v>44476.0</v>
      </c>
      <c r="E2199" s="236" t="str">
        <f t="shared" si="1"/>
        <v>#VALUE!</v>
      </c>
      <c r="F2199" s="236" t="str">
        <f t="shared" si="2"/>
        <v>#VALUE!</v>
      </c>
      <c r="G2199" s="236" t="str">
        <f t="shared" si="3"/>
        <v>#VALUE!</v>
      </c>
      <c r="H2199" s="236" t="str">
        <f t="shared" si="4"/>
        <v>#VALUE!</v>
      </c>
      <c r="I2199" s="236" t="str">
        <f t="shared" si="5"/>
        <v>#VALUE!</v>
      </c>
      <c r="J2199" s="236" t="str">
        <f t="shared" si="6"/>
        <v>#VALUE!</v>
      </c>
      <c r="K2199" s="236" t="str">
        <f t="shared" si="7"/>
        <v>#VALUE!</v>
      </c>
      <c r="L2199" s="236" t="str">
        <f t="shared" si="8"/>
        <v>#VALUE!</v>
      </c>
      <c r="M2199" s="236" t="str">
        <f t="shared" si="9"/>
        <v>OPI RX</v>
      </c>
      <c r="N2199" s="236" t="str">
        <f t="shared" si="10"/>
        <v>#VALUE!</v>
      </c>
      <c r="O2199" s="236" t="str">
        <f t="shared" si="11"/>
        <v>#VALUE!</v>
      </c>
      <c r="P2199" s="237" t="str">
        <f t="shared" si="12"/>
        <v>OPIOIDS</v>
      </c>
      <c r="Q2199" s="237" t="b">
        <v>0</v>
      </c>
      <c r="R2199" s="237" t="str">
        <f t="shared" si="37"/>
        <v>LOW</v>
      </c>
      <c r="S2199" s="238">
        <v>44461.0</v>
      </c>
      <c r="T2199" s="243">
        <f t="shared" si="55"/>
        <v>44476</v>
      </c>
      <c r="U2199" s="237" t="str">
        <f t="shared" si="56"/>
        <v> </v>
      </c>
      <c r="V2199" s="237" t="str">
        <f t="shared" si="16"/>
        <v> </v>
      </c>
      <c r="W2199" s="83"/>
      <c r="X2199" s="83"/>
      <c r="Y2199" s="83"/>
      <c r="Z2199" s="83"/>
      <c r="AA2199" s="83"/>
      <c r="AB2199" s="83"/>
      <c r="AC2199" s="83"/>
      <c r="AD2199" s="83"/>
      <c r="AE2199" s="83"/>
    </row>
    <row r="2200">
      <c r="A2200" s="253">
        <v>16757.0</v>
      </c>
      <c r="B2200" s="239" t="s">
        <v>8184</v>
      </c>
      <c r="C2200" s="234" t="b">
        <v>1</v>
      </c>
      <c r="D2200" s="235">
        <v>44636.0</v>
      </c>
      <c r="E2200" s="236" t="str">
        <f t="shared" si="1"/>
        <v>#VALUE!</v>
      </c>
      <c r="F2200" s="236" t="str">
        <f t="shared" si="2"/>
        <v>#VALUE!</v>
      </c>
      <c r="G2200" s="236" t="str">
        <f t="shared" si="3"/>
        <v>OPI RX</v>
      </c>
      <c r="H2200" s="236" t="str">
        <f t="shared" si="4"/>
        <v>#VALUE!</v>
      </c>
      <c r="I2200" s="236" t="str">
        <f t="shared" si="5"/>
        <v>#VALUE!</v>
      </c>
      <c r="J2200" s="236" t="str">
        <f t="shared" si="6"/>
        <v>#VALUE!</v>
      </c>
      <c r="K2200" s="236" t="str">
        <f t="shared" si="7"/>
        <v>#VALUE!</v>
      </c>
      <c r="L2200" s="236" t="str">
        <f t="shared" si="8"/>
        <v>#VALUE!</v>
      </c>
      <c r="M2200" s="236" t="str">
        <f t="shared" si="9"/>
        <v>OPI RX</v>
      </c>
      <c r="N2200" s="236" t="str">
        <f t="shared" si="10"/>
        <v>#VALUE!</v>
      </c>
      <c r="O2200" s="236" t="str">
        <f t="shared" si="11"/>
        <v>#VALUE!</v>
      </c>
      <c r="P2200" s="237" t="str">
        <f t="shared" si="12"/>
        <v>OPIOIDS</v>
      </c>
      <c r="Q2200" s="237" t="b">
        <v>0</v>
      </c>
      <c r="R2200" s="237" t="str">
        <f t="shared" si="37"/>
        <v>LOW</v>
      </c>
      <c r="S2200" s="238">
        <v>44481.0</v>
      </c>
      <c r="T2200" s="243">
        <f t="shared" si="55"/>
        <v>44636</v>
      </c>
      <c r="U2200" s="237" t="str">
        <f t="shared" si="56"/>
        <v> </v>
      </c>
      <c r="V2200" s="237" t="str">
        <f t="shared" si="16"/>
        <v> </v>
      </c>
      <c r="W2200" s="83"/>
      <c r="X2200" s="83"/>
      <c r="Y2200" s="83"/>
      <c r="Z2200" s="83"/>
      <c r="AA2200" s="83"/>
      <c r="AB2200" s="83"/>
      <c r="AC2200" s="83"/>
      <c r="AD2200" s="83"/>
      <c r="AE2200" s="83"/>
    </row>
    <row r="2201">
      <c r="A2201" s="253">
        <v>16760.0</v>
      </c>
      <c r="B2201" s="239" t="s">
        <v>7552</v>
      </c>
      <c r="C2201" s="234" t="b">
        <v>1</v>
      </c>
      <c r="D2201" s="243">
        <v>44502.0</v>
      </c>
      <c r="E2201" s="236" t="str">
        <f t="shared" si="1"/>
        <v>#VALUE!</v>
      </c>
      <c r="F2201" s="236" t="str">
        <f t="shared" si="2"/>
        <v>#VALUE!</v>
      </c>
      <c r="G2201" s="236" t="str">
        <f t="shared" si="3"/>
        <v>#VALUE!</v>
      </c>
      <c r="H2201" s="236" t="str">
        <f t="shared" si="4"/>
        <v>#VALUE!</v>
      </c>
      <c r="I2201" s="236" t="str">
        <f t="shared" si="5"/>
        <v>#VALUE!</v>
      </c>
      <c r="J2201" s="236" t="str">
        <f t="shared" si="6"/>
        <v>#VALUE!</v>
      </c>
      <c r="K2201" s="236" t="str">
        <f t="shared" si="7"/>
        <v>#VALUE!</v>
      </c>
      <c r="L2201" s="236" t="str">
        <f t="shared" si="8"/>
        <v>#VALUE!</v>
      </c>
      <c r="M2201" s="236" t="str">
        <f t="shared" si="9"/>
        <v>#VALUE!</v>
      </c>
      <c r="N2201" s="236" t="str">
        <f t="shared" si="10"/>
        <v>#VALUE!</v>
      </c>
      <c r="O2201" s="236" t="str">
        <f t="shared" si="11"/>
        <v>#VALUE!</v>
      </c>
      <c r="P2201" s="237" t="str">
        <f t="shared" si="12"/>
        <v>NO RX</v>
      </c>
      <c r="Q2201" s="237" t="b">
        <v>0</v>
      </c>
      <c r="R2201" s="237" t="str">
        <f t="shared" si="37"/>
        <v>LOW</v>
      </c>
      <c r="S2201" s="238">
        <v>44487.0</v>
      </c>
      <c r="T2201" s="243">
        <f t="shared" si="55"/>
        <v>44502</v>
      </c>
      <c r="U2201" s="237" t="str">
        <f t="shared" si="56"/>
        <v> </v>
      </c>
      <c r="V2201" s="237" t="str">
        <f t="shared" si="16"/>
        <v> </v>
      </c>
      <c r="W2201" s="83"/>
      <c r="X2201" s="83"/>
      <c r="Y2201" s="83"/>
      <c r="Z2201" s="83"/>
      <c r="AA2201" s="83"/>
      <c r="AB2201" s="83"/>
      <c r="AC2201" s="83"/>
      <c r="AD2201" s="83"/>
      <c r="AE2201" s="83"/>
    </row>
    <row r="2202">
      <c r="A2202" s="241">
        <v>16762.0</v>
      </c>
      <c r="B2202" s="239" t="s">
        <v>8185</v>
      </c>
      <c r="C2202" s="239" t="b">
        <v>1</v>
      </c>
      <c r="D2202" s="235">
        <v>44596.0</v>
      </c>
      <c r="E2202" s="236" t="str">
        <f t="shared" si="1"/>
        <v>#VALUE!</v>
      </c>
      <c r="F2202" s="236" t="str">
        <f t="shared" si="2"/>
        <v>#VALUE!</v>
      </c>
      <c r="G2202" s="236" t="str">
        <f t="shared" si="3"/>
        <v>#VALUE!</v>
      </c>
      <c r="H2202" s="236" t="str">
        <f t="shared" si="4"/>
        <v>#VALUE!</v>
      </c>
      <c r="I2202" s="236" t="str">
        <f t="shared" si="5"/>
        <v>#VALUE!</v>
      </c>
      <c r="J2202" s="236" t="str">
        <f t="shared" si="6"/>
        <v>#VALUE!</v>
      </c>
      <c r="K2202" s="236" t="str">
        <f t="shared" si="7"/>
        <v>#VALUE!</v>
      </c>
      <c r="L2202" s="236" t="str">
        <f t="shared" si="8"/>
        <v>#VALUE!</v>
      </c>
      <c r="M2202" s="236" t="str">
        <f t="shared" si="9"/>
        <v>#VALUE!</v>
      </c>
      <c r="N2202" s="236" t="str">
        <f t="shared" si="10"/>
        <v>#VALUE!</v>
      </c>
      <c r="O2202" s="236" t="str">
        <f t="shared" si="11"/>
        <v>#VALUE!</v>
      </c>
      <c r="P2202" s="237" t="str">
        <f t="shared" si="12"/>
        <v>NO RX</v>
      </c>
      <c r="Q2202" s="234" t="b">
        <v>0</v>
      </c>
      <c r="R2202" s="237" t="str">
        <f t="shared" si="37"/>
        <v>LOW</v>
      </c>
      <c r="S2202" s="242">
        <v>44558.0</v>
      </c>
      <c r="T2202" s="243">
        <f t="shared" si="55"/>
        <v>44596</v>
      </c>
      <c r="U2202" s="237"/>
      <c r="V2202" s="237" t="str">
        <f t="shared" si="16"/>
        <v> </v>
      </c>
      <c r="W2202" s="83"/>
      <c r="X2202" s="83"/>
      <c r="Y2202" s="83"/>
      <c r="Z2202" s="83"/>
      <c r="AA2202" s="83"/>
      <c r="AB2202" s="83"/>
      <c r="AC2202" s="83"/>
      <c r="AD2202" s="83"/>
      <c r="AE2202" s="83"/>
    </row>
    <row r="2203">
      <c r="A2203" s="253">
        <v>16763.0</v>
      </c>
      <c r="B2203" s="234" t="s">
        <v>7683</v>
      </c>
      <c r="C2203" s="238" t="b">
        <v>1</v>
      </c>
      <c r="D2203" s="235">
        <v>44591.0</v>
      </c>
      <c r="E2203" s="236" t="str">
        <f t="shared" si="1"/>
        <v>OPI RX</v>
      </c>
      <c r="F2203" s="236" t="str">
        <f t="shared" si="2"/>
        <v>#VALUE!</v>
      </c>
      <c r="G2203" s="236" t="str">
        <f t="shared" si="3"/>
        <v>#VALUE!</v>
      </c>
      <c r="H2203" s="236" t="str">
        <f t="shared" si="4"/>
        <v>#VALUE!</v>
      </c>
      <c r="I2203" s="236" t="str">
        <f t="shared" si="5"/>
        <v>#VALUE!</v>
      </c>
      <c r="J2203" s="236" t="str">
        <f t="shared" si="6"/>
        <v>#VALUE!</v>
      </c>
      <c r="K2203" s="236" t="str">
        <f t="shared" si="7"/>
        <v>#VALUE!</v>
      </c>
      <c r="L2203" s="236" t="str">
        <f t="shared" si="8"/>
        <v>#VALUE!</v>
      </c>
      <c r="M2203" s="236" t="str">
        <f t="shared" si="9"/>
        <v>#VALUE!</v>
      </c>
      <c r="N2203" s="236" t="str">
        <f t="shared" si="10"/>
        <v>#VALUE!</v>
      </c>
      <c r="O2203" s="236" t="str">
        <f t="shared" si="11"/>
        <v>#VALUE!</v>
      </c>
      <c r="P2203" s="237" t="str">
        <f t="shared" si="12"/>
        <v>OPIOIDS</v>
      </c>
      <c r="Q2203" s="237" t="b">
        <v>0</v>
      </c>
      <c r="R2203" s="237" t="str">
        <f t="shared" si="37"/>
        <v>LOW</v>
      </c>
      <c r="S2203" s="238"/>
      <c r="T2203" s="243">
        <f t="shared" si="55"/>
        <v>44591</v>
      </c>
      <c r="U2203" s="237" t="str">
        <f t="shared" ref="U2203:U2297" si="57">if((days($Z$3,$S2203)/365)&gt;=1,"DUE COMM", " ")</f>
        <v>DUE COMM</v>
      </c>
      <c r="V2203" s="237" t="str">
        <f t="shared" si="16"/>
        <v> </v>
      </c>
      <c r="W2203" s="83"/>
      <c r="X2203" s="83"/>
      <c r="Y2203" s="83"/>
      <c r="Z2203" s="83"/>
      <c r="AA2203" s="83"/>
      <c r="AB2203" s="83"/>
      <c r="AC2203" s="83"/>
      <c r="AD2203" s="83"/>
      <c r="AE2203" s="83"/>
    </row>
    <row r="2204">
      <c r="A2204" s="253">
        <v>16764.0</v>
      </c>
      <c r="B2204" s="234" t="s">
        <v>7778</v>
      </c>
      <c r="C2204" s="238" t="b">
        <v>1</v>
      </c>
      <c r="D2204" s="243">
        <v>44533.0</v>
      </c>
      <c r="E2204" s="236" t="str">
        <f t="shared" si="1"/>
        <v>#VALUE!</v>
      </c>
      <c r="F2204" s="236" t="str">
        <f t="shared" si="2"/>
        <v>OPI RX</v>
      </c>
      <c r="G2204" s="236" t="str">
        <f t="shared" si="3"/>
        <v>#VALUE!</v>
      </c>
      <c r="H2204" s="236" t="str">
        <f t="shared" si="4"/>
        <v>#VALUE!</v>
      </c>
      <c r="I2204" s="236" t="str">
        <f t="shared" si="5"/>
        <v>#VALUE!</v>
      </c>
      <c r="J2204" s="236" t="str">
        <f t="shared" si="6"/>
        <v>#VALUE!</v>
      </c>
      <c r="K2204" s="236" t="str">
        <f t="shared" si="7"/>
        <v>#VALUE!</v>
      </c>
      <c r="L2204" s="236" t="str">
        <f t="shared" si="8"/>
        <v>#VALUE!</v>
      </c>
      <c r="M2204" s="236" t="str">
        <f t="shared" si="9"/>
        <v>#VALUE!</v>
      </c>
      <c r="N2204" s="236" t="str">
        <f t="shared" si="10"/>
        <v>#VALUE!</v>
      </c>
      <c r="O2204" s="236" t="str">
        <f t="shared" si="11"/>
        <v>#VALUE!</v>
      </c>
      <c r="P2204" s="237" t="str">
        <f t="shared" si="12"/>
        <v>OPIOIDS</v>
      </c>
      <c r="Q2204" s="237" t="b">
        <v>0</v>
      </c>
      <c r="R2204" s="237" t="str">
        <f t="shared" si="37"/>
        <v>LOW</v>
      </c>
      <c r="S2204" s="238">
        <v>44504.0</v>
      </c>
      <c r="T2204" s="243">
        <f t="shared" si="55"/>
        <v>44533</v>
      </c>
      <c r="U2204" s="237" t="str">
        <f t="shared" si="57"/>
        <v> </v>
      </c>
      <c r="V2204" s="237" t="str">
        <f t="shared" si="16"/>
        <v> </v>
      </c>
      <c r="W2204" s="83"/>
      <c r="X2204" s="83"/>
      <c r="Y2204" s="83"/>
      <c r="Z2204" s="83"/>
      <c r="AA2204" s="83"/>
      <c r="AB2204" s="83"/>
      <c r="AC2204" s="83"/>
      <c r="AD2204" s="83"/>
      <c r="AE2204" s="83"/>
    </row>
    <row r="2205">
      <c r="A2205" s="253">
        <v>16767.0</v>
      </c>
      <c r="B2205" s="239" t="s">
        <v>7552</v>
      </c>
      <c r="C2205" s="238" t="b">
        <v>1</v>
      </c>
      <c r="D2205" s="235">
        <v>44587.0</v>
      </c>
      <c r="E2205" s="236" t="str">
        <f t="shared" si="1"/>
        <v>#VALUE!</v>
      </c>
      <c r="F2205" s="236" t="str">
        <f t="shared" si="2"/>
        <v>#VALUE!</v>
      </c>
      <c r="G2205" s="236" t="str">
        <f t="shared" si="3"/>
        <v>#VALUE!</v>
      </c>
      <c r="H2205" s="236" t="str">
        <f t="shared" si="4"/>
        <v>#VALUE!</v>
      </c>
      <c r="I2205" s="236" t="str">
        <f t="shared" si="5"/>
        <v>#VALUE!</v>
      </c>
      <c r="J2205" s="236" t="str">
        <f t="shared" si="6"/>
        <v>#VALUE!</v>
      </c>
      <c r="K2205" s="236" t="str">
        <f t="shared" si="7"/>
        <v>#VALUE!</v>
      </c>
      <c r="L2205" s="236" t="str">
        <f t="shared" si="8"/>
        <v>#VALUE!</v>
      </c>
      <c r="M2205" s="236" t="str">
        <f t="shared" si="9"/>
        <v>#VALUE!</v>
      </c>
      <c r="N2205" s="236" t="str">
        <f t="shared" si="10"/>
        <v>#VALUE!</v>
      </c>
      <c r="O2205" s="236" t="str">
        <f t="shared" si="11"/>
        <v>#VALUE!</v>
      </c>
      <c r="P2205" s="237" t="str">
        <f t="shared" si="12"/>
        <v>NO RX</v>
      </c>
      <c r="Q2205" s="234" t="b">
        <v>1</v>
      </c>
      <c r="R2205" s="237" t="str">
        <f t="shared" si="37"/>
        <v>HIGH</v>
      </c>
      <c r="S2205" s="238">
        <v>44453.0</v>
      </c>
      <c r="T2205" s="243">
        <f t="shared" si="55"/>
        <v>44587</v>
      </c>
      <c r="U2205" s="237" t="str">
        <f t="shared" si="57"/>
        <v> </v>
      </c>
      <c r="V2205" s="237" t="str">
        <f t="shared" si="16"/>
        <v> </v>
      </c>
      <c r="W2205" s="83"/>
      <c r="X2205" s="83"/>
      <c r="Y2205" s="83"/>
      <c r="Z2205" s="83"/>
      <c r="AA2205" s="83"/>
      <c r="AB2205" s="83"/>
      <c r="AC2205" s="83"/>
      <c r="AD2205" s="83"/>
      <c r="AE2205" s="83"/>
    </row>
    <row r="2206">
      <c r="A2206" s="233">
        <v>16769.0</v>
      </c>
      <c r="B2206" s="239" t="s">
        <v>7552</v>
      </c>
      <c r="C2206" s="234" t="b">
        <v>1</v>
      </c>
      <c r="D2206" s="243">
        <v>44502.0</v>
      </c>
      <c r="E2206" s="236" t="str">
        <f t="shared" si="1"/>
        <v>#VALUE!</v>
      </c>
      <c r="F2206" s="236" t="str">
        <f t="shared" si="2"/>
        <v>#VALUE!</v>
      </c>
      <c r="G2206" s="236" t="str">
        <f t="shared" si="3"/>
        <v>#VALUE!</v>
      </c>
      <c r="H2206" s="236" t="str">
        <f t="shared" si="4"/>
        <v>#VALUE!</v>
      </c>
      <c r="I2206" s="236" t="str">
        <f t="shared" si="5"/>
        <v>#VALUE!</v>
      </c>
      <c r="J2206" s="236" t="str">
        <f t="shared" si="6"/>
        <v>#VALUE!</v>
      </c>
      <c r="K2206" s="236" t="str">
        <f t="shared" si="7"/>
        <v>#VALUE!</v>
      </c>
      <c r="L2206" s="236" t="str">
        <f t="shared" si="8"/>
        <v>#VALUE!</v>
      </c>
      <c r="M2206" s="236" t="str">
        <f t="shared" si="9"/>
        <v>#VALUE!</v>
      </c>
      <c r="N2206" s="236" t="str">
        <f t="shared" si="10"/>
        <v>#VALUE!</v>
      </c>
      <c r="O2206" s="236" t="str">
        <f t="shared" si="11"/>
        <v>#VALUE!</v>
      </c>
      <c r="P2206" s="237" t="str">
        <f t="shared" si="12"/>
        <v>NO RX</v>
      </c>
      <c r="Q2206" s="237" t="b">
        <v>1</v>
      </c>
      <c r="R2206" s="237" t="str">
        <f t="shared" si="37"/>
        <v>HIGH</v>
      </c>
      <c r="S2206" s="238">
        <v>44487.0</v>
      </c>
      <c r="T2206" s="243">
        <f t="shared" si="55"/>
        <v>44502</v>
      </c>
      <c r="U2206" s="237" t="str">
        <f t="shared" si="57"/>
        <v> </v>
      </c>
      <c r="V2206" s="237" t="str">
        <f t="shared" si="16"/>
        <v> </v>
      </c>
      <c r="W2206" s="83"/>
      <c r="X2206" s="83"/>
      <c r="Y2206" s="83"/>
      <c r="Z2206" s="83"/>
      <c r="AA2206" s="83"/>
      <c r="AB2206" s="83"/>
      <c r="AC2206" s="83"/>
      <c r="AD2206" s="83"/>
      <c r="AE2206" s="83"/>
    </row>
    <row r="2207">
      <c r="A2207" s="233">
        <v>16770.0</v>
      </c>
      <c r="B2207" s="239" t="s">
        <v>7931</v>
      </c>
      <c r="C2207" s="234" t="b">
        <v>1</v>
      </c>
      <c r="D2207" s="235">
        <v>44628.0</v>
      </c>
      <c r="E2207" s="236" t="str">
        <f t="shared" si="1"/>
        <v>OPI RX</v>
      </c>
      <c r="F2207" s="236" t="str">
        <f t="shared" si="2"/>
        <v>#VALUE!</v>
      </c>
      <c r="G2207" s="236" t="str">
        <f t="shared" si="3"/>
        <v>#VALUE!</v>
      </c>
      <c r="H2207" s="236" t="str">
        <f t="shared" si="4"/>
        <v>#VALUE!</v>
      </c>
      <c r="I2207" s="236" t="str">
        <f t="shared" si="5"/>
        <v>#VALUE!</v>
      </c>
      <c r="J2207" s="236" t="str">
        <f t="shared" si="6"/>
        <v>#VALUE!</v>
      </c>
      <c r="K2207" s="236" t="str">
        <f t="shared" si="7"/>
        <v>#VALUE!</v>
      </c>
      <c r="L2207" s="236" t="str">
        <f t="shared" si="8"/>
        <v>#VALUE!</v>
      </c>
      <c r="M2207" s="236" t="str">
        <f t="shared" si="9"/>
        <v>OPI RX</v>
      </c>
      <c r="N2207" s="236" t="str">
        <f t="shared" si="10"/>
        <v>#VALUE!</v>
      </c>
      <c r="O2207" s="236" t="str">
        <f t="shared" si="11"/>
        <v>#VALUE!</v>
      </c>
      <c r="P2207" s="237" t="str">
        <f t="shared" si="12"/>
        <v>OPIOIDS</v>
      </c>
      <c r="Q2207" s="237" t="b">
        <v>0</v>
      </c>
      <c r="R2207" s="237" t="str">
        <f t="shared" si="37"/>
        <v>LOW</v>
      </c>
      <c r="S2207" s="238">
        <v>44487.0</v>
      </c>
      <c r="T2207" s="243">
        <f t="shared" si="55"/>
        <v>44628</v>
      </c>
      <c r="U2207" s="237" t="str">
        <f t="shared" si="57"/>
        <v> </v>
      </c>
      <c r="V2207" s="237" t="str">
        <f t="shared" si="16"/>
        <v> </v>
      </c>
      <c r="W2207" s="83"/>
      <c r="X2207" s="83"/>
      <c r="Y2207" s="83"/>
      <c r="Z2207" s="83"/>
      <c r="AA2207" s="83"/>
      <c r="AB2207" s="83"/>
      <c r="AC2207" s="83"/>
      <c r="AD2207" s="83"/>
      <c r="AE2207" s="83"/>
    </row>
    <row r="2208">
      <c r="A2208" s="233">
        <v>16771.0</v>
      </c>
      <c r="B2208" s="239" t="s">
        <v>7552</v>
      </c>
      <c r="C2208" s="234" t="b">
        <v>1</v>
      </c>
      <c r="D2208" s="243">
        <v>44496.0</v>
      </c>
      <c r="E2208" s="236" t="str">
        <f t="shared" si="1"/>
        <v>#VALUE!</v>
      </c>
      <c r="F2208" s="236" t="str">
        <f t="shared" si="2"/>
        <v>#VALUE!</v>
      </c>
      <c r="G2208" s="236" t="str">
        <f t="shared" si="3"/>
        <v>#VALUE!</v>
      </c>
      <c r="H2208" s="236" t="str">
        <f t="shared" si="4"/>
        <v>#VALUE!</v>
      </c>
      <c r="I2208" s="236" t="str">
        <f t="shared" si="5"/>
        <v>#VALUE!</v>
      </c>
      <c r="J2208" s="236" t="str">
        <f t="shared" si="6"/>
        <v>#VALUE!</v>
      </c>
      <c r="K2208" s="236" t="str">
        <f t="shared" si="7"/>
        <v>#VALUE!</v>
      </c>
      <c r="L2208" s="236" t="str">
        <f t="shared" si="8"/>
        <v>#VALUE!</v>
      </c>
      <c r="M2208" s="236" t="str">
        <f t="shared" si="9"/>
        <v>#VALUE!</v>
      </c>
      <c r="N2208" s="236" t="str">
        <f t="shared" si="10"/>
        <v>#VALUE!</v>
      </c>
      <c r="O2208" s="236" t="str">
        <f t="shared" si="11"/>
        <v>#VALUE!</v>
      </c>
      <c r="P2208" s="237" t="str">
        <f t="shared" si="12"/>
        <v>NO RX</v>
      </c>
      <c r="Q2208" s="237" t="b">
        <v>0</v>
      </c>
      <c r="R2208" s="237" t="str">
        <f t="shared" si="37"/>
        <v>LOW</v>
      </c>
      <c r="S2208" s="238">
        <v>44481.0</v>
      </c>
      <c r="T2208" s="243">
        <f t="shared" si="55"/>
        <v>44496</v>
      </c>
      <c r="U2208" s="237" t="str">
        <f t="shared" si="57"/>
        <v> </v>
      </c>
      <c r="V2208" s="237" t="str">
        <f t="shared" si="16"/>
        <v> </v>
      </c>
      <c r="W2208" s="83"/>
      <c r="X2208" s="83"/>
      <c r="Y2208" s="83"/>
      <c r="Z2208" s="83"/>
      <c r="AA2208" s="83"/>
      <c r="AB2208" s="83"/>
      <c r="AC2208" s="83"/>
      <c r="AD2208" s="83"/>
      <c r="AE2208" s="83"/>
    </row>
    <row r="2209">
      <c r="A2209" s="233">
        <v>16776.0</v>
      </c>
      <c r="B2209" s="234" t="s">
        <v>8186</v>
      </c>
      <c r="C2209" s="234" t="b">
        <v>1</v>
      </c>
      <c r="D2209" s="243">
        <v>44496.0</v>
      </c>
      <c r="E2209" s="236" t="str">
        <f t="shared" si="1"/>
        <v>OPI RX</v>
      </c>
      <c r="F2209" s="236" t="str">
        <f t="shared" si="2"/>
        <v>#VALUE!</v>
      </c>
      <c r="G2209" s="236" t="str">
        <f t="shared" si="3"/>
        <v>#VALUE!</v>
      </c>
      <c r="H2209" s="236" t="str">
        <f t="shared" si="4"/>
        <v>#VALUE!</v>
      </c>
      <c r="I2209" s="236" t="str">
        <f t="shared" si="5"/>
        <v>#VALUE!</v>
      </c>
      <c r="J2209" s="236" t="str">
        <f t="shared" si="6"/>
        <v>#VALUE!</v>
      </c>
      <c r="K2209" s="236" t="str">
        <f t="shared" si="7"/>
        <v>#VALUE!</v>
      </c>
      <c r="L2209" s="236" t="str">
        <f t="shared" si="8"/>
        <v>#VALUE!</v>
      </c>
      <c r="M2209" s="236" t="str">
        <f t="shared" si="9"/>
        <v>OPI RX</v>
      </c>
      <c r="N2209" s="236" t="str">
        <f t="shared" si="10"/>
        <v>#VALUE!</v>
      </c>
      <c r="O2209" s="236" t="str">
        <f t="shared" si="11"/>
        <v>#VALUE!</v>
      </c>
      <c r="P2209" s="237" t="str">
        <f t="shared" si="12"/>
        <v>OPIOIDS</v>
      </c>
      <c r="Q2209" s="237" t="b">
        <v>0</v>
      </c>
      <c r="R2209" s="237" t="str">
        <f t="shared" si="37"/>
        <v>LOW</v>
      </c>
      <c r="S2209" s="238">
        <v>44481.0</v>
      </c>
      <c r="T2209" s="243">
        <f t="shared" si="55"/>
        <v>44496</v>
      </c>
      <c r="U2209" s="237" t="str">
        <f t="shared" si="57"/>
        <v> </v>
      </c>
      <c r="V2209" s="237" t="str">
        <f t="shared" si="16"/>
        <v> </v>
      </c>
      <c r="W2209" s="83"/>
      <c r="X2209" s="83"/>
      <c r="Y2209" s="83"/>
      <c r="Z2209" s="83"/>
      <c r="AA2209" s="83"/>
      <c r="AB2209" s="83"/>
      <c r="AC2209" s="83"/>
      <c r="AD2209" s="83"/>
      <c r="AE2209" s="83"/>
    </row>
    <row r="2210">
      <c r="A2210" s="233">
        <v>16778.0</v>
      </c>
      <c r="B2210" s="239" t="s">
        <v>7552</v>
      </c>
      <c r="C2210" s="234" t="b">
        <v>1</v>
      </c>
      <c r="D2210" s="243">
        <v>44502.0</v>
      </c>
      <c r="E2210" s="236" t="str">
        <f t="shared" si="1"/>
        <v>#VALUE!</v>
      </c>
      <c r="F2210" s="236" t="str">
        <f t="shared" si="2"/>
        <v>#VALUE!</v>
      </c>
      <c r="G2210" s="236" t="str">
        <f t="shared" si="3"/>
        <v>#VALUE!</v>
      </c>
      <c r="H2210" s="236" t="str">
        <f t="shared" si="4"/>
        <v>#VALUE!</v>
      </c>
      <c r="I2210" s="236" t="str">
        <f t="shared" si="5"/>
        <v>#VALUE!</v>
      </c>
      <c r="J2210" s="236" t="str">
        <f t="shared" si="6"/>
        <v>#VALUE!</v>
      </c>
      <c r="K2210" s="236" t="str">
        <f t="shared" si="7"/>
        <v>#VALUE!</v>
      </c>
      <c r="L2210" s="236" t="str">
        <f t="shared" si="8"/>
        <v>#VALUE!</v>
      </c>
      <c r="M2210" s="236" t="str">
        <f t="shared" si="9"/>
        <v>#VALUE!</v>
      </c>
      <c r="N2210" s="236" t="str">
        <f t="shared" si="10"/>
        <v>#VALUE!</v>
      </c>
      <c r="O2210" s="236" t="str">
        <f t="shared" si="11"/>
        <v>#VALUE!</v>
      </c>
      <c r="P2210" s="237" t="str">
        <f t="shared" si="12"/>
        <v>NO RX</v>
      </c>
      <c r="Q2210" s="234" t="b">
        <v>1</v>
      </c>
      <c r="R2210" s="237" t="str">
        <f t="shared" si="37"/>
        <v>HIGH</v>
      </c>
      <c r="S2210" s="238">
        <v>44487.0</v>
      </c>
      <c r="T2210" s="243">
        <f t="shared" si="55"/>
        <v>44502</v>
      </c>
      <c r="U2210" s="237" t="str">
        <f t="shared" si="57"/>
        <v> </v>
      </c>
      <c r="V2210" s="237" t="str">
        <f t="shared" si="16"/>
        <v> </v>
      </c>
      <c r="W2210" s="83"/>
      <c r="X2210" s="83"/>
      <c r="Y2210" s="83"/>
      <c r="Z2210" s="83"/>
      <c r="AA2210" s="83"/>
      <c r="AB2210" s="83"/>
      <c r="AC2210" s="83"/>
      <c r="AD2210" s="83"/>
      <c r="AE2210" s="83"/>
    </row>
    <row r="2211">
      <c r="A2211" s="233">
        <v>16779.0</v>
      </c>
      <c r="B2211" s="237" t="s">
        <v>7576</v>
      </c>
      <c r="C2211" s="238" t="b">
        <v>1</v>
      </c>
      <c r="D2211" s="243">
        <v>44453.0</v>
      </c>
      <c r="E2211" s="236" t="str">
        <f t="shared" si="1"/>
        <v>#VALUE!</v>
      </c>
      <c r="F2211" s="236" t="str">
        <f t="shared" si="2"/>
        <v>#VALUE!</v>
      </c>
      <c r="G2211" s="236" t="str">
        <f t="shared" si="3"/>
        <v>#VALUE!</v>
      </c>
      <c r="H2211" s="236" t="str">
        <f t="shared" si="4"/>
        <v>#VALUE!</v>
      </c>
      <c r="I2211" s="236" t="str">
        <f t="shared" si="5"/>
        <v>#VALUE!</v>
      </c>
      <c r="J2211" s="236" t="str">
        <f t="shared" si="6"/>
        <v>#VALUE!</v>
      </c>
      <c r="K2211" s="236" t="str">
        <f t="shared" si="7"/>
        <v>#VALUE!</v>
      </c>
      <c r="L2211" s="236" t="str">
        <f t="shared" si="8"/>
        <v>#VALUE!</v>
      </c>
      <c r="M2211" s="236" t="str">
        <f t="shared" si="9"/>
        <v>#VALUE!</v>
      </c>
      <c r="N2211" s="236" t="str">
        <f t="shared" si="10"/>
        <v>#VALUE!</v>
      </c>
      <c r="O2211" s="236" t="str">
        <f t="shared" si="11"/>
        <v>#VALUE!</v>
      </c>
      <c r="P2211" s="237" t="str">
        <f t="shared" si="12"/>
        <v>NO RX</v>
      </c>
      <c r="Q2211" s="237" t="b">
        <v>0</v>
      </c>
      <c r="R2211" s="237" t="str">
        <f t="shared" si="37"/>
        <v>LOW</v>
      </c>
      <c r="S2211" s="238"/>
      <c r="T2211" s="243">
        <f t="shared" si="55"/>
        <v>44453</v>
      </c>
      <c r="U2211" s="237" t="str">
        <f t="shared" si="57"/>
        <v>DUE COMM</v>
      </c>
      <c r="V2211" s="237" t="str">
        <f t="shared" si="16"/>
        <v> </v>
      </c>
      <c r="W2211" s="83"/>
      <c r="X2211" s="83"/>
      <c r="Y2211" s="83"/>
      <c r="Z2211" s="83"/>
      <c r="AA2211" s="83"/>
      <c r="AB2211" s="83"/>
      <c r="AC2211" s="83"/>
      <c r="AD2211" s="83"/>
      <c r="AE2211" s="83"/>
    </row>
    <row r="2212">
      <c r="A2212" s="233">
        <v>16782.0</v>
      </c>
      <c r="B2212" s="234" t="s">
        <v>8187</v>
      </c>
      <c r="C2212" s="234" t="b">
        <v>1</v>
      </c>
      <c r="D2212" s="243">
        <v>44469.0</v>
      </c>
      <c r="E2212" s="236" t="str">
        <f t="shared" si="1"/>
        <v>#VALUE!</v>
      </c>
      <c r="F2212" s="236" t="str">
        <f t="shared" si="2"/>
        <v>OPI RX</v>
      </c>
      <c r="G2212" s="236" t="str">
        <f t="shared" si="3"/>
        <v>#VALUE!</v>
      </c>
      <c r="H2212" s="236" t="str">
        <f t="shared" si="4"/>
        <v>#VALUE!</v>
      </c>
      <c r="I2212" s="236" t="str">
        <f t="shared" si="5"/>
        <v>#VALUE!</v>
      </c>
      <c r="J2212" s="236" t="str">
        <f t="shared" si="6"/>
        <v>#VALUE!</v>
      </c>
      <c r="K2212" s="236" t="str">
        <f t="shared" si="7"/>
        <v>#VALUE!</v>
      </c>
      <c r="L2212" s="236" t="str">
        <f t="shared" si="8"/>
        <v>#VALUE!</v>
      </c>
      <c r="M2212" s="236" t="str">
        <f t="shared" si="9"/>
        <v>#VALUE!</v>
      </c>
      <c r="N2212" s="236" t="str">
        <f t="shared" si="10"/>
        <v>#VALUE!</v>
      </c>
      <c r="O2212" s="236" t="str">
        <f t="shared" si="11"/>
        <v>#VALUE!</v>
      </c>
      <c r="P2212" s="237" t="str">
        <f t="shared" si="12"/>
        <v>OPIOIDS</v>
      </c>
      <c r="Q2212" s="237" t="b">
        <v>0</v>
      </c>
      <c r="R2212" s="237" t="str">
        <f t="shared" si="37"/>
        <v>LOW</v>
      </c>
      <c r="S2212" s="238">
        <v>44455.0</v>
      </c>
      <c r="T2212" s="243">
        <f t="shared" si="55"/>
        <v>44469</v>
      </c>
      <c r="U2212" s="237" t="str">
        <f t="shared" si="57"/>
        <v> </v>
      </c>
      <c r="V2212" s="237" t="str">
        <f t="shared" si="16"/>
        <v> </v>
      </c>
      <c r="W2212" s="83"/>
      <c r="X2212" s="83"/>
      <c r="Y2212" s="83"/>
      <c r="Z2212" s="83"/>
      <c r="AA2212" s="83"/>
      <c r="AB2212" s="83"/>
      <c r="AC2212" s="83"/>
      <c r="AD2212" s="83"/>
      <c r="AE2212" s="83"/>
    </row>
    <row r="2213">
      <c r="A2213" s="233">
        <v>16786.0</v>
      </c>
      <c r="B2213" s="234" t="s">
        <v>7585</v>
      </c>
      <c r="C2213" s="234" t="b">
        <v>1</v>
      </c>
      <c r="D2213" s="243">
        <v>44496.0</v>
      </c>
      <c r="E2213" s="236" t="str">
        <f t="shared" si="1"/>
        <v>#VALUE!</v>
      </c>
      <c r="F2213" s="236" t="str">
        <f t="shared" si="2"/>
        <v>OPI RX</v>
      </c>
      <c r="G2213" s="236" t="str">
        <f t="shared" si="3"/>
        <v>#VALUE!</v>
      </c>
      <c r="H2213" s="236" t="str">
        <f t="shared" si="4"/>
        <v>#VALUE!</v>
      </c>
      <c r="I2213" s="236" t="str">
        <f t="shared" si="5"/>
        <v>#VALUE!</v>
      </c>
      <c r="J2213" s="236" t="str">
        <f t="shared" si="6"/>
        <v>#VALUE!</v>
      </c>
      <c r="K2213" s="236" t="str">
        <f t="shared" si="7"/>
        <v>#VALUE!</v>
      </c>
      <c r="L2213" s="236" t="str">
        <f t="shared" si="8"/>
        <v>#VALUE!</v>
      </c>
      <c r="M2213" s="236" t="str">
        <f t="shared" si="9"/>
        <v>#VALUE!</v>
      </c>
      <c r="N2213" s="236" t="str">
        <f t="shared" si="10"/>
        <v>#VALUE!</v>
      </c>
      <c r="O2213" s="236" t="str">
        <f t="shared" si="11"/>
        <v>#VALUE!</v>
      </c>
      <c r="P2213" s="237" t="str">
        <f t="shared" si="12"/>
        <v>OPIOIDS</v>
      </c>
      <c r="Q2213" s="237" t="b">
        <v>1</v>
      </c>
      <c r="R2213" s="237" t="str">
        <f t="shared" si="37"/>
        <v>HIGH</v>
      </c>
      <c r="S2213" s="238">
        <v>44481.0</v>
      </c>
      <c r="T2213" s="243">
        <f t="shared" si="55"/>
        <v>44496</v>
      </c>
      <c r="U2213" s="237" t="str">
        <f t="shared" si="57"/>
        <v> </v>
      </c>
      <c r="V2213" s="237" t="str">
        <f t="shared" si="16"/>
        <v> </v>
      </c>
      <c r="W2213" s="83"/>
      <c r="X2213" s="83"/>
      <c r="Y2213" s="83"/>
      <c r="Z2213" s="83"/>
      <c r="AA2213" s="83"/>
      <c r="AB2213" s="83"/>
      <c r="AC2213" s="83"/>
      <c r="AD2213" s="83"/>
      <c r="AE2213" s="83"/>
    </row>
    <row r="2214">
      <c r="A2214" s="233">
        <v>16788.0</v>
      </c>
      <c r="B2214" s="239" t="s">
        <v>7865</v>
      </c>
      <c r="C2214" s="234" t="b">
        <v>1</v>
      </c>
      <c r="D2214" s="235">
        <v>44640.0</v>
      </c>
      <c r="E2214" s="236" t="str">
        <f t="shared" si="1"/>
        <v>OPI RX</v>
      </c>
      <c r="F2214" s="236" t="str">
        <f t="shared" si="2"/>
        <v>#VALUE!</v>
      </c>
      <c r="G2214" s="236" t="str">
        <f t="shared" si="3"/>
        <v>#VALUE!</v>
      </c>
      <c r="H2214" s="236" t="str">
        <f t="shared" si="4"/>
        <v>#VALUE!</v>
      </c>
      <c r="I2214" s="236" t="str">
        <f t="shared" si="5"/>
        <v>#VALUE!</v>
      </c>
      <c r="J2214" s="236" t="str">
        <f t="shared" si="6"/>
        <v>#VALUE!</v>
      </c>
      <c r="K2214" s="236" t="str">
        <f t="shared" si="7"/>
        <v>#VALUE!</v>
      </c>
      <c r="L2214" s="236" t="str">
        <f t="shared" si="8"/>
        <v>#VALUE!</v>
      </c>
      <c r="M2214" s="236" t="str">
        <f t="shared" si="9"/>
        <v>#VALUE!</v>
      </c>
      <c r="N2214" s="236" t="str">
        <f t="shared" si="10"/>
        <v>#VALUE!</v>
      </c>
      <c r="O2214" s="236" t="str">
        <f t="shared" si="11"/>
        <v>#VALUE!</v>
      </c>
      <c r="P2214" s="237" t="str">
        <f t="shared" si="12"/>
        <v>OPIOIDS</v>
      </c>
      <c r="Q2214" s="234" t="b">
        <v>0</v>
      </c>
      <c r="R2214" s="237" t="str">
        <f t="shared" si="37"/>
        <v>LOW</v>
      </c>
      <c r="S2214" s="238">
        <v>44488.0</v>
      </c>
      <c r="T2214" s="243">
        <f t="shared" si="55"/>
        <v>44640</v>
      </c>
      <c r="U2214" s="237" t="str">
        <f t="shared" si="57"/>
        <v> </v>
      </c>
      <c r="V2214" s="237" t="str">
        <f t="shared" si="16"/>
        <v> </v>
      </c>
      <c r="W2214" s="83"/>
      <c r="X2214" s="83"/>
      <c r="Y2214" s="83"/>
      <c r="Z2214" s="83"/>
      <c r="AA2214" s="83"/>
      <c r="AB2214" s="83"/>
      <c r="AC2214" s="83"/>
      <c r="AD2214" s="83"/>
      <c r="AE2214" s="83"/>
    </row>
    <row r="2215">
      <c r="A2215" s="233">
        <v>16793.0</v>
      </c>
      <c r="B2215" s="234" t="s">
        <v>7582</v>
      </c>
      <c r="C2215" s="234" t="b">
        <v>1</v>
      </c>
      <c r="D2215" s="243">
        <v>44519.0</v>
      </c>
      <c r="E2215" s="236" t="str">
        <f t="shared" si="1"/>
        <v>#VALUE!</v>
      </c>
      <c r="F2215" s="236" t="str">
        <f t="shared" si="2"/>
        <v>OPI RX</v>
      </c>
      <c r="G2215" s="236" t="str">
        <f t="shared" si="3"/>
        <v>#VALUE!</v>
      </c>
      <c r="H2215" s="236" t="str">
        <f t="shared" si="4"/>
        <v>#VALUE!</v>
      </c>
      <c r="I2215" s="236" t="str">
        <f t="shared" si="5"/>
        <v>#VALUE!</v>
      </c>
      <c r="J2215" s="236" t="str">
        <f t="shared" si="6"/>
        <v>#VALUE!</v>
      </c>
      <c r="K2215" s="236" t="str">
        <f t="shared" si="7"/>
        <v>#VALUE!</v>
      </c>
      <c r="L2215" s="236" t="str">
        <f t="shared" si="8"/>
        <v>#VALUE!</v>
      </c>
      <c r="M2215" s="236" t="str">
        <f t="shared" si="9"/>
        <v>#VALUE!</v>
      </c>
      <c r="N2215" s="236" t="str">
        <f t="shared" si="10"/>
        <v>#VALUE!</v>
      </c>
      <c r="O2215" s="236" t="str">
        <f t="shared" si="11"/>
        <v>#VALUE!</v>
      </c>
      <c r="P2215" s="237" t="str">
        <f t="shared" si="12"/>
        <v>OPIOIDS</v>
      </c>
      <c r="Q2215" s="234" t="b">
        <v>0</v>
      </c>
      <c r="R2215" s="237" t="str">
        <f t="shared" si="37"/>
        <v>LOW</v>
      </c>
      <c r="S2215" s="238">
        <v>44494.0</v>
      </c>
      <c r="T2215" s="243">
        <f t="shared" si="55"/>
        <v>44519</v>
      </c>
      <c r="U2215" s="237" t="str">
        <f t="shared" si="57"/>
        <v> </v>
      </c>
      <c r="V2215" s="237" t="str">
        <f t="shared" si="16"/>
        <v> </v>
      </c>
      <c r="W2215" s="83"/>
      <c r="X2215" s="83"/>
      <c r="Y2215" s="83"/>
      <c r="Z2215" s="83"/>
      <c r="AA2215" s="83"/>
      <c r="AB2215" s="83"/>
      <c r="AC2215" s="83"/>
      <c r="AD2215" s="83"/>
      <c r="AE2215" s="83"/>
    </row>
    <row r="2216">
      <c r="A2216" s="233">
        <v>16794.0</v>
      </c>
      <c r="B2216" s="234" t="s">
        <v>7851</v>
      </c>
      <c r="C2216" s="234" t="b">
        <v>1</v>
      </c>
      <c r="D2216" s="243">
        <v>44503.0</v>
      </c>
      <c r="E2216" s="236" t="str">
        <f t="shared" si="1"/>
        <v>#VALUE!</v>
      </c>
      <c r="F2216" s="236" t="str">
        <f t="shared" si="2"/>
        <v>#VALUE!</v>
      </c>
      <c r="G2216" s="236" t="str">
        <f t="shared" si="3"/>
        <v>#VALUE!</v>
      </c>
      <c r="H2216" s="236" t="str">
        <f t="shared" si="4"/>
        <v>#VALUE!</v>
      </c>
      <c r="I2216" s="236" t="str">
        <f t="shared" si="5"/>
        <v>#VALUE!</v>
      </c>
      <c r="J2216" s="236" t="str">
        <f t="shared" si="6"/>
        <v>#VALUE!</v>
      </c>
      <c r="K2216" s="236" t="str">
        <f t="shared" si="7"/>
        <v>#VALUE!</v>
      </c>
      <c r="L2216" s="236" t="str">
        <f t="shared" si="8"/>
        <v>#VALUE!</v>
      </c>
      <c r="M2216" s="236" t="str">
        <f t="shared" si="9"/>
        <v>OPI RX</v>
      </c>
      <c r="N2216" s="236" t="str">
        <f t="shared" si="10"/>
        <v>#VALUE!</v>
      </c>
      <c r="O2216" s="236" t="str">
        <f t="shared" si="11"/>
        <v>#VALUE!</v>
      </c>
      <c r="P2216" s="237" t="str">
        <f t="shared" si="12"/>
        <v>OPIOIDS</v>
      </c>
      <c r="Q2216" s="234" t="b">
        <v>0</v>
      </c>
      <c r="R2216" s="237" t="str">
        <f t="shared" si="37"/>
        <v>LOW</v>
      </c>
      <c r="S2216" s="238">
        <v>44488.0</v>
      </c>
      <c r="T2216" s="243">
        <f t="shared" si="55"/>
        <v>44503</v>
      </c>
      <c r="U2216" s="237" t="str">
        <f t="shared" si="57"/>
        <v> </v>
      </c>
      <c r="V2216" s="237" t="str">
        <f t="shared" si="16"/>
        <v> </v>
      </c>
      <c r="W2216" s="83"/>
      <c r="X2216" s="83"/>
      <c r="Y2216" s="83"/>
      <c r="Z2216" s="83"/>
      <c r="AA2216" s="83"/>
      <c r="AB2216" s="83"/>
      <c r="AC2216" s="83"/>
      <c r="AD2216" s="83"/>
      <c r="AE2216" s="83"/>
    </row>
    <row r="2217">
      <c r="A2217" s="233">
        <v>16796.0</v>
      </c>
      <c r="B2217" s="239" t="s">
        <v>7552</v>
      </c>
      <c r="C2217" s="234" t="b">
        <v>1</v>
      </c>
      <c r="D2217" s="235">
        <v>44601.0</v>
      </c>
      <c r="E2217" s="236" t="str">
        <f t="shared" si="1"/>
        <v>#VALUE!</v>
      </c>
      <c r="F2217" s="236" t="str">
        <f t="shared" si="2"/>
        <v>#VALUE!</v>
      </c>
      <c r="G2217" s="236" t="str">
        <f t="shared" si="3"/>
        <v>#VALUE!</v>
      </c>
      <c r="H2217" s="236" t="str">
        <f t="shared" si="4"/>
        <v>#VALUE!</v>
      </c>
      <c r="I2217" s="236" t="str">
        <f t="shared" si="5"/>
        <v>#VALUE!</v>
      </c>
      <c r="J2217" s="236" t="str">
        <f t="shared" si="6"/>
        <v>#VALUE!</v>
      </c>
      <c r="K2217" s="236" t="str">
        <f t="shared" si="7"/>
        <v>#VALUE!</v>
      </c>
      <c r="L2217" s="236" t="str">
        <f t="shared" si="8"/>
        <v>#VALUE!</v>
      </c>
      <c r="M2217" s="236" t="str">
        <f t="shared" si="9"/>
        <v>#VALUE!</v>
      </c>
      <c r="N2217" s="236" t="str">
        <f t="shared" si="10"/>
        <v>#VALUE!</v>
      </c>
      <c r="O2217" s="236" t="str">
        <f t="shared" si="11"/>
        <v>#VALUE!</v>
      </c>
      <c r="P2217" s="237" t="str">
        <f t="shared" si="12"/>
        <v>NO RX</v>
      </c>
      <c r="Q2217" s="237" t="b">
        <v>0</v>
      </c>
      <c r="R2217" s="237" t="str">
        <f t="shared" si="37"/>
        <v>LOW</v>
      </c>
      <c r="S2217" s="238">
        <v>44482.0</v>
      </c>
      <c r="T2217" s="243">
        <f t="shared" si="55"/>
        <v>44601</v>
      </c>
      <c r="U2217" s="237" t="str">
        <f t="shared" si="57"/>
        <v> </v>
      </c>
      <c r="V2217" s="237" t="str">
        <f t="shared" si="16"/>
        <v> </v>
      </c>
      <c r="W2217" s="83"/>
      <c r="X2217" s="83"/>
      <c r="Y2217" s="83"/>
      <c r="Z2217" s="83"/>
      <c r="AA2217" s="83"/>
      <c r="AB2217" s="83"/>
      <c r="AC2217" s="83"/>
      <c r="AD2217" s="83"/>
      <c r="AE2217" s="83"/>
    </row>
    <row r="2218">
      <c r="A2218" s="233">
        <v>16797.0</v>
      </c>
      <c r="B2218" s="237" t="s">
        <v>7754</v>
      </c>
      <c r="C2218" s="234" t="b">
        <v>1</v>
      </c>
      <c r="D2218" s="243">
        <v>44474.0</v>
      </c>
      <c r="E2218" s="236" t="str">
        <f t="shared" si="1"/>
        <v>#VALUE!</v>
      </c>
      <c r="F2218" s="236" t="str">
        <f t="shared" si="2"/>
        <v>#VALUE!</v>
      </c>
      <c r="G2218" s="236" t="str">
        <f t="shared" si="3"/>
        <v>#VALUE!</v>
      </c>
      <c r="H2218" s="236" t="str">
        <f t="shared" si="4"/>
        <v>#VALUE!</v>
      </c>
      <c r="I2218" s="236" t="str">
        <f t="shared" si="5"/>
        <v>#VALUE!</v>
      </c>
      <c r="J2218" s="236" t="str">
        <f t="shared" si="6"/>
        <v>#VALUE!</v>
      </c>
      <c r="K2218" s="236" t="str">
        <f t="shared" si="7"/>
        <v>#VALUE!</v>
      </c>
      <c r="L2218" s="236" t="str">
        <f t="shared" si="8"/>
        <v>#VALUE!</v>
      </c>
      <c r="M2218" s="236" t="str">
        <f t="shared" si="9"/>
        <v>#VALUE!</v>
      </c>
      <c r="N2218" s="236" t="str">
        <f t="shared" si="10"/>
        <v>#VALUE!</v>
      </c>
      <c r="O2218" s="236" t="str">
        <f t="shared" si="11"/>
        <v>#VALUE!</v>
      </c>
      <c r="P2218" s="237" t="str">
        <f t="shared" si="12"/>
        <v>NO RX</v>
      </c>
      <c r="Q2218" s="234" t="b">
        <v>0</v>
      </c>
      <c r="R2218" s="237" t="str">
        <f t="shared" si="37"/>
        <v>LOW</v>
      </c>
      <c r="S2218" s="238">
        <v>44460.0</v>
      </c>
      <c r="T2218" s="243">
        <f t="shared" si="55"/>
        <v>44474</v>
      </c>
      <c r="U2218" s="237" t="str">
        <f t="shared" si="57"/>
        <v> </v>
      </c>
      <c r="V2218" s="237" t="str">
        <f t="shared" si="16"/>
        <v> </v>
      </c>
      <c r="W2218" s="83"/>
      <c r="X2218" s="83"/>
      <c r="Y2218" s="83"/>
      <c r="Z2218" s="83"/>
      <c r="AA2218" s="83"/>
      <c r="AB2218" s="83"/>
      <c r="AC2218" s="83"/>
      <c r="AD2218" s="83"/>
      <c r="AE2218" s="83"/>
    </row>
    <row r="2219">
      <c r="A2219" s="233">
        <v>16799.0</v>
      </c>
      <c r="B2219" s="234" t="s">
        <v>8188</v>
      </c>
      <c r="C2219" s="234" t="b">
        <v>1</v>
      </c>
      <c r="D2219" s="243">
        <v>44503.0</v>
      </c>
      <c r="E2219" s="236" t="str">
        <f t="shared" si="1"/>
        <v>#VALUE!</v>
      </c>
      <c r="F2219" s="236" t="str">
        <f t="shared" si="2"/>
        <v>#VALUE!</v>
      </c>
      <c r="G2219" s="236" t="str">
        <f t="shared" si="3"/>
        <v>#VALUE!</v>
      </c>
      <c r="H2219" s="236" t="str">
        <f t="shared" si="4"/>
        <v>#VALUE!</v>
      </c>
      <c r="I2219" s="236" t="str">
        <f t="shared" si="5"/>
        <v>#VALUE!</v>
      </c>
      <c r="J2219" s="236" t="str">
        <f t="shared" si="6"/>
        <v>#VALUE!</v>
      </c>
      <c r="K2219" s="236" t="str">
        <f t="shared" si="7"/>
        <v>#VALUE!</v>
      </c>
      <c r="L2219" s="236" t="str">
        <f t="shared" si="8"/>
        <v>#VALUE!</v>
      </c>
      <c r="M2219" s="236" t="str">
        <f t="shared" si="9"/>
        <v>#VALUE!</v>
      </c>
      <c r="N2219" s="236" t="str">
        <f t="shared" si="10"/>
        <v>#VALUE!</v>
      </c>
      <c r="O2219" s="236" t="str">
        <f t="shared" si="11"/>
        <v>#VALUE!</v>
      </c>
      <c r="P2219" s="237" t="str">
        <f t="shared" si="12"/>
        <v>NO RX</v>
      </c>
      <c r="Q2219" s="237" t="b">
        <v>0</v>
      </c>
      <c r="R2219" s="237" t="str">
        <f t="shared" si="37"/>
        <v>LOW</v>
      </c>
      <c r="S2219" s="238">
        <v>44488.0</v>
      </c>
      <c r="T2219" s="243">
        <f t="shared" si="55"/>
        <v>44503</v>
      </c>
      <c r="U2219" s="237" t="str">
        <f t="shared" si="57"/>
        <v> </v>
      </c>
      <c r="V2219" s="237" t="str">
        <f t="shared" si="16"/>
        <v> </v>
      </c>
      <c r="W2219" s="83"/>
      <c r="X2219" s="83"/>
      <c r="Y2219" s="83"/>
      <c r="Z2219" s="83"/>
      <c r="AA2219" s="83"/>
      <c r="AB2219" s="83"/>
      <c r="AC2219" s="83"/>
      <c r="AD2219" s="83"/>
      <c r="AE2219" s="83"/>
    </row>
    <row r="2220">
      <c r="A2220" s="233">
        <v>16803.0</v>
      </c>
      <c r="B2220" s="239" t="s">
        <v>7552</v>
      </c>
      <c r="C2220" s="234" t="b">
        <v>1</v>
      </c>
      <c r="D2220" s="235">
        <v>44614.0</v>
      </c>
      <c r="E2220" s="236" t="str">
        <f t="shared" si="1"/>
        <v>#VALUE!</v>
      </c>
      <c r="F2220" s="236" t="str">
        <f t="shared" si="2"/>
        <v>#VALUE!</v>
      </c>
      <c r="G2220" s="236" t="str">
        <f t="shared" si="3"/>
        <v>#VALUE!</v>
      </c>
      <c r="H2220" s="236" t="str">
        <f t="shared" si="4"/>
        <v>#VALUE!</v>
      </c>
      <c r="I2220" s="236" t="str">
        <f t="shared" si="5"/>
        <v>#VALUE!</v>
      </c>
      <c r="J2220" s="236" t="str">
        <f t="shared" si="6"/>
        <v>#VALUE!</v>
      </c>
      <c r="K2220" s="236" t="str">
        <f t="shared" si="7"/>
        <v>#VALUE!</v>
      </c>
      <c r="L2220" s="236" t="str">
        <f t="shared" si="8"/>
        <v>#VALUE!</v>
      </c>
      <c r="M2220" s="236" t="str">
        <f t="shared" si="9"/>
        <v>#VALUE!</v>
      </c>
      <c r="N2220" s="236" t="str">
        <f t="shared" si="10"/>
        <v>#VALUE!</v>
      </c>
      <c r="O2220" s="236" t="str">
        <f t="shared" si="11"/>
        <v>#VALUE!</v>
      </c>
      <c r="P2220" s="237" t="str">
        <f t="shared" si="12"/>
        <v>NO RX</v>
      </c>
      <c r="Q2220" s="234" t="b">
        <v>0</v>
      </c>
      <c r="R2220" s="237" t="str">
        <f t="shared" si="37"/>
        <v>LOW</v>
      </c>
      <c r="S2220" s="238">
        <v>44488.0</v>
      </c>
      <c r="T2220" s="243">
        <f t="shared" si="55"/>
        <v>44614</v>
      </c>
      <c r="U2220" s="237" t="str">
        <f t="shared" si="57"/>
        <v> </v>
      </c>
      <c r="V2220" s="237" t="str">
        <f t="shared" si="16"/>
        <v> </v>
      </c>
      <c r="W2220" s="83"/>
      <c r="X2220" s="83"/>
      <c r="Y2220" s="83"/>
      <c r="Z2220" s="83"/>
      <c r="AA2220" s="83"/>
      <c r="AB2220" s="83"/>
      <c r="AC2220" s="83"/>
      <c r="AD2220" s="83"/>
      <c r="AE2220" s="83"/>
    </row>
    <row r="2221">
      <c r="A2221" s="233">
        <v>16806.0</v>
      </c>
      <c r="B2221" s="234" t="s">
        <v>7681</v>
      </c>
      <c r="C2221" s="238" t="b">
        <v>1</v>
      </c>
      <c r="D2221" s="235">
        <v>44587.0</v>
      </c>
      <c r="E2221" s="236" t="str">
        <f t="shared" si="1"/>
        <v>OPI RX</v>
      </c>
      <c r="F2221" s="236" t="str">
        <f t="shared" si="2"/>
        <v>#VALUE!</v>
      </c>
      <c r="G2221" s="236" t="str">
        <f t="shared" si="3"/>
        <v>#VALUE!</v>
      </c>
      <c r="H2221" s="236" t="str">
        <f t="shared" si="4"/>
        <v>#VALUE!</v>
      </c>
      <c r="I2221" s="236" t="str">
        <f t="shared" si="5"/>
        <v>#VALUE!</v>
      </c>
      <c r="J2221" s="236" t="str">
        <f t="shared" si="6"/>
        <v>#VALUE!</v>
      </c>
      <c r="K2221" s="236" t="str">
        <f t="shared" si="7"/>
        <v>#VALUE!</v>
      </c>
      <c r="L2221" s="236" t="str">
        <f t="shared" si="8"/>
        <v>#VALUE!</v>
      </c>
      <c r="M2221" s="236" t="str">
        <f t="shared" si="9"/>
        <v>#VALUE!</v>
      </c>
      <c r="N2221" s="236" t="str">
        <f t="shared" si="10"/>
        <v>#VALUE!</v>
      </c>
      <c r="O2221" s="236" t="str">
        <f t="shared" si="11"/>
        <v>#VALUE!</v>
      </c>
      <c r="P2221" s="237" t="str">
        <f t="shared" si="12"/>
        <v>OPIOIDS</v>
      </c>
      <c r="Q2221" s="234" t="b">
        <v>0</v>
      </c>
      <c r="R2221" s="237" t="str">
        <f t="shared" si="37"/>
        <v>LOW</v>
      </c>
      <c r="S2221" s="238"/>
      <c r="T2221" s="243">
        <f t="shared" si="55"/>
        <v>44587</v>
      </c>
      <c r="U2221" s="237" t="str">
        <f t="shared" si="57"/>
        <v>DUE COMM</v>
      </c>
      <c r="V2221" s="237" t="str">
        <f t="shared" si="16"/>
        <v> </v>
      </c>
      <c r="W2221" s="83"/>
      <c r="X2221" s="83"/>
      <c r="Y2221" s="83"/>
      <c r="Z2221" s="83"/>
      <c r="AA2221" s="83"/>
      <c r="AB2221" s="83"/>
      <c r="AC2221" s="83"/>
      <c r="AD2221" s="83"/>
      <c r="AE2221" s="83"/>
    </row>
    <row r="2222">
      <c r="A2222" s="233">
        <v>16808.0</v>
      </c>
      <c r="B2222" s="239" t="s">
        <v>7570</v>
      </c>
      <c r="C2222" s="238" t="b">
        <v>1</v>
      </c>
      <c r="D2222" s="235">
        <v>44627.0</v>
      </c>
      <c r="E2222" s="236" t="str">
        <f t="shared" si="1"/>
        <v>#VALUE!</v>
      </c>
      <c r="F2222" s="236" t="str">
        <f t="shared" si="2"/>
        <v>#VALUE!</v>
      </c>
      <c r="G2222" s="236" t="str">
        <f t="shared" si="3"/>
        <v>#VALUE!</v>
      </c>
      <c r="H2222" s="236" t="str">
        <f t="shared" si="4"/>
        <v>#VALUE!</v>
      </c>
      <c r="I2222" s="236" t="str">
        <f t="shared" si="5"/>
        <v>#VALUE!</v>
      </c>
      <c r="J2222" s="236" t="str">
        <f t="shared" si="6"/>
        <v>#VALUE!</v>
      </c>
      <c r="K2222" s="236" t="str">
        <f t="shared" si="7"/>
        <v>#VALUE!</v>
      </c>
      <c r="L2222" s="236" t="str">
        <f t="shared" si="8"/>
        <v>#VALUE!</v>
      </c>
      <c r="M2222" s="236" t="str">
        <f t="shared" si="9"/>
        <v>#VALUE!</v>
      </c>
      <c r="N2222" s="236" t="str">
        <f t="shared" si="10"/>
        <v>#VALUE!</v>
      </c>
      <c r="O2222" s="236" t="str">
        <f t="shared" si="11"/>
        <v>#VALUE!</v>
      </c>
      <c r="P2222" s="237" t="str">
        <f t="shared" si="12"/>
        <v>NO RX</v>
      </c>
      <c r="Q2222" s="237" t="b">
        <v>0</v>
      </c>
      <c r="R2222" s="237" t="str">
        <f t="shared" si="37"/>
        <v>LOW</v>
      </c>
      <c r="S2222" s="238">
        <v>44453.0</v>
      </c>
      <c r="T2222" s="243">
        <f t="shared" si="55"/>
        <v>44627</v>
      </c>
      <c r="U2222" s="237" t="str">
        <f t="shared" si="57"/>
        <v> </v>
      </c>
      <c r="V2222" s="237" t="str">
        <f t="shared" si="16"/>
        <v> </v>
      </c>
      <c r="W2222" s="83"/>
      <c r="X2222" s="83"/>
      <c r="Y2222" s="83"/>
      <c r="Z2222" s="83"/>
      <c r="AA2222" s="83"/>
      <c r="AB2222" s="83"/>
      <c r="AC2222" s="83"/>
      <c r="AD2222" s="83"/>
      <c r="AE2222" s="83"/>
    </row>
    <row r="2223">
      <c r="A2223" s="233">
        <v>16810.0</v>
      </c>
      <c r="B2223" s="234" t="s">
        <v>8189</v>
      </c>
      <c r="C2223" s="234" t="b">
        <v>1</v>
      </c>
      <c r="D2223" s="243">
        <v>44503.0</v>
      </c>
      <c r="E2223" s="236" t="str">
        <f t="shared" si="1"/>
        <v>#VALUE!</v>
      </c>
      <c r="F2223" s="236" t="str">
        <f t="shared" si="2"/>
        <v>#VALUE!</v>
      </c>
      <c r="G2223" s="236" t="str">
        <f t="shared" si="3"/>
        <v>#VALUE!</v>
      </c>
      <c r="H2223" s="236" t="str">
        <f t="shared" si="4"/>
        <v>#VALUE!</v>
      </c>
      <c r="I2223" s="236" t="str">
        <f t="shared" si="5"/>
        <v>#VALUE!</v>
      </c>
      <c r="J2223" s="236" t="str">
        <f t="shared" si="6"/>
        <v>#VALUE!</v>
      </c>
      <c r="K2223" s="236" t="str">
        <f t="shared" si="7"/>
        <v>#VALUE!</v>
      </c>
      <c r="L2223" s="236" t="str">
        <f t="shared" si="8"/>
        <v>#VALUE!</v>
      </c>
      <c r="M2223" s="236" t="str">
        <f t="shared" si="9"/>
        <v>#VALUE!</v>
      </c>
      <c r="N2223" s="236" t="str">
        <f t="shared" si="10"/>
        <v>#VALUE!</v>
      </c>
      <c r="O2223" s="236" t="str">
        <f t="shared" si="11"/>
        <v>#VALUE!</v>
      </c>
      <c r="P2223" s="237" t="str">
        <f t="shared" si="12"/>
        <v>NO RX</v>
      </c>
      <c r="Q2223" s="234" t="b">
        <v>1</v>
      </c>
      <c r="R2223" s="237" t="str">
        <f t="shared" si="37"/>
        <v>HIGH</v>
      </c>
      <c r="S2223" s="238">
        <v>44488.0</v>
      </c>
      <c r="T2223" s="243">
        <f t="shared" si="55"/>
        <v>44503</v>
      </c>
      <c r="U2223" s="237" t="str">
        <f t="shared" si="57"/>
        <v> </v>
      </c>
      <c r="V2223" s="237" t="str">
        <f t="shared" si="16"/>
        <v> </v>
      </c>
      <c r="W2223" s="83"/>
      <c r="X2223" s="83"/>
      <c r="Y2223" s="83"/>
      <c r="Z2223" s="83"/>
      <c r="AA2223" s="83"/>
      <c r="AB2223" s="83"/>
      <c r="AC2223" s="83"/>
      <c r="AD2223" s="83"/>
      <c r="AE2223" s="83"/>
    </row>
    <row r="2224">
      <c r="A2224" s="233">
        <v>16811.0</v>
      </c>
      <c r="B2224" s="239" t="s">
        <v>7552</v>
      </c>
      <c r="C2224" s="238" t="b">
        <v>1</v>
      </c>
      <c r="D2224" s="235">
        <v>44640.0</v>
      </c>
      <c r="E2224" s="236" t="str">
        <f t="shared" si="1"/>
        <v>#VALUE!</v>
      </c>
      <c r="F2224" s="236" t="str">
        <f t="shared" si="2"/>
        <v>#VALUE!</v>
      </c>
      <c r="G2224" s="236" t="str">
        <f t="shared" si="3"/>
        <v>#VALUE!</v>
      </c>
      <c r="H2224" s="236" t="str">
        <f t="shared" si="4"/>
        <v>#VALUE!</v>
      </c>
      <c r="I2224" s="236" t="str">
        <f t="shared" si="5"/>
        <v>#VALUE!</v>
      </c>
      <c r="J2224" s="236" t="str">
        <f t="shared" si="6"/>
        <v>#VALUE!</v>
      </c>
      <c r="K2224" s="236" t="str">
        <f t="shared" si="7"/>
        <v>#VALUE!</v>
      </c>
      <c r="L2224" s="236" t="str">
        <f t="shared" si="8"/>
        <v>#VALUE!</v>
      </c>
      <c r="M2224" s="236" t="str">
        <f t="shared" si="9"/>
        <v>#VALUE!</v>
      </c>
      <c r="N2224" s="236" t="str">
        <f t="shared" si="10"/>
        <v>#VALUE!</v>
      </c>
      <c r="O2224" s="236" t="str">
        <f t="shared" si="11"/>
        <v>#VALUE!</v>
      </c>
      <c r="P2224" s="237" t="str">
        <f t="shared" si="12"/>
        <v>NO RX</v>
      </c>
      <c r="Q2224" s="237" t="b">
        <v>0</v>
      </c>
      <c r="R2224" s="237" t="str">
        <f t="shared" si="37"/>
        <v>LOW</v>
      </c>
      <c r="S2224" s="238"/>
      <c r="T2224" s="243">
        <f t="shared" si="55"/>
        <v>44640</v>
      </c>
      <c r="U2224" s="237" t="str">
        <f t="shared" si="57"/>
        <v>DUE COMM</v>
      </c>
      <c r="V2224" s="237" t="str">
        <f t="shared" si="16"/>
        <v> </v>
      </c>
      <c r="W2224" s="83"/>
      <c r="X2224" s="83"/>
      <c r="Y2224" s="83"/>
      <c r="Z2224" s="83"/>
      <c r="AA2224" s="83"/>
      <c r="AB2224" s="83"/>
      <c r="AC2224" s="83"/>
      <c r="AD2224" s="83"/>
      <c r="AE2224" s="83"/>
    </row>
    <row r="2225">
      <c r="A2225" s="233">
        <v>16812.0</v>
      </c>
      <c r="B2225" s="239" t="s">
        <v>7552</v>
      </c>
      <c r="C2225" s="234" t="b">
        <v>1</v>
      </c>
      <c r="D2225" s="243">
        <v>44494.0</v>
      </c>
      <c r="E2225" s="236" t="str">
        <f t="shared" si="1"/>
        <v>#VALUE!</v>
      </c>
      <c r="F2225" s="236" t="str">
        <f t="shared" si="2"/>
        <v>#VALUE!</v>
      </c>
      <c r="G2225" s="236" t="str">
        <f t="shared" si="3"/>
        <v>#VALUE!</v>
      </c>
      <c r="H2225" s="236" t="str">
        <f t="shared" si="4"/>
        <v>#VALUE!</v>
      </c>
      <c r="I2225" s="236" t="str">
        <f t="shared" si="5"/>
        <v>#VALUE!</v>
      </c>
      <c r="J2225" s="236" t="str">
        <f t="shared" si="6"/>
        <v>#VALUE!</v>
      </c>
      <c r="K2225" s="236" t="str">
        <f t="shared" si="7"/>
        <v>#VALUE!</v>
      </c>
      <c r="L2225" s="236" t="str">
        <f t="shared" si="8"/>
        <v>#VALUE!</v>
      </c>
      <c r="M2225" s="236" t="str">
        <f t="shared" si="9"/>
        <v>#VALUE!</v>
      </c>
      <c r="N2225" s="236" t="str">
        <f t="shared" si="10"/>
        <v>#VALUE!</v>
      </c>
      <c r="O2225" s="236" t="str">
        <f t="shared" si="11"/>
        <v>#VALUE!</v>
      </c>
      <c r="P2225" s="237" t="str">
        <f t="shared" si="12"/>
        <v>NO RX</v>
      </c>
      <c r="Q2225" s="237" t="b">
        <v>0</v>
      </c>
      <c r="R2225" s="237" t="str">
        <f t="shared" si="37"/>
        <v>LOW</v>
      </c>
      <c r="S2225" s="238">
        <v>44476.0</v>
      </c>
      <c r="T2225" s="243">
        <f t="shared" si="55"/>
        <v>44494</v>
      </c>
      <c r="U2225" s="237" t="str">
        <f t="shared" si="57"/>
        <v> </v>
      </c>
      <c r="V2225" s="237" t="str">
        <f t="shared" si="16"/>
        <v> </v>
      </c>
      <c r="W2225" s="83"/>
      <c r="X2225" s="83"/>
      <c r="Y2225" s="83"/>
      <c r="Z2225" s="83"/>
      <c r="AA2225" s="83"/>
      <c r="AB2225" s="83"/>
      <c r="AC2225" s="83"/>
      <c r="AD2225" s="83"/>
      <c r="AE2225" s="83"/>
    </row>
    <row r="2226">
      <c r="A2226" s="233">
        <v>16818.0</v>
      </c>
      <c r="B2226" s="237" t="s">
        <v>7606</v>
      </c>
      <c r="C2226" s="234" t="b">
        <v>1</v>
      </c>
      <c r="D2226" s="243">
        <v>44503.0</v>
      </c>
      <c r="E2226" s="236" t="str">
        <f t="shared" si="1"/>
        <v>#VALUE!</v>
      </c>
      <c r="F2226" s="236" t="str">
        <f t="shared" si="2"/>
        <v>#VALUE!</v>
      </c>
      <c r="G2226" s="236" t="str">
        <f t="shared" si="3"/>
        <v>#VALUE!</v>
      </c>
      <c r="H2226" s="236" t="str">
        <f t="shared" si="4"/>
        <v>#VALUE!</v>
      </c>
      <c r="I2226" s="236" t="str">
        <f t="shared" si="5"/>
        <v>#VALUE!</v>
      </c>
      <c r="J2226" s="236" t="str">
        <f t="shared" si="6"/>
        <v>#VALUE!</v>
      </c>
      <c r="K2226" s="236" t="str">
        <f t="shared" si="7"/>
        <v>#VALUE!</v>
      </c>
      <c r="L2226" s="236" t="str">
        <f t="shared" si="8"/>
        <v>#VALUE!</v>
      </c>
      <c r="M2226" s="236" t="str">
        <f t="shared" si="9"/>
        <v>OPI RX</v>
      </c>
      <c r="N2226" s="236" t="str">
        <f t="shared" si="10"/>
        <v>#VALUE!</v>
      </c>
      <c r="O2226" s="236" t="str">
        <f t="shared" si="11"/>
        <v>#VALUE!</v>
      </c>
      <c r="P2226" s="237" t="str">
        <f t="shared" si="12"/>
        <v>OPIOIDS</v>
      </c>
      <c r="Q2226" s="234" t="b">
        <v>0</v>
      </c>
      <c r="R2226" s="237" t="str">
        <f t="shared" si="37"/>
        <v>LOW</v>
      </c>
      <c r="S2226" s="238">
        <v>44488.0</v>
      </c>
      <c r="T2226" s="243">
        <f t="shared" si="55"/>
        <v>44503</v>
      </c>
      <c r="U2226" s="237" t="str">
        <f t="shared" si="57"/>
        <v> </v>
      </c>
      <c r="V2226" s="237" t="str">
        <f t="shared" si="16"/>
        <v> </v>
      </c>
      <c r="W2226" s="83"/>
      <c r="X2226" s="83"/>
      <c r="Y2226" s="83"/>
      <c r="Z2226" s="83"/>
      <c r="AA2226" s="83"/>
      <c r="AB2226" s="83"/>
      <c r="AC2226" s="83"/>
      <c r="AD2226" s="83"/>
      <c r="AE2226" s="83"/>
    </row>
    <row r="2227">
      <c r="A2227" s="233">
        <v>16824.0</v>
      </c>
      <c r="B2227" s="237" t="s">
        <v>8190</v>
      </c>
      <c r="C2227" s="234" t="b">
        <v>1</v>
      </c>
      <c r="D2227" s="243">
        <v>44497.0</v>
      </c>
      <c r="E2227" s="236" t="str">
        <f t="shared" si="1"/>
        <v>#VALUE!</v>
      </c>
      <c r="F2227" s="236" t="str">
        <f t="shared" si="2"/>
        <v>#VALUE!</v>
      </c>
      <c r="G2227" s="236" t="str">
        <f t="shared" si="3"/>
        <v>OPI RX</v>
      </c>
      <c r="H2227" s="236" t="str">
        <f t="shared" si="4"/>
        <v>#VALUE!</v>
      </c>
      <c r="I2227" s="236" t="str">
        <f t="shared" si="5"/>
        <v>#VALUE!</v>
      </c>
      <c r="J2227" s="236" t="str">
        <f t="shared" si="6"/>
        <v>#VALUE!</v>
      </c>
      <c r="K2227" s="236" t="str">
        <f t="shared" si="7"/>
        <v>#VALUE!</v>
      </c>
      <c r="L2227" s="236" t="str">
        <f t="shared" si="8"/>
        <v>#VALUE!</v>
      </c>
      <c r="M2227" s="236" t="str">
        <f t="shared" si="9"/>
        <v>#VALUE!</v>
      </c>
      <c r="N2227" s="236" t="str">
        <f t="shared" si="10"/>
        <v>#VALUE!</v>
      </c>
      <c r="O2227" s="236" t="str">
        <f t="shared" si="11"/>
        <v>#VALUE!</v>
      </c>
      <c r="P2227" s="237" t="str">
        <f t="shared" si="12"/>
        <v>OPIOIDS</v>
      </c>
      <c r="Q2227" s="237" t="b">
        <v>1</v>
      </c>
      <c r="R2227" s="237" t="str">
        <f t="shared" si="37"/>
        <v>HIGH</v>
      </c>
      <c r="S2227" s="238">
        <v>44482.0</v>
      </c>
      <c r="T2227" s="243">
        <f t="shared" si="55"/>
        <v>44497</v>
      </c>
      <c r="U2227" s="237" t="str">
        <f t="shared" si="57"/>
        <v> </v>
      </c>
      <c r="V2227" s="237" t="str">
        <f t="shared" si="16"/>
        <v> </v>
      </c>
      <c r="W2227" s="83"/>
      <c r="X2227" s="83"/>
      <c r="Y2227" s="83"/>
      <c r="Z2227" s="83"/>
      <c r="AA2227" s="83"/>
      <c r="AB2227" s="83"/>
      <c r="AC2227" s="83"/>
      <c r="AD2227" s="83"/>
      <c r="AE2227" s="83"/>
    </row>
    <row r="2228">
      <c r="A2228" s="233">
        <v>16832.0</v>
      </c>
      <c r="B2228" s="237" t="s">
        <v>8020</v>
      </c>
      <c r="C2228" s="234" t="b">
        <v>1</v>
      </c>
      <c r="D2228" s="243">
        <v>44503.0</v>
      </c>
      <c r="E2228" s="236" t="str">
        <f t="shared" si="1"/>
        <v>#VALUE!</v>
      </c>
      <c r="F2228" s="236" t="str">
        <f t="shared" si="2"/>
        <v>#VALUE!</v>
      </c>
      <c r="G2228" s="236" t="str">
        <f t="shared" si="3"/>
        <v>#VALUE!</v>
      </c>
      <c r="H2228" s="236" t="str">
        <f t="shared" si="4"/>
        <v>#VALUE!</v>
      </c>
      <c r="I2228" s="236" t="str">
        <f t="shared" si="5"/>
        <v>#VALUE!</v>
      </c>
      <c r="J2228" s="236" t="str">
        <f t="shared" si="6"/>
        <v>#VALUE!</v>
      </c>
      <c r="K2228" s="236" t="str">
        <f t="shared" si="7"/>
        <v>#VALUE!</v>
      </c>
      <c r="L2228" s="236" t="str">
        <f t="shared" si="8"/>
        <v>#VALUE!</v>
      </c>
      <c r="M2228" s="236" t="str">
        <f t="shared" si="9"/>
        <v>OPI RX</v>
      </c>
      <c r="N2228" s="236" t="str">
        <f t="shared" si="10"/>
        <v>#VALUE!</v>
      </c>
      <c r="O2228" s="236" t="str">
        <f t="shared" si="11"/>
        <v>#VALUE!</v>
      </c>
      <c r="P2228" s="237" t="str">
        <f t="shared" si="12"/>
        <v>OPIOIDS</v>
      </c>
      <c r="Q2228" s="237" t="b">
        <v>1</v>
      </c>
      <c r="R2228" s="237" t="str">
        <f t="shared" si="37"/>
        <v>HIGH</v>
      </c>
      <c r="S2228" s="238">
        <v>44488.0</v>
      </c>
      <c r="T2228" s="243">
        <f t="shared" si="55"/>
        <v>44503</v>
      </c>
      <c r="U2228" s="237" t="str">
        <f t="shared" si="57"/>
        <v> </v>
      </c>
      <c r="V2228" s="237" t="str">
        <f t="shared" si="16"/>
        <v> </v>
      </c>
      <c r="W2228" s="83"/>
      <c r="X2228" s="83"/>
      <c r="Y2228" s="83"/>
      <c r="Z2228" s="83"/>
      <c r="AA2228" s="83"/>
      <c r="AB2228" s="83"/>
      <c r="AC2228" s="83"/>
      <c r="AD2228" s="83"/>
      <c r="AE2228" s="83"/>
    </row>
    <row r="2229">
      <c r="A2229" s="233">
        <v>16839.0</v>
      </c>
      <c r="B2229" s="234" t="s">
        <v>7736</v>
      </c>
      <c r="C2229" s="234" t="b">
        <v>1</v>
      </c>
      <c r="D2229" s="243">
        <v>44496.0</v>
      </c>
      <c r="E2229" s="236" t="str">
        <f t="shared" si="1"/>
        <v>#VALUE!</v>
      </c>
      <c r="F2229" s="236" t="str">
        <f t="shared" si="2"/>
        <v>#VALUE!</v>
      </c>
      <c r="G2229" s="236" t="str">
        <f t="shared" si="3"/>
        <v>#VALUE!</v>
      </c>
      <c r="H2229" s="236" t="str">
        <f t="shared" si="4"/>
        <v>#VALUE!</v>
      </c>
      <c r="I2229" s="236" t="str">
        <f t="shared" si="5"/>
        <v>#VALUE!</v>
      </c>
      <c r="J2229" s="236" t="str">
        <f t="shared" si="6"/>
        <v>#VALUE!</v>
      </c>
      <c r="K2229" s="236" t="str">
        <f t="shared" si="7"/>
        <v>#VALUE!</v>
      </c>
      <c r="L2229" s="236" t="str">
        <f t="shared" si="8"/>
        <v>#VALUE!</v>
      </c>
      <c r="M2229" s="236" t="str">
        <f t="shared" si="9"/>
        <v>#VALUE!</v>
      </c>
      <c r="N2229" s="236" t="str">
        <f t="shared" si="10"/>
        <v>#VALUE!</v>
      </c>
      <c r="O2229" s="236" t="str">
        <f t="shared" si="11"/>
        <v>#VALUE!</v>
      </c>
      <c r="P2229" s="237" t="str">
        <f t="shared" si="12"/>
        <v>NO RX</v>
      </c>
      <c r="Q2229" s="237" t="b">
        <v>0</v>
      </c>
      <c r="R2229" s="237" t="str">
        <f t="shared" si="37"/>
        <v>LOW</v>
      </c>
      <c r="S2229" s="238">
        <v>44480.0</v>
      </c>
      <c r="T2229" s="243">
        <f t="shared" si="55"/>
        <v>44496</v>
      </c>
      <c r="U2229" s="237" t="str">
        <f t="shared" si="57"/>
        <v> </v>
      </c>
      <c r="V2229" s="237" t="str">
        <f t="shared" si="16"/>
        <v> </v>
      </c>
      <c r="W2229" s="83"/>
      <c r="X2229" s="83"/>
      <c r="Y2229" s="83"/>
      <c r="Z2229" s="83"/>
      <c r="AA2229" s="83"/>
      <c r="AB2229" s="83"/>
      <c r="AC2229" s="83"/>
      <c r="AD2229" s="83"/>
      <c r="AE2229" s="83"/>
    </row>
    <row r="2230">
      <c r="A2230" s="233">
        <v>16840.0</v>
      </c>
      <c r="B2230" s="234" t="s">
        <v>8191</v>
      </c>
      <c r="C2230" s="238" t="b">
        <v>1</v>
      </c>
      <c r="D2230" s="243">
        <v>44551.0</v>
      </c>
      <c r="E2230" s="236" t="str">
        <f t="shared" si="1"/>
        <v>#VALUE!</v>
      </c>
      <c r="F2230" s="236" t="str">
        <f t="shared" si="2"/>
        <v>#VALUE!</v>
      </c>
      <c r="G2230" s="236" t="str">
        <f t="shared" si="3"/>
        <v>#VALUE!</v>
      </c>
      <c r="H2230" s="236" t="str">
        <f t="shared" si="4"/>
        <v>#VALUE!</v>
      </c>
      <c r="I2230" s="236" t="str">
        <f t="shared" si="5"/>
        <v>#VALUE!</v>
      </c>
      <c r="J2230" s="236" t="str">
        <f t="shared" si="6"/>
        <v>#VALUE!</v>
      </c>
      <c r="K2230" s="236" t="str">
        <f t="shared" si="7"/>
        <v>#VALUE!</v>
      </c>
      <c r="L2230" s="236" t="str">
        <f t="shared" si="8"/>
        <v>#VALUE!</v>
      </c>
      <c r="M2230" s="236" t="str">
        <f t="shared" si="9"/>
        <v>#VALUE!</v>
      </c>
      <c r="N2230" s="236" t="str">
        <f t="shared" si="10"/>
        <v>#VALUE!</v>
      </c>
      <c r="O2230" s="236" t="str">
        <f t="shared" si="11"/>
        <v>#VALUE!</v>
      </c>
      <c r="P2230" s="237" t="str">
        <f t="shared" si="12"/>
        <v>NO RX</v>
      </c>
      <c r="Q2230" s="237" t="b">
        <v>1</v>
      </c>
      <c r="R2230" s="237" t="str">
        <f t="shared" si="37"/>
        <v>HIGH</v>
      </c>
      <c r="S2230" s="238">
        <v>44522.0</v>
      </c>
      <c r="T2230" s="243">
        <f t="shared" si="55"/>
        <v>44551</v>
      </c>
      <c r="U2230" s="237" t="str">
        <f t="shared" si="57"/>
        <v> </v>
      </c>
      <c r="V2230" s="237" t="str">
        <f t="shared" si="16"/>
        <v> </v>
      </c>
      <c r="W2230" s="83"/>
      <c r="X2230" s="83"/>
      <c r="Y2230" s="83"/>
      <c r="Z2230" s="83"/>
      <c r="AA2230" s="83"/>
      <c r="AB2230" s="83"/>
      <c r="AC2230" s="83"/>
      <c r="AD2230" s="83"/>
      <c r="AE2230" s="83"/>
    </row>
    <row r="2231">
      <c r="A2231" s="233">
        <v>16841.0</v>
      </c>
      <c r="B2231" s="234" t="s">
        <v>8192</v>
      </c>
      <c r="C2231" s="234" t="b">
        <v>1</v>
      </c>
      <c r="D2231" s="243">
        <v>44510.0</v>
      </c>
      <c r="E2231" s="236" t="str">
        <f t="shared" si="1"/>
        <v>OPI RX</v>
      </c>
      <c r="F2231" s="236" t="str">
        <f t="shared" si="2"/>
        <v>#VALUE!</v>
      </c>
      <c r="G2231" s="236" t="str">
        <f t="shared" si="3"/>
        <v>#VALUE!</v>
      </c>
      <c r="H2231" s="236" t="str">
        <f t="shared" si="4"/>
        <v>#VALUE!</v>
      </c>
      <c r="I2231" s="236" t="str">
        <f t="shared" si="5"/>
        <v>#VALUE!</v>
      </c>
      <c r="J2231" s="236" t="str">
        <f t="shared" si="6"/>
        <v>#VALUE!</v>
      </c>
      <c r="K2231" s="236" t="str">
        <f t="shared" si="7"/>
        <v>#VALUE!</v>
      </c>
      <c r="L2231" s="236" t="str">
        <f t="shared" si="8"/>
        <v>#VALUE!</v>
      </c>
      <c r="M2231" s="236" t="str">
        <f t="shared" si="9"/>
        <v>OPI RX</v>
      </c>
      <c r="N2231" s="236" t="str">
        <f t="shared" si="10"/>
        <v>#VALUE!</v>
      </c>
      <c r="O2231" s="236" t="str">
        <f t="shared" si="11"/>
        <v>#VALUE!</v>
      </c>
      <c r="P2231" s="237" t="str">
        <f t="shared" si="12"/>
        <v>OPIOIDS</v>
      </c>
      <c r="Q2231" s="237" t="b">
        <v>0</v>
      </c>
      <c r="R2231" s="237" t="str">
        <f t="shared" si="37"/>
        <v>LOW</v>
      </c>
      <c r="S2231" s="238">
        <v>44489.0</v>
      </c>
      <c r="T2231" s="243">
        <f t="shared" si="55"/>
        <v>44510</v>
      </c>
      <c r="U2231" s="237" t="str">
        <f t="shared" si="57"/>
        <v> </v>
      </c>
      <c r="V2231" s="237" t="str">
        <f t="shared" si="16"/>
        <v> </v>
      </c>
      <c r="W2231" s="83"/>
      <c r="X2231" s="83"/>
      <c r="Y2231" s="83"/>
      <c r="Z2231" s="83"/>
      <c r="AA2231" s="83"/>
      <c r="AB2231" s="83"/>
      <c r="AC2231" s="83"/>
      <c r="AD2231" s="83"/>
      <c r="AE2231" s="83"/>
    </row>
    <row r="2232">
      <c r="A2232" s="233">
        <v>16845.0</v>
      </c>
      <c r="B2232" s="234" t="s">
        <v>7754</v>
      </c>
      <c r="C2232" s="234" t="b">
        <v>1</v>
      </c>
      <c r="D2232" s="243">
        <v>44497.0</v>
      </c>
      <c r="E2232" s="236" t="str">
        <f t="shared" si="1"/>
        <v>#VALUE!</v>
      </c>
      <c r="F2232" s="236" t="str">
        <f t="shared" si="2"/>
        <v>#VALUE!</v>
      </c>
      <c r="G2232" s="236" t="str">
        <f t="shared" si="3"/>
        <v>#VALUE!</v>
      </c>
      <c r="H2232" s="236" t="str">
        <f t="shared" si="4"/>
        <v>#VALUE!</v>
      </c>
      <c r="I2232" s="236" t="str">
        <f t="shared" si="5"/>
        <v>#VALUE!</v>
      </c>
      <c r="J2232" s="236" t="str">
        <f t="shared" si="6"/>
        <v>#VALUE!</v>
      </c>
      <c r="K2232" s="236" t="str">
        <f t="shared" si="7"/>
        <v>#VALUE!</v>
      </c>
      <c r="L2232" s="236" t="str">
        <f t="shared" si="8"/>
        <v>#VALUE!</v>
      </c>
      <c r="M2232" s="236" t="str">
        <f t="shared" si="9"/>
        <v>#VALUE!</v>
      </c>
      <c r="N2232" s="236" t="str">
        <f t="shared" si="10"/>
        <v>#VALUE!</v>
      </c>
      <c r="O2232" s="236" t="str">
        <f t="shared" si="11"/>
        <v>#VALUE!</v>
      </c>
      <c r="P2232" s="237" t="str">
        <f t="shared" si="12"/>
        <v>NO RX</v>
      </c>
      <c r="Q2232" s="234" t="b">
        <v>0</v>
      </c>
      <c r="R2232" s="237" t="str">
        <f t="shared" si="37"/>
        <v>LOW</v>
      </c>
      <c r="S2232" s="238">
        <v>44482.0</v>
      </c>
      <c r="T2232" s="243">
        <f t="shared" si="55"/>
        <v>44497</v>
      </c>
      <c r="U2232" s="237" t="str">
        <f t="shared" si="57"/>
        <v> </v>
      </c>
      <c r="V2232" s="237" t="str">
        <f t="shared" si="16"/>
        <v> </v>
      </c>
      <c r="W2232" s="83"/>
      <c r="X2232" s="83"/>
      <c r="Y2232" s="83"/>
      <c r="Z2232" s="83"/>
      <c r="AA2232" s="83"/>
      <c r="AB2232" s="83"/>
      <c r="AC2232" s="83"/>
      <c r="AD2232" s="83"/>
      <c r="AE2232" s="83"/>
    </row>
    <row r="2233">
      <c r="A2233" s="233">
        <v>16851.0</v>
      </c>
      <c r="B2233" s="234" t="s">
        <v>7866</v>
      </c>
      <c r="C2233" s="238" t="b">
        <v>1</v>
      </c>
      <c r="D2233" s="243">
        <v>44466.0</v>
      </c>
      <c r="E2233" s="236" t="str">
        <f t="shared" si="1"/>
        <v>#VALUE!</v>
      </c>
      <c r="F2233" s="236" t="str">
        <f t="shared" si="2"/>
        <v>#VALUE!</v>
      </c>
      <c r="G2233" s="236" t="str">
        <f t="shared" si="3"/>
        <v>#VALUE!</v>
      </c>
      <c r="H2233" s="236" t="str">
        <f t="shared" si="4"/>
        <v>#VALUE!</v>
      </c>
      <c r="I2233" s="236" t="str">
        <f t="shared" si="5"/>
        <v>#VALUE!</v>
      </c>
      <c r="J2233" s="236" t="str">
        <f t="shared" si="6"/>
        <v>#VALUE!</v>
      </c>
      <c r="K2233" s="236" t="str">
        <f t="shared" si="7"/>
        <v>#VALUE!</v>
      </c>
      <c r="L2233" s="236" t="str">
        <f t="shared" si="8"/>
        <v>#VALUE!</v>
      </c>
      <c r="M2233" s="236" t="str">
        <f t="shared" si="9"/>
        <v>#VALUE!</v>
      </c>
      <c r="N2233" s="236" t="str">
        <f t="shared" si="10"/>
        <v>#VALUE!</v>
      </c>
      <c r="O2233" s="236" t="str">
        <f t="shared" si="11"/>
        <v>#VALUE!</v>
      </c>
      <c r="P2233" s="237" t="str">
        <f t="shared" si="12"/>
        <v>NO RX</v>
      </c>
      <c r="Q2233" s="237" t="b">
        <v>1</v>
      </c>
      <c r="R2233" s="237" t="str">
        <f t="shared" si="37"/>
        <v>HIGH</v>
      </c>
      <c r="S2233" s="238"/>
      <c r="T2233" s="243">
        <f t="shared" si="55"/>
        <v>44466</v>
      </c>
      <c r="U2233" s="237" t="str">
        <f t="shared" si="57"/>
        <v>DUE COMM</v>
      </c>
      <c r="V2233" s="237" t="str">
        <f t="shared" si="16"/>
        <v> </v>
      </c>
      <c r="W2233" s="83"/>
      <c r="X2233" s="83"/>
      <c r="Y2233" s="83"/>
      <c r="Z2233" s="83"/>
      <c r="AA2233" s="83"/>
      <c r="AB2233" s="83"/>
      <c r="AC2233" s="83"/>
      <c r="AD2233" s="83"/>
      <c r="AE2233" s="83"/>
    </row>
    <row r="2234">
      <c r="A2234" s="233">
        <v>16855.0</v>
      </c>
      <c r="B2234" s="234" t="s">
        <v>8193</v>
      </c>
      <c r="C2234" s="234" t="b">
        <v>1</v>
      </c>
      <c r="D2234" s="243">
        <v>44519.0</v>
      </c>
      <c r="E2234" s="236" t="str">
        <f t="shared" si="1"/>
        <v>#VALUE!</v>
      </c>
      <c r="F2234" s="236" t="str">
        <f t="shared" si="2"/>
        <v>#VALUE!</v>
      </c>
      <c r="G2234" s="236" t="str">
        <f t="shared" si="3"/>
        <v>#VALUE!</v>
      </c>
      <c r="H2234" s="236" t="str">
        <f t="shared" si="4"/>
        <v>#VALUE!</v>
      </c>
      <c r="I2234" s="236" t="str">
        <f t="shared" si="5"/>
        <v>#VALUE!</v>
      </c>
      <c r="J2234" s="236" t="str">
        <f t="shared" si="6"/>
        <v>#VALUE!</v>
      </c>
      <c r="K2234" s="236" t="str">
        <f t="shared" si="7"/>
        <v>#VALUE!</v>
      </c>
      <c r="L2234" s="236" t="str">
        <f t="shared" si="8"/>
        <v>#VALUE!</v>
      </c>
      <c r="M2234" s="236" t="str">
        <f t="shared" si="9"/>
        <v>#VALUE!</v>
      </c>
      <c r="N2234" s="236" t="str">
        <f t="shared" si="10"/>
        <v>#VALUE!</v>
      </c>
      <c r="O2234" s="236" t="str">
        <f t="shared" si="11"/>
        <v>#VALUE!</v>
      </c>
      <c r="P2234" s="237" t="str">
        <f t="shared" si="12"/>
        <v>NO RX</v>
      </c>
      <c r="Q2234" s="237" t="b">
        <v>0</v>
      </c>
      <c r="R2234" s="237" t="str">
        <f t="shared" si="37"/>
        <v>LOW</v>
      </c>
      <c r="S2234" s="238">
        <v>44494.0</v>
      </c>
      <c r="T2234" s="243">
        <f t="shared" si="55"/>
        <v>44519</v>
      </c>
      <c r="U2234" s="237" t="str">
        <f t="shared" si="57"/>
        <v> </v>
      </c>
      <c r="V2234" s="237" t="str">
        <f t="shared" si="16"/>
        <v> </v>
      </c>
      <c r="W2234" s="83"/>
      <c r="X2234" s="83"/>
      <c r="Y2234" s="83"/>
      <c r="Z2234" s="83"/>
      <c r="AA2234" s="83"/>
      <c r="AB2234" s="83"/>
      <c r="AC2234" s="83"/>
      <c r="AD2234" s="83"/>
      <c r="AE2234" s="83"/>
    </row>
    <row r="2235">
      <c r="A2235" s="233">
        <v>16856.0</v>
      </c>
      <c r="B2235" s="239" t="s">
        <v>8194</v>
      </c>
      <c r="C2235" s="234" t="b">
        <v>1</v>
      </c>
      <c r="D2235" s="235">
        <v>44614.0</v>
      </c>
      <c r="E2235" s="236" t="str">
        <f t="shared" si="1"/>
        <v>#VALUE!</v>
      </c>
      <c r="F2235" s="236" t="str">
        <f t="shared" si="2"/>
        <v>#VALUE!</v>
      </c>
      <c r="G2235" s="236" t="str">
        <f t="shared" si="3"/>
        <v>#VALUE!</v>
      </c>
      <c r="H2235" s="236" t="str">
        <f t="shared" si="4"/>
        <v>#VALUE!</v>
      </c>
      <c r="I2235" s="236" t="str">
        <f t="shared" si="5"/>
        <v>#VALUE!</v>
      </c>
      <c r="J2235" s="236" t="str">
        <f t="shared" si="6"/>
        <v>#VALUE!</v>
      </c>
      <c r="K2235" s="236" t="str">
        <f t="shared" si="7"/>
        <v>#VALUE!</v>
      </c>
      <c r="L2235" s="236" t="str">
        <f t="shared" si="8"/>
        <v>#VALUE!</v>
      </c>
      <c r="M2235" s="236" t="str">
        <f t="shared" si="9"/>
        <v>OPI RX</v>
      </c>
      <c r="N2235" s="236" t="str">
        <f t="shared" si="10"/>
        <v>#VALUE!</v>
      </c>
      <c r="O2235" s="236" t="str">
        <f t="shared" si="11"/>
        <v>#VALUE!</v>
      </c>
      <c r="P2235" s="237" t="str">
        <f t="shared" si="12"/>
        <v>OPIOIDS</v>
      </c>
      <c r="Q2235" s="234" t="b">
        <v>0</v>
      </c>
      <c r="R2235" s="237" t="str">
        <f t="shared" si="37"/>
        <v>LOW</v>
      </c>
      <c r="S2235" s="238">
        <v>44487.0</v>
      </c>
      <c r="T2235" s="243">
        <f t="shared" si="55"/>
        <v>44614</v>
      </c>
      <c r="U2235" s="237" t="str">
        <f t="shared" si="57"/>
        <v> </v>
      </c>
      <c r="V2235" s="237" t="str">
        <f t="shared" si="16"/>
        <v> </v>
      </c>
      <c r="W2235" s="83"/>
      <c r="X2235" s="83"/>
      <c r="Y2235" s="83"/>
      <c r="Z2235" s="83"/>
      <c r="AA2235" s="83"/>
      <c r="AB2235" s="83"/>
      <c r="AC2235" s="83"/>
      <c r="AD2235" s="83"/>
      <c r="AE2235" s="83"/>
    </row>
    <row r="2236">
      <c r="A2236" s="233">
        <v>16861.0</v>
      </c>
      <c r="B2236" s="234" t="s">
        <v>8195</v>
      </c>
      <c r="C2236" s="234" t="b">
        <v>1</v>
      </c>
      <c r="D2236" s="243">
        <v>44502.0</v>
      </c>
      <c r="E2236" s="236" t="str">
        <f t="shared" si="1"/>
        <v>#VALUE!</v>
      </c>
      <c r="F2236" s="236" t="str">
        <f t="shared" si="2"/>
        <v>#VALUE!</v>
      </c>
      <c r="G2236" s="236" t="str">
        <f t="shared" si="3"/>
        <v>#VALUE!</v>
      </c>
      <c r="H2236" s="236" t="str">
        <f t="shared" si="4"/>
        <v>#VALUE!</v>
      </c>
      <c r="I2236" s="236" t="str">
        <f t="shared" si="5"/>
        <v>#VALUE!</v>
      </c>
      <c r="J2236" s="236" t="str">
        <f t="shared" si="6"/>
        <v>#VALUE!</v>
      </c>
      <c r="K2236" s="236" t="str">
        <f t="shared" si="7"/>
        <v>#VALUE!</v>
      </c>
      <c r="L2236" s="236" t="str">
        <f t="shared" si="8"/>
        <v>#VALUE!</v>
      </c>
      <c r="M2236" s="236" t="str">
        <f t="shared" si="9"/>
        <v>#VALUE!</v>
      </c>
      <c r="N2236" s="236" t="str">
        <f t="shared" si="10"/>
        <v>#VALUE!</v>
      </c>
      <c r="O2236" s="236" t="str">
        <f t="shared" si="11"/>
        <v>#VALUE!</v>
      </c>
      <c r="P2236" s="237" t="str">
        <f t="shared" si="12"/>
        <v>NO RX</v>
      </c>
      <c r="Q2236" s="237" t="b">
        <v>1</v>
      </c>
      <c r="R2236" s="237" t="str">
        <f t="shared" si="37"/>
        <v>HIGH</v>
      </c>
      <c r="S2236" s="238">
        <v>44483.0</v>
      </c>
      <c r="T2236" s="243">
        <f t="shared" si="55"/>
        <v>44502</v>
      </c>
      <c r="U2236" s="237" t="str">
        <f t="shared" si="57"/>
        <v> </v>
      </c>
      <c r="V2236" s="237" t="str">
        <f t="shared" si="16"/>
        <v> </v>
      </c>
      <c r="W2236" s="83"/>
      <c r="X2236" s="83"/>
      <c r="Y2236" s="83"/>
      <c r="Z2236" s="83"/>
      <c r="AA2236" s="83"/>
      <c r="AB2236" s="83"/>
      <c r="AC2236" s="83"/>
      <c r="AD2236" s="83"/>
      <c r="AE2236" s="83"/>
    </row>
    <row r="2237">
      <c r="A2237" s="233">
        <v>16863.0</v>
      </c>
      <c r="B2237" s="239" t="s">
        <v>7552</v>
      </c>
      <c r="C2237" s="234" t="b">
        <v>1</v>
      </c>
      <c r="D2237" s="243">
        <v>44503.0</v>
      </c>
      <c r="E2237" s="236" t="str">
        <f t="shared" si="1"/>
        <v>#VALUE!</v>
      </c>
      <c r="F2237" s="236" t="str">
        <f t="shared" si="2"/>
        <v>#VALUE!</v>
      </c>
      <c r="G2237" s="236" t="str">
        <f t="shared" si="3"/>
        <v>#VALUE!</v>
      </c>
      <c r="H2237" s="236" t="str">
        <f t="shared" si="4"/>
        <v>#VALUE!</v>
      </c>
      <c r="I2237" s="236" t="str">
        <f t="shared" si="5"/>
        <v>#VALUE!</v>
      </c>
      <c r="J2237" s="236" t="str">
        <f t="shared" si="6"/>
        <v>#VALUE!</v>
      </c>
      <c r="K2237" s="236" t="str">
        <f t="shared" si="7"/>
        <v>#VALUE!</v>
      </c>
      <c r="L2237" s="236" t="str">
        <f t="shared" si="8"/>
        <v>#VALUE!</v>
      </c>
      <c r="M2237" s="236" t="str">
        <f t="shared" si="9"/>
        <v>#VALUE!</v>
      </c>
      <c r="N2237" s="236" t="str">
        <f t="shared" si="10"/>
        <v>#VALUE!</v>
      </c>
      <c r="O2237" s="236" t="str">
        <f t="shared" si="11"/>
        <v>#VALUE!</v>
      </c>
      <c r="P2237" s="237" t="str">
        <f t="shared" si="12"/>
        <v>NO RX</v>
      </c>
      <c r="Q2237" s="234" t="b">
        <v>0</v>
      </c>
      <c r="R2237" s="237" t="str">
        <f t="shared" si="37"/>
        <v>LOW</v>
      </c>
      <c r="S2237" s="238">
        <v>44488.0</v>
      </c>
      <c r="T2237" s="243">
        <f t="shared" si="55"/>
        <v>44503</v>
      </c>
      <c r="U2237" s="237" t="str">
        <f t="shared" si="57"/>
        <v> </v>
      </c>
      <c r="V2237" s="237" t="str">
        <f t="shared" si="16"/>
        <v> </v>
      </c>
      <c r="W2237" s="83"/>
      <c r="X2237" s="83"/>
      <c r="Y2237" s="83"/>
      <c r="Z2237" s="83"/>
      <c r="AA2237" s="83"/>
      <c r="AB2237" s="83"/>
      <c r="AC2237" s="83"/>
      <c r="AD2237" s="83"/>
      <c r="AE2237" s="83"/>
    </row>
    <row r="2238">
      <c r="A2238" s="233">
        <v>16875.0</v>
      </c>
      <c r="B2238" s="234" t="s">
        <v>8196</v>
      </c>
      <c r="C2238" s="234" t="b">
        <v>1</v>
      </c>
      <c r="D2238" s="235">
        <v>44601.0</v>
      </c>
      <c r="E2238" s="236" t="str">
        <f t="shared" si="1"/>
        <v>#VALUE!</v>
      </c>
      <c r="F2238" s="236" t="str">
        <f t="shared" si="2"/>
        <v>#VALUE!</v>
      </c>
      <c r="G2238" s="236" t="str">
        <f t="shared" si="3"/>
        <v>#VALUE!</v>
      </c>
      <c r="H2238" s="236" t="str">
        <f t="shared" si="4"/>
        <v>#VALUE!</v>
      </c>
      <c r="I2238" s="236" t="str">
        <f t="shared" si="5"/>
        <v>#VALUE!</v>
      </c>
      <c r="J2238" s="236" t="str">
        <f t="shared" si="6"/>
        <v>#VALUE!</v>
      </c>
      <c r="K2238" s="236" t="str">
        <f t="shared" si="7"/>
        <v>#VALUE!</v>
      </c>
      <c r="L2238" s="236" t="str">
        <f t="shared" si="8"/>
        <v>#VALUE!</v>
      </c>
      <c r="M2238" s="236" t="str">
        <f t="shared" si="9"/>
        <v>OPI RX</v>
      </c>
      <c r="N2238" s="236" t="str">
        <f t="shared" si="10"/>
        <v>#VALUE!</v>
      </c>
      <c r="O2238" s="236" t="str">
        <f t="shared" si="11"/>
        <v>#VALUE!</v>
      </c>
      <c r="P2238" s="237" t="str">
        <f t="shared" si="12"/>
        <v>OPIOIDS</v>
      </c>
      <c r="Q2238" s="237" t="b">
        <v>1</v>
      </c>
      <c r="R2238" s="237" t="str">
        <f t="shared" si="37"/>
        <v>HIGH</v>
      </c>
      <c r="S2238" s="238">
        <v>44454.0</v>
      </c>
      <c r="T2238" s="243">
        <f t="shared" si="55"/>
        <v>44601</v>
      </c>
      <c r="U2238" s="237" t="str">
        <f t="shared" si="57"/>
        <v> </v>
      </c>
      <c r="V2238" s="237" t="str">
        <f t="shared" si="16"/>
        <v> </v>
      </c>
      <c r="W2238" s="83"/>
      <c r="X2238" s="83"/>
      <c r="Y2238" s="83"/>
      <c r="Z2238" s="83"/>
      <c r="AA2238" s="83"/>
      <c r="AB2238" s="83"/>
      <c r="AC2238" s="83"/>
      <c r="AD2238" s="83"/>
      <c r="AE2238" s="83"/>
    </row>
    <row r="2239">
      <c r="A2239" s="233">
        <v>16882.0</v>
      </c>
      <c r="B2239" s="239" t="s">
        <v>7552</v>
      </c>
      <c r="C2239" s="234" t="b">
        <v>1</v>
      </c>
      <c r="D2239" s="243">
        <v>44475.0</v>
      </c>
      <c r="E2239" s="236" t="str">
        <f t="shared" si="1"/>
        <v>#VALUE!</v>
      </c>
      <c r="F2239" s="236" t="str">
        <f t="shared" si="2"/>
        <v>#VALUE!</v>
      </c>
      <c r="G2239" s="236" t="str">
        <f t="shared" si="3"/>
        <v>#VALUE!</v>
      </c>
      <c r="H2239" s="236" t="str">
        <f t="shared" si="4"/>
        <v>#VALUE!</v>
      </c>
      <c r="I2239" s="236" t="str">
        <f t="shared" si="5"/>
        <v>#VALUE!</v>
      </c>
      <c r="J2239" s="236" t="str">
        <f t="shared" si="6"/>
        <v>#VALUE!</v>
      </c>
      <c r="K2239" s="236" t="str">
        <f t="shared" si="7"/>
        <v>#VALUE!</v>
      </c>
      <c r="L2239" s="236" t="str">
        <f t="shared" si="8"/>
        <v>#VALUE!</v>
      </c>
      <c r="M2239" s="236" t="str">
        <f t="shared" si="9"/>
        <v>#VALUE!</v>
      </c>
      <c r="N2239" s="236" t="str">
        <f t="shared" si="10"/>
        <v>#VALUE!</v>
      </c>
      <c r="O2239" s="236" t="str">
        <f t="shared" si="11"/>
        <v>#VALUE!</v>
      </c>
      <c r="P2239" s="237" t="str">
        <f t="shared" si="12"/>
        <v>NO RX</v>
      </c>
      <c r="Q2239" s="234" t="b">
        <v>0</v>
      </c>
      <c r="R2239" s="237" t="str">
        <f t="shared" si="37"/>
        <v>LOW</v>
      </c>
      <c r="S2239" s="238">
        <v>44459.0</v>
      </c>
      <c r="T2239" s="243">
        <f t="shared" si="55"/>
        <v>44475</v>
      </c>
      <c r="U2239" s="237" t="str">
        <f t="shared" si="57"/>
        <v> </v>
      </c>
      <c r="V2239" s="237" t="str">
        <f t="shared" si="16"/>
        <v> </v>
      </c>
      <c r="W2239" s="83"/>
      <c r="X2239" s="83"/>
      <c r="Y2239" s="83"/>
      <c r="Z2239" s="83"/>
      <c r="AA2239" s="83"/>
      <c r="AB2239" s="83"/>
      <c r="AC2239" s="83"/>
      <c r="AD2239" s="83"/>
      <c r="AE2239" s="83"/>
    </row>
    <row r="2240">
      <c r="A2240" s="233">
        <v>16887.0</v>
      </c>
      <c r="B2240" s="239" t="s">
        <v>7552</v>
      </c>
      <c r="C2240" s="234" t="b">
        <v>1</v>
      </c>
      <c r="D2240" s="243">
        <v>44519.0</v>
      </c>
      <c r="E2240" s="236" t="str">
        <f t="shared" si="1"/>
        <v>#VALUE!</v>
      </c>
      <c r="F2240" s="236" t="str">
        <f t="shared" si="2"/>
        <v>#VALUE!</v>
      </c>
      <c r="G2240" s="236" t="str">
        <f t="shared" si="3"/>
        <v>#VALUE!</v>
      </c>
      <c r="H2240" s="236" t="str">
        <f t="shared" si="4"/>
        <v>#VALUE!</v>
      </c>
      <c r="I2240" s="236" t="str">
        <f t="shared" si="5"/>
        <v>#VALUE!</v>
      </c>
      <c r="J2240" s="236" t="str">
        <f t="shared" si="6"/>
        <v>#VALUE!</v>
      </c>
      <c r="K2240" s="236" t="str">
        <f t="shared" si="7"/>
        <v>#VALUE!</v>
      </c>
      <c r="L2240" s="236" t="str">
        <f t="shared" si="8"/>
        <v>#VALUE!</v>
      </c>
      <c r="M2240" s="236" t="str">
        <f t="shared" si="9"/>
        <v>#VALUE!</v>
      </c>
      <c r="N2240" s="236" t="str">
        <f t="shared" si="10"/>
        <v>#VALUE!</v>
      </c>
      <c r="O2240" s="236" t="str">
        <f t="shared" si="11"/>
        <v>#VALUE!</v>
      </c>
      <c r="P2240" s="237" t="str">
        <f t="shared" si="12"/>
        <v>NO RX</v>
      </c>
      <c r="Q2240" s="237" t="b">
        <v>0</v>
      </c>
      <c r="R2240" s="237" t="str">
        <f t="shared" si="37"/>
        <v>LOW</v>
      </c>
      <c r="S2240" s="238">
        <v>44494.0</v>
      </c>
      <c r="T2240" s="243">
        <f t="shared" si="55"/>
        <v>44519</v>
      </c>
      <c r="U2240" s="237" t="str">
        <f t="shared" si="57"/>
        <v> </v>
      </c>
      <c r="V2240" s="237" t="str">
        <f t="shared" si="16"/>
        <v> </v>
      </c>
      <c r="W2240" s="83"/>
      <c r="X2240" s="83"/>
      <c r="Y2240" s="83"/>
      <c r="Z2240" s="83"/>
      <c r="AA2240" s="83"/>
      <c r="AB2240" s="83"/>
      <c r="AC2240" s="83"/>
      <c r="AD2240" s="83"/>
      <c r="AE2240" s="83"/>
    </row>
    <row r="2241">
      <c r="A2241" s="233">
        <v>16891.0</v>
      </c>
      <c r="B2241" s="234" t="s">
        <v>7569</v>
      </c>
      <c r="C2241" s="234" t="b">
        <v>1</v>
      </c>
      <c r="D2241" s="243">
        <v>44529.0</v>
      </c>
      <c r="E2241" s="236" t="str">
        <f t="shared" si="1"/>
        <v>#VALUE!</v>
      </c>
      <c r="F2241" s="236" t="str">
        <f t="shared" si="2"/>
        <v>#VALUE!</v>
      </c>
      <c r="G2241" s="236" t="str">
        <f t="shared" si="3"/>
        <v>OPI RX</v>
      </c>
      <c r="H2241" s="236" t="str">
        <f t="shared" si="4"/>
        <v>#VALUE!</v>
      </c>
      <c r="I2241" s="236" t="str">
        <f t="shared" si="5"/>
        <v>#VALUE!</v>
      </c>
      <c r="J2241" s="236" t="str">
        <f t="shared" si="6"/>
        <v>#VALUE!</v>
      </c>
      <c r="K2241" s="236" t="str">
        <f t="shared" si="7"/>
        <v>#VALUE!</v>
      </c>
      <c r="L2241" s="236" t="str">
        <f t="shared" si="8"/>
        <v>#VALUE!</v>
      </c>
      <c r="M2241" s="236" t="str">
        <f t="shared" si="9"/>
        <v>#VALUE!</v>
      </c>
      <c r="N2241" s="236" t="str">
        <f t="shared" si="10"/>
        <v>#VALUE!</v>
      </c>
      <c r="O2241" s="236" t="str">
        <f t="shared" si="11"/>
        <v>#VALUE!</v>
      </c>
      <c r="P2241" s="237" t="str">
        <f t="shared" si="12"/>
        <v>OPIOIDS</v>
      </c>
      <c r="Q2241" s="234" t="b">
        <v>0</v>
      </c>
      <c r="R2241" s="237" t="str">
        <f t="shared" si="37"/>
        <v>LOW</v>
      </c>
      <c r="S2241" s="238">
        <v>44495.0</v>
      </c>
      <c r="T2241" s="243">
        <f t="shared" si="55"/>
        <v>44529</v>
      </c>
      <c r="U2241" s="237" t="str">
        <f t="shared" si="57"/>
        <v> </v>
      </c>
      <c r="V2241" s="237" t="str">
        <f t="shared" si="16"/>
        <v> </v>
      </c>
      <c r="W2241" s="83"/>
      <c r="X2241" s="83"/>
      <c r="Y2241" s="83"/>
      <c r="Z2241" s="83"/>
      <c r="AA2241" s="83"/>
      <c r="AB2241" s="83"/>
      <c r="AC2241" s="83"/>
      <c r="AD2241" s="83"/>
      <c r="AE2241" s="83"/>
    </row>
    <row r="2242">
      <c r="A2242" s="233">
        <v>16894.0</v>
      </c>
      <c r="B2242" s="237" t="s">
        <v>7696</v>
      </c>
      <c r="C2242" s="234" t="b">
        <v>1</v>
      </c>
      <c r="D2242" s="243">
        <v>44519.0</v>
      </c>
      <c r="E2242" s="236" t="str">
        <f t="shared" si="1"/>
        <v>#VALUE!</v>
      </c>
      <c r="F2242" s="236" t="str">
        <f t="shared" si="2"/>
        <v>OPI RX</v>
      </c>
      <c r="G2242" s="236" t="str">
        <f t="shared" si="3"/>
        <v>#VALUE!</v>
      </c>
      <c r="H2242" s="236" t="str">
        <f t="shared" si="4"/>
        <v>#VALUE!</v>
      </c>
      <c r="I2242" s="236" t="str">
        <f t="shared" si="5"/>
        <v>#VALUE!</v>
      </c>
      <c r="J2242" s="236" t="str">
        <f t="shared" si="6"/>
        <v>#VALUE!</v>
      </c>
      <c r="K2242" s="236" t="str">
        <f t="shared" si="7"/>
        <v>#VALUE!</v>
      </c>
      <c r="L2242" s="236" t="str">
        <f t="shared" si="8"/>
        <v>#VALUE!</v>
      </c>
      <c r="M2242" s="236" t="str">
        <f t="shared" si="9"/>
        <v>#VALUE!</v>
      </c>
      <c r="N2242" s="236" t="str">
        <f t="shared" si="10"/>
        <v>#VALUE!</v>
      </c>
      <c r="O2242" s="236" t="str">
        <f t="shared" si="11"/>
        <v>#VALUE!</v>
      </c>
      <c r="P2242" s="237" t="str">
        <f t="shared" si="12"/>
        <v>OPIOIDS</v>
      </c>
      <c r="Q2242" s="237" t="b">
        <v>1</v>
      </c>
      <c r="R2242" s="237" t="str">
        <f t="shared" si="37"/>
        <v>HIGH</v>
      </c>
      <c r="S2242" s="238">
        <v>44494.0</v>
      </c>
      <c r="T2242" s="243">
        <f t="shared" si="55"/>
        <v>44519</v>
      </c>
      <c r="U2242" s="237" t="str">
        <f t="shared" si="57"/>
        <v> </v>
      </c>
      <c r="V2242" s="237" t="str">
        <f t="shared" si="16"/>
        <v> </v>
      </c>
      <c r="W2242" s="83"/>
      <c r="X2242" s="83"/>
      <c r="Y2242" s="83"/>
      <c r="Z2242" s="83"/>
      <c r="AA2242" s="83"/>
      <c r="AB2242" s="83"/>
      <c r="AC2242" s="83"/>
      <c r="AD2242" s="83"/>
      <c r="AE2242" s="83"/>
    </row>
    <row r="2243">
      <c r="A2243" s="233">
        <v>16896.0</v>
      </c>
      <c r="B2243" s="234" t="s">
        <v>7566</v>
      </c>
      <c r="C2243" s="234" t="b">
        <v>1</v>
      </c>
      <c r="D2243" s="235">
        <v>44636.0</v>
      </c>
      <c r="E2243" s="236" t="str">
        <f t="shared" si="1"/>
        <v>#VALUE!</v>
      </c>
      <c r="F2243" s="236" t="str">
        <f t="shared" si="2"/>
        <v>OPI RX</v>
      </c>
      <c r="G2243" s="236" t="str">
        <f t="shared" si="3"/>
        <v>#VALUE!</v>
      </c>
      <c r="H2243" s="236" t="str">
        <f t="shared" si="4"/>
        <v>#VALUE!</v>
      </c>
      <c r="I2243" s="236" t="str">
        <f t="shared" si="5"/>
        <v>#VALUE!</v>
      </c>
      <c r="J2243" s="236" t="str">
        <f t="shared" si="6"/>
        <v>#VALUE!</v>
      </c>
      <c r="K2243" s="236" t="str">
        <f t="shared" si="7"/>
        <v>#VALUE!</v>
      </c>
      <c r="L2243" s="236" t="str">
        <f t="shared" si="8"/>
        <v>#VALUE!</v>
      </c>
      <c r="M2243" s="236" t="str">
        <f t="shared" si="9"/>
        <v>#VALUE!</v>
      </c>
      <c r="N2243" s="236" t="str">
        <f t="shared" si="10"/>
        <v>#VALUE!</v>
      </c>
      <c r="O2243" s="236" t="str">
        <f t="shared" si="11"/>
        <v>#VALUE!</v>
      </c>
      <c r="P2243" s="237" t="str">
        <f t="shared" si="12"/>
        <v>OPIOIDS</v>
      </c>
      <c r="Q2243" s="237" t="b">
        <v>0</v>
      </c>
      <c r="R2243" s="237" t="str">
        <f t="shared" si="37"/>
        <v>LOW</v>
      </c>
      <c r="S2243" s="238">
        <v>44488.0</v>
      </c>
      <c r="T2243" s="243">
        <f t="shared" si="55"/>
        <v>44636</v>
      </c>
      <c r="U2243" s="237" t="str">
        <f t="shared" si="57"/>
        <v> </v>
      </c>
      <c r="V2243" s="237" t="str">
        <f t="shared" si="16"/>
        <v> </v>
      </c>
      <c r="W2243" s="83"/>
      <c r="X2243" s="83"/>
      <c r="Y2243" s="83"/>
      <c r="Z2243" s="83"/>
      <c r="AA2243" s="83"/>
      <c r="AB2243" s="83"/>
      <c r="AC2243" s="83"/>
      <c r="AD2243" s="83"/>
      <c r="AE2243" s="83"/>
    </row>
    <row r="2244">
      <c r="A2244" s="233">
        <v>16899.0</v>
      </c>
      <c r="B2244" s="239" t="s">
        <v>7552</v>
      </c>
      <c r="C2244" s="238" t="b">
        <v>1</v>
      </c>
      <c r="D2244" s="243">
        <v>44529.0</v>
      </c>
      <c r="E2244" s="236" t="str">
        <f t="shared" si="1"/>
        <v>#VALUE!</v>
      </c>
      <c r="F2244" s="236" t="str">
        <f t="shared" si="2"/>
        <v>#VALUE!</v>
      </c>
      <c r="G2244" s="236" t="str">
        <f t="shared" si="3"/>
        <v>#VALUE!</v>
      </c>
      <c r="H2244" s="236" t="str">
        <f t="shared" si="4"/>
        <v>#VALUE!</v>
      </c>
      <c r="I2244" s="236" t="str">
        <f t="shared" si="5"/>
        <v>#VALUE!</v>
      </c>
      <c r="J2244" s="236" t="str">
        <f t="shared" si="6"/>
        <v>#VALUE!</v>
      </c>
      <c r="K2244" s="236" t="str">
        <f t="shared" si="7"/>
        <v>#VALUE!</v>
      </c>
      <c r="L2244" s="236" t="str">
        <f t="shared" si="8"/>
        <v>#VALUE!</v>
      </c>
      <c r="M2244" s="236" t="str">
        <f t="shared" si="9"/>
        <v>#VALUE!</v>
      </c>
      <c r="N2244" s="236" t="str">
        <f t="shared" si="10"/>
        <v>#VALUE!</v>
      </c>
      <c r="O2244" s="236" t="str">
        <f t="shared" si="11"/>
        <v>#VALUE!</v>
      </c>
      <c r="P2244" s="237" t="str">
        <f t="shared" si="12"/>
        <v>NO RX</v>
      </c>
      <c r="Q2244" s="237" t="b">
        <v>0</v>
      </c>
      <c r="R2244" s="237" t="str">
        <f t="shared" si="37"/>
        <v>LOW</v>
      </c>
      <c r="S2244" s="238">
        <v>44495.0</v>
      </c>
      <c r="T2244" s="243">
        <f t="shared" si="55"/>
        <v>44529</v>
      </c>
      <c r="U2244" s="237" t="str">
        <f t="shared" si="57"/>
        <v> </v>
      </c>
      <c r="V2244" s="237" t="str">
        <f t="shared" si="16"/>
        <v> </v>
      </c>
      <c r="W2244" s="83"/>
      <c r="X2244" s="83"/>
      <c r="Y2244" s="83"/>
      <c r="Z2244" s="83"/>
      <c r="AA2244" s="83"/>
      <c r="AB2244" s="83"/>
      <c r="AC2244" s="83"/>
      <c r="AD2244" s="83"/>
      <c r="AE2244" s="83"/>
    </row>
    <row r="2245">
      <c r="A2245" s="233">
        <v>16907.0</v>
      </c>
      <c r="B2245" s="237" t="s">
        <v>7576</v>
      </c>
      <c r="C2245" s="238" t="b">
        <v>1</v>
      </c>
      <c r="D2245" s="243">
        <v>44529.0</v>
      </c>
      <c r="E2245" s="236" t="str">
        <f t="shared" si="1"/>
        <v>#VALUE!</v>
      </c>
      <c r="F2245" s="236" t="str">
        <f t="shared" si="2"/>
        <v>#VALUE!</v>
      </c>
      <c r="G2245" s="236" t="str">
        <f t="shared" si="3"/>
        <v>#VALUE!</v>
      </c>
      <c r="H2245" s="236" t="str">
        <f t="shared" si="4"/>
        <v>#VALUE!</v>
      </c>
      <c r="I2245" s="236" t="str">
        <f t="shared" si="5"/>
        <v>#VALUE!</v>
      </c>
      <c r="J2245" s="236" t="str">
        <f t="shared" si="6"/>
        <v>#VALUE!</v>
      </c>
      <c r="K2245" s="236" t="str">
        <f t="shared" si="7"/>
        <v>#VALUE!</v>
      </c>
      <c r="L2245" s="236" t="str">
        <f t="shared" si="8"/>
        <v>#VALUE!</v>
      </c>
      <c r="M2245" s="236" t="str">
        <f t="shared" si="9"/>
        <v>#VALUE!</v>
      </c>
      <c r="N2245" s="236" t="str">
        <f t="shared" si="10"/>
        <v>#VALUE!</v>
      </c>
      <c r="O2245" s="236" t="str">
        <f t="shared" si="11"/>
        <v>#VALUE!</v>
      </c>
      <c r="P2245" s="237" t="str">
        <f t="shared" si="12"/>
        <v>NO RX</v>
      </c>
      <c r="Q2245" s="237" t="b">
        <v>0</v>
      </c>
      <c r="R2245" s="237" t="str">
        <f t="shared" si="37"/>
        <v>LOW</v>
      </c>
      <c r="S2245" s="238">
        <v>44495.0</v>
      </c>
      <c r="T2245" s="243">
        <f t="shared" si="55"/>
        <v>44529</v>
      </c>
      <c r="U2245" s="237" t="str">
        <f t="shared" si="57"/>
        <v> </v>
      </c>
      <c r="V2245" s="237" t="str">
        <f t="shared" si="16"/>
        <v> </v>
      </c>
      <c r="W2245" s="83"/>
      <c r="X2245" s="83"/>
      <c r="Y2245" s="83"/>
      <c r="Z2245" s="83"/>
      <c r="AA2245" s="83"/>
      <c r="AB2245" s="83"/>
      <c r="AC2245" s="83"/>
      <c r="AD2245" s="83"/>
      <c r="AE2245" s="83"/>
    </row>
    <row r="2246">
      <c r="A2246" s="233">
        <v>16908.0</v>
      </c>
      <c r="B2246" s="239" t="s">
        <v>7552</v>
      </c>
      <c r="C2246" s="238" t="b">
        <v>1</v>
      </c>
      <c r="D2246" s="243">
        <v>44531.0</v>
      </c>
      <c r="E2246" s="236" t="str">
        <f t="shared" si="1"/>
        <v>#VALUE!</v>
      </c>
      <c r="F2246" s="236" t="str">
        <f t="shared" si="2"/>
        <v>#VALUE!</v>
      </c>
      <c r="G2246" s="236" t="str">
        <f t="shared" si="3"/>
        <v>#VALUE!</v>
      </c>
      <c r="H2246" s="236" t="str">
        <f t="shared" si="4"/>
        <v>#VALUE!</v>
      </c>
      <c r="I2246" s="236" t="str">
        <f t="shared" si="5"/>
        <v>#VALUE!</v>
      </c>
      <c r="J2246" s="236" t="str">
        <f t="shared" si="6"/>
        <v>#VALUE!</v>
      </c>
      <c r="K2246" s="236" t="str">
        <f t="shared" si="7"/>
        <v>#VALUE!</v>
      </c>
      <c r="L2246" s="236" t="str">
        <f t="shared" si="8"/>
        <v>#VALUE!</v>
      </c>
      <c r="M2246" s="236" t="str">
        <f t="shared" si="9"/>
        <v>#VALUE!</v>
      </c>
      <c r="N2246" s="236" t="str">
        <f t="shared" si="10"/>
        <v>#VALUE!</v>
      </c>
      <c r="O2246" s="236" t="str">
        <f t="shared" si="11"/>
        <v>#VALUE!</v>
      </c>
      <c r="P2246" s="237" t="str">
        <f t="shared" si="12"/>
        <v>NO RX</v>
      </c>
      <c r="Q2246" s="237" t="b">
        <v>1</v>
      </c>
      <c r="R2246" s="237" t="str">
        <f t="shared" si="37"/>
        <v>HIGH</v>
      </c>
      <c r="S2246" s="238">
        <v>44501.0</v>
      </c>
      <c r="T2246" s="243">
        <f t="shared" si="55"/>
        <v>44531</v>
      </c>
      <c r="U2246" s="237" t="str">
        <f t="shared" si="57"/>
        <v> </v>
      </c>
      <c r="V2246" s="237" t="str">
        <f t="shared" si="16"/>
        <v> </v>
      </c>
      <c r="W2246" s="83"/>
      <c r="X2246" s="83"/>
      <c r="Y2246" s="83"/>
      <c r="Z2246" s="83"/>
      <c r="AA2246" s="83"/>
      <c r="AB2246" s="83"/>
      <c r="AC2246" s="83"/>
      <c r="AD2246" s="83"/>
      <c r="AE2246" s="83"/>
    </row>
    <row r="2247">
      <c r="A2247" s="233">
        <v>16909.0</v>
      </c>
      <c r="B2247" s="234" t="s">
        <v>7736</v>
      </c>
      <c r="C2247" s="234" t="b">
        <v>1</v>
      </c>
      <c r="D2247" s="243">
        <v>44502.0</v>
      </c>
      <c r="E2247" s="236" t="str">
        <f t="shared" si="1"/>
        <v>#VALUE!</v>
      </c>
      <c r="F2247" s="236" t="str">
        <f t="shared" si="2"/>
        <v>#VALUE!</v>
      </c>
      <c r="G2247" s="236" t="str">
        <f t="shared" si="3"/>
        <v>#VALUE!</v>
      </c>
      <c r="H2247" s="236" t="str">
        <f t="shared" si="4"/>
        <v>#VALUE!</v>
      </c>
      <c r="I2247" s="236" t="str">
        <f t="shared" si="5"/>
        <v>#VALUE!</v>
      </c>
      <c r="J2247" s="236" t="str">
        <f t="shared" si="6"/>
        <v>#VALUE!</v>
      </c>
      <c r="K2247" s="236" t="str">
        <f t="shared" si="7"/>
        <v>#VALUE!</v>
      </c>
      <c r="L2247" s="236" t="str">
        <f t="shared" si="8"/>
        <v>#VALUE!</v>
      </c>
      <c r="M2247" s="236" t="str">
        <f t="shared" si="9"/>
        <v>#VALUE!</v>
      </c>
      <c r="N2247" s="236" t="str">
        <f t="shared" si="10"/>
        <v>#VALUE!</v>
      </c>
      <c r="O2247" s="236" t="str">
        <f t="shared" si="11"/>
        <v>#VALUE!</v>
      </c>
      <c r="P2247" s="237" t="str">
        <f t="shared" si="12"/>
        <v>NO RX</v>
      </c>
      <c r="Q2247" s="237" t="b">
        <v>0</v>
      </c>
      <c r="R2247" s="237" t="str">
        <f t="shared" si="37"/>
        <v>LOW</v>
      </c>
      <c r="S2247" s="238">
        <v>44483.0</v>
      </c>
      <c r="T2247" s="243">
        <f t="shared" si="55"/>
        <v>44502</v>
      </c>
      <c r="U2247" s="237" t="str">
        <f t="shared" si="57"/>
        <v> </v>
      </c>
      <c r="V2247" s="237" t="str">
        <f t="shared" si="16"/>
        <v> </v>
      </c>
      <c r="W2247" s="83"/>
      <c r="X2247" s="83"/>
      <c r="Y2247" s="83"/>
      <c r="Z2247" s="83"/>
      <c r="AA2247" s="83"/>
      <c r="AB2247" s="83"/>
      <c r="AC2247" s="83"/>
      <c r="AD2247" s="83"/>
      <c r="AE2247" s="83"/>
    </row>
    <row r="2248">
      <c r="A2248" s="233">
        <v>16914.0</v>
      </c>
      <c r="B2248" s="239" t="s">
        <v>7933</v>
      </c>
      <c r="C2248" s="234" t="b">
        <v>1</v>
      </c>
      <c r="D2248" s="235">
        <v>44636.0</v>
      </c>
      <c r="E2248" s="236" t="str">
        <f t="shared" si="1"/>
        <v>#VALUE!</v>
      </c>
      <c r="F2248" s="236" t="str">
        <f t="shared" si="2"/>
        <v>OPI RX</v>
      </c>
      <c r="G2248" s="236" t="str">
        <f t="shared" si="3"/>
        <v>#VALUE!</v>
      </c>
      <c r="H2248" s="236" t="str">
        <f t="shared" si="4"/>
        <v>OPI RX</v>
      </c>
      <c r="I2248" s="236" t="str">
        <f t="shared" si="5"/>
        <v>#VALUE!</v>
      </c>
      <c r="J2248" s="236" t="str">
        <f t="shared" si="6"/>
        <v>#VALUE!</v>
      </c>
      <c r="K2248" s="236" t="str">
        <f t="shared" si="7"/>
        <v>#VALUE!</v>
      </c>
      <c r="L2248" s="236" t="str">
        <f t="shared" si="8"/>
        <v>#VALUE!</v>
      </c>
      <c r="M2248" s="236" t="str">
        <f t="shared" si="9"/>
        <v>#VALUE!</v>
      </c>
      <c r="N2248" s="236" t="str">
        <f t="shared" si="10"/>
        <v>#VALUE!</v>
      </c>
      <c r="O2248" s="236" t="str">
        <f t="shared" si="11"/>
        <v>#VALUE!</v>
      </c>
      <c r="P2248" s="237" t="str">
        <f t="shared" si="12"/>
        <v>OPIOIDS</v>
      </c>
      <c r="Q2248" s="234" t="b">
        <v>1</v>
      </c>
      <c r="R2248" s="237" t="str">
        <f t="shared" si="37"/>
        <v>HIGH</v>
      </c>
      <c r="S2248" s="238">
        <v>44473.0</v>
      </c>
      <c r="T2248" s="243">
        <f t="shared" si="55"/>
        <v>44636</v>
      </c>
      <c r="U2248" s="237" t="str">
        <f t="shared" si="57"/>
        <v> </v>
      </c>
      <c r="V2248" s="237" t="str">
        <f t="shared" si="16"/>
        <v> </v>
      </c>
      <c r="W2248" s="83"/>
      <c r="X2248" s="83"/>
      <c r="Y2248" s="83"/>
      <c r="Z2248" s="83"/>
      <c r="AA2248" s="83"/>
      <c r="AB2248" s="83"/>
      <c r="AC2248" s="83"/>
      <c r="AD2248" s="83"/>
      <c r="AE2248" s="83"/>
    </row>
    <row r="2249">
      <c r="A2249" s="233">
        <v>16916.0</v>
      </c>
      <c r="B2249" s="239" t="s">
        <v>7552</v>
      </c>
      <c r="C2249" s="234" t="b">
        <v>1</v>
      </c>
      <c r="D2249" s="243">
        <v>44480.0</v>
      </c>
      <c r="E2249" s="236" t="str">
        <f t="shared" si="1"/>
        <v>#VALUE!</v>
      </c>
      <c r="F2249" s="236" t="str">
        <f t="shared" si="2"/>
        <v>#VALUE!</v>
      </c>
      <c r="G2249" s="236" t="str">
        <f t="shared" si="3"/>
        <v>#VALUE!</v>
      </c>
      <c r="H2249" s="236" t="str">
        <f t="shared" si="4"/>
        <v>#VALUE!</v>
      </c>
      <c r="I2249" s="236" t="str">
        <f t="shared" si="5"/>
        <v>#VALUE!</v>
      </c>
      <c r="J2249" s="236" t="str">
        <f t="shared" si="6"/>
        <v>#VALUE!</v>
      </c>
      <c r="K2249" s="236" t="str">
        <f t="shared" si="7"/>
        <v>#VALUE!</v>
      </c>
      <c r="L2249" s="236" t="str">
        <f t="shared" si="8"/>
        <v>#VALUE!</v>
      </c>
      <c r="M2249" s="236" t="str">
        <f t="shared" si="9"/>
        <v>#VALUE!</v>
      </c>
      <c r="N2249" s="236" t="str">
        <f t="shared" si="10"/>
        <v>#VALUE!</v>
      </c>
      <c r="O2249" s="236" t="str">
        <f t="shared" si="11"/>
        <v>#VALUE!</v>
      </c>
      <c r="P2249" s="237" t="str">
        <f t="shared" si="12"/>
        <v>NO RX</v>
      </c>
      <c r="Q2249" s="234" t="b">
        <v>0</v>
      </c>
      <c r="R2249" s="237" t="str">
        <f t="shared" si="37"/>
        <v>LOW</v>
      </c>
      <c r="S2249" s="238">
        <v>44468.0</v>
      </c>
      <c r="T2249" s="243">
        <f t="shared" si="55"/>
        <v>44480</v>
      </c>
      <c r="U2249" s="237" t="str">
        <f t="shared" si="57"/>
        <v> </v>
      </c>
      <c r="V2249" s="237" t="str">
        <f t="shared" si="16"/>
        <v> </v>
      </c>
      <c r="W2249" s="83"/>
      <c r="X2249" s="83"/>
      <c r="Y2249" s="83"/>
      <c r="Z2249" s="83"/>
      <c r="AA2249" s="83"/>
      <c r="AB2249" s="83"/>
      <c r="AC2249" s="83"/>
      <c r="AD2249" s="83"/>
      <c r="AE2249" s="83"/>
    </row>
    <row r="2250">
      <c r="A2250" s="233">
        <v>16920.0</v>
      </c>
      <c r="B2250" s="234" t="s">
        <v>7569</v>
      </c>
      <c r="C2250" s="234" t="b">
        <v>1</v>
      </c>
      <c r="D2250" s="243">
        <v>44496.0</v>
      </c>
      <c r="E2250" s="236" t="str">
        <f t="shared" si="1"/>
        <v>#VALUE!</v>
      </c>
      <c r="F2250" s="236" t="str">
        <f t="shared" si="2"/>
        <v>#VALUE!</v>
      </c>
      <c r="G2250" s="236" t="str">
        <f t="shared" si="3"/>
        <v>OPI RX</v>
      </c>
      <c r="H2250" s="236" t="str">
        <f t="shared" si="4"/>
        <v>#VALUE!</v>
      </c>
      <c r="I2250" s="236" t="str">
        <f t="shared" si="5"/>
        <v>#VALUE!</v>
      </c>
      <c r="J2250" s="236" t="str">
        <f t="shared" si="6"/>
        <v>#VALUE!</v>
      </c>
      <c r="K2250" s="236" t="str">
        <f t="shared" si="7"/>
        <v>#VALUE!</v>
      </c>
      <c r="L2250" s="236" t="str">
        <f t="shared" si="8"/>
        <v>#VALUE!</v>
      </c>
      <c r="M2250" s="236" t="str">
        <f t="shared" si="9"/>
        <v>#VALUE!</v>
      </c>
      <c r="N2250" s="236" t="str">
        <f t="shared" si="10"/>
        <v>#VALUE!</v>
      </c>
      <c r="O2250" s="236" t="str">
        <f t="shared" si="11"/>
        <v>#VALUE!</v>
      </c>
      <c r="P2250" s="237" t="str">
        <f t="shared" si="12"/>
        <v>OPIOIDS</v>
      </c>
      <c r="Q2250" s="237" t="b">
        <v>0</v>
      </c>
      <c r="R2250" s="237" t="str">
        <f t="shared" si="37"/>
        <v>LOW</v>
      </c>
      <c r="S2250" s="238">
        <v>44480.0</v>
      </c>
      <c r="T2250" s="243">
        <f t="shared" si="55"/>
        <v>44496</v>
      </c>
      <c r="U2250" s="237" t="str">
        <f t="shared" si="57"/>
        <v> </v>
      </c>
      <c r="V2250" s="237" t="str">
        <f t="shared" si="16"/>
        <v> </v>
      </c>
      <c r="W2250" s="83"/>
      <c r="X2250" s="83"/>
      <c r="Y2250" s="83"/>
      <c r="Z2250" s="83"/>
      <c r="AA2250" s="83"/>
      <c r="AB2250" s="83"/>
      <c r="AC2250" s="83"/>
      <c r="AD2250" s="83"/>
      <c r="AE2250" s="83"/>
    </row>
    <row r="2251">
      <c r="A2251" s="233">
        <v>16923.0</v>
      </c>
      <c r="B2251" s="239" t="s">
        <v>7552</v>
      </c>
      <c r="C2251" s="238" t="b">
        <v>1</v>
      </c>
      <c r="D2251" s="243">
        <v>44468.0</v>
      </c>
      <c r="E2251" s="236" t="str">
        <f t="shared" si="1"/>
        <v>#VALUE!</v>
      </c>
      <c r="F2251" s="236" t="str">
        <f t="shared" si="2"/>
        <v>#VALUE!</v>
      </c>
      <c r="G2251" s="236" t="str">
        <f t="shared" si="3"/>
        <v>#VALUE!</v>
      </c>
      <c r="H2251" s="236" t="str">
        <f t="shared" si="4"/>
        <v>#VALUE!</v>
      </c>
      <c r="I2251" s="236" t="str">
        <f t="shared" si="5"/>
        <v>#VALUE!</v>
      </c>
      <c r="J2251" s="236" t="str">
        <f t="shared" si="6"/>
        <v>#VALUE!</v>
      </c>
      <c r="K2251" s="236" t="str">
        <f t="shared" si="7"/>
        <v>#VALUE!</v>
      </c>
      <c r="L2251" s="236" t="str">
        <f t="shared" si="8"/>
        <v>#VALUE!</v>
      </c>
      <c r="M2251" s="236" t="str">
        <f t="shared" si="9"/>
        <v>#VALUE!</v>
      </c>
      <c r="N2251" s="236" t="str">
        <f t="shared" si="10"/>
        <v>#VALUE!</v>
      </c>
      <c r="O2251" s="236" t="str">
        <f t="shared" si="11"/>
        <v>#VALUE!</v>
      </c>
      <c r="P2251" s="237" t="str">
        <f t="shared" si="12"/>
        <v>NO RX</v>
      </c>
      <c r="Q2251" s="237" t="b">
        <v>1</v>
      </c>
      <c r="R2251" s="237" t="str">
        <f t="shared" si="37"/>
        <v>HIGH</v>
      </c>
      <c r="S2251" s="238">
        <v>44453.0</v>
      </c>
      <c r="T2251" s="243">
        <f t="shared" si="55"/>
        <v>44468</v>
      </c>
      <c r="U2251" s="237" t="str">
        <f t="shared" si="57"/>
        <v> </v>
      </c>
      <c r="V2251" s="237" t="str">
        <f t="shared" si="16"/>
        <v> </v>
      </c>
      <c r="W2251" s="83"/>
      <c r="X2251" s="83"/>
      <c r="Y2251" s="83"/>
      <c r="Z2251" s="83"/>
      <c r="AA2251" s="83"/>
      <c r="AB2251" s="83"/>
      <c r="AC2251" s="83"/>
      <c r="AD2251" s="83"/>
      <c r="AE2251" s="83"/>
    </row>
    <row r="2252">
      <c r="A2252" s="233">
        <v>16927.0</v>
      </c>
      <c r="B2252" s="237" t="s">
        <v>7570</v>
      </c>
      <c r="C2252" s="238" t="b">
        <v>1</v>
      </c>
      <c r="D2252" s="243">
        <v>44529.0</v>
      </c>
      <c r="E2252" s="236" t="str">
        <f t="shared" si="1"/>
        <v>#VALUE!</v>
      </c>
      <c r="F2252" s="236" t="str">
        <f t="shared" si="2"/>
        <v>#VALUE!</v>
      </c>
      <c r="G2252" s="236" t="str">
        <f t="shared" si="3"/>
        <v>#VALUE!</v>
      </c>
      <c r="H2252" s="236" t="str">
        <f t="shared" si="4"/>
        <v>#VALUE!</v>
      </c>
      <c r="I2252" s="236" t="str">
        <f t="shared" si="5"/>
        <v>#VALUE!</v>
      </c>
      <c r="J2252" s="236" t="str">
        <f t="shared" si="6"/>
        <v>#VALUE!</v>
      </c>
      <c r="K2252" s="236" t="str">
        <f t="shared" si="7"/>
        <v>#VALUE!</v>
      </c>
      <c r="L2252" s="236" t="str">
        <f t="shared" si="8"/>
        <v>#VALUE!</v>
      </c>
      <c r="M2252" s="236" t="str">
        <f t="shared" si="9"/>
        <v>#VALUE!</v>
      </c>
      <c r="N2252" s="236" t="str">
        <f t="shared" si="10"/>
        <v>#VALUE!</v>
      </c>
      <c r="O2252" s="236" t="str">
        <f t="shared" si="11"/>
        <v>#VALUE!</v>
      </c>
      <c r="P2252" s="237" t="str">
        <f t="shared" si="12"/>
        <v>NO RX</v>
      </c>
      <c r="Q2252" s="237" t="b">
        <v>0</v>
      </c>
      <c r="R2252" s="237" t="str">
        <f t="shared" si="37"/>
        <v>LOW</v>
      </c>
      <c r="S2252" s="238">
        <v>44495.0</v>
      </c>
      <c r="T2252" s="243">
        <f t="shared" si="55"/>
        <v>44529</v>
      </c>
      <c r="U2252" s="237" t="str">
        <f t="shared" si="57"/>
        <v> </v>
      </c>
      <c r="V2252" s="237" t="str">
        <f t="shared" si="16"/>
        <v> </v>
      </c>
      <c r="W2252" s="83"/>
      <c r="X2252" s="83"/>
      <c r="Y2252" s="83"/>
      <c r="Z2252" s="83"/>
      <c r="AA2252" s="83"/>
      <c r="AB2252" s="83"/>
      <c r="AC2252" s="83"/>
      <c r="AD2252" s="83"/>
      <c r="AE2252" s="83"/>
    </row>
    <row r="2253">
      <c r="A2253" s="233">
        <v>16928.0</v>
      </c>
      <c r="B2253" s="234" t="s">
        <v>7606</v>
      </c>
      <c r="C2253" s="238" t="b">
        <v>1</v>
      </c>
      <c r="D2253" s="235">
        <v>44616.0</v>
      </c>
      <c r="E2253" s="236" t="str">
        <f t="shared" si="1"/>
        <v>#VALUE!</v>
      </c>
      <c r="F2253" s="236" t="str">
        <f t="shared" si="2"/>
        <v>#VALUE!</v>
      </c>
      <c r="G2253" s="236" t="str">
        <f t="shared" si="3"/>
        <v>#VALUE!</v>
      </c>
      <c r="H2253" s="236" t="str">
        <f t="shared" si="4"/>
        <v>#VALUE!</v>
      </c>
      <c r="I2253" s="236" t="str">
        <f t="shared" si="5"/>
        <v>#VALUE!</v>
      </c>
      <c r="J2253" s="236" t="str">
        <f t="shared" si="6"/>
        <v>#VALUE!</v>
      </c>
      <c r="K2253" s="236" t="str">
        <f t="shared" si="7"/>
        <v>#VALUE!</v>
      </c>
      <c r="L2253" s="236" t="str">
        <f t="shared" si="8"/>
        <v>#VALUE!</v>
      </c>
      <c r="M2253" s="236" t="str">
        <f t="shared" si="9"/>
        <v>OPI RX</v>
      </c>
      <c r="N2253" s="236" t="str">
        <f t="shared" si="10"/>
        <v>#VALUE!</v>
      </c>
      <c r="O2253" s="236" t="str">
        <f t="shared" si="11"/>
        <v>#VALUE!</v>
      </c>
      <c r="P2253" s="237" t="str">
        <f t="shared" si="12"/>
        <v>OPIOIDS</v>
      </c>
      <c r="Q2253" s="237" t="b">
        <v>0</v>
      </c>
      <c r="R2253" s="237" t="str">
        <f t="shared" si="37"/>
        <v>LOW</v>
      </c>
      <c r="S2253" s="238"/>
      <c r="T2253" s="243">
        <f t="shared" si="55"/>
        <v>44616</v>
      </c>
      <c r="U2253" s="237" t="str">
        <f t="shared" si="57"/>
        <v>DUE COMM</v>
      </c>
      <c r="V2253" s="237" t="str">
        <f t="shared" si="16"/>
        <v> </v>
      </c>
      <c r="W2253" s="83"/>
      <c r="X2253" s="83"/>
      <c r="Y2253" s="83"/>
      <c r="Z2253" s="83"/>
      <c r="AA2253" s="83"/>
      <c r="AB2253" s="83"/>
      <c r="AC2253" s="83"/>
      <c r="AD2253" s="83"/>
      <c r="AE2253" s="83"/>
    </row>
    <row r="2254">
      <c r="A2254" s="233">
        <v>16930.0</v>
      </c>
      <c r="B2254" s="239" t="s">
        <v>7552</v>
      </c>
      <c r="C2254" s="234" t="b">
        <v>1</v>
      </c>
      <c r="D2254" s="243">
        <v>44483.0</v>
      </c>
      <c r="E2254" s="236" t="str">
        <f t="shared" si="1"/>
        <v>#VALUE!</v>
      </c>
      <c r="F2254" s="236" t="str">
        <f t="shared" si="2"/>
        <v>#VALUE!</v>
      </c>
      <c r="G2254" s="236" t="str">
        <f t="shared" si="3"/>
        <v>#VALUE!</v>
      </c>
      <c r="H2254" s="236" t="str">
        <f t="shared" si="4"/>
        <v>#VALUE!</v>
      </c>
      <c r="I2254" s="236" t="str">
        <f t="shared" si="5"/>
        <v>#VALUE!</v>
      </c>
      <c r="J2254" s="236" t="str">
        <f t="shared" si="6"/>
        <v>#VALUE!</v>
      </c>
      <c r="K2254" s="236" t="str">
        <f t="shared" si="7"/>
        <v>#VALUE!</v>
      </c>
      <c r="L2254" s="236" t="str">
        <f t="shared" si="8"/>
        <v>#VALUE!</v>
      </c>
      <c r="M2254" s="236" t="str">
        <f t="shared" si="9"/>
        <v>#VALUE!</v>
      </c>
      <c r="N2254" s="236" t="str">
        <f t="shared" si="10"/>
        <v>#VALUE!</v>
      </c>
      <c r="O2254" s="236" t="str">
        <f t="shared" si="11"/>
        <v>#VALUE!</v>
      </c>
      <c r="P2254" s="237" t="str">
        <f t="shared" si="12"/>
        <v>NO RX</v>
      </c>
      <c r="Q2254" s="237" t="b">
        <v>0</v>
      </c>
      <c r="R2254" s="237" t="str">
        <f t="shared" si="37"/>
        <v>LOW</v>
      </c>
      <c r="S2254" s="238">
        <v>44470.0</v>
      </c>
      <c r="T2254" s="243">
        <f t="shared" si="55"/>
        <v>44483</v>
      </c>
      <c r="U2254" s="237" t="str">
        <f t="shared" si="57"/>
        <v> </v>
      </c>
      <c r="V2254" s="237" t="str">
        <f t="shared" si="16"/>
        <v> </v>
      </c>
      <c r="W2254" s="83"/>
      <c r="X2254" s="83"/>
      <c r="Y2254" s="83"/>
      <c r="Z2254" s="83"/>
      <c r="AA2254" s="83"/>
      <c r="AB2254" s="83"/>
      <c r="AC2254" s="83"/>
      <c r="AD2254" s="83"/>
      <c r="AE2254" s="83"/>
    </row>
    <row r="2255">
      <c r="A2255" s="233">
        <v>16932.0</v>
      </c>
      <c r="B2255" s="239" t="s">
        <v>7552</v>
      </c>
      <c r="C2255" s="234" t="b">
        <v>1</v>
      </c>
      <c r="D2255" s="243">
        <v>44515.0</v>
      </c>
      <c r="E2255" s="236" t="str">
        <f t="shared" si="1"/>
        <v>#VALUE!</v>
      </c>
      <c r="F2255" s="236" t="str">
        <f t="shared" si="2"/>
        <v>#VALUE!</v>
      </c>
      <c r="G2255" s="236" t="str">
        <f t="shared" si="3"/>
        <v>#VALUE!</v>
      </c>
      <c r="H2255" s="236" t="str">
        <f t="shared" si="4"/>
        <v>#VALUE!</v>
      </c>
      <c r="I2255" s="236" t="str">
        <f t="shared" si="5"/>
        <v>#VALUE!</v>
      </c>
      <c r="J2255" s="236" t="str">
        <f t="shared" si="6"/>
        <v>#VALUE!</v>
      </c>
      <c r="K2255" s="236" t="str">
        <f t="shared" si="7"/>
        <v>#VALUE!</v>
      </c>
      <c r="L2255" s="236" t="str">
        <f t="shared" si="8"/>
        <v>#VALUE!</v>
      </c>
      <c r="M2255" s="236" t="str">
        <f t="shared" si="9"/>
        <v>#VALUE!</v>
      </c>
      <c r="N2255" s="236" t="str">
        <f t="shared" si="10"/>
        <v>#VALUE!</v>
      </c>
      <c r="O2255" s="236" t="str">
        <f t="shared" si="11"/>
        <v>#VALUE!</v>
      </c>
      <c r="P2255" s="237" t="str">
        <f t="shared" si="12"/>
        <v>NO RX</v>
      </c>
      <c r="Q2255" s="234" t="b">
        <v>0</v>
      </c>
      <c r="R2255" s="237" t="str">
        <f t="shared" si="37"/>
        <v>LOW</v>
      </c>
      <c r="S2255" s="238">
        <v>44490.0</v>
      </c>
      <c r="T2255" s="243">
        <f t="shared" si="55"/>
        <v>44515</v>
      </c>
      <c r="U2255" s="237" t="str">
        <f t="shared" si="57"/>
        <v> </v>
      </c>
      <c r="V2255" s="237" t="str">
        <f t="shared" si="16"/>
        <v> </v>
      </c>
      <c r="W2255" s="83"/>
      <c r="X2255" s="83"/>
      <c r="Y2255" s="83"/>
      <c r="Z2255" s="83"/>
      <c r="AA2255" s="83"/>
      <c r="AB2255" s="83"/>
      <c r="AC2255" s="83"/>
      <c r="AD2255" s="83"/>
      <c r="AE2255" s="83"/>
    </row>
    <row r="2256">
      <c r="A2256" s="253">
        <v>16934.0</v>
      </c>
      <c r="B2256" s="237" t="s">
        <v>7576</v>
      </c>
      <c r="C2256" s="234" t="b">
        <v>1</v>
      </c>
      <c r="D2256" s="243">
        <v>44519.0</v>
      </c>
      <c r="E2256" s="236" t="str">
        <f t="shared" si="1"/>
        <v>#VALUE!</v>
      </c>
      <c r="F2256" s="236" t="str">
        <f t="shared" si="2"/>
        <v>#VALUE!</v>
      </c>
      <c r="G2256" s="236" t="str">
        <f t="shared" si="3"/>
        <v>#VALUE!</v>
      </c>
      <c r="H2256" s="236" t="str">
        <f t="shared" si="4"/>
        <v>#VALUE!</v>
      </c>
      <c r="I2256" s="236" t="str">
        <f t="shared" si="5"/>
        <v>#VALUE!</v>
      </c>
      <c r="J2256" s="236" t="str">
        <f t="shared" si="6"/>
        <v>#VALUE!</v>
      </c>
      <c r="K2256" s="236" t="str">
        <f t="shared" si="7"/>
        <v>#VALUE!</v>
      </c>
      <c r="L2256" s="236" t="str">
        <f t="shared" si="8"/>
        <v>#VALUE!</v>
      </c>
      <c r="M2256" s="236" t="str">
        <f t="shared" si="9"/>
        <v>#VALUE!</v>
      </c>
      <c r="N2256" s="236" t="str">
        <f t="shared" si="10"/>
        <v>#VALUE!</v>
      </c>
      <c r="O2256" s="236" t="str">
        <f t="shared" si="11"/>
        <v>#VALUE!</v>
      </c>
      <c r="P2256" s="237" t="str">
        <f t="shared" si="12"/>
        <v>NO RX</v>
      </c>
      <c r="Q2256" s="237" t="b">
        <v>0</v>
      </c>
      <c r="R2256" s="237" t="str">
        <f t="shared" si="37"/>
        <v>LOW</v>
      </c>
      <c r="S2256" s="238">
        <v>44494.0</v>
      </c>
      <c r="T2256" s="243">
        <f t="shared" si="55"/>
        <v>44519</v>
      </c>
      <c r="U2256" s="237" t="str">
        <f t="shared" si="57"/>
        <v> </v>
      </c>
      <c r="V2256" s="237" t="str">
        <f t="shared" si="16"/>
        <v> </v>
      </c>
      <c r="W2256" s="83"/>
      <c r="X2256" s="83"/>
      <c r="Y2256" s="83"/>
      <c r="Z2256" s="83"/>
      <c r="AA2256" s="83"/>
      <c r="AB2256" s="83"/>
      <c r="AC2256" s="83"/>
      <c r="AD2256" s="83"/>
      <c r="AE2256" s="83"/>
    </row>
    <row r="2257">
      <c r="A2257" s="253">
        <v>16936.0</v>
      </c>
      <c r="B2257" s="239" t="s">
        <v>7552</v>
      </c>
      <c r="C2257" s="234" t="b">
        <v>1</v>
      </c>
      <c r="D2257" s="243">
        <v>44470.0</v>
      </c>
      <c r="E2257" s="236" t="str">
        <f t="shared" si="1"/>
        <v>#VALUE!</v>
      </c>
      <c r="F2257" s="236" t="str">
        <f t="shared" si="2"/>
        <v>#VALUE!</v>
      </c>
      <c r="G2257" s="236" t="str">
        <f t="shared" si="3"/>
        <v>#VALUE!</v>
      </c>
      <c r="H2257" s="236" t="str">
        <f t="shared" si="4"/>
        <v>#VALUE!</v>
      </c>
      <c r="I2257" s="236" t="str">
        <f t="shared" si="5"/>
        <v>#VALUE!</v>
      </c>
      <c r="J2257" s="236" t="str">
        <f t="shared" si="6"/>
        <v>#VALUE!</v>
      </c>
      <c r="K2257" s="236" t="str">
        <f t="shared" si="7"/>
        <v>#VALUE!</v>
      </c>
      <c r="L2257" s="236" t="str">
        <f t="shared" si="8"/>
        <v>#VALUE!</v>
      </c>
      <c r="M2257" s="236" t="str">
        <f t="shared" si="9"/>
        <v>#VALUE!</v>
      </c>
      <c r="N2257" s="236" t="str">
        <f t="shared" si="10"/>
        <v>#VALUE!</v>
      </c>
      <c r="O2257" s="236" t="str">
        <f t="shared" si="11"/>
        <v>#VALUE!</v>
      </c>
      <c r="P2257" s="237" t="str">
        <f t="shared" si="12"/>
        <v>NO RX</v>
      </c>
      <c r="Q2257" s="237" t="b">
        <v>0</v>
      </c>
      <c r="R2257" s="237" t="str">
        <f t="shared" si="37"/>
        <v>LOW</v>
      </c>
      <c r="S2257" s="238">
        <v>44456.0</v>
      </c>
      <c r="T2257" s="243">
        <f t="shared" si="55"/>
        <v>44470</v>
      </c>
      <c r="U2257" s="237" t="str">
        <f t="shared" si="57"/>
        <v> </v>
      </c>
      <c r="V2257" s="237" t="str">
        <f t="shared" si="16"/>
        <v> </v>
      </c>
      <c r="W2257" s="83"/>
      <c r="X2257" s="83"/>
      <c r="Y2257" s="83"/>
      <c r="Z2257" s="83"/>
      <c r="AA2257" s="83"/>
      <c r="AB2257" s="83"/>
      <c r="AC2257" s="83"/>
      <c r="AD2257" s="83"/>
      <c r="AE2257" s="83"/>
    </row>
    <row r="2258">
      <c r="A2258" s="253">
        <v>16939.0</v>
      </c>
      <c r="B2258" s="234" t="s">
        <v>7625</v>
      </c>
      <c r="C2258" s="238" t="b">
        <v>1</v>
      </c>
      <c r="D2258" s="243">
        <v>44531.0</v>
      </c>
      <c r="E2258" s="236" t="str">
        <f t="shared" si="1"/>
        <v>OPI RX</v>
      </c>
      <c r="F2258" s="236" t="str">
        <f t="shared" si="2"/>
        <v>#VALUE!</v>
      </c>
      <c r="G2258" s="236" t="str">
        <f t="shared" si="3"/>
        <v>#VALUE!</v>
      </c>
      <c r="H2258" s="236" t="str">
        <f t="shared" si="4"/>
        <v>#VALUE!</v>
      </c>
      <c r="I2258" s="236" t="str">
        <f t="shared" si="5"/>
        <v>#VALUE!</v>
      </c>
      <c r="J2258" s="236" t="str">
        <f t="shared" si="6"/>
        <v>#VALUE!</v>
      </c>
      <c r="K2258" s="236" t="str">
        <f t="shared" si="7"/>
        <v>#VALUE!</v>
      </c>
      <c r="L2258" s="236" t="str">
        <f t="shared" si="8"/>
        <v>#VALUE!</v>
      </c>
      <c r="M2258" s="236" t="str">
        <f t="shared" si="9"/>
        <v>#VALUE!</v>
      </c>
      <c r="N2258" s="236" t="str">
        <f t="shared" si="10"/>
        <v>#VALUE!</v>
      </c>
      <c r="O2258" s="236" t="str">
        <f t="shared" si="11"/>
        <v>#VALUE!</v>
      </c>
      <c r="P2258" s="237" t="str">
        <f t="shared" si="12"/>
        <v>OPIOIDS</v>
      </c>
      <c r="Q2258" s="237" t="b">
        <v>0</v>
      </c>
      <c r="R2258" s="237" t="str">
        <f t="shared" si="37"/>
        <v>LOW</v>
      </c>
      <c r="S2258" s="238">
        <v>44501.0</v>
      </c>
      <c r="T2258" s="243">
        <f t="shared" si="55"/>
        <v>44531</v>
      </c>
      <c r="U2258" s="237" t="str">
        <f t="shared" si="57"/>
        <v> </v>
      </c>
      <c r="V2258" s="237" t="str">
        <f t="shared" si="16"/>
        <v> </v>
      </c>
      <c r="W2258" s="83"/>
      <c r="X2258" s="83"/>
      <c r="Y2258" s="83"/>
      <c r="Z2258" s="83"/>
      <c r="AA2258" s="83"/>
      <c r="AB2258" s="83"/>
      <c r="AC2258" s="83"/>
      <c r="AD2258" s="83"/>
      <c r="AE2258" s="83"/>
    </row>
    <row r="2259">
      <c r="A2259" s="253">
        <v>16941.0</v>
      </c>
      <c r="B2259" s="239" t="s">
        <v>7606</v>
      </c>
      <c r="C2259" s="234" t="b">
        <v>1</v>
      </c>
      <c r="D2259" s="235">
        <v>44601.0</v>
      </c>
      <c r="E2259" s="236" t="str">
        <f t="shared" si="1"/>
        <v>#VALUE!</v>
      </c>
      <c r="F2259" s="236" t="str">
        <f t="shared" si="2"/>
        <v>#VALUE!</v>
      </c>
      <c r="G2259" s="236" t="str">
        <f t="shared" si="3"/>
        <v>#VALUE!</v>
      </c>
      <c r="H2259" s="236" t="str">
        <f t="shared" si="4"/>
        <v>#VALUE!</v>
      </c>
      <c r="I2259" s="236" t="str">
        <f t="shared" si="5"/>
        <v>#VALUE!</v>
      </c>
      <c r="J2259" s="236" t="str">
        <f t="shared" si="6"/>
        <v>#VALUE!</v>
      </c>
      <c r="K2259" s="236" t="str">
        <f t="shared" si="7"/>
        <v>#VALUE!</v>
      </c>
      <c r="L2259" s="236" t="str">
        <f t="shared" si="8"/>
        <v>#VALUE!</v>
      </c>
      <c r="M2259" s="236" t="str">
        <f t="shared" si="9"/>
        <v>OPI RX</v>
      </c>
      <c r="N2259" s="236" t="str">
        <f t="shared" si="10"/>
        <v>#VALUE!</v>
      </c>
      <c r="O2259" s="236" t="str">
        <f t="shared" si="11"/>
        <v>#VALUE!</v>
      </c>
      <c r="P2259" s="237" t="str">
        <f t="shared" si="12"/>
        <v>OPIOIDS</v>
      </c>
      <c r="Q2259" s="237" t="b">
        <v>0</v>
      </c>
      <c r="R2259" s="237" t="str">
        <f t="shared" si="37"/>
        <v>LOW</v>
      </c>
      <c r="S2259" s="238">
        <v>44466.0</v>
      </c>
      <c r="T2259" s="243">
        <f t="shared" si="55"/>
        <v>44601</v>
      </c>
      <c r="U2259" s="237" t="str">
        <f t="shared" si="57"/>
        <v> </v>
      </c>
      <c r="V2259" s="237" t="str">
        <f t="shared" si="16"/>
        <v> </v>
      </c>
      <c r="W2259" s="83"/>
      <c r="X2259" s="83"/>
      <c r="Y2259" s="83"/>
      <c r="Z2259" s="83"/>
      <c r="AA2259" s="83"/>
      <c r="AB2259" s="83"/>
      <c r="AC2259" s="83"/>
      <c r="AD2259" s="83"/>
      <c r="AE2259" s="83"/>
    </row>
    <row r="2260">
      <c r="A2260" s="253">
        <v>16946.0</v>
      </c>
      <c r="B2260" s="234" t="s">
        <v>7926</v>
      </c>
      <c r="C2260" s="238" t="b">
        <v>1</v>
      </c>
      <c r="D2260" s="243">
        <v>44529.0</v>
      </c>
      <c r="E2260" s="236" t="str">
        <f t="shared" si="1"/>
        <v>#VALUE!</v>
      </c>
      <c r="F2260" s="236" t="str">
        <f t="shared" si="2"/>
        <v>#VALUE!</v>
      </c>
      <c r="G2260" s="236" t="str">
        <f t="shared" si="3"/>
        <v>#VALUE!</v>
      </c>
      <c r="H2260" s="236" t="str">
        <f t="shared" si="4"/>
        <v>#VALUE!</v>
      </c>
      <c r="I2260" s="236" t="str">
        <f t="shared" si="5"/>
        <v>#VALUE!</v>
      </c>
      <c r="J2260" s="236" t="str">
        <f t="shared" si="6"/>
        <v>#VALUE!</v>
      </c>
      <c r="K2260" s="236" t="str">
        <f t="shared" si="7"/>
        <v>#VALUE!</v>
      </c>
      <c r="L2260" s="236" t="str">
        <f t="shared" si="8"/>
        <v>#VALUE!</v>
      </c>
      <c r="M2260" s="236" t="str">
        <f t="shared" si="9"/>
        <v>#VALUE!</v>
      </c>
      <c r="N2260" s="236" t="str">
        <f t="shared" si="10"/>
        <v>#VALUE!</v>
      </c>
      <c r="O2260" s="236" t="str">
        <f t="shared" si="11"/>
        <v>#VALUE!</v>
      </c>
      <c r="P2260" s="237" t="str">
        <f t="shared" si="12"/>
        <v>NO RX</v>
      </c>
      <c r="Q2260" s="237" t="b">
        <v>0</v>
      </c>
      <c r="R2260" s="237" t="str">
        <f t="shared" si="37"/>
        <v>LOW</v>
      </c>
      <c r="S2260" s="238">
        <v>44495.0</v>
      </c>
      <c r="T2260" s="243">
        <f t="shared" si="55"/>
        <v>44529</v>
      </c>
      <c r="U2260" s="237" t="str">
        <f t="shared" si="57"/>
        <v> </v>
      </c>
      <c r="V2260" s="237" t="str">
        <f t="shared" si="16"/>
        <v> </v>
      </c>
      <c r="W2260" s="83"/>
      <c r="X2260" s="83"/>
      <c r="Y2260" s="83"/>
      <c r="Z2260" s="83"/>
      <c r="AA2260" s="83"/>
      <c r="AB2260" s="83"/>
      <c r="AC2260" s="83"/>
      <c r="AD2260" s="83"/>
      <c r="AE2260" s="83"/>
    </row>
    <row r="2261">
      <c r="A2261" s="253">
        <v>16954.0</v>
      </c>
      <c r="B2261" s="234" t="s">
        <v>7606</v>
      </c>
      <c r="C2261" s="238" t="b">
        <v>1</v>
      </c>
      <c r="D2261" s="243">
        <v>44530.0</v>
      </c>
      <c r="E2261" s="236" t="str">
        <f t="shared" si="1"/>
        <v>#VALUE!</v>
      </c>
      <c r="F2261" s="236" t="str">
        <f t="shared" si="2"/>
        <v>#VALUE!</v>
      </c>
      <c r="G2261" s="236" t="str">
        <f t="shared" si="3"/>
        <v>#VALUE!</v>
      </c>
      <c r="H2261" s="236" t="str">
        <f t="shared" si="4"/>
        <v>#VALUE!</v>
      </c>
      <c r="I2261" s="236" t="str">
        <f t="shared" si="5"/>
        <v>#VALUE!</v>
      </c>
      <c r="J2261" s="236" t="str">
        <f t="shared" si="6"/>
        <v>#VALUE!</v>
      </c>
      <c r="K2261" s="236" t="str">
        <f t="shared" si="7"/>
        <v>#VALUE!</v>
      </c>
      <c r="L2261" s="236" t="str">
        <f t="shared" si="8"/>
        <v>#VALUE!</v>
      </c>
      <c r="M2261" s="236" t="str">
        <f t="shared" si="9"/>
        <v>OPI RX</v>
      </c>
      <c r="N2261" s="236" t="str">
        <f t="shared" si="10"/>
        <v>#VALUE!</v>
      </c>
      <c r="O2261" s="236" t="str">
        <f t="shared" si="11"/>
        <v>#VALUE!</v>
      </c>
      <c r="P2261" s="237" t="str">
        <f t="shared" si="12"/>
        <v>OPIOIDS</v>
      </c>
      <c r="Q2261" s="237" t="b">
        <v>0</v>
      </c>
      <c r="R2261" s="237" t="str">
        <f t="shared" si="37"/>
        <v>LOW</v>
      </c>
      <c r="S2261" s="238">
        <v>44497.0</v>
      </c>
      <c r="T2261" s="243">
        <f t="shared" si="55"/>
        <v>44530</v>
      </c>
      <c r="U2261" s="237" t="str">
        <f t="shared" si="57"/>
        <v> </v>
      </c>
      <c r="V2261" s="237" t="str">
        <f t="shared" si="16"/>
        <v> </v>
      </c>
      <c r="W2261" s="83"/>
      <c r="X2261" s="83"/>
      <c r="Y2261" s="83"/>
      <c r="Z2261" s="83"/>
      <c r="AA2261" s="83"/>
      <c r="AB2261" s="83"/>
      <c r="AC2261" s="83"/>
      <c r="AD2261" s="83"/>
      <c r="AE2261" s="83"/>
    </row>
    <row r="2262">
      <c r="A2262" s="253">
        <v>16955.0</v>
      </c>
      <c r="B2262" s="237" t="s">
        <v>7807</v>
      </c>
      <c r="C2262" s="238" t="b">
        <v>1</v>
      </c>
      <c r="D2262" s="243">
        <v>44468.0</v>
      </c>
      <c r="E2262" s="236" t="str">
        <f t="shared" si="1"/>
        <v>OPI RX</v>
      </c>
      <c r="F2262" s="236" t="str">
        <f t="shared" si="2"/>
        <v>#VALUE!</v>
      </c>
      <c r="G2262" s="236" t="str">
        <f t="shared" si="3"/>
        <v>#VALUE!</v>
      </c>
      <c r="H2262" s="236" t="str">
        <f t="shared" si="4"/>
        <v>#VALUE!</v>
      </c>
      <c r="I2262" s="236" t="str">
        <f t="shared" si="5"/>
        <v>#VALUE!</v>
      </c>
      <c r="J2262" s="236" t="str">
        <f t="shared" si="6"/>
        <v>#VALUE!</v>
      </c>
      <c r="K2262" s="236" t="str">
        <f t="shared" si="7"/>
        <v>#VALUE!</v>
      </c>
      <c r="L2262" s="236" t="str">
        <f t="shared" si="8"/>
        <v>#VALUE!</v>
      </c>
      <c r="M2262" s="236" t="str">
        <f t="shared" si="9"/>
        <v>#VALUE!</v>
      </c>
      <c r="N2262" s="236" t="str">
        <f t="shared" si="10"/>
        <v>#VALUE!</v>
      </c>
      <c r="O2262" s="236" t="str">
        <f t="shared" si="11"/>
        <v>#VALUE!</v>
      </c>
      <c r="P2262" s="237" t="str">
        <f t="shared" si="12"/>
        <v>OPIOIDS</v>
      </c>
      <c r="Q2262" s="237" t="b">
        <v>1</v>
      </c>
      <c r="R2262" s="237" t="str">
        <f t="shared" si="37"/>
        <v>HIGH</v>
      </c>
      <c r="S2262" s="238">
        <v>44453.0</v>
      </c>
      <c r="T2262" s="243">
        <f t="shared" si="55"/>
        <v>44468</v>
      </c>
      <c r="U2262" s="237" t="str">
        <f t="shared" si="57"/>
        <v> </v>
      </c>
      <c r="V2262" s="237" t="str">
        <f t="shared" si="16"/>
        <v> </v>
      </c>
      <c r="W2262" s="83"/>
      <c r="X2262" s="83"/>
      <c r="Y2262" s="83"/>
      <c r="Z2262" s="83"/>
      <c r="AA2262" s="83"/>
      <c r="AB2262" s="83"/>
      <c r="AC2262" s="83"/>
      <c r="AD2262" s="83"/>
      <c r="AE2262" s="83"/>
    </row>
    <row r="2263">
      <c r="A2263" s="233">
        <v>16958.0</v>
      </c>
      <c r="B2263" s="237" t="s">
        <v>8197</v>
      </c>
      <c r="C2263" s="238" t="b">
        <v>1</v>
      </c>
      <c r="D2263" s="243">
        <v>44531.0</v>
      </c>
      <c r="E2263" s="236" t="str">
        <f t="shared" si="1"/>
        <v>#VALUE!</v>
      </c>
      <c r="F2263" s="236" t="str">
        <f t="shared" si="2"/>
        <v>#VALUE!</v>
      </c>
      <c r="G2263" s="236" t="str">
        <f t="shared" si="3"/>
        <v>#VALUE!</v>
      </c>
      <c r="H2263" s="236" t="str">
        <f t="shared" si="4"/>
        <v>OPI RX</v>
      </c>
      <c r="I2263" s="236" t="str">
        <f t="shared" si="5"/>
        <v>#VALUE!</v>
      </c>
      <c r="J2263" s="236" t="str">
        <f t="shared" si="6"/>
        <v>#VALUE!</v>
      </c>
      <c r="K2263" s="236" t="str">
        <f t="shared" si="7"/>
        <v>#VALUE!</v>
      </c>
      <c r="L2263" s="236" t="str">
        <f t="shared" si="8"/>
        <v>#VALUE!</v>
      </c>
      <c r="M2263" s="236" t="str">
        <f t="shared" si="9"/>
        <v>#VALUE!</v>
      </c>
      <c r="N2263" s="236" t="str">
        <f t="shared" si="10"/>
        <v>#VALUE!</v>
      </c>
      <c r="O2263" s="236" t="str">
        <f t="shared" si="11"/>
        <v>#VALUE!</v>
      </c>
      <c r="P2263" s="237" t="str">
        <f t="shared" si="12"/>
        <v>OPIOIDS</v>
      </c>
      <c r="Q2263" s="237" t="b">
        <v>0</v>
      </c>
      <c r="R2263" s="237" t="str">
        <f t="shared" si="37"/>
        <v>LOW</v>
      </c>
      <c r="S2263" s="238">
        <v>44501.0</v>
      </c>
      <c r="T2263" s="243">
        <f t="shared" si="55"/>
        <v>44531</v>
      </c>
      <c r="U2263" s="237" t="str">
        <f t="shared" si="57"/>
        <v> </v>
      </c>
      <c r="V2263" s="237" t="str">
        <f t="shared" si="16"/>
        <v> </v>
      </c>
      <c r="W2263" s="83"/>
      <c r="X2263" s="83"/>
      <c r="Y2263" s="83"/>
      <c r="Z2263" s="83"/>
      <c r="AA2263" s="83"/>
      <c r="AB2263" s="83"/>
      <c r="AC2263" s="83"/>
      <c r="AD2263" s="83"/>
      <c r="AE2263" s="83"/>
    </row>
    <row r="2264">
      <c r="A2264" s="233">
        <v>16962.0</v>
      </c>
      <c r="B2264" s="239" t="s">
        <v>7552</v>
      </c>
      <c r="C2264" s="234" t="b">
        <v>1</v>
      </c>
      <c r="D2264" s="243">
        <v>44564.0</v>
      </c>
      <c r="E2264" s="236" t="str">
        <f t="shared" si="1"/>
        <v>#VALUE!</v>
      </c>
      <c r="F2264" s="236" t="str">
        <f t="shared" si="2"/>
        <v>#VALUE!</v>
      </c>
      <c r="G2264" s="236" t="str">
        <f t="shared" si="3"/>
        <v>#VALUE!</v>
      </c>
      <c r="H2264" s="236" t="str">
        <f t="shared" si="4"/>
        <v>#VALUE!</v>
      </c>
      <c r="I2264" s="236" t="str">
        <f t="shared" si="5"/>
        <v>#VALUE!</v>
      </c>
      <c r="J2264" s="236" t="str">
        <f t="shared" si="6"/>
        <v>#VALUE!</v>
      </c>
      <c r="K2264" s="236" t="str">
        <f t="shared" si="7"/>
        <v>#VALUE!</v>
      </c>
      <c r="L2264" s="236" t="str">
        <f t="shared" si="8"/>
        <v>#VALUE!</v>
      </c>
      <c r="M2264" s="236" t="str">
        <f t="shared" si="9"/>
        <v>#VALUE!</v>
      </c>
      <c r="N2264" s="236" t="str">
        <f t="shared" si="10"/>
        <v>#VALUE!</v>
      </c>
      <c r="O2264" s="236" t="str">
        <f t="shared" si="11"/>
        <v>#VALUE!</v>
      </c>
      <c r="P2264" s="237" t="str">
        <f t="shared" si="12"/>
        <v>NO RX</v>
      </c>
      <c r="Q2264" s="237" t="b">
        <v>0</v>
      </c>
      <c r="R2264" s="237" t="str">
        <f t="shared" si="37"/>
        <v>LOW</v>
      </c>
      <c r="S2264" s="238">
        <v>44524.0</v>
      </c>
      <c r="T2264" s="243">
        <f t="shared" si="55"/>
        <v>44564</v>
      </c>
      <c r="U2264" s="237" t="str">
        <f t="shared" si="57"/>
        <v> </v>
      </c>
      <c r="V2264" s="237" t="str">
        <f t="shared" si="16"/>
        <v> </v>
      </c>
      <c r="W2264" s="83"/>
      <c r="X2264" s="83"/>
      <c r="Y2264" s="83"/>
      <c r="Z2264" s="83"/>
      <c r="AA2264" s="83"/>
      <c r="AB2264" s="83"/>
      <c r="AC2264" s="83"/>
      <c r="AD2264" s="83"/>
      <c r="AE2264" s="83"/>
    </row>
    <row r="2265">
      <c r="A2265" s="233">
        <v>16967.0</v>
      </c>
      <c r="B2265" s="237" t="s">
        <v>7736</v>
      </c>
      <c r="C2265" s="234" t="b">
        <v>1</v>
      </c>
      <c r="D2265" s="243">
        <v>44498.0</v>
      </c>
      <c r="E2265" s="236" t="str">
        <f t="shared" si="1"/>
        <v>#VALUE!</v>
      </c>
      <c r="F2265" s="236" t="str">
        <f t="shared" si="2"/>
        <v>#VALUE!</v>
      </c>
      <c r="G2265" s="236" t="str">
        <f t="shared" si="3"/>
        <v>#VALUE!</v>
      </c>
      <c r="H2265" s="236" t="str">
        <f t="shared" si="4"/>
        <v>#VALUE!</v>
      </c>
      <c r="I2265" s="236" t="str">
        <f t="shared" si="5"/>
        <v>#VALUE!</v>
      </c>
      <c r="J2265" s="236" t="str">
        <f t="shared" si="6"/>
        <v>#VALUE!</v>
      </c>
      <c r="K2265" s="236" t="str">
        <f t="shared" si="7"/>
        <v>#VALUE!</v>
      </c>
      <c r="L2265" s="236" t="str">
        <f t="shared" si="8"/>
        <v>#VALUE!</v>
      </c>
      <c r="M2265" s="236" t="str">
        <f t="shared" si="9"/>
        <v>#VALUE!</v>
      </c>
      <c r="N2265" s="236" t="str">
        <f t="shared" si="10"/>
        <v>#VALUE!</v>
      </c>
      <c r="O2265" s="236" t="str">
        <f t="shared" si="11"/>
        <v>#VALUE!</v>
      </c>
      <c r="P2265" s="237" t="str">
        <f t="shared" si="12"/>
        <v>NO RX</v>
      </c>
      <c r="Q2265" s="237" t="b">
        <v>0</v>
      </c>
      <c r="R2265" s="237" t="str">
        <f t="shared" si="37"/>
        <v>LOW</v>
      </c>
      <c r="S2265" s="238">
        <v>44483.0</v>
      </c>
      <c r="T2265" s="243">
        <f t="shared" si="55"/>
        <v>44498</v>
      </c>
      <c r="U2265" s="237" t="str">
        <f t="shared" si="57"/>
        <v> </v>
      </c>
      <c r="V2265" s="237" t="str">
        <f t="shared" si="16"/>
        <v> </v>
      </c>
      <c r="W2265" s="83"/>
      <c r="X2265" s="83"/>
      <c r="Y2265" s="83"/>
      <c r="Z2265" s="83"/>
      <c r="AA2265" s="83"/>
      <c r="AB2265" s="83"/>
      <c r="AC2265" s="83"/>
      <c r="AD2265" s="83"/>
      <c r="AE2265" s="83"/>
    </row>
    <row r="2266">
      <c r="A2266" s="233">
        <v>16968.0</v>
      </c>
      <c r="B2266" s="234" t="s">
        <v>7576</v>
      </c>
      <c r="C2266" s="238" t="b">
        <v>1</v>
      </c>
      <c r="D2266" s="243">
        <v>44531.0</v>
      </c>
      <c r="E2266" s="236" t="str">
        <f t="shared" si="1"/>
        <v>#VALUE!</v>
      </c>
      <c r="F2266" s="236" t="str">
        <f t="shared" si="2"/>
        <v>#VALUE!</v>
      </c>
      <c r="G2266" s="236" t="str">
        <f t="shared" si="3"/>
        <v>#VALUE!</v>
      </c>
      <c r="H2266" s="236" t="str">
        <f t="shared" si="4"/>
        <v>#VALUE!</v>
      </c>
      <c r="I2266" s="236" t="str">
        <f t="shared" si="5"/>
        <v>#VALUE!</v>
      </c>
      <c r="J2266" s="236" t="str">
        <f t="shared" si="6"/>
        <v>#VALUE!</v>
      </c>
      <c r="K2266" s="236" t="str">
        <f t="shared" si="7"/>
        <v>#VALUE!</v>
      </c>
      <c r="L2266" s="236" t="str">
        <f t="shared" si="8"/>
        <v>#VALUE!</v>
      </c>
      <c r="M2266" s="236" t="str">
        <f t="shared" si="9"/>
        <v>#VALUE!</v>
      </c>
      <c r="N2266" s="236" t="str">
        <f t="shared" si="10"/>
        <v>#VALUE!</v>
      </c>
      <c r="O2266" s="236" t="str">
        <f t="shared" si="11"/>
        <v>#VALUE!</v>
      </c>
      <c r="P2266" s="237" t="str">
        <f t="shared" si="12"/>
        <v>NO RX</v>
      </c>
      <c r="Q2266" s="237" t="b">
        <v>0</v>
      </c>
      <c r="R2266" s="237" t="str">
        <f t="shared" si="37"/>
        <v>LOW</v>
      </c>
      <c r="S2266" s="238">
        <v>44501.0</v>
      </c>
      <c r="T2266" s="243">
        <f t="shared" si="55"/>
        <v>44531</v>
      </c>
      <c r="U2266" s="237" t="str">
        <f t="shared" si="57"/>
        <v> </v>
      </c>
      <c r="V2266" s="237" t="str">
        <f t="shared" si="16"/>
        <v> </v>
      </c>
      <c r="W2266" s="83"/>
      <c r="X2266" s="83"/>
      <c r="Y2266" s="83"/>
      <c r="Z2266" s="83"/>
      <c r="AA2266" s="83"/>
      <c r="AB2266" s="83"/>
      <c r="AC2266" s="83"/>
      <c r="AD2266" s="83"/>
      <c r="AE2266" s="83"/>
    </row>
    <row r="2267">
      <c r="A2267" s="233">
        <v>16970.0</v>
      </c>
      <c r="B2267" s="234" t="s">
        <v>7616</v>
      </c>
      <c r="C2267" s="234" t="b">
        <v>1</v>
      </c>
      <c r="D2267" s="243">
        <v>44502.0</v>
      </c>
      <c r="E2267" s="236" t="str">
        <f t="shared" si="1"/>
        <v>#VALUE!</v>
      </c>
      <c r="F2267" s="236" t="str">
        <f t="shared" si="2"/>
        <v>#VALUE!</v>
      </c>
      <c r="G2267" s="236" t="str">
        <f t="shared" si="3"/>
        <v>#VALUE!</v>
      </c>
      <c r="H2267" s="236" t="str">
        <f t="shared" si="4"/>
        <v>#VALUE!</v>
      </c>
      <c r="I2267" s="236" t="str">
        <f t="shared" si="5"/>
        <v>#VALUE!</v>
      </c>
      <c r="J2267" s="236" t="str">
        <f t="shared" si="6"/>
        <v>#VALUE!</v>
      </c>
      <c r="K2267" s="236" t="str">
        <f t="shared" si="7"/>
        <v>#VALUE!</v>
      </c>
      <c r="L2267" s="236" t="str">
        <f t="shared" si="8"/>
        <v>#VALUE!</v>
      </c>
      <c r="M2267" s="236" t="str">
        <f t="shared" si="9"/>
        <v>OPI RX</v>
      </c>
      <c r="N2267" s="236" t="str">
        <f t="shared" si="10"/>
        <v>#VALUE!</v>
      </c>
      <c r="O2267" s="236" t="str">
        <f t="shared" si="11"/>
        <v>#VALUE!</v>
      </c>
      <c r="P2267" s="237" t="str">
        <f t="shared" si="12"/>
        <v>OPIOIDS</v>
      </c>
      <c r="Q2267" s="234" t="b">
        <v>1</v>
      </c>
      <c r="R2267" s="237" t="str">
        <f t="shared" si="37"/>
        <v>HIGH</v>
      </c>
      <c r="S2267" s="238">
        <v>44484.0</v>
      </c>
      <c r="T2267" s="243">
        <f t="shared" si="55"/>
        <v>44502</v>
      </c>
      <c r="U2267" s="237" t="str">
        <f t="shared" si="57"/>
        <v> </v>
      </c>
      <c r="V2267" s="237" t="str">
        <f t="shared" si="16"/>
        <v> </v>
      </c>
      <c r="W2267" s="83"/>
      <c r="X2267" s="83"/>
      <c r="Y2267" s="83"/>
      <c r="Z2267" s="83"/>
      <c r="AA2267" s="83"/>
      <c r="AB2267" s="83"/>
      <c r="AC2267" s="83"/>
      <c r="AD2267" s="83"/>
      <c r="AE2267" s="83"/>
    </row>
    <row r="2268">
      <c r="A2268" s="233">
        <v>16974.0</v>
      </c>
      <c r="B2268" s="234" t="s">
        <v>7585</v>
      </c>
      <c r="C2268" s="238" t="b">
        <v>1</v>
      </c>
      <c r="D2268" s="243">
        <v>44531.0</v>
      </c>
      <c r="E2268" s="236" t="str">
        <f t="shared" si="1"/>
        <v>#VALUE!</v>
      </c>
      <c r="F2268" s="236" t="str">
        <f t="shared" si="2"/>
        <v>OPI RX</v>
      </c>
      <c r="G2268" s="236" t="str">
        <f t="shared" si="3"/>
        <v>#VALUE!</v>
      </c>
      <c r="H2268" s="236" t="str">
        <f t="shared" si="4"/>
        <v>#VALUE!</v>
      </c>
      <c r="I2268" s="236" t="str">
        <f t="shared" si="5"/>
        <v>#VALUE!</v>
      </c>
      <c r="J2268" s="236" t="str">
        <f t="shared" si="6"/>
        <v>#VALUE!</v>
      </c>
      <c r="K2268" s="236" t="str">
        <f t="shared" si="7"/>
        <v>#VALUE!</v>
      </c>
      <c r="L2268" s="236" t="str">
        <f t="shared" si="8"/>
        <v>#VALUE!</v>
      </c>
      <c r="M2268" s="236" t="str">
        <f t="shared" si="9"/>
        <v>#VALUE!</v>
      </c>
      <c r="N2268" s="236" t="str">
        <f t="shared" si="10"/>
        <v>#VALUE!</v>
      </c>
      <c r="O2268" s="236" t="str">
        <f t="shared" si="11"/>
        <v>#VALUE!</v>
      </c>
      <c r="P2268" s="237" t="str">
        <f t="shared" si="12"/>
        <v>OPIOIDS</v>
      </c>
      <c r="Q2268" s="237" t="b">
        <v>0</v>
      </c>
      <c r="R2268" s="237" t="str">
        <f t="shared" si="37"/>
        <v>LOW</v>
      </c>
      <c r="S2268" s="238">
        <v>44501.0</v>
      </c>
      <c r="T2268" s="243">
        <f t="shared" si="55"/>
        <v>44531</v>
      </c>
      <c r="U2268" s="237" t="str">
        <f t="shared" si="57"/>
        <v> </v>
      </c>
      <c r="V2268" s="237" t="str">
        <f t="shared" si="16"/>
        <v> </v>
      </c>
      <c r="W2268" s="83"/>
      <c r="X2268" s="83"/>
      <c r="Y2268" s="83"/>
      <c r="Z2268" s="83"/>
      <c r="AA2268" s="83"/>
      <c r="AB2268" s="83"/>
      <c r="AC2268" s="83"/>
      <c r="AD2268" s="83"/>
      <c r="AE2268" s="83"/>
    </row>
    <row r="2269">
      <c r="A2269" s="233">
        <v>16980.0</v>
      </c>
      <c r="B2269" s="239" t="s">
        <v>7552</v>
      </c>
      <c r="C2269" s="238" t="b">
        <v>1</v>
      </c>
      <c r="D2269" s="243">
        <v>44537.0</v>
      </c>
      <c r="E2269" s="236" t="str">
        <f t="shared" si="1"/>
        <v>#VALUE!</v>
      </c>
      <c r="F2269" s="236" t="str">
        <f t="shared" si="2"/>
        <v>#VALUE!</v>
      </c>
      <c r="G2269" s="236" t="str">
        <f t="shared" si="3"/>
        <v>#VALUE!</v>
      </c>
      <c r="H2269" s="236" t="str">
        <f t="shared" si="4"/>
        <v>#VALUE!</v>
      </c>
      <c r="I2269" s="236" t="str">
        <f t="shared" si="5"/>
        <v>#VALUE!</v>
      </c>
      <c r="J2269" s="236" t="str">
        <f t="shared" si="6"/>
        <v>#VALUE!</v>
      </c>
      <c r="K2269" s="236" t="str">
        <f t="shared" si="7"/>
        <v>#VALUE!</v>
      </c>
      <c r="L2269" s="236" t="str">
        <f t="shared" si="8"/>
        <v>#VALUE!</v>
      </c>
      <c r="M2269" s="236" t="str">
        <f t="shared" si="9"/>
        <v>#VALUE!</v>
      </c>
      <c r="N2269" s="236" t="str">
        <f t="shared" si="10"/>
        <v>#VALUE!</v>
      </c>
      <c r="O2269" s="236" t="str">
        <f t="shared" si="11"/>
        <v>#VALUE!</v>
      </c>
      <c r="P2269" s="237" t="str">
        <f t="shared" si="12"/>
        <v>NO RX</v>
      </c>
      <c r="Q2269" s="234" t="b">
        <v>0</v>
      </c>
      <c r="R2269" s="237" t="str">
        <f t="shared" si="37"/>
        <v>LOW</v>
      </c>
      <c r="S2269" s="238">
        <v>44508.0</v>
      </c>
      <c r="T2269" s="243">
        <f t="shared" si="55"/>
        <v>44537</v>
      </c>
      <c r="U2269" s="237" t="str">
        <f t="shared" si="57"/>
        <v> </v>
      </c>
      <c r="V2269" s="237" t="str">
        <f t="shared" si="16"/>
        <v> </v>
      </c>
      <c r="W2269" s="83"/>
      <c r="X2269" s="83"/>
      <c r="Y2269" s="83"/>
      <c r="Z2269" s="83"/>
      <c r="AA2269" s="83"/>
      <c r="AB2269" s="83"/>
      <c r="AC2269" s="83"/>
      <c r="AD2269" s="83"/>
      <c r="AE2269" s="83"/>
    </row>
    <row r="2270">
      <c r="A2270" s="233">
        <v>16982.0</v>
      </c>
      <c r="B2270" s="234" t="s">
        <v>7594</v>
      </c>
      <c r="C2270" s="238" t="b">
        <v>1</v>
      </c>
      <c r="D2270" s="235">
        <v>44634.0</v>
      </c>
      <c r="E2270" s="236" t="str">
        <f t="shared" si="1"/>
        <v>OPI RX</v>
      </c>
      <c r="F2270" s="236" t="str">
        <f t="shared" si="2"/>
        <v>#VALUE!</v>
      </c>
      <c r="G2270" s="236" t="str">
        <f t="shared" si="3"/>
        <v>#VALUE!</v>
      </c>
      <c r="H2270" s="236" t="str">
        <f t="shared" si="4"/>
        <v>#VALUE!</v>
      </c>
      <c r="I2270" s="236" t="str">
        <f t="shared" si="5"/>
        <v>#VALUE!</v>
      </c>
      <c r="J2270" s="236" t="str">
        <f t="shared" si="6"/>
        <v>#VALUE!</v>
      </c>
      <c r="K2270" s="236" t="str">
        <f t="shared" si="7"/>
        <v>#VALUE!</v>
      </c>
      <c r="L2270" s="236" t="str">
        <f t="shared" si="8"/>
        <v>#VALUE!</v>
      </c>
      <c r="M2270" s="236" t="str">
        <f t="shared" si="9"/>
        <v>#VALUE!</v>
      </c>
      <c r="N2270" s="236" t="str">
        <f t="shared" si="10"/>
        <v>#VALUE!</v>
      </c>
      <c r="O2270" s="236" t="str">
        <f t="shared" si="11"/>
        <v>#VALUE!</v>
      </c>
      <c r="P2270" s="237" t="str">
        <f t="shared" si="12"/>
        <v>OPIOIDS</v>
      </c>
      <c r="Q2270" s="237" t="b">
        <v>0</v>
      </c>
      <c r="R2270" s="237" t="str">
        <f t="shared" si="37"/>
        <v>LOW</v>
      </c>
      <c r="S2270" s="238">
        <v>44502.0</v>
      </c>
      <c r="T2270" s="243">
        <f t="shared" si="55"/>
        <v>44634</v>
      </c>
      <c r="U2270" s="237" t="str">
        <f t="shared" si="57"/>
        <v> </v>
      </c>
      <c r="V2270" s="237" t="str">
        <f t="shared" si="16"/>
        <v> </v>
      </c>
      <c r="W2270" s="83"/>
      <c r="X2270" s="83"/>
      <c r="Y2270" s="83"/>
      <c r="Z2270" s="83"/>
      <c r="AA2270" s="83"/>
      <c r="AB2270" s="83"/>
      <c r="AC2270" s="83"/>
      <c r="AD2270" s="83"/>
      <c r="AE2270" s="83"/>
    </row>
    <row r="2271">
      <c r="A2271" s="233">
        <v>16983.0</v>
      </c>
      <c r="B2271" s="237" t="s">
        <v>8198</v>
      </c>
      <c r="C2271" s="234" t="b">
        <v>1</v>
      </c>
      <c r="D2271" s="235">
        <v>44591.0</v>
      </c>
      <c r="E2271" s="236" t="str">
        <f t="shared" si="1"/>
        <v>#VALUE!</v>
      </c>
      <c r="F2271" s="236" t="str">
        <f t="shared" si="2"/>
        <v>#VALUE!</v>
      </c>
      <c r="G2271" s="236" t="str">
        <f t="shared" si="3"/>
        <v>#VALUE!</v>
      </c>
      <c r="H2271" s="236" t="str">
        <f t="shared" si="4"/>
        <v>#VALUE!</v>
      </c>
      <c r="I2271" s="236" t="str">
        <f t="shared" si="5"/>
        <v>#VALUE!</v>
      </c>
      <c r="J2271" s="236" t="str">
        <f t="shared" si="6"/>
        <v>#VALUE!</v>
      </c>
      <c r="K2271" s="236" t="str">
        <f t="shared" si="7"/>
        <v>#VALUE!</v>
      </c>
      <c r="L2271" s="236" t="str">
        <f t="shared" si="8"/>
        <v>#VALUE!</v>
      </c>
      <c r="M2271" s="236" t="str">
        <f t="shared" si="9"/>
        <v>OPI RX</v>
      </c>
      <c r="N2271" s="236" t="str">
        <f t="shared" si="10"/>
        <v>#VALUE!</v>
      </c>
      <c r="O2271" s="236" t="str">
        <f t="shared" si="11"/>
        <v>#VALUE!</v>
      </c>
      <c r="P2271" s="237" t="str">
        <f t="shared" si="12"/>
        <v>OPIOIDS</v>
      </c>
      <c r="Q2271" s="237" t="b">
        <v>0</v>
      </c>
      <c r="R2271" s="237" t="str">
        <f t="shared" si="37"/>
        <v>LOW</v>
      </c>
      <c r="S2271" s="238">
        <v>44467.0</v>
      </c>
      <c r="T2271" s="243">
        <f t="shared" si="55"/>
        <v>44591</v>
      </c>
      <c r="U2271" s="237" t="str">
        <f t="shared" si="57"/>
        <v> </v>
      </c>
      <c r="V2271" s="237" t="str">
        <f t="shared" si="16"/>
        <v> </v>
      </c>
      <c r="W2271" s="83"/>
      <c r="X2271" s="83"/>
      <c r="Y2271" s="83"/>
      <c r="Z2271" s="83"/>
      <c r="AA2271" s="83"/>
      <c r="AB2271" s="83"/>
      <c r="AC2271" s="83"/>
      <c r="AD2271" s="83"/>
      <c r="AE2271" s="83"/>
    </row>
    <row r="2272">
      <c r="A2272" s="233">
        <v>16985.0</v>
      </c>
      <c r="B2272" s="239" t="s">
        <v>7552</v>
      </c>
      <c r="C2272" s="238" t="b">
        <v>1</v>
      </c>
      <c r="D2272" s="243">
        <v>44564.0</v>
      </c>
      <c r="E2272" s="236" t="str">
        <f t="shared" si="1"/>
        <v>#VALUE!</v>
      </c>
      <c r="F2272" s="236" t="str">
        <f t="shared" si="2"/>
        <v>#VALUE!</v>
      </c>
      <c r="G2272" s="236" t="str">
        <f t="shared" si="3"/>
        <v>#VALUE!</v>
      </c>
      <c r="H2272" s="236" t="str">
        <f t="shared" si="4"/>
        <v>#VALUE!</v>
      </c>
      <c r="I2272" s="236" t="str">
        <f t="shared" si="5"/>
        <v>#VALUE!</v>
      </c>
      <c r="J2272" s="236" t="str">
        <f t="shared" si="6"/>
        <v>#VALUE!</v>
      </c>
      <c r="K2272" s="236" t="str">
        <f t="shared" si="7"/>
        <v>#VALUE!</v>
      </c>
      <c r="L2272" s="236" t="str">
        <f t="shared" si="8"/>
        <v>#VALUE!</v>
      </c>
      <c r="M2272" s="236" t="str">
        <f t="shared" si="9"/>
        <v>#VALUE!</v>
      </c>
      <c r="N2272" s="236" t="str">
        <f t="shared" si="10"/>
        <v>#VALUE!</v>
      </c>
      <c r="O2272" s="236" t="str">
        <f t="shared" si="11"/>
        <v>#VALUE!</v>
      </c>
      <c r="P2272" s="237" t="str">
        <f t="shared" si="12"/>
        <v>NO RX</v>
      </c>
      <c r="Q2272" s="237" t="b">
        <v>0</v>
      </c>
      <c r="R2272" s="237" t="str">
        <f t="shared" si="37"/>
        <v>LOW</v>
      </c>
      <c r="S2272" s="238">
        <v>44529.0</v>
      </c>
      <c r="T2272" s="243">
        <f t="shared" si="55"/>
        <v>44564</v>
      </c>
      <c r="U2272" s="237" t="str">
        <f t="shared" si="57"/>
        <v> </v>
      </c>
      <c r="V2272" s="237" t="str">
        <f t="shared" si="16"/>
        <v> </v>
      </c>
      <c r="W2272" s="83"/>
      <c r="X2272" s="83"/>
      <c r="Y2272" s="83"/>
      <c r="Z2272" s="83"/>
      <c r="AA2272" s="83"/>
      <c r="AB2272" s="83"/>
      <c r="AC2272" s="83"/>
      <c r="AD2272" s="83"/>
      <c r="AE2272" s="83"/>
    </row>
    <row r="2273">
      <c r="A2273" s="233">
        <v>16991.0</v>
      </c>
      <c r="B2273" s="239" t="s">
        <v>7552</v>
      </c>
      <c r="C2273" s="239" t="b">
        <v>1</v>
      </c>
      <c r="D2273" s="235">
        <v>44577.0</v>
      </c>
      <c r="E2273" s="236" t="str">
        <f t="shared" si="1"/>
        <v>#VALUE!</v>
      </c>
      <c r="F2273" s="236" t="str">
        <f t="shared" si="2"/>
        <v>#VALUE!</v>
      </c>
      <c r="G2273" s="236" t="str">
        <f t="shared" si="3"/>
        <v>#VALUE!</v>
      </c>
      <c r="H2273" s="236" t="str">
        <f t="shared" si="4"/>
        <v>#VALUE!</v>
      </c>
      <c r="I2273" s="236" t="str">
        <f t="shared" si="5"/>
        <v>#VALUE!</v>
      </c>
      <c r="J2273" s="236" t="str">
        <f t="shared" si="6"/>
        <v>#VALUE!</v>
      </c>
      <c r="K2273" s="236" t="str">
        <f t="shared" si="7"/>
        <v>#VALUE!</v>
      </c>
      <c r="L2273" s="236" t="str">
        <f t="shared" si="8"/>
        <v>#VALUE!</v>
      </c>
      <c r="M2273" s="236" t="str">
        <f t="shared" si="9"/>
        <v>#VALUE!</v>
      </c>
      <c r="N2273" s="236" t="str">
        <f t="shared" si="10"/>
        <v>#VALUE!</v>
      </c>
      <c r="O2273" s="236" t="str">
        <f t="shared" si="11"/>
        <v>#VALUE!</v>
      </c>
      <c r="P2273" s="237" t="str">
        <f t="shared" si="12"/>
        <v>NO RX</v>
      </c>
      <c r="Q2273" s="237" t="b">
        <v>0</v>
      </c>
      <c r="R2273" s="237" t="str">
        <f t="shared" si="37"/>
        <v>LOW</v>
      </c>
      <c r="S2273" s="242">
        <v>44536.0</v>
      </c>
      <c r="T2273" s="243"/>
      <c r="U2273" s="237" t="str">
        <f t="shared" si="57"/>
        <v> </v>
      </c>
      <c r="V2273" s="237" t="str">
        <f t="shared" si="16"/>
        <v> </v>
      </c>
      <c r="W2273" s="83"/>
      <c r="X2273" s="83"/>
      <c r="Y2273" s="83"/>
      <c r="Z2273" s="83"/>
      <c r="AA2273" s="83"/>
      <c r="AB2273" s="83"/>
      <c r="AC2273" s="83"/>
      <c r="AD2273" s="83"/>
      <c r="AE2273" s="83"/>
    </row>
    <row r="2274">
      <c r="A2274" s="253">
        <v>16993.0</v>
      </c>
      <c r="B2274" s="239" t="s">
        <v>7552</v>
      </c>
      <c r="C2274" s="238" t="b">
        <v>1</v>
      </c>
      <c r="D2274" s="243">
        <v>44477.0</v>
      </c>
      <c r="E2274" s="236" t="str">
        <f t="shared" si="1"/>
        <v>#VALUE!</v>
      </c>
      <c r="F2274" s="236" t="str">
        <f t="shared" si="2"/>
        <v>#VALUE!</v>
      </c>
      <c r="G2274" s="236" t="str">
        <f t="shared" si="3"/>
        <v>#VALUE!</v>
      </c>
      <c r="H2274" s="236" t="str">
        <f t="shared" si="4"/>
        <v>#VALUE!</v>
      </c>
      <c r="I2274" s="236" t="str">
        <f t="shared" si="5"/>
        <v>#VALUE!</v>
      </c>
      <c r="J2274" s="236" t="str">
        <f t="shared" si="6"/>
        <v>#VALUE!</v>
      </c>
      <c r="K2274" s="236" t="str">
        <f t="shared" si="7"/>
        <v>#VALUE!</v>
      </c>
      <c r="L2274" s="236" t="str">
        <f t="shared" si="8"/>
        <v>#VALUE!</v>
      </c>
      <c r="M2274" s="236" t="str">
        <f t="shared" si="9"/>
        <v>#VALUE!</v>
      </c>
      <c r="N2274" s="236" t="str">
        <f t="shared" si="10"/>
        <v>#VALUE!</v>
      </c>
      <c r="O2274" s="236" t="str">
        <f t="shared" si="11"/>
        <v>#VALUE!</v>
      </c>
      <c r="P2274" s="237" t="str">
        <f t="shared" si="12"/>
        <v>NO RX</v>
      </c>
      <c r="Q2274" s="237" t="b">
        <v>0</v>
      </c>
      <c r="R2274" s="237" t="str">
        <f t="shared" si="37"/>
        <v>LOW</v>
      </c>
      <c r="S2274" s="238">
        <v>44466.0</v>
      </c>
      <c r="T2274" s="243">
        <f t="shared" ref="T2274:T2408" si="58">D2274</f>
        <v>44477</v>
      </c>
      <c r="U2274" s="237" t="str">
        <f t="shared" si="57"/>
        <v> </v>
      </c>
      <c r="V2274" s="237" t="str">
        <f t="shared" si="16"/>
        <v> </v>
      </c>
      <c r="W2274" s="83"/>
      <c r="X2274" s="83"/>
      <c r="Y2274" s="83"/>
      <c r="Z2274" s="83"/>
      <c r="AA2274" s="83"/>
      <c r="AB2274" s="83"/>
      <c r="AC2274" s="83"/>
      <c r="AD2274" s="83"/>
      <c r="AE2274" s="83"/>
    </row>
    <row r="2275">
      <c r="A2275" s="253">
        <v>16995.0</v>
      </c>
      <c r="B2275" s="237" t="s">
        <v>8199</v>
      </c>
      <c r="C2275" s="238" t="b">
        <v>1</v>
      </c>
      <c r="D2275" s="235">
        <v>44616.0</v>
      </c>
      <c r="E2275" s="236" t="str">
        <f t="shared" si="1"/>
        <v>#VALUE!</v>
      </c>
      <c r="F2275" s="236" t="str">
        <f t="shared" si="2"/>
        <v>#VALUE!</v>
      </c>
      <c r="G2275" s="236" t="str">
        <f t="shared" si="3"/>
        <v>#VALUE!</v>
      </c>
      <c r="H2275" s="236" t="str">
        <f t="shared" si="4"/>
        <v>OPI RX</v>
      </c>
      <c r="I2275" s="236" t="str">
        <f t="shared" si="5"/>
        <v>#VALUE!</v>
      </c>
      <c r="J2275" s="236" t="str">
        <f t="shared" si="6"/>
        <v>#VALUE!</v>
      </c>
      <c r="K2275" s="236" t="str">
        <f t="shared" si="7"/>
        <v>#VALUE!</v>
      </c>
      <c r="L2275" s="236" t="str">
        <f t="shared" si="8"/>
        <v>#VALUE!</v>
      </c>
      <c r="M2275" s="236" t="str">
        <f t="shared" si="9"/>
        <v>#VALUE!</v>
      </c>
      <c r="N2275" s="236" t="str">
        <f t="shared" si="10"/>
        <v>#VALUE!</v>
      </c>
      <c r="O2275" s="236" t="str">
        <f t="shared" si="11"/>
        <v>#VALUE!</v>
      </c>
      <c r="P2275" s="237" t="str">
        <f t="shared" si="12"/>
        <v>OPIOIDS</v>
      </c>
      <c r="Q2275" s="237" t="b">
        <v>1</v>
      </c>
      <c r="R2275" s="237" t="str">
        <f t="shared" si="37"/>
        <v>HIGH</v>
      </c>
      <c r="S2275" s="238">
        <v>44459.0</v>
      </c>
      <c r="T2275" s="243">
        <f t="shared" si="58"/>
        <v>44616</v>
      </c>
      <c r="U2275" s="237" t="str">
        <f t="shared" si="57"/>
        <v> </v>
      </c>
      <c r="V2275" s="237" t="str">
        <f t="shared" si="16"/>
        <v> </v>
      </c>
      <c r="W2275" s="83"/>
      <c r="X2275" s="83"/>
      <c r="Y2275" s="83"/>
      <c r="Z2275" s="83"/>
      <c r="AA2275" s="83"/>
      <c r="AB2275" s="83"/>
      <c r="AC2275" s="83"/>
      <c r="AD2275" s="83"/>
      <c r="AE2275" s="83"/>
    </row>
    <row r="2276">
      <c r="A2276" s="253">
        <v>16997.0</v>
      </c>
      <c r="B2276" s="237" t="s">
        <v>8200</v>
      </c>
      <c r="C2276" s="238" t="b">
        <v>1</v>
      </c>
      <c r="D2276" s="243">
        <v>44475.0</v>
      </c>
      <c r="E2276" s="236" t="str">
        <f t="shared" si="1"/>
        <v>#VALUE!</v>
      </c>
      <c r="F2276" s="236" t="str">
        <f t="shared" si="2"/>
        <v>#VALUE!</v>
      </c>
      <c r="G2276" s="236" t="str">
        <f t="shared" si="3"/>
        <v>#VALUE!</v>
      </c>
      <c r="H2276" s="236" t="str">
        <f t="shared" si="4"/>
        <v>#VALUE!</v>
      </c>
      <c r="I2276" s="236" t="str">
        <f t="shared" si="5"/>
        <v>#VALUE!</v>
      </c>
      <c r="J2276" s="236" t="str">
        <f t="shared" si="6"/>
        <v>#VALUE!</v>
      </c>
      <c r="K2276" s="236" t="str">
        <f t="shared" si="7"/>
        <v>#VALUE!</v>
      </c>
      <c r="L2276" s="236" t="str">
        <f t="shared" si="8"/>
        <v>#VALUE!</v>
      </c>
      <c r="M2276" s="236" t="str">
        <f t="shared" si="9"/>
        <v>#VALUE!</v>
      </c>
      <c r="N2276" s="236" t="str">
        <f t="shared" si="10"/>
        <v>#VALUE!</v>
      </c>
      <c r="O2276" s="236" t="str">
        <f t="shared" si="11"/>
        <v>OPI RX</v>
      </c>
      <c r="P2276" s="237" t="str">
        <f t="shared" si="12"/>
        <v>OPIOIDS</v>
      </c>
      <c r="Q2276" s="237" t="b">
        <v>0</v>
      </c>
      <c r="R2276" s="237" t="str">
        <f t="shared" si="37"/>
        <v>LOW</v>
      </c>
      <c r="S2276" s="238">
        <v>44459.0</v>
      </c>
      <c r="T2276" s="243">
        <f t="shared" si="58"/>
        <v>44475</v>
      </c>
      <c r="U2276" s="237" t="str">
        <f t="shared" si="57"/>
        <v> </v>
      </c>
      <c r="V2276" s="237" t="str">
        <f t="shared" si="16"/>
        <v> </v>
      </c>
      <c r="W2276" s="83"/>
      <c r="X2276" s="83"/>
      <c r="Y2276" s="83"/>
      <c r="Z2276" s="83"/>
      <c r="AA2276" s="83"/>
      <c r="AB2276" s="83"/>
      <c r="AC2276" s="83"/>
      <c r="AD2276" s="83"/>
      <c r="AE2276" s="83"/>
    </row>
    <row r="2277">
      <c r="A2277" s="253">
        <v>16999.0</v>
      </c>
      <c r="B2277" s="237" t="s">
        <v>8024</v>
      </c>
      <c r="C2277" s="238" t="b">
        <v>1</v>
      </c>
      <c r="D2277" s="235">
        <v>44636.0</v>
      </c>
      <c r="E2277" s="236" t="str">
        <f t="shared" si="1"/>
        <v>#VALUE!</v>
      </c>
      <c r="F2277" s="236" t="str">
        <f t="shared" si="2"/>
        <v>#VALUE!</v>
      </c>
      <c r="G2277" s="236" t="str">
        <f t="shared" si="3"/>
        <v>#VALUE!</v>
      </c>
      <c r="H2277" s="236" t="str">
        <f t="shared" si="4"/>
        <v>#VALUE!</v>
      </c>
      <c r="I2277" s="236" t="str">
        <f t="shared" si="5"/>
        <v>#VALUE!</v>
      </c>
      <c r="J2277" s="236" t="str">
        <f t="shared" si="6"/>
        <v>#VALUE!</v>
      </c>
      <c r="K2277" s="236" t="str">
        <f t="shared" si="7"/>
        <v>#VALUE!</v>
      </c>
      <c r="L2277" s="236" t="str">
        <f t="shared" si="8"/>
        <v>#VALUE!</v>
      </c>
      <c r="M2277" s="236" t="str">
        <f t="shared" si="9"/>
        <v>OPI RX</v>
      </c>
      <c r="N2277" s="236" t="str">
        <f t="shared" si="10"/>
        <v>#VALUE!</v>
      </c>
      <c r="O2277" s="236" t="str">
        <f t="shared" si="11"/>
        <v>#VALUE!</v>
      </c>
      <c r="P2277" s="237" t="str">
        <f t="shared" si="12"/>
        <v>OPIOIDS</v>
      </c>
      <c r="Q2277" s="237" t="b">
        <v>0</v>
      </c>
      <c r="R2277" s="237" t="str">
        <f t="shared" si="37"/>
        <v>LOW</v>
      </c>
      <c r="S2277" s="238">
        <v>44502.0</v>
      </c>
      <c r="T2277" s="243">
        <f t="shared" si="58"/>
        <v>44636</v>
      </c>
      <c r="U2277" s="237" t="str">
        <f t="shared" si="57"/>
        <v> </v>
      </c>
      <c r="V2277" s="237" t="str">
        <f t="shared" si="16"/>
        <v> </v>
      </c>
      <c r="W2277" s="83"/>
      <c r="X2277" s="83"/>
      <c r="Y2277" s="83"/>
      <c r="Z2277" s="83"/>
      <c r="AA2277" s="83"/>
      <c r="AB2277" s="83"/>
      <c r="AC2277" s="83"/>
      <c r="AD2277" s="83"/>
      <c r="AE2277" s="83"/>
    </row>
    <row r="2278">
      <c r="A2278" s="253">
        <v>17002.0</v>
      </c>
      <c r="B2278" s="237" t="s">
        <v>7743</v>
      </c>
      <c r="C2278" s="238" t="b">
        <v>1</v>
      </c>
      <c r="D2278" s="243">
        <v>44533.0</v>
      </c>
      <c r="E2278" s="236" t="str">
        <f t="shared" si="1"/>
        <v>OPI RX</v>
      </c>
      <c r="F2278" s="236" t="str">
        <f t="shared" si="2"/>
        <v>#VALUE!</v>
      </c>
      <c r="G2278" s="236" t="str">
        <f t="shared" si="3"/>
        <v>#VALUE!</v>
      </c>
      <c r="H2278" s="236" t="str">
        <f t="shared" si="4"/>
        <v>#VALUE!</v>
      </c>
      <c r="I2278" s="236" t="str">
        <f t="shared" si="5"/>
        <v>#VALUE!</v>
      </c>
      <c r="J2278" s="236" t="str">
        <f t="shared" si="6"/>
        <v>#VALUE!</v>
      </c>
      <c r="K2278" s="236" t="str">
        <f t="shared" si="7"/>
        <v>#VALUE!</v>
      </c>
      <c r="L2278" s="236" t="str">
        <f t="shared" si="8"/>
        <v>#VALUE!</v>
      </c>
      <c r="M2278" s="236" t="str">
        <f t="shared" si="9"/>
        <v>#VALUE!</v>
      </c>
      <c r="N2278" s="236" t="str">
        <f t="shared" si="10"/>
        <v>#VALUE!</v>
      </c>
      <c r="O2278" s="236" t="str">
        <f t="shared" si="11"/>
        <v>#VALUE!</v>
      </c>
      <c r="P2278" s="237" t="str">
        <f t="shared" si="12"/>
        <v>OPIOIDS</v>
      </c>
      <c r="Q2278" s="237" t="b">
        <v>0</v>
      </c>
      <c r="R2278" s="237" t="str">
        <f t="shared" si="37"/>
        <v>LOW</v>
      </c>
      <c r="S2278" s="238">
        <v>44502.0</v>
      </c>
      <c r="T2278" s="243">
        <f t="shared" si="58"/>
        <v>44533</v>
      </c>
      <c r="U2278" s="237" t="str">
        <f t="shared" si="57"/>
        <v> </v>
      </c>
      <c r="V2278" s="237" t="str">
        <f t="shared" si="16"/>
        <v> </v>
      </c>
      <c r="W2278" s="83"/>
      <c r="X2278" s="83"/>
      <c r="Y2278" s="83"/>
      <c r="Z2278" s="83"/>
      <c r="AA2278" s="83"/>
      <c r="AB2278" s="83"/>
      <c r="AC2278" s="83"/>
      <c r="AD2278" s="83"/>
      <c r="AE2278" s="83"/>
    </row>
    <row r="2279">
      <c r="A2279" s="253">
        <v>17003.0</v>
      </c>
      <c r="B2279" s="237" t="s">
        <v>8201</v>
      </c>
      <c r="C2279" s="238" t="b">
        <v>1</v>
      </c>
      <c r="D2279" s="235">
        <v>44593.0</v>
      </c>
      <c r="E2279" s="236" t="str">
        <f t="shared" si="1"/>
        <v>#VALUE!</v>
      </c>
      <c r="F2279" s="236" t="str">
        <f t="shared" si="2"/>
        <v>OPI RX</v>
      </c>
      <c r="G2279" s="236" t="str">
        <f t="shared" si="3"/>
        <v>#VALUE!</v>
      </c>
      <c r="H2279" s="236" t="str">
        <f t="shared" si="4"/>
        <v>#VALUE!</v>
      </c>
      <c r="I2279" s="236" t="str">
        <f t="shared" si="5"/>
        <v>#VALUE!</v>
      </c>
      <c r="J2279" s="236" t="str">
        <f t="shared" si="6"/>
        <v>#VALUE!</v>
      </c>
      <c r="K2279" s="236" t="str">
        <f t="shared" si="7"/>
        <v>#VALUE!</v>
      </c>
      <c r="L2279" s="236" t="str">
        <f t="shared" si="8"/>
        <v>#VALUE!</v>
      </c>
      <c r="M2279" s="236" t="str">
        <f t="shared" si="9"/>
        <v>#VALUE!</v>
      </c>
      <c r="N2279" s="236" t="str">
        <f t="shared" si="10"/>
        <v>#VALUE!</v>
      </c>
      <c r="O2279" s="236" t="str">
        <f t="shared" si="11"/>
        <v>#VALUE!</v>
      </c>
      <c r="P2279" s="237" t="str">
        <f t="shared" si="12"/>
        <v>OPIOIDS</v>
      </c>
      <c r="Q2279" s="237" t="b">
        <v>1</v>
      </c>
      <c r="R2279" s="237" t="str">
        <f t="shared" si="37"/>
        <v>HIGH</v>
      </c>
      <c r="S2279" s="238">
        <v>44468.0</v>
      </c>
      <c r="T2279" s="243">
        <f t="shared" si="58"/>
        <v>44593</v>
      </c>
      <c r="U2279" s="237" t="str">
        <f t="shared" si="57"/>
        <v> </v>
      </c>
      <c r="V2279" s="237" t="str">
        <f t="shared" si="16"/>
        <v> </v>
      </c>
      <c r="W2279" s="83"/>
      <c r="X2279" s="83"/>
      <c r="Y2279" s="83"/>
      <c r="Z2279" s="83"/>
      <c r="AA2279" s="83"/>
      <c r="AB2279" s="83"/>
      <c r="AC2279" s="83"/>
      <c r="AD2279" s="83"/>
      <c r="AE2279" s="83"/>
    </row>
    <row r="2280">
      <c r="A2280" s="253">
        <v>17005.0</v>
      </c>
      <c r="B2280" s="237" t="s">
        <v>7935</v>
      </c>
      <c r="C2280" s="238" t="b">
        <v>1</v>
      </c>
      <c r="D2280" s="243">
        <v>44533.0</v>
      </c>
      <c r="E2280" s="236" t="str">
        <f t="shared" si="1"/>
        <v>OPI RX</v>
      </c>
      <c r="F2280" s="236" t="str">
        <f t="shared" si="2"/>
        <v>#VALUE!</v>
      </c>
      <c r="G2280" s="236" t="str">
        <f t="shared" si="3"/>
        <v>#VALUE!</v>
      </c>
      <c r="H2280" s="236" t="str">
        <f t="shared" si="4"/>
        <v>#VALUE!</v>
      </c>
      <c r="I2280" s="236" t="str">
        <f t="shared" si="5"/>
        <v>#VALUE!</v>
      </c>
      <c r="J2280" s="236" t="str">
        <f t="shared" si="6"/>
        <v>#VALUE!</v>
      </c>
      <c r="K2280" s="236" t="str">
        <f t="shared" si="7"/>
        <v>#VALUE!</v>
      </c>
      <c r="L2280" s="236" t="str">
        <f t="shared" si="8"/>
        <v>#VALUE!</v>
      </c>
      <c r="M2280" s="236" t="str">
        <f t="shared" si="9"/>
        <v>#VALUE!</v>
      </c>
      <c r="N2280" s="236" t="str">
        <f t="shared" si="10"/>
        <v>#VALUE!</v>
      </c>
      <c r="O2280" s="236" t="str">
        <f t="shared" si="11"/>
        <v>#VALUE!</v>
      </c>
      <c r="P2280" s="237" t="str">
        <f t="shared" si="12"/>
        <v>OPIOIDS</v>
      </c>
      <c r="Q2280" s="237" t="b">
        <v>1</v>
      </c>
      <c r="R2280" s="237" t="str">
        <f t="shared" si="37"/>
        <v>HIGH</v>
      </c>
      <c r="S2280" s="238">
        <v>44503.0</v>
      </c>
      <c r="T2280" s="243">
        <f t="shared" si="58"/>
        <v>44533</v>
      </c>
      <c r="U2280" s="237" t="str">
        <f t="shared" si="57"/>
        <v> </v>
      </c>
      <c r="V2280" s="237" t="str">
        <f t="shared" si="16"/>
        <v> </v>
      </c>
      <c r="W2280" s="83"/>
      <c r="X2280" s="83"/>
      <c r="Y2280" s="83"/>
      <c r="Z2280" s="83"/>
      <c r="AA2280" s="83"/>
      <c r="AB2280" s="83"/>
      <c r="AC2280" s="83"/>
      <c r="AD2280" s="83"/>
      <c r="AE2280" s="83"/>
    </row>
    <row r="2281">
      <c r="A2281" s="253">
        <v>17007.0</v>
      </c>
      <c r="B2281" s="239" t="s">
        <v>7552</v>
      </c>
      <c r="C2281" s="238" t="b">
        <v>1</v>
      </c>
      <c r="D2281" s="243">
        <v>44475.0</v>
      </c>
      <c r="E2281" s="236" t="str">
        <f t="shared" si="1"/>
        <v>#VALUE!</v>
      </c>
      <c r="F2281" s="236" t="str">
        <f t="shared" si="2"/>
        <v>#VALUE!</v>
      </c>
      <c r="G2281" s="236" t="str">
        <f t="shared" si="3"/>
        <v>#VALUE!</v>
      </c>
      <c r="H2281" s="236" t="str">
        <f t="shared" si="4"/>
        <v>#VALUE!</v>
      </c>
      <c r="I2281" s="236" t="str">
        <f t="shared" si="5"/>
        <v>#VALUE!</v>
      </c>
      <c r="J2281" s="236" t="str">
        <f t="shared" si="6"/>
        <v>#VALUE!</v>
      </c>
      <c r="K2281" s="236" t="str">
        <f t="shared" si="7"/>
        <v>#VALUE!</v>
      </c>
      <c r="L2281" s="236" t="str">
        <f t="shared" si="8"/>
        <v>#VALUE!</v>
      </c>
      <c r="M2281" s="236" t="str">
        <f t="shared" si="9"/>
        <v>#VALUE!</v>
      </c>
      <c r="N2281" s="236" t="str">
        <f t="shared" si="10"/>
        <v>#VALUE!</v>
      </c>
      <c r="O2281" s="236" t="str">
        <f t="shared" si="11"/>
        <v>#VALUE!</v>
      </c>
      <c r="P2281" s="237" t="str">
        <f t="shared" si="12"/>
        <v>NO RX</v>
      </c>
      <c r="Q2281" s="237" t="b">
        <v>0</v>
      </c>
      <c r="R2281" s="237" t="str">
        <f t="shared" si="37"/>
        <v>LOW</v>
      </c>
      <c r="S2281" s="238">
        <v>44459.0</v>
      </c>
      <c r="T2281" s="243">
        <f t="shared" si="58"/>
        <v>44475</v>
      </c>
      <c r="U2281" s="237" t="str">
        <f t="shared" si="57"/>
        <v> </v>
      </c>
      <c r="V2281" s="237" t="str">
        <f t="shared" si="16"/>
        <v> </v>
      </c>
      <c r="W2281" s="83"/>
      <c r="X2281" s="83"/>
      <c r="Y2281" s="83"/>
      <c r="Z2281" s="83"/>
      <c r="AA2281" s="83"/>
      <c r="AB2281" s="83"/>
      <c r="AC2281" s="83"/>
      <c r="AD2281" s="83"/>
      <c r="AE2281" s="83"/>
    </row>
    <row r="2282">
      <c r="A2282" s="253">
        <v>17009.0</v>
      </c>
      <c r="B2282" s="237" t="s">
        <v>7849</v>
      </c>
      <c r="C2282" s="238" t="b">
        <v>1</v>
      </c>
      <c r="D2282" s="235">
        <v>44627.0</v>
      </c>
      <c r="E2282" s="236" t="str">
        <f t="shared" si="1"/>
        <v>#VALUE!</v>
      </c>
      <c r="F2282" s="236" t="str">
        <f t="shared" si="2"/>
        <v>#VALUE!</v>
      </c>
      <c r="G2282" s="236" t="str">
        <f t="shared" si="3"/>
        <v>#VALUE!</v>
      </c>
      <c r="H2282" s="236" t="str">
        <f t="shared" si="4"/>
        <v>#VALUE!</v>
      </c>
      <c r="I2282" s="236" t="str">
        <f t="shared" si="5"/>
        <v>#VALUE!</v>
      </c>
      <c r="J2282" s="236" t="str">
        <f t="shared" si="6"/>
        <v>#VALUE!</v>
      </c>
      <c r="K2282" s="236" t="str">
        <f t="shared" si="7"/>
        <v>#VALUE!</v>
      </c>
      <c r="L2282" s="236" t="str">
        <f t="shared" si="8"/>
        <v>#VALUE!</v>
      </c>
      <c r="M2282" s="236" t="str">
        <f t="shared" si="9"/>
        <v>#VALUE!</v>
      </c>
      <c r="N2282" s="236" t="str">
        <f t="shared" si="10"/>
        <v>#VALUE!</v>
      </c>
      <c r="O2282" s="236" t="str">
        <f t="shared" si="11"/>
        <v>#VALUE!</v>
      </c>
      <c r="P2282" s="237" t="str">
        <f t="shared" si="12"/>
        <v>NO RX</v>
      </c>
      <c r="Q2282" s="237" t="b">
        <v>1</v>
      </c>
      <c r="R2282" s="237" t="str">
        <f t="shared" si="37"/>
        <v>HIGH</v>
      </c>
      <c r="S2282" s="238">
        <v>44480.0</v>
      </c>
      <c r="T2282" s="243">
        <f t="shared" si="58"/>
        <v>44627</v>
      </c>
      <c r="U2282" s="237" t="str">
        <f t="shared" si="57"/>
        <v> </v>
      </c>
      <c r="V2282" s="237" t="str">
        <f t="shared" si="16"/>
        <v> </v>
      </c>
      <c r="W2282" s="83"/>
      <c r="X2282" s="83"/>
      <c r="Y2282" s="83"/>
      <c r="Z2282" s="83"/>
      <c r="AA2282" s="83"/>
      <c r="AB2282" s="83"/>
      <c r="AC2282" s="83"/>
      <c r="AD2282" s="83"/>
      <c r="AE2282" s="83"/>
    </row>
    <row r="2283">
      <c r="A2283" s="253">
        <v>17010.0</v>
      </c>
      <c r="B2283" s="237" t="s">
        <v>7576</v>
      </c>
      <c r="C2283" s="238" t="b">
        <v>1</v>
      </c>
      <c r="D2283" s="243">
        <v>44533.0</v>
      </c>
      <c r="E2283" s="236" t="str">
        <f t="shared" si="1"/>
        <v>#VALUE!</v>
      </c>
      <c r="F2283" s="236" t="str">
        <f t="shared" si="2"/>
        <v>#VALUE!</v>
      </c>
      <c r="G2283" s="236" t="str">
        <f t="shared" si="3"/>
        <v>#VALUE!</v>
      </c>
      <c r="H2283" s="236" t="str">
        <f t="shared" si="4"/>
        <v>#VALUE!</v>
      </c>
      <c r="I2283" s="236" t="str">
        <f t="shared" si="5"/>
        <v>#VALUE!</v>
      </c>
      <c r="J2283" s="236" t="str">
        <f t="shared" si="6"/>
        <v>#VALUE!</v>
      </c>
      <c r="K2283" s="236" t="str">
        <f t="shared" si="7"/>
        <v>#VALUE!</v>
      </c>
      <c r="L2283" s="236" t="str">
        <f t="shared" si="8"/>
        <v>#VALUE!</v>
      </c>
      <c r="M2283" s="236" t="str">
        <f t="shared" si="9"/>
        <v>#VALUE!</v>
      </c>
      <c r="N2283" s="236" t="str">
        <f t="shared" si="10"/>
        <v>#VALUE!</v>
      </c>
      <c r="O2283" s="236" t="str">
        <f t="shared" si="11"/>
        <v>#VALUE!</v>
      </c>
      <c r="P2283" s="237" t="str">
        <f t="shared" si="12"/>
        <v>NO RX</v>
      </c>
      <c r="Q2283" s="237" t="b">
        <v>0</v>
      </c>
      <c r="R2283" s="237" t="str">
        <f t="shared" si="37"/>
        <v>LOW</v>
      </c>
      <c r="S2283" s="238">
        <v>44502.0</v>
      </c>
      <c r="T2283" s="243">
        <f t="shared" si="58"/>
        <v>44533</v>
      </c>
      <c r="U2283" s="237" t="str">
        <f t="shared" si="57"/>
        <v> </v>
      </c>
      <c r="V2283" s="237" t="str">
        <f t="shared" si="16"/>
        <v> </v>
      </c>
      <c r="W2283" s="83"/>
      <c r="X2283" s="83"/>
      <c r="Y2283" s="83"/>
      <c r="Z2283" s="83"/>
      <c r="AA2283" s="83"/>
      <c r="AB2283" s="83"/>
      <c r="AC2283" s="83"/>
      <c r="AD2283" s="83"/>
      <c r="AE2283" s="83"/>
    </row>
    <row r="2284">
      <c r="A2284" s="253">
        <v>17012.0</v>
      </c>
      <c r="B2284" s="237" t="s">
        <v>8095</v>
      </c>
      <c r="C2284" s="238" t="b">
        <v>1</v>
      </c>
      <c r="D2284" s="243">
        <v>44533.0</v>
      </c>
      <c r="E2284" s="236" t="str">
        <f t="shared" si="1"/>
        <v>#VALUE!</v>
      </c>
      <c r="F2284" s="236" t="str">
        <f t="shared" si="2"/>
        <v>#VALUE!</v>
      </c>
      <c r="G2284" s="236" t="str">
        <f t="shared" si="3"/>
        <v>#VALUE!</v>
      </c>
      <c r="H2284" s="236" t="str">
        <f t="shared" si="4"/>
        <v>#VALUE!</v>
      </c>
      <c r="I2284" s="236" t="str">
        <f t="shared" si="5"/>
        <v>#VALUE!</v>
      </c>
      <c r="J2284" s="236" t="str">
        <f t="shared" si="6"/>
        <v>#VALUE!</v>
      </c>
      <c r="K2284" s="236" t="str">
        <f t="shared" si="7"/>
        <v>#VALUE!</v>
      </c>
      <c r="L2284" s="236" t="str">
        <f t="shared" si="8"/>
        <v>#VALUE!</v>
      </c>
      <c r="M2284" s="236" t="str">
        <f t="shared" si="9"/>
        <v>#VALUE!</v>
      </c>
      <c r="N2284" s="236" t="str">
        <f t="shared" si="10"/>
        <v>#VALUE!</v>
      </c>
      <c r="O2284" s="236" t="str">
        <f t="shared" si="11"/>
        <v>#VALUE!</v>
      </c>
      <c r="P2284" s="237" t="str">
        <f t="shared" si="12"/>
        <v>NO RX</v>
      </c>
      <c r="Q2284" s="237" t="b">
        <v>0</v>
      </c>
      <c r="R2284" s="237" t="str">
        <f t="shared" si="37"/>
        <v>LOW</v>
      </c>
      <c r="S2284" s="238">
        <v>44502.0</v>
      </c>
      <c r="T2284" s="243">
        <f t="shared" si="58"/>
        <v>44533</v>
      </c>
      <c r="U2284" s="237" t="str">
        <f t="shared" si="57"/>
        <v> </v>
      </c>
      <c r="V2284" s="237" t="str">
        <f t="shared" si="16"/>
        <v> </v>
      </c>
      <c r="W2284" s="83"/>
      <c r="X2284" s="83"/>
      <c r="Y2284" s="83"/>
      <c r="Z2284" s="83"/>
      <c r="AA2284" s="83"/>
      <c r="AB2284" s="83"/>
      <c r="AC2284" s="83"/>
      <c r="AD2284" s="83"/>
      <c r="AE2284" s="83"/>
    </row>
    <row r="2285">
      <c r="A2285" s="253">
        <v>17014.0</v>
      </c>
      <c r="B2285" s="237" t="s">
        <v>7570</v>
      </c>
      <c r="C2285" s="238" t="b">
        <v>1</v>
      </c>
      <c r="D2285" s="243">
        <v>44496.0</v>
      </c>
      <c r="E2285" s="236" t="str">
        <f t="shared" si="1"/>
        <v>#VALUE!</v>
      </c>
      <c r="F2285" s="236" t="str">
        <f t="shared" si="2"/>
        <v>#VALUE!</v>
      </c>
      <c r="G2285" s="236" t="str">
        <f t="shared" si="3"/>
        <v>#VALUE!</v>
      </c>
      <c r="H2285" s="236" t="str">
        <f t="shared" si="4"/>
        <v>#VALUE!</v>
      </c>
      <c r="I2285" s="236" t="str">
        <f t="shared" si="5"/>
        <v>#VALUE!</v>
      </c>
      <c r="J2285" s="236" t="str">
        <f t="shared" si="6"/>
        <v>#VALUE!</v>
      </c>
      <c r="K2285" s="236" t="str">
        <f t="shared" si="7"/>
        <v>#VALUE!</v>
      </c>
      <c r="L2285" s="236" t="str">
        <f t="shared" si="8"/>
        <v>#VALUE!</v>
      </c>
      <c r="M2285" s="236" t="str">
        <f t="shared" si="9"/>
        <v>#VALUE!</v>
      </c>
      <c r="N2285" s="236" t="str">
        <f t="shared" si="10"/>
        <v>#VALUE!</v>
      </c>
      <c r="O2285" s="236" t="str">
        <f t="shared" si="11"/>
        <v>#VALUE!</v>
      </c>
      <c r="P2285" s="237" t="str">
        <f t="shared" si="12"/>
        <v>NO RX</v>
      </c>
      <c r="Q2285" s="237" t="b">
        <v>0</v>
      </c>
      <c r="R2285" s="237" t="str">
        <f t="shared" si="37"/>
        <v>LOW</v>
      </c>
      <c r="S2285" s="238">
        <v>44467.0</v>
      </c>
      <c r="T2285" s="243">
        <f t="shared" si="58"/>
        <v>44496</v>
      </c>
      <c r="U2285" s="237" t="str">
        <f t="shared" si="57"/>
        <v> </v>
      </c>
      <c r="V2285" s="237" t="str">
        <f t="shared" si="16"/>
        <v> </v>
      </c>
      <c r="W2285" s="83"/>
      <c r="X2285" s="83"/>
      <c r="Y2285" s="83"/>
      <c r="Z2285" s="83"/>
      <c r="AA2285" s="83"/>
      <c r="AB2285" s="83"/>
      <c r="AC2285" s="83"/>
      <c r="AD2285" s="83"/>
      <c r="AE2285" s="83"/>
    </row>
    <row r="2286">
      <c r="A2286" s="253">
        <v>17017.0</v>
      </c>
      <c r="B2286" s="239" t="s">
        <v>7585</v>
      </c>
      <c r="C2286" s="238" t="b">
        <v>1</v>
      </c>
      <c r="D2286" s="235">
        <v>44578.0</v>
      </c>
      <c r="E2286" s="236" t="str">
        <f t="shared" si="1"/>
        <v>#VALUE!</v>
      </c>
      <c r="F2286" s="236" t="str">
        <f t="shared" si="2"/>
        <v>OPI RX</v>
      </c>
      <c r="G2286" s="236" t="str">
        <f t="shared" si="3"/>
        <v>#VALUE!</v>
      </c>
      <c r="H2286" s="236" t="str">
        <f t="shared" si="4"/>
        <v>#VALUE!</v>
      </c>
      <c r="I2286" s="236" t="str">
        <f t="shared" si="5"/>
        <v>#VALUE!</v>
      </c>
      <c r="J2286" s="236" t="str">
        <f t="shared" si="6"/>
        <v>#VALUE!</v>
      </c>
      <c r="K2286" s="236" t="str">
        <f t="shared" si="7"/>
        <v>#VALUE!</v>
      </c>
      <c r="L2286" s="236" t="str">
        <f t="shared" si="8"/>
        <v>#VALUE!</v>
      </c>
      <c r="M2286" s="236" t="str">
        <f t="shared" si="9"/>
        <v>#VALUE!</v>
      </c>
      <c r="N2286" s="236" t="str">
        <f t="shared" si="10"/>
        <v>#VALUE!</v>
      </c>
      <c r="O2286" s="236" t="str">
        <f t="shared" si="11"/>
        <v>#VALUE!</v>
      </c>
      <c r="P2286" s="237" t="str">
        <f t="shared" si="12"/>
        <v>OPIOIDS</v>
      </c>
      <c r="Q2286" s="237" t="b">
        <v>1</v>
      </c>
      <c r="R2286" s="237" t="str">
        <f t="shared" si="37"/>
        <v>HIGH</v>
      </c>
      <c r="S2286" s="238">
        <v>44460.0</v>
      </c>
      <c r="T2286" s="243">
        <f t="shared" si="58"/>
        <v>44578</v>
      </c>
      <c r="U2286" s="237" t="str">
        <f t="shared" si="57"/>
        <v> </v>
      </c>
      <c r="V2286" s="237" t="str">
        <f t="shared" si="16"/>
        <v> </v>
      </c>
      <c r="W2286" s="83"/>
      <c r="X2286" s="83"/>
      <c r="Y2286" s="83"/>
      <c r="Z2286" s="83"/>
      <c r="AA2286" s="83"/>
      <c r="AB2286" s="83"/>
      <c r="AC2286" s="83"/>
      <c r="AD2286" s="83"/>
      <c r="AE2286" s="83"/>
    </row>
    <row r="2287">
      <c r="A2287" s="253">
        <v>17018.0</v>
      </c>
      <c r="B2287" s="239" t="s">
        <v>7552</v>
      </c>
      <c r="C2287" s="238" t="b">
        <v>1</v>
      </c>
      <c r="D2287" s="243">
        <v>44533.0</v>
      </c>
      <c r="E2287" s="236" t="str">
        <f t="shared" si="1"/>
        <v>#VALUE!</v>
      </c>
      <c r="F2287" s="236" t="str">
        <f t="shared" si="2"/>
        <v>#VALUE!</v>
      </c>
      <c r="G2287" s="236" t="str">
        <f t="shared" si="3"/>
        <v>#VALUE!</v>
      </c>
      <c r="H2287" s="236" t="str">
        <f t="shared" si="4"/>
        <v>#VALUE!</v>
      </c>
      <c r="I2287" s="236" t="str">
        <f t="shared" si="5"/>
        <v>#VALUE!</v>
      </c>
      <c r="J2287" s="236" t="str">
        <f t="shared" si="6"/>
        <v>#VALUE!</v>
      </c>
      <c r="K2287" s="236" t="str">
        <f t="shared" si="7"/>
        <v>#VALUE!</v>
      </c>
      <c r="L2287" s="236" t="str">
        <f t="shared" si="8"/>
        <v>#VALUE!</v>
      </c>
      <c r="M2287" s="236" t="str">
        <f t="shared" si="9"/>
        <v>#VALUE!</v>
      </c>
      <c r="N2287" s="236" t="str">
        <f t="shared" si="10"/>
        <v>#VALUE!</v>
      </c>
      <c r="O2287" s="236" t="str">
        <f t="shared" si="11"/>
        <v>#VALUE!</v>
      </c>
      <c r="P2287" s="237" t="str">
        <f t="shared" si="12"/>
        <v>NO RX</v>
      </c>
      <c r="Q2287" s="237" t="b">
        <v>0</v>
      </c>
      <c r="R2287" s="237" t="str">
        <f t="shared" si="37"/>
        <v>LOW</v>
      </c>
      <c r="S2287" s="238">
        <v>44502.0</v>
      </c>
      <c r="T2287" s="243">
        <f t="shared" si="58"/>
        <v>44533</v>
      </c>
      <c r="U2287" s="237" t="str">
        <f t="shared" si="57"/>
        <v> </v>
      </c>
      <c r="V2287" s="237" t="str">
        <f t="shared" si="16"/>
        <v> </v>
      </c>
      <c r="W2287" s="83"/>
      <c r="X2287" s="83"/>
      <c r="Y2287" s="83"/>
      <c r="Z2287" s="83"/>
      <c r="AA2287" s="83"/>
      <c r="AB2287" s="83"/>
      <c r="AC2287" s="83"/>
      <c r="AD2287" s="83"/>
      <c r="AE2287" s="83"/>
    </row>
    <row r="2288">
      <c r="A2288" s="253">
        <v>17021.0</v>
      </c>
      <c r="B2288" s="237" t="s">
        <v>7594</v>
      </c>
      <c r="C2288" s="238" t="b">
        <v>1</v>
      </c>
      <c r="D2288" s="243">
        <v>44537.0</v>
      </c>
      <c r="E2288" s="236" t="str">
        <f t="shared" si="1"/>
        <v>OPI RX</v>
      </c>
      <c r="F2288" s="236" t="str">
        <f t="shared" si="2"/>
        <v>#VALUE!</v>
      </c>
      <c r="G2288" s="236" t="str">
        <f t="shared" si="3"/>
        <v>#VALUE!</v>
      </c>
      <c r="H2288" s="236" t="str">
        <f t="shared" si="4"/>
        <v>#VALUE!</v>
      </c>
      <c r="I2288" s="236" t="str">
        <f t="shared" si="5"/>
        <v>#VALUE!</v>
      </c>
      <c r="J2288" s="236" t="str">
        <f t="shared" si="6"/>
        <v>#VALUE!</v>
      </c>
      <c r="K2288" s="236" t="str">
        <f t="shared" si="7"/>
        <v>#VALUE!</v>
      </c>
      <c r="L2288" s="236" t="str">
        <f t="shared" si="8"/>
        <v>#VALUE!</v>
      </c>
      <c r="M2288" s="236" t="str">
        <f t="shared" si="9"/>
        <v>#VALUE!</v>
      </c>
      <c r="N2288" s="236" t="str">
        <f t="shared" si="10"/>
        <v>#VALUE!</v>
      </c>
      <c r="O2288" s="236" t="str">
        <f t="shared" si="11"/>
        <v>#VALUE!</v>
      </c>
      <c r="P2288" s="237" t="str">
        <f t="shared" si="12"/>
        <v>OPIOIDS</v>
      </c>
      <c r="Q2288" s="237" t="b">
        <v>1</v>
      </c>
      <c r="R2288" s="237" t="str">
        <f t="shared" si="37"/>
        <v>HIGH</v>
      </c>
      <c r="S2288" s="238">
        <v>44508.0</v>
      </c>
      <c r="T2288" s="243">
        <f t="shared" si="58"/>
        <v>44537</v>
      </c>
      <c r="U2288" s="237" t="str">
        <f t="shared" si="57"/>
        <v> </v>
      </c>
      <c r="V2288" s="237" t="str">
        <f t="shared" si="16"/>
        <v> </v>
      </c>
      <c r="W2288" s="83"/>
      <c r="X2288" s="83"/>
      <c r="Y2288" s="83"/>
      <c r="Z2288" s="83"/>
      <c r="AA2288" s="83"/>
      <c r="AB2288" s="83"/>
      <c r="AC2288" s="83"/>
      <c r="AD2288" s="83"/>
      <c r="AE2288" s="83"/>
    </row>
    <row r="2289">
      <c r="A2289" s="253">
        <v>17022.0</v>
      </c>
      <c r="B2289" s="237" t="s">
        <v>8202</v>
      </c>
      <c r="C2289" s="238" t="b">
        <v>1</v>
      </c>
      <c r="D2289" s="235">
        <v>44620.0</v>
      </c>
      <c r="E2289" s="236" t="str">
        <f t="shared" si="1"/>
        <v>#VALUE!</v>
      </c>
      <c r="F2289" s="236" t="str">
        <f t="shared" si="2"/>
        <v>#VALUE!</v>
      </c>
      <c r="G2289" s="236" t="str">
        <f t="shared" si="3"/>
        <v>#VALUE!</v>
      </c>
      <c r="H2289" s="236" t="str">
        <f t="shared" si="4"/>
        <v>#VALUE!</v>
      </c>
      <c r="I2289" s="236" t="str">
        <f t="shared" si="5"/>
        <v>#VALUE!</v>
      </c>
      <c r="J2289" s="236" t="str">
        <f t="shared" si="6"/>
        <v>#VALUE!</v>
      </c>
      <c r="K2289" s="236" t="str">
        <f t="shared" si="7"/>
        <v>#VALUE!</v>
      </c>
      <c r="L2289" s="236" t="str">
        <f t="shared" si="8"/>
        <v>#VALUE!</v>
      </c>
      <c r="M2289" s="236" t="str">
        <f t="shared" si="9"/>
        <v>#VALUE!</v>
      </c>
      <c r="N2289" s="236" t="str">
        <f t="shared" si="10"/>
        <v>#VALUE!</v>
      </c>
      <c r="O2289" s="236" t="str">
        <f t="shared" si="11"/>
        <v>#VALUE!</v>
      </c>
      <c r="P2289" s="237" t="str">
        <f t="shared" si="12"/>
        <v>NO RX</v>
      </c>
      <c r="Q2289" s="237" t="b">
        <v>1</v>
      </c>
      <c r="R2289" s="237" t="str">
        <f t="shared" si="37"/>
        <v>HIGH</v>
      </c>
      <c r="S2289" s="238">
        <v>44484.0</v>
      </c>
      <c r="T2289" s="243">
        <f t="shared" si="58"/>
        <v>44620</v>
      </c>
      <c r="U2289" s="237" t="str">
        <f t="shared" si="57"/>
        <v> </v>
      </c>
      <c r="V2289" s="237" t="str">
        <f t="shared" si="16"/>
        <v> </v>
      </c>
      <c r="W2289" s="83"/>
      <c r="X2289" s="83"/>
      <c r="Y2289" s="83"/>
      <c r="Z2289" s="83"/>
      <c r="AA2289" s="83"/>
      <c r="AB2289" s="83"/>
      <c r="AC2289" s="83"/>
      <c r="AD2289" s="83"/>
      <c r="AE2289" s="83"/>
    </row>
    <row r="2290">
      <c r="A2290" s="253">
        <v>17025.0</v>
      </c>
      <c r="B2290" s="237" t="s">
        <v>7736</v>
      </c>
      <c r="C2290" s="238" t="b">
        <v>1</v>
      </c>
      <c r="D2290" s="243">
        <v>44498.0</v>
      </c>
      <c r="E2290" s="236" t="str">
        <f t="shared" si="1"/>
        <v>#VALUE!</v>
      </c>
      <c r="F2290" s="236" t="str">
        <f t="shared" si="2"/>
        <v>#VALUE!</v>
      </c>
      <c r="G2290" s="236" t="str">
        <f t="shared" si="3"/>
        <v>#VALUE!</v>
      </c>
      <c r="H2290" s="236" t="str">
        <f t="shared" si="4"/>
        <v>#VALUE!</v>
      </c>
      <c r="I2290" s="236" t="str">
        <f t="shared" si="5"/>
        <v>#VALUE!</v>
      </c>
      <c r="J2290" s="236" t="str">
        <f t="shared" si="6"/>
        <v>#VALUE!</v>
      </c>
      <c r="K2290" s="236" t="str">
        <f t="shared" si="7"/>
        <v>#VALUE!</v>
      </c>
      <c r="L2290" s="236" t="str">
        <f t="shared" si="8"/>
        <v>#VALUE!</v>
      </c>
      <c r="M2290" s="236" t="str">
        <f t="shared" si="9"/>
        <v>#VALUE!</v>
      </c>
      <c r="N2290" s="236" t="str">
        <f t="shared" si="10"/>
        <v>#VALUE!</v>
      </c>
      <c r="O2290" s="236" t="str">
        <f t="shared" si="11"/>
        <v>#VALUE!</v>
      </c>
      <c r="P2290" s="237" t="str">
        <f t="shared" si="12"/>
        <v>NO RX</v>
      </c>
      <c r="Q2290" s="237" t="b">
        <v>0</v>
      </c>
      <c r="R2290" s="237" t="str">
        <f t="shared" si="37"/>
        <v>LOW</v>
      </c>
      <c r="S2290" s="238">
        <v>44483.0</v>
      </c>
      <c r="T2290" s="243">
        <f t="shared" si="58"/>
        <v>44498</v>
      </c>
      <c r="U2290" s="237" t="str">
        <f t="shared" si="57"/>
        <v> </v>
      </c>
      <c r="V2290" s="237" t="str">
        <f t="shared" si="16"/>
        <v> </v>
      </c>
      <c r="W2290" s="83"/>
      <c r="X2290" s="83"/>
      <c r="Y2290" s="83"/>
      <c r="Z2290" s="83"/>
      <c r="AA2290" s="83"/>
      <c r="AB2290" s="83"/>
      <c r="AC2290" s="83"/>
      <c r="AD2290" s="83"/>
      <c r="AE2290" s="83"/>
    </row>
    <row r="2291">
      <c r="A2291" s="253">
        <v>17028.0</v>
      </c>
      <c r="B2291" s="239" t="s">
        <v>7552</v>
      </c>
      <c r="C2291" s="238" t="b">
        <v>1</v>
      </c>
      <c r="D2291" s="243">
        <v>44533.0</v>
      </c>
      <c r="E2291" s="236" t="str">
        <f t="shared" si="1"/>
        <v>#VALUE!</v>
      </c>
      <c r="F2291" s="236" t="str">
        <f t="shared" si="2"/>
        <v>#VALUE!</v>
      </c>
      <c r="G2291" s="236" t="str">
        <f t="shared" si="3"/>
        <v>#VALUE!</v>
      </c>
      <c r="H2291" s="236" t="str">
        <f t="shared" si="4"/>
        <v>#VALUE!</v>
      </c>
      <c r="I2291" s="236" t="str">
        <f t="shared" si="5"/>
        <v>#VALUE!</v>
      </c>
      <c r="J2291" s="236" t="str">
        <f t="shared" si="6"/>
        <v>#VALUE!</v>
      </c>
      <c r="K2291" s="236" t="str">
        <f t="shared" si="7"/>
        <v>#VALUE!</v>
      </c>
      <c r="L2291" s="236" t="str">
        <f t="shared" si="8"/>
        <v>#VALUE!</v>
      </c>
      <c r="M2291" s="236" t="str">
        <f t="shared" si="9"/>
        <v>#VALUE!</v>
      </c>
      <c r="N2291" s="236" t="str">
        <f t="shared" si="10"/>
        <v>#VALUE!</v>
      </c>
      <c r="O2291" s="236" t="str">
        <f t="shared" si="11"/>
        <v>#VALUE!</v>
      </c>
      <c r="P2291" s="237" t="str">
        <f t="shared" si="12"/>
        <v>NO RX</v>
      </c>
      <c r="Q2291" s="237" t="b">
        <v>0</v>
      </c>
      <c r="R2291" s="237" t="str">
        <f t="shared" si="37"/>
        <v>LOW</v>
      </c>
      <c r="S2291" s="238">
        <v>44502.0</v>
      </c>
      <c r="T2291" s="243">
        <f t="shared" si="58"/>
        <v>44533</v>
      </c>
      <c r="U2291" s="237" t="str">
        <f t="shared" si="57"/>
        <v> </v>
      </c>
      <c r="V2291" s="237" t="str">
        <f t="shared" si="16"/>
        <v> </v>
      </c>
      <c r="W2291" s="83"/>
      <c r="X2291" s="83"/>
      <c r="Y2291" s="83"/>
      <c r="Z2291" s="83"/>
      <c r="AA2291" s="83"/>
      <c r="AB2291" s="83"/>
      <c r="AC2291" s="83"/>
      <c r="AD2291" s="83"/>
      <c r="AE2291" s="83"/>
    </row>
    <row r="2292">
      <c r="A2292" s="253">
        <v>17029.0</v>
      </c>
      <c r="B2292" s="239" t="s">
        <v>7552</v>
      </c>
      <c r="C2292" s="238" t="b">
        <v>1</v>
      </c>
      <c r="D2292" s="243">
        <v>44497.0</v>
      </c>
      <c r="E2292" s="236" t="str">
        <f t="shared" si="1"/>
        <v>#VALUE!</v>
      </c>
      <c r="F2292" s="236" t="str">
        <f t="shared" si="2"/>
        <v>#VALUE!</v>
      </c>
      <c r="G2292" s="236" t="str">
        <f t="shared" si="3"/>
        <v>#VALUE!</v>
      </c>
      <c r="H2292" s="236" t="str">
        <f t="shared" si="4"/>
        <v>#VALUE!</v>
      </c>
      <c r="I2292" s="236" t="str">
        <f t="shared" si="5"/>
        <v>#VALUE!</v>
      </c>
      <c r="J2292" s="236" t="str">
        <f t="shared" si="6"/>
        <v>#VALUE!</v>
      </c>
      <c r="K2292" s="236" t="str">
        <f t="shared" si="7"/>
        <v>#VALUE!</v>
      </c>
      <c r="L2292" s="236" t="str">
        <f t="shared" si="8"/>
        <v>#VALUE!</v>
      </c>
      <c r="M2292" s="236" t="str">
        <f t="shared" si="9"/>
        <v>#VALUE!</v>
      </c>
      <c r="N2292" s="236" t="str">
        <f t="shared" si="10"/>
        <v>#VALUE!</v>
      </c>
      <c r="O2292" s="236" t="str">
        <f t="shared" si="11"/>
        <v>#VALUE!</v>
      </c>
      <c r="P2292" s="237" t="str">
        <f t="shared" si="12"/>
        <v>NO RX</v>
      </c>
      <c r="Q2292" s="237" t="b">
        <v>0</v>
      </c>
      <c r="R2292" s="237" t="str">
        <f t="shared" si="37"/>
        <v>LOW</v>
      </c>
      <c r="S2292" s="238">
        <v>44482.0</v>
      </c>
      <c r="T2292" s="243">
        <f t="shared" si="58"/>
        <v>44497</v>
      </c>
      <c r="U2292" s="237" t="str">
        <f t="shared" si="57"/>
        <v> </v>
      </c>
      <c r="V2292" s="237" t="str">
        <f t="shared" si="16"/>
        <v> </v>
      </c>
      <c r="W2292" s="83"/>
      <c r="X2292" s="83"/>
      <c r="Y2292" s="83"/>
      <c r="Z2292" s="83"/>
      <c r="AA2292" s="83"/>
      <c r="AB2292" s="83"/>
      <c r="AC2292" s="83"/>
      <c r="AD2292" s="83"/>
      <c r="AE2292" s="83"/>
    </row>
    <row r="2293">
      <c r="A2293" s="253">
        <v>17030.0</v>
      </c>
      <c r="B2293" s="237" t="s">
        <v>8203</v>
      </c>
      <c r="C2293" s="238" t="b">
        <v>1</v>
      </c>
      <c r="D2293" s="243">
        <v>44551.0</v>
      </c>
      <c r="E2293" s="236" t="str">
        <f t="shared" si="1"/>
        <v>#VALUE!</v>
      </c>
      <c r="F2293" s="236" t="str">
        <f t="shared" si="2"/>
        <v>#VALUE!</v>
      </c>
      <c r="G2293" s="236" t="str">
        <f t="shared" si="3"/>
        <v>OPI RX</v>
      </c>
      <c r="H2293" s="236" t="str">
        <f t="shared" si="4"/>
        <v>#VALUE!</v>
      </c>
      <c r="I2293" s="236" t="str">
        <f t="shared" si="5"/>
        <v>#VALUE!</v>
      </c>
      <c r="J2293" s="236" t="str">
        <f t="shared" si="6"/>
        <v>#VALUE!</v>
      </c>
      <c r="K2293" s="236" t="str">
        <f t="shared" si="7"/>
        <v>#VALUE!</v>
      </c>
      <c r="L2293" s="236" t="str">
        <f t="shared" si="8"/>
        <v>#VALUE!</v>
      </c>
      <c r="M2293" s="236" t="str">
        <f t="shared" si="9"/>
        <v>#VALUE!</v>
      </c>
      <c r="N2293" s="236" t="str">
        <f t="shared" si="10"/>
        <v>#VALUE!</v>
      </c>
      <c r="O2293" s="236" t="str">
        <f t="shared" si="11"/>
        <v>#VALUE!</v>
      </c>
      <c r="P2293" s="237" t="str">
        <f t="shared" si="12"/>
        <v>OPIOIDS</v>
      </c>
      <c r="Q2293" s="237" t="b">
        <v>1</v>
      </c>
      <c r="R2293" s="237" t="str">
        <f t="shared" si="37"/>
        <v>HIGH</v>
      </c>
      <c r="S2293" s="238">
        <v>44515.0</v>
      </c>
      <c r="T2293" s="243">
        <f t="shared" si="58"/>
        <v>44551</v>
      </c>
      <c r="U2293" s="237" t="str">
        <f t="shared" si="57"/>
        <v> </v>
      </c>
      <c r="V2293" s="237" t="str">
        <f t="shared" si="16"/>
        <v> </v>
      </c>
      <c r="W2293" s="83"/>
      <c r="X2293" s="83"/>
      <c r="Y2293" s="83"/>
      <c r="Z2293" s="83"/>
      <c r="AA2293" s="83"/>
      <c r="AB2293" s="83"/>
      <c r="AC2293" s="83"/>
      <c r="AD2293" s="83"/>
      <c r="AE2293" s="83"/>
    </row>
    <row r="2294">
      <c r="A2294" s="253">
        <v>17038.0</v>
      </c>
      <c r="B2294" s="237" t="s">
        <v>7576</v>
      </c>
      <c r="C2294" s="238" t="b">
        <v>1</v>
      </c>
      <c r="D2294" s="243">
        <v>44533.0</v>
      </c>
      <c r="E2294" s="236" t="str">
        <f t="shared" si="1"/>
        <v>#VALUE!</v>
      </c>
      <c r="F2294" s="236" t="str">
        <f t="shared" si="2"/>
        <v>#VALUE!</v>
      </c>
      <c r="G2294" s="236" t="str">
        <f t="shared" si="3"/>
        <v>#VALUE!</v>
      </c>
      <c r="H2294" s="236" t="str">
        <f t="shared" si="4"/>
        <v>#VALUE!</v>
      </c>
      <c r="I2294" s="236" t="str">
        <f t="shared" si="5"/>
        <v>#VALUE!</v>
      </c>
      <c r="J2294" s="236" t="str">
        <f t="shared" si="6"/>
        <v>#VALUE!</v>
      </c>
      <c r="K2294" s="236" t="str">
        <f t="shared" si="7"/>
        <v>#VALUE!</v>
      </c>
      <c r="L2294" s="236" t="str">
        <f t="shared" si="8"/>
        <v>#VALUE!</v>
      </c>
      <c r="M2294" s="236" t="str">
        <f t="shared" si="9"/>
        <v>#VALUE!</v>
      </c>
      <c r="N2294" s="236" t="str">
        <f t="shared" si="10"/>
        <v>#VALUE!</v>
      </c>
      <c r="O2294" s="236" t="str">
        <f t="shared" si="11"/>
        <v>#VALUE!</v>
      </c>
      <c r="P2294" s="237" t="str">
        <f t="shared" si="12"/>
        <v>NO RX</v>
      </c>
      <c r="Q2294" s="237" t="b">
        <v>0</v>
      </c>
      <c r="R2294" s="237" t="str">
        <f t="shared" si="37"/>
        <v>LOW</v>
      </c>
      <c r="S2294" s="238">
        <v>44505.0</v>
      </c>
      <c r="T2294" s="243">
        <f t="shared" si="58"/>
        <v>44533</v>
      </c>
      <c r="U2294" s="237" t="str">
        <f t="shared" si="57"/>
        <v> </v>
      </c>
      <c r="V2294" s="237" t="str">
        <f t="shared" si="16"/>
        <v> </v>
      </c>
      <c r="W2294" s="83"/>
      <c r="X2294" s="83"/>
      <c r="Y2294" s="83"/>
      <c r="Z2294" s="83"/>
      <c r="AA2294" s="83"/>
      <c r="AB2294" s="83"/>
      <c r="AC2294" s="83"/>
      <c r="AD2294" s="83"/>
      <c r="AE2294" s="83"/>
    </row>
    <row r="2295">
      <c r="A2295" s="253">
        <v>17040.0</v>
      </c>
      <c r="B2295" s="237" t="s">
        <v>8196</v>
      </c>
      <c r="C2295" s="238" t="b">
        <v>1</v>
      </c>
      <c r="D2295" s="243">
        <v>44537.0</v>
      </c>
      <c r="E2295" s="236" t="str">
        <f t="shared" si="1"/>
        <v>#VALUE!</v>
      </c>
      <c r="F2295" s="236" t="str">
        <f t="shared" si="2"/>
        <v>#VALUE!</v>
      </c>
      <c r="G2295" s="236" t="str">
        <f t="shared" si="3"/>
        <v>#VALUE!</v>
      </c>
      <c r="H2295" s="236" t="str">
        <f t="shared" si="4"/>
        <v>#VALUE!</v>
      </c>
      <c r="I2295" s="236" t="str">
        <f t="shared" si="5"/>
        <v>#VALUE!</v>
      </c>
      <c r="J2295" s="236" t="str">
        <f t="shared" si="6"/>
        <v>#VALUE!</v>
      </c>
      <c r="K2295" s="236" t="str">
        <f t="shared" si="7"/>
        <v>#VALUE!</v>
      </c>
      <c r="L2295" s="236" t="str">
        <f t="shared" si="8"/>
        <v>#VALUE!</v>
      </c>
      <c r="M2295" s="236" t="str">
        <f t="shared" si="9"/>
        <v>OPI RX</v>
      </c>
      <c r="N2295" s="236" t="str">
        <f t="shared" si="10"/>
        <v>#VALUE!</v>
      </c>
      <c r="O2295" s="236" t="str">
        <f t="shared" si="11"/>
        <v>#VALUE!</v>
      </c>
      <c r="P2295" s="237" t="str">
        <f t="shared" si="12"/>
        <v>OPIOIDS</v>
      </c>
      <c r="Q2295" s="237" t="b">
        <v>0</v>
      </c>
      <c r="R2295" s="237" t="str">
        <f t="shared" si="37"/>
        <v>LOW</v>
      </c>
      <c r="S2295" s="238">
        <v>44508.0</v>
      </c>
      <c r="T2295" s="243">
        <f t="shared" si="58"/>
        <v>44537</v>
      </c>
      <c r="U2295" s="237" t="str">
        <f t="shared" si="57"/>
        <v> </v>
      </c>
      <c r="V2295" s="237" t="str">
        <f t="shared" si="16"/>
        <v> </v>
      </c>
      <c r="W2295" s="83"/>
      <c r="X2295" s="83"/>
      <c r="Y2295" s="83"/>
      <c r="Z2295" s="83"/>
      <c r="AA2295" s="83"/>
      <c r="AB2295" s="83"/>
      <c r="AC2295" s="83"/>
      <c r="AD2295" s="83"/>
      <c r="AE2295" s="83"/>
    </row>
    <row r="2296">
      <c r="A2296" s="253">
        <v>17041.0</v>
      </c>
      <c r="B2296" s="239" t="s">
        <v>7552</v>
      </c>
      <c r="C2296" s="238" t="b">
        <v>1</v>
      </c>
      <c r="D2296" s="243">
        <v>44533.0</v>
      </c>
      <c r="E2296" s="236" t="str">
        <f t="shared" si="1"/>
        <v>#VALUE!</v>
      </c>
      <c r="F2296" s="236" t="str">
        <f t="shared" si="2"/>
        <v>#VALUE!</v>
      </c>
      <c r="G2296" s="236" t="str">
        <f t="shared" si="3"/>
        <v>#VALUE!</v>
      </c>
      <c r="H2296" s="236" t="str">
        <f t="shared" si="4"/>
        <v>#VALUE!</v>
      </c>
      <c r="I2296" s="236" t="str">
        <f t="shared" si="5"/>
        <v>#VALUE!</v>
      </c>
      <c r="J2296" s="236" t="str">
        <f t="shared" si="6"/>
        <v>#VALUE!</v>
      </c>
      <c r="K2296" s="236" t="str">
        <f t="shared" si="7"/>
        <v>#VALUE!</v>
      </c>
      <c r="L2296" s="236" t="str">
        <f t="shared" si="8"/>
        <v>#VALUE!</v>
      </c>
      <c r="M2296" s="236" t="str">
        <f t="shared" si="9"/>
        <v>#VALUE!</v>
      </c>
      <c r="N2296" s="236" t="str">
        <f t="shared" si="10"/>
        <v>#VALUE!</v>
      </c>
      <c r="O2296" s="236" t="str">
        <f t="shared" si="11"/>
        <v>#VALUE!</v>
      </c>
      <c r="P2296" s="237" t="str">
        <f t="shared" si="12"/>
        <v>NO RX</v>
      </c>
      <c r="Q2296" s="237" t="b">
        <v>0</v>
      </c>
      <c r="R2296" s="237" t="str">
        <f t="shared" si="37"/>
        <v>LOW</v>
      </c>
      <c r="S2296" s="238">
        <v>44502.0</v>
      </c>
      <c r="T2296" s="243">
        <f t="shared" si="58"/>
        <v>44533</v>
      </c>
      <c r="U2296" s="237" t="str">
        <f t="shared" si="57"/>
        <v> </v>
      </c>
      <c r="V2296" s="237" t="str">
        <f t="shared" si="16"/>
        <v> </v>
      </c>
      <c r="W2296" s="83"/>
      <c r="X2296" s="83"/>
      <c r="Y2296" s="83"/>
      <c r="Z2296" s="83"/>
      <c r="AA2296" s="83"/>
      <c r="AB2296" s="83"/>
      <c r="AC2296" s="83"/>
      <c r="AD2296" s="83"/>
      <c r="AE2296" s="83"/>
    </row>
    <row r="2297">
      <c r="A2297" s="253">
        <v>17042.0</v>
      </c>
      <c r="B2297" s="239" t="s">
        <v>7585</v>
      </c>
      <c r="C2297" s="238" t="b">
        <v>1</v>
      </c>
      <c r="D2297" s="235">
        <v>44640.0</v>
      </c>
      <c r="E2297" s="236" t="str">
        <f t="shared" si="1"/>
        <v>#VALUE!</v>
      </c>
      <c r="F2297" s="236" t="str">
        <f t="shared" si="2"/>
        <v>OPI RX</v>
      </c>
      <c r="G2297" s="236" t="str">
        <f t="shared" si="3"/>
        <v>#VALUE!</v>
      </c>
      <c r="H2297" s="236" t="str">
        <f t="shared" si="4"/>
        <v>#VALUE!</v>
      </c>
      <c r="I2297" s="236" t="str">
        <f t="shared" si="5"/>
        <v>#VALUE!</v>
      </c>
      <c r="J2297" s="236" t="str">
        <f t="shared" si="6"/>
        <v>#VALUE!</v>
      </c>
      <c r="K2297" s="236" t="str">
        <f t="shared" si="7"/>
        <v>#VALUE!</v>
      </c>
      <c r="L2297" s="236" t="str">
        <f t="shared" si="8"/>
        <v>#VALUE!</v>
      </c>
      <c r="M2297" s="236" t="str">
        <f t="shared" si="9"/>
        <v>#VALUE!</v>
      </c>
      <c r="N2297" s="236" t="str">
        <f t="shared" si="10"/>
        <v>#VALUE!</v>
      </c>
      <c r="O2297" s="236" t="str">
        <f t="shared" si="11"/>
        <v>#VALUE!</v>
      </c>
      <c r="P2297" s="237" t="str">
        <f t="shared" si="12"/>
        <v>OPIOIDS</v>
      </c>
      <c r="Q2297" s="237" t="b">
        <v>1</v>
      </c>
      <c r="R2297" s="237" t="str">
        <f t="shared" si="37"/>
        <v>HIGH</v>
      </c>
      <c r="S2297" s="238">
        <v>44481.0</v>
      </c>
      <c r="T2297" s="243">
        <f t="shared" si="58"/>
        <v>44640</v>
      </c>
      <c r="U2297" s="237" t="str">
        <f t="shared" si="57"/>
        <v> </v>
      </c>
      <c r="V2297" s="237" t="str">
        <f t="shared" si="16"/>
        <v> </v>
      </c>
      <c r="W2297" s="83"/>
      <c r="X2297" s="83"/>
      <c r="Y2297" s="83"/>
      <c r="Z2297" s="83"/>
      <c r="AA2297" s="83"/>
      <c r="AB2297" s="83"/>
      <c r="AC2297" s="83"/>
      <c r="AD2297" s="83"/>
      <c r="AE2297" s="83"/>
    </row>
    <row r="2298">
      <c r="A2298" s="248">
        <v>17043.0</v>
      </c>
      <c r="B2298" s="239" t="s">
        <v>7552</v>
      </c>
      <c r="C2298" s="239" t="b">
        <v>1</v>
      </c>
      <c r="D2298" s="235">
        <v>44592.0</v>
      </c>
      <c r="E2298" s="236" t="str">
        <f t="shared" si="1"/>
        <v>#VALUE!</v>
      </c>
      <c r="F2298" s="236" t="str">
        <f t="shared" si="2"/>
        <v>#VALUE!</v>
      </c>
      <c r="G2298" s="236" t="str">
        <f t="shared" si="3"/>
        <v>#VALUE!</v>
      </c>
      <c r="H2298" s="236" t="str">
        <f t="shared" si="4"/>
        <v>#VALUE!</v>
      </c>
      <c r="I2298" s="236" t="str">
        <f t="shared" si="5"/>
        <v>#VALUE!</v>
      </c>
      <c r="J2298" s="236" t="str">
        <f t="shared" si="6"/>
        <v>#VALUE!</v>
      </c>
      <c r="K2298" s="236" t="str">
        <f t="shared" si="7"/>
        <v>#VALUE!</v>
      </c>
      <c r="L2298" s="236" t="str">
        <f t="shared" si="8"/>
        <v>#VALUE!</v>
      </c>
      <c r="M2298" s="236" t="str">
        <f t="shared" si="9"/>
        <v>#VALUE!</v>
      </c>
      <c r="N2298" s="236" t="str">
        <f t="shared" si="10"/>
        <v>#VALUE!</v>
      </c>
      <c r="O2298" s="236" t="str">
        <f t="shared" si="11"/>
        <v>#VALUE!</v>
      </c>
      <c r="P2298" s="237" t="str">
        <f t="shared" si="12"/>
        <v>NO RX</v>
      </c>
      <c r="Q2298" s="234" t="b">
        <v>0</v>
      </c>
      <c r="R2298" s="237" t="str">
        <f t="shared" si="37"/>
        <v>LOW</v>
      </c>
      <c r="S2298" s="242">
        <v>44917.0</v>
      </c>
      <c r="T2298" s="243">
        <f t="shared" si="58"/>
        <v>44592</v>
      </c>
      <c r="U2298" s="237"/>
      <c r="V2298" s="237" t="str">
        <f t="shared" si="16"/>
        <v> </v>
      </c>
      <c r="W2298" s="83"/>
      <c r="X2298" s="83"/>
      <c r="Y2298" s="83"/>
      <c r="Z2298" s="83"/>
      <c r="AA2298" s="83"/>
      <c r="AB2298" s="83"/>
      <c r="AC2298" s="83"/>
      <c r="AD2298" s="83"/>
      <c r="AE2298" s="83"/>
    </row>
    <row r="2299">
      <c r="A2299" s="253">
        <v>17046.0</v>
      </c>
      <c r="B2299" s="239" t="s">
        <v>7861</v>
      </c>
      <c r="C2299" s="238" t="b">
        <v>1</v>
      </c>
      <c r="D2299" s="235">
        <v>44634.0</v>
      </c>
      <c r="E2299" s="236" t="str">
        <f t="shared" si="1"/>
        <v>#VALUE!</v>
      </c>
      <c r="F2299" s="236" t="str">
        <f t="shared" si="2"/>
        <v>#VALUE!</v>
      </c>
      <c r="G2299" s="236" t="str">
        <f t="shared" si="3"/>
        <v>#VALUE!</v>
      </c>
      <c r="H2299" s="236" t="str">
        <f t="shared" si="4"/>
        <v>#VALUE!</v>
      </c>
      <c r="I2299" s="236" t="str">
        <f t="shared" si="5"/>
        <v>#VALUE!</v>
      </c>
      <c r="J2299" s="236" t="str">
        <f t="shared" si="6"/>
        <v>#VALUE!</v>
      </c>
      <c r="K2299" s="236" t="str">
        <f t="shared" si="7"/>
        <v>#VALUE!</v>
      </c>
      <c r="L2299" s="236" t="str">
        <f t="shared" si="8"/>
        <v>#VALUE!</v>
      </c>
      <c r="M2299" s="236" t="str">
        <f t="shared" si="9"/>
        <v>OPI RX</v>
      </c>
      <c r="N2299" s="236" t="str">
        <f t="shared" si="10"/>
        <v>#VALUE!</v>
      </c>
      <c r="O2299" s="236" t="str">
        <f t="shared" si="11"/>
        <v>#VALUE!</v>
      </c>
      <c r="P2299" s="237" t="str">
        <f t="shared" si="12"/>
        <v>OPIOIDS</v>
      </c>
      <c r="Q2299" s="234" t="b">
        <v>0</v>
      </c>
      <c r="R2299" s="237" t="str">
        <f t="shared" si="37"/>
        <v>LOW</v>
      </c>
      <c r="S2299" s="238">
        <v>44502.0</v>
      </c>
      <c r="T2299" s="243">
        <f t="shared" si="58"/>
        <v>44634</v>
      </c>
      <c r="U2299" s="237" t="str">
        <f t="shared" ref="U2299:U2338" si="59">if((days($Z$3,$S2299)/365)&gt;=1,"DUE COMM", " ")</f>
        <v> </v>
      </c>
      <c r="V2299" s="237" t="str">
        <f t="shared" si="16"/>
        <v> </v>
      </c>
      <c r="W2299" s="83"/>
      <c r="X2299" s="83"/>
      <c r="Y2299" s="83"/>
      <c r="Z2299" s="83"/>
      <c r="AA2299" s="83"/>
      <c r="AB2299" s="83"/>
      <c r="AC2299" s="83"/>
      <c r="AD2299" s="83"/>
      <c r="AE2299" s="83"/>
    </row>
    <row r="2300">
      <c r="A2300" s="253">
        <v>17047.0</v>
      </c>
      <c r="B2300" s="239" t="s">
        <v>7552</v>
      </c>
      <c r="C2300" s="238" t="b">
        <v>1</v>
      </c>
      <c r="D2300" s="243">
        <v>44537.0</v>
      </c>
      <c r="E2300" s="236" t="str">
        <f t="shared" si="1"/>
        <v>#VALUE!</v>
      </c>
      <c r="F2300" s="236" t="str">
        <f t="shared" si="2"/>
        <v>#VALUE!</v>
      </c>
      <c r="G2300" s="236" t="str">
        <f t="shared" si="3"/>
        <v>#VALUE!</v>
      </c>
      <c r="H2300" s="236" t="str">
        <f t="shared" si="4"/>
        <v>#VALUE!</v>
      </c>
      <c r="I2300" s="236" t="str">
        <f t="shared" si="5"/>
        <v>#VALUE!</v>
      </c>
      <c r="J2300" s="236" t="str">
        <f t="shared" si="6"/>
        <v>#VALUE!</v>
      </c>
      <c r="K2300" s="236" t="str">
        <f t="shared" si="7"/>
        <v>#VALUE!</v>
      </c>
      <c r="L2300" s="236" t="str">
        <f t="shared" si="8"/>
        <v>#VALUE!</v>
      </c>
      <c r="M2300" s="236" t="str">
        <f t="shared" si="9"/>
        <v>#VALUE!</v>
      </c>
      <c r="N2300" s="236" t="str">
        <f t="shared" si="10"/>
        <v>#VALUE!</v>
      </c>
      <c r="O2300" s="236" t="str">
        <f t="shared" si="11"/>
        <v>#VALUE!</v>
      </c>
      <c r="P2300" s="237" t="str">
        <f t="shared" si="12"/>
        <v>NO RX</v>
      </c>
      <c r="Q2300" s="237" t="b">
        <v>0</v>
      </c>
      <c r="R2300" s="237" t="str">
        <f t="shared" si="37"/>
        <v>LOW</v>
      </c>
      <c r="S2300" s="238">
        <v>44508.0</v>
      </c>
      <c r="T2300" s="243">
        <f t="shared" si="58"/>
        <v>44537</v>
      </c>
      <c r="U2300" s="237" t="str">
        <f t="shared" si="59"/>
        <v> </v>
      </c>
      <c r="V2300" s="237" t="str">
        <f t="shared" si="16"/>
        <v> </v>
      </c>
      <c r="W2300" s="83"/>
      <c r="X2300" s="83"/>
      <c r="Y2300" s="83"/>
      <c r="Z2300" s="83"/>
      <c r="AA2300" s="83"/>
      <c r="AB2300" s="83"/>
      <c r="AC2300" s="83"/>
      <c r="AD2300" s="83"/>
      <c r="AE2300" s="83"/>
    </row>
    <row r="2301">
      <c r="A2301" s="253">
        <v>17048.0</v>
      </c>
      <c r="B2301" s="234" t="s">
        <v>7594</v>
      </c>
      <c r="C2301" s="238" t="b">
        <v>1</v>
      </c>
      <c r="D2301" s="243">
        <v>44551.0</v>
      </c>
      <c r="E2301" s="236" t="str">
        <f t="shared" si="1"/>
        <v>OPI RX</v>
      </c>
      <c r="F2301" s="236" t="str">
        <f t="shared" si="2"/>
        <v>#VALUE!</v>
      </c>
      <c r="G2301" s="236" t="str">
        <f t="shared" si="3"/>
        <v>#VALUE!</v>
      </c>
      <c r="H2301" s="236" t="str">
        <f t="shared" si="4"/>
        <v>#VALUE!</v>
      </c>
      <c r="I2301" s="236" t="str">
        <f t="shared" si="5"/>
        <v>#VALUE!</v>
      </c>
      <c r="J2301" s="236" t="str">
        <f t="shared" si="6"/>
        <v>#VALUE!</v>
      </c>
      <c r="K2301" s="236" t="str">
        <f t="shared" si="7"/>
        <v>#VALUE!</v>
      </c>
      <c r="L2301" s="236" t="str">
        <f t="shared" si="8"/>
        <v>#VALUE!</v>
      </c>
      <c r="M2301" s="236" t="str">
        <f t="shared" si="9"/>
        <v>#VALUE!</v>
      </c>
      <c r="N2301" s="236" t="str">
        <f t="shared" si="10"/>
        <v>#VALUE!</v>
      </c>
      <c r="O2301" s="236" t="str">
        <f t="shared" si="11"/>
        <v>#VALUE!</v>
      </c>
      <c r="P2301" s="237" t="str">
        <f t="shared" si="12"/>
        <v>OPIOIDS</v>
      </c>
      <c r="Q2301" s="237" t="b">
        <v>0</v>
      </c>
      <c r="R2301" s="237" t="str">
        <f t="shared" si="37"/>
        <v>LOW</v>
      </c>
      <c r="S2301" s="238">
        <v>44522.0</v>
      </c>
      <c r="T2301" s="243">
        <f t="shared" si="58"/>
        <v>44551</v>
      </c>
      <c r="U2301" s="237" t="str">
        <f t="shared" si="59"/>
        <v> </v>
      </c>
      <c r="V2301" s="237" t="str">
        <f t="shared" si="16"/>
        <v> </v>
      </c>
      <c r="W2301" s="83"/>
      <c r="X2301" s="83"/>
      <c r="Y2301" s="83"/>
      <c r="Z2301" s="83"/>
      <c r="AA2301" s="83"/>
      <c r="AB2301" s="83"/>
      <c r="AC2301" s="83"/>
      <c r="AD2301" s="83"/>
      <c r="AE2301" s="83"/>
    </row>
    <row r="2302">
      <c r="A2302" s="253">
        <v>17058.0</v>
      </c>
      <c r="B2302" s="239" t="s">
        <v>7582</v>
      </c>
      <c r="C2302" s="238" t="b">
        <v>1</v>
      </c>
      <c r="D2302" s="235">
        <v>44628.0</v>
      </c>
      <c r="E2302" s="236" t="str">
        <f t="shared" si="1"/>
        <v>#VALUE!</v>
      </c>
      <c r="F2302" s="236" t="str">
        <f t="shared" si="2"/>
        <v>OPI RX</v>
      </c>
      <c r="G2302" s="236" t="str">
        <f t="shared" si="3"/>
        <v>#VALUE!</v>
      </c>
      <c r="H2302" s="236" t="str">
        <f t="shared" si="4"/>
        <v>#VALUE!</v>
      </c>
      <c r="I2302" s="236" t="str">
        <f t="shared" si="5"/>
        <v>#VALUE!</v>
      </c>
      <c r="J2302" s="236" t="str">
        <f t="shared" si="6"/>
        <v>#VALUE!</v>
      </c>
      <c r="K2302" s="236" t="str">
        <f t="shared" si="7"/>
        <v>#VALUE!</v>
      </c>
      <c r="L2302" s="236" t="str">
        <f t="shared" si="8"/>
        <v>#VALUE!</v>
      </c>
      <c r="M2302" s="236" t="str">
        <f t="shared" si="9"/>
        <v>#VALUE!</v>
      </c>
      <c r="N2302" s="236" t="str">
        <f t="shared" si="10"/>
        <v>#VALUE!</v>
      </c>
      <c r="O2302" s="236" t="str">
        <f t="shared" si="11"/>
        <v>#VALUE!</v>
      </c>
      <c r="P2302" s="237" t="str">
        <f t="shared" si="12"/>
        <v>OPIOIDS</v>
      </c>
      <c r="Q2302" s="234" t="b">
        <v>0</v>
      </c>
      <c r="R2302" s="237" t="str">
        <f t="shared" si="37"/>
        <v>LOW</v>
      </c>
      <c r="S2302" s="238">
        <v>44467.0</v>
      </c>
      <c r="T2302" s="243">
        <f t="shared" si="58"/>
        <v>44628</v>
      </c>
      <c r="U2302" s="237" t="str">
        <f t="shared" si="59"/>
        <v> </v>
      </c>
      <c r="V2302" s="237" t="str">
        <f t="shared" si="16"/>
        <v> </v>
      </c>
      <c r="W2302" s="83"/>
      <c r="X2302" s="83"/>
      <c r="Y2302" s="83"/>
      <c r="Z2302" s="83"/>
      <c r="AA2302" s="83"/>
      <c r="AB2302" s="83"/>
      <c r="AC2302" s="83"/>
      <c r="AD2302" s="83"/>
      <c r="AE2302" s="83"/>
    </row>
    <row r="2303">
      <c r="A2303" s="248">
        <v>17060.0</v>
      </c>
      <c r="B2303" s="239" t="s">
        <v>7552</v>
      </c>
      <c r="C2303" s="238" t="b">
        <v>1</v>
      </c>
      <c r="D2303" s="235">
        <v>44578.0</v>
      </c>
      <c r="E2303" s="236" t="str">
        <f t="shared" si="1"/>
        <v>#VALUE!</v>
      </c>
      <c r="F2303" s="236" t="str">
        <f t="shared" si="2"/>
        <v>#VALUE!</v>
      </c>
      <c r="G2303" s="236" t="str">
        <f t="shared" si="3"/>
        <v>#VALUE!</v>
      </c>
      <c r="H2303" s="236" t="str">
        <f t="shared" si="4"/>
        <v>#VALUE!</v>
      </c>
      <c r="I2303" s="236" t="str">
        <f t="shared" si="5"/>
        <v>#VALUE!</v>
      </c>
      <c r="J2303" s="236" t="str">
        <f t="shared" si="6"/>
        <v>#VALUE!</v>
      </c>
      <c r="K2303" s="236" t="str">
        <f t="shared" si="7"/>
        <v>#VALUE!</v>
      </c>
      <c r="L2303" s="236" t="str">
        <f t="shared" si="8"/>
        <v>#VALUE!</v>
      </c>
      <c r="M2303" s="236" t="str">
        <f t="shared" si="9"/>
        <v>#VALUE!</v>
      </c>
      <c r="N2303" s="236" t="str">
        <f t="shared" si="10"/>
        <v>#VALUE!</v>
      </c>
      <c r="O2303" s="236" t="str">
        <f t="shared" si="11"/>
        <v>#VALUE!</v>
      </c>
      <c r="P2303" s="237" t="str">
        <f t="shared" si="12"/>
        <v>NO RX</v>
      </c>
      <c r="Q2303" s="234" t="b">
        <v>0</v>
      </c>
      <c r="R2303" s="237" t="str">
        <f t="shared" si="37"/>
        <v>LOW</v>
      </c>
      <c r="S2303" s="242">
        <v>44901.0</v>
      </c>
      <c r="T2303" s="243">
        <f t="shared" si="58"/>
        <v>44578</v>
      </c>
      <c r="U2303" s="237" t="str">
        <f t="shared" si="59"/>
        <v> </v>
      </c>
      <c r="V2303" s="237" t="str">
        <f t="shared" si="16"/>
        <v> </v>
      </c>
      <c r="W2303" s="83"/>
      <c r="X2303" s="83"/>
      <c r="Y2303" s="83"/>
      <c r="Z2303" s="83"/>
      <c r="AA2303" s="83"/>
      <c r="AB2303" s="83"/>
      <c r="AC2303" s="83"/>
      <c r="AD2303" s="83"/>
      <c r="AE2303" s="83"/>
    </row>
    <row r="2304">
      <c r="A2304" s="253">
        <v>17062.0</v>
      </c>
      <c r="B2304" s="239" t="s">
        <v>8204</v>
      </c>
      <c r="C2304" s="238" t="b">
        <v>1</v>
      </c>
      <c r="D2304" s="235">
        <v>44627.0</v>
      </c>
      <c r="E2304" s="236" t="str">
        <f t="shared" si="1"/>
        <v>#VALUE!</v>
      </c>
      <c r="F2304" s="236" t="str">
        <f t="shared" si="2"/>
        <v>#VALUE!</v>
      </c>
      <c r="G2304" s="236" t="str">
        <f t="shared" si="3"/>
        <v>#VALUE!</v>
      </c>
      <c r="H2304" s="236" t="str">
        <f t="shared" si="4"/>
        <v>#VALUE!</v>
      </c>
      <c r="I2304" s="236" t="str">
        <f t="shared" si="5"/>
        <v>#VALUE!</v>
      </c>
      <c r="J2304" s="236" t="str">
        <f t="shared" si="6"/>
        <v>#VALUE!</v>
      </c>
      <c r="K2304" s="236" t="str">
        <f t="shared" si="7"/>
        <v>#VALUE!</v>
      </c>
      <c r="L2304" s="236" t="str">
        <f t="shared" si="8"/>
        <v>#VALUE!</v>
      </c>
      <c r="M2304" s="236" t="str">
        <f t="shared" si="9"/>
        <v>OPI RX</v>
      </c>
      <c r="N2304" s="236" t="str">
        <f t="shared" si="10"/>
        <v>#VALUE!</v>
      </c>
      <c r="O2304" s="236" t="str">
        <f t="shared" si="11"/>
        <v>#VALUE!</v>
      </c>
      <c r="P2304" s="237" t="str">
        <f t="shared" si="12"/>
        <v>OPIOIDS</v>
      </c>
      <c r="Q2304" s="237" t="b">
        <v>0</v>
      </c>
      <c r="R2304" s="237" t="str">
        <f t="shared" si="37"/>
        <v>LOW</v>
      </c>
      <c r="S2304" s="238">
        <v>44496.0</v>
      </c>
      <c r="T2304" s="243">
        <f t="shared" si="58"/>
        <v>44627</v>
      </c>
      <c r="U2304" s="237" t="str">
        <f t="shared" si="59"/>
        <v> </v>
      </c>
      <c r="V2304" s="237" t="str">
        <f t="shared" si="16"/>
        <v> </v>
      </c>
      <c r="W2304" s="83"/>
      <c r="X2304" s="83"/>
      <c r="Y2304" s="83"/>
      <c r="Z2304" s="83"/>
      <c r="AA2304" s="83"/>
      <c r="AB2304" s="83"/>
      <c r="AC2304" s="83"/>
      <c r="AD2304" s="83"/>
      <c r="AE2304" s="83"/>
    </row>
    <row r="2305">
      <c r="A2305" s="253">
        <v>17067.0</v>
      </c>
      <c r="B2305" s="239" t="s">
        <v>7552</v>
      </c>
      <c r="C2305" s="238" t="b">
        <v>1</v>
      </c>
      <c r="D2305" s="243">
        <v>44537.0</v>
      </c>
      <c r="E2305" s="236" t="str">
        <f t="shared" si="1"/>
        <v>#VALUE!</v>
      </c>
      <c r="F2305" s="236" t="str">
        <f t="shared" si="2"/>
        <v>#VALUE!</v>
      </c>
      <c r="G2305" s="236" t="str">
        <f t="shared" si="3"/>
        <v>#VALUE!</v>
      </c>
      <c r="H2305" s="236" t="str">
        <f t="shared" si="4"/>
        <v>#VALUE!</v>
      </c>
      <c r="I2305" s="236" t="str">
        <f t="shared" si="5"/>
        <v>#VALUE!</v>
      </c>
      <c r="J2305" s="236" t="str">
        <f t="shared" si="6"/>
        <v>#VALUE!</v>
      </c>
      <c r="K2305" s="236" t="str">
        <f t="shared" si="7"/>
        <v>#VALUE!</v>
      </c>
      <c r="L2305" s="236" t="str">
        <f t="shared" si="8"/>
        <v>#VALUE!</v>
      </c>
      <c r="M2305" s="236" t="str">
        <f t="shared" si="9"/>
        <v>#VALUE!</v>
      </c>
      <c r="N2305" s="236" t="str">
        <f t="shared" si="10"/>
        <v>#VALUE!</v>
      </c>
      <c r="O2305" s="236" t="str">
        <f t="shared" si="11"/>
        <v>#VALUE!</v>
      </c>
      <c r="P2305" s="237" t="str">
        <f t="shared" si="12"/>
        <v>NO RX</v>
      </c>
      <c r="Q2305" s="237" t="b">
        <v>0</v>
      </c>
      <c r="R2305" s="237" t="str">
        <f t="shared" si="37"/>
        <v>LOW</v>
      </c>
      <c r="S2305" s="238">
        <v>44508.0</v>
      </c>
      <c r="T2305" s="243">
        <f t="shared" si="58"/>
        <v>44537</v>
      </c>
      <c r="U2305" s="237" t="str">
        <f t="shared" si="59"/>
        <v> </v>
      </c>
      <c r="V2305" s="237" t="str">
        <f t="shared" si="16"/>
        <v> </v>
      </c>
      <c r="W2305" s="83"/>
      <c r="X2305" s="83"/>
      <c r="Y2305" s="83"/>
      <c r="Z2305" s="83"/>
      <c r="AA2305" s="83"/>
      <c r="AB2305" s="83"/>
      <c r="AC2305" s="83"/>
      <c r="AD2305" s="83"/>
      <c r="AE2305" s="83"/>
    </row>
    <row r="2306">
      <c r="A2306" s="253">
        <v>17068.0</v>
      </c>
      <c r="B2306" s="237" t="s">
        <v>8205</v>
      </c>
      <c r="C2306" s="238" t="b">
        <v>1</v>
      </c>
      <c r="D2306" s="243">
        <v>44537.0</v>
      </c>
      <c r="E2306" s="236" t="str">
        <f t="shared" si="1"/>
        <v>#VALUE!</v>
      </c>
      <c r="F2306" s="236" t="str">
        <f t="shared" si="2"/>
        <v>OPI RX</v>
      </c>
      <c r="G2306" s="236" t="str">
        <f t="shared" si="3"/>
        <v>#VALUE!</v>
      </c>
      <c r="H2306" s="236" t="str">
        <f t="shared" si="4"/>
        <v>#VALUE!</v>
      </c>
      <c r="I2306" s="236" t="str">
        <f t="shared" si="5"/>
        <v>#VALUE!</v>
      </c>
      <c r="J2306" s="236" t="str">
        <f t="shared" si="6"/>
        <v>#VALUE!</v>
      </c>
      <c r="K2306" s="236" t="str">
        <f t="shared" si="7"/>
        <v>#VALUE!</v>
      </c>
      <c r="L2306" s="236" t="str">
        <f t="shared" si="8"/>
        <v>#VALUE!</v>
      </c>
      <c r="M2306" s="236" t="str">
        <f t="shared" si="9"/>
        <v>#VALUE!</v>
      </c>
      <c r="N2306" s="236" t="str">
        <f t="shared" si="10"/>
        <v>#VALUE!</v>
      </c>
      <c r="O2306" s="236" t="str">
        <f t="shared" si="11"/>
        <v>#VALUE!</v>
      </c>
      <c r="P2306" s="237" t="str">
        <f t="shared" si="12"/>
        <v>OPIOIDS</v>
      </c>
      <c r="Q2306" s="237" t="b">
        <v>0</v>
      </c>
      <c r="R2306" s="237" t="str">
        <f t="shared" si="37"/>
        <v>LOW</v>
      </c>
      <c r="S2306" s="238">
        <v>44508.0</v>
      </c>
      <c r="T2306" s="243">
        <f t="shared" si="58"/>
        <v>44537</v>
      </c>
      <c r="U2306" s="237" t="str">
        <f t="shared" si="59"/>
        <v> </v>
      </c>
      <c r="V2306" s="237" t="str">
        <f t="shared" si="16"/>
        <v> </v>
      </c>
      <c r="W2306" s="83"/>
      <c r="X2306" s="83"/>
      <c r="Y2306" s="83"/>
      <c r="Z2306" s="83"/>
      <c r="AA2306" s="83"/>
      <c r="AB2306" s="83"/>
      <c r="AC2306" s="83"/>
      <c r="AD2306" s="83"/>
      <c r="AE2306" s="83"/>
    </row>
    <row r="2307">
      <c r="A2307" s="233">
        <v>17071.0</v>
      </c>
      <c r="B2307" s="234" t="s">
        <v>8206</v>
      </c>
      <c r="C2307" s="238" t="b">
        <v>1</v>
      </c>
      <c r="D2307" s="243">
        <v>44503.0</v>
      </c>
      <c r="E2307" s="236" t="str">
        <f t="shared" si="1"/>
        <v>#VALUE!</v>
      </c>
      <c r="F2307" s="236" t="str">
        <f t="shared" si="2"/>
        <v>#VALUE!</v>
      </c>
      <c r="G2307" s="236" t="str">
        <f t="shared" si="3"/>
        <v>#VALUE!</v>
      </c>
      <c r="H2307" s="236" t="str">
        <f t="shared" si="4"/>
        <v>#VALUE!</v>
      </c>
      <c r="I2307" s="236" t="str">
        <f t="shared" si="5"/>
        <v>#VALUE!</v>
      </c>
      <c r="J2307" s="236" t="str">
        <f t="shared" si="6"/>
        <v>#VALUE!</v>
      </c>
      <c r="K2307" s="236" t="str">
        <f t="shared" si="7"/>
        <v>OPI RX</v>
      </c>
      <c r="L2307" s="236" t="str">
        <f t="shared" si="8"/>
        <v>#VALUE!</v>
      </c>
      <c r="M2307" s="236" t="str">
        <f t="shared" si="9"/>
        <v>#VALUE!</v>
      </c>
      <c r="N2307" s="236" t="str">
        <f t="shared" si="10"/>
        <v>#VALUE!</v>
      </c>
      <c r="O2307" s="236" t="str">
        <f t="shared" si="11"/>
        <v>#VALUE!</v>
      </c>
      <c r="P2307" s="237" t="str">
        <f t="shared" si="12"/>
        <v>OPIOIDS</v>
      </c>
      <c r="Q2307" s="237" t="b">
        <v>1</v>
      </c>
      <c r="R2307" s="237" t="str">
        <f t="shared" si="37"/>
        <v>HIGH</v>
      </c>
      <c r="S2307" s="238">
        <v>44488.0</v>
      </c>
      <c r="T2307" s="243">
        <f t="shared" si="58"/>
        <v>44503</v>
      </c>
      <c r="U2307" s="237" t="str">
        <f t="shared" si="59"/>
        <v> </v>
      </c>
      <c r="V2307" s="237" t="str">
        <f t="shared" si="16"/>
        <v> </v>
      </c>
      <c r="W2307" s="83"/>
      <c r="X2307" s="83"/>
      <c r="Y2307" s="83"/>
      <c r="Z2307" s="83"/>
      <c r="AA2307" s="83"/>
      <c r="AB2307" s="83"/>
      <c r="AC2307" s="83"/>
      <c r="AD2307" s="83"/>
      <c r="AE2307" s="83"/>
    </row>
    <row r="2308">
      <c r="A2308" s="248">
        <v>17076.0</v>
      </c>
      <c r="B2308" s="239" t="s">
        <v>8043</v>
      </c>
      <c r="C2308" s="239" t="b">
        <v>1</v>
      </c>
      <c r="D2308" s="235">
        <v>44586.0</v>
      </c>
      <c r="E2308" s="236" t="str">
        <f t="shared" si="1"/>
        <v>OPI RX</v>
      </c>
      <c r="F2308" s="236" t="str">
        <f t="shared" si="2"/>
        <v>#VALUE!</v>
      </c>
      <c r="G2308" s="236" t="str">
        <f t="shared" si="3"/>
        <v>#VALUE!</v>
      </c>
      <c r="H2308" s="236" t="str">
        <f t="shared" si="4"/>
        <v>#VALUE!</v>
      </c>
      <c r="I2308" s="236" t="str">
        <f t="shared" si="5"/>
        <v>#VALUE!</v>
      </c>
      <c r="J2308" s="236" t="str">
        <f t="shared" si="6"/>
        <v>#VALUE!</v>
      </c>
      <c r="K2308" s="236" t="str">
        <f t="shared" si="7"/>
        <v>#VALUE!</v>
      </c>
      <c r="L2308" s="236" t="str">
        <f t="shared" si="8"/>
        <v>#VALUE!</v>
      </c>
      <c r="M2308" s="236" t="str">
        <f t="shared" si="9"/>
        <v>OPI RX</v>
      </c>
      <c r="N2308" s="236" t="str">
        <f t="shared" si="10"/>
        <v>#VALUE!</v>
      </c>
      <c r="O2308" s="236" t="str">
        <f t="shared" si="11"/>
        <v>#VALUE!</v>
      </c>
      <c r="P2308" s="237" t="str">
        <f t="shared" si="12"/>
        <v>OPIOIDS</v>
      </c>
      <c r="Q2308" s="234" t="b">
        <v>0</v>
      </c>
      <c r="R2308" s="237" t="str">
        <f t="shared" si="37"/>
        <v>LOW</v>
      </c>
      <c r="S2308" s="242">
        <v>44908.0</v>
      </c>
      <c r="T2308" s="243">
        <f t="shared" si="58"/>
        <v>44586</v>
      </c>
      <c r="U2308" s="237" t="str">
        <f t="shared" si="59"/>
        <v> </v>
      </c>
      <c r="V2308" s="237" t="str">
        <f t="shared" si="16"/>
        <v> </v>
      </c>
      <c r="W2308" s="83"/>
      <c r="X2308" s="83"/>
      <c r="Y2308" s="83"/>
      <c r="Z2308" s="83"/>
      <c r="AA2308" s="83"/>
      <c r="AB2308" s="83"/>
      <c r="AC2308" s="83"/>
      <c r="AD2308" s="83"/>
      <c r="AE2308" s="83"/>
    </row>
    <row r="2309">
      <c r="A2309" s="233">
        <v>17078.0</v>
      </c>
      <c r="B2309" s="234" t="s">
        <v>7594</v>
      </c>
      <c r="C2309" s="238" t="b">
        <v>1</v>
      </c>
      <c r="D2309" s="243">
        <v>44537.0</v>
      </c>
      <c r="E2309" s="236" t="str">
        <f t="shared" si="1"/>
        <v>OPI RX</v>
      </c>
      <c r="F2309" s="236" t="str">
        <f t="shared" si="2"/>
        <v>#VALUE!</v>
      </c>
      <c r="G2309" s="236" t="str">
        <f t="shared" si="3"/>
        <v>#VALUE!</v>
      </c>
      <c r="H2309" s="236" t="str">
        <f t="shared" si="4"/>
        <v>#VALUE!</v>
      </c>
      <c r="I2309" s="236" t="str">
        <f t="shared" si="5"/>
        <v>#VALUE!</v>
      </c>
      <c r="J2309" s="236" t="str">
        <f t="shared" si="6"/>
        <v>#VALUE!</v>
      </c>
      <c r="K2309" s="236" t="str">
        <f t="shared" si="7"/>
        <v>#VALUE!</v>
      </c>
      <c r="L2309" s="236" t="str">
        <f t="shared" si="8"/>
        <v>#VALUE!</v>
      </c>
      <c r="M2309" s="236" t="str">
        <f t="shared" si="9"/>
        <v>#VALUE!</v>
      </c>
      <c r="N2309" s="236" t="str">
        <f t="shared" si="10"/>
        <v>#VALUE!</v>
      </c>
      <c r="O2309" s="236" t="str">
        <f t="shared" si="11"/>
        <v>#VALUE!</v>
      </c>
      <c r="P2309" s="237" t="str">
        <f t="shared" si="12"/>
        <v>OPIOIDS</v>
      </c>
      <c r="Q2309" s="237" t="b">
        <v>0</v>
      </c>
      <c r="R2309" s="237" t="str">
        <f t="shared" si="37"/>
        <v>LOW</v>
      </c>
      <c r="S2309" s="238">
        <v>44508.0</v>
      </c>
      <c r="T2309" s="243">
        <f t="shared" si="58"/>
        <v>44537</v>
      </c>
      <c r="U2309" s="237" t="str">
        <f t="shared" si="59"/>
        <v> </v>
      </c>
      <c r="V2309" s="237" t="str">
        <f t="shared" si="16"/>
        <v> </v>
      </c>
      <c r="W2309" s="83"/>
      <c r="X2309" s="83"/>
      <c r="Y2309" s="83"/>
      <c r="Z2309" s="83"/>
      <c r="AA2309" s="83"/>
      <c r="AB2309" s="83"/>
      <c r="AC2309" s="83"/>
      <c r="AD2309" s="83"/>
      <c r="AE2309" s="83"/>
    </row>
    <row r="2310">
      <c r="A2310" s="233">
        <v>17079.0</v>
      </c>
      <c r="B2310" s="234" t="s">
        <v>7576</v>
      </c>
      <c r="C2310" s="238" t="b">
        <v>1</v>
      </c>
      <c r="D2310" s="243">
        <v>44537.0</v>
      </c>
      <c r="E2310" s="236" t="str">
        <f t="shared" si="1"/>
        <v>#VALUE!</v>
      </c>
      <c r="F2310" s="236" t="str">
        <f t="shared" si="2"/>
        <v>#VALUE!</v>
      </c>
      <c r="G2310" s="236" t="str">
        <f t="shared" si="3"/>
        <v>#VALUE!</v>
      </c>
      <c r="H2310" s="236" t="str">
        <f t="shared" si="4"/>
        <v>#VALUE!</v>
      </c>
      <c r="I2310" s="236" t="str">
        <f t="shared" si="5"/>
        <v>#VALUE!</v>
      </c>
      <c r="J2310" s="236" t="str">
        <f t="shared" si="6"/>
        <v>#VALUE!</v>
      </c>
      <c r="K2310" s="236" t="str">
        <f t="shared" si="7"/>
        <v>#VALUE!</v>
      </c>
      <c r="L2310" s="236" t="str">
        <f t="shared" si="8"/>
        <v>#VALUE!</v>
      </c>
      <c r="M2310" s="236" t="str">
        <f t="shared" si="9"/>
        <v>#VALUE!</v>
      </c>
      <c r="N2310" s="236" t="str">
        <f t="shared" si="10"/>
        <v>#VALUE!</v>
      </c>
      <c r="O2310" s="236" t="str">
        <f t="shared" si="11"/>
        <v>#VALUE!</v>
      </c>
      <c r="P2310" s="237" t="str">
        <f t="shared" si="12"/>
        <v>NO RX</v>
      </c>
      <c r="Q2310" s="237" t="b">
        <v>0</v>
      </c>
      <c r="R2310" s="237" t="str">
        <f t="shared" si="37"/>
        <v>LOW</v>
      </c>
      <c r="S2310" s="238">
        <v>44509.0</v>
      </c>
      <c r="T2310" s="243">
        <f t="shared" si="58"/>
        <v>44537</v>
      </c>
      <c r="U2310" s="237" t="str">
        <f t="shared" si="59"/>
        <v> </v>
      </c>
      <c r="V2310" s="237" t="str">
        <f t="shared" si="16"/>
        <v> </v>
      </c>
      <c r="W2310" s="83"/>
      <c r="X2310" s="83"/>
      <c r="Y2310" s="83"/>
      <c r="Z2310" s="83"/>
      <c r="AA2310" s="83"/>
      <c r="AB2310" s="83"/>
      <c r="AC2310" s="83"/>
      <c r="AD2310" s="83"/>
      <c r="AE2310" s="83"/>
    </row>
    <row r="2311">
      <c r="A2311" s="233">
        <v>17081.0</v>
      </c>
      <c r="B2311" s="239" t="s">
        <v>7552</v>
      </c>
      <c r="C2311" s="238" t="b">
        <v>1</v>
      </c>
      <c r="D2311" s="243">
        <v>44531.0</v>
      </c>
      <c r="E2311" s="236" t="str">
        <f t="shared" si="1"/>
        <v>#VALUE!</v>
      </c>
      <c r="F2311" s="236" t="str">
        <f t="shared" si="2"/>
        <v>#VALUE!</v>
      </c>
      <c r="G2311" s="236" t="str">
        <f t="shared" si="3"/>
        <v>#VALUE!</v>
      </c>
      <c r="H2311" s="236" t="str">
        <f t="shared" si="4"/>
        <v>#VALUE!</v>
      </c>
      <c r="I2311" s="236" t="str">
        <f t="shared" si="5"/>
        <v>#VALUE!</v>
      </c>
      <c r="J2311" s="236" t="str">
        <f t="shared" si="6"/>
        <v>#VALUE!</v>
      </c>
      <c r="K2311" s="236" t="str">
        <f t="shared" si="7"/>
        <v>#VALUE!</v>
      </c>
      <c r="L2311" s="236" t="str">
        <f t="shared" si="8"/>
        <v>#VALUE!</v>
      </c>
      <c r="M2311" s="236" t="str">
        <f t="shared" si="9"/>
        <v>#VALUE!</v>
      </c>
      <c r="N2311" s="236" t="str">
        <f t="shared" si="10"/>
        <v>#VALUE!</v>
      </c>
      <c r="O2311" s="236" t="str">
        <f t="shared" si="11"/>
        <v>#VALUE!</v>
      </c>
      <c r="P2311" s="237" t="str">
        <f t="shared" si="12"/>
        <v>NO RX</v>
      </c>
      <c r="Q2311" s="234" t="b">
        <v>0</v>
      </c>
      <c r="R2311" s="237" t="str">
        <f t="shared" si="37"/>
        <v>LOW</v>
      </c>
      <c r="S2311" s="238">
        <v>44501.0</v>
      </c>
      <c r="T2311" s="243">
        <f t="shared" si="58"/>
        <v>44531</v>
      </c>
      <c r="U2311" s="237" t="str">
        <f t="shared" si="59"/>
        <v> </v>
      </c>
      <c r="V2311" s="237" t="str">
        <f t="shared" si="16"/>
        <v> </v>
      </c>
      <c r="W2311" s="83"/>
      <c r="X2311" s="83"/>
      <c r="Y2311" s="83"/>
      <c r="Z2311" s="83"/>
      <c r="AA2311" s="83"/>
      <c r="AB2311" s="83"/>
      <c r="AC2311" s="83"/>
      <c r="AD2311" s="83"/>
      <c r="AE2311" s="83"/>
    </row>
    <row r="2312">
      <c r="A2312" s="233">
        <v>17082.0</v>
      </c>
      <c r="B2312" s="239" t="s">
        <v>7552</v>
      </c>
      <c r="C2312" s="238" t="b">
        <v>1</v>
      </c>
      <c r="D2312" s="243">
        <v>44510.0</v>
      </c>
      <c r="E2312" s="236" t="str">
        <f t="shared" si="1"/>
        <v>#VALUE!</v>
      </c>
      <c r="F2312" s="236" t="str">
        <f t="shared" si="2"/>
        <v>#VALUE!</v>
      </c>
      <c r="G2312" s="236" t="str">
        <f t="shared" si="3"/>
        <v>#VALUE!</v>
      </c>
      <c r="H2312" s="236" t="str">
        <f t="shared" si="4"/>
        <v>#VALUE!</v>
      </c>
      <c r="I2312" s="236" t="str">
        <f t="shared" si="5"/>
        <v>#VALUE!</v>
      </c>
      <c r="J2312" s="236" t="str">
        <f t="shared" si="6"/>
        <v>#VALUE!</v>
      </c>
      <c r="K2312" s="236" t="str">
        <f t="shared" si="7"/>
        <v>#VALUE!</v>
      </c>
      <c r="L2312" s="236" t="str">
        <f t="shared" si="8"/>
        <v>#VALUE!</v>
      </c>
      <c r="M2312" s="236" t="str">
        <f t="shared" si="9"/>
        <v>#VALUE!</v>
      </c>
      <c r="N2312" s="236" t="str">
        <f t="shared" si="10"/>
        <v>#VALUE!</v>
      </c>
      <c r="O2312" s="236" t="str">
        <f t="shared" si="11"/>
        <v>#VALUE!</v>
      </c>
      <c r="P2312" s="237" t="str">
        <f t="shared" si="12"/>
        <v>NO RX</v>
      </c>
      <c r="Q2312" s="237" t="b">
        <v>0</v>
      </c>
      <c r="R2312" s="237" t="str">
        <f t="shared" si="37"/>
        <v>LOW</v>
      </c>
      <c r="S2312" s="238">
        <v>44389.0</v>
      </c>
      <c r="T2312" s="243">
        <f t="shared" si="58"/>
        <v>44510</v>
      </c>
      <c r="U2312" s="237" t="str">
        <f t="shared" si="59"/>
        <v> </v>
      </c>
      <c r="V2312" s="237" t="str">
        <f t="shared" si="16"/>
        <v> </v>
      </c>
      <c r="W2312" s="83"/>
      <c r="X2312" s="83"/>
      <c r="Y2312" s="83"/>
      <c r="Z2312" s="83"/>
      <c r="AA2312" s="83"/>
      <c r="AB2312" s="83"/>
      <c r="AC2312" s="83"/>
      <c r="AD2312" s="83"/>
      <c r="AE2312" s="83"/>
    </row>
    <row r="2313">
      <c r="A2313" s="233">
        <v>17083.0</v>
      </c>
      <c r="B2313" s="239" t="s">
        <v>7552</v>
      </c>
      <c r="C2313" s="238" t="b">
        <v>1</v>
      </c>
      <c r="D2313" s="243">
        <v>44551.0</v>
      </c>
      <c r="E2313" s="236" t="str">
        <f t="shared" si="1"/>
        <v>#VALUE!</v>
      </c>
      <c r="F2313" s="236" t="str">
        <f t="shared" si="2"/>
        <v>#VALUE!</v>
      </c>
      <c r="G2313" s="236" t="str">
        <f t="shared" si="3"/>
        <v>#VALUE!</v>
      </c>
      <c r="H2313" s="236" t="str">
        <f t="shared" si="4"/>
        <v>#VALUE!</v>
      </c>
      <c r="I2313" s="236" t="str">
        <f t="shared" si="5"/>
        <v>#VALUE!</v>
      </c>
      <c r="J2313" s="236" t="str">
        <f t="shared" si="6"/>
        <v>#VALUE!</v>
      </c>
      <c r="K2313" s="236" t="str">
        <f t="shared" si="7"/>
        <v>#VALUE!</v>
      </c>
      <c r="L2313" s="236" t="str">
        <f t="shared" si="8"/>
        <v>#VALUE!</v>
      </c>
      <c r="M2313" s="236" t="str">
        <f t="shared" si="9"/>
        <v>#VALUE!</v>
      </c>
      <c r="N2313" s="236" t="str">
        <f t="shared" si="10"/>
        <v>#VALUE!</v>
      </c>
      <c r="O2313" s="236" t="str">
        <f t="shared" si="11"/>
        <v>#VALUE!</v>
      </c>
      <c r="P2313" s="237" t="str">
        <f t="shared" si="12"/>
        <v>NO RX</v>
      </c>
      <c r="Q2313" s="234" t="b">
        <v>0</v>
      </c>
      <c r="R2313" s="237" t="str">
        <f t="shared" si="37"/>
        <v>LOW</v>
      </c>
      <c r="S2313" s="238">
        <v>44516.0</v>
      </c>
      <c r="T2313" s="243">
        <f t="shared" si="58"/>
        <v>44551</v>
      </c>
      <c r="U2313" s="237" t="str">
        <f t="shared" si="59"/>
        <v> </v>
      </c>
      <c r="V2313" s="237" t="str">
        <f t="shared" si="16"/>
        <v> </v>
      </c>
      <c r="W2313" s="83"/>
      <c r="X2313" s="83"/>
      <c r="Y2313" s="83"/>
      <c r="Z2313" s="83"/>
      <c r="AA2313" s="83"/>
      <c r="AB2313" s="83"/>
      <c r="AC2313" s="83"/>
      <c r="AD2313" s="83"/>
      <c r="AE2313" s="83"/>
    </row>
    <row r="2314">
      <c r="A2314" s="233">
        <v>17085.0</v>
      </c>
      <c r="B2314" s="239" t="s">
        <v>7552</v>
      </c>
      <c r="C2314" s="238" t="b">
        <v>1</v>
      </c>
      <c r="D2314" s="243">
        <v>44480.0</v>
      </c>
      <c r="E2314" s="236" t="str">
        <f t="shared" si="1"/>
        <v>#VALUE!</v>
      </c>
      <c r="F2314" s="236" t="str">
        <f t="shared" si="2"/>
        <v>#VALUE!</v>
      </c>
      <c r="G2314" s="236" t="str">
        <f t="shared" si="3"/>
        <v>#VALUE!</v>
      </c>
      <c r="H2314" s="236" t="str">
        <f t="shared" si="4"/>
        <v>#VALUE!</v>
      </c>
      <c r="I2314" s="236" t="str">
        <f t="shared" si="5"/>
        <v>#VALUE!</v>
      </c>
      <c r="J2314" s="236" t="str">
        <f t="shared" si="6"/>
        <v>#VALUE!</v>
      </c>
      <c r="K2314" s="236" t="str">
        <f t="shared" si="7"/>
        <v>#VALUE!</v>
      </c>
      <c r="L2314" s="236" t="str">
        <f t="shared" si="8"/>
        <v>#VALUE!</v>
      </c>
      <c r="M2314" s="236" t="str">
        <f t="shared" si="9"/>
        <v>#VALUE!</v>
      </c>
      <c r="N2314" s="236" t="str">
        <f t="shared" si="10"/>
        <v>#VALUE!</v>
      </c>
      <c r="O2314" s="236" t="str">
        <f t="shared" si="11"/>
        <v>#VALUE!</v>
      </c>
      <c r="P2314" s="237" t="str">
        <f t="shared" si="12"/>
        <v>NO RX</v>
      </c>
      <c r="Q2314" s="234" t="b">
        <v>0</v>
      </c>
      <c r="R2314" s="237" t="str">
        <f t="shared" si="37"/>
        <v>LOW</v>
      </c>
      <c r="S2314" s="238">
        <v>44467.0</v>
      </c>
      <c r="T2314" s="243">
        <f t="shared" si="58"/>
        <v>44480</v>
      </c>
      <c r="U2314" s="237" t="str">
        <f t="shared" si="59"/>
        <v> </v>
      </c>
      <c r="V2314" s="237" t="str">
        <f t="shared" si="16"/>
        <v> </v>
      </c>
      <c r="W2314" s="83"/>
      <c r="X2314" s="83"/>
      <c r="Y2314" s="83"/>
      <c r="Z2314" s="83"/>
      <c r="AA2314" s="83"/>
      <c r="AB2314" s="83"/>
      <c r="AC2314" s="83"/>
      <c r="AD2314" s="83"/>
      <c r="AE2314" s="83"/>
    </row>
    <row r="2315">
      <c r="A2315" s="233">
        <v>17091.0</v>
      </c>
      <c r="B2315" s="239" t="s">
        <v>7552</v>
      </c>
      <c r="C2315" s="238" t="b">
        <v>1</v>
      </c>
      <c r="D2315" s="243">
        <v>44477.0</v>
      </c>
      <c r="E2315" s="236" t="str">
        <f t="shared" si="1"/>
        <v>#VALUE!</v>
      </c>
      <c r="F2315" s="236" t="str">
        <f t="shared" si="2"/>
        <v>#VALUE!</v>
      </c>
      <c r="G2315" s="236" t="str">
        <f t="shared" si="3"/>
        <v>#VALUE!</v>
      </c>
      <c r="H2315" s="236" t="str">
        <f t="shared" si="4"/>
        <v>#VALUE!</v>
      </c>
      <c r="I2315" s="236" t="str">
        <f t="shared" si="5"/>
        <v>#VALUE!</v>
      </c>
      <c r="J2315" s="236" t="str">
        <f t="shared" si="6"/>
        <v>#VALUE!</v>
      </c>
      <c r="K2315" s="236" t="str">
        <f t="shared" si="7"/>
        <v>#VALUE!</v>
      </c>
      <c r="L2315" s="236" t="str">
        <f t="shared" si="8"/>
        <v>#VALUE!</v>
      </c>
      <c r="M2315" s="236" t="str">
        <f t="shared" si="9"/>
        <v>#VALUE!</v>
      </c>
      <c r="N2315" s="236" t="str">
        <f t="shared" si="10"/>
        <v>#VALUE!</v>
      </c>
      <c r="O2315" s="236" t="str">
        <f t="shared" si="11"/>
        <v>#VALUE!</v>
      </c>
      <c r="P2315" s="237" t="str">
        <f t="shared" si="12"/>
        <v>NO RX</v>
      </c>
      <c r="Q2315" s="237" t="b">
        <v>0</v>
      </c>
      <c r="R2315" s="237" t="str">
        <f t="shared" si="37"/>
        <v>LOW</v>
      </c>
      <c r="S2315" s="238">
        <v>44466.0</v>
      </c>
      <c r="T2315" s="243">
        <f t="shared" si="58"/>
        <v>44477</v>
      </c>
      <c r="U2315" s="237" t="str">
        <f t="shared" si="59"/>
        <v> </v>
      </c>
      <c r="V2315" s="237" t="str">
        <f t="shared" si="16"/>
        <v> </v>
      </c>
      <c r="W2315" s="83"/>
      <c r="X2315" s="83"/>
      <c r="Y2315" s="83"/>
      <c r="Z2315" s="83"/>
      <c r="AA2315" s="83"/>
      <c r="AB2315" s="83"/>
      <c r="AC2315" s="83"/>
      <c r="AD2315" s="83"/>
      <c r="AE2315" s="83"/>
    </row>
    <row r="2316">
      <c r="A2316" s="233">
        <v>17092.0</v>
      </c>
      <c r="B2316" s="239" t="s">
        <v>7552</v>
      </c>
      <c r="C2316" s="238" t="b">
        <v>1</v>
      </c>
      <c r="D2316" s="243">
        <v>44537.0</v>
      </c>
      <c r="E2316" s="236" t="str">
        <f t="shared" si="1"/>
        <v>#VALUE!</v>
      </c>
      <c r="F2316" s="236" t="str">
        <f t="shared" si="2"/>
        <v>#VALUE!</v>
      </c>
      <c r="G2316" s="236" t="str">
        <f t="shared" si="3"/>
        <v>#VALUE!</v>
      </c>
      <c r="H2316" s="236" t="str">
        <f t="shared" si="4"/>
        <v>#VALUE!</v>
      </c>
      <c r="I2316" s="236" t="str">
        <f t="shared" si="5"/>
        <v>#VALUE!</v>
      </c>
      <c r="J2316" s="236" t="str">
        <f t="shared" si="6"/>
        <v>#VALUE!</v>
      </c>
      <c r="K2316" s="236" t="str">
        <f t="shared" si="7"/>
        <v>#VALUE!</v>
      </c>
      <c r="L2316" s="236" t="str">
        <f t="shared" si="8"/>
        <v>#VALUE!</v>
      </c>
      <c r="M2316" s="236" t="str">
        <f t="shared" si="9"/>
        <v>#VALUE!</v>
      </c>
      <c r="N2316" s="236" t="str">
        <f t="shared" si="10"/>
        <v>#VALUE!</v>
      </c>
      <c r="O2316" s="236" t="str">
        <f t="shared" si="11"/>
        <v>#VALUE!</v>
      </c>
      <c r="P2316" s="237" t="str">
        <f t="shared" si="12"/>
        <v>NO RX</v>
      </c>
      <c r="Q2316" s="234" t="b">
        <v>1</v>
      </c>
      <c r="R2316" s="237" t="str">
        <f t="shared" si="37"/>
        <v>HIGH</v>
      </c>
      <c r="S2316" s="238">
        <v>44509.0</v>
      </c>
      <c r="T2316" s="243">
        <f t="shared" si="58"/>
        <v>44537</v>
      </c>
      <c r="U2316" s="237" t="str">
        <f t="shared" si="59"/>
        <v> </v>
      </c>
      <c r="V2316" s="237" t="str">
        <f t="shared" si="16"/>
        <v> </v>
      </c>
      <c r="W2316" s="83"/>
      <c r="X2316" s="83"/>
      <c r="Y2316" s="83"/>
      <c r="Z2316" s="83"/>
      <c r="AA2316" s="83"/>
      <c r="AB2316" s="83"/>
      <c r="AC2316" s="83"/>
      <c r="AD2316" s="83"/>
      <c r="AE2316" s="83"/>
    </row>
    <row r="2317">
      <c r="A2317" s="233">
        <v>17097.0</v>
      </c>
      <c r="B2317" s="239" t="s">
        <v>7552</v>
      </c>
      <c r="C2317" s="238" t="b">
        <v>1</v>
      </c>
      <c r="D2317" s="243">
        <v>44537.0</v>
      </c>
      <c r="E2317" s="236" t="str">
        <f t="shared" si="1"/>
        <v>#VALUE!</v>
      </c>
      <c r="F2317" s="236" t="str">
        <f t="shared" si="2"/>
        <v>#VALUE!</v>
      </c>
      <c r="G2317" s="236" t="str">
        <f t="shared" si="3"/>
        <v>#VALUE!</v>
      </c>
      <c r="H2317" s="236" t="str">
        <f t="shared" si="4"/>
        <v>#VALUE!</v>
      </c>
      <c r="I2317" s="236" t="str">
        <f t="shared" si="5"/>
        <v>#VALUE!</v>
      </c>
      <c r="J2317" s="236" t="str">
        <f t="shared" si="6"/>
        <v>#VALUE!</v>
      </c>
      <c r="K2317" s="236" t="str">
        <f t="shared" si="7"/>
        <v>#VALUE!</v>
      </c>
      <c r="L2317" s="236" t="str">
        <f t="shared" si="8"/>
        <v>#VALUE!</v>
      </c>
      <c r="M2317" s="236" t="str">
        <f t="shared" si="9"/>
        <v>#VALUE!</v>
      </c>
      <c r="N2317" s="236" t="str">
        <f t="shared" si="10"/>
        <v>#VALUE!</v>
      </c>
      <c r="O2317" s="236" t="str">
        <f t="shared" si="11"/>
        <v>#VALUE!</v>
      </c>
      <c r="P2317" s="237" t="str">
        <f t="shared" si="12"/>
        <v>NO RX</v>
      </c>
      <c r="Q2317" s="237" t="b">
        <v>0</v>
      </c>
      <c r="R2317" s="237" t="str">
        <f t="shared" si="37"/>
        <v>LOW</v>
      </c>
      <c r="S2317" s="238">
        <v>44511.0</v>
      </c>
      <c r="T2317" s="243">
        <f t="shared" si="58"/>
        <v>44537</v>
      </c>
      <c r="U2317" s="237" t="str">
        <f t="shared" si="59"/>
        <v> </v>
      </c>
      <c r="V2317" s="237" t="str">
        <f t="shared" si="16"/>
        <v> </v>
      </c>
      <c r="W2317" s="83"/>
      <c r="X2317" s="83"/>
      <c r="Y2317" s="83"/>
      <c r="Z2317" s="83"/>
      <c r="AA2317" s="83"/>
      <c r="AB2317" s="83"/>
      <c r="AC2317" s="83"/>
      <c r="AD2317" s="83"/>
      <c r="AE2317" s="83"/>
    </row>
    <row r="2318">
      <c r="A2318" s="233">
        <v>17099.0</v>
      </c>
      <c r="B2318" s="234" t="s">
        <v>8207</v>
      </c>
      <c r="C2318" s="238" t="b">
        <v>1</v>
      </c>
      <c r="D2318" s="243">
        <v>44489.0</v>
      </c>
      <c r="E2318" s="236" t="str">
        <f t="shared" si="1"/>
        <v>#VALUE!</v>
      </c>
      <c r="F2318" s="236" t="str">
        <f t="shared" si="2"/>
        <v>#VALUE!</v>
      </c>
      <c r="G2318" s="236" t="str">
        <f t="shared" si="3"/>
        <v>#VALUE!</v>
      </c>
      <c r="H2318" s="236" t="str">
        <f t="shared" si="4"/>
        <v>#VALUE!</v>
      </c>
      <c r="I2318" s="236" t="str">
        <f t="shared" si="5"/>
        <v>#VALUE!</v>
      </c>
      <c r="J2318" s="236" t="str">
        <f t="shared" si="6"/>
        <v>#VALUE!</v>
      </c>
      <c r="K2318" s="236" t="str">
        <f t="shared" si="7"/>
        <v>#VALUE!</v>
      </c>
      <c r="L2318" s="236" t="str">
        <f t="shared" si="8"/>
        <v>#VALUE!</v>
      </c>
      <c r="M2318" s="236" t="str">
        <f t="shared" si="9"/>
        <v>OPI RX</v>
      </c>
      <c r="N2318" s="236" t="str">
        <f t="shared" si="10"/>
        <v>#VALUE!</v>
      </c>
      <c r="O2318" s="236" t="str">
        <f t="shared" si="11"/>
        <v>#VALUE!</v>
      </c>
      <c r="P2318" s="237" t="str">
        <f t="shared" si="12"/>
        <v>OPIOIDS</v>
      </c>
      <c r="Q2318" s="237" t="b">
        <v>0</v>
      </c>
      <c r="R2318" s="237" t="str">
        <f t="shared" si="37"/>
        <v>LOW</v>
      </c>
      <c r="S2318" s="238">
        <v>44473.0</v>
      </c>
      <c r="T2318" s="243">
        <f t="shared" si="58"/>
        <v>44489</v>
      </c>
      <c r="U2318" s="237" t="str">
        <f t="shared" si="59"/>
        <v> </v>
      </c>
      <c r="V2318" s="237" t="str">
        <f t="shared" si="16"/>
        <v> </v>
      </c>
      <c r="W2318" s="83"/>
      <c r="X2318" s="83"/>
      <c r="Y2318" s="83"/>
      <c r="Z2318" s="83"/>
      <c r="AA2318" s="83"/>
      <c r="AB2318" s="83"/>
      <c r="AC2318" s="83"/>
      <c r="AD2318" s="83"/>
      <c r="AE2318" s="83"/>
    </row>
    <row r="2319">
      <c r="A2319" s="233">
        <v>17102.0</v>
      </c>
      <c r="B2319" s="239" t="s">
        <v>7552</v>
      </c>
      <c r="C2319" s="238" t="b">
        <v>1</v>
      </c>
      <c r="D2319" s="243">
        <v>44537.0</v>
      </c>
      <c r="E2319" s="236" t="str">
        <f t="shared" si="1"/>
        <v>#VALUE!</v>
      </c>
      <c r="F2319" s="236" t="str">
        <f t="shared" si="2"/>
        <v>#VALUE!</v>
      </c>
      <c r="G2319" s="236" t="str">
        <f t="shared" si="3"/>
        <v>#VALUE!</v>
      </c>
      <c r="H2319" s="236" t="str">
        <f t="shared" si="4"/>
        <v>#VALUE!</v>
      </c>
      <c r="I2319" s="236" t="str">
        <f t="shared" si="5"/>
        <v>#VALUE!</v>
      </c>
      <c r="J2319" s="236" t="str">
        <f t="shared" si="6"/>
        <v>#VALUE!</v>
      </c>
      <c r="K2319" s="236" t="str">
        <f t="shared" si="7"/>
        <v>#VALUE!</v>
      </c>
      <c r="L2319" s="236" t="str">
        <f t="shared" si="8"/>
        <v>#VALUE!</v>
      </c>
      <c r="M2319" s="236" t="str">
        <f t="shared" si="9"/>
        <v>#VALUE!</v>
      </c>
      <c r="N2319" s="236" t="str">
        <f t="shared" si="10"/>
        <v>#VALUE!</v>
      </c>
      <c r="O2319" s="236" t="str">
        <f t="shared" si="11"/>
        <v>#VALUE!</v>
      </c>
      <c r="P2319" s="237" t="str">
        <f t="shared" si="12"/>
        <v>NO RX</v>
      </c>
      <c r="Q2319" s="237" t="b">
        <v>1</v>
      </c>
      <c r="R2319" s="237" t="str">
        <f t="shared" si="37"/>
        <v>HIGH</v>
      </c>
      <c r="S2319" s="238">
        <v>44509.0</v>
      </c>
      <c r="T2319" s="243">
        <f t="shared" si="58"/>
        <v>44537</v>
      </c>
      <c r="U2319" s="237" t="str">
        <f t="shared" si="59"/>
        <v> </v>
      </c>
      <c r="V2319" s="237" t="str">
        <f t="shared" si="16"/>
        <v> </v>
      </c>
      <c r="W2319" s="83"/>
      <c r="X2319" s="83"/>
      <c r="Y2319" s="83"/>
      <c r="Z2319" s="83"/>
      <c r="AA2319" s="83"/>
      <c r="AB2319" s="83"/>
      <c r="AC2319" s="83"/>
      <c r="AD2319" s="83"/>
      <c r="AE2319" s="83"/>
    </row>
    <row r="2320">
      <c r="A2320" s="233">
        <v>17105.0</v>
      </c>
      <c r="B2320" s="239" t="s">
        <v>8208</v>
      </c>
      <c r="C2320" s="238" t="b">
        <v>1</v>
      </c>
      <c r="D2320" s="235">
        <v>44638.0</v>
      </c>
      <c r="E2320" s="236" t="str">
        <f t="shared" si="1"/>
        <v>OPI RX</v>
      </c>
      <c r="F2320" s="236" t="str">
        <f t="shared" si="2"/>
        <v>#VALUE!</v>
      </c>
      <c r="G2320" s="236" t="str">
        <f t="shared" si="3"/>
        <v>#VALUE!</v>
      </c>
      <c r="H2320" s="236" t="str">
        <f t="shared" si="4"/>
        <v>#VALUE!</v>
      </c>
      <c r="I2320" s="236" t="str">
        <f t="shared" si="5"/>
        <v>#VALUE!</v>
      </c>
      <c r="J2320" s="236" t="str">
        <f t="shared" si="6"/>
        <v>#VALUE!</v>
      </c>
      <c r="K2320" s="236" t="str">
        <f t="shared" si="7"/>
        <v>#VALUE!</v>
      </c>
      <c r="L2320" s="236" t="str">
        <f t="shared" si="8"/>
        <v>#VALUE!</v>
      </c>
      <c r="M2320" s="236" t="str">
        <f t="shared" si="9"/>
        <v>#VALUE!</v>
      </c>
      <c r="N2320" s="236" t="str">
        <f t="shared" si="10"/>
        <v>#VALUE!</v>
      </c>
      <c r="O2320" s="236" t="str">
        <f t="shared" si="11"/>
        <v>#VALUE!</v>
      </c>
      <c r="P2320" s="237" t="str">
        <f t="shared" si="12"/>
        <v>OPIOIDS</v>
      </c>
      <c r="Q2320" s="237" t="b">
        <v>1</v>
      </c>
      <c r="R2320" s="237" t="str">
        <f t="shared" si="37"/>
        <v>HIGH</v>
      </c>
      <c r="S2320" s="238">
        <v>44502.0</v>
      </c>
      <c r="T2320" s="243">
        <f t="shared" si="58"/>
        <v>44638</v>
      </c>
      <c r="U2320" s="237" t="str">
        <f t="shared" si="59"/>
        <v> </v>
      </c>
      <c r="V2320" s="237" t="str">
        <f t="shared" si="16"/>
        <v> </v>
      </c>
      <c r="W2320" s="83"/>
      <c r="X2320" s="83"/>
      <c r="Y2320" s="83"/>
      <c r="Z2320" s="83"/>
      <c r="AA2320" s="83"/>
      <c r="AB2320" s="83"/>
      <c r="AC2320" s="83"/>
      <c r="AD2320" s="83"/>
      <c r="AE2320" s="83"/>
    </row>
    <row r="2321">
      <c r="A2321" s="233">
        <v>17107.0</v>
      </c>
      <c r="B2321" s="239" t="s">
        <v>7552</v>
      </c>
      <c r="C2321" s="238" t="b">
        <v>1</v>
      </c>
      <c r="D2321" s="243">
        <v>44511.0</v>
      </c>
      <c r="E2321" s="236" t="str">
        <f t="shared" si="1"/>
        <v>#VALUE!</v>
      </c>
      <c r="F2321" s="236" t="str">
        <f t="shared" si="2"/>
        <v>#VALUE!</v>
      </c>
      <c r="G2321" s="236" t="str">
        <f t="shared" si="3"/>
        <v>#VALUE!</v>
      </c>
      <c r="H2321" s="236" t="str">
        <f t="shared" si="4"/>
        <v>#VALUE!</v>
      </c>
      <c r="I2321" s="236" t="str">
        <f t="shared" si="5"/>
        <v>#VALUE!</v>
      </c>
      <c r="J2321" s="236" t="str">
        <f t="shared" si="6"/>
        <v>#VALUE!</v>
      </c>
      <c r="K2321" s="236" t="str">
        <f t="shared" si="7"/>
        <v>#VALUE!</v>
      </c>
      <c r="L2321" s="236" t="str">
        <f t="shared" si="8"/>
        <v>#VALUE!</v>
      </c>
      <c r="M2321" s="236" t="str">
        <f t="shared" si="9"/>
        <v>#VALUE!</v>
      </c>
      <c r="N2321" s="236" t="str">
        <f t="shared" si="10"/>
        <v>#VALUE!</v>
      </c>
      <c r="O2321" s="236" t="str">
        <f t="shared" si="11"/>
        <v>#VALUE!</v>
      </c>
      <c r="P2321" s="237" t="str">
        <f t="shared" si="12"/>
        <v>NO RX</v>
      </c>
      <c r="Q2321" s="237" t="b">
        <v>1</v>
      </c>
      <c r="R2321" s="237" t="str">
        <f t="shared" si="37"/>
        <v>HIGH</v>
      </c>
      <c r="S2321" s="238">
        <v>44487.0</v>
      </c>
      <c r="T2321" s="243">
        <f t="shared" si="58"/>
        <v>44511</v>
      </c>
      <c r="U2321" s="237" t="str">
        <f t="shared" si="59"/>
        <v> </v>
      </c>
      <c r="V2321" s="237" t="str">
        <f t="shared" si="16"/>
        <v> </v>
      </c>
      <c r="W2321" s="83"/>
      <c r="X2321" s="83"/>
      <c r="Y2321" s="83"/>
      <c r="Z2321" s="83"/>
      <c r="AA2321" s="83"/>
      <c r="AB2321" s="83"/>
      <c r="AC2321" s="83"/>
      <c r="AD2321" s="83"/>
      <c r="AE2321" s="83"/>
    </row>
    <row r="2322">
      <c r="A2322" s="233">
        <v>17108.0</v>
      </c>
      <c r="B2322" s="239" t="s">
        <v>7552</v>
      </c>
      <c r="C2322" s="238" t="b">
        <v>1</v>
      </c>
      <c r="D2322" s="243">
        <v>44537.0</v>
      </c>
      <c r="E2322" s="236" t="str">
        <f t="shared" si="1"/>
        <v>#VALUE!</v>
      </c>
      <c r="F2322" s="236" t="str">
        <f t="shared" si="2"/>
        <v>#VALUE!</v>
      </c>
      <c r="G2322" s="236" t="str">
        <f t="shared" si="3"/>
        <v>#VALUE!</v>
      </c>
      <c r="H2322" s="236" t="str">
        <f t="shared" si="4"/>
        <v>#VALUE!</v>
      </c>
      <c r="I2322" s="236" t="str">
        <f t="shared" si="5"/>
        <v>#VALUE!</v>
      </c>
      <c r="J2322" s="236" t="str">
        <f t="shared" si="6"/>
        <v>#VALUE!</v>
      </c>
      <c r="K2322" s="236" t="str">
        <f t="shared" si="7"/>
        <v>#VALUE!</v>
      </c>
      <c r="L2322" s="236" t="str">
        <f t="shared" si="8"/>
        <v>#VALUE!</v>
      </c>
      <c r="M2322" s="236" t="str">
        <f t="shared" si="9"/>
        <v>#VALUE!</v>
      </c>
      <c r="N2322" s="236" t="str">
        <f t="shared" si="10"/>
        <v>#VALUE!</v>
      </c>
      <c r="O2322" s="236" t="str">
        <f t="shared" si="11"/>
        <v>#VALUE!</v>
      </c>
      <c r="P2322" s="237" t="str">
        <f t="shared" si="12"/>
        <v>NO RX</v>
      </c>
      <c r="Q2322" s="237" t="b">
        <v>0</v>
      </c>
      <c r="R2322" s="237" t="str">
        <f t="shared" si="37"/>
        <v>LOW</v>
      </c>
      <c r="S2322" s="238">
        <v>44509.0</v>
      </c>
      <c r="T2322" s="243">
        <f t="shared" si="58"/>
        <v>44537</v>
      </c>
      <c r="U2322" s="237" t="str">
        <f t="shared" si="59"/>
        <v> </v>
      </c>
      <c r="V2322" s="237" t="str">
        <f t="shared" si="16"/>
        <v> </v>
      </c>
      <c r="W2322" s="83"/>
      <c r="X2322" s="83"/>
      <c r="Y2322" s="83"/>
      <c r="Z2322" s="83"/>
      <c r="AA2322" s="83"/>
      <c r="AB2322" s="83"/>
      <c r="AC2322" s="83"/>
      <c r="AD2322" s="83"/>
      <c r="AE2322" s="83"/>
    </row>
    <row r="2323">
      <c r="A2323" s="233">
        <v>17109.0</v>
      </c>
      <c r="B2323" s="239" t="s">
        <v>7552</v>
      </c>
      <c r="C2323" s="238" t="b">
        <v>1</v>
      </c>
      <c r="D2323" s="243">
        <v>44480.0</v>
      </c>
      <c r="E2323" s="236" t="str">
        <f t="shared" si="1"/>
        <v>#VALUE!</v>
      </c>
      <c r="F2323" s="236" t="str">
        <f t="shared" si="2"/>
        <v>#VALUE!</v>
      </c>
      <c r="G2323" s="236" t="str">
        <f t="shared" si="3"/>
        <v>#VALUE!</v>
      </c>
      <c r="H2323" s="236" t="str">
        <f t="shared" si="4"/>
        <v>#VALUE!</v>
      </c>
      <c r="I2323" s="236" t="str">
        <f t="shared" si="5"/>
        <v>#VALUE!</v>
      </c>
      <c r="J2323" s="236" t="str">
        <f t="shared" si="6"/>
        <v>#VALUE!</v>
      </c>
      <c r="K2323" s="236" t="str">
        <f t="shared" si="7"/>
        <v>#VALUE!</v>
      </c>
      <c r="L2323" s="236" t="str">
        <f t="shared" si="8"/>
        <v>#VALUE!</v>
      </c>
      <c r="M2323" s="236" t="str">
        <f t="shared" si="9"/>
        <v>#VALUE!</v>
      </c>
      <c r="N2323" s="236" t="str">
        <f t="shared" si="10"/>
        <v>#VALUE!</v>
      </c>
      <c r="O2323" s="236" t="str">
        <f t="shared" si="11"/>
        <v>#VALUE!</v>
      </c>
      <c r="P2323" s="237" t="str">
        <f t="shared" si="12"/>
        <v>NO RX</v>
      </c>
      <c r="Q2323" s="237" t="b">
        <v>1</v>
      </c>
      <c r="R2323" s="237" t="str">
        <f t="shared" si="37"/>
        <v>HIGH</v>
      </c>
      <c r="S2323" s="238">
        <v>44468.0</v>
      </c>
      <c r="T2323" s="243">
        <f t="shared" si="58"/>
        <v>44480</v>
      </c>
      <c r="U2323" s="237" t="str">
        <f t="shared" si="59"/>
        <v> </v>
      </c>
      <c r="V2323" s="237" t="str">
        <f t="shared" si="16"/>
        <v> </v>
      </c>
      <c r="W2323" s="83"/>
      <c r="X2323" s="83"/>
      <c r="Y2323" s="83"/>
      <c r="Z2323" s="83"/>
      <c r="AA2323" s="83"/>
      <c r="AB2323" s="83"/>
      <c r="AC2323" s="83"/>
      <c r="AD2323" s="83"/>
      <c r="AE2323" s="83"/>
    </row>
    <row r="2324">
      <c r="A2324" s="233">
        <v>17110.0</v>
      </c>
      <c r="B2324" s="234" t="s">
        <v>7576</v>
      </c>
      <c r="C2324" s="238" t="b">
        <v>1</v>
      </c>
      <c r="D2324" s="243">
        <v>44533.0</v>
      </c>
      <c r="E2324" s="236" t="str">
        <f t="shared" si="1"/>
        <v>#VALUE!</v>
      </c>
      <c r="F2324" s="236" t="str">
        <f t="shared" si="2"/>
        <v>#VALUE!</v>
      </c>
      <c r="G2324" s="236" t="str">
        <f t="shared" si="3"/>
        <v>#VALUE!</v>
      </c>
      <c r="H2324" s="236" t="str">
        <f t="shared" si="4"/>
        <v>#VALUE!</v>
      </c>
      <c r="I2324" s="236" t="str">
        <f t="shared" si="5"/>
        <v>#VALUE!</v>
      </c>
      <c r="J2324" s="236" t="str">
        <f t="shared" si="6"/>
        <v>#VALUE!</v>
      </c>
      <c r="K2324" s="236" t="str">
        <f t="shared" si="7"/>
        <v>#VALUE!</v>
      </c>
      <c r="L2324" s="236" t="str">
        <f t="shared" si="8"/>
        <v>#VALUE!</v>
      </c>
      <c r="M2324" s="236" t="str">
        <f t="shared" si="9"/>
        <v>#VALUE!</v>
      </c>
      <c r="N2324" s="236" t="str">
        <f t="shared" si="10"/>
        <v>#VALUE!</v>
      </c>
      <c r="O2324" s="236" t="str">
        <f t="shared" si="11"/>
        <v>#VALUE!</v>
      </c>
      <c r="P2324" s="237" t="str">
        <f t="shared" si="12"/>
        <v>NO RX</v>
      </c>
      <c r="Q2324" s="234" t="b">
        <v>0</v>
      </c>
      <c r="R2324" s="237" t="str">
        <f t="shared" si="37"/>
        <v>LOW</v>
      </c>
      <c r="S2324" s="238">
        <v>44502.0</v>
      </c>
      <c r="T2324" s="243">
        <f t="shared" si="58"/>
        <v>44533</v>
      </c>
      <c r="U2324" s="237" t="str">
        <f t="shared" si="59"/>
        <v> </v>
      </c>
      <c r="V2324" s="237" t="str">
        <f t="shared" si="16"/>
        <v> </v>
      </c>
      <c r="W2324" s="83"/>
      <c r="X2324" s="83"/>
      <c r="Y2324" s="83"/>
      <c r="Z2324" s="83"/>
      <c r="AA2324" s="83"/>
      <c r="AB2324" s="83"/>
      <c r="AC2324" s="83"/>
      <c r="AD2324" s="83"/>
      <c r="AE2324" s="83"/>
    </row>
    <row r="2325">
      <c r="A2325" s="233">
        <v>17111.0</v>
      </c>
      <c r="B2325" s="239" t="s">
        <v>7552</v>
      </c>
      <c r="C2325" s="238" t="b">
        <v>1</v>
      </c>
      <c r="D2325" s="243">
        <v>44564.0</v>
      </c>
      <c r="E2325" s="236" t="str">
        <f t="shared" si="1"/>
        <v>#VALUE!</v>
      </c>
      <c r="F2325" s="236" t="str">
        <f t="shared" si="2"/>
        <v>#VALUE!</v>
      </c>
      <c r="G2325" s="236" t="str">
        <f t="shared" si="3"/>
        <v>#VALUE!</v>
      </c>
      <c r="H2325" s="236" t="str">
        <f t="shared" si="4"/>
        <v>#VALUE!</v>
      </c>
      <c r="I2325" s="236" t="str">
        <f t="shared" si="5"/>
        <v>#VALUE!</v>
      </c>
      <c r="J2325" s="236" t="str">
        <f t="shared" si="6"/>
        <v>#VALUE!</v>
      </c>
      <c r="K2325" s="236" t="str">
        <f t="shared" si="7"/>
        <v>#VALUE!</v>
      </c>
      <c r="L2325" s="236" t="str">
        <f t="shared" si="8"/>
        <v>#VALUE!</v>
      </c>
      <c r="M2325" s="236" t="str">
        <f t="shared" si="9"/>
        <v>#VALUE!</v>
      </c>
      <c r="N2325" s="236" t="str">
        <f t="shared" si="10"/>
        <v>#VALUE!</v>
      </c>
      <c r="O2325" s="236" t="str">
        <f t="shared" si="11"/>
        <v>#VALUE!</v>
      </c>
      <c r="P2325" s="237" t="str">
        <f t="shared" si="12"/>
        <v>NO RX</v>
      </c>
      <c r="Q2325" s="234" t="b">
        <v>0</v>
      </c>
      <c r="R2325" s="237" t="str">
        <f t="shared" si="37"/>
        <v>LOW</v>
      </c>
      <c r="S2325" s="238">
        <v>44529.0</v>
      </c>
      <c r="T2325" s="243">
        <f t="shared" si="58"/>
        <v>44564</v>
      </c>
      <c r="U2325" s="237" t="str">
        <f t="shared" si="59"/>
        <v> </v>
      </c>
      <c r="V2325" s="237" t="str">
        <f t="shared" si="16"/>
        <v> </v>
      </c>
      <c r="W2325" s="83"/>
      <c r="X2325" s="83"/>
      <c r="Y2325" s="83"/>
      <c r="Z2325" s="83"/>
      <c r="AA2325" s="83"/>
      <c r="AB2325" s="83"/>
      <c r="AC2325" s="83"/>
      <c r="AD2325" s="83"/>
      <c r="AE2325" s="83"/>
    </row>
    <row r="2326">
      <c r="A2326" s="233">
        <v>17118.0</v>
      </c>
      <c r="B2326" s="234" t="s">
        <v>7576</v>
      </c>
      <c r="C2326" s="238" t="b">
        <v>1</v>
      </c>
      <c r="D2326" s="243">
        <v>44551.0</v>
      </c>
      <c r="E2326" s="236" t="str">
        <f t="shared" si="1"/>
        <v>#VALUE!</v>
      </c>
      <c r="F2326" s="236" t="str">
        <f t="shared" si="2"/>
        <v>#VALUE!</v>
      </c>
      <c r="G2326" s="236" t="str">
        <f t="shared" si="3"/>
        <v>#VALUE!</v>
      </c>
      <c r="H2326" s="236" t="str">
        <f t="shared" si="4"/>
        <v>#VALUE!</v>
      </c>
      <c r="I2326" s="236" t="str">
        <f t="shared" si="5"/>
        <v>#VALUE!</v>
      </c>
      <c r="J2326" s="236" t="str">
        <f t="shared" si="6"/>
        <v>#VALUE!</v>
      </c>
      <c r="K2326" s="236" t="str">
        <f t="shared" si="7"/>
        <v>#VALUE!</v>
      </c>
      <c r="L2326" s="236" t="str">
        <f t="shared" si="8"/>
        <v>#VALUE!</v>
      </c>
      <c r="M2326" s="236" t="str">
        <f t="shared" si="9"/>
        <v>#VALUE!</v>
      </c>
      <c r="N2326" s="236" t="str">
        <f t="shared" si="10"/>
        <v>#VALUE!</v>
      </c>
      <c r="O2326" s="236" t="str">
        <f t="shared" si="11"/>
        <v>#VALUE!</v>
      </c>
      <c r="P2326" s="237" t="str">
        <f t="shared" si="12"/>
        <v>NO RX</v>
      </c>
      <c r="Q2326" s="237" t="b">
        <v>0</v>
      </c>
      <c r="R2326" s="237" t="str">
        <f t="shared" si="37"/>
        <v>LOW</v>
      </c>
      <c r="S2326" s="238">
        <v>44522.0</v>
      </c>
      <c r="T2326" s="243">
        <f t="shared" si="58"/>
        <v>44551</v>
      </c>
      <c r="U2326" s="237" t="str">
        <f t="shared" si="59"/>
        <v> </v>
      </c>
      <c r="V2326" s="237" t="str">
        <f t="shared" si="16"/>
        <v> </v>
      </c>
      <c r="W2326" s="83"/>
      <c r="X2326" s="83"/>
      <c r="Y2326" s="83"/>
      <c r="Z2326" s="83"/>
      <c r="AA2326" s="83"/>
      <c r="AB2326" s="83"/>
      <c r="AC2326" s="83"/>
      <c r="AD2326" s="83"/>
      <c r="AE2326" s="83"/>
    </row>
    <row r="2327">
      <c r="A2327" s="233">
        <v>17119.0</v>
      </c>
      <c r="B2327" s="239" t="s">
        <v>8209</v>
      </c>
      <c r="C2327" s="238" t="b">
        <v>1</v>
      </c>
      <c r="D2327" s="235">
        <v>44614.0</v>
      </c>
      <c r="E2327" s="236" t="str">
        <f t="shared" si="1"/>
        <v>#VALUE!</v>
      </c>
      <c r="F2327" s="236" t="str">
        <f t="shared" si="2"/>
        <v>OPI RX</v>
      </c>
      <c r="G2327" s="236" t="str">
        <f t="shared" si="3"/>
        <v>#VALUE!</v>
      </c>
      <c r="H2327" s="236" t="str">
        <f t="shared" si="4"/>
        <v>OPI RX</v>
      </c>
      <c r="I2327" s="236" t="str">
        <f t="shared" si="5"/>
        <v>#VALUE!</v>
      </c>
      <c r="J2327" s="236" t="str">
        <f t="shared" si="6"/>
        <v>#VALUE!</v>
      </c>
      <c r="K2327" s="236" t="str">
        <f t="shared" si="7"/>
        <v>#VALUE!</v>
      </c>
      <c r="L2327" s="236" t="str">
        <f t="shared" si="8"/>
        <v>#VALUE!</v>
      </c>
      <c r="M2327" s="236" t="str">
        <f t="shared" si="9"/>
        <v>OPI RX</v>
      </c>
      <c r="N2327" s="236" t="str">
        <f t="shared" si="10"/>
        <v>#VALUE!</v>
      </c>
      <c r="O2327" s="236" t="str">
        <f t="shared" si="11"/>
        <v>#VALUE!</v>
      </c>
      <c r="P2327" s="237" t="str">
        <f t="shared" si="12"/>
        <v>OPIOIDS</v>
      </c>
      <c r="Q2327" s="234" t="b">
        <v>0</v>
      </c>
      <c r="R2327" s="237" t="str">
        <f t="shared" si="37"/>
        <v>LOW</v>
      </c>
      <c r="S2327" s="238">
        <v>44487.0</v>
      </c>
      <c r="T2327" s="243">
        <f t="shared" si="58"/>
        <v>44614</v>
      </c>
      <c r="U2327" s="237" t="str">
        <f t="shared" si="59"/>
        <v> </v>
      </c>
      <c r="V2327" s="237" t="str">
        <f t="shared" si="16"/>
        <v> </v>
      </c>
      <c r="W2327" s="83"/>
      <c r="X2327" s="83"/>
      <c r="Y2327" s="83"/>
      <c r="Z2327" s="83"/>
      <c r="AA2327" s="83"/>
      <c r="AB2327" s="83"/>
      <c r="AC2327" s="83"/>
      <c r="AD2327" s="83"/>
      <c r="AE2327" s="83"/>
    </row>
    <row r="2328">
      <c r="A2328" s="233">
        <v>17120.0</v>
      </c>
      <c r="B2328" s="239" t="s">
        <v>7552</v>
      </c>
      <c r="C2328" s="238" t="b">
        <v>1</v>
      </c>
      <c r="D2328" s="243">
        <v>44515.0</v>
      </c>
      <c r="E2328" s="236" t="str">
        <f t="shared" si="1"/>
        <v>#VALUE!</v>
      </c>
      <c r="F2328" s="236" t="str">
        <f t="shared" si="2"/>
        <v>#VALUE!</v>
      </c>
      <c r="G2328" s="236" t="str">
        <f t="shared" si="3"/>
        <v>#VALUE!</v>
      </c>
      <c r="H2328" s="236" t="str">
        <f t="shared" si="4"/>
        <v>#VALUE!</v>
      </c>
      <c r="I2328" s="236" t="str">
        <f t="shared" si="5"/>
        <v>#VALUE!</v>
      </c>
      <c r="J2328" s="236" t="str">
        <f t="shared" si="6"/>
        <v>#VALUE!</v>
      </c>
      <c r="K2328" s="236" t="str">
        <f t="shared" si="7"/>
        <v>#VALUE!</v>
      </c>
      <c r="L2328" s="236" t="str">
        <f t="shared" si="8"/>
        <v>#VALUE!</v>
      </c>
      <c r="M2328" s="236" t="str">
        <f t="shared" si="9"/>
        <v>#VALUE!</v>
      </c>
      <c r="N2328" s="236" t="str">
        <f t="shared" si="10"/>
        <v>#VALUE!</v>
      </c>
      <c r="O2328" s="236" t="str">
        <f t="shared" si="11"/>
        <v>#VALUE!</v>
      </c>
      <c r="P2328" s="237" t="str">
        <f t="shared" si="12"/>
        <v>NO RX</v>
      </c>
      <c r="Q2328" s="237" t="b">
        <v>0</v>
      </c>
      <c r="R2328" s="237" t="str">
        <f t="shared" si="37"/>
        <v>LOW</v>
      </c>
      <c r="S2328" s="238">
        <v>44490.0</v>
      </c>
      <c r="T2328" s="243">
        <f t="shared" si="58"/>
        <v>44515</v>
      </c>
      <c r="U2328" s="237" t="str">
        <f t="shared" si="59"/>
        <v> </v>
      </c>
      <c r="V2328" s="237" t="str">
        <f t="shared" si="16"/>
        <v> </v>
      </c>
      <c r="W2328" s="83"/>
      <c r="X2328" s="83"/>
      <c r="Y2328" s="83"/>
      <c r="Z2328" s="83"/>
      <c r="AA2328" s="83"/>
      <c r="AB2328" s="83"/>
      <c r="AC2328" s="83"/>
      <c r="AD2328" s="83"/>
      <c r="AE2328" s="83"/>
    </row>
    <row r="2329">
      <c r="A2329" s="233">
        <v>17125.0</v>
      </c>
      <c r="B2329" s="234" t="s">
        <v>7594</v>
      </c>
      <c r="C2329" s="238" t="b">
        <v>1</v>
      </c>
      <c r="D2329" s="243">
        <v>44533.0</v>
      </c>
      <c r="E2329" s="236" t="str">
        <f t="shared" si="1"/>
        <v>OPI RX</v>
      </c>
      <c r="F2329" s="236" t="str">
        <f t="shared" si="2"/>
        <v>#VALUE!</v>
      </c>
      <c r="G2329" s="236" t="str">
        <f t="shared" si="3"/>
        <v>#VALUE!</v>
      </c>
      <c r="H2329" s="236" t="str">
        <f t="shared" si="4"/>
        <v>#VALUE!</v>
      </c>
      <c r="I2329" s="236" t="str">
        <f t="shared" si="5"/>
        <v>#VALUE!</v>
      </c>
      <c r="J2329" s="236" t="str">
        <f t="shared" si="6"/>
        <v>#VALUE!</v>
      </c>
      <c r="K2329" s="236" t="str">
        <f t="shared" si="7"/>
        <v>#VALUE!</v>
      </c>
      <c r="L2329" s="236" t="str">
        <f t="shared" si="8"/>
        <v>#VALUE!</v>
      </c>
      <c r="M2329" s="236" t="str">
        <f t="shared" si="9"/>
        <v>#VALUE!</v>
      </c>
      <c r="N2329" s="236" t="str">
        <f t="shared" si="10"/>
        <v>#VALUE!</v>
      </c>
      <c r="O2329" s="236" t="str">
        <f t="shared" si="11"/>
        <v>#VALUE!</v>
      </c>
      <c r="P2329" s="237" t="str">
        <f t="shared" si="12"/>
        <v>OPIOIDS</v>
      </c>
      <c r="Q2329" s="237" t="b">
        <v>1</v>
      </c>
      <c r="R2329" s="237" t="str">
        <f t="shared" si="37"/>
        <v>HIGH</v>
      </c>
      <c r="S2329" s="238">
        <v>44502.0</v>
      </c>
      <c r="T2329" s="243">
        <f t="shared" si="58"/>
        <v>44533</v>
      </c>
      <c r="U2329" s="237" t="str">
        <f t="shared" si="59"/>
        <v> </v>
      </c>
      <c r="V2329" s="237" t="str">
        <f t="shared" si="16"/>
        <v> </v>
      </c>
      <c r="W2329" s="83"/>
      <c r="X2329" s="83"/>
      <c r="Y2329" s="83"/>
      <c r="Z2329" s="83"/>
      <c r="AA2329" s="83"/>
      <c r="AB2329" s="83"/>
      <c r="AC2329" s="83"/>
      <c r="AD2329" s="83"/>
      <c r="AE2329" s="83"/>
    </row>
    <row r="2330">
      <c r="A2330" s="233">
        <v>17126.0</v>
      </c>
      <c r="B2330" s="234" t="s">
        <v>7730</v>
      </c>
      <c r="C2330" s="238" t="b">
        <v>1</v>
      </c>
      <c r="D2330" s="243">
        <v>44489.0</v>
      </c>
      <c r="E2330" s="236" t="str">
        <f t="shared" si="1"/>
        <v>#VALUE!</v>
      </c>
      <c r="F2330" s="236" t="str">
        <f t="shared" si="2"/>
        <v>#VALUE!</v>
      </c>
      <c r="G2330" s="236" t="str">
        <f t="shared" si="3"/>
        <v>#VALUE!</v>
      </c>
      <c r="H2330" s="236" t="str">
        <f t="shared" si="4"/>
        <v>#VALUE!</v>
      </c>
      <c r="I2330" s="236" t="str">
        <f t="shared" si="5"/>
        <v>#VALUE!</v>
      </c>
      <c r="J2330" s="236" t="str">
        <f t="shared" si="6"/>
        <v>#VALUE!</v>
      </c>
      <c r="K2330" s="236" t="str">
        <f t="shared" si="7"/>
        <v>#VALUE!</v>
      </c>
      <c r="L2330" s="236" t="str">
        <f t="shared" si="8"/>
        <v>#VALUE!</v>
      </c>
      <c r="M2330" s="236" t="str">
        <f t="shared" si="9"/>
        <v>#VALUE!</v>
      </c>
      <c r="N2330" s="236" t="str">
        <f t="shared" si="10"/>
        <v>#VALUE!</v>
      </c>
      <c r="O2330" s="236" t="str">
        <f t="shared" si="11"/>
        <v>#VALUE!</v>
      </c>
      <c r="P2330" s="237" t="str">
        <f t="shared" si="12"/>
        <v>NO RX</v>
      </c>
      <c r="Q2330" s="237" t="b">
        <v>0</v>
      </c>
      <c r="R2330" s="237" t="str">
        <f t="shared" si="37"/>
        <v>LOW</v>
      </c>
      <c r="S2330" s="238">
        <v>44473.0</v>
      </c>
      <c r="T2330" s="243">
        <f t="shared" si="58"/>
        <v>44489</v>
      </c>
      <c r="U2330" s="237" t="str">
        <f t="shared" si="59"/>
        <v> </v>
      </c>
      <c r="V2330" s="237" t="str">
        <f t="shared" si="16"/>
        <v> </v>
      </c>
      <c r="W2330" s="83"/>
      <c r="X2330" s="83"/>
      <c r="Y2330" s="83"/>
      <c r="Z2330" s="83"/>
      <c r="AA2330" s="83"/>
      <c r="AB2330" s="83"/>
      <c r="AC2330" s="83"/>
      <c r="AD2330" s="83"/>
      <c r="AE2330" s="83"/>
    </row>
    <row r="2331">
      <c r="A2331" s="233">
        <v>17127.0</v>
      </c>
      <c r="B2331" s="234" t="s">
        <v>7666</v>
      </c>
      <c r="C2331" s="238" t="b">
        <v>1</v>
      </c>
      <c r="D2331" s="235">
        <v>44620.0</v>
      </c>
      <c r="E2331" s="236" t="str">
        <f t="shared" si="1"/>
        <v>#VALUE!</v>
      </c>
      <c r="F2331" s="236" t="str">
        <f t="shared" si="2"/>
        <v>OPI RX</v>
      </c>
      <c r="G2331" s="236" t="str">
        <f t="shared" si="3"/>
        <v>#VALUE!</v>
      </c>
      <c r="H2331" s="236" t="str">
        <f t="shared" si="4"/>
        <v>#VALUE!</v>
      </c>
      <c r="I2331" s="236" t="str">
        <f t="shared" si="5"/>
        <v>#VALUE!</v>
      </c>
      <c r="J2331" s="236" t="str">
        <f t="shared" si="6"/>
        <v>#VALUE!</v>
      </c>
      <c r="K2331" s="236" t="str">
        <f t="shared" si="7"/>
        <v>#VALUE!</v>
      </c>
      <c r="L2331" s="236" t="str">
        <f t="shared" si="8"/>
        <v>#VALUE!</v>
      </c>
      <c r="M2331" s="236" t="str">
        <f t="shared" si="9"/>
        <v>#VALUE!</v>
      </c>
      <c r="N2331" s="236" t="str">
        <f t="shared" si="10"/>
        <v>#VALUE!</v>
      </c>
      <c r="O2331" s="236" t="str">
        <f t="shared" si="11"/>
        <v>#VALUE!</v>
      </c>
      <c r="P2331" s="237" t="str">
        <f t="shared" si="12"/>
        <v>OPIOIDS</v>
      </c>
      <c r="Q2331" s="237" t="b">
        <v>0</v>
      </c>
      <c r="R2331" s="237" t="str">
        <f t="shared" si="37"/>
        <v>LOW</v>
      </c>
      <c r="S2331" s="238">
        <v>44473.0</v>
      </c>
      <c r="T2331" s="243">
        <f t="shared" si="58"/>
        <v>44620</v>
      </c>
      <c r="U2331" s="237" t="str">
        <f t="shared" si="59"/>
        <v> </v>
      </c>
      <c r="V2331" s="237" t="str">
        <f t="shared" si="16"/>
        <v> </v>
      </c>
      <c r="W2331" s="83"/>
      <c r="X2331" s="83"/>
      <c r="Y2331" s="83"/>
      <c r="Z2331" s="83"/>
      <c r="AA2331" s="83"/>
      <c r="AB2331" s="83"/>
      <c r="AC2331" s="83"/>
      <c r="AD2331" s="83"/>
      <c r="AE2331" s="83"/>
    </row>
    <row r="2332">
      <c r="A2332" s="233">
        <v>17128.0</v>
      </c>
      <c r="B2332" s="239" t="s">
        <v>7552</v>
      </c>
      <c r="C2332" s="238" t="b">
        <v>1</v>
      </c>
      <c r="D2332" s="243">
        <v>44531.0</v>
      </c>
      <c r="E2332" s="236" t="str">
        <f t="shared" si="1"/>
        <v>#VALUE!</v>
      </c>
      <c r="F2332" s="236" t="str">
        <f t="shared" si="2"/>
        <v>#VALUE!</v>
      </c>
      <c r="G2332" s="236" t="str">
        <f t="shared" si="3"/>
        <v>#VALUE!</v>
      </c>
      <c r="H2332" s="236" t="str">
        <f t="shared" si="4"/>
        <v>#VALUE!</v>
      </c>
      <c r="I2332" s="236" t="str">
        <f t="shared" si="5"/>
        <v>#VALUE!</v>
      </c>
      <c r="J2332" s="236" t="str">
        <f t="shared" si="6"/>
        <v>#VALUE!</v>
      </c>
      <c r="K2332" s="236" t="str">
        <f t="shared" si="7"/>
        <v>#VALUE!</v>
      </c>
      <c r="L2332" s="236" t="str">
        <f t="shared" si="8"/>
        <v>#VALUE!</v>
      </c>
      <c r="M2332" s="236" t="str">
        <f t="shared" si="9"/>
        <v>#VALUE!</v>
      </c>
      <c r="N2332" s="236" t="str">
        <f t="shared" si="10"/>
        <v>#VALUE!</v>
      </c>
      <c r="O2332" s="236" t="str">
        <f t="shared" si="11"/>
        <v>#VALUE!</v>
      </c>
      <c r="P2332" s="237" t="str">
        <f t="shared" si="12"/>
        <v>NO RX</v>
      </c>
      <c r="Q2332" s="234" t="b">
        <v>0</v>
      </c>
      <c r="R2332" s="237" t="str">
        <f t="shared" si="37"/>
        <v>LOW</v>
      </c>
      <c r="S2332" s="238">
        <v>44501.0</v>
      </c>
      <c r="T2332" s="243">
        <f t="shared" si="58"/>
        <v>44531</v>
      </c>
      <c r="U2332" s="237" t="str">
        <f t="shared" si="59"/>
        <v> </v>
      </c>
      <c r="V2332" s="237" t="str">
        <f t="shared" si="16"/>
        <v> </v>
      </c>
      <c r="W2332" s="83"/>
      <c r="X2332" s="83"/>
      <c r="Y2332" s="83"/>
      <c r="Z2332" s="83"/>
      <c r="AA2332" s="83"/>
      <c r="AB2332" s="83"/>
      <c r="AC2332" s="83"/>
      <c r="AD2332" s="83"/>
      <c r="AE2332" s="83"/>
    </row>
    <row r="2333">
      <c r="A2333" s="233">
        <v>17129.0</v>
      </c>
      <c r="B2333" s="234" t="s">
        <v>7576</v>
      </c>
      <c r="C2333" s="238" t="b">
        <v>1</v>
      </c>
      <c r="D2333" s="243">
        <v>44533.0</v>
      </c>
      <c r="E2333" s="236" t="str">
        <f t="shared" si="1"/>
        <v>#VALUE!</v>
      </c>
      <c r="F2333" s="236" t="str">
        <f t="shared" si="2"/>
        <v>#VALUE!</v>
      </c>
      <c r="G2333" s="236" t="str">
        <f t="shared" si="3"/>
        <v>#VALUE!</v>
      </c>
      <c r="H2333" s="236" t="str">
        <f t="shared" si="4"/>
        <v>#VALUE!</v>
      </c>
      <c r="I2333" s="236" t="str">
        <f t="shared" si="5"/>
        <v>#VALUE!</v>
      </c>
      <c r="J2333" s="236" t="str">
        <f t="shared" si="6"/>
        <v>#VALUE!</v>
      </c>
      <c r="K2333" s="236" t="str">
        <f t="shared" si="7"/>
        <v>#VALUE!</v>
      </c>
      <c r="L2333" s="236" t="str">
        <f t="shared" si="8"/>
        <v>#VALUE!</v>
      </c>
      <c r="M2333" s="236" t="str">
        <f t="shared" si="9"/>
        <v>#VALUE!</v>
      </c>
      <c r="N2333" s="236" t="str">
        <f t="shared" si="10"/>
        <v>#VALUE!</v>
      </c>
      <c r="O2333" s="236" t="str">
        <f t="shared" si="11"/>
        <v>#VALUE!</v>
      </c>
      <c r="P2333" s="237" t="str">
        <f t="shared" si="12"/>
        <v>NO RX</v>
      </c>
      <c r="Q2333" s="234" t="b">
        <v>0</v>
      </c>
      <c r="R2333" s="237" t="str">
        <f t="shared" si="37"/>
        <v>LOW</v>
      </c>
      <c r="S2333" s="238">
        <v>44502.0</v>
      </c>
      <c r="T2333" s="243">
        <f t="shared" si="58"/>
        <v>44533</v>
      </c>
      <c r="U2333" s="237" t="str">
        <f t="shared" si="59"/>
        <v> </v>
      </c>
      <c r="V2333" s="237" t="str">
        <f t="shared" si="16"/>
        <v> </v>
      </c>
      <c r="W2333" s="83"/>
      <c r="X2333" s="83"/>
      <c r="Y2333" s="83"/>
      <c r="Z2333" s="83"/>
      <c r="AA2333" s="83"/>
      <c r="AB2333" s="83"/>
      <c r="AC2333" s="83"/>
      <c r="AD2333" s="83"/>
      <c r="AE2333" s="83"/>
    </row>
    <row r="2334">
      <c r="A2334" s="233">
        <v>17135.0</v>
      </c>
      <c r="B2334" s="239" t="s">
        <v>7552</v>
      </c>
      <c r="C2334" s="238" t="b">
        <v>1</v>
      </c>
      <c r="D2334" s="243">
        <v>44489.0</v>
      </c>
      <c r="E2334" s="236" t="str">
        <f t="shared" si="1"/>
        <v>#VALUE!</v>
      </c>
      <c r="F2334" s="236" t="str">
        <f t="shared" si="2"/>
        <v>#VALUE!</v>
      </c>
      <c r="G2334" s="236" t="str">
        <f t="shared" si="3"/>
        <v>#VALUE!</v>
      </c>
      <c r="H2334" s="236" t="str">
        <f t="shared" si="4"/>
        <v>#VALUE!</v>
      </c>
      <c r="I2334" s="236" t="str">
        <f t="shared" si="5"/>
        <v>#VALUE!</v>
      </c>
      <c r="J2334" s="236" t="str">
        <f t="shared" si="6"/>
        <v>#VALUE!</v>
      </c>
      <c r="K2334" s="236" t="str">
        <f t="shared" si="7"/>
        <v>#VALUE!</v>
      </c>
      <c r="L2334" s="236" t="str">
        <f t="shared" si="8"/>
        <v>#VALUE!</v>
      </c>
      <c r="M2334" s="236" t="str">
        <f t="shared" si="9"/>
        <v>#VALUE!</v>
      </c>
      <c r="N2334" s="236" t="str">
        <f t="shared" si="10"/>
        <v>#VALUE!</v>
      </c>
      <c r="O2334" s="236" t="str">
        <f t="shared" si="11"/>
        <v>#VALUE!</v>
      </c>
      <c r="P2334" s="237" t="str">
        <f t="shared" si="12"/>
        <v>NO RX</v>
      </c>
      <c r="Q2334" s="237" t="b">
        <v>0</v>
      </c>
      <c r="R2334" s="237" t="str">
        <f t="shared" si="37"/>
        <v>LOW</v>
      </c>
      <c r="S2334" s="238">
        <v>44473.0</v>
      </c>
      <c r="T2334" s="243">
        <f t="shared" si="58"/>
        <v>44489</v>
      </c>
      <c r="U2334" s="237" t="str">
        <f t="shared" si="59"/>
        <v> </v>
      </c>
      <c r="V2334" s="237" t="str">
        <f t="shared" si="16"/>
        <v> </v>
      </c>
      <c r="W2334" s="83"/>
      <c r="X2334" s="83"/>
      <c r="Y2334" s="83"/>
      <c r="Z2334" s="83"/>
      <c r="AA2334" s="83"/>
      <c r="AB2334" s="83"/>
      <c r="AC2334" s="83"/>
      <c r="AD2334" s="83"/>
      <c r="AE2334" s="83"/>
    </row>
    <row r="2335">
      <c r="A2335" s="233">
        <v>17136.0</v>
      </c>
      <c r="B2335" s="237" t="s">
        <v>8210</v>
      </c>
      <c r="C2335" s="238" t="b">
        <v>1</v>
      </c>
      <c r="D2335" s="235">
        <v>44627.0</v>
      </c>
      <c r="E2335" s="236" t="str">
        <f t="shared" si="1"/>
        <v>#VALUE!</v>
      </c>
      <c r="F2335" s="236" t="str">
        <f t="shared" si="2"/>
        <v>OPI RX</v>
      </c>
      <c r="G2335" s="236" t="str">
        <f t="shared" si="3"/>
        <v>#VALUE!</v>
      </c>
      <c r="H2335" s="236" t="str">
        <f t="shared" si="4"/>
        <v>#VALUE!</v>
      </c>
      <c r="I2335" s="236" t="str">
        <f t="shared" si="5"/>
        <v>#VALUE!</v>
      </c>
      <c r="J2335" s="236" t="str">
        <f t="shared" si="6"/>
        <v>#VALUE!</v>
      </c>
      <c r="K2335" s="236" t="str">
        <f t="shared" si="7"/>
        <v>#VALUE!</v>
      </c>
      <c r="L2335" s="236" t="str">
        <f t="shared" si="8"/>
        <v>#VALUE!</v>
      </c>
      <c r="M2335" s="236" t="str">
        <f t="shared" si="9"/>
        <v>#VALUE!</v>
      </c>
      <c r="N2335" s="236" t="str">
        <f t="shared" si="10"/>
        <v>#VALUE!</v>
      </c>
      <c r="O2335" s="236" t="str">
        <f t="shared" si="11"/>
        <v>#VALUE!</v>
      </c>
      <c r="P2335" s="237" t="str">
        <f t="shared" si="12"/>
        <v>OPIOIDS</v>
      </c>
      <c r="Q2335" s="234" t="b">
        <v>0</v>
      </c>
      <c r="R2335" s="237" t="str">
        <f t="shared" si="37"/>
        <v>LOW</v>
      </c>
      <c r="S2335" s="238">
        <v>44490.0</v>
      </c>
      <c r="T2335" s="243">
        <f t="shared" si="58"/>
        <v>44627</v>
      </c>
      <c r="U2335" s="237" t="str">
        <f t="shared" si="59"/>
        <v> </v>
      </c>
      <c r="V2335" s="237" t="str">
        <f t="shared" si="16"/>
        <v> </v>
      </c>
      <c r="W2335" s="83"/>
      <c r="X2335" s="83"/>
      <c r="Y2335" s="83"/>
      <c r="Z2335" s="83"/>
      <c r="AA2335" s="83"/>
      <c r="AB2335" s="83"/>
      <c r="AC2335" s="83"/>
      <c r="AD2335" s="83"/>
      <c r="AE2335" s="83"/>
    </row>
    <row r="2336">
      <c r="A2336" s="253">
        <v>17141.0</v>
      </c>
      <c r="B2336" s="239" t="s">
        <v>8051</v>
      </c>
      <c r="C2336" s="238" t="b">
        <v>1</v>
      </c>
      <c r="D2336" s="235">
        <v>44628.0</v>
      </c>
      <c r="E2336" s="236" t="str">
        <f t="shared" si="1"/>
        <v>#VALUE!</v>
      </c>
      <c r="F2336" s="236" t="str">
        <f t="shared" si="2"/>
        <v>#VALUE!</v>
      </c>
      <c r="G2336" s="236" t="str">
        <f t="shared" si="3"/>
        <v>#VALUE!</v>
      </c>
      <c r="H2336" s="236" t="str">
        <f t="shared" si="4"/>
        <v>#VALUE!</v>
      </c>
      <c r="I2336" s="236" t="str">
        <f t="shared" si="5"/>
        <v>#VALUE!</v>
      </c>
      <c r="J2336" s="236" t="str">
        <f t="shared" si="6"/>
        <v>#VALUE!</v>
      </c>
      <c r="K2336" s="236" t="str">
        <f t="shared" si="7"/>
        <v>#VALUE!</v>
      </c>
      <c r="L2336" s="236" t="str">
        <f t="shared" si="8"/>
        <v>#VALUE!</v>
      </c>
      <c r="M2336" s="236" t="str">
        <f t="shared" si="9"/>
        <v>OPI RX</v>
      </c>
      <c r="N2336" s="236" t="str">
        <f t="shared" si="10"/>
        <v>#VALUE!</v>
      </c>
      <c r="O2336" s="236" t="str">
        <f t="shared" si="11"/>
        <v>#VALUE!</v>
      </c>
      <c r="P2336" s="237" t="str">
        <f t="shared" si="12"/>
        <v>OPIOIDS</v>
      </c>
      <c r="Q2336" s="237" t="b">
        <v>0</v>
      </c>
      <c r="R2336" s="237" t="str">
        <f t="shared" si="37"/>
        <v>LOW</v>
      </c>
      <c r="S2336" s="238">
        <v>44482.0</v>
      </c>
      <c r="T2336" s="243">
        <f t="shared" si="58"/>
        <v>44628</v>
      </c>
      <c r="U2336" s="237" t="str">
        <f t="shared" si="59"/>
        <v> </v>
      </c>
      <c r="V2336" s="237" t="str">
        <f t="shared" si="16"/>
        <v> </v>
      </c>
      <c r="W2336" s="83"/>
      <c r="X2336" s="83"/>
      <c r="Y2336" s="83"/>
      <c r="Z2336" s="83"/>
      <c r="AA2336" s="83"/>
      <c r="AB2336" s="83"/>
      <c r="AC2336" s="83"/>
      <c r="AD2336" s="83"/>
      <c r="AE2336" s="83"/>
    </row>
    <row r="2337">
      <c r="A2337" s="253">
        <v>17142.0</v>
      </c>
      <c r="B2337" s="239" t="s">
        <v>7552</v>
      </c>
      <c r="C2337" s="238" t="b">
        <v>1</v>
      </c>
      <c r="D2337" s="243">
        <v>44537.0</v>
      </c>
      <c r="E2337" s="236" t="str">
        <f t="shared" si="1"/>
        <v>#VALUE!</v>
      </c>
      <c r="F2337" s="236" t="str">
        <f t="shared" si="2"/>
        <v>#VALUE!</v>
      </c>
      <c r="G2337" s="236" t="str">
        <f t="shared" si="3"/>
        <v>#VALUE!</v>
      </c>
      <c r="H2337" s="236" t="str">
        <f t="shared" si="4"/>
        <v>#VALUE!</v>
      </c>
      <c r="I2337" s="236" t="str">
        <f t="shared" si="5"/>
        <v>#VALUE!</v>
      </c>
      <c r="J2337" s="236" t="str">
        <f t="shared" si="6"/>
        <v>#VALUE!</v>
      </c>
      <c r="K2337" s="236" t="str">
        <f t="shared" si="7"/>
        <v>#VALUE!</v>
      </c>
      <c r="L2337" s="236" t="str">
        <f t="shared" si="8"/>
        <v>#VALUE!</v>
      </c>
      <c r="M2337" s="236" t="str">
        <f t="shared" si="9"/>
        <v>#VALUE!</v>
      </c>
      <c r="N2337" s="236" t="str">
        <f t="shared" si="10"/>
        <v>#VALUE!</v>
      </c>
      <c r="O2337" s="236" t="str">
        <f t="shared" si="11"/>
        <v>#VALUE!</v>
      </c>
      <c r="P2337" s="237" t="str">
        <f t="shared" si="12"/>
        <v>NO RX</v>
      </c>
      <c r="Q2337" s="237" t="b">
        <v>1</v>
      </c>
      <c r="R2337" s="237" t="str">
        <f t="shared" si="37"/>
        <v>HIGH</v>
      </c>
      <c r="S2337" s="238">
        <v>44509.0</v>
      </c>
      <c r="T2337" s="243">
        <f t="shared" si="58"/>
        <v>44537</v>
      </c>
      <c r="U2337" s="237" t="str">
        <f t="shared" si="59"/>
        <v> </v>
      </c>
      <c r="V2337" s="237" t="str">
        <f t="shared" si="16"/>
        <v> </v>
      </c>
      <c r="W2337" s="83"/>
      <c r="X2337" s="83"/>
      <c r="Y2337" s="83"/>
      <c r="Z2337" s="83"/>
      <c r="AA2337" s="83"/>
      <c r="AB2337" s="83"/>
      <c r="AC2337" s="83"/>
      <c r="AD2337" s="83"/>
      <c r="AE2337" s="83"/>
    </row>
    <row r="2338">
      <c r="A2338" s="253">
        <v>17144.0</v>
      </c>
      <c r="B2338" s="239" t="s">
        <v>7552</v>
      </c>
      <c r="C2338" s="238" t="b">
        <v>1</v>
      </c>
      <c r="D2338" s="243">
        <v>44490.0</v>
      </c>
      <c r="E2338" s="236" t="str">
        <f t="shared" si="1"/>
        <v>#VALUE!</v>
      </c>
      <c r="F2338" s="236" t="str">
        <f t="shared" si="2"/>
        <v>#VALUE!</v>
      </c>
      <c r="G2338" s="236" t="str">
        <f t="shared" si="3"/>
        <v>#VALUE!</v>
      </c>
      <c r="H2338" s="236" t="str">
        <f t="shared" si="4"/>
        <v>#VALUE!</v>
      </c>
      <c r="I2338" s="236" t="str">
        <f t="shared" si="5"/>
        <v>#VALUE!</v>
      </c>
      <c r="J2338" s="236" t="str">
        <f t="shared" si="6"/>
        <v>#VALUE!</v>
      </c>
      <c r="K2338" s="236" t="str">
        <f t="shared" si="7"/>
        <v>#VALUE!</v>
      </c>
      <c r="L2338" s="236" t="str">
        <f t="shared" si="8"/>
        <v>#VALUE!</v>
      </c>
      <c r="M2338" s="236" t="str">
        <f t="shared" si="9"/>
        <v>#VALUE!</v>
      </c>
      <c r="N2338" s="236" t="str">
        <f t="shared" si="10"/>
        <v>#VALUE!</v>
      </c>
      <c r="O2338" s="236" t="str">
        <f t="shared" si="11"/>
        <v>#VALUE!</v>
      </c>
      <c r="P2338" s="237" t="str">
        <f t="shared" si="12"/>
        <v>NO RX</v>
      </c>
      <c r="Q2338" s="237" t="b">
        <v>0</v>
      </c>
      <c r="R2338" s="237" t="str">
        <f t="shared" si="37"/>
        <v>LOW</v>
      </c>
      <c r="S2338" s="238">
        <v>44474.0</v>
      </c>
      <c r="T2338" s="243">
        <f t="shared" si="58"/>
        <v>44490</v>
      </c>
      <c r="U2338" s="237" t="str">
        <f t="shared" si="59"/>
        <v> </v>
      </c>
      <c r="V2338" s="237" t="str">
        <f t="shared" si="16"/>
        <v> </v>
      </c>
      <c r="W2338" s="83"/>
      <c r="X2338" s="83"/>
      <c r="Y2338" s="83"/>
      <c r="Z2338" s="83"/>
      <c r="AA2338" s="83"/>
      <c r="AB2338" s="83"/>
      <c r="AC2338" s="83"/>
      <c r="AD2338" s="83"/>
      <c r="AE2338" s="83"/>
    </row>
    <row r="2339">
      <c r="A2339" s="248">
        <v>17145.0</v>
      </c>
      <c r="B2339" s="239" t="s">
        <v>7576</v>
      </c>
      <c r="C2339" s="239" t="b">
        <v>1</v>
      </c>
      <c r="D2339" s="235">
        <v>44592.0</v>
      </c>
      <c r="E2339" s="236" t="str">
        <f t="shared" si="1"/>
        <v>#VALUE!</v>
      </c>
      <c r="F2339" s="236" t="str">
        <f t="shared" si="2"/>
        <v>#VALUE!</v>
      </c>
      <c r="G2339" s="236" t="str">
        <f t="shared" si="3"/>
        <v>#VALUE!</v>
      </c>
      <c r="H2339" s="236" t="str">
        <f t="shared" si="4"/>
        <v>#VALUE!</v>
      </c>
      <c r="I2339" s="236" t="str">
        <f t="shared" si="5"/>
        <v>#VALUE!</v>
      </c>
      <c r="J2339" s="236" t="str">
        <f t="shared" si="6"/>
        <v>#VALUE!</v>
      </c>
      <c r="K2339" s="236" t="str">
        <f t="shared" si="7"/>
        <v>#VALUE!</v>
      </c>
      <c r="L2339" s="236" t="str">
        <f t="shared" si="8"/>
        <v>#VALUE!</v>
      </c>
      <c r="M2339" s="236" t="str">
        <f t="shared" si="9"/>
        <v>#VALUE!</v>
      </c>
      <c r="N2339" s="236" t="str">
        <f t="shared" si="10"/>
        <v>#VALUE!</v>
      </c>
      <c r="O2339" s="236" t="str">
        <f t="shared" si="11"/>
        <v>#VALUE!</v>
      </c>
      <c r="P2339" s="237" t="str">
        <f t="shared" si="12"/>
        <v>NO RX</v>
      </c>
      <c r="Q2339" s="234" t="b">
        <v>0</v>
      </c>
      <c r="R2339" s="237" t="str">
        <f t="shared" si="37"/>
        <v>LOW</v>
      </c>
      <c r="S2339" s="242">
        <v>44935.0</v>
      </c>
      <c r="T2339" s="243">
        <f t="shared" si="58"/>
        <v>44592</v>
      </c>
      <c r="U2339" s="237"/>
      <c r="V2339" s="237" t="str">
        <f t="shared" si="16"/>
        <v> </v>
      </c>
      <c r="W2339" s="83"/>
      <c r="X2339" s="83"/>
      <c r="Y2339" s="83"/>
      <c r="Z2339" s="83"/>
      <c r="AA2339" s="83"/>
      <c r="AB2339" s="83"/>
      <c r="AC2339" s="83"/>
      <c r="AD2339" s="83"/>
      <c r="AE2339" s="83"/>
    </row>
    <row r="2340">
      <c r="A2340" s="253">
        <v>17146.0</v>
      </c>
      <c r="B2340" s="234" t="s">
        <v>7556</v>
      </c>
      <c r="C2340" s="238" t="b">
        <v>1</v>
      </c>
      <c r="D2340" s="243">
        <v>44531.0</v>
      </c>
      <c r="E2340" s="236" t="str">
        <f t="shared" si="1"/>
        <v>OPI RX</v>
      </c>
      <c r="F2340" s="236" t="str">
        <f t="shared" si="2"/>
        <v>#VALUE!</v>
      </c>
      <c r="G2340" s="236" t="str">
        <f t="shared" si="3"/>
        <v>#VALUE!</v>
      </c>
      <c r="H2340" s="236" t="str">
        <f t="shared" si="4"/>
        <v>#VALUE!</v>
      </c>
      <c r="I2340" s="236" t="str">
        <f t="shared" si="5"/>
        <v>#VALUE!</v>
      </c>
      <c r="J2340" s="236" t="str">
        <f t="shared" si="6"/>
        <v>#VALUE!</v>
      </c>
      <c r="K2340" s="236" t="str">
        <f t="shared" si="7"/>
        <v>#VALUE!</v>
      </c>
      <c r="L2340" s="236" t="str">
        <f t="shared" si="8"/>
        <v>#VALUE!</v>
      </c>
      <c r="M2340" s="236" t="str">
        <f t="shared" si="9"/>
        <v>#VALUE!</v>
      </c>
      <c r="N2340" s="236" t="str">
        <f t="shared" si="10"/>
        <v>#VALUE!</v>
      </c>
      <c r="O2340" s="236" t="str">
        <f t="shared" si="11"/>
        <v>#VALUE!</v>
      </c>
      <c r="P2340" s="237" t="str">
        <f t="shared" si="12"/>
        <v>OPIOIDS</v>
      </c>
      <c r="Q2340" s="234" t="b">
        <v>0</v>
      </c>
      <c r="R2340" s="237" t="str">
        <f t="shared" si="37"/>
        <v>LOW</v>
      </c>
      <c r="S2340" s="238">
        <v>44498.0</v>
      </c>
      <c r="T2340" s="243">
        <f t="shared" si="58"/>
        <v>44531</v>
      </c>
      <c r="U2340" s="237" t="str">
        <f t="shared" ref="U2340:U2347" si="60">if((days($Z$3,$S2340)/365)&gt;=1,"DUE COMM", " ")</f>
        <v> </v>
      </c>
      <c r="V2340" s="237" t="str">
        <f t="shared" si="16"/>
        <v> </v>
      </c>
      <c r="W2340" s="83"/>
      <c r="X2340" s="83"/>
      <c r="Y2340" s="83"/>
      <c r="Z2340" s="83"/>
      <c r="AA2340" s="83"/>
      <c r="AB2340" s="83"/>
      <c r="AC2340" s="83"/>
      <c r="AD2340" s="83"/>
      <c r="AE2340" s="83"/>
    </row>
    <row r="2341">
      <c r="A2341" s="253">
        <v>17150.0</v>
      </c>
      <c r="B2341" s="234" t="s">
        <v>7576</v>
      </c>
      <c r="C2341" s="238" t="b">
        <v>1</v>
      </c>
      <c r="D2341" s="243">
        <v>44490.0</v>
      </c>
      <c r="E2341" s="236" t="str">
        <f t="shared" si="1"/>
        <v>#VALUE!</v>
      </c>
      <c r="F2341" s="236" t="str">
        <f t="shared" si="2"/>
        <v>#VALUE!</v>
      </c>
      <c r="G2341" s="236" t="str">
        <f t="shared" si="3"/>
        <v>#VALUE!</v>
      </c>
      <c r="H2341" s="236" t="str">
        <f t="shared" si="4"/>
        <v>#VALUE!</v>
      </c>
      <c r="I2341" s="236" t="str">
        <f t="shared" si="5"/>
        <v>#VALUE!</v>
      </c>
      <c r="J2341" s="236" t="str">
        <f t="shared" si="6"/>
        <v>#VALUE!</v>
      </c>
      <c r="K2341" s="236" t="str">
        <f t="shared" si="7"/>
        <v>#VALUE!</v>
      </c>
      <c r="L2341" s="236" t="str">
        <f t="shared" si="8"/>
        <v>#VALUE!</v>
      </c>
      <c r="M2341" s="236" t="str">
        <f t="shared" si="9"/>
        <v>#VALUE!</v>
      </c>
      <c r="N2341" s="236" t="str">
        <f t="shared" si="10"/>
        <v>#VALUE!</v>
      </c>
      <c r="O2341" s="236" t="str">
        <f t="shared" si="11"/>
        <v>#VALUE!</v>
      </c>
      <c r="P2341" s="237" t="str">
        <f t="shared" si="12"/>
        <v>NO RX</v>
      </c>
      <c r="Q2341" s="237" t="b">
        <v>0</v>
      </c>
      <c r="R2341" s="237" t="str">
        <f t="shared" si="37"/>
        <v>LOW</v>
      </c>
      <c r="S2341" s="238">
        <v>44474.0</v>
      </c>
      <c r="T2341" s="243">
        <f t="shared" si="58"/>
        <v>44490</v>
      </c>
      <c r="U2341" s="237" t="str">
        <f t="shared" si="60"/>
        <v> </v>
      </c>
      <c r="V2341" s="237" t="str">
        <f t="shared" si="16"/>
        <v> </v>
      </c>
      <c r="W2341" s="83"/>
      <c r="X2341" s="83"/>
      <c r="Y2341" s="83"/>
      <c r="Z2341" s="83"/>
      <c r="AA2341" s="83"/>
      <c r="AB2341" s="83"/>
      <c r="AC2341" s="83"/>
      <c r="AD2341" s="83"/>
      <c r="AE2341" s="83"/>
    </row>
    <row r="2342">
      <c r="A2342" s="253">
        <v>17151.0</v>
      </c>
      <c r="B2342" s="237" t="s">
        <v>8095</v>
      </c>
      <c r="C2342" s="238" t="b">
        <v>1</v>
      </c>
      <c r="D2342" s="243">
        <v>44490.0</v>
      </c>
      <c r="E2342" s="236" t="str">
        <f t="shared" si="1"/>
        <v>#VALUE!</v>
      </c>
      <c r="F2342" s="236" t="str">
        <f t="shared" si="2"/>
        <v>#VALUE!</v>
      </c>
      <c r="G2342" s="236" t="str">
        <f t="shared" si="3"/>
        <v>#VALUE!</v>
      </c>
      <c r="H2342" s="236" t="str">
        <f t="shared" si="4"/>
        <v>#VALUE!</v>
      </c>
      <c r="I2342" s="236" t="str">
        <f t="shared" si="5"/>
        <v>#VALUE!</v>
      </c>
      <c r="J2342" s="236" t="str">
        <f t="shared" si="6"/>
        <v>#VALUE!</v>
      </c>
      <c r="K2342" s="236" t="str">
        <f t="shared" si="7"/>
        <v>#VALUE!</v>
      </c>
      <c r="L2342" s="236" t="str">
        <f t="shared" si="8"/>
        <v>#VALUE!</v>
      </c>
      <c r="M2342" s="236" t="str">
        <f t="shared" si="9"/>
        <v>#VALUE!</v>
      </c>
      <c r="N2342" s="236" t="str">
        <f t="shared" si="10"/>
        <v>#VALUE!</v>
      </c>
      <c r="O2342" s="236" t="str">
        <f t="shared" si="11"/>
        <v>#VALUE!</v>
      </c>
      <c r="P2342" s="237" t="str">
        <f t="shared" si="12"/>
        <v>NO RX</v>
      </c>
      <c r="Q2342" s="237" t="b">
        <v>0</v>
      </c>
      <c r="R2342" s="237" t="str">
        <f t="shared" si="37"/>
        <v>LOW</v>
      </c>
      <c r="S2342" s="238">
        <v>44474.0</v>
      </c>
      <c r="T2342" s="243">
        <f t="shared" si="58"/>
        <v>44490</v>
      </c>
      <c r="U2342" s="237" t="str">
        <f t="shared" si="60"/>
        <v> </v>
      </c>
      <c r="V2342" s="237" t="str">
        <f t="shared" si="16"/>
        <v> </v>
      </c>
      <c r="W2342" s="83"/>
      <c r="X2342" s="83"/>
      <c r="Y2342" s="83"/>
      <c r="Z2342" s="83"/>
      <c r="AA2342" s="83"/>
      <c r="AB2342" s="83"/>
      <c r="AC2342" s="83"/>
      <c r="AD2342" s="83"/>
      <c r="AE2342" s="83"/>
    </row>
    <row r="2343">
      <c r="A2343" s="253">
        <v>17154.0</v>
      </c>
      <c r="B2343" s="234" t="s">
        <v>7576</v>
      </c>
      <c r="C2343" s="238" t="b">
        <v>1</v>
      </c>
      <c r="D2343" s="243">
        <v>44551.0</v>
      </c>
      <c r="E2343" s="236" t="str">
        <f t="shared" si="1"/>
        <v>#VALUE!</v>
      </c>
      <c r="F2343" s="236" t="str">
        <f t="shared" si="2"/>
        <v>#VALUE!</v>
      </c>
      <c r="G2343" s="236" t="str">
        <f t="shared" si="3"/>
        <v>#VALUE!</v>
      </c>
      <c r="H2343" s="236" t="str">
        <f t="shared" si="4"/>
        <v>#VALUE!</v>
      </c>
      <c r="I2343" s="236" t="str">
        <f t="shared" si="5"/>
        <v>#VALUE!</v>
      </c>
      <c r="J2343" s="236" t="str">
        <f t="shared" si="6"/>
        <v>#VALUE!</v>
      </c>
      <c r="K2343" s="236" t="str">
        <f t="shared" si="7"/>
        <v>#VALUE!</v>
      </c>
      <c r="L2343" s="236" t="str">
        <f t="shared" si="8"/>
        <v>#VALUE!</v>
      </c>
      <c r="M2343" s="236" t="str">
        <f t="shared" si="9"/>
        <v>#VALUE!</v>
      </c>
      <c r="N2343" s="236" t="str">
        <f t="shared" si="10"/>
        <v>#VALUE!</v>
      </c>
      <c r="O2343" s="236" t="str">
        <f t="shared" si="11"/>
        <v>#VALUE!</v>
      </c>
      <c r="P2343" s="237" t="str">
        <f t="shared" si="12"/>
        <v>NO RX</v>
      </c>
      <c r="Q2343" s="237" t="b">
        <v>0</v>
      </c>
      <c r="R2343" s="237" t="str">
        <f t="shared" si="37"/>
        <v>LOW</v>
      </c>
      <c r="S2343" s="238">
        <v>44516.0</v>
      </c>
      <c r="T2343" s="243">
        <f t="shared" si="58"/>
        <v>44551</v>
      </c>
      <c r="U2343" s="237" t="str">
        <f t="shared" si="60"/>
        <v> </v>
      </c>
      <c r="V2343" s="237" t="str">
        <f t="shared" si="16"/>
        <v> </v>
      </c>
      <c r="W2343" s="83"/>
      <c r="X2343" s="83"/>
      <c r="Y2343" s="83"/>
      <c r="Z2343" s="83"/>
      <c r="AA2343" s="83"/>
      <c r="AB2343" s="83"/>
      <c r="AC2343" s="83"/>
      <c r="AD2343" s="83"/>
      <c r="AE2343" s="83"/>
    </row>
    <row r="2344">
      <c r="A2344" s="253">
        <v>17157.0</v>
      </c>
      <c r="B2344" s="234" t="s">
        <v>7630</v>
      </c>
      <c r="C2344" s="238" t="b">
        <v>1</v>
      </c>
      <c r="D2344" s="243">
        <v>44490.0</v>
      </c>
      <c r="E2344" s="236" t="str">
        <f t="shared" si="1"/>
        <v>#VALUE!</v>
      </c>
      <c r="F2344" s="236" t="str">
        <f t="shared" si="2"/>
        <v>#VALUE!</v>
      </c>
      <c r="G2344" s="236" t="str">
        <f t="shared" si="3"/>
        <v>#VALUE!</v>
      </c>
      <c r="H2344" s="236" t="str">
        <f t="shared" si="4"/>
        <v>#VALUE!</v>
      </c>
      <c r="I2344" s="236" t="str">
        <f t="shared" si="5"/>
        <v>#VALUE!</v>
      </c>
      <c r="J2344" s="236" t="str">
        <f t="shared" si="6"/>
        <v>#VALUE!</v>
      </c>
      <c r="K2344" s="236" t="str">
        <f t="shared" si="7"/>
        <v>#VALUE!</v>
      </c>
      <c r="L2344" s="236" t="str">
        <f t="shared" si="8"/>
        <v>#VALUE!</v>
      </c>
      <c r="M2344" s="236" t="str">
        <f t="shared" si="9"/>
        <v>#VALUE!</v>
      </c>
      <c r="N2344" s="236" t="str">
        <f t="shared" si="10"/>
        <v>#VALUE!</v>
      </c>
      <c r="O2344" s="236" t="str">
        <f t="shared" si="11"/>
        <v>#VALUE!</v>
      </c>
      <c r="P2344" s="237" t="str">
        <f t="shared" si="12"/>
        <v>NO RX</v>
      </c>
      <c r="Q2344" s="237" t="b">
        <v>0</v>
      </c>
      <c r="R2344" s="237" t="str">
        <f t="shared" si="37"/>
        <v>LOW</v>
      </c>
      <c r="S2344" s="238">
        <v>44474.0</v>
      </c>
      <c r="T2344" s="243">
        <f t="shared" si="58"/>
        <v>44490</v>
      </c>
      <c r="U2344" s="237" t="str">
        <f t="shared" si="60"/>
        <v> </v>
      </c>
      <c r="V2344" s="237" t="str">
        <f t="shared" si="16"/>
        <v> </v>
      </c>
      <c r="W2344" s="83"/>
      <c r="X2344" s="83"/>
      <c r="Y2344" s="83"/>
      <c r="Z2344" s="83"/>
      <c r="AA2344" s="83"/>
      <c r="AB2344" s="83"/>
      <c r="AC2344" s="83"/>
      <c r="AD2344" s="83"/>
      <c r="AE2344" s="83"/>
    </row>
    <row r="2345">
      <c r="A2345" s="253">
        <v>17158.0</v>
      </c>
      <c r="B2345" s="234" t="s">
        <v>7717</v>
      </c>
      <c r="C2345" s="238" t="b">
        <v>1</v>
      </c>
      <c r="D2345" s="243">
        <v>44502.0</v>
      </c>
      <c r="E2345" s="236" t="str">
        <f t="shared" si="1"/>
        <v>#VALUE!</v>
      </c>
      <c r="F2345" s="236" t="str">
        <f t="shared" si="2"/>
        <v>#VALUE!</v>
      </c>
      <c r="G2345" s="236" t="str">
        <f t="shared" si="3"/>
        <v>#VALUE!</v>
      </c>
      <c r="H2345" s="236" t="str">
        <f t="shared" si="4"/>
        <v>#VALUE!</v>
      </c>
      <c r="I2345" s="236" t="str">
        <f t="shared" si="5"/>
        <v>#VALUE!</v>
      </c>
      <c r="J2345" s="236" t="str">
        <f t="shared" si="6"/>
        <v>#VALUE!</v>
      </c>
      <c r="K2345" s="236" t="str">
        <f t="shared" si="7"/>
        <v>#VALUE!</v>
      </c>
      <c r="L2345" s="236" t="str">
        <f t="shared" si="8"/>
        <v>#VALUE!</v>
      </c>
      <c r="M2345" s="236" t="str">
        <f t="shared" si="9"/>
        <v>#VALUE!</v>
      </c>
      <c r="N2345" s="236" t="str">
        <f t="shared" si="10"/>
        <v>#VALUE!</v>
      </c>
      <c r="O2345" s="236" t="str">
        <f t="shared" si="11"/>
        <v>#VALUE!</v>
      </c>
      <c r="P2345" s="237" t="str">
        <f t="shared" si="12"/>
        <v>NO RX</v>
      </c>
      <c r="Q2345" s="237" t="b">
        <v>0</v>
      </c>
      <c r="R2345" s="237" t="str">
        <f t="shared" si="37"/>
        <v>LOW</v>
      </c>
      <c r="S2345" s="238">
        <v>44483.0</v>
      </c>
      <c r="T2345" s="243">
        <f t="shared" si="58"/>
        <v>44502</v>
      </c>
      <c r="U2345" s="237" t="str">
        <f t="shared" si="60"/>
        <v> </v>
      </c>
      <c r="V2345" s="237" t="str">
        <f t="shared" si="16"/>
        <v> </v>
      </c>
      <c r="W2345" s="83"/>
      <c r="X2345" s="83"/>
      <c r="Y2345" s="83"/>
      <c r="Z2345" s="83"/>
      <c r="AA2345" s="83"/>
      <c r="AB2345" s="83"/>
      <c r="AC2345" s="83"/>
      <c r="AD2345" s="83"/>
      <c r="AE2345" s="83"/>
    </row>
    <row r="2346">
      <c r="A2346" s="253">
        <v>17162.0</v>
      </c>
      <c r="B2346" s="234" t="s">
        <v>8211</v>
      </c>
      <c r="C2346" s="238" t="b">
        <v>1</v>
      </c>
      <c r="D2346" s="243">
        <v>44551.0</v>
      </c>
      <c r="E2346" s="236" t="str">
        <f t="shared" si="1"/>
        <v>#VALUE!</v>
      </c>
      <c r="F2346" s="236" t="str">
        <f t="shared" si="2"/>
        <v>OPI RX</v>
      </c>
      <c r="G2346" s="236" t="str">
        <f t="shared" si="3"/>
        <v>#VALUE!</v>
      </c>
      <c r="H2346" s="236" t="str">
        <f t="shared" si="4"/>
        <v>#VALUE!</v>
      </c>
      <c r="I2346" s="236" t="str">
        <f t="shared" si="5"/>
        <v>#VALUE!</v>
      </c>
      <c r="J2346" s="236" t="str">
        <f t="shared" si="6"/>
        <v>#VALUE!</v>
      </c>
      <c r="K2346" s="236" t="str">
        <f t="shared" si="7"/>
        <v>#VALUE!</v>
      </c>
      <c r="L2346" s="236" t="str">
        <f t="shared" si="8"/>
        <v>OPI RX</v>
      </c>
      <c r="M2346" s="236" t="str">
        <f t="shared" si="9"/>
        <v>#VALUE!</v>
      </c>
      <c r="N2346" s="236" t="str">
        <f t="shared" si="10"/>
        <v>#VALUE!</v>
      </c>
      <c r="O2346" s="236" t="str">
        <f t="shared" si="11"/>
        <v>#VALUE!</v>
      </c>
      <c r="P2346" s="237" t="str">
        <f t="shared" si="12"/>
        <v>OPIOIDS</v>
      </c>
      <c r="Q2346" s="237" t="b">
        <v>0</v>
      </c>
      <c r="R2346" s="237" t="str">
        <f t="shared" si="37"/>
        <v>LOW</v>
      </c>
      <c r="S2346" s="238">
        <v>44515.0</v>
      </c>
      <c r="T2346" s="243">
        <f t="shared" si="58"/>
        <v>44551</v>
      </c>
      <c r="U2346" s="237" t="str">
        <f t="shared" si="60"/>
        <v> </v>
      </c>
      <c r="V2346" s="237" t="str">
        <f t="shared" si="16"/>
        <v> </v>
      </c>
      <c r="W2346" s="83"/>
      <c r="X2346" s="83"/>
      <c r="Y2346" s="83"/>
      <c r="Z2346" s="83"/>
      <c r="AA2346" s="83"/>
      <c r="AB2346" s="83"/>
      <c r="AC2346" s="83"/>
      <c r="AD2346" s="83"/>
      <c r="AE2346" s="83"/>
    </row>
    <row r="2347">
      <c r="A2347" s="253">
        <v>17166.0</v>
      </c>
      <c r="B2347" s="239" t="s">
        <v>7552</v>
      </c>
      <c r="C2347" s="238" t="b">
        <v>1</v>
      </c>
      <c r="D2347" s="243">
        <v>44519.0</v>
      </c>
      <c r="E2347" s="236" t="str">
        <f t="shared" si="1"/>
        <v>#VALUE!</v>
      </c>
      <c r="F2347" s="236" t="str">
        <f t="shared" si="2"/>
        <v>#VALUE!</v>
      </c>
      <c r="G2347" s="236" t="str">
        <f t="shared" si="3"/>
        <v>#VALUE!</v>
      </c>
      <c r="H2347" s="236" t="str">
        <f t="shared" si="4"/>
        <v>#VALUE!</v>
      </c>
      <c r="I2347" s="236" t="str">
        <f t="shared" si="5"/>
        <v>#VALUE!</v>
      </c>
      <c r="J2347" s="236" t="str">
        <f t="shared" si="6"/>
        <v>#VALUE!</v>
      </c>
      <c r="K2347" s="236" t="str">
        <f t="shared" si="7"/>
        <v>#VALUE!</v>
      </c>
      <c r="L2347" s="236" t="str">
        <f t="shared" si="8"/>
        <v>#VALUE!</v>
      </c>
      <c r="M2347" s="236" t="str">
        <f t="shared" si="9"/>
        <v>#VALUE!</v>
      </c>
      <c r="N2347" s="236" t="str">
        <f t="shared" si="10"/>
        <v>#VALUE!</v>
      </c>
      <c r="O2347" s="236" t="str">
        <f t="shared" si="11"/>
        <v>#VALUE!</v>
      </c>
      <c r="P2347" s="237" t="str">
        <f t="shared" si="12"/>
        <v>NO RX</v>
      </c>
      <c r="Q2347" s="237" t="b">
        <v>0</v>
      </c>
      <c r="R2347" s="237" t="str">
        <f t="shared" si="37"/>
        <v>LOW</v>
      </c>
      <c r="S2347" s="238">
        <v>44494.0</v>
      </c>
      <c r="T2347" s="243">
        <f t="shared" si="58"/>
        <v>44519</v>
      </c>
      <c r="U2347" s="237" t="str">
        <f t="shared" si="60"/>
        <v> </v>
      </c>
      <c r="V2347" s="237" t="str">
        <f t="shared" si="16"/>
        <v> </v>
      </c>
      <c r="W2347" s="83"/>
      <c r="X2347" s="83"/>
      <c r="Y2347" s="83"/>
      <c r="Z2347" s="83"/>
      <c r="AA2347" s="83"/>
      <c r="AB2347" s="83"/>
      <c r="AC2347" s="83"/>
      <c r="AD2347" s="83"/>
      <c r="AE2347" s="83"/>
    </row>
    <row r="2348">
      <c r="A2348" s="248">
        <v>17168.0</v>
      </c>
      <c r="B2348" s="239" t="s">
        <v>8212</v>
      </c>
      <c r="C2348" s="239" t="b">
        <v>1</v>
      </c>
      <c r="D2348" s="235">
        <v>44591.0</v>
      </c>
      <c r="E2348" s="236" t="str">
        <f t="shared" si="1"/>
        <v>#VALUE!</v>
      </c>
      <c r="F2348" s="236" t="str">
        <f t="shared" si="2"/>
        <v>#VALUE!</v>
      </c>
      <c r="G2348" s="236" t="str">
        <f t="shared" si="3"/>
        <v>#VALUE!</v>
      </c>
      <c r="H2348" s="236" t="str">
        <f t="shared" si="4"/>
        <v>#VALUE!</v>
      </c>
      <c r="I2348" s="236" t="str">
        <f t="shared" si="5"/>
        <v>#VALUE!</v>
      </c>
      <c r="J2348" s="236" t="str">
        <f t="shared" si="6"/>
        <v>#VALUE!</v>
      </c>
      <c r="K2348" s="236" t="str">
        <f t="shared" si="7"/>
        <v>#VALUE!</v>
      </c>
      <c r="L2348" s="236" t="str">
        <f t="shared" si="8"/>
        <v>#VALUE!</v>
      </c>
      <c r="M2348" s="236" t="str">
        <f t="shared" si="9"/>
        <v>#VALUE!</v>
      </c>
      <c r="N2348" s="236" t="str">
        <f t="shared" si="10"/>
        <v>#VALUE!</v>
      </c>
      <c r="O2348" s="236" t="str">
        <f t="shared" si="11"/>
        <v>#VALUE!</v>
      </c>
      <c r="P2348" s="237" t="str">
        <f t="shared" si="12"/>
        <v>NO RX</v>
      </c>
      <c r="Q2348" s="234" t="b">
        <v>0</v>
      </c>
      <c r="R2348" s="237" t="str">
        <f t="shared" si="37"/>
        <v>LOW</v>
      </c>
      <c r="S2348" s="242">
        <v>44910.0</v>
      </c>
      <c r="T2348" s="243">
        <f t="shared" si="58"/>
        <v>44591</v>
      </c>
      <c r="U2348" s="237"/>
      <c r="V2348" s="237" t="str">
        <f t="shared" si="16"/>
        <v> </v>
      </c>
      <c r="W2348" s="83"/>
      <c r="X2348" s="83"/>
      <c r="Y2348" s="83"/>
      <c r="Z2348" s="83"/>
      <c r="AA2348" s="83"/>
      <c r="AB2348" s="83"/>
      <c r="AC2348" s="83"/>
      <c r="AD2348" s="83"/>
      <c r="AE2348" s="83"/>
    </row>
    <row r="2349">
      <c r="A2349" s="253">
        <v>17171.0</v>
      </c>
      <c r="B2349" s="237" t="s">
        <v>8213</v>
      </c>
      <c r="C2349" s="238" t="b">
        <v>1</v>
      </c>
      <c r="D2349" s="243">
        <v>44502.0</v>
      </c>
      <c r="E2349" s="236" t="str">
        <f t="shared" si="1"/>
        <v>#VALUE!</v>
      </c>
      <c r="F2349" s="236" t="str">
        <f t="shared" si="2"/>
        <v>#VALUE!</v>
      </c>
      <c r="G2349" s="236" t="str">
        <f t="shared" si="3"/>
        <v>#VALUE!</v>
      </c>
      <c r="H2349" s="236" t="str">
        <f t="shared" si="4"/>
        <v>#VALUE!</v>
      </c>
      <c r="I2349" s="236" t="str">
        <f t="shared" si="5"/>
        <v>#VALUE!</v>
      </c>
      <c r="J2349" s="236" t="str">
        <f t="shared" si="6"/>
        <v>#VALUE!</v>
      </c>
      <c r="K2349" s="236" t="str">
        <f t="shared" si="7"/>
        <v>#VALUE!</v>
      </c>
      <c r="L2349" s="236" t="str">
        <f t="shared" si="8"/>
        <v>#VALUE!</v>
      </c>
      <c r="M2349" s="236" t="str">
        <f t="shared" si="9"/>
        <v>#VALUE!</v>
      </c>
      <c r="N2349" s="236" t="str">
        <f t="shared" si="10"/>
        <v>#VALUE!</v>
      </c>
      <c r="O2349" s="236" t="str">
        <f t="shared" si="11"/>
        <v>#VALUE!</v>
      </c>
      <c r="P2349" s="237" t="str">
        <f t="shared" si="12"/>
        <v>NO RX</v>
      </c>
      <c r="Q2349" s="237" t="b">
        <v>1</v>
      </c>
      <c r="R2349" s="237" t="str">
        <f t="shared" si="37"/>
        <v>HIGH</v>
      </c>
      <c r="S2349" s="238">
        <v>44484.0</v>
      </c>
      <c r="T2349" s="243">
        <f t="shared" si="58"/>
        <v>44502</v>
      </c>
      <c r="U2349" s="237" t="str">
        <f t="shared" ref="U2349:U2357" si="61">if((days($Z$3,$S2349)/365)&gt;=1,"DUE COMM", " ")</f>
        <v> </v>
      </c>
      <c r="V2349" s="237" t="str">
        <f t="shared" si="16"/>
        <v> </v>
      </c>
      <c r="W2349" s="83"/>
      <c r="X2349" s="83"/>
      <c r="Y2349" s="83"/>
      <c r="Z2349" s="83"/>
      <c r="AA2349" s="83"/>
      <c r="AB2349" s="83"/>
      <c r="AC2349" s="83"/>
      <c r="AD2349" s="83"/>
      <c r="AE2349" s="83"/>
    </row>
    <row r="2350">
      <c r="A2350" s="253">
        <v>17175.0</v>
      </c>
      <c r="B2350" s="237" t="s">
        <v>8214</v>
      </c>
      <c r="C2350" s="238" t="b">
        <v>1</v>
      </c>
      <c r="D2350" s="243">
        <v>44537.0</v>
      </c>
      <c r="E2350" s="236" t="str">
        <f t="shared" si="1"/>
        <v>#VALUE!</v>
      </c>
      <c r="F2350" s="236" t="str">
        <f t="shared" si="2"/>
        <v>#VALUE!</v>
      </c>
      <c r="G2350" s="236" t="str">
        <f t="shared" si="3"/>
        <v>#VALUE!</v>
      </c>
      <c r="H2350" s="236" t="str">
        <f t="shared" si="4"/>
        <v>#VALUE!</v>
      </c>
      <c r="I2350" s="236" t="str">
        <f t="shared" si="5"/>
        <v>#VALUE!</v>
      </c>
      <c r="J2350" s="236" t="str">
        <f t="shared" si="6"/>
        <v>#VALUE!</v>
      </c>
      <c r="K2350" s="236" t="str">
        <f t="shared" si="7"/>
        <v>#VALUE!</v>
      </c>
      <c r="L2350" s="236" t="str">
        <f t="shared" si="8"/>
        <v>#VALUE!</v>
      </c>
      <c r="M2350" s="236" t="str">
        <f t="shared" si="9"/>
        <v>#VALUE!</v>
      </c>
      <c r="N2350" s="236" t="str">
        <f t="shared" si="10"/>
        <v>#VALUE!</v>
      </c>
      <c r="O2350" s="236" t="str">
        <f t="shared" si="11"/>
        <v>#VALUE!</v>
      </c>
      <c r="P2350" s="237" t="str">
        <f t="shared" si="12"/>
        <v>NO RX</v>
      </c>
      <c r="Q2350" s="237" t="b">
        <v>0</v>
      </c>
      <c r="R2350" s="237" t="str">
        <f t="shared" si="37"/>
        <v>LOW</v>
      </c>
      <c r="S2350" s="238">
        <v>44508.0</v>
      </c>
      <c r="T2350" s="243">
        <f t="shared" si="58"/>
        <v>44537</v>
      </c>
      <c r="U2350" s="237" t="str">
        <f t="shared" si="61"/>
        <v> </v>
      </c>
      <c r="V2350" s="237" t="str">
        <f t="shared" si="16"/>
        <v> </v>
      </c>
      <c r="W2350" s="83"/>
      <c r="X2350" s="83"/>
      <c r="Y2350" s="83"/>
      <c r="Z2350" s="83"/>
      <c r="AA2350" s="83"/>
      <c r="AB2350" s="83"/>
      <c r="AC2350" s="83"/>
      <c r="AD2350" s="83"/>
      <c r="AE2350" s="83"/>
    </row>
    <row r="2351">
      <c r="A2351" s="253">
        <v>17177.0</v>
      </c>
      <c r="B2351" s="234" t="s">
        <v>7570</v>
      </c>
      <c r="C2351" s="238" t="b">
        <v>1</v>
      </c>
      <c r="D2351" s="243">
        <v>44537.0</v>
      </c>
      <c r="E2351" s="236" t="str">
        <f t="shared" si="1"/>
        <v>#VALUE!</v>
      </c>
      <c r="F2351" s="236" t="str">
        <f t="shared" si="2"/>
        <v>#VALUE!</v>
      </c>
      <c r="G2351" s="236" t="str">
        <f t="shared" si="3"/>
        <v>#VALUE!</v>
      </c>
      <c r="H2351" s="236" t="str">
        <f t="shared" si="4"/>
        <v>#VALUE!</v>
      </c>
      <c r="I2351" s="236" t="str">
        <f t="shared" si="5"/>
        <v>#VALUE!</v>
      </c>
      <c r="J2351" s="236" t="str">
        <f t="shared" si="6"/>
        <v>#VALUE!</v>
      </c>
      <c r="K2351" s="236" t="str">
        <f t="shared" si="7"/>
        <v>#VALUE!</v>
      </c>
      <c r="L2351" s="236" t="str">
        <f t="shared" si="8"/>
        <v>#VALUE!</v>
      </c>
      <c r="M2351" s="236" t="str">
        <f t="shared" si="9"/>
        <v>#VALUE!</v>
      </c>
      <c r="N2351" s="236" t="str">
        <f t="shared" si="10"/>
        <v>#VALUE!</v>
      </c>
      <c r="O2351" s="236" t="str">
        <f t="shared" si="11"/>
        <v>#VALUE!</v>
      </c>
      <c r="P2351" s="237" t="str">
        <f t="shared" si="12"/>
        <v>NO RX</v>
      </c>
      <c r="Q2351" s="237" t="b">
        <v>0</v>
      </c>
      <c r="R2351" s="237" t="str">
        <f t="shared" si="37"/>
        <v>LOW</v>
      </c>
      <c r="S2351" s="238">
        <v>44509.0</v>
      </c>
      <c r="T2351" s="243">
        <f t="shared" si="58"/>
        <v>44537</v>
      </c>
      <c r="U2351" s="237" t="str">
        <f t="shared" si="61"/>
        <v> </v>
      </c>
      <c r="V2351" s="237" t="str">
        <f t="shared" si="16"/>
        <v> </v>
      </c>
      <c r="W2351" s="83"/>
      <c r="X2351" s="83"/>
      <c r="Y2351" s="83"/>
      <c r="Z2351" s="83"/>
      <c r="AA2351" s="83"/>
      <c r="AB2351" s="83"/>
      <c r="AC2351" s="83"/>
      <c r="AD2351" s="83"/>
      <c r="AE2351" s="83"/>
    </row>
    <row r="2352">
      <c r="A2352" s="253">
        <v>17182.0</v>
      </c>
      <c r="B2352" s="237" t="s">
        <v>7830</v>
      </c>
      <c r="C2352" s="238" t="b">
        <v>1</v>
      </c>
      <c r="D2352" s="243">
        <v>44519.0</v>
      </c>
      <c r="E2352" s="236" t="str">
        <f t="shared" si="1"/>
        <v>#VALUE!</v>
      </c>
      <c r="F2352" s="236" t="str">
        <f t="shared" si="2"/>
        <v>#VALUE!</v>
      </c>
      <c r="G2352" s="236" t="str">
        <f t="shared" si="3"/>
        <v>OPI RX</v>
      </c>
      <c r="H2352" s="236" t="str">
        <f t="shared" si="4"/>
        <v>#VALUE!</v>
      </c>
      <c r="I2352" s="236" t="str">
        <f t="shared" si="5"/>
        <v>#VALUE!</v>
      </c>
      <c r="J2352" s="236" t="str">
        <f t="shared" si="6"/>
        <v>OPI RX</v>
      </c>
      <c r="K2352" s="236" t="str">
        <f t="shared" si="7"/>
        <v>#VALUE!</v>
      </c>
      <c r="L2352" s="236" t="str">
        <f t="shared" si="8"/>
        <v>#VALUE!</v>
      </c>
      <c r="M2352" s="236" t="str">
        <f t="shared" si="9"/>
        <v>#VALUE!</v>
      </c>
      <c r="N2352" s="236" t="str">
        <f t="shared" si="10"/>
        <v>#VALUE!</v>
      </c>
      <c r="O2352" s="236" t="str">
        <f t="shared" si="11"/>
        <v>#VALUE!</v>
      </c>
      <c r="P2352" s="237" t="str">
        <f t="shared" si="12"/>
        <v>OPIOIDS</v>
      </c>
      <c r="Q2352" s="234" t="b">
        <v>0</v>
      </c>
      <c r="R2352" s="237" t="str">
        <f t="shared" si="37"/>
        <v>LOW</v>
      </c>
      <c r="S2352" s="238">
        <v>44494.0</v>
      </c>
      <c r="T2352" s="243">
        <f t="shared" si="58"/>
        <v>44519</v>
      </c>
      <c r="U2352" s="237" t="str">
        <f t="shared" si="61"/>
        <v> </v>
      </c>
      <c r="V2352" s="237" t="str">
        <f t="shared" si="16"/>
        <v> </v>
      </c>
      <c r="W2352" s="83"/>
      <c r="X2352" s="83"/>
      <c r="Y2352" s="83"/>
      <c r="Z2352" s="83"/>
      <c r="AA2352" s="83"/>
      <c r="AB2352" s="83"/>
      <c r="AC2352" s="83"/>
      <c r="AD2352" s="83"/>
      <c r="AE2352" s="83"/>
    </row>
    <row r="2353">
      <c r="A2353" s="253">
        <v>17185.0</v>
      </c>
      <c r="B2353" s="234" t="s">
        <v>7576</v>
      </c>
      <c r="C2353" s="238" t="b">
        <v>1</v>
      </c>
      <c r="D2353" s="243">
        <v>44551.0</v>
      </c>
      <c r="E2353" s="236" t="str">
        <f t="shared" si="1"/>
        <v>#VALUE!</v>
      </c>
      <c r="F2353" s="236" t="str">
        <f t="shared" si="2"/>
        <v>#VALUE!</v>
      </c>
      <c r="G2353" s="236" t="str">
        <f t="shared" si="3"/>
        <v>#VALUE!</v>
      </c>
      <c r="H2353" s="236" t="str">
        <f t="shared" si="4"/>
        <v>#VALUE!</v>
      </c>
      <c r="I2353" s="236" t="str">
        <f t="shared" si="5"/>
        <v>#VALUE!</v>
      </c>
      <c r="J2353" s="236" t="str">
        <f t="shared" si="6"/>
        <v>#VALUE!</v>
      </c>
      <c r="K2353" s="236" t="str">
        <f t="shared" si="7"/>
        <v>#VALUE!</v>
      </c>
      <c r="L2353" s="236" t="str">
        <f t="shared" si="8"/>
        <v>#VALUE!</v>
      </c>
      <c r="M2353" s="236" t="str">
        <f t="shared" si="9"/>
        <v>#VALUE!</v>
      </c>
      <c r="N2353" s="236" t="str">
        <f t="shared" si="10"/>
        <v>#VALUE!</v>
      </c>
      <c r="O2353" s="236" t="str">
        <f t="shared" si="11"/>
        <v>#VALUE!</v>
      </c>
      <c r="P2353" s="237" t="str">
        <f t="shared" si="12"/>
        <v>NO RX</v>
      </c>
      <c r="Q2353" s="237" t="b">
        <v>0</v>
      </c>
      <c r="R2353" s="237" t="str">
        <f t="shared" si="37"/>
        <v>LOW</v>
      </c>
      <c r="S2353" s="238">
        <v>44522.0</v>
      </c>
      <c r="T2353" s="243">
        <f t="shared" si="58"/>
        <v>44551</v>
      </c>
      <c r="U2353" s="237" t="str">
        <f t="shared" si="61"/>
        <v> </v>
      </c>
      <c r="V2353" s="237" t="str">
        <f t="shared" si="16"/>
        <v> </v>
      </c>
      <c r="W2353" s="83"/>
      <c r="X2353" s="83"/>
      <c r="Y2353" s="83"/>
      <c r="Z2353" s="83"/>
      <c r="AA2353" s="83"/>
      <c r="AB2353" s="83"/>
      <c r="AC2353" s="83"/>
      <c r="AD2353" s="83"/>
      <c r="AE2353" s="83"/>
    </row>
    <row r="2354">
      <c r="A2354" s="253">
        <v>17186.0</v>
      </c>
      <c r="B2354" s="234" t="s">
        <v>7580</v>
      </c>
      <c r="C2354" s="238" t="b">
        <v>1</v>
      </c>
      <c r="D2354" s="235">
        <v>44627.0</v>
      </c>
      <c r="E2354" s="236" t="str">
        <f t="shared" si="1"/>
        <v>#VALUE!</v>
      </c>
      <c r="F2354" s="236" t="str">
        <f t="shared" si="2"/>
        <v>#VALUE!</v>
      </c>
      <c r="G2354" s="236" t="str">
        <f t="shared" si="3"/>
        <v>#VALUE!</v>
      </c>
      <c r="H2354" s="236" t="str">
        <f t="shared" si="4"/>
        <v>#VALUE!</v>
      </c>
      <c r="I2354" s="236" t="str">
        <f t="shared" si="5"/>
        <v>#VALUE!</v>
      </c>
      <c r="J2354" s="236" t="str">
        <f t="shared" si="6"/>
        <v>#VALUE!</v>
      </c>
      <c r="K2354" s="236" t="str">
        <f t="shared" si="7"/>
        <v>#VALUE!</v>
      </c>
      <c r="L2354" s="236" t="str">
        <f t="shared" si="8"/>
        <v>#VALUE!</v>
      </c>
      <c r="M2354" s="236" t="str">
        <f t="shared" si="9"/>
        <v>OPI RX</v>
      </c>
      <c r="N2354" s="236" t="str">
        <f t="shared" si="10"/>
        <v>#VALUE!</v>
      </c>
      <c r="O2354" s="236" t="str">
        <f t="shared" si="11"/>
        <v>#VALUE!</v>
      </c>
      <c r="P2354" s="237" t="str">
        <f t="shared" si="12"/>
        <v>OPIOIDS</v>
      </c>
      <c r="Q2354" s="234" t="b">
        <v>1</v>
      </c>
      <c r="R2354" s="237" t="str">
        <f t="shared" si="37"/>
        <v>HIGH</v>
      </c>
      <c r="S2354" s="238">
        <v>44515.0</v>
      </c>
      <c r="T2354" s="243">
        <f t="shared" si="58"/>
        <v>44627</v>
      </c>
      <c r="U2354" s="237" t="str">
        <f t="shared" si="61"/>
        <v> </v>
      </c>
      <c r="V2354" s="237" t="str">
        <f t="shared" si="16"/>
        <v> </v>
      </c>
      <c r="W2354" s="83"/>
      <c r="X2354" s="83"/>
      <c r="Y2354" s="83"/>
      <c r="Z2354" s="83"/>
      <c r="AA2354" s="83"/>
      <c r="AB2354" s="83"/>
      <c r="AC2354" s="83"/>
      <c r="AD2354" s="83"/>
      <c r="AE2354" s="83"/>
    </row>
    <row r="2355">
      <c r="A2355" s="253">
        <v>17189.0</v>
      </c>
      <c r="B2355" s="239" t="s">
        <v>7552</v>
      </c>
      <c r="C2355" s="238" t="b">
        <v>1</v>
      </c>
      <c r="D2355" s="243">
        <v>44551.0</v>
      </c>
      <c r="E2355" s="236" t="str">
        <f t="shared" si="1"/>
        <v>#VALUE!</v>
      </c>
      <c r="F2355" s="236" t="str">
        <f t="shared" si="2"/>
        <v>#VALUE!</v>
      </c>
      <c r="G2355" s="236" t="str">
        <f t="shared" si="3"/>
        <v>#VALUE!</v>
      </c>
      <c r="H2355" s="236" t="str">
        <f t="shared" si="4"/>
        <v>#VALUE!</v>
      </c>
      <c r="I2355" s="236" t="str">
        <f t="shared" si="5"/>
        <v>#VALUE!</v>
      </c>
      <c r="J2355" s="236" t="str">
        <f t="shared" si="6"/>
        <v>#VALUE!</v>
      </c>
      <c r="K2355" s="236" t="str">
        <f t="shared" si="7"/>
        <v>#VALUE!</v>
      </c>
      <c r="L2355" s="236" t="str">
        <f t="shared" si="8"/>
        <v>#VALUE!</v>
      </c>
      <c r="M2355" s="236" t="str">
        <f t="shared" si="9"/>
        <v>#VALUE!</v>
      </c>
      <c r="N2355" s="236" t="str">
        <f t="shared" si="10"/>
        <v>#VALUE!</v>
      </c>
      <c r="O2355" s="236" t="str">
        <f t="shared" si="11"/>
        <v>#VALUE!</v>
      </c>
      <c r="P2355" s="237" t="str">
        <f t="shared" si="12"/>
        <v>NO RX</v>
      </c>
      <c r="Q2355" s="234" t="b">
        <v>0</v>
      </c>
      <c r="R2355" s="237" t="str">
        <f t="shared" si="37"/>
        <v>LOW</v>
      </c>
      <c r="S2355" s="238">
        <v>44515.0</v>
      </c>
      <c r="T2355" s="243">
        <f t="shared" si="58"/>
        <v>44551</v>
      </c>
      <c r="U2355" s="237" t="str">
        <f t="shared" si="61"/>
        <v> </v>
      </c>
      <c r="V2355" s="237" t="str">
        <f t="shared" si="16"/>
        <v> </v>
      </c>
      <c r="W2355" s="83"/>
      <c r="X2355" s="83"/>
      <c r="Y2355" s="83"/>
      <c r="Z2355" s="83"/>
      <c r="AA2355" s="83"/>
      <c r="AB2355" s="83"/>
      <c r="AC2355" s="83"/>
      <c r="AD2355" s="83"/>
      <c r="AE2355" s="83"/>
    </row>
    <row r="2356">
      <c r="A2356" s="253">
        <v>17190.0</v>
      </c>
      <c r="B2356" s="237" t="s">
        <v>8064</v>
      </c>
      <c r="C2356" s="238" t="b">
        <v>1</v>
      </c>
      <c r="D2356" s="243">
        <v>44551.0</v>
      </c>
      <c r="E2356" s="236" t="str">
        <f t="shared" si="1"/>
        <v>#VALUE!</v>
      </c>
      <c r="F2356" s="236" t="str">
        <f t="shared" si="2"/>
        <v>OPI RX</v>
      </c>
      <c r="G2356" s="236" t="str">
        <f t="shared" si="3"/>
        <v>#VALUE!</v>
      </c>
      <c r="H2356" s="236" t="str">
        <f t="shared" si="4"/>
        <v>#VALUE!</v>
      </c>
      <c r="I2356" s="236" t="str">
        <f t="shared" si="5"/>
        <v>#VALUE!</v>
      </c>
      <c r="J2356" s="236" t="str">
        <f t="shared" si="6"/>
        <v>#VALUE!</v>
      </c>
      <c r="K2356" s="236" t="str">
        <f t="shared" si="7"/>
        <v>#VALUE!</v>
      </c>
      <c r="L2356" s="236" t="str">
        <f t="shared" si="8"/>
        <v>#VALUE!</v>
      </c>
      <c r="M2356" s="236" t="str">
        <f t="shared" si="9"/>
        <v>#VALUE!</v>
      </c>
      <c r="N2356" s="236" t="str">
        <f t="shared" si="10"/>
        <v>#VALUE!</v>
      </c>
      <c r="O2356" s="236" t="str">
        <f t="shared" si="11"/>
        <v>#VALUE!</v>
      </c>
      <c r="P2356" s="237" t="str">
        <f t="shared" si="12"/>
        <v>OPIOIDS</v>
      </c>
      <c r="Q2356" s="234" t="b">
        <v>0</v>
      </c>
      <c r="R2356" s="237" t="str">
        <f t="shared" si="37"/>
        <v>LOW</v>
      </c>
      <c r="S2356" s="238">
        <v>44516.0</v>
      </c>
      <c r="T2356" s="243">
        <f t="shared" si="58"/>
        <v>44551</v>
      </c>
      <c r="U2356" s="237" t="str">
        <f t="shared" si="61"/>
        <v> </v>
      </c>
      <c r="V2356" s="237" t="str">
        <f t="shared" si="16"/>
        <v> </v>
      </c>
      <c r="W2356" s="83"/>
      <c r="X2356" s="83"/>
      <c r="Y2356" s="83"/>
      <c r="Z2356" s="83"/>
      <c r="AA2356" s="83"/>
      <c r="AB2356" s="83"/>
      <c r="AC2356" s="83"/>
      <c r="AD2356" s="83"/>
      <c r="AE2356" s="83"/>
    </row>
    <row r="2357">
      <c r="A2357" s="253">
        <v>17194.0</v>
      </c>
      <c r="B2357" s="234" t="s">
        <v>7576</v>
      </c>
      <c r="C2357" s="238" t="b">
        <v>1</v>
      </c>
      <c r="D2357" s="243">
        <v>44496.0</v>
      </c>
      <c r="E2357" s="236" t="str">
        <f t="shared" si="1"/>
        <v>#VALUE!</v>
      </c>
      <c r="F2357" s="236" t="str">
        <f t="shared" si="2"/>
        <v>#VALUE!</v>
      </c>
      <c r="G2357" s="236" t="str">
        <f t="shared" si="3"/>
        <v>#VALUE!</v>
      </c>
      <c r="H2357" s="236" t="str">
        <f t="shared" si="4"/>
        <v>#VALUE!</v>
      </c>
      <c r="I2357" s="236" t="str">
        <f t="shared" si="5"/>
        <v>#VALUE!</v>
      </c>
      <c r="J2357" s="236" t="str">
        <f t="shared" si="6"/>
        <v>#VALUE!</v>
      </c>
      <c r="K2357" s="236" t="str">
        <f t="shared" si="7"/>
        <v>#VALUE!</v>
      </c>
      <c r="L2357" s="236" t="str">
        <f t="shared" si="8"/>
        <v>#VALUE!</v>
      </c>
      <c r="M2357" s="236" t="str">
        <f t="shared" si="9"/>
        <v>#VALUE!</v>
      </c>
      <c r="N2357" s="236" t="str">
        <f t="shared" si="10"/>
        <v>#VALUE!</v>
      </c>
      <c r="O2357" s="236" t="str">
        <f t="shared" si="11"/>
        <v>#VALUE!</v>
      </c>
      <c r="P2357" s="237" t="str">
        <f t="shared" si="12"/>
        <v>NO RX</v>
      </c>
      <c r="Q2357" s="237" t="b">
        <v>0</v>
      </c>
      <c r="R2357" s="237" t="str">
        <f t="shared" si="37"/>
        <v>LOW</v>
      </c>
      <c r="S2357" s="238">
        <v>44480.0</v>
      </c>
      <c r="T2357" s="243">
        <f t="shared" si="58"/>
        <v>44496</v>
      </c>
      <c r="U2357" s="237" t="str">
        <f t="shared" si="61"/>
        <v> </v>
      </c>
      <c r="V2357" s="237" t="str">
        <f t="shared" si="16"/>
        <v> </v>
      </c>
      <c r="W2357" s="83"/>
      <c r="X2357" s="83"/>
      <c r="Y2357" s="83"/>
      <c r="Z2357" s="83"/>
      <c r="AA2357" s="83"/>
      <c r="AB2357" s="83"/>
      <c r="AC2357" s="83"/>
      <c r="AD2357" s="83"/>
      <c r="AE2357" s="83"/>
    </row>
    <row r="2358">
      <c r="A2358" s="248">
        <v>17196.0</v>
      </c>
      <c r="B2358" s="239" t="s">
        <v>7552</v>
      </c>
      <c r="C2358" s="239" t="b">
        <v>1</v>
      </c>
      <c r="D2358" s="235">
        <v>44593.0</v>
      </c>
      <c r="E2358" s="236" t="str">
        <f t="shared" si="1"/>
        <v>#VALUE!</v>
      </c>
      <c r="F2358" s="236" t="str">
        <f t="shared" si="2"/>
        <v>#VALUE!</v>
      </c>
      <c r="G2358" s="236" t="str">
        <f t="shared" si="3"/>
        <v>#VALUE!</v>
      </c>
      <c r="H2358" s="236" t="str">
        <f t="shared" si="4"/>
        <v>#VALUE!</v>
      </c>
      <c r="I2358" s="236" t="str">
        <f t="shared" si="5"/>
        <v>#VALUE!</v>
      </c>
      <c r="J2358" s="236" t="str">
        <f t="shared" si="6"/>
        <v>#VALUE!</v>
      </c>
      <c r="K2358" s="236" t="str">
        <f t="shared" si="7"/>
        <v>#VALUE!</v>
      </c>
      <c r="L2358" s="236" t="str">
        <f t="shared" si="8"/>
        <v>#VALUE!</v>
      </c>
      <c r="M2358" s="236" t="str">
        <f t="shared" si="9"/>
        <v>#VALUE!</v>
      </c>
      <c r="N2358" s="236" t="str">
        <f t="shared" si="10"/>
        <v>#VALUE!</v>
      </c>
      <c r="O2358" s="236" t="str">
        <f t="shared" si="11"/>
        <v>#VALUE!</v>
      </c>
      <c r="P2358" s="237" t="str">
        <f t="shared" si="12"/>
        <v>NO RX</v>
      </c>
      <c r="Q2358" s="234" t="b">
        <v>0</v>
      </c>
      <c r="R2358" s="237" t="str">
        <f t="shared" si="37"/>
        <v>LOW</v>
      </c>
      <c r="S2358" s="242">
        <v>44939.0</v>
      </c>
      <c r="T2358" s="243">
        <f t="shared" si="58"/>
        <v>44593</v>
      </c>
      <c r="U2358" s="237"/>
      <c r="V2358" s="237" t="str">
        <f t="shared" si="16"/>
        <v> </v>
      </c>
      <c r="W2358" s="83"/>
      <c r="X2358" s="83"/>
      <c r="Y2358" s="83"/>
      <c r="Z2358" s="83"/>
      <c r="AA2358" s="83"/>
      <c r="AB2358" s="83"/>
      <c r="AC2358" s="83"/>
      <c r="AD2358" s="83"/>
      <c r="AE2358" s="83"/>
    </row>
    <row r="2359">
      <c r="A2359" s="253">
        <v>17197.0</v>
      </c>
      <c r="B2359" s="237" t="s">
        <v>8215</v>
      </c>
      <c r="C2359" s="238" t="b">
        <v>1</v>
      </c>
      <c r="D2359" s="243">
        <v>44551.0</v>
      </c>
      <c r="E2359" s="236" t="str">
        <f t="shared" si="1"/>
        <v>#VALUE!</v>
      </c>
      <c r="F2359" s="236" t="str">
        <f t="shared" si="2"/>
        <v>#VALUE!</v>
      </c>
      <c r="G2359" s="236" t="str">
        <f t="shared" si="3"/>
        <v>#VALUE!</v>
      </c>
      <c r="H2359" s="236" t="str">
        <f t="shared" si="4"/>
        <v>#VALUE!</v>
      </c>
      <c r="I2359" s="236" t="str">
        <f t="shared" si="5"/>
        <v>#VALUE!</v>
      </c>
      <c r="J2359" s="236" t="str">
        <f t="shared" si="6"/>
        <v>#VALUE!</v>
      </c>
      <c r="K2359" s="236" t="str">
        <f t="shared" si="7"/>
        <v>#VALUE!</v>
      </c>
      <c r="L2359" s="236" t="str">
        <f t="shared" si="8"/>
        <v>#VALUE!</v>
      </c>
      <c r="M2359" s="236" t="str">
        <f t="shared" si="9"/>
        <v>#VALUE!</v>
      </c>
      <c r="N2359" s="236" t="str">
        <f t="shared" si="10"/>
        <v>#VALUE!</v>
      </c>
      <c r="O2359" s="236" t="str">
        <f t="shared" si="11"/>
        <v>#VALUE!</v>
      </c>
      <c r="P2359" s="237" t="str">
        <f t="shared" si="12"/>
        <v>NO RX</v>
      </c>
      <c r="Q2359" s="234" t="b">
        <v>0</v>
      </c>
      <c r="R2359" s="237" t="str">
        <f t="shared" si="37"/>
        <v>LOW</v>
      </c>
      <c r="S2359" s="238">
        <v>44523.0</v>
      </c>
      <c r="T2359" s="243">
        <f t="shared" si="58"/>
        <v>44551</v>
      </c>
      <c r="U2359" s="237" t="str">
        <f t="shared" ref="U2359:U2374" si="62">if((days($Z$3,$S2359)/365)&gt;=1,"DUE COMM", " ")</f>
        <v> </v>
      </c>
      <c r="V2359" s="237" t="str">
        <f t="shared" si="16"/>
        <v> </v>
      </c>
      <c r="W2359" s="83"/>
      <c r="X2359" s="83"/>
      <c r="Y2359" s="83"/>
      <c r="Z2359" s="83"/>
      <c r="AA2359" s="83"/>
      <c r="AB2359" s="83"/>
      <c r="AC2359" s="83"/>
      <c r="AD2359" s="83"/>
      <c r="AE2359" s="83"/>
    </row>
    <row r="2360">
      <c r="A2360" s="253">
        <v>17198.0</v>
      </c>
      <c r="B2360" s="239" t="s">
        <v>7552</v>
      </c>
      <c r="C2360" s="238" t="b">
        <v>1</v>
      </c>
      <c r="D2360" s="243">
        <v>44551.0</v>
      </c>
      <c r="E2360" s="236" t="str">
        <f t="shared" si="1"/>
        <v>#VALUE!</v>
      </c>
      <c r="F2360" s="236" t="str">
        <f t="shared" si="2"/>
        <v>#VALUE!</v>
      </c>
      <c r="G2360" s="236" t="str">
        <f t="shared" si="3"/>
        <v>#VALUE!</v>
      </c>
      <c r="H2360" s="236" t="str">
        <f t="shared" si="4"/>
        <v>#VALUE!</v>
      </c>
      <c r="I2360" s="236" t="str">
        <f t="shared" si="5"/>
        <v>#VALUE!</v>
      </c>
      <c r="J2360" s="236" t="str">
        <f t="shared" si="6"/>
        <v>#VALUE!</v>
      </c>
      <c r="K2360" s="236" t="str">
        <f t="shared" si="7"/>
        <v>#VALUE!</v>
      </c>
      <c r="L2360" s="236" t="str">
        <f t="shared" si="8"/>
        <v>#VALUE!</v>
      </c>
      <c r="M2360" s="236" t="str">
        <f t="shared" si="9"/>
        <v>#VALUE!</v>
      </c>
      <c r="N2360" s="236" t="str">
        <f t="shared" si="10"/>
        <v>#VALUE!</v>
      </c>
      <c r="O2360" s="236" t="str">
        <f t="shared" si="11"/>
        <v>#VALUE!</v>
      </c>
      <c r="P2360" s="237" t="str">
        <f t="shared" si="12"/>
        <v>NO RX</v>
      </c>
      <c r="Q2360" s="237" t="b">
        <v>0</v>
      </c>
      <c r="R2360" s="237" t="str">
        <f t="shared" si="37"/>
        <v>LOW</v>
      </c>
      <c r="S2360" s="238">
        <v>44516.0</v>
      </c>
      <c r="T2360" s="243">
        <f t="shared" si="58"/>
        <v>44551</v>
      </c>
      <c r="U2360" s="237" t="str">
        <f t="shared" si="62"/>
        <v> </v>
      </c>
      <c r="V2360" s="237" t="str">
        <f t="shared" si="16"/>
        <v> </v>
      </c>
      <c r="W2360" s="83"/>
      <c r="X2360" s="83"/>
      <c r="Y2360" s="83"/>
      <c r="Z2360" s="83"/>
      <c r="AA2360" s="83"/>
      <c r="AB2360" s="83"/>
      <c r="AC2360" s="83"/>
      <c r="AD2360" s="83"/>
      <c r="AE2360" s="83"/>
    </row>
    <row r="2361">
      <c r="A2361" s="253">
        <v>17199.0</v>
      </c>
      <c r="B2361" s="239" t="s">
        <v>8216</v>
      </c>
      <c r="C2361" s="238" t="b">
        <v>1</v>
      </c>
      <c r="D2361" s="235">
        <v>44636.0</v>
      </c>
      <c r="E2361" s="236" t="str">
        <f t="shared" si="1"/>
        <v>OPI RX</v>
      </c>
      <c r="F2361" s="236" t="str">
        <f t="shared" si="2"/>
        <v>#VALUE!</v>
      </c>
      <c r="G2361" s="236" t="str">
        <f t="shared" si="3"/>
        <v>#VALUE!</v>
      </c>
      <c r="H2361" s="236" t="str">
        <f t="shared" si="4"/>
        <v>#VALUE!</v>
      </c>
      <c r="I2361" s="236" t="str">
        <f t="shared" si="5"/>
        <v>#VALUE!</v>
      </c>
      <c r="J2361" s="236" t="str">
        <f t="shared" si="6"/>
        <v>#VALUE!</v>
      </c>
      <c r="K2361" s="236" t="str">
        <f t="shared" si="7"/>
        <v>#VALUE!</v>
      </c>
      <c r="L2361" s="236" t="str">
        <f t="shared" si="8"/>
        <v>#VALUE!</v>
      </c>
      <c r="M2361" s="236" t="str">
        <f t="shared" si="9"/>
        <v>#VALUE!</v>
      </c>
      <c r="N2361" s="236" t="str">
        <f t="shared" si="10"/>
        <v>#VALUE!</v>
      </c>
      <c r="O2361" s="236" t="str">
        <f t="shared" si="11"/>
        <v>#VALUE!</v>
      </c>
      <c r="P2361" s="237" t="str">
        <f t="shared" si="12"/>
        <v>OPIOIDS</v>
      </c>
      <c r="Q2361" s="237" t="b">
        <v>1</v>
      </c>
      <c r="R2361" s="237" t="str">
        <f t="shared" si="37"/>
        <v>HIGH</v>
      </c>
      <c r="S2361" s="238">
        <v>44482.0</v>
      </c>
      <c r="T2361" s="243">
        <f t="shared" si="58"/>
        <v>44636</v>
      </c>
      <c r="U2361" s="237" t="str">
        <f t="shared" si="62"/>
        <v> </v>
      </c>
      <c r="V2361" s="237" t="str">
        <f t="shared" si="16"/>
        <v> </v>
      </c>
      <c r="W2361" s="83"/>
      <c r="X2361" s="83"/>
      <c r="Y2361" s="83"/>
      <c r="Z2361" s="83"/>
      <c r="AA2361" s="83"/>
      <c r="AB2361" s="83"/>
      <c r="AC2361" s="83"/>
      <c r="AD2361" s="83"/>
      <c r="AE2361" s="83"/>
    </row>
    <row r="2362">
      <c r="A2362" s="253">
        <v>17206.0</v>
      </c>
      <c r="B2362" s="239" t="s">
        <v>7552</v>
      </c>
      <c r="C2362" s="238" t="b">
        <v>1</v>
      </c>
      <c r="D2362" s="243">
        <v>44496.0</v>
      </c>
      <c r="E2362" s="236" t="str">
        <f t="shared" si="1"/>
        <v>#VALUE!</v>
      </c>
      <c r="F2362" s="236" t="str">
        <f t="shared" si="2"/>
        <v>#VALUE!</v>
      </c>
      <c r="G2362" s="236" t="str">
        <f t="shared" si="3"/>
        <v>#VALUE!</v>
      </c>
      <c r="H2362" s="236" t="str">
        <f t="shared" si="4"/>
        <v>#VALUE!</v>
      </c>
      <c r="I2362" s="236" t="str">
        <f t="shared" si="5"/>
        <v>#VALUE!</v>
      </c>
      <c r="J2362" s="236" t="str">
        <f t="shared" si="6"/>
        <v>#VALUE!</v>
      </c>
      <c r="K2362" s="236" t="str">
        <f t="shared" si="7"/>
        <v>#VALUE!</v>
      </c>
      <c r="L2362" s="236" t="str">
        <f t="shared" si="8"/>
        <v>#VALUE!</v>
      </c>
      <c r="M2362" s="236" t="str">
        <f t="shared" si="9"/>
        <v>#VALUE!</v>
      </c>
      <c r="N2362" s="236" t="str">
        <f t="shared" si="10"/>
        <v>#VALUE!</v>
      </c>
      <c r="O2362" s="236" t="str">
        <f t="shared" si="11"/>
        <v>#VALUE!</v>
      </c>
      <c r="P2362" s="237" t="str">
        <f t="shared" si="12"/>
        <v>NO RX</v>
      </c>
      <c r="Q2362" s="237" t="b">
        <v>0</v>
      </c>
      <c r="R2362" s="237" t="str">
        <f t="shared" si="37"/>
        <v>LOW</v>
      </c>
      <c r="S2362" s="238">
        <v>44481.0</v>
      </c>
      <c r="T2362" s="243">
        <f t="shared" si="58"/>
        <v>44496</v>
      </c>
      <c r="U2362" s="237" t="str">
        <f t="shared" si="62"/>
        <v> </v>
      </c>
      <c r="V2362" s="237" t="str">
        <f t="shared" si="16"/>
        <v> </v>
      </c>
      <c r="W2362" s="83"/>
      <c r="X2362" s="83"/>
      <c r="Y2362" s="83"/>
      <c r="Z2362" s="83"/>
      <c r="AA2362" s="83"/>
      <c r="AB2362" s="83"/>
      <c r="AC2362" s="83"/>
      <c r="AD2362" s="83"/>
      <c r="AE2362" s="83"/>
    </row>
    <row r="2363">
      <c r="A2363" s="253">
        <v>17209.0</v>
      </c>
      <c r="B2363" s="237" t="s">
        <v>7576</v>
      </c>
      <c r="C2363" s="238" t="b">
        <v>1</v>
      </c>
      <c r="D2363" s="243">
        <v>44551.0</v>
      </c>
      <c r="E2363" s="236" t="str">
        <f t="shared" si="1"/>
        <v>#VALUE!</v>
      </c>
      <c r="F2363" s="236" t="str">
        <f t="shared" si="2"/>
        <v>#VALUE!</v>
      </c>
      <c r="G2363" s="236" t="str">
        <f t="shared" si="3"/>
        <v>#VALUE!</v>
      </c>
      <c r="H2363" s="236" t="str">
        <f t="shared" si="4"/>
        <v>#VALUE!</v>
      </c>
      <c r="I2363" s="236" t="str">
        <f t="shared" si="5"/>
        <v>#VALUE!</v>
      </c>
      <c r="J2363" s="236" t="str">
        <f t="shared" si="6"/>
        <v>#VALUE!</v>
      </c>
      <c r="K2363" s="236" t="str">
        <f t="shared" si="7"/>
        <v>#VALUE!</v>
      </c>
      <c r="L2363" s="236" t="str">
        <f t="shared" si="8"/>
        <v>#VALUE!</v>
      </c>
      <c r="M2363" s="236" t="str">
        <f t="shared" si="9"/>
        <v>#VALUE!</v>
      </c>
      <c r="N2363" s="236" t="str">
        <f t="shared" si="10"/>
        <v>#VALUE!</v>
      </c>
      <c r="O2363" s="236" t="str">
        <f t="shared" si="11"/>
        <v>#VALUE!</v>
      </c>
      <c r="P2363" s="237" t="str">
        <f t="shared" si="12"/>
        <v>NO RX</v>
      </c>
      <c r="Q2363" s="237" t="b">
        <v>0</v>
      </c>
      <c r="R2363" s="237" t="str">
        <f t="shared" si="37"/>
        <v>LOW</v>
      </c>
      <c r="S2363" s="238">
        <v>44522.0</v>
      </c>
      <c r="T2363" s="243">
        <f t="shared" si="58"/>
        <v>44551</v>
      </c>
      <c r="U2363" s="237" t="str">
        <f t="shared" si="62"/>
        <v> </v>
      </c>
      <c r="V2363" s="237" t="str">
        <f t="shared" si="16"/>
        <v> </v>
      </c>
      <c r="W2363" s="83"/>
      <c r="X2363" s="83"/>
      <c r="Y2363" s="83"/>
      <c r="Z2363" s="83"/>
      <c r="AA2363" s="83"/>
      <c r="AB2363" s="83"/>
      <c r="AC2363" s="83"/>
      <c r="AD2363" s="83"/>
      <c r="AE2363" s="83"/>
    </row>
    <row r="2364">
      <c r="A2364" s="253">
        <v>17217.0</v>
      </c>
      <c r="B2364" s="234" t="s">
        <v>7566</v>
      </c>
      <c r="C2364" s="238" t="b">
        <v>1</v>
      </c>
      <c r="D2364" s="235">
        <v>44616.0</v>
      </c>
      <c r="E2364" s="236" t="str">
        <f t="shared" si="1"/>
        <v>#VALUE!</v>
      </c>
      <c r="F2364" s="236" t="str">
        <f t="shared" si="2"/>
        <v>OPI RX</v>
      </c>
      <c r="G2364" s="236" t="str">
        <f t="shared" si="3"/>
        <v>#VALUE!</v>
      </c>
      <c r="H2364" s="236" t="str">
        <f t="shared" si="4"/>
        <v>#VALUE!</v>
      </c>
      <c r="I2364" s="236" t="str">
        <f t="shared" si="5"/>
        <v>#VALUE!</v>
      </c>
      <c r="J2364" s="236" t="str">
        <f t="shared" si="6"/>
        <v>#VALUE!</v>
      </c>
      <c r="K2364" s="236" t="str">
        <f t="shared" si="7"/>
        <v>#VALUE!</v>
      </c>
      <c r="L2364" s="236" t="str">
        <f t="shared" si="8"/>
        <v>#VALUE!</v>
      </c>
      <c r="M2364" s="236" t="str">
        <f t="shared" si="9"/>
        <v>#VALUE!</v>
      </c>
      <c r="N2364" s="236" t="str">
        <f t="shared" si="10"/>
        <v>#VALUE!</v>
      </c>
      <c r="O2364" s="236" t="str">
        <f t="shared" si="11"/>
        <v>#VALUE!</v>
      </c>
      <c r="P2364" s="237" t="str">
        <f t="shared" si="12"/>
        <v>OPIOIDS</v>
      </c>
      <c r="Q2364" s="237" t="b">
        <v>0</v>
      </c>
      <c r="R2364" s="237" t="str">
        <f t="shared" si="37"/>
        <v>LOW</v>
      </c>
      <c r="S2364" s="238">
        <v>44487.0</v>
      </c>
      <c r="T2364" s="243">
        <f t="shared" si="58"/>
        <v>44616</v>
      </c>
      <c r="U2364" s="237" t="str">
        <f t="shared" si="62"/>
        <v> </v>
      </c>
      <c r="V2364" s="237" t="str">
        <f t="shared" si="16"/>
        <v> </v>
      </c>
      <c r="W2364" s="83"/>
      <c r="X2364" s="83"/>
      <c r="Y2364" s="83"/>
      <c r="Z2364" s="83"/>
      <c r="AA2364" s="83"/>
      <c r="AB2364" s="83"/>
      <c r="AC2364" s="83"/>
      <c r="AD2364" s="83"/>
      <c r="AE2364" s="83"/>
    </row>
    <row r="2365">
      <c r="A2365" s="253">
        <v>17218.0</v>
      </c>
      <c r="B2365" s="239" t="s">
        <v>7552</v>
      </c>
      <c r="C2365" s="238" t="b">
        <v>1</v>
      </c>
      <c r="D2365" s="243">
        <v>44551.0</v>
      </c>
      <c r="E2365" s="236" t="str">
        <f t="shared" si="1"/>
        <v>#VALUE!</v>
      </c>
      <c r="F2365" s="236" t="str">
        <f t="shared" si="2"/>
        <v>#VALUE!</v>
      </c>
      <c r="G2365" s="236" t="str">
        <f t="shared" si="3"/>
        <v>#VALUE!</v>
      </c>
      <c r="H2365" s="236" t="str">
        <f t="shared" si="4"/>
        <v>#VALUE!</v>
      </c>
      <c r="I2365" s="236" t="str">
        <f t="shared" si="5"/>
        <v>#VALUE!</v>
      </c>
      <c r="J2365" s="236" t="str">
        <f t="shared" si="6"/>
        <v>#VALUE!</v>
      </c>
      <c r="K2365" s="236" t="str">
        <f t="shared" si="7"/>
        <v>#VALUE!</v>
      </c>
      <c r="L2365" s="236" t="str">
        <f t="shared" si="8"/>
        <v>#VALUE!</v>
      </c>
      <c r="M2365" s="236" t="str">
        <f t="shared" si="9"/>
        <v>#VALUE!</v>
      </c>
      <c r="N2365" s="236" t="str">
        <f t="shared" si="10"/>
        <v>#VALUE!</v>
      </c>
      <c r="O2365" s="236" t="str">
        <f t="shared" si="11"/>
        <v>#VALUE!</v>
      </c>
      <c r="P2365" s="237" t="str">
        <f t="shared" si="12"/>
        <v>NO RX</v>
      </c>
      <c r="Q2365" s="237" t="b">
        <v>0</v>
      </c>
      <c r="R2365" s="237" t="str">
        <f t="shared" si="37"/>
        <v>LOW</v>
      </c>
      <c r="S2365" s="238">
        <v>44522.0</v>
      </c>
      <c r="T2365" s="243">
        <f t="shared" si="58"/>
        <v>44551</v>
      </c>
      <c r="U2365" s="237" t="str">
        <f t="shared" si="62"/>
        <v> </v>
      </c>
      <c r="V2365" s="237" t="str">
        <f t="shared" si="16"/>
        <v> </v>
      </c>
      <c r="W2365" s="83"/>
      <c r="X2365" s="83"/>
      <c r="Y2365" s="254"/>
      <c r="Z2365" s="83"/>
      <c r="AA2365" s="83"/>
      <c r="AB2365" s="83"/>
      <c r="AC2365" s="83"/>
      <c r="AD2365" s="83"/>
      <c r="AE2365" s="83"/>
    </row>
    <row r="2366">
      <c r="A2366" s="253">
        <v>17222.0</v>
      </c>
      <c r="B2366" s="234" t="s">
        <v>7594</v>
      </c>
      <c r="C2366" s="238" t="b">
        <v>1</v>
      </c>
      <c r="D2366" s="243">
        <v>44551.0</v>
      </c>
      <c r="E2366" s="236" t="str">
        <f t="shared" si="1"/>
        <v>OPI RX</v>
      </c>
      <c r="F2366" s="236" t="str">
        <f t="shared" si="2"/>
        <v>#VALUE!</v>
      </c>
      <c r="G2366" s="236" t="str">
        <f t="shared" si="3"/>
        <v>#VALUE!</v>
      </c>
      <c r="H2366" s="236" t="str">
        <f t="shared" si="4"/>
        <v>#VALUE!</v>
      </c>
      <c r="I2366" s="236" t="str">
        <f t="shared" si="5"/>
        <v>#VALUE!</v>
      </c>
      <c r="J2366" s="236" t="str">
        <f t="shared" si="6"/>
        <v>#VALUE!</v>
      </c>
      <c r="K2366" s="236" t="str">
        <f t="shared" si="7"/>
        <v>#VALUE!</v>
      </c>
      <c r="L2366" s="236" t="str">
        <f t="shared" si="8"/>
        <v>#VALUE!</v>
      </c>
      <c r="M2366" s="236" t="str">
        <f t="shared" si="9"/>
        <v>#VALUE!</v>
      </c>
      <c r="N2366" s="236" t="str">
        <f t="shared" si="10"/>
        <v>#VALUE!</v>
      </c>
      <c r="O2366" s="236" t="str">
        <f t="shared" si="11"/>
        <v>#VALUE!</v>
      </c>
      <c r="P2366" s="237" t="str">
        <f t="shared" si="12"/>
        <v>OPIOIDS</v>
      </c>
      <c r="Q2366" s="234" t="b">
        <v>0</v>
      </c>
      <c r="R2366" s="237" t="str">
        <f t="shared" si="37"/>
        <v>LOW</v>
      </c>
      <c r="S2366" s="238">
        <v>44516.0</v>
      </c>
      <c r="T2366" s="243">
        <f t="shared" si="58"/>
        <v>44551</v>
      </c>
      <c r="U2366" s="237" t="str">
        <f t="shared" si="62"/>
        <v> </v>
      </c>
      <c r="V2366" s="237" t="str">
        <f t="shared" si="16"/>
        <v> </v>
      </c>
      <c r="W2366" s="83"/>
      <c r="X2366" s="83"/>
      <c r="Y2366" s="83"/>
      <c r="Z2366" s="83"/>
      <c r="AA2366" s="83"/>
      <c r="AB2366" s="83"/>
      <c r="AC2366" s="83"/>
      <c r="AD2366" s="83"/>
      <c r="AE2366" s="83"/>
    </row>
    <row r="2367">
      <c r="A2367" s="253">
        <v>17225.0</v>
      </c>
      <c r="B2367" s="234" t="s">
        <v>8217</v>
      </c>
      <c r="C2367" s="238" t="b">
        <v>1</v>
      </c>
      <c r="D2367" s="243">
        <v>44497.0</v>
      </c>
      <c r="E2367" s="236" t="str">
        <f t="shared" si="1"/>
        <v>#VALUE!</v>
      </c>
      <c r="F2367" s="236" t="str">
        <f t="shared" si="2"/>
        <v>#VALUE!</v>
      </c>
      <c r="G2367" s="236" t="str">
        <f t="shared" si="3"/>
        <v>#VALUE!</v>
      </c>
      <c r="H2367" s="236" t="str">
        <f t="shared" si="4"/>
        <v>#VALUE!</v>
      </c>
      <c r="I2367" s="236" t="str">
        <f t="shared" si="5"/>
        <v>#VALUE!</v>
      </c>
      <c r="J2367" s="236" t="str">
        <f t="shared" si="6"/>
        <v>#VALUE!</v>
      </c>
      <c r="K2367" s="236" t="str">
        <f t="shared" si="7"/>
        <v>#VALUE!</v>
      </c>
      <c r="L2367" s="236" t="str">
        <f t="shared" si="8"/>
        <v>#VALUE!</v>
      </c>
      <c r="M2367" s="236" t="str">
        <f t="shared" si="9"/>
        <v>#VALUE!</v>
      </c>
      <c r="N2367" s="236" t="str">
        <f t="shared" si="10"/>
        <v>#VALUE!</v>
      </c>
      <c r="O2367" s="236" t="str">
        <f t="shared" si="11"/>
        <v>#VALUE!</v>
      </c>
      <c r="P2367" s="237" t="str">
        <f t="shared" si="12"/>
        <v>NO RX</v>
      </c>
      <c r="Q2367" s="237" t="b">
        <v>0</v>
      </c>
      <c r="R2367" s="237" t="str">
        <f t="shared" si="37"/>
        <v>LOW</v>
      </c>
      <c r="S2367" s="238">
        <v>44482.0</v>
      </c>
      <c r="T2367" s="243">
        <f t="shared" si="58"/>
        <v>44497</v>
      </c>
      <c r="U2367" s="237" t="str">
        <f t="shared" si="62"/>
        <v> </v>
      </c>
      <c r="V2367" s="237" t="str">
        <f t="shared" si="16"/>
        <v> </v>
      </c>
      <c r="W2367" s="83"/>
      <c r="X2367" s="83"/>
      <c r="Y2367" s="83"/>
      <c r="Z2367" s="83"/>
      <c r="AA2367" s="83"/>
      <c r="AB2367" s="83"/>
      <c r="AC2367" s="83"/>
      <c r="AD2367" s="83"/>
      <c r="AE2367" s="83"/>
    </row>
    <row r="2368">
      <c r="A2368" s="253">
        <v>17226.0</v>
      </c>
      <c r="B2368" s="239" t="s">
        <v>7552</v>
      </c>
      <c r="C2368" s="238" t="b">
        <v>1</v>
      </c>
      <c r="D2368" s="243">
        <v>44551.0</v>
      </c>
      <c r="E2368" s="236" t="str">
        <f t="shared" si="1"/>
        <v>#VALUE!</v>
      </c>
      <c r="F2368" s="236" t="str">
        <f t="shared" si="2"/>
        <v>#VALUE!</v>
      </c>
      <c r="G2368" s="236" t="str">
        <f t="shared" si="3"/>
        <v>#VALUE!</v>
      </c>
      <c r="H2368" s="236" t="str">
        <f t="shared" si="4"/>
        <v>#VALUE!</v>
      </c>
      <c r="I2368" s="236" t="str">
        <f t="shared" si="5"/>
        <v>#VALUE!</v>
      </c>
      <c r="J2368" s="236" t="str">
        <f t="shared" si="6"/>
        <v>#VALUE!</v>
      </c>
      <c r="K2368" s="236" t="str">
        <f t="shared" si="7"/>
        <v>#VALUE!</v>
      </c>
      <c r="L2368" s="236" t="str">
        <f t="shared" si="8"/>
        <v>#VALUE!</v>
      </c>
      <c r="M2368" s="236" t="str">
        <f t="shared" si="9"/>
        <v>#VALUE!</v>
      </c>
      <c r="N2368" s="236" t="str">
        <f t="shared" si="10"/>
        <v>#VALUE!</v>
      </c>
      <c r="O2368" s="236" t="str">
        <f t="shared" si="11"/>
        <v>#VALUE!</v>
      </c>
      <c r="P2368" s="237" t="str">
        <f t="shared" si="12"/>
        <v>NO RX</v>
      </c>
      <c r="Q2368" s="237" t="b">
        <v>1</v>
      </c>
      <c r="R2368" s="237" t="str">
        <f t="shared" si="37"/>
        <v>HIGH</v>
      </c>
      <c r="S2368" s="238">
        <v>44516.0</v>
      </c>
      <c r="T2368" s="243">
        <f t="shared" si="58"/>
        <v>44551</v>
      </c>
      <c r="U2368" s="237" t="str">
        <f t="shared" si="62"/>
        <v> </v>
      </c>
      <c r="V2368" s="237" t="str">
        <f t="shared" si="16"/>
        <v> </v>
      </c>
      <c r="W2368" s="83"/>
      <c r="X2368" s="83"/>
      <c r="Y2368" s="83"/>
      <c r="Z2368" s="83"/>
      <c r="AA2368" s="83"/>
      <c r="AB2368" s="83"/>
      <c r="AC2368" s="83"/>
      <c r="AD2368" s="83"/>
      <c r="AE2368" s="83"/>
    </row>
    <row r="2369">
      <c r="A2369" s="253">
        <v>17231.0</v>
      </c>
      <c r="B2369" s="234" t="s">
        <v>7557</v>
      </c>
      <c r="C2369" s="238" t="b">
        <v>1</v>
      </c>
      <c r="D2369" s="243">
        <v>44502.0</v>
      </c>
      <c r="E2369" s="236" t="str">
        <f t="shared" si="1"/>
        <v>#VALUE!</v>
      </c>
      <c r="F2369" s="236" t="str">
        <f t="shared" si="2"/>
        <v>#VALUE!</v>
      </c>
      <c r="G2369" s="236" t="str">
        <f t="shared" si="3"/>
        <v>OPI RX</v>
      </c>
      <c r="H2369" s="236" t="str">
        <f t="shared" si="4"/>
        <v>#VALUE!</v>
      </c>
      <c r="I2369" s="236" t="str">
        <f t="shared" si="5"/>
        <v>#VALUE!</v>
      </c>
      <c r="J2369" s="236" t="str">
        <f t="shared" si="6"/>
        <v>#VALUE!</v>
      </c>
      <c r="K2369" s="236" t="str">
        <f t="shared" si="7"/>
        <v>#VALUE!</v>
      </c>
      <c r="L2369" s="236" t="str">
        <f t="shared" si="8"/>
        <v>#VALUE!</v>
      </c>
      <c r="M2369" s="236" t="str">
        <f t="shared" si="9"/>
        <v>#VALUE!</v>
      </c>
      <c r="N2369" s="236" t="str">
        <f t="shared" si="10"/>
        <v>#VALUE!</v>
      </c>
      <c r="O2369" s="236" t="str">
        <f t="shared" si="11"/>
        <v>#VALUE!</v>
      </c>
      <c r="P2369" s="237" t="str">
        <f t="shared" si="12"/>
        <v>OPIOIDS</v>
      </c>
      <c r="Q2369" s="237" t="b">
        <v>1</v>
      </c>
      <c r="R2369" s="237" t="str">
        <f t="shared" si="37"/>
        <v>HIGH</v>
      </c>
      <c r="S2369" s="238">
        <v>44487.0</v>
      </c>
      <c r="T2369" s="243">
        <f t="shared" si="58"/>
        <v>44502</v>
      </c>
      <c r="U2369" s="237" t="str">
        <f t="shared" si="62"/>
        <v> </v>
      </c>
      <c r="V2369" s="237" t="str">
        <f t="shared" si="16"/>
        <v> </v>
      </c>
      <c r="W2369" s="83"/>
      <c r="X2369" s="83"/>
      <c r="Y2369" s="83"/>
      <c r="Z2369" s="83"/>
      <c r="AA2369" s="83"/>
      <c r="AB2369" s="83"/>
      <c r="AC2369" s="83"/>
      <c r="AD2369" s="83"/>
      <c r="AE2369" s="83"/>
    </row>
    <row r="2370">
      <c r="A2370" s="253">
        <v>17236.0</v>
      </c>
      <c r="B2370" s="234" t="s">
        <v>8218</v>
      </c>
      <c r="C2370" s="238" t="b">
        <v>1</v>
      </c>
      <c r="D2370" s="243">
        <v>44551.0</v>
      </c>
      <c r="E2370" s="236" t="str">
        <f t="shared" si="1"/>
        <v>OPI RX</v>
      </c>
      <c r="F2370" s="236" t="str">
        <f t="shared" si="2"/>
        <v>#VALUE!</v>
      </c>
      <c r="G2370" s="236" t="str">
        <f t="shared" si="3"/>
        <v>#VALUE!</v>
      </c>
      <c r="H2370" s="236" t="str">
        <f t="shared" si="4"/>
        <v>#VALUE!</v>
      </c>
      <c r="I2370" s="236" t="str">
        <f t="shared" si="5"/>
        <v>#VALUE!</v>
      </c>
      <c r="J2370" s="236" t="str">
        <f t="shared" si="6"/>
        <v>#VALUE!</v>
      </c>
      <c r="K2370" s="236" t="str">
        <f t="shared" si="7"/>
        <v>#VALUE!</v>
      </c>
      <c r="L2370" s="236" t="str">
        <f t="shared" si="8"/>
        <v>#VALUE!</v>
      </c>
      <c r="M2370" s="236" t="str">
        <f t="shared" si="9"/>
        <v>#VALUE!</v>
      </c>
      <c r="N2370" s="236" t="str">
        <f t="shared" si="10"/>
        <v>#VALUE!</v>
      </c>
      <c r="O2370" s="236" t="str">
        <f t="shared" si="11"/>
        <v>#VALUE!</v>
      </c>
      <c r="P2370" s="237" t="str">
        <f t="shared" si="12"/>
        <v>OPIOIDS</v>
      </c>
      <c r="Q2370" s="237" t="b">
        <v>1</v>
      </c>
      <c r="R2370" s="237" t="str">
        <f t="shared" si="37"/>
        <v>HIGH</v>
      </c>
      <c r="S2370" s="238">
        <v>44522.0</v>
      </c>
      <c r="T2370" s="243">
        <f t="shared" si="58"/>
        <v>44551</v>
      </c>
      <c r="U2370" s="237" t="str">
        <f t="shared" si="62"/>
        <v> </v>
      </c>
      <c r="V2370" s="237" t="str">
        <f t="shared" si="16"/>
        <v> </v>
      </c>
      <c r="W2370" s="83"/>
      <c r="X2370" s="83"/>
      <c r="Y2370" s="83"/>
      <c r="Z2370" s="83"/>
      <c r="AA2370" s="83"/>
      <c r="AB2370" s="83"/>
      <c r="AC2370" s="83"/>
      <c r="AD2370" s="83"/>
      <c r="AE2370" s="83"/>
    </row>
    <row r="2371">
      <c r="A2371" s="253">
        <v>17241.0</v>
      </c>
      <c r="B2371" s="237" t="s">
        <v>8219</v>
      </c>
      <c r="C2371" s="238" t="b">
        <v>1</v>
      </c>
      <c r="D2371" s="235">
        <v>44620.0</v>
      </c>
      <c r="E2371" s="236" t="str">
        <f t="shared" si="1"/>
        <v>#VALUE!</v>
      </c>
      <c r="F2371" s="236" t="str">
        <f t="shared" si="2"/>
        <v>#VALUE!</v>
      </c>
      <c r="G2371" s="236" t="str">
        <f t="shared" si="3"/>
        <v>#VALUE!</v>
      </c>
      <c r="H2371" s="236" t="str">
        <f t="shared" si="4"/>
        <v>#VALUE!</v>
      </c>
      <c r="I2371" s="236" t="str">
        <f t="shared" si="5"/>
        <v>#VALUE!</v>
      </c>
      <c r="J2371" s="236" t="str">
        <f t="shared" si="6"/>
        <v>#VALUE!</v>
      </c>
      <c r="K2371" s="236" t="str">
        <f t="shared" si="7"/>
        <v>#VALUE!</v>
      </c>
      <c r="L2371" s="236" t="str">
        <f t="shared" si="8"/>
        <v>#VALUE!</v>
      </c>
      <c r="M2371" s="236" t="str">
        <f t="shared" si="9"/>
        <v>#VALUE!</v>
      </c>
      <c r="N2371" s="236" t="str">
        <f t="shared" si="10"/>
        <v>#VALUE!</v>
      </c>
      <c r="O2371" s="236" t="str">
        <f t="shared" si="11"/>
        <v>#VALUE!</v>
      </c>
      <c r="P2371" s="237" t="str">
        <f t="shared" si="12"/>
        <v>NO RX</v>
      </c>
      <c r="Q2371" s="237" t="b">
        <v>0</v>
      </c>
      <c r="R2371" s="237" t="str">
        <f t="shared" si="37"/>
        <v>LOW</v>
      </c>
      <c r="S2371" s="238">
        <v>44484.0</v>
      </c>
      <c r="T2371" s="243">
        <f t="shared" si="58"/>
        <v>44620</v>
      </c>
      <c r="U2371" s="237" t="str">
        <f t="shared" si="62"/>
        <v> </v>
      </c>
      <c r="V2371" s="237" t="str">
        <f t="shared" si="16"/>
        <v> </v>
      </c>
      <c r="W2371" s="83"/>
      <c r="X2371" s="83"/>
      <c r="Y2371" s="83"/>
      <c r="Z2371" s="83"/>
      <c r="AA2371" s="83"/>
      <c r="AB2371" s="83"/>
      <c r="AC2371" s="83"/>
      <c r="AD2371" s="83"/>
      <c r="AE2371" s="83"/>
    </row>
    <row r="2372">
      <c r="A2372" s="253">
        <v>17247.0</v>
      </c>
      <c r="B2372" s="234" t="s">
        <v>7570</v>
      </c>
      <c r="C2372" s="238" t="b">
        <v>1</v>
      </c>
      <c r="D2372" s="243">
        <v>44551.0</v>
      </c>
      <c r="E2372" s="236" t="str">
        <f t="shared" si="1"/>
        <v>#VALUE!</v>
      </c>
      <c r="F2372" s="236" t="str">
        <f t="shared" si="2"/>
        <v>#VALUE!</v>
      </c>
      <c r="G2372" s="236" t="str">
        <f t="shared" si="3"/>
        <v>#VALUE!</v>
      </c>
      <c r="H2372" s="236" t="str">
        <f t="shared" si="4"/>
        <v>#VALUE!</v>
      </c>
      <c r="I2372" s="236" t="str">
        <f t="shared" si="5"/>
        <v>#VALUE!</v>
      </c>
      <c r="J2372" s="236" t="str">
        <f t="shared" si="6"/>
        <v>#VALUE!</v>
      </c>
      <c r="K2372" s="236" t="str">
        <f t="shared" si="7"/>
        <v>#VALUE!</v>
      </c>
      <c r="L2372" s="236" t="str">
        <f t="shared" si="8"/>
        <v>#VALUE!</v>
      </c>
      <c r="M2372" s="236" t="str">
        <f t="shared" si="9"/>
        <v>#VALUE!</v>
      </c>
      <c r="N2372" s="236" t="str">
        <f t="shared" si="10"/>
        <v>#VALUE!</v>
      </c>
      <c r="O2372" s="236" t="str">
        <f t="shared" si="11"/>
        <v>#VALUE!</v>
      </c>
      <c r="P2372" s="237" t="str">
        <f t="shared" si="12"/>
        <v>NO RX</v>
      </c>
      <c r="Q2372" s="234" t="b">
        <v>0</v>
      </c>
      <c r="R2372" s="237" t="str">
        <f t="shared" si="37"/>
        <v>LOW</v>
      </c>
      <c r="S2372" s="238">
        <v>44523.0</v>
      </c>
      <c r="T2372" s="243">
        <f t="shared" si="58"/>
        <v>44551</v>
      </c>
      <c r="U2372" s="237" t="str">
        <f t="shared" si="62"/>
        <v> </v>
      </c>
      <c r="V2372" s="237" t="str">
        <f t="shared" si="16"/>
        <v> </v>
      </c>
      <c r="W2372" s="83"/>
      <c r="X2372" s="83"/>
      <c r="Y2372" s="83"/>
      <c r="Z2372" s="83"/>
      <c r="AA2372" s="83"/>
      <c r="AB2372" s="83"/>
      <c r="AC2372" s="83"/>
      <c r="AD2372" s="83"/>
      <c r="AE2372" s="83"/>
    </row>
    <row r="2373">
      <c r="A2373" s="253">
        <v>17249.0</v>
      </c>
      <c r="B2373" s="237" t="s">
        <v>7566</v>
      </c>
      <c r="C2373" s="238" t="b">
        <v>1</v>
      </c>
      <c r="D2373" s="243">
        <v>44551.0</v>
      </c>
      <c r="E2373" s="236" t="str">
        <f t="shared" si="1"/>
        <v>#VALUE!</v>
      </c>
      <c r="F2373" s="236" t="str">
        <f t="shared" si="2"/>
        <v>OPI RX</v>
      </c>
      <c r="G2373" s="236" t="str">
        <f t="shared" si="3"/>
        <v>#VALUE!</v>
      </c>
      <c r="H2373" s="236" t="str">
        <f t="shared" si="4"/>
        <v>#VALUE!</v>
      </c>
      <c r="I2373" s="236" t="str">
        <f t="shared" si="5"/>
        <v>#VALUE!</v>
      </c>
      <c r="J2373" s="236" t="str">
        <f t="shared" si="6"/>
        <v>#VALUE!</v>
      </c>
      <c r="K2373" s="236" t="str">
        <f t="shared" si="7"/>
        <v>#VALUE!</v>
      </c>
      <c r="L2373" s="236" t="str">
        <f t="shared" si="8"/>
        <v>#VALUE!</v>
      </c>
      <c r="M2373" s="236" t="str">
        <f t="shared" si="9"/>
        <v>#VALUE!</v>
      </c>
      <c r="N2373" s="236" t="str">
        <f t="shared" si="10"/>
        <v>#VALUE!</v>
      </c>
      <c r="O2373" s="236" t="str">
        <f t="shared" si="11"/>
        <v>#VALUE!</v>
      </c>
      <c r="P2373" s="237" t="str">
        <f t="shared" si="12"/>
        <v>OPIOIDS</v>
      </c>
      <c r="Q2373" s="237" t="b">
        <v>0</v>
      </c>
      <c r="R2373" s="237" t="str">
        <f t="shared" si="37"/>
        <v>LOW</v>
      </c>
      <c r="S2373" s="238">
        <v>44523.0</v>
      </c>
      <c r="T2373" s="243">
        <f t="shared" si="58"/>
        <v>44551</v>
      </c>
      <c r="U2373" s="237" t="str">
        <f t="shared" si="62"/>
        <v> </v>
      </c>
      <c r="V2373" s="237" t="str">
        <f t="shared" si="16"/>
        <v> </v>
      </c>
      <c r="W2373" s="83"/>
      <c r="X2373" s="83"/>
      <c r="Y2373" s="83"/>
      <c r="Z2373" s="83"/>
      <c r="AA2373" s="83"/>
      <c r="AB2373" s="83"/>
      <c r="AC2373" s="83"/>
      <c r="AD2373" s="83"/>
      <c r="AE2373" s="83"/>
    </row>
    <row r="2374">
      <c r="A2374" s="253">
        <v>17250.0</v>
      </c>
      <c r="B2374" s="239" t="s">
        <v>7552</v>
      </c>
      <c r="C2374" s="238" t="b">
        <v>1</v>
      </c>
      <c r="D2374" s="243">
        <v>44551.0</v>
      </c>
      <c r="E2374" s="236" t="str">
        <f t="shared" si="1"/>
        <v>#VALUE!</v>
      </c>
      <c r="F2374" s="236" t="str">
        <f t="shared" si="2"/>
        <v>#VALUE!</v>
      </c>
      <c r="G2374" s="236" t="str">
        <f t="shared" si="3"/>
        <v>#VALUE!</v>
      </c>
      <c r="H2374" s="236" t="str">
        <f t="shared" si="4"/>
        <v>#VALUE!</v>
      </c>
      <c r="I2374" s="236" t="str">
        <f t="shared" si="5"/>
        <v>#VALUE!</v>
      </c>
      <c r="J2374" s="236" t="str">
        <f t="shared" si="6"/>
        <v>#VALUE!</v>
      </c>
      <c r="K2374" s="236" t="str">
        <f t="shared" si="7"/>
        <v>#VALUE!</v>
      </c>
      <c r="L2374" s="236" t="str">
        <f t="shared" si="8"/>
        <v>#VALUE!</v>
      </c>
      <c r="M2374" s="236" t="str">
        <f t="shared" si="9"/>
        <v>#VALUE!</v>
      </c>
      <c r="N2374" s="236" t="str">
        <f t="shared" si="10"/>
        <v>#VALUE!</v>
      </c>
      <c r="O2374" s="236" t="str">
        <f t="shared" si="11"/>
        <v>#VALUE!</v>
      </c>
      <c r="P2374" s="237" t="str">
        <f t="shared" si="12"/>
        <v>NO RX</v>
      </c>
      <c r="Q2374" s="234" t="b">
        <v>0</v>
      </c>
      <c r="R2374" s="237" t="str">
        <f t="shared" si="37"/>
        <v>LOW</v>
      </c>
      <c r="S2374" s="238">
        <v>44522.0</v>
      </c>
      <c r="T2374" s="243">
        <f t="shared" si="58"/>
        <v>44551</v>
      </c>
      <c r="U2374" s="237" t="str">
        <f t="shared" si="62"/>
        <v> </v>
      </c>
      <c r="V2374" s="237" t="str">
        <f t="shared" si="16"/>
        <v> </v>
      </c>
      <c r="W2374" s="83"/>
      <c r="X2374" s="83"/>
      <c r="Y2374" s="83"/>
      <c r="Z2374" s="83"/>
      <c r="AA2374" s="83"/>
      <c r="AB2374" s="83"/>
      <c r="AC2374" s="83"/>
      <c r="AD2374" s="83"/>
      <c r="AE2374" s="83"/>
    </row>
    <row r="2375">
      <c r="A2375" s="248">
        <v>17253.0</v>
      </c>
      <c r="B2375" s="239" t="s">
        <v>7566</v>
      </c>
      <c r="C2375" s="239" t="b">
        <v>1</v>
      </c>
      <c r="D2375" s="235">
        <v>44596.0</v>
      </c>
      <c r="E2375" s="236" t="str">
        <f t="shared" si="1"/>
        <v>#VALUE!</v>
      </c>
      <c r="F2375" s="236" t="str">
        <f t="shared" si="2"/>
        <v>OPI RX</v>
      </c>
      <c r="G2375" s="236" t="str">
        <f t="shared" si="3"/>
        <v>#VALUE!</v>
      </c>
      <c r="H2375" s="236" t="str">
        <f t="shared" si="4"/>
        <v>#VALUE!</v>
      </c>
      <c r="I2375" s="236" t="str">
        <f t="shared" si="5"/>
        <v>#VALUE!</v>
      </c>
      <c r="J2375" s="236" t="str">
        <f t="shared" si="6"/>
        <v>#VALUE!</v>
      </c>
      <c r="K2375" s="236" t="str">
        <f t="shared" si="7"/>
        <v>#VALUE!</v>
      </c>
      <c r="L2375" s="236" t="str">
        <f t="shared" si="8"/>
        <v>#VALUE!</v>
      </c>
      <c r="M2375" s="236" t="str">
        <f t="shared" si="9"/>
        <v>#VALUE!</v>
      </c>
      <c r="N2375" s="236" t="str">
        <f t="shared" si="10"/>
        <v>#VALUE!</v>
      </c>
      <c r="O2375" s="236" t="str">
        <f t="shared" si="11"/>
        <v>#VALUE!</v>
      </c>
      <c r="P2375" s="237" t="str">
        <f t="shared" si="12"/>
        <v>OPIOIDS</v>
      </c>
      <c r="Q2375" s="234" t="b">
        <v>0</v>
      </c>
      <c r="R2375" s="237" t="str">
        <f t="shared" si="37"/>
        <v>LOW</v>
      </c>
      <c r="S2375" s="242">
        <v>44922.0</v>
      </c>
      <c r="T2375" s="243">
        <f t="shared" si="58"/>
        <v>44596</v>
      </c>
      <c r="U2375" s="237"/>
      <c r="V2375" s="237" t="str">
        <f t="shared" si="16"/>
        <v> </v>
      </c>
      <c r="W2375" s="83"/>
      <c r="X2375" s="83"/>
      <c r="Y2375" s="83"/>
      <c r="Z2375" s="83"/>
      <c r="AA2375" s="83"/>
      <c r="AB2375" s="83"/>
      <c r="AC2375" s="83"/>
      <c r="AD2375" s="83"/>
      <c r="AE2375" s="83"/>
    </row>
    <row r="2376">
      <c r="A2376" s="253">
        <v>17256.0</v>
      </c>
      <c r="B2376" s="234" t="s">
        <v>7931</v>
      </c>
      <c r="C2376" s="238" t="b">
        <v>1</v>
      </c>
      <c r="D2376" s="243">
        <v>44551.0</v>
      </c>
      <c r="E2376" s="236" t="str">
        <f t="shared" si="1"/>
        <v>OPI RX</v>
      </c>
      <c r="F2376" s="236" t="str">
        <f t="shared" si="2"/>
        <v>#VALUE!</v>
      </c>
      <c r="G2376" s="236" t="str">
        <f t="shared" si="3"/>
        <v>#VALUE!</v>
      </c>
      <c r="H2376" s="236" t="str">
        <f t="shared" si="4"/>
        <v>#VALUE!</v>
      </c>
      <c r="I2376" s="236" t="str">
        <f t="shared" si="5"/>
        <v>#VALUE!</v>
      </c>
      <c r="J2376" s="236" t="str">
        <f t="shared" si="6"/>
        <v>#VALUE!</v>
      </c>
      <c r="K2376" s="236" t="str">
        <f t="shared" si="7"/>
        <v>#VALUE!</v>
      </c>
      <c r="L2376" s="236" t="str">
        <f t="shared" si="8"/>
        <v>#VALUE!</v>
      </c>
      <c r="M2376" s="236" t="str">
        <f t="shared" si="9"/>
        <v>OPI RX</v>
      </c>
      <c r="N2376" s="236" t="str">
        <f t="shared" si="10"/>
        <v>#VALUE!</v>
      </c>
      <c r="O2376" s="236" t="str">
        <f t="shared" si="11"/>
        <v>#VALUE!</v>
      </c>
      <c r="P2376" s="237" t="str">
        <f t="shared" si="12"/>
        <v>OPIOIDS</v>
      </c>
      <c r="Q2376" s="234" t="b">
        <v>0</v>
      </c>
      <c r="R2376" s="237" t="str">
        <f t="shared" si="37"/>
        <v>LOW</v>
      </c>
      <c r="S2376" s="238">
        <v>44523.0</v>
      </c>
      <c r="T2376" s="243">
        <f t="shared" si="58"/>
        <v>44551</v>
      </c>
      <c r="U2376" s="237" t="str">
        <f>if((days($Z$3,$S2376)/365)&gt;=1,"DUE COMM", " ")</f>
        <v> </v>
      </c>
      <c r="V2376" s="237" t="str">
        <f t="shared" si="16"/>
        <v> </v>
      </c>
      <c r="W2376" s="83"/>
      <c r="X2376" s="83"/>
      <c r="Y2376" s="83"/>
      <c r="Z2376" s="83"/>
      <c r="AA2376" s="83"/>
      <c r="AB2376" s="83"/>
      <c r="AC2376" s="83"/>
      <c r="AD2376" s="83"/>
      <c r="AE2376" s="83"/>
    </row>
    <row r="2377">
      <c r="A2377" s="248">
        <v>17257.0</v>
      </c>
      <c r="B2377" s="239" t="s">
        <v>7576</v>
      </c>
      <c r="C2377" s="239" t="b">
        <v>1</v>
      </c>
      <c r="D2377" s="235">
        <v>44592.0</v>
      </c>
      <c r="E2377" s="236" t="str">
        <f t="shared" si="1"/>
        <v>#VALUE!</v>
      </c>
      <c r="F2377" s="236" t="str">
        <f t="shared" si="2"/>
        <v>#VALUE!</v>
      </c>
      <c r="G2377" s="236" t="str">
        <f t="shared" si="3"/>
        <v>#VALUE!</v>
      </c>
      <c r="H2377" s="236" t="str">
        <f t="shared" si="4"/>
        <v>#VALUE!</v>
      </c>
      <c r="I2377" s="236" t="str">
        <f t="shared" si="5"/>
        <v>#VALUE!</v>
      </c>
      <c r="J2377" s="236" t="str">
        <f t="shared" si="6"/>
        <v>#VALUE!</v>
      </c>
      <c r="K2377" s="236" t="str">
        <f t="shared" si="7"/>
        <v>#VALUE!</v>
      </c>
      <c r="L2377" s="236" t="str">
        <f t="shared" si="8"/>
        <v>#VALUE!</v>
      </c>
      <c r="M2377" s="236" t="str">
        <f t="shared" si="9"/>
        <v>#VALUE!</v>
      </c>
      <c r="N2377" s="236" t="str">
        <f t="shared" si="10"/>
        <v>#VALUE!</v>
      </c>
      <c r="O2377" s="236" t="str">
        <f t="shared" si="11"/>
        <v>#VALUE!</v>
      </c>
      <c r="P2377" s="237" t="str">
        <f t="shared" si="12"/>
        <v>NO RX</v>
      </c>
      <c r="Q2377" s="234" t="b">
        <v>0</v>
      </c>
      <c r="R2377" s="237" t="str">
        <f t="shared" si="37"/>
        <v>LOW</v>
      </c>
      <c r="S2377" s="242">
        <v>44938.0</v>
      </c>
      <c r="T2377" s="243">
        <f t="shared" si="58"/>
        <v>44592</v>
      </c>
      <c r="U2377" s="237"/>
      <c r="V2377" s="237" t="str">
        <f t="shared" si="16"/>
        <v> </v>
      </c>
      <c r="W2377" s="83"/>
      <c r="X2377" s="83"/>
      <c r="Y2377" s="83"/>
      <c r="Z2377" s="83"/>
      <c r="AA2377" s="83"/>
      <c r="AB2377" s="83"/>
      <c r="AC2377" s="83"/>
      <c r="AD2377" s="83"/>
      <c r="AE2377" s="83"/>
    </row>
    <row r="2378">
      <c r="A2378" s="253">
        <v>17259.0</v>
      </c>
      <c r="B2378" s="234" t="s">
        <v>7582</v>
      </c>
      <c r="C2378" s="238" t="b">
        <v>1</v>
      </c>
      <c r="D2378" s="235">
        <v>44616.0</v>
      </c>
      <c r="E2378" s="236" t="str">
        <f t="shared" si="1"/>
        <v>#VALUE!</v>
      </c>
      <c r="F2378" s="236" t="str">
        <f t="shared" si="2"/>
        <v>OPI RX</v>
      </c>
      <c r="G2378" s="236" t="str">
        <f t="shared" si="3"/>
        <v>#VALUE!</v>
      </c>
      <c r="H2378" s="236" t="str">
        <f t="shared" si="4"/>
        <v>#VALUE!</v>
      </c>
      <c r="I2378" s="236" t="str">
        <f t="shared" si="5"/>
        <v>#VALUE!</v>
      </c>
      <c r="J2378" s="236" t="str">
        <f t="shared" si="6"/>
        <v>#VALUE!</v>
      </c>
      <c r="K2378" s="236" t="str">
        <f t="shared" si="7"/>
        <v>#VALUE!</v>
      </c>
      <c r="L2378" s="236" t="str">
        <f t="shared" si="8"/>
        <v>#VALUE!</v>
      </c>
      <c r="M2378" s="236" t="str">
        <f t="shared" si="9"/>
        <v>#VALUE!</v>
      </c>
      <c r="N2378" s="236" t="str">
        <f t="shared" si="10"/>
        <v>#VALUE!</v>
      </c>
      <c r="O2378" s="236" t="str">
        <f t="shared" si="11"/>
        <v>#VALUE!</v>
      </c>
      <c r="P2378" s="237" t="str">
        <f t="shared" si="12"/>
        <v>OPIOIDS</v>
      </c>
      <c r="Q2378" s="234" t="b">
        <v>1</v>
      </c>
      <c r="R2378" s="237" t="str">
        <f t="shared" si="37"/>
        <v>HIGH</v>
      </c>
      <c r="S2378" s="238">
        <v>44488.0</v>
      </c>
      <c r="T2378" s="243">
        <f t="shared" si="58"/>
        <v>44616</v>
      </c>
      <c r="U2378" s="237" t="str">
        <f t="shared" ref="U2378:U2385" si="63">if((days($Z$3,$S2378)/365)&gt;=1,"DUE COMM", " ")</f>
        <v> </v>
      </c>
      <c r="V2378" s="237" t="str">
        <f t="shared" si="16"/>
        <v> </v>
      </c>
      <c r="W2378" s="83"/>
      <c r="X2378" s="83"/>
      <c r="Y2378" s="83"/>
      <c r="Z2378" s="83"/>
      <c r="AA2378" s="83"/>
      <c r="AB2378" s="83"/>
      <c r="AC2378" s="83"/>
      <c r="AD2378" s="83"/>
      <c r="AE2378" s="83"/>
    </row>
    <row r="2379">
      <c r="A2379" s="253">
        <v>17263.0</v>
      </c>
      <c r="B2379" s="234" t="s">
        <v>7887</v>
      </c>
      <c r="C2379" s="238" t="b">
        <v>1</v>
      </c>
      <c r="D2379" s="243">
        <v>44564.0</v>
      </c>
      <c r="E2379" s="236" t="str">
        <f t="shared" si="1"/>
        <v>#VALUE!</v>
      </c>
      <c r="F2379" s="236" t="str">
        <f t="shared" si="2"/>
        <v>#VALUE!</v>
      </c>
      <c r="G2379" s="236" t="str">
        <f t="shared" si="3"/>
        <v>OPI RX</v>
      </c>
      <c r="H2379" s="236" t="str">
        <f t="shared" si="4"/>
        <v>#VALUE!</v>
      </c>
      <c r="I2379" s="236" t="str">
        <f t="shared" si="5"/>
        <v>#VALUE!</v>
      </c>
      <c r="J2379" s="236" t="str">
        <f t="shared" si="6"/>
        <v>#VALUE!</v>
      </c>
      <c r="K2379" s="236" t="str">
        <f t="shared" si="7"/>
        <v>#VALUE!</v>
      </c>
      <c r="L2379" s="236" t="str">
        <f t="shared" si="8"/>
        <v>#VALUE!</v>
      </c>
      <c r="M2379" s="236" t="str">
        <f t="shared" si="9"/>
        <v>#VALUE!</v>
      </c>
      <c r="N2379" s="236" t="str">
        <f t="shared" si="10"/>
        <v>#VALUE!</v>
      </c>
      <c r="O2379" s="236" t="str">
        <f t="shared" si="11"/>
        <v>#VALUE!</v>
      </c>
      <c r="P2379" s="237" t="str">
        <f t="shared" si="12"/>
        <v>OPIOIDS</v>
      </c>
      <c r="Q2379" s="234" t="b">
        <v>0</v>
      </c>
      <c r="R2379" s="237" t="str">
        <f t="shared" si="37"/>
        <v>LOW</v>
      </c>
      <c r="S2379" s="238">
        <v>44529.0</v>
      </c>
      <c r="T2379" s="243">
        <f t="shared" si="58"/>
        <v>44564</v>
      </c>
      <c r="U2379" s="237" t="str">
        <f t="shared" si="63"/>
        <v> </v>
      </c>
      <c r="V2379" s="237" t="str">
        <f t="shared" si="16"/>
        <v> </v>
      </c>
      <c r="W2379" s="83"/>
      <c r="X2379" s="83"/>
      <c r="Y2379" s="83"/>
      <c r="Z2379" s="83"/>
      <c r="AA2379" s="83"/>
      <c r="AB2379" s="83"/>
      <c r="AC2379" s="83"/>
      <c r="AD2379" s="83"/>
      <c r="AE2379" s="83"/>
    </row>
    <row r="2380">
      <c r="A2380" s="253">
        <v>17264.0</v>
      </c>
      <c r="B2380" s="234" t="s">
        <v>7861</v>
      </c>
      <c r="C2380" s="238" t="b">
        <v>1</v>
      </c>
      <c r="D2380" s="243">
        <v>44551.0</v>
      </c>
      <c r="E2380" s="236" t="str">
        <f t="shared" si="1"/>
        <v>#VALUE!</v>
      </c>
      <c r="F2380" s="236" t="str">
        <f t="shared" si="2"/>
        <v>#VALUE!</v>
      </c>
      <c r="G2380" s="236" t="str">
        <f t="shared" si="3"/>
        <v>#VALUE!</v>
      </c>
      <c r="H2380" s="236" t="str">
        <f t="shared" si="4"/>
        <v>#VALUE!</v>
      </c>
      <c r="I2380" s="236" t="str">
        <f t="shared" si="5"/>
        <v>#VALUE!</v>
      </c>
      <c r="J2380" s="236" t="str">
        <f t="shared" si="6"/>
        <v>#VALUE!</v>
      </c>
      <c r="K2380" s="236" t="str">
        <f t="shared" si="7"/>
        <v>#VALUE!</v>
      </c>
      <c r="L2380" s="236" t="str">
        <f t="shared" si="8"/>
        <v>#VALUE!</v>
      </c>
      <c r="M2380" s="236" t="str">
        <f t="shared" si="9"/>
        <v>OPI RX</v>
      </c>
      <c r="N2380" s="236" t="str">
        <f t="shared" si="10"/>
        <v>#VALUE!</v>
      </c>
      <c r="O2380" s="236" t="str">
        <f t="shared" si="11"/>
        <v>#VALUE!</v>
      </c>
      <c r="P2380" s="237" t="str">
        <f t="shared" si="12"/>
        <v>OPIOIDS</v>
      </c>
      <c r="Q2380" s="234" t="b">
        <v>0</v>
      </c>
      <c r="R2380" s="237" t="str">
        <f t="shared" si="37"/>
        <v>LOW</v>
      </c>
      <c r="S2380" s="238">
        <v>44523.0</v>
      </c>
      <c r="T2380" s="243">
        <f t="shared" si="58"/>
        <v>44551</v>
      </c>
      <c r="U2380" s="237" t="str">
        <f t="shared" si="63"/>
        <v> </v>
      </c>
      <c r="V2380" s="237" t="str">
        <f t="shared" si="16"/>
        <v> </v>
      </c>
      <c r="W2380" s="83"/>
      <c r="X2380" s="83"/>
      <c r="Y2380" s="83"/>
      <c r="Z2380" s="83"/>
      <c r="AA2380" s="83"/>
      <c r="AB2380" s="83"/>
      <c r="AC2380" s="83"/>
      <c r="AD2380" s="83"/>
      <c r="AE2380" s="83"/>
    </row>
    <row r="2381">
      <c r="A2381" s="253">
        <v>17273.0</v>
      </c>
      <c r="B2381" s="234" t="s">
        <v>7577</v>
      </c>
      <c r="C2381" s="238" t="b">
        <v>1</v>
      </c>
      <c r="D2381" s="243">
        <v>44551.0</v>
      </c>
      <c r="E2381" s="236" t="str">
        <f t="shared" si="1"/>
        <v>#VALUE!</v>
      </c>
      <c r="F2381" s="236" t="str">
        <f t="shared" si="2"/>
        <v>#VALUE!</v>
      </c>
      <c r="G2381" s="236" t="str">
        <f t="shared" si="3"/>
        <v>#VALUE!</v>
      </c>
      <c r="H2381" s="236" t="str">
        <f t="shared" si="4"/>
        <v>#VALUE!</v>
      </c>
      <c r="I2381" s="236" t="str">
        <f t="shared" si="5"/>
        <v>#VALUE!</v>
      </c>
      <c r="J2381" s="236" t="str">
        <f t="shared" si="6"/>
        <v>#VALUE!</v>
      </c>
      <c r="K2381" s="236" t="str">
        <f t="shared" si="7"/>
        <v>#VALUE!</v>
      </c>
      <c r="L2381" s="236" t="str">
        <f t="shared" si="8"/>
        <v>#VALUE!</v>
      </c>
      <c r="M2381" s="236" t="str">
        <f t="shared" si="9"/>
        <v>OPI RX</v>
      </c>
      <c r="N2381" s="236" t="str">
        <f t="shared" si="10"/>
        <v>#VALUE!</v>
      </c>
      <c r="O2381" s="236" t="str">
        <f t="shared" si="11"/>
        <v>#VALUE!</v>
      </c>
      <c r="P2381" s="237" t="str">
        <f t="shared" si="12"/>
        <v>OPIOIDS</v>
      </c>
      <c r="Q2381" s="234" t="b">
        <v>0</v>
      </c>
      <c r="R2381" s="237" t="str">
        <f t="shared" si="37"/>
        <v>LOW</v>
      </c>
      <c r="S2381" s="238">
        <v>44523.0</v>
      </c>
      <c r="T2381" s="243">
        <f t="shared" si="58"/>
        <v>44551</v>
      </c>
      <c r="U2381" s="237" t="str">
        <f t="shared" si="63"/>
        <v> </v>
      </c>
      <c r="V2381" s="237" t="str">
        <f t="shared" si="16"/>
        <v> </v>
      </c>
      <c r="W2381" s="83"/>
      <c r="X2381" s="83"/>
      <c r="Y2381" s="83"/>
      <c r="Z2381" s="83"/>
      <c r="AA2381" s="83"/>
      <c r="AB2381" s="83"/>
      <c r="AC2381" s="83"/>
      <c r="AD2381" s="83"/>
      <c r="AE2381" s="83"/>
    </row>
    <row r="2382">
      <c r="A2382" s="253">
        <v>17274.0</v>
      </c>
      <c r="B2382" s="234" t="s">
        <v>7664</v>
      </c>
      <c r="C2382" s="238" t="b">
        <v>1</v>
      </c>
      <c r="D2382" s="243">
        <v>44551.0</v>
      </c>
      <c r="E2382" s="236" t="str">
        <f t="shared" si="1"/>
        <v>#VALUE!</v>
      </c>
      <c r="F2382" s="236" t="str">
        <f t="shared" si="2"/>
        <v>OPI RX</v>
      </c>
      <c r="G2382" s="236" t="str">
        <f t="shared" si="3"/>
        <v>#VALUE!</v>
      </c>
      <c r="H2382" s="236" t="str">
        <f t="shared" si="4"/>
        <v>#VALUE!</v>
      </c>
      <c r="I2382" s="236" t="str">
        <f t="shared" si="5"/>
        <v>#VALUE!</v>
      </c>
      <c r="J2382" s="236" t="str">
        <f t="shared" si="6"/>
        <v>#VALUE!</v>
      </c>
      <c r="K2382" s="236" t="str">
        <f t="shared" si="7"/>
        <v>#VALUE!</v>
      </c>
      <c r="L2382" s="236" t="str">
        <f t="shared" si="8"/>
        <v>#VALUE!</v>
      </c>
      <c r="M2382" s="236" t="str">
        <f t="shared" si="9"/>
        <v>#VALUE!</v>
      </c>
      <c r="N2382" s="236" t="str">
        <f t="shared" si="10"/>
        <v>#VALUE!</v>
      </c>
      <c r="O2382" s="236" t="str">
        <f t="shared" si="11"/>
        <v>#VALUE!</v>
      </c>
      <c r="P2382" s="237" t="str">
        <f t="shared" si="12"/>
        <v>OPIOIDS</v>
      </c>
      <c r="Q2382" s="234" t="b">
        <v>0</v>
      </c>
      <c r="R2382" s="237" t="str">
        <f t="shared" si="37"/>
        <v>LOW</v>
      </c>
      <c r="S2382" s="238">
        <v>44515.0</v>
      </c>
      <c r="T2382" s="243">
        <f t="shared" si="58"/>
        <v>44551</v>
      </c>
      <c r="U2382" s="237" t="str">
        <f t="shared" si="63"/>
        <v> </v>
      </c>
      <c r="V2382" s="237" t="str">
        <f t="shared" si="16"/>
        <v> </v>
      </c>
      <c r="W2382" s="83"/>
      <c r="X2382" s="83"/>
      <c r="Y2382" s="83"/>
      <c r="Z2382" s="83"/>
      <c r="AA2382" s="83"/>
      <c r="AB2382" s="83"/>
      <c r="AC2382" s="83"/>
      <c r="AD2382" s="83"/>
      <c r="AE2382" s="83"/>
    </row>
    <row r="2383">
      <c r="A2383" s="253">
        <v>17275.0</v>
      </c>
      <c r="B2383" s="239" t="s">
        <v>7552</v>
      </c>
      <c r="C2383" s="238" t="b">
        <v>1</v>
      </c>
      <c r="D2383" s="243">
        <v>44564.0</v>
      </c>
      <c r="E2383" s="236" t="str">
        <f t="shared" si="1"/>
        <v>#VALUE!</v>
      </c>
      <c r="F2383" s="236" t="str">
        <f t="shared" si="2"/>
        <v>#VALUE!</v>
      </c>
      <c r="G2383" s="236" t="str">
        <f t="shared" si="3"/>
        <v>#VALUE!</v>
      </c>
      <c r="H2383" s="236" t="str">
        <f t="shared" si="4"/>
        <v>#VALUE!</v>
      </c>
      <c r="I2383" s="236" t="str">
        <f t="shared" si="5"/>
        <v>#VALUE!</v>
      </c>
      <c r="J2383" s="236" t="str">
        <f t="shared" si="6"/>
        <v>#VALUE!</v>
      </c>
      <c r="K2383" s="236" t="str">
        <f t="shared" si="7"/>
        <v>#VALUE!</v>
      </c>
      <c r="L2383" s="236" t="str">
        <f t="shared" si="8"/>
        <v>#VALUE!</v>
      </c>
      <c r="M2383" s="236" t="str">
        <f t="shared" si="9"/>
        <v>#VALUE!</v>
      </c>
      <c r="N2383" s="236" t="str">
        <f t="shared" si="10"/>
        <v>#VALUE!</v>
      </c>
      <c r="O2383" s="236" t="str">
        <f t="shared" si="11"/>
        <v>#VALUE!</v>
      </c>
      <c r="P2383" s="237" t="str">
        <f t="shared" si="12"/>
        <v>NO RX</v>
      </c>
      <c r="Q2383" s="234" t="b">
        <v>0</v>
      </c>
      <c r="R2383" s="237" t="str">
        <f t="shared" si="37"/>
        <v>LOW</v>
      </c>
      <c r="S2383" s="238">
        <v>44529.0</v>
      </c>
      <c r="T2383" s="243">
        <f t="shared" si="58"/>
        <v>44564</v>
      </c>
      <c r="U2383" s="237" t="str">
        <f t="shared" si="63"/>
        <v> </v>
      </c>
      <c r="V2383" s="237" t="str">
        <f t="shared" si="16"/>
        <v> </v>
      </c>
      <c r="W2383" s="83"/>
      <c r="X2383" s="83"/>
      <c r="Y2383" s="83"/>
      <c r="Z2383" s="83"/>
      <c r="AA2383" s="83"/>
      <c r="AB2383" s="83"/>
      <c r="AC2383" s="83"/>
      <c r="AD2383" s="83"/>
      <c r="AE2383" s="83"/>
    </row>
    <row r="2384">
      <c r="A2384" s="253">
        <v>17276.0</v>
      </c>
      <c r="B2384" s="234" t="s">
        <v>8036</v>
      </c>
      <c r="C2384" s="238" t="b">
        <v>1</v>
      </c>
      <c r="D2384" s="243">
        <v>44551.0</v>
      </c>
      <c r="E2384" s="236" t="str">
        <f t="shared" si="1"/>
        <v>#VALUE!</v>
      </c>
      <c r="F2384" s="236" t="str">
        <f t="shared" si="2"/>
        <v>#VALUE!</v>
      </c>
      <c r="G2384" s="236" t="str">
        <f t="shared" si="3"/>
        <v>#VALUE!</v>
      </c>
      <c r="H2384" s="236" t="str">
        <f t="shared" si="4"/>
        <v>#VALUE!</v>
      </c>
      <c r="I2384" s="236" t="str">
        <f t="shared" si="5"/>
        <v>#VALUE!</v>
      </c>
      <c r="J2384" s="236" t="str">
        <f t="shared" si="6"/>
        <v>#VALUE!</v>
      </c>
      <c r="K2384" s="236" t="str">
        <f t="shared" si="7"/>
        <v>#VALUE!</v>
      </c>
      <c r="L2384" s="236" t="str">
        <f t="shared" si="8"/>
        <v>#VALUE!</v>
      </c>
      <c r="M2384" s="236" t="str">
        <f t="shared" si="9"/>
        <v>#VALUE!</v>
      </c>
      <c r="N2384" s="236" t="str">
        <f t="shared" si="10"/>
        <v>#VALUE!</v>
      </c>
      <c r="O2384" s="236" t="str">
        <f t="shared" si="11"/>
        <v>#VALUE!</v>
      </c>
      <c r="P2384" s="237" t="str">
        <f t="shared" si="12"/>
        <v>NO RX</v>
      </c>
      <c r="Q2384" s="234" t="b">
        <v>0</v>
      </c>
      <c r="R2384" s="237" t="str">
        <f t="shared" si="37"/>
        <v>LOW</v>
      </c>
      <c r="S2384" s="238">
        <v>44523.0</v>
      </c>
      <c r="T2384" s="243">
        <f t="shared" si="58"/>
        <v>44551</v>
      </c>
      <c r="U2384" s="237" t="str">
        <f t="shared" si="63"/>
        <v> </v>
      </c>
      <c r="V2384" s="237" t="str">
        <f t="shared" si="16"/>
        <v> </v>
      </c>
      <c r="W2384" s="83"/>
      <c r="X2384" s="83"/>
      <c r="Y2384" s="83"/>
      <c r="Z2384" s="83"/>
      <c r="AA2384" s="83"/>
      <c r="AB2384" s="83"/>
      <c r="AC2384" s="83"/>
      <c r="AD2384" s="83"/>
      <c r="AE2384" s="83"/>
    </row>
    <row r="2385">
      <c r="A2385" s="253">
        <v>17280.0</v>
      </c>
      <c r="B2385" s="234" t="s">
        <v>8155</v>
      </c>
      <c r="C2385" s="238" t="b">
        <v>1</v>
      </c>
      <c r="D2385" s="243">
        <v>44551.0</v>
      </c>
      <c r="E2385" s="236" t="str">
        <f t="shared" si="1"/>
        <v>#VALUE!</v>
      </c>
      <c r="F2385" s="236" t="str">
        <f t="shared" si="2"/>
        <v>#VALUE!</v>
      </c>
      <c r="G2385" s="236" t="str">
        <f t="shared" si="3"/>
        <v>#VALUE!</v>
      </c>
      <c r="H2385" s="236" t="str">
        <f t="shared" si="4"/>
        <v>#VALUE!</v>
      </c>
      <c r="I2385" s="236" t="str">
        <f t="shared" si="5"/>
        <v>#VALUE!</v>
      </c>
      <c r="J2385" s="236" t="str">
        <f t="shared" si="6"/>
        <v>#VALUE!</v>
      </c>
      <c r="K2385" s="236" t="str">
        <f t="shared" si="7"/>
        <v>#VALUE!</v>
      </c>
      <c r="L2385" s="236" t="str">
        <f t="shared" si="8"/>
        <v>#VALUE!</v>
      </c>
      <c r="M2385" s="236" t="str">
        <f t="shared" si="9"/>
        <v>#VALUE!</v>
      </c>
      <c r="N2385" s="236" t="str">
        <f t="shared" si="10"/>
        <v>#VALUE!</v>
      </c>
      <c r="O2385" s="236" t="str">
        <f t="shared" si="11"/>
        <v>#VALUE!</v>
      </c>
      <c r="P2385" s="237" t="str">
        <f t="shared" si="12"/>
        <v>NO RX</v>
      </c>
      <c r="Q2385" s="234" t="b">
        <v>0</v>
      </c>
      <c r="R2385" s="237" t="str">
        <f t="shared" si="37"/>
        <v>LOW</v>
      </c>
      <c r="S2385" s="238">
        <v>44524.0</v>
      </c>
      <c r="T2385" s="243">
        <f t="shared" si="58"/>
        <v>44551</v>
      </c>
      <c r="U2385" s="237" t="str">
        <f t="shared" si="63"/>
        <v> </v>
      </c>
      <c r="V2385" s="237" t="str">
        <f t="shared" si="16"/>
        <v> </v>
      </c>
      <c r="W2385" s="83"/>
      <c r="X2385" s="83"/>
      <c r="Y2385" s="83"/>
      <c r="Z2385" s="83"/>
      <c r="AA2385" s="83"/>
      <c r="AB2385" s="83"/>
      <c r="AC2385" s="83"/>
      <c r="AD2385" s="83"/>
      <c r="AE2385" s="83"/>
    </row>
    <row r="2386">
      <c r="A2386" s="248">
        <v>17282.0</v>
      </c>
      <c r="B2386" s="239" t="s">
        <v>7594</v>
      </c>
      <c r="C2386" s="239" t="b">
        <v>1</v>
      </c>
      <c r="D2386" s="235">
        <v>44596.0</v>
      </c>
      <c r="E2386" s="236" t="str">
        <f t="shared" si="1"/>
        <v>OPI RX</v>
      </c>
      <c r="F2386" s="236" t="str">
        <f t="shared" si="2"/>
        <v>#VALUE!</v>
      </c>
      <c r="G2386" s="236" t="str">
        <f t="shared" si="3"/>
        <v>#VALUE!</v>
      </c>
      <c r="H2386" s="236" t="str">
        <f t="shared" si="4"/>
        <v>#VALUE!</v>
      </c>
      <c r="I2386" s="236" t="str">
        <f t="shared" si="5"/>
        <v>#VALUE!</v>
      </c>
      <c r="J2386" s="236" t="str">
        <f t="shared" si="6"/>
        <v>#VALUE!</v>
      </c>
      <c r="K2386" s="236" t="str">
        <f t="shared" si="7"/>
        <v>#VALUE!</v>
      </c>
      <c r="L2386" s="236" t="str">
        <f t="shared" si="8"/>
        <v>#VALUE!</v>
      </c>
      <c r="M2386" s="236" t="str">
        <f t="shared" si="9"/>
        <v>#VALUE!</v>
      </c>
      <c r="N2386" s="236" t="str">
        <f t="shared" si="10"/>
        <v>#VALUE!</v>
      </c>
      <c r="O2386" s="236" t="str">
        <f t="shared" si="11"/>
        <v>#VALUE!</v>
      </c>
      <c r="P2386" s="237" t="str">
        <f t="shared" si="12"/>
        <v>OPIOIDS</v>
      </c>
      <c r="Q2386" s="234" t="b">
        <v>0</v>
      </c>
      <c r="R2386" s="237" t="str">
        <f t="shared" si="37"/>
        <v>LOW</v>
      </c>
      <c r="S2386" s="242">
        <v>44922.0</v>
      </c>
      <c r="T2386" s="243">
        <f t="shared" si="58"/>
        <v>44596</v>
      </c>
      <c r="U2386" s="237"/>
      <c r="V2386" s="237" t="str">
        <f t="shared" si="16"/>
        <v> </v>
      </c>
      <c r="W2386" s="83"/>
      <c r="X2386" s="83"/>
      <c r="Y2386" s="83"/>
      <c r="Z2386" s="83"/>
      <c r="AA2386" s="83"/>
      <c r="AB2386" s="83"/>
      <c r="AC2386" s="83"/>
      <c r="AD2386" s="83"/>
      <c r="AE2386" s="83"/>
    </row>
    <row r="2387">
      <c r="A2387" s="253">
        <v>17283.0</v>
      </c>
      <c r="B2387" s="239" t="s">
        <v>7552</v>
      </c>
      <c r="C2387" s="238" t="b">
        <v>1</v>
      </c>
      <c r="D2387" s="243">
        <v>44515.0</v>
      </c>
      <c r="E2387" s="236" t="str">
        <f t="shared" si="1"/>
        <v>#VALUE!</v>
      </c>
      <c r="F2387" s="236" t="str">
        <f t="shared" si="2"/>
        <v>#VALUE!</v>
      </c>
      <c r="G2387" s="236" t="str">
        <f t="shared" si="3"/>
        <v>#VALUE!</v>
      </c>
      <c r="H2387" s="236" t="str">
        <f t="shared" si="4"/>
        <v>#VALUE!</v>
      </c>
      <c r="I2387" s="236" t="str">
        <f t="shared" si="5"/>
        <v>#VALUE!</v>
      </c>
      <c r="J2387" s="236" t="str">
        <f t="shared" si="6"/>
        <v>#VALUE!</v>
      </c>
      <c r="K2387" s="236" t="str">
        <f t="shared" si="7"/>
        <v>#VALUE!</v>
      </c>
      <c r="L2387" s="236" t="str">
        <f t="shared" si="8"/>
        <v>#VALUE!</v>
      </c>
      <c r="M2387" s="236" t="str">
        <f t="shared" si="9"/>
        <v>#VALUE!</v>
      </c>
      <c r="N2387" s="236" t="str">
        <f t="shared" si="10"/>
        <v>#VALUE!</v>
      </c>
      <c r="O2387" s="236" t="str">
        <f t="shared" si="11"/>
        <v>#VALUE!</v>
      </c>
      <c r="P2387" s="237" t="str">
        <f t="shared" si="12"/>
        <v>NO RX</v>
      </c>
      <c r="Q2387" s="234" t="b">
        <v>0</v>
      </c>
      <c r="R2387" s="237" t="str">
        <f t="shared" si="37"/>
        <v>LOW</v>
      </c>
      <c r="S2387" s="238">
        <v>44490.0</v>
      </c>
      <c r="T2387" s="243">
        <f t="shared" si="58"/>
        <v>44515</v>
      </c>
      <c r="U2387" s="237" t="str">
        <f>if((days($Z$3,$S2387)/365)&gt;=1,"DUE COMM", " ")</f>
        <v> </v>
      </c>
      <c r="V2387" s="237" t="str">
        <f t="shared" si="16"/>
        <v> </v>
      </c>
      <c r="W2387" s="83"/>
      <c r="X2387" s="83"/>
      <c r="Y2387" s="83"/>
      <c r="Z2387" s="83"/>
      <c r="AA2387" s="83"/>
      <c r="AB2387" s="83"/>
      <c r="AC2387" s="83"/>
      <c r="AD2387" s="83"/>
      <c r="AE2387" s="83"/>
    </row>
    <row r="2388">
      <c r="A2388" s="241">
        <v>17285.0</v>
      </c>
      <c r="B2388" s="239" t="s">
        <v>7576</v>
      </c>
      <c r="C2388" s="239" t="b">
        <v>1</v>
      </c>
      <c r="D2388" s="235">
        <v>44596.0</v>
      </c>
      <c r="E2388" s="236" t="str">
        <f t="shared" si="1"/>
        <v>#VALUE!</v>
      </c>
      <c r="F2388" s="236" t="str">
        <f t="shared" si="2"/>
        <v>#VALUE!</v>
      </c>
      <c r="G2388" s="236" t="str">
        <f t="shared" si="3"/>
        <v>#VALUE!</v>
      </c>
      <c r="H2388" s="236" t="str">
        <f t="shared" si="4"/>
        <v>#VALUE!</v>
      </c>
      <c r="I2388" s="236" t="str">
        <f t="shared" si="5"/>
        <v>#VALUE!</v>
      </c>
      <c r="J2388" s="236" t="str">
        <f t="shared" si="6"/>
        <v>#VALUE!</v>
      </c>
      <c r="K2388" s="236" t="str">
        <f t="shared" si="7"/>
        <v>#VALUE!</v>
      </c>
      <c r="L2388" s="236" t="str">
        <f t="shared" si="8"/>
        <v>#VALUE!</v>
      </c>
      <c r="M2388" s="236" t="str">
        <f t="shared" si="9"/>
        <v>#VALUE!</v>
      </c>
      <c r="N2388" s="236" t="str">
        <f t="shared" si="10"/>
        <v>#VALUE!</v>
      </c>
      <c r="O2388" s="236" t="str">
        <f t="shared" si="11"/>
        <v>#VALUE!</v>
      </c>
      <c r="P2388" s="237" t="str">
        <f t="shared" si="12"/>
        <v>NO RX</v>
      </c>
      <c r="Q2388" s="234" t="b">
        <v>0</v>
      </c>
      <c r="R2388" s="237" t="str">
        <f t="shared" si="37"/>
        <v>LOW</v>
      </c>
      <c r="S2388" s="242">
        <v>44559.0</v>
      </c>
      <c r="T2388" s="243">
        <f t="shared" si="58"/>
        <v>44596</v>
      </c>
      <c r="U2388" s="237"/>
      <c r="V2388" s="237" t="str">
        <f t="shared" si="16"/>
        <v> </v>
      </c>
      <c r="W2388" s="83"/>
      <c r="X2388" s="83"/>
      <c r="Y2388" s="83"/>
      <c r="Z2388" s="83"/>
      <c r="AA2388" s="83"/>
      <c r="AB2388" s="83"/>
      <c r="AC2388" s="83"/>
      <c r="AD2388" s="83"/>
      <c r="AE2388" s="83"/>
    </row>
    <row r="2389">
      <c r="A2389" s="253">
        <v>17290.0</v>
      </c>
      <c r="B2389" s="239" t="s">
        <v>7552</v>
      </c>
      <c r="C2389" s="238" t="b">
        <v>1</v>
      </c>
      <c r="D2389" s="243">
        <v>44564.0</v>
      </c>
      <c r="E2389" s="236" t="str">
        <f t="shared" si="1"/>
        <v>#VALUE!</v>
      </c>
      <c r="F2389" s="236" t="str">
        <f t="shared" si="2"/>
        <v>#VALUE!</v>
      </c>
      <c r="G2389" s="236" t="str">
        <f t="shared" si="3"/>
        <v>#VALUE!</v>
      </c>
      <c r="H2389" s="236" t="str">
        <f t="shared" si="4"/>
        <v>#VALUE!</v>
      </c>
      <c r="I2389" s="236" t="str">
        <f t="shared" si="5"/>
        <v>#VALUE!</v>
      </c>
      <c r="J2389" s="236" t="str">
        <f t="shared" si="6"/>
        <v>#VALUE!</v>
      </c>
      <c r="K2389" s="236" t="str">
        <f t="shared" si="7"/>
        <v>#VALUE!</v>
      </c>
      <c r="L2389" s="236" t="str">
        <f t="shared" si="8"/>
        <v>#VALUE!</v>
      </c>
      <c r="M2389" s="236" t="str">
        <f t="shared" si="9"/>
        <v>#VALUE!</v>
      </c>
      <c r="N2389" s="236" t="str">
        <f t="shared" si="10"/>
        <v>#VALUE!</v>
      </c>
      <c r="O2389" s="236" t="str">
        <f t="shared" si="11"/>
        <v>#VALUE!</v>
      </c>
      <c r="P2389" s="237" t="str">
        <f t="shared" si="12"/>
        <v>NO RX</v>
      </c>
      <c r="Q2389" s="234" t="b">
        <v>0</v>
      </c>
      <c r="R2389" s="237" t="str">
        <f t="shared" si="37"/>
        <v>LOW</v>
      </c>
      <c r="S2389" s="238">
        <v>44529.0</v>
      </c>
      <c r="T2389" s="243">
        <f t="shared" si="58"/>
        <v>44564</v>
      </c>
      <c r="U2389" s="237" t="str">
        <f t="shared" ref="U2389:U2416" si="64">if((days($Z$3,$S2389)/365)&gt;=1,"DUE COMM", " ")</f>
        <v> </v>
      </c>
      <c r="V2389" s="237" t="str">
        <f t="shared" si="16"/>
        <v> </v>
      </c>
      <c r="W2389" s="83"/>
      <c r="X2389" s="83"/>
      <c r="Y2389" s="83"/>
      <c r="Z2389" s="83"/>
      <c r="AA2389" s="83"/>
      <c r="AB2389" s="83"/>
      <c r="AC2389" s="83"/>
      <c r="AD2389" s="83"/>
      <c r="AE2389" s="83"/>
    </row>
    <row r="2390">
      <c r="A2390" s="253">
        <v>17292.0</v>
      </c>
      <c r="B2390" s="239" t="s">
        <v>7552</v>
      </c>
      <c r="C2390" s="238" t="b">
        <v>1</v>
      </c>
      <c r="D2390" s="243">
        <v>44533.0</v>
      </c>
      <c r="E2390" s="236" t="str">
        <f t="shared" si="1"/>
        <v>#VALUE!</v>
      </c>
      <c r="F2390" s="236" t="str">
        <f t="shared" si="2"/>
        <v>#VALUE!</v>
      </c>
      <c r="G2390" s="236" t="str">
        <f t="shared" si="3"/>
        <v>#VALUE!</v>
      </c>
      <c r="H2390" s="236" t="str">
        <f t="shared" si="4"/>
        <v>#VALUE!</v>
      </c>
      <c r="I2390" s="236" t="str">
        <f t="shared" si="5"/>
        <v>#VALUE!</v>
      </c>
      <c r="J2390" s="236" t="str">
        <f t="shared" si="6"/>
        <v>#VALUE!</v>
      </c>
      <c r="K2390" s="236" t="str">
        <f t="shared" si="7"/>
        <v>#VALUE!</v>
      </c>
      <c r="L2390" s="236" t="str">
        <f t="shared" si="8"/>
        <v>#VALUE!</v>
      </c>
      <c r="M2390" s="236" t="str">
        <f t="shared" si="9"/>
        <v>#VALUE!</v>
      </c>
      <c r="N2390" s="236" t="str">
        <f t="shared" si="10"/>
        <v>#VALUE!</v>
      </c>
      <c r="O2390" s="236" t="str">
        <f t="shared" si="11"/>
        <v>#VALUE!</v>
      </c>
      <c r="P2390" s="237" t="str">
        <f t="shared" si="12"/>
        <v>NO RX</v>
      </c>
      <c r="Q2390" s="234" t="b">
        <v>1</v>
      </c>
      <c r="R2390" s="237" t="str">
        <f t="shared" si="37"/>
        <v>HIGH</v>
      </c>
      <c r="S2390" s="238">
        <v>44505.0</v>
      </c>
      <c r="T2390" s="243">
        <f t="shared" si="58"/>
        <v>44533</v>
      </c>
      <c r="U2390" s="237" t="str">
        <f t="shared" si="64"/>
        <v> </v>
      </c>
      <c r="V2390" s="237" t="str">
        <f t="shared" si="16"/>
        <v> </v>
      </c>
      <c r="W2390" s="83"/>
      <c r="X2390" s="83"/>
      <c r="Y2390" s="83"/>
      <c r="Z2390" s="83"/>
      <c r="AA2390" s="83"/>
      <c r="AB2390" s="83"/>
      <c r="AC2390" s="83"/>
      <c r="AD2390" s="83"/>
      <c r="AE2390" s="83"/>
    </row>
    <row r="2391">
      <c r="A2391" s="253">
        <v>17297.0</v>
      </c>
      <c r="B2391" s="234" t="s">
        <v>7576</v>
      </c>
      <c r="C2391" s="238" t="b">
        <v>1</v>
      </c>
      <c r="D2391" s="243">
        <v>44564.0</v>
      </c>
      <c r="E2391" s="236" t="str">
        <f t="shared" si="1"/>
        <v>#VALUE!</v>
      </c>
      <c r="F2391" s="236" t="str">
        <f t="shared" si="2"/>
        <v>#VALUE!</v>
      </c>
      <c r="G2391" s="236" t="str">
        <f t="shared" si="3"/>
        <v>#VALUE!</v>
      </c>
      <c r="H2391" s="236" t="str">
        <f t="shared" si="4"/>
        <v>#VALUE!</v>
      </c>
      <c r="I2391" s="236" t="str">
        <f t="shared" si="5"/>
        <v>#VALUE!</v>
      </c>
      <c r="J2391" s="236" t="str">
        <f t="shared" si="6"/>
        <v>#VALUE!</v>
      </c>
      <c r="K2391" s="236" t="str">
        <f t="shared" si="7"/>
        <v>#VALUE!</v>
      </c>
      <c r="L2391" s="236" t="str">
        <f t="shared" si="8"/>
        <v>#VALUE!</v>
      </c>
      <c r="M2391" s="236" t="str">
        <f t="shared" si="9"/>
        <v>#VALUE!</v>
      </c>
      <c r="N2391" s="236" t="str">
        <f t="shared" si="10"/>
        <v>#VALUE!</v>
      </c>
      <c r="O2391" s="236" t="str">
        <f t="shared" si="11"/>
        <v>#VALUE!</v>
      </c>
      <c r="P2391" s="237" t="str">
        <f t="shared" si="12"/>
        <v>NO RX</v>
      </c>
      <c r="Q2391" s="234" t="b">
        <v>0</v>
      </c>
      <c r="R2391" s="237" t="str">
        <f t="shared" si="37"/>
        <v>LOW</v>
      </c>
      <c r="S2391" s="238">
        <v>44529.0</v>
      </c>
      <c r="T2391" s="243">
        <f t="shared" si="58"/>
        <v>44564</v>
      </c>
      <c r="U2391" s="237" t="str">
        <f t="shared" si="64"/>
        <v> </v>
      </c>
      <c r="V2391" s="237" t="str">
        <f t="shared" si="16"/>
        <v> </v>
      </c>
      <c r="W2391" s="83"/>
      <c r="X2391" s="83"/>
      <c r="Y2391" s="83"/>
      <c r="Z2391" s="83"/>
      <c r="AA2391" s="83"/>
      <c r="AB2391" s="83"/>
      <c r="AC2391" s="83"/>
      <c r="AD2391" s="83"/>
      <c r="AE2391" s="83"/>
    </row>
    <row r="2392">
      <c r="A2392" s="253">
        <v>17300.0</v>
      </c>
      <c r="B2392" s="234" t="s">
        <v>7705</v>
      </c>
      <c r="C2392" s="238" t="b">
        <v>1</v>
      </c>
      <c r="D2392" s="243">
        <v>44530.0</v>
      </c>
      <c r="E2392" s="236" t="str">
        <f t="shared" si="1"/>
        <v>#VALUE!</v>
      </c>
      <c r="F2392" s="236" t="str">
        <f t="shared" si="2"/>
        <v>#VALUE!</v>
      </c>
      <c r="G2392" s="236" t="str">
        <f t="shared" si="3"/>
        <v>#VALUE!</v>
      </c>
      <c r="H2392" s="236" t="str">
        <f t="shared" si="4"/>
        <v>#VALUE!</v>
      </c>
      <c r="I2392" s="236" t="str">
        <f t="shared" si="5"/>
        <v>#VALUE!</v>
      </c>
      <c r="J2392" s="236" t="str">
        <f t="shared" si="6"/>
        <v>#VALUE!</v>
      </c>
      <c r="K2392" s="236" t="str">
        <f t="shared" si="7"/>
        <v>#VALUE!</v>
      </c>
      <c r="L2392" s="236" t="str">
        <f t="shared" si="8"/>
        <v>#VALUE!</v>
      </c>
      <c r="M2392" s="236" t="str">
        <f t="shared" si="9"/>
        <v>#VALUE!</v>
      </c>
      <c r="N2392" s="236" t="str">
        <f t="shared" si="10"/>
        <v>#VALUE!</v>
      </c>
      <c r="O2392" s="236" t="str">
        <f t="shared" si="11"/>
        <v>#VALUE!</v>
      </c>
      <c r="P2392" s="237" t="str">
        <f t="shared" si="12"/>
        <v>NO RX</v>
      </c>
      <c r="Q2392" s="234" t="b">
        <v>0</v>
      </c>
      <c r="R2392" s="237" t="str">
        <f t="shared" si="37"/>
        <v>LOW</v>
      </c>
      <c r="S2392" s="238">
        <v>44497.0</v>
      </c>
      <c r="T2392" s="243">
        <f t="shared" si="58"/>
        <v>44530</v>
      </c>
      <c r="U2392" s="237" t="str">
        <f t="shared" si="64"/>
        <v> </v>
      </c>
      <c r="V2392" s="237" t="str">
        <f t="shared" si="16"/>
        <v> </v>
      </c>
      <c r="W2392" s="83"/>
      <c r="X2392" s="83"/>
      <c r="Y2392" s="83"/>
      <c r="Z2392" s="83"/>
      <c r="AA2392" s="83"/>
      <c r="AB2392" s="83"/>
      <c r="AC2392" s="83"/>
      <c r="AD2392" s="83"/>
      <c r="AE2392" s="83"/>
    </row>
    <row r="2393">
      <c r="A2393" s="253">
        <v>17306.0</v>
      </c>
      <c r="B2393" s="239" t="s">
        <v>7552</v>
      </c>
      <c r="C2393" s="238" t="b">
        <v>1</v>
      </c>
      <c r="D2393" s="243">
        <v>44564.0</v>
      </c>
      <c r="E2393" s="236" t="str">
        <f t="shared" si="1"/>
        <v>#VALUE!</v>
      </c>
      <c r="F2393" s="236" t="str">
        <f t="shared" si="2"/>
        <v>#VALUE!</v>
      </c>
      <c r="G2393" s="236" t="str">
        <f t="shared" si="3"/>
        <v>#VALUE!</v>
      </c>
      <c r="H2393" s="236" t="str">
        <f t="shared" si="4"/>
        <v>#VALUE!</v>
      </c>
      <c r="I2393" s="236" t="str">
        <f t="shared" si="5"/>
        <v>#VALUE!</v>
      </c>
      <c r="J2393" s="236" t="str">
        <f t="shared" si="6"/>
        <v>#VALUE!</v>
      </c>
      <c r="K2393" s="236" t="str">
        <f t="shared" si="7"/>
        <v>#VALUE!</v>
      </c>
      <c r="L2393" s="236" t="str">
        <f t="shared" si="8"/>
        <v>#VALUE!</v>
      </c>
      <c r="M2393" s="236" t="str">
        <f t="shared" si="9"/>
        <v>#VALUE!</v>
      </c>
      <c r="N2393" s="236" t="str">
        <f t="shared" si="10"/>
        <v>#VALUE!</v>
      </c>
      <c r="O2393" s="236" t="str">
        <f t="shared" si="11"/>
        <v>#VALUE!</v>
      </c>
      <c r="P2393" s="237" t="str">
        <f t="shared" si="12"/>
        <v>NO RX</v>
      </c>
      <c r="Q2393" s="234" t="b">
        <v>1</v>
      </c>
      <c r="R2393" s="237" t="str">
        <f t="shared" si="37"/>
        <v>HIGH</v>
      </c>
      <c r="S2393" s="238">
        <v>44529.0</v>
      </c>
      <c r="T2393" s="243">
        <f t="shared" si="58"/>
        <v>44564</v>
      </c>
      <c r="U2393" s="237" t="str">
        <f t="shared" si="64"/>
        <v> </v>
      </c>
      <c r="V2393" s="237" t="str">
        <f t="shared" si="16"/>
        <v> </v>
      </c>
      <c r="W2393" s="237"/>
      <c r="X2393" s="237"/>
      <c r="Y2393" s="237"/>
      <c r="Z2393" s="237"/>
      <c r="AA2393" s="237"/>
      <c r="AB2393" s="237"/>
      <c r="AC2393" s="83"/>
      <c r="AD2393" s="83"/>
      <c r="AE2393" s="83"/>
    </row>
    <row r="2394">
      <c r="A2394" s="253">
        <v>17310.0</v>
      </c>
      <c r="B2394" s="234" t="s">
        <v>7736</v>
      </c>
      <c r="C2394" s="238" t="b">
        <v>1</v>
      </c>
      <c r="D2394" s="243">
        <v>44530.0</v>
      </c>
      <c r="E2394" s="236" t="str">
        <f t="shared" si="1"/>
        <v>#VALUE!</v>
      </c>
      <c r="F2394" s="236" t="str">
        <f t="shared" si="2"/>
        <v>#VALUE!</v>
      </c>
      <c r="G2394" s="236" t="str">
        <f t="shared" si="3"/>
        <v>#VALUE!</v>
      </c>
      <c r="H2394" s="236" t="str">
        <f t="shared" si="4"/>
        <v>#VALUE!</v>
      </c>
      <c r="I2394" s="236" t="str">
        <f t="shared" si="5"/>
        <v>#VALUE!</v>
      </c>
      <c r="J2394" s="236" t="str">
        <f t="shared" si="6"/>
        <v>#VALUE!</v>
      </c>
      <c r="K2394" s="236" t="str">
        <f t="shared" si="7"/>
        <v>#VALUE!</v>
      </c>
      <c r="L2394" s="236" t="str">
        <f t="shared" si="8"/>
        <v>#VALUE!</v>
      </c>
      <c r="M2394" s="236" t="str">
        <f t="shared" si="9"/>
        <v>#VALUE!</v>
      </c>
      <c r="N2394" s="236" t="str">
        <f t="shared" si="10"/>
        <v>#VALUE!</v>
      </c>
      <c r="O2394" s="236" t="str">
        <f t="shared" si="11"/>
        <v>#VALUE!</v>
      </c>
      <c r="P2394" s="237" t="str">
        <f t="shared" si="12"/>
        <v>NO RX</v>
      </c>
      <c r="Q2394" s="234" t="b">
        <v>0</v>
      </c>
      <c r="R2394" s="237" t="str">
        <f t="shared" si="37"/>
        <v>LOW</v>
      </c>
      <c r="S2394" s="238">
        <v>44497.0</v>
      </c>
      <c r="T2394" s="243">
        <f t="shared" si="58"/>
        <v>44530</v>
      </c>
      <c r="U2394" s="237" t="str">
        <f t="shared" si="64"/>
        <v> </v>
      </c>
      <c r="V2394" s="237" t="str">
        <f t="shared" si="16"/>
        <v> </v>
      </c>
      <c r="W2394" s="237"/>
      <c r="X2394" s="237"/>
      <c r="Y2394" s="237"/>
      <c r="Z2394" s="237"/>
      <c r="AA2394" s="237"/>
      <c r="AB2394" s="237"/>
      <c r="AC2394" s="83"/>
      <c r="AD2394" s="83"/>
      <c r="AE2394" s="83"/>
    </row>
    <row r="2395">
      <c r="A2395" s="253">
        <v>17312.0</v>
      </c>
      <c r="B2395" s="234" t="s">
        <v>7606</v>
      </c>
      <c r="C2395" s="238" t="b">
        <v>1</v>
      </c>
      <c r="D2395" s="243">
        <v>44564.0</v>
      </c>
      <c r="E2395" s="236" t="str">
        <f t="shared" si="1"/>
        <v>#VALUE!</v>
      </c>
      <c r="F2395" s="236" t="str">
        <f t="shared" si="2"/>
        <v>#VALUE!</v>
      </c>
      <c r="G2395" s="236" t="str">
        <f t="shared" si="3"/>
        <v>#VALUE!</v>
      </c>
      <c r="H2395" s="236" t="str">
        <f t="shared" si="4"/>
        <v>#VALUE!</v>
      </c>
      <c r="I2395" s="236" t="str">
        <f t="shared" si="5"/>
        <v>#VALUE!</v>
      </c>
      <c r="J2395" s="236" t="str">
        <f t="shared" si="6"/>
        <v>#VALUE!</v>
      </c>
      <c r="K2395" s="236" t="str">
        <f t="shared" si="7"/>
        <v>#VALUE!</v>
      </c>
      <c r="L2395" s="236" t="str">
        <f t="shared" si="8"/>
        <v>#VALUE!</v>
      </c>
      <c r="M2395" s="236" t="str">
        <f t="shared" si="9"/>
        <v>OPI RX</v>
      </c>
      <c r="N2395" s="236" t="str">
        <f t="shared" si="10"/>
        <v>#VALUE!</v>
      </c>
      <c r="O2395" s="236" t="str">
        <f t="shared" si="11"/>
        <v>#VALUE!</v>
      </c>
      <c r="P2395" s="237" t="str">
        <f t="shared" si="12"/>
        <v>OPIOIDS</v>
      </c>
      <c r="Q2395" s="234" t="b">
        <v>0</v>
      </c>
      <c r="R2395" s="237" t="str">
        <f t="shared" si="37"/>
        <v>LOW</v>
      </c>
      <c r="S2395" s="238">
        <v>44529.0</v>
      </c>
      <c r="T2395" s="243">
        <f t="shared" si="58"/>
        <v>44564</v>
      </c>
      <c r="U2395" s="237" t="str">
        <f t="shared" si="64"/>
        <v> </v>
      </c>
      <c r="V2395" s="237" t="str">
        <f t="shared" si="16"/>
        <v> </v>
      </c>
      <c r="W2395" s="237"/>
      <c r="X2395" s="237"/>
      <c r="Y2395" s="237"/>
      <c r="Z2395" s="237"/>
      <c r="AA2395" s="237"/>
      <c r="AB2395" s="237"/>
      <c r="AC2395" s="83"/>
      <c r="AD2395" s="83"/>
      <c r="AE2395" s="83"/>
    </row>
    <row r="2396">
      <c r="A2396" s="253">
        <v>17316.0</v>
      </c>
      <c r="B2396" s="234" t="s">
        <v>7606</v>
      </c>
      <c r="C2396" s="238" t="b">
        <v>1</v>
      </c>
      <c r="D2396" s="243">
        <v>44564.0</v>
      </c>
      <c r="E2396" s="236" t="str">
        <f t="shared" si="1"/>
        <v>#VALUE!</v>
      </c>
      <c r="F2396" s="236" t="str">
        <f t="shared" si="2"/>
        <v>#VALUE!</v>
      </c>
      <c r="G2396" s="236" t="str">
        <f t="shared" si="3"/>
        <v>#VALUE!</v>
      </c>
      <c r="H2396" s="236" t="str">
        <f t="shared" si="4"/>
        <v>#VALUE!</v>
      </c>
      <c r="I2396" s="236" t="str">
        <f t="shared" si="5"/>
        <v>#VALUE!</v>
      </c>
      <c r="J2396" s="236" t="str">
        <f t="shared" si="6"/>
        <v>#VALUE!</v>
      </c>
      <c r="K2396" s="236" t="str">
        <f t="shared" si="7"/>
        <v>#VALUE!</v>
      </c>
      <c r="L2396" s="236" t="str">
        <f t="shared" si="8"/>
        <v>#VALUE!</v>
      </c>
      <c r="M2396" s="236" t="str">
        <f t="shared" si="9"/>
        <v>OPI RX</v>
      </c>
      <c r="N2396" s="236" t="str">
        <f t="shared" si="10"/>
        <v>#VALUE!</v>
      </c>
      <c r="O2396" s="236" t="str">
        <f t="shared" si="11"/>
        <v>#VALUE!</v>
      </c>
      <c r="P2396" s="237" t="str">
        <f t="shared" si="12"/>
        <v>OPIOIDS</v>
      </c>
      <c r="Q2396" s="234" t="b">
        <v>0</v>
      </c>
      <c r="R2396" s="237" t="str">
        <f t="shared" si="37"/>
        <v>LOW</v>
      </c>
      <c r="S2396" s="238">
        <v>44529.0</v>
      </c>
      <c r="T2396" s="243">
        <f t="shared" si="58"/>
        <v>44564</v>
      </c>
      <c r="U2396" s="237" t="str">
        <f t="shared" si="64"/>
        <v> </v>
      </c>
      <c r="V2396" s="237" t="str">
        <f t="shared" si="16"/>
        <v> </v>
      </c>
      <c r="W2396" s="83"/>
      <c r="X2396" s="83"/>
      <c r="Y2396" s="83"/>
      <c r="Z2396" s="83"/>
      <c r="AA2396" s="83"/>
      <c r="AB2396" s="83"/>
      <c r="AC2396" s="83"/>
      <c r="AD2396" s="83"/>
      <c r="AE2396" s="83"/>
    </row>
    <row r="2397">
      <c r="A2397" s="253">
        <v>17318.0</v>
      </c>
      <c r="B2397" s="234" t="s">
        <v>7606</v>
      </c>
      <c r="C2397" s="238" t="b">
        <v>1</v>
      </c>
      <c r="D2397" s="243">
        <v>44564.0</v>
      </c>
      <c r="E2397" s="236" t="str">
        <f t="shared" si="1"/>
        <v>#VALUE!</v>
      </c>
      <c r="F2397" s="236" t="str">
        <f t="shared" si="2"/>
        <v>#VALUE!</v>
      </c>
      <c r="G2397" s="236" t="str">
        <f t="shared" si="3"/>
        <v>#VALUE!</v>
      </c>
      <c r="H2397" s="236" t="str">
        <f t="shared" si="4"/>
        <v>#VALUE!</v>
      </c>
      <c r="I2397" s="236" t="str">
        <f t="shared" si="5"/>
        <v>#VALUE!</v>
      </c>
      <c r="J2397" s="236" t="str">
        <f t="shared" si="6"/>
        <v>#VALUE!</v>
      </c>
      <c r="K2397" s="236" t="str">
        <f t="shared" si="7"/>
        <v>#VALUE!</v>
      </c>
      <c r="L2397" s="236" t="str">
        <f t="shared" si="8"/>
        <v>#VALUE!</v>
      </c>
      <c r="M2397" s="236" t="str">
        <f t="shared" si="9"/>
        <v>OPI RX</v>
      </c>
      <c r="N2397" s="236" t="str">
        <f t="shared" si="10"/>
        <v>#VALUE!</v>
      </c>
      <c r="O2397" s="236" t="str">
        <f t="shared" si="11"/>
        <v>#VALUE!</v>
      </c>
      <c r="P2397" s="237" t="str">
        <f t="shared" si="12"/>
        <v>OPIOIDS</v>
      </c>
      <c r="Q2397" s="234" t="b">
        <v>1</v>
      </c>
      <c r="R2397" s="237" t="str">
        <f t="shared" si="37"/>
        <v>HIGH</v>
      </c>
      <c r="S2397" s="238">
        <v>44529.0</v>
      </c>
      <c r="T2397" s="243">
        <f t="shared" si="58"/>
        <v>44564</v>
      </c>
      <c r="U2397" s="237" t="str">
        <f t="shared" si="64"/>
        <v> </v>
      </c>
      <c r="V2397" s="237" t="str">
        <f t="shared" si="16"/>
        <v> </v>
      </c>
      <c r="W2397" s="83"/>
      <c r="X2397" s="83"/>
      <c r="Y2397" s="83"/>
      <c r="Z2397" s="83"/>
      <c r="AA2397" s="83"/>
      <c r="AB2397" s="83"/>
      <c r="AC2397" s="83"/>
      <c r="AD2397" s="83"/>
      <c r="AE2397" s="83"/>
    </row>
    <row r="2398">
      <c r="A2398" s="253">
        <v>17320.0</v>
      </c>
      <c r="B2398" s="239" t="s">
        <v>7552</v>
      </c>
      <c r="C2398" s="238" t="b">
        <v>1</v>
      </c>
      <c r="D2398" s="243">
        <v>44551.0</v>
      </c>
      <c r="E2398" s="236" t="str">
        <f t="shared" si="1"/>
        <v>#VALUE!</v>
      </c>
      <c r="F2398" s="236" t="str">
        <f t="shared" si="2"/>
        <v>#VALUE!</v>
      </c>
      <c r="G2398" s="236" t="str">
        <f t="shared" si="3"/>
        <v>#VALUE!</v>
      </c>
      <c r="H2398" s="236" t="str">
        <f t="shared" si="4"/>
        <v>#VALUE!</v>
      </c>
      <c r="I2398" s="236" t="str">
        <f t="shared" si="5"/>
        <v>#VALUE!</v>
      </c>
      <c r="J2398" s="236" t="str">
        <f t="shared" si="6"/>
        <v>#VALUE!</v>
      </c>
      <c r="K2398" s="236" t="str">
        <f t="shared" si="7"/>
        <v>#VALUE!</v>
      </c>
      <c r="L2398" s="236" t="str">
        <f t="shared" si="8"/>
        <v>#VALUE!</v>
      </c>
      <c r="M2398" s="236" t="str">
        <f t="shared" si="9"/>
        <v>#VALUE!</v>
      </c>
      <c r="N2398" s="236" t="str">
        <f t="shared" si="10"/>
        <v>#VALUE!</v>
      </c>
      <c r="O2398" s="236" t="str">
        <f t="shared" si="11"/>
        <v>#VALUE!</v>
      </c>
      <c r="P2398" s="237" t="str">
        <f t="shared" si="12"/>
        <v>NO RX</v>
      </c>
      <c r="Q2398" s="234" t="b">
        <v>1</v>
      </c>
      <c r="R2398" s="237" t="str">
        <f t="shared" si="37"/>
        <v>HIGH</v>
      </c>
      <c r="S2398" s="238">
        <v>44515.0</v>
      </c>
      <c r="T2398" s="243">
        <f t="shared" si="58"/>
        <v>44551</v>
      </c>
      <c r="U2398" s="237" t="str">
        <f t="shared" si="64"/>
        <v> </v>
      </c>
      <c r="V2398" s="237" t="str">
        <f t="shared" si="16"/>
        <v> </v>
      </c>
      <c r="W2398" s="83"/>
      <c r="X2398" s="83"/>
      <c r="Y2398" s="83"/>
      <c r="Z2398" s="83"/>
      <c r="AA2398" s="83"/>
      <c r="AB2398" s="83"/>
      <c r="AC2398" s="83"/>
      <c r="AD2398" s="83"/>
      <c r="AE2398" s="83"/>
    </row>
    <row r="2399">
      <c r="A2399" s="253">
        <v>17321.0</v>
      </c>
      <c r="B2399" s="234" t="s">
        <v>7742</v>
      </c>
      <c r="C2399" s="238" t="b">
        <v>1</v>
      </c>
      <c r="D2399" s="243">
        <v>44564.0</v>
      </c>
      <c r="E2399" s="236" t="str">
        <f t="shared" si="1"/>
        <v>#VALUE!</v>
      </c>
      <c r="F2399" s="236" t="str">
        <f t="shared" si="2"/>
        <v>#VALUE!</v>
      </c>
      <c r="G2399" s="236" t="str">
        <f t="shared" si="3"/>
        <v>#VALUE!</v>
      </c>
      <c r="H2399" s="236" t="str">
        <f t="shared" si="4"/>
        <v>#VALUE!</v>
      </c>
      <c r="I2399" s="236" t="str">
        <f t="shared" si="5"/>
        <v>#VALUE!</v>
      </c>
      <c r="J2399" s="236" t="str">
        <f t="shared" si="6"/>
        <v>#VALUE!</v>
      </c>
      <c r="K2399" s="236" t="str">
        <f t="shared" si="7"/>
        <v>#VALUE!</v>
      </c>
      <c r="L2399" s="236" t="str">
        <f t="shared" si="8"/>
        <v>#VALUE!</v>
      </c>
      <c r="M2399" s="236" t="str">
        <f t="shared" si="9"/>
        <v>OPI RX</v>
      </c>
      <c r="N2399" s="236" t="str">
        <f t="shared" si="10"/>
        <v>#VALUE!</v>
      </c>
      <c r="O2399" s="236" t="str">
        <f t="shared" si="11"/>
        <v>#VALUE!</v>
      </c>
      <c r="P2399" s="237" t="str">
        <f t="shared" si="12"/>
        <v>OPIOIDS</v>
      </c>
      <c r="Q2399" s="234" t="b">
        <v>0</v>
      </c>
      <c r="R2399" s="237" t="str">
        <f t="shared" si="37"/>
        <v>LOW</v>
      </c>
      <c r="S2399" s="238">
        <v>44529.0</v>
      </c>
      <c r="T2399" s="243">
        <f t="shared" si="58"/>
        <v>44564</v>
      </c>
      <c r="U2399" s="237" t="str">
        <f t="shared" si="64"/>
        <v> </v>
      </c>
      <c r="V2399" s="237" t="str">
        <f t="shared" si="16"/>
        <v> </v>
      </c>
      <c r="W2399" s="83"/>
      <c r="X2399" s="83"/>
      <c r="Y2399" s="83"/>
      <c r="Z2399" s="237"/>
      <c r="AA2399" s="83"/>
      <c r="AB2399" s="83"/>
      <c r="AC2399" s="83"/>
      <c r="AD2399" s="83"/>
      <c r="AE2399" s="83"/>
    </row>
    <row r="2400">
      <c r="A2400" s="253">
        <v>17323.0</v>
      </c>
      <c r="B2400" s="239" t="s">
        <v>7552</v>
      </c>
      <c r="C2400" s="238" t="b">
        <v>1</v>
      </c>
      <c r="D2400" s="243">
        <v>44564.0</v>
      </c>
      <c r="E2400" s="236" t="str">
        <f t="shared" si="1"/>
        <v>#VALUE!</v>
      </c>
      <c r="F2400" s="236" t="str">
        <f t="shared" si="2"/>
        <v>#VALUE!</v>
      </c>
      <c r="G2400" s="236" t="str">
        <f t="shared" si="3"/>
        <v>#VALUE!</v>
      </c>
      <c r="H2400" s="236" t="str">
        <f t="shared" si="4"/>
        <v>#VALUE!</v>
      </c>
      <c r="I2400" s="236" t="str">
        <f t="shared" si="5"/>
        <v>#VALUE!</v>
      </c>
      <c r="J2400" s="236" t="str">
        <f t="shared" si="6"/>
        <v>#VALUE!</v>
      </c>
      <c r="K2400" s="236" t="str">
        <f t="shared" si="7"/>
        <v>#VALUE!</v>
      </c>
      <c r="L2400" s="236" t="str">
        <f t="shared" si="8"/>
        <v>#VALUE!</v>
      </c>
      <c r="M2400" s="236" t="str">
        <f t="shared" si="9"/>
        <v>#VALUE!</v>
      </c>
      <c r="N2400" s="236" t="str">
        <f t="shared" si="10"/>
        <v>#VALUE!</v>
      </c>
      <c r="O2400" s="236" t="str">
        <f t="shared" si="11"/>
        <v>#VALUE!</v>
      </c>
      <c r="P2400" s="237" t="str">
        <f t="shared" si="12"/>
        <v>NO RX</v>
      </c>
      <c r="Q2400" s="234" t="b">
        <v>0</v>
      </c>
      <c r="R2400" s="237" t="str">
        <f t="shared" si="37"/>
        <v>LOW</v>
      </c>
      <c r="S2400" s="238">
        <v>44529.0</v>
      </c>
      <c r="T2400" s="243">
        <f t="shared" si="58"/>
        <v>44564</v>
      </c>
      <c r="U2400" s="237" t="str">
        <f t="shared" si="64"/>
        <v> </v>
      </c>
      <c r="V2400" s="237" t="str">
        <f t="shared" si="16"/>
        <v> </v>
      </c>
      <c r="W2400" s="83"/>
      <c r="X2400" s="83"/>
      <c r="Y2400" s="237"/>
      <c r="Z2400" s="237"/>
      <c r="AA2400" s="83"/>
      <c r="AB2400" s="83"/>
      <c r="AC2400" s="83"/>
      <c r="AD2400" s="83"/>
      <c r="AE2400" s="83"/>
    </row>
    <row r="2401">
      <c r="A2401" s="253">
        <v>17324.0</v>
      </c>
      <c r="B2401" s="234" t="s">
        <v>7972</v>
      </c>
      <c r="C2401" s="238" t="b">
        <v>1</v>
      </c>
      <c r="D2401" s="243">
        <v>44537.0</v>
      </c>
      <c r="E2401" s="236" t="str">
        <f t="shared" si="1"/>
        <v>#VALUE!</v>
      </c>
      <c r="F2401" s="236" t="str">
        <f t="shared" si="2"/>
        <v>#VALUE!</v>
      </c>
      <c r="G2401" s="236" t="str">
        <f t="shared" si="3"/>
        <v>#VALUE!</v>
      </c>
      <c r="H2401" s="236" t="str">
        <f t="shared" si="4"/>
        <v>#VALUE!</v>
      </c>
      <c r="I2401" s="236" t="str">
        <f t="shared" si="5"/>
        <v>#VALUE!</v>
      </c>
      <c r="J2401" s="236" t="str">
        <f t="shared" si="6"/>
        <v>#VALUE!</v>
      </c>
      <c r="K2401" s="236" t="str">
        <f t="shared" si="7"/>
        <v>#VALUE!</v>
      </c>
      <c r="L2401" s="236" t="str">
        <f t="shared" si="8"/>
        <v>#VALUE!</v>
      </c>
      <c r="M2401" s="236" t="str">
        <f t="shared" si="9"/>
        <v>#VALUE!</v>
      </c>
      <c r="N2401" s="236" t="str">
        <f t="shared" si="10"/>
        <v>#VALUE!</v>
      </c>
      <c r="O2401" s="236" t="str">
        <f t="shared" si="11"/>
        <v>#VALUE!</v>
      </c>
      <c r="P2401" s="237" t="str">
        <f t="shared" si="12"/>
        <v>NO RX</v>
      </c>
      <c r="Q2401" s="234" t="b">
        <v>0</v>
      </c>
      <c r="R2401" s="237" t="str">
        <f t="shared" si="37"/>
        <v>LOW</v>
      </c>
      <c r="S2401" s="238">
        <v>44509.0</v>
      </c>
      <c r="T2401" s="243">
        <f t="shared" si="58"/>
        <v>44537</v>
      </c>
      <c r="U2401" s="237" t="str">
        <f t="shared" si="64"/>
        <v> </v>
      </c>
      <c r="V2401" s="237" t="str">
        <f t="shared" si="16"/>
        <v> </v>
      </c>
      <c r="W2401" s="83"/>
      <c r="X2401" s="237"/>
      <c r="Y2401" s="237"/>
      <c r="Z2401" s="237"/>
      <c r="AA2401" s="83"/>
      <c r="AB2401" s="83"/>
      <c r="AC2401" s="83"/>
      <c r="AD2401" s="83"/>
      <c r="AE2401" s="83"/>
    </row>
    <row r="2402">
      <c r="A2402" s="253">
        <v>17326.0</v>
      </c>
      <c r="B2402" s="239" t="s">
        <v>7552</v>
      </c>
      <c r="C2402" s="238" t="b">
        <v>1</v>
      </c>
      <c r="D2402" s="243">
        <v>44564.0</v>
      </c>
      <c r="E2402" s="236" t="str">
        <f t="shared" si="1"/>
        <v>#VALUE!</v>
      </c>
      <c r="F2402" s="236" t="str">
        <f t="shared" si="2"/>
        <v>#VALUE!</v>
      </c>
      <c r="G2402" s="236" t="str">
        <f t="shared" si="3"/>
        <v>#VALUE!</v>
      </c>
      <c r="H2402" s="236" t="str">
        <f t="shared" si="4"/>
        <v>#VALUE!</v>
      </c>
      <c r="I2402" s="236" t="str">
        <f t="shared" si="5"/>
        <v>#VALUE!</v>
      </c>
      <c r="J2402" s="236" t="str">
        <f t="shared" si="6"/>
        <v>#VALUE!</v>
      </c>
      <c r="K2402" s="236" t="str">
        <f t="shared" si="7"/>
        <v>#VALUE!</v>
      </c>
      <c r="L2402" s="236" t="str">
        <f t="shared" si="8"/>
        <v>#VALUE!</v>
      </c>
      <c r="M2402" s="236" t="str">
        <f t="shared" si="9"/>
        <v>#VALUE!</v>
      </c>
      <c r="N2402" s="236" t="str">
        <f t="shared" si="10"/>
        <v>#VALUE!</v>
      </c>
      <c r="O2402" s="236" t="str">
        <f t="shared" si="11"/>
        <v>#VALUE!</v>
      </c>
      <c r="P2402" s="237" t="str">
        <f t="shared" si="12"/>
        <v>NO RX</v>
      </c>
      <c r="Q2402" s="234" t="b">
        <v>0</v>
      </c>
      <c r="R2402" s="237" t="str">
        <f t="shared" si="37"/>
        <v>LOW</v>
      </c>
      <c r="S2402" s="238">
        <v>44529.0</v>
      </c>
      <c r="T2402" s="243">
        <f t="shared" si="58"/>
        <v>44564</v>
      </c>
      <c r="U2402" s="237" t="str">
        <f t="shared" si="64"/>
        <v> </v>
      </c>
      <c r="V2402" s="237" t="str">
        <f t="shared" si="16"/>
        <v> </v>
      </c>
      <c r="W2402" s="237"/>
      <c r="X2402" s="237"/>
      <c r="Y2402" s="237"/>
      <c r="Z2402" s="237"/>
      <c r="AA2402" s="83"/>
      <c r="AB2402" s="83"/>
      <c r="AC2402" s="83"/>
      <c r="AD2402" s="83"/>
      <c r="AE2402" s="83"/>
    </row>
    <row r="2403">
      <c r="A2403" s="253">
        <v>17330.0</v>
      </c>
      <c r="B2403" s="239" t="s">
        <v>7552</v>
      </c>
      <c r="C2403" s="238" t="b">
        <v>1</v>
      </c>
      <c r="D2403" s="243">
        <v>44529.0</v>
      </c>
      <c r="E2403" s="236" t="str">
        <f t="shared" si="1"/>
        <v>#VALUE!</v>
      </c>
      <c r="F2403" s="236" t="str">
        <f t="shared" si="2"/>
        <v>#VALUE!</v>
      </c>
      <c r="G2403" s="236" t="str">
        <f t="shared" si="3"/>
        <v>#VALUE!</v>
      </c>
      <c r="H2403" s="236" t="str">
        <f t="shared" si="4"/>
        <v>#VALUE!</v>
      </c>
      <c r="I2403" s="236" t="str">
        <f t="shared" si="5"/>
        <v>#VALUE!</v>
      </c>
      <c r="J2403" s="236" t="str">
        <f t="shared" si="6"/>
        <v>#VALUE!</v>
      </c>
      <c r="K2403" s="236" t="str">
        <f t="shared" si="7"/>
        <v>#VALUE!</v>
      </c>
      <c r="L2403" s="236" t="str">
        <f t="shared" si="8"/>
        <v>#VALUE!</v>
      </c>
      <c r="M2403" s="236" t="str">
        <f t="shared" si="9"/>
        <v>#VALUE!</v>
      </c>
      <c r="N2403" s="236" t="str">
        <f t="shared" si="10"/>
        <v>#VALUE!</v>
      </c>
      <c r="O2403" s="236" t="str">
        <f t="shared" si="11"/>
        <v>#VALUE!</v>
      </c>
      <c r="P2403" s="237" t="str">
        <f t="shared" si="12"/>
        <v>NO RX</v>
      </c>
      <c r="Q2403" s="234" t="b">
        <v>1</v>
      </c>
      <c r="R2403" s="237" t="str">
        <f t="shared" si="37"/>
        <v>HIGH</v>
      </c>
      <c r="S2403" s="238">
        <v>44495.0</v>
      </c>
      <c r="T2403" s="243">
        <f t="shared" si="58"/>
        <v>44529</v>
      </c>
      <c r="U2403" s="237" t="str">
        <f t="shared" si="64"/>
        <v> </v>
      </c>
      <c r="V2403" s="237" t="str">
        <f t="shared" si="16"/>
        <v> </v>
      </c>
      <c r="W2403" s="83"/>
      <c r="X2403" s="83"/>
      <c r="Y2403" s="83"/>
      <c r="Z2403" s="83"/>
      <c r="AA2403" s="83"/>
      <c r="AB2403" s="83"/>
      <c r="AC2403" s="83"/>
      <c r="AD2403" s="83"/>
      <c r="AE2403" s="83"/>
    </row>
    <row r="2404">
      <c r="A2404" s="253">
        <v>17333.0</v>
      </c>
      <c r="B2404" s="234" t="s">
        <v>7576</v>
      </c>
      <c r="C2404" s="238" t="b">
        <v>1</v>
      </c>
      <c r="D2404" s="243">
        <v>44529.0</v>
      </c>
      <c r="E2404" s="236" t="str">
        <f t="shared" si="1"/>
        <v>#VALUE!</v>
      </c>
      <c r="F2404" s="236" t="str">
        <f t="shared" si="2"/>
        <v>#VALUE!</v>
      </c>
      <c r="G2404" s="236" t="str">
        <f t="shared" si="3"/>
        <v>#VALUE!</v>
      </c>
      <c r="H2404" s="236" t="str">
        <f t="shared" si="4"/>
        <v>#VALUE!</v>
      </c>
      <c r="I2404" s="236" t="str">
        <f t="shared" si="5"/>
        <v>#VALUE!</v>
      </c>
      <c r="J2404" s="236" t="str">
        <f t="shared" si="6"/>
        <v>#VALUE!</v>
      </c>
      <c r="K2404" s="236" t="str">
        <f t="shared" si="7"/>
        <v>#VALUE!</v>
      </c>
      <c r="L2404" s="236" t="str">
        <f t="shared" si="8"/>
        <v>#VALUE!</v>
      </c>
      <c r="M2404" s="236" t="str">
        <f t="shared" si="9"/>
        <v>#VALUE!</v>
      </c>
      <c r="N2404" s="236" t="str">
        <f t="shared" si="10"/>
        <v>#VALUE!</v>
      </c>
      <c r="O2404" s="236" t="str">
        <f t="shared" si="11"/>
        <v>#VALUE!</v>
      </c>
      <c r="P2404" s="237" t="str">
        <f t="shared" si="12"/>
        <v>NO RX</v>
      </c>
      <c r="Q2404" s="234" t="b">
        <v>0</v>
      </c>
      <c r="R2404" s="237" t="str">
        <f t="shared" si="37"/>
        <v>LOW</v>
      </c>
      <c r="S2404" s="238">
        <v>44495.0</v>
      </c>
      <c r="T2404" s="243">
        <f t="shared" si="58"/>
        <v>44529</v>
      </c>
      <c r="U2404" s="237" t="str">
        <f t="shared" si="64"/>
        <v> </v>
      </c>
      <c r="V2404" s="237" t="str">
        <f t="shared" si="16"/>
        <v> </v>
      </c>
      <c r="W2404" s="83"/>
      <c r="X2404" s="83"/>
      <c r="Y2404" s="83"/>
      <c r="Z2404" s="83"/>
      <c r="AA2404" s="83"/>
      <c r="AB2404" s="83"/>
      <c r="AC2404" s="83"/>
      <c r="AD2404" s="83"/>
      <c r="AE2404" s="83"/>
    </row>
    <row r="2405">
      <c r="A2405" s="253">
        <v>17339.0</v>
      </c>
      <c r="B2405" s="234" t="s">
        <v>7948</v>
      </c>
      <c r="C2405" s="238" t="b">
        <v>1</v>
      </c>
      <c r="D2405" s="243">
        <v>44530.0</v>
      </c>
      <c r="E2405" s="236" t="str">
        <f t="shared" si="1"/>
        <v>#VALUE!</v>
      </c>
      <c r="F2405" s="236" t="str">
        <f t="shared" si="2"/>
        <v>#VALUE!</v>
      </c>
      <c r="G2405" s="236" t="str">
        <f t="shared" si="3"/>
        <v>#VALUE!</v>
      </c>
      <c r="H2405" s="236" t="str">
        <f t="shared" si="4"/>
        <v>#VALUE!</v>
      </c>
      <c r="I2405" s="236" t="str">
        <f t="shared" si="5"/>
        <v>#VALUE!</v>
      </c>
      <c r="J2405" s="236" t="str">
        <f t="shared" si="6"/>
        <v>#VALUE!</v>
      </c>
      <c r="K2405" s="236" t="str">
        <f t="shared" si="7"/>
        <v>#VALUE!</v>
      </c>
      <c r="L2405" s="236" t="str">
        <f t="shared" si="8"/>
        <v>#VALUE!</v>
      </c>
      <c r="M2405" s="236" t="str">
        <f t="shared" si="9"/>
        <v>#VALUE!</v>
      </c>
      <c r="N2405" s="236" t="str">
        <f t="shared" si="10"/>
        <v>#VALUE!</v>
      </c>
      <c r="O2405" s="236" t="str">
        <f t="shared" si="11"/>
        <v>#VALUE!</v>
      </c>
      <c r="P2405" s="237" t="str">
        <f t="shared" si="12"/>
        <v>NO RX</v>
      </c>
      <c r="Q2405" s="234" t="b">
        <v>0</v>
      </c>
      <c r="R2405" s="237" t="str">
        <f t="shared" si="37"/>
        <v>LOW</v>
      </c>
      <c r="S2405" s="238">
        <v>44497.0</v>
      </c>
      <c r="T2405" s="243">
        <f t="shared" si="58"/>
        <v>44530</v>
      </c>
      <c r="U2405" s="237" t="str">
        <f t="shared" si="64"/>
        <v> </v>
      </c>
      <c r="V2405" s="237" t="str">
        <f t="shared" si="16"/>
        <v> </v>
      </c>
      <c r="W2405" s="83"/>
      <c r="X2405" s="83"/>
      <c r="Y2405" s="83"/>
      <c r="Z2405" s="83"/>
      <c r="AA2405" s="83"/>
      <c r="AB2405" s="83"/>
      <c r="AC2405" s="83"/>
      <c r="AD2405" s="83"/>
      <c r="AE2405" s="83"/>
    </row>
    <row r="2406">
      <c r="A2406" s="253">
        <v>17340.0</v>
      </c>
      <c r="B2406" s="234" t="s">
        <v>8174</v>
      </c>
      <c r="C2406" s="238" t="b">
        <v>1</v>
      </c>
      <c r="D2406" s="235">
        <v>44638.0</v>
      </c>
      <c r="E2406" s="236" t="str">
        <f t="shared" si="1"/>
        <v>OPI RX</v>
      </c>
      <c r="F2406" s="236" t="str">
        <f t="shared" si="2"/>
        <v>#VALUE!</v>
      </c>
      <c r="G2406" s="236" t="str">
        <f t="shared" si="3"/>
        <v>#VALUE!</v>
      </c>
      <c r="H2406" s="236" t="str">
        <f t="shared" si="4"/>
        <v>#VALUE!</v>
      </c>
      <c r="I2406" s="236" t="str">
        <f t="shared" si="5"/>
        <v>#VALUE!</v>
      </c>
      <c r="J2406" s="236" t="str">
        <f t="shared" si="6"/>
        <v>#VALUE!</v>
      </c>
      <c r="K2406" s="236" t="str">
        <f t="shared" si="7"/>
        <v>#VALUE!</v>
      </c>
      <c r="L2406" s="236" t="str">
        <f t="shared" si="8"/>
        <v>#VALUE!</v>
      </c>
      <c r="M2406" s="236" t="str">
        <f t="shared" si="9"/>
        <v>#VALUE!</v>
      </c>
      <c r="N2406" s="236" t="str">
        <f t="shared" si="10"/>
        <v>#VALUE!</v>
      </c>
      <c r="O2406" s="236" t="str">
        <f t="shared" si="11"/>
        <v>#VALUE!</v>
      </c>
      <c r="P2406" s="237" t="str">
        <f t="shared" si="12"/>
        <v>OPIOIDS</v>
      </c>
      <c r="Q2406" s="234" t="b">
        <v>0</v>
      </c>
      <c r="R2406" s="237" t="str">
        <f t="shared" si="37"/>
        <v>LOW</v>
      </c>
      <c r="S2406" s="238">
        <v>44523.0</v>
      </c>
      <c r="T2406" s="243">
        <f t="shared" si="58"/>
        <v>44638</v>
      </c>
      <c r="U2406" s="237" t="str">
        <f t="shared" si="64"/>
        <v> </v>
      </c>
      <c r="V2406" s="237" t="str">
        <f t="shared" si="16"/>
        <v> </v>
      </c>
      <c r="W2406" s="83"/>
      <c r="X2406" s="83"/>
      <c r="Y2406" s="83"/>
      <c r="Z2406" s="83"/>
      <c r="AA2406" s="83"/>
      <c r="AB2406" s="83"/>
      <c r="AC2406" s="83"/>
      <c r="AD2406" s="83"/>
      <c r="AE2406" s="83"/>
    </row>
    <row r="2407">
      <c r="A2407" s="253">
        <v>17343.0</v>
      </c>
      <c r="B2407" s="234" t="s">
        <v>8142</v>
      </c>
      <c r="C2407" s="238" t="b">
        <v>1</v>
      </c>
      <c r="D2407" s="243">
        <v>44537.0</v>
      </c>
      <c r="E2407" s="236" t="str">
        <f t="shared" si="1"/>
        <v>#VALUE!</v>
      </c>
      <c r="F2407" s="236" t="str">
        <f t="shared" si="2"/>
        <v>#VALUE!</v>
      </c>
      <c r="G2407" s="236" t="str">
        <f t="shared" si="3"/>
        <v>OPI RX</v>
      </c>
      <c r="H2407" s="236" t="str">
        <f t="shared" si="4"/>
        <v>#VALUE!</v>
      </c>
      <c r="I2407" s="236" t="str">
        <f t="shared" si="5"/>
        <v>#VALUE!</v>
      </c>
      <c r="J2407" s="236" t="str">
        <f t="shared" si="6"/>
        <v>#VALUE!</v>
      </c>
      <c r="K2407" s="236" t="str">
        <f t="shared" si="7"/>
        <v>#VALUE!</v>
      </c>
      <c r="L2407" s="236" t="str">
        <f t="shared" si="8"/>
        <v>#VALUE!</v>
      </c>
      <c r="M2407" s="236" t="str">
        <f t="shared" si="9"/>
        <v>#VALUE!</v>
      </c>
      <c r="N2407" s="236" t="str">
        <f t="shared" si="10"/>
        <v>#VALUE!</v>
      </c>
      <c r="O2407" s="236" t="str">
        <f t="shared" si="11"/>
        <v>#VALUE!</v>
      </c>
      <c r="P2407" s="237" t="str">
        <f t="shared" si="12"/>
        <v>OPIOIDS</v>
      </c>
      <c r="Q2407" s="234" t="b">
        <v>0</v>
      </c>
      <c r="R2407" s="237" t="str">
        <f t="shared" si="37"/>
        <v>LOW</v>
      </c>
      <c r="S2407" s="238">
        <v>44508.0</v>
      </c>
      <c r="T2407" s="243">
        <f t="shared" si="58"/>
        <v>44537</v>
      </c>
      <c r="U2407" s="237" t="str">
        <f t="shared" si="64"/>
        <v> </v>
      </c>
      <c r="V2407" s="237" t="str">
        <f t="shared" si="16"/>
        <v> </v>
      </c>
      <c r="W2407" s="83"/>
      <c r="X2407" s="83"/>
      <c r="Y2407" s="83"/>
      <c r="Z2407" s="83"/>
      <c r="AA2407" s="83"/>
      <c r="AB2407" s="83"/>
      <c r="AC2407" s="83"/>
      <c r="AD2407" s="83"/>
      <c r="AE2407" s="83"/>
    </row>
    <row r="2408">
      <c r="A2408" s="253">
        <v>17344.0</v>
      </c>
      <c r="B2408" s="234" t="s">
        <v>7580</v>
      </c>
      <c r="C2408" s="238" t="b">
        <v>1</v>
      </c>
      <c r="D2408" s="243">
        <v>44530.0</v>
      </c>
      <c r="E2408" s="236" t="str">
        <f t="shared" si="1"/>
        <v>#VALUE!</v>
      </c>
      <c r="F2408" s="236" t="str">
        <f t="shared" si="2"/>
        <v>#VALUE!</v>
      </c>
      <c r="G2408" s="236" t="str">
        <f t="shared" si="3"/>
        <v>#VALUE!</v>
      </c>
      <c r="H2408" s="236" t="str">
        <f t="shared" si="4"/>
        <v>#VALUE!</v>
      </c>
      <c r="I2408" s="236" t="str">
        <f t="shared" si="5"/>
        <v>#VALUE!</v>
      </c>
      <c r="J2408" s="236" t="str">
        <f t="shared" si="6"/>
        <v>#VALUE!</v>
      </c>
      <c r="K2408" s="236" t="str">
        <f t="shared" si="7"/>
        <v>#VALUE!</v>
      </c>
      <c r="L2408" s="236" t="str">
        <f t="shared" si="8"/>
        <v>#VALUE!</v>
      </c>
      <c r="M2408" s="236" t="str">
        <f t="shared" si="9"/>
        <v>OPI RX</v>
      </c>
      <c r="N2408" s="236" t="str">
        <f t="shared" si="10"/>
        <v>#VALUE!</v>
      </c>
      <c r="O2408" s="236" t="str">
        <f t="shared" si="11"/>
        <v>#VALUE!</v>
      </c>
      <c r="P2408" s="237" t="str">
        <f t="shared" si="12"/>
        <v>OPIOIDS</v>
      </c>
      <c r="Q2408" s="234" t="b">
        <v>0</v>
      </c>
      <c r="R2408" s="237" t="str">
        <f t="shared" si="37"/>
        <v>LOW</v>
      </c>
      <c r="S2408" s="238">
        <v>44497.0</v>
      </c>
      <c r="T2408" s="243">
        <f t="shared" si="58"/>
        <v>44530</v>
      </c>
      <c r="U2408" s="237" t="str">
        <f t="shared" si="64"/>
        <v> </v>
      </c>
      <c r="V2408" s="237" t="str">
        <f t="shared" si="16"/>
        <v> </v>
      </c>
      <c r="W2408" s="83"/>
      <c r="X2408" s="83"/>
      <c r="Y2408" s="83"/>
      <c r="Z2408" s="83"/>
      <c r="AA2408" s="83"/>
      <c r="AB2408" s="83"/>
      <c r="AC2408" s="83"/>
      <c r="AD2408" s="83"/>
      <c r="AE2408" s="83"/>
    </row>
    <row r="2409">
      <c r="A2409" s="253">
        <v>17347.0</v>
      </c>
      <c r="B2409" s="239" t="s">
        <v>7625</v>
      </c>
      <c r="C2409" s="239" t="b">
        <v>1</v>
      </c>
      <c r="D2409" s="235">
        <v>44577.0</v>
      </c>
      <c r="E2409" s="236" t="str">
        <f t="shared" si="1"/>
        <v>OPI RX</v>
      </c>
      <c r="F2409" s="236" t="str">
        <f t="shared" si="2"/>
        <v>#VALUE!</v>
      </c>
      <c r="G2409" s="236" t="str">
        <f t="shared" si="3"/>
        <v>#VALUE!</v>
      </c>
      <c r="H2409" s="236" t="str">
        <f t="shared" si="4"/>
        <v>#VALUE!</v>
      </c>
      <c r="I2409" s="236" t="str">
        <f t="shared" si="5"/>
        <v>#VALUE!</v>
      </c>
      <c r="J2409" s="236" t="str">
        <f t="shared" si="6"/>
        <v>#VALUE!</v>
      </c>
      <c r="K2409" s="236" t="str">
        <f t="shared" si="7"/>
        <v>#VALUE!</v>
      </c>
      <c r="L2409" s="236" t="str">
        <f t="shared" si="8"/>
        <v>#VALUE!</v>
      </c>
      <c r="M2409" s="236" t="str">
        <f t="shared" si="9"/>
        <v>#VALUE!</v>
      </c>
      <c r="N2409" s="236" t="str">
        <f t="shared" si="10"/>
        <v>#VALUE!</v>
      </c>
      <c r="O2409" s="236" t="str">
        <f t="shared" si="11"/>
        <v>#VALUE!</v>
      </c>
      <c r="P2409" s="237" t="str">
        <f t="shared" si="12"/>
        <v>OPIOIDS</v>
      </c>
      <c r="Q2409" s="234" t="b">
        <v>0</v>
      </c>
      <c r="R2409" s="237" t="str">
        <f t="shared" si="37"/>
        <v>LOW</v>
      </c>
      <c r="S2409" s="238"/>
      <c r="T2409" s="243"/>
      <c r="U2409" s="237" t="str">
        <f t="shared" si="64"/>
        <v>DUE COMM</v>
      </c>
      <c r="V2409" s="237" t="str">
        <f t="shared" si="16"/>
        <v> </v>
      </c>
      <c r="W2409" s="83"/>
      <c r="X2409" s="83"/>
      <c r="Y2409" s="83"/>
      <c r="Z2409" s="83"/>
      <c r="AA2409" s="83"/>
      <c r="AB2409" s="83"/>
      <c r="AC2409" s="83"/>
      <c r="AD2409" s="83"/>
      <c r="AE2409" s="83"/>
    </row>
    <row r="2410">
      <c r="A2410" s="248">
        <v>17348.0</v>
      </c>
      <c r="B2410" s="239" t="s">
        <v>7805</v>
      </c>
      <c r="C2410" s="238" t="b">
        <v>1</v>
      </c>
      <c r="D2410" s="235">
        <v>44578.0</v>
      </c>
      <c r="E2410" s="236" t="str">
        <f t="shared" si="1"/>
        <v>#VALUE!</v>
      </c>
      <c r="F2410" s="236" t="str">
        <f t="shared" si="2"/>
        <v>#VALUE!</v>
      </c>
      <c r="G2410" s="236" t="str">
        <f t="shared" si="3"/>
        <v>#VALUE!</v>
      </c>
      <c r="H2410" s="236" t="str">
        <f t="shared" si="4"/>
        <v>#VALUE!</v>
      </c>
      <c r="I2410" s="236" t="str">
        <f t="shared" si="5"/>
        <v>#VALUE!</v>
      </c>
      <c r="J2410" s="236" t="str">
        <f t="shared" si="6"/>
        <v>#VALUE!</v>
      </c>
      <c r="K2410" s="236" t="str">
        <f t="shared" si="7"/>
        <v>#VALUE!</v>
      </c>
      <c r="L2410" s="236" t="str">
        <f t="shared" si="8"/>
        <v>#VALUE!</v>
      </c>
      <c r="M2410" s="236" t="str">
        <f t="shared" si="9"/>
        <v>OPI RX</v>
      </c>
      <c r="N2410" s="236" t="str">
        <f t="shared" si="10"/>
        <v>#VALUE!</v>
      </c>
      <c r="O2410" s="236" t="str">
        <f t="shared" si="11"/>
        <v>#VALUE!</v>
      </c>
      <c r="P2410" s="237" t="str">
        <f t="shared" si="12"/>
        <v>OPIOIDS</v>
      </c>
      <c r="Q2410" s="234" t="b">
        <v>0</v>
      </c>
      <c r="R2410" s="237" t="str">
        <f t="shared" si="37"/>
        <v>LOW</v>
      </c>
      <c r="S2410" s="242">
        <v>44901.0</v>
      </c>
      <c r="T2410" s="243">
        <f t="shared" ref="T2410:T2414" si="65">D2410</f>
        <v>44578</v>
      </c>
      <c r="U2410" s="237" t="str">
        <f t="shared" si="64"/>
        <v> </v>
      </c>
      <c r="V2410" s="237" t="str">
        <f t="shared" si="16"/>
        <v> </v>
      </c>
      <c r="W2410" s="83"/>
      <c r="X2410" s="83"/>
      <c r="Y2410" s="83"/>
      <c r="Z2410" s="83"/>
      <c r="AA2410" s="83"/>
      <c r="AB2410" s="83"/>
      <c r="AC2410" s="83"/>
      <c r="AD2410" s="83"/>
      <c r="AE2410" s="83"/>
    </row>
    <row r="2411">
      <c r="A2411" s="253">
        <v>17351.0</v>
      </c>
      <c r="B2411" s="234" t="s">
        <v>7556</v>
      </c>
      <c r="C2411" s="238" t="b">
        <v>1</v>
      </c>
      <c r="D2411" s="243">
        <v>44533.0</v>
      </c>
      <c r="E2411" s="236" t="str">
        <f t="shared" si="1"/>
        <v>OPI RX</v>
      </c>
      <c r="F2411" s="236" t="str">
        <f t="shared" si="2"/>
        <v>#VALUE!</v>
      </c>
      <c r="G2411" s="236" t="str">
        <f t="shared" si="3"/>
        <v>#VALUE!</v>
      </c>
      <c r="H2411" s="236" t="str">
        <f t="shared" si="4"/>
        <v>#VALUE!</v>
      </c>
      <c r="I2411" s="236" t="str">
        <f t="shared" si="5"/>
        <v>#VALUE!</v>
      </c>
      <c r="J2411" s="236" t="str">
        <f t="shared" si="6"/>
        <v>#VALUE!</v>
      </c>
      <c r="K2411" s="236" t="str">
        <f t="shared" si="7"/>
        <v>#VALUE!</v>
      </c>
      <c r="L2411" s="236" t="str">
        <f t="shared" si="8"/>
        <v>#VALUE!</v>
      </c>
      <c r="M2411" s="236" t="str">
        <f t="shared" si="9"/>
        <v>#VALUE!</v>
      </c>
      <c r="N2411" s="236" t="str">
        <f t="shared" si="10"/>
        <v>#VALUE!</v>
      </c>
      <c r="O2411" s="236" t="str">
        <f t="shared" si="11"/>
        <v>#VALUE!</v>
      </c>
      <c r="P2411" s="237" t="str">
        <f t="shared" si="12"/>
        <v>OPIOIDS</v>
      </c>
      <c r="Q2411" s="234" t="b">
        <v>0</v>
      </c>
      <c r="R2411" s="237" t="str">
        <f t="shared" si="37"/>
        <v>LOW</v>
      </c>
      <c r="S2411" s="238">
        <v>44505.0</v>
      </c>
      <c r="T2411" s="243">
        <f t="shared" si="65"/>
        <v>44533</v>
      </c>
      <c r="U2411" s="237" t="str">
        <f t="shared" si="64"/>
        <v> </v>
      </c>
      <c r="V2411" s="237" t="str">
        <f t="shared" si="16"/>
        <v> </v>
      </c>
      <c r="W2411" s="83"/>
      <c r="X2411" s="83"/>
      <c r="Y2411" s="83"/>
      <c r="Z2411" s="83"/>
      <c r="AA2411" s="83"/>
      <c r="AB2411" s="83"/>
      <c r="AC2411" s="83"/>
      <c r="AD2411" s="83"/>
      <c r="AE2411" s="83"/>
    </row>
    <row r="2412">
      <c r="A2412" s="253">
        <v>17356.0</v>
      </c>
      <c r="B2412" s="234" t="s">
        <v>7705</v>
      </c>
      <c r="C2412" s="238" t="b">
        <v>1</v>
      </c>
      <c r="D2412" s="243">
        <v>44531.0</v>
      </c>
      <c r="E2412" s="236" t="str">
        <f t="shared" si="1"/>
        <v>#VALUE!</v>
      </c>
      <c r="F2412" s="236" t="str">
        <f t="shared" si="2"/>
        <v>#VALUE!</v>
      </c>
      <c r="G2412" s="236" t="str">
        <f t="shared" si="3"/>
        <v>#VALUE!</v>
      </c>
      <c r="H2412" s="236" t="str">
        <f t="shared" si="4"/>
        <v>#VALUE!</v>
      </c>
      <c r="I2412" s="236" t="str">
        <f t="shared" si="5"/>
        <v>#VALUE!</v>
      </c>
      <c r="J2412" s="236" t="str">
        <f t="shared" si="6"/>
        <v>#VALUE!</v>
      </c>
      <c r="K2412" s="236" t="str">
        <f t="shared" si="7"/>
        <v>#VALUE!</v>
      </c>
      <c r="L2412" s="236" t="str">
        <f t="shared" si="8"/>
        <v>#VALUE!</v>
      </c>
      <c r="M2412" s="236" t="str">
        <f t="shared" si="9"/>
        <v>#VALUE!</v>
      </c>
      <c r="N2412" s="236" t="str">
        <f t="shared" si="10"/>
        <v>#VALUE!</v>
      </c>
      <c r="O2412" s="236" t="str">
        <f t="shared" si="11"/>
        <v>#VALUE!</v>
      </c>
      <c r="P2412" s="237" t="str">
        <f t="shared" si="12"/>
        <v>NO RX</v>
      </c>
      <c r="Q2412" s="234" t="b">
        <v>0</v>
      </c>
      <c r="R2412" s="237" t="str">
        <f t="shared" si="37"/>
        <v>LOW</v>
      </c>
      <c r="S2412" s="238">
        <v>44498.0</v>
      </c>
      <c r="T2412" s="243">
        <f t="shared" si="65"/>
        <v>44531</v>
      </c>
      <c r="U2412" s="237" t="str">
        <f t="shared" si="64"/>
        <v> </v>
      </c>
      <c r="V2412" s="237" t="str">
        <f t="shared" si="16"/>
        <v> </v>
      </c>
      <c r="W2412" s="83"/>
      <c r="X2412" s="83"/>
      <c r="Y2412" s="83"/>
      <c r="Z2412" s="83"/>
      <c r="AA2412" s="83"/>
      <c r="AB2412" s="83"/>
      <c r="AC2412" s="83"/>
      <c r="AD2412" s="83"/>
      <c r="AE2412" s="83"/>
    </row>
    <row r="2413">
      <c r="A2413" s="253">
        <v>17358.0</v>
      </c>
      <c r="B2413" s="234" t="s">
        <v>8214</v>
      </c>
      <c r="C2413" s="238" t="b">
        <v>1</v>
      </c>
      <c r="D2413" s="243">
        <v>44537.0</v>
      </c>
      <c r="E2413" s="236" t="str">
        <f t="shared" si="1"/>
        <v>#VALUE!</v>
      </c>
      <c r="F2413" s="236" t="str">
        <f t="shared" si="2"/>
        <v>#VALUE!</v>
      </c>
      <c r="G2413" s="236" t="str">
        <f t="shared" si="3"/>
        <v>#VALUE!</v>
      </c>
      <c r="H2413" s="236" t="str">
        <f t="shared" si="4"/>
        <v>#VALUE!</v>
      </c>
      <c r="I2413" s="236" t="str">
        <f t="shared" si="5"/>
        <v>#VALUE!</v>
      </c>
      <c r="J2413" s="236" t="str">
        <f t="shared" si="6"/>
        <v>#VALUE!</v>
      </c>
      <c r="K2413" s="236" t="str">
        <f t="shared" si="7"/>
        <v>#VALUE!</v>
      </c>
      <c r="L2413" s="236" t="str">
        <f t="shared" si="8"/>
        <v>#VALUE!</v>
      </c>
      <c r="M2413" s="236" t="str">
        <f t="shared" si="9"/>
        <v>#VALUE!</v>
      </c>
      <c r="N2413" s="236" t="str">
        <f t="shared" si="10"/>
        <v>#VALUE!</v>
      </c>
      <c r="O2413" s="236" t="str">
        <f t="shared" si="11"/>
        <v>#VALUE!</v>
      </c>
      <c r="P2413" s="237" t="str">
        <f t="shared" si="12"/>
        <v>NO RX</v>
      </c>
      <c r="Q2413" s="234" t="b">
        <v>0</v>
      </c>
      <c r="R2413" s="237" t="str">
        <f t="shared" si="37"/>
        <v>LOW</v>
      </c>
      <c r="S2413" s="238">
        <v>44510.0</v>
      </c>
      <c r="T2413" s="243">
        <f t="shared" si="65"/>
        <v>44537</v>
      </c>
      <c r="U2413" s="237" t="str">
        <f t="shared" si="64"/>
        <v> </v>
      </c>
      <c r="V2413" s="237" t="str">
        <f t="shared" si="16"/>
        <v> </v>
      </c>
      <c r="W2413" s="83"/>
      <c r="X2413" s="83"/>
      <c r="Y2413" s="83"/>
      <c r="Z2413" s="83"/>
      <c r="AA2413" s="83"/>
      <c r="AB2413" s="83"/>
      <c r="AC2413" s="83"/>
      <c r="AD2413" s="83"/>
      <c r="AE2413" s="83"/>
    </row>
    <row r="2414">
      <c r="A2414" s="253">
        <v>17360.0</v>
      </c>
      <c r="B2414" s="239" t="s">
        <v>7552</v>
      </c>
      <c r="C2414" s="238" t="b">
        <v>1</v>
      </c>
      <c r="D2414" s="243">
        <v>44531.0</v>
      </c>
      <c r="E2414" s="236" t="str">
        <f t="shared" si="1"/>
        <v>#VALUE!</v>
      </c>
      <c r="F2414" s="236" t="str">
        <f t="shared" si="2"/>
        <v>#VALUE!</v>
      </c>
      <c r="G2414" s="236" t="str">
        <f t="shared" si="3"/>
        <v>#VALUE!</v>
      </c>
      <c r="H2414" s="236" t="str">
        <f t="shared" si="4"/>
        <v>#VALUE!</v>
      </c>
      <c r="I2414" s="236" t="str">
        <f t="shared" si="5"/>
        <v>#VALUE!</v>
      </c>
      <c r="J2414" s="236" t="str">
        <f t="shared" si="6"/>
        <v>#VALUE!</v>
      </c>
      <c r="K2414" s="236" t="str">
        <f t="shared" si="7"/>
        <v>#VALUE!</v>
      </c>
      <c r="L2414" s="236" t="str">
        <f t="shared" si="8"/>
        <v>#VALUE!</v>
      </c>
      <c r="M2414" s="236" t="str">
        <f t="shared" si="9"/>
        <v>#VALUE!</v>
      </c>
      <c r="N2414" s="236" t="str">
        <f t="shared" si="10"/>
        <v>#VALUE!</v>
      </c>
      <c r="O2414" s="236" t="str">
        <f t="shared" si="11"/>
        <v>#VALUE!</v>
      </c>
      <c r="P2414" s="237" t="str">
        <f t="shared" si="12"/>
        <v>NO RX</v>
      </c>
      <c r="Q2414" s="234" t="b">
        <v>0</v>
      </c>
      <c r="R2414" s="237" t="str">
        <f t="shared" si="37"/>
        <v>LOW</v>
      </c>
      <c r="S2414" s="238">
        <v>44498.0</v>
      </c>
      <c r="T2414" s="243">
        <f t="shared" si="65"/>
        <v>44531</v>
      </c>
      <c r="U2414" s="237" t="str">
        <f t="shared" si="64"/>
        <v> </v>
      </c>
      <c r="V2414" s="237" t="str">
        <f t="shared" si="16"/>
        <v> </v>
      </c>
      <c r="W2414" s="83"/>
      <c r="X2414" s="83"/>
      <c r="Y2414" s="83"/>
      <c r="Z2414" s="83"/>
      <c r="AA2414" s="83"/>
      <c r="AB2414" s="83"/>
      <c r="AC2414" s="83"/>
      <c r="AD2414" s="83"/>
      <c r="AE2414" s="83"/>
    </row>
    <row r="2415">
      <c r="A2415" s="253">
        <v>17362.0</v>
      </c>
      <c r="B2415" s="239" t="s">
        <v>7552</v>
      </c>
      <c r="C2415" s="239" t="b">
        <v>1</v>
      </c>
      <c r="D2415" s="235">
        <v>44577.0</v>
      </c>
      <c r="E2415" s="236" t="str">
        <f t="shared" si="1"/>
        <v>#VALUE!</v>
      </c>
      <c r="F2415" s="236" t="str">
        <f t="shared" si="2"/>
        <v>#VALUE!</v>
      </c>
      <c r="G2415" s="236" t="str">
        <f t="shared" si="3"/>
        <v>#VALUE!</v>
      </c>
      <c r="H2415" s="236" t="str">
        <f t="shared" si="4"/>
        <v>#VALUE!</v>
      </c>
      <c r="I2415" s="236" t="str">
        <f t="shared" si="5"/>
        <v>#VALUE!</v>
      </c>
      <c r="J2415" s="236" t="str">
        <f t="shared" si="6"/>
        <v>#VALUE!</v>
      </c>
      <c r="K2415" s="236" t="str">
        <f t="shared" si="7"/>
        <v>#VALUE!</v>
      </c>
      <c r="L2415" s="236" t="str">
        <f t="shared" si="8"/>
        <v>#VALUE!</v>
      </c>
      <c r="M2415" s="236" t="str">
        <f t="shared" si="9"/>
        <v>#VALUE!</v>
      </c>
      <c r="N2415" s="236" t="str">
        <f t="shared" si="10"/>
        <v>#VALUE!</v>
      </c>
      <c r="O2415" s="236" t="str">
        <f t="shared" si="11"/>
        <v>#VALUE!</v>
      </c>
      <c r="P2415" s="237" t="str">
        <f t="shared" si="12"/>
        <v>NO RX</v>
      </c>
      <c r="Q2415" s="234" t="b">
        <v>0</v>
      </c>
      <c r="R2415" s="237" t="str">
        <f t="shared" si="37"/>
        <v>LOW</v>
      </c>
      <c r="S2415" s="238"/>
      <c r="T2415" s="243"/>
      <c r="U2415" s="237" t="str">
        <f t="shared" si="64"/>
        <v>DUE COMM</v>
      </c>
      <c r="V2415" s="237" t="str">
        <f t="shared" si="16"/>
        <v> </v>
      </c>
      <c r="W2415" s="83"/>
      <c r="X2415" s="83"/>
      <c r="Y2415" s="83"/>
      <c r="Z2415" s="83"/>
      <c r="AA2415" s="83"/>
      <c r="AB2415" s="83"/>
      <c r="AC2415" s="83"/>
      <c r="AD2415" s="83"/>
      <c r="AE2415" s="83"/>
    </row>
    <row r="2416">
      <c r="A2416" s="253">
        <v>17366.0</v>
      </c>
      <c r="B2416" s="234" t="s">
        <v>8220</v>
      </c>
      <c r="C2416" s="238" t="b">
        <v>1</v>
      </c>
      <c r="D2416" s="243">
        <v>44533.0</v>
      </c>
      <c r="E2416" s="236" t="str">
        <f t="shared" si="1"/>
        <v>OPI RX</v>
      </c>
      <c r="F2416" s="236" t="str">
        <f t="shared" si="2"/>
        <v>#VALUE!</v>
      </c>
      <c r="G2416" s="236" t="str">
        <f t="shared" si="3"/>
        <v>#VALUE!</v>
      </c>
      <c r="H2416" s="236" t="str">
        <f t="shared" si="4"/>
        <v>#VALUE!</v>
      </c>
      <c r="I2416" s="236" t="str">
        <f t="shared" si="5"/>
        <v>#VALUE!</v>
      </c>
      <c r="J2416" s="236" t="str">
        <f t="shared" si="6"/>
        <v>#VALUE!</v>
      </c>
      <c r="K2416" s="236" t="str">
        <f t="shared" si="7"/>
        <v>#VALUE!</v>
      </c>
      <c r="L2416" s="236" t="str">
        <f t="shared" si="8"/>
        <v>#VALUE!</v>
      </c>
      <c r="M2416" s="236" t="str">
        <f t="shared" si="9"/>
        <v>#VALUE!</v>
      </c>
      <c r="N2416" s="236" t="str">
        <f t="shared" si="10"/>
        <v>#VALUE!</v>
      </c>
      <c r="O2416" s="236" t="str">
        <f t="shared" si="11"/>
        <v>#VALUE!</v>
      </c>
      <c r="P2416" s="237" t="str">
        <f t="shared" si="12"/>
        <v>OPIOIDS</v>
      </c>
      <c r="Q2416" s="234" t="b">
        <v>1</v>
      </c>
      <c r="R2416" s="237" t="str">
        <f t="shared" si="37"/>
        <v>HIGH</v>
      </c>
      <c r="S2416" s="238">
        <v>44502.0</v>
      </c>
      <c r="T2416" s="243">
        <f t="shared" ref="T2416:T2417" si="66">D2416</f>
        <v>44533</v>
      </c>
      <c r="U2416" s="237" t="str">
        <f t="shared" si="64"/>
        <v> </v>
      </c>
      <c r="V2416" s="237" t="str">
        <f t="shared" si="16"/>
        <v> </v>
      </c>
      <c r="W2416" s="83"/>
      <c r="X2416" s="83"/>
      <c r="Y2416" s="83"/>
      <c r="Z2416" s="83"/>
      <c r="AA2416" s="83"/>
      <c r="AB2416" s="83"/>
      <c r="AC2416" s="83"/>
      <c r="AD2416" s="83"/>
      <c r="AE2416" s="83"/>
    </row>
    <row r="2417">
      <c r="A2417" s="248">
        <v>17367.0</v>
      </c>
      <c r="B2417" s="239" t="s">
        <v>7556</v>
      </c>
      <c r="C2417" s="239" t="b">
        <v>1</v>
      </c>
      <c r="D2417" s="235">
        <v>44596.0</v>
      </c>
      <c r="E2417" s="236" t="str">
        <f t="shared" si="1"/>
        <v>OPI RX</v>
      </c>
      <c r="F2417" s="236" t="str">
        <f t="shared" si="2"/>
        <v>#VALUE!</v>
      </c>
      <c r="G2417" s="236" t="str">
        <f t="shared" si="3"/>
        <v>#VALUE!</v>
      </c>
      <c r="H2417" s="236" t="str">
        <f t="shared" si="4"/>
        <v>#VALUE!</v>
      </c>
      <c r="I2417" s="236" t="str">
        <f t="shared" si="5"/>
        <v>#VALUE!</v>
      </c>
      <c r="J2417" s="236" t="str">
        <f t="shared" si="6"/>
        <v>#VALUE!</v>
      </c>
      <c r="K2417" s="236" t="str">
        <f t="shared" si="7"/>
        <v>#VALUE!</v>
      </c>
      <c r="L2417" s="236" t="str">
        <f t="shared" si="8"/>
        <v>#VALUE!</v>
      </c>
      <c r="M2417" s="236" t="str">
        <f t="shared" si="9"/>
        <v>#VALUE!</v>
      </c>
      <c r="N2417" s="236" t="str">
        <f t="shared" si="10"/>
        <v>#VALUE!</v>
      </c>
      <c r="O2417" s="236" t="str">
        <f t="shared" si="11"/>
        <v>#VALUE!</v>
      </c>
      <c r="P2417" s="237" t="str">
        <f t="shared" si="12"/>
        <v>OPIOIDS</v>
      </c>
      <c r="Q2417" s="234" t="b">
        <v>0</v>
      </c>
      <c r="R2417" s="237" t="str">
        <f t="shared" si="37"/>
        <v>LOW</v>
      </c>
      <c r="S2417" s="242">
        <v>44922.0</v>
      </c>
      <c r="T2417" s="243">
        <f t="shared" si="66"/>
        <v>44596</v>
      </c>
      <c r="U2417" s="237"/>
      <c r="V2417" s="237" t="str">
        <f t="shared" si="16"/>
        <v> </v>
      </c>
      <c r="W2417" s="83"/>
      <c r="X2417" s="258" t="s">
        <v>8221</v>
      </c>
      <c r="Y2417" s="83"/>
      <c r="Z2417" s="83"/>
      <c r="AA2417" s="83"/>
      <c r="AB2417" s="83"/>
      <c r="AC2417" s="83"/>
      <c r="AD2417" s="83"/>
      <c r="AE2417" s="83"/>
    </row>
    <row r="2418">
      <c r="A2418" s="253">
        <v>17368.0</v>
      </c>
      <c r="B2418" s="239" t="s">
        <v>7570</v>
      </c>
      <c r="C2418" s="239" t="b">
        <v>1</v>
      </c>
      <c r="D2418" s="235">
        <v>44577.0</v>
      </c>
      <c r="E2418" s="236" t="str">
        <f t="shared" si="1"/>
        <v>#VALUE!</v>
      </c>
      <c r="F2418" s="236" t="str">
        <f t="shared" si="2"/>
        <v>#VALUE!</v>
      </c>
      <c r="G2418" s="236" t="str">
        <f t="shared" si="3"/>
        <v>#VALUE!</v>
      </c>
      <c r="H2418" s="236" t="str">
        <f t="shared" si="4"/>
        <v>#VALUE!</v>
      </c>
      <c r="I2418" s="236" t="str">
        <f t="shared" si="5"/>
        <v>#VALUE!</v>
      </c>
      <c r="J2418" s="236" t="str">
        <f t="shared" si="6"/>
        <v>#VALUE!</v>
      </c>
      <c r="K2418" s="236" t="str">
        <f t="shared" si="7"/>
        <v>#VALUE!</v>
      </c>
      <c r="L2418" s="236" t="str">
        <f t="shared" si="8"/>
        <v>#VALUE!</v>
      </c>
      <c r="M2418" s="236" t="str">
        <f t="shared" si="9"/>
        <v>#VALUE!</v>
      </c>
      <c r="N2418" s="236" t="str">
        <f t="shared" si="10"/>
        <v>#VALUE!</v>
      </c>
      <c r="O2418" s="236" t="str">
        <f t="shared" si="11"/>
        <v>#VALUE!</v>
      </c>
      <c r="P2418" s="237" t="str">
        <f t="shared" si="12"/>
        <v>NO RX</v>
      </c>
      <c r="Q2418" s="234" t="b">
        <v>0</v>
      </c>
      <c r="R2418" s="237" t="str">
        <f t="shared" si="37"/>
        <v>LOW</v>
      </c>
      <c r="S2418" s="238"/>
      <c r="T2418" s="243"/>
      <c r="U2418" s="237" t="str">
        <f t="shared" ref="U2418:U2477" si="67">if((days($Z$3,$S2418)/365)&gt;=1,"DUE COMM", " ")</f>
        <v>DUE COMM</v>
      </c>
      <c r="V2418" s="237" t="str">
        <f t="shared" si="16"/>
        <v> </v>
      </c>
      <c r="W2418" s="83"/>
      <c r="X2418" s="83"/>
      <c r="Y2418" s="83"/>
      <c r="Z2418" s="83"/>
      <c r="AA2418" s="83"/>
      <c r="AB2418" s="83"/>
      <c r="AC2418" s="83"/>
      <c r="AD2418" s="83"/>
      <c r="AE2418" s="83"/>
    </row>
    <row r="2419">
      <c r="A2419" s="253">
        <v>17372.0</v>
      </c>
      <c r="B2419" s="239" t="s">
        <v>7582</v>
      </c>
      <c r="C2419" s="239" t="b">
        <v>1</v>
      </c>
      <c r="D2419" s="235">
        <v>44577.0</v>
      </c>
      <c r="E2419" s="236" t="str">
        <f t="shared" si="1"/>
        <v>#VALUE!</v>
      </c>
      <c r="F2419" s="236" t="str">
        <f t="shared" si="2"/>
        <v>OPI RX</v>
      </c>
      <c r="G2419" s="236" t="str">
        <f t="shared" si="3"/>
        <v>#VALUE!</v>
      </c>
      <c r="H2419" s="236" t="str">
        <f t="shared" si="4"/>
        <v>#VALUE!</v>
      </c>
      <c r="I2419" s="236" t="str">
        <f t="shared" si="5"/>
        <v>#VALUE!</v>
      </c>
      <c r="J2419" s="236" t="str">
        <f t="shared" si="6"/>
        <v>#VALUE!</v>
      </c>
      <c r="K2419" s="236" t="str">
        <f t="shared" si="7"/>
        <v>#VALUE!</v>
      </c>
      <c r="L2419" s="236" t="str">
        <f t="shared" si="8"/>
        <v>#VALUE!</v>
      </c>
      <c r="M2419" s="236" t="str">
        <f t="shared" si="9"/>
        <v>#VALUE!</v>
      </c>
      <c r="N2419" s="236" t="str">
        <f t="shared" si="10"/>
        <v>#VALUE!</v>
      </c>
      <c r="O2419" s="236" t="str">
        <f t="shared" si="11"/>
        <v>#VALUE!</v>
      </c>
      <c r="P2419" s="237" t="str">
        <f t="shared" si="12"/>
        <v>OPIOIDS</v>
      </c>
      <c r="Q2419" s="234" t="b">
        <v>0</v>
      </c>
      <c r="R2419" s="237" t="str">
        <f t="shared" si="37"/>
        <v>LOW</v>
      </c>
      <c r="S2419" s="238"/>
      <c r="T2419" s="243"/>
      <c r="U2419" s="237" t="str">
        <f t="shared" si="67"/>
        <v>DUE COMM</v>
      </c>
      <c r="V2419" s="237" t="str">
        <f t="shared" si="16"/>
        <v> </v>
      </c>
      <c r="W2419" s="83"/>
      <c r="X2419" s="83"/>
      <c r="Y2419" s="83"/>
      <c r="Z2419" s="83"/>
      <c r="AA2419" s="83"/>
      <c r="AB2419" s="83"/>
      <c r="AC2419" s="83"/>
      <c r="AD2419" s="83"/>
      <c r="AE2419" s="83"/>
    </row>
    <row r="2420">
      <c r="A2420" s="253">
        <v>17374.0</v>
      </c>
      <c r="B2420" s="239" t="s">
        <v>7552</v>
      </c>
      <c r="C2420" s="239" t="b">
        <v>1</v>
      </c>
      <c r="D2420" s="235">
        <v>44577.0</v>
      </c>
      <c r="E2420" s="236" t="str">
        <f t="shared" si="1"/>
        <v>#VALUE!</v>
      </c>
      <c r="F2420" s="236" t="str">
        <f t="shared" si="2"/>
        <v>#VALUE!</v>
      </c>
      <c r="G2420" s="236" t="str">
        <f t="shared" si="3"/>
        <v>#VALUE!</v>
      </c>
      <c r="H2420" s="236" t="str">
        <f t="shared" si="4"/>
        <v>#VALUE!</v>
      </c>
      <c r="I2420" s="236" t="str">
        <f t="shared" si="5"/>
        <v>#VALUE!</v>
      </c>
      <c r="J2420" s="236" t="str">
        <f t="shared" si="6"/>
        <v>#VALUE!</v>
      </c>
      <c r="K2420" s="236" t="str">
        <f t="shared" si="7"/>
        <v>#VALUE!</v>
      </c>
      <c r="L2420" s="236" t="str">
        <f t="shared" si="8"/>
        <v>#VALUE!</v>
      </c>
      <c r="M2420" s="236" t="str">
        <f t="shared" si="9"/>
        <v>#VALUE!</v>
      </c>
      <c r="N2420" s="236" t="str">
        <f t="shared" si="10"/>
        <v>#VALUE!</v>
      </c>
      <c r="O2420" s="236" t="str">
        <f t="shared" si="11"/>
        <v>#VALUE!</v>
      </c>
      <c r="P2420" s="237" t="str">
        <f t="shared" si="12"/>
        <v>NO RX</v>
      </c>
      <c r="Q2420" s="234" t="b">
        <v>0</v>
      </c>
      <c r="R2420" s="237" t="str">
        <f t="shared" si="37"/>
        <v>LOW</v>
      </c>
      <c r="S2420" s="238"/>
      <c r="T2420" s="243"/>
      <c r="U2420" s="237" t="str">
        <f t="shared" si="67"/>
        <v>DUE COMM</v>
      </c>
      <c r="V2420" s="237" t="str">
        <f t="shared" si="16"/>
        <v> </v>
      </c>
      <c r="W2420" s="83"/>
      <c r="X2420" s="83"/>
      <c r="Y2420" s="83"/>
      <c r="Z2420" s="83"/>
      <c r="AA2420" s="83"/>
      <c r="AB2420" s="83"/>
      <c r="AC2420" s="83"/>
      <c r="AD2420" s="83"/>
      <c r="AE2420" s="83"/>
    </row>
    <row r="2421">
      <c r="A2421" s="253">
        <v>17375.0</v>
      </c>
      <c r="B2421" s="234" t="s">
        <v>7705</v>
      </c>
      <c r="C2421" s="238" t="b">
        <v>1</v>
      </c>
      <c r="D2421" s="243">
        <v>44531.0</v>
      </c>
      <c r="E2421" s="236" t="str">
        <f t="shared" si="1"/>
        <v>#VALUE!</v>
      </c>
      <c r="F2421" s="236" t="str">
        <f t="shared" si="2"/>
        <v>#VALUE!</v>
      </c>
      <c r="G2421" s="236" t="str">
        <f t="shared" si="3"/>
        <v>#VALUE!</v>
      </c>
      <c r="H2421" s="236" t="str">
        <f t="shared" si="4"/>
        <v>#VALUE!</v>
      </c>
      <c r="I2421" s="236" t="str">
        <f t="shared" si="5"/>
        <v>#VALUE!</v>
      </c>
      <c r="J2421" s="236" t="str">
        <f t="shared" si="6"/>
        <v>#VALUE!</v>
      </c>
      <c r="K2421" s="236" t="str">
        <f t="shared" si="7"/>
        <v>#VALUE!</v>
      </c>
      <c r="L2421" s="236" t="str">
        <f t="shared" si="8"/>
        <v>#VALUE!</v>
      </c>
      <c r="M2421" s="236" t="str">
        <f t="shared" si="9"/>
        <v>#VALUE!</v>
      </c>
      <c r="N2421" s="236" t="str">
        <f t="shared" si="10"/>
        <v>#VALUE!</v>
      </c>
      <c r="O2421" s="236" t="str">
        <f t="shared" si="11"/>
        <v>#VALUE!</v>
      </c>
      <c r="P2421" s="237" t="str">
        <f t="shared" si="12"/>
        <v>NO RX</v>
      </c>
      <c r="Q2421" s="234" t="b">
        <v>0</v>
      </c>
      <c r="R2421" s="237" t="str">
        <f t="shared" si="37"/>
        <v>LOW</v>
      </c>
      <c r="S2421" s="238">
        <v>44509.0</v>
      </c>
      <c r="T2421" s="243">
        <f t="shared" ref="T2421:T2424" si="68">D2421</f>
        <v>44531</v>
      </c>
      <c r="U2421" s="237" t="str">
        <f t="shared" si="67"/>
        <v> </v>
      </c>
      <c r="V2421" s="237" t="str">
        <f t="shared" si="16"/>
        <v> </v>
      </c>
      <c r="W2421" s="83"/>
      <c r="X2421" s="83"/>
      <c r="Y2421" s="83"/>
      <c r="Z2421" s="83"/>
      <c r="AA2421" s="83"/>
      <c r="AB2421" s="83"/>
      <c r="AC2421" s="83"/>
      <c r="AD2421" s="83"/>
      <c r="AE2421" s="83"/>
    </row>
    <row r="2422">
      <c r="A2422" s="253">
        <v>17377.0</v>
      </c>
      <c r="B2422" s="239" t="s">
        <v>7552</v>
      </c>
      <c r="C2422" s="238" t="b">
        <v>1</v>
      </c>
      <c r="D2422" s="243">
        <v>44531.0</v>
      </c>
      <c r="E2422" s="236" t="str">
        <f t="shared" si="1"/>
        <v>#VALUE!</v>
      </c>
      <c r="F2422" s="236" t="str">
        <f t="shared" si="2"/>
        <v>#VALUE!</v>
      </c>
      <c r="G2422" s="236" t="str">
        <f t="shared" si="3"/>
        <v>#VALUE!</v>
      </c>
      <c r="H2422" s="236" t="str">
        <f t="shared" si="4"/>
        <v>#VALUE!</v>
      </c>
      <c r="I2422" s="236" t="str">
        <f t="shared" si="5"/>
        <v>#VALUE!</v>
      </c>
      <c r="J2422" s="236" t="str">
        <f t="shared" si="6"/>
        <v>#VALUE!</v>
      </c>
      <c r="K2422" s="236" t="str">
        <f t="shared" si="7"/>
        <v>#VALUE!</v>
      </c>
      <c r="L2422" s="236" t="str">
        <f t="shared" si="8"/>
        <v>#VALUE!</v>
      </c>
      <c r="M2422" s="236" t="str">
        <f t="shared" si="9"/>
        <v>#VALUE!</v>
      </c>
      <c r="N2422" s="236" t="str">
        <f t="shared" si="10"/>
        <v>#VALUE!</v>
      </c>
      <c r="O2422" s="236" t="str">
        <f t="shared" si="11"/>
        <v>#VALUE!</v>
      </c>
      <c r="P2422" s="237" t="str">
        <f t="shared" si="12"/>
        <v>NO RX</v>
      </c>
      <c r="Q2422" s="234" t="b">
        <v>0</v>
      </c>
      <c r="R2422" s="237" t="str">
        <f t="shared" si="37"/>
        <v>LOW</v>
      </c>
      <c r="S2422" s="238">
        <v>44501.0</v>
      </c>
      <c r="T2422" s="243">
        <f t="shared" si="68"/>
        <v>44531</v>
      </c>
      <c r="U2422" s="237" t="str">
        <f t="shared" si="67"/>
        <v> </v>
      </c>
      <c r="V2422" s="237" t="str">
        <f t="shared" si="16"/>
        <v> </v>
      </c>
      <c r="W2422" s="83"/>
      <c r="X2422" s="83"/>
      <c r="Y2422" s="83"/>
      <c r="Z2422" s="83"/>
      <c r="AA2422" s="83"/>
      <c r="AB2422" s="83"/>
      <c r="AC2422" s="83"/>
      <c r="AD2422" s="83"/>
      <c r="AE2422" s="83"/>
    </row>
    <row r="2423">
      <c r="A2423" s="253">
        <v>17381.0</v>
      </c>
      <c r="B2423" s="234" t="s">
        <v>7863</v>
      </c>
      <c r="C2423" s="238" t="b">
        <v>1</v>
      </c>
      <c r="D2423" s="243">
        <v>44551.0</v>
      </c>
      <c r="E2423" s="236" t="str">
        <f t="shared" si="1"/>
        <v>#VALUE!</v>
      </c>
      <c r="F2423" s="236" t="str">
        <f t="shared" si="2"/>
        <v>#VALUE!</v>
      </c>
      <c r="G2423" s="236" t="str">
        <f t="shared" si="3"/>
        <v>#VALUE!</v>
      </c>
      <c r="H2423" s="236" t="str">
        <f t="shared" si="4"/>
        <v>#VALUE!</v>
      </c>
      <c r="I2423" s="236" t="str">
        <f t="shared" si="5"/>
        <v>#VALUE!</v>
      </c>
      <c r="J2423" s="236" t="str">
        <f t="shared" si="6"/>
        <v>#VALUE!</v>
      </c>
      <c r="K2423" s="236" t="str">
        <f t="shared" si="7"/>
        <v>#VALUE!</v>
      </c>
      <c r="L2423" s="236" t="str">
        <f t="shared" si="8"/>
        <v>#VALUE!</v>
      </c>
      <c r="M2423" s="236" t="str">
        <f t="shared" si="9"/>
        <v>#VALUE!</v>
      </c>
      <c r="N2423" s="236" t="str">
        <f t="shared" si="10"/>
        <v>#VALUE!</v>
      </c>
      <c r="O2423" s="236" t="str">
        <f t="shared" si="11"/>
        <v>#VALUE!</v>
      </c>
      <c r="P2423" s="237" t="str">
        <f t="shared" si="12"/>
        <v>NO RX</v>
      </c>
      <c r="Q2423" s="234" t="b">
        <v>0</v>
      </c>
      <c r="R2423" s="237" t="str">
        <f t="shared" si="37"/>
        <v>LOW</v>
      </c>
      <c r="S2423" s="238">
        <v>44523.0</v>
      </c>
      <c r="T2423" s="243">
        <f t="shared" si="68"/>
        <v>44551</v>
      </c>
      <c r="U2423" s="237" t="str">
        <f t="shared" si="67"/>
        <v> </v>
      </c>
      <c r="V2423" s="237" t="str">
        <f t="shared" si="16"/>
        <v> </v>
      </c>
      <c r="W2423" s="83"/>
      <c r="X2423" s="83"/>
      <c r="Y2423" s="83"/>
      <c r="Z2423" s="83"/>
      <c r="AA2423" s="83"/>
      <c r="AB2423" s="83"/>
      <c r="AC2423" s="83"/>
      <c r="AD2423" s="83"/>
      <c r="AE2423" s="83"/>
    </row>
    <row r="2424">
      <c r="A2424" s="253">
        <v>17384.0</v>
      </c>
      <c r="B2424" s="234" t="s">
        <v>8222</v>
      </c>
      <c r="C2424" s="238" t="b">
        <v>1</v>
      </c>
      <c r="D2424" s="243">
        <v>44533.0</v>
      </c>
      <c r="E2424" s="236" t="str">
        <f t="shared" si="1"/>
        <v>#VALUE!</v>
      </c>
      <c r="F2424" s="236" t="str">
        <f t="shared" si="2"/>
        <v>#VALUE!</v>
      </c>
      <c r="G2424" s="236" t="str">
        <f t="shared" si="3"/>
        <v>#VALUE!</v>
      </c>
      <c r="H2424" s="236" t="str">
        <f t="shared" si="4"/>
        <v>#VALUE!</v>
      </c>
      <c r="I2424" s="236" t="str">
        <f t="shared" si="5"/>
        <v>#VALUE!</v>
      </c>
      <c r="J2424" s="236" t="str">
        <f t="shared" si="6"/>
        <v>#VALUE!</v>
      </c>
      <c r="K2424" s="236" t="str">
        <f t="shared" si="7"/>
        <v>#VALUE!</v>
      </c>
      <c r="L2424" s="236" t="str">
        <f t="shared" si="8"/>
        <v>#VALUE!</v>
      </c>
      <c r="M2424" s="236" t="str">
        <f t="shared" si="9"/>
        <v>OPI RX</v>
      </c>
      <c r="N2424" s="236" t="str">
        <f t="shared" si="10"/>
        <v>#VALUE!</v>
      </c>
      <c r="O2424" s="236" t="str">
        <f t="shared" si="11"/>
        <v>#VALUE!</v>
      </c>
      <c r="P2424" s="237" t="str">
        <f t="shared" si="12"/>
        <v>OPIOIDS</v>
      </c>
      <c r="Q2424" s="234" t="b">
        <v>0</v>
      </c>
      <c r="R2424" s="237" t="str">
        <f t="shared" si="37"/>
        <v>LOW</v>
      </c>
      <c r="S2424" s="238">
        <v>44504.0</v>
      </c>
      <c r="T2424" s="243">
        <f t="shared" si="68"/>
        <v>44533</v>
      </c>
      <c r="U2424" s="237" t="str">
        <f t="shared" si="67"/>
        <v> </v>
      </c>
      <c r="V2424" s="237" t="str">
        <f t="shared" si="16"/>
        <v> </v>
      </c>
      <c r="W2424" s="83"/>
      <c r="X2424" s="83"/>
      <c r="Y2424" s="83"/>
      <c r="Z2424" s="83"/>
      <c r="AA2424" s="83"/>
      <c r="AB2424" s="83"/>
      <c r="AC2424" s="83"/>
      <c r="AD2424" s="83"/>
      <c r="AE2424" s="83"/>
    </row>
    <row r="2425">
      <c r="A2425" s="253">
        <v>17388.0</v>
      </c>
      <c r="B2425" s="239" t="s">
        <v>8223</v>
      </c>
      <c r="C2425" s="239" t="b">
        <v>1</v>
      </c>
      <c r="D2425" s="235">
        <v>44577.0</v>
      </c>
      <c r="E2425" s="236" t="str">
        <f t="shared" si="1"/>
        <v>#VALUE!</v>
      </c>
      <c r="F2425" s="236" t="str">
        <f t="shared" si="2"/>
        <v>OPI RX</v>
      </c>
      <c r="G2425" s="236" t="str">
        <f t="shared" si="3"/>
        <v>#VALUE!</v>
      </c>
      <c r="H2425" s="236" t="str">
        <f t="shared" si="4"/>
        <v>#VALUE!</v>
      </c>
      <c r="I2425" s="236" t="str">
        <f t="shared" si="5"/>
        <v>#VALUE!</v>
      </c>
      <c r="J2425" s="236" t="str">
        <f t="shared" si="6"/>
        <v>OPI RX</v>
      </c>
      <c r="K2425" s="236" t="str">
        <f t="shared" si="7"/>
        <v>#VALUE!</v>
      </c>
      <c r="L2425" s="236" t="str">
        <f t="shared" si="8"/>
        <v>#VALUE!</v>
      </c>
      <c r="M2425" s="236" t="str">
        <f t="shared" si="9"/>
        <v>#VALUE!</v>
      </c>
      <c r="N2425" s="236" t="str">
        <f t="shared" si="10"/>
        <v>#VALUE!</v>
      </c>
      <c r="O2425" s="236" t="str">
        <f t="shared" si="11"/>
        <v>#VALUE!</v>
      </c>
      <c r="P2425" s="237" t="str">
        <f t="shared" si="12"/>
        <v>OPIOIDS</v>
      </c>
      <c r="Q2425" s="234" t="b">
        <v>0</v>
      </c>
      <c r="R2425" s="237" t="str">
        <f t="shared" si="37"/>
        <v>LOW</v>
      </c>
      <c r="S2425" s="238"/>
      <c r="T2425" s="243"/>
      <c r="U2425" s="237" t="str">
        <f t="shared" si="67"/>
        <v>DUE COMM</v>
      </c>
      <c r="V2425" s="237" t="str">
        <f t="shared" si="16"/>
        <v> </v>
      </c>
      <c r="W2425" s="83"/>
      <c r="X2425" s="83"/>
      <c r="Y2425" s="83"/>
      <c r="Z2425" s="83"/>
      <c r="AA2425" s="83"/>
      <c r="AB2425" s="83"/>
      <c r="AC2425" s="83"/>
      <c r="AD2425" s="83"/>
      <c r="AE2425" s="83"/>
    </row>
    <row r="2426">
      <c r="A2426" s="248">
        <v>17389.0</v>
      </c>
      <c r="B2426" s="239" t="s">
        <v>7552</v>
      </c>
      <c r="C2426" s="238" t="b">
        <v>1</v>
      </c>
      <c r="D2426" s="235">
        <v>44578.0</v>
      </c>
      <c r="E2426" s="236" t="str">
        <f t="shared" si="1"/>
        <v>#VALUE!</v>
      </c>
      <c r="F2426" s="236" t="str">
        <f t="shared" si="2"/>
        <v>#VALUE!</v>
      </c>
      <c r="G2426" s="236" t="str">
        <f t="shared" si="3"/>
        <v>#VALUE!</v>
      </c>
      <c r="H2426" s="236" t="str">
        <f t="shared" si="4"/>
        <v>#VALUE!</v>
      </c>
      <c r="I2426" s="236" t="str">
        <f t="shared" si="5"/>
        <v>#VALUE!</v>
      </c>
      <c r="J2426" s="236" t="str">
        <f t="shared" si="6"/>
        <v>#VALUE!</v>
      </c>
      <c r="K2426" s="236" t="str">
        <f t="shared" si="7"/>
        <v>#VALUE!</v>
      </c>
      <c r="L2426" s="236" t="str">
        <f t="shared" si="8"/>
        <v>#VALUE!</v>
      </c>
      <c r="M2426" s="236" t="str">
        <f t="shared" si="9"/>
        <v>#VALUE!</v>
      </c>
      <c r="N2426" s="236" t="str">
        <f t="shared" si="10"/>
        <v>#VALUE!</v>
      </c>
      <c r="O2426" s="236" t="str">
        <f t="shared" si="11"/>
        <v>#VALUE!</v>
      </c>
      <c r="P2426" s="237" t="str">
        <f t="shared" si="12"/>
        <v>NO RX</v>
      </c>
      <c r="Q2426" s="234" t="b">
        <v>0</v>
      </c>
      <c r="R2426" s="237" t="str">
        <f t="shared" si="37"/>
        <v>LOW</v>
      </c>
      <c r="S2426" s="242">
        <v>44901.0</v>
      </c>
      <c r="T2426" s="243">
        <f>D2426</f>
        <v>44578</v>
      </c>
      <c r="U2426" s="237" t="str">
        <f t="shared" si="67"/>
        <v> </v>
      </c>
      <c r="V2426" s="237" t="str">
        <f t="shared" si="16"/>
        <v> </v>
      </c>
      <c r="W2426" s="83"/>
      <c r="X2426" s="83"/>
      <c r="Y2426" s="83"/>
      <c r="Z2426" s="83"/>
      <c r="AA2426" s="83"/>
      <c r="AB2426" s="83"/>
      <c r="AC2426" s="83"/>
      <c r="AD2426" s="83"/>
      <c r="AE2426" s="83"/>
    </row>
    <row r="2427">
      <c r="A2427" s="253">
        <v>17391.0</v>
      </c>
      <c r="B2427" s="239" t="s">
        <v>8224</v>
      </c>
      <c r="C2427" s="239" t="b">
        <v>1</v>
      </c>
      <c r="D2427" s="235">
        <v>44577.0</v>
      </c>
      <c r="E2427" s="236" t="str">
        <f t="shared" si="1"/>
        <v>OPI RX</v>
      </c>
      <c r="F2427" s="236" t="str">
        <f t="shared" si="2"/>
        <v>#VALUE!</v>
      </c>
      <c r="G2427" s="236" t="str">
        <f t="shared" si="3"/>
        <v>#VALUE!</v>
      </c>
      <c r="H2427" s="236" t="str">
        <f t="shared" si="4"/>
        <v>#VALUE!</v>
      </c>
      <c r="I2427" s="236" t="str">
        <f t="shared" si="5"/>
        <v>#VALUE!</v>
      </c>
      <c r="J2427" s="236" t="str">
        <f t="shared" si="6"/>
        <v>#VALUE!</v>
      </c>
      <c r="K2427" s="236" t="str">
        <f t="shared" si="7"/>
        <v>#VALUE!</v>
      </c>
      <c r="L2427" s="236" t="str">
        <f t="shared" si="8"/>
        <v>#VALUE!</v>
      </c>
      <c r="M2427" s="236" t="str">
        <f t="shared" si="9"/>
        <v>OPI RX</v>
      </c>
      <c r="N2427" s="236" t="str">
        <f t="shared" si="10"/>
        <v>#VALUE!</v>
      </c>
      <c r="O2427" s="236" t="str">
        <f t="shared" si="11"/>
        <v>#VALUE!</v>
      </c>
      <c r="P2427" s="237" t="str">
        <f t="shared" si="12"/>
        <v>OPIOIDS</v>
      </c>
      <c r="Q2427" s="234" t="b">
        <v>0</v>
      </c>
      <c r="R2427" s="237" t="str">
        <f t="shared" si="37"/>
        <v>LOW</v>
      </c>
      <c r="S2427" s="238"/>
      <c r="T2427" s="243"/>
      <c r="U2427" s="237" t="str">
        <f t="shared" si="67"/>
        <v>DUE COMM</v>
      </c>
      <c r="V2427" s="237" t="str">
        <f t="shared" si="16"/>
        <v> </v>
      </c>
      <c r="W2427" s="83"/>
      <c r="X2427" s="83"/>
      <c r="Y2427" s="83"/>
      <c r="Z2427" s="83"/>
      <c r="AA2427" s="83"/>
      <c r="AB2427" s="83"/>
      <c r="AC2427" s="83"/>
      <c r="AD2427" s="83"/>
      <c r="AE2427" s="83"/>
    </row>
    <row r="2428">
      <c r="A2428" s="253">
        <v>17393.0</v>
      </c>
      <c r="B2428" s="239" t="s">
        <v>7686</v>
      </c>
      <c r="C2428" s="239" t="b">
        <v>1</v>
      </c>
      <c r="D2428" s="235">
        <v>44577.0</v>
      </c>
      <c r="E2428" s="236" t="str">
        <f t="shared" si="1"/>
        <v>#VALUE!</v>
      </c>
      <c r="F2428" s="236" t="str">
        <f t="shared" si="2"/>
        <v>#VALUE!</v>
      </c>
      <c r="G2428" s="236" t="str">
        <f t="shared" si="3"/>
        <v>#VALUE!</v>
      </c>
      <c r="H2428" s="236" t="str">
        <f t="shared" si="4"/>
        <v>#VALUE!</v>
      </c>
      <c r="I2428" s="236" t="str">
        <f t="shared" si="5"/>
        <v>#VALUE!</v>
      </c>
      <c r="J2428" s="236" t="str">
        <f t="shared" si="6"/>
        <v>#VALUE!</v>
      </c>
      <c r="K2428" s="236" t="str">
        <f t="shared" si="7"/>
        <v>#VALUE!</v>
      </c>
      <c r="L2428" s="236" t="str">
        <f t="shared" si="8"/>
        <v>#VALUE!</v>
      </c>
      <c r="M2428" s="236" t="str">
        <f t="shared" si="9"/>
        <v>#VALUE!</v>
      </c>
      <c r="N2428" s="236" t="str">
        <f t="shared" si="10"/>
        <v>#VALUE!</v>
      </c>
      <c r="O2428" s="236" t="str">
        <f t="shared" si="11"/>
        <v>#VALUE!</v>
      </c>
      <c r="P2428" s="237" t="str">
        <f t="shared" si="12"/>
        <v>NO RX</v>
      </c>
      <c r="Q2428" s="234" t="b">
        <v>0</v>
      </c>
      <c r="R2428" s="237" t="str">
        <f t="shared" si="37"/>
        <v>LOW</v>
      </c>
      <c r="S2428" s="249"/>
      <c r="T2428" s="243"/>
      <c r="U2428" s="237" t="str">
        <f t="shared" si="67"/>
        <v>DUE COMM</v>
      </c>
      <c r="V2428" s="237" t="str">
        <f t="shared" si="16"/>
        <v> </v>
      </c>
      <c r="W2428" s="83"/>
      <c r="X2428" s="83"/>
      <c r="Y2428" s="83"/>
      <c r="Z2428" s="83"/>
      <c r="AA2428" s="83"/>
      <c r="AB2428" s="83"/>
      <c r="AC2428" s="83"/>
      <c r="AD2428" s="83"/>
      <c r="AE2428" s="83"/>
    </row>
    <row r="2429">
      <c r="A2429" s="253">
        <v>17399.0</v>
      </c>
      <c r="B2429" s="234" t="s">
        <v>7556</v>
      </c>
      <c r="C2429" s="238" t="b">
        <v>1</v>
      </c>
      <c r="D2429" s="243">
        <v>44537.0</v>
      </c>
      <c r="E2429" s="236" t="str">
        <f t="shared" si="1"/>
        <v>OPI RX</v>
      </c>
      <c r="F2429" s="236" t="str">
        <f t="shared" si="2"/>
        <v>#VALUE!</v>
      </c>
      <c r="G2429" s="236" t="str">
        <f t="shared" si="3"/>
        <v>#VALUE!</v>
      </c>
      <c r="H2429" s="236" t="str">
        <f t="shared" si="4"/>
        <v>#VALUE!</v>
      </c>
      <c r="I2429" s="236" t="str">
        <f t="shared" si="5"/>
        <v>#VALUE!</v>
      </c>
      <c r="J2429" s="236" t="str">
        <f t="shared" si="6"/>
        <v>#VALUE!</v>
      </c>
      <c r="K2429" s="236" t="str">
        <f t="shared" si="7"/>
        <v>#VALUE!</v>
      </c>
      <c r="L2429" s="236" t="str">
        <f t="shared" si="8"/>
        <v>#VALUE!</v>
      </c>
      <c r="M2429" s="236" t="str">
        <f t="shared" si="9"/>
        <v>#VALUE!</v>
      </c>
      <c r="N2429" s="236" t="str">
        <f t="shared" si="10"/>
        <v>#VALUE!</v>
      </c>
      <c r="O2429" s="236" t="str">
        <f t="shared" si="11"/>
        <v>#VALUE!</v>
      </c>
      <c r="P2429" s="237" t="str">
        <f t="shared" si="12"/>
        <v>OPIOIDS</v>
      </c>
      <c r="Q2429" s="234" t="b">
        <v>0</v>
      </c>
      <c r="R2429" s="237" t="str">
        <f t="shared" si="37"/>
        <v>LOW</v>
      </c>
      <c r="S2429" s="238">
        <v>44509.0</v>
      </c>
      <c r="T2429" s="243">
        <f>D2429</f>
        <v>44537</v>
      </c>
      <c r="U2429" s="237" t="str">
        <f t="shared" si="67"/>
        <v> </v>
      </c>
      <c r="V2429" s="237" t="str">
        <f t="shared" si="16"/>
        <v> </v>
      </c>
      <c r="W2429" s="83"/>
      <c r="X2429" s="83"/>
      <c r="Y2429" s="83"/>
      <c r="Z2429" s="83"/>
      <c r="AA2429" s="83"/>
      <c r="AB2429" s="83"/>
      <c r="AC2429" s="83"/>
      <c r="AD2429" s="83"/>
      <c r="AE2429" s="83"/>
    </row>
    <row r="2430">
      <c r="A2430" s="253">
        <v>17400.0</v>
      </c>
      <c r="B2430" s="239" t="s">
        <v>8225</v>
      </c>
      <c r="C2430" s="239" t="b">
        <v>1</v>
      </c>
      <c r="D2430" s="235">
        <v>44577.0</v>
      </c>
      <c r="E2430" s="236" t="str">
        <f t="shared" si="1"/>
        <v>#VALUE!</v>
      </c>
      <c r="F2430" s="236" t="str">
        <f t="shared" si="2"/>
        <v>#VALUE!</v>
      </c>
      <c r="G2430" s="236" t="str">
        <f t="shared" si="3"/>
        <v>#VALUE!</v>
      </c>
      <c r="H2430" s="236" t="str">
        <f t="shared" si="4"/>
        <v>#VALUE!</v>
      </c>
      <c r="I2430" s="236" t="str">
        <f t="shared" si="5"/>
        <v>#VALUE!</v>
      </c>
      <c r="J2430" s="236" t="str">
        <f t="shared" si="6"/>
        <v>#VALUE!</v>
      </c>
      <c r="K2430" s="236" t="str">
        <f t="shared" si="7"/>
        <v>#VALUE!</v>
      </c>
      <c r="L2430" s="236" t="str">
        <f t="shared" si="8"/>
        <v>#VALUE!</v>
      </c>
      <c r="M2430" s="236" t="str">
        <f t="shared" si="9"/>
        <v>#VALUE!</v>
      </c>
      <c r="N2430" s="236" t="str">
        <f t="shared" si="10"/>
        <v>#VALUE!</v>
      </c>
      <c r="O2430" s="236" t="str">
        <f t="shared" si="11"/>
        <v>#VALUE!</v>
      </c>
      <c r="P2430" s="237" t="str">
        <f t="shared" si="12"/>
        <v>NO RX</v>
      </c>
      <c r="Q2430" s="234" t="b">
        <v>0</v>
      </c>
      <c r="R2430" s="237" t="str">
        <f t="shared" si="37"/>
        <v>LOW</v>
      </c>
      <c r="S2430" s="238"/>
      <c r="T2430" s="243"/>
      <c r="U2430" s="237" t="str">
        <f t="shared" si="67"/>
        <v>DUE COMM</v>
      </c>
      <c r="V2430" s="237" t="str">
        <f t="shared" si="16"/>
        <v> </v>
      </c>
      <c r="W2430" s="83"/>
      <c r="X2430" s="83"/>
      <c r="Y2430" s="83"/>
      <c r="Z2430" s="83"/>
      <c r="AA2430" s="83"/>
      <c r="AB2430" s="83"/>
      <c r="AC2430" s="83"/>
      <c r="AD2430" s="83"/>
      <c r="AE2430" s="83"/>
    </row>
    <row r="2431">
      <c r="A2431" s="253">
        <v>17407.0</v>
      </c>
      <c r="B2431" s="234" t="s">
        <v>7580</v>
      </c>
      <c r="C2431" s="238" t="b">
        <v>1</v>
      </c>
      <c r="D2431" s="243">
        <v>44551.0</v>
      </c>
      <c r="E2431" s="236" t="str">
        <f t="shared" si="1"/>
        <v>#VALUE!</v>
      </c>
      <c r="F2431" s="236" t="str">
        <f t="shared" si="2"/>
        <v>#VALUE!</v>
      </c>
      <c r="G2431" s="236" t="str">
        <f t="shared" si="3"/>
        <v>#VALUE!</v>
      </c>
      <c r="H2431" s="236" t="str">
        <f t="shared" si="4"/>
        <v>#VALUE!</v>
      </c>
      <c r="I2431" s="236" t="str">
        <f t="shared" si="5"/>
        <v>#VALUE!</v>
      </c>
      <c r="J2431" s="236" t="str">
        <f t="shared" si="6"/>
        <v>#VALUE!</v>
      </c>
      <c r="K2431" s="236" t="str">
        <f t="shared" si="7"/>
        <v>#VALUE!</v>
      </c>
      <c r="L2431" s="236" t="str">
        <f t="shared" si="8"/>
        <v>#VALUE!</v>
      </c>
      <c r="M2431" s="236" t="str">
        <f t="shared" si="9"/>
        <v>OPI RX</v>
      </c>
      <c r="N2431" s="236" t="str">
        <f t="shared" si="10"/>
        <v>#VALUE!</v>
      </c>
      <c r="O2431" s="236" t="str">
        <f t="shared" si="11"/>
        <v>#VALUE!</v>
      </c>
      <c r="P2431" s="237" t="str">
        <f t="shared" si="12"/>
        <v>OPIOIDS</v>
      </c>
      <c r="Q2431" s="234" t="b">
        <v>1</v>
      </c>
      <c r="R2431" s="237" t="str">
        <f t="shared" si="37"/>
        <v>HIGH</v>
      </c>
      <c r="S2431" s="238">
        <v>44515.0</v>
      </c>
      <c r="T2431" s="243">
        <f t="shared" ref="T2431:T2460" si="69">D2431</f>
        <v>44551</v>
      </c>
      <c r="U2431" s="237" t="str">
        <f t="shared" si="67"/>
        <v> </v>
      </c>
      <c r="V2431" s="237" t="str">
        <f t="shared" si="16"/>
        <v> </v>
      </c>
      <c r="W2431" s="83"/>
      <c r="X2431" s="83"/>
      <c r="Y2431" s="83"/>
      <c r="Z2431" s="83"/>
      <c r="AA2431" s="83"/>
      <c r="AB2431" s="83"/>
      <c r="AC2431" s="83"/>
      <c r="AD2431" s="83"/>
      <c r="AE2431" s="83"/>
    </row>
    <row r="2432">
      <c r="A2432" s="253">
        <v>17408.0</v>
      </c>
      <c r="B2432" s="234" t="s">
        <v>7576</v>
      </c>
      <c r="C2432" s="238" t="b">
        <v>1</v>
      </c>
      <c r="D2432" s="243">
        <v>44551.0</v>
      </c>
      <c r="E2432" s="236" t="str">
        <f t="shared" si="1"/>
        <v>#VALUE!</v>
      </c>
      <c r="F2432" s="236" t="str">
        <f t="shared" si="2"/>
        <v>#VALUE!</v>
      </c>
      <c r="G2432" s="236" t="str">
        <f t="shared" si="3"/>
        <v>#VALUE!</v>
      </c>
      <c r="H2432" s="236" t="str">
        <f t="shared" si="4"/>
        <v>#VALUE!</v>
      </c>
      <c r="I2432" s="236" t="str">
        <f t="shared" si="5"/>
        <v>#VALUE!</v>
      </c>
      <c r="J2432" s="236" t="str">
        <f t="shared" si="6"/>
        <v>#VALUE!</v>
      </c>
      <c r="K2432" s="236" t="str">
        <f t="shared" si="7"/>
        <v>#VALUE!</v>
      </c>
      <c r="L2432" s="236" t="str">
        <f t="shared" si="8"/>
        <v>#VALUE!</v>
      </c>
      <c r="M2432" s="236" t="str">
        <f t="shared" si="9"/>
        <v>#VALUE!</v>
      </c>
      <c r="N2432" s="236" t="str">
        <f t="shared" si="10"/>
        <v>#VALUE!</v>
      </c>
      <c r="O2432" s="236" t="str">
        <f t="shared" si="11"/>
        <v>#VALUE!</v>
      </c>
      <c r="P2432" s="237" t="str">
        <f t="shared" si="12"/>
        <v>NO RX</v>
      </c>
      <c r="Q2432" s="234" t="b">
        <v>0</v>
      </c>
      <c r="R2432" s="237" t="str">
        <f t="shared" si="37"/>
        <v>LOW</v>
      </c>
      <c r="S2432" s="238">
        <v>44515.0</v>
      </c>
      <c r="T2432" s="243">
        <f t="shared" si="69"/>
        <v>44551</v>
      </c>
      <c r="U2432" s="237" t="str">
        <f t="shared" si="67"/>
        <v> </v>
      </c>
      <c r="V2432" s="237" t="str">
        <f t="shared" si="16"/>
        <v> </v>
      </c>
      <c r="W2432" s="83"/>
      <c r="X2432" s="83"/>
      <c r="Y2432" s="83"/>
      <c r="Z2432" s="83"/>
      <c r="AA2432" s="83"/>
      <c r="AB2432" s="83"/>
      <c r="AC2432" s="83"/>
      <c r="AD2432" s="83"/>
      <c r="AE2432" s="83"/>
    </row>
    <row r="2433">
      <c r="A2433" s="253">
        <v>17413.0</v>
      </c>
      <c r="B2433" s="234" t="s">
        <v>7753</v>
      </c>
      <c r="C2433" s="238" t="b">
        <v>1</v>
      </c>
      <c r="D2433" s="243">
        <v>44533.0</v>
      </c>
      <c r="E2433" s="236" t="str">
        <f t="shared" si="1"/>
        <v>#VALUE!</v>
      </c>
      <c r="F2433" s="236" t="str">
        <f t="shared" si="2"/>
        <v>OPI RX</v>
      </c>
      <c r="G2433" s="236" t="str">
        <f t="shared" si="3"/>
        <v>#VALUE!</v>
      </c>
      <c r="H2433" s="236" t="str">
        <f t="shared" si="4"/>
        <v>#VALUE!</v>
      </c>
      <c r="I2433" s="236" t="str">
        <f t="shared" si="5"/>
        <v>#VALUE!</v>
      </c>
      <c r="J2433" s="236" t="str">
        <f t="shared" si="6"/>
        <v>#VALUE!</v>
      </c>
      <c r="K2433" s="236" t="str">
        <f t="shared" si="7"/>
        <v>#VALUE!</v>
      </c>
      <c r="L2433" s="236" t="str">
        <f t="shared" si="8"/>
        <v>#VALUE!</v>
      </c>
      <c r="M2433" s="236" t="str">
        <f t="shared" si="9"/>
        <v>#VALUE!</v>
      </c>
      <c r="N2433" s="236" t="str">
        <f t="shared" si="10"/>
        <v>#VALUE!</v>
      </c>
      <c r="O2433" s="236" t="str">
        <f t="shared" si="11"/>
        <v>#VALUE!</v>
      </c>
      <c r="P2433" s="237" t="str">
        <f t="shared" si="12"/>
        <v>OPIOIDS</v>
      </c>
      <c r="Q2433" s="234" t="b">
        <v>0</v>
      </c>
      <c r="R2433" s="237" t="str">
        <f t="shared" si="37"/>
        <v>LOW</v>
      </c>
      <c r="S2433" s="238">
        <v>44502.0</v>
      </c>
      <c r="T2433" s="243">
        <f t="shared" si="69"/>
        <v>44533</v>
      </c>
      <c r="U2433" s="237" t="str">
        <f t="shared" si="67"/>
        <v> </v>
      </c>
      <c r="V2433" s="237" t="str">
        <f t="shared" si="16"/>
        <v> </v>
      </c>
      <c r="W2433" s="83"/>
      <c r="X2433" s="83"/>
      <c r="Y2433" s="83"/>
      <c r="Z2433" s="83"/>
      <c r="AA2433" s="83"/>
      <c r="AB2433" s="83"/>
      <c r="AC2433" s="83"/>
      <c r="AD2433" s="83"/>
      <c r="AE2433" s="83"/>
    </row>
    <row r="2434">
      <c r="A2434" s="253">
        <v>17419.0</v>
      </c>
      <c r="B2434" s="234" t="s">
        <v>7616</v>
      </c>
      <c r="C2434" s="238" t="b">
        <v>1</v>
      </c>
      <c r="D2434" s="243">
        <v>44551.0</v>
      </c>
      <c r="E2434" s="236" t="str">
        <f t="shared" si="1"/>
        <v>#VALUE!</v>
      </c>
      <c r="F2434" s="236" t="str">
        <f t="shared" si="2"/>
        <v>#VALUE!</v>
      </c>
      <c r="G2434" s="236" t="str">
        <f t="shared" si="3"/>
        <v>#VALUE!</v>
      </c>
      <c r="H2434" s="236" t="str">
        <f t="shared" si="4"/>
        <v>#VALUE!</v>
      </c>
      <c r="I2434" s="236" t="str">
        <f t="shared" si="5"/>
        <v>#VALUE!</v>
      </c>
      <c r="J2434" s="236" t="str">
        <f t="shared" si="6"/>
        <v>#VALUE!</v>
      </c>
      <c r="K2434" s="236" t="str">
        <f t="shared" si="7"/>
        <v>#VALUE!</v>
      </c>
      <c r="L2434" s="236" t="str">
        <f t="shared" si="8"/>
        <v>#VALUE!</v>
      </c>
      <c r="M2434" s="236" t="str">
        <f t="shared" si="9"/>
        <v>OPI RX</v>
      </c>
      <c r="N2434" s="236" t="str">
        <f t="shared" si="10"/>
        <v>#VALUE!</v>
      </c>
      <c r="O2434" s="236" t="str">
        <f t="shared" si="11"/>
        <v>#VALUE!</v>
      </c>
      <c r="P2434" s="237" t="str">
        <f t="shared" si="12"/>
        <v>OPIOIDS</v>
      </c>
      <c r="Q2434" s="234" t="b">
        <v>1</v>
      </c>
      <c r="R2434" s="237" t="str">
        <f t="shared" si="37"/>
        <v>HIGH</v>
      </c>
      <c r="S2434" s="238">
        <v>44516.0</v>
      </c>
      <c r="T2434" s="243">
        <f t="shared" si="69"/>
        <v>44551</v>
      </c>
      <c r="U2434" s="237" t="str">
        <f t="shared" si="67"/>
        <v> </v>
      </c>
      <c r="V2434" s="237" t="str">
        <f t="shared" si="16"/>
        <v> </v>
      </c>
      <c r="W2434" s="83"/>
      <c r="X2434" s="83"/>
      <c r="Y2434" s="83"/>
      <c r="Z2434" s="83"/>
      <c r="AA2434" s="83"/>
      <c r="AB2434" s="83"/>
      <c r="AC2434" s="83"/>
      <c r="AD2434" s="83"/>
      <c r="AE2434" s="83"/>
    </row>
    <row r="2435">
      <c r="A2435" s="253">
        <v>17420.0</v>
      </c>
      <c r="B2435" s="234" t="s">
        <v>7594</v>
      </c>
      <c r="C2435" s="238" t="b">
        <v>1</v>
      </c>
      <c r="D2435" s="243">
        <v>44551.0</v>
      </c>
      <c r="E2435" s="236" t="str">
        <f t="shared" si="1"/>
        <v>OPI RX</v>
      </c>
      <c r="F2435" s="236" t="str">
        <f t="shared" si="2"/>
        <v>#VALUE!</v>
      </c>
      <c r="G2435" s="236" t="str">
        <f t="shared" si="3"/>
        <v>#VALUE!</v>
      </c>
      <c r="H2435" s="236" t="str">
        <f t="shared" si="4"/>
        <v>#VALUE!</v>
      </c>
      <c r="I2435" s="236" t="str">
        <f t="shared" si="5"/>
        <v>#VALUE!</v>
      </c>
      <c r="J2435" s="236" t="str">
        <f t="shared" si="6"/>
        <v>#VALUE!</v>
      </c>
      <c r="K2435" s="236" t="str">
        <f t="shared" si="7"/>
        <v>#VALUE!</v>
      </c>
      <c r="L2435" s="236" t="str">
        <f t="shared" si="8"/>
        <v>#VALUE!</v>
      </c>
      <c r="M2435" s="236" t="str">
        <f t="shared" si="9"/>
        <v>#VALUE!</v>
      </c>
      <c r="N2435" s="236" t="str">
        <f t="shared" si="10"/>
        <v>#VALUE!</v>
      </c>
      <c r="O2435" s="236" t="str">
        <f t="shared" si="11"/>
        <v>#VALUE!</v>
      </c>
      <c r="P2435" s="237" t="str">
        <f t="shared" si="12"/>
        <v>OPIOIDS</v>
      </c>
      <c r="Q2435" s="234" t="b">
        <v>0</v>
      </c>
      <c r="R2435" s="237" t="str">
        <f t="shared" si="37"/>
        <v>LOW</v>
      </c>
      <c r="S2435" s="238">
        <v>44522.0</v>
      </c>
      <c r="T2435" s="243">
        <f t="shared" si="69"/>
        <v>44551</v>
      </c>
      <c r="U2435" s="237" t="str">
        <f t="shared" si="67"/>
        <v> </v>
      </c>
      <c r="V2435" s="237" t="str">
        <f t="shared" si="16"/>
        <v> </v>
      </c>
      <c r="W2435" s="83"/>
      <c r="X2435" s="83"/>
      <c r="Y2435" s="83"/>
      <c r="Z2435" s="83"/>
      <c r="AA2435" s="83"/>
      <c r="AB2435" s="83"/>
      <c r="AC2435" s="83"/>
      <c r="AD2435" s="83"/>
      <c r="AE2435" s="83"/>
    </row>
    <row r="2436">
      <c r="A2436" s="248">
        <v>17421.0</v>
      </c>
      <c r="B2436" s="239" t="s">
        <v>7566</v>
      </c>
      <c r="C2436" s="238" t="b">
        <v>1</v>
      </c>
      <c r="D2436" s="235">
        <v>44578.0</v>
      </c>
      <c r="E2436" s="236" t="str">
        <f t="shared" si="1"/>
        <v>#VALUE!</v>
      </c>
      <c r="F2436" s="236" t="str">
        <f t="shared" si="2"/>
        <v>OPI RX</v>
      </c>
      <c r="G2436" s="236" t="str">
        <f t="shared" si="3"/>
        <v>#VALUE!</v>
      </c>
      <c r="H2436" s="236" t="str">
        <f t="shared" si="4"/>
        <v>#VALUE!</v>
      </c>
      <c r="I2436" s="236" t="str">
        <f t="shared" si="5"/>
        <v>#VALUE!</v>
      </c>
      <c r="J2436" s="236" t="str">
        <f t="shared" si="6"/>
        <v>#VALUE!</v>
      </c>
      <c r="K2436" s="236" t="str">
        <f t="shared" si="7"/>
        <v>#VALUE!</v>
      </c>
      <c r="L2436" s="236" t="str">
        <f t="shared" si="8"/>
        <v>#VALUE!</v>
      </c>
      <c r="M2436" s="236" t="str">
        <f t="shared" si="9"/>
        <v>#VALUE!</v>
      </c>
      <c r="N2436" s="236" t="str">
        <f t="shared" si="10"/>
        <v>#VALUE!</v>
      </c>
      <c r="O2436" s="236" t="str">
        <f t="shared" si="11"/>
        <v>#VALUE!</v>
      </c>
      <c r="P2436" s="237" t="str">
        <f t="shared" si="12"/>
        <v>OPIOIDS</v>
      </c>
      <c r="Q2436" s="234" t="b">
        <v>0</v>
      </c>
      <c r="R2436" s="237" t="str">
        <f t="shared" si="37"/>
        <v>LOW</v>
      </c>
      <c r="S2436" s="242">
        <v>44901.0</v>
      </c>
      <c r="T2436" s="243">
        <f t="shared" si="69"/>
        <v>44578</v>
      </c>
      <c r="U2436" s="237" t="str">
        <f t="shared" si="67"/>
        <v> </v>
      </c>
      <c r="V2436" s="237" t="str">
        <f t="shared" si="16"/>
        <v> </v>
      </c>
      <c r="W2436" s="83"/>
      <c r="X2436" s="83"/>
      <c r="Y2436" s="83"/>
      <c r="Z2436" s="83"/>
      <c r="AA2436" s="83"/>
      <c r="AB2436" s="83"/>
      <c r="AC2436" s="83"/>
      <c r="AD2436" s="83"/>
      <c r="AE2436" s="83"/>
    </row>
    <row r="2437">
      <c r="A2437" s="253">
        <v>17423.0</v>
      </c>
      <c r="B2437" s="234" t="s">
        <v>8226</v>
      </c>
      <c r="C2437" s="238" t="b">
        <v>1</v>
      </c>
      <c r="D2437" s="243">
        <v>44533.0</v>
      </c>
      <c r="E2437" s="236" t="str">
        <f t="shared" si="1"/>
        <v>#VALUE!</v>
      </c>
      <c r="F2437" s="236" t="str">
        <f t="shared" si="2"/>
        <v>#VALUE!</v>
      </c>
      <c r="G2437" s="236" t="str">
        <f t="shared" si="3"/>
        <v>OPI RX</v>
      </c>
      <c r="H2437" s="236" t="str">
        <f t="shared" si="4"/>
        <v>#VALUE!</v>
      </c>
      <c r="I2437" s="236" t="str">
        <f t="shared" si="5"/>
        <v>#VALUE!</v>
      </c>
      <c r="J2437" s="236" t="str">
        <f t="shared" si="6"/>
        <v>#VALUE!</v>
      </c>
      <c r="K2437" s="236" t="str">
        <f t="shared" si="7"/>
        <v>#VALUE!</v>
      </c>
      <c r="L2437" s="236" t="str">
        <f t="shared" si="8"/>
        <v>#VALUE!</v>
      </c>
      <c r="M2437" s="236" t="str">
        <f t="shared" si="9"/>
        <v>#VALUE!</v>
      </c>
      <c r="N2437" s="236" t="str">
        <f t="shared" si="10"/>
        <v>#VALUE!</v>
      </c>
      <c r="O2437" s="236" t="str">
        <f t="shared" si="11"/>
        <v>#VALUE!</v>
      </c>
      <c r="P2437" s="237" t="str">
        <f t="shared" si="12"/>
        <v>OPIOIDS</v>
      </c>
      <c r="Q2437" s="234" t="b">
        <v>1</v>
      </c>
      <c r="R2437" s="237" t="str">
        <f t="shared" si="37"/>
        <v>HIGH</v>
      </c>
      <c r="S2437" s="238">
        <v>44504.0</v>
      </c>
      <c r="T2437" s="243">
        <f t="shared" si="69"/>
        <v>44533</v>
      </c>
      <c r="U2437" s="237" t="str">
        <f t="shared" si="67"/>
        <v> </v>
      </c>
      <c r="V2437" s="237" t="str">
        <f t="shared" si="16"/>
        <v> </v>
      </c>
      <c r="W2437" s="83"/>
      <c r="X2437" s="83"/>
      <c r="Y2437" s="83"/>
      <c r="Z2437" s="83"/>
      <c r="AA2437" s="83"/>
      <c r="AB2437" s="83"/>
      <c r="AC2437" s="83"/>
      <c r="AD2437" s="83"/>
      <c r="AE2437" s="83"/>
    </row>
    <row r="2438">
      <c r="A2438" s="253">
        <v>17430.0</v>
      </c>
      <c r="B2438" s="234" t="s">
        <v>8020</v>
      </c>
      <c r="C2438" s="238" t="b">
        <v>1</v>
      </c>
      <c r="D2438" s="243">
        <v>44551.0</v>
      </c>
      <c r="E2438" s="236" t="str">
        <f t="shared" si="1"/>
        <v>#VALUE!</v>
      </c>
      <c r="F2438" s="236" t="str">
        <f t="shared" si="2"/>
        <v>#VALUE!</v>
      </c>
      <c r="G2438" s="236" t="str">
        <f t="shared" si="3"/>
        <v>#VALUE!</v>
      </c>
      <c r="H2438" s="236" t="str">
        <f t="shared" si="4"/>
        <v>#VALUE!</v>
      </c>
      <c r="I2438" s="236" t="str">
        <f t="shared" si="5"/>
        <v>#VALUE!</v>
      </c>
      <c r="J2438" s="236" t="str">
        <f t="shared" si="6"/>
        <v>#VALUE!</v>
      </c>
      <c r="K2438" s="236" t="str">
        <f t="shared" si="7"/>
        <v>#VALUE!</v>
      </c>
      <c r="L2438" s="236" t="str">
        <f t="shared" si="8"/>
        <v>#VALUE!</v>
      </c>
      <c r="M2438" s="236" t="str">
        <f t="shared" si="9"/>
        <v>OPI RX</v>
      </c>
      <c r="N2438" s="236" t="str">
        <f t="shared" si="10"/>
        <v>#VALUE!</v>
      </c>
      <c r="O2438" s="236" t="str">
        <f t="shared" si="11"/>
        <v>#VALUE!</v>
      </c>
      <c r="P2438" s="237" t="str">
        <f t="shared" si="12"/>
        <v>OPIOIDS</v>
      </c>
      <c r="Q2438" s="234" t="b">
        <v>0</v>
      </c>
      <c r="R2438" s="237" t="str">
        <f t="shared" si="37"/>
        <v>LOW</v>
      </c>
      <c r="S2438" s="238">
        <v>44516.0</v>
      </c>
      <c r="T2438" s="243">
        <f t="shared" si="69"/>
        <v>44551</v>
      </c>
      <c r="U2438" s="237" t="str">
        <f t="shared" si="67"/>
        <v> </v>
      </c>
      <c r="V2438" s="237" t="str">
        <f t="shared" si="16"/>
        <v> </v>
      </c>
      <c r="W2438" s="83"/>
      <c r="X2438" s="83"/>
      <c r="Y2438" s="83"/>
      <c r="Z2438" s="83"/>
      <c r="AA2438" s="83"/>
      <c r="AB2438" s="83"/>
      <c r="AC2438" s="83"/>
      <c r="AD2438" s="83"/>
      <c r="AE2438" s="83"/>
    </row>
    <row r="2439">
      <c r="A2439" s="253">
        <v>17432.0</v>
      </c>
      <c r="B2439" s="234" t="s">
        <v>8196</v>
      </c>
      <c r="C2439" s="238" t="b">
        <v>1</v>
      </c>
      <c r="D2439" s="243">
        <v>44537.0</v>
      </c>
      <c r="E2439" s="236" t="str">
        <f t="shared" si="1"/>
        <v>#VALUE!</v>
      </c>
      <c r="F2439" s="236" t="str">
        <f t="shared" si="2"/>
        <v>#VALUE!</v>
      </c>
      <c r="G2439" s="236" t="str">
        <f t="shared" si="3"/>
        <v>#VALUE!</v>
      </c>
      <c r="H2439" s="236" t="str">
        <f t="shared" si="4"/>
        <v>#VALUE!</v>
      </c>
      <c r="I2439" s="236" t="str">
        <f t="shared" si="5"/>
        <v>#VALUE!</v>
      </c>
      <c r="J2439" s="236" t="str">
        <f t="shared" si="6"/>
        <v>#VALUE!</v>
      </c>
      <c r="K2439" s="236" t="str">
        <f t="shared" si="7"/>
        <v>#VALUE!</v>
      </c>
      <c r="L2439" s="236" t="str">
        <f t="shared" si="8"/>
        <v>#VALUE!</v>
      </c>
      <c r="M2439" s="236" t="str">
        <f t="shared" si="9"/>
        <v>OPI RX</v>
      </c>
      <c r="N2439" s="236" t="str">
        <f t="shared" si="10"/>
        <v>#VALUE!</v>
      </c>
      <c r="O2439" s="236" t="str">
        <f t="shared" si="11"/>
        <v>#VALUE!</v>
      </c>
      <c r="P2439" s="237" t="str">
        <f t="shared" si="12"/>
        <v>OPIOIDS</v>
      </c>
      <c r="Q2439" s="234" t="b">
        <v>1</v>
      </c>
      <c r="R2439" s="237" t="str">
        <f t="shared" si="37"/>
        <v>HIGH</v>
      </c>
      <c r="S2439" s="238">
        <v>44510.0</v>
      </c>
      <c r="T2439" s="243">
        <f t="shared" si="69"/>
        <v>44537</v>
      </c>
      <c r="U2439" s="237" t="str">
        <f t="shared" si="67"/>
        <v> </v>
      </c>
      <c r="V2439" s="237" t="str">
        <f t="shared" si="16"/>
        <v> </v>
      </c>
      <c r="W2439" s="83"/>
      <c r="X2439" s="83"/>
      <c r="Y2439" s="83"/>
      <c r="Z2439" s="83"/>
      <c r="AA2439" s="83"/>
      <c r="AB2439" s="83"/>
      <c r="AC2439" s="83"/>
      <c r="AD2439" s="83"/>
      <c r="AE2439" s="83"/>
    </row>
    <row r="2440">
      <c r="A2440" s="253">
        <v>17436.0</v>
      </c>
      <c r="B2440" s="234" t="s">
        <v>7576</v>
      </c>
      <c r="C2440" s="238" t="b">
        <v>1</v>
      </c>
      <c r="D2440" s="243">
        <v>44537.0</v>
      </c>
      <c r="E2440" s="236" t="str">
        <f t="shared" si="1"/>
        <v>#VALUE!</v>
      </c>
      <c r="F2440" s="236" t="str">
        <f t="shared" si="2"/>
        <v>#VALUE!</v>
      </c>
      <c r="G2440" s="236" t="str">
        <f t="shared" si="3"/>
        <v>#VALUE!</v>
      </c>
      <c r="H2440" s="236" t="str">
        <f t="shared" si="4"/>
        <v>#VALUE!</v>
      </c>
      <c r="I2440" s="236" t="str">
        <f t="shared" si="5"/>
        <v>#VALUE!</v>
      </c>
      <c r="J2440" s="236" t="str">
        <f t="shared" si="6"/>
        <v>#VALUE!</v>
      </c>
      <c r="K2440" s="236" t="str">
        <f t="shared" si="7"/>
        <v>#VALUE!</v>
      </c>
      <c r="L2440" s="236" t="str">
        <f t="shared" si="8"/>
        <v>#VALUE!</v>
      </c>
      <c r="M2440" s="236" t="str">
        <f t="shared" si="9"/>
        <v>#VALUE!</v>
      </c>
      <c r="N2440" s="236" t="str">
        <f t="shared" si="10"/>
        <v>#VALUE!</v>
      </c>
      <c r="O2440" s="236" t="str">
        <f t="shared" si="11"/>
        <v>#VALUE!</v>
      </c>
      <c r="P2440" s="237" t="str">
        <f t="shared" si="12"/>
        <v>NO RX</v>
      </c>
      <c r="Q2440" s="234" t="b">
        <v>0</v>
      </c>
      <c r="R2440" s="237" t="str">
        <f t="shared" si="37"/>
        <v>LOW</v>
      </c>
      <c r="S2440" s="238">
        <v>44509.0</v>
      </c>
      <c r="T2440" s="243">
        <f t="shared" si="69"/>
        <v>44537</v>
      </c>
      <c r="U2440" s="237" t="str">
        <f t="shared" si="67"/>
        <v> </v>
      </c>
      <c r="V2440" s="237" t="str">
        <f t="shared" si="16"/>
        <v> </v>
      </c>
      <c r="W2440" s="83"/>
      <c r="X2440" s="83"/>
      <c r="Y2440" s="83"/>
      <c r="Z2440" s="83"/>
      <c r="AA2440" s="83"/>
      <c r="AB2440" s="83"/>
      <c r="AC2440" s="83"/>
      <c r="AD2440" s="83"/>
      <c r="AE2440" s="83"/>
    </row>
    <row r="2441">
      <c r="A2441" s="248">
        <v>17437.0</v>
      </c>
      <c r="B2441" s="239" t="s">
        <v>7576</v>
      </c>
      <c r="C2441" s="239" t="b">
        <v>1</v>
      </c>
      <c r="D2441" s="235">
        <v>44586.0</v>
      </c>
      <c r="E2441" s="236" t="str">
        <f t="shared" si="1"/>
        <v>#VALUE!</v>
      </c>
      <c r="F2441" s="236" t="str">
        <f t="shared" si="2"/>
        <v>#VALUE!</v>
      </c>
      <c r="G2441" s="236" t="str">
        <f t="shared" si="3"/>
        <v>#VALUE!</v>
      </c>
      <c r="H2441" s="236" t="str">
        <f t="shared" si="4"/>
        <v>#VALUE!</v>
      </c>
      <c r="I2441" s="236" t="str">
        <f t="shared" si="5"/>
        <v>#VALUE!</v>
      </c>
      <c r="J2441" s="236" t="str">
        <f t="shared" si="6"/>
        <v>#VALUE!</v>
      </c>
      <c r="K2441" s="236" t="str">
        <f t="shared" si="7"/>
        <v>#VALUE!</v>
      </c>
      <c r="L2441" s="236" t="str">
        <f t="shared" si="8"/>
        <v>#VALUE!</v>
      </c>
      <c r="M2441" s="236" t="str">
        <f t="shared" si="9"/>
        <v>#VALUE!</v>
      </c>
      <c r="N2441" s="236" t="str">
        <f t="shared" si="10"/>
        <v>#VALUE!</v>
      </c>
      <c r="O2441" s="236" t="str">
        <f t="shared" si="11"/>
        <v>#VALUE!</v>
      </c>
      <c r="P2441" s="237" t="str">
        <f t="shared" si="12"/>
        <v>NO RX</v>
      </c>
      <c r="Q2441" s="234" t="b">
        <v>0</v>
      </c>
      <c r="R2441" s="237" t="str">
        <f t="shared" si="37"/>
        <v>LOW</v>
      </c>
      <c r="S2441" s="242">
        <v>44908.0</v>
      </c>
      <c r="T2441" s="243">
        <f t="shared" si="69"/>
        <v>44586</v>
      </c>
      <c r="U2441" s="237" t="str">
        <f t="shared" si="67"/>
        <v> </v>
      </c>
      <c r="V2441" s="237" t="str">
        <f t="shared" si="16"/>
        <v> </v>
      </c>
      <c r="W2441" s="83"/>
      <c r="X2441" s="83"/>
      <c r="Y2441" s="83"/>
      <c r="Z2441" s="83"/>
      <c r="AA2441" s="83"/>
      <c r="AB2441" s="83"/>
      <c r="AC2441" s="83"/>
      <c r="AD2441" s="83"/>
      <c r="AE2441" s="83"/>
    </row>
    <row r="2442">
      <c r="A2442" s="253">
        <v>17441.0</v>
      </c>
      <c r="B2442" s="234" t="s">
        <v>7606</v>
      </c>
      <c r="C2442" s="238" t="b">
        <v>1</v>
      </c>
      <c r="D2442" s="243">
        <v>44537.0</v>
      </c>
      <c r="E2442" s="236" t="str">
        <f t="shared" si="1"/>
        <v>#VALUE!</v>
      </c>
      <c r="F2442" s="236" t="str">
        <f t="shared" si="2"/>
        <v>#VALUE!</v>
      </c>
      <c r="G2442" s="236" t="str">
        <f t="shared" si="3"/>
        <v>#VALUE!</v>
      </c>
      <c r="H2442" s="236" t="str">
        <f t="shared" si="4"/>
        <v>#VALUE!</v>
      </c>
      <c r="I2442" s="236" t="str">
        <f t="shared" si="5"/>
        <v>#VALUE!</v>
      </c>
      <c r="J2442" s="236" t="str">
        <f t="shared" si="6"/>
        <v>#VALUE!</v>
      </c>
      <c r="K2442" s="236" t="str">
        <f t="shared" si="7"/>
        <v>#VALUE!</v>
      </c>
      <c r="L2442" s="236" t="str">
        <f t="shared" si="8"/>
        <v>#VALUE!</v>
      </c>
      <c r="M2442" s="236" t="str">
        <f t="shared" si="9"/>
        <v>OPI RX</v>
      </c>
      <c r="N2442" s="236" t="str">
        <f t="shared" si="10"/>
        <v>#VALUE!</v>
      </c>
      <c r="O2442" s="236" t="str">
        <f t="shared" si="11"/>
        <v>#VALUE!</v>
      </c>
      <c r="P2442" s="237" t="str">
        <f t="shared" si="12"/>
        <v>OPIOIDS</v>
      </c>
      <c r="Q2442" s="234" t="b">
        <v>0</v>
      </c>
      <c r="R2442" s="237" t="str">
        <f t="shared" si="37"/>
        <v>LOW</v>
      </c>
      <c r="S2442" s="238">
        <v>44509.0</v>
      </c>
      <c r="T2442" s="243">
        <f t="shared" si="69"/>
        <v>44537</v>
      </c>
      <c r="U2442" s="237" t="str">
        <f t="shared" si="67"/>
        <v> </v>
      </c>
      <c r="V2442" s="237" t="str">
        <f t="shared" si="16"/>
        <v> </v>
      </c>
      <c r="W2442" s="83"/>
      <c r="X2442" s="83"/>
      <c r="Y2442" s="83"/>
      <c r="Z2442" s="83"/>
      <c r="AA2442" s="83"/>
      <c r="AB2442" s="83"/>
      <c r="AC2442" s="83"/>
      <c r="AD2442" s="83"/>
      <c r="AE2442" s="83"/>
    </row>
    <row r="2443">
      <c r="A2443" s="253">
        <v>17443.0</v>
      </c>
      <c r="B2443" s="234" t="s">
        <v>7576</v>
      </c>
      <c r="C2443" s="238" t="b">
        <v>1</v>
      </c>
      <c r="D2443" s="243">
        <v>44551.0</v>
      </c>
      <c r="E2443" s="236" t="str">
        <f t="shared" si="1"/>
        <v>#VALUE!</v>
      </c>
      <c r="F2443" s="236" t="str">
        <f t="shared" si="2"/>
        <v>#VALUE!</v>
      </c>
      <c r="G2443" s="236" t="str">
        <f t="shared" si="3"/>
        <v>#VALUE!</v>
      </c>
      <c r="H2443" s="236" t="str">
        <f t="shared" si="4"/>
        <v>#VALUE!</v>
      </c>
      <c r="I2443" s="236" t="str">
        <f t="shared" si="5"/>
        <v>#VALUE!</v>
      </c>
      <c r="J2443" s="236" t="str">
        <f t="shared" si="6"/>
        <v>#VALUE!</v>
      </c>
      <c r="K2443" s="236" t="str">
        <f t="shared" si="7"/>
        <v>#VALUE!</v>
      </c>
      <c r="L2443" s="236" t="str">
        <f t="shared" si="8"/>
        <v>#VALUE!</v>
      </c>
      <c r="M2443" s="236" t="str">
        <f t="shared" si="9"/>
        <v>#VALUE!</v>
      </c>
      <c r="N2443" s="236" t="str">
        <f t="shared" si="10"/>
        <v>#VALUE!</v>
      </c>
      <c r="O2443" s="236" t="str">
        <f t="shared" si="11"/>
        <v>#VALUE!</v>
      </c>
      <c r="P2443" s="237" t="str">
        <f t="shared" si="12"/>
        <v>NO RX</v>
      </c>
      <c r="Q2443" s="234" t="b">
        <v>0</v>
      </c>
      <c r="R2443" s="237" t="str">
        <f t="shared" si="37"/>
        <v>LOW</v>
      </c>
      <c r="S2443" s="238">
        <v>44515.0</v>
      </c>
      <c r="T2443" s="243">
        <f t="shared" si="69"/>
        <v>44551</v>
      </c>
      <c r="U2443" s="237" t="str">
        <f t="shared" si="67"/>
        <v> </v>
      </c>
      <c r="V2443" s="237" t="str">
        <f t="shared" si="16"/>
        <v> </v>
      </c>
      <c r="W2443" s="83"/>
      <c r="X2443" s="83"/>
      <c r="Y2443" s="83"/>
      <c r="Z2443" s="83"/>
      <c r="AA2443" s="83"/>
      <c r="AB2443" s="83"/>
      <c r="AC2443" s="83"/>
      <c r="AD2443" s="83"/>
      <c r="AE2443" s="83"/>
    </row>
    <row r="2444">
      <c r="A2444" s="253">
        <v>17449.0</v>
      </c>
      <c r="B2444" s="239" t="s">
        <v>7552</v>
      </c>
      <c r="C2444" s="238" t="b">
        <v>1</v>
      </c>
      <c r="D2444" s="243">
        <v>44551.0</v>
      </c>
      <c r="E2444" s="236" t="str">
        <f t="shared" si="1"/>
        <v>#VALUE!</v>
      </c>
      <c r="F2444" s="236" t="str">
        <f t="shared" si="2"/>
        <v>#VALUE!</v>
      </c>
      <c r="G2444" s="236" t="str">
        <f t="shared" si="3"/>
        <v>#VALUE!</v>
      </c>
      <c r="H2444" s="236" t="str">
        <f t="shared" si="4"/>
        <v>#VALUE!</v>
      </c>
      <c r="I2444" s="236" t="str">
        <f t="shared" si="5"/>
        <v>#VALUE!</v>
      </c>
      <c r="J2444" s="236" t="str">
        <f t="shared" si="6"/>
        <v>#VALUE!</v>
      </c>
      <c r="K2444" s="236" t="str">
        <f t="shared" si="7"/>
        <v>#VALUE!</v>
      </c>
      <c r="L2444" s="236" t="str">
        <f t="shared" si="8"/>
        <v>#VALUE!</v>
      </c>
      <c r="M2444" s="236" t="str">
        <f t="shared" si="9"/>
        <v>#VALUE!</v>
      </c>
      <c r="N2444" s="236" t="str">
        <f t="shared" si="10"/>
        <v>#VALUE!</v>
      </c>
      <c r="O2444" s="236" t="str">
        <f t="shared" si="11"/>
        <v>#VALUE!</v>
      </c>
      <c r="P2444" s="237" t="str">
        <f t="shared" si="12"/>
        <v>NO RX</v>
      </c>
      <c r="Q2444" s="234" t="b">
        <v>0</v>
      </c>
      <c r="R2444" s="237" t="str">
        <f t="shared" si="37"/>
        <v>LOW</v>
      </c>
      <c r="S2444" s="238">
        <v>44516.0</v>
      </c>
      <c r="T2444" s="243">
        <f t="shared" si="69"/>
        <v>44551</v>
      </c>
      <c r="U2444" s="237" t="str">
        <f t="shared" si="67"/>
        <v> </v>
      </c>
      <c r="V2444" s="237" t="str">
        <f t="shared" si="16"/>
        <v> </v>
      </c>
      <c r="W2444" s="83"/>
      <c r="X2444" s="83"/>
      <c r="Y2444" s="83"/>
      <c r="Z2444" s="83"/>
      <c r="AA2444" s="83"/>
      <c r="AB2444" s="83"/>
      <c r="AC2444" s="83"/>
      <c r="AD2444" s="83"/>
      <c r="AE2444" s="83"/>
    </row>
    <row r="2445">
      <c r="A2445" s="253">
        <v>17450.0</v>
      </c>
      <c r="B2445" s="239" t="s">
        <v>8227</v>
      </c>
      <c r="C2445" s="238" t="b">
        <v>1</v>
      </c>
      <c r="D2445" s="243">
        <v>44551.0</v>
      </c>
      <c r="E2445" s="236" t="str">
        <f t="shared" si="1"/>
        <v>#VALUE!</v>
      </c>
      <c r="F2445" s="236" t="str">
        <f t="shared" si="2"/>
        <v>#VALUE!</v>
      </c>
      <c r="G2445" s="236" t="str">
        <f t="shared" si="3"/>
        <v>#VALUE!</v>
      </c>
      <c r="H2445" s="236" t="str">
        <f t="shared" si="4"/>
        <v>#VALUE!</v>
      </c>
      <c r="I2445" s="236" t="str">
        <f t="shared" si="5"/>
        <v>#VALUE!</v>
      </c>
      <c r="J2445" s="236" t="str">
        <f t="shared" si="6"/>
        <v>#VALUE!</v>
      </c>
      <c r="K2445" s="236" t="str">
        <f t="shared" si="7"/>
        <v>#VALUE!</v>
      </c>
      <c r="L2445" s="236" t="str">
        <f t="shared" si="8"/>
        <v>#VALUE!</v>
      </c>
      <c r="M2445" s="236" t="str">
        <f t="shared" si="9"/>
        <v>#VALUE!</v>
      </c>
      <c r="N2445" s="236" t="str">
        <f t="shared" si="10"/>
        <v>#VALUE!</v>
      </c>
      <c r="O2445" s="236" t="str">
        <f t="shared" si="11"/>
        <v>#VALUE!</v>
      </c>
      <c r="P2445" s="237" t="str">
        <f t="shared" si="12"/>
        <v>NO RX</v>
      </c>
      <c r="Q2445" s="234" t="b">
        <v>0</v>
      </c>
      <c r="R2445" s="237" t="str">
        <f t="shared" si="37"/>
        <v>LOW</v>
      </c>
      <c r="S2445" s="238">
        <v>44522.0</v>
      </c>
      <c r="T2445" s="243">
        <f t="shared" si="69"/>
        <v>44551</v>
      </c>
      <c r="U2445" s="237" t="str">
        <f t="shared" si="67"/>
        <v> </v>
      </c>
      <c r="V2445" s="237" t="str">
        <f t="shared" si="16"/>
        <v> </v>
      </c>
      <c r="W2445" s="83"/>
      <c r="X2445" s="83"/>
      <c r="Y2445" s="83"/>
      <c r="Z2445" s="83"/>
      <c r="AA2445" s="83"/>
      <c r="AB2445" s="83"/>
      <c r="AC2445" s="83"/>
      <c r="AD2445" s="83"/>
      <c r="AE2445" s="83"/>
    </row>
    <row r="2446">
      <c r="A2446" s="253">
        <v>17453.0</v>
      </c>
      <c r="B2446" s="234" t="s">
        <v>7972</v>
      </c>
      <c r="C2446" s="238" t="b">
        <v>1</v>
      </c>
      <c r="D2446" s="243">
        <v>44537.0</v>
      </c>
      <c r="E2446" s="236" t="str">
        <f t="shared" si="1"/>
        <v>#VALUE!</v>
      </c>
      <c r="F2446" s="236" t="str">
        <f t="shared" si="2"/>
        <v>#VALUE!</v>
      </c>
      <c r="G2446" s="236" t="str">
        <f t="shared" si="3"/>
        <v>#VALUE!</v>
      </c>
      <c r="H2446" s="236" t="str">
        <f t="shared" si="4"/>
        <v>#VALUE!</v>
      </c>
      <c r="I2446" s="236" t="str">
        <f t="shared" si="5"/>
        <v>#VALUE!</v>
      </c>
      <c r="J2446" s="236" t="str">
        <f t="shared" si="6"/>
        <v>#VALUE!</v>
      </c>
      <c r="K2446" s="236" t="str">
        <f t="shared" si="7"/>
        <v>#VALUE!</v>
      </c>
      <c r="L2446" s="236" t="str">
        <f t="shared" si="8"/>
        <v>#VALUE!</v>
      </c>
      <c r="M2446" s="236" t="str">
        <f t="shared" si="9"/>
        <v>#VALUE!</v>
      </c>
      <c r="N2446" s="236" t="str">
        <f t="shared" si="10"/>
        <v>#VALUE!</v>
      </c>
      <c r="O2446" s="236" t="str">
        <f t="shared" si="11"/>
        <v>#VALUE!</v>
      </c>
      <c r="P2446" s="237" t="str">
        <f t="shared" si="12"/>
        <v>NO RX</v>
      </c>
      <c r="Q2446" s="234" t="b">
        <v>1</v>
      </c>
      <c r="R2446" s="237" t="str">
        <f t="shared" si="37"/>
        <v>HIGH</v>
      </c>
      <c r="S2446" s="238">
        <v>44509.0</v>
      </c>
      <c r="T2446" s="243">
        <f t="shared" si="69"/>
        <v>44537</v>
      </c>
      <c r="U2446" s="237" t="str">
        <f t="shared" si="67"/>
        <v> </v>
      </c>
      <c r="V2446" s="237" t="str">
        <f t="shared" si="16"/>
        <v> </v>
      </c>
      <c r="W2446" s="83"/>
      <c r="X2446" s="83"/>
      <c r="Y2446" s="83"/>
      <c r="Z2446" s="83"/>
      <c r="AA2446" s="83"/>
      <c r="AB2446" s="83"/>
      <c r="AC2446" s="83"/>
      <c r="AD2446" s="83"/>
      <c r="AE2446" s="83"/>
    </row>
    <row r="2447">
      <c r="A2447" s="253">
        <v>17457.0</v>
      </c>
      <c r="B2447" s="239" t="s">
        <v>7552</v>
      </c>
      <c r="C2447" s="238" t="b">
        <v>1</v>
      </c>
      <c r="D2447" s="243">
        <v>44551.0</v>
      </c>
      <c r="E2447" s="236" t="str">
        <f t="shared" si="1"/>
        <v>#VALUE!</v>
      </c>
      <c r="F2447" s="236" t="str">
        <f t="shared" si="2"/>
        <v>#VALUE!</v>
      </c>
      <c r="G2447" s="236" t="str">
        <f t="shared" si="3"/>
        <v>#VALUE!</v>
      </c>
      <c r="H2447" s="236" t="str">
        <f t="shared" si="4"/>
        <v>#VALUE!</v>
      </c>
      <c r="I2447" s="236" t="str">
        <f t="shared" si="5"/>
        <v>#VALUE!</v>
      </c>
      <c r="J2447" s="236" t="str">
        <f t="shared" si="6"/>
        <v>#VALUE!</v>
      </c>
      <c r="K2447" s="236" t="str">
        <f t="shared" si="7"/>
        <v>#VALUE!</v>
      </c>
      <c r="L2447" s="236" t="str">
        <f t="shared" si="8"/>
        <v>#VALUE!</v>
      </c>
      <c r="M2447" s="236" t="str">
        <f t="shared" si="9"/>
        <v>#VALUE!</v>
      </c>
      <c r="N2447" s="236" t="str">
        <f t="shared" si="10"/>
        <v>#VALUE!</v>
      </c>
      <c r="O2447" s="236" t="str">
        <f t="shared" si="11"/>
        <v>#VALUE!</v>
      </c>
      <c r="P2447" s="237" t="str">
        <f t="shared" si="12"/>
        <v>NO RX</v>
      </c>
      <c r="Q2447" s="234" t="b">
        <v>0</v>
      </c>
      <c r="R2447" s="237" t="str">
        <f t="shared" si="37"/>
        <v>LOW</v>
      </c>
      <c r="S2447" s="238">
        <v>44515.0</v>
      </c>
      <c r="T2447" s="243">
        <f t="shared" si="69"/>
        <v>44551</v>
      </c>
      <c r="U2447" s="237" t="str">
        <f t="shared" si="67"/>
        <v> </v>
      </c>
      <c r="V2447" s="237" t="str">
        <f t="shared" si="16"/>
        <v> </v>
      </c>
      <c r="W2447" s="83"/>
      <c r="X2447" s="83"/>
      <c r="Y2447" s="83"/>
      <c r="Z2447" s="83"/>
      <c r="AA2447" s="83"/>
      <c r="AB2447" s="83"/>
      <c r="AC2447" s="83"/>
      <c r="AD2447" s="83"/>
      <c r="AE2447" s="83"/>
    </row>
    <row r="2448">
      <c r="A2448" s="253">
        <v>17458.0</v>
      </c>
      <c r="B2448" s="239" t="s">
        <v>7552</v>
      </c>
      <c r="C2448" s="238" t="b">
        <v>1</v>
      </c>
      <c r="D2448" s="243">
        <v>44537.0</v>
      </c>
      <c r="E2448" s="236" t="str">
        <f t="shared" si="1"/>
        <v>#VALUE!</v>
      </c>
      <c r="F2448" s="236" t="str">
        <f t="shared" si="2"/>
        <v>#VALUE!</v>
      </c>
      <c r="G2448" s="236" t="str">
        <f t="shared" si="3"/>
        <v>#VALUE!</v>
      </c>
      <c r="H2448" s="236" t="str">
        <f t="shared" si="4"/>
        <v>#VALUE!</v>
      </c>
      <c r="I2448" s="236" t="str">
        <f t="shared" si="5"/>
        <v>#VALUE!</v>
      </c>
      <c r="J2448" s="236" t="str">
        <f t="shared" si="6"/>
        <v>#VALUE!</v>
      </c>
      <c r="K2448" s="236" t="str">
        <f t="shared" si="7"/>
        <v>#VALUE!</v>
      </c>
      <c r="L2448" s="236" t="str">
        <f t="shared" si="8"/>
        <v>#VALUE!</v>
      </c>
      <c r="M2448" s="236" t="str">
        <f t="shared" si="9"/>
        <v>#VALUE!</v>
      </c>
      <c r="N2448" s="236" t="str">
        <f t="shared" si="10"/>
        <v>#VALUE!</v>
      </c>
      <c r="O2448" s="236" t="str">
        <f t="shared" si="11"/>
        <v>#VALUE!</v>
      </c>
      <c r="P2448" s="237" t="str">
        <f t="shared" si="12"/>
        <v>NO RX</v>
      </c>
      <c r="Q2448" s="234" t="b">
        <v>0</v>
      </c>
      <c r="R2448" s="237" t="str">
        <f t="shared" si="37"/>
        <v>LOW</v>
      </c>
      <c r="S2448" s="238">
        <v>44511.0</v>
      </c>
      <c r="T2448" s="243">
        <f t="shared" si="69"/>
        <v>44537</v>
      </c>
      <c r="U2448" s="237" t="str">
        <f t="shared" si="67"/>
        <v> </v>
      </c>
      <c r="V2448" s="237" t="str">
        <f t="shared" si="16"/>
        <v> </v>
      </c>
      <c r="W2448" s="83"/>
      <c r="X2448" s="83"/>
      <c r="Y2448" s="83"/>
      <c r="Z2448" s="83"/>
      <c r="AA2448" s="83"/>
      <c r="AB2448" s="83"/>
      <c r="AC2448" s="83"/>
      <c r="AD2448" s="83"/>
      <c r="AE2448" s="83"/>
    </row>
    <row r="2449">
      <c r="A2449" s="253">
        <v>17459.0</v>
      </c>
      <c r="B2449" s="234" t="s">
        <v>7576</v>
      </c>
      <c r="C2449" s="238" t="b">
        <v>1</v>
      </c>
      <c r="D2449" s="243">
        <v>44537.0</v>
      </c>
      <c r="E2449" s="236" t="str">
        <f t="shared" si="1"/>
        <v>#VALUE!</v>
      </c>
      <c r="F2449" s="236" t="str">
        <f t="shared" si="2"/>
        <v>#VALUE!</v>
      </c>
      <c r="G2449" s="236" t="str">
        <f t="shared" si="3"/>
        <v>#VALUE!</v>
      </c>
      <c r="H2449" s="236" t="str">
        <f t="shared" si="4"/>
        <v>#VALUE!</v>
      </c>
      <c r="I2449" s="236" t="str">
        <f t="shared" si="5"/>
        <v>#VALUE!</v>
      </c>
      <c r="J2449" s="236" t="str">
        <f t="shared" si="6"/>
        <v>#VALUE!</v>
      </c>
      <c r="K2449" s="236" t="str">
        <f t="shared" si="7"/>
        <v>#VALUE!</v>
      </c>
      <c r="L2449" s="236" t="str">
        <f t="shared" si="8"/>
        <v>#VALUE!</v>
      </c>
      <c r="M2449" s="236" t="str">
        <f t="shared" si="9"/>
        <v>#VALUE!</v>
      </c>
      <c r="N2449" s="236" t="str">
        <f t="shared" si="10"/>
        <v>#VALUE!</v>
      </c>
      <c r="O2449" s="236" t="str">
        <f t="shared" si="11"/>
        <v>#VALUE!</v>
      </c>
      <c r="P2449" s="237" t="str">
        <f t="shared" si="12"/>
        <v>NO RX</v>
      </c>
      <c r="Q2449" s="234" t="b">
        <v>0</v>
      </c>
      <c r="R2449" s="237" t="str">
        <f t="shared" si="37"/>
        <v>LOW</v>
      </c>
      <c r="S2449" s="238">
        <v>44510.0</v>
      </c>
      <c r="T2449" s="243">
        <f t="shared" si="69"/>
        <v>44537</v>
      </c>
      <c r="U2449" s="237" t="str">
        <f t="shared" si="67"/>
        <v> </v>
      </c>
      <c r="V2449" s="237" t="str">
        <f t="shared" si="16"/>
        <v> </v>
      </c>
      <c r="W2449" s="83"/>
      <c r="X2449" s="83"/>
      <c r="Y2449" s="83"/>
      <c r="Z2449" s="83"/>
      <c r="AA2449" s="83"/>
      <c r="AB2449" s="83"/>
      <c r="AC2449" s="83"/>
      <c r="AD2449" s="83"/>
      <c r="AE2449" s="83"/>
    </row>
    <row r="2450">
      <c r="A2450" s="253">
        <v>17461.0</v>
      </c>
      <c r="B2450" s="234" t="s">
        <v>8228</v>
      </c>
      <c r="C2450" s="238" t="b">
        <v>1</v>
      </c>
      <c r="D2450" s="243">
        <v>44551.0</v>
      </c>
      <c r="E2450" s="236" t="str">
        <f t="shared" si="1"/>
        <v>#VALUE!</v>
      </c>
      <c r="F2450" s="236" t="str">
        <f t="shared" si="2"/>
        <v>#VALUE!</v>
      </c>
      <c r="G2450" s="236" t="str">
        <f t="shared" si="3"/>
        <v>#VALUE!</v>
      </c>
      <c r="H2450" s="236" t="str">
        <f t="shared" si="4"/>
        <v>#VALUE!</v>
      </c>
      <c r="I2450" s="236" t="str">
        <f t="shared" si="5"/>
        <v>#VALUE!</v>
      </c>
      <c r="J2450" s="236" t="str">
        <f t="shared" si="6"/>
        <v>#VALUE!</v>
      </c>
      <c r="K2450" s="236" t="str">
        <f t="shared" si="7"/>
        <v>#VALUE!</v>
      </c>
      <c r="L2450" s="236" t="str">
        <f t="shared" si="8"/>
        <v>#VALUE!</v>
      </c>
      <c r="M2450" s="236" t="str">
        <f t="shared" si="9"/>
        <v>OPI RX</v>
      </c>
      <c r="N2450" s="236" t="str">
        <f t="shared" si="10"/>
        <v>#VALUE!</v>
      </c>
      <c r="O2450" s="236" t="str">
        <f t="shared" si="11"/>
        <v>#VALUE!</v>
      </c>
      <c r="P2450" s="237" t="str">
        <f t="shared" si="12"/>
        <v>OPIOIDS</v>
      </c>
      <c r="Q2450" s="234" t="b">
        <v>0</v>
      </c>
      <c r="R2450" s="237" t="str">
        <f t="shared" si="37"/>
        <v>LOW</v>
      </c>
      <c r="S2450" s="238">
        <v>44515.0</v>
      </c>
      <c r="T2450" s="243">
        <f t="shared" si="69"/>
        <v>44551</v>
      </c>
      <c r="U2450" s="237" t="str">
        <f t="shared" si="67"/>
        <v> </v>
      </c>
      <c r="V2450" s="237" t="str">
        <f t="shared" si="16"/>
        <v> </v>
      </c>
      <c r="W2450" s="83"/>
      <c r="X2450" s="83"/>
      <c r="Y2450" s="83"/>
      <c r="Z2450" s="83"/>
      <c r="AA2450" s="83"/>
      <c r="AB2450" s="83"/>
      <c r="AC2450" s="83"/>
      <c r="AD2450" s="83"/>
      <c r="AE2450" s="83"/>
    </row>
    <row r="2451">
      <c r="A2451" s="253">
        <v>17465.0</v>
      </c>
      <c r="B2451" s="234" t="s">
        <v>7972</v>
      </c>
      <c r="C2451" s="238" t="b">
        <v>1</v>
      </c>
      <c r="D2451" s="243">
        <v>44551.0</v>
      </c>
      <c r="E2451" s="236" t="str">
        <f t="shared" si="1"/>
        <v>#VALUE!</v>
      </c>
      <c r="F2451" s="236" t="str">
        <f t="shared" si="2"/>
        <v>#VALUE!</v>
      </c>
      <c r="G2451" s="236" t="str">
        <f t="shared" si="3"/>
        <v>#VALUE!</v>
      </c>
      <c r="H2451" s="236" t="str">
        <f t="shared" si="4"/>
        <v>#VALUE!</v>
      </c>
      <c r="I2451" s="236" t="str">
        <f t="shared" si="5"/>
        <v>#VALUE!</v>
      </c>
      <c r="J2451" s="236" t="str">
        <f t="shared" si="6"/>
        <v>#VALUE!</v>
      </c>
      <c r="K2451" s="236" t="str">
        <f t="shared" si="7"/>
        <v>#VALUE!</v>
      </c>
      <c r="L2451" s="236" t="str">
        <f t="shared" si="8"/>
        <v>#VALUE!</v>
      </c>
      <c r="M2451" s="236" t="str">
        <f t="shared" si="9"/>
        <v>#VALUE!</v>
      </c>
      <c r="N2451" s="236" t="str">
        <f t="shared" si="10"/>
        <v>#VALUE!</v>
      </c>
      <c r="O2451" s="236" t="str">
        <f t="shared" si="11"/>
        <v>#VALUE!</v>
      </c>
      <c r="P2451" s="237" t="str">
        <f t="shared" si="12"/>
        <v>NO RX</v>
      </c>
      <c r="Q2451" s="234" t="b">
        <v>0</v>
      </c>
      <c r="R2451" s="237" t="str">
        <f t="shared" si="37"/>
        <v>LOW</v>
      </c>
      <c r="S2451" s="238">
        <v>44522.0</v>
      </c>
      <c r="T2451" s="243">
        <f t="shared" si="69"/>
        <v>44551</v>
      </c>
      <c r="U2451" s="237" t="str">
        <f t="shared" si="67"/>
        <v> </v>
      </c>
      <c r="V2451" s="237" t="str">
        <f t="shared" si="16"/>
        <v> </v>
      </c>
      <c r="W2451" s="83"/>
      <c r="X2451" s="83"/>
      <c r="Y2451" s="83"/>
      <c r="Z2451" s="83"/>
      <c r="AA2451" s="83"/>
      <c r="AB2451" s="83"/>
      <c r="AC2451" s="83"/>
      <c r="AD2451" s="83"/>
      <c r="AE2451" s="83"/>
    </row>
    <row r="2452">
      <c r="A2452" s="253">
        <v>17466.0</v>
      </c>
      <c r="B2452" s="239" t="s">
        <v>7552</v>
      </c>
      <c r="C2452" s="238" t="b">
        <v>1</v>
      </c>
      <c r="D2452" s="243">
        <v>44564.0</v>
      </c>
      <c r="E2452" s="236" t="str">
        <f t="shared" si="1"/>
        <v>#VALUE!</v>
      </c>
      <c r="F2452" s="236" t="str">
        <f t="shared" si="2"/>
        <v>#VALUE!</v>
      </c>
      <c r="G2452" s="236" t="str">
        <f t="shared" si="3"/>
        <v>#VALUE!</v>
      </c>
      <c r="H2452" s="236" t="str">
        <f t="shared" si="4"/>
        <v>#VALUE!</v>
      </c>
      <c r="I2452" s="236" t="str">
        <f t="shared" si="5"/>
        <v>#VALUE!</v>
      </c>
      <c r="J2452" s="236" t="str">
        <f t="shared" si="6"/>
        <v>#VALUE!</v>
      </c>
      <c r="K2452" s="236" t="str">
        <f t="shared" si="7"/>
        <v>#VALUE!</v>
      </c>
      <c r="L2452" s="236" t="str">
        <f t="shared" si="8"/>
        <v>#VALUE!</v>
      </c>
      <c r="M2452" s="236" t="str">
        <f t="shared" si="9"/>
        <v>#VALUE!</v>
      </c>
      <c r="N2452" s="236" t="str">
        <f t="shared" si="10"/>
        <v>#VALUE!</v>
      </c>
      <c r="O2452" s="236" t="str">
        <f t="shared" si="11"/>
        <v>#VALUE!</v>
      </c>
      <c r="P2452" s="237" t="str">
        <f t="shared" si="12"/>
        <v>NO RX</v>
      </c>
      <c r="Q2452" s="234" t="b">
        <v>0</v>
      </c>
      <c r="R2452" s="237" t="str">
        <f t="shared" si="37"/>
        <v>LOW</v>
      </c>
      <c r="S2452" s="238">
        <v>44529.0</v>
      </c>
      <c r="T2452" s="243">
        <f t="shared" si="69"/>
        <v>44564</v>
      </c>
      <c r="U2452" s="237" t="str">
        <f t="shared" si="67"/>
        <v> </v>
      </c>
      <c r="V2452" s="237" t="str">
        <f t="shared" si="16"/>
        <v> </v>
      </c>
      <c r="W2452" s="83"/>
      <c r="X2452" s="83"/>
      <c r="Y2452" s="83"/>
      <c r="Z2452" s="83"/>
      <c r="AA2452" s="83"/>
      <c r="AB2452" s="83"/>
      <c r="AC2452" s="83"/>
      <c r="AD2452" s="83"/>
      <c r="AE2452" s="83"/>
    </row>
    <row r="2453">
      <c r="A2453" s="253">
        <v>17469.0</v>
      </c>
      <c r="B2453" s="234" t="s">
        <v>7580</v>
      </c>
      <c r="C2453" s="238" t="b">
        <v>1</v>
      </c>
      <c r="D2453" s="243">
        <v>44551.0</v>
      </c>
      <c r="E2453" s="236" t="str">
        <f t="shared" si="1"/>
        <v>#VALUE!</v>
      </c>
      <c r="F2453" s="236" t="str">
        <f t="shared" si="2"/>
        <v>#VALUE!</v>
      </c>
      <c r="G2453" s="236" t="str">
        <f t="shared" si="3"/>
        <v>#VALUE!</v>
      </c>
      <c r="H2453" s="236" t="str">
        <f t="shared" si="4"/>
        <v>#VALUE!</v>
      </c>
      <c r="I2453" s="236" t="str">
        <f t="shared" si="5"/>
        <v>#VALUE!</v>
      </c>
      <c r="J2453" s="236" t="str">
        <f t="shared" si="6"/>
        <v>#VALUE!</v>
      </c>
      <c r="K2453" s="236" t="str">
        <f t="shared" si="7"/>
        <v>#VALUE!</v>
      </c>
      <c r="L2453" s="236" t="str">
        <f t="shared" si="8"/>
        <v>#VALUE!</v>
      </c>
      <c r="M2453" s="236" t="str">
        <f t="shared" si="9"/>
        <v>OPI RX</v>
      </c>
      <c r="N2453" s="236" t="str">
        <f t="shared" si="10"/>
        <v>#VALUE!</v>
      </c>
      <c r="O2453" s="236" t="str">
        <f t="shared" si="11"/>
        <v>#VALUE!</v>
      </c>
      <c r="P2453" s="237" t="str">
        <f t="shared" si="12"/>
        <v>OPIOIDS</v>
      </c>
      <c r="Q2453" s="234" t="b">
        <v>0</v>
      </c>
      <c r="R2453" s="237" t="str">
        <f t="shared" si="37"/>
        <v>LOW</v>
      </c>
      <c r="S2453" s="238">
        <v>44523.0</v>
      </c>
      <c r="T2453" s="243">
        <f t="shared" si="69"/>
        <v>44551</v>
      </c>
      <c r="U2453" s="237" t="str">
        <f t="shared" si="67"/>
        <v> </v>
      </c>
      <c r="V2453" s="237" t="str">
        <f t="shared" si="16"/>
        <v> </v>
      </c>
      <c r="W2453" s="83"/>
      <c r="X2453" s="83"/>
      <c r="Y2453" s="83"/>
      <c r="Z2453" s="83"/>
      <c r="AA2453" s="83"/>
      <c r="AB2453" s="83"/>
      <c r="AC2453" s="83"/>
      <c r="AD2453" s="83"/>
      <c r="AE2453" s="83"/>
    </row>
    <row r="2454">
      <c r="A2454" s="253">
        <v>17470.0</v>
      </c>
      <c r="B2454" s="234" t="s">
        <v>7566</v>
      </c>
      <c r="C2454" s="238" t="b">
        <v>1</v>
      </c>
      <c r="D2454" s="235">
        <v>44627.0</v>
      </c>
      <c r="E2454" s="236" t="str">
        <f t="shared" si="1"/>
        <v>#VALUE!</v>
      </c>
      <c r="F2454" s="236" t="str">
        <f t="shared" si="2"/>
        <v>OPI RX</v>
      </c>
      <c r="G2454" s="236" t="str">
        <f t="shared" si="3"/>
        <v>#VALUE!</v>
      </c>
      <c r="H2454" s="236" t="str">
        <f t="shared" si="4"/>
        <v>#VALUE!</v>
      </c>
      <c r="I2454" s="236" t="str">
        <f t="shared" si="5"/>
        <v>#VALUE!</v>
      </c>
      <c r="J2454" s="236" t="str">
        <f t="shared" si="6"/>
        <v>#VALUE!</v>
      </c>
      <c r="K2454" s="236" t="str">
        <f t="shared" si="7"/>
        <v>#VALUE!</v>
      </c>
      <c r="L2454" s="236" t="str">
        <f t="shared" si="8"/>
        <v>#VALUE!</v>
      </c>
      <c r="M2454" s="236" t="str">
        <f t="shared" si="9"/>
        <v>#VALUE!</v>
      </c>
      <c r="N2454" s="236" t="str">
        <f t="shared" si="10"/>
        <v>#VALUE!</v>
      </c>
      <c r="O2454" s="236" t="str">
        <f t="shared" si="11"/>
        <v>#VALUE!</v>
      </c>
      <c r="P2454" s="237" t="str">
        <f t="shared" si="12"/>
        <v>OPIOIDS</v>
      </c>
      <c r="Q2454" s="234" t="b">
        <v>1</v>
      </c>
      <c r="R2454" s="237" t="str">
        <f t="shared" si="37"/>
        <v>HIGH</v>
      </c>
      <c r="S2454" s="238">
        <v>44511.0</v>
      </c>
      <c r="T2454" s="243">
        <f t="shared" si="69"/>
        <v>44627</v>
      </c>
      <c r="U2454" s="237" t="str">
        <f t="shared" si="67"/>
        <v> </v>
      </c>
      <c r="V2454" s="237" t="str">
        <f t="shared" si="16"/>
        <v> </v>
      </c>
      <c r="W2454" s="83"/>
      <c r="X2454" s="83"/>
      <c r="Y2454" s="83"/>
      <c r="Z2454" s="83"/>
      <c r="AA2454" s="83"/>
      <c r="AB2454" s="83"/>
      <c r="AC2454" s="83"/>
      <c r="AD2454" s="83"/>
      <c r="AE2454" s="83"/>
    </row>
    <row r="2455">
      <c r="A2455" s="253">
        <v>17472.0</v>
      </c>
      <c r="B2455" s="234" t="s">
        <v>7594</v>
      </c>
      <c r="C2455" s="238" t="b">
        <v>1</v>
      </c>
      <c r="D2455" s="243">
        <v>44537.0</v>
      </c>
      <c r="E2455" s="236" t="str">
        <f t="shared" si="1"/>
        <v>OPI RX</v>
      </c>
      <c r="F2455" s="236" t="str">
        <f t="shared" si="2"/>
        <v>#VALUE!</v>
      </c>
      <c r="G2455" s="236" t="str">
        <f t="shared" si="3"/>
        <v>#VALUE!</v>
      </c>
      <c r="H2455" s="236" t="str">
        <f t="shared" si="4"/>
        <v>#VALUE!</v>
      </c>
      <c r="I2455" s="236" t="str">
        <f t="shared" si="5"/>
        <v>#VALUE!</v>
      </c>
      <c r="J2455" s="236" t="str">
        <f t="shared" si="6"/>
        <v>#VALUE!</v>
      </c>
      <c r="K2455" s="236" t="str">
        <f t="shared" si="7"/>
        <v>#VALUE!</v>
      </c>
      <c r="L2455" s="236" t="str">
        <f t="shared" si="8"/>
        <v>#VALUE!</v>
      </c>
      <c r="M2455" s="236" t="str">
        <f t="shared" si="9"/>
        <v>#VALUE!</v>
      </c>
      <c r="N2455" s="236" t="str">
        <f t="shared" si="10"/>
        <v>#VALUE!</v>
      </c>
      <c r="O2455" s="236" t="str">
        <f t="shared" si="11"/>
        <v>#VALUE!</v>
      </c>
      <c r="P2455" s="237" t="str">
        <f t="shared" si="12"/>
        <v>OPIOIDS</v>
      </c>
      <c r="Q2455" s="234" t="b">
        <v>0</v>
      </c>
      <c r="R2455" s="237" t="str">
        <f t="shared" si="37"/>
        <v>LOW</v>
      </c>
      <c r="S2455" s="238">
        <v>44512.0</v>
      </c>
      <c r="T2455" s="243">
        <f t="shared" si="69"/>
        <v>44537</v>
      </c>
      <c r="U2455" s="237" t="str">
        <f t="shared" si="67"/>
        <v> </v>
      </c>
      <c r="V2455" s="237" t="str">
        <f t="shared" si="16"/>
        <v> </v>
      </c>
      <c r="W2455" s="83"/>
      <c r="X2455" s="83"/>
      <c r="Y2455" s="83"/>
      <c r="Z2455" s="83"/>
      <c r="AA2455" s="83"/>
      <c r="AB2455" s="83"/>
      <c r="AC2455" s="83"/>
      <c r="AD2455" s="83"/>
      <c r="AE2455" s="83"/>
    </row>
    <row r="2456">
      <c r="A2456" s="253">
        <v>17476.0</v>
      </c>
      <c r="B2456" s="234" t="s">
        <v>7736</v>
      </c>
      <c r="C2456" s="238" t="b">
        <v>1</v>
      </c>
      <c r="D2456" s="243">
        <v>44537.0</v>
      </c>
      <c r="E2456" s="236" t="str">
        <f t="shared" si="1"/>
        <v>#VALUE!</v>
      </c>
      <c r="F2456" s="236" t="str">
        <f t="shared" si="2"/>
        <v>#VALUE!</v>
      </c>
      <c r="G2456" s="236" t="str">
        <f t="shared" si="3"/>
        <v>#VALUE!</v>
      </c>
      <c r="H2456" s="236" t="str">
        <f t="shared" si="4"/>
        <v>#VALUE!</v>
      </c>
      <c r="I2456" s="236" t="str">
        <f t="shared" si="5"/>
        <v>#VALUE!</v>
      </c>
      <c r="J2456" s="236" t="str">
        <f t="shared" si="6"/>
        <v>#VALUE!</v>
      </c>
      <c r="K2456" s="236" t="str">
        <f t="shared" si="7"/>
        <v>#VALUE!</v>
      </c>
      <c r="L2456" s="236" t="str">
        <f t="shared" si="8"/>
        <v>#VALUE!</v>
      </c>
      <c r="M2456" s="236" t="str">
        <f t="shared" si="9"/>
        <v>#VALUE!</v>
      </c>
      <c r="N2456" s="236" t="str">
        <f t="shared" si="10"/>
        <v>#VALUE!</v>
      </c>
      <c r="O2456" s="236" t="str">
        <f t="shared" si="11"/>
        <v>#VALUE!</v>
      </c>
      <c r="P2456" s="237" t="str">
        <f t="shared" si="12"/>
        <v>NO RX</v>
      </c>
      <c r="Q2456" s="234" t="b">
        <v>0</v>
      </c>
      <c r="R2456" s="237" t="str">
        <f t="shared" si="37"/>
        <v>LOW</v>
      </c>
      <c r="S2456" s="238">
        <v>44511.0</v>
      </c>
      <c r="T2456" s="243">
        <f t="shared" si="69"/>
        <v>44537</v>
      </c>
      <c r="U2456" s="237" t="str">
        <f t="shared" si="67"/>
        <v> </v>
      </c>
      <c r="V2456" s="237" t="str">
        <f t="shared" si="16"/>
        <v> </v>
      </c>
      <c r="W2456" s="83"/>
      <c r="X2456" s="83"/>
      <c r="Y2456" s="83"/>
      <c r="Z2456" s="83"/>
      <c r="AA2456" s="83"/>
      <c r="AB2456" s="83"/>
      <c r="AC2456" s="83"/>
      <c r="AD2456" s="83"/>
      <c r="AE2456" s="83"/>
    </row>
    <row r="2457">
      <c r="A2457" s="253">
        <v>17477.0</v>
      </c>
      <c r="B2457" s="239" t="s">
        <v>7552</v>
      </c>
      <c r="C2457" s="238" t="b">
        <v>1</v>
      </c>
      <c r="D2457" s="243">
        <v>44551.0</v>
      </c>
      <c r="E2457" s="236" t="str">
        <f t="shared" si="1"/>
        <v>#VALUE!</v>
      </c>
      <c r="F2457" s="236" t="str">
        <f t="shared" si="2"/>
        <v>#VALUE!</v>
      </c>
      <c r="G2457" s="236" t="str">
        <f t="shared" si="3"/>
        <v>#VALUE!</v>
      </c>
      <c r="H2457" s="236" t="str">
        <f t="shared" si="4"/>
        <v>#VALUE!</v>
      </c>
      <c r="I2457" s="236" t="str">
        <f t="shared" si="5"/>
        <v>#VALUE!</v>
      </c>
      <c r="J2457" s="236" t="str">
        <f t="shared" si="6"/>
        <v>#VALUE!</v>
      </c>
      <c r="K2457" s="236" t="str">
        <f t="shared" si="7"/>
        <v>#VALUE!</v>
      </c>
      <c r="L2457" s="236" t="str">
        <f t="shared" si="8"/>
        <v>#VALUE!</v>
      </c>
      <c r="M2457" s="236" t="str">
        <f t="shared" si="9"/>
        <v>#VALUE!</v>
      </c>
      <c r="N2457" s="236" t="str">
        <f t="shared" si="10"/>
        <v>#VALUE!</v>
      </c>
      <c r="O2457" s="236" t="str">
        <f t="shared" si="11"/>
        <v>#VALUE!</v>
      </c>
      <c r="P2457" s="237" t="str">
        <f t="shared" si="12"/>
        <v>NO RX</v>
      </c>
      <c r="Q2457" s="234" t="b">
        <v>0</v>
      </c>
      <c r="R2457" s="237" t="str">
        <f t="shared" si="37"/>
        <v>LOW</v>
      </c>
      <c r="S2457" s="238">
        <v>44515.0</v>
      </c>
      <c r="T2457" s="243">
        <f t="shared" si="69"/>
        <v>44551</v>
      </c>
      <c r="U2457" s="237" t="str">
        <f t="shared" si="67"/>
        <v> </v>
      </c>
      <c r="V2457" s="237" t="str">
        <f t="shared" si="16"/>
        <v> </v>
      </c>
      <c r="W2457" s="83"/>
      <c r="X2457" s="83"/>
      <c r="Y2457" s="83"/>
      <c r="Z2457" s="83"/>
      <c r="AA2457" s="83"/>
      <c r="AB2457" s="83"/>
      <c r="AC2457" s="83"/>
      <c r="AD2457" s="83"/>
      <c r="AE2457" s="83"/>
    </row>
    <row r="2458">
      <c r="A2458" s="253">
        <v>17480.0</v>
      </c>
      <c r="B2458" s="234" t="s">
        <v>8229</v>
      </c>
      <c r="C2458" s="238" t="b">
        <v>1</v>
      </c>
      <c r="D2458" s="243">
        <v>44564.0</v>
      </c>
      <c r="E2458" s="236" t="str">
        <f t="shared" si="1"/>
        <v>#VALUE!</v>
      </c>
      <c r="F2458" s="236" t="str">
        <f t="shared" si="2"/>
        <v>#VALUE!</v>
      </c>
      <c r="G2458" s="236" t="str">
        <f t="shared" si="3"/>
        <v>#VALUE!</v>
      </c>
      <c r="H2458" s="236" t="str">
        <f t="shared" si="4"/>
        <v>#VALUE!</v>
      </c>
      <c r="I2458" s="236" t="str">
        <f t="shared" si="5"/>
        <v>#VALUE!</v>
      </c>
      <c r="J2458" s="236" t="str">
        <f t="shared" si="6"/>
        <v>#VALUE!</v>
      </c>
      <c r="K2458" s="236" t="str">
        <f t="shared" si="7"/>
        <v>#VALUE!</v>
      </c>
      <c r="L2458" s="236" t="str">
        <f t="shared" si="8"/>
        <v>#VALUE!</v>
      </c>
      <c r="M2458" s="236" t="str">
        <f t="shared" si="9"/>
        <v>#VALUE!</v>
      </c>
      <c r="N2458" s="236" t="str">
        <f t="shared" si="10"/>
        <v>#VALUE!</v>
      </c>
      <c r="O2458" s="236" t="str">
        <f t="shared" si="11"/>
        <v>#VALUE!</v>
      </c>
      <c r="P2458" s="237" t="str">
        <f t="shared" si="12"/>
        <v>NO RX</v>
      </c>
      <c r="Q2458" s="234" t="b">
        <v>0</v>
      </c>
      <c r="R2458" s="237" t="str">
        <f t="shared" si="37"/>
        <v>LOW</v>
      </c>
      <c r="S2458" s="238">
        <v>44529.0</v>
      </c>
      <c r="T2458" s="243">
        <f t="shared" si="69"/>
        <v>44564</v>
      </c>
      <c r="U2458" s="237" t="str">
        <f t="shared" si="67"/>
        <v> </v>
      </c>
      <c r="V2458" s="237" t="str">
        <f t="shared" si="16"/>
        <v> </v>
      </c>
      <c r="W2458" s="83"/>
      <c r="X2458" s="83"/>
      <c r="Y2458" s="83"/>
      <c r="Z2458" s="83"/>
      <c r="AA2458" s="83"/>
      <c r="AB2458" s="83"/>
      <c r="AC2458" s="83"/>
      <c r="AD2458" s="83"/>
      <c r="AE2458" s="83"/>
    </row>
    <row r="2459">
      <c r="A2459" s="253">
        <v>17481.0</v>
      </c>
      <c r="B2459" s="234" t="s">
        <v>7566</v>
      </c>
      <c r="C2459" s="238" t="b">
        <v>1</v>
      </c>
      <c r="D2459" s="243">
        <v>44551.0</v>
      </c>
      <c r="E2459" s="236" t="str">
        <f t="shared" si="1"/>
        <v>#VALUE!</v>
      </c>
      <c r="F2459" s="236" t="str">
        <f t="shared" si="2"/>
        <v>OPI RX</v>
      </c>
      <c r="G2459" s="236" t="str">
        <f t="shared" si="3"/>
        <v>#VALUE!</v>
      </c>
      <c r="H2459" s="236" t="str">
        <f t="shared" si="4"/>
        <v>#VALUE!</v>
      </c>
      <c r="I2459" s="236" t="str">
        <f t="shared" si="5"/>
        <v>#VALUE!</v>
      </c>
      <c r="J2459" s="236" t="str">
        <f t="shared" si="6"/>
        <v>#VALUE!</v>
      </c>
      <c r="K2459" s="236" t="str">
        <f t="shared" si="7"/>
        <v>#VALUE!</v>
      </c>
      <c r="L2459" s="236" t="str">
        <f t="shared" si="8"/>
        <v>#VALUE!</v>
      </c>
      <c r="M2459" s="236" t="str">
        <f t="shared" si="9"/>
        <v>#VALUE!</v>
      </c>
      <c r="N2459" s="236" t="str">
        <f t="shared" si="10"/>
        <v>#VALUE!</v>
      </c>
      <c r="O2459" s="236" t="str">
        <f t="shared" si="11"/>
        <v>#VALUE!</v>
      </c>
      <c r="P2459" s="237" t="str">
        <f t="shared" si="12"/>
        <v>OPIOIDS</v>
      </c>
      <c r="Q2459" s="234" t="b">
        <v>0</v>
      </c>
      <c r="R2459" s="237" t="str">
        <f t="shared" si="37"/>
        <v>LOW</v>
      </c>
      <c r="S2459" s="238">
        <v>44516.0</v>
      </c>
      <c r="T2459" s="243">
        <f t="shared" si="69"/>
        <v>44551</v>
      </c>
      <c r="U2459" s="237" t="str">
        <f t="shared" si="67"/>
        <v> </v>
      </c>
      <c r="V2459" s="237" t="str">
        <f t="shared" si="16"/>
        <v> </v>
      </c>
      <c r="W2459" s="83"/>
      <c r="X2459" s="83"/>
      <c r="Y2459" s="83"/>
      <c r="Z2459" s="83"/>
      <c r="AA2459" s="83"/>
      <c r="AB2459" s="83"/>
      <c r="AC2459" s="83"/>
      <c r="AD2459" s="83"/>
      <c r="AE2459" s="83"/>
    </row>
    <row r="2460">
      <c r="A2460" s="253">
        <v>17483.0</v>
      </c>
      <c r="B2460" s="239" t="s">
        <v>7552</v>
      </c>
      <c r="C2460" s="238" t="b">
        <v>1</v>
      </c>
      <c r="D2460" s="243">
        <v>44564.0</v>
      </c>
      <c r="E2460" s="236" t="str">
        <f t="shared" si="1"/>
        <v>#VALUE!</v>
      </c>
      <c r="F2460" s="236" t="str">
        <f t="shared" si="2"/>
        <v>#VALUE!</v>
      </c>
      <c r="G2460" s="236" t="str">
        <f t="shared" si="3"/>
        <v>#VALUE!</v>
      </c>
      <c r="H2460" s="236" t="str">
        <f t="shared" si="4"/>
        <v>#VALUE!</v>
      </c>
      <c r="I2460" s="236" t="str">
        <f t="shared" si="5"/>
        <v>#VALUE!</v>
      </c>
      <c r="J2460" s="236" t="str">
        <f t="shared" si="6"/>
        <v>#VALUE!</v>
      </c>
      <c r="K2460" s="236" t="str">
        <f t="shared" si="7"/>
        <v>#VALUE!</v>
      </c>
      <c r="L2460" s="236" t="str">
        <f t="shared" si="8"/>
        <v>#VALUE!</v>
      </c>
      <c r="M2460" s="236" t="str">
        <f t="shared" si="9"/>
        <v>#VALUE!</v>
      </c>
      <c r="N2460" s="236" t="str">
        <f t="shared" si="10"/>
        <v>#VALUE!</v>
      </c>
      <c r="O2460" s="236" t="str">
        <f t="shared" si="11"/>
        <v>#VALUE!</v>
      </c>
      <c r="P2460" s="237" t="str">
        <f t="shared" si="12"/>
        <v>NO RX</v>
      </c>
      <c r="Q2460" s="234" t="b">
        <v>0</v>
      </c>
      <c r="R2460" s="237" t="str">
        <f t="shared" si="37"/>
        <v>LOW</v>
      </c>
      <c r="S2460" s="238">
        <v>44529.0</v>
      </c>
      <c r="T2460" s="243">
        <f t="shared" si="69"/>
        <v>44564</v>
      </c>
      <c r="U2460" s="237" t="str">
        <f t="shared" si="67"/>
        <v> </v>
      </c>
      <c r="V2460" s="237" t="str">
        <f t="shared" si="16"/>
        <v> </v>
      </c>
      <c r="W2460" s="83"/>
      <c r="X2460" s="83"/>
      <c r="Y2460" s="83"/>
      <c r="Z2460" s="83"/>
      <c r="AA2460" s="83"/>
      <c r="AB2460" s="83"/>
      <c r="AC2460" s="83"/>
      <c r="AD2460" s="83"/>
      <c r="AE2460" s="83"/>
    </row>
    <row r="2461">
      <c r="A2461" s="253">
        <v>17484.0</v>
      </c>
      <c r="B2461" s="239" t="s">
        <v>7556</v>
      </c>
      <c r="C2461" s="239" t="b">
        <v>1</v>
      </c>
      <c r="D2461" s="235">
        <v>44577.0</v>
      </c>
      <c r="E2461" s="236" t="str">
        <f t="shared" si="1"/>
        <v>OPI RX</v>
      </c>
      <c r="F2461" s="236" t="str">
        <f t="shared" si="2"/>
        <v>#VALUE!</v>
      </c>
      <c r="G2461" s="236" t="str">
        <f t="shared" si="3"/>
        <v>#VALUE!</v>
      </c>
      <c r="H2461" s="236" t="str">
        <f t="shared" si="4"/>
        <v>#VALUE!</v>
      </c>
      <c r="I2461" s="236" t="str">
        <f t="shared" si="5"/>
        <v>#VALUE!</v>
      </c>
      <c r="J2461" s="236" t="str">
        <f t="shared" si="6"/>
        <v>#VALUE!</v>
      </c>
      <c r="K2461" s="236" t="str">
        <f t="shared" si="7"/>
        <v>#VALUE!</v>
      </c>
      <c r="L2461" s="236" t="str">
        <f t="shared" si="8"/>
        <v>#VALUE!</v>
      </c>
      <c r="M2461" s="236" t="str">
        <f t="shared" si="9"/>
        <v>#VALUE!</v>
      </c>
      <c r="N2461" s="236" t="str">
        <f t="shared" si="10"/>
        <v>#VALUE!</v>
      </c>
      <c r="O2461" s="236" t="str">
        <f t="shared" si="11"/>
        <v>#VALUE!</v>
      </c>
      <c r="P2461" s="237" t="str">
        <f t="shared" si="12"/>
        <v>OPIOIDS</v>
      </c>
      <c r="Q2461" s="234" t="b">
        <v>0</v>
      </c>
      <c r="R2461" s="237" t="str">
        <f t="shared" si="37"/>
        <v>LOW</v>
      </c>
      <c r="S2461" s="238"/>
      <c r="T2461" s="243"/>
      <c r="U2461" s="237" t="str">
        <f t="shared" si="67"/>
        <v>DUE COMM</v>
      </c>
      <c r="V2461" s="237" t="str">
        <f t="shared" si="16"/>
        <v> </v>
      </c>
      <c r="W2461" s="83"/>
      <c r="X2461" s="83"/>
      <c r="Y2461" s="83"/>
      <c r="Z2461" s="83"/>
      <c r="AA2461" s="83"/>
      <c r="AB2461" s="83"/>
      <c r="AC2461" s="83"/>
      <c r="AD2461" s="83"/>
      <c r="AE2461" s="83"/>
    </row>
    <row r="2462">
      <c r="A2462" s="253">
        <v>17493.0</v>
      </c>
      <c r="B2462" s="239" t="s">
        <v>7552</v>
      </c>
      <c r="C2462" s="238" t="b">
        <v>1</v>
      </c>
      <c r="D2462" s="243">
        <v>44564.0</v>
      </c>
      <c r="E2462" s="236" t="str">
        <f t="shared" si="1"/>
        <v>#VALUE!</v>
      </c>
      <c r="F2462" s="236" t="str">
        <f t="shared" si="2"/>
        <v>#VALUE!</v>
      </c>
      <c r="G2462" s="236" t="str">
        <f t="shared" si="3"/>
        <v>#VALUE!</v>
      </c>
      <c r="H2462" s="236" t="str">
        <f t="shared" si="4"/>
        <v>#VALUE!</v>
      </c>
      <c r="I2462" s="236" t="str">
        <f t="shared" si="5"/>
        <v>#VALUE!</v>
      </c>
      <c r="J2462" s="236" t="str">
        <f t="shared" si="6"/>
        <v>#VALUE!</v>
      </c>
      <c r="K2462" s="236" t="str">
        <f t="shared" si="7"/>
        <v>#VALUE!</v>
      </c>
      <c r="L2462" s="236" t="str">
        <f t="shared" si="8"/>
        <v>#VALUE!</v>
      </c>
      <c r="M2462" s="236" t="str">
        <f t="shared" si="9"/>
        <v>#VALUE!</v>
      </c>
      <c r="N2462" s="236" t="str">
        <f t="shared" si="10"/>
        <v>#VALUE!</v>
      </c>
      <c r="O2462" s="236" t="str">
        <f t="shared" si="11"/>
        <v>#VALUE!</v>
      </c>
      <c r="P2462" s="237" t="str">
        <f t="shared" si="12"/>
        <v>NO RX</v>
      </c>
      <c r="Q2462" s="234" t="b">
        <v>0</v>
      </c>
      <c r="R2462" s="237" t="str">
        <f t="shared" si="37"/>
        <v>LOW</v>
      </c>
      <c r="S2462" s="238">
        <v>44529.0</v>
      </c>
      <c r="T2462" s="243">
        <f t="shared" ref="T2462:T2464" si="70">D2462</f>
        <v>44564</v>
      </c>
      <c r="U2462" s="237" t="str">
        <f t="shared" si="67"/>
        <v> </v>
      </c>
      <c r="V2462" s="237" t="str">
        <f t="shared" si="16"/>
        <v> </v>
      </c>
      <c r="W2462" s="83"/>
      <c r="X2462" s="83"/>
      <c r="Y2462" s="83"/>
      <c r="Z2462" s="83"/>
      <c r="AA2462" s="83"/>
      <c r="AB2462" s="83"/>
      <c r="AC2462" s="83"/>
      <c r="AD2462" s="83"/>
      <c r="AE2462" s="83"/>
    </row>
    <row r="2463">
      <c r="A2463" s="253">
        <v>17494.0</v>
      </c>
      <c r="B2463" s="234" t="s">
        <v>7736</v>
      </c>
      <c r="C2463" s="238" t="b">
        <v>1</v>
      </c>
      <c r="D2463" s="243">
        <v>44564.0</v>
      </c>
      <c r="E2463" s="236" t="str">
        <f t="shared" si="1"/>
        <v>#VALUE!</v>
      </c>
      <c r="F2463" s="236" t="str">
        <f t="shared" si="2"/>
        <v>#VALUE!</v>
      </c>
      <c r="G2463" s="236" t="str">
        <f t="shared" si="3"/>
        <v>#VALUE!</v>
      </c>
      <c r="H2463" s="236" t="str">
        <f t="shared" si="4"/>
        <v>#VALUE!</v>
      </c>
      <c r="I2463" s="236" t="str">
        <f t="shared" si="5"/>
        <v>#VALUE!</v>
      </c>
      <c r="J2463" s="236" t="str">
        <f t="shared" si="6"/>
        <v>#VALUE!</v>
      </c>
      <c r="K2463" s="236" t="str">
        <f t="shared" si="7"/>
        <v>#VALUE!</v>
      </c>
      <c r="L2463" s="236" t="str">
        <f t="shared" si="8"/>
        <v>#VALUE!</v>
      </c>
      <c r="M2463" s="236" t="str">
        <f t="shared" si="9"/>
        <v>#VALUE!</v>
      </c>
      <c r="N2463" s="236" t="str">
        <f t="shared" si="10"/>
        <v>#VALUE!</v>
      </c>
      <c r="O2463" s="236" t="str">
        <f t="shared" si="11"/>
        <v>#VALUE!</v>
      </c>
      <c r="P2463" s="237" t="str">
        <f t="shared" si="12"/>
        <v>NO RX</v>
      </c>
      <c r="Q2463" s="234" t="b">
        <v>0</v>
      </c>
      <c r="R2463" s="237" t="str">
        <f t="shared" si="37"/>
        <v>LOW</v>
      </c>
      <c r="S2463" s="238">
        <v>44529.0</v>
      </c>
      <c r="T2463" s="243">
        <f t="shared" si="70"/>
        <v>44564</v>
      </c>
      <c r="U2463" s="237" t="str">
        <f t="shared" si="67"/>
        <v> </v>
      </c>
      <c r="V2463" s="237" t="str">
        <f t="shared" si="16"/>
        <v> </v>
      </c>
      <c r="W2463" s="83"/>
      <c r="X2463" s="83"/>
      <c r="Y2463" s="83"/>
      <c r="Z2463" s="83"/>
      <c r="AA2463" s="83"/>
      <c r="AB2463" s="83"/>
      <c r="AC2463" s="83"/>
      <c r="AD2463" s="83"/>
      <c r="AE2463" s="83"/>
    </row>
    <row r="2464">
      <c r="A2464" s="253">
        <v>17496.0</v>
      </c>
      <c r="B2464" s="234" t="s">
        <v>7861</v>
      </c>
      <c r="C2464" s="238" t="b">
        <v>1</v>
      </c>
      <c r="D2464" s="243">
        <v>44551.0</v>
      </c>
      <c r="E2464" s="236" t="str">
        <f t="shared" si="1"/>
        <v>#VALUE!</v>
      </c>
      <c r="F2464" s="236" t="str">
        <f t="shared" si="2"/>
        <v>#VALUE!</v>
      </c>
      <c r="G2464" s="236" t="str">
        <f t="shared" si="3"/>
        <v>#VALUE!</v>
      </c>
      <c r="H2464" s="236" t="str">
        <f t="shared" si="4"/>
        <v>#VALUE!</v>
      </c>
      <c r="I2464" s="236" t="str">
        <f t="shared" si="5"/>
        <v>#VALUE!</v>
      </c>
      <c r="J2464" s="236" t="str">
        <f t="shared" si="6"/>
        <v>#VALUE!</v>
      </c>
      <c r="K2464" s="236" t="str">
        <f t="shared" si="7"/>
        <v>#VALUE!</v>
      </c>
      <c r="L2464" s="236" t="str">
        <f t="shared" si="8"/>
        <v>#VALUE!</v>
      </c>
      <c r="M2464" s="236" t="str">
        <f t="shared" si="9"/>
        <v>OPI RX</v>
      </c>
      <c r="N2464" s="236" t="str">
        <f t="shared" si="10"/>
        <v>#VALUE!</v>
      </c>
      <c r="O2464" s="236" t="str">
        <f t="shared" si="11"/>
        <v>#VALUE!</v>
      </c>
      <c r="P2464" s="237" t="str">
        <f t="shared" si="12"/>
        <v>OPIOIDS</v>
      </c>
      <c r="Q2464" s="234" t="b">
        <v>1</v>
      </c>
      <c r="R2464" s="237" t="str">
        <f t="shared" si="37"/>
        <v>HIGH</v>
      </c>
      <c r="S2464" s="238">
        <v>44518.0</v>
      </c>
      <c r="T2464" s="243">
        <f t="shared" si="70"/>
        <v>44551</v>
      </c>
      <c r="U2464" s="237" t="str">
        <f t="shared" si="67"/>
        <v> </v>
      </c>
      <c r="V2464" s="237" t="str">
        <f t="shared" si="16"/>
        <v> </v>
      </c>
      <c r="W2464" s="83"/>
      <c r="X2464" s="83"/>
      <c r="Y2464" s="83"/>
      <c r="Z2464" s="83"/>
      <c r="AA2464" s="83"/>
      <c r="AB2464" s="83"/>
      <c r="AC2464" s="83"/>
      <c r="AD2464" s="83"/>
      <c r="AE2464" s="83"/>
    </row>
    <row r="2465">
      <c r="A2465" s="253">
        <v>17497.0</v>
      </c>
      <c r="B2465" s="239" t="s">
        <v>7552</v>
      </c>
      <c r="C2465" s="239" t="b">
        <v>1</v>
      </c>
      <c r="D2465" s="235">
        <v>44577.0</v>
      </c>
      <c r="E2465" s="236" t="str">
        <f t="shared" si="1"/>
        <v>#VALUE!</v>
      </c>
      <c r="F2465" s="236" t="str">
        <f t="shared" si="2"/>
        <v>#VALUE!</v>
      </c>
      <c r="G2465" s="236" t="str">
        <f t="shared" si="3"/>
        <v>#VALUE!</v>
      </c>
      <c r="H2465" s="236" t="str">
        <f t="shared" si="4"/>
        <v>#VALUE!</v>
      </c>
      <c r="I2465" s="236" t="str">
        <f t="shared" si="5"/>
        <v>#VALUE!</v>
      </c>
      <c r="J2465" s="236" t="str">
        <f t="shared" si="6"/>
        <v>#VALUE!</v>
      </c>
      <c r="K2465" s="236" t="str">
        <f t="shared" si="7"/>
        <v>#VALUE!</v>
      </c>
      <c r="L2465" s="236" t="str">
        <f t="shared" si="8"/>
        <v>#VALUE!</v>
      </c>
      <c r="M2465" s="236" t="str">
        <f t="shared" si="9"/>
        <v>#VALUE!</v>
      </c>
      <c r="N2465" s="236" t="str">
        <f t="shared" si="10"/>
        <v>#VALUE!</v>
      </c>
      <c r="O2465" s="236" t="str">
        <f t="shared" si="11"/>
        <v>#VALUE!</v>
      </c>
      <c r="P2465" s="237" t="str">
        <f t="shared" si="12"/>
        <v>NO RX</v>
      </c>
      <c r="Q2465" s="234" t="b">
        <v>0</v>
      </c>
      <c r="R2465" s="237" t="str">
        <f t="shared" si="37"/>
        <v>LOW</v>
      </c>
      <c r="S2465" s="238"/>
      <c r="T2465" s="243"/>
      <c r="U2465" s="237" t="str">
        <f t="shared" si="67"/>
        <v>DUE COMM</v>
      </c>
      <c r="V2465" s="237" t="str">
        <f t="shared" si="16"/>
        <v> </v>
      </c>
      <c r="W2465" s="83"/>
      <c r="X2465" s="83"/>
      <c r="Y2465" s="83"/>
      <c r="Z2465" s="83"/>
      <c r="AA2465" s="83"/>
      <c r="AB2465" s="83"/>
      <c r="AC2465" s="83"/>
      <c r="AD2465" s="83"/>
      <c r="AE2465" s="83"/>
    </row>
    <row r="2466">
      <c r="A2466" s="248">
        <v>17499.0</v>
      </c>
      <c r="B2466" s="239" t="s">
        <v>7944</v>
      </c>
      <c r="C2466" s="238" t="b">
        <v>1</v>
      </c>
      <c r="D2466" s="235">
        <v>44578.0</v>
      </c>
      <c r="E2466" s="236" t="str">
        <f t="shared" si="1"/>
        <v>#VALUE!</v>
      </c>
      <c r="F2466" s="236" t="str">
        <f t="shared" si="2"/>
        <v>#VALUE!</v>
      </c>
      <c r="G2466" s="236" t="str">
        <f t="shared" si="3"/>
        <v>#VALUE!</v>
      </c>
      <c r="H2466" s="236" t="str">
        <f t="shared" si="4"/>
        <v>#VALUE!</v>
      </c>
      <c r="I2466" s="236" t="str">
        <f t="shared" si="5"/>
        <v>#VALUE!</v>
      </c>
      <c r="J2466" s="236" t="str">
        <f t="shared" si="6"/>
        <v>#VALUE!</v>
      </c>
      <c r="K2466" s="236" t="str">
        <f t="shared" si="7"/>
        <v>#VALUE!</v>
      </c>
      <c r="L2466" s="236" t="str">
        <f t="shared" si="8"/>
        <v>#VALUE!</v>
      </c>
      <c r="M2466" s="236" t="str">
        <f t="shared" si="9"/>
        <v>#VALUE!</v>
      </c>
      <c r="N2466" s="236" t="str">
        <f t="shared" si="10"/>
        <v>#VALUE!</v>
      </c>
      <c r="O2466" s="236" t="str">
        <f t="shared" si="11"/>
        <v>#VALUE!</v>
      </c>
      <c r="P2466" s="237" t="str">
        <f t="shared" si="12"/>
        <v>NO RX</v>
      </c>
      <c r="Q2466" s="234" t="b">
        <v>0</v>
      </c>
      <c r="R2466" s="237" t="str">
        <f t="shared" si="37"/>
        <v>LOW</v>
      </c>
      <c r="S2466" s="242">
        <v>44901.0</v>
      </c>
      <c r="T2466" s="243">
        <f t="shared" ref="T2466:T2472" si="71">D2466</f>
        <v>44578</v>
      </c>
      <c r="U2466" s="237" t="str">
        <f t="shared" si="67"/>
        <v> </v>
      </c>
      <c r="V2466" s="237" t="str">
        <f t="shared" si="16"/>
        <v> </v>
      </c>
      <c r="W2466" s="83"/>
      <c r="X2466" s="83"/>
      <c r="Y2466" s="83"/>
      <c r="Z2466" s="83"/>
      <c r="AA2466" s="83"/>
      <c r="AB2466" s="83"/>
      <c r="AC2466" s="83"/>
      <c r="AD2466" s="83"/>
      <c r="AE2466" s="83"/>
    </row>
    <row r="2467">
      <c r="A2467" s="253">
        <v>17500.0</v>
      </c>
      <c r="B2467" s="239" t="s">
        <v>7552</v>
      </c>
      <c r="C2467" s="238" t="b">
        <v>1</v>
      </c>
      <c r="D2467" s="243">
        <v>44551.0</v>
      </c>
      <c r="E2467" s="236" t="str">
        <f t="shared" si="1"/>
        <v>#VALUE!</v>
      </c>
      <c r="F2467" s="236" t="str">
        <f t="shared" si="2"/>
        <v>#VALUE!</v>
      </c>
      <c r="G2467" s="236" t="str">
        <f t="shared" si="3"/>
        <v>#VALUE!</v>
      </c>
      <c r="H2467" s="236" t="str">
        <f t="shared" si="4"/>
        <v>#VALUE!</v>
      </c>
      <c r="I2467" s="236" t="str">
        <f t="shared" si="5"/>
        <v>#VALUE!</v>
      </c>
      <c r="J2467" s="236" t="str">
        <f t="shared" si="6"/>
        <v>#VALUE!</v>
      </c>
      <c r="K2467" s="236" t="str">
        <f t="shared" si="7"/>
        <v>#VALUE!</v>
      </c>
      <c r="L2467" s="236" t="str">
        <f t="shared" si="8"/>
        <v>#VALUE!</v>
      </c>
      <c r="M2467" s="236" t="str">
        <f t="shared" si="9"/>
        <v>#VALUE!</v>
      </c>
      <c r="N2467" s="236" t="str">
        <f t="shared" si="10"/>
        <v>#VALUE!</v>
      </c>
      <c r="O2467" s="236" t="str">
        <f t="shared" si="11"/>
        <v>#VALUE!</v>
      </c>
      <c r="P2467" s="237" t="str">
        <f t="shared" si="12"/>
        <v>NO RX</v>
      </c>
      <c r="Q2467" s="234" t="b">
        <v>0</v>
      </c>
      <c r="R2467" s="237" t="str">
        <f t="shared" si="37"/>
        <v>LOW</v>
      </c>
      <c r="S2467" s="238">
        <v>44524.0</v>
      </c>
      <c r="T2467" s="243">
        <f t="shared" si="71"/>
        <v>44551</v>
      </c>
      <c r="U2467" s="237" t="str">
        <f t="shared" si="67"/>
        <v> </v>
      </c>
      <c r="V2467" s="237" t="str">
        <f t="shared" si="16"/>
        <v> </v>
      </c>
      <c r="W2467" s="83"/>
      <c r="X2467" s="83"/>
      <c r="Y2467" s="83"/>
      <c r="Z2467" s="83"/>
      <c r="AA2467" s="83"/>
      <c r="AB2467" s="83"/>
      <c r="AC2467" s="83"/>
      <c r="AD2467" s="83"/>
      <c r="AE2467" s="83"/>
    </row>
    <row r="2468">
      <c r="A2468" s="248">
        <v>17504.0</v>
      </c>
      <c r="B2468" s="239" t="s">
        <v>7552</v>
      </c>
      <c r="C2468" s="238" t="b">
        <v>1</v>
      </c>
      <c r="D2468" s="235">
        <v>44578.0</v>
      </c>
      <c r="E2468" s="236" t="str">
        <f t="shared" si="1"/>
        <v>#VALUE!</v>
      </c>
      <c r="F2468" s="236" t="str">
        <f t="shared" si="2"/>
        <v>#VALUE!</v>
      </c>
      <c r="G2468" s="236" t="str">
        <f t="shared" si="3"/>
        <v>#VALUE!</v>
      </c>
      <c r="H2468" s="236" t="str">
        <f t="shared" si="4"/>
        <v>#VALUE!</v>
      </c>
      <c r="I2468" s="236" t="str">
        <f t="shared" si="5"/>
        <v>#VALUE!</v>
      </c>
      <c r="J2468" s="236" t="str">
        <f t="shared" si="6"/>
        <v>#VALUE!</v>
      </c>
      <c r="K2468" s="236" t="str">
        <f t="shared" si="7"/>
        <v>#VALUE!</v>
      </c>
      <c r="L2468" s="236" t="str">
        <f t="shared" si="8"/>
        <v>#VALUE!</v>
      </c>
      <c r="M2468" s="236" t="str">
        <f t="shared" si="9"/>
        <v>#VALUE!</v>
      </c>
      <c r="N2468" s="236" t="str">
        <f t="shared" si="10"/>
        <v>#VALUE!</v>
      </c>
      <c r="O2468" s="236" t="str">
        <f t="shared" si="11"/>
        <v>#VALUE!</v>
      </c>
      <c r="P2468" s="237" t="str">
        <f t="shared" si="12"/>
        <v>NO RX</v>
      </c>
      <c r="Q2468" s="234" t="b">
        <v>0</v>
      </c>
      <c r="R2468" s="237" t="str">
        <f t="shared" si="37"/>
        <v>LOW</v>
      </c>
      <c r="S2468" s="242">
        <v>44901.0</v>
      </c>
      <c r="T2468" s="243">
        <f t="shared" si="71"/>
        <v>44578</v>
      </c>
      <c r="U2468" s="237" t="str">
        <f t="shared" si="67"/>
        <v> </v>
      </c>
      <c r="V2468" s="237" t="str">
        <f t="shared" si="16"/>
        <v> </v>
      </c>
      <c r="W2468" s="83"/>
      <c r="X2468" s="83"/>
      <c r="Y2468" s="83"/>
      <c r="Z2468" s="83"/>
      <c r="AA2468" s="83"/>
      <c r="AB2468" s="83"/>
      <c r="AC2468" s="83"/>
      <c r="AD2468" s="83"/>
      <c r="AE2468" s="83"/>
    </row>
    <row r="2469">
      <c r="A2469" s="253">
        <v>17506.0</v>
      </c>
      <c r="B2469" s="239" t="s">
        <v>7552</v>
      </c>
      <c r="C2469" s="238" t="b">
        <v>1</v>
      </c>
      <c r="D2469" s="243">
        <v>44551.0</v>
      </c>
      <c r="E2469" s="236" t="str">
        <f t="shared" si="1"/>
        <v>#VALUE!</v>
      </c>
      <c r="F2469" s="236" t="str">
        <f t="shared" si="2"/>
        <v>#VALUE!</v>
      </c>
      <c r="G2469" s="236" t="str">
        <f t="shared" si="3"/>
        <v>#VALUE!</v>
      </c>
      <c r="H2469" s="236" t="str">
        <f t="shared" si="4"/>
        <v>#VALUE!</v>
      </c>
      <c r="I2469" s="236" t="str">
        <f t="shared" si="5"/>
        <v>#VALUE!</v>
      </c>
      <c r="J2469" s="236" t="str">
        <f t="shared" si="6"/>
        <v>#VALUE!</v>
      </c>
      <c r="K2469" s="236" t="str">
        <f t="shared" si="7"/>
        <v>#VALUE!</v>
      </c>
      <c r="L2469" s="236" t="str">
        <f t="shared" si="8"/>
        <v>#VALUE!</v>
      </c>
      <c r="M2469" s="236" t="str">
        <f t="shared" si="9"/>
        <v>#VALUE!</v>
      </c>
      <c r="N2469" s="236" t="str">
        <f t="shared" si="10"/>
        <v>#VALUE!</v>
      </c>
      <c r="O2469" s="236" t="str">
        <f t="shared" si="11"/>
        <v>#VALUE!</v>
      </c>
      <c r="P2469" s="237" t="str">
        <f t="shared" si="12"/>
        <v>NO RX</v>
      </c>
      <c r="Q2469" s="234" t="b">
        <v>0</v>
      </c>
      <c r="R2469" s="237" t="str">
        <f t="shared" si="37"/>
        <v>LOW</v>
      </c>
      <c r="S2469" s="238">
        <v>44516.0</v>
      </c>
      <c r="T2469" s="243">
        <f t="shared" si="71"/>
        <v>44551</v>
      </c>
      <c r="U2469" s="237" t="str">
        <f t="shared" si="67"/>
        <v> </v>
      </c>
      <c r="V2469" s="237" t="str">
        <f t="shared" si="16"/>
        <v> </v>
      </c>
      <c r="W2469" s="83"/>
      <c r="X2469" s="83"/>
      <c r="Y2469" s="83"/>
      <c r="Z2469" s="83"/>
      <c r="AA2469" s="83"/>
      <c r="AB2469" s="83"/>
      <c r="AC2469" s="83"/>
      <c r="AD2469" s="83"/>
      <c r="AE2469" s="83"/>
    </row>
    <row r="2470">
      <c r="A2470" s="253">
        <v>17508.0</v>
      </c>
      <c r="B2470" s="234" t="s">
        <v>7630</v>
      </c>
      <c r="C2470" s="238" t="b">
        <v>1</v>
      </c>
      <c r="D2470" s="243">
        <v>44564.0</v>
      </c>
      <c r="E2470" s="236" t="str">
        <f t="shared" si="1"/>
        <v>#VALUE!</v>
      </c>
      <c r="F2470" s="236" t="str">
        <f t="shared" si="2"/>
        <v>#VALUE!</v>
      </c>
      <c r="G2470" s="236" t="str">
        <f t="shared" si="3"/>
        <v>#VALUE!</v>
      </c>
      <c r="H2470" s="236" t="str">
        <f t="shared" si="4"/>
        <v>#VALUE!</v>
      </c>
      <c r="I2470" s="236" t="str">
        <f t="shared" si="5"/>
        <v>#VALUE!</v>
      </c>
      <c r="J2470" s="236" t="str">
        <f t="shared" si="6"/>
        <v>#VALUE!</v>
      </c>
      <c r="K2470" s="236" t="str">
        <f t="shared" si="7"/>
        <v>#VALUE!</v>
      </c>
      <c r="L2470" s="236" t="str">
        <f t="shared" si="8"/>
        <v>#VALUE!</v>
      </c>
      <c r="M2470" s="236" t="str">
        <f t="shared" si="9"/>
        <v>#VALUE!</v>
      </c>
      <c r="N2470" s="236" t="str">
        <f t="shared" si="10"/>
        <v>#VALUE!</v>
      </c>
      <c r="O2470" s="236" t="str">
        <f t="shared" si="11"/>
        <v>#VALUE!</v>
      </c>
      <c r="P2470" s="237" t="str">
        <f t="shared" si="12"/>
        <v>NO RX</v>
      </c>
      <c r="Q2470" s="234" t="b">
        <v>1</v>
      </c>
      <c r="R2470" s="237" t="str">
        <f t="shared" si="37"/>
        <v>HIGH</v>
      </c>
      <c r="S2470" s="238">
        <v>44529.0</v>
      </c>
      <c r="T2470" s="243">
        <f t="shared" si="71"/>
        <v>44564</v>
      </c>
      <c r="U2470" s="237" t="str">
        <f t="shared" si="67"/>
        <v> </v>
      </c>
      <c r="V2470" s="237" t="str">
        <f t="shared" si="16"/>
        <v> </v>
      </c>
      <c r="W2470" s="83"/>
      <c r="X2470" s="83"/>
      <c r="Y2470" s="83"/>
      <c r="Z2470" s="83"/>
      <c r="AA2470" s="83"/>
      <c r="AB2470" s="83"/>
      <c r="AC2470" s="83"/>
      <c r="AD2470" s="83"/>
      <c r="AE2470" s="83"/>
    </row>
    <row r="2471">
      <c r="A2471" s="253">
        <v>17511.0</v>
      </c>
      <c r="B2471" s="234" t="s">
        <v>7551</v>
      </c>
      <c r="C2471" s="238" t="b">
        <v>1</v>
      </c>
      <c r="D2471" s="243">
        <v>44564.0</v>
      </c>
      <c r="E2471" s="236" t="str">
        <f t="shared" si="1"/>
        <v>#VALUE!</v>
      </c>
      <c r="F2471" s="236" t="str">
        <f t="shared" si="2"/>
        <v>#VALUE!</v>
      </c>
      <c r="G2471" s="236" t="str">
        <f t="shared" si="3"/>
        <v>#VALUE!</v>
      </c>
      <c r="H2471" s="236" t="str">
        <f t="shared" si="4"/>
        <v>#VALUE!</v>
      </c>
      <c r="I2471" s="236" t="str">
        <f t="shared" si="5"/>
        <v>#VALUE!</v>
      </c>
      <c r="J2471" s="236" t="str">
        <f t="shared" si="6"/>
        <v>#VALUE!</v>
      </c>
      <c r="K2471" s="236" t="str">
        <f t="shared" si="7"/>
        <v>#VALUE!</v>
      </c>
      <c r="L2471" s="236" t="str">
        <f t="shared" si="8"/>
        <v>#VALUE!</v>
      </c>
      <c r="M2471" s="236" t="str">
        <f t="shared" si="9"/>
        <v>#VALUE!</v>
      </c>
      <c r="N2471" s="236" t="str">
        <f t="shared" si="10"/>
        <v>#VALUE!</v>
      </c>
      <c r="O2471" s="236" t="str">
        <f t="shared" si="11"/>
        <v>#VALUE!</v>
      </c>
      <c r="P2471" s="237" t="str">
        <f t="shared" si="12"/>
        <v>NO RX</v>
      </c>
      <c r="Q2471" s="234" t="b">
        <v>0</v>
      </c>
      <c r="R2471" s="237" t="str">
        <f t="shared" si="37"/>
        <v>LOW</v>
      </c>
      <c r="S2471" s="238">
        <v>44529.0</v>
      </c>
      <c r="T2471" s="243">
        <f t="shared" si="71"/>
        <v>44564</v>
      </c>
      <c r="U2471" s="237" t="str">
        <f t="shared" si="67"/>
        <v> </v>
      </c>
      <c r="V2471" s="237" t="str">
        <f t="shared" si="16"/>
        <v> </v>
      </c>
      <c r="W2471" s="83"/>
      <c r="X2471" s="83"/>
      <c r="Y2471" s="83"/>
      <c r="Z2471" s="83"/>
      <c r="AA2471" s="83"/>
      <c r="AB2471" s="83"/>
      <c r="AC2471" s="83"/>
      <c r="AD2471" s="83"/>
      <c r="AE2471" s="83"/>
    </row>
    <row r="2472">
      <c r="A2472" s="253">
        <v>17512.0</v>
      </c>
      <c r="B2472" s="234" t="s">
        <v>7570</v>
      </c>
      <c r="C2472" s="238" t="b">
        <v>1</v>
      </c>
      <c r="D2472" s="243">
        <v>44564.0</v>
      </c>
      <c r="E2472" s="236" t="str">
        <f t="shared" si="1"/>
        <v>#VALUE!</v>
      </c>
      <c r="F2472" s="236" t="str">
        <f t="shared" si="2"/>
        <v>#VALUE!</v>
      </c>
      <c r="G2472" s="236" t="str">
        <f t="shared" si="3"/>
        <v>#VALUE!</v>
      </c>
      <c r="H2472" s="236" t="str">
        <f t="shared" si="4"/>
        <v>#VALUE!</v>
      </c>
      <c r="I2472" s="236" t="str">
        <f t="shared" si="5"/>
        <v>#VALUE!</v>
      </c>
      <c r="J2472" s="236" t="str">
        <f t="shared" si="6"/>
        <v>#VALUE!</v>
      </c>
      <c r="K2472" s="236" t="str">
        <f t="shared" si="7"/>
        <v>#VALUE!</v>
      </c>
      <c r="L2472" s="236" t="str">
        <f t="shared" si="8"/>
        <v>#VALUE!</v>
      </c>
      <c r="M2472" s="236" t="str">
        <f t="shared" si="9"/>
        <v>#VALUE!</v>
      </c>
      <c r="N2472" s="236" t="str">
        <f t="shared" si="10"/>
        <v>#VALUE!</v>
      </c>
      <c r="O2472" s="236" t="str">
        <f t="shared" si="11"/>
        <v>#VALUE!</v>
      </c>
      <c r="P2472" s="237" t="str">
        <f t="shared" si="12"/>
        <v>NO RX</v>
      </c>
      <c r="Q2472" s="234" t="b">
        <v>0</v>
      </c>
      <c r="R2472" s="237" t="str">
        <f t="shared" si="37"/>
        <v>LOW</v>
      </c>
      <c r="S2472" s="238">
        <v>44529.0</v>
      </c>
      <c r="T2472" s="243">
        <f t="shared" si="71"/>
        <v>44564</v>
      </c>
      <c r="U2472" s="237" t="str">
        <f t="shared" si="67"/>
        <v> </v>
      </c>
      <c r="V2472" s="237" t="str">
        <f t="shared" si="16"/>
        <v> </v>
      </c>
      <c r="W2472" s="83"/>
      <c r="X2472" s="83"/>
      <c r="Y2472" s="83"/>
      <c r="Z2472" s="83"/>
      <c r="AA2472" s="83"/>
      <c r="AB2472" s="83"/>
      <c r="AC2472" s="83"/>
      <c r="AD2472" s="83"/>
      <c r="AE2472" s="83"/>
    </row>
    <row r="2473">
      <c r="A2473" s="253">
        <v>17513.0</v>
      </c>
      <c r="B2473" s="239" t="s">
        <v>7616</v>
      </c>
      <c r="C2473" s="239" t="b">
        <v>1</v>
      </c>
      <c r="D2473" s="235">
        <v>44577.0</v>
      </c>
      <c r="E2473" s="236" t="str">
        <f t="shared" si="1"/>
        <v>#VALUE!</v>
      </c>
      <c r="F2473" s="236" t="str">
        <f t="shared" si="2"/>
        <v>#VALUE!</v>
      </c>
      <c r="G2473" s="236" t="str">
        <f t="shared" si="3"/>
        <v>#VALUE!</v>
      </c>
      <c r="H2473" s="236" t="str">
        <f t="shared" si="4"/>
        <v>#VALUE!</v>
      </c>
      <c r="I2473" s="236" t="str">
        <f t="shared" si="5"/>
        <v>#VALUE!</v>
      </c>
      <c r="J2473" s="236" t="str">
        <f t="shared" si="6"/>
        <v>#VALUE!</v>
      </c>
      <c r="K2473" s="236" t="str">
        <f t="shared" si="7"/>
        <v>#VALUE!</v>
      </c>
      <c r="L2473" s="236" t="str">
        <f t="shared" si="8"/>
        <v>#VALUE!</v>
      </c>
      <c r="M2473" s="236" t="str">
        <f t="shared" si="9"/>
        <v>OPI RX</v>
      </c>
      <c r="N2473" s="236" t="str">
        <f t="shared" si="10"/>
        <v>#VALUE!</v>
      </c>
      <c r="O2473" s="236" t="str">
        <f t="shared" si="11"/>
        <v>#VALUE!</v>
      </c>
      <c r="P2473" s="237" t="str">
        <f t="shared" si="12"/>
        <v>OPIOIDS</v>
      </c>
      <c r="Q2473" s="234" t="b">
        <v>0</v>
      </c>
      <c r="R2473" s="237" t="str">
        <f t="shared" si="37"/>
        <v>LOW</v>
      </c>
      <c r="S2473" s="238"/>
      <c r="T2473" s="243"/>
      <c r="U2473" s="237" t="str">
        <f t="shared" si="67"/>
        <v>DUE COMM</v>
      </c>
      <c r="V2473" s="237" t="str">
        <f t="shared" si="16"/>
        <v> </v>
      </c>
      <c r="W2473" s="83"/>
      <c r="X2473" s="83"/>
      <c r="Y2473" s="83"/>
      <c r="Z2473" s="83"/>
      <c r="AA2473" s="83"/>
      <c r="AB2473" s="83"/>
      <c r="AC2473" s="83"/>
      <c r="AD2473" s="83"/>
      <c r="AE2473" s="83"/>
    </row>
    <row r="2474">
      <c r="A2474" s="253">
        <v>17515.0</v>
      </c>
      <c r="B2474" s="239" t="s">
        <v>7556</v>
      </c>
      <c r="C2474" s="239" t="b">
        <v>1</v>
      </c>
      <c r="D2474" s="235">
        <v>44577.0</v>
      </c>
      <c r="E2474" s="236" t="str">
        <f t="shared" si="1"/>
        <v>OPI RX</v>
      </c>
      <c r="F2474" s="236" t="str">
        <f t="shared" si="2"/>
        <v>#VALUE!</v>
      </c>
      <c r="G2474" s="236" t="str">
        <f t="shared" si="3"/>
        <v>#VALUE!</v>
      </c>
      <c r="H2474" s="236" t="str">
        <f t="shared" si="4"/>
        <v>#VALUE!</v>
      </c>
      <c r="I2474" s="236" t="str">
        <f t="shared" si="5"/>
        <v>#VALUE!</v>
      </c>
      <c r="J2474" s="236" t="str">
        <f t="shared" si="6"/>
        <v>#VALUE!</v>
      </c>
      <c r="K2474" s="236" t="str">
        <f t="shared" si="7"/>
        <v>#VALUE!</v>
      </c>
      <c r="L2474" s="236" t="str">
        <f t="shared" si="8"/>
        <v>#VALUE!</v>
      </c>
      <c r="M2474" s="236" t="str">
        <f t="shared" si="9"/>
        <v>#VALUE!</v>
      </c>
      <c r="N2474" s="236" t="str">
        <f t="shared" si="10"/>
        <v>#VALUE!</v>
      </c>
      <c r="O2474" s="236" t="str">
        <f t="shared" si="11"/>
        <v>#VALUE!</v>
      </c>
      <c r="P2474" s="237" t="str">
        <f t="shared" si="12"/>
        <v>OPIOIDS</v>
      </c>
      <c r="Q2474" s="234" t="b">
        <v>0</v>
      </c>
      <c r="R2474" s="237" t="str">
        <f t="shared" si="37"/>
        <v>LOW</v>
      </c>
      <c r="S2474" s="238"/>
      <c r="T2474" s="243"/>
      <c r="U2474" s="237" t="str">
        <f t="shared" si="67"/>
        <v>DUE COMM</v>
      </c>
      <c r="V2474" s="237" t="str">
        <f t="shared" si="16"/>
        <v> </v>
      </c>
      <c r="W2474" s="83"/>
      <c r="X2474" s="83"/>
      <c r="Y2474" s="83"/>
      <c r="Z2474" s="83"/>
      <c r="AA2474" s="83"/>
      <c r="AB2474" s="83"/>
      <c r="AC2474" s="83"/>
      <c r="AD2474" s="83"/>
      <c r="AE2474" s="83"/>
    </row>
    <row r="2475">
      <c r="A2475" s="253">
        <v>17516.0</v>
      </c>
      <c r="B2475" s="234" t="s">
        <v>7570</v>
      </c>
      <c r="C2475" s="238" t="b">
        <v>1</v>
      </c>
      <c r="D2475" s="243">
        <v>44551.0</v>
      </c>
      <c r="E2475" s="236" t="str">
        <f t="shared" si="1"/>
        <v>#VALUE!</v>
      </c>
      <c r="F2475" s="236" t="str">
        <f t="shared" si="2"/>
        <v>#VALUE!</v>
      </c>
      <c r="G2475" s="236" t="str">
        <f t="shared" si="3"/>
        <v>#VALUE!</v>
      </c>
      <c r="H2475" s="236" t="str">
        <f t="shared" si="4"/>
        <v>#VALUE!</v>
      </c>
      <c r="I2475" s="236" t="str">
        <f t="shared" si="5"/>
        <v>#VALUE!</v>
      </c>
      <c r="J2475" s="236" t="str">
        <f t="shared" si="6"/>
        <v>#VALUE!</v>
      </c>
      <c r="K2475" s="236" t="str">
        <f t="shared" si="7"/>
        <v>#VALUE!</v>
      </c>
      <c r="L2475" s="236" t="str">
        <f t="shared" si="8"/>
        <v>#VALUE!</v>
      </c>
      <c r="M2475" s="236" t="str">
        <f t="shared" si="9"/>
        <v>#VALUE!</v>
      </c>
      <c r="N2475" s="236" t="str">
        <f t="shared" si="10"/>
        <v>#VALUE!</v>
      </c>
      <c r="O2475" s="236" t="str">
        <f t="shared" si="11"/>
        <v>#VALUE!</v>
      </c>
      <c r="P2475" s="237" t="str">
        <f t="shared" si="12"/>
        <v>NO RX</v>
      </c>
      <c r="Q2475" s="234" t="b">
        <v>0</v>
      </c>
      <c r="R2475" s="237" t="str">
        <f t="shared" si="37"/>
        <v>LOW</v>
      </c>
      <c r="S2475" s="238">
        <v>44516.0</v>
      </c>
      <c r="T2475" s="243">
        <f t="shared" ref="T2475:T2483" si="72">D2475</f>
        <v>44551</v>
      </c>
      <c r="U2475" s="237" t="str">
        <f t="shared" si="67"/>
        <v> </v>
      </c>
      <c r="V2475" s="237" t="str">
        <f t="shared" si="16"/>
        <v> </v>
      </c>
      <c r="W2475" s="83"/>
      <c r="X2475" s="83"/>
      <c r="Y2475" s="83"/>
      <c r="Z2475" s="83"/>
      <c r="AA2475" s="83"/>
      <c r="AB2475" s="83"/>
      <c r="AC2475" s="83"/>
      <c r="AD2475" s="83"/>
      <c r="AE2475" s="83"/>
    </row>
    <row r="2476">
      <c r="A2476" s="253">
        <v>17519.0</v>
      </c>
      <c r="B2476" s="239" t="s">
        <v>7552</v>
      </c>
      <c r="C2476" s="238" t="b">
        <v>1</v>
      </c>
      <c r="D2476" s="243">
        <v>44551.0</v>
      </c>
      <c r="E2476" s="236" t="str">
        <f t="shared" si="1"/>
        <v>#VALUE!</v>
      </c>
      <c r="F2476" s="236" t="str">
        <f t="shared" si="2"/>
        <v>#VALUE!</v>
      </c>
      <c r="G2476" s="236" t="str">
        <f t="shared" si="3"/>
        <v>#VALUE!</v>
      </c>
      <c r="H2476" s="236" t="str">
        <f t="shared" si="4"/>
        <v>#VALUE!</v>
      </c>
      <c r="I2476" s="236" t="str">
        <f t="shared" si="5"/>
        <v>#VALUE!</v>
      </c>
      <c r="J2476" s="236" t="str">
        <f t="shared" si="6"/>
        <v>#VALUE!</v>
      </c>
      <c r="K2476" s="236" t="str">
        <f t="shared" si="7"/>
        <v>#VALUE!</v>
      </c>
      <c r="L2476" s="236" t="str">
        <f t="shared" si="8"/>
        <v>#VALUE!</v>
      </c>
      <c r="M2476" s="236" t="str">
        <f t="shared" si="9"/>
        <v>#VALUE!</v>
      </c>
      <c r="N2476" s="236" t="str">
        <f t="shared" si="10"/>
        <v>#VALUE!</v>
      </c>
      <c r="O2476" s="236" t="str">
        <f t="shared" si="11"/>
        <v>#VALUE!</v>
      </c>
      <c r="P2476" s="237" t="str">
        <f t="shared" si="12"/>
        <v>NO RX</v>
      </c>
      <c r="Q2476" s="234" t="b">
        <v>0</v>
      </c>
      <c r="R2476" s="237" t="str">
        <f t="shared" si="37"/>
        <v>LOW</v>
      </c>
      <c r="S2476" s="238">
        <v>44516.0</v>
      </c>
      <c r="T2476" s="243">
        <f t="shared" si="72"/>
        <v>44551</v>
      </c>
      <c r="U2476" s="237" t="str">
        <f t="shared" si="67"/>
        <v> </v>
      </c>
      <c r="V2476" s="237" t="str">
        <f t="shared" si="16"/>
        <v> </v>
      </c>
      <c r="W2476" s="83"/>
      <c r="X2476" s="83"/>
      <c r="Y2476" s="83"/>
      <c r="Z2476" s="83"/>
      <c r="AA2476" s="83"/>
      <c r="AB2476" s="83"/>
      <c r="AC2476" s="83"/>
      <c r="AD2476" s="83"/>
      <c r="AE2476" s="83"/>
    </row>
    <row r="2477">
      <c r="A2477" s="248">
        <v>17521.0</v>
      </c>
      <c r="B2477" s="239" t="s">
        <v>7730</v>
      </c>
      <c r="C2477" s="239" t="b">
        <v>1</v>
      </c>
      <c r="D2477" s="235">
        <v>44586.0</v>
      </c>
      <c r="E2477" s="236" t="str">
        <f t="shared" si="1"/>
        <v>#VALUE!</v>
      </c>
      <c r="F2477" s="236" t="str">
        <f t="shared" si="2"/>
        <v>#VALUE!</v>
      </c>
      <c r="G2477" s="236" t="str">
        <f t="shared" si="3"/>
        <v>#VALUE!</v>
      </c>
      <c r="H2477" s="236" t="str">
        <f t="shared" si="4"/>
        <v>#VALUE!</v>
      </c>
      <c r="I2477" s="236" t="str">
        <f t="shared" si="5"/>
        <v>#VALUE!</v>
      </c>
      <c r="J2477" s="236" t="str">
        <f t="shared" si="6"/>
        <v>#VALUE!</v>
      </c>
      <c r="K2477" s="236" t="str">
        <f t="shared" si="7"/>
        <v>#VALUE!</v>
      </c>
      <c r="L2477" s="236" t="str">
        <f t="shared" si="8"/>
        <v>#VALUE!</v>
      </c>
      <c r="M2477" s="236" t="str">
        <f t="shared" si="9"/>
        <v>#VALUE!</v>
      </c>
      <c r="N2477" s="236" t="str">
        <f t="shared" si="10"/>
        <v>#VALUE!</v>
      </c>
      <c r="O2477" s="236" t="str">
        <f t="shared" si="11"/>
        <v>#VALUE!</v>
      </c>
      <c r="P2477" s="237" t="str">
        <f t="shared" si="12"/>
        <v>NO RX</v>
      </c>
      <c r="Q2477" s="234" t="b">
        <v>0</v>
      </c>
      <c r="R2477" s="237" t="str">
        <f t="shared" si="37"/>
        <v>LOW</v>
      </c>
      <c r="S2477" s="242">
        <v>44908.0</v>
      </c>
      <c r="T2477" s="243">
        <f t="shared" si="72"/>
        <v>44586</v>
      </c>
      <c r="U2477" s="237" t="str">
        <f t="shared" si="67"/>
        <v> </v>
      </c>
      <c r="V2477" s="237" t="str">
        <f t="shared" si="16"/>
        <v> </v>
      </c>
      <c r="W2477" s="83"/>
      <c r="X2477" s="83"/>
      <c r="Y2477" s="83"/>
      <c r="Z2477" s="83"/>
      <c r="AA2477" s="83"/>
      <c r="AB2477" s="83"/>
      <c r="AC2477" s="83"/>
      <c r="AD2477" s="83"/>
      <c r="AE2477" s="83"/>
    </row>
    <row r="2478">
      <c r="A2478" s="248">
        <v>17525.0</v>
      </c>
      <c r="B2478" s="239" t="s">
        <v>8035</v>
      </c>
      <c r="C2478" s="239" t="b">
        <v>1</v>
      </c>
      <c r="D2478" s="235">
        <v>44592.0</v>
      </c>
      <c r="E2478" s="236" t="str">
        <f t="shared" si="1"/>
        <v>#VALUE!</v>
      </c>
      <c r="F2478" s="236" t="str">
        <f t="shared" si="2"/>
        <v>OPI RX</v>
      </c>
      <c r="G2478" s="236" t="str">
        <f t="shared" si="3"/>
        <v>#VALUE!</v>
      </c>
      <c r="H2478" s="236" t="str">
        <f t="shared" si="4"/>
        <v>#VALUE!</v>
      </c>
      <c r="I2478" s="236" t="str">
        <f t="shared" si="5"/>
        <v>#VALUE!</v>
      </c>
      <c r="J2478" s="236" t="str">
        <f t="shared" si="6"/>
        <v>#VALUE!</v>
      </c>
      <c r="K2478" s="236" t="str">
        <f t="shared" si="7"/>
        <v>#VALUE!</v>
      </c>
      <c r="L2478" s="236" t="str">
        <f t="shared" si="8"/>
        <v>#VALUE!</v>
      </c>
      <c r="M2478" s="236" t="str">
        <f t="shared" si="9"/>
        <v>#VALUE!</v>
      </c>
      <c r="N2478" s="236" t="str">
        <f t="shared" si="10"/>
        <v>#VALUE!</v>
      </c>
      <c r="O2478" s="236" t="str">
        <f t="shared" si="11"/>
        <v>#VALUE!</v>
      </c>
      <c r="P2478" s="237" t="str">
        <f t="shared" si="12"/>
        <v>OPIOIDS</v>
      </c>
      <c r="Q2478" s="234" t="b">
        <v>0</v>
      </c>
      <c r="R2478" s="237" t="str">
        <f t="shared" si="37"/>
        <v>LOW</v>
      </c>
      <c r="S2478" s="242">
        <v>44915.0</v>
      </c>
      <c r="T2478" s="243">
        <f t="shared" si="72"/>
        <v>44592</v>
      </c>
      <c r="U2478" s="237"/>
      <c r="V2478" s="237" t="str">
        <f t="shared" si="16"/>
        <v> </v>
      </c>
      <c r="W2478" s="83"/>
      <c r="X2478" s="83"/>
      <c r="Y2478" s="83"/>
      <c r="Z2478" s="83"/>
      <c r="AA2478" s="83"/>
      <c r="AB2478" s="83"/>
      <c r="AC2478" s="83"/>
      <c r="AD2478" s="83"/>
      <c r="AE2478" s="83"/>
    </row>
    <row r="2479">
      <c r="A2479" s="253">
        <v>17527.0</v>
      </c>
      <c r="B2479" s="239" t="s">
        <v>7552</v>
      </c>
      <c r="C2479" s="238" t="b">
        <v>1</v>
      </c>
      <c r="D2479" s="243">
        <v>44564.0</v>
      </c>
      <c r="E2479" s="236" t="str">
        <f t="shared" si="1"/>
        <v>#VALUE!</v>
      </c>
      <c r="F2479" s="236" t="str">
        <f t="shared" si="2"/>
        <v>#VALUE!</v>
      </c>
      <c r="G2479" s="236" t="str">
        <f t="shared" si="3"/>
        <v>#VALUE!</v>
      </c>
      <c r="H2479" s="236" t="str">
        <f t="shared" si="4"/>
        <v>#VALUE!</v>
      </c>
      <c r="I2479" s="236" t="str">
        <f t="shared" si="5"/>
        <v>#VALUE!</v>
      </c>
      <c r="J2479" s="236" t="str">
        <f t="shared" si="6"/>
        <v>#VALUE!</v>
      </c>
      <c r="K2479" s="236" t="str">
        <f t="shared" si="7"/>
        <v>#VALUE!</v>
      </c>
      <c r="L2479" s="236" t="str">
        <f t="shared" si="8"/>
        <v>#VALUE!</v>
      </c>
      <c r="M2479" s="236" t="str">
        <f t="shared" si="9"/>
        <v>#VALUE!</v>
      </c>
      <c r="N2479" s="236" t="str">
        <f t="shared" si="10"/>
        <v>#VALUE!</v>
      </c>
      <c r="O2479" s="236" t="str">
        <f t="shared" si="11"/>
        <v>#VALUE!</v>
      </c>
      <c r="P2479" s="237" t="str">
        <f t="shared" si="12"/>
        <v>NO RX</v>
      </c>
      <c r="Q2479" s="234" t="b">
        <v>1</v>
      </c>
      <c r="R2479" s="237" t="str">
        <f t="shared" si="37"/>
        <v>HIGH</v>
      </c>
      <c r="S2479" s="238">
        <v>44529.0</v>
      </c>
      <c r="T2479" s="243">
        <f t="shared" si="72"/>
        <v>44564</v>
      </c>
      <c r="U2479" s="237" t="str">
        <f t="shared" ref="U2479:U2484" si="73">if((days($Z$3,$S2479)/365)&gt;=1,"DUE COMM", " ")</f>
        <v> </v>
      </c>
      <c r="V2479" s="237" t="str">
        <f t="shared" si="16"/>
        <v> </v>
      </c>
      <c r="W2479" s="83"/>
      <c r="X2479" s="83"/>
      <c r="Y2479" s="83"/>
      <c r="Z2479" s="83"/>
      <c r="AA2479" s="83"/>
      <c r="AB2479" s="83"/>
      <c r="AC2479" s="83"/>
      <c r="AD2479" s="83"/>
      <c r="AE2479" s="83"/>
    </row>
    <row r="2480">
      <c r="A2480" s="253">
        <v>17529.0</v>
      </c>
      <c r="B2480" s="234" t="s">
        <v>8230</v>
      </c>
      <c r="C2480" s="238" t="b">
        <v>1</v>
      </c>
      <c r="D2480" s="243">
        <v>44551.0</v>
      </c>
      <c r="E2480" s="236" t="str">
        <f t="shared" si="1"/>
        <v>#VALUE!</v>
      </c>
      <c r="F2480" s="236" t="str">
        <f t="shared" si="2"/>
        <v>#VALUE!</v>
      </c>
      <c r="G2480" s="236" t="str">
        <f t="shared" si="3"/>
        <v>#VALUE!</v>
      </c>
      <c r="H2480" s="236" t="str">
        <f t="shared" si="4"/>
        <v>#VALUE!</v>
      </c>
      <c r="I2480" s="236" t="str">
        <f t="shared" si="5"/>
        <v>#VALUE!</v>
      </c>
      <c r="J2480" s="236" t="str">
        <f t="shared" si="6"/>
        <v>#VALUE!</v>
      </c>
      <c r="K2480" s="236" t="str">
        <f t="shared" si="7"/>
        <v>#VALUE!</v>
      </c>
      <c r="L2480" s="236" t="str">
        <f t="shared" si="8"/>
        <v>#VALUE!</v>
      </c>
      <c r="M2480" s="236" t="str">
        <f t="shared" si="9"/>
        <v>OPI RX</v>
      </c>
      <c r="N2480" s="236" t="str">
        <f t="shared" si="10"/>
        <v>#VALUE!</v>
      </c>
      <c r="O2480" s="236" t="str">
        <f t="shared" si="11"/>
        <v>#VALUE!</v>
      </c>
      <c r="P2480" s="237" t="str">
        <f t="shared" si="12"/>
        <v>OPIOIDS</v>
      </c>
      <c r="Q2480" s="234" t="b">
        <v>0</v>
      </c>
      <c r="R2480" s="237" t="str">
        <f t="shared" si="37"/>
        <v>LOW</v>
      </c>
      <c r="S2480" s="238">
        <v>44524.0</v>
      </c>
      <c r="T2480" s="243">
        <f t="shared" si="72"/>
        <v>44551</v>
      </c>
      <c r="U2480" s="237" t="str">
        <f t="shared" si="73"/>
        <v> </v>
      </c>
      <c r="V2480" s="237" t="str">
        <f t="shared" si="16"/>
        <v> </v>
      </c>
      <c r="W2480" s="83"/>
      <c r="X2480" s="83"/>
      <c r="Y2480" s="83"/>
      <c r="Z2480" s="83"/>
      <c r="AA2480" s="83"/>
      <c r="AB2480" s="83"/>
      <c r="AC2480" s="83"/>
      <c r="AD2480" s="83"/>
      <c r="AE2480" s="83"/>
    </row>
    <row r="2481">
      <c r="A2481" s="248">
        <v>17530.0</v>
      </c>
      <c r="B2481" s="239" t="s">
        <v>8231</v>
      </c>
      <c r="C2481" s="239" t="b">
        <v>1</v>
      </c>
      <c r="D2481" s="235">
        <v>44586.0</v>
      </c>
      <c r="E2481" s="236" t="str">
        <f t="shared" si="1"/>
        <v>#VALUE!</v>
      </c>
      <c r="F2481" s="236" t="str">
        <f t="shared" si="2"/>
        <v>#VALUE!</v>
      </c>
      <c r="G2481" s="236" t="str">
        <f t="shared" si="3"/>
        <v>#VALUE!</v>
      </c>
      <c r="H2481" s="236" t="str">
        <f t="shared" si="4"/>
        <v>#VALUE!</v>
      </c>
      <c r="I2481" s="236" t="str">
        <f t="shared" si="5"/>
        <v>#VALUE!</v>
      </c>
      <c r="J2481" s="236" t="str">
        <f t="shared" si="6"/>
        <v>#VALUE!</v>
      </c>
      <c r="K2481" s="236" t="str">
        <f t="shared" si="7"/>
        <v>#VALUE!</v>
      </c>
      <c r="L2481" s="236" t="str">
        <f t="shared" si="8"/>
        <v>#VALUE!</v>
      </c>
      <c r="M2481" s="236" t="str">
        <f t="shared" si="9"/>
        <v>#VALUE!</v>
      </c>
      <c r="N2481" s="236" t="str">
        <f t="shared" si="10"/>
        <v>#VALUE!</v>
      </c>
      <c r="O2481" s="236" t="str">
        <f t="shared" si="11"/>
        <v>#VALUE!</v>
      </c>
      <c r="P2481" s="237" t="str">
        <f t="shared" si="12"/>
        <v>NO RX</v>
      </c>
      <c r="Q2481" s="234" t="b">
        <v>0</v>
      </c>
      <c r="R2481" s="237" t="str">
        <f t="shared" si="37"/>
        <v>LOW</v>
      </c>
      <c r="S2481" s="242">
        <v>44908.0</v>
      </c>
      <c r="T2481" s="243">
        <f t="shared" si="72"/>
        <v>44586</v>
      </c>
      <c r="U2481" s="237" t="str">
        <f t="shared" si="73"/>
        <v> </v>
      </c>
      <c r="V2481" s="237" t="str">
        <f t="shared" si="16"/>
        <v> </v>
      </c>
      <c r="W2481" s="83"/>
      <c r="X2481" s="83"/>
      <c r="Y2481" s="83"/>
      <c r="Z2481" s="83"/>
      <c r="AA2481" s="83"/>
      <c r="AB2481" s="83"/>
      <c r="AC2481" s="83"/>
      <c r="AD2481" s="83"/>
      <c r="AE2481" s="83"/>
    </row>
    <row r="2482">
      <c r="A2482" s="248">
        <v>17534.0</v>
      </c>
      <c r="B2482" s="239" t="s">
        <v>7576</v>
      </c>
      <c r="C2482" s="239" t="b">
        <v>1</v>
      </c>
      <c r="D2482" s="235">
        <v>44586.0</v>
      </c>
      <c r="E2482" s="236" t="str">
        <f t="shared" si="1"/>
        <v>#VALUE!</v>
      </c>
      <c r="F2482" s="236" t="str">
        <f t="shared" si="2"/>
        <v>#VALUE!</v>
      </c>
      <c r="G2482" s="236" t="str">
        <f t="shared" si="3"/>
        <v>#VALUE!</v>
      </c>
      <c r="H2482" s="236" t="str">
        <f t="shared" si="4"/>
        <v>#VALUE!</v>
      </c>
      <c r="I2482" s="236" t="str">
        <f t="shared" si="5"/>
        <v>#VALUE!</v>
      </c>
      <c r="J2482" s="236" t="str">
        <f t="shared" si="6"/>
        <v>#VALUE!</v>
      </c>
      <c r="K2482" s="236" t="str">
        <f t="shared" si="7"/>
        <v>#VALUE!</v>
      </c>
      <c r="L2482" s="236" t="str">
        <f t="shared" si="8"/>
        <v>#VALUE!</v>
      </c>
      <c r="M2482" s="236" t="str">
        <f t="shared" si="9"/>
        <v>#VALUE!</v>
      </c>
      <c r="N2482" s="236" t="str">
        <f t="shared" si="10"/>
        <v>#VALUE!</v>
      </c>
      <c r="O2482" s="236" t="str">
        <f t="shared" si="11"/>
        <v>#VALUE!</v>
      </c>
      <c r="P2482" s="237" t="str">
        <f t="shared" si="12"/>
        <v>NO RX</v>
      </c>
      <c r="Q2482" s="234" t="b">
        <v>0</v>
      </c>
      <c r="R2482" s="237" t="str">
        <f t="shared" si="37"/>
        <v>LOW</v>
      </c>
      <c r="S2482" s="242">
        <v>44908.0</v>
      </c>
      <c r="T2482" s="243">
        <f t="shared" si="72"/>
        <v>44586</v>
      </c>
      <c r="U2482" s="237" t="str">
        <f t="shared" si="73"/>
        <v> </v>
      </c>
      <c r="V2482" s="237" t="str">
        <f t="shared" si="16"/>
        <v> </v>
      </c>
      <c r="W2482" s="83"/>
      <c r="X2482" s="83"/>
      <c r="Y2482" s="83"/>
      <c r="Z2482" s="83"/>
      <c r="AA2482" s="83"/>
      <c r="AB2482" s="83"/>
      <c r="AC2482" s="83"/>
      <c r="AD2482" s="83"/>
      <c r="AE2482" s="83"/>
    </row>
    <row r="2483">
      <c r="A2483" s="248">
        <v>17536.0</v>
      </c>
      <c r="B2483" s="239" t="s">
        <v>7569</v>
      </c>
      <c r="C2483" s="238" t="b">
        <v>1</v>
      </c>
      <c r="D2483" s="235">
        <v>44578.0</v>
      </c>
      <c r="E2483" s="236" t="str">
        <f t="shared" si="1"/>
        <v>#VALUE!</v>
      </c>
      <c r="F2483" s="236" t="str">
        <f t="shared" si="2"/>
        <v>#VALUE!</v>
      </c>
      <c r="G2483" s="236" t="str">
        <f t="shared" si="3"/>
        <v>OPI RX</v>
      </c>
      <c r="H2483" s="236" t="str">
        <f t="shared" si="4"/>
        <v>#VALUE!</v>
      </c>
      <c r="I2483" s="236" t="str">
        <f t="shared" si="5"/>
        <v>#VALUE!</v>
      </c>
      <c r="J2483" s="236" t="str">
        <f t="shared" si="6"/>
        <v>#VALUE!</v>
      </c>
      <c r="K2483" s="236" t="str">
        <f t="shared" si="7"/>
        <v>#VALUE!</v>
      </c>
      <c r="L2483" s="236" t="str">
        <f t="shared" si="8"/>
        <v>#VALUE!</v>
      </c>
      <c r="M2483" s="236" t="str">
        <f t="shared" si="9"/>
        <v>#VALUE!</v>
      </c>
      <c r="N2483" s="236" t="str">
        <f t="shared" si="10"/>
        <v>#VALUE!</v>
      </c>
      <c r="O2483" s="236" t="str">
        <f t="shared" si="11"/>
        <v>#VALUE!</v>
      </c>
      <c r="P2483" s="237" t="str">
        <f t="shared" si="12"/>
        <v>OPIOIDS</v>
      </c>
      <c r="Q2483" s="234" t="b">
        <v>0</v>
      </c>
      <c r="R2483" s="237" t="str">
        <f t="shared" si="37"/>
        <v>LOW</v>
      </c>
      <c r="S2483" s="242">
        <v>44901.0</v>
      </c>
      <c r="T2483" s="243">
        <f t="shared" si="72"/>
        <v>44578</v>
      </c>
      <c r="U2483" s="237" t="str">
        <f t="shared" si="73"/>
        <v> </v>
      </c>
      <c r="V2483" s="237" t="str">
        <f t="shared" si="16"/>
        <v> </v>
      </c>
      <c r="W2483" s="83"/>
      <c r="X2483" s="83"/>
      <c r="Y2483" s="83"/>
      <c r="Z2483" s="83"/>
      <c r="AA2483" s="83"/>
      <c r="AB2483" s="83"/>
      <c r="AC2483" s="83"/>
      <c r="AD2483" s="83"/>
      <c r="AE2483" s="83"/>
    </row>
    <row r="2484">
      <c r="A2484" s="253">
        <v>17538.0</v>
      </c>
      <c r="B2484" s="239" t="s">
        <v>7576</v>
      </c>
      <c r="C2484" s="239" t="b">
        <v>1</v>
      </c>
      <c r="D2484" s="235">
        <v>44577.0</v>
      </c>
      <c r="E2484" s="236" t="str">
        <f t="shared" si="1"/>
        <v>#VALUE!</v>
      </c>
      <c r="F2484" s="236" t="str">
        <f t="shared" si="2"/>
        <v>#VALUE!</v>
      </c>
      <c r="G2484" s="236" t="str">
        <f t="shared" si="3"/>
        <v>#VALUE!</v>
      </c>
      <c r="H2484" s="236" t="str">
        <f t="shared" si="4"/>
        <v>#VALUE!</v>
      </c>
      <c r="I2484" s="236" t="str">
        <f t="shared" si="5"/>
        <v>#VALUE!</v>
      </c>
      <c r="J2484" s="236" t="str">
        <f t="shared" si="6"/>
        <v>#VALUE!</v>
      </c>
      <c r="K2484" s="236" t="str">
        <f t="shared" si="7"/>
        <v>#VALUE!</v>
      </c>
      <c r="L2484" s="236" t="str">
        <f t="shared" si="8"/>
        <v>#VALUE!</v>
      </c>
      <c r="M2484" s="236" t="str">
        <f t="shared" si="9"/>
        <v>#VALUE!</v>
      </c>
      <c r="N2484" s="236" t="str">
        <f t="shared" si="10"/>
        <v>#VALUE!</v>
      </c>
      <c r="O2484" s="236" t="str">
        <f t="shared" si="11"/>
        <v>#VALUE!</v>
      </c>
      <c r="P2484" s="237" t="str">
        <f t="shared" si="12"/>
        <v>NO RX</v>
      </c>
      <c r="Q2484" s="234" t="b">
        <v>0</v>
      </c>
      <c r="R2484" s="237" t="str">
        <f t="shared" si="37"/>
        <v>LOW</v>
      </c>
      <c r="S2484" s="238"/>
      <c r="T2484" s="243"/>
      <c r="U2484" s="237" t="str">
        <f t="shared" si="73"/>
        <v>DUE COMM</v>
      </c>
      <c r="V2484" s="237" t="str">
        <f t="shared" si="16"/>
        <v> </v>
      </c>
      <c r="W2484" s="83"/>
      <c r="X2484" s="83"/>
      <c r="Y2484" s="83"/>
      <c r="Z2484" s="83"/>
      <c r="AA2484" s="83"/>
      <c r="AB2484" s="83"/>
      <c r="AC2484" s="83"/>
      <c r="AD2484" s="83"/>
      <c r="AE2484" s="83"/>
    </row>
    <row r="2485">
      <c r="A2485" s="248">
        <v>17540.0</v>
      </c>
      <c r="B2485" s="239" t="s">
        <v>7990</v>
      </c>
      <c r="C2485" s="239" t="b">
        <v>1</v>
      </c>
      <c r="D2485" s="235">
        <v>44592.0</v>
      </c>
      <c r="E2485" s="236" t="str">
        <f t="shared" si="1"/>
        <v>#VALUE!</v>
      </c>
      <c r="F2485" s="236" t="str">
        <f t="shared" si="2"/>
        <v>#VALUE!</v>
      </c>
      <c r="G2485" s="236" t="str">
        <f t="shared" si="3"/>
        <v>#VALUE!</v>
      </c>
      <c r="H2485" s="236" t="str">
        <f t="shared" si="4"/>
        <v>#VALUE!</v>
      </c>
      <c r="I2485" s="236" t="str">
        <f t="shared" si="5"/>
        <v>#VALUE!</v>
      </c>
      <c r="J2485" s="236" t="str">
        <f t="shared" si="6"/>
        <v>#VALUE!</v>
      </c>
      <c r="K2485" s="236" t="str">
        <f t="shared" si="7"/>
        <v>#VALUE!</v>
      </c>
      <c r="L2485" s="236" t="str">
        <f t="shared" si="8"/>
        <v>#VALUE!</v>
      </c>
      <c r="M2485" s="236" t="str">
        <f t="shared" si="9"/>
        <v>OPI RX</v>
      </c>
      <c r="N2485" s="236" t="str">
        <f t="shared" si="10"/>
        <v>#VALUE!</v>
      </c>
      <c r="O2485" s="236" t="str">
        <f t="shared" si="11"/>
        <v>#VALUE!</v>
      </c>
      <c r="P2485" s="237" t="str">
        <f t="shared" si="12"/>
        <v>OPIOIDS</v>
      </c>
      <c r="Q2485" s="234" t="b">
        <v>0</v>
      </c>
      <c r="R2485" s="237" t="str">
        <f t="shared" si="37"/>
        <v>LOW</v>
      </c>
      <c r="S2485" s="242">
        <v>44937.0</v>
      </c>
      <c r="T2485" s="243">
        <f>D2485</f>
        <v>44592</v>
      </c>
      <c r="U2485" s="237"/>
      <c r="V2485" s="237" t="str">
        <f t="shared" si="16"/>
        <v> </v>
      </c>
      <c r="W2485" s="83"/>
      <c r="X2485" s="83"/>
      <c r="Y2485" s="83"/>
      <c r="Z2485" s="83"/>
      <c r="AA2485" s="83"/>
      <c r="AB2485" s="83"/>
      <c r="AC2485" s="83"/>
      <c r="AD2485" s="83"/>
      <c r="AE2485" s="83"/>
    </row>
    <row r="2486">
      <c r="A2486" s="253">
        <v>17542.0</v>
      </c>
      <c r="B2486" s="239" t="s">
        <v>7616</v>
      </c>
      <c r="C2486" s="239" t="b">
        <v>1</v>
      </c>
      <c r="D2486" s="235">
        <v>44577.0</v>
      </c>
      <c r="E2486" s="236" t="str">
        <f t="shared" si="1"/>
        <v>#VALUE!</v>
      </c>
      <c r="F2486" s="236" t="str">
        <f t="shared" si="2"/>
        <v>#VALUE!</v>
      </c>
      <c r="G2486" s="236" t="str">
        <f t="shared" si="3"/>
        <v>#VALUE!</v>
      </c>
      <c r="H2486" s="236" t="str">
        <f t="shared" si="4"/>
        <v>#VALUE!</v>
      </c>
      <c r="I2486" s="236" t="str">
        <f t="shared" si="5"/>
        <v>#VALUE!</v>
      </c>
      <c r="J2486" s="236" t="str">
        <f t="shared" si="6"/>
        <v>#VALUE!</v>
      </c>
      <c r="K2486" s="236" t="str">
        <f t="shared" si="7"/>
        <v>#VALUE!</v>
      </c>
      <c r="L2486" s="236" t="str">
        <f t="shared" si="8"/>
        <v>#VALUE!</v>
      </c>
      <c r="M2486" s="236" t="str">
        <f t="shared" si="9"/>
        <v>OPI RX</v>
      </c>
      <c r="N2486" s="236" t="str">
        <f t="shared" si="10"/>
        <v>#VALUE!</v>
      </c>
      <c r="O2486" s="236" t="str">
        <f t="shared" si="11"/>
        <v>#VALUE!</v>
      </c>
      <c r="P2486" s="237" t="str">
        <f t="shared" si="12"/>
        <v>OPIOIDS</v>
      </c>
      <c r="Q2486" s="234" t="b">
        <v>0</v>
      </c>
      <c r="R2486" s="237" t="str">
        <f t="shared" si="37"/>
        <v>LOW</v>
      </c>
      <c r="S2486" s="238"/>
      <c r="T2486" s="243"/>
      <c r="U2486" s="237" t="str">
        <f t="shared" ref="U2486:U2487" si="74">if((days($Z$3,$S2486)/365)&gt;=1,"DUE COMM", " ")</f>
        <v>DUE COMM</v>
      </c>
      <c r="V2486" s="237" t="str">
        <f t="shared" si="16"/>
        <v> </v>
      </c>
      <c r="W2486" s="83"/>
      <c r="X2486" s="83"/>
      <c r="Y2486" s="83"/>
      <c r="Z2486" s="83"/>
      <c r="AA2486" s="83"/>
      <c r="AB2486" s="83"/>
      <c r="AC2486" s="83"/>
      <c r="AD2486" s="83"/>
      <c r="AE2486" s="83"/>
    </row>
    <row r="2487">
      <c r="A2487" s="248">
        <v>17549.0</v>
      </c>
      <c r="B2487" s="239" t="s">
        <v>8017</v>
      </c>
      <c r="C2487" s="239" t="b">
        <v>1</v>
      </c>
      <c r="D2487" s="235">
        <v>44586.0</v>
      </c>
      <c r="E2487" s="236" t="str">
        <f t="shared" si="1"/>
        <v>#VALUE!</v>
      </c>
      <c r="F2487" s="236" t="str">
        <f t="shared" si="2"/>
        <v>#VALUE!</v>
      </c>
      <c r="G2487" s="236" t="str">
        <f t="shared" si="3"/>
        <v>#VALUE!</v>
      </c>
      <c r="H2487" s="236" t="str">
        <f t="shared" si="4"/>
        <v>#VALUE!</v>
      </c>
      <c r="I2487" s="236" t="str">
        <f t="shared" si="5"/>
        <v>#VALUE!</v>
      </c>
      <c r="J2487" s="236" t="str">
        <f t="shared" si="6"/>
        <v>#VALUE!</v>
      </c>
      <c r="K2487" s="236" t="str">
        <f t="shared" si="7"/>
        <v>#VALUE!</v>
      </c>
      <c r="L2487" s="236" t="str">
        <f t="shared" si="8"/>
        <v>#VALUE!</v>
      </c>
      <c r="M2487" s="236" t="str">
        <f t="shared" si="9"/>
        <v>#VALUE!</v>
      </c>
      <c r="N2487" s="236" t="str">
        <f t="shared" si="10"/>
        <v>#VALUE!</v>
      </c>
      <c r="O2487" s="236" t="str">
        <f t="shared" si="11"/>
        <v>#VALUE!</v>
      </c>
      <c r="P2487" s="237" t="str">
        <f t="shared" si="12"/>
        <v>NO RX</v>
      </c>
      <c r="Q2487" s="234" t="b">
        <v>0</v>
      </c>
      <c r="R2487" s="237" t="str">
        <f t="shared" si="37"/>
        <v>LOW</v>
      </c>
      <c r="S2487" s="242">
        <v>44908.0</v>
      </c>
      <c r="T2487" s="243">
        <f t="shared" ref="T2487:T2492" si="75">D2487</f>
        <v>44586</v>
      </c>
      <c r="U2487" s="237" t="str">
        <f t="shared" si="74"/>
        <v> </v>
      </c>
      <c r="V2487" s="237" t="str">
        <f t="shared" si="16"/>
        <v> </v>
      </c>
      <c r="W2487" s="83"/>
      <c r="X2487" s="83"/>
      <c r="Y2487" s="83"/>
      <c r="Z2487" s="83"/>
      <c r="AA2487" s="83"/>
      <c r="AB2487" s="83"/>
      <c r="AC2487" s="83"/>
      <c r="AD2487" s="83"/>
      <c r="AE2487" s="83"/>
    </row>
    <row r="2488">
      <c r="A2488" s="248">
        <v>17551.0</v>
      </c>
      <c r="B2488" s="239" t="s">
        <v>7576</v>
      </c>
      <c r="C2488" s="239" t="b">
        <v>1</v>
      </c>
      <c r="D2488" s="235">
        <v>44596.0</v>
      </c>
      <c r="E2488" s="236" t="str">
        <f t="shared" si="1"/>
        <v>#VALUE!</v>
      </c>
      <c r="F2488" s="236" t="str">
        <f t="shared" si="2"/>
        <v>#VALUE!</v>
      </c>
      <c r="G2488" s="236" t="str">
        <f t="shared" si="3"/>
        <v>#VALUE!</v>
      </c>
      <c r="H2488" s="236" t="str">
        <f t="shared" si="4"/>
        <v>#VALUE!</v>
      </c>
      <c r="I2488" s="236" t="str">
        <f t="shared" si="5"/>
        <v>#VALUE!</v>
      </c>
      <c r="J2488" s="236" t="str">
        <f t="shared" si="6"/>
        <v>#VALUE!</v>
      </c>
      <c r="K2488" s="236" t="str">
        <f t="shared" si="7"/>
        <v>#VALUE!</v>
      </c>
      <c r="L2488" s="236" t="str">
        <f t="shared" si="8"/>
        <v>#VALUE!</v>
      </c>
      <c r="M2488" s="236" t="str">
        <f t="shared" si="9"/>
        <v>#VALUE!</v>
      </c>
      <c r="N2488" s="236" t="str">
        <f t="shared" si="10"/>
        <v>#VALUE!</v>
      </c>
      <c r="O2488" s="236" t="str">
        <f t="shared" si="11"/>
        <v>#VALUE!</v>
      </c>
      <c r="P2488" s="237" t="str">
        <f t="shared" si="12"/>
        <v>NO RX</v>
      </c>
      <c r="Q2488" s="234" t="b">
        <v>0</v>
      </c>
      <c r="R2488" s="237" t="str">
        <f t="shared" si="37"/>
        <v>LOW</v>
      </c>
      <c r="S2488" s="242">
        <v>44922.0</v>
      </c>
      <c r="T2488" s="243">
        <f t="shared" si="75"/>
        <v>44596</v>
      </c>
      <c r="U2488" s="237"/>
      <c r="V2488" s="237" t="str">
        <f t="shared" si="16"/>
        <v> </v>
      </c>
      <c r="W2488" s="83"/>
      <c r="X2488" s="83"/>
      <c r="Y2488" s="83"/>
      <c r="Z2488" s="83"/>
      <c r="AA2488" s="83"/>
      <c r="AB2488" s="83"/>
      <c r="AC2488" s="83"/>
      <c r="AD2488" s="83"/>
      <c r="AE2488" s="83"/>
    </row>
    <row r="2489">
      <c r="A2489" s="248">
        <v>17553.0</v>
      </c>
      <c r="B2489" s="239" t="s">
        <v>7861</v>
      </c>
      <c r="C2489" s="239" t="b">
        <v>1</v>
      </c>
      <c r="D2489" s="235">
        <v>44586.0</v>
      </c>
      <c r="E2489" s="236" t="str">
        <f t="shared" si="1"/>
        <v>#VALUE!</v>
      </c>
      <c r="F2489" s="236" t="str">
        <f t="shared" si="2"/>
        <v>#VALUE!</v>
      </c>
      <c r="G2489" s="236" t="str">
        <f t="shared" si="3"/>
        <v>#VALUE!</v>
      </c>
      <c r="H2489" s="236" t="str">
        <f t="shared" si="4"/>
        <v>#VALUE!</v>
      </c>
      <c r="I2489" s="236" t="str">
        <f t="shared" si="5"/>
        <v>#VALUE!</v>
      </c>
      <c r="J2489" s="236" t="str">
        <f t="shared" si="6"/>
        <v>#VALUE!</v>
      </c>
      <c r="K2489" s="236" t="str">
        <f t="shared" si="7"/>
        <v>#VALUE!</v>
      </c>
      <c r="L2489" s="236" t="str">
        <f t="shared" si="8"/>
        <v>#VALUE!</v>
      </c>
      <c r="M2489" s="236" t="str">
        <f t="shared" si="9"/>
        <v>OPI RX</v>
      </c>
      <c r="N2489" s="236" t="str">
        <f t="shared" si="10"/>
        <v>#VALUE!</v>
      </c>
      <c r="O2489" s="236" t="str">
        <f t="shared" si="11"/>
        <v>#VALUE!</v>
      </c>
      <c r="P2489" s="237" t="str">
        <f t="shared" si="12"/>
        <v>OPIOIDS</v>
      </c>
      <c r="Q2489" s="239" t="b">
        <v>1</v>
      </c>
      <c r="R2489" s="237" t="str">
        <f t="shared" si="37"/>
        <v>HIGH</v>
      </c>
      <c r="S2489" s="242">
        <v>44908.0</v>
      </c>
      <c r="T2489" s="243">
        <f t="shared" si="75"/>
        <v>44586</v>
      </c>
      <c r="U2489" s="237" t="str">
        <f t="shared" ref="U2489:U2503" si="76">if((days($Z$3,$S2489)/365)&gt;=1,"DUE COMM", " ")</f>
        <v> </v>
      </c>
      <c r="V2489" s="237" t="str">
        <f t="shared" si="16"/>
        <v> </v>
      </c>
      <c r="W2489" s="83"/>
      <c r="X2489" s="83"/>
      <c r="Y2489" s="83"/>
      <c r="Z2489" s="83"/>
      <c r="AA2489" s="83"/>
      <c r="AB2489" s="83"/>
      <c r="AC2489" s="83"/>
      <c r="AD2489" s="83"/>
      <c r="AE2489" s="83"/>
    </row>
    <row r="2490">
      <c r="A2490" s="248">
        <v>17554.0</v>
      </c>
      <c r="B2490" s="239" t="s">
        <v>7552</v>
      </c>
      <c r="C2490" s="239" t="b">
        <v>1</v>
      </c>
      <c r="D2490" s="235">
        <v>44586.0</v>
      </c>
      <c r="E2490" s="236" t="str">
        <f t="shared" si="1"/>
        <v>#VALUE!</v>
      </c>
      <c r="F2490" s="236" t="str">
        <f t="shared" si="2"/>
        <v>#VALUE!</v>
      </c>
      <c r="G2490" s="236" t="str">
        <f t="shared" si="3"/>
        <v>#VALUE!</v>
      </c>
      <c r="H2490" s="236" t="str">
        <f t="shared" si="4"/>
        <v>#VALUE!</v>
      </c>
      <c r="I2490" s="236" t="str">
        <f t="shared" si="5"/>
        <v>#VALUE!</v>
      </c>
      <c r="J2490" s="236" t="str">
        <f t="shared" si="6"/>
        <v>#VALUE!</v>
      </c>
      <c r="K2490" s="236" t="str">
        <f t="shared" si="7"/>
        <v>#VALUE!</v>
      </c>
      <c r="L2490" s="236" t="str">
        <f t="shared" si="8"/>
        <v>#VALUE!</v>
      </c>
      <c r="M2490" s="236" t="str">
        <f t="shared" si="9"/>
        <v>#VALUE!</v>
      </c>
      <c r="N2490" s="236" t="str">
        <f t="shared" si="10"/>
        <v>#VALUE!</v>
      </c>
      <c r="O2490" s="236" t="str">
        <f t="shared" si="11"/>
        <v>#VALUE!</v>
      </c>
      <c r="P2490" s="237" t="str">
        <f t="shared" si="12"/>
        <v>NO RX</v>
      </c>
      <c r="Q2490" s="234" t="b">
        <v>0</v>
      </c>
      <c r="R2490" s="237" t="str">
        <f t="shared" si="37"/>
        <v>LOW</v>
      </c>
      <c r="S2490" s="242">
        <v>44908.0</v>
      </c>
      <c r="T2490" s="243">
        <f t="shared" si="75"/>
        <v>44586</v>
      </c>
      <c r="U2490" s="237" t="str">
        <f t="shared" si="76"/>
        <v> </v>
      </c>
      <c r="V2490" s="237" t="str">
        <f t="shared" si="16"/>
        <v> </v>
      </c>
      <c r="W2490" s="83"/>
      <c r="X2490" s="83"/>
      <c r="Y2490" s="83"/>
      <c r="Z2490" s="83"/>
      <c r="AA2490" s="83"/>
      <c r="AB2490" s="83"/>
      <c r="AC2490" s="83"/>
      <c r="AD2490" s="83"/>
      <c r="AE2490" s="83"/>
    </row>
    <row r="2491">
      <c r="A2491" s="248">
        <v>17555.0</v>
      </c>
      <c r="B2491" s="239" t="s">
        <v>7585</v>
      </c>
      <c r="C2491" s="239" t="b">
        <v>1</v>
      </c>
      <c r="D2491" s="235">
        <v>44586.0</v>
      </c>
      <c r="E2491" s="236" t="str">
        <f t="shared" si="1"/>
        <v>#VALUE!</v>
      </c>
      <c r="F2491" s="236" t="str">
        <f t="shared" si="2"/>
        <v>OPI RX</v>
      </c>
      <c r="G2491" s="236" t="str">
        <f t="shared" si="3"/>
        <v>#VALUE!</v>
      </c>
      <c r="H2491" s="236" t="str">
        <f t="shared" si="4"/>
        <v>#VALUE!</v>
      </c>
      <c r="I2491" s="236" t="str">
        <f t="shared" si="5"/>
        <v>#VALUE!</v>
      </c>
      <c r="J2491" s="236" t="str">
        <f t="shared" si="6"/>
        <v>#VALUE!</v>
      </c>
      <c r="K2491" s="236" t="str">
        <f t="shared" si="7"/>
        <v>#VALUE!</v>
      </c>
      <c r="L2491" s="236" t="str">
        <f t="shared" si="8"/>
        <v>#VALUE!</v>
      </c>
      <c r="M2491" s="236" t="str">
        <f t="shared" si="9"/>
        <v>#VALUE!</v>
      </c>
      <c r="N2491" s="236" t="str">
        <f t="shared" si="10"/>
        <v>#VALUE!</v>
      </c>
      <c r="O2491" s="236" t="str">
        <f t="shared" si="11"/>
        <v>#VALUE!</v>
      </c>
      <c r="P2491" s="237" t="str">
        <f t="shared" si="12"/>
        <v>OPIOIDS</v>
      </c>
      <c r="Q2491" s="234" t="b">
        <v>0</v>
      </c>
      <c r="R2491" s="237" t="str">
        <f t="shared" si="37"/>
        <v>LOW</v>
      </c>
      <c r="S2491" s="242">
        <v>44908.0</v>
      </c>
      <c r="T2491" s="243">
        <f t="shared" si="75"/>
        <v>44586</v>
      </c>
      <c r="U2491" s="237" t="str">
        <f t="shared" si="76"/>
        <v> </v>
      </c>
      <c r="V2491" s="237" t="str">
        <f t="shared" si="16"/>
        <v> </v>
      </c>
      <c r="W2491" s="83"/>
      <c r="X2491" s="83"/>
      <c r="Y2491" s="83"/>
      <c r="Z2491" s="83"/>
      <c r="AA2491" s="83"/>
      <c r="AB2491" s="83"/>
      <c r="AC2491" s="83"/>
      <c r="AD2491" s="83"/>
      <c r="AE2491" s="83"/>
    </row>
    <row r="2492">
      <c r="A2492" s="248">
        <v>17556.0</v>
      </c>
      <c r="B2492" s="239" t="s">
        <v>7552</v>
      </c>
      <c r="C2492" s="239" t="b">
        <v>1</v>
      </c>
      <c r="D2492" s="235">
        <v>44586.0</v>
      </c>
      <c r="E2492" s="236" t="str">
        <f t="shared" si="1"/>
        <v>#VALUE!</v>
      </c>
      <c r="F2492" s="236" t="str">
        <f t="shared" si="2"/>
        <v>#VALUE!</v>
      </c>
      <c r="G2492" s="236" t="str">
        <f t="shared" si="3"/>
        <v>#VALUE!</v>
      </c>
      <c r="H2492" s="236" t="str">
        <f t="shared" si="4"/>
        <v>#VALUE!</v>
      </c>
      <c r="I2492" s="236" t="str">
        <f t="shared" si="5"/>
        <v>#VALUE!</v>
      </c>
      <c r="J2492" s="236" t="str">
        <f t="shared" si="6"/>
        <v>#VALUE!</v>
      </c>
      <c r="K2492" s="236" t="str">
        <f t="shared" si="7"/>
        <v>#VALUE!</v>
      </c>
      <c r="L2492" s="236" t="str">
        <f t="shared" si="8"/>
        <v>#VALUE!</v>
      </c>
      <c r="M2492" s="236" t="str">
        <f t="shared" si="9"/>
        <v>#VALUE!</v>
      </c>
      <c r="N2492" s="236" t="str">
        <f t="shared" si="10"/>
        <v>#VALUE!</v>
      </c>
      <c r="O2492" s="236" t="str">
        <f t="shared" si="11"/>
        <v>#VALUE!</v>
      </c>
      <c r="P2492" s="237" t="str">
        <f t="shared" si="12"/>
        <v>NO RX</v>
      </c>
      <c r="Q2492" s="239" t="b">
        <v>1</v>
      </c>
      <c r="R2492" s="237" t="str">
        <f t="shared" si="37"/>
        <v>HIGH</v>
      </c>
      <c r="S2492" s="242">
        <v>44908.0</v>
      </c>
      <c r="T2492" s="243">
        <f t="shared" si="75"/>
        <v>44586</v>
      </c>
      <c r="U2492" s="237" t="str">
        <f t="shared" si="76"/>
        <v> </v>
      </c>
      <c r="V2492" s="237" t="str">
        <f t="shared" si="16"/>
        <v> </v>
      </c>
      <c r="W2492" s="83"/>
      <c r="X2492" s="83"/>
      <c r="Y2492" s="83"/>
      <c r="Z2492" s="83"/>
      <c r="AA2492" s="83"/>
      <c r="AB2492" s="83"/>
      <c r="AC2492" s="83"/>
      <c r="AD2492" s="83"/>
      <c r="AE2492" s="83"/>
    </row>
    <row r="2493">
      <c r="A2493" s="253">
        <v>17557.0</v>
      </c>
      <c r="B2493" s="239" t="s">
        <v>7557</v>
      </c>
      <c r="C2493" s="239" t="b">
        <v>1</v>
      </c>
      <c r="D2493" s="235">
        <v>44577.0</v>
      </c>
      <c r="E2493" s="236" t="str">
        <f t="shared" si="1"/>
        <v>#VALUE!</v>
      </c>
      <c r="F2493" s="236" t="str">
        <f t="shared" si="2"/>
        <v>#VALUE!</v>
      </c>
      <c r="G2493" s="236" t="str">
        <f t="shared" si="3"/>
        <v>OPI RX</v>
      </c>
      <c r="H2493" s="236" t="str">
        <f t="shared" si="4"/>
        <v>#VALUE!</v>
      </c>
      <c r="I2493" s="236" t="str">
        <f t="shared" si="5"/>
        <v>#VALUE!</v>
      </c>
      <c r="J2493" s="236" t="str">
        <f t="shared" si="6"/>
        <v>#VALUE!</v>
      </c>
      <c r="K2493" s="236" t="str">
        <f t="shared" si="7"/>
        <v>#VALUE!</v>
      </c>
      <c r="L2493" s="236" t="str">
        <f t="shared" si="8"/>
        <v>#VALUE!</v>
      </c>
      <c r="M2493" s="236" t="str">
        <f t="shared" si="9"/>
        <v>#VALUE!</v>
      </c>
      <c r="N2493" s="236" t="str">
        <f t="shared" si="10"/>
        <v>#VALUE!</v>
      </c>
      <c r="O2493" s="236" t="str">
        <f t="shared" si="11"/>
        <v>#VALUE!</v>
      </c>
      <c r="P2493" s="237" t="str">
        <f t="shared" si="12"/>
        <v>OPIOIDS</v>
      </c>
      <c r="Q2493" s="234" t="b">
        <v>0</v>
      </c>
      <c r="R2493" s="237" t="str">
        <f t="shared" si="37"/>
        <v>LOW</v>
      </c>
      <c r="S2493" s="238"/>
      <c r="T2493" s="243"/>
      <c r="U2493" s="237" t="str">
        <f t="shared" si="76"/>
        <v>DUE COMM</v>
      </c>
      <c r="V2493" s="237" t="str">
        <f t="shared" si="16"/>
        <v> </v>
      </c>
      <c r="W2493" s="83"/>
      <c r="X2493" s="83"/>
      <c r="Y2493" s="83"/>
      <c r="Z2493" s="83"/>
      <c r="AA2493" s="83"/>
      <c r="AB2493" s="83"/>
      <c r="AC2493" s="83"/>
      <c r="AD2493" s="83"/>
      <c r="AE2493" s="83"/>
    </row>
    <row r="2494">
      <c r="A2494" s="253">
        <v>17559.0</v>
      </c>
      <c r="B2494" s="239" t="s">
        <v>7552</v>
      </c>
      <c r="C2494" s="239" t="b">
        <v>1</v>
      </c>
      <c r="D2494" s="235">
        <v>44577.0</v>
      </c>
      <c r="E2494" s="236" t="str">
        <f t="shared" si="1"/>
        <v>#VALUE!</v>
      </c>
      <c r="F2494" s="236" t="str">
        <f t="shared" si="2"/>
        <v>#VALUE!</v>
      </c>
      <c r="G2494" s="236" t="str">
        <f t="shared" si="3"/>
        <v>#VALUE!</v>
      </c>
      <c r="H2494" s="236" t="str">
        <f t="shared" si="4"/>
        <v>#VALUE!</v>
      </c>
      <c r="I2494" s="236" t="str">
        <f t="shared" si="5"/>
        <v>#VALUE!</v>
      </c>
      <c r="J2494" s="236" t="str">
        <f t="shared" si="6"/>
        <v>#VALUE!</v>
      </c>
      <c r="K2494" s="236" t="str">
        <f t="shared" si="7"/>
        <v>#VALUE!</v>
      </c>
      <c r="L2494" s="236" t="str">
        <f t="shared" si="8"/>
        <v>#VALUE!</v>
      </c>
      <c r="M2494" s="236" t="str">
        <f t="shared" si="9"/>
        <v>#VALUE!</v>
      </c>
      <c r="N2494" s="236" t="str">
        <f t="shared" si="10"/>
        <v>#VALUE!</v>
      </c>
      <c r="O2494" s="236" t="str">
        <f t="shared" si="11"/>
        <v>#VALUE!</v>
      </c>
      <c r="P2494" s="237" t="str">
        <f t="shared" si="12"/>
        <v>NO RX</v>
      </c>
      <c r="Q2494" s="234" t="b">
        <v>0</v>
      </c>
      <c r="R2494" s="237" t="str">
        <f t="shared" si="37"/>
        <v>LOW</v>
      </c>
      <c r="S2494" s="238"/>
      <c r="T2494" s="243"/>
      <c r="U2494" s="237" t="str">
        <f t="shared" si="76"/>
        <v>DUE COMM</v>
      </c>
      <c r="V2494" s="237" t="str">
        <f t="shared" si="16"/>
        <v> </v>
      </c>
      <c r="W2494" s="83"/>
      <c r="X2494" s="83"/>
      <c r="Y2494" s="83"/>
      <c r="Z2494" s="83"/>
      <c r="AA2494" s="83"/>
      <c r="AB2494" s="83"/>
      <c r="AC2494" s="83"/>
      <c r="AD2494" s="83"/>
      <c r="AE2494" s="83"/>
    </row>
    <row r="2495">
      <c r="A2495" s="253">
        <v>17560.0</v>
      </c>
      <c r="B2495" s="234" t="s">
        <v>7556</v>
      </c>
      <c r="C2495" s="238" t="b">
        <v>1</v>
      </c>
      <c r="D2495" s="243">
        <v>44551.0</v>
      </c>
      <c r="E2495" s="236" t="str">
        <f t="shared" si="1"/>
        <v>OPI RX</v>
      </c>
      <c r="F2495" s="236" t="str">
        <f t="shared" si="2"/>
        <v>#VALUE!</v>
      </c>
      <c r="G2495" s="236" t="str">
        <f t="shared" si="3"/>
        <v>#VALUE!</v>
      </c>
      <c r="H2495" s="236" t="str">
        <f t="shared" si="4"/>
        <v>#VALUE!</v>
      </c>
      <c r="I2495" s="236" t="str">
        <f t="shared" si="5"/>
        <v>#VALUE!</v>
      </c>
      <c r="J2495" s="236" t="str">
        <f t="shared" si="6"/>
        <v>#VALUE!</v>
      </c>
      <c r="K2495" s="236" t="str">
        <f t="shared" si="7"/>
        <v>#VALUE!</v>
      </c>
      <c r="L2495" s="236" t="str">
        <f t="shared" si="8"/>
        <v>#VALUE!</v>
      </c>
      <c r="M2495" s="236" t="str">
        <f t="shared" si="9"/>
        <v>#VALUE!</v>
      </c>
      <c r="N2495" s="236" t="str">
        <f t="shared" si="10"/>
        <v>#VALUE!</v>
      </c>
      <c r="O2495" s="236" t="str">
        <f t="shared" si="11"/>
        <v>#VALUE!</v>
      </c>
      <c r="P2495" s="237" t="str">
        <f t="shared" si="12"/>
        <v>OPIOIDS</v>
      </c>
      <c r="Q2495" s="234" t="b">
        <v>0</v>
      </c>
      <c r="R2495" s="237" t="str">
        <f t="shared" si="37"/>
        <v>LOW</v>
      </c>
      <c r="S2495" s="238">
        <v>44523.0</v>
      </c>
      <c r="T2495" s="243">
        <f t="shared" ref="T2495:T2496" si="77">D2495</f>
        <v>44551</v>
      </c>
      <c r="U2495" s="237" t="str">
        <f t="shared" si="76"/>
        <v> </v>
      </c>
      <c r="V2495" s="237" t="str">
        <f t="shared" si="16"/>
        <v> </v>
      </c>
      <c r="W2495" s="83"/>
      <c r="X2495" s="83"/>
      <c r="Y2495" s="83"/>
      <c r="Z2495" s="83"/>
      <c r="AA2495" s="83"/>
      <c r="AB2495" s="83"/>
      <c r="AC2495" s="83"/>
      <c r="AD2495" s="83"/>
      <c r="AE2495" s="83"/>
    </row>
    <row r="2496">
      <c r="A2496" s="248">
        <v>17564.0</v>
      </c>
      <c r="B2496" s="239" t="s">
        <v>7552</v>
      </c>
      <c r="C2496" s="238" t="b">
        <v>1</v>
      </c>
      <c r="D2496" s="235">
        <v>44578.0</v>
      </c>
      <c r="E2496" s="236" t="str">
        <f t="shared" si="1"/>
        <v>#VALUE!</v>
      </c>
      <c r="F2496" s="236" t="str">
        <f t="shared" si="2"/>
        <v>#VALUE!</v>
      </c>
      <c r="G2496" s="236" t="str">
        <f t="shared" si="3"/>
        <v>#VALUE!</v>
      </c>
      <c r="H2496" s="236" t="str">
        <f t="shared" si="4"/>
        <v>#VALUE!</v>
      </c>
      <c r="I2496" s="236" t="str">
        <f t="shared" si="5"/>
        <v>#VALUE!</v>
      </c>
      <c r="J2496" s="236" t="str">
        <f t="shared" si="6"/>
        <v>#VALUE!</v>
      </c>
      <c r="K2496" s="236" t="str">
        <f t="shared" si="7"/>
        <v>#VALUE!</v>
      </c>
      <c r="L2496" s="236" t="str">
        <f t="shared" si="8"/>
        <v>#VALUE!</v>
      </c>
      <c r="M2496" s="236" t="str">
        <f t="shared" si="9"/>
        <v>#VALUE!</v>
      </c>
      <c r="N2496" s="236" t="str">
        <f t="shared" si="10"/>
        <v>#VALUE!</v>
      </c>
      <c r="O2496" s="236" t="str">
        <f t="shared" si="11"/>
        <v>#VALUE!</v>
      </c>
      <c r="P2496" s="237" t="str">
        <f t="shared" si="12"/>
        <v>NO RX</v>
      </c>
      <c r="Q2496" s="234" t="b">
        <v>0</v>
      </c>
      <c r="R2496" s="237" t="str">
        <f t="shared" si="37"/>
        <v>LOW</v>
      </c>
      <c r="S2496" s="242">
        <v>44901.0</v>
      </c>
      <c r="T2496" s="243">
        <f t="shared" si="77"/>
        <v>44578</v>
      </c>
      <c r="U2496" s="237" t="str">
        <f t="shared" si="76"/>
        <v> </v>
      </c>
      <c r="V2496" s="237" t="str">
        <f t="shared" si="16"/>
        <v> </v>
      </c>
      <c r="W2496" s="83"/>
      <c r="X2496" s="83"/>
      <c r="Y2496" s="83"/>
      <c r="Z2496" s="83"/>
      <c r="AA2496" s="83"/>
      <c r="AB2496" s="83"/>
      <c r="AC2496" s="83"/>
      <c r="AD2496" s="83"/>
      <c r="AE2496" s="83"/>
    </row>
    <row r="2497">
      <c r="A2497" s="253">
        <v>17567.0</v>
      </c>
      <c r="B2497" s="239" t="s">
        <v>7742</v>
      </c>
      <c r="C2497" s="239" t="b">
        <v>1</v>
      </c>
      <c r="D2497" s="235">
        <v>44577.0</v>
      </c>
      <c r="E2497" s="236" t="str">
        <f t="shared" si="1"/>
        <v>#VALUE!</v>
      </c>
      <c r="F2497" s="236" t="str">
        <f t="shared" si="2"/>
        <v>#VALUE!</v>
      </c>
      <c r="G2497" s="236" t="str">
        <f t="shared" si="3"/>
        <v>#VALUE!</v>
      </c>
      <c r="H2497" s="236" t="str">
        <f t="shared" si="4"/>
        <v>#VALUE!</v>
      </c>
      <c r="I2497" s="236" t="str">
        <f t="shared" si="5"/>
        <v>#VALUE!</v>
      </c>
      <c r="J2497" s="236" t="str">
        <f t="shared" si="6"/>
        <v>#VALUE!</v>
      </c>
      <c r="K2497" s="236" t="str">
        <f t="shared" si="7"/>
        <v>#VALUE!</v>
      </c>
      <c r="L2497" s="236" t="str">
        <f t="shared" si="8"/>
        <v>#VALUE!</v>
      </c>
      <c r="M2497" s="236" t="str">
        <f t="shared" si="9"/>
        <v>OPI RX</v>
      </c>
      <c r="N2497" s="236" t="str">
        <f t="shared" si="10"/>
        <v>#VALUE!</v>
      </c>
      <c r="O2497" s="236" t="str">
        <f t="shared" si="11"/>
        <v>#VALUE!</v>
      </c>
      <c r="P2497" s="237" t="str">
        <f t="shared" si="12"/>
        <v>OPIOIDS</v>
      </c>
      <c r="Q2497" s="234" t="b">
        <v>0</v>
      </c>
      <c r="R2497" s="237" t="str">
        <f t="shared" si="37"/>
        <v>LOW</v>
      </c>
      <c r="S2497" s="238"/>
      <c r="T2497" s="243"/>
      <c r="U2497" s="237" t="str">
        <f t="shared" si="76"/>
        <v>DUE COMM</v>
      </c>
      <c r="V2497" s="237" t="str">
        <f t="shared" si="16"/>
        <v> </v>
      </c>
      <c r="W2497" s="83"/>
      <c r="X2497" s="83"/>
      <c r="Y2497" s="83"/>
      <c r="Z2497" s="83"/>
      <c r="AA2497" s="83"/>
      <c r="AB2497" s="83"/>
      <c r="AC2497" s="83"/>
      <c r="AD2497" s="83"/>
      <c r="AE2497" s="83"/>
    </row>
    <row r="2498">
      <c r="A2498" s="253">
        <v>17569.0</v>
      </c>
      <c r="B2498" s="239" t="s">
        <v>7552</v>
      </c>
      <c r="C2498" s="239" t="b">
        <v>1</v>
      </c>
      <c r="D2498" s="235">
        <v>44577.0</v>
      </c>
      <c r="E2498" s="236" t="str">
        <f t="shared" si="1"/>
        <v>#VALUE!</v>
      </c>
      <c r="F2498" s="236" t="str">
        <f t="shared" si="2"/>
        <v>#VALUE!</v>
      </c>
      <c r="G2498" s="236" t="str">
        <f t="shared" si="3"/>
        <v>#VALUE!</v>
      </c>
      <c r="H2498" s="236" t="str">
        <f t="shared" si="4"/>
        <v>#VALUE!</v>
      </c>
      <c r="I2498" s="236" t="str">
        <f t="shared" si="5"/>
        <v>#VALUE!</v>
      </c>
      <c r="J2498" s="236" t="str">
        <f t="shared" si="6"/>
        <v>#VALUE!</v>
      </c>
      <c r="K2498" s="236" t="str">
        <f t="shared" si="7"/>
        <v>#VALUE!</v>
      </c>
      <c r="L2498" s="236" t="str">
        <f t="shared" si="8"/>
        <v>#VALUE!</v>
      </c>
      <c r="M2498" s="236" t="str">
        <f t="shared" si="9"/>
        <v>#VALUE!</v>
      </c>
      <c r="N2498" s="236" t="str">
        <f t="shared" si="10"/>
        <v>#VALUE!</v>
      </c>
      <c r="O2498" s="236" t="str">
        <f t="shared" si="11"/>
        <v>#VALUE!</v>
      </c>
      <c r="P2498" s="237" t="str">
        <f t="shared" si="12"/>
        <v>NO RX</v>
      </c>
      <c r="Q2498" s="234" t="b">
        <v>0</v>
      </c>
      <c r="R2498" s="237" t="str">
        <f t="shared" si="37"/>
        <v>LOW</v>
      </c>
      <c r="S2498" s="238"/>
      <c r="T2498" s="243"/>
      <c r="U2498" s="237" t="str">
        <f t="shared" si="76"/>
        <v>DUE COMM</v>
      </c>
      <c r="V2498" s="237" t="str">
        <f t="shared" si="16"/>
        <v> </v>
      </c>
      <c r="W2498" s="83"/>
      <c r="X2498" s="83"/>
      <c r="Y2498" s="83"/>
      <c r="Z2498" s="83"/>
      <c r="AA2498" s="83"/>
      <c r="AB2498" s="83"/>
      <c r="AC2498" s="83"/>
      <c r="AD2498" s="83"/>
      <c r="AE2498" s="83"/>
    </row>
    <row r="2499">
      <c r="A2499" s="248">
        <v>17571.0</v>
      </c>
      <c r="B2499" s="239" t="s">
        <v>7675</v>
      </c>
      <c r="C2499" s="239" t="b">
        <v>1</v>
      </c>
      <c r="D2499" s="235">
        <v>44586.0</v>
      </c>
      <c r="E2499" s="236" t="str">
        <f t="shared" si="1"/>
        <v>OPI RX</v>
      </c>
      <c r="F2499" s="236" t="str">
        <f t="shared" si="2"/>
        <v>#VALUE!</v>
      </c>
      <c r="G2499" s="236" t="str">
        <f t="shared" si="3"/>
        <v>#VALUE!</v>
      </c>
      <c r="H2499" s="236" t="str">
        <f t="shared" si="4"/>
        <v>#VALUE!</v>
      </c>
      <c r="I2499" s="236" t="str">
        <f t="shared" si="5"/>
        <v>#VALUE!</v>
      </c>
      <c r="J2499" s="236" t="str">
        <f t="shared" si="6"/>
        <v>#VALUE!</v>
      </c>
      <c r="K2499" s="236" t="str">
        <f t="shared" si="7"/>
        <v>#VALUE!</v>
      </c>
      <c r="L2499" s="236" t="str">
        <f t="shared" si="8"/>
        <v>#VALUE!</v>
      </c>
      <c r="M2499" s="236" t="str">
        <f t="shared" si="9"/>
        <v>OPI RX</v>
      </c>
      <c r="N2499" s="236" t="str">
        <f t="shared" si="10"/>
        <v>#VALUE!</v>
      </c>
      <c r="O2499" s="236" t="str">
        <f t="shared" si="11"/>
        <v>#VALUE!</v>
      </c>
      <c r="P2499" s="237" t="str">
        <f t="shared" si="12"/>
        <v>OPIOIDS</v>
      </c>
      <c r="Q2499" s="234" t="b">
        <v>0</v>
      </c>
      <c r="R2499" s="237" t="str">
        <f t="shared" si="37"/>
        <v>LOW</v>
      </c>
      <c r="S2499" s="242">
        <v>44908.0</v>
      </c>
      <c r="T2499" s="243">
        <f t="shared" ref="T2499:T2513" si="78">D2499</f>
        <v>44586</v>
      </c>
      <c r="U2499" s="237" t="str">
        <f t="shared" si="76"/>
        <v> </v>
      </c>
      <c r="V2499" s="237" t="str">
        <f t="shared" si="16"/>
        <v> </v>
      </c>
      <c r="W2499" s="83"/>
      <c r="X2499" s="83"/>
      <c r="Y2499" s="83"/>
      <c r="Z2499" s="83"/>
      <c r="AA2499" s="83"/>
      <c r="AB2499" s="83"/>
      <c r="AC2499" s="83"/>
      <c r="AD2499" s="83"/>
      <c r="AE2499" s="83"/>
    </row>
    <row r="2500">
      <c r="A2500" s="253">
        <v>17573.0</v>
      </c>
      <c r="B2500" s="234" t="s">
        <v>8095</v>
      </c>
      <c r="C2500" s="238" t="b">
        <v>1</v>
      </c>
      <c r="D2500" s="243">
        <v>44551.0</v>
      </c>
      <c r="E2500" s="236" t="str">
        <f t="shared" si="1"/>
        <v>#VALUE!</v>
      </c>
      <c r="F2500" s="236" t="str">
        <f t="shared" si="2"/>
        <v>#VALUE!</v>
      </c>
      <c r="G2500" s="236" t="str">
        <f t="shared" si="3"/>
        <v>#VALUE!</v>
      </c>
      <c r="H2500" s="236" t="str">
        <f t="shared" si="4"/>
        <v>#VALUE!</v>
      </c>
      <c r="I2500" s="236" t="str">
        <f t="shared" si="5"/>
        <v>#VALUE!</v>
      </c>
      <c r="J2500" s="236" t="str">
        <f t="shared" si="6"/>
        <v>#VALUE!</v>
      </c>
      <c r="K2500" s="236" t="str">
        <f t="shared" si="7"/>
        <v>#VALUE!</v>
      </c>
      <c r="L2500" s="236" t="str">
        <f t="shared" si="8"/>
        <v>#VALUE!</v>
      </c>
      <c r="M2500" s="236" t="str">
        <f t="shared" si="9"/>
        <v>#VALUE!</v>
      </c>
      <c r="N2500" s="236" t="str">
        <f t="shared" si="10"/>
        <v>#VALUE!</v>
      </c>
      <c r="O2500" s="236" t="str">
        <f t="shared" si="11"/>
        <v>#VALUE!</v>
      </c>
      <c r="P2500" s="237" t="str">
        <f t="shared" si="12"/>
        <v>NO RX</v>
      </c>
      <c r="Q2500" s="234" t="b">
        <v>0</v>
      </c>
      <c r="R2500" s="237" t="str">
        <f t="shared" si="37"/>
        <v>LOW</v>
      </c>
      <c r="S2500" s="238">
        <v>44524.0</v>
      </c>
      <c r="T2500" s="243">
        <f t="shared" si="78"/>
        <v>44551</v>
      </c>
      <c r="U2500" s="237" t="str">
        <f t="shared" si="76"/>
        <v> </v>
      </c>
      <c r="V2500" s="237" t="str">
        <f t="shared" si="16"/>
        <v> </v>
      </c>
      <c r="W2500" s="83"/>
      <c r="X2500" s="83"/>
      <c r="Y2500" s="83"/>
      <c r="Z2500" s="83"/>
      <c r="AA2500" s="83"/>
      <c r="AB2500" s="83"/>
      <c r="AC2500" s="83"/>
      <c r="AD2500" s="83"/>
      <c r="AE2500" s="83"/>
    </row>
    <row r="2501">
      <c r="A2501" s="253">
        <v>17574.0</v>
      </c>
      <c r="B2501" s="234" t="s">
        <v>7606</v>
      </c>
      <c r="C2501" s="238" t="b">
        <v>1</v>
      </c>
      <c r="D2501" s="243">
        <v>44564.0</v>
      </c>
      <c r="E2501" s="236" t="str">
        <f t="shared" si="1"/>
        <v>#VALUE!</v>
      </c>
      <c r="F2501" s="236" t="str">
        <f t="shared" si="2"/>
        <v>#VALUE!</v>
      </c>
      <c r="G2501" s="236" t="str">
        <f t="shared" si="3"/>
        <v>#VALUE!</v>
      </c>
      <c r="H2501" s="236" t="str">
        <f t="shared" si="4"/>
        <v>#VALUE!</v>
      </c>
      <c r="I2501" s="236" t="str">
        <f t="shared" si="5"/>
        <v>#VALUE!</v>
      </c>
      <c r="J2501" s="236" t="str">
        <f t="shared" si="6"/>
        <v>#VALUE!</v>
      </c>
      <c r="K2501" s="236" t="str">
        <f t="shared" si="7"/>
        <v>#VALUE!</v>
      </c>
      <c r="L2501" s="236" t="str">
        <f t="shared" si="8"/>
        <v>#VALUE!</v>
      </c>
      <c r="M2501" s="236" t="str">
        <f t="shared" si="9"/>
        <v>OPI RX</v>
      </c>
      <c r="N2501" s="236" t="str">
        <f t="shared" si="10"/>
        <v>#VALUE!</v>
      </c>
      <c r="O2501" s="236" t="str">
        <f t="shared" si="11"/>
        <v>#VALUE!</v>
      </c>
      <c r="P2501" s="237" t="str">
        <f t="shared" si="12"/>
        <v>OPIOIDS</v>
      </c>
      <c r="Q2501" s="234" t="b">
        <v>0</v>
      </c>
      <c r="R2501" s="237" t="str">
        <f t="shared" si="37"/>
        <v>LOW</v>
      </c>
      <c r="S2501" s="238">
        <v>44529.0</v>
      </c>
      <c r="T2501" s="243">
        <f t="shared" si="78"/>
        <v>44564</v>
      </c>
      <c r="U2501" s="237" t="str">
        <f t="shared" si="76"/>
        <v> </v>
      </c>
      <c r="V2501" s="237" t="str">
        <f t="shared" si="16"/>
        <v> </v>
      </c>
      <c r="W2501" s="83"/>
      <c r="X2501" s="83"/>
      <c r="Y2501" s="83"/>
      <c r="Z2501" s="83"/>
      <c r="AA2501" s="83"/>
      <c r="AB2501" s="83"/>
      <c r="AC2501" s="83"/>
      <c r="AD2501" s="83"/>
      <c r="AE2501" s="83"/>
    </row>
    <row r="2502">
      <c r="A2502" s="253">
        <v>17575.0</v>
      </c>
      <c r="B2502" s="234" t="s">
        <v>8232</v>
      </c>
      <c r="C2502" s="238" t="b">
        <v>1</v>
      </c>
      <c r="D2502" s="243">
        <v>44564.0</v>
      </c>
      <c r="E2502" s="236" t="str">
        <f t="shared" si="1"/>
        <v>#VALUE!</v>
      </c>
      <c r="F2502" s="236" t="str">
        <f t="shared" si="2"/>
        <v>OPI RX</v>
      </c>
      <c r="G2502" s="236" t="str">
        <f t="shared" si="3"/>
        <v>#VALUE!</v>
      </c>
      <c r="H2502" s="236" t="str">
        <f t="shared" si="4"/>
        <v>#VALUE!</v>
      </c>
      <c r="I2502" s="236" t="str">
        <f t="shared" si="5"/>
        <v>#VALUE!</v>
      </c>
      <c r="J2502" s="236" t="str">
        <f t="shared" si="6"/>
        <v>#VALUE!</v>
      </c>
      <c r="K2502" s="236" t="str">
        <f t="shared" si="7"/>
        <v>#VALUE!</v>
      </c>
      <c r="L2502" s="236" t="str">
        <f t="shared" si="8"/>
        <v>#VALUE!</v>
      </c>
      <c r="M2502" s="236" t="str">
        <f t="shared" si="9"/>
        <v>#VALUE!</v>
      </c>
      <c r="N2502" s="236" t="str">
        <f t="shared" si="10"/>
        <v>#VALUE!</v>
      </c>
      <c r="O2502" s="236" t="str">
        <f t="shared" si="11"/>
        <v>#VALUE!</v>
      </c>
      <c r="P2502" s="237" t="str">
        <f t="shared" si="12"/>
        <v>OPIOIDS</v>
      </c>
      <c r="Q2502" s="234" t="b">
        <v>1</v>
      </c>
      <c r="R2502" s="237" t="str">
        <f t="shared" si="37"/>
        <v>HIGH</v>
      </c>
      <c r="S2502" s="238">
        <v>44529.0</v>
      </c>
      <c r="T2502" s="243">
        <f t="shared" si="78"/>
        <v>44564</v>
      </c>
      <c r="U2502" s="237" t="str">
        <f t="shared" si="76"/>
        <v> </v>
      </c>
      <c r="V2502" s="237" t="str">
        <f t="shared" si="16"/>
        <v> </v>
      </c>
      <c r="W2502" s="83"/>
      <c r="X2502" s="83"/>
      <c r="Y2502" s="83"/>
      <c r="Z2502" s="83"/>
      <c r="AA2502" s="83"/>
      <c r="AB2502" s="83"/>
      <c r="AC2502" s="83"/>
      <c r="AD2502" s="83"/>
      <c r="AE2502" s="83"/>
    </row>
    <row r="2503">
      <c r="A2503" s="253">
        <v>17582.0</v>
      </c>
      <c r="B2503" s="234" t="s">
        <v>7606</v>
      </c>
      <c r="C2503" s="238" t="b">
        <v>1</v>
      </c>
      <c r="D2503" s="243">
        <v>44551.0</v>
      </c>
      <c r="E2503" s="236" t="str">
        <f t="shared" si="1"/>
        <v>#VALUE!</v>
      </c>
      <c r="F2503" s="236" t="str">
        <f t="shared" si="2"/>
        <v>#VALUE!</v>
      </c>
      <c r="G2503" s="236" t="str">
        <f t="shared" si="3"/>
        <v>#VALUE!</v>
      </c>
      <c r="H2503" s="236" t="str">
        <f t="shared" si="4"/>
        <v>#VALUE!</v>
      </c>
      <c r="I2503" s="236" t="str">
        <f t="shared" si="5"/>
        <v>#VALUE!</v>
      </c>
      <c r="J2503" s="236" t="str">
        <f t="shared" si="6"/>
        <v>#VALUE!</v>
      </c>
      <c r="K2503" s="236" t="str">
        <f t="shared" si="7"/>
        <v>#VALUE!</v>
      </c>
      <c r="L2503" s="236" t="str">
        <f t="shared" si="8"/>
        <v>#VALUE!</v>
      </c>
      <c r="M2503" s="236" t="str">
        <f t="shared" si="9"/>
        <v>OPI RX</v>
      </c>
      <c r="N2503" s="236" t="str">
        <f t="shared" si="10"/>
        <v>#VALUE!</v>
      </c>
      <c r="O2503" s="236" t="str">
        <f t="shared" si="11"/>
        <v>#VALUE!</v>
      </c>
      <c r="P2503" s="237" t="str">
        <f t="shared" si="12"/>
        <v>OPIOIDS</v>
      </c>
      <c r="Q2503" s="234" t="b">
        <v>1</v>
      </c>
      <c r="R2503" s="237" t="str">
        <f t="shared" si="37"/>
        <v>HIGH</v>
      </c>
      <c r="S2503" s="238">
        <v>44524.0</v>
      </c>
      <c r="T2503" s="243">
        <f t="shared" si="78"/>
        <v>44551</v>
      </c>
      <c r="U2503" s="237" t="str">
        <f t="shared" si="76"/>
        <v> </v>
      </c>
      <c r="V2503" s="237" t="str">
        <f t="shared" si="16"/>
        <v> </v>
      </c>
      <c r="W2503" s="83"/>
      <c r="X2503" s="83"/>
      <c r="Y2503" s="83"/>
      <c r="Z2503" s="83"/>
      <c r="AA2503" s="83"/>
      <c r="AB2503" s="83"/>
      <c r="AC2503" s="83"/>
      <c r="AD2503" s="83"/>
      <c r="AE2503" s="83"/>
    </row>
    <row r="2504">
      <c r="A2504" s="248">
        <v>17583.0</v>
      </c>
      <c r="B2504" s="239" t="s">
        <v>7552</v>
      </c>
      <c r="C2504" s="239" t="b">
        <v>1</v>
      </c>
      <c r="D2504" s="235">
        <v>44592.0</v>
      </c>
      <c r="E2504" s="236" t="str">
        <f t="shared" si="1"/>
        <v>#VALUE!</v>
      </c>
      <c r="F2504" s="236" t="str">
        <f t="shared" si="2"/>
        <v>#VALUE!</v>
      </c>
      <c r="G2504" s="236" t="str">
        <f t="shared" si="3"/>
        <v>#VALUE!</v>
      </c>
      <c r="H2504" s="236" t="str">
        <f t="shared" si="4"/>
        <v>#VALUE!</v>
      </c>
      <c r="I2504" s="236" t="str">
        <f t="shared" si="5"/>
        <v>#VALUE!</v>
      </c>
      <c r="J2504" s="236" t="str">
        <f t="shared" si="6"/>
        <v>#VALUE!</v>
      </c>
      <c r="K2504" s="236" t="str">
        <f t="shared" si="7"/>
        <v>#VALUE!</v>
      </c>
      <c r="L2504" s="236" t="str">
        <f t="shared" si="8"/>
        <v>#VALUE!</v>
      </c>
      <c r="M2504" s="236" t="str">
        <f t="shared" si="9"/>
        <v>#VALUE!</v>
      </c>
      <c r="N2504" s="236" t="str">
        <f t="shared" si="10"/>
        <v>#VALUE!</v>
      </c>
      <c r="O2504" s="236" t="str">
        <f t="shared" si="11"/>
        <v>#VALUE!</v>
      </c>
      <c r="P2504" s="237" t="str">
        <f t="shared" si="12"/>
        <v>NO RX</v>
      </c>
      <c r="Q2504" s="234" t="b">
        <v>0</v>
      </c>
      <c r="R2504" s="237" t="str">
        <f t="shared" si="37"/>
        <v>LOW</v>
      </c>
      <c r="S2504" s="242">
        <v>44922.0</v>
      </c>
      <c r="T2504" s="243">
        <f t="shared" si="78"/>
        <v>44592</v>
      </c>
      <c r="U2504" s="237"/>
      <c r="V2504" s="237" t="str">
        <f t="shared" si="16"/>
        <v> </v>
      </c>
      <c r="W2504" s="83"/>
      <c r="X2504" s="83"/>
      <c r="Y2504" s="83"/>
      <c r="Z2504" s="83"/>
      <c r="AA2504" s="83"/>
      <c r="AB2504" s="83"/>
      <c r="AC2504" s="83"/>
      <c r="AD2504" s="83"/>
      <c r="AE2504" s="83"/>
    </row>
    <row r="2505">
      <c r="A2505" s="248">
        <v>17587.0</v>
      </c>
      <c r="B2505" s="239" t="s">
        <v>7705</v>
      </c>
      <c r="C2505" s="239" t="b">
        <v>1</v>
      </c>
      <c r="D2505" s="235">
        <v>44586.0</v>
      </c>
      <c r="E2505" s="236" t="str">
        <f t="shared" si="1"/>
        <v>#VALUE!</v>
      </c>
      <c r="F2505" s="236" t="str">
        <f t="shared" si="2"/>
        <v>#VALUE!</v>
      </c>
      <c r="G2505" s="236" t="str">
        <f t="shared" si="3"/>
        <v>#VALUE!</v>
      </c>
      <c r="H2505" s="236" t="str">
        <f t="shared" si="4"/>
        <v>#VALUE!</v>
      </c>
      <c r="I2505" s="236" t="str">
        <f t="shared" si="5"/>
        <v>#VALUE!</v>
      </c>
      <c r="J2505" s="236" t="str">
        <f t="shared" si="6"/>
        <v>#VALUE!</v>
      </c>
      <c r="K2505" s="236" t="str">
        <f t="shared" si="7"/>
        <v>#VALUE!</v>
      </c>
      <c r="L2505" s="236" t="str">
        <f t="shared" si="8"/>
        <v>#VALUE!</v>
      </c>
      <c r="M2505" s="236" t="str">
        <f t="shared" si="9"/>
        <v>#VALUE!</v>
      </c>
      <c r="N2505" s="236" t="str">
        <f t="shared" si="10"/>
        <v>#VALUE!</v>
      </c>
      <c r="O2505" s="236" t="str">
        <f t="shared" si="11"/>
        <v>#VALUE!</v>
      </c>
      <c r="P2505" s="237" t="str">
        <f t="shared" si="12"/>
        <v>NO RX</v>
      </c>
      <c r="Q2505" s="234" t="b">
        <v>0</v>
      </c>
      <c r="R2505" s="237" t="str">
        <f t="shared" si="37"/>
        <v>LOW</v>
      </c>
      <c r="S2505" s="242">
        <v>44908.0</v>
      </c>
      <c r="T2505" s="243">
        <f t="shared" si="78"/>
        <v>44586</v>
      </c>
      <c r="U2505" s="237" t="str">
        <f t="shared" ref="U2505:U2506" si="79">if((days($Z$3,$S2505)/365)&gt;=1,"DUE COMM", " ")</f>
        <v> </v>
      </c>
      <c r="V2505" s="237" t="str">
        <f t="shared" si="16"/>
        <v> </v>
      </c>
      <c r="W2505" s="83"/>
      <c r="X2505" s="83"/>
      <c r="Y2505" s="83"/>
      <c r="Z2505" s="83"/>
      <c r="AA2505" s="83"/>
      <c r="AB2505" s="83"/>
      <c r="AC2505" s="83"/>
      <c r="AD2505" s="83"/>
      <c r="AE2505" s="83"/>
    </row>
    <row r="2506">
      <c r="A2506" s="248">
        <v>17588.0</v>
      </c>
      <c r="B2506" s="239" t="s">
        <v>7552</v>
      </c>
      <c r="C2506" s="238" t="b">
        <v>1</v>
      </c>
      <c r="D2506" s="235">
        <v>44578.0</v>
      </c>
      <c r="E2506" s="236" t="str">
        <f t="shared" si="1"/>
        <v>#VALUE!</v>
      </c>
      <c r="F2506" s="236" t="str">
        <f t="shared" si="2"/>
        <v>#VALUE!</v>
      </c>
      <c r="G2506" s="236" t="str">
        <f t="shared" si="3"/>
        <v>#VALUE!</v>
      </c>
      <c r="H2506" s="236" t="str">
        <f t="shared" si="4"/>
        <v>#VALUE!</v>
      </c>
      <c r="I2506" s="236" t="str">
        <f t="shared" si="5"/>
        <v>#VALUE!</v>
      </c>
      <c r="J2506" s="236" t="str">
        <f t="shared" si="6"/>
        <v>#VALUE!</v>
      </c>
      <c r="K2506" s="236" t="str">
        <f t="shared" si="7"/>
        <v>#VALUE!</v>
      </c>
      <c r="L2506" s="236" t="str">
        <f t="shared" si="8"/>
        <v>#VALUE!</v>
      </c>
      <c r="M2506" s="236" t="str">
        <f t="shared" si="9"/>
        <v>#VALUE!</v>
      </c>
      <c r="N2506" s="236" t="str">
        <f t="shared" si="10"/>
        <v>#VALUE!</v>
      </c>
      <c r="O2506" s="236" t="str">
        <f t="shared" si="11"/>
        <v>#VALUE!</v>
      </c>
      <c r="P2506" s="237" t="str">
        <f t="shared" si="12"/>
        <v>NO RX</v>
      </c>
      <c r="Q2506" s="234" t="b">
        <v>0</v>
      </c>
      <c r="R2506" s="237" t="str">
        <f t="shared" si="37"/>
        <v>LOW</v>
      </c>
      <c r="S2506" s="242">
        <v>44901.0</v>
      </c>
      <c r="T2506" s="243">
        <f t="shared" si="78"/>
        <v>44578</v>
      </c>
      <c r="U2506" s="237" t="str">
        <f t="shared" si="79"/>
        <v> </v>
      </c>
      <c r="V2506" s="237" t="str">
        <f t="shared" si="16"/>
        <v> </v>
      </c>
      <c r="W2506" s="83"/>
      <c r="X2506" s="83"/>
      <c r="Y2506" s="83"/>
      <c r="Z2506" s="83"/>
      <c r="AA2506" s="83"/>
      <c r="AB2506" s="83"/>
      <c r="AC2506" s="83"/>
      <c r="AD2506" s="83"/>
      <c r="AE2506" s="83"/>
    </row>
    <row r="2507">
      <c r="A2507" s="248">
        <v>17589.0</v>
      </c>
      <c r="B2507" s="239" t="s">
        <v>7736</v>
      </c>
      <c r="C2507" s="239" t="b">
        <v>1</v>
      </c>
      <c r="D2507" s="235">
        <v>44591.0</v>
      </c>
      <c r="E2507" s="236" t="str">
        <f t="shared" si="1"/>
        <v>#VALUE!</v>
      </c>
      <c r="F2507" s="236" t="str">
        <f t="shared" si="2"/>
        <v>#VALUE!</v>
      </c>
      <c r="G2507" s="236" t="str">
        <f t="shared" si="3"/>
        <v>#VALUE!</v>
      </c>
      <c r="H2507" s="236" t="str">
        <f t="shared" si="4"/>
        <v>#VALUE!</v>
      </c>
      <c r="I2507" s="236" t="str">
        <f t="shared" si="5"/>
        <v>#VALUE!</v>
      </c>
      <c r="J2507" s="236" t="str">
        <f t="shared" si="6"/>
        <v>#VALUE!</v>
      </c>
      <c r="K2507" s="236" t="str">
        <f t="shared" si="7"/>
        <v>#VALUE!</v>
      </c>
      <c r="L2507" s="236" t="str">
        <f t="shared" si="8"/>
        <v>#VALUE!</v>
      </c>
      <c r="M2507" s="236" t="str">
        <f t="shared" si="9"/>
        <v>#VALUE!</v>
      </c>
      <c r="N2507" s="236" t="str">
        <f t="shared" si="10"/>
        <v>#VALUE!</v>
      </c>
      <c r="O2507" s="236" t="str">
        <f t="shared" si="11"/>
        <v>#VALUE!</v>
      </c>
      <c r="P2507" s="237" t="str">
        <f t="shared" si="12"/>
        <v>NO RX</v>
      </c>
      <c r="Q2507" s="234" t="b">
        <v>0</v>
      </c>
      <c r="R2507" s="237" t="str">
        <f t="shared" si="37"/>
        <v>LOW</v>
      </c>
      <c r="S2507" s="242">
        <v>44910.0</v>
      </c>
      <c r="T2507" s="243">
        <f t="shared" si="78"/>
        <v>44591</v>
      </c>
      <c r="U2507" s="237"/>
      <c r="V2507" s="237" t="str">
        <f t="shared" si="16"/>
        <v> </v>
      </c>
      <c r="W2507" s="83"/>
      <c r="X2507" s="83"/>
      <c r="Y2507" s="83"/>
      <c r="Z2507" s="83"/>
      <c r="AA2507" s="83"/>
      <c r="AB2507" s="83"/>
      <c r="AC2507" s="83"/>
      <c r="AD2507" s="83"/>
      <c r="AE2507" s="83"/>
    </row>
    <row r="2508">
      <c r="A2508" s="248">
        <v>17591.0</v>
      </c>
      <c r="B2508" s="239" t="s">
        <v>7681</v>
      </c>
      <c r="C2508" s="239" t="b">
        <v>1</v>
      </c>
      <c r="D2508" s="235">
        <v>44591.0</v>
      </c>
      <c r="E2508" s="236" t="str">
        <f t="shared" si="1"/>
        <v>OPI RX</v>
      </c>
      <c r="F2508" s="236" t="str">
        <f t="shared" si="2"/>
        <v>#VALUE!</v>
      </c>
      <c r="G2508" s="236" t="str">
        <f t="shared" si="3"/>
        <v>#VALUE!</v>
      </c>
      <c r="H2508" s="236" t="str">
        <f t="shared" si="4"/>
        <v>#VALUE!</v>
      </c>
      <c r="I2508" s="236" t="str">
        <f t="shared" si="5"/>
        <v>#VALUE!</v>
      </c>
      <c r="J2508" s="236" t="str">
        <f t="shared" si="6"/>
        <v>#VALUE!</v>
      </c>
      <c r="K2508" s="236" t="str">
        <f t="shared" si="7"/>
        <v>#VALUE!</v>
      </c>
      <c r="L2508" s="236" t="str">
        <f t="shared" si="8"/>
        <v>#VALUE!</v>
      </c>
      <c r="M2508" s="236" t="str">
        <f t="shared" si="9"/>
        <v>#VALUE!</v>
      </c>
      <c r="N2508" s="236" t="str">
        <f t="shared" si="10"/>
        <v>#VALUE!</v>
      </c>
      <c r="O2508" s="236" t="str">
        <f t="shared" si="11"/>
        <v>#VALUE!</v>
      </c>
      <c r="P2508" s="237" t="str">
        <f t="shared" si="12"/>
        <v>OPIOIDS</v>
      </c>
      <c r="Q2508" s="234" t="b">
        <v>0</v>
      </c>
      <c r="R2508" s="237" t="str">
        <f t="shared" si="37"/>
        <v>LOW</v>
      </c>
      <c r="S2508" s="242">
        <v>44910.0</v>
      </c>
      <c r="T2508" s="243">
        <f t="shared" si="78"/>
        <v>44591</v>
      </c>
      <c r="U2508" s="237"/>
      <c r="V2508" s="237" t="str">
        <f t="shared" si="16"/>
        <v> </v>
      </c>
      <c r="W2508" s="83"/>
      <c r="X2508" s="83"/>
      <c r="Y2508" s="83"/>
      <c r="Z2508" s="83"/>
      <c r="AA2508" s="83"/>
      <c r="AB2508" s="83"/>
      <c r="AC2508" s="83"/>
      <c r="AD2508" s="83"/>
      <c r="AE2508" s="83"/>
    </row>
    <row r="2509">
      <c r="A2509" s="248">
        <v>17594.0</v>
      </c>
      <c r="B2509" s="239" t="s">
        <v>7552</v>
      </c>
      <c r="C2509" s="239" t="b">
        <v>1</v>
      </c>
      <c r="D2509" s="235">
        <v>44592.0</v>
      </c>
      <c r="E2509" s="236" t="str">
        <f t="shared" si="1"/>
        <v>#VALUE!</v>
      </c>
      <c r="F2509" s="236" t="str">
        <f t="shared" si="2"/>
        <v>#VALUE!</v>
      </c>
      <c r="G2509" s="236" t="str">
        <f t="shared" si="3"/>
        <v>#VALUE!</v>
      </c>
      <c r="H2509" s="236" t="str">
        <f t="shared" si="4"/>
        <v>#VALUE!</v>
      </c>
      <c r="I2509" s="236" t="str">
        <f t="shared" si="5"/>
        <v>#VALUE!</v>
      </c>
      <c r="J2509" s="236" t="str">
        <f t="shared" si="6"/>
        <v>#VALUE!</v>
      </c>
      <c r="K2509" s="236" t="str">
        <f t="shared" si="7"/>
        <v>#VALUE!</v>
      </c>
      <c r="L2509" s="236" t="str">
        <f t="shared" si="8"/>
        <v>#VALUE!</v>
      </c>
      <c r="M2509" s="236" t="str">
        <f t="shared" si="9"/>
        <v>#VALUE!</v>
      </c>
      <c r="N2509" s="236" t="str">
        <f t="shared" si="10"/>
        <v>#VALUE!</v>
      </c>
      <c r="O2509" s="236" t="str">
        <f t="shared" si="11"/>
        <v>#VALUE!</v>
      </c>
      <c r="P2509" s="237" t="str">
        <f t="shared" si="12"/>
        <v>NO RX</v>
      </c>
      <c r="Q2509" s="234" t="b">
        <v>0</v>
      </c>
      <c r="R2509" s="237" t="str">
        <f t="shared" si="37"/>
        <v>LOW</v>
      </c>
      <c r="S2509" s="242">
        <v>44914.0</v>
      </c>
      <c r="T2509" s="243">
        <f t="shared" si="78"/>
        <v>44592</v>
      </c>
      <c r="U2509" s="237"/>
      <c r="V2509" s="237" t="str">
        <f t="shared" si="16"/>
        <v> </v>
      </c>
      <c r="W2509" s="83"/>
      <c r="X2509" s="83"/>
      <c r="Y2509" s="83"/>
      <c r="Z2509" s="83"/>
      <c r="AA2509" s="83"/>
      <c r="AB2509" s="83"/>
      <c r="AC2509" s="83"/>
      <c r="AD2509" s="83"/>
      <c r="AE2509" s="83"/>
    </row>
    <row r="2510">
      <c r="A2510" s="248">
        <v>17596.0</v>
      </c>
      <c r="B2510" s="239" t="s">
        <v>7552</v>
      </c>
      <c r="C2510" s="239" t="b">
        <v>1</v>
      </c>
      <c r="D2510" s="235">
        <v>44592.0</v>
      </c>
      <c r="E2510" s="236" t="str">
        <f t="shared" si="1"/>
        <v>#VALUE!</v>
      </c>
      <c r="F2510" s="236" t="str">
        <f t="shared" si="2"/>
        <v>#VALUE!</v>
      </c>
      <c r="G2510" s="236" t="str">
        <f t="shared" si="3"/>
        <v>#VALUE!</v>
      </c>
      <c r="H2510" s="236" t="str">
        <f t="shared" si="4"/>
        <v>#VALUE!</v>
      </c>
      <c r="I2510" s="236" t="str">
        <f t="shared" si="5"/>
        <v>#VALUE!</v>
      </c>
      <c r="J2510" s="236" t="str">
        <f t="shared" si="6"/>
        <v>#VALUE!</v>
      </c>
      <c r="K2510" s="236" t="str">
        <f t="shared" si="7"/>
        <v>#VALUE!</v>
      </c>
      <c r="L2510" s="236" t="str">
        <f t="shared" si="8"/>
        <v>#VALUE!</v>
      </c>
      <c r="M2510" s="236" t="str">
        <f t="shared" si="9"/>
        <v>#VALUE!</v>
      </c>
      <c r="N2510" s="236" t="str">
        <f t="shared" si="10"/>
        <v>#VALUE!</v>
      </c>
      <c r="O2510" s="236" t="str">
        <f t="shared" si="11"/>
        <v>#VALUE!</v>
      </c>
      <c r="P2510" s="237" t="str">
        <f t="shared" si="12"/>
        <v>NO RX</v>
      </c>
      <c r="Q2510" s="234" t="b">
        <v>0</v>
      </c>
      <c r="R2510" s="237" t="str">
        <f t="shared" si="37"/>
        <v>LOW</v>
      </c>
      <c r="S2510" s="242">
        <v>44927.0</v>
      </c>
      <c r="T2510" s="243">
        <f t="shared" si="78"/>
        <v>44592</v>
      </c>
      <c r="U2510" s="237"/>
      <c r="V2510" s="237" t="str">
        <f t="shared" si="16"/>
        <v> </v>
      </c>
      <c r="W2510" s="83"/>
      <c r="X2510" s="83"/>
      <c r="Y2510" s="83"/>
      <c r="Z2510" s="83"/>
      <c r="AA2510" s="83"/>
      <c r="AB2510" s="83"/>
      <c r="AC2510" s="83"/>
      <c r="AD2510" s="83"/>
      <c r="AE2510" s="83"/>
    </row>
    <row r="2511">
      <c r="A2511" s="241">
        <v>17597.0</v>
      </c>
      <c r="B2511" s="239" t="s">
        <v>7580</v>
      </c>
      <c r="C2511" s="239" t="b">
        <v>1</v>
      </c>
      <c r="D2511" s="235">
        <v>44596.0</v>
      </c>
      <c r="E2511" s="236" t="str">
        <f t="shared" si="1"/>
        <v>#VALUE!</v>
      </c>
      <c r="F2511" s="236" t="str">
        <f t="shared" si="2"/>
        <v>#VALUE!</v>
      </c>
      <c r="G2511" s="236" t="str">
        <f t="shared" si="3"/>
        <v>#VALUE!</v>
      </c>
      <c r="H2511" s="236" t="str">
        <f t="shared" si="4"/>
        <v>#VALUE!</v>
      </c>
      <c r="I2511" s="236" t="str">
        <f t="shared" si="5"/>
        <v>#VALUE!</v>
      </c>
      <c r="J2511" s="236" t="str">
        <f t="shared" si="6"/>
        <v>#VALUE!</v>
      </c>
      <c r="K2511" s="236" t="str">
        <f t="shared" si="7"/>
        <v>#VALUE!</v>
      </c>
      <c r="L2511" s="236" t="str">
        <f t="shared" si="8"/>
        <v>#VALUE!</v>
      </c>
      <c r="M2511" s="236" t="str">
        <f t="shared" si="9"/>
        <v>OPI RX</v>
      </c>
      <c r="N2511" s="236" t="str">
        <f t="shared" si="10"/>
        <v>#VALUE!</v>
      </c>
      <c r="O2511" s="236" t="str">
        <f t="shared" si="11"/>
        <v>#VALUE!</v>
      </c>
      <c r="P2511" s="237" t="str">
        <f t="shared" si="12"/>
        <v>OPIOIDS</v>
      </c>
      <c r="Q2511" s="234" t="b">
        <v>0</v>
      </c>
      <c r="R2511" s="237" t="str">
        <f t="shared" si="37"/>
        <v>LOW</v>
      </c>
      <c r="S2511" s="242">
        <v>44559.0</v>
      </c>
      <c r="T2511" s="243">
        <f t="shared" si="78"/>
        <v>44596</v>
      </c>
      <c r="U2511" s="237"/>
      <c r="V2511" s="237" t="str">
        <f t="shared" si="16"/>
        <v> </v>
      </c>
      <c r="W2511" s="83"/>
      <c r="X2511" s="83"/>
      <c r="Y2511" s="83"/>
      <c r="Z2511" s="83"/>
      <c r="AA2511" s="83"/>
      <c r="AB2511" s="83"/>
      <c r="AC2511" s="83"/>
      <c r="AD2511" s="83"/>
      <c r="AE2511" s="83"/>
    </row>
    <row r="2512">
      <c r="A2512" s="248">
        <v>17600.0</v>
      </c>
      <c r="B2512" s="239" t="s">
        <v>7552</v>
      </c>
      <c r="C2512" s="239" t="b">
        <v>1</v>
      </c>
      <c r="D2512" s="235">
        <v>44586.0</v>
      </c>
      <c r="E2512" s="236" t="str">
        <f t="shared" si="1"/>
        <v>#VALUE!</v>
      </c>
      <c r="F2512" s="236" t="str">
        <f t="shared" si="2"/>
        <v>#VALUE!</v>
      </c>
      <c r="G2512" s="236" t="str">
        <f t="shared" si="3"/>
        <v>#VALUE!</v>
      </c>
      <c r="H2512" s="236" t="str">
        <f t="shared" si="4"/>
        <v>#VALUE!</v>
      </c>
      <c r="I2512" s="236" t="str">
        <f t="shared" si="5"/>
        <v>#VALUE!</v>
      </c>
      <c r="J2512" s="236" t="str">
        <f t="shared" si="6"/>
        <v>#VALUE!</v>
      </c>
      <c r="K2512" s="236" t="str">
        <f t="shared" si="7"/>
        <v>#VALUE!</v>
      </c>
      <c r="L2512" s="236" t="str">
        <f t="shared" si="8"/>
        <v>#VALUE!</v>
      </c>
      <c r="M2512" s="236" t="str">
        <f t="shared" si="9"/>
        <v>#VALUE!</v>
      </c>
      <c r="N2512" s="236" t="str">
        <f t="shared" si="10"/>
        <v>#VALUE!</v>
      </c>
      <c r="O2512" s="236" t="str">
        <f t="shared" si="11"/>
        <v>#VALUE!</v>
      </c>
      <c r="P2512" s="237" t="str">
        <f t="shared" si="12"/>
        <v>NO RX</v>
      </c>
      <c r="Q2512" s="234" t="b">
        <v>0</v>
      </c>
      <c r="R2512" s="237" t="str">
        <f t="shared" si="37"/>
        <v>LOW</v>
      </c>
      <c r="S2512" s="242">
        <v>44908.0</v>
      </c>
      <c r="T2512" s="243">
        <f t="shared" si="78"/>
        <v>44586</v>
      </c>
      <c r="U2512" s="237" t="str">
        <f>if((days($Z$3,$S2512)/365)&gt;=1,"DUE COMM", " ")</f>
        <v> </v>
      </c>
      <c r="V2512" s="237" t="str">
        <f t="shared" si="16"/>
        <v> </v>
      </c>
      <c r="W2512" s="83"/>
      <c r="X2512" s="83"/>
      <c r="Y2512" s="83"/>
      <c r="Z2512" s="83"/>
      <c r="AA2512" s="83"/>
      <c r="AB2512" s="83"/>
      <c r="AC2512" s="83"/>
      <c r="AD2512" s="83"/>
      <c r="AE2512" s="83"/>
    </row>
    <row r="2513">
      <c r="A2513" s="248">
        <v>17606.0</v>
      </c>
      <c r="B2513" s="239" t="s">
        <v>7552</v>
      </c>
      <c r="C2513" s="239" t="b">
        <v>1</v>
      </c>
      <c r="D2513" s="235">
        <v>44592.0</v>
      </c>
      <c r="E2513" s="236" t="str">
        <f t="shared" si="1"/>
        <v>#VALUE!</v>
      </c>
      <c r="F2513" s="236" t="str">
        <f t="shared" si="2"/>
        <v>#VALUE!</v>
      </c>
      <c r="G2513" s="236" t="str">
        <f t="shared" si="3"/>
        <v>#VALUE!</v>
      </c>
      <c r="H2513" s="236" t="str">
        <f t="shared" si="4"/>
        <v>#VALUE!</v>
      </c>
      <c r="I2513" s="236" t="str">
        <f t="shared" si="5"/>
        <v>#VALUE!</v>
      </c>
      <c r="J2513" s="236" t="str">
        <f t="shared" si="6"/>
        <v>#VALUE!</v>
      </c>
      <c r="K2513" s="236" t="str">
        <f t="shared" si="7"/>
        <v>#VALUE!</v>
      </c>
      <c r="L2513" s="236" t="str">
        <f t="shared" si="8"/>
        <v>#VALUE!</v>
      </c>
      <c r="M2513" s="236" t="str">
        <f t="shared" si="9"/>
        <v>#VALUE!</v>
      </c>
      <c r="N2513" s="236" t="str">
        <f t="shared" si="10"/>
        <v>#VALUE!</v>
      </c>
      <c r="O2513" s="236" t="str">
        <f t="shared" si="11"/>
        <v>#VALUE!</v>
      </c>
      <c r="P2513" s="237" t="str">
        <f t="shared" si="12"/>
        <v>NO RX</v>
      </c>
      <c r="Q2513" s="234" t="b">
        <v>0</v>
      </c>
      <c r="R2513" s="237" t="str">
        <f t="shared" si="37"/>
        <v>LOW</v>
      </c>
      <c r="S2513" s="242">
        <v>44923.0</v>
      </c>
      <c r="T2513" s="243">
        <f t="shared" si="78"/>
        <v>44592</v>
      </c>
      <c r="U2513" s="237"/>
      <c r="V2513" s="237" t="str">
        <f t="shared" si="16"/>
        <v> </v>
      </c>
      <c r="W2513" s="83"/>
      <c r="X2513" s="83"/>
      <c r="Y2513" s="83"/>
      <c r="Z2513" s="83"/>
      <c r="AA2513" s="83"/>
      <c r="AB2513" s="83"/>
      <c r="AC2513" s="83"/>
      <c r="AD2513" s="83"/>
      <c r="AE2513" s="83"/>
    </row>
    <row r="2514">
      <c r="A2514" s="253">
        <v>17609.0</v>
      </c>
      <c r="B2514" s="239" t="s">
        <v>7616</v>
      </c>
      <c r="C2514" s="239" t="b">
        <v>1</v>
      </c>
      <c r="D2514" s="235">
        <v>44577.0</v>
      </c>
      <c r="E2514" s="236" t="str">
        <f t="shared" si="1"/>
        <v>#VALUE!</v>
      </c>
      <c r="F2514" s="236" t="str">
        <f t="shared" si="2"/>
        <v>#VALUE!</v>
      </c>
      <c r="G2514" s="236" t="str">
        <f t="shared" si="3"/>
        <v>#VALUE!</v>
      </c>
      <c r="H2514" s="236" t="str">
        <f t="shared" si="4"/>
        <v>#VALUE!</v>
      </c>
      <c r="I2514" s="236" t="str">
        <f t="shared" si="5"/>
        <v>#VALUE!</v>
      </c>
      <c r="J2514" s="236" t="str">
        <f t="shared" si="6"/>
        <v>#VALUE!</v>
      </c>
      <c r="K2514" s="236" t="str">
        <f t="shared" si="7"/>
        <v>#VALUE!</v>
      </c>
      <c r="L2514" s="236" t="str">
        <f t="shared" si="8"/>
        <v>#VALUE!</v>
      </c>
      <c r="M2514" s="236" t="str">
        <f t="shared" si="9"/>
        <v>OPI RX</v>
      </c>
      <c r="N2514" s="236" t="str">
        <f t="shared" si="10"/>
        <v>#VALUE!</v>
      </c>
      <c r="O2514" s="236" t="str">
        <f t="shared" si="11"/>
        <v>#VALUE!</v>
      </c>
      <c r="P2514" s="237" t="str">
        <f t="shared" si="12"/>
        <v>OPIOIDS</v>
      </c>
      <c r="Q2514" s="234" t="b">
        <v>0</v>
      </c>
      <c r="R2514" s="237" t="str">
        <f t="shared" si="37"/>
        <v>LOW</v>
      </c>
      <c r="S2514" s="238"/>
      <c r="T2514" s="243"/>
      <c r="U2514" s="237" t="str">
        <f>if((days($Z$3,$S2514)/365)&gt;=1,"DUE COMM", " ")</f>
        <v>DUE COMM</v>
      </c>
      <c r="V2514" s="237" t="str">
        <f t="shared" si="16"/>
        <v> </v>
      </c>
      <c r="W2514" s="83"/>
      <c r="X2514" s="83"/>
      <c r="Y2514" s="83"/>
      <c r="Z2514" s="83"/>
      <c r="AA2514" s="83"/>
      <c r="AB2514" s="83"/>
      <c r="AC2514" s="83"/>
      <c r="AD2514" s="83"/>
      <c r="AE2514" s="83"/>
    </row>
    <row r="2515">
      <c r="A2515" s="248">
        <v>17610.0</v>
      </c>
      <c r="B2515" s="239" t="s">
        <v>8023</v>
      </c>
      <c r="C2515" s="239" t="b">
        <v>1</v>
      </c>
      <c r="D2515" s="235">
        <v>44592.0</v>
      </c>
      <c r="E2515" s="236" t="str">
        <f t="shared" si="1"/>
        <v>#VALUE!</v>
      </c>
      <c r="F2515" s="236" t="str">
        <f t="shared" si="2"/>
        <v>#VALUE!</v>
      </c>
      <c r="G2515" s="236" t="str">
        <f t="shared" si="3"/>
        <v>#VALUE!</v>
      </c>
      <c r="H2515" s="236" t="str">
        <f t="shared" si="4"/>
        <v>#VALUE!</v>
      </c>
      <c r="I2515" s="236" t="str">
        <f t="shared" si="5"/>
        <v>#VALUE!</v>
      </c>
      <c r="J2515" s="236" t="str">
        <f t="shared" si="6"/>
        <v>#VALUE!</v>
      </c>
      <c r="K2515" s="236" t="str">
        <f t="shared" si="7"/>
        <v>#VALUE!</v>
      </c>
      <c r="L2515" s="236" t="str">
        <f t="shared" si="8"/>
        <v>#VALUE!</v>
      </c>
      <c r="M2515" s="236" t="str">
        <f t="shared" si="9"/>
        <v>OPI RX</v>
      </c>
      <c r="N2515" s="236" t="str">
        <f t="shared" si="10"/>
        <v>#VALUE!</v>
      </c>
      <c r="O2515" s="236" t="str">
        <f t="shared" si="11"/>
        <v>#VALUE!</v>
      </c>
      <c r="P2515" s="237" t="str">
        <f t="shared" si="12"/>
        <v>OPIOIDS</v>
      </c>
      <c r="Q2515" s="234" t="b">
        <v>0</v>
      </c>
      <c r="R2515" s="237" t="str">
        <f t="shared" si="37"/>
        <v>LOW</v>
      </c>
      <c r="S2515" s="242">
        <v>44925.0</v>
      </c>
      <c r="T2515" s="243">
        <f>D2515</f>
        <v>44592</v>
      </c>
      <c r="U2515" s="237"/>
      <c r="V2515" s="237" t="str">
        <f t="shared" si="16"/>
        <v> </v>
      </c>
      <c r="W2515" s="83"/>
      <c r="X2515" s="83"/>
      <c r="Y2515" s="83"/>
      <c r="Z2515" s="83"/>
      <c r="AA2515" s="83"/>
      <c r="AB2515" s="83"/>
      <c r="AC2515" s="83"/>
      <c r="AD2515" s="83"/>
      <c r="AE2515" s="83"/>
    </row>
    <row r="2516">
      <c r="A2516" s="253">
        <v>17616.0</v>
      </c>
      <c r="B2516" s="239" t="s">
        <v>7566</v>
      </c>
      <c r="C2516" s="239" t="b">
        <v>1</v>
      </c>
      <c r="D2516" s="235">
        <v>44577.0</v>
      </c>
      <c r="E2516" s="236" t="str">
        <f t="shared" si="1"/>
        <v>#VALUE!</v>
      </c>
      <c r="F2516" s="236" t="str">
        <f t="shared" si="2"/>
        <v>OPI RX</v>
      </c>
      <c r="G2516" s="236" t="str">
        <f t="shared" si="3"/>
        <v>#VALUE!</v>
      </c>
      <c r="H2516" s="236" t="str">
        <f t="shared" si="4"/>
        <v>#VALUE!</v>
      </c>
      <c r="I2516" s="236" t="str">
        <f t="shared" si="5"/>
        <v>#VALUE!</v>
      </c>
      <c r="J2516" s="236" t="str">
        <f t="shared" si="6"/>
        <v>#VALUE!</v>
      </c>
      <c r="K2516" s="236" t="str">
        <f t="shared" si="7"/>
        <v>#VALUE!</v>
      </c>
      <c r="L2516" s="236" t="str">
        <f t="shared" si="8"/>
        <v>#VALUE!</v>
      </c>
      <c r="M2516" s="236" t="str">
        <f t="shared" si="9"/>
        <v>#VALUE!</v>
      </c>
      <c r="N2516" s="236" t="str">
        <f t="shared" si="10"/>
        <v>#VALUE!</v>
      </c>
      <c r="O2516" s="236" t="str">
        <f t="shared" si="11"/>
        <v>#VALUE!</v>
      </c>
      <c r="P2516" s="237" t="str">
        <f t="shared" si="12"/>
        <v>OPIOIDS</v>
      </c>
      <c r="Q2516" s="234" t="b">
        <v>0</v>
      </c>
      <c r="R2516" s="237" t="str">
        <f t="shared" si="37"/>
        <v>LOW</v>
      </c>
      <c r="S2516" s="238"/>
      <c r="T2516" s="243"/>
      <c r="U2516" s="237" t="str">
        <f>if((days($Z$3,$S2516)/365)&gt;=1,"DUE COMM", " ")</f>
        <v>DUE COMM</v>
      </c>
      <c r="V2516" s="237" t="str">
        <f t="shared" si="16"/>
        <v> </v>
      </c>
      <c r="W2516" s="83"/>
      <c r="X2516" s="83"/>
      <c r="Y2516" s="83"/>
      <c r="Z2516" s="83"/>
      <c r="AA2516" s="83"/>
      <c r="AB2516" s="83"/>
      <c r="AC2516" s="83"/>
      <c r="AD2516" s="83"/>
      <c r="AE2516" s="83"/>
    </row>
    <row r="2517">
      <c r="A2517" s="248">
        <v>17617.0</v>
      </c>
      <c r="B2517" s="239" t="s">
        <v>7552</v>
      </c>
      <c r="C2517" s="239" t="b">
        <v>1</v>
      </c>
      <c r="D2517" s="235">
        <v>44592.0</v>
      </c>
      <c r="E2517" s="236" t="str">
        <f t="shared" si="1"/>
        <v>#VALUE!</v>
      </c>
      <c r="F2517" s="236" t="str">
        <f t="shared" si="2"/>
        <v>#VALUE!</v>
      </c>
      <c r="G2517" s="236" t="str">
        <f t="shared" si="3"/>
        <v>#VALUE!</v>
      </c>
      <c r="H2517" s="236" t="str">
        <f t="shared" si="4"/>
        <v>#VALUE!</v>
      </c>
      <c r="I2517" s="236" t="str">
        <f t="shared" si="5"/>
        <v>#VALUE!</v>
      </c>
      <c r="J2517" s="236" t="str">
        <f t="shared" si="6"/>
        <v>#VALUE!</v>
      </c>
      <c r="K2517" s="236" t="str">
        <f t="shared" si="7"/>
        <v>#VALUE!</v>
      </c>
      <c r="L2517" s="236" t="str">
        <f t="shared" si="8"/>
        <v>#VALUE!</v>
      </c>
      <c r="M2517" s="236" t="str">
        <f t="shared" si="9"/>
        <v>#VALUE!</v>
      </c>
      <c r="N2517" s="236" t="str">
        <f t="shared" si="10"/>
        <v>#VALUE!</v>
      </c>
      <c r="O2517" s="236" t="str">
        <f t="shared" si="11"/>
        <v>#VALUE!</v>
      </c>
      <c r="P2517" s="237" t="str">
        <f t="shared" si="12"/>
        <v>NO RX</v>
      </c>
      <c r="Q2517" s="234" t="b">
        <v>0</v>
      </c>
      <c r="R2517" s="237" t="str">
        <f t="shared" si="37"/>
        <v>LOW</v>
      </c>
      <c r="S2517" s="242">
        <v>44911.0</v>
      </c>
      <c r="T2517" s="243">
        <f t="shared" ref="T2517:T2527" si="80">D2517</f>
        <v>44592</v>
      </c>
      <c r="U2517" s="237"/>
      <c r="V2517" s="237" t="str">
        <f t="shared" si="16"/>
        <v> </v>
      </c>
      <c r="W2517" s="83"/>
      <c r="X2517" s="83"/>
      <c r="Y2517" s="83"/>
      <c r="Z2517" s="83"/>
      <c r="AA2517" s="83"/>
      <c r="AB2517" s="83"/>
      <c r="AC2517" s="83"/>
      <c r="AD2517" s="83"/>
      <c r="AE2517" s="83"/>
    </row>
    <row r="2518">
      <c r="A2518" s="248">
        <v>17618.0</v>
      </c>
      <c r="B2518" s="239" t="s">
        <v>7552</v>
      </c>
      <c r="C2518" s="239" t="b">
        <v>1</v>
      </c>
      <c r="D2518" s="235">
        <v>44593.0</v>
      </c>
      <c r="E2518" s="236" t="str">
        <f t="shared" si="1"/>
        <v>#VALUE!</v>
      </c>
      <c r="F2518" s="236" t="str">
        <f t="shared" si="2"/>
        <v>#VALUE!</v>
      </c>
      <c r="G2518" s="236" t="str">
        <f t="shared" si="3"/>
        <v>#VALUE!</v>
      </c>
      <c r="H2518" s="236" t="str">
        <f t="shared" si="4"/>
        <v>#VALUE!</v>
      </c>
      <c r="I2518" s="236" t="str">
        <f t="shared" si="5"/>
        <v>#VALUE!</v>
      </c>
      <c r="J2518" s="236" t="str">
        <f t="shared" si="6"/>
        <v>#VALUE!</v>
      </c>
      <c r="K2518" s="236" t="str">
        <f t="shared" si="7"/>
        <v>#VALUE!</v>
      </c>
      <c r="L2518" s="236" t="str">
        <f t="shared" si="8"/>
        <v>#VALUE!</v>
      </c>
      <c r="M2518" s="236" t="str">
        <f t="shared" si="9"/>
        <v>#VALUE!</v>
      </c>
      <c r="N2518" s="236" t="str">
        <f t="shared" si="10"/>
        <v>#VALUE!</v>
      </c>
      <c r="O2518" s="236" t="str">
        <f t="shared" si="11"/>
        <v>#VALUE!</v>
      </c>
      <c r="P2518" s="237" t="str">
        <f t="shared" si="12"/>
        <v>NO RX</v>
      </c>
      <c r="Q2518" s="234" t="b">
        <v>0</v>
      </c>
      <c r="R2518" s="237" t="str">
        <f t="shared" si="37"/>
        <v>LOW</v>
      </c>
      <c r="S2518" s="242">
        <v>44943.0</v>
      </c>
      <c r="T2518" s="243">
        <f t="shared" si="80"/>
        <v>44593</v>
      </c>
      <c r="U2518" s="237"/>
      <c r="V2518" s="237" t="str">
        <f t="shared" si="16"/>
        <v> </v>
      </c>
      <c r="W2518" s="83"/>
      <c r="X2518" s="83"/>
      <c r="Y2518" s="83"/>
      <c r="Z2518" s="83"/>
      <c r="AA2518" s="83"/>
      <c r="AB2518" s="83"/>
      <c r="AC2518" s="83"/>
      <c r="AD2518" s="83"/>
      <c r="AE2518" s="83"/>
    </row>
    <row r="2519">
      <c r="A2519" s="248">
        <v>17621.0</v>
      </c>
      <c r="B2519" s="239" t="s">
        <v>7636</v>
      </c>
      <c r="C2519" s="239" t="b">
        <v>1</v>
      </c>
      <c r="D2519" s="235">
        <v>44592.0</v>
      </c>
      <c r="E2519" s="236" t="str">
        <f t="shared" si="1"/>
        <v>#VALUE!</v>
      </c>
      <c r="F2519" s="236" t="str">
        <f t="shared" si="2"/>
        <v>#VALUE!</v>
      </c>
      <c r="G2519" s="236" t="str">
        <f t="shared" si="3"/>
        <v>#VALUE!</v>
      </c>
      <c r="H2519" s="236" t="str">
        <f t="shared" si="4"/>
        <v>#VALUE!</v>
      </c>
      <c r="I2519" s="236" t="str">
        <f t="shared" si="5"/>
        <v>#VALUE!</v>
      </c>
      <c r="J2519" s="236" t="str">
        <f t="shared" si="6"/>
        <v>#VALUE!</v>
      </c>
      <c r="K2519" s="236" t="str">
        <f t="shared" si="7"/>
        <v>#VALUE!</v>
      </c>
      <c r="L2519" s="236" t="str">
        <f t="shared" si="8"/>
        <v>#VALUE!</v>
      </c>
      <c r="M2519" s="236" t="str">
        <f t="shared" si="9"/>
        <v>#VALUE!</v>
      </c>
      <c r="N2519" s="236" t="str">
        <f t="shared" si="10"/>
        <v>#VALUE!</v>
      </c>
      <c r="O2519" s="236" t="str">
        <f t="shared" si="11"/>
        <v>#VALUE!</v>
      </c>
      <c r="P2519" s="237" t="str">
        <f t="shared" si="12"/>
        <v>NO RX</v>
      </c>
      <c r="Q2519" s="234" t="b">
        <v>0</v>
      </c>
      <c r="R2519" s="237" t="str">
        <f t="shared" si="37"/>
        <v>LOW</v>
      </c>
      <c r="S2519" s="242">
        <v>44924.0</v>
      </c>
      <c r="T2519" s="243">
        <f t="shared" si="80"/>
        <v>44592</v>
      </c>
      <c r="U2519" s="237"/>
      <c r="V2519" s="237" t="str">
        <f t="shared" si="16"/>
        <v> </v>
      </c>
      <c r="W2519" s="83"/>
      <c r="X2519" s="83"/>
      <c r="Y2519" s="83"/>
      <c r="Z2519" s="83"/>
      <c r="AA2519" s="83"/>
      <c r="AB2519" s="83"/>
      <c r="AC2519" s="83"/>
      <c r="AD2519" s="83"/>
      <c r="AE2519" s="83"/>
    </row>
    <row r="2520">
      <c r="A2520" s="248">
        <v>17623.0</v>
      </c>
      <c r="B2520" s="239" t="s">
        <v>7552</v>
      </c>
      <c r="C2520" s="239" t="b">
        <v>1</v>
      </c>
      <c r="D2520" s="235">
        <v>44593.0</v>
      </c>
      <c r="E2520" s="236" t="str">
        <f t="shared" si="1"/>
        <v>#VALUE!</v>
      </c>
      <c r="F2520" s="236" t="str">
        <f t="shared" si="2"/>
        <v>#VALUE!</v>
      </c>
      <c r="G2520" s="236" t="str">
        <f t="shared" si="3"/>
        <v>#VALUE!</v>
      </c>
      <c r="H2520" s="236" t="str">
        <f t="shared" si="4"/>
        <v>#VALUE!</v>
      </c>
      <c r="I2520" s="236" t="str">
        <f t="shared" si="5"/>
        <v>#VALUE!</v>
      </c>
      <c r="J2520" s="236" t="str">
        <f t="shared" si="6"/>
        <v>#VALUE!</v>
      </c>
      <c r="K2520" s="236" t="str">
        <f t="shared" si="7"/>
        <v>#VALUE!</v>
      </c>
      <c r="L2520" s="236" t="str">
        <f t="shared" si="8"/>
        <v>#VALUE!</v>
      </c>
      <c r="M2520" s="236" t="str">
        <f t="shared" si="9"/>
        <v>#VALUE!</v>
      </c>
      <c r="N2520" s="236" t="str">
        <f t="shared" si="10"/>
        <v>#VALUE!</v>
      </c>
      <c r="O2520" s="236" t="str">
        <f t="shared" si="11"/>
        <v>#VALUE!</v>
      </c>
      <c r="P2520" s="237" t="str">
        <f t="shared" si="12"/>
        <v>NO RX</v>
      </c>
      <c r="Q2520" s="234" t="b">
        <v>0</v>
      </c>
      <c r="R2520" s="237" t="str">
        <f t="shared" si="37"/>
        <v>LOW</v>
      </c>
      <c r="S2520" s="242">
        <v>44944.0</v>
      </c>
      <c r="T2520" s="243">
        <f t="shared" si="80"/>
        <v>44593</v>
      </c>
      <c r="U2520" s="237"/>
      <c r="V2520" s="237" t="str">
        <f t="shared" si="16"/>
        <v> </v>
      </c>
      <c r="W2520" s="83"/>
      <c r="X2520" s="83"/>
      <c r="Y2520" s="83"/>
      <c r="Z2520" s="83"/>
      <c r="AA2520" s="83"/>
      <c r="AB2520" s="83"/>
      <c r="AC2520" s="83"/>
      <c r="AD2520" s="83"/>
      <c r="AE2520" s="83"/>
    </row>
    <row r="2521">
      <c r="A2521" s="248">
        <v>17625.0</v>
      </c>
      <c r="B2521" s="239" t="s">
        <v>7552</v>
      </c>
      <c r="C2521" s="239" t="b">
        <v>1</v>
      </c>
      <c r="D2521" s="235">
        <v>44592.0</v>
      </c>
      <c r="E2521" s="236" t="str">
        <f t="shared" si="1"/>
        <v>#VALUE!</v>
      </c>
      <c r="F2521" s="236" t="str">
        <f t="shared" si="2"/>
        <v>#VALUE!</v>
      </c>
      <c r="G2521" s="236" t="str">
        <f t="shared" si="3"/>
        <v>#VALUE!</v>
      </c>
      <c r="H2521" s="236" t="str">
        <f t="shared" si="4"/>
        <v>#VALUE!</v>
      </c>
      <c r="I2521" s="236" t="str">
        <f t="shared" si="5"/>
        <v>#VALUE!</v>
      </c>
      <c r="J2521" s="236" t="str">
        <f t="shared" si="6"/>
        <v>#VALUE!</v>
      </c>
      <c r="K2521" s="236" t="str">
        <f t="shared" si="7"/>
        <v>#VALUE!</v>
      </c>
      <c r="L2521" s="236" t="str">
        <f t="shared" si="8"/>
        <v>#VALUE!</v>
      </c>
      <c r="M2521" s="236" t="str">
        <f t="shared" si="9"/>
        <v>#VALUE!</v>
      </c>
      <c r="N2521" s="236" t="str">
        <f t="shared" si="10"/>
        <v>#VALUE!</v>
      </c>
      <c r="O2521" s="236" t="str">
        <f t="shared" si="11"/>
        <v>#VALUE!</v>
      </c>
      <c r="P2521" s="237" t="str">
        <f t="shared" si="12"/>
        <v>NO RX</v>
      </c>
      <c r="Q2521" s="234" t="b">
        <v>0</v>
      </c>
      <c r="R2521" s="237" t="str">
        <f t="shared" si="37"/>
        <v>LOW</v>
      </c>
      <c r="S2521" s="242">
        <v>44921.0</v>
      </c>
      <c r="T2521" s="243">
        <f t="shared" si="80"/>
        <v>44592</v>
      </c>
      <c r="U2521" s="237"/>
      <c r="V2521" s="237" t="str">
        <f t="shared" si="16"/>
        <v> </v>
      </c>
      <c r="W2521" s="83"/>
      <c r="X2521" s="83"/>
      <c r="Y2521" s="83"/>
      <c r="Z2521" s="83"/>
      <c r="AA2521" s="83"/>
      <c r="AB2521" s="83"/>
      <c r="AC2521" s="83"/>
      <c r="AD2521" s="83"/>
      <c r="AE2521" s="83"/>
    </row>
    <row r="2522">
      <c r="A2522" s="248">
        <v>17626.0</v>
      </c>
      <c r="B2522" s="239" t="s">
        <v>7606</v>
      </c>
      <c r="C2522" s="239" t="b">
        <v>1</v>
      </c>
      <c r="D2522" s="235">
        <v>44592.0</v>
      </c>
      <c r="E2522" s="236" t="str">
        <f t="shared" si="1"/>
        <v>#VALUE!</v>
      </c>
      <c r="F2522" s="236" t="str">
        <f t="shared" si="2"/>
        <v>#VALUE!</v>
      </c>
      <c r="G2522" s="236" t="str">
        <f t="shared" si="3"/>
        <v>#VALUE!</v>
      </c>
      <c r="H2522" s="236" t="str">
        <f t="shared" si="4"/>
        <v>#VALUE!</v>
      </c>
      <c r="I2522" s="236" t="str">
        <f t="shared" si="5"/>
        <v>#VALUE!</v>
      </c>
      <c r="J2522" s="236" t="str">
        <f t="shared" si="6"/>
        <v>#VALUE!</v>
      </c>
      <c r="K2522" s="236" t="str">
        <f t="shared" si="7"/>
        <v>#VALUE!</v>
      </c>
      <c r="L2522" s="236" t="str">
        <f t="shared" si="8"/>
        <v>#VALUE!</v>
      </c>
      <c r="M2522" s="236" t="str">
        <f t="shared" si="9"/>
        <v>OPI RX</v>
      </c>
      <c r="N2522" s="236" t="str">
        <f t="shared" si="10"/>
        <v>#VALUE!</v>
      </c>
      <c r="O2522" s="236" t="str">
        <f t="shared" si="11"/>
        <v>#VALUE!</v>
      </c>
      <c r="P2522" s="237" t="str">
        <f t="shared" si="12"/>
        <v>OPIOIDS</v>
      </c>
      <c r="Q2522" s="234" t="b">
        <v>0</v>
      </c>
      <c r="R2522" s="237" t="str">
        <f t="shared" si="37"/>
        <v>LOW</v>
      </c>
      <c r="S2522" s="242">
        <v>44931.0</v>
      </c>
      <c r="T2522" s="243">
        <f t="shared" si="80"/>
        <v>44592</v>
      </c>
      <c r="U2522" s="237"/>
      <c r="V2522" s="237" t="str">
        <f t="shared" si="16"/>
        <v> </v>
      </c>
      <c r="W2522" s="83"/>
      <c r="X2522" s="83"/>
      <c r="Y2522" s="83"/>
      <c r="Z2522" s="83"/>
      <c r="AA2522" s="83"/>
      <c r="AB2522" s="83"/>
      <c r="AC2522" s="83"/>
      <c r="AD2522" s="83"/>
      <c r="AE2522" s="83"/>
    </row>
    <row r="2523">
      <c r="A2523" s="248">
        <v>17628.0</v>
      </c>
      <c r="B2523" s="239" t="s">
        <v>7552</v>
      </c>
      <c r="C2523" s="238" t="b">
        <v>1</v>
      </c>
      <c r="D2523" s="235">
        <v>44578.0</v>
      </c>
      <c r="E2523" s="236" t="str">
        <f t="shared" si="1"/>
        <v>#VALUE!</v>
      </c>
      <c r="F2523" s="236" t="str">
        <f t="shared" si="2"/>
        <v>#VALUE!</v>
      </c>
      <c r="G2523" s="236" t="str">
        <f t="shared" si="3"/>
        <v>#VALUE!</v>
      </c>
      <c r="H2523" s="236" t="str">
        <f t="shared" si="4"/>
        <v>#VALUE!</v>
      </c>
      <c r="I2523" s="236" t="str">
        <f t="shared" si="5"/>
        <v>#VALUE!</v>
      </c>
      <c r="J2523" s="236" t="str">
        <f t="shared" si="6"/>
        <v>#VALUE!</v>
      </c>
      <c r="K2523" s="236" t="str">
        <f t="shared" si="7"/>
        <v>#VALUE!</v>
      </c>
      <c r="L2523" s="236" t="str">
        <f t="shared" si="8"/>
        <v>#VALUE!</v>
      </c>
      <c r="M2523" s="236" t="str">
        <f t="shared" si="9"/>
        <v>#VALUE!</v>
      </c>
      <c r="N2523" s="236" t="str">
        <f t="shared" si="10"/>
        <v>#VALUE!</v>
      </c>
      <c r="O2523" s="236" t="str">
        <f t="shared" si="11"/>
        <v>#VALUE!</v>
      </c>
      <c r="P2523" s="237" t="str">
        <f t="shared" si="12"/>
        <v>NO RX</v>
      </c>
      <c r="Q2523" s="234" t="b">
        <v>0</v>
      </c>
      <c r="R2523" s="237" t="str">
        <f t="shared" si="37"/>
        <v>LOW</v>
      </c>
      <c r="S2523" s="242">
        <v>44901.0</v>
      </c>
      <c r="T2523" s="243">
        <f t="shared" si="80"/>
        <v>44578</v>
      </c>
      <c r="U2523" s="237" t="str">
        <f>if((days($Z$3,$S2523)/365)&gt;=1,"DUE COMM", " ")</f>
        <v> </v>
      </c>
      <c r="V2523" s="237" t="str">
        <f t="shared" si="16"/>
        <v> </v>
      </c>
      <c r="W2523" s="83"/>
      <c r="X2523" s="83"/>
      <c r="Y2523" s="83"/>
      <c r="Z2523" s="83"/>
      <c r="AA2523" s="83"/>
      <c r="AB2523" s="83"/>
      <c r="AC2523" s="83"/>
      <c r="AD2523" s="83"/>
      <c r="AE2523" s="83"/>
    </row>
    <row r="2524">
      <c r="A2524" s="248">
        <v>17632.0</v>
      </c>
      <c r="B2524" s="239" t="s">
        <v>7556</v>
      </c>
      <c r="C2524" s="239" t="b">
        <v>1</v>
      </c>
      <c r="D2524" s="235">
        <v>44592.0</v>
      </c>
      <c r="E2524" s="236" t="str">
        <f t="shared" si="1"/>
        <v>OPI RX</v>
      </c>
      <c r="F2524" s="236" t="str">
        <f t="shared" si="2"/>
        <v>#VALUE!</v>
      </c>
      <c r="G2524" s="236" t="str">
        <f t="shared" si="3"/>
        <v>#VALUE!</v>
      </c>
      <c r="H2524" s="236" t="str">
        <f t="shared" si="4"/>
        <v>#VALUE!</v>
      </c>
      <c r="I2524" s="236" t="str">
        <f t="shared" si="5"/>
        <v>#VALUE!</v>
      </c>
      <c r="J2524" s="236" t="str">
        <f t="shared" si="6"/>
        <v>#VALUE!</v>
      </c>
      <c r="K2524" s="236" t="str">
        <f t="shared" si="7"/>
        <v>#VALUE!</v>
      </c>
      <c r="L2524" s="236" t="str">
        <f t="shared" si="8"/>
        <v>#VALUE!</v>
      </c>
      <c r="M2524" s="236" t="str">
        <f t="shared" si="9"/>
        <v>#VALUE!</v>
      </c>
      <c r="N2524" s="236" t="str">
        <f t="shared" si="10"/>
        <v>#VALUE!</v>
      </c>
      <c r="O2524" s="236" t="str">
        <f t="shared" si="11"/>
        <v>#VALUE!</v>
      </c>
      <c r="P2524" s="237" t="str">
        <f t="shared" si="12"/>
        <v>OPIOIDS</v>
      </c>
      <c r="Q2524" s="234" t="b">
        <v>0</v>
      </c>
      <c r="R2524" s="237" t="str">
        <f t="shared" si="37"/>
        <v>LOW</v>
      </c>
      <c r="S2524" s="242">
        <v>44929.0</v>
      </c>
      <c r="T2524" s="243">
        <f t="shared" si="80"/>
        <v>44592</v>
      </c>
      <c r="U2524" s="237"/>
      <c r="V2524" s="237" t="str">
        <f t="shared" si="16"/>
        <v> </v>
      </c>
      <c r="W2524" s="83"/>
      <c r="X2524" s="83"/>
      <c r="Y2524" s="83"/>
      <c r="Z2524" s="83"/>
      <c r="AA2524" s="83"/>
      <c r="AB2524" s="83"/>
      <c r="AC2524" s="83"/>
      <c r="AD2524" s="83"/>
      <c r="AE2524" s="83"/>
    </row>
    <row r="2525">
      <c r="A2525" s="248">
        <v>17635.0</v>
      </c>
      <c r="B2525" s="239" t="s">
        <v>7606</v>
      </c>
      <c r="C2525" s="239" t="b">
        <v>1</v>
      </c>
      <c r="D2525" s="235">
        <v>44592.0</v>
      </c>
      <c r="E2525" s="236" t="str">
        <f t="shared" si="1"/>
        <v>#VALUE!</v>
      </c>
      <c r="F2525" s="236" t="str">
        <f t="shared" si="2"/>
        <v>#VALUE!</v>
      </c>
      <c r="G2525" s="236" t="str">
        <f t="shared" si="3"/>
        <v>#VALUE!</v>
      </c>
      <c r="H2525" s="236" t="str">
        <f t="shared" si="4"/>
        <v>#VALUE!</v>
      </c>
      <c r="I2525" s="236" t="str">
        <f t="shared" si="5"/>
        <v>#VALUE!</v>
      </c>
      <c r="J2525" s="236" t="str">
        <f t="shared" si="6"/>
        <v>#VALUE!</v>
      </c>
      <c r="K2525" s="236" t="str">
        <f t="shared" si="7"/>
        <v>#VALUE!</v>
      </c>
      <c r="L2525" s="236" t="str">
        <f t="shared" si="8"/>
        <v>#VALUE!</v>
      </c>
      <c r="M2525" s="236" t="str">
        <f t="shared" si="9"/>
        <v>OPI RX</v>
      </c>
      <c r="N2525" s="236" t="str">
        <f t="shared" si="10"/>
        <v>#VALUE!</v>
      </c>
      <c r="O2525" s="236" t="str">
        <f t="shared" si="11"/>
        <v>#VALUE!</v>
      </c>
      <c r="P2525" s="237" t="str">
        <f t="shared" si="12"/>
        <v>OPIOIDS</v>
      </c>
      <c r="Q2525" s="234" t="b">
        <v>0</v>
      </c>
      <c r="R2525" s="237" t="str">
        <f t="shared" si="37"/>
        <v>LOW</v>
      </c>
      <c r="S2525" s="242">
        <v>44930.0</v>
      </c>
      <c r="T2525" s="243">
        <f t="shared" si="80"/>
        <v>44592</v>
      </c>
      <c r="U2525" s="237"/>
      <c r="V2525" s="237" t="str">
        <f t="shared" si="16"/>
        <v> </v>
      </c>
      <c r="W2525" s="83"/>
      <c r="X2525" s="83"/>
      <c r="Y2525" s="83"/>
      <c r="Z2525" s="83"/>
      <c r="AA2525" s="83"/>
      <c r="AB2525" s="83"/>
      <c r="AC2525" s="83"/>
      <c r="AD2525" s="83"/>
      <c r="AE2525" s="83"/>
    </row>
    <row r="2526">
      <c r="A2526" s="248">
        <v>17639.0</v>
      </c>
      <c r="B2526" s="239" t="s">
        <v>7606</v>
      </c>
      <c r="C2526" s="239" t="b">
        <v>1</v>
      </c>
      <c r="D2526" s="235">
        <v>44592.0</v>
      </c>
      <c r="E2526" s="236" t="str">
        <f t="shared" si="1"/>
        <v>#VALUE!</v>
      </c>
      <c r="F2526" s="236" t="str">
        <f t="shared" si="2"/>
        <v>#VALUE!</v>
      </c>
      <c r="G2526" s="236" t="str">
        <f t="shared" si="3"/>
        <v>#VALUE!</v>
      </c>
      <c r="H2526" s="236" t="str">
        <f t="shared" si="4"/>
        <v>#VALUE!</v>
      </c>
      <c r="I2526" s="236" t="str">
        <f t="shared" si="5"/>
        <v>#VALUE!</v>
      </c>
      <c r="J2526" s="236" t="str">
        <f t="shared" si="6"/>
        <v>#VALUE!</v>
      </c>
      <c r="K2526" s="236" t="str">
        <f t="shared" si="7"/>
        <v>#VALUE!</v>
      </c>
      <c r="L2526" s="236" t="str">
        <f t="shared" si="8"/>
        <v>#VALUE!</v>
      </c>
      <c r="M2526" s="236" t="str">
        <f t="shared" si="9"/>
        <v>OPI RX</v>
      </c>
      <c r="N2526" s="236" t="str">
        <f t="shared" si="10"/>
        <v>#VALUE!</v>
      </c>
      <c r="O2526" s="236" t="str">
        <f t="shared" si="11"/>
        <v>#VALUE!</v>
      </c>
      <c r="P2526" s="237" t="str">
        <f t="shared" si="12"/>
        <v>OPIOIDS</v>
      </c>
      <c r="Q2526" s="234" t="b">
        <v>0</v>
      </c>
      <c r="R2526" s="237" t="str">
        <f t="shared" si="37"/>
        <v>LOW</v>
      </c>
      <c r="S2526" s="242">
        <v>44928.0</v>
      </c>
      <c r="T2526" s="243">
        <f t="shared" si="80"/>
        <v>44592</v>
      </c>
      <c r="U2526" s="237"/>
      <c r="V2526" s="237" t="str">
        <f t="shared" si="16"/>
        <v> </v>
      </c>
      <c r="W2526" s="83"/>
      <c r="X2526" s="83"/>
      <c r="Y2526" s="83"/>
      <c r="Z2526" s="83"/>
      <c r="AA2526" s="83"/>
      <c r="AB2526" s="83"/>
      <c r="AC2526" s="83"/>
      <c r="AD2526" s="83"/>
      <c r="AE2526" s="83"/>
    </row>
    <row r="2527">
      <c r="A2527" s="248">
        <v>17641.0</v>
      </c>
      <c r="B2527" s="239" t="s">
        <v>7636</v>
      </c>
      <c r="C2527" s="239" t="b">
        <v>1</v>
      </c>
      <c r="D2527" s="235">
        <v>44592.0</v>
      </c>
      <c r="E2527" s="236" t="str">
        <f t="shared" si="1"/>
        <v>#VALUE!</v>
      </c>
      <c r="F2527" s="236" t="str">
        <f t="shared" si="2"/>
        <v>#VALUE!</v>
      </c>
      <c r="G2527" s="236" t="str">
        <f t="shared" si="3"/>
        <v>#VALUE!</v>
      </c>
      <c r="H2527" s="236" t="str">
        <f t="shared" si="4"/>
        <v>#VALUE!</v>
      </c>
      <c r="I2527" s="236" t="str">
        <f t="shared" si="5"/>
        <v>#VALUE!</v>
      </c>
      <c r="J2527" s="236" t="str">
        <f t="shared" si="6"/>
        <v>#VALUE!</v>
      </c>
      <c r="K2527" s="236" t="str">
        <f t="shared" si="7"/>
        <v>#VALUE!</v>
      </c>
      <c r="L2527" s="236" t="str">
        <f t="shared" si="8"/>
        <v>#VALUE!</v>
      </c>
      <c r="M2527" s="236" t="str">
        <f t="shared" si="9"/>
        <v>#VALUE!</v>
      </c>
      <c r="N2527" s="236" t="str">
        <f t="shared" si="10"/>
        <v>#VALUE!</v>
      </c>
      <c r="O2527" s="236" t="str">
        <f t="shared" si="11"/>
        <v>#VALUE!</v>
      </c>
      <c r="P2527" s="237" t="str">
        <f t="shared" si="12"/>
        <v>NO RX</v>
      </c>
      <c r="Q2527" s="234" t="b">
        <v>0</v>
      </c>
      <c r="R2527" s="237" t="str">
        <f t="shared" si="37"/>
        <v>LOW</v>
      </c>
      <c r="S2527" s="242">
        <v>44933.0</v>
      </c>
      <c r="T2527" s="243">
        <f t="shared" si="80"/>
        <v>44592</v>
      </c>
      <c r="U2527" s="237"/>
      <c r="V2527" s="237" t="str">
        <f t="shared" si="16"/>
        <v> </v>
      </c>
      <c r="W2527" s="83"/>
      <c r="X2527" s="83"/>
      <c r="Y2527" s="83"/>
      <c r="Z2527" s="83"/>
      <c r="AA2527" s="83"/>
      <c r="AB2527" s="83"/>
      <c r="AC2527" s="83"/>
      <c r="AD2527" s="83"/>
      <c r="AE2527" s="83"/>
    </row>
    <row r="2528">
      <c r="A2528" s="253">
        <v>17645.0</v>
      </c>
      <c r="B2528" s="239" t="s">
        <v>7556</v>
      </c>
      <c r="C2528" s="239" t="b">
        <v>1</v>
      </c>
      <c r="D2528" s="235">
        <v>44577.0</v>
      </c>
      <c r="E2528" s="236" t="str">
        <f t="shared" si="1"/>
        <v>OPI RX</v>
      </c>
      <c r="F2528" s="236" t="str">
        <f t="shared" si="2"/>
        <v>#VALUE!</v>
      </c>
      <c r="G2528" s="236" t="str">
        <f t="shared" si="3"/>
        <v>#VALUE!</v>
      </c>
      <c r="H2528" s="236" t="str">
        <f t="shared" si="4"/>
        <v>#VALUE!</v>
      </c>
      <c r="I2528" s="236" t="str">
        <f t="shared" si="5"/>
        <v>#VALUE!</v>
      </c>
      <c r="J2528" s="236" t="str">
        <f t="shared" si="6"/>
        <v>#VALUE!</v>
      </c>
      <c r="K2528" s="236" t="str">
        <f t="shared" si="7"/>
        <v>#VALUE!</v>
      </c>
      <c r="L2528" s="236" t="str">
        <f t="shared" si="8"/>
        <v>#VALUE!</v>
      </c>
      <c r="M2528" s="236" t="str">
        <f t="shared" si="9"/>
        <v>#VALUE!</v>
      </c>
      <c r="N2528" s="236" t="str">
        <f t="shared" si="10"/>
        <v>#VALUE!</v>
      </c>
      <c r="O2528" s="236" t="str">
        <f t="shared" si="11"/>
        <v>#VALUE!</v>
      </c>
      <c r="P2528" s="237" t="str">
        <f t="shared" si="12"/>
        <v>OPIOIDS</v>
      </c>
      <c r="Q2528" s="234" t="b">
        <v>0</v>
      </c>
      <c r="R2528" s="237" t="str">
        <f t="shared" si="37"/>
        <v>LOW</v>
      </c>
      <c r="S2528" s="238"/>
      <c r="T2528" s="243"/>
      <c r="U2528" s="237" t="str">
        <f>if((days($Z$3,$S2528)/365)&gt;=1,"DUE COMM", " ")</f>
        <v>DUE COMM</v>
      </c>
      <c r="V2528" s="237" t="str">
        <f t="shared" si="16"/>
        <v> </v>
      </c>
      <c r="W2528" s="83"/>
      <c r="X2528" s="83"/>
      <c r="Y2528" s="83"/>
      <c r="Z2528" s="83"/>
      <c r="AA2528" s="83"/>
      <c r="AB2528" s="83"/>
      <c r="AC2528" s="83"/>
      <c r="AD2528" s="83"/>
      <c r="AE2528" s="83"/>
    </row>
    <row r="2529">
      <c r="A2529" s="248">
        <v>17646.0</v>
      </c>
      <c r="B2529" s="239" t="s">
        <v>8233</v>
      </c>
      <c r="C2529" s="239" t="b">
        <v>1</v>
      </c>
      <c r="D2529" s="235">
        <v>44591.0</v>
      </c>
      <c r="E2529" s="236" t="str">
        <f t="shared" si="1"/>
        <v>#VALUE!</v>
      </c>
      <c r="F2529" s="236" t="str">
        <f t="shared" si="2"/>
        <v>#VALUE!</v>
      </c>
      <c r="G2529" s="236" t="str">
        <f t="shared" si="3"/>
        <v>#VALUE!</v>
      </c>
      <c r="H2529" s="236" t="str">
        <f t="shared" si="4"/>
        <v>#VALUE!</v>
      </c>
      <c r="I2529" s="236" t="str">
        <f t="shared" si="5"/>
        <v>#VALUE!</v>
      </c>
      <c r="J2529" s="236" t="str">
        <f t="shared" si="6"/>
        <v>#VALUE!</v>
      </c>
      <c r="K2529" s="236" t="str">
        <f t="shared" si="7"/>
        <v>#VALUE!</v>
      </c>
      <c r="L2529" s="236" t="str">
        <f t="shared" si="8"/>
        <v>#VALUE!</v>
      </c>
      <c r="M2529" s="236" t="str">
        <f t="shared" si="9"/>
        <v>#VALUE!</v>
      </c>
      <c r="N2529" s="236" t="str">
        <f t="shared" si="10"/>
        <v>#VALUE!</v>
      </c>
      <c r="O2529" s="236" t="str">
        <f t="shared" si="11"/>
        <v>#VALUE!</v>
      </c>
      <c r="P2529" s="237" t="str">
        <f t="shared" si="12"/>
        <v>NO RX</v>
      </c>
      <c r="Q2529" s="234" t="b">
        <v>0</v>
      </c>
      <c r="R2529" s="237" t="str">
        <f t="shared" si="37"/>
        <v>LOW</v>
      </c>
      <c r="S2529" s="242">
        <v>44910.0</v>
      </c>
      <c r="T2529" s="243">
        <f t="shared" ref="T2529:T2531" si="81">D2529</f>
        <v>44591</v>
      </c>
      <c r="U2529" s="237"/>
      <c r="V2529" s="237" t="str">
        <f t="shared" si="16"/>
        <v> </v>
      </c>
      <c r="W2529" s="83"/>
      <c r="X2529" s="83"/>
      <c r="Y2529" s="83"/>
      <c r="Z2529" s="83"/>
      <c r="AA2529" s="83"/>
      <c r="AB2529" s="83"/>
      <c r="AC2529" s="83"/>
      <c r="AD2529" s="83"/>
      <c r="AE2529" s="83"/>
    </row>
    <row r="2530">
      <c r="A2530" s="248">
        <v>17651.0</v>
      </c>
      <c r="B2530" s="239" t="s">
        <v>7551</v>
      </c>
      <c r="C2530" s="239" t="b">
        <v>1</v>
      </c>
      <c r="D2530" s="235">
        <v>44586.0</v>
      </c>
      <c r="E2530" s="236" t="str">
        <f t="shared" si="1"/>
        <v>#VALUE!</v>
      </c>
      <c r="F2530" s="236" t="str">
        <f t="shared" si="2"/>
        <v>#VALUE!</v>
      </c>
      <c r="G2530" s="236" t="str">
        <f t="shared" si="3"/>
        <v>#VALUE!</v>
      </c>
      <c r="H2530" s="236" t="str">
        <f t="shared" si="4"/>
        <v>#VALUE!</v>
      </c>
      <c r="I2530" s="236" t="str">
        <f t="shared" si="5"/>
        <v>#VALUE!</v>
      </c>
      <c r="J2530" s="236" t="str">
        <f t="shared" si="6"/>
        <v>#VALUE!</v>
      </c>
      <c r="K2530" s="236" t="str">
        <f t="shared" si="7"/>
        <v>#VALUE!</v>
      </c>
      <c r="L2530" s="236" t="str">
        <f t="shared" si="8"/>
        <v>#VALUE!</v>
      </c>
      <c r="M2530" s="236" t="str">
        <f t="shared" si="9"/>
        <v>#VALUE!</v>
      </c>
      <c r="N2530" s="236" t="str">
        <f t="shared" si="10"/>
        <v>#VALUE!</v>
      </c>
      <c r="O2530" s="236" t="str">
        <f t="shared" si="11"/>
        <v>#VALUE!</v>
      </c>
      <c r="P2530" s="237" t="str">
        <f t="shared" si="12"/>
        <v>NO RX</v>
      </c>
      <c r="Q2530" s="239" t="b">
        <v>1</v>
      </c>
      <c r="R2530" s="237" t="str">
        <f t="shared" si="37"/>
        <v>HIGH</v>
      </c>
      <c r="S2530" s="242">
        <v>44908.0</v>
      </c>
      <c r="T2530" s="243">
        <f t="shared" si="81"/>
        <v>44586</v>
      </c>
      <c r="U2530" s="237" t="str">
        <f>if((days($Z$3,$S2530)/365)&gt;=1,"DUE COMM", " ")</f>
        <v> </v>
      </c>
      <c r="V2530" s="237" t="str">
        <f t="shared" si="16"/>
        <v> </v>
      </c>
      <c r="W2530" s="83"/>
      <c r="X2530" s="83"/>
      <c r="Y2530" s="83"/>
      <c r="Z2530" s="83"/>
      <c r="AA2530" s="83"/>
      <c r="AB2530" s="83"/>
      <c r="AC2530" s="83"/>
      <c r="AD2530" s="83"/>
      <c r="AE2530" s="83"/>
    </row>
    <row r="2531">
      <c r="A2531" s="248">
        <v>17659.0</v>
      </c>
      <c r="B2531" s="239" t="s">
        <v>7743</v>
      </c>
      <c r="C2531" s="239" t="b">
        <v>1</v>
      </c>
      <c r="D2531" s="235">
        <v>44592.0</v>
      </c>
      <c r="E2531" s="236" t="str">
        <f t="shared" si="1"/>
        <v>OPI RX</v>
      </c>
      <c r="F2531" s="236" t="str">
        <f t="shared" si="2"/>
        <v>#VALUE!</v>
      </c>
      <c r="G2531" s="236" t="str">
        <f t="shared" si="3"/>
        <v>#VALUE!</v>
      </c>
      <c r="H2531" s="236" t="str">
        <f t="shared" si="4"/>
        <v>#VALUE!</v>
      </c>
      <c r="I2531" s="236" t="str">
        <f t="shared" si="5"/>
        <v>#VALUE!</v>
      </c>
      <c r="J2531" s="236" t="str">
        <f t="shared" si="6"/>
        <v>#VALUE!</v>
      </c>
      <c r="K2531" s="236" t="str">
        <f t="shared" si="7"/>
        <v>#VALUE!</v>
      </c>
      <c r="L2531" s="236" t="str">
        <f t="shared" si="8"/>
        <v>#VALUE!</v>
      </c>
      <c r="M2531" s="236" t="str">
        <f t="shared" si="9"/>
        <v>#VALUE!</v>
      </c>
      <c r="N2531" s="236" t="str">
        <f t="shared" si="10"/>
        <v>#VALUE!</v>
      </c>
      <c r="O2531" s="236" t="str">
        <f t="shared" si="11"/>
        <v>#VALUE!</v>
      </c>
      <c r="P2531" s="237" t="str">
        <f t="shared" si="12"/>
        <v>OPIOIDS</v>
      </c>
      <c r="Q2531" s="234" t="b">
        <v>0</v>
      </c>
      <c r="R2531" s="237" t="str">
        <f t="shared" si="37"/>
        <v>LOW</v>
      </c>
      <c r="S2531" s="242">
        <v>44936.0</v>
      </c>
      <c r="T2531" s="243">
        <f t="shared" si="81"/>
        <v>44592</v>
      </c>
      <c r="U2531" s="237"/>
      <c r="V2531" s="237" t="str">
        <f t="shared" si="16"/>
        <v> </v>
      </c>
      <c r="W2531" s="83"/>
      <c r="X2531" s="83"/>
      <c r="Y2531" s="83"/>
      <c r="Z2531" s="83"/>
      <c r="AA2531" s="83"/>
      <c r="AB2531" s="83"/>
      <c r="AC2531" s="83"/>
      <c r="AD2531" s="83"/>
      <c r="AE2531" s="83"/>
    </row>
    <row r="2532">
      <c r="A2532" s="253">
        <v>17661.0</v>
      </c>
      <c r="B2532" s="239" t="s">
        <v>7570</v>
      </c>
      <c r="C2532" s="239" t="b">
        <v>1</v>
      </c>
      <c r="D2532" s="235">
        <v>44577.0</v>
      </c>
      <c r="E2532" s="236" t="str">
        <f t="shared" si="1"/>
        <v>#VALUE!</v>
      </c>
      <c r="F2532" s="236" t="str">
        <f t="shared" si="2"/>
        <v>#VALUE!</v>
      </c>
      <c r="G2532" s="236" t="str">
        <f t="shared" si="3"/>
        <v>#VALUE!</v>
      </c>
      <c r="H2532" s="236" t="str">
        <f t="shared" si="4"/>
        <v>#VALUE!</v>
      </c>
      <c r="I2532" s="236" t="str">
        <f t="shared" si="5"/>
        <v>#VALUE!</v>
      </c>
      <c r="J2532" s="236" t="str">
        <f t="shared" si="6"/>
        <v>#VALUE!</v>
      </c>
      <c r="K2532" s="236" t="str">
        <f t="shared" si="7"/>
        <v>#VALUE!</v>
      </c>
      <c r="L2532" s="236" t="str">
        <f t="shared" si="8"/>
        <v>#VALUE!</v>
      </c>
      <c r="M2532" s="236" t="str">
        <f t="shared" si="9"/>
        <v>#VALUE!</v>
      </c>
      <c r="N2532" s="236" t="str">
        <f t="shared" si="10"/>
        <v>#VALUE!</v>
      </c>
      <c r="O2532" s="236" t="str">
        <f t="shared" si="11"/>
        <v>#VALUE!</v>
      </c>
      <c r="P2532" s="237" t="str">
        <f t="shared" si="12"/>
        <v>NO RX</v>
      </c>
      <c r="Q2532" s="234" t="b">
        <v>0</v>
      </c>
      <c r="R2532" s="237" t="str">
        <f t="shared" si="37"/>
        <v>LOW</v>
      </c>
      <c r="S2532" s="242"/>
      <c r="T2532" s="243"/>
      <c r="U2532" s="237" t="str">
        <f>if((days($Z$3,$S2532)/365)&gt;=1,"DUE COMM", " ")</f>
        <v>DUE COMM</v>
      </c>
      <c r="V2532" s="237" t="str">
        <f t="shared" si="16"/>
        <v> </v>
      </c>
      <c r="W2532" s="83"/>
      <c r="X2532" s="83"/>
      <c r="Y2532" s="83"/>
      <c r="Z2532" s="83"/>
      <c r="AA2532" s="83"/>
      <c r="AB2532" s="83"/>
      <c r="AC2532" s="83"/>
      <c r="AD2532" s="83"/>
      <c r="AE2532" s="83"/>
    </row>
    <row r="2533">
      <c r="A2533" s="248">
        <v>17662.0</v>
      </c>
      <c r="B2533" s="239" t="s">
        <v>7552</v>
      </c>
      <c r="C2533" s="239" t="b">
        <v>1</v>
      </c>
      <c r="D2533" s="235">
        <v>44591.0</v>
      </c>
      <c r="E2533" s="236" t="str">
        <f t="shared" si="1"/>
        <v>#VALUE!</v>
      </c>
      <c r="F2533" s="236" t="str">
        <f t="shared" si="2"/>
        <v>#VALUE!</v>
      </c>
      <c r="G2533" s="236" t="str">
        <f t="shared" si="3"/>
        <v>#VALUE!</v>
      </c>
      <c r="H2533" s="236" t="str">
        <f t="shared" si="4"/>
        <v>#VALUE!</v>
      </c>
      <c r="I2533" s="236" t="str">
        <f t="shared" si="5"/>
        <v>#VALUE!</v>
      </c>
      <c r="J2533" s="236" t="str">
        <f t="shared" si="6"/>
        <v>#VALUE!</v>
      </c>
      <c r="K2533" s="236" t="str">
        <f t="shared" si="7"/>
        <v>#VALUE!</v>
      </c>
      <c r="L2533" s="236" t="str">
        <f t="shared" si="8"/>
        <v>#VALUE!</v>
      </c>
      <c r="M2533" s="236" t="str">
        <f t="shared" si="9"/>
        <v>#VALUE!</v>
      </c>
      <c r="N2533" s="236" t="str">
        <f t="shared" si="10"/>
        <v>#VALUE!</v>
      </c>
      <c r="O2533" s="236" t="str">
        <f t="shared" si="11"/>
        <v>#VALUE!</v>
      </c>
      <c r="P2533" s="237" t="str">
        <f t="shared" si="12"/>
        <v>NO RX</v>
      </c>
      <c r="Q2533" s="234" t="b">
        <v>0</v>
      </c>
      <c r="R2533" s="237" t="str">
        <f t="shared" si="37"/>
        <v>LOW</v>
      </c>
      <c r="S2533" s="242">
        <v>44910.0</v>
      </c>
      <c r="T2533" s="243">
        <f t="shared" ref="T2533:T2759" si="82">D2533</f>
        <v>44591</v>
      </c>
      <c r="U2533" s="237"/>
      <c r="V2533" s="237" t="str">
        <f t="shared" si="16"/>
        <v> </v>
      </c>
      <c r="W2533" s="83"/>
      <c r="X2533" s="83"/>
      <c r="Y2533" s="83"/>
      <c r="Z2533" s="83"/>
      <c r="AA2533" s="83"/>
      <c r="AB2533" s="83"/>
      <c r="AC2533" s="83"/>
      <c r="AD2533" s="83"/>
      <c r="AE2533" s="83"/>
    </row>
    <row r="2534">
      <c r="A2534" s="248">
        <v>17669.0</v>
      </c>
      <c r="B2534" s="239" t="s">
        <v>8234</v>
      </c>
      <c r="C2534" s="239" t="b">
        <v>1</v>
      </c>
      <c r="D2534" s="235">
        <v>44596.0</v>
      </c>
      <c r="E2534" s="236" t="str">
        <f t="shared" si="1"/>
        <v>#VALUE!</v>
      </c>
      <c r="F2534" s="236" t="str">
        <f t="shared" si="2"/>
        <v>#VALUE!</v>
      </c>
      <c r="G2534" s="236" t="str">
        <f t="shared" si="3"/>
        <v>#VALUE!</v>
      </c>
      <c r="H2534" s="236" t="str">
        <f t="shared" si="4"/>
        <v>#VALUE!</v>
      </c>
      <c r="I2534" s="236" t="str">
        <f t="shared" si="5"/>
        <v>#VALUE!</v>
      </c>
      <c r="J2534" s="236" t="str">
        <f t="shared" si="6"/>
        <v>#VALUE!</v>
      </c>
      <c r="K2534" s="236" t="str">
        <f t="shared" si="7"/>
        <v>#VALUE!</v>
      </c>
      <c r="L2534" s="236" t="str">
        <f t="shared" si="8"/>
        <v>#VALUE!</v>
      </c>
      <c r="M2534" s="236" t="str">
        <f t="shared" si="9"/>
        <v>#VALUE!</v>
      </c>
      <c r="N2534" s="236" t="str">
        <f t="shared" si="10"/>
        <v>#VALUE!</v>
      </c>
      <c r="O2534" s="236" t="str">
        <f t="shared" si="11"/>
        <v>#VALUE!</v>
      </c>
      <c r="P2534" s="237" t="str">
        <f t="shared" si="12"/>
        <v>NO RX</v>
      </c>
      <c r="Q2534" s="234" t="b">
        <v>0</v>
      </c>
      <c r="R2534" s="237" t="str">
        <f t="shared" si="37"/>
        <v>LOW</v>
      </c>
      <c r="S2534" s="242">
        <v>44922.0</v>
      </c>
      <c r="T2534" s="243">
        <f t="shared" si="82"/>
        <v>44596</v>
      </c>
      <c r="U2534" s="237"/>
      <c r="V2534" s="237" t="str">
        <f t="shared" si="16"/>
        <v> </v>
      </c>
      <c r="W2534" s="83"/>
      <c r="X2534" s="83"/>
      <c r="Y2534" s="83"/>
      <c r="Z2534" s="83"/>
      <c r="AA2534" s="83"/>
      <c r="AB2534" s="83"/>
      <c r="AC2534" s="83"/>
      <c r="AD2534" s="83"/>
      <c r="AE2534" s="83"/>
    </row>
    <row r="2535">
      <c r="A2535" s="248">
        <v>17670.0</v>
      </c>
      <c r="B2535" s="239" t="s">
        <v>7576</v>
      </c>
      <c r="C2535" s="238" t="b">
        <v>1</v>
      </c>
      <c r="D2535" s="235">
        <v>44578.0</v>
      </c>
      <c r="E2535" s="236" t="str">
        <f t="shared" si="1"/>
        <v>#VALUE!</v>
      </c>
      <c r="F2535" s="236" t="str">
        <f t="shared" si="2"/>
        <v>#VALUE!</v>
      </c>
      <c r="G2535" s="236" t="str">
        <f t="shared" si="3"/>
        <v>#VALUE!</v>
      </c>
      <c r="H2535" s="236" t="str">
        <f t="shared" si="4"/>
        <v>#VALUE!</v>
      </c>
      <c r="I2535" s="236" t="str">
        <f t="shared" si="5"/>
        <v>#VALUE!</v>
      </c>
      <c r="J2535" s="236" t="str">
        <f t="shared" si="6"/>
        <v>#VALUE!</v>
      </c>
      <c r="K2535" s="236" t="str">
        <f t="shared" si="7"/>
        <v>#VALUE!</v>
      </c>
      <c r="L2535" s="236" t="str">
        <f t="shared" si="8"/>
        <v>#VALUE!</v>
      </c>
      <c r="M2535" s="236" t="str">
        <f t="shared" si="9"/>
        <v>#VALUE!</v>
      </c>
      <c r="N2535" s="236" t="str">
        <f t="shared" si="10"/>
        <v>#VALUE!</v>
      </c>
      <c r="O2535" s="236" t="str">
        <f t="shared" si="11"/>
        <v>#VALUE!</v>
      </c>
      <c r="P2535" s="237" t="str">
        <f t="shared" si="12"/>
        <v>NO RX</v>
      </c>
      <c r="Q2535" s="234" t="b">
        <v>0</v>
      </c>
      <c r="R2535" s="237" t="str">
        <f t="shared" si="37"/>
        <v>LOW</v>
      </c>
      <c r="S2535" s="242">
        <v>44901.0</v>
      </c>
      <c r="T2535" s="243">
        <f t="shared" si="82"/>
        <v>44578</v>
      </c>
      <c r="U2535" s="237" t="str">
        <f t="shared" ref="U2535:U2538" si="83">if((days($Z$3,$S2535)/365)&gt;=1,"DUE COMM", " ")</f>
        <v> </v>
      </c>
      <c r="V2535" s="237" t="str">
        <f t="shared" si="16"/>
        <v> </v>
      </c>
      <c r="W2535" s="83"/>
      <c r="X2535" s="83"/>
      <c r="Y2535" s="83"/>
      <c r="Z2535" s="83"/>
      <c r="AA2535" s="83"/>
      <c r="AB2535" s="83"/>
      <c r="AC2535" s="83"/>
      <c r="AD2535" s="83"/>
      <c r="AE2535" s="83"/>
    </row>
    <row r="2536">
      <c r="A2536" s="248">
        <v>17672.0</v>
      </c>
      <c r="B2536" s="239" t="s">
        <v>8235</v>
      </c>
      <c r="C2536" s="238" t="b">
        <v>1</v>
      </c>
      <c r="D2536" s="235">
        <v>44578.0</v>
      </c>
      <c r="E2536" s="236" t="str">
        <f t="shared" si="1"/>
        <v>#VALUE!</v>
      </c>
      <c r="F2536" s="236" t="str">
        <f t="shared" si="2"/>
        <v>OPI RX</v>
      </c>
      <c r="G2536" s="236" t="str">
        <f t="shared" si="3"/>
        <v>#VALUE!</v>
      </c>
      <c r="H2536" s="236" t="str">
        <f t="shared" si="4"/>
        <v>#VALUE!</v>
      </c>
      <c r="I2536" s="236" t="str">
        <f t="shared" si="5"/>
        <v>#VALUE!</v>
      </c>
      <c r="J2536" s="236" t="str">
        <f t="shared" si="6"/>
        <v>#VALUE!</v>
      </c>
      <c r="K2536" s="236" t="str">
        <f t="shared" si="7"/>
        <v>#VALUE!</v>
      </c>
      <c r="L2536" s="236" t="str">
        <f t="shared" si="8"/>
        <v>#VALUE!</v>
      </c>
      <c r="M2536" s="236" t="str">
        <f t="shared" si="9"/>
        <v>OPI RX</v>
      </c>
      <c r="N2536" s="236" t="str">
        <f t="shared" si="10"/>
        <v>#VALUE!</v>
      </c>
      <c r="O2536" s="236" t="str">
        <f t="shared" si="11"/>
        <v>#VALUE!</v>
      </c>
      <c r="P2536" s="237" t="str">
        <f t="shared" si="12"/>
        <v>OPIOIDS</v>
      </c>
      <c r="Q2536" s="234" t="b">
        <v>0</v>
      </c>
      <c r="R2536" s="237" t="str">
        <f t="shared" si="37"/>
        <v>LOW</v>
      </c>
      <c r="S2536" s="242">
        <v>44901.0</v>
      </c>
      <c r="T2536" s="243">
        <f t="shared" si="82"/>
        <v>44578</v>
      </c>
      <c r="U2536" s="237" t="str">
        <f t="shared" si="83"/>
        <v> </v>
      </c>
      <c r="V2536" s="237" t="str">
        <f t="shared" si="16"/>
        <v> </v>
      </c>
      <c r="W2536" s="83"/>
      <c r="X2536" s="83"/>
      <c r="Y2536" s="83"/>
      <c r="Z2536" s="83"/>
      <c r="AA2536" s="83"/>
      <c r="AB2536" s="83"/>
      <c r="AC2536" s="83"/>
      <c r="AD2536" s="83"/>
      <c r="AE2536" s="83"/>
    </row>
    <row r="2537">
      <c r="A2537" s="248">
        <v>17679.0</v>
      </c>
      <c r="B2537" s="239" t="s">
        <v>7576</v>
      </c>
      <c r="C2537" s="238" t="b">
        <v>1</v>
      </c>
      <c r="D2537" s="235">
        <v>44578.0</v>
      </c>
      <c r="E2537" s="236" t="str">
        <f t="shared" si="1"/>
        <v>#VALUE!</v>
      </c>
      <c r="F2537" s="236" t="str">
        <f t="shared" si="2"/>
        <v>#VALUE!</v>
      </c>
      <c r="G2537" s="236" t="str">
        <f t="shared" si="3"/>
        <v>#VALUE!</v>
      </c>
      <c r="H2537" s="236" t="str">
        <f t="shared" si="4"/>
        <v>#VALUE!</v>
      </c>
      <c r="I2537" s="236" t="str">
        <f t="shared" si="5"/>
        <v>#VALUE!</v>
      </c>
      <c r="J2537" s="236" t="str">
        <f t="shared" si="6"/>
        <v>#VALUE!</v>
      </c>
      <c r="K2537" s="236" t="str">
        <f t="shared" si="7"/>
        <v>#VALUE!</v>
      </c>
      <c r="L2537" s="236" t="str">
        <f t="shared" si="8"/>
        <v>#VALUE!</v>
      </c>
      <c r="M2537" s="236" t="str">
        <f t="shared" si="9"/>
        <v>#VALUE!</v>
      </c>
      <c r="N2537" s="236" t="str">
        <f t="shared" si="10"/>
        <v>#VALUE!</v>
      </c>
      <c r="O2537" s="236" t="str">
        <f t="shared" si="11"/>
        <v>#VALUE!</v>
      </c>
      <c r="P2537" s="237" t="str">
        <f t="shared" si="12"/>
        <v>NO RX</v>
      </c>
      <c r="Q2537" s="234" t="b">
        <v>0</v>
      </c>
      <c r="R2537" s="237" t="str">
        <f t="shared" si="37"/>
        <v>LOW</v>
      </c>
      <c r="S2537" s="242">
        <v>44901.0</v>
      </c>
      <c r="T2537" s="243">
        <f t="shared" si="82"/>
        <v>44578</v>
      </c>
      <c r="U2537" s="237" t="str">
        <f t="shared" si="83"/>
        <v> </v>
      </c>
      <c r="V2537" s="237" t="str">
        <f t="shared" si="16"/>
        <v> </v>
      </c>
      <c r="W2537" s="83"/>
      <c r="X2537" s="83"/>
      <c r="Y2537" s="83"/>
      <c r="Z2537" s="83"/>
      <c r="AA2537" s="83"/>
      <c r="AB2537" s="83"/>
      <c r="AC2537" s="83"/>
      <c r="AD2537" s="83"/>
      <c r="AE2537" s="83"/>
    </row>
    <row r="2538">
      <c r="A2538" s="248">
        <v>17681.0</v>
      </c>
      <c r="B2538" s="239" t="s">
        <v>7576</v>
      </c>
      <c r="C2538" s="239" t="b">
        <v>1</v>
      </c>
      <c r="D2538" s="235">
        <v>44586.0</v>
      </c>
      <c r="E2538" s="236" t="str">
        <f t="shared" si="1"/>
        <v>#VALUE!</v>
      </c>
      <c r="F2538" s="236" t="str">
        <f t="shared" si="2"/>
        <v>#VALUE!</v>
      </c>
      <c r="G2538" s="236" t="str">
        <f t="shared" si="3"/>
        <v>#VALUE!</v>
      </c>
      <c r="H2538" s="236" t="str">
        <f t="shared" si="4"/>
        <v>#VALUE!</v>
      </c>
      <c r="I2538" s="236" t="str">
        <f t="shared" si="5"/>
        <v>#VALUE!</v>
      </c>
      <c r="J2538" s="236" t="str">
        <f t="shared" si="6"/>
        <v>#VALUE!</v>
      </c>
      <c r="K2538" s="236" t="str">
        <f t="shared" si="7"/>
        <v>#VALUE!</v>
      </c>
      <c r="L2538" s="236" t="str">
        <f t="shared" si="8"/>
        <v>#VALUE!</v>
      </c>
      <c r="M2538" s="236" t="str">
        <f t="shared" si="9"/>
        <v>#VALUE!</v>
      </c>
      <c r="N2538" s="236" t="str">
        <f t="shared" si="10"/>
        <v>#VALUE!</v>
      </c>
      <c r="O2538" s="236" t="str">
        <f t="shared" si="11"/>
        <v>#VALUE!</v>
      </c>
      <c r="P2538" s="237" t="str">
        <f t="shared" si="12"/>
        <v>NO RX</v>
      </c>
      <c r="Q2538" s="234" t="b">
        <v>0</v>
      </c>
      <c r="R2538" s="237" t="str">
        <f t="shared" si="37"/>
        <v>LOW</v>
      </c>
      <c r="S2538" s="242">
        <v>44908.0</v>
      </c>
      <c r="T2538" s="243">
        <f t="shared" si="82"/>
        <v>44586</v>
      </c>
      <c r="U2538" s="237" t="str">
        <f t="shared" si="83"/>
        <v> </v>
      </c>
      <c r="V2538" s="237" t="str">
        <f t="shared" si="16"/>
        <v> </v>
      </c>
      <c r="W2538" s="83"/>
      <c r="X2538" s="83"/>
      <c r="Y2538" s="83"/>
      <c r="Z2538" s="83"/>
      <c r="AA2538" s="83"/>
      <c r="AB2538" s="83"/>
      <c r="AC2538" s="83"/>
      <c r="AD2538" s="83"/>
      <c r="AE2538" s="83"/>
    </row>
    <row r="2539">
      <c r="A2539" s="248">
        <v>17683.0</v>
      </c>
      <c r="B2539" s="239" t="s">
        <v>7556</v>
      </c>
      <c r="C2539" s="239" t="b">
        <v>1</v>
      </c>
      <c r="D2539" s="235">
        <v>44596.0</v>
      </c>
      <c r="E2539" s="236" t="str">
        <f t="shared" si="1"/>
        <v>OPI RX</v>
      </c>
      <c r="F2539" s="236" t="str">
        <f t="shared" si="2"/>
        <v>#VALUE!</v>
      </c>
      <c r="G2539" s="236" t="str">
        <f t="shared" si="3"/>
        <v>#VALUE!</v>
      </c>
      <c r="H2539" s="236" t="str">
        <f t="shared" si="4"/>
        <v>#VALUE!</v>
      </c>
      <c r="I2539" s="236" t="str">
        <f t="shared" si="5"/>
        <v>#VALUE!</v>
      </c>
      <c r="J2539" s="236" t="str">
        <f t="shared" si="6"/>
        <v>#VALUE!</v>
      </c>
      <c r="K2539" s="236" t="str">
        <f t="shared" si="7"/>
        <v>#VALUE!</v>
      </c>
      <c r="L2539" s="236" t="str">
        <f t="shared" si="8"/>
        <v>#VALUE!</v>
      </c>
      <c r="M2539" s="236" t="str">
        <f t="shared" si="9"/>
        <v>#VALUE!</v>
      </c>
      <c r="N2539" s="236" t="str">
        <f t="shared" si="10"/>
        <v>#VALUE!</v>
      </c>
      <c r="O2539" s="236" t="str">
        <f t="shared" si="11"/>
        <v>#VALUE!</v>
      </c>
      <c r="P2539" s="237" t="str">
        <f t="shared" si="12"/>
        <v>OPIOIDS</v>
      </c>
      <c r="Q2539" s="234" t="b">
        <v>0</v>
      </c>
      <c r="R2539" s="237" t="str">
        <f t="shared" si="37"/>
        <v>LOW</v>
      </c>
      <c r="S2539" s="242">
        <v>44922.0</v>
      </c>
      <c r="T2539" s="243">
        <f t="shared" si="82"/>
        <v>44596</v>
      </c>
      <c r="U2539" s="237"/>
      <c r="V2539" s="237" t="str">
        <f t="shared" si="16"/>
        <v> </v>
      </c>
      <c r="W2539" s="83"/>
      <c r="X2539" s="83"/>
      <c r="Y2539" s="83"/>
      <c r="Z2539" s="83"/>
      <c r="AA2539" s="83"/>
      <c r="AB2539" s="83"/>
      <c r="AC2539" s="83"/>
      <c r="AD2539" s="83"/>
      <c r="AE2539" s="83"/>
    </row>
    <row r="2540">
      <c r="A2540" s="241">
        <v>17689.0</v>
      </c>
      <c r="B2540" s="239" t="s">
        <v>8064</v>
      </c>
      <c r="C2540" s="239" t="b">
        <v>1</v>
      </c>
      <c r="D2540" s="235">
        <v>44596.0</v>
      </c>
      <c r="E2540" s="236" t="str">
        <f t="shared" si="1"/>
        <v>#VALUE!</v>
      </c>
      <c r="F2540" s="236" t="str">
        <f t="shared" si="2"/>
        <v>OPI RX</v>
      </c>
      <c r="G2540" s="236" t="str">
        <f t="shared" si="3"/>
        <v>#VALUE!</v>
      </c>
      <c r="H2540" s="236" t="str">
        <f t="shared" si="4"/>
        <v>#VALUE!</v>
      </c>
      <c r="I2540" s="236" t="str">
        <f t="shared" si="5"/>
        <v>#VALUE!</v>
      </c>
      <c r="J2540" s="236" t="str">
        <f t="shared" si="6"/>
        <v>#VALUE!</v>
      </c>
      <c r="K2540" s="236" t="str">
        <f t="shared" si="7"/>
        <v>#VALUE!</v>
      </c>
      <c r="L2540" s="236" t="str">
        <f t="shared" si="8"/>
        <v>#VALUE!</v>
      </c>
      <c r="M2540" s="236" t="str">
        <f t="shared" si="9"/>
        <v>#VALUE!</v>
      </c>
      <c r="N2540" s="236" t="str">
        <f t="shared" si="10"/>
        <v>#VALUE!</v>
      </c>
      <c r="O2540" s="236" t="str">
        <f t="shared" si="11"/>
        <v>#VALUE!</v>
      </c>
      <c r="P2540" s="237" t="str">
        <f t="shared" si="12"/>
        <v>OPIOIDS</v>
      </c>
      <c r="Q2540" s="234" t="b">
        <v>0</v>
      </c>
      <c r="R2540" s="237" t="str">
        <f t="shared" si="37"/>
        <v>LOW</v>
      </c>
      <c r="S2540" s="242">
        <v>44558.0</v>
      </c>
      <c r="T2540" s="243">
        <f t="shared" si="82"/>
        <v>44596</v>
      </c>
      <c r="U2540" s="237"/>
      <c r="V2540" s="237" t="str">
        <f t="shared" si="16"/>
        <v> </v>
      </c>
      <c r="W2540" s="83"/>
      <c r="X2540" s="83"/>
      <c r="Y2540" s="83"/>
      <c r="Z2540" s="83"/>
      <c r="AA2540" s="83"/>
      <c r="AB2540" s="83"/>
      <c r="AC2540" s="83"/>
      <c r="AD2540" s="83"/>
      <c r="AE2540" s="83"/>
    </row>
    <row r="2541">
      <c r="A2541" s="248">
        <v>17691.0</v>
      </c>
      <c r="B2541" s="239" t="s">
        <v>7944</v>
      </c>
      <c r="C2541" s="238" t="b">
        <v>1</v>
      </c>
      <c r="D2541" s="235">
        <v>44578.0</v>
      </c>
      <c r="E2541" s="236" t="str">
        <f t="shared" si="1"/>
        <v>#VALUE!</v>
      </c>
      <c r="F2541" s="236" t="str">
        <f t="shared" si="2"/>
        <v>#VALUE!</v>
      </c>
      <c r="G2541" s="236" t="str">
        <f t="shared" si="3"/>
        <v>#VALUE!</v>
      </c>
      <c r="H2541" s="236" t="str">
        <f t="shared" si="4"/>
        <v>#VALUE!</v>
      </c>
      <c r="I2541" s="236" t="str">
        <f t="shared" si="5"/>
        <v>#VALUE!</v>
      </c>
      <c r="J2541" s="236" t="str">
        <f t="shared" si="6"/>
        <v>#VALUE!</v>
      </c>
      <c r="K2541" s="236" t="str">
        <f t="shared" si="7"/>
        <v>#VALUE!</v>
      </c>
      <c r="L2541" s="236" t="str">
        <f t="shared" si="8"/>
        <v>#VALUE!</v>
      </c>
      <c r="M2541" s="236" t="str">
        <f t="shared" si="9"/>
        <v>#VALUE!</v>
      </c>
      <c r="N2541" s="236" t="str">
        <f t="shared" si="10"/>
        <v>#VALUE!</v>
      </c>
      <c r="O2541" s="236" t="str">
        <f t="shared" si="11"/>
        <v>#VALUE!</v>
      </c>
      <c r="P2541" s="237" t="str">
        <f t="shared" si="12"/>
        <v>NO RX</v>
      </c>
      <c r="Q2541" s="234" t="b">
        <v>0</v>
      </c>
      <c r="R2541" s="237" t="str">
        <f t="shared" si="37"/>
        <v>LOW</v>
      </c>
      <c r="S2541" s="242">
        <v>44901.0</v>
      </c>
      <c r="T2541" s="243">
        <f t="shared" si="82"/>
        <v>44578</v>
      </c>
      <c r="U2541" s="237" t="str">
        <f>if((days($Z$3,$S2541)/365)&gt;=1,"DUE COMM", " ")</f>
        <v> </v>
      </c>
      <c r="V2541" s="237" t="str">
        <f t="shared" si="16"/>
        <v> </v>
      </c>
      <c r="W2541" s="83"/>
      <c r="X2541" s="83"/>
      <c r="Y2541" s="83"/>
      <c r="Z2541" s="83"/>
      <c r="AA2541" s="83"/>
      <c r="AB2541" s="83"/>
      <c r="AC2541" s="83"/>
      <c r="AD2541" s="83"/>
      <c r="AE2541" s="83"/>
    </row>
    <row r="2542">
      <c r="A2542" s="241">
        <v>17692.0</v>
      </c>
      <c r="B2542" s="239" t="s">
        <v>8236</v>
      </c>
      <c r="C2542" s="239" t="b">
        <v>1</v>
      </c>
      <c r="D2542" s="235">
        <v>44596.0</v>
      </c>
      <c r="E2542" s="236" t="str">
        <f t="shared" si="1"/>
        <v>OPI RX</v>
      </c>
      <c r="F2542" s="236" t="str">
        <f t="shared" si="2"/>
        <v>#VALUE!</v>
      </c>
      <c r="G2542" s="236" t="str">
        <f t="shared" si="3"/>
        <v>#VALUE!</v>
      </c>
      <c r="H2542" s="236" t="str">
        <f t="shared" si="4"/>
        <v>#VALUE!</v>
      </c>
      <c r="I2542" s="236" t="str">
        <f t="shared" si="5"/>
        <v>#VALUE!</v>
      </c>
      <c r="J2542" s="236" t="str">
        <f t="shared" si="6"/>
        <v>#VALUE!</v>
      </c>
      <c r="K2542" s="236" t="str">
        <f t="shared" si="7"/>
        <v>#VALUE!</v>
      </c>
      <c r="L2542" s="236" t="str">
        <f t="shared" si="8"/>
        <v>#VALUE!</v>
      </c>
      <c r="M2542" s="236" t="str">
        <f t="shared" si="9"/>
        <v>#VALUE!</v>
      </c>
      <c r="N2542" s="236" t="str">
        <f t="shared" si="10"/>
        <v>#VALUE!</v>
      </c>
      <c r="O2542" s="236" t="str">
        <f t="shared" si="11"/>
        <v>#VALUE!</v>
      </c>
      <c r="P2542" s="237" t="str">
        <f t="shared" si="12"/>
        <v>OPIOIDS</v>
      </c>
      <c r="Q2542" s="234" t="b">
        <v>0</v>
      </c>
      <c r="R2542" s="237" t="str">
        <f t="shared" si="37"/>
        <v>LOW</v>
      </c>
      <c r="S2542" s="242">
        <v>44558.0</v>
      </c>
      <c r="T2542" s="243">
        <f t="shared" si="82"/>
        <v>44596</v>
      </c>
      <c r="U2542" s="237"/>
      <c r="V2542" s="237" t="str">
        <f t="shared" si="16"/>
        <v> </v>
      </c>
      <c r="W2542" s="83"/>
      <c r="X2542" s="83"/>
      <c r="Y2542" s="83"/>
      <c r="Z2542" s="83"/>
      <c r="AA2542" s="83"/>
      <c r="AB2542" s="83"/>
      <c r="AC2542" s="83"/>
      <c r="AD2542" s="83"/>
      <c r="AE2542" s="83"/>
    </row>
    <row r="2543">
      <c r="A2543" s="248">
        <v>17693.0</v>
      </c>
      <c r="B2543" s="239" t="s">
        <v>7552</v>
      </c>
      <c r="C2543" s="239" t="b">
        <v>1</v>
      </c>
      <c r="D2543" s="235">
        <v>44586.0</v>
      </c>
      <c r="E2543" s="236" t="str">
        <f t="shared" si="1"/>
        <v>#VALUE!</v>
      </c>
      <c r="F2543" s="236" t="str">
        <f t="shared" si="2"/>
        <v>#VALUE!</v>
      </c>
      <c r="G2543" s="236" t="str">
        <f t="shared" si="3"/>
        <v>#VALUE!</v>
      </c>
      <c r="H2543" s="236" t="str">
        <f t="shared" si="4"/>
        <v>#VALUE!</v>
      </c>
      <c r="I2543" s="236" t="str">
        <f t="shared" si="5"/>
        <v>#VALUE!</v>
      </c>
      <c r="J2543" s="236" t="str">
        <f t="shared" si="6"/>
        <v>#VALUE!</v>
      </c>
      <c r="K2543" s="236" t="str">
        <f t="shared" si="7"/>
        <v>#VALUE!</v>
      </c>
      <c r="L2543" s="236" t="str">
        <f t="shared" si="8"/>
        <v>#VALUE!</v>
      </c>
      <c r="M2543" s="236" t="str">
        <f t="shared" si="9"/>
        <v>#VALUE!</v>
      </c>
      <c r="N2543" s="236" t="str">
        <f t="shared" si="10"/>
        <v>#VALUE!</v>
      </c>
      <c r="O2543" s="236" t="str">
        <f t="shared" si="11"/>
        <v>#VALUE!</v>
      </c>
      <c r="P2543" s="237" t="str">
        <f t="shared" si="12"/>
        <v>NO RX</v>
      </c>
      <c r="Q2543" s="234" t="b">
        <v>0</v>
      </c>
      <c r="R2543" s="237" t="str">
        <f t="shared" si="37"/>
        <v>LOW</v>
      </c>
      <c r="S2543" s="242">
        <v>44908.0</v>
      </c>
      <c r="T2543" s="243">
        <f t="shared" si="82"/>
        <v>44586</v>
      </c>
      <c r="U2543" s="237" t="str">
        <f>if((days($Z$3,$S2543)/365)&gt;=1,"DUE COMM", " ")</f>
        <v> </v>
      </c>
      <c r="V2543" s="237" t="str">
        <f t="shared" si="16"/>
        <v> </v>
      </c>
      <c r="W2543" s="83"/>
      <c r="X2543" s="83"/>
      <c r="Y2543" s="83"/>
      <c r="Z2543" s="83"/>
      <c r="AA2543" s="83"/>
      <c r="AB2543" s="83"/>
      <c r="AC2543" s="83"/>
      <c r="AD2543" s="83"/>
      <c r="AE2543" s="83"/>
    </row>
    <row r="2544">
      <c r="A2544" s="248">
        <v>17696.0</v>
      </c>
      <c r="B2544" s="239" t="s">
        <v>7594</v>
      </c>
      <c r="C2544" s="239" t="b">
        <v>1</v>
      </c>
      <c r="D2544" s="235">
        <v>44601.0</v>
      </c>
      <c r="E2544" s="236" t="str">
        <f t="shared" si="1"/>
        <v>OPI RX</v>
      </c>
      <c r="F2544" s="236" t="str">
        <f t="shared" si="2"/>
        <v>#VALUE!</v>
      </c>
      <c r="G2544" s="236" t="str">
        <f t="shared" si="3"/>
        <v>#VALUE!</v>
      </c>
      <c r="H2544" s="236" t="str">
        <f t="shared" si="4"/>
        <v>#VALUE!</v>
      </c>
      <c r="I2544" s="236" t="str">
        <f t="shared" si="5"/>
        <v>#VALUE!</v>
      </c>
      <c r="J2544" s="236" t="str">
        <f t="shared" si="6"/>
        <v>#VALUE!</v>
      </c>
      <c r="K2544" s="236" t="str">
        <f t="shared" si="7"/>
        <v>#VALUE!</v>
      </c>
      <c r="L2544" s="236" t="str">
        <f t="shared" si="8"/>
        <v>#VALUE!</v>
      </c>
      <c r="M2544" s="236" t="str">
        <f t="shared" si="9"/>
        <v>#VALUE!</v>
      </c>
      <c r="N2544" s="236" t="str">
        <f t="shared" si="10"/>
        <v>#VALUE!</v>
      </c>
      <c r="O2544" s="236" t="str">
        <f t="shared" si="11"/>
        <v>#VALUE!</v>
      </c>
      <c r="P2544" s="237" t="str">
        <f t="shared" si="12"/>
        <v>OPIOIDS</v>
      </c>
      <c r="Q2544" s="234" t="b">
        <v>0</v>
      </c>
      <c r="R2544" s="237" t="str">
        <f t="shared" si="37"/>
        <v>LOW</v>
      </c>
      <c r="S2544" s="242">
        <v>44922.0</v>
      </c>
      <c r="T2544" s="243">
        <f t="shared" si="82"/>
        <v>44601</v>
      </c>
      <c r="U2544" s="237"/>
      <c r="V2544" s="237" t="str">
        <f t="shared" si="16"/>
        <v> </v>
      </c>
      <c r="W2544" s="83"/>
      <c r="X2544" s="83"/>
      <c r="Y2544" s="83"/>
      <c r="Z2544" s="83"/>
      <c r="AA2544" s="83"/>
      <c r="AB2544" s="83"/>
      <c r="AC2544" s="83"/>
      <c r="AD2544" s="83"/>
      <c r="AE2544" s="83"/>
    </row>
    <row r="2545">
      <c r="A2545" s="248">
        <v>17697.0</v>
      </c>
      <c r="B2545" s="239" t="s">
        <v>7556</v>
      </c>
      <c r="C2545" s="239" t="b">
        <v>1</v>
      </c>
      <c r="D2545" s="235">
        <v>44591.0</v>
      </c>
      <c r="E2545" s="236" t="str">
        <f t="shared" si="1"/>
        <v>OPI RX</v>
      </c>
      <c r="F2545" s="236" t="str">
        <f t="shared" si="2"/>
        <v>#VALUE!</v>
      </c>
      <c r="G2545" s="236" t="str">
        <f t="shared" si="3"/>
        <v>#VALUE!</v>
      </c>
      <c r="H2545" s="236" t="str">
        <f t="shared" si="4"/>
        <v>#VALUE!</v>
      </c>
      <c r="I2545" s="236" t="str">
        <f t="shared" si="5"/>
        <v>#VALUE!</v>
      </c>
      <c r="J2545" s="236" t="str">
        <f t="shared" si="6"/>
        <v>#VALUE!</v>
      </c>
      <c r="K2545" s="236" t="str">
        <f t="shared" si="7"/>
        <v>#VALUE!</v>
      </c>
      <c r="L2545" s="236" t="str">
        <f t="shared" si="8"/>
        <v>#VALUE!</v>
      </c>
      <c r="M2545" s="236" t="str">
        <f t="shared" si="9"/>
        <v>#VALUE!</v>
      </c>
      <c r="N2545" s="236" t="str">
        <f t="shared" si="10"/>
        <v>#VALUE!</v>
      </c>
      <c r="O2545" s="236" t="str">
        <f t="shared" si="11"/>
        <v>#VALUE!</v>
      </c>
      <c r="P2545" s="237" t="str">
        <f t="shared" si="12"/>
        <v>OPIOIDS</v>
      </c>
      <c r="Q2545" s="234" t="b">
        <v>0</v>
      </c>
      <c r="R2545" s="237" t="str">
        <f t="shared" si="37"/>
        <v>LOW</v>
      </c>
      <c r="S2545" s="242">
        <v>44908.0</v>
      </c>
      <c r="T2545" s="243">
        <f t="shared" si="82"/>
        <v>44591</v>
      </c>
      <c r="U2545" s="237"/>
      <c r="V2545" s="237" t="str">
        <f t="shared" si="16"/>
        <v> </v>
      </c>
      <c r="W2545" s="83"/>
      <c r="X2545" s="83"/>
      <c r="Y2545" s="83"/>
      <c r="Z2545" s="83"/>
      <c r="AA2545" s="83"/>
      <c r="AB2545" s="83"/>
      <c r="AC2545" s="83"/>
      <c r="AD2545" s="83"/>
      <c r="AE2545" s="83"/>
    </row>
    <row r="2546">
      <c r="A2546" s="248">
        <v>17699.0</v>
      </c>
      <c r="B2546" s="239" t="s">
        <v>7552</v>
      </c>
      <c r="C2546" s="239" t="b">
        <v>1</v>
      </c>
      <c r="D2546" s="235">
        <v>44591.0</v>
      </c>
      <c r="E2546" s="236" t="str">
        <f t="shared" si="1"/>
        <v>#VALUE!</v>
      </c>
      <c r="F2546" s="236" t="str">
        <f t="shared" si="2"/>
        <v>#VALUE!</v>
      </c>
      <c r="G2546" s="236" t="str">
        <f t="shared" si="3"/>
        <v>#VALUE!</v>
      </c>
      <c r="H2546" s="236" t="str">
        <f t="shared" si="4"/>
        <v>#VALUE!</v>
      </c>
      <c r="I2546" s="236" t="str">
        <f t="shared" si="5"/>
        <v>#VALUE!</v>
      </c>
      <c r="J2546" s="236" t="str">
        <f t="shared" si="6"/>
        <v>#VALUE!</v>
      </c>
      <c r="K2546" s="236" t="str">
        <f t="shared" si="7"/>
        <v>#VALUE!</v>
      </c>
      <c r="L2546" s="236" t="str">
        <f t="shared" si="8"/>
        <v>#VALUE!</v>
      </c>
      <c r="M2546" s="236" t="str">
        <f t="shared" si="9"/>
        <v>#VALUE!</v>
      </c>
      <c r="N2546" s="236" t="str">
        <f t="shared" si="10"/>
        <v>#VALUE!</v>
      </c>
      <c r="O2546" s="236" t="str">
        <f t="shared" si="11"/>
        <v>#VALUE!</v>
      </c>
      <c r="P2546" s="237" t="str">
        <f t="shared" si="12"/>
        <v>NO RX</v>
      </c>
      <c r="Q2546" s="234" t="b">
        <v>0</v>
      </c>
      <c r="R2546" s="237" t="str">
        <f t="shared" si="37"/>
        <v>LOW</v>
      </c>
      <c r="S2546" s="242">
        <v>44910.0</v>
      </c>
      <c r="T2546" s="243">
        <f t="shared" si="82"/>
        <v>44591</v>
      </c>
      <c r="U2546" s="237"/>
      <c r="V2546" s="237" t="str">
        <f t="shared" si="16"/>
        <v> </v>
      </c>
      <c r="W2546" s="83"/>
      <c r="X2546" s="83"/>
      <c r="Y2546" s="83"/>
      <c r="Z2546" s="83"/>
      <c r="AA2546" s="83"/>
      <c r="AB2546" s="83"/>
      <c r="AC2546" s="83"/>
      <c r="AD2546" s="83"/>
      <c r="AE2546" s="83"/>
    </row>
    <row r="2547">
      <c r="A2547" s="248">
        <v>17700.0</v>
      </c>
      <c r="B2547" s="239" t="s">
        <v>7705</v>
      </c>
      <c r="C2547" s="239" t="b">
        <v>1</v>
      </c>
      <c r="D2547" s="235">
        <v>44586.0</v>
      </c>
      <c r="E2547" s="236" t="str">
        <f t="shared" si="1"/>
        <v>#VALUE!</v>
      </c>
      <c r="F2547" s="236" t="str">
        <f t="shared" si="2"/>
        <v>#VALUE!</v>
      </c>
      <c r="G2547" s="236" t="str">
        <f t="shared" si="3"/>
        <v>#VALUE!</v>
      </c>
      <c r="H2547" s="236" t="str">
        <f t="shared" si="4"/>
        <v>#VALUE!</v>
      </c>
      <c r="I2547" s="236" t="str">
        <f t="shared" si="5"/>
        <v>#VALUE!</v>
      </c>
      <c r="J2547" s="236" t="str">
        <f t="shared" si="6"/>
        <v>#VALUE!</v>
      </c>
      <c r="K2547" s="236" t="str">
        <f t="shared" si="7"/>
        <v>#VALUE!</v>
      </c>
      <c r="L2547" s="236" t="str">
        <f t="shared" si="8"/>
        <v>#VALUE!</v>
      </c>
      <c r="M2547" s="236" t="str">
        <f t="shared" si="9"/>
        <v>#VALUE!</v>
      </c>
      <c r="N2547" s="236" t="str">
        <f t="shared" si="10"/>
        <v>#VALUE!</v>
      </c>
      <c r="O2547" s="236" t="str">
        <f t="shared" si="11"/>
        <v>#VALUE!</v>
      </c>
      <c r="P2547" s="237" t="str">
        <f t="shared" si="12"/>
        <v>NO RX</v>
      </c>
      <c r="Q2547" s="239" t="b">
        <v>1</v>
      </c>
      <c r="R2547" s="237" t="str">
        <f t="shared" si="37"/>
        <v>HIGH</v>
      </c>
      <c r="S2547" s="242">
        <v>44908.0</v>
      </c>
      <c r="T2547" s="243">
        <f t="shared" si="82"/>
        <v>44586</v>
      </c>
      <c r="U2547" s="237" t="str">
        <f>if((days($Z$3,$S2547)/365)&gt;=1,"DUE COMM", " ")</f>
        <v> </v>
      </c>
      <c r="V2547" s="237" t="str">
        <f t="shared" si="16"/>
        <v> </v>
      </c>
      <c r="W2547" s="83"/>
      <c r="X2547" s="83"/>
      <c r="Y2547" s="83"/>
      <c r="Z2547" s="83"/>
      <c r="AA2547" s="83"/>
      <c r="AB2547" s="83"/>
      <c r="AC2547" s="83"/>
      <c r="AD2547" s="83"/>
      <c r="AE2547" s="83"/>
    </row>
    <row r="2548">
      <c r="A2548" s="248">
        <v>17701.0</v>
      </c>
      <c r="B2548" s="239" t="s">
        <v>8237</v>
      </c>
      <c r="C2548" s="239" t="b">
        <v>1</v>
      </c>
      <c r="D2548" s="235">
        <v>44596.0</v>
      </c>
      <c r="E2548" s="236" t="str">
        <f t="shared" si="1"/>
        <v>#VALUE!</v>
      </c>
      <c r="F2548" s="236" t="str">
        <f t="shared" si="2"/>
        <v>#VALUE!</v>
      </c>
      <c r="G2548" s="236" t="str">
        <f t="shared" si="3"/>
        <v>#VALUE!</v>
      </c>
      <c r="H2548" s="236" t="str">
        <f t="shared" si="4"/>
        <v>#VALUE!</v>
      </c>
      <c r="I2548" s="236" t="str">
        <f t="shared" si="5"/>
        <v>#VALUE!</v>
      </c>
      <c r="J2548" s="236" t="str">
        <f t="shared" si="6"/>
        <v>#VALUE!</v>
      </c>
      <c r="K2548" s="236" t="str">
        <f t="shared" si="7"/>
        <v>#VALUE!</v>
      </c>
      <c r="L2548" s="236" t="str">
        <f t="shared" si="8"/>
        <v>#VALUE!</v>
      </c>
      <c r="M2548" s="236" t="str">
        <f t="shared" si="9"/>
        <v>#VALUE!</v>
      </c>
      <c r="N2548" s="236" t="str">
        <f t="shared" si="10"/>
        <v>#VALUE!</v>
      </c>
      <c r="O2548" s="236" t="str">
        <f t="shared" si="11"/>
        <v>#VALUE!</v>
      </c>
      <c r="P2548" s="237" t="str">
        <f t="shared" si="12"/>
        <v>NO RX</v>
      </c>
      <c r="Q2548" s="234" t="b">
        <v>0</v>
      </c>
      <c r="R2548" s="237" t="str">
        <f t="shared" si="37"/>
        <v>LOW</v>
      </c>
      <c r="S2548" s="242">
        <v>44922.0</v>
      </c>
      <c r="T2548" s="243">
        <f t="shared" si="82"/>
        <v>44596</v>
      </c>
      <c r="U2548" s="237"/>
      <c r="V2548" s="237" t="str">
        <f t="shared" si="16"/>
        <v> </v>
      </c>
      <c r="W2548" s="83"/>
      <c r="X2548" s="83"/>
      <c r="Y2548" s="83"/>
      <c r="Z2548" s="83"/>
      <c r="AA2548" s="83"/>
      <c r="AB2548" s="83"/>
      <c r="AC2548" s="83"/>
      <c r="AD2548" s="83"/>
      <c r="AE2548" s="83"/>
    </row>
    <row r="2549">
      <c r="A2549" s="241">
        <v>17702.0</v>
      </c>
      <c r="B2549" s="239" t="s">
        <v>7552</v>
      </c>
      <c r="C2549" s="239" t="b">
        <v>1</v>
      </c>
      <c r="D2549" s="235">
        <v>44596.0</v>
      </c>
      <c r="E2549" s="236" t="str">
        <f t="shared" si="1"/>
        <v>#VALUE!</v>
      </c>
      <c r="F2549" s="236" t="str">
        <f t="shared" si="2"/>
        <v>#VALUE!</v>
      </c>
      <c r="G2549" s="236" t="str">
        <f t="shared" si="3"/>
        <v>#VALUE!</v>
      </c>
      <c r="H2549" s="236" t="str">
        <f t="shared" si="4"/>
        <v>#VALUE!</v>
      </c>
      <c r="I2549" s="236" t="str">
        <f t="shared" si="5"/>
        <v>#VALUE!</v>
      </c>
      <c r="J2549" s="236" t="str">
        <f t="shared" si="6"/>
        <v>#VALUE!</v>
      </c>
      <c r="K2549" s="236" t="str">
        <f t="shared" si="7"/>
        <v>#VALUE!</v>
      </c>
      <c r="L2549" s="236" t="str">
        <f t="shared" si="8"/>
        <v>#VALUE!</v>
      </c>
      <c r="M2549" s="236" t="str">
        <f t="shared" si="9"/>
        <v>#VALUE!</v>
      </c>
      <c r="N2549" s="236" t="str">
        <f t="shared" si="10"/>
        <v>#VALUE!</v>
      </c>
      <c r="O2549" s="236" t="str">
        <f t="shared" si="11"/>
        <v>#VALUE!</v>
      </c>
      <c r="P2549" s="237" t="str">
        <f t="shared" si="12"/>
        <v>NO RX</v>
      </c>
      <c r="Q2549" s="234" t="b">
        <v>0</v>
      </c>
      <c r="R2549" s="237" t="str">
        <f t="shared" si="37"/>
        <v>LOW</v>
      </c>
      <c r="S2549" s="242">
        <v>44558.0</v>
      </c>
      <c r="T2549" s="243">
        <f t="shared" si="82"/>
        <v>44596</v>
      </c>
      <c r="U2549" s="237"/>
      <c r="V2549" s="237" t="str">
        <f t="shared" si="16"/>
        <v> </v>
      </c>
      <c r="W2549" s="83"/>
      <c r="X2549" s="83"/>
      <c r="Y2549" s="83"/>
      <c r="Z2549" s="83"/>
      <c r="AA2549" s="83"/>
      <c r="AB2549" s="83"/>
      <c r="AC2549" s="83"/>
      <c r="AD2549" s="83"/>
      <c r="AE2549" s="83"/>
    </row>
    <row r="2550">
      <c r="A2550" s="248">
        <v>17704.0</v>
      </c>
      <c r="B2550" s="239" t="s">
        <v>7809</v>
      </c>
      <c r="C2550" s="239" t="b">
        <v>1</v>
      </c>
      <c r="D2550" s="235">
        <v>44591.0</v>
      </c>
      <c r="E2550" s="236" t="str">
        <f t="shared" si="1"/>
        <v>#VALUE!</v>
      </c>
      <c r="F2550" s="236" t="str">
        <f t="shared" si="2"/>
        <v>#VALUE!</v>
      </c>
      <c r="G2550" s="236" t="str">
        <f t="shared" si="3"/>
        <v>OPI RX</v>
      </c>
      <c r="H2550" s="236" t="str">
        <f t="shared" si="4"/>
        <v>#VALUE!</v>
      </c>
      <c r="I2550" s="236" t="str">
        <f t="shared" si="5"/>
        <v>#VALUE!</v>
      </c>
      <c r="J2550" s="236" t="str">
        <f t="shared" si="6"/>
        <v>#VALUE!</v>
      </c>
      <c r="K2550" s="236" t="str">
        <f t="shared" si="7"/>
        <v>#VALUE!</v>
      </c>
      <c r="L2550" s="236" t="str">
        <f t="shared" si="8"/>
        <v>#VALUE!</v>
      </c>
      <c r="M2550" s="236" t="str">
        <f t="shared" si="9"/>
        <v>#VALUE!</v>
      </c>
      <c r="N2550" s="236" t="str">
        <f t="shared" si="10"/>
        <v>#VALUE!</v>
      </c>
      <c r="O2550" s="236" t="str">
        <f t="shared" si="11"/>
        <v>#VALUE!</v>
      </c>
      <c r="P2550" s="237" t="str">
        <f t="shared" si="12"/>
        <v>OPIOIDS</v>
      </c>
      <c r="Q2550" s="234" t="b">
        <v>0</v>
      </c>
      <c r="R2550" s="237" t="str">
        <f t="shared" si="37"/>
        <v>LOW</v>
      </c>
      <c r="S2550" s="242">
        <v>44910.0</v>
      </c>
      <c r="T2550" s="243">
        <f t="shared" si="82"/>
        <v>44591</v>
      </c>
      <c r="U2550" s="237"/>
      <c r="V2550" s="237" t="str">
        <f t="shared" si="16"/>
        <v> </v>
      </c>
      <c r="W2550" s="83"/>
      <c r="X2550" s="83"/>
      <c r="Y2550" s="83"/>
      <c r="Z2550" s="83"/>
      <c r="AA2550" s="83"/>
      <c r="AB2550" s="83"/>
      <c r="AC2550" s="83"/>
      <c r="AD2550" s="83"/>
      <c r="AE2550" s="83"/>
    </row>
    <row r="2551">
      <c r="A2551" s="248">
        <v>17706.0</v>
      </c>
      <c r="B2551" s="239" t="s">
        <v>8238</v>
      </c>
      <c r="C2551" s="239" t="b">
        <v>1</v>
      </c>
      <c r="D2551" s="235">
        <v>44592.0</v>
      </c>
      <c r="E2551" s="236" t="str">
        <f t="shared" si="1"/>
        <v>#VALUE!</v>
      </c>
      <c r="F2551" s="236" t="str">
        <f t="shared" si="2"/>
        <v>#VALUE!</v>
      </c>
      <c r="G2551" s="236" t="str">
        <f t="shared" si="3"/>
        <v>#VALUE!</v>
      </c>
      <c r="H2551" s="236" t="str">
        <f t="shared" si="4"/>
        <v>OPI RX</v>
      </c>
      <c r="I2551" s="236" t="str">
        <f t="shared" si="5"/>
        <v>#VALUE!</v>
      </c>
      <c r="J2551" s="236" t="str">
        <f t="shared" si="6"/>
        <v>#VALUE!</v>
      </c>
      <c r="K2551" s="236" t="str">
        <f t="shared" si="7"/>
        <v>#VALUE!</v>
      </c>
      <c r="L2551" s="236" t="str">
        <f t="shared" si="8"/>
        <v>#VALUE!</v>
      </c>
      <c r="M2551" s="236" t="str">
        <f t="shared" si="9"/>
        <v>#VALUE!</v>
      </c>
      <c r="N2551" s="236" t="str">
        <f t="shared" si="10"/>
        <v>#VALUE!</v>
      </c>
      <c r="O2551" s="236" t="str">
        <f t="shared" si="11"/>
        <v>#VALUE!</v>
      </c>
      <c r="P2551" s="237" t="str">
        <f t="shared" si="12"/>
        <v>OPIOIDS</v>
      </c>
      <c r="Q2551" s="234" t="b">
        <v>0</v>
      </c>
      <c r="R2551" s="237" t="str">
        <f t="shared" si="37"/>
        <v>LOW</v>
      </c>
      <c r="S2551" s="242">
        <v>44913.0</v>
      </c>
      <c r="T2551" s="243">
        <f t="shared" si="82"/>
        <v>44592</v>
      </c>
      <c r="U2551" s="237"/>
      <c r="V2551" s="237" t="str">
        <f t="shared" si="16"/>
        <v> </v>
      </c>
      <c r="W2551" s="83"/>
      <c r="X2551" s="83"/>
      <c r="Y2551" s="83"/>
      <c r="Z2551" s="83"/>
      <c r="AA2551" s="83"/>
      <c r="AB2551" s="83"/>
      <c r="AC2551" s="83"/>
      <c r="AD2551" s="83"/>
      <c r="AE2551" s="83"/>
    </row>
    <row r="2552">
      <c r="A2552" s="248">
        <v>17707.0</v>
      </c>
      <c r="B2552" s="239" t="s">
        <v>7576</v>
      </c>
      <c r="C2552" s="239" t="b">
        <v>1</v>
      </c>
      <c r="D2552" s="235">
        <v>44591.0</v>
      </c>
      <c r="E2552" s="236" t="str">
        <f t="shared" si="1"/>
        <v>#VALUE!</v>
      </c>
      <c r="F2552" s="236" t="str">
        <f t="shared" si="2"/>
        <v>#VALUE!</v>
      </c>
      <c r="G2552" s="236" t="str">
        <f t="shared" si="3"/>
        <v>#VALUE!</v>
      </c>
      <c r="H2552" s="236" t="str">
        <f t="shared" si="4"/>
        <v>#VALUE!</v>
      </c>
      <c r="I2552" s="236" t="str">
        <f t="shared" si="5"/>
        <v>#VALUE!</v>
      </c>
      <c r="J2552" s="236" t="str">
        <f t="shared" si="6"/>
        <v>#VALUE!</v>
      </c>
      <c r="K2552" s="236" t="str">
        <f t="shared" si="7"/>
        <v>#VALUE!</v>
      </c>
      <c r="L2552" s="236" t="str">
        <f t="shared" si="8"/>
        <v>#VALUE!</v>
      </c>
      <c r="M2552" s="236" t="str">
        <f t="shared" si="9"/>
        <v>#VALUE!</v>
      </c>
      <c r="N2552" s="236" t="str">
        <f t="shared" si="10"/>
        <v>#VALUE!</v>
      </c>
      <c r="O2552" s="236" t="str">
        <f t="shared" si="11"/>
        <v>#VALUE!</v>
      </c>
      <c r="P2552" s="237" t="str">
        <f t="shared" si="12"/>
        <v>NO RX</v>
      </c>
      <c r="Q2552" s="234" t="b">
        <v>0</v>
      </c>
      <c r="R2552" s="237" t="str">
        <f t="shared" si="37"/>
        <v>LOW</v>
      </c>
      <c r="S2552" s="242">
        <v>44910.0</v>
      </c>
      <c r="T2552" s="243">
        <f t="shared" si="82"/>
        <v>44591</v>
      </c>
      <c r="U2552" s="237"/>
      <c r="V2552" s="237" t="str">
        <f t="shared" si="16"/>
        <v> </v>
      </c>
      <c r="W2552" s="83"/>
      <c r="X2552" s="83"/>
      <c r="Y2552" s="83"/>
      <c r="Z2552" s="83"/>
      <c r="AA2552" s="83"/>
      <c r="AB2552" s="83"/>
      <c r="AC2552" s="83"/>
      <c r="AD2552" s="83"/>
      <c r="AE2552" s="83"/>
    </row>
    <row r="2553">
      <c r="A2553" s="248">
        <v>17713.0</v>
      </c>
      <c r="B2553" s="239" t="s">
        <v>8057</v>
      </c>
      <c r="C2553" s="239" t="b">
        <v>1</v>
      </c>
      <c r="D2553" s="235">
        <v>44586.0</v>
      </c>
      <c r="E2553" s="236" t="str">
        <f t="shared" si="1"/>
        <v>#VALUE!</v>
      </c>
      <c r="F2553" s="236" t="str">
        <f t="shared" si="2"/>
        <v>#VALUE!</v>
      </c>
      <c r="G2553" s="236" t="str">
        <f t="shared" si="3"/>
        <v>#VALUE!</v>
      </c>
      <c r="H2553" s="236" t="str">
        <f t="shared" si="4"/>
        <v>#VALUE!</v>
      </c>
      <c r="I2553" s="236" t="str">
        <f t="shared" si="5"/>
        <v>#VALUE!</v>
      </c>
      <c r="J2553" s="236" t="str">
        <f t="shared" si="6"/>
        <v>#VALUE!</v>
      </c>
      <c r="K2553" s="236" t="str">
        <f t="shared" si="7"/>
        <v>#VALUE!</v>
      </c>
      <c r="L2553" s="236" t="str">
        <f t="shared" si="8"/>
        <v>#VALUE!</v>
      </c>
      <c r="M2553" s="236" t="str">
        <f t="shared" si="9"/>
        <v>OPI RX</v>
      </c>
      <c r="N2553" s="236" t="str">
        <f t="shared" si="10"/>
        <v>#VALUE!</v>
      </c>
      <c r="O2553" s="236" t="str">
        <f t="shared" si="11"/>
        <v>#VALUE!</v>
      </c>
      <c r="P2553" s="237" t="str">
        <f t="shared" si="12"/>
        <v>OPIOIDS</v>
      </c>
      <c r="Q2553" s="239" t="b">
        <v>1</v>
      </c>
      <c r="R2553" s="237" t="str">
        <f t="shared" si="37"/>
        <v>HIGH</v>
      </c>
      <c r="S2553" s="242">
        <v>44908.0</v>
      </c>
      <c r="T2553" s="243">
        <f t="shared" si="82"/>
        <v>44586</v>
      </c>
      <c r="U2553" s="237" t="str">
        <f t="shared" ref="U2553:U2554" si="84">if((days($Z$3,$S2553)/365)&gt;=1,"DUE COMM", " ")</f>
        <v> </v>
      </c>
      <c r="V2553" s="237" t="str">
        <f t="shared" si="16"/>
        <v> </v>
      </c>
      <c r="W2553" s="83"/>
      <c r="X2553" s="83"/>
      <c r="Y2553" s="83"/>
      <c r="Z2553" s="83"/>
      <c r="AA2553" s="83"/>
      <c r="AB2553" s="83"/>
      <c r="AC2553" s="83"/>
      <c r="AD2553" s="83"/>
      <c r="AE2553" s="83"/>
    </row>
    <row r="2554">
      <c r="A2554" s="248">
        <v>17714.0</v>
      </c>
      <c r="B2554" s="239" t="s">
        <v>8239</v>
      </c>
      <c r="C2554" s="239" t="b">
        <v>1</v>
      </c>
      <c r="D2554" s="235">
        <v>44586.0</v>
      </c>
      <c r="E2554" s="236" t="str">
        <f t="shared" si="1"/>
        <v>#VALUE!</v>
      </c>
      <c r="F2554" s="236" t="str">
        <f t="shared" si="2"/>
        <v>#VALUE!</v>
      </c>
      <c r="G2554" s="236" t="str">
        <f t="shared" si="3"/>
        <v>#VALUE!</v>
      </c>
      <c r="H2554" s="236" t="str">
        <f t="shared" si="4"/>
        <v>#VALUE!</v>
      </c>
      <c r="I2554" s="236" t="str">
        <f t="shared" si="5"/>
        <v>#VALUE!</v>
      </c>
      <c r="J2554" s="236" t="str">
        <f t="shared" si="6"/>
        <v>#VALUE!</v>
      </c>
      <c r="K2554" s="236" t="str">
        <f t="shared" si="7"/>
        <v>#VALUE!</v>
      </c>
      <c r="L2554" s="236" t="str">
        <f t="shared" si="8"/>
        <v>#VALUE!</v>
      </c>
      <c r="M2554" s="236" t="str">
        <f t="shared" si="9"/>
        <v>#VALUE!</v>
      </c>
      <c r="N2554" s="236" t="str">
        <f t="shared" si="10"/>
        <v>#VALUE!</v>
      </c>
      <c r="O2554" s="236" t="str">
        <f t="shared" si="11"/>
        <v>#VALUE!</v>
      </c>
      <c r="P2554" s="237" t="str">
        <f t="shared" si="12"/>
        <v>NO RX</v>
      </c>
      <c r="Q2554" s="234" t="b">
        <v>0</v>
      </c>
      <c r="R2554" s="237" t="str">
        <f t="shared" si="37"/>
        <v>LOW</v>
      </c>
      <c r="S2554" s="242">
        <v>44908.0</v>
      </c>
      <c r="T2554" s="243">
        <f t="shared" si="82"/>
        <v>44586</v>
      </c>
      <c r="U2554" s="237" t="str">
        <f t="shared" si="84"/>
        <v> </v>
      </c>
      <c r="V2554" s="237" t="str">
        <f t="shared" si="16"/>
        <v> </v>
      </c>
      <c r="W2554" s="83"/>
      <c r="X2554" s="83"/>
      <c r="Y2554" s="83"/>
      <c r="Z2554" s="83"/>
      <c r="AA2554" s="83"/>
      <c r="AB2554" s="83"/>
      <c r="AC2554" s="83"/>
      <c r="AD2554" s="83"/>
      <c r="AE2554" s="83"/>
    </row>
    <row r="2555">
      <c r="A2555" s="241">
        <v>17718.0</v>
      </c>
      <c r="B2555" s="239" t="s">
        <v>7552</v>
      </c>
      <c r="C2555" s="239" t="b">
        <v>1</v>
      </c>
      <c r="D2555" s="235">
        <v>44596.0</v>
      </c>
      <c r="E2555" s="236" t="str">
        <f t="shared" si="1"/>
        <v>#VALUE!</v>
      </c>
      <c r="F2555" s="236" t="str">
        <f t="shared" si="2"/>
        <v>#VALUE!</v>
      </c>
      <c r="G2555" s="236" t="str">
        <f t="shared" si="3"/>
        <v>#VALUE!</v>
      </c>
      <c r="H2555" s="236" t="str">
        <f t="shared" si="4"/>
        <v>#VALUE!</v>
      </c>
      <c r="I2555" s="236" t="str">
        <f t="shared" si="5"/>
        <v>#VALUE!</v>
      </c>
      <c r="J2555" s="236" t="str">
        <f t="shared" si="6"/>
        <v>#VALUE!</v>
      </c>
      <c r="K2555" s="236" t="str">
        <f t="shared" si="7"/>
        <v>#VALUE!</v>
      </c>
      <c r="L2555" s="236" t="str">
        <f t="shared" si="8"/>
        <v>#VALUE!</v>
      </c>
      <c r="M2555" s="236" t="str">
        <f t="shared" si="9"/>
        <v>#VALUE!</v>
      </c>
      <c r="N2555" s="236" t="str">
        <f t="shared" si="10"/>
        <v>#VALUE!</v>
      </c>
      <c r="O2555" s="236" t="str">
        <f t="shared" si="11"/>
        <v>#VALUE!</v>
      </c>
      <c r="P2555" s="237" t="str">
        <f t="shared" si="12"/>
        <v>NO RX</v>
      </c>
      <c r="Q2555" s="234" t="b">
        <v>0</v>
      </c>
      <c r="R2555" s="237" t="str">
        <f t="shared" si="37"/>
        <v>LOW</v>
      </c>
      <c r="S2555" s="242">
        <v>44558.0</v>
      </c>
      <c r="T2555" s="243">
        <f t="shared" si="82"/>
        <v>44596</v>
      </c>
      <c r="U2555" s="237"/>
      <c r="V2555" s="237" t="str">
        <f t="shared" si="16"/>
        <v> </v>
      </c>
      <c r="W2555" s="83"/>
      <c r="X2555" s="83"/>
      <c r="Y2555" s="83"/>
      <c r="Z2555" s="83"/>
      <c r="AA2555" s="83"/>
      <c r="AB2555" s="83"/>
      <c r="AC2555" s="83"/>
      <c r="AD2555" s="83"/>
      <c r="AE2555" s="83"/>
    </row>
    <row r="2556">
      <c r="A2556" s="248">
        <v>17722.0</v>
      </c>
      <c r="B2556" s="239" t="s">
        <v>7556</v>
      </c>
      <c r="C2556" s="239" t="b">
        <v>1</v>
      </c>
      <c r="D2556" s="235">
        <v>44591.0</v>
      </c>
      <c r="E2556" s="236" t="str">
        <f t="shared" si="1"/>
        <v>OPI RX</v>
      </c>
      <c r="F2556" s="236" t="str">
        <f t="shared" si="2"/>
        <v>#VALUE!</v>
      </c>
      <c r="G2556" s="236" t="str">
        <f t="shared" si="3"/>
        <v>#VALUE!</v>
      </c>
      <c r="H2556" s="236" t="str">
        <f t="shared" si="4"/>
        <v>#VALUE!</v>
      </c>
      <c r="I2556" s="236" t="str">
        <f t="shared" si="5"/>
        <v>#VALUE!</v>
      </c>
      <c r="J2556" s="236" t="str">
        <f t="shared" si="6"/>
        <v>#VALUE!</v>
      </c>
      <c r="K2556" s="236" t="str">
        <f t="shared" si="7"/>
        <v>#VALUE!</v>
      </c>
      <c r="L2556" s="236" t="str">
        <f t="shared" si="8"/>
        <v>#VALUE!</v>
      </c>
      <c r="M2556" s="236" t="str">
        <f t="shared" si="9"/>
        <v>#VALUE!</v>
      </c>
      <c r="N2556" s="236" t="str">
        <f t="shared" si="10"/>
        <v>#VALUE!</v>
      </c>
      <c r="O2556" s="236" t="str">
        <f t="shared" si="11"/>
        <v>#VALUE!</v>
      </c>
      <c r="P2556" s="237" t="str">
        <f t="shared" si="12"/>
        <v>OPIOIDS</v>
      </c>
      <c r="Q2556" s="234" t="b">
        <v>0</v>
      </c>
      <c r="R2556" s="237" t="str">
        <f t="shared" si="37"/>
        <v>LOW</v>
      </c>
      <c r="S2556" s="242">
        <v>44910.0</v>
      </c>
      <c r="T2556" s="243">
        <f t="shared" si="82"/>
        <v>44591</v>
      </c>
      <c r="U2556" s="237"/>
      <c r="V2556" s="237" t="str">
        <f t="shared" si="16"/>
        <v> </v>
      </c>
      <c r="W2556" s="83"/>
      <c r="X2556" s="83"/>
      <c r="Y2556" s="83"/>
      <c r="Z2556" s="83"/>
      <c r="AA2556" s="83"/>
      <c r="AB2556" s="83"/>
      <c r="AC2556" s="83"/>
      <c r="AD2556" s="83"/>
      <c r="AE2556" s="83"/>
    </row>
    <row r="2557">
      <c r="A2557" s="248">
        <v>17726.0</v>
      </c>
      <c r="B2557" s="239" t="s">
        <v>7606</v>
      </c>
      <c r="C2557" s="239" t="b">
        <v>1</v>
      </c>
      <c r="D2557" s="235">
        <v>44586.0</v>
      </c>
      <c r="E2557" s="236" t="str">
        <f t="shared" si="1"/>
        <v>#VALUE!</v>
      </c>
      <c r="F2557" s="236" t="str">
        <f t="shared" si="2"/>
        <v>#VALUE!</v>
      </c>
      <c r="G2557" s="236" t="str">
        <f t="shared" si="3"/>
        <v>#VALUE!</v>
      </c>
      <c r="H2557" s="236" t="str">
        <f t="shared" si="4"/>
        <v>#VALUE!</v>
      </c>
      <c r="I2557" s="236" t="str">
        <f t="shared" si="5"/>
        <v>#VALUE!</v>
      </c>
      <c r="J2557" s="236" t="str">
        <f t="shared" si="6"/>
        <v>#VALUE!</v>
      </c>
      <c r="K2557" s="236" t="str">
        <f t="shared" si="7"/>
        <v>#VALUE!</v>
      </c>
      <c r="L2557" s="236" t="str">
        <f t="shared" si="8"/>
        <v>#VALUE!</v>
      </c>
      <c r="M2557" s="236" t="str">
        <f t="shared" si="9"/>
        <v>OPI RX</v>
      </c>
      <c r="N2557" s="236" t="str">
        <f t="shared" si="10"/>
        <v>#VALUE!</v>
      </c>
      <c r="O2557" s="236" t="str">
        <f t="shared" si="11"/>
        <v>#VALUE!</v>
      </c>
      <c r="P2557" s="237" t="str">
        <f t="shared" si="12"/>
        <v>OPIOIDS</v>
      </c>
      <c r="Q2557" s="234" t="b">
        <v>0</v>
      </c>
      <c r="R2557" s="237" t="str">
        <f t="shared" si="37"/>
        <v>LOW</v>
      </c>
      <c r="S2557" s="242">
        <v>44908.0</v>
      </c>
      <c r="T2557" s="243">
        <f t="shared" si="82"/>
        <v>44586</v>
      </c>
      <c r="U2557" s="237" t="str">
        <f t="shared" ref="U2557:U2558" si="85">if((days($Z$3,$S2557)/365)&gt;=1,"DUE COMM", " ")</f>
        <v> </v>
      </c>
      <c r="V2557" s="237" t="str">
        <f t="shared" si="16"/>
        <v> </v>
      </c>
      <c r="W2557" s="83"/>
      <c r="X2557" s="83"/>
      <c r="Y2557" s="83"/>
      <c r="Z2557" s="83"/>
      <c r="AA2557" s="83"/>
      <c r="AB2557" s="83"/>
      <c r="AC2557" s="83"/>
      <c r="AD2557" s="83"/>
      <c r="AE2557" s="83"/>
    </row>
    <row r="2558">
      <c r="A2558" s="248">
        <v>17727.0</v>
      </c>
      <c r="B2558" s="239" t="s">
        <v>7557</v>
      </c>
      <c r="C2558" s="239" t="b">
        <v>1</v>
      </c>
      <c r="D2558" s="235">
        <v>44586.0</v>
      </c>
      <c r="E2558" s="236" t="str">
        <f t="shared" si="1"/>
        <v>#VALUE!</v>
      </c>
      <c r="F2558" s="236" t="str">
        <f t="shared" si="2"/>
        <v>#VALUE!</v>
      </c>
      <c r="G2558" s="236" t="str">
        <f t="shared" si="3"/>
        <v>OPI RX</v>
      </c>
      <c r="H2558" s="236" t="str">
        <f t="shared" si="4"/>
        <v>#VALUE!</v>
      </c>
      <c r="I2558" s="236" t="str">
        <f t="shared" si="5"/>
        <v>#VALUE!</v>
      </c>
      <c r="J2558" s="236" t="str">
        <f t="shared" si="6"/>
        <v>#VALUE!</v>
      </c>
      <c r="K2558" s="236" t="str">
        <f t="shared" si="7"/>
        <v>#VALUE!</v>
      </c>
      <c r="L2558" s="236" t="str">
        <f t="shared" si="8"/>
        <v>#VALUE!</v>
      </c>
      <c r="M2558" s="236" t="str">
        <f t="shared" si="9"/>
        <v>#VALUE!</v>
      </c>
      <c r="N2558" s="236" t="str">
        <f t="shared" si="10"/>
        <v>#VALUE!</v>
      </c>
      <c r="O2558" s="236" t="str">
        <f t="shared" si="11"/>
        <v>#VALUE!</v>
      </c>
      <c r="P2558" s="237" t="str">
        <f t="shared" si="12"/>
        <v>OPIOIDS</v>
      </c>
      <c r="Q2558" s="234" t="b">
        <v>0</v>
      </c>
      <c r="R2558" s="237" t="str">
        <f t="shared" si="37"/>
        <v>LOW</v>
      </c>
      <c r="S2558" s="242">
        <v>44908.0</v>
      </c>
      <c r="T2558" s="243">
        <f t="shared" si="82"/>
        <v>44586</v>
      </c>
      <c r="U2558" s="237" t="str">
        <f t="shared" si="85"/>
        <v> </v>
      </c>
      <c r="V2558" s="237" t="str">
        <f t="shared" si="16"/>
        <v> </v>
      </c>
      <c r="W2558" s="83"/>
      <c r="X2558" s="83"/>
      <c r="Y2558" s="83"/>
      <c r="Z2558" s="83"/>
      <c r="AA2558" s="83"/>
      <c r="AB2558" s="83"/>
      <c r="AC2558" s="83"/>
      <c r="AD2558" s="83"/>
      <c r="AE2558" s="83"/>
    </row>
    <row r="2559">
      <c r="A2559" s="248">
        <v>17728.0</v>
      </c>
      <c r="B2559" s="239" t="s">
        <v>8240</v>
      </c>
      <c r="C2559" s="239" t="b">
        <v>1</v>
      </c>
      <c r="D2559" s="235">
        <v>44592.0</v>
      </c>
      <c r="E2559" s="236" t="str">
        <f t="shared" si="1"/>
        <v>#VALUE!</v>
      </c>
      <c r="F2559" s="236" t="str">
        <f t="shared" si="2"/>
        <v>#VALUE!</v>
      </c>
      <c r="G2559" s="236" t="str">
        <f t="shared" si="3"/>
        <v>#VALUE!</v>
      </c>
      <c r="H2559" s="236" t="str">
        <f t="shared" si="4"/>
        <v>#VALUE!</v>
      </c>
      <c r="I2559" s="236" t="str">
        <f t="shared" si="5"/>
        <v>#VALUE!</v>
      </c>
      <c r="J2559" s="236" t="str">
        <f t="shared" si="6"/>
        <v>#VALUE!</v>
      </c>
      <c r="K2559" s="236" t="str">
        <f t="shared" si="7"/>
        <v>#VALUE!</v>
      </c>
      <c r="L2559" s="236" t="str">
        <f t="shared" si="8"/>
        <v>#VALUE!</v>
      </c>
      <c r="M2559" s="236" t="str">
        <f t="shared" si="9"/>
        <v>OPI RX</v>
      </c>
      <c r="N2559" s="236" t="str">
        <f t="shared" si="10"/>
        <v>#VALUE!</v>
      </c>
      <c r="O2559" s="236" t="str">
        <f t="shared" si="11"/>
        <v>#VALUE!</v>
      </c>
      <c r="P2559" s="237" t="str">
        <f t="shared" si="12"/>
        <v>OPIOIDS</v>
      </c>
      <c r="Q2559" s="234" t="b">
        <v>0</v>
      </c>
      <c r="R2559" s="237" t="str">
        <f t="shared" si="37"/>
        <v>LOW</v>
      </c>
      <c r="S2559" s="242">
        <v>44926.0</v>
      </c>
      <c r="T2559" s="243">
        <f t="shared" si="82"/>
        <v>44592</v>
      </c>
      <c r="U2559" s="237"/>
      <c r="V2559" s="237" t="str">
        <f t="shared" si="16"/>
        <v> </v>
      </c>
      <c r="W2559" s="83"/>
      <c r="X2559" s="83"/>
      <c r="Y2559" s="83"/>
      <c r="Z2559" s="83"/>
      <c r="AA2559" s="83"/>
      <c r="AB2559" s="83"/>
      <c r="AC2559" s="83"/>
      <c r="AD2559" s="83"/>
      <c r="AE2559" s="83"/>
    </row>
    <row r="2560">
      <c r="A2560" s="241">
        <v>17741.0</v>
      </c>
      <c r="B2560" s="239" t="s">
        <v>7736</v>
      </c>
      <c r="C2560" s="239" t="b">
        <v>1</v>
      </c>
      <c r="D2560" s="235">
        <v>44596.0</v>
      </c>
      <c r="E2560" s="236" t="str">
        <f t="shared" si="1"/>
        <v>#VALUE!</v>
      </c>
      <c r="F2560" s="236" t="str">
        <f t="shared" si="2"/>
        <v>#VALUE!</v>
      </c>
      <c r="G2560" s="236" t="str">
        <f t="shared" si="3"/>
        <v>#VALUE!</v>
      </c>
      <c r="H2560" s="236" t="str">
        <f t="shared" si="4"/>
        <v>#VALUE!</v>
      </c>
      <c r="I2560" s="236" t="str">
        <f t="shared" si="5"/>
        <v>#VALUE!</v>
      </c>
      <c r="J2560" s="236" t="str">
        <f t="shared" si="6"/>
        <v>#VALUE!</v>
      </c>
      <c r="K2560" s="236" t="str">
        <f t="shared" si="7"/>
        <v>#VALUE!</v>
      </c>
      <c r="L2560" s="236" t="str">
        <f t="shared" si="8"/>
        <v>#VALUE!</v>
      </c>
      <c r="M2560" s="236" t="str">
        <f t="shared" si="9"/>
        <v>#VALUE!</v>
      </c>
      <c r="N2560" s="236" t="str">
        <f t="shared" si="10"/>
        <v>#VALUE!</v>
      </c>
      <c r="O2560" s="236" t="str">
        <f t="shared" si="11"/>
        <v>#VALUE!</v>
      </c>
      <c r="P2560" s="237" t="str">
        <f t="shared" si="12"/>
        <v>NO RX</v>
      </c>
      <c r="Q2560" s="234" t="b">
        <v>0</v>
      </c>
      <c r="R2560" s="237" t="str">
        <f t="shared" si="37"/>
        <v>LOW</v>
      </c>
      <c r="S2560" s="242">
        <v>44558.0</v>
      </c>
      <c r="T2560" s="243">
        <f t="shared" si="82"/>
        <v>44596</v>
      </c>
      <c r="U2560" s="237"/>
      <c r="V2560" s="237" t="str">
        <f t="shared" si="16"/>
        <v> </v>
      </c>
      <c r="W2560" s="83"/>
      <c r="X2560" s="83"/>
      <c r="Y2560" s="83"/>
      <c r="Z2560" s="83"/>
      <c r="AA2560" s="83"/>
      <c r="AB2560" s="83"/>
      <c r="AC2560" s="83"/>
      <c r="AD2560" s="83"/>
      <c r="AE2560" s="83"/>
    </row>
    <row r="2561">
      <c r="A2561" s="241">
        <v>17743.0</v>
      </c>
      <c r="B2561" s="239" t="s">
        <v>7576</v>
      </c>
      <c r="C2561" s="239" t="b">
        <v>1</v>
      </c>
      <c r="D2561" s="235">
        <v>44596.0</v>
      </c>
      <c r="E2561" s="236" t="str">
        <f t="shared" si="1"/>
        <v>#VALUE!</v>
      </c>
      <c r="F2561" s="236" t="str">
        <f t="shared" si="2"/>
        <v>#VALUE!</v>
      </c>
      <c r="G2561" s="236" t="str">
        <f t="shared" si="3"/>
        <v>#VALUE!</v>
      </c>
      <c r="H2561" s="236" t="str">
        <f t="shared" si="4"/>
        <v>#VALUE!</v>
      </c>
      <c r="I2561" s="236" t="str">
        <f t="shared" si="5"/>
        <v>#VALUE!</v>
      </c>
      <c r="J2561" s="236" t="str">
        <f t="shared" si="6"/>
        <v>#VALUE!</v>
      </c>
      <c r="K2561" s="236" t="str">
        <f t="shared" si="7"/>
        <v>#VALUE!</v>
      </c>
      <c r="L2561" s="236" t="str">
        <f t="shared" si="8"/>
        <v>#VALUE!</v>
      </c>
      <c r="M2561" s="236" t="str">
        <f t="shared" si="9"/>
        <v>#VALUE!</v>
      </c>
      <c r="N2561" s="236" t="str">
        <f t="shared" si="10"/>
        <v>#VALUE!</v>
      </c>
      <c r="O2561" s="236" t="str">
        <f t="shared" si="11"/>
        <v>#VALUE!</v>
      </c>
      <c r="P2561" s="237" t="str">
        <f t="shared" si="12"/>
        <v>NO RX</v>
      </c>
      <c r="Q2561" s="234" t="b">
        <v>0</v>
      </c>
      <c r="R2561" s="237" t="str">
        <f t="shared" si="37"/>
        <v>LOW</v>
      </c>
      <c r="S2561" s="242">
        <v>44558.0</v>
      </c>
      <c r="T2561" s="243">
        <f t="shared" si="82"/>
        <v>44596</v>
      </c>
      <c r="U2561" s="237"/>
      <c r="V2561" s="237" t="str">
        <f t="shared" si="16"/>
        <v> </v>
      </c>
      <c r="W2561" s="83"/>
      <c r="X2561" s="83"/>
      <c r="Y2561" s="83"/>
      <c r="Z2561" s="83"/>
      <c r="AA2561" s="83"/>
      <c r="AB2561" s="83"/>
      <c r="AC2561" s="83"/>
      <c r="AD2561" s="83"/>
      <c r="AE2561" s="83"/>
    </row>
    <row r="2562">
      <c r="A2562" s="248">
        <v>17747.0</v>
      </c>
      <c r="B2562" s="239" t="s">
        <v>7552</v>
      </c>
      <c r="C2562" s="239" t="b">
        <v>1</v>
      </c>
      <c r="D2562" s="235">
        <v>44592.0</v>
      </c>
      <c r="E2562" s="236" t="str">
        <f t="shared" si="1"/>
        <v>#VALUE!</v>
      </c>
      <c r="F2562" s="236" t="str">
        <f t="shared" si="2"/>
        <v>#VALUE!</v>
      </c>
      <c r="G2562" s="236" t="str">
        <f t="shared" si="3"/>
        <v>#VALUE!</v>
      </c>
      <c r="H2562" s="236" t="str">
        <f t="shared" si="4"/>
        <v>#VALUE!</v>
      </c>
      <c r="I2562" s="236" t="str">
        <f t="shared" si="5"/>
        <v>#VALUE!</v>
      </c>
      <c r="J2562" s="236" t="str">
        <f t="shared" si="6"/>
        <v>#VALUE!</v>
      </c>
      <c r="K2562" s="236" t="str">
        <f t="shared" si="7"/>
        <v>#VALUE!</v>
      </c>
      <c r="L2562" s="236" t="str">
        <f t="shared" si="8"/>
        <v>#VALUE!</v>
      </c>
      <c r="M2562" s="236" t="str">
        <f t="shared" si="9"/>
        <v>#VALUE!</v>
      </c>
      <c r="N2562" s="236" t="str">
        <f t="shared" si="10"/>
        <v>#VALUE!</v>
      </c>
      <c r="O2562" s="236" t="str">
        <f t="shared" si="11"/>
        <v>#VALUE!</v>
      </c>
      <c r="P2562" s="237" t="str">
        <f t="shared" si="12"/>
        <v>NO RX</v>
      </c>
      <c r="Q2562" s="234" t="b">
        <v>0</v>
      </c>
      <c r="R2562" s="237" t="str">
        <f t="shared" si="37"/>
        <v>LOW</v>
      </c>
      <c r="S2562" s="242">
        <v>44912.0</v>
      </c>
      <c r="T2562" s="243">
        <f t="shared" si="82"/>
        <v>44592</v>
      </c>
      <c r="U2562" s="237"/>
      <c r="V2562" s="237" t="str">
        <f t="shared" si="16"/>
        <v> </v>
      </c>
      <c r="W2562" s="83"/>
      <c r="X2562" s="83"/>
      <c r="Y2562" s="83"/>
      <c r="Z2562" s="83"/>
      <c r="AA2562" s="83"/>
      <c r="AB2562" s="83"/>
      <c r="AC2562" s="83"/>
      <c r="AD2562" s="83"/>
      <c r="AE2562" s="83"/>
    </row>
    <row r="2563">
      <c r="A2563" s="248">
        <v>17758.0</v>
      </c>
      <c r="B2563" s="239" t="s">
        <v>7556</v>
      </c>
      <c r="C2563" s="239" t="b">
        <v>1</v>
      </c>
      <c r="D2563" s="235">
        <v>44592.0</v>
      </c>
      <c r="E2563" s="236" t="str">
        <f t="shared" si="1"/>
        <v>OPI RX</v>
      </c>
      <c r="F2563" s="236" t="str">
        <f t="shared" si="2"/>
        <v>#VALUE!</v>
      </c>
      <c r="G2563" s="236" t="str">
        <f t="shared" si="3"/>
        <v>#VALUE!</v>
      </c>
      <c r="H2563" s="236" t="str">
        <f t="shared" si="4"/>
        <v>#VALUE!</v>
      </c>
      <c r="I2563" s="236" t="str">
        <f t="shared" si="5"/>
        <v>#VALUE!</v>
      </c>
      <c r="J2563" s="236" t="str">
        <f t="shared" si="6"/>
        <v>#VALUE!</v>
      </c>
      <c r="K2563" s="236" t="str">
        <f t="shared" si="7"/>
        <v>#VALUE!</v>
      </c>
      <c r="L2563" s="236" t="str">
        <f t="shared" si="8"/>
        <v>#VALUE!</v>
      </c>
      <c r="M2563" s="236" t="str">
        <f t="shared" si="9"/>
        <v>#VALUE!</v>
      </c>
      <c r="N2563" s="236" t="str">
        <f t="shared" si="10"/>
        <v>#VALUE!</v>
      </c>
      <c r="O2563" s="236" t="str">
        <f t="shared" si="11"/>
        <v>#VALUE!</v>
      </c>
      <c r="P2563" s="237" t="str">
        <f t="shared" si="12"/>
        <v>OPIOIDS</v>
      </c>
      <c r="Q2563" s="234" t="b">
        <v>0</v>
      </c>
      <c r="R2563" s="237" t="str">
        <f t="shared" si="37"/>
        <v>LOW</v>
      </c>
      <c r="S2563" s="242">
        <v>44916.0</v>
      </c>
      <c r="T2563" s="243">
        <f t="shared" si="82"/>
        <v>44592</v>
      </c>
      <c r="U2563" s="237"/>
      <c r="V2563" s="237" t="str">
        <f t="shared" si="16"/>
        <v> </v>
      </c>
      <c r="W2563" s="83"/>
      <c r="X2563" s="83"/>
      <c r="Y2563" s="83"/>
      <c r="Z2563" s="83"/>
      <c r="AA2563" s="83"/>
      <c r="AB2563" s="83"/>
      <c r="AC2563" s="83"/>
      <c r="AD2563" s="83"/>
      <c r="AE2563" s="83"/>
    </row>
    <row r="2564">
      <c r="A2564" s="248">
        <v>17761.0</v>
      </c>
      <c r="B2564" s="239" t="s">
        <v>7606</v>
      </c>
      <c r="C2564" s="239" t="b">
        <v>1</v>
      </c>
      <c r="D2564" s="235">
        <v>44592.0</v>
      </c>
      <c r="E2564" s="236" t="str">
        <f t="shared" si="1"/>
        <v>#VALUE!</v>
      </c>
      <c r="F2564" s="236" t="str">
        <f t="shared" si="2"/>
        <v>#VALUE!</v>
      </c>
      <c r="G2564" s="236" t="str">
        <f t="shared" si="3"/>
        <v>#VALUE!</v>
      </c>
      <c r="H2564" s="236" t="str">
        <f t="shared" si="4"/>
        <v>#VALUE!</v>
      </c>
      <c r="I2564" s="236" t="str">
        <f t="shared" si="5"/>
        <v>#VALUE!</v>
      </c>
      <c r="J2564" s="236" t="str">
        <f t="shared" si="6"/>
        <v>#VALUE!</v>
      </c>
      <c r="K2564" s="236" t="str">
        <f t="shared" si="7"/>
        <v>#VALUE!</v>
      </c>
      <c r="L2564" s="236" t="str">
        <f t="shared" si="8"/>
        <v>#VALUE!</v>
      </c>
      <c r="M2564" s="236" t="str">
        <f t="shared" si="9"/>
        <v>OPI RX</v>
      </c>
      <c r="N2564" s="236" t="str">
        <f t="shared" si="10"/>
        <v>#VALUE!</v>
      </c>
      <c r="O2564" s="236" t="str">
        <f t="shared" si="11"/>
        <v>#VALUE!</v>
      </c>
      <c r="P2564" s="237" t="str">
        <f t="shared" si="12"/>
        <v>OPIOIDS</v>
      </c>
      <c r="Q2564" s="234" t="b">
        <v>0</v>
      </c>
      <c r="R2564" s="237" t="str">
        <f t="shared" si="37"/>
        <v>LOW</v>
      </c>
      <c r="S2564" s="242">
        <v>44920.0</v>
      </c>
      <c r="T2564" s="243">
        <f t="shared" si="82"/>
        <v>44592</v>
      </c>
      <c r="U2564" s="237"/>
      <c r="V2564" s="237" t="str">
        <f t="shared" si="16"/>
        <v> </v>
      </c>
      <c r="W2564" s="83"/>
      <c r="X2564" s="83"/>
      <c r="Y2564" s="83"/>
      <c r="Z2564" s="83"/>
      <c r="AA2564" s="83"/>
      <c r="AB2564" s="83"/>
      <c r="AC2564" s="83"/>
      <c r="AD2564" s="83"/>
      <c r="AE2564" s="83"/>
    </row>
    <row r="2565">
      <c r="A2565" s="248">
        <v>17769.0</v>
      </c>
      <c r="B2565" s="239" t="s">
        <v>7576</v>
      </c>
      <c r="C2565" s="239" t="b">
        <v>1</v>
      </c>
      <c r="D2565" s="235">
        <v>44592.0</v>
      </c>
      <c r="E2565" s="236" t="str">
        <f t="shared" si="1"/>
        <v>#VALUE!</v>
      </c>
      <c r="F2565" s="236" t="str">
        <f t="shared" si="2"/>
        <v>#VALUE!</v>
      </c>
      <c r="G2565" s="236" t="str">
        <f t="shared" si="3"/>
        <v>#VALUE!</v>
      </c>
      <c r="H2565" s="236" t="str">
        <f t="shared" si="4"/>
        <v>#VALUE!</v>
      </c>
      <c r="I2565" s="236" t="str">
        <f t="shared" si="5"/>
        <v>#VALUE!</v>
      </c>
      <c r="J2565" s="236" t="str">
        <f t="shared" si="6"/>
        <v>#VALUE!</v>
      </c>
      <c r="K2565" s="236" t="str">
        <f t="shared" si="7"/>
        <v>#VALUE!</v>
      </c>
      <c r="L2565" s="236" t="str">
        <f t="shared" si="8"/>
        <v>#VALUE!</v>
      </c>
      <c r="M2565" s="236" t="str">
        <f t="shared" si="9"/>
        <v>#VALUE!</v>
      </c>
      <c r="N2565" s="236" t="str">
        <f t="shared" si="10"/>
        <v>#VALUE!</v>
      </c>
      <c r="O2565" s="236" t="str">
        <f t="shared" si="11"/>
        <v>#VALUE!</v>
      </c>
      <c r="P2565" s="237" t="str">
        <f t="shared" si="12"/>
        <v>NO RX</v>
      </c>
      <c r="Q2565" s="234" t="b">
        <v>0</v>
      </c>
      <c r="R2565" s="237" t="str">
        <f t="shared" si="37"/>
        <v>LOW</v>
      </c>
      <c r="S2565" s="242">
        <v>44932.0</v>
      </c>
      <c r="T2565" s="243">
        <f t="shared" si="82"/>
        <v>44592</v>
      </c>
      <c r="U2565" s="237"/>
      <c r="V2565" s="237" t="str">
        <f t="shared" si="16"/>
        <v> </v>
      </c>
      <c r="W2565" s="83"/>
      <c r="X2565" s="83"/>
      <c r="Y2565" s="83"/>
      <c r="Z2565" s="83"/>
      <c r="AA2565" s="83"/>
      <c r="AB2565" s="83"/>
      <c r="AC2565" s="83"/>
      <c r="AD2565" s="83"/>
      <c r="AE2565" s="83"/>
    </row>
    <row r="2566">
      <c r="A2566" s="248">
        <v>17770.0</v>
      </c>
      <c r="B2566" s="239" t="s">
        <v>7580</v>
      </c>
      <c r="C2566" s="239" t="b">
        <v>1</v>
      </c>
      <c r="D2566" s="235">
        <v>44592.0</v>
      </c>
      <c r="E2566" s="236" t="str">
        <f t="shared" si="1"/>
        <v>#VALUE!</v>
      </c>
      <c r="F2566" s="236" t="str">
        <f t="shared" si="2"/>
        <v>#VALUE!</v>
      </c>
      <c r="G2566" s="236" t="str">
        <f t="shared" si="3"/>
        <v>#VALUE!</v>
      </c>
      <c r="H2566" s="236" t="str">
        <f t="shared" si="4"/>
        <v>#VALUE!</v>
      </c>
      <c r="I2566" s="236" t="str">
        <f t="shared" si="5"/>
        <v>#VALUE!</v>
      </c>
      <c r="J2566" s="236" t="str">
        <f t="shared" si="6"/>
        <v>#VALUE!</v>
      </c>
      <c r="K2566" s="236" t="str">
        <f t="shared" si="7"/>
        <v>#VALUE!</v>
      </c>
      <c r="L2566" s="236" t="str">
        <f t="shared" si="8"/>
        <v>#VALUE!</v>
      </c>
      <c r="M2566" s="236" t="str">
        <f t="shared" si="9"/>
        <v>OPI RX</v>
      </c>
      <c r="N2566" s="236" t="str">
        <f t="shared" si="10"/>
        <v>#VALUE!</v>
      </c>
      <c r="O2566" s="236" t="str">
        <f t="shared" si="11"/>
        <v>#VALUE!</v>
      </c>
      <c r="P2566" s="237" t="str">
        <f t="shared" si="12"/>
        <v>OPIOIDS</v>
      </c>
      <c r="Q2566" s="234" t="b">
        <v>0</v>
      </c>
      <c r="R2566" s="237" t="str">
        <f t="shared" si="37"/>
        <v>LOW</v>
      </c>
      <c r="S2566" s="242">
        <v>44919.0</v>
      </c>
      <c r="T2566" s="243">
        <f t="shared" si="82"/>
        <v>44592</v>
      </c>
      <c r="U2566" s="237"/>
      <c r="V2566" s="237" t="str">
        <f t="shared" si="16"/>
        <v> </v>
      </c>
      <c r="W2566" s="83"/>
      <c r="X2566" s="83"/>
      <c r="Y2566" s="83"/>
      <c r="Z2566" s="83"/>
      <c r="AA2566" s="83"/>
      <c r="AB2566" s="83"/>
      <c r="AC2566" s="83"/>
      <c r="AD2566" s="83"/>
      <c r="AE2566" s="83"/>
    </row>
    <row r="2567">
      <c r="A2567" s="241">
        <v>17773.0</v>
      </c>
      <c r="B2567" s="239" t="s">
        <v>8241</v>
      </c>
      <c r="C2567" s="239" t="b">
        <v>1</v>
      </c>
      <c r="D2567" s="235">
        <v>44596.0</v>
      </c>
      <c r="E2567" s="236" t="str">
        <f t="shared" si="1"/>
        <v>#VALUE!</v>
      </c>
      <c r="F2567" s="236" t="str">
        <f t="shared" si="2"/>
        <v>#VALUE!</v>
      </c>
      <c r="G2567" s="236" t="str">
        <f t="shared" si="3"/>
        <v>OPI RX</v>
      </c>
      <c r="H2567" s="236" t="str">
        <f t="shared" si="4"/>
        <v>#VALUE!</v>
      </c>
      <c r="I2567" s="236" t="str">
        <f t="shared" si="5"/>
        <v>#VALUE!</v>
      </c>
      <c r="J2567" s="236" t="str">
        <f t="shared" si="6"/>
        <v>#VALUE!</v>
      </c>
      <c r="K2567" s="236" t="str">
        <f t="shared" si="7"/>
        <v>#VALUE!</v>
      </c>
      <c r="L2567" s="236" t="str">
        <f t="shared" si="8"/>
        <v>#VALUE!</v>
      </c>
      <c r="M2567" s="236" t="str">
        <f t="shared" si="9"/>
        <v>#VALUE!</v>
      </c>
      <c r="N2567" s="236" t="str">
        <f t="shared" si="10"/>
        <v>#VALUE!</v>
      </c>
      <c r="O2567" s="236" t="str">
        <f t="shared" si="11"/>
        <v>#VALUE!</v>
      </c>
      <c r="P2567" s="237" t="str">
        <f t="shared" si="12"/>
        <v>OPIOIDS</v>
      </c>
      <c r="Q2567" s="234" t="b">
        <v>0</v>
      </c>
      <c r="R2567" s="237" t="str">
        <f t="shared" si="37"/>
        <v>LOW</v>
      </c>
      <c r="S2567" s="242">
        <v>44558.0</v>
      </c>
      <c r="T2567" s="243">
        <f t="shared" si="82"/>
        <v>44596</v>
      </c>
      <c r="U2567" s="237"/>
      <c r="V2567" s="237" t="str">
        <f t="shared" si="16"/>
        <v> </v>
      </c>
      <c r="W2567" s="83"/>
      <c r="X2567" s="83"/>
      <c r="Y2567" s="83"/>
      <c r="Z2567" s="83"/>
      <c r="AA2567" s="83"/>
      <c r="AB2567" s="83"/>
      <c r="AC2567" s="83"/>
      <c r="AD2567" s="83"/>
      <c r="AE2567" s="83"/>
    </row>
    <row r="2568">
      <c r="A2568" s="241">
        <v>17777.0</v>
      </c>
      <c r="B2568" s="239" t="s">
        <v>7556</v>
      </c>
      <c r="C2568" s="239" t="b">
        <v>1</v>
      </c>
      <c r="D2568" s="235">
        <v>44596.0</v>
      </c>
      <c r="E2568" s="235" t="str">
        <f t="shared" si="1"/>
        <v>OPI RX</v>
      </c>
      <c r="F2568" s="236" t="str">
        <f t="shared" si="2"/>
        <v>#VALUE!</v>
      </c>
      <c r="G2568" s="236" t="str">
        <f t="shared" si="3"/>
        <v>#VALUE!</v>
      </c>
      <c r="H2568" s="236" t="str">
        <f t="shared" si="4"/>
        <v>#VALUE!</v>
      </c>
      <c r="I2568" s="236" t="str">
        <f t="shared" si="5"/>
        <v>#VALUE!</v>
      </c>
      <c r="J2568" s="236" t="str">
        <f t="shared" si="6"/>
        <v>#VALUE!</v>
      </c>
      <c r="K2568" s="236" t="str">
        <f t="shared" si="7"/>
        <v>#VALUE!</v>
      </c>
      <c r="L2568" s="236" t="str">
        <f t="shared" si="8"/>
        <v>#VALUE!</v>
      </c>
      <c r="M2568" s="236" t="str">
        <f t="shared" si="9"/>
        <v>#VALUE!</v>
      </c>
      <c r="N2568" s="236" t="str">
        <f t="shared" si="10"/>
        <v>#VALUE!</v>
      </c>
      <c r="O2568" s="236" t="str">
        <f t="shared" si="11"/>
        <v>#VALUE!</v>
      </c>
      <c r="P2568" s="237" t="str">
        <f t="shared" si="12"/>
        <v>OPIOIDS</v>
      </c>
      <c r="Q2568" s="234" t="b">
        <v>0</v>
      </c>
      <c r="R2568" s="237" t="str">
        <f t="shared" si="37"/>
        <v>LOW</v>
      </c>
      <c r="S2568" s="242">
        <v>44559.0</v>
      </c>
      <c r="T2568" s="243">
        <f t="shared" si="82"/>
        <v>44596</v>
      </c>
      <c r="U2568" s="237"/>
      <c r="V2568" s="237" t="str">
        <f t="shared" si="16"/>
        <v> </v>
      </c>
      <c r="W2568" s="83"/>
      <c r="X2568" s="83"/>
      <c r="Y2568" s="83"/>
      <c r="Z2568" s="83"/>
      <c r="AA2568" s="83"/>
      <c r="AB2568" s="83"/>
      <c r="AC2568" s="83"/>
      <c r="AD2568" s="83"/>
      <c r="AE2568" s="83"/>
    </row>
    <row r="2569">
      <c r="A2569" s="241">
        <v>17780.0</v>
      </c>
      <c r="B2569" s="239" t="s">
        <v>7569</v>
      </c>
      <c r="C2569" s="239" t="b">
        <v>1</v>
      </c>
      <c r="D2569" s="235">
        <v>44592.0</v>
      </c>
      <c r="E2569" s="235" t="str">
        <f t="shared" si="1"/>
        <v>#VALUE!</v>
      </c>
      <c r="F2569" s="236" t="str">
        <f t="shared" si="2"/>
        <v>#VALUE!</v>
      </c>
      <c r="G2569" s="236" t="str">
        <f t="shared" si="3"/>
        <v>OPI RX</v>
      </c>
      <c r="H2569" s="236" t="str">
        <f t="shared" si="4"/>
        <v>#VALUE!</v>
      </c>
      <c r="I2569" s="236" t="str">
        <f t="shared" si="5"/>
        <v>#VALUE!</v>
      </c>
      <c r="J2569" s="236" t="str">
        <f t="shared" si="6"/>
        <v>#VALUE!</v>
      </c>
      <c r="K2569" s="236" t="str">
        <f t="shared" si="7"/>
        <v>#VALUE!</v>
      </c>
      <c r="L2569" s="236" t="str">
        <f t="shared" si="8"/>
        <v>#VALUE!</v>
      </c>
      <c r="M2569" s="236" t="str">
        <f t="shared" si="9"/>
        <v>#VALUE!</v>
      </c>
      <c r="N2569" s="236" t="str">
        <f t="shared" si="10"/>
        <v>#VALUE!</v>
      </c>
      <c r="O2569" s="236" t="str">
        <f t="shared" si="11"/>
        <v>#VALUE!</v>
      </c>
      <c r="P2569" s="237" t="str">
        <f t="shared" si="12"/>
        <v>OPIOIDS</v>
      </c>
      <c r="Q2569" s="234" t="b">
        <v>0</v>
      </c>
      <c r="R2569" s="237" t="str">
        <f t="shared" si="37"/>
        <v>LOW</v>
      </c>
      <c r="S2569" s="242">
        <v>44934.0</v>
      </c>
      <c r="T2569" s="243">
        <f t="shared" si="82"/>
        <v>44592</v>
      </c>
      <c r="U2569" s="237"/>
      <c r="V2569" s="237" t="str">
        <f t="shared" si="16"/>
        <v> </v>
      </c>
      <c r="W2569" s="83"/>
      <c r="X2569" s="83"/>
      <c r="Y2569" s="83"/>
      <c r="Z2569" s="83"/>
      <c r="AA2569" s="83"/>
      <c r="AB2569" s="83"/>
      <c r="AC2569" s="83"/>
      <c r="AD2569" s="83"/>
      <c r="AE2569" s="83"/>
    </row>
    <row r="2570">
      <c r="A2570" s="241">
        <v>17784.0</v>
      </c>
      <c r="B2570" s="239" t="s">
        <v>7570</v>
      </c>
      <c r="C2570" s="239" t="b">
        <v>1</v>
      </c>
      <c r="D2570" s="235">
        <v>44596.0</v>
      </c>
      <c r="E2570" s="235" t="str">
        <f t="shared" si="1"/>
        <v>#VALUE!</v>
      </c>
      <c r="F2570" s="236" t="str">
        <f t="shared" si="2"/>
        <v>#VALUE!</v>
      </c>
      <c r="G2570" s="236" t="str">
        <f t="shared" si="3"/>
        <v>#VALUE!</v>
      </c>
      <c r="H2570" s="236" t="str">
        <f t="shared" si="4"/>
        <v>#VALUE!</v>
      </c>
      <c r="I2570" s="236" t="str">
        <f t="shared" si="5"/>
        <v>#VALUE!</v>
      </c>
      <c r="J2570" s="236" t="str">
        <f t="shared" si="6"/>
        <v>#VALUE!</v>
      </c>
      <c r="K2570" s="236" t="str">
        <f t="shared" si="7"/>
        <v>#VALUE!</v>
      </c>
      <c r="L2570" s="236" t="str">
        <f t="shared" si="8"/>
        <v>#VALUE!</v>
      </c>
      <c r="M2570" s="236" t="str">
        <f t="shared" si="9"/>
        <v>#VALUE!</v>
      </c>
      <c r="N2570" s="236" t="str">
        <f t="shared" si="10"/>
        <v>#VALUE!</v>
      </c>
      <c r="O2570" s="236" t="str">
        <f t="shared" si="11"/>
        <v>#VALUE!</v>
      </c>
      <c r="P2570" s="237" t="str">
        <f t="shared" si="12"/>
        <v>NO RX</v>
      </c>
      <c r="Q2570" s="234" t="b">
        <v>0</v>
      </c>
      <c r="R2570" s="237" t="str">
        <f t="shared" si="37"/>
        <v>LOW</v>
      </c>
      <c r="S2570" s="242">
        <v>44558.0</v>
      </c>
      <c r="T2570" s="243">
        <f t="shared" si="82"/>
        <v>44596</v>
      </c>
      <c r="U2570" s="237"/>
      <c r="V2570" s="237" t="str">
        <f t="shared" si="16"/>
        <v> </v>
      </c>
      <c r="W2570" s="83"/>
      <c r="X2570" s="83"/>
      <c r="Y2570" s="83"/>
      <c r="Z2570" s="83"/>
      <c r="AA2570" s="83"/>
      <c r="AB2570" s="83"/>
      <c r="AC2570" s="83"/>
      <c r="AD2570" s="83"/>
      <c r="AE2570" s="83"/>
    </row>
    <row r="2571">
      <c r="A2571" s="241">
        <v>17787.0</v>
      </c>
      <c r="B2571" s="239" t="s">
        <v>7576</v>
      </c>
      <c r="C2571" s="239" t="b">
        <v>1</v>
      </c>
      <c r="D2571" s="235">
        <v>44596.0</v>
      </c>
      <c r="E2571" s="235" t="str">
        <f t="shared" si="1"/>
        <v>#VALUE!</v>
      </c>
      <c r="F2571" s="236" t="str">
        <f t="shared" si="2"/>
        <v>#VALUE!</v>
      </c>
      <c r="G2571" s="236" t="str">
        <f t="shared" si="3"/>
        <v>#VALUE!</v>
      </c>
      <c r="H2571" s="236" t="str">
        <f t="shared" si="4"/>
        <v>#VALUE!</v>
      </c>
      <c r="I2571" s="236" t="str">
        <f t="shared" si="5"/>
        <v>#VALUE!</v>
      </c>
      <c r="J2571" s="236" t="str">
        <f t="shared" si="6"/>
        <v>#VALUE!</v>
      </c>
      <c r="K2571" s="236" t="str">
        <f t="shared" si="7"/>
        <v>#VALUE!</v>
      </c>
      <c r="L2571" s="236" t="str">
        <f t="shared" si="8"/>
        <v>#VALUE!</v>
      </c>
      <c r="M2571" s="236" t="str">
        <f t="shared" si="9"/>
        <v>#VALUE!</v>
      </c>
      <c r="N2571" s="236" t="str">
        <f t="shared" si="10"/>
        <v>#VALUE!</v>
      </c>
      <c r="O2571" s="236" t="str">
        <f t="shared" si="11"/>
        <v>#VALUE!</v>
      </c>
      <c r="P2571" s="237" t="str">
        <f t="shared" si="12"/>
        <v>NO RX</v>
      </c>
      <c r="Q2571" s="234" t="b">
        <v>0</v>
      </c>
      <c r="R2571" s="237" t="str">
        <f t="shared" si="37"/>
        <v>LOW</v>
      </c>
      <c r="S2571" s="242">
        <v>44922.0</v>
      </c>
      <c r="T2571" s="243">
        <f t="shared" si="82"/>
        <v>44596</v>
      </c>
      <c r="U2571" s="237"/>
      <c r="V2571" s="237" t="str">
        <f t="shared" si="16"/>
        <v> </v>
      </c>
      <c r="W2571" s="83"/>
      <c r="X2571" s="83"/>
      <c r="Y2571" s="83"/>
      <c r="Z2571" s="83"/>
      <c r="AA2571" s="83"/>
      <c r="AB2571" s="83"/>
      <c r="AC2571" s="83"/>
      <c r="AD2571" s="83"/>
      <c r="AE2571" s="83"/>
    </row>
    <row r="2572">
      <c r="A2572" s="241">
        <v>17792.0</v>
      </c>
      <c r="B2572" s="239" t="s">
        <v>7576</v>
      </c>
      <c r="C2572" s="239" t="b">
        <v>1</v>
      </c>
      <c r="D2572" s="235">
        <v>44596.0</v>
      </c>
      <c r="E2572" s="235" t="str">
        <f t="shared" si="1"/>
        <v>#VALUE!</v>
      </c>
      <c r="F2572" s="236" t="str">
        <f t="shared" si="2"/>
        <v>#VALUE!</v>
      </c>
      <c r="G2572" s="236" t="str">
        <f t="shared" si="3"/>
        <v>#VALUE!</v>
      </c>
      <c r="H2572" s="236" t="str">
        <f t="shared" si="4"/>
        <v>#VALUE!</v>
      </c>
      <c r="I2572" s="236" t="str">
        <f t="shared" si="5"/>
        <v>#VALUE!</v>
      </c>
      <c r="J2572" s="236" t="str">
        <f t="shared" si="6"/>
        <v>#VALUE!</v>
      </c>
      <c r="K2572" s="236" t="str">
        <f t="shared" si="7"/>
        <v>#VALUE!</v>
      </c>
      <c r="L2572" s="236" t="str">
        <f t="shared" si="8"/>
        <v>#VALUE!</v>
      </c>
      <c r="M2572" s="236" t="str">
        <f t="shared" si="9"/>
        <v>#VALUE!</v>
      </c>
      <c r="N2572" s="236" t="str">
        <f t="shared" si="10"/>
        <v>#VALUE!</v>
      </c>
      <c r="O2572" s="236" t="str">
        <f t="shared" si="11"/>
        <v>#VALUE!</v>
      </c>
      <c r="P2572" s="237" t="str">
        <f t="shared" si="12"/>
        <v>NO RX</v>
      </c>
      <c r="Q2572" s="234" t="b">
        <v>0</v>
      </c>
      <c r="R2572" s="237" t="str">
        <f t="shared" si="37"/>
        <v>LOW</v>
      </c>
      <c r="S2572" s="242">
        <v>44558.0</v>
      </c>
      <c r="T2572" s="243">
        <f t="shared" si="82"/>
        <v>44596</v>
      </c>
      <c r="U2572" s="237"/>
      <c r="V2572" s="237" t="str">
        <f t="shared" si="16"/>
        <v> </v>
      </c>
      <c r="W2572" s="83"/>
      <c r="X2572" s="83"/>
      <c r="Y2572" s="83"/>
      <c r="Z2572" s="83"/>
      <c r="AA2572" s="83"/>
      <c r="AB2572" s="83"/>
      <c r="AC2572" s="83"/>
      <c r="AD2572" s="83"/>
      <c r="AE2572" s="83"/>
    </row>
    <row r="2573">
      <c r="A2573" s="241">
        <v>17800.0</v>
      </c>
      <c r="B2573" s="239" t="s">
        <v>7552</v>
      </c>
      <c r="C2573" s="239" t="b">
        <v>1</v>
      </c>
      <c r="D2573" s="235">
        <v>44596.0</v>
      </c>
      <c r="E2573" s="235" t="str">
        <f t="shared" si="1"/>
        <v>#VALUE!</v>
      </c>
      <c r="F2573" s="236" t="str">
        <f t="shared" si="2"/>
        <v>#VALUE!</v>
      </c>
      <c r="G2573" s="236" t="str">
        <f t="shared" si="3"/>
        <v>#VALUE!</v>
      </c>
      <c r="H2573" s="236" t="str">
        <f t="shared" si="4"/>
        <v>#VALUE!</v>
      </c>
      <c r="I2573" s="236" t="str">
        <f t="shared" si="5"/>
        <v>#VALUE!</v>
      </c>
      <c r="J2573" s="236" t="str">
        <f t="shared" si="6"/>
        <v>#VALUE!</v>
      </c>
      <c r="K2573" s="236" t="str">
        <f t="shared" si="7"/>
        <v>#VALUE!</v>
      </c>
      <c r="L2573" s="236" t="str">
        <f t="shared" si="8"/>
        <v>#VALUE!</v>
      </c>
      <c r="M2573" s="236" t="str">
        <f t="shared" si="9"/>
        <v>#VALUE!</v>
      </c>
      <c r="N2573" s="236" t="str">
        <f t="shared" si="10"/>
        <v>#VALUE!</v>
      </c>
      <c r="O2573" s="236" t="str">
        <f t="shared" si="11"/>
        <v>#VALUE!</v>
      </c>
      <c r="P2573" s="237" t="str">
        <f t="shared" si="12"/>
        <v>NO RX</v>
      </c>
      <c r="Q2573" s="234" t="b">
        <v>0</v>
      </c>
      <c r="R2573" s="237" t="str">
        <f t="shared" si="37"/>
        <v>LOW</v>
      </c>
      <c r="S2573" s="242">
        <v>44558.0</v>
      </c>
      <c r="T2573" s="243">
        <f t="shared" si="82"/>
        <v>44596</v>
      </c>
      <c r="U2573" s="237"/>
      <c r="V2573" s="237" t="str">
        <f t="shared" si="16"/>
        <v> </v>
      </c>
      <c r="W2573" s="83"/>
      <c r="X2573" s="83"/>
      <c r="Y2573" s="83"/>
      <c r="Z2573" s="83"/>
      <c r="AA2573" s="83"/>
      <c r="AB2573" s="83"/>
      <c r="AC2573" s="83"/>
      <c r="AD2573" s="83"/>
      <c r="AE2573" s="83"/>
    </row>
    <row r="2574">
      <c r="A2574" s="241">
        <v>17801.0</v>
      </c>
      <c r="B2574" s="239" t="s">
        <v>7580</v>
      </c>
      <c r="C2574" s="239" t="b">
        <v>1</v>
      </c>
      <c r="D2574" s="235">
        <v>44596.0</v>
      </c>
      <c r="E2574" s="235" t="str">
        <f t="shared" si="1"/>
        <v>#VALUE!</v>
      </c>
      <c r="F2574" s="236" t="str">
        <f t="shared" si="2"/>
        <v>#VALUE!</v>
      </c>
      <c r="G2574" s="236" t="str">
        <f t="shared" si="3"/>
        <v>#VALUE!</v>
      </c>
      <c r="H2574" s="236" t="str">
        <f t="shared" si="4"/>
        <v>#VALUE!</v>
      </c>
      <c r="I2574" s="236" t="str">
        <f t="shared" si="5"/>
        <v>#VALUE!</v>
      </c>
      <c r="J2574" s="236" t="str">
        <f t="shared" si="6"/>
        <v>#VALUE!</v>
      </c>
      <c r="K2574" s="236" t="str">
        <f t="shared" si="7"/>
        <v>#VALUE!</v>
      </c>
      <c r="L2574" s="236" t="str">
        <f t="shared" si="8"/>
        <v>#VALUE!</v>
      </c>
      <c r="M2574" s="236" t="str">
        <f t="shared" si="9"/>
        <v>OPI RX</v>
      </c>
      <c r="N2574" s="236" t="str">
        <f t="shared" si="10"/>
        <v>#VALUE!</v>
      </c>
      <c r="O2574" s="236" t="str">
        <f t="shared" si="11"/>
        <v>#VALUE!</v>
      </c>
      <c r="P2574" s="237" t="str">
        <f t="shared" si="12"/>
        <v>OPIOIDS</v>
      </c>
      <c r="Q2574" s="234" t="b">
        <v>0</v>
      </c>
      <c r="R2574" s="237" t="str">
        <f t="shared" si="37"/>
        <v>LOW</v>
      </c>
      <c r="S2574" s="242">
        <v>44558.0</v>
      </c>
      <c r="T2574" s="243">
        <f t="shared" si="82"/>
        <v>44596</v>
      </c>
      <c r="U2574" s="237"/>
      <c r="V2574" s="237" t="str">
        <f t="shared" si="16"/>
        <v> </v>
      </c>
      <c r="W2574" s="83"/>
      <c r="X2574" s="83"/>
      <c r="Y2574" s="83"/>
      <c r="Z2574" s="83"/>
      <c r="AA2574" s="83"/>
      <c r="AB2574" s="83"/>
      <c r="AC2574" s="83"/>
      <c r="AD2574" s="83"/>
      <c r="AE2574" s="83"/>
    </row>
    <row r="2575">
      <c r="A2575" s="241">
        <v>17810.0</v>
      </c>
      <c r="B2575" s="239" t="s">
        <v>7606</v>
      </c>
      <c r="C2575" s="239" t="b">
        <v>1</v>
      </c>
      <c r="D2575" s="235">
        <v>44596.0</v>
      </c>
      <c r="E2575" s="235" t="str">
        <f t="shared" si="1"/>
        <v>#VALUE!</v>
      </c>
      <c r="F2575" s="236" t="str">
        <f t="shared" si="2"/>
        <v>#VALUE!</v>
      </c>
      <c r="G2575" s="236" t="str">
        <f t="shared" si="3"/>
        <v>#VALUE!</v>
      </c>
      <c r="H2575" s="236" t="str">
        <f t="shared" si="4"/>
        <v>#VALUE!</v>
      </c>
      <c r="I2575" s="236" t="str">
        <f t="shared" si="5"/>
        <v>#VALUE!</v>
      </c>
      <c r="J2575" s="236" t="str">
        <f t="shared" si="6"/>
        <v>#VALUE!</v>
      </c>
      <c r="K2575" s="236" t="str">
        <f t="shared" si="7"/>
        <v>#VALUE!</v>
      </c>
      <c r="L2575" s="236" t="str">
        <f t="shared" si="8"/>
        <v>#VALUE!</v>
      </c>
      <c r="M2575" s="236" t="str">
        <f t="shared" si="9"/>
        <v>OPI RX</v>
      </c>
      <c r="N2575" s="236" t="str">
        <f t="shared" si="10"/>
        <v>#VALUE!</v>
      </c>
      <c r="O2575" s="236" t="str">
        <f t="shared" si="11"/>
        <v>#VALUE!</v>
      </c>
      <c r="P2575" s="237" t="str">
        <f t="shared" si="12"/>
        <v>OPIOIDS</v>
      </c>
      <c r="Q2575" s="234" t="b">
        <v>0</v>
      </c>
      <c r="R2575" s="237" t="str">
        <f t="shared" si="37"/>
        <v>LOW</v>
      </c>
      <c r="S2575" s="242">
        <v>44559.0</v>
      </c>
      <c r="T2575" s="243">
        <f t="shared" si="82"/>
        <v>44596</v>
      </c>
      <c r="U2575" s="237"/>
      <c r="V2575" s="237" t="str">
        <f t="shared" si="16"/>
        <v> </v>
      </c>
      <c r="W2575" s="83"/>
      <c r="X2575" s="83"/>
      <c r="Y2575" s="83"/>
      <c r="Z2575" s="83"/>
      <c r="AA2575" s="83"/>
      <c r="AB2575" s="83"/>
      <c r="AC2575" s="83"/>
      <c r="AD2575" s="83"/>
      <c r="AE2575" s="83"/>
    </row>
    <row r="2576">
      <c r="A2576" s="241" t="s">
        <v>8242</v>
      </c>
      <c r="B2576" s="239" t="s">
        <v>7778</v>
      </c>
      <c r="C2576" s="239" t="b">
        <v>1</v>
      </c>
      <c r="D2576" s="235">
        <v>44480.0</v>
      </c>
      <c r="E2576" s="235" t="str">
        <f t="shared" si="1"/>
        <v>#VALUE!</v>
      </c>
      <c r="F2576" s="236" t="str">
        <f t="shared" si="2"/>
        <v>OPI RX</v>
      </c>
      <c r="G2576" s="236" t="str">
        <f t="shared" si="3"/>
        <v>#VALUE!</v>
      </c>
      <c r="H2576" s="236" t="str">
        <f t="shared" si="4"/>
        <v>#VALUE!</v>
      </c>
      <c r="I2576" s="236" t="str">
        <f t="shared" si="5"/>
        <v>#VALUE!</v>
      </c>
      <c r="J2576" s="236" t="str">
        <f t="shared" si="6"/>
        <v>#VALUE!</v>
      </c>
      <c r="K2576" s="236" t="str">
        <f t="shared" si="7"/>
        <v>#VALUE!</v>
      </c>
      <c r="L2576" s="236" t="str">
        <f t="shared" si="8"/>
        <v>#VALUE!</v>
      </c>
      <c r="M2576" s="236" t="str">
        <f t="shared" si="9"/>
        <v>#VALUE!</v>
      </c>
      <c r="N2576" s="236" t="str">
        <f t="shared" si="10"/>
        <v>#VALUE!</v>
      </c>
      <c r="O2576" s="236" t="str">
        <f t="shared" si="11"/>
        <v>#VALUE!</v>
      </c>
      <c r="P2576" s="237" t="str">
        <f t="shared" si="12"/>
        <v>OPIOIDS</v>
      </c>
      <c r="Q2576" s="234" t="b">
        <v>0</v>
      </c>
      <c r="R2576" s="237" t="str">
        <f t="shared" si="37"/>
        <v>LOW</v>
      </c>
      <c r="S2576" s="242">
        <v>44298.0</v>
      </c>
      <c r="T2576" s="243">
        <f t="shared" si="82"/>
        <v>44480</v>
      </c>
      <c r="U2576" s="237" t="str">
        <f t="shared" ref="U2576:U2759" si="86">if((days($Z$3,$S2576)/365)&gt;=1,"DUE COMM", " ")</f>
        <v> </v>
      </c>
      <c r="V2576" s="237" t="str">
        <f t="shared" si="16"/>
        <v> </v>
      </c>
      <c r="W2576" s="83"/>
      <c r="X2576" s="83"/>
      <c r="Y2576" s="83"/>
      <c r="Z2576" s="83"/>
      <c r="AA2576" s="83"/>
      <c r="AB2576" s="83"/>
      <c r="AC2576" s="83"/>
      <c r="AD2576" s="83"/>
      <c r="AE2576" s="83"/>
    </row>
    <row r="2577">
      <c r="A2577" s="241" t="s">
        <v>8243</v>
      </c>
      <c r="B2577" s="239" t="s">
        <v>7832</v>
      </c>
      <c r="C2577" s="239" t="b">
        <v>1</v>
      </c>
      <c r="D2577" s="235">
        <v>44519.0</v>
      </c>
      <c r="E2577" s="235" t="str">
        <f t="shared" si="1"/>
        <v>#VALUE!</v>
      </c>
      <c r="F2577" s="236" t="str">
        <f t="shared" si="2"/>
        <v>#VALUE!</v>
      </c>
      <c r="G2577" s="236" t="str">
        <f t="shared" si="3"/>
        <v>#VALUE!</v>
      </c>
      <c r="H2577" s="236" t="str">
        <f t="shared" si="4"/>
        <v>#VALUE!</v>
      </c>
      <c r="I2577" s="236" t="str">
        <f t="shared" si="5"/>
        <v>#VALUE!</v>
      </c>
      <c r="J2577" s="236" t="str">
        <f t="shared" si="6"/>
        <v>#VALUE!</v>
      </c>
      <c r="K2577" s="236" t="str">
        <f t="shared" si="7"/>
        <v>#VALUE!</v>
      </c>
      <c r="L2577" s="236" t="str">
        <f t="shared" si="8"/>
        <v>#VALUE!</v>
      </c>
      <c r="M2577" s="236" t="str">
        <f t="shared" si="9"/>
        <v>OPI RX</v>
      </c>
      <c r="N2577" s="236" t="str">
        <f t="shared" si="10"/>
        <v>#VALUE!</v>
      </c>
      <c r="O2577" s="236" t="str">
        <f t="shared" si="11"/>
        <v>#VALUE!</v>
      </c>
      <c r="P2577" s="237" t="str">
        <f t="shared" si="12"/>
        <v>OPIOIDS</v>
      </c>
      <c r="Q2577" s="234" t="b">
        <v>0</v>
      </c>
      <c r="R2577" s="237" t="str">
        <f t="shared" si="37"/>
        <v>LOW</v>
      </c>
      <c r="S2577" s="242">
        <v>44403.0</v>
      </c>
      <c r="T2577" s="243">
        <f t="shared" si="82"/>
        <v>44519</v>
      </c>
      <c r="U2577" s="237" t="str">
        <f t="shared" si="86"/>
        <v> </v>
      </c>
      <c r="V2577" s="237" t="str">
        <f t="shared" si="16"/>
        <v> </v>
      </c>
      <c r="W2577" s="83"/>
      <c r="X2577" s="83"/>
      <c r="Y2577" s="83"/>
      <c r="Z2577" s="83"/>
      <c r="AA2577" s="83"/>
      <c r="AB2577" s="83"/>
      <c r="AC2577" s="83"/>
      <c r="AD2577" s="83"/>
      <c r="AE2577" s="83"/>
    </row>
    <row r="2578">
      <c r="A2578" s="241" t="s">
        <v>8244</v>
      </c>
      <c r="B2578" s="239" t="s">
        <v>8245</v>
      </c>
      <c r="C2578" s="239" t="b">
        <v>1</v>
      </c>
      <c r="D2578" s="235">
        <v>44483.0</v>
      </c>
      <c r="E2578" s="235" t="str">
        <f t="shared" si="1"/>
        <v>#VALUE!</v>
      </c>
      <c r="F2578" s="236" t="str">
        <f t="shared" si="2"/>
        <v>#VALUE!</v>
      </c>
      <c r="G2578" s="236" t="str">
        <f t="shared" si="3"/>
        <v>#VALUE!</v>
      </c>
      <c r="H2578" s="236" t="str">
        <f t="shared" si="4"/>
        <v>#VALUE!</v>
      </c>
      <c r="I2578" s="236" t="str">
        <f t="shared" si="5"/>
        <v>#VALUE!</v>
      </c>
      <c r="J2578" s="236" t="str">
        <f t="shared" si="6"/>
        <v>#VALUE!</v>
      </c>
      <c r="K2578" s="236" t="str">
        <f t="shared" si="7"/>
        <v>OPI RX</v>
      </c>
      <c r="L2578" s="236" t="str">
        <f t="shared" si="8"/>
        <v>#VALUE!</v>
      </c>
      <c r="M2578" s="236" t="str">
        <f t="shared" si="9"/>
        <v>#VALUE!</v>
      </c>
      <c r="N2578" s="236" t="str">
        <f t="shared" si="10"/>
        <v>#VALUE!</v>
      </c>
      <c r="O2578" s="236" t="str">
        <f t="shared" si="11"/>
        <v>#VALUE!</v>
      </c>
      <c r="P2578" s="237" t="str">
        <f t="shared" si="12"/>
        <v>OPIOIDS</v>
      </c>
      <c r="Q2578" s="234" t="b">
        <v>1</v>
      </c>
      <c r="R2578" s="237" t="str">
        <f t="shared" si="37"/>
        <v>HIGH</v>
      </c>
      <c r="S2578" s="242">
        <v>44394.0</v>
      </c>
      <c r="T2578" s="243">
        <f t="shared" si="82"/>
        <v>44483</v>
      </c>
      <c r="U2578" s="237" t="str">
        <f t="shared" si="86"/>
        <v> </v>
      </c>
      <c r="V2578" s="237" t="str">
        <f t="shared" si="16"/>
        <v> </v>
      </c>
      <c r="W2578" s="83"/>
      <c r="X2578" s="83"/>
      <c r="Y2578" s="83"/>
      <c r="Z2578" s="83"/>
      <c r="AA2578" s="83"/>
      <c r="AB2578" s="83"/>
      <c r="AC2578" s="83"/>
      <c r="AD2578" s="83"/>
      <c r="AE2578" s="83"/>
    </row>
    <row r="2579">
      <c r="A2579" s="241" t="s">
        <v>7132</v>
      </c>
      <c r="B2579" s="239" t="s">
        <v>7576</v>
      </c>
      <c r="C2579" s="239" t="b">
        <v>1</v>
      </c>
      <c r="D2579" s="235">
        <v>44432.0</v>
      </c>
      <c r="E2579" s="235" t="str">
        <f t="shared" si="1"/>
        <v>#VALUE!</v>
      </c>
      <c r="F2579" s="236" t="str">
        <f t="shared" si="2"/>
        <v>#VALUE!</v>
      </c>
      <c r="G2579" s="236" t="str">
        <f t="shared" si="3"/>
        <v>#VALUE!</v>
      </c>
      <c r="H2579" s="236" t="str">
        <f t="shared" si="4"/>
        <v>#VALUE!</v>
      </c>
      <c r="I2579" s="236" t="str">
        <f t="shared" si="5"/>
        <v>#VALUE!</v>
      </c>
      <c r="J2579" s="236" t="str">
        <f t="shared" si="6"/>
        <v>#VALUE!</v>
      </c>
      <c r="K2579" s="236" t="str">
        <f t="shared" si="7"/>
        <v>#VALUE!</v>
      </c>
      <c r="L2579" s="236" t="str">
        <f t="shared" si="8"/>
        <v>#VALUE!</v>
      </c>
      <c r="M2579" s="236" t="str">
        <f t="shared" si="9"/>
        <v>#VALUE!</v>
      </c>
      <c r="N2579" s="236" t="str">
        <f t="shared" si="10"/>
        <v>#VALUE!</v>
      </c>
      <c r="O2579" s="236" t="str">
        <f t="shared" si="11"/>
        <v>#VALUE!</v>
      </c>
      <c r="P2579" s="237" t="str">
        <f t="shared" si="12"/>
        <v>NO RX</v>
      </c>
      <c r="Q2579" s="234" t="b">
        <v>0</v>
      </c>
      <c r="R2579" s="237" t="str">
        <f t="shared" si="37"/>
        <v>LOW</v>
      </c>
      <c r="S2579" s="242"/>
      <c r="T2579" s="243">
        <f t="shared" si="82"/>
        <v>44432</v>
      </c>
      <c r="U2579" s="237" t="str">
        <f t="shared" si="86"/>
        <v>DUE COMM</v>
      </c>
      <c r="V2579" s="237" t="str">
        <f t="shared" si="16"/>
        <v> </v>
      </c>
      <c r="W2579" s="83"/>
      <c r="X2579" s="83"/>
      <c r="Y2579" s="83"/>
      <c r="Z2579" s="83"/>
      <c r="AA2579" s="83"/>
      <c r="AB2579" s="83"/>
      <c r="AC2579" s="83"/>
      <c r="AD2579" s="83"/>
      <c r="AE2579" s="83"/>
    </row>
    <row r="2580">
      <c r="A2580" s="241" t="s">
        <v>7143</v>
      </c>
      <c r="B2580" s="239" t="s">
        <v>7606</v>
      </c>
      <c r="C2580" s="239" t="b">
        <v>1</v>
      </c>
      <c r="D2580" s="235">
        <v>44384.0</v>
      </c>
      <c r="E2580" s="235" t="str">
        <f t="shared" si="1"/>
        <v>#VALUE!</v>
      </c>
      <c r="F2580" s="236" t="str">
        <f t="shared" si="2"/>
        <v>#VALUE!</v>
      </c>
      <c r="G2580" s="236" t="str">
        <f t="shared" si="3"/>
        <v>#VALUE!</v>
      </c>
      <c r="H2580" s="236" t="str">
        <f t="shared" si="4"/>
        <v>#VALUE!</v>
      </c>
      <c r="I2580" s="236" t="str">
        <f t="shared" si="5"/>
        <v>#VALUE!</v>
      </c>
      <c r="J2580" s="236" t="str">
        <f t="shared" si="6"/>
        <v>#VALUE!</v>
      </c>
      <c r="K2580" s="236" t="str">
        <f t="shared" si="7"/>
        <v>#VALUE!</v>
      </c>
      <c r="L2580" s="236" t="str">
        <f t="shared" si="8"/>
        <v>#VALUE!</v>
      </c>
      <c r="M2580" s="236" t="str">
        <f t="shared" si="9"/>
        <v>OPI RX</v>
      </c>
      <c r="N2580" s="236" t="str">
        <f t="shared" si="10"/>
        <v>#VALUE!</v>
      </c>
      <c r="O2580" s="236" t="str">
        <f t="shared" si="11"/>
        <v>#VALUE!</v>
      </c>
      <c r="P2580" s="237" t="str">
        <f t="shared" si="12"/>
        <v>OPIOIDS</v>
      </c>
      <c r="Q2580" s="234" t="b">
        <v>0</v>
      </c>
      <c r="R2580" s="237" t="str">
        <f t="shared" si="37"/>
        <v>LOW</v>
      </c>
      <c r="S2580" s="242"/>
      <c r="T2580" s="243">
        <f t="shared" si="82"/>
        <v>44384</v>
      </c>
      <c r="U2580" s="237" t="str">
        <f t="shared" si="86"/>
        <v>DUE COMM</v>
      </c>
      <c r="V2580" s="237" t="str">
        <f t="shared" si="16"/>
        <v> </v>
      </c>
      <c r="W2580" s="83"/>
      <c r="X2580" s="83"/>
      <c r="Y2580" s="83"/>
      <c r="Z2580" s="83"/>
      <c r="AA2580" s="83"/>
      <c r="AB2580" s="83"/>
      <c r="AC2580" s="83"/>
      <c r="AD2580" s="83"/>
      <c r="AE2580" s="83"/>
    </row>
    <row r="2581">
      <c r="A2581" s="241" t="s">
        <v>7163</v>
      </c>
      <c r="B2581" s="239" t="s">
        <v>7606</v>
      </c>
      <c r="C2581" s="239" t="b">
        <v>1</v>
      </c>
      <c r="D2581" s="235">
        <v>44399.0</v>
      </c>
      <c r="E2581" s="235" t="str">
        <f t="shared" si="1"/>
        <v>#VALUE!</v>
      </c>
      <c r="F2581" s="236" t="str">
        <f t="shared" si="2"/>
        <v>#VALUE!</v>
      </c>
      <c r="G2581" s="236" t="str">
        <f t="shared" si="3"/>
        <v>#VALUE!</v>
      </c>
      <c r="H2581" s="236" t="str">
        <f t="shared" si="4"/>
        <v>#VALUE!</v>
      </c>
      <c r="I2581" s="236" t="str">
        <f t="shared" si="5"/>
        <v>#VALUE!</v>
      </c>
      <c r="J2581" s="236" t="str">
        <f t="shared" si="6"/>
        <v>#VALUE!</v>
      </c>
      <c r="K2581" s="236" t="str">
        <f t="shared" si="7"/>
        <v>#VALUE!</v>
      </c>
      <c r="L2581" s="236" t="str">
        <f t="shared" si="8"/>
        <v>#VALUE!</v>
      </c>
      <c r="M2581" s="236" t="str">
        <f t="shared" si="9"/>
        <v>OPI RX</v>
      </c>
      <c r="N2581" s="236" t="str">
        <f t="shared" si="10"/>
        <v>#VALUE!</v>
      </c>
      <c r="O2581" s="236" t="str">
        <f t="shared" si="11"/>
        <v>#VALUE!</v>
      </c>
      <c r="P2581" s="237" t="str">
        <f t="shared" si="12"/>
        <v>OPIOIDS</v>
      </c>
      <c r="Q2581" s="234" t="b">
        <v>0</v>
      </c>
      <c r="R2581" s="237" t="str">
        <f t="shared" si="37"/>
        <v>LOW</v>
      </c>
      <c r="S2581" s="242"/>
      <c r="T2581" s="243">
        <f t="shared" si="82"/>
        <v>44399</v>
      </c>
      <c r="U2581" s="237" t="str">
        <f t="shared" si="86"/>
        <v>DUE COMM</v>
      </c>
      <c r="V2581" s="237" t="str">
        <f t="shared" si="16"/>
        <v> </v>
      </c>
      <c r="W2581" s="83"/>
      <c r="X2581" s="83"/>
      <c r="Y2581" s="83"/>
      <c r="Z2581" s="83"/>
      <c r="AA2581" s="83"/>
      <c r="AB2581" s="83"/>
      <c r="AC2581" s="83"/>
      <c r="AD2581" s="83"/>
      <c r="AE2581" s="83"/>
    </row>
    <row r="2582">
      <c r="A2582" s="241" t="s">
        <v>7164</v>
      </c>
      <c r="B2582" s="239" t="s">
        <v>8246</v>
      </c>
      <c r="C2582" s="239" t="b">
        <v>1</v>
      </c>
      <c r="D2582" s="235">
        <v>44448.0</v>
      </c>
      <c r="E2582" s="235" t="str">
        <f t="shared" si="1"/>
        <v>OPI RX</v>
      </c>
      <c r="F2582" s="236" t="str">
        <f t="shared" si="2"/>
        <v>#VALUE!</v>
      </c>
      <c r="G2582" s="236" t="str">
        <f t="shared" si="3"/>
        <v>#VALUE!</v>
      </c>
      <c r="H2582" s="236" t="str">
        <f t="shared" si="4"/>
        <v>#VALUE!</v>
      </c>
      <c r="I2582" s="236" t="str">
        <f t="shared" si="5"/>
        <v>#VALUE!</v>
      </c>
      <c r="J2582" s="236" t="str">
        <f t="shared" si="6"/>
        <v>#VALUE!</v>
      </c>
      <c r="K2582" s="236" t="str">
        <f t="shared" si="7"/>
        <v>#VALUE!</v>
      </c>
      <c r="L2582" s="236" t="str">
        <f t="shared" si="8"/>
        <v>#VALUE!</v>
      </c>
      <c r="M2582" s="236" t="str">
        <f t="shared" si="9"/>
        <v>#VALUE!</v>
      </c>
      <c r="N2582" s="236" t="str">
        <f t="shared" si="10"/>
        <v>#VALUE!</v>
      </c>
      <c r="O2582" s="236" t="str">
        <f t="shared" si="11"/>
        <v>#VALUE!</v>
      </c>
      <c r="P2582" s="237" t="str">
        <f t="shared" si="12"/>
        <v>OPIOIDS</v>
      </c>
      <c r="Q2582" s="234" t="b">
        <v>0</v>
      </c>
      <c r="R2582" s="237" t="str">
        <f t="shared" si="37"/>
        <v>LOW</v>
      </c>
      <c r="S2582" s="242"/>
      <c r="T2582" s="243">
        <f t="shared" si="82"/>
        <v>44448</v>
      </c>
      <c r="U2582" s="237" t="str">
        <f t="shared" si="86"/>
        <v>DUE COMM</v>
      </c>
      <c r="V2582" s="237" t="str">
        <f t="shared" si="16"/>
        <v> </v>
      </c>
      <c r="W2582" s="83"/>
      <c r="X2582" s="83"/>
      <c r="Y2582" s="83"/>
      <c r="Z2582" s="83"/>
      <c r="AA2582" s="83"/>
      <c r="AB2582" s="83"/>
      <c r="AC2582" s="83"/>
      <c r="AD2582" s="83"/>
      <c r="AE2582" s="83"/>
    </row>
    <row r="2583">
      <c r="A2583" s="241" t="s">
        <v>7177</v>
      </c>
      <c r="B2583" s="239" t="s">
        <v>7552</v>
      </c>
      <c r="C2583" s="239" t="b">
        <v>1</v>
      </c>
      <c r="D2583" s="235">
        <v>44420.0</v>
      </c>
      <c r="E2583" s="235" t="str">
        <f t="shared" si="1"/>
        <v>#VALUE!</v>
      </c>
      <c r="F2583" s="236" t="str">
        <f t="shared" si="2"/>
        <v>#VALUE!</v>
      </c>
      <c r="G2583" s="236" t="str">
        <f t="shared" si="3"/>
        <v>#VALUE!</v>
      </c>
      <c r="H2583" s="236" t="str">
        <f t="shared" si="4"/>
        <v>#VALUE!</v>
      </c>
      <c r="I2583" s="236" t="str">
        <f t="shared" si="5"/>
        <v>#VALUE!</v>
      </c>
      <c r="J2583" s="236" t="str">
        <f t="shared" si="6"/>
        <v>#VALUE!</v>
      </c>
      <c r="K2583" s="236" t="str">
        <f t="shared" si="7"/>
        <v>#VALUE!</v>
      </c>
      <c r="L2583" s="236" t="str">
        <f t="shared" si="8"/>
        <v>#VALUE!</v>
      </c>
      <c r="M2583" s="236" t="str">
        <f t="shared" si="9"/>
        <v>#VALUE!</v>
      </c>
      <c r="N2583" s="236" t="str">
        <f t="shared" si="10"/>
        <v>#VALUE!</v>
      </c>
      <c r="O2583" s="236" t="str">
        <f t="shared" si="11"/>
        <v>#VALUE!</v>
      </c>
      <c r="P2583" s="237" t="str">
        <f t="shared" si="12"/>
        <v>NO RX</v>
      </c>
      <c r="Q2583" s="234" t="b">
        <v>1</v>
      </c>
      <c r="R2583" s="237" t="str">
        <f t="shared" si="37"/>
        <v>HIGH</v>
      </c>
      <c r="S2583" s="242"/>
      <c r="T2583" s="243">
        <f t="shared" si="82"/>
        <v>44420</v>
      </c>
      <c r="U2583" s="237" t="str">
        <f t="shared" si="86"/>
        <v>DUE COMM</v>
      </c>
      <c r="V2583" s="237" t="str">
        <f t="shared" si="16"/>
        <v> </v>
      </c>
      <c r="W2583" s="83"/>
      <c r="X2583" s="83"/>
      <c r="Y2583" s="83"/>
      <c r="Z2583" s="83"/>
      <c r="AA2583" s="83"/>
      <c r="AB2583" s="83"/>
      <c r="AC2583" s="83"/>
      <c r="AD2583" s="83"/>
      <c r="AE2583" s="83"/>
    </row>
    <row r="2584">
      <c r="A2584" s="241" t="s">
        <v>7187</v>
      </c>
      <c r="B2584" s="239" t="s">
        <v>7552</v>
      </c>
      <c r="C2584" s="239" t="b">
        <v>1</v>
      </c>
      <c r="D2584" s="235">
        <v>44460.0</v>
      </c>
      <c r="E2584" s="235" t="str">
        <f t="shared" si="1"/>
        <v>#VALUE!</v>
      </c>
      <c r="F2584" s="236" t="str">
        <f t="shared" si="2"/>
        <v>#VALUE!</v>
      </c>
      <c r="G2584" s="236" t="str">
        <f t="shared" si="3"/>
        <v>#VALUE!</v>
      </c>
      <c r="H2584" s="236" t="str">
        <f t="shared" si="4"/>
        <v>#VALUE!</v>
      </c>
      <c r="I2584" s="236" t="str">
        <f t="shared" si="5"/>
        <v>#VALUE!</v>
      </c>
      <c r="J2584" s="236" t="str">
        <f t="shared" si="6"/>
        <v>#VALUE!</v>
      </c>
      <c r="K2584" s="236" t="str">
        <f t="shared" si="7"/>
        <v>#VALUE!</v>
      </c>
      <c r="L2584" s="236" t="str">
        <f t="shared" si="8"/>
        <v>#VALUE!</v>
      </c>
      <c r="M2584" s="236" t="str">
        <f t="shared" si="9"/>
        <v>#VALUE!</v>
      </c>
      <c r="N2584" s="236" t="str">
        <f t="shared" si="10"/>
        <v>#VALUE!</v>
      </c>
      <c r="O2584" s="236" t="str">
        <f t="shared" si="11"/>
        <v>#VALUE!</v>
      </c>
      <c r="P2584" s="237" t="str">
        <f t="shared" si="12"/>
        <v>NO RX</v>
      </c>
      <c r="Q2584" s="234" t="b">
        <v>0</v>
      </c>
      <c r="R2584" s="237" t="str">
        <f t="shared" si="37"/>
        <v>LOW</v>
      </c>
      <c r="S2584" s="242"/>
      <c r="T2584" s="243">
        <f t="shared" si="82"/>
        <v>44460</v>
      </c>
      <c r="U2584" s="237" t="str">
        <f t="shared" si="86"/>
        <v>DUE COMM</v>
      </c>
      <c r="V2584" s="237" t="str">
        <f t="shared" si="16"/>
        <v> </v>
      </c>
      <c r="W2584" s="83"/>
      <c r="X2584" s="83"/>
      <c r="Y2584" s="83"/>
      <c r="Z2584" s="83"/>
      <c r="AA2584" s="83"/>
      <c r="AB2584" s="83"/>
      <c r="AC2584" s="83"/>
      <c r="AD2584" s="83"/>
      <c r="AE2584" s="83"/>
    </row>
    <row r="2585">
      <c r="A2585" s="241">
        <v>15923.0</v>
      </c>
      <c r="B2585" s="239" t="s">
        <v>7592</v>
      </c>
      <c r="C2585" s="239" t="b">
        <v>1</v>
      </c>
      <c r="D2585" s="235">
        <v>44601.0</v>
      </c>
      <c r="E2585" s="235" t="str">
        <f t="shared" si="1"/>
        <v>#VALUE!</v>
      </c>
      <c r="F2585" s="236" t="str">
        <f t="shared" si="2"/>
        <v>#VALUE!</v>
      </c>
      <c r="G2585" s="236" t="str">
        <f t="shared" si="3"/>
        <v>#VALUE!</v>
      </c>
      <c r="H2585" s="236" t="str">
        <f t="shared" si="4"/>
        <v>#VALUE!</v>
      </c>
      <c r="I2585" s="236" t="str">
        <f t="shared" si="5"/>
        <v>#VALUE!</v>
      </c>
      <c r="J2585" s="236" t="str">
        <f t="shared" si="6"/>
        <v>#VALUE!</v>
      </c>
      <c r="K2585" s="236" t="str">
        <f t="shared" si="7"/>
        <v>#VALUE!</v>
      </c>
      <c r="L2585" s="236" t="str">
        <f t="shared" si="8"/>
        <v>#VALUE!</v>
      </c>
      <c r="M2585" s="236" t="str">
        <f t="shared" si="9"/>
        <v>OPI RX</v>
      </c>
      <c r="N2585" s="236" t="str">
        <f t="shared" si="10"/>
        <v>#VALUE!</v>
      </c>
      <c r="O2585" s="236" t="str">
        <f t="shared" si="11"/>
        <v>#VALUE!</v>
      </c>
      <c r="P2585" s="237" t="str">
        <f t="shared" si="12"/>
        <v>OPIOIDS</v>
      </c>
      <c r="Q2585" s="234" t="b">
        <v>0</v>
      </c>
      <c r="R2585" s="237" t="str">
        <f t="shared" si="37"/>
        <v>LOW</v>
      </c>
      <c r="S2585" s="242"/>
      <c r="T2585" s="243">
        <f t="shared" si="82"/>
        <v>44601</v>
      </c>
      <c r="U2585" s="237" t="str">
        <f t="shared" si="86"/>
        <v>DUE COMM</v>
      </c>
      <c r="V2585" s="237" t="str">
        <f t="shared" si="16"/>
        <v> </v>
      </c>
      <c r="W2585" s="83"/>
      <c r="X2585" s="83"/>
      <c r="Y2585" s="83"/>
      <c r="Z2585" s="83"/>
      <c r="AA2585" s="83"/>
      <c r="AB2585" s="83"/>
      <c r="AC2585" s="83"/>
      <c r="AD2585" s="83"/>
      <c r="AE2585" s="83"/>
    </row>
    <row r="2586">
      <c r="A2586" s="241">
        <v>17294.0</v>
      </c>
      <c r="B2586" s="239" t="s">
        <v>8247</v>
      </c>
      <c r="C2586" s="239" t="b">
        <v>1</v>
      </c>
      <c r="D2586" s="235">
        <v>44601.0</v>
      </c>
      <c r="E2586" s="235" t="str">
        <f t="shared" si="1"/>
        <v>OPI RX</v>
      </c>
      <c r="F2586" s="236" t="str">
        <f t="shared" si="2"/>
        <v>OPI RX</v>
      </c>
      <c r="G2586" s="236" t="str">
        <f t="shared" si="3"/>
        <v>#VALUE!</v>
      </c>
      <c r="H2586" s="236" t="str">
        <f t="shared" si="4"/>
        <v>#VALUE!</v>
      </c>
      <c r="I2586" s="236" t="str">
        <f t="shared" si="5"/>
        <v>#VALUE!</v>
      </c>
      <c r="J2586" s="236" t="str">
        <f t="shared" si="6"/>
        <v>#VALUE!</v>
      </c>
      <c r="K2586" s="236" t="str">
        <f t="shared" si="7"/>
        <v>#VALUE!</v>
      </c>
      <c r="L2586" s="236" t="str">
        <f t="shared" si="8"/>
        <v>#VALUE!</v>
      </c>
      <c r="M2586" s="236" t="str">
        <f t="shared" si="9"/>
        <v>#VALUE!</v>
      </c>
      <c r="N2586" s="236" t="str">
        <f t="shared" si="10"/>
        <v>#VALUE!</v>
      </c>
      <c r="O2586" s="236" t="str">
        <f t="shared" si="11"/>
        <v>#VALUE!</v>
      </c>
      <c r="P2586" s="237" t="str">
        <f t="shared" si="12"/>
        <v>OPIOIDS</v>
      </c>
      <c r="Q2586" s="234" t="b">
        <v>1</v>
      </c>
      <c r="R2586" s="237" t="str">
        <f t="shared" si="37"/>
        <v>HIGH</v>
      </c>
      <c r="S2586" s="242"/>
      <c r="T2586" s="243">
        <f t="shared" si="82"/>
        <v>44601</v>
      </c>
      <c r="U2586" s="237" t="str">
        <f t="shared" si="86"/>
        <v>DUE COMM</v>
      </c>
      <c r="V2586" s="237" t="str">
        <f t="shared" si="16"/>
        <v> </v>
      </c>
      <c r="W2586" s="83"/>
      <c r="X2586" s="83"/>
      <c r="Y2586" s="83"/>
      <c r="Z2586" s="83"/>
      <c r="AA2586" s="83"/>
      <c r="AB2586" s="83"/>
      <c r="AC2586" s="83"/>
      <c r="AD2586" s="83"/>
      <c r="AE2586" s="83"/>
    </row>
    <row r="2587">
      <c r="A2587" s="241">
        <v>17733.0</v>
      </c>
      <c r="B2587" s="239" t="s">
        <v>7582</v>
      </c>
      <c r="C2587" s="239" t="b">
        <v>1</v>
      </c>
      <c r="D2587" s="235">
        <v>44601.0</v>
      </c>
      <c r="E2587" s="235" t="str">
        <f t="shared" si="1"/>
        <v>#VALUE!</v>
      </c>
      <c r="F2587" s="236" t="str">
        <f t="shared" si="2"/>
        <v>OPI RX</v>
      </c>
      <c r="G2587" s="236" t="str">
        <f t="shared" si="3"/>
        <v>#VALUE!</v>
      </c>
      <c r="H2587" s="236" t="str">
        <f t="shared" si="4"/>
        <v>#VALUE!</v>
      </c>
      <c r="I2587" s="236" t="str">
        <f t="shared" si="5"/>
        <v>#VALUE!</v>
      </c>
      <c r="J2587" s="236" t="str">
        <f t="shared" si="6"/>
        <v>#VALUE!</v>
      </c>
      <c r="K2587" s="236" t="str">
        <f t="shared" si="7"/>
        <v>#VALUE!</v>
      </c>
      <c r="L2587" s="236" t="str">
        <f t="shared" si="8"/>
        <v>#VALUE!</v>
      </c>
      <c r="M2587" s="236" t="str">
        <f t="shared" si="9"/>
        <v>#VALUE!</v>
      </c>
      <c r="N2587" s="236" t="str">
        <f t="shared" si="10"/>
        <v>#VALUE!</v>
      </c>
      <c r="O2587" s="236" t="str">
        <f t="shared" si="11"/>
        <v>#VALUE!</v>
      </c>
      <c r="P2587" s="237" t="str">
        <f t="shared" si="12"/>
        <v>OPIOIDS</v>
      </c>
      <c r="Q2587" s="234" t="b">
        <v>0</v>
      </c>
      <c r="R2587" s="237" t="str">
        <f t="shared" si="37"/>
        <v>LOW</v>
      </c>
      <c r="S2587" s="242"/>
      <c r="T2587" s="243">
        <f t="shared" si="82"/>
        <v>44601</v>
      </c>
      <c r="U2587" s="237" t="str">
        <f t="shared" si="86"/>
        <v>DUE COMM</v>
      </c>
      <c r="V2587" s="237" t="str">
        <f t="shared" si="16"/>
        <v> </v>
      </c>
      <c r="W2587" s="83"/>
      <c r="X2587" s="83"/>
      <c r="Y2587" s="83"/>
      <c r="Z2587" s="83"/>
      <c r="AA2587" s="83"/>
      <c r="AB2587" s="83"/>
      <c r="AC2587" s="83"/>
      <c r="AD2587" s="83"/>
      <c r="AE2587" s="83"/>
    </row>
    <row r="2588">
      <c r="A2588" s="241">
        <v>17799.0</v>
      </c>
      <c r="B2588" s="239" t="s">
        <v>7570</v>
      </c>
      <c r="C2588" s="239" t="b">
        <v>1</v>
      </c>
      <c r="D2588" s="235">
        <v>44601.0</v>
      </c>
      <c r="E2588" s="235" t="str">
        <f t="shared" si="1"/>
        <v>#VALUE!</v>
      </c>
      <c r="F2588" s="236" t="str">
        <f t="shared" si="2"/>
        <v>#VALUE!</v>
      </c>
      <c r="G2588" s="236" t="str">
        <f t="shared" si="3"/>
        <v>#VALUE!</v>
      </c>
      <c r="H2588" s="236" t="str">
        <f t="shared" si="4"/>
        <v>#VALUE!</v>
      </c>
      <c r="I2588" s="236" t="str">
        <f t="shared" si="5"/>
        <v>#VALUE!</v>
      </c>
      <c r="J2588" s="236" t="str">
        <f t="shared" si="6"/>
        <v>#VALUE!</v>
      </c>
      <c r="K2588" s="236" t="str">
        <f t="shared" si="7"/>
        <v>#VALUE!</v>
      </c>
      <c r="L2588" s="236" t="str">
        <f t="shared" si="8"/>
        <v>#VALUE!</v>
      </c>
      <c r="M2588" s="236" t="str">
        <f t="shared" si="9"/>
        <v>#VALUE!</v>
      </c>
      <c r="N2588" s="236" t="str">
        <f t="shared" si="10"/>
        <v>#VALUE!</v>
      </c>
      <c r="O2588" s="236" t="str">
        <f t="shared" si="11"/>
        <v>#VALUE!</v>
      </c>
      <c r="P2588" s="237" t="str">
        <f t="shared" si="12"/>
        <v>NO RX</v>
      </c>
      <c r="Q2588" s="234" t="b">
        <v>0</v>
      </c>
      <c r="R2588" s="237" t="str">
        <f t="shared" si="37"/>
        <v>LOW</v>
      </c>
      <c r="S2588" s="242"/>
      <c r="T2588" s="243">
        <f t="shared" si="82"/>
        <v>44601</v>
      </c>
      <c r="U2588" s="237" t="str">
        <f t="shared" si="86"/>
        <v>DUE COMM</v>
      </c>
      <c r="V2588" s="237" t="str">
        <f t="shared" si="16"/>
        <v> </v>
      </c>
      <c r="W2588" s="83"/>
      <c r="X2588" s="83"/>
      <c r="Y2588" s="83"/>
      <c r="Z2588" s="83"/>
      <c r="AA2588" s="83"/>
      <c r="AB2588" s="83"/>
      <c r="AC2588" s="83"/>
      <c r="AD2588" s="83"/>
      <c r="AE2588" s="83"/>
    </row>
    <row r="2589">
      <c r="A2589" s="241">
        <v>17730.0</v>
      </c>
      <c r="B2589" s="239" t="s">
        <v>8248</v>
      </c>
      <c r="C2589" s="239" t="b">
        <v>1</v>
      </c>
      <c r="D2589" s="235">
        <v>44601.0</v>
      </c>
      <c r="E2589" s="235" t="str">
        <f t="shared" si="1"/>
        <v>#VALUE!</v>
      </c>
      <c r="F2589" s="236" t="str">
        <f t="shared" si="2"/>
        <v>#VALUE!</v>
      </c>
      <c r="G2589" s="236" t="str">
        <f t="shared" si="3"/>
        <v>#VALUE!</v>
      </c>
      <c r="H2589" s="236" t="str">
        <f t="shared" si="4"/>
        <v>#VALUE!</v>
      </c>
      <c r="I2589" s="236" t="str">
        <f t="shared" si="5"/>
        <v>#VALUE!</v>
      </c>
      <c r="J2589" s="236" t="str">
        <f t="shared" si="6"/>
        <v>#VALUE!</v>
      </c>
      <c r="K2589" s="236" t="str">
        <f t="shared" si="7"/>
        <v>#VALUE!</v>
      </c>
      <c r="L2589" s="236" t="str">
        <f t="shared" si="8"/>
        <v>#VALUE!</v>
      </c>
      <c r="M2589" s="236" t="str">
        <f t="shared" si="9"/>
        <v>#VALUE!</v>
      </c>
      <c r="N2589" s="236" t="str">
        <f t="shared" si="10"/>
        <v>#VALUE!</v>
      </c>
      <c r="O2589" s="236" t="str">
        <f t="shared" si="11"/>
        <v>#VALUE!</v>
      </c>
      <c r="P2589" s="237" t="str">
        <f t="shared" si="12"/>
        <v>NO RX</v>
      </c>
      <c r="Q2589" s="234" t="b">
        <v>0</v>
      </c>
      <c r="R2589" s="237" t="str">
        <f t="shared" si="37"/>
        <v>LOW</v>
      </c>
      <c r="S2589" s="242"/>
      <c r="T2589" s="243">
        <f t="shared" si="82"/>
        <v>44601</v>
      </c>
      <c r="U2589" s="237" t="str">
        <f t="shared" si="86"/>
        <v>DUE COMM</v>
      </c>
      <c r="V2589" s="237" t="str">
        <f t="shared" si="16"/>
        <v> </v>
      </c>
      <c r="W2589" s="83"/>
      <c r="X2589" s="83"/>
      <c r="Y2589" s="83"/>
      <c r="Z2589" s="83"/>
      <c r="AA2589" s="83"/>
      <c r="AB2589" s="83"/>
      <c r="AC2589" s="83"/>
      <c r="AD2589" s="83"/>
      <c r="AE2589" s="83"/>
    </row>
    <row r="2590">
      <c r="A2590" s="241">
        <v>17379.0</v>
      </c>
      <c r="B2590" s="239" t="s">
        <v>7566</v>
      </c>
      <c r="C2590" s="239" t="b">
        <v>1</v>
      </c>
      <c r="D2590" s="235">
        <v>44601.0</v>
      </c>
      <c r="E2590" s="235" t="str">
        <f t="shared" si="1"/>
        <v>#VALUE!</v>
      </c>
      <c r="F2590" s="236" t="str">
        <f t="shared" si="2"/>
        <v>OPI RX</v>
      </c>
      <c r="G2590" s="236" t="str">
        <f t="shared" si="3"/>
        <v>#VALUE!</v>
      </c>
      <c r="H2590" s="236" t="str">
        <f t="shared" si="4"/>
        <v>#VALUE!</v>
      </c>
      <c r="I2590" s="236" t="str">
        <f t="shared" si="5"/>
        <v>#VALUE!</v>
      </c>
      <c r="J2590" s="236" t="str">
        <f t="shared" si="6"/>
        <v>#VALUE!</v>
      </c>
      <c r="K2590" s="236" t="str">
        <f t="shared" si="7"/>
        <v>#VALUE!</v>
      </c>
      <c r="L2590" s="236" t="str">
        <f t="shared" si="8"/>
        <v>#VALUE!</v>
      </c>
      <c r="M2590" s="236" t="str">
        <f t="shared" si="9"/>
        <v>#VALUE!</v>
      </c>
      <c r="N2590" s="236" t="str">
        <f t="shared" si="10"/>
        <v>#VALUE!</v>
      </c>
      <c r="O2590" s="236" t="str">
        <f t="shared" si="11"/>
        <v>#VALUE!</v>
      </c>
      <c r="P2590" s="237" t="str">
        <f t="shared" si="12"/>
        <v>OPIOIDS</v>
      </c>
      <c r="Q2590" s="234" t="b">
        <v>0</v>
      </c>
      <c r="R2590" s="237" t="str">
        <f t="shared" si="37"/>
        <v>LOW</v>
      </c>
      <c r="S2590" s="242"/>
      <c r="T2590" s="243">
        <f t="shared" si="82"/>
        <v>44601</v>
      </c>
      <c r="U2590" s="237" t="str">
        <f t="shared" si="86"/>
        <v>DUE COMM</v>
      </c>
      <c r="V2590" s="237" t="str">
        <f t="shared" si="16"/>
        <v> </v>
      </c>
      <c r="W2590" s="83"/>
      <c r="X2590" s="83"/>
      <c r="Y2590" s="83"/>
      <c r="Z2590" s="83"/>
      <c r="AA2590" s="83"/>
      <c r="AB2590" s="83"/>
      <c r="AC2590" s="83"/>
      <c r="AD2590" s="83"/>
      <c r="AE2590" s="83"/>
    </row>
    <row r="2591">
      <c r="A2591" s="241">
        <v>17658.0</v>
      </c>
      <c r="B2591" s="239" t="s">
        <v>7585</v>
      </c>
      <c r="C2591" s="239" t="b">
        <v>1</v>
      </c>
      <c r="D2591" s="235">
        <v>44601.0</v>
      </c>
      <c r="E2591" s="235" t="str">
        <f t="shared" si="1"/>
        <v>#VALUE!</v>
      </c>
      <c r="F2591" s="236" t="str">
        <f t="shared" si="2"/>
        <v>OPI RX</v>
      </c>
      <c r="G2591" s="236" t="str">
        <f t="shared" si="3"/>
        <v>#VALUE!</v>
      </c>
      <c r="H2591" s="236" t="str">
        <f t="shared" si="4"/>
        <v>#VALUE!</v>
      </c>
      <c r="I2591" s="236" t="str">
        <f t="shared" si="5"/>
        <v>#VALUE!</v>
      </c>
      <c r="J2591" s="236" t="str">
        <f t="shared" si="6"/>
        <v>#VALUE!</v>
      </c>
      <c r="K2591" s="236" t="str">
        <f t="shared" si="7"/>
        <v>#VALUE!</v>
      </c>
      <c r="L2591" s="236" t="str">
        <f t="shared" si="8"/>
        <v>#VALUE!</v>
      </c>
      <c r="M2591" s="236" t="str">
        <f t="shared" si="9"/>
        <v>#VALUE!</v>
      </c>
      <c r="N2591" s="236" t="str">
        <f t="shared" si="10"/>
        <v>#VALUE!</v>
      </c>
      <c r="O2591" s="236" t="str">
        <f t="shared" si="11"/>
        <v>#VALUE!</v>
      </c>
      <c r="P2591" s="237" t="str">
        <f t="shared" si="12"/>
        <v>OPIOIDS</v>
      </c>
      <c r="Q2591" s="234" t="b">
        <v>0</v>
      </c>
      <c r="R2591" s="237" t="str">
        <f t="shared" si="37"/>
        <v>LOW</v>
      </c>
      <c r="S2591" s="242"/>
      <c r="T2591" s="243">
        <f t="shared" si="82"/>
        <v>44601</v>
      </c>
      <c r="U2591" s="237" t="str">
        <f t="shared" si="86"/>
        <v>DUE COMM</v>
      </c>
      <c r="V2591" s="237" t="str">
        <f t="shared" si="16"/>
        <v> </v>
      </c>
      <c r="W2591" s="83"/>
      <c r="X2591" s="83"/>
      <c r="Y2591" s="83"/>
      <c r="Z2591" s="83"/>
      <c r="AA2591" s="83"/>
      <c r="AB2591" s="83"/>
      <c r="AC2591" s="83"/>
      <c r="AD2591" s="83"/>
      <c r="AE2591" s="83"/>
    </row>
    <row r="2592">
      <c r="A2592" s="241">
        <v>17823.0</v>
      </c>
      <c r="B2592" s="239" t="s">
        <v>7570</v>
      </c>
      <c r="C2592" s="239" t="b">
        <v>1</v>
      </c>
      <c r="D2592" s="235">
        <v>44601.0</v>
      </c>
      <c r="E2592" s="235" t="str">
        <f t="shared" si="1"/>
        <v>#VALUE!</v>
      </c>
      <c r="F2592" s="236" t="str">
        <f t="shared" si="2"/>
        <v>#VALUE!</v>
      </c>
      <c r="G2592" s="236" t="str">
        <f t="shared" si="3"/>
        <v>#VALUE!</v>
      </c>
      <c r="H2592" s="236" t="str">
        <f t="shared" si="4"/>
        <v>#VALUE!</v>
      </c>
      <c r="I2592" s="236" t="str">
        <f t="shared" si="5"/>
        <v>#VALUE!</v>
      </c>
      <c r="J2592" s="236" t="str">
        <f t="shared" si="6"/>
        <v>#VALUE!</v>
      </c>
      <c r="K2592" s="236" t="str">
        <f t="shared" si="7"/>
        <v>#VALUE!</v>
      </c>
      <c r="L2592" s="236" t="str">
        <f t="shared" si="8"/>
        <v>#VALUE!</v>
      </c>
      <c r="M2592" s="236" t="str">
        <f t="shared" si="9"/>
        <v>#VALUE!</v>
      </c>
      <c r="N2592" s="236" t="str">
        <f t="shared" si="10"/>
        <v>#VALUE!</v>
      </c>
      <c r="O2592" s="236" t="str">
        <f t="shared" si="11"/>
        <v>#VALUE!</v>
      </c>
      <c r="P2592" s="237" t="str">
        <f t="shared" si="12"/>
        <v>NO RX</v>
      </c>
      <c r="Q2592" s="234" t="b">
        <v>0</v>
      </c>
      <c r="R2592" s="237" t="str">
        <f t="shared" si="37"/>
        <v>LOW</v>
      </c>
      <c r="S2592" s="242"/>
      <c r="T2592" s="243">
        <f t="shared" si="82"/>
        <v>44601</v>
      </c>
      <c r="U2592" s="237" t="str">
        <f t="shared" si="86"/>
        <v>DUE COMM</v>
      </c>
      <c r="V2592" s="237" t="str">
        <f t="shared" si="16"/>
        <v> </v>
      </c>
      <c r="W2592" s="83"/>
      <c r="X2592" s="83"/>
      <c r="Y2592" s="83"/>
      <c r="Z2592" s="83"/>
      <c r="AA2592" s="83"/>
      <c r="AB2592" s="83"/>
      <c r="AC2592" s="83"/>
      <c r="AD2592" s="83"/>
      <c r="AE2592" s="83"/>
    </row>
    <row r="2593">
      <c r="A2593" s="241">
        <v>17403.0</v>
      </c>
      <c r="B2593" s="239" t="s">
        <v>7552</v>
      </c>
      <c r="C2593" s="239" t="b">
        <v>1</v>
      </c>
      <c r="D2593" s="235">
        <v>44601.0</v>
      </c>
      <c r="E2593" s="235" t="str">
        <f t="shared" si="1"/>
        <v>#VALUE!</v>
      </c>
      <c r="F2593" s="236" t="str">
        <f t="shared" si="2"/>
        <v>#VALUE!</v>
      </c>
      <c r="G2593" s="236" t="str">
        <f t="shared" si="3"/>
        <v>#VALUE!</v>
      </c>
      <c r="H2593" s="236" t="str">
        <f t="shared" si="4"/>
        <v>#VALUE!</v>
      </c>
      <c r="I2593" s="236" t="str">
        <f t="shared" si="5"/>
        <v>#VALUE!</v>
      </c>
      <c r="J2593" s="236" t="str">
        <f t="shared" si="6"/>
        <v>#VALUE!</v>
      </c>
      <c r="K2593" s="236" t="str">
        <f t="shared" si="7"/>
        <v>#VALUE!</v>
      </c>
      <c r="L2593" s="236" t="str">
        <f t="shared" si="8"/>
        <v>#VALUE!</v>
      </c>
      <c r="M2593" s="236" t="str">
        <f t="shared" si="9"/>
        <v>#VALUE!</v>
      </c>
      <c r="N2593" s="236" t="str">
        <f t="shared" si="10"/>
        <v>#VALUE!</v>
      </c>
      <c r="O2593" s="236" t="str">
        <f t="shared" si="11"/>
        <v>#VALUE!</v>
      </c>
      <c r="P2593" s="237" t="str">
        <f t="shared" si="12"/>
        <v>NO RX</v>
      </c>
      <c r="Q2593" s="234" t="b">
        <v>0</v>
      </c>
      <c r="R2593" s="237" t="str">
        <f t="shared" si="37"/>
        <v>LOW</v>
      </c>
      <c r="S2593" s="242"/>
      <c r="T2593" s="243">
        <f t="shared" si="82"/>
        <v>44601</v>
      </c>
      <c r="U2593" s="237" t="str">
        <f t="shared" si="86"/>
        <v>DUE COMM</v>
      </c>
      <c r="V2593" s="237" t="str">
        <f t="shared" si="16"/>
        <v> </v>
      </c>
      <c r="W2593" s="83"/>
      <c r="X2593" s="83"/>
      <c r="Y2593" s="83"/>
      <c r="Z2593" s="83"/>
      <c r="AA2593" s="83"/>
      <c r="AB2593" s="83"/>
      <c r="AC2593" s="83"/>
      <c r="AD2593" s="83"/>
      <c r="AE2593" s="83"/>
    </row>
    <row r="2594">
      <c r="A2594" s="241">
        <v>17694.0</v>
      </c>
      <c r="B2594" s="239" t="s">
        <v>7570</v>
      </c>
      <c r="C2594" s="239" t="b">
        <v>1</v>
      </c>
      <c r="D2594" s="235">
        <v>44601.0</v>
      </c>
      <c r="E2594" s="235" t="str">
        <f t="shared" si="1"/>
        <v>#VALUE!</v>
      </c>
      <c r="F2594" s="236" t="str">
        <f t="shared" si="2"/>
        <v>#VALUE!</v>
      </c>
      <c r="G2594" s="236" t="str">
        <f t="shared" si="3"/>
        <v>#VALUE!</v>
      </c>
      <c r="H2594" s="236" t="str">
        <f t="shared" si="4"/>
        <v>#VALUE!</v>
      </c>
      <c r="I2594" s="236" t="str">
        <f t="shared" si="5"/>
        <v>#VALUE!</v>
      </c>
      <c r="J2594" s="236" t="str">
        <f t="shared" si="6"/>
        <v>#VALUE!</v>
      </c>
      <c r="K2594" s="236" t="str">
        <f t="shared" si="7"/>
        <v>#VALUE!</v>
      </c>
      <c r="L2594" s="236" t="str">
        <f t="shared" si="8"/>
        <v>#VALUE!</v>
      </c>
      <c r="M2594" s="236" t="str">
        <f t="shared" si="9"/>
        <v>#VALUE!</v>
      </c>
      <c r="N2594" s="236" t="str">
        <f t="shared" si="10"/>
        <v>#VALUE!</v>
      </c>
      <c r="O2594" s="236" t="str">
        <f t="shared" si="11"/>
        <v>#VALUE!</v>
      </c>
      <c r="P2594" s="237" t="str">
        <f t="shared" si="12"/>
        <v>NO RX</v>
      </c>
      <c r="Q2594" s="234" t="b">
        <v>0</v>
      </c>
      <c r="R2594" s="237" t="str">
        <f t="shared" si="37"/>
        <v>LOW</v>
      </c>
      <c r="S2594" s="242"/>
      <c r="T2594" s="243">
        <f t="shared" si="82"/>
        <v>44601</v>
      </c>
      <c r="U2594" s="237" t="str">
        <f t="shared" si="86"/>
        <v>DUE COMM</v>
      </c>
      <c r="V2594" s="237" t="str">
        <f t="shared" si="16"/>
        <v> </v>
      </c>
      <c r="W2594" s="83"/>
      <c r="X2594" s="83"/>
      <c r="Y2594" s="83"/>
      <c r="Z2594" s="83"/>
      <c r="AA2594" s="83"/>
      <c r="AB2594" s="83"/>
      <c r="AC2594" s="83"/>
      <c r="AD2594" s="83"/>
      <c r="AE2594" s="83"/>
    </row>
    <row r="2595">
      <c r="A2595" s="241">
        <v>17678.0</v>
      </c>
      <c r="B2595" s="239" t="s">
        <v>7552</v>
      </c>
      <c r="C2595" s="239" t="b">
        <v>1</v>
      </c>
      <c r="D2595" s="235">
        <v>44601.0</v>
      </c>
      <c r="E2595" s="235" t="str">
        <f t="shared" si="1"/>
        <v>#VALUE!</v>
      </c>
      <c r="F2595" s="236" t="str">
        <f t="shared" si="2"/>
        <v>#VALUE!</v>
      </c>
      <c r="G2595" s="236" t="str">
        <f t="shared" si="3"/>
        <v>#VALUE!</v>
      </c>
      <c r="H2595" s="236" t="str">
        <f t="shared" si="4"/>
        <v>#VALUE!</v>
      </c>
      <c r="I2595" s="236" t="str">
        <f t="shared" si="5"/>
        <v>#VALUE!</v>
      </c>
      <c r="J2595" s="236" t="str">
        <f t="shared" si="6"/>
        <v>#VALUE!</v>
      </c>
      <c r="K2595" s="236" t="str">
        <f t="shared" si="7"/>
        <v>#VALUE!</v>
      </c>
      <c r="L2595" s="236" t="str">
        <f t="shared" si="8"/>
        <v>#VALUE!</v>
      </c>
      <c r="M2595" s="236" t="str">
        <f t="shared" si="9"/>
        <v>#VALUE!</v>
      </c>
      <c r="N2595" s="236" t="str">
        <f t="shared" si="10"/>
        <v>#VALUE!</v>
      </c>
      <c r="O2595" s="236" t="str">
        <f t="shared" si="11"/>
        <v>#VALUE!</v>
      </c>
      <c r="P2595" s="237" t="str">
        <f t="shared" si="12"/>
        <v>NO RX</v>
      </c>
      <c r="Q2595" s="234" t="b">
        <v>0</v>
      </c>
      <c r="R2595" s="237" t="str">
        <f t="shared" si="37"/>
        <v>LOW</v>
      </c>
      <c r="S2595" s="242"/>
      <c r="T2595" s="243">
        <f t="shared" si="82"/>
        <v>44601</v>
      </c>
      <c r="U2595" s="237" t="str">
        <f t="shared" si="86"/>
        <v>DUE COMM</v>
      </c>
      <c r="V2595" s="237" t="str">
        <f t="shared" si="16"/>
        <v> </v>
      </c>
      <c r="W2595" s="83"/>
      <c r="X2595" s="83"/>
      <c r="Y2595" s="83"/>
      <c r="Z2595" s="83"/>
      <c r="AA2595" s="83"/>
      <c r="AB2595" s="83"/>
      <c r="AC2595" s="83"/>
      <c r="AD2595" s="83"/>
      <c r="AE2595" s="83"/>
    </row>
    <row r="2596">
      <c r="A2596" s="241">
        <v>17814.0</v>
      </c>
      <c r="B2596" s="239" t="s">
        <v>7552</v>
      </c>
      <c r="C2596" s="239" t="b">
        <v>1</v>
      </c>
      <c r="D2596" s="235">
        <v>44601.0</v>
      </c>
      <c r="E2596" s="235" t="str">
        <f t="shared" si="1"/>
        <v>#VALUE!</v>
      </c>
      <c r="F2596" s="236" t="str">
        <f t="shared" si="2"/>
        <v>#VALUE!</v>
      </c>
      <c r="G2596" s="236" t="str">
        <f t="shared" si="3"/>
        <v>#VALUE!</v>
      </c>
      <c r="H2596" s="236" t="str">
        <f t="shared" si="4"/>
        <v>#VALUE!</v>
      </c>
      <c r="I2596" s="236" t="str">
        <f t="shared" si="5"/>
        <v>#VALUE!</v>
      </c>
      <c r="J2596" s="236" t="str">
        <f t="shared" si="6"/>
        <v>#VALUE!</v>
      </c>
      <c r="K2596" s="236" t="str">
        <f t="shared" si="7"/>
        <v>#VALUE!</v>
      </c>
      <c r="L2596" s="236" t="str">
        <f t="shared" si="8"/>
        <v>#VALUE!</v>
      </c>
      <c r="M2596" s="236" t="str">
        <f t="shared" si="9"/>
        <v>#VALUE!</v>
      </c>
      <c r="N2596" s="236" t="str">
        <f t="shared" si="10"/>
        <v>#VALUE!</v>
      </c>
      <c r="O2596" s="236" t="str">
        <f t="shared" si="11"/>
        <v>#VALUE!</v>
      </c>
      <c r="P2596" s="237" t="str">
        <f t="shared" si="12"/>
        <v>NO RX</v>
      </c>
      <c r="Q2596" s="234" t="b">
        <v>0</v>
      </c>
      <c r="R2596" s="237" t="str">
        <f t="shared" si="37"/>
        <v>LOW</v>
      </c>
      <c r="S2596" s="242"/>
      <c r="T2596" s="243">
        <f t="shared" si="82"/>
        <v>44601</v>
      </c>
      <c r="U2596" s="237" t="str">
        <f t="shared" si="86"/>
        <v>DUE COMM</v>
      </c>
      <c r="V2596" s="237" t="str">
        <f t="shared" si="16"/>
        <v> </v>
      </c>
      <c r="W2596" s="83"/>
      <c r="X2596" s="83"/>
      <c r="Y2596" s="83"/>
      <c r="Z2596" s="83"/>
      <c r="AA2596" s="83"/>
      <c r="AB2596" s="83"/>
      <c r="AC2596" s="83"/>
      <c r="AD2596" s="83"/>
      <c r="AE2596" s="83"/>
    </row>
    <row r="2597">
      <c r="A2597" s="241">
        <v>17812.0</v>
      </c>
      <c r="B2597" s="239" t="s">
        <v>7580</v>
      </c>
      <c r="C2597" s="239" t="b">
        <v>1</v>
      </c>
      <c r="D2597" s="235">
        <v>44601.0</v>
      </c>
      <c r="E2597" s="235" t="str">
        <f t="shared" si="1"/>
        <v>#VALUE!</v>
      </c>
      <c r="F2597" s="236" t="str">
        <f t="shared" si="2"/>
        <v>#VALUE!</v>
      </c>
      <c r="G2597" s="236" t="str">
        <f t="shared" si="3"/>
        <v>#VALUE!</v>
      </c>
      <c r="H2597" s="236" t="str">
        <f t="shared" si="4"/>
        <v>#VALUE!</v>
      </c>
      <c r="I2597" s="236" t="str">
        <f t="shared" si="5"/>
        <v>#VALUE!</v>
      </c>
      <c r="J2597" s="236" t="str">
        <f t="shared" si="6"/>
        <v>#VALUE!</v>
      </c>
      <c r="K2597" s="236" t="str">
        <f t="shared" si="7"/>
        <v>#VALUE!</v>
      </c>
      <c r="L2597" s="236" t="str">
        <f t="shared" si="8"/>
        <v>#VALUE!</v>
      </c>
      <c r="M2597" s="236" t="str">
        <f t="shared" si="9"/>
        <v>OPI RX</v>
      </c>
      <c r="N2597" s="236" t="str">
        <f t="shared" si="10"/>
        <v>#VALUE!</v>
      </c>
      <c r="O2597" s="236" t="str">
        <f t="shared" si="11"/>
        <v>#VALUE!</v>
      </c>
      <c r="P2597" s="237" t="str">
        <f t="shared" si="12"/>
        <v>OPIOIDS</v>
      </c>
      <c r="Q2597" s="234" t="b">
        <v>0</v>
      </c>
      <c r="R2597" s="237" t="str">
        <f t="shared" si="37"/>
        <v>LOW</v>
      </c>
      <c r="S2597" s="242"/>
      <c r="T2597" s="243">
        <f t="shared" si="82"/>
        <v>44601</v>
      </c>
      <c r="U2597" s="237" t="str">
        <f t="shared" si="86"/>
        <v>DUE COMM</v>
      </c>
      <c r="V2597" s="237" t="str">
        <f t="shared" si="16"/>
        <v> </v>
      </c>
      <c r="W2597" s="83"/>
      <c r="X2597" s="83"/>
      <c r="Y2597" s="83"/>
      <c r="Z2597" s="83"/>
      <c r="AA2597" s="83"/>
      <c r="AB2597" s="83"/>
      <c r="AC2597" s="83"/>
      <c r="AD2597" s="83"/>
      <c r="AE2597" s="83"/>
    </row>
    <row r="2598">
      <c r="A2598" s="241">
        <v>12749.0</v>
      </c>
      <c r="B2598" s="239" t="s">
        <v>7585</v>
      </c>
      <c r="C2598" s="239" t="b">
        <v>1</v>
      </c>
      <c r="D2598" s="235">
        <v>44601.0</v>
      </c>
      <c r="E2598" s="235" t="str">
        <f t="shared" si="1"/>
        <v>#VALUE!</v>
      </c>
      <c r="F2598" s="236" t="str">
        <f t="shared" si="2"/>
        <v>OPI RX</v>
      </c>
      <c r="G2598" s="236" t="str">
        <f t="shared" si="3"/>
        <v>#VALUE!</v>
      </c>
      <c r="H2598" s="236" t="str">
        <f t="shared" si="4"/>
        <v>#VALUE!</v>
      </c>
      <c r="I2598" s="236" t="str">
        <f t="shared" si="5"/>
        <v>#VALUE!</v>
      </c>
      <c r="J2598" s="236" t="str">
        <f t="shared" si="6"/>
        <v>#VALUE!</v>
      </c>
      <c r="K2598" s="236" t="str">
        <f t="shared" si="7"/>
        <v>#VALUE!</v>
      </c>
      <c r="L2598" s="236" t="str">
        <f t="shared" si="8"/>
        <v>#VALUE!</v>
      </c>
      <c r="M2598" s="236" t="str">
        <f t="shared" si="9"/>
        <v>#VALUE!</v>
      </c>
      <c r="N2598" s="236" t="str">
        <f t="shared" si="10"/>
        <v>#VALUE!</v>
      </c>
      <c r="O2598" s="236" t="str">
        <f t="shared" si="11"/>
        <v>#VALUE!</v>
      </c>
      <c r="P2598" s="237" t="str">
        <f t="shared" si="12"/>
        <v>OPIOIDS</v>
      </c>
      <c r="Q2598" s="234" t="b">
        <v>0</v>
      </c>
      <c r="R2598" s="237" t="str">
        <f t="shared" si="37"/>
        <v>LOW</v>
      </c>
      <c r="S2598" s="242"/>
      <c r="T2598" s="243">
        <f t="shared" si="82"/>
        <v>44601</v>
      </c>
      <c r="U2598" s="237" t="str">
        <f t="shared" si="86"/>
        <v>DUE COMM</v>
      </c>
      <c r="V2598" s="237" t="str">
        <f t="shared" si="16"/>
        <v> </v>
      </c>
      <c r="W2598" s="83"/>
      <c r="X2598" s="83"/>
      <c r="Y2598" s="83"/>
      <c r="Z2598" s="83"/>
      <c r="AA2598" s="83"/>
      <c r="AB2598" s="83"/>
      <c r="AC2598" s="83"/>
      <c r="AD2598" s="83"/>
      <c r="AE2598" s="83"/>
    </row>
    <row r="2599">
      <c r="A2599" s="241">
        <v>16942.0</v>
      </c>
      <c r="B2599" s="239" t="s">
        <v>7552</v>
      </c>
      <c r="C2599" s="239" t="b">
        <v>0</v>
      </c>
      <c r="D2599" s="235"/>
      <c r="E2599" s="235" t="str">
        <f t="shared" si="1"/>
        <v>#VALUE!</v>
      </c>
      <c r="F2599" s="236" t="str">
        <f t="shared" si="2"/>
        <v>#VALUE!</v>
      </c>
      <c r="G2599" s="236" t="str">
        <f t="shared" si="3"/>
        <v>#VALUE!</v>
      </c>
      <c r="H2599" s="236" t="str">
        <f t="shared" si="4"/>
        <v>#VALUE!</v>
      </c>
      <c r="I2599" s="236" t="str">
        <f t="shared" si="5"/>
        <v>#VALUE!</v>
      </c>
      <c r="J2599" s="236" t="str">
        <f t="shared" si="6"/>
        <v>#VALUE!</v>
      </c>
      <c r="K2599" s="236" t="str">
        <f t="shared" si="7"/>
        <v>#VALUE!</v>
      </c>
      <c r="L2599" s="236" t="str">
        <f t="shared" si="8"/>
        <v>#VALUE!</v>
      </c>
      <c r="M2599" s="236" t="str">
        <f t="shared" si="9"/>
        <v>#VALUE!</v>
      </c>
      <c r="N2599" s="236" t="str">
        <f t="shared" si="10"/>
        <v>#VALUE!</v>
      </c>
      <c r="O2599" s="236" t="str">
        <f t="shared" si="11"/>
        <v>#VALUE!</v>
      </c>
      <c r="P2599" s="237" t="str">
        <f t="shared" si="12"/>
        <v>NO RX</v>
      </c>
      <c r="Q2599" s="234" t="b">
        <v>0</v>
      </c>
      <c r="R2599" s="237" t="str">
        <f t="shared" si="37"/>
        <v>LOW</v>
      </c>
      <c r="S2599" s="242"/>
      <c r="T2599" s="243" t="str">
        <f t="shared" si="82"/>
        <v/>
      </c>
      <c r="U2599" s="237" t="str">
        <f t="shared" si="86"/>
        <v>DUE COMM</v>
      </c>
      <c r="V2599" s="237" t="str">
        <f t="shared" si="16"/>
        <v> </v>
      </c>
      <c r="W2599" s="83"/>
      <c r="X2599" s="83"/>
      <c r="Y2599" s="83"/>
      <c r="Z2599" s="83"/>
      <c r="AA2599" s="83"/>
      <c r="AB2599" s="83"/>
      <c r="AC2599" s="83"/>
      <c r="AD2599" s="83"/>
      <c r="AE2599" s="83"/>
    </row>
    <row r="2600">
      <c r="A2600" s="241">
        <v>17815.0</v>
      </c>
      <c r="B2600" s="239" t="s">
        <v>8249</v>
      </c>
      <c r="C2600" s="239" t="b">
        <v>1</v>
      </c>
      <c r="D2600" s="235">
        <v>44601.0</v>
      </c>
      <c r="E2600" s="235" t="str">
        <f t="shared" si="1"/>
        <v>#VALUE!</v>
      </c>
      <c r="F2600" s="236" t="str">
        <f t="shared" si="2"/>
        <v>#VALUE!</v>
      </c>
      <c r="G2600" s="236" t="str">
        <f t="shared" si="3"/>
        <v>#VALUE!</v>
      </c>
      <c r="H2600" s="236" t="str">
        <f t="shared" si="4"/>
        <v>#VALUE!</v>
      </c>
      <c r="I2600" s="236" t="str">
        <f t="shared" si="5"/>
        <v>#VALUE!</v>
      </c>
      <c r="J2600" s="236" t="str">
        <f t="shared" si="6"/>
        <v>#VALUE!</v>
      </c>
      <c r="K2600" s="236" t="str">
        <f t="shared" si="7"/>
        <v>#VALUE!</v>
      </c>
      <c r="L2600" s="236" t="str">
        <f t="shared" si="8"/>
        <v>#VALUE!</v>
      </c>
      <c r="M2600" s="236" t="str">
        <f t="shared" si="9"/>
        <v>OPI RX</v>
      </c>
      <c r="N2600" s="236" t="str">
        <f t="shared" si="10"/>
        <v>#VALUE!</v>
      </c>
      <c r="O2600" s="236" t="str">
        <f t="shared" si="11"/>
        <v>#VALUE!</v>
      </c>
      <c r="P2600" s="237" t="str">
        <f t="shared" si="12"/>
        <v>OPIOIDS</v>
      </c>
      <c r="Q2600" s="234" t="b">
        <v>0</v>
      </c>
      <c r="R2600" s="237" t="str">
        <f t="shared" si="37"/>
        <v>LOW</v>
      </c>
      <c r="S2600" s="242"/>
      <c r="T2600" s="243">
        <f t="shared" si="82"/>
        <v>44601</v>
      </c>
      <c r="U2600" s="237" t="str">
        <f t="shared" si="86"/>
        <v>DUE COMM</v>
      </c>
      <c r="V2600" s="237" t="str">
        <f t="shared" si="16"/>
        <v> </v>
      </c>
      <c r="W2600" s="83"/>
      <c r="X2600" s="83"/>
      <c r="Y2600" s="83"/>
      <c r="Z2600" s="83"/>
      <c r="AA2600" s="83"/>
      <c r="AB2600" s="83"/>
      <c r="AC2600" s="83"/>
      <c r="AD2600" s="83"/>
      <c r="AE2600" s="83"/>
    </row>
    <row r="2601">
      <c r="A2601" s="241">
        <v>17802.0</v>
      </c>
      <c r="B2601" s="239" t="s">
        <v>7749</v>
      </c>
      <c r="C2601" s="239" t="b">
        <v>1</v>
      </c>
      <c r="D2601" s="235">
        <v>44601.0</v>
      </c>
      <c r="E2601" s="235" t="str">
        <f t="shared" si="1"/>
        <v>OPI RX</v>
      </c>
      <c r="F2601" s="236" t="str">
        <f t="shared" si="2"/>
        <v>OPI RX</v>
      </c>
      <c r="G2601" s="236" t="str">
        <f t="shared" si="3"/>
        <v>#VALUE!</v>
      </c>
      <c r="H2601" s="236" t="str">
        <f t="shared" si="4"/>
        <v>#VALUE!</v>
      </c>
      <c r="I2601" s="236" t="str">
        <f t="shared" si="5"/>
        <v>#VALUE!</v>
      </c>
      <c r="J2601" s="236" t="str">
        <f t="shared" si="6"/>
        <v>#VALUE!</v>
      </c>
      <c r="K2601" s="236" t="str">
        <f t="shared" si="7"/>
        <v>#VALUE!</v>
      </c>
      <c r="L2601" s="236" t="str">
        <f t="shared" si="8"/>
        <v>#VALUE!</v>
      </c>
      <c r="M2601" s="236" t="str">
        <f t="shared" si="9"/>
        <v>#VALUE!</v>
      </c>
      <c r="N2601" s="236" t="str">
        <f t="shared" si="10"/>
        <v>#VALUE!</v>
      </c>
      <c r="O2601" s="236" t="str">
        <f t="shared" si="11"/>
        <v>#VALUE!</v>
      </c>
      <c r="P2601" s="237" t="str">
        <f t="shared" si="12"/>
        <v>OPIOIDS</v>
      </c>
      <c r="Q2601" s="234" t="b">
        <v>0</v>
      </c>
      <c r="R2601" s="237" t="str">
        <f t="shared" si="37"/>
        <v>LOW</v>
      </c>
      <c r="S2601" s="242"/>
      <c r="T2601" s="243">
        <f t="shared" si="82"/>
        <v>44601</v>
      </c>
      <c r="U2601" s="237" t="str">
        <f t="shared" si="86"/>
        <v>DUE COMM</v>
      </c>
      <c r="V2601" s="237" t="str">
        <f t="shared" si="16"/>
        <v> </v>
      </c>
      <c r="W2601" s="83"/>
      <c r="X2601" s="83"/>
      <c r="Y2601" s="83"/>
      <c r="Z2601" s="83"/>
      <c r="AA2601" s="83"/>
      <c r="AB2601" s="83"/>
      <c r="AC2601" s="83"/>
      <c r="AD2601" s="83"/>
      <c r="AE2601" s="83"/>
    </row>
    <row r="2602">
      <c r="A2602" s="241">
        <v>17788.0</v>
      </c>
      <c r="B2602" s="239" t="s">
        <v>7552</v>
      </c>
      <c r="C2602" s="239" t="b">
        <v>1</v>
      </c>
      <c r="D2602" s="235">
        <v>44601.0</v>
      </c>
      <c r="E2602" s="235" t="str">
        <f t="shared" si="1"/>
        <v>#VALUE!</v>
      </c>
      <c r="F2602" s="236" t="str">
        <f t="shared" si="2"/>
        <v>#VALUE!</v>
      </c>
      <c r="G2602" s="236" t="str">
        <f t="shared" si="3"/>
        <v>#VALUE!</v>
      </c>
      <c r="H2602" s="236" t="str">
        <f t="shared" si="4"/>
        <v>#VALUE!</v>
      </c>
      <c r="I2602" s="236" t="str">
        <f t="shared" si="5"/>
        <v>#VALUE!</v>
      </c>
      <c r="J2602" s="236" t="str">
        <f t="shared" si="6"/>
        <v>#VALUE!</v>
      </c>
      <c r="K2602" s="236" t="str">
        <f t="shared" si="7"/>
        <v>#VALUE!</v>
      </c>
      <c r="L2602" s="236" t="str">
        <f t="shared" si="8"/>
        <v>#VALUE!</v>
      </c>
      <c r="M2602" s="236" t="str">
        <f t="shared" si="9"/>
        <v>#VALUE!</v>
      </c>
      <c r="N2602" s="236" t="str">
        <f t="shared" si="10"/>
        <v>#VALUE!</v>
      </c>
      <c r="O2602" s="236" t="str">
        <f t="shared" si="11"/>
        <v>#VALUE!</v>
      </c>
      <c r="P2602" s="237" t="str">
        <f t="shared" si="12"/>
        <v>NO RX</v>
      </c>
      <c r="Q2602" s="234" t="b">
        <v>0</v>
      </c>
      <c r="R2602" s="237" t="str">
        <f t="shared" si="37"/>
        <v>LOW</v>
      </c>
      <c r="S2602" s="242"/>
      <c r="T2602" s="243">
        <f t="shared" si="82"/>
        <v>44601</v>
      </c>
      <c r="U2602" s="237" t="str">
        <f t="shared" si="86"/>
        <v>DUE COMM</v>
      </c>
      <c r="V2602" s="237" t="str">
        <f t="shared" si="16"/>
        <v> </v>
      </c>
      <c r="W2602" s="83"/>
      <c r="X2602" s="83"/>
      <c r="Y2602" s="83"/>
      <c r="Z2602" s="83"/>
      <c r="AA2602" s="83"/>
      <c r="AB2602" s="83"/>
      <c r="AC2602" s="83"/>
      <c r="AD2602" s="83"/>
      <c r="AE2602" s="83"/>
    </row>
    <row r="2603">
      <c r="A2603" s="241">
        <v>17738.0</v>
      </c>
      <c r="B2603" s="239" t="s">
        <v>7552</v>
      </c>
      <c r="C2603" s="239" t="b">
        <v>1</v>
      </c>
      <c r="D2603" s="235">
        <v>44601.0</v>
      </c>
      <c r="E2603" s="235" t="str">
        <f t="shared" si="1"/>
        <v>#VALUE!</v>
      </c>
      <c r="F2603" s="236" t="str">
        <f t="shared" si="2"/>
        <v>#VALUE!</v>
      </c>
      <c r="G2603" s="236" t="str">
        <f t="shared" si="3"/>
        <v>#VALUE!</v>
      </c>
      <c r="H2603" s="236" t="str">
        <f t="shared" si="4"/>
        <v>#VALUE!</v>
      </c>
      <c r="I2603" s="236" t="str">
        <f t="shared" si="5"/>
        <v>#VALUE!</v>
      </c>
      <c r="J2603" s="236" t="str">
        <f t="shared" si="6"/>
        <v>#VALUE!</v>
      </c>
      <c r="K2603" s="236" t="str">
        <f t="shared" si="7"/>
        <v>#VALUE!</v>
      </c>
      <c r="L2603" s="236" t="str">
        <f t="shared" si="8"/>
        <v>#VALUE!</v>
      </c>
      <c r="M2603" s="236" t="str">
        <f t="shared" si="9"/>
        <v>#VALUE!</v>
      </c>
      <c r="N2603" s="236" t="str">
        <f t="shared" si="10"/>
        <v>#VALUE!</v>
      </c>
      <c r="O2603" s="236" t="str">
        <f t="shared" si="11"/>
        <v>#VALUE!</v>
      </c>
      <c r="P2603" s="237" t="str">
        <f t="shared" si="12"/>
        <v>NO RX</v>
      </c>
      <c r="Q2603" s="234" t="b">
        <v>0</v>
      </c>
      <c r="R2603" s="237" t="str">
        <f t="shared" si="37"/>
        <v>LOW</v>
      </c>
      <c r="S2603" s="242"/>
      <c r="T2603" s="243">
        <f t="shared" si="82"/>
        <v>44601</v>
      </c>
      <c r="U2603" s="237" t="str">
        <f t="shared" si="86"/>
        <v>DUE COMM</v>
      </c>
      <c r="V2603" s="237" t="str">
        <f t="shared" si="16"/>
        <v> </v>
      </c>
      <c r="W2603" s="83"/>
      <c r="X2603" s="83"/>
      <c r="Y2603" s="83"/>
      <c r="Z2603" s="83"/>
      <c r="AA2603" s="83"/>
      <c r="AB2603" s="83"/>
      <c r="AC2603" s="83"/>
      <c r="AD2603" s="83"/>
      <c r="AE2603" s="83"/>
    </row>
    <row r="2604">
      <c r="A2604" s="241">
        <v>17826.0</v>
      </c>
      <c r="B2604" s="239" t="s">
        <v>7552</v>
      </c>
      <c r="C2604" s="239" t="b">
        <v>1</v>
      </c>
      <c r="D2604" s="235">
        <v>44601.0</v>
      </c>
      <c r="E2604" s="235" t="str">
        <f t="shared" si="1"/>
        <v>#VALUE!</v>
      </c>
      <c r="F2604" s="236" t="str">
        <f t="shared" si="2"/>
        <v>#VALUE!</v>
      </c>
      <c r="G2604" s="236" t="str">
        <f t="shared" si="3"/>
        <v>#VALUE!</v>
      </c>
      <c r="H2604" s="236" t="str">
        <f t="shared" si="4"/>
        <v>#VALUE!</v>
      </c>
      <c r="I2604" s="236" t="str">
        <f t="shared" si="5"/>
        <v>#VALUE!</v>
      </c>
      <c r="J2604" s="236" t="str">
        <f t="shared" si="6"/>
        <v>#VALUE!</v>
      </c>
      <c r="K2604" s="236" t="str">
        <f t="shared" si="7"/>
        <v>#VALUE!</v>
      </c>
      <c r="L2604" s="236" t="str">
        <f t="shared" si="8"/>
        <v>#VALUE!</v>
      </c>
      <c r="M2604" s="236" t="str">
        <f t="shared" si="9"/>
        <v>#VALUE!</v>
      </c>
      <c r="N2604" s="236" t="str">
        <f t="shared" si="10"/>
        <v>#VALUE!</v>
      </c>
      <c r="O2604" s="236" t="str">
        <f t="shared" si="11"/>
        <v>#VALUE!</v>
      </c>
      <c r="P2604" s="237" t="str">
        <f t="shared" si="12"/>
        <v>NO RX</v>
      </c>
      <c r="Q2604" s="234" t="b">
        <v>0</v>
      </c>
      <c r="R2604" s="237" t="str">
        <f t="shared" si="37"/>
        <v>LOW</v>
      </c>
      <c r="S2604" s="242"/>
      <c r="T2604" s="243">
        <f t="shared" si="82"/>
        <v>44601</v>
      </c>
      <c r="U2604" s="237" t="str">
        <f t="shared" si="86"/>
        <v>DUE COMM</v>
      </c>
      <c r="V2604" s="237" t="str">
        <f t="shared" si="16"/>
        <v> </v>
      </c>
      <c r="W2604" s="83"/>
      <c r="X2604" s="83"/>
      <c r="Y2604" s="83"/>
      <c r="Z2604" s="83"/>
      <c r="AA2604" s="83"/>
      <c r="AB2604" s="83"/>
      <c r="AC2604" s="83"/>
      <c r="AD2604" s="83"/>
      <c r="AE2604" s="83"/>
    </row>
    <row r="2605">
      <c r="A2605" s="241">
        <v>17371.0</v>
      </c>
      <c r="B2605" s="239" t="s">
        <v>7686</v>
      </c>
      <c r="C2605" s="239" t="b">
        <v>1</v>
      </c>
      <c r="D2605" s="235">
        <v>44601.0</v>
      </c>
      <c r="E2605" s="235" t="str">
        <f t="shared" si="1"/>
        <v>#VALUE!</v>
      </c>
      <c r="F2605" s="236" t="str">
        <f t="shared" si="2"/>
        <v>#VALUE!</v>
      </c>
      <c r="G2605" s="236" t="str">
        <f t="shared" si="3"/>
        <v>#VALUE!</v>
      </c>
      <c r="H2605" s="236" t="str">
        <f t="shared" si="4"/>
        <v>#VALUE!</v>
      </c>
      <c r="I2605" s="236" t="str">
        <f t="shared" si="5"/>
        <v>#VALUE!</v>
      </c>
      <c r="J2605" s="236" t="str">
        <f t="shared" si="6"/>
        <v>#VALUE!</v>
      </c>
      <c r="K2605" s="236" t="str">
        <f t="shared" si="7"/>
        <v>#VALUE!</v>
      </c>
      <c r="L2605" s="236" t="str">
        <f t="shared" si="8"/>
        <v>#VALUE!</v>
      </c>
      <c r="M2605" s="236" t="str">
        <f t="shared" si="9"/>
        <v>#VALUE!</v>
      </c>
      <c r="N2605" s="236" t="str">
        <f t="shared" si="10"/>
        <v>#VALUE!</v>
      </c>
      <c r="O2605" s="236" t="str">
        <f t="shared" si="11"/>
        <v>#VALUE!</v>
      </c>
      <c r="P2605" s="237" t="str">
        <f t="shared" si="12"/>
        <v>NO RX</v>
      </c>
      <c r="Q2605" s="234" t="b">
        <v>0</v>
      </c>
      <c r="R2605" s="237" t="str">
        <f t="shared" si="37"/>
        <v>LOW</v>
      </c>
      <c r="S2605" s="242"/>
      <c r="T2605" s="243">
        <f t="shared" si="82"/>
        <v>44601</v>
      </c>
      <c r="U2605" s="237" t="str">
        <f t="shared" si="86"/>
        <v>DUE COMM</v>
      </c>
      <c r="V2605" s="237" t="str">
        <f t="shared" si="16"/>
        <v> </v>
      </c>
      <c r="W2605" s="83"/>
      <c r="X2605" s="83"/>
      <c r="Y2605" s="83"/>
      <c r="Z2605" s="83"/>
      <c r="AA2605" s="83"/>
      <c r="AB2605" s="83"/>
      <c r="AC2605" s="83"/>
      <c r="AD2605" s="83"/>
      <c r="AE2605" s="83"/>
    </row>
    <row r="2606">
      <c r="A2606" s="241">
        <v>17807.0</v>
      </c>
      <c r="B2606" s="239" t="s">
        <v>7552</v>
      </c>
      <c r="C2606" s="239" t="b">
        <v>1</v>
      </c>
      <c r="D2606" s="235">
        <v>44601.0</v>
      </c>
      <c r="E2606" s="235" t="str">
        <f t="shared" si="1"/>
        <v>#VALUE!</v>
      </c>
      <c r="F2606" s="236" t="str">
        <f t="shared" si="2"/>
        <v>#VALUE!</v>
      </c>
      <c r="G2606" s="236" t="str">
        <f t="shared" si="3"/>
        <v>#VALUE!</v>
      </c>
      <c r="H2606" s="236" t="str">
        <f t="shared" si="4"/>
        <v>#VALUE!</v>
      </c>
      <c r="I2606" s="236" t="str">
        <f t="shared" si="5"/>
        <v>#VALUE!</v>
      </c>
      <c r="J2606" s="236" t="str">
        <f t="shared" si="6"/>
        <v>#VALUE!</v>
      </c>
      <c r="K2606" s="236" t="str">
        <f t="shared" si="7"/>
        <v>#VALUE!</v>
      </c>
      <c r="L2606" s="236" t="str">
        <f t="shared" si="8"/>
        <v>#VALUE!</v>
      </c>
      <c r="M2606" s="236" t="str">
        <f t="shared" si="9"/>
        <v>#VALUE!</v>
      </c>
      <c r="N2606" s="236" t="str">
        <f t="shared" si="10"/>
        <v>#VALUE!</v>
      </c>
      <c r="O2606" s="236" t="str">
        <f t="shared" si="11"/>
        <v>#VALUE!</v>
      </c>
      <c r="P2606" s="237" t="str">
        <f t="shared" si="12"/>
        <v>NO RX</v>
      </c>
      <c r="Q2606" s="234" t="b">
        <v>0</v>
      </c>
      <c r="R2606" s="237" t="str">
        <f t="shared" si="37"/>
        <v>LOW</v>
      </c>
      <c r="S2606" s="242"/>
      <c r="T2606" s="243">
        <f t="shared" si="82"/>
        <v>44601</v>
      </c>
      <c r="U2606" s="237" t="str">
        <f t="shared" si="86"/>
        <v>DUE COMM</v>
      </c>
      <c r="V2606" s="237" t="str">
        <f t="shared" si="16"/>
        <v> </v>
      </c>
      <c r="W2606" s="83"/>
      <c r="X2606" s="83"/>
      <c r="Y2606" s="83"/>
      <c r="Z2606" s="83"/>
      <c r="AA2606" s="83"/>
      <c r="AB2606" s="83"/>
      <c r="AC2606" s="83"/>
      <c r="AD2606" s="83"/>
      <c r="AE2606" s="83"/>
    </row>
    <row r="2607">
      <c r="A2607" s="241">
        <v>13604.0</v>
      </c>
      <c r="B2607" s="239" t="s">
        <v>8250</v>
      </c>
      <c r="C2607" s="239" t="b">
        <v>1</v>
      </c>
      <c r="D2607" s="235">
        <v>44601.0</v>
      </c>
      <c r="E2607" s="235" t="str">
        <f t="shared" si="1"/>
        <v>OPI RX</v>
      </c>
      <c r="F2607" s="236" t="str">
        <f t="shared" si="2"/>
        <v>#VALUE!</v>
      </c>
      <c r="G2607" s="236" t="str">
        <f t="shared" si="3"/>
        <v>#VALUE!</v>
      </c>
      <c r="H2607" s="236" t="str">
        <f t="shared" si="4"/>
        <v>#VALUE!</v>
      </c>
      <c r="I2607" s="236" t="str">
        <f t="shared" si="5"/>
        <v>#VALUE!</v>
      </c>
      <c r="J2607" s="236" t="str">
        <f t="shared" si="6"/>
        <v>#VALUE!</v>
      </c>
      <c r="K2607" s="236" t="str">
        <f t="shared" si="7"/>
        <v>#VALUE!</v>
      </c>
      <c r="L2607" s="236" t="str">
        <f t="shared" si="8"/>
        <v>#VALUE!</v>
      </c>
      <c r="M2607" s="236" t="str">
        <f t="shared" si="9"/>
        <v>#VALUE!</v>
      </c>
      <c r="N2607" s="236" t="str">
        <f t="shared" si="10"/>
        <v>#VALUE!</v>
      </c>
      <c r="O2607" s="236" t="str">
        <f t="shared" si="11"/>
        <v>#VALUE!</v>
      </c>
      <c r="P2607" s="237" t="str">
        <f t="shared" si="12"/>
        <v>OPIOIDS</v>
      </c>
      <c r="Q2607" s="234" t="b">
        <v>0</v>
      </c>
      <c r="R2607" s="237" t="str">
        <f t="shared" si="37"/>
        <v>LOW</v>
      </c>
      <c r="S2607" s="242"/>
      <c r="T2607" s="243">
        <f t="shared" si="82"/>
        <v>44601</v>
      </c>
      <c r="U2607" s="237" t="str">
        <f t="shared" si="86"/>
        <v>DUE COMM</v>
      </c>
      <c r="V2607" s="237" t="str">
        <f t="shared" si="16"/>
        <v> </v>
      </c>
      <c r="W2607" s="83"/>
      <c r="X2607" s="83"/>
      <c r="Y2607" s="83"/>
      <c r="Z2607" s="83"/>
      <c r="AA2607" s="83"/>
      <c r="AB2607" s="83"/>
      <c r="AC2607" s="83"/>
      <c r="AD2607" s="83"/>
      <c r="AE2607" s="83"/>
    </row>
    <row r="2608">
      <c r="A2608" s="241">
        <v>16455.0</v>
      </c>
      <c r="B2608" s="239" t="s">
        <v>7730</v>
      </c>
      <c r="C2608" s="239" t="b">
        <v>1</v>
      </c>
      <c r="D2608" s="235">
        <v>44601.0</v>
      </c>
      <c r="E2608" s="235" t="str">
        <f t="shared" si="1"/>
        <v>#VALUE!</v>
      </c>
      <c r="F2608" s="236" t="str">
        <f t="shared" si="2"/>
        <v>#VALUE!</v>
      </c>
      <c r="G2608" s="236" t="str">
        <f t="shared" si="3"/>
        <v>#VALUE!</v>
      </c>
      <c r="H2608" s="236" t="str">
        <f t="shared" si="4"/>
        <v>#VALUE!</v>
      </c>
      <c r="I2608" s="236" t="str">
        <f t="shared" si="5"/>
        <v>#VALUE!</v>
      </c>
      <c r="J2608" s="236" t="str">
        <f t="shared" si="6"/>
        <v>#VALUE!</v>
      </c>
      <c r="K2608" s="236" t="str">
        <f t="shared" si="7"/>
        <v>#VALUE!</v>
      </c>
      <c r="L2608" s="236" t="str">
        <f t="shared" si="8"/>
        <v>#VALUE!</v>
      </c>
      <c r="M2608" s="236" t="str">
        <f t="shared" si="9"/>
        <v>#VALUE!</v>
      </c>
      <c r="N2608" s="236" t="str">
        <f t="shared" si="10"/>
        <v>#VALUE!</v>
      </c>
      <c r="O2608" s="236" t="str">
        <f t="shared" si="11"/>
        <v>#VALUE!</v>
      </c>
      <c r="P2608" s="237" t="str">
        <f t="shared" si="12"/>
        <v>NO RX</v>
      </c>
      <c r="Q2608" s="234" t="b">
        <v>0</v>
      </c>
      <c r="R2608" s="237" t="str">
        <f t="shared" si="37"/>
        <v>LOW</v>
      </c>
      <c r="S2608" s="242"/>
      <c r="T2608" s="243">
        <f t="shared" si="82"/>
        <v>44601</v>
      </c>
      <c r="U2608" s="237" t="str">
        <f t="shared" si="86"/>
        <v>DUE COMM</v>
      </c>
      <c r="V2608" s="237" t="str">
        <f t="shared" si="16"/>
        <v> </v>
      </c>
      <c r="W2608" s="83"/>
      <c r="X2608" s="83"/>
      <c r="Y2608" s="83"/>
      <c r="Z2608" s="83"/>
      <c r="AA2608" s="83"/>
      <c r="AB2608" s="83"/>
      <c r="AC2608" s="83"/>
      <c r="AD2608" s="83"/>
      <c r="AE2608" s="83"/>
    </row>
    <row r="2609">
      <c r="A2609" s="241">
        <v>17818.0</v>
      </c>
      <c r="B2609" s="239" t="s">
        <v>7580</v>
      </c>
      <c r="C2609" s="239" t="b">
        <v>1</v>
      </c>
      <c r="D2609" s="235">
        <v>44601.0</v>
      </c>
      <c r="E2609" s="235" t="str">
        <f t="shared" si="1"/>
        <v>#VALUE!</v>
      </c>
      <c r="F2609" s="236" t="str">
        <f t="shared" si="2"/>
        <v>#VALUE!</v>
      </c>
      <c r="G2609" s="236" t="str">
        <f t="shared" si="3"/>
        <v>#VALUE!</v>
      </c>
      <c r="H2609" s="236" t="str">
        <f t="shared" si="4"/>
        <v>#VALUE!</v>
      </c>
      <c r="I2609" s="236" t="str">
        <f t="shared" si="5"/>
        <v>#VALUE!</v>
      </c>
      <c r="J2609" s="236" t="str">
        <f t="shared" si="6"/>
        <v>#VALUE!</v>
      </c>
      <c r="K2609" s="236" t="str">
        <f t="shared" si="7"/>
        <v>#VALUE!</v>
      </c>
      <c r="L2609" s="236" t="str">
        <f t="shared" si="8"/>
        <v>#VALUE!</v>
      </c>
      <c r="M2609" s="236" t="str">
        <f t="shared" si="9"/>
        <v>OPI RX</v>
      </c>
      <c r="N2609" s="236" t="str">
        <f t="shared" si="10"/>
        <v>#VALUE!</v>
      </c>
      <c r="O2609" s="236" t="str">
        <f t="shared" si="11"/>
        <v>#VALUE!</v>
      </c>
      <c r="P2609" s="237" t="str">
        <f t="shared" si="12"/>
        <v>OPIOIDS</v>
      </c>
      <c r="Q2609" s="234" t="b">
        <v>0</v>
      </c>
      <c r="R2609" s="237" t="str">
        <f t="shared" si="37"/>
        <v>LOW</v>
      </c>
      <c r="S2609" s="242"/>
      <c r="T2609" s="243">
        <f t="shared" si="82"/>
        <v>44601</v>
      </c>
      <c r="U2609" s="237" t="str">
        <f t="shared" si="86"/>
        <v>DUE COMM</v>
      </c>
      <c r="V2609" s="237" t="str">
        <f t="shared" si="16"/>
        <v> </v>
      </c>
      <c r="W2609" s="83"/>
      <c r="X2609" s="83"/>
      <c r="Y2609" s="83"/>
      <c r="Z2609" s="83"/>
      <c r="AA2609" s="83"/>
      <c r="AB2609" s="83"/>
      <c r="AC2609" s="83"/>
      <c r="AD2609" s="83"/>
      <c r="AE2609" s="83"/>
    </row>
    <row r="2610">
      <c r="A2610" s="241">
        <v>12250.0</v>
      </c>
      <c r="B2610" s="239" t="s">
        <v>7552</v>
      </c>
      <c r="C2610" s="239" t="b">
        <v>1</v>
      </c>
      <c r="D2610" s="235">
        <v>44601.0</v>
      </c>
      <c r="E2610" s="235" t="str">
        <f t="shared" si="1"/>
        <v>#VALUE!</v>
      </c>
      <c r="F2610" s="236" t="str">
        <f t="shared" si="2"/>
        <v>#VALUE!</v>
      </c>
      <c r="G2610" s="236" t="str">
        <f t="shared" si="3"/>
        <v>#VALUE!</v>
      </c>
      <c r="H2610" s="236" t="str">
        <f t="shared" si="4"/>
        <v>#VALUE!</v>
      </c>
      <c r="I2610" s="236" t="str">
        <f t="shared" si="5"/>
        <v>#VALUE!</v>
      </c>
      <c r="J2610" s="236" t="str">
        <f t="shared" si="6"/>
        <v>#VALUE!</v>
      </c>
      <c r="K2610" s="236" t="str">
        <f t="shared" si="7"/>
        <v>#VALUE!</v>
      </c>
      <c r="L2610" s="236" t="str">
        <f t="shared" si="8"/>
        <v>#VALUE!</v>
      </c>
      <c r="M2610" s="236" t="str">
        <f t="shared" si="9"/>
        <v>#VALUE!</v>
      </c>
      <c r="N2610" s="236" t="str">
        <f t="shared" si="10"/>
        <v>#VALUE!</v>
      </c>
      <c r="O2610" s="236" t="str">
        <f t="shared" si="11"/>
        <v>#VALUE!</v>
      </c>
      <c r="P2610" s="237" t="str">
        <f t="shared" si="12"/>
        <v>NO RX</v>
      </c>
      <c r="Q2610" s="234" t="b">
        <v>0</v>
      </c>
      <c r="R2610" s="237" t="str">
        <f t="shared" si="37"/>
        <v>LOW</v>
      </c>
      <c r="S2610" s="242"/>
      <c r="T2610" s="243">
        <f t="shared" si="82"/>
        <v>44601</v>
      </c>
      <c r="U2610" s="237" t="str">
        <f t="shared" si="86"/>
        <v>DUE COMM</v>
      </c>
      <c r="V2610" s="237" t="str">
        <f t="shared" si="16"/>
        <v> </v>
      </c>
      <c r="W2610" s="83"/>
      <c r="X2610" s="83"/>
      <c r="Y2610" s="83"/>
      <c r="Z2610" s="83"/>
      <c r="AA2610" s="83"/>
      <c r="AB2610" s="83"/>
      <c r="AC2610" s="83"/>
      <c r="AD2610" s="83"/>
      <c r="AE2610" s="83"/>
    </row>
    <row r="2611">
      <c r="A2611" s="241">
        <v>17795.0</v>
      </c>
      <c r="B2611" s="239" t="s">
        <v>7566</v>
      </c>
      <c r="C2611" s="239" t="b">
        <v>1</v>
      </c>
      <c r="D2611" s="235">
        <v>44601.0</v>
      </c>
      <c r="E2611" s="235" t="str">
        <f t="shared" si="1"/>
        <v>#VALUE!</v>
      </c>
      <c r="F2611" s="236" t="str">
        <f t="shared" si="2"/>
        <v>OPI RX</v>
      </c>
      <c r="G2611" s="236" t="str">
        <f t="shared" si="3"/>
        <v>#VALUE!</v>
      </c>
      <c r="H2611" s="236" t="str">
        <f t="shared" si="4"/>
        <v>#VALUE!</v>
      </c>
      <c r="I2611" s="236" t="str">
        <f t="shared" si="5"/>
        <v>#VALUE!</v>
      </c>
      <c r="J2611" s="236" t="str">
        <f t="shared" si="6"/>
        <v>#VALUE!</v>
      </c>
      <c r="K2611" s="236" t="str">
        <f t="shared" si="7"/>
        <v>#VALUE!</v>
      </c>
      <c r="L2611" s="236" t="str">
        <f t="shared" si="8"/>
        <v>#VALUE!</v>
      </c>
      <c r="M2611" s="236" t="str">
        <f t="shared" si="9"/>
        <v>#VALUE!</v>
      </c>
      <c r="N2611" s="236" t="str">
        <f t="shared" si="10"/>
        <v>#VALUE!</v>
      </c>
      <c r="O2611" s="236" t="str">
        <f t="shared" si="11"/>
        <v>#VALUE!</v>
      </c>
      <c r="P2611" s="237" t="str">
        <f t="shared" si="12"/>
        <v>OPIOIDS</v>
      </c>
      <c r="Q2611" s="234" t="b">
        <v>0</v>
      </c>
      <c r="R2611" s="237" t="str">
        <f t="shared" si="37"/>
        <v>LOW</v>
      </c>
      <c r="S2611" s="242"/>
      <c r="T2611" s="243">
        <f t="shared" si="82"/>
        <v>44601</v>
      </c>
      <c r="U2611" s="237" t="str">
        <f t="shared" si="86"/>
        <v>DUE COMM</v>
      </c>
      <c r="V2611" s="237" t="str">
        <f t="shared" si="16"/>
        <v> </v>
      </c>
      <c r="W2611" s="83"/>
      <c r="X2611" s="83"/>
      <c r="Y2611" s="83"/>
      <c r="Z2611" s="83"/>
      <c r="AA2611" s="83"/>
      <c r="AB2611" s="83"/>
      <c r="AC2611" s="83"/>
      <c r="AD2611" s="83"/>
      <c r="AE2611" s="83"/>
    </row>
    <row r="2612">
      <c r="A2612" s="241">
        <v>12462.0</v>
      </c>
      <c r="B2612" s="239" t="s">
        <v>8251</v>
      </c>
      <c r="C2612" s="239" t="b">
        <v>1</v>
      </c>
      <c r="D2612" s="235">
        <v>44601.0</v>
      </c>
      <c r="E2612" s="235" t="str">
        <f t="shared" si="1"/>
        <v>#VALUE!</v>
      </c>
      <c r="F2612" s="236" t="str">
        <f t="shared" si="2"/>
        <v>#VALUE!</v>
      </c>
      <c r="G2612" s="236" t="str">
        <f t="shared" si="3"/>
        <v>#VALUE!</v>
      </c>
      <c r="H2612" s="236" t="str">
        <f t="shared" si="4"/>
        <v>#VALUE!</v>
      </c>
      <c r="I2612" s="236" t="str">
        <f t="shared" si="5"/>
        <v>#VALUE!</v>
      </c>
      <c r="J2612" s="236" t="str">
        <f t="shared" si="6"/>
        <v>#VALUE!</v>
      </c>
      <c r="K2612" s="236" t="str">
        <f t="shared" si="7"/>
        <v>#VALUE!</v>
      </c>
      <c r="L2612" s="236" t="str">
        <f t="shared" si="8"/>
        <v>#VALUE!</v>
      </c>
      <c r="M2612" s="236" t="str">
        <f t="shared" si="9"/>
        <v>#VALUE!</v>
      </c>
      <c r="N2612" s="236" t="str">
        <f t="shared" si="10"/>
        <v>#VALUE!</v>
      </c>
      <c r="O2612" s="236" t="str">
        <f t="shared" si="11"/>
        <v>#VALUE!</v>
      </c>
      <c r="P2612" s="237" t="str">
        <f t="shared" si="12"/>
        <v>NO RX</v>
      </c>
      <c r="Q2612" s="234" t="b">
        <v>0</v>
      </c>
      <c r="R2612" s="237" t="str">
        <f t="shared" si="37"/>
        <v>LOW</v>
      </c>
      <c r="S2612" s="242"/>
      <c r="T2612" s="243">
        <f t="shared" si="82"/>
        <v>44601</v>
      </c>
      <c r="U2612" s="237" t="str">
        <f t="shared" si="86"/>
        <v>DUE COMM</v>
      </c>
      <c r="V2612" s="237" t="str">
        <f t="shared" si="16"/>
        <v> </v>
      </c>
      <c r="W2612" s="83"/>
      <c r="X2612" s="83"/>
      <c r="Y2612" s="83"/>
      <c r="Z2612" s="83"/>
      <c r="AA2612" s="83"/>
      <c r="AB2612" s="83"/>
      <c r="AC2612" s="83"/>
      <c r="AD2612" s="83"/>
      <c r="AE2612" s="83"/>
    </row>
    <row r="2613">
      <c r="A2613" s="241">
        <v>17834.0</v>
      </c>
      <c r="B2613" s="239" t="s">
        <v>7552</v>
      </c>
      <c r="C2613" s="239" t="b">
        <v>1</v>
      </c>
      <c r="D2613" s="235">
        <v>44614.0</v>
      </c>
      <c r="E2613" s="235" t="str">
        <f t="shared" si="1"/>
        <v>#VALUE!</v>
      </c>
      <c r="F2613" s="236" t="str">
        <f t="shared" si="2"/>
        <v>#VALUE!</v>
      </c>
      <c r="G2613" s="236" t="str">
        <f t="shared" si="3"/>
        <v>#VALUE!</v>
      </c>
      <c r="H2613" s="236" t="str">
        <f t="shared" si="4"/>
        <v>#VALUE!</v>
      </c>
      <c r="I2613" s="236" t="str">
        <f t="shared" si="5"/>
        <v>#VALUE!</v>
      </c>
      <c r="J2613" s="236" t="str">
        <f t="shared" si="6"/>
        <v>#VALUE!</v>
      </c>
      <c r="K2613" s="236" t="str">
        <f t="shared" si="7"/>
        <v>#VALUE!</v>
      </c>
      <c r="L2613" s="236" t="str">
        <f t="shared" si="8"/>
        <v>#VALUE!</v>
      </c>
      <c r="M2613" s="236" t="str">
        <f t="shared" si="9"/>
        <v>#VALUE!</v>
      </c>
      <c r="N2613" s="236" t="str">
        <f t="shared" si="10"/>
        <v>#VALUE!</v>
      </c>
      <c r="O2613" s="236" t="str">
        <f t="shared" si="11"/>
        <v>#VALUE!</v>
      </c>
      <c r="P2613" s="237" t="str">
        <f t="shared" si="12"/>
        <v>NO RX</v>
      </c>
      <c r="Q2613" s="234" t="b">
        <v>0</v>
      </c>
      <c r="R2613" s="237" t="str">
        <f t="shared" si="37"/>
        <v>LOW</v>
      </c>
      <c r="S2613" s="242"/>
      <c r="T2613" s="243">
        <f t="shared" si="82"/>
        <v>44614</v>
      </c>
      <c r="U2613" s="237" t="str">
        <f t="shared" si="86"/>
        <v>DUE COMM</v>
      </c>
      <c r="V2613" s="237" t="str">
        <f t="shared" si="16"/>
        <v> </v>
      </c>
      <c r="W2613" s="83"/>
      <c r="X2613" s="83"/>
      <c r="Y2613" s="83"/>
      <c r="Z2613" s="83"/>
      <c r="AA2613" s="83"/>
      <c r="AB2613" s="83"/>
      <c r="AC2613" s="83"/>
      <c r="AD2613" s="83"/>
      <c r="AE2613" s="83"/>
    </row>
    <row r="2614">
      <c r="A2614" s="241">
        <v>17872.0</v>
      </c>
      <c r="B2614" s="239" t="s">
        <v>7552</v>
      </c>
      <c r="C2614" s="239" t="b">
        <v>1</v>
      </c>
      <c r="D2614" s="235">
        <v>44614.0</v>
      </c>
      <c r="E2614" s="235" t="str">
        <f t="shared" si="1"/>
        <v>#VALUE!</v>
      </c>
      <c r="F2614" s="236" t="str">
        <f t="shared" si="2"/>
        <v>#VALUE!</v>
      </c>
      <c r="G2614" s="236" t="str">
        <f t="shared" si="3"/>
        <v>#VALUE!</v>
      </c>
      <c r="H2614" s="236" t="str">
        <f t="shared" si="4"/>
        <v>#VALUE!</v>
      </c>
      <c r="I2614" s="236" t="str">
        <f t="shared" si="5"/>
        <v>#VALUE!</v>
      </c>
      <c r="J2614" s="236" t="str">
        <f t="shared" si="6"/>
        <v>#VALUE!</v>
      </c>
      <c r="K2614" s="236" t="str">
        <f t="shared" si="7"/>
        <v>#VALUE!</v>
      </c>
      <c r="L2614" s="236" t="str">
        <f t="shared" si="8"/>
        <v>#VALUE!</v>
      </c>
      <c r="M2614" s="236" t="str">
        <f t="shared" si="9"/>
        <v>#VALUE!</v>
      </c>
      <c r="N2614" s="236" t="str">
        <f t="shared" si="10"/>
        <v>#VALUE!</v>
      </c>
      <c r="O2614" s="236" t="str">
        <f t="shared" si="11"/>
        <v>#VALUE!</v>
      </c>
      <c r="P2614" s="237" t="str">
        <f t="shared" si="12"/>
        <v>NO RX</v>
      </c>
      <c r="Q2614" s="234" t="b">
        <v>0</v>
      </c>
      <c r="R2614" s="237" t="str">
        <f t="shared" si="37"/>
        <v>LOW</v>
      </c>
      <c r="S2614" s="242"/>
      <c r="T2614" s="243">
        <f t="shared" si="82"/>
        <v>44614</v>
      </c>
      <c r="U2614" s="237" t="str">
        <f t="shared" si="86"/>
        <v>DUE COMM</v>
      </c>
      <c r="V2614" s="237" t="str">
        <f t="shared" si="16"/>
        <v> </v>
      </c>
      <c r="W2614" s="83"/>
      <c r="X2614" s="83"/>
      <c r="Y2614" s="83"/>
      <c r="Z2614" s="83"/>
      <c r="AA2614" s="83"/>
      <c r="AB2614" s="83"/>
      <c r="AC2614" s="83"/>
      <c r="AD2614" s="83"/>
      <c r="AE2614" s="83"/>
    </row>
    <row r="2615">
      <c r="A2615" s="241">
        <v>17861.0</v>
      </c>
      <c r="B2615" s="239" t="s">
        <v>7606</v>
      </c>
      <c r="C2615" s="239" t="b">
        <v>1</v>
      </c>
      <c r="D2615" s="235">
        <v>44615.0</v>
      </c>
      <c r="E2615" s="235" t="str">
        <f t="shared" si="1"/>
        <v>#VALUE!</v>
      </c>
      <c r="F2615" s="236" t="str">
        <f t="shared" si="2"/>
        <v>#VALUE!</v>
      </c>
      <c r="G2615" s="236" t="str">
        <f t="shared" si="3"/>
        <v>#VALUE!</v>
      </c>
      <c r="H2615" s="236" t="str">
        <f t="shared" si="4"/>
        <v>#VALUE!</v>
      </c>
      <c r="I2615" s="236" t="str">
        <f t="shared" si="5"/>
        <v>#VALUE!</v>
      </c>
      <c r="J2615" s="236" t="str">
        <f t="shared" si="6"/>
        <v>#VALUE!</v>
      </c>
      <c r="K2615" s="236" t="str">
        <f t="shared" si="7"/>
        <v>#VALUE!</v>
      </c>
      <c r="L2615" s="236" t="str">
        <f t="shared" si="8"/>
        <v>#VALUE!</v>
      </c>
      <c r="M2615" s="236" t="str">
        <f t="shared" si="9"/>
        <v>OPI RX</v>
      </c>
      <c r="N2615" s="236" t="str">
        <f t="shared" si="10"/>
        <v>#VALUE!</v>
      </c>
      <c r="O2615" s="236" t="str">
        <f t="shared" si="11"/>
        <v>#VALUE!</v>
      </c>
      <c r="P2615" s="237" t="str">
        <f t="shared" si="12"/>
        <v>OPIOIDS</v>
      </c>
      <c r="Q2615" s="234" t="b">
        <v>0</v>
      </c>
      <c r="R2615" s="237" t="str">
        <f t="shared" si="37"/>
        <v>LOW</v>
      </c>
      <c r="S2615" s="242"/>
      <c r="T2615" s="243">
        <f t="shared" si="82"/>
        <v>44615</v>
      </c>
      <c r="U2615" s="237" t="str">
        <f t="shared" si="86"/>
        <v>DUE COMM</v>
      </c>
      <c r="V2615" s="237" t="str">
        <f t="shared" si="16"/>
        <v> </v>
      </c>
      <c r="W2615" s="83"/>
      <c r="X2615" s="83"/>
      <c r="Y2615" s="83"/>
      <c r="Z2615" s="83"/>
      <c r="AA2615" s="83"/>
      <c r="AB2615" s="83"/>
      <c r="AC2615" s="83"/>
      <c r="AD2615" s="83"/>
      <c r="AE2615" s="83"/>
    </row>
    <row r="2616">
      <c r="A2616" s="241">
        <v>12625.0</v>
      </c>
      <c r="B2616" s="239" t="s">
        <v>7861</v>
      </c>
      <c r="C2616" s="239" t="b">
        <v>1</v>
      </c>
      <c r="D2616" s="235">
        <v>44615.0</v>
      </c>
      <c r="E2616" s="235" t="str">
        <f t="shared" si="1"/>
        <v>#VALUE!</v>
      </c>
      <c r="F2616" s="236" t="str">
        <f t="shared" si="2"/>
        <v>#VALUE!</v>
      </c>
      <c r="G2616" s="236" t="str">
        <f t="shared" si="3"/>
        <v>#VALUE!</v>
      </c>
      <c r="H2616" s="236" t="str">
        <f t="shared" si="4"/>
        <v>#VALUE!</v>
      </c>
      <c r="I2616" s="236" t="str">
        <f t="shared" si="5"/>
        <v>#VALUE!</v>
      </c>
      <c r="J2616" s="236" t="str">
        <f t="shared" si="6"/>
        <v>#VALUE!</v>
      </c>
      <c r="K2616" s="236" t="str">
        <f t="shared" si="7"/>
        <v>#VALUE!</v>
      </c>
      <c r="L2616" s="236" t="str">
        <f t="shared" si="8"/>
        <v>#VALUE!</v>
      </c>
      <c r="M2616" s="236" t="str">
        <f t="shared" si="9"/>
        <v>OPI RX</v>
      </c>
      <c r="N2616" s="236" t="str">
        <f t="shared" si="10"/>
        <v>#VALUE!</v>
      </c>
      <c r="O2616" s="236" t="str">
        <f t="shared" si="11"/>
        <v>#VALUE!</v>
      </c>
      <c r="P2616" s="237" t="str">
        <f t="shared" si="12"/>
        <v>OPIOIDS</v>
      </c>
      <c r="Q2616" s="234" t="b">
        <v>0</v>
      </c>
      <c r="R2616" s="237" t="str">
        <f t="shared" si="37"/>
        <v>LOW</v>
      </c>
      <c r="S2616" s="242"/>
      <c r="T2616" s="243">
        <f t="shared" si="82"/>
        <v>44615</v>
      </c>
      <c r="U2616" s="237" t="str">
        <f t="shared" si="86"/>
        <v>DUE COMM</v>
      </c>
      <c r="V2616" s="237" t="str">
        <f t="shared" si="16"/>
        <v> </v>
      </c>
      <c r="W2616" s="83"/>
      <c r="X2616" s="83"/>
      <c r="Y2616" s="83"/>
      <c r="Z2616" s="83"/>
      <c r="AA2616" s="83"/>
      <c r="AB2616" s="83"/>
      <c r="AC2616" s="83"/>
      <c r="AD2616" s="83"/>
      <c r="AE2616" s="83"/>
    </row>
    <row r="2617">
      <c r="A2617" s="241">
        <v>15081.0</v>
      </c>
      <c r="B2617" s="239" t="s">
        <v>8222</v>
      </c>
      <c r="C2617" s="239" t="b">
        <v>1</v>
      </c>
      <c r="D2617" s="235">
        <v>44615.0</v>
      </c>
      <c r="E2617" s="235" t="str">
        <f t="shared" si="1"/>
        <v>#VALUE!</v>
      </c>
      <c r="F2617" s="236" t="str">
        <f t="shared" si="2"/>
        <v>#VALUE!</v>
      </c>
      <c r="G2617" s="236" t="str">
        <f t="shared" si="3"/>
        <v>#VALUE!</v>
      </c>
      <c r="H2617" s="236" t="str">
        <f t="shared" si="4"/>
        <v>#VALUE!</v>
      </c>
      <c r="I2617" s="236" t="str">
        <f t="shared" si="5"/>
        <v>#VALUE!</v>
      </c>
      <c r="J2617" s="236" t="str">
        <f t="shared" si="6"/>
        <v>#VALUE!</v>
      </c>
      <c r="K2617" s="236" t="str">
        <f t="shared" si="7"/>
        <v>#VALUE!</v>
      </c>
      <c r="L2617" s="236" t="str">
        <f t="shared" si="8"/>
        <v>#VALUE!</v>
      </c>
      <c r="M2617" s="236" t="str">
        <f t="shared" si="9"/>
        <v>OPI RX</v>
      </c>
      <c r="N2617" s="236" t="str">
        <f t="shared" si="10"/>
        <v>#VALUE!</v>
      </c>
      <c r="O2617" s="236" t="str">
        <f t="shared" si="11"/>
        <v>#VALUE!</v>
      </c>
      <c r="P2617" s="237" t="str">
        <f t="shared" si="12"/>
        <v>OPIOIDS</v>
      </c>
      <c r="Q2617" s="234" t="b">
        <v>0</v>
      </c>
      <c r="R2617" s="237" t="str">
        <f t="shared" si="37"/>
        <v>LOW</v>
      </c>
      <c r="S2617" s="242"/>
      <c r="T2617" s="243">
        <f t="shared" si="82"/>
        <v>44615</v>
      </c>
      <c r="U2617" s="237" t="str">
        <f t="shared" si="86"/>
        <v>DUE COMM</v>
      </c>
      <c r="V2617" s="237" t="str">
        <f t="shared" si="16"/>
        <v> </v>
      </c>
      <c r="W2617" s="83"/>
      <c r="X2617" s="83"/>
      <c r="Y2617" s="83"/>
      <c r="Z2617" s="83"/>
      <c r="AA2617" s="83"/>
      <c r="AB2617" s="83"/>
      <c r="AC2617" s="83"/>
      <c r="AD2617" s="83"/>
      <c r="AE2617" s="83"/>
    </row>
    <row r="2618">
      <c r="A2618" s="241">
        <v>11345.0</v>
      </c>
      <c r="B2618" s="239" t="s">
        <v>7576</v>
      </c>
      <c r="C2618" s="239" t="b">
        <v>1</v>
      </c>
      <c r="D2618" s="235">
        <v>44615.0</v>
      </c>
      <c r="E2618" s="235" t="str">
        <f t="shared" si="1"/>
        <v>#VALUE!</v>
      </c>
      <c r="F2618" s="236" t="str">
        <f t="shared" si="2"/>
        <v>#VALUE!</v>
      </c>
      <c r="G2618" s="236" t="str">
        <f t="shared" si="3"/>
        <v>#VALUE!</v>
      </c>
      <c r="H2618" s="236" t="str">
        <f t="shared" si="4"/>
        <v>#VALUE!</v>
      </c>
      <c r="I2618" s="236" t="str">
        <f t="shared" si="5"/>
        <v>#VALUE!</v>
      </c>
      <c r="J2618" s="236" t="str">
        <f t="shared" si="6"/>
        <v>#VALUE!</v>
      </c>
      <c r="K2618" s="236" t="str">
        <f t="shared" si="7"/>
        <v>#VALUE!</v>
      </c>
      <c r="L2618" s="236" t="str">
        <f t="shared" si="8"/>
        <v>#VALUE!</v>
      </c>
      <c r="M2618" s="236" t="str">
        <f t="shared" si="9"/>
        <v>#VALUE!</v>
      </c>
      <c r="N2618" s="236" t="str">
        <f t="shared" si="10"/>
        <v>#VALUE!</v>
      </c>
      <c r="O2618" s="236" t="str">
        <f t="shared" si="11"/>
        <v>#VALUE!</v>
      </c>
      <c r="P2618" s="237" t="str">
        <f t="shared" si="12"/>
        <v>NO RX</v>
      </c>
      <c r="Q2618" s="234" t="b">
        <v>0</v>
      </c>
      <c r="R2618" s="237" t="str">
        <f t="shared" si="37"/>
        <v>LOW</v>
      </c>
      <c r="S2618" s="242"/>
      <c r="T2618" s="243">
        <f t="shared" si="82"/>
        <v>44615</v>
      </c>
      <c r="U2618" s="237" t="str">
        <f t="shared" si="86"/>
        <v>DUE COMM</v>
      </c>
      <c r="V2618" s="237" t="str">
        <f t="shared" si="16"/>
        <v> </v>
      </c>
      <c r="W2618" s="83"/>
      <c r="X2618" s="83"/>
      <c r="Y2618" s="83"/>
      <c r="Z2618" s="83"/>
      <c r="AA2618" s="83"/>
      <c r="AB2618" s="83"/>
      <c r="AC2618" s="83"/>
      <c r="AD2618" s="83"/>
      <c r="AE2618" s="83"/>
    </row>
    <row r="2619">
      <c r="A2619" s="241">
        <v>12597.0</v>
      </c>
      <c r="B2619" s="239" t="s">
        <v>7872</v>
      </c>
      <c r="C2619" s="239" t="b">
        <v>1</v>
      </c>
      <c r="D2619" s="235">
        <v>44615.0</v>
      </c>
      <c r="E2619" s="235" t="str">
        <f t="shared" si="1"/>
        <v>OPI RX</v>
      </c>
      <c r="F2619" s="236" t="str">
        <f t="shared" si="2"/>
        <v>#VALUE!</v>
      </c>
      <c r="G2619" s="236" t="str">
        <f t="shared" si="3"/>
        <v>#VALUE!</v>
      </c>
      <c r="H2619" s="236" t="str">
        <f t="shared" si="4"/>
        <v>#VALUE!</v>
      </c>
      <c r="I2619" s="236" t="str">
        <f t="shared" si="5"/>
        <v>#VALUE!</v>
      </c>
      <c r="J2619" s="236" t="str">
        <f t="shared" si="6"/>
        <v>#VALUE!</v>
      </c>
      <c r="K2619" s="236" t="str">
        <f t="shared" si="7"/>
        <v>#VALUE!</v>
      </c>
      <c r="L2619" s="236" t="str">
        <f t="shared" si="8"/>
        <v>#VALUE!</v>
      </c>
      <c r="M2619" s="236" t="str">
        <f t="shared" si="9"/>
        <v>#VALUE!</v>
      </c>
      <c r="N2619" s="236" t="str">
        <f t="shared" si="10"/>
        <v>#VALUE!</v>
      </c>
      <c r="O2619" s="236" t="str">
        <f t="shared" si="11"/>
        <v>#VALUE!</v>
      </c>
      <c r="P2619" s="237" t="str">
        <f t="shared" si="12"/>
        <v>OPIOIDS</v>
      </c>
      <c r="Q2619" s="234" t="b">
        <v>0</v>
      </c>
      <c r="R2619" s="237" t="str">
        <f t="shared" si="37"/>
        <v>LOW</v>
      </c>
      <c r="S2619" s="242"/>
      <c r="T2619" s="243">
        <f t="shared" si="82"/>
        <v>44615</v>
      </c>
      <c r="U2619" s="237" t="str">
        <f t="shared" si="86"/>
        <v>DUE COMM</v>
      </c>
      <c r="V2619" s="237" t="str">
        <f t="shared" si="16"/>
        <v> </v>
      </c>
      <c r="W2619" s="83"/>
      <c r="X2619" s="83"/>
      <c r="Y2619" s="83"/>
      <c r="Z2619" s="83"/>
      <c r="AA2619" s="83"/>
      <c r="AB2619" s="83"/>
      <c r="AC2619" s="83"/>
      <c r="AD2619" s="83"/>
      <c r="AE2619" s="83"/>
    </row>
    <row r="2620">
      <c r="A2620" s="241">
        <v>16427.0</v>
      </c>
      <c r="B2620" s="239" t="s">
        <v>7580</v>
      </c>
      <c r="C2620" s="239" t="b">
        <v>1</v>
      </c>
      <c r="D2620" s="235">
        <v>44615.0</v>
      </c>
      <c r="E2620" s="235" t="str">
        <f t="shared" si="1"/>
        <v>#VALUE!</v>
      </c>
      <c r="F2620" s="236" t="str">
        <f t="shared" si="2"/>
        <v>#VALUE!</v>
      </c>
      <c r="G2620" s="236" t="str">
        <f t="shared" si="3"/>
        <v>#VALUE!</v>
      </c>
      <c r="H2620" s="236" t="str">
        <f t="shared" si="4"/>
        <v>#VALUE!</v>
      </c>
      <c r="I2620" s="236" t="str">
        <f t="shared" si="5"/>
        <v>#VALUE!</v>
      </c>
      <c r="J2620" s="236" t="str">
        <f t="shared" si="6"/>
        <v>#VALUE!</v>
      </c>
      <c r="K2620" s="236" t="str">
        <f t="shared" si="7"/>
        <v>#VALUE!</v>
      </c>
      <c r="L2620" s="236" t="str">
        <f t="shared" si="8"/>
        <v>#VALUE!</v>
      </c>
      <c r="M2620" s="236" t="str">
        <f t="shared" si="9"/>
        <v>OPI RX</v>
      </c>
      <c r="N2620" s="236" t="str">
        <f t="shared" si="10"/>
        <v>#VALUE!</v>
      </c>
      <c r="O2620" s="236" t="str">
        <f t="shared" si="11"/>
        <v>#VALUE!</v>
      </c>
      <c r="P2620" s="237" t="str">
        <f t="shared" si="12"/>
        <v>OPIOIDS</v>
      </c>
      <c r="Q2620" s="234" t="b">
        <v>0</v>
      </c>
      <c r="R2620" s="237" t="str">
        <f t="shared" si="37"/>
        <v>LOW</v>
      </c>
      <c r="S2620" s="242"/>
      <c r="T2620" s="243">
        <f t="shared" si="82"/>
        <v>44615</v>
      </c>
      <c r="U2620" s="237" t="str">
        <f t="shared" si="86"/>
        <v>DUE COMM</v>
      </c>
      <c r="V2620" s="237" t="str">
        <f t="shared" si="16"/>
        <v> </v>
      </c>
      <c r="W2620" s="83"/>
      <c r="X2620" s="83"/>
      <c r="Y2620" s="83"/>
      <c r="Z2620" s="83"/>
      <c r="AA2620" s="83"/>
      <c r="AB2620" s="83"/>
      <c r="AC2620" s="83"/>
      <c r="AD2620" s="83"/>
      <c r="AE2620" s="83"/>
    </row>
    <row r="2621">
      <c r="A2621" s="241">
        <v>17608.0</v>
      </c>
      <c r="B2621" s="239" t="s">
        <v>7552</v>
      </c>
      <c r="C2621" s="239" t="b">
        <v>1</v>
      </c>
      <c r="D2621" s="235">
        <v>44615.0</v>
      </c>
      <c r="E2621" s="235" t="str">
        <f t="shared" si="1"/>
        <v>#VALUE!</v>
      </c>
      <c r="F2621" s="236" t="str">
        <f t="shared" si="2"/>
        <v>#VALUE!</v>
      </c>
      <c r="G2621" s="236" t="str">
        <f t="shared" si="3"/>
        <v>#VALUE!</v>
      </c>
      <c r="H2621" s="236" t="str">
        <f t="shared" si="4"/>
        <v>#VALUE!</v>
      </c>
      <c r="I2621" s="236" t="str">
        <f t="shared" si="5"/>
        <v>#VALUE!</v>
      </c>
      <c r="J2621" s="236" t="str">
        <f t="shared" si="6"/>
        <v>#VALUE!</v>
      </c>
      <c r="K2621" s="236" t="str">
        <f t="shared" si="7"/>
        <v>#VALUE!</v>
      </c>
      <c r="L2621" s="236" t="str">
        <f t="shared" si="8"/>
        <v>#VALUE!</v>
      </c>
      <c r="M2621" s="236" t="str">
        <f t="shared" si="9"/>
        <v>#VALUE!</v>
      </c>
      <c r="N2621" s="236" t="str">
        <f t="shared" si="10"/>
        <v>#VALUE!</v>
      </c>
      <c r="O2621" s="236" t="str">
        <f t="shared" si="11"/>
        <v>#VALUE!</v>
      </c>
      <c r="P2621" s="237" t="str">
        <f t="shared" si="12"/>
        <v>NO RX</v>
      </c>
      <c r="Q2621" s="234" t="b">
        <v>0</v>
      </c>
      <c r="R2621" s="237" t="str">
        <f t="shared" si="37"/>
        <v>LOW</v>
      </c>
      <c r="S2621" s="242"/>
      <c r="T2621" s="243">
        <f t="shared" si="82"/>
        <v>44615</v>
      </c>
      <c r="U2621" s="237" t="str">
        <f t="shared" si="86"/>
        <v>DUE COMM</v>
      </c>
      <c r="V2621" s="237" t="str">
        <f t="shared" si="16"/>
        <v> </v>
      </c>
      <c r="W2621" s="83"/>
      <c r="X2621" s="83"/>
      <c r="Y2621" s="83"/>
      <c r="Z2621" s="83"/>
      <c r="AA2621" s="83"/>
      <c r="AB2621" s="83"/>
      <c r="AC2621" s="83"/>
      <c r="AD2621" s="83"/>
      <c r="AE2621" s="83"/>
    </row>
    <row r="2622">
      <c r="A2622" s="241">
        <v>17772.0</v>
      </c>
      <c r="B2622" s="239" t="s">
        <v>7576</v>
      </c>
      <c r="C2622" s="239" t="b">
        <v>1</v>
      </c>
      <c r="D2622" s="235">
        <v>44615.0</v>
      </c>
      <c r="E2622" s="235" t="str">
        <f t="shared" si="1"/>
        <v>#VALUE!</v>
      </c>
      <c r="F2622" s="236" t="str">
        <f t="shared" si="2"/>
        <v>#VALUE!</v>
      </c>
      <c r="G2622" s="236" t="str">
        <f t="shared" si="3"/>
        <v>#VALUE!</v>
      </c>
      <c r="H2622" s="236" t="str">
        <f t="shared" si="4"/>
        <v>#VALUE!</v>
      </c>
      <c r="I2622" s="236" t="str">
        <f t="shared" si="5"/>
        <v>#VALUE!</v>
      </c>
      <c r="J2622" s="236" t="str">
        <f t="shared" si="6"/>
        <v>#VALUE!</v>
      </c>
      <c r="K2622" s="236" t="str">
        <f t="shared" si="7"/>
        <v>#VALUE!</v>
      </c>
      <c r="L2622" s="236" t="str">
        <f t="shared" si="8"/>
        <v>#VALUE!</v>
      </c>
      <c r="M2622" s="236" t="str">
        <f t="shared" si="9"/>
        <v>#VALUE!</v>
      </c>
      <c r="N2622" s="236" t="str">
        <f t="shared" si="10"/>
        <v>#VALUE!</v>
      </c>
      <c r="O2622" s="236" t="str">
        <f t="shared" si="11"/>
        <v>#VALUE!</v>
      </c>
      <c r="P2622" s="237" t="str">
        <f t="shared" si="12"/>
        <v>NO RX</v>
      </c>
      <c r="Q2622" s="234" t="b">
        <v>0</v>
      </c>
      <c r="R2622" s="237" t="str">
        <f t="shared" si="37"/>
        <v>LOW</v>
      </c>
      <c r="S2622" s="242"/>
      <c r="T2622" s="243">
        <f t="shared" si="82"/>
        <v>44615</v>
      </c>
      <c r="U2622" s="237" t="str">
        <f t="shared" si="86"/>
        <v>DUE COMM</v>
      </c>
      <c r="V2622" s="237" t="str">
        <f t="shared" si="16"/>
        <v> </v>
      </c>
      <c r="W2622" s="83"/>
      <c r="X2622" s="83"/>
      <c r="Y2622" s="83"/>
      <c r="Z2622" s="83"/>
      <c r="AA2622" s="83"/>
      <c r="AB2622" s="83"/>
      <c r="AC2622" s="83"/>
      <c r="AD2622" s="83"/>
      <c r="AE2622" s="83"/>
    </row>
    <row r="2623">
      <c r="A2623" s="241">
        <v>14716.0</v>
      </c>
      <c r="B2623" s="239" t="s">
        <v>8252</v>
      </c>
      <c r="C2623" s="239" t="b">
        <v>1</v>
      </c>
      <c r="D2623" s="235">
        <v>44615.0</v>
      </c>
      <c r="E2623" s="235" t="str">
        <f t="shared" si="1"/>
        <v>#VALUE!</v>
      </c>
      <c r="F2623" s="236" t="str">
        <f t="shared" si="2"/>
        <v>#VALUE!</v>
      </c>
      <c r="G2623" s="236" t="str">
        <f t="shared" si="3"/>
        <v>#VALUE!</v>
      </c>
      <c r="H2623" s="236" t="str">
        <f t="shared" si="4"/>
        <v>#VALUE!</v>
      </c>
      <c r="I2623" s="236" t="str">
        <f t="shared" si="5"/>
        <v>#VALUE!</v>
      </c>
      <c r="J2623" s="236" t="str">
        <f t="shared" si="6"/>
        <v>#VALUE!</v>
      </c>
      <c r="K2623" s="236" t="str">
        <f t="shared" si="7"/>
        <v>#VALUE!</v>
      </c>
      <c r="L2623" s="236" t="str">
        <f t="shared" si="8"/>
        <v>#VALUE!</v>
      </c>
      <c r="M2623" s="236" t="str">
        <f t="shared" si="9"/>
        <v>#VALUE!</v>
      </c>
      <c r="N2623" s="236" t="str">
        <f t="shared" si="10"/>
        <v>#VALUE!</v>
      </c>
      <c r="O2623" s="236" t="str">
        <f t="shared" si="11"/>
        <v>#VALUE!</v>
      </c>
      <c r="P2623" s="237" t="str">
        <f t="shared" si="12"/>
        <v>NO RX</v>
      </c>
      <c r="Q2623" s="234" t="b">
        <v>0</v>
      </c>
      <c r="R2623" s="237" t="str">
        <f t="shared" si="37"/>
        <v>LOW</v>
      </c>
      <c r="S2623" s="242"/>
      <c r="T2623" s="243">
        <f t="shared" si="82"/>
        <v>44615</v>
      </c>
      <c r="U2623" s="237" t="str">
        <f t="shared" si="86"/>
        <v>DUE COMM</v>
      </c>
      <c r="V2623" s="237" t="str">
        <f t="shared" si="16"/>
        <v> </v>
      </c>
      <c r="W2623" s="83"/>
      <c r="X2623" s="83"/>
      <c r="Y2623" s="83"/>
      <c r="Z2623" s="83"/>
      <c r="AA2623" s="83"/>
      <c r="AB2623" s="83"/>
      <c r="AC2623" s="83"/>
      <c r="AD2623" s="83"/>
      <c r="AE2623" s="83"/>
    </row>
    <row r="2624">
      <c r="A2624" s="241">
        <v>15942.0</v>
      </c>
      <c r="B2624" s="239" t="s">
        <v>8091</v>
      </c>
      <c r="C2624" s="239" t="b">
        <v>1</v>
      </c>
      <c r="D2624" s="235">
        <v>44615.0</v>
      </c>
      <c r="E2624" s="235" t="str">
        <f t="shared" si="1"/>
        <v>OPI RX</v>
      </c>
      <c r="F2624" s="236" t="str">
        <f t="shared" si="2"/>
        <v>#VALUE!</v>
      </c>
      <c r="G2624" s="236" t="str">
        <f t="shared" si="3"/>
        <v>#VALUE!</v>
      </c>
      <c r="H2624" s="236" t="str">
        <f t="shared" si="4"/>
        <v>#VALUE!</v>
      </c>
      <c r="I2624" s="236" t="str">
        <f t="shared" si="5"/>
        <v>#VALUE!</v>
      </c>
      <c r="J2624" s="236" t="str">
        <f t="shared" si="6"/>
        <v>#VALUE!</v>
      </c>
      <c r="K2624" s="236" t="str">
        <f t="shared" si="7"/>
        <v>#VALUE!</v>
      </c>
      <c r="L2624" s="236" t="str">
        <f t="shared" si="8"/>
        <v>#VALUE!</v>
      </c>
      <c r="M2624" s="236" t="str">
        <f t="shared" si="9"/>
        <v>#VALUE!</v>
      </c>
      <c r="N2624" s="236" t="str">
        <f t="shared" si="10"/>
        <v>#VALUE!</v>
      </c>
      <c r="O2624" s="236" t="str">
        <f t="shared" si="11"/>
        <v>#VALUE!</v>
      </c>
      <c r="P2624" s="237" t="str">
        <f t="shared" si="12"/>
        <v>OPIOIDS</v>
      </c>
      <c r="Q2624" s="234" t="b">
        <v>0</v>
      </c>
      <c r="R2624" s="237" t="str">
        <f t="shared" si="37"/>
        <v>LOW</v>
      </c>
      <c r="S2624" s="242"/>
      <c r="T2624" s="243">
        <f t="shared" si="82"/>
        <v>44615</v>
      </c>
      <c r="U2624" s="237" t="str">
        <f t="shared" si="86"/>
        <v>DUE COMM</v>
      </c>
      <c r="V2624" s="237" t="str">
        <f t="shared" si="16"/>
        <v> </v>
      </c>
      <c r="W2624" s="83"/>
      <c r="X2624" s="83"/>
      <c r="Y2624" s="83"/>
      <c r="Z2624" s="83"/>
      <c r="AA2624" s="83"/>
      <c r="AB2624" s="83"/>
      <c r="AC2624" s="83"/>
      <c r="AD2624" s="83"/>
      <c r="AE2624" s="83"/>
    </row>
    <row r="2625">
      <c r="A2625" s="241">
        <v>17844.0</v>
      </c>
      <c r="B2625" s="239" t="s">
        <v>8253</v>
      </c>
      <c r="C2625" s="239" t="b">
        <v>1</v>
      </c>
      <c r="D2625" s="235">
        <v>44617.0</v>
      </c>
      <c r="E2625" s="235" t="str">
        <f t="shared" si="1"/>
        <v>#VALUE!</v>
      </c>
      <c r="F2625" s="236" t="str">
        <f t="shared" si="2"/>
        <v>#VALUE!</v>
      </c>
      <c r="G2625" s="236" t="str">
        <f t="shared" si="3"/>
        <v>#VALUE!</v>
      </c>
      <c r="H2625" s="236" t="str">
        <f t="shared" si="4"/>
        <v>#VALUE!</v>
      </c>
      <c r="I2625" s="236" t="str">
        <f t="shared" si="5"/>
        <v>#VALUE!</v>
      </c>
      <c r="J2625" s="236" t="str">
        <f t="shared" si="6"/>
        <v>#VALUE!</v>
      </c>
      <c r="K2625" s="236" t="str">
        <f t="shared" si="7"/>
        <v>#VALUE!</v>
      </c>
      <c r="L2625" s="236" t="str">
        <f t="shared" si="8"/>
        <v>#VALUE!</v>
      </c>
      <c r="M2625" s="236" t="str">
        <f t="shared" si="9"/>
        <v>#VALUE!</v>
      </c>
      <c r="N2625" s="236" t="str">
        <f t="shared" si="10"/>
        <v>#VALUE!</v>
      </c>
      <c r="O2625" s="236" t="str">
        <f t="shared" si="11"/>
        <v>#VALUE!</v>
      </c>
      <c r="P2625" s="237" t="str">
        <f t="shared" si="12"/>
        <v>NO RX</v>
      </c>
      <c r="Q2625" s="234" t="b">
        <v>0</v>
      </c>
      <c r="R2625" s="237" t="str">
        <f t="shared" si="37"/>
        <v>LOW</v>
      </c>
      <c r="S2625" s="242"/>
      <c r="T2625" s="243">
        <f t="shared" si="82"/>
        <v>44617</v>
      </c>
      <c r="U2625" s="237" t="str">
        <f t="shared" si="86"/>
        <v>DUE COMM</v>
      </c>
      <c r="V2625" s="237" t="str">
        <f t="shared" si="16"/>
        <v> </v>
      </c>
      <c r="W2625" s="83"/>
      <c r="X2625" s="83"/>
      <c r="Y2625" s="83"/>
      <c r="Z2625" s="83"/>
      <c r="AA2625" s="83"/>
      <c r="AB2625" s="83"/>
      <c r="AC2625" s="83"/>
      <c r="AD2625" s="83"/>
      <c r="AE2625" s="83"/>
    </row>
    <row r="2626">
      <c r="A2626" s="241">
        <v>17867.0</v>
      </c>
      <c r="B2626" s="239" t="s">
        <v>7552</v>
      </c>
      <c r="C2626" s="239" t="b">
        <v>1</v>
      </c>
      <c r="D2626" s="235">
        <v>44617.0</v>
      </c>
      <c r="E2626" s="235" t="str">
        <f t="shared" si="1"/>
        <v>#VALUE!</v>
      </c>
      <c r="F2626" s="236" t="str">
        <f t="shared" si="2"/>
        <v>#VALUE!</v>
      </c>
      <c r="G2626" s="236" t="str">
        <f t="shared" si="3"/>
        <v>#VALUE!</v>
      </c>
      <c r="H2626" s="236" t="str">
        <f t="shared" si="4"/>
        <v>#VALUE!</v>
      </c>
      <c r="I2626" s="236" t="str">
        <f t="shared" si="5"/>
        <v>#VALUE!</v>
      </c>
      <c r="J2626" s="236" t="str">
        <f t="shared" si="6"/>
        <v>#VALUE!</v>
      </c>
      <c r="K2626" s="236" t="str">
        <f t="shared" si="7"/>
        <v>#VALUE!</v>
      </c>
      <c r="L2626" s="236" t="str">
        <f t="shared" si="8"/>
        <v>#VALUE!</v>
      </c>
      <c r="M2626" s="236" t="str">
        <f t="shared" si="9"/>
        <v>#VALUE!</v>
      </c>
      <c r="N2626" s="236" t="str">
        <f t="shared" si="10"/>
        <v>#VALUE!</v>
      </c>
      <c r="O2626" s="236" t="str">
        <f t="shared" si="11"/>
        <v>#VALUE!</v>
      </c>
      <c r="P2626" s="237" t="str">
        <f t="shared" si="12"/>
        <v>NO RX</v>
      </c>
      <c r="Q2626" s="234" t="b">
        <v>0</v>
      </c>
      <c r="R2626" s="237" t="str">
        <f t="shared" si="37"/>
        <v>LOW</v>
      </c>
      <c r="S2626" s="242"/>
      <c r="T2626" s="243">
        <f t="shared" si="82"/>
        <v>44617</v>
      </c>
      <c r="U2626" s="237" t="str">
        <f t="shared" si="86"/>
        <v>DUE COMM</v>
      </c>
      <c r="V2626" s="237" t="str">
        <f t="shared" si="16"/>
        <v> </v>
      </c>
      <c r="W2626" s="83"/>
      <c r="X2626" s="83"/>
      <c r="Y2626" s="83"/>
      <c r="Z2626" s="83"/>
      <c r="AA2626" s="83"/>
      <c r="AB2626" s="83"/>
      <c r="AC2626" s="83"/>
      <c r="AD2626" s="83"/>
      <c r="AE2626" s="83"/>
    </row>
    <row r="2627">
      <c r="A2627" s="241">
        <v>17415.0</v>
      </c>
      <c r="B2627" s="239" t="s">
        <v>7552</v>
      </c>
      <c r="C2627" s="239" t="b">
        <v>1</v>
      </c>
      <c r="D2627" s="235">
        <v>44617.0</v>
      </c>
      <c r="E2627" s="235" t="str">
        <f t="shared" si="1"/>
        <v>#VALUE!</v>
      </c>
      <c r="F2627" s="236" t="str">
        <f t="shared" si="2"/>
        <v>#VALUE!</v>
      </c>
      <c r="G2627" s="236" t="str">
        <f t="shared" si="3"/>
        <v>#VALUE!</v>
      </c>
      <c r="H2627" s="236" t="str">
        <f t="shared" si="4"/>
        <v>#VALUE!</v>
      </c>
      <c r="I2627" s="236" t="str">
        <f t="shared" si="5"/>
        <v>#VALUE!</v>
      </c>
      <c r="J2627" s="236" t="str">
        <f t="shared" si="6"/>
        <v>#VALUE!</v>
      </c>
      <c r="K2627" s="236" t="str">
        <f t="shared" si="7"/>
        <v>#VALUE!</v>
      </c>
      <c r="L2627" s="236" t="str">
        <f t="shared" si="8"/>
        <v>#VALUE!</v>
      </c>
      <c r="M2627" s="236" t="str">
        <f t="shared" si="9"/>
        <v>#VALUE!</v>
      </c>
      <c r="N2627" s="236" t="str">
        <f t="shared" si="10"/>
        <v>#VALUE!</v>
      </c>
      <c r="O2627" s="236" t="str">
        <f t="shared" si="11"/>
        <v>#VALUE!</v>
      </c>
      <c r="P2627" s="237" t="str">
        <f t="shared" si="12"/>
        <v>NO RX</v>
      </c>
      <c r="Q2627" s="234" t="b">
        <v>0</v>
      </c>
      <c r="R2627" s="237" t="str">
        <f t="shared" si="37"/>
        <v>LOW</v>
      </c>
      <c r="S2627" s="242"/>
      <c r="T2627" s="243">
        <f t="shared" si="82"/>
        <v>44617</v>
      </c>
      <c r="U2627" s="237" t="str">
        <f t="shared" si="86"/>
        <v>DUE COMM</v>
      </c>
      <c r="V2627" s="237" t="str">
        <f t="shared" si="16"/>
        <v> </v>
      </c>
      <c r="W2627" s="83"/>
      <c r="X2627" s="83"/>
      <c r="Y2627" s="83"/>
      <c r="Z2627" s="83"/>
      <c r="AA2627" s="83"/>
      <c r="AB2627" s="83"/>
      <c r="AC2627" s="83"/>
      <c r="AD2627" s="83"/>
      <c r="AE2627" s="83"/>
    </row>
    <row r="2628">
      <c r="A2628" s="241">
        <v>17893.0</v>
      </c>
      <c r="B2628" s="239" t="s">
        <v>8254</v>
      </c>
      <c r="C2628" s="239" t="b">
        <v>1</v>
      </c>
      <c r="D2628" s="235">
        <v>44617.0</v>
      </c>
      <c r="E2628" s="235" t="str">
        <f t="shared" si="1"/>
        <v>#VALUE!</v>
      </c>
      <c r="F2628" s="236" t="str">
        <f t="shared" si="2"/>
        <v>OPI RX</v>
      </c>
      <c r="G2628" s="236" t="str">
        <f t="shared" si="3"/>
        <v>#VALUE!</v>
      </c>
      <c r="H2628" s="236" t="str">
        <f t="shared" si="4"/>
        <v>OPI RX</v>
      </c>
      <c r="I2628" s="236" t="str">
        <f t="shared" si="5"/>
        <v>#VALUE!</v>
      </c>
      <c r="J2628" s="236" t="str">
        <f t="shared" si="6"/>
        <v>#VALUE!</v>
      </c>
      <c r="K2628" s="236" t="str">
        <f t="shared" si="7"/>
        <v>#VALUE!</v>
      </c>
      <c r="L2628" s="236" t="str">
        <f t="shared" si="8"/>
        <v>#VALUE!</v>
      </c>
      <c r="M2628" s="236" t="str">
        <f t="shared" si="9"/>
        <v>#VALUE!</v>
      </c>
      <c r="N2628" s="236" t="str">
        <f t="shared" si="10"/>
        <v>#VALUE!</v>
      </c>
      <c r="O2628" s="236" t="str">
        <f t="shared" si="11"/>
        <v>#VALUE!</v>
      </c>
      <c r="P2628" s="237" t="str">
        <f t="shared" si="12"/>
        <v>OPIOIDS</v>
      </c>
      <c r="Q2628" s="234" t="b">
        <v>0</v>
      </c>
      <c r="R2628" s="237" t="str">
        <f t="shared" si="37"/>
        <v>LOW</v>
      </c>
      <c r="S2628" s="242"/>
      <c r="T2628" s="243">
        <f t="shared" si="82"/>
        <v>44617</v>
      </c>
      <c r="U2628" s="237" t="str">
        <f t="shared" si="86"/>
        <v>DUE COMM</v>
      </c>
      <c r="V2628" s="237" t="str">
        <f t="shared" si="16"/>
        <v> </v>
      </c>
      <c r="W2628" s="83"/>
      <c r="X2628" s="83"/>
      <c r="Y2628" s="83"/>
      <c r="Z2628" s="83"/>
      <c r="AA2628" s="83"/>
      <c r="AB2628" s="83"/>
      <c r="AC2628" s="83"/>
      <c r="AD2628" s="83"/>
      <c r="AE2628" s="83"/>
    </row>
    <row r="2629">
      <c r="A2629" s="241">
        <v>17836.0</v>
      </c>
      <c r="B2629" s="239" t="s">
        <v>7552</v>
      </c>
      <c r="C2629" s="239" t="b">
        <v>1</v>
      </c>
      <c r="D2629" s="235">
        <v>44617.0</v>
      </c>
      <c r="E2629" s="235" t="str">
        <f t="shared" si="1"/>
        <v>#VALUE!</v>
      </c>
      <c r="F2629" s="236" t="str">
        <f t="shared" si="2"/>
        <v>#VALUE!</v>
      </c>
      <c r="G2629" s="236" t="str">
        <f t="shared" si="3"/>
        <v>#VALUE!</v>
      </c>
      <c r="H2629" s="236" t="str">
        <f t="shared" si="4"/>
        <v>#VALUE!</v>
      </c>
      <c r="I2629" s="236" t="str">
        <f t="shared" si="5"/>
        <v>#VALUE!</v>
      </c>
      <c r="J2629" s="236" t="str">
        <f t="shared" si="6"/>
        <v>#VALUE!</v>
      </c>
      <c r="K2629" s="236" t="str">
        <f t="shared" si="7"/>
        <v>#VALUE!</v>
      </c>
      <c r="L2629" s="236" t="str">
        <f t="shared" si="8"/>
        <v>#VALUE!</v>
      </c>
      <c r="M2629" s="236" t="str">
        <f t="shared" si="9"/>
        <v>#VALUE!</v>
      </c>
      <c r="N2629" s="236" t="str">
        <f t="shared" si="10"/>
        <v>#VALUE!</v>
      </c>
      <c r="O2629" s="236" t="str">
        <f t="shared" si="11"/>
        <v>#VALUE!</v>
      </c>
      <c r="P2629" s="237" t="str">
        <f t="shared" si="12"/>
        <v>NO RX</v>
      </c>
      <c r="Q2629" s="234" t="b">
        <v>0</v>
      </c>
      <c r="R2629" s="237" t="str">
        <f t="shared" si="37"/>
        <v>LOW</v>
      </c>
      <c r="S2629" s="242"/>
      <c r="T2629" s="243">
        <f t="shared" si="82"/>
        <v>44617</v>
      </c>
      <c r="U2629" s="237" t="str">
        <f t="shared" si="86"/>
        <v>DUE COMM</v>
      </c>
      <c r="V2629" s="237" t="str">
        <f t="shared" si="16"/>
        <v> </v>
      </c>
      <c r="W2629" s="83"/>
      <c r="X2629" s="83"/>
      <c r="Y2629" s="83"/>
      <c r="Z2629" s="83"/>
      <c r="AA2629" s="83"/>
      <c r="AB2629" s="83"/>
      <c r="AC2629" s="83"/>
      <c r="AD2629" s="83"/>
      <c r="AE2629" s="83"/>
    </row>
    <row r="2630">
      <c r="A2630" s="241">
        <v>17854.0</v>
      </c>
      <c r="B2630" s="239" t="s">
        <v>7594</v>
      </c>
      <c r="C2630" s="239" t="b">
        <v>1</v>
      </c>
      <c r="D2630" s="235">
        <v>44617.0</v>
      </c>
      <c r="E2630" s="235" t="str">
        <f t="shared" si="1"/>
        <v>OPI RX</v>
      </c>
      <c r="F2630" s="236" t="str">
        <f t="shared" si="2"/>
        <v>#VALUE!</v>
      </c>
      <c r="G2630" s="236" t="str">
        <f t="shared" si="3"/>
        <v>#VALUE!</v>
      </c>
      <c r="H2630" s="236" t="str">
        <f t="shared" si="4"/>
        <v>#VALUE!</v>
      </c>
      <c r="I2630" s="236" t="str">
        <f t="shared" si="5"/>
        <v>#VALUE!</v>
      </c>
      <c r="J2630" s="236" t="str">
        <f t="shared" si="6"/>
        <v>#VALUE!</v>
      </c>
      <c r="K2630" s="236" t="str">
        <f t="shared" si="7"/>
        <v>#VALUE!</v>
      </c>
      <c r="L2630" s="236" t="str">
        <f t="shared" si="8"/>
        <v>#VALUE!</v>
      </c>
      <c r="M2630" s="236" t="str">
        <f t="shared" si="9"/>
        <v>#VALUE!</v>
      </c>
      <c r="N2630" s="236" t="str">
        <f t="shared" si="10"/>
        <v>#VALUE!</v>
      </c>
      <c r="O2630" s="236" t="str">
        <f t="shared" si="11"/>
        <v>#VALUE!</v>
      </c>
      <c r="P2630" s="237" t="str">
        <f t="shared" si="12"/>
        <v>OPIOIDS</v>
      </c>
      <c r="Q2630" s="234" t="b">
        <v>0</v>
      </c>
      <c r="R2630" s="237" t="str">
        <f t="shared" si="37"/>
        <v>LOW</v>
      </c>
      <c r="S2630" s="242"/>
      <c r="T2630" s="243">
        <f t="shared" si="82"/>
        <v>44617</v>
      </c>
      <c r="U2630" s="237" t="str">
        <f t="shared" si="86"/>
        <v>DUE COMM</v>
      </c>
      <c r="V2630" s="237" t="str">
        <f t="shared" si="16"/>
        <v> </v>
      </c>
      <c r="W2630" s="83"/>
      <c r="X2630" s="83"/>
      <c r="Y2630" s="83"/>
      <c r="Z2630" s="83"/>
      <c r="AA2630" s="83"/>
      <c r="AB2630" s="83"/>
      <c r="AC2630" s="83"/>
      <c r="AD2630" s="83"/>
      <c r="AE2630" s="83"/>
    </row>
    <row r="2631">
      <c r="A2631" s="241">
        <v>9232.0</v>
      </c>
      <c r="B2631" s="239" t="s">
        <v>8074</v>
      </c>
      <c r="C2631" s="239" t="b">
        <v>1</v>
      </c>
      <c r="D2631" s="235">
        <v>44617.0</v>
      </c>
      <c r="E2631" s="235" t="str">
        <f t="shared" si="1"/>
        <v>#VALUE!</v>
      </c>
      <c r="F2631" s="236" t="str">
        <f t="shared" si="2"/>
        <v>#VALUE!</v>
      </c>
      <c r="G2631" s="236" t="str">
        <f t="shared" si="3"/>
        <v>#VALUE!</v>
      </c>
      <c r="H2631" s="236" t="str">
        <f t="shared" si="4"/>
        <v>#VALUE!</v>
      </c>
      <c r="I2631" s="236" t="str">
        <f t="shared" si="5"/>
        <v>#VALUE!</v>
      </c>
      <c r="J2631" s="236" t="str">
        <f t="shared" si="6"/>
        <v>#VALUE!</v>
      </c>
      <c r="K2631" s="236" t="str">
        <f t="shared" si="7"/>
        <v>#VALUE!</v>
      </c>
      <c r="L2631" s="236" t="str">
        <f t="shared" si="8"/>
        <v>#VALUE!</v>
      </c>
      <c r="M2631" s="236" t="str">
        <f t="shared" si="9"/>
        <v>#VALUE!</v>
      </c>
      <c r="N2631" s="236" t="str">
        <f t="shared" si="10"/>
        <v>#VALUE!</v>
      </c>
      <c r="O2631" s="236" t="str">
        <f t="shared" si="11"/>
        <v>#VALUE!</v>
      </c>
      <c r="P2631" s="237" t="str">
        <f t="shared" si="12"/>
        <v>NO RX</v>
      </c>
      <c r="Q2631" s="234" t="b">
        <v>0</v>
      </c>
      <c r="R2631" s="237" t="str">
        <f t="shared" si="37"/>
        <v>LOW</v>
      </c>
      <c r="S2631" s="242"/>
      <c r="T2631" s="243">
        <f t="shared" si="82"/>
        <v>44617</v>
      </c>
      <c r="U2631" s="237" t="str">
        <f t="shared" si="86"/>
        <v>DUE COMM</v>
      </c>
      <c r="V2631" s="237" t="str">
        <f t="shared" si="16"/>
        <v> </v>
      </c>
      <c r="W2631" s="83"/>
      <c r="X2631" s="83"/>
      <c r="Y2631" s="83"/>
      <c r="Z2631" s="83"/>
      <c r="AA2631" s="83"/>
      <c r="AB2631" s="83"/>
      <c r="AC2631" s="83"/>
      <c r="AD2631" s="83"/>
      <c r="AE2631" s="83"/>
    </row>
    <row r="2632">
      <c r="A2632" s="241">
        <v>17849.0</v>
      </c>
      <c r="B2632" s="239" t="s">
        <v>7594</v>
      </c>
      <c r="C2632" s="239" t="b">
        <v>1</v>
      </c>
      <c r="D2632" s="235">
        <v>44617.0</v>
      </c>
      <c r="E2632" s="235" t="str">
        <f t="shared" si="1"/>
        <v>OPI RX</v>
      </c>
      <c r="F2632" s="236" t="str">
        <f t="shared" si="2"/>
        <v>#VALUE!</v>
      </c>
      <c r="G2632" s="236" t="str">
        <f t="shared" si="3"/>
        <v>#VALUE!</v>
      </c>
      <c r="H2632" s="236" t="str">
        <f t="shared" si="4"/>
        <v>#VALUE!</v>
      </c>
      <c r="I2632" s="236" t="str">
        <f t="shared" si="5"/>
        <v>#VALUE!</v>
      </c>
      <c r="J2632" s="236" t="str">
        <f t="shared" si="6"/>
        <v>#VALUE!</v>
      </c>
      <c r="K2632" s="236" t="str">
        <f t="shared" si="7"/>
        <v>#VALUE!</v>
      </c>
      <c r="L2632" s="236" t="str">
        <f t="shared" si="8"/>
        <v>#VALUE!</v>
      </c>
      <c r="M2632" s="236" t="str">
        <f t="shared" si="9"/>
        <v>#VALUE!</v>
      </c>
      <c r="N2632" s="236" t="str">
        <f t="shared" si="10"/>
        <v>#VALUE!</v>
      </c>
      <c r="O2632" s="236" t="str">
        <f t="shared" si="11"/>
        <v>#VALUE!</v>
      </c>
      <c r="P2632" s="237" t="str">
        <f t="shared" si="12"/>
        <v>OPIOIDS</v>
      </c>
      <c r="Q2632" s="234" t="b">
        <v>0</v>
      </c>
      <c r="R2632" s="237" t="str">
        <f t="shared" si="37"/>
        <v>LOW</v>
      </c>
      <c r="S2632" s="242"/>
      <c r="T2632" s="243">
        <f t="shared" si="82"/>
        <v>44617</v>
      </c>
      <c r="U2632" s="237" t="str">
        <f t="shared" si="86"/>
        <v>DUE COMM</v>
      </c>
      <c r="V2632" s="237" t="str">
        <f t="shared" si="16"/>
        <v> </v>
      </c>
      <c r="W2632" s="83"/>
      <c r="X2632" s="83"/>
      <c r="Y2632" s="83"/>
      <c r="Z2632" s="83"/>
      <c r="AA2632" s="83"/>
      <c r="AB2632" s="83"/>
      <c r="AC2632" s="83"/>
      <c r="AD2632" s="83"/>
      <c r="AE2632" s="83"/>
    </row>
    <row r="2633">
      <c r="A2633" s="241">
        <v>17760.0</v>
      </c>
      <c r="B2633" s="239" t="s">
        <v>7552</v>
      </c>
      <c r="C2633" s="239" t="b">
        <v>1</v>
      </c>
      <c r="D2633" s="235">
        <v>44617.0</v>
      </c>
      <c r="E2633" s="235" t="str">
        <f t="shared" si="1"/>
        <v>#VALUE!</v>
      </c>
      <c r="F2633" s="236" t="str">
        <f t="shared" si="2"/>
        <v>#VALUE!</v>
      </c>
      <c r="G2633" s="236" t="str">
        <f t="shared" si="3"/>
        <v>#VALUE!</v>
      </c>
      <c r="H2633" s="236" t="str">
        <f t="shared" si="4"/>
        <v>#VALUE!</v>
      </c>
      <c r="I2633" s="236" t="str">
        <f t="shared" si="5"/>
        <v>#VALUE!</v>
      </c>
      <c r="J2633" s="236" t="str">
        <f t="shared" si="6"/>
        <v>#VALUE!</v>
      </c>
      <c r="K2633" s="236" t="str">
        <f t="shared" si="7"/>
        <v>#VALUE!</v>
      </c>
      <c r="L2633" s="236" t="str">
        <f t="shared" si="8"/>
        <v>#VALUE!</v>
      </c>
      <c r="M2633" s="236" t="str">
        <f t="shared" si="9"/>
        <v>#VALUE!</v>
      </c>
      <c r="N2633" s="236" t="str">
        <f t="shared" si="10"/>
        <v>#VALUE!</v>
      </c>
      <c r="O2633" s="236" t="str">
        <f t="shared" si="11"/>
        <v>#VALUE!</v>
      </c>
      <c r="P2633" s="237" t="str">
        <f t="shared" si="12"/>
        <v>NO RX</v>
      </c>
      <c r="Q2633" s="234" t="b">
        <v>0</v>
      </c>
      <c r="R2633" s="237" t="str">
        <f t="shared" si="37"/>
        <v>LOW</v>
      </c>
      <c r="S2633" s="242"/>
      <c r="T2633" s="243">
        <f t="shared" si="82"/>
        <v>44617</v>
      </c>
      <c r="U2633" s="237" t="str">
        <f t="shared" si="86"/>
        <v>DUE COMM</v>
      </c>
      <c r="V2633" s="237" t="str">
        <f t="shared" si="16"/>
        <v> </v>
      </c>
      <c r="W2633" s="83"/>
      <c r="X2633" s="83"/>
      <c r="Y2633" s="83"/>
      <c r="Z2633" s="83"/>
      <c r="AA2633" s="83"/>
      <c r="AB2633" s="83"/>
      <c r="AC2633" s="83"/>
      <c r="AD2633" s="83"/>
      <c r="AE2633" s="83"/>
    </row>
    <row r="2634">
      <c r="A2634" s="241">
        <v>17857.0</v>
      </c>
      <c r="B2634" s="239" t="s">
        <v>8255</v>
      </c>
      <c r="C2634" s="239" t="b">
        <v>1</v>
      </c>
      <c r="D2634" s="235">
        <v>44617.0</v>
      </c>
      <c r="E2634" s="235" t="str">
        <f t="shared" si="1"/>
        <v>OPI RX</v>
      </c>
      <c r="F2634" s="236" t="str">
        <f t="shared" si="2"/>
        <v>#VALUE!</v>
      </c>
      <c r="G2634" s="236" t="str">
        <f t="shared" si="3"/>
        <v>#VALUE!</v>
      </c>
      <c r="H2634" s="236" t="str">
        <f t="shared" si="4"/>
        <v>#VALUE!</v>
      </c>
      <c r="I2634" s="236" t="str">
        <f t="shared" si="5"/>
        <v>#VALUE!</v>
      </c>
      <c r="J2634" s="236" t="str">
        <f t="shared" si="6"/>
        <v>#VALUE!</v>
      </c>
      <c r="K2634" s="236" t="str">
        <f t="shared" si="7"/>
        <v>#VALUE!</v>
      </c>
      <c r="L2634" s="236" t="str">
        <f t="shared" si="8"/>
        <v>#VALUE!</v>
      </c>
      <c r="M2634" s="236" t="str">
        <f t="shared" si="9"/>
        <v>#VALUE!</v>
      </c>
      <c r="N2634" s="236" t="str">
        <f t="shared" si="10"/>
        <v>#VALUE!</v>
      </c>
      <c r="O2634" s="236" t="str">
        <f t="shared" si="11"/>
        <v>#VALUE!</v>
      </c>
      <c r="P2634" s="237" t="str">
        <f t="shared" si="12"/>
        <v>OPIOIDS</v>
      </c>
      <c r="Q2634" s="234" t="b">
        <v>0</v>
      </c>
      <c r="R2634" s="237" t="str">
        <f t="shared" si="37"/>
        <v>LOW</v>
      </c>
      <c r="S2634" s="242"/>
      <c r="T2634" s="243">
        <f t="shared" si="82"/>
        <v>44617</v>
      </c>
      <c r="U2634" s="237" t="str">
        <f t="shared" si="86"/>
        <v>DUE COMM</v>
      </c>
      <c r="V2634" s="237" t="str">
        <f t="shared" si="16"/>
        <v> </v>
      </c>
      <c r="W2634" s="83"/>
      <c r="X2634" s="83"/>
      <c r="Y2634" s="83"/>
      <c r="Z2634" s="83"/>
      <c r="AA2634" s="83"/>
      <c r="AB2634" s="83"/>
      <c r="AC2634" s="83"/>
      <c r="AD2634" s="83"/>
      <c r="AE2634" s="83"/>
    </row>
    <row r="2635">
      <c r="A2635" s="241">
        <v>17930.0</v>
      </c>
      <c r="B2635" s="239" t="s">
        <v>8079</v>
      </c>
      <c r="C2635" s="239" t="b">
        <v>1</v>
      </c>
      <c r="D2635" s="235">
        <v>44617.0</v>
      </c>
      <c r="E2635" s="235" t="str">
        <f t="shared" si="1"/>
        <v>#VALUE!</v>
      </c>
      <c r="F2635" s="236" t="str">
        <f t="shared" si="2"/>
        <v>#VALUE!</v>
      </c>
      <c r="G2635" s="236" t="str">
        <f t="shared" si="3"/>
        <v>#VALUE!</v>
      </c>
      <c r="H2635" s="236" t="str">
        <f t="shared" si="4"/>
        <v>#VALUE!</v>
      </c>
      <c r="I2635" s="236" t="str">
        <f t="shared" si="5"/>
        <v>#VALUE!</v>
      </c>
      <c r="J2635" s="236" t="str">
        <f t="shared" si="6"/>
        <v>#VALUE!</v>
      </c>
      <c r="K2635" s="236" t="str">
        <f t="shared" si="7"/>
        <v>#VALUE!</v>
      </c>
      <c r="L2635" s="236" t="str">
        <f t="shared" si="8"/>
        <v>#VALUE!</v>
      </c>
      <c r="M2635" s="236" t="str">
        <f t="shared" si="9"/>
        <v>OPI RX</v>
      </c>
      <c r="N2635" s="236" t="str">
        <f t="shared" si="10"/>
        <v>#VALUE!</v>
      </c>
      <c r="O2635" s="236" t="str">
        <f t="shared" si="11"/>
        <v>#VALUE!</v>
      </c>
      <c r="P2635" s="237" t="str">
        <f t="shared" si="12"/>
        <v>OPIOIDS</v>
      </c>
      <c r="Q2635" s="234" t="b">
        <v>0</v>
      </c>
      <c r="R2635" s="237" t="str">
        <f t="shared" si="37"/>
        <v>LOW</v>
      </c>
      <c r="S2635" s="242"/>
      <c r="T2635" s="243">
        <f t="shared" si="82"/>
        <v>44617</v>
      </c>
      <c r="U2635" s="237" t="str">
        <f t="shared" si="86"/>
        <v>DUE COMM</v>
      </c>
      <c r="V2635" s="237" t="str">
        <f t="shared" si="16"/>
        <v> </v>
      </c>
      <c r="W2635" s="83"/>
      <c r="X2635" s="83"/>
      <c r="Y2635" s="83"/>
      <c r="Z2635" s="83"/>
      <c r="AA2635" s="83"/>
      <c r="AB2635" s="83"/>
      <c r="AC2635" s="83"/>
      <c r="AD2635" s="83"/>
      <c r="AE2635" s="83"/>
    </row>
    <row r="2636">
      <c r="A2636" s="241">
        <v>17903.0</v>
      </c>
      <c r="B2636" s="239" t="s">
        <v>7576</v>
      </c>
      <c r="C2636" s="239" t="b">
        <v>1</v>
      </c>
      <c r="D2636" s="235">
        <v>44617.0</v>
      </c>
      <c r="E2636" s="235" t="str">
        <f t="shared" si="1"/>
        <v>#VALUE!</v>
      </c>
      <c r="F2636" s="236" t="str">
        <f t="shared" si="2"/>
        <v>#VALUE!</v>
      </c>
      <c r="G2636" s="236" t="str">
        <f t="shared" si="3"/>
        <v>#VALUE!</v>
      </c>
      <c r="H2636" s="236" t="str">
        <f t="shared" si="4"/>
        <v>#VALUE!</v>
      </c>
      <c r="I2636" s="236" t="str">
        <f t="shared" si="5"/>
        <v>#VALUE!</v>
      </c>
      <c r="J2636" s="236" t="str">
        <f t="shared" si="6"/>
        <v>#VALUE!</v>
      </c>
      <c r="K2636" s="236" t="str">
        <f t="shared" si="7"/>
        <v>#VALUE!</v>
      </c>
      <c r="L2636" s="236" t="str">
        <f t="shared" si="8"/>
        <v>#VALUE!</v>
      </c>
      <c r="M2636" s="236" t="str">
        <f t="shared" si="9"/>
        <v>#VALUE!</v>
      </c>
      <c r="N2636" s="236" t="str">
        <f t="shared" si="10"/>
        <v>#VALUE!</v>
      </c>
      <c r="O2636" s="236" t="str">
        <f t="shared" si="11"/>
        <v>#VALUE!</v>
      </c>
      <c r="P2636" s="237" t="str">
        <f t="shared" si="12"/>
        <v>NO RX</v>
      </c>
      <c r="Q2636" s="234" t="b">
        <v>0</v>
      </c>
      <c r="R2636" s="237" t="str">
        <f t="shared" si="37"/>
        <v>LOW</v>
      </c>
      <c r="S2636" s="242"/>
      <c r="T2636" s="243">
        <f t="shared" si="82"/>
        <v>44617</v>
      </c>
      <c r="U2636" s="237" t="str">
        <f t="shared" si="86"/>
        <v>DUE COMM</v>
      </c>
      <c r="V2636" s="237" t="str">
        <f t="shared" si="16"/>
        <v> </v>
      </c>
      <c r="W2636" s="83"/>
      <c r="X2636" s="83"/>
      <c r="Y2636" s="83"/>
      <c r="Z2636" s="83"/>
      <c r="AA2636" s="83"/>
      <c r="AB2636" s="83"/>
      <c r="AC2636" s="83"/>
      <c r="AD2636" s="83"/>
      <c r="AE2636" s="83"/>
    </row>
    <row r="2637">
      <c r="A2637" s="241">
        <v>17888.0</v>
      </c>
      <c r="B2637" s="239" t="s">
        <v>7552</v>
      </c>
      <c r="C2637" s="239" t="b">
        <v>1</v>
      </c>
      <c r="D2637" s="235">
        <v>44617.0</v>
      </c>
      <c r="E2637" s="235" t="str">
        <f t="shared" si="1"/>
        <v>#VALUE!</v>
      </c>
      <c r="F2637" s="236" t="str">
        <f t="shared" si="2"/>
        <v>#VALUE!</v>
      </c>
      <c r="G2637" s="236" t="str">
        <f t="shared" si="3"/>
        <v>#VALUE!</v>
      </c>
      <c r="H2637" s="236" t="str">
        <f t="shared" si="4"/>
        <v>#VALUE!</v>
      </c>
      <c r="I2637" s="236" t="str">
        <f t="shared" si="5"/>
        <v>#VALUE!</v>
      </c>
      <c r="J2637" s="236" t="str">
        <f t="shared" si="6"/>
        <v>#VALUE!</v>
      </c>
      <c r="K2637" s="236" t="str">
        <f t="shared" si="7"/>
        <v>#VALUE!</v>
      </c>
      <c r="L2637" s="236" t="str">
        <f t="shared" si="8"/>
        <v>#VALUE!</v>
      </c>
      <c r="M2637" s="236" t="str">
        <f t="shared" si="9"/>
        <v>#VALUE!</v>
      </c>
      <c r="N2637" s="236" t="str">
        <f t="shared" si="10"/>
        <v>#VALUE!</v>
      </c>
      <c r="O2637" s="236" t="str">
        <f t="shared" si="11"/>
        <v>#VALUE!</v>
      </c>
      <c r="P2637" s="237" t="str">
        <f t="shared" si="12"/>
        <v>NO RX</v>
      </c>
      <c r="Q2637" s="234" t="b">
        <v>0</v>
      </c>
      <c r="R2637" s="237" t="str">
        <f t="shared" si="37"/>
        <v>LOW</v>
      </c>
      <c r="S2637" s="242"/>
      <c r="T2637" s="243">
        <f t="shared" si="82"/>
        <v>44617</v>
      </c>
      <c r="U2637" s="237" t="str">
        <f t="shared" si="86"/>
        <v>DUE COMM</v>
      </c>
      <c r="V2637" s="237" t="str">
        <f t="shared" si="16"/>
        <v> </v>
      </c>
      <c r="W2637" s="83"/>
      <c r="X2637" s="83"/>
      <c r="Y2637" s="83"/>
      <c r="Z2637" s="83"/>
      <c r="AA2637" s="83"/>
      <c r="AB2637" s="83"/>
      <c r="AC2637" s="83"/>
      <c r="AD2637" s="83"/>
      <c r="AE2637" s="83"/>
    </row>
    <row r="2638">
      <c r="A2638" s="241">
        <v>17822.0</v>
      </c>
      <c r="B2638" s="239" t="s">
        <v>7576</v>
      </c>
      <c r="C2638" s="239" t="b">
        <v>1</v>
      </c>
      <c r="D2638" s="235">
        <v>44617.0</v>
      </c>
      <c r="E2638" s="235" t="str">
        <f t="shared" si="1"/>
        <v>#VALUE!</v>
      </c>
      <c r="F2638" s="236" t="str">
        <f t="shared" si="2"/>
        <v>#VALUE!</v>
      </c>
      <c r="G2638" s="236" t="str">
        <f t="shared" si="3"/>
        <v>#VALUE!</v>
      </c>
      <c r="H2638" s="236" t="str">
        <f t="shared" si="4"/>
        <v>#VALUE!</v>
      </c>
      <c r="I2638" s="236" t="str">
        <f t="shared" si="5"/>
        <v>#VALUE!</v>
      </c>
      <c r="J2638" s="236" t="str">
        <f t="shared" si="6"/>
        <v>#VALUE!</v>
      </c>
      <c r="K2638" s="236" t="str">
        <f t="shared" si="7"/>
        <v>#VALUE!</v>
      </c>
      <c r="L2638" s="236" t="str">
        <f t="shared" si="8"/>
        <v>#VALUE!</v>
      </c>
      <c r="M2638" s="236" t="str">
        <f t="shared" si="9"/>
        <v>#VALUE!</v>
      </c>
      <c r="N2638" s="236" t="str">
        <f t="shared" si="10"/>
        <v>#VALUE!</v>
      </c>
      <c r="O2638" s="236" t="str">
        <f t="shared" si="11"/>
        <v>#VALUE!</v>
      </c>
      <c r="P2638" s="237" t="str">
        <f t="shared" si="12"/>
        <v>NO RX</v>
      </c>
      <c r="Q2638" s="234" t="b">
        <v>0</v>
      </c>
      <c r="R2638" s="237" t="str">
        <f t="shared" si="37"/>
        <v>LOW</v>
      </c>
      <c r="S2638" s="242"/>
      <c r="T2638" s="243">
        <f t="shared" si="82"/>
        <v>44617</v>
      </c>
      <c r="U2638" s="237" t="str">
        <f t="shared" si="86"/>
        <v>DUE COMM</v>
      </c>
      <c r="V2638" s="237" t="str">
        <f t="shared" si="16"/>
        <v> </v>
      </c>
      <c r="W2638" s="83"/>
      <c r="X2638" s="83"/>
      <c r="Y2638" s="83"/>
      <c r="Z2638" s="83"/>
      <c r="AA2638" s="83"/>
      <c r="AB2638" s="83"/>
      <c r="AC2638" s="83"/>
      <c r="AD2638" s="83"/>
      <c r="AE2638" s="83"/>
    </row>
    <row r="2639">
      <c r="A2639" s="241">
        <v>17884.0</v>
      </c>
      <c r="B2639" s="239" t="s">
        <v>7552</v>
      </c>
      <c r="C2639" s="239" t="b">
        <v>1</v>
      </c>
      <c r="D2639" s="235">
        <v>44617.0</v>
      </c>
      <c r="E2639" s="235" t="str">
        <f t="shared" si="1"/>
        <v>#VALUE!</v>
      </c>
      <c r="F2639" s="236" t="str">
        <f t="shared" si="2"/>
        <v>#VALUE!</v>
      </c>
      <c r="G2639" s="236" t="str">
        <f t="shared" si="3"/>
        <v>#VALUE!</v>
      </c>
      <c r="H2639" s="236" t="str">
        <f t="shared" si="4"/>
        <v>#VALUE!</v>
      </c>
      <c r="I2639" s="236" t="str">
        <f t="shared" si="5"/>
        <v>#VALUE!</v>
      </c>
      <c r="J2639" s="236" t="str">
        <f t="shared" si="6"/>
        <v>#VALUE!</v>
      </c>
      <c r="K2639" s="236" t="str">
        <f t="shared" si="7"/>
        <v>#VALUE!</v>
      </c>
      <c r="L2639" s="236" t="str">
        <f t="shared" si="8"/>
        <v>#VALUE!</v>
      </c>
      <c r="M2639" s="236" t="str">
        <f t="shared" si="9"/>
        <v>#VALUE!</v>
      </c>
      <c r="N2639" s="236" t="str">
        <f t="shared" si="10"/>
        <v>#VALUE!</v>
      </c>
      <c r="O2639" s="236" t="str">
        <f t="shared" si="11"/>
        <v>#VALUE!</v>
      </c>
      <c r="P2639" s="237" t="str">
        <f t="shared" si="12"/>
        <v>NO RX</v>
      </c>
      <c r="Q2639" s="234" t="b">
        <v>0</v>
      </c>
      <c r="R2639" s="237" t="str">
        <f t="shared" si="37"/>
        <v>LOW</v>
      </c>
      <c r="S2639" s="242"/>
      <c r="T2639" s="243">
        <f t="shared" si="82"/>
        <v>44617</v>
      </c>
      <c r="U2639" s="237" t="str">
        <f t="shared" si="86"/>
        <v>DUE COMM</v>
      </c>
      <c r="V2639" s="237" t="str">
        <f t="shared" si="16"/>
        <v> </v>
      </c>
      <c r="W2639" s="83"/>
      <c r="X2639" s="83"/>
      <c r="Y2639" s="83"/>
      <c r="Z2639" s="83"/>
      <c r="AA2639" s="83"/>
      <c r="AB2639" s="83"/>
      <c r="AC2639" s="83"/>
      <c r="AD2639" s="83"/>
      <c r="AE2639" s="83"/>
    </row>
    <row r="2640">
      <c r="A2640" s="241">
        <v>17214.0</v>
      </c>
      <c r="B2640" s="239" t="s">
        <v>7552</v>
      </c>
      <c r="C2640" s="239" t="b">
        <v>1</v>
      </c>
      <c r="D2640" s="235">
        <v>44617.0</v>
      </c>
      <c r="E2640" s="235" t="str">
        <f t="shared" si="1"/>
        <v>#VALUE!</v>
      </c>
      <c r="F2640" s="236" t="str">
        <f t="shared" si="2"/>
        <v>#VALUE!</v>
      </c>
      <c r="G2640" s="236" t="str">
        <f t="shared" si="3"/>
        <v>#VALUE!</v>
      </c>
      <c r="H2640" s="236" t="str">
        <f t="shared" si="4"/>
        <v>#VALUE!</v>
      </c>
      <c r="I2640" s="236" t="str">
        <f t="shared" si="5"/>
        <v>#VALUE!</v>
      </c>
      <c r="J2640" s="236" t="str">
        <f t="shared" si="6"/>
        <v>#VALUE!</v>
      </c>
      <c r="K2640" s="236" t="str">
        <f t="shared" si="7"/>
        <v>#VALUE!</v>
      </c>
      <c r="L2640" s="236" t="str">
        <f t="shared" si="8"/>
        <v>#VALUE!</v>
      </c>
      <c r="M2640" s="236" t="str">
        <f t="shared" si="9"/>
        <v>#VALUE!</v>
      </c>
      <c r="N2640" s="236" t="str">
        <f t="shared" si="10"/>
        <v>#VALUE!</v>
      </c>
      <c r="O2640" s="236" t="str">
        <f t="shared" si="11"/>
        <v>#VALUE!</v>
      </c>
      <c r="P2640" s="237" t="str">
        <f t="shared" si="12"/>
        <v>NO RX</v>
      </c>
      <c r="Q2640" s="234" t="b">
        <v>0</v>
      </c>
      <c r="R2640" s="237" t="str">
        <f t="shared" si="37"/>
        <v>LOW</v>
      </c>
      <c r="S2640" s="242"/>
      <c r="T2640" s="243">
        <f t="shared" si="82"/>
        <v>44617</v>
      </c>
      <c r="U2640" s="237" t="str">
        <f t="shared" si="86"/>
        <v>DUE COMM</v>
      </c>
      <c r="V2640" s="237" t="str">
        <f t="shared" si="16"/>
        <v> </v>
      </c>
      <c r="W2640" s="83"/>
      <c r="X2640" s="83"/>
      <c r="Y2640" s="83"/>
      <c r="Z2640" s="83"/>
      <c r="AA2640" s="83"/>
      <c r="AB2640" s="83"/>
      <c r="AC2640" s="83"/>
      <c r="AD2640" s="83"/>
      <c r="AE2640" s="83"/>
    </row>
    <row r="2641">
      <c r="A2641" s="241">
        <v>16641.0</v>
      </c>
      <c r="B2641" s="239" t="s">
        <v>7606</v>
      </c>
      <c r="C2641" s="239" t="b">
        <v>1</v>
      </c>
      <c r="D2641" s="235">
        <v>44617.0</v>
      </c>
      <c r="E2641" s="235" t="str">
        <f t="shared" si="1"/>
        <v>#VALUE!</v>
      </c>
      <c r="F2641" s="236" t="str">
        <f t="shared" si="2"/>
        <v>#VALUE!</v>
      </c>
      <c r="G2641" s="236" t="str">
        <f t="shared" si="3"/>
        <v>#VALUE!</v>
      </c>
      <c r="H2641" s="236" t="str">
        <f t="shared" si="4"/>
        <v>#VALUE!</v>
      </c>
      <c r="I2641" s="236" t="str">
        <f t="shared" si="5"/>
        <v>#VALUE!</v>
      </c>
      <c r="J2641" s="236" t="str">
        <f t="shared" si="6"/>
        <v>#VALUE!</v>
      </c>
      <c r="K2641" s="236" t="str">
        <f t="shared" si="7"/>
        <v>#VALUE!</v>
      </c>
      <c r="L2641" s="236" t="str">
        <f t="shared" si="8"/>
        <v>#VALUE!</v>
      </c>
      <c r="M2641" s="236" t="str">
        <f t="shared" si="9"/>
        <v>OPI RX</v>
      </c>
      <c r="N2641" s="236" t="str">
        <f t="shared" si="10"/>
        <v>#VALUE!</v>
      </c>
      <c r="O2641" s="236" t="str">
        <f t="shared" si="11"/>
        <v>#VALUE!</v>
      </c>
      <c r="P2641" s="237" t="str">
        <f t="shared" si="12"/>
        <v>OPIOIDS</v>
      </c>
      <c r="Q2641" s="234" t="b">
        <v>0</v>
      </c>
      <c r="R2641" s="237" t="str">
        <f t="shared" si="37"/>
        <v>LOW</v>
      </c>
      <c r="S2641" s="242"/>
      <c r="T2641" s="243">
        <f t="shared" si="82"/>
        <v>44617</v>
      </c>
      <c r="U2641" s="237" t="str">
        <f t="shared" si="86"/>
        <v>DUE COMM</v>
      </c>
      <c r="V2641" s="237" t="str">
        <f t="shared" si="16"/>
        <v> </v>
      </c>
      <c r="W2641" s="83"/>
      <c r="X2641" s="83"/>
      <c r="Y2641" s="83"/>
      <c r="Z2641" s="83"/>
      <c r="AA2641" s="83"/>
      <c r="AB2641" s="83"/>
      <c r="AC2641" s="83"/>
      <c r="AD2641" s="83"/>
      <c r="AE2641" s="83"/>
    </row>
    <row r="2642">
      <c r="A2642" s="241">
        <v>17851.0</v>
      </c>
      <c r="B2642" s="239" t="s">
        <v>7620</v>
      </c>
      <c r="C2642" s="239" t="b">
        <v>1</v>
      </c>
      <c r="D2642" s="235">
        <v>44617.0</v>
      </c>
      <c r="E2642" s="235" t="str">
        <f t="shared" si="1"/>
        <v>OPI RX</v>
      </c>
      <c r="F2642" s="236" t="str">
        <f t="shared" si="2"/>
        <v>#VALUE!</v>
      </c>
      <c r="G2642" s="236" t="str">
        <f t="shared" si="3"/>
        <v>#VALUE!</v>
      </c>
      <c r="H2642" s="236" t="str">
        <f t="shared" si="4"/>
        <v>#VALUE!</v>
      </c>
      <c r="I2642" s="236" t="str">
        <f t="shared" si="5"/>
        <v>#VALUE!</v>
      </c>
      <c r="J2642" s="236" t="str">
        <f t="shared" si="6"/>
        <v>#VALUE!</v>
      </c>
      <c r="K2642" s="236" t="str">
        <f t="shared" si="7"/>
        <v>#VALUE!</v>
      </c>
      <c r="L2642" s="236" t="str">
        <f t="shared" si="8"/>
        <v>#VALUE!</v>
      </c>
      <c r="M2642" s="236" t="str">
        <f t="shared" si="9"/>
        <v>#VALUE!</v>
      </c>
      <c r="N2642" s="236" t="str">
        <f t="shared" si="10"/>
        <v>#VALUE!</v>
      </c>
      <c r="O2642" s="236" t="str">
        <f t="shared" si="11"/>
        <v>#VALUE!</v>
      </c>
      <c r="P2642" s="237" t="str">
        <f t="shared" si="12"/>
        <v>OPIOIDS</v>
      </c>
      <c r="Q2642" s="234" t="b">
        <v>0</v>
      </c>
      <c r="R2642" s="237" t="str">
        <f t="shared" si="37"/>
        <v>LOW</v>
      </c>
      <c r="S2642" s="242"/>
      <c r="T2642" s="243">
        <f t="shared" si="82"/>
        <v>44617</v>
      </c>
      <c r="U2642" s="237" t="str">
        <f t="shared" si="86"/>
        <v>DUE COMM</v>
      </c>
      <c r="V2642" s="237" t="str">
        <f t="shared" si="16"/>
        <v> </v>
      </c>
      <c r="W2642" s="83"/>
      <c r="X2642" s="83"/>
      <c r="Y2642" s="83"/>
      <c r="Z2642" s="83"/>
      <c r="AA2642" s="83"/>
      <c r="AB2642" s="83"/>
      <c r="AC2642" s="83"/>
      <c r="AD2642" s="83"/>
      <c r="AE2642" s="83"/>
    </row>
    <row r="2643">
      <c r="A2643" s="241">
        <v>17896.0</v>
      </c>
      <c r="B2643" s="239" t="s">
        <v>7606</v>
      </c>
      <c r="C2643" s="239" t="b">
        <v>1</v>
      </c>
      <c r="D2643" s="235">
        <v>44617.0</v>
      </c>
      <c r="E2643" s="235" t="str">
        <f t="shared" si="1"/>
        <v>#VALUE!</v>
      </c>
      <c r="F2643" s="236" t="str">
        <f t="shared" si="2"/>
        <v>#VALUE!</v>
      </c>
      <c r="G2643" s="236" t="str">
        <f t="shared" si="3"/>
        <v>#VALUE!</v>
      </c>
      <c r="H2643" s="236" t="str">
        <f t="shared" si="4"/>
        <v>#VALUE!</v>
      </c>
      <c r="I2643" s="236" t="str">
        <f t="shared" si="5"/>
        <v>#VALUE!</v>
      </c>
      <c r="J2643" s="236" t="str">
        <f t="shared" si="6"/>
        <v>#VALUE!</v>
      </c>
      <c r="K2643" s="236" t="str">
        <f t="shared" si="7"/>
        <v>#VALUE!</v>
      </c>
      <c r="L2643" s="236" t="str">
        <f t="shared" si="8"/>
        <v>#VALUE!</v>
      </c>
      <c r="M2643" s="236" t="str">
        <f t="shared" si="9"/>
        <v>OPI RX</v>
      </c>
      <c r="N2643" s="236" t="str">
        <f t="shared" si="10"/>
        <v>#VALUE!</v>
      </c>
      <c r="O2643" s="236" t="str">
        <f t="shared" si="11"/>
        <v>#VALUE!</v>
      </c>
      <c r="P2643" s="237" t="str">
        <f t="shared" si="12"/>
        <v>OPIOIDS</v>
      </c>
      <c r="Q2643" s="234" t="b">
        <v>0</v>
      </c>
      <c r="R2643" s="237" t="str">
        <f t="shared" si="37"/>
        <v>LOW</v>
      </c>
      <c r="S2643" s="242"/>
      <c r="T2643" s="243">
        <f t="shared" si="82"/>
        <v>44617</v>
      </c>
      <c r="U2643" s="237" t="str">
        <f t="shared" si="86"/>
        <v>DUE COMM</v>
      </c>
      <c r="V2643" s="237" t="str">
        <f t="shared" si="16"/>
        <v> </v>
      </c>
      <c r="W2643" s="83"/>
      <c r="X2643" s="83"/>
      <c r="Y2643" s="83"/>
      <c r="Z2643" s="83"/>
      <c r="AA2643" s="83"/>
      <c r="AB2643" s="83"/>
      <c r="AC2643" s="83"/>
      <c r="AD2643" s="83"/>
      <c r="AE2643" s="83"/>
    </row>
    <row r="2644">
      <c r="A2644" s="241">
        <v>17572.0</v>
      </c>
      <c r="B2644" s="239" t="s">
        <v>7576</v>
      </c>
      <c r="C2644" s="239" t="b">
        <v>1</v>
      </c>
      <c r="D2644" s="235">
        <v>44617.0</v>
      </c>
      <c r="E2644" s="235" t="str">
        <f t="shared" si="1"/>
        <v>#VALUE!</v>
      </c>
      <c r="F2644" s="236" t="str">
        <f t="shared" si="2"/>
        <v>#VALUE!</v>
      </c>
      <c r="G2644" s="236" t="str">
        <f t="shared" si="3"/>
        <v>#VALUE!</v>
      </c>
      <c r="H2644" s="236" t="str">
        <f t="shared" si="4"/>
        <v>#VALUE!</v>
      </c>
      <c r="I2644" s="236" t="str">
        <f t="shared" si="5"/>
        <v>#VALUE!</v>
      </c>
      <c r="J2644" s="236" t="str">
        <f t="shared" si="6"/>
        <v>#VALUE!</v>
      </c>
      <c r="K2644" s="236" t="str">
        <f t="shared" si="7"/>
        <v>#VALUE!</v>
      </c>
      <c r="L2644" s="236" t="str">
        <f t="shared" si="8"/>
        <v>#VALUE!</v>
      </c>
      <c r="M2644" s="236" t="str">
        <f t="shared" si="9"/>
        <v>#VALUE!</v>
      </c>
      <c r="N2644" s="236" t="str">
        <f t="shared" si="10"/>
        <v>#VALUE!</v>
      </c>
      <c r="O2644" s="236" t="str">
        <f t="shared" si="11"/>
        <v>#VALUE!</v>
      </c>
      <c r="P2644" s="237" t="str">
        <f t="shared" si="12"/>
        <v>NO RX</v>
      </c>
      <c r="Q2644" s="234" t="b">
        <v>0</v>
      </c>
      <c r="R2644" s="237" t="str">
        <f t="shared" si="37"/>
        <v>LOW</v>
      </c>
      <c r="S2644" s="242"/>
      <c r="T2644" s="243">
        <f t="shared" si="82"/>
        <v>44617</v>
      </c>
      <c r="U2644" s="237" t="str">
        <f t="shared" si="86"/>
        <v>DUE COMM</v>
      </c>
      <c r="V2644" s="237" t="str">
        <f t="shared" si="16"/>
        <v> </v>
      </c>
      <c r="W2644" s="83"/>
      <c r="X2644" s="83"/>
      <c r="Y2644" s="83"/>
      <c r="Z2644" s="83"/>
      <c r="AA2644" s="83"/>
      <c r="AB2644" s="83"/>
      <c r="AC2644" s="83"/>
      <c r="AD2644" s="83"/>
      <c r="AE2644" s="83"/>
    </row>
    <row r="2645">
      <c r="A2645" s="241">
        <v>17751.0</v>
      </c>
      <c r="B2645" s="239" t="s">
        <v>7552</v>
      </c>
      <c r="C2645" s="239" t="b">
        <v>1</v>
      </c>
      <c r="D2645" s="235">
        <v>44617.0</v>
      </c>
      <c r="E2645" s="235" t="str">
        <f t="shared" si="1"/>
        <v>#VALUE!</v>
      </c>
      <c r="F2645" s="236" t="str">
        <f t="shared" si="2"/>
        <v>#VALUE!</v>
      </c>
      <c r="G2645" s="236" t="str">
        <f t="shared" si="3"/>
        <v>#VALUE!</v>
      </c>
      <c r="H2645" s="236" t="str">
        <f t="shared" si="4"/>
        <v>#VALUE!</v>
      </c>
      <c r="I2645" s="236" t="str">
        <f t="shared" si="5"/>
        <v>#VALUE!</v>
      </c>
      <c r="J2645" s="236" t="str">
        <f t="shared" si="6"/>
        <v>#VALUE!</v>
      </c>
      <c r="K2645" s="236" t="str">
        <f t="shared" si="7"/>
        <v>#VALUE!</v>
      </c>
      <c r="L2645" s="236" t="str">
        <f t="shared" si="8"/>
        <v>#VALUE!</v>
      </c>
      <c r="M2645" s="236" t="str">
        <f t="shared" si="9"/>
        <v>#VALUE!</v>
      </c>
      <c r="N2645" s="236" t="str">
        <f t="shared" si="10"/>
        <v>#VALUE!</v>
      </c>
      <c r="O2645" s="236" t="str">
        <f t="shared" si="11"/>
        <v>#VALUE!</v>
      </c>
      <c r="P2645" s="237" t="str">
        <f t="shared" si="12"/>
        <v>NO RX</v>
      </c>
      <c r="Q2645" s="234" t="b">
        <v>0</v>
      </c>
      <c r="R2645" s="237" t="str">
        <f t="shared" si="37"/>
        <v>LOW</v>
      </c>
      <c r="S2645" s="242"/>
      <c r="T2645" s="243">
        <f t="shared" si="82"/>
        <v>44617</v>
      </c>
      <c r="U2645" s="237" t="str">
        <f t="shared" si="86"/>
        <v>DUE COMM</v>
      </c>
      <c r="V2645" s="237" t="str">
        <f t="shared" si="16"/>
        <v> </v>
      </c>
      <c r="W2645" s="83"/>
      <c r="X2645" s="83"/>
      <c r="Y2645" s="83"/>
      <c r="Z2645" s="83"/>
      <c r="AA2645" s="83"/>
      <c r="AB2645" s="83"/>
      <c r="AC2645" s="83"/>
      <c r="AD2645" s="83"/>
      <c r="AE2645" s="83"/>
    </row>
    <row r="2646">
      <c r="A2646" s="241">
        <v>17837.0</v>
      </c>
      <c r="B2646" s="239" t="s">
        <v>7552</v>
      </c>
      <c r="C2646" s="239" t="b">
        <v>1</v>
      </c>
      <c r="D2646" s="235">
        <v>44617.0</v>
      </c>
      <c r="E2646" s="235" t="str">
        <f t="shared" si="1"/>
        <v>#VALUE!</v>
      </c>
      <c r="F2646" s="236" t="str">
        <f t="shared" si="2"/>
        <v>#VALUE!</v>
      </c>
      <c r="G2646" s="236" t="str">
        <f t="shared" si="3"/>
        <v>#VALUE!</v>
      </c>
      <c r="H2646" s="236" t="str">
        <f t="shared" si="4"/>
        <v>#VALUE!</v>
      </c>
      <c r="I2646" s="236" t="str">
        <f t="shared" si="5"/>
        <v>#VALUE!</v>
      </c>
      <c r="J2646" s="236" t="str">
        <f t="shared" si="6"/>
        <v>#VALUE!</v>
      </c>
      <c r="K2646" s="236" t="str">
        <f t="shared" si="7"/>
        <v>#VALUE!</v>
      </c>
      <c r="L2646" s="236" t="str">
        <f t="shared" si="8"/>
        <v>#VALUE!</v>
      </c>
      <c r="M2646" s="236" t="str">
        <f t="shared" si="9"/>
        <v>#VALUE!</v>
      </c>
      <c r="N2646" s="236" t="str">
        <f t="shared" si="10"/>
        <v>#VALUE!</v>
      </c>
      <c r="O2646" s="236" t="str">
        <f t="shared" si="11"/>
        <v>#VALUE!</v>
      </c>
      <c r="P2646" s="237" t="str">
        <f t="shared" si="12"/>
        <v>NO RX</v>
      </c>
      <c r="Q2646" s="234" t="b">
        <v>0</v>
      </c>
      <c r="R2646" s="237" t="str">
        <f t="shared" si="37"/>
        <v>LOW</v>
      </c>
      <c r="S2646" s="242"/>
      <c r="T2646" s="243">
        <f t="shared" si="82"/>
        <v>44617</v>
      </c>
      <c r="U2646" s="237" t="str">
        <f t="shared" si="86"/>
        <v>DUE COMM</v>
      </c>
      <c r="V2646" s="237" t="str">
        <f t="shared" si="16"/>
        <v> </v>
      </c>
      <c r="W2646" s="83"/>
      <c r="X2646" s="83"/>
      <c r="Y2646" s="83"/>
      <c r="Z2646" s="83"/>
      <c r="AA2646" s="83"/>
      <c r="AB2646" s="83"/>
      <c r="AC2646" s="83"/>
      <c r="AD2646" s="83"/>
      <c r="AE2646" s="83"/>
    </row>
    <row r="2647">
      <c r="A2647" s="241">
        <v>17928.0</v>
      </c>
      <c r="B2647" s="239" t="s">
        <v>8095</v>
      </c>
      <c r="C2647" s="239" t="b">
        <v>1</v>
      </c>
      <c r="D2647" s="235">
        <v>44620.0</v>
      </c>
      <c r="E2647" s="235" t="str">
        <f t="shared" si="1"/>
        <v>#VALUE!</v>
      </c>
      <c r="F2647" s="236" t="str">
        <f t="shared" si="2"/>
        <v>#VALUE!</v>
      </c>
      <c r="G2647" s="236" t="str">
        <f t="shared" si="3"/>
        <v>#VALUE!</v>
      </c>
      <c r="H2647" s="236" t="str">
        <f t="shared" si="4"/>
        <v>#VALUE!</v>
      </c>
      <c r="I2647" s="236" t="str">
        <f t="shared" si="5"/>
        <v>#VALUE!</v>
      </c>
      <c r="J2647" s="236" t="str">
        <f t="shared" si="6"/>
        <v>#VALUE!</v>
      </c>
      <c r="K2647" s="236" t="str">
        <f t="shared" si="7"/>
        <v>#VALUE!</v>
      </c>
      <c r="L2647" s="236" t="str">
        <f t="shared" si="8"/>
        <v>#VALUE!</v>
      </c>
      <c r="M2647" s="236" t="str">
        <f t="shared" si="9"/>
        <v>#VALUE!</v>
      </c>
      <c r="N2647" s="236" t="str">
        <f t="shared" si="10"/>
        <v>#VALUE!</v>
      </c>
      <c r="O2647" s="236" t="str">
        <f t="shared" si="11"/>
        <v>#VALUE!</v>
      </c>
      <c r="P2647" s="237" t="str">
        <f t="shared" si="12"/>
        <v>NO RX</v>
      </c>
      <c r="Q2647" s="234" t="b">
        <v>0</v>
      </c>
      <c r="R2647" s="237" t="str">
        <f t="shared" si="37"/>
        <v>LOW</v>
      </c>
      <c r="S2647" s="242"/>
      <c r="T2647" s="243">
        <f t="shared" si="82"/>
        <v>44620</v>
      </c>
      <c r="U2647" s="237" t="str">
        <f t="shared" si="86"/>
        <v>DUE COMM</v>
      </c>
      <c r="V2647" s="237" t="str">
        <f t="shared" si="16"/>
        <v> </v>
      </c>
      <c r="W2647" s="83"/>
      <c r="X2647" s="83"/>
      <c r="Y2647" s="83"/>
      <c r="Z2647" s="83"/>
      <c r="AA2647" s="83"/>
      <c r="AB2647" s="83"/>
      <c r="AC2647" s="83"/>
      <c r="AD2647" s="83"/>
      <c r="AE2647" s="83"/>
    </row>
    <row r="2648">
      <c r="A2648" s="241">
        <v>17869.0</v>
      </c>
      <c r="B2648" s="239" t="s">
        <v>7556</v>
      </c>
      <c r="C2648" s="239" t="b">
        <v>1</v>
      </c>
      <c r="D2648" s="235">
        <v>44620.0</v>
      </c>
      <c r="E2648" s="235" t="str">
        <f t="shared" si="1"/>
        <v>OPI RX</v>
      </c>
      <c r="F2648" s="236" t="str">
        <f t="shared" si="2"/>
        <v>#VALUE!</v>
      </c>
      <c r="G2648" s="236" t="str">
        <f t="shared" si="3"/>
        <v>#VALUE!</v>
      </c>
      <c r="H2648" s="236" t="str">
        <f t="shared" si="4"/>
        <v>#VALUE!</v>
      </c>
      <c r="I2648" s="236" t="str">
        <f t="shared" si="5"/>
        <v>#VALUE!</v>
      </c>
      <c r="J2648" s="236" t="str">
        <f t="shared" si="6"/>
        <v>#VALUE!</v>
      </c>
      <c r="K2648" s="236" t="str">
        <f t="shared" si="7"/>
        <v>#VALUE!</v>
      </c>
      <c r="L2648" s="236" t="str">
        <f t="shared" si="8"/>
        <v>#VALUE!</v>
      </c>
      <c r="M2648" s="236" t="str">
        <f t="shared" si="9"/>
        <v>#VALUE!</v>
      </c>
      <c r="N2648" s="236" t="str">
        <f t="shared" si="10"/>
        <v>#VALUE!</v>
      </c>
      <c r="O2648" s="236" t="str">
        <f t="shared" si="11"/>
        <v>#VALUE!</v>
      </c>
      <c r="P2648" s="237" t="str">
        <f t="shared" si="12"/>
        <v>OPIOIDS</v>
      </c>
      <c r="Q2648" s="234" t="b">
        <v>0</v>
      </c>
      <c r="R2648" s="237" t="str">
        <f t="shared" si="37"/>
        <v>LOW</v>
      </c>
      <c r="S2648" s="242"/>
      <c r="T2648" s="243">
        <f t="shared" si="82"/>
        <v>44620</v>
      </c>
      <c r="U2648" s="237" t="str">
        <f t="shared" si="86"/>
        <v>DUE COMM</v>
      </c>
      <c r="V2648" s="237" t="str">
        <f t="shared" si="16"/>
        <v> </v>
      </c>
      <c r="W2648" s="83"/>
      <c r="X2648" s="83"/>
      <c r="Y2648" s="83"/>
      <c r="Z2648" s="83"/>
      <c r="AA2648" s="83"/>
      <c r="AB2648" s="83"/>
      <c r="AC2648" s="83"/>
      <c r="AD2648" s="83"/>
      <c r="AE2648" s="83"/>
    </row>
    <row r="2649">
      <c r="A2649" s="241">
        <v>17889.0</v>
      </c>
      <c r="B2649" s="239" t="s">
        <v>7606</v>
      </c>
      <c r="C2649" s="239" t="b">
        <v>1</v>
      </c>
      <c r="D2649" s="235">
        <v>44620.0</v>
      </c>
      <c r="E2649" s="235" t="str">
        <f t="shared" si="1"/>
        <v>#VALUE!</v>
      </c>
      <c r="F2649" s="236" t="str">
        <f t="shared" si="2"/>
        <v>#VALUE!</v>
      </c>
      <c r="G2649" s="236" t="str">
        <f t="shared" si="3"/>
        <v>#VALUE!</v>
      </c>
      <c r="H2649" s="236" t="str">
        <f t="shared" si="4"/>
        <v>#VALUE!</v>
      </c>
      <c r="I2649" s="236" t="str">
        <f t="shared" si="5"/>
        <v>#VALUE!</v>
      </c>
      <c r="J2649" s="236" t="str">
        <f t="shared" si="6"/>
        <v>#VALUE!</v>
      </c>
      <c r="K2649" s="236" t="str">
        <f t="shared" si="7"/>
        <v>#VALUE!</v>
      </c>
      <c r="L2649" s="236" t="str">
        <f t="shared" si="8"/>
        <v>#VALUE!</v>
      </c>
      <c r="M2649" s="236" t="str">
        <f t="shared" si="9"/>
        <v>OPI RX</v>
      </c>
      <c r="N2649" s="236" t="str">
        <f t="shared" si="10"/>
        <v>#VALUE!</v>
      </c>
      <c r="O2649" s="236" t="str">
        <f t="shared" si="11"/>
        <v>#VALUE!</v>
      </c>
      <c r="P2649" s="237" t="str">
        <f t="shared" si="12"/>
        <v>OPIOIDS</v>
      </c>
      <c r="Q2649" s="234" t="b">
        <v>0</v>
      </c>
      <c r="R2649" s="237" t="str">
        <f t="shared" si="37"/>
        <v>LOW</v>
      </c>
      <c r="S2649" s="242"/>
      <c r="T2649" s="243">
        <f t="shared" si="82"/>
        <v>44620</v>
      </c>
      <c r="U2649" s="237" t="str">
        <f t="shared" si="86"/>
        <v>DUE COMM</v>
      </c>
      <c r="V2649" s="237" t="str">
        <f t="shared" si="16"/>
        <v> </v>
      </c>
      <c r="W2649" s="83"/>
      <c r="X2649" s="83"/>
      <c r="Y2649" s="83"/>
      <c r="Z2649" s="83"/>
      <c r="AA2649" s="83"/>
      <c r="AB2649" s="83"/>
      <c r="AC2649" s="83"/>
      <c r="AD2649" s="83"/>
      <c r="AE2649" s="83"/>
    </row>
    <row r="2650">
      <c r="A2650" s="241">
        <v>17895.0</v>
      </c>
      <c r="B2650" s="239" t="s">
        <v>7569</v>
      </c>
      <c r="C2650" s="239" t="b">
        <v>1</v>
      </c>
      <c r="D2650" s="235">
        <v>44620.0</v>
      </c>
      <c r="E2650" s="235" t="str">
        <f t="shared" si="1"/>
        <v>#VALUE!</v>
      </c>
      <c r="F2650" s="236" t="str">
        <f t="shared" si="2"/>
        <v>#VALUE!</v>
      </c>
      <c r="G2650" s="236" t="str">
        <f t="shared" si="3"/>
        <v>OPI RX</v>
      </c>
      <c r="H2650" s="236" t="str">
        <f t="shared" si="4"/>
        <v>#VALUE!</v>
      </c>
      <c r="I2650" s="236" t="str">
        <f t="shared" si="5"/>
        <v>#VALUE!</v>
      </c>
      <c r="J2650" s="236" t="str">
        <f t="shared" si="6"/>
        <v>#VALUE!</v>
      </c>
      <c r="K2650" s="236" t="str">
        <f t="shared" si="7"/>
        <v>#VALUE!</v>
      </c>
      <c r="L2650" s="236" t="str">
        <f t="shared" si="8"/>
        <v>#VALUE!</v>
      </c>
      <c r="M2650" s="236" t="str">
        <f t="shared" si="9"/>
        <v>#VALUE!</v>
      </c>
      <c r="N2650" s="236" t="str">
        <f t="shared" si="10"/>
        <v>#VALUE!</v>
      </c>
      <c r="O2650" s="236" t="str">
        <f t="shared" si="11"/>
        <v>#VALUE!</v>
      </c>
      <c r="P2650" s="237" t="str">
        <f t="shared" si="12"/>
        <v>OPIOIDS</v>
      </c>
      <c r="Q2650" s="234" t="b">
        <v>0</v>
      </c>
      <c r="R2650" s="237" t="str">
        <f t="shared" si="37"/>
        <v>LOW</v>
      </c>
      <c r="S2650" s="242"/>
      <c r="T2650" s="243">
        <f t="shared" si="82"/>
        <v>44620</v>
      </c>
      <c r="U2650" s="237" t="str">
        <f t="shared" si="86"/>
        <v>DUE COMM</v>
      </c>
      <c r="V2650" s="237" t="str">
        <f t="shared" si="16"/>
        <v> </v>
      </c>
      <c r="W2650" s="83"/>
      <c r="X2650" s="83"/>
      <c r="Y2650" s="83"/>
      <c r="Z2650" s="83"/>
      <c r="AA2650" s="83"/>
      <c r="AB2650" s="83"/>
      <c r="AC2650" s="83"/>
      <c r="AD2650" s="83"/>
      <c r="AE2650" s="83"/>
    </row>
    <row r="2651">
      <c r="A2651" s="241">
        <v>17794.0</v>
      </c>
      <c r="B2651" s="239" t="s">
        <v>7570</v>
      </c>
      <c r="C2651" s="239" t="b">
        <v>1</v>
      </c>
      <c r="D2651" s="235">
        <v>44620.0</v>
      </c>
      <c r="E2651" s="235" t="str">
        <f t="shared" si="1"/>
        <v>#VALUE!</v>
      </c>
      <c r="F2651" s="236" t="str">
        <f t="shared" si="2"/>
        <v>#VALUE!</v>
      </c>
      <c r="G2651" s="236" t="str">
        <f t="shared" si="3"/>
        <v>#VALUE!</v>
      </c>
      <c r="H2651" s="236" t="str">
        <f t="shared" si="4"/>
        <v>#VALUE!</v>
      </c>
      <c r="I2651" s="236" t="str">
        <f t="shared" si="5"/>
        <v>#VALUE!</v>
      </c>
      <c r="J2651" s="236" t="str">
        <f t="shared" si="6"/>
        <v>#VALUE!</v>
      </c>
      <c r="K2651" s="236" t="str">
        <f t="shared" si="7"/>
        <v>#VALUE!</v>
      </c>
      <c r="L2651" s="236" t="str">
        <f t="shared" si="8"/>
        <v>#VALUE!</v>
      </c>
      <c r="M2651" s="236" t="str">
        <f t="shared" si="9"/>
        <v>#VALUE!</v>
      </c>
      <c r="N2651" s="236" t="str">
        <f t="shared" si="10"/>
        <v>#VALUE!</v>
      </c>
      <c r="O2651" s="236" t="str">
        <f t="shared" si="11"/>
        <v>#VALUE!</v>
      </c>
      <c r="P2651" s="237" t="str">
        <f t="shared" si="12"/>
        <v>NO RX</v>
      </c>
      <c r="Q2651" s="234" t="b">
        <v>0</v>
      </c>
      <c r="R2651" s="237" t="str">
        <f t="shared" si="37"/>
        <v>LOW</v>
      </c>
      <c r="S2651" s="242"/>
      <c r="T2651" s="243">
        <f t="shared" si="82"/>
        <v>44620</v>
      </c>
      <c r="U2651" s="237" t="str">
        <f t="shared" si="86"/>
        <v>DUE COMM</v>
      </c>
      <c r="V2651" s="237" t="str">
        <f t="shared" si="16"/>
        <v> </v>
      </c>
      <c r="W2651" s="83"/>
      <c r="X2651" s="83"/>
      <c r="Y2651" s="83"/>
      <c r="Z2651" s="83"/>
      <c r="AA2651" s="83"/>
      <c r="AB2651" s="83"/>
      <c r="AC2651" s="83"/>
      <c r="AD2651" s="83"/>
      <c r="AE2651" s="83"/>
    </row>
    <row r="2652">
      <c r="A2652" s="241">
        <v>17957.0</v>
      </c>
      <c r="B2652" s="239" t="s">
        <v>7686</v>
      </c>
      <c r="C2652" s="239" t="b">
        <v>1</v>
      </c>
      <c r="D2652" s="235">
        <v>44620.0</v>
      </c>
      <c r="E2652" s="235" t="str">
        <f t="shared" si="1"/>
        <v>#VALUE!</v>
      </c>
      <c r="F2652" s="236" t="str">
        <f t="shared" si="2"/>
        <v>#VALUE!</v>
      </c>
      <c r="G2652" s="236" t="str">
        <f t="shared" si="3"/>
        <v>#VALUE!</v>
      </c>
      <c r="H2652" s="236" t="str">
        <f t="shared" si="4"/>
        <v>#VALUE!</v>
      </c>
      <c r="I2652" s="236" t="str">
        <f t="shared" si="5"/>
        <v>#VALUE!</v>
      </c>
      <c r="J2652" s="236" t="str">
        <f t="shared" si="6"/>
        <v>#VALUE!</v>
      </c>
      <c r="K2652" s="236" t="str">
        <f t="shared" si="7"/>
        <v>#VALUE!</v>
      </c>
      <c r="L2652" s="236" t="str">
        <f t="shared" si="8"/>
        <v>#VALUE!</v>
      </c>
      <c r="M2652" s="236" t="str">
        <f t="shared" si="9"/>
        <v>#VALUE!</v>
      </c>
      <c r="N2652" s="236" t="str">
        <f t="shared" si="10"/>
        <v>#VALUE!</v>
      </c>
      <c r="O2652" s="236" t="str">
        <f t="shared" si="11"/>
        <v>#VALUE!</v>
      </c>
      <c r="P2652" s="237" t="str">
        <f t="shared" si="12"/>
        <v>NO RX</v>
      </c>
      <c r="Q2652" s="234" t="b">
        <v>0</v>
      </c>
      <c r="R2652" s="237" t="str">
        <f t="shared" si="37"/>
        <v>LOW</v>
      </c>
      <c r="S2652" s="242"/>
      <c r="T2652" s="243">
        <f t="shared" si="82"/>
        <v>44620</v>
      </c>
      <c r="U2652" s="237" t="str">
        <f t="shared" si="86"/>
        <v>DUE COMM</v>
      </c>
      <c r="V2652" s="237" t="str">
        <f t="shared" si="16"/>
        <v> </v>
      </c>
      <c r="W2652" s="83"/>
      <c r="X2652" s="83"/>
      <c r="Y2652" s="83"/>
      <c r="Z2652" s="83"/>
      <c r="AA2652" s="83"/>
      <c r="AB2652" s="83"/>
      <c r="AC2652" s="83"/>
      <c r="AD2652" s="83"/>
      <c r="AE2652" s="83"/>
    </row>
    <row r="2653">
      <c r="A2653" s="241">
        <v>17909.0</v>
      </c>
      <c r="B2653" s="239" t="s">
        <v>7743</v>
      </c>
      <c r="C2653" s="239" t="b">
        <v>1</v>
      </c>
      <c r="D2653" s="235">
        <v>44620.0</v>
      </c>
      <c r="E2653" s="235" t="str">
        <f t="shared" si="1"/>
        <v>OPI RX</v>
      </c>
      <c r="F2653" s="236" t="str">
        <f t="shared" si="2"/>
        <v>#VALUE!</v>
      </c>
      <c r="G2653" s="236" t="str">
        <f t="shared" si="3"/>
        <v>#VALUE!</v>
      </c>
      <c r="H2653" s="236" t="str">
        <f t="shared" si="4"/>
        <v>#VALUE!</v>
      </c>
      <c r="I2653" s="236" t="str">
        <f t="shared" si="5"/>
        <v>#VALUE!</v>
      </c>
      <c r="J2653" s="236" t="str">
        <f t="shared" si="6"/>
        <v>#VALUE!</v>
      </c>
      <c r="K2653" s="236" t="str">
        <f t="shared" si="7"/>
        <v>#VALUE!</v>
      </c>
      <c r="L2653" s="236" t="str">
        <f t="shared" si="8"/>
        <v>#VALUE!</v>
      </c>
      <c r="M2653" s="236" t="str">
        <f t="shared" si="9"/>
        <v>#VALUE!</v>
      </c>
      <c r="N2653" s="236" t="str">
        <f t="shared" si="10"/>
        <v>#VALUE!</v>
      </c>
      <c r="O2653" s="236" t="str">
        <f t="shared" si="11"/>
        <v>#VALUE!</v>
      </c>
      <c r="P2653" s="237" t="str">
        <f t="shared" si="12"/>
        <v>OPIOIDS</v>
      </c>
      <c r="Q2653" s="234" t="b">
        <v>0</v>
      </c>
      <c r="R2653" s="237" t="str">
        <f t="shared" si="37"/>
        <v>LOW</v>
      </c>
      <c r="S2653" s="242"/>
      <c r="T2653" s="243">
        <f t="shared" si="82"/>
        <v>44620</v>
      </c>
      <c r="U2653" s="237" t="str">
        <f t="shared" si="86"/>
        <v>DUE COMM</v>
      </c>
      <c r="V2653" s="237" t="str">
        <f t="shared" si="16"/>
        <v> </v>
      </c>
      <c r="W2653" s="83"/>
      <c r="X2653" s="83"/>
      <c r="Y2653" s="83"/>
      <c r="Z2653" s="83"/>
      <c r="AA2653" s="83"/>
      <c r="AB2653" s="83"/>
      <c r="AC2653" s="83"/>
      <c r="AD2653" s="83"/>
      <c r="AE2653" s="83"/>
    </row>
    <row r="2654">
      <c r="A2654" s="241">
        <v>17637.0</v>
      </c>
      <c r="B2654" s="239" t="s">
        <v>7552</v>
      </c>
      <c r="C2654" s="239" t="b">
        <v>1</v>
      </c>
      <c r="D2654" s="235">
        <v>44620.0</v>
      </c>
      <c r="E2654" s="235" t="str">
        <f t="shared" si="1"/>
        <v>#VALUE!</v>
      </c>
      <c r="F2654" s="236" t="str">
        <f t="shared" si="2"/>
        <v>#VALUE!</v>
      </c>
      <c r="G2654" s="236" t="str">
        <f t="shared" si="3"/>
        <v>#VALUE!</v>
      </c>
      <c r="H2654" s="236" t="str">
        <f t="shared" si="4"/>
        <v>#VALUE!</v>
      </c>
      <c r="I2654" s="236" t="str">
        <f t="shared" si="5"/>
        <v>#VALUE!</v>
      </c>
      <c r="J2654" s="236" t="str">
        <f t="shared" si="6"/>
        <v>#VALUE!</v>
      </c>
      <c r="K2654" s="236" t="str">
        <f t="shared" si="7"/>
        <v>#VALUE!</v>
      </c>
      <c r="L2654" s="236" t="str">
        <f t="shared" si="8"/>
        <v>#VALUE!</v>
      </c>
      <c r="M2654" s="236" t="str">
        <f t="shared" si="9"/>
        <v>#VALUE!</v>
      </c>
      <c r="N2654" s="236" t="str">
        <f t="shared" si="10"/>
        <v>#VALUE!</v>
      </c>
      <c r="O2654" s="236" t="str">
        <f t="shared" si="11"/>
        <v>#VALUE!</v>
      </c>
      <c r="P2654" s="237" t="str">
        <f t="shared" si="12"/>
        <v>NO RX</v>
      </c>
      <c r="Q2654" s="234" t="b">
        <v>0</v>
      </c>
      <c r="R2654" s="237" t="str">
        <f t="shared" si="37"/>
        <v>LOW</v>
      </c>
      <c r="S2654" s="242"/>
      <c r="T2654" s="243">
        <f t="shared" si="82"/>
        <v>44620</v>
      </c>
      <c r="U2654" s="237" t="str">
        <f t="shared" si="86"/>
        <v>DUE COMM</v>
      </c>
      <c r="V2654" s="237" t="str">
        <f t="shared" si="16"/>
        <v> </v>
      </c>
      <c r="W2654" s="83"/>
      <c r="X2654" s="83"/>
      <c r="Y2654" s="83"/>
      <c r="Z2654" s="83"/>
      <c r="AA2654" s="83"/>
      <c r="AB2654" s="83"/>
      <c r="AC2654" s="83"/>
      <c r="AD2654" s="83"/>
      <c r="AE2654" s="83"/>
    </row>
    <row r="2655">
      <c r="A2655" s="241">
        <v>17952.0</v>
      </c>
      <c r="B2655" s="239" t="s">
        <v>7576</v>
      </c>
      <c r="C2655" s="239" t="b">
        <v>1</v>
      </c>
      <c r="D2655" s="235">
        <v>44622.0</v>
      </c>
      <c r="E2655" s="235" t="str">
        <f t="shared" si="1"/>
        <v>#VALUE!</v>
      </c>
      <c r="F2655" s="236" t="str">
        <f t="shared" si="2"/>
        <v>#VALUE!</v>
      </c>
      <c r="G2655" s="236" t="str">
        <f t="shared" si="3"/>
        <v>#VALUE!</v>
      </c>
      <c r="H2655" s="236" t="str">
        <f t="shared" si="4"/>
        <v>#VALUE!</v>
      </c>
      <c r="I2655" s="236" t="str">
        <f t="shared" si="5"/>
        <v>#VALUE!</v>
      </c>
      <c r="J2655" s="236" t="str">
        <f t="shared" si="6"/>
        <v>#VALUE!</v>
      </c>
      <c r="K2655" s="236" t="str">
        <f t="shared" si="7"/>
        <v>#VALUE!</v>
      </c>
      <c r="L2655" s="236" t="str">
        <f t="shared" si="8"/>
        <v>#VALUE!</v>
      </c>
      <c r="M2655" s="236" t="str">
        <f t="shared" si="9"/>
        <v>#VALUE!</v>
      </c>
      <c r="N2655" s="236" t="str">
        <f t="shared" si="10"/>
        <v>#VALUE!</v>
      </c>
      <c r="O2655" s="236" t="str">
        <f t="shared" si="11"/>
        <v>#VALUE!</v>
      </c>
      <c r="P2655" s="237" t="str">
        <f t="shared" si="12"/>
        <v>NO RX</v>
      </c>
      <c r="Q2655" s="234" t="b">
        <v>0</v>
      </c>
      <c r="R2655" s="237" t="str">
        <f t="shared" si="37"/>
        <v>LOW</v>
      </c>
      <c r="S2655" s="242"/>
      <c r="T2655" s="243">
        <f t="shared" si="82"/>
        <v>44622</v>
      </c>
      <c r="U2655" s="237" t="str">
        <f t="shared" si="86"/>
        <v>DUE COMM</v>
      </c>
      <c r="V2655" s="237" t="str">
        <f t="shared" si="16"/>
        <v> </v>
      </c>
      <c r="W2655" s="83"/>
      <c r="X2655" s="83"/>
      <c r="Y2655" s="83"/>
      <c r="Z2655" s="83"/>
      <c r="AA2655" s="83"/>
      <c r="AB2655" s="83"/>
      <c r="AC2655" s="83"/>
      <c r="AD2655" s="83"/>
      <c r="AE2655" s="83"/>
    </row>
    <row r="2656">
      <c r="A2656" s="241">
        <v>16636.0</v>
      </c>
      <c r="B2656" s="239" t="s">
        <v>8256</v>
      </c>
      <c r="C2656" s="239" t="b">
        <v>1</v>
      </c>
      <c r="D2656" s="235">
        <v>44622.0</v>
      </c>
      <c r="E2656" s="235" t="str">
        <f t="shared" si="1"/>
        <v>#VALUE!</v>
      </c>
      <c r="F2656" s="236" t="str">
        <f t="shared" si="2"/>
        <v>#VALUE!</v>
      </c>
      <c r="G2656" s="236" t="str">
        <f t="shared" si="3"/>
        <v>#VALUE!</v>
      </c>
      <c r="H2656" s="236" t="str">
        <f t="shared" si="4"/>
        <v>#VALUE!</v>
      </c>
      <c r="I2656" s="236" t="str">
        <f t="shared" si="5"/>
        <v>#VALUE!</v>
      </c>
      <c r="J2656" s="236" t="str">
        <f t="shared" si="6"/>
        <v>#VALUE!</v>
      </c>
      <c r="K2656" s="236" t="str">
        <f t="shared" si="7"/>
        <v>#VALUE!</v>
      </c>
      <c r="L2656" s="236" t="str">
        <f t="shared" si="8"/>
        <v>#VALUE!</v>
      </c>
      <c r="M2656" s="236" t="str">
        <f t="shared" si="9"/>
        <v>#VALUE!</v>
      </c>
      <c r="N2656" s="236" t="str">
        <f t="shared" si="10"/>
        <v>#VALUE!</v>
      </c>
      <c r="O2656" s="236" t="str">
        <f t="shared" si="11"/>
        <v>#VALUE!</v>
      </c>
      <c r="P2656" s="237" t="str">
        <f t="shared" si="12"/>
        <v>NO RX</v>
      </c>
      <c r="Q2656" s="234" t="b">
        <v>0</v>
      </c>
      <c r="R2656" s="237" t="str">
        <f t="shared" si="37"/>
        <v>LOW</v>
      </c>
      <c r="S2656" s="242"/>
      <c r="T2656" s="243">
        <f t="shared" si="82"/>
        <v>44622</v>
      </c>
      <c r="U2656" s="237" t="str">
        <f t="shared" si="86"/>
        <v>DUE COMM</v>
      </c>
      <c r="V2656" s="237" t="str">
        <f t="shared" si="16"/>
        <v> </v>
      </c>
      <c r="W2656" s="83"/>
      <c r="X2656" s="83"/>
      <c r="Y2656" s="83"/>
      <c r="Z2656" s="83"/>
      <c r="AA2656" s="83"/>
      <c r="AB2656" s="83"/>
      <c r="AC2656" s="83"/>
      <c r="AD2656" s="83"/>
      <c r="AE2656" s="83"/>
    </row>
    <row r="2657">
      <c r="A2657" s="241">
        <v>10199.0</v>
      </c>
      <c r="B2657" s="239" t="s">
        <v>7576</v>
      </c>
      <c r="C2657" s="239" t="b">
        <v>1</v>
      </c>
      <c r="D2657" s="235">
        <v>44622.0</v>
      </c>
      <c r="E2657" s="235" t="str">
        <f t="shared" si="1"/>
        <v>#VALUE!</v>
      </c>
      <c r="F2657" s="236" t="str">
        <f t="shared" si="2"/>
        <v>#VALUE!</v>
      </c>
      <c r="G2657" s="236" t="str">
        <f t="shared" si="3"/>
        <v>#VALUE!</v>
      </c>
      <c r="H2657" s="236" t="str">
        <f t="shared" si="4"/>
        <v>#VALUE!</v>
      </c>
      <c r="I2657" s="236" t="str">
        <f t="shared" si="5"/>
        <v>#VALUE!</v>
      </c>
      <c r="J2657" s="236" t="str">
        <f t="shared" si="6"/>
        <v>#VALUE!</v>
      </c>
      <c r="K2657" s="236" t="str">
        <f t="shared" si="7"/>
        <v>#VALUE!</v>
      </c>
      <c r="L2657" s="236" t="str">
        <f t="shared" si="8"/>
        <v>#VALUE!</v>
      </c>
      <c r="M2657" s="236" t="str">
        <f t="shared" si="9"/>
        <v>#VALUE!</v>
      </c>
      <c r="N2657" s="236" t="str">
        <f t="shared" si="10"/>
        <v>#VALUE!</v>
      </c>
      <c r="O2657" s="236" t="str">
        <f t="shared" si="11"/>
        <v>#VALUE!</v>
      </c>
      <c r="P2657" s="237" t="str">
        <f t="shared" si="12"/>
        <v>NO RX</v>
      </c>
      <c r="Q2657" s="234" t="b">
        <v>0</v>
      </c>
      <c r="R2657" s="237" t="str">
        <f t="shared" si="37"/>
        <v>LOW</v>
      </c>
      <c r="S2657" s="242"/>
      <c r="T2657" s="243">
        <f t="shared" si="82"/>
        <v>44622</v>
      </c>
      <c r="U2657" s="237" t="str">
        <f t="shared" si="86"/>
        <v>DUE COMM</v>
      </c>
      <c r="V2657" s="237" t="str">
        <f t="shared" si="16"/>
        <v> </v>
      </c>
      <c r="W2657" s="83"/>
      <c r="X2657" s="83"/>
      <c r="Y2657" s="83"/>
      <c r="Z2657" s="83"/>
      <c r="AA2657" s="83"/>
      <c r="AB2657" s="83"/>
      <c r="AC2657" s="83"/>
      <c r="AD2657" s="83"/>
      <c r="AE2657" s="83"/>
    </row>
    <row r="2658">
      <c r="A2658" s="241">
        <v>17922.0</v>
      </c>
      <c r="B2658" s="239" t="s">
        <v>7580</v>
      </c>
      <c r="C2658" s="239" t="b">
        <v>1</v>
      </c>
      <c r="D2658" s="235">
        <v>44622.0</v>
      </c>
      <c r="E2658" s="235" t="str">
        <f t="shared" si="1"/>
        <v>#VALUE!</v>
      </c>
      <c r="F2658" s="236" t="str">
        <f t="shared" si="2"/>
        <v>#VALUE!</v>
      </c>
      <c r="G2658" s="236" t="str">
        <f t="shared" si="3"/>
        <v>#VALUE!</v>
      </c>
      <c r="H2658" s="236" t="str">
        <f t="shared" si="4"/>
        <v>#VALUE!</v>
      </c>
      <c r="I2658" s="236" t="str">
        <f t="shared" si="5"/>
        <v>#VALUE!</v>
      </c>
      <c r="J2658" s="236" t="str">
        <f t="shared" si="6"/>
        <v>#VALUE!</v>
      </c>
      <c r="K2658" s="236" t="str">
        <f t="shared" si="7"/>
        <v>#VALUE!</v>
      </c>
      <c r="L2658" s="236" t="str">
        <f t="shared" si="8"/>
        <v>#VALUE!</v>
      </c>
      <c r="M2658" s="236" t="str">
        <f t="shared" si="9"/>
        <v>OPI RX</v>
      </c>
      <c r="N2658" s="236" t="str">
        <f t="shared" si="10"/>
        <v>#VALUE!</v>
      </c>
      <c r="O2658" s="236" t="str">
        <f t="shared" si="11"/>
        <v>#VALUE!</v>
      </c>
      <c r="P2658" s="237" t="str">
        <f t="shared" si="12"/>
        <v>OPIOIDS</v>
      </c>
      <c r="Q2658" s="234" t="b">
        <v>0</v>
      </c>
      <c r="R2658" s="237" t="str">
        <f t="shared" si="37"/>
        <v>LOW</v>
      </c>
      <c r="S2658" s="242"/>
      <c r="T2658" s="243">
        <f t="shared" si="82"/>
        <v>44622</v>
      </c>
      <c r="U2658" s="237" t="str">
        <f t="shared" si="86"/>
        <v>DUE COMM</v>
      </c>
      <c r="V2658" s="237" t="str">
        <f t="shared" si="16"/>
        <v> </v>
      </c>
      <c r="W2658" s="83"/>
      <c r="X2658" s="83"/>
      <c r="Y2658" s="83"/>
      <c r="Z2658" s="83"/>
      <c r="AA2658" s="83"/>
      <c r="AB2658" s="83"/>
      <c r="AC2658" s="83"/>
      <c r="AD2658" s="83"/>
      <c r="AE2658" s="83"/>
    </row>
    <row r="2659">
      <c r="A2659" s="241">
        <v>17936.0</v>
      </c>
      <c r="B2659" s="239" t="s">
        <v>7616</v>
      </c>
      <c r="C2659" s="239" t="b">
        <v>1</v>
      </c>
      <c r="D2659" s="235">
        <v>44622.0</v>
      </c>
      <c r="E2659" s="235" t="str">
        <f t="shared" si="1"/>
        <v>#VALUE!</v>
      </c>
      <c r="F2659" s="236" t="str">
        <f t="shared" si="2"/>
        <v>#VALUE!</v>
      </c>
      <c r="G2659" s="236" t="str">
        <f t="shared" si="3"/>
        <v>#VALUE!</v>
      </c>
      <c r="H2659" s="236" t="str">
        <f t="shared" si="4"/>
        <v>#VALUE!</v>
      </c>
      <c r="I2659" s="236" t="str">
        <f t="shared" si="5"/>
        <v>#VALUE!</v>
      </c>
      <c r="J2659" s="236" t="str">
        <f t="shared" si="6"/>
        <v>#VALUE!</v>
      </c>
      <c r="K2659" s="236" t="str">
        <f t="shared" si="7"/>
        <v>#VALUE!</v>
      </c>
      <c r="L2659" s="236" t="str">
        <f t="shared" si="8"/>
        <v>#VALUE!</v>
      </c>
      <c r="M2659" s="236" t="str">
        <f t="shared" si="9"/>
        <v>OPI RX</v>
      </c>
      <c r="N2659" s="236" t="str">
        <f t="shared" si="10"/>
        <v>#VALUE!</v>
      </c>
      <c r="O2659" s="236" t="str">
        <f t="shared" si="11"/>
        <v>#VALUE!</v>
      </c>
      <c r="P2659" s="237" t="str">
        <f t="shared" si="12"/>
        <v>OPIOIDS</v>
      </c>
      <c r="Q2659" s="234" t="b">
        <v>0</v>
      </c>
      <c r="R2659" s="237" t="str">
        <f t="shared" si="37"/>
        <v>LOW</v>
      </c>
      <c r="S2659" s="242"/>
      <c r="T2659" s="243">
        <f t="shared" si="82"/>
        <v>44622</v>
      </c>
      <c r="U2659" s="237" t="str">
        <f t="shared" si="86"/>
        <v>DUE COMM</v>
      </c>
      <c r="V2659" s="237" t="str">
        <f t="shared" si="16"/>
        <v> </v>
      </c>
      <c r="W2659" s="83"/>
      <c r="X2659" s="83"/>
      <c r="Y2659" s="83"/>
      <c r="Z2659" s="83"/>
      <c r="AA2659" s="83"/>
      <c r="AB2659" s="83"/>
      <c r="AC2659" s="83"/>
      <c r="AD2659" s="83"/>
      <c r="AE2659" s="83"/>
    </row>
    <row r="2660">
      <c r="A2660" s="241">
        <v>17915.0</v>
      </c>
      <c r="B2660" s="239" t="s">
        <v>7576</v>
      </c>
      <c r="C2660" s="239" t="b">
        <v>1</v>
      </c>
      <c r="D2660" s="235">
        <v>44622.0</v>
      </c>
      <c r="E2660" s="235" t="str">
        <f t="shared" si="1"/>
        <v>#VALUE!</v>
      </c>
      <c r="F2660" s="236" t="str">
        <f t="shared" si="2"/>
        <v>#VALUE!</v>
      </c>
      <c r="G2660" s="236" t="str">
        <f t="shared" si="3"/>
        <v>#VALUE!</v>
      </c>
      <c r="H2660" s="236" t="str">
        <f t="shared" si="4"/>
        <v>#VALUE!</v>
      </c>
      <c r="I2660" s="236" t="str">
        <f t="shared" si="5"/>
        <v>#VALUE!</v>
      </c>
      <c r="J2660" s="236" t="str">
        <f t="shared" si="6"/>
        <v>#VALUE!</v>
      </c>
      <c r="K2660" s="236" t="str">
        <f t="shared" si="7"/>
        <v>#VALUE!</v>
      </c>
      <c r="L2660" s="236" t="str">
        <f t="shared" si="8"/>
        <v>#VALUE!</v>
      </c>
      <c r="M2660" s="236" t="str">
        <f t="shared" si="9"/>
        <v>#VALUE!</v>
      </c>
      <c r="N2660" s="236" t="str">
        <f t="shared" si="10"/>
        <v>#VALUE!</v>
      </c>
      <c r="O2660" s="236" t="str">
        <f t="shared" si="11"/>
        <v>#VALUE!</v>
      </c>
      <c r="P2660" s="237" t="str">
        <f t="shared" si="12"/>
        <v>NO RX</v>
      </c>
      <c r="Q2660" s="234" t="b">
        <v>0</v>
      </c>
      <c r="R2660" s="237" t="str">
        <f t="shared" si="37"/>
        <v>LOW</v>
      </c>
      <c r="S2660" s="242"/>
      <c r="T2660" s="243">
        <f t="shared" si="82"/>
        <v>44622</v>
      </c>
      <c r="U2660" s="237" t="str">
        <f t="shared" si="86"/>
        <v>DUE COMM</v>
      </c>
      <c r="V2660" s="237" t="str">
        <f t="shared" si="16"/>
        <v> </v>
      </c>
      <c r="W2660" s="83"/>
      <c r="X2660" s="83"/>
      <c r="Y2660" s="83"/>
      <c r="Z2660" s="83"/>
      <c r="AA2660" s="83"/>
      <c r="AB2660" s="83"/>
      <c r="AC2660" s="83"/>
      <c r="AD2660" s="83"/>
      <c r="AE2660" s="83"/>
    </row>
    <row r="2661">
      <c r="A2661" s="241">
        <v>17937.0</v>
      </c>
      <c r="B2661" s="239" t="s">
        <v>8257</v>
      </c>
      <c r="C2661" s="239" t="b">
        <v>1</v>
      </c>
      <c r="D2661" s="235">
        <v>44622.0</v>
      </c>
      <c r="E2661" s="235" t="str">
        <f t="shared" si="1"/>
        <v>OPI RX</v>
      </c>
      <c r="F2661" s="236" t="str">
        <f t="shared" si="2"/>
        <v>OPI RX</v>
      </c>
      <c r="G2661" s="236" t="str">
        <f t="shared" si="3"/>
        <v>#VALUE!</v>
      </c>
      <c r="H2661" s="236" t="str">
        <f t="shared" si="4"/>
        <v>#VALUE!</v>
      </c>
      <c r="I2661" s="236" t="str">
        <f t="shared" si="5"/>
        <v>#VALUE!</v>
      </c>
      <c r="J2661" s="236" t="str">
        <f t="shared" si="6"/>
        <v>#VALUE!</v>
      </c>
      <c r="K2661" s="236" t="str">
        <f t="shared" si="7"/>
        <v>#VALUE!</v>
      </c>
      <c r="L2661" s="236" t="str">
        <f t="shared" si="8"/>
        <v>#VALUE!</v>
      </c>
      <c r="M2661" s="236" t="str">
        <f t="shared" si="9"/>
        <v>#VALUE!</v>
      </c>
      <c r="N2661" s="236" t="str">
        <f t="shared" si="10"/>
        <v>#VALUE!</v>
      </c>
      <c r="O2661" s="236" t="str">
        <f t="shared" si="11"/>
        <v>#VALUE!</v>
      </c>
      <c r="P2661" s="237" t="str">
        <f t="shared" si="12"/>
        <v>OPIOIDS</v>
      </c>
      <c r="Q2661" s="234" t="b">
        <v>0</v>
      </c>
      <c r="R2661" s="237" t="str">
        <f t="shared" si="37"/>
        <v>LOW</v>
      </c>
      <c r="S2661" s="242"/>
      <c r="T2661" s="243">
        <f t="shared" si="82"/>
        <v>44622</v>
      </c>
      <c r="U2661" s="237" t="str">
        <f t="shared" si="86"/>
        <v>DUE COMM</v>
      </c>
      <c r="V2661" s="237" t="str">
        <f t="shared" si="16"/>
        <v> </v>
      </c>
      <c r="W2661" s="83"/>
      <c r="X2661" s="83"/>
      <c r="Y2661" s="83"/>
      <c r="Z2661" s="83"/>
      <c r="AA2661" s="83"/>
      <c r="AB2661" s="83"/>
      <c r="AC2661" s="83"/>
      <c r="AD2661" s="83"/>
      <c r="AE2661" s="83"/>
    </row>
    <row r="2662">
      <c r="A2662" s="241">
        <v>12814.0</v>
      </c>
      <c r="B2662" s="239" t="s">
        <v>7616</v>
      </c>
      <c r="C2662" s="239" t="b">
        <v>1</v>
      </c>
      <c r="D2662" s="235">
        <v>44622.0</v>
      </c>
      <c r="E2662" s="235" t="str">
        <f t="shared" si="1"/>
        <v>#VALUE!</v>
      </c>
      <c r="F2662" s="236" t="str">
        <f t="shared" si="2"/>
        <v>#VALUE!</v>
      </c>
      <c r="G2662" s="236" t="str">
        <f t="shared" si="3"/>
        <v>#VALUE!</v>
      </c>
      <c r="H2662" s="236" t="str">
        <f t="shared" si="4"/>
        <v>#VALUE!</v>
      </c>
      <c r="I2662" s="236" t="str">
        <f t="shared" si="5"/>
        <v>#VALUE!</v>
      </c>
      <c r="J2662" s="236" t="str">
        <f t="shared" si="6"/>
        <v>#VALUE!</v>
      </c>
      <c r="K2662" s="236" t="str">
        <f t="shared" si="7"/>
        <v>#VALUE!</v>
      </c>
      <c r="L2662" s="236" t="str">
        <f t="shared" si="8"/>
        <v>#VALUE!</v>
      </c>
      <c r="M2662" s="236" t="str">
        <f t="shared" si="9"/>
        <v>OPI RX</v>
      </c>
      <c r="N2662" s="236" t="str">
        <f t="shared" si="10"/>
        <v>#VALUE!</v>
      </c>
      <c r="O2662" s="236" t="str">
        <f t="shared" si="11"/>
        <v>#VALUE!</v>
      </c>
      <c r="P2662" s="237" t="str">
        <f t="shared" si="12"/>
        <v>OPIOIDS</v>
      </c>
      <c r="Q2662" s="234" t="b">
        <v>0</v>
      </c>
      <c r="R2662" s="237" t="str">
        <f t="shared" si="37"/>
        <v>LOW</v>
      </c>
      <c r="S2662" s="242"/>
      <c r="T2662" s="243">
        <f t="shared" si="82"/>
        <v>44622</v>
      </c>
      <c r="U2662" s="237" t="str">
        <f t="shared" si="86"/>
        <v>DUE COMM</v>
      </c>
      <c r="V2662" s="237" t="str">
        <f t="shared" si="16"/>
        <v> </v>
      </c>
      <c r="W2662" s="83"/>
      <c r="X2662" s="83"/>
      <c r="Y2662" s="83"/>
      <c r="Z2662" s="83"/>
      <c r="AA2662" s="83"/>
      <c r="AB2662" s="83"/>
      <c r="AC2662" s="83"/>
      <c r="AD2662" s="83"/>
      <c r="AE2662" s="83"/>
    </row>
    <row r="2663">
      <c r="A2663" s="241">
        <v>17505.0</v>
      </c>
      <c r="B2663" s="239" t="s">
        <v>7556</v>
      </c>
      <c r="C2663" s="239" t="b">
        <v>1</v>
      </c>
      <c r="D2663" s="235">
        <v>44622.0</v>
      </c>
      <c r="E2663" s="235" t="str">
        <f t="shared" si="1"/>
        <v>OPI RX</v>
      </c>
      <c r="F2663" s="236" t="str">
        <f t="shared" si="2"/>
        <v>#VALUE!</v>
      </c>
      <c r="G2663" s="236" t="str">
        <f t="shared" si="3"/>
        <v>#VALUE!</v>
      </c>
      <c r="H2663" s="236" t="str">
        <f t="shared" si="4"/>
        <v>#VALUE!</v>
      </c>
      <c r="I2663" s="236" t="str">
        <f t="shared" si="5"/>
        <v>#VALUE!</v>
      </c>
      <c r="J2663" s="236" t="str">
        <f t="shared" si="6"/>
        <v>#VALUE!</v>
      </c>
      <c r="K2663" s="236" t="str">
        <f t="shared" si="7"/>
        <v>#VALUE!</v>
      </c>
      <c r="L2663" s="236" t="str">
        <f t="shared" si="8"/>
        <v>#VALUE!</v>
      </c>
      <c r="M2663" s="236" t="str">
        <f t="shared" si="9"/>
        <v>#VALUE!</v>
      </c>
      <c r="N2663" s="236" t="str">
        <f t="shared" si="10"/>
        <v>#VALUE!</v>
      </c>
      <c r="O2663" s="236" t="str">
        <f t="shared" si="11"/>
        <v>#VALUE!</v>
      </c>
      <c r="P2663" s="237" t="str">
        <f t="shared" si="12"/>
        <v>OPIOIDS</v>
      </c>
      <c r="Q2663" s="234" t="b">
        <v>0</v>
      </c>
      <c r="R2663" s="237" t="str">
        <f t="shared" si="37"/>
        <v>LOW</v>
      </c>
      <c r="S2663" s="242"/>
      <c r="T2663" s="243">
        <f t="shared" si="82"/>
        <v>44622</v>
      </c>
      <c r="U2663" s="237" t="str">
        <f t="shared" si="86"/>
        <v>DUE COMM</v>
      </c>
      <c r="V2663" s="237" t="str">
        <f t="shared" si="16"/>
        <v> </v>
      </c>
      <c r="W2663" s="83"/>
      <c r="X2663" s="83"/>
      <c r="Y2663" s="83"/>
      <c r="Z2663" s="83"/>
      <c r="AA2663" s="83"/>
      <c r="AB2663" s="83"/>
      <c r="AC2663" s="83"/>
      <c r="AD2663" s="83"/>
      <c r="AE2663" s="83"/>
    </row>
    <row r="2664">
      <c r="A2664" s="241">
        <v>17911.0</v>
      </c>
      <c r="B2664" s="239" t="s">
        <v>8258</v>
      </c>
      <c r="C2664" s="239" t="b">
        <v>1</v>
      </c>
      <c r="D2664" s="235">
        <v>44622.0</v>
      </c>
      <c r="E2664" s="235" t="str">
        <f t="shared" si="1"/>
        <v>#VALUE!</v>
      </c>
      <c r="F2664" s="236" t="str">
        <f t="shared" si="2"/>
        <v>#VALUE!</v>
      </c>
      <c r="G2664" s="236" t="str">
        <f t="shared" si="3"/>
        <v>#VALUE!</v>
      </c>
      <c r="H2664" s="236" t="str">
        <f t="shared" si="4"/>
        <v>#VALUE!</v>
      </c>
      <c r="I2664" s="236" t="str">
        <f t="shared" si="5"/>
        <v>#VALUE!</v>
      </c>
      <c r="J2664" s="236" t="str">
        <f t="shared" si="6"/>
        <v>#VALUE!</v>
      </c>
      <c r="K2664" s="236" t="str">
        <f t="shared" si="7"/>
        <v>#VALUE!</v>
      </c>
      <c r="L2664" s="236" t="str">
        <f t="shared" si="8"/>
        <v>#VALUE!</v>
      </c>
      <c r="M2664" s="236" t="str">
        <f t="shared" si="9"/>
        <v>#VALUE!</v>
      </c>
      <c r="N2664" s="236" t="str">
        <f t="shared" si="10"/>
        <v>#VALUE!</v>
      </c>
      <c r="O2664" s="236" t="str">
        <f t="shared" si="11"/>
        <v>#VALUE!</v>
      </c>
      <c r="P2664" s="237" t="str">
        <f t="shared" si="12"/>
        <v>NO RX</v>
      </c>
      <c r="Q2664" s="234" t="b">
        <v>0</v>
      </c>
      <c r="R2664" s="237" t="str">
        <f t="shared" si="37"/>
        <v>LOW</v>
      </c>
      <c r="S2664" s="242"/>
      <c r="T2664" s="243">
        <f t="shared" si="82"/>
        <v>44622</v>
      </c>
      <c r="U2664" s="237" t="str">
        <f t="shared" si="86"/>
        <v>DUE COMM</v>
      </c>
      <c r="V2664" s="237" t="str">
        <f t="shared" si="16"/>
        <v> </v>
      </c>
      <c r="W2664" s="83"/>
      <c r="X2664" s="83"/>
      <c r="Y2664" s="83"/>
      <c r="Z2664" s="83"/>
      <c r="AA2664" s="83"/>
      <c r="AB2664" s="83"/>
      <c r="AC2664" s="83"/>
      <c r="AD2664" s="83"/>
      <c r="AE2664" s="83"/>
    </row>
    <row r="2665">
      <c r="A2665" s="241">
        <v>17946.0</v>
      </c>
      <c r="B2665" s="239" t="s">
        <v>7552</v>
      </c>
      <c r="C2665" s="239" t="b">
        <v>1</v>
      </c>
      <c r="D2665" s="235">
        <v>44622.0</v>
      </c>
      <c r="E2665" s="235" t="str">
        <f t="shared" si="1"/>
        <v>#VALUE!</v>
      </c>
      <c r="F2665" s="236" t="str">
        <f t="shared" si="2"/>
        <v>#VALUE!</v>
      </c>
      <c r="G2665" s="236" t="str">
        <f t="shared" si="3"/>
        <v>#VALUE!</v>
      </c>
      <c r="H2665" s="236" t="str">
        <f t="shared" si="4"/>
        <v>#VALUE!</v>
      </c>
      <c r="I2665" s="236" t="str">
        <f t="shared" si="5"/>
        <v>#VALUE!</v>
      </c>
      <c r="J2665" s="236" t="str">
        <f t="shared" si="6"/>
        <v>#VALUE!</v>
      </c>
      <c r="K2665" s="236" t="str">
        <f t="shared" si="7"/>
        <v>#VALUE!</v>
      </c>
      <c r="L2665" s="236" t="str">
        <f t="shared" si="8"/>
        <v>#VALUE!</v>
      </c>
      <c r="M2665" s="236" t="str">
        <f t="shared" si="9"/>
        <v>#VALUE!</v>
      </c>
      <c r="N2665" s="236" t="str">
        <f t="shared" si="10"/>
        <v>#VALUE!</v>
      </c>
      <c r="O2665" s="236" t="str">
        <f t="shared" si="11"/>
        <v>#VALUE!</v>
      </c>
      <c r="P2665" s="237" t="str">
        <f t="shared" si="12"/>
        <v>NO RX</v>
      </c>
      <c r="Q2665" s="234" t="b">
        <v>0</v>
      </c>
      <c r="R2665" s="237" t="str">
        <f t="shared" si="37"/>
        <v>LOW</v>
      </c>
      <c r="S2665" s="242"/>
      <c r="T2665" s="243">
        <f t="shared" si="82"/>
        <v>44622</v>
      </c>
      <c r="U2665" s="237" t="str">
        <f t="shared" si="86"/>
        <v>DUE COMM</v>
      </c>
      <c r="V2665" s="237" t="str">
        <f t="shared" si="16"/>
        <v> </v>
      </c>
      <c r="W2665" s="83"/>
      <c r="X2665" s="83"/>
      <c r="Y2665" s="83"/>
      <c r="Z2665" s="83"/>
      <c r="AA2665" s="83"/>
      <c r="AB2665" s="83"/>
      <c r="AC2665" s="83"/>
      <c r="AD2665" s="83"/>
      <c r="AE2665" s="83"/>
    </row>
    <row r="2666">
      <c r="A2666" s="241">
        <v>17835.0</v>
      </c>
      <c r="B2666" s="239" t="s">
        <v>7717</v>
      </c>
      <c r="C2666" s="239" t="b">
        <v>1</v>
      </c>
      <c r="D2666" s="235">
        <v>44622.0</v>
      </c>
      <c r="E2666" s="235" t="str">
        <f t="shared" si="1"/>
        <v>#VALUE!</v>
      </c>
      <c r="F2666" s="236" t="str">
        <f t="shared" si="2"/>
        <v>#VALUE!</v>
      </c>
      <c r="G2666" s="236" t="str">
        <f t="shared" si="3"/>
        <v>#VALUE!</v>
      </c>
      <c r="H2666" s="236" t="str">
        <f t="shared" si="4"/>
        <v>#VALUE!</v>
      </c>
      <c r="I2666" s="236" t="str">
        <f t="shared" si="5"/>
        <v>#VALUE!</v>
      </c>
      <c r="J2666" s="236" t="str">
        <f t="shared" si="6"/>
        <v>#VALUE!</v>
      </c>
      <c r="K2666" s="236" t="str">
        <f t="shared" si="7"/>
        <v>#VALUE!</v>
      </c>
      <c r="L2666" s="236" t="str">
        <f t="shared" si="8"/>
        <v>#VALUE!</v>
      </c>
      <c r="M2666" s="236" t="str">
        <f t="shared" si="9"/>
        <v>#VALUE!</v>
      </c>
      <c r="N2666" s="236" t="str">
        <f t="shared" si="10"/>
        <v>#VALUE!</v>
      </c>
      <c r="O2666" s="236" t="str">
        <f t="shared" si="11"/>
        <v>#VALUE!</v>
      </c>
      <c r="P2666" s="237" t="str">
        <f t="shared" si="12"/>
        <v>NO RX</v>
      </c>
      <c r="Q2666" s="234" t="b">
        <v>0</v>
      </c>
      <c r="R2666" s="237" t="str">
        <f t="shared" si="37"/>
        <v>LOW</v>
      </c>
      <c r="S2666" s="242"/>
      <c r="T2666" s="243">
        <f t="shared" si="82"/>
        <v>44622</v>
      </c>
      <c r="U2666" s="237" t="str">
        <f t="shared" si="86"/>
        <v>DUE COMM</v>
      </c>
      <c r="V2666" s="237" t="str">
        <f t="shared" si="16"/>
        <v> </v>
      </c>
      <c r="W2666" s="83"/>
      <c r="X2666" s="83"/>
      <c r="Y2666" s="83"/>
      <c r="Z2666" s="83"/>
      <c r="AA2666" s="83"/>
      <c r="AB2666" s="83"/>
      <c r="AC2666" s="83"/>
      <c r="AD2666" s="83"/>
      <c r="AE2666" s="83"/>
    </row>
    <row r="2667">
      <c r="A2667" s="241">
        <v>17785.0</v>
      </c>
      <c r="B2667" s="239" t="s">
        <v>7616</v>
      </c>
      <c r="C2667" s="239" t="b">
        <v>1</v>
      </c>
      <c r="D2667" s="235">
        <v>44622.0</v>
      </c>
      <c r="E2667" s="235" t="str">
        <f t="shared" si="1"/>
        <v>#VALUE!</v>
      </c>
      <c r="F2667" s="236" t="str">
        <f t="shared" si="2"/>
        <v>#VALUE!</v>
      </c>
      <c r="G2667" s="236" t="str">
        <f t="shared" si="3"/>
        <v>#VALUE!</v>
      </c>
      <c r="H2667" s="236" t="str">
        <f t="shared" si="4"/>
        <v>#VALUE!</v>
      </c>
      <c r="I2667" s="236" t="str">
        <f t="shared" si="5"/>
        <v>#VALUE!</v>
      </c>
      <c r="J2667" s="236" t="str">
        <f t="shared" si="6"/>
        <v>#VALUE!</v>
      </c>
      <c r="K2667" s="236" t="str">
        <f t="shared" si="7"/>
        <v>#VALUE!</v>
      </c>
      <c r="L2667" s="236" t="str">
        <f t="shared" si="8"/>
        <v>#VALUE!</v>
      </c>
      <c r="M2667" s="236" t="str">
        <f t="shared" si="9"/>
        <v>OPI RX</v>
      </c>
      <c r="N2667" s="236" t="str">
        <f t="shared" si="10"/>
        <v>#VALUE!</v>
      </c>
      <c r="O2667" s="236" t="str">
        <f t="shared" si="11"/>
        <v>#VALUE!</v>
      </c>
      <c r="P2667" s="237" t="str">
        <f t="shared" si="12"/>
        <v>OPIOIDS</v>
      </c>
      <c r="Q2667" s="234" t="b">
        <v>0</v>
      </c>
      <c r="R2667" s="237" t="str">
        <f t="shared" si="37"/>
        <v>LOW</v>
      </c>
      <c r="S2667" s="242"/>
      <c r="T2667" s="243">
        <f t="shared" si="82"/>
        <v>44622</v>
      </c>
      <c r="U2667" s="237" t="str">
        <f t="shared" si="86"/>
        <v>DUE COMM</v>
      </c>
      <c r="V2667" s="237" t="str">
        <f t="shared" si="16"/>
        <v> </v>
      </c>
      <c r="W2667" s="83"/>
      <c r="X2667" s="83"/>
      <c r="Y2667" s="83"/>
      <c r="Z2667" s="83"/>
      <c r="AA2667" s="83"/>
      <c r="AB2667" s="83"/>
      <c r="AC2667" s="83"/>
      <c r="AD2667" s="83"/>
      <c r="AE2667" s="83"/>
    </row>
    <row r="2668">
      <c r="A2668" s="241">
        <v>17964.0</v>
      </c>
      <c r="B2668" s="239" t="s">
        <v>7705</v>
      </c>
      <c r="C2668" s="239" t="b">
        <v>1</v>
      </c>
      <c r="D2668" s="235">
        <v>44622.0</v>
      </c>
      <c r="E2668" s="235" t="str">
        <f t="shared" si="1"/>
        <v>#VALUE!</v>
      </c>
      <c r="F2668" s="236" t="str">
        <f t="shared" si="2"/>
        <v>#VALUE!</v>
      </c>
      <c r="G2668" s="236" t="str">
        <f t="shared" si="3"/>
        <v>#VALUE!</v>
      </c>
      <c r="H2668" s="236" t="str">
        <f t="shared" si="4"/>
        <v>#VALUE!</v>
      </c>
      <c r="I2668" s="236" t="str">
        <f t="shared" si="5"/>
        <v>#VALUE!</v>
      </c>
      <c r="J2668" s="236" t="str">
        <f t="shared" si="6"/>
        <v>#VALUE!</v>
      </c>
      <c r="K2668" s="236" t="str">
        <f t="shared" si="7"/>
        <v>#VALUE!</v>
      </c>
      <c r="L2668" s="236" t="str">
        <f t="shared" si="8"/>
        <v>#VALUE!</v>
      </c>
      <c r="M2668" s="236" t="str">
        <f t="shared" si="9"/>
        <v>#VALUE!</v>
      </c>
      <c r="N2668" s="236" t="str">
        <f t="shared" si="10"/>
        <v>#VALUE!</v>
      </c>
      <c r="O2668" s="236" t="str">
        <f t="shared" si="11"/>
        <v>#VALUE!</v>
      </c>
      <c r="P2668" s="237" t="str">
        <f t="shared" si="12"/>
        <v>NO RX</v>
      </c>
      <c r="Q2668" s="234" t="b">
        <v>0</v>
      </c>
      <c r="R2668" s="237" t="str">
        <f t="shared" si="37"/>
        <v>LOW</v>
      </c>
      <c r="S2668" s="242"/>
      <c r="T2668" s="243">
        <f t="shared" si="82"/>
        <v>44622</v>
      </c>
      <c r="U2668" s="237" t="str">
        <f t="shared" si="86"/>
        <v>DUE COMM</v>
      </c>
      <c r="V2668" s="237" t="str">
        <f t="shared" si="16"/>
        <v> </v>
      </c>
      <c r="W2668" s="83"/>
      <c r="X2668" s="83"/>
      <c r="Y2668" s="83"/>
      <c r="Z2668" s="83"/>
      <c r="AA2668" s="83"/>
      <c r="AB2668" s="83"/>
      <c r="AC2668" s="83"/>
      <c r="AD2668" s="83"/>
      <c r="AE2668" s="83"/>
    </row>
    <row r="2669">
      <c r="A2669" s="241">
        <v>17906.0</v>
      </c>
      <c r="B2669" s="239" t="s">
        <v>7576</v>
      </c>
      <c r="C2669" s="239" t="b">
        <v>1</v>
      </c>
      <c r="D2669" s="235">
        <v>44622.0</v>
      </c>
      <c r="E2669" s="235" t="str">
        <f t="shared" si="1"/>
        <v>#VALUE!</v>
      </c>
      <c r="F2669" s="236" t="str">
        <f t="shared" si="2"/>
        <v>#VALUE!</v>
      </c>
      <c r="G2669" s="236" t="str">
        <f t="shared" si="3"/>
        <v>#VALUE!</v>
      </c>
      <c r="H2669" s="236" t="str">
        <f t="shared" si="4"/>
        <v>#VALUE!</v>
      </c>
      <c r="I2669" s="236" t="str">
        <f t="shared" si="5"/>
        <v>#VALUE!</v>
      </c>
      <c r="J2669" s="236" t="str">
        <f t="shared" si="6"/>
        <v>#VALUE!</v>
      </c>
      <c r="K2669" s="236" t="str">
        <f t="shared" si="7"/>
        <v>#VALUE!</v>
      </c>
      <c r="L2669" s="236" t="str">
        <f t="shared" si="8"/>
        <v>#VALUE!</v>
      </c>
      <c r="M2669" s="236" t="str">
        <f t="shared" si="9"/>
        <v>#VALUE!</v>
      </c>
      <c r="N2669" s="236" t="str">
        <f t="shared" si="10"/>
        <v>#VALUE!</v>
      </c>
      <c r="O2669" s="236" t="str">
        <f t="shared" si="11"/>
        <v>#VALUE!</v>
      </c>
      <c r="P2669" s="237" t="str">
        <f t="shared" si="12"/>
        <v>NO RX</v>
      </c>
      <c r="Q2669" s="234" t="b">
        <v>0</v>
      </c>
      <c r="R2669" s="237" t="str">
        <f t="shared" si="37"/>
        <v>LOW</v>
      </c>
      <c r="S2669" s="242"/>
      <c r="T2669" s="243">
        <f t="shared" si="82"/>
        <v>44622</v>
      </c>
      <c r="U2669" s="237" t="str">
        <f t="shared" si="86"/>
        <v>DUE COMM</v>
      </c>
      <c r="V2669" s="237" t="str">
        <f t="shared" si="16"/>
        <v> </v>
      </c>
      <c r="W2669" s="83"/>
      <c r="X2669" s="83"/>
      <c r="Y2669" s="83"/>
      <c r="Z2669" s="83"/>
      <c r="AA2669" s="83"/>
      <c r="AB2669" s="83"/>
      <c r="AC2669" s="83"/>
      <c r="AD2669" s="83"/>
      <c r="AE2669" s="83"/>
    </row>
    <row r="2670">
      <c r="A2670" s="241">
        <v>17910.0</v>
      </c>
      <c r="B2670" s="239" t="s">
        <v>7552</v>
      </c>
      <c r="C2670" s="239" t="b">
        <v>1</v>
      </c>
      <c r="D2670" s="235">
        <v>44627.0</v>
      </c>
      <c r="E2670" s="235" t="str">
        <f t="shared" si="1"/>
        <v>#VALUE!</v>
      </c>
      <c r="F2670" s="236" t="str">
        <f t="shared" si="2"/>
        <v>#VALUE!</v>
      </c>
      <c r="G2670" s="236" t="str">
        <f t="shared" si="3"/>
        <v>#VALUE!</v>
      </c>
      <c r="H2670" s="236" t="str">
        <f t="shared" si="4"/>
        <v>#VALUE!</v>
      </c>
      <c r="I2670" s="236" t="str">
        <f t="shared" si="5"/>
        <v>#VALUE!</v>
      </c>
      <c r="J2670" s="236" t="str">
        <f t="shared" si="6"/>
        <v>#VALUE!</v>
      </c>
      <c r="K2670" s="236" t="str">
        <f t="shared" si="7"/>
        <v>#VALUE!</v>
      </c>
      <c r="L2670" s="236" t="str">
        <f t="shared" si="8"/>
        <v>#VALUE!</v>
      </c>
      <c r="M2670" s="236" t="str">
        <f t="shared" si="9"/>
        <v>#VALUE!</v>
      </c>
      <c r="N2670" s="236" t="str">
        <f t="shared" si="10"/>
        <v>#VALUE!</v>
      </c>
      <c r="O2670" s="236" t="str">
        <f t="shared" si="11"/>
        <v>#VALUE!</v>
      </c>
      <c r="P2670" s="237" t="str">
        <f t="shared" si="12"/>
        <v>NO RX</v>
      </c>
      <c r="Q2670" s="234" t="b">
        <v>0</v>
      </c>
      <c r="R2670" s="237" t="str">
        <f t="shared" si="37"/>
        <v>LOW</v>
      </c>
      <c r="S2670" s="242"/>
      <c r="T2670" s="243">
        <f t="shared" si="82"/>
        <v>44627</v>
      </c>
      <c r="U2670" s="237" t="str">
        <f t="shared" si="86"/>
        <v>DUE COMM</v>
      </c>
      <c r="V2670" s="237" t="str">
        <f t="shared" si="16"/>
        <v> </v>
      </c>
      <c r="W2670" s="83"/>
      <c r="X2670" s="83"/>
      <c r="Y2670" s="83"/>
      <c r="Z2670" s="83"/>
      <c r="AA2670" s="83"/>
      <c r="AB2670" s="83"/>
      <c r="AC2670" s="83"/>
      <c r="AD2670" s="83"/>
      <c r="AE2670" s="83"/>
    </row>
    <row r="2671">
      <c r="A2671" s="241">
        <v>17961.0</v>
      </c>
      <c r="B2671" s="239" t="s">
        <v>7594</v>
      </c>
      <c r="C2671" s="239" t="b">
        <v>1</v>
      </c>
      <c r="D2671" s="235">
        <v>44627.0</v>
      </c>
      <c r="E2671" s="235" t="str">
        <f t="shared" si="1"/>
        <v>OPI RX</v>
      </c>
      <c r="F2671" s="236" t="str">
        <f t="shared" si="2"/>
        <v>#VALUE!</v>
      </c>
      <c r="G2671" s="236" t="str">
        <f t="shared" si="3"/>
        <v>#VALUE!</v>
      </c>
      <c r="H2671" s="236" t="str">
        <f t="shared" si="4"/>
        <v>#VALUE!</v>
      </c>
      <c r="I2671" s="236" t="str">
        <f t="shared" si="5"/>
        <v>#VALUE!</v>
      </c>
      <c r="J2671" s="236" t="str">
        <f t="shared" si="6"/>
        <v>#VALUE!</v>
      </c>
      <c r="K2671" s="236" t="str">
        <f t="shared" si="7"/>
        <v>#VALUE!</v>
      </c>
      <c r="L2671" s="236" t="str">
        <f t="shared" si="8"/>
        <v>#VALUE!</v>
      </c>
      <c r="M2671" s="236" t="str">
        <f t="shared" si="9"/>
        <v>#VALUE!</v>
      </c>
      <c r="N2671" s="236" t="str">
        <f t="shared" si="10"/>
        <v>#VALUE!</v>
      </c>
      <c r="O2671" s="236" t="str">
        <f t="shared" si="11"/>
        <v>#VALUE!</v>
      </c>
      <c r="P2671" s="237" t="str">
        <f t="shared" si="12"/>
        <v>OPIOIDS</v>
      </c>
      <c r="Q2671" s="234" t="b">
        <v>0</v>
      </c>
      <c r="R2671" s="237" t="str">
        <f t="shared" si="37"/>
        <v>LOW</v>
      </c>
      <c r="S2671" s="242"/>
      <c r="T2671" s="243">
        <f t="shared" si="82"/>
        <v>44627</v>
      </c>
      <c r="U2671" s="237" t="str">
        <f t="shared" si="86"/>
        <v>DUE COMM</v>
      </c>
      <c r="V2671" s="237" t="str">
        <f t="shared" si="16"/>
        <v> </v>
      </c>
      <c r="W2671" s="83"/>
      <c r="X2671" s="83"/>
      <c r="Y2671" s="83"/>
      <c r="Z2671" s="83"/>
      <c r="AA2671" s="83"/>
      <c r="AB2671" s="83"/>
      <c r="AC2671" s="83"/>
      <c r="AD2671" s="83"/>
      <c r="AE2671" s="83"/>
    </row>
    <row r="2672">
      <c r="A2672" s="241">
        <v>14970.0</v>
      </c>
      <c r="B2672" s="239" t="s">
        <v>7606</v>
      </c>
      <c r="C2672" s="239" t="b">
        <v>1</v>
      </c>
      <c r="D2672" s="235">
        <v>44627.0</v>
      </c>
      <c r="E2672" s="235" t="str">
        <f t="shared" si="1"/>
        <v>#VALUE!</v>
      </c>
      <c r="F2672" s="236" t="str">
        <f t="shared" si="2"/>
        <v>#VALUE!</v>
      </c>
      <c r="G2672" s="236" t="str">
        <f t="shared" si="3"/>
        <v>#VALUE!</v>
      </c>
      <c r="H2672" s="236" t="str">
        <f t="shared" si="4"/>
        <v>#VALUE!</v>
      </c>
      <c r="I2672" s="236" t="str">
        <f t="shared" si="5"/>
        <v>#VALUE!</v>
      </c>
      <c r="J2672" s="236" t="str">
        <f t="shared" si="6"/>
        <v>#VALUE!</v>
      </c>
      <c r="K2672" s="236" t="str">
        <f t="shared" si="7"/>
        <v>#VALUE!</v>
      </c>
      <c r="L2672" s="236" t="str">
        <f t="shared" si="8"/>
        <v>#VALUE!</v>
      </c>
      <c r="M2672" s="236" t="str">
        <f t="shared" si="9"/>
        <v>OPI RX</v>
      </c>
      <c r="N2672" s="236" t="str">
        <f t="shared" si="10"/>
        <v>#VALUE!</v>
      </c>
      <c r="O2672" s="236" t="str">
        <f t="shared" si="11"/>
        <v>#VALUE!</v>
      </c>
      <c r="P2672" s="237" t="str">
        <f t="shared" si="12"/>
        <v>OPIOIDS</v>
      </c>
      <c r="Q2672" s="234" t="b">
        <v>0</v>
      </c>
      <c r="R2672" s="237" t="str">
        <f t="shared" si="37"/>
        <v>LOW</v>
      </c>
      <c r="S2672" s="242"/>
      <c r="T2672" s="243">
        <f t="shared" si="82"/>
        <v>44627</v>
      </c>
      <c r="U2672" s="237" t="str">
        <f t="shared" si="86"/>
        <v>DUE COMM</v>
      </c>
      <c r="V2672" s="237" t="str">
        <f t="shared" si="16"/>
        <v> </v>
      </c>
      <c r="W2672" s="83"/>
      <c r="X2672" s="83"/>
      <c r="Y2672" s="83"/>
      <c r="Z2672" s="83"/>
      <c r="AA2672" s="83"/>
      <c r="AB2672" s="83"/>
      <c r="AC2672" s="83"/>
      <c r="AD2672" s="83"/>
      <c r="AE2672" s="83"/>
    </row>
    <row r="2673">
      <c r="A2673" s="241">
        <v>17898.0</v>
      </c>
      <c r="B2673" s="239" t="s">
        <v>7552</v>
      </c>
      <c r="C2673" s="239" t="b">
        <v>1</v>
      </c>
      <c r="D2673" s="235">
        <v>44627.0</v>
      </c>
      <c r="E2673" s="235" t="str">
        <f t="shared" si="1"/>
        <v>#VALUE!</v>
      </c>
      <c r="F2673" s="236" t="str">
        <f t="shared" si="2"/>
        <v>#VALUE!</v>
      </c>
      <c r="G2673" s="236" t="str">
        <f t="shared" si="3"/>
        <v>#VALUE!</v>
      </c>
      <c r="H2673" s="236" t="str">
        <f t="shared" si="4"/>
        <v>#VALUE!</v>
      </c>
      <c r="I2673" s="236" t="str">
        <f t="shared" si="5"/>
        <v>#VALUE!</v>
      </c>
      <c r="J2673" s="236" t="str">
        <f t="shared" si="6"/>
        <v>#VALUE!</v>
      </c>
      <c r="K2673" s="236" t="str">
        <f t="shared" si="7"/>
        <v>#VALUE!</v>
      </c>
      <c r="L2673" s="236" t="str">
        <f t="shared" si="8"/>
        <v>#VALUE!</v>
      </c>
      <c r="M2673" s="236" t="str">
        <f t="shared" si="9"/>
        <v>#VALUE!</v>
      </c>
      <c r="N2673" s="236" t="str">
        <f t="shared" si="10"/>
        <v>#VALUE!</v>
      </c>
      <c r="O2673" s="236" t="str">
        <f t="shared" si="11"/>
        <v>#VALUE!</v>
      </c>
      <c r="P2673" s="237" t="str">
        <f t="shared" si="12"/>
        <v>NO RX</v>
      </c>
      <c r="Q2673" s="234" t="b">
        <v>0</v>
      </c>
      <c r="R2673" s="237" t="str">
        <f t="shared" si="37"/>
        <v>LOW</v>
      </c>
      <c r="S2673" s="242"/>
      <c r="T2673" s="243">
        <f t="shared" si="82"/>
        <v>44627</v>
      </c>
      <c r="U2673" s="237" t="str">
        <f t="shared" si="86"/>
        <v>DUE COMM</v>
      </c>
      <c r="V2673" s="237" t="str">
        <f t="shared" si="16"/>
        <v> </v>
      </c>
      <c r="W2673" s="83"/>
      <c r="X2673" s="83"/>
      <c r="Y2673" s="83"/>
      <c r="Z2673" s="83"/>
      <c r="AA2673" s="83"/>
      <c r="AB2673" s="83"/>
      <c r="AC2673" s="83"/>
      <c r="AD2673" s="83"/>
      <c r="AE2673" s="83"/>
    </row>
    <row r="2674">
      <c r="A2674" s="241">
        <v>11771.0</v>
      </c>
      <c r="B2674" s="239" t="s">
        <v>7566</v>
      </c>
      <c r="C2674" s="239" t="b">
        <v>1</v>
      </c>
      <c r="D2674" s="235">
        <v>44627.0</v>
      </c>
      <c r="E2674" s="235" t="str">
        <f t="shared" si="1"/>
        <v>#VALUE!</v>
      </c>
      <c r="F2674" s="236" t="str">
        <f t="shared" si="2"/>
        <v>OPI RX</v>
      </c>
      <c r="G2674" s="236" t="str">
        <f t="shared" si="3"/>
        <v>#VALUE!</v>
      </c>
      <c r="H2674" s="236" t="str">
        <f t="shared" si="4"/>
        <v>#VALUE!</v>
      </c>
      <c r="I2674" s="236" t="str">
        <f t="shared" si="5"/>
        <v>#VALUE!</v>
      </c>
      <c r="J2674" s="236" t="str">
        <f t="shared" si="6"/>
        <v>#VALUE!</v>
      </c>
      <c r="K2674" s="236" t="str">
        <f t="shared" si="7"/>
        <v>#VALUE!</v>
      </c>
      <c r="L2674" s="236" t="str">
        <f t="shared" si="8"/>
        <v>#VALUE!</v>
      </c>
      <c r="M2674" s="236" t="str">
        <f t="shared" si="9"/>
        <v>#VALUE!</v>
      </c>
      <c r="N2674" s="236" t="str">
        <f t="shared" si="10"/>
        <v>#VALUE!</v>
      </c>
      <c r="O2674" s="236" t="str">
        <f t="shared" si="11"/>
        <v>#VALUE!</v>
      </c>
      <c r="P2674" s="237" t="str">
        <f t="shared" si="12"/>
        <v>OPIOIDS</v>
      </c>
      <c r="Q2674" s="234" t="b">
        <v>0</v>
      </c>
      <c r="R2674" s="237" t="str">
        <f t="shared" si="37"/>
        <v>LOW</v>
      </c>
      <c r="S2674" s="242"/>
      <c r="T2674" s="243">
        <f t="shared" si="82"/>
        <v>44627</v>
      </c>
      <c r="U2674" s="237" t="str">
        <f t="shared" si="86"/>
        <v>DUE COMM</v>
      </c>
      <c r="V2674" s="237" t="str">
        <f t="shared" si="16"/>
        <v> </v>
      </c>
      <c r="W2674" s="83"/>
      <c r="X2674" s="83"/>
      <c r="Y2674" s="83"/>
      <c r="Z2674" s="83"/>
      <c r="AA2674" s="83"/>
      <c r="AB2674" s="83"/>
      <c r="AC2674" s="83"/>
      <c r="AD2674" s="83"/>
      <c r="AE2674" s="83"/>
    </row>
    <row r="2675">
      <c r="A2675" s="241">
        <v>17776.0</v>
      </c>
      <c r="B2675" s="239" t="s">
        <v>7594</v>
      </c>
      <c r="C2675" s="239" t="b">
        <v>1</v>
      </c>
      <c r="D2675" s="235">
        <v>44627.0</v>
      </c>
      <c r="E2675" s="235" t="str">
        <f t="shared" si="1"/>
        <v>OPI RX</v>
      </c>
      <c r="F2675" s="236" t="str">
        <f t="shared" si="2"/>
        <v>#VALUE!</v>
      </c>
      <c r="G2675" s="236" t="str">
        <f t="shared" si="3"/>
        <v>#VALUE!</v>
      </c>
      <c r="H2675" s="236" t="str">
        <f t="shared" si="4"/>
        <v>#VALUE!</v>
      </c>
      <c r="I2675" s="236" t="str">
        <f t="shared" si="5"/>
        <v>#VALUE!</v>
      </c>
      <c r="J2675" s="236" t="str">
        <f t="shared" si="6"/>
        <v>#VALUE!</v>
      </c>
      <c r="K2675" s="236" t="str">
        <f t="shared" si="7"/>
        <v>#VALUE!</v>
      </c>
      <c r="L2675" s="236" t="str">
        <f t="shared" si="8"/>
        <v>#VALUE!</v>
      </c>
      <c r="M2675" s="236" t="str">
        <f t="shared" si="9"/>
        <v>#VALUE!</v>
      </c>
      <c r="N2675" s="236" t="str">
        <f t="shared" si="10"/>
        <v>#VALUE!</v>
      </c>
      <c r="O2675" s="236" t="str">
        <f t="shared" si="11"/>
        <v>#VALUE!</v>
      </c>
      <c r="P2675" s="237" t="str">
        <f t="shared" si="12"/>
        <v>OPIOIDS</v>
      </c>
      <c r="Q2675" s="234" t="b">
        <v>0</v>
      </c>
      <c r="R2675" s="237" t="str">
        <f t="shared" si="37"/>
        <v>LOW</v>
      </c>
      <c r="S2675" s="242"/>
      <c r="T2675" s="243">
        <f t="shared" si="82"/>
        <v>44627</v>
      </c>
      <c r="U2675" s="237" t="str">
        <f t="shared" si="86"/>
        <v>DUE COMM</v>
      </c>
      <c r="V2675" s="237" t="str">
        <f t="shared" si="16"/>
        <v> </v>
      </c>
      <c r="W2675" s="83"/>
      <c r="X2675" s="83"/>
      <c r="Y2675" s="83"/>
      <c r="Z2675" s="83"/>
      <c r="AA2675" s="83"/>
      <c r="AB2675" s="83"/>
      <c r="AC2675" s="83"/>
      <c r="AD2675" s="83"/>
      <c r="AE2675" s="83"/>
    </row>
    <row r="2676">
      <c r="A2676" s="241">
        <v>17766.0</v>
      </c>
      <c r="B2676" s="239" t="s">
        <v>7552</v>
      </c>
      <c r="C2676" s="239" t="b">
        <v>1</v>
      </c>
      <c r="D2676" s="235">
        <v>44627.0</v>
      </c>
      <c r="E2676" s="235" t="str">
        <f t="shared" si="1"/>
        <v>#VALUE!</v>
      </c>
      <c r="F2676" s="236" t="str">
        <f t="shared" si="2"/>
        <v>#VALUE!</v>
      </c>
      <c r="G2676" s="236" t="str">
        <f t="shared" si="3"/>
        <v>#VALUE!</v>
      </c>
      <c r="H2676" s="236" t="str">
        <f t="shared" si="4"/>
        <v>#VALUE!</v>
      </c>
      <c r="I2676" s="236" t="str">
        <f t="shared" si="5"/>
        <v>#VALUE!</v>
      </c>
      <c r="J2676" s="236" t="str">
        <f t="shared" si="6"/>
        <v>#VALUE!</v>
      </c>
      <c r="K2676" s="236" t="str">
        <f t="shared" si="7"/>
        <v>#VALUE!</v>
      </c>
      <c r="L2676" s="236" t="str">
        <f t="shared" si="8"/>
        <v>#VALUE!</v>
      </c>
      <c r="M2676" s="236" t="str">
        <f t="shared" si="9"/>
        <v>#VALUE!</v>
      </c>
      <c r="N2676" s="236" t="str">
        <f t="shared" si="10"/>
        <v>#VALUE!</v>
      </c>
      <c r="O2676" s="236" t="str">
        <f t="shared" si="11"/>
        <v>#VALUE!</v>
      </c>
      <c r="P2676" s="237" t="str">
        <f t="shared" si="12"/>
        <v>NO RX</v>
      </c>
      <c r="Q2676" s="234" t="b">
        <v>0</v>
      </c>
      <c r="R2676" s="237" t="str">
        <f t="shared" si="37"/>
        <v>LOW</v>
      </c>
      <c r="S2676" s="242"/>
      <c r="T2676" s="243">
        <f t="shared" si="82"/>
        <v>44627</v>
      </c>
      <c r="U2676" s="237" t="str">
        <f t="shared" si="86"/>
        <v>DUE COMM</v>
      </c>
      <c r="V2676" s="237" t="str">
        <f t="shared" si="16"/>
        <v> </v>
      </c>
      <c r="W2676" s="83"/>
      <c r="X2676" s="83"/>
      <c r="Y2676" s="83"/>
      <c r="Z2676" s="83"/>
      <c r="AA2676" s="83"/>
      <c r="AB2676" s="83"/>
      <c r="AC2676" s="83"/>
      <c r="AD2676" s="83"/>
      <c r="AE2676" s="83"/>
    </row>
    <row r="2677">
      <c r="A2677" s="241">
        <v>17934.0</v>
      </c>
      <c r="B2677" s="239" t="s">
        <v>7887</v>
      </c>
      <c r="C2677" s="239" t="b">
        <v>1</v>
      </c>
      <c r="D2677" s="235">
        <v>44627.0</v>
      </c>
      <c r="E2677" s="235" t="str">
        <f t="shared" si="1"/>
        <v>#VALUE!</v>
      </c>
      <c r="F2677" s="236" t="str">
        <f t="shared" si="2"/>
        <v>#VALUE!</v>
      </c>
      <c r="G2677" s="236" t="str">
        <f t="shared" si="3"/>
        <v>OPI RX</v>
      </c>
      <c r="H2677" s="236" t="str">
        <f t="shared" si="4"/>
        <v>#VALUE!</v>
      </c>
      <c r="I2677" s="236" t="str">
        <f t="shared" si="5"/>
        <v>#VALUE!</v>
      </c>
      <c r="J2677" s="236" t="str">
        <f t="shared" si="6"/>
        <v>#VALUE!</v>
      </c>
      <c r="K2677" s="236" t="str">
        <f t="shared" si="7"/>
        <v>#VALUE!</v>
      </c>
      <c r="L2677" s="236" t="str">
        <f t="shared" si="8"/>
        <v>#VALUE!</v>
      </c>
      <c r="M2677" s="236" t="str">
        <f t="shared" si="9"/>
        <v>#VALUE!</v>
      </c>
      <c r="N2677" s="236" t="str">
        <f t="shared" si="10"/>
        <v>#VALUE!</v>
      </c>
      <c r="O2677" s="236" t="str">
        <f t="shared" si="11"/>
        <v>#VALUE!</v>
      </c>
      <c r="P2677" s="237" t="str">
        <f t="shared" si="12"/>
        <v>OPIOIDS</v>
      </c>
      <c r="Q2677" s="234" t="b">
        <v>0</v>
      </c>
      <c r="R2677" s="237" t="str">
        <f t="shared" si="37"/>
        <v>LOW</v>
      </c>
      <c r="S2677" s="242"/>
      <c r="T2677" s="243">
        <f t="shared" si="82"/>
        <v>44627</v>
      </c>
      <c r="U2677" s="237" t="str">
        <f t="shared" si="86"/>
        <v>DUE COMM</v>
      </c>
      <c r="V2677" s="237" t="str">
        <f t="shared" si="16"/>
        <v> </v>
      </c>
      <c r="W2677" s="83"/>
      <c r="X2677" s="83"/>
      <c r="Y2677" s="83"/>
      <c r="Z2677" s="83"/>
      <c r="AA2677" s="83"/>
      <c r="AB2677" s="83"/>
      <c r="AC2677" s="83"/>
      <c r="AD2677" s="83"/>
      <c r="AE2677" s="83"/>
    </row>
    <row r="2678">
      <c r="A2678" s="241">
        <v>17968.0</v>
      </c>
      <c r="B2678" s="239" t="s">
        <v>8259</v>
      </c>
      <c r="C2678" s="239" t="b">
        <v>1</v>
      </c>
      <c r="D2678" s="235">
        <v>44627.0</v>
      </c>
      <c r="E2678" s="235" t="str">
        <f t="shared" si="1"/>
        <v>OPI RX</v>
      </c>
      <c r="F2678" s="236" t="str">
        <f t="shared" si="2"/>
        <v>#VALUE!</v>
      </c>
      <c r="G2678" s="236" t="str">
        <f t="shared" si="3"/>
        <v>#VALUE!</v>
      </c>
      <c r="H2678" s="236" t="str">
        <f t="shared" si="4"/>
        <v>#VALUE!</v>
      </c>
      <c r="I2678" s="236" t="str">
        <f t="shared" si="5"/>
        <v>#VALUE!</v>
      </c>
      <c r="J2678" s="236" t="str">
        <f t="shared" si="6"/>
        <v>#VALUE!</v>
      </c>
      <c r="K2678" s="236" t="str">
        <f t="shared" si="7"/>
        <v>#VALUE!</v>
      </c>
      <c r="L2678" s="236" t="str">
        <f t="shared" si="8"/>
        <v>#VALUE!</v>
      </c>
      <c r="M2678" s="236" t="str">
        <f t="shared" si="9"/>
        <v>#VALUE!</v>
      </c>
      <c r="N2678" s="236" t="str">
        <f t="shared" si="10"/>
        <v>#VALUE!</v>
      </c>
      <c r="O2678" s="236" t="str">
        <f t="shared" si="11"/>
        <v>#VALUE!</v>
      </c>
      <c r="P2678" s="237" t="str">
        <f t="shared" si="12"/>
        <v>OPIOIDS</v>
      </c>
      <c r="Q2678" s="234" t="b">
        <v>0</v>
      </c>
      <c r="R2678" s="237" t="str">
        <f t="shared" si="37"/>
        <v>LOW</v>
      </c>
      <c r="S2678" s="242"/>
      <c r="T2678" s="243">
        <f t="shared" si="82"/>
        <v>44627</v>
      </c>
      <c r="U2678" s="237" t="str">
        <f t="shared" si="86"/>
        <v>DUE COMM</v>
      </c>
      <c r="V2678" s="237" t="str">
        <f t="shared" si="16"/>
        <v> </v>
      </c>
      <c r="W2678" s="83"/>
      <c r="X2678" s="83"/>
      <c r="Y2678" s="83"/>
      <c r="Z2678" s="83"/>
      <c r="AA2678" s="83"/>
      <c r="AB2678" s="83"/>
      <c r="AC2678" s="83"/>
      <c r="AD2678" s="83"/>
      <c r="AE2678" s="83"/>
    </row>
    <row r="2679">
      <c r="A2679" s="241">
        <v>17976.0</v>
      </c>
      <c r="B2679" s="239" t="s">
        <v>7736</v>
      </c>
      <c r="C2679" s="239" t="b">
        <v>1</v>
      </c>
      <c r="D2679" s="235">
        <v>44627.0</v>
      </c>
      <c r="E2679" s="235" t="str">
        <f t="shared" si="1"/>
        <v>#VALUE!</v>
      </c>
      <c r="F2679" s="236" t="str">
        <f t="shared" si="2"/>
        <v>#VALUE!</v>
      </c>
      <c r="G2679" s="236" t="str">
        <f t="shared" si="3"/>
        <v>#VALUE!</v>
      </c>
      <c r="H2679" s="236" t="str">
        <f t="shared" si="4"/>
        <v>#VALUE!</v>
      </c>
      <c r="I2679" s="236" t="str">
        <f t="shared" si="5"/>
        <v>#VALUE!</v>
      </c>
      <c r="J2679" s="236" t="str">
        <f t="shared" si="6"/>
        <v>#VALUE!</v>
      </c>
      <c r="K2679" s="236" t="str">
        <f t="shared" si="7"/>
        <v>#VALUE!</v>
      </c>
      <c r="L2679" s="236" t="str">
        <f t="shared" si="8"/>
        <v>#VALUE!</v>
      </c>
      <c r="M2679" s="236" t="str">
        <f t="shared" si="9"/>
        <v>#VALUE!</v>
      </c>
      <c r="N2679" s="236" t="str">
        <f t="shared" si="10"/>
        <v>#VALUE!</v>
      </c>
      <c r="O2679" s="236" t="str">
        <f t="shared" si="11"/>
        <v>#VALUE!</v>
      </c>
      <c r="P2679" s="237" t="str">
        <f t="shared" si="12"/>
        <v>NO RX</v>
      </c>
      <c r="Q2679" s="234" t="b">
        <v>0</v>
      </c>
      <c r="R2679" s="237" t="str">
        <f t="shared" si="37"/>
        <v>LOW</v>
      </c>
      <c r="S2679" s="242"/>
      <c r="T2679" s="243">
        <f t="shared" si="82"/>
        <v>44627</v>
      </c>
      <c r="U2679" s="237" t="str">
        <f t="shared" si="86"/>
        <v>DUE COMM</v>
      </c>
      <c r="V2679" s="237" t="str">
        <f t="shared" si="16"/>
        <v> </v>
      </c>
      <c r="W2679" s="83"/>
      <c r="X2679" s="83"/>
      <c r="Y2679" s="83"/>
      <c r="Z2679" s="83"/>
      <c r="AA2679" s="83"/>
      <c r="AB2679" s="83"/>
      <c r="AC2679" s="83"/>
      <c r="AD2679" s="83"/>
      <c r="AE2679" s="83"/>
    </row>
    <row r="2680">
      <c r="A2680" s="241">
        <v>12374.0</v>
      </c>
      <c r="B2680" s="239" t="s">
        <v>7602</v>
      </c>
      <c r="C2680" s="239" t="b">
        <v>1</v>
      </c>
      <c r="D2680" s="235">
        <v>44627.0</v>
      </c>
      <c r="E2680" s="235" t="str">
        <f t="shared" si="1"/>
        <v>#VALUE!</v>
      </c>
      <c r="F2680" s="236" t="str">
        <f t="shared" si="2"/>
        <v>#VALUE!</v>
      </c>
      <c r="G2680" s="236" t="str">
        <f t="shared" si="3"/>
        <v>#VALUE!</v>
      </c>
      <c r="H2680" s="236" t="str">
        <f t="shared" si="4"/>
        <v>#VALUE!</v>
      </c>
      <c r="I2680" s="236" t="str">
        <f t="shared" si="5"/>
        <v>#VALUE!</v>
      </c>
      <c r="J2680" s="236" t="str">
        <f t="shared" si="6"/>
        <v>#VALUE!</v>
      </c>
      <c r="K2680" s="236" t="str">
        <f t="shared" si="7"/>
        <v>#VALUE!</v>
      </c>
      <c r="L2680" s="236" t="str">
        <f t="shared" si="8"/>
        <v>#VALUE!</v>
      </c>
      <c r="M2680" s="236" t="str">
        <f t="shared" si="9"/>
        <v>#VALUE!</v>
      </c>
      <c r="N2680" s="236" t="str">
        <f t="shared" si="10"/>
        <v>#VALUE!</v>
      </c>
      <c r="O2680" s="236" t="str">
        <f t="shared" si="11"/>
        <v>#VALUE!</v>
      </c>
      <c r="P2680" s="237" t="str">
        <f t="shared" si="12"/>
        <v>NO RX</v>
      </c>
      <c r="Q2680" s="234" t="b">
        <v>0</v>
      </c>
      <c r="R2680" s="237" t="str">
        <f t="shared" si="37"/>
        <v>LOW</v>
      </c>
      <c r="S2680" s="242"/>
      <c r="T2680" s="243">
        <f t="shared" si="82"/>
        <v>44627</v>
      </c>
      <c r="U2680" s="237" t="str">
        <f t="shared" si="86"/>
        <v>DUE COMM</v>
      </c>
      <c r="V2680" s="237" t="str">
        <f t="shared" si="16"/>
        <v> </v>
      </c>
      <c r="W2680" s="83"/>
      <c r="X2680" s="83"/>
      <c r="Y2680" s="83"/>
      <c r="Z2680" s="83"/>
      <c r="AA2680" s="83"/>
      <c r="AB2680" s="83"/>
      <c r="AC2680" s="83"/>
      <c r="AD2680" s="83"/>
      <c r="AE2680" s="83"/>
    </row>
    <row r="2681">
      <c r="A2681" s="241">
        <v>17925.0</v>
      </c>
      <c r="B2681" s="239" t="s">
        <v>7736</v>
      </c>
      <c r="C2681" s="239" t="b">
        <v>1</v>
      </c>
      <c r="D2681" s="235">
        <v>44627.0</v>
      </c>
      <c r="E2681" s="235" t="str">
        <f t="shared" si="1"/>
        <v>#VALUE!</v>
      </c>
      <c r="F2681" s="236" t="str">
        <f t="shared" si="2"/>
        <v>#VALUE!</v>
      </c>
      <c r="G2681" s="236" t="str">
        <f t="shared" si="3"/>
        <v>#VALUE!</v>
      </c>
      <c r="H2681" s="236" t="str">
        <f t="shared" si="4"/>
        <v>#VALUE!</v>
      </c>
      <c r="I2681" s="236" t="str">
        <f t="shared" si="5"/>
        <v>#VALUE!</v>
      </c>
      <c r="J2681" s="236" t="str">
        <f t="shared" si="6"/>
        <v>#VALUE!</v>
      </c>
      <c r="K2681" s="236" t="str">
        <f t="shared" si="7"/>
        <v>#VALUE!</v>
      </c>
      <c r="L2681" s="236" t="str">
        <f t="shared" si="8"/>
        <v>#VALUE!</v>
      </c>
      <c r="M2681" s="236" t="str">
        <f t="shared" si="9"/>
        <v>#VALUE!</v>
      </c>
      <c r="N2681" s="236" t="str">
        <f t="shared" si="10"/>
        <v>#VALUE!</v>
      </c>
      <c r="O2681" s="236" t="str">
        <f t="shared" si="11"/>
        <v>#VALUE!</v>
      </c>
      <c r="P2681" s="237" t="str">
        <f t="shared" si="12"/>
        <v>NO RX</v>
      </c>
      <c r="Q2681" s="234" t="b">
        <v>0</v>
      </c>
      <c r="R2681" s="237" t="str">
        <f t="shared" si="37"/>
        <v>LOW</v>
      </c>
      <c r="S2681" s="242"/>
      <c r="T2681" s="243">
        <f t="shared" si="82"/>
        <v>44627</v>
      </c>
      <c r="U2681" s="237" t="str">
        <f t="shared" si="86"/>
        <v>DUE COMM</v>
      </c>
      <c r="V2681" s="237" t="str">
        <f t="shared" si="16"/>
        <v> </v>
      </c>
      <c r="W2681" s="83"/>
      <c r="X2681" s="83"/>
      <c r="Y2681" s="83"/>
      <c r="Z2681" s="83"/>
      <c r="AA2681" s="83"/>
      <c r="AB2681" s="83"/>
      <c r="AC2681" s="83"/>
      <c r="AD2681" s="83"/>
      <c r="AE2681" s="83"/>
    </row>
    <row r="2682">
      <c r="A2682" s="241">
        <v>17732.0</v>
      </c>
      <c r="B2682" s="239" t="s">
        <v>7681</v>
      </c>
      <c r="C2682" s="239" t="b">
        <v>1</v>
      </c>
      <c r="D2682" s="235">
        <v>44627.0</v>
      </c>
      <c r="E2682" s="235" t="str">
        <f t="shared" si="1"/>
        <v>OPI RX</v>
      </c>
      <c r="F2682" s="236" t="str">
        <f t="shared" si="2"/>
        <v>#VALUE!</v>
      </c>
      <c r="G2682" s="236" t="str">
        <f t="shared" si="3"/>
        <v>#VALUE!</v>
      </c>
      <c r="H2682" s="236" t="str">
        <f t="shared" si="4"/>
        <v>#VALUE!</v>
      </c>
      <c r="I2682" s="236" t="str">
        <f t="shared" si="5"/>
        <v>#VALUE!</v>
      </c>
      <c r="J2682" s="236" t="str">
        <f t="shared" si="6"/>
        <v>#VALUE!</v>
      </c>
      <c r="K2682" s="236" t="str">
        <f t="shared" si="7"/>
        <v>#VALUE!</v>
      </c>
      <c r="L2682" s="236" t="str">
        <f t="shared" si="8"/>
        <v>#VALUE!</v>
      </c>
      <c r="M2682" s="236" t="str">
        <f t="shared" si="9"/>
        <v>#VALUE!</v>
      </c>
      <c r="N2682" s="236" t="str">
        <f t="shared" si="10"/>
        <v>#VALUE!</v>
      </c>
      <c r="O2682" s="236" t="str">
        <f t="shared" si="11"/>
        <v>#VALUE!</v>
      </c>
      <c r="P2682" s="237" t="str">
        <f t="shared" si="12"/>
        <v>OPIOIDS</v>
      </c>
      <c r="Q2682" s="234" t="b">
        <v>0</v>
      </c>
      <c r="R2682" s="237" t="str">
        <f t="shared" si="37"/>
        <v>LOW</v>
      </c>
      <c r="S2682" s="242"/>
      <c r="T2682" s="243">
        <f t="shared" si="82"/>
        <v>44627</v>
      </c>
      <c r="U2682" s="237" t="str">
        <f t="shared" si="86"/>
        <v>DUE COMM</v>
      </c>
      <c r="V2682" s="237" t="str">
        <f t="shared" si="16"/>
        <v> </v>
      </c>
      <c r="W2682" s="83"/>
      <c r="X2682" s="83"/>
      <c r="Y2682" s="83"/>
      <c r="Z2682" s="83"/>
      <c r="AA2682" s="83"/>
      <c r="AB2682" s="83"/>
      <c r="AC2682" s="83"/>
      <c r="AD2682" s="83"/>
      <c r="AE2682" s="83"/>
    </row>
    <row r="2683">
      <c r="A2683" s="241">
        <v>17989.0</v>
      </c>
      <c r="B2683" s="239" t="s">
        <v>7552</v>
      </c>
      <c r="C2683" s="239" t="b">
        <v>1</v>
      </c>
      <c r="D2683" s="235">
        <v>44627.0</v>
      </c>
      <c r="E2683" s="235" t="str">
        <f t="shared" si="1"/>
        <v>#VALUE!</v>
      </c>
      <c r="F2683" s="236" t="str">
        <f t="shared" si="2"/>
        <v>#VALUE!</v>
      </c>
      <c r="G2683" s="236" t="str">
        <f t="shared" si="3"/>
        <v>#VALUE!</v>
      </c>
      <c r="H2683" s="236" t="str">
        <f t="shared" si="4"/>
        <v>#VALUE!</v>
      </c>
      <c r="I2683" s="236" t="str">
        <f t="shared" si="5"/>
        <v>#VALUE!</v>
      </c>
      <c r="J2683" s="236" t="str">
        <f t="shared" si="6"/>
        <v>#VALUE!</v>
      </c>
      <c r="K2683" s="236" t="str">
        <f t="shared" si="7"/>
        <v>#VALUE!</v>
      </c>
      <c r="L2683" s="236" t="str">
        <f t="shared" si="8"/>
        <v>#VALUE!</v>
      </c>
      <c r="M2683" s="236" t="str">
        <f t="shared" si="9"/>
        <v>#VALUE!</v>
      </c>
      <c r="N2683" s="236" t="str">
        <f t="shared" si="10"/>
        <v>#VALUE!</v>
      </c>
      <c r="O2683" s="236" t="str">
        <f t="shared" si="11"/>
        <v>#VALUE!</v>
      </c>
      <c r="P2683" s="237" t="str">
        <f t="shared" si="12"/>
        <v>NO RX</v>
      </c>
      <c r="Q2683" s="234" t="b">
        <v>0</v>
      </c>
      <c r="R2683" s="237" t="str">
        <f t="shared" si="37"/>
        <v>LOW</v>
      </c>
      <c r="S2683" s="242"/>
      <c r="T2683" s="243">
        <f t="shared" si="82"/>
        <v>44627</v>
      </c>
      <c r="U2683" s="237" t="str">
        <f t="shared" si="86"/>
        <v>DUE COMM</v>
      </c>
      <c r="V2683" s="237" t="str">
        <f t="shared" si="16"/>
        <v> </v>
      </c>
      <c r="W2683" s="83"/>
      <c r="X2683" s="83"/>
      <c r="Y2683" s="83"/>
      <c r="Z2683" s="83"/>
      <c r="AA2683" s="83"/>
      <c r="AB2683" s="83"/>
      <c r="AC2683" s="83"/>
      <c r="AD2683" s="83"/>
      <c r="AE2683" s="83"/>
    </row>
    <row r="2684">
      <c r="A2684" s="241">
        <v>15786.0</v>
      </c>
      <c r="B2684" s="239" t="s">
        <v>7594</v>
      </c>
      <c r="C2684" s="239" t="b">
        <v>1</v>
      </c>
      <c r="D2684" s="235">
        <v>44627.0</v>
      </c>
      <c r="E2684" s="235" t="str">
        <f t="shared" si="1"/>
        <v>OPI RX</v>
      </c>
      <c r="F2684" s="236" t="str">
        <f t="shared" si="2"/>
        <v>#VALUE!</v>
      </c>
      <c r="G2684" s="236" t="str">
        <f t="shared" si="3"/>
        <v>#VALUE!</v>
      </c>
      <c r="H2684" s="236" t="str">
        <f t="shared" si="4"/>
        <v>#VALUE!</v>
      </c>
      <c r="I2684" s="236" t="str">
        <f t="shared" si="5"/>
        <v>#VALUE!</v>
      </c>
      <c r="J2684" s="236" t="str">
        <f t="shared" si="6"/>
        <v>#VALUE!</v>
      </c>
      <c r="K2684" s="236" t="str">
        <f t="shared" si="7"/>
        <v>#VALUE!</v>
      </c>
      <c r="L2684" s="236" t="str">
        <f t="shared" si="8"/>
        <v>#VALUE!</v>
      </c>
      <c r="M2684" s="236" t="str">
        <f t="shared" si="9"/>
        <v>#VALUE!</v>
      </c>
      <c r="N2684" s="236" t="str">
        <f t="shared" si="10"/>
        <v>#VALUE!</v>
      </c>
      <c r="O2684" s="236" t="str">
        <f t="shared" si="11"/>
        <v>#VALUE!</v>
      </c>
      <c r="P2684" s="237" t="str">
        <f t="shared" si="12"/>
        <v>OPIOIDS</v>
      </c>
      <c r="Q2684" s="234" t="b">
        <v>0</v>
      </c>
      <c r="R2684" s="237" t="str">
        <f t="shared" si="37"/>
        <v>LOW</v>
      </c>
      <c r="S2684" s="242"/>
      <c r="T2684" s="243">
        <f t="shared" si="82"/>
        <v>44627</v>
      </c>
      <c r="U2684" s="237" t="str">
        <f t="shared" si="86"/>
        <v>DUE COMM</v>
      </c>
      <c r="V2684" s="237" t="str">
        <f t="shared" si="16"/>
        <v> </v>
      </c>
      <c r="W2684" s="83"/>
      <c r="X2684" s="83"/>
      <c r="Y2684" s="83"/>
      <c r="Z2684" s="83"/>
      <c r="AA2684" s="83"/>
      <c r="AB2684" s="83"/>
      <c r="AC2684" s="83"/>
      <c r="AD2684" s="83"/>
      <c r="AE2684" s="83"/>
    </row>
    <row r="2685">
      <c r="A2685" s="241">
        <v>16034.0</v>
      </c>
      <c r="B2685" s="239" t="s">
        <v>7556</v>
      </c>
      <c r="C2685" s="239" t="b">
        <v>1</v>
      </c>
      <c r="D2685" s="235">
        <v>44627.0</v>
      </c>
      <c r="E2685" s="235" t="str">
        <f t="shared" si="1"/>
        <v>OPI RX</v>
      </c>
      <c r="F2685" s="236" t="str">
        <f t="shared" si="2"/>
        <v>#VALUE!</v>
      </c>
      <c r="G2685" s="236" t="str">
        <f t="shared" si="3"/>
        <v>#VALUE!</v>
      </c>
      <c r="H2685" s="236" t="str">
        <f t="shared" si="4"/>
        <v>#VALUE!</v>
      </c>
      <c r="I2685" s="236" t="str">
        <f t="shared" si="5"/>
        <v>#VALUE!</v>
      </c>
      <c r="J2685" s="236" t="str">
        <f t="shared" si="6"/>
        <v>#VALUE!</v>
      </c>
      <c r="K2685" s="236" t="str">
        <f t="shared" si="7"/>
        <v>#VALUE!</v>
      </c>
      <c r="L2685" s="236" t="str">
        <f t="shared" si="8"/>
        <v>#VALUE!</v>
      </c>
      <c r="M2685" s="236" t="str">
        <f t="shared" si="9"/>
        <v>#VALUE!</v>
      </c>
      <c r="N2685" s="236" t="str">
        <f t="shared" si="10"/>
        <v>#VALUE!</v>
      </c>
      <c r="O2685" s="236" t="str">
        <f t="shared" si="11"/>
        <v>#VALUE!</v>
      </c>
      <c r="P2685" s="237" t="str">
        <f t="shared" si="12"/>
        <v>OPIOIDS</v>
      </c>
      <c r="Q2685" s="234" t="b">
        <v>0</v>
      </c>
      <c r="R2685" s="237" t="str">
        <f t="shared" si="37"/>
        <v>LOW</v>
      </c>
      <c r="S2685" s="242"/>
      <c r="T2685" s="243">
        <f t="shared" si="82"/>
        <v>44627</v>
      </c>
      <c r="U2685" s="237" t="str">
        <f t="shared" si="86"/>
        <v>DUE COMM</v>
      </c>
      <c r="V2685" s="237" t="str">
        <f t="shared" si="16"/>
        <v> </v>
      </c>
      <c r="W2685" s="83"/>
      <c r="X2685" s="83"/>
      <c r="Y2685" s="83"/>
      <c r="Z2685" s="83"/>
      <c r="AA2685" s="83"/>
      <c r="AB2685" s="83"/>
      <c r="AC2685" s="83"/>
      <c r="AD2685" s="83"/>
      <c r="AE2685" s="83"/>
    </row>
    <row r="2686">
      <c r="A2686" s="241">
        <v>10984.0</v>
      </c>
      <c r="B2686" s="239" t="s">
        <v>7576</v>
      </c>
      <c r="C2686" s="239" t="b">
        <v>1</v>
      </c>
      <c r="D2686" s="235">
        <v>44627.0</v>
      </c>
      <c r="E2686" s="235" t="str">
        <f t="shared" si="1"/>
        <v>#VALUE!</v>
      </c>
      <c r="F2686" s="236" t="str">
        <f t="shared" si="2"/>
        <v>#VALUE!</v>
      </c>
      <c r="G2686" s="236" t="str">
        <f t="shared" si="3"/>
        <v>#VALUE!</v>
      </c>
      <c r="H2686" s="236" t="str">
        <f t="shared" si="4"/>
        <v>#VALUE!</v>
      </c>
      <c r="I2686" s="236" t="str">
        <f t="shared" si="5"/>
        <v>#VALUE!</v>
      </c>
      <c r="J2686" s="236" t="str">
        <f t="shared" si="6"/>
        <v>#VALUE!</v>
      </c>
      <c r="K2686" s="236" t="str">
        <f t="shared" si="7"/>
        <v>#VALUE!</v>
      </c>
      <c r="L2686" s="236" t="str">
        <f t="shared" si="8"/>
        <v>#VALUE!</v>
      </c>
      <c r="M2686" s="236" t="str">
        <f t="shared" si="9"/>
        <v>#VALUE!</v>
      </c>
      <c r="N2686" s="236" t="str">
        <f t="shared" si="10"/>
        <v>#VALUE!</v>
      </c>
      <c r="O2686" s="236" t="str">
        <f t="shared" si="11"/>
        <v>#VALUE!</v>
      </c>
      <c r="P2686" s="237" t="str">
        <f t="shared" si="12"/>
        <v>NO RX</v>
      </c>
      <c r="Q2686" s="234" t="b">
        <v>0</v>
      </c>
      <c r="R2686" s="237" t="str">
        <f t="shared" si="37"/>
        <v>LOW</v>
      </c>
      <c r="S2686" s="242"/>
      <c r="T2686" s="243">
        <f t="shared" si="82"/>
        <v>44627</v>
      </c>
      <c r="U2686" s="237" t="str">
        <f t="shared" si="86"/>
        <v>DUE COMM</v>
      </c>
      <c r="V2686" s="237" t="str">
        <f t="shared" si="16"/>
        <v> </v>
      </c>
      <c r="W2686" s="83"/>
      <c r="X2686" s="83"/>
      <c r="Y2686" s="83"/>
      <c r="Z2686" s="83"/>
      <c r="AA2686" s="83"/>
      <c r="AB2686" s="83"/>
      <c r="AC2686" s="83"/>
      <c r="AD2686" s="83"/>
      <c r="AE2686" s="83"/>
    </row>
    <row r="2687">
      <c r="A2687" s="241">
        <v>17926.0</v>
      </c>
      <c r="B2687" s="239" t="s">
        <v>7552</v>
      </c>
      <c r="C2687" s="239" t="b">
        <v>1</v>
      </c>
      <c r="D2687" s="235">
        <v>44627.0</v>
      </c>
      <c r="E2687" s="235" t="str">
        <f t="shared" si="1"/>
        <v>#VALUE!</v>
      </c>
      <c r="F2687" s="236" t="str">
        <f t="shared" si="2"/>
        <v>#VALUE!</v>
      </c>
      <c r="G2687" s="236" t="str">
        <f t="shared" si="3"/>
        <v>#VALUE!</v>
      </c>
      <c r="H2687" s="236" t="str">
        <f t="shared" si="4"/>
        <v>#VALUE!</v>
      </c>
      <c r="I2687" s="236" t="str">
        <f t="shared" si="5"/>
        <v>#VALUE!</v>
      </c>
      <c r="J2687" s="236" t="str">
        <f t="shared" si="6"/>
        <v>#VALUE!</v>
      </c>
      <c r="K2687" s="236" t="str">
        <f t="shared" si="7"/>
        <v>#VALUE!</v>
      </c>
      <c r="L2687" s="236" t="str">
        <f t="shared" si="8"/>
        <v>#VALUE!</v>
      </c>
      <c r="M2687" s="236" t="str">
        <f t="shared" si="9"/>
        <v>#VALUE!</v>
      </c>
      <c r="N2687" s="236" t="str">
        <f t="shared" si="10"/>
        <v>#VALUE!</v>
      </c>
      <c r="O2687" s="236" t="str">
        <f t="shared" si="11"/>
        <v>#VALUE!</v>
      </c>
      <c r="P2687" s="237" t="str">
        <f t="shared" si="12"/>
        <v>NO RX</v>
      </c>
      <c r="Q2687" s="234" t="b">
        <v>0</v>
      </c>
      <c r="R2687" s="237" t="str">
        <f t="shared" si="37"/>
        <v>LOW</v>
      </c>
      <c r="S2687" s="242"/>
      <c r="T2687" s="243">
        <f t="shared" si="82"/>
        <v>44627</v>
      </c>
      <c r="U2687" s="237" t="str">
        <f t="shared" si="86"/>
        <v>DUE COMM</v>
      </c>
      <c r="V2687" s="237" t="str">
        <f t="shared" si="16"/>
        <v> </v>
      </c>
      <c r="W2687" s="83"/>
      <c r="X2687" s="83"/>
      <c r="Y2687" s="83"/>
      <c r="Z2687" s="83"/>
      <c r="AA2687" s="83"/>
      <c r="AB2687" s="83"/>
      <c r="AC2687" s="83"/>
      <c r="AD2687" s="83"/>
      <c r="AE2687" s="83"/>
    </row>
    <row r="2688">
      <c r="A2688" s="241">
        <v>17891.0</v>
      </c>
      <c r="B2688" s="239" t="s">
        <v>7566</v>
      </c>
      <c r="C2688" s="239" t="b">
        <v>1</v>
      </c>
      <c r="D2688" s="235">
        <v>44627.0</v>
      </c>
      <c r="E2688" s="235" t="str">
        <f t="shared" si="1"/>
        <v>#VALUE!</v>
      </c>
      <c r="F2688" s="236" t="str">
        <f t="shared" si="2"/>
        <v>OPI RX</v>
      </c>
      <c r="G2688" s="236" t="str">
        <f t="shared" si="3"/>
        <v>#VALUE!</v>
      </c>
      <c r="H2688" s="236" t="str">
        <f t="shared" si="4"/>
        <v>#VALUE!</v>
      </c>
      <c r="I2688" s="236" t="str">
        <f t="shared" si="5"/>
        <v>#VALUE!</v>
      </c>
      <c r="J2688" s="236" t="str">
        <f t="shared" si="6"/>
        <v>#VALUE!</v>
      </c>
      <c r="K2688" s="236" t="str">
        <f t="shared" si="7"/>
        <v>#VALUE!</v>
      </c>
      <c r="L2688" s="236" t="str">
        <f t="shared" si="8"/>
        <v>#VALUE!</v>
      </c>
      <c r="M2688" s="236" t="str">
        <f t="shared" si="9"/>
        <v>#VALUE!</v>
      </c>
      <c r="N2688" s="236" t="str">
        <f t="shared" si="10"/>
        <v>#VALUE!</v>
      </c>
      <c r="O2688" s="236" t="str">
        <f t="shared" si="11"/>
        <v>#VALUE!</v>
      </c>
      <c r="P2688" s="237" t="str">
        <f t="shared" si="12"/>
        <v>OPIOIDS</v>
      </c>
      <c r="Q2688" s="234" t="b">
        <v>0</v>
      </c>
      <c r="R2688" s="237" t="str">
        <f t="shared" si="37"/>
        <v>LOW</v>
      </c>
      <c r="S2688" s="242"/>
      <c r="T2688" s="243">
        <f t="shared" si="82"/>
        <v>44627</v>
      </c>
      <c r="U2688" s="237" t="str">
        <f t="shared" si="86"/>
        <v>DUE COMM</v>
      </c>
      <c r="V2688" s="237" t="str">
        <f t="shared" si="16"/>
        <v> </v>
      </c>
      <c r="W2688" s="83"/>
      <c r="X2688" s="83"/>
      <c r="Y2688" s="83"/>
      <c r="Z2688" s="83"/>
      <c r="AA2688" s="83"/>
      <c r="AB2688" s="83"/>
      <c r="AC2688" s="83"/>
      <c r="AD2688" s="83"/>
      <c r="AE2688" s="83"/>
    </row>
    <row r="2689">
      <c r="A2689" s="241">
        <v>17942.0</v>
      </c>
      <c r="B2689" s="239" t="s">
        <v>7576</v>
      </c>
      <c r="C2689" s="239" t="b">
        <v>1</v>
      </c>
      <c r="D2689" s="235">
        <v>44627.0</v>
      </c>
      <c r="E2689" s="235" t="str">
        <f t="shared" si="1"/>
        <v>#VALUE!</v>
      </c>
      <c r="F2689" s="236" t="str">
        <f t="shared" si="2"/>
        <v>#VALUE!</v>
      </c>
      <c r="G2689" s="236" t="str">
        <f t="shared" si="3"/>
        <v>#VALUE!</v>
      </c>
      <c r="H2689" s="236" t="str">
        <f t="shared" si="4"/>
        <v>#VALUE!</v>
      </c>
      <c r="I2689" s="236" t="str">
        <f t="shared" si="5"/>
        <v>#VALUE!</v>
      </c>
      <c r="J2689" s="236" t="str">
        <f t="shared" si="6"/>
        <v>#VALUE!</v>
      </c>
      <c r="K2689" s="236" t="str">
        <f t="shared" si="7"/>
        <v>#VALUE!</v>
      </c>
      <c r="L2689" s="236" t="str">
        <f t="shared" si="8"/>
        <v>#VALUE!</v>
      </c>
      <c r="M2689" s="236" t="str">
        <f t="shared" si="9"/>
        <v>#VALUE!</v>
      </c>
      <c r="N2689" s="236" t="str">
        <f t="shared" si="10"/>
        <v>#VALUE!</v>
      </c>
      <c r="O2689" s="236" t="str">
        <f t="shared" si="11"/>
        <v>#VALUE!</v>
      </c>
      <c r="P2689" s="237" t="str">
        <f t="shared" si="12"/>
        <v>NO RX</v>
      </c>
      <c r="Q2689" s="234" t="b">
        <v>0</v>
      </c>
      <c r="R2689" s="237" t="str">
        <f t="shared" si="37"/>
        <v>LOW</v>
      </c>
      <c r="S2689" s="242"/>
      <c r="T2689" s="243">
        <f t="shared" si="82"/>
        <v>44627</v>
      </c>
      <c r="U2689" s="237" t="str">
        <f t="shared" si="86"/>
        <v>DUE COMM</v>
      </c>
      <c r="V2689" s="237" t="str">
        <f t="shared" si="16"/>
        <v> </v>
      </c>
      <c r="W2689" s="83"/>
      <c r="X2689" s="83"/>
      <c r="Y2689" s="83"/>
      <c r="Z2689" s="83"/>
      <c r="AA2689" s="83"/>
      <c r="AB2689" s="83"/>
      <c r="AC2689" s="83"/>
      <c r="AD2689" s="83"/>
      <c r="AE2689" s="83"/>
    </row>
    <row r="2690">
      <c r="A2690" s="241">
        <v>10594.0</v>
      </c>
      <c r="B2690" s="239" t="s">
        <v>7556</v>
      </c>
      <c r="C2690" s="239" t="b">
        <v>1</v>
      </c>
      <c r="D2690" s="235">
        <v>44627.0</v>
      </c>
      <c r="E2690" s="235" t="str">
        <f t="shared" si="1"/>
        <v>OPI RX</v>
      </c>
      <c r="F2690" s="236" t="str">
        <f t="shared" si="2"/>
        <v>#VALUE!</v>
      </c>
      <c r="G2690" s="236" t="str">
        <f t="shared" si="3"/>
        <v>#VALUE!</v>
      </c>
      <c r="H2690" s="236" t="str">
        <f t="shared" si="4"/>
        <v>#VALUE!</v>
      </c>
      <c r="I2690" s="236" t="str">
        <f t="shared" si="5"/>
        <v>#VALUE!</v>
      </c>
      <c r="J2690" s="236" t="str">
        <f t="shared" si="6"/>
        <v>#VALUE!</v>
      </c>
      <c r="K2690" s="236" t="str">
        <f t="shared" si="7"/>
        <v>#VALUE!</v>
      </c>
      <c r="L2690" s="236" t="str">
        <f t="shared" si="8"/>
        <v>#VALUE!</v>
      </c>
      <c r="M2690" s="236" t="str">
        <f t="shared" si="9"/>
        <v>#VALUE!</v>
      </c>
      <c r="N2690" s="236" t="str">
        <f t="shared" si="10"/>
        <v>#VALUE!</v>
      </c>
      <c r="O2690" s="236" t="str">
        <f t="shared" si="11"/>
        <v>#VALUE!</v>
      </c>
      <c r="P2690" s="237" t="str">
        <f t="shared" si="12"/>
        <v>OPIOIDS</v>
      </c>
      <c r="Q2690" s="234" t="b">
        <v>0</v>
      </c>
      <c r="R2690" s="237" t="str">
        <f t="shared" si="37"/>
        <v>LOW</v>
      </c>
      <c r="S2690" s="242"/>
      <c r="T2690" s="243">
        <f t="shared" si="82"/>
        <v>44627</v>
      </c>
      <c r="U2690" s="237" t="str">
        <f t="shared" si="86"/>
        <v>DUE COMM</v>
      </c>
      <c r="V2690" s="237" t="str">
        <f t="shared" si="16"/>
        <v> </v>
      </c>
      <c r="W2690" s="83"/>
      <c r="X2690" s="83"/>
      <c r="Y2690" s="83"/>
      <c r="Z2690" s="83"/>
      <c r="AA2690" s="83"/>
      <c r="AB2690" s="83"/>
      <c r="AC2690" s="83"/>
      <c r="AD2690" s="83"/>
      <c r="AE2690" s="83"/>
    </row>
    <row r="2691">
      <c r="A2691" s="241">
        <v>17842.0</v>
      </c>
      <c r="B2691" s="239" t="s">
        <v>7606</v>
      </c>
      <c r="C2691" s="239" t="b">
        <v>1</v>
      </c>
      <c r="D2691" s="235">
        <v>44627.0</v>
      </c>
      <c r="E2691" s="235" t="str">
        <f t="shared" si="1"/>
        <v>#VALUE!</v>
      </c>
      <c r="F2691" s="236" t="str">
        <f t="shared" si="2"/>
        <v>#VALUE!</v>
      </c>
      <c r="G2691" s="236" t="str">
        <f t="shared" si="3"/>
        <v>#VALUE!</v>
      </c>
      <c r="H2691" s="236" t="str">
        <f t="shared" si="4"/>
        <v>#VALUE!</v>
      </c>
      <c r="I2691" s="236" t="str">
        <f t="shared" si="5"/>
        <v>#VALUE!</v>
      </c>
      <c r="J2691" s="236" t="str">
        <f t="shared" si="6"/>
        <v>#VALUE!</v>
      </c>
      <c r="K2691" s="236" t="str">
        <f t="shared" si="7"/>
        <v>#VALUE!</v>
      </c>
      <c r="L2691" s="236" t="str">
        <f t="shared" si="8"/>
        <v>#VALUE!</v>
      </c>
      <c r="M2691" s="236" t="str">
        <f t="shared" si="9"/>
        <v>OPI RX</v>
      </c>
      <c r="N2691" s="236" t="str">
        <f t="shared" si="10"/>
        <v>#VALUE!</v>
      </c>
      <c r="O2691" s="236" t="str">
        <f t="shared" si="11"/>
        <v>#VALUE!</v>
      </c>
      <c r="P2691" s="237" t="str">
        <f t="shared" si="12"/>
        <v>OPIOIDS</v>
      </c>
      <c r="Q2691" s="234" t="b">
        <v>0</v>
      </c>
      <c r="R2691" s="237" t="str">
        <f t="shared" si="37"/>
        <v>LOW</v>
      </c>
      <c r="S2691" s="242"/>
      <c r="T2691" s="243">
        <f t="shared" si="82"/>
        <v>44627</v>
      </c>
      <c r="U2691" s="237" t="str">
        <f t="shared" si="86"/>
        <v>DUE COMM</v>
      </c>
      <c r="V2691" s="237" t="str">
        <f t="shared" si="16"/>
        <v> </v>
      </c>
      <c r="W2691" s="83"/>
      <c r="X2691" s="83"/>
      <c r="Y2691" s="83"/>
      <c r="Z2691" s="83"/>
      <c r="AA2691" s="83"/>
      <c r="AB2691" s="83"/>
      <c r="AC2691" s="83"/>
      <c r="AD2691" s="83"/>
      <c r="AE2691" s="83"/>
    </row>
    <row r="2692">
      <c r="A2692" s="241">
        <v>13712.0</v>
      </c>
      <c r="B2692" s="239" t="s">
        <v>7570</v>
      </c>
      <c r="C2692" s="239" t="b">
        <v>1</v>
      </c>
      <c r="D2692" s="235">
        <v>44627.0</v>
      </c>
      <c r="E2692" s="235" t="str">
        <f t="shared" si="1"/>
        <v>#VALUE!</v>
      </c>
      <c r="F2692" s="236" t="str">
        <f t="shared" si="2"/>
        <v>#VALUE!</v>
      </c>
      <c r="G2692" s="236" t="str">
        <f t="shared" si="3"/>
        <v>#VALUE!</v>
      </c>
      <c r="H2692" s="236" t="str">
        <f t="shared" si="4"/>
        <v>#VALUE!</v>
      </c>
      <c r="I2692" s="236" t="str">
        <f t="shared" si="5"/>
        <v>#VALUE!</v>
      </c>
      <c r="J2692" s="236" t="str">
        <f t="shared" si="6"/>
        <v>#VALUE!</v>
      </c>
      <c r="K2692" s="236" t="str">
        <f t="shared" si="7"/>
        <v>#VALUE!</v>
      </c>
      <c r="L2692" s="236" t="str">
        <f t="shared" si="8"/>
        <v>#VALUE!</v>
      </c>
      <c r="M2692" s="236" t="str">
        <f t="shared" si="9"/>
        <v>#VALUE!</v>
      </c>
      <c r="N2692" s="236" t="str">
        <f t="shared" si="10"/>
        <v>#VALUE!</v>
      </c>
      <c r="O2692" s="236" t="str">
        <f t="shared" si="11"/>
        <v>#VALUE!</v>
      </c>
      <c r="P2692" s="237" t="str">
        <f t="shared" si="12"/>
        <v>NO RX</v>
      </c>
      <c r="Q2692" s="234" t="b">
        <v>0</v>
      </c>
      <c r="R2692" s="237" t="str">
        <f t="shared" si="37"/>
        <v>LOW</v>
      </c>
      <c r="S2692" s="242"/>
      <c r="T2692" s="243">
        <f t="shared" si="82"/>
        <v>44627</v>
      </c>
      <c r="U2692" s="237" t="str">
        <f t="shared" si="86"/>
        <v>DUE COMM</v>
      </c>
      <c r="V2692" s="237" t="str">
        <f t="shared" si="16"/>
        <v> </v>
      </c>
      <c r="W2692" s="83"/>
      <c r="X2692" s="83"/>
      <c r="Y2692" s="83"/>
      <c r="Z2692" s="83"/>
      <c r="AA2692" s="83"/>
      <c r="AB2692" s="83"/>
      <c r="AC2692" s="83"/>
      <c r="AD2692" s="83"/>
      <c r="AE2692" s="83"/>
    </row>
    <row r="2693">
      <c r="A2693" s="241">
        <v>17232.0</v>
      </c>
      <c r="B2693" s="239" t="s">
        <v>8260</v>
      </c>
      <c r="C2693" s="239" t="b">
        <v>1</v>
      </c>
      <c r="D2693" s="235">
        <v>44627.0</v>
      </c>
      <c r="E2693" s="235" t="str">
        <f t="shared" si="1"/>
        <v>#VALUE!</v>
      </c>
      <c r="F2693" s="236" t="str">
        <f t="shared" si="2"/>
        <v>#VALUE!</v>
      </c>
      <c r="G2693" s="236" t="str">
        <f t="shared" si="3"/>
        <v>#VALUE!</v>
      </c>
      <c r="H2693" s="236" t="str">
        <f t="shared" si="4"/>
        <v>OPI RX</v>
      </c>
      <c r="I2693" s="236" t="str">
        <f t="shared" si="5"/>
        <v>#VALUE!</v>
      </c>
      <c r="J2693" s="236" t="str">
        <f t="shared" si="6"/>
        <v>#VALUE!</v>
      </c>
      <c r="K2693" s="236" t="str">
        <f t="shared" si="7"/>
        <v>#VALUE!</v>
      </c>
      <c r="L2693" s="236" t="str">
        <f t="shared" si="8"/>
        <v>#VALUE!</v>
      </c>
      <c r="M2693" s="236" t="str">
        <f t="shared" si="9"/>
        <v>#VALUE!</v>
      </c>
      <c r="N2693" s="236" t="str">
        <f t="shared" si="10"/>
        <v>#VALUE!</v>
      </c>
      <c r="O2693" s="236" t="str">
        <f t="shared" si="11"/>
        <v>#VALUE!</v>
      </c>
      <c r="P2693" s="237" t="str">
        <f t="shared" si="12"/>
        <v>OPIOIDS</v>
      </c>
      <c r="Q2693" s="234" t="b">
        <v>0</v>
      </c>
      <c r="R2693" s="237" t="str">
        <f t="shared" si="37"/>
        <v>LOW</v>
      </c>
      <c r="S2693" s="242"/>
      <c r="T2693" s="243">
        <f t="shared" si="82"/>
        <v>44627</v>
      </c>
      <c r="U2693" s="237" t="str">
        <f t="shared" si="86"/>
        <v>DUE COMM</v>
      </c>
      <c r="V2693" s="237" t="str">
        <f t="shared" si="16"/>
        <v> </v>
      </c>
      <c r="W2693" s="83"/>
      <c r="X2693" s="83"/>
      <c r="Y2693" s="83"/>
      <c r="Z2693" s="83"/>
      <c r="AA2693" s="83"/>
      <c r="AB2693" s="83"/>
      <c r="AC2693" s="83"/>
      <c r="AD2693" s="83"/>
      <c r="AE2693" s="83"/>
    </row>
    <row r="2694">
      <c r="A2694" s="241">
        <v>14009.0</v>
      </c>
      <c r="B2694" s="239" t="s">
        <v>7778</v>
      </c>
      <c r="C2694" s="239" t="b">
        <v>1</v>
      </c>
      <c r="D2694" s="235">
        <v>44627.0</v>
      </c>
      <c r="E2694" s="235" t="str">
        <f t="shared" si="1"/>
        <v>#VALUE!</v>
      </c>
      <c r="F2694" s="236" t="str">
        <f t="shared" si="2"/>
        <v>OPI RX</v>
      </c>
      <c r="G2694" s="236" t="str">
        <f t="shared" si="3"/>
        <v>#VALUE!</v>
      </c>
      <c r="H2694" s="236" t="str">
        <f t="shared" si="4"/>
        <v>#VALUE!</v>
      </c>
      <c r="I2694" s="236" t="str">
        <f t="shared" si="5"/>
        <v>#VALUE!</v>
      </c>
      <c r="J2694" s="236" t="str">
        <f t="shared" si="6"/>
        <v>#VALUE!</v>
      </c>
      <c r="K2694" s="236" t="str">
        <f t="shared" si="7"/>
        <v>#VALUE!</v>
      </c>
      <c r="L2694" s="236" t="str">
        <f t="shared" si="8"/>
        <v>#VALUE!</v>
      </c>
      <c r="M2694" s="236" t="str">
        <f t="shared" si="9"/>
        <v>#VALUE!</v>
      </c>
      <c r="N2694" s="236" t="str">
        <f t="shared" si="10"/>
        <v>#VALUE!</v>
      </c>
      <c r="O2694" s="236" t="str">
        <f t="shared" si="11"/>
        <v>#VALUE!</v>
      </c>
      <c r="P2694" s="237" t="str">
        <f t="shared" si="12"/>
        <v>OPIOIDS</v>
      </c>
      <c r="Q2694" s="234" t="b">
        <v>0</v>
      </c>
      <c r="R2694" s="237" t="str">
        <f t="shared" si="37"/>
        <v>LOW</v>
      </c>
      <c r="S2694" s="242"/>
      <c r="T2694" s="243">
        <f t="shared" si="82"/>
        <v>44627</v>
      </c>
      <c r="U2694" s="237" t="str">
        <f t="shared" si="86"/>
        <v>DUE COMM</v>
      </c>
      <c r="V2694" s="237" t="str">
        <f t="shared" si="16"/>
        <v> </v>
      </c>
      <c r="W2694" s="83"/>
      <c r="X2694" s="83"/>
      <c r="Y2694" s="83"/>
      <c r="Z2694" s="83"/>
      <c r="AA2694" s="83"/>
      <c r="AB2694" s="83"/>
      <c r="AC2694" s="83"/>
      <c r="AD2694" s="83"/>
      <c r="AE2694" s="83"/>
    </row>
    <row r="2695">
      <c r="A2695" s="241">
        <v>14633.0</v>
      </c>
      <c r="B2695" s="239" t="s">
        <v>8261</v>
      </c>
      <c r="C2695" s="239" t="b">
        <v>1</v>
      </c>
      <c r="D2695" s="235">
        <v>44627.0</v>
      </c>
      <c r="E2695" s="235" t="str">
        <f t="shared" si="1"/>
        <v>OPI RX</v>
      </c>
      <c r="F2695" s="236" t="str">
        <f t="shared" si="2"/>
        <v>#VALUE!</v>
      </c>
      <c r="G2695" s="236" t="str">
        <f t="shared" si="3"/>
        <v>#VALUE!</v>
      </c>
      <c r="H2695" s="236" t="str">
        <f t="shared" si="4"/>
        <v>#VALUE!</v>
      </c>
      <c r="I2695" s="236" t="str">
        <f t="shared" si="5"/>
        <v>#VALUE!</v>
      </c>
      <c r="J2695" s="236" t="str">
        <f t="shared" si="6"/>
        <v>#VALUE!</v>
      </c>
      <c r="K2695" s="236" t="str">
        <f t="shared" si="7"/>
        <v>#VALUE!</v>
      </c>
      <c r="L2695" s="236" t="str">
        <f t="shared" si="8"/>
        <v>#VALUE!</v>
      </c>
      <c r="M2695" s="236" t="str">
        <f t="shared" si="9"/>
        <v>OPI RX</v>
      </c>
      <c r="N2695" s="236" t="str">
        <f t="shared" si="10"/>
        <v>#VALUE!</v>
      </c>
      <c r="O2695" s="236" t="str">
        <f t="shared" si="11"/>
        <v>#VALUE!</v>
      </c>
      <c r="P2695" s="237" t="str">
        <f t="shared" si="12"/>
        <v>OPIOIDS</v>
      </c>
      <c r="Q2695" s="234" t="b">
        <v>0</v>
      </c>
      <c r="R2695" s="237" t="str">
        <f t="shared" si="37"/>
        <v>LOW</v>
      </c>
      <c r="S2695" s="242"/>
      <c r="T2695" s="243">
        <f t="shared" si="82"/>
        <v>44627</v>
      </c>
      <c r="U2695" s="237" t="str">
        <f t="shared" si="86"/>
        <v>DUE COMM</v>
      </c>
      <c r="V2695" s="237" t="str">
        <f t="shared" si="16"/>
        <v> </v>
      </c>
      <c r="W2695" s="83"/>
      <c r="X2695" s="83"/>
      <c r="Y2695" s="83"/>
      <c r="Z2695" s="83"/>
      <c r="AA2695" s="83"/>
      <c r="AB2695" s="83"/>
      <c r="AC2695" s="83"/>
      <c r="AD2695" s="83"/>
      <c r="AE2695" s="83"/>
    </row>
    <row r="2696">
      <c r="A2696" s="241">
        <v>17972.0</v>
      </c>
      <c r="B2696" s="239" t="s">
        <v>7552</v>
      </c>
      <c r="C2696" s="239" t="b">
        <v>1</v>
      </c>
      <c r="D2696" s="235">
        <v>44627.0</v>
      </c>
      <c r="E2696" s="235" t="str">
        <f t="shared" si="1"/>
        <v>#VALUE!</v>
      </c>
      <c r="F2696" s="236" t="str">
        <f t="shared" si="2"/>
        <v>#VALUE!</v>
      </c>
      <c r="G2696" s="236" t="str">
        <f t="shared" si="3"/>
        <v>#VALUE!</v>
      </c>
      <c r="H2696" s="236" t="str">
        <f t="shared" si="4"/>
        <v>#VALUE!</v>
      </c>
      <c r="I2696" s="236" t="str">
        <f t="shared" si="5"/>
        <v>#VALUE!</v>
      </c>
      <c r="J2696" s="236" t="str">
        <f t="shared" si="6"/>
        <v>#VALUE!</v>
      </c>
      <c r="K2696" s="236" t="str">
        <f t="shared" si="7"/>
        <v>#VALUE!</v>
      </c>
      <c r="L2696" s="236" t="str">
        <f t="shared" si="8"/>
        <v>#VALUE!</v>
      </c>
      <c r="M2696" s="236" t="str">
        <f t="shared" si="9"/>
        <v>#VALUE!</v>
      </c>
      <c r="N2696" s="236" t="str">
        <f t="shared" si="10"/>
        <v>#VALUE!</v>
      </c>
      <c r="O2696" s="236" t="str">
        <f t="shared" si="11"/>
        <v>#VALUE!</v>
      </c>
      <c r="P2696" s="237" t="str">
        <f t="shared" si="12"/>
        <v>NO RX</v>
      </c>
      <c r="Q2696" s="234" t="b">
        <v>0</v>
      </c>
      <c r="R2696" s="237" t="str">
        <f t="shared" si="37"/>
        <v>LOW</v>
      </c>
      <c r="S2696" s="242"/>
      <c r="T2696" s="243">
        <f t="shared" si="82"/>
        <v>44627</v>
      </c>
      <c r="U2696" s="237" t="str">
        <f t="shared" si="86"/>
        <v>DUE COMM</v>
      </c>
      <c r="V2696" s="237" t="str">
        <f t="shared" si="16"/>
        <v> </v>
      </c>
      <c r="W2696" s="83"/>
      <c r="X2696" s="83"/>
      <c r="Y2696" s="83"/>
      <c r="Z2696" s="83"/>
      <c r="AA2696" s="83"/>
      <c r="AB2696" s="83"/>
      <c r="AC2696" s="83"/>
      <c r="AD2696" s="83"/>
      <c r="AE2696" s="83"/>
    </row>
    <row r="2697">
      <c r="A2697" s="241">
        <v>16813.0</v>
      </c>
      <c r="B2697" s="239" t="s">
        <v>7683</v>
      </c>
      <c r="C2697" s="239" t="b">
        <v>1</v>
      </c>
      <c r="D2697" s="235">
        <v>44627.0</v>
      </c>
      <c r="E2697" s="235" t="str">
        <f t="shared" si="1"/>
        <v>OPI RX</v>
      </c>
      <c r="F2697" s="236" t="str">
        <f t="shared" si="2"/>
        <v>#VALUE!</v>
      </c>
      <c r="G2697" s="236" t="str">
        <f t="shared" si="3"/>
        <v>#VALUE!</v>
      </c>
      <c r="H2697" s="236" t="str">
        <f t="shared" si="4"/>
        <v>#VALUE!</v>
      </c>
      <c r="I2697" s="236" t="str">
        <f t="shared" si="5"/>
        <v>#VALUE!</v>
      </c>
      <c r="J2697" s="236" t="str">
        <f t="shared" si="6"/>
        <v>#VALUE!</v>
      </c>
      <c r="K2697" s="236" t="str">
        <f t="shared" si="7"/>
        <v>#VALUE!</v>
      </c>
      <c r="L2697" s="236" t="str">
        <f t="shared" si="8"/>
        <v>#VALUE!</v>
      </c>
      <c r="M2697" s="236" t="str">
        <f t="shared" si="9"/>
        <v>#VALUE!</v>
      </c>
      <c r="N2697" s="236" t="str">
        <f t="shared" si="10"/>
        <v>#VALUE!</v>
      </c>
      <c r="O2697" s="236" t="str">
        <f t="shared" si="11"/>
        <v>#VALUE!</v>
      </c>
      <c r="P2697" s="237" t="str">
        <f t="shared" si="12"/>
        <v>OPIOIDS</v>
      </c>
      <c r="Q2697" s="234" t="b">
        <v>0</v>
      </c>
      <c r="R2697" s="237" t="str">
        <f t="shared" si="37"/>
        <v>LOW</v>
      </c>
      <c r="S2697" s="242"/>
      <c r="T2697" s="243">
        <f t="shared" si="82"/>
        <v>44627</v>
      </c>
      <c r="U2697" s="237" t="str">
        <f t="shared" si="86"/>
        <v>DUE COMM</v>
      </c>
      <c r="V2697" s="237" t="str">
        <f t="shared" si="16"/>
        <v> </v>
      </c>
      <c r="W2697" s="83"/>
      <c r="X2697" s="83"/>
      <c r="Y2697" s="83"/>
      <c r="Z2697" s="83"/>
      <c r="AA2697" s="83"/>
      <c r="AB2697" s="83"/>
      <c r="AC2697" s="83"/>
      <c r="AD2697" s="83"/>
      <c r="AE2697" s="83"/>
    </row>
    <row r="2698">
      <c r="A2698" s="241">
        <v>11984.0</v>
      </c>
      <c r="B2698" s="239" t="s">
        <v>8262</v>
      </c>
      <c r="C2698" s="239" t="b">
        <v>1</v>
      </c>
      <c r="D2698" s="235">
        <v>44627.0</v>
      </c>
      <c r="E2698" s="235" t="str">
        <f t="shared" si="1"/>
        <v>OPI RX</v>
      </c>
      <c r="F2698" s="236" t="str">
        <f t="shared" si="2"/>
        <v>#VALUE!</v>
      </c>
      <c r="G2698" s="236" t="str">
        <f t="shared" si="3"/>
        <v>#VALUE!</v>
      </c>
      <c r="H2698" s="236" t="str">
        <f t="shared" si="4"/>
        <v>OPI RX</v>
      </c>
      <c r="I2698" s="236" t="str">
        <f t="shared" si="5"/>
        <v>#VALUE!</v>
      </c>
      <c r="J2698" s="236" t="str">
        <f t="shared" si="6"/>
        <v>#VALUE!</v>
      </c>
      <c r="K2698" s="236" t="str">
        <f t="shared" si="7"/>
        <v>#VALUE!</v>
      </c>
      <c r="L2698" s="236" t="str">
        <f t="shared" si="8"/>
        <v>#VALUE!</v>
      </c>
      <c r="M2698" s="236" t="str">
        <f t="shared" si="9"/>
        <v>#VALUE!</v>
      </c>
      <c r="N2698" s="236" t="str">
        <f t="shared" si="10"/>
        <v>#VALUE!</v>
      </c>
      <c r="O2698" s="236" t="str">
        <f t="shared" si="11"/>
        <v>#VALUE!</v>
      </c>
      <c r="P2698" s="237" t="str">
        <f t="shared" si="12"/>
        <v>OPIOIDS</v>
      </c>
      <c r="Q2698" s="234" t="b">
        <v>0</v>
      </c>
      <c r="R2698" s="237" t="str">
        <f t="shared" si="37"/>
        <v>LOW</v>
      </c>
      <c r="S2698" s="242"/>
      <c r="T2698" s="243">
        <f t="shared" si="82"/>
        <v>44627</v>
      </c>
      <c r="U2698" s="237" t="str">
        <f t="shared" si="86"/>
        <v>DUE COMM</v>
      </c>
      <c r="V2698" s="237" t="str">
        <f t="shared" si="16"/>
        <v> </v>
      </c>
      <c r="W2698" s="83"/>
      <c r="X2698" s="83"/>
      <c r="Y2698" s="83"/>
      <c r="Z2698" s="83"/>
      <c r="AA2698" s="83"/>
      <c r="AB2698" s="83"/>
      <c r="AC2698" s="83"/>
      <c r="AD2698" s="83"/>
      <c r="AE2698" s="83"/>
    </row>
    <row r="2699">
      <c r="A2699" s="241">
        <v>17993.0</v>
      </c>
      <c r="B2699" s="239" t="s">
        <v>7552</v>
      </c>
      <c r="C2699" s="239" t="b">
        <v>1</v>
      </c>
      <c r="D2699" s="235">
        <v>44627.0</v>
      </c>
      <c r="E2699" s="235" t="str">
        <f t="shared" si="1"/>
        <v>#VALUE!</v>
      </c>
      <c r="F2699" s="236" t="str">
        <f t="shared" si="2"/>
        <v>#VALUE!</v>
      </c>
      <c r="G2699" s="236" t="str">
        <f t="shared" si="3"/>
        <v>#VALUE!</v>
      </c>
      <c r="H2699" s="236" t="str">
        <f t="shared" si="4"/>
        <v>#VALUE!</v>
      </c>
      <c r="I2699" s="236" t="str">
        <f t="shared" si="5"/>
        <v>#VALUE!</v>
      </c>
      <c r="J2699" s="236" t="str">
        <f t="shared" si="6"/>
        <v>#VALUE!</v>
      </c>
      <c r="K2699" s="236" t="str">
        <f t="shared" si="7"/>
        <v>#VALUE!</v>
      </c>
      <c r="L2699" s="236" t="str">
        <f t="shared" si="8"/>
        <v>#VALUE!</v>
      </c>
      <c r="M2699" s="236" t="str">
        <f t="shared" si="9"/>
        <v>#VALUE!</v>
      </c>
      <c r="N2699" s="236" t="str">
        <f t="shared" si="10"/>
        <v>#VALUE!</v>
      </c>
      <c r="O2699" s="236" t="str">
        <f t="shared" si="11"/>
        <v>#VALUE!</v>
      </c>
      <c r="P2699" s="237" t="str">
        <f t="shared" si="12"/>
        <v>NO RX</v>
      </c>
      <c r="Q2699" s="234" t="b">
        <v>0</v>
      </c>
      <c r="R2699" s="237" t="str">
        <f t="shared" si="37"/>
        <v>LOW</v>
      </c>
      <c r="S2699" s="242"/>
      <c r="T2699" s="243">
        <f t="shared" si="82"/>
        <v>44627</v>
      </c>
      <c r="U2699" s="237" t="str">
        <f t="shared" si="86"/>
        <v>DUE COMM</v>
      </c>
      <c r="V2699" s="237" t="str">
        <f t="shared" si="16"/>
        <v> </v>
      </c>
      <c r="W2699" s="83"/>
      <c r="X2699" s="83"/>
      <c r="Y2699" s="83"/>
      <c r="Z2699" s="83"/>
      <c r="AA2699" s="83"/>
      <c r="AB2699" s="83"/>
      <c r="AC2699" s="83"/>
      <c r="AD2699" s="83"/>
      <c r="AE2699" s="83"/>
    </row>
    <row r="2700">
      <c r="A2700" s="241">
        <v>17885.0</v>
      </c>
      <c r="B2700" s="239" t="s">
        <v>7552</v>
      </c>
      <c r="C2700" s="239" t="b">
        <v>1</v>
      </c>
      <c r="D2700" s="235">
        <v>44627.0</v>
      </c>
      <c r="E2700" s="235" t="str">
        <f t="shared" si="1"/>
        <v>#VALUE!</v>
      </c>
      <c r="F2700" s="236" t="str">
        <f t="shared" si="2"/>
        <v>#VALUE!</v>
      </c>
      <c r="G2700" s="236" t="str">
        <f t="shared" si="3"/>
        <v>#VALUE!</v>
      </c>
      <c r="H2700" s="236" t="str">
        <f t="shared" si="4"/>
        <v>#VALUE!</v>
      </c>
      <c r="I2700" s="236" t="str">
        <f t="shared" si="5"/>
        <v>#VALUE!</v>
      </c>
      <c r="J2700" s="236" t="str">
        <f t="shared" si="6"/>
        <v>#VALUE!</v>
      </c>
      <c r="K2700" s="236" t="str">
        <f t="shared" si="7"/>
        <v>#VALUE!</v>
      </c>
      <c r="L2700" s="236" t="str">
        <f t="shared" si="8"/>
        <v>#VALUE!</v>
      </c>
      <c r="M2700" s="236" t="str">
        <f t="shared" si="9"/>
        <v>#VALUE!</v>
      </c>
      <c r="N2700" s="236" t="str">
        <f t="shared" si="10"/>
        <v>#VALUE!</v>
      </c>
      <c r="O2700" s="236" t="str">
        <f t="shared" si="11"/>
        <v>#VALUE!</v>
      </c>
      <c r="P2700" s="237" t="str">
        <f t="shared" si="12"/>
        <v>NO RX</v>
      </c>
      <c r="Q2700" s="234" t="b">
        <v>0</v>
      </c>
      <c r="R2700" s="237" t="str">
        <f t="shared" si="37"/>
        <v>LOW</v>
      </c>
      <c r="S2700" s="242"/>
      <c r="T2700" s="243">
        <f t="shared" si="82"/>
        <v>44627</v>
      </c>
      <c r="U2700" s="237" t="str">
        <f t="shared" si="86"/>
        <v>DUE COMM</v>
      </c>
      <c r="V2700" s="237" t="str">
        <f t="shared" si="16"/>
        <v> </v>
      </c>
      <c r="W2700" s="83"/>
      <c r="X2700" s="83"/>
      <c r="Y2700" s="83"/>
      <c r="Z2700" s="83"/>
      <c r="AA2700" s="83"/>
      <c r="AB2700" s="83"/>
      <c r="AC2700" s="83"/>
      <c r="AD2700" s="83"/>
      <c r="AE2700" s="83"/>
    </row>
    <row r="2701">
      <c r="A2701" s="241">
        <v>17988.0</v>
      </c>
      <c r="B2701" s="239" t="s">
        <v>7552</v>
      </c>
      <c r="C2701" s="239" t="b">
        <v>1</v>
      </c>
      <c r="D2701" s="235">
        <v>44627.0</v>
      </c>
      <c r="E2701" s="235" t="str">
        <f t="shared" si="1"/>
        <v>#VALUE!</v>
      </c>
      <c r="F2701" s="236" t="str">
        <f t="shared" si="2"/>
        <v>#VALUE!</v>
      </c>
      <c r="G2701" s="236" t="str">
        <f t="shared" si="3"/>
        <v>#VALUE!</v>
      </c>
      <c r="H2701" s="236" t="str">
        <f t="shared" si="4"/>
        <v>#VALUE!</v>
      </c>
      <c r="I2701" s="236" t="str">
        <f t="shared" si="5"/>
        <v>#VALUE!</v>
      </c>
      <c r="J2701" s="236" t="str">
        <f t="shared" si="6"/>
        <v>#VALUE!</v>
      </c>
      <c r="K2701" s="236" t="str">
        <f t="shared" si="7"/>
        <v>#VALUE!</v>
      </c>
      <c r="L2701" s="236" t="str">
        <f t="shared" si="8"/>
        <v>#VALUE!</v>
      </c>
      <c r="M2701" s="236" t="str">
        <f t="shared" si="9"/>
        <v>#VALUE!</v>
      </c>
      <c r="N2701" s="236" t="str">
        <f t="shared" si="10"/>
        <v>#VALUE!</v>
      </c>
      <c r="O2701" s="236" t="str">
        <f t="shared" si="11"/>
        <v>#VALUE!</v>
      </c>
      <c r="P2701" s="237" t="str">
        <f t="shared" si="12"/>
        <v>NO RX</v>
      </c>
      <c r="Q2701" s="234" t="b">
        <v>0</v>
      </c>
      <c r="R2701" s="237" t="str">
        <f t="shared" si="37"/>
        <v>LOW</v>
      </c>
      <c r="S2701" s="242"/>
      <c r="T2701" s="243">
        <f t="shared" si="82"/>
        <v>44627</v>
      </c>
      <c r="U2701" s="237" t="str">
        <f t="shared" si="86"/>
        <v>DUE COMM</v>
      </c>
      <c r="V2701" s="237" t="str">
        <f t="shared" si="16"/>
        <v> </v>
      </c>
      <c r="W2701" s="83"/>
      <c r="X2701" s="83"/>
      <c r="Y2701" s="83"/>
      <c r="Z2701" s="83"/>
      <c r="AA2701" s="83"/>
      <c r="AB2701" s="83"/>
      <c r="AC2701" s="83"/>
      <c r="AD2701" s="83"/>
      <c r="AE2701" s="83"/>
    </row>
    <row r="2702">
      <c r="A2702" s="241">
        <v>17974.0</v>
      </c>
      <c r="B2702" s="239" t="s">
        <v>7552</v>
      </c>
      <c r="C2702" s="239" t="b">
        <v>1</v>
      </c>
      <c r="D2702" s="235">
        <v>44627.0</v>
      </c>
      <c r="E2702" s="235" t="str">
        <f t="shared" si="1"/>
        <v>#VALUE!</v>
      </c>
      <c r="F2702" s="236" t="str">
        <f t="shared" si="2"/>
        <v>#VALUE!</v>
      </c>
      <c r="G2702" s="236" t="str">
        <f t="shared" si="3"/>
        <v>#VALUE!</v>
      </c>
      <c r="H2702" s="236" t="str">
        <f t="shared" si="4"/>
        <v>#VALUE!</v>
      </c>
      <c r="I2702" s="236" t="str">
        <f t="shared" si="5"/>
        <v>#VALUE!</v>
      </c>
      <c r="J2702" s="236" t="str">
        <f t="shared" si="6"/>
        <v>#VALUE!</v>
      </c>
      <c r="K2702" s="236" t="str">
        <f t="shared" si="7"/>
        <v>#VALUE!</v>
      </c>
      <c r="L2702" s="236" t="str">
        <f t="shared" si="8"/>
        <v>#VALUE!</v>
      </c>
      <c r="M2702" s="236" t="str">
        <f t="shared" si="9"/>
        <v>#VALUE!</v>
      </c>
      <c r="N2702" s="236" t="str">
        <f t="shared" si="10"/>
        <v>#VALUE!</v>
      </c>
      <c r="O2702" s="236" t="str">
        <f t="shared" si="11"/>
        <v>#VALUE!</v>
      </c>
      <c r="P2702" s="237" t="str">
        <f t="shared" si="12"/>
        <v>NO RX</v>
      </c>
      <c r="Q2702" s="234" t="b">
        <v>0</v>
      </c>
      <c r="R2702" s="237" t="str">
        <f t="shared" si="37"/>
        <v>LOW</v>
      </c>
      <c r="S2702" s="242"/>
      <c r="T2702" s="243">
        <f t="shared" si="82"/>
        <v>44627</v>
      </c>
      <c r="U2702" s="237" t="str">
        <f t="shared" si="86"/>
        <v>DUE COMM</v>
      </c>
      <c r="V2702" s="237" t="str">
        <f t="shared" si="16"/>
        <v> </v>
      </c>
      <c r="W2702" s="83"/>
      <c r="X2702" s="83"/>
      <c r="Y2702" s="83"/>
      <c r="Z2702" s="83"/>
      <c r="AA2702" s="83"/>
      <c r="AB2702" s="83"/>
      <c r="AC2702" s="83"/>
      <c r="AD2702" s="83"/>
      <c r="AE2702" s="83"/>
    </row>
    <row r="2703">
      <c r="A2703" s="241">
        <v>17933.0</v>
      </c>
      <c r="B2703" s="239" t="s">
        <v>8263</v>
      </c>
      <c r="C2703" s="239" t="b">
        <v>1</v>
      </c>
      <c r="D2703" s="235">
        <v>44627.0</v>
      </c>
      <c r="E2703" s="235" t="str">
        <f t="shared" si="1"/>
        <v>#VALUE!</v>
      </c>
      <c r="F2703" s="236" t="str">
        <f t="shared" si="2"/>
        <v>OPI RX</v>
      </c>
      <c r="G2703" s="236" t="str">
        <f t="shared" si="3"/>
        <v>#VALUE!</v>
      </c>
      <c r="H2703" s="236" t="str">
        <f t="shared" si="4"/>
        <v>#VALUE!</v>
      </c>
      <c r="I2703" s="236" t="str">
        <f t="shared" si="5"/>
        <v>#VALUE!</v>
      </c>
      <c r="J2703" s="236" t="str">
        <f t="shared" si="6"/>
        <v>#VALUE!</v>
      </c>
      <c r="K2703" s="236" t="str">
        <f t="shared" si="7"/>
        <v>#VALUE!</v>
      </c>
      <c r="L2703" s="236" t="str">
        <f t="shared" si="8"/>
        <v>#VALUE!</v>
      </c>
      <c r="M2703" s="236" t="str">
        <f t="shared" si="9"/>
        <v>#VALUE!</v>
      </c>
      <c r="N2703" s="236" t="str">
        <f t="shared" si="10"/>
        <v>OPI RX</v>
      </c>
      <c r="O2703" s="236" t="str">
        <f t="shared" si="11"/>
        <v>#VALUE!</v>
      </c>
      <c r="P2703" s="237" t="str">
        <f t="shared" si="12"/>
        <v>OPIOIDS</v>
      </c>
      <c r="Q2703" s="234" t="b">
        <v>0</v>
      </c>
      <c r="R2703" s="237" t="str">
        <f t="shared" si="37"/>
        <v>LOW</v>
      </c>
      <c r="S2703" s="242"/>
      <c r="T2703" s="243">
        <f t="shared" si="82"/>
        <v>44627</v>
      </c>
      <c r="U2703" s="237" t="str">
        <f t="shared" si="86"/>
        <v>DUE COMM</v>
      </c>
      <c r="V2703" s="237" t="str">
        <f t="shared" si="16"/>
        <v> </v>
      </c>
      <c r="W2703" s="83"/>
      <c r="X2703" s="83"/>
      <c r="Y2703" s="83"/>
      <c r="Z2703" s="83"/>
      <c r="AA2703" s="83"/>
      <c r="AB2703" s="83"/>
      <c r="AC2703" s="83"/>
      <c r="AD2703" s="83"/>
      <c r="AE2703" s="83"/>
    </row>
    <row r="2704">
      <c r="A2704" s="241">
        <v>17634.0</v>
      </c>
      <c r="B2704" s="239" t="s">
        <v>8210</v>
      </c>
      <c r="C2704" s="239" t="b">
        <v>1</v>
      </c>
      <c r="D2704" s="235">
        <v>44627.0</v>
      </c>
      <c r="E2704" s="235" t="str">
        <f t="shared" si="1"/>
        <v>#VALUE!</v>
      </c>
      <c r="F2704" s="236" t="str">
        <f t="shared" si="2"/>
        <v>OPI RX</v>
      </c>
      <c r="G2704" s="236" t="str">
        <f t="shared" si="3"/>
        <v>#VALUE!</v>
      </c>
      <c r="H2704" s="236" t="str">
        <f t="shared" si="4"/>
        <v>#VALUE!</v>
      </c>
      <c r="I2704" s="236" t="str">
        <f t="shared" si="5"/>
        <v>#VALUE!</v>
      </c>
      <c r="J2704" s="236" t="str">
        <f t="shared" si="6"/>
        <v>#VALUE!</v>
      </c>
      <c r="K2704" s="236" t="str">
        <f t="shared" si="7"/>
        <v>#VALUE!</v>
      </c>
      <c r="L2704" s="236" t="str">
        <f t="shared" si="8"/>
        <v>#VALUE!</v>
      </c>
      <c r="M2704" s="236" t="str">
        <f t="shared" si="9"/>
        <v>#VALUE!</v>
      </c>
      <c r="N2704" s="236" t="str">
        <f t="shared" si="10"/>
        <v>#VALUE!</v>
      </c>
      <c r="O2704" s="236" t="str">
        <f t="shared" si="11"/>
        <v>#VALUE!</v>
      </c>
      <c r="P2704" s="237" t="str">
        <f t="shared" si="12"/>
        <v>OPIOIDS</v>
      </c>
      <c r="Q2704" s="234" t="b">
        <v>0</v>
      </c>
      <c r="R2704" s="237" t="str">
        <f t="shared" si="37"/>
        <v>LOW</v>
      </c>
      <c r="S2704" s="242"/>
      <c r="T2704" s="243">
        <f t="shared" si="82"/>
        <v>44627</v>
      </c>
      <c r="U2704" s="237" t="str">
        <f t="shared" si="86"/>
        <v>DUE COMM</v>
      </c>
      <c r="V2704" s="237" t="str">
        <f t="shared" si="16"/>
        <v> </v>
      </c>
      <c r="W2704" s="83"/>
      <c r="X2704" s="83"/>
      <c r="Y2704" s="83"/>
      <c r="Z2704" s="83"/>
      <c r="AA2704" s="83"/>
      <c r="AB2704" s="83"/>
      <c r="AC2704" s="83"/>
      <c r="AD2704" s="83"/>
      <c r="AE2704" s="83"/>
    </row>
    <row r="2705">
      <c r="A2705" s="241">
        <v>17996.0</v>
      </c>
      <c r="B2705" s="239" t="s">
        <v>7606</v>
      </c>
      <c r="C2705" s="239" t="b">
        <v>1</v>
      </c>
      <c r="D2705" s="235">
        <v>44627.0</v>
      </c>
      <c r="E2705" s="235" t="str">
        <f t="shared" si="1"/>
        <v>#VALUE!</v>
      </c>
      <c r="F2705" s="236" t="str">
        <f t="shared" si="2"/>
        <v>#VALUE!</v>
      </c>
      <c r="G2705" s="236" t="str">
        <f t="shared" si="3"/>
        <v>#VALUE!</v>
      </c>
      <c r="H2705" s="236" t="str">
        <f t="shared" si="4"/>
        <v>#VALUE!</v>
      </c>
      <c r="I2705" s="236" t="str">
        <f t="shared" si="5"/>
        <v>#VALUE!</v>
      </c>
      <c r="J2705" s="236" t="str">
        <f t="shared" si="6"/>
        <v>#VALUE!</v>
      </c>
      <c r="K2705" s="236" t="str">
        <f t="shared" si="7"/>
        <v>#VALUE!</v>
      </c>
      <c r="L2705" s="236" t="str">
        <f t="shared" si="8"/>
        <v>#VALUE!</v>
      </c>
      <c r="M2705" s="236" t="str">
        <f t="shared" si="9"/>
        <v>OPI RX</v>
      </c>
      <c r="N2705" s="236" t="str">
        <f t="shared" si="10"/>
        <v>#VALUE!</v>
      </c>
      <c r="O2705" s="236" t="str">
        <f t="shared" si="11"/>
        <v>#VALUE!</v>
      </c>
      <c r="P2705" s="237" t="str">
        <f t="shared" si="12"/>
        <v>OPIOIDS</v>
      </c>
      <c r="Q2705" s="234" t="b">
        <v>0</v>
      </c>
      <c r="R2705" s="237" t="str">
        <f t="shared" si="37"/>
        <v>LOW</v>
      </c>
      <c r="S2705" s="242"/>
      <c r="T2705" s="243">
        <f t="shared" si="82"/>
        <v>44627</v>
      </c>
      <c r="U2705" s="237" t="str">
        <f t="shared" si="86"/>
        <v>DUE COMM</v>
      </c>
      <c r="V2705" s="237" t="str">
        <f t="shared" si="16"/>
        <v> </v>
      </c>
      <c r="W2705" s="83"/>
      <c r="X2705" s="83"/>
      <c r="Y2705" s="83"/>
      <c r="Z2705" s="83"/>
      <c r="AA2705" s="83"/>
      <c r="AB2705" s="83"/>
      <c r="AC2705" s="83"/>
      <c r="AD2705" s="83"/>
      <c r="AE2705" s="83"/>
    </row>
    <row r="2706">
      <c r="A2706" s="241">
        <v>17955.0</v>
      </c>
      <c r="B2706" s="239" t="s">
        <v>7552</v>
      </c>
      <c r="C2706" s="239" t="b">
        <v>1</v>
      </c>
      <c r="D2706" s="235">
        <v>44627.0</v>
      </c>
      <c r="E2706" s="235" t="str">
        <f t="shared" si="1"/>
        <v>#VALUE!</v>
      </c>
      <c r="F2706" s="236" t="str">
        <f t="shared" si="2"/>
        <v>#VALUE!</v>
      </c>
      <c r="G2706" s="236" t="str">
        <f t="shared" si="3"/>
        <v>#VALUE!</v>
      </c>
      <c r="H2706" s="236" t="str">
        <f t="shared" si="4"/>
        <v>#VALUE!</v>
      </c>
      <c r="I2706" s="236" t="str">
        <f t="shared" si="5"/>
        <v>#VALUE!</v>
      </c>
      <c r="J2706" s="236" t="str">
        <f t="shared" si="6"/>
        <v>#VALUE!</v>
      </c>
      <c r="K2706" s="236" t="str">
        <f t="shared" si="7"/>
        <v>#VALUE!</v>
      </c>
      <c r="L2706" s="236" t="str">
        <f t="shared" si="8"/>
        <v>#VALUE!</v>
      </c>
      <c r="M2706" s="236" t="str">
        <f t="shared" si="9"/>
        <v>#VALUE!</v>
      </c>
      <c r="N2706" s="236" t="str">
        <f t="shared" si="10"/>
        <v>#VALUE!</v>
      </c>
      <c r="O2706" s="236" t="str">
        <f t="shared" si="11"/>
        <v>#VALUE!</v>
      </c>
      <c r="P2706" s="237" t="str">
        <f t="shared" si="12"/>
        <v>NO RX</v>
      </c>
      <c r="Q2706" s="234" t="b">
        <v>0</v>
      </c>
      <c r="R2706" s="237" t="str">
        <f t="shared" si="37"/>
        <v>LOW</v>
      </c>
      <c r="S2706" s="242"/>
      <c r="T2706" s="243">
        <f t="shared" si="82"/>
        <v>44627</v>
      </c>
      <c r="U2706" s="237" t="str">
        <f t="shared" si="86"/>
        <v>DUE COMM</v>
      </c>
      <c r="V2706" s="237" t="str">
        <f t="shared" si="16"/>
        <v> </v>
      </c>
      <c r="W2706" s="83"/>
      <c r="X2706" s="83"/>
      <c r="Y2706" s="83"/>
      <c r="Z2706" s="83"/>
      <c r="AA2706" s="83"/>
      <c r="AB2706" s="83"/>
      <c r="AC2706" s="83"/>
      <c r="AD2706" s="83"/>
      <c r="AE2706" s="83"/>
    </row>
    <row r="2707">
      <c r="A2707" s="241">
        <v>17781.0</v>
      </c>
      <c r="B2707" s="239" t="s">
        <v>7552</v>
      </c>
      <c r="C2707" s="239" t="b">
        <v>1</v>
      </c>
      <c r="D2707" s="235">
        <v>44627.0</v>
      </c>
      <c r="E2707" s="235" t="str">
        <f t="shared" si="1"/>
        <v>#VALUE!</v>
      </c>
      <c r="F2707" s="236" t="str">
        <f t="shared" si="2"/>
        <v>#VALUE!</v>
      </c>
      <c r="G2707" s="236" t="str">
        <f t="shared" si="3"/>
        <v>#VALUE!</v>
      </c>
      <c r="H2707" s="236" t="str">
        <f t="shared" si="4"/>
        <v>#VALUE!</v>
      </c>
      <c r="I2707" s="236" t="str">
        <f t="shared" si="5"/>
        <v>#VALUE!</v>
      </c>
      <c r="J2707" s="236" t="str">
        <f t="shared" si="6"/>
        <v>#VALUE!</v>
      </c>
      <c r="K2707" s="236" t="str">
        <f t="shared" si="7"/>
        <v>#VALUE!</v>
      </c>
      <c r="L2707" s="236" t="str">
        <f t="shared" si="8"/>
        <v>#VALUE!</v>
      </c>
      <c r="M2707" s="236" t="str">
        <f t="shared" si="9"/>
        <v>#VALUE!</v>
      </c>
      <c r="N2707" s="236" t="str">
        <f t="shared" si="10"/>
        <v>#VALUE!</v>
      </c>
      <c r="O2707" s="236" t="str">
        <f t="shared" si="11"/>
        <v>#VALUE!</v>
      </c>
      <c r="P2707" s="237" t="str">
        <f t="shared" si="12"/>
        <v>NO RX</v>
      </c>
      <c r="Q2707" s="234" t="b">
        <v>0</v>
      </c>
      <c r="R2707" s="237" t="str">
        <f t="shared" si="37"/>
        <v>LOW</v>
      </c>
      <c r="S2707" s="242"/>
      <c r="T2707" s="243">
        <f t="shared" si="82"/>
        <v>44627</v>
      </c>
      <c r="U2707" s="237" t="str">
        <f t="shared" si="86"/>
        <v>DUE COMM</v>
      </c>
      <c r="V2707" s="237" t="str">
        <f t="shared" si="16"/>
        <v> </v>
      </c>
      <c r="W2707" s="83"/>
      <c r="X2707" s="83"/>
      <c r="Y2707" s="83"/>
      <c r="Z2707" s="83"/>
      <c r="AA2707" s="83"/>
      <c r="AB2707" s="83"/>
      <c r="AC2707" s="83"/>
      <c r="AD2707" s="83"/>
      <c r="AE2707" s="83"/>
    </row>
    <row r="2708">
      <c r="A2708" s="241">
        <v>17902.0</v>
      </c>
      <c r="B2708" s="239" t="s">
        <v>7566</v>
      </c>
      <c r="C2708" s="239" t="b">
        <v>1</v>
      </c>
      <c r="D2708" s="235">
        <v>44627.0</v>
      </c>
      <c r="E2708" s="235" t="str">
        <f t="shared" si="1"/>
        <v>#VALUE!</v>
      </c>
      <c r="F2708" s="236" t="str">
        <f t="shared" si="2"/>
        <v>OPI RX</v>
      </c>
      <c r="G2708" s="236" t="str">
        <f t="shared" si="3"/>
        <v>#VALUE!</v>
      </c>
      <c r="H2708" s="236" t="str">
        <f t="shared" si="4"/>
        <v>#VALUE!</v>
      </c>
      <c r="I2708" s="236" t="str">
        <f t="shared" si="5"/>
        <v>#VALUE!</v>
      </c>
      <c r="J2708" s="236" t="str">
        <f t="shared" si="6"/>
        <v>#VALUE!</v>
      </c>
      <c r="K2708" s="236" t="str">
        <f t="shared" si="7"/>
        <v>#VALUE!</v>
      </c>
      <c r="L2708" s="236" t="str">
        <f t="shared" si="8"/>
        <v>#VALUE!</v>
      </c>
      <c r="M2708" s="236" t="str">
        <f t="shared" si="9"/>
        <v>#VALUE!</v>
      </c>
      <c r="N2708" s="236" t="str">
        <f t="shared" si="10"/>
        <v>#VALUE!</v>
      </c>
      <c r="O2708" s="236" t="str">
        <f t="shared" si="11"/>
        <v>#VALUE!</v>
      </c>
      <c r="P2708" s="237" t="str">
        <f t="shared" si="12"/>
        <v>OPIOIDS</v>
      </c>
      <c r="Q2708" s="234" t="b">
        <v>0</v>
      </c>
      <c r="R2708" s="237" t="str">
        <f t="shared" si="37"/>
        <v>LOW</v>
      </c>
      <c r="S2708" s="242"/>
      <c r="T2708" s="243">
        <f t="shared" si="82"/>
        <v>44627</v>
      </c>
      <c r="U2708" s="237" t="str">
        <f t="shared" si="86"/>
        <v>DUE COMM</v>
      </c>
      <c r="V2708" s="237" t="str">
        <f t="shared" si="16"/>
        <v> </v>
      </c>
      <c r="W2708" s="83"/>
      <c r="X2708" s="83"/>
      <c r="Y2708" s="83"/>
      <c r="Z2708" s="83"/>
      <c r="AA2708" s="83"/>
      <c r="AB2708" s="83"/>
      <c r="AC2708" s="83"/>
      <c r="AD2708" s="83"/>
      <c r="AE2708" s="83"/>
    </row>
    <row r="2709">
      <c r="A2709" s="241">
        <v>17932.0</v>
      </c>
      <c r="B2709" s="239" t="s">
        <v>7552</v>
      </c>
      <c r="C2709" s="239" t="b">
        <v>1</v>
      </c>
      <c r="D2709" s="235">
        <v>44627.0</v>
      </c>
      <c r="E2709" s="235" t="str">
        <f t="shared" si="1"/>
        <v>#VALUE!</v>
      </c>
      <c r="F2709" s="236" t="str">
        <f t="shared" si="2"/>
        <v>#VALUE!</v>
      </c>
      <c r="G2709" s="236" t="str">
        <f t="shared" si="3"/>
        <v>#VALUE!</v>
      </c>
      <c r="H2709" s="236" t="str">
        <f t="shared" si="4"/>
        <v>#VALUE!</v>
      </c>
      <c r="I2709" s="236" t="str">
        <f t="shared" si="5"/>
        <v>#VALUE!</v>
      </c>
      <c r="J2709" s="236" t="str">
        <f t="shared" si="6"/>
        <v>#VALUE!</v>
      </c>
      <c r="K2709" s="236" t="str">
        <f t="shared" si="7"/>
        <v>#VALUE!</v>
      </c>
      <c r="L2709" s="236" t="str">
        <f t="shared" si="8"/>
        <v>#VALUE!</v>
      </c>
      <c r="M2709" s="236" t="str">
        <f t="shared" si="9"/>
        <v>#VALUE!</v>
      </c>
      <c r="N2709" s="236" t="str">
        <f t="shared" si="10"/>
        <v>#VALUE!</v>
      </c>
      <c r="O2709" s="236" t="str">
        <f t="shared" si="11"/>
        <v>#VALUE!</v>
      </c>
      <c r="P2709" s="237" t="str">
        <f t="shared" si="12"/>
        <v>NO RX</v>
      </c>
      <c r="Q2709" s="234" t="b">
        <v>0</v>
      </c>
      <c r="R2709" s="237" t="str">
        <f t="shared" si="37"/>
        <v>LOW</v>
      </c>
      <c r="S2709" s="242"/>
      <c r="T2709" s="243">
        <f t="shared" si="82"/>
        <v>44627</v>
      </c>
      <c r="U2709" s="237" t="str">
        <f t="shared" si="86"/>
        <v>DUE COMM</v>
      </c>
      <c r="V2709" s="237" t="str">
        <f t="shared" si="16"/>
        <v> </v>
      </c>
      <c r="W2709" s="83"/>
      <c r="X2709" s="83"/>
      <c r="Y2709" s="83"/>
      <c r="Z2709" s="83"/>
      <c r="AA2709" s="83"/>
      <c r="AB2709" s="83"/>
      <c r="AC2709" s="83"/>
      <c r="AD2709" s="83"/>
      <c r="AE2709" s="83"/>
    </row>
    <row r="2710">
      <c r="A2710" s="241">
        <v>17970.0</v>
      </c>
      <c r="B2710" s="239" t="s">
        <v>7552</v>
      </c>
      <c r="C2710" s="239" t="b">
        <v>1</v>
      </c>
      <c r="D2710" s="235">
        <v>44627.0</v>
      </c>
      <c r="E2710" s="235" t="str">
        <f t="shared" si="1"/>
        <v>#VALUE!</v>
      </c>
      <c r="F2710" s="236" t="str">
        <f t="shared" si="2"/>
        <v>#VALUE!</v>
      </c>
      <c r="G2710" s="236" t="str">
        <f t="shared" si="3"/>
        <v>#VALUE!</v>
      </c>
      <c r="H2710" s="236" t="str">
        <f t="shared" si="4"/>
        <v>#VALUE!</v>
      </c>
      <c r="I2710" s="236" t="str">
        <f t="shared" si="5"/>
        <v>#VALUE!</v>
      </c>
      <c r="J2710" s="236" t="str">
        <f t="shared" si="6"/>
        <v>#VALUE!</v>
      </c>
      <c r="K2710" s="236" t="str">
        <f t="shared" si="7"/>
        <v>#VALUE!</v>
      </c>
      <c r="L2710" s="236" t="str">
        <f t="shared" si="8"/>
        <v>#VALUE!</v>
      </c>
      <c r="M2710" s="236" t="str">
        <f t="shared" si="9"/>
        <v>#VALUE!</v>
      </c>
      <c r="N2710" s="236" t="str">
        <f t="shared" si="10"/>
        <v>#VALUE!</v>
      </c>
      <c r="O2710" s="236" t="str">
        <f t="shared" si="11"/>
        <v>#VALUE!</v>
      </c>
      <c r="P2710" s="237" t="str">
        <f t="shared" si="12"/>
        <v>NO RX</v>
      </c>
      <c r="Q2710" s="234" t="b">
        <v>0</v>
      </c>
      <c r="R2710" s="237" t="str">
        <f t="shared" si="37"/>
        <v>LOW</v>
      </c>
      <c r="S2710" s="242"/>
      <c r="T2710" s="243">
        <f t="shared" si="82"/>
        <v>44627</v>
      </c>
      <c r="U2710" s="237" t="str">
        <f t="shared" si="86"/>
        <v>DUE COMM</v>
      </c>
      <c r="V2710" s="237" t="str">
        <f t="shared" si="16"/>
        <v> </v>
      </c>
      <c r="W2710" s="83"/>
      <c r="X2710" s="83"/>
      <c r="Y2710" s="83"/>
      <c r="Z2710" s="83"/>
      <c r="AA2710" s="83"/>
      <c r="AB2710" s="83"/>
      <c r="AC2710" s="83"/>
      <c r="AD2710" s="83"/>
      <c r="AE2710" s="83"/>
    </row>
    <row r="2711">
      <c r="A2711" s="241">
        <v>18004.0</v>
      </c>
      <c r="B2711" s="239" t="s">
        <v>7556</v>
      </c>
      <c r="C2711" s="239" t="b">
        <v>1</v>
      </c>
      <c r="D2711" s="235">
        <v>44634.0</v>
      </c>
      <c r="E2711" s="235" t="str">
        <f t="shared" si="1"/>
        <v>OPI RX</v>
      </c>
      <c r="F2711" s="236" t="str">
        <f t="shared" si="2"/>
        <v>#VALUE!</v>
      </c>
      <c r="G2711" s="236" t="str">
        <f t="shared" si="3"/>
        <v>#VALUE!</v>
      </c>
      <c r="H2711" s="236" t="str">
        <f t="shared" si="4"/>
        <v>#VALUE!</v>
      </c>
      <c r="I2711" s="236" t="str">
        <f t="shared" si="5"/>
        <v>#VALUE!</v>
      </c>
      <c r="J2711" s="236" t="str">
        <f t="shared" si="6"/>
        <v>#VALUE!</v>
      </c>
      <c r="K2711" s="236" t="str">
        <f t="shared" si="7"/>
        <v>#VALUE!</v>
      </c>
      <c r="L2711" s="236" t="str">
        <f t="shared" si="8"/>
        <v>#VALUE!</v>
      </c>
      <c r="M2711" s="236" t="str">
        <f t="shared" si="9"/>
        <v>#VALUE!</v>
      </c>
      <c r="N2711" s="236" t="str">
        <f t="shared" si="10"/>
        <v>#VALUE!</v>
      </c>
      <c r="O2711" s="236" t="str">
        <f t="shared" si="11"/>
        <v>#VALUE!</v>
      </c>
      <c r="P2711" s="237" t="str">
        <f t="shared" si="12"/>
        <v>OPIOIDS</v>
      </c>
      <c r="Q2711" s="234" t="b">
        <v>0</v>
      </c>
      <c r="R2711" s="237" t="str">
        <f t="shared" si="37"/>
        <v>LOW</v>
      </c>
      <c r="S2711" s="242"/>
      <c r="T2711" s="243">
        <f t="shared" si="82"/>
        <v>44634</v>
      </c>
      <c r="U2711" s="237" t="str">
        <f t="shared" si="86"/>
        <v>DUE COMM</v>
      </c>
      <c r="V2711" s="237" t="str">
        <f t="shared" si="16"/>
        <v> </v>
      </c>
      <c r="W2711" s="83"/>
      <c r="X2711" s="83"/>
      <c r="Y2711" s="83"/>
      <c r="Z2711" s="83"/>
      <c r="AA2711" s="83"/>
      <c r="AB2711" s="83"/>
      <c r="AC2711" s="83"/>
      <c r="AD2711" s="83"/>
      <c r="AE2711" s="83"/>
    </row>
    <row r="2712">
      <c r="A2712" s="241">
        <v>17912.0</v>
      </c>
      <c r="B2712" s="239" t="s">
        <v>8264</v>
      </c>
      <c r="C2712" s="239" t="b">
        <v>1</v>
      </c>
      <c r="D2712" s="235">
        <v>44634.0</v>
      </c>
      <c r="E2712" s="235" t="str">
        <f t="shared" si="1"/>
        <v>#VALUE!</v>
      </c>
      <c r="F2712" s="236" t="str">
        <f t="shared" si="2"/>
        <v>#VALUE!</v>
      </c>
      <c r="G2712" s="236" t="str">
        <f t="shared" si="3"/>
        <v>#VALUE!</v>
      </c>
      <c r="H2712" s="236" t="str">
        <f t="shared" si="4"/>
        <v>#VALUE!</v>
      </c>
      <c r="I2712" s="236" t="str">
        <f t="shared" si="5"/>
        <v>#VALUE!</v>
      </c>
      <c r="J2712" s="236" t="str">
        <f t="shared" si="6"/>
        <v>#VALUE!</v>
      </c>
      <c r="K2712" s="236" t="str">
        <f t="shared" si="7"/>
        <v>#VALUE!</v>
      </c>
      <c r="L2712" s="236" t="str">
        <f t="shared" si="8"/>
        <v>#VALUE!</v>
      </c>
      <c r="M2712" s="236" t="str">
        <f t="shared" si="9"/>
        <v>#VALUE!</v>
      </c>
      <c r="N2712" s="236" t="str">
        <f t="shared" si="10"/>
        <v>#VALUE!</v>
      </c>
      <c r="O2712" s="236" t="str">
        <f t="shared" si="11"/>
        <v>#VALUE!</v>
      </c>
      <c r="P2712" s="237" t="str">
        <f t="shared" si="12"/>
        <v>NO RX</v>
      </c>
      <c r="Q2712" s="234" t="b">
        <v>0</v>
      </c>
      <c r="R2712" s="237" t="str">
        <f t="shared" si="37"/>
        <v>LOW</v>
      </c>
      <c r="S2712" s="242"/>
      <c r="T2712" s="243">
        <f t="shared" si="82"/>
        <v>44634</v>
      </c>
      <c r="U2712" s="237" t="str">
        <f t="shared" si="86"/>
        <v>DUE COMM</v>
      </c>
      <c r="V2712" s="237" t="str">
        <f t="shared" si="16"/>
        <v> </v>
      </c>
      <c r="W2712" s="83"/>
      <c r="X2712" s="83"/>
      <c r="Y2712" s="83"/>
      <c r="Z2712" s="83"/>
      <c r="AA2712" s="83"/>
      <c r="AB2712" s="83"/>
      <c r="AC2712" s="83"/>
      <c r="AD2712" s="83"/>
      <c r="AE2712" s="83"/>
    </row>
    <row r="2713">
      <c r="A2713" s="241">
        <v>18001.0</v>
      </c>
      <c r="B2713" s="239" t="s">
        <v>7681</v>
      </c>
      <c r="C2713" s="239" t="b">
        <v>1</v>
      </c>
      <c r="D2713" s="235">
        <v>44634.0</v>
      </c>
      <c r="E2713" s="235" t="str">
        <f t="shared" si="1"/>
        <v>OPI RX</v>
      </c>
      <c r="F2713" s="236" t="str">
        <f t="shared" si="2"/>
        <v>#VALUE!</v>
      </c>
      <c r="G2713" s="236" t="str">
        <f t="shared" si="3"/>
        <v>#VALUE!</v>
      </c>
      <c r="H2713" s="236" t="str">
        <f t="shared" si="4"/>
        <v>#VALUE!</v>
      </c>
      <c r="I2713" s="236" t="str">
        <f t="shared" si="5"/>
        <v>#VALUE!</v>
      </c>
      <c r="J2713" s="236" t="str">
        <f t="shared" si="6"/>
        <v>#VALUE!</v>
      </c>
      <c r="K2713" s="236" t="str">
        <f t="shared" si="7"/>
        <v>#VALUE!</v>
      </c>
      <c r="L2713" s="236" t="str">
        <f t="shared" si="8"/>
        <v>#VALUE!</v>
      </c>
      <c r="M2713" s="236" t="str">
        <f t="shared" si="9"/>
        <v>#VALUE!</v>
      </c>
      <c r="N2713" s="236" t="str">
        <f t="shared" si="10"/>
        <v>#VALUE!</v>
      </c>
      <c r="O2713" s="236" t="str">
        <f t="shared" si="11"/>
        <v>#VALUE!</v>
      </c>
      <c r="P2713" s="237" t="str">
        <f t="shared" si="12"/>
        <v>OPIOIDS</v>
      </c>
      <c r="Q2713" s="234" t="b">
        <v>0</v>
      </c>
      <c r="R2713" s="237" t="str">
        <f t="shared" si="37"/>
        <v>LOW</v>
      </c>
      <c r="S2713" s="242"/>
      <c r="T2713" s="243">
        <f t="shared" si="82"/>
        <v>44634</v>
      </c>
      <c r="U2713" s="237" t="str">
        <f t="shared" si="86"/>
        <v>DUE COMM</v>
      </c>
      <c r="V2713" s="237" t="str">
        <f t="shared" si="16"/>
        <v> </v>
      </c>
      <c r="W2713" s="83"/>
      <c r="X2713" s="83"/>
      <c r="Y2713" s="83"/>
      <c r="Z2713" s="83"/>
      <c r="AA2713" s="83"/>
      <c r="AB2713" s="83"/>
      <c r="AC2713" s="83"/>
      <c r="AD2713" s="83"/>
      <c r="AE2713" s="83"/>
    </row>
    <row r="2714">
      <c r="A2714" s="241">
        <v>18000.0</v>
      </c>
      <c r="B2714" s="239" t="s">
        <v>7576</v>
      </c>
      <c r="C2714" s="239" t="b">
        <v>1</v>
      </c>
      <c r="D2714" s="235">
        <v>44634.0</v>
      </c>
      <c r="E2714" s="235" t="str">
        <f t="shared" si="1"/>
        <v>#VALUE!</v>
      </c>
      <c r="F2714" s="236" t="str">
        <f t="shared" si="2"/>
        <v>#VALUE!</v>
      </c>
      <c r="G2714" s="236" t="str">
        <f t="shared" si="3"/>
        <v>#VALUE!</v>
      </c>
      <c r="H2714" s="236" t="str">
        <f t="shared" si="4"/>
        <v>#VALUE!</v>
      </c>
      <c r="I2714" s="236" t="str">
        <f t="shared" si="5"/>
        <v>#VALUE!</v>
      </c>
      <c r="J2714" s="236" t="str">
        <f t="shared" si="6"/>
        <v>#VALUE!</v>
      </c>
      <c r="K2714" s="236" t="str">
        <f t="shared" si="7"/>
        <v>#VALUE!</v>
      </c>
      <c r="L2714" s="236" t="str">
        <f t="shared" si="8"/>
        <v>#VALUE!</v>
      </c>
      <c r="M2714" s="236" t="str">
        <f t="shared" si="9"/>
        <v>#VALUE!</v>
      </c>
      <c r="N2714" s="236" t="str">
        <f t="shared" si="10"/>
        <v>#VALUE!</v>
      </c>
      <c r="O2714" s="236" t="str">
        <f t="shared" si="11"/>
        <v>#VALUE!</v>
      </c>
      <c r="P2714" s="237" t="str">
        <f t="shared" si="12"/>
        <v>NO RX</v>
      </c>
      <c r="Q2714" s="234" t="b">
        <v>0</v>
      </c>
      <c r="R2714" s="237" t="str">
        <f t="shared" si="37"/>
        <v>LOW</v>
      </c>
      <c r="S2714" s="242"/>
      <c r="T2714" s="243">
        <f t="shared" si="82"/>
        <v>44634</v>
      </c>
      <c r="U2714" s="237" t="str">
        <f t="shared" si="86"/>
        <v>DUE COMM</v>
      </c>
      <c r="V2714" s="237" t="str">
        <f t="shared" si="16"/>
        <v> </v>
      </c>
      <c r="W2714" s="83"/>
      <c r="X2714" s="83"/>
      <c r="Y2714" s="83"/>
      <c r="Z2714" s="83"/>
      <c r="AA2714" s="83"/>
      <c r="AB2714" s="83"/>
      <c r="AC2714" s="83"/>
      <c r="AD2714" s="83"/>
      <c r="AE2714" s="83"/>
    </row>
    <row r="2715">
      <c r="A2715" s="241">
        <v>17767.0</v>
      </c>
      <c r="B2715" s="239" t="s">
        <v>7552</v>
      </c>
      <c r="C2715" s="239" t="b">
        <v>1</v>
      </c>
      <c r="D2715" s="235">
        <v>44634.0</v>
      </c>
      <c r="E2715" s="235" t="str">
        <f t="shared" si="1"/>
        <v>#VALUE!</v>
      </c>
      <c r="F2715" s="236" t="str">
        <f t="shared" si="2"/>
        <v>#VALUE!</v>
      </c>
      <c r="G2715" s="236" t="str">
        <f t="shared" si="3"/>
        <v>#VALUE!</v>
      </c>
      <c r="H2715" s="236" t="str">
        <f t="shared" si="4"/>
        <v>#VALUE!</v>
      </c>
      <c r="I2715" s="236" t="str">
        <f t="shared" si="5"/>
        <v>#VALUE!</v>
      </c>
      <c r="J2715" s="236" t="str">
        <f t="shared" si="6"/>
        <v>#VALUE!</v>
      </c>
      <c r="K2715" s="236" t="str">
        <f t="shared" si="7"/>
        <v>#VALUE!</v>
      </c>
      <c r="L2715" s="236" t="str">
        <f t="shared" si="8"/>
        <v>#VALUE!</v>
      </c>
      <c r="M2715" s="236" t="str">
        <f t="shared" si="9"/>
        <v>#VALUE!</v>
      </c>
      <c r="N2715" s="236" t="str">
        <f t="shared" si="10"/>
        <v>#VALUE!</v>
      </c>
      <c r="O2715" s="236" t="str">
        <f t="shared" si="11"/>
        <v>#VALUE!</v>
      </c>
      <c r="P2715" s="237" t="str">
        <f t="shared" si="12"/>
        <v>NO RX</v>
      </c>
      <c r="Q2715" s="234" t="b">
        <v>0</v>
      </c>
      <c r="R2715" s="237" t="str">
        <f t="shared" si="37"/>
        <v>LOW</v>
      </c>
      <c r="S2715" s="242"/>
      <c r="T2715" s="243">
        <f t="shared" si="82"/>
        <v>44634</v>
      </c>
      <c r="U2715" s="237" t="str">
        <f t="shared" si="86"/>
        <v>DUE COMM</v>
      </c>
      <c r="V2715" s="237" t="str">
        <f t="shared" si="16"/>
        <v> </v>
      </c>
      <c r="W2715" s="83"/>
      <c r="X2715" s="83"/>
      <c r="Y2715" s="83"/>
      <c r="Z2715" s="83"/>
      <c r="AA2715" s="83"/>
      <c r="AB2715" s="83"/>
      <c r="AC2715" s="83"/>
      <c r="AD2715" s="83"/>
      <c r="AE2715" s="83"/>
    </row>
    <row r="2716">
      <c r="A2716" s="241">
        <v>17998.0</v>
      </c>
      <c r="B2716" s="239" t="s">
        <v>7576</v>
      </c>
      <c r="C2716" s="239" t="b">
        <v>1</v>
      </c>
      <c r="D2716" s="235">
        <v>44634.0</v>
      </c>
      <c r="E2716" s="235" t="str">
        <f t="shared" si="1"/>
        <v>#VALUE!</v>
      </c>
      <c r="F2716" s="236" t="str">
        <f t="shared" si="2"/>
        <v>#VALUE!</v>
      </c>
      <c r="G2716" s="236" t="str">
        <f t="shared" si="3"/>
        <v>#VALUE!</v>
      </c>
      <c r="H2716" s="236" t="str">
        <f t="shared" si="4"/>
        <v>#VALUE!</v>
      </c>
      <c r="I2716" s="236" t="str">
        <f t="shared" si="5"/>
        <v>#VALUE!</v>
      </c>
      <c r="J2716" s="236" t="str">
        <f t="shared" si="6"/>
        <v>#VALUE!</v>
      </c>
      <c r="K2716" s="236" t="str">
        <f t="shared" si="7"/>
        <v>#VALUE!</v>
      </c>
      <c r="L2716" s="236" t="str">
        <f t="shared" si="8"/>
        <v>#VALUE!</v>
      </c>
      <c r="M2716" s="236" t="str">
        <f t="shared" si="9"/>
        <v>#VALUE!</v>
      </c>
      <c r="N2716" s="236" t="str">
        <f t="shared" si="10"/>
        <v>#VALUE!</v>
      </c>
      <c r="O2716" s="236" t="str">
        <f t="shared" si="11"/>
        <v>#VALUE!</v>
      </c>
      <c r="P2716" s="237" t="str">
        <f t="shared" si="12"/>
        <v>NO RX</v>
      </c>
      <c r="Q2716" s="234" t="b">
        <v>0</v>
      </c>
      <c r="R2716" s="237" t="str">
        <f t="shared" si="37"/>
        <v>LOW</v>
      </c>
      <c r="S2716" s="242"/>
      <c r="T2716" s="243">
        <f t="shared" si="82"/>
        <v>44634</v>
      </c>
      <c r="U2716" s="237" t="str">
        <f t="shared" si="86"/>
        <v>DUE COMM</v>
      </c>
      <c r="V2716" s="237" t="str">
        <f t="shared" si="16"/>
        <v> </v>
      </c>
      <c r="W2716" s="83"/>
      <c r="X2716" s="83"/>
      <c r="Y2716" s="83"/>
      <c r="Z2716" s="83"/>
      <c r="AA2716" s="83"/>
      <c r="AB2716" s="83"/>
      <c r="AC2716" s="83"/>
      <c r="AD2716" s="83"/>
      <c r="AE2716" s="83"/>
    </row>
    <row r="2717">
      <c r="A2717" s="241">
        <v>17829.0</v>
      </c>
      <c r="B2717" s="239" t="s">
        <v>7552</v>
      </c>
      <c r="C2717" s="239" t="b">
        <v>1</v>
      </c>
      <c r="D2717" s="235">
        <v>44634.0</v>
      </c>
      <c r="E2717" s="235" t="str">
        <f t="shared" si="1"/>
        <v>#VALUE!</v>
      </c>
      <c r="F2717" s="236" t="str">
        <f t="shared" si="2"/>
        <v>#VALUE!</v>
      </c>
      <c r="G2717" s="236" t="str">
        <f t="shared" si="3"/>
        <v>#VALUE!</v>
      </c>
      <c r="H2717" s="236" t="str">
        <f t="shared" si="4"/>
        <v>#VALUE!</v>
      </c>
      <c r="I2717" s="236" t="str">
        <f t="shared" si="5"/>
        <v>#VALUE!</v>
      </c>
      <c r="J2717" s="236" t="str">
        <f t="shared" si="6"/>
        <v>#VALUE!</v>
      </c>
      <c r="K2717" s="236" t="str">
        <f t="shared" si="7"/>
        <v>#VALUE!</v>
      </c>
      <c r="L2717" s="236" t="str">
        <f t="shared" si="8"/>
        <v>#VALUE!</v>
      </c>
      <c r="M2717" s="236" t="str">
        <f t="shared" si="9"/>
        <v>#VALUE!</v>
      </c>
      <c r="N2717" s="236" t="str">
        <f t="shared" si="10"/>
        <v>#VALUE!</v>
      </c>
      <c r="O2717" s="236" t="str">
        <f t="shared" si="11"/>
        <v>#VALUE!</v>
      </c>
      <c r="P2717" s="237" t="str">
        <f t="shared" si="12"/>
        <v>NO RX</v>
      </c>
      <c r="Q2717" s="234" t="b">
        <v>0</v>
      </c>
      <c r="R2717" s="237" t="str">
        <f t="shared" si="37"/>
        <v>LOW</v>
      </c>
      <c r="S2717" s="242"/>
      <c r="T2717" s="243">
        <f t="shared" si="82"/>
        <v>44634</v>
      </c>
      <c r="U2717" s="237" t="str">
        <f t="shared" si="86"/>
        <v>DUE COMM</v>
      </c>
      <c r="V2717" s="237" t="str">
        <f t="shared" si="16"/>
        <v> </v>
      </c>
      <c r="W2717" s="83"/>
      <c r="X2717" s="83"/>
      <c r="Y2717" s="83"/>
      <c r="Z2717" s="83"/>
      <c r="AA2717" s="83"/>
      <c r="AB2717" s="83"/>
      <c r="AC2717" s="83"/>
      <c r="AD2717" s="83"/>
      <c r="AE2717" s="83"/>
    </row>
    <row r="2718">
      <c r="A2718" s="241">
        <v>17116.0</v>
      </c>
      <c r="B2718" s="239" t="s">
        <v>7705</v>
      </c>
      <c r="C2718" s="239" t="b">
        <v>1</v>
      </c>
      <c r="D2718" s="235">
        <v>44634.0</v>
      </c>
      <c r="E2718" s="235" t="str">
        <f t="shared" si="1"/>
        <v>#VALUE!</v>
      </c>
      <c r="F2718" s="236" t="str">
        <f t="shared" si="2"/>
        <v>#VALUE!</v>
      </c>
      <c r="G2718" s="236" t="str">
        <f t="shared" si="3"/>
        <v>#VALUE!</v>
      </c>
      <c r="H2718" s="236" t="str">
        <f t="shared" si="4"/>
        <v>#VALUE!</v>
      </c>
      <c r="I2718" s="236" t="str">
        <f t="shared" si="5"/>
        <v>#VALUE!</v>
      </c>
      <c r="J2718" s="236" t="str">
        <f t="shared" si="6"/>
        <v>#VALUE!</v>
      </c>
      <c r="K2718" s="236" t="str">
        <f t="shared" si="7"/>
        <v>#VALUE!</v>
      </c>
      <c r="L2718" s="236" t="str">
        <f t="shared" si="8"/>
        <v>#VALUE!</v>
      </c>
      <c r="M2718" s="236" t="str">
        <f t="shared" si="9"/>
        <v>#VALUE!</v>
      </c>
      <c r="N2718" s="236" t="str">
        <f t="shared" si="10"/>
        <v>#VALUE!</v>
      </c>
      <c r="O2718" s="236" t="str">
        <f t="shared" si="11"/>
        <v>#VALUE!</v>
      </c>
      <c r="P2718" s="237" t="str">
        <f t="shared" si="12"/>
        <v>NO RX</v>
      </c>
      <c r="Q2718" s="234" t="b">
        <v>0</v>
      </c>
      <c r="R2718" s="237" t="str">
        <f t="shared" si="37"/>
        <v>LOW</v>
      </c>
      <c r="S2718" s="242"/>
      <c r="T2718" s="243">
        <f t="shared" si="82"/>
        <v>44634</v>
      </c>
      <c r="U2718" s="237" t="str">
        <f t="shared" si="86"/>
        <v>DUE COMM</v>
      </c>
      <c r="V2718" s="237" t="str">
        <f t="shared" si="16"/>
        <v> </v>
      </c>
      <c r="W2718" s="83"/>
      <c r="X2718" s="83"/>
      <c r="Y2718" s="83"/>
      <c r="Z2718" s="83"/>
      <c r="AA2718" s="83"/>
      <c r="AB2718" s="83"/>
      <c r="AC2718" s="83"/>
      <c r="AD2718" s="83"/>
      <c r="AE2718" s="83"/>
    </row>
    <row r="2719">
      <c r="A2719" s="241">
        <v>9795.0</v>
      </c>
      <c r="B2719" s="239" t="s">
        <v>7552</v>
      </c>
      <c r="C2719" s="239" t="b">
        <v>1</v>
      </c>
      <c r="D2719" s="235">
        <v>44634.0</v>
      </c>
      <c r="E2719" s="235" t="str">
        <f t="shared" si="1"/>
        <v>#VALUE!</v>
      </c>
      <c r="F2719" s="236" t="str">
        <f t="shared" si="2"/>
        <v>#VALUE!</v>
      </c>
      <c r="G2719" s="236" t="str">
        <f t="shared" si="3"/>
        <v>#VALUE!</v>
      </c>
      <c r="H2719" s="236" t="str">
        <f t="shared" si="4"/>
        <v>#VALUE!</v>
      </c>
      <c r="I2719" s="236" t="str">
        <f t="shared" si="5"/>
        <v>#VALUE!</v>
      </c>
      <c r="J2719" s="236" t="str">
        <f t="shared" si="6"/>
        <v>#VALUE!</v>
      </c>
      <c r="K2719" s="236" t="str">
        <f t="shared" si="7"/>
        <v>#VALUE!</v>
      </c>
      <c r="L2719" s="236" t="str">
        <f t="shared" si="8"/>
        <v>#VALUE!</v>
      </c>
      <c r="M2719" s="236" t="str">
        <f t="shared" si="9"/>
        <v>#VALUE!</v>
      </c>
      <c r="N2719" s="236" t="str">
        <f t="shared" si="10"/>
        <v>#VALUE!</v>
      </c>
      <c r="O2719" s="236" t="str">
        <f t="shared" si="11"/>
        <v>#VALUE!</v>
      </c>
      <c r="P2719" s="237" t="str">
        <f t="shared" si="12"/>
        <v>NO RX</v>
      </c>
      <c r="Q2719" s="234" t="b">
        <v>0</v>
      </c>
      <c r="R2719" s="237" t="str">
        <f t="shared" si="37"/>
        <v>LOW</v>
      </c>
      <c r="S2719" s="242"/>
      <c r="T2719" s="243">
        <f t="shared" si="82"/>
        <v>44634</v>
      </c>
      <c r="U2719" s="237" t="str">
        <f t="shared" si="86"/>
        <v>DUE COMM</v>
      </c>
      <c r="V2719" s="237" t="str">
        <f t="shared" si="16"/>
        <v> </v>
      </c>
      <c r="W2719" s="83"/>
      <c r="X2719" s="83"/>
      <c r="Y2719" s="83"/>
      <c r="Z2719" s="83"/>
      <c r="AA2719" s="83"/>
      <c r="AB2719" s="83"/>
      <c r="AC2719" s="83"/>
      <c r="AD2719" s="83"/>
      <c r="AE2719" s="83"/>
    </row>
    <row r="2720">
      <c r="A2720" s="241">
        <v>17935.0</v>
      </c>
      <c r="B2720" s="239" t="s">
        <v>7556</v>
      </c>
      <c r="C2720" s="239" t="b">
        <v>1</v>
      </c>
      <c r="D2720" s="235">
        <v>44634.0</v>
      </c>
      <c r="E2720" s="235" t="str">
        <f t="shared" si="1"/>
        <v>OPI RX</v>
      </c>
      <c r="F2720" s="236" t="str">
        <f t="shared" si="2"/>
        <v>#VALUE!</v>
      </c>
      <c r="G2720" s="236" t="str">
        <f t="shared" si="3"/>
        <v>#VALUE!</v>
      </c>
      <c r="H2720" s="236" t="str">
        <f t="shared" si="4"/>
        <v>#VALUE!</v>
      </c>
      <c r="I2720" s="236" t="str">
        <f t="shared" si="5"/>
        <v>#VALUE!</v>
      </c>
      <c r="J2720" s="236" t="str">
        <f t="shared" si="6"/>
        <v>#VALUE!</v>
      </c>
      <c r="K2720" s="236" t="str">
        <f t="shared" si="7"/>
        <v>#VALUE!</v>
      </c>
      <c r="L2720" s="236" t="str">
        <f t="shared" si="8"/>
        <v>#VALUE!</v>
      </c>
      <c r="M2720" s="236" t="str">
        <f t="shared" si="9"/>
        <v>#VALUE!</v>
      </c>
      <c r="N2720" s="236" t="str">
        <f t="shared" si="10"/>
        <v>#VALUE!</v>
      </c>
      <c r="O2720" s="236" t="str">
        <f t="shared" si="11"/>
        <v>#VALUE!</v>
      </c>
      <c r="P2720" s="237" t="str">
        <f t="shared" si="12"/>
        <v>OPIOIDS</v>
      </c>
      <c r="Q2720" s="234" t="b">
        <v>0</v>
      </c>
      <c r="R2720" s="237" t="str">
        <f t="shared" si="37"/>
        <v>LOW</v>
      </c>
      <c r="S2720" s="242"/>
      <c r="T2720" s="243">
        <f t="shared" si="82"/>
        <v>44634</v>
      </c>
      <c r="U2720" s="237" t="str">
        <f t="shared" si="86"/>
        <v>DUE COMM</v>
      </c>
      <c r="V2720" s="237" t="str">
        <f t="shared" si="16"/>
        <v> </v>
      </c>
      <c r="W2720" s="83"/>
      <c r="X2720" s="83"/>
      <c r="Y2720" s="83"/>
      <c r="Z2720" s="83"/>
      <c r="AA2720" s="83"/>
      <c r="AB2720" s="83"/>
      <c r="AC2720" s="83"/>
      <c r="AD2720" s="83"/>
      <c r="AE2720" s="83"/>
    </row>
    <row r="2721">
      <c r="A2721" s="241">
        <v>17708.0</v>
      </c>
      <c r="B2721" s="239" t="s">
        <v>7556</v>
      </c>
      <c r="C2721" s="239" t="b">
        <v>1</v>
      </c>
      <c r="D2721" s="235">
        <v>44634.0</v>
      </c>
      <c r="E2721" s="235" t="str">
        <f t="shared" si="1"/>
        <v>OPI RX</v>
      </c>
      <c r="F2721" s="236" t="str">
        <f t="shared" si="2"/>
        <v>#VALUE!</v>
      </c>
      <c r="G2721" s="236" t="str">
        <f t="shared" si="3"/>
        <v>#VALUE!</v>
      </c>
      <c r="H2721" s="236" t="str">
        <f t="shared" si="4"/>
        <v>#VALUE!</v>
      </c>
      <c r="I2721" s="236" t="str">
        <f t="shared" si="5"/>
        <v>#VALUE!</v>
      </c>
      <c r="J2721" s="236" t="str">
        <f t="shared" si="6"/>
        <v>#VALUE!</v>
      </c>
      <c r="K2721" s="236" t="str">
        <f t="shared" si="7"/>
        <v>#VALUE!</v>
      </c>
      <c r="L2721" s="236" t="str">
        <f t="shared" si="8"/>
        <v>#VALUE!</v>
      </c>
      <c r="M2721" s="236" t="str">
        <f t="shared" si="9"/>
        <v>#VALUE!</v>
      </c>
      <c r="N2721" s="236" t="str">
        <f t="shared" si="10"/>
        <v>#VALUE!</v>
      </c>
      <c r="O2721" s="236" t="str">
        <f t="shared" si="11"/>
        <v>#VALUE!</v>
      </c>
      <c r="P2721" s="237" t="str">
        <f t="shared" si="12"/>
        <v>OPIOIDS</v>
      </c>
      <c r="Q2721" s="234" t="b">
        <v>0</v>
      </c>
      <c r="R2721" s="237" t="str">
        <f t="shared" si="37"/>
        <v>LOW</v>
      </c>
      <c r="S2721" s="242"/>
      <c r="T2721" s="243">
        <f t="shared" si="82"/>
        <v>44634</v>
      </c>
      <c r="U2721" s="237" t="str">
        <f t="shared" si="86"/>
        <v>DUE COMM</v>
      </c>
      <c r="V2721" s="237" t="str">
        <f t="shared" si="16"/>
        <v> </v>
      </c>
      <c r="W2721" s="83"/>
      <c r="X2721" s="83"/>
      <c r="Y2721" s="83"/>
      <c r="Z2721" s="83"/>
      <c r="AA2721" s="83"/>
      <c r="AB2721" s="83"/>
      <c r="AC2721" s="83"/>
      <c r="AD2721" s="83"/>
      <c r="AE2721" s="83"/>
    </row>
    <row r="2722">
      <c r="A2722" s="241">
        <v>17793.0</v>
      </c>
      <c r="B2722" s="239" t="s">
        <v>7861</v>
      </c>
      <c r="C2722" s="239" t="b">
        <v>1</v>
      </c>
      <c r="D2722" s="235">
        <v>44634.0</v>
      </c>
      <c r="E2722" s="235" t="str">
        <f t="shared" si="1"/>
        <v>#VALUE!</v>
      </c>
      <c r="F2722" s="236" t="str">
        <f t="shared" si="2"/>
        <v>#VALUE!</v>
      </c>
      <c r="G2722" s="236" t="str">
        <f t="shared" si="3"/>
        <v>#VALUE!</v>
      </c>
      <c r="H2722" s="236" t="str">
        <f t="shared" si="4"/>
        <v>#VALUE!</v>
      </c>
      <c r="I2722" s="236" t="str">
        <f t="shared" si="5"/>
        <v>#VALUE!</v>
      </c>
      <c r="J2722" s="236" t="str">
        <f t="shared" si="6"/>
        <v>#VALUE!</v>
      </c>
      <c r="K2722" s="236" t="str">
        <f t="shared" si="7"/>
        <v>#VALUE!</v>
      </c>
      <c r="L2722" s="236" t="str">
        <f t="shared" si="8"/>
        <v>#VALUE!</v>
      </c>
      <c r="M2722" s="236" t="str">
        <f t="shared" si="9"/>
        <v>OPI RX</v>
      </c>
      <c r="N2722" s="236" t="str">
        <f t="shared" si="10"/>
        <v>#VALUE!</v>
      </c>
      <c r="O2722" s="236" t="str">
        <f t="shared" si="11"/>
        <v>#VALUE!</v>
      </c>
      <c r="P2722" s="237" t="str">
        <f t="shared" si="12"/>
        <v>OPIOIDS</v>
      </c>
      <c r="Q2722" s="234" t="b">
        <v>0</v>
      </c>
      <c r="R2722" s="237" t="str">
        <f t="shared" si="37"/>
        <v>LOW</v>
      </c>
      <c r="S2722" s="242"/>
      <c r="T2722" s="243">
        <f t="shared" si="82"/>
        <v>44634</v>
      </c>
      <c r="U2722" s="237" t="str">
        <f t="shared" si="86"/>
        <v>DUE COMM</v>
      </c>
      <c r="V2722" s="237" t="str">
        <f t="shared" si="16"/>
        <v> </v>
      </c>
      <c r="W2722" s="83"/>
      <c r="X2722" s="83"/>
      <c r="Y2722" s="83"/>
      <c r="Z2722" s="83"/>
      <c r="AA2722" s="83"/>
      <c r="AB2722" s="83"/>
      <c r="AC2722" s="83"/>
      <c r="AD2722" s="83"/>
      <c r="AE2722" s="83"/>
    </row>
    <row r="2723">
      <c r="A2723" s="241">
        <v>18013.0</v>
      </c>
      <c r="B2723" s="239" t="s">
        <v>7552</v>
      </c>
      <c r="C2723" s="239" t="b">
        <v>1</v>
      </c>
      <c r="D2723" s="235">
        <v>44634.0</v>
      </c>
      <c r="E2723" s="235" t="str">
        <f t="shared" si="1"/>
        <v>#VALUE!</v>
      </c>
      <c r="F2723" s="236" t="str">
        <f t="shared" si="2"/>
        <v>#VALUE!</v>
      </c>
      <c r="G2723" s="236" t="str">
        <f t="shared" si="3"/>
        <v>#VALUE!</v>
      </c>
      <c r="H2723" s="236" t="str">
        <f t="shared" si="4"/>
        <v>#VALUE!</v>
      </c>
      <c r="I2723" s="236" t="str">
        <f t="shared" si="5"/>
        <v>#VALUE!</v>
      </c>
      <c r="J2723" s="236" t="str">
        <f t="shared" si="6"/>
        <v>#VALUE!</v>
      </c>
      <c r="K2723" s="236" t="str">
        <f t="shared" si="7"/>
        <v>#VALUE!</v>
      </c>
      <c r="L2723" s="236" t="str">
        <f t="shared" si="8"/>
        <v>#VALUE!</v>
      </c>
      <c r="M2723" s="236" t="str">
        <f t="shared" si="9"/>
        <v>#VALUE!</v>
      </c>
      <c r="N2723" s="236" t="str">
        <f t="shared" si="10"/>
        <v>#VALUE!</v>
      </c>
      <c r="O2723" s="236" t="str">
        <f t="shared" si="11"/>
        <v>#VALUE!</v>
      </c>
      <c r="P2723" s="237" t="str">
        <f t="shared" si="12"/>
        <v>NO RX</v>
      </c>
      <c r="Q2723" s="234" t="b">
        <v>0</v>
      </c>
      <c r="R2723" s="237" t="str">
        <f t="shared" si="37"/>
        <v>LOW</v>
      </c>
      <c r="S2723" s="242"/>
      <c r="T2723" s="243">
        <f t="shared" si="82"/>
        <v>44634</v>
      </c>
      <c r="U2723" s="237" t="str">
        <f t="shared" si="86"/>
        <v>DUE COMM</v>
      </c>
      <c r="V2723" s="237" t="str">
        <f t="shared" si="16"/>
        <v> </v>
      </c>
      <c r="W2723" s="83"/>
      <c r="X2723" s="83"/>
      <c r="Y2723" s="83"/>
      <c r="Z2723" s="83"/>
      <c r="AA2723" s="83"/>
      <c r="AB2723" s="83"/>
      <c r="AC2723" s="83"/>
      <c r="AD2723" s="83"/>
      <c r="AE2723" s="83"/>
    </row>
    <row r="2724">
      <c r="A2724" s="241">
        <v>16677.0</v>
      </c>
      <c r="B2724" s="239" t="s">
        <v>8265</v>
      </c>
      <c r="C2724" s="239" t="b">
        <v>1</v>
      </c>
      <c r="D2724" s="235">
        <v>44634.0</v>
      </c>
      <c r="E2724" s="235" t="str">
        <f t="shared" si="1"/>
        <v>OPI RX</v>
      </c>
      <c r="F2724" s="236" t="str">
        <f t="shared" si="2"/>
        <v>#VALUE!</v>
      </c>
      <c r="G2724" s="236" t="str">
        <f t="shared" si="3"/>
        <v>#VALUE!</v>
      </c>
      <c r="H2724" s="236" t="str">
        <f t="shared" si="4"/>
        <v>#VALUE!</v>
      </c>
      <c r="I2724" s="236" t="str">
        <f t="shared" si="5"/>
        <v>#VALUE!</v>
      </c>
      <c r="J2724" s="236" t="str">
        <f t="shared" si="6"/>
        <v>#VALUE!</v>
      </c>
      <c r="K2724" s="236" t="str">
        <f t="shared" si="7"/>
        <v>#VALUE!</v>
      </c>
      <c r="L2724" s="236" t="str">
        <f t="shared" si="8"/>
        <v>#VALUE!</v>
      </c>
      <c r="M2724" s="236" t="str">
        <f t="shared" si="9"/>
        <v>#VALUE!</v>
      </c>
      <c r="N2724" s="236" t="str">
        <f t="shared" si="10"/>
        <v>#VALUE!</v>
      </c>
      <c r="O2724" s="236" t="str">
        <f t="shared" si="11"/>
        <v>#VALUE!</v>
      </c>
      <c r="P2724" s="237" t="str">
        <f t="shared" si="12"/>
        <v>OPIOIDS</v>
      </c>
      <c r="Q2724" s="234" t="b">
        <v>0</v>
      </c>
      <c r="R2724" s="237" t="str">
        <f t="shared" si="37"/>
        <v>LOW</v>
      </c>
      <c r="S2724" s="242"/>
      <c r="T2724" s="243">
        <f t="shared" si="82"/>
        <v>44634</v>
      </c>
      <c r="U2724" s="237" t="str">
        <f t="shared" si="86"/>
        <v>DUE COMM</v>
      </c>
      <c r="V2724" s="237" t="str">
        <f t="shared" si="16"/>
        <v> </v>
      </c>
      <c r="W2724" s="83"/>
      <c r="X2724" s="83"/>
      <c r="Y2724" s="83"/>
      <c r="Z2724" s="83"/>
      <c r="AA2724" s="83"/>
      <c r="AB2724" s="83"/>
      <c r="AC2724" s="83"/>
      <c r="AD2724" s="83"/>
      <c r="AE2724" s="83"/>
    </row>
    <row r="2725">
      <c r="A2725" s="241">
        <v>18023.0</v>
      </c>
      <c r="B2725" s="239" t="s">
        <v>7809</v>
      </c>
      <c r="C2725" s="239" t="b">
        <v>1</v>
      </c>
      <c r="D2725" s="235">
        <v>44634.0</v>
      </c>
      <c r="E2725" s="235" t="str">
        <f t="shared" si="1"/>
        <v>#VALUE!</v>
      </c>
      <c r="F2725" s="236" t="str">
        <f t="shared" si="2"/>
        <v>#VALUE!</v>
      </c>
      <c r="G2725" s="236" t="str">
        <f t="shared" si="3"/>
        <v>OPI RX</v>
      </c>
      <c r="H2725" s="236" t="str">
        <f t="shared" si="4"/>
        <v>#VALUE!</v>
      </c>
      <c r="I2725" s="236" t="str">
        <f t="shared" si="5"/>
        <v>#VALUE!</v>
      </c>
      <c r="J2725" s="236" t="str">
        <f t="shared" si="6"/>
        <v>#VALUE!</v>
      </c>
      <c r="K2725" s="236" t="str">
        <f t="shared" si="7"/>
        <v>#VALUE!</v>
      </c>
      <c r="L2725" s="236" t="str">
        <f t="shared" si="8"/>
        <v>#VALUE!</v>
      </c>
      <c r="M2725" s="236" t="str">
        <f t="shared" si="9"/>
        <v>#VALUE!</v>
      </c>
      <c r="N2725" s="236" t="str">
        <f t="shared" si="10"/>
        <v>#VALUE!</v>
      </c>
      <c r="O2725" s="236" t="str">
        <f t="shared" si="11"/>
        <v>#VALUE!</v>
      </c>
      <c r="P2725" s="237" t="str">
        <f t="shared" si="12"/>
        <v>OPIOIDS</v>
      </c>
      <c r="Q2725" s="234" t="b">
        <v>0</v>
      </c>
      <c r="R2725" s="237" t="str">
        <f t="shared" si="37"/>
        <v>LOW</v>
      </c>
      <c r="S2725" s="242"/>
      <c r="T2725" s="243">
        <f t="shared" si="82"/>
        <v>44634</v>
      </c>
      <c r="U2725" s="237" t="str">
        <f t="shared" si="86"/>
        <v>DUE COMM</v>
      </c>
      <c r="V2725" s="237" t="str">
        <f t="shared" si="16"/>
        <v> </v>
      </c>
      <c r="W2725" s="83"/>
      <c r="X2725" s="83"/>
      <c r="Y2725" s="83"/>
      <c r="Z2725" s="83"/>
      <c r="AA2725" s="83"/>
      <c r="AB2725" s="83"/>
      <c r="AC2725" s="83"/>
      <c r="AD2725" s="83"/>
      <c r="AE2725" s="83"/>
    </row>
    <row r="2726">
      <c r="A2726" s="241">
        <v>17862.0</v>
      </c>
      <c r="B2726" s="239" t="s">
        <v>7552</v>
      </c>
      <c r="C2726" s="239" t="b">
        <v>1</v>
      </c>
      <c r="D2726" s="235">
        <v>44634.0</v>
      </c>
      <c r="E2726" s="235" t="str">
        <f t="shared" si="1"/>
        <v>#VALUE!</v>
      </c>
      <c r="F2726" s="236" t="str">
        <f t="shared" si="2"/>
        <v>#VALUE!</v>
      </c>
      <c r="G2726" s="236" t="str">
        <f t="shared" si="3"/>
        <v>#VALUE!</v>
      </c>
      <c r="H2726" s="236" t="str">
        <f t="shared" si="4"/>
        <v>#VALUE!</v>
      </c>
      <c r="I2726" s="236" t="str">
        <f t="shared" si="5"/>
        <v>#VALUE!</v>
      </c>
      <c r="J2726" s="236" t="str">
        <f t="shared" si="6"/>
        <v>#VALUE!</v>
      </c>
      <c r="K2726" s="236" t="str">
        <f t="shared" si="7"/>
        <v>#VALUE!</v>
      </c>
      <c r="L2726" s="236" t="str">
        <f t="shared" si="8"/>
        <v>#VALUE!</v>
      </c>
      <c r="M2726" s="236" t="str">
        <f t="shared" si="9"/>
        <v>#VALUE!</v>
      </c>
      <c r="N2726" s="236" t="str">
        <f t="shared" si="10"/>
        <v>#VALUE!</v>
      </c>
      <c r="O2726" s="236" t="str">
        <f t="shared" si="11"/>
        <v>#VALUE!</v>
      </c>
      <c r="P2726" s="237" t="str">
        <f t="shared" si="12"/>
        <v>NO RX</v>
      </c>
      <c r="Q2726" s="234" t="b">
        <v>0</v>
      </c>
      <c r="R2726" s="237" t="str">
        <f t="shared" si="37"/>
        <v>LOW</v>
      </c>
      <c r="S2726" s="242"/>
      <c r="T2726" s="243">
        <f t="shared" si="82"/>
        <v>44634</v>
      </c>
      <c r="U2726" s="237" t="str">
        <f t="shared" si="86"/>
        <v>DUE COMM</v>
      </c>
      <c r="V2726" s="237" t="str">
        <f t="shared" si="16"/>
        <v> </v>
      </c>
      <c r="W2726" s="83"/>
      <c r="X2726" s="83"/>
      <c r="Y2726" s="83"/>
      <c r="Z2726" s="83"/>
      <c r="AA2726" s="83"/>
      <c r="AB2726" s="83"/>
      <c r="AC2726" s="83"/>
      <c r="AD2726" s="83"/>
      <c r="AE2726" s="83"/>
    </row>
    <row r="2727">
      <c r="A2727" s="241">
        <v>17950.0</v>
      </c>
      <c r="B2727" s="239" t="s">
        <v>8266</v>
      </c>
      <c r="C2727" s="239" t="b">
        <v>1</v>
      </c>
      <c r="D2727" s="235">
        <v>44634.0</v>
      </c>
      <c r="E2727" s="235" t="str">
        <f t="shared" si="1"/>
        <v>#VALUE!</v>
      </c>
      <c r="F2727" s="236" t="str">
        <f t="shared" si="2"/>
        <v>#VALUE!</v>
      </c>
      <c r="G2727" s="236" t="str">
        <f t="shared" si="3"/>
        <v>#VALUE!</v>
      </c>
      <c r="H2727" s="236" t="str">
        <f t="shared" si="4"/>
        <v>#VALUE!</v>
      </c>
      <c r="I2727" s="236" t="str">
        <f t="shared" si="5"/>
        <v>#VALUE!</v>
      </c>
      <c r="J2727" s="236" t="str">
        <f t="shared" si="6"/>
        <v>#VALUE!</v>
      </c>
      <c r="K2727" s="236" t="str">
        <f t="shared" si="7"/>
        <v>#VALUE!</v>
      </c>
      <c r="L2727" s="236" t="str">
        <f t="shared" si="8"/>
        <v>#VALUE!</v>
      </c>
      <c r="M2727" s="236" t="str">
        <f t="shared" si="9"/>
        <v>#VALUE!</v>
      </c>
      <c r="N2727" s="236" t="str">
        <f t="shared" si="10"/>
        <v>#VALUE!</v>
      </c>
      <c r="O2727" s="236" t="str">
        <f t="shared" si="11"/>
        <v>#VALUE!</v>
      </c>
      <c r="P2727" s="237" t="str">
        <f t="shared" si="12"/>
        <v>NO RX</v>
      </c>
      <c r="Q2727" s="234" t="b">
        <v>0</v>
      </c>
      <c r="R2727" s="237" t="str">
        <f t="shared" si="37"/>
        <v>LOW</v>
      </c>
      <c r="S2727" s="242"/>
      <c r="T2727" s="243">
        <f t="shared" si="82"/>
        <v>44634</v>
      </c>
      <c r="U2727" s="237" t="str">
        <f t="shared" si="86"/>
        <v>DUE COMM</v>
      </c>
      <c r="V2727" s="237" t="str">
        <f t="shared" si="16"/>
        <v> </v>
      </c>
      <c r="W2727" s="83"/>
      <c r="X2727" s="83"/>
      <c r="Y2727" s="83"/>
      <c r="Z2727" s="83"/>
      <c r="AA2727" s="83"/>
      <c r="AB2727" s="83"/>
      <c r="AC2727" s="83"/>
      <c r="AD2727" s="83"/>
      <c r="AE2727" s="83"/>
    </row>
    <row r="2728">
      <c r="A2728" s="241">
        <v>17153.0</v>
      </c>
      <c r="B2728" s="239" t="s">
        <v>7552</v>
      </c>
      <c r="C2728" s="239" t="b">
        <v>1</v>
      </c>
      <c r="D2728" s="235">
        <v>44634.0</v>
      </c>
      <c r="E2728" s="235" t="str">
        <f t="shared" si="1"/>
        <v>#VALUE!</v>
      </c>
      <c r="F2728" s="236" t="str">
        <f t="shared" si="2"/>
        <v>#VALUE!</v>
      </c>
      <c r="G2728" s="236" t="str">
        <f t="shared" si="3"/>
        <v>#VALUE!</v>
      </c>
      <c r="H2728" s="236" t="str">
        <f t="shared" si="4"/>
        <v>#VALUE!</v>
      </c>
      <c r="I2728" s="236" t="str">
        <f t="shared" si="5"/>
        <v>#VALUE!</v>
      </c>
      <c r="J2728" s="236" t="str">
        <f t="shared" si="6"/>
        <v>#VALUE!</v>
      </c>
      <c r="K2728" s="236" t="str">
        <f t="shared" si="7"/>
        <v>#VALUE!</v>
      </c>
      <c r="L2728" s="236" t="str">
        <f t="shared" si="8"/>
        <v>#VALUE!</v>
      </c>
      <c r="M2728" s="236" t="str">
        <f t="shared" si="9"/>
        <v>#VALUE!</v>
      </c>
      <c r="N2728" s="236" t="str">
        <f t="shared" si="10"/>
        <v>#VALUE!</v>
      </c>
      <c r="O2728" s="236" t="str">
        <f t="shared" si="11"/>
        <v>#VALUE!</v>
      </c>
      <c r="P2728" s="237" t="str">
        <f t="shared" si="12"/>
        <v>NO RX</v>
      </c>
      <c r="Q2728" s="234" t="b">
        <v>0</v>
      </c>
      <c r="R2728" s="237" t="str">
        <f t="shared" si="37"/>
        <v>LOW</v>
      </c>
      <c r="S2728" s="242"/>
      <c r="T2728" s="243">
        <f t="shared" si="82"/>
        <v>44634</v>
      </c>
      <c r="U2728" s="237" t="str">
        <f t="shared" si="86"/>
        <v>DUE COMM</v>
      </c>
      <c r="V2728" s="237" t="str">
        <f t="shared" si="16"/>
        <v> </v>
      </c>
      <c r="W2728" s="83"/>
      <c r="X2728" s="83"/>
      <c r="Y2728" s="83"/>
      <c r="Z2728" s="83"/>
      <c r="AA2728" s="83"/>
      <c r="AB2728" s="83"/>
      <c r="AC2728" s="83"/>
      <c r="AD2728" s="83"/>
      <c r="AE2728" s="83"/>
    </row>
    <row r="2729">
      <c r="A2729" s="241">
        <v>18021.0</v>
      </c>
      <c r="B2729" s="239" t="s">
        <v>7570</v>
      </c>
      <c r="C2729" s="239" t="b">
        <v>1</v>
      </c>
      <c r="D2729" s="235">
        <v>44634.0</v>
      </c>
      <c r="E2729" s="235" t="str">
        <f t="shared" si="1"/>
        <v>#VALUE!</v>
      </c>
      <c r="F2729" s="236" t="str">
        <f t="shared" si="2"/>
        <v>#VALUE!</v>
      </c>
      <c r="G2729" s="236" t="str">
        <f t="shared" si="3"/>
        <v>#VALUE!</v>
      </c>
      <c r="H2729" s="236" t="str">
        <f t="shared" si="4"/>
        <v>#VALUE!</v>
      </c>
      <c r="I2729" s="236" t="str">
        <f t="shared" si="5"/>
        <v>#VALUE!</v>
      </c>
      <c r="J2729" s="236" t="str">
        <f t="shared" si="6"/>
        <v>#VALUE!</v>
      </c>
      <c r="K2729" s="236" t="str">
        <f t="shared" si="7"/>
        <v>#VALUE!</v>
      </c>
      <c r="L2729" s="236" t="str">
        <f t="shared" si="8"/>
        <v>#VALUE!</v>
      </c>
      <c r="M2729" s="236" t="str">
        <f t="shared" si="9"/>
        <v>#VALUE!</v>
      </c>
      <c r="N2729" s="236" t="str">
        <f t="shared" si="10"/>
        <v>#VALUE!</v>
      </c>
      <c r="O2729" s="236" t="str">
        <f t="shared" si="11"/>
        <v>#VALUE!</v>
      </c>
      <c r="P2729" s="237" t="str">
        <f t="shared" si="12"/>
        <v>NO RX</v>
      </c>
      <c r="Q2729" s="234" t="b">
        <v>0</v>
      </c>
      <c r="R2729" s="237" t="str">
        <f t="shared" si="37"/>
        <v>LOW</v>
      </c>
      <c r="S2729" s="242"/>
      <c r="T2729" s="243">
        <f t="shared" si="82"/>
        <v>44634</v>
      </c>
      <c r="U2729" s="237" t="str">
        <f t="shared" si="86"/>
        <v>DUE COMM</v>
      </c>
      <c r="V2729" s="237" t="str">
        <f t="shared" si="16"/>
        <v> </v>
      </c>
      <c r="W2729" s="83"/>
      <c r="X2729" s="83"/>
      <c r="Y2729" s="83"/>
      <c r="Z2729" s="83"/>
      <c r="AA2729" s="83"/>
      <c r="AB2729" s="83"/>
      <c r="AC2729" s="83"/>
      <c r="AD2729" s="83"/>
      <c r="AE2729" s="83"/>
    </row>
    <row r="2730">
      <c r="A2730" s="241">
        <v>18029.0</v>
      </c>
      <c r="B2730" s="239" t="s">
        <v>7778</v>
      </c>
      <c r="C2730" s="239" t="b">
        <v>1</v>
      </c>
      <c r="D2730" s="235">
        <v>44634.0</v>
      </c>
      <c r="E2730" s="235" t="str">
        <f t="shared" si="1"/>
        <v>#VALUE!</v>
      </c>
      <c r="F2730" s="236" t="str">
        <f t="shared" si="2"/>
        <v>OPI RX</v>
      </c>
      <c r="G2730" s="236" t="str">
        <f t="shared" si="3"/>
        <v>#VALUE!</v>
      </c>
      <c r="H2730" s="236" t="str">
        <f t="shared" si="4"/>
        <v>#VALUE!</v>
      </c>
      <c r="I2730" s="236" t="str">
        <f t="shared" si="5"/>
        <v>#VALUE!</v>
      </c>
      <c r="J2730" s="236" t="str">
        <f t="shared" si="6"/>
        <v>#VALUE!</v>
      </c>
      <c r="K2730" s="236" t="str">
        <f t="shared" si="7"/>
        <v>#VALUE!</v>
      </c>
      <c r="L2730" s="236" t="str">
        <f t="shared" si="8"/>
        <v>#VALUE!</v>
      </c>
      <c r="M2730" s="236" t="str">
        <f t="shared" si="9"/>
        <v>#VALUE!</v>
      </c>
      <c r="N2730" s="236" t="str">
        <f t="shared" si="10"/>
        <v>#VALUE!</v>
      </c>
      <c r="O2730" s="236" t="str">
        <f t="shared" si="11"/>
        <v>#VALUE!</v>
      </c>
      <c r="P2730" s="237" t="str">
        <f t="shared" si="12"/>
        <v>OPIOIDS</v>
      </c>
      <c r="Q2730" s="234" t="b">
        <v>0</v>
      </c>
      <c r="R2730" s="237" t="str">
        <f t="shared" si="37"/>
        <v>LOW</v>
      </c>
      <c r="S2730" s="242"/>
      <c r="T2730" s="243">
        <f t="shared" si="82"/>
        <v>44634</v>
      </c>
      <c r="U2730" s="237" t="str">
        <f t="shared" si="86"/>
        <v>DUE COMM</v>
      </c>
      <c r="V2730" s="237" t="str">
        <f t="shared" si="16"/>
        <v> </v>
      </c>
      <c r="W2730" s="83"/>
      <c r="X2730" s="83"/>
      <c r="Y2730" s="83"/>
      <c r="Z2730" s="83"/>
      <c r="AA2730" s="83"/>
      <c r="AB2730" s="83"/>
      <c r="AC2730" s="83"/>
      <c r="AD2730" s="83"/>
      <c r="AE2730" s="83"/>
    </row>
    <row r="2731">
      <c r="A2731" s="241">
        <v>13518.0</v>
      </c>
      <c r="B2731" s="239" t="s">
        <v>7552</v>
      </c>
      <c r="C2731" s="239" t="b">
        <v>1</v>
      </c>
      <c r="D2731" s="235">
        <v>44634.0</v>
      </c>
      <c r="E2731" s="235" t="str">
        <f t="shared" si="1"/>
        <v>#VALUE!</v>
      </c>
      <c r="F2731" s="236" t="str">
        <f t="shared" si="2"/>
        <v>#VALUE!</v>
      </c>
      <c r="G2731" s="236" t="str">
        <f t="shared" si="3"/>
        <v>#VALUE!</v>
      </c>
      <c r="H2731" s="236" t="str">
        <f t="shared" si="4"/>
        <v>#VALUE!</v>
      </c>
      <c r="I2731" s="236" t="str">
        <f t="shared" si="5"/>
        <v>#VALUE!</v>
      </c>
      <c r="J2731" s="236" t="str">
        <f t="shared" si="6"/>
        <v>#VALUE!</v>
      </c>
      <c r="K2731" s="236" t="str">
        <f t="shared" si="7"/>
        <v>#VALUE!</v>
      </c>
      <c r="L2731" s="236" t="str">
        <f t="shared" si="8"/>
        <v>#VALUE!</v>
      </c>
      <c r="M2731" s="236" t="str">
        <f t="shared" si="9"/>
        <v>#VALUE!</v>
      </c>
      <c r="N2731" s="236" t="str">
        <f t="shared" si="10"/>
        <v>#VALUE!</v>
      </c>
      <c r="O2731" s="236" t="str">
        <f t="shared" si="11"/>
        <v>#VALUE!</v>
      </c>
      <c r="P2731" s="237" t="str">
        <f t="shared" si="12"/>
        <v>NO RX</v>
      </c>
      <c r="Q2731" s="234" t="b">
        <v>0</v>
      </c>
      <c r="R2731" s="237" t="str">
        <f t="shared" si="37"/>
        <v>LOW</v>
      </c>
      <c r="S2731" s="242"/>
      <c r="T2731" s="243">
        <f t="shared" si="82"/>
        <v>44634</v>
      </c>
      <c r="U2731" s="237" t="str">
        <f t="shared" si="86"/>
        <v>DUE COMM</v>
      </c>
      <c r="V2731" s="237" t="str">
        <f t="shared" si="16"/>
        <v> </v>
      </c>
      <c r="W2731" s="83"/>
      <c r="X2731" s="83"/>
      <c r="Y2731" s="83"/>
      <c r="Z2731" s="83"/>
      <c r="AA2731" s="83"/>
      <c r="AB2731" s="83"/>
      <c r="AC2731" s="83"/>
      <c r="AD2731" s="83"/>
      <c r="AE2731" s="83"/>
    </row>
    <row r="2732">
      <c r="A2732" s="241">
        <v>18033.0</v>
      </c>
      <c r="B2732" s="239" t="s">
        <v>7552</v>
      </c>
      <c r="C2732" s="239" t="b">
        <v>1</v>
      </c>
      <c r="D2732" s="235">
        <v>44634.0</v>
      </c>
      <c r="E2732" s="235" t="str">
        <f t="shared" si="1"/>
        <v>#VALUE!</v>
      </c>
      <c r="F2732" s="236" t="str">
        <f t="shared" si="2"/>
        <v>#VALUE!</v>
      </c>
      <c r="G2732" s="236" t="str">
        <f t="shared" si="3"/>
        <v>#VALUE!</v>
      </c>
      <c r="H2732" s="236" t="str">
        <f t="shared" si="4"/>
        <v>#VALUE!</v>
      </c>
      <c r="I2732" s="236" t="str">
        <f t="shared" si="5"/>
        <v>#VALUE!</v>
      </c>
      <c r="J2732" s="236" t="str">
        <f t="shared" si="6"/>
        <v>#VALUE!</v>
      </c>
      <c r="K2732" s="236" t="str">
        <f t="shared" si="7"/>
        <v>#VALUE!</v>
      </c>
      <c r="L2732" s="236" t="str">
        <f t="shared" si="8"/>
        <v>#VALUE!</v>
      </c>
      <c r="M2732" s="236" t="str">
        <f t="shared" si="9"/>
        <v>#VALUE!</v>
      </c>
      <c r="N2732" s="236" t="str">
        <f t="shared" si="10"/>
        <v>#VALUE!</v>
      </c>
      <c r="O2732" s="236" t="str">
        <f t="shared" si="11"/>
        <v>#VALUE!</v>
      </c>
      <c r="P2732" s="237" t="str">
        <f t="shared" si="12"/>
        <v>NO RX</v>
      </c>
      <c r="Q2732" s="234" t="b">
        <v>0</v>
      </c>
      <c r="R2732" s="237" t="str">
        <f t="shared" si="37"/>
        <v>LOW</v>
      </c>
      <c r="S2732" s="242"/>
      <c r="T2732" s="243">
        <f t="shared" si="82"/>
        <v>44634</v>
      </c>
      <c r="U2732" s="237" t="str">
        <f t="shared" si="86"/>
        <v>DUE COMM</v>
      </c>
      <c r="V2732" s="237" t="str">
        <f t="shared" si="16"/>
        <v> </v>
      </c>
      <c r="W2732" s="83"/>
      <c r="X2732" s="83"/>
      <c r="Y2732" s="83"/>
      <c r="Z2732" s="83"/>
      <c r="AA2732" s="83"/>
      <c r="AB2732" s="83"/>
      <c r="AC2732" s="83"/>
      <c r="AD2732" s="83"/>
      <c r="AE2732" s="83"/>
    </row>
    <row r="2733">
      <c r="A2733" s="241">
        <v>17709.0</v>
      </c>
      <c r="B2733" s="239" t="s">
        <v>7630</v>
      </c>
      <c r="C2733" s="239" t="b">
        <v>1</v>
      </c>
      <c r="D2733" s="235">
        <v>44634.0</v>
      </c>
      <c r="E2733" s="235" t="str">
        <f t="shared" si="1"/>
        <v>#VALUE!</v>
      </c>
      <c r="F2733" s="236" t="str">
        <f t="shared" si="2"/>
        <v>#VALUE!</v>
      </c>
      <c r="G2733" s="236" t="str">
        <f t="shared" si="3"/>
        <v>#VALUE!</v>
      </c>
      <c r="H2733" s="236" t="str">
        <f t="shared" si="4"/>
        <v>#VALUE!</v>
      </c>
      <c r="I2733" s="236" t="str">
        <f t="shared" si="5"/>
        <v>#VALUE!</v>
      </c>
      <c r="J2733" s="236" t="str">
        <f t="shared" si="6"/>
        <v>#VALUE!</v>
      </c>
      <c r="K2733" s="236" t="str">
        <f t="shared" si="7"/>
        <v>#VALUE!</v>
      </c>
      <c r="L2733" s="236" t="str">
        <f t="shared" si="8"/>
        <v>#VALUE!</v>
      </c>
      <c r="M2733" s="236" t="str">
        <f t="shared" si="9"/>
        <v>#VALUE!</v>
      </c>
      <c r="N2733" s="236" t="str">
        <f t="shared" si="10"/>
        <v>#VALUE!</v>
      </c>
      <c r="O2733" s="236" t="str">
        <f t="shared" si="11"/>
        <v>#VALUE!</v>
      </c>
      <c r="P2733" s="237" t="str">
        <f t="shared" si="12"/>
        <v>NO RX</v>
      </c>
      <c r="Q2733" s="234" t="b">
        <v>0</v>
      </c>
      <c r="R2733" s="237" t="str">
        <f t="shared" si="37"/>
        <v>LOW</v>
      </c>
      <c r="S2733" s="242"/>
      <c r="T2733" s="243">
        <f t="shared" si="82"/>
        <v>44634</v>
      </c>
      <c r="U2733" s="237" t="str">
        <f t="shared" si="86"/>
        <v>DUE COMM</v>
      </c>
      <c r="V2733" s="237" t="str">
        <f t="shared" si="16"/>
        <v> </v>
      </c>
      <c r="W2733" s="83"/>
      <c r="X2733" s="83"/>
      <c r="Y2733" s="83"/>
      <c r="Z2733" s="83"/>
      <c r="AA2733" s="83"/>
      <c r="AB2733" s="83"/>
      <c r="AC2733" s="83"/>
      <c r="AD2733" s="83"/>
      <c r="AE2733" s="83"/>
    </row>
    <row r="2734">
      <c r="A2734" s="241">
        <v>11801.0</v>
      </c>
      <c r="B2734" s="239" t="s">
        <v>7738</v>
      </c>
      <c r="C2734" s="239" t="b">
        <v>1</v>
      </c>
      <c r="D2734" s="235">
        <v>44634.0</v>
      </c>
      <c r="E2734" s="235" t="str">
        <f t="shared" si="1"/>
        <v>#VALUE!</v>
      </c>
      <c r="F2734" s="236" t="str">
        <f t="shared" si="2"/>
        <v>#VALUE!</v>
      </c>
      <c r="G2734" s="236" t="str">
        <f t="shared" si="3"/>
        <v>#VALUE!</v>
      </c>
      <c r="H2734" s="236" t="str">
        <f t="shared" si="4"/>
        <v>#VALUE!</v>
      </c>
      <c r="I2734" s="236" t="str">
        <f t="shared" si="5"/>
        <v>#VALUE!</v>
      </c>
      <c r="J2734" s="236" t="str">
        <f t="shared" si="6"/>
        <v>#VALUE!</v>
      </c>
      <c r="K2734" s="236" t="str">
        <f t="shared" si="7"/>
        <v>#VALUE!</v>
      </c>
      <c r="L2734" s="236" t="str">
        <f t="shared" si="8"/>
        <v>#VALUE!</v>
      </c>
      <c r="M2734" s="236" t="str">
        <f t="shared" si="9"/>
        <v>OPI RX</v>
      </c>
      <c r="N2734" s="236" t="str">
        <f t="shared" si="10"/>
        <v>#VALUE!</v>
      </c>
      <c r="O2734" s="236" t="str">
        <f t="shared" si="11"/>
        <v>#VALUE!</v>
      </c>
      <c r="P2734" s="237" t="str">
        <f t="shared" si="12"/>
        <v>OPIOIDS</v>
      </c>
      <c r="Q2734" s="234" t="b">
        <v>0</v>
      </c>
      <c r="R2734" s="237" t="str">
        <f t="shared" si="37"/>
        <v>LOW</v>
      </c>
      <c r="S2734" s="242"/>
      <c r="T2734" s="243">
        <f t="shared" si="82"/>
        <v>44634</v>
      </c>
      <c r="U2734" s="237" t="str">
        <f t="shared" si="86"/>
        <v>DUE COMM</v>
      </c>
      <c r="V2734" s="237" t="str">
        <f t="shared" si="16"/>
        <v> </v>
      </c>
      <c r="W2734" s="83"/>
      <c r="X2734" s="83"/>
      <c r="Y2734" s="83"/>
      <c r="Z2734" s="83"/>
      <c r="AA2734" s="83"/>
      <c r="AB2734" s="83"/>
      <c r="AC2734" s="83"/>
      <c r="AD2734" s="83"/>
      <c r="AE2734" s="83"/>
    </row>
    <row r="2735">
      <c r="A2735" s="241">
        <v>18024.0</v>
      </c>
      <c r="B2735" s="239" t="s">
        <v>7576</v>
      </c>
      <c r="C2735" s="239" t="b">
        <v>1</v>
      </c>
      <c r="D2735" s="235">
        <v>44634.0</v>
      </c>
      <c r="E2735" s="235" t="str">
        <f t="shared" si="1"/>
        <v>#VALUE!</v>
      </c>
      <c r="F2735" s="236" t="str">
        <f t="shared" si="2"/>
        <v>#VALUE!</v>
      </c>
      <c r="G2735" s="236" t="str">
        <f t="shared" si="3"/>
        <v>#VALUE!</v>
      </c>
      <c r="H2735" s="236" t="str">
        <f t="shared" si="4"/>
        <v>#VALUE!</v>
      </c>
      <c r="I2735" s="236" t="str">
        <f t="shared" si="5"/>
        <v>#VALUE!</v>
      </c>
      <c r="J2735" s="236" t="str">
        <f t="shared" si="6"/>
        <v>#VALUE!</v>
      </c>
      <c r="K2735" s="236" t="str">
        <f t="shared" si="7"/>
        <v>#VALUE!</v>
      </c>
      <c r="L2735" s="236" t="str">
        <f t="shared" si="8"/>
        <v>#VALUE!</v>
      </c>
      <c r="M2735" s="236" t="str">
        <f t="shared" si="9"/>
        <v>#VALUE!</v>
      </c>
      <c r="N2735" s="236" t="str">
        <f t="shared" si="10"/>
        <v>#VALUE!</v>
      </c>
      <c r="O2735" s="236" t="str">
        <f t="shared" si="11"/>
        <v>#VALUE!</v>
      </c>
      <c r="P2735" s="237" t="str">
        <f t="shared" si="12"/>
        <v>NO RX</v>
      </c>
      <c r="Q2735" s="234" t="b">
        <v>0</v>
      </c>
      <c r="R2735" s="237" t="str">
        <f t="shared" si="37"/>
        <v>LOW</v>
      </c>
      <c r="S2735" s="242"/>
      <c r="T2735" s="243">
        <f t="shared" si="82"/>
        <v>44634</v>
      </c>
      <c r="U2735" s="237" t="str">
        <f t="shared" si="86"/>
        <v>DUE COMM</v>
      </c>
      <c r="V2735" s="237" t="str">
        <f t="shared" si="16"/>
        <v> </v>
      </c>
      <c r="W2735" s="83"/>
      <c r="X2735" s="83"/>
      <c r="Y2735" s="83"/>
      <c r="Z2735" s="83"/>
      <c r="AA2735" s="83"/>
      <c r="AB2735" s="83"/>
      <c r="AC2735" s="83"/>
      <c r="AD2735" s="83"/>
      <c r="AE2735" s="83"/>
    </row>
    <row r="2736">
      <c r="A2736" s="241">
        <v>17948.0</v>
      </c>
      <c r="B2736" s="239" t="s">
        <v>7606</v>
      </c>
      <c r="C2736" s="239" t="b">
        <v>1</v>
      </c>
      <c r="D2736" s="235">
        <v>44634.0</v>
      </c>
      <c r="E2736" s="235" t="str">
        <f t="shared" si="1"/>
        <v>#VALUE!</v>
      </c>
      <c r="F2736" s="236" t="str">
        <f t="shared" si="2"/>
        <v>#VALUE!</v>
      </c>
      <c r="G2736" s="236" t="str">
        <f t="shared" si="3"/>
        <v>#VALUE!</v>
      </c>
      <c r="H2736" s="236" t="str">
        <f t="shared" si="4"/>
        <v>#VALUE!</v>
      </c>
      <c r="I2736" s="236" t="str">
        <f t="shared" si="5"/>
        <v>#VALUE!</v>
      </c>
      <c r="J2736" s="236" t="str">
        <f t="shared" si="6"/>
        <v>#VALUE!</v>
      </c>
      <c r="K2736" s="236" t="str">
        <f t="shared" si="7"/>
        <v>#VALUE!</v>
      </c>
      <c r="L2736" s="236" t="str">
        <f t="shared" si="8"/>
        <v>#VALUE!</v>
      </c>
      <c r="M2736" s="236" t="str">
        <f t="shared" si="9"/>
        <v>OPI RX</v>
      </c>
      <c r="N2736" s="236" t="str">
        <f t="shared" si="10"/>
        <v>#VALUE!</v>
      </c>
      <c r="O2736" s="236" t="str">
        <f t="shared" si="11"/>
        <v>#VALUE!</v>
      </c>
      <c r="P2736" s="237" t="str">
        <f t="shared" si="12"/>
        <v>OPIOIDS</v>
      </c>
      <c r="Q2736" s="234" t="b">
        <v>0</v>
      </c>
      <c r="R2736" s="237" t="str">
        <f t="shared" si="37"/>
        <v>LOW</v>
      </c>
      <c r="S2736" s="242"/>
      <c r="T2736" s="243">
        <f t="shared" si="82"/>
        <v>44634</v>
      </c>
      <c r="U2736" s="237" t="str">
        <f t="shared" si="86"/>
        <v>DUE COMM</v>
      </c>
      <c r="V2736" s="237" t="str">
        <f t="shared" si="16"/>
        <v> </v>
      </c>
      <c r="W2736" s="83"/>
      <c r="X2736" s="83"/>
      <c r="Y2736" s="83"/>
      <c r="Z2736" s="83"/>
      <c r="AA2736" s="83"/>
      <c r="AB2736" s="83"/>
      <c r="AC2736" s="83"/>
      <c r="AD2736" s="83"/>
      <c r="AE2736" s="83"/>
    </row>
    <row r="2737">
      <c r="A2737" s="241">
        <v>12681.0</v>
      </c>
      <c r="B2737" s="239" t="s">
        <v>7736</v>
      </c>
      <c r="C2737" s="239" t="b">
        <v>1</v>
      </c>
      <c r="D2737" s="235">
        <v>44634.0</v>
      </c>
      <c r="E2737" s="235" t="str">
        <f t="shared" si="1"/>
        <v>#VALUE!</v>
      </c>
      <c r="F2737" s="236" t="str">
        <f t="shared" si="2"/>
        <v>#VALUE!</v>
      </c>
      <c r="G2737" s="236" t="str">
        <f t="shared" si="3"/>
        <v>#VALUE!</v>
      </c>
      <c r="H2737" s="236" t="str">
        <f t="shared" si="4"/>
        <v>#VALUE!</v>
      </c>
      <c r="I2737" s="236" t="str">
        <f t="shared" si="5"/>
        <v>#VALUE!</v>
      </c>
      <c r="J2737" s="236" t="str">
        <f t="shared" si="6"/>
        <v>#VALUE!</v>
      </c>
      <c r="K2737" s="236" t="str">
        <f t="shared" si="7"/>
        <v>#VALUE!</v>
      </c>
      <c r="L2737" s="236" t="str">
        <f t="shared" si="8"/>
        <v>#VALUE!</v>
      </c>
      <c r="M2737" s="236" t="str">
        <f t="shared" si="9"/>
        <v>#VALUE!</v>
      </c>
      <c r="N2737" s="236" t="str">
        <f t="shared" si="10"/>
        <v>#VALUE!</v>
      </c>
      <c r="O2737" s="236" t="str">
        <f t="shared" si="11"/>
        <v>#VALUE!</v>
      </c>
      <c r="P2737" s="237" t="str">
        <f t="shared" si="12"/>
        <v>NO RX</v>
      </c>
      <c r="Q2737" s="234" t="b">
        <v>0</v>
      </c>
      <c r="R2737" s="237" t="str">
        <f t="shared" si="37"/>
        <v>LOW</v>
      </c>
      <c r="S2737" s="242"/>
      <c r="T2737" s="243">
        <f t="shared" si="82"/>
        <v>44634</v>
      </c>
      <c r="U2737" s="237" t="str">
        <f t="shared" si="86"/>
        <v>DUE COMM</v>
      </c>
      <c r="V2737" s="237" t="str">
        <f t="shared" si="16"/>
        <v> </v>
      </c>
      <c r="W2737" s="83"/>
      <c r="X2737" s="83"/>
      <c r="Y2737" s="83"/>
      <c r="Z2737" s="83"/>
      <c r="AA2737" s="83"/>
      <c r="AB2737" s="83"/>
      <c r="AC2737" s="83"/>
      <c r="AD2737" s="83"/>
      <c r="AE2737" s="83"/>
    </row>
    <row r="2738">
      <c r="A2738" s="241">
        <v>17991.0</v>
      </c>
      <c r="B2738" s="239" t="s">
        <v>8267</v>
      </c>
      <c r="C2738" s="239" t="b">
        <v>1</v>
      </c>
      <c r="D2738" s="235">
        <v>44634.0</v>
      </c>
      <c r="E2738" s="235" t="str">
        <f t="shared" si="1"/>
        <v>#VALUE!</v>
      </c>
      <c r="F2738" s="236" t="str">
        <f t="shared" si="2"/>
        <v>OPI RX</v>
      </c>
      <c r="G2738" s="236" t="str">
        <f t="shared" si="3"/>
        <v>#VALUE!</v>
      </c>
      <c r="H2738" s="236" t="str">
        <f t="shared" si="4"/>
        <v>OPI RX</v>
      </c>
      <c r="I2738" s="236" t="str">
        <f t="shared" si="5"/>
        <v>#VALUE!</v>
      </c>
      <c r="J2738" s="236" t="str">
        <f t="shared" si="6"/>
        <v>#VALUE!</v>
      </c>
      <c r="K2738" s="236" t="str">
        <f t="shared" si="7"/>
        <v>#VALUE!</v>
      </c>
      <c r="L2738" s="236" t="str">
        <f t="shared" si="8"/>
        <v>#VALUE!</v>
      </c>
      <c r="M2738" s="236" t="str">
        <f t="shared" si="9"/>
        <v>#VALUE!</v>
      </c>
      <c r="N2738" s="236" t="str">
        <f t="shared" si="10"/>
        <v>#VALUE!</v>
      </c>
      <c r="O2738" s="236" t="str">
        <f t="shared" si="11"/>
        <v>#VALUE!</v>
      </c>
      <c r="P2738" s="237" t="str">
        <f t="shared" si="12"/>
        <v>OPIOIDS</v>
      </c>
      <c r="Q2738" s="234" t="b">
        <v>0</v>
      </c>
      <c r="R2738" s="237" t="str">
        <f t="shared" si="37"/>
        <v>LOW</v>
      </c>
      <c r="S2738" s="242"/>
      <c r="T2738" s="243">
        <f t="shared" si="82"/>
        <v>44634</v>
      </c>
      <c r="U2738" s="237" t="str">
        <f t="shared" si="86"/>
        <v>DUE COMM</v>
      </c>
      <c r="V2738" s="237" t="str">
        <f t="shared" si="16"/>
        <v> </v>
      </c>
      <c r="W2738" s="83"/>
      <c r="X2738" s="83"/>
      <c r="Y2738" s="83"/>
      <c r="Z2738" s="83"/>
      <c r="AA2738" s="83"/>
      <c r="AB2738" s="83"/>
      <c r="AC2738" s="83"/>
      <c r="AD2738" s="83"/>
      <c r="AE2738" s="83"/>
    </row>
    <row r="2739">
      <c r="A2739" s="241">
        <v>18051.0</v>
      </c>
      <c r="B2739" s="239" t="s">
        <v>7606</v>
      </c>
      <c r="C2739" s="239" t="b">
        <v>1</v>
      </c>
      <c r="D2739" s="235">
        <v>44634.0</v>
      </c>
      <c r="E2739" s="235" t="str">
        <f t="shared" si="1"/>
        <v>#VALUE!</v>
      </c>
      <c r="F2739" s="236" t="str">
        <f t="shared" si="2"/>
        <v>#VALUE!</v>
      </c>
      <c r="G2739" s="236" t="str">
        <f t="shared" si="3"/>
        <v>#VALUE!</v>
      </c>
      <c r="H2739" s="236" t="str">
        <f t="shared" si="4"/>
        <v>#VALUE!</v>
      </c>
      <c r="I2739" s="236" t="str">
        <f t="shared" si="5"/>
        <v>#VALUE!</v>
      </c>
      <c r="J2739" s="236" t="str">
        <f t="shared" si="6"/>
        <v>#VALUE!</v>
      </c>
      <c r="K2739" s="236" t="str">
        <f t="shared" si="7"/>
        <v>#VALUE!</v>
      </c>
      <c r="L2739" s="236" t="str">
        <f t="shared" si="8"/>
        <v>#VALUE!</v>
      </c>
      <c r="M2739" s="236" t="str">
        <f t="shared" si="9"/>
        <v>OPI RX</v>
      </c>
      <c r="N2739" s="236" t="str">
        <f t="shared" si="10"/>
        <v>#VALUE!</v>
      </c>
      <c r="O2739" s="236" t="str">
        <f t="shared" si="11"/>
        <v>#VALUE!</v>
      </c>
      <c r="P2739" s="237" t="str">
        <f t="shared" si="12"/>
        <v>OPIOIDS</v>
      </c>
      <c r="Q2739" s="234" t="b">
        <v>0</v>
      </c>
      <c r="R2739" s="237" t="str">
        <f t="shared" si="37"/>
        <v>LOW</v>
      </c>
      <c r="S2739" s="242"/>
      <c r="T2739" s="243">
        <f t="shared" si="82"/>
        <v>44634</v>
      </c>
      <c r="U2739" s="237" t="str">
        <f t="shared" si="86"/>
        <v>DUE COMM</v>
      </c>
      <c r="V2739" s="237" t="str">
        <f t="shared" si="16"/>
        <v> </v>
      </c>
      <c r="W2739" s="83"/>
      <c r="X2739" s="83"/>
      <c r="Y2739" s="83"/>
      <c r="Z2739" s="83"/>
      <c r="AA2739" s="83"/>
      <c r="AB2739" s="83"/>
      <c r="AC2739" s="83"/>
      <c r="AD2739" s="83"/>
      <c r="AE2739" s="83"/>
    </row>
    <row r="2740">
      <c r="A2740" s="241">
        <v>18055.0</v>
      </c>
      <c r="B2740" s="239" t="s">
        <v>7570</v>
      </c>
      <c r="C2740" s="239" t="b">
        <v>1</v>
      </c>
      <c r="D2740" s="235">
        <v>44634.0</v>
      </c>
      <c r="E2740" s="235" t="str">
        <f t="shared" si="1"/>
        <v>#VALUE!</v>
      </c>
      <c r="F2740" s="236" t="str">
        <f t="shared" si="2"/>
        <v>#VALUE!</v>
      </c>
      <c r="G2740" s="236" t="str">
        <f t="shared" si="3"/>
        <v>#VALUE!</v>
      </c>
      <c r="H2740" s="236" t="str">
        <f t="shared" si="4"/>
        <v>#VALUE!</v>
      </c>
      <c r="I2740" s="236" t="str">
        <f t="shared" si="5"/>
        <v>#VALUE!</v>
      </c>
      <c r="J2740" s="236" t="str">
        <f t="shared" si="6"/>
        <v>#VALUE!</v>
      </c>
      <c r="K2740" s="236" t="str">
        <f t="shared" si="7"/>
        <v>#VALUE!</v>
      </c>
      <c r="L2740" s="236" t="str">
        <f t="shared" si="8"/>
        <v>#VALUE!</v>
      </c>
      <c r="M2740" s="236" t="str">
        <f t="shared" si="9"/>
        <v>#VALUE!</v>
      </c>
      <c r="N2740" s="236" t="str">
        <f t="shared" si="10"/>
        <v>#VALUE!</v>
      </c>
      <c r="O2740" s="236" t="str">
        <f t="shared" si="11"/>
        <v>#VALUE!</v>
      </c>
      <c r="P2740" s="237" t="str">
        <f t="shared" si="12"/>
        <v>NO RX</v>
      </c>
      <c r="Q2740" s="234" t="b">
        <v>0</v>
      </c>
      <c r="R2740" s="237" t="str">
        <f t="shared" si="37"/>
        <v>LOW</v>
      </c>
      <c r="S2740" s="242"/>
      <c r="T2740" s="243">
        <f t="shared" si="82"/>
        <v>44634</v>
      </c>
      <c r="U2740" s="237" t="str">
        <f t="shared" si="86"/>
        <v>DUE COMM</v>
      </c>
      <c r="V2740" s="237" t="str">
        <f t="shared" si="16"/>
        <v> </v>
      </c>
      <c r="W2740" s="83"/>
      <c r="X2740" s="83"/>
      <c r="Y2740" s="83"/>
      <c r="Z2740" s="83"/>
      <c r="AA2740" s="83"/>
      <c r="AB2740" s="83"/>
      <c r="AC2740" s="83"/>
      <c r="AD2740" s="83"/>
      <c r="AE2740" s="83"/>
    </row>
    <row r="2741">
      <c r="A2741" s="241">
        <v>18028.0</v>
      </c>
      <c r="B2741" s="239" t="s">
        <v>7552</v>
      </c>
      <c r="C2741" s="239" t="b">
        <v>1</v>
      </c>
      <c r="D2741" s="235">
        <v>44634.0</v>
      </c>
      <c r="E2741" s="235" t="str">
        <f t="shared" si="1"/>
        <v>#VALUE!</v>
      </c>
      <c r="F2741" s="236" t="str">
        <f t="shared" si="2"/>
        <v>#VALUE!</v>
      </c>
      <c r="G2741" s="236" t="str">
        <f t="shared" si="3"/>
        <v>#VALUE!</v>
      </c>
      <c r="H2741" s="236" t="str">
        <f t="shared" si="4"/>
        <v>#VALUE!</v>
      </c>
      <c r="I2741" s="236" t="str">
        <f t="shared" si="5"/>
        <v>#VALUE!</v>
      </c>
      <c r="J2741" s="236" t="str">
        <f t="shared" si="6"/>
        <v>#VALUE!</v>
      </c>
      <c r="K2741" s="236" t="str">
        <f t="shared" si="7"/>
        <v>#VALUE!</v>
      </c>
      <c r="L2741" s="236" t="str">
        <f t="shared" si="8"/>
        <v>#VALUE!</v>
      </c>
      <c r="M2741" s="236" t="str">
        <f t="shared" si="9"/>
        <v>#VALUE!</v>
      </c>
      <c r="N2741" s="236" t="str">
        <f t="shared" si="10"/>
        <v>#VALUE!</v>
      </c>
      <c r="O2741" s="236" t="str">
        <f t="shared" si="11"/>
        <v>#VALUE!</v>
      </c>
      <c r="P2741" s="237" t="str">
        <f t="shared" si="12"/>
        <v>NO RX</v>
      </c>
      <c r="Q2741" s="234" t="b">
        <v>0</v>
      </c>
      <c r="R2741" s="237" t="str">
        <f t="shared" si="37"/>
        <v>LOW</v>
      </c>
      <c r="S2741" s="242"/>
      <c r="T2741" s="243">
        <f t="shared" si="82"/>
        <v>44634</v>
      </c>
      <c r="U2741" s="237" t="str">
        <f t="shared" si="86"/>
        <v>DUE COMM</v>
      </c>
      <c r="V2741" s="237" t="str">
        <f t="shared" si="16"/>
        <v> </v>
      </c>
      <c r="W2741" s="83"/>
      <c r="X2741" s="83"/>
      <c r="Y2741" s="83"/>
      <c r="Z2741" s="83"/>
      <c r="AA2741" s="83"/>
      <c r="AB2741" s="83"/>
      <c r="AC2741" s="83"/>
      <c r="AD2741" s="83"/>
      <c r="AE2741" s="83"/>
    </row>
    <row r="2742">
      <c r="A2742" s="241">
        <v>18066.0</v>
      </c>
      <c r="B2742" s="239" t="s">
        <v>8222</v>
      </c>
      <c r="C2742" s="239" t="b">
        <v>1</v>
      </c>
      <c r="D2742" s="235">
        <v>44634.0</v>
      </c>
      <c r="E2742" s="235" t="str">
        <f t="shared" si="1"/>
        <v>#VALUE!</v>
      </c>
      <c r="F2742" s="236" t="str">
        <f t="shared" si="2"/>
        <v>#VALUE!</v>
      </c>
      <c r="G2742" s="236" t="str">
        <f t="shared" si="3"/>
        <v>#VALUE!</v>
      </c>
      <c r="H2742" s="236" t="str">
        <f t="shared" si="4"/>
        <v>#VALUE!</v>
      </c>
      <c r="I2742" s="236" t="str">
        <f t="shared" si="5"/>
        <v>#VALUE!</v>
      </c>
      <c r="J2742" s="236" t="str">
        <f t="shared" si="6"/>
        <v>#VALUE!</v>
      </c>
      <c r="K2742" s="236" t="str">
        <f t="shared" si="7"/>
        <v>#VALUE!</v>
      </c>
      <c r="L2742" s="236" t="str">
        <f t="shared" si="8"/>
        <v>#VALUE!</v>
      </c>
      <c r="M2742" s="236" t="str">
        <f t="shared" si="9"/>
        <v>OPI RX</v>
      </c>
      <c r="N2742" s="236" t="str">
        <f t="shared" si="10"/>
        <v>#VALUE!</v>
      </c>
      <c r="O2742" s="236" t="str">
        <f t="shared" si="11"/>
        <v>#VALUE!</v>
      </c>
      <c r="P2742" s="237" t="str">
        <f t="shared" si="12"/>
        <v>OPIOIDS</v>
      </c>
      <c r="Q2742" s="234" t="b">
        <v>0</v>
      </c>
      <c r="R2742" s="237" t="str">
        <f t="shared" si="37"/>
        <v>LOW</v>
      </c>
      <c r="S2742" s="242"/>
      <c r="T2742" s="243">
        <f t="shared" si="82"/>
        <v>44634</v>
      </c>
      <c r="U2742" s="237" t="str">
        <f t="shared" si="86"/>
        <v>DUE COMM</v>
      </c>
      <c r="V2742" s="237" t="str">
        <f t="shared" si="16"/>
        <v> </v>
      </c>
      <c r="W2742" s="83"/>
      <c r="X2742" s="83"/>
      <c r="Y2742" s="83"/>
      <c r="Z2742" s="83"/>
      <c r="AA2742" s="83"/>
      <c r="AB2742" s="83"/>
      <c r="AC2742" s="83"/>
      <c r="AD2742" s="83"/>
      <c r="AE2742" s="83"/>
    </row>
    <row r="2743">
      <c r="A2743" s="241">
        <v>18038.0</v>
      </c>
      <c r="B2743" s="239" t="s">
        <v>7552</v>
      </c>
      <c r="C2743" s="239" t="b">
        <v>1</v>
      </c>
      <c r="D2743" s="235">
        <v>44634.0</v>
      </c>
      <c r="E2743" s="235" t="str">
        <f t="shared" si="1"/>
        <v>#VALUE!</v>
      </c>
      <c r="F2743" s="236" t="str">
        <f t="shared" si="2"/>
        <v>#VALUE!</v>
      </c>
      <c r="G2743" s="236" t="str">
        <f t="shared" si="3"/>
        <v>#VALUE!</v>
      </c>
      <c r="H2743" s="236" t="str">
        <f t="shared" si="4"/>
        <v>#VALUE!</v>
      </c>
      <c r="I2743" s="236" t="str">
        <f t="shared" si="5"/>
        <v>#VALUE!</v>
      </c>
      <c r="J2743" s="236" t="str">
        <f t="shared" si="6"/>
        <v>#VALUE!</v>
      </c>
      <c r="K2743" s="236" t="str">
        <f t="shared" si="7"/>
        <v>#VALUE!</v>
      </c>
      <c r="L2743" s="236" t="str">
        <f t="shared" si="8"/>
        <v>#VALUE!</v>
      </c>
      <c r="M2743" s="236" t="str">
        <f t="shared" si="9"/>
        <v>#VALUE!</v>
      </c>
      <c r="N2743" s="236" t="str">
        <f t="shared" si="10"/>
        <v>#VALUE!</v>
      </c>
      <c r="O2743" s="236" t="str">
        <f t="shared" si="11"/>
        <v>#VALUE!</v>
      </c>
      <c r="P2743" s="237" t="str">
        <f t="shared" si="12"/>
        <v>NO RX</v>
      </c>
      <c r="Q2743" s="234" t="b">
        <v>0</v>
      </c>
      <c r="R2743" s="237" t="str">
        <f t="shared" si="37"/>
        <v>LOW</v>
      </c>
      <c r="S2743" s="242"/>
      <c r="T2743" s="243">
        <f t="shared" si="82"/>
        <v>44634</v>
      </c>
      <c r="U2743" s="237" t="str">
        <f t="shared" si="86"/>
        <v>DUE COMM</v>
      </c>
      <c r="V2743" s="237" t="str">
        <f t="shared" si="16"/>
        <v> </v>
      </c>
      <c r="W2743" s="83"/>
      <c r="X2743" s="83"/>
      <c r="Y2743" s="83"/>
      <c r="Z2743" s="83"/>
      <c r="AA2743" s="83"/>
      <c r="AB2743" s="83"/>
      <c r="AC2743" s="83"/>
      <c r="AD2743" s="83"/>
      <c r="AE2743" s="83"/>
    </row>
    <row r="2744">
      <c r="A2744" s="241">
        <v>10673.0</v>
      </c>
      <c r="B2744" s="239" t="s">
        <v>7566</v>
      </c>
      <c r="C2744" s="239" t="b">
        <v>1</v>
      </c>
      <c r="D2744" s="235">
        <v>44634.0</v>
      </c>
      <c r="E2744" s="235" t="str">
        <f t="shared" si="1"/>
        <v>#VALUE!</v>
      </c>
      <c r="F2744" s="236" t="str">
        <f t="shared" si="2"/>
        <v>OPI RX</v>
      </c>
      <c r="G2744" s="236" t="str">
        <f t="shared" si="3"/>
        <v>#VALUE!</v>
      </c>
      <c r="H2744" s="236" t="str">
        <f t="shared" si="4"/>
        <v>#VALUE!</v>
      </c>
      <c r="I2744" s="236" t="str">
        <f t="shared" si="5"/>
        <v>#VALUE!</v>
      </c>
      <c r="J2744" s="236" t="str">
        <f t="shared" si="6"/>
        <v>#VALUE!</v>
      </c>
      <c r="K2744" s="236" t="str">
        <f t="shared" si="7"/>
        <v>#VALUE!</v>
      </c>
      <c r="L2744" s="236" t="str">
        <f t="shared" si="8"/>
        <v>#VALUE!</v>
      </c>
      <c r="M2744" s="236" t="str">
        <f t="shared" si="9"/>
        <v>#VALUE!</v>
      </c>
      <c r="N2744" s="236" t="str">
        <f t="shared" si="10"/>
        <v>#VALUE!</v>
      </c>
      <c r="O2744" s="236" t="str">
        <f t="shared" si="11"/>
        <v>#VALUE!</v>
      </c>
      <c r="P2744" s="237" t="str">
        <f t="shared" si="12"/>
        <v>OPIOIDS</v>
      </c>
      <c r="Q2744" s="234" t="b">
        <v>0</v>
      </c>
      <c r="R2744" s="237" t="str">
        <f t="shared" si="37"/>
        <v>LOW</v>
      </c>
      <c r="S2744" s="242"/>
      <c r="T2744" s="243">
        <f t="shared" si="82"/>
        <v>44634</v>
      </c>
      <c r="U2744" s="237" t="str">
        <f t="shared" si="86"/>
        <v>DUE COMM</v>
      </c>
      <c r="V2744" s="237" t="str">
        <f t="shared" si="16"/>
        <v> </v>
      </c>
      <c r="W2744" s="83"/>
      <c r="X2744" s="83"/>
      <c r="Y2744" s="83"/>
      <c r="Z2744" s="83"/>
      <c r="AA2744" s="83"/>
      <c r="AB2744" s="83"/>
      <c r="AC2744" s="83"/>
      <c r="AD2744" s="83"/>
      <c r="AE2744" s="83"/>
    </row>
    <row r="2745">
      <c r="A2745" s="241">
        <v>18074.0</v>
      </c>
      <c r="B2745" s="239" t="s">
        <v>7552</v>
      </c>
      <c r="C2745" s="239" t="b">
        <v>1</v>
      </c>
      <c r="D2745" s="235">
        <v>44634.0</v>
      </c>
      <c r="E2745" s="235" t="str">
        <f t="shared" si="1"/>
        <v>#VALUE!</v>
      </c>
      <c r="F2745" s="236" t="str">
        <f t="shared" si="2"/>
        <v>#VALUE!</v>
      </c>
      <c r="G2745" s="236" t="str">
        <f t="shared" si="3"/>
        <v>#VALUE!</v>
      </c>
      <c r="H2745" s="236" t="str">
        <f t="shared" si="4"/>
        <v>#VALUE!</v>
      </c>
      <c r="I2745" s="236" t="str">
        <f t="shared" si="5"/>
        <v>#VALUE!</v>
      </c>
      <c r="J2745" s="236" t="str">
        <f t="shared" si="6"/>
        <v>#VALUE!</v>
      </c>
      <c r="K2745" s="236" t="str">
        <f t="shared" si="7"/>
        <v>#VALUE!</v>
      </c>
      <c r="L2745" s="236" t="str">
        <f t="shared" si="8"/>
        <v>#VALUE!</v>
      </c>
      <c r="M2745" s="236" t="str">
        <f t="shared" si="9"/>
        <v>#VALUE!</v>
      </c>
      <c r="N2745" s="236" t="str">
        <f t="shared" si="10"/>
        <v>#VALUE!</v>
      </c>
      <c r="O2745" s="236" t="str">
        <f t="shared" si="11"/>
        <v>#VALUE!</v>
      </c>
      <c r="P2745" s="237" t="str">
        <f t="shared" si="12"/>
        <v>NO RX</v>
      </c>
      <c r="Q2745" s="234" t="b">
        <v>0</v>
      </c>
      <c r="R2745" s="237" t="str">
        <f t="shared" si="37"/>
        <v>LOW</v>
      </c>
      <c r="S2745" s="242"/>
      <c r="T2745" s="243">
        <f t="shared" si="82"/>
        <v>44634</v>
      </c>
      <c r="U2745" s="237" t="str">
        <f t="shared" si="86"/>
        <v>DUE COMM</v>
      </c>
      <c r="V2745" s="237" t="str">
        <f t="shared" si="16"/>
        <v> </v>
      </c>
      <c r="W2745" s="83"/>
      <c r="X2745" s="83"/>
      <c r="Y2745" s="83"/>
      <c r="Z2745" s="83"/>
      <c r="AA2745" s="83"/>
      <c r="AB2745" s="83"/>
      <c r="AC2745" s="83"/>
      <c r="AD2745" s="83"/>
      <c r="AE2745" s="83"/>
    </row>
    <row r="2746">
      <c r="A2746" s="241">
        <v>17545.0</v>
      </c>
      <c r="B2746" s="239" t="s">
        <v>7552</v>
      </c>
      <c r="C2746" s="239" t="b">
        <v>1</v>
      </c>
      <c r="D2746" s="235">
        <v>44634.0</v>
      </c>
      <c r="E2746" s="235" t="str">
        <f t="shared" si="1"/>
        <v>#VALUE!</v>
      </c>
      <c r="F2746" s="236" t="str">
        <f t="shared" si="2"/>
        <v>#VALUE!</v>
      </c>
      <c r="G2746" s="236" t="str">
        <f t="shared" si="3"/>
        <v>#VALUE!</v>
      </c>
      <c r="H2746" s="236" t="str">
        <f t="shared" si="4"/>
        <v>#VALUE!</v>
      </c>
      <c r="I2746" s="236" t="str">
        <f t="shared" si="5"/>
        <v>#VALUE!</v>
      </c>
      <c r="J2746" s="236" t="str">
        <f t="shared" si="6"/>
        <v>#VALUE!</v>
      </c>
      <c r="K2746" s="236" t="str">
        <f t="shared" si="7"/>
        <v>#VALUE!</v>
      </c>
      <c r="L2746" s="236" t="str">
        <f t="shared" si="8"/>
        <v>#VALUE!</v>
      </c>
      <c r="M2746" s="236" t="str">
        <f t="shared" si="9"/>
        <v>#VALUE!</v>
      </c>
      <c r="N2746" s="236" t="str">
        <f t="shared" si="10"/>
        <v>#VALUE!</v>
      </c>
      <c r="O2746" s="236" t="str">
        <f t="shared" si="11"/>
        <v>#VALUE!</v>
      </c>
      <c r="P2746" s="237" t="str">
        <f t="shared" si="12"/>
        <v>NO RX</v>
      </c>
      <c r="Q2746" s="234" t="b">
        <v>0</v>
      </c>
      <c r="R2746" s="237" t="str">
        <f t="shared" si="37"/>
        <v>LOW</v>
      </c>
      <c r="S2746" s="242"/>
      <c r="T2746" s="243">
        <f t="shared" si="82"/>
        <v>44634</v>
      </c>
      <c r="U2746" s="237" t="str">
        <f t="shared" si="86"/>
        <v>DUE COMM</v>
      </c>
      <c r="V2746" s="237" t="str">
        <f t="shared" si="16"/>
        <v> </v>
      </c>
      <c r="W2746" s="83"/>
      <c r="X2746" s="83"/>
      <c r="Y2746" s="83"/>
      <c r="Z2746" s="83"/>
      <c r="AA2746" s="83"/>
      <c r="AB2746" s="83"/>
      <c r="AC2746" s="83"/>
      <c r="AD2746" s="83"/>
      <c r="AE2746" s="83"/>
    </row>
    <row r="2747">
      <c r="A2747" s="241">
        <v>18063.0</v>
      </c>
      <c r="B2747" s="239" t="s">
        <v>7552</v>
      </c>
      <c r="C2747" s="239" t="b">
        <v>1</v>
      </c>
      <c r="D2747" s="235">
        <v>44638.0</v>
      </c>
      <c r="E2747" s="235" t="str">
        <f t="shared" si="1"/>
        <v>#VALUE!</v>
      </c>
      <c r="F2747" s="236" t="str">
        <f t="shared" si="2"/>
        <v>#VALUE!</v>
      </c>
      <c r="G2747" s="236" t="str">
        <f t="shared" si="3"/>
        <v>#VALUE!</v>
      </c>
      <c r="H2747" s="236" t="str">
        <f t="shared" si="4"/>
        <v>#VALUE!</v>
      </c>
      <c r="I2747" s="236" t="str">
        <f t="shared" si="5"/>
        <v>#VALUE!</v>
      </c>
      <c r="J2747" s="236" t="str">
        <f t="shared" si="6"/>
        <v>#VALUE!</v>
      </c>
      <c r="K2747" s="236" t="str">
        <f t="shared" si="7"/>
        <v>#VALUE!</v>
      </c>
      <c r="L2747" s="236" t="str">
        <f t="shared" si="8"/>
        <v>#VALUE!</v>
      </c>
      <c r="M2747" s="236" t="str">
        <f t="shared" si="9"/>
        <v>#VALUE!</v>
      </c>
      <c r="N2747" s="236" t="str">
        <f t="shared" si="10"/>
        <v>#VALUE!</v>
      </c>
      <c r="O2747" s="236" t="str">
        <f t="shared" si="11"/>
        <v>#VALUE!</v>
      </c>
      <c r="P2747" s="237" t="str">
        <f t="shared" si="12"/>
        <v>NO RX</v>
      </c>
      <c r="Q2747" s="234" t="b">
        <v>0</v>
      </c>
      <c r="R2747" s="237" t="str">
        <f t="shared" si="37"/>
        <v>LOW</v>
      </c>
      <c r="S2747" s="242"/>
      <c r="T2747" s="243">
        <f t="shared" si="82"/>
        <v>44638</v>
      </c>
      <c r="U2747" s="237" t="str">
        <f t="shared" si="86"/>
        <v>DUE COMM</v>
      </c>
      <c r="V2747" s="237" t="str">
        <f t="shared" si="16"/>
        <v> </v>
      </c>
      <c r="W2747" s="83"/>
      <c r="X2747" s="83"/>
      <c r="Y2747" s="83"/>
      <c r="Z2747" s="83"/>
      <c r="AA2747" s="83"/>
      <c r="AB2747" s="83"/>
      <c r="AC2747" s="83"/>
      <c r="AD2747" s="83"/>
      <c r="AE2747" s="83"/>
    </row>
    <row r="2748">
      <c r="A2748" s="241">
        <v>16626.0</v>
      </c>
      <c r="B2748" s="239" t="s">
        <v>7606</v>
      </c>
      <c r="C2748" s="239" t="b">
        <v>1</v>
      </c>
      <c r="D2748" s="235">
        <v>44638.0</v>
      </c>
      <c r="E2748" s="235" t="str">
        <f t="shared" si="1"/>
        <v>#VALUE!</v>
      </c>
      <c r="F2748" s="236" t="str">
        <f t="shared" si="2"/>
        <v>#VALUE!</v>
      </c>
      <c r="G2748" s="236" t="str">
        <f t="shared" si="3"/>
        <v>#VALUE!</v>
      </c>
      <c r="H2748" s="236" t="str">
        <f t="shared" si="4"/>
        <v>#VALUE!</v>
      </c>
      <c r="I2748" s="236" t="str">
        <f t="shared" si="5"/>
        <v>#VALUE!</v>
      </c>
      <c r="J2748" s="236" t="str">
        <f t="shared" si="6"/>
        <v>#VALUE!</v>
      </c>
      <c r="K2748" s="236" t="str">
        <f t="shared" si="7"/>
        <v>#VALUE!</v>
      </c>
      <c r="L2748" s="236" t="str">
        <f t="shared" si="8"/>
        <v>#VALUE!</v>
      </c>
      <c r="M2748" s="236" t="str">
        <f t="shared" si="9"/>
        <v>OPI RX</v>
      </c>
      <c r="N2748" s="236" t="str">
        <f t="shared" si="10"/>
        <v>#VALUE!</v>
      </c>
      <c r="O2748" s="236" t="str">
        <f t="shared" si="11"/>
        <v>#VALUE!</v>
      </c>
      <c r="P2748" s="237" t="str">
        <f t="shared" si="12"/>
        <v>OPIOIDS</v>
      </c>
      <c r="Q2748" s="234" t="b">
        <v>0</v>
      </c>
      <c r="R2748" s="237" t="str">
        <f t="shared" si="37"/>
        <v>LOW</v>
      </c>
      <c r="S2748" s="242"/>
      <c r="T2748" s="243">
        <f t="shared" si="82"/>
        <v>44638</v>
      </c>
      <c r="U2748" s="237" t="str">
        <f t="shared" si="86"/>
        <v>DUE COMM</v>
      </c>
      <c r="V2748" s="237" t="str">
        <f t="shared" si="16"/>
        <v> </v>
      </c>
      <c r="W2748" s="83"/>
      <c r="X2748" s="83"/>
      <c r="Y2748" s="83"/>
      <c r="Z2748" s="83"/>
      <c r="AA2748" s="83"/>
      <c r="AB2748" s="83"/>
      <c r="AC2748" s="83"/>
      <c r="AD2748" s="83"/>
      <c r="AE2748" s="83"/>
    </row>
    <row r="2749">
      <c r="A2749" s="241">
        <v>18060.0</v>
      </c>
      <c r="B2749" s="239" t="s">
        <v>7556</v>
      </c>
      <c r="C2749" s="239" t="b">
        <v>1</v>
      </c>
      <c r="D2749" s="235">
        <v>44638.0</v>
      </c>
      <c r="E2749" s="235" t="str">
        <f t="shared" si="1"/>
        <v>OPI RX</v>
      </c>
      <c r="F2749" s="236" t="str">
        <f t="shared" si="2"/>
        <v>#VALUE!</v>
      </c>
      <c r="G2749" s="236" t="str">
        <f t="shared" si="3"/>
        <v>#VALUE!</v>
      </c>
      <c r="H2749" s="236" t="str">
        <f t="shared" si="4"/>
        <v>#VALUE!</v>
      </c>
      <c r="I2749" s="236" t="str">
        <f t="shared" si="5"/>
        <v>#VALUE!</v>
      </c>
      <c r="J2749" s="236" t="str">
        <f t="shared" si="6"/>
        <v>#VALUE!</v>
      </c>
      <c r="K2749" s="236" t="str">
        <f t="shared" si="7"/>
        <v>#VALUE!</v>
      </c>
      <c r="L2749" s="236" t="str">
        <f t="shared" si="8"/>
        <v>#VALUE!</v>
      </c>
      <c r="M2749" s="236" t="str">
        <f t="shared" si="9"/>
        <v>#VALUE!</v>
      </c>
      <c r="N2749" s="236" t="str">
        <f t="shared" si="10"/>
        <v>#VALUE!</v>
      </c>
      <c r="O2749" s="236" t="str">
        <f t="shared" si="11"/>
        <v>#VALUE!</v>
      </c>
      <c r="P2749" s="237" t="str">
        <f t="shared" si="12"/>
        <v>OPIOIDS</v>
      </c>
      <c r="Q2749" s="234" t="b">
        <v>0</v>
      </c>
      <c r="R2749" s="237" t="str">
        <f t="shared" si="37"/>
        <v>LOW</v>
      </c>
      <c r="S2749" s="242"/>
      <c r="T2749" s="243">
        <f t="shared" si="82"/>
        <v>44638</v>
      </c>
      <c r="U2749" s="237" t="str">
        <f t="shared" si="86"/>
        <v>DUE COMM</v>
      </c>
      <c r="V2749" s="237" t="str">
        <f t="shared" si="16"/>
        <v> </v>
      </c>
      <c r="W2749" s="83"/>
      <c r="X2749" s="83"/>
      <c r="Y2749" s="83"/>
      <c r="Z2749" s="83"/>
      <c r="AA2749" s="83"/>
      <c r="AB2749" s="83"/>
      <c r="AC2749" s="83"/>
      <c r="AD2749" s="83"/>
      <c r="AE2749" s="83"/>
    </row>
    <row r="2750">
      <c r="A2750" s="241">
        <v>16216.0</v>
      </c>
      <c r="B2750" s="239" t="s">
        <v>8268</v>
      </c>
      <c r="C2750" s="239" t="b">
        <v>1</v>
      </c>
      <c r="D2750" s="235">
        <v>44638.0</v>
      </c>
      <c r="E2750" s="235" t="str">
        <f t="shared" si="1"/>
        <v>OPI RX</v>
      </c>
      <c r="F2750" s="236" t="str">
        <f t="shared" si="2"/>
        <v>OPI RX</v>
      </c>
      <c r="G2750" s="236" t="str">
        <f t="shared" si="3"/>
        <v>#VALUE!</v>
      </c>
      <c r="H2750" s="236" t="str">
        <f t="shared" si="4"/>
        <v>#VALUE!</v>
      </c>
      <c r="I2750" s="236" t="str">
        <f t="shared" si="5"/>
        <v>#VALUE!</v>
      </c>
      <c r="J2750" s="236" t="str">
        <f t="shared" si="6"/>
        <v>#VALUE!</v>
      </c>
      <c r="K2750" s="236" t="str">
        <f t="shared" si="7"/>
        <v>#VALUE!</v>
      </c>
      <c r="L2750" s="236" t="str">
        <f t="shared" si="8"/>
        <v>#VALUE!</v>
      </c>
      <c r="M2750" s="236" t="str">
        <f t="shared" si="9"/>
        <v>OPI RX</v>
      </c>
      <c r="N2750" s="236" t="str">
        <f t="shared" si="10"/>
        <v>#VALUE!</v>
      </c>
      <c r="O2750" s="236" t="str">
        <f t="shared" si="11"/>
        <v>#VALUE!</v>
      </c>
      <c r="P2750" s="237" t="str">
        <f t="shared" si="12"/>
        <v>OPIOIDS</v>
      </c>
      <c r="Q2750" s="234" t="b">
        <v>0</v>
      </c>
      <c r="R2750" s="237" t="str">
        <f t="shared" si="37"/>
        <v>LOW</v>
      </c>
      <c r="S2750" s="242"/>
      <c r="T2750" s="243">
        <f t="shared" si="82"/>
        <v>44638</v>
      </c>
      <c r="U2750" s="237" t="str">
        <f t="shared" si="86"/>
        <v>DUE COMM</v>
      </c>
      <c r="V2750" s="237" t="str">
        <f t="shared" si="16"/>
        <v> </v>
      </c>
      <c r="W2750" s="83"/>
      <c r="X2750" s="83"/>
      <c r="Y2750" s="83"/>
      <c r="Z2750" s="83"/>
      <c r="AA2750" s="83"/>
      <c r="AB2750" s="83"/>
      <c r="AC2750" s="83"/>
      <c r="AD2750" s="83"/>
      <c r="AE2750" s="83"/>
    </row>
    <row r="2751">
      <c r="A2751" s="241">
        <v>12902.0</v>
      </c>
      <c r="B2751" s="239" t="s">
        <v>7570</v>
      </c>
      <c r="C2751" s="239" t="b">
        <v>1</v>
      </c>
      <c r="D2751" s="235">
        <v>44638.0</v>
      </c>
      <c r="E2751" s="235" t="str">
        <f t="shared" si="1"/>
        <v>#VALUE!</v>
      </c>
      <c r="F2751" s="236" t="str">
        <f t="shared" si="2"/>
        <v>#VALUE!</v>
      </c>
      <c r="G2751" s="236" t="str">
        <f t="shared" si="3"/>
        <v>#VALUE!</v>
      </c>
      <c r="H2751" s="236" t="str">
        <f t="shared" si="4"/>
        <v>#VALUE!</v>
      </c>
      <c r="I2751" s="236" t="str">
        <f t="shared" si="5"/>
        <v>#VALUE!</v>
      </c>
      <c r="J2751" s="236" t="str">
        <f t="shared" si="6"/>
        <v>#VALUE!</v>
      </c>
      <c r="K2751" s="236" t="str">
        <f t="shared" si="7"/>
        <v>#VALUE!</v>
      </c>
      <c r="L2751" s="236" t="str">
        <f t="shared" si="8"/>
        <v>#VALUE!</v>
      </c>
      <c r="M2751" s="236" t="str">
        <f t="shared" si="9"/>
        <v>#VALUE!</v>
      </c>
      <c r="N2751" s="236" t="str">
        <f t="shared" si="10"/>
        <v>#VALUE!</v>
      </c>
      <c r="O2751" s="236" t="str">
        <f t="shared" si="11"/>
        <v>#VALUE!</v>
      </c>
      <c r="P2751" s="237" t="str">
        <f t="shared" si="12"/>
        <v>NO RX</v>
      </c>
      <c r="Q2751" s="234" t="b">
        <v>0</v>
      </c>
      <c r="R2751" s="237" t="str">
        <f t="shared" si="37"/>
        <v>LOW</v>
      </c>
      <c r="S2751" s="242"/>
      <c r="T2751" s="243">
        <f t="shared" si="82"/>
        <v>44638</v>
      </c>
      <c r="U2751" s="237" t="str">
        <f t="shared" si="86"/>
        <v>DUE COMM</v>
      </c>
      <c r="V2751" s="237" t="str">
        <f t="shared" si="16"/>
        <v>R</v>
      </c>
      <c r="W2751" s="83"/>
      <c r="X2751" s="83"/>
      <c r="Y2751" s="83"/>
      <c r="Z2751" s="83"/>
      <c r="AA2751" s="83"/>
      <c r="AB2751" s="83"/>
      <c r="AC2751" s="83"/>
      <c r="AD2751" s="83"/>
      <c r="AE2751" s="83"/>
    </row>
    <row r="2752">
      <c r="A2752" s="241">
        <v>14406.0</v>
      </c>
      <c r="B2752" s="239" t="s">
        <v>7582</v>
      </c>
      <c r="C2752" s="239" t="b">
        <v>1</v>
      </c>
      <c r="D2752" s="235">
        <v>44638.0</v>
      </c>
      <c r="E2752" s="235" t="str">
        <f t="shared" si="1"/>
        <v>#VALUE!</v>
      </c>
      <c r="F2752" s="236" t="str">
        <f t="shared" si="2"/>
        <v>OPI RX</v>
      </c>
      <c r="G2752" s="236" t="str">
        <f t="shared" si="3"/>
        <v>#VALUE!</v>
      </c>
      <c r="H2752" s="236" t="str">
        <f t="shared" si="4"/>
        <v>#VALUE!</v>
      </c>
      <c r="I2752" s="236" t="str">
        <f t="shared" si="5"/>
        <v>#VALUE!</v>
      </c>
      <c r="J2752" s="236" t="str">
        <f t="shared" si="6"/>
        <v>#VALUE!</v>
      </c>
      <c r="K2752" s="236" t="str">
        <f t="shared" si="7"/>
        <v>#VALUE!</v>
      </c>
      <c r="L2752" s="236" t="str">
        <f t="shared" si="8"/>
        <v>#VALUE!</v>
      </c>
      <c r="M2752" s="236" t="str">
        <f t="shared" si="9"/>
        <v>#VALUE!</v>
      </c>
      <c r="N2752" s="236" t="str">
        <f t="shared" si="10"/>
        <v>#VALUE!</v>
      </c>
      <c r="O2752" s="236" t="str">
        <f t="shared" si="11"/>
        <v>#VALUE!</v>
      </c>
      <c r="P2752" s="237" t="str">
        <f t="shared" si="12"/>
        <v>OPIOIDS</v>
      </c>
      <c r="Q2752" s="234" t="b">
        <v>0</v>
      </c>
      <c r="R2752" s="237" t="str">
        <f t="shared" si="37"/>
        <v>LOW</v>
      </c>
      <c r="S2752" s="242"/>
      <c r="T2752" s="243">
        <f t="shared" si="82"/>
        <v>44638</v>
      </c>
      <c r="U2752" s="237" t="str">
        <f t="shared" si="86"/>
        <v>DUE COMM</v>
      </c>
      <c r="V2752" s="237" t="str">
        <f t="shared" si="16"/>
        <v> </v>
      </c>
      <c r="W2752" s="83"/>
      <c r="X2752" s="83"/>
      <c r="Y2752" s="83"/>
      <c r="Z2752" s="83"/>
      <c r="AA2752" s="83"/>
      <c r="AB2752" s="83"/>
      <c r="AC2752" s="83"/>
      <c r="AD2752" s="83"/>
      <c r="AE2752" s="83"/>
    </row>
    <row r="2753">
      <c r="A2753" s="241">
        <v>18080.0</v>
      </c>
      <c r="B2753" s="239" t="s">
        <v>8269</v>
      </c>
      <c r="C2753" s="239" t="b">
        <v>1</v>
      </c>
      <c r="D2753" s="235">
        <v>44638.0</v>
      </c>
      <c r="E2753" s="235" t="str">
        <f t="shared" si="1"/>
        <v>#VALUE!</v>
      </c>
      <c r="F2753" s="236" t="str">
        <f t="shared" si="2"/>
        <v>#VALUE!</v>
      </c>
      <c r="G2753" s="236" t="str">
        <f t="shared" si="3"/>
        <v>#VALUE!</v>
      </c>
      <c r="H2753" s="236" t="str">
        <f t="shared" si="4"/>
        <v>#VALUE!</v>
      </c>
      <c r="I2753" s="236" t="str">
        <f t="shared" si="5"/>
        <v>OPI RX</v>
      </c>
      <c r="J2753" s="236" t="str">
        <f t="shared" si="6"/>
        <v>#VALUE!</v>
      </c>
      <c r="K2753" s="236" t="str">
        <f t="shared" si="7"/>
        <v>#VALUE!</v>
      </c>
      <c r="L2753" s="236" t="str">
        <f t="shared" si="8"/>
        <v>OPI RX</v>
      </c>
      <c r="M2753" s="236" t="str">
        <f t="shared" si="9"/>
        <v>#VALUE!</v>
      </c>
      <c r="N2753" s="236" t="str">
        <f t="shared" si="10"/>
        <v>#VALUE!</v>
      </c>
      <c r="O2753" s="236" t="str">
        <f t="shared" si="11"/>
        <v>#VALUE!</v>
      </c>
      <c r="P2753" s="237" t="str">
        <f t="shared" si="12"/>
        <v>OPIOIDS</v>
      </c>
      <c r="Q2753" s="234" t="b">
        <v>0</v>
      </c>
      <c r="R2753" s="237" t="str">
        <f t="shared" si="37"/>
        <v>LOW</v>
      </c>
      <c r="S2753" s="242"/>
      <c r="T2753" s="243">
        <f t="shared" si="82"/>
        <v>44638</v>
      </c>
      <c r="U2753" s="237" t="str">
        <f t="shared" si="86"/>
        <v>DUE COMM</v>
      </c>
      <c r="V2753" s="237" t="str">
        <f t="shared" si="16"/>
        <v> </v>
      </c>
      <c r="W2753" s="83"/>
      <c r="X2753" s="83"/>
      <c r="Y2753" s="83"/>
      <c r="Z2753" s="83"/>
      <c r="AA2753" s="83"/>
      <c r="AB2753" s="83"/>
      <c r="AC2753" s="83"/>
      <c r="AD2753" s="83"/>
      <c r="AE2753" s="83"/>
    </row>
    <row r="2754">
      <c r="A2754" s="246">
        <v>16829.0</v>
      </c>
      <c r="B2754" s="239" t="s">
        <v>7552</v>
      </c>
      <c r="C2754" s="239" t="b">
        <v>1</v>
      </c>
      <c r="D2754" s="235">
        <v>44640.0</v>
      </c>
      <c r="E2754" s="235" t="str">
        <f t="shared" si="1"/>
        <v>#VALUE!</v>
      </c>
      <c r="F2754" s="236" t="str">
        <f t="shared" si="2"/>
        <v>#VALUE!</v>
      </c>
      <c r="G2754" s="236" t="str">
        <f t="shared" si="3"/>
        <v>#VALUE!</v>
      </c>
      <c r="H2754" s="236" t="str">
        <f t="shared" si="4"/>
        <v>#VALUE!</v>
      </c>
      <c r="I2754" s="236" t="str">
        <f t="shared" si="5"/>
        <v>#VALUE!</v>
      </c>
      <c r="J2754" s="236" t="str">
        <f t="shared" si="6"/>
        <v>#VALUE!</v>
      </c>
      <c r="K2754" s="236" t="str">
        <f t="shared" si="7"/>
        <v>#VALUE!</v>
      </c>
      <c r="L2754" s="236" t="str">
        <f t="shared" si="8"/>
        <v>#VALUE!</v>
      </c>
      <c r="M2754" s="236" t="str">
        <f t="shared" si="9"/>
        <v>#VALUE!</v>
      </c>
      <c r="N2754" s="236" t="str">
        <f t="shared" si="10"/>
        <v>#VALUE!</v>
      </c>
      <c r="O2754" s="236" t="str">
        <f t="shared" si="11"/>
        <v>#VALUE!</v>
      </c>
      <c r="P2754" s="237" t="str">
        <f t="shared" si="12"/>
        <v>NO RX</v>
      </c>
      <c r="Q2754" s="234" t="b">
        <v>0</v>
      </c>
      <c r="R2754" s="237" t="str">
        <f t="shared" si="37"/>
        <v>LOW</v>
      </c>
      <c r="S2754" s="242"/>
      <c r="T2754" s="243">
        <f t="shared" si="82"/>
        <v>44640</v>
      </c>
      <c r="U2754" s="237" t="str">
        <f t="shared" si="86"/>
        <v>DUE COMM</v>
      </c>
      <c r="V2754" s="237" t="str">
        <f t="shared" si="16"/>
        <v> </v>
      </c>
      <c r="W2754" s="83"/>
      <c r="X2754" s="83"/>
      <c r="Y2754" s="83"/>
      <c r="Z2754" s="83"/>
      <c r="AA2754" s="83"/>
      <c r="AB2754" s="83"/>
      <c r="AC2754" s="83"/>
      <c r="AD2754" s="83"/>
      <c r="AE2754" s="83"/>
    </row>
    <row r="2755">
      <c r="A2755" s="246">
        <v>16175.0</v>
      </c>
      <c r="B2755" s="239" t="s">
        <v>7576</v>
      </c>
      <c r="C2755" s="239" t="b">
        <v>1</v>
      </c>
      <c r="D2755" s="235">
        <v>44640.0</v>
      </c>
      <c r="E2755" s="235" t="str">
        <f t="shared" si="1"/>
        <v>#VALUE!</v>
      </c>
      <c r="F2755" s="236" t="str">
        <f t="shared" si="2"/>
        <v>#VALUE!</v>
      </c>
      <c r="G2755" s="236" t="str">
        <f t="shared" si="3"/>
        <v>#VALUE!</v>
      </c>
      <c r="H2755" s="236" t="str">
        <f t="shared" si="4"/>
        <v>#VALUE!</v>
      </c>
      <c r="I2755" s="236" t="str">
        <f t="shared" si="5"/>
        <v>#VALUE!</v>
      </c>
      <c r="J2755" s="236" t="str">
        <f t="shared" si="6"/>
        <v>#VALUE!</v>
      </c>
      <c r="K2755" s="236" t="str">
        <f t="shared" si="7"/>
        <v>#VALUE!</v>
      </c>
      <c r="L2755" s="236" t="str">
        <f t="shared" si="8"/>
        <v>#VALUE!</v>
      </c>
      <c r="M2755" s="236" t="str">
        <f t="shared" si="9"/>
        <v>#VALUE!</v>
      </c>
      <c r="N2755" s="236" t="str">
        <f t="shared" si="10"/>
        <v>#VALUE!</v>
      </c>
      <c r="O2755" s="236" t="str">
        <f t="shared" si="11"/>
        <v>#VALUE!</v>
      </c>
      <c r="P2755" s="237" t="str">
        <f t="shared" si="12"/>
        <v>NO RX</v>
      </c>
      <c r="Q2755" s="234" t="b">
        <v>0</v>
      </c>
      <c r="R2755" s="237" t="str">
        <f t="shared" si="37"/>
        <v>LOW</v>
      </c>
      <c r="S2755" s="242"/>
      <c r="T2755" s="243">
        <f t="shared" si="82"/>
        <v>44640</v>
      </c>
      <c r="U2755" s="237" t="str">
        <f t="shared" si="86"/>
        <v>DUE COMM</v>
      </c>
      <c r="V2755" s="237" t="str">
        <f t="shared" si="16"/>
        <v> </v>
      </c>
      <c r="W2755" s="83"/>
      <c r="X2755" s="83"/>
      <c r="Y2755" s="83"/>
      <c r="Z2755" s="83"/>
      <c r="AA2755" s="83"/>
      <c r="AB2755" s="83"/>
      <c r="AC2755" s="83"/>
      <c r="AD2755" s="83"/>
      <c r="AE2755" s="83"/>
    </row>
    <row r="2756">
      <c r="A2756" s="246">
        <v>13466.0</v>
      </c>
      <c r="B2756" s="239" t="s">
        <v>7576</v>
      </c>
      <c r="C2756" s="239" t="b">
        <v>1</v>
      </c>
      <c r="D2756" s="235">
        <v>44640.0</v>
      </c>
      <c r="E2756" s="235" t="str">
        <f t="shared" si="1"/>
        <v>#VALUE!</v>
      </c>
      <c r="F2756" s="236" t="str">
        <f t="shared" si="2"/>
        <v>#VALUE!</v>
      </c>
      <c r="G2756" s="236" t="str">
        <f t="shared" si="3"/>
        <v>#VALUE!</v>
      </c>
      <c r="H2756" s="236" t="str">
        <f t="shared" si="4"/>
        <v>#VALUE!</v>
      </c>
      <c r="I2756" s="236" t="str">
        <f t="shared" si="5"/>
        <v>#VALUE!</v>
      </c>
      <c r="J2756" s="236" t="str">
        <f t="shared" si="6"/>
        <v>#VALUE!</v>
      </c>
      <c r="K2756" s="236" t="str">
        <f t="shared" si="7"/>
        <v>#VALUE!</v>
      </c>
      <c r="L2756" s="236" t="str">
        <f t="shared" si="8"/>
        <v>#VALUE!</v>
      </c>
      <c r="M2756" s="236" t="str">
        <f t="shared" si="9"/>
        <v>#VALUE!</v>
      </c>
      <c r="N2756" s="236" t="str">
        <f t="shared" si="10"/>
        <v>#VALUE!</v>
      </c>
      <c r="O2756" s="236" t="str">
        <f t="shared" si="11"/>
        <v>#VALUE!</v>
      </c>
      <c r="P2756" s="237" t="str">
        <f t="shared" si="12"/>
        <v>NO RX</v>
      </c>
      <c r="Q2756" s="234" t="b">
        <v>0</v>
      </c>
      <c r="R2756" s="237" t="str">
        <f t="shared" si="37"/>
        <v>LOW</v>
      </c>
      <c r="S2756" s="242"/>
      <c r="T2756" s="243">
        <f t="shared" si="82"/>
        <v>44640</v>
      </c>
      <c r="U2756" s="237" t="str">
        <f t="shared" si="86"/>
        <v>DUE COMM</v>
      </c>
      <c r="V2756" s="237" t="str">
        <f t="shared" si="16"/>
        <v> </v>
      </c>
      <c r="W2756" s="83"/>
      <c r="X2756" s="83"/>
      <c r="Y2756" s="83"/>
      <c r="Z2756" s="83"/>
      <c r="AA2756" s="83"/>
      <c r="AB2756" s="83"/>
      <c r="AC2756" s="83"/>
      <c r="AD2756" s="83"/>
      <c r="AE2756" s="83"/>
    </row>
    <row r="2757">
      <c r="A2757" s="246">
        <v>17191.0</v>
      </c>
      <c r="B2757" s="239" t="s">
        <v>7576</v>
      </c>
      <c r="C2757" s="239" t="b">
        <v>1</v>
      </c>
      <c r="D2757" s="235">
        <v>44640.0</v>
      </c>
      <c r="E2757" s="235" t="str">
        <f t="shared" si="1"/>
        <v>#VALUE!</v>
      </c>
      <c r="F2757" s="236" t="str">
        <f t="shared" si="2"/>
        <v>#VALUE!</v>
      </c>
      <c r="G2757" s="236" t="str">
        <f t="shared" si="3"/>
        <v>#VALUE!</v>
      </c>
      <c r="H2757" s="236" t="str">
        <f t="shared" si="4"/>
        <v>#VALUE!</v>
      </c>
      <c r="I2757" s="236" t="str">
        <f t="shared" si="5"/>
        <v>#VALUE!</v>
      </c>
      <c r="J2757" s="236" t="str">
        <f t="shared" si="6"/>
        <v>#VALUE!</v>
      </c>
      <c r="K2757" s="236" t="str">
        <f t="shared" si="7"/>
        <v>#VALUE!</v>
      </c>
      <c r="L2757" s="236" t="str">
        <f t="shared" si="8"/>
        <v>#VALUE!</v>
      </c>
      <c r="M2757" s="236" t="str">
        <f t="shared" si="9"/>
        <v>#VALUE!</v>
      </c>
      <c r="N2757" s="236" t="str">
        <f t="shared" si="10"/>
        <v>#VALUE!</v>
      </c>
      <c r="O2757" s="236" t="str">
        <f t="shared" si="11"/>
        <v>#VALUE!</v>
      </c>
      <c r="P2757" s="237" t="str">
        <f t="shared" si="12"/>
        <v>NO RX</v>
      </c>
      <c r="Q2757" s="234" t="b">
        <v>0</v>
      </c>
      <c r="R2757" s="237" t="str">
        <f t="shared" si="37"/>
        <v>LOW</v>
      </c>
      <c r="S2757" s="242"/>
      <c r="T2757" s="243">
        <f t="shared" si="82"/>
        <v>44640</v>
      </c>
      <c r="U2757" s="237" t="str">
        <f t="shared" si="86"/>
        <v>DUE COMM</v>
      </c>
      <c r="V2757" s="237" t="str">
        <f t="shared" si="16"/>
        <v> </v>
      </c>
      <c r="W2757" s="83"/>
      <c r="X2757" s="83"/>
      <c r="Y2757" s="83"/>
      <c r="Z2757" s="83"/>
      <c r="AA2757" s="83"/>
      <c r="AB2757" s="83"/>
      <c r="AC2757" s="83"/>
      <c r="AD2757" s="83"/>
      <c r="AE2757" s="83"/>
    </row>
    <row r="2758">
      <c r="A2758" s="246">
        <v>18089.0</v>
      </c>
      <c r="B2758" s="239" t="s">
        <v>7556</v>
      </c>
      <c r="C2758" s="239" t="b">
        <v>1</v>
      </c>
      <c r="D2758" s="235">
        <v>44640.0</v>
      </c>
      <c r="E2758" s="235" t="str">
        <f t="shared" si="1"/>
        <v>OPI RX</v>
      </c>
      <c r="F2758" s="236" t="str">
        <f t="shared" si="2"/>
        <v>#VALUE!</v>
      </c>
      <c r="G2758" s="236" t="str">
        <f t="shared" si="3"/>
        <v>#VALUE!</v>
      </c>
      <c r="H2758" s="236" t="str">
        <f t="shared" si="4"/>
        <v>#VALUE!</v>
      </c>
      <c r="I2758" s="236" t="str">
        <f t="shared" si="5"/>
        <v>#VALUE!</v>
      </c>
      <c r="J2758" s="236" t="str">
        <f t="shared" si="6"/>
        <v>#VALUE!</v>
      </c>
      <c r="K2758" s="236" t="str">
        <f t="shared" si="7"/>
        <v>#VALUE!</v>
      </c>
      <c r="L2758" s="236" t="str">
        <f t="shared" si="8"/>
        <v>#VALUE!</v>
      </c>
      <c r="M2758" s="236" t="str">
        <f t="shared" si="9"/>
        <v>#VALUE!</v>
      </c>
      <c r="N2758" s="236" t="str">
        <f t="shared" si="10"/>
        <v>#VALUE!</v>
      </c>
      <c r="O2758" s="236" t="str">
        <f t="shared" si="11"/>
        <v>#VALUE!</v>
      </c>
      <c r="P2758" s="237" t="str">
        <f t="shared" si="12"/>
        <v>OPIOIDS</v>
      </c>
      <c r="Q2758" s="234" t="b">
        <v>0</v>
      </c>
      <c r="R2758" s="237" t="str">
        <f t="shared" si="37"/>
        <v>LOW</v>
      </c>
      <c r="S2758" s="242"/>
      <c r="T2758" s="243">
        <f t="shared" si="82"/>
        <v>44640</v>
      </c>
      <c r="U2758" s="237" t="str">
        <f t="shared" si="86"/>
        <v>DUE COMM</v>
      </c>
      <c r="V2758" s="237" t="str">
        <f t="shared" si="16"/>
        <v> </v>
      </c>
      <c r="W2758" s="83"/>
      <c r="X2758" s="83"/>
      <c r="Y2758" s="83"/>
      <c r="Z2758" s="83"/>
      <c r="AA2758" s="83"/>
      <c r="AB2758" s="83"/>
      <c r="AC2758" s="83"/>
      <c r="AD2758" s="83"/>
      <c r="AE2758" s="83"/>
    </row>
    <row r="2759">
      <c r="A2759" s="246">
        <v>18006.0</v>
      </c>
      <c r="B2759" s="239" t="s">
        <v>8064</v>
      </c>
      <c r="C2759" s="239" t="b">
        <v>1</v>
      </c>
      <c r="D2759" s="235">
        <v>44640.0</v>
      </c>
      <c r="E2759" s="235" t="str">
        <f t="shared" si="1"/>
        <v>#VALUE!</v>
      </c>
      <c r="F2759" s="236" t="str">
        <f t="shared" si="2"/>
        <v>OPI RX</v>
      </c>
      <c r="G2759" s="236" t="str">
        <f t="shared" si="3"/>
        <v>#VALUE!</v>
      </c>
      <c r="H2759" s="236" t="str">
        <f t="shared" si="4"/>
        <v>#VALUE!</v>
      </c>
      <c r="I2759" s="236" t="str">
        <f t="shared" si="5"/>
        <v>#VALUE!</v>
      </c>
      <c r="J2759" s="236" t="str">
        <f t="shared" si="6"/>
        <v>#VALUE!</v>
      </c>
      <c r="K2759" s="236" t="str">
        <f t="shared" si="7"/>
        <v>#VALUE!</v>
      </c>
      <c r="L2759" s="236" t="str">
        <f t="shared" si="8"/>
        <v>#VALUE!</v>
      </c>
      <c r="M2759" s="236" t="str">
        <f t="shared" si="9"/>
        <v>#VALUE!</v>
      </c>
      <c r="N2759" s="236" t="str">
        <f t="shared" si="10"/>
        <v>#VALUE!</v>
      </c>
      <c r="O2759" s="236" t="str">
        <f t="shared" si="11"/>
        <v>#VALUE!</v>
      </c>
      <c r="P2759" s="237" t="str">
        <f t="shared" si="12"/>
        <v>OPIOIDS</v>
      </c>
      <c r="Q2759" s="234" t="b">
        <v>0</v>
      </c>
      <c r="R2759" s="237" t="str">
        <f t="shared" si="37"/>
        <v>LOW</v>
      </c>
      <c r="S2759" s="242"/>
      <c r="T2759" s="243">
        <f t="shared" si="82"/>
        <v>44640</v>
      </c>
      <c r="U2759" s="237" t="str">
        <f t="shared" si="86"/>
        <v>DUE COMM</v>
      </c>
      <c r="V2759" s="237" t="str">
        <f t="shared" si="16"/>
        <v> </v>
      </c>
      <c r="W2759" s="83"/>
      <c r="X2759" s="83"/>
      <c r="Y2759" s="83"/>
      <c r="Z2759" s="83"/>
      <c r="AA2759" s="83"/>
      <c r="AB2759" s="83"/>
      <c r="AC2759" s="83"/>
      <c r="AD2759" s="83"/>
      <c r="AE2759" s="83"/>
    </row>
    <row r="2760">
      <c r="A2760" s="246">
        <v>18039.0</v>
      </c>
      <c r="B2760" s="239" t="s">
        <v>8270</v>
      </c>
      <c r="C2760" s="239" t="b">
        <v>1</v>
      </c>
      <c r="D2760" s="235">
        <v>44640.0</v>
      </c>
      <c r="E2760" s="259" t="e">
        <v>#VALUE!</v>
      </c>
      <c r="F2760" s="260" t="s">
        <v>8271</v>
      </c>
      <c r="G2760" s="260" t="e">
        <v>#VALUE!</v>
      </c>
      <c r="H2760" s="260" t="e">
        <v>#VALUE!</v>
      </c>
      <c r="I2760" s="260" t="e">
        <v>#VALUE!</v>
      </c>
      <c r="J2760" s="260" t="e">
        <v>#VALUE!</v>
      </c>
      <c r="K2760" s="260" t="e">
        <v>#VALUE!</v>
      </c>
      <c r="L2760" s="260" t="e">
        <v>#VALUE!</v>
      </c>
      <c r="M2760" s="260" t="e">
        <v>#VALUE!</v>
      </c>
      <c r="N2760" s="260" t="e">
        <v>#VALUE!</v>
      </c>
      <c r="O2760" s="260" t="e">
        <v>#VALUE!</v>
      </c>
      <c r="P2760" s="239" t="s">
        <v>8272</v>
      </c>
      <c r="Q2760" s="239" t="b">
        <v>0</v>
      </c>
      <c r="R2760" s="239" t="s">
        <v>8273</v>
      </c>
      <c r="S2760" s="242"/>
      <c r="T2760" s="235">
        <v>44640.0</v>
      </c>
      <c r="U2760" s="239" t="s">
        <v>8274</v>
      </c>
      <c r="V2760" s="237"/>
      <c r="W2760" s="83"/>
      <c r="X2760" s="83"/>
      <c r="Y2760" s="83"/>
      <c r="Z2760" s="83"/>
      <c r="AA2760" s="83"/>
      <c r="AB2760" s="83"/>
      <c r="AC2760" s="83"/>
      <c r="AD2760" s="83"/>
      <c r="AE2760" s="83"/>
    </row>
  </sheetData>
  <conditionalFormatting sqref="D2586">
    <cfRule type="expression" dxfId="0" priority="1">
      <formula>$K2586="Ambetter - Superior"</formula>
    </cfRule>
  </conditionalFormatting>
  <conditionalFormatting sqref="D2586">
    <cfRule type="containsText" dxfId="4" priority="2" operator="containsText" text="pregab">
      <formula>NOT(ISERROR(SEARCH(("pregab"),(D2586))))</formula>
    </cfRule>
  </conditionalFormatting>
  <conditionalFormatting sqref="D2586">
    <cfRule type="containsText" dxfId="4" priority="3" operator="containsText" text="gab">
      <formula>NOT(ISERROR(SEARCH(("gab"),(D2586))))</formula>
    </cfRule>
  </conditionalFormatting>
  <conditionalFormatting sqref="D2586">
    <cfRule type="containsText" dxfId="4" priority="4" operator="containsText" text="dulox">
      <formula>NOT(ISERROR(SEARCH(("dulox"),(D2586))))</formula>
    </cfRule>
  </conditionalFormatting>
  <conditionalFormatting sqref="D2586">
    <cfRule type="containsText" dxfId="4" priority="5" operator="containsText" text="cymbalta">
      <formula>NOT(ISERROR(SEARCH(("cymbalta"),(D2586))))</formula>
    </cfRule>
  </conditionalFormatting>
  <conditionalFormatting sqref="D2586">
    <cfRule type="containsText" dxfId="4" priority="6" operator="containsText" text="lyrica">
      <formula>NOT(ISERROR(SEARCH(("lyrica"),(D2586))))</formula>
    </cfRule>
  </conditionalFormatting>
  <conditionalFormatting sqref="D2586">
    <cfRule type="containsText" dxfId="4" priority="7" operator="containsText" text="amitrip">
      <formula>NOT(ISERROR(SEARCH(("amitrip"),(D2586))))</formula>
    </cfRule>
  </conditionalFormatting>
  <conditionalFormatting sqref="D2586">
    <cfRule type="containsText" dxfId="4" priority="8" operator="containsText" text="nortrip">
      <formula>NOT(ISERROR(SEARCH(("nortrip"),(D2586))))</formula>
    </cfRule>
  </conditionalFormatting>
  <conditionalFormatting sqref="A1:D2760 E2571:E2578">
    <cfRule type="expression" dxfId="10" priority="9">
      <formula>$C1=TRUE</formula>
    </cfRule>
  </conditionalFormatting>
  <conditionalFormatting sqref="R1:R2760">
    <cfRule type="containsText" dxfId="11" priority="10" operator="containsText" text="HIGH">
      <formula>NOT(ISERROR(SEARCH(("HIGH"),(R1))))</formula>
    </cfRule>
  </conditionalFormatting>
  <conditionalFormatting sqref="E1:O2760">
    <cfRule type="notContainsBlanks" dxfId="10" priority="11">
      <formula>LEN(TRIM(E1))&gt;0</formula>
    </cfRule>
  </conditionalFormatting>
  <conditionalFormatting sqref="P1:P2760">
    <cfRule type="cellIs" dxfId="11" priority="12" operator="equal">
      <formula>"OPIOIDS"</formula>
    </cfRule>
  </conditionalFormatting>
  <conditionalFormatting sqref="A2:D2760 E2571:E2578">
    <cfRule type="expression" dxfId="10" priority="13">
      <formula>$C2=TRUE</formula>
    </cfRule>
  </conditionalFormatting>
  <conditionalFormatting sqref="T2:U2760">
    <cfRule type="expression" dxfId="11" priority="14">
      <formula>$T2=TRUE</formula>
    </cfRule>
  </conditionalFormatting>
  <hyperlinks>
    <hyperlink r:id="rId1" ref="Y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8.43"/>
    <col customWidth="1" min="2" max="2" width="5.29"/>
    <col customWidth="1" min="3" max="3" width="11.57"/>
    <col customWidth="1" hidden="1" min="4" max="4" width="8.86"/>
    <col customWidth="1" hidden="1" min="5" max="5" width="13.57"/>
    <col customWidth="1" min="6" max="6" width="9.71"/>
    <col customWidth="1" hidden="1" min="7" max="7" width="5.43"/>
    <col customWidth="1" hidden="1" min="8" max="8" width="4.57"/>
    <col customWidth="1" hidden="1" min="9" max="9" width="14.14"/>
    <col customWidth="1" hidden="1" min="10" max="10" width="10.14"/>
    <col customWidth="1" hidden="1" min="11" max="11" width="39.71"/>
    <col customWidth="1" min="12" max="12" width="8.0"/>
    <col customWidth="1" min="13" max="13" width="7.14"/>
    <col customWidth="1" min="14" max="14" width="5.29"/>
    <col customWidth="1" min="15" max="15" width="20.14"/>
    <col customWidth="1" min="16" max="16" width="52.14"/>
    <col customWidth="1" min="17" max="17" width="7.43"/>
    <col customWidth="1" min="18" max="18" width="7.86"/>
    <col customWidth="1" min="19" max="19" width="23.86"/>
    <col customWidth="1" min="20" max="21" width="16.0"/>
  </cols>
  <sheetData>
    <row r="1">
      <c r="A1" s="62">
        <v>44637.0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4"/>
      <c r="P1" s="65"/>
      <c r="Q1" s="66"/>
      <c r="R1" s="67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</row>
    <row r="2">
      <c r="A2" s="68"/>
      <c r="O2" s="69"/>
      <c r="P2" s="65"/>
      <c r="Q2" s="66"/>
      <c r="R2" s="67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</row>
    <row r="3">
      <c r="A3" s="70" t="s">
        <v>36</v>
      </c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4"/>
      <c r="P3" s="65"/>
      <c r="Q3" s="66"/>
      <c r="R3" s="67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</row>
    <row r="4">
      <c r="A4" s="71"/>
      <c r="O4" s="69"/>
      <c r="P4" s="65"/>
      <c r="Q4" s="66"/>
      <c r="R4" s="67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</row>
    <row r="5">
      <c r="A5" s="72" t="s">
        <v>37</v>
      </c>
      <c r="B5" s="73"/>
      <c r="C5" s="74"/>
      <c r="D5" s="75"/>
      <c r="E5" s="76" t="s">
        <v>38</v>
      </c>
      <c r="F5" s="76"/>
      <c r="G5" s="77"/>
      <c r="H5" s="78"/>
      <c r="I5" s="79" t="s">
        <v>39</v>
      </c>
      <c r="J5" s="74"/>
      <c r="K5" s="80"/>
      <c r="L5" s="73"/>
      <c r="M5" s="73"/>
      <c r="N5" s="74"/>
      <c r="O5" s="81" t="s">
        <v>40</v>
      </c>
      <c r="P5" s="82"/>
      <c r="Q5" s="83"/>
      <c r="R5" s="84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</row>
    <row r="6">
      <c r="A6" s="71"/>
      <c r="B6" s="85"/>
      <c r="C6" s="85"/>
      <c r="D6" s="73"/>
      <c r="E6" s="76"/>
      <c r="F6" s="86"/>
      <c r="G6" s="85"/>
      <c r="H6" s="73"/>
      <c r="I6" s="73"/>
      <c r="J6" s="73"/>
      <c r="K6" s="73"/>
      <c r="L6" s="73"/>
      <c r="M6" s="73"/>
      <c r="N6" s="73"/>
      <c r="O6" s="87"/>
      <c r="P6" s="65"/>
      <c r="Q6" s="66"/>
      <c r="R6" s="67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</row>
    <row r="7">
      <c r="A7" s="88"/>
      <c r="O7" s="69"/>
      <c r="P7" s="65"/>
      <c r="Q7" s="66"/>
      <c r="R7" s="67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</row>
    <row r="8">
      <c r="A8" s="89" t="s">
        <v>41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4"/>
      <c r="P8" s="65"/>
      <c r="Q8" s="66"/>
      <c r="R8" s="67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</row>
    <row r="9" ht="23.25" customHeight="1">
      <c r="A9" s="90" t="s">
        <v>42</v>
      </c>
      <c r="B9" s="90" t="s">
        <v>43</v>
      </c>
      <c r="C9" s="90" t="s">
        <v>44</v>
      </c>
      <c r="D9" s="90" t="s">
        <v>45</v>
      </c>
      <c r="E9" s="90" t="s">
        <v>46</v>
      </c>
      <c r="F9" s="90" t="s">
        <v>47</v>
      </c>
      <c r="G9" s="90" t="s">
        <v>48</v>
      </c>
      <c r="H9" s="90" t="s">
        <v>49</v>
      </c>
      <c r="I9" s="90" t="s">
        <v>50</v>
      </c>
      <c r="J9" s="90" t="s">
        <v>51</v>
      </c>
      <c r="K9" s="90" t="s">
        <v>52</v>
      </c>
      <c r="L9" s="91" t="s">
        <v>53</v>
      </c>
      <c r="M9" s="91" t="s">
        <v>7462</v>
      </c>
      <c r="N9" s="91" t="s">
        <v>55</v>
      </c>
      <c r="O9" s="90" t="s">
        <v>56</v>
      </c>
      <c r="P9" s="92" t="s">
        <v>57</v>
      </c>
      <c r="Q9" s="92" t="s">
        <v>58</v>
      </c>
      <c r="R9" s="67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</row>
    <row r="10" hidden="1">
      <c r="A10" s="114" t="s">
        <v>243</v>
      </c>
      <c r="B10" s="94">
        <v>4.0</v>
      </c>
      <c r="C10" s="94">
        <f>VLOOKUP(D10&amp;F10, 'FEB2022 - CC'!A:M,13,0)</f>
        <v>207176</v>
      </c>
      <c r="D10" s="94">
        <v>14212.0</v>
      </c>
      <c r="E10" s="95">
        <v>21952.0</v>
      </c>
      <c r="F10" s="96">
        <v>44595.0</v>
      </c>
      <c r="G10" s="97">
        <v>0.3541666666666667</v>
      </c>
      <c r="H10" s="98" t="s">
        <v>7468</v>
      </c>
      <c r="I10" s="99" t="s">
        <v>7473</v>
      </c>
      <c r="J10" s="100" t="s">
        <v>101</v>
      </c>
      <c r="K10" s="101" t="s">
        <v>174</v>
      </c>
      <c r="L10" s="207"/>
      <c r="M10" s="103" t="s">
        <v>7465</v>
      </c>
      <c r="N10" s="102"/>
      <c r="O10" s="103"/>
      <c r="P10" s="104" t="str">
        <f>IFS($D10="","",$D10, vlookup($D10,'DATA - LIS - RX'!$A:$D,2,0))</f>
        <v>Clonazepam, Oxycodone</v>
      </c>
      <c r="Q10" s="105" t="b">
        <f>IFS($D10="","",$D10, VLOOKUP(D10, 'DATA - LIS - RX'!A:D, 3, 0))</f>
        <v>1</v>
      </c>
      <c r="R10" s="106">
        <f>IFS($D10="","",$D10, vlookup(D10,'DATA - LIS - RX'!A:D,4,0))</f>
        <v>44636</v>
      </c>
      <c r="S10" s="107"/>
      <c r="T10" s="107"/>
      <c r="U10" s="107"/>
      <c r="V10" s="107"/>
      <c r="W10" s="107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</row>
    <row r="11" hidden="1">
      <c r="A11" s="114" t="s">
        <v>245</v>
      </c>
      <c r="B11" s="94">
        <v>5.0</v>
      </c>
      <c r="C11" s="94">
        <f>VLOOKUP(D11&amp;F11, 'FEB2022 - CC'!A:M,13,0)</f>
        <v>207178</v>
      </c>
      <c r="D11" s="94">
        <v>15938.0</v>
      </c>
      <c r="E11" s="95">
        <v>24547.0</v>
      </c>
      <c r="F11" s="96">
        <v>44595.0</v>
      </c>
      <c r="G11" s="97">
        <v>0.3541666666666667</v>
      </c>
      <c r="H11" s="98" t="s">
        <v>7468</v>
      </c>
      <c r="I11" s="99" t="s">
        <v>7472</v>
      </c>
      <c r="J11" s="100" t="s">
        <v>97</v>
      </c>
      <c r="K11" s="101" t="s">
        <v>98</v>
      </c>
      <c r="L11" s="207"/>
      <c r="M11" s="103" t="s">
        <v>7465</v>
      </c>
      <c r="N11" s="102"/>
      <c r="O11" s="103"/>
      <c r="P11" s="104" t="str">
        <f>IFS($D11="","",$D11, vlookup($D11,'DATA - LIS - RX'!$A:$D,2,0))</f>
        <v>  -  </v>
      </c>
      <c r="Q11" s="105" t="b">
        <f>IFS($D11="","",$D11, VLOOKUP(D11, 'DATA - LIS - RX'!A:D, 3, 0))</f>
        <v>1</v>
      </c>
      <c r="R11" s="106">
        <f>IFS($D11="","",$D11, vlookup(D11,'DATA - LIS - RX'!A:D,4,0))</f>
        <v>44636</v>
      </c>
      <c r="S11" s="107"/>
      <c r="T11" s="107"/>
      <c r="U11" s="107"/>
      <c r="V11" s="107"/>
      <c r="W11" s="107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</row>
    <row r="12" hidden="1">
      <c r="A12" s="114" t="s">
        <v>246</v>
      </c>
      <c r="B12" s="94">
        <v>6.0</v>
      </c>
      <c r="C12" s="94">
        <f>VLOOKUP(D12&amp;F12, 'FEB2022 - CC'!A:M,13,0)</f>
        <v>207179</v>
      </c>
      <c r="D12" s="94">
        <v>16999.0</v>
      </c>
      <c r="E12" s="95">
        <v>25187.0</v>
      </c>
      <c r="F12" s="96">
        <v>44595.0</v>
      </c>
      <c r="G12" s="97">
        <v>0.3645833333333333</v>
      </c>
      <c r="H12" s="98" t="s">
        <v>7463</v>
      </c>
      <c r="I12" s="99" t="s">
        <v>7472</v>
      </c>
      <c r="J12" s="100" t="s">
        <v>97</v>
      </c>
      <c r="K12" s="101" t="s">
        <v>247</v>
      </c>
      <c r="L12" s="207"/>
      <c r="M12" s="103" t="s">
        <v>7465</v>
      </c>
      <c r="N12" s="102"/>
      <c r="O12" s="103" t="s">
        <v>7474</v>
      </c>
      <c r="P12" s="104" t="str">
        <f>IFS($D12="","",$D12, vlookup($D12,'DATA - LIS - RX'!$A:$D,2,0))</f>
        <v>Tramadol, Pregabalin</v>
      </c>
      <c r="Q12" s="105" t="b">
        <f>IFS($D12="","",$D12, VLOOKUP(D12, 'DATA - LIS - RX'!A:D, 3, 0))</f>
        <v>1</v>
      </c>
      <c r="R12" s="106">
        <f>IFS($D12="","",$D12, vlookup(D12,'DATA - LIS - RX'!A:D,4,0))</f>
        <v>44636</v>
      </c>
      <c r="S12" s="107"/>
      <c r="T12" s="107"/>
      <c r="U12" s="107"/>
      <c r="V12" s="107"/>
      <c r="W12" s="107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</row>
    <row r="13" hidden="1">
      <c r="A13" s="114" t="s">
        <v>248</v>
      </c>
      <c r="B13" s="94">
        <v>7.0</v>
      </c>
      <c r="C13" s="94">
        <f>VLOOKUP(D13&amp;F13, 'FEB2022 - CC'!A:M,13,0)</f>
        <v>207180</v>
      </c>
      <c r="D13" s="94">
        <v>15129.0</v>
      </c>
      <c r="E13" s="95">
        <v>22829.0</v>
      </c>
      <c r="F13" s="96">
        <v>44595.0</v>
      </c>
      <c r="G13" s="97">
        <v>0.3645833333333333</v>
      </c>
      <c r="H13" s="98" t="s">
        <v>7463</v>
      </c>
      <c r="I13" s="99" t="s">
        <v>7472</v>
      </c>
      <c r="J13" s="100" t="s">
        <v>97</v>
      </c>
      <c r="K13" s="101" t="s">
        <v>189</v>
      </c>
      <c r="L13" s="207"/>
      <c r="M13" s="103" t="s">
        <v>7465</v>
      </c>
      <c r="N13" s="102"/>
      <c r="O13" s="103"/>
      <c r="P13" s="104" t="str">
        <f>IFS($D13="","",$D13, vlookup($D13,'DATA - LIS - RX'!$A:$D,2,0))</f>
        <v>Tramadol, Cyclobenzaprine</v>
      </c>
      <c r="Q13" s="105" t="b">
        <f>IFS($D13="","",$D13, VLOOKUP(D13, 'DATA - LIS - RX'!A:D, 3, 0))</f>
        <v>1</v>
      </c>
      <c r="R13" s="106">
        <f>IFS($D13="","",$D13, vlookup(D13,'DATA - LIS - RX'!A:D,4,0))</f>
        <v>44636</v>
      </c>
      <c r="S13" s="107"/>
      <c r="T13" s="107"/>
      <c r="U13" s="107"/>
      <c r="V13" s="107"/>
      <c r="W13" s="107"/>
      <c r="X13" s="109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</row>
    <row r="14" hidden="1">
      <c r="A14" s="114" t="s">
        <v>255</v>
      </c>
      <c r="B14" s="94">
        <v>8.0</v>
      </c>
      <c r="C14" s="94">
        <f>VLOOKUP(D14&amp;F14, 'FEB2022 - CC'!A:M,13,0)</f>
        <v>207181</v>
      </c>
      <c r="D14" s="94">
        <v>12871.0</v>
      </c>
      <c r="E14" s="95">
        <v>32304.0</v>
      </c>
      <c r="F14" s="96">
        <v>44595.0</v>
      </c>
      <c r="G14" s="97">
        <v>0.4583333333333333</v>
      </c>
      <c r="H14" s="98" t="s">
        <v>7463</v>
      </c>
      <c r="I14" s="99" t="s">
        <v>7473</v>
      </c>
      <c r="J14" s="100" t="s">
        <v>101</v>
      </c>
      <c r="K14" s="101" t="s">
        <v>154</v>
      </c>
      <c r="L14" s="207"/>
      <c r="M14" s="103" t="s">
        <v>7465</v>
      </c>
      <c r="N14" s="102"/>
      <c r="O14" s="103" t="s">
        <v>7475</v>
      </c>
      <c r="P14" s="104" t="str">
        <f>IFS($D14="","",$D14, vlookup($D14,'DATA - LIS - RX'!$A:$D,2,0))</f>
        <v>Adderall, Duloxetine</v>
      </c>
      <c r="Q14" s="105" t="b">
        <f>IFS($D14="","",$D14, VLOOKUP(D14, 'DATA - LIS - RX'!A:D, 3, 0))</f>
        <v>1</v>
      </c>
      <c r="R14" s="106">
        <f>IFS($D14="","",$D14, vlookup(D14,'DATA - LIS - RX'!A:D,4,0))</f>
        <v>44636</v>
      </c>
      <c r="S14" s="107"/>
      <c r="T14" s="107"/>
      <c r="U14" s="107"/>
      <c r="V14" s="107"/>
      <c r="W14" s="107"/>
      <c r="X14" s="109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</row>
    <row r="15" hidden="1">
      <c r="A15" s="114"/>
      <c r="B15" s="94">
        <v>9.0</v>
      </c>
      <c r="C15" s="94"/>
      <c r="D15" s="94"/>
      <c r="E15" s="95">
        <v>19585.0</v>
      </c>
      <c r="F15" s="96">
        <v>44595.0</v>
      </c>
      <c r="G15" s="97">
        <v>0.46875</v>
      </c>
      <c r="H15" s="98" t="s">
        <v>7468</v>
      </c>
      <c r="I15" s="99" t="s">
        <v>7473</v>
      </c>
      <c r="J15" s="100" t="s">
        <v>101</v>
      </c>
      <c r="K15" s="101"/>
      <c r="L15" s="207"/>
      <c r="M15" s="103"/>
      <c r="N15" s="102"/>
      <c r="O15" s="103"/>
      <c r="P15" s="104" t="str">
        <f>IFS($D15="","",$D15, vlookup($D15,'DATA - LIS - RX'!$A:$D,2,0))</f>
        <v/>
      </c>
      <c r="Q15" s="105" t="str">
        <f>IFS($D15="","",$D15, VLOOKUP(D15, 'DATA - LIS - RX'!A:D, 3, 0))</f>
        <v/>
      </c>
      <c r="R15" s="106" t="str">
        <f>IFS($D15="","",$D15, vlookup(D15,'DATA - LIS - RX'!A:D,4,0))</f>
        <v/>
      </c>
      <c r="S15" s="107"/>
      <c r="T15" s="107"/>
      <c r="U15" s="107"/>
      <c r="V15" s="107"/>
      <c r="W15" s="107"/>
      <c r="X15" s="109"/>
      <c r="Y15" s="110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</row>
    <row r="16" hidden="1">
      <c r="A16" s="114" t="s">
        <v>261</v>
      </c>
      <c r="B16" s="94">
        <v>10.0</v>
      </c>
      <c r="C16" s="94">
        <f>VLOOKUP(D16&amp;F16, 'FEB2022 - CC'!A:M,13,0)</f>
        <v>207185</v>
      </c>
      <c r="D16" s="94">
        <v>14950.0</v>
      </c>
      <c r="E16" s="95">
        <v>27319.0</v>
      </c>
      <c r="F16" s="96">
        <v>44595.0</v>
      </c>
      <c r="G16" s="97">
        <v>0.5416666666666666</v>
      </c>
      <c r="H16" s="98" t="s">
        <v>7468</v>
      </c>
      <c r="I16" s="99" t="s">
        <v>7473</v>
      </c>
      <c r="J16" s="100" t="s">
        <v>101</v>
      </c>
      <c r="K16" s="101" t="s">
        <v>262</v>
      </c>
      <c r="L16" s="207"/>
      <c r="M16" s="103" t="s">
        <v>7465</v>
      </c>
      <c r="N16" s="102"/>
      <c r="O16" s="103" t="s">
        <v>7467</v>
      </c>
      <c r="P16" s="104" t="str">
        <f>IFS($D16="","",$D16, vlookup($D16,'DATA - LIS - RX'!$A:$D,2,0))</f>
        <v>Amitriptyline, Gabapentin, Hydrocodone</v>
      </c>
      <c r="Q16" s="105" t="b">
        <f>IFS($D16="","",$D16, VLOOKUP(D16, 'DATA - LIS - RX'!A:D, 3, 0))</f>
        <v>1</v>
      </c>
      <c r="R16" s="106">
        <f>IFS($D16="","",$D16, vlookup(D16,'DATA - LIS - RX'!A:D,4,0))</f>
        <v>44614</v>
      </c>
      <c r="S16" s="107"/>
      <c r="T16" s="107"/>
      <c r="U16" s="107"/>
      <c r="V16" s="107"/>
      <c r="W16" s="107"/>
      <c r="X16" s="109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</row>
    <row r="17" hidden="1">
      <c r="A17" s="114" t="s">
        <v>263</v>
      </c>
      <c r="B17" s="94">
        <v>11.0</v>
      </c>
      <c r="C17" s="94">
        <f>VLOOKUP(D17&amp;F17, 'FEB2022 - CC'!A:M,13,0)</f>
        <v>207186</v>
      </c>
      <c r="D17" s="94">
        <v>9286.0</v>
      </c>
      <c r="E17" s="95">
        <v>14829.0</v>
      </c>
      <c r="F17" s="96">
        <v>44595.0</v>
      </c>
      <c r="G17" s="97">
        <v>0.5625</v>
      </c>
      <c r="H17" s="98" t="s">
        <v>7468</v>
      </c>
      <c r="I17" s="99" t="s">
        <v>7470</v>
      </c>
      <c r="J17" s="100" t="s">
        <v>97</v>
      </c>
      <c r="K17" s="101" t="s">
        <v>89</v>
      </c>
      <c r="L17" s="207"/>
      <c r="M17" s="103" t="s">
        <v>7465</v>
      </c>
      <c r="N17" s="111"/>
      <c r="O17" s="112"/>
      <c r="P17" s="104" t="str">
        <f>IFS($D17="","",$D17, vlookup($D17,'DATA - LIS - RX'!$A:$D,2,0))</f>
        <v>Codeine, Cyclobenzaprine</v>
      </c>
      <c r="Q17" s="105" t="b">
        <f>IFS($D17="","",$D17, VLOOKUP(D17, 'DATA - LIS - RX'!A:D, 3, 0))</f>
        <v>1</v>
      </c>
      <c r="R17" s="106">
        <f>IFS($D17="","",$D17, vlookup(D17,'DATA - LIS - RX'!A:D,4,0))</f>
        <v>44616</v>
      </c>
      <c r="S17" s="107"/>
      <c r="T17" s="107"/>
      <c r="U17" s="107"/>
      <c r="V17" s="107"/>
      <c r="W17" s="107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</row>
    <row r="18" hidden="1">
      <c r="A18" s="114" t="s">
        <v>265</v>
      </c>
      <c r="B18" s="94">
        <v>12.0</v>
      </c>
      <c r="C18" s="94">
        <f>VLOOKUP(D18&amp;F18, 'FEB2022 - CC'!A:M,13,0)</f>
        <v>207187</v>
      </c>
      <c r="D18" s="94">
        <v>10328.0</v>
      </c>
      <c r="E18" s="95">
        <v>23256.0</v>
      </c>
      <c r="F18" s="96">
        <v>44595.0</v>
      </c>
      <c r="G18" s="97">
        <v>0.5729166666666666</v>
      </c>
      <c r="H18" s="98" t="s">
        <v>7463</v>
      </c>
      <c r="I18" s="99" t="s">
        <v>7473</v>
      </c>
      <c r="J18" s="100" t="s">
        <v>101</v>
      </c>
      <c r="K18" s="101" t="s">
        <v>174</v>
      </c>
      <c r="L18" s="207"/>
      <c r="M18" s="103" t="s">
        <v>7465</v>
      </c>
      <c r="N18" s="102"/>
      <c r="O18" s="103"/>
      <c r="P18" s="104" t="str">
        <f>IFS($D18="","",$D18, vlookup($D18,'DATA - LIS - RX'!$A:$D,2,0))</f>
        <v>Hydrocodone, Zolpidem </v>
      </c>
      <c r="Q18" s="105" t="b">
        <f>IFS($D18="","",$D18, VLOOKUP(D18, 'DATA - LIS - RX'!A:D, 3, 0))</f>
        <v>1</v>
      </c>
      <c r="R18" s="106">
        <f>IFS($D18="","",$D18, vlookup(D18,'DATA - LIS - RX'!A:D,4,0))</f>
        <v>44636</v>
      </c>
      <c r="S18" s="107"/>
      <c r="T18" s="107"/>
      <c r="U18" s="107"/>
      <c r="V18" s="107"/>
      <c r="W18" s="107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</row>
    <row r="19" hidden="1">
      <c r="A19" s="114" t="s">
        <v>266</v>
      </c>
      <c r="B19" s="94">
        <v>13.0</v>
      </c>
      <c r="C19" s="94">
        <f>VLOOKUP(D19&amp;F19, 'FEB2022 - CC'!A:M,13,0)</f>
        <v>207188</v>
      </c>
      <c r="D19" s="94">
        <v>12697.0</v>
      </c>
      <c r="E19" s="95">
        <v>30536.0</v>
      </c>
      <c r="F19" s="96">
        <v>44595.0</v>
      </c>
      <c r="G19" s="97">
        <v>0.5833333333333334</v>
      </c>
      <c r="H19" s="98" t="s">
        <v>7463</v>
      </c>
      <c r="I19" s="99" t="s">
        <v>7473</v>
      </c>
      <c r="J19" s="100" t="s">
        <v>101</v>
      </c>
      <c r="K19" s="101" t="s">
        <v>137</v>
      </c>
      <c r="L19" s="207"/>
      <c r="M19" s="103" t="s">
        <v>7465</v>
      </c>
      <c r="N19" s="111"/>
      <c r="O19" s="103" t="s">
        <v>7467</v>
      </c>
      <c r="P19" s="104" t="str">
        <f>IFS($D19="","",$D19, vlookup($D19,'DATA - LIS - RX'!$A:$D,2,0))</f>
        <v>Alprazolam, Amitriptyline, Cyclobenzaprine, Gabapentin, Hydrocodone</v>
      </c>
      <c r="Q19" s="105" t="b">
        <f>IFS($D19="","",$D19, VLOOKUP(D19, 'DATA - LIS - RX'!A:D, 3, 0))</f>
        <v>1</v>
      </c>
      <c r="R19" s="106">
        <f>IFS($D19="","",$D19, vlookup(D19,'DATA - LIS - RX'!A:D,4,0))</f>
        <v>44636</v>
      </c>
      <c r="S19" s="107"/>
      <c r="T19" s="107"/>
      <c r="U19" s="107"/>
      <c r="V19" s="107"/>
      <c r="W19" s="107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</row>
    <row r="20" hidden="1">
      <c r="A20" s="114" t="s">
        <v>264</v>
      </c>
      <c r="B20" s="94">
        <v>14.0</v>
      </c>
      <c r="C20" s="94">
        <f>VLOOKUP(D20&amp;F20, 'FEB2022 - CC'!A:M,13,0)</f>
        <v>207189</v>
      </c>
      <c r="D20" s="94">
        <v>17199.0</v>
      </c>
      <c r="E20" s="95">
        <v>34129.0</v>
      </c>
      <c r="F20" s="96">
        <v>44595.0</v>
      </c>
      <c r="G20" s="97">
        <v>0.5625</v>
      </c>
      <c r="H20" s="98" t="s">
        <v>7468</v>
      </c>
      <c r="I20" s="99" t="s">
        <v>7470</v>
      </c>
      <c r="J20" s="100" t="s">
        <v>97</v>
      </c>
      <c r="K20" s="101" t="s">
        <v>117</v>
      </c>
      <c r="L20" s="207"/>
      <c r="M20" s="103" t="s">
        <v>7465</v>
      </c>
      <c r="N20" s="111"/>
      <c r="O20" s="112" t="s">
        <v>7474</v>
      </c>
      <c r="P20" s="104" t="str">
        <f>IFS($D20="","",$D20, vlookup($D20,'DATA - LIS - RX'!$A:$D,2,0))</f>
        <v>Cyclobenzaprine, Pregabalin, Codeine</v>
      </c>
      <c r="Q20" s="105" t="b">
        <f>IFS($D20="","",$D20, VLOOKUP(D20, 'DATA - LIS - RX'!A:D, 3, 0))</f>
        <v>1</v>
      </c>
      <c r="R20" s="106">
        <f>IFS($D20="","",$D20, vlookup(D20,'DATA - LIS - RX'!A:D,4,0))</f>
        <v>44636</v>
      </c>
      <c r="S20" s="107"/>
      <c r="T20" s="107"/>
      <c r="U20" s="107"/>
      <c r="V20" s="107"/>
      <c r="W20" s="107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</row>
    <row r="21" hidden="1">
      <c r="A21" s="114" t="s">
        <v>267</v>
      </c>
      <c r="B21" s="94">
        <v>15.0</v>
      </c>
      <c r="C21" s="94">
        <f>VLOOKUP(D21&amp;F21, 'FEB2022 - CC'!A:M,13,0)</f>
        <v>207190</v>
      </c>
      <c r="D21" s="94">
        <v>16330.0</v>
      </c>
      <c r="E21" s="95">
        <v>24636.0</v>
      </c>
      <c r="F21" s="96">
        <v>44595.0</v>
      </c>
      <c r="G21" s="97">
        <v>0.5833333333333334</v>
      </c>
      <c r="H21" s="98" t="s">
        <v>7463</v>
      </c>
      <c r="I21" s="99" t="s">
        <v>7473</v>
      </c>
      <c r="J21" s="100" t="s">
        <v>97</v>
      </c>
      <c r="K21" s="101" t="s">
        <v>147</v>
      </c>
      <c r="L21" s="207"/>
      <c r="M21" s="103" t="s">
        <v>7465</v>
      </c>
      <c r="N21" s="111"/>
      <c r="O21" s="112" t="s">
        <v>7466</v>
      </c>
      <c r="P21" s="104" t="str">
        <f>IFS($D21="","",$D21, vlookup($D21,'DATA - LIS - RX'!$A:$D,2,0))</f>
        <v>Gabapentin, Lisdexamfetamine, Oxycodone</v>
      </c>
      <c r="Q21" s="105" t="b">
        <f>IFS($D21="","",$D21, VLOOKUP(D21, 'DATA - LIS - RX'!A:D, 3, 0))</f>
        <v>1</v>
      </c>
      <c r="R21" s="106">
        <f>IFS($D21="","",$D21, vlookup(D21,'DATA - LIS - RX'!A:D,4,0))</f>
        <v>44636</v>
      </c>
      <c r="S21" s="107"/>
      <c r="T21" s="107"/>
      <c r="U21" s="107"/>
      <c r="V21" s="107"/>
      <c r="W21" s="107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</row>
    <row r="22" hidden="1">
      <c r="A22" s="114" t="s">
        <v>276</v>
      </c>
      <c r="B22" s="94">
        <v>16.0</v>
      </c>
      <c r="C22" s="94" t="str">
        <f>VLOOKUP(D22&amp;F22, 'FEB2022 - CC'!A:M,13,0)</f>
        <v>207192</v>
      </c>
      <c r="D22" s="94">
        <v>15911.0</v>
      </c>
      <c r="E22" s="95">
        <v>29976.0</v>
      </c>
      <c r="F22" s="96">
        <v>44596.0</v>
      </c>
      <c r="G22" s="97">
        <v>0.3541666666666667</v>
      </c>
      <c r="H22" s="98" t="s">
        <v>7468</v>
      </c>
      <c r="I22" s="99" t="s">
        <v>7464</v>
      </c>
      <c r="J22" s="100" t="s">
        <v>101</v>
      </c>
      <c r="K22" s="101" t="s">
        <v>189</v>
      </c>
      <c r="L22" s="207"/>
      <c r="M22" s="103" t="s">
        <v>7465</v>
      </c>
      <c r="N22" s="111"/>
      <c r="O22" s="103" t="s">
        <v>7532</v>
      </c>
      <c r="P22" s="104" t="str">
        <f>IFS($D22="","",$D22, vlookup($D22,'DATA - LIS - RX'!$A:$D,2,0))</f>
        <v>Lisdexamfetamine Dimesylate, Gabapentin, Oxycodone, Pregabalin</v>
      </c>
      <c r="Q22" s="105" t="b">
        <f>IFS($D22="","",$D22, VLOOKUP(D22, 'DATA - LIS - RX'!A:D, 3, 0))</f>
        <v>1</v>
      </c>
      <c r="R22" s="106">
        <f>IFS($D22="","",$D22, vlookup(D22,'DATA - LIS - RX'!A:D,4,0))</f>
        <v>44636</v>
      </c>
      <c r="S22" s="107"/>
      <c r="T22" s="107"/>
      <c r="U22" s="107"/>
      <c r="V22" s="107"/>
      <c r="W22" s="107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</row>
    <row r="23" hidden="1">
      <c r="A23" s="114" t="s">
        <v>272</v>
      </c>
      <c r="B23" s="94">
        <v>17.0</v>
      </c>
      <c r="C23" s="94" t="str">
        <f>VLOOKUP(D23&amp;F23, 'FEB2022 - CC'!A:M,13,0)</f>
        <v>207193</v>
      </c>
      <c r="D23" s="94">
        <v>10368.0</v>
      </c>
      <c r="E23" s="95">
        <v>29922.0</v>
      </c>
      <c r="F23" s="96">
        <v>44596.0</v>
      </c>
      <c r="G23" s="97">
        <v>0.3333333333333333</v>
      </c>
      <c r="H23" s="98" t="s">
        <v>7468</v>
      </c>
      <c r="I23" s="99" t="s">
        <v>7464</v>
      </c>
      <c r="J23" s="100" t="s">
        <v>101</v>
      </c>
      <c r="K23" s="101" t="s">
        <v>174</v>
      </c>
      <c r="L23" s="207"/>
      <c r="M23" s="103" t="s">
        <v>7465</v>
      </c>
      <c r="N23" s="111"/>
      <c r="O23" s="103" t="s">
        <v>7474</v>
      </c>
      <c r="P23" s="104" t="str">
        <f>IFS($D23="","",$D23, vlookup($D23,'DATA - LIS - RX'!$A:$D,2,0))</f>
        <v>Pregabalin, Oxycodone</v>
      </c>
      <c r="Q23" s="105" t="b">
        <f>IFS($D23="","",$D23, VLOOKUP(D23, 'DATA - LIS - RX'!A:D, 3, 0))</f>
        <v>1</v>
      </c>
      <c r="R23" s="106">
        <f>IFS($D23="","",$D23, vlookup(D23,'DATA - LIS - RX'!A:D,4,0))</f>
        <v>44636</v>
      </c>
      <c r="S23" s="107"/>
      <c r="T23" s="107"/>
      <c r="U23" s="107"/>
      <c r="V23" s="107"/>
      <c r="W23" s="107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</row>
    <row r="24" hidden="1">
      <c r="A24" s="114" t="s">
        <v>283</v>
      </c>
      <c r="B24" s="94">
        <v>18.0</v>
      </c>
      <c r="C24" s="94" t="str">
        <f>VLOOKUP(D24&amp;F24, 'FEB2022 - CC'!A:M,13,0)</f>
        <v>207195</v>
      </c>
      <c r="D24" s="94">
        <v>14172.0</v>
      </c>
      <c r="E24" s="95">
        <v>17875.0</v>
      </c>
      <c r="F24" s="96">
        <v>44596.0</v>
      </c>
      <c r="G24" s="97">
        <v>0.3854166666666667</v>
      </c>
      <c r="H24" s="98" t="s">
        <v>7463</v>
      </c>
      <c r="I24" s="99" t="s">
        <v>7464</v>
      </c>
      <c r="J24" s="100" t="s">
        <v>101</v>
      </c>
      <c r="K24" s="101" t="s">
        <v>147</v>
      </c>
      <c r="L24" s="207"/>
      <c r="M24" s="103" t="s">
        <v>7465</v>
      </c>
      <c r="N24" s="111"/>
      <c r="O24" s="112" t="s">
        <v>7466</v>
      </c>
      <c r="P24" s="104" t="str">
        <f>IFS($D24="","",$D24, vlookup($D24,'DATA - LIS - RX'!$A:$D,2,0))</f>
        <v>Gabapentin, Hydrocodone</v>
      </c>
      <c r="Q24" s="105" t="b">
        <f>IFS($D24="","",$D24, VLOOKUP(D24, 'DATA - LIS - RX'!A:D, 3, 0))</f>
        <v>1</v>
      </c>
      <c r="R24" s="106">
        <f>IFS($D24="","",$D24, vlookup(D24,'DATA - LIS - RX'!A:D,4,0))</f>
        <v>44496</v>
      </c>
      <c r="S24" s="107"/>
      <c r="T24" s="107"/>
      <c r="U24" s="107"/>
      <c r="V24" s="107"/>
      <c r="W24" s="107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</row>
    <row r="25" hidden="1">
      <c r="A25" s="114" t="s">
        <v>290</v>
      </c>
      <c r="B25" s="94">
        <v>19.0</v>
      </c>
      <c r="C25" s="94" t="str">
        <f>VLOOKUP(D25&amp;F25, 'FEB2022 - CC'!A:M,13,0)</f>
        <v>207197</v>
      </c>
      <c r="D25" s="94">
        <v>16757.0</v>
      </c>
      <c r="E25" s="95">
        <v>22411.0</v>
      </c>
      <c r="F25" s="96">
        <v>44596.0</v>
      </c>
      <c r="G25" s="97">
        <v>0.4375</v>
      </c>
      <c r="H25" s="98" t="s">
        <v>7463</v>
      </c>
      <c r="I25" s="99" t="s">
        <v>7470</v>
      </c>
      <c r="J25" s="100" t="s">
        <v>97</v>
      </c>
      <c r="K25" s="101" t="s">
        <v>291</v>
      </c>
      <c r="L25" s="207"/>
      <c r="M25" s="103" t="s">
        <v>7465</v>
      </c>
      <c r="N25" s="102"/>
      <c r="O25" s="103" t="s">
        <v>7538</v>
      </c>
      <c r="P25" s="104" t="str">
        <f>IFS($D25="","",$D25, vlookup($D25,'DATA - LIS - RX'!$A:$D,2,0))</f>
        <v>Tramadol, Duloxetine, Oxycodone, Pregabalin</v>
      </c>
      <c r="Q25" s="105" t="b">
        <f>IFS($D25="","",$D25, VLOOKUP(D25, 'DATA - LIS - RX'!A:D, 3, 0))</f>
        <v>1</v>
      </c>
      <c r="R25" s="106">
        <f>IFS($D25="","",$D25, vlookup(D25,'DATA - LIS - RX'!A:D,4,0))</f>
        <v>44636</v>
      </c>
      <c r="S25" s="107"/>
      <c r="T25" s="107"/>
      <c r="U25" s="107"/>
      <c r="V25" s="107"/>
      <c r="W25" s="107"/>
      <c r="X25" s="109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</row>
    <row r="26" hidden="1">
      <c r="A26" s="114" t="s">
        <v>307</v>
      </c>
      <c r="B26" s="94">
        <v>20.0</v>
      </c>
      <c r="C26" s="94" t="str">
        <f>VLOOKUP(D26&amp;F26, 'FEB2022 - CC'!A:M,13,0)</f>
        <v>207201</v>
      </c>
      <c r="D26" s="94">
        <v>16896.0</v>
      </c>
      <c r="E26" s="95">
        <v>22688.0</v>
      </c>
      <c r="F26" s="96">
        <v>44596.0</v>
      </c>
      <c r="G26" s="97">
        <v>0.5625</v>
      </c>
      <c r="H26" s="98" t="s">
        <v>7463</v>
      </c>
      <c r="I26" s="99" t="s">
        <v>7464</v>
      </c>
      <c r="J26" s="100" t="s">
        <v>101</v>
      </c>
      <c r="K26" s="101" t="s">
        <v>308</v>
      </c>
      <c r="L26" s="207"/>
      <c r="M26" s="103" t="s">
        <v>7465</v>
      </c>
      <c r="N26" s="102"/>
      <c r="O26" s="113"/>
      <c r="P26" s="104" t="str">
        <f>IFS($D26="","",$D26, vlookup($D26,'DATA - LIS - RX'!$A:$D,2,0))</f>
        <v>Hydrocodone</v>
      </c>
      <c r="Q26" s="105" t="b">
        <f>IFS($D26="","",$D26, VLOOKUP(D26, 'DATA - LIS - RX'!A:D, 3, 0))</f>
        <v>1</v>
      </c>
      <c r="R26" s="106">
        <f>IFS($D26="","",$D26, vlookup(D26,'DATA - LIS - RX'!A:D,4,0))</f>
        <v>44636</v>
      </c>
      <c r="S26" s="107"/>
      <c r="T26" s="107"/>
      <c r="U26" s="107"/>
      <c r="V26" s="107"/>
      <c r="W26" s="107"/>
      <c r="X26" s="109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</row>
    <row r="27" hidden="1">
      <c r="A27" s="114" t="s">
        <v>310</v>
      </c>
      <c r="B27" s="94">
        <v>21.0</v>
      </c>
      <c r="C27" s="94" t="str">
        <f>VLOOKUP(D27&amp;F27, 'FEB2022 - CC'!A:M,13,0)</f>
        <v>207202</v>
      </c>
      <c r="D27" s="94">
        <v>10854.0</v>
      </c>
      <c r="E27" s="95">
        <v>26580.0</v>
      </c>
      <c r="F27" s="96">
        <v>44596.0</v>
      </c>
      <c r="G27" s="97">
        <v>0.5833333333333334</v>
      </c>
      <c r="H27" s="98" t="s">
        <v>7468</v>
      </c>
      <c r="I27" s="99" t="s">
        <v>7464</v>
      </c>
      <c r="J27" s="100" t="s">
        <v>101</v>
      </c>
      <c r="K27" s="101" t="s">
        <v>291</v>
      </c>
      <c r="L27" s="207"/>
      <c r="M27" s="103" t="s">
        <v>7465</v>
      </c>
      <c r="N27" s="102"/>
      <c r="O27" s="103"/>
      <c r="P27" s="104" t="str">
        <f>IFS($D27="","",$D27, vlookup($D27,'DATA - LIS - RX'!$A:$D,2,0))</f>
        <v>Hydrocodone</v>
      </c>
      <c r="Q27" s="105" t="b">
        <f>IFS($D27="","",$D27, VLOOKUP(D27, 'DATA - LIS - RX'!A:D, 3, 0))</f>
        <v>1</v>
      </c>
      <c r="R27" s="106">
        <f>IFS($D27="","",$D27, vlookup(D27,'DATA - LIS - RX'!A:D,4,0))</f>
        <v>44636</v>
      </c>
      <c r="S27" s="107"/>
      <c r="T27" s="107"/>
      <c r="U27" s="107"/>
      <c r="V27" s="107"/>
      <c r="W27" s="107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</row>
    <row r="28" hidden="1">
      <c r="A28" s="114" t="s">
        <v>320</v>
      </c>
      <c r="B28" s="94">
        <v>22.0</v>
      </c>
      <c r="C28" s="94" t="str">
        <f>VLOOKUP(D28&amp;F28, 'FEB2022 - CC'!A:M,13,0)</f>
        <v>207206</v>
      </c>
      <c r="D28" s="94">
        <v>12118.0</v>
      </c>
      <c r="E28" s="95">
        <v>34867.0</v>
      </c>
      <c r="F28" s="96">
        <v>44596.0</v>
      </c>
      <c r="G28" s="97">
        <v>0.6354166666666666</v>
      </c>
      <c r="H28" s="98" t="s">
        <v>7468</v>
      </c>
      <c r="I28" s="99" t="s">
        <v>7464</v>
      </c>
      <c r="J28" s="100" t="s">
        <v>101</v>
      </c>
      <c r="K28" s="101" t="s">
        <v>301</v>
      </c>
      <c r="L28" s="207"/>
      <c r="M28" s="103" t="s">
        <v>7465</v>
      </c>
      <c r="N28" s="102"/>
      <c r="O28" s="103"/>
      <c r="P28" s="104" t="str">
        <f>IFS($D28="","",$D28, vlookup($D28,'DATA - LIS - RX'!$A:$D,2,0))</f>
        <v>Tramadol</v>
      </c>
      <c r="Q28" s="105" t="b">
        <f>IFS($D28="","",$D28, VLOOKUP(D28, 'DATA - LIS - RX'!A:D, 3, 0))</f>
        <v>1</v>
      </c>
      <c r="R28" s="106">
        <f>IFS($D28="","",$D28, vlookup(D28,'DATA - LIS - RX'!A:D,4,0))</f>
        <v>44636</v>
      </c>
      <c r="S28" s="107"/>
      <c r="T28" s="107"/>
      <c r="U28" s="107"/>
      <c r="V28" s="107"/>
      <c r="W28" s="107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</row>
    <row r="29" hidden="1">
      <c r="A29" s="114" t="s">
        <v>322</v>
      </c>
      <c r="B29" s="94">
        <v>23.0</v>
      </c>
      <c r="C29" s="94">
        <f>VLOOKUP(D29&amp;F29, 'FEB2022 - CC'!A:M,13,0)</f>
        <v>207207</v>
      </c>
      <c r="D29" s="94">
        <v>15632.0</v>
      </c>
      <c r="E29" s="95">
        <v>23874.0</v>
      </c>
      <c r="F29" s="96">
        <v>44599.0</v>
      </c>
      <c r="G29" s="97">
        <v>0.3125</v>
      </c>
      <c r="H29" s="98" t="s">
        <v>7463</v>
      </c>
      <c r="I29" s="99" t="s">
        <v>7473</v>
      </c>
      <c r="J29" s="100" t="s">
        <v>88</v>
      </c>
      <c r="K29" s="101" t="s">
        <v>89</v>
      </c>
      <c r="L29" s="207"/>
      <c r="M29" s="103" t="s">
        <v>7465</v>
      </c>
      <c r="N29" s="102"/>
      <c r="O29" s="103"/>
      <c r="P29" s="104" t="str">
        <f>IFS($D29="","",$D29, vlookup($D29,'DATA - LIS - RX'!$A:$D,2,0))</f>
        <v>Tramadol, Diazepam</v>
      </c>
      <c r="Q29" s="105" t="b">
        <f>IFS($D29="","",$D29, VLOOKUP(D29, 'DATA - LIS - RX'!A:D, 3, 0))</f>
        <v>1</v>
      </c>
      <c r="R29" s="106">
        <f>IFS($D29="","",$D29, vlookup(D29,'DATA - LIS - RX'!A:D,4,0))</f>
        <v>44636</v>
      </c>
      <c r="S29" s="107"/>
      <c r="T29" s="107"/>
      <c r="U29" s="107"/>
      <c r="V29" s="107"/>
      <c r="W29" s="107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</row>
    <row r="30">
      <c r="A30" s="114" t="s">
        <v>325</v>
      </c>
      <c r="B30" s="94">
        <v>24.0</v>
      </c>
      <c r="C30" s="94" t="str">
        <f>VLOOKUP(D30&amp;F30, 'FEB2022 - CC'!A:M,13,0)</f>
        <v>207209</v>
      </c>
      <c r="D30" s="94">
        <v>12292.0</v>
      </c>
      <c r="E30" s="95">
        <v>20548.0</v>
      </c>
      <c r="F30" s="96">
        <v>44599.0</v>
      </c>
      <c r="G30" s="97">
        <v>0.3333333333333333</v>
      </c>
      <c r="H30" s="98" t="s">
        <v>7463</v>
      </c>
      <c r="I30" s="99" t="s">
        <v>7473</v>
      </c>
      <c r="J30" s="100" t="s">
        <v>101</v>
      </c>
      <c r="K30" s="101" t="s">
        <v>221</v>
      </c>
      <c r="L30" s="207"/>
      <c r="M30" s="103" t="s">
        <v>7465</v>
      </c>
      <c r="N30" s="102"/>
      <c r="O30" s="103"/>
      <c r="P30" s="104" t="str">
        <f>IFS($D30="","",$D30, vlookup($D30,'DATA - LIS - RX'!$A:$D,2,0))</f>
        <v>Oxycodone</v>
      </c>
      <c r="Q30" s="105" t="b">
        <f>IFS($D30="","",$D30, VLOOKUP(D30, 'DATA - LIS - RX'!A:D, 3, 0))</f>
        <v>1</v>
      </c>
      <c r="R30" s="106">
        <f>IFS($D30="","",$D30, vlookup(D30,'DATA - LIS - RX'!A:D,4,0))</f>
        <v>44636</v>
      </c>
      <c r="S30" s="107"/>
      <c r="T30" s="107"/>
      <c r="U30" s="107"/>
      <c r="V30" s="107"/>
      <c r="W30" s="107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</row>
    <row r="31">
      <c r="A31" s="114" t="s">
        <v>323</v>
      </c>
      <c r="B31" s="94">
        <v>25.0</v>
      </c>
      <c r="C31" s="94" t="str">
        <f>VLOOKUP(D31&amp;F31, 'FEB2022 - CC'!A:M,13,0)</f>
        <v>207210</v>
      </c>
      <c r="D31" s="94">
        <v>14160.0</v>
      </c>
      <c r="E31" s="95">
        <v>29818.0</v>
      </c>
      <c r="F31" s="96">
        <v>44599.0</v>
      </c>
      <c r="G31" s="97">
        <v>0.3229166666666667</v>
      </c>
      <c r="H31" s="98" t="s">
        <v>7463</v>
      </c>
      <c r="I31" s="99" t="s">
        <v>7470</v>
      </c>
      <c r="J31" s="100" t="s">
        <v>97</v>
      </c>
      <c r="K31" s="101" t="s">
        <v>147</v>
      </c>
      <c r="L31" s="207"/>
      <c r="M31" s="103" t="s">
        <v>7465</v>
      </c>
      <c r="N31" s="102"/>
      <c r="O31" s="103"/>
      <c r="P31" s="104" t="str">
        <f>IFS($D31="","",$D31, vlookup($D31,'DATA - LIS - RX'!$A:$D,2,0))</f>
        <v>Tramadol</v>
      </c>
      <c r="Q31" s="105" t="b">
        <f>IFS($D31="","",$D31, VLOOKUP(D31, 'DATA - LIS - RX'!A:D, 3, 0))</f>
        <v>1</v>
      </c>
      <c r="R31" s="106">
        <f>IFS($D31="","",$D31, vlookup(D31,'DATA - LIS - RX'!A:D,4,0))</f>
        <v>44636</v>
      </c>
      <c r="S31" s="107"/>
      <c r="T31" s="107"/>
      <c r="U31" s="107"/>
      <c r="V31" s="107"/>
      <c r="W31" s="107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</row>
    <row r="32">
      <c r="A32" s="114" t="s">
        <v>334</v>
      </c>
      <c r="B32" s="94">
        <v>26.0</v>
      </c>
      <c r="C32" s="94" t="str">
        <f>VLOOKUP(D32&amp;F32, 'FEB2022 - CC'!A:M,13,0)</f>
        <v>207211</v>
      </c>
      <c r="D32" s="94">
        <v>12526.0</v>
      </c>
      <c r="E32" s="95">
        <v>17903.0</v>
      </c>
      <c r="F32" s="96">
        <v>44599.0</v>
      </c>
      <c r="G32" s="97">
        <v>0.3854166666666667</v>
      </c>
      <c r="H32" s="98" t="s">
        <v>7468</v>
      </c>
      <c r="I32" s="99" t="s">
        <v>7473</v>
      </c>
      <c r="J32" s="100" t="s">
        <v>101</v>
      </c>
      <c r="K32" s="101" t="s">
        <v>335</v>
      </c>
      <c r="L32" s="207"/>
      <c r="M32" s="103" t="s">
        <v>7465</v>
      </c>
      <c r="N32" s="102"/>
      <c r="O32" s="103" t="s">
        <v>7466</v>
      </c>
      <c r="P32" s="104" t="str">
        <f>IFS($D32="","",$D32, vlookup($D32,'DATA - LIS - RX'!$A:$D,2,0))</f>
        <v>Gabapentin, Codeine</v>
      </c>
      <c r="Q32" s="105" t="b">
        <f>IFS($D32="","",$D32, VLOOKUP(D32, 'DATA - LIS - RX'!A:D, 3, 0))</f>
        <v>1</v>
      </c>
      <c r="R32" s="106">
        <f>IFS($D32="","",$D32, vlookup(D32,'DATA - LIS - RX'!A:D,4,0))</f>
        <v>44636</v>
      </c>
      <c r="S32" s="107"/>
      <c r="T32" s="107"/>
      <c r="U32" s="107"/>
      <c r="V32" s="107"/>
      <c r="W32" s="107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</row>
    <row r="33">
      <c r="A33" s="114" t="s">
        <v>329</v>
      </c>
      <c r="B33" s="94">
        <v>27.0</v>
      </c>
      <c r="C33" s="94" t="str">
        <f>VLOOKUP(D33&amp;F33, 'FEB2022 - CC'!A:M,13,0)</f>
        <v>207212</v>
      </c>
      <c r="D33" s="94">
        <v>17862.0</v>
      </c>
      <c r="E33" s="95">
        <v>27210.0</v>
      </c>
      <c r="F33" s="96">
        <v>44599.0</v>
      </c>
      <c r="G33" s="97">
        <v>0.3645833333333333</v>
      </c>
      <c r="H33" s="98" t="s">
        <v>7468</v>
      </c>
      <c r="I33" s="99" t="s">
        <v>7470</v>
      </c>
      <c r="J33" s="100" t="s">
        <v>97</v>
      </c>
      <c r="K33" s="101" t="s">
        <v>154</v>
      </c>
      <c r="L33" s="103" t="s">
        <v>7465</v>
      </c>
      <c r="M33" s="103"/>
      <c r="N33" s="102"/>
      <c r="O33" s="113" t="s">
        <v>40</v>
      </c>
      <c r="P33" s="104" t="str">
        <f>IFS($D33="","",$D33, vlookup($D33,'DATA - LIS - RX'!$A:$D,2,0))</f>
        <v>  -  </v>
      </c>
      <c r="Q33" s="105" t="b">
        <f>IFS($D33="","",$D33, VLOOKUP(D33, 'DATA - LIS - RX'!A:D, 3, 0))</f>
        <v>1</v>
      </c>
      <c r="R33" s="106">
        <f>IFS($D33="","",$D33, vlookup(D33,'DATA - LIS - RX'!A:D,4,0))</f>
        <v>44634</v>
      </c>
      <c r="S33" s="107"/>
      <c r="T33" s="107"/>
      <c r="U33" s="107"/>
      <c r="V33" s="107"/>
      <c r="W33" s="107"/>
      <c r="X33" s="109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</row>
    <row r="34">
      <c r="A34" s="114" t="s">
        <v>338</v>
      </c>
      <c r="B34" s="94">
        <v>28.0</v>
      </c>
      <c r="C34" s="94" t="str">
        <f>VLOOKUP(D34&amp;F34, 'FEB2022 - CC'!A:M,13,0)</f>
        <v>207213</v>
      </c>
      <c r="D34" s="94">
        <v>17950.0</v>
      </c>
      <c r="E34" s="95">
        <v>28008.0</v>
      </c>
      <c r="F34" s="96">
        <v>44599.0</v>
      </c>
      <c r="G34" s="97">
        <v>0.3958333333333333</v>
      </c>
      <c r="H34" s="98" t="s">
        <v>7468</v>
      </c>
      <c r="I34" s="99" t="s">
        <v>7470</v>
      </c>
      <c r="J34" s="100" t="s">
        <v>97</v>
      </c>
      <c r="K34" s="101" t="s">
        <v>154</v>
      </c>
      <c r="L34" s="103" t="s">
        <v>7465</v>
      </c>
      <c r="M34" s="103"/>
      <c r="N34" s="102"/>
      <c r="O34" s="108" t="s">
        <v>40</v>
      </c>
      <c r="P34" s="104" t="str">
        <f>IFS($D34="","",$D34, vlookup($D34,'DATA - LIS - RX'!$A:$D,2,0))</f>
        <v>Triazolam, Gabapentin</v>
      </c>
      <c r="Q34" s="105" t="b">
        <f>IFS($D34="","",$D34, VLOOKUP(D34, 'DATA - LIS - RX'!A:D, 3, 0))</f>
        <v>1</v>
      </c>
      <c r="R34" s="106">
        <f>IFS($D34="","",$D34, vlookup(D34,'DATA - LIS - RX'!A:D,4,0))</f>
        <v>44634</v>
      </c>
      <c r="S34" s="107"/>
      <c r="T34" s="107"/>
      <c r="U34" s="107"/>
      <c r="V34" s="107"/>
      <c r="W34" s="107"/>
      <c r="X34" s="109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</row>
    <row r="35">
      <c r="A35" s="114" t="s">
        <v>340</v>
      </c>
      <c r="B35" s="94">
        <v>29.0</v>
      </c>
      <c r="C35" s="94" t="str">
        <f>VLOOKUP(D35&amp;F35, 'FEB2022 - CC'!A:M,13,0)</f>
        <v>207214</v>
      </c>
      <c r="D35" s="94">
        <v>9193.0</v>
      </c>
      <c r="E35" s="95">
        <v>18632.0</v>
      </c>
      <c r="F35" s="96">
        <v>44599.0</v>
      </c>
      <c r="G35" s="97">
        <v>0.40625</v>
      </c>
      <c r="H35" s="98" t="s">
        <v>7468</v>
      </c>
      <c r="I35" s="99" t="s">
        <v>7472</v>
      </c>
      <c r="J35" s="100" t="s">
        <v>97</v>
      </c>
      <c r="K35" s="101" t="s">
        <v>89</v>
      </c>
      <c r="L35" s="207"/>
      <c r="M35" s="103" t="s">
        <v>7465</v>
      </c>
      <c r="N35" s="102"/>
      <c r="O35" s="112" t="s">
        <v>7466</v>
      </c>
      <c r="P35" s="104" t="str">
        <f>IFS($D35="","",$D35, vlookup($D35,'DATA - LIS - RX'!$A:$D,2,0))</f>
        <v>Gabapentin, Hydromorphone, Zolpidem, Buprenorphine, Diazepam</v>
      </c>
      <c r="Q35" s="105" t="b">
        <f>IFS($D35="","",$D35, VLOOKUP(D35, 'DATA - LIS - RX'!A:D, 3, 0))</f>
        <v>1</v>
      </c>
      <c r="R35" s="106">
        <f>IFS($D35="","",$D35, vlookup(D35,'DATA - LIS - RX'!A:D,4,0))</f>
        <v>44636</v>
      </c>
      <c r="S35" s="107"/>
      <c r="T35" s="107"/>
      <c r="U35" s="107"/>
      <c r="V35" s="107"/>
      <c r="W35" s="107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</row>
    <row r="36">
      <c r="A36" s="114" t="s">
        <v>331</v>
      </c>
      <c r="B36" s="94">
        <v>30.0</v>
      </c>
      <c r="C36" s="94" t="str">
        <f>VLOOKUP(D36&amp;F36, 'FEB2022 - CC'!A:M,13,0)</f>
        <v>207215</v>
      </c>
      <c r="D36" s="94">
        <v>17153.0</v>
      </c>
      <c r="E36" s="95">
        <v>29857.0</v>
      </c>
      <c r="F36" s="96">
        <v>44599.0</v>
      </c>
      <c r="G36" s="97">
        <v>0.3645833333333333</v>
      </c>
      <c r="H36" s="98" t="s">
        <v>7468</v>
      </c>
      <c r="I36" s="99" t="s">
        <v>7470</v>
      </c>
      <c r="J36" s="100" t="s">
        <v>97</v>
      </c>
      <c r="K36" s="101" t="s">
        <v>117</v>
      </c>
      <c r="L36" s="103" t="s">
        <v>7465</v>
      </c>
      <c r="M36" s="103"/>
      <c r="N36" s="102"/>
      <c r="O36" s="108" t="s">
        <v>40</v>
      </c>
      <c r="P36" s="104" t="str">
        <f>IFS($D36="","",$D36, vlookup($D36,'DATA - LIS - RX'!$A:$D,2,0))</f>
        <v>  -  </v>
      </c>
      <c r="Q36" s="105" t="b">
        <f>IFS($D36="","",$D36, VLOOKUP(D36, 'DATA - LIS - RX'!A:D, 3, 0))</f>
        <v>1</v>
      </c>
      <c r="R36" s="106">
        <f>IFS($D36="","",$D36, vlookup(D36,'DATA - LIS - RX'!A:D,4,0))</f>
        <v>44634</v>
      </c>
      <c r="S36" s="107"/>
      <c r="T36" s="107"/>
      <c r="U36" s="107"/>
      <c r="V36" s="107"/>
      <c r="W36" s="107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</row>
    <row r="37">
      <c r="A37" s="114" t="s">
        <v>342</v>
      </c>
      <c r="B37" s="94">
        <v>31.0</v>
      </c>
      <c r="C37" s="94" t="str">
        <f>VLOOKUP(D37&amp;F37, 'FEB2022 - CC'!A:M,13,0)</f>
        <v>207216</v>
      </c>
      <c r="D37" s="94">
        <v>18021.0</v>
      </c>
      <c r="E37" s="95">
        <v>37457.0</v>
      </c>
      <c r="F37" s="96">
        <v>44599.0</v>
      </c>
      <c r="G37" s="97">
        <v>0.4166666666666667</v>
      </c>
      <c r="H37" s="98" t="s">
        <v>7463</v>
      </c>
      <c r="I37" s="99" t="s">
        <v>7470</v>
      </c>
      <c r="J37" s="100" t="s">
        <v>97</v>
      </c>
      <c r="K37" s="101" t="s">
        <v>189</v>
      </c>
      <c r="L37" s="103" t="s">
        <v>7465</v>
      </c>
      <c r="M37" s="103"/>
      <c r="N37" s="102"/>
      <c r="O37" s="108" t="s">
        <v>40</v>
      </c>
      <c r="P37" s="104" t="str">
        <f>IFS($D37="","",$D37, vlookup($D37,'DATA - LIS - RX'!$A:$D,2,0))</f>
        <v>Pregabalin</v>
      </c>
      <c r="Q37" s="105" t="b">
        <f>IFS($D37="","",$D37, VLOOKUP(D37, 'DATA - LIS - RX'!A:D, 3, 0))</f>
        <v>1</v>
      </c>
      <c r="R37" s="106">
        <f>IFS($D37="","",$D37, vlookup(D37,'DATA - LIS - RX'!A:D,4,0))</f>
        <v>44634</v>
      </c>
      <c r="S37" s="107"/>
      <c r="T37" s="107"/>
      <c r="U37" s="107"/>
      <c r="V37" s="107"/>
      <c r="W37" s="107"/>
      <c r="X37" s="109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</row>
    <row r="38">
      <c r="A38" s="114" t="s">
        <v>346</v>
      </c>
      <c r="B38" s="94">
        <v>32.0</v>
      </c>
      <c r="C38" s="94" t="str">
        <f>VLOOKUP(D38&amp;F38, 'FEB2022 - CC'!A:M,13,0)</f>
        <v>207218</v>
      </c>
      <c r="D38" s="94">
        <v>12412.0</v>
      </c>
      <c r="E38" s="95">
        <v>21267.0</v>
      </c>
      <c r="F38" s="96">
        <v>44599.0</v>
      </c>
      <c r="G38" s="97">
        <v>0.4166666666666667</v>
      </c>
      <c r="H38" s="98" t="s">
        <v>7463</v>
      </c>
      <c r="I38" s="99" t="s">
        <v>7473</v>
      </c>
      <c r="J38" s="100" t="s">
        <v>101</v>
      </c>
      <c r="K38" s="101" t="s">
        <v>174</v>
      </c>
      <c r="L38" s="103"/>
      <c r="M38" s="103" t="s">
        <v>7465</v>
      </c>
      <c r="N38" s="102"/>
      <c r="O38" s="112" t="s">
        <v>7475</v>
      </c>
      <c r="P38" s="104" t="str">
        <f>IFS($D38="","",$D38, vlookup($D38,'DATA - LIS - RX'!$A:$D,2,0))</f>
        <v>Duloxetine</v>
      </c>
      <c r="Q38" s="105" t="b">
        <f>IFS($D38="","",$D38, VLOOKUP(D38, 'DATA - LIS - RX'!A:D, 3, 0))</f>
        <v>1</v>
      </c>
      <c r="R38" s="106">
        <f>IFS($D38="","",$D38, vlookup(D38,'DATA - LIS - RX'!A:D,4,0))</f>
        <v>44636</v>
      </c>
      <c r="S38" s="107"/>
      <c r="T38" s="107"/>
      <c r="U38" s="107"/>
      <c r="V38" s="107"/>
      <c r="W38" s="107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</row>
    <row r="39">
      <c r="A39" s="114" t="s">
        <v>386</v>
      </c>
      <c r="B39" s="94">
        <v>33.0</v>
      </c>
      <c r="C39" s="94" t="str">
        <f>VLOOKUP(D39&amp;F39, 'FEB2022 - CC'!A:M,13,0)</f>
        <v>207219</v>
      </c>
      <c r="D39" s="94">
        <v>10185.0</v>
      </c>
      <c r="E39" s="95">
        <v>24575.0</v>
      </c>
      <c r="F39" s="96">
        <v>44599.0</v>
      </c>
      <c r="G39" s="97">
        <v>0.6354166666666666</v>
      </c>
      <c r="H39" s="98" t="s">
        <v>7468</v>
      </c>
      <c r="I39" s="99" t="s">
        <v>7473</v>
      </c>
      <c r="J39" s="100" t="s">
        <v>101</v>
      </c>
      <c r="K39" s="101" t="s">
        <v>94</v>
      </c>
      <c r="L39" s="103"/>
      <c r="M39" s="103" t="s">
        <v>7465</v>
      </c>
      <c r="N39" s="102"/>
      <c r="O39" s="103" t="s">
        <v>7466</v>
      </c>
      <c r="P39" s="104" t="str">
        <f>IFS($D39="","",$D39, vlookup($D39,'DATA - LIS - RX'!$A:$D,2,0))</f>
        <v>Alprazolam, Gabapentin, Oxycodone</v>
      </c>
      <c r="Q39" s="105" t="b">
        <f>IFS($D39="","",$D39, VLOOKUP(D39, 'DATA - LIS - RX'!A:D, 3, 0))</f>
        <v>1</v>
      </c>
      <c r="R39" s="106">
        <f>IFS($D39="","",$D39, vlookup(D39,'DATA - LIS - RX'!A:D,4,0))</f>
        <v>44636</v>
      </c>
      <c r="S39" s="107"/>
      <c r="T39" s="107"/>
      <c r="U39" s="107"/>
      <c r="V39" s="107"/>
      <c r="W39" s="107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</row>
    <row r="40">
      <c r="A40" s="114" t="s">
        <v>362</v>
      </c>
      <c r="B40" s="94">
        <v>34.0</v>
      </c>
      <c r="C40" s="94" t="str">
        <f>VLOOKUP(D40&amp;F40, 'FEB2022 - CC'!A:M,13,0)</f>
        <v>207220</v>
      </c>
      <c r="D40" s="94">
        <v>16086.0</v>
      </c>
      <c r="E40" s="95">
        <v>29859.0</v>
      </c>
      <c r="F40" s="96">
        <v>44599.0</v>
      </c>
      <c r="G40" s="97">
        <v>0.46875</v>
      </c>
      <c r="H40" s="98" t="s">
        <v>7468</v>
      </c>
      <c r="I40" s="99" t="s">
        <v>7472</v>
      </c>
      <c r="J40" s="100" t="s">
        <v>88</v>
      </c>
      <c r="K40" s="101" t="s">
        <v>89</v>
      </c>
      <c r="L40" s="207"/>
      <c r="M40" s="103" t="s">
        <v>7465</v>
      </c>
      <c r="N40" s="102"/>
      <c r="O40" s="103" t="s">
        <v>7476</v>
      </c>
      <c r="P40" s="104" t="str">
        <f>IFS($D40="","",$D40, vlookup($D40,'DATA - LIS - RX'!$A:$D,2,0))</f>
        <v>Amitriptyline</v>
      </c>
      <c r="Q40" s="105" t="b">
        <f>IFS($D40="","",$D40, VLOOKUP(D40, 'DATA - LIS - RX'!A:D, 3, 0))</f>
        <v>1</v>
      </c>
      <c r="R40" s="106">
        <f>IFS($D40="","",$D40, vlookup(D40,'DATA - LIS - RX'!A:D,4,0))</f>
        <v>44636</v>
      </c>
      <c r="S40" s="107"/>
      <c r="T40" s="107"/>
      <c r="U40" s="107"/>
      <c r="V40" s="107"/>
      <c r="W40" s="107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</row>
    <row r="41">
      <c r="A41" s="114" t="s">
        <v>351</v>
      </c>
      <c r="B41" s="94">
        <v>35.0</v>
      </c>
      <c r="C41" s="94" t="str">
        <f>VLOOKUP(D41&amp;F41, 'FEB2022 - CC'!A:M,13,0)</f>
        <v>207223</v>
      </c>
      <c r="D41" s="94">
        <v>18029.0</v>
      </c>
      <c r="E41" s="95">
        <v>34870.0</v>
      </c>
      <c r="F41" s="96">
        <v>44599.0</v>
      </c>
      <c r="G41" s="97">
        <v>0.4479166666666667</v>
      </c>
      <c r="H41" s="98" t="s">
        <v>7468</v>
      </c>
      <c r="I41" s="99" t="s">
        <v>7472</v>
      </c>
      <c r="J41" s="100" t="s">
        <v>97</v>
      </c>
      <c r="K41" s="101" t="s">
        <v>98</v>
      </c>
      <c r="L41" s="103" t="s">
        <v>7465</v>
      </c>
      <c r="M41" s="103"/>
      <c r="N41" s="102"/>
      <c r="O41" s="108" t="s">
        <v>40</v>
      </c>
      <c r="P41" s="104" t="str">
        <f>IFS($D41="","",$D41, vlookup($D41,'DATA - LIS - RX'!$A:$D,2,0))</f>
        <v>Hydrocodone, Gabapentin</v>
      </c>
      <c r="Q41" s="105" t="b">
        <f>IFS($D41="","",$D41, VLOOKUP(D41, 'DATA - LIS - RX'!A:D, 3, 0))</f>
        <v>1</v>
      </c>
      <c r="R41" s="106">
        <f>IFS($D41="","",$D41, vlookup(D41,'DATA - LIS - RX'!A:D,4,0))</f>
        <v>44634</v>
      </c>
      <c r="S41" s="107"/>
      <c r="T41" s="107"/>
      <c r="U41" s="107"/>
      <c r="V41" s="107"/>
      <c r="W41" s="107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</row>
    <row r="42">
      <c r="A42" s="114" t="s">
        <v>360</v>
      </c>
      <c r="B42" s="94">
        <v>36.0</v>
      </c>
      <c r="C42" s="94" t="str">
        <f>VLOOKUP(D42&amp;F42, 'FEB2022 - CC'!A:M,13,0)</f>
        <v>207224</v>
      </c>
      <c r="D42" s="94">
        <v>13518.0</v>
      </c>
      <c r="E42" s="95">
        <v>32525.0</v>
      </c>
      <c r="F42" s="96">
        <v>44599.0</v>
      </c>
      <c r="G42" s="97">
        <v>0.4583333333333333</v>
      </c>
      <c r="H42" s="98" t="s">
        <v>7463</v>
      </c>
      <c r="I42" s="99" t="s">
        <v>7472</v>
      </c>
      <c r="J42" s="100" t="s">
        <v>97</v>
      </c>
      <c r="K42" s="101" t="s">
        <v>189</v>
      </c>
      <c r="L42" s="103"/>
      <c r="M42" s="103" t="s">
        <v>7465</v>
      </c>
      <c r="N42" s="102"/>
      <c r="O42" s="103"/>
      <c r="P42" s="104" t="str">
        <f>IFS($D42="","",$D42, vlookup($D42,'DATA - LIS - RX'!$A:$D,2,0))</f>
        <v>  -  </v>
      </c>
      <c r="Q42" s="105" t="b">
        <f>IFS($D42="","",$D42, VLOOKUP(D42, 'DATA - LIS - RX'!A:D, 3, 0))</f>
        <v>1</v>
      </c>
      <c r="R42" s="106">
        <f>IFS($D42="","",$D42, vlookup(D42,'DATA - LIS - RX'!A:D,4,0))</f>
        <v>44634</v>
      </c>
      <c r="S42" s="107"/>
      <c r="T42" s="107"/>
      <c r="U42" s="107"/>
      <c r="V42" s="107"/>
      <c r="W42" s="107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</row>
    <row r="43">
      <c r="A43" s="114" t="s">
        <v>364</v>
      </c>
      <c r="B43" s="94">
        <v>37.0</v>
      </c>
      <c r="C43" s="94" t="str">
        <f>VLOOKUP(D43&amp;F43, 'FEB2022 - CC'!A:M,13,0)</f>
        <v>207225</v>
      </c>
      <c r="D43" s="94">
        <v>18033.0</v>
      </c>
      <c r="E43" s="95">
        <v>20590.0</v>
      </c>
      <c r="F43" s="96">
        <v>44599.0</v>
      </c>
      <c r="G43" s="97">
        <v>0.46875</v>
      </c>
      <c r="H43" s="98" t="s">
        <v>7463</v>
      </c>
      <c r="I43" s="99" t="s">
        <v>7470</v>
      </c>
      <c r="J43" s="100" t="s">
        <v>97</v>
      </c>
      <c r="K43" s="101" t="s">
        <v>98</v>
      </c>
      <c r="L43" s="103" t="s">
        <v>7465</v>
      </c>
      <c r="M43" s="103"/>
      <c r="N43" s="102"/>
      <c r="O43" s="108" t="s">
        <v>40</v>
      </c>
      <c r="P43" s="104" t="str">
        <f>IFS($D43="","",$D43, vlookup($D43,'DATA - LIS - RX'!$A:$D,2,0))</f>
        <v>  -  </v>
      </c>
      <c r="Q43" s="105" t="b">
        <f>IFS($D43="","",$D43, VLOOKUP(D43, 'DATA - LIS - RX'!A:D, 3, 0))</f>
        <v>1</v>
      </c>
      <c r="R43" s="106">
        <f>IFS($D43="","",$D43, vlookup(D43,'DATA - LIS - RX'!A:D,4,0))</f>
        <v>44634</v>
      </c>
      <c r="S43" s="107"/>
      <c r="T43" s="107"/>
      <c r="U43" s="107"/>
      <c r="V43" s="107"/>
      <c r="W43" s="107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</row>
    <row r="44">
      <c r="A44" s="114" t="s">
        <v>366</v>
      </c>
      <c r="B44" s="94">
        <v>38.0</v>
      </c>
      <c r="C44" s="94" t="str">
        <f>VLOOKUP(D44&amp;F44, 'FEB2022 - CC'!A:M,13,0)</f>
        <v>207226</v>
      </c>
      <c r="D44" s="94">
        <v>10768.0</v>
      </c>
      <c r="E44" s="95">
        <v>19517.0</v>
      </c>
      <c r="F44" s="96">
        <v>44599.0</v>
      </c>
      <c r="G44" s="97">
        <v>0.46875</v>
      </c>
      <c r="H44" s="98" t="s">
        <v>7468</v>
      </c>
      <c r="I44" s="99" t="s">
        <v>7473</v>
      </c>
      <c r="J44" s="100" t="s">
        <v>101</v>
      </c>
      <c r="K44" s="101" t="s">
        <v>98</v>
      </c>
      <c r="L44" s="207"/>
      <c r="M44" s="103" t="s">
        <v>7465</v>
      </c>
      <c r="N44" s="102"/>
      <c r="O44" s="103"/>
      <c r="P44" s="104" t="str">
        <f>IFS($D44="","",$D44, vlookup($D44,'DATA - LIS - RX'!$A:$D,2,0))</f>
        <v>Oxycodone, Zolpidem</v>
      </c>
      <c r="Q44" s="105" t="b">
        <f>IFS($D44="","",$D44, VLOOKUP(D44, 'DATA - LIS - RX'!A:D, 3, 0))</f>
        <v>1</v>
      </c>
      <c r="R44" s="106">
        <f>IFS($D44="","",$D44, vlookup(D44,'DATA - LIS - RX'!A:D,4,0))</f>
        <v>44636</v>
      </c>
      <c r="S44" s="107"/>
      <c r="T44" s="107"/>
      <c r="U44" s="107"/>
      <c r="V44" s="107"/>
      <c r="W44" s="107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</row>
    <row r="45">
      <c r="A45" s="114" t="s">
        <v>368</v>
      </c>
      <c r="B45" s="94">
        <v>39.0</v>
      </c>
      <c r="C45" s="94" t="str">
        <f>VLOOKUP(D45&amp;F45, 'FEB2022 - CC'!A:M,13,0)</f>
        <v>207228</v>
      </c>
      <c r="D45" s="94">
        <v>17709.0</v>
      </c>
      <c r="E45" s="95">
        <v>29001.0</v>
      </c>
      <c r="F45" s="96">
        <v>44599.0</v>
      </c>
      <c r="G45" s="97">
        <v>0.46875</v>
      </c>
      <c r="H45" s="98" t="s">
        <v>7468</v>
      </c>
      <c r="I45" s="99" t="s">
        <v>7470</v>
      </c>
      <c r="J45" s="100" t="s">
        <v>97</v>
      </c>
      <c r="K45" s="101" t="s">
        <v>179</v>
      </c>
      <c r="L45" s="103" t="s">
        <v>7465</v>
      </c>
      <c r="M45" s="103"/>
      <c r="N45" s="102"/>
      <c r="O45" s="108" t="s">
        <v>40</v>
      </c>
      <c r="P45" s="104" t="str">
        <f>IFS($D45="","",$D45, vlookup($D45,'DATA - LIS - RX'!$A:$D,2,0))</f>
        <v>Pregabalin, Cyclobenzaprine</v>
      </c>
      <c r="Q45" s="105" t="b">
        <f>IFS($D45="","",$D45, VLOOKUP(D45, 'DATA - LIS - RX'!A:D, 3, 0))</f>
        <v>1</v>
      </c>
      <c r="R45" s="106">
        <f>IFS($D45="","",$D45, vlookup(D45,'DATA - LIS - RX'!A:D,4,0))</f>
        <v>44634</v>
      </c>
      <c r="S45" s="107"/>
      <c r="T45" s="107"/>
      <c r="U45" s="107"/>
      <c r="V45" s="107"/>
      <c r="W45" s="107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</row>
    <row r="46">
      <c r="A46" s="114" t="s">
        <v>375</v>
      </c>
      <c r="B46" s="94">
        <v>40.0</v>
      </c>
      <c r="C46" s="94" t="str">
        <f>VLOOKUP(D46&amp;F46, 'FEB2022 - CC'!A:M,13,0)</f>
        <v>207229</v>
      </c>
      <c r="D46" s="94">
        <v>16404.0</v>
      </c>
      <c r="E46" s="95">
        <v>21743.0</v>
      </c>
      <c r="F46" s="96">
        <v>44599.0</v>
      </c>
      <c r="G46" s="97">
        <v>0.5625</v>
      </c>
      <c r="H46" s="98" t="s">
        <v>7463</v>
      </c>
      <c r="I46" s="99" t="s">
        <v>7464</v>
      </c>
      <c r="J46" s="100" t="s">
        <v>101</v>
      </c>
      <c r="K46" s="101" t="s">
        <v>147</v>
      </c>
      <c r="L46" s="103"/>
      <c r="M46" s="103" t="s">
        <v>7465</v>
      </c>
      <c r="N46" s="102"/>
      <c r="O46" s="103" t="s">
        <v>7466</v>
      </c>
      <c r="P46" s="104" t="str">
        <f>IFS($D46="","",$D46, vlookup($D46,'DATA - LIS - RX'!$A:$D,2,0))</f>
        <v>Butorphanol, Gabapentin, Hydrocodone</v>
      </c>
      <c r="Q46" s="105" t="b">
        <f>IFS($D46="","",$D46, VLOOKUP(D46, 'DATA - LIS - RX'!A:D, 3, 0))</f>
        <v>1</v>
      </c>
      <c r="R46" s="106">
        <f>IFS($D46="","",$D46, vlookup(D46,'DATA - LIS - RX'!A:D,4,0))</f>
        <v>44636</v>
      </c>
      <c r="S46" s="107"/>
      <c r="T46" s="107"/>
      <c r="U46" s="107"/>
      <c r="V46" s="107"/>
      <c r="W46" s="107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</row>
    <row r="47">
      <c r="A47" s="114" t="s">
        <v>370</v>
      </c>
      <c r="B47" s="94">
        <v>41.0</v>
      </c>
      <c r="C47" s="94" t="str">
        <f>VLOOKUP(D47&amp;F47, 'FEB2022 - CC'!A:M,13,0)</f>
        <v>207230</v>
      </c>
      <c r="D47" s="94">
        <v>11801.0</v>
      </c>
      <c r="E47" s="95">
        <v>9862.0</v>
      </c>
      <c r="F47" s="96">
        <v>44599.0</v>
      </c>
      <c r="G47" s="97">
        <v>0.5416666666666666</v>
      </c>
      <c r="H47" s="98" t="s">
        <v>7468</v>
      </c>
      <c r="I47" s="99" t="s">
        <v>7464</v>
      </c>
      <c r="J47" s="100" t="s">
        <v>101</v>
      </c>
      <c r="K47" s="101" t="s">
        <v>335</v>
      </c>
      <c r="L47" s="207"/>
      <c r="M47" s="103" t="s">
        <v>7465</v>
      </c>
      <c r="N47" s="102"/>
      <c r="O47" s="103"/>
      <c r="P47" s="104" t="str">
        <f>IFS($D47="","",$D47, vlookup($D47,'DATA - LIS - RX'!$A:$D,2,0))</f>
        <v>Tramadol, Cyclobenzaprine</v>
      </c>
      <c r="Q47" s="105" t="b">
        <f>IFS($D47="","",$D47, VLOOKUP(D47, 'DATA - LIS - RX'!A:D, 3, 0))</f>
        <v>1</v>
      </c>
      <c r="R47" s="106">
        <f>IFS($D47="","",$D47, vlookup(D47,'DATA - LIS - RX'!A:D,4,0))</f>
        <v>44634</v>
      </c>
      <c r="S47" s="107"/>
      <c r="T47" s="107"/>
      <c r="U47" s="107"/>
      <c r="V47" s="107"/>
      <c r="W47" s="107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</row>
    <row r="48">
      <c r="A48" s="114" t="s">
        <v>377</v>
      </c>
      <c r="B48" s="94">
        <v>42.0</v>
      </c>
      <c r="C48" s="94" t="str">
        <f>VLOOKUP(D48&amp;F48, 'FEB2022 - CC'!A:M,13,0)</f>
        <v>207231</v>
      </c>
      <c r="D48" s="94">
        <v>18024.0</v>
      </c>
      <c r="E48" s="95">
        <v>30137.0</v>
      </c>
      <c r="F48" s="96">
        <v>44599.0</v>
      </c>
      <c r="G48" s="97">
        <v>0.5625</v>
      </c>
      <c r="H48" s="98" t="s">
        <v>7468</v>
      </c>
      <c r="I48" s="99" t="s">
        <v>7472</v>
      </c>
      <c r="J48" s="100" t="s">
        <v>97</v>
      </c>
      <c r="K48" s="101" t="s">
        <v>335</v>
      </c>
      <c r="L48" s="103" t="s">
        <v>7465</v>
      </c>
      <c r="M48" s="103"/>
      <c r="N48" s="102"/>
      <c r="O48" s="81" t="s">
        <v>40</v>
      </c>
      <c r="P48" s="104" t="str">
        <f>IFS($D48="","",$D48, vlookup($D48,'DATA - LIS - RX'!$A:$D,2,0))</f>
        <v>Gabapentin</v>
      </c>
      <c r="Q48" s="105" t="b">
        <f>IFS($D48="","",$D48, VLOOKUP(D48, 'DATA - LIS - RX'!A:D, 3, 0))</f>
        <v>1</v>
      </c>
      <c r="R48" s="106">
        <f>IFS($D48="","",$D48, vlookup(D48,'DATA - LIS - RX'!A:D,4,0))</f>
        <v>44634</v>
      </c>
      <c r="S48" s="107"/>
      <c r="T48" s="107"/>
      <c r="U48" s="107"/>
      <c r="V48" s="107"/>
      <c r="W48" s="107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</row>
    <row r="49">
      <c r="A49" s="114" t="s">
        <v>382</v>
      </c>
      <c r="B49" s="94">
        <v>43.0</v>
      </c>
      <c r="C49" s="94" t="str">
        <f>VLOOKUP(D49&amp;F49, 'FEB2022 - CC'!A:M,13,0)</f>
        <v>207232</v>
      </c>
      <c r="D49" s="94">
        <v>17704.0</v>
      </c>
      <c r="E49" s="95">
        <v>26847.0</v>
      </c>
      <c r="F49" s="96">
        <v>44599.0</v>
      </c>
      <c r="G49" s="97">
        <v>0.59375</v>
      </c>
      <c r="H49" s="98" t="s">
        <v>7463</v>
      </c>
      <c r="I49" s="99" t="s">
        <v>7473</v>
      </c>
      <c r="J49" s="100" t="s">
        <v>101</v>
      </c>
      <c r="K49" s="101" t="s">
        <v>89</v>
      </c>
      <c r="L49" s="103"/>
      <c r="M49" s="103" t="s">
        <v>7465</v>
      </c>
      <c r="N49" s="102"/>
      <c r="O49" s="103" t="s">
        <v>7475</v>
      </c>
      <c r="P49" s="104" t="str">
        <f>IFS($D49="","",$D49, vlookup($D49,'DATA - LIS - RX'!$A:$D,2,0))</f>
        <v>Oxycodone, Duloxetine</v>
      </c>
      <c r="Q49" s="105" t="b">
        <f>IFS($D49="","",$D49, VLOOKUP(D49, 'DATA - LIS - RX'!A:D, 3, 0))</f>
        <v>1</v>
      </c>
      <c r="R49" s="106">
        <f>IFS($D49="","",$D49, vlookup(D49,'DATA - LIS - RX'!A:D,4,0))</f>
        <v>44591</v>
      </c>
      <c r="S49" s="107"/>
      <c r="T49" s="107"/>
      <c r="U49" s="107"/>
      <c r="V49" s="107"/>
      <c r="W49" s="107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</row>
    <row r="50">
      <c r="A50" s="114" t="s">
        <v>379</v>
      </c>
      <c r="B50" s="94">
        <v>44.0</v>
      </c>
      <c r="C50" s="94">
        <f>VLOOKUP(D50&amp;F50, 'FEB2022 - CC'!A:M,13,0)</f>
        <v>207239</v>
      </c>
      <c r="D50" s="94">
        <v>17948.0</v>
      </c>
      <c r="E50" s="95">
        <v>21335.0</v>
      </c>
      <c r="F50" s="96">
        <v>44599.0</v>
      </c>
      <c r="G50" s="97">
        <v>0.5625</v>
      </c>
      <c r="H50" s="98" t="s">
        <v>7468</v>
      </c>
      <c r="I50" s="99" t="s">
        <v>7472</v>
      </c>
      <c r="J50" s="100" t="s">
        <v>97</v>
      </c>
      <c r="K50" s="101" t="s">
        <v>117</v>
      </c>
      <c r="L50" s="103" t="s">
        <v>7465</v>
      </c>
      <c r="M50" s="103"/>
      <c r="N50" s="102"/>
      <c r="O50" s="108" t="s">
        <v>40</v>
      </c>
      <c r="P50" s="104" t="str">
        <f>IFS($D50="","",$D50, vlookup($D50,'DATA - LIS - RX'!$A:$D,2,0))</f>
        <v>Tramadol</v>
      </c>
      <c r="Q50" s="105" t="b">
        <f>IFS($D50="","",$D50, VLOOKUP(D50, 'DATA - LIS - RX'!A:D, 3, 0))</f>
        <v>1</v>
      </c>
      <c r="R50" s="106">
        <f>IFS($D50="","",$D50, vlookup(D50,'DATA - LIS - RX'!A:D,4,0))</f>
        <v>44634</v>
      </c>
      <c r="S50" s="107"/>
      <c r="T50" s="107"/>
      <c r="U50" s="107"/>
      <c r="V50" s="107"/>
      <c r="W50" s="107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</row>
    <row r="51">
      <c r="A51" s="114" t="s">
        <v>372</v>
      </c>
      <c r="B51" s="94">
        <v>45.0</v>
      </c>
      <c r="C51" s="94">
        <f>VLOOKUP(D51&amp;F51, 'FEB2022 - CC'!A:M,13,0)</f>
        <v>207236</v>
      </c>
      <c r="D51" s="94">
        <v>14971.0</v>
      </c>
      <c r="E51" s="95">
        <v>19737.0</v>
      </c>
      <c r="F51" s="96">
        <v>44599.0</v>
      </c>
      <c r="G51" s="97">
        <v>0.5416666666666666</v>
      </c>
      <c r="H51" s="98" t="s">
        <v>7468</v>
      </c>
      <c r="I51" s="99" t="s">
        <v>7470</v>
      </c>
      <c r="J51" s="100" t="s">
        <v>97</v>
      </c>
      <c r="K51" s="101" t="s">
        <v>221</v>
      </c>
      <c r="L51" s="207"/>
      <c r="M51" s="103" t="s">
        <v>7465</v>
      </c>
      <c r="N51" s="102"/>
      <c r="O51" s="103" t="s">
        <v>7474</v>
      </c>
      <c r="P51" s="104" t="str">
        <f>IFS($D51="","",$D51, vlookup($D51,'DATA - LIS - RX'!$A:$D,2,0))</f>
        <v>Pregabalin, Buprenorphine</v>
      </c>
      <c r="Q51" s="105" t="b">
        <f>IFS($D51="","",$D51, VLOOKUP(D51, 'DATA - LIS - RX'!A:D, 3, 0))</f>
        <v>1</v>
      </c>
      <c r="R51" s="106">
        <f>IFS($D51="","",$D51, vlookup(D51,'DATA - LIS - RX'!A:D,4,0))</f>
        <v>44636</v>
      </c>
      <c r="S51" s="107"/>
      <c r="T51" s="107"/>
      <c r="U51" s="107"/>
      <c r="V51" s="107"/>
      <c r="W51" s="107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</row>
    <row r="52">
      <c r="A52" s="114" t="s">
        <v>381</v>
      </c>
      <c r="B52" s="94">
        <v>46.0</v>
      </c>
      <c r="C52" s="94">
        <f>VLOOKUP(D52&amp;F52, 'FEB2022 - CC'!A:M,13,0)</f>
        <v>207237</v>
      </c>
      <c r="D52" s="94">
        <v>12681.0</v>
      </c>
      <c r="E52" s="95">
        <v>23343.0</v>
      </c>
      <c r="F52" s="96">
        <v>44599.0</v>
      </c>
      <c r="G52" s="97">
        <v>0.5729166666666666</v>
      </c>
      <c r="H52" s="98" t="s">
        <v>7468</v>
      </c>
      <c r="I52" s="99" t="s">
        <v>7472</v>
      </c>
      <c r="J52" s="100" t="s">
        <v>101</v>
      </c>
      <c r="K52" s="101" t="s">
        <v>98</v>
      </c>
      <c r="L52" s="103"/>
      <c r="M52" s="103" t="s">
        <v>7465</v>
      </c>
      <c r="N52" s="102"/>
      <c r="O52" s="103"/>
      <c r="P52" s="104" t="str">
        <f>IFS($D52="","",$D52, vlookup($D52,'DATA - LIS - RX'!$A:$D,2,0))</f>
        <v>Cyclobenzaprine</v>
      </c>
      <c r="Q52" s="105" t="b">
        <f>IFS($D52="","",$D52, VLOOKUP(D52, 'DATA - LIS - RX'!A:D, 3, 0))</f>
        <v>1</v>
      </c>
      <c r="R52" s="106">
        <f>IFS($D52="","",$D52, vlookup(D52,'DATA - LIS - RX'!A:D,4,0))</f>
        <v>44634</v>
      </c>
      <c r="S52" s="107"/>
      <c r="T52" s="107"/>
      <c r="U52" s="107"/>
      <c r="V52" s="107"/>
      <c r="W52" s="107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</row>
    <row r="53">
      <c r="A53" s="114" t="s">
        <v>384</v>
      </c>
      <c r="B53" s="94">
        <v>47.0</v>
      </c>
      <c r="C53" s="94">
        <f>VLOOKUP(D53&amp;F53, 'FEB2022 - CC'!A:M,13,0)</f>
        <v>207238</v>
      </c>
      <c r="D53" s="94">
        <v>17991.0</v>
      </c>
      <c r="E53" s="95">
        <v>25883.0</v>
      </c>
      <c r="F53" s="96">
        <v>44599.0</v>
      </c>
      <c r="G53" s="97">
        <v>0.59375</v>
      </c>
      <c r="H53" s="98" t="s">
        <v>7463</v>
      </c>
      <c r="I53" s="99" t="s">
        <v>7470</v>
      </c>
      <c r="J53" s="100" t="s">
        <v>97</v>
      </c>
      <c r="K53" s="101" t="s">
        <v>385</v>
      </c>
      <c r="L53" s="103" t="s">
        <v>7465</v>
      </c>
      <c r="M53" s="103"/>
      <c r="N53" s="102"/>
      <c r="O53" s="108" t="s">
        <v>40</v>
      </c>
      <c r="P53" s="104" t="str">
        <f>IFS($D53="","",$D53, vlookup($D53,'DATA - LIS - RX'!$A:$D,2,0))</f>
        <v>Buprenorphine, Duloxetine, Gabapentin, Hydrocodone</v>
      </c>
      <c r="Q53" s="105" t="b">
        <f>IFS($D53="","",$D53, VLOOKUP(D53, 'DATA - LIS - RX'!A:D, 3, 0))</f>
        <v>1</v>
      </c>
      <c r="R53" s="106">
        <f>IFS($D53="","",$D53, vlookup(D53,'DATA - LIS - RX'!A:D,4,0))</f>
        <v>44634</v>
      </c>
      <c r="S53" s="107"/>
      <c r="T53" s="107"/>
      <c r="U53" s="107"/>
      <c r="V53" s="107"/>
      <c r="W53" s="107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</row>
    <row r="54">
      <c r="A54" s="114" t="s">
        <v>390</v>
      </c>
      <c r="B54" s="94">
        <v>48.0</v>
      </c>
      <c r="C54" s="94" t="str">
        <f>VLOOKUP(D54&amp;F54, 'FEB2022 - CC'!A:M,13,0)</f>
        <v>207241</v>
      </c>
      <c r="D54" s="94">
        <v>16618.0</v>
      </c>
      <c r="E54" s="95">
        <v>19461.0</v>
      </c>
      <c r="F54" s="96">
        <v>44600.0</v>
      </c>
      <c r="G54" s="97">
        <v>0.3333333333333333</v>
      </c>
      <c r="H54" s="98" t="s">
        <v>7463</v>
      </c>
      <c r="I54" s="99" t="s">
        <v>7464</v>
      </c>
      <c r="J54" s="100" t="s">
        <v>93</v>
      </c>
      <c r="K54" s="101" t="s">
        <v>147</v>
      </c>
      <c r="L54" s="103"/>
      <c r="M54" s="103" t="s">
        <v>7465</v>
      </c>
      <c r="N54" s="102"/>
      <c r="O54" s="108"/>
      <c r="P54" s="104" t="str">
        <f>IFS($D54="","",$D54, vlookup($D54,'DATA - LIS - RX'!$A:$D,2,0))</f>
        <v>Hydrocodone</v>
      </c>
      <c r="Q54" s="105" t="b">
        <f>IFS($D54="","",$D54, VLOOKUP(D54, 'DATA - LIS - RX'!A:D, 3, 0))</f>
        <v>1</v>
      </c>
      <c r="R54" s="106">
        <f>IFS($D54="","",$D54, vlookup(D54,'DATA - LIS - RX'!A:D,4,0))</f>
        <v>44557</v>
      </c>
      <c r="S54" s="107"/>
      <c r="T54" s="107"/>
      <c r="U54" s="107"/>
      <c r="V54" s="107"/>
      <c r="W54" s="107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</row>
    <row r="55">
      <c r="A55" s="114" t="s">
        <v>393</v>
      </c>
      <c r="B55" s="94">
        <v>49.0</v>
      </c>
      <c r="C55" s="94" t="str">
        <f>VLOOKUP(D55&amp;F55, 'FEB2022 - CC'!A:M,13,0)</f>
        <v>207243</v>
      </c>
      <c r="D55" s="94">
        <v>18051.0</v>
      </c>
      <c r="E55" s="95">
        <v>21863.0</v>
      </c>
      <c r="F55" s="96">
        <v>44600.0</v>
      </c>
      <c r="G55" s="97">
        <v>0.34375</v>
      </c>
      <c r="H55" s="98" t="s">
        <v>7463</v>
      </c>
      <c r="I55" s="99" t="s">
        <v>7470</v>
      </c>
      <c r="J55" s="100" t="s">
        <v>97</v>
      </c>
      <c r="K55" s="101" t="s">
        <v>154</v>
      </c>
      <c r="L55" s="103" t="s">
        <v>7465</v>
      </c>
      <c r="M55" s="103"/>
      <c r="N55" s="102"/>
      <c r="O55" s="108" t="s">
        <v>40</v>
      </c>
      <c r="P55" s="104" t="str">
        <f>IFS($D55="","",$D55, vlookup($D55,'DATA - LIS - RX'!$A:$D,2,0))</f>
        <v>Tramadol</v>
      </c>
      <c r="Q55" s="105" t="b">
        <f>IFS($D55="","",$D55, VLOOKUP(D55, 'DATA - LIS - RX'!A:D, 3, 0))</f>
        <v>1</v>
      </c>
      <c r="R55" s="106">
        <f>IFS($D55="","",$D55, vlookup(D55,'DATA - LIS - RX'!A:D,4,0))</f>
        <v>44634</v>
      </c>
      <c r="S55" s="107"/>
      <c r="T55" s="107"/>
      <c r="U55" s="107"/>
      <c r="V55" s="107"/>
      <c r="W55" s="107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</row>
    <row r="56">
      <c r="A56" s="114" t="s">
        <v>398</v>
      </c>
      <c r="B56" s="94">
        <v>50.0</v>
      </c>
      <c r="C56" s="94" t="str">
        <f>VLOOKUP(D56&amp;F56, 'FEB2022 - CC'!A:M,13,0)</f>
        <v>207244</v>
      </c>
      <c r="D56" s="94">
        <v>18055.0</v>
      </c>
      <c r="E56" s="95">
        <v>17978.0</v>
      </c>
      <c r="F56" s="96">
        <v>44600.0</v>
      </c>
      <c r="G56" s="97">
        <v>0.3645833333333333</v>
      </c>
      <c r="H56" s="98" t="s">
        <v>7468</v>
      </c>
      <c r="I56" s="99" t="s">
        <v>7470</v>
      </c>
      <c r="J56" s="100" t="s">
        <v>97</v>
      </c>
      <c r="K56" s="101" t="s">
        <v>166</v>
      </c>
      <c r="L56" s="103" t="s">
        <v>7465</v>
      </c>
      <c r="M56" s="103"/>
      <c r="N56" s="102"/>
      <c r="O56" s="108" t="s">
        <v>40</v>
      </c>
      <c r="P56" s="104" t="str">
        <f>IFS($D56="","",$D56, vlookup($D56,'DATA - LIS - RX'!$A:$D,2,0))</f>
        <v>Pregabalin</v>
      </c>
      <c r="Q56" s="105" t="b">
        <f>IFS($D56="","",$D56, VLOOKUP(D56, 'DATA - LIS - RX'!A:D, 3, 0))</f>
        <v>1</v>
      </c>
      <c r="R56" s="106">
        <f>IFS($D56="","",$D56, vlookup(D56,'DATA - LIS - RX'!A:D,4,0))</f>
        <v>44634</v>
      </c>
      <c r="S56" s="107"/>
      <c r="T56" s="107"/>
      <c r="U56" s="107"/>
      <c r="V56" s="107"/>
      <c r="W56" s="107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</row>
    <row r="57">
      <c r="A57" s="114" t="s">
        <v>411</v>
      </c>
      <c r="B57" s="94">
        <v>51.0</v>
      </c>
      <c r="C57" s="94" t="str">
        <f>VLOOKUP(D57&amp;F57, 'FEB2022 - CC'!A:M,13,0)</f>
        <v>207246</v>
      </c>
      <c r="D57" s="94">
        <v>9862.0</v>
      </c>
      <c r="E57" s="95">
        <v>18805.0</v>
      </c>
      <c r="F57" s="96">
        <v>44600.0</v>
      </c>
      <c r="G57" s="97">
        <v>0.40625</v>
      </c>
      <c r="H57" s="98" t="s">
        <v>7463</v>
      </c>
      <c r="I57" s="99" t="s">
        <v>7464</v>
      </c>
      <c r="J57" s="100" t="s">
        <v>93</v>
      </c>
      <c r="K57" s="101" t="s">
        <v>147</v>
      </c>
      <c r="L57" s="103"/>
      <c r="M57" s="103" t="s">
        <v>7465</v>
      </c>
      <c r="N57" s="102"/>
      <c r="O57" s="103" t="s">
        <v>7537</v>
      </c>
      <c r="P57" s="104" t="str">
        <f>IFS($D57="","",$D57, vlookup($D57,'DATA - LIS - RX'!$A:$D,2,0))</f>
        <v>Amitriptyline, Duloxetine, Gabapentin, Hydrocodone</v>
      </c>
      <c r="Q57" s="105" t="b">
        <f>IFS($D57="","",$D57, VLOOKUP(D57, 'DATA - LIS - RX'!A:D, 3, 0))</f>
        <v>1</v>
      </c>
      <c r="R57" s="106">
        <f>IFS($D57="","",$D57, vlookup(D57,'DATA - LIS - RX'!A:D,4,0))</f>
        <v>44636</v>
      </c>
      <c r="S57" s="107"/>
      <c r="T57" s="107"/>
      <c r="U57" s="107"/>
      <c r="V57" s="107"/>
      <c r="W57" s="107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</row>
    <row r="58">
      <c r="A58" s="114" t="s">
        <v>414</v>
      </c>
      <c r="B58" s="94">
        <v>52.0</v>
      </c>
      <c r="C58" s="94" t="str">
        <f>VLOOKUP(D58&amp;F58, 'FEB2022 - CC'!A:M,13,0)</f>
        <v>207249</v>
      </c>
      <c r="D58" s="94">
        <v>10049.0</v>
      </c>
      <c r="E58" s="95">
        <v>20472.0</v>
      </c>
      <c r="F58" s="96">
        <v>44600.0</v>
      </c>
      <c r="G58" s="97">
        <v>0.40625</v>
      </c>
      <c r="H58" s="98" t="s">
        <v>7468</v>
      </c>
      <c r="I58" s="99" t="s">
        <v>7472</v>
      </c>
      <c r="J58" s="100" t="s">
        <v>97</v>
      </c>
      <c r="K58" s="101" t="s">
        <v>415</v>
      </c>
      <c r="L58" s="103"/>
      <c r="M58" s="103" t="s">
        <v>7465</v>
      </c>
      <c r="N58" s="102"/>
      <c r="O58" s="103" t="s">
        <v>7466</v>
      </c>
      <c r="P58" s="104" t="str">
        <f>IFS($D58="","",$D58, vlookup($D58,'DATA - LIS - RX'!$A:$D,2,0))</f>
        <v>Gabapentin</v>
      </c>
      <c r="Q58" s="105" t="b">
        <f>IFS($D58="","",$D58, VLOOKUP(D58, 'DATA - LIS - RX'!A:D, 3, 0))</f>
        <v>1</v>
      </c>
      <c r="R58" s="106">
        <f>IFS($D58="","",$D58, vlookup(D58,'DATA - LIS - RX'!A:D,4,0))</f>
        <v>44636</v>
      </c>
      <c r="S58" s="107"/>
      <c r="T58" s="107"/>
      <c r="U58" s="107"/>
      <c r="V58" s="107"/>
      <c r="W58" s="107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</row>
    <row r="59">
      <c r="A59" s="114" t="s">
        <v>418</v>
      </c>
      <c r="B59" s="94">
        <v>53.0</v>
      </c>
      <c r="C59" s="94" t="str">
        <f>VLOOKUP(D59&amp;F59, 'FEB2022 - CC'!A:M,13,0)</f>
        <v>207247</v>
      </c>
      <c r="D59" s="94">
        <v>18028.0</v>
      </c>
      <c r="E59" s="95">
        <v>17455.0</v>
      </c>
      <c r="F59" s="96">
        <v>44600.0</v>
      </c>
      <c r="G59" s="97">
        <v>0.4166666666666667</v>
      </c>
      <c r="H59" s="98" t="s">
        <v>7468</v>
      </c>
      <c r="I59" s="99" t="s">
        <v>7473</v>
      </c>
      <c r="J59" s="100" t="s">
        <v>101</v>
      </c>
      <c r="K59" s="101" t="s">
        <v>358</v>
      </c>
      <c r="L59" s="103" t="s">
        <v>7465</v>
      </c>
      <c r="M59" s="103"/>
      <c r="N59" s="102"/>
      <c r="O59" s="103" t="s">
        <v>40</v>
      </c>
      <c r="P59" s="104" t="str">
        <f>IFS($D59="","",$D59, vlookup($D59,'DATA - LIS - RX'!$A:$D,2,0))</f>
        <v>  -  </v>
      </c>
      <c r="Q59" s="105" t="b">
        <f>IFS($D59="","",$D59, VLOOKUP(D59, 'DATA - LIS - RX'!A:D, 3, 0))</f>
        <v>1</v>
      </c>
      <c r="R59" s="106">
        <f>IFS($D59="","",$D59, vlookup(D59,'DATA - LIS - RX'!A:D,4,0))</f>
        <v>44634</v>
      </c>
      <c r="S59" s="107"/>
      <c r="T59" s="107"/>
      <c r="U59" s="107"/>
      <c r="V59" s="107"/>
      <c r="W59" s="107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</row>
    <row r="60">
      <c r="A60" s="114" t="s">
        <v>424</v>
      </c>
      <c r="B60" s="94">
        <v>54.0</v>
      </c>
      <c r="C60" s="94" t="str">
        <f>VLOOKUP(D60&amp;F60, 'FEB2022 - CC'!A:M,13,0)</f>
        <v>207254</v>
      </c>
      <c r="D60" s="94">
        <v>11070.0</v>
      </c>
      <c r="E60" s="95">
        <v>19238.0</v>
      </c>
      <c r="F60" s="96">
        <v>44600.0</v>
      </c>
      <c r="G60" s="97">
        <v>0.4375</v>
      </c>
      <c r="H60" s="98" t="s">
        <v>7463</v>
      </c>
      <c r="I60" s="99" t="s">
        <v>7472</v>
      </c>
      <c r="J60" s="100" t="s">
        <v>97</v>
      </c>
      <c r="K60" s="101" t="s">
        <v>147</v>
      </c>
      <c r="L60" s="103"/>
      <c r="M60" s="103" t="s">
        <v>7465</v>
      </c>
      <c r="N60" s="102"/>
      <c r="O60" s="108"/>
      <c r="P60" s="104" t="str">
        <f>IFS($D60="","",$D60, vlookup($D60,'DATA - LIS - RX'!$A:$D,2,0))</f>
        <v>Hydrocodone, Cyclobenzaprine</v>
      </c>
      <c r="Q60" s="105" t="b">
        <f>IFS($D60="","",$D60, VLOOKUP(D60, 'DATA - LIS - RX'!A:D, 3, 0))</f>
        <v>1</v>
      </c>
      <c r="R60" s="106">
        <f>IFS($D60="","",$D60, vlookup(D60,'DATA - LIS - RX'!A:D,4,0))</f>
        <v>44636</v>
      </c>
      <c r="S60" s="107"/>
      <c r="T60" s="107"/>
      <c r="U60" s="107"/>
      <c r="V60" s="107"/>
      <c r="W60" s="107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</row>
    <row r="61">
      <c r="A61" s="114" t="s">
        <v>429</v>
      </c>
      <c r="B61" s="94">
        <v>55.0</v>
      </c>
      <c r="C61" s="94" t="str">
        <f>VLOOKUP(D61&amp;F61, 'FEB2022 - CC'!A:M,13,0)</f>
        <v>207251</v>
      </c>
      <c r="D61" s="94">
        <v>18066.0</v>
      </c>
      <c r="E61" s="95">
        <v>23481.0</v>
      </c>
      <c r="F61" s="96">
        <v>44600.0</v>
      </c>
      <c r="G61" s="97">
        <v>0.4479166666666667</v>
      </c>
      <c r="H61" s="98" t="s">
        <v>7468</v>
      </c>
      <c r="I61" s="99" t="s">
        <v>7473</v>
      </c>
      <c r="J61" s="100" t="s">
        <v>93</v>
      </c>
      <c r="K61" s="101" t="s">
        <v>405</v>
      </c>
      <c r="L61" s="103" t="s">
        <v>7465</v>
      </c>
      <c r="M61" s="103"/>
      <c r="N61" s="102"/>
      <c r="O61" s="103" t="s">
        <v>40</v>
      </c>
      <c r="P61" s="104" t="str">
        <f>IFS($D61="","",$D61, vlookup($D61,'DATA - LIS - RX'!$A:$D,2,0))</f>
        <v>Cyclobenzaprine, Gabapentin, Tramadol</v>
      </c>
      <c r="Q61" s="105" t="b">
        <f>IFS($D61="","",$D61, VLOOKUP(D61, 'DATA - LIS - RX'!A:D, 3, 0))</f>
        <v>1</v>
      </c>
      <c r="R61" s="106">
        <f>IFS($D61="","",$D61, vlookup(D61,'DATA - LIS - RX'!A:D,4,0))</f>
        <v>44634</v>
      </c>
      <c r="S61" s="107"/>
      <c r="T61" s="107"/>
      <c r="U61" s="107"/>
      <c r="V61" s="107"/>
      <c r="W61" s="107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</row>
    <row r="62">
      <c r="A62" s="114" t="s">
        <v>434</v>
      </c>
      <c r="B62" s="94">
        <v>56.0</v>
      </c>
      <c r="C62" s="94" t="str">
        <f>VLOOKUP(D62&amp;F62, 'FEB2022 - CC'!A:M,13,0)</f>
        <v>207248</v>
      </c>
      <c r="D62" s="94">
        <v>18038.0</v>
      </c>
      <c r="E62" s="95">
        <v>26246.0</v>
      </c>
      <c r="F62" s="96">
        <v>44600.0</v>
      </c>
      <c r="G62" s="97">
        <v>0.46875</v>
      </c>
      <c r="H62" s="98" t="s">
        <v>7463</v>
      </c>
      <c r="I62" s="99" t="s">
        <v>7470</v>
      </c>
      <c r="J62" s="100" t="s">
        <v>97</v>
      </c>
      <c r="K62" s="101" t="s">
        <v>98</v>
      </c>
      <c r="L62" s="103" t="s">
        <v>7465</v>
      </c>
      <c r="M62" s="103"/>
      <c r="N62" s="102"/>
      <c r="O62" s="103" t="s">
        <v>40</v>
      </c>
      <c r="P62" s="104" t="str">
        <f>IFS($D62="","",$D62, vlookup($D62,'DATA - LIS - RX'!$A:$D,2,0))</f>
        <v>  -  </v>
      </c>
      <c r="Q62" s="105" t="b">
        <f>IFS($D62="","",$D62, VLOOKUP(D62, 'DATA - LIS - RX'!A:D, 3, 0))</f>
        <v>1</v>
      </c>
      <c r="R62" s="106">
        <f>IFS($D62="","",$D62, vlookup(D62,'DATA - LIS - RX'!A:D,4,0))</f>
        <v>44634</v>
      </c>
      <c r="S62" s="107"/>
      <c r="T62" s="107"/>
      <c r="U62" s="107"/>
      <c r="V62" s="107"/>
      <c r="W62" s="107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</row>
    <row r="63">
      <c r="A63" s="114" t="s">
        <v>439</v>
      </c>
      <c r="B63" s="94">
        <v>57.0</v>
      </c>
      <c r="C63" s="94" t="str">
        <f>VLOOKUP(D63&amp;F63, 'FEB2022 - CC'!A:M,13,0)</f>
        <v>207255</v>
      </c>
      <c r="D63" s="94">
        <v>16914.0</v>
      </c>
      <c r="E63" s="95">
        <v>22267.0</v>
      </c>
      <c r="F63" s="96">
        <v>44600.0</v>
      </c>
      <c r="G63" s="97">
        <v>0.5416666666666666</v>
      </c>
      <c r="H63" s="98" t="s">
        <v>7468</v>
      </c>
      <c r="I63" s="99" t="s">
        <v>7472</v>
      </c>
      <c r="J63" s="100" t="s">
        <v>97</v>
      </c>
      <c r="K63" s="101" t="s">
        <v>247</v>
      </c>
      <c r="L63" s="103"/>
      <c r="M63" s="103" t="s">
        <v>7465</v>
      </c>
      <c r="N63" s="102"/>
      <c r="O63" s="103" t="s">
        <v>7471</v>
      </c>
      <c r="P63" s="104" t="str">
        <f>IFS($D63="","",$D63, vlookup($D63,'DATA - LIS - RX'!$A:$D,2,0))</f>
        <v>Hydrocodone, Duloxetine, Gabapentin, Buprenorphine</v>
      </c>
      <c r="Q63" s="105" t="b">
        <f>IFS($D63="","",$D63, VLOOKUP(D63, 'DATA - LIS - RX'!A:D, 3, 0))</f>
        <v>1</v>
      </c>
      <c r="R63" s="106">
        <f>IFS($D63="","",$D63, vlookup(D63,'DATA - LIS - RX'!A:D,4,0))</f>
        <v>44636</v>
      </c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</row>
    <row r="64">
      <c r="A64" s="114" t="s">
        <v>442</v>
      </c>
      <c r="B64" s="94">
        <v>58.0</v>
      </c>
      <c r="C64" s="94" t="str">
        <f>VLOOKUP(D64&amp;F64, 'FEB2022 - CC'!A:M,13,0)</f>
        <v>207262</v>
      </c>
      <c r="D64" s="94">
        <v>10673.0</v>
      </c>
      <c r="E64" s="95">
        <v>21995.0</v>
      </c>
      <c r="F64" s="96">
        <v>44600.0</v>
      </c>
      <c r="G64" s="97">
        <v>0.5416666666666666</v>
      </c>
      <c r="H64" s="98" t="s">
        <v>7468</v>
      </c>
      <c r="I64" s="99" t="s">
        <v>7472</v>
      </c>
      <c r="J64" s="100" t="s">
        <v>97</v>
      </c>
      <c r="K64" s="101" t="s">
        <v>335</v>
      </c>
      <c r="L64" s="103"/>
      <c r="M64" s="103" t="s">
        <v>7465</v>
      </c>
      <c r="N64" s="102"/>
      <c r="O64" s="108"/>
      <c r="P64" s="104" t="str">
        <f>IFS($D64="","",$D64, vlookup($D64,'DATA - LIS - RX'!$A:$D,2,0))</f>
        <v>Hydrocodone</v>
      </c>
      <c r="Q64" s="105" t="b">
        <f>IFS($D64="","",$D64, VLOOKUP(D64, 'DATA - LIS - RX'!A:D, 3, 0))</f>
        <v>1</v>
      </c>
      <c r="R64" s="106">
        <f>IFS($D64="","",$D64, vlookup(D64,'DATA - LIS - RX'!A:D,4,0))</f>
        <v>44634</v>
      </c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</row>
    <row r="65">
      <c r="A65" s="114" t="s">
        <v>445</v>
      </c>
      <c r="B65" s="94">
        <v>59.0</v>
      </c>
      <c r="C65" s="94" t="str">
        <f>VLOOKUP(D65&amp;F65, 'FEB2022 - CC'!A:M,13,0)</f>
        <v>207256</v>
      </c>
      <c r="D65" s="94">
        <v>18074.0</v>
      </c>
      <c r="E65" s="95">
        <v>21940.0</v>
      </c>
      <c r="F65" s="96">
        <v>44600.0</v>
      </c>
      <c r="G65" s="97">
        <v>0.5625</v>
      </c>
      <c r="H65" s="98" t="s">
        <v>7468</v>
      </c>
      <c r="I65" s="99" t="s">
        <v>7473</v>
      </c>
      <c r="J65" s="100" t="s">
        <v>101</v>
      </c>
      <c r="K65" s="101" t="s">
        <v>117</v>
      </c>
      <c r="L65" s="103" t="s">
        <v>7465</v>
      </c>
      <c r="M65" s="103"/>
      <c r="N65" s="102"/>
      <c r="O65" s="103" t="s">
        <v>40</v>
      </c>
      <c r="P65" s="104" t="str">
        <f>IFS($D65="","",$D65, vlookup($D65,'DATA - LIS - RX'!$A:$D,2,0))</f>
        <v>  -  </v>
      </c>
      <c r="Q65" s="105" t="b">
        <f>IFS($D65="","",$D65, VLOOKUP(D65, 'DATA - LIS - RX'!A:D, 3, 0))</f>
        <v>1</v>
      </c>
      <c r="R65" s="106">
        <f>IFS($D65="","",$D65, vlookup(D65,'DATA - LIS - RX'!A:D,4,0))</f>
        <v>44634</v>
      </c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</row>
    <row r="66">
      <c r="A66" s="114" t="s">
        <v>447</v>
      </c>
      <c r="B66" s="94">
        <v>60.0</v>
      </c>
      <c r="C66" s="94" t="str">
        <f>VLOOKUP(D66&amp;F66, 'FEB2022 - CC'!A:M,13,0)</f>
        <v>207258</v>
      </c>
      <c r="D66" s="94">
        <v>11698.0</v>
      </c>
      <c r="E66" s="95">
        <v>33194.0</v>
      </c>
      <c r="F66" s="96">
        <v>44600.0</v>
      </c>
      <c r="G66" s="97">
        <v>0.5625</v>
      </c>
      <c r="H66" s="98" t="s">
        <v>7468</v>
      </c>
      <c r="I66" s="99" t="s">
        <v>7473</v>
      </c>
      <c r="J66" s="100" t="s">
        <v>101</v>
      </c>
      <c r="K66" s="101" t="s">
        <v>154</v>
      </c>
      <c r="L66" s="103"/>
      <c r="M66" s="103" t="s">
        <v>7465</v>
      </c>
      <c r="N66" s="102"/>
      <c r="O66" s="103" t="s">
        <v>7466</v>
      </c>
      <c r="P66" s="104" t="str">
        <f>IFS($D66="","",$D66, vlookup($D66,'DATA - LIS - RX'!$A:$D,2,0))</f>
        <v>Gabapentin, Hydrocodone</v>
      </c>
      <c r="Q66" s="105" t="b">
        <f>IFS($D66="","",$D66, VLOOKUP(D66, 'DATA - LIS - RX'!A:D, 3, 0))</f>
        <v>1</v>
      </c>
      <c r="R66" s="106">
        <f>IFS($D66="","",$D66, vlookup(D66,'DATA - LIS - RX'!A:D,4,0))</f>
        <v>44636</v>
      </c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</row>
    <row r="67">
      <c r="A67" s="114" t="s">
        <v>451</v>
      </c>
      <c r="B67" s="94">
        <v>61.0</v>
      </c>
      <c r="C67" s="94" t="str">
        <f>VLOOKUP(D67&amp;F67, 'FEB2022 - CC'!A:M,13,0)</f>
        <v>207260</v>
      </c>
      <c r="D67" s="94">
        <v>12787.0</v>
      </c>
      <c r="E67" s="95">
        <v>27859.0</v>
      </c>
      <c r="F67" s="96">
        <v>44600.0</v>
      </c>
      <c r="G67" s="97">
        <v>0.5729166666666666</v>
      </c>
      <c r="H67" s="98" t="s">
        <v>7468</v>
      </c>
      <c r="I67" s="99" t="s">
        <v>7473</v>
      </c>
      <c r="J67" s="100" t="s">
        <v>93</v>
      </c>
      <c r="K67" s="101" t="s">
        <v>174</v>
      </c>
      <c r="L67" s="103"/>
      <c r="M67" s="103" t="s">
        <v>7465</v>
      </c>
      <c r="N67" s="102"/>
      <c r="O67" s="103" t="s">
        <v>7466</v>
      </c>
      <c r="P67" s="104" t="str">
        <f>IFS($D67="","",$D67, vlookup($D67,'DATA - LIS - RX'!$A:$D,2,0))</f>
        <v>Codeine, Gabapentin</v>
      </c>
      <c r="Q67" s="105" t="b">
        <f>IFS($D67="","",$D67, VLOOKUP(D67, 'DATA - LIS - RX'!A:D, 3, 0))</f>
        <v>1</v>
      </c>
      <c r="R67" s="106">
        <f>IFS($D67="","",$D67, vlookup(D67,'DATA - LIS - RX'!A:D,4,0))</f>
        <v>44636</v>
      </c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</row>
    <row r="68">
      <c r="A68" s="114" t="s">
        <v>453</v>
      </c>
      <c r="B68" s="94">
        <v>62.0</v>
      </c>
      <c r="C68" s="94" t="str">
        <f>VLOOKUP(D68&amp;F68, 'FEB2022 - CC'!A:M,13,0)</f>
        <v>207264</v>
      </c>
      <c r="D68" s="94">
        <v>17177.0</v>
      </c>
      <c r="E68" s="95">
        <v>30401.0</v>
      </c>
      <c r="F68" s="96">
        <v>44600.0</v>
      </c>
      <c r="G68" s="97">
        <v>0.5729166666666666</v>
      </c>
      <c r="H68" s="98" t="s">
        <v>7468</v>
      </c>
      <c r="I68" s="99" t="s">
        <v>7473</v>
      </c>
      <c r="J68" s="100" t="s">
        <v>101</v>
      </c>
      <c r="K68" s="101" t="s">
        <v>335</v>
      </c>
      <c r="L68" s="103"/>
      <c r="M68" s="103" t="s">
        <v>7465</v>
      </c>
      <c r="N68" s="102"/>
      <c r="O68" s="103" t="s">
        <v>7474</v>
      </c>
      <c r="P68" s="104" t="str">
        <f>IFS($D68="","",$D68, vlookup($D68,'DATA - LIS - RX'!$A:$D,2,0))</f>
        <v>Pregabalin</v>
      </c>
      <c r="Q68" s="105" t="b">
        <f>IFS($D68="","",$D68, VLOOKUP(D68, 'DATA - LIS - RX'!A:D, 3, 0))</f>
        <v>1</v>
      </c>
      <c r="R68" s="106">
        <f>IFS($D68="","",$D68, vlookup(D68,'DATA - LIS - RX'!A:D,4,0))</f>
        <v>44537</v>
      </c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</row>
    <row r="69">
      <c r="A69" s="114" t="s">
        <v>457</v>
      </c>
      <c r="B69" s="94">
        <v>63.0</v>
      </c>
      <c r="C69" s="94" t="str">
        <f>VLOOKUP(D69&amp;F69, 'FEB2022 - CC'!A:M,13,0)</f>
        <v>207257</v>
      </c>
      <c r="D69" s="94">
        <v>15253.0</v>
      </c>
      <c r="E69" s="95">
        <v>24706.0</v>
      </c>
      <c r="F69" s="96">
        <v>44600.0</v>
      </c>
      <c r="G69" s="97">
        <v>0.5833333333333334</v>
      </c>
      <c r="H69" s="98" t="s">
        <v>7468</v>
      </c>
      <c r="I69" s="99" t="s">
        <v>7473</v>
      </c>
      <c r="J69" s="100" t="s">
        <v>93</v>
      </c>
      <c r="K69" s="101" t="s">
        <v>137</v>
      </c>
      <c r="L69" s="103"/>
      <c r="M69" s="103" t="s">
        <v>7465</v>
      </c>
      <c r="N69" s="102"/>
      <c r="O69" s="103" t="s">
        <v>7471</v>
      </c>
      <c r="P69" s="104" t="str">
        <f>IFS($D69="","",$D69, vlookup($D69,'DATA - LIS - RX'!$A:$D,2,0))</f>
        <v>Gabapentin, Duloxetine, Buprenorphine, Hydrocodone</v>
      </c>
      <c r="Q69" s="105" t="b">
        <f>IFS($D69="","",$D69, VLOOKUP(D69, 'DATA - LIS - RX'!A:D, 3, 0))</f>
        <v>1</v>
      </c>
      <c r="R69" s="106">
        <f>IFS($D69="","",$D69, vlookup(D69,'DATA - LIS - RX'!A:D,4,0))</f>
        <v>44636</v>
      </c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</row>
    <row r="70">
      <c r="A70" s="114" t="s">
        <v>464</v>
      </c>
      <c r="B70" s="94">
        <v>64.0</v>
      </c>
      <c r="C70" s="94" t="str">
        <f>VLOOKUP(D70&amp;F70, 'FEB2022 - CC'!A:M,13,0)</f>
        <v>207268</v>
      </c>
      <c r="D70" s="94">
        <v>17545.0</v>
      </c>
      <c r="E70" s="95">
        <v>20813.0</v>
      </c>
      <c r="F70" s="96">
        <v>44600.0</v>
      </c>
      <c r="G70" s="97">
        <v>0.59375</v>
      </c>
      <c r="H70" s="98" t="s">
        <v>7468</v>
      </c>
      <c r="I70" s="99" t="s">
        <v>7473</v>
      </c>
      <c r="J70" s="100" t="s">
        <v>101</v>
      </c>
      <c r="K70" s="101" t="s">
        <v>154</v>
      </c>
      <c r="L70" s="103" t="s">
        <v>7465</v>
      </c>
      <c r="M70" s="103"/>
      <c r="N70" s="102"/>
      <c r="O70" s="103" t="s">
        <v>40</v>
      </c>
      <c r="P70" s="104" t="str">
        <f>IFS($D70="","",$D70, vlookup($D70,'DATA - LIS - RX'!$A:$D,2,0))</f>
        <v>  -  </v>
      </c>
      <c r="Q70" s="105" t="b">
        <f>IFS($D70="","",$D70, VLOOKUP(D70, 'DATA - LIS - RX'!A:D, 3, 0))</f>
        <v>1</v>
      </c>
      <c r="R70" s="106">
        <f>IFS($D70="","",$D70, vlookup(D70,'DATA - LIS - RX'!A:D,4,0))</f>
        <v>44634</v>
      </c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</row>
    <row r="71">
      <c r="A71" s="114" t="s">
        <v>466</v>
      </c>
      <c r="B71" s="94">
        <v>65.0</v>
      </c>
      <c r="C71" s="94" t="str">
        <f>VLOOKUP(D71&amp;F71, 'FEB2022 - CC'!A:M,13,0)</f>
        <v>207263</v>
      </c>
      <c r="D71" s="94">
        <v>11733.0</v>
      </c>
      <c r="E71" s="95">
        <v>17813.0</v>
      </c>
      <c r="F71" s="96">
        <v>44600.0</v>
      </c>
      <c r="G71" s="97">
        <v>0.59375</v>
      </c>
      <c r="H71" s="98" t="s">
        <v>7463</v>
      </c>
      <c r="I71" s="99" t="s">
        <v>7473</v>
      </c>
      <c r="J71" s="100" t="s">
        <v>93</v>
      </c>
      <c r="K71" s="101" t="s">
        <v>147</v>
      </c>
      <c r="L71" s="103"/>
      <c r="M71" s="103" t="s">
        <v>7465</v>
      </c>
      <c r="N71" s="102"/>
      <c r="O71" s="108"/>
      <c r="P71" s="104" t="str">
        <f>IFS($D71="","",$D71, vlookup($D71,'DATA - LIS - RX'!$A:$D,2,0))</f>
        <v>Oxycodone</v>
      </c>
      <c r="Q71" s="105" t="b">
        <f>IFS($D71="","",$D71, VLOOKUP(D71, 'DATA - LIS - RX'!A:D, 3, 0))</f>
        <v>1</v>
      </c>
      <c r="R71" s="106">
        <f>IFS($D71="","",$D71, vlookup(D71,'DATA - LIS - RX'!A:D,4,0))</f>
        <v>44636</v>
      </c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</row>
    <row r="72">
      <c r="A72" s="114" t="s">
        <v>470</v>
      </c>
      <c r="B72" s="94">
        <v>66.0</v>
      </c>
      <c r="C72" s="94" t="str">
        <f>VLOOKUP(D72&amp;F72, 'FEB2022 - CC'!A:M,13,0)</f>
        <v>207259</v>
      </c>
      <c r="D72" s="94">
        <v>9172.0</v>
      </c>
      <c r="E72" s="95">
        <v>21800.0</v>
      </c>
      <c r="F72" s="96">
        <v>44600.0</v>
      </c>
      <c r="G72" s="97">
        <v>0.625</v>
      </c>
      <c r="H72" s="98" t="s">
        <v>7463</v>
      </c>
      <c r="I72" s="99" t="s">
        <v>7473</v>
      </c>
      <c r="J72" s="100" t="s">
        <v>93</v>
      </c>
      <c r="K72" s="101" t="s">
        <v>147</v>
      </c>
      <c r="L72" s="103"/>
      <c r="M72" s="103" t="s">
        <v>7465</v>
      </c>
      <c r="N72" s="102"/>
      <c r="O72" s="108"/>
      <c r="P72" s="104" t="str">
        <f>IFS($D72="","",$D72, vlookup($D72,'DATA - LIS - RX'!$A:$D,2,0))</f>
        <v>Hydrocodone</v>
      </c>
      <c r="Q72" s="105" t="b">
        <f>IFS($D72="","",$D72, VLOOKUP(D72, 'DATA - LIS - RX'!A:D, 3, 0))</f>
        <v>1</v>
      </c>
      <c r="R72" s="106">
        <f>IFS($D72="","",$D72, vlookup(D72,'DATA - LIS - RX'!A:D,4,0))</f>
        <v>44614</v>
      </c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</row>
    <row r="73">
      <c r="A73" s="114" t="s">
        <v>473</v>
      </c>
      <c r="B73" s="94">
        <v>67.0</v>
      </c>
      <c r="C73" s="94" t="str">
        <f>VLOOKUP(D73&amp;F73, 'FEB2022 - CC'!A:M,13,0)</f>
        <v>207267</v>
      </c>
      <c r="D73" s="94">
        <v>10010.0</v>
      </c>
      <c r="E73" s="95">
        <v>17232.0</v>
      </c>
      <c r="F73" s="96">
        <v>44600.0</v>
      </c>
      <c r="G73" s="97">
        <v>0.6354166666666666</v>
      </c>
      <c r="H73" s="98" t="s">
        <v>7463</v>
      </c>
      <c r="I73" s="99" t="s">
        <v>7470</v>
      </c>
      <c r="J73" s="100" t="s">
        <v>97</v>
      </c>
      <c r="K73" s="101" t="s">
        <v>164</v>
      </c>
      <c r="L73" s="103"/>
      <c r="M73" s="103" t="s">
        <v>7465</v>
      </c>
      <c r="N73" s="102"/>
      <c r="O73" s="108"/>
      <c r="P73" s="104" t="str">
        <f>IFS($D73="","",$D73, vlookup($D73,'DATA - LIS - RX'!$A:$D,2,0))</f>
        <v>Oxycodone</v>
      </c>
      <c r="Q73" s="105" t="b">
        <f>IFS($D73="","",$D73, VLOOKUP(D73, 'DATA - LIS - RX'!A:D, 3, 0))</f>
        <v>1</v>
      </c>
      <c r="R73" s="106">
        <f>IFS($D73="","",$D73, vlookup(D73,'DATA - LIS - RX'!A:D,4,0))</f>
        <v>44636</v>
      </c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</row>
    <row r="74">
      <c r="A74" s="93" t="str">
        <f>VLOOKUP(D74, 'FEB2022 - CC'!B:D,3,)</f>
        <v>CORRAL, EDUARDO A</v>
      </c>
      <c r="B74" s="94">
        <v>68.0</v>
      </c>
      <c r="C74" s="94">
        <v>207269.0</v>
      </c>
      <c r="D74" s="94">
        <v>17727.0</v>
      </c>
      <c r="E74" s="95">
        <f>VLOOKUP(D74, 'FEB2022 - CC'!B:E,4,0)</f>
        <v>28711</v>
      </c>
      <c r="F74" s="96">
        <v>44608.0</v>
      </c>
      <c r="G74" s="97">
        <v>0.625</v>
      </c>
      <c r="H74" s="98" t="s">
        <v>7463</v>
      </c>
      <c r="I74" s="99" t="s">
        <v>7473</v>
      </c>
      <c r="J74" s="100" t="s">
        <v>101</v>
      </c>
      <c r="K74" s="101" t="s">
        <v>335</v>
      </c>
      <c r="L74" s="103"/>
      <c r="M74" s="103" t="s">
        <v>7465</v>
      </c>
      <c r="N74" s="102"/>
      <c r="O74" s="103" t="s">
        <v>7466</v>
      </c>
      <c r="P74" s="104" t="str">
        <f>IFS($D74="","",$D74, vlookup($D74,'DATA - LIS - RX'!$A:$D,2,0))</f>
        <v>Gabapentin, Oxycodone</v>
      </c>
      <c r="Q74" s="105" t="b">
        <f>IFS($D74="","",$D74, VLOOKUP(D74, 'DATA - LIS - RX'!A:D, 3, 0))</f>
        <v>1</v>
      </c>
      <c r="R74" s="106">
        <f>IFS($D74="","",$D74, vlookup(D74,'DATA - LIS - RX'!A:D,4,0))</f>
        <v>44586</v>
      </c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</row>
    <row r="75">
      <c r="A75" s="114" t="s">
        <v>231</v>
      </c>
      <c r="B75" s="94">
        <v>69.0</v>
      </c>
      <c r="C75" s="94">
        <f>VLOOKUP(D75&amp;F75, 'FEB2022 - CC'!A:M,13,0)</f>
        <v>207169</v>
      </c>
      <c r="D75" s="94">
        <v>15190.0</v>
      </c>
      <c r="E75" s="95">
        <v>11783.0</v>
      </c>
      <c r="F75" s="96">
        <v>44594.0</v>
      </c>
      <c r="G75" s="97">
        <v>0.59375</v>
      </c>
      <c r="H75" s="98" t="s">
        <v>7468</v>
      </c>
      <c r="I75" s="99" t="s">
        <v>7464</v>
      </c>
      <c r="J75" s="100" t="s">
        <v>93</v>
      </c>
      <c r="K75" s="101" t="s">
        <v>94</v>
      </c>
      <c r="L75" s="103"/>
      <c r="M75" s="103" t="s">
        <v>7465</v>
      </c>
      <c r="N75" s="102"/>
      <c r="O75" s="103" t="s">
        <v>7466</v>
      </c>
      <c r="P75" s="104" t="str">
        <f>IFS($D75="","",$D75, vlookup($D75,'DATA - LIS - RX'!$A:$D,2,0))</f>
        <v>Buprenorphine, Oxycodone, Gabapentin</v>
      </c>
      <c r="Q75" s="105" t="b">
        <f>IFS($D75="","",$D75, VLOOKUP(D75, 'DATA - LIS - RX'!A:D, 3, 0))</f>
        <v>1</v>
      </c>
      <c r="R75" s="106">
        <f>IFS($D75="","",$D75, vlookup(D75,'DATA - LIS - RX'!A:D,4,0))</f>
        <v>44634</v>
      </c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</row>
    <row r="76">
      <c r="A76" s="114" t="s">
        <v>3047</v>
      </c>
      <c r="B76" s="94">
        <v>70.0</v>
      </c>
      <c r="C76" s="94">
        <v>207087.0</v>
      </c>
      <c r="D76" s="261">
        <v>17933.0</v>
      </c>
      <c r="E76" s="262">
        <v>24450.0</v>
      </c>
      <c r="F76" s="263">
        <v>44592.0</v>
      </c>
      <c r="G76" s="264">
        <v>0.3958333333333333</v>
      </c>
      <c r="H76" s="98" t="s">
        <v>7463</v>
      </c>
      <c r="I76" s="99" t="s">
        <v>7470</v>
      </c>
      <c r="J76" s="265" t="s">
        <v>97</v>
      </c>
      <c r="K76" s="266" t="s">
        <v>174</v>
      </c>
      <c r="L76" s="103" t="s">
        <v>7465</v>
      </c>
      <c r="M76" s="103"/>
      <c r="N76" s="102"/>
      <c r="O76" s="103" t="s">
        <v>40</v>
      </c>
      <c r="P76" s="104" t="str">
        <f>IFS($D76="","",$D76, vlookup($D76,'DATA - LIS - RX'!$A:$D,2,0))</f>
        <v>Carisoprodol, Diazepam, Gabapentin, Hydrocodone</v>
      </c>
      <c r="Q76" s="105" t="b">
        <f>IFS($D76="","",$D76, VLOOKUP(D76, 'DATA - LIS - RX'!A:D, 3, 0))</f>
        <v>1</v>
      </c>
      <c r="R76" s="106">
        <f>IFS($D76="","",$D76, vlookup(D76,'DATA - LIS - RX'!A:D,4,0))</f>
        <v>44627</v>
      </c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</row>
    <row r="77">
      <c r="A77" s="114" t="s">
        <v>3170</v>
      </c>
      <c r="B77" s="94">
        <v>71.0</v>
      </c>
      <c r="C77" s="94">
        <v>207070.0</v>
      </c>
      <c r="D77" s="261">
        <v>11984.0</v>
      </c>
      <c r="E77" s="262">
        <v>21450.0</v>
      </c>
      <c r="F77" s="263">
        <v>44589.0</v>
      </c>
      <c r="G77" s="264">
        <v>0.6354166666666666</v>
      </c>
      <c r="H77" s="98" t="s">
        <v>7468</v>
      </c>
      <c r="I77" s="99" t="s">
        <v>7473</v>
      </c>
      <c r="J77" s="265" t="s">
        <v>101</v>
      </c>
      <c r="K77" s="266" t="s">
        <v>174</v>
      </c>
      <c r="L77" s="108"/>
      <c r="M77" s="103" t="s">
        <v>7465</v>
      </c>
      <c r="N77" s="102"/>
      <c r="O77" s="103" t="s">
        <v>7538</v>
      </c>
      <c r="P77" s="104" t="str">
        <f>IFS($D77="","",$D77, vlookup($D77,'DATA - LIS - RX'!$A:$D,2,0))</f>
        <v>Codeine, Alprazolam, Buprenorphine, Duloxetine, Pregabalin</v>
      </c>
      <c r="Q77" s="105" t="b">
        <f>IFS($D77="","",$D77, VLOOKUP(D77, 'DATA - LIS - RX'!A:D, 3, 0))</f>
        <v>1</v>
      </c>
      <c r="R77" s="106">
        <f>IFS($D77="","",$D77, vlookup(D77,'DATA - LIS - RX'!A:D,4,0))</f>
        <v>44627</v>
      </c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</row>
    <row r="78">
      <c r="A78" s="93" t="str">
        <f>VLOOKUP(D78, 'FEB2022 - CC'!B:D,3,)</f>
        <v>ACUNA, FELIPE J</v>
      </c>
      <c r="B78" s="94">
        <v>72.0</v>
      </c>
      <c r="C78" s="94">
        <v>207174.0</v>
      </c>
      <c r="D78" s="94">
        <v>18013.0</v>
      </c>
      <c r="E78" s="95">
        <f>VLOOKUP(D78, 'FEB2022 - CC'!B:M,12,0)</f>
        <v>207174</v>
      </c>
      <c r="F78" s="96">
        <v>44594.0</v>
      </c>
      <c r="G78" s="97">
        <v>0.5729166666666666</v>
      </c>
      <c r="H78" s="98" t="s">
        <v>7463</v>
      </c>
      <c r="I78" s="99" t="s">
        <v>7470</v>
      </c>
      <c r="J78" s="100" t="s">
        <v>97</v>
      </c>
      <c r="K78" s="101" t="s">
        <v>147</v>
      </c>
      <c r="L78" s="103" t="s">
        <v>7465</v>
      </c>
      <c r="M78" s="103"/>
      <c r="N78" s="102"/>
      <c r="O78" s="103" t="s">
        <v>40</v>
      </c>
      <c r="P78" s="104" t="str">
        <f>IFS($D78="","",$D78, vlookup($D78,'DATA - LIS - RX'!$A:$D,2,0))</f>
        <v>  -  </v>
      </c>
      <c r="Q78" s="105" t="b">
        <f>IFS($D78="","",$D78, VLOOKUP(D78, 'DATA - LIS - RX'!A:D, 3, 0))</f>
        <v>1</v>
      </c>
      <c r="R78" s="106">
        <f>IFS($D78="","",$D78, vlookup(D78,'DATA - LIS - RX'!A:D,4,0))</f>
        <v>44634</v>
      </c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</row>
    <row r="79">
      <c r="A79" s="66"/>
      <c r="B79" s="66"/>
      <c r="C79" s="66"/>
      <c r="D79" s="66"/>
      <c r="E79" s="115"/>
      <c r="F79" s="115"/>
      <c r="G79" s="66"/>
      <c r="H79" s="66"/>
      <c r="I79" s="267"/>
      <c r="J79" s="66"/>
      <c r="K79" s="66"/>
      <c r="L79" s="117"/>
      <c r="M79" s="117"/>
      <c r="N79" s="117"/>
      <c r="O79" s="66"/>
      <c r="P79" s="109"/>
      <c r="Q79" s="66"/>
      <c r="R79" s="67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</row>
    <row r="80">
      <c r="A80" s="118" t="s">
        <v>59</v>
      </c>
      <c r="B80" s="119">
        <f>COUNTIF(L:M, "X")</f>
        <v>68</v>
      </c>
      <c r="C80" s="120" t="s">
        <v>60</v>
      </c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4"/>
      <c r="P80" s="120" t="s">
        <v>60</v>
      </c>
      <c r="Q80" s="66"/>
      <c r="R80" s="67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</row>
    <row r="81">
      <c r="A81" s="66"/>
      <c r="B81" s="66"/>
      <c r="C81" s="66"/>
      <c r="D81" s="66"/>
      <c r="E81" s="115"/>
      <c r="F81" s="115"/>
      <c r="G81" s="66"/>
      <c r="H81" s="66"/>
      <c r="I81" s="267"/>
      <c r="J81" s="66"/>
      <c r="K81" s="66"/>
      <c r="L81" s="117"/>
      <c r="M81" s="117"/>
      <c r="N81" s="117"/>
      <c r="O81" s="66"/>
      <c r="P81" s="109"/>
      <c r="Q81" s="66"/>
      <c r="R81" s="67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</row>
    <row r="82">
      <c r="A82" s="66"/>
      <c r="B82" s="66"/>
      <c r="C82" s="66"/>
      <c r="D82" s="66"/>
      <c r="E82" s="115"/>
      <c r="F82" s="115"/>
      <c r="G82" s="66"/>
      <c r="H82" s="66"/>
      <c r="I82" s="267"/>
      <c r="J82" s="66"/>
      <c r="K82" s="66"/>
      <c r="L82" s="117"/>
      <c r="M82" s="117"/>
      <c r="N82" s="117"/>
      <c r="O82" s="66"/>
      <c r="P82" s="109"/>
      <c r="Q82" s="66"/>
      <c r="R82" s="67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</row>
    <row r="83">
      <c r="A83" s="66"/>
      <c r="B83" s="66"/>
      <c r="C83" s="66"/>
      <c r="D83" s="66"/>
      <c r="E83" s="115"/>
      <c r="F83" s="115"/>
      <c r="G83" s="66"/>
      <c r="H83" s="66"/>
      <c r="I83" s="267"/>
      <c r="J83" s="66"/>
      <c r="K83" s="66"/>
      <c r="L83" s="117"/>
      <c r="M83" s="117"/>
      <c r="N83" s="117"/>
      <c r="O83" s="66"/>
      <c r="P83" s="109"/>
      <c r="Q83" s="66"/>
      <c r="R83" s="67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</row>
    <row r="84">
      <c r="A84" s="66"/>
      <c r="B84" s="66"/>
      <c r="C84" s="66"/>
      <c r="D84" s="66"/>
      <c r="E84" s="115"/>
      <c r="F84" s="115"/>
      <c r="G84" s="66"/>
      <c r="H84" s="66"/>
      <c r="I84" s="267"/>
      <c r="J84" s="66"/>
      <c r="K84" s="66"/>
      <c r="L84" s="117"/>
      <c r="M84" s="117"/>
      <c r="N84" s="117"/>
      <c r="O84" s="66"/>
      <c r="P84" s="109"/>
      <c r="Q84" s="66"/>
      <c r="R84" s="67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</row>
    <row r="85">
      <c r="E85" s="115"/>
      <c r="F85" s="115"/>
      <c r="G85" s="66"/>
      <c r="H85" s="66"/>
      <c r="I85" s="66"/>
      <c r="J85" s="66"/>
      <c r="K85" s="66"/>
      <c r="L85" s="117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</row>
    <row r="86">
      <c r="A86" s="66"/>
      <c r="B86" s="66"/>
      <c r="C86" s="66"/>
      <c r="D86" s="66"/>
      <c r="E86" s="115"/>
      <c r="F86" s="115"/>
      <c r="G86" s="66"/>
      <c r="H86" s="66"/>
      <c r="I86" s="267"/>
      <c r="J86" s="66"/>
      <c r="K86" s="66"/>
      <c r="L86" s="117"/>
      <c r="M86" s="117"/>
      <c r="N86" s="117"/>
      <c r="O86" s="66"/>
      <c r="P86" s="109"/>
      <c r="Q86" s="66"/>
      <c r="R86" s="67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</row>
    <row r="87">
      <c r="A87" s="66"/>
      <c r="B87" s="66"/>
      <c r="C87" s="66"/>
      <c r="D87" s="66"/>
      <c r="E87" s="115"/>
      <c r="F87" s="115"/>
      <c r="G87" s="66"/>
      <c r="H87" s="66"/>
      <c r="I87" s="267"/>
      <c r="J87" s="66"/>
      <c r="K87" s="66"/>
      <c r="L87" s="117"/>
      <c r="M87" s="117"/>
      <c r="N87" s="117"/>
      <c r="O87" s="66"/>
      <c r="P87" s="109"/>
      <c r="Q87" s="66"/>
      <c r="R87" s="67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</row>
    <row r="88">
      <c r="A88" s="66"/>
      <c r="B88" s="66"/>
      <c r="C88" s="66"/>
      <c r="D88" s="66"/>
      <c r="E88" s="115"/>
      <c r="F88" s="115"/>
      <c r="G88" s="66"/>
      <c r="H88" s="66"/>
      <c r="I88" s="267"/>
      <c r="J88" s="66"/>
      <c r="K88" s="66"/>
      <c r="L88" s="117"/>
      <c r="M88" s="117"/>
      <c r="N88" s="117"/>
      <c r="O88" s="66"/>
      <c r="P88" s="109"/>
      <c r="Q88" s="66"/>
      <c r="R88" s="67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</row>
    <row r="89">
      <c r="A89" s="66"/>
      <c r="B89" s="66"/>
      <c r="C89" s="66"/>
      <c r="D89" s="66"/>
      <c r="E89" s="115"/>
      <c r="F89" s="115"/>
      <c r="G89" s="66"/>
      <c r="H89" s="66"/>
      <c r="I89" s="267"/>
      <c r="J89" s="66"/>
      <c r="K89" s="66"/>
      <c r="L89" s="117"/>
      <c r="M89" s="117"/>
      <c r="N89" s="117"/>
      <c r="O89" s="66"/>
      <c r="P89" s="109"/>
      <c r="Q89" s="66"/>
      <c r="R89" s="67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</row>
    <row r="90">
      <c r="A90" s="66"/>
      <c r="B90" s="66"/>
      <c r="C90" s="66"/>
      <c r="D90" s="66"/>
      <c r="E90" s="115"/>
      <c r="F90" s="115"/>
      <c r="G90" s="66"/>
      <c r="H90" s="66"/>
      <c r="I90" s="267"/>
      <c r="J90" s="66"/>
      <c r="K90" s="66"/>
      <c r="L90" s="117"/>
      <c r="M90" s="117"/>
      <c r="N90" s="117"/>
      <c r="O90" s="66"/>
      <c r="P90" s="109"/>
      <c r="Q90" s="66"/>
      <c r="R90" s="67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</row>
    <row r="91">
      <c r="A91" s="66"/>
      <c r="B91" s="66"/>
      <c r="C91" s="66"/>
      <c r="D91" s="66"/>
      <c r="E91" s="115"/>
      <c r="F91" s="115"/>
      <c r="G91" s="66"/>
      <c r="H91" s="66"/>
      <c r="I91" s="267"/>
      <c r="J91" s="66"/>
      <c r="K91" s="66"/>
      <c r="L91" s="117"/>
      <c r="M91" s="117"/>
      <c r="N91" s="117"/>
      <c r="O91" s="66"/>
      <c r="P91" s="109"/>
      <c r="Q91" s="66"/>
      <c r="R91" s="67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</row>
    <row r="92">
      <c r="A92" s="66"/>
      <c r="B92" s="66"/>
      <c r="C92" s="66"/>
      <c r="D92" s="66"/>
      <c r="E92" s="115"/>
      <c r="F92" s="115"/>
      <c r="G92" s="66"/>
      <c r="H92" s="66"/>
      <c r="I92" s="267"/>
      <c r="J92" s="66"/>
      <c r="K92" s="66"/>
      <c r="L92" s="117"/>
      <c r="M92" s="117"/>
      <c r="N92" s="117"/>
      <c r="O92" s="66"/>
      <c r="P92" s="109"/>
      <c r="Q92" s="66"/>
      <c r="R92" s="67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</row>
    <row r="93">
      <c r="A93" s="66"/>
      <c r="B93" s="66"/>
      <c r="C93" s="66"/>
      <c r="D93" s="66"/>
      <c r="E93" s="115"/>
      <c r="F93" s="115"/>
      <c r="G93" s="66"/>
      <c r="H93" s="66"/>
      <c r="I93" s="267"/>
      <c r="J93" s="66"/>
      <c r="K93" s="66"/>
      <c r="L93" s="117"/>
      <c r="M93" s="117"/>
      <c r="N93" s="117"/>
      <c r="O93" s="66"/>
      <c r="P93" s="109"/>
      <c r="Q93" s="66"/>
      <c r="R93" s="67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</row>
    <row r="94">
      <c r="A94" s="66"/>
      <c r="B94" s="66"/>
      <c r="C94" s="66"/>
      <c r="D94" s="66"/>
      <c r="E94" s="115"/>
      <c r="F94" s="115"/>
      <c r="G94" s="66"/>
      <c r="H94" s="66"/>
      <c r="I94" s="267"/>
      <c r="J94" s="66"/>
      <c r="K94" s="66"/>
      <c r="L94" s="117"/>
      <c r="M94" s="117"/>
      <c r="N94" s="117"/>
      <c r="O94" s="66"/>
      <c r="P94" s="109"/>
      <c r="Q94" s="66"/>
      <c r="R94" s="67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</row>
    <row r="95">
      <c r="A95" s="66"/>
      <c r="B95" s="66"/>
      <c r="C95" s="66"/>
      <c r="D95" s="66"/>
      <c r="E95" s="115"/>
      <c r="F95" s="115"/>
      <c r="G95" s="66"/>
      <c r="H95" s="66"/>
      <c r="I95" s="267"/>
      <c r="J95" s="66"/>
      <c r="K95" s="66"/>
      <c r="L95" s="117"/>
      <c r="M95" s="117"/>
      <c r="N95" s="117"/>
      <c r="O95" s="66"/>
      <c r="P95" s="109"/>
      <c r="Q95" s="66"/>
      <c r="R95" s="67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</row>
    <row r="96">
      <c r="A96" s="66"/>
      <c r="B96" s="66"/>
      <c r="C96" s="66"/>
      <c r="D96" s="66"/>
      <c r="E96" s="115"/>
      <c r="F96" s="115"/>
      <c r="G96" s="66"/>
      <c r="H96" s="66"/>
      <c r="I96" s="267"/>
      <c r="J96" s="66"/>
      <c r="K96" s="66"/>
      <c r="L96" s="117"/>
      <c r="M96" s="117"/>
      <c r="N96" s="117"/>
      <c r="O96" s="66"/>
      <c r="P96" s="109"/>
      <c r="Q96" s="66"/>
      <c r="R96" s="67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</row>
    <row r="97">
      <c r="A97" s="66"/>
      <c r="B97" s="66"/>
      <c r="C97" s="66"/>
      <c r="D97" s="66"/>
      <c r="E97" s="115"/>
      <c r="F97" s="115"/>
      <c r="G97" s="66"/>
      <c r="H97" s="66"/>
      <c r="I97" s="267"/>
      <c r="J97" s="66"/>
      <c r="K97" s="66"/>
      <c r="L97" s="117"/>
      <c r="M97" s="117"/>
      <c r="N97" s="117"/>
      <c r="O97" s="66"/>
      <c r="P97" s="109"/>
      <c r="Q97" s="66"/>
      <c r="R97" s="67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</row>
    <row r="98">
      <c r="A98" s="66"/>
      <c r="B98" s="66"/>
      <c r="C98" s="66"/>
      <c r="D98" s="66"/>
      <c r="E98" s="115"/>
      <c r="F98" s="115"/>
      <c r="G98" s="66"/>
      <c r="H98" s="66"/>
      <c r="I98" s="267"/>
      <c r="J98" s="66"/>
      <c r="K98" s="66"/>
      <c r="L98" s="117"/>
      <c r="M98" s="117"/>
      <c r="N98" s="117"/>
      <c r="O98" s="66"/>
      <c r="P98" s="109"/>
      <c r="Q98" s="66"/>
      <c r="R98" s="67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</row>
    <row r="99">
      <c r="A99" s="66"/>
      <c r="B99" s="66"/>
      <c r="C99" s="66"/>
      <c r="D99" s="66"/>
      <c r="E99" s="115"/>
      <c r="F99" s="115"/>
      <c r="G99" s="66"/>
      <c r="H99" s="66"/>
      <c r="I99" s="267"/>
      <c r="J99" s="66"/>
      <c r="K99" s="66"/>
      <c r="L99" s="117"/>
      <c r="M99" s="117"/>
      <c r="N99" s="117"/>
      <c r="O99" s="66"/>
      <c r="P99" s="109"/>
      <c r="Q99" s="66"/>
      <c r="R99" s="67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</row>
    <row r="100">
      <c r="A100" s="66"/>
      <c r="B100" s="66"/>
      <c r="C100" s="66"/>
      <c r="D100" s="66"/>
      <c r="E100" s="115"/>
      <c r="F100" s="115"/>
      <c r="G100" s="66"/>
      <c r="H100" s="66"/>
      <c r="I100" s="267"/>
      <c r="J100" s="66"/>
      <c r="K100" s="66"/>
      <c r="L100" s="117"/>
      <c r="M100" s="117"/>
      <c r="N100" s="117"/>
      <c r="O100" s="66"/>
      <c r="P100" s="109"/>
      <c r="Q100" s="66"/>
      <c r="R100" s="67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</row>
    <row r="101">
      <c r="A101" s="66"/>
      <c r="B101" s="66"/>
      <c r="C101" s="66"/>
      <c r="D101" s="66"/>
      <c r="E101" s="66"/>
      <c r="F101" s="66"/>
      <c r="G101" s="66"/>
      <c r="H101" s="66"/>
      <c r="I101" s="267"/>
      <c r="J101" s="66"/>
      <c r="K101" s="66"/>
      <c r="L101" s="66"/>
      <c r="M101" s="66"/>
      <c r="N101" s="66"/>
      <c r="O101" s="66"/>
      <c r="P101" s="109"/>
      <c r="Q101" s="66"/>
      <c r="R101" s="67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</row>
    <row r="102">
      <c r="A102" s="66"/>
      <c r="B102" s="66"/>
      <c r="C102" s="66"/>
      <c r="D102" s="66"/>
      <c r="E102" s="66"/>
      <c r="F102" s="66"/>
      <c r="G102" s="66"/>
      <c r="H102" s="66"/>
      <c r="I102" s="267"/>
      <c r="J102" s="66"/>
      <c r="K102" s="66"/>
      <c r="L102" s="66"/>
      <c r="M102" s="66"/>
      <c r="N102" s="66"/>
      <c r="O102" s="66"/>
      <c r="P102" s="109"/>
      <c r="Q102" s="66"/>
      <c r="R102" s="67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</row>
    <row r="103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109"/>
      <c r="Q103" s="66"/>
      <c r="R103" s="67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</row>
    <row r="104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109"/>
      <c r="Q104" s="66"/>
      <c r="R104" s="67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</row>
    <row r="10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109"/>
      <c r="Q105" s="66"/>
      <c r="R105" s="67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</row>
    <row r="106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109"/>
      <c r="Q106" s="66"/>
      <c r="R106" s="67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</row>
    <row r="107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109"/>
      <c r="Q107" s="66"/>
      <c r="R107" s="67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</row>
    <row r="10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109"/>
      <c r="Q108" s="66"/>
      <c r="R108" s="67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</row>
    <row r="109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109"/>
      <c r="Q109" s="66"/>
      <c r="R109" s="67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</row>
    <row r="110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109"/>
      <c r="Q110" s="66"/>
      <c r="R110" s="67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</row>
    <row r="11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109"/>
      <c r="Q111" s="66"/>
      <c r="R111" s="67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</row>
    <row r="112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109"/>
      <c r="Q112" s="66"/>
      <c r="R112" s="67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</row>
    <row r="113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109"/>
      <c r="Q113" s="66"/>
      <c r="R113" s="67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</row>
    <row r="114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109"/>
      <c r="Q114" s="66"/>
      <c r="R114" s="67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</row>
    <row r="1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109"/>
      <c r="Q115" s="66"/>
      <c r="R115" s="67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</row>
    <row r="116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109"/>
      <c r="Q116" s="66"/>
      <c r="R116" s="67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</row>
    <row r="117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109"/>
      <c r="Q117" s="66"/>
      <c r="R117" s="67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</row>
    <row r="11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109"/>
      <c r="Q118" s="66"/>
      <c r="R118" s="67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</row>
    <row r="119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109"/>
      <c r="Q119" s="66"/>
      <c r="R119" s="67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</row>
    <row r="120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109"/>
      <c r="Q120" s="66"/>
      <c r="R120" s="67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</row>
    <row r="12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109"/>
      <c r="Q121" s="66"/>
      <c r="R121" s="67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</row>
    <row r="122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109"/>
      <c r="Q122" s="66"/>
      <c r="R122" s="67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</row>
    <row r="12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109"/>
      <c r="Q123" s="66"/>
      <c r="R123" s="67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</row>
    <row r="124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109"/>
      <c r="Q124" s="66"/>
      <c r="R124" s="67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</row>
    <row r="12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109"/>
      <c r="Q125" s="66"/>
      <c r="R125" s="67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</row>
    <row r="126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109"/>
      <c r="Q126" s="66"/>
      <c r="R126" s="67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</row>
    <row r="127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109"/>
      <c r="Q127" s="66"/>
      <c r="R127" s="67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</row>
    <row r="12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109"/>
      <c r="Q128" s="66"/>
      <c r="R128" s="67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</row>
    <row r="129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109"/>
      <c r="Q129" s="66"/>
      <c r="R129" s="67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</row>
    <row r="130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109"/>
      <c r="Q130" s="66"/>
      <c r="R130" s="67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</row>
    <row r="13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109"/>
      <c r="Q131" s="66"/>
      <c r="R131" s="67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</row>
    <row r="132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109"/>
      <c r="Q132" s="66"/>
      <c r="R132" s="67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</row>
    <row r="133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109"/>
      <c r="Q133" s="66"/>
      <c r="R133" s="67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</row>
    <row r="134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109"/>
      <c r="Q134" s="66"/>
      <c r="R134" s="67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</row>
    <row r="13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109"/>
      <c r="Q135" s="66"/>
      <c r="R135" s="67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</row>
    <row r="136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109"/>
      <c r="Q136" s="66"/>
      <c r="R136" s="67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</row>
    <row r="137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109"/>
      <c r="Q137" s="66"/>
      <c r="R137" s="67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</row>
    <row r="13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109"/>
      <c r="Q138" s="66"/>
      <c r="R138" s="67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</row>
    <row r="139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109"/>
      <c r="Q139" s="66"/>
      <c r="R139" s="67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</row>
    <row r="140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109"/>
      <c r="Q140" s="66"/>
      <c r="R140" s="67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</row>
    <row r="14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109"/>
      <c r="Q141" s="66"/>
      <c r="R141" s="67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</row>
    <row r="142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109"/>
      <c r="Q142" s="66"/>
      <c r="R142" s="67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</row>
    <row r="143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109"/>
      <c r="Q143" s="66"/>
      <c r="R143" s="67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</row>
    <row r="144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109"/>
      <c r="Q144" s="66"/>
      <c r="R144" s="67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6"/>
      <c r="AP144" s="66"/>
      <c r="AQ144" s="66"/>
      <c r="AR144" s="66"/>
    </row>
    <row r="14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109"/>
      <c r="Q145" s="66"/>
      <c r="R145" s="67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</row>
    <row r="146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109"/>
      <c r="Q146" s="66"/>
      <c r="R146" s="67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6"/>
      <c r="AP146" s="66"/>
      <c r="AQ146" s="66"/>
      <c r="AR146" s="66"/>
    </row>
    <row r="147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109"/>
      <c r="Q147" s="66"/>
      <c r="R147" s="67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</row>
    <row r="14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109"/>
      <c r="Q148" s="66"/>
      <c r="R148" s="67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</row>
    <row r="149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109"/>
      <c r="Q149" s="66"/>
      <c r="R149" s="67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6"/>
      <c r="AP149" s="66"/>
      <c r="AQ149" s="66"/>
      <c r="AR149" s="66"/>
    </row>
    <row r="150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109"/>
      <c r="Q150" s="66"/>
      <c r="R150" s="67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6"/>
      <c r="AP150" s="66"/>
      <c r="AQ150" s="66"/>
      <c r="AR150" s="66"/>
    </row>
    <row r="15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109"/>
      <c r="Q151" s="66"/>
      <c r="R151" s="67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</row>
    <row r="152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109"/>
      <c r="Q152" s="66"/>
      <c r="R152" s="67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6"/>
      <c r="AP152" s="66"/>
      <c r="AQ152" s="66"/>
      <c r="AR152" s="66"/>
    </row>
    <row r="153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109"/>
      <c r="Q153" s="66"/>
      <c r="R153" s="67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</row>
    <row r="154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109"/>
      <c r="Q154" s="66"/>
      <c r="R154" s="67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6"/>
      <c r="AP154" s="66"/>
      <c r="AQ154" s="66"/>
      <c r="AR154" s="66"/>
    </row>
    <row r="15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109"/>
      <c r="Q155" s="66"/>
      <c r="R155" s="67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</row>
    <row r="156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109"/>
      <c r="Q156" s="66"/>
      <c r="R156" s="67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</row>
    <row r="157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109"/>
      <c r="Q157" s="66"/>
      <c r="R157" s="67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</row>
    <row r="15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109"/>
      <c r="Q158" s="66"/>
      <c r="R158" s="67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</row>
    <row r="159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109"/>
      <c r="Q159" s="66"/>
      <c r="R159" s="67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/>
      <c r="AN159" s="66"/>
      <c r="AO159" s="66"/>
      <c r="AP159" s="66"/>
      <c r="AQ159" s="66"/>
      <c r="AR159" s="66"/>
    </row>
    <row r="160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109"/>
      <c r="Q160" s="66"/>
      <c r="R160" s="67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/>
      <c r="AN160" s="66"/>
      <c r="AO160" s="66"/>
      <c r="AP160" s="66"/>
      <c r="AQ160" s="66"/>
      <c r="AR160" s="66"/>
    </row>
    <row r="16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109"/>
      <c r="Q161" s="66"/>
      <c r="R161" s="67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66"/>
      <c r="AL161" s="66"/>
      <c r="AM161" s="66"/>
      <c r="AN161" s="66"/>
      <c r="AO161" s="66"/>
      <c r="AP161" s="66"/>
      <c r="AQ161" s="66"/>
      <c r="AR161" s="66"/>
    </row>
    <row r="162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109"/>
      <c r="Q162" s="66"/>
      <c r="R162" s="67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66"/>
      <c r="AO162" s="66"/>
      <c r="AP162" s="66"/>
      <c r="AQ162" s="66"/>
      <c r="AR162" s="66"/>
    </row>
    <row r="163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109"/>
      <c r="Q163" s="66"/>
      <c r="R163" s="67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/>
      <c r="AO163" s="66"/>
      <c r="AP163" s="66"/>
      <c r="AQ163" s="66"/>
      <c r="AR163" s="66"/>
    </row>
    <row r="164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109"/>
      <c r="Q164" s="66"/>
      <c r="R164" s="67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/>
      <c r="AO164" s="66"/>
      <c r="AP164" s="66"/>
      <c r="AQ164" s="66"/>
      <c r="AR164" s="66"/>
    </row>
    <row r="16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109"/>
      <c r="Q165" s="66"/>
      <c r="R165" s="67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</row>
    <row r="166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109"/>
      <c r="Q166" s="66"/>
      <c r="R166" s="67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66"/>
      <c r="AL166" s="66"/>
      <c r="AM166" s="66"/>
      <c r="AN166" s="66"/>
      <c r="AO166" s="66"/>
      <c r="AP166" s="66"/>
      <c r="AQ166" s="66"/>
      <c r="AR166" s="66"/>
    </row>
    <row r="167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109"/>
      <c r="Q167" s="66"/>
      <c r="R167" s="67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/>
      <c r="AN167" s="66"/>
      <c r="AO167" s="66"/>
      <c r="AP167" s="66"/>
      <c r="AQ167" s="66"/>
      <c r="AR167" s="66"/>
    </row>
    <row r="16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109"/>
      <c r="Q168" s="66"/>
      <c r="R168" s="67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/>
      <c r="AN168" s="66"/>
      <c r="AO168" s="66"/>
      <c r="AP168" s="66"/>
      <c r="AQ168" s="66"/>
      <c r="AR168" s="66"/>
    </row>
    <row r="169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109"/>
      <c r="Q169" s="66"/>
      <c r="R169" s="67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/>
      <c r="AO169" s="66"/>
      <c r="AP169" s="66"/>
      <c r="AQ169" s="66"/>
      <c r="AR169" s="66"/>
    </row>
    <row r="170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109"/>
      <c r="Q170" s="66"/>
      <c r="R170" s="67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66"/>
      <c r="AL170" s="66"/>
      <c r="AM170" s="66"/>
      <c r="AN170" s="66"/>
      <c r="AO170" s="66"/>
      <c r="AP170" s="66"/>
      <c r="AQ170" s="66"/>
      <c r="AR170" s="66"/>
    </row>
    <row r="17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109"/>
      <c r="Q171" s="66"/>
      <c r="R171" s="67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/>
      <c r="AO171" s="66"/>
      <c r="AP171" s="66"/>
      <c r="AQ171" s="66"/>
      <c r="AR171" s="66"/>
    </row>
    <row r="172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109"/>
      <c r="Q172" s="66"/>
      <c r="R172" s="67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66"/>
      <c r="AL172" s="66"/>
      <c r="AM172" s="66"/>
      <c r="AN172" s="66"/>
      <c r="AO172" s="66"/>
      <c r="AP172" s="66"/>
      <c r="AQ172" s="66"/>
      <c r="AR172" s="66"/>
    </row>
    <row r="173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109"/>
      <c r="Q173" s="66"/>
      <c r="R173" s="67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6"/>
      <c r="AP173" s="66"/>
      <c r="AQ173" s="66"/>
      <c r="AR173" s="66"/>
    </row>
    <row r="174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109"/>
      <c r="Q174" s="66"/>
      <c r="R174" s="67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66"/>
      <c r="AL174" s="66"/>
      <c r="AM174" s="66"/>
      <c r="AN174" s="66"/>
      <c r="AO174" s="66"/>
      <c r="AP174" s="66"/>
      <c r="AQ174" s="66"/>
      <c r="AR174" s="66"/>
    </row>
    <row r="17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109"/>
      <c r="Q175" s="66"/>
      <c r="R175" s="67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/>
      <c r="AO175" s="66"/>
      <c r="AP175" s="66"/>
      <c r="AQ175" s="66"/>
      <c r="AR175" s="66"/>
    </row>
    <row r="176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109"/>
      <c r="Q176" s="66"/>
      <c r="R176" s="67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</row>
    <row r="177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109"/>
      <c r="Q177" s="66"/>
      <c r="R177" s="67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</row>
    <row r="17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109"/>
      <c r="Q178" s="66"/>
      <c r="R178" s="67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</row>
    <row r="179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109"/>
      <c r="Q179" s="66"/>
      <c r="R179" s="67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/>
      <c r="AP179" s="66"/>
      <c r="AQ179" s="66"/>
      <c r="AR179" s="66"/>
    </row>
    <row r="180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109"/>
      <c r="Q180" s="66"/>
      <c r="R180" s="67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/>
      <c r="AO180" s="66"/>
      <c r="AP180" s="66"/>
      <c r="AQ180" s="66"/>
      <c r="AR180" s="66"/>
    </row>
    <row r="18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109"/>
      <c r="Q181" s="66"/>
      <c r="R181" s="67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/>
      <c r="AO181" s="66"/>
      <c r="AP181" s="66"/>
      <c r="AQ181" s="66"/>
      <c r="AR181" s="66"/>
    </row>
    <row r="182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109"/>
      <c r="Q182" s="66"/>
      <c r="R182" s="67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/>
      <c r="AO182" s="66"/>
      <c r="AP182" s="66"/>
      <c r="AQ182" s="66"/>
      <c r="AR182" s="66"/>
    </row>
    <row r="183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109"/>
      <c r="Q183" s="66"/>
      <c r="R183" s="67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66"/>
      <c r="AL183" s="66"/>
      <c r="AM183" s="66"/>
      <c r="AN183" s="66"/>
      <c r="AO183" s="66"/>
      <c r="AP183" s="66"/>
      <c r="AQ183" s="66"/>
      <c r="AR183" s="66"/>
    </row>
    <row r="184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109"/>
      <c r="Q184" s="66"/>
      <c r="R184" s="67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/>
      <c r="AO184" s="66"/>
      <c r="AP184" s="66"/>
      <c r="AQ184" s="66"/>
      <c r="AR184" s="66"/>
    </row>
    <row r="18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109"/>
      <c r="Q185" s="66"/>
      <c r="R185" s="67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/>
      <c r="AO185" s="66"/>
      <c r="AP185" s="66"/>
      <c r="AQ185" s="66"/>
      <c r="AR185" s="66"/>
    </row>
    <row r="186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109"/>
      <c r="Q186" s="66"/>
      <c r="R186" s="67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  <c r="AP186" s="66"/>
      <c r="AQ186" s="66"/>
      <c r="AR186" s="66"/>
    </row>
    <row r="187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109"/>
      <c r="Q187" s="66"/>
      <c r="R187" s="67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  <c r="AN187" s="66"/>
      <c r="AO187" s="66"/>
      <c r="AP187" s="66"/>
      <c r="AQ187" s="66"/>
      <c r="AR187" s="66"/>
    </row>
    <row r="18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109"/>
      <c r="Q188" s="66"/>
      <c r="R188" s="67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</row>
    <row r="189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109"/>
      <c r="Q189" s="66"/>
      <c r="R189" s="67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</row>
    <row r="190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109"/>
      <c r="Q190" s="66"/>
      <c r="R190" s="67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</row>
    <row r="19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109"/>
      <c r="Q191" s="66"/>
      <c r="R191" s="67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</row>
    <row r="192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109"/>
      <c r="Q192" s="66"/>
      <c r="R192" s="67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</row>
    <row r="193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109"/>
      <c r="Q193" s="66"/>
      <c r="R193" s="67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</row>
    <row r="194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109"/>
      <c r="Q194" s="66"/>
      <c r="R194" s="67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</row>
    <row r="19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109"/>
      <c r="Q195" s="66"/>
      <c r="R195" s="67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</row>
    <row r="196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109"/>
      <c r="Q196" s="66"/>
      <c r="R196" s="67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</row>
    <row r="197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109"/>
      <c r="Q197" s="66"/>
      <c r="R197" s="67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</row>
    <row r="19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109"/>
      <c r="Q198" s="66"/>
      <c r="R198" s="67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</row>
    <row r="199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109"/>
      <c r="Q199" s="66"/>
      <c r="R199" s="67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</row>
    <row r="200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109"/>
      <c r="Q200" s="66"/>
      <c r="R200" s="67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</row>
    <row r="20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109"/>
      <c r="Q201" s="66"/>
      <c r="R201" s="67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</row>
    <row r="202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109"/>
      <c r="Q202" s="66"/>
      <c r="R202" s="67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</row>
    <row r="203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109"/>
      <c r="Q203" s="66"/>
      <c r="R203" s="67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</row>
    <row r="20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109"/>
      <c r="Q204" s="66"/>
      <c r="R204" s="67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</row>
    <row r="20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109"/>
      <c r="Q205" s="66"/>
      <c r="R205" s="67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</row>
    <row r="206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109"/>
      <c r="Q206" s="66"/>
      <c r="R206" s="67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</row>
    <row r="207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109"/>
      <c r="Q207" s="66"/>
      <c r="R207" s="67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</row>
    <row r="20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109"/>
      <c r="Q208" s="66"/>
      <c r="R208" s="67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</row>
    <row r="209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109"/>
      <c r="Q209" s="66"/>
      <c r="R209" s="67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</row>
    <row r="210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109"/>
      <c r="Q210" s="66"/>
      <c r="R210" s="67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</row>
    <row r="21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109"/>
      <c r="Q211" s="66"/>
      <c r="R211" s="67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</row>
    <row r="212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109"/>
      <c r="Q212" s="66"/>
      <c r="R212" s="67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</row>
    <row r="213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109"/>
      <c r="Q213" s="66"/>
      <c r="R213" s="67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</row>
    <row r="214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109"/>
      <c r="Q214" s="66"/>
      <c r="R214" s="67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</row>
    <row r="21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109"/>
      <c r="Q215" s="66"/>
      <c r="R215" s="67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</row>
    <row r="216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109"/>
      <c r="Q216" s="66"/>
      <c r="R216" s="67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</row>
    <row r="217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109"/>
      <c r="Q217" s="66"/>
      <c r="R217" s="67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</row>
    <row r="21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109"/>
      <c r="Q218" s="66"/>
      <c r="R218" s="67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</row>
    <row r="219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109"/>
      <c r="Q219" s="66"/>
      <c r="R219" s="67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</row>
    <row r="220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109"/>
      <c r="Q220" s="66"/>
      <c r="R220" s="67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</row>
    <row r="22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109"/>
      <c r="Q221" s="66"/>
      <c r="R221" s="67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</row>
    <row r="222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109"/>
      <c r="Q222" s="66"/>
      <c r="R222" s="67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</row>
    <row r="223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109"/>
      <c r="Q223" s="66"/>
      <c r="R223" s="67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</row>
    <row r="224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109"/>
      <c r="Q224" s="66"/>
      <c r="R224" s="67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</row>
    <row r="225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109"/>
      <c r="Q225" s="66"/>
      <c r="R225" s="67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</row>
    <row r="226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109"/>
      <c r="Q226" s="66"/>
      <c r="R226" s="67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</row>
    <row r="227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109"/>
      <c r="Q227" s="66"/>
      <c r="R227" s="67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</row>
    <row r="22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109"/>
      <c r="Q228" s="66"/>
      <c r="R228" s="67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</row>
    <row r="229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109"/>
      <c r="Q229" s="66"/>
      <c r="R229" s="67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</row>
    <row r="230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109"/>
      <c r="Q230" s="66"/>
      <c r="R230" s="67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</row>
    <row r="23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109"/>
      <c r="Q231" s="66"/>
      <c r="R231" s="67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</row>
    <row r="232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109"/>
      <c r="Q232" s="66"/>
      <c r="R232" s="67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</row>
    <row r="233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109"/>
      <c r="Q233" s="66"/>
      <c r="R233" s="67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</row>
    <row r="234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109"/>
      <c r="Q234" s="66"/>
      <c r="R234" s="67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</row>
    <row r="23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109"/>
      <c r="Q235" s="66"/>
      <c r="R235" s="67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</row>
    <row r="236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109"/>
      <c r="Q236" s="66"/>
      <c r="R236" s="67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</row>
    <row r="237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109"/>
      <c r="Q237" s="66"/>
      <c r="R237" s="67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</row>
    <row r="23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109"/>
      <c r="Q238" s="66"/>
      <c r="R238" s="67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</row>
    <row r="239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109"/>
      <c r="Q239" s="66"/>
      <c r="R239" s="67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</row>
    <row r="240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109"/>
      <c r="Q240" s="66"/>
      <c r="R240" s="67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</row>
    <row r="24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109"/>
      <c r="Q241" s="66"/>
      <c r="R241" s="67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</row>
    <row r="242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109"/>
      <c r="Q242" s="66"/>
      <c r="R242" s="67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</row>
    <row r="243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109"/>
      <c r="Q243" s="66"/>
      <c r="R243" s="67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</row>
    <row r="244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109"/>
      <c r="Q244" s="66"/>
      <c r="R244" s="67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</row>
    <row r="245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109"/>
      <c r="Q245" s="66"/>
      <c r="R245" s="67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</row>
    <row r="246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109"/>
      <c r="Q246" s="66"/>
      <c r="R246" s="67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</row>
    <row r="247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109"/>
      <c r="Q247" s="66"/>
      <c r="R247" s="67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</row>
    <row r="24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109"/>
      <c r="Q248" s="66"/>
      <c r="R248" s="67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</row>
    <row r="249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109"/>
      <c r="Q249" s="66"/>
      <c r="R249" s="67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</row>
    <row r="250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109"/>
      <c r="Q250" s="66"/>
      <c r="R250" s="67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</row>
    <row r="25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109"/>
      <c r="Q251" s="66"/>
      <c r="R251" s="67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</row>
    <row r="252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109"/>
      <c r="Q252" s="66"/>
      <c r="R252" s="67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</row>
    <row r="253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109"/>
      <c r="Q253" s="66"/>
      <c r="R253" s="67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</row>
    <row r="254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109"/>
      <c r="Q254" s="66"/>
      <c r="R254" s="67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</row>
    <row r="255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109"/>
      <c r="Q255" s="66"/>
      <c r="R255" s="67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</row>
    <row r="256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109"/>
      <c r="Q256" s="66"/>
      <c r="R256" s="67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</row>
    <row r="257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109"/>
      <c r="Q257" s="66"/>
      <c r="R257" s="67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</row>
    <row r="25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109"/>
      <c r="Q258" s="66"/>
      <c r="R258" s="67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</row>
    <row r="259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109"/>
      <c r="Q259" s="66"/>
      <c r="R259" s="67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</row>
    <row r="260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109"/>
      <c r="Q260" s="66"/>
      <c r="R260" s="67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</row>
    <row r="26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109"/>
      <c r="Q261" s="66"/>
      <c r="R261" s="67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</row>
    <row r="262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109"/>
      <c r="Q262" s="66"/>
      <c r="R262" s="67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</row>
    <row r="263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109"/>
      <c r="Q263" s="66"/>
      <c r="R263" s="67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</row>
    <row r="264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109"/>
      <c r="Q264" s="66"/>
      <c r="R264" s="67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</row>
    <row r="265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109"/>
      <c r="Q265" s="66"/>
      <c r="R265" s="67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</row>
    <row r="266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109"/>
      <c r="Q266" s="66"/>
      <c r="R266" s="67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</row>
    <row r="267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109"/>
      <c r="Q267" s="66"/>
      <c r="R267" s="67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</row>
    <row r="26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109"/>
      <c r="Q268" s="66"/>
      <c r="R268" s="67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</row>
    <row r="269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109"/>
      <c r="Q269" s="66"/>
      <c r="R269" s="67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</row>
    <row r="270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109"/>
      <c r="Q270" s="66"/>
      <c r="R270" s="67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</row>
    <row r="27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109"/>
      <c r="Q271" s="66"/>
      <c r="R271" s="67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</row>
    <row r="272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109"/>
      <c r="Q272" s="66"/>
      <c r="R272" s="67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</row>
    <row r="273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109"/>
      <c r="Q273" s="66"/>
      <c r="R273" s="67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</row>
    <row r="274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109"/>
      <c r="Q274" s="66"/>
      <c r="R274" s="67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</row>
    <row r="275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109"/>
      <c r="Q275" s="66"/>
      <c r="R275" s="67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</row>
    <row r="276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109"/>
      <c r="Q276" s="66"/>
      <c r="R276" s="67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</row>
    <row r="277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109"/>
      <c r="Q277" s="66"/>
      <c r="R277" s="67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</row>
    <row r="27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109"/>
      <c r="Q278" s="66"/>
      <c r="R278" s="67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</row>
    <row r="279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109"/>
      <c r="Q279" s="66"/>
      <c r="R279" s="67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</row>
    <row r="280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109"/>
      <c r="Q280" s="66"/>
      <c r="R280" s="67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</row>
    <row r="28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109"/>
      <c r="Q281" s="66"/>
      <c r="R281" s="67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</row>
    <row r="282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109"/>
      <c r="Q282" s="66"/>
      <c r="R282" s="67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</row>
    <row r="283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109"/>
      <c r="Q283" s="66"/>
      <c r="R283" s="67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</row>
    <row r="284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109"/>
      <c r="Q284" s="66"/>
      <c r="R284" s="67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</row>
    <row r="285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109"/>
      <c r="Q285" s="66"/>
      <c r="R285" s="67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</row>
    <row r="286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109"/>
      <c r="Q286" s="66"/>
      <c r="R286" s="67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</row>
    <row r="287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109"/>
      <c r="Q287" s="66"/>
      <c r="R287" s="67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</row>
    <row r="28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109"/>
      <c r="Q288" s="66"/>
      <c r="R288" s="67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</row>
    <row r="289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109"/>
      <c r="Q289" s="66"/>
      <c r="R289" s="67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</row>
    <row r="290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109"/>
      <c r="Q290" s="66"/>
      <c r="R290" s="67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</row>
    <row r="29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109"/>
      <c r="Q291" s="66"/>
      <c r="R291" s="67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</row>
    <row r="292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109"/>
      <c r="Q292" s="66"/>
      <c r="R292" s="67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</row>
    <row r="293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109"/>
      <c r="Q293" s="66"/>
      <c r="R293" s="67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</row>
    <row r="294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109"/>
      <c r="Q294" s="66"/>
      <c r="R294" s="67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</row>
    <row r="295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109"/>
      <c r="Q295" s="66"/>
      <c r="R295" s="67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</row>
    <row r="296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109"/>
      <c r="Q296" s="66"/>
      <c r="R296" s="67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</row>
    <row r="297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109"/>
      <c r="Q297" s="66"/>
      <c r="R297" s="67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</row>
    <row r="29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109"/>
      <c r="Q298" s="66"/>
      <c r="R298" s="67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</row>
    <row r="299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109"/>
      <c r="Q299" s="66"/>
      <c r="R299" s="67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</row>
    <row r="300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109"/>
      <c r="Q300" s="66"/>
      <c r="R300" s="67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</row>
    <row r="30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109"/>
      <c r="Q301" s="66"/>
      <c r="R301" s="67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</row>
    <row r="302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109"/>
      <c r="Q302" s="66"/>
      <c r="R302" s="67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</row>
    <row r="303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109"/>
      <c r="Q303" s="66"/>
      <c r="R303" s="67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</row>
    <row r="304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109"/>
      <c r="Q304" s="66"/>
      <c r="R304" s="67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</row>
    <row r="305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109"/>
      <c r="Q305" s="66"/>
      <c r="R305" s="67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</row>
    <row r="306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109"/>
      <c r="Q306" s="66"/>
      <c r="R306" s="67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</row>
    <row r="307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109"/>
      <c r="Q307" s="66"/>
      <c r="R307" s="67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</row>
    <row r="30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109"/>
      <c r="Q308" s="66"/>
      <c r="R308" s="67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</row>
    <row r="309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109"/>
      <c r="Q309" s="66"/>
      <c r="R309" s="67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</row>
    <row r="310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109"/>
      <c r="Q310" s="66"/>
      <c r="R310" s="67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</row>
    <row r="31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109"/>
      <c r="Q311" s="66"/>
      <c r="R311" s="67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</row>
    <row r="312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109"/>
      <c r="Q312" s="66"/>
      <c r="R312" s="67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</row>
    <row r="313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109"/>
      <c r="Q313" s="66"/>
      <c r="R313" s="67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</row>
    <row r="314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109"/>
      <c r="Q314" s="66"/>
      <c r="R314" s="67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</row>
    <row r="315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109"/>
      <c r="Q315" s="66"/>
      <c r="R315" s="67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</row>
    <row r="316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109"/>
      <c r="Q316" s="66"/>
      <c r="R316" s="67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</row>
    <row r="317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109"/>
      <c r="Q317" s="66"/>
      <c r="R317" s="67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</row>
    <row r="31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109"/>
      <c r="Q318" s="66"/>
      <c r="R318" s="67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</row>
    <row r="319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109"/>
      <c r="Q319" s="66"/>
      <c r="R319" s="67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</row>
    <row r="320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109"/>
      <c r="Q320" s="66"/>
      <c r="R320" s="67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</row>
    <row r="32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109"/>
      <c r="Q321" s="66"/>
      <c r="R321" s="67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</row>
    <row r="322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109"/>
      <c r="Q322" s="66"/>
      <c r="R322" s="67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</row>
    <row r="323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109"/>
      <c r="Q323" s="66"/>
      <c r="R323" s="67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</row>
    <row r="324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109"/>
      <c r="Q324" s="66"/>
      <c r="R324" s="67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</row>
    <row r="325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109"/>
      <c r="Q325" s="66"/>
      <c r="R325" s="67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</row>
    <row r="326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109"/>
      <c r="Q326" s="66"/>
      <c r="R326" s="67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</row>
    <row r="327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109"/>
      <c r="Q327" s="66"/>
      <c r="R327" s="67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</row>
    <row r="32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109"/>
      <c r="Q328" s="66"/>
      <c r="R328" s="67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</row>
    <row r="329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109"/>
      <c r="Q329" s="66"/>
      <c r="R329" s="67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</row>
    <row r="330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109"/>
      <c r="Q330" s="66"/>
      <c r="R330" s="67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</row>
    <row r="33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109"/>
      <c r="Q331" s="66"/>
      <c r="R331" s="67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</row>
    <row r="332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109"/>
      <c r="Q332" s="66"/>
      <c r="R332" s="67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</row>
    <row r="333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109"/>
      <c r="Q333" s="66"/>
      <c r="R333" s="67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</row>
    <row r="334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109"/>
      <c r="Q334" s="66"/>
      <c r="R334" s="67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</row>
    <row r="335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109"/>
      <c r="Q335" s="66"/>
      <c r="R335" s="67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</row>
    <row r="336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109"/>
      <c r="Q336" s="66"/>
      <c r="R336" s="67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</row>
    <row r="337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109"/>
      <c r="Q337" s="66"/>
      <c r="R337" s="67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</row>
    <row r="33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109"/>
      <c r="Q338" s="66"/>
      <c r="R338" s="67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</row>
    <row r="339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109"/>
      <c r="Q339" s="66"/>
      <c r="R339" s="67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</row>
    <row r="340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109"/>
      <c r="Q340" s="66"/>
      <c r="R340" s="67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</row>
    <row r="34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109"/>
      <c r="Q341" s="66"/>
      <c r="R341" s="67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</row>
    <row r="342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109"/>
      <c r="Q342" s="66"/>
      <c r="R342" s="67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</row>
    <row r="343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109"/>
      <c r="Q343" s="66"/>
      <c r="R343" s="67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</row>
    <row r="344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109"/>
      <c r="Q344" s="66"/>
      <c r="R344" s="67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</row>
    <row r="345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109"/>
      <c r="Q345" s="66"/>
      <c r="R345" s="67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</row>
    <row r="346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109"/>
      <c r="Q346" s="66"/>
      <c r="R346" s="67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</row>
    <row r="347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109"/>
      <c r="Q347" s="66"/>
      <c r="R347" s="67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</row>
    <row r="34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109"/>
      <c r="Q348" s="66"/>
      <c r="R348" s="67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</row>
    <row r="349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109"/>
      <c r="Q349" s="66"/>
      <c r="R349" s="67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</row>
    <row r="350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109"/>
      <c r="Q350" s="66"/>
      <c r="R350" s="67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</row>
    <row r="35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109"/>
      <c r="Q351" s="66"/>
      <c r="R351" s="67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</row>
    <row r="352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109"/>
      <c r="Q352" s="66"/>
      <c r="R352" s="67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</row>
    <row r="353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7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</row>
    <row r="354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7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</row>
    <row r="355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7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</row>
    <row r="356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7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</row>
    <row r="357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7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</row>
    <row r="35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7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</row>
    <row r="359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7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</row>
    <row r="360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7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</row>
    <row r="36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7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</row>
    <row r="362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7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</row>
    <row r="363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7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</row>
    <row r="364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7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</row>
    <row r="365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7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</row>
    <row r="366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7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</row>
    <row r="367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7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</row>
    <row r="36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7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</row>
    <row r="369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7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</row>
    <row r="370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7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</row>
    <row r="37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7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</row>
    <row r="372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7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</row>
    <row r="373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7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</row>
    <row r="374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7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</row>
    <row r="375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7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</row>
    <row r="376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7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</row>
    <row r="377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7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</row>
    <row r="37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7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66"/>
      <c r="AL378" s="66"/>
      <c r="AM378" s="66"/>
      <c r="AN378" s="66"/>
      <c r="AO378" s="66"/>
      <c r="AP378" s="66"/>
      <c r="AQ378" s="66"/>
      <c r="AR378" s="66"/>
    </row>
    <row r="379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7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</row>
    <row r="380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7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66"/>
      <c r="AL380" s="66"/>
      <c r="AM380" s="66"/>
      <c r="AN380" s="66"/>
      <c r="AO380" s="66"/>
      <c r="AP380" s="66"/>
      <c r="AQ380" s="66"/>
      <c r="AR380" s="66"/>
    </row>
    <row r="38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7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66"/>
      <c r="AL381" s="66"/>
      <c r="AM381" s="66"/>
      <c r="AN381" s="66"/>
      <c r="AO381" s="66"/>
      <c r="AP381" s="66"/>
      <c r="AQ381" s="66"/>
      <c r="AR381" s="66"/>
    </row>
    <row r="382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7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  <c r="AJ382" s="66"/>
      <c r="AK382" s="66"/>
      <c r="AL382" s="66"/>
      <c r="AM382" s="66"/>
      <c r="AN382" s="66"/>
      <c r="AO382" s="66"/>
      <c r="AP382" s="66"/>
      <c r="AQ382" s="66"/>
      <c r="AR382" s="66"/>
    </row>
    <row r="383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7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66"/>
      <c r="AL383" s="66"/>
      <c r="AM383" s="66"/>
      <c r="AN383" s="66"/>
      <c r="AO383" s="66"/>
      <c r="AP383" s="66"/>
      <c r="AQ383" s="66"/>
      <c r="AR383" s="66"/>
    </row>
    <row r="384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7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  <c r="AJ384" s="66"/>
      <c r="AK384" s="66"/>
      <c r="AL384" s="66"/>
      <c r="AM384" s="66"/>
      <c r="AN384" s="66"/>
      <c r="AO384" s="66"/>
      <c r="AP384" s="66"/>
      <c r="AQ384" s="66"/>
      <c r="AR384" s="66"/>
    </row>
    <row r="385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7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  <c r="AJ385" s="66"/>
      <c r="AK385" s="66"/>
      <c r="AL385" s="66"/>
      <c r="AM385" s="66"/>
      <c r="AN385" s="66"/>
      <c r="AO385" s="66"/>
      <c r="AP385" s="66"/>
      <c r="AQ385" s="66"/>
      <c r="AR385" s="66"/>
    </row>
    <row r="386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7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  <c r="AJ386" s="66"/>
      <c r="AK386" s="66"/>
      <c r="AL386" s="66"/>
      <c r="AM386" s="66"/>
      <c r="AN386" s="66"/>
      <c r="AO386" s="66"/>
      <c r="AP386" s="66"/>
      <c r="AQ386" s="66"/>
      <c r="AR386" s="66"/>
    </row>
    <row r="387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7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  <c r="AJ387" s="66"/>
      <c r="AK387" s="66"/>
      <c r="AL387" s="66"/>
      <c r="AM387" s="66"/>
      <c r="AN387" s="66"/>
      <c r="AO387" s="66"/>
      <c r="AP387" s="66"/>
      <c r="AQ387" s="66"/>
      <c r="AR387" s="66"/>
    </row>
    <row r="38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7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  <c r="AJ388" s="66"/>
      <c r="AK388" s="66"/>
      <c r="AL388" s="66"/>
      <c r="AM388" s="66"/>
      <c r="AN388" s="66"/>
      <c r="AO388" s="66"/>
      <c r="AP388" s="66"/>
      <c r="AQ388" s="66"/>
      <c r="AR388" s="66"/>
    </row>
    <row r="389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7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  <c r="AJ389" s="66"/>
      <c r="AK389" s="66"/>
      <c r="AL389" s="66"/>
      <c r="AM389" s="66"/>
      <c r="AN389" s="66"/>
      <c r="AO389" s="66"/>
      <c r="AP389" s="66"/>
      <c r="AQ389" s="66"/>
      <c r="AR389" s="66"/>
    </row>
    <row r="390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7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  <c r="AJ390" s="66"/>
      <c r="AK390" s="66"/>
      <c r="AL390" s="66"/>
      <c r="AM390" s="66"/>
      <c r="AN390" s="66"/>
      <c r="AO390" s="66"/>
      <c r="AP390" s="66"/>
      <c r="AQ390" s="66"/>
      <c r="AR390" s="66"/>
    </row>
    <row r="39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107"/>
      <c r="P391" s="66"/>
      <c r="Q391" s="66"/>
      <c r="R391" s="67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66"/>
      <c r="AL391" s="66"/>
      <c r="AM391" s="66"/>
      <c r="AN391" s="66"/>
      <c r="AO391" s="66"/>
      <c r="AP391" s="66"/>
      <c r="AQ391" s="66"/>
      <c r="AR391" s="66"/>
    </row>
    <row r="392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7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</row>
    <row r="393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7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</row>
    <row r="394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7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  <c r="AJ394" s="66"/>
      <c r="AK394" s="66"/>
      <c r="AL394" s="66"/>
      <c r="AM394" s="66"/>
      <c r="AN394" s="66"/>
      <c r="AO394" s="66"/>
      <c r="AP394" s="66"/>
      <c r="AQ394" s="66"/>
      <c r="AR394" s="66"/>
    </row>
    <row r="395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7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66"/>
      <c r="AL395" s="66"/>
      <c r="AM395" s="66"/>
      <c r="AN395" s="66"/>
      <c r="AO395" s="66"/>
      <c r="AP395" s="66"/>
      <c r="AQ395" s="66"/>
      <c r="AR395" s="66"/>
    </row>
    <row r="396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7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66"/>
      <c r="AL396" s="66"/>
      <c r="AM396" s="66"/>
      <c r="AN396" s="66"/>
      <c r="AO396" s="66"/>
      <c r="AP396" s="66"/>
      <c r="AQ396" s="66"/>
      <c r="AR396" s="66"/>
    </row>
    <row r="397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7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66"/>
      <c r="AL397" s="66"/>
      <c r="AM397" s="66"/>
      <c r="AN397" s="66"/>
      <c r="AO397" s="66"/>
      <c r="AP397" s="66"/>
      <c r="AQ397" s="66"/>
      <c r="AR397" s="66"/>
    </row>
    <row r="39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7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</row>
    <row r="399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7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</row>
    <row r="400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7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66"/>
      <c r="AL400" s="66"/>
      <c r="AM400" s="66"/>
      <c r="AN400" s="66"/>
      <c r="AO400" s="66"/>
      <c r="AP400" s="66"/>
      <c r="AQ400" s="66"/>
      <c r="AR400" s="66"/>
    </row>
    <row r="40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7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66"/>
      <c r="AL401" s="66"/>
      <c r="AM401" s="66"/>
      <c r="AN401" s="66"/>
      <c r="AO401" s="66"/>
      <c r="AP401" s="66"/>
      <c r="AQ401" s="66"/>
      <c r="AR401" s="66"/>
    </row>
    <row r="402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7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66"/>
      <c r="AL402" s="66"/>
      <c r="AM402" s="66"/>
      <c r="AN402" s="66"/>
      <c r="AO402" s="66"/>
      <c r="AP402" s="66"/>
      <c r="AQ402" s="66"/>
      <c r="AR402" s="66"/>
    </row>
    <row r="403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7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</row>
    <row r="404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7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66"/>
      <c r="AL404" s="66"/>
      <c r="AM404" s="66"/>
      <c r="AN404" s="66"/>
      <c r="AO404" s="66"/>
      <c r="AP404" s="66"/>
      <c r="AQ404" s="66"/>
      <c r="AR404" s="66"/>
    </row>
    <row r="405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7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66"/>
      <c r="AL405" s="66"/>
      <c r="AM405" s="66"/>
      <c r="AN405" s="66"/>
      <c r="AO405" s="66"/>
      <c r="AP405" s="66"/>
      <c r="AQ405" s="66"/>
      <c r="AR405" s="66"/>
    </row>
    <row r="406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7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66"/>
      <c r="AL406" s="66"/>
      <c r="AM406" s="66"/>
      <c r="AN406" s="66"/>
      <c r="AO406" s="66"/>
      <c r="AP406" s="66"/>
      <c r="AQ406" s="66"/>
      <c r="AR406" s="66"/>
    </row>
    <row r="407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7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66"/>
      <c r="AL407" s="66"/>
      <c r="AM407" s="66"/>
      <c r="AN407" s="66"/>
      <c r="AO407" s="66"/>
      <c r="AP407" s="66"/>
      <c r="AQ407" s="66"/>
      <c r="AR407" s="66"/>
    </row>
    <row r="40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7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66"/>
      <c r="AL408" s="66"/>
      <c r="AM408" s="66"/>
      <c r="AN408" s="66"/>
      <c r="AO408" s="66"/>
      <c r="AP408" s="66"/>
      <c r="AQ408" s="66"/>
      <c r="AR408" s="66"/>
    </row>
    <row r="409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7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66"/>
      <c r="AL409" s="66"/>
      <c r="AM409" s="66"/>
      <c r="AN409" s="66"/>
      <c r="AO409" s="66"/>
      <c r="AP409" s="66"/>
      <c r="AQ409" s="66"/>
      <c r="AR409" s="66"/>
    </row>
    <row r="410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7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66"/>
      <c r="AL410" s="66"/>
      <c r="AM410" s="66"/>
      <c r="AN410" s="66"/>
      <c r="AO410" s="66"/>
      <c r="AP410" s="66"/>
      <c r="AQ410" s="66"/>
      <c r="AR410" s="66"/>
    </row>
    <row r="41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7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66"/>
      <c r="AL411" s="66"/>
      <c r="AM411" s="66"/>
      <c r="AN411" s="66"/>
      <c r="AO411" s="66"/>
      <c r="AP411" s="66"/>
      <c r="AQ411" s="66"/>
      <c r="AR411" s="66"/>
    </row>
    <row r="412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7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66"/>
      <c r="AL412" s="66"/>
      <c r="AM412" s="66"/>
      <c r="AN412" s="66"/>
      <c r="AO412" s="66"/>
      <c r="AP412" s="66"/>
      <c r="AQ412" s="66"/>
      <c r="AR412" s="66"/>
    </row>
    <row r="413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7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66"/>
      <c r="AL413" s="66"/>
      <c r="AM413" s="66"/>
      <c r="AN413" s="66"/>
      <c r="AO413" s="66"/>
      <c r="AP413" s="66"/>
      <c r="AQ413" s="66"/>
      <c r="AR413" s="66"/>
    </row>
    <row r="414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7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66"/>
      <c r="AL414" s="66"/>
      <c r="AM414" s="66"/>
      <c r="AN414" s="66"/>
      <c r="AO414" s="66"/>
      <c r="AP414" s="66"/>
      <c r="AQ414" s="66"/>
      <c r="AR414" s="66"/>
    </row>
    <row r="415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7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66"/>
      <c r="AL415" s="66"/>
      <c r="AM415" s="66"/>
      <c r="AN415" s="66"/>
      <c r="AO415" s="66"/>
      <c r="AP415" s="66"/>
      <c r="AQ415" s="66"/>
      <c r="AR415" s="66"/>
    </row>
    <row r="416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7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66"/>
      <c r="AL416" s="66"/>
      <c r="AM416" s="66"/>
      <c r="AN416" s="66"/>
      <c r="AO416" s="66"/>
      <c r="AP416" s="66"/>
      <c r="AQ416" s="66"/>
      <c r="AR416" s="66"/>
    </row>
    <row r="417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7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66"/>
      <c r="AN417" s="66"/>
      <c r="AO417" s="66"/>
      <c r="AP417" s="66"/>
      <c r="AQ417" s="66"/>
      <c r="AR417" s="66"/>
    </row>
    <row r="41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7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6"/>
      <c r="AO418" s="66"/>
      <c r="AP418" s="66"/>
      <c r="AQ418" s="66"/>
      <c r="AR418" s="66"/>
    </row>
    <row r="419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7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/>
      <c r="AL419" s="66"/>
      <c r="AM419" s="66"/>
      <c r="AN419" s="66"/>
      <c r="AO419" s="66"/>
      <c r="AP419" s="66"/>
      <c r="AQ419" s="66"/>
      <c r="AR419" s="66"/>
    </row>
    <row r="420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7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/>
      <c r="AP420" s="66"/>
      <c r="AQ420" s="66"/>
      <c r="AR420" s="66"/>
    </row>
    <row r="42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7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/>
      <c r="AP421" s="66"/>
      <c r="AQ421" s="66"/>
      <c r="AR421" s="66"/>
    </row>
    <row r="422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7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/>
      <c r="AP422" s="66"/>
      <c r="AQ422" s="66"/>
      <c r="AR422" s="66"/>
    </row>
    <row r="423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7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  <c r="AJ423" s="66"/>
      <c r="AK423" s="66"/>
      <c r="AL423" s="66"/>
      <c r="AM423" s="66"/>
      <c r="AN423" s="66"/>
      <c r="AO423" s="66"/>
      <c r="AP423" s="66"/>
      <c r="AQ423" s="66"/>
      <c r="AR423" s="66"/>
    </row>
    <row r="424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7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  <c r="AJ424" s="66"/>
      <c r="AK424" s="66"/>
      <c r="AL424" s="66"/>
      <c r="AM424" s="66"/>
      <c r="AN424" s="66"/>
      <c r="AO424" s="66"/>
      <c r="AP424" s="66"/>
      <c r="AQ424" s="66"/>
      <c r="AR424" s="66"/>
    </row>
    <row r="425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7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  <c r="AJ425" s="66"/>
      <c r="AK425" s="66"/>
      <c r="AL425" s="66"/>
      <c r="AM425" s="66"/>
      <c r="AN425" s="66"/>
      <c r="AO425" s="66"/>
      <c r="AP425" s="66"/>
      <c r="AQ425" s="66"/>
      <c r="AR425" s="66"/>
    </row>
    <row r="426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7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  <c r="AJ426" s="66"/>
      <c r="AK426" s="66"/>
      <c r="AL426" s="66"/>
      <c r="AM426" s="66"/>
      <c r="AN426" s="66"/>
      <c r="AO426" s="66"/>
      <c r="AP426" s="66"/>
      <c r="AQ426" s="66"/>
      <c r="AR426" s="66"/>
    </row>
    <row r="427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7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  <c r="AJ427" s="66"/>
      <c r="AK427" s="66"/>
      <c r="AL427" s="66"/>
      <c r="AM427" s="66"/>
      <c r="AN427" s="66"/>
      <c r="AO427" s="66"/>
      <c r="AP427" s="66"/>
      <c r="AQ427" s="66"/>
      <c r="AR427" s="66"/>
    </row>
    <row r="42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7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66"/>
      <c r="AL428" s="66"/>
      <c r="AM428" s="66"/>
      <c r="AN428" s="66"/>
      <c r="AO428" s="66"/>
      <c r="AP428" s="66"/>
      <c r="AQ428" s="66"/>
      <c r="AR428" s="66"/>
    </row>
    <row r="429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7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66"/>
      <c r="AL429" s="66"/>
      <c r="AM429" s="66"/>
      <c r="AN429" s="66"/>
      <c r="AO429" s="66"/>
      <c r="AP429" s="66"/>
      <c r="AQ429" s="66"/>
      <c r="AR429" s="66"/>
    </row>
    <row r="430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7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  <c r="AJ430" s="66"/>
      <c r="AK430" s="66"/>
      <c r="AL430" s="66"/>
      <c r="AM430" s="66"/>
      <c r="AN430" s="66"/>
      <c r="AO430" s="66"/>
      <c r="AP430" s="66"/>
      <c r="AQ430" s="66"/>
      <c r="AR430" s="66"/>
    </row>
    <row r="43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7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  <c r="AJ431" s="66"/>
      <c r="AK431" s="66"/>
      <c r="AL431" s="66"/>
      <c r="AM431" s="66"/>
      <c r="AN431" s="66"/>
      <c r="AO431" s="66"/>
      <c r="AP431" s="66"/>
      <c r="AQ431" s="66"/>
      <c r="AR431" s="66"/>
    </row>
    <row r="432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7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  <c r="AJ432" s="66"/>
      <c r="AK432" s="66"/>
      <c r="AL432" s="66"/>
      <c r="AM432" s="66"/>
      <c r="AN432" s="66"/>
      <c r="AO432" s="66"/>
      <c r="AP432" s="66"/>
      <c r="AQ432" s="66"/>
      <c r="AR432" s="66"/>
    </row>
    <row r="433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7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  <c r="AJ433" s="66"/>
      <c r="AK433" s="66"/>
      <c r="AL433" s="66"/>
      <c r="AM433" s="66"/>
      <c r="AN433" s="66"/>
      <c r="AO433" s="66"/>
      <c r="AP433" s="66"/>
      <c r="AQ433" s="66"/>
      <c r="AR433" s="66"/>
    </row>
    <row r="434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7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66"/>
      <c r="AL434" s="66"/>
      <c r="AM434" s="66"/>
      <c r="AN434" s="66"/>
      <c r="AO434" s="66"/>
      <c r="AP434" s="66"/>
      <c r="AQ434" s="66"/>
      <c r="AR434" s="66"/>
    </row>
    <row r="435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7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66"/>
      <c r="AL435" s="66"/>
      <c r="AM435" s="66"/>
      <c r="AN435" s="66"/>
      <c r="AO435" s="66"/>
      <c r="AP435" s="66"/>
      <c r="AQ435" s="66"/>
      <c r="AR435" s="66"/>
    </row>
    <row r="436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7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</row>
    <row r="437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7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  <c r="AJ437" s="66"/>
      <c r="AK437" s="66"/>
      <c r="AL437" s="66"/>
      <c r="AM437" s="66"/>
      <c r="AN437" s="66"/>
      <c r="AO437" s="66"/>
      <c r="AP437" s="66"/>
      <c r="AQ437" s="66"/>
      <c r="AR437" s="66"/>
    </row>
    <row r="43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7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  <c r="AJ438" s="66"/>
      <c r="AK438" s="66"/>
      <c r="AL438" s="66"/>
      <c r="AM438" s="66"/>
      <c r="AN438" s="66"/>
      <c r="AO438" s="66"/>
      <c r="AP438" s="66"/>
      <c r="AQ438" s="66"/>
      <c r="AR438" s="66"/>
    </row>
    <row r="439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7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  <c r="AJ439" s="66"/>
      <c r="AK439" s="66"/>
      <c r="AL439" s="66"/>
      <c r="AM439" s="66"/>
      <c r="AN439" s="66"/>
      <c r="AO439" s="66"/>
      <c r="AP439" s="66"/>
      <c r="AQ439" s="66"/>
      <c r="AR439" s="66"/>
    </row>
    <row r="440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7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  <c r="AJ440" s="66"/>
      <c r="AK440" s="66"/>
      <c r="AL440" s="66"/>
      <c r="AM440" s="66"/>
      <c r="AN440" s="66"/>
      <c r="AO440" s="66"/>
      <c r="AP440" s="66"/>
      <c r="AQ440" s="66"/>
      <c r="AR440" s="66"/>
    </row>
    <row r="44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7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  <c r="AJ441" s="66"/>
      <c r="AK441" s="66"/>
      <c r="AL441" s="66"/>
      <c r="AM441" s="66"/>
      <c r="AN441" s="66"/>
      <c r="AO441" s="66"/>
      <c r="AP441" s="66"/>
      <c r="AQ441" s="66"/>
      <c r="AR441" s="66"/>
    </row>
    <row r="442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7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  <c r="AJ442" s="66"/>
      <c r="AK442" s="66"/>
      <c r="AL442" s="66"/>
      <c r="AM442" s="66"/>
      <c r="AN442" s="66"/>
      <c r="AO442" s="66"/>
      <c r="AP442" s="66"/>
      <c r="AQ442" s="66"/>
      <c r="AR442" s="66"/>
    </row>
    <row r="443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7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  <c r="AJ443" s="66"/>
      <c r="AK443" s="66"/>
      <c r="AL443" s="66"/>
      <c r="AM443" s="66"/>
      <c r="AN443" s="66"/>
      <c r="AO443" s="66"/>
      <c r="AP443" s="66"/>
      <c r="AQ443" s="66"/>
      <c r="AR443" s="66"/>
    </row>
    <row r="444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7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  <c r="AJ444" s="66"/>
      <c r="AK444" s="66"/>
      <c r="AL444" s="66"/>
      <c r="AM444" s="66"/>
      <c r="AN444" s="66"/>
      <c r="AO444" s="66"/>
      <c r="AP444" s="66"/>
      <c r="AQ444" s="66"/>
      <c r="AR444" s="66"/>
    </row>
    <row r="44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7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66"/>
      <c r="AL445" s="66"/>
      <c r="AM445" s="66"/>
      <c r="AN445" s="66"/>
      <c r="AO445" s="66"/>
      <c r="AP445" s="66"/>
      <c r="AQ445" s="66"/>
      <c r="AR445" s="66"/>
    </row>
    <row r="446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7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  <c r="AJ446" s="66"/>
      <c r="AK446" s="66"/>
      <c r="AL446" s="66"/>
      <c r="AM446" s="66"/>
      <c r="AN446" s="66"/>
      <c r="AO446" s="66"/>
      <c r="AP446" s="66"/>
      <c r="AQ446" s="66"/>
      <c r="AR446" s="66"/>
    </row>
    <row r="447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7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  <c r="AJ447" s="66"/>
      <c r="AK447" s="66"/>
      <c r="AL447" s="66"/>
      <c r="AM447" s="66"/>
      <c r="AN447" s="66"/>
      <c r="AO447" s="66"/>
      <c r="AP447" s="66"/>
      <c r="AQ447" s="66"/>
      <c r="AR447" s="66"/>
    </row>
    <row r="44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7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  <c r="AJ448" s="66"/>
      <c r="AK448" s="66"/>
      <c r="AL448" s="66"/>
      <c r="AM448" s="66"/>
      <c r="AN448" s="66"/>
      <c r="AO448" s="66"/>
      <c r="AP448" s="66"/>
      <c r="AQ448" s="66"/>
      <c r="AR448" s="66"/>
    </row>
    <row r="449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7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  <c r="AJ449" s="66"/>
      <c r="AK449" s="66"/>
      <c r="AL449" s="66"/>
      <c r="AM449" s="66"/>
      <c r="AN449" s="66"/>
      <c r="AO449" s="66"/>
      <c r="AP449" s="66"/>
      <c r="AQ449" s="66"/>
      <c r="AR449" s="66"/>
    </row>
    <row r="450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7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  <c r="AJ450" s="66"/>
      <c r="AK450" s="66"/>
      <c r="AL450" s="66"/>
      <c r="AM450" s="66"/>
      <c r="AN450" s="66"/>
      <c r="AO450" s="66"/>
      <c r="AP450" s="66"/>
      <c r="AQ450" s="66"/>
      <c r="AR450" s="66"/>
    </row>
    <row r="45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7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  <c r="AJ451" s="66"/>
      <c r="AK451" s="66"/>
      <c r="AL451" s="66"/>
      <c r="AM451" s="66"/>
      <c r="AN451" s="66"/>
      <c r="AO451" s="66"/>
      <c r="AP451" s="66"/>
      <c r="AQ451" s="66"/>
      <c r="AR451" s="66"/>
    </row>
    <row r="452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7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  <c r="AJ452" s="66"/>
      <c r="AK452" s="66"/>
      <c r="AL452" s="66"/>
      <c r="AM452" s="66"/>
      <c r="AN452" s="66"/>
      <c r="AO452" s="66"/>
      <c r="AP452" s="66"/>
      <c r="AQ452" s="66"/>
      <c r="AR452" s="66"/>
    </row>
    <row r="453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7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  <c r="AJ453" s="66"/>
      <c r="AK453" s="66"/>
      <c r="AL453" s="66"/>
      <c r="AM453" s="66"/>
      <c r="AN453" s="66"/>
      <c r="AO453" s="66"/>
      <c r="AP453" s="66"/>
      <c r="AQ453" s="66"/>
      <c r="AR453" s="66"/>
    </row>
    <row r="454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7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  <c r="AJ454" s="66"/>
      <c r="AK454" s="66"/>
      <c r="AL454" s="66"/>
      <c r="AM454" s="66"/>
      <c r="AN454" s="66"/>
      <c r="AO454" s="66"/>
      <c r="AP454" s="66"/>
      <c r="AQ454" s="66"/>
      <c r="AR454" s="66"/>
    </row>
    <row r="455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7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  <c r="AJ455" s="66"/>
      <c r="AK455" s="66"/>
      <c r="AL455" s="66"/>
      <c r="AM455" s="66"/>
      <c r="AN455" s="66"/>
      <c r="AO455" s="66"/>
      <c r="AP455" s="66"/>
      <c r="AQ455" s="66"/>
      <c r="AR455" s="66"/>
    </row>
    <row r="456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7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  <c r="AJ456" s="66"/>
      <c r="AK456" s="66"/>
      <c r="AL456" s="66"/>
      <c r="AM456" s="66"/>
      <c r="AN456" s="66"/>
      <c r="AO456" s="66"/>
      <c r="AP456" s="66"/>
      <c r="AQ456" s="66"/>
      <c r="AR456" s="66"/>
    </row>
    <row r="457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7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  <c r="AJ457" s="66"/>
      <c r="AK457" s="66"/>
      <c r="AL457" s="66"/>
      <c r="AM457" s="66"/>
      <c r="AN457" s="66"/>
      <c r="AO457" s="66"/>
      <c r="AP457" s="66"/>
      <c r="AQ457" s="66"/>
      <c r="AR457" s="66"/>
    </row>
    <row r="45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7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66"/>
      <c r="AL458" s="66"/>
      <c r="AM458" s="66"/>
      <c r="AN458" s="66"/>
      <c r="AO458" s="66"/>
      <c r="AP458" s="66"/>
      <c r="AQ458" s="66"/>
      <c r="AR458" s="66"/>
    </row>
    <row r="459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7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  <c r="AJ459" s="66"/>
      <c r="AK459" s="66"/>
      <c r="AL459" s="66"/>
      <c r="AM459" s="66"/>
      <c r="AN459" s="66"/>
      <c r="AO459" s="66"/>
      <c r="AP459" s="66"/>
      <c r="AQ459" s="66"/>
      <c r="AR459" s="66"/>
    </row>
    <row r="460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7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  <c r="AJ460" s="66"/>
      <c r="AK460" s="66"/>
      <c r="AL460" s="66"/>
      <c r="AM460" s="66"/>
      <c r="AN460" s="66"/>
      <c r="AO460" s="66"/>
      <c r="AP460" s="66"/>
      <c r="AQ460" s="66"/>
      <c r="AR460" s="66"/>
    </row>
    <row r="46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7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  <c r="AJ461" s="66"/>
      <c r="AK461" s="66"/>
      <c r="AL461" s="66"/>
      <c r="AM461" s="66"/>
      <c r="AN461" s="66"/>
      <c r="AO461" s="66"/>
      <c r="AP461" s="66"/>
      <c r="AQ461" s="66"/>
      <c r="AR461" s="66"/>
    </row>
    <row r="462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7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  <c r="AJ462" s="66"/>
      <c r="AK462" s="66"/>
      <c r="AL462" s="66"/>
      <c r="AM462" s="66"/>
      <c r="AN462" s="66"/>
      <c r="AO462" s="66"/>
      <c r="AP462" s="66"/>
      <c r="AQ462" s="66"/>
      <c r="AR462" s="66"/>
    </row>
    <row r="463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7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  <c r="AJ463" s="66"/>
      <c r="AK463" s="66"/>
      <c r="AL463" s="66"/>
      <c r="AM463" s="66"/>
      <c r="AN463" s="66"/>
      <c r="AO463" s="66"/>
      <c r="AP463" s="66"/>
      <c r="AQ463" s="66"/>
      <c r="AR463" s="66"/>
    </row>
    <row r="464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7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  <c r="AJ464" s="66"/>
      <c r="AK464" s="66"/>
      <c r="AL464" s="66"/>
      <c r="AM464" s="66"/>
      <c r="AN464" s="66"/>
      <c r="AO464" s="66"/>
      <c r="AP464" s="66"/>
      <c r="AQ464" s="66"/>
      <c r="AR464" s="66"/>
    </row>
    <row r="465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7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  <c r="AJ465" s="66"/>
      <c r="AK465" s="66"/>
      <c r="AL465" s="66"/>
      <c r="AM465" s="66"/>
      <c r="AN465" s="66"/>
      <c r="AO465" s="66"/>
      <c r="AP465" s="66"/>
      <c r="AQ465" s="66"/>
      <c r="AR465" s="66"/>
    </row>
    <row r="466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7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  <c r="AJ466" s="66"/>
      <c r="AK466" s="66"/>
      <c r="AL466" s="66"/>
      <c r="AM466" s="66"/>
      <c r="AN466" s="66"/>
      <c r="AO466" s="66"/>
      <c r="AP466" s="66"/>
      <c r="AQ466" s="66"/>
      <c r="AR466" s="66"/>
    </row>
    <row r="467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7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  <c r="AJ467" s="66"/>
      <c r="AK467" s="66"/>
      <c r="AL467" s="66"/>
      <c r="AM467" s="66"/>
      <c r="AN467" s="66"/>
      <c r="AO467" s="66"/>
      <c r="AP467" s="66"/>
      <c r="AQ467" s="66"/>
      <c r="AR467" s="66"/>
    </row>
    <row r="46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7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  <c r="AJ468" s="66"/>
      <c r="AK468" s="66"/>
      <c r="AL468" s="66"/>
      <c r="AM468" s="66"/>
      <c r="AN468" s="66"/>
      <c r="AO468" s="66"/>
      <c r="AP468" s="66"/>
      <c r="AQ468" s="66"/>
      <c r="AR468" s="66"/>
    </row>
    <row r="469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7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  <c r="AJ469" s="66"/>
      <c r="AK469" s="66"/>
      <c r="AL469" s="66"/>
      <c r="AM469" s="66"/>
      <c r="AN469" s="66"/>
      <c r="AO469" s="66"/>
      <c r="AP469" s="66"/>
      <c r="AQ469" s="66"/>
      <c r="AR469" s="66"/>
    </row>
    <row r="470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7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  <c r="AJ470" s="66"/>
      <c r="AK470" s="66"/>
      <c r="AL470" s="66"/>
      <c r="AM470" s="66"/>
      <c r="AN470" s="66"/>
      <c r="AO470" s="66"/>
      <c r="AP470" s="66"/>
      <c r="AQ470" s="66"/>
      <c r="AR470" s="66"/>
    </row>
    <row r="47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7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  <c r="AJ471" s="66"/>
      <c r="AK471" s="66"/>
      <c r="AL471" s="66"/>
      <c r="AM471" s="66"/>
      <c r="AN471" s="66"/>
      <c r="AO471" s="66"/>
      <c r="AP471" s="66"/>
      <c r="AQ471" s="66"/>
      <c r="AR471" s="66"/>
    </row>
    <row r="472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7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  <c r="AJ472" s="66"/>
      <c r="AK472" s="66"/>
      <c r="AL472" s="66"/>
      <c r="AM472" s="66"/>
      <c r="AN472" s="66"/>
      <c r="AO472" s="66"/>
      <c r="AP472" s="66"/>
      <c r="AQ472" s="66"/>
      <c r="AR472" s="66"/>
    </row>
    <row r="473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7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  <c r="AJ473" s="66"/>
      <c r="AK473" s="66"/>
      <c r="AL473" s="66"/>
      <c r="AM473" s="66"/>
      <c r="AN473" s="66"/>
      <c r="AO473" s="66"/>
      <c r="AP473" s="66"/>
      <c r="AQ473" s="66"/>
      <c r="AR473" s="66"/>
    </row>
    <row r="474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7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66"/>
      <c r="AL474" s="66"/>
      <c r="AM474" s="66"/>
      <c r="AN474" s="66"/>
      <c r="AO474" s="66"/>
      <c r="AP474" s="66"/>
      <c r="AQ474" s="66"/>
      <c r="AR474" s="66"/>
    </row>
    <row r="475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7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66"/>
      <c r="AL475" s="66"/>
      <c r="AM475" s="66"/>
      <c r="AN475" s="66"/>
      <c r="AO475" s="66"/>
      <c r="AP475" s="66"/>
      <c r="AQ475" s="66"/>
      <c r="AR475" s="66"/>
    </row>
    <row r="476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7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6"/>
      <c r="AO476" s="66"/>
      <c r="AP476" s="66"/>
      <c r="AQ476" s="66"/>
      <c r="AR476" s="66"/>
    </row>
    <row r="477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7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66"/>
      <c r="AL477" s="66"/>
      <c r="AM477" s="66"/>
      <c r="AN477" s="66"/>
      <c r="AO477" s="66"/>
      <c r="AP477" s="66"/>
      <c r="AQ477" s="66"/>
      <c r="AR477" s="66"/>
    </row>
    <row r="47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7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66"/>
      <c r="AL478" s="66"/>
      <c r="AM478" s="66"/>
      <c r="AN478" s="66"/>
      <c r="AO478" s="66"/>
      <c r="AP478" s="66"/>
      <c r="AQ478" s="66"/>
      <c r="AR478" s="66"/>
    </row>
    <row r="479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7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66"/>
      <c r="AL479" s="66"/>
      <c r="AM479" s="66"/>
      <c r="AN479" s="66"/>
      <c r="AO479" s="66"/>
      <c r="AP479" s="66"/>
      <c r="AQ479" s="66"/>
      <c r="AR479" s="66"/>
    </row>
    <row r="480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7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  <c r="AJ480" s="66"/>
      <c r="AK480" s="66"/>
      <c r="AL480" s="66"/>
      <c r="AM480" s="66"/>
      <c r="AN480" s="66"/>
      <c r="AO480" s="66"/>
      <c r="AP480" s="66"/>
      <c r="AQ480" s="66"/>
      <c r="AR480" s="66"/>
    </row>
    <row r="48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7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  <c r="AJ481" s="66"/>
      <c r="AK481" s="66"/>
      <c r="AL481" s="66"/>
      <c r="AM481" s="66"/>
      <c r="AN481" s="66"/>
      <c r="AO481" s="66"/>
      <c r="AP481" s="66"/>
      <c r="AQ481" s="66"/>
      <c r="AR481" s="66"/>
    </row>
    <row r="482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7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  <c r="AJ482" s="66"/>
      <c r="AK482" s="66"/>
      <c r="AL482" s="66"/>
      <c r="AM482" s="66"/>
      <c r="AN482" s="66"/>
      <c r="AO482" s="66"/>
      <c r="AP482" s="66"/>
      <c r="AQ482" s="66"/>
      <c r="AR482" s="66"/>
    </row>
    <row r="483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7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  <c r="AN483" s="66"/>
      <c r="AO483" s="66"/>
      <c r="AP483" s="66"/>
      <c r="AQ483" s="66"/>
      <c r="AR483" s="66"/>
    </row>
    <row r="484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7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66"/>
      <c r="AL484" s="66"/>
      <c r="AM484" s="66"/>
      <c r="AN484" s="66"/>
      <c r="AO484" s="66"/>
      <c r="AP484" s="66"/>
      <c r="AQ484" s="66"/>
      <c r="AR484" s="66"/>
    </row>
    <row r="485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7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66"/>
      <c r="AL485" s="66"/>
      <c r="AM485" s="66"/>
      <c r="AN485" s="66"/>
      <c r="AO485" s="66"/>
      <c r="AP485" s="66"/>
      <c r="AQ485" s="66"/>
      <c r="AR485" s="66"/>
    </row>
    <row r="486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7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66"/>
      <c r="AL486" s="66"/>
      <c r="AM486" s="66"/>
      <c r="AN486" s="66"/>
      <c r="AO486" s="66"/>
      <c r="AP486" s="66"/>
      <c r="AQ486" s="66"/>
      <c r="AR486" s="66"/>
    </row>
    <row r="487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7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  <c r="AJ487" s="66"/>
      <c r="AK487" s="66"/>
      <c r="AL487" s="66"/>
      <c r="AM487" s="66"/>
      <c r="AN487" s="66"/>
      <c r="AO487" s="66"/>
      <c r="AP487" s="66"/>
      <c r="AQ487" s="66"/>
      <c r="AR487" s="66"/>
    </row>
    <row r="48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7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  <c r="AJ488" s="66"/>
      <c r="AK488" s="66"/>
      <c r="AL488" s="66"/>
      <c r="AM488" s="66"/>
      <c r="AN488" s="66"/>
      <c r="AO488" s="66"/>
      <c r="AP488" s="66"/>
      <c r="AQ488" s="66"/>
      <c r="AR488" s="66"/>
    </row>
    <row r="489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7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  <c r="AJ489" s="66"/>
      <c r="AK489" s="66"/>
      <c r="AL489" s="66"/>
      <c r="AM489" s="66"/>
      <c r="AN489" s="66"/>
      <c r="AO489" s="66"/>
      <c r="AP489" s="66"/>
      <c r="AQ489" s="66"/>
      <c r="AR489" s="66"/>
    </row>
    <row r="490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7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  <c r="AJ490" s="66"/>
      <c r="AK490" s="66"/>
      <c r="AL490" s="66"/>
      <c r="AM490" s="66"/>
      <c r="AN490" s="66"/>
      <c r="AO490" s="66"/>
      <c r="AP490" s="66"/>
      <c r="AQ490" s="66"/>
      <c r="AR490" s="66"/>
    </row>
    <row r="49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7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  <c r="AJ491" s="66"/>
      <c r="AK491" s="66"/>
      <c r="AL491" s="66"/>
      <c r="AM491" s="66"/>
      <c r="AN491" s="66"/>
      <c r="AO491" s="66"/>
      <c r="AP491" s="66"/>
      <c r="AQ491" s="66"/>
      <c r="AR491" s="66"/>
    </row>
    <row r="492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7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  <c r="AJ492" s="66"/>
      <c r="AK492" s="66"/>
      <c r="AL492" s="66"/>
      <c r="AM492" s="66"/>
      <c r="AN492" s="66"/>
      <c r="AO492" s="66"/>
      <c r="AP492" s="66"/>
      <c r="AQ492" s="66"/>
      <c r="AR492" s="66"/>
    </row>
    <row r="493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7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  <c r="AJ493" s="66"/>
      <c r="AK493" s="66"/>
      <c r="AL493" s="66"/>
      <c r="AM493" s="66"/>
      <c r="AN493" s="66"/>
      <c r="AO493" s="66"/>
      <c r="AP493" s="66"/>
      <c r="AQ493" s="66"/>
      <c r="AR493" s="66"/>
    </row>
    <row r="494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7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  <c r="AJ494" s="66"/>
      <c r="AK494" s="66"/>
      <c r="AL494" s="66"/>
      <c r="AM494" s="66"/>
      <c r="AN494" s="66"/>
      <c r="AO494" s="66"/>
      <c r="AP494" s="66"/>
      <c r="AQ494" s="66"/>
      <c r="AR494" s="66"/>
    </row>
    <row r="495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7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  <c r="AJ495" s="66"/>
      <c r="AK495" s="66"/>
      <c r="AL495" s="66"/>
      <c r="AM495" s="66"/>
      <c r="AN495" s="66"/>
      <c r="AO495" s="66"/>
      <c r="AP495" s="66"/>
      <c r="AQ495" s="66"/>
      <c r="AR495" s="66"/>
    </row>
    <row r="496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7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66"/>
      <c r="AL496" s="66"/>
      <c r="AM496" s="66"/>
      <c r="AN496" s="66"/>
      <c r="AO496" s="66"/>
      <c r="AP496" s="66"/>
      <c r="AQ496" s="66"/>
      <c r="AR496" s="66"/>
    </row>
    <row r="497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7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66"/>
      <c r="AL497" s="66"/>
      <c r="AM497" s="66"/>
      <c r="AN497" s="66"/>
      <c r="AO497" s="66"/>
      <c r="AP497" s="66"/>
      <c r="AQ497" s="66"/>
      <c r="AR497" s="66"/>
    </row>
    <row r="49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7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</row>
    <row r="499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7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  <c r="AJ499" s="66"/>
      <c r="AK499" s="66"/>
      <c r="AL499" s="66"/>
      <c r="AM499" s="66"/>
      <c r="AN499" s="66"/>
      <c r="AO499" s="66"/>
      <c r="AP499" s="66"/>
      <c r="AQ499" s="66"/>
      <c r="AR499" s="66"/>
    </row>
    <row r="500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7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  <c r="AJ500" s="66"/>
      <c r="AK500" s="66"/>
      <c r="AL500" s="66"/>
      <c r="AM500" s="66"/>
      <c r="AN500" s="66"/>
      <c r="AO500" s="66"/>
      <c r="AP500" s="66"/>
      <c r="AQ500" s="66"/>
      <c r="AR500" s="66"/>
    </row>
    <row r="50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7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  <c r="AJ501" s="66"/>
      <c r="AK501" s="66"/>
      <c r="AL501" s="66"/>
      <c r="AM501" s="66"/>
      <c r="AN501" s="66"/>
      <c r="AO501" s="66"/>
      <c r="AP501" s="66"/>
      <c r="AQ501" s="66"/>
      <c r="AR501" s="66"/>
    </row>
    <row r="502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7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  <c r="AJ502" s="66"/>
      <c r="AK502" s="66"/>
      <c r="AL502" s="66"/>
      <c r="AM502" s="66"/>
      <c r="AN502" s="66"/>
      <c r="AO502" s="66"/>
      <c r="AP502" s="66"/>
      <c r="AQ502" s="66"/>
      <c r="AR502" s="66"/>
    </row>
    <row r="503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7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  <c r="AJ503" s="66"/>
      <c r="AK503" s="66"/>
      <c r="AL503" s="66"/>
      <c r="AM503" s="66"/>
      <c r="AN503" s="66"/>
      <c r="AO503" s="66"/>
      <c r="AP503" s="66"/>
      <c r="AQ503" s="66"/>
      <c r="AR503" s="66"/>
    </row>
    <row r="504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7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  <c r="AJ504" s="66"/>
      <c r="AK504" s="66"/>
      <c r="AL504" s="66"/>
      <c r="AM504" s="66"/>
      <c r="AN504" s="66"/>
      <c r="AO504" s="66"/>
      <c r="AP504" s="66"/>
      <c r="AQ504" s="66"/>
      <c r="AR504" s="66"/>
    </row>
    <row r="505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7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66"/>
      <c r="AL505" s="66"/>
      <c r="AM505" s="66"/>
      <c r="AN505" s="66"/>
      <c r="AO505" s="66"/>
      <c r="AP505" s="66"/>
      <c r="AQ505" s="66"/>
      <c r="AR505" s="66"/>
    </row>
    <row r="506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7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66"/>
      <c r="AL506" s="66"/>
      <c r="AM506" s="66"/>
      <c r="AN506" s="66"/>
      <c r="AO506" s="66"/>
      <c r="AP506" s="66"/>
      <c r="AQ506" s="66"/>
      <c r="AR506" s="66"/>
    </row>
    <row r="507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7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  <c r="AJ507" s="66"/>
      <c r="AK507" s="66"/>
      <c r="AL507" s="66"/>
      <c r="AM507" s="66"/>
      <c r="AN507" s="66"/>
      <c r="AO507" s="66"/>
      <c r="AP507" s="66"/>
      <c r="AQ507" s="66"/>
      <c r="AR507" s="66"/>
    </row>
    <row r="50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7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  <c r="AJ508" s="66"/>
      <c r="AK508" s="66"/>
      <c r="AL508" s="66"/>
      <c r="AM508" s="66"/>
      <c r="AN508" s="66"/>
      <c r="AO508" s="66"/>
      <c r="AP508" s="66"/>
      <c r="AQ508" s="66"/>
      <c r="AR508" s="66"/>
    </row>
    <row r="509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7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  <c r="AJ509" s="66"/>
      <c r="AK509" s="66"/>
      <c r="AL509" s="66"/>
      <c r="AM509" s="66"/>
      <c r="AN509" s="66"/>
      <c r="AO509" s="66"/>
      <c r="AP509" s="66"/>
      <c r="AQ509" s="66"/>
      <c r="AR509" s="66"/>
    </row>
    <row r="510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7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  <c r="AJ510" s="66"/>
      <c r="AK510" s="66"/>
      <c r="AL510" s="66"/>
      <c r="AM510" s="66"/>
      <c r="AN510" s="66"/>
      <c r="AO510" s="66"/>
      <c r="AP510" s="66"/>
      <c r="AQ510" s="66"/>
      <c r="AR510" s="66"/>
    </row>
    <row r="51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7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66"/>
      <c r="AL511" s="66"/>
      <c r="AM511" s="66"/>
      <c r="AN511" s="66"/>
      <c r="AO511" s="66"/>
      <c r="AP511" s="66"/>
      <c r="AQ511" s="66"/>
      <c r="AR511" s="66"/>
    </row>
    <row r="512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7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66"/>
      <c r="AL512" s="66"/>
      <c r="AM512" s="66"/>
      <c r="AN512" s="66"/>
      <c r="AO512" s="66"/>
      <c r="AP512" s="66"/>
      <c r="AQ512" s="66"/>
      <c r="AR512" s="66"/>
    </row>
    <row r="513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7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66"/>
      <c r="AL513" s="66"/>
      <c r="AM513" s="66"/>
      <c r="AN513" s="66"/>
      <c r="AO513" s="66"/>
      <c r="AP513" s="66"/>
      <c r="AQ513" s="66"/>
      <c r="AR513" s="66"/>
    </row>
    <row r="514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7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</row>
    <row r="515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7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  <c r="AJ515" s="66"/>
      <c r="AK515" s="66"/>
      <c r="AL515" s="66"/>
      <c r="AM515" s="66"/>
      <c r="AN515" s="66"/>
      <c r="AO515" s="66"/>
      <c r="AP515" s="66"/>
      <c r="AQ515" s="66"/>
      <c r="AR515" s="66"/>
    </row>
    <row r="516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7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  <c r="AJ516" s="66"/>
      <c r="AK516" s="66"/>
      <c r="AL516" s="66"/>
      <c r="AM516" s="66"/>
      <c r="AN516" s="66"/>
      <c r="AO516" s="66"/>
      <c r="AP516" s="66"/>
      <c r="AQ516" s="66"/>
      <c r="AR516" s="66"/>
    </row>
    <row r="517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7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  <c r="AJ517" s="66"/>
      <c r="AK517" s="66"/>
      <c r="AL517" s="66"/>
      <c r="AM517" s="66"/>
      <c r="AN517" s="66"/>
      <c r="AO517" s="66"/>
      <c r="AP517" s="66"/>
      <c r="AQ517" s="66"/>
      <c r="AR517" s="66"/>
    </row>
    <row r="51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7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  <c r="AJ518" s="66"/>
      <c r="AK518" s="66"/>
      <c r="AL518" s="66"/>
      <c r="AM518" s="66"/>
      <c r="AN518" s="66"/>
      <c r="AO518" s="66"/>
      <c r="AP518" s="66"/>
      <c r="AQ518" s="66"/>
      <c r="AR518" s="66"/>
    </row>
    <row r="519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7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  <c r="AJ519" s="66"/>
      <c r="AK519" s="66"/>
      <c r="AL519" s="66"/>
      <c r="AM519" s="66"/>
      <c r="AN519" s="66"/>
      <c r="AO519" s="66"/>
      <c r="AP519" s="66"/>
      <c r="AQ519" s="66"/>
      <c r="AR519" s="66"/>
    </row>
    <row r="520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7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66"/>
      <c r="AL520" s="66"/>
      <c r="AM520" s="66"/>
      <c r="AN520" s="66"/>
      <c r="AO520" s="66"/>
      <c r="AP520" s="66"/>
      <c r="AQ520" s="66"/>
      <c r="AR520" s="66"/>
    </row>
    <row r="52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7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66"/>
      <c r="AL521" s="66"/>
      <c r="AM521" s="66"/>
      <c r="AN521" s="66"/>
      <c r="AO521" s="66"/>
      <c r="AP521" s="66"/>
      <c r="AQ521" s="66"/>
      <c r="AR521" s="66"/>
    </row>
    <row r="522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7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66"/>
      <c r="AL522" s="66"/>
      <c r="AM522" s="66"/>
      <c r="AN522" s="66"/>
      <c r="AO522" s="66"/>
      <c r="AP522" s="66"/>
      <c r="AQ522" s="66"/>
      <c r="AR522" s="66"/>
    </row>
    <row r="523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7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  <c r="AJ523" s="66"/>
      <c r="AK523" s="66"/>
      <c r="AL523" s="66"/>
      <c r="AM523" s="66"/>
      <c r="AN523" s="66"/>
      <c r="AO523" s="66"/>
      <c r="AP523" s="66"/>
      <c r="AQ523" s="66"/>
      <c r="AR523" s="66"/>
    </row>
    <row r="524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7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  <c r="AJ524" s="66"/>
      <c r="AK524" s="66"/>
      <c r="AL524" s="66"/>
      <c r="AM524" s="66"/>
      <c r="AN524" s="66"/>
      <c r="AO524" s="66"/>
      <c r="AP524" s="66"/>
      <c r="AQ524" s="66"/>
      <c r="AR524" s="66"/>
    </row>
    <row r="525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7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  <c r="AJ525" s="66"/>
      <c r="AK525" s="66"/>
      <c r="AL525" s="66"/>
      <c r="AM525" s="66"/>
      <c r="AN525" s="66"/>
      <c r="AO525" s="66"/>
      <c r="AP525" s="66"/>
      <c r="AQ525" s="66"/>
      <c r="AR525" s="66"/>
    </row>
    <row r="526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7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  <c r="AJ526" s="66"/>
      <c r="AK526" s="66"/>
      <c r="AL526" s="66"/>
      <c r="AM526" s="66"/>
      <c r="AN526" s="66"/>
      <c r="AO526" s="66"/>
      <c r="AP526" s="66"/>
      <c r="AQ526" s="66"/>
      <c r="AR526" s="66"/>
    </row>
    <row r="527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7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  <c r="AJ527" s="66"/>
      <c r="AK527" s="66"/>
      <c r="AL527" s="66"/>
      <c r="AM527" s="66"/>
      <c r="AN527" s="66"/>
      <c r="AO527" s="66"/>
      <c r="AP527" s="66"/>
      <c r="AQ527" s="66"/>
      <c r="AR527" s="66"/>
    </row>
    <row r="52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7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66"/>
      <c r="AL528" s="66"/>
      <c r="AM528" s="66"/>
      <c r="AN528" s="66"/>
      <c r="AO528" s="66"/>
      <c r="AP528" s="66"/>
      <c r="AQ528" s="66"/>
      <c r="AR528" s="66"/>
    </row>
    <row r="529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7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  <c r="AJ529" s="66"/>
      <c r="AK529" s="66"/>
      <c r="AL529" s="66"/>
      <c r="AM529" s="66"/>
      <c r="AN529" s="66"/>
      <c r="AO529" s="66"/>
      <c r="AP529" s="66"/>
      <c r="AQ529" s="66"/>
      <c r="AR529" s="66"/>
    </row>
    <row r="530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7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  <c r="AJ530" s="66"/>
      <c r="AK530" s="66"/>
      <c r="AL530" s="66"/>
      <c r="AM530" s="66"/>
      <c r="AN530" s="66"/>
      <c r="AO530" s="66"/>
      <c r="AP530" s="66"/>
      <c r="AQ530" s="66"/>
      <c r="AR530" s="66"/>
    </row>
    <row r="53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7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  <c r="AJ531" s="66"/>
      <c r="AK531" s="66"/>
      <c r="AL531" s="66"/>
      <c r="AM531" s="66"/>
      <c r="AN531" s="66"/>
      <c r="AO531" s="66"/>
      <c r="AP531" s="66"/>
      <c r="AQ531" s="66"/>
      <c r="AR531" s="66"/>
    </row>
    <row r="532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7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  <c r="AJ532" s="66"/>
      <c r="AK532" s="66"/>
      <c r="AL532" s="66"/>
      <c r="AM532" s="66"/>
      <c r="AN532" s="66"/>
      <c r="AO532" s="66"/>
      <c r="AP532" s="66"/>
      <c r="AQ532" s="66"/>
      <c r="AR532" s="66"/>
    </row>
    <row r="533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7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/>
      <c r="AL533" s="66"/>
      <c r="AM533" s="66"/>
      <c r="AN533" s="66"/>
      <c r="AO533" s="66"/>
      <c r="AP533" s="66"/>
      <c r="AQ533" s="66"/>
      <c r="AR533" s="66"/>
    </row>
    <row r="534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7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/>
      <c r="AN534" s="66"/>
      <c r="AO534" s="66"/>
      <c r="AP534" s="66"/>
      <c r="AQ534" s="66"/>
      <c r="AR534" s="66"/>
    </row>
    <row r="535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7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  <c r="AJ535" s="66"/>
      <c r="AK535" s="66"/>
      <c r="AL535" s="66"/>
      <c r="AM535" s="66"/>
      <c r="AN535" s="66"/>
      <c r="AO535" s="66"/>
      <c r="AP535" s="66"/>
      <c r="AQ535" s="66"/>
      <c r="AR535" s="66"/>
    </row>
    <row r="536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7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66"/>
      <c r="AL536" s="66"/>
      <c r="AM536" s="66"/>
      <c r="AN536" s="66"/>
      <c r="AO536" s="66"/>
      <c r="AP536" s="66"/>
      <c r="AQ536" s="66"/>
      <c r="AR536" s="66"/>
    </row>
    <row r="537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7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66"/>
      <c r="AL537" s="66"/>
      <c r="AM537" s="66"/>
      <c r="AN537" s="66"/>
      <c r="AO537" s="66"/>
      <c r="AP537" s="66"/>
      <c r="AQ537" s="66"/>
      <c r="AR537" s="66"/>
    </row>
    <row r="53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7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  <c r="AJ538" s="66"/>
      <c r="AK538" s="66"/>
      <c r="AL538" s="66"/>
      <c r="AM538" s="66"/>
      <c r="AN538" s="66"/>
      <c r="AO538" s="66"/>
      <c r="AP538" s="66"/>
      <c r="AQ538" s="66"/>
      <c r="AR538" s="66"/>
    </row>
    <row r="539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7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  <c r="AJ539" s="66"/>
      <c r="AK539" s="66"/>
      <c r="AL539" s="66"/>
      <c r="AM539" s="66"/>
      <c r="AN539" s="66"/>
      <c r="AO539" s="66"/>
      <c r="AP539" s="66"/>
      <c r="AQ539" s="66"/>
      <c r="AR539" s="66"/>
    </row>
    <row r="540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7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  <c r="AJ540" s="66"/>
      <c r="AK540" s="66"/>
      <c r="AL540" s="66"/>
      <c r="AM540" s="66"/>
      <c r="AN540" s="66"/>
      <c r="AO540" s="66"/>
      <c r="AP540" s="66"/>
      <c r="AQ540" s="66"/>
      <c r="AR540" s="66"/>
    </row>
    <row r="54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7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  <c r="AJ541" s="66"/>
      <c r="AK541" s="66"/>
      <c r="AL541" s="66"/>
      <c r="AM541" s="66"/>
      <c r="AN541" s="66"/>
      <c r="AO541" s="66"/>
      <c r="AP541" s="66"/>
      <c r="AQ541" s="66"/>
      <c r="AR541" s="66"/>
    </row>
    <row r="542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7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  <c r="AJ542" s="66"/>
      <c r="AK542" s="66"/>
      <c r="AL542" s="66"/>
      <c r="AM542" s="66"/>
      <c r="AN542" s="66"/>
      <c r="AO542" s="66"/>
      <c r="AP542" s="66"/>
      <c r="AQ542" s="66"/>
      <c r="AR542" s="66"/>
    </row>
    <row r="543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7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  <c r="AJ543" s="66"/>
      <c r="AK543" s="66"/>
      <c r="AL543" s="66"/>
      <c r="AM543" s="66"/>
      <c r="AN543" s="66"/>
      <c r="AO543" s="66"/>
      <c r="AP543" s="66"/>
      <c r="AQ543" s="66"/>
      <c r="AR543" s="66"/>
    </row>
    <row r="544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7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  <c r="AJ544" s="66"/>
      <c r="AK544" s="66"/>
      <c r="AL544" s="66"/>
      <c r="AM544" s="66"/>
      <c r="AN544" s="66"/>
      <c r="AO544" s="66"/>
      <c r="AP544" s="66"/>
      <c r="AQ544" s="66"/>
      <c r="AR544" s="66"/>
    </row>
    <row r="545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7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  <c r="AJ545" s="66"/>
      <c r="AK545" s="66"/>
      <c r="AL545" s="66"/>
      <c r="AM545" s="66"/>
      <c r="AN545" s="66"/>
      <c r="AO545" s="66"/>
      <c r="AP545" s="66"/>
      <c r="AQ545" s="66"/>
      <c r="AR545" s="66"/>
    </row>
  </sheetData>
  <autoFilter ref="$A$9:$R$78">
    <filterColumn colId="5">
      <filters>
        <filter val="01/28/2022"/>
        <filter val="02/07/2022"/>
        <filter val="02/16/2022"/>
        <filter val="02/08/2022"/>
        <filter val="02/02/2022"/>
        <filter val="01/31/2022"/>
      </filters>
    </filterColumn>
    <filterColumn colId="1">
      <filters>
        <filter val="44"/>
        <filter val="45"/>
        <filter val="46"/>
        <filter val="47"/>
        <filter val="48"/>
        <filter val="49"/>
        <filter val="50"/>
        <filter val="51"/>
        <filter val="52"/>
        <filter val="53"/>
        <filter val="10"/>
        <filter val="54"/>
        <filter val="11"/>
        <filter val="55"/>
        <filter val="12"/>
        <filter val="56"/>
        <filter val="13"/>
        <filter val="57"/>
        <filter val="14"/>
        <filter val="58"/>
        <filter val="15"/>
        <filter val="59"/>
        <filter val="16"/>
        <filter val="17"/>
        <filter val="18"/>
        <filter val="19"/>
        <filter val="4"/>
        <filter val="5"/>
        <filter val="6"/>
        <filter val="7"/>
        <filter val="8"/>
        <filter val="9"/>
        <filter val="60"/>
        <filter val="61"/>
        <filter val="62"/>
        <filter val="63"/>
        <filter val="20"/>
        <filter val="64"/>
        <filter val="21"/>
        <filter val="65"/>
        <filter val="22"/>
        <filter val="66"/>
        <filter val="67"/>
        <filter val="24"/>
        <filter val="68"/>
        <filter val="25"/>
        <filter val="69"/>
        <filter val="26"/>
        <filter val="27"/>
        <filter val="28"/>
        <filter val="29"/>
        <filter val="70"/>
        <filter val="71"/>
        <filter val="72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</filters>
    </filterColumn>
  </autoFilter>
  <mergeCells count="7">
    <mergeCell ref="A1:O1"/>
    <mergeCell ref="A2:O2"/>
    <mergeCell ref="A3:O3"/>
    <mergeCell ref="A4:O4"/>
    <mergeCell ref="A7:O7"/>
    <mergeCell ref="A8:O8"/>
    <mergeCell ref="C80:O80"/>
  </mergeCells>
  <conditionalFormatting sqref="L10:N79 L81:N494">
    <cfRule type="containsBlanks" dxfId="1" priority="1">
      <formula>LEN(TRIM(L10))=0</formula>
    </cfRule>
  </conditionalFormatting>
  <conditionalFormatting sqref="L10:L79 L81:L545">
    <cfRule type="containsText" dxfId="0" priority="2" operator="containsText" text="X">
      <formula>NOT(ISERROR(SEARCH(("X"),(L10))))</formula>
    </cfRule>
  </conditionalFormatting>
  <conditionalFormatting sqref="M10:M79 M81:M84 M86:M494">
    <cfRule type="containsText" dxfId="2" priority="3" operator="containsText" text="X">
      <formula>NOT(ISERROR(SEARCH(("X"),(M10))))</formula>
    </cfRule>
  </conditionalFormatting>
  <conditionalFormatting sqref="A10:N494 O80:P80">
    <cfRule type="expression" dxfId="0" priority="4">
      <formula>$K10="Ambetter - Superior"</formula>
    </cfRule>
  </conditionalFormatting>
  <conditionalFormatting sqref="O5:O6 O10:O79 O81:O84 O86:O494">
    <cfRule type="containsText" dxfId="0" priority="5" operator="containsText" text="FULL UA">
      <formula>NOT(ISERROR(SEARCH(("FULL UA"),(O5))))</formula>
    </cfRule>
  </conditionalFormatting>
  <conditionalFormatting sqref="O10:O79 O81:O84 O86:O494">
    <cfRule type="containsText" dxfId="3" priority="6" operator="containsText" text="GABA">
      <formula>NOT(ISERROR(SEARCH(("GABA"),(O10))))</formula>
    </cfRule>
  </conditionalFormatting>
  <conditionalFormatting sqref="O10:O79 O81:O84 O86:O494">
    <cfRule type="containsText" dxfId="3" priority="7" operator="containsText" text="SSRI">
      <formula>NOT(ISERROR(SEARCH(("SSRI"),(O10))))</formula>
    </cfRule>
  </conditionalFormatting>
  <conditionalFormatting sqref="O10:O79 O81:O84 O86:O494">
    <cfRule type="containsText" dxfId="3" priority="8" operator="containsText" text="PREGAB">
      <formula>NOT(ISERROR(SEARCH(("PREGAB"),(O10))))</formula>
    </cfRule>
  </conditionalFormatting>
  <conditionalFormatting sqref="O10:O79 O81:O84 O86:O494">
    <cfRule type="containsText" dxfId="3" priority="9" operator="containsText" text="TCA">
      <formula>NOT(ISERROR(SEARCH(("TCA"),(O10))))</formula>
    </cfRule>
  </conditionalFormatting>
  <conditionalFormatting sqref="P1:P84 Q9 R10:R78 I17:I18 A18:H18 J18:O18 I20 A27:A32 B27:B33 C27:O32 A35:O35 A39:O78 B85:D85 P86:P494">
    <cfRule type="containsText" dxfId="4" priority="10" operator="containsText" text="pregab">
      <formula>NOT(ISERROR(SEARCH(("pregab"),(P1))))</formula>
    </cfRule>
  </conditionalFormatting>
  <conditionalFormatting sqref="P1:P84 Q9 R10:R78 I17:I18 A18:H18 J18:O18 I20 A27:A32 B27:B33 C27:O32 A35:O35 A39:O78 B85:D85 P86:P494">
    <cfRule type="containsText" dxfId="4" priority="11" operator="containsText" text="gab">
      <formula>NOT(ISERROR(SEARCH(("gab"),(P1))))</formula>
    </cfRule>
  </conditionalFormatting>
  <conditionalFormatting sqref="P1:P84 Q9 R10:R78 I17:I18 A18:H18 J18:O18 I20 A27:A32 B27:B33 C27:O32 A35:O35 A39:O78 B85:D85 P86:P494">
    <cfRule type="containsText" dxfId="4" priority="12" operator="containsText" text="dulox">
      <formula>NOT(ISERROR(SEARCH(("dulox"),(P1))))</formula>
    </cfRule>
  </conditionalFormatting>
  <conditionalFormatting sqref="P1:P84 Q9 R10:R78 I17:I18 A18:H18 J18:O18 I20 A27:A32 B27:B33 C27:O32 A35:O35 A39:O78 B85:D85 P86:P494">
    <cfRule type="containsText" dxfId="4" priority="13" operator="containsText" text="cymbalta">
      <formula>NOT(ISERROR(SEARCH(("cymbalta"),(P1))))</formula>
    </cfRule>
  </conditionalFormatting>
  <conditionalFormatting sqref="P1:P84 Q9 R10:R78 I17:I18 A18:H18 J18:O18 I20 A27:A32 B27:B33 C27:O32 A35:O35 A39:O78 B85:D85 P86:P494">
    <cfRule type="containsText" dxfId="4" priority="14" operator="containsText" text="lyrica">
      <formula>NOT(ISERROR(SEARCH(("lyrica"),(P1))))</formula>
    </cfRule>
  </conditionalFormatting>
  <conditionalFormatting sqref="P1:P84 Q9 R10:R78 I17:I18 A18:H18 J18:O18 I20 A27:A32 B27:B33 C27:O32 A35:O35 A39:O78 B85:D85 P86:P494">
    <cfRule type="containsText" dxfId="4" priority="15" operator="containsText" text="amitrip">
      <formula>NOT(ISERROR(SEARCH(("amitrip"),(P1))))</formula>
    </cfRule>
  </conditionalFormatting>
  <conditionalFormatting sqref="P1:P84 Q9 R10:R78 I17:I18 A18:H18 J18:O18 I20 A27:A32 B27:B33 C27:O32 A35:O35 A39:O78 B85:D85 P86:P494">
    <cfRule type="containsText" dxfId="4" priority="16" operator="containsText" text="nortrip">
      <formula>NOT(ISERROR(SEARCH(("nortrip"),(P1))))</formula>
    </cfRule>
  </conditionalFormatting>
  <conditionalFormatting sqref="Q1:Q84 Q86:Q545">
    <cfRule type="containsText" dxfId="5" priority="17" operator="containsText" text="FALSE">
      <formula>NOT(ISERROR(SEARCH(("FALSE"),(Q1))))</formula>
    </cfRule>
  </conditionalFormatting>
  <conditionalFormatting sqref="Q1:Q84 Q86:Q545">
    <cfRule type="containsText" dxfId="6" priority="18" operator="containsText" text="TRUE">
      <formula>NOT(ISERROR(SEARCH(("TRUE"),(Q1))))</formula>
    </cfRule>
  </conditionalFormatting>
  <dataValidations>
    <dataValidation type="list" allowBlank="1" sqref="O10:O47 O49:O78">
      <formula1>DATA!$B$50:$B$66</formula1>
    </dataValidation>
  </dataValidations>
  <printOptions horizontalCentered="1"/>
  <pageMargins bottom="3.980595084087969" footer="0.0" header="0.0" left="0.75" right="0.75" top="0.5"/>
  <pageSetup fitToHeight="0" orientation="portrait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43"/>
    <col customWidth="1" min="2" max="2" width="5.57"/>
    <col customWidth="1" min="4" max="4" width="11.43"/>
    <col hidden="1" min="5" max="5" width="14.43"/>
    <col customWidth="1" hidden="1" min="7" max="7" width="6.71"/>
    <col customWidth="1" hidden="1" min="8" max="8" width="7.14"/>
    <col customWidth="1" hidden="1" min="9" max="9" width="8.86"/>
    <col hidden="1" min="10" max="10" width="14.43"/>
    <col customWidth="1" hidden="1" min="11" max="11" width="34.86"/>
    <col customWidth="1" hidden="1" min="12" max="12" width="8.86"/>
    <col customWidth="1" hidden="1" min="13" max="13" width="7.0"/>
    <col customWidth="1" hidden="1" min="14" max="14" width="6.29"/>
    <col customWidth="1" min="15" max="15" width="23.57"/>
    <col customWidth="1" min="16" max="16" width="72.0"/>
    <col customWidth="1" min="17" max="17" width="14.57"/>
    <col customWidth="1" min="18" max="18" width="32.43"/>
    <col customWidth="1" min="19" max="19" width="23.86"/>
    <col customWidth="1" min="20" max="21" width="16.0"/>
  </cols>
  <sheetData>
    <row r="1">
      <c r="A1" s="62">
        <v>44615.0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4"/>
      <c r="P1" s="65"/>
      <c r="Q1" s="66"/>
      <c r="R1" s="67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</row>
    <row r="2">
      <c r="A2" s="68"/>
      <c r="O2" s="69"/>
      <c r="P2" s="65"/>
      <c r="Q2" s="66"/>
      <c r="R2" s="67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</row>
    <row r="3">
      <c r="A3" s="70" t="s">
        <v>36</v>
      </c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4"/>
      <c r="P3" s="65"/>
      <c r="Q3" s="66"/>
      <c r="R3" s="67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</row>
    <row r="4">
      <c r="A4" s="71"/>
      <c r="O4" s="69"/>
      <c r="P4" s="65"/>
      <c r="Q4" s="66"/>
      <c r="R4" s="67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</row>
    <row r="5">
      <c r="A5" s="72" t="s">
        <v>37</v>
      </c>
      <c r="B5" s="73"/>
      <c r="C5" s="74"/>
      <c r="D5" s="75"/>
      <c r="E5" s="76" t="s">
        <v>38</v>
      </c>
      <c r="F5" s="76"/>
      <c r="G5" s="77"/>
      <c r="H5" s="78"/>
      <c r="I5" s="79" t="s">
        <v>39</v>
      </c>
      <c r="J5" s="74"/>
      <c r="K5" s="80"/>
      <c r="L5" s="73"/>
      <c r="M5" s="73"/>
      <c r="N5" s="74"/>
      <c r="O5" s="81" t="s">
        <v>40</v>
      </c>
      <c r="P5" s="82"/>
      <c r="Q5" s="83"/>
      <c r="R5" s="84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</row>
    <row r="6">
      <c r="A6" s="71"/>
      <c r="B6" s="85"/>
      <c r="C6" s="85"/>
      <c r="D6" s="73"/>
      <c r="E6" s="76"/>
      <c r="F6" s="86"/>
      <c r="G6" s="85"/>
      <c r="H6" s="73"/>
      <c r="I6" s="73"/>
      <c r="J6" s="73"/>
      <c r="K6" s="73"/>
      <c r="L6" s="73"/>
      <c r="M6" s="73"/>
      <c r="N6" s="73"/>
      <c r="O6" s="87"/>
      <c r="P6" s="65"/>
      <c r="Q6" s="66"/>
      <c r="R6" s="67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</row>
    <row r="7">
      <c r="A7" s="88"/>
      <c r="O7" s="69"/>
      <c r="P7" s="65"/>
      <c r="Q7" s="66"/>
      <c r="R7" s="67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</row>
    <row r="8">
      <c r="A8" s="89" t="s">
        <v>41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4"/>
      <c r="P8" s="65"/>
      <c r="Q8" s="66"/>
      <c r="R8" s="67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</row>
    <row r="9" ht="23.25" customHeight="1">
      <c r="A9" s="90" t="s">
        <v>42</v>
      </c>
      <c r="B9" s="90" t="s">
        <v>43</v>
      </c>
      <c r="C9" s="90" t="s">
        <v>44</v>
      </c>
      <c r="D9" s="90" t="s">
        <v>45</v>
      </c>
      <c r="E9" s="90" t="s">
        <v>46</v>
      </c>
      <c r="F9" s="90" t="s">
        <v>47</v>
      </c>
      <c r="G9" s="90" t="s">
        <v>48</v>
      </c>
      <c r="H9" s="90" t="s">
        <v>49</v>
      </c>
      <c r="I9" s="90" t="s">
        <v>50</v>
      </c>
      <c r="J9" s="90" t="s">
        <v>51</v>
      </c>
      <c r="K9" s="90" t="s">
        <v>52</v>
      </c>
      <c r="L9" s="91" t="s">
        <v>53</v>
      </c>
      <c r="M9" s="91" t="s">
        <v>54</v>
      </c>
      <c r="N9" s="91" t="s">
        <v>55</v>
      </c>
      <c r="O9" s="90" t="s">
        <v>56</v>
      </c>
      <c r="P9" s="92" t="s">
        <v>57</v>
      </c>
      <c r="Q9" s="92" t="s">
        <v>58</v>
      </c>
      <c r="R9" s="67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</row>
    <row r="10" hidden="1">
      <c r="A10" s="114" t="s">
        <v>488</v>
      </c>
      <c r="B10" s="94">
        <v>4.0</v>
      </c>
      <c r="C10" s="94" t="str">
        <f>VLOOKUP(D10&amp;F10, 'FEB2022 - CC'!A:M, 13,0)</f>
        <v>207270</v>
      </c>
      <c r="D10" s="94">
        <v>16140.0</v>
      </c>
      <c r="E10" s="95">
        <v>19835.0</v>
      </c>
      <c r="F10" s="96">
        <v>44601.0</v>
      </c>
      <c r="G10" s="97">
        <v>0.3645833333333333</v>
      </c>
      <c r="H10" s="98" t="s">
        <v>7463</v>
      </c>
      <c r="I10" s="99"/>
      <c r="J10" s="100" t="s">
        <v>101</v>
      </c>
      <c r="K10" s="101" t="s">
        <v>147</v>
      </c>
      <c r="L10" s="207"/>
      <c r="M10" s="103" t="s">
        <v>7465</v>
      </c>
      <c r="N10" s="102"/>
      <c r="O10" s="103"/>
      <c r="P10" s="104" t="str">
        <f>IFS($D10="","",$D10, vlookup($D10,'DATA - LIS - RX'!$A:$D,2,0))</f>
        <v>Tramadol</v>
      </c>
      <c r="Q10" s="105" t="b">
        <f>IFS($D10="","",$D10, VLOOKUP(D10, 'DATA - LIS - RX'!A:D, 3, 0))</f>
        <v>1</v>
      </c>
      <c r="R10" s="106">
        <f>IFS($D10="","",$D10, vlookup(D10,'DATA - LIS - RX'!A:D,4,0))</f>
        <v>44638</v>
      </c>
      <c r="S10" s="107"/>
      <c r="T10" s="107"/>
      <c r="U10" s="107"/>
      <c r="V10" s="107"/>
      <c r="W10" s="107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</row>
    <row r="11" hidden="1">
      <c r="A11" s="114" t="s">
        <v>491</v>
      </c>
      <c r="B11" s="94">
        <v>5.0</v>
      </c>
      <c r="C11" s="94" t="str">
        <f>VLOOKUP(D11&amp;F11, 'FEB2022 - CC'!A:M, 13,0)</f>
        <v>207271</v>
      </c>
      <c r="D11" s="94">
        <v>11205.0</v>
      </c>
      <c r="E11" s="95">
        <v>31645.0</v>
      </c>
      <c r="F11" s="96">
        <v>44601.0</v>
      </c>
      <c r="G11" s="97">
        <v>0.3645833333333333</v>
      </c>
      <c r="H11" s="98" t="s">
        <v>7463</v>
      </c>
      <c r="I11" s="99"/>
      <c r="J11" s="100" t="s">
        <v>93</v>
      </c>
      <c r="K11" s="101" t="s">
        <v>147</v>
      </c>
      <c r="L11" s="207"/>
      <c r="M11" s="103" t="s">
        <v>7465</v>
      </c>
      <c r="N11" s="102"/>
      <c r="O11" s="103" t="s">
        <v>7466</v>
      </c>
      <c r="P11" s="104" t="str">
        <f>IFS($D11="","",$D11, vlookup($D11,'DATA - LIS - RX'!$A:$D,2,0))</f>
        <v>Gabapentin, Hydrocodone</v>
      </c>
      <c r="Q11" s="105" t="b">
        <f>IFS($D11="","",$D11, VLOOKUP(D11, 'DATA - LIS - RX'!A:D, 3, 0))</f>
        <v>1</v>
      </c>
      <c r="R11" s="106">
        <f>IFS($D11="","",$D11, vlookup(D11,'DATA - LIS - RX'!A:D,4,0))</f>
        <v>44638</v>
      </c>
      <c r="S11" s="107"/>
      <c r="T11" s="107"/>
      <c r="U11" s="107"/>
      <c r="V11" s="107"/>
      <c r="W11" s="107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</row>
    <row r="12" hidden="1">
      <c r="A12" s="114" t="s">
        <v>494</v>
      </c>
      <c r="B12" s="94">
        <v>6.0</v>
      </c>
      <c r="C12" s="94" t="str">
        <f>VLOOKUP(D12&amp;F12, 'FEB2022 - CC'!A:M, 13,0)</f>
        <v>207279</v>
      </c>
      <c r="D12" s="94">
        <v>9493.0</v>
      </c>
      <c r="E12" s="95">
        <v>20636.0</v>
      </c>
      <c r="F12" s="96">
        <v>44601.0</v>
      </c>
      <c r="G12" s="97">
        <v>0.375</v>
      </c>
      <c r="H12" s="98" t="s">
        <v>7463</v>
      </c>
      <c r="I12" s="99"/>
      <c r="J12" s="100" t="s">
        <v>93</v>
      </c>
      <c r="K12" s="101" t="s">
        <v>147</v>
      </c>
      <c r="L12" s="103"/>
      <c r="M12" s="103" t="s">
        <v>7465</v>
      </c>
      <c r="N12" s="102"/>
      <c r="O12" s="103" t="s">
        <v>7466</v>
      </c>
      <c r="P12" s="104" t="str">
        <f>IFS($D12="","",$D12, vlookup($D12,'DATA - LIS - RX'!$A:$D,2,0))</f>
        <v>Gabapentin, Hydrocodone</v>
      </c>
      <c r="Q12" s="105" t="b">
        <f>IFS($D12="","",$D12, VLOOKUP(D12, 'DATA - LIS - RX'!A:D, 3, 0))</f>
        <v>1</v>
      </c>
      <c r="R12" s="106">
        <f>IFS($D12="","",$D12, vlookup(D12,'DATA - LIS - RX'!A:D,4,0))</f>
        <v>44638</v>
      </c>
      <c r="S12" s="107"/>
      <c r="T12" s="107"/>
      <c r="U12" s="107"/>
      <c r="V12" s="107"/>
      <c r="W12" s="107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</row>
    <row r="13">
      <c r="A13" s="114" t="s">
        <v>502</v>
      </c>
      <c r="B13" s="94">
        <v>7.0</v>
      </c>
      <c r="C13" s="94" t="str">
        <f>VLOOKUP(D13&amp;F13, 'FEB2022 - CC'!A:M, 13,0)</f>
        <v>207280</v>
      </c>
      <c r="D13" s="94">
        <v>18063.0</v>
      </c>
      <c r="E13" s="95">
        <v>20233.0</v>
      </c>
      <c r="F13" s="96">
        <v>44601.0</v>
      </c>
      <c r="G13" s="97">
        <v>0.3958333333333333</v>
      </c>
      <c r="H13" s="98" t="s">
        <v>7468</v>
      </c>
      <c r="I13" s="99"/>
      <c r="J13" s="100" t="s">
        <v>88</v>
      </c>
      <c r="K13" s="101" t="s">
        <v>89</v>
      </c>
      <c r="L13" s="103" t="s">
        <v>7465</v>
      </c>
      <c r="M13" s="103"/>
      <c r="N13" s="102"/>
      <c r="O13" s="81" t="s">
        <v>40</v>
      </c>
      <c r="P13" s="104" t="str">
        <f>IFS($D13="","",$D13, vlookup($D13,'DATA - LIS - RX'!$A:$D,2,0))</f>
        <v>  -  </v>
      </c>
      <c r="Q13" s="105" t="b">
        <f>IFS($D13="","",$D13, VLOOKUP(D13, 'DATA - LIS - RX'!A:D, 3, 0))</f>
        <v>1</v>
      </c>
      <c r="R13" s="106">
        <f>IFS($D13="","",$D13, vlookup(D13,'DATA - LIS - RX'!A:D,4,0))</f>
        <v>44638</v>
      </c>
      <c r="S13" s="107"/>
      <c r="T13" s="107"/>
      <c r="U13" s="107"/>
      <c r="V13" s="107"/>
      <c r="W13" s="107"/>
      <c r="X13" s="109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</row>
    <row r="14" hidden="1">
      <c r="A14" s="114" t="s">
        <v>506</v>
      </c>
      <c r="B14" s="94">
        <v>8.0</v>
      </c>
      <c r="C14" s="94" t="str">
        <f>VLOOKUP(D14&amp;F14, 'FEB2022 - CC'!A:M, 13,0)</f>
        <v>207281</v>
      </c>
      <c r="D14" s="94">
        <v>12408.0</v>
      </c>
      <c r="E14" s="95">
        <v>23198.0</v>
      </c>
      <c r="F14" s="96">
        <v>44601.0</v>
      </c>
      <c r="G14" s="97">
        <v>0.3958333333333333</v>
      </c>
      <c r="H14" s="98" t="s">
        <v>7468</v>
      </c>
      <c r="I14" s="99"/>
      <c r="J14" s="100" t="s">
        <v>93</v>
      </c>
      <c r="K14" s="101" t="s">
        <v>117</v>
      </c>
      <c r="L14" s="103"/>
      <c r="M14" s="103" t="s">
        <v>7465</v>
      </c>
      <c r="N14" s="102"/>
      <c r="O14" s="103" t="s">
        <v>7466</v>
      </c>
      <c r="P14" s="104" t="str">
        <f>IFS($D14="","",$D14, vlookup($D14,'DATA - LIS - RX'!$A:$D,2,0))</f>
        <v>Clonazepam, Gabapentin, Tramadol</v>
      </c>
      <c r="Q14" s="105" t="b">
        <f>IFS($D14="","",$D14, VLOOKUP(D14, 'DATA - LIS - RX'!A:D, 3, 0))</f>
        <v>1</v>
      </c>
      <c r="R14" s="106">
        <f>IFS($D14="","",$D14, vlookup(D14,'DATA - LIS - RX'!A:D,4,0))</f>
        <v>44640</v>
      </c>
      <c r="S14" s="107"/>
      <c r="T14" s="107"/>
      <c r="U14" s="107"/>
      <c r="V14" s="107"/>
      <c r="W14" s="107"/>
      <c r="X14" s="109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</row>
    <row r="15" hidden="1">
      <c r="A15" s="114" t="s">
        <v>510</v>
      </c>
      <c r="B15" s="94">
        <v>9.0</v>
      </c>
      <c r="C15" s="94" t="str">
        <f>VLOOKUP(D15&amp;F15, 'FEB2022 - CC'!A:M, 13,0)</f>
        <v>207276</v>
      </c>
      <c r="D15" s="94">
        <v>17340.0</v>
      </c>
      <c r="E15" s="95">
        <v>26715.0</v>
      </c>
      <c r="F15" s="96">
        <v>44601.0</v>
      </c>
      <c r="G15" s="97">
        <v>0.40625</v>
      </c>
      <c r="H15" s="98" t="s">
        <v>7463</v>
      </c>
      <c r="I15" s="99"/>
      <c r="J15" s="100" t="s">
        <v>97</v>
      </c>
      <c r="K15" s="101" t="s">
        <v>98</v>
      </c>
      <c r="L15" s="103"/>
      <c r="M15" s="103" t="s">
        <v>7465</v>
      </c>
      <c r="N15" s="102"/>
      <c r="O15" s="103" t="s">
        <v>7538</v>
      </c>
      <c r="P15" s="104" t="str">
        <f>IFS($D15="","",$D15, vlookup($D15,'DATA - LIS - RX'!$A:$D,2,0))</f>
        <v>Codeine, Duloxetine, Pregabalin</v>
      </c>
      <c r="Q15" s="105" t="b">
        <f>IFS($D15="","",$D15, VLOOKUP(D15, 'DATA - LIS - RX'!A:D, 3, 0))</f>
        <v>1</v>
      </c>
      <c r="R15" s="106">
        <f>IFS($D15="","",$D15, vlookup(D15,'DATA - LIS - RX'!A:D,4,0))</f>
        <v>44638</v>
      </c>
      <c r="S15" s="107"/>
      <c r="T15" s="107"/>
      <c r="U15" s="107"/>
      <c r="V15" s="107"/>
      <c r="W15" s="107"/>
      <c r="X15" s="109"/>
      <c r="Y15" s="110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</row>
    <row r="16" hidden="1">
      <c r="A16" s="114" t="s">
        <v>522</v>
      </c>
      <c r="B16" s="94">
        <v>10.0</v>
      </c>
      <c r="C16" s="94" t="str">
        <f>VLOOKUP(D16&amp;F16, 'FEB2022 - CC'!A:M, 13,0)</f>
        <v>207286</v>
      </c>
      <c r="D16" s="94">
        <v>13880.0</v>
      </c>
      <c r="E16" s="95">
        <v>18348.0</v>
      </c>
      <c r="F16" s="96">
        <v>44601.0</v>
      </c>
      <c r="G16" s="97">
        <v>0.4479166666666667</v>
      </c>
      <c r="H16" s="98" t="s">
        <v>7468</v>
      </c>
      <c r="I16" s="99"/>
      <c r="J16" s="100" t="s">
        <v>88</v>
      </c>
      <c r="K16" s="101" t="s">
        <v>89</v>
      </c>
      <c r="L16" s="207"/>
      <c r="M16" s="103" t="s">
        <v>7465</v>
      </c>
      <c r="N16" s="102"/>
      <c r="O16" s="103" t="s">
        <v>7474</v>
      </c>
      <c r="P16" s="104" t="str">
        <f>IFS($D16="","",$D16, vlookup($D16,'DATA - LIS - RX'!$A:$D,2,0))</f>
        <v>Pregabalin, Cyclobenzaprine</v>
      </c>
      <c r="Q16" s="105" t="b">
        <f>IFS($D16="","",$D16, VLOOKUP(D16, 'DATA - LIS - RX'!A:D, 3, 0))</f>
        <v>1</v>
      </c>
      <c r="R16" s="106">
        <f>IFS($D16="","",$D16, vlookup(D16,'DATA - LIS - RX'!A:D,4,0))</f>
        <v>44638</v>
      </c>
      <c r="S16" s="107"/>
      <c r="T16" s="107"/>
      <c r="U16" s="107"/>
      <c r="V16" s="107"/>
      <c r="W16" s="107"/>
      <c r="X16" s="109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</row>
    <row r="17" hidden="1">
      <c r="A17" s="114" t="s">
        <v>525</v>
      </c>
      <c r="B17" s="94">
        <v>11.0</v>
      </c>
      <c r="C17" s="94" t="str">
        <f>VLOOKUP(D17&amp;F17, 'FEB2022 - CC'!A:M, 13,0)</f>
        <v>207287</v>
      </c>
      <c r="D17" s="94">
        <v>16431.0</v>
      </c>
      <c r="E17" s="95">
        <v>18157.0</v>
      </c>
      <c r="F17" s="96">
        <v>44601.0</v>
      </c>
      <c r="G17" s="97">
        <v>0.4583333333333333</v>
      </c>
      <c r="H17" s="98" t="s">
        <v>7468</v>
      </c>
      <c r="I17" s="99"/>
      <c r="J17" s="100" t="s">
        <v>93</v>
      </c>
      <c r="K17" s="101" t="s">
        <v>182</v>
      </c>
      <c r="L17" s="208"/>
      <c r="M17" s="103" t="s">
        <v>7465</v>
      </c>
      <c r="N17" s="111"/>
      <c r="O17" s="112" t="s">
        <v>7474</v>
      </c>
      <c r="P17" s="104" t="str">
        <f>IFS($D17="","",$D17, vlookup($D17,'DATA - LIS - RX'!$A:$D,2,0))</f>
        <v>Pregabalin, Tramadol</v>
      </c>
      <c r="Q17" s="105" t="b">
        <f>IFS($D17="","",$D17, VLOOKUP(D17, 'DATA - LIS - RX'!A:D, 3, 0))</f>
        <v>1</v>
      </c>
      <c r="R17" s="106">
        <f>IFS($D17="","",$D17, vlookup(D17,'DATA - LIS - RX'!A:D,4,0))</f>
        <v>44638</v>
      </c>
      <c r="S17" s="107"/>
      <c r="T17" s="107"/>
      <c r="U17" s="107"/>
      <c r="V17" s="107"/>
      <c r="W17" s="107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</row>
    <row r="18" hidden="1">
      <c r="A18" s="114" t="s">
        <v>528</v>
      </c>
      <c r="B18" s="94">
        <v>12.0</v>
      </c>
      <c r="C18" s="94" t="str">
        <f>VLOOKUP(D18&amp;F18, 'FEB2022 - CC'!A:M, 13,0)</f>
        <v>207300</v>
      </c>
      <c r="D18" s="94">
        <v>17105.0</v>
      </c>
      <c r="E18" s="95">
        <v>25263.0</v>
      </c>
      <c r="F18" s="96">
        <v>44601.0</v>
      </c>
      <c r="G18" s="97">
        <v>0.4583333333333333</v>
      </c>
      <c r="H18" s="98" t="s">
        <v>7468</v>
      </c>
      <c r="I18" s="99"/>
      <c r="J18" s="100" t="s">
        <v>97</v>
      </c>
      <c r="K18" s="101" t="s">
        <v>174</v>
      </c>
      <c r="L18" s="207"/>
      <c r="M18" s="103" t="s">
        <v>7465</v>
      </c>
      <c r="N18" s="102"/>
      <c r="O18" s="103" t="s">
        <v>7471</v>
      </c>
      <c r="P18" s="104" t="str">
        <f>IFS($D18="","",$D18, vlookup($D18,'DATA - LIS - RX'!$A:$D,2,0))</f>
        <v>Codeine, Zolpidem, Alprazolam, Duloxetine, Gabapentin</v>
      </c>
      <c r="Q18" s="105" t="b">
        <f>IFS($D18="","",$D18, VLOOKUP(D18, 'DATA - LIS - RX'!A:D, 3, 0))</f>
        <v>1</v>
      </c>
      <c r="R18" s="106">
        <f>IFS($D18="","",$D18, vlookup(D18,'DATA - LIS - RX'!A:D,4,0))</f>
        <v>44638</v>
      </c>
      <c r="S18" s="107"/>
      <c r="T18" s="107"/>
      <c r="U18" s="107"/>
      <c r="V18" s="107"/>
      <c r="W18" s="107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</row>
    <row r="19" hidden="1">
      <c r="A19" s="114" t="s">
        <v>531</v>
      </c>
      <c r="B19" s="94">
        <v>13.0</v>
      </c>
      <c r="C19" s="94" t="str">
        <f>VLOOKUP(D19&amp;F19, 'FEB2022 - CC'!A:M, 13,0)</f>
        <v>207301</v>
      </c>
      <c r="D19" s="94">
        <v>16027.0</v>
      </c>
      <c r="E19" s="95">
        <v>30414.0</v>
      </c>
      <c r="F19" s="96">
        <v>44601.0</v>
      </c>
      <c r="G19" s="97">
        <v>0.46875</v>
      </c>
      <c r="H19" s="98" t="s">
        <v>7468</v>
      </c>
      <c r="I19" s="99"/>
      <c r="J19" s="100" t="s">
        <v>97</v>
      </c>
      <c r="K19" s="101" t="s">
        <v>308</v>
      </c>
      <c r="L19" s="112"/>
      <c r="M19" s="103" t="s">
        <v>7465</v>
      </c>
      <c r="N19" s="111"/>
      <c r="O19" s="103" t="s">
        <v>7466</v>
      </c>
      <c r="P19" s="104" t="str">
        <f>IFS($D19="","",$D19, vlookup($D19,'DATA - LIS - RX'!$A:$D,2,0))</f>
        <v>Gabapentin</v>
      </c>
      <c r="Q19" s="105" t="b">
        <f>IFS($D19="","",$D19, VLOOKUP(D19, 'DATA - LIS - RX'!A:D, 3, 0))</f>
        <v>1</v>
      </c>
      <c r="R19" s="106">
        <f>IFS($D19="","",$D19, vlookup(D19,'DATA - LIS - RX'!A:D,4,0))</f>
        <v>44638</v>
      </c>
      <c r="S19" s="107"/>
      <c r="T19" s="107"/>
      <c r="U19" s="107"/>
      <c r="V19" s="107"/>
      <c r="W19" s="107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</row>
    <row r="20" hidden="1">
      <c r="A20" s="114" t="s">
        <v>537</v>
      </c>
      <c r="B20" s="94">
        <v>14.0</v>
      </c>
      <c r="C20" s="94" t="str">
        <f>VLOOKUP(D20&amp;F20, 'FEB2022 - CC'!A:M, 13,0)</f>
        <v>207288</v>
      </c>
      <c r="D20" s="94">
        <v>14972.0</v>
      </c>
      <c r="E20" s="95">
        <v>25152.0</v>
      </c>
      <c r="F20" s="96">
        <v>44601.0</v>
      </c>
      <c r="G20" s="97">
        <v>0.5416666666666666</v>
      </c>
      <c r="H20" s="98" t="s">
        <v>7463</v>
      </c>
      <c r="I20" s="99"/>
      <c r="J20" s="100" t="s">
        <v>101</v>
      </c>
      <c r="K20" s="101" t="s">
        <v>189</v>
      </c>
      <c r="L20" s="112"/>
      <c r="M20" s="103" t="s">
        <v>7465</v>
      </c>
      <c r="N20" s="111"/>
      <c r="O20" s="112"/>
      <c r="P20" s="104" t="str">
        <f>IFS($D20="","",$D20, vlookup($D20,'DATA - LIS - RX'!$A:$D,2,0))</f>
        <v>Morphine, Diazepam, Cyclobenzaprine</v>
      </c>
      <c r="Q20" s="105" t="b">
        <f>IFS($D20="","",$D20, VLOOKUP(D20, 'DATA - LIS - RX'!A:D, 3, 0))</f>
        <v>1</v>
      </c>
      <c r="R20" s="106">
        <f>IFS($D20="","",$D20, vlookup(D20,'DATA - LIS - RX'!A:D,4,0))</f>
        <v>44638</v>
      </c>
      <c r="S20" s="107"/>
      <c r="T20" s="107"/>
      <c r="U20" s="107"/>
      <c r="V20" s="107"/>
      <c r="W20" s="107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</row>
    <row r="21" hidden="1">
      <c r="A21" s="114" t="s">
        <v>539</v>
      </c>
      <c r="B21" s="94">
        <v>15.0</v>
      </c>
      <c r="C21" s="94" t="str">
        <f>VLOOKUP(D21&amp;F21, 'FEB2022 - CC'!A:M, 13,0)</f>
        <v>207292</v>
      </c>
      <c r="D21" s="94">
        <v>15988.0</v>
      </c>
      <c r="E21" s="95">
        <v>17400.0</v>
      </c>
      <c r="F21" s="96">
        <v>44601.0</v>
      </c>
      <c r="G21" s="97">
        <v>0.5416666666666666</v>
      </c>
      <c r="H21" s="98" t="s">
        <v>7463</v>
      </c>
      <c r="I21" s="99"/>
      <c r="J21" s="100" t="s">
        <v>93</v>
      </c>
      <c r="K21" s="101" t="s">
        <v>89</v>
      </c>
      <c r="L21" s="208"/>
      <c r="M21" s="103" t="s">
        <v>7465</v>
      </c>
      <c r="N21" s="111"/>
      <c r="O21" s="112"/>
      <c r="P21" s="104" t="str">
        <f>IFS($D21="","",$D21, vlookup($D21,'DATA - LIS - RX'!$A:$D,2,0))</f>
        <v>Hydrocodone</v>
      </c>
      <c r="Q21" s="105" t="b">
        <f>IFS($D21="","",$D21, VLOOKUP(D21, 'DATA - LIS - RX'!A:D, 3, 0))</f>
        <v>1</v>
      </c>
      <c r="R21" s="106">
        <f>IFS($D21="","",$D21, vlookup(D21,'DATA - LIS - RX'!A:D,4,0))</f>
        <v>44638</v>
      </c>
      <c r="S21" s="107"/>
      <c r="T21" s="107"/>
      <c r="U21" s="107"/>
      <c r="V21" s="107"/>
      <c r="W21" s="107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</row>
    <row r="22">
      <c r="A22" s="114" t="s">
        <v>541</v>
      </c>
      <c r="B22" s="94">
        <v>16.0</v>
      </c>
      <c r="C22" s="94" t="str">
        <f>VLOOKUP(D22&amp;F22, 'FEB2022 - CC'!A:M, 13,0)</f>
        <v>207293</v>
      </c>
      <c r="D22" s="94">
        <v>16626.0</v>
      </c>
      <c r="E22" s="95">
        <v>22990.0</v>
      </c>
      <c r="F22" s="96">
        <v>44601.0</v>
      </c>
      <c r="G22" s="97">
        <v>0.5520833333333334</v>
      </c>
      <c r="H22" s="98" t="s">
        <v>7468</v>
      </c>
      <c r="I22" s="99"/>
      <c r="J22" s="100" t="s">
        <v>97</v>
      </c>
      <c r="K22" s="101" t="s">
        <v>115</v>
      </c>
      <c r="L22" s="112" t="s">
        <v>7465</v>
      </c>
      <c r="M22" s="112"/>
      <c r="N22" s="111"/>
      <c r="O22" s="81" t="s">
        <v>40</v>
      </c>
      <c r="P22" s="104" t="str">
        <f>IFS($D22="","",$D22, vlookup($D22,'DATA - LIS - RX'!$A:$D,2,0))</f>
        <v>Tramadol</v>
      </c>
      <c r="Q22" s="105" t="b">
        <f>IFS($D22="","",$D22, VLOOKUP(D22, 'DATA - LIS - RX'!A:D, 3, 0))</f>
        <v>1</v>
      </c>
      <c r="R22" s="106">
        <f>IFS($D22="","",$D22, vlookup(D22,'DATA - LIS - RX'!A:D,4,0))</f>
        <v>44638</v>
      </c>
      <c r="S22" s="107"/>
      <c r="T22" s="107"/>
      <c r="U22" s="107"/>
      <c r="V22" s="107"/>
      <c r="W22" s="107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</row>
    <row r="23" hidden="1">
      <c r="A23" s="114" t="s">
        <v>543</v>
      </c>
      <c r="B23" s="94">
        <v>17.0</v>
      </c>
      <c r="C23" s="94" t="str">
        <f>VLOOKUP(D23&amp;F23, 'FEB2022 - CC'!A:M, 13,0)</f>
        <v>207289</v>
      </c>
      <c r="D23" s="94">
        <v>9540.0</v>
      </c>
      <c r="E23" s="95">
        <v>31846.0</v>
      </c>
      <c r="F23" s="96">
        <v>44601.0</v>
      </c>
      <c r="G23" s="97">
        <v>0.5625</v>
      </c>
      <c r="H23" s="98" t="s">
        <v>7463</v>
      </c>
      <c r="I23" s="99"/>
      <c r="J23" s="100" t="s">
        <v>97</v>
      </c>
      <c r="K23" s="101" t="s">
        <v>127</v>
      </c>
      <c r="L23" s="112"/>
      <c r="M23" s="112" t="s">
        <v>7465</v>
      </c>
      <c r="N23" s="111"/>
      <c r="O23" s="103"/>
      <c r="P23" s="104" t="str">
        <f>IFS($D23="","",$D23, vlookup($D23,'DATA - LIS - RX'!$A:$D,2,0))</f>
        <v>Buprenorphine, Hydrocodone</v>
      </c>
      <c r="Q23" s="105" t="b">
        <f>IFS($D23="","",$D23, VLOOKUP(D23, 'DATA - LIS - RX'!A:D, 3, 0))</f>
        <v>1</v>
      </c>
      <c r="R23" s="106">
        <f>IFS($D23="","",$D23, vlookup(D23,'DATA - LIS - RX'!A:D,4,0))</f>
        <v>44638</v>
      </c>
      <c r="S23" s="107"/>
      <c r="T23" s="107"/>
      <c r="U23" s="107"/>
      <c r="V23" s="107"/>
      <c r="W23" s="107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</row>
    <row r="24" hidden="1">
      <c r="A24" s="114" t="s">
        <v>545</v>
      </c>
      <c r="B24" s="94">
        <v>18.0</v>
      </c>
      <c r="C24" s="94" t="str">
        <f>VLOOKUP(D24&amp;F24, 'FEB2022 - CC'!A:M, 13,0)</f>
        <v>207290</v>
      </c>
      <c r="D24" s="94">
        <v>11000.0</v>
      </c>
      <c r="E24" s="95">
        <v>16385.0</v>
      </c>
      <c r="F24" s="96">
        <v>44601.0</v>
      </c>
      <c r="G24" s="97">
        <v>0.5625</v>
      </c>
      <c r="H24" s="98" t="s">
        <v>7468</v>
      </c>
      <c r="I24" s="99"/>
      <c r="J24" s="100" t="s">
        <v>97</v>
      </c>
      <c r="K24" s="101" t="s">
        <v>94</v>
      </c>
      <c r="L24" s="208"/>
      <c r="M24" s="112" t="s">
        <v>7465</v>
      </c>
      <c r="N24" s="111"/>
      <c r="O24" s="112"/>
      <c r="P24" s="104" t="str">
        <f>IFS($D24="","",$D24, vlookup($D24,'DATA - LIS - RX'!$A:$D,2,0))</f>
        <v>Codeine</v>
      </c>
      <c r="Q24" s="105" t="b">
        <f>IFS($D24="","",$D24, VLOOKUP(D24, 'DATA - LIS - RX'!A:D, 3, 0))</f>
        <v>1</v>
      </c>
      <c r="R24" s="106">
        <f>IFS($D24="","",$D24, vlookup(D24,'DATA - LIS - RX'!A:D,4,0))</f>
        <v>44638</v>
      </c>
      <c r="S24" s="107"/>
      <c r="T24" s="107"/>
      <c r="U24" s="110" t="s">
        <v>8275</v>
      </c>
      <c r="V24" s="107"/>
      <c r="W24" s="107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</row>
    <row r="25">
      <c r="A25" s="114" t="s">
        <v>550</v>
      </c>
      <c r="B25" s="94">
        <v>19.0</v>
      </c>
      <c r="C25" s="94" t="str">
        <f>VLOOKUP(D25&amp;F25, 'FEB2022 - CC'!A:M, 13,0)</f>
        <v>207295</v>
      </c>
      <c r="D25" s="94">
        <v>18060.0</v>
      </c>
      <c r="E25" s="95">
        <v>19866.0</v>
      </c>
      <c r="F25" s="96">
        <v>44601.0</v>
      </c>
      <c r="G25" s="97">
        <v>0.5625</v>
      </c>
      <c r="H25" s="98" t="s">
        <v>7468</v>
      </c>
      <c r="I25" s="99"/>
      <c r="J25" s="100" t="s">
        <v>88</v>
      </c>
      <c r="K25" s="101" t="s">
        <v>89</v>
      </c>
      <c r="L25" s="103" t="s">
        <v>7465</v>
      </c>
      <c r="M25" s="103"/>
      <c r="N25" s="102"/>
      <c r="O25" s="81" t="s">
        <v>40</v>
      </c>
      <c r="P25" s="104" t="str">
        <f>IFS($D25="","",$D25, vlookup($D25,'DATA - LIS - RX'!$A:$D,2,0))</f>
        <v>Codeine</v>
      </c>
      <c r="Q25" s="105" t="b">
        <f>IFS($D25="","",$D25, VLOOKUP(D25, 'DATA - LIS - RX'!A:D, 3, 0))</f>
        <v>1</v>
      </c>
      <c r="R25" s="106">
        <f>IFS($D25="","",$D25, vlookup(D25,'DATA - LIS - RX'!A:D,4,0))</f>
        <v>44638</v>
      </c>
      <c r="S25" s="107"/>
      <c r="T25" s="107"/>
      <c r="U25" s="107"/>
      <c r="V25" s="107"/>
      <c r="W25" s="107"/>
      <c r="X25" s="109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</row>
    <row r="26" hidden="1">
      <c r="A26" s="114" t="s">
        <v>552</v>
      </c>
      <c r="B26" s="94">
        <v>20.0</v>
      </c>
      <c r="C26" s="94" t="str">
        <f>VLOOKUP(D26&amp;F26, 'FEB2022 - CC'!A:M, 13,0)</f>
        <v>207294</v>
      </c>
      <c r="D26" s="94">
        <v>15578.0</v>
      </c>
      <c r="E26" s="95">
        <v>24337.0</v>
      </c>
      <c r="F26" s="96">
        <v>44601.0</v>
      </c>
      <c r="G26" s="97">
        <v>0.5729166666666666</v>
      </c>
      <c r="H26" s="98" t="s">
        <v>7463</v>
      </c>
      <c r="I26" s="99"/>
      <c r="J26" s="100" t="s">
        <v>97</v>
      </c>
      <c r="K26" s="101" t="s">
        <v>553</v>
      </c>
      <c r="L26" s="207"/>
      <c r="M26" s="103" t="s">
        <v>7465</v>
      </c>
      <c r="N26" s="102"/>
      <c r="O26" s="113"/>
      <c r="P26" s="104" t="str">
        <f>IFS($D26="","",$D26, vlookup($D26,'DATA - LIS - RX'!$A:$D,2,0))</f>
        <v>Amitrityline, Cyclobenzaprine</v>
      </c>
      <c r="Q26" s="105" t="b">
        <f>IFS($D26="","",$D26, VLOOKUP(D26, 'DATA - LIS - RX'!A:D, 3, 0))</f>
        <v>1</v>
      </c>
      <c r="R26" s="106">
        <f>IFS($D26="","",$D26, vlookup(D26,'DATA - LIS - RX'!A:D,4,0))</f>
        <v>44638</v>
      </c>
      <c r="S26" s="107"/>
      <c r="T26" s="107"/>
      <c r="U26" s="107"/>
      <c r="V26" s="107"/>
      <c r="W26" s="107"/>
      <c r="X26" s="109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</row>
    <row r="27">
      <c r="A27" s="114" t="s">
        <v>556</v>
      </c>
      <c r="B27" s="94">
        <v>21.0</v>
      </c>
      <c r="C27" s="94" t="str">
        <f>VLOOKUP(D27&amp;F27, 'FEB2022 - CC'!A:M, 13,0)</f>
        <v>207296</v>
      </c>
      <c r="D27" s="94">
        <v>16216.0</v>
      </c>
      <c r="E27" s="95">
        <v>25289.0</v>
      </c>
      <c r="F27" s="96">
        <v>44601.0</v>
      </c>
      <c r="G27" s="97">
        <v>0.5729166666666666</v>
      </c>
      <c r="H27" s="98" t="s">
        <v>7468</v>
      </c>
      <c r="I27" s="99"/>
      <c r="J27" s="100" t="s">
        <v>97</v>
      </c>
      <c r="K27" s="101" t="s">
        <v>166</v>
      </c>
      <c r="L27" s="103" t="s">
        <v>7465</v>
      </c>
      <c r="M27" s="103"/>
      <c r="N27" s="102"/>
      <c r="O27" s="81" t="s">
        <v>40</v>
      </c>
      <c r="P27" s="104" t="str">
        <f>IFS($D27="","",$D27, vlookup($D27,'DATA - LIS - RX'!$A:$D,2,0))</f>
        <v>Codeine, Diazepam, Hydrocodone,Tramadol</v>
      </c>
      <c r="Q27" s="105" t="b">
        <f>IFS($D27="","",$D27, VLOOKUP(D27, 'DATA - LIS - RX'!A:D, 3, 0))</f>
        <v>1</v>
      </c>
      <c r="R27" s="106">
        <f>IFS($D27="","",$D27, vlookup(D27,'DATA - LIS - RX'!A:D,4,0))</f>
        <v>44638</v>
      </c>
      <c r="S27" s="107"/>
      <c r="T27" s="107"/>
      <c r="U27" s="107"/>
      <c r="V27" s="107"/>
      <c r="W27" s="107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</row>
    <row r="28" hidden="1">
      <c r="A28" s="114" t="s">
        <v>560</v>
      </c>
      <c r="B28" s="94">
        <v>22.0</v>
      </c>
      <c r="C28" s="94" t="str">
        <f>VLOOKUP(D28&amp;F28, 'FEB2022 - CC'!A:M, 13,0)</f>
        <v>207297</v>
      </c>
      <c r="D28" s="94">
        <v>16521.0</v>
      </c>
      <c r="E28" s="95">
        <v>19307.0</v>
      </c>
      <c r="F28" s="96">
        <v>44601.0</v>
      </c>
      <c r="G28" s="97">
        <v>0.59375</v>
      </c>
      <c r="H28" s="98" t="s">
        <v>7468</v>
      </c>
      <c r="I28" s="99"/>
      <c r="J28" s="100" t="s">
        <v>93</v>
      </c>
      <c r="K28" s="101" t="s">
        <v>117</v>
      </c>
      <c r="L28" s="207"/>
      <c r="M28" s="103" t="s">
        <v>7465</v>
      </c>
      <c r="N28" s="102"/>
      <c r="O28" s="103" t="s">
        <v>7466</v>
      </c>
      <c r="P28" s="104" t="str">
        <f>IFS($D28="","",$D28, vlookup($D28,'DATA - LIS - RX'!$A:$D,2,0))</f>
        <v>Gabapentin</v>
      </c>
      <c r="Q28" s="105" t="b">
        <f>IFS($D28="","",$D28, VLOOKUP(D28, 'DATA - LIS - RX'!A:D, 3, 0))</f>
        <v>1</v>
      </c>
      <c r="R28" s="106">
        <f>IFS($D28="","",$D28, vlookup(D28,'DATA - LIS - RX'!A:D,4,0))</f>
        <v>44638</v>
      </c>
      <c r="S28" s="107"/>
      <c r="T28" s="107"/>
      <c r="U28" s="107"/>
      <c r="V28" s="107"/>
      <c r="W28" s="107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</row>
    <row r="29">
      <c r="A29" s="114" t="s">
        <v>566</v>
      </c>
      <c r="B29" s="94">
        <v>23.0</v>
      </c>
      <c r="C29" s="94" t="str">
        <f>VLOOKUP(D29&amp;F29, 'FEB2022 - CC'!A:M, 13,0)</f>
        <v>207299</v>
      </c>
      <c r="D29" s="94">
        <v>16829.0</v>
      </c>
      <c r="E29" s="95">
        <v>25909.0</v>
      </c>
      <c r="F29" s="96">
        <v>44601.0</v>
      </c>
      <c r="G29" s="97">
        <v>0.6041666666666666</v>
      </c>
      <c r="H29" s="98" t="s">
        <v>7468</v>
      </c>
      <c r="I29" s="99"/>
      <c r="J29" s="100" t="s">
        <v>97</v>
      </c>
      <c r="K29" s="266" t="s">
        <v>567</v>
      </c>
      <c r="L29" s="103" t="s">
        <v>7465</v>
      </c>
      <c r="M29" s="103"/>
      <c r="N29" s="102"/>
      <c r="O29" s="81" t="s">
        <v>40</v>
      </c>
      <c r="P29" s="104" t="str">
        <f>IFS($D29="","",$D29, vlookup($D29,'DATA - LIS - RX'!$A:$D,2,0))</f>
        <v>  -  </v>
      </c>
      <c r="Q29" s="105" t="b">
        <f>IFS($D29="","",$D29, VLOOKUP(D29, 'DATA - LIS - RX'!A:D, 3, 0))</f>
        <v>1</v>
      </c>
      <c r="R29" s="106">
        <f>IFS($D29="","",$D29, vlookup(D29,'DATA - LIS - RX'!A:D,4,0))</f>
        <v>44640</v>
      </c>
      <c r="S29" s="107"/>
      <c r="T29" s="107"/>
      <c r="U29" s="107"/>
      <c r="V29" s="107"/>
      <c r="W29" s="107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</row>
    <row r="30" hidden="1">
      <c r="A30" s="114" t="s">
        <v>569</v>
      </c>
      <c r="B30" s="94">
        <v>24.0</v>
      </c>
      <c r="C30" s="94" t="str">
        <f>VLOOKUP(D30&amp;F30, 'FEB2022 - CC'!A:M, 13,0)</f>
        <v>207302</v>
      </c>
      <c r="D30" s="94">
        <v>12902.0</v>
      </c>
      <c r="E30" s="95">
        <v>22034.0</v>
      </c>
      <c r="F30" s="96">
        <v>44601.0</v>
      </c>
      <c r="G30" s="97">
        <v>0.6145833333333334</v>
      </c>
      <c r="H30" s="98" t="s">
        <v>7468</v>
      </c>
      <c r="I30" s="99"/>
      <c r="J30" s="100" t="s">
        <v>93</v>
      </c>
      <c r="K30" s="101" t="s">
        <v>174</v>
      </c>
      <c r="L30" s="207"/>
      <c r="M30" s="103" t="s">
        <v>7465</v>
      </c>
      <c r="N30" s="102"/>
      <c r="O30" s="103" t="s">
        <v>7532</v>
      </c>
      <c r="P30" s="104" t="str">
        <f>IFS($D30="","",$D30, vlookup($D30,'DATA - LIS - RX'!$A:$D,2,0))</f>
        <v>Pregabalin, Codeine, Gabapentin</v>
      </c>
      <c r="Q30" s="105" t="b">
        <f>IFS($D30="","",$D30, VLOOKUP(D30, 'DATA - LIS - RX'!A:D, 3, 0))</f>
        <v>1</v>
      </c>
      <c r="R30" s="106">
        <f>IFS($D30="","",$D30, vlookup(D30,'DATA - LIS - RX'!A:D,4,0))</f>
        <v>44616</v>
      </c>
      <c r="S30" s="107"/>
      <c r="T30" s="107"/>
      <c r="U30" s="107"/>
      <c r="V30" s="107"/>
      <c r="W30" s="107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</row>
    <row r="31" hidden="1">
      <c r="A31" s="114" t="s">
        <v>580</v>
      </c>
      <c r="B31" s="94">
        <v>25.0</v>
      </c>
      <c r="C31" s="94">
        <f>VLOOKUP(D31&amp;F31, 'FEB2022 - CC'!A:M, 13,0)</f>
        <v>207304</v>
      </c>
      <c r="D31" s="94">
        <v>14406.0</v>
      </c>
      <c r="E31" s="95">
        <v>28161.0</v>
      </c>
      <c r="F31" s="96">
        <v>44602.0</v>
      </c>
      <c r="G31" s="97">
        <v>0.34375</v>
      </c>
      <c r="H31" s="98" t="s">
        <v>7463</v>
      </c>
      <c r="I31" s="99"/>
      <c r="J31" s="100" t="s">
        <v>93</v>
      </c>
      <c r="K31" s="101" t="s">
        <v>262</v>
      </c>
      <c r="L31" s="207"/>
      <c r="M31" s="103" t="s">
        <v>7465</v>
      </c>
      <c r="N31" s="102"/>
      <c r="O31" s="103" t="s">
        <v>7474</v>
      </c>
      <c r="P31" s="104" t="str">
        <f>IFS($D31="","",$D31, vlookup($D31,'DATA - LIS - RX'!$A:$D,2,0))</f>
        <v>Hydrocodone, Pregabalin</v>
      </c>
      <c r="Q31" s="105" t="b">
        <f>IFS($D31="","",$D31, VLOOKUP(D31, 'DATA - LIS - RX'!A:D, 3, 0))</f>
        <v>1</v>
      </c>
      <c r="R31" s="106">
        <f>IFS($D31="","",$D31, vlookup(D31,'DATA - LIS - RX'!A:D,4,0))</f>
        <v>44638</v>
      </c>
      <c r="S31" s="107"/>
      <c r="T31" s="107"/>
      <c r="U31" s="107"/>
      <c r="V31" s="107"/>
      <c r="W31" s="107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</row>
    <row r="32" hidden="1">
      <c r="A32" s="114" t="s">
        <v>584</v>
      </c>
      <c r="B32" s="94">
        <v>26.0</v>
      </c>
      <c r="C32" s="94" t="str">
        <f>VLOOKUP(D32&amp;F32, 'FEB2022 - CC'!A:M, 13,0)</f>
        <v>207305</v>
      </c>
      <c r="D32" s="94">
        <v>15075.0</v>
      </c>
      <c r="E32" s="95">
        <v>19774.0</v>
      </c>
      <c r="F32" s="96">
        <v>44602.0</v>
      </c>
      <c r="G32" s="97">
        <v>0.3541666666666667</v>
      </c>
      <c r="H32" s="98" t="s">
        <v>7468</v>
      </c>
      <c r="I32" s="99"/>
      <c r="J32" s="100" t="s">
        <v>93</v>
      </c>
      <c r="K32" s="101" t="s">
        <v>89</v>
      </c>
      <c r="L32" s="207"/>
      <c r="M32" s="103" t="s">
        <v>7465</v>
      </c>
      <c r="N32" s="102"/>
      <c r="O32" s="103" t="s">
        <v>7474</v>
      </c>
      <c r="P32" s="104" t="str">
        <f>IFS($D32="","",$D32, vlookup($D32,'DATA - LIS - RX'!$A:$D,2,0))</f>
        <v>Clonazepam, Cyclobenzaprine, Pregabalin</v>
      </c>
      <c r="Q32" s="105" t="b">
        <f>IFS($D32="","",$D32, VLOOKUP(D32, 'DATA - LIS - RX'!A:D, 3, 0))</f>
        <v>1</v>
      </c>
      <c r="R32" s="106">
        <f>IFS($D32="","",$D32, vlookup(D32,'DATA - LIS - RX'!A:D,4,0))</f>
        <v>44638</v>
      </c>
      <c r="S32" s="107"/>
      <c r="T32" s="107"/>
      <c r="U32" s="107"/>
      <c r="V32" s="107"/>
      <c r="W32" s="107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</row>
    <row r="33" hidden="1">
      <c r="A33" s="114" t="s">
        <v>587</v>
      </c>
      <c r="B33" s="94">
        <v>27.0</v>
      </c>
      <c r="C33" s="94" t="str">
        <f>VLOOKUP(D33&amp;F33, 'FEB2022 - CC'!A:M, 13,0)</f>
        <v>207308</v>
      </c>
      <c r="D33" s="94">
        <v>12381.0</v>
      </c>
      <c r="E33" s="95">
        <v>26666.0</v>
      </c>
      <c r="F33" s="96">
        <v>44602.0</v>
      </c>
      <c r="G33" s="97">
        <v>0.3645833333333333</v>
      </c>
      <c r="H33" s="98" t="s">
        <v>7468</v>
      </c>
      <c r="I33" s="99"/>
      <c r="J33" s="100" t="s">
        <v>97</v>
      </c>
      <c r="K33" s="101" t="s">
        <v>221</v>
      </c>
      <c r="L33" s="207"/>
      <c r="M33" s="103" t="s">
        <v>7465</v>
      </c>
      <c r="N33" s="102"/>
      <c r="O33" s="112" t="s">
        <v>7476</v>
      </c>
      <c r="P33" s="104" t="str">
        <f>IFS($D33="","",$D33, vlookup($D33,'DATA - LIS - RX'!$A:$D,2,0))</f>
        <v>Amitriptyline, Hydrocodone</v>
      </c>
      <c r="Q33" s="105" t="b">
        <f>IFS($D33="","",$D33, VLOOKUP(D33, 'DATA - LIS - RX'!A:D, 3, 0))</f>
        <v>1</v>
      </c>
      <c r="R33" s="106">
        <f>IFS($D33="","",$D33, vlookup(D33,'DATA - LIS - RX'!A:D,4,0))</f>
        <v>44638</v>
      </c>
      <c r="S33" s="107"/>
      <c r="T33" s="107"/>
      <c r="U33" s="107"/>
      <c r="V33" s="107"/>
      <c r="W33" s="107"/>
      <c r="X33" s="109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</row>
    <row r="34" hidden="1">
      <c r="A34" s="114" t="s">
        <v>589</v>
      </c>
      <c r="B34" s="94">
        <v>28.0</v>
      </c>
      <c r="C34" s="94" t="str">
        <f>VLOOKUP(D34&amp;F34, 'FEB2022 - CC'!A:M, 13,0)</f>
        <v>207307</v>
      </c>
      <c r="D34" s="94">
        <v>15879.0</v>
      </c>
      <c r="E34" s="95">
        <v>28372.0</v>
      </c>
      <c r="F34" s="96">
        <v>44602.0</v>
      </c>
      <c r="G34" s="97">
        <v>0.375</v>
      </c>
      <c r="H34" s="98" t="s">
        <v>7463</v>
      </c>
      <c r="I34" s="99"/>
      <c r="J34" s="100" t="s">
        <v>93</v>
      </c>
      <c r="K34" s="101" t="s">
        <v>147</v>
      </c>
      <c r="L34" s="103"/>
      <c r="M34" s="103" t="s">
        <v>7465</v>
      </c>
      <c r="N34" s="102"/>
      <c r="O34" s="108"/>
      <c r="P34" s="104" t="str">
        <f>IFS($D34="","",$D34, vlookup($D34,'DATA - LIS - RX'!$A:$D,2,0))</f>
        <v>Clonazepam, Cyclobenzaprine, Hydrocodone</v>
      </c>
      <c r="Q34" s="105" t="b">
        <f>IFS($D34="","",$D34, VLOOKUP(D34, 'DATA - LIS - RX'!A:D, 3, 0))</f>
        <v>1</v>
      </c>
      <c r="R34" s="106">
        <f>IFS($D34="","",$D34, vlookup(D34,'DATA - LIS - RX'!A:D,4,0))</f>
        <v>44638</v>
      </c>
      <c r="S34" s="107"/>
      <c r="T34" s="107"/>
      <c r="U34" s="107"/>
      <c r="V34" s="107"/>
      <c r="W34" s="107"/>
      <c r="X34" s="109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</row>
    <row r="35" hidden="1">
      <c r="A35" s="114" t="s">
        <v>594</v>
      </c>
      <c r="B35" s="94">
        <v>29.0</v>
      </c>
      <c r="C35" s="94" t="str">
        <f>VLOOKUP(D35&amp;F35, 'FEB2022 - CC'!A:M, 13,0)</f>
        <v>207309</v>
      </c>
      <c r="D35" s="94">
        <v>14802.0</v>
      </c>
      <c r="E35" s="95">
        <v>33158.0</v>
      </c>
      <c r="F35" s="96">
        <v>44602.0</v>
      </c>
      <c r="G35" s="97">
        <v>0.3958333333333333</v>
      </c>
      <c r="H35" s="98" t="s">
        <v>7468</v>
      </c>
      <c r="I35" s="99"/>
      <c r="J35" s="100" t="s">
        <v>101</v>
      </c>
      <c r="K35" s="101" t="s">
        <v>179</v>
      </c>
      <c r="L35" s="207"/>
      <c r="M35" s="103" t="s">
        <v>7465</v>
      </c>
      <c r="N35" s="102"/>
      <c r="O35" s="112" t="s">
        <v>7466</v>
      </c>
      <c r="P35" s="104" t="str">
        <f>IFS($D35="","",$D35, vlookup($D35,'DATA - LIS - RX'!$A:$D,2,0))</f>
        <v>Tramadol, Gabapentin</v>
      </c>
      <c r="Q35" s="105" t="b">
        <f>IFS($D35="","",$D35, VLOOKUP(D35, 'DATA - LIS - RX'!A:D, 3, 0))</f>
        <v>1</v>
      </c>
      <c r="R35" s="106">
        <f>IFS($D35="","",$D35, vlookup(D35,'DATA - LIS - RX'!A:D,4,0))</f>
        <v>44638</v>
      </c>
      <c r="S35" s="107"/>
      <c r="T35" s="107"/>
      <c r="U35" s="107"/>
      <c r="V35" s="107"/>
      <c r="W35" s="107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</row>
    <row r="36">
      <c r="A36" s="114" t="s">
        <v>596</v>
      </c>
      <c r="B36" s="94">
        <v>30.0</v>
      </c>
      <c r="C36" s="94" t="str">
        <f>VLOOKUP(D36&amp;F36, 'FEB2022 - CC'!A:M, 13,0)</f>
        <v>207310</v>
      </c>
      <c r="D36" s="94">
        <v>18080.0</v>
      </c>
      <c r="E36" s="95">
        <v>24514.0</v>
      </c>
      <c r="F36" s="96">
        <v>44602.0</v>
      </c>
      <c r="G36" s="97">
        <v>0.3958333333333333</v>
      </c>
      <c r="H36" s="98" t="s">
        <v>7463</v>
      </c>
      <c r="I36" s="99"/>
      <c r="J36" s="100" t="s">
        <v>88</v>
      </c>
      <c r="K36" s="101" t="s">
        <v>89</v>
      </c>
      <c r="L36" s="103" t="s">
        <v>7465</v>
      </c>
      <c r="M36" s="103"/>
      <c r="N36" s="102"/>
      <c r="O36" s="81" t="s">
        <v>40</v>
      </c>
      <c r="P36" s="104" t="str">
        <f>IFS($D36="","",$D36, vlookup($D36,'DATA - LIS - RX'!$A:$D,2,0))</f>
        <v>Clonazepam, Cyclobenxaprine, Duloxetine, Fentanyl, Hydromorphone, Pregabalin</v>
      </c>
      <c r="Q36" s="105" t="b">
        <f>IFS($D36="","",$D36, VLOOKUP(D36, 'DATA - LIS - RX'!A:D, 3, 0))</f>
        <v>1</v>
      </c>
      <c r="R36" s="106">
        <f>IFS($D36="","",$D36, vlookup(D36,'DATA - LIS - RX'!A:D,4,0))</f>
        <v>44638</v>
      </c>
      <c r="S36" s="107"/>
      <c r="T36" s="107"/>
      <c r="U36" s="107"/>
      <c r="V36" s="107"/>
      <c r="W36" s="107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</row>
    <row r="37" hidden="1">
      <c r="A37" s="114" t="s">
        <v>598</v>
      </c>
      <c r="B37" s="94">
        <v>31.0</v>
      </c>
      <c r="C37" s="94" t="str">
        <f>VLOOKUP(D37&amp;F37, 'FEB2022 - CC'!A:M, 13,0)</f>
        <v>207311</v>
      </c>
      <c r="D37" s="94">
        <v>9479.0</v>
      </c>
      <c r="E37" s="95">
        <v>19225.0</v>
      </c>
      <c r="F37" s="96">
        <v>44602.0</v>
      </c>
      <c r="G37" s="97">
        <v>0.3958333333333333</v>
      </c>
      <c r="H37" s="98" t="s">
        <v>7468</v>
      </c>
      <c r="I37" s="99"/>
      <c r="J37" s="100" t="s">
        <v>93</v>
      </c>
      <c r="K37" s="101" t="s">
        <v>89</v>
      </c>
      <c r="L37" s="207"/>
      <c r="M37" s="103" t="s">
        <v>7465</v>
      </c>
      <c r="N37" s="102"/>
      <c r="O37" s="103" t="s">
        <v>7471</v>
      </c>
      <c r="P37" s="104" t="str">
        <f>IFS($D37="","",$D37, vlookup($D37,'DATA - LIS - RX'!$A:$D,2,0))</f>
        <v>Alprazolam, Gabapentin, Zolpidem, Cyclobenzaprine, Oxycodone, Duloxetine</v>
      </c>
      <c r="Q37" s="105" t="b">
        <f>IFS($D37="","",$D37, VLOOKUP(D37, 'DATA - LIS - RX'!A:D, 3, 0))</f>
        <v>1</v>
      </c>
      <c r="R37" s="106">
        <f>IFS($D37="","",$D37, vlookup(D37,'DATA - LIS - RX'!A:D,4,0))</f>
        <v>44640</v>
      </c>
      <c r="S37" s="107"/>
      <c r="T37" s="107"/>
      <c r="U37" s="107"/>
      <c r="V37" s="107"/>
      <c r="W37" s="107"/>
      <c r="X37" s="109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</row>
    <row r="38">
      <c r="A38" s="114" t="s">
        <v>601</v>
      </c>
      <c r="B38" s="94">
        <v>32.0</v>
      </c>
      <c r="C38" s="94" t="str">
        <f>VLOOKUP(D38&amp;F38, 'FEB2022 - CC'!A:M, 13,0)</f>
        <v>207315</v>
      </c>
      <c r="D38" s="94">
        <v>16175.0</v>
      </c>
      <c r="E38" s="95">
        <v>15210.0</v>
      </c>
      <c r="F38" s="96">
        <v>44602.0</v>
      </c>
      <c r="G38" s="97">
        <v>0.3958333333333333</v>
      </c>
      <c r="H38" s="98" t="s">
        <v>7468</v>
      </c>
      <c r="I38" s="99"/>
      <c r="J38" s="100" t="s">
        <v>88</v>
      </c>
      <c r="K38" s="101" t="s">
        <v>89</v>
      </c>
      <c r="L38" s="103" t="s">
        <v>7465</v>
      </c>
      <c r="M38" s="103"/>
      <c r="N38" s="102"/>
      <c r="O38" s="81" t="s">
        <v>40</v>
      </c>
      <c r="P38" s="104" t="str">
        <f>IFS($D38="","",$D38, vlookup($D38,'DATA - LIS - RX'!$A:$D,2,0))</f>
        <v>Gabapentin</v>
      </c>
      <c r="Q38" s="105" t="b">
        <f>IFS($D38="","",$D38, VLOOKUP(D38, 'DATA - LIS - RX'!A:D, 3, 0))</f>
        <v>1</v>
      </c>
      <c r="R38" s="106">
        <f>IFS($D38="","",$D38, vlookup(D38,'DATA - LIS - RX'!A:D,4,0))</f>
        <v>44640</v>
      </c>
      <c r="S38" s="107"/>
      <c r="T38" s="107"/>
      <c r="U38" s="107"/>
      <c r="V38" s="107"/>
      <c r="W38" s="107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</row>
    <row r="39" hidden="1">
      <c r="A39" s="114" t="s">
        <v>605</v>
      </c>
      <c r="B39" s="94">
        <v>33.0</v>
      </c>
      <c r="C39" s="94" t="str">
        <f>VLOOKUP(D39&amp;F39, 'FEB2022 - CC'!A:M, 13,0)</f>
        <v>207312</v>
      </c>
      <c r="D39" s="94">
        <v>14126.0</v>
      </c>
      <c r="E39" s="95">
        <v>18823.0</v>
      </c>
      <c r="F39" s="96">
        <v>44602.0</v>
      </c>
      <c r="G39" s="97">
        <v>0.40625</v>
      </c>
      <c r="H39" s="98" t="s">
        <v>7463</v>
      </c>
      <c r="I39" s="99"/>
      <c r="J39" s="100" t="s">
        <v>93</v>
      </c>
      <c r="K39" s="101" t="s">
        <v>147</v>
      </c>
      <c r="L39" s="103"/>
      <c r="M39" s="103" t="s">
        <v>7465</v>
      </c>
      <c r="N39" s="102"/>
      <c r="O39" s="103" t="s">
        <v>7474</v>
      </c>
      <c r="P39" s="104" t="str">
        <f>IFS($D39="","",$D39, vlookup($D39,'DATA - LIS - RX'!$A:$D,2,0))</f>
        <v>Pregabalin, Oxycodone</v>
      </c>
      <c r="Q39" s="105" t="b">
        <f>IFS($D39="","",$D39, VLOOKUP(D39, 'DATA - LIS - RX'!A:D, 3, 0))</f>
        <v>1</v>
      </c>
      <c r="R39" s="106">
        <f>IFS($D39="","",$D39, vlookup(D39,'DATA - LIS - RX'!A:D,4,0))</f>
        <v>44640</v>
      </c>
      <c r="S39" s="107"/>
      <c r="T39" s="107"/>
      <c r="U39" s="107"/>
      <c r="V39" s="107"/>
      <c r="W39" s="107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</row>
    <row r="40" hidden="1">
      <c r="A40" s="114" t="s">
        <v>608</v>
      </c>
      <c r="B40" s="94">
        <v>34.0</v>
      </c>
      <c r="C40" s="94" t="str">
        <f>VLOOKUP(D40&amp;F40, 'FEB2022 - CC'!A:M, 13,0)</f>
        <v>207326</v>
      </c>
      <c r="D40" s="94">
        <v>13641.0</v>
      </c>
      <c r="E40" s="95">
        <v>29118.0</v>
      </c>
      <c r="F40" s="96">
        <v>44602.0</v>
      </c>
      <c r="G40" s="97">
        <v>0.4166666666666667</v>
      </c>
      <c r="H40" s="98" t="s">
        <v>7463</v>
      </c>
      <c r="I40" s="99"/>
      <c r="J40" s="100" t="s">
        <v>101</v>
      </c>
      <c r="K40" s="101" t="s">
        <v>147</v>
      </c>
      <c r="L40" s="207"/>
      <c r="M40" s="103" t="s">
        <v>7465</v>
      </c>
      <c r="N40" s="102"/>
      <c r="O40" s="103"/>
      <c r="P40" s="104" t="str">
        <f>IFS($D40="","",$D40, vlookup($D40,'DATA - LIS - RX'!$A:$D,2,0))</f>
        <v>Adderall, Tapentadol</v>
      </c>
      <c r="Q40" s="105" t="b">
        <f>IFS($D40="","",$D40, VLOOKUP(D40, 'DATA - LIS - RX'!A:D, 3, 0))</f>
        <v>1</v>
      </c>
      <c r="R40" s="106">
        <f>IFS($D40="","",$D40, vlookup(D40,'DATA - LIS - RX'!A:D,4,0))</f>
        <v>44591</v>
      </c>
      <c r="S40" s="107"/>
      <c r="T40" s="107"/>
      <c r="U40" s="107"/>
      <c r="V40" s="107"/>
      <c r="W40" s="107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</row>
    <row r="41" hidden="1">
      <c r="A41" s="114" t="s">
        <v>610</v>
      </c>
      <c r="B41" s="94">
        <v>35.0</v>
      </c>
      <c r="C41" s="94" t="str">
        <f>VLOOKUP(D41&amp;F41, 'FEB2022 - CC'!A:M, 13,0)</f>
        <v>207314</v>
      </c>
      <c r="D41" s="94">
        <v>13466.0</v>
      </c>
      <c r="E41" s="95">
        <v>26953.0</v>
      </c>
      <c r="F41" s="96">
        <v>44602.0</v>
      </c>
      <c r="G41" s="97">
        <v>0.4270833333333333</v>
      </c>
      <c r="H41" s="98" t="s">
        <v>7468</v>
      </c>
      <c r="I41" s="99"/>
      <c r="J41" s="100" t="s">
        <v>101</v>
      </c>
      <c r="K41" s="101" t="s">
        <v>166</v>
      </c>
      <c r="L41" s="103"/>
      <c r="M41" s="103" t="s">
        <v>7465</v>
      </c>
      <c r="N41" s="102"/>
      <c r="O41" s="103" t="s">
        <v>7466</v>
      </c>
      <c r="P41" s="104" t="str">
        <f>IFS($D41="","",$D41, vlookup($D41,'DATA - LIS - RX'!$A:$D,2,0))</f>
        <v>Gabapentin</v>
      </c>
      <c r="Q41" s="105" t="b">
        <f>IFS($D41="","",$D41, VLOOKUP(D41, 'DATA - LIS - RX'!A:D, 3, 0))</f>
        <v>1</v>
      </c>
      <c r="R41" s="106">
        <f>IFS($D41="","",$D41, vlookup(D41,'DATA - LIS - RX'!A:D,4,0))</f>
        <v>44640</v>
      </c>
      <c r="S41" s="107"/>
      <c r="T41" s="107"/>
      <c r="U41" s="107"/>
      <c r="V41" s="107"/>
      <c r="W41" s="107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</row>
    <row r="42" hidden="1">
      <c r="A42" s="114" t="s">
        <v>612</v>
      </c>
      <c r="B42" s="94">
        <v>36.0</v>
      </c>
      <c r="C42" s="94" t="str">
        <f>VLOOKUP(D42&amp;F42, 'FEB2022 - CC'!A:M, 13,0)</f>
        <v>207316</v>
      </c>
      <c r="D42" s="94">
        <v>17042.0</v>
      </c>
      <c r="E42" s="95">
        <v>16764.0</v>
      </c>
      <c r="F42" s="96">
        <v>44602.0</v>
      </c>
      <c r="G42" s="97">
        <v>0.4270833333333333</v>
      </c>
      <c r="H42" s="98" t="s">
        <v>7463</v>
      </c>
      <c r="I42" s="99"/>
      <c r="J42" s="100" t="s">
        <v>97</v>
      </c>
      <c r="K42" s="101" t="s">
        <v>147</v>
      </c>
      <c r="L42" s="103"/>
      <c r="M42" s="103" t="s">
        <v>7465</v>
      </c>
      <c r="N42" s="102"/>
      <c r="O42" s="103" t="s">
        <v>7466</v>
      </c>
      <c r="P42" s="104" t="str">
        <f>IFS($D42="","",$D42, vlookup($D42,'DATA - LIS - RX'!$A:$D,2,0))</f>
        <v>Gabapentin, Hydrocodone</v>
      </c>
      <c r="Q42" s="105" t="b">
        <f>IFS($D42="","",$D42, VLOOKUP(D42, 'DATA - LIS - RX'!A:D, 3, 0))</f>
        <v>1</v>
      </c>
      <c r="R42" s="106">
        <f>IFS($D42="","",$D42, vlookup(D42,'DATA - LIS - RX'!A:D,4,0))</f>
        <v>44640</v>
      </c>
      <c r="S42" s="107"/>
      <c r="T42" s="107"/>
      <c r="U42" s="107"/>
      <c r="V42" s="107"/>
      <c r="W42" s="107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</row>
    <row r="43" hidden="1">
      <c r="A43" s="114" t="s">
        <v>614</v>
      </c>
      <c r="B43" s="94">
        <v>37.0</v>
      </c>
      <c r="C43" s="94" t="str">
        <f>VLOOKUP(D43&amp;F43, 'FEB2022 - CC'!A:M, 13,0)</f>
        <v>207317</v>
      </c>
      <c r="D43" s="94">
        <v>13109.0</v>
      </c>
      <c r="E43" s="95">
        <v>29219.0</v>
      </c>
      <c r="F43" s="96">
        <v>44602.0</v>
      </c>
      <c r="G43" s="97">
        <v>0.4270833333333333</v>
      </c>
      <c r="H43" s="98" t="s">
        <v>7463</v>
      </c>
      <c r="I43" s="99"/>
      <c r="J43" s="100" t="s">
        <v>93</v>
      </c>
      <c r="K43" s="101" t="s">
        <v>335</v>
      </c>
      <c r="L43" s="207"/>
      <c r="M43" s="103" t="s">
        <v>7465</v>
      </c>
      <c r="N43" s="102"/>
      <c r="O43" s="103" t="s">
        <v>7466</v>
      </c>
      <c r="P43" s="104" t="str">
        <f>IFS($D43="","",$D43, vlookup($D43,'DATA - LIS - RX'!$A:$D,2,0))</f>
        <v>Hydrocodone, Gabapentin</v>
      </c>
      <c r="Q43" s="105" t="b">
        <f>IFS($D43="","",$D43, VLOOKUP(D43, 'DATA - LIS - RX'!A:D, 3, 0))</f>
        <v>1</v>
      </c>
      <c r="R43" s="106">
        <f>IFS($D43="","",$D43, vlookup(D43,'DATA - LIS - RX'!A:D,4,0))</f>
        <v>44640</v>
      </c>
      <c r="S43" s="107"/>
      <c r="T43" s="107"/>
      <c r="U43" s="107"/>
      <c r="V43" s="107"/>
      <c r="W43" s="107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</row>
    <row r="44" hidden="1">
      <c r="A44" s="114" t="s">
        <v>620</v>
      </c>
      <c r="B44" s="94">
        <v>38.0</v>
      </c>
      <c r="C44" s="94" t="str">
        <f>VLOOKUP(D44&amp;F44, 'FEB2022 - CC'!A:M, 13,0)</f>
        <v>207320</v>
      </c>
      <c r="D44" s="94">
        <v>17191.0</v>
      </c>
      <c r="E44" s="95">
        <v>28971.0</v>
      </c>
      <c r="F44" s="96">
        <v>44602.0</v>
      </c>
      <c r="G44" s="97">
        <v>0.4479166666666667</v>
      </c>
      <c r="H44" s="98" t="s">
        <v>7468</v>
      </c>
      <c r="I44" s="99"/>
      <c r="J44" s="100" t="s">
        <v>97</v>
      </c>
      <c r="K44" s="101" t="s">
        <v>405</v>
      </c>
      <c r="L44" s="207"/>
      <c r="M44" s="103" t="s">
        <v>7465</v>
      </c>
      <c r="N44" s="102"/>
      <c r="O44" s="103" t="s">
        <v>7466</v>
      </c>
      <c r="P44" s="104" t="str">
        <f>IFS($D44="","",$D44, vlookup($D44,'DATA - LIS - RX'!$A:$D,2,0))</f>
        <v>Gabapentin</v>
      </c>
      <c r="Q44" s="105" t="b">
        <f>IFS($D44="","",$D44, VLOOKUP(D44, 'DATA - LIS - RX'!A:D, 3, 0))</f>
        <v>1</v>
      </c>
      <c r="R44" s="106">
        <f>IFS($D44="","",$D44, vlookup(D44,'DATA - LIS - RX'!A:D,4,0))</f>
        <v>44640</v>
      </c>
      <c r="S44" s="107"/>
      <c r="T44" s="107"/>
      <c r="U44" s="107"/>
      <c r="V44" s="107"/>
      <c r="W44" s="107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</row>
    <row r="45">
      <c r="A45" s="114" t="s">
        <v>622</v>
      </c>
      <c r="B45" s="94">
        <v>39.0</v>
      </c>
      <c r="C45" s="94" t="str">
        <f>VLOOKUP(D45&amp;F45, 'FEB2022 - CC'!A:M, 13,0)</f>
        <v>207322</v>
      </c>
      <c r="D45" s="94">
        <v>18089.0</v>
      </c>
      <c r="E45" s="95">
        <v>13624.0</v>
      </c>
      <c r="F45" s="96">
        <v>44602.0</v>
      </c>
      <c r="G45" s="97">
        <v>0.4479166666666667</v>
      </c>
      <c r="H45" s="98" t="s">
        <v>7468</v>
      </c>
      <c r="I45" s="99"/>
      <c r="J45" s="100" t="s">
        <v>88</v>
      </c>
      <c r="K45" s="101" t="s">
        <v>89</v>
      </c>
      <c r="L45" s="103" t="s">
        <v>7465</v>
      </c>
      <c r="M45" s="103"/>
      <c r="N45" s="102"/>
      <c r="O45" s="81" t="s">
        <v>40</v>
      </c>
      <c r="P45" s="104" t="str">
        <f>IFS($D45="","",$D45, vlookup($D45,'DATA - LIS - RX'!$A:$D,2,0))</f>
        <v>Codeine</v>
      </c>
      <c r="Q45" s="105" t="b">
        <f>IFS($D45="","",$D45, VLOOKUP(D45, 'DATA - LIS - RX'!A:D, 3, 0))</f>
        <v>1</v>
      </c>
      <c r="R45" s="106">
        <f>IFS($D45="","",$D45, vlookup(D45,'DATA - LIS - RX'!A:D,4,0))</f>
        <v>44640</v>
      </c>
      <c r="S45" s="107"/>
      <c r="T45" s="107"/>
      <c r="U45" s="107"/>
      <c r="V45" s="107"/>
      <c r="W45" s="107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</row>
    <row r="46">
      <c r="A46" s="114" t="s">
        <v>624</v>
      </c>
      <c r="B46" s="94">
        <v>40.0</v>
      </c>
      <c r="C46" s="94">
        <f>VLOOKUP(D46&amp;F46, 'FEB2022 - CC'!A:M, 13,0)</f>
        <v>207324</v>
      </c>
      <c r="D46" s="94">
        <v>18006.0</v>
      </c>
      <c r="E46" s="95">
        <v>20785.0</v>
      </c>
      <c r="F46" s="96">
        <v>44602.0</v>
      </c>
      <c r="G46" s="97">
        <v>0.4479166666666667</v>
      </c>
      <c r="H46" s="98" t="s">
        <v>7463</v>
      </c>
      <c r="I46" s="99"/>
      <c r="J46" s="100" t="s">
        <v>88</v>
      </c>
      <c r="K46" s="101" t="s">
        <v>89</v>
      </c>
      <c r="L46" s="103" t="s">
        <v>7465</v>
      </c>
      <c r="M46" s="103"/>
      <c r="N46" s="102"/>
      <c r="O46" s="81" t="s">
        <v>40</v>
      </c>
      <c r="P46" s="104" t="str">
        <f>IFS($D46="","",$D46, vlookup($D46,'DATA - LIS - RX'!$A:$D,2,0))</f>
        <v>Duloxetine, Gabapentin, Hydrocodone</v>
      </c>
      <c r="Q46" s="105" t="b">
        <f>IFS($D46="","",$D46, VLOOKUP(D46, 'DATA - LIS - RX'!A:D, 3, 0))</f>
        <v>1</v>
      </c>
      <c r="R46" s="106">
        <f>IFS($D46="","",$D46, vlookup(D46,'DATA - LIS - RX'!A:D,4,0))</f>
        <v>44640</v>
      </c>
      <c r="S46" s="107"/>
      <c r="T46" s="107"/>
      <c r="U46" s="107"/>
      <c r="V46" s="107"/>
      <c r="W46" s="107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</row>
    <row r="47" hidden="1">
      <c r="A47" s="114" t="s">
        <v>626</v>
      </c>
      <c r="B47" s="94">
        <v>41.0</v>
      </c>
      <c r="C47" s="94" t="str">
        <f>VLOOKUP(D47&amp;F47, 'FEB2022 - CC'!A:M, 13,0)</f>
        <v>207319</v>
      </c>
      <c r="D47" s="94">
        <v>15428.0</v>
      </c>
      <c r="E47" s="95">
        <v>30271.0</v>
      </c>
      <c r="F47" s="96">
        <v>44602.0</v>
      </c>
      <c r="G47" s="97">
        <v>0.4583333333333333</v>
      </c>
      <c r="H47" s="98" t="s">
        <v>7468</v>
      </c>
      <c r="I47" s="99"/>
      <c r="J47" s="100" t="s">
        <v>101</v>
      </c>
      <c r="K47" s="101" t="s">
        <v>98</v>
      </c>
      <c r="L47" s="207"/>
      <c r="M47" s="103" t="s">
        <v>7465</v>
      </c>
      <c r="N47" s="102"/>
      <c r="O47" s="103"/>
      <c r="P47" s="104" t="str">
        <f>IFS($D47="","",$D47, vlookup($D47,'DATA - LIS - RX'!$A:$D,2,0))</f>
        <v>  -  </v>
      </c>
      <c r="Q47" s="105" t="b">
        <f>IFS($D47="","",$D47, VLOOKUP(D47, 'DATA - LIS - RX'!A:D, 3, 0))</f>
        <v>1</v>
      </c>
      <c r="R47" s="106">
        <f>IFS($D47="","",$D47, vlookup(D47,'DATA - LIS - RX'!A:D,4,0))</f>
        <v>44640</v>
      </c>
      <c r="S47" s="107"/>
      <c r="T47" s="107"/>
      <c r="U47" s="107"/>
      <c r="V47" s="107"/>
      <c r="W47" s="107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</row>
    <row r="48" hidden="1">
      <c r="A48" s="114" t="s">
        <v>630</v>
      </c>
      <c r="B48" s="94">
        <v>42.0</v>
      </c>
      <c r="C48" s="94" t="str">
        <f>VLOOKUP(D48&amp;F48, 'FEB2022 - CC'!A:M, 13,0)</f>
        <v>207325</v>
      </c>
      <c r="D48" s="94">
        <v>13892.0</v>
      </c>
      <c r="E48" s="95">
        <v>25062.0</v>
      </c>
      <c r="F48" s="96">
        <v>44602.0</v>
      </c>
      <c r="G48" s="97">
        <v>0.46875</v>
      </c>
      <c r="H48" s="98" t="s">
        <v>7468</v>
      </c>
      <c r="I48" s="99"/>
      <c r="J48" s="100" t="s">
        <v>93</v>
      </c>
      <c r="K48" s="101" t="s">
        <v>174</v>
      </c>
      <c r="L48" s="207"/>
      <c r="M48" s="103" t="s">
        <v>7465</v>
      </c>
      <c r="N48" s="102"/>
      <c r="O48" s="103" t="s">
        <v>7466</v>
      </c>
      <c r="P48" s="104" t="str">
        <f>IFS($D48="","",$D48, vlookup($D48,'DATA - LIS - RX'!$A:$D,2,0))</f>
        <v>Clonazepam, Gabapentin, Hydrocodone, Cyclobenzaprine, Duloxetine</v>
      </c>
      <c r="Q48" s="105" t="b">
        <f>IFS($D48="","",$D48, VLOOKUP(D48, 'DATA - LIS - RX'!A:D, 3, 0))</f>
        <v>1</v>
      </c>
      <c r="R48" s="106">
        <f>IFS($D48="","",$D48, vlookup(D48,'DATA - LIS - RX'!A:D,4,0))</f>
        <v>44640</v>
      </c>
      <c r="S48" s="107"/>
      <c r="T48" s="107"/>
      <c r="U48" s="107"/>
      <c r="V48" s="107"/>
      <c r="W48" s="107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</row>
    <row r="49" hidden="1">
      <c r="A49" s="114" t="s">
        <v>632</v>
      </c>
      <c r="B49" s="94">
        <v>43.0</v>
      </c>
      <c r="C49" s="94" t="str">
        <f>VLOOKUP(D49&amp;F49, 'FEB2022 - CC'!A:M, 13,0)</f>
        <v>207327</v>
      </c>
      <c r="D49" s="94">
        <v>16788.0</v>
      </c>
      <c r="E49" s="95">
        <v>18684.0</v>
      </c>
      <c r="F49" s="96">
        <v>44602.0</v>
      </c>
      <c r="G49" s="97">
        <v>0.5416666666666666</v>
      </c>
      <c r="H49" s="98" t="s">
        <v>7468</v>
      </c>
      <c r="I49" s="99"/>
      <c r="J49" s="100" t="s">
        <v>101</v>
      </c>
      <c r="K49" s="101" t="s">
        <v>154</v>
      </c>
      <c r="L49" s="103"/>
      <c r="M49" s="103" t="s">
        <v>7465</v>
      </c>
      <c r="N49" s="102"/>
      <c r="O49" s="103" t="s">
        <v>7466</v>
      </c>
      <c r="P49" s="104" t="str">
        <f>IFS($D49="","",$D49, vlookup($D49,'DATA - LIS - RX'!$A:$D,2,0))</f>
        <v>Codeine, Gabapentin, Cyclobenzaprine</v>
      </c>
      <c r="Q49" s="105" t="b">
        <f>IFS($D49="","",$D49, VLOOKUP(D49, 'DATA - LIS - RX'!A:D, 3, 0))</f>
        <v>1</v>
      </c>
      <c r="R49" s="106">
        <f>IFS($D49="","",$D49, vlookup(D49,'DATA - LIS - RX'!A:D,4,0))</f>
        <v>44640</v>
      </c>
      <c r="S49" s="107"/>
      <c r="T49" s="107"/>
      <c r="U49" s="107"/>
      <c r="V49" s="107"/>
      <c r="W49" s="107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</row>
    <row r="50" hidden="1">
      <c r="A50" s="114" t="s">
        <v>636</v>
      </c>
      <c r="B50" s="94">
        <v>44.0</v>
      </c>
      <c r="C50" s="94" t="str">
        <f>VLOOKUP(D50&amp;F50, 'FEB2022 - CC'!A:M, 13,0)</f>
        <v>207328</v>
      </c>
      <c r="D50" s="94">
        <v>14087.0</v>
      </c>
      <c r="E50" s="95">
        <v>20668.0</v>
      </c>
      <c r="F50" s="96">
        <v>44602.0</v>
      </c>
      <c r="G50" s="97">
        <v>0.5625</v>
      </c>
      <c r="H50" s="98" t="s">
        <v>7468</v>
      </c>
      <c r="I50" s="99"/>
      <c r="J50" s="100" t="s">
        <v>93</v>
      </c>
      <c r="K50" s="101" t="s">
        <v>147</v>
      </c>
      <c r="L50" s="103"/>
      <c r="M50" s="103" t="s">
        <v>7465</v>
      </c>
      <c r="N50" s="102"/>
      <c r="O50" s="103" t="s">
        <v>7471</v>
      </c>
      <c r="P50" s="104" t="str">
        <f>IFS($D50="","",$D50, vlookup($D50,'DATA - LIS - RX'!$A:$D,2,0))</f>
        <v>Gabapentin, Duloxetine, Hydrocodone</v>
      </c>
      <c r="Q50" s="105" t="b">
        <f>IFS($D50="","",$D50, VLOOKUP(D50, 'DATA - LIS - RX'!A:D, 3, 0))</f>
        <v>1</v>
      </c>
      <c r="R50" s="106">
        <f>IFS($D50="","",$D50, vlookup(D50,'DATA - LIS - RX'!A:D,4,0))</f>
        <v>44564</v>
      </c>
      <c r="S50" s="107"/>
      <c r="T50" s="107"/>
      <c r="U50" s="107"/>
      <c r="V50" s="107"/>
      <c r="W50" s="107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</row>
    <row r="51" hidden="1">
      <c r="A51" s="114" t="s">
        <v>638</v>
      </c>
      <c r="B51" s="94">
        <v>45.0</v>
      </c>
      <c r="C51" s="94" t="str">
        <f>VLOOKUP(D51&amp;F51, 'FEB2022 - CC'!A:M, 13,0)</f>
        <v>207329</v>
      </c>
      <c r="D51" s="94">
        <v>14018.0</v>
      </c>
      <c r="E51" s="95">
        <v>27273.0</v>
      </c>
      <c r="F51" s="96">
        <v>44602.0</v>
      </c>
      <c r="G51" s="97">
        <v>0.5625</v>
      </c>
      <c r="H51" s="98" t="s">
        <v>7463</v>
      </c>
      <c r="I51" s="99"/>
      <c r="J51" s="100" t="s">
        <v>97</v>
      </c>
      <c r="K51" s="101" t="s">
        <v>98</v>
      </c>
      <c r="L51" s="207"/>
      <c r="M51" s="103" t="s">
        <v>7465</v>
      </c>
      <c r="N51" s="102"/>
      <c r="O51" s="103" t="s">
        <v>7466</v>
      </c>
      <c r="P51" s="104" t="str">
        <f>IFS($D51="","",$D51, vlookup($D51,'DATA - LIS - RX'!$A:$D,2,0))</f>
        <v>Gabapentin, Tramadol</v>
      </c>
      <c r="Q51" s="105" t="b">
        <f>IFS($D51="","",$D51, VLOOKUP(D51, 'DATA - LIS - RX'!A:D, 3, 0))</f>
        <v>1</v>
      </c>
      <c r="R51" s="106">
        <f>IFS($D51="","",$D51, vlookup(D51,'DATA - LIS - RX'!A:D,4,0))</f>
        <v>44640</v>
      </c>
      <c r="S51" s="107"/>
      <c r="T51" s="107"/>
      <c r="U51" s="107"/>
      <c r="V51" s="107"/>
      <c r="W51" s="107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</row>
    <row r="52">
      <c r="A52" s="114" t="s">
        <v>640</v>
      </c>
      <c r="B52" s="94">
        <v>46.0</v>
      </c>
      <c r="C52" s="94" t="str">
        <f>VLOOKUP(D52&amp;F52, 'FEB2022 - CC'!A:M, 13,0)</f>
        <v>207330</v>
      </c>
      <c r="D52" s="94">
        <v>18039.0</v>
      </c>
      <c r="E52" s="95">
        <v>16982.0</v>
      </c>
      <c r="F52" s="96">
        <v>44602.0</v>
      </c>
      <c r="G52" s="97">
        <v>0.5625</v>
      </c>
      <c r="H52" s="98" t="s">
        <v>7468</v>
      </c>
      <c r="I52" s="99"/>
      <c r="J52" s="100" t="s">
        <v>88</v>
      </c>
      <c r="K52" s="101" t="s">
        <v>89</v>
      </c>
      <c r="L52" s="103" t="s">
        <v>7465</v>
      </c>
      <c r="M52" s="103"/>
      <c r="N52" s="102"/>
      <c r="O52" s="81" t="s">
        <v>40</v>
      </c>
      <c r="P52" s="104" t="str">
        <f>IFS($D52="","",$D52, vlookup($D52,'DATA - LIS - RX'!$A:$D,2,0))</f>
        <v>Diazepam, Gabapentin, Tramadol</v>
      </c>
      <c r="Q52" s="105" t="b">
        <f>IFS($D52="","",$D52, VLOOKUP(D52, 'DATA - LIS - RX'!A:D, 3, 0))</f>
        <v>1</v>
      </c>
      <c r="R52" s="106">
        <f>IFS($D52="","",$D52, vlookup(D52,'DATA - LIS - RX'!A:D,4,0))</f>
        <v>44640</v>
      </c>
      <c r="S52" s="107"/>
      <c r="T52" s="107"/>
      <c r="U52" s="107"/>
      <c r="V52" s="107"/>
      <c r="W52" s="107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</row>
    <row r="53" hidden="1">
      <c r="A53" s="114" t="s">
        <v>645</v>
      </c>
      <c r="B53" s="94">
        <v>47.0</v>
      </c>
      <c r="C53" s="94" t="str">
        <f>VLOOKUP(D53&amp;F53, 'FEB2022 - CC'!A:M, 13,0)</f>
        <v>207331</v>
      </c>
      <c r="D53" s="94">
        <v>11090.0</v>
      </c>
      <c r="E53" s="95">
        <v>29523.0</v>
      </c>
      <c r="F53" s="96">
        <v>44602.0</v>
      </c>
      <c r="G53" s="97">
        <v>0.6041666666666666</v>
      </c>
      <c r="H53" s="98" t="s">
        <v>7468</v>
      </c>
      <c r="I53" s="99"/>
      <c r="J53" s="100" t="s">
        <v>93</v>
      </c>
      <c r="K53" s="101" t="s">
        <v>147</v>
      </c>
      <c r="L53" s="207"/>
      <c r="M53" s="103" t="s">
        <v>7465</v>
      </c>
      <c r="N53" s="102"/>
      <c r="O53" s="103"/>
      <c r="P53" s="104" t="str">
        <f>IFS($D53="","",$D53, vlookup($D53,'DATA - LIS - RX'!$A:$D,2,0))</f>
        <v>Zolpidem</v>
      </c>
      <c r="Q53" s="105" t="b">
        <f>IFS($D53="","",$D53, VLOOKUP(D53, 'DATA - LIS - RX'!A:D, 3, 0))</f>
        <v>1</v>
      </c>
      <c r="R53" s="106">
        <f>IFS($D53="","",$D53, vlookup(D53,'DATA - LIS - RX'!A:D,4,0))</f>
        <v>44640</v>
      </c>
      <c r="S53" s="107"/>
      <c r="T53" s="107"/>
      <c r="U53" s="107"/>
      <c r="V53" s="107"/>
      <c r="W53" s="107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</row>
    <row r="54" hidden="1">
      <c r="A54" s="114" t="s">
        <v>652</v>
      </c>
      <c r="B54" s="94">
        <v>48.0</v>
      </c>
      <c r="C54" s="94" t="str">
        <f>VLOOKUP(D54&amp;F54, 'FEB2022 - CC'!A:M, 13,0)</f>
        <v>207333</v>
      </c>
      <c r="D54" s="94">
        <v>16811.0</v>
      </c>
      <c r="E54" s="95">
        <v>22145.0</v>
      </c>
      <c r="F54" s="96">
        <v>44602.0</v>
      </c>
      <c r="G54" s="97">
        <v>0.625</v>
      </c>
      <c r="H54" s="98" t="s">
        <v>7468</v>
      </c>
      <c r="I54" s="99"/>
      <c r="J54" s="100" t="s">
        <v>101</v>
      </c>
      <c r="K54" s="101" t="s">
        <v>98</v>
      </c>
      <c r="L54" s="103"/>
      <c r="M54" s="103" t="s">
        <v>7465</v>
      </c>
      <c r="N54" s="102"/>
      <c r="O54" s="103"/>
      <c r="P54" s="104" t="str">
        <f>IFS($D54="","",$D54, vlookup($D54,'DATA - LIS - RX'!$A:$D,2,0))</f>
        <v>  -  </v>
      </c>
      <c r="Q54" s="105" t="b">
        <f>IFS($D54="","",$D54, VLOOKUP(D54, 'DATA - LIS - RX'!A:D, 3, 0))</f>
        <v>1</v>
      </c>
      <c r="R54" s="106">
        <f>IFS($D54="","",$D54, vlookup(D54,'DATA - LIS - RX'!A:D,4,0))</f>
        <v>44640</v>
      </c>
      <c r="S54" s="107"/>
      <c r="T54" s="107"/>
      <c r="U54" s="107"/>
      <c r="V54" s="107"/>
      <c r="W54" s="107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</row>
    <row r="55" hidden="1">
      <c r="A55" s="114" t="s">
        <v>658</v>
      </c>
      <c r="B55" s="94">
        <v>49.0</v>
      </c>
      <c r="C55" s="94" t="str">
        <f>VLOOKUP(D55&amp;F55, 'FEB2022 - CC'!A:M, 13,0)</f>
        <v>207335</v>
      </c>
      <c r="D55" s="94">
        <v>16456.0</v>
      </c>
      <c r="E55" s="95">
        <v>33340.0</v>
      </c>
      <c r="F55" s="96">
        <v>44602.0</v>
      </c>
      <c r="G55" s="97">
        <v>0.6458333333333334</v>
      </c>
      <c r="H55" s="98" t="s">
        <v>7468</v>
      </c>
      <c r="I55" s="99"/>
      <c r="J55" s="100" t="s">
        <v>101</v>
      </c>
      <c r="K55" s="101" t="s">
        <v>154</v>
      </c>
      <c r="L55" s="207"/>
      <c r="M55" s="103" t="s">
        <v>7465</v>
      </c>
      <c r="N55" s="102"/>
      <c r="O55" s="103" t="s">
        <v>7474</v>
      </c>
      <c r="P55" s="104" t="str">
        <f>IFS($D55="","",$D55, vlookup($D55,'DATA - LIS - RX'!$A:$D,2,0))</f>
        <v>Cyclobenzaprine, Pregabalin</v>
      </c>
      <c r="Q55" s="105" t="b">
        <f>IFS($D55="","",$D55, VLOOKUP(D55, 'DATA - LIS - RX'!A:D, 3, 0))</f>
        <v>1</v>
      </c>
      <c r="R55" s="106">
        <f>IFS($D55="","",$D55, vlookup(D55,'DATA - LIS - RX'!A:D,4,0))</f>
        <v>44591</v>
      </c>
      <c r="S55" s="107"/>
      <c r="T55" s="107"/>
      <c r="U55" s="107"/>
      <c r="V55" s="107"/>
      <c r="W55" s="107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</row>
    <row r="56" hidden="1">
      <c r="A56" s="114" t="s">
        <v>644</v>
      </c>
      <c r="B56" s="94">
        <v>50.0</v>
      </c>
      <c r="C56" s="94">
        <f>VLOOKUP(D56&amp;F56, 'FEB2022 - CC'!A:M, 13,0)</f>
        <v>207336</v>
      </c>
      <c r="D56" s="94">
        <v>11065.0</v>
      </c>
      <c r="E56" s="95">
        <v>18803.0</v>
      </c>
      <c r="F56" s="96">
        <v>44602.0</v>
      </c>
      <c r="G56" s="97">
        <v>0.5833333333333334</v>
      </c>
      <c r="H56" s="98" t="s">
        <v>7463</v>
      </c>
      <c r="I56" s="99"/>
      <c r="J56" s="100" t="s">
        <v>101</v>
      </c>
      <c r="K56" s="101" t="s">
        <v>94</v>
      </c>
      <c r="L56" s="207"/>
      <c r="M56" s="103" t="s">
        <v>7465</v>
      </c>
      <c r="N56" s="102"/>
      <c r="O56" s="103" t="s">
        <v>7466</v>
      </c>
      <c r="P56" s="104" t="str">
        <f>IFS($D56="","",$D56, vlookup($D56,'DATA - LIS - RX'!$A:$D,2,0))</f>
        <v>Codeine, Cyclobenzaprine, Gabapentin</v>
      </c>
      <c r="Q56" s="105" t="b">
        <f>IFS($D56="","",$D56, VLOOKUP(D56, 'DATA - LIS - RX'!A:D, 3, 0))</f>
        <v>1</v>
      </c>
      <c r="R56" s="106">
        <f>IFS($D56="","",$D56, vlookup(D56,'DATA - LIS - RX'!A:D,4,0))</f>
        <v>44640</v>
      </c>
      <c r="S56" s="107"/>
      <c r="T56" s="107"/>
      <c r="U56" s="107"/>
      <c r="V56" s="107"/>
      <c r="W56" s="107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</row>
    <row r="57" hidden="1">
      <c r="A57" s="114" t="s">
        <v>657</v>
      </c>
      <c r="B57" s="94">
        <v>51.0</v>
      </c>
      <c r="C57" s="94">
        <f>VLOOKUP(D57&amp;F57, 'FEB2022 - CC'!A:M, 13,0)</f>
        <v>207338</v>
      </c>
      <c r="D57" s="94">
        <v>9237.0</v>
      </c>
      <c r="E57" s="95">
        <v>16916.0</v>
      </c>
      <c r="F57" s="96">
        <v>44602.0</v>
      </c>
      <c r="G57" s="97">
        <v>0.6458333333333334</v>
      </c>
      <c r="H57" s="98" t="s">
        <v>7463</v>
      </c>
      <c r="I57" s="99"/>
      <c r="J57" s="100" t="s">
        <v>93</v>
      </c>
      <c r="K57" s="101" t="s">
        <v>147</v>
      </c>
      <c r="L57" s="207"/>
      <c r="M57" s="103" t="s">
        <v>7465</v>
      </c>
      <c r="N57" s="102"/>
      <c r="O57" s="103"/>
      <c r="P57" s="104" t="str">
        <f>IFS($D57="","",$D57, vlookup($D57,'DATA - LIS - RX'!$A:$D,2,0))</f>
        <v>Oxycodone</v>
      </c>
      <c r="Q57" s="105" t="b">
        <f>IFS($D57="","",$D57, VLOOKUP(D57, 'DATA - LIS - RX'!A:D, 3, 0))</f>
        <v>1</v>
      </c>
      <c r="R57" s="106">
        <f>IFS($D57="","",$D57, vlookup(D57,'DATA - LIS - RX'!A:D,4,0))</f>
        <v>44640</v>
      </c>
      <c r="S57" s="107"/>
      <c r="T57" s="107"/>
      <c r="U57" s="107"/>
      <c r="V57" s="107"/>
      <c r="W57" s="107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</row>
    <row r="58" hidden="1">
      <c r="A58" s="66"/>
      <c r="B58" s="66"/>
      <c r="C58" s="66"/>
      <c r="D58" s="66"/>
      <c r="E58" s="115"/>
      <c r="F58" s="115"/>
      <c r="G58" s="116"/>
      <c r="H58" s="66"/>
      <c r="I58" s="66"/>
      <c r="J58" s="66"/>
      <c r="K58" s="66"/>
      <c r="L58" s="117"/>
      <c r="M58" s="117"/>
      <c r="N58" s="117"/>
      <c r="O58" s="66"/>
      <c r="P58" s="109"/>
      <c r="Q58" s="66"/>
      <c r="R58" s="67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</row>
    <row r="59" hidden="1">
      <c r="A59" s="114" t="s">
        <v>661</v>
      </c>
      <c r="B59" s="94">
        <v>52.0</v>
      </c>
      <c r="C59" s="94">
        <v>207347.0</v>
      </c>
      <c r="D59" s="94">
        <v>11245.0</v>
      </c>
      <c r="E59" s="95">
        <v>23641.0</v>
      </c>
      <c r="F59" s="96">
        <v>44603.0</v>
      </c>
      <c r="G59" s="97">
        <v>0.3333333333333333</v>
      </c>
      <c r="H59" s="98" t="s">
        <v>7468</v>
      </c>
      <c r="I59" s="99"/>
      <c r="J59" s="100" t="s">
        <v>101</v>
      </c>
      <c r="K59" s="101" t="s">
        <v>242</v>
      </c>
      <c r="L59" s="103"/>
      <c r="M59" s="103" t="s">
        <v>7465</v>
      </c>
      <c r="N59" s="102"/>
      <c r="O59" s="103" t="s">
        <v>7471</v>
      </c>
      <c r="P59" s="104" t="str">
        <f>IFS($D59="","",$D59, vlookup($D59,'DATA - LIS - RX'!$A:$D,2,0))</f>
        <v>Gabapentin, Oxycodone, Duloxetine</v>
      </c>
      <c r="Q59" s="105" t="b">
        <f>IFS($D59="","",$D59, VLOOKUP(D59, 'DATA - LIS - RX'!A:D, 3, 0))</f>
        <v>1</v>
      </c>
      <c r="R59" s="106">
        <f>IFS($D59="","",$D59, vlookup(D59,'DATA - LIS - RX'!A:D,4,0))</f>
        <v>44503</v>
      </c>
      <c r="S59" s="107"/>
      <c r="T59" s="107"/>
      <c r="U59" s="107"/>
      <c r="V59" s="107"/>
      <c r="W59" s="107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</row>
    <row r="60" hidden="1">
      <c r="A60" s="93" t="s">
        <v>664</v>
      </c>
      <c r="B60" s="94">
        <v>53.0</v>
      </c>
      <c r="C60" s="94">
        <v>207342.0</v>
      </c>
      <c r="D60" s="94">
        <v>10277.0</v>
      </c>
      <c r="E60" s="95">
        <v>19210.0</v>
      </c>
      <c r="F60" s="96">
        <v>44603.0</v>
      </c>
      <c r="G60" s="97">
        <v>0.3541666666666667</v>
      </c>
      <c r="H60" s="98" t="s">
        <v>7463</v>
      </c>
      <c r="I60" s="99"/>
      <c r="J60" s="100" t="s">
        <v>88</v>
      </c>
      <c r="K60" s="101" t="s">
        <v>89</v>
      </c>
      <c r="L60" s="207"/>
      <c r="M60" s="103" t="s">
        <v>7465</v>
      </c>
      <c r="N60" s="102"/>
      <c r="O60" s="103"/>
      <c r="P60" s="104" t="str">
        <f>IFS($D60="","",$D60, vlookup($D60,'DATA - LIS - RX'!$A:$D,2,0))</f>
        <v>Hydrocodone</v>
      </c>
      <c r="Q60" s="105" t="b">
        <f>IFS($D60="","",$D60, VLOOKUP(D60, 'DATA - LIS - RX'!A:D, 3, 0))</f>
        <v>1</v>
      </c>
      <c r="R60" s="106">
        <f>IFS($D60="","",$D60, vlookup(D60,'DATA - LIS - RX'!A:D,4,0))</f>
        <v>44557</v>
      </c>
      <c r="S60" s="107"/>
      <c r="T60" s="107"/>
      <c r="U60" s="107"/>
      <c r="V60" s="107"/>
      <c r="W60" s="107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</row>
    <row r="61" hidden="1">
      <c r="A61" s="114" t="s">
        <v>676</v>
      </c>
      <c r="B61" s="94">
        <v>54.0</v>
      </c>
      <c r="C61" s="94">
        <v>207353.0</v>
      </c>
      <c r="D61" s="94">
        <v>14332.0</v>
      </c>
      <c r="E61" s="95">
        <v>23076.0</v>
      </c>
      <c r="F61" s="96">
        <v>44603.0</v>
      </c>
      <c r="G61" s="97">
        <v>0.40625</v>
      </c>
      <c r="H61" s="98" t="s">
        <v>7468</v>
      </c>
      <c r="I61" s="99"/>
      <c r="J61" s="100" t="s">
        <v>93</v>
      </c>
      <c r="K61" s="101" t="s">
        <v>98</v>
      </c>
      <c r="L61" s="207"/>
      <c r="M61" s="103" t="s">
        <v>7465</v>
      </c>
      <c r="N61" s="102"/>
      <c r="O61" s="103" t="s">
        <v>7474</v>
      </c>
      <c r="P61" s="104" t="str">
        <f>IFS($D61="","",$D61, vlookup($D61,'DATA - LIS - RX'!$A:$D,2,0))</f>
        <v>Codeine, Pregabalin</v>
      </c>
      <c r="Q61" s="105" t="b">
        <f>IFS($D61="","",$D61, VLOOKUP(D61, 'DATA - LIS - RX'!A:D, 3, 0))</f>
        <v>1</v>
      </c>
      <c r="R61" s="106">
        <f>IFS($D61="","",$D61, vlookup(D61,'DATA - LIS - RX'!A:D,4,0))</f>
        <v>44559</v>
      </c>
      <c r="S61" s="107"/>
      <c r="T61" s="107"/>
      <c r="U61" s="107"/>
      <c r="V61" s="107"/>
      <c r="W61" s="107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</row>
    <row r="62" hidden="1">
      <c r="A62" s="114" t="s">
        <v>679</v>
      </c>
      <c r="B62" s="94">
        <v>55.0</v>
      </c>
      <c r="C62" s="94">
        <v>207351.0</v>
      </c>
      <c r="D62" s="94">
        <v>15798.0</v>
      </c>
      <c r="E62" s="95">
        <v>26903.0</v>
      </c>
      <c r="F62" s="96">
        <v>44603.0</v>
      </c>
      <c r="G62" s="97">
        <v>0.4270833333333333</v>
      </c>
      <c r="H62" s="98" t="s">
        <v>7463</v>
      </c>
      <c r="I62" s="99"/>
      <c r="J62" s="100" t="s">
        <v>101</v>
      </c>
      <c r="K62" s="101" t="s">
        <v>147</v>
      </c>
      <c r="L62" s="207"/>
      <c r="M62" s="103" t="s">
        <v>7465</v>
      </c>
      <c r="N62" s="102"/>
      <c r="O62" s="103" t="s">
        <v>7474</v>
      </c>
      <c r="P62" s="104" t="str">
        <f>IFS($D62="","",$D62, vlookup($D62,'DATA - LIS - RX'!$A:$D,2,0))</f>
        <v>Buprenorphine, Pregabalin, Oxycodone, Zolpidem </v>
      </c>
      <c r="Q62" s="105" t="b">
        <f>IFS($D62="","",$D62, VLOOKUP(D62, 'DATA - LIS - RX'!A:D, 3, 0))</f>
        <v>1</v>
      </c>
      <c r="R62" s="106">
        <f>IFS($D62="","",$D62, vlookup(D62,'DATA - LIS - RX'!A:D,4,0))</f>
        <v>44539</v>
      </c>
      <c r="S62" s="107"/>
      <c r="T62" s="107"/>
      <c r="U62" s="107"/>
      <c r="V62" s="107"/>
      <c r="W62" s="107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</row>
    <row r="63" hidden="1">
      <c r="A63" s="114" t="s">
        <v>680</v>
      </c>
      <c r="B63" s="94">
        <v>56.0</v>
      </c>
      <c r="C63" s="94">
        <v>207352.0</v>
      </c>
      <c r="D63" s="94">
        <v>14198.0</v>
      </c>
      <c r="E63" s="95">
        <v>25589.0</v>
      </c>
      <c r="F63" s="96">
        <v>44603.0</v>
      </c>
      <c r="G63" s="97">
        <v>0.4270833333333333</v>
      </c>
      <c r="H63" s="98" t="s">
        <v>7463</v>
      </c>
      <c r="I63" s="99"/>
      <c r="J63" s="100" t="s">
        <v>97</v>
      </c>
      <c r="K63" s="101" t="s">
        <v>147</v>
      </c>
      <c r="L63" s="207"/>
      <c r="M63" s="103" t="s">
        <v>7465</v>
      </c>
      <c r="N63" s="102"/>
      <c r="O63" s="103" t="s">
        <v>7474</v>
      </c>
      <c r="P63" s="104" t="str">
        <f>IFS($D63="","",$D63, vlookup($D63,'DATA - LIS - RX'!$A:$D,2,0))</f>
        <v>Pregabalin, Tramadol</v>
      </c>
      <c r="Q63" s="105" t="b">
        <f>IFS($D63="","",$D63, VLOOKUP(D63, 'DATA - LIS - RX'!A:D, 3, 0))</f>
        <v>1</v>
      </c>
      <c r="R63" s="106">
        <f>IFS($D63="","",$D63, vlookup(D63,'DATA - LIS - RX'!A:D,4,0))</f>
        <v>44539</v>
      </c>
      <c r="S63" s="107"/>
      <c r="T63" s="107"/>
      <c r="U63" s="107"/>
      <c r="V63" s="107"/>
      <c r="W63" s="107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</row>
    <row r="64" hidden="1">
      <c r="A64" s="114" t="s">
        <v>683</v>
      </c>
      <c r="B64" s="94">
        <v>57.0</v>
      </c>
      <c r="C64" s="94">
        <v>207354.0</v>
      </c>
      <c r="D64" s="94">
        <v>14977.0</v>
      </c>
      <c r="E64" s="95">
        <v>21888.0</v>
      </c>
      <c r="F64" s="96">
        <v>44603.0</v>
      </c>
      <c r="G64" s="97">
        <v>0.4479166666666667</v>
      </c>
      <c r="H64" s="98" t="s">
        <v>7463</v>
      </c>
      <c r="I64" s="99"/>
      <c r="J64" s="100" t="s">
        <v>97</v>
      </c>
      <c r="K64" s="101" t="s">
        <v>147</v>
      </c>
      <c r="L64" s="207"/>
      <c r="M64" s="103" t="s">
        <v>7465</v>
      </c>
      <c r="N64" s="102"/>
      <c r="O64" s="103" t="s">
        <v>7475</v>
      </c>
      <c r="P64" s="104" t="str">
        <f>IFS($D64="","",$D64, vlookup($D64,'DATA - LIS - RX'!$A:$D,2,0))</f>
        <v>Oxycodone, Duloxetine</v>
      </c>
      <c r="Q64" s="105" t="b">
        <f>IFS($D64="","",$D64, VLOOKUP(D64, 'DATA - LIS - RX'!A:D, 3, 0))</f>
        <v>1</v>
      </c>
      <c r="R64" s="106">
        <f>IFS($D64="","",$D64, vlookup(D64,'DATA - LIS - RX'!A:D,4,0))</f>
        <v>44539</v>
      </c>
      <c r="S64" s="107"/>
      <c r="T64" s="107"/>
      <c r="U64" s="107"/>
      <c r="V64" s="107"/>
      <c r="W64" s="107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</row>
    <row r="65" hidden="1">
      <c r="A65" s="114" t="s">
        <v>688</v>
      </c>
      <c r="B65" s="94">
        <v>58.0</v>
      </c>
      <c r="C65" s="94">
        <v>207355.0</v>
      </c>
      <c r="D65" s="94">
        <v>16503.0</v>
      </c>
      <c r="E65" s="95">
        <v>12325.0</v>
      </c>
      <c r="F65" s="96">
        <v>44603.0</v>
      </c>
      <c r="G65" s="97">
        <v>0.4791666666666667</v>
      </c>
      <c r="H65" s="98" t="s">
        <v>7463</v>
      </c>
      <c r="I65" s="99"/>
      <c r="J65" s="100" t="s">
        <v>97</v>
      </c>
      <c r="K65" s="101" t="s">
        <v>405</v>
      </c>
      <c r="L65" s="207"/>
      <c r="M65" s="103" t="s">
        <v>7465</v>
      </c>
      <c r="N65" s="102"/>
      <c r="O65" s="103"/>
      <c r="P65" s="104" t="str">
        <f>IFS($D65="","",$D65, vlookup($D65,'DATA - LIS - RX'!$A:$D,2,0))</f>
        <v>Tramadol</v>
      </c>
      <c r="Q65" s="105" t="b">
        <f>IFS($D65="","",$D65, VLOOKUP(D65, 'DATA - LIS - RX'!A:D, 3, 0))</f>
        <v>1</v>
      </c>
      <c r="R65" s="106">
        <f>IFS($D65="","",$D65, vlookup(D65,'DATA - LIS - RX'!A:D,4,0))</f>
        <v>44539</v>
      </c>
      <c r="S65" s="107"/>
      <c r="T65" s="107"/>
      <c r="U65" s="107"/>
      <c r="V65" s="107"/>
      <c r="W65" s="107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</row>
    <row r="66" hidden="1">
      <c r="A66" s="114" t="s">
        <v>693</v>
      </c>
      <c r="B66" s="94">
        <v>59.0</v>
      </c>
      <c r="C66" s="94">
        <v>207356.0</v>
      </c>
      <c r="D66" s="94">
        <v>14070.0</v>
      </c>
      <c r="E66" s="95">
        <v>26355.0</v>
      </c>
      <c r="F66" s="96">
        <v>44603.0</v>
      </c>
      <c r="G66" s="97">
        <v>0.5625</v>
      </c>
      <c r="H66" s="98" t="s">
        <v>7468</v>
      </c>
      <c r="I66" s="99"/>
      <c r="J66" s="100" t="s">
        <v>93</v>
      </c>
      <c r="K66" s="101" t="s">
        <v>154</v>
      </c>
      <c r="L66" s="207"/>
      <c r="M66" s="103" t="s">
        <v>7465</v>
      </c>
      <c r="N66" s="102"/>
      <c r="O66" s="103"/>
      <c r="P66" s="104" t="str">
        <f>IFS($D66="","",$D66, vlookup($D66,'DATA - LIS - RX'!$A:$D,2,0))</f>
        <v>Ativan, Oxycodone</v>
      </c>
      <c r="Q66" s="105" t="b">
        <f>IFS($D66="","",$D66, VLOOKUP(D66, 'DATA - LIS - RX'!A:D, 3, 0))</f>
        <v>1</v>
      </c>
      <c r="R66" s="106">
        <f>IFS($D66="","",$D66, vlookup(D66,'DATA - LIS - RX'!A:D,4,0))</f>
        <v>44428</v>
      </c>
      <c r="S66" s="107"/>
      <c r="T66" s="107"/>
      <c r="U66" s="107"/>
      <c r="V66" s="107"/>
      <c r="W66" s="107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</row>
    <row r="67" hidden="1">
      <c r="A67" s="114" t="s">
        <v>696</v>
      </c>
      <c r="B67" s="94">
        <v>60.0</v>
      </c>
      <c r="C67" s="94">
        <v>207469.0</v>
      </c>
      <c r="D67" s="94">
        <v>14188.0</v>
      </c>
      <c r="E67" s="95">
        <v>23480.0</v>
      </c>
      <c r="F67" s="96">
        <v>44603.0</v>
      </c>
      <c r="G67" s="97">
        <v>0.5729166666666666</v>
      </c>
      <c r="H67" s="98" t="s">
        <v>7463</v>
      </c>
      <c r="I67" s="99"/>
      <c r="J67" s="100" t="s">
        <v>101</v>
      </c>
      <c r="K67" s="101" t="s">
        <v>147</v>
      </c>
      <c r="L67" s="207"/>
      <c r="M67" s="103" t="s">
        <v>7465</v>
      </c>
      <c r="N67" s="102"/>
      <c r="O67" s="103" t="s">
        <v>7466</v>
      </c>
      <c r="P67" s="104" t="str">
        <f>IFS($D67="","",$D67, vlookup($D67,'DATA - LIS - RX'!$A:$D,2,0))</f>
        <v>Gabapentin, Oxycodone, Zolpidem </v>
      </c>
      <c r="Q67" s="105" t="b">
        <f>IFS($D67="","",$D67, VLOOKUP(D67, 'DATA - LIS - RX'!A:D, 3, 0))</f>
        <v>1</v>
      </c>
      <c r="R67" s="106">
        <f>IFS($D67="","",$D67, vlookup(D67,'DATA - LIS - RX'!A:D,4,0))</f>
        <v>44519</v>
      </c>
      <c r="S67" s="107"/>
      <c r="T67" s="107"/>
      <c r="U67" s="107"/>
      <c r="V67" s="107"/>
      <c r="W67" s="107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</row>
    <row r="68" hidden="1">
      <c r="A68" s="114" t="s">
        <v>142</v>
      </c>
      <c r="B68" s="94">
        <v>61.0</v>
      </c>
      <c r="C68" s="94">
        <v>207360.0</v>
      </c>
      <c r="D68" s="94">
        <v>16283.0</v>
      </c>
      <c r="E68" s="95">
        <v>19566.0</v>
      </c>
      <c r="F68" s="96">
        <v>44603.0</v>
      </c>
      <c r="G68" s="97">
        <v>0.5729166666666666</v>
      </c>
      <c r="H68" s="98" t="s">
        <v>7463</v>
      </c>
      <c r="I68" s="99"/>
      <c r="J68" s="100" t="s">
        <v>88</v>
      </c>
      <c r="K68" s="101" t="s">
        <v>89</v>
      </c>
      <c r="L68" s="207"/>
      <c r="M68" s="103" t="s">
        <v>7465</v>
      </c>
      <c r="N68" s="102"/>
      <c r="O68" s="103" t="s">
        <v>7474</v>
      </c>
      <c r="P68" s="104" t="str">
        <f>IFS($D68="","",$D68, vlookup($D68,'DATA - LIS - RX'!$A:$D,2,0))</f>
        <v>Hydrocodone, Pregabalin</v>
      </c>
      <c r="Q68" s="105" t="b">
        <f>IFS($D68="","",$D68, VLOOKUP(D68, 'DATA - LIS - RX'!A:D, 3, 0))</f>
        <v>1</v>
      </c>
      <c r="R68" s="106">
        <f>IFS($D68="","",$D68, vlookup(D68,'DATA - LIS - RX'!A:D,4,0))</f>
        <v>44557</v>
      </c>
      <c r="S68" s="107"/>
      <c r="T68" s="107"/>
      <c r="U68" s="107"/>
      <c r="V68" s="107"/>
      <c r="W68" s="107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</row>
    <row r="69" hidden="1">
      <c r="A69" s="114" t="s">
        <v>702</v>
      </c>
      <c r="B69" s="94">
        <v>62.0</v>
      </c>
      <c r="C69" s="94">
        <v>207362.0</v>
      </c>
      <c r="D69" s="94">
        <v>12741.0</v>
      </c>
      <c r="E69" s="95">
        <v>25142.0</v>
      </c>
      <c r="F69" s="96">
        <v>44603.0</v>
      </c>
      <c r="G69" s="97">
        <v>0.625</v>
      </c>
      <c r="H69" s="98" t="s">
        <v>7468</v>
      </c>
      <c r="I69" s="99"/>
      <c r="J69" s="100" t="s">
        <v>88</v>
      </c>
      <c r="K69" s="101" t="s">
        <v>89</v>
      </c>
      <c r="L69" s="207"/>
      <c r="M69" s="103" t="s">
        <v>7465</v>
      </c>
      <c r="N69" s="102"/>
      <c r="O69" s="103" t="s">
        <v>7474</v>
      </c>
      <c r="P69" s="104" t="str">
        <f>IFS($D69="","",$D69, vlookup($D69,'DATA - LIS - RX'!$A:$D,2,0))</f>
        <v>Buprenorphine, Clonazepam, Pregabalin, Hydrocodone, Oxycodone, Cyclobenzaprine</v>
      </c>
      <c r="Q69" s="105" t="b">
        <f>IFS($D69="","",$D69, VLOOKUP(D69, 'DATA - LIS - RX'!A:D, 3, 0))</f>
        <v>1</v>
      </c>
      <c r="R69" s="106">
        <f>IFS($D69="","",$D69, vlookup(D69,'DATA - LIS - RX'!A:D,4,0))</f>
        <v>44535</v>
      </c>
      <c r="S69" s="107"/>
      <c r="T69" s="107"/>
      <c r="U69" s="107"/>
      <c r="V69" s="107"/>
      <c r="W69" s="107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</row>
    <row r="70" hidden="1">
      <c r="A70" s="114" t="s">
        <v>710</v>
      </c>
      <c r="B70" s="94">
        <v>63.0</v>
      </c>
      <c r="C70" s="94">
        <v>207366.0</v>
      </c>
      <c r="D70" s="94">
        <v>14249.0</v>
      </c>
      <c r="E70" s="95">
        <v>27991.0</v>
      </c>
      <c r="F70" s="96">
        <v>44603.0</v>
      </c>
      <c r="G70" s="97">
        <v>0.6458333333333334</v>
      </c>
      <c r="H70" s="98" t="s">
        <v>7463</v>
      </c>
      <c r="I70" s="99"/>
      <c r="J70" s="100" t="s">
        <v>101</v>
      </c>
      <c r="K70" s="101" t="s">
        <v>147</v>
      </c>
      <c r="L70" s="207"/>
      <c r="M70" s="103" t="s">
        <v>7465</v>
      </c>
      <c r="N70" s="102"/>
      <c r="O70" s="103"/>
      <c r="P70" s="104" t="str">
        <f>IFS($D70="","",$D70, vlookup($D70,'DATA - LIS - RX'!$A:$D,2,0))</f>
        <v>Hydrocodone</v>
      </c>
      <c r="Q70" s="105" t="b">
        <f>IFS($D70="","",$D70, VLOOKUP(D70, 'DATA - LIS - RX'!A:D, 3, 0))</f>
        <v>1</v>
      </c>
      <c r="R70" s="106">
        <f>IFS($D70="","",$D70, vlookup(D70,'DATA - LIS - RX'!A:D,4,0))</f>
        <v>44559</v>
      </c>
      <c r="S70" s="107"/>
      <c r="T70" s="107"/>
      <c r="U70" s="107"/>
      <c r="V70" s="107"/>
      <c r="W70" s="107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</row>
    <row r="71">
      <c r="A71" s="66"/>
      <c r="B71" s="66"/>
      <c r="C71" s="66"/>
      <c r="D71" s="66"/>
      <c r="E71" s="115"/>
      <c r="F71" s="115"/>
      <c r="G71" s="116"/>
      <c r="H71" s="66"/>
      <c r="I71" s="66"/>
      <c r="J71" s="66"/>
      <c r="K71" s="66"/>
      <c r="L71" s="117"/>
      <c r="M71" s="117"/>
      <c r="N71" s="117"/>
      <c r="O71" s="66"/>
      <c r="P71" s="109"/>
      <c r="Q71" s="66"/>
      <c r="R71" s="67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</row>
    <row r="72">
      <c r="A72" s="118" t="s">
        <v>59</v>
      </c>
      <c r="B72" s="119">
        <f>COUNTIF(L:M, "X")</f>
        <v>60</v>
      </c>
      <c r="C72" s="120" t="s">
        <v>60</v>
      </c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4"/>
      <c r="P72" s="120" t="s">
        <v>60</v>
      </c>
      <c r="Q72" s="66"/>
      <c r="R72" s="67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</row>
    <row r="73">
      <c r="A73" s="66"/>
      <c r="B73" s="66"/>
      <c r="C73" s="66"/>
      <c r="D73" s="66"/>
      <c r="E73" s="115"/>
      <c r="F73" s="115"/>
      <c r="G73" s="116"/>
      <c r="H73" s="66"/>
      <c r="I73" s="66"/>
      <c r="J73" s="66"/>
      <c r="K73" s="66"/>
      <c r="L73" s="117"/>
      <c r="M73" s="117"/>
      <c r="N73" s="117"/>
      <c r="O73" s="66"/>
      <c r="P73" s="109"/>
      <c r="Q73" s="66"/>
      <c r="R73" s="67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</row>
    <row r="74">
      <c r="A74" s="66"/>
      <c r="B74" s="66"/>
      <c r="C74" s="66"/>
      <c r="D74" s="66"/>
      <c r="E74" s="115"/>
      <c r="F74" s="115"/>
      <c r="G74" s="116"/>
      <c r="H74" s="66"/>
      <c r="I74" s="66"/>
      <c r="J74" s="66"/>
      <c r="K74" s="66"/>
      <c r="L74" s="117"/>
      <c r="M74" s="117"/>
      <c r="N74" s="117"/>
      <c r="O74" s="66"/>
      <c r="P74" s="109"/>
      <c r="Q74" s="66"/>
      <c r="R74" s="67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</row>
    <row r="75">
      <c r="A75" s="66"/>
      <c r="B75" s="66"/>
      <c r="C75" s="66"/>
      <c r="D75" s="66"/>
      <c r="E75" s="115"/>
      <c r="F75" s="115"/>
      <c r="G75" s="116"/>
      <c r="H75" s="66"/>
      <c r="I75" s="66"/>
      <c r="J75" s="66"/>
      <c r="K75" s="66"/>
      <c r="L75" s="117"/>
      <c r="M75" s="117"/>
      <c r="N75" s="117"/>
      <c r="O75" s="66"/>
      <c r="P75" s="109"/>
      <c r="Q75" s="66"/>
      <c r="R75" s="67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</row>
    <row r="76">
      <c r="A76" s="66"/>
      <c r="B76" s="66"/>
      <c r="C76" s="66"/>
      <c r="D76" s="66"/>
      <c r="E76" s="115"/>
      <c r="F76" s="115"/>
      <c r="G76" s="116"/>
      <c r="H76" s="66"/>
      <c r="I76" s="66"/>
      <c r="J76" s="66"/>
      <c r="K76" s="66"/>
      <c r="L76" s="117"/>
      <c r="M76" s="117"/>
      <c r="N76" s="117"/>
      <c r="O76" s="66"/>
      <c r="P76" s="109"/>
      <c r="Q76" s="66"/>
      <c r="R76" s="67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</row>
    <row r="77">
      <c r="A77" s="66"/>
      <c r="B77" s="66"/>
      <c r="C77" s="66"/>
      <c r="D77" s="66"/>
      <c r="E77" s="115"/>
      <c r="F77" s="115"/>
      <c r="G77" s="116"/>
      <c r="H77" s="66"/>
      <c r="I77" s="66"/>
      <c r="J77" s="66"/>
      <c r="K77" s="66"/>
      <c r="L77" s="117"/>
      <c r="M77" s="117"/>
      <c r="N77" s="117"/>
      <c r="O77" s="66"/>
      <c r="P77" s="109"/>
      <c r="Q77" s="66"/>
      <c r="R77" s="67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</row>
    <row r="78">
      <c r="A78" s="66"/>
      <c r="B78" s="66"/>
      <c r="C78" s="66"/>
      <c r="D78" s="66"/>
      <c r="E78" s="115"/>
      <c r="F78" s="115"/>
      <c r="G78" s="116"/>
      <c r="H78" s="66"/>
      <c r="I78" s="66"/>
      <c r="J78" s="66"/>
      <c r="K78" s="66"/>
      <c r="L78" s="117"/>
      <c r="M78" s="117"/>
      <c r="N78" s="117"/>
      <c r="O78" s="66"/>
      <c r="P78" s="109"/>
      <c r="Q78" s="66"/>
      <c r="R78" s="67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</row>
    <row r="79">
      <c r="A79" s="66"/>
      <c r="B79" s="66"/>
      <c r="C79" s="66"/>
      <c r="D79" s="66"/>
      <c r="E79" s="115"/>
      <c r="F79" s="115"/>
      <c r="G79" s="116"/>
      <c r="H79" s="66"/>
      <c r="I79" s="66"/>
      <c r="J79" s="66"/>
      <c r="K79" s="66"/>
      <c r="L79" s="117"/>
      <c r="M79" s="117"/>
      <c r="N79" s="117"/>
      <c r="O79" s="66"/>
      <c r="P79" s="109"/>
      <c r="Q79" s="66"/>
      <c r="R79" s="67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</row>
    <row r="80">
      <c r="A80" s="66"/>
      <c r="B80" s="66"/>
      <c r="C80" s="66"/>
      <c r="D80" s="66"/>
      <c r="E80" s="115"/>
      <c r="F80" s="115"/>
      <c r="G80" s="116"/>
      <c r="H80" s="66"/>
      <c r="I80" s="66"/>
      <c r="J80" s="66"/>
      <c r="K80" s="66"/>
      <c r="L80" s="117"/>
      <c r="M80" s="117"/>
      <c r="N80" s="117"/>
      <c r="O80" s="66"/>
      <c r="P80" s="109"/>
      <c r="Q80" s="66"/>
      <c r="R80" s="67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</row>
    <row r="81">
      <c r="A81" s="66"/>
      <c r="B81" s="66"/>
      <c r="C81" s="66"/>
      <c r="D81" s="66"/>
      <c r="E81" s="115"/>
      <c r="F81" s="115"/>
      <c r="G81" s="116"/>
      <c r="H81" s="66"/>
      <c r="I81" s="66"/>
      <c r="J81" s="66"/>
      <c r="K81" s="66"/>
      <c r="L81" s="117"/>
      <c r="M81" s="117"/>
      <c r="N81" s="117"/>
      <c r="O81" s="66"/>
      <c r="P81" s="109"/>
      <c r="Q81" s="66"/>
      <c r="R81" s="67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</row>
    <row r="82">
      <c r="A82" s="66"/>
      <c r="B82" s="66"/>
      <c r="C82" s="66"/>
      <c r="D82" s="66"/>
      <c r="E82" s="115"/>
      <c r="F82" s="115"/>
      <c r="G82" s="116"/>
      <c r="H82" s="66"/>
      <c r="I82" s="66"/>
      <c r="J82" s="66"/>
      <c r="K82" s="66"/>
      <c r="L82" s="117"/>
      <c r="M82" s="117"/>
      <c r="N82" s="117"/>
      <c r="O82" s="66"/>
      <c r="P82" s="109"/>
      <c r="Q82" s="66"/>
      <c r="R82" s="67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</row>
    <row r="83">
      <c r="A83" s="66"/>
      <c r="B83" s="66"/>
      <c r="C83" s="66"/>
      <c r="D83" s="66"/>
      <c r="E83" s="115"/>
      <c r="F83" s="115"/>
      <c r="G83" s="116"/>
      <c r="H83" s="66"/>
      <c r="I83" s="66"/>
      <c r="J83" s="66"/>
      <c r="K83" s="66"/>
      <c r="L83" s="117"/>
      <c r="M83" s="117"/>
      <c r="N83" s="117"/>
      <c r="O83" s="66"/>
      <c r="P83" s="109"/>
      <c r="Q83" s="66"/>
      <c r="R83" s="67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</row>
    <row r="84">
      <c r="A84" s="66"/>
      <c r="B84" s="66"/>
      <c r="C84" s="66"/>
      <c r="D84" s="66"/>
      <c r="E84" s="115"/>
      <c r="F84" s="115"/>
      <c r="G84" s="116"/>
      <c r="H84" s="66"/>
      <c r="I84" s="66"/>
      <c r="J84" s="66"/>
      <c r="K84" s="66"/>
      <c r="L84" s="117"/>
      <c r="M84" s="117"/>
      <c r="N84" s="117"/>
      <c r="O84" s="66"/>
      <c r="P84" s="109"/>
      <c r="Q84" s="66"/>
      <c r="R84" s="67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</row>
    <row r="85">
      <c r="A85" s="66"/>
      <c r="B85" s="66"/>
      <c r="C85" s="66"/>
      <c r="D85" s="66"/>
      <c r="E85" s="115"/>
      <c r="F85" s="115"/>
      <c r="G85" s="116"/>
      <c r="H85" s="66"/>
      <c r="I85" s="66"/>
      <c r="J85" s="66"/>
      <c r="K85" s="66"/>
      <c r="L85" s="117"/>
      <c r="M85" s="117"/>
      <c r="N85" s="117"/>
      <c r="O85" s="66"/>
      <c r="P85" s="109"/>
      <c r="Q85" s="66"/>
      <c r="R85" s="67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</row>
    <row r="86">
      <c r="A86" s="66"/>
      <c r="B86" s="66"/>
      <c r="C86" s="66"/>
      <c r="D86" s="66"/>
      <c r="E86" s="115"/>
      <c r="F86" s="115"/>
      <c r="G86" s="116"/>
      <c r="H86" s="66"/>
      <c r="I86" s="66"/>
      <c r="J86" s="66"/>
      <c r="K86" s="66"/>
      <c r="L86" s="117"/>
      <c r="M86" s="117"/>
      <c r="N86" s="117"/>
      <c r="O86" s="66"/>
      <c r="P86" s="109"/>
      <c r="Q86" s="66"/>
      <c r="R86" s="67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</row>
    <row r="87">
      <c r="A87" s="66"/>
      <c r="B87" s="66"/>
      <c r="C87" s="66"/>
      <c r="D87" s="66"/>
      <c r="E87" s="115"/>
      <c r="F87" s="115"/>
      <c r="G87" s="116"/>
      <c r="H87" s="66"/>
      <c r="I87" s="66"/>
      <c r="J87" s="66"/>
      <c r="K87" s="66"/>
      <c r="L87" s="117"/>
      <c r="M87" s="117"/>
      <c r="N87" s="117"/>
      <c r="O87" s="66"/>
      <c r="P87" s="109"/>
      <c r="Q87" s="66"/>
      <c r="R87" s="67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</row>
    <row r="88">
      <c r="A88" s="66"/>
      <c r="B88" s="66"/>
      <c r="C88" s="66"/>
      <c r="D88" s="66"/>
      <c r="E88" s="115"/>
      <c r="F88" s="115"/>
      <c r="G88" s="116"/>
      <c r="H88" s="66"/>
      <c r="I88" s="66"/>
      <c r="J88" s="66"/>
      <c r="K88" s="66"/>
      <c r="L88" s="117"/>
      <c r="M88" s="117"/>
      <c r="N88" s="117"/>
      <c r="O88" s="66"/>
      <c r="P88" s="109"/>
      <c r="Q88" s="66"/>
      <c r="R88" s="67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</row>
    <row r="89">
      <c r="A89" s="66"/>
      <c r="B89" s="66"/>
      <c r="C89" s="66"/>
      <c r="D89" s="66"/>
      <c r="E89" s="115"/>
      <c r="F89" s="115"/>
      <c r="G89" s="116"/>
      <c r="H89" s="66"/>
      <c r="I89" s="66"/>
      <c r="J89" s="66"/>
      <c r="K89" s="66"/>
      <c r="L89" s="117"/>
      <c r="M89" s="117"/>
      <c r="N89" s="117"/>
      <c r="O89" s="66"/>
      <c r="P89" s="109"/>
      <c r="Q89" s="66"/>
      <c r="R89" s="67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</row>
    <row r="90">
      <c r="A90" s="66"/>
      <c r="B90" s="66"/>
      <c r="C90" s="66"/>
      <c r="D90" s="66"/>
      <c r="E90" s="115"/>
      <c r="F90" s="115"/>
      <c r="G90" s="116"/>
      <c r="H90" s="66"/>
      <c r="I90" s="66"/>
      <c r="J90" s="66"/>
      <c r="K90" s="66"/>
      <c r="L90" s="117"/>
      <c r="M90" s="117"/>
      <c r="N90" s="117"/>
      <c r="O90" s="66"/>
      <c r="P90" s="109"/>
      <c r="Q90" s="66"/>
      <c r="R90" s="67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</row>
    <row r="91">
      <c r="A91" s="66"/>
      <c r="B91" s="66"/>
      <c r="C91" s="66"/>
      <c r="D91" s="66"/>
      <c r="E91" s="115"/>
      <c r="F91" s="115"/>
      <c r="G91" s="116"/>
      <c r="H91" s="66"/>
      <c r="I91" s="66"/>
      <c r="J91" s="66"/>
      <c r="K91" s="66"/>
      <c r="L91" s="117"/>
      <c r="M91" s="117"/>
      <c r="N91" s="117"/>
      <c r="O91" s="66"/>
      <c r="P91" s="109"/>
      <c r="Q91" s="66"/>
      <c r="R91" s="67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</row>
    <row r="92">
      <c r="A92" s="66"/>
      <c r="B92" s="66"/>
      <c r="C92" s="66"/>
      <c r="D92" s="66"/>
      <c r="E92" s="115"/>
      <c r="F92" s="115"/>
      <c r="G92" s="116"/>
      <c r="H92" s="66"/>
      <c r="I92" s="66"/>
      <c r="J92" s="66"/>
      <c r="K92" s="66"/>
      <c r="L92" s="117"/>
      <c r="M92" s="117"/>
      <c r="N92" s="117"/>
      <c r="O92" s="66"/>
      <c r="P92" s="109"/>
      <c r="Q92" s="66"/>
      <c r="R92" s="67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</row>
    <row r="93">
      <c r="A93" s="66"/>
      <c r="B93" s="66"/>
      <c r="C93" s="66"/>
      <c r="D93" s="66"/>
      <c r="E93" s="115"/>
      <c r="F93" s="115"/>
      <c r="G93" s="116"/>
      <c r="H93" s="66"/>
      <c r="I93" s="66"/>
      <c r="J93" s="66"/>
      <c r="K93" s="66"/>
      <c r="L93" s="117"/>
      <c r="M93" s="117"/>
      <c r="N93" s="117"/>
      <c r="O93" s="66"/>
      <c r="P93" s="109"/>
      <c r="Q93" s="66"/>
      <c r="R93" s="67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</row>
    <row r="94">
      <c r="A94" s="66"/>
      <c r="B94" s="66"/>
      <c r="C94" s="66"/>
      <c r="D94" s="66"/>
      <c r="E94" s="115"/>
      <c r="F94" s="115"/>
      <c r="G94" s="116"/>
      <c r="H94" s="66"/>
      <c r="I94" s="66"/>
      <c r="J94" s="66"/>
      <c r="K94" s="66"/>
      <c r="L94" s="117"/>
      <c r="M94" s="117"/>
      <c r="N94" s="117"/>
      <c r="O94" s="66"/>
      <c r="P94" s="109"/>
      <c r="Q94" s="66"/>
      <c r="R94" s="67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</row>
    <row r="95">
      <c r="A95" s="66"/>
      <c r="B95" s="66"/>
      <c r="C95" s="66"/>
      <c r="D95" s="66"/>
      <c r="E95" s="115"/>
      <c r="F95" s="115"/>
      <c r="G95" s="116"/>
      <c r="H95" s="66"/>
      <c r="I95" s="66"/>
      <c r="J95" s="66"/>
      <c r="K95" s="66"/>
      <c r="L95" s="117"/>
      <c r="M95" s="117"/>
      <c r="N95" s="117"/>
      <c r="O95" s="66"/>
      <c r="P95" s="109"/>
      <c r="Q95" s="66"/>
      <c r="R95" s="67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</row>
    <row r="96">
      <c r="A96" s="66"/>
      <c r="B96" s="66"/>
      <c r="C96" s="66"/>
      <c r="D96" s="66"/>
      <c r="E96" s="115"/>
      <c r="F96" s="115"/>
      <c r="G96" s="116"/>
      <c r="H96" s="66"/>
      <c r="I96" s="66"/>
      <c r="J96" s="66"/>
      <c r="K96" s="66"/>
      <c r="L96" s="117"/>
      <c r="M96" s="117"/>
      <c r="N96" s="117"/>
      <c r="O96" s="66"/>
      <c r="P96" s="109"/>
      <c r="Q96" s="66"/>
      <c r="R96" s="67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</row>
    <row r="97">
      <c r="A97" s="66"/>
      <c r="B97" s="66"/>
      <c r="C97" s="66"/>
      <c r="D97" s="66"/>
      <c r="E97" s="115"/>
      <c r="F97" s="115"/>
      <c r="G97" s="116"/>
      <c r="H97" s="66"/>
      <c r="I97" s="66"/>
      <c r="J97" s="66"/>
      <c r="K97" s="66"/>
      <c r="L97" s="117"/>
      <c r="M97" s="117"/>
      <c r="N97" s="117"/>
      <c r="O97" s="66"/>
      <c r="P97" s="109"/>
      <c r="Q97" s="66"/>
      <c r="R97" s="67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</row>
    <row r="98">
      <c r="A98" s="66"/>
      <c r="B98" s="66"/>
      <c r="C98" s="66"/>
      <c r="D98" s="66"/>
      <c r="E98" s="115"/>
      <c r="F98" s="115"/>
      <c r="G98" s="116"/>
      <c r="H98" s="66"/>
      <c r="I98" s="66"/>
      <c r="J98" s="66"/>
      <c r="K98" s="66"/>
      <c r="L98" s="117"/>
      <c r="M98" s="117"/>
      <c r="N98" s="117"/>
      <c r="O98" s="66"/>
      <c r="P98" s="109"/>
      <c r="Q98" s="66"/>
      <c r="R98" s="67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</row>
    <row r="99">
      <c r="A99" s="66"/>
      <c r="B99" s="66"/>
      <c r="C99" s="66"/>
      <c r="D99" s="66"/>
      <c r="E99" s="115"/>
      <c r="F99" s="115"/>
      <c r="G99" s="116"/>
      <c r="H99" s="66"/>
      <c r="I99" s="66"/>
      <c r="J99" s="66"/>
      <c r="K99" s="66"/>
      <c r="L99" s="117"/>
      <c r="M99" s="117"/>
      <c r="N99" s="117"/>
      <c r="O99" s="66"/>
      <c r="P99" s="109"/>
      <c r="Q99" s="66"/>
      <c r="R99" s="67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</row>
    <row r="100">
      <c r="A100" s="66"/>
      <c r="B100" s="66"/>
      <c r="C100" s="66"/>
      <c r="D100" s="66"/>
      <c r="E100" s="115"/>
      <c r="F100" s="115"/>
      <c r="G100" s="116"/>
      <c r="H100" s="66"/>
      <c r="I100" s="66"/>
      <c r="J100" s="66"/>
      <c r="K100" s="66"/>
      <c r="L100" s="117"/>
      <c r="M100" s="117"/>
      <c r="N100" s="117"/>
      <c r="O100" s="66"/>
      <c r="P100" s="109"/>
      <c r="Q100" s="66"/>
      <c r="R100" s="67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</row>
    <row r="101">
      <c r="A101" s="66"/>
      <c r="B101" s="66"/>
      <c r="C101" s="66"/>
      <c r="D101" s="66"/>
      <c r="E101" s="115"/>
      <c r="F101" s="115"/>
      <c r="G101" s="116"/>
      <c r="H101" s="66"/>
      <c r="I101" s="66"/>
      <c r="J101" s="66"/>
      <c r="K101" s="66"/>
      <c r="L101" s="117"/>
      <c r="M101" s="117"/>
      <c r="N101" s="117"/>
      <c r="O101" s="66"/>
      <c r="P101" s="109"/>
      <c r="Q101" s="66"/>
      <c r="R101" s="67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</row>
    <row r="102">
      <c r="A102" s="66"/>
      <c r="B102" s="66"/>
      <c r="C102" s="66"/>
      <c r="D102" s="66"/>
      <c r="E102" s="115"/>
      <c r="F102" s="115"/>
      <c r="G102" s="116"/>
      <c r="H102" s="66"/>
      <c r="I102" s="66"/>
      <c r="J102" s="66"/>
      <c r="K102" s="66"/>
      <c r="L102" s="117"/>
      <c r="M102" s="117"/>
      <c r="N102" s="117"/>
      <c r="O102" s="66"/>
      <c r="P102" s="109"/>
      <c r="Q102" s="66"/>
      <c r="R102" s="67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</row>
    <row r="103">
      <c r="A103" s="66"/>
      <c r="B103" s="66"/>
      <c r="C103" s="66"/>
      <c r="D103" s="66"/>
      <c r="E103" s="115"/>
      <c r="F103" s="115"/>
      <c r="G103" s="116"/>
      <c r="H103" s="66"/>
      <c r="I103" s="66"/>
      <c r="J103" s="66"/>
      <c r="K103" s="66"/>
      <c r="L103" s="117"/>
      <c r="M103" s="117"/>
      <c r="N103" s="117"/>
      <c r="O103" s="66"/>
      <c r="P103" s="109"/>
      <c r="Q103" s="66"/>
      <c r="R103" s="67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</row>
    <row r="104">
      <c r="A104" s="66"/>
      <c r="B104" s="66"/>
      <c r="C104" s="66"/>
      <c r="D104" s="66"/>
      <c r="E104" s="115"/>
      <c r="F104" s="115"/>
      <c r="G104" s="116"/>
      <c r="H104" s="66"/>
      <c r="I104" s="66"/>
      <c r="J104" s="66"/>
      <c r="K104" s="66"/>
      <c r="L104" s="117"/>
      <c r="M104" s="117"/>
      <c r="N104" s="117"/>
      <c r="O104" s="66"/>
      <c r="P104" s="109"/>
      <c r="Q104" s="66"/>
      <c r="R104" s="67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</row>
    <row r="105">
      <c r="A105" s="66"/>
      <c r="B105" s="66"/>
      <c r="C105" s="66"/>
      <c r="D105" s="66"/>
      <c r="E105" s="115"/>
      <c r="F105" s="115"/>
      <c r="G105" s="116"/>
      <c r="H105" s="66"/>
      <c r="I105" s="66"/>
      <c r="J105" s="66"/>
      <c r="K105" s="66"/>
      <c r="L105" s="117"/>
      <c r="M105" s="117"/>
      <c r="N105" s="117"/>
      <c r="O105" s="66"/>
      <c r="P105" s="109"/>
      <c r="Q105" s="66"/>
      <c r="R105" s="67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</row>
    <row r="106">
      <c r="A106" s="66"/>
      <c r="B106" s="66"/>
      <c r="C106" s="66"/>
      <c r="D106" s="66"/>
      <c r="E106" s="115"/>
      <c r="F106" s="115"/>
      <c r="G106" s="116"/>
      <c r="H106" s="66"/>
      <c r="I106" s="66"/>
      <c r="J106" s="66"/>
      <c r="K106" s="66"/>
      <c r="L106" s="117"/>
      <c r="M106" s="117"/>
      <c r="N106" s="117"/>
      <c r="O106" s="66"/>
      <c r="P106" s="109"/>
      <c r="Q106" s="66"/>
      <c r="R106" s="67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</row>
    <row r="107">
      <c r="A107" s="66"/>
      <c r="B107" s="66"/>
      <c r="C107" s="66"/>
      <c r="D107" s="66"/>
      <c r="E107" s="115"/>
      <c r="F107" s="115"/>
      <c r="G107" s="116"/>
      <c r="H107" s="66"/>
      <c r="I107" s="66"/>
      <c r="J107" s="66"/>
      <c r="K107" s="66"/>
      <c r="L107" s="117"/>
      <c r="M107" s="117"/>
      <c r="N107" s="117"/>
      <c r="O107" s="66"/>
      <c r="P107" s="109"/>
      <c r="Q107" s="66"/>
      <c r="R107" s="67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</row>
    <row r="108">
      <c r="A108" s="66"/>
      <c r="B108" s="66"/>
      <c r="C108" s="66"/>
      <c r="D108" s="66"/>
      <c r="E108" s="115"/>
      <c r="F108" s="115"/>
      <c r="G108" s="116"/>
      <c r="H108" s="66"/>
      <c r="I108" s="66"/>
      <c r="J108" s="66"/>
      <c r="K108" s="66"/>
      <c r="L108" s="117"/>
      <c r="M108" s="117"/>
      <c r="N108" s="117"/>
      <c r="O108" s="66"/>
      <c r="P108" s="109"/>
      <c r="Q108" s="66"/>
      <c r="R108" s="67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</row>
    <row r="109">
      <c r="A109" s="66"/>
      <c r="B109" s="66"/>
      <c r="C109" s="66"/>
      <c r="D109" s="66"/>
      <c r="E109" s="115"/>
      <c r="F109" s="115"/>
      <c r="G109" s="116"/>
      <c r="H109" s="66"/>
      <c r="I109" s="66"/>
      <c r="J109" s="66"/>
      <c r="K109" s="66"/>
      <c r="L109" s="117"/>
      <c r="M109" s="117"/>
      <c r="N109" s="117"/>
      <c r="O109" s="66"/>
      <c r="P109" s="109"/>
      <c r="Q109" s="66"/>
      <c r="R109" s="67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</row>
    <row r="110">
      <c r="A110" s="66"/>
      <c r="B110" s="66"/>
      <c r="C110" s="66"/>
      <c r="D110" s="66"/>
      <c r="E110" s="115"/>
      <c r="F110" s="115"/>
      <c r="G110" s="116"/>
      <c r="H110" s="66"/>
      <c r="I110" s="66"/>
      <c r="J110" s="66"/>
      <c r="K110" s="66"/>
      <c r="L110" s="117"/>
      <c r="M110" s="117"/>
      <c r="N110" s="117"/>
      <c r="O110" s="66"/>
      <c r="P110" s="109"/>
      <c r="Q110" s="66"/>
      <c r="R110" s="67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</row>
    <row r="111">
      <c r="A111" s="66"/>
      <c r="B111" s="66"/>
      <c r="C111" s="66"/>
      <c r="D111" s="66"/>
      <c r="E111" s="115"/>
      <c r="F111" s="115"/>
      <c r="G111" s="116"/>
      <c r="H111" s="66"/>
      <c r="I111" s="66"/>
      <c r="J111" s="66"/>
      <c r="K111" s="66"/>
      <c r="L111" s="117"/>
      <c r="M111" s="117"/>
      <c r="N111" s="117"/>
      <c r="O111" s="66"/>
      <c r="P111" s="109"/>
      <c r="Q111" s="66"/>
      <c r="R111" s="67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</row>
    <row r="112">
      <c r="A112" s="66"/>
      <c r="B112" s="66"/>
      <c r="C112" s="66"/>
      <c r="D112" s="66"/>
      <c r="E112" s="115"/>
      <c r="F112" s="115"/>
      <c r="G112" s="116"/>
      <c r="H112" s="66"/>
      <c r="I112" s="66"/>
      <c r="J112" s="66"/>
      <c r="K112" s="66"/>
      <c r="L112" s="117"/>
      <c r="M112" s="117"/>
      <c r="N112" s="117"/>
      <c r="O112" s="66"/>
      <c r="P112" s="109"/>
      <c r="Q112" s="66"/>
      <c r="R112" s="67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</row>
    <row r="113">
      <c r="A113" s="66"/>
      <c r="B113" s="66"/>
      <c r="C113" s="66"/>
      <c r="D113" s="66"/>
      <c r="E113" s="115"/>
      <c r="F113" s="115"/>
      <c r="G113" s="116"/>
      <c r="H113" s="66"/>
      <c r="I113" s="66"/>
      <c r="J113" s="66"/>
      <c r="K113" s="66"/>
      <c r="L113" s="117"/>
      <c r="M113" s="117"/>
      <c r="N113" s="117"/>
      <c r="O113" s="66"/>
      <c r="P113" s="109"/>
      <c r="Q113" s="66"/>
      <c r="R113" s="67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</row>
    <row r="114">
      <c r="A114" s="66"/>
      <c r="B114" s="66"/>
      <c r="C114" s="66"/>
      <c r="D114" s="66"/>
      <c r="E114" s="115"/>
      <c r="F114" s="115"/>
      <c r="G114" s="116"/>
      <c r="H114" s="66"/>
      <c r="I114" s="66"/>
      <c r="J114" s="66"/>
      <c r="K114" s="66"/>
      <c r="L114" s="117"/>
      <c r="M114" s="117"/>
      <c r="N114" s="117"/>
      <c r="O114" s="66"/>
      <c r="P114" s="109"/>
      <c r="Q114" s="66"/>
      <c r="R114" s="67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</row>
    <row r="115">
      <c r="A115" s="66"/>
      <c r="B115" s="66"/>
      <c r="C115" s="66"/>
      <c r="D115" s="66"/>
      <c r="E115" s="115"/>
      <c r="F115" s="115"/>
      <c r="G115" s="116"/>
      <c r="H115" s="66"/>
      <c r="I115" s="66"/>
      <c r="J115" s="66"/>
      <c r="K115" s="66"/>
      <c r="L115" s="117"/>
      <c r="M115" s="117"/>
      <c r="N115" s="117"/>
      <c r="O115" s="66"/>
      <c r="P115" s="109"/>
      <c r="Q115" s="66"/>
      <c r="R115" s="67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</row>
    <row r="116">
      <c r="A116" s="66"/>
      <c r="B116" s="66"/>
      <c r="C116" s="66"/>
      <c r="D116" s="66"/>
      <c r="E116" s="115"/>
      <c r="F116" s="115"/>
      <c r="G116" s="116"/>
      <c r="H116" s="66"/>
      <c r="I116" s="66"/>
      <c r="J116" s="66"/>
      <c r="K116" s="66"/>
      <c r="L116" s="117"/>
      <c r="M116" s="117"/>
      <c r="N116" s="117"/>
      <c r="O116" s="66"/>
      <c r="P116" s="109"/>
      <c r="Q116" s="66"/>
      <c r="R116" s="67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</row>
    <row r="117">
      <c r="A117" s="66"/>
      <c r="B117" s="66"/>
      <c r="C117" s="66"/>
      <c r="D117" s="66"/>
      <c r="E117" s="115"/>
      <c r="F117" s="115"/>
      <c r="G117" s="116"/>
      <c r="H117" s="66"/>
      <c r="I117" s="66"/>
      <c r="J117" s="66"/>
      <c r="K117" s="66"/>
      <c r="L117" s="117"/>
      <c r="M117" s="117"/>
      <c r="N117" s="117"/>
      <c r="O117" s="66"/>
      <c r="P117" s="109"/>
      <c r="Q117" s="66"/>
      <c r="R117" s="67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</row>
    <row r="118">
      <c r="A118" s="66"/>
      <c r="B118" s="66"/>
      <c r="C118" s="66"/>
      <c r="D118" s="66"/>
      <c r="E118" s="115"/>
      <c r="F118" s="115"/>
      <c r="G118" s="116"/>
      <c r="H118" s="66"/>
      <c r="I118" s="66"/>
      <c r="J118" s="66"/>
      <c r="K118" s="66"/>
      <c r="L118" s="117"/>
      <c r="M118" s="117"/>
      <c r="N118" s="117"/>
      <c r="O118" s="66"/>
      <c r="P118" s="109"/>
      <c r="Q118" s="66"/>
      <c r="R118" s="67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</row>
    <row r="119">
      <c r="A119" s="66"/>
      <c r="B119" s="66"/>
      <c r="C119" s="66"/>
      <c r="D119" s="66"/>
      <c r="E119" s="115"/>
      <c r="F119" s="115"/>
      <c r="G119" s="116"/>
      <c r="H119" s="66"/>
      <c r="I119" s="66"/>
      <c r="J119" s="66"/>
      <c r="K119" s="66"/>
      <c r="L119" s="117"/>
      <c r="M119" s="117"/>
      <c r="N119" s="117"/>
      <c r="O119" s="66"/>
      <c r="P119" s="109"/>
      <c r="Q119" s="66"/>
      <c r="R119" s="67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</row>
    <row r="120">
      <c r="A120" s="66"/>
      <c r="B120" s="66"/>
      <c r="C120" s="66"/>
      <c r="D120" s="66"/>
      <c r="E120" s="115"/>
      <c r="F120" s="115"/>
      <c r="G120" s="116"/>
      <c r="H120" s="66"/>
      <c r="I120" s="66"/>
      <c r="J120" s="66"/>
      <c r="K120" s="66"/>
      <c r="L120" s="117"/>
      <c r="M120" s="117"/>
      <c r="N120" s="117"/>
      <c r="O120" s="66"/>
      <c r="P120" s="109"/>
      <c r="Q120" s="66"/>
      <c r="R120" s="67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</row>
    <row r="121">
      <c r="A121" s="66"/>
      <c r="B121" s="66"/>
      <c r="C121" s="66"/>
      <c r="D121" s="66"/>
      <c r="E121" s="115"/>
      <c r="F121" s="115"/>
      <c r="G121" s="116"/>
      <c r="H121" s="66"/>
      <c r="I121" s="66"/>
      <c r="J121" s="66"/>
      <c r="K121" s="66"/>
      <c r="L121" s="117"/>
      <c r="M121" s="117"/>
      <c r="N121" s="117"/>
      <c r="O121" s="66"/>
      <c r="P121" s="109"/>
      <c r="Q121" s="66"/>
      <c r="R121" s="67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</row>
    <row r="122">
      <c r="A122" s="66"/>
      <c r="B122" s="66"/>
      <c r="C122" s="66"/>
      <c r="D122" s="66"/>
      <c r="E122" s="115"/>
      <c r="F122" s="115"/>
      <c r="G122" s="116"/>
      <c r="H122" s="66"/>
      <c r="I122" s="66"/>
      <c r="J122" s="66"/>
      <c r="K122" s="66"/>
      <c r="L122" s="117"/>
      <c r="M122" s="117"/>
      <c r="N122" s="117"/>
      <c r="O122" s="66"/>
      <c r="P122" s="109"/>
      <c r="Q122" s="66"/>
      <c r="R122" s="67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</row>
    <row r="123">
      <c r="A123" s="66"/>
      <c r="B123" s="66"/>
      <c r="C123" s="66"/>
      <c r="D123" s="66"/>
      <c r="E123" s="115"/>
      <c r="F123" s="115"/>
      <c r="G123" s="116"/>
      <c r="H123" s="66"/>
      <c r="I123" s="66"/>
      <c r="J123" s="66"/>
      <c r="K123" s="66"/>
      <c r="L123" s="117"/>
      <c r="M123" s="117"/>
      <c r="N123" s="117"/>
      <c r="O123" s="66"/>
      <c r="P123" s="109"/>
      <c r="Q123" s="66"/>
      <c r="R123" s="67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</row>
    <row r="124">
      <c r="A124" s="66"/>
      <c r="B124" s="66"/>
      <c r="C124" s="66"/>
      <c r="D124" s="66"/>
      <c r="E124" s="115"/>
      <c r="F124" s="115"/>
      <c r="G124" s="116"/>
      <c r="H124" s="66"/>
      <c r="I124" s="66"/>
      <c r="J124" s="66"/>
      <c r="K124" s="66"/>
      <c r="L124" s="117"/>
      <c r="M124" s="117"/>
      <c r="N124" s="117"/>
      <c r="O124" s="66"/>
      <c r="P124" s="109"/>
      <c r="Q124" s="66"/>
      <c r="R124" s="67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</row>
    <row r="125">
      <c r="A125" s="66"/>
      <c r="B125" s="66"/>
      <c r="C125" s="66"/>
      <c r="D125" s="66"/>
      <c r="E125" s="115"/>
      <c r="F125" s="115"/>
      <c r="G125" s="116"/>
      <c r="H125" s="66"/>
      <c r="I125" s="66"/>
      <c r="J125" s="66"/>
      <c r="K125" s="66"/>
      <c r="L125" s="117"/>
      <c r="M125" s="117"/>
      <c r="N125" s="117"/>
      <c r="O125" s="66"/>
      <c r="P125" s="109"/>
      <c r="Q125" s="66"/>
      <c r="R125" s="67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</row>
    <row r="126">
      <c r="A126" s="66"/>
      <c r="B126" s="66"/>
      <c r="C126" s="66"/>
      <c r="D126" s="66"/>
      <c r="E126" s="115"/>
      <c r="F126" s="115"/>
      <c r="G126" s="116"/>
      <c r="H126" s="66"/>
      <c r="I126" s="66"/>
      <c r="J126" s="66"/>
      <c r="K126" s="66"/>
      <c r="L126" s="117"/>
      <c r="M126" s="117"/>
      <c r="N126" s="117"/>
      <c r="O126" s="66"/>
      <c r="P126" s="109"/>
      <c r="Q126" s="66"/>
      <c r="R126" s="67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</row>
    <row r="127">
      <c r="A127" s="66"/>
      <c r="B127" s="66"/>
      <c r="C127" s="66"/>
      <c r="D127" s="66"/>
      <c r="E127" s="115"/>
      <c r="F127" s="115"/>
      <c r="G127" s="116"/>
      <c r="H127" s="66"/>
      <c r="I127" s="66"/>
      <c r="J127" s="66"/>
      <c r="K127" s="66"/>
      <c r="L127" s="117"/>
      <c r="M127" s="117"/>
      <c r="N127" s="117"/>
      <c r="O127" s="66"/>
      <c r="P127" s="109"/>
      <c r="Q127" s="66"/>
      <c r="R127" s="67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</row>
    <row r="128">
      <c r="A128" s="66"/>
      <c r="B128" s="66"/>
      <c r="C128" s="66"/>
      <c r="D128" s="66"/>
      <c r="E128" s="115"/>
      <c r="F128" s="115"/>
      <c r="G128" s="116"/>
      <c r="H128" s="66"/>
      <c r="I128" s="66"/>
      <c r="J128" s="66"/>
      <c r="K128" s="66"/>
      <c r="L128" s="117"/>
      <c r="M128" s="117"/>
      <c r="N128" s="117"/>
      <c r="O128" s="66"/>
      <c r="P128" s="109"/>
      <c r="Q128" s="66"/>
      <c r="R128" s="67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</row>
    <row r="129">
      <c r="A129" s="66"/>
      <c r="B129" s="66"/>
      <c r="C129" s="66"/>
      <c r="D129" s="66"/>
      <c r="E129" s="115"/>
      <c r="F129" s="115"/>
      <c r="G129" s="116"/>
      <c r="H129" s="66"/>
      <c r="I129" s="66"/>
      <c r="J129" s="66"/>
      <c r="K129" s="66"/>
      <c r="L129" s="117"/>
      <c r="M129" s="117"/>
      <c r="N129" s="117"/>
      <c r="O129" s="66"/>
      <c r="P129" s="109"/>
      <c r="Q129" s="66"/>
      <c r="R129" s="67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</row>
    <row r="130">
      <c r="A130" s="66"/>
      <c r="B130" s="66"/>
      <c r="C130" s="66"/>
      <c r="D130" s="66"/>
      <c r="E130" s="115"/>
      <c r="F130" s="115"/>
      <c r="G130" s="66"/>
      <c r="H130" s="66"/>
      <c r="I130" s="66"/>
      <c r="J130" s="66"/>
      <c r="K130" s="66"/>
      <c r="L130" s="117"/>
      <c r="M130" s="117"/>
      <c r="N130" s="117"/>
      <c r="O130" s="66"/>
      <c r="P130" s="109"/>
      <c r="Q130" s="66"/>
      <c r="R130" s="67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</row>
    <row r="131">
      <c r="A131" s="66"/>
      <c r="B131" s="66"/>
      <c r="C131" s="66"/>
      <c r="D131" s="66"/>
      <c r="E131" s="115"/>
      <c r="F131" s="115"/>
      <c r="G131" s="66"/>
      <c r="H131" s="66"/>
      <c r="I131" s="66"/>
      <c r="J131" s="66"/>
      <c r="K131" s="66"/>
      <c r="L131" s="117"/>
      <c r="M131" s="117"/>
      <c r="N131" s="117"/>
      <c r="O131" s="66"/>
      <c r="P131" s="109"/>
      <c r="Q131" s="66"/>
      <c r="R131" s="67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</row>
    <row r="132">
      <c r="A132" s="66"/>
      <c r="B132" s="66"/>
      <c r="C132" s="66"/>
      <c r="D132" s="66"/>
      <c r="E132" s="115"/>
      <c r="F132" s="115"/>
      <c r="G132" s="66"/>
      <c r="H132" s="66"/>
      <c r="I132" s="66"/>
      <c r="J132" s="66"/>
      <c r="K132" s="66"/>
      <c r="L132" s="117"/>
      <c r="M132" s="117"/>
      <c r="N132" s="117"/>
      <c r="O132" s="66"/>
      <c r="P132" s="109"/>
      <c r="Q132" s="66"/>
      <c r="R132" s="67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</row>
    <row r="133">
      <c r="A133" s="66"/>
      <c r="B133" s="66"/>
      <c r="C133" s="66"/>
      <c r="D133" s="66"/>
      <c r="E133" s="115"/>
      <c r="F133" s="115"/>
      <c r="G133" s="66"/>
      <c r="H133" s="66"/>
      <c r="I133" s="66"/>
      <c r="J133" s="66"/>
      <c r="K133" s="66"/>
      <c r="L133" s="117"/>
      <c r="M133" s="117"/>
      <c r="N133" s="117"/>
      <c r="O133" s="66"/>
      <c r="P133" s="109"/>
      <c r="Q133" s="66"/>
      <c r="R133" s="67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</row>
    <row r="134">
      <c r="A134" s="66"/>
      <c r="B134" s="66"/>
      <c r="C134" s="66"/>
      <c r="D134" s="66"/>
      <c r="E134" s="115"/>
      <c r="F134" s="115"/>
      <c r="G134" s="66"/>
      <c r="H134" s="66"/>
      <c r="I134" s="66"/>
      <c r="J134" s="66"/>
      <c r="K134" s="66"/>
      <c r="L134" s="117"/>
      <c r="M134" s="117"/>
      <c r="N134" s="117"/>
      <c r="O134" s="66"/>
      <c r="P134" s="109"/>
      <c r="Q134" s="66"/>
      <c r="R134" s="67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</row>
    <row r="135">
      <c r="A135" s="66"/>
      <c r="B135" s="66"/>
      <c r="C135" s="66"/>
      <c r="D135" s="66"/>
      <c r="E135" s="115"/>
      <c r="F135" s="115"/>
      <c r="G135" s="66"/>
      <c r="H135" s="66"/>
      <c r="I135" s="66"/>
      <c r="J135" s="66"/>
      <c r="K135" s="66"/>
      <c r="L135" s="117"/>
      <c r="M135" s="117"/>
      <c r="N135" s="117"/>
      <c r="O135" s="66"/>
      <c r="P135" s="109"/>
      <c r="Q135" s="66"/>
      <c r="R135" s="67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</row>
    <row r="136">
      <c r="A136" s="66"/>
      <c r="B136" s="66"/>
      <c r="C136" s="66"/>
      <c r="D136" s="66"/>
      <c r="E136" s="115"/>
      <c r="F136" s="115"/>
      <c r="G136" s="66"/>
      <c r="H136" s="66"/>
      <c r="I136" s="66"/>
      <c r="J136" s="66"/>
      <c r="K136" s="66"/>
      <c r="L136" s="117"/>
      <c r="M136" s="117"/>
      <c r="N136" s="117"/>
      <c r="O136" s="66"/>
      <c r="P136" s="109"/>
      <c r="Q136" s="66"/>
      <c r="R136" s="67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</row>
    <row r="137">
      <c r="A137" s="66"/>
      <c r="B137" s="66"/>
      <c r="C137" s="66"/>
      <c r="D137" s="66"/>
      <c r="E137" s="115"/>
      <c r="F137" s="115"/>
      <c r="G137" s="66"/>
      <c r="H137" s="66"/>
      <c r="I137" s="66"/>
      <c r="J137" s="66"/>
      <c r="K137" s="66"/>
      <c r="L137" s="117"/>
      <c r="M137" s="117"/>
      <c r="N137" s="117"/>
      <c r="O137" s="66"/>
      <c r="P137" s="109"/>
      <c r="Q137" s="66"/>
      <c r="R137" s="67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</row>
    <row r="138">
      <c r="A138" s="66"/>
      <c r="B138" s="66"/>
      <c r="C138" s="66"/>
      <c r="D138" s="66"/>
      <c r="E138" s="115"/>
      <c r="F138" s="115"/>
      <c r="G138" s="66"/>
      <c r="H138" s="66"/>
      <c r="I138" s="66"/>
      <c r="J138" s="66"/>
      <c r="K138" s="66"/>
      <c r="L138" s="117"/>
      <c r="M138" s="117"/>
      <c r="N138" s="117"/>
      <c r="O138" s="66"/>
      <c r="P138" s="109"/>
      <c r="Q138" s="66"/>
      <c r="R138" s="67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</row>
    <row r="139">
      <c r="A139" s="66"/>
      <c r="B139" s="66"/>
      <c r="C139" s="66"/>
      <c r="D139" s="66"/>
      <c r="E139" s="115"/>
      <c r="F139" s="115"/>
      <c r="G139" s="66"/>
      <c r="H139" s="66"/>
      <c r="I139" s="66"/>
      <c r="J139" s="66"/>
      <c r="K139" s="66"/>
      <c r="L139" s="117"/>
      <c r="M139" s="117"/>
      <c r="N139" s="117"/>
      <c r="O139" s="66"/>
      <c r="P139" s="109"/>
      <c r="Q139" s="66"/>
      <c r="R139" s="67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</row>
    <row r="140">
      <c r="A140" s="66"/>
      <c r="B140" s="66"/>
      <c r="C140" s="66"/>
      <c r="D140" s="66"/>
      <c r="E140" s="115"/>
      <c r="F140" s="115"/>
      <c r="G140" s="66"/>
      <c r="H140" s="66"/>
      <c r="I140" s="66"/>
      <c r="J140" s="66"/>
      <c r="K140" s="66"/>
      <c r="L140" s="117"/>
      <c r="M140" s="117"/>
      <c r="N140" s="117"/>
      <c r="O140" s="66"/>
      <c r="P140" s="109"/>
      <c r="Q140" s="66"/>
      <c r="R140" s="67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</row>
    <row r="141">
      <c r="A141" s="66"/>
      <c r="B141" s="66"/>
      <c r="C141" s="66"/>
      <c r="D141" s="66"/>
      <c r="E141" s="115"/>
      <c r="F141" s="115"/>
      <c r="G141" s="66"/>
      <c r="H141" s="66"/>
      <c r="I141" s="66"/>
      <c r="J141" s="66"/>
      <c r="K141" s="66"/>
      <c r="L141" s="117"/>
      <c r="M141" s="117"/>
      <c r="N141" s="117"/>
      <c r="O141" s="66"/>
      <c r="P141" s="109"/>
      <c r="Q141" s="66"/>
      <c r="R141" s="67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</row>
    <row r="142">
      <c r="A142" s="66"/>
      <c r="B142" s="66"/>
      <c r="C142" s="66"/>
      <c r="D142" s="66"/>
      <c r="E142" s="115"/>
      <c r="F142" s="115"/>
      <c r="G142" s="66"/>
      <c r="H142" s="66"/>
      <c r="I142" s="66"/>
      <c r="J142" s="66"/>
      <c r="K142" s="66"/>
      <c r="L142" s="117"/>
      <c r="M142" s="117"/>
      <c r="N142" s="117"/>
      <c r="O142" s="66"/>
      <c r="P142" s="109"/>
      <c r="Q142" s="66"/>
      <c r="R142" s="67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</row>
    <row r="143">
      <c r="A143" s="66"/>
      <c r="B143" s="66"/>
      <c r="C143" s="66"/>
      <c r="D143" s="66"/>
      <c r="E143" s="115"/>
      <c r="F143" s="115"/>
      <c r="G143" s="66"/>
      <c r="H143" s="66"/>
      <c r="I143" s="66"/>
      <c r="J143" s="66"/>
      <c r="K143" s="66"/>
      <c r="L143" s="117"/>
      <c r="M143" s="117"/>
      <c r="N143" s="117"/>
      <c r="O143" s="66"/>
      <c r="P143" s="109"/>
      <c r="Q143" s="66"/>
      <c r="R143" s="67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</row>
    <row r="144">
      <c r="A144" s="66"/>
      <c r="B144" s="66"/>
      <c r="C144" s="66"/>
      <c r="D144" s="66"/>
      <c r="E144" s="115"/>
      <c r="F144" s="115"/>
      <c r="G144" s="66"/>
      <c r="H144" s="66"/>
      <c r="I144" s="66"/>
      <c r="J144" s="66"/>
      <c r="K144" s="66"/>
      <c r="L144" s="117"/>
      <c r="M144" s="117"/>
      <c r="N144" s="117"/>
      <c r="O144" s="66"/>
      <c r="P144" s="109"/>
      <c r="Q144" s="66"/>
      <c r="R144" s="67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6"/>
      <c r="AP144" s="66"/>
      <c r="AQ144" s="66"/>
      <c r="AR144" s="66"/>
    </row>
    <row r="145">
      <c r="A145" s="66"/>
      <c r="B145" s="66"/>
      <c r="C145" s="66"/>
      <c r="D145" s="66"/>
      <c r="E145" s="115"/>
      <c r="F145" s="115"/>
      <c r="G145" s="66"/>
      <c r="H145" s="66"/>
      <c r="I145" s="66"/>
      <c r="J145" s="66"/>
      <c r="K145" s="66"/>
      <c r="L145" s="117"/>
      <c r="M145" s="117"/>
      <c r="N145" s="117"/>
      <c r="O145" s="66"/>
      <c r="P145" s="109"/>
      <c r="Q145" s="66"/>
      <c r="R145" s="67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</row>
    <row r="146">
      <c r="A146" s="66"/>
      <c r="B146" s="66"/>
      <c r="C146" s="66"/>
      <c r="D146" s="66"/>
      <c r="E146" s="115"/>
      <c r="F146" s="115"/>
      <c r="G146" s="66"/>
      <c r="H146" s="66"/>
      <c r="I146" s="66"/>
      <c r="J146" s="66"/>
      <c r="K146" s="66"/>
      <c r="L146" s="117"/>
      <c r="M146" s="117"/>
      <c r="N146" s="117"/>
      <c r="O146" s="66"/>
      <c r="P146" s="109"/>
      <c r="Q146" s="66"/>
      <c r="R146" s="67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6"/>
      <c r="AP146" s="66"/>
      <c r="AQ146" s="66"/>
      <c r="AR146" s="66"/>
    </row>
    <row r="147">
      <c r="A147" s="66"/>
      <c r="B147" s="66"/>
      <c r="C147" s="66"/>
      <c r="D147" s="66"/>
      <c r="E147" s="115"/>
      <c r="F147" s="115"/>
      <c r="G147" s="66"/>
      <c r="H147" s="66"/>
      <c r="I147" s="66"/>
      <c r="J147" s="66"/>
      <c r="K147" s="66"/>
      <c r="L147" s="117"/>
      <c r="M147" s="117"/>
      <c r="N147" s="117"/>
      <c r="O147" s="66"/>
      <c r="P147" s="109"/>
      <c r="Q147" s="66"/>
      <c r="R147" s="67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</row>
    <row r="148">
      <c r="A148" s="66"/>
      <c r="B148" s="66"/>
      <c r="C148" s="66"/>
      <c r="D148" s="66"/>
      <c r="E148" s="115"/>
      <c r="F148" s="115"/>
      <c r="G148" s="66"/>
      <c r="H148" s="66"/>
      <c r="I148" s="66"/>
      <c r="J148" s="66"/>
      <c r="K148" s="66"/>
      <c r="L148" s="117"/>
      <c r="M148" s="117"/>
      <c r="N148" s="117"/>
      <c r="O148" s="66"/>
      <c r="P148" s="109"/>
      <c r="Q148" s="66"/>
      <c r="R148" s="67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</row>
    <row r="149">
      <c r="A149" s="66"/>
      <c r="B149" s="66"/>
      <c r="C149" s="66"/>
      <c r="D149" s="66"/>
      <c r="E149" s="115"/>
      <c r="F149" s="115"/>
      <c r="G149" s="66"/>
      <c r="H149" s="66"/>
      <c r="I149" s="66"/>
      <c r="J149" s="66"/>
      <c r="K149" s="66"/>
      <c r="L149" s="117"/>
      <c r="M149" s="117"/>
      <c r="N149" s="117"/>
      <c r="O149" s="66"/>
      <c r="P149" s="109"/>
      <c r="Q149" s="66"/>
      <c r="R149" s="67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6"/>
      <c r="AP149" s="66"/>
      <c r="AQ149" s="66"/>
      <c r="AR149" s="66"/>
    </row>
    <row r="150">
      <c r="A150" s="66"/>
      <c r="B150" s="66"/>
      <c r="C150" s="66"/>
      <c r="D150" s="66"/>
      <c r="E150" s="115"/>
      <c r="F150" s="115"/>
      <c r="G150" s="66"/>
      <c r="H150" s="66"/>
      <c r="I150" s="66"/>
      <c r="J150" s="66"/>
      <c r="K150" s="66"/>
      <c r="L150" s="117"/>
      <c r="M150" s="117"/>
      <c r="N150" s="117"/>
      <c r="O150" s="66"/>
      <c r="P150" s="109"/>
      <c r="Q150" s="66"/>
      <c r="R150" s="67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6"/>
      <c r="AP150" s="66"/>
      <c r="AQ150" s="66"/>
      <c r="AR150" s="66"/>
    </row>
    <row r="151">
      <c r="A151" s="66"/>
      <c r="B151" s="66"/>
      <c r="C151" s="66"/>
      <c r="D151" s="66"/>
      <c r="E151" s="115"/>
      <c r="F151" s="115"/>
      <c r="G151" s="66"/>
      <c r="H151" s="66"/>
      <c r="I151" s="66"/>
      <c r="J151" s="66"/>
      <c r="K151" s="66"/>
      <c r="L151" s="117"/>
      <c r="M151" s="117"/>
      <c r="N151" s="117"/>
      <c r="O151" s="66"/>
      <c r="P151" s="109"/>
      <c r="Q151" s="66"/>
      <c r="R151" s="67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</row>
    <row r="152">
      <c r="A152" s="66"/>
      <c r="B152" s="66"/>
      <c r="C152" s="66"/>
      <c r="D152" s="66"/>
      <c r="E152" s="115"/>
      <c r="F152" s="115"/>
      <c r="G152" s="66"/>
      <c r="H152" s="66"/>
      <c r="I152" s="66"/>
      <c r="J152" s="66"/>
      <c r="K152" s="66"/>
      <c r="L152" s="117"/>
      <c r="M152" s="117"/>
      <c r="N152" s="117"/>
      <c r="O152" s="66"/>
      <c r="P152" s="109"/>
      <c r="Q152" s="66"/>
      <c r="R152" s="67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6"/>
      <c r="AP152" s="66"/>
      <c r="AQ152" s="66"/>
      <c r="AR152" s="66"/>
    </row>
    <row r="153">
      <c r="A153" s="66"/>
      <c r="B153" s="66"/>
      <c r="C153" s="66"/>
      <c r="D153" s="66"/>
      <c r="E153" s="115"/>
      <c r="F153" s="115"/>
      <c r="G153" s="66"/>
      <c r="H153" s="66"/>
      <c r="I153" s="66"/>
      <c r="J153" s="66"/>
      <c r="K153" s="66"/>
      <c r="L153" s="117"/>
      <c r="M153" s="117"/>
      <c r="N153" s="117"/>
      <c r="O153" s="66"/>
      <c r="P153" s="109"/>
      <c r="Q153" s="66"/>
      <c r="R153" s="67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</row>
    <row r="154">
      <c r="A154" s="66"/>
      <c r="B154" s="66"/>
      <c r="C154" s="66"/>
      <c r="D154" s="66"/>
      <c r="E154" s="115"/>
      <c r="F154" s="115"/>
      <c r="G154" s="66"/>
      <c r="H154" s="66"/>
      <c r="I154" s="66"/>
      <c r="J154" s="66"/>
      <c r="K154" s="66"/>
      <c r="L154" s="117"/>
      <c r="M154" s="117"/>
      <c r="N154" s="117"/>
      <c r="O154" s="66"/>
      <c r="P154" s="109"/>
      <c r="Q154" s="66"/>
      <c r="R154" s="67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6"/>
      <c r="AP154" s="66"/>
      <c r="AQ154" s="66"/>
      <c r="AR154" s="66"/>
    </row>
    <row r="155">
      <c r="A155" s="66"/>
      <c r="B155" s="66"/>
      <c r="C155" s="66"/>
      <c r="D155" s="66"/>
      <c r="E155" s="115"/>
      <c r="F155" s="115"/>
      <c r="G155" s="66"/>
      <c r="H155" s="66"/>
      <c r="I155" s="66"/>
      <c r="J155" s="66"/>
      <c r="K155" s="66"/>
      <c r="L155" s="117"/>
      <c r="M155" s="117"/>
      <c r="N155" s="117"/>
      <c r="O155" s="66"/>
      <c r="P155" s="109"/>
      <c r="Q155" s="66"/>
      <c r="R155" s="67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</row>
    <row r="156">
      <c r="A156" s="66"/>
      <c r="B156" s="66"/>
      <c r="C156" s="66"/>
      <c r="D156" s="66"/>
      <c r="E156" s="115"/>
      <c r="F156" s="115"/>
      <c r="G156" s="66"/>
      <c r="H156" s="66"/>
      <c r="I156" s="66"/>
      <c r="J156" s="66"/>
      <c r="K156" s="66"/>
      <c r="L156" s="117"/>
      <c r="M156" s="117"/>
      <c r="N156" s="117"/>
      <c r="O156" s="66"/>
      <c r="P156" s="109"/>
      <c r="Q156" s="66"/>
      <c r="R156" s="67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</row>
    <row r="157">
      <c r="A157" s="66"/>
      <c r="B157" s="66"/>
      <c r="C157" s="66"/>
      <c r="D157" s="66"/>
      <c r="E157" s="115"/>
      <c r="F157" s="115"/>
      <c r="G157" s="66"/>
      <c r="H157" s="66"/>
      <c r="I157" s="66"/>
      <c r="J157" s="66"/>
      <c r="K157" s="66"/>
      <c r="L157" s="117"/>
      <c r="M157" s="117"/>
      <c r="N157" s="117"/>
      <c r="O157" s="66"/>
      <c r="P157" s="109"/>
      <c r="Q157" s="66"/>
      <c r="R157" s="67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</row>
    <row r="158">
      <c r="A158" s="66"/>
      <c r="B158" s="66"/>
      <c r="C158" s="66"/>
      <c r="D158" s="66"/>
      <c r="E158" s="115"/>
      <c r="F158" s="115"/>
      <c r="G158" s="66"/>
      <c r="H158" s="66"/>
      <c r="I158" s="66"/>
      <c r="J158" s="66"/>
      <c r="K158" s="66"/>
      <c r="L158" s="117"/>
      <c r="M158" s="117"/>
      <c r="N158" s="117"/>
      <c r="O158" s="66"/>
      <c r="P158" s="109"/>
      <c r="Q158" s="66"/>
      <c r="R158" s="67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</row>
    <row r="159">
      <c r="A159" s="66"/>
      <c r="B159" s="66"/>
      <c r="C159" s="66"/>
      <c r="D159" s="66"/>
      <c r="E159" s="115"/>
      <c r="F159" s="115"/>
      <c r="G159" s="66"/>
      <c r="H159" s="66"/>
      <c r="I159" s="66"/>
      <c r="J159" s="66"/>
      <c r="K159" s="66"/>
      <c r="L159" s="117"/>
      <c r="M159" s="117"/>
      <c r="N159" s="117"/>
      <c r="O159" s="66"/>
      <c r="P159" s="109"/>
      <c r="Q159" s="66"/>
      <c r="R159" s="67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/>
      <c r="AN159" s="66"/>
      <c r="AO159" s="66"/>
      <c r="AP159" s="66"/>
      <c r="AQ159" s="66"/>
      <c r="AR159" s="66"/>
    </row>
    <row r="160">
      <c r="A160" s="66"/>
      <c r="B160" s="66"/>
      <c r="C160" s="66"/>
      <c r="D160" s="66"/>
      <c r="E160" s="115"/>
      <c r="F160" s="115"/>
      <c r="G160" s="66"/>
      <c r="H160" s="66"/>
      <c r="I160" s="66"/>
      <c r="J160" s="66"/>
      <c r="K160" s="66"/>
      <c r="L160" s="117"/>
      <c r="M160" s="117"/>
      <c r="N160" s="117"/>
      <c r="O160" s="66"/>
      <c r="P160" s="109"/>
      <c r="Q160" s="66"/>
      <c r="R160" s="67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/>
      <c r="AN160" s="66"/>
      <c r="AO160" s="66"/>
      <c r="AP160" s="66"/>
      <c r="AQ160" s="66"/>
      <c r="AR160" s="66"/>
    </row>
    <row r="161">
      <c r="A161" s="66"/>
      <c r="B161" s="66"/>
      <c r="C161" s="66"/>
      <c r="D161" s="66"/>
      <c r="E161" s="115"/>
      <c r="F161" s="115"/>
      <c r="G161" s="66"/>
      <c r="H161" s="66"/>
      <c r="I161" s="66"/>
      <c r="J161" s="66"/>
      <c r="K161" s="66"/>
      <c r="L161" s="117"/>
      <c r="M161" s="117"/>
      <c r="N161" s="117"/>
      <c r="O161" s="66"/>
      <c r="P161" s="109"/>
      <c r="Q161" s="66"/>
      <c r="R161" s="67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66"/>
      <c r="AL161" s="66"/>
      <c r="AM161" s="66"/>
      <c r="AN161" s="66"/>
      <c r="AO161" s="66"/>
      <c r="AP161" s="66"/>
      <c r="AQ161" s="66"/>
      <c r="AR161" s="66"/>
    </row>
    <row r="162">
      <c r="A162" s="66"/>
      <c r="B162" s="66"/>
      <c r="C162" s="66"/>
      <c r="D162" s="66"/>
      <c r="E162" s="115"/>
      <c r="F162" s="115"/>
      <c r="G162" s="66"/>
      <c r="H162" s="66"/>
      <c r="I162" s="66"/>
      <c r="J162" s="66"/>
      <c r="K162" s="66"/>
      <c r="L162" s="117"/>
      <c r="M162" s="117"/>
      <c r="N162" s="117"/>
      <c r="O162" s="66"/>
      <c r="P162" s="109"/>
      <c r="Q162" s="66"/>
      <c r="R162" s="67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66"/>
      <c r="AO162" s="66"/>
      <c r="AP162" s="66"/>
      <c r="AQ162" s="66"/>
      <c r="AR162" s="66"/>
    </row>
    <row r="163">
      <c r="A163" s="66"/>
      <c r="B163" s="66"/>
      <c r="C163" s="66"/>
      <c r="D163" s="66"/>
      <c r="E163" s="115"/>
      <c r="F163" s="115"/>
      <c r="G163" s="66"/>
      <c r="H163" s="66"/>
      <c r="I163" s="66"/>
      <c r="J163" s="66"/>
      <c r="K163" s="66"/>
      <c r="L163" s="117"/>
      <c r="M163" s="117"/>
      <c r="N163" s="117"/>
      <c r="O163" s="66"/>
      <c r="P163" s="109"/>
      <c r="Q163" s="66"/>
      <c r="R163" s="67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/>
      <c r="AO163" s="66"/>
      <c r="AP163" s="66"/>
      <c r="AQ163" s="66"/>
      <c r="AR163" s="66"/>
    </row>
    <row r="164">
      <c r="A164" s="66"/>
      <c r="B164" s="66"/>
      <c r="C164" s="66"/>
      <c r="D164" s="66"/>
      <c r="E164" s="115"/>
      <c r="F164" s="115"/>
      <c r="G164" s="66"/>
      <c r="H164" s="66"/>
      <c r="I164" s="66"/>
      <c r="J164" s="66"/>
      <c r="K164" s="66"/>
      <c r="L164" s="117"/>
      <c r="M164" s="117"/>
      <c r="N164" s="117"/>
      <c r="O164" s="66"/>
      <c r="P164" s="109"/>
      <c r="Q164" s="66"/>
      <c r="R164" s="67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/>
      <c r="AO164" s="66"/>
      <c r="AP164" s="66"/>
      <c r="AQ164" s="66"/>
      <c r="AR164" s="66"/>
    </row>
    <row r="165">
      <c r="A165" s="66"/>
      <c r="B165" s="66"/>
      <c r="C165" s="66"/>
      <c r="D165" s="66"/>
      <c r="E165" s="115"/>
      <c r="F165" s="115"/>
      <c r="G165" s="66"/>
      <c r="H165" s="66"/>
      <c r="I165" s="66"/>
      <c r="J165" s="66"/>
      <c r="K165" s="66"/>
      <c r="L165" s="117"/>
      <c r="M165" s="117"/>
      <c r="N165" s="117"/>
      <c r="O165" s="66"/>
      <c r="P165" s="109"/>
      <c r="Q165" s="66"/>
      <c r="R165" s="67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</row>
    <row r="166">
      <c r="A166" s="66"/>
      <c r="B166" s="66"/>
      <c r="C166" s="66"/>
      <c r="D166" s="66"/>
      <c r="E166" s="115"/>
      <c r="F166" s="115"/>
      <c r="G166" s="66"/>
      <c r="H166" s="66"/>
      <c r="I166" s="66"/>
      <c r="J166" s="66"/>
      <c r="K166" s="66"/>
      <c r="L166" s="117"/>
      <c r="M166" s="117"/>
      <c r="N166" s="117"/>
      <c r="O166" s="66"/>
      <c r="P166" s="109"/>
      <c r="Q166" s="66"/>
      <c r="R166" s="67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66"/>
      <c r="AL166" s="66"/>
      <c r="AM166" s="66"/>
      <c r="AN166" s="66"/>
      <c r="AO166" s="66"/>
      <c r="AP166" s="66"/>
      <c r="AQ166" s="66"/>
      <c r="AR166" s="66"/>
    </row>
    <row r="167">
      <c r="A167" s="66"/>
      <c r="B167" s="66"/>
      <c r="C167" s="66"/>
      <c r="D167" s="66"/>
      <c r="E167" s="115"/>
      <c r="F167" s="115"/>
      <c r="G167" s="66"/>
      <c r="H167" s="66"/>
      <c r="I167" s="66"/>
      <c r="J167" s="66"/>
      <c r="K167" s="66"/>
      <c r="L167" s="117"/>
      <c r="M167" s="117"/>
      <c r="N167" s="117"/>
      <c r="O167" s="66"/>
      <c r="P167" s="109"/>
      <c r="Q167" s="66"/>
      <c r="R167" s="67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/>
      <c r="AN167" s="66"/>
      <c r="AO167" s="66"/>
      <c r="AP167" s="66"/>
      <c r="AQ167" s="66"/>
      <c r="AR167" s="66"/>
    </row>
    <row r="168">
      <c r="A168" s="66"/>
      <c r="B168" s="66"/>
      <c r="C168" s="66"/>
      <c r="D168" s="66"/>
      <c r="E168" s="115"/>
      <c r="F168" s="115"/>
      <c r="G168" s="66"/>
      <c r="H168" s="66"/>
      <c r="I168" s="66"/>
      <c r="J168" s="66"/>
      <c r="K168" s="66"/>
      <c r="L168" s="117"/>
      <c r="M168" s="117"/>
      <c r="N168" s="117"/>
      <c r="O168" s="66"/>
      <c r="P168" s="109"/>
      <c r="Q168" s="66"/>
      <c r="R168" s="67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/>
      <c r="AN168" s="66"/>
      <c r="AO168" s="66"/>
      <c r="AP168" s="66"/>
      <c r="AQ168" s="66"/>
      <c r="AR168" s="66"/>
    </row>
    <row r="169">
      <c r="A169" s="66"/>
      <c r="B169" s="66"/>
      <c r="C169" s="66"/>
      <c r="D169" s="66"/>
      <c r="E169" s="115"/>
      <c r="F169" s="115"/>
      <c r="G169" s="66"/>
      <c r="H169" s="66"/>
      <c r="I169" s="66"/>
      <c r="J169" s="66"/>
      <c r="K169" s="66"/>
      <c r="L169" s="117"/>
      <c r="M169" s="117"/>
      <c r="N169" s="117"/>
      <c r="O169" s="66"/>
      <c r="P169" s="109"/>
      <c r="Q169" s="66"/>
      <c r="R169" s="67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/>
      <c r="AO169" s="66"/>
      <c r="AP169" s="66"/>
      <c r="AQ169" s="66"/>
      <c r="AR169" s="66"/>
    </row>
    <row r="170">
      <c r="A170" s="66"/>
      <c r="B170" s="66"/>
      <c r="C170" s="66"/>
      <c r="D170" s="66"/>
      <c r="E170" s="115"/>
      <c r="F170" s="115"/>
      <c r="G170" s="66"/>
      <c r="H170" s="66"/>
      <c r="I170" s="66"/>
      <c r="J170" s="66"/>
      <c r="K170" s="66"/>
      <c r="L170" s="117"/>
      <c r="M170" s="117"/>
      <c r="N170" s="117"/>
      <c r="O170" s="66"/>
      <c r="P170" s="109"/>
      <c r="Q170" s="66"/>
      <c r="R170" s="67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66"/>
      <c r="AL170" s="66"/>
      <c r="AM170" s="66"/>
      <c r="AN170" s="66"/>
      <c r="AO170" s="66"/>
      <c r="AP170" s="66"/>
      <c r="AQ170" s="66"/>
      <c r="AR170" s="66"/>
    </row>
    <row r="171">
      <c r="A171" s="66"/>
      <c r="B171" s="66"/>
      <c r="C171" s="66"/>
      <c r="D171" s="66"/>
      <c r="E171" s="115"/>
      <c r="F171" s="115"/>
      <c r="G171" s="66"/>
      <c r="H171" s="66"/>
      <c r="I171" s="66"/>
      <c r="J171" s="66"/>
      <c r="K171" s="66"/>
      <c r="L171" s="117"/>
      <c r="M171" s="117"/>
      <c r="N171" s="117"/>
      <c r="O171" s="66"/>
      <c r="P171" s="109"/>
      <c r="Q171" s="66"/>
      <c r="R171" s="67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/>
      <c r="AO171" s="66"/>
      <c r="AP171" s="66"/>
      <c r="AQ171" s="66"/>
      <c r="AR171" s="66"/>
    </row>
    <row r="172">
      <c r="A172" s="66"/>
      <c r="B172" s="66"/>
      <c r="C172" s="66"/>
      <c r="D172" s="66"/>
      <c r="E172" s="115"/>
      <c r="F172" s="115"/>
      <c r="G172" s="66"/>
      <c r="H172" s="66"/>
      <c r="I172" s="66"/>
      <c r="J172" s="66"/>
      <c r="K172" s="66"/>
      <c r="L172" s="117"/>
      <c r="M172" s="117"/>
      <c r="N172" s="117"/>
      <c r="O172" s="66"/>
      <c r="P172" s="109"/>
      <c r="Q172" s="66"/>
      <c r="R172" s="67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66"/>
      <c r="AL172" s="66"/>
      <c r="AM172" s="66"/>
      <c r="AN172" s="66"/>
      <c r="AO172" s="66"/>
      <c r="AP172" s="66"/>
      <c r="AQ172" s="66"/>
      <c r="AR172" s="66"/>
    </row>
    <row r="173">
      <c r="A173" s="66"/>
      <c r="B173" s="66"/>
      <c r="C173" s="66"/>
      <c r="D173" s="66"/>
      <c r="E173" s="115"/>
      <c r="F173" s="115"/>
      <c r="G173" s="66"/>
      <c r="H173" s="66"/>
      <c r="I173" s="66"/>
      <c r="J173" s="66"/>
      <c r="K173" s="66"/>
      <c r="L173" s="117"/>
      <c r="M173" s="117"/>
      <c r="N173" s="117"/>
      <c r="O173" s="66"/>
      <c r="P173" s="109"/>
      <c r="Q173" s="66"/>
      <c r="R173" s="67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6"/>
      <c r="AP173" s="66"/>
      <c r="AQ173" s="66"/>
      <c r="AR173" s="66"/>
    </row>
    <row r="174">
      <c r="A174" s="66"/>
      <c r="B174" s="66"/>
      <c r="C174" s="66"/>
      <c r="D174" s="66"/>
      <c r="E174" s="115"/>
      <c r="F174" s="115"/>
      <c r="G174" s="66"/>
      <c r="H174" s="66"/>
      <c r="I174" s="66"/>
      <c r="J174" s="66"/>
      <c r="K174" s="66"/>
      <c r="L174" s="117"/>
      <c r="M174" s="117"/>
      <c r="N174" s="117"/>
      <c r="O174" s="66"/>
      <c r="P174" s="109"/>
      <c r="Q174" s="66"/>
      <c r="R174" s="67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66"/>
      <c r="AL174" s="66"/>
      <c r="AM174" s="66"/>
      <c r="AN174" s="66"/>
      <c r="AO174" s="66"/>
      <c r="AP174" s="66"/>
      <c r="AQ174" s="66"/>
      <c r="AR174" s="66"/>
    </row>
    <row r="175">
      <c r="A175" s="66"/>
      <c r="B175" s="66"/>
      <c r="C175" s="66"/>
      <c r="D175" s="66"/>
      <c r="E175" s="115"/>
      <c r="F175" s="115"/>
      <c r="G175" s="66"/>
      <c r="H175" s="66"/>
      <c r="I175" s="66"/>
      <c r="J175" s="66"/>
      <c r="K175" s="66"/>
      <c r="L175" s="117"/>
      <c r="M175" s="117"/>
      <c r="N175" s="117"/>
      <c r="O175" s="66"/>
      <c r="P175" s="109"/>
      <c r="Q175" s="66"/>
      <c r="R175" s="67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/>
      <c r="AO175" s="66"/>
      <c r="AP175" s="66"/>
      <c r="AQ175" s="66"/>
      <c r="AR175" s="66"/>
    </row>
    <row r="176">
      <c r="A176" s="66"/>
      <c r="B176" s="66"/>
      <c r="C176" s="66"/>
      <c r="D176" s="66"/>
      <c r="E176" s="115"/>
      <c r="F176" s="115"/>
      <c r="G176" s="66"/>
      <c r="H176" s="66"/>
      <c r="I176" s="66"/>
      <c r="J176" s="66"/>
      <c r="K176" s="66"/>
      <c r="L176" s="117"/>
      <c r="M176" s="117"/>
      <c r="N176" s="117"/>
      <c r="O176" s="66"/>
      <c r="P176" s="109"/>
      <c r="Q176" s="66"/>
      <c r="R176" s="67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</row>
    <row r="177">
      <c r="A177" s="66"/>
      <c r="B177" s="66"/>
      <c r="C177" s="66"/>
      <c r="D177" s="66"/>
      <c r="E177" s="115"/>
      <c r="F177" s="115"/>
      <c r="G177" s="66"/>
      <c r="H177" s="66"/>
      <c r="I177" s="66"/>
      <c r="J177" s="66"/>
      <c r="K177" s="66"/>
      <c r="L177" s="117"/>
      <c r="M177" s="117"/>
      <c r="N177" s="117"/>
      <c r="O177" s="66"/>
      <c r="P177" s="109"/>
      <c r="Q177" s="66"/>
      <c r="R177" s="67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</row>
    <row r="178">
      <c r="A178" s="66"/>
      <c r="B178" s="66"/>
      <c r="C178" s="66"/>
      <c r="D178" s="66"/>
      <c r="E178" s="115"/>
      <c r="F178" s="115"/>
      <c r="G178" s="66"/>
      <c r="H178" s="66"/>
      <c r="I178" s="66"/>
      <c r="J178" s="66"/>
      <c r="K178" s="66"/>
      <c r="L178" s="117"/>
      <c r="M178" s="117"/>
      <c r="N178" s="117"/>
      <c r="O178" s="66"/>
      <c r="P178" s="109"/>
      <c r="Q178" s="66"/>
      <c r="R178" s="67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</row>
    <row r="179">
      <c r="A179" s="66"/>
      <c r="B179" s="66"/>
      <c r="C179" s="66"/>
      <c r="D179" s="66"/>
      <c r="E179" s="115"/>
      <c r="F179" s="115"/>
      <c r="G179" s="66"/>
      <c r="H179" s="66"/>
      <c r="I179" s="66"/>
      <c r="J179" s="66"/>
      <c r="K179" s="66"/>
      <c r="L179" s="117"/>
      <c r="M179" s="117"/>
      <c r="N179" s="117"/>
      <c r="O179" s="66"/>
      <c r="P179" s="109"/>
      <c r="Q179" s="66"/>
      <c r="R179" s="67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/>
      <c r="AP179" s="66"/>
      <c r="AQ179" s="66"/>
      <c r="AR179" s="66"/>
    </row>
    <row r="180">
      <c r="A180" s="66"/>
      <c r="B180" s="66"/>
      <c r="C180" s="66"/>
      <c r="D180" s="66"/>
      <c r="E180" s="115"/>
      <c r="F180" s="115"/>
      <c r="G180" s="66"/>
      <c r="H180" s="66"/>
      <c r="I180" s="66"/>
      <c r="J180" s="66"/>
      <c r="K180" s="66"/>
      <c r="L180" s="117"/>
      <c r="M180" s="117"/>
      <c r="N180" s="117"/>
      <c r="O180" s="66"/>
      <c r="P180" s="109"/>
      <c r="Q180" s="66"/>
      <c r="R180" s="67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/>
      <c r="AO180" s="66"/>
      <c r="AP180" s="66"/>
      <c r="AQ180" s="66"/>
      <c r="AR180" s="66"/>
    </row>
    <row r="181">
      <c r="A181" s="66"/>
      <c r="B181" s="66"/>
      <c r="C181" s="66"/>
      <c r="D181" s="66"/>
      <c r="E181" s="115"/>
      <c r="F181" s="115"/>
      <c r="G181" s="66"/>
      <c r="H181" s="66"/>
      <c r="I181" s="66"/>
      <c r="J181" s="66"/>
      <c r="K181" s="66"/>
      <c r="L181" s="117"/>
      <c r="M181" s="117"/>
      <c r="N181" s="117"/>
      <c r="O181" s="66"/>
      <c r="P181" s="109"/>
      <c r="Q181" s="66"/>
      <c r="R181" s="67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/>
      <c r="AO181" s="66"/>
      <c r="AP181" s="66"/>
      <c r="AQ181" s="66"/>
      <c r="AR181" s="66"/>
    </row>
    <row r="182">
      <c r="A182" s="66"/>
      <c r="B182" s="66"/>
      <c r="C182" s="66"/>
      <c r="D182" s="66"/>
      <c r="E182" s="115"/>
      <c r="F182" s="115"/>
      <c r="G182" s="66"/>
      <c r="H182" s="66"/>
      <c r="I182" s="66"/>
      <c r="J182" s="66"/>
      <c r="K182" s="66"/>
      <c r="L182" s="117"/>
      <c r="M182" s="117"/>
      <c r="N182" s="117"/>
      <c r="O182" s="66"/>
      <c r="P182" s="109"/>
      <c r="Q182" s="66"/>
      <c r="R182" s="67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/>
      <c r="AO182" s="66"/>
      <c r="AP182" s="66"/>
      <c r="AQ182" s="66"/>
      <c r="AR182" s="66"/>
    </row>
    <row r="183">
      <c r="A183" s="66"/>
      <c r="B183" s="66"/>
      <c r="C183" s="66"/>
      <c r="D183" s="66"/>
      <c r="E183" s="115"/>
      <c r="F183" s="115"/>
      <c r="G183" s="66"/>
      <c r="H183" s="66"/>
      <c r="I183" s="66"/>
      <c r="J183" s="66"/>
      <c r="K183" s="66"/>
      <c r="L183" s="117"/>
      <c r="M183" s="117"/>
      <c r="N183" s="117"/>
      <c r="O183" s="66"/>
      <c r="P183" s="109"/>
      <c r="Q183" s="66"/>
      <c r="R183" s="67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66"/>
      <c r="AL183" s="66"/>
      <c r="AM183" s="66"/>
      <c r="AN183" s="66"/>
      <c r="AO183" s="66"/>
      <c r="AP183" s="66"/>
      <c r="AQ183" s="66"/>
      <c r="AR183" s="66"/>
    </row>
    <row r="184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109"/>
      <c r="Q184" s="66"/>
      <c r="R184" s="67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/>
      <c r="AO184" s="66"/>
      <c r="AP184" s="66"/>
      <c r="AQ184" s="66"/>
      <c r="AR184" s="66"/>
    </row>
    <row r="18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109"/>
      <c r="Q185" s="66"/>
      <c r="R185" s="67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/>
      <c r="AO185" s="66"/>
      <c r="AP185" s="66"/>
      <c r="AQ185" s="66"/>
      <c r="AR185" s="66"/>
    </row>
    <row r="186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109"/>
      <c r="Q186" s="66"/>
      <c r="R186" s="67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  <c r="AP186" s="66"/>
      <c r="AQ186" s="66"/>
      <c r="AR186" s="66"/>
    </row>
    <row r="187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109"/>
      <c r="Q187" s="66"/>
      <c r="R187" s="67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  <c r="AN187" s="66"/>
      <c r="AO187" s="66"/>
      <c r="AP187" s="66"/>
      <c r="AQ187" s="66"/>
      <c r="AR187" s="66"/>
    </row>
    <row r="18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109"/>
      <c r="Q188" s="66"/>
      <c r="R188" s="67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</row>
    <row r="189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109"/>
      <c r="Q189" s="66"/>
      <c r="R189" s="67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</row>
    <row r="190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109"/>
      <c r="Q190" s="66"/>
      <c r="R190" s="67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</row>
    <row r="19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109"/>
      <c r="Q191" s="66"/>
      <c r="R191" s="67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</row>
    <row r="192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109"/>
      <c r="Q192" s="66"/>
      <c r="R192" s="67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</row>
    <row r="193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109"/>
      <c r="Q193" s="66"/>
      <c r="R193" s="67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</row>
    <row r="194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109"/>
      <c r="Q194" s="66"/>
      <c r="R194" s="67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</row>
    <row r="19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109"/>
      <c r="Q195" s="66"/>
      <c r="R195" s="67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</row>
    <row r="196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109"/>
      <c r="Q196" s="66"/>
      <c r="R196" s="67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</row>
    <row r="197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109"/>
      <c r="Q197" s="66"/>
      <c r="R197" s="67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</row>
    <row r="19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109"/>
      <c r="Q198" s="66"/>
      <c r="R198" s="67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</row>
    <row r="199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109"/>
      <c r="Q199" s="66"/>
      <c r="R199" s="67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</row>
    <row r="200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109"/>
      <c r="Q200" s="66"/>
      <c r="R200" s="67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</row>
    <row r="20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109"/>
      <c r="Q201" s="66"/>
      <c r="R201" s="67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</row>
    <row r="202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109"/>
      <c r="Q202" s="66"/>
      <c r="R202" s="67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</row>
    <row r="203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109"/>
      <c r="Q203" s="66"/>
      <c r="R203" s="67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</row>
    <row r="20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109"/>
      <c r="Q204" s="66"/>
      <c r="R204" s="67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</row>
    <row r="20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109"/>
      <c r="Q205" s="66"/>
      <c r="R205" s="67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</row>
    <row r="206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109"/>
      <c r="Q206" s="66"/>
      <c r="R206" s="67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</row>
    <row r="207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109"/>
      <c r="Q207" s="66"/>
      <c r="R207" s="67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</row>
    <row r="20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109"/>
      <c r="Q208" s="66"/>
      <c r="R208" s="67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</row>
    <row r="209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109"/>
      <c r="Q209" s="66"/>
      <c r="R209" s="67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</row>
    <row r="210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109"/>
      <c r="Q210" s="66"/>
      <c r="R210" s="67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</row>
    <row r="21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109"/>
      <c r="Q211" s="66"/>
      <c r="R211" s="67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</row>
    <row r="212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109"/>
      <c r="Q212" s="66"/>
      <c r="R212" s="67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</row>
    <row r="213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109"/>
      <c r="Q213" s="66"/>
      <c r="R213" s="67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</row>
    <row r="214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109"/>
      <c r="Q214" s="66"/>
      <c r="R214" s="67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</row>
    <row r="21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109"/>
      <c r="Q215" s="66"/>
      <c r="R215" s="67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</row>
    <row r="216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109"/>
      <c r="Q216" s="66"/>
      <c r="R216" s="67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</row>
    <row r="217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109"/>
      <c r="Q217" s="66"/>
      <c r="R217" s="67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</row>
    <row r="21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109"/>
      <c r="Q218" s="66"/>
      <c r="R218" s="67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</row>
    <row r="219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109"/>
      <c r="Q219" s="66"/>
      <c r="R219" s="67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</row>
    <row r="220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109"/>
      <c r="Q220" s="66"/>
      <c r="R220" s="67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</row>
    <row r="22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109"/>
      <c r="Q221" s="66"/>
      <c r="R221" s="67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</row>
    <row r="222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109"/>
      <c r="Q222" s="66"/>
      <c r="R222" s="67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</row>
    <row r="223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109"/>
      <c r="Q223" s="66"/>
      <c r="R223" s="67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</row>
    <row r="224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109"/>
      <c r="Q224" s="66"/>
      <c r="R224" s="67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</row>
    <row r="225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109"/>
      <c r="Q225" s="66"/>
      <c r="R225" s="67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</row>
    <row r="226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109"/>
      <c r="Q226" s="66"/>
      <c r="R226" s="67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</row>
    <row r="227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109"/>
      <c r="Q227" s="66"/>
      <c r="R227" s="67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</row>
    <row r="22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109"/>
      <c r="Q228" s="66"/>
      <c r="R228" s="67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</row>
    <row r="229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109"/>
      <c r="Q229" s="66"/>
      <c r="R229" s="67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</row>
    <row r="230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109"/>
      <c r="Q230" s="66"/>
      <c r="R230" s="67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</row>
    <row r="23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109"/>
      <c r="Q231" s="66"/>
      <c r="R231" s="67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</row>
    <row r="232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109"/>
      <c r="Q232" s="66"/>
      <c r="R232" s="67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</row>
    <row r="233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109"/>
      <c r="Q233" s="66"/>
      <c r="R233" s="67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</row>
    <row r="234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109"/>
      <c r="Q234" s="66"/>
      <c r="R234" s="67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</row>
    <row r="23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109"/>
      <c r="Q235" s="66"/>
      <c r="R235" s="67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</row>
    <row r="236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109"/>
      <c r="Q236" s="66"/>
      <c r="R236" s="67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</row>
    <row r="237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109"/>
      <c r="Q237" s="66"/>
      <c r="R237" s="67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</row>
    <row r="23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109"/>
      <c r="Q238" s="66"/>
      <c r="R238" s="67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</row>
    <row r="239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109"/>
      <c r="Q239" s="66"/>
      <c r="R239" s="67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</row>
    <row r="240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109"/>
      <c r="Q240" s="66"/>
      <c r="R240" s="67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</row>
    <row r="24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109"/>
      <c r="Q241" s="66"/>
      <c r="R241" s="67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</row>
    <row r="242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109"/>
      <c r="Q242" s="66"/>
      <c r="R242" s="67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</row>
    <row r="243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109"/>
      <c r="Q243" s="66"/>
      <c r="R243" s="67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</row>
    <row r="244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109"/>
      <c r="Q244" s="66"/>
      <c r="R244" s="67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</row>
    <row r="245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109"/>
      <c r="Q245" s="66"/>
      <c r="R245" s="67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</row>
    <row r="246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109"/>
      <c r="Q246" s="66"/>
      <c r="R246" s="67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</row>
    <row r="247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109"/>
      <c r="Q247" s="66"/>
      <c r="R247" s="67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</row>
    <row r="24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109"/>
      <c r="Q248" s="66"/>
      <c r="R248" s="67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</row>
    <row r="249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109"/>
      <c r="Q249" s="66"/>
      <c r="R249" s="67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</row>
    <row r="250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109"/>
      <c r="Q250" s="66"/>
      <c r="R250" s="67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</row>
    <row r="25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109"/>
      <c r="Q251" s="66"/>
      <c r="R251" s="67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</row>
    <row r="252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109"/>
      <c r="Q252" s="66"/>
      <c r="R252" s="67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</row>
    <row r="253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109"/>
      <c r="Q253" s="66"/>
      <c r="R253" s="67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</row>
    <row r="254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109"/>
      <c r="Q254" s="66"/>
      <c r="R254" s="67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</row>
    <row r="255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109"/>
      <c r="Q255" s="66"/>
      <c r="R255" s="67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</row>
    <row r="256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109"/>
      <c r="Q256" s="66"/>
      <c r="R256" s="67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</row>
    <row r="257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109"/>
      <c r="Q257" s="66"/>
      <c r="R257" s="67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</row>
    <row r="25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109"/>
      <c r="Q258" s="66"/>
      <c r="R258" s="67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</row>
    <row r="259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109"/>
      <c r="Q259" s="66"/>
      <c r="R259" s="67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</row>
    <row r="260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109"/>
      <c r="Q260" s="66"/>
      <c r="R260" s="67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</row>
    <row r="26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109"/>
      <c r="Q261" s="66"/>
      <c r="R261" s="67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</row>
    <row r="262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109"/>
      <c r="Q262" s="66"/>
      <c r="R262" s="67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</row>
    <row r="263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109"/>
      <c r="Q263" s="66"/>
      <c r="R263" s="67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</row>
    <row r="264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109"/>
      <c r="Q264" s="66"/>
      <c r="R264" s="67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</row>
    <row r="265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109"/>
      <c r="Q265" s="66"/>
      <c r="R265" s="67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</row>
    <row r="266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109"/>
      <c r="Q266" s="66"/>
      <c r="R266" s="67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</row>
    <row r="267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109"/>
      <c r="Q267" s="66"/>
      <c r="R267" s="67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</row>
    <row r="26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109"/>
      <c r="Q268" s="66"/>
      <c r="R268" s="67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</row>
    <row r="269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109"/>
      <c r="Q269" s="66"/>
      <c r="R269" s="67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</row>
    <row r="270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109"/>
      <c r="Q270" s="66"/>
      <c r="R270" s="67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</row>
    <row r="27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109"/>
      <c r="Q271" s="66"/>
      <c r="R271" s="67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</row>
    <row r="272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109"/>
      <c r="Q272" s="66"/>
      <c r="R272" s="67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</row>
    <row r="273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109"/>
      <c r="Q273" s="66"/>
      <c r="R273" s="67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</row>
    <row r="274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109"/>
      <c r="Q274" s="66"/>
      <c r="R274" s="67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</row>
    <row r="275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109"/>
      <c r="Q275" s="66"/>
      <c r="R275" s="67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</row>
    <row r="276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109"/>
      <c r="Q276" s="66"/>
      <c r="R276" s="67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</row>
    <row r="277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109"/>
      <c r="Q277" s="66"/>
      <c r="R277" s="67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</row>
    <row r="27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109"/>
      <c r="Q278" s="66"/>
      <c r="R278" s="67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</row>
    <row r="279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109"/>
      <c r="Q279" s="66"/>
      <c r="R279" s="67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</row>
    <row r="280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109"/>
      <c r="Q280" s="66"/>
      <c r="R280" s="67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</row>
    <row r="28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109"/>
      <c r="Q281" s="66"/>
      <c r="R281" s="67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</row>
    <row r="282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109"/>
      <c r="Q282" s="66"/>
      <c r="R282" s="67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</row>
    <row r="283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109"/>
      <c r="Q283" s="66"/>
      <c r="R283" s="67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</row>
    <row r="284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109"/>
      <c r="Q284" s="66"/>
      <c r="R284" s="67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</row>
    <row r="285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109"/>
      <c r="Q285" s="66"/>
      <c r="R285" s="67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</row>
    <row r="286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109"/>
      <c r="Q286" s="66"/>
      <c r="R286" s="67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</row>
    <row r="287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109"/>
      <c r="Q287" s="66"/>
      <c r="R287" s="67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</row>
    <row r="28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109"/>
      <c r="Q288" s="66"/>
      <c r="R288" s="67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</row>
    <row r="289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109"/>
      <c r="Q289" s="66"/>
      <c r="R289" s="67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</row>
    <row r="290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109"/>
      <c r="Q290" s="66"/>
      <c r="R290" s="67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</row>
    <row r="29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109"/>
      <c r="Q291" s="66"/>
      <c r="R291" s="67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</row>
    <row r="292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109"/>
      <c r="Q292" s="66"/>
      <c r="R292" s="67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</row>
    <row r="293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109"/>
      <c r="Q293" s="66"/>
      <c r="R293" s="67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</row>
    <row r="294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109"/>
      <c r="Q294" s="66"/>
      <c r="R294" s="67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</row>
    <row r="295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109"/>
      <c r="Q295" s="66"/>
      <c r="R295" s="67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</row>
    <row r="296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109"/>
      <c r="Q296" s="66"/>
      <c r="R296" s="67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</row>
    <row r="297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109"/>
      <c r="Q297" s="66"/>
      <c r="R297" s="67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</row>
    <row r="29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109"/>
      <c r="Q298" s="66"/>
      <c r="R298" s="67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</row>
    <row r="299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109"/>
      <c r="Q299" s="66"/>
      <c r="R299" s="67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</row>
    <row r="300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109"/>
      <c r="Q300" s="66"/>
      <c r="R300" s="67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</row>
    <row r="30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109"/>
      <c r="Q301" s="66"/>
      <c r="R301" s="67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</row>
    <row r="302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109"/>
      <c r="Q302" s="66"/>
      <c r="R302" s="67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</row>
    <row r="303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109"/>
      <c r="Q303" s="66"/>
      <c r="R303" s="67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</row>
    <row r="304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109"/>
      <c r="Q304" s="66"/>
      <c r="R304" s="67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</row>
    <row r="305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109"/>
      <c r="Q305" s="66"/>
      <c r="R305" s="67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</row>
    <row r="306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109"/>
      <c r="Q306" s="66"/>
      <c r="R306" s="67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</row>
    <row r="307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109"/>
      <c r="Q307" s="66"/>
      <c r="R307" s="67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</row>
    <row r="30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109"/>
      <c r="Q308" s="66"/>
      <c r="R308" s="67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</row>
    <row r="309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109"/>
      <c r="Q309" s="66"/>
      <c r="R309" s="67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</row>
    <row r="310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109"/>
      <c r="Q310" s="66"/>
      <c r="R310" s="67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</row>
    <row r="31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109"/>
      <c r="Q311" s="66"/>
      <c r="R311" s="67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</row>
    <row r="312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109"/>
      <c r="Q312" s="66"/>
      <c r="R312" s="67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</row>
    <row r="313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109"/>
      <c r="Q313" s="66"/>
      <c r="R313" s="67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</row>
    <row r="314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109"/>
      <c r="Q314" s="66"/>
      <c r="R314" s="67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</row>
    <row r="315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109"/>
      <c r="Q315" s="66"/>
      <c r="R315" s="67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</row>
    <row r="316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109"/>
      <c r="Q316" s="66"/>
      <c r="R316" s="67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</row>
    <row r="317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109"/>
      <c r="Q317" s="66"/>
      <c r="R317" s="67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</row>
    <row r="31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109"/>
      <c r="Q318" s="66"/>
      <c r="R318" s="67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</row>
    <row r="319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109"/>
      <c r="Q319" s="66"/>
      <c r="R319" s="67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</row>
    <row r="320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109"/>
      <c r="Q320" s="66"/>
      <c r="R320" s="67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</row>
    <row r="32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109"/>
      <c r="Q321" s="66"/>
      <c r="R321" s="67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</row>
    <row r="322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109"/>
      <c r="Q322" s="66"/>
      <c r="R322" s="67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</row>
    <row r="323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109"/>
      <c r="Q323" s="66"/>
      <c r="R323" s="67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</row>
    <row r="324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109"/>
      <c r="Q324" s="66"/>
      <c r="R324" s="67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</row>
    <row r="325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109"/>
      <c r="Q325" s="66"/>
      <c r="R325" s="67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</row>
    <row r="326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109"/>
      <c r="Q326" s="66"/>
      <c r="R326" s="67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</row>
    <row r="327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109"/>
      <c r="Q327" s="66"/>
      <c r="R327" s="67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</row>
    <row r="32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109"/>
      <c r="Q328" s="66"/>
      <c r="R328" s="67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</row>
    <row r="329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109"/>
      <c r="Q329" s="66"/>
      <c r="R329" s="67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</row>
    <row r="330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109"/>
      <c r="Q330" s="66"/>
      <c r="R330" s="67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</row>
    <row r="33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109"/>
      <c r="Q331" s="66"/>
      <c r="R331" s="67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</row>
    <row r="332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109"/>
      <c r="Q332" s="66"/>
      <c r="R332" s="67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</row>
    <row r="333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109"/>
      <c r="Q333" s="66"/>
      <c r="R333" s="67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</row>
    <row r="334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109"/>
      <c r="Q334" s="66"/>
      <c r="R334" s="67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</row>
    <row r="335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109"/>
      <c r="Q335" s="66"/>
      <c r="R335" s="67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</row>
    <row r="336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109"/>
      <c r="Q336" s="66"/>
      <c r="R336" s="67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</row>
    <row r="337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109"/>
      <c r="Q337" s="66"/>
      <c r="R337" s="67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</row>
    <row r="33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109"/>
      <c r="Q338" s="66"/>
      <c r="R338" s="67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</row>
    <row r="339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109"/>
      <c r="Q339" s="66"/>
      <c r="R339" s="67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</row>
    <row r="340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109"/>
      <c r="Q340" s="66"/>
      <c r="R340" s="67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</row>
    <row r="34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109"/>
      <c r="Q341" s="66"/>
      <c r="R341" s="67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</row>
    <row r="342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109"/>
      <c r="Q342" s="66"/>
      <c r="R342" s="67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</row>
    <row r="343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109"/>
      <c r="Q343" s="66"/>
      <c r="R343" s="67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</row>
    <row r="344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109"/>
      <c r="Q344" s="66"/>
      <c r="R344" s="67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</row>
    <row r="345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109"/>
      <c r="Q345" s="66"/>
      <c r="R345" s="67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</row>
    <row r="346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109"/>
      <c r="Q346" s="66"/>
      <c r="R346" s="67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</row>
    <row r="347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109"/>
      <c r="Q347" s="66"/>
      <c r="R347" s="67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</row>
    <row r="34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109"/>
      <c r="Q348" s="66"/>
      <c r="R348" s="67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</row>
    <row r="349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109"/>
      <c r="Q349" s="66"/>
      <c r="R349" s="67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</row>
    <row r="350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109"/>
      <c r="Q350" s="66"/>
      <c r="R350" s="67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</row>
    <row r="35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109"/>
      <c r="Q351" s="66"/>
      <c r="R351" s="67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</row>
    <row r="352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109"/>
      <c r="Q352" s="66"/>
      <c r="R352" s="67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</row>
    <row r="353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109"/>
      <c r="Q353" s="66"/>
      <c r="R353" s="67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</row>
    <row r="354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109"/>
      <c r="Q354" s="66"/>
      <c r="R354" s="67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</row>
    <row r="355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109"/>
      <c r="Q355" s="66"/>
      <c r="R355" s="67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</row>
    <row r="356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109"/>
      <c r="Q356" s="66"/>
      <c r="R356" s="67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</row>
    <row r="357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109"/>
      <c r="Q357" s="66"/>
      <c r="R357" s="67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</row>
    <row r="35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109"/>
      <c r="Q358" s="66"/>
      <c r="R358" s="67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</row>
    <row r="359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109"/>
      <c r="Q359" s="66"/>
      <c r="R359" s="67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</row>
    <row r="360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109"/>
      <c r="Q360" s="66"/>
      <c r="R360" s="67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</row>
    <row r="36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109"/>
      <c r="Q361" s="66"/>
      <c r="R361" s="67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</row>
    <row r="362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109"/>
      <c r="Q362" s="66"/>
      <c r="R362" s="67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</row>
    <row r="363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109"/>
      <c r="Q363" s="66"/>
      <c r="R363" s="67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</row>
    <row r="364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109"/>
      <c r="Q364" s="66"/>
      <c r="R364" s="67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</row>
    <row r="365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109"/>
      <c r="Q365" s="66"/>
      <c r="R365" s="67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</row>
    <row r="366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109"/>
      <c r="Q366" s="66"/>
      <c r="R366" s="67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</row>
    <row r="367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109"/>
      <c r="Q367" s="66"/>
      <c r="R367" s="67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</row>
    <row r="36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109"/>
      <c r="Q368" s="66"/>
      <c r="R368" s="67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</row>
    <row r="369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109"/>
      <c r="Q369" s="66"/>
      <c r="R369" s="67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</row>
    <row r="370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109"/>
      <c r="Q370" s="66"/>
      <c r="R370" s="67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</row>
    <row r="37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109"/>
      <c r="Q371" s="66"/>
      <c r="R371" s="67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</row>
    <row r="372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109"/>
      <c r="Q372" s="66"/>
      <c r="R372" s="67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</row>
    <row r="373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109"/>
      <c r="Q373" s="66"/>
      <c r="R373" s="67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</row>
    <row r="374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109"/>
      <c r="Q374" s="66"/>
      <c r="R374" s="67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</row>
    <row r="375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109"/>
      <c r="Q375" s="66"/>
      <c r="R375" s="67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</row>
    <row r="376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109"/>
      <c r="Q376" s="66"/>
      <c r="R376" s="67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</row>
    <row r="377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109"/>
      <c r="Q377" s="66"/>
      <c r="R377" s="67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</row>
    <row r="37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109"/>
      <c r="Q378" s="66"/>
      <c r="R378" s="67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66"/>
      <c r="AL378" s="66"/>
      <c r="AM378" s="66"/>
      <c r="AN378" s="66"/>
      <c r="AO378" s="66"/>
      <c r="AP378" s="66"/>
      <c r="AQ378" s="66"/>
      <c r="AR378" s="66"/>
    </row>
    <row r="379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109"/>
      <c r="Q379" s="66"/>
      <c r="R379" s="67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</row>
    <row r="380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109"/>
      <c r="Q380" s="66"/>
      <c r="R380" s="67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66"/>
      <c r="AL380" s="66"/>
      <c r="AM380" s="66"/>
      <c r="AN380" s="66"/>
      <c r="AO380" s="66"/>
      <c r="AP380" s="66"/>
      <c r="AQ380" s="66"/>
      <c r="AR380" s="66"/>
    </row>
    <row r="38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109"/>
      <c r="Q381" s="66"/>
      <c r="R381" s="67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66"/>
      <c r="AL381" s="66"/>
      <c r="AM381" s="66"/>
      <c r="AN381" s="66"/>
      <c r="AO381" s="66"/>
      <c r="AP381" s="66"/>
      <c r="AQ381" s="66"/>
      <c r="AR381" s="66"/>
    </row>
    <row r="382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109"/>
      <c r="Q382" s="66"/>
      <c r="R382" s="67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  <c r="AJ382" s="66"/>
      <c r="AK382" s="66"/>
      <c r="AL382" s="66"/>
      <c r="AM382" s="66"/>
      <c r="AN382" s="66"/>
      <c r="AO382" s="66"/>
      <c r="AP382" s="66"/>
      <c r="AQ382" s="66"/>
      <c r="AR382" s="66"/>
    </row>
    <row r="383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109"/>
      <c r="Q383" s="66"/>
      <c r="R383" s="67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66"/>
      <c r="AL383" s="66"/>
      <c r="AM383" s="66"/>
      <c r="AN383" s="66"/>
      <c r="AO383" s="66"/>
      <c r="AP383" s="66"/>
      <c r="AQ383" s="66"/>
      <c r="AR383" s="66"/>
    </row>
    <row r="384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109"/>
      <c r="Q384" s="66"/>
      <c r="R384" s="67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  <c r="AJ384" s="66"/>
      <c r="AK384" s="66"/>
      <c r="AL384" s="66"/>
      <c r="AM384" s="66"/>
      <c r="AN384" s="66"/>
      <c r="AO384" s="66"/>
      <c r="AP384" s="66"/>
      <c r="AQ384" s="66"/>
      <c r="AR384" s="66"/>
    </row>
    <row r="385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109"/>
      <c r="Q385" s="66"/>
      <c r="R385" s="67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  <c r="AJ385" s="66"/>
      <c r="AK385" s="66"/>
      <c r="AL385" s="66"/>
      <c r="AM385" s="66"/>
      <c r="AN385" s="66"/>
      <c r="AO385" s="66"/>
      <c r="AP385" s="66"/>
      <c r="AQ385" s="66"/>
      <c r="AR385" s="66"/>
    </row>
    <row r="386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109"/>
      <c r="Q386" s="66"/>
      <c r="R386" s="67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  <c r="AJ386" s="66"/>
      <c r="AK386" s="66"/>
      <c r="AL386" s="66"/>
      <c r="AM386" s="66"/>
      <c r="AN386" s="66"/>
      <c r="AO386" s="66"/>
      <c r="AP386" s="66"/>
      <c r="AQ386" s="66"/>
      <c r="AR386" s="66"/>
    </row>
    <row r="387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109"/>
      <c r="Q387" s="66"/>
      <c r="R387" s="67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  <c r="AJ387" s="66"/>
      <c r="AK387" s="66"/>
      <c r="AL387" s="66"/>
      <c r="AM387" s="66"/>
      <c r="AN387" s="66"/>
      <c r="AO387" s="66"/>
      <c r="AP387" s="66"/>
      <c r="AQ387" s="66"/>
      <c r="AR387" s="66"/>
    </row>
    <row r="38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109"/>
      <c r="Q388" s="66"/>
      <c r="R388" s="67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  <c r="AJ388" s="66"/>
      <c r="AK388" s="66"/>
      <c r="AL388" s="66"/>
      <c r="AM388" s="66"/>
      <c r="AN388" s="66"/>
      <c r="AO388" s="66"/>
      <c r="AP388" s="66"/>
      <c r="AQ388" s="66"/>
      <c r="AR388" s="66"/>
    </row>
    <row r="389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109"/>
      <c r="Q389" s="66"/>
      <c r="R389" s="67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  <c r="AJ389" s="66"/>
      <c r="AK389" s="66"/>
      <c r="AL389" s="66"/>
      <c r="AM389" s="66"/>
      <c r="AN389" s="66"/>
      <c r="AO389" s="66"/>
      <c r="AP389" s="66"/>
      <c r="AQ389" s="66"/>
      <c r="AR389" s="66"/>
    </row>
    <row r="390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109"/>
      <c r="Q390" s="66"/>
      <c r="R390" s="67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  <c r="AJ390" s="66"/>
      <c r="AK390" s="66"/>
      <c r="AL390" s="66"/>
      <c r="AM390" s="66"/>
      <c r="AN390" s="66"/>
      <c r="AO390" s="66"/>
      <c r="AP390" s="66"/>
      <c r="AQ390" s="66"/>
      <c r="AR390" s="66"/>
    </row>
    <row r="39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109"/>
      <c r="Q391" s="66"/>
      <c r="R391" s="67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66"/>
      <c r="AL391" s="66"/>
      <c r="AM391" s="66"/>
      <c r="AN391" s="66"/>
      <c r="AO391" s="66"/>
      <c r="AP391" s="66"/>
      <c r="AQ391" s="66"/>
      <c r="AR391" s="66"/>
    </row>
    <row r="392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109"/>
      <c r="Q392" s="66"/>
      <c r="R392" s="67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</row>
    <row r="393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109"/>
      <c r="Q393" s="66"/>
      <c r="R393" s="67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</row>
    <row r="394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109"/>
      <c r="Q394" s="66"/>
      <c r="R394" s="67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  <c r="AJ394" s="66"/>
      <c r="AK394" s="66"/>
      <c r="AL394" s="66"/>
      <c r="AM394" s="66"/>
      <c r="AN394" s="66"/>
      <c r="AO394" s="66"/>
      <c r="AP394" s="66"/>
      <c r="AQ394" s="66"/>
      <c r="AR394" s="66"/>
    </row>
    <row r="395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109"/>
      <c r="Q395" s="66"/>
      <c r="R395" s="67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66"/>
      <c r="AL395" s="66"/>
      <c r="AM395" s="66"/>
      <c r="AN395" s="66"/>
      <c r="AO395" s="66"/>
      <c r="AP395" s="66"/>
      <c r="AQ395" s="66"/>
      <c r="AR395" s="66"/>
    </row>
    <row r="396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109"/>
      <c r="Q396" s="66"/>
      <c r="R396" s="67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66"/>
      <c r="AL396" s="66"/>
      <c r="AM396" s="66"/>
      <c r="AN396" s="66"/>
      <c r="AO396" s="66"/>
      <c r="AP396" s="66"/>
      <c r="AQ396" s="66"/>
      <c r="AR396" s="66"/>
    </row>
    <row r="397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109"/>
      <c r="Q397" s="66"/>
      <c r="R397" s="67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66"/>
      <c r="AL397" s="66"/>
      <c r="AM397" s="66"/>
      <c r="AN397" s="66"/>
      <c r="AO397" s="66"/>
      <c r="AP397" s="66"/>
      <c r="AQ397" s="66"/>
      <c r="AR397" s="66"/>
    </row>
    <row r="39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109"/>
      <c r="Q398" s="66"/>
      <c r="R398" s="67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</row>
    <row r="399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109"/>
      <c r="Q399" s="66"/>
      <c r="R399" s="67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</row>
    <row r="400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109"/>
      <c r="Q400" s="66"/>
      <c r="R400" s="67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66"/>
      <c r="AL400" s="66"/>
      <c r="AM400" s="66"/>
      <c r="AN400" s="66"/>
      <c r="AO400" s="66"/>
      <c r="AP400" s="66"/>
      <c r="AQ400" s="66"/>
      <c r="AR400" s="66"/>
    </row>
    <row r="40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109"/>
      <c r="Q401" s="66"/>
      <c r="R401" s="67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66"/>
      <c r="AL401" s="66"/>
      <c r="AM401" s="66"/>
      <c r="AN401" s="66"/>
      <c r="AO401" s="66"/>
      <c r="AP401" s="66"/>
      <c r="AQ401" s="66"/>
      <c r="AR401" s="66"/>
    </row>
    <row r="402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109"/>
      <c r="Q402" s="66"/>
      <c r="R402" s="67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66"/>
      <c r="AL402" s="66"/>
      <c r="AM402" s="66"/>
      <c r="AN402" s="66"/>
      <c r="AO402" s="66"/>
      <c r="AP402" s="66"/>
      <c r="AQ402" s="66"/>
      <c r="AR402" s="66"/>
    </row>
    <row r="403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109"/>
      <c r="Q403" s="66"/>
      <c r="R403" s="67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</row>
    <row r="404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109"/>
      <c r="Q404" s="66"/>
      <c r="R404" s="67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66"/>
      <c r="AL404" s="66"/>
      <c r="AM404" s="66"/>
      <c r="AN404" s="66"/>
      <c r="AO404" s="66"/>
      <c r="AP404" s="66"/>
      <c r="AQ404" s="66"/>
      <c r="AR404" s="66"/>
    </row>
    <row r="405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109"/>
      <c r="Q405" s="66"/>
      <c r="R405" s="67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66"/>
      <c r="AL405" s="66"/>
      <c r="AM405" s="66"/>
      <c r="AN405" s="66"/>
      <c r="AO405" s="66"/>
      <c r="AP405" s="66"/>
      <c r="AQ405" s="66"/>
      <c r="AR405" s="66"/>
    </row>
    <row r="406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109"/>
      <c r="Q406" s="66"/>
      <c r="R406" s="67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66"/>
      <c r="AL406" s="66"/>
      <c r="AM406" s="66"/>
      <c r="AN406" s="66"/>
      <c r="AO406" s="66"/>
      <c r="AP406" s="66"/>
      <c r="AQ406" s="66"/>
      <c r="AR406" s="66"/>
    </row>
    <row r="407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109"/>
      <c r="Q407" s="66"/>
      <c r="R407" s="67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66"/>
      <c r="AL407" s="66"/>
      <c r="AM407" s="66"/>
      <c r="AN407" s="66"/>
      <c r="AO407" s="66"/>
      <c r="AP407" s="66"/>
      <c r="AQ407" s="66"/>
      <c r="AR407" s="66"/>
    </row>
    <row r="40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109"/>
      <c r="Q408" s="66"/>
      <c r="R408" s="67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66"/>
      <c r="AL408" s="66"/>
      <c r="AM408" s="66"/>
      <c r="AN408" s="66"/>
      <c r="AO408" s="66"/>
      <c r="AP408" s="66"/>
      <c r="AQ408" s="66"/>
      <c r="AR408" s="66"/>
    </row>
    <row r="409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109"/>
      <c r="Q409" s="66"/>
      <c r="R409" s="67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66"/>
      <c r="AL409" s="66"/>
      <c r="AM409" s="66"/>
      <c r="AN409" s="66"/>
      <c r="AO409" s="66"/>
      <c r="AP409" s="66"/>
      <c r="AQ409" s="66"/>
      <c r="AR409" s="66"/>
    </row>
    <row r="410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109"/>
      <c r="Q410" s="66"/>
      <c r="R410" s="67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66"/>
      <c r="AL410" s="66"/>
      <c r="AM410" s="66"/>
      <c r="AN410" s="66"/>
      <c r="AO410" s="66"/>
      <c r="AP410" s="66"/>
      <c r="AQ410" s="66"/>
      <c r="AR410" s="66"/>
    </row>
    <row r="41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109"/>
      <c r="Q411" s="66"/>
      <c r="R411" s="67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66"/>
      <c r="AL411" s="66"/>
      <c r="AM411" s="66"/>
      <c r="AN411" s="66"/>
      <c r="AO411" s="66"/>
      <c r="AP411" s="66"/>
      <c r="AQ411" s="66"/>
      <c r="AR411" s="66"/>
    </row>
    <row r="412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109"/>
      <c r="Q412" s="66"/>
      <c r="R412" s="67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66"/>
      <c r="AL412" s="66"/>
      <c r="AM412" s="66"/>
      <c r="AN412" s="66"/>
      <c r="AO412" s="66"/>
      <c r="AP412" s="66"/>
      <c r="AQ412" s="66"/>
      <c r="AR412" s="66"/>
    </row>
    <row r="413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109"/>
      <c r="Q413" s="66"/>
      <c r="R413" s="67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66"/>
      <c r="AL413" s="66"/>
      <c r="AM413" s="66"/>
      <c r="AN413" s="66"/>
      <c r="AO413" s="66"/>
      <c r="AP413" s="66"/>
      <c r="AQ413" s="66"/>
      <c r="AR413" s="66"/>
    </row>
    <row r="414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109"/>
      <c r="Q414" s="66"/>
      <c r="R414" s="67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66"/>
      <c r="AL414" s="66"/>
      <c r="AM414" s="66"/>
      <c r="AN414" s="66"/>
      <c r="AO414" s="66"/>
      <c r="AP414" s="66"/>
      <c r="AQ414" s="66"/>
      <c r="AR414" s="66"/>
    </row>
    <row r="415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109"/>
      <c r="Q415" s="66"/>
      <c r="R415" s="67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66"/>
      <c r="AL415" s="66"/>
      <c r="AM415" s="66"/>
      <c r="AN415" s="66"/>
      <c r="AO415" s="66"/>
      <c r="AP415" s="66"/>
      <c r="AQ415" s="66"/>
      <c r="AR415" s="66"/>
    </row>
    <row r="416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109"/>
      <c r="Q416" s="66"/>
      <c r="R416" s="67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66"/>
      <c r="AL416" s="66"/>
      <c r="AM416" s="66"/>
      <c r="AN416" s="66"/>
      <c r="AO416" s="66"/>
      <c r="AP416" s="66"/>
      <c r="AQ416" s="66"/>
      <c r="AR416" s="66"/>
    </row>
    <row r="417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109"/>
      <c r="Q417" s="66"/>
      <c r="R417" s="67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66"/>
      <c r="AN417" s="66"/>
      <c r="AO417" s="66"/>
      <c r="AP417" s="66"/>
      <c r="AQ417" s="66"/>
      <c r="AR417" s="66"/>
    </row>
    <row r="41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109"/>
      <c r="Q418" s="66"/>
      <c r="R418" s="67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6"/>
      <c r="AO418" s="66"/>
      <c r="AP418" s="66"/>
      <c r="AQ418" s="66"/>
      <c r="AR418" s="66"/>
    </row>
    <row r="419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109"/>
      <c r="Q419" s="66"/>
      <c r="R419" s="67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/>
      <c r="AL419" s="66"/>
      <c r="AM419" s="66"/>
      <c r="AN419" s="66"/>
      <c r="AO419" s="66"/>
      <c r="AP419" s="66"/>
      <c r="AQ419" s="66"/>
      <c r="AR419" s="66"/>
    </row>
    <row r="420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109"/>
      <c r="Q420" s="66"/>
      <c r="R420" s="67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/>
      <c r="AP420" s="66"/>
      <c r="AQ420" s="66"/>
      <c r="AR420" s="66"/>
    </row>
    <row r="42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109"/>
      <c r="Q421" s="66"/>
      <c r="R421" s="67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/>
      <c r="AP421" s="66"/>
      <c r="AQ421" s="66"/>
      <c r="AR421" s="66"/>
    </row>
    <row r="422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109"/>
      <c r="Q422" s="66"/>
      <c r="R422" s="67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/>
      <c r="AP422" s="66"/>
      <c r="AQ422" s="66"/>
      <c r="AR422" s="66"/>
    </row>
    <row r="423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109"/>
      <c r="Q423" s="66"/>
      <c r="R423" s="67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  <c r="AJ423" s="66"/>
      <c r="AK423" s="66"/>
      <c r="AL423" s="66"/>
      <c r="AM423" s="66"/>
      <c r="AN423" s="66"/>
      <c r="AO423" s="66"/>
      <c r="AP423" s="66"/>
      <c r="AQ423" s="66"/>
      <c r="AR423" s="66"/>
    </row>
    <row r="424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109"/>
      <c r="Q424" s="66"/>
      <c r="R424" s="67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  <c r="AJ424" s="66"/>
      <c r="AK424" s="66"/>
      <c r="AL424" s="66"/>
      <c r="AM424" s="66"/>
      <c r="AN424" s="66"/>
      <c r="AO424" s="66"/>
      <c r="AP424" s="66"/>
      <c r="AQ424" s="66"/>
      <c r="AR424" s="66"/>
    </row>
    <row r="425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109"/>
      <c r="Q425" s="66"/>
      <c r="R425" s="67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  <c r="AJ425" s="66"/>
      <c r="AK425" s="66"/>
      <c r="AL425" s="66"/>
      <c r="AM425" s="66"/>
      <c r="AN425" s="66"/>
      <c r="AO425" s="66"/>
      <c r="AP425" s="66"/>
      <c r="AQ425" s="66"/>
      <c r="AR425" s="66"/>
    </row>
    <row r="426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109"/>
      <c r="Q426" s="66"/>
      <c r="R426" s="67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  <c r="AJ426" s="66"/>
      <c r="AK426" s="66"/>
      <c r="AL426" s="66"/>
      <c r="AM426" s="66"/>
      <c r="AN426" s="66"/>
      <c r="AO426" s="66"/>
      <c r="AP426" s="66"/>
      <c r="AQ426" s="66"/>
      <c r="AR426" s="66"/>
    </row>
    <row r="427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109"/>
      <c r="Q427" s="66"/>
      <c r="R427" s="67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  <c r="AJ427" s="66"/>
      <c r="AK427" s="66"/>
      <c r="AL427" s="66"/>
      <c r="AM427" s="66"/>
      <c r="AN427" s="66"/>
      <c r="AO427" s="66"/>
      <c r="AP427" s="66"/>
      <c r="AQ427" s="66"/>
      <c r="AR427" s="66"/>
    </row>
    <row r="42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109"/>
      <c r="Q428" s="66"/>
      <c r="R428" s="67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66"/>
      <c r="AL428" s="66"/>
      <c r="AM428" s="66"/>
      <c r="AN428" s="66"/>
      <c r="AO428" s="66"/>
      <c r="AP428" s="66"/>
      <c r="AQ428" s="66"/>
      <c r="AR428" s="66"/>
    </row>
    <row r="429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109"/>
      <c r="Q429" s="66"/>
      <c r="R429" s="67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66"/>
      <c r="AL429" s="66"/>
      <c r="AM429" s="66"/>
      <c r="AN429" s="66"/>
      <c r="AO429" s="66"/>
      <c r="AP429" s="66"/>
      <c r="AQ429" s="66"/>
      <c r="AR429" s="66"/>
    </row>
    <row r="430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109"/>
      <c r="Q430" s="66"/>
      <c r="R430" s="67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  <c r="AJ430" s="66"/>
      <c r="AK430" s="66"/>
      <c r="AL430" s="66"/>
      <c r="AM430" s="66"/>
      <c r="AN430" s="66"/>
      <c r="AO430" s="66"/>
      <c r="AP430" s="66"/>
      <c r="AQ430" s="66"/>
      <c r="AR430" s="66"/>
    </row>
    <row r="43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109"/>
      <c r="Q431" s="66"/>
      <c r="R431" s="67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  <c r="AJ431" s="66"/>
      <c r="AK431" s="66"/>
      <c r="AL431" s="66"/>
      <c r="AM431" s="66"/>
      <c r="AN431" s="66"/>
      <c r="AO431" s="66"/>
      <c r="AP431" s="66"/>
      <c r="AQ431" s="66"/>
      <c r="AR431" s="66"/>
    </row>
    <row r="432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109"/>
      <c r="Q432" s="66"/>
      <c r="R432" s="67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  <c r="AJ432" s="66"/>
      <c r="AK432" s="66"/>
      <c r="AL432" s="66"/>
      <c r="AM432" s="66"/>
      <c r="AN432" s="66"/>
      <c r="AO432" s="66"/>
      <c r="AP432" s="66"/>
      <c r="AQ432" s="66"/>
      <c r="AR432" s="66"/>
    </row>
    <row r="433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109"/>
      <c r="Q433" s="66"/>
      <c r="R433" s="67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  <c r="AJ433" s="66"/>
      <c r="AK433" s="66"/>
      <c r="AL433" s="66"/>
      <c r="AM433" s="66"/>
      <c r="AN433" s="66"/>
      <c r="AO433" s="66"/>
      <c r="AP433" s="66"/>
      <c r="AQ433" s="66"/>
      <c r="AR433" s="66"/>
    </row>
    <row r="434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109"/>
      <c r="Q434" s="66"/>
      <c r="R434" s="67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66"/>
      <c r="AL434" s="66"/>
      <c r="AM434" s="66"/>
      <c r="AN434" s="66"/>
      <c r="AO434" s="66"/>
      <c r="AP434" s="66"/>
      <c r="AQ434" s="66"/>
      <c r="AR434" s="66"/>
    </row>
    <row r="435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109"/>
      <c r="Q435" s="66"/>
      <c r="R435" s="67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66"/>
      <c r="AL435" s="66"/>
      <c r="AM435" s="66"/>
      <c r="AN435" s="66"/>
      <c r="AO435" s="66"/>
      <c r="AP435" s="66"/>
      <c r="AQ435" s="66"/>
      <c r="AR435" s="66"/>
    </row>
    <row r="436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7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</row>
    <row r="437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7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  <c r="AJ437" s="66"/>
      <c r="AK437" s="66"/>
      <c r="AL437" s="66"/>
      <c r="AM437" s="66"/>
      <c r="AN437" s="66"/>
      <c r="AO437" s="66"/>
      <c r="AP437" s="66"/>
      <c r="AQ437" s="66"/>
      <c r="AR437" s="66"/>
    </row>
    <row r="43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7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  <c r="AJ438" s="66"/>
      <c r="AK438" s="66"/>
      <c r="AL438" s="66"/>
      <c r="AM438" s="66"/>
      <c r="AN438" s="66"/>
      <c r="AO438" s="66"/>
      <c r="AP438" s="66"/>
      <c r="AQ438" s="66"/>
      <c r="AR438" s="66"/>
    </row>
    <row r="439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7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  <c r="AJ439" s="66"/>
      <c r="AK439" s="66"/>
      <c r="AL439" s="66"/>
      <c r="AM439" s="66"/>
      <c r="AN439" s="66"/>
      <c r="AO439" s="66"/>
      <c r="AP439" s="66"/>
      <c r="AQ439" s="66"/>
      <c r="AR439" s="66"/>
    </row>
    <row r="440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7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  <c r="AJ440" s="66"/>
      <c r="AK440" s="66"/>
      <c r="AL440" s="66"/>
      <c r="AM440" s="66"/>
      <c r="AN440" s="66"/>
      <c r="AO440" s="66"/>
      <c r="AP440" s="66"/>
      <c r="AQ440" s="66"/>
      <c r="AR440" s="66"/>
    </row>
    <row r="44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7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  <c r="AJ441" s="66"/>
      <c r="AK441" s="66"/>
      <c r="AL441" s="66"/>
      <c r="AM441" s="66"/>
      <c r="AN441" s="66"/>
      <c r="AO441" s="66"/>
      <c r="AP441" s="66"/>
      <c r="AQ441" s="66"/>
      <c r="AR441" s="66"/>
    </row>
    <row r="442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7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  <c r="AJ442" s="66"/>
      <c r="AK442" s="66"/>
      <c r="AL442" s="66"/>
      <c r="AM442" s="66"/>
      <c r="AN442" s="66"/>
      <c r="AO442" s="66"/>
      <c r="AP442" s="66"/>
      <c r="AQ442" s="66"/>
      <c r="AR442" s="66"/>
    </row>
    <row r="443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7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  <c r="AJ443" s="66"/>
      <c r="AK443" s="66"/>
      <c r="AL443" s="66"/>
      <c r="AM443" s="66"/>
      <c r="AN443" s="66"/>
      <c r="AO443" s="66"/>
      <c r="AP443" s="66"/>
      <c r="AQ443" s="66"/>
      <c r="AR443" s="66"/>
    </row>
    <row r="444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7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  <c r="AJ444" s="66"/>
      <c r="AK444" s="66"/>
      <c r="AL444" s="66"/>
      <c r="AM444" s="66"/>
      <c r="AN444" s="66"/>
      <c r="AO444" s="66"/>
      <c r="AP444" s="66"/>
      <c r="AQ444" s="66"/>
      <c r="AR444" s="66"/>
    </row>
    <row r="44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7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66"/>
      <c r="AL445" s="66"/>
      <c r="AM445" s="66"/>
      <c r="AN445" s="66"/>
      <c r="AO445" s="66"/>
      <c r="AP445" s="66"/>
      <c r="AQ445" s="66"/>
      <c r="AR445" s="66"/>
    </row>
    <row r="446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7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  <c r="AJ446" s="66"/>
      <c r="AK446" s="66"/>
      <c r="AL446" s="66"/>
      <c r="AM446" s="66"/>
      <c r="AN446" s="66"/>
      <c r="AO446" s="66"/>
      <c r="AP446" s="66"/>
      <c r="AQ446" s="66"/>
      <c r="AR446" s="66"/>
    </row>
    <row r="447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7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  <c r="AJ447" s="66"/>
      <c r="AK447" s="66"/>
      <c r="AL447" s="66"/>
      <c r="AM447" s="66"/>
      <c r="AN447" s="66"/>
      <c r="AO447" s="66"/>
      <c r="AP447" s="66"/>
      <c r="AQ447" s="66"/>
      <c r="AR447" s="66"/>
    </row>
    <row r="44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7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  <c r="AJ448" s="66"/>
      <c r="AK448" s="66"/>
      <c r="AL448" s="66"/>
      <c r="AM448" s="66"/>
      <c r="AN448" s="66"/>
      <c r="AO448" s="66"/>
      <c r="AP448" s="66"/>
      <c r="AQ448" s="66"/>
      <c r="AR448" s="66"/>
    </row>
    <row r="449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7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  <c r="AJ449" s="66"/>
      <c r="AK449" s="66"/>
      <c r="AL449" s="66"/>
      <c r="AM449" s="66"/>
      <c r="AN449" s="66"/>
      <c r="AO449" s="66"/>
      <c r="AP449" s="66"/>
      <c r="AQ449" s="66"/>
      <c r="AR449" s="66"/>
    </row>
    <row r="450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7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  <c r="AJ450" s="66"/>
      <c r="AK450" s="66"/>
      <c r="AL450" s="66"/>
      <c r="AM450" s="66"/>
      <c r="AN450" s="66"/>
      <c r="AO450" s="66"/>
      <c r="AP450" s="66"/>
      <c r="AQ450" s="66"/>
      <c r="AR450" s="66"/>
    </row>
    <row r="45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7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  <c r="AJ451" s="66"/>
      <c r="AK451" s="66"/>
      <c r="AL451" s="66"/>
      <c r="AM451" s="66"/>
      <c r="AN451" s="66"/>
      <c r="AO451" s="66"/>
      <c r="AP451" s="66"/>
      <c r="AQ451" s="66"/>
      <c r="AR451" s="66"/>
    </row>
    <row r="452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7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  <c r="AJ452" s="66"/>
      <c r="AK452" s="66"/>
      <c r="AL452" s="66"/>
      <c r="AM452" s="66"/>
      <c r="AN452" s="66"/>
      <c r="AO452" s="66"/>
      <c r="AP452" s="66"/>
      <c r="AQ452" s="66"/>
      <c r="AR452" s="66"/>
    </row>
    <row r="453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7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  <c r="AJ453" s="66"/>
      <c r="AK453" s="66"/>
      <c r="AL453" s="66"/>
      <c r="AM453" s="66"/>
      <c r="AN453" s="66"/>
      <c r="AO453" s="66"/>
      <c r="AP453" s="66"/>
      <c r="AQ453" s="66"/>
      <c r="AR453" s="66"/>
    </row>
    <row r="454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7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  <c r="AJ454" s="66"/>
      <c r="AK454" s="66"/>
      <c r="AL454" s="66"/>
      <c r="AM454" s="66"/>
      <c r="AN454" s="66"/>
      <c r="AO454" s="66"/>
      <c r="AP454" s="66"/>
      <c r="AQ454" s="66"/>
      <c r="AR454" s="66"/>
    </row>
    <row r="455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7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  <c r="AJ455" s="66"/>
      <c r="AK455" s="66"/>
      <c r="AL455" s="66"/>
      <c r="AM455" s="66"/>
      <c r="AN455" s="66"/>
      <c r="AO455" s="66"/>
      <c r="AP455" s="66"/>
      <c r="AQ455" s="66"/>
      <c r="AR455" s="66"/>
    </row>
    <row r="456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7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  <c r="AJ456" s="66"/>
      <c r="AK456" s="66"/>
      <c r="AL456" s="66"/>
      <c r="AM456" s="66"/>
      <c r="AN456" s="66"/>
      <c r="AO456" s="66"/>
      <c r="AP456" s="66"/>
      <c r="AQ456" s="66"/>
      <c r="AR456" s="66"/>
    </row>
    <row r="457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7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  <c r="AJ457" s="66"/>
      <c r="AK457" s="66"/>
      <c r="AL457" s="66"/>
      <c r="AM457" s="66"/>
      <c r="AN457" s="66"/>
      <c r="AO457" s="66"/>
      <c r="AP457" s="66"/>
      <c r="AQ457" s="66"/>
      <c r="AR457" s="66"/>
    </row>
    <row r="45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7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66"/>
      <c r="AL458" s="66"/>
      <c r="AM458" s="66"/>
      <c r="AN458" s="66"/>
      <c r="AO458" s="66"/>
      <c r="AP458" s="66"/>
      <c r="AQ458" s="66"/>
      <c r="AR458" s="66"/>
    </row>
    <row r="459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7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  <c r="AJ459" s="66"/>
      <c r="AK459" s="66"/>
      <c r="AL459" s="66"/>
      <c r="AM459" s="66"/>
      <c r="AN459" s="66"/>
      <c r="AO459" s="66"/>
      <c r="AP459" s="66"/>
      <c r="AQ459" s="66"/>
      <c r="AR459" s="66"/>
    </row>
    <row r="460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7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  <c r="AJ460" s="66"/>
      <c r="AK460" s="66"/>
      <c r="AL460" s="66"/>
      <c r="AM460" s="66"/>
      <c r="AN460" s="66"/>
      <c r="AO460" s="66"/>
      <c r="AP460" s="66"/>
      <c r="AQ460" s="66"/>
      <c r="AR460" s="66"/>
    </row>
    <row r="46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7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  <c r="AJ461" s="66"/>
      <c r="AK461" s="66"/>
      <c r="AL461" s="66"/>
      <c r="AM461" s="66"/>
      <c r="AN461" s="66"/>
      <c r="AO461" s="66"/>
      <c r="AP461" s="66"/>
      <c r="AQ461" s="66"/>
      <c r="AR461" s="66"/>
    </row>
    <row r="462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7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  <c r="AJ462" s="66"/>
      <c r="AK462" s="66"/>
      <c r="AL462" s="66"/>
      <c r="AM462" s="66"/>
      <c r="AN462" s="66"/>
      <c r="AO462" s="66"/>
      <c r="AP462" s="66"/>
      <c r="AQ462" s="66"/>
      <c r="AR462" s="66"/>
    </row>
    <row r="463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7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  <c r="AJ463" s="66"/>
      <c r="AK463" s="66"/>
      <c r="AL463" s="66"/>
      <c r="AM463" s="66"/>
      <c r="AN463" s="66"/>
      <c r="AO463" s="66"/>
      <c r="AP463" s="66"/>
      <c r="AQ463" s="66"/>
      <c r="AR463" s="66"/>
    </row>
    <row r="464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7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  <c r="AJ464" s="66"/>
      <c r="AK464" s="66"/>
      <c r="AL464" s="66"/>
      <c r="AM464" s="66"/>
      <c r="AN464" s="66"/>
      <c r="AO464" s="66"/>
      <c r="AP464" s="66"/>
      <c r="AQ464" s="66"/>
      <c r="AR464" s="66"/>
    </row>
    <row r="465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7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  <c r="AJ465" s="66"/>
      <c r="AK465" s="66"/>
      <c r="AL465" s="66"/>
      <c r="AM465" s="66"/>
      <c r="AN465" s="66"/>
      <c r="AO465" s="66"/>
      <c r="AP465" s="66"/>
      <c r="AQ465" s="66"/>
      <c r="AR465" s="66"/>
    </row>
    <row r="466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7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  <c r="AJ466" s="66"/>
      <c r="AK466" s="66"/>
      <c r="AL466" s="66"/>
      <c r="AM466" s="66"/>
      <c r="AN466" s="66"/>
      <c r="AO466" s="66"/>
      <c r="AP466" s="66"/>
      <c r="AQ466" s="66"/>
      <c r="AR466" s="66"/>
    </row>
    <row r="467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7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  <c r="AJ467" s="66"/>
      <c r="AK467" s="66"/>
      <c r="AL467" s="66"/>
      <c r="AM467" s="66"/>
      <c r="AN467" s="66"/>
      <c r="AO467" s="66"/>
      <c r="AP467" s="66"/>
      <c r="AQ467" s="66"/>
      <c r="AR467" s="66"/>
    </row>
    <row r="46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7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  <c r="AJ468" s="66"/>
      <c r="AK468" s="66"/>
      <c r="AL468" s="66"/>
      <c r="AM468" s="66"/>
      <c r="AN468" s="66"/>
      <c r="AO468" s="66"/>
      <c r="AP468" s="66"/>
      <c r="AQ468" s="66"/>
      <c r="AR468" s="66"/>
    </row>
    <row r="469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7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  <c r="AJ469" s="66"/>
      <c r="AK469" s="66"/>
      <c r="AL469" s="66"/>
      <c r="AM469" s="66"/>
      <c r="AN469" s="66"/>
      <c r="AO469" s="66"/>
      <c r="AP469" s="66"/>
      <c r="AQ469" s="66"/>
      <c r="AR469" s="66"/>
    </row>
    <row r="470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7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  <c r="AJ470" s="66"/>
      <c r="AK470" s="66"/>
      <c r="AL470" s="66"/>
      <c r="AM470" s="66"/>
      <c r="AN470" s="66"/>
      <c r="AO470" s="66"/>
      <c r="AP470" s="66"/>
      <c r="AQ470" s="66"/>
      <c r="AR470" s="66"/>
    </row>
    <row r="47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7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  <c r="AJ471" s="66"/>
      <c r="AK471" s="66"/>
      <c r="AL471" s="66"/>
      <c r="AM471" s="66"/>
      <c r="AN471" s="66"/>
      <c r="AO471" s="66"/>
      <c r="AP471" s="66"/>
      <c r="AQ471" s="66"/>
      <c r="AR471" s="66"/>
    </row>
    <row r="472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7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  <c r="AJ472" s="66"/>
      <c r="AK472" s="66"/>
      <c r="AL472" s="66"/>
      <c r="AM472" s="66"/>
      <c r="AN472" s="66"/>
      <c r="AO472" s="66"/>
      <c r="AP472" s="66"/>
      <c r="AQ472" s="66"/>
      <c r="AR472" s="66"/>
    </row>
    <row r="473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7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  <c r="AJ473" s="66"/>
      <c r="AK473" s="66"/>
      <c r="AL473" s="66"/>
      <c r="AM473" s="66"/>
      <c r="AN473" s="66"/>
      <c r="AO473" s="66"/>
      <c r="AP473" s="66"/>
      <c r="AQ473" s="66"/>
      <c r="AR473" s="66"/>
    </row>
    <row r="474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107"/>
      <c r="P474" s="66"/>
      <c r="Q474" s="66"/>
      <c r="R474" s="67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66"/>
      <c r="AL474" s="66"/>
      <c r="AM474" s="66"/>
      <c r="AN474" s="66"/>
      <c r="AO474" s="66"/>
      <c r="AP474" s="66"/>
      <c r="AQ474" s="66"/>
      <c r="AR474" s="66"/>
    </row>
    <row r="475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7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66"/>
      <c r="AL475" s="66"/>
      <c r="AM475" s="66"/>
      <c r="AN475" s="66"/>
      <c r="AO475" s="66"/>
      <c r="AP475" s="66"/>
      <c r="AQ475" s="66"/>
      <c r="AR475" s="66"/>
    </row>
    <row r="476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7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6"/>
      <c r="AO476" s="66"/>
      <c r="AP476" s="66"/>
      <c r="AQ476" s="66"/>
      <c r="AR476" s="66"/>
    </row>
    <row r="477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7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66"/>
      <c r="AL477" s="66"/>
      <c r="AM477" s="66"/>
      <c r="AN477" s="66"/>
      <c r="AO477" s="66"/>
      <c r="AP477" s="66"/>
      <c r="AQ477" s="66"/>
      <c r="AR477" s="66"/>
    </row>
    <row r="47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7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66"/>
      <c r="AL478" s="66"/>
      <c r="AM478" s="66"/>
      <c r="AN478" s="66"/>
      <c r="AO478" s="66"/>
      <c r="AP478" s="66"/>
      <c r="AQ478" s="66"/>
      <c r="AR478" s="66"/>
    </row>
    <row r="479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7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66"/>
      <c r="AL479" s="66"/>
      <c r="AM479" s="66"/>
      <c r="AN479" s="66"/>
      <c r="AO479" s="66"/>
      <c r="AP479" s="66"/>
      <c r="AQ479" s="66"/>
      <c r="AR479" s="66"/>
    </row>
    <row r="480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7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  <c r="AJ480" s="66"/>
      <c r="AK480" s="66"/>
      <c r="AL480" s="66"/>
      <c r="AM480" s="66"/>
      <c r="AN480" s="66"/>
      <c r="AO480" s="66"/>
      <c r="AP480" s="66"/>
      <c r="AQ480" s="66"/>
      <c r="AR480" s="66"/>
    </row>
    <row r="48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7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  <c r="AJ481" s="66"/>
      <c r="AK481" s="66"/>
      <c r="AL481" s="66"/>
      <c r="AM481" s="66"/>
      <c r="AN481" s="66"/>
      <c r="AO481" s="66"/>
      <c r="AP481" s="66"/>
      <c r="AQ481" s="66"/>
      <c r="AR481" s="66"/>
    </row>
    <row r="482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7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  <c r="AJ482" s="66"/>
      <c r="AK482" s="66"/>
      <c r="AL482" s="66"/>
      <c r="AM482" s="66"/>
      <c r="AN482" s="66"/>
      <c r="AO482" s="66"/>
      <c r="AP482" s="66"/>
      <c r="AQ482" s="66"/>
      <c r="AR482" s="66"/>
    </row>
    <row r="483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7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  <c r="AN483" s="66"/>
      <c r="AO483" s="66"/>
      <c r="AP483" s="66"/>
      <c r="AQ483" s="66"/>
      <c r="AR483" s="66"/>
    </row>
    <row r="484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7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66"/>
      <c r="AL484" s="66"/>
      <c r="AM484" s="66"/>
      <c r="AN484" s="66"/>
      <c r="AO484" s="66"/>
      <c r="AP484" s="66"/>
      <c r="AQ484" s="66"/>
      <c r="AR484" s="66"/>
    </row>
    <row r="485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7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66"/>
      <c r="AL485" s="66"/>
      <c r="AM485" s="66"/>
      <c r="AN485" s="66"/>
      <c r="AO485" s="66"/>
      <c r="AP485" s="66"/>
      <c r="AQ485" s="66"/>
      <c r="AR485" s="66"/>
    </row>
    <row r="486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7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66"/>
      <c r="AL486" s="66"/>
      <c r="AM486" s="66"/>
      <c r="AN486" s="66"/>
      <c r="AO486" s="66"/>
      <c r="AP486" s="66"/>
      <c r="AQ486" s="66"/>
      <c r="AR486" s="66"/>
    </row>
    <row r="487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7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  <c r="AJ487" s="66"/>
      <c r="AK487" s="66"/>
      <c r="AL487" s="66"/>
      <c r="AM487" s="66"/>
      <c r="AN487" s="66"/>
      <c r="AO487" s="66"/>
      <c r="AP487" s="66"/>
      <c r="AQ487" s="66"/>
      <c r="AR487" s="66"/>
    </row>
    <row r="48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7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  <c r="AJ488" s="66"/>
      <c r="AK488" s="66"/>
      <c r="AL488" s="66"/>
      <c r="AM488" s="66"/>
      <c r="AN488" s="66"/>
      <c r="AO488" s="66"/>
      <c r="AP488" s="66"/>
      <c r="AQ488" s="66"/>
      <c r="AR488" s="66"/>
    </row>
    <row r="489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7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  <c r="AJ489" s="66"/>
      <c r="AK489" s="66"/>
      <c r="AL489" s="66"/>
      <c r="AM489" s="66"/>
      <c r="AN489" s="66"/>
      <c r="AO489" s="66"/>
      <c r="AP489" s="66"/>
      <c r="AQ489" s="66"/>
      <c r="AR489" s="66"/>
    </row>
    <row r="490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7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  <c r="AJ490" s="66"/>
      <c r="AK490" s="66"/>
      <c r="AL490" s="66"/>
      <c r="AM490" s="66"/>
      <c r="AN490" s="66"/>
      <c r="AO490" s="66"/>
      <c r="AP490" s="66"/>
      <c r="AQ490" s="66"/>
      <c r="AR490" s="66"/>
    </row>
    <row r="49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7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  <c r="AJ491" s="66"/>
      <c r="AK491" s="66"/>
      <c r="AL491" s="66"/>
      <c r="AM491" s="66"/>
      <c r="AN491" s="66"/>
      <c r="AO491" s="66"/>
      <c r="AP491" s="66"/>
      <c r="AQ491" s="66"/>
      <c r="AR491" s="66"/>
    </row>
    <row r="492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7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  <c r="AJ492" s="66"/>
      <c r="AK492" s="66"/>
      <c r="AL492" s="66"/>
      <c r="AM492" s="66"/>
      <c r="AN492" s="66"/>
      <c r="AO492" s="66"/>
      <c r="AP492" s="66"/>
      <c r="AQ492" s="66"/>
      <c r="AR492" s="66"/>
    </row>
    <row r="493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7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  <c r="AJ493" s="66"/>
      <c r="AK493" s="66"/>
      <c r="AL493" s="66"/>
      <c r="AM493" s="66"/>
      <c r="AN493" s="66"/>
      <c r="AO493" s="66"/>
      <c r="AP493" s="66"/>
      <c r="AQ493" s="66"/>
      <c r="AR493" s="66"/>
    </row>
    <row r="494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7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  <c r="AJ494" s="66"/>
      <c r="AK494" s="66"/>
      <c r="AL494" s="66"/>
      <c r="AM494" s="66"/>
      <c r="AN494" s="66"/>
      <c r="AO494" s="66"/>
      <c r="AP494" s="66"/>
      <c r="AQ494" s="66"/>
      <c r="AR494" s="66"/>
    </row>
    <row r="495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7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  <c r="AJ495" s="66"/>
      <c r="AK495" s="66"/>
      <c r="AL495" s="66"/>
      <c r="AM495" s="66"/>
      <c r="AN495" s="66"/>
      <c r="AO495" s="66"/>
      <c r="AP495" s="66"/>
      <c r="AQ495" s="66"/>
      <c r="AR495" s="66"/>
    </row>
    <row r="496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7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66"/>
      <c r="AL496" s="66"/>
      <c r="AM496" s="66"/>
      <c r="AN496" s="66"/>
      <c r="AO496" s="66"/>
      <c r="AP496" s="66"/>
      <c r="AQ496" s="66"/>
      <c r="AR496" s="66"/>
    </row>
    <row r="497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7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66"/>
      <c r="AL497" s="66"/>
      <c r="AM497" s="66"/>
      <c r="AN497" s="66"/>
      <c r="AO497" s="66"/>
      <c r="AP497" s="66"/>
      <c r="AQ497" s="66"/>
      <c r="AR497" s="66"/>
    </row>
    <row r="49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7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</row>
    <row r="499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7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  <c r="AJ499" s="66"/>
      <c r="AK499" s="66"/>
      <c r="AL499" s="66"/>
      <c r="AM499" s="66"/>
      <c r="AN499" s="66"/>
      <c r="AO499" s="66"/>
      <c r="AP499" s="66"/>
      <c r="AQ499" s="66"/>
      <c r="AR499" s="66"/>
    </row>
    <row r="500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7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  <c r="AJ500" s="66"/>
      <c r="AK500" s="66"/>
      <c r="AL500" s="66"/>
      <c r="AM500" s="66"/>
      <c r="AN500" s="66"/>
      <c r="AO500" s="66"/>
      <c r="AP500" s="66"/>
      <c r="AQ500" s="66"/>
      <c r="AR500" s="66"/>
    </row>
    <row r="50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7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  <c r="AJ501" s="66"/>
      <c r="AK501" s="66"/>
      <c r="AL501" s="66"/>
      <c r="AM501" s="66"/>
      <c r="AN501" s="66"/>
      <c r="AO501" s="66"/>
      <c r="AP501" s="66"/>
      <c r="AQ501" s="66"/>
      <c r="AR501" s="66"/>
    </row>
    <row r="502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7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  <c r="AJ502" s="66"/>
      <c r="AK502" s="66"/>
      <c r="AL502" s="66"/>
      <c r="AM502" s="66"/>
      <c r="AN502" s="66"/>
      <c r="AO502" s="66"/>
      <c r="AP502" s="66"/>
      <c r="AQ502" s="66"/>
      <c r="AR502" s="66"/>
    </row>
    <row r="503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7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  <c r="AJ503" s="66"/>
      <c r="AK503" s="66"/>
      <c r="AL503" s="66"/>
      <c r="AM503" s="66"/>
      <c r="AN503" s="66"/>
      <c r="AO503" s="66"/>
      <c r="AP503" s="66"/>
      <c r="AQ503" s="66"/>
      <c r="AR503" s="66"/>
    </row>
    <row r="504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7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  <c r="AJ504" s="66"/>
      <c r="AK504" s="66"/>
      <c r="AL504" s="66"/>
      <c r="AM504" s="66"/>
      <c r="AN504" s="66"/>
      <c r="AO504" s="66"/>
      <c r="AP504" s="66"/>
      <c r="AQ504" s="66"/>
      <c r="AR504" s="66"/>
    </row>
    <row r="505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7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66"/>
      <c r="AL505" s="66"/>
      <c r="AM505" s="66"/>
      <c r="AN505" s="66"/>
      <c r="AO505" s="66"/>
      <c r="AP505" s="66"/>
      <c r="AQ505" s="66"/>
      <c r="AR505" s="66"/>
    </row>
    <row r="506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7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66"/>
      <c r="AL506" s="66"/>
      <c r="AM506" s="66"/>
      <c r="AN506" s="66"/>
      <c r="AO506" s="66"/>
      <c r="AP506" s="66"/>
      <c r="AQ506" s="66"/>
      <c r="AR506" s="66"/>
    </row>
    <row r="507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7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  <c r="AJ507" s="66"/>
      <c r="AK507" s="66"/>
      <c r="AL507" s="66"/>
      <c r="AM507" s="66"/>
      <c r="AN507" s="66"/>
      <c r="AO507" s="66"/>
      <c r="AP507" s="66"/>
      <c r="AQ507" s="66"/>
      <c r="AR507" s="66"/>
    </row>
    <row r="50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7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  <c r="AJ508" s="66"/>
      <c r="AK508" s="66"/>
      <c r="AL508" s="66"/>
      <c r="AM508" s="66"/>
      <c r="AN508" s="66"/>
      <c r="AO508" s="66"/>
      <c r="AP508" s="66"/>
      <c r="AQ508" s="66"/>
      <c r="AR508" s="66"/>
    </row>
    <row r="509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7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  <c r="AJ509" s="66"/>
      <c r="AK509" s="66"/>
      <c r="AL509" s="66"/>
      <c r="AM509" s="66"/>
      <c r="AN509" s="66"/>
      <c r="AO509" s="66"/>
      <c r="AP509" s="66"/>
      <c r="AQ509" s="66"/>
      <c r="AR509" s="66"/>
    </row>
    <row r="510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7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  <c r="AJ510" s="66"/>
      <c r="AK510" s="66"/>
      <c r="AL510" s="66"/>
      <c r="AM510" s="66"/>
      <c r="AN510" s="66"/>
      <c r="AO510" s="66"/>
      <c r="AP510" s="66"/>
      <c r="AQ510" s="66"/>
      <c r="AR510" s="66"/>
    </row>
    <row r="51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7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66"/>
      <c r="AL511" s="66"/>
      <c r="AM511" s="66"/>
      <c r="AN511" s="66"/>
      <c r="AO511" s="66"/>
      <c r="AP511" s="66"/>
      <c r="AQ511" s="66"/>
      <c r="AR511" s="66"/>
    </row>
    <row r="512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7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66"/>
      <c r="AL512" s="66"/>
      <c r="AM512" s="66"/>
      <c r="AN512" s="66"/>
      <c r="AO512" s="66"/>
      <c r="AP512" s="66"/>
      <c r="AQ512" s="66"/>
      <c r="AR512" s="66"/>
    </row>
    <row r="513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7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66"/>
      <c r="AL513" s="66"/>
      <c r="AM513" s="66"/>
      <c r="AN513" s="66"/>
      <c r="AO513" s="66"/>
      <c r="AP513" s="66"/>
      <c r="AQ513" s="66"/>
      <c r="AR513" s="66"/>
    </row>
    <row r="514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7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</row>
    <row r="515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7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  <c r="AJ515" s="66"/>
      <c r="AK515" s="66"/>
      <c r="AL515" s="66"/>
      <c r="AM515" s="66"/>
      <c r="AN515" s="66"/>
      <c r="AO515" s="66"/>
      <c r="AP515" s="66"/>
      <c r="AQ515" s="66"/>
      <c r="AR515" s="66"/>
    </row>
    <row r="516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7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  <c r="AJ516" s="66"/>
      <c r="AK516" s="66"/>
      <c r="AL516" s="66"/>
      <c r="AM516" s="66"/>
      <c r="AN516" s="66"/>
      <c r="AO516" s="66"/>
      <c r="AP516" s="66"/>
      <c r="AQ516" s="66"/>
      <c r="AR516" s="66"/>
    </row>
    <row r="517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7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  <c r="AJ517" s="66"/>
      <c r="AK517" s="66"/>
      <c r="AL517" s="66"/>
      <c r="AM517" s="66"/>
      <c r="AN517" s="66"/>
      <c r="AO517" s="66"/>
      <c r="AP517" s="66"/>
      <c r="AQ517" s="66"/>
      <c r="AR517" s="66"/>
    </row>
    <row r="51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7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  <c r="AJ518" s="66"/>
      <c r="AK518" s="66"/>
      <c r="AL518" s="66"/>
      <c r="AM518" s="66"/>
      <c r="AN518" s="66"/>
      <c r="AO518" s="66"/>
      <c r="AP518" s="66"/>
      <c r="AQ518" s="66"/>
      <c r="AR518" s="66"/>
    </row>
    <row r="519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7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  <c r="AJ519" s="66"/>
      <c r="AK519" s="66"/>
      <c r="AL519" s="66"/>
      <c r="AM519" s="66"/>
      <c r="AN519" s="66"/>
      <c r="AO519" s="66"/>
      <c r="AP519" s="66"/>
      <c r="AQ519" s="66"/>
      <c r="AR519" s="66"/>
    </row>
    <row r="520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7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66"/>
      <c r="AL520" s="66"/>
      <c r="AM520" s="66"/>
      <c r="AN520" s="66"/>
      <c r="AO520" s="66"/>
      <c r="AP520" s="66"/>
      <c r="AQ520" s="66"/>
      <c r="AR520" s="66"/>
    </row>
    <row r="52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7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66"/>
      <c r="AL521" s="66"/>
      <c r="AM521" s="66"/>
      <c r="AN521" s="66"/>
      <c r="AO521" s="66"/>
      <c r="AP521" s="66"/>
      <c r="AQ521" s="66"/>
      <c r="AR521" s="66"/>
    </row>
    <row r="522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7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66"/>
      <c r="AL522" s="66"/>
      <c r="AM522" s="66"/>
      <c r="AN522" s="66"/>
      <c r="AO522" s="66"/>
      <c r="AP522" s="66"/>
      <c r="AQ522" s="66"/>
      <c r="AR522" s="66"/>
    </row>
    <row r="523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7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  <c r="AJ523" s="66"/>
      <c r="AK523" s="66"/>
      <c r="AL523" s="66"/>
      <c r="AM523" s="66"/>
      <c r="AN523" s="66"/>
      <c r="AO523" s="66"/>
      <c r="AP523" s="66"/>
      <c r="AQ523" s="66"/>
      <c r="AR523" s="66"/>
    </row>
    <row r="524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7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  <c r="AJ524" s="66"/>
      <c r="AK524" s="66"/>
      <c r="AL524" s="66"/>
      <c r="AM524" s="66"/>
      <c r="AN524" s="66"/>
      <c r="AO524" s="66"/>
      <c r="AP524" s="66"/>
      <c r="AQ524" s="66"/>
      <c r="AR524" s="66"/>
    </row>
    <row r="525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7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  <c r="AJ525" s="66"/>
      <c r="AK525" s="66"/>
      <c r="AL525" s="66"/>
      <c r="AM525" s="66"/>
      <c r="AN525" s="66"/>
      <c r="AO525" s="66"/>
      <c r="AP525" s="66"/>
      <c r="AQ525" s="66"/>
      <c r="AR525" s="66"/>
    </row>
    <row r="526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7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  <c r="AJ526" s="66"/>
      <c r="AK526" s="66"/>
      <c r="AL526" s="66"/>
      <c r="AM526" s="66"/>
      <c r="AN526" s="66"/>
      <c r="AO526" s="66"/>
      <c r="AP526" s="66"/>
      <c r="AQ526" s="66"/>
      <c r="AR526" s="66"/>
    </row>
    <row r="527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7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  <c r="AJ527" s="66"/>
      <c r="AK527" s="66"/>
      <c r="AL527" s="66"/>
      <c r="AM527" s="66"/>
      <c r="AN527" s="66"/>
      <c r="AO527" s="66"/>
      <c r="AP527" s="66"/>
      <c r="AQ527" s="66"/>
      <c r="AR527" s="66"/>
    </row>
    <row r="52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7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66"/>
      <c r="AL528" s="66"/>
      <c r="AM528" s="66"/>
      <c r="AN528" s="66"/>
      <c r="AO528" s="66"/>
      <c r="AP528" s="66"/>
      <c r="AQ528" s="66"/>
      <c r="AR528" s="66"/>
    </row>
    <row r="529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7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  <c r="AJ529" s="66"/>
      <c r="AK529" s="66"/>
      <c r="AL529" s="66"/>
      <c r="AM529" s="66"/>
      <c r="AN529" s="66"/>
      <c r="AO529" s="66"/>
      <c r="AP529" s="66"/>
      <c r="AQ529" s="66"/>
      <c r="AR529" s="66"/>
    </row>
    <row r="530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7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  <c r="AJ530" s="66"/>
      <c r="AK530" s="66"/>
      <c r="AL530" s="66"/>
      <c r="AM530" s="66"/>
      <c r="AN530" s="66"/>
      <c r="AO530" s="66"/>
      <c r="AP530" s="66"/>
      <c r="AQ530" s="66"/>
      <c r="AR530" s="66"/>
    </row>
    <row r="53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7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  <c r="AJ531" s="66"/>
      <c r="AK531" s="66"/>
      <c r="AL531" s="66"/>
      <c r="AM531" s="66"/>
      <c r="AN531" s="66"/>
      <c r="AO531" s="66"/>
      <c r="AP531" s="66"/>
      <c r="AQ531" s="66"/>
      <c r="AR531" s="66"/>
    </row>
    <row r="532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7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  <c r="AJ532" s="66"/>
      <c r="AK532" s="66"/>
      <c r="AL532" s="66"/>
      <c r="AM532" s="66"/>
      <c r="AN532" s="66"/>
      <c r="AO532" s="66"/>
      <c r="AP532" s="66"/>
      <c r="AQ532" s="66"/>
      <c r="AR532" s="66"/>
    </row>
    <row r="533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7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/>
      <c r="AL533" s="66"/>
      <c r="AM533" s="66"/>
      <c r="AN533" s="66"/>
      <c r="AO533" s="66"/>
      <c r="AP533" s="66"/>
      <c r="AQ533" s="66"/>
      <c r="AR533" s="66"/>
    </row>
    <row r="534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7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/>
      <c r="AN534" s="66"/>
      <c r="AO534" s="66"/>
      <c r="AP534" s="66"/>
      <c r="AQ534" s="66"/>
      <c r="AR534" s="66"/>
    </row>
    <row r="535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7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  <c r="AJ535" s="66"/>
      <c r="AK535" s="66"/>
      <c r="AL535" s="66"/>
      <c r="AM535" s="66"/>
      <c r="AN535" s="66"/>
      <c r="AO535" s="66"/>
      <c r="AP535" s="66"/>
      <c r="AQ535" s="66"/>
      <c r="AR535" s="66"/>
    </row>
    <row r="536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7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66"/>
      <c r="AL536" s="66"/>
      <c r="AM536" s="66"/>
      <c r="AN536" s="66"/>
      <c r="AO536" s="66"/>
      <c r="AP536" s="66"/>
      <c r="AQ536" s="66"/>
      <c r="AR536" s="66"/>
    </row>
    <row r="537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7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66"/>
      <c r="AL537" s="66"/>
      <c r="AM537" s="66"/>
      <c r="AN537" s="66"/>
      <c r="AO537" s="66"/>
      <c r="AP537" s="66"/>
      <c r="AQ537" s="66"/>
      <c r="AR537" s="66"/>
    </row>
    <row r="53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7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  <c r="AJ538" s="66"/>
      <c r="AK538" s="66"/>
      <c r="AL538" s="66"/>
      <c r="AM538" s="66"/>
      <c r="AN538" s="66"/>
      <c r="AO538" s="66"/>
      <c r="AP538" s="66"/>
      <c r="AQ538" s="66"/>
      <c r="AR538" s="66"/>
    </row>
    <row r="539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7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  <c r="AJ539" s="66"/>
      <c r="AK539" s="66"/>
      <c r="AL539" s="66"/>
      <c r="AM539" s="66"/>
      <c r="AN539" s="66"/>
      <c r="AO539" s="66"/>
      <c r="AP539" s="66"/>
      <c r="AQ539" s="66"/>
      <c r="AR539" s="66"/>
    </row>
    <row r="540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7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  <c r="AJ540" s="66"/>
      <c r="AK540" s="66"/>
      <c r="AL540" s="66"/>
      <c r="AM540" s="66"/>
      <c r="AN540" s="66"/>
      <c r="AO540" s="66"/>
      <c r="AP540" s="66"/>
      <c r="AQ540" s="66"/>
      <c r="AR540" s="66"/>
    </row>
    <row r="54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7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  <c r="AJ541" s="66"/>
      <c r="AK541" s="66"/>
      <c r="AL541" s="66"/>
      <c r="AM541" s="66"/>
      <c r="AN541" s="66"/>
      <c r="AO541" s="66"/>
      <c r="AP541" s="66"/>
      <c r="AQ541" s="66"/>
      <c r="AR541" s="66"/>
    </row>
    <row r="542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7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  <c r="AJ542" s="66"/>
      <c r="AK542" s="66"/>
      <c r="AL542" s="66"/>
      <c r="AM542" s="66"/>
      <c r="AN542" s="66"/>
      <c r="AO542" s="66"/>
      <c r="AP542" s="66"/>
      <c r="AQ542" s="66"/>
      <c r="AR542" s="66"/>
    </row>
    <row r="543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7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  <c r="AJ543" s="66"/>
      <c r="AK543" s="66"/>
      <c r="AL543" s="66"/>
      <c r="AM543" s="66"/>
      <c r="AN543" s="66"/>
      <c r="AO543" s="66"/>
      <c r="AP543" s="66"/>
      <c r="AQ543" s="66"/>
      <c r="AR543" s="66"/>
    </row>
    <row r="544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7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  <c r="AJ544" s="66"/>
      <c r="AK544" s="66"/>
      <c r="AL544" s="66"/>
      <c r="AM544" s="66"/>
      <c r="AN544" s="66"/>
      <c r="AO544" s="66"/>
      <c r="AP544" s="66"/>
      <c r="AQ544" s="66"/>
      <c r="AR544" s="66"/>
    </row>
    <row r="545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7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  <c r="AJ545" s="66"/>
      <c r="AK545" s="66"/>
      <c r="AL545" s="66"/>
      <c r="AM545" s="66"/>
      <c r="AN545" s="66"/>
      <c r="AO545" s="66"/>
      <c r="AP545" s="66"/>
      <c r="AQ545" s="66"/>
      <c r="AR545" s="66"/>
    </row>
    <row r="546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7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  <c r="AJ546" s="66"/>
      <c r="AK546" s="66"/>
      <c r="AL546" s="66"/>
      <c r="AM546" s="66"/>
      <c r="AN546" s="66"/>
      <c r="AO546" s="66"/>
      <c r="AP546" s="66"/>
      <c r="AQ546" s="66"/>
      <c r="AR546" s="66"/>
    </row>
    <row r="547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7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  <c r="AJ547" s="66"/>
      <c r="AK547" s="66"/>
      <c r="AL547" s="66"/>
      <c r="AM547" s="66"/>
      <c r="AN547" s="66"/>
      <c r="AO547" s="66"/>
      <c r="AP547" s="66"/>
      <c r="AQ547" s="66"/>
      <c r="AR547" s="66"/>
    </row>
    <row r="54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7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  <c r="AJ548" s="66"/>
      <c r="AK548" s="66"/>
      <c r="AL548" s="66"/>
      <c r="AM548" s="66"/>
      <c r="AN548" s="66"/>
      <c r="AO548" s="66"/>
      <c r="AP548" s="66"/>
      <c r="AQ548" s="66"/>
      <c r="AR548" s="66"/>
    </row>
    <row r="549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7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  <c r="AJ549" s="66"/>
      <c r="AK549" s="66"/>
      <c r="AL549" s="66"/>
      <c r="AM549" s="66"/>
      <c r="AN549" s="66"/>
      <c r="AO549" s="66"/>
      <c r="AP549" s="66"/>
      <c r="AQ549" s="66"/>
      <c r="AR549" s="66"/>
    </row>
    <row r="550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7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  <c r="AJ550" s="66"/>
      <c r="AK550" s="66"/>
      <c r="AL550" s="66"/>
      <c r="AM550" s="66"/>
      <c r="AN550" s="66"/>
      <c r="AO550" s="66"/>
      <c r="AP550" s="66"/>
      <c r="AQ550" s="66"/>
      <c r="AR550" s="66"/>
    </row>
    <row r="55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7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  <c r="AJ551" s="66"/>
      <c r="AK551" s="66"/>
      <c r="AL551" s="66"/>
      <c r="AM551" s="66"/>
      <c r="AN551" s="66"/>
      <c r="AO551" s="66"/>
      <c r="AP551" s="66"/>
      <c r="AQ551" s="66"/>
      <c r="AR551" s="66"/>
    </row>
    <row r="552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7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  <c r="AJ552" s="66"/>
      <c r="AK552" s="66"/>
      <c r="AL552" s="66"/>
      <c r="AM552" s="66"/>
      <c r="AN552" s="66"/>
      <c r="AO552" s="66"/>
      <c r="AP552" s="66"/>
      <c r="AQ552" s="66"/>
      <c r="AR552" s="66"/>
    </row>
    <row r="553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7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  <c r="AJ553" s="66"/>
      <c r="AK553" s="66"/>
      <c r="AL553" s="66"/>
      <c r="AM553" s="66"/>
      <c r="AN553" s="66"/>
      <c r="AO553" s="66"/>
      <c r="AP553" s="66"/>
      <c r="AQ553" s="66"/>
      <c r="AR553" s="66"/>
    </row>
    <row r="554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7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  <c r="AJ554" s="66"/>
      <c r="AK554" s="66"/>
      <c r="AL554" s="66"/>
      <c r="AM554" s="66"/>
      <c r="AN554" s="66"/>
      <c r="AO554" s="66"/>
      <c r="AP554" s="66"/>
      <c r="AQ554" s="66"/>
      <c r="AR554" s="66"/>
    </row>
    <row r="555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7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  <c r="AJ555" s="66"/>
      <c r="AK555" s="66"/>
      <c r="AL555" s="66"/>
      <c r="AM555" s="66"/>
      <c r="AN555" s="66"/>
      <c r="AO555" s="66"/>
      <c r="AP555" s="66"/>
      <c r="AQ555" s="66"/>
      <c r="AR555" s="66"/>
    </row>
    <row r="556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7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  <c r="AJ556" s="66"/>
      <c r="AK556" s="66"/>
      <c r="AL556" s="66"/>
      <c r="AM556" s="66"/>
      <c r="AN556" s="66"/>
      <c r="AO556" s="66"/>
      <c r="AP556" s="66"/>
      <c r="AQ556" s="66"/>
      <c r="AR556" s="66"/>
    </row>
    <row r="557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7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  <c r="AJ557" s="66"/>
      <c r="AK557" s="66"/>
      <c r="AL557" s="66"/>
      <c r="AM557" s="66"/>
      <c r="AN557" s="66"/>
      <c r="AO557" s="66"/>
      <c r="AP557" s="66"/>
      <c r="AQ557" s="66"/>
      <c r="AR557" s="66"/>
    </row>
    <row r="55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7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  <c r="AJ558" s="66"/>
      <c r="AK558" s="66"/>
      <c r="AL558" s="66"/>
      <c r="AM558" s="66"/>
      <c r="AN558" s="66"/>
      <c r="AO558" s="66"/>
      <c r="AP558" s="66"/>
      <c r="AQ558" s="66"/>
      <c r="AR558" s="66"/>
    </row>
    <row r="559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7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  <c r="AJ559" s="66"/>
      <c r="AK559" s="66"/>
      <c r="AL559" s="66"/>
      <c r="AM559" s="66"/>
      <c r="AN559" s="66"/>
      <c r="AO559" s="66"/>
      <c r="AP559" s="66"/>
      <c r="AQ559" s="66"/>
      <c r="AR559" s="66"/>
    </row>
    <row r="560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7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  <c r="AJ560" s="66"/>
      <c r="AK560" s="66"/>
      <c r="AL560" s="66"/>
      <c r="AM560" s="66"/>
      <c r="AN560" s="66"/>
      <c r="AO560" s="66"/>
      <c r="AP560" s="66"/>
      <c r="AQ560" s="66"/>
      <c r="AR560" s="66"/>
    </row>
    <row r="56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7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  <c r="AJ561" s="66"/>
      <c r="AK561" s="66"/>
      <c r="AL561" s="66"/>
      <c r="AM561" s="66"/>
      <c r="AN561" s="66"/>
      <c r="AO561" s="66"/>
      <c r="AP561" s="66"/>
      <c r="AQ561" s="66"/>
      <c r="AR561" s="66"/>
    </row>
    <row r="562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7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  <c r="AJ562" s="66"/>
      <c r="AK562" s="66"/>
      <c r="AL562" s="66"/>
      <c r="AM562" s="66"/>
      <c r="AN562" s="66"/>
      <c r="AO562" s="66"/>
      <c r="AP562" s="66"/>
      <c r="AQ562" s="66"/>
      <c r="AR562" s="66"/>
    </row>
    <row r="563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7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  <c r="AJ563" s="66"/>
      <c r="AK563" s="66"/>
      <c r="AL563" s="66"/>
      <c r="AM563" s="66"/>
      <c r="AN563" s="66"/>
      <c r="AO563" s="66"/>
      <c r="AP563" s="66"/>
      <c r="AQ563" s="66"/>
      <c r="AR563" s="66"/>
    </row>
    <row r="564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7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  <c r="AJ564" s="66"/>
      <c r="AK564" s="66"/>
      <c r="AL564" s="66"/>
      <c r="AM564" s="66"/>
      <c r="AN564" s="66"/>
      <c r="AO564" s="66"/>
      <c r="AP564" s="66"/>
      <c r="AQ564" s="66"/>
      <c r="AR564" s="66"/>
    </row>
    <row r="565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7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  <c r="AJ565" s="66"/>
      <c r="AK565" s="66"/>
      <c r="AL565" s="66"/>
      <c r="AM565" s="66"/>
      <c r="AN565" s="66"/>
      <c r="AO565" s="66"/>
      <c r="AP565" s="66"/>
      <c r="AQ565" s="66"/>
      <c r="AR565" s="66"/>
    </row>
    <row r="566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7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  <c r="AJ566" s="66"/>
      <c r="AK566" s="66"/>
      <c r="AL566" s="66"/>
      <c r="AM566" s="66"/>
      <c r="AN566" s="66"/>
      <c r="AO566" s="66"/>
      <c r="AP566" s="66"/>
      <c r="AQ566" s="66"/>
      <c r="AR566" s="66"/>
    </row>
    <row r="567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7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  <c r="AJ567" s="66"/>
      <c r="AK567" s="66"/>
      <c r="AL567" s="66"/>
      <c r="AM567" s="66"/>
      <c r="AN567" s="66"/>
      <c r="AO567" s="66"/>
      <c r="AP567" s="66"/>
      <c r="AQ567" s="66"/>
      <c r="AR567" s="66"/>
    </row>
    <row r="56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7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  <c r="AJ568" s="66"/>
      <c r="AK568" s="66"/>
      <c r="AL568" s="66"/>
      <c r="AM568" s="66"/>
      <c r="AN568" s="66"/>
      <c r="AO568" s="66"/>
      <c r="AP568" s="66"/>
      <c r="AQ568" s="66"/>
      <c r="AR568" s="66"/>
    </row>
    <row r="569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7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  <c r="AJ569" s="66"/>
      <c r="AK569" s="66"/>
      <c r="AL569" s="66"/>
      <c r="AM569" s="66"/>
      <c r="AN569" s="66"/>
      <c r="AO569" s="66"/>
      <c r="AP569" s="66"/>
      <c r="AQ569" s="66"/>
      <c r="AR569" s="66"/>
    </row>
    <row r="570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7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  <c r="AJ570" s="66"/>
      <c r="AK570" s="66"/>
      <c r="AL570" s="66"/>
      <c r="AM570" s="66"/>
      <c r="AN570" s="66"/>
      <c r="AO570" s="66"/>
      <c r="AP570" s="66"/>
      <c r="AQ570" s="66"/>
      <c r="AR570" s="66"/>
    </row>
    <row r="57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7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  <c r="AJ571" s="66"/>
      <c r="AK571" s="66"/>
      <c r="AL571" s="66"/>
      <c r="AM571" s="66"/>
      <c r="AN571" s="66"/>
      <c r="AO571" s="66"/>
      <c r="AP571" s="66"/>
      <c r="AQ571" s="66"/>
      <c r="AR571" s="66"/>
    </row>
    <row r="572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7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  <c r="AJ572" s="66"/>
      <c r="AK572" s="66"/>
      <c r="AL572" s="66"/>
      <c r="AM572" s="66"/>
      <c r="AN572" s="66"/>
      <c r="AO572" s="66"/>
      <c r="AP572" s="66"/>
      <c r="AQ572" s="66"/>
      <c r="AR572" s="66"/>
    </row>
    <row r="573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7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  <c r="AJ573" s="66"/>
      <c r="AK573" s="66"/>
      <c r="AL573" s="66"/>
      <c r="AM573" s="66"/>
      <c r="AN573" s="66"/>
      <c r="AO573" s="66"/>
      <c r="AP573" s="66"/>
      <c r="AQ573" s="66"/>
      <c r="AR573" s="66"/>
    </row>
    <row r="574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7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  <c r="AJ574" s="66"/>
      <c r="AK574" s="66"/>
      <c r="AL574" s="66"/>
      <c r="AM574" s="66"/>
      <c r="AN574" s="66"/>
      <c r="AO574" s="66"/>
      <c r="AP574" s="66"/>
      <c r="AQ574" s="66"/>
      <c r="AR574" s="66"/>
    </row>
    <row r="575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7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  <c r="AJ575" s="66"/>
      <c r="AK575" s="66"/>
      <c r="AL575" s="66"/>
      <c r="AM575" s="66"/>
      <c r="AN575" s="66"/>
      <c r="AO575" s="66"/>
      <c r="AP575" s="66"/>
      <c r="AQ575" s="66"/>
      <c r="AR575" s="66"/>
    </row>
    <row r="576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7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  <c r="AJ576" s="66"/>
      <c r="AK576" s="66"/>
      <c r="AL576" s="66"/>
      <c r="AM576" s="66"/>
      <c r="AN576" s="66"/>
      <c r="AO576" s="66"/>
      <c r="AP576" s="66"/>
      <c r="AQ576" s="66"/>
      <c r="AR576" s="66"/>
    </row>
    <row r="577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7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  <c r="AJ577" s="66"/>
      <c r="AK577" s="66"/>
      <c r="AL577" s="66"/>
      <c r="AM577" s="66"/>
      <c r="AN577" s="66"/>
      <c r="AO577" s="66"/>
      <c r="AP577" s="66"/>
      <c r="AQ577" s="66"/>
      <c r="AR577" s="66"/>
    </row>
    <row r="57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7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  <c r="AJ578" s="66"/>
      <c r="AK578" s="66"/>
      <c r="AL578" s="66"/>
      <c r="AM578" s="66"/>
      <c r="AN578" s="66"/>
      <c r="AO578" s="66"/>
      <c r="AP578" s="66"/>
      <c r="AQ578" s="66"/>
      <c r="AR578" s="66"/>
    </row>
    <row r="579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7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  <c r="AJ579" s="66"/>
      <c r="AK579" s="66"/>
      <c r="AL579" s="66"/>
      <c r="AM579" s="66"/>
      <c r="AN579" s="66"/>
      <c r="AO579" s="66"/>
      <c r="AP579" s="66"/>
      <c r="AQ579" s="66"/>
      <c r="AR579" s="66"/>
    </row>
    <row r="580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7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  <c r="AJ580" s="66"/>
      <c r="AK580" s="66"/>
      <c r="AL580" s="66"/>
      <c r="AM580" s="66"/>
      <c r="AN580" s="66"/>
      <c r="AO580" s="66"/>
      <c r="AP580" s="66"/>
      <c r="AQ580" s="66"/>
      <c r="AR580" s="66"/>
    </row>
    <row r="58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7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  <c r="AJ581" s="66"/>
      <c r="AK581" s="66"/>
      <c r="AL581" s="66"/>
      <c r="AM581" s="66"/>
      <c r="AN581" s="66"/>
      <c r="AO581" s="66"/>
      <c r="AP581" s="66"/>
      <c r="AQ581" s="66"/>
      <c r="AR581" s="66"/>
    </row>
    <row r="582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7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  <c r="AJ582" s="66"/>
      <c r="AK582" s="66"/>
      <c r="AL582" s="66"/>
      <c r="AM582" s="66"/>
      <c r="AN582" s="66"/>
      <c r="AO582" s="66"/>
      <c r="AP582" s="66"/>
      <c r="AQ582" s="66"/>
      <c r="AR582" s="66"/>
    </row>
    <row r="583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7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  <c r="AJ583" s="66"/>
      <c r="AK583" s="66"/>
      <c r="AL583" s="66"/>
      <c r="AM583" s="66"/>
      <c r="AN583" s="66"/>
      <c r="AO583" s="66"/>
      <c r="AP583" s="66"/>
      <c r="AQ583" s="66"/>
      <c r="AR583" s="66"/>
    </row>
    <row r="584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7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  <c r="AJ584" s="66"/>
      <c r="AK584" s="66"/>
      <c r="AL584" s="66"/>
      <c r="AM584" s="66"/>
      <c r="AN584" s="66"/>
      <c r="AO584" s="66"/>
      <c r="AP584" s="66"/>
      <c r="AQ584" s="66"/>
      <c r="AR584" s="66"/>
    </row>
    <row r="585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7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  <c r="AJ585" s="66"/>
      <c r="AK585" s="66"/>
      <c r="AL585" s="66"/>
      <c r="AM585" s="66"/>
      <c r="AN585" s="66"/>
      <c r="AO585" s="66"/>
      <c r="AP585" s="66"/>
      <c r="AQ585" s="66"/>
      <c r="AR585" s="66"/>
    </row>
    <row r="586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7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  <c r="AJ586" s="66"/>
      <c r="AK586" s="66"/>
      <c r="AL586" s="66"/>
      <c r="AM586" s="66"/>
      <c r="AN586" s="66"/>
      <c r="AO586" s="66"/>
      <c r="AP586" s="66"/>
      <c r="AQ586" s="66"/>
      <c r="AR586" s="66"/>
    </row>
    <row r="587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7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  <c r="AJ587" s="66"/>
      <c r="AK587" s="66"/>
      <c r="AL587" s="66"/>
      <c r="AM587" s="66"/>
      <c r="AN587" s="66"/>
      <c r="AO587" s="66"/>
      <c r="AP587" s="66"/>
      <c r="AQ587" s="66"/>
      <c r="AR587" s="66"/>
    </row>
    <row r="58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7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  <c r="AJ588" s="66"/>
      <c r="AK588" s="66"/>
      <c r="AL588" s="66"/>
      <c r="AM588" s="66"/>
      <c r="AN588" s="66"/>
      <c r="AO588" s="66"/>
      <c r="AP588" s="66"/>
      <c r="AQ588" s="66"/>
      <c r="AR588" s="66"/>
    </row>
    <row r="589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7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  <c r="AJ589" s="66"/>
      <c r="AK589" s="66"/>
      <c r="AL589" s="66"/>
      <c r="AM589" s="66"/>
      <c r="AN589" s="66"/>
      <c r="AO589" s="66"/>
      <c r="AP589" s="66"/>
      <c r="AQ589" s="66"/>
      <c r="AR589" s="66"/>
    </row>
    <row r="590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7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  <c r="AJ590" s="66"/>
      <c r="AK590" s="66"/>
      <c r="AL590" s="66"/>
      <c r="AM590" s="66"/>
      <c r="AN590" s="66"/>
      <c r="AO590" s="66"/>
      <c r="AP590" s="66"/>
      <c r="AQ590" s="66"/>
      <c r="AR590" s="66"/>
    </row>
    <row r="59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7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  <c r="AJ591" s="66"/>
      <c r="AK591" s="66"/>
      <c r="AL591" s="66"/>
      <c r="AM591" s="66"/>
      <c r="AN591" s="66"/>
      <c r="AO591" s="66"/>
      <c r="AP591" s="66"/>
      <c r="AQ591" s="66"/>
      <c r="AR591" s="66"/>
    </row>
    <row r="592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7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  <c r="AJ592" s="66"/>
      <c r="AK592" s="66"/>
      <c r="AL592" s="66"/>
      <c r="AM592" s="66"/>
      <c r="AN592" s="66"/>
      <c r="AO592" s="66"/>
      <c r="AP592" s="66"/>
      <c r="AQ592" s="66"/>
      <c r="AR592" s="66"/>
    </row>
    <row r="593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7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  <c r="AJ593" s="66"/>
      <c r="AK593" s="66"/>
      <c r="AL593" s="66"/>
      <c r="AM593" s="66"/>
      <c r="AN593" s="66"/>
      <c r="AO593" s="66"/>
      <c r="AP593" s="66"/>
      <c r="AQ593" s="66"/>
      <c r="AR593" s="66"/>
    </row>
    <row r="594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7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  <c r="AJ594" s="66"/>
      <c r="AK594" s="66"/>
      <c r="AL594" s="66"/>
      <c r="AM594" s="66"/>
      <c r="AN594" s="66"/>
      <c r="AO594" s="66"/>
      <c r="AP594" s="66"/>
      <c r="AQ594" s="66"/>
      <c r="AR594" s="66"/>
    </row>
    <row r="595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7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  <c r="AJ595" s="66"/>
      <c r="AK595" s="66"/>
      <c r="AL595" s="66"/>
      <c r="AM595" s="66"/>
      <c r="AN595" s="66"/>
      <c r="AO595" s="66"/>
      <c r="AP595" s="66"/>
      <c r="AQ595" s="66"/>
      <c r="AR595" s="66"/>
    </row>
    <row r="596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7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  <c r="AJ596" s="66"/>
      <c r="AK596" s="66"/>
      <c r="AL596" s="66"/>
      <c r="AM596" s="66"/>
      <c r="AN596" s="66"/>
      <c r="AO596" s="66"/>
      <c r="AP596" s="66"/>
      <c r="AQ596" s="66"/>
      <c r="AR596" s="66"/>
    </row>
    <row r="597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7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  <c r="AJ597" s="66"/>
      <c r="AK597" s="66"/>
      <c r="AL597" s="66"/>
      <c r="AM597" s="66"/>
      <c r="AN597" s="66"/>
      <c r="AO597" s="66"/>
      <c r="AP597" s="66"/>
      <c r="AQ597" s="66"/>
      <c r="AR597" s="66"/>
    </row>
    <row r="59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7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  <c r="AJ598" s="66"/>
      <c r="AK598" s="66"/>
      <c r="AL598" s="66"/>
      <c r="AM598" s="66"/>
      <c r="AN598" s="66"/>
      <c r="AO598" s="66"/>
      <c r="AP598" s="66"/>
      <c r="AQ598" s="66"/>
      <c r="AR598" s="66"/>
    </row>
    <row r="599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7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  <c r="AJ599" s="66"/>
      <c r="AK599" s="66"/>
      <c r="AL599" s="66"/>
      <c r="AM599" s="66"/>
      <c r="AN599" s="66"/>
      <c r="AO599" s="66"/>
      <c r="AP599" s="66"/>
      <c r="AQ599" s="66"/>
      <c r="AR599" s="66"/>
    </row>
    <row r="600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7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  <c r="AJ600" s="66"/>
      <c r="AK600" s="66"/>
      <c r="AL600" s="66"/>
      <c r="AM600" s="66"/>
      <c r="AN600" s="66"/>
      <c r="AO600" s="66"/>
      <c r="AP600" s="66"/>
      <c r="AQ600" s="66"/>
      <c r="AR600" s="66"/>
    </row>
    <row r="60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7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  <c r="AJ601" s="66"/>
      <c r="AK601" s="66"/>
      <c r="AL601" s="66"/>
      <c r="AM601" s="66"/>
      <c r="AN601" s="66"/>
      <c r="AO601" s="66"/>
      <c r="AP601" s="66"/>
      <c r="AQ601" s="66"/>
      <c r="AR601" s="66"/>
    </row>
    <row r="602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7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  <c r="AJ602" s="66"/>
      <c r="AK602" s="66"/>
      <c r="AL602" s="66"/>
      <c r="AM602" s="66"/>
      <c r="AN602" s="66"/>
      <c r="AO602" s="66"/>
      <c r="AP602" s="66"/>
      <c r="AQ602" s="66"/>
      <c r="AR602" s="66"/>
    </row>
    <row r="603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7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  <c r="AJ603" s="66"/>
      <c r="AK603" s="66"/>
      <c r="AL603" s="66"/>
      <c r="AM603" s="66"/>
      <c r="AN603" s="66"/>
      <c r="AO603" s="66"/>
      <c r="AP603" s="66"/>
      <c r="AQ603" s="66"/>
      <c r="AR603" s="66"/>
    </row>
    <row r="604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7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  <c r="AJ604" s="66"/>
      <c r="AK604" s="66"/>
      <c r="AL604" s="66"/>
      <c r="AM604" s="66"/>
      <c r="AN604" s="66"/>
      <c r="AO604" s="66"/>
      <c r="AP604" s="66"/>
      <c r="AQ604" s="66"/>
      <c r="AR604" s="66"/>
    </row>
    <row r="605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7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  <c r="AJ605" s="66"/>
      <c r="AK605" s="66"/>
      <c r="AL605" s="66"/>
      <c r="AM605" s="66"/>
      <c r="AN605" s="66"/>
      <c r="AO605" s="66"/>
      <c r="AP605" s="66"/>
      <c r="AQ605" s="66"/>
      <c r="AR605" s="66"/>
    </row>
    <row r="606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7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  <c r="AJ606" s="66"/>
      <c r="AK606" s="66"/>
      <c r="AL606" s="66"/>
      <c r="AM606" s="66"/>
      <c r="AN606" s="66"/>
      <c r="AO606" s="66"/>
      <c r="AP606" s="66"/>
      <c r="AQ606" s="66"/>
      <c r="AR606" s="66"/>
    </row>
    <row r="607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7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  <c r="AJ607" s="66"/>
      <c r="AK607" s="66"/>
      <c r="AL607" s="66"/>
      <c r="AM607" s="66"/>
      <c r="AN607" s="66"/>
      <c r="AO607" s="66"/>
      <c r="AP607" s="66"/>
      <c r="AQ607" s="66"/>
      <c r="AR607" s="66"/>
    </row>
    <row r="60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7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  <c r="AJ608" s="66"/>
      <c r="AK608" s="66"/>
      <c r="AL608" s="66"/>
      <c r="AM608" s="66"/>
      <c r="AN608" s="66"/>
      <c r="AO608" s="66"/>
      <c r="AP608" s="66"/>
      <c r="AQ608" s="66"/>
      <c r="AR608" s="66"/>
    </row>
    <row r="609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7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  <c r="AJ609" s="66"/>
      <c r="AK609" s="66"/>
      <c r="AL609" s="66"/>
      <c r="AM609" s="66"/>
      <c r="AN609" s="66"/>
      <c r="AO609" s="66"/>
      <c r="AP609" s="66"/>
      <c r="AQ609" s="66"/>
      <c r="AR609" s="66"/>
    </row>
    <row r="610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7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  <c r="AJ610" s="66"/>
      <c r="AK610" s="66"/>
      <c r="AL610" s="66"/>
      <c r="AM610" s="66"/>
      <c r="AN610" s="66"/>
      <c r="AO610" s="66"/>
      <c r="AP610" s="66"/>
      <c r="AQ610" s="66"/>
      <c r="AR610" s="66"/>
    </row>
    <row r="61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7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  <c r="AJ611" s="66"/>
      <c r="AK611" s="66"/>
      <c r="AL611" s="66"/>
      <c r="AM611" s="66"/>
      <c r="AN611" s="66"/>
      <c r="AO611" s="66"/>
      <c r="AP611" s="66"/>
      <c r="AQ611" s="66"/>
      <c r="AR611" s="66"/>
    </row>
    <row r="612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7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  <c r="AJ612" s="66"/>
      <c r="AK612" s="66"/>
      <c r="AL612" s="66"/>
      <c r="AM612" s="66"/>
      <c r="AN612" s="66"/>
      <c r="AO612" s="66"/>
      <c r="AP612" s="66"/>
      <c r="AQ612" s="66"/>
      <c r="AR612" s="66"/>
    </row>
    <row r="613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7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  <c r="AJ613" s="66"/>
      <c r="AK613" s="66"/>
      <c r="AL613" s="66"/>
      <c r="AM613" s="66"/>
      <c r="AN613" s="66"/>
      <c r="AO613" s="66"/>
      <c r="AP613" s="66"/>
      <c r="AQ613" s="66"/>
      <c r="AR613" s="66"/>
    </row>
    <row r="614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7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  <c r="AJ614" s="66"/>
      <c r="AK614" s="66"/>
      <c r="AL614" s="66"/>
      <c r="AM614" s="66"/>
      <c r="AN614" s="66"/>
      <c r="AO614" s="66"/>
      <c r="AP614" s="66"/>
      <c r="AQ614" s="66"/>
      <c r="AR614" s="66"/>
    </row>
    <row r="615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7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  <c r="AJ615" s="66"/>
      <c r="AK615" s="66"/>
      <c r="AL615" s="66"/>
      <c r="AM615" s="66"/>
      <c r="AN615" s="66"/>
      <c r="AO615" s="66"/>
      <c r="AP615" s="66"/>
      <c r="AQ615" s="66"/>
      <c r="AR615" s="66"/>
    </row>
    <row r="616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7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  <c r="AJ616" s="66"/>
      <c r="AK616" s="66"/>
      <c r="AL616" s="66"/>
      <c r="AM616" s="66"/>
      <c r="AN616" s="66"/>
      <c r="AO616" s="66"/>
      <c r="AP616" s="66"/>
      <c r="AQ616" s="66"/>
      <c r="AR616" s="66"/>
    </row>
    <row r="617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7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  <c r="AJ617" s="66"/>
      <c r="AK617" s="66"/>
      <c r="AL617" s="66"/>
      <c r="AM617" s="66"/>
      <c r="AN617" s="66"/>
      <c r="AO617" s="66"/>
      <c r="AP617" s="66"/>
      <c r="AQ617" s="66"/>
      <c r="AR617" s="66"/>
    </row>
    <row r="61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7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  <c r="AJ618" s="66"/>
      <c r="AK618" s="66"/>
      <c r="AL618" s="66"/>
      <c r="AM618" s="66"/>
      <c r="AN618" s="66"/>
      <c r="AO618" s="66"/>
      <c r="AP618" s="66"/>
      <c r="AQ618" s="66"/>
      <c r="AR618" s="66"/>
    </row>
    <row r="619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7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  <c r="AJ619" s="66"/>
      <c r="AK619" s="66"/>
      <c r="AL619" s="66"/>
      <c r="AM619" s="66"/>
      <c r="AN619" s="66"/>
      <c r="AO619" s="66"/>
      <c r="AP619" s="66"/>
      <c r="AQ619" s="66"/>
      <c r="AR619" s="66"/>
    </row>
    <row r="620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7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  <c r="AJ620" s="66"/>
      <c r="AK620" s="66"/>
      <c r="AL620" s="66"/>
      <c r="AM620" s="66"/>
      <c r="AN620" s="66"/>
      <c r="AO620" s="66"/>
      <c r="AP620" s="66"/>
      <c r="AQ620" s="66"/>
      <c r="AR620" s="66"/>
    </row>
    <row r="62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7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  <c r="AJ621" s="66"/>
      <c r="AK621" s="66"/>
      <c r="AL621" s="66"/>
      <c r="AM621" s="66"/>
      <c r="AN621" s="66"/>
      <c r="AO621" s="66"/>
      <c r="AP621" s="66"/>
      <c r="AQ621" s="66"/>
      <c r="AR621" s="66"/>
    </row>
    <row r="622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7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  <c r="AJ622" s="66"/>
      <c r="AK622" s="66"/>
      <c r="AL622" s="66"/>
      <c r="AM622" s="66"/>
      <c r="AN622" s="66"/>
      <c r="AO622" s="66"/>
      <c r="AP622" s="66"/>
      <c r="AQ622" s="66"/>
      <c r="AR622" s="66"/>
    </row>
    <row r="623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7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  <c r="AJ623" s="66"/>
      <c r="AK623" s="66"/>
      <c r="AL623" s="66"/>
      <c r="AM623" s="66"/>
      <c r="AN623" s="66"/>
      <c r="AO623" s="66"/>
      <c r="AP623" s="66"/>
      <c r="AQ623" s="66"/>
      <c r="AR623" s="66"/>
    </row>
    <row r="624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7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  <c r="AJ624" s="66"/>
      <c r="AK624" s="66"/>
      <c r="AL624" s="66"/>
      <c r="AM624" s="66"/>
      <c r="AN624" s="66"/>
      <c r="AO624" s="66"/>
      <c r="AP624" s="66"/>
      <c r="AQ624" s="66"/>
      <c r="AR624" s="66"/>
    </row>
    <row r="625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7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  <c r="AJ625" s="66"/>
      <c r="AK625" s="66"/>
      <c r="AL625" s="66"/>
      <c r="AM625" s="66"/>
      <c r="AN625" s="66"/>
      <c r="AO625" s="66"/>
      <c r="AP625" s="66"/>
      <c r="AQ625" s="66"/>
      <c r="AR625" s="66"/>
    </row>
    <row r="626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7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  <c r="AJ626" s="66"/>
      <c r="AK626" s="66"/>
      <c r="AL626" s="66"/>
      <c r="AM626" s="66"/>
      <c r="AN626" s="66"/>
      <c r="AO626" s="66"/>
      <c r="AP626" s="66"/>
      <c r="AQ626" s="66"/>
      <c r="AR626" s="66"/>
    </row>
    <row r="627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7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  <c r="AJ627" s="66"/>
      <c r="AK627" s="66"/>
      <c r="AL627" s="66"/>
      <c r="AM627" s="66"/>
      <c r="AN627" s="66"/>
      <c r="AO627" s="66"/>
      <c r="AP627" s="66"/>
      <c r="AQ627" s="66"/>
      <c r="AR627" s="66"/>
    </row>
    <row r="62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7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  <c r="AJ628" s="66"/>
      <c r="AK628" s="66"/>
      <c r="AL628" s="66"/>
      <c r="AM628" s="66"/>
      <c r="AN628" s="66"/>
      <c r="AO628" s="66"/>
      <c r="AP628" s="66"/>
      <c r="AQ628" s="66"/>
      <c r="AR628" s="66"/>
    </row>
  </sheetData>
  <autoFilter ref="$A$9:$R$70">
    <filterColumn colId="5">
      <filters blank="1">
        <filter val="02/09/2022"/>
        <filter val="02/10/2022"/>
      </filters>
    </filterColumn>
    <filterColumn colId="14">
      <filters>
        <filter val="SSRI"/>
        <filter val="FULL UA"/>
      </filters>
    </filterColumn>
  </autoFilter>
  <mergeCells count="7">
    <mergeCell ref="A1:O1"/>
    <mergeCell ref="A2:O2"/>
    <mergeCell ref="A3:O3"/>
    <mergeCell ref="A4:O4"/>
    <mergeCell ref="A7:O7"/>
    <mergeCell ref="A8:O8"/>
    <mergeCell ref="C72:O72"/>
  </mergeCells>
  <conditionalFormatting sqref="B57">
    <cfRule type="expression" dxfId="0" priority="1">
      <formula>$K92="Ambetter - Superior"</formula>
    </cfRule>
  </conditionalFormatting>
  <conditionalFormatting sqref="B56">
    <cfRule type="expression" dxfId="0" priority="2">
      <formula>$K91="Ambetter - Superior"</formula>
    </cfRule>
  </conditionalFormatting>
  <conditionalFormatting sqref="B55">
    <cfRule type="expression" dxfId="0" priority="3">
      <formula>$K92="Ambetter - Superior"</formula>
    </cfRule>
  </conditionalFormatting>
  <conditionalFormatting sqref="B54">
    <cfRule type="expression" dxfId="0" priority="4">
      <formula>$K90="Ambetter - Superior"</formula>
    </cfRule>
  </conditionalFormatting>
  <conditionalFormatting sqref="B53 B56:B57">
    <cfRule type="expression" dxfId="0" priority="5">
      <formula>$K89="Ambetter - Superior"</formula>
    </cfRule>
  </conditionalFormatting>
  <conditionalFormatting sqref="B27:B33">
    <cfRule type="expression" dxfId="0" priority="6">
      <formula>$K91="Ambetter - Superior"</formula>
    </cfRule>
  </conditionalFormatting>
  <conditionalFormatting sqref="B39:B52 B54:B57 B59:B70">
    <cfRule type="expression" dxfId="0" priority="7">
      <formula>$K72="Ambetter - Superior"</formula>
    </cfRule>
  </conditionalFormatting>
  <conditionalFormatting sqref="B18 B33 B35">
    <cfRule type="expression" dxfId="0" priority="8">
      <formula>$K19="Ambetter - Superior"</formula>
    </cfRule>
  </conditionalFormatting>
  <conditionalFormatting sqref="L10:N71 L73:N577">
    <cfRule type="containsBlanks" dxfId="1" priority="9">
      <formula>LEN(TRIM(L10))=0</formula>
    </cfRule>
  </conditionalFormatting>
  <conditionalFormatting sqref="L10:L71 L73:L577">
    <cfRule type="containsText" dxfId="0" priority="10" operator="containsText" text="X">
      <formula>NOT(ISERROR(SEARCH(("X"),(L10))))</formula>
    </cfRule>
  </conditionalFormatting>
  <conditionalFormatting sqref="M10:M71 M73:M577">
    <cfRule type="containsText" dxfId="2" priority="11" operator="containsText" text="X">
      <formula>NOT(ISERROR(SEARCH(("X"),(M10))))</formula>
    </cfRule>
  </conditionalFormatting>
  <conditionalFormatting sqref="A10:N577 O72:P72">
    <cfRule type="expression" dxfId="0" priority="12">
      <formula>$K10="Ambetter - Superior"</formula>
    </cfRule>
  </conditionalFormatting>
  <conditionalFormatting sqref="O5:O6 O10:O71 O73:O577">
    <cfRule type="containsText" dxfId="0" priority="13" operator="containsText" text="FULL UA">
      <formula>NOT(ISERROR(SEARCH(("FULL UA"),(O5))))</formula>
    </cfRule>
  </conditionalFormatting>
  <conditionalFormatting sqref="O10:O71 O73:O577">
    <cfRule type="containsText" dxfId="3" priority="14" operator="containsText" text="GABA">
      <formula>NOT(ISERROR(SEARCH(("GABA"),(O10))))</formula>
    </cfRule>
  </conditionalFormatting>
  <conditionalFormatting sqref="O10:O71 O73:O577">
    <cfRule type="containsText" dxfId="3" priority="15" operator="containsText" text="SSRI">
      <formula>NOT(ISERROR(SEARCH(("SSRI"),(O10))))</formula>
    </cfRule>
  </conditionalFormatting>
  <conditionalFormatting sqref="O10:O71 O73:O577">
    <cfRule type="containsText" dxfId="3" priority="16" operator="containsText" text="PREGAB">
      <formula>NOT(ISERROR(SEARCH(("PREGAB"),(O10))))</formula>
    </cfRule>
  </conditionalFormatting>
  <conditionalFormatting sqref="O10:O71 O73:O577">
    <cfRule type="containsText" dxfId="3" priority="17" operator="containsText" text="TCA">
      <formula>NOT(ISERROR(SEARCH(("TCA"),(O10))))</formula>
    </cfRule>
  </conditionalFormatting>
  <conditionalFormatting sqref="P1:P577 Q9 R10:R70 A18:O18 A27:A32 B27:B33 C27:L32 M27:M35 N27:O32 A35:L35 N35:O35 A39:O70">
    <cfRule type="containsText" dxfId="4" priority="18" operator="containsText" text="pregab">
      <formula>NOT(ISERROR(SEARCH(("pregab"),(P1))))</formula>
    </cfRule>
  </conditionalFormatting>
  <conditionalFormatting sqref="P1:P577 Q9 R10:R70 A18:O18 A27:A32 B27:B33 C27:L32 M27:M35 N27:O32 A35:L35 N35:O35 A39:O70">
    <cfRule type="containsText" dxfId="4" priority="19" operator="containsText" text="gab">
      <formula>NOT(ISERROR(SEARCH(("gab"),(P1))))</formula>
    </cfRule>
  </conditionalFormatting>
  <conditionalFormatting sqref="P1:P577 Q9 R10:R70 A18:O18 A27:A32 B27:B33 C27:L32 M27:M35 N27:O32 A35:L35 N35:O35 A39:O70">
    <cfRule type="containsText" dxfId="4" priority="20" operator="containsText" text="dulox">
      <formula>NOT(ISERROR(SEARCH(("dulox"),(P1))))</formula>
    </cfRule>
  </conditionalFormatting>
  <conditionalFormatting sqref="P1:P577 Q9 R10:R70 A18:O18 A27:A32 B27:B33 C27:L32 M27:M35 N27:O32 A35:L35 N35:O35 A39:O70">
    <cfRule type="containsText" dxfId="4" priority="21" operator="containsText" text="cymbalta">
      <formula>NOT(ISERROR(SEARCH(("cymbalta"),(P1))))</formula>
    </cfRule>
  </conditionalFormatting>
  <conditionalFormatting sqref="P1:P577 Q9 R10:R70 A18:O18 A27:A32 B27:B33 C27:L32 M27:M35 N27:O32 A35:L35 N35:O35 A39:O70">
    <cfRule type="containsText" dxfId="4" priority="22" operator="containsText" text="lyrica">
      <formula>NOT(ISERROR(SEARCH(("lyrica"),(P1))))</formula>
    </cfRule>
  </conditionalFormatting>
  <conditionalFormatting sqref="P1:P577 Q9 R10:R70 A18:O18 A27:A32 B27:B33 C27:L32 M27:M35 N27:O32 A35:L35 N35:O35 A39:O70">
    <cfRule type="containsText" dxfId="4" priority="23" operator="containsText" text="amitrip">
      <formula>NOT(ISERROR(SEARCH(("amitrip"),(P1))))</formula>
    </cfRule>
  </conditionalFormatting>
  <conditionalFormatting sqref="P1:P577 Q9 R10:R70 A18:O18 A27:A32 B27:B33 C27:L32 M27:M35 N27:O32 A35:L35 N35:O35 A39:O70">
    <cfRule type="containsText" dxfId="4" priority="24" operator="containsText" text="nortrip">
      <formula>NOT(ISERROR(SEARCH(("nortrip"),(P1))))</formula>
    </cfRule>
  </conditionalFormatting>
  <conditionalFormatting sqref="Q1:Q628">
    <cfRule type="containsText" dxfId="5" priority="25" operator="containsText" text="FALSE">
      <formula>NOT(ISERROR(SEARCH(("FALSE"),(Q1))))</formula>
    </cfRule>
  </conditionalFormatting>
  <conditionalFormatting sqref="Q1:Q628">
    <cfRule type="containsText" dxfId="6" priority="26" operator="containsText" text="TRUE">
      <formula>NOT(ISERROR(SEARCH(("TRUE"),(Q1))))</formula>
    </cfRule>
  </conditionalFormatting>
  <dataValidations>
    <dataValidation type="list" allowBlank="1" sqref="O10:O12 O14:O21 O23:O24 O26 O28 O30:O35 O37 O39:O44 O47:O51 O53:O57 O59:O70">
      <formula1>DATA!$B$50:$B$66</formula1>
    </dataValidation>
  </dataValidations>
  <printOptions horizontalCentered="1"/>
  <pageMargins bottom="3.980595084087969" footer="0.0" header="0.0" left="0.75" right="0.75" top="0.5"/>
  <pageSetup fitToHeight="0" orientation="portrait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0"/>
    <col customWidth="1" min="2" max="2" width="9.14"/>
    <col customWidth="1" min="3" max="3" width="43.57"/>
    <col customWidth="1" min="4" max="4" width="12.0"/>
    <col customWidth="1" min="5" max="5" width="38.29"/>
    <col customWidth="1" min="6" max="6" width="10.43"/>
    <col customWidth="1" min="7" max="7" width="33.86"/>
    <col customWidth="1" min="8" max="8" width="7.86"/>
    <col customWidth="1" min="9" max="9" width="43.57"/>
    <col customWidth="1" min="10" max="10" width="8.57"/>
    <col customWidth="1" min="11" max="11" width="38.29"/>
    <col customWidth="1" min="12" max="12" width="9.14"/>
    <col customWidth="1" min="13" max="13" width="39.71"/>
    <col customWidth="1" min="14" max="14" width="12.0"/>
    <col customWidth="1" min="15" max="15" width="43.57"/>
    <col customWidth="1" min="16" max="16" width="10.43"/>
    <col customWidth="1" min="17" max="17" width="38.29"/>
    <col customWidth="1" min="18" max="18" width="7.71"/>
    <col customWidth="1" min="19" max="19" width="43.57"/>
    <col customWidth="1" min="20" max="20" width="8.57"/>
    <col customWidth="1" min="21" max="21" width="43.57"/>
    <col customWidth="1" min="22" max="22" width="9.14"/>
    <col customWidth="1" min="23" max="23" width="43.57"/>
    <col customWidth="1" min="24" max="24" width="12.0"/>
    <col customWidth="1" min="25" max="25" width="38.29"/>
    <col customWidth="1" min="26" max="26" width="10.43"/>
    <col customWidth="1" min="27" max="27" width="38.29"/>
    <col customWidth="1" min="28" max="28" width="7.86"/>
    <col customWidth="1" min="29" max="29" width="43.57"/>
    <col customWidth="1" min="30" max="30" width="8.57"/>
    <col customWidth="1" min="31" max="31" width="43.57"/>
    <col customWidth="1" min="32" max="32" width="9.14"/>
    <col customWidth="1" min="33" max="33" width="43.57"/>
    <col customWidth="1" min="34" max="34" width="12.0"/>
    <col customWidth="1" min="35" max="35" width="43.57"/>
    <col customWidth="1" min="36" max="36" width="10.43"/>
    <col customWidth="1" min="37" max="37" width="43.57"/>
    <col customWidth="1" min="38" max="38" width="7.86"/>
    <col customWidth="1" min="39" max="39" width="38.29"/>
    <col customWidth="1" min="40" max="40" width="8.57"/>
    <col customWidth="1" min="41" max="41" width="38.29"/>
  </cols>
  <sheetData>
    <row r="1">
      <c r="A1" s="268">
        <v>1014.0</v>
      </c>
      <c r="B1" s="268">
        <v>55.0</v>
      </c>
      <c r="C1" s="268"/>
      <c r="D1" s="268">
        <v>55.0</v>
      </c>
      <c r="E1" s="268"/>
      <c r="F1" s="268">
        <v>23.0</v>
      </c>
      <c r="G1" s="268"/>
      <c r="H1" s="268">
        <v>33.0</v>
      </c>
      <c r="I1" s="268"/>
      <c r="J1" s="268">
        <v>38.0</v>
      </c>
      <c r="K1" s="268"/>
      <c r="L1" s="268">
        <v>58.0</v>
      </c>
      <c r="M1" s="268"/>
      <c r="N1" s="268">
        <v>57.0</v>
      </c>
      <c r="O1" s="268"/>
      <c r="P1" s="268">
        <v>56.0</v>
      </c>
      <c r="Q1" s="268"/>
      <c r="R1" s="268">
        <v>54.0</v>
      </c>
      <c r="S1" s="268"/>
      <c r="T1" s="268">
        <v>62.0</v>
      </c>
      <c r="U1" s="268"/>
      <c r="V1" s="268">
        <v>58.0</v>
      </c>
      <c r="W1" s="268"/>
      <c r="X1" s="268">
        <v>50.0</v>
      </c>
      <c r="Y1" s="268"/>
      <c r="Z1" s="268">
        <v>53.0</v>
      </c>
      <c r="AA1" s="268"/>
      <c r="AB1" s="268">
        <v>71.0</v>
      </c>
      <c r="AC1" s="268"/>
      <c r="AD1" s="268">
        <v>65.0</v>
      </c>
      <c r="AE1" s="268"/>
      <c r="AF1" s="268">
        <v>52.0</v>
      </c>
      <c r="AG1" s="268"/>
      <c r="AH1" s="268">
        <v>57.0</v>
      </c>
      <c r="AI1" s="268"/>
      <c r="AJ1" s="268">
        <v>51.0</v>
      </c>
      <c r="AK1" s="268"/>
      <c r="AL1" s="268">
        <v>26.0</v>
      </c>
      <c r="AM1" s="268"/>
      <c r="AN1" s="268">
        <v>40.0</v>
      </c>
      <c r="AO1" s="268"/>
    </row>
    <row r="2">
      <c r="A2" s="269"/>
      <c r="B2" s="268" t="s">
        <v>64</v>
      </c>
      <c r="C2" s="268"/>
      <c r="D2" s="268" t="s">
        <v>66</v>
      </c>
      <c r="E2" s="268"/>
      <c r="F2" s="268" t="s">
        <v>68</v>
      </c>
      <c r="G2" s="268"/>
      <c r="H2" s="268" t="s">
        <v>70</v>
      </c>
      <c r="I2" s="268"/>
      <c r="J2" s="268" t="s">
        <v>71</v>
      </c>
      <c r="K2" s="268"/>
      <c r="L2" s="268" t="s">
        <v>64</v>
      </c>
      <c r="M2" s="268"/>
      <c r="N2" s="268" t="s">
        <v>66</v>
      </c>
      <c r="O2" s="268"/>
      <c r="P2" s="268" t="s">
        <v>68</v>
      </c>
      <c r="Q2" s="268"/>
      <c r="R2" s="268" t="s">
        <v>70</v>
      </c>
      <c r="S2" s="268"/>
      <c r="T2" s="268" t="s">
        <v>71</v>
      </c>
      <c r="U2" s="268"/>
      <c r="V2" s="268" t="s">
        <v>64</v>
      </c>
      <c r="W2" s="268"/>
      <c r="X2" s="268" t="s">
        <v>66</v>
      </c>
      <c r="Y2" s="268"/>
      <c r="Z2" s="268" t="s">
        <v>68</v>
      </c>
      <c r="AA2" s="268"/>
      <c r="AB2" s="268" t="s">
        <v>70</v>
      </c>
      <c r="AC2" s="268"/>
      <c r="AD2" s="268" t="s">
        <v>71</v>
      </c>
      <c r="AE2" s="268"/>
      <c r="AF2" s="268" t="s">
        <v>64</v>
      </c>
      <c r="AG2" s="268"/>
      <c r="AH2" s="268" t="s">
        <v>66</v>
      </c>
      <c r="AI2" s="268"/>
      <c r="AJ2" s="268" t="s">
        <v>68</v>
      </c>
      <c r="AK2" s="268"/>
      <c r="AL2" s="268" t="s">
        <v>70</v>
      </c>
      <c r="AM2" s="268"/>
      <c r="AN2" s="268" t="s">
        <v>71</v>
      </c>
      <c r="AO2" s="268"/>
    </row>
    <row r="3">
      <c r="A3" s="269"/>
      <c r="B3" s="270">
        <v>44593.0</v>
      </c>
      <c r="C3" s="270"/>
      <c r="D3" s="270">
        <v>44594.0</v>
      </c>
      <c r="E3" s="270"/>
      <c r="F3" s="270">
        <v>44595.0</v>
      </c>
      <c r="G3" s="270"/>
      <c r="H3" s="270">
        <v>44596.0</v>
      </c>
      <c r="I3" s="270"/>
      <c r="J3" s="270">
        <v>44599.0</v>
      </c>
      <c r="K3" s="270"/>
      <c r="L3" s="270">
        <v>44600.0</v>
      </c>
      <c r="M3" s="270"/>
      <c r="N3" s="270">
        <v>44601.0</v>
      </c>
      <c r="O3" s="270"/>
      <c r="P3" s="270">
        <v>44602.0</v>
      </c>
      <c r="Q3" s="270"/>
      <c r="R3" s="270">
        <v>44603.0</v>
      </c>
      <c r="S3" s="270"/>
      <c r="T3" s="270">
        <v>44606.0</v>
      </c>
      <c r="U3" s="270"/>
      <c r="V3" s="270">
        <v>44607.0</v>
      </c>
      <c r="W3" s="270"/>
      <c r="X3" s="270">
        <v>44608.0</v>
      </c>
      <c r="Y3" s="270"/>
      <c r="Z3" s="270">
        <v>44609.0</v>
      </c>
      <c r="AA3" s="268"/>
      <c r="AB3" s="270">
        <v>44610.0</v>
      </c>
      <c r="AC3" s="268"/>
      <c r="AD3" s="270">
        <v>44613.0</v>
      </c>
      <c r="AE3" s="268"/>
      <c r="AF3" s="270">
        <v>44614.0</v>
      </c>
      <c r="AG3" s="268"/>
      <c r="AH3" s="270">
        <v>44615.0</v>
      </c>
      <c r="AI3" s="268"/>
      <c r="AJ3" s="270">
        <v>44616.0</v>
      </c>
      <c r="AK3" s="268"/>
      <c r="AL3" s="270">
        <v>44617.0</v>
      </c>
      <c r="AM3" s="268"/>
      <c r="AN3" s="270">
        <v>44620.0</v>
      </c>
      <c r="AO3" s="268"/>
    </row>
    <row r="4">
      <c r="A4" s="271"/>
      <c r="B4" s="74">
        <v>16318.0</v>
      </c>
      <c r="C4" s="74" t="s">
        <v>89</v>
      </c>
      <c r="D4" s="74">
        <v>13514.0</v>
      </c>
      <c r="E4" s="74" t="s">
        <v>147</v>
      </c>
      <c r="F4" s="74">
        <v>14212.0</v>
      </c>
      <c r="G4" s="74" t="s">
        <v>174</v>
      </c>
      <c r="H4" s="74">
        <v>12489.0</v>
      </c>
      <c r="I4" s="74" t="s">
        <v>94</v>
      </c>
      <c r="J4" s="74">
        <v>15632.0</v>
      </c>
      <c r="K4" s="74" t="s">
        <v>89</v>
      </c>
      <c r="L4" s="74">
        <v>9683.0</v>
      </c>
      <c r="M4" s="74" t="s">
        <v>117</v>
      </c>
      <c r="N4" s="74">
        <v>15906.0</v>
      </c>
      <c r="O4" s="74" t="s">
        <v>221</v>
      </c>
      <c r="P4" s="74">
        <v>10101.0</v>
      </c>
      <c r="Q4" s="74" t="s">
        <v>102</v>
      </c>
      <c r="R4" s="74">
        <v>11245.0</v>
      </c>
      <c r="S4" s="74" t="s">
        <v>242</v>
      </c>
      <c r="T4" s="74">
        <v>14262.0</v>
      </c>
      <c r="U4" s="74" t="s">
        <v>89</v>
      </c>
      <c r="V4" s="74">
        <v>11742.0</v>
      </c>
      <c r="W4" s="74" t="s">
        <v>119</v>
      </c>
      <c r="X4" s="74">
        <v>15409.0</v>
      </c>
      <c r="Y4" s="74" t="s">
        <v>224</v>
      </c>
      <c r="Z4" s="74">
        <v>9194.0</v>
      </c>
      <c r="AA4" s="74" t="s">
        <v>113</v>
      </c>
      <c r="AB4" s="74">
        <v>17728.0</v>
      </c>
      <c r="AC4" s="74" t="s">
        <v>218</v>
      </c>
      <c r="AD4" s="74">
        <v>17363.0</v>
      </c>
      <c r="AE4" s="74" t="s">
        <v>102</v>
      </c>
      <c r="AF4" s="74">
        <v>15570.0</v>
      </c>
      <c r="AG4" s="74" t="s">
        <v>89</v>
      </c>
      <c r="AH4" s="74">
        <v>11017.0</v>
      </c>
      <c r="AI4" s="74" t="s">
        <v>102</v>
      </c>
      <c r="AJ4" s="74">
        <v>11223.0</v>
      </c>
      <c r="AK4" s="74" t="s">
        <v>174</v>
      </c>
      <c r="AL4" s="74">
        <v>9411.0</v>
      </c>
      <c r="AM4" s="74" t="s">
        <v>197</v>
      </c>
      <c r="AN4" s="74">
        <v>17887.0</v>
      </c>
      <c r="AO4" s="74" t="s">
        <v>94</v>
      </c>
    </row>
    <row r="5">
      <c r="A5" s="271"/>
      <c r="B5" s="74">
        <v>13721.0</v>
      </c>
      <c r="C5" s="74" t="s">
        <v>94</v>
      </c>
      <c r="D5" s="74">
        <v>15664.0</v>
      </c>
      <c r="E5" s="74" t="s">
        <v>174</v>
      </c>
      <c r="F5" s="74">
        <v>15938.0</v>
      </c>
      <c r="G5" s="74" t="s">
        <v>98</v>
      </c>
      <c r="H5" s="74">
        <v>10368.0</v>
      </c>
      <c r="I5" s="74" t="s">
        <v>174</v>
      </c>
      <c r="J5" s="74">
        <v>14160.0</v>
      </c>
      <c r="K5" s="74" t="s">
        <v>147</v>
      </c>
      <c r="L5" s="74">
        <v>16618.0</v>
      </c>
      <c r="M5" s="74" t="s">
        <v>147</v>
      </c>
      <c r="N5" s="74">
        <v>14103.0</v>
      </c>
      <c r="O5" s="74" t="s">
        <v>147</v>
      </c>
      <c r="P5" s="74">
        <v>15803.0</v>
      </c>
      <c r="Q5" s="74" t="s">
        <v>577</v>
      </c>
      <c r="R5" s="74">
        <v>10702.0</v>
      </c>
      <c r="S5" s="74" t="s">
        <v>147</v>
      </c>
      <c r="T5" s="74">
        <v>14908.0</v>
      </c>
      <c r="U5" s="74" t="s">
        <v>106</v>
      </c>
      <c r="V5" s="74">
        <v>10058.0</v>
      </c>
      <c r="W5" s="74" t="s">
        <v>131</v>
      </c>
      <c r="X5" s="74">
        <v>13217.0</v>
      </c>
      <c r="Y5" s="74" t="s">
        <v>147</v>
      </c>
      <c r="Z5" s="74">
        <v>15942.0</v>
      </c>
      <c r="AA5" s="74" t="s">
        <v>186</v>
      </c>
      <c r="AB5" s="74">
        <v>17190.0</v>
      </c>
      <c r="AC5" s="74" t="s">
        <v>89</v>
      </c>
      <c r="AD5" s="74">
        <v>15555.0</v>
      </c>
      <c r="AE5" s="74" t="s">
        <v>89</v>
      </c>
      <c r="AF5" s="74">
        <v>11357.0</v>
      </c>
      <c r="AG5" s="74" t="s">
        <v>89</v>
      </c>
      <c r="AH5" s="74">
        <v>15706.0</v>
      </c>
      <c r="AI5" s="74" t="s">
        <v>106</v>
      </c>
      <c r="AJ5" s="74">
        <v>14183.0</v>
      </c>
      <c r="AK5" s="74" t="s">
        <v>147</v>
      </c>
      <c r="AL5" s="74">
        <v>15738.0</v>
      </c>
      <c r="AM5" s="74" t="s">
        <v>192</v>
      </c>
      <c r="AN5" s="74">
        <v>9359.0</v>
      </c>
      <c r="AO5" s="74" t="s">
        <v>102</v>
      </c>
    </row>
    <row r="6">
      <c r="A6" s="271"/>
      <c r="B6" s="74">
        <v>18004.0</v>
      </c>
      <c r="C6" s="74" t="s">
        <v>98</v>
      </c>
      <c r="D6" s="74">
        <v>17046.0</v>
      </c>
      <c r="E6" s="74" t="s">
        <v>179</v>
      </c>
      <c r="F6" s="74">
        <v>9278.0</v>
      </c>
      <c r="G6" s="74" t="s">
        <v>147</v>
      </c>
      <c r="H6" s="74">
        <v>14581.0</v>
      </c>
      <c r="I6" s="74" t="s">
        <v>113</v>
      </c>
      <c r="J6" s="74">
        <v>12292.0</v>
      </c>
      <c r="K6" s="74" t="s">
        <v>221</v>
      </c>
      <c r="L6" s="74">
        <v>12082.0</v>
      </c>
      <c r="M6" s="74" t="s">
        <v>106</v>
      </c>
      <c r="N6" s="74">
        <v>15569.0</v>
      </c>
      <c r="O6" s="74" t="s">
        <v>106</v>
      </c>
      <c r="P6" s="74">
        <v>9245.0</v>
      </c>
      <c r="Q6" s="74" t="s">
        <v>94</v>
      </c>
      <c r="R6" s="74">
        <v>13784.0</v>
      </c>
      <c r="S6" s="74" t="s">
        <v>106</v>
      </c>
      <c r="T6" s="74">
        <v>16734.0</v>
      </c>
      <c r="U6" s="74" t="s">
        <v>224</v>
      </c>
      <c r="V6" s="74">
        <v>17980.0</v>
      </c>
      <c r="W6" s="74" t="s">
        <v>98</v>
      </c>
      <c r="X6" s="74">
        <v>12869.0</v>
      </c>
      <c r="Y6" s="74" t="s">
        <v>94</v>
      </c>
      <c r="Z6" s="74">
        <v>12781.0</v>
      </c>
      <c r="AA6" s="74" t="s">
        <v>89</v>
      </c>
      <c r="AB6" s="74">
        <v>10291.0</v>
      </c>
      <c r="AC6" s="74" t="s">
        <v>89</v>
      </c>
      <c r="AD6" s="74">
        <v>14466.0</v>
      </c>
      <c r="AE6" s="74" t="s">
        <v>102</v>
      </c>
      <c r="AF6" s="74">
        <v>18167.0</v>
      </c>
      <c r="AG6" s="74" t="s">
        <v>98</v>
      </c>
      <c r="AH6" s="74">
        <v>14757.0</v>
      </c>
      <c r="AI6" s="74" t="s">
        <v>221</v>
      </c>
      <c r="AJ6" s="74">
        <v>16974.0</v>
      </c>
      <c r="AK6" s="74" t="s">
        <v>147</v>
      </c>
      <c r="AL6" s="74">
        <v>16355.0</v>
      </c>
      <c r="AM6" s="74" t="s">
        <v>154</v>
      </c>
      <c r="AN6" s="74">
        <v>14753.0</v>
      </c>
      <c r="AO6" s="74" t="s">
        <v>147</v>
      </c>
    </row>
    <row r="7">
      <c r="A7" s="271"/>
      <c r="B7" s="74">
        <v>13611.0</v>
      </c>
      <c r="C7" s="74" t="s">
        <v>102</v>
      </c>
      <c r="D7" s="74">
        <v>10525.0</v>
      </c>
      <c r="E7" s="74" t="s">
        <v>147</v>
      </c>
      <c r="F7" s="74">
        <v>16999.0</v>
      </c>
      <c r="G7" s="74" t="s">
        <v>247</v>
      </c>
      <c r="H7" s="74">
        <v>13005.0</v>
      </c>
      <c r="I7" s="74" t="s">
        <v>131</v>
      </c>
      <c r="J7" s="74">
        <v>17153.0</v>
      </c>
      <c r="K7" s="74" t="s">
        <v>117</v>
      </c>
      <c r="L7" s="74">
        <v>18051.0</v>
      </c>
      <c r="M7" s="74" t="s">
        <v>154</v>
      </c>
      <c r="N7" s="74">
        <v>17759.0</v>
      </c>
      <c r="O7" s="74" t="s">
        <v>102</v>
      </c>
      <c r="P7" s="74">
        <v>12264.0</v>
      </c>
      <c r="Q7" s="74" t="s">
        <v>131</v>
      </c>
      <c r="R7" s="74">
        <v>16928.0</v>
      </c>
      <c r="S7" s="74" t="s">
        <v>147</v>
      </c>
      <c r="T7" s="74">
        <v>11363.0</v>
      </c>
      <c r="U7" s="74" t="s">
        <v>154</v>
      </c>
      <c r="V7" s="74">
        <v>17173.0</v>
      </c>
      <c r="W7" s="74" t="s">
        <v>174</v>
      </c>
      <c r="X7" s="74">
        <v>10753.0</v>
      </c>
      <c r="Y7" s="74" t="s">
        <v>131</v>
      </c>
      <c r="Z7" s="74">
        <v>14869.0</v>
      </c>
      <c r="AA7" s="74" t="s">
        <v>89</v>
      </c>
      <c r="AB7" s="74">
        <v>15684.0</v>
      </c>
      <c r="AC7" s="74" t="s">
        <v>106</v>
      </c>
      <c r="AD7" s="74">
        <v>18144.0</v>
      </c>
      <c r="AE7" s="74" t="s">
        <v>137</v>
      </c>
      <c r="AF7" s="74">
        <v>18168.0</v>
      </c>
      <c r="AG7" s="74" t="s">
        <v>102</v>
      </c>
      <c r="AH7" s="74">
        <v>14985.0</v>
      </c>
      <c r="AI7" s="74" t="s">
        <v>117</v>
      </c>
      <c r="AJ7" s="74">
        <v>15583.0</v>
      </c>
      <c r="AK7" s="74" t="s">
        <v>102</v>
      </c>
      <c r="AL7" s="74">
        <v>15643.0</v>
      </c>
      <c r="AM7" s="74" t="s">
        <v>131</v>
      </c>
      <c r="AN7" s="74">
        <v>18201.0</v>
      </c>
      <c r="AO7" s="74" t="s">
        <v>89</v>
      </c>
    </row>
    <row r="8">
      <c r="A8" s="271"/>
      <c r="B8" s="74">
        <v>9279.0</v>
      </c>
      <c r="C8" s="74" t="s">
        <v>102</v>
      </c>
      <c r="D8" s="74">
        <v>17904.0</v>
      </c>
      <c r="E8" s="74" t="s">
        <v>102</v>
      </c>
      <c r="F8" s="74">
        <v>15129.0</v>
      </c>
      <c r="G8" s="74" t="s">
        <v>189</v>
      </c>
      <c r="H8" s="74">
        <v>15911.0</v>
      </c>
      <c r="I8" s="74" t="s">
        <v>189</v>
      </c>
      <c r="J8" s="74">
        <v>17862.0</v>
      </c>
      <c r="K8" s="74" t="s">
        <v>154</v>
      </c>
      <c r="L8" s="74">
        <v>18036.0</v>
      </c>
      <c r="M8" s="74" t="s">
        <v>102</v>
      </c>
      <c r="N8" s="74">
        <v>11303.0</v>
      </c>
      <c r="O8" s="74" t="s">
        <v>147</v>
      </c>
      <c r="P8" s="74">
        <v>18085.0</v>
      </c>
      <c r="Q8" s="74" t="s">
        <v>131</v>
      </c>
      <c r="R8" s="74">
        <v>10277.0</v>
      </c>
      <c r="S8" s="74" t="s">
        <v>89</v>
      </c>
      <c r="T8" s="74">
        <v>15939.0</v>
      </c>
      <c r="U8" s="74" t="s">
        <v>189</v>
      </c>
      <c r="V8" s="74">
        <v>10604.0</v>
      </c>
      <c r="W8" s="74" t="s">
        <v>147</v>
      </c>
      <c r="X8" s="74">
        <v>18146.0</v>
      </c>
      <c r="Y8" s="74" t="s">
        <v>89</v>
      </c>
      <c r="Z8" s="74">
        <v>15704.0</v>
      </c>
      <c r="AA8" s="74" t="s">
        <v>224</v>
      </c>
      <c r="AB8" s="74">
        <v>17280.0</v>
      </c>
      <c r="AC8" s="74" t="s">
        <v>98</v>
      </c>
      <c r="AD8" s="74">
        <v>15379.0</v>
      </c>
      <c r="AE8" s="74" t="s">
        <v>182</v>
      </c>
      <c r="AF8" s="74">
        <v>15611.0</v>
      </c>
      <c r="AG8" s="74" t="s">
        <v>186</v>
      </c>
      <c r="AH8" s="74">
        <v>12375.0</v>
      </c>
      <c r="AI8" s="74" t="s">
        <v>147</v>
      </c>
      <c r="AJ8" s="74">
        <v>18188.0</v>
      </c>
      <c r="AK8" s="74" t="s">
        <v>102</v>
      </c>
      <c r="AL8" s="74">
        <v>17137.0</v>
      </c>
      <c r="AM8" s="74" t="s">
        <v>224</v>
      </c>
      <c r="AN8" s="74">
        <v>18194.0</v>
      </c>
      <c r="AO8" s="74" t="s">
        <v>224</v>
      </c>
    </row>
    <row r="9">
      <c r="A9" s="271"/>
      <c r="B9" s="74">
        <v>16063.0</v>
      </c>
      <c r="C9" s="74" t="s">
        <v>106</v>
      </c>
      <c r="D9" s="74">
        <v>15845.0</v>
      </c>
      <c r="E9" s="74" t="s">
        <v>182</v>
      </c>
      <c r="F9" s="74">
        <v>9896.0</v>
      </c>
      <c r="G9" s="74" t="s">
        <v>192</v>
      </c>
      <c r="H9" s="74">
        <v>9436.0</v>
      </c>
      <c r="I9" s="74" t="s">
        <v>102</v>
      </c>
      <c r="J9" s="74">
        <v>14219.0</v>
      </c>
      <c r="K9" s="74" t="s">
        <v>174</v>
      </c>
      <c r="L9" s="74">
        <v>16021.0</v>
      </c>
      <c r="M9" s="74" t="s">
        <v>113</v>
      </c>
      <c r="N9" s="74">
        <v>11205.0</v>
      </c>
      <c r="O9" s="74" t="s">
        <v>147</v>
      </c>
      <c r="P9" s="74">
        <v>11792.0</v>
      </c>
      <c r="Q9" s="74" t="s">
        <v>89</v>
      </c>
      <c r="R9" s="74">
        <v>17832.0</v>
      </c>
      <c r="S9" s="74" t="s">
        <v>102</v>
      </c>
      <c r="T9" s="74">
        <v>9726.0</v>
      </c>
      <c r="U9" s="74" t="s">
        <v>147</v>
      </c>
      <c r="V9" s="74">
        <v>9717.0</v>
      </c>
      <c r="W9" s="74" t="s">
        <v>89</v>
      </c>
      <c r="X9" s="74">
        <v>16196.0</v>
      </c>
      <c r="Y9" s="74" t="s">
        <v>135</v>
      </c>
      <c r="Z9" s="74">
        <v>14489.0</v>
      </c>
      <c r="AA9" s="74" t="s">
        <v>117</v>
      </c>
      <c r="AB9" s="74">
        <v>15763.0</v>
      </c>
      <c r="AC9" s="74" t="s">
        <v>758</v>
      </c>
      <c r="AD9" s="74">
        <v>12795.0</v>
      </c>
      <c r="AE9" s="74" t="s">
        <v>147</v>
      </c>
      <c r="AF9" s="74">
        <v>13830.0</v>
      </c>
      <c r="AG9" s="74" t="s">
        <v>89</v>
      </c>
      <c r="AH9" s="74">
        <v>16294.0</v>
      </c>
      <c r="AI9" s="74" t="s">
        <v>358</v>
      </c>
      <c r="AJ9" s="74">
        <v>18180.0</v>
      </c>
      <c r="AK9" s="74" t="s">
        <v>135</v>
      </c>
      <c r="AL9" s="74">
        <v>16252.0</v>
      </c>
      <c r="AM9" s="74" t="s">
        <v>189</v>
      </c>
      <c r="AN9" s="74">
        <v>10573.0</v>
      </c>
      <c r="AO9" s="74" t="s">
        <v>147</v>
      </c>
    </row>
    <row r="10">
      <c r="A10" s="271"/>
      <c r="B10" s="74">
        <v>17865.0</v>
      </c>
      <c r="C10" s="74" t="s">
        <v>106</v>
      </c>
      <c r="D10" s="74">
        <v>14790.0</v>
      </c>
      <c r="E10" s="74" t="s">
        <v>186</v>
      </c>
      <c r="F10" s="74">
        <v>16046.0</v>
      </c>
      <c r="G10" s="74" t="s">
        <v>113</v>
      </c>
      <c r="H10" s="74">
        <v>16913.0</v>
      </c>
      <c r="I10" s="74" t="s">
        <v>131</v>
      </c>
      <c r="J10" s="74">
        <v>10880.0</v>
      </c>
      <c r="K10" s="74" t="s">
        <v>131</v>
      </c>
      <c r="L10" s="74">
        <v>15962.0</v>
      </c>
      <c r="M10" s="74" t="s">
        <v>135</v>
      </c>
      <c r="N10" s="74">
        <v>17372.0</v>
      </c>
      <c r="O10" s="74" t="s">
        <v>179</v>
      </c>
      <c r="P10" s="74">
        <v>14406.0</v>
      </c>
      <c r="Q10" s="74" t="s">
        <v>262</v>
      </c>
      <c r="R10" s="74">
        <v>15683.0</v>
      </c>
      <c r="S10" s="74" t="s">
        <v>182</v>
      </c>
      <c r="T10" s="74">
        <v>18046.0</v>
      </c>
      <c r="U10" s="74" t="s">
        <v>98</v>
      </c>
      <c r="V10" s="74">
        <v>17431.0</v>
      </c>
      <c r="W10" s="74" t="s">
        <v>197</v>
      </c>
      <c r="X10" s="74">
        <v>9529.0</v>
      </c>
      <c r="Y10" s="74" t="s">
        <v>772</v>
      </c>
      <c r="Z10" s="74">
        <v>14084.0</v>
      </c>
      <c r="AA10" s="74" t="s">
        <v>147</v>
      </c>
      <c r="AB10" s="74">
        <v>10906.0</v>
      </c>
      <c r="AC10" s="74" t="s">
        <v>102</v>
      </c>
      <c r="AD10" s="74">
        <v>17982.0</v>
      </c>
      <c r="AE10" s="74" t="s">
        <v>154</v>
      </c>
      <c r="AF10" s="74">
        <v>15595.0</v>
      </c>
      <c r="AG10" s="74" t="s">
        <v>119</v>
      </c>
      <c r="AH10" s="74">
        <v>15223.0</v>
      </c>
      <c r="AI10" s="74" t="s">
        <v>94</v>
      </c>
      <c r="AJ10" s="74">
        <v>16333.0</v>
      </c>
      <c r="AK10" s="74" t="s">
        <v>189</v>
      </c>
      <c r="AL10" s="74">
        <v>15606.0</v>
      </c>
      <c r="AM10" s="74" t="s">
        <v>813</v>
      </c>
      <c r="AN10" s="74">
        <v>14909.0</v>
      </c>
      <c r="AO10" s="74" t="s">
        <v>731</v>
      </c>
    </row>
    <row r="11">
      <c r="A11" s="271"/>
      <c r="B11" s="74">
        <v>12562.0</v>
      </c>
      <c r="C11" s="74" t="s">
        <v>102</v>
      </c>
      <c r="D11" s="74">
        <v>11884.0</v>
      </c>
      <c r="E11" s="74" t="s">
        <v>174</v>
      </c>
      <c r="F11" s="74">
        <v>10145.0</v>
      </c>
      <c r="G11" s="74" t="s">
        <v>106</v>
      </c>
      <c r="H11" s="74">
        <v>10780.0</v>
      </c>
      <c r="I11" s="74" t="s">
        <v>131</v>
      </c>
      <c r="J11" s="74">
        <v>12526.0</v>
      </c>
      <c r="K11" s="74" t="s">
        <v>335</v>
      </c>
      <c r="L11" s="74">
        <v>18055.0</v>
      </c>
      <c r="M11" s="74" t="s">
        <v>166</v>
      </c>
      <c r="N11" s="74">
        <v>18012.0</v>
      </c>
      <c r="O11" s="74" t="s">
        <v>131</v>
      </c>
      <c r="P11" s="74">
        <v>12102.0</v>
      </c>
      <c r="Q11" s="74" t="s">
        <v>131</v>
      </c>
      <c r="R11" s="74">
        <v>12724.0</v>
      </c>
      <c r="S11" s="74" t="s">
        <v>262</v>
      </c>
      <c r="T11" s="74">
        <v>18077.0</v>
      </c>
      <c r="U11" s="74" t="s">
        <v>137</v>
      </c>
      <c r="V11" s="74">
        <v>14050.0</v>
      </c>
      <c r="W11" s="74" t="s">
        <v>147</v>
      </c>
      <c r="X11" s="74">
        <v>12614.0</v>
      </c>
      <c r="Y11" s="74" t="s">
        <v>147</v>
      </c>
      <c r="Z11" s="74">
        <v>12477.0</v>
      </c>
      <c r="AA11" s="74" t="s">
        <v>549</v>
      </c>
      <c r="AB11" s="74">
        <v>12083.0</v>
      </c>
      <c r="AC11" s="74" t="s">
        <v>147</v>
      </c>
      <c r="AD11" s="74">
        <v>18023.0</v>
      </c>
      <c r="AE11" s="74" t="s">
        <v>189</v>
      </c>
      <c r="AF11" s="74">
        <v>15315.0</v>
      </c>
      <c r="AG11" s="74" t="s">
        <v>106</v>
      </c>
      <c r="AH11" s="74">
        <v>16072.0</v>
      </c>
      <c r="AI11" s="74" t="s">
        <v>192</v>
      </c>
      <c r="AJ11" s="74">
        <v>12770.0</v>
      </c>
      <c r="AK11" s="74" t="s">
        <v>102</v>
      </c>
      <c r="AL11" s="74">
        <v>16236.0</v>
      </c>
      <c r="AM11" s="74" t="s">
        <v>186</v>
      </c>
      <c r="AN11" s="74">
        <v>16731.0</v>
      </c>
      <c r="AO11" s="74" t="s">
        <v>192</v>
      </c>
    </row>
    <row r="12">
      <c r="A12" s="271"/>
      <c r="B12" s="74">
        <v>15782.0</v>
      </c>
      <c r="C12" s="74" t="s">
        <v>102</v>
      </c>
      <c r="D12" s="74">
        <v>14158.0</v>
      </c>
      <c r="E12" s="74" t="s">
        <v>147</v>
      </c>
      <c r="F12" s="74">
        <v>15038.0</v>
      </c>
      <c r="G12" s="74" t="s">
        <v>197</v>
      </c>
      <c r="H12" s="74">
        <v>9239.0</v>
      </c>
      <c r="I12" s="74" t="s">
        <v>147</v>
      </c>
      <c r="J12" s="74">
        <v>17210.0</v>
      </c>
      <c r="K12" s="74" t="s">
        <v>102</v>
      </c>
      <c r="L12" s="74">
        <v>15791.0</v>
      </c>
      <c r="M12" s="74" t="s">
        <v>174</v>
      </c>
      <c r="N12" s="74">
        <v>16140.0</v>
      </c>
      <c r="O12" s="74" t="s">
        <v>147</v>
      </c>
      <c r="P12" s="74">
        <v>15309.0</v>
      </c>
      <c r="Q12" s="74" t="s">
        <v>113</v>
      </c>
      <c r="R12" s="74">
        <v>17071.0</v>
      </c>
      <c r="S12" s="74" t="s">
        <v>147</v>
      </c>
      <c r="T12" s="74">
        <v>14725.0</v>
      </c>
      <c r="U12" s="74" t="s">
        <v>145</v>
      </c>
      <c r="V12" s="74">
        <v>18075.0</v>
      </c>
      <c r="W12" s="74" t="s">
        <v>549</v>
      </c>
      <c r="X12" s="74">
        <v>15989.0</v>
      </c>
      <c r="Y12" s="74" t="s">
        <v>174</v>
      </c>
      <c r="Z12" s="74">
        <v>15620.0</v>
      </c>
      <c r="AA12" s="74" t="s">
        <v>89</v>
      </c>
      <c r="AB12" s="74">
        <v>13967.0</v>
      </c>
      <c r="AC12" s="74" t="s">
        <v>192</v>
      </c>
      <c r="AD12" s="74">
        <v>15831.0</v>
      </c>
      <c r="AE12" s="74" t="s">
        <v>98</v>
      </c>
      <c r="AF12" s="74">
        <v>11207.0</v>
      </c>
      <c r="AG12" s="74" t="s">
        <v>89</v>
      </c>
      <c r="AH12" s="74">
        <v>11728.0</v>
      </c>
      <c r="AI12" s="74" t="s">
        <v>335</v>
      </c>
      <c r="AJ12" s="74">
        <v>12775.0</v>
      </c>
      <c r="AK12" s="74" t="s">
        <v>218</v>
      </c>
      <c r="AL12" s="74">
        <v>15291.0</v>
      </c>
      <c r="AM12" s="74" t="s">
        <v>102</v>
      </c>
      <c r="AN12" s="74">
        <v>18199.0</v>
      </c>
      <c r="AO12" s="74" t="s">
        <v>89</v>
      </c>
    </row>
    <row r="13">
      <c r="A13" s="271"/>
      <c r="B13" s="74">
        <v>15952.0</v>
      </c>
      <c r="C13" s="74" t="s">
        <v>113</v>
      </c>
      <c r="D13" s="74">
        <v>18023.0</v>
      </c>
      <c r="E13" s="74" t="s">
        <v>189</v>
      </c>
      <c r="F13" s="74">
        <v>16671.0</v>
      </c>
      <c r="G13" s="74" t="s">
        <v>113</v>
      </c>
      <c r="H13" s="74">
        <v>14172.0</v>
      </c>
      <c r="I13" s="74" t="s">
        <v>147</v>
      </c>
      <c r="J13" s="74">
        <v>17950.0</v>
      </c>
      <c r="K13" s="74" t="s">
        <v>154</v>
      </c>
      <c r="L13" s="74">
        <v>9752.0</v>
      </c>
      <c r="M13" s="74" t="s">
        <v>131</v>
      </c>
      <c r="N13" s="74">
        <v>9493.0</v>
      </c>
      <c r="O13" s="74" t="s">
        <v>147</v>
      </c>
      <c r="P13" s="74">
        <v>15075.0</v>
      </c>
      <c r="Q13" s="74" t="s">
        <v>89</v>
      </c>
      <c r="R13" s="74">
        <v>9227.0</v>
      </c>
      <c r="S13" s="74" t="s">
        <v>119</v>
      </c>
      <c r="T13" s="74">
        <v>17869.0</v>
      </c>
      <c r="U13" s="74" t="s">
        <v>89</v>
      </c>
      <c r="V13" s="74">
        <v>10174.0</v>
      </c>
      <c r="W13" s="74" t="s">
        <v>102</v>
      </c>
      <c r="X13" s="74">
        <v>15849.0</v>
      </c>
      <c r="Y13" s="74" t="s">
        <v>852</v>
      </c>
      <c r="Z13" s="74">
        <v>14392.0</v>
      </c>
      <c r="AA13" s="74" t="s">
        <v>813</v>
      </c>
      <c r="AB13" s="74">
        <v>15359.0</v>
      </c>
      <c r="AC13" s="74" t="s">
        <v>174</v>
      </c>
      <c r="AD13" s="74">
        <v>18111.0</v>
      </c>
      <c r="AE13" s="74" t="s">
        <v>131</v>
      </c>
      <c r="AF13" s="74">
        <v>17710.0</v>
      </c>
      <c r="AG13" s="74" t="s">
        <v>119</v>
      </c>
      <c r="AH13" s="74">
        <v>9283.0</v>
      </c>
      <c r="AI13" s="74" t="s">
        <v>89</v>
      </c>
      <c r="AJ13" s="74">
        <v>14957.0</v>
      </c>
      <c r="AK13" s="74" t="s">
        <v>113</v>
      </c>
      <c r="AL13" s="74">
        <v>10878.0</v>
      </c>
      <c r="AM13" s="74" t="s">
        <v>147</v>
      </c>
      <c r="AN13" s="74">
        <v>18209.0</v>
      </c>
      <c r="AO13" s="74" t="s">
        <v>197</v>
      </c>
    </row>
    <row r="14">
      <c r="A14" s="271"/>
      <c r="B14" s="74">
        <v>14421.0</v>
      </c>
      <c r="C14" s="74" t="s">
        <v>115</v>
      </c>
      <c r="D14" s="74">
        <v>18014.0</v>
      </c>
      <c r="E14" s="74" t="s">
        <v>102</v>
      </c>
      <c r="F14" s="74">
        <v>10392.0</v>
      </c>
      <c r="G14" s="74" t="s">
        <v>89</v>
      </c>
      <c r="H14" s="74">
        <v>16804.0</v>
      </c>
      <c r="I14" s="74" t="s">
        <v>113</v>
      </c>
      <c r="J14" s="74">
        <v>9193.0</v>
      </c>
      <c r="K14" s="74" t="s">
        <v>89</v>
      </c>
      <c r="L14" s="74">
        <v>15772.0</v>
      </c>
      <c r="M14" s="74" t="s">
        <v>192</v>
      </c>
      <c r="N14" s="74">
        <v>12543.0</v>
      </c>
      <c r="O14" s="74" t="s">
        <v>119</v>
      </c>
      <c r="P14" s="74">
        <v>12381.0</v>
      </c>
      <c r="Q14" s="74" t="s">
        <v>221</v>
      </c>
      <c r="R14" s="74">
        <v>11532.0</v>
      </c>
      <c r="S14" s="74" t="s">
        <v>131</v>
      </c>
      <c r="T14" s="74">
        <v>17844.0</v>
      </c>
      <c r="U14" s="74" t="s">
        <v>174</v>
      </c>
      <c r="V14" s="74">
        <v>13546.0</v>
      </c>
      <c r="W14" s="74" t="s">
        <v>102</v>
      </c>
      <c r="X14" s="74">
        <v>15002.0</v>
      </c>
      <c r="Y14" s="74" t="s">
        <v>127</v>
      </c>
      <c r="Z14" s="74">
        <v>17508.0</v>
      </c>
      <c r="AA14" s="74" t="s">
        <v>301</v>
      </c>
      <c r="AB14" s="74">
        <v>9718.0</v>
      </c>
      <c r="AC14" s="74" t="s">
        <v>102</v>
      </c>
      <c r="AD14" s="74">
        <v>16096.0</v>
      </c>
      <c r="AE14" s="74" t="s">
        <v>147</v>
      </c>
      <c r="AF14" s="74">
        <v>18160.0</v>
      </c>
      <c r="AG14" s="74" t="s">
        <v>405</v>
      </c>
      <c r="AH14" s="74">
        <v>15653.0</v>
      </c>
      <c r="AI14" s="74" t="s">
        <v>199</v>
      </c>
      <c r="AJ14" s="74">
        <v>9965.0</v>
      </c>
      <c r="AK14" s="74" t="s">
        <v>113</v>
      </c>
      <c r="AL14" s="74">
        <v>11862.0</v>
      </c>
      <c r="AM14" s="74" t="s">
        <v>131</v>
      </c>
      <c r="AN14" s="74">
        <v>17550.0</v>
      </c>
      <c r="AO14" s="74" t="s">
        <v>106</v>
      </c>
    </row>
    <row r="15">
      <c r="A15" s="271"/>
      <c r="B15" s="74">
        <v>9601.0</v>
      </c>
      <c r="C15" s="74" t="s">
        <v>117</v>
      </c>
      <c r="D15" s="74">
        <v>17984.0</v>
      </c>
      <c r="E15" s="74" t="s">
        <v>192</v>
      </c>
      <c r="F15" s="74">
        <v>12871.0</v>
      </c>
      <c r="G15" s="74" t="s">
        <v>154</v>
      </c>
      <c r="H15" s="74">
        <v>15209.0</v>
      </c>
      <c r="I15" s="74" t="s">
        <v>102</v>
      </c>
      <c r="J15" s="74">
        <v>18021.0</v>
      </c>
      <c r="K15" s="74" t="s">
        <v>189</v>
      </c>
      <c r="L15" s="74">
        <v>16952.0</v>
      </c>
      <c r="M15" s="74" t="s">
        <v>131</v>
      </c>
      <c r="N15" s="74">
        <v>9716.0</v>
      </c>
      <c r="O15" s="74" t="s">
        <v>102</v>
      </c>
      <c r="P15" s="74">
        <v>10467.0</v>
      </c>
      <c r="Q15" s="74" t="s">
        <v>102</v>
      </c>
      <c r="R15" s="74">
        <v>16106.0</v>
      </c>
      <c r="S15" s="74" t="s">
        <v>89</v>
      </c>
      <c r="T15" s="74">
        <v>16887.0</v>
      </c>
      <c r="U15" s="74" t="s">
        <v>725</v>
      </c>
      <c r="V15" s="74">
        <v>15524.0</v>
      </c>
      <c r="W15" s="74" t="s">
        <v>102</v>
      </c>
      <c r="X15" s="74">
        <v>17485.0</v>
      </c>
      <c r="Y15" s="74" t="s">
        <v>166</v>
      </c>
      <c r="Z15" s="74">
        <v>12267.0</v>
      </c>
      <c r="AA15" s="74" t="s">
        <v>174</v>
      </c>
      <c r="AB15" s="74">
        <v>17469.0</v>
      </c>
      <c r="AC15" s="74" t="s">
        <v>98</v>
      </c>
      <c r="AD15" s="74">
        <v>9676.0</v>
      </c>
      <c r="AE15" s="74" t="s">
        <v>147</v>
      </c>
      <c r="AF15" s="74">
        <v>14373.0</v>
      </c>
      <c r="AG15" s="74" t="s">
        <v>98</v>
      </c>
      <c r="AH15" s="74">
        <v>18174.0</v>
      </c>
      <c r="AI15" s="74" t="s">
        <v>89</v>
      </c>
      <c r="AJ15" s="74">
        <v>13458.0</v>
      </c>
      <c r="AK15" s="74" t="s">
        <v>335</v>
      </c>
      <c r="AL15" s="74">
        <v>13854.0</v>
      </c>
      <c r="AM15" s="74" t="s">
        <v>102</v>
      </c>
      <c r="AN15" s="74">
        <v>15548.0</v>
      </c>
      <c r="AO15" s="74" t="s">
        <v>131</v>
      </c>
    </row>
    <row r="16">
      <c r="A16" s="271"/>
      <c r="B16" s="74">
        <v>16293.0</v>
      </c>
      <c r="C16" s="74" t="s">
        <v>119</v>
      </c>
      <c r="D16" s="74">
        <v>11827.0</v>
      </c>
      <c r="E16" s="74" t="s">
        <v>179</v>
      </c>
      <c r="F16" s="74">
        <v>17399.0</v>
      </c>
      <c r="G16" s="74" t="s">
        <v>259</v>
      </c>
      <c r="H16" s="74">
        <v>16178.0</v>
      </c>
      <c r="I16" s="74" t="s">
        <v>89</v>
      </c>
      <c r="J16" s="74">
        <v>10444.0</v>
      </c>
      <c r="K16" s="74" t="s">
        <v>137</v>
      </c>
      <c r="L16" s="74">
        <v>17472.0</v>
      </c>
      <c r="M16" s="74" t="s">
        <v>405</v>
      </c>
      <c r="N16" s="74">
        <v>17043.0</v>
      </c>
      <c r="O16" s="74" t="s">
        <v>174</v>
      </c>
      <c r="P16" s="74">
        <v>15879.0</v>
      </c>
      <c r="Q16" s="74" t="s">
        <v>147</v>
      </c>
      <c r="R16" s="74">
        <v>16170.0</v>
      </c>
      <c r="S16" s="74" t="s">
        <v>113</v>
      </c>
      <c r="T16" s="74">
        <v>14019.0</v>
      </c>
      <c r="U16" s="74" t="s">
        <v>147</v>
      </c>
      <c r="V16" s="74">
        <v>16467.0</v>
      </c>
      <c r="W16" s="74" t="s">
        <v>89</v>
      </c>
      <c r="X16" s="74">
        <v>18110.0</v>
      </c>
      <c r="Y16" s="74" t="s">
        <v>131</v>
      </c>
      <c r="Z16" s="74">
        <v>15093.0</v>
      </c>
      <c r="AA16" s="74" t="s">
        <v>189</v>
      </c>
      <c r="AB16" s="74">
        <v>11121.0</v>
      </c>
      <c r="AC16" s="74" t="s">
        <v>113</v>
      </c>
      <c r="AD16" s="74">
        <v>18130.0</v>
      </c>
      <c r="AE16" s="74" t="s">
        <v>189</v>
      </c>
      <c r="AF16" s="74">
        <v>16245.0</v>
      </c>
      <c r="AG16" s="74" t="s">
        <v>137</v>
      </c>
      <c r="AH16" s="74">
        <v>13739.0</v>
      </c>
      <c r="AI16" s="74" t="s">
        <v>102</v>
      </c>
      <c r="AJ16" s="74">
        <v>14503.0</v>
      </c>
      <c r="AK16" s="74" t="s">
        <v>242</v>
      </c>
      <c r="AL16" s="74">
        <v>15786.0</v>
      </c>
      <c r="AM16" s="74" t="s">
        <v>117</v>
      </c>
      <c r="AN16" s="74">
        <v>12224.0</v>
      </c>
      <c r="AO16" s="74" t="s">
        <v>189</v>
      </c>
    </row>
    <row r="17">
      <c r="A17" s="271"/>
      <c r="B17" s="74">
        <v>10697.0</v>
      </c>
      <c r="C17" s="74" t="s">
        <v>127</v>
      </c>
      <c r="D17" s="74">
        <v>10819.0</v>
      </c>
      <c r="E17" s="74" t="s">
        <v>197</v>
      </c>
      <c r="F17" s="74">
        <v>13835.0</v>
      </c>
      <c r="G17" s="74" t="s">
        <v>147</v>
      </c>
      <c r="H17" s="74">
        <v>15589.0</v>
      </c>
      <c r="I17" s="74" t="s">
        <v>102</v>
      </c>
      <c r="J17" s="74">
        <v>12412.0</v>
      </c>
      <c r="K17" s="74" t="s">
        <v>174</v>
      </c>
      <c r="L17" s="74">
        <v>18032.0</v>
      </c>
      <c r="M17" s="74" t="s">
        <v>94</v>
      </c>
      <c r="N17" s="74">
        <v>15716.0</v>
      </c>
      <c r="O17" s="74" t="s">
        <v>147</v>
      </c>
      <c r="P17" s="74">
        <v>10164.0</v>
      </c>
      <c r="Q17" s="74" t="s">
        <v>106</v>
      </c>
      <c r="R17" s="74">
        <v>10003.0</v>
      </c>
      <c r="S17" s="74" t="s">
        <v>102</v>
      </c>
      <c r="T17" s="74">
        <v>10626.0</v>
      </c>
      <c r="U17" s="74" t="s">
        <v>147</v>
      </c>
      <c r="V17" s="74">
        <v>16156.0</v>
      </c>
      <c r="W17" s="74" t="s">
        <v>174</v>
      </c>
      <c r="X17" s="74">
        <v>18101.0</v>
      </c>
      <c r="Y17" s="74" t="s">
        <v>102</v>
      </c>
      <c r="Z17" s="74">
        <v>15680.0</v>
      </c>
      <c r="AA17" s="74" t="s">
        <v>189</v>
      </c>
      <c r="AB17" s="74">
        <v>14010.0</v>
      </c>
      <c r="AC17" s="74" t="s">
        <v>192</v>
      </c>
      <c r="AD17" s="74">
        <v>10766.0</v>
      </c>
      <c r="AE17" s="74" t="s">
        <v>174</v>
      </c>
      <c r="AF17" s="74">
        <v>18185.0</v>
      </c>
      <c r="AG17" s="74" t="s">
        <v>179</v>
      </c>
      <c r="AH17" s="74">
        <v>10050.0</v>
      </c>
      <c r="AI17" s="74" t="s">
        <v>131</v>
      </c>
      <c r="AJ17" s="74">
        <v>15604.0</v>
      </c>
      <c r="AK17" s="74" t="s">
        <v>137</v>
      </c>
      <c r="AL17" s="74">
        <v>15827.0</v>
      </c>
      <c r="AM17" s="74" t="s">
        <v>135</v>
      </c>
      <c r="AN17" s="74">
        <v>9209.0</v>
      </c>
      <c r="AO17" s="74" t="s">
        <v>102</v>
      </c>
    </row>
    <row r="18">
      <c r="A18" s="271"/>
      <c r="B18" s="74">
        <v>17400.0</v>
      </c>
      <c r="C18" s="74" t="s">
        <v>123</v>
      </c>
      <c r="D18" s="74">
        <v>9861.0</v>
      </c>
      <c r="E18" s="74" t="s">
        <v>154</v>
      </c>
      <c r="F18" s="74">
        <v>13863.0</v>
      </c>
      <c r="G18" s="74" t="s">
        <v>218</v>
      </c>
      <c r="H18" s="74">
        <v>16757.0</v>
      </c>
      <c r="I18" s="74" t="s">
        <v>291</v>
      </c>
      <c r="J18" s="74">
        <v>17388.0</v>
      </c>
      <c r="K18" s="74" t="s">
        <v>147</v>
      </c>
      <c r="L18" s="74">
        <v>11478.0</v>
      </c>
      <c r="M18" s="74" t="s">
        <v>102</v>
      </c>
      <c r="N18" s="74">
        <v>15994.0</v>
      </c>
      <c r="O18" s="74" t="s">
        <v>224</v>
      </c>
      <c r="P18" s="74">
        <v>9378.0</v>
      </c>
      <c r="Q18" s="74" t="s">
        <v>131</v>
      </c>
      <c r="R18" s="74">
        <v>16297.0</v>
      </c>
      <c r="S18" s="74" t="s">
        <v>549</v>
      </c>
      <c r="T18" s="74">
        <v>11080.0</v>
      </c>
      <c r="U18" s="74" t="s">
        <v>119</v>
      </c>
      <c r="V18" s="74">
        <v>15154.0</v>
      </c>
      <c r="W18" s="74" t="s">
        <v>131</v>
      </c>
      <c r="X18" s="74">
        <v>13680.0</v>
      </c>
      <c r="Y18" s="74" t="s">
        <v>147</v>
      </c>
      <c r="Z18" s="74">
        <v>18158.0</v>
      </c>
      <c r="AA18" s="74" t="s">
        <v>131</v>
      </c>
      <c r="AB18" s="74">
        <v>16048.0</v>
      </c>
      <c r="AC18" s="74" t="s">
        <v>224</v>
      </c>
      <c r="AD18" s="74">
        <v>17209.0</v>
      </c>
      <c r="AE18" s="74" t="s">
        <v>98</v>
      </c>
      <c r="AF18" s="74">
        <v>18017.0</v>
      </c>
      <c r="AG18" s="74" t="s">
        <v>131</v>
      </c>
      <c r="AH18" s="74">
        <v>10255.0</v>
      </c>
      <c r="AI18" s="74" t="s">
        <v>102</v>
      </c>
      <c r="AJ18" s="74">
        <v>15623.0</v>
      </c>
      <c r="AK18" s="74" t="s">
        <v>102</v>
      </c>
      <c r="AL18" s="74">
        <v>16637.0</v>
      </c>
      <c r="AM18" s="74" t="s">
        <v>405</v>
      </c>
      <c r="AN18" s="74">
        <v>9856.0</v>
      </c>
      <c r="AO18" s="74" t="s">
        <v>102</v>
      </c>
    </row>
    <row r="19">
      <c r="A19" s="271"/>
      <c r="B19" s="74">
        <v>18001.0</v>
      </c>
      <c r="C19" s="74" t="s">
        <v>125</v>
      </c>
      <c r="D19" s="74">
        <v>16377.0</v>
      </c>
      <c r="E19" s="74" t="s">
        <v>102</v>
      </c>
      <c r="F19" s="74">
        <v>14950.0</v>
      </c>
      <c r="G19" s="74" t="s">
        <v>262</v>
      </c>
      <c r="H19" s="74">
        <v>12592.0</v>
      </c>
      <c r="I19" s="74" t="s">
        <v>113</v>
      </c>
      <c r="J19" s="74">
        <v>18016.0</v>
      </c>
      <c r="K19" s="74" t="s">
        <v>106</v>
      </c>
      <c r="L19" s="74">
        <v>16942.0</v>
      </c>
      <c r="M19" s="74" t="s">
        <v>102</v>
      </c>
      <c r="N19" s="74">
        <v>14194.0</v>
      </c>
      <c r="O19" s="74" t="s">
        <v>189</v>
      </c>
      <c r="P19" s="74">
        <v>18080.0</v>
      </c>
      <c r="Q19" s="74" t="s">
        <v>89</v>
      </c>
      <c r="R19" s="74">
        <v>14332.0</v>
      </c>
      <c r="S19" s="74" t="s">
        <v>98</v>
      </c>
      <c r="T19" s="74">
        <v>12946.0</v>
      </c>
      <c r="U19" s="74" t="s">
        <v>106</v>
      </c>
      <c r="V19" s="74">
        <v>18078.0</v>
      </c>
      <c r="W19" s="74" t="s">
        <v>147</v>
      </c>
      <c r="X19" s="74">
        <v>11403.0</v>
      </c>
      <c r="Y19" s="74" t="s">
        <v>131</v>
      </c>
      <c r="Z19" s="74">
        <v>16349.0</v>
      </c>
      <c r="AA19" s="74" t="s">
        <v>94</v>
      </c>
      <c r="AB19" s="74">
        <v>17312.0</v>
      </c>
      <c r="AC19" s="74" t="s">
        <v>179</v>
      </c>
      <c r="AD19" s="74">
        <v>17951.0</v>
      </c>
      <c r="AE19" s="74" t="s">
        <v>102</v>
      </c>
      <c r="AF19" s="74">
        <v>9492.0</v>
      </c>
      <c r="AG19" s="74" t="s">
        <v>147</v>
      </c>
      <c r="AH19" s="74">
        <v>17999.0</v>
      </c>
      <c r="AI19" s="74" t="s">
        <v>102</v>
      </c>
      <c r="AJ19" s="74">
        <v>10115.0</v>
      </c>
      <c r="AK19" s="74" t="s">
        <v>174</v>
      </c>
      <c r="AL19" s="74">
        <v>17242.0</v>
      </c>
      <c r="AM19" s="74" t="s">
        <v>106</v>
      </c>
      <c r="AN19" s="74">
        <v>11761.0</v>
      </c>
      <c r="AO19" s="74" t="s">
        <v>174</v>
      </c>
    </row>
    <row r="20">
      <c r="A20" s="271"/>
      <c r="B20" s="74">
        <v>17912.0</v>
      </c>
      <c r="C20" s="74" t="s">
        <v>98</v>
      </c>
      <c r="D20" s="74">
        <v>10078.0</v>
      </c>
      <c r="E20" s="74" t="s">
        <v>199</v>
      </c>
      <c r="F20" s="74">
        <v>9286.0</v>
      </c>
      <c r="G20" s="74" t="s">
        <v>89</v>
      </c>
      <c r="H20" s="74">
        <v>9863.0</v>
      </c>
      <c r="I20" s="74" t="s">
        <v>199</v>
      </c>
      <c r="J20" s="74">
        <v>18029.0</v>
      </c>
      <c r="K20" s="74" t="s">
        <v>98</v>
      </c>
      <c r="L20" s="74">
        <v>10049.0</v>
      </c>
      <c r="M20" s="74" t="s">
        <v>415</v>
      </c>
      <c r="N20" s="74">
        <v>18063.0</v>
      </c>
      <c r="O20" s="74" t="s">
        <v>89</v>
      </c>
      <c r="P20" s="74">
        <v>11187.0</v>
      </c>
      <c r="Q20" s="74" t="s">
        <v>135</v>
      </c>
      <c r="R20" s="74">
        <v>15783.0</v>
      </c>
      <c r="S20" s="74" t="s">
        <v>106</v>
      </c>
      <c r="T20" s="74">
        <v>18058.0</v>
      </c>
      <c r="U20" s="74" t="s">
        <v>94</v>
      </c>
      <c r="V20" s="74">
        <v>14828.0</v>
      </c>
      <c r="W20" s="74" t="s">
        <v>218</v>
      </c>
      <c r="X20" s="74">
        <v>16721.0</v>
      </c>
      <c r="Y20" s="74" t="s">
        <v>147</v>
      </c>
      <c r="Z20" s="74">
        <v>10959.0</v>
      </c>
      <c r="AA20" s="74" t="s">
        <v>182</v>
      </c>
      <c r="AB20" s="74">
        <v>14695.0</v>
      </c>
      <c r="AC20" s="74" t="s">
        <v>135</v>
      </c>
      <c r="AD20" s="74">
        <v>13235.0</v>
      </c>
      <c r="AE20" s="74" t="s">
        <v>154</v>
      </c>
      <c r="AF20" s="74">
        <v>17533.0</v>
      </c>
      <c r="AG20" s="74" t="s">
        <v>813</v>
      </c>
      <c r="AH20" s="74">
        <v>17854.0</v>
      </c>
      <c r="AI20" s="74" t="s">
        <v>174</v>
      </c>
      <c r="AJ20" s="74">
        <v>9722.0</v>
      </c>
      <c r="AK20" s="74" t="s">
        <v>135</v>
      </c>
      <c r="AL20" s="74">
        <v>15540.0</v>
      </c>
      <c r="AM20" s="74" t="s">
        <v>135</v>
      </c>
      <c r="AN20" s="74">
        <v>18246.0</v>
      </c>
      <c r="AO20" s="74" t="s">
        <v>577</v>
      </c>
    </row>
    <row r="21">
      <c r="A21" s="271"/>
      <c r="B21" s="74">
        <v>17960.0</v>
      </c>
      <c r="C21" s="74" t="s">
        <v>89</v>
      </c>
      <c r="D21" s="74">
        <v>17180.0</v>
      </c>
      <c r="E21" s="74" t="s">
        <v>192</v>
      </c>
      <c r="F21" s="74">
        <v>17199.0</v>
      </c>
      <c r="G21" s="74" t="s">
        <v>117</v>
      </c>
      <c r="H21" s="74">
        <v>15529.0</v>
      </c>
      <c r="I21" s="74" t="s">
        <v>131</v>
      </c>
      <c r="J21" s="74">
        <v>10429.0</v>
      </c>
      <c r="K21" s="74" t="s">
        <v>102</v>
      </c>
      <c r="L21" s="74">
        <v>9862.0</v>
      </c>
      <c r="M21" s="74" t="s">
        <v>147</v>
      </c>
      <c r="N21" s="74">
        <v>11998.0</v>
      </c>
      <c r="O21" s="74" t="s">
        <v>113</v>
      </c>
      <c r="P21" s="74">
        <v>16175.0</v>
      </c>
      <c r="Q21" s="74" t="s">
        <v>89</v>
      </c>
      <c r="R21" s="74">
        <v>12397.0</v>
      </c>
      <c r="S21" s="74" t="s">
        <v>174</v>
      </c>
      <c r="T21" s="74">
        <v>18113.0</v>
      </c>
      <c r="U21" s="74" t="s">
        <v>166</v>
      </c>
      <c r="V21" s="74">
        <v>15608.0</v>
      </c>
      <c r="W21" s="74" t="s">
        <v>131</v>
      </c>
      <c r="X21" s="74">
        <v>18102.0</v>
      </c>
      <c r="Y21" s="74" t="s">
        <v>89</v>
      </c>
      <c r="Z21" s="74">
        <v>11016.0</v>
      </c>
      <c r="AA21" s="74" t="s">
        <v>199</v>
      </c>
      <c r="AB21" s="74">
        <v>9212.0</v>
      </c>
      <c r="AC21" s="74" t="s">
        <v>182</v>
      </c>
      <c r="AD21" s="74">
        <v>18094.0</v>
      </c>
      <c r="AE21" s="74" t="s">
        <v>106</v>
      </c>
      <c r="AF21" s="74">
        <v>18173.0</v>
      </c>
      <c r="AG21" s="74" t="s">
        <v>174</v>
      </c>
      <c r="AH21" s="74">
        <v>17592.0</v>
      </c>
      <c r="AI21" s="74" t="s">
        <v>102</v>
      </c>
      <c r="AJ21" s="74">
        <v>11405.0</v>
      </c>
      <c r="AK21" s="74" t="s">
        <v>102</v>
      </c>
      <c r="AL21" s="74">
        <v>17276.0</v>
      </c>
      <c r="AM21" s="74" t="s">
        <v>308</v>
      </c>
      <c r="AN21" s="74">
        <v>9645.0</v>
      </c>
      <c r="AO21" s="74" t="s">
        <v>102</v>
      </c>
    </row>
    <row r="22">
      <c r="A22" s="271"/>
      <c r="B22" s="74">
        <v>17266.0</v>
      </c>
      <c r="C22" s="74" t="s">
        <v>131</v>
      </c>
      <c r="D22" s="74">
        <v>17708.0</v>
      </c>
      <c r="E22" s="74" t="s">
        <v>89</v>
      </c>
      <c r="F22" s="74">
        <v>10328.0</v>
      </c>
      <c r="G22" s="74" t="s">
        <v>174</v>
      </c>
      <c r="H22" s="74">
        <v>17713.0</v>
      </c>
      <c r="I22" s="74" t="s">
        <v>154</v>
      </c>
      <c r="J22" s="74">
        <v>13518.0</v>
      </c>
      <c r="K22" s="74" t="s">
        <v>189</v>
      </c>
      <c r="L22" s="74">
        <v>13349.0</v>
      </c>
      <c r="M22" s="74" t="s">
        <v>102</v>
      </c>
      <c r="N22" s="74">
        <v>12408.0</v>
      </c>
      <c r="O22" s="74" t="s">
        <v>117</v>
      </c>
      <c r="P22" s="74">
        <v>14802.0</v>
      </c>
      <c r="Q22" s="74" t="s">
        <v>179</v>
      </c>
      <c r="R22" s="74">
        <v>15597.0</v>
      </c>
      <c r="S22" s="74" t="s">
        <v>131</v>
      </c>
      <c r="T22" s="74">
        <v>13668.0</v>
      </c>
      <c r="U22" s="74" t="s">
        <v>731</v>
      </c>
      <c r="V22" s="74">
        <v>13946.0</v>
      </c>
      <c r="W22" s="74" t="s">
        <v>147</v>
      </c>
      <c r="X22" s="74">
        <v>17264.0</v>
      </c>
      <c r="Y22" s="74" t="s">
        <v>147</v>
      </c>
      <c r="Z22" s="74">
        <v>11340.0</v>
      </c>
      <c r="AA22" s="74" t="s">
        <v>89</v>
      </c>
      <c r="AB22" s="74">
        <v>13160.0</v>
      </c>
      <c r="AC22" s="74" t="s">
        <v>119</v>
      </c>
      <c r="AD22" s="74">
        <v>11643.0</v>
      </c>
      <c r="AE22" s="74" t="s">
        <v>113</v>
      </c>
      <c r="AF22" s="74">
        <v>13673.0</v>
      </c>
      <c r="AG22" s="74" t="s">
        <v>405</v>
      </c>
      <c r="AH22" s="74">
        <v>17001.0</v>
      </c>
      <c r="AI22" s="74" t="s">
        <v>135</v>
      </c>
      <c r="AJ22" s="74">
        <v>10796.0</v>
      </c>
      <c r="AK22" s="74" t="s">
        <v>94</v>
      </c>
      <c r="AL22" s="74">
        <v>17944.0</v>
      </c>
      <c r="AM22" s="74" t="s">
        <v>131</v>
      </c>
      <c r="AN22" s="74">
        <v>14612.0</v>
      </c>
      <c r="AO22" s="74" t="s">
        <v>137</v>
      </c>
    </row>
    <row r="23">
      <c r="A23" s="271"/>
      <c r="B23" s="74">
        <v>11903.0</v>
      </c>
      <c r="C23" s="74" t="s">
        <v>117</v>
      </c>
      <c r="D23" s="74">
        <v>16219.0</v>
      </c>
      <c r="E23" s="74" t="s">
        <v>186</v>
      </c>
      <c r="F23" s="74">
        <v>16330.0</v>
      </c>
      <c r="G23" s="74" t="s">
        <v>147</v>
      </c>
      <c r="H23" s="74">
        <v>16560.0</v>
      </c>
      <c r="I23" s="74" t="s">
        <v>94</v>
      </c>
      <c r="J23" s="74">
        <v>12062.0</v>
      </c>
      <c r="K23" s="74" t="s">
        <v>89</v>
      </c>
      <c r="L23" s="74">
        <v>18028.0</v>
      </c>
      <c r="M23" s="74" t="s">
        <v>358</v>
      </c>
      <c r="N23" s="74">
        <v>10649.0</v>
      </c>
      <c r="O23" s="74" t="s">
        <v>113</v>
      </c>
      <c r="P23" s="74">
        <v>14095.0</v>
      </c>
      <c r="Q23" s="74" t="s">
        <v>98</v>
      </c>
      <c r="R23" s="74">
        <v>14198.0</v>
      </c>
      <c r="S23" s="74" t="s">
        <v>147</v>
      </c>
      <c r="T23" s="74">
        <v>16090.0</v>
      </c>
      <c r="U23" s="74" t="s">
        <v>106</v>
      </c>
      <c r="V23" s="74">
        <v>13355.0</v>
      </c>
      <c r="W23" s="74" t="s">
        <v>242</v>
      </c>
      <c r="X23" s="74">
        <v>11221.0</v>
      </c>
      <c r="Y23" s="74" t="s">
        <v>147</v>
      </c>
      <c r="Z23" s="74">
        <v>15948.0</v>
      </c>
      <c r="AA23" s="74" t="s">
        <v>199</v>
      </c>
      <c r="AB23" s="74">
        <v>12473.0</v>
      </c>
      <c r="AC23" s="74" t="s">
        <v>164</v>
      </c>
      <c r="AD23" s="74">
        <v>15163.0</v>
      </c>
      <c r="AE23" s="74" t="s">
        <v>192</v>
      </c>
      <c r="AF23" s="74">
        <v>15907.0</v>
      </c>
      <c r="AG23" s="74" t="s">
        <v>549</v>
      </c>
      <c r="AH23" s="74">
        <v>13879.0</v>
      </c>
      <c r="AI23" s="74" t="s">
        <v>102</v>
      </c>
      <c r="AJ23" s="74">
        <v>12669.0</v>
      </c>
      <c r="AK23" s="74" t="s">
        <v>89</v>
      </c>
      <c r="AL23" s="74">
        <v>16172.0</v>
      </c>
      <c r="AM23" s="74" t="s">
        <v>197</v>
      </c>
      <c r="AN23" s="74">
        <v>15549.0</v>
      </c>
      <c r="AO23" s="74" t="s">
        <v>206</v>
      </c>
    </row>
    <row r="24">
      <c r="A24" s="271"/>
      <c r="B24" s="74">
        <v>14469.0</v>
      </c>
      <c r="C24" s="74" t="s">
        <v>113</v>
      </c>
      <c r="D24" s="74">
        <v>14821.0</v>
      </c>
      <c r="E24" s="74" t="s">
        <v>137</v>
      </c>
      <c r="F24" s="74">
        <v>12697.0</v>
      </c>
      <c r="G24" s="74" t="s">
        <v>137</v>
      </c>
      <c r="H24" s="74">
        <v>10400.0</v>
      </c>
      <c r="I24" s="74" t="s">
        <v>301</v>
      </c>
      <c r="J24" s="74">
        <v>15657.0</v>
      </c>
      <c r="K24" s="74" t="s">
        <v>358</v>
      </c>
      <c r="L24" s="74">
        <v>14035.0</v>
      </c>
      <c r="M24" s="74" t="s">
        <v>113</v>
      </c>
      <c r="N24" s="74">
        <v>17340.0</v>
      </c>
      <c r="O24" s="74" t="s">
        <v>98</v>
      </c>
      <c r="P24" s="74">
        <v>9479.0</v>
      </c>
      <c r="Q24" s="74" t="s">
        <v>89</v>
      </c>
      <c r="R24" s="74">
        <v>15798.0</v>
      </c>
      <c r="S24" s="74" t="s">
        <v>147</v>
      </c>
      <c r="T24" s="74">
        <v>11209.0</v>
      </c>
      <c r="U24" s="74" t="s">
        <v>127</v>
      </c>
      <c r="V24" s="74">
        <v>17157.0</v>
      </c>
      <c r="W24" s="74" t="s">
        <v>335</v>
      </c>
      <c r="X24" s="74">
        <v>16149.0</v>
      </c>
      <c r="Y24" s="74" t="s">
        <v>89</v>
      </c>
      <c r="Z24" s="74">
        <v>12463.0</v>
      </c>
      <c r="AA24" s="74" t="s">
        <v>147</v>
      </c>
      <c r="AB24" s="74">
        <v>10606.0</v>
      </c>
      <c r="AC24" s="74" t="s">
        <v>89</v>
      </c>
      <c r="AD24" s="74">
        <v>15972.0</v>
      </c>
      <c r="AE24" s="74" t="s">
        <v>89</v>
      </c>
      <c r="AF24" s="74">
        <v>9471.0</v>
      </c>
      <c r="AG24" s="74" t="s">
        <v>131</v>
      </c>
      <c r="AH24" s="74">
        <v>17512.0</v>
      </c>
      <c r="AI24" s="74" t="s">
        <v>147</v>
      </c>
      <c r="AJ24" s="74">
        <v>17316.0</v>
      </c>
      <c r="AK24" s="74" t="s">
        <v>1011</v>
      </c>
      <c r="AL24" s="74">
        <v>12579.0</v>
      </c>
      <c r="AM24" s="74" t="s">
        <v>102</v>
      </c>
      <c r="AN24" s="74">
        <v>17657.0</v>
      </c>
      <c r="AO24" s="74" t="s">
        <v>174</v>
      </c>
    </row>
    <row r="25">
      <c r="A25" s="271"/>
      <c r="B25" s="74">
        <v>18000.0</v>
      </c>
      <c r="C25" s="74" t="s">
        <v>137</v>
      </c>
      <c r="D25" s="74">
        <v>17462.0</v>
      </c>
      <c r="E25" s="74" t="s">
        <v>106</v>
      </c>
      <c r="F25" s="74">
        <v>18041.0</v>
      </c>
      <c r="G25" s="74" t="s">
        <v>102</v>
      </c>
      <c r="H25" s="74">
        <v>15993.0</v>
      </c>
      <c r="I25" s="74" t="s">
        <v>106</v>
      </c>
      <c r="J25" s="74">
        <v>17544.0</v>
      </c>
      <c r="K25" s="74" t="s">
        <v>224</v>
      </c>
      <c r="L25" s="74">
        <v>17119.0</v>
      </c>
      <c r="M25" s="74" t="s">
        <v>189</v>
      </c>
      <c r="N25" s="74">
        <v>15335.0</v>
      </c>
      <c r="O25" s="74" t="s">
        <v>98</v>
      </c>
      <c r="P25" s="74">
        <v>14126.0</v>
      </c>
      <c r="Q25" s="74" t="s">
        <v>147</v>
      </c>
      <c r="R25" s="74">
        <v>17478.0</v>
      </c>
      <c r="S25" s="74" t="s">
        <v>102</v>
      </c>
      <c r="T25" s="74">
        <v>11319.0</v>
      </c>
      <c r="U25" s="74" t="s">
        <v>102</v>
      </c>
      <c r="V25" s="74">
        <v>18106.0</v>
      </c>
      <c r="W25" s="74" t="s">
        <v>806</v>
      </c>
      <c r="X25" s="74">
        <v>10571.0</v>
      </c>
      <c r="Y25" s="74" t="s">
        <v>147</v>
      </c>
      <c r="Z25" s="74">
        <v>15837.0</v>
      </c>
      <c r="AA25" s="74" t="s">
        <v>102</v>
      </c>
      <c r="AB25" s="74">
        <v>16003.0</v>
      </c>
      <c r="AC25" s="74" t="s">
        <v>106</v>
      </c>
      <c r="AD25" s="74">
        <v>10337.0</v>
      </c>
      <c r="AE25" s="74" t="s">
        <v>221</v>
      </c>
      <c r="AF25" s="74">
        <v>16973.0</v>
      </c>
      <c r="AG25" s="74" t="s">
        <v>224</v>
      </c>
      <c r="AH25" s="74">
        <v>11348.0</v>
      </c>
      <c r="AI25" s="74" t="s">
        <v>192</v>
      </c>
      <c r="AJ25" s="74">
        <v>15880.0</v>
      </c>
      <c r="AK25" s="74" t="s">
        <v>135</v>
      </c>
      <c r="AL25" s="74">
        <v>11004.0</v>
      </c>
      <c r="AM25" s="74" t="s">
        <v>291</v>
      </c>
      <c r="AN25" s="74">
        <v>18205.0</v>
      </c>
      <c r="AO25" s="74" t="s">
        <v>179</v>
      </c>
    </row>
    <row r="26">
      <c r="A26" s="271"/>
      <c r="B26" s="74">
        <v>15539.0</v>
      </c>
      <c r="C26" s="74" t="s">
        <v>135</v>
      </c>
      <c r="D26" s="74">
        <v>15549.0</v>
      </c>
      <c r="E26" s="74" t="s">
        <v>206</v>
      </c>
      <c r="F26" s="74">
        <v>14117.0</v>
      </c>
      <c r="G26" s="74" t="s">
        <v>106</v>
      </c>
      <c r="H26" s="74">
        <v>12027.0</v>
      </c>
      <c r="I26" s="74" t="s">
        <v>113</v>
      </c>
      <c r="J26" s="74">
        <v>17709.0</v>
      </c>
      <c r="K26" s="74" t="s">
        <v>179</v>
      </c>
      <c r="L26" s="74">
        <v>16705.0</v>
      </c>
      <c r="M26" s="74" t="s">
        <v>131</v>
      </c>
      <c r="N26" s="74">
        <v>16082.0</v>
      </c>
      <c r="O26" s="74" t="s">
        <v>224</v>
      </c>
      <c r="P26" s="74">
        <v>18083.0</v>
      </c>
      <c r="Q26" s="74" t="s">
        <v>224</v>
      </c>
      <c r="R26" s="74">
        <v>12197.0</v>
      </c>
      <c r="S26" s="74" t="s">
        <v>102</v>
      </c>
      <c r="T26" s="74">
        <v>13610.0</v>
      </c>
      <c r="U26" s="74" t="s">
        <v>164</v>
      </c>
      <c r="V26" s="74">
        <v>18095.0</v>
      </c>
      <c r="W26" s="74" t="s">
        <v>102</v>
      </c>
      <c r="X26" s="74">
        <v>14152.0</v>
      </c>
      <c r="Y26" s="74" t="s">
        <v>174</v>
      </c>
      <c r="Z26" s="74">
        <v>12811.0</v>
      </c>
      <c r="AA26" s="74" t="s">
        <v>94</v>
      </c>
      <c r="AB26" s="74">
        <v>16223.0</v>
      </c>
      <c r="AC26" s="74" t="s">
        <v>335</v>
      </c>
      <c r="AD26" s="74">
        <v>18128.0</v>
      </c>
      <c r="AE26" s="74" t="s">
        <v>166</v>
      </c>
      <c r="AF26" s="74">
        <v>12878.0</v>
      </c>
      <c r="AG26" s="74" t="s">
        <v>106</v>
      </c>
      <c r="AH26" s="74">
        <v>18184.0</v>
      </c>
      <c r="AI26" s="74" t="s">
        <v>131</v>
      </c>
      <c r="AJ26" s="74">
        <v>10327.0</v>
      </c>
      <c r="AK26" s="74" t="s">
        <v>131</v>
      </c>
      <c r="AL26" s="74">
        <v>9187.0</v>
      </c>
      <c r="AM26" s="74" t="s">
        <v>218</v>
      </c>
      <c r="AN26" s="74">
        <v>15375.0</v>
      </c>
      <c r="AO26" s="74" t="s">
        <v>179</v>
      </c>
    </row>
    <row r="27">
      <c r="A27" s="271"/>
      <c r="B27" s="74">
        <v>15802.0</v>
      </c>
      <c r="C27" s="74" t="s">
        <v>89</v>
      </c>
      <c r="D27" s="74">
        <v>13053.0</v>
      </c>
      <c r="E27" s="74" t="s">
        <v>98</v>
      </c>
      <c r="F27" s="74"/>
      <c r="G27" s="74"/>
      <c r="H27" s="74">
        <v>11355.0</v>
      </c>
      <c r="I27" s="74" t="s">
        <v>102</v>
      </c>
      <c r="J27" s="74">
        <v>18033.0</v>
      </c>
      <c r="K27" s="74" t="s">
        <v>98</v>
      </c>
      <c r="L27" s="74">
        <v>15762.0</v>
      </c>
      <c r="M27" s="74" t="s">
        <v>102</v>
      </c>
      <c r="N27" s="74">
        <v>11670.0</v>
      </c>
      <c r="O27" s="74" t="s">
        <v>102</v>
      </c>
      <c r="P27" s="74">
        <v>13641.0</v>
      </c>
      <c r="Q27" s="74" t="s">
        <v>147</v>
      </c>
      <c r="R27" s="74">
        <v>14977.0</v>
      </c>
      <c r="S27" s="74" t="s">
        <v>147</v>
      </c>
      <c r="T27" s="74">
        <v>12230.0</v>
      </c>
      <c r="U27" s="74" t="s">
        <v>89</v>
      </c>
      <c r="V27" s="74">
        <v>18087.0</v>
      </c>
      <c r="W27" s="74" t="s">
        <v>98</v>
      </c>
      <c r="X27" s="74">
        <v>13337.0</v>
      </c>
      <c r="Y27" s="74" t="s">
        <v>131</v>
      </c>
      <c r="Z27" s="74">
        <v>11387.0</v>
      </c>
      <c r="AA27" s="74" t="s">
        <v>813</v>
      </c>
      <c r="AB27" s="74">
        <v>15998.0</v>
      </c>
      <c r="AC27" s="74" t="s">
        <v>89</v>
      </c>
      <c r="AD27" s="74">
        <v>18133.0</v>
      </c>
      <c r="AE27" s="74" t="s">
        <v>131</v>
      </c>
      <c r="AF27" s="74">
        <v>18179.0</v>
      </c>
      <c r="AG27" s="74" t="s">
        <v>117</v>
      </c>
      <c r="AH27" s="74">
        <v>11795.0</v>
      </c>
      <c r="AI27" s="74" t="s">
        <v>113</v>
      </c>
      <c r="AJ27" s="74">
        <v>17548.0</v>
      </c>
      <c r="AK27" s="74" t="s">
        <v>98</v>
      </c>
      <c r="AL27" s="74">
        <v>17349.0</v>
      </c>
      <c r="AM27" s="74" t="s">
        <v>131</v>
      </c>
      <c r="AN27" s="74">
        <v>9961.0</v>
      </c>
      <c r="AO27" s="74" t="s">
        <v>102</v>
      </c>
    </row>
    <row r="28">
      <c r="A28" s="271"/>
      <c r="B28" s="74">
        <v>17796.0</v>
      </c>
      <c r="C28" s="74" t="s">
        <v>131</v>
      </c>
      <c r="D28" s="74">
        <v>17066.0</v>
      </c>
      <c r="E28" s="74" t="s">
        <v>131</v>
      </c>
      <c r="F28" s="74"/>
      <c r="G28" s="74"/>
      <c r="H28" s="74">
        <v>12499.0</v>
      </c>
      <c r="I28" s="74" t="s">
        <v>102</v>
      </c>
      <c r="J28" s="74">
        <v>10768.0</v>
      </c>
      <c r="K28" s="74" t="s">
        <v>98</v>
      </c>
      <c r="L28" s="74">
        <v>16336.0</v>
      </c>
      <c r="M28" s="74" t="s">
        <v>113</v>
      </c>
      <c r="N28" s="74">
        <v>15891.0</v>
      </c>
      <c r="O28" s="74" t="s">
        <v>518</v>
      </c>
      <c r="P28" s="74">
        <v>17042.0</v>
      </c>
      <c r="Q28" s="74" t="s">
        <v>147</v>
      </c>
      <c r="R28" s="74">
        <v>9463.0</v>
      </c>
      <c r="S28" s="74" t="s">
        <v>131</v>
      </c>
      <c r="T28" s="74">
        <v>10140.0</v>
      </c>
      <c r="U28" s="74" t="s">
        <v>131</v>
      </c>
      <c r="V28" s="74">
        <v>15873.0</v>
      </c>
      <c r="W28" s="74" t="s">
        <v>218</v>
      </c>
      <c r="X28" s="74">
        <v>18152.0</v>
      </c>
      <c r="Y28" s="74" t="s">
        <v>102</v>
      </c>
      <c r="Z28" s="74">
        <v>17575.0</v>
      </c>
      <c r="AA28" s="74" t="s">
        <v>189</v>
      </c>
      <c r="AB28" s="74">
        <v>15126.0</v>
      </c>
      <c r="AC28" s="74" t="s">
        <v>106</v>
      </c>
      <c r="AD28" s="74">
        <v>15039.0</v>
      </c>
      <c r="AE28" s="74" t="s">
        <v>102</v>
      </c>
      <c r="AF28" s="74">
        <v>14257.0</v>
      </c>
      <c r="AG28" s="74" t="s">
        <v>147</v>
      </c>
      <c r="AH28" s="74">
        <v>13429.0</v>
      </c>
      <c r="AI28" s="74" t="s">
        <v>89</v>
      </c>
      <c r="AJ28" s="74">
        <v>17911.0</v>
      </c>
      <c r="AK28" s="74" t="s">
        <v>98</v>
      </c>
      <c r="AL28" s="74">
        <v>16678.0</v>
      </c>
      <c r="AM28" s="74" t="s">
        <v>106</v>
      </c>
      <c r="AN28" s="74">
        <v>18190.0</v>
      </c>
      <c r="AO28" s="74" t="s">
        <v>1297</v>
      </c>
    </row>
    <row r="29">
      <c r="A29" s="271"/>
      <c r="B29" s="74">
        <v>17767.0</v>
      </c>
      <c r="C29" s="74" t="s">
        <v>89</v>
      </c>
      <c r="D29" s="74">
        <v>11012.0</v>
      </c>
      <c r="E29" s="74" t="s">
        <v>174</v>
      </c>
      <c r="F29" s="74"/>
      <c r="G29" s="74"/>
      <c r="H29" s="74">
        <v>16896.0</v>
      </c>
      <c r="I29" s="74" t="s">
        <v>308</v>
      </c>
      <c r="J29" s="74">
        <v>16086.0</v>
      </c>
      <c r="K29" s="74" t="s">
        <v>89</v>
      </c>
      <c r="L29" s="74">
        <v>11070.0</v>
      </c>
      <c r="M29" s="74" t="s">
        <v>147</v>
      </c>
      <c r="N29" s="74">
        <v>15724.0</v>
      </c>
      <c r="O29" s="74" t="s">
        <v>106</v>
      </c>
      <c r="P29" s="74">
        <v>13466.0</v>
      </c>
      <c r="Q29" s="74" t="s">
        <v>166</v>
      </c>
      <c r="R29" s="74">
        <v>15838.0</v>
      </c>
      <c r="S29" s="74" t="s">
        <v>113</v>
      </c>
      <c r="T29" s="74">
        <v>9642.0</v>
      </c>
      <c r="U29" s="74" t="s">
        <v>113</v>
      </c>
      <c r="V29" s="74">
        <v>17470.0</v>
      </c>
      <c r="W29" s="74" t="s">
        <v>179</v>
      </c>
      <c r="X29" s="74">
        <v>18119.0</v>
      </c>
      <c r="Y29" s="74" t="s">
        <v>192</v>
      </c>
      <c r="Z29" s="74">
        <v>17562.0</v>
      </c>
      <c r="AA29" s="74" t="s">
        <v>199</v>
      </c>
      <c r="AB29" s="74">
        <v>17195.0</v>
      </c>
      <c r="AC29" s="74" t="s">
        <v>106</v>
      </c>
      <c r="AD29" s="74">
        <v>16388.0</v>
      </c>
      <c r="AE29" s="74" t="s">
        <v>358</v>
      </c>
      <c r="AF29" s="74">
        <v>17392.0</v>
      </c>
      <c r="AG29" s="74" t="s">
        <v>199</v>
      </c>
      <c r="AH29" s="74">
        <v>15659.0</v>
      </c>
      <c r="AI29" s="74" t="s">
        <v>179</v>
      </c>
      <c r="AJ29" s="74">
        <v>18200.0</v>
      </c>
      <c r="AK29" s="74" t="s">
        <v>131</v>
      </c>
      <c r="AL29" s="74">
        <v>11646.0</v>
      </c>
      <c r="AM29" s="74" t="s">
        <v>131</v>
      </c>
      <c r="AN29" s="74">
        <v>16097.0</v>
      </c>
      <c r="AO29" s="74" t="s">
        <v>131</v>
      </c>
    </row>
    <row r="30">
      <c r="A30" s="271"/>
      <c r="B30" s="74">
        <v>15641.0</v>
      </c>
      <c r="C30" s="74" t="s">
        <v>94</v>
      </c>
      <c r="D30" s="74">
        <v>13215.0</v>
      </c>
      <c r="E30" s="74" t="s">
        <v>131</v>
      </c>
      <c r="F30" s="74"/>
      <c r="G30" s="74"/>
      <c r="H30" s="74">
        <v>10854.0</v>
      </c>
      <c r="I30" s="74" t="s">
        <v>291</v>
      </c>
      <c r="J30" s="74">
        <v>16835.0</v>
      </c>
      <c r="K30" s="74" t="s">
        <v>197</v>
      </c>
      <c r="L30" s="74">
        <v>18066.0</v>
      </c>
      <c r="M30" s="74" t="s">
        <v>405</v>
      </c>
      <c r="N30" s="74">
        <v>13880.0</v>
      </c>
      <c r="O30" s="74" t="s">
        <v>89</v>
      </c>
      <c r="P30" s="74">
        <v>13109.0</v>
      </c>
      <c r="Q30" s="74" t="s">
        <v>335</v>
      </c>
      <c r="R30" s="74">
        <v>16184.0</v>
      </c>
      <c r="S30" s="74" t="s">
        <v>224</v>
      </c>
      <c r="T30" s="74">
        <v>12318.0</v>
      </c>
      <c r="U30" s="74" t="s">
        <v>102</v>
      </c>
      <c r="V30" s="74">
        <v>12930.0</v>
      </c>
      <c r="W30" s="74" t="s">
        <v>147</v>
      </c>
      <c r="X30" s="74">
        <v>11428.0</v>
      </c>
      <c r="Y30" s="74" t="s">
        <v>131</v>
      </c>
      <c r="Z30" s="74">
        <v>14367.0</v>
      </c>
      <c r="AA30" s="74" t="s">
        <v>189</v>
      </c>
      <c r="AB30" s="74">
        <v>17259.0</v>
      </c>
      <c r="AC30" s="74" t="s">
        <v>147</v>
      </c>
      <c r="AD30" s="74">
        <v>16739.0</v>
      </c>
      <c r="AE30" s="74" t="s">
        <v>182</v>
      </c>
      <c r="AF30" s="74">
        <v>9979.0</v>
      </c>
      <c r="AG30" s="74" t="s">
        <v>102</v>
      </c>
      <c r="AH30" s="74">
        <v>16262.0</v>
      </c>
      <c r="AI30" s="74" t="s">
        <v>147</v>
      </c>
      <c r="AJ30" s="74">
        <v>14793.0</v>
      </c>
      <c r="AK30" s="74" t="s">
        <v>102</v>
      </c>
      <c r="AL30" s="74"/>
      <c r="AM30" s="74"/>
      <c r="AN30" s="74">
        <v>16786.0</v>
      </c>
      <c r="AO30" s="74" t="s">
        <v>113</v>
      </c>
    </row>
    <row r="31">
      <c r="A31" s="271"/>
      <c r="B31" s="74">
        <v>15639.0</v>
      </c>
      <c r="C31" s="74" t="s">
        <v>137</v>
      </c>
      <c r="D31" s="74">
        <v>18002.0</v>
      </c>
      <c r="E31" s="74" t="s">
        <v>113</v>
      </c>
      <c r="F31" s="74"/>
      <c r="G31" s="74"/>
      <c r="H31" s="74">
        <v>13283.0</v>
      </c>
      <c r="I31" s="74" t="s">
        <v>147</v>
      </c>
      <c r="J31" s="74">
        <v>17905.0</v>
      </c>
      <c r="K31" s="74" t="s">
        <v>197</v>
      </c>
      <c r="L31" s="74">
        <v>10160.0</v>
      </c>
      <c r="M31" s="74" t="s">
        <v>174</v>
      </c>
      <c r="N31" s="74">
        <v>10338.0</v>
      </c>
      <c r="O31" s="74" t="s">
        <v>179</v>
      </c>
      <c r="P31" s="74">
        <v>16107.0</v>
      </c>
      <c r="Q31" s="74" t="s">
        <v>89</v>
      </c>
      <c r="R31" s="74">
        <v>11421.0</v>
      </c>
      <c r="S31" s="74" t="s">
        <v>199</v>
      </c>
      <c r="T31" s="74">
        <v>15729.0</v>
      </c>
      <c r="U31" s="74" t="s">
        <v>98</v>
      </c>
      <c r="V31" s="74">
        <v>14982.0</v>
      </c>
      <c r="W31" s="74" t="s">
        <v>131</v>
      </c>
      <c r="X31" s="74">
        <v>16927.0</v>
      </c>
      <c r="Y31" s="74" t="s">
        <v>166</v>
      </c>
      <c r="Z31" s="74">
        <v>13472.0</v>
      </c>
      <c r="AA31" s="74" t="s">
        <v>131</v>
      </c>
      <c r="AB31" s="74">
        <v>13436.0</v>
      </c>
      <c r="AC31" s="74" t="s">
        <v>89</v>
      </c>
      <c r="AD31" s="74">
        <v>12275.0</v>
      </c>
      <c r="AE31" s="74" t="s">
        <v>186</v>
      </c>
      <c r="AF31" s="74">
        <v>18132.0</v>
      </c>
      <c r="AG31" s="74" t="s">
        <v>131</v>
      </c>
      <c r="AH31" s="74">
        <v>11059.0</v>
      </c>
      <c r="AI31" s="74" t="s">
        <v>147</v>
      </c>
      <c r="AJ31" s="74">
        <v>13601.0</v>
      </c>
      <c r="AK31" s="74" t="s">
        <v>166</v>
      </c>
      <c r="AL31" s="74"/>
      <c r="AM31" s="74"/>
      <c r="AN31" s="74">
        <v>15175.0</v>
      </c>
      <c r="AO31" s="74" t="s">
        <v>89</v>
      </c>
    </row>
    <row r="32">
      <c r="A32" s="271"/>
      <c r="B32" s="74">
        <v>17998.0</v>
      </c>
      <c r="C32" s="74" t="s">
        <v>117</v>
      </c>
      <c r="D32" s="74">
        <v>17967.0</v>
      </c>
      <c r="E32" s="74" t="s">
        <v>102</v>
      </c>
      <c r="F32" s="74"/>
      <c r="G32" s="74"/>
      <c r="H32" s="74">
        <v>16008.0</v>
      </c>
      <c r="I32" s="74" t="s">
        <v>119</v>
      </c>
      <c r="J32" s="74">
        <v>14971.0</v>
      </c>
      <c r="K32" s="74" t="s">
        <v>221</v>
      </c>
      <c r="L32" s="74">
        <v>17682.0</v>
      </c>
      <c r="M32" s="74" t="s">
        <v>224</v>
      </c>
      <c r="N32" s="74">
        <v>17105.0</v>
      </c>
      <c r="O32" s="74" t="s">
        <v>174</v>
      </c>
      <c r="P32" s="74">
        <v>13402.0</v>
      </c>
      <c r="Q32" s="74" t="s">
        <v>174</v>
      </c>
      <c r="R32" s="74">
        <v>16503.0</v>
      </c>
      <c r="S32" s="74" t="s">
        <v>405</v>
      </c>
      <c r="T32" s="74">
        <v>18003.0</v>
      </c>
      <c r="U32" s="74" t="s">
        <v>189</v>
      </c>
      <c r="V32" s="74">
        <v>9945.0</v>
      </c>
      <c r="W32" s="74" t="s">
        <v>147</v>
      </c>
      <c r="X32" s="74">
        <v>15812.0</v>
      </c>
      <c r="Y32" s="74" t="s">
        <v>189</v>
      </c>
      <c r="Z32" s="74">
        <v>16271.0</v>
      </c>
      <c r="AA32" s="74" t="s">
        <v>102</v>
      </c>
      <c r="AB32" s="74">
        <v>9793.0</v>
      </c>
      <c r="AC32" s="74" t="s">
        <v>89</v>
      </c>
      <c r="AD32" s="74">
        <v>17121.0</v>
      </c>
      <c r="AE32" s="74" t="s">
        <v>224</v>
      </c>
      <c r="AF32" s="74">
        <v>17683.0</v>
      </c>
      <c r="AG32" s="74" t="s">
        <v>98</v>
      </c>
      <c r="AH32" s="74">
        <v>17789.0</v>
      </c>
      <c r="AI32" s="74" t="s">
        <v>94</v>
      </c>
      <c r="AJ32" s="74">
        <v>16474.0</v>
      </c>
      <c r="AK32" s="74" t="s">
        <v>98</v>
      </c>
      <c r="AL32" s="74"/>
      <c r="AM32" s="74"/>
      <c r="AN32" s="74">
        <v>18009.0</v>
      </c>
      <c r="AO32" s="74" t="s">
        <v>308</v>
      </c>
    </row>
    <row r="33">
      <c r="A33" s="271"/>
      <c r="B33" s="74">
        <v>13230.0</v>
      </c>
      <c r="C33" s="74" t="s">
        <v>89</v>
      </c>
      <c r="D33" s="74">
        <v>16481.0</v>
      </c>
      <c r="E33" s="74" t="s">
        <v>147</v>
      </c>
      <c r="F33" s="74"/>
      <c r="G33" s="74"/>
      <c r="H33" s="74">
        <v>13331.0</v>
      </c>
      <c r="I33" s="74" t="s">
        <v>221</v>
      </c>
      <c r="J33" s="74">
        <v>11801.0</v>
      </c>
      <c r="K33" s="74" t="s">
        <v>335</v>
      </c>
      <c r="L33" s="74">
        <v>12974.0</v>
      </c>
      <c r="M33" s="74" t="s">
        <v>131</v>
      </c>
      <c r="N33" s="74">
        <v>9608.0</v>
      </c>
      <c r="O33" s="74" t="s">
        <v>135</v>
      </c>
      <c r="P33" s="74">
        <v>17191.0</v>
      </c>
      <c r="Q33" s="74" t="s">
        <v>405</v>
      </c>
      <c r="R33" s="74">
        <v>14887.0</v>
      </c>
      <c r="S33" s="74" t="s">
        <v>192</v>
      </c>
      <c r="T33" s="74">
        <v>18057.0</v>
      </c>
      <c r="U33" s="74" t="s">
        <v>117</v>
      </c>
      <c r="V33" s="74">
        <v>16975.0</v>
      </c>
      <c r="W33" s="74" t="s">
        <v>813</v>
      </c>
      <c r="X33" s="74">
        <v>13498.0</v>
      </c>
      <c r="Y33" s="74" t="s">
        <v>131</v>
      </c>
      <c r="Z33" s="74">
        <v>15896.0</v>
      </c>
      <c r="AA33" s="74" t="s">
        <v>813</v>
      </c>
      <c r="AB33" s="74">
        <v>17146.0</v>
      </c>
      <c r="AC33" s="74" t="s">
        <v>975</v>
      </c>
      <c r="AD33" s="74">
        <v>18125.0</v>
      </c>
      <c r="AE33" s="74" t="s">
        <v>747</v>
      </c>
      <c r="AF33" s="74">
        <v>18165.0</v>
      </c>
      <c r="AG33" s="74" t="s">
        <v>102</v>
      </c>
      <c r="AH33" s="74">
        <v>15737.0</v>
      </c>
      <c r="AI33" s="74" t="s">
        <v>102</v>
      </c>
      <c r="AJ33" s="74">
        <v>11215.0</v>
      </c>
      <c r="AK33" s="74" t="s">
        <v>135</v>
      </c>
      <c r="AL33" s="74"/>
      <c r="AM33" s="74"/>
      <c r="AN33" s="74">
        <v>15987.0</v>
      </c>
      <c r="AO33" s="74" t="s">
        <v>224</v>
      </c>
    </row>
    <row r="34">
      <c r="A34" s="271"/>
      <c r="B34" s="74">
        <v>9795.0</v>
      </c>
      <c r="C34" s="74" t="s">
        <v>147</v>
      </c>
      <c r="D34" s="74">
        <v>15800.0</v>
      </c>
      <c r="E34" s="74" t="s">
        <v>98</v>
      </c>
      <c r="F34" s="74"/>
      <c r="G34" s="74"/>
      <c r="H34" s="74">
        <v>10801.0</v>
      </c>
      <c r="I34" s="74" t="s">
        <v>154</v>
      </c>
      <c r="J34" s="74">
        <v>17948.0</v>
      </c>
      <c r="K34" s="74" t="s">
        <v>117</v>
      </c>
      <c r="L34" s="74">
        <v>11315.0</v>
      </c>
      <c r="M34" s="74" t="s">
        <v>131</v>
      </c>
      <c r="N34" s="74">
        <v>16431.0</v>
      </c>
      <c r="O34" s="74" t="s">
        <v>182</v>
      </c>
      <c r="P34" s="74">
        <v>18089.0</v>
      </c>
      <c r="Q34" s="74" t="s">
        <v>89</v>
      </c>
      <c r="R34" s="74">
        <v>15537.0</v>
      </c>
      <c r="S34" s="74" t="s">
        <v>131</v>
      </c>
      <c r="T34" s="74">
        <v>15490.0</v>
      </c>
      <c r="U34" s="74" t="s">
        <v>189</v>
      </c>
      <c r="V34" s="74">
        <v>18072.0</v>
      </c>
      <c r="W34" s="74" t="s">
        <v>189</v>
      </c>
      <c r="X34" s="74">
        <v>18086.0</v>
      </c>
      <c r="Y34" s="74" t="s">
        <v>154</v>
      </c>
      <c r="Z34" s="74">
        <v>11675.0</v>
      </c>
      <c r="AA34" s="74" t="s">
        <v>102</v>
      </c>
      <c r="AB34" s="74">
        <v>15914.0</v>
      </c>
      <c r="AC34" s="74" t="s">
        <v>174</v>
      </c>
      <c r="AD34" s="74">
        <v>17581.0</v>
      </c>
      <c r="AE34" s="74" t="s">
        <v>242</v>
      </c>
      <c r="AF34" s="74">
        <v>16842.0</v>
      </c>
      <c r="AG34" s="74" t="s">
        <v>106</v>
      </c>
      <c r="AH34" s="74">
        <v>15840.0</v>
      </c>
      <c r="AI34" s="74" t="s">
        <v>135</v>
      </c>
      <c r="AJ34" s="74">
        <v>13799.0</v>
      </c>
      <c r="AK34" s="74" t="s">
        <v>147</v>
      </c>
      <c r="AL34" s="74"/>
      <c r="AM34" s="74"/>
      <c r="AN34" s="74">
        <v>11146.0</v>
      </c>
      <c r="AO34" s="74" t="s">
        <v>106</v>
      </c>
    </row>
    <row r="35">
      <c r="A35" s="271"/>
      <c r="B35" s="74">
        <v>10170.0</v>
      </c>
      <c r="C35" s="74" t="s">
        <v>131</v>
      </c>
      <c r="D35" s="74">
        <v>17186.0</v>
      </c>
      <c r="E35" s="74" t="s">
        <v>179</v>
      </c>
      <c r="F35" s="74"/>
      <c r="G35" s="74"/>
      <c r="H35" s="74">
        <v>10632.0</v>
      </c>
      <c r="I35" s="74" t="s">
        <v>106</v>
      </c>
      <c r="J35" s="74">
        <v>18024.0</v>
      </c>
      <c r="K35" s="74" t="s">
        <v>335</v>
      </c>
      <c r="L35" s="74">
        <v>18038.0</v>
      </c>
      <c r="M35" s="74" t="s">
        <v>98</v>
      </c>
      <c r="N35" s="74">
        <v>17457.0</v>
      </c>
      <c r="O35" s="74" t="s">
        <v>131</v>
      </c>
      <c r="P35" s="74">
        <v>18006.0</v>
      </c>
      <c r="Q35" s="74" t="s">
        <v>89</v>
      </c>
      <c r="R35" s="74">
        <v>14076.0</v>
      </c>
      <c r="S35" s="74" t="s">
        <v>147</v>
      </c>
      <c r="T35" s="74">
        <v>18073.0</v>
      </c>
      <c r="U35" s="74" t="s">
        <v>174</v>
      </c>
      <c r="V35" s="74">
        <v>15181.0</v>
      </c>
      <c r="W35" s="74" t="s">
        <v>89</v>
      </c>
      <c r="X35" s="74">
        <v>18047.0</v>
      </c>
      <c r="Y35" s="74" t="s">
        <v>154</v>
      </c>
      <c r="Z35" s="74">
        <v>9244.0</v>
      </c>
      <c r="AA35" s="74" t="s">
        <v>179</v>
      </c>
      <c r="AB35" s="74">
        <v>16968.0</v>
      </c>
      <c r="AC35" s="74" t="s">
        <v>186</v>
      </c>
      <c r="AD35" s="74">
        <v>16035.0</v>
      </c>
      <c r="AE35" s="74" t="s">
        <v>1054</v>
      </c>
      <c r="AF35" s="74">
        <v>15925.0</v>
      </c>
      <c r="AG35" s="74" t="s">
        <v>135</v>
      </c>
      <c r="AH35" s="74">
        <v>15953.0</v>
      </c>
      <c r="AI35" s="74" t="s">
        <v>106</v>
      </c>
      <c r="AJ35" s="74">
        <v>14602.0</v>
      </c>
      <c r="AK35" s="74" t="s">
        <v>98</v>
      </c>
      <c r="AL35" s="74"/>
      <c r="AM35" s="74"/>
      <c r="AN35" s="74">
        <v>15265.0</v>
      </c>
      <c r="AO35" s="74" t="s">
        <v>102</v>
      </c>
    </row>
    <row r="36">
      <c r="A36" s="271"/>
      <c r="B36" s="74">
        <v>17116.0</v>
      </c>
      <c r="C36" s="74" t="s">
        <v>147</v>
      </c>
      <c r="D36" s="74">
        <v>17793.0</v>
      </c>
      <c r="E36" s="74" t="s">
        <v>218</v>
      </c>
      <c r="F36" s="74"/>
      <c r="G36" s="74"/>
      <c r="H36" s="74">
        <v>12118.0</v>
      </c>
      <c r="I36" s="74" t="s">
        <v>301</v>
      </c>
      <c r="J36" s="74">
        <v>16404.0</v>
      </c>
      <c r="K36" s="74" t="s">
        <v>147</v>
      </c>
      <c r="L36" s="74">
        <v>13187.0</v>
      </c>
      <c r="M36" s="74" t="s">
        <v>437</v>
      </c>
      <c r="N36" s="74">
        <v>16027.0</v>
      </c>
      <c r="O36" s="74" t="s">
        <v>308</v>
      </c>
      <c r="P36" s="74">
        <v>12316.0</v>
      </c>
      <c r="Q36" s="74" t="s">
        <v>102</v>
      </c>
      <c r="R36" s="74">
        <v>15673.0</v>
      </c>
      <c r="S36" s="74" t="s">
        <v>192</v>
      </c>
      <c r="T36" s="74">
        <v>18115.0</v>
      </c>
      <c r="U36" s="74" t="s">
        <v>747</v>
      </c>
      <c r="V36" s="74">
        <v>18059.0</v>
      </c>
      <c r="W36" s="74" t="s">
        <v>147</v>
      </c>
      <c r="X36" s="74">
        <v>12208.0</v>
      </c>
      <c r="Y36" s="74" t="s">
        <v>192</v>
      </c>
      <c r="Z36" s="74">
        <v>17125.0</v>
      </c>
      <c r="AA36" s="74" t="s">
        <v>166</v>
      </c>
      <c r="AB36" s="74">
        <v>13768.0</v>
      </c>
      <c r="AC36" s="74" t="s">
        <v>102</v>
      </c>
      <c r="AD36" s="74">
        <v>14738.0</v>
      </c>
      <c r="AE36" s="74" t="s">
        <v>102</v>
      </c>
      <c r="AF36" s="74">
        <v>15102.0</v>
      </c>
      <c r="AG36" s="74" t="s">
        <v>131</v>
      </c>
      <c r="AH36" s="74">
        <v>11072.0</v>
      </c>
      <c r="AI36" s="74" t="s">
        <v>335</v>
      </c>
      <c r="AJ36" s="74">
        <v>12866.0</v>
      </c>
      <c r="AK36" s="74" t="s">
        <v>189</v>
      </c>
      <c r="AL36" s="74"/>
      <c r="AM36" s="74"/>
      <c r="AN36" s="74">
        <v>18171.0</v>
      </c>
      <c r="AO36" s="74" t="s">
        <v>166</v>
      </c>
    </row>
    <row r="37">
      <c r="A37" s="271"/>
      <c r="B37" s="74">
        <v>17829.0</v>
      </c>
      <c r="C37" s="74" t="s">
        <v>145</v>
      </c>
      <c r="D37" s="74">
        <v>14729.0</v>
      </c>
      <c r="E37" s="74" t="s">
        <v>189</v>
      </c>
      <c r="F37" s="74"/>
      <c r="G37" s="74"/>
      <c r="H37" s="74"/>
      <c r="I37" s="74"/>
      <c r="J37" s="74">
        <v>14987.0</v>
      </c>
      <c r="K37" s="74" t="s">
        <v>224</v>
      </c>
      <c r="L37" s="74">
        <v>16914.0</v>
      </c>
      <c r="M37" s="74" t="s">
        <v>247</v>
      </c>
      <c r="N37" s="74">
        <v>18037.0</v>
      </c>
      <c r="O37" s="74" t="s">
        <v>102</v>
      </c>
      <c r="P37" s="74">
        <v>15709.0</v>
      </c>
      <c r="Q37" s="74" t="s">
        <v>106</v>
      </c>
      <c r="R37" s="74">
        <v>15592.0</v>
      </c>
      <c r="S37" s="74" t="s">
        <v>102</v>
      </c>
      <c r="T37" s="74">
        <v>18043.0</v>
      </c>
      <c r="U37" s="74" t="s">
        <v>117</v>
      </c>
      <c r="V37" s="74">
        <v>18108.0</v>
      </c>
      <c r="W37" s="74" t="s">
        <v>102</v>
      </c>
      <c r="X37" s="74">
        <v>16905.0</v>
      </c>
      <c r="Y37" s="74" t="s">
        <v>131</v>
      </c>
      <c r="Z37" s="74">
        <v>15658.0</v>
      </c>
      <c r="AA37" s="74" t="s">
        <v>102</v>
      </c>
      <c r="AB37" s="74">
        <v>12508.0</v>
      </c>
      <c r="AC37" s="74" t="s">
        <v>113</v>
      </c>
      <c r="AD37" s="74">
        <v>14483.0</v>
      </c>
      <c r="AE37" s="74" t="s">
        <v>102</v>
      </c>
      <c r="AF37" s="74">
        <v>18154.0</v>
      </c>
      <c r="AG37" s="74" t="s">
        <v>166</v>
      </c>
      <c r="AH37" s="74">
        <v>18176.0</v>
      </c>
      <c r="AI37" s="74" t="s">
        <v>405</v>
      </c>
      <c r="AJ37" s="74">
        <v>9548.0</v>
      </c>
      <c r="AK37" s="74" t="s">
        <v>131</v>
      </c>
      <c r="AL37" s="74"/>
      <c r="AM37" s="74"/>
      <c r="AN37" s="74">
        <v>18202.0</v>
      </c>
      <c r="AO37" s="74" t="s">
        <v>405</v>
      </c>
    </row>
    <row r="38">
      <c r="A38" s="271"/>
      <c r="B38" s="74">
        <v>11921.0</v>
      </c>
      <c r="C38" s="74" t="s">
        <v>137</v>
      </c>
      <c r="D38" s="74">
        <v>9775.0</v>
      </c>
      <c r="E38" s="74" t="s">
        <v>94</v>
      </c>
      <c r="F38" s="74"/>
      <c r="G38" s="74"/>
      <c r="H38" s="74"/>
      <c r="I38" s="74"/>
      <c r="J38" s="74">
        <v>12681.0</v>
      </c>
      <c r="K38" s="74" t="s">
        <v>98</v>
      </c>
      <c r="L38" s="74">
        <v>9628.0</v>
      </c>
      <c r="M38" s="74" t="s">
        <v>102</v>
      </c>
      <c r="N38" s="74">
        <v>15765.0</v>
      </c>
      <c r="O38" s="74" t="s">
        <v>113</v>
      </c>
      <c r="P38" s="74">
        <v>15428.0</v>
      </c>
      <c r="Q38" s="74" t="s">
        <v>98</v>
      </c>
      <c r="R38" s="74">
        <v>12309.0</v>
      </c>
      <c r="S38" s="74" t="s">
        <v>147</v>
      </c>
      <c r="T38" s="74">
        <v>18114.0</v>
      </c>
      <c r="U38" s="74" t="s">
        <v>147</v>
      </c>
      <c r="V38" s="74">
        <v>15870.0</v>
      </c>
      <c r="W38" s="74" t="s">
        <v>106</v>
      </c>
      <c r="X38" s="74">
        <v>9779.0</v>
      </c>
      <c r="Y38" s="74" t="s">
        <v>813</v>
      </c>
      <c r="Z38" s="74">
        <v>9210.0</v>
      </c>
      <c r="AA38" s="74" t="s">
        <v>89</v>
      </c>
      <c r="AB38" s="74">
        <v>11798.0</v>
      </c>
      <c r="AC38" s="74" t="s">
        <v>102</v>
      </c>
      <c r="AD38" s="74">
        <v>11389.0</v>
      </c>
      <c r="AE38" s="74" t="s">
        <v>89</v>
      </c>
      <c r="AF38" s="74">
        <v>18149.0</v>
      </c>
      <c r="AG38" s="74" t="s">
        <v>358</v>
      </c>
      <c r="AH38" s="74">
        <v>18207.0</v>
      </c>
      <c r="AI38" s="74" t="s">
        <v>189</v>
      </c>
      <c r="AJ38" s="74">
        <v>18219.0</v>
      </c>
      <c r="AK38" s="74" t="s">
        <v>131</v>
      </c>
      <c r="AL38" s="74"/>
      <c r="AM38" s="74"/>
      <c r="AN38" s="74">
        <v>15098.0</v>
      </c>
      <c r="AO38" s="74" t="s">
        <v>113</v>
      </c>
    </row>
    <row r="39">
      <c r="A39" s="271"/>
      <c r="B39" s="74">
        <v>14545.0</v>
      </c>
      <c r="C39" s="74" t="s">
        <v>113</v>
      </c>
      <c r="D39" s="74">
        <v>16837.0</v>
      </c>
      <c r="E39" s="74" t="s">
        <v>224</v>
      </c>
      <c r="F39" s="74"/>
      <c r="G39" s="74"/>
      <c r="H39" s="74"/>
      <c r="I39" s="74"/>
      <c r="J39" s="74">
        <v>17991.0</v>
      </c>
      <c r="K39" s="74" t="s">
        <v>385</v>
      </c>
      <c r="L39" s="74">
        <v>10673.0</v>
      </c>
      <c r="M39" s="74" t="s">
        <v>335</v>
      </c>
      <c r="N39" s="74">
        <v>17235.0</v>
      </c>
      <c r="O39" s="74" t="s">
        <v>102</v>
      </c>
      <c r="P39" s="74">
        <v>15503.0</v>
      </c>
      <c r="Q39" s="74" t="s">
        <v>131</v>
      </c>
      <c r="R39" s="74">
        <v>14070.0</v>
      </c>
      <c r="S39" s="74" t="s">
        <v>154</v>
      </c>
      <c r="T39" s="74">
        <v>14196.0</v>
      </c>
      <c r="U39" s="74" t="s">
        <v>89</v>
      </c>
      <c r="V39" s="74">
        <v>9405.0</v>
      </c>
      <c r="W39" s="74" t="s">
        <v>102</v>
      </c>
      <c r="X39" s="74">
        <v>18141.0</v>
      </c>
      <c r="Y39" s="74" t="s">
        <v>224</v>
      </c>
      <c r="Z39" s="74">
        <v>14071.0</v>
      </c>
      <c r="AA39" s="74" t="s">
        <v>308</v>
      </c>
      <c r="AB39" s="74">
        <v>12360.0</v>
      </c>
      <c r="AC39" s="74" t="s">
        <v>113</v>
      </c>
      <c r="AD39" s="74">
        <v>16135.0</v>
      </c>
      <c r="AE39" s="74" t="s">
        <v>117</v>
      </c>
      <c r="AF39" s="74">
        <v>10718.0</v>
      </c>
      <c r="AG39" s="74" t="s">
        <v>174</v>
      </c>
      <c r="AH39" s="74">
        <v>14024.0</v>
      </c>
      <c r="AI39" s="74" t="s">
        <v>135</v>
      </c>
      <c r="AJ39" s="74">
        <v>9878.0</v>
      </c>
      <c r="AK39" s="74" t="s">
        <v>179</v>
      </c>
      <c r="AL39" s="74"/>
      <c r="AM39" s="74"/>
      <c r="AN39" s="74">
        <v>18105.0</v>
      </c>
      <c r="AO39" s="74" t="s">
        <v>154</v>
      </c>
    </row>
    <row r="40">
      <c r="A40" s="271"/>
      <c r="B40" s="74">
        <v>15775.0</v>
      </c>
      <c r="C40" s="74" t="s">
        <v>154</v>
      </c>
      <c r="D40" s="74">
        <v>12001.0</v>
      </c>
      <c r="E40" s="74" t="s">
        <v>182</v>
      </c>
      <c r="F40" s="74"/>
      <c r="G40" s="74"/>
      <c r="H40" s="74"/>
      <c r="I40" s="74"/>
      <c r="J40" s="74">
        <v>17704.0</v>
      </c>
      <c r="K40" s="74" t="s">
        <v>89</v>
      </c>
      <c r="L40" s="74">
        <v>11393.0</v>
      </c>
      <c r="M40" s="74" t="s">
        <v>102</v>
      </c>
      <c r="N40" s="74">
        <v>15412.0</v>
      </c>
      <c r="O40" s="74" t="s">
        <v>147</v>
      </c>
      <c r="P40" s="74">
        <v>13892.0</v>
      </c>
      <c r="Q40" s="74" t="s">
        <v>174</v>
      </c>
      <c r="R40" s="74">
        <v>16283.0</v>
      </c>
      <c r="S40" s="74" t="s">
        <v>89</v>
      </c>
      <c r="T40" s="74">
        <v>16995.0</v>
      </c>
      <c r="U40" s="74" t="s">
        <v>137</v>
      </c>
      <c r="V40" s="74">
        <v>14587.0</v>
      </c>
      <c r="W40" s="74" t="s">
        <v>308</v>
      </c>
      <c r="X40" s="74">
        <v>10481.0</v>
      </c>
      <c r="Y40" s="74" t="s">
        <v>89</v>
      </c>
      <c r="Z40" s="74">
        <v>13903.0</v>
      </c>
      <c r="AA40" s="74" t="s">
        <v>117</v>
      </c>
      <c r="AB40" s="74">
        <v>12212.0</v>
      </c>
      <c r="AC40" s="74" t="s">
        <v>113</v>
      </c>
      <c r="AD40" s="74">
        <v>16029.0</v>
      </c>
      <c r="AE40" s="74" t="s">
        <v>224</v>
      </c>
      <c r="AF40" s="74">
        <v>16983.0</v>
      </c>
      <c r="AG40" s="74" t="s">
        <v>189</v>
      </c>
      <c r="AH40" s="74">
        <v>15966.0</v>
      </c>
      <c r="AI40" s="74" t="s">
        <v>119</v>
      </c>
      <c r="AJ40" s="74">
        <v>14376.0</v>
      </c>
      <c r="AK40" s="74" t="s">
        <v>131</v>
      </c>
      <c r="AL40" s="74"/>
      <c r="AM40" s="74"/>
      <c r="AN40" s="74">
        <v>16128.0</v>
      </c>
      <c r="AO40" s="74" t="s">
        <v>186</v>
      </c>
    </row>
    <row r="41">
      <c r="A41" s="271"/>
      <c r="B41" s="74">
        <v>13442.0</v>
      </c>
      <c r="C41" s="74" t="s">
        <v>147</v>
      </c>
      <c r="D41" s="74">
        <v>15244.0</v>
      </c>
      <c r="E41" s="74" t="s">
        <v>221</v>
      </c>
      <c r="F41" s="74"/>
      <c r="G41" s="74"/>
      <c r="H41" s="74"/>
      <c r="I41" s="74"/>
      <c r="J41" s="74">
        <v>10185.0</v>
      </c>
      <c r="K41" s="74" t="s">
        <v>94</v>
      </c>
      <c r="L41" s="74">
        <v>11698.0</v>
      </c>
      <c r="M41" s="74" t="s">
        <v>154</v>
      </c>
      <c r="N41" s="74">
        <v>14972.0</v>
      </c>
      <c r="O41" s="74" t="s">
        <v>189</v>
      </c>
      <c r="P41" s="74">
        <v>16788.0</v>
      </c>
      <c r="Q41" s="74" t="s">
        <v>154</v>
      </c>
      <c r="R41" s="74">
        <v>14188.0</v>
      </c>
      <c r="S41" s="74" t="s">
        <v>147</v>
      </c>
      <c r="T41" s="74">
        <v>10646.0</v>
      </c>
      <c r="U41" s="74" t="s">
        <v>166</v>
      </c>
      <c r="V41" s="74">
        <v>18082.0</v>
      </c>
      <c r="W41" s="74" t="s">
        <v>113</v>
      </c>
      <c r="X41" s="74">
        <v>18131.0</v>
      </c>
      <c r="Y41" s="74" t="s">
        <v>291</v>
      </c>
      <c r="Z41" s="74">
        <v>12492.0</v>
      </c>
      <c r="AA41" s="74" t="s">
        <v>137</v>
      </c>
      <c r="AB41" s="74">
        <v>15097.0</v>
      </c>
      <c r="AC41" s="74" t="s">
        <v>147</v>
      </c>
      <c r="AD41" s="74">
        <v>14256.0</v>
      </c>
      <c r="AE41" s="74" t="s">
        <v>89</v>
      </c>
      <c r="AF41" s="74">
        <v>14135.0</v>
      </c>
      <c r="AG41" s="74" t="s">
        <v>131</v>
      </c>
      <c r="AH41" s="74">
        <v>11853.0</v>
      </c>
      <c r="AI41" s="74" t="s">
        <v>102</v>
      </c>
      <c r="AJ41" s="74">
        <v>18230.0</v>
      </c>
      <c r="AK41" s="74" t="s">
        <v>119</v>
      </c>
      <c r="AL41" s="74"/>
      <c r="AM41" s="74"/>
      <c r="AN41" s="74">
        <v>14186.0</v>
      </c>
      <c r="AO41" s="74" t="s">
        <v>147</v>
      </c>
    </row>
    <row r="42">
      <c r="A42" s="271"/>
      <c r="B42" s="74">
        <v>9838.0</v>
      </c>
      <c r="C42" s="74" t="s">
        <v>89</v>
      </c>
      <c r="D42" s="74">
        <v>18013.0</v>
      </c>
      <c r="E42" s="74" t="s">
        <v>147</v>
      </c>
      <c r="F42" s="74"/>
      <c r="G42" s="74"/>
      <c r="H42" s="74"/>
      <c r="I42" s="74"/>
      <c r="J42" s="74"/>
      <c r="K42" s="74"/>
      <c r="L42" s="74">
        <v>18074.0</v>
      </c>
      <c r="M42" s="74" t="s">
        <v>117</v>
      </c>
      <c r="N42" s="74">
        <v>15988.0</v>
      </c>
      <c r="O42" s="74" t="s">
        <v>89</v>
      </c>
      <c r="P42" s="74">
        <v>11516.0</v>
      </c>
      <c r="Q42" s="74" t="s">
        <v>113</v>
      </c>
      <c r="R42" s="74">
        <v>13116.0</v>
      </c>
      <c r="S42" s="74" t="s">
        <v>102</v>
      </c>
      <c r="T42" s="74">
        <v>13959.0</v>
      </c>
      <c r="U42" s="74" t="s">
        <v>164</v>
      </c>
      <c r="V42" s="74">
        <v>11110.0</v>
      </c>
      <c r="W42" s="74" t="s">
        <v>102</v>
      </c>
      <c r="X42" s="74">
        <v>17963.0</v>
      </c>
      <c r="Y42" s="74" t="s">
        <v>102</v>
      </c>
      <c r="Z42" s="74">
        <v>11011.0</v>
      </c>
      <c r="AA42" s="74" t="s">
        <v>102</v>
      </c>
      <c r="AB42" s="74">
        <v>9976.0</v>
      </c>
      <c r="AC42" s="74" t="s">
        <v>89</v>
      </c>
      <c r="AD42" s="74">
        <v>18159.0</v>
      </c>
      <c r="AE42" s="74" t="s">
        <v>117</v>
      </c>
      <c r="AF42" s="74">
        <v>10226.0</v>
      </c>
      <c r="AG42" s="74" t="s">
        <v>106</v>
      </c>
      <c r="AH42" s="74">
        <v>10466.0</v>
      </c>
      <c r="AI42" s="74" t="s">
        <v>147</v>
      </c>
      <c r="AJ42" s="74">
        <v>15145.0</v>
      </c>
      <c r="AK42" s="74" t="s">
        <v>147</v>
      </c>
      <c r="AL42" s="74"/>
      <c r="AM42" s="74"/>
      <c r="AN42" s="74">
        <v>14403.0</v>
      </c>
      <c r="AO42" s="74" t="s">
        <v>113</v>
      </c>
    </row>
    <row r="43">
      <c r="A43" s="271"/>
      <c r="B43" s="74">
        <v>15340.0</v>
      </c>
      <c r="C43" s="74" t="s">
        <v>102</v>
      </c>
      <c r="D43" s="74">
        <v>15648.0</v>
      </c>
      <c r="E43" s="74" t="s">
        <v>102</v>
      </c>
      <c r="F43" s="74"/>
      <c r="G43" s="74"/>
      <c r="H43" s="74"/>
      <c r="I43" s="74"/>
      <c r="J43" s="74"/>
      <c r="K43" s="74"/>
      <c r="L43" s="74">
        <v>17428.0</v>
      </c>
      <c r="M43" s="74" t="s">
        <v>113</v>
      </c>
      <c r="N43" s="74">
        <v>16626.0</v>
      </c>
      <c r="O43" s="74" t="s">
        <v>115</v>
      </c>
      <c r="P43" s="74">
        <v>9555.0</v>
      </c>
      <c r="Q43" s="74" t="s">
        <v>102</v>
      </c>
      <c r="R43" s="74">
        <v>16442.0</v>
      </c>
      <c r="S43" s="74" t="s">
        <v>137</v>
      </c>
      <c r="T43" s="74">
        <v>15979.0</v>
      </c>
      <c r="U43" s="74" t="s">
        <v>113</v>
      </c>
      <c r="V43" s="74">
        <v>16002.0</v>
      </c>
      <c r="W43" s="74" t="s">
        <v>154</v>
      </c>
      <c r="X43" s="74">
        <v>18157.0</v>
      </c>
      <c r="Y43" s="74" t="s">
        <v>89</v>
      </c>
      <c r="Z43" s="74">
        <v>14978.0</v>
      </c>
      <c r="AA43" s="74" t="s">
        <v>174</v>
      </c>
      <c r="AB43" s="74">
        <v>15824.0</v>
      </c>
      <c r="AC43" s="74" t="s">
        <v>224</v>
      </c>
      <c r="AD43" s="74">
        <v>13885.0</v>
      </c>
      <c r="AE43" s="74" t="s">
        <v>117</v>
      </c>
      <c r="AF43" s="74">
        <v>16320.0</v>
      </c>
      <c r="AG43" s="74" t="s">
        <v>1011</v>
      </c>
      <c r="AH43" s="74">
        <v>16392.0</v>
      </c>
      <c r="AI43" s="74" t="s">
        <v>189</v>
      </c>
      <c r="AJ43" s="74">
        <v>10395.0</v>
      </c>
      <c r="AK43" s="74" t="s">
        <v>186</v>
      </c>
      <c r="AL43" s="74"/>
      <c r="AM43" s="74"/>
      <c r="AN43" s="74">
        <v>11113.0</v>
      </c>
      <c r="AO43" s="74" t="s">
        <v>131</v>
      </c>
    </row>
    <row r="44">
      <c r="A44" s="271"/>
      <c r="B44" s="74">
        <v>17619.0</v>
      </c>
      <c r="C44" s="74" t="s">
        <v>102</v>
      </c>
      <c r="D44" s="74">
        <v>9176.0</v>
      </c>
      <c r="E44" s="74" t="s">
        <v>89</v>
      </c>
      <c r="F44" s="74"/>
      <c r="G44" s="74"/>
      <c r="H44" s="74"/>
      <c r="I44" s="74"/>
      <c r="J44" s="74"/>
      <c r="K44" s="74"/>
      <c r="L44" s="74">
        <v>14030.0</v>
      </c>
      <c r="M44" s="74" t="s">
        <v>102</v>
      </c>
      <c r="N44" s="74">
        <v>9540.0</v>
      </c>
      <c r="O44" s="74" t="s">
        <v>127</v>
      </c>
      <c r="P44" s="74">
        <v>14018.0</v>
      </c>
      <c r="Q44" s="74" t="s">
        <v>98</v>
      </c>
      <c r="R44" s="74">
        <v>16443.0</v>
      </c>
      <c r="S44" s="74" t="s">
        <v>137</v>
      </c>
      <c r="T44" s="74">
        <v>17893.0</v>
      </c>
      <c r="U44" s="74" t="s">
        <v>147</v>
      </c>
      <c r="V44" s="74">
        <v>17334.0</v>
      </c>
      <c r="W44" s="74" t="s">
        <v>113</v>
      </c>
      <c r="X44" s="74">
        <v>18100.0</v>
      </c>
      <c r="Y44" s="74" t="s">
        <v>89</v>
      </c>
      <c r="Z44" s="74">
        <v>14054.0</v>
      </c>
      <c r="AA44" s="74" t="s">
        <v>164</v>
      </c>
      <c r="AB44" s="74">
        <v>17168.0</v>
      </c>
      <c r="AC44" s="74" t="s">
        <v>242</v>
      </c>
      <c r="AD44" s="74">
        <v>9265.0</v>
      </c>
      <c r="AE44" s="74" t="s">
        <v>166</v>
      </c>
      <c r="AF44" s="74">
        <v>14814.0</v>
      </c>
      <c r="AG44" s="74" t="s">
        <v>131</v>
      </c>
      <c r="AH44" s="74">
        <v>15219.0</v>
      </c>
      <c r="AI44" s="74" t="s">
        <v>147</v>
      </c>
      <c r="AJ44" s="74">
        <v>15591.0</v>
      </c>
      <c r="AK44" s="74" t="s">
        <v>98</v>
      </c>
      <c r="AL44" s="74"/>
      <c r="AM44" s="74"/>
      <c r="AN44" s="74"/>
      <c r="AO44" s="74"/>
    </row>
    <row r="45">
      <c r="A45" s="271"/>
      <c r="B45" s="74">
        <v>15701.0</v>
      </c>
      <c r="C45" s="74" t="s">
        <v>131</v>
      </c>
      <c r="D45" s="74">
        <v>16982.0</v>
      </c>
      <c r="E45" s="74" t="s">
        <v>98</v>
      </c>
      <c r="F45" s="74"/>
      <c r="G45" s="74"/>
      <c r="H45" s="74"/>
      <c r="I45" s="74"/>
      <c r="J45" s="74"/>
      <c r="K45" s="74"/>
      <c r="L45" s="74">
        <v>12787.0</v>
      </c>
      <c r="M45" s="74" t="s">
        <v>174</v>
      </c>
      <c r="N45" s="74">
        <v>11000.0</v>
      </c>
      <c r="O45" s="74" t="s">
        <v>94</v>
      </c>
      <c r="P45" s="74">
        <v>18039.0</v>
      </c>
      <c r="Q45" s="74" t="s">
        <v>89</v>
      </c>
      <c r="R45" s="74">
        <v>14216.0</v>
      </c>
      <c r="S45" s="74" t="s">
        <v>131</v>
      </c>
      <c r="T45" s="74">
        <v>17200.0</v>
      </c>
      <c r="U45" s="74" t="s">
        <v>758</v>
      </c>
      <c r="V45" s="74">
        <v>14889.0</v>
      </c>
      <c r="W45" s="74" t="s">
        <v>119</v>
      </c>
      <c r="X45" s="74">
        <v>17640.0</v>
      </c>
      <c r="Y45" s="74" t="s">
        <v>117</v>
      </c>
      <c r="Z45" s="74">
        <v>11242.0</v>
      </c>
      <c r="AA45" s="74" t="s">
        <v>89</v>
      </c>
      <c r="AB45" s="74">
        <v>9163.0</v>
      </c>
      <c r="AC45" s="74" t="s">
        <v>89</v>
      </c>
      <c r="AD45" s="74">
        <v>12049.0</v>
      </c>
      <c r="AE45" s="74" t="s">
        <v>1063</v>
      </c>
      <c r="AF45" s="74">
        <v>17432.0</v>
      </c>
      <c r="AG45" s="74" t="s">
        <v>1017</v>
      </c>
      <c r="AH45" s="74">
        <v>15328.0</v>
      </c>
      <c r="AI45" s="74" t="s">
        <v>174</v>
      </c>
      <c r="AJ45" s="74">
        <v>17214.0</v>
      </c>
      <c r="AK45" s="74" t="s">
        <v>301</v>
      </c>
      <c r="AL45" s="74"/>
      <c r="AM45" s="74"/>
      <c r="AN45" s="74"/>
      <c r="AO45" s="74"/>
    </row>
    <row r="46">
      <c r="A46" s="271"/>
      <c r="B46" s="74">
        <v>16875.0</v>
      </c>
      <c r="C46" s="74" t="s">
        <v>147</v>
      </c>
      <c r="D46" s="74">
        <v>11131.0</v>
      </c>
      <c r="E46" s="74" t="s">
        <v>89</v>
      </c>
      <c r="F46" s="74"/>
      <c r="G46" s="74"/>
      <c r="H46" s="74"/>
      <c r="I46" s="74"/>
      <c r="J46" s="74"/>
      <c r="K46" s="74"/>
      <c r="L46" s="74">
        <v>17177.0</v>
      </c>
      <c r="M46" s="74" t="s">
        <v>335</v>
      </c>
      <c r="N46" s="74">
        <v>18060.0</v>
      </c>
      <c r="O46" s="74" t="s">
        <v>89</v>
      </c>
      <c r="P46" s="74">
        <v>14087.0</v>
      </c>
      <c r="Q46" s="74" t="s">
        <v>147</v>
      </c>
      <c r="R46" s="74">
        <v>9470.0</v>
      </c>
      <c r="S46" s="74" t="s">
        <v>102</v>
      </c>
      <c r="T46" s="74">
        <v>15951.0</v>
      </c>
      <c r="U46" s="74" t="s">
        <v>131</v>
      </c>
      <c r="V46" s="74">
        <v>9169.0</v>
      </c>
      <c r="W46" s="74" t="s">
        <v>89</v>
      </c>
      <c r="X46" s="74">
        <v>10967.0</v>
      </c>
      <c r="Y46" s="74" t="s">
        <v>94</v>
      </c>
      <c r="Z46" s="74">
        <v>16687.0</v>
      </c>
      <c r="AA46" s="74" t="s">
        <v>147</v>
      </c>
      <c r="AB46" s="74">
        <v>9846.0</v>
      </c>
      <c r="AC46" s="74" t="s">
        <v>131</v>
      </c>
      <c r="AD46" s="74">
        <v>17637.0</v>
      </c>
      <c r="AE46" s="74" t="s">
        <v>415</v>
      </c>
      <c r="AF46" s="74">
        <v>18142.0</v>
      </c>
      <c r="AG46" s="74" t="s">
        <v>174</v>
      </c>
      <c r="AH46" s="74">
        <v>16286.0</v>
      </c>
      <c r="AI46" s="74" t="s">
        <v>147</v>
      </c>
      <c r="AJ46" s="74">
        <v>10323.0</v>
      </c>
      <c r="AK46" s="74" t="s">
        <v>174</v>
      </c>
      <c r="AL46" s="74"/>
      <c r="AM46" s="74"/>
      <c r="AN46" s="74"/>
      <c r="AO46" s="74"/>
    </row>
    <row r="47">
      <c r="A47" s="271"/>
      <c r="B47" s="74">
        <v>15916.0</v>
      </c>
      <c r="C47" s="74" t="s">
        <v>106</v>
      </c>
      <c r="D47" s="74">
        <v>17855.0</v>
      </c>
      <c r="E47" s="74" t="s">
        <v>131</v>
      </c>
      <c r="F47" s="74"/>
      <c r="G47" s="74"/>
      <c r="H47" s="74"/>
      <c r="I47" s="74"/>
      <c r="J47" s="74"/>
      <c r="K47" s="74"/>
      <c r="L47" s="74">
        <v>13293.0</v>
      </c>
      <c r="M47" s="74" t="s">
        <v>98</v>
      </c>
      <c r="N47" s="74">
        <v>16834.0</v>
      </c>
      <c r="O47" s="74" t="s">
        <v>119</v>
      </c>
      <c r="P47" s="74">
        <v>9214.0</v>
      </c>
      <c r="Q47" s="74" t="s">
        <v>94</v>
      </c>
      <c r="R47" s="74">
        <v>12741.0</v>
      </c>
      <c r="S47" s="74" t="s">
        <v>89</v>
      </c>
      <c r="T47" s="74">
        <v>10326.0</v>
      </c>
      <c r="U47" s="74" t="s">
        <v>174</v>
      </c>
      <c r="V47" s="74">
        <v>18091.0</v>
      </c>
      <c r="W47" s="74" t="s">
        <v>135</v>
      </c>
      <c r="X47" s="74">
        <v>9672.0</v>
      </c>
      <c r="Y47" s="74" t="s">
        <v>147</v>
      </c>
      <c r="Z47" s="74">
        <v>10181.0</v>
      </c>
      <c r="AA47" s="74" t="s">
        <v>935</v>
      </c>
      <c r="AB47" s="74">
        <v>15817.0</v>
      </c>
      <c r="AC47" s="74" t="s">
        <v>106</v>
      </c>
      <c r="AD47" s="74">
        <v>10498.0</v>
      </c>
      <c r="AE47" s="74" t="s">
        <v>102</v>
      </c>
      <c r="AF47" s="74">
        <v>16873.0</v>
      </c>
      <c r="AG47" s="74" t="s">
        <v>174</v>
      </c>
      <c r="AH47" s="74">
        <v>18192.0</v>
      </c>
      <c r="AI47" s="74" t="s">
        <v>127</v>
      </c>
      <c r="AJ47" s="74">
        <v>11797.0</v>
      </c>
      <c r="AK47" s="74" t="s">
        <v>117</v>
      </c>
      <c r="AL47" s="74"/>
      <c r="AM47" s="74"/>
      <c r="AN47" s="74"/>
      <c r="AO47" s="74"/>
    </row>
    <row r="48">
      <c r="A48" s="271"/>
      <c r="B48" s="74">
        <v>9416.0</v>
      </c>
      <c r="C48" s="74" t="s">
        <v>98</v>
      </c>
      <c r="D48" s="74">
        <v>15923.0</v>
      </c>
      <c r="E48" s="74" t="s">
        <v>147</v>
      </c>
      <c r="F48" s="74"/>
      <c r="G48" s="74"/>
      <c r="H48" s="74"/>
      <c r="I48" s="74"/>
      <c r="J48" s="74"/>
      <c r="K48" s="74"/>
      <c r="L48" s="74">
        <v>15253.0</v>
      </c>
      <c r="M48" s="74" t="s">
        <v>137</v>
      </c>
      <c r="N48" s="74">
        <v>13800.0</v>
      </c>
      <c r="O48" s="74" t="s">
        <v>549</v>
      </c>
      <c r="P48" s="74">
        <v>17577.0</v>
      </c>
      <c r="Q48" s="74" t="s">
        <v>102</v>
      </c>
      <c r="R48" s="74">
        <v>12190.0</v>
      </c>
      <c r="S48" s="74" t="s">
        <v>89</v>
      </c>
      <c r="T48" s="74">
        <v>15835.0</v>
      </c>
      <c r="U48" s="74" t="s">
        <v>131</v>
      </c>
      <c r="V48" s="74">
        <v>18107.0</v>
      </c>
      <c r="W48" s="74" t="s">
        <v>358</v>
      </c>
      <c r="X48" s="74">
        <v>18042.0</v>
      </c>
      <c r="Y48" s="74" t="s">
        <v>89</v>
      </c>
      <c r="Z48" s="74">
        <v>11571.0</v>
      </c>
      <c r="AA48" s="74" t="s">
        <v>89</v>
      </c>
      <c r="AB48" s="74">
        <v>9534.0</v>
      </c>
      <c r="AC48" s="74" t="s">
        <v>147</v>
      </c>
      <c r="AD48" s="74">
        <v>11829.0</v>
      </c>
      <c r="AE48" s="74" t="s">
        <v>106</v>
      </c>
      <c r="AF48" s="74">
        <v>11906.0</v>
      </c>
      <c r="AG48" s="74" t="s">
        <v>135</v>
      </c>
      <c r="AH48" s="74">
        <v>9164.0</v>
      </c>
      <c r="AI48" s="74" t="s">
        <v>89</v>
      </c>
      <c r="AJ48" s="74">
        <v>16053.0</v>
      </c>
      <c r="AK48" s="74" t="s">
        <v>731</v>
      </c>
      <c r="AL48" s="74"/>
      <c r="AM48" s="74"/>
      <c r="AN48" s="74"/>
      <c r="AO48" s="74"/>
    </row>
    <row r="49">
      <c r="A49" s="271"/>
      <c r="B49" s="74">
        <v>10381.0</v>
      </c>
      <c r="C49" s="74" t="s">
        <v>164</v>
      </c>
      <c r="D49" s="74">
        <v>15190.0</v>
      </c>
      <c r="E49" s="74" t="s">
        <v>94</v>
      </c>
      <c r="F49" s="74"/>
      <c r="G49" s="74"/>
      <c r="H49" s="74"/>
      <c r="I49" s="74"/>
      <c r="J49" s="74"/>
      <c r="K49" s="74"/>
      <c r="L49" s="74">
        <v>14682.0</v>
      </c>
      <c r="M49" s="74" t="s">
        <v>89</v>
      </c>
      <c r="N49" s="74">
        <v>15578.0</v>
      </c>
      <c r="O49" s="74" t="s">
        <v>553</v>
      </c>
      <c r="P49" s="74">
        <v>11065.0</v>
      </c>
      <c r="Q49" s="74" t="s">
        <v>94</v>
      </c>
      <c r="R49" s="74">
        <v>14156.0</v>
      </c>
      <c r="S49" s="74" t="s">
        <v>199</v>
      </c>
      <c r="T49" s="74">
        <v>15580.0</v>
      </c>
      <c r="U49" s="74" t="s">
        <v>102</v>
      </c>
      <c r="V49" s="74">
        <v>9431.0</v>
      </c>
      <c r="W49" s="74" t="s">
        <v>89</v>
      </c>
      <c r="X49" s="74">
        <v>15667.0</v>
      </c>
      <c r="Y49" s="74" t="s">
        <v>179</v>
      </c>
      <c r="Z49" s="74">
        <v>11669.0</v>
      </c>
      <c r="AA49" s="74" t="s">
        <v>106</v>
      </c>
      <c r="AB49" s="74">
        <v>14388.0</v>
      </c>
      <c r="AC49" s="74" t="s">
        <v>182</v>
      </c>
      <c r="AD49" s="74">
        <v>14900.0</v>
      </c>
      <c r="AE49" s="74" t="s">
        <v>247</v>
      </c>
      <c r="AF49" s="74">
        <v>17945.0</v>
      </c>
      <c r="AG49" s="74" t="s">
        <v>98</v>
      </c>
      <c r="AH49" s="74">
        <v>9574.0</v>
      </c>
      <c r="AI49" s="74" t="s">
        <v>127</v>
      </c>
      <c r="AJ49" s="74">
        <v>10583.0</v>
      </c>
      <c r="AK49" s="74" t="s">
        <v>813</v>
      </c>
      <c r="AL49" s="74"/>
      <c r="AM49" s="74"/>
      <c r="AN49" s="74"/>
      <c r="AO49" s="74"/>
    </row>
    <row r="50">
      <c r="A50" s="271"/>
      <c r="B50" s="74">
        <v>16167.0</v>
      </c>
      <c r="C50" s="74" t="s">
        <v>166</v>
      </c>
      <c r="D50" s="74">
        <v>16677.0</v>
      </c>
      <c r="E50" s="74" t="s">
        <v>89</v>
      </c>
      <c r="F50" s="74"/>
      <c r="G50" s="74"/>
      <c r="H50" s="74"/>
      <c r="I50" s="74"/>
      <c r="J50" s="74"/>
      <c r="K50" s="74"/>
      <c r="L50" s="74">
        <v>17545.0</v>
      </c>
      <c r="M50" s="74" t="s">
        <v>154</v>
      </c>
      <c r="N50" s="74">
        <v>15971.0</v>
      </c>
      <c r="O50" s="74" t="s">
        <v>549</v>
      </c>
      <c r="P50" s="74">
        <v>11881.0</v>
      </c>
      <c r="Q50" s="74" t="s">
        <v>89</v>
      </c>
      <c r="R50" s="74">
        <v>9213.0</v>
      </c>
      <c r="S50" s="74" t="s">
        <v>199</v>
      </c>
      <c r="T50" s="74">
        <v>14088.0</v>
      </c>
      <c r="U50" s="74" t="s">
        <v>147</v>
      </c>
      <c r="V50" s="74">
        <v>10614.0</v>
      </c>
      <c r="W50" s="74" t="s">
        <v>154</v>
      </c>
      <c r="X50" s="74">
        <v>9200.0</v>
      </c>
      <c r="Y50" s="74" t="s">
        <v>98</v>
      </c>
      <c r="Z50" s="74">
        <v>18163.0</v>
      </c>
      <c r="AA50" s="74" t="s">
        <v>131</v>
      </c>
      <c r="AB50" s="74">
        <v>10772.0</v>
      </c>
      <c r="AC50" s="74" t="s">
        <v>102</v>
      </c>
      <c r="AD50" s="74">
        <v>12556.0</v>
      </c>
      <c r="AE50" s="74" t="s">
        <v>221</v>
      </c>
      <c r="AF50" s="74">
        <v>17804.0</v>
      </c>
      <c r="AG50" s="74" t="s">
        <v>98</v>
      </c>
      <c r="AH50" s="74">
        <v>18189.0</v>
      </c>
      <c r="AI50" s="74" t="s">
        <v>98</v>
      </c>
      <c r="AJ50" s="74">
        <v>13662.0</v>
      </c>
      <c r="AK50" s="74" t="s">
        <v>113</v>
      </c>
      <c r="AL50" s="74"/>
      <c r="AM50" s="74"/>
      <c r="AN50" s="74"/>
      <c r="AO50" s="74"/>
    </row>
    <row r="51">
      <c r="A51" s="271"/>
      <c r="B51" s="74">
        <v>16166.0</v>
      </c>
      <c r="C51" s="74" t="s">
        <v>166</v>
      </c>
      <c r="D51" s="74">
        <v>17825.0</v>
      </c>
      <c r="E51" s="74" t="s">
        <v>102</v>
      </c>
      <c r="F51" s="74"/>
      <c r="G51" s="74"/>
      <c r="H51" s="74"/>
      <c r="I51" s="74"/>
      <c r="J51" s="74"/>
      <c r="K51" s="74"/>
      <c r="L51" s="74">
        <v>11314.0</v>
      </c>
      <c r="M51" s="74" t="s">
        <v>102</v>
      </c>
      <c r="N51" s="74">
        <v>17492.0</v>
      </c>
      <c r="O51" s="74" t="s">
        <v>192</v>
      </c>
      <c r="P51" s="74">
        <v>11090.0</v>
      </c>
      <c r="Q51" s="74" t="s">
        <v>147</v>
      </c>
      <c r="R51" s="74">
        <v>11447.0</v>
      </c>
      <c r="S51" s="74" t="s">
        <v>113</v>
      </c>
      <c r="T51" s="74">
        <v>17746.0</v>
      </c>
      <c r="U51" s="74" t="s">
        <v>113</v>
      </c>
      <c r="V51" s="74">
        <v>18139.0</v>
      </c>
      <c r="W51" s="74" t="s">
        <v>98</v>
      </c>
      <c r="X51" s="74">
        <v>17727.0</v>
      </c>
      <c r="Y51" s="74" t="s">
        <v>335</v>
      </c>
      <c r="Z51" s="74">
        <v>15046.0</v>
      </c>
      <c r="AA51" s="74" t="s">
        <v>189</v>
      </c>
      <c r="AB51" s="74">
        <v>17861.0</v>
      </c>
      <c r="AC51" s="74" t="s">
        <v>405</v>
      </c>
      <c r="AD51" s="74">
        <v>16045.0</v>
      </c>
      <c r="AE51" s="74" t="s">
        <v>119</v>
      </c>
      <c r="AF51" s="74">
        <v>11165.0</v>
      </c>
      <c r="AG51" s="74" t="s">
        <v>102</v>
      </c>
      <c r="AH51" s="74">
        <v>10031.0</v>
      </c>
      <c r="AI51" s="74" t="s">
        <v>89</v>
      </c>
      <c r="AJ51" s="74">
        <v>13766.0</v>
      </c>
      <c r="AK51" s="74" t="s">
        <v>102</v>
      </c>
      <c r="AL51" s="74"/>
      <c r="AM51" s="74"/>
      <c r="AN51" s="74"/>
      <c r="AO51" s="74"/>
    </row>
    <row r="52">
      <c r="A52" s="271"/>
      <c r="B52" s="74">
        <v>14419.0</v>
      </c>
      <c r="C52" s="74" t="s">
        <v>113</v>
      </c>
      <c r="D52" s="74">
        <v>14161.0</v>
      </c>
      <c r="E52" s="74" t="s">
        <v>98</v>
      </c>
      <c r="F52" s="74"/>
      <c r="G52" s="74"/>
      <c r="H52" s="74"/>
      <c r="I52" s="74"/>
      <c r="J52" s="74"/>
      <c r="K52" s="74"/>
      <c r="L52" s="74">
        <v>15842.0</v>
      </c>
      <c r="M52" s="74" t="s">
        <v>102</v>
      </c>
      <c r="N52" s="74">
        <v>16216.0</v>
      </c>
      <c r="O52" s="74" t="s">
        <v>166</v>
      </c>
      <c r="P52" s="74">
        <v>14918.0</v>
      </c>
      <c r="Q52" s="74" t="s">
        <v>106</v>
      </c>
      <c r="R52" s="74">
        <v>9929.0</v>
      </c>
      <c r="S52" s="74" t="s">
        <v>385</v>
      </c>
      <c r="T52" s="74">
        <v>18097.0</v>
      </c>
      <c r="U52" s="74" t="s">
        <v>117</v>
      </c>
      <c r="V52" s="74">
        <v>16513.0</v>
      </c>
      <c r="W52" s="74" t="s">
        <v>102</v>
      </c>
      <c r="X52" s="74">
        <v>12131.0</v>
      </c>
      <c r="Y52" s="74" t="s">
        <v>174</v>
      </c>
      <c r="Z52" s="74">
        <v>15637.0</v>
      </c>
      <c r="AA52" s="74" t="s">
        <v>98</v>
      </c>
      <c r="AB52" s="74">
        <v>15298.0</v>
      </c>
      <c r="AC52" s="74" t="s">
        <v>98</v>
      </c>
      <c r="AD52" s="74">
        <v>15638.0</v>
      </c>
      <c r="AE52" s="74" t="s">
        <v>135</v>
      </c>
      <c r="AF52" s="74">
        <v>13757.0</v>
      </c>
      <c r="AG52" s="74" t="s">
        <v>131</v>
      </c>
      <c r="AH52" s="74">
        <v>14330.0</v>
      </c>
      <c r="AI52" s="74" t="s">
        <v>385</v>
      </c>
      <c r="AJ52" s="74">
        <v>16695.0</v>
      </c>
      <c r="AK52" s="74" t="s">
        <v>117</v>
      </c>
      <c r="AL52" s="74"/>
      <c r="AM52" s="74"/>
      <c r="AN52" s="74"/>
      <c r="AO52" s="74"/>
    </row>
    <row r="53">
      <c r="A53" s="271"/>
      <c r="B53" s="74">
        <v>17935.0</v>
      </c>
      <c r="C53" s="74" t="s">
        <v>98</v>
      </c>
      <c r="D53" s="74">
        <v>12287.0</v>
      </c>
      <c r="E53" s="74" t="s">
        <v>102</v>
      </c>
      <c r="F53" s="74"/>
      <c r="G53" s="74"/>
      <c r="H53" s="74"/>
      <c r="I53" s="74"/>
      <c r="J53" s="74"/>
      <c r="K53" s="74"/>
      <c r="L53" s="74">
        <v>16287.0</v>
      </c>
      <c r="M53" s="74" t="s">
        <v>102</v>
      </c>
      <c r="N53" s="74">
        <v>15556.0</v>
      </c>
      <c r="O53" s="74" t="s">
        <v>131</v>
      </c>
      <c r="P53" s="74">
        <v>15692.0</v>
      </c>
      <c r="Q53" s="74" t="s">
        <v>102</v>
      </c>
      <c r="R53" s="74">
        <v>14249.0</v>
      </c>
      <c r="S53" s="74" t="s">
        <v>147</v>
      </c>
      <c r="T53" s="74">
        <v>11234.0</v>
      </c>
      <c r="U53" s="74" t="s">
        <v>89</v>
      </c>
      <c r="V53" s="74">
        <v>18098.0</v>
      </c>
      <c r="W53" s="74" t="s">
        <v>335</v>
      </c>
      <c r="X53" s="74">
        <v>10273.0</v>
      </c>
      <c r="Y53" s="74" t="s">
        <v>166</v>
      </c>
      <c r="Z53" s="74">
        <v>14176.0</v>
      </c>
      <c r="AA53" s="74" t="s">
        <v>98</v>
      </c>
      <c r="AB53" s="74">
        <v>12758.0</v>
      </c>
      <c r="AC53" s="74" t="s">
        <v>117</v>
      </c>
      <c r="AD53" s="74">
        <v>17271.0</v>
      </c>
      <c r="AE53" s="74" t="s">
        <v>192</v>
      </c>
      <c r="AF53" s="74">
        <v>17833.0</v>
      </c>
      <c r="AG53" s="74" t="s">
        <v>199</v>
      </c>
      <c r="AH53" s="74">
        <v>10161.0</v>
      </c>
      <c r="AI53" s="74" t="s">
        <v>113</v>
      </c>
      <c r="AJ53" s="74">
        <v>17587.0</v>
      </c>
      <c r="AK53" s="74" t="s">
        <v>147</v>
      </c>
      <c r="AL53" s="74"/>
      <c r="AM53" s="74"/>
      <c r="AN53" s="74"/>
      <c r="AO53" s="74"/>
    </row>
    <row r="54">
      <c r="A54" s="271"/>
      <c r="B54" s="74">
        <v>10629.0</v>
      </c>
      <c r="C54" s="74" t="s">
        <v>89</v>
      </c>
      <c r="D54" s="74">
        <v>14178.0</v>
      </c>
      <c r="E54" s="74" t="s">
        <v>147</v>
      </c>
      <c r="F54" s="74"/>
      <c r="G54" s="74"/>
      <c r="H54" s="74"/>
      <c r="I54" s="74"/>
      <c r="J54" s="74"/>
      <c r="K54" s="74"/>
      <c r="L54" s="74">
        <v>11733.0</v>
      </c>
      <c r="M54" s="74" t="s">
        <v>147</v>
      </c>
      <c r="N54" s="74">
        <v>18022.0</v>
      </c>
      <c r="O54" s="74" t="s">
        <v>102</v>
      </c>
      <c r="P54" s="74">
        <v>16811.0</v>
      </c>
      <c r="Q54" s="74" t="s">
        <v>98</v>
      </c>
      <c r="R54" s="74">
        <v>11933.0</v>
      </c>
      <c r="S54" s="74" t="s">
        <v>137</v>
      </c>
      <c r="T54" s="74">
        <v>13023.0</v>
      </c>
      <c r="U54" s="74" t="s">
        <v>89</v>
      </c>
      <c r="V54" s="74">
        <v>15741.0</v>
      </c>
      <c r="W54" s="74" t="s">
        <v>89</v>
      </c>
      <c r="X54" s="74"/>
      <c r="Y54" s="74"/>
      <c r="Z54" s="74">
        <v>12767.0</v>
      </c>
      <c r="AA54" s="74" t="s">
        <v>98</v>
      </c>
      <c r="AB54" s="74">
        <v>15655.0</v>
      </c>
      <c r="AC54" s="74" t="s">
        <v>113</v>
      </c>
      <c r="AD54" s="74">
        <v>10623.0</v>
      </c>
      <c r="AE54" s="74" t="s">
        <v>405</v>
      </c>
      <c r="AF54" s="74">
        <v>10817.0</v>
      </c>
      <c r="AG54" s="74" t="s">
        <v>1137</v>
      </c>
      <c r="AH54" s="74">
        <v>10445.0</v>
      </c>
      <c r="AI54" s="74" t="s">
        <v>89</v>
      </c>
      <c r="AJ54" s="74">
        <v>17645.0</v>
      </c>
      <c r="AK54" s="74" t="s">
        <v>335</v>
      </c>
      <c r="AL54" s="74"/>
      <c r="AM54" s="74"/>
      <c r="AN54" s="74"/>
      <c r="AO54" s="74"/>
    </row>
    <row r="55">
      <c r="A55" s="271"/>
      <c r="B55" s="74">
        <v>14276.0</v>
      </c>
      <c r="C55" s="74" t="s">
        <v>89</v>
      </c>
      <c r="D55" s="74">
        <v>11127.0</v>
      </c>
      <c r="E55" s="74" t="s">
        <v>102</v>
      </c>
      <c r="F55" s="74"/>
      <c r="G55" s="74"/>
      <c r="H55" s="74"/>
      <c r="I55" s="74"/>
      <c r="J55" s="74"/>
      <c r="K55" s="74"/>
      <c r="L55" s="74">
        <v>17024.0</v>
      </c>
      <c r="M55" s="74" t="s">
        <v>106</v>
      </c>
      <c r="N55" s="74">
        <v>9892.0</v>
      </c>
      <c r="O55" s="74" t="s">
        <v>147</v>
      </c>
      <c r="P55" s="74">
        <v>13050.0</v>
      </c>
      <c r="Q55" s="74" t="s">
        <v>102</v>
      </c>
      <c r="R55" s="74">
        <v>16656.0</v>
      </c>
      <c r="S55" s="74" t="s">
        <v>102</v>
      </c>
      <c r="T55" s="74">
        <v>9552.0</v>
      </c>
      <c r="U55" s="74" t="s">
        <v>102</v>
      </c>
      <c r="V55" s="74">
        <v>10090.0</v>
      </c>
      <c r="W55" s="74" t="s">
        <v>131</v>
      </c>
      <c r="X55" s="74"/>
      <c r="Y55" s="74"/>
      <c r="Z55" s="74">
        <v>12363.0</v>
      </c>
      <c r="AA55" s="74" t="s">
        <v>89</v>
      </c>
      <c r="AB55" s="74">
        <v>10330.0</v>
      </c>
      <c r="AC55" s="74" t="s">
        <v>98</v>
      </c>
      <c r="AD55" s="74">
        <v>18127.0</v>
      </c>
      <c r="AE55" s="74" t="s">
        <v>189</v>
      </c>
      <c r="AF55" s="74">
        <v>14520.0</v>
      </c>
      <c r="AG55" s="74" t="s">
        <v>154</v>
      </c>
      <c r="AH55" s="74">
        <v>11411.0</v>
      </c>
      <c r="AI55" s="74" t="s">
        <v>117</v>
      </c>
      <c r="AJ55" s="74"/>
      <c r="AK55" s="74"/>
      <c r="AL55" s="74"/>
      <c r="AM55" s="74"/>
      <c r="AN55" s="74"/>
      <c r="AO55" s="74"/>
    </row>
    <row r="56">
      <c r="A56" s="271"/>
      <c r="B56" s="74">
        <v>13446.0</v>
      </c>
      <c r="C56" s="74" t="s">
        <v>106</v>
      </c>
      <c r="D56" s="74">
        <v>10141.0</v>
      </c>
      <c r="E56" s="74" t="s">
        <v>135</v>
      </c>
      <c r="F56" s="74"/>
      <c r="G56" s="74"/>
      <c r="H56" s="74"/>
      <c r="I56" s="74"/>
      <c r="J56" s="74"/>
      <c r="K56" s="74"/>
      <c r="L56" s="74">
        <v>11045.0</v>
      </c>
      <c r="M56" s="74" t="s">
        <v>113</v>
      </c>
      <c r="N56" s="74">
        <v>16521.0</v>
      </c>
      <c r="O56" s="74" t="s">
        <v>117</v>
      </c>
      <c r="P56" s="74">
        <v>17522.0</v>
      </c>
      <c r="Q56" s="74" t="s">
        <v>131</v>
      </c>
      <c r="R56" s="74">
        <v>9531.0</v>
      </c>
      <c r="S56" s="74" t="s">
        <v>549</v>
      </c>
      <c r="T56" s="74">
        <v>13579.0</v>
      </c>
      <c r="U56" s="74" t="s">
        <v>174</v>
      </c>
      <c r="V56" s="74">
        <v>15894.0</v>
      </c>
      <c r="W56" s="74" t="s">
        <v>102</v>
      </c>
      <c r="X56" s="74"/>
      <c r="Y56" s="74"/>
      <c r="Z56" s="74">
        <v>17123.0</v>
      </c>
      <c r="AA56" s="74" t="s">
        <v>131</v>
      </c>
      <c r="AB56" s="74">
        <v>16329.0</v>
      </c>
      <c r="AC56" s="74" t="s">
        <v>224</v>
      </c>
      <c r="AD56" s="74">
        <v>10047.0</v>
      </c>
      <c r="AE56" s="74" t="s">
        <v>89</v>
      </c>
      <c r="AF56" s="74"/>
      <c r="AG56" s="74"/>
      <c r="AH56" s="74">
        <v>11738.0</v>
      </c>
      <c r="AI56" s="74" t="s">
        <v>89</v>
      </c>
      <c r="AJ56" s="74"/>
      <c r="AK56" s="74"/>
      <c r="AL56" s="74"/>
      <c r="AM56" s="74"/>
      <c r="AN56" s="74"/>
      <c r="AO56" s="74"/>
    </row>
    <row r="57">
      <c r="A57" s="271"/>
      <c r="B57" s="74">
        <v>10882.0</v>
      </c>
      <c r="C57" s="74" t="s">
        <v>174</v>
      </c>
      <c r="D57" s="74">
        <v>12328.0</v>
      </c>
      <c r="E57" s="74" t="s">
        <v>154</v>
      </c>
      <c r="F57" s="74"/>
      <c r="G57" s="74"/>
      <c r="H57" s="74"/>
      <c r="I57" s="74"/>
      <c r="J57" s="74"/>
      <c r="K57" s="74"/>
      <c r="L57" s="74">
        <v>9172.0</v>
      </c>
      <c r="M57" s="74" t="s">
        <v>147</v>
      </c>
      <c r="N57" s="74">
        <v>16829.0</v>
      </c>
      <c r="O57" s="74" t="s">
        <v>567</v>
      </c>
      <c r="P57" s="74">
        <v>14691.0</v>
      </c>
      <c r="Q57" s="74" t="s">
        <v>89</v>
      </c>
      <c r="R57" s="74">
        <v>16340.0</v>
      </c>
      <c r="S57" s="74" t="s">
        <v>189</v>
      </c>
      <c r="T57" s="74">
        <v>14434.0</v>
      </c>
      <c r="U57" s="74" t="s">
        <v>405</v>
      </c>
      <c r="V57" s="74">
        <v>9141.0</v>
      </c>
      <c r="W57" s="74" t="s">
        <v>179</v>
      </c>
      <c r="X57" s="74"/>
      <c r="Y57" s="74"/>
      <c r="Z57" s="74"/>
      <c r="AA57" s="74"/>
      <c r="AB57" s="74">
        <v>14669.0</v>
      </c>
      <c r="AC57" s="74" t="s">
        <v>182</v>
      </c>
      <c r="AD57" s="74">
        <v>14185.0</v>
      </c>
      <c r="AE57" s="74" t="s">
        <v>89</v>
      </c>
      <c r="AF57" s="74"/>
      <c r="AG57" s="74"/>
      <c r="AH57" s="74">
        <v>12446.0</v>
      </c>
      <c r="AI57" s="74" t="s">
        <v>147</v>
      </c>
      <c r="AJ57" s="74"/>
      <c r="AK57" s="74"/>
      <c r="AL57" s="74"/>
      <c r="AM57" s="74"/>
      <c r="AN57" s="74"/>
      <c r="AO57" s="74"/>
    </row>
    <row r="58">
      <c r="A58" s="271"/>
      <c r="B58" s="74">
        <v>15806.0</v>
      </c>
      <c r="C58" s="74" t="s">
        <v>89</v>
      </c>
      <c r="D58" s="74">
        <v>15479.0</v>
      </c>
      <c r="E58" s="74" t="s">
        <v>242</v>
      </c>
      <c r="F58" s="74"/>
      <c r="G58" s="74"/>
      <c r="H58" s="74"/>
      <c r="I58" s="74"/>
      <c r="J58" s="74"/>
      <c r="K58" s="74"/>
      <c r="L58" s="74">
        <v>10010.0</v>
      </c>
      <c r="M58" s="74" t="s">
        <v>164</v>
      </c>
      <c r="N58" s="74">
        <v>13848.0</v>
      </c>
      <c r="O58" s="74" t="s">
        <v>135</v>
      </c>
      <c r="P58" s="74">
        <v>16456.0</v>
      </c>
      <c r="Q58" s="74" t="s">
        <v>154</v>
      </c>
      <c r="R58" s="74"/>
      <c r="S58" s="74"/>
      <c r="T58" s="74">
        <v>9778.0</v>
      </c>
      <c r="U58" s="74" t="s">
        <v>772</v>
      </c>
      <c r="V58" s="74">
        <v>11216.0</v>
      </c>
      <c r="W58" s="74" t="s">
        <v>308</v>
      </c>
      <c r="X58" s="74"/>
      <c r="Y58" s="74"/>
      <c r="Z58" s="74"/>
      <c r="AA58" s="74"/>
      <c r="AB58" s="74">
        <v>17032.0</v>
      </c>
      <c r="AC58" s="74" t="s">
        <v>106</v>
      </c>
      <c r="AD58" s="74">
        <v>18178.0</v>
      </c>
      <c r="AE58" s="74" t="s">
        <v>98</v>
      </c>
      <c r="AF58" s="74"/>
      <c r="AG58" s="74"/>
      <c r="AH58" s="74">
        <v>15044.0</v>
      </c>
      <c r="AI58" s="74" t="s">
        <v>577</v>
      </c>
      <c r="AJ58" s="74"/>
      <c r="AK58" s="74"/>
      <c r="AL58" s="74"/>
      <c r="AM58" s="74"/>
      <c r="AN58" s="74"/>
      <c r="AO58" s="74"/>
    </row>
    <row r="59">
      <c r="A59" s="271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>
        <v>9457.0</v>
      </c>
      <c r="M59" s="74" t="s">
        <v>102</v>
      </c>
      <c r="N59" s="74">
        <v>12902.0</v>
      </c>
      <c r="O59" s="74" t="s">
        <v>174</v>
      </c>
      <c r="P59" s="74">
        <v>9237.0</v>
      </c>
      <c r="Q59" s="74" t="s">
        <v>147</v>
      </c>
      <c r="R59" s="74"/>
      <c r="S59" s="74"/>
      <c r="T59" s="74">
        <v>13972.0</v>
      </c>
      <c r="U59" s="74" t="s">
        <v>224</v>
      </c>
      <c r="V59" s="74">
        <v>13937.0</v>
      </c>
      <c r="W59" s="74" t="s">
        <v>262</v>
      </c>
      <c r="X59" s="74"/>
      <c r="Y59" s="74"/>
      <c r="Z59" s="74"/>
      <c r="AA59" s="74"/>
      <c r="AB59" s="74">
        <v>16220.0</v>
      </c>
      <c r="AC59" s="74" t="s">
        <v>224</v>
      </c>
      <c r="AD59" s="74">
        <v>15491.0</v>
      </c>
      <c r="AE59" s="74" t="s">
        <v>199</v>
      </c>
      <c r="AF59" s="74"/>
      <c r="AG59" s="74"/>
      <c r="AH59" s="74">
        <v>15530.0</v>
      </c>
      <c r="AI59" s="74" t="s">
        <v>89</v>
      </c>
      <c r="AJ59" s="74"/>
      <c r="AK59" s="74"/>
      <c r="AL59" s="74"/>
      <c r="AM59" s="74"/>
      <c r="AN59" s="74"/>
      <c r="AO59" s="74"/>
    </row>
    <row r="60">
      <c r="A60" s="271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>
        <v>16041.0</v>
      </c>
      <c r="M60" s="74" t="s">
        <v>106</v>
      </c>
      <c r="N60" s="74">
        <v>16937.0</v>
      </c>
      <c r="O60" s="74" t="s">
        <v>106</v>
      </c>
      <c r="P60" s="74"/>
      <c r="Q60" s="74"/>
      <c r="R60" s="74"/>
      <c r="S60" s="74"/>
      <c r="T60" s="74">
        <v>16255.0</v>
      </c>
      <c r="U60" s="74" t="s">
        <v>131</v>
      </c>
      <c r="V60" s="74">
        <v>17106.0</v>
      </c>
      <c r="W60" s="74" t="s">
        <v>224</v>
      </c>
      <c r="X60" s="74"/>
      <c r="Y60" s="74"/>
      <c r="Z60" s="74"/>
      <c r="AA60" s="74"/>
      <c r="AB60" s="74">
        <v>9153.0</v>
      </c>
      <c r="AC60" s="74" t="s">
        <v>186</v>
      </c>
      <c r="AD60" s="74">
        <v>17929.0</v>
      </c>
      <c r="AE60" s="74" t="s">
        <v>131</v>
      </c>
      <c r="AF60" s="74"/>
      <c r="AG60" s="74"/>
      <c r="AH60" s="74">
        <v>9174.0</v>
      </c>
      <c r="AI60" s="74" t="s">
        <v>102</v>
      </c>
      <c r="AJ60" s="74"/>
      <c r="AK60" s="74"/>
      <c r="AL60" s="74"/>
      <c r="AM60" s="74"/>
      <c r="AN60" s="74"/>
      <c r="AO60" s="74"/>
    </row>
    <row r="61">
      <c r="A61" s="271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>
        <v>12662.0</v>
      </c>
      <c r="M61" s="74" t="s">
        <v>174</v>
      </c>
      <c r="N61" s="74"/>
      <c r="O61" s="74" t="e">
        <v>#N/A</v>
      </c>
      <c r="P61" s="74"/>
      <c r="Q61" s="74"/>
      <c r="R61" s="74"/>
      <c r="S61" s="74"/>
      <c r="T61" s="74">
        <v>12975.0</v>
      </c>
      <c r="U61" s="74" t="s">
        <v>94</v>
      </c>
      <c r="V61" s="74">
        <v>14690.0</v>
      </c>
      <c r="W61" s="74" t="s">
        <v>131</v>
      </c>
      <c r="X61" s="74"/>
      <c r="Y61" s="74"/>
      <c r="Z61" s="74"/>
      <c r="AA61" s="74"/>
      <c r="AB61" s="74">
        <v>10030.0</v>
      </c>
      <c r="AC61" s="74" t="s">
        <v>102</v>
      </c>
      <c r="AD61" s="74">
        <v>9361.0</v>
      </c>
      <c r="AE61" s="74" t="s">
        <v>174</v>
      </c>
      <c r="AF61" s="74"/>
      <c r="AG61" s="74"/>
      <c r="AH61" s="74"/>
      <c r="AI61" s="74"/>
      <c r="AJ61" s="74"/>
      <c r="AK61" s="74"/>
      <c r="AL61" s="74"/>
      <c r="AM61" s="74"/>
      <c r="AN61" s="74"/>
      <c r="AO61" s="74"/>
    </row>
    <row r="62">
      <c r="A62" s="271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>
        <v>10100.0</v>
      </c>
      <c r="U62" s="74" t="s">
        <v>164</v>
      </c>
      <c r="V62" s="74"/>
      <c r="W62" s="74"/>
      <c r="X62" s="74"/>
      <c r="Y62" s="74"/>
      <c r="Z62" s="74"/>
      <c r="AA62" s="74"/>
      <c r="AB62" s="74">
        <v>14742.0</v>
      </c>
      <c r="AC62" s="74" t="s">
        <v>385</v>
      </c>
      <c r="AD62" s="74">
        <v>16663.0</v>
      </c>
      <c r="AE62" s="74" t="s">
        <v>224</v>
      </c>
      <c r="AF62" s="74"/>
      <c r="AG62" s="74"/>
      <c r="AH62" s="74"/>
      <c r="AI62" s="74"/>
      <c r="AJ62" s="74"/>
      <c r="AK62" s="74"/>
      <c r="AL62" s="74"/>
      <c r="AM62" s="74"/>
      <c r="AN62" s="74"/>
      <c r="AO62" s="74"/>
    </row>
    <row r="63">
      <c r="A63" s="271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>
        <v>9309.0</v>
      </c>
      <c r="U63" s="74" t="s">
        <v>147</v>
      </c>
      <c r="V63" s="74"/>
      <c r="W63" s="74"/>
      <c r="X63" s="74"/>
      <c r="Y63" s="74"/>
      <c r="Z63" s="74"/>
      <c r="AA63" s="74"/>
      <c r="AB63" s="74">
        <v>16922.0</v>
      </c>
      <c r="AC63" s="74" t="s">
        <v>131</v>
      </c>
      <c r="AD63" s="74">
        <v>12891.0</v>
      </c>
      <c r="AE63" s="74" t="s">
        <v>135</v>
      </c>
      <c r="AF63" s="74"/>
      <c r="AG63" s="74"/>
      <c r="AH63" s="74"/>
      <c r="AI63" s="74"/>
      <c r="AJ63" s="74"/>
      <c r="AK63" s="74"/>
      <c r="AL63" s="74"/>
      <c r="AM63" s="74"/>
      <c r="AN63" s="74"/>
      <c r="AO63" s="74"/>
    </row>
    <row r="64">
      <c r="A64" s="271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>
        <v>12721.0</v>
      </c>
      <c r="U64" s="74" t="s">
        <v>147</v>
      </c>
      <c r="V64" s="74"/>
      <c r="W64" s="74"/>
      <c r="X64" s="74"/>
      <c r="Y64" s="74"/>
      <c r="Z64" s="74"/>
      <c r="AA64" s="74"/>
      <c r="AB64" s="74">
        <v>17647.0</v>
      </c>
      <c r="AC64" s="74" t="s">
        <v>192</v>
      </c>
      <c r="AD64" s="74">
        <v>15910.0</v>
      </c>
      <c r="AE64" s="74" t="s">
        <v>147</v>
      </c>
      <c r="AF64" s="74"/>
      <c r="AG64" s="74"/>
      <c r="AH64" s="74"/>
      <c r="AI64" s="74"/>
      <c r="AJ64" s="74"/>
      <c r="AK64" s="74"/>
      <c r="AL64" s="74"/>
      <c r="AM64" s="74"/>
      <c r="AN64" s="74"/>
      <c r="AO64" s="74"/>
    </row>
    <row r="65">
      <c r="A65" s="271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>
        <v>13329.0</v>
      </c>
      <c r="U65" s="74" t="s">
        <v>117</v>
      </c>
      <c r="V65" s="74"/>
      <c r="W65" s="74"/>
      <c r="X65" s="74"/>
      <c r="Y65" s="74"/>
      <c r="Z65" s="74"/>
      <c r="AA65" s="74"/>
      <c r="AB65" s="74">
        <v>15795.0</v>
      </c>
      <c r="AC65" s="74" t="s">
        <v>147</v>
      </c>
      <c r="AD65" s="74">
        <v>9242.0</v>
      </c>
      <c r="AE65" s="74" t="s">
        <v>218</v>
      </c>
      <c r="AF65" s="74"/>
      <c r="AG65" s="74"/>
      <c r="AH65" s="74"/>
      <c r="AI65" s="74"/>
      <c r="AJ65" s="74"/>
      <c r="AK65" s="74"/>
      <c r="AL65" s="74"/>
      <c r="AM65" s="74"/>
      <c r="AN65" s="74"/>
      <c r="AO65" s="74"/>
    </row>
    <row r="66">
      <c r="A66" s="271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>
        <v>17127.0</v>
      </c>
      <c r="AC66" s="74" t="s">
        <v>1011</v>
      </c>
      <c r="AD66" s="74">
        <v>14184.0</v>
      </c>
      <c r="AE66" s="74" t="s">
        <v>166</v>
      </c>
      <c r="AF66" s="74"/>
      <c r="AG66" s="74"/>
      <c r="AH66" s="74"/>
      <c r="AI66" s="74"/>
      <c r="AJ66" s="74"/>
      <c r="AK66" s="74"/>
      <c r="AL66" s="74"/>
      <c r="AM66" s="74"/>
      <c r="AN66" s="74"/>
      <c r="AO66" s="74"/>
    </row>
    <row r="67">
      <c r="A67" s="271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>
        <v>13357.0</v>
      </c>
      <c r="AC67" s="74" t="s">
        <v>192</v>
      </c>
      <c r="AD67" s="74">
        <v>11690.0</v>
      </c>
      <c r="AE67" s="74" t="s">
        <v>89</v>
      </c>
      <c r="AF67" s="74"/>
      <c r="AG67" s="74"/>
      <c r="AH67" s="74"/>
      <c r="AI67" s="74"/>
      <c r="AJ67" s="74"/>
      <c r="AK67" s="74"/>
      <c r="AL67" s="74"/>
      <c r="AM67" s="74"/>
      <c r="AN67" s="74"/>
      <c r="AO67" s="74"/>
    </row>
    <row r="68">
      <c r="A68" s="271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>
        <v>15461.0</v>
      </c>
      <c r="AC68" s="74" t="s">
        <v>89</v>
      </c>
      <c r="AD68" s="74">
        <v>9407.0</v>
      </c>
      <c r="AE68" s="74" t="s">
        <v>199</v>
      </c>
      <c r="AF68" s="74"/>
      <c r="AG68" s="74"/>
      <c r="AH68" s="74"/>
      <c r="AI68" s="74"/>
      <c r="AJ68" s="74"/>
      <c r="AK68" s="74"/>
      <c r="AL68" s="74"/>
      <c r="AM68" s="74"/>
      <c r="AN68" s="74"/>
      <c r="AO68" s="74"/>
    </row>
    <row r="69">
      <c r="A69" s="271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>
        <v>16204.0</v>
      </c>
      <c r="AC69" s="74" t="s">
        <v>192</v>
      </c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</row>
    <row r="70">
      <c r="A70" s="271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>
        <v>17482.0</v>
      </c>
      <c r="AC70" s="74" t="s">
        <v>518</v>
      </c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</row>
    <row r="71">
      <c r="A71" s="271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>
        <v>14383.0</v>
      </c>
      <c r="AC71" s="74" t="s">
        <v>137</v>
      </c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</row>
    <row r="72">
      <c r="A72" s="271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>
        <v>13432.0</v>
      </c>
      <c r="AC72" s="74" t="s">
        <v>1017</v>
      </c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</row>
    <row r="73">
      <c r="A73" s="271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>
        <v>12008.0</v>
      </c>
      <c r="AC73" s="74" t="s">
        <v>89</v>
      </c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</row>
    <row r="74">
      <c r="A74" s="271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>
        <v>15088.0</v>
      </c>
      <c r="AC74" s="74" t="s">
        <v>154</v>
      </c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.0"/>
    <col customWidth="1" min="3" max="3" width="3.29"/>
    <col customWidth="1" min="4" max="4" width="7.43"/>
    <col customWidth="1" min="6" max="6" width="14.71"/>
    <col customWidth="1" min="7" max="7" width="2.14"/>
    <col customWidth="1" min="8" max="8" width="14.71"/>
    <col customWidth="1" min="9" max="9" width="2.14"/>
    <col customWidth="1" min="10" max="10" width="6.43"/>
  </cols>
  <sheetData>
    <row r="1">
      <c r="A1" s="272" t="s">
        <v>8276</v>
      </c>
      <c r="B1" s="273"/>
      <c r="C1" s="273"/>
      <c r="D1" s="273"/>
      <c r="E1" s="273"/>
      <c r="F1" s="272" t="s">
        <v>8277</v>
      </c>
      <c r="G1" s="272">
        <v>1.0</v>
      </c>
      <c r="H1" s="272" t="s">
        <v>8277</v>
      </c>
      <c r="I1" s="272">
        <v>1.0</v>
      </c>
      <c r="J1" s="272">
        <v>20001.0</v>
      </c>
      <c r="K1" s="273"/>
      <c r="L1" s="273"/>
      <c r="M1" s="273"/>
      <c r="N1" s="273"/>
      <c r="O1" s="273"/>
      <c r="P1" s="273"/>
      <c r="Q1" s="273"/>
      <c r="R1" s="273"/>
      <c r="S1" s="273"/>
      <c r="T1" s="273"/>
      <c r="U1" s="273"/>
      <c r="V1" s="273"/>
      <c r="W1" s="273"/>
      <c r="X1" s="273"/>
      <c r="Y1" s="273"/>
      <c r="Z1" s="273"/>
    </row>
    <row r="2">
      <c r="A2" s="272" t="s">
        <v>8278</v>
      </c>
      <c r="B2" s="273"/>
      <c r="C2" s="273"/>
      <c r="D2" s="273"/>
      <c r="E2" s="273"/>
      <c r="F2" s="272" t="s">
        <v>8277</v>
      </c>
      <c r="G2" s="272">
        <v>1.0</v>
      </c>
      <c r="H2" s="272" t="s">
        <v>8277</v>
      </c>
      <c r="I2" s="272">
        <v>1.0</v>
      </c>
      <c r="J2" s="272">
        <v>20002.0</v>
      </c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/>
      <c r="W2" s="273"/>
      <c r="X2" s="273"/>
      <c r="Y2" s="273"/>
      <c r="Z2" s="273"/>
    </row>
    <row r="3">
      <c r="A3" s="272" t="s">
        <v>8279</v>
      </c>
      <c r="B3" s="273"/>
      <c r="C3" s="273"/>
      <c r="D3" s="273"/>
      <c r="E3" s="273"/>
      <c r="F3" s="272" t="s">
        <v>8277</v>
      </c>
      <c r="G3" s="272">
        <v>1.0</v>
      </c>
      <c r="H3" s="272" t="s">
        <v>8277</v>
      </c>
      <c r="I3" s="272">
        <v>1.0</v>
      </c>
      <c r="J3" s="272">
        <v>20003.0</v>
      </c>
      <c r="K3" s="273"/>
      <c r="L3" s="273"/>
      <c r="M3" s="273"/>
      <c r="N3" s="273"/>
      <c r="O3" s="273"/>
      <c r="P3" s="273"/>
      <c r="Q3" s="273"/>
      <c r="R3" s="273"/>
      <c r="S3" s="273"/>
      <c r="T3" s="273"/>
      <c r="U3" s="273"/>
      <c r="V3" s="273"/>
      <c r="W3" s="273"/>
      <c r="X3" s="273"/>
      <c r="Y3" s="273"/>
      <c r="Z3" s="273"/>
    </row>
    <row r="4">
      <c r="A4" s="272" t="s">
        <v>8280</v>
      </c>
      <c r="B4" s="273"/>
      <c r="C4" s="273"/>
      <c r="D4" s="273"/>
      <c r="E4" s="273"/>
      <c r="F4" s="272" t="s">
        <v>8277</v>
      </c>
      <c r="G4" s="272">
        <v>1.0</v>
      </c>
      <c r="H4" s="272" t="s">
        <v>8277</v>
      </c>
      <c r="I4" s="272">
        <v>1.0</v>
      </c>
      <c r="J4" s="272">
        <v>20004.0</v>
      </c>
      <c r="K4" s="273"/>
      <c r="L4" s="273"/>
      <c r="M4" s="273"/>
      <c r="N4" s="273"/>
      <c r="O4" s="273"/>
      <c r="P4" s="273"/>
      <c r="Q4" s="273"/>
      <c r="R4" s="273"/>
      <c r="S4" s="273"/>
      <c r="T4" s="273"/>
      <c r="U4" s="273"/>
      <c r="V4" s="273"/>
      <c r="W4" s="273"/>
      <c r="X4" s="273"/>
      <c r="Y4" s="273"/>
      <c r="Z4" s="273"/>
    </row>
    <row r="5">
      <c r="A5" s="272" t="s">
        <v>8281</v>
      </c>
      <c r="B5" s="273"/>
      <c r="C5" s="273"/>
      <c r="D5" s="273"/>
      <c r="E5" s="273"/>
      <c r="F5" s="272" t="s">
        <v>8277</v>
      </c>
      <c r="G5" s="272">
        <v>1.0</v>
      </c>
      <c r="H5" s="272" t="s">
        <v>8277</v>
      </c>
      <c r="I5" s="272">
        <v>1.0</v>
      </c>
      <c r="J5" s="272">
        <v>20005.0</v>
      </c>
      <c r="K5" s="273"/>
      <c r="L5" s="273"/>
      <c r="M5" s="273"/>
      <c r="N5" s="273"/>
      <c r="O5" s="273"/>
      <c r="P5" s="273"/>
      <c r="Q5" s="273"/>
      <c r="R5" s="273"/>
      <c r="S5" s="273"/>
      <c r="T5" s="273"/>
      <c r="U5" s="273"/>
      <c r="V5" s="273"/>
      <c r="W5" s="273"/>
      <c r="X5" s="273"/>
      <c r="Y5" s="273"/>
      <c r="Z5" s="273"/>
    </row>
    <row r="6">
      <c r="A6" s="272" t="s">
        <v>8282</v>
      </c>
      <c r="B6" s="273"/>
      <c r="C6" s="273"/>
      <c r="D6" s="273"/>
      <c r="E6" s="273"/>
      <c r="F6" s="272" t="s">
        <v>8277</v>
      </c>
      <c r="G6" s="272">
        <v>1.0</v>
      </c>
      <c r="H6" s="272" t="s">
        <v>8277</v>
      </c>
      <c r="I6" s="272">
        <v>1.0</v>
      </c>
      <c r="J6" s="272">
        <v>20006.0</v>
      </c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V6" s="273"/>
      <c r="W6" s="273"/>
      <c r="X6" s="273"/>
      <c r="Y6" s="273"/>
      <c r="Z6" s="273"/>
    </row>
    <row r="7">
      <c r="A7" s="272" t="s">
        <v>8283</v>
      </c>
      <c r="B7" s="273"/>
      <c r="C7" s="273"/>
      <c r="D7" s="273"/>
      <c r="E7" s="273"/>
      <c r="F7" s="272" t="s">
        <v>8277</v>
      </c>
      <c r="G7" s="272">
        <v>1.0</v>
      </c>
      <c r="H7" s="272" t="s">
        <v>8277</v>
      </c>
      <c r="I7" s="272">
        <v>1.0</v>
      </c>
      <c r="J7" s="272">
        <v>20007.0</v>
      </c>
      <c r="K7" s="273"/>
      <c r="L7" s="273"/>
      <c r="M7" s="273"/>
      <c r="N7" s="273"/>
      <c r="O7" s="273"/>
      <c r="P7" s="273"/>
      <c r="Q7" s="273"/>
      <c r="R7" s="273"/>
      <c r="S7" s="273"/>
      <c r="T7" s="273"/>
      <c r="U7" s="273"/>
      <c r="V7" s="273"/>
      <c r="W7" s="273"/>
      <c r="X7" s="273"/>
      <c r="Y7" s="273"/>
      <c r="Z7" s="273"/>
    </row>
    <row r="8">
      <c r="A8" s="272" t="s">
        <v>8284</v>
      </c>
      <c r="B8" s="273"/>
      <c r="C8" s="273"/>
      <c r="D8" s="273"/>
      <c r="E8" s="273"/>
      <c r="F8" s="272" t="s">
        <v>8277</v>
      </c>
      <c r="G8" s="272">
        <v>1.0</v>
      </c>
      <c r="H8" s="272" t="s">
        <v>8277</v>
      </c>
      <c r="I8" s="272">
        <v>1.0</v>
      </c>
      <c r="J8" s="272">
        <v>20008.0</v>
      </c>
      <c r="K8" s="273"/>
      <c r="L8" s="273"/>
      <c r="M8" s="273"/>
      <c r="N8" s="273"/>
      <c r="O8" s="273"/>
      <c r="P8" s="273"/>
      <c r="Q8" s="273"/>
      <c r="R8" s="273"/>
      <c r="S8" s="273"/>
      <c r="T8" s="273"/>
      <c r="U8" s="273"/>
      <c r="V8" s="273"/>
      <c r="W8" s="273"/>
      <c r="X8" s="273"/>
      <c r="Y8" s="273"/>
      <c r="Z8" s="273"/>
    </row>
    <row r="9">
      <c r="A9" s="272" t="s">
        <v>8285</v>
      </c>
      <c r="B9" s="273"/>
      <c r="C9" s="273"/>
      <c r="D9" s="273"/>
      <c r="E9" s="273"/>
      <c r="F9" s="272" t="s">
        <v>8277</v>
      </c>
      <c r="G9" s="272">
        <v>1.0</v>
      </c>
      <c r="H9" s="272" t="s">
        <v>8277</v>
      </c>
      <c r="I9" s="272">
        <v>1.0</v>
      </c>
      <c r="J9" s="272">
        <v>20009.0</v>
      </c>
      <c r="K9" s="273"/>
      <c r="L9" s="273"/>
      <c r="M9" s="273"/>
      <c r="N9" s="273"/>
      <c r="O9" s="273"/>
      <c r="P9" s="273"/>
      <c r="Q9" s="273"/>
      <c r="R9" s="273"/>
      <c r="S9" s="273"/>
      <c r="T9" s="273"/>
      <c r="U9" s="273"/>
      <c r="V9" s="273"/>
      <c r="W9" s="273"/>
      <c r="X9" s="273"/>
      <c r="Y9" s="273"/>
      <c r="Z9" s="273"/>
    </row>
    <row r="10">
      <c r="A10" s="272" t="s">
        <v>8286</v>
      </c>
      <c r="B10" s="273"/>
      <c r="C10" s="273"/>
      <c r="D10" s="273"/>
      <c r="E10" s="273"/>
      <c r="F10" s="272" t="s">
        <v>8277</v>
      </c>
      <c r="G10" s="272">
        <v>1.0</v>
      </c>
      <c r="H10" s="272" t="s">
        <v>8277</v>
      </c>
      <c r="I10" s="272">
        <v>1.0</v>
      </c>
      <c r="J10" s="272">
        <v>20010.0</v>
      </c>
      <c r="K10" s="273"/>
      <c r="L10" s="273"/>
      <c r="M10" s="273"/>
      <c r="N10" s="273"/>
      <c r="O10" s="273"/>
      <c r="P10" s="273"/>
      <c r="Q10" s="273"/>
      <c r="R10" s="273"/>
      <c r="S10" s="273"/>
      <c r="T10" s="273"/>
      <c r="U10" s="273"/>
      <c r="V10" s="273"/>
      <c r="W10" s="273"/>
      <c r="X10" s="273"/>
      <c r="Y10" s="273"/>
      <c r="Z10" s="273"/>
    </row>
    <row r="11">
      <c r="A11" s="272" t="s">
        <v>8287</v>
      </c>
      <c r="B11" s="273"/>
      <c r="C11" s="273"/>
      <c r="D11" s="273"/>
      <c r="E11" s="273"/>
      <c r="F11" s="272" t="s">
        <v>8277</v>
      </c>
      <c r="G11" s="272">
        <v>1.0</v>
      </c>
      <c r="H11" s="272" t="s">
        <v>8277</v>
      </c>
      <c r="I11" s="272">
        <v>1.0</v>
      </c>
      <c r="J11" s="272">
        <v>105.0</v>
      </c>
      <c r="K11" s="273"/>
      <c r="L11" s="273"/>
      <c r="M11" s="273"/>
      <c r="N11" s="273"/>
      <c r="O11" s="273"/>
      <c r="P11" s="273"/>
      <c r="Q11" s="273"/>
      <c r="R11" s="273"/>
      <c r="S11" s="273"/>
      <c r="T11" s="273"/>
      <c r="U11" s="273"/>
      <c r="V11" s="273"/>
      <c r="W11" s="273"/>
      <c r="X11" s="273"/>
      <c r="Y11" s="273"/>
      <c r="Z11" s="273"/>
    </row>
    <row r="12">
      <c r="A12" s="272" t="s">
        <v>8288</v>
      </c>
      <c r="B12" s="273"/>
      <c r="C12" s="273"/>
      <c r="D12" s="273"/>
      <c r="E12" s="273"/>
      <c r="F12" s="272" t="s">
        <v>8277</v>
      </c>
      <c r="G12" s="272">
        <v>1.0</v>
      </c>
      <c r="H12" s="272" t="s">
        <v>8277</v>
      </c>
      <c r="I12" s="272">
        <v>1.0</v>
      </c>
      <c r="J12" s="272">
        <v>1.0</v>
      </c>
      <c r="K12" s="273"/>
      <c r="L12" s="273"/>
      <c r="M12" s="273"/>
      <c r="N12" s="273"/>
      <c r="O12" s="273"/>
      <c r="P12" s="273"/>
      <c r="Q12" s="273"/>
      <c r="R12" s="273"/>
      <c r="S12" s="273"/>
      <c r="T12" s="273"/>
      <c r="U12" s="273"/>
      <c r="V12" s="273"/>
      <c r="W12" s="273"/>
      <c r="X12" s="273"/>
      <c r="Y12" s="273"/>
      <c r="Z12" s="273"/>
    </row>
    <row r="13">
      <c r="A13" s="272" t="s">
        <v>8289</v>
      </c>
      <c r="B13" s="273"/>
      <c r="C13" s="273"/>
      <c r="D13" s="273"/>
      <c r="E13" s="273"/>
      <c r="F13" s="272" t="s">
        <v>8277</v>
      </c>
      <c r="G13" s="272">
        <v>1.0</v>
      </c>
      <c r="H13" s="272" t="s">
        <v>8277</v>
      </c>
      <c r="I13" s="272">
        <v>1.0</v>
      </c>
      <c r="J13" s="272">
        <v>2.0</v>
      </c>
      <c r="K13" s="273"/>
      <c r="L13" s="273"/>
      <c r="M13" s="273"/>
      <c r="N13" s="273"/>
      <c r="O13" s="273"/>
      <c r="P13" s="273"/>
      <c r="Q13" s="273"/>
      <c r="R13" s="273"/>
      <c r="S13" s="273"/>
      <c r="T13" s="273"/>
      <c r="U13" s="273"/>
      <c r="V13" s="273"/>
      <c r="W13" s="273"/>
      <c r="X13" s="273"/>
      <c r="Y13" s="273"/>
      <c r="Z13" s="273"/>
    </row>
    <row r="14">
      <c r="A14" s="272" t="s">
        <v>8290</v>
      </c>
      <c r="B14" s="273"/>
      <c r="C14" s="273"/>
      <c r="D14" s="273"/>
      <c r="E14" s="273"/>
      <c r="F14" s="272" t="s">
        <v>8277</v>
      </c>
      <c r="G14" s="272">
        <v>1.0</v>
      </c>
      <c r="H14" s="272" t="s">
        <v>8277</v>
      </c>
      <c r="I14" s="272">
        <v>1.0</v>
      </c>
      <c r="J14" s="272">
        <v>3.0</v>
      </c>
      <c r="K14" s="273"/>
      <c r="L14" s="273"/>
      <c r="M14" s="273"/>
      <c r="N14" s="273"/>
      <c r="O14" s="273"/>
      <c r="P14" s="273"/>
      <c r="Q14" s="273"/>
      <c r="R14" s="273"/>
      <c r="S14" s="273"/>
      <c r="T14" s="273"/>
      <c r="U14" s="273"/>
      <c r="V14" s="273"/>
      <c r="W14" s="273"/>
      <c r="X14" s="273"/>
      <c r="Y14" s="273"/>
      <c r="Z14" s="273"/>
    </row>
    <row r="15">
      <c r="A15" s="274" t="s">
        <v>489</v>
      </c>
      <c r="B15" s="273"/>
      <c r="C15" s="274">
        <v>4.0</v>
      </c>
      <c r="E15" s="273"/>
      <c r="F15" s="272" t="s">
        <v>8277</v>
      </c>
      <c r="G15" s="272">
        <v>1.0</v>
      </c>
      <c r="H15" s="272" t="s">
        <v>8277</v>
      </c>
      <c r="I15" s="272">
        <v>1.0</v>
      </c>
      <c r="J15" s="272">
        <v>4.0</v>
      </c>
      <c r="K15" s="273"/>
      <c r="L15" s="273"/>
      <c r="M15" s="273"/>
      <c r="N15" s="273"/>
      <c r="O15" s="273"/>
      <c r="P15" s="273"/>
      <c r="Q15" s="273"/>
      <c r="R15" s="273"/>
      <c r="S15" s="273"/>
      <c r="T15" s="273"/>
      <c r="U15" s="273"/>
      <c r="V15" s="273"/>
      <c r="W15" s="273"/>
      <c r="X15" s="273"/>
      <c r="Y15" s="273"/>
      <c r="Z15" s="273"/>
    </row>
    <row r="16">
      <c r="A16" s="274" t="s">
        <v>492</v>
      </c>
      <c r="B16" s="273"/>
      <c r="C16" s="274">
        <v>5.0</v>
      </c>
      <c r="E16" s="273"/>
      <c r="F16" s="272" t="s">
        <v>8277</v>
      </c>
      <c r="G16" s="272">
        <v>1.0</v>
      </c>
      <c r="H16" s="272" t="s">
        <v>8277</v>
      </c>
      <c r="I16" s="272">
        <v>1.0</v>
      </c>
      <c r="J16" s="272">
        <v>5.0</v>
      </c>
      <c r="K16" s="273"/>
      <c r="L16" s="273"/>
      <c r="M16" s="273"/>
      <c r="N16" s="273"/>
      <c r="O16" s="273"/>
      <c r="P16" s="273"/>
      <c r="Q16" s="273"/>
      <c r="R16" s="273"/>
      <c r="S16" s="273"/>
      <c r="T16" s="273"/>
      <c r="U16" s="273"/>
      <c r="V16" s="273"/>
      <c r="W16" s="273"/>
      <c r="X16" s="273"/>
      <c r="Y16" s="273"/>
      <c r="Z16" s="273"/>
    </row>
    <row r="17">
      <c r="A17" s="274" t="s">
        <v>495</v>
      </c>
      <c r="B17" s="273"/>
      <c r="C17" s="274">
        <v>6.0</v>
      </c>
      <c r="E17" s="273"/>
      <c r="F17" s="272" t="s">
        <v>8277</v>
      </c>
      <c r="G17" s="272">
        <v>1.0</v>
      </c>
      <c r="H17" s="272" t="s">
        <v>8277</v>
      </c>
      <c r="I17" s="272">
        <v>1.0</v>
      </c>
      <c r="J17" s="272">
        <v>6.0</v>
      </c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</row>
    <row r="18">
      <c r="A18" s="274" t="s">
        <v>503</v>
      </c>
      <c r="B18" s="273"/>
      <c r="C18" s="274">
        <v>7.0</v>
      </c>
      <c r="E18" s="273"/>
      <c r="F18" s="272" t="s">
        <v>8277</v>
      </c>
      <c r="G18" s="272">
        <v>1.0</v>
      </c>
      <c r="H18" s="272" t="s">
        <v>8277</v>
      </c>
      <c r="I18" s="272">
        <v>1.0</v>
      </c>
      <c r="J18" s="272">
        <v>7.0</v>
      </c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</row>
    <row r="19">
      <c r="A19" s="274" t="s">
        <v>507</v>
      </c>
      <c r="B19" s="273"/>
      <c r="C19" s="274">
        <v>8.0</v>
      </c>
      <c r="E19" s="273"/>
      <c r="F19" s="272" t="s">
        <v>8277</v>
      </c>
      <c r="G19" s="272">
        <v>1.0</v>
      </c>
      <c r="H19" s="272" t="s">
        <v>8277</v>
      </c>
      <c r="I19" s="272">
        <v>1.0</v>
      </c>
      <c r="J19" s="272">
        <v>8.0</v>
      </c>
      <c r="K19" s="273"/>
      <c r="L19" s="273"/>
      <c r="M19" s="273"/>
      <c r="N19" s="273"/>
      <c r="O19" s="273"/>
      <c r="P19" s="273"/>
      <c r="Q19" s="273"/>
      <c r="R19" s="273"/>
      <c r="S19" s="273"/>
      <c r="T19" s="273"/>
      <c r="U19" s="273"/>
      <c r="V19" s="273"/>
      <c r="W19" s="273"/>
      <c r="X19" s="273"/>
      <c r="Y19" s="273"/>
      <c r="Z19" s="273"/>
    </row>
    <row r="20">
      <c r="A20" s="274" t="s">
        <v>511</v>
      </c>
      <c r="B20" s="273"/>
      <c r="C20" s="274">
        <v>9.0</v>
      </c>
      <c r="E20" s="273"/>
      <c r="F20" s="272" t="s">
        <v>8277</v>
      </c>
      <c r="G20" s="272">
        <v>1.0</v>
      </c>
      <c r="H20" s="272" t="s">
        <v>8277</v>
      </c>
      <c r="I20" s="272">
        <v>1.0</v>
      </c>
      <c r="J20" s="272">
        <v>9.0</v>
      </c>
      <c r="K20" s="273"/>
      <c r="L20" s="273"/>
      <c r="M20" s="273"/>
      <c r="N20" s="273"/>
      <c r="O20" s="273"/>
      <c r="P20" s="273"/>
      <c r="Q20" s="273"/>
      <c r="R20" s="273"/>
      <c r="S20" s="273"/>
      <c r="T20" s="273"/>
      <c r="U20" s="273"/>
      <c r="V20" s="273"/>
      <c r="W20" s="273"/>
      <c r="X20" s="273"/>
      <c r="Y20" s="273"/>
      <c r="Z20" s="273"/>
    </row>
    <row r="21">
      <c r="A21" s="274" t="s">
        <v>523</v>
      </c>
      <c r="B21" s="273"/>
      <c r="C21" s="274">
        <v>10.0</v>
      </c>
      <c r="E21" s="273"/>
      <c r="F21" s="272" t="s">
        <v>8277</v>
      </c>
      <c r="G21" s="272">
        <v>1.0</v>
      </c>
      <c r="H21" s="272" t="s">
        <v>8277</v>
      </c>
      <c r="I21" s="272">
        <v>1.0</v>
      </c>
      <c r="J21" s="272">
        <v>10.0</v>
      </c>
      <c r="K21" s="273"/>
      <c r="L21" s="273"/>
      <c r="M21" s="273"/>
      <c r="N21" s="273"/>
      <c r="O21" s="273"/>
      <c r="P21" s="273"/>
      <c r="Q21" s="273"/>
      <c r="R21" s="273"/>
      <c r="S21" s="273"/>
      <c r="T21" s="273"/>
      <c r="U21" s="273"/>
      <c r="V21" s="273"/>
      <c r="W21" s="273"/>
      <c r="X21" s="273"/>
      <c r="Y21" s="273"/>
      <c r="Z21" s="273"/>
    </row>
    <row r="22">
      <c r="A22" s="274" t="s">
        <v>526</v>
      </c>
      <c r="B22" s="273"/>
      <c r="C22" s="274">
        <v>11.0</v>
      </c>
      <c r="E22" s="273"/>
      <c r="F22" s="272" t="s">
        <v>8277</v>
      </c>
      <c r="G22" s="272">
        <v>1.0</v>
      </c>
      <c r="H22" s="272" t="s">
        <v>8277</v>
      </c>
      <c r="I22" s="272">
        <v>1.0</v>
      </c>
      <c r="J22" s="272">
        <v>11.0</v>
      </c>
      <c r="K22" s="273"/>
      <c r="L22" s="273"/>
      <c r="M22" s="273"/>
      <c r="N22" s="273"/>
      <c r="O22" s="273"/>
      <c r="P22" s="273"/>
      <c r="Q22" s="273"/>
      <c r="R22" s="273"/>
      <c r="S22" s="273"/>
      <c r="T22" s="273"/>
      <c r="U22" s="273"/>
      <c r="V22" s="273"/>
      <c r="W22" s="273"/>
      <c r="X22" s="273"/>
      <c r="Y22" s="273"/>
      <c r="Z22" s="273"/>
    </row>
    <row r="23">
      <c r="A23" s="274" t="s">
        <v>529</v>
      </c>
      <c r="B23" s="273"/>
      <c r="C23" s="274">
        <v>12.0</v>
      </c>
      <c r="E23" s="273"/>
      <c r="F23" s="272" t="s">
        <v>8277</v>
      </c>
      <c r="G23" s="272">
        <v>1.0</v>
      </c>
      <c r="H23" s="272" t="s">
        <v>8277</v>
      </c>
      <c r="I23" s="272">
        <v>1.0</v>
      </c>
      <c r="J23" s="272">
        <v>12.0</v>
      </c>
      <c r="K23" s="273"/>
      <c r="L23" s="273"/>
      <c r="M23" s="273"/>
      <c r="N23" s="273"/>
      <c r="O23" s="273"/>
      <c r="P23" s="273"/>
      <c r="Q23" s="273"/>
      <c r="R23" s="273"/>
      <c r="S23" s="273"/>
      <c r="T23" s="273"/>
      <c r="U23" s="273"/>
      <c r="V23" s="273"/>
      <c r="W23" s="273"/>
      <c r="X23" s="273"/>
      <c r="Y23" s="273"/>
      <c r="Z23" s="273"/>
    </row>
    <row r="24">
      <c r="A24" s="274" t="s">
        <v>532</v>
      </c>
      <c r="B24" s="273"/>
      <c r="C24" s="274">
        <v>13.0</v>
      </c>
      <c r="E24" s="273"/>
      <c r="F24" s="272" t="s">
        <v>8277</v>
      </c>
      <c r="G24" s="272">
        <v>1.0</v>
      </c>
      <c r="H24" s="272" t="s">
        <v>8277</v>
      </c>
      <c r="I24" s="272">
        <v>1.0</v>
      </c>
      <c r="J24" s="272">
        <v>13.0</v>
      </c>
      <c r="K24" s="273"/>
      <c r="L24" s="273"/>
      <c r="M24" s="273"/>
      <c r="N24" s="273"/>
      <c r="O24" s="273"/>
      <c r="P24" s="273"/>
      <c r="Q24" s="273"/>
      <c r="R24" s="273"/>
      <c r="S24" s="273"/>
      <c r="T24" s="273"/>
      <c r="U24" s="273"/>
      <c r="V24" s="273"/>
      <c r="W24" s="273"/>
      <c r="X24" s="273"/>
      <c r="Y24" s="273"/>
      <c r="Z24" s="273"/>
    </row>
    <row r="25">
      <c r="A25" s="274" t="s">
        <v>538</v>
      </c>
      <c r="B25" s="273"/>
      <c r="C25" s="274">
        <v>14.0</v>
      </c>
      <c r="E25" s="273"/>
      <c r="F25" s="272" t="s">
        <v>8277</v>
      </c>
      <c r="G25" s="272">
        <v>1.0</v>
      </c>
      <c r="H25" s="272" t="s">
        <v>8277</v>
      </c>
      <c r="I25" s="272">
        <v>1.0</v>
      </c>
      <c r="J25" s="272">
        <v>14.0</v>
      </c>
      <c r="K25" s="273"/>
      <c r="L25" s="273"/>
      <c r="M25" s="273"/>
      <c r="N25" s="273"/>
      <c r="O25" s="273"/>
      <c r="P25" s="273"/>
      <c r="Q25" s="273"/>
      <c r="R25" s="273"/>
      <c r="S25" s="273"/>
      <c r="T25" s="273"/>
      <c r="U25" s="273"/>
      <c r="V25" s="273"/>
      <c r="W25" s="273"/>
      <c r="X25" s="273"/>
      <c r="Y25" s="273"/>
      <c r="Z25" s="273"/>
    </row>
    <row r="26">
      <c r="A26" s="274" t="s">
        <v>540</v>
      </c>
      <c r="B26" s="273"/>
      <c r="C26" s="274">
        <v>15.0</v>
      </c>
      <c r="E26" s="273"/>
      <c r="F26" s="272" t="s">
        <v>8277</v>
      </c>
      <c r="G26" s="272">
        <v>1.0</v>
      </c>
      <c r="H26" s="272" t="s">
        <v>8277</v>
      </c>
      <c r="I26" s="272">
        <v>1.0</v>
      </c>
      <c r="J26" s="272">
        <v>15.0</v>
      </c>
      <c r="K26" s="273"/>
      <c r="L26" s="273"/>
      <c r="M26" s="273"/>
      <c r="N26" s="273"/>
      <c r="O26" s="273"/>
      <c r="P26" s="273"/>
      <c r="Q26" s="273"/>
      <c r="R26" s="273"/>
      <c r="S26" s="273"/>
      <c r="T26" s="273"/>
      <c r="U26" s="273"/>
      <c r="V26" s="273"/>
      <c r="W26" s="273"/>
      <c r="X26" s="273"/>
      <c r="Y26" s="273"/>
      <c r="Z26" s="273"/>
    </row>
    <row r="27">
      <c r="A27" s="274" t="s">
        <v>542</v>
      </c>
      <c r="B27" s="273"/>
      <c r="C27" s="274">
        <v>16.0</v>
      </c>
      <c r="E27" s="273"/>
      <c r="F27" s="272" t="s">
        <v>8277</v>
      </c>
      <c r="G27" s="272">
        <v>1.0</v>
      </c>
      <c r="H27" s="272" t="s">
        <v>8277</v>
      </c>
      <c r="I27" s="272">
        <v>1.0</v>
      </c>
      <c r="J27" s="272">
        <v>16.0</v>
      </c>
      <c r="K27" s="273"/>
      <c r="L27" s="273"/>
      <c r="M27" s="273"/>
      <c r="N27" s="273"/>
      <c r="O27" s="273"/>
      <c r="P27" s="273"/>
      <c r="Q27" s="273"/>
      <c r="R27" s="273"/>
      <c r="S27" s="273"/>
      <c r="T27" s="273"/>
      <c r="U27" s="273"/>
      <c r="V27" s="273"/>
      <c r="W27" s="273"/>
      <c r="X27" s="273"/>
      <c r="Y27" s="273"/>
      <c r="Z27" s="273"/>
    </row>
    <row r="28">
      <c r="A28" s="274" t="s">
        <v>544</v>
      </c>
      <c r="B28" s="273"/>
      <c r="C28" s="274">
        <v>17.0</v>
      </c>
      <c r="E28" s="273"/>
      <c r="F28" s="272" t="s">
        <v>8277</v>
      </c>
      <c r="G28" s="272">
        <v>1.0</v>
      </c>
      <c r="H28" s="272" t="s">
        <v>8277</v>
      </c>
      <c r="I28" s="272">
        <v>1.0</v>
      </c>
      <c r="J28" s="272">
        <v>17.0</v>
      </c>
      <c r="K28" s="273"/>
      <c r="L28" s="273"/>
      <c r="M28" s="273"/>
      <c r="N28" s="273"/>
      <c r="O28" s="273"/>
      <c r="P28" s="273"/>
      <c r="Q28" s="273"/>
      <c r="R28" s="273"/>
      <c r="S28" s="273"/>
      <c r="T28" s="273"/>
      <c r="U28" s="273"/>
      <c r="V28" s="273"/>
      <c r="W28" s="273"/>
      <c r="X28" s="273"/>
      <c r="Y28" s="273"/>
      <c r="Z28" s="273"/>
    </row>
    <row r="29">
      <c r="A29" s="274" t="s">
        <v>546</v>
      </c>
      <c r="B29" s="273"/>
      <c r="C29" s="274">
        <v>18.0</v>
      </c>
      <c r="E29" s="273"/>
      <c r="F29" s="272" t="s">
        <v>8277</v>
      </c>
      <c r="G29" s="272">
        <v>1.0</v>
      </c>
      <c r="H29" s="272" t="s">
        <v>8277</v>
      </c>
      <c r="I29" s="272">
        <v>1.0</v>
      </c>
      <c r="J29" s="272">
        <v>18.0</v>
      </c>
      <c r="K29" s="273"/>
      <c r="L29" s="273"/>
      <c r="M29" s="273"/>
      <c r="N29" s="273"/>
      <c r="O29" s="273"/>
      <c r="P29" s="273"/>
      <c r="Q29" s="273"/>
      <c r="R29" s="273"/>
      <c r="S29" s="273"/>
      <c r="T29" s="273"/>
      <c r="U29" s="273"/>
      <c r="V29" s="273"/>
      <c r="W29" s="273"/>
      <c r="X29" s="273"/>
      <c r="Y29" s="273"/>
      <c r="Z29" s="273"/>
    </row>
    <row r="30">
      <c r="A30" s="274" t="s">
        <v>551</v>
      </c>
      <c r="B30" s="273"/>
      <c r="C30" s="274">
        <v>19.0</v>
      </c>
      <c r="E30" s="273"/>
      <c r="F30" s="272" t="s">
        <v>8277</v>
      </c>
      <c r="G30" s="272">
        <v>1.0</v>
      </c>
      <c r="H30" s="272" t="s">
        <v>8277</v>
      </c>
      <c r="I30" s="272">
        <v>1.0</v>
      </c>
      <c r="J30" s="272">
        <v>19.0</v>
      </c>
      <c r="K30" s="273"/>
      <c r="L30" s="273"/>
      <c r="M30" s="273"/>
      <c r="N30" s="273"/>
      <c r="O30" s="273"/>
      <c r="P30" s="273"/>
      <c r="Q30" s="273"/>
      <c r="R30" s="273"/>
      <c r="S30" s="273"/>
      <c r="T30" s="273"/>
      <c r="U30" s="273"/>
      <c r="V30" s="273"/>
      <c r="W30" s="273"/>
      <c r="X30" s="273"/>
      <c r="Y30" s="273"/>
      <c r="Z30" s="273"/>
    </row>
    <row r="31">
      <c r="A31" s="274" t="s">
        <v>554</v>
      </c>
      <c r="B31" s="273"/>
      <c r="C31" s="274">
        <v>20.0</v>
      </c>
      <c r="E31" s="273"/>
      <c r="F31" s="272" t="s">
        <v>8277</v>
      </c>
      <c r="G31" s="272">
        <v>1.0</v>
      </c>
      <c r="H31" s="272" t="s">
        <v>8277</v>
      </c>
      <c r="I31" s="272">
        <v>1.0</v>
      </c>
      <c r="J31" s="272">
        <v>20.0</v>
      </c>
      <c r="K31" s="273"/>
      <c r="L31" s="273"/>
      <c r="M31" s="273"/>
      <c r="N31" s="273"/>
      <c r="O31" s="273"/>
      <c r="P31" s="273"/>
      <c r="Q31" s="273"/>
      <c r="R31" s="273"/>
      <c r="S31" s="273"/>
      <c r="T31" s="273"/>
      <c r="U31" s="273"/>
      <c r="V31" s="273"/>
      <c r="W31" s="273"/>
      <c r="X31" s="273"/>
      <c r="Y31" s="273"/>
      <c r="Z31" s="273"/>
    </row>
    <row r="32">
      <c r="A32" s="274" t="s">
        <v>557</v>
      </c>
      <c r="B32" s="273"/>
      <c r="C32" s="274">
        <v>21.0</v>
      </c>
      <c r="E32" s="273"/>
      <c r="F32" s="272" t="s">
        <v>8277</v>
      </c>
      <c r="G32" s="272">
        <v>1.0</v>
      </c>
      <c r="H32" s="272" t="s">
        <v>8277</v>
      </c>
      <c r="I32" s="272">
        <v>1.0</v>
      </c>
      <c r="J32" s="272">
        <v>21.0</v>
      </c>
      <c r="K32" s="273"/>
      <c r="L32" s="273"/>
      <c r="M32" s="273"/>
      <c r="N32" s="273"/>
      <c r="O32" s="273"/>
      <c r="P32" s="273"/>
      <c r="Q32" s="273"/>
      <c r="R32" s="273"/>
      <c r="S32" s="273"/>
      <c r="T32" s="273"/>
      <c r="U32" s="273"/>
      <c r="V32" s="273"/>
      <c r="W32" s="273"/>
      <c r="X32" s="273"/>
      <c r="Y32" s="273"/>
      <c r="Z32" s="273"/>
    </row>
    <row r="33">
      <c r="A33" s="274" t="s">
        <v>561</v>
      </c>
      <c r="B33" s="273"/>
      <c r="C33" s="274">
        <v>22.0</v>
      </c>
      <c r="E33" s="273"/>
      <c r="F33" s="272" t="s">
        <v>8277</v>
      </c>
      <c r="G33" s="272">
        <v>1.0</v>
      </c>
      <c r="H33" s="272" t="s">
        <v>8277</v>
      </c>
      <c r="I33" s="272">
        <v>1.0</v>
      </c>
      <c r="J33" s="272">
        <v>22.0</v>
      </c>
      <c r="K33" s="273"/>
      <c r="L33" s="273"/>
      <c r="M33" s="273"/>
      <c r="N33" s="273"/>
      <c r="O33" s="273"/>
      <c r="P33" s="273"/>
      <c r="Q33" s="273"/>
      <c r="R33" s="273"/>
      <c r="S33" s="273"/>
      <c r="T33" s="273"/>
      <c r="U33" s="273"/>
      <c r="V33" s="273"/>
      <c r="W33" s="273"/>
      <c r="X33" s="273"/>
      <c r="Y33" s="273"/>
      <c r="Z33" s="273"/>
    </row>
    <row r="34">
      <c r="A34" s="274" t="s">
        <v>568</v>
      </c>
      <c r="B34" s="273"/>
      <c r="C34" s="274">
        <v>23.0</v>
      </c>
      <c r="E34" s="273"/>
      <c r="F34" s="272" t="s">
        <v>8277</v>
      </c>
      <c r="G34" s="272">
        <v>1.0</v>
      </c>
      <c r="H34" s="272" t="s">
        <v>8277</v>
      </c>
      <c r="I34" s="272">
        <v>1.0</v>
      </c>
      <c r="J34" s="272">
        <v>23.0</v>
      </c>
      <c r="K34" s="273"/>
      <c r="L34" s="273"/>
      <c r="M34" s="273"/>
      <c r="N34" s="273"/>
      <c r="O34" s="273"/>
      <c r="P34" s="273"/>
      <c r="Q34" s="273"/>
      <c r="R34" s="273"/>
      <c r="S34" s="273"/>
      <c r="T34" s="273"/>
      <c r="U34" s="273"/>
      <c r="V34" s="273"/>
      <c r="W34" s="273"/>
      <c r="X34" s="273"/>
      <c r="Y34" s="273"/>
      <c r="Z34" s="273"/>
    </row>
    <row r="35">
      <c r="A35" s="272" t="s">
        <v>8288</v>
      </c>
      <c r="B35" s="273"/>
      <c r="E35" s="273"/>
      <c r="F35" s="272" t="s">
        <v>8277</v>
      </c>
      <c r="G35" s="272">
        <v>1.0</v>
      </c>
      <c r="H35" s="272" t="s">
        <v>8277</v>
      </c>
      <c r="I35" s="272">
        <v>1.0</v>
      </c>
      <c r="J35" s="272">
        <v>1.0</v>
      </c>
      <c r="K35" s="273"/>
      <c r="L35" s="273"/>
      <c r="M35" s="273"/>
      <c r="N35" s="273"/>
      <c r="O35" s="273"/>
      <c r="P35" s="273"/>
      <c r="Q35" s="273"/>
      <c r="R35" s="273"/>
      <c r="S35" s="273"/>
      <c r="T35" s="273"/>
      <c r="U35" s="273"/>
      <c r="V35" s="273"/>
      <c r="W35" s="273"/>
      <c r="X35" s="273"/>
      <c r="Y35" s="273"/>
      <c r="Z35" s="273"/>
    </row>
    <row r="36">
      <c r="A36" s="272" t="s">
        <v>8289</v>
      </c>
      <c r="B36" s="273"/>
      <c r="E36" s="273"/>
      <c r="F36" s="272" t="s">
        <v>8277</v>
      </c>
      <c r="G36" s="272">
        <v>1.0</v>
      </c>
      <c r="H36" s="272" t="s">
        <v>8277</v>
      </c>
      <c r="I36" s="272">
        <v>1.0</v>
      </c>
      <c r="J36" s="272">
        <v>2.0</v>
      </c>
      <c r="K36" s="273"/>
      <c r="L36" s="273"/>
      <c r="M36" s="273"/>
      <c r="N36" s="273"/>
      <c r="O36" s="273"/>
      <c r="P36" s="273"/>
      <c r="Q36" s="273"/>
      <c r="R36" s="273"/>
      <c r="S36" s="273"/>
      <c r="T36" s="273"/>
      <c r="U36" s="273"/>
      <c r="V36" s="273"/>
      <c r="W36" s="273"/>
      <c r="X36" s="273"/>
      <c r="Y36" s="273"/>
      <c r="Z36" s="273"/>
    </row>
    <row r="37">
      <c r="A37" s="272" t="s">
        <v>8290</v>
      </c>
      <c r="B37" s="273"/>
      <c r="E37" s="273"/>
      <c r="F37" s="272" t="s">
        <v>8277</v>
      </c>
      <c r="G37" s="272">
        <v>1.0</v>
      </c>
      <c r="H37" s="272" t="s">
        <v>8277</v>
      </c>
      <c r="I37" s="272">
        <v>1.0</v>
      </c>
      <c r="J37" s="272">
        <v>3.0</v>
      </c>
      <c r="K37" s="273"/>
      <c r="L37" s="273"/>
      <c r="M37" s="273"/>
      <c r="N37" s="273"/>
      <c r="O37" s="273"/>
      <c r="P37" s="273"/>
      <c r="Q37" s="273"/>
      <c r="R37" s="273"/>
      <c r="S37" s="273"/>
      <c r="T37" s="273"/>
      <c r="U37" s="273"/>
      <c r="V37" s="273"/>
      <c r="W37" s="273"/>
      <c r="X37" s="273"/>
      <c r="Y37" s="273"/>
      <c r="Z37" s="273"/>
    </row>
    <row r="38">
      <c r="A38" s="272" t="s">
        <v>8291</v>
      </c>
      <c r="B38" s="273"/>
      <c r="E38" s="273"/>
      <c r="F38" s="272" t="s">
        <v>8277</v>
      </c>
      <c r="G38" s="272">
        <v>1.0</v>
      </c>
      <c r="H38" s="272" t="s">
        <v>8277</v>
      </c>
      <c r="I38" s="272">
        <v>1.0</v>
      </c>
      <c r="J38" s="272">
        <v>104.0</v>
      </c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</row>
    <row r="39">
      <c r="A39" s="272" t="s">
        <v>8287</v>
      </c>
      <c r="B39" s="273"/>
      <c r="E39" s="273"/>
      <c r="F39" s="272" t="s">
        <v>8277</v>
      </c>
      <c r="G39" s="272">
        <v>1.0</v>
      </c>
      <c r="H39" s="272" t="s">
        <v>8277</v>
      </c>
      <c r="I39" s="272">
        <v>1.0</v>
      </c>
      <c r="J39" s="272">
        <v>105.0</v>
      </c>
      <c r="K39" s="273"/>
      <c r="L39" s="273"/>
      <c r="M39" s="273"/>
      <c r="N39" s="273"/>
      <c r="O39" s="273"/>
      <c r="P39" s="273"/>
      <c r="Q39" s="273"/>
      <c r="R39" s="273"/>
      <c r="S39" s="273"/>
      <c r="T39" s="273"/>
      <c r="U39" s="273"/>
      <c r="V39" s="273"/>
      <c r="W39" s="273"/>
      <c r="X39" s="273"/>
      <c r="Y39" s="273"/>
      <c r="Z39" s="273"/>
    </row>
    <row r="40">
      <c r="A40" s="274" t="s">
        <v>570</v>
      </c>
      <c r="B40" s="273"/>
      <c r="C40" s="274">
        <v>24.0</v>
      </c>
      <c r="E40" s="273"/>
      <c r="F40" s="272" t="s">
        <v>8277</v>
      </c>
      <c r="G40" s="272">
        <v>1.0</v>
      </c>
      <c r="H40" s="272" t="s">
        <v>8277</v>
      </c>
      <c r="I40" s="272">
        <v>1.0</v>
      </c>
      <c r="J40" s="272">
        <v>24.0</v>
      </c>
      <c r="K40" s="273"/>
      <c r="L40" s="273"/>
      <c r="M40" s="273"/>
      <c r="N40" s="273"/>
      <c r="O40" s="273"/>
      <c r="P40" s="273"/>
      <c r="Q40" s="273"/>
      <c r="R40" s="273"/>
      <c r="S40" s="273"/>
      <c r="T40" s="273"/>
      <c r="U40" s="273"/>
      <c r="V40" s="273"/>
      <c r="W40" s="273"/>
      <c r="X40" s="273"/>
      <c r="Y40" s="273"/>
      <c r="Z40" s="273"/>
    </row>
    <row r="41">
      <c r="A41" s="274">
        <v>207304.0</v>
      </c>
      <c r="B41" s="273"/>
      <c r="C41" s="274">
        <v>25.0</v>
      </c>
      <c r="E41" s="273"/>
      <c r="F41" s="272" t="s">
        <v>8277</v>
      </c>
      <c r="G41" s="272">
        <v>1.0</v>
      </c>
      <c r="H41" s="272" t="s">
        <v>8277</v>
      </c>
      <c r="I41" s="272">
        <v>1.0</v>
      </c>
      <c r="J41" s="272">
        <v>25.0</v>
      </c>
      <c r="K41" s="273"/>
      <c r="L41" s="273"/>
      <c r="M41" s="273"/>
      <c r="N41" s="273"/>
      <c r="O41" s="273"/>
      <c r="P41" s="273"/>
      <c r="Q41" s="273"/>
      <c r="R41" s="273"/>
      <c r="S41" s="273"/>
      <c r="T41" s="273"/>
      <c r="U41" s="273"/>
      <c r="V41" s="273"/>
      <c r="W41" s="273"/>
      <c r="X41" s="273"/>
      <c r="Y41" s="273"/>
      <c r="Z41" s="273"/>
    </row>
    <row r="42">
      <c r="A42" s="274" t="s">
        <v>585</v>
      </c>
      <c r="B42" s="273"/>
      <c r="C42" s="274">
        <v>26.0</v>
      </c>
      <c r="E42" s="273"/>
      <c r="F42" s="272" t="s">
        <v>8277</v>
      </c>
      <c r="G42" s="272">
        <v>1.0</v>
      </c>
      <c r="H42" s="272" t="s">
        <v>8277</v>
      </c>
      <c r="I42" s="272">
        <v>1.0</v>
      </c>
      <c r="J42" s="272">
        <v>26.0</v>
      </c>
      <c r="K42" s="273"/>
      <c r="L42" s="273"/>
      <c r="M42" s="273"/>
      <c r="N42" s="273"/>
      <c r="O42" s="273"/>
      <c r="P42" s="273"/>
      <c r="Q42" s="273"/>
      <c r="R42" s="273"/>
      <c r="S42" s="273"/>
      <c r="T42" s="273"/>
      <c r="U42" s="273"/>
      <c r="V42" s="273"/>
      <c r="W42" s="273"/>
      <c r="X42" s="273"/>
      <c r="Y42" s="273"/>
      <c r="Z42" s="273"/>
    </row>
    <row r="43">
      <c r="A43" s="274" t="s">
        <v>588</v>
      </c>
      <c r="B43" s="273"/>
      <c r="C43" s="274">
        <v>27.0</v>
      </c>
      <c r="E43" s="273"/>
      <c r="F43" s="272" t="s">
        <v>8277</v>
      </c>
      <c r="G43" s="272">
        <v>1.0</v>
      </c>
      <c r="H43" s="272" t="s">
        <v>8277</v>
      </c>
      <c r="I43" s="272">
        <v>1.0</v>
      </c>
      <c r="J43" s="272">
        <v>27.0</v>
      </c>
      <c r="K43" s="273"/>
      <c r="L43" s="273"/>
      <c r="M43" s="273"/>
      <c r="N43" s="273"/>
      <c r="O43" s="273"/>
      <c r="P43" s="273"/>
      <c r="Q43" s="273"/>
      <c r="R43" s="273"/>
      <c r="S43" s="273"/>
      <c r="T43" s="273"/>
      <c r="U43" s="273"/>
      <c r="V43" s="273"/>
      <c r="W43" s="273"/>
      <c r="X43" s="273"/>
      <c r="Y43" s="273"/>
      <c r="Z43" s="273"/>
    </row>
    <row r="44">
      <c r="A44" s="274" t="s">
        <v>590</v>
      </c>
      <c r="B44" s="273"/>
      <c r="C44" s="274">
        <v>28.0</v>
      </c>
      <c r="E44" s="273"/>
      <c r="F44" s="272" t="s">
        <v>8277</v>
      </c>
      <c r="G44" s="272">
        <v>1.0</v>
      </c>
      <c r="H44" s="272" t="s">
        <v>8277</v>
      </c>
      <c r="I44" s="272">
        <v>1.0</v>
      </c>
      <c r="J44" s="272">
        <v>28.0</v>
      </c>
      <c r="K44" s="273"/>
      <c r="L44" s="273"/>
      <c r="M44" s="273"/>
      <c r="N44" s="273"/>
      <c r="O44" s="273"/>
      <c r="P44" s="273"/>
      <c r="Q44" s="273"/>
      <c r="R44" s="273"/>
      <c r="S44" s="273"/>
      <c r="T44" s="273"/>
      <c r="U44" s="273"/>
      <c r="V44" s="273"/>
      <c r="W44" s="273"/>
      <c r="X44" s="273"/>
      <c r="Y44" s="273"/>
      <c r="Z44" s="273"/>
    </row>
    <row r="45">
      <c r="A45" s="274" t="s">
        <v>595</v>
      </c>
      <c r="B45" s="273"/>
      <c r="C45" s="274">
        <v>29.0</v>
      </c>
      <c r="E45" s="273"/>
      <c r="F45" s="272" t="s">
        <v>8277</v>
      </c>
      <c r="G45" s="272">
        <v>1.0</v>
      </c>
      <c r="H45" s="272" t="s">
        <v>8277</v>
      </c>
      <c r="I45" s="272">
        <v>1.0</v>
      </c>
      <c r="J45" s="272">
        <v>29.0</v>
      </c>
      <c r="K45" s="273"/>
      <c r="L45" s="273"/>
      <c r="M45" s="273"/>
      <c r="N45" s="273"/>
      <c r="O45" s="273"/>
      <c r="P45" s="273"/>
      <c r="Q45" s="273"/>
      <c r="R45" s="273"/>
      <c r="S45" s="273"/>
      <c r="T45" s="273"/>
      <c r="U45" s="273"/>
      <c r="V45" s="273"/>
      <c r="W45" s="273"/>
      <c r="X45" s="273"/>
      <c r="Y45" s="273"/>
      <c r="Z45" s="273"/>
    </row>
    <row r="46">
      <c r="A46" s="274" t="s">
        <v>597</v>
      </c>
      <c r="B46" s="273"/>
      <c r="C46" s="274">
        <v>30.0</v>
      </c>
      <c r="E46" s="273"/>
      <c r="F46" s="272" t="s">
        <v>8277</v>
      </c>
      <c r="G46" s="272">
        <v>1.0</v>
      </c>
      <c r="H46" s="272" t="s">
        <v>8277</v>
      </c>
      <c r="I46" s="272">
        <v>1.0</v>
      </c>
      <c r="J46" s="272">
        <v>30.0</v>
      </c>
      <c r="K46" s="273"/>
      <c r="L46" s="273"/>
      <c r="M46" s="273"/>
      <c r="N46" s="273"/>
      <c r="O46" s="273"/>
      <c r="P46" s="273"/>
      <c r="Q46" s="273"/>
      <c r="R46" s="273"/>
      <c r="S46" s="273"/>
      <c r="T46" s="273"/>
      <c r="U46" s="273"/>
      <c r="V46" s="273"/>
      <c r="W46" s="273"/>
      <c r="X46" s="273"/>
      <c r="Y46" s="273"/>
      <c r="Z46" s="273"/>
    </row>
    <row r="47">
      <c r="A47" s="274" t="s">
        <v>599</v>
      </c>
      <c r="B47" s="273"/>
      <c r="C47" s="274">
        <v>31.0</v>
      </c>
      <c r="E47" s="273"/>
      <c r="F47" s="272" t="s">
        <v>8277</v>
      </c>
      <c r="G47" s="272">
        <v>1.0</v>
      </c>
      <c r="H47" s="272" t="s">
        <v>8277</v>
      </c>
      <c r="I47" s="272">
        <v>1.0</v>
      </c>
      <c r="J47" s="272">
        <v>31.0</v>
      </c>
      <c r="K47" s="273"/>
      <c r="L47" s="273"/>
      <c r="M47" s="273"/>
      <c r="N47" s="273"/>
      <c r="O47" s="273"/>
      <c r="P47" s="273"/>
      <c r="Q47" s="273"/>
      <c r="R47" s="273"/>
      <c r="S47" s="273"/>
      <c r="T47" s="273"/>
      <c r="U47" s="273"/>
      <c r="V47" s="273"/>
      <c r="W47" s="273"/>
      <c r="X47" s="273"/>
      <c r="Y47" s="273"/>
      <c r="Z47" s="273"/>
    </row>
    <row r="48">
      <c r="A48" s="274" t="s">
        <v>602</v>
      </c>
      <c r="B48" s="273"/>
      <c r="C48" s="274">
        <v>32.0</v>
      </c>
      <c r="E48" s="273"/>
      <c r="F48" s="272" t="s">
        <v>8277</v>
      </c>
      <c r="G48" s="272">
        <v>1.0</v>
      </c>
      <c r="H48" s="272" t="s">
        <v>8277</v>
      </c>
      <c r="I48" s="272">
        <v>1.0</v>
      </c>
      <c r="J48" s="272">
        <v>32.0</v>
      </c>
      <c r="K48" s="273"/>
      <c r="L48" s="273"/>
      <c r="M48" s="273"/>
      <c r="N48" s="273"/>
      <c r="O48" s="273"/>
      <c r="P48" s="273"/>
      <c r="Q48" s="273"/>
      <c r="R48" s="273"/>
      <c r="S48" s="273"/>
      <c r="T48" s="273"/>
      <c r="U48" s="273"/>
      <c r="V48" s="273"/>
      <c r="W48" s="273"/>
      <c r="X48" s="273"/>
      <c r="Y48" s="273"/>
      <c r="Z48" s="273"/>
    </row>
    <row r="49">
      <c r="A49" s="274" t="s">
        <v>606</v>
      </c>
      <c r="B49" s="273"/>
      <c r="C49" s="274">
        <v>33.0</v>
      </c>
      <c r="E49" s="273"/>
      <c r="F49" s="272" t="s">
        <v>8277</v>
      </c>
      <c r="G49" s="272">
        <v>1.0</v>
      </c>
      <c r="H49" s="272" t="s">
        <v>8277</v>
      </c>
      <c r="I49" s="272">
        <v>1.0</v>
      </c>
      <c r="J49" s="272">
        <v>33.0</v>
      </c>
      <c r="K49" s="273"/>
      <c r="L49" s="273"/>
      <c r="M49" s="273"/>
      <c r="N49" s="273"/>
      <c r="O49" s="273"/>
      <c r="P49" s="273"/>
      <c r="Q49" s="273"/>
      <c r="R49" s="273"/>
      <c r="S49" s="273"/>
      <c r="T49" s="273"/>
      <c r="U49" s="273"/>
      <c r="V49" s="273"/>
      <c r="W49" s="273"/>
      <c r="X49" s="273"/>
      <c r="Y49" s="273"/>
      <c r="Z49" s="273"/>
    </row>
    <row r="50">
      <c r="A50" s="274" t="s">
        <v>609</v>
      </c>
      <c r="B50" s="273"/>
      <c r="C50" s="274">
        <v>34.0</v>
      </c>
      <c r="E50" s="273"/>
      <c r="F50" s="272" t="s">
        <v>8277</v>
      </c>
      <c r="G50" s="272">
        <v>1.0</v>
      </c>
      <c r="H50" s="272" t="s">
        <v>8277</v>
      </c>
      <c r="I50" s="272">
        <v>1.0</v>
      </c>
      <c r="J50" s="272">
        <v>34.0</v>
      </c>
      <c r="K50" s="273"/>
      <c r="L50" s="273"/>
      <c r="M50" s="273"/>
      <c r="N50" s="273"/>
      <c r="O50" s="273"/>
      <c r="P50" s="273"/>
      <c r="Q50" s="273"/>
      <c r="R50" s="273"/>
      <c r="S50" s="273"/>
      <c r="T50" s="273"/>
      <c r="U50" s="273"/>
      <c r="V50" s="273"/>
      <c r="W50" s="273"/>
      <c r="X50" s="273"/>
      <c r="Y50" s="273"/>
      <c r="Z50" s="273"/>
    </row>
    <row r="51">
      <c r="A51" s="274" t="s">
        <v>611</v>
      </c>
      <c r="B51" s="273"/>
      <c r="C51" s="274">
        <v>35.0</v>
      </c>
      <c r="E51" s="273"/>
      <c r="F51" s="272" t="s">
        <v>8277</v>
      </c>
      <c r="G51" s="272">
        <v>1.0</v>
      </c>
      <c r="H51" s="272" t="s">
        <v>8277</v>
      </c>
      <c r="I51" s="272">
        <v>1.0</v>
      </c>
      <c r="J51" s="272">
        <v>35.0</v>
      </c>
      <c r="K51" s="273"/>
      <c r="L51" s="273"/>
      <c r="M51" s="273"/>
      <c r="N51" s="273"/>
      <c r="O51" s="273"/>
      <c r="P51" s="273"/>
      <c r="Q51" s="273"/>
      <c r="R51" s="273"/>
      <c r="S51" s="273"/>
      <c r="T51" s="273"/>
      <c r="U51" s="273"/>
      <c r="V51" s="273"/>
      <c r="W51" s="273"/>
      <c r="X51" s="273"/>
      <c r="Y51" s="273"/>
      <c r="Z51" s="273"/>
    </row>
    <row r="52">
      <c r="A52" s="274" t="s">
        <v>613</v>
      </c>
      <c r="B52" s="273"/>
      <c r="C52" s="274">
        <v>36.0</v>
      </c>
      <c r="E52" s="273"/>
      <c r="F52" s="272" t="s">
        <v>8277</v>
      </c>
      <c r="G52" s="272">
        <v>1.0</v>
      </c>
      <c r="H52" s="272" t="s">
        <v>8277</v>
      </c>
      <c r="I52" s="272">
        <v>1.0</v>
      </c>
      <c r="J52" s="272">
        <v>36.0</v>
      </c>
      <c r="K52" s="273"/>
      <c r="L52" s="273"/>
      <c r="M52" s="273"/>
      <c r="N52" s="273"/>
      <c r="O52" s="273"/>
      <c r="P52" s="273"/>
      <c r="Q52" s="273"/>
      <c r="R52" s="273"/>
      <c r="S52" s="273"/>
      <c r="T52" s="273"/>
      <c r="U52" s="273"/>
      <c r="V52" s="273"/>
      <c r="W52" s="273"/>
      <c r="X52" s="273"/>
      <c r="Y52" s="273"/>
      <c r="Z52" s="273"/>
    </row>
    <row r="53">
      <c r="A53" s="274" t="s">
        <v>615</v>
      </c>
      <c r="B53" s="273"/>
      <c r="C53" s="274">
        <v>37.0</v>
      </c>
      <c r="E53" s="273"/>
      <c r="F53" s="272" t="s">
        <v>8277</v>
      </c>
      <c r="G53" s="272">
        <v>1.0</v>
      </c>
      <c r="H53" s="272" t="s">
        <v>8277</v>
      </c>
      <c r="I53" s="272">
        <v>1.0</v>
      </c>
      <c r="J53" s="272">
        <v>37.0</v>
      </c>
      <c r="K53" s="273"/>
      <c r="L53" s="273"/>
      <c r="M53" s="273"/>
      <c r="N53" s="273"/>
      <c r="O53" s="273"/>
      <c r="P53" s="273"/>
      <c r="Q53" s="273"/>
      <c r="R53" s="273"/>
      <c r="S53" s="273"/>
      <c r="T53" s="273"/>
      <c r="U53" s="273"/>
      <c r="V53" s="273"/>
      <c r="W53" s="273"/>
      <c r="X53" s="273"/>
      <c r="Y53" s="273"/>
      <c r="Z53" s="273"/>
    </row>
    <row r="54">
      <c r="A54" s="274" t="s">
        <v>621</v>
      </c>
      <c r="B54" s="273"/>
      <c r="C54" s="274">
        <v>38.0</v>
      </c>
      <c r="E54" s="273"/>
      <c r="F54" s="272" t="s">
        <v>8277</v>
      </c>
      <c r="G54" s="272">
        <v>1.0</v>
      </c>
      <c r="H54" s="272" t="s">
        <v>8277</v>
      </c>
      <c r="I54" s="272">
        <v>1.0</v>
      </c>
      <c r="J54" s="272">
        <v>38.0</v>
      </c>
      <c r="K54" s="273"/>
      <c r="L54" s="273"/>
      <c r="M54" s="273"/>
      <c r="N54" s="273"/>
      <c r="O54" s="273"/>
      <c r="P54" s="273"/>
      <c r="Q54" s="273"/>
      <c r="R54" s="273"/>
      <c r="S54" s="273"/>
      <c r="T54" s="273"/>
      <c r="U54" s="273"/>
      <c r="V54" s="273"/>
      <c r="W54" s="273"/>
      <c r="X54" s="273"/>
      <c r="Y54" s="273"/>
      <c r="Z54" s="273"/>
    </row>
    <row r="55">
      <c r="A55" s="274" t="s">
        <v>623</v>
      </c>
      <c r="B55" s="273"/>
      <c r="C55" s="274">
        <v>39.0</v>
      </c>
      <c r="E55" s="273"/>
      <c r="F55" s="272" t="s">
        <v>8277</v>
      </c>
      <c r="G55" s="272">
        <v>1.0</v>
      </c>
      <c r="H55" s="272" t="s">
        <v>8277</v>
      </c>
      <c r="I55" s="272">
        <v>1.0</v>
      </c>
      <c r="J55" s="272">
        <v>39.0</v>
      </c>
      <c r="K55" s="273"/>
      <c r="L55" s="273"/>
      <c r="M55" s="273"/>
      <c r="N55" s="273"/>
      <c r="O55" s="273"/>
      <c r="P55" s="273"/>
      <c r="Q55" s="273"/>
      <c r="R55" s="273"/>
      <c r="S55" s="273"/>
      <c r="T55" s="273"/>
      <c r="U55" s="273"/>
      <c r="V55" s="273"/>
      <c r="W55" s="273"/>
      <c r="X55" s="273"/>
      <c r="Y55" s="273"/>
      <c r="Z55" s="273"/>
    </row>
    <row r="56">
      <c r="A56" s="274">
        <v>207324.0</v>
      </c>
      <c r="B56" s="273"/>
      <c r="C56" s="274">
        <v>40.0</v>
      </c>
      <c r="E56" s="273"/>
      <c r="F56" s="272" t="s">
        <v>8277</v>
      </c>
      <c r="G56" s="272">
        <v>1.0</v>
      </c>
      <c r="H56" s="272" t="s">
        <v>8277</v>
      </c>
      <c r="I56" s="272">
        <v>1.0</v>
      </c>
      <c r="J56" s="272">
        <v>40.0</v>
      </c>
      <c r="K56" s="273"/>
      <c r="L56" s="273"/>
      <c r="M56" s="273"/>
      <c r="N56" s="273"/>
      <c r="O56" s="273"/>
      <c r="P56" s="273"/>
      <c r="Q56" s="273"/>
      <c r="R56" s="273"/>
      <c r="S56" s="273"/>
      <c r="T56" s="273"/>
      <c r="U56" s="273"/>
      <c r="V56" s="273"/>
      <c r="W56" s="273"/>
      <c r="X56" s="273"/>
      <c r="Y56" s="273"/>
      <c r="Z56" s="273"/>
    </row>
    <row r="57">
      <c r="A57" s="274" t="s">
        <v>627</v>
      </c>
      <c r="B57" s="273"/>
      <c r="C57" s="274">
        <v>41.0</v>
      </c>
      <c r="E57" s="273"/>
      <c r="F57" s="272" t="s">
        <v>8277</v>
      </c>
      <c r="G57" s="272">
        <v>1.0</v>
      </c>
      <c r="H57" s="272" t="s">
        <v>8277</v>
      </c>
      <c r="I57" s="272">
        <v>1.0</v>
      </c>
      <c r="J57" s="272">
        <v>41.0</v>
      </c>
      <c r="K57" s="273"/>
      <c r="L57" s="273"/>
      <c r="M57" s="273"/>
      <c r="N57" s="273"/>
      <c r="O57" s="273"/>
      <c r="P57" s="273"/>
      <c r="Q57" s="273"/>
      <c r="R57" s="273"/>
      <c r="S57" s="273"/>
      <c r="T57" s="273"/>
      <c r="U57" s="273"/>
      <c r="V57" s="273"/>
      <c r="W57" s="273"/>
      <c r="X57" s="273"/>
      <c r="Y57" s="273"/>
      <c r="Z57" s="273"/>
    </row>
    <row r="58">
      <c r="A58" s="274" t="s">
        <v>631</v>
      </c>
      <c r="B58" s="273"/>
      <c r="C58" s="274">
        <v>42.0</v>
      </c>
      <c r="E58" s="273"/>
      <c r="F58" s="272" t="s">
        <v>8277</v>
      </c>
      <c r="G58" s="272">
        <v>1.0</v>
      </c>
      <c r="H58" s="272" t="s">
        <v>8277</v>
      </c>
      <c r="I58" s="272">
        <v>1.0</v>
      </c>
      <c r="J58" s="272">
        <v>42.0</v>
      </c>
      <c r="K58" s="273"/>
      <c r="L58" s="273"/>
      <c r="M58" s="273"/>
      <c r="N58" s="273"/>
      <c r="O58" s="273"/>
      <c r="P58" s="273"/>
      <c r="Q58" s="273"/>
      <c r="R58" s="273"/>
      <c r="S58" s="273"/>
      <c r="T58" s="273"/>
      <c r="U58" s="273"/>
      <c r="V58" s="273"/>
      <c r="W58" s="273"/>
      <c r="X58" s="273"/>
      <c r="Y58" s="273"/>
      <c r="Z58" s="273"/>
    </row>
    <row r="59">
      <c r="A59" s="274" t="s">
        <v>633</v>
      </c>
      <c r="B59" s="273"/>
      <c r="C59" s="274">
        <v>43.0</v>
      </c>
      <c r="E59" s="273"/>
      <c r="F59" s="272" t="s">
        <v>8277</v>
      </c>
      <c r="G59" s="272">
        <v>1.0</v>
      </c>
      <c r="H59" s="272" t="s">
        <v>8277</v>
      </c>
      <c r="I59" s="272">
        <v>1.0</v>
      </c>
      <c r="J59" s="272">
        <v>43.0</v>
      </c>
      <c r="K59" s="273"/>
      <c r="L59" s="273"/>
      <c r="M59" s="273"/>
      <c r="N59" s="273"/>
      <c r="O59" s="273"/>
      <c r="P59" s="273"/>
      <c r="Q59" s="273"/>
      <c r="R59" s="273"/>
      <c r="S59" s="273"/>
      <c r="T59" s="273"/>
      <c r="U59" s="273"/>
      <c r="V59" s="273"/>
      <c r="W59" s="273"/>
      <c r="X59" s="273"/>
      <c r="Y59" s="273"/>
      <c r="Z59" s="273"/>
    </row>
    <row r="60">
      <c r="A60" s="274" t="s">
        <v>637</v>
      </c>
      <c r="B60" s="273"/>
      <c r="C60" s="274">
        <v>44.0</v>
      </c>
      <c r="E60" s="273"/>
      <c r="F60" s="272" t="s">
        <v>8277</v>
      </c>
      <c r="G60" s="272">
        <v>1.0</v>
      </c>
      <c r="H60" s="272" t="s">
        <v>8277</v>
      </c>
      <c r="I60" s="272">
        <v>1.0</v>
      </c>
      <c r="J60" s="272">
        <v>44.0</v>
      </c>
      <c r="K60" s="273"/>
      <c r="L60" s="273"/>
      <c r="M60" s="273"/>
      <c r="N60" s="273"/>
      <c r="O60" s="273"/>
      <c r="P60" s="273"/>
      <c r="Q60" s="273"/>
      <c r="R60" s="273"/>
      <c r="S60" s="273"/>
      <c r="T60" s="273"/>
      <c r="U60" s="273"/>
      <c r="V60" s="273"/>
      <c r="W60" s="273"/>
      <c r="X60" s="273"/>
      <c r="Y60" s="273"/>
      <c r="Z60" s="273"/>
    </row>
    <row r="61">
      <c r="A61" s="274" t="s">
        <v>639</v>
      </c>
      <c r="B61" s="273"/>
      <c r="C61" s="274">
        <v>45.0</v>
      </c>
      <c r="E61" s="273"/>
      <c r="F61" s="272" t="s">
        <v>8277</v>
      </c>
      <c r="G61" s="272">
        <v>1.0</v>
      </c>
      <c r="H61" s="272" t="s">
        <v>8277</v>
      </c>
      <c r="I61" s="272">
        <v>1.0</v>
      </c>
      <c r="J61" s="272">
        <v>45.0</v>
      </c>
      <c r="K61" s="273"/>
      <c r="L61" s="273"/>
      <c r="M61" s="273"/>
      <c r="N61" s="273"/>
      <c r="O61" s="273"/>
      <c r="P61" s="273"/>
      <c r="Q61" s="273"/>
      <c r="R61" s="273"/>
      <c r="S61" s="273"/>
      <c r="T61" s="273"/>
      <c r="U61" s="273"/>
      <c r="V61" s="273"/>
      <c r="W61" s="273"/>
      <c r="X61" s="273"/>
      <c r="Y61" s="273"/>
      <c r="Z61" s="273"/>
    </row>
    <row r="62">
      <c r="A62" s="274" t="s">
        <v>641</v>
      </c>
      <c r="B62" s="273"/>
      <c r="C62" s="274">
        <v>46.0</v>
      </c>
      <c r="E62" s="273"/>
      <c r="F62" s="272" t="s">
        <v>8277</v>
      </c>
      <c r="G62" s="272">
        <v>1.0</v>
      </c>
      <c r="H62" s="272" t="s">
        <v>8277</v>
      </c>
      <c r="I62" s="272">
        <v>1.0</v>
      </c>
      <c r="J62" s="272">
        <v>46.0</v>
      </c>
      <c r="K62" s="273"/>
      <c r="L62" s="273"/>
      <c r="M62" s="273"/>
      <c r="N62" s="273"/>
      <c r="O62" s="273"/>
      <c r="P62" s="273"/>
      <c r="Q62" s="273"/>
      <c r="R62" s="273"/>
      <c r="S62" s="273"/>
      <c r="T62" s="273"/>
      <c r="U62" s="273"/>
      <c r="V62" s="273"/>
      <c r="W62" s="273"/>
      <c r="X62" s="273"/>
      <c r="Y62" s="273"/>
      <c r="Z62" s="273"/>
    </row>
    <row r="63">
      <c r="A63" s="274" t="s">
        <v>646</v>
      </c>
      <c r="B63" s="273"/>
      <c r="C63" s="274">
        <v>47.0</v>
      </c>
      <c r="E63" s="273"/>
      <c r="F63" s="272" t="s">
        <v>8277</v>
      </c>
      <c r="G63" s="272">
        <v>1.0</v>
      </c>
      <c r="H63" s="272" t="s">
        <v>8277</v>
      </c>
      <c r="I63" s="272">
        <v>1.0</v>
      </c>
      <c r="J63" s="272">
        <v>47.0</v>
      </c>
      <c r="K63" s="273"/>
      <c r="L63" s="273"/>
      <c r="M63" s="273"/>
      <c r="N63" s="273"/>
      <c r="O63" s="273"/>
      <c r="P63" s="273"/>
      <c r="Q63" s="273"/>
      <c r="R63" s="273"/>
      <c r="S63" s="273"/>
      <c r="T63" s="273"/>
      <c r="U63" s="273"/>
      <c r="V63" s="273"/>
      <c r="W63" s="273"/>
      <c r="X63" s="273"/>
      <c r="Y63" s="273"/>
      <c r="Z63" s="273"/>
    </row>
    <row r="64">
      <c r="A64" s="274" t="s">
        <v>653</v>
      </c>
      <c r="B64" s="273"/>
      <c r="C64" s="274">
        <v>48.0</v>
      </c>
      <c r="E64" s="273"/>
      <c r="F64" s="272" t="s">
        <v>8277</v>
      </c>
      <c r="G64" s="272">
        <v>1.0</v>
      </c>
      <c r="H64" s="272" t="s">
        <v>8277</v>
      </c>
      <c r="I64" s="272">
        <v>1.0</v>
      </c>
      <c r="J64" s="272">
        <v>48.0</v>
      </c>
      <c r="K64" s="273"/>
      <c r="L64" s="273"/>
      <c r="M64" s="273"/>
      <c r="N64" s="273"/>
      <c r="O64" s="273"/>
      <c r="P64" s="273"/>
      <c r="Q64" s="273"/>
      <c r="R64" s="273"/>
      <c r="S64" s="273"/>
      <c r="T64" s="273"/>
      <c r="U64" s="273"/>
      <c r="V64" s="273"/>
      <c r="W64" s="273"/>
      <c r="X64" s="273"/>
      <c r="Y64" s="273"/>
      <c r="Z64" s="273"/>
    </row>
    <row r="65">
      <c r="A65" s="274" t="s">
        <v>659</v>
      </c>
      <c r="B65" s="273"/>
      <c r="C65" s="274">
        <v>49.0</v>
      </c>
      <c r="E65" s="273"/>
      <c r="F65" s="272" t="s">
        <v>8277</v>
      </c>
      <c r="G65" s="272">
        <v>1.0</v>
      </c>
      <c r="H65" s="272" t="s">
        <v>8277</v>
      </c>
      <c r="I65" s="272">
        <v>1.0</v>
      </c>
      <c r="J65" s="272">
        <v>49.0</v>
      </c>
      <c r="K65" s="273"/>
      <c r="L65" s="273"/>
      <c r="M65" s="273"/>
      <c r="N65" s="273"/>
      <c r="O65" s="273"/>
      <c r="P65" s="273"/>
      <c r="Q65" s="273"/>
      <c r="R65" s="273"/>
      <c r="S65" s="273"/>
      <c r="T65" s="273"/>
      <c r="U65" s="273"/>
      <c r="V65" s="273"/>
      <c r="W65" s="273"/>
      <c r="X65" s="273"/>
      <c r="Y65" s="273"/>
      <c r="Z65" s="273"/>
    </row>
    <row r="66">
      <c r="A66" s="274">
        <v>207336.0</v>
      </c>
      <c r="B66" s="273"/>
      <c r="C66" s="274">
        <v>50.0</v>
      </c>
      <c r="E66" s="273"/>
      <c r="F66" s="272" t="s">
        <v>8277</v>
      </c>
      <c r="G66" s="272">
        <v>1.0</v>
      </c>
      <c r="H66" s="272" t="s">
        <v>8277</v>
      </c>
      <c r="I66" s="272">
        <v>1.0</v>
      </c>
      <c r="J66" s="272">
        <v>50.0</v>
      </c>
      <c r="K66" s="273"/>
      <c r="L66" s="273"/>
      <c r="M66" s="273"/>
      <c r="N66" s="273"/>
      <c r="O66" s="273"/>
      <c r="P66" s="273"/>
      <c r="Q66" s="273"/>
      <c r="R66" s="273"/>
      <c r="S66" s="273"/>
      <c r="T66" s="273"/>
      <c r="U66" s="273"/>
      <c r="V66" s="273"/>
      <c r="W66" s="273"/>
      <c r="X66" s="273"/>
      <c r="Y66" s="273"/>
      <c r="Z66" s="273"/>
    </row>
    <row r="67">
      <c r="A67" s="274">
        <v>207338.0</v>
      </c>
      <c r="B67" s="273"/>
      <c r="C67" s="274">
        <v>51.0</v>
      </c>
      <c r="E67" s="273"/>
      <c r="F67" s="272" t="s">
        <v>8277</v>
      </c>
      <c r="G67" s="272">
        <v>1.0</v>
      </c>
      <c r="H67" s="272" t="s">
        <v>8277</v>
      </c>
      <c r="I67" s="272">
        <v>1.0</v>
      </c>
      <c r="J67" s="272">
        <v>51.0</v>
      </c>
      <c r="K67" s="273"/>
      <c r="L67" s="273"/>
      <c r="M67" s="273"/>
      <c r="N67" s="273"/>
      <c r="O67" s="273"/>
      <c r="P67" s="273"/>
      <c r="Q67" s="273"/>
      <c r="R67" s="273"/>
      <c r="S67" s="273"/>
      <c r="T67" s="273"/>
      <c r="U67" s="273"/>
      <c r="V67" s="273"/>
      <c r="W67" s="273"/>
      <c r="X67" s="273"/>
      <c r="Y67" s="273"/>
      <c r="Z67" s="273"/>
    </row>
    <row r="68">
      <c r="A68" s="272" t="s">
        <v>8292</v>
      </c>
      <c r="B68" s="273"/>
      <c r="C68" s="273"/>
      <c r="D68" s="273"/>
      <c r="E68" s="273"/>
      <c r="F68" s="272" t="s">
        <v>8277</v>
      </c>
      <c r="G68" s="272">
        <v>1.0</v>
      </c>
      <c r="H68" s="272" t="s">
        <v>8277</v>
      </c>
      <c r="I68" s="272">
        <v>1.0</v>
      </c>
      <c r="J68" s="272">
        <v>1.0</v>
      </c>
      <c r="K68" s="273"/>
      <c r="L68" s="273"/>
      <c r="M68" s="273"/>
      <c r="N68" s="273"/>
      <c r="O68" s="273"/>
      <c r="P68" s="273"/>
      <c r="Q68" s="273"/>
      <c r="R68" s="273"/>
      <c r="S68" s="273"/>
      <c r="T68" s="273"/>
      <c r="U68" s="273"/>
      <c r="V68" s="273"/>
      <c r="W68" s="273"/>
      <c r="X68" s="273"/>
      <c r="Y68" s="273"/>
      <c r="Z68" s="273"/>
    </row>
    <row r="69">
      <c r="A69" s="272" t="s">
        <v>8289</v>
      </c>
      <c r="B69" s="273"/>
      <c r="C69" s="273"/>
      <c r="D69" s="273"/>
      <c r="E69" s="273"/>
      <c r="F69" s="272" t="s">
        <v>8277</v>
      </c>
      <c r="G69" s="272">
        <v>1.0</v>
      </c>
      <c r="H69" s="272" t="s">
        <v>8277</v>
      </c>
      <c r="I69" s="272">
        <v>1.0</v>
      </c>
      <c r="J69" s="272">
        <v>2.0</v>
      </c>
      <c r="K69" s="273"/>
      <c r="L69" s="273"/>
      <c r="M69" s="273"/>
      <c r="N69" s="273"/>
      <c r="O69" s="273"/>
      <c r="P69" s="273"/>
      <c r="Q69" s="273"/>
      <c r="R69" s="273"/>
      <c r="S69" s="273"/>
      <c r="T69" s="273"/>
      <c r="U69" s="273"/>
      <c r="V69" s="273"/>
      <c r="W69" s="273"/>
      <c r="X69" s="273"/>
      <c r="Y69" s="273"/>
      <c r="Z69" s="273"/>
    </row>
    <row r="70">
      <c r="A70" s="272" t="s">
        <v>8290</v>
      </c>
      <c r="B70" s="273"/>
      <c r="C70" s="273"/>
      <c r="D70" s="273"/>
      <c r="E70" s="273"/>
      <c r="F70" s="272" t="s">
        <v>8277</v>
      </c>
      <c r="G70" s="272">
        <v>1.0</v>
      </c>
      <c r="H70" s="272" t="s">
        <v>8277</v>
      </c>
      <c r="I70" s="272">
        <v>1.0</v>
      </c>
      <c r="J70" s="272">
        <v>3.0</v>
      </c>
      <c r="K70" s="273"/>
      <c r="L70" s="273"/>
      <c r="M70" s="273"/>
      <c r="N70" s="273"/>
      <c r="O70" s="273"/>
      <c r="P70" s="273"/>
      <c r="Q70" s="273"/>
      <c r="R70" s="273"/>
      <c r="S70" s="273"/>
      <c r="T70" s="273"/>
      <c r="U70" s="273"/>
      <c r="V70" s="273"/>
      <c r="W70" s="273"/>
      <c r="X70" s="273"/>
      <c r="Y70" s="273"/>
      <c r="Z70" s="273"/>
    </row>
    <row r="71">
      <c r="A71" s="272" t="s">
        <v>8292</v>
      </c>
      <c r="B71" s="273"/>
      <c r="C71" s="273"/>
      <c r="D71" s="273"/>
      <c r="E71" s="273"/>
      <c r="F71" s="272" t="s">
        <v>8277</v>
      </c>
      <c r="G71" s="272">
        <v>1.0</v>
      </c>
      <c r="H71" s="272" t="s">
        <v>8277</v>
      </c>
      <c r="I71" s="272">
        <v>1.0</v>
      </c>
      <c r="J71" s="272">
        <v>104.0</v>
      </c>
      <c r="K71" s="273"/>
      <c r="L71" s="273"/>
      <c r="M71" s="273"/>
      <c r="N71" s="273"/>
      <c r="O71" s="273"/>
      <c r="P71" s="273"/>
      <c r="Q71" s="273"/>
      <c r="R71" s="273"/>
      <c r="S71" s="273"/>
      <c r="T71" s="273"/>
      <c r="U71" s="273"/>
      <c r="V71" s="273"/>
      <c r="W71" s="273"/>
      <c r="X71" s="273"/>
      <c r="Y71" s="273"/>
      <c r="Z71" s="273"/>
    </row>
    <row r="72">
      <c r="A72" s="272" t="s">
        <v>8292</v>
      </c>
      <c r="B72" s="273"/>
      <c r="C72" s="273"/>
      <c r="D72" s="273"/>
      <c r="E72" s="273"/>
      <c r="F72" s="272" t="s">
        <v>8277</v>
      </c>
      <c r="G72" s="272">
        <v>1.0</v>
      </c>
      <c r="H72" s="272" t="s">
        <v>8277</v>
      </c>
      <c r="I72" s="272">
        <v>1.0</v>
      </c>
      <c r="J72" s="272">
        <v>1.0</v>
      </c>
      <c r="K72" s="273"/>
      <c r="L72" s="273"/>
      <c r="M72" s="273"/>
      <c r="N72" s="273"/>
      <c r="O72" s="273"/>
      <c r="P72" s="273"/>
      <c r="Q72" s="273"/>
      <c r="R72" s="273"/>
      <c r="S72" s="273"/>
      <c r="T72" s="273"/>
      <c r="U72" s="273"/>
      <c r="V72" s="273"/>
      <c r="W72" s="273"/>
      <c r="X72" s="273"/>
      <c r="Y72" s="273"/>
      <c r="Z72" s="273"/>
    </row>
    <row r="73">
      <c r="A73" s="272" t="s">
        <v>8291</v>
      </c>
      <c r="B73" s="273"/>
      <c r="C73" s="273"/>
      <c r="D73" s="273"/>
      <c r="E73" s="273"/>
      <c r="F73" s="272" t="s">
        <v>8277</v>
      </c>
      <c r="G73" s="272">
        <v>1.0</v>
      </c>
      <c r="H73" s="272" t="s">
        <v>8277</v>
      </c>
      <c r="I73" s="272">
        <v>1.0</v>
      </c>
      <c r="J73" s="272">
        <v>104.0</v>
      </c>
      <c r="K73" s="273"/>
      <c r="L73" s="273"/>
      <c r="M73" s="273"/>
      <c r="N73" s="273"/>
      <c r="O73" s="273"/>
      <c r="P73" s="273"/>
      <c r="Q73" s="273"/>
      <c r="R73" s="273"/>
      <c r="S73" s="273"/>
      <c r="T73" s="273"/>
      <c r="U73" s="273"/>
      <c r="V73" s="273"/>
      <c r="W73" s="273"/>
      <c r="X73" s="273"/>
      <c r="Y73" s="273"/>
      <c r="Z73" s="273"/>
    </row>
    <row r="74">
      <c r="A74" s="272" t="s">
        <v>8287</v>
      </c>
      <c r="B74" s="273"/>
      <c r="C74" s="273"/>
      <c r="D74" s="273"/>
      <c r="E74" s="273"/>
      <c r="F74" s="272" t="s">
        <v>8277</v>
      </c>
      <c r="G74" s="272">
        <v>1.0</v>
      </c>
      <c r="H74" s="272" t="s">
        <v>8277</v>
      </c>
      <c r="I74" s="272">
        <v>1.0</v>
      </c>
      <c r="J74" s="272">
        <v>105.0</v>
      </c>
      <c r="K74" s="273"/>
      <c r="L74" s="273"/>
      <c r="M74" s="273"/>
      <c r="N74" s="273"/>
      <c r="O74" s="273"/>
      <c r="P74" s="273"/>
      <c r="Q74" s="273"/>
      <c r="R74" s="273"/>
      <c r="S74" s="273"/>
      <c r="T74" s="273"/>
      <c r="U74" s="273"/>
      <c r="V74" s="273"/>
      <c r="W74" s="273"/>
      <c r="X74" s="273"/>
      <c r="Y74" s="273"/>
      <c r="Z74" s="273"/>
    </row>
    <row r="75">
      <c r="A75" s="273"/>
      <c r="B75" s="273"/>
      <c r="C75" s="273"/>
      <c r="D75" s="273"/>
      <c r="E75" s="273"/>
      <c r="F75" s="273"/>
      <c r="G75" s="273"/>
      <c r="H75" s="273"/>
      <c r="I75" s="273"/>
      <c r="J75" s="273"/>
      <c r="K75" s="273"/>
      <c r="L75" s="273"/>
      <c r="M75" s="273"/>
      <c r="N75" s="273"/>
      <c r="O75" s="273"/>
      <c r="P75" s="273"/>
      <c r="Q75" s="273"/>
      <c r="R75" s="273"/>
      <c r="S75" s="273"/>
      <c r="T75" s="273"/>
      <c r="U75" s="273"/>
      <c r="V75" s="273"/>
      <c r="W75" s="273"/>
      <c r="X75" s="273"/>
      <c r="Y75" s="273"/>
      <c r="Z75" s="273"/>
    </row>
    <row r="76">
      <c r="A76" s="273"/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273"/>
      <c r="T76" s="273"/>
      <c r="U76" s="273"/>
      <c r="V76" s="273"/>
      <c r="W76" s="273"/>
      <c r="X76" s="273"/>
      <c r="Y76" s="273"/>
      <c r="Z76" s="273"/>
    </row>
    <row r="77">
      <c r="A77" s="273"/>
      <c r="B77" s="273"/>
      <c r="C77" s="273"/>
      <c r="D77" s="273"/>
      <c r="E77" s="273"/>
      <c r="F77" s="273"/>
      <c r="G77" s="273"/>
      <c r="H77" s="273"/>
      <c r="I77" s="273"/>
      <c r="J77" s="273"/>
      <c r="K77" s="273"/>
      <c r="L77" s="273"/>
      <c r="M77" s="273"/>
      <c r="N77" s="273"/>
      <c r="O77" s="273"/>
      <c r="P77" s="273"/>
      <c r="Q77" s="273"/>
      <c r="R77" s="273"/>
      <c r="S77" s="273"/>
      <c r="T77" s="273"/>
      <c r="U77" s="273"/>
      <c r="V77" s="273"/>
      <c r="W77" s="273"/>
      <c r="X77" s="273"/>
      <c r="Y77" s="273"/>
      <c r="Z77" s="273"/>
    </row>
    <row r="78">
      <c r="A78" s="273"/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273"/>
      <c r="T78" s="273"/>
      <c r="U78" s="273"/>
      <c r="V78" s="273"/>
      <c r="W78" s="273"/>
      <c r="X78" s="273"/>
      <c r="Y78" s="273"/>
      <c r="Z78" s="273"/>
    </row>
    <row r="79">
      <c r="A79" s="273"/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273"/>
      <c r="T79" s="273"/>
      <c r="U79" s="273"/>
      <c r="V79" s="273"/>
      <c r="W79" s="273"/>
      <c r="X79" s="273"/>
      <c r="Y79" s="273"/>
      <c r="Z79" s="273"/>
    </row>
    <row r="80">
      <c r="A80" s="273"/>
      <c r="B80" s="273"/>
      <c r="C80" s="273"/>
      <c r="D80" s="273"/>
      <c r="E80" s="273"/>
      <c r="F80" s="273"/>
      <c r="G80" s="273"/>
      <c r="H80" s="273"/>
      <c r="I80" s="273"/>
      <c r="J80" s="273"/>
      <c r="K80" s="273"/>
      <c r="L80" s="273"/>
      <c r="M80" s="273"/>
      <c r="N80" s="273"/>
      <c r="O80" s="273"/>
      <c r="P80" s="273"/>
      <c r="Q80" s="273"/>
      <c r="R80" s="273"/>
      <c r="S80" s="273"/>
      <c r="T80" s="273"/>
      <c r="U80" s="273"/>
      <c r="V80" s="273"/>
      <c r="W80" s="273"/>
      <c r="X80" s="273"/>
      <c r="Y80" s="273"/>
      <c r="Z80" s="273"/>
    </row>
    <row r="81">
      <c r="A81" s="273"/>
      <c r="B81" s="273"/>
      <c r="C81" s="273"/>
      <c r="D81" s="273"/>
      <c r="E81" s="273"/>
      <c r="F81" s="273"/>
      <c r="G81" s="273"/>
      <c r="H81" s="273"/>
      <c r="I81" s="273"/>
      <c r="J81" s="273"/>
      <c r="K81" s="273"/>
      <c r="L81" s="273"/>
      <c r="M81" s="273"/>
      <c r="N81" s="273"/>
      <c r="O81" s="273"/>
      <c r="P81" s="273"/>
      <c r="Q81" s="273"/>
      <c r="R81" s="273"/>
      <c r="S81" s="273"/>
      <c r="T81" s="273"/>
      <c r="U81" s="273"/>
      <c r="V81" s="273"/>
      <c r="W81" s="273"/>
      <c r="X81" s="273"/>
      <c r="Y81" s="273"/>
      <c r="Z81" s="273"/>
    </row>
    <row r="82">
      <c r="A82" s="273"/>
      <c r="B82" s="273"/>
      <c r="C82" s="273"/>
      <c r="D82" s="273"/>
      <c r="E82" s="273"/>
      <c r="F82" s="273"/>
      <c r="G82" s="273"/>
      <c r="H82" s="273"/>
      <c r="I82" s="273"/>
      <c r="J82" s="273"/>
      <c r="K82" s="273"/>
      <c r="L82" s="273"/>
      <c r="M82" s="273"/>
      <c r="N82" s="273"/>
      <c r="O82" s="273"/>
      <c r="P82" s="273"/>
      <c r="Q82" s="273"/>
      <c r="R82" s="273"/>
      <c r="S82" s="273"/>
      <c r="T82" s="273"/>
      <c r="U82" s="273"/>
      <c r="V82" s="273"/>
      <c r="W82" s="273"/>
      <c r="X82" s="273"/>
      <c r="Y82" s="273"/>
      <c r="Z82" s="273"/>
    </row>
    <row r="83">
      <c r="A83" s="273"/>
      <c r="B83" s="273"/>
      <c r="C83" s="273"/>
      <c r="D83" s="273"/>
      <c r="E83" s="273"/>
      <c r="F83" s="273"/>
      <c r="G83" s="273"/>
      <c r="H83" s="273"/>
      <c r="I83" s="273"/>
      <c r="J83" s="273"/>
      <c r="K83" s="273"/>
      <c r="L83" s="273"/>
      <c r="M83" s="273"/>
      <c r="N83" s="273"/>
      <c r="O83" s="273"/>
      <c r="P83" s="273"/>
      <c r="Q83" s="273"/>
      <c r="R83" s="273"/>
      <c r="S83" s="273"/>
      <c r="T83" s="273"/>
      <c r="U83" s="273"/>
      <c r="V83" s="273"/>
      <c r="W83" s="273"/>
      <c r="X83" s="273"/>
      <c r="Y83" s="273"/>
      <c r="Z83" s="273"/>
    </row>
    <row r="84">
      <c r="A84" s="273"/>
      <c r="B84" s="273"/>
      <c r="C84" s="273"/>
      <c r="D84" s="273"/>
      <c r="E84" s="273"/>
      <c r="F84" s="273"/>
      <c r="G84" s="273"/>
      <c r="H84" s="273"/>
      <c r="I84" s="273"/>
      <c r="J84" s="273"/>
      <c r="K84" s="273"/>
      <c r="L84" s="273"/>
      <c r="M84" s="273"/>
      <c r="N84" s="273"/>
      <c r="O84" s="273"/>
      <c r="P84" s="273"/>
      <c r="Q84" s="273"/>
      <c r="R84" s="273"/>
      <c r="S84" s="273"/>
      <c r="T84" s="273"/>
      <c r="U84" s="273"/>
      <c r="V84" s="273"/>
      <c r="W84" s="273"/>
      <c r="X84" s="273"/>
      <c r="Y84" s="273"/>
      <c r="Z84" s="273"/>
    </row>
    <row r="85">
      <c r="A85" s="273"/>
      <c r="B85" s="273"/>
      <c r="C85" s="273"/>
      <c r="D85" s="273"/>
      <c r="E85" s="273"/>
      <c r="F85" s="273"/>
      <c r="G85" s="273"/>
      <c r="H85" s="273"/>
      <c r="I85" s="273"/>
      <c r="J85" s="273"/>
      <c r="K85" s="273"/>
      <c r="L85" s="273"/>
      <c r="M85" s="273"/>
      <c r="N85" s="273"/>
      <c r="O85" s="273"/>
      <c r="P85" s="273"/>
      <c r="Q85" s="273"/>
      <c r="R85" s="273"/>
      <c r="S85" s="273"/>
      <c r="T85" s="273"/>
      <c r="U85" s="273"/>
      <c r="V85" s="273"/>
      <c r="W85" s="273"/>
      <c r="X85" s="273"/>
      <c r="Y85" s="273"/>
      <c r="Z85" s="273"/>
    </row>
    <row r="86">
      <c r="A86" s="273"/>
      <c r="B86" s="273"/>
      <c r="C86" s="273"/>
      <c r="D86" s="273"/>
      <c r="E86" s="273"/>
      <c r="F86" s="273"/>
      <c r="G86" s="273"/>
      <c r="H86" s="273"/>
      <c r="I86" s="273"/>
      <c r="J86" s="273"/>
      <c r="K86" s="273"/>
      <c r="L86" s="273"/>
      <c r="M86" s="273"/>
      <c r="N86" s="273"/>
      <c r="O86" s="273"/>
      <c r="P86" s="273"/>
      <c r="Q86" s="273"/>
      <c r="R86" s="273"/>
      <c r="S86" s="273"/>
      <c r="T86" s="273"/>
      <c r="U86" s="273"/>
      <c r="V86" s="273"/>
      <c r="W86" s="273"/>
      <c r="X86" s="273"/>
      <c r="Y86" s="273"/>
      <c r="Z86" s="273"/>
    </row>
    <row r="87">
      <c r="A87" s="273"/>
      <c r="B87" s="273"/>
      <c r="C87" s="273"/>
      <c r="D87" s="273"/>
      <c r="E87" s="273"/>
      <c r="F87" s="273"/>
      <c r="G87" s="273"/>
      <c r="H87" s="273"/>
      <c r="I87" s="273"/>
      <c r="J87" s="273"/>
      <c r="K87" s="273"/>
      <c r="L87" s="273"/>
      <c r="M87" s="273"/>
      <c r="N87" s="273"/>
      <c r="O87" s="273"/>
      <c r="P87" s="273"/>
      <c r="Q87" s="273"/>
      <c r="R87" s="273"/>
      <c r="S87" s="273"/>
      <c r="T87" s="273"/>
      <c r="U87" s="273"/>
      <c r="V87" s="273"/>
      <c r="W87" s="273"/>
      <c r="X87" s="273"/>
      <c r="Y87" s="273"/>
      <c r="Z87" s="273"/>
    </row>
    <row r="88">
      <c r="A88" s="273"/>
      <c r="B88" s="273"/>
      <c r="C88" s="273"/>
      <c r="D88" s="273"/>
      <c r="E88" s="273"/>
      <c r="F88" s="273"/>
      <c r="G88" s="273"/>
      <c r="H88" s="273"/>
      <c r="I88" s="273"/>
      <c r="J88" s="273"/>
      <c r="K88" s="273"/>
      <c r="L88" s="273"/>
      <c r="M88" s="273"/>
      <c r="N88" s="273"/>
      <c r="O88" s="273"/>
      <c r="P88" s="273"/>
      <c r="Q88" s="273"/>
      <c r="R88" s="273"/>
      <c r="S88" s="273"/>
      <c r="T88" s="273"/>
      <c r="U88" s="273"/>
      <c r="V88" s="273"/>
      <c r="W88" s="273"/>
      <c r="X88" s="273"/>
      <c r="Y88" s="273"/>
      <c r="Z88" s="273"/>
    </row>
    <row r="89">
      <c r="A89" s="273"/>
      <c r="B89" s="273"/>
      <c r="C89" s="273"/>
      <c r="D89" s="273"/>
      <c r="E89" s="273"/>
      <c r="F89" s="273"/>
      <c r="G89" s="273"/>
      <c r="H89" s="273"/>
      <c r="I89" s="273"/>
      <c r="J89" s="273"/>
      <c r="K89" s="273"/>
      <c r="L89" s="273"/>
      <c r="M89" s="273"/>
      <c r="N89" s="273"/>
      <c r="O89" s="273"/>
      <c r="P89" s="273"/>
      <c r="Q89" s="273"/>
      <c r="R89" s="273"/>
      <c r="S89" s="273"/>
      <c r="T89" s="273"/>
      <c r="U89" s="273"/>
      <c r="V89" s="273"/>
      <c r="W89" s="273"/>
      <c r="X89" s="273"/>
      <c r="Y89" s="273"/>
      <c r="Z89" s="273"/>
    </row>
    <row r="90">
      <c r="A90" s="273"/>
      <c r="B90" s="273"/>
      <c r="C90" s="273"/>
      <c r="D90" s="273"/>
      <c r="E90" s="273"/>
      <c r="F90" s="273"/>
      <c r="G90" s="273"/>
      <c r="H90" s="273"/>
      <c r="I90" s="273"/>
      <c r="J90" s="273"/>
      <c r="K90" s="273"/>
      <c r="L90" s="273"/>
      <c r="M90" s="273"/>
      <c r="N90" s="273"/>
      <c r="O90" s="273"/>
      <c r="P90" s="273"/>
      <c r="Q90" s="273"/>
      <c r="R90" s="273"/>
      <c r="S90" s="273"/>
      <c r="T90" s="273"/>
      <c r="U90" s="273"/>
      <c r="V90" s="273"/>
      <c r="W90" s="273"/>
      <c r="X90" s="273"/>
      <c r="Y90" s="273"/>
      <c r="Z90" s="273"/>
    </row>
    <row r="91">
      <c r="A91" s="273"/>
      <c r="B91" s="273"/>
      <c r="C91" s="273"/>
      <c r="D91" s="273"/>
      <c r="E91" s="273"/>
      <c r="F91" s="273"/>
      <c r="G91" s="273"/>
      <c r="H91" s="273"/>
      <c r="I91" s="273"/>
      <c r="J91" s="273"/>
      <c r="K91" s="273"/>
      <c r="L91" s="273"/>
      <c r="M91" s="273"/>
      <c r="N91" s="273"/>
      <c r="O91" s="273"/>
      <c r="P91" s="273"/>
      <c r="Q91" s="273"/>
      <c r="R91" s="273"/>
      <c r="S91" s="273"/>
      <c r="T91" s="273"/>
      <c r="U91" s="273"/>
      <c r="V91" s="273"/>
      <c r="W91" s="273"/>
      <c r="X91" s="273"/>
      <c r="Y91" s="273"/>
      <c r="Z91" s="273"/>
    </row>
    <row r="92">
      <c r="A92" s="273"/>
      <c r="B92" s="273"/>
      <c r="C92" s="273"/>
      <c r="D92" s="273"/>
      <c r="E92" s="273"/>
      <c r="F92" s="273"/>
      <c r="G92" s="273"/>
      <c r="H92" s="273"/>
      <c r="I92" s="273"/>
      <c r="J92" s="273"/>
      <c r="K92" s="273"/>
      <c r="L92" s="273"/>
      <c r="M92" s="273"/>
      <c r="N92" s="273"/>
      <c r="O92" s="273"/>
      <c r="P92" s="273"/>
      <c r="Q92" s="273"/>
      <c r="R92" s="273"/>
      <c r="S92" s="273"/>
      <c r="T92" s="273"/>
      <c r="U92" s="273"/>
      <c r="V92" s="273"/>
      <c r="W92" s="273"/>
      <c r="X92" s="273"/>
      <c r="Y92" s="273"/>
      <c r="Z92" s="273"/>
    </row>
    <row r="93">
      <c r="A93" s="273"/>
      <c r="B93" s="273"/>
      <c r="C93" s="273"/>
      <c r="D93" s="273"/>
      <c r="E93" s="273"/>
      <c r="F93" s="273"/>
      <c r="G93" s="273"/>
      <c r="H93" s="273"/>
      <c r="I93" s="273"/>
      <c r="J93" s="273"/>
      <c r="K93" s="273"/>
      <c r="L93" s="273"/>
      <c r="M93" s="273"/>
      <c r="N93" s="273"/>
      <c r="O93" s="273"/>
      <c r="P93" s="273"/>
      <c r="Q93" s="273"/>
      <c r="R93" s="273"/>
      <c r="S93" s="273"/>
      <c r="T93" s="273"/>
      <c r="U93" s="273"/>
      <c r="V93" s="273"/>
      <c r="W93" s="273"/>
      <c r="X93" s="273"/>
      <c r="Y93" s="273"/>
      <c r="Z93" s="273"/>
    </row>
    <row r="94">
      <c r="A94" s="273"/>
      <c r="B94" s="273"/>
      <c r="C94" s="273"/>
      <c r="D94" s="273"/>
      <c r="E94" s="273"/>
      <c r="F94" s="273"/>
      <c r="G94" s="273"/>
      <c r="H94" s="273"/>
      <c r="I94" s="273"/>
      <c r="J94" s="273"/>
      <c r="K94" s="273"/>
      <c r="L94" s="273"/>
      <c r="M94" s="273"/>
      <c r="N94" s="273"/>
      <c r="O94" s="273"/>
      <c r="P94" s="273"/>
      <c r="Q94" s="273"/>
      <c r="R94" s="273"/>
      <c r="S94" s="273"/>
      <c r="T94" s="273"/>
      <c r="U94" s="273"/>
      <c r="V94" s="273"/>
      <c r="W94" s="273"/>
      <c r="X94" s="273"/>
      <c r="Y94" s="273"/>
      <c r="Z94" s="273"/>
    </row>
    <row r="95">
      <c r="A95" s="273"/>
      <c r="B95" s="273"/>
      <c r="C95" s="273"/>
      <c r="D95" s="273"/>
      <c r="E95" s="273"/>
      <c r="F95" s="273"/>
      <c r="G95" s="273"/>
      <c r="H95" s="273"/>
      <c r="I95" s="273"/>
      <c r="J95" s="273"/>
      <c r="K95" s="273"/>
      <c r="L95" s="273"/>
      <c r="M95" s="273"/>
      <c r="N95" s="273"/>
      <c r="O95" s="273"/>
      <c r="P95" s="273"/>
      <c r="Q95" s="273"/>
      <c r="R95" s="273"/>
      <c r="S95" s="273"/>
      <c r="T95" s="273"/>
      <c r="U95" s="273"/>
      <c r="V95" s="273"/>
      <c r="W95" s="273"/>
      <c r="X95" s="273"/>
      <c r="Y95" s="273"/>
      <c r="Z95" s="273"/>
    </row>
    <row r="96">
      <c r="A96" s="273"/>
      <c r="B96" s="273"/>
      <c r="C96" s="273"/>
      <c r="D96" s="273"/>
      <c r="E96" s="273"/>
      <c r="F96" s="273"/>
      <c r="G96" s="273"/>
      <c r="H96" s="273"/>
      <c r="I96" s="273"/>
      <c r="J96" s="273"/>
      <c r="K96" s="273"/>
      <c r="L96" s="273"/>
      <c r="M96" s="273"/>
      <c r="N96" s="273"/>
      <c r="O96" s="273"/>
      <c r="P96" s="273"/>
      <c r="Q96" s="273"/>
      <c r="R96" s="273"/>
      <c r="S96" s="273"/>
      <c r="T96" s="273"/>
      <c r="U96" s="273"/>
      <c r="V96" s="273"/>
      <c r="W96" s="273"/>
      <c r="X96" s="273"/>
      <c r="Y96" s="273"/>
      <c r="Z96" s="273"/>
    </row>
    <row r="97">
      <c r="A97" s="273"/>
      <c r="B97" s="273"/>
      <c r="C97" s="273"/>
      <c r="D97" s="273"/>
      <c r="E97" s="273"/>
      <c r="F97" s="273"/>
      <c r="G97" s="273"/>
      <c r="H97" s="273"/>
      <c r="I97" s="273"/>
      <c r="J97" s="273"/>
      <c r="K97" s="273"/>
      <c r="L97" s="273"/>
      <c r="M97" s="273"/>
      <c r="N97" s="273"/>
      <c r="O97" s="273"/>
      <c r="P97" s="273"/>
      <c r="Q97" s="273"/>
      <c r="R97" s="273"/>
      <c r="S97" s="273"/>
      <c r="T97" s="273"/>
      <c r="U97" s="273"/>
      <c r="V97" s="273"/>
      <c r="W97" s="273"/>
      <c r="X97" s="273"/>
      <c r="Y97" s="273"/>
      <c r="Z97" s="273"/>
    </row>
    <row r="98">
      <c r="A98" s="273"/>
      <c r="B98" s="273"/>
      <c r="C98" s="273"/>
      <c r="D98" s="273"/>
      <c r="E98" s="273"/>
      <c r="F98" s="273"/>
      <c r="G98" s="273"/>
      <c r="H98" s="273"/>
      <c r="I98" s="273"/>
      <c r="J98" s="273"/>
      <c r="K98" s="273"/>
      <c r="L98" s="273"/>
      <c r="M98" s="273"/>
      <c r="N98" s="273"/>
      <c r="O98" s="273"/>
      <c r="P98" s="273"/>
      <c r="Q98" s="273"/>
      <c r="R98" s="273"/>
      <c r="S98" s="273"/>
      <c r="T98" s="273"/>
      <c r="U98" s="273"/>
      <c r="V98" s="273"/>
      <c r="W98" s="273"/>
      <c r="X98" s="273"/>
      <c r="Y98" s="273"/>
      <c r="Z98" s="273"/>
    </row>
    <row r="99">
      <c r="A99" s="273"/>
      <c r="B99" s="273"/>
      <c r="C99" s="273"/>
      <c r="D99" s="273"/>
      <c r="E99" s="273"/>
      <c r="F99" s="273"/>
      <c r="G99" s="273"/>
      <c r="H99" s="273"/>
      <c r="I99" s="273"/>
      <c r="J99" s="273"/>
      <c r="K99" s="273"/>
      <c r="L99" s="273"/>
      <c r="M99" s="273"/>
      <c r="N99" s="273"/>
      <c r="O99" s="273"/>
      <c r="P99" s="273"/>
      <c r="Q99" s="273"/>
      <c r="R99" s="273"/>
      <c r="S99" s="273"/>
      <c r="T99" s="273"/>
      <c r="U99" s="273"/>
      <c r="V99" s="273"/>
      <c r="W99" s="273"/>
      <c r="X99" s="273"/>
      <c r="Y99" s="273"/>
      <c r="Z99" s="273"/>
    </row>
    <row r="100">
      <c r="A100" s="273"/>
      <c r="B100" s="273"/>
      <c r="C100" s="273"/>
      <c r="D100" s="273"/>
      <c r="E100" s="273"/>
      <c r="F100" s="273"/>
      <c r="G100" s="273"/>
      <c r="H100" s="273"/>
      <c r="I100" s="273"/>
      <c r="J100" s="273"/>
      <c r="K100" s="273"/>
      <c r="L100" s="273"/>
      <c r="M100" s="273"/>
      <c r="N100" s="273"/>
      <c r="O100" s="273"/>
      <c r="P100" s="273"/>
      <c r="Q100" s="273"/>
      <c r="R100" s="273"/>
      <c r="S100" s="273"/>
      <c r="T100" s="273"/>
      <c r="U100" s="273"/>
      <c r="V100" s="273"/>
      <c r="W100" s="273"/>
      <c r="X100" s="273"/>
      <c r="Y100" s="273"/>
      <c r="Z100" s="273"/>
    </row>
    <row r="101">
      <c r="A101" s="273"/>
      <c r="B101" s="273"/>
      <c r="C101" s="273"/>
      <c r="D101" s="273"/>
      <c r="E101" s="273"/>
      <c r="F101" s="273"/>
      <c r="G101" s="273"/>
      <c r="H101" s="273"/>
      <c r="I101" s="273"/>
      <c r="J101" s="273"/>
      <c r="K101" s="273"/>
      <c r="L101" s="273"/>
      <c r="M101" s="273"/>
      <c r="N101" s="273"/>
      <c r="O101" s="273"/>
      <c r="P101" s="273"/>
      <c r="Q101" s="273"/>
      <c r="R101" s="273"/>
      <c r="S101" s="273"/>
      <c r="T101" s="273"/>
      <c r="U101" s="273"/>
      <c r="V101" s="273"/>
      <c r="W101" s="273"/>
      <c r="X101" s="273"/>
      <c r="Y101" s="273"/>
      <c r="Z101" s="273"/>
    </row>
    <row r="102">
      <c r="A102" s="273"/>
      <c r="B102" s="273"/>
      <c r="C102" s="273"/>
      <c r="D102" s="273"/>
      <c r="E102" s="273"/>
      <c r="F102" s="273"/>
      <c r="G102" s="273"/>
      <c r="H102" s="273"/>
      <c r="I102" s="273"/>
      <c r="J102" s="273"/>
      <c r="K102" s="273"/>
      <c r="L102" s="273"/>
      <c r="M102" s="273"/>
      <c r="N102" s="273"/>
      <c r="O102" s="273"/>
      <c r="P102" s="273"/>
      <c r="Q102" s="273"/>
      <c r="R102" s="273"/>
      <c r="S102" s="273"/>
      <c r="T102" s="273"/>
      <c r="U102" s="273"/>
      <c r="V102" s="273"/>
      <c r="W102" s="273"/>
      <c r="X102" s="273"/>
      <c r="Y102" s="273"/>
      <c r="Z102" s="273"/>
    </row>
    <row r="103">
      <c r="A103" s="273"/>
      <c r="B103" s="273"/>
      <c r="C103" s="273"/>
      <c r="D103" s="273"/>
      <c r="E103" s="273"/>
      <c r="F103" s="273"/>
      <c r="G103" s="273"/>
      <c r="H103" s="273"/>
      <c r="I103" s="273"/>
      <c r="J103" s="273"/>
      <c r="K103" s="273"/>
      <c r="L103" s="273"/>
      <c r="M103" s="273"/>
      <c r="N103" s="273"/>
      <c r="O103" s="273"/>
      <c r="P103" s="273"/>
      <c r="Q103" s="273"/>
      <c r="R103" s="273"/>
      <c r="S103" s="273"/>
      <c r="T103" s="273"/>
      <c r="U103" s="273"/>
      <c r="V103" s="273"/>
      <c r="W103" s="273"/>
      <c r="X103" s="273"/>
      <c r="Y103" s="273"/>
      <c r="Z103" s="273"/>
    </row>
    <row r="104">
      <c r="A104" s="273"/>
      <c r="B104" s="273"/>
      <c r="C104" s="273"/>
      <c r="D104" s="273"/>
      <c r="E104" s="273"/>
      <c r="F104" s="273"/>
      <c r="G104" s="273"/>
      <c r="H104" s="273"/>
      <c r="I104" s="273"/>
      <c r="J104" s="273"/>
      <c r="K104" s="273"/>
      <c r="L104" s="273"/>
      <c r="M104" s="273"/>
      <c r="N104" s="273"/>
      <c r="O104" s="273"/>
      <c r="P104" s="273"/>
      <c r="Q104" s="273"/>
      <c r="R104" s="273"/>
      <c r="S104" s="273"/>
      <c r="T104" s="273"/>
      <c r="U104" s="273"/>
      <c r="V104" s="273"/>
      <c r="W104" s="273"/>
      <c r="X104" s="273"/>
      <c r="Y104" s="273"/>
      <c r="Z104" s="273"/>
    </row>
    <row r="105">
      <c r="A105" s="273"/>
      <c r="B105" s="273"/>
      <c r="C105" s="273"/>
      <c r="D105" s="273"/>
      <c r="E105" s="273"/>
      <c r="F105" s="273"/>
      <c r="G105" s="273"/>
      <c r="H105" s="273"/>
      <c r="I105" s="273"/>
      <c r="J105" s="273"/>
      <c r="K105" s="273"/>
      <c r="L105" s="273"/>
      <c r="M105" s="273"/>
      <c r="N105" s="273"/>
      <c r="O105" s="273"/>
      <c r="P105" s="273"/>
      <c r="Q105" s="273"/>
      <c r="R105" s="273"/>
      <c r="S105" s="273"/>
      <c r="T105" s="273"/>
      <c r="U105" s="273"/>
      <c r="V105" s="273"/>
      <c r="W105" s="273"/>
      <c r="X105" s="273"/>
      <c r="Y105" s="273"/>
      <c r="Z105" s="273"/>
    </row>
    <row r="106">
      <c r="A106" s="273"/>
      <c r="B106" s="273"/>
      <c r="C106" s="273"/>
      <c r="D106" s="273"/>
      <c r="E106" s="273"/>
      <c r="F106" s="273"/>
      <c r="G106" s="273"/>
      <c r="H106" s="273"/>
      <c r="I106" s="273"/>
      <c r="J106" s="273"/>
      <c r="K106" s="273"/>
      <c r="L106" s="273"/>
      <c r="M106" s="273"/>
      <c r="N106" s="273"/>
      <c r="O106" s="273"/>
      <c r="P106" s="273"/>
      <c r="Q106" s="273"/>
      <c r="R106" s="273"/>
      <c r="S106" s="273"/>
      <c r="T106" s="273"/>
      <c r="U106" s="273"/>
      <c r="V106" s="273"/>
      <c r="W106" s="273"/>
      <c r="X106" s="273"/>
      <c r="Y106" s="273"/>
      <c r="Z106" s="273"/>
    </row>
    <row r="107">
      <c r="A107" s="273"/>
      <c r="B107" s="273"/>
      <c r="C107" s="273"/>
      <c r="D107" s="273"/>
      <c r="E107" s="273"/>
      <c r="F107" s="273"/>
      <c r="G107" s="273"/>
      <c r="H107" s="273"/>
      <c r="I107" s="273"/>
      <c r="J107" s="273"/>
      <c r="K107" s="273"/>
      <c r="L107" s="273"/>
      <c r="M107" s="273"/>
      <c r="N107" s="273"/>
      <c r="O107" s="273"/>
      <c r="P107" s="273"/>
      <c r="Q107" s="273"/>
      <c r="R107" s="273"/>
      <c r="S107" s="273"/>
      <c r="T107" s="273"/>
      <c r="U107" s="273"/>
      <c r="V107" s="273"/>
      <c r="W107" s="273"/>
      <c r="X107" s="273"/>
      <c r="Y107" s="273"/>
      <c r="Z107" s="273"/>
    </row>
    <row r="108">
      <c r="A108" s="273"/>
      <c r="B108" s="273"/>
      <c r="C108" s="273"/>
      <c r="D108" s="273"/>
      <c r="E108" s="273"/>
      <c r="F108" s="273"/>
      <c r="G108" s="273"/>
      <c r="H108" s="273"/>
      <c r="I108" s="273"/>
      <c r="J108" s="273"/>
      <c r="K108" s="273"/>
      <c r="L108" s="273"/>
      <c r="M108" s="273"/>
      <c r="N108" s="273"/>
      <c r="O108" s="273"/>
      <c r="P108" s="273"/>
      <c r="Q108" s="273"/>
      <c r="R108" s="273"/>
      <c r="S108" s="273"/>
      <c r="T108" s="273"/>
      <c r="U108" s="273"/>
      <c r="V108" s="273"/>
      <c r="W108" s="273"/>
      <c r="X108" s="273"/>
      <c r="Y108" s="273"/>
      <c r="Z108" s="273"/>
    </row>
    <row r="109">
      <c r="A109" s="273"/>
      <c r="B109" s="273"/>
      <c r="C109" s="273"/>
      <c r="D109" s="273"/>
      <c r="E109" s="273"/>
      <c r="F109" s="273"/>
      <c r="G109" s="273"/>
      <c r="H109" s="273"/>
      <c r="I109" s="273"/>
      <c r="J109" s="273"/>
      <c r="K109" s="273"/>
      <c r="L109" s="273"/>
      <c r="M109" s="273"/>
      <c r="N109" s="273"/>
      <c r="O109" s="273"/>
      <c r="P109" s="273"/>
      <c r="Q109" s="273"/>
      <c r="R109" s="273"/>
      <c r="S109" s="273"/>
      <c r="T109" s="273"/>
      <c r="U109" s="273"/>
      <c r="V109" s="273"/>
      <c r="W109" s="273"/>
      <c r="X109" s="273"/>
      <c r="Y109" s="273"/>
      <c r="Z109" s="273"/>
    </row>
    <row r="110">
      <c r="A110" s="273"/>
      <c r="B110" s="273"/>
      <c r="C110" s="273"/>
      <c r="D110" s="273"/>
      <c r="E110" s="273"/>
      <c r="F110" s="273"/>
      <c r="G110" s="273"/>
      <c r="H110" s="273"/>
      <c r="I110" s="273"/>
      <c r="J110" s="273"/>
      <c r="K110" s="273"/>
      <c r="L110" s="273"/>
      <c r="M110" s="273"/>
      <c r="N110" s="273"/>
      <c r="O110" s="273"/>
      <c r="P110" s="273"/>
      <c r="Q110" s="273"/>
      <c r="R110" s="273"/>
      <c r="S110" s="273"/>
      <c r="T110" s="273"/>
      <c r="U110" s="273"/>
      <c r="V110" s="273"/>
      <c r="W110" s="273"/>
      <c r="X110" s="273"/>
      <c r="Y110" s="273"/>
      <c r="Z110" s="273"/>
    </row>
    <row r="111">
      <c r="A111" s="273"/>
      <c r="B111" s="273"/>
      <c r="C111" s="273"/>
      <c r="D111" s="273"/>
      <c r="E111" s="273"/>
      <c r="F111" s="273"/>
      <c r="G111" s="273"/>
      <c r="H111" s="273"/>
      <c r="I111" s="273"/>
      <c r="J111" s="273"/>
      <c r="K111" s="273"/>
      <c r="L111" s="273"/>
      <c r="M111" s="273"/>
      <c r="N111" s="273"/>
      <c r="O111" s="273"/>
      <c r="P111" s="273"/>
      <c r="Q111" s="273"/>
      <c r="R111" s="273"/>
      <c r="S111" s="273"/>
      <c r="T111" s="273"/>
      <c r="U111" s="273"/>
      <c r="V111" s="273"/>
      <c r="W111" s="273"/>
      <c r="X111" s="273"/>
      <c r="Y111" s="273"/>
      <c r="Z111" s="273"/>
    </row>
    <row r="112">
      <c r="A112" s="273"/>
      <c r="B112" s="273"/>
      <c r="C112" s="273"/>
      <c r="D112" s="273"/>
      <c r="E112" s="273"/>
      <c r="F112" s="273"/>
      <c r="G112" s="273"/>
      <c r="H112" s="273"/>
      <c r="I112" s="273"/>
      <c r="J112" s="273"/>
      <c r="K112" s="273"/>
      <c r="L112" s="273"/>
      <c r="M112" s="273"/>
      <c r="N112" s="273"/>
      <c r="O112" s="273"/>
      <c r="P112" s="273"/>
      <c r="Q112" s="273"/>
      <c r="R112" s="273"/>
      <c r="S112" s="273"/>
      <c r="T112" s="273"/>
      <c r="U112" s="273"/>
      <c r="V112" s="273"/>
      <c r="W112" s="273"/>
      <c r="X112" s="273"/>
      <c r="Y112" s="273"/>
      <c r="Z112" s="273"/>
    </row>
    <row r="113">
      <c r="A113" s="273"/>
      <c r="B113" s="273"/>
      <c r="C113" s="273"/>
      <c r="D113" s="273"/>
      <c r="E113" s="273"/>
      <c r="F113" s="273"/>
      <c r="G113" s="273"/>
      <c r="H113" s="273"/>
      <c r="I113" s="273"/>
      <c r="J113" s="273"/>
      <c r="K113" s="273"/>
      <c r="L113" s="273"/>
      <c r="M113" s="273"/>
      <c r="N113" s="273"/>
      <c r="O113" s="273"/>
      <c r="P113" s="273"/>
      <c r="Q113" s="273"/>
      <c r="R113" s="273"/>
      <c r="S113" s="273"/>
      <c r="T113" s="273"/>
      <c r="U113" s="273"/>
      <c r="V113" s="273"/>
      <c r="W113" s="273"/>
      <c r="X113" s="273"/>
      <c r="Y113" s="273"/>
      <c r="Z113" s="273"/>
    </row>
    <row r="114">
      <c r="A114" s="273"/>
      <c r="B114" s="273"/>
      <c r="C114" s="273"/>
      <c r="D114" s="273"/>
      <c r="E114" s="273"/>
      <c r="F114" s="273"/>
      <c r="G114" s="273"/>
      <c r="H114" s="273"/>
      <c r="I114" s="273"/>
      <c r="J114" s="273"/>
      <c r="K114" s="273"/>
      <c r="L114" s="273"/>
      <c r="M114" s="273"/>
      <c r="N114" s="273"/>
      <c r="O114" s="273"/>
      <c r="P114" s="273"/>
      <c r="Q114" s="273"/>
      <c r="R114" s="273"/>
      <c r="S114" s="273"/>
      <c r="T114" s="273"/>
      <c r="U114" s="273"/>
      <c r="V114" s="273"/>
      <c r="W114" s="273"/>
      <c r="X114" s="273"/>
      <c r="Y114" s="273"/>
      <c r="Z114" s="273"/>
    </row>
    <row r="115">
      <c r="A115" s="273"/>
      <c r="B115" s="273"/>
      <c r="C115" s="273"/>
      <c r="D115" s="273"/>
      <c r="E115" s="273"/>
      <c r="F115" s="273"/>
      <c r="G115" s="273"/>
      <c r="H115" s="273"/>
      <c r="I115" s="273"/>
      <c r="J115" s="273"/>
      <c r="K115" s="273"/>
      <c r="L115" s="273"/>
      <c r="M115" s="273"/>
      <c r="N115" s="273"/>
      <c r="O115" s="273"/>
      <c r="P115" s="273"/>
      <c r="Q115" s="273"/>
      <c r="R115" s="273"/>
      <c r="S115" s="273"/>
      <c r="T115" s="273"/>
      <c r="U115" s="273"/>
      <c r="V115" s="273"/>
      <c r="W115" s="273"/>
      <c r="X115" s="273"/>
      <c r="Y115" s="273"/>
      <c r="Z115" s="273"/>
    </row>
    <row r="116">
      <c r="A116" s="273"/>
      <c r="B116" s="273"/>
      <c r="C116" s="273"/>
      <c r="D116" s="273"/>
      <c r="E116" s="273"/>
      <c r="F116" s="273"/>
      <c r="G116" s="273"/>
      <c r="H116" s="273"/>
      <c r="I116" s="273"/>
      <c r="J116" s="273"/>
      <c r="K116" s="273"/>
      <c r="L116" s="273"/>
      <c r="M116" s="273"/>
      <c r="N116" s="273"/>
      <c r="O116" s="273"/>
      <c r="P116" s="273"/>
      <c r="Q116" s="273"/>
      <c r="R116" s="273"/>
      <c r="S116" s="273"/>
      <c r="T116" s="273"/>
      <c r="U116" s="273"/>
      <c r="V116" s="273"/>
      <c r="W116" s="273"/>
      <c r="X116" s="273"/>
      <c r="Y116" s="273"/>
      <c r="Z116" s="273"/>
    </row>
    <row r="117">
      <c r="A117" s="273"/>
      <c r="B117" s="273"/>
      <c r="C117" s="273"/>
      <c r="D117" s="273"/>
      <c r="E117" s="273"/>
      <c r="F117" s="273"/>
      <c r="G117" s="273"/>
      <c r="H117" s="273"/>
      <c r="I117" s="273"/>
      <c r="J117" s="273"/>
      <c r="K117" s="273"/>
      <c r="L117" s="273"/>
      <c r="M117" s="273"/>
      <c r="N117" s="273"/>
      <c r="O117" s="273"/>
      <c r="P117" s="273"/>
      <c r="Q117" s="273"/>
      <c r="R117" s="273"/>
      <c r="S117" s="273"/>
      <c r="T117" s="273"/>
      <c r="U117" s="273"/>
      <c r="V117" s="273"/>
      <c r="W117" s="273"/>
      <c r="X117" s="273"/>
      <c r="Y117" s="273"/>
      <c r="Z117" s="273"/>
    </row>
    <row r="118">
      <c r="A118" s="273"/>
      <c r="B118" s="273"/>
      <c r="C118" s="273"/>
      <c r="D118" s="273"/>
      <c r="E118" s="273"/>
      <c r="F118" s="273"/>
      <c r="G118" s="273"/>
      <c r="H118" s="273"/>
      <c r="I118" s="273"/>
      <c r="J118" s="273"/>
      <c r="K118" s="273"/>
      <c r="L118" s="273"/>
      <c r="M118" s="273"/>
      <c r="N118" s="273"/>
      <c r="O118" s="273"/>
      <c r="P118" s="273"/>
      <c r="Q118" s="273"/>
      <c r="R118" s="273"/>
      <c r="S118" s="273"/>
      <c r="T118" s="273"/>
      <c r="U118" s="273"/>
      <c r="V118" s="273"/>
      <c r="W118" s="273"/>
      <c r="X118" s="273"/>
      <c r="Y118" s="273"/>
      <c r="Z118" s="273"/>
    </row>
    <row r="119">
      <c r="A119" s="273"/>
      <c r="B119" s="273"/>
      <c r="C119" s="273"/>
      <c r="D119" s="273"/>
      <c r="E119" s="273"/>
      <c r="F119" s="273"/>
      <c r="G119" s="273"/>
      <c r="H119" s="273"/>
      <c r="I119" s="273"/>
      <c r="J119" s="273"/>
      <c r="K119" s="273"/>
      <c r="L119" s="273"/>
      <c r="M119" s="273"/>
      <c r="N119" s="273"/>
      <c r="O119" s="273"/>
      <c r="P119" s="273"/>
      <c r="Q119" s="273"/>
      <c r="R119" s="273"/>
      <c r="S119" s="273"/>
      <c r="T119" s="273"/>
      <c r="U119" s="273"/>
      <c r="V119" s="273"/>
      <c r="W119" s="273"/>
      <c r="X119" s="273"/>
      <c r="Y119" s="273"/>
      <c r="Z119" s="273"/>
    </row>
    <row r="120">
      <c r="A120" s="273"/>
      <c r="B120" s="273"/>
      <c r="C120" s="273"/>
      <c r="D120" s="273"/>
      <c r="E120" s="273"/>
      <c r="F120" s="273"/>
      <c r="G120" s="273"/>
      <c r="H120" s="273"/>
      <c r="I120" s="273"/>
      <c r="J120" s="273"/>
      <c r="K120" s="273"/>
      <c r="L120" s="273"/>
      <c r="M120" s="273"/>
      <c r="N120" s="273"/>
      <c r="O120" s="273"/>
      <c r="P120" s="273"/>
      <c r="Q120" s="273"/>
      <c r="R120" s="273"/>
      <c r="S120" s="273"/>
      <c r="T120" s="273"/>
      <c r="U120" s="273"/>
      <c r="V120" s="273"/>
      <c r="W120" s="273"/>
      <c r="X120" s="273"/>
      <c r="Y120" s="273"/>
      <c r="Z120" s="273"/>
    </row>
    <row r="121">
      <c r="A121" s="273"/>
      <c r="B121" s="273"/>
      <c r="C121" s="273"/>
      <c r="D121" s="273"/>
      <c r="E121" s="273"/>
      <c r="F121" s="273"/>
      <c r="G121" s="273"/>
      <c r="H121" s="273"/>
      <c r="I121" s="273"/>
      <c r="J121" s="273"/>
      <c r="K121" s="273"/>
      <c r="L121" s="273"/>
      <c r="M121" s="273"/>
      <c r="N121" s="273"/>
      <c r="O121" s="273"/>
      <c r="P121" s="273"/>
      <c r="Q121" s="273"/>
      <c r="R121" s="273"/>
      <c r="S121" s="273"/>
      <c r="T121" s="273"/>
      <c r="U121" s="273"/>
      <c r="V121" s="273"/>
      <c r="W121" s="273"/>
      <c r="X121" s="273"/>
      <c r="Y121" s="273"/>
      <c r="Z121" s="273"/>
    </row>
    <row r="122">
      <c r="A122" s="273"/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273"/>
      <c r="T122" s="273"/>
      <c r="U122" s="273"/>
      <c r="V122" s="273"/>
      <c r="W122" s="273"/>
      <c r="X122" s="273"/>
      <c r="Y122" s="273"/>
      <c r="Z122" s="273"/>
    </row>
    <row r="123">
      <c r="A123" s="273"/>
      <c r="B123" s="273"/>
      <c r="C123" s="273"/>
      <c r="D123" s="273"/>
      <c r="E123" s="273"/>
      <c r="F123" s="273"/>
      <c r="G123" s="273"/>
      <c r="H123" s="273"/>
      <c r="I123" s="273"/>
      <c r="J123" s="273"/>
      <c r="K123" s="273"/>
      <c r="L123" s="273"/>
      <c r="M123" s="273"/>
      <c r="N123" s="273"/>
      <c r="O123" s="273"/>
      <c r="P123" s="273"/>
      <c r="Q123" s="273"/>
      <c r="R123" s="273"/>
      <c r="S123" s="273"/>
      <c r="T123" s="273"/>
      <c r="U123" s="273"/>
      <c r="V123" s="273"/>
      <c r="W123" s="273"/>
      <c r="X123" s="273"/>
      <c r="Y123" s="273"/>
      <c r="Z123" s="273"/>
    </row>
    <row r="124">
      <c r="A124" s="273"/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273"/>
      <c r="T124" s="273"/>
      <c r="U124" s="273"/>
      <c r="V124" s="273"/>
      <c r="W124" s="273"/>
      <c r="X124" s="273"/>
      <c r="Y124" s="273"/>
      <c r="Z124" s="273"/>
    </row>
    <row r="125">
      <c r="A125" s="273"/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273"/>
      <c r="T125" s="273"/>
      <c r="U125" s="273"/>
      <c r="V125" s="273"/>
      <c r="W125" s="273"/>
      <c r="X125" s="273"/>
      <c r="Y125" s="273"/>
      <c r="Z125" s="273"/>
    </row>
    <row r="126">
      <c r="A126" s="273"/>
      <c r="B126" s="273"/>
      <c r="C126" s="273"/>
      <c r="D126" s="273"/>
      <c r="E126" s="273"/>
      <c r="F126" s="273"/>
      <c r="G126" s="273"/>
      <c r="H126" s="273"/>
      <c r="I126" s="273"/>
      <c r="J126" s="273"/>
      <c r="K126" s="273"/>
      <c r="L126" s="273"/>
      <c r="M126" s="273"/>
      <c r="N126" s="273"/>
      <c r="O126" s="273"/>
      <c r="P126" s="273"/>
      <c r="Q126" s="273"/>
      <c r="R126" s="273"/>
      <c r="S126" s="273"/>
      <c r="T126" s="273"/>
      <c r="U126" s="273"/>
      <c r="V126" s="273"/>
      <c r="W126" s="273"/>
      <c r="X126" s="273"/>
      <c r="Y126" s="273"/>
      <c r="Z126" s="273"/>
    </row>
    <row r="127">
      <c r="A127" s="273"/>
      <c r="B127" s="273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3"/>
      <c r="R127" s="273"/>
      <c r="S127" s="273"/>
      <c r="T127" s="273"/>
      <c r="U127" s="273"/>
      <c r="V127" s="273"/>
      <c r="W127" s="273"/>
      <c r="X127" s="273"/>
      <c r="Y127" s="273"/>
      <c r="Z127" s="273"/>
    </row>
    <row r="128">
      <c r="A128" s="273"/>
      <c r="B128" s="273"/>
      <c r="C128" s="273"/>
      <c r="D128" s="273"/>
      <c r="E128" s="273"/>
      <c r="F128" s="273"/>
      <c r="G128" s="273"/>
      <c r="H128" s="273"/>
      <c r="I128" s="273"/>
      <c r="J128" s="273"/>
      <c r="K128" s="273"/>
      <c r="L128" s="273"/>
      <c r="M128" s="273"/>
      <c r="N128" s="273"/>
      <c r="O128" s="273"/>
      <c r="P128" s="273"/>
      <c r="Q128" s="273"/>
      <c r="R128" s="273"/>
      <c r="S128" s="273"/>
      <c r="T128" s="273"/>
      <c r="U128" s="273"/>
      <c r="V128" s="273"/>
      <c r="W128" s="273"/>
      <c r="X128" s="273"/>
      <c r="Y128" s="273"/>
      <c r="Z128" s="273"/>
    </row>
    <row r="129">
      <c r="A129" s="273"/>
      <c r="B129" s="273"/>
      <c r="C129" s="273"/>
      <c r="D129" s="273"/>
      <c r="E129" s="273"/>
      <c r="F129" s="273"/>
      <c r="G129" s="273"/>
      <c r="H129" s="273"/>
      <c r="I129" s="273"/>
      <c r="J129" s="273"/>
      <c r="K129" s="273"/>
      <c r="L129" s="273"/>
      <c r="M129" s="273"/>
      <c r="N129" s="273"/>
      <c r="O129" s="273"/>
      <c r="P129" s="273"/>
      <c r="Q129" s="273"/>
      <c r="R129" s="273"/>
      <c r="S129" s="273"/>
      <c r="T129" s="273"/>
      <c r="U129" s="273"/>
      <c r="V129" s="273"/>
      <c r="W129" s="273"/>
      <c r="X129" s="273"/>
      <c r="Y129" s="273"/>
      <c r="Z129" s="273"/>
    </row>
    <row r="130">
      <c r="A130" s="273"/>
      <c r="B130" s="273"/>
      <c r="C130" s="273"/>
      <c r="D130" s="273"/>
      <c r="E130" s="273"/>
      <c r="F130" s="273"/>
      <c r="G130" s="273"/>
      <c r="H130" s="273"/>
      <c r="I130" s="273"/>
      <c r="J130" s="273"/>
      <c r="K130" s="273"/>
      <c r="L130" s="273"/>
      <c r="M130" s="273"/>
      <c r="N130" s="273"/>
      <c r="O130" s="273"/>
      <c r="P130" s="273"/>
      <c r="Q130" s="273"/>
      <c r="R130" s="273"/>
      <c r="S130" s="273"/>
      <c r="T130" s="273"/>
      <c r="U130" s="273"/>
      <c r="V130" s="273"/>
      <c r="W130" s="273"/>
      <c r="X130" s="273"/>
      <c r="Y130" s="273"/>
      <c r="Z130" s="273"/>
    </row>
    <row r="131">
      <c r="A131" s="273"/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273"/>
      <c r="T131" s="273"/>
      <c r="U131" s="273"/>
      <c r="V131" s="273"/>
      <c r="W131" s="273"/>
      <c r="X131" s="273"/>
      <c r="Y131" s="273"/>
      <c r="Z131" s="273"/>
    </row>
    <row r="132">
      <c r="A132" s="273"/>
      <c r="B132" s="273"/>
      <c r="C132" s="273"/>
      <c r="D132" s="273"/>
      <c r="E132" s="273"/>
      <c r="F132" s="273"/>
      <c r="G132" s="273"/>
      <c r="H132" s="273"/>
      <c r="I132" s="273"/>
      <c r="J132" s="273"/>
      <c r="K132" s="273"/>
      <c r="L132" s="273"/>
      <c r="M132" s="273"/>
      <c r="N132" s="273"/>
      <c r="O132" s="273"/>
      <c r="P132" s="273"/>
      <c r="Q132" s="273"/>
      <c r="R132" s="273"/>
      <c r="S132" s="273"/>
      <c r="T132" s="273"/>
      <c r="U132" s="273"/>
      <c r="V132" s="273"/>
      <c r="W132" s="273"/>
      <c r="X132" s="273"/>
      <c r="Y132" s="273"/>
      <c r="Z132" s="273"/>
    </row>
    <row r="133">
      <c r="A133" s="273"/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273"/>
      <c r="T133" s="273"/>
      <c r="U133" s="273"/>
      <c r="V133" s="273"/>
      <c r="W133" s="273"/>
      <c r="X133" s="273"/>
      <c r="Y133" s="273"/>
      <c r="Z133" s="273"/>
    </row>
    <row r="134">
      <c r="A134" s="273"/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273"/>
      <c r="T134" s="273"/>
      <c r="U134" s="273"/>
      <c r="V134" s="273"/>
      <c r="W134" s="273"/>
      <c r="X134" s="273"/>
      <c r="Y134" s="273"/>
      <c r="Z134" s="273"/>
    </row>
    <row r="135">
      <c r="A135" s="273"/>
      <c r="B135" s="273"/>
      <c r="C135" s="273"/>
      <c r="D135" s="273"/>
      <c r="E135" s="273"/>
      <c r="F135" s="273"/>
      <c r="G135" s="273"/>
      <c r="H135" s="273"/>
      <c r="I135" s="273"/>
      <c r="J135" s="273"/>
      <c r="K135" s="273"/>
      <c r="L135" s="273"/>
      <c r="M135" s="273"/>
      <c r="N135" s="273"/>
      <c r="O135" s="273"/>
      <c r="P135" s="273"/>
      <c r="Q135" s="273"/>
      <c r="R135" s="273"/>
      <c r="S135" s="273"/>
      <c r="T135" s="273"/>
      <c r="U135" s="273"/>
      <c r="V135" s="273"/>
      <c r="W135" s="273"/>
      <c r="X135" s="273"/>
      <c r="Y135" s="273"/>
      <c r="Z135" s="273"/>
    </row>
    <row r="136">
      <c r="A136" s="273"/>
      <c r="B136" s="273"/>
      <c r="C136" s="273"/>
      <c r="D136" s="273"/>
      <c r="E136" s="273"/>
      <c r="F136" s="273"/>
      <c r="G136" s="273"/>
      <c r="H136" s="273"/>
      <c r="I136" s="273"/>
      <c r="J136" s="273"/>
      <c r="K136" s="273"/>
      <c r="L136" s="273"/>
      <c r="M136" s="273"/>
      <c r="N136" s="273"/>
      <c r="O136" s="273"/>
      <c r="P136" s="273"/>
      <c r="Q136" s="273"/>
      <c r="R136" s="273"/>
      <c r="S136" s="273"/>
      <c r="T136" s="273"/>
      <c r="U136" s="273"/>
      <c r="V136" s="273"/>
      <c r="W136" s="273"/>
      <c r="X136" s="273"/>
      <c r="Y136" s="273"/>
      <c r="Z136" s="273"/>
    </row>
    <row r="137">
      <c r="A137" s="273"/>
      <c r="B137" s="273"/>
      <c r="C137" s="273"/>
      <c r="D137" s="273"/>
      <c r="E137" s="273"/>
      <c r="F137" s="273"/>
      <c r="G137" s="273"/>
      <c r="H137" s="273"/>
      <c r="I137" s="273"/>
      <c r="J137" s="273"/>
      <c r="K137" s="273"/>
      <c r="L137" s="273"/>
      <c r="M137" s="273"/>
      <c r="N137" s="273"/>
      <c r="O137" s="273"/>
      <c r="P137" s="273"/>
      <c r="Q137" s="273"/>
      <c r="R137" s="273"/>
      <c r="S137" s="273"/>
      <c r="T137" s="273"/>
      <c r="U137" s="273"/>
      <c r="V137" s="273"/>
      <c r="W137" s="273"/>
      <c r="X137" s="273"/>
      <c r="Y137" s="273"/>
      <c r="Z137" s="273"/>
    </row>
    <row r="138">
      <c r="A138" s="273"/>
      <c r="B138" s="273"/>
      <c r="C138" s="273"/>
      <c r="D138" s="273"/>
      <c r="E138" s="273"/>
      <c r="F138" s="273"/>
      <c r="G138" s="273"/>
      <c r="H138" s="273"/>
      <c r="I138" s="273"/>
      <c r="J138" s="273"/>
      <c r="K138" s="273"/>
      <c r="L138" s="273"/>
      <c r="M138" s="273"/>
      <c r="N138" s="273"/>
      <c r="O138" s="273"/>
      <c r="P138" s="273"/>
      <c r="Q138" s="273"/>
      <c r="R138" s="273"/>
      <c r="S138" s="273"/>
      <c r="T138" s="273"/>
      <c r="U138" s="273"/>
      <c r="V138" s="273"/>
      <c r="W138" s="273"/>
      <c r="X138" s="273"/>
      <c r="Y138" s="273"/>
      <c r="Z138" s="273"/>
    </row>
    <row r="139">
      <c r="A139" s="273"/>
      <c r="B139" s="273"/>
      <c r="C139" s="273"/>
      <c r="D139" s="273"/>
      <c r="E139" s="273"/>
      <c r="F139" s="273"/>
      <c r="G139" s="273"/>
      <c r="H139" s="273"/>
      <c r="I139" s="273"/>
      <c r="J139" s="273"/>
      <c r="K139" s="273"/>
      <c r="L139" s="273"/>
      <c r="M139" s="273"/>
      <c r="N139" s="273"/>
      <c r="O139" s="273"/>
      <c r="P139" s="273"/>
      <c r="Q139" s="273"/>
      <c r="R139" s="273"/>
      <c r="S139" s="273"/>
      <c r="T139" s="273"/>
      <c r="U139" s="273"/>
      <c r="V139" s="273"/>
      <c r="W139" s="273"/>
      <c r="X139" s="273"/>
      <c r="Y139" s="273"/>
      <c r="Z139" s="273"/>
    </row>
    <row r="140">
      <c r="A140" s="273"/>
      <c r="B140" s="273"/>
      <c r="C140" s="273"/>
      <c r="D140" s="273"/>
      <c r="E140" s="273"/>
      <c r="F140" s="273"/>
      <c r="G140" s="273"/>
      <c r="H140" s="273"/>
      <c r="I140" s="273"/>
      <c r="J140" s="273"/>
      <c r="K140" s="273"/>
      <c r="L140" s="273"/>
      <c r="M140" s="273"/>
      <c r="N140" s="273"/>
      <c r="O140" s="273"/>
      <c r="P140" s="273"/>
      <c r="Q140" s="273"/>
      <c r="R140" s="273"/>
      <c r="S140" s="273"/>
      <c r="T140" s="273"/>
      <c r="U140" s="273"/>
      <c r="V140" s="273"/>
      <c r="W140" s="273"/>
      <c r="X140" s="273"/>
      <c r="Y140" s="273"/>
      <c r="Z140" s="273"/>
    </row>
    <row r="141">
      <c r="A141" s="273"/>
      <c r="B141" s="273"/>
      <c r="C141" s="273"/>
      <c r="D141" s="273"/>
      <c r="E141" s="273"/>
      <c r="F141" s="273"/>
      <c r="G141" s="273"/>
      <c r="H141" s="273"/>
      <c r="I141" s="273"/>
      <c r="J141" s="273"/>
      <c r="K141" s="273"/>
      <c r="L141" s="273"/>
      <c r="M141" s="273"/>
      <c r="N141" s="273"/>
      <c r="O141" s="273"/>
      <c r="P141" s="273"/>
      <c r="Q141" s="273"/>
      <c r="R141" s="273"/>
      <c r="S141" s="273"/>
      <c r="T141" s="273"/>
      <c r="U141" s="273"/>
      <c r="V141" s="273"/>
      <c r="W141" s="273"/>
      <c r="X141" s="273"/>
      <c r="Y141" s="273"/>
      <c r="Z141" s="273"/>
    </row>
    <row r="142">
      <c r="A142" s="273"/>
      <c r="B142" s="273"/>
      <c r="C142" s="273"/>
      <c r="D142" s="273"/>
      <c r="E142" s="273"/>
      <c r="F142" s="273"/>
      <c r="G142" s="273"/>
      <c r="H142" s="273"/>
      <c r="I142" s="273"/>
      <c r="J142" s="273"/>
      <c r="K142" s="273"/>
      <c r="L142" s="273"/>
      <c r="M142" s="273"/>
      <c r="N142" s="273"/>
      <c r="O142" s="273"/>
      <c r="P142" s="273"/>
      <c r="Q142" s="273"/>
      <c r="R142" s="273"/>
      <c r="S142" s="273"/>
      <c r="T142" s="273"/>
      <c r="U142" s="273"/>
      <c r="V142" s="273"/>
      <c r="W142" s="273"/>
      <c r="X142" s="273"/>
      <c r="Y142" s="273"/>
      <c r="Z142" s="273"/>
    </row>
    <row r="143">
      <c r="A143" s="273"/>
      <c r="B143" s="273"/>
      <c r="C143" s="273"/>
      <c r="D143" s="273"/>
      <c r="E143" s="273"/>
      <c r="F143" s="273"/>
      <c r="G143" s="273"/>
      <c r="H143" s="273"/>
      <c r="I143" s="273"/>
      <c r="J143" s="273"/>
      <c r="K143" s="273"/>
      <c r="L143" s="273"/>
      <c r="M143" s="273"/>
      <c r="N143" s="273"/>
      <c r="O143" s="273"/>
      <c r="P143" s="273"/>
      <c r="Q143" s="273"/>
      <c r="R143" s="273"/>
      <c r="S143" s="273"/>
      <c r="T143" s="273"/>
      <c r="U143" s="273"/>
      <c r="V143" s="273"/>
      <c r="W143" s="273"/>
      <c r="X143" s="273"/>
      <c r="Y143" s="273"/>
      <c r="Z143" s="273"/>
    </row>
    <row r="144">
      <c r="A144" s="273"/>
      <c r="B144" s="273"/>
      <c r="C144" s="273"/>
      <c r="D144" s="273"/>
      <c r="E144" s="273"/>
      <c r="F144" s="273"/>
      <c r="G144" s="273"/>
      <c r="H144" s="273"/>
      <c r="I144" s="273"/>
      <c r="J144" s="273"/>
      <c r="K144" s="273"/>
      <c r="L144" s="273"/>
      <c r="M144" s="273"/>
      <c r="N144" s="273"/>
      <c r="O144" s="273"/>
      <c r="P144" s="273"/>
      <c r="Q144" s="273"/>
      <c r="R144" s="273"/>
      <c r="S144" s="273"/>
      <c r="T144" s="273"/>
      <c r="U144" s="273"/>
      <c r="V144" s="273"/>
      <c r="W144" s="273"/>
      <c r="X144" s="273"/>
      <c r="Y144" s="273"/>
      <c r="Z144" s="273"/>
    </row>
    <row r="145">
      <c r="A145" s="273"/>
      <c r="B145" s="273"/>
      <c r="C145" s="273"/>
      <c r="D145" s="273"/>
      <c r="E145" s="273"/>
      <c r="F145" s="273"/>
      <c r="G145" s="273"/>
      <c r="H145" s="273"/>
      <c r="I145" s="273"/>
      <c r="J145" s="273"/>
      <c r="K145" s="273"/>
      <c r="L145" s="273"/>
      <c r="M145" s="273"/>
      <c r="N145" s="273"/>
      <c r="O145" s="273"/>
      <c r="P145" s="273"/>
      <c r="Q145" s="273"/>
      <c r="R145" s="273"/>
      <c r="S145" s="273"/>
      <c r="T145" s="273"/>
      <c r="U145" s="273"/>
      <c r="V145" s="273"/>
      <c r="W145" s="273"/>
      <c r="X145" s="273"/>
      <c r="Y145" s="273"/>
      <c r="Z145" s="273"/>
    </row>
    <row r="146">
      <c r="A146" s="273"/>
      <c r="B146" s="273"/>
      <c r="C146" s="273"/>
      <c r="D146" s="273"/>
      <c r="E146" s="273"/>
      <c r="F146" s="273"/>
      <c r="G146" s="273"/>
      <c r="H146" s="273"/>
      <c r="I146" s="273"/>
      <c r="J146" s="273"/>
      <c r="K146" s="273"/>
      <c r="L146" s="273"/>
      <c r="M146" s="273"/>
      <c r="N146" s="273"/>
      <c r="O146" s="273"/>
      <c r="P146" s="273"/>
      <c r="Q146" s="273"/>
      <c r="R146" s="273"/>
      <c r="S146" s="273"/>
      <c r="T146" s="273"/>
      <c r="U146" s="273"/>
      <c r="V146" s="273"/>
      <c r="W146" s="273"/>
      <c r="X146" s="273"/>
      <c r="Y146" s="273"/>
      <c r="Z146" s="273"/>
    </row>
    <row r="147">
      <c r="A147" s="273"/>
      <c r="B147" s="273"/>
      <c r="C147" s="273"/>
      <c r="D147" s="273"/>
      <c r="E147" s="273"/>
      <c r="F147" s="273"/>
      <c r="G147" s="273"/>
      <c r="H147" s="273"/>
      <c r="I147" s="273"/>
      <c r="J147" s="273"/>
      <c r="K147" s="273"/>
      <c r="L147" s="273"/>
      <c r="M147" s="273"/>
      <c r="N147" s="273"/>
      <c r="O147" s="273"/>
      <c r="P147" s="273"/>
      <c r="Q147" s="273"/>
      <c r="R147" s="273"/>
      <c r="S147" s="273"/>
      <c r="T147" s="273"/>
      <c r="U147" s="273"/>
      <c r="V147" s="273"/>
      <c r="W147" s="273"/>
      <c r="X147" s="273"/>
      <c r="Y147" s="273"/>
      <c r="Z147" s="273"/>
    </row>
    <row r="148">
      <c r="A148" s="273"/>
      <c r="B148" s="273"/>
      <c r="C148" s="273"/>
      <c r="D148" s="273"/>
      <c r="E148" s="273"/>
      <c r="F148" s="273"/>
      <c r="G148" s="273"/>
      <c r="H148" s="273"/>
      <c r="I148" s="273"/>
      <c r="J148" s="273"/>
      <c r="K148" s="273"/>
      <c r="L148" s="273"/>
      <c r="M148" s="273"/>
      <c r="N148" s="273"/>
      <c r="O148" s="273"/>
      <c r="P148" s="273"/>
      <c r="Q148" s="273"/>
      <c r="R148" s="273"/>
      <c r="S148" s="273"/>
      <c r="T148" s="273"/>
      <c r="U148" s="273"/>
      <c r="V148" s="273"/>
      <c r="W148" s="273"/>
      <c r="X148" s="273"/>
      <c r="Y148" s="273"/>
      <c r="Z148" s="273"/>
    </row>
    <row r="149">
      <c r="A149" s="273"/>
      <c r="B149" s="273"/>
      <c r="C149" s="273"/>
      <c r="D149" s="273"/>
      <c r="E149" s="273"/>
      <c r="F149" s="273"/>
      <c r="G149" s="273"/>
      <c r="H149" s="273"/>
      <c r="I149" s="273"/>
      <c r="J149" s="273"/>
      <c r="K149" s="273"/>
      <c r="L149" s="273"/>
      <c r="M149" s="273"/>
      <c r="N149" s="273"/>
      <c r="O149" s="273"/>
      <c r="P149" s="273"/>
      <c r="Q149" s="273"/>
      <c r="R149" s="273"/>
      <c r="S149" s="273"/>
      <c r="T149" s="273"/>
      <c r="U149" s="273"/>
      <c r="V149" s="273"/>
      <c r="W149" s="273"/>
      <c r="X149" s="273"/>
      <c r="Y149" s="273"/>
      <c r="Z149" s="273"/>
    </row>
    <row r="150">
      <c r="A150" s="273"/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273"/>
      <c r="T150" s="273"/>
      <c r="U150" s="273"/>
      <c r="V150" s="273"/>
      <c r="W150" s="273"/>
      <c r="X150" s="273"/>
      <c r="Y150" s="273"/>
      <c r="Z150" s="273"/>
    </row>
    <row r="151">
      <c r="A151" s="273"/>
      <c r="B151" s="273"/>
      <c r="C151" s="273"/>
      <c r="D151" s="273"/>
      <c r="E151" s="273"/>
      <c r="F151" s="273"/>
      <c r="G151" s="273"/>
      <c r="H151" s="273"/>
      <c r="I151" s="273"/>
      <c r="J151" s="273"/>
      <c r="K151" s="273"/>
      <c r="L151" s="273"/>
      <c r="M151" s="273"/>
      <c r="N151" s="273"/>
      <c r="O151" s="273"/>
      <c r="P151" s="273"/>
      <c r="Q151" s="273"/>
      <c r="R151" s="273"/>
      <c r="S151" s="273"/>
      <c r="T151" s="273"/>
      <c r="U151" s="273"/>
      <c r="V151" s="273"/>
      <c r="W151" s="273"/>
      <c r="X151" s="273"/>
      <c r="Y151" s="273"/>
      <c r="Z151" s="273"/>
    </row>
    <row r="152">
      <c r="A152" s="273"/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273"/>
      <c r="T152" s="273"/>
      <c r="U152" s="273"/>
      <c r="V152" s="273"/>
      <c r="W152" s="273"/>
      <c r="X152" s="273"/>
      <c r="Y152" s="273"/>
      <c r="Z152" s="273"/>
    </row>
    <row r="153">
      <c r="A153" s="273"/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273"/>
      <c r="T153" s="273"/>
      <c r="U153" s="273"/>
      <c r="V153" s="273"/>
      <c r="W153" s="273"/>
      <c r="X153" s="273"/>
      <c r="Y153" s="273"/>
      <c r="Z153" s="273"/>
    </row>
    <row r="154">
      <c r="A154" s="273"/>
      <c r="B154" s="273"/>
      <c r="C154" s="273"/>
      <c r="D154" s="273"/>
      <c r="E154" s="273"/>
      <c r="F154" s="273"/>
      <c r="G154" s="273"/>
      <c r="H154" s="273"/>
      <c r="I154" s="273"/>
      <c r="J154" s="273"/>
      <c r="K154" s="273"/>
      <c r="L154" s="273"/>
      <c r="M154" s="273"/>
      <c r="N154" s="273"/>
      <c r="O154" s="273"/>
      <c r="P154" s="273"/>
      <c r="Q154" s="273"/>
      <c r="R154" s="273"/>
      <c r="S154" s="273"/>
      <c r="T154" s="273"/>
      <c r="U154" s="273"/>
      <c r="V154" s="273"/>
      <c r="W154" s="273"/>
      <c r="X154" s="273"/>
      <c r="Y154" s="273"/>
      <c r="Z154" s="273"/>
    </row>
    <row r="155">
      <c r="A155" s="273"/>
      <c r="B155" s="273"/>
      <c r="C155" s="273"/>
      <c r="D155" s="273"/>
      <c r="E155" s="273"/>
      <c r="F155" s="273"/>
      <c r="G155" s="273"/>
      <c r="H155" s="273"/>
      <c r="I155" s="273"/>
      <c r="J155" s="273"/>
      <c r="K155" s="273"/>
      <c r="L155" s="273"/>
      <c r="M155" s="273"/>
      <c r="N155" s="273"/>
      <c r="O155" s="273"/>
      <c r="P155" s="273"/>
      <c r="Q155" s="273"/>
      <c r="R155" s="273"/>
      <c r="S155" s="273"/>
      <c r="T155" s="273"/>
      <c r="U155" s="273"/>
      <c r="V155" s="273"/>
      <c r="W155" s="273"/>
      <c r="X155" s="273"/>
      <c r="Y155" s="273"/>
      <c r="Z155" s="273"/>
    </row>
    <row r="156">
      <c r="A156" s="273"/>
      <c r="B156" s="273"/>
      <c r="C156" s="273"/>
      <c r="D156" s="273"/>
      <c r="E156" s="273"/>
      <c r="F156" s="273"/>
      <c r="G156" s="273"/>
      <c r="H156" s="273"/>
      <c r="I156" s="273"/>
      <c r="J156" s="273"/>
      <c r="K156" s="273"/>
      <c r="L156" s="273"/>
      <c r="M156" s="273"/>
      <c r="N156" s="273"/>
      <c r="O156" s="273"/>
      <c r="P156" s="273"/>
      <c r="Q156" s="273"/>
      <c r="R156" s="273"/>
      <c r="S156" s="273"/>
      <c r="T156" s="273"/>
      <c r="U156" s="273"/>
      <c r="V156" s="273"/>
      <c r="W156" s="273"/>
      <c r="X156" s="273"/>
      <c r="Y156" s="273"/>
      <c r="Z156" s="273"/>
    </row>
    <row r="157">
      <c r="A157" s="273"/>
      <c r="B157" s="273"/>
      <c r="C157" s="273"/>
      <c r="D157" s="273"/>
      <c r="E157" s="273"/>
      <c r="F157" s="273"/>
      <c r="G157" s="273"/>
      <c r="H157" s="273"/>
      <c r="I157" s="273"/>
      <c r="J157" s="273"/>
      <c r="K157" s="273"/>
      <c r="L157" s="273"/>
      <c r="M157" s="273"/>
      <c r="N157" s="273"/>
      <c r="O157" s="273"/>
      <c r="P157" s="273"/>
      <c r="Q157" s="273"/>
      <c r="R157" s="273"/>
      <c r="S157" s="273"/>
      <c r="T157" s="273"/>
      <c r="U157" s="273"/>
      <c r="V157" s="273"/>
      <c r="W157" s="273"/>
      <c r="X157" s="273"/>
      <c r="Y157" s="273"/>
      <c r="Z157" s="273"/>
    </row>
    <row r="158">
      <c r="A158" s="273"/>
      <c r="B158" s="273"/>
      <c r="C158" s="273"/>
      <c r="D158" s="273"/>
      <c r="E158" s="273"/>
      <c r="F158" s="273"/>
      <c r="G158" s="273"/>
      <c r="H158" s="273"/>
      <c r="I158" s="273"/>
      <c r="J158" s="273"/>
      <c r="K158" s="273"/>
      <c r="L158" s="273"/>
      <c r="M158" s="273"/>
      <c r="N158" s="273"/>
      <c r="O158" s="273"/>
      <c r="P158" s="273"/>
      <c r="Q158" s="273"/>
      <c r="R158" s="273"/>
      <c r="S158" s="273"/>
      <c r="T158" s="273"/>
      <c r="U158" s="273"/>
      <c r="V158" s="273"/>
      <c r="W158" s="273"/>
      <c r="X158" s="273"/>
      <c r="Y158" s="273"/>
      <c r="Z158" s="273"/>
    </row>
    <row r="159">
      <c r="A159" s="273"/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273"/>
      <c r="T159" s="273"/>
      <c r="U159" s="273"/>
      <c r="V159" s="273"/>
      <c r="W159" s="273"/>
      <c r="X159" s="273"/>
      <c r="Y159" s="273"/>
      <c r="Z159" s="273"/>
    </row>
    <row r="160">
      <c r="A160" s="273"/>
      <c r="B160" s="273"/>
      <c r="C160" s="273"/>
      <c r="D160" s="273"/>
      <c r="E160" s="273"/>
      <c r="F160" s="273"/>
      <c r="G160" s="273"/>
      <c r="H160" s="273"/>
      <c r="I160" s="273"/>
      <c r="J160" s="273"/>
      <c r="K160" s="273"/>
      <c r="L160" s="273"/>
      <c r="M160" s="273"/>
      <c r="N160" s="273"/>
      <c r="O160" s="273"/>
      <c r="P160" s="273"/>
      <c r="Q160" s="273"/>
      <c r="R160" s="273"/>
      <c r="S160" s="273"/>
      <c r="T160" s="273"/>
      <c r="U160" s="273"/>
      <c r="V160" s="273"/>
      <c r="W160" s="273"/>
      <c r="X160" s="273"/>
      <c r="Y160" s="273"/>
      <c r="Z160" s="273"/>
    </row>
    <row r="161">
      <c r="A161" s="273"/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273"/>
      <c r="T161" s="273"/>
      <c r="U161" s="273"/>
      <c r="V161" s="273"/>
      <c r="W161" s="273"/>
      <c r="X161" s="273"/>
      <c r="Y161" s="273"/>
      <c r="Z161" s="273"/>
    </row>
    <row r="162">
      <c r="A162" s="273"/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273"/>
      <c r="T162" s="273"/>
      <c r="U162" s="273"/>
      <c r="V162" s="273"/>
      <c r="W162" s="273"/>
      <c r="X162" s="273"/>
      <c r="Y162" s="273"/>
      <c r="Z162" s="273"/>
    </row>
    <row r="163">
      <c r="A163" s="273"/>
      <c r="B163" s="273"/>
      <c r="C163" s="273"/>
      <c r="D163" s="273"/>
      <c r="E163" s="273"/>
      <c r="F163" s="273"/>
      <c r="G163" s="273"/>
      <c r="H163" s="273"/>
      <c r="I163" s="273"/>
      <c r="J163" s="273"/>
      <c r="K163" s="273"/>
      <c r="L163" s="273"/>
      <c r="M163" s="273"/>
      <c r="N163" s="273"/>
      <c r="O163" s="273"/>
      <c r="P163" s="273"/>
      <c r="Q163" s="273"/>
      <c r="R163" s="273"/>
      <c r="S163" s="273"/>
      <c r="T163" s="273"/>
      <c r="U163" s="273"/>
      <c r="V163" s="273"/>
      <c r="W163" s="273"/>
      <c r="X163" s="273"/>
      <c r="Y163" s="273"/>
      <c r="Z163" s="273"/>
    </row>
    <row r="164">
      <c r="A164" s="273"/>
      <c r="B164" s="273"/>
      <c r="C164" s="273"/>
      <c r="D164" s="273"/>
      <c r="E164" s="273"/>
      <c r="F164" s="273"/>
      <c r="G164" s="273"/>
      <c r="H164" s="273"/>
      <c r="I164" s="273"/>
      <c r="J164" s="273"/>
      <c r="K164" s="273"/>
      <c r="L164" s="273"/>
      <c r="M164" s="273"/>
      <c r="N164" s="273"/>
      <c r="O164" s="273"/>
      <c r="P164" s="273"/>
      <c r="Q164" s="273"/>
      <c r="R164" s="273"/>
      <c r="S164" s="273"/>
      <c r="T164" s="273"/>
      <c r="U164" s="273"/>
      <c r="V164" s="273"/>
      <c r="W164" s="273"/>
      <c r="X164" s="273"/>
      <c r="Y164" s="273"/>
      <c r="Z164" s="273"/>
    </row>
    <row r="165">
      <c r="A165" s="273"/>
      <c r="B165" s="273"/>
      <c r="C165" s="273"/>
      <c r="D165" s="273"/>
      <c r="E165" s="273"/>
      <c r="F165" s="273"/>
      <c r="G165" s="273"/>
      <c r="H165" s="273"/>
      <c r="I165" s="273"/>
      <c r="J165" s="273"/>
      <c r="K165" s="273"/>
      <c r="L165" s="273"/>
      <c r="M165" s="273"/>
      <c r="N165" s="273"/>
      <c r="O165" s="273"/>
      <c r="P165" s="273"/>
      <c r="Q165" s="273"/>
      <c r="R165" s="273"/>
      <c r="S165" s="273"/>
      <c r="T165" s="273"/>
      <c r="U165" s="273"/>
      <c r="V165" s="273"/>
      <c r="W165" s="273"/>
      <c r="X165" s="273"/>
      <c r="Y165" s="273"/>
      <c r="Z165" s="273"/>
    </row>
    <row r="166">
      <c r="A166" s="273"/>
      <c r="B166" s="273"/>
      <c r="C166" s="273"/>
      <c r="D166" s="273"/>
      <c r="E166" s="273"/>
      <c r="F166" s="273"/>
      <c r="G166" s="273"/>
      <c r="H166" s="273"/>
      <c r="I166" s="273"/>
      <c r="J166" s="273"/>
      <c r="K166" s="273"/>
      <c r="L166" s="273"/>
      <c r="M166" s="273"/>
      <c r="N166" s="273"/>
      <c r="O166" s="273"/>
      <c r="P166" s="273"/>
      <c r="Q166" s="273"/>
      <c r="R166" s="273"/>
      <c r="S166" s="273"/>
      <c r="T166" s="273"/>
      <c r="U166" s="273"/>
      <c r="V166" s="273"/>
      <c r="W166" s="273"/>
      <c r="X166" s="273"/>
      <c r="Y166" s="273"/>
      <c r="Z166" s="273"/>
    </row>
    <row r="167">
      <c r="A167" s="273"/>
      <c r="B167" s="273"/>
      <c r="C167" s="273"/>
      <c r="D167" s="273"/>
      <c r="E167" s="273"/>
      <c r="F167" s="273"/>
      <c r="G167" s="273"/>
      <c r="H167" s="273"/>
      <c r="I167" s="273"/>
      <c r="J167" s="273"/>
      <c r="K167" s="273"/>
      <c r="L167" s="273"/>
      <c r="M167" s="273"/>
      <c r="N167" s="273"/>
      <c r="O167" s="273"/>
      <c r="P167" s="273"/>
      <c r="Q167" s="273"/>
      <c r="R167" s="273"/>
      <c r="S167" s="273"/>
      <c r="T167" s="273"/>
      <c r="U167" s="273"/>
      <c r="V167" s="273"/>
      <c r="W167" s="273"/>
      <c r="X167" s="273"/>
      <c r="Y167" s="273"/>
      <c r="Z167" s="273"/>
    </row>
    <row r="168">
      <c r="A168" s="273"/>
      <c r="B168" s="273"/>
      <c r="C168" s="273"/>
      <c r="D168" s="273"/>
      <c r="E168" s="273"/>
      <c r="F168" s="273"/>
      <c r="G168" s="273"/>
      <c r="H168" s="273"/>
      <c r="I168" s="273"/>
      <c r="J168" s="273"/>
      <c r="K168" s="273"/>
      <c r="L168" s="273"/>
      <c r="M168" s="273"/>
      <c r="N168" s="273"/>
      <c r="O168" s="273"/>
      <c r="P168" s="273"/>
      <c r="Q168" s="273"/>
      <c r="R168" s="273"/>
      <c r="S168" s="273"/>
      <c r="T168" s="273"/>
      <c r="U168" s="273"/>
      <c r="V168" s="273"/>
      <c r="W168" s="273"/>
      <c r="X168" s="273"/>
      <c r="Y168" s="273"/>
      <c r="Z168" s="273"/>
    </row>
    <row r="169">
      <c r="A169" s="273"/>
      <c r="B169" s="273"/>
      <c r="C169" s="273"/>
      <c r="D169" s="273"/>
      <c r="E169" s="273"/>
      <c r="F169" s="273"/>
      <c r="G169" s="273"/>
      <c r="H169" s="273"/>
      <c r="I169" s="273"/>
      <c r="J169" s="273"/>
      <c r="K169" s="273"/>
      <c r="L169" s="273"/>
      <c r="M169" s="273"/>
      <c r="N169" s="273"/>
      <c r="O169" s="273"/>
      <c r="P169" s="273"/>
      <c r="Q169" s="273"/>
      <c r="R169" s="273"/>
      <c r="S169" s="273"/>
      <c r="T169" s="273"/>
      <c r="U169" s="273"/>
      <c r="V169" s="273"/>
      <c r="W169" s="273"/>
      <c r="X169" s="273"/>
      <c r="Y169" s="273"/>
      <c r="Z169" s="273"/>
    </row>
    <row r="170">
      <c r="A170" s="273"/>
      <c r="B170" s="273"/>
      <c r="C170" s="273"/>
      <c r="D170" s="273"/>
      <c r="E170" s="273"/>
      <c r="F170" s="273"/>
      <c r="G170" s="273"/>
      <c r="H170" s="273"/>
      <c r="I170" s="273"/>
      <c r="J170" s="273"/>
      <c r="K170" s="273"/>
      <c r="L170" s="273"/>
      <c r="M170" s="273"/>
      <c r="N170" s="273"/>
      <c r="O170" s="273"/>
      <c r="P170" s="273"/>
      <c r="Q170" s="273"/>
      <c r="R170" s="273"/>
      <c r="S170" s="273"/>
      <c r="T170" s="273"/>
      <c r="U170" s="273"/>
      <c r="V170" s="273"/>
      <c r="W170" s="273"/>
      <c r="X170" s="273"/>
      <c r="Y170" s="273"/>
      <c r="Z170" s="273"/>
    </row>
    <row r="171">
      <c r="A171" s="273"/>
      <c r="B171" s="273"/>
      <c r="C171" s="273"/>
      <c r="D171" s="273"/>
      <c r="E171" s="273"/>
      <c r="F171" s="273"/>
      <c r="G171" s="273"/>
      <c r="H171" s="273"/>
      <c r="I171" s="273"/>
      <c r="J171" s="273"/>
      <c r="K171" s="273"/>
      <c r="L171" s="273"/>
      <c r="M171" s="273"/>
      <c r="N171" s="273"/>
      <c r="O171" s="273"/>
      <c r="P171" s="273"/>
      <c r="Q171" s="273"/>
      <c r="R171" s="273"/>
      <c r="S171" s="273"/>
      <c r="T171" s="273"/>
      <c r="U171" s="273"/>
      <c r="V171" s="273"/>
      <c r="W171" s="273"/>
      <c r="X171" s="273"/>
      <c r="Y171" s="273"/>
      <c r="Z171" s="273"/>
    </row>
    <row r="172">
      <c r="A172" s="273"/>
      <c r="B172" s="273"/>
      <c r="C172" s="273"/>
      <c r="D172" s="273"/>
      <c r="E172" s="273"/>
      <c r="F172" s="273"/>
      <c r="G172" s="273"/>
      <c r="H172" s="273"/>
      <c r="I172" s="273"/>
      <c r="J172" s="273"/>
      <c r="K172" s="273"/>
      <c r="L172" s="273"/>
      <c r="M172" s="273"/>
      <c r="N172" s="273"/>
      <c r="O172" s="273"/>
      <c r="P172" s="273"/>
      <c r="Q172" s="273"/>
      <c r="R172" s="273"/>
      <c r="S172" s="273"/>
      <c r="T172" s="273"/>
      <c r="U172" s="273"/>
      <c r="V172" s="273"/>
      <c r="W172" s="273"/>
      <c r="X172" s="273"/>
      <c r="Y172" s="273"/>
      <c r="Z172" s="273"/>
    </row>
    <row r="173">
      <c r="A173" s="273"/>
      <c r="B173" s="273"/>
      <c r="C173" s="273"/>
      <c r="D173" s="273"/>
      <c r="E173" s="273"/>
      <c r="F173" s="273"/>
      <c r="G173" s="273"/>
      <c r="H173" s="273"/>
      <c r="I173" s="273"/>
      <c r="J173" s="273"/>
      <c r="K173" s="273"/>
      <c r="L173" s="273"/>
      <c r="M173" s="273"/>
      <c r="N173" s="273"/>
      <c r="O173" s="273"/>
      <c r="P173" s="273"/>
      <c r="Q173" s="273"/>
      <c r="R173" s="273"/>
      <c r="S173" s="273"/>
      <c r="T173" s="273"/>
      <c r="U173" s="273"/>
      <c r="V173" s="273"/>
      <c r="W173" s="273"/>
      <c r="X173" s="273"/>
      <c r="Y173" s="273"/>
      <c r="Z173" s="273"/>
    </row>
    <row r="174">
      <c r="A174" s="273"/>
      <c r="B174" s="273"/>
      <c r="C174" s="273"/>
      <c r="D174" s="273"/>
      <c r="E174" s="273"/>
      <c r="F174" s="273"/>
      <c r="G174" s="273"/>
      <c r="H174" s="273"/>
      <c r="I174" s="273"/>
      <c r="J174" s="273"/>
      <c r="K174" s="273"/>
      <c r="L174" s="273"/>
      <c r="M174" s="273"/>
      <c r="N174" s="273"/>
      <c r="O174" s="273"/>
      <c r="P174" s="273"/>
      <c r="Q174" s="273"/>
      <c r="R174" s="273"/>
      <c r="S174" s="273"/>
      <c r="T174" s="273"/>
      <c r="U174" s="273"/>
      <c r="V174" s="273"/>
      <c r="W174" s="273"/>
      <c r="X174" s="273"/>
      <c r="Y174" s="273"/>
      <c r="Z174" s="273"/>
    </row>
    <row r="175">
      <c r="A175" s="273"/>
      <c r="B175" s="273"/>
      <c r="C175" s="273"/>
      <c r="D175" s="273"/>
      <c r="E175" s="273"/>
      <c r="F175" s="273"/>
      <c r="G175" s="273"/>
      <c r="H175" s="273"/>
      <c r="I175" s="273"/>
      <c r="J175" s="273"/>
      <c r="K175" s="273"/>
      <c r="L175" s="273"/>
      <c r="M175" s="273"/>
      <c r="N175" s="273"/>
      <c r="O175" s="273"/>
      <c r="P175" s="273"/>
      <c r="Q175" s="273"/>
      <c r="R175" s="273"/>
      <c r="S175" s="273"/>
      <c r="T175" s="273"/>
      <c r="U175" s="273"/>
      <c r="V175" s="273"/>
      <c r="W175" s="273"/>
      <c r="X175" s="273"/>
      <c r="Y175" s="273"/>
      <c r="Z175" s="273"/>
    </row>
    <row r="176">
      <c r="A176" s="273"/>
      <c r="B176" s="273"/>
      <c r="C176" s="273"/>
      <c r="D176" s="273"/>
      <c r="E176" s="273"/>
      <c r="F176" s="273"/>
      <c r="G176" s="273"/>
      <c r="H176" s="273"/>
      <c r="I176" s="273"/>
      <c r="J176" s="273"/>
      <c r="K176" s="273"/>
      <c r="L176" s="273"/>
      <c r="M176" s="273"/>
      <c r="N176" s="273"/>
      <c r="O176" s="273"/>
      <c r="P176" s="273"/>
      <c r="Q176" s="273"/>
      <c r="R176" s="273"/>
      <c r="S176" s="273"/>
      <c r="T176" s="273"/>
      <c r="U176" s="273"/>
      <c r="V176" s="273"/>
      <c r="W176" s="273"/>
      <c r="X176" s="273"/>
      <c r="Y176" s="273"/>
      <c r="Z176" s="273"/>
    </row>
    <row r="177">
      <c r="A177" s="273"/>
      <c r="B177" s="273"/>
      <c r="C177" s="273"/>
      <c r="D177" s="273"/>
      <c r="E177" s="273"/>
      <c r="F177" s="273"/>
      <c r="G177" s="273"/>
      <c r="H177" s="273"/>
      <c r="I177" s="273"/>
      <c r="J177" s="273"/>
      <c r="K177" s="273"/>
      <c r="L177" s="273"/>
      <c r="M177" s="273"/>
      <c r="N177" s="273"/>
      <c r="O177" s="273"/>
      <c r="P177" s="273"/>
      <c r="Q177" s="273"/>
      <c r="R177" s="273"/>
      <c r="S177" s="273"/>
      <c r="T177" s="273"/>
      <c r="U177" s="273"/>
      <c r="V177" s="273"/>
      <c r="W177" s="273"/>
      <c r="X177" s="273"/>
      <c r="Y177" s="273"/>
      <c r="Z177" s="273"/>
    </row>
    <row r="178">
      <c r="A178" s="273"/>
      <c r="B178" s="273"/>
      <c r="C178" s="273"/>
      <c r="D178" s="273"/>
      <c r="E178" s="273"/>
      <c r="F178" s="273"/>
      <c r="G178" s="273"/>
      <c r="H178" s="273"/>
      <c r="I178" s="273"/>
      <c r="J178" s="273"/>
      <c r="K178" s="273"/>
      <c r="L178" s="273"/>
      <c r="M178" s="273"/>
      <c r="N178" s="273"/>
      <c r="O178" s="273"/>
      <c r="P178" s="273"/>
      <c r="Q178" s="273"/>
      <c r="R178" s="273"/>
      <c r="S178" s="273"/>
      <c r="T178" s="273"/>
      <c r="U178" s="273"/>
      <c r="V178" s="273"/>
      <c r="W178" s="273"/>
      <c r="X178" s="273"/>
      <c r="Y178" s="273"/>
      <c r="Z178" s="273"/>
    </row>
    <row r="179">
      <c r="A179" s="273"/>
      <c r="B179" s="273"/>
      <c r="C179" s="273"/>
      <c r="D179" s="273"/>
      <c r="E179" s="273"/>
      <c r="F179" s="273"/>
      <c r="G179" s="273"/>
      <c r="H179" s="273"/>
      <c r="I179" s="273"/>
      <c r="J179" s="273"/>
      <c r="K179" s="273"/>
      <c r="L179" s="273"/>
      <c r="M179" s="273"/>
      <c r="N179" s="273"/>
      <c r="O179" s="273"/>
      <c r="P179" s="273"/>
      <c r="Q179" s="273"/>
      <c r="R179" s="273"/>
      <c r="S179" s="273"/>
      <c r="T179" s="273"/>
      <c r="U179" s="273"/>
      <c r="V179" s="273"/>
      <c r="W179" s="273"/>
      <c r="X179" s="273"/>
      <c r="Y179" s="273"/>
      <c r="Z179" s="273"/>
    </row>
    <row r="180">
      <c r="A180" s="273"/>
      <c r="B180" s="273"/>
      <c r="C180" s="273"/>
      <c r="D180" s="273"/>
      <c r="E180" s="273"/>
      <c r="F180" s="273"/>
      <c r="G180" s="273"/>
      <c r="H180" s="273"/>
      <c r="I180" s="273"/>
      <c r="J180" s="273"/>
      <c r="K180" s="273"/>
      <c r="L180" s="273"/>
      <c r="M180" s="273"/>
      <c r="N180" s="273"/>
      <c r="O180" s="273"/>
      <c r="P180" s="273"/>
      <c r="Q180" s="273"/>
      <c r="R180" s="273"/>
      <c r="S180" s="273"/>
      <c r="T180" s="273"/>
      <c r="U180" s="273"/>
      <c r="V180" s="273"/>
      <c r="W180" s="273"/>
      <c r="X180" s="273"/>
      <c r="Y180" s="273"/>
      <c r="Z180" s="273"/>
    </row>
    <row r="181">
      <c r="A181" s="273"/>
      <c r="B181" s="273"/>
      <c r="C181" s="273"/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3"/>
      <c r="T181" s="273"/>
      <c r="U181" s="273"/>
      <c r="V181" s="273"/>
      <c r="W181" s="273"/>
      <c r="X181" s="273"/>
      <c r="Y181" s="273"/>
      <c r="Z181" s="273"/>
    </row>
    <row r="182">
      <c r="A182" s="273"/>
      <c r="B182" s="273"/>
      <c r="C182" s="273"/>
      <c r="D182" s="273"/>
      <c r="E182" s="273"/>
      <c r="F182" s="273"/>
      <c r="G182" s="273"/>
      <c r="H182" s="273"/>
      <c r="I182" s="273"/>
      <c r="J182" s="273"/>
      <c r="K182" s="273"/>
      <c r="L182" s="273"/>
      <c r="M182" s="273"/>
      <c r="N182" s="273"/>
      <c r="O182" s="273"/>
      <c r="P182" s="273"/>
      <c r="Q182" s="273"/>
      <c r="R182" s="273"/>
      <c r="S182" s="273"/>
      <c r="T182" s="273"/>
      <c r="U182" s="273"/>
      <c r="V182" s="273"/>
      <c r="W182" s="273"/>
      <c r="X182" s="273"/>
      <c r="Y182" s="273"/>
      <c r="Z182" s="273"/>
    </row>
    <row r="183">
      <c r="A183" s="273"/>
      <c r="B183" s="273"/>
      <c r="C183" s="273"/>
      <c r="D183" s="273"/>
      <c r="E183" s="273"/>
      <c r="F183" s="273"/>
      <c r="G183" s="273"/>
      <c r="H183" s="273"/>
      <c r="I183" s="273"/>
      <c r="J183" s="273"/>
      <c r="K183" s="273"/>
      <c r="L183" s="273"/>
      <c r="M183" s="273"/>
      <c r="N183" s="273"/>
      <c r="O183" s="273"/>
      <c r="P183" s="273"/>
      <c r="Q183" s="273"/>
      <c r="R183" s="273"/>
      <c r="S183" s="273"/>
      <c r="T183" s="273"/>
      <c r="U183" s="273"/>
      <c r="V183" s="273"/>
      <c r="W183" s="273"/>
      <c r="X183" s="273"/>
      <c r="Y183" s="273"/>
      <c r="Z183" s="273"/>
    </row>
    <row r="184">
      <c r="A184" s="273"/>
      <c r="B184" s="273"/>
      <c r="C184" s="273"/>
      <c r="D184" s="273"/>
      <c r="E184" s="273"/>
      <c r="F184" s="273"/>
      <c r="G184" s="273"/>
      <c r="H184" s="273"/>
      <c r="I184" s="273"/>
      <c r="J184" s="273"/>
      <c r="K184" s="273"/>
      <c r="L184" s="273"/>
      <c r="M184" s="273"/>
      <c r="N184" s="273"/>
      <c r="O184" s="273"/>
      <c r="P184" s="273"/>
      <c r="Q184" s="273"/>
      <c r="R184" s="273"/>
      <c r="S184" s="273"/>
      <c r="T184" s="273"/>
      <c r="U184" s="273"/>
      <c r="V184" s="273"/>
      <c r="W184" s="273"/>
      <c r="X184" s="273"/>
      <c r="Y184" s="273"/>
      <c r="Z184" s="273"/>
    </row>
    <row r="185">
      <c r="A185" s="273"/>
      <c r="B185" s="273"/>
      <c r="C185" s="273"/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3"/>
      <c r="T185" s="273"/>
      <c r="U185" s="273"/>
      <c r="V185" s="273"/>
      <c r="W185" s="273"/>
      <c r="X185" s="273"/>
      <c r="Y185" s="273"/>
      <c r="Z185" s="273"/>
    </row>
    <row r="186">
      <c r="A186" s="273"/>
      <c r="B186" s="273"/>
      <c r="C186" s="273"/>
      <c r="D186" s="273"/>
      <c r="E186" s="273"/>
      <c r="F186" s="273"/>
      <c r="G186" s="273"/>
      <c r="H186" s="273"/>
      <c r="I186" s="273"/>
      <c r="J186" s="273"/>
      <c r="K186" s="273"/>
      <c r="L186" s="273"/>
      <c r="M186" s="273"/>
      <c r="N186" s="273"/>
      <c r="O186" s="273"/>
      <c r="P186" s="273"/>
      <c r="Q186" s="273"/>
      <c r="R186" s="273"/>
      <c r="S186" s="273"/>
      <c r="T186" s="273"/>
      <c r="U186" s="273"/>
      <c r="V186" s="273"/>
      <c r="W186" s="273"/>
      <c r="X186" s="273"/>
      <c r="Y186" s="273"/>
      <c r="Z186" s="273"/>
    </row>
    <row r="187">
      <c r="A187" s="273"/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273"/>
      <c r="T187" s="273"/>
      <c r="U187" s="273"/>
      <c r="V187" s="273"/>
      <c r="W187" s="273"/>
      <c r="X187" s="273"/>
      <c r="Y187" s="273"/>
      <c r="Z187" s="273"/>
    </row>
    <row r="188">
      <c r="A188" s="273"/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273"/>
      <c r="T188" s="273"/>
      <c r="U188" s="273"/>
      <c r="V188" s="273"/>
      <c r="W188" s="273"/>
      <c r="X188" s="273"/>
      <c r="Y188" s="273"/>
      <c r="Z188" s="273"/>
    </row>
    <row r="189">
      <c r="A189" s="273"/>
      <c r="B189" s="273"/>
      <c r="C189" s="273"/>
      <c r="D189" s="273"/>
      <c r="E189" s="273"/>
      <c r="F189" s="273"/>
      <c r="G189" s="273"/>
      <c r="H189" s="273"/>
      <c r="I189" s="273"/>
      <c r="J189" s="273"/>
      <c r="K189" s="273"/>
      <c r="L189" s="273"/>
      <c r="M189" s="273"/>
      <c r="N189" s="273"/>
      <c r="O189" s="273"/>
      <c r="P189" s="273"/>
      <c r="Q189" s="273"/>
      <c r="R189" s="273"/>
      <c r="S189" s="273"/>
      <c r="T189" s="273"/>
      <c r="U189" s="273"/>
      <c r="V189" s="273"/>
      <c r="W189" s="273"/>
      <c r="X189" s="273"/>
      <c r="Y189" s="273"/>
      <c r="Z189" s="273"/>
    </row>
    <row r="190">
      <c r="A190" s="273"/>
      <c r="B190" s="273"/>
      <c r="C190" s="273"/>
      <c r="D190" s="273"/>
      <c r="E190" s="273"/>
      <c r="F190" s="273"/>
      <c r="G190" s="273"/>
      <c r="H190" s="273"/>
      <c r="I190" s="273"/>
      <c r="J190" s="273"/>
      <c r="K190" s="273"/>
      <c r="L190" s="273"/>
      <c r="M190" s="273"/>
      <c r="N190" s="273"/>
      <c r="O190" s="273"/>
      <c r="P190" s="273"/>
      <c r="Q190" s="273"/>
      <c r="R190" s="273"/>
      <c r="S190" s="273"/>
      <c r="T190" s="273"/>
      <c r="U190" s="273"/>
      <c r="V190" s="273"/>
      <c r="W190" s="273"/>
      <c r="X190" s="273"/>
      <c r="Y190" s="273"/>
      <c r="Z190" s="273"/>
    </row>
    <row r="191">
      <c r="A191" s="273"/>
      <c r="B191" s="273"/>
      <c r="C191" s="273"/>
      <c r="D191" s="273"/>
      <c r="E191" s="273"/>
      <c r="F191" s="273"/>
      <c r="G191" s="273"/>
      <c r="H191" s="273"/>
      <c r="I191" s="273"/>
      <c r="J191" s="273"/>
      <c r="K191" s="273"/>
      <c r="L191" s="273"/>
      <c r="M191" s="273"/>
      <c r="N191" s="273"/>
      <c r="O191" s="273"/>
      <c r="P191" s="273"/>
      <c r="Q191" s="273"/>
      <c r="R191" s="273"/>
      <c r="S191" s="273"/>
      <c r="T191" s="273"/>
      <c r="U191" s="273"/>
      <c r="V191" s="273"/>
      <c r="W191" s="273"/>
      <c r="X191" s="273"/>
      <c r="Y191" s="273"/>
      <c r="Z191" s="273"/>
    </row>
    <row r="192">
      <c r="A192" s="273"/>
      <c r="B192" s="273"/>
      <c r="C192" s="273"/>
      <c r="D192" s="273"/>
      <c r="E192" s="273"/>
      <c r="F192" s="273"/>
      <c r="G192" s="273"/>
      <c r="H192" s="273"/>
      <c r="I192" s="273"/>
      <c r="J192" s="273"/>
      <c r="K192" s="273"/>
      <c r="L192" s="273"/>
      <c r="M192" s="273"/>
      <c r="N192" s="273"/>
      <c r="O192" s="273"/>
      <c r="P192" s="273"/>
      <c r="Q192" s="273"/>
      <c r="R192" s="273"/>
      <c r="S192" s="273"/>
      <c r="T192" s="273"/>
      <c r="U192" s="273"/>
      <c r="V192" s="273"/>
      <c r="W192" s="273"/>
      <c r="X192" s="273"/>
      <c r="Y192" s="273"/>
      <c r="Z192" s="273"/>
    </row>
    <row r="193">
      <c r="A193" s="273"/>
      <c r="B193" s="273"/>
      <c r="C193" s="273"/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3"/>
      <c r="T193" s="273"/>
      <c r="U193" s="273"/>
      <c r="V193" s="273"/>
      <c r="W193" s="273"/>
      <c r="X193" s="273"/>
      <c r="Y193" s="273"/>
      <c r="Z193" s="273"/>
    </row>
    <row r="194">
      <c r="A194" s="273"/>
      <c r="B194" s="273"/>
      <c r="C194" s="273"/>
      <c r="D194" s="273"/>
      <c r="E194" s="273"/>
      <c r="F194" s="273"/>
      <c r="G194" s="273"/>
      <c r="H194" s="273"/>
      <c r="I194" s="273"/>
      <c r="J194" s="273"/>
      <c r="K194" s="273"/>
      <c r="L194" s="273"/>
      <c r="M194" s="273"/>
      <c r="N194" s="273"/>
      <c r="O194" s="273"/>
      <c r="P194" s="273"/>
      <c r="Q194" s="273"/>
      <c r="R194" s="273"/>
      <c r="S194" s="273"/>
      <c r="T194" s="273"/>
      <c r="U194" s="273"/>
      <c r="V194" s="273"/>
      <c r="W194" s="273"/>
      <c r="X194" s="273"/>
      <c r="Y194" s="273"/>
      <c r="Z194" s="273"/>
    </row>
    <row r="195">
      <c r="A195" s="273"/>
      <c r="B195" s="273"/>
      <c r="C195" s="273"/>
      <c r="D195" s="273"/>
      <c r="E195" s="273"/>
      <c r="F195" s="273"/>
      <c r="G195" s="273"/>
      <c r="H195" s="273"/>
      <c r="I195" s="273"/>
      <c r="J195" s="273"/>
      <c r="K195" s="273"/>
      <c r="L195" s="273"/>
      <c r="M195" s="273"/>
      <c r="N195" s="273"/>
      <c r="O195" s="273"/>
      <c r="P195" s="273"/>
      <c r="Q195" s="273"/>
      <c r="R195" s="273"/>
      <c r="S195" s="273"/>
      <c r="T195" s="273"/>
      <c r="U195" s="273"/>
      <c r="V195" s="273"/>
      <c r="W195" s="273"/>
      <c r="X195" s="273"/>
      <c r="Y195" s="273"/>
      <c r="Z195" s="273"/>
    </row>
    <row r="196">
      <c r="A196" s="273"/>
      <c r="B196" s="273"/>
      <c r="C196" s="273"/>
      <c r="D196" s="273"/>
      <c r="E196" s="273"/>
      <c r="F196" s="273"/>
      <c r="G196" s="273"/>
      <c r="H196" s="273"/>
      <c r="I196" s="273"/>
      <c r="J196" s="273"/>
      <c r="K196" s="273"/>
      <c r="L196" s="273"/>
      <c r="M196" s="273"/>
      <c r="N196" s="273"/>
      <c r="O196" s="273"/>
      <c r="P196" s="273"/>
      <c r="Q196" s="273"/>
      <c r="R196" s="273"/>
      <c r="S196" s="273"/>
      <c r="T196" s="273"/>
      <c r="U196" s="273"/>
      <c r="V196" s="273"/>
      <c r="W196" s="273"/>
      <c r="X196" s="273"/>
      <c r="Y196" s="273"/>
      <c r="Z196" s="273"/>
    </row>
    <row r="197">
      <c r="A197" s="273"/>
      <c r="B197" s="273"/>
      <c r="C197" s="273"/>
      <c r="D197" s="273"/>
      <c r="E197" s="273"/>
      <c r="F197" s="273"/>
      <c r="G197" s="273"/>
      <c r="H197" s="273"/>
      <c r="I197" s="273"/>
      <c r="J197" s="273"/>
      <c r="K197" s="273"/>
      <c r="L197" s="273"/>
      <c r="M197" s="273"/>
      <c r="N197" s="273"/>
      <c r="O197" s="273"/>
      <c r="P197" s="273"/>
      <c r="Q197" s="273"/>
      <c r="R197" s="273"/>
      <c r="S197" s="273"/>
      <c r="T197" s="273"/>
      <c r="U197" s="273"/>
      <c r="V197" s="273"/>
      <c r="W197" s="273"/>
      <c r="X197" s="273"/>
      <c r="Y197" s="273"/>
      <c r="Z197" s="273"/>
    </row>
    <row r="198">
      <c r="A198" s="273"/>
      <c r="B198" s="273"/>
      <c r="C198" s="273"/>
      <c r="D198" s="273"/>
      <c r="E198" s="273"/>
      <c r="F198" s="273"/>
      <c r="G198" s="273"/>
      <c r="H198" s="273"/>
      <c r="I198" s="273"/>
      <c r="J198" s="273"/>
      <c r="K198" s="273"/>
      <c r="L198" s="273"/>
      <c r="M198" s="273"/>
      <c r="N198" s="273"/>
      <c r="O198" s="273"/>
      <c r="P198" s="273"/>
      <c r="Q198" s="273"/>
      <c r="R198" s="273"/>
      <c r="S198" s="273"/>
      <c r="T198" s="273"/>
      <c r="U198" s="273"/>
      <c r="V198" s="273"/>
      <c r="W198" s="273"/>
      <c r="X198" s="273"/>
      <c r="Y198" s="273"/>
      <c r="Z198" s="273"/>
    </row>
    <row r="199">
      <c r="A199" s="273"/>
      <c r="B199" s="273"/>
      <c r="C199" s="273"/>
      <c r="D199" s="273"/>
      <c r="E199" s="273"/>
      <c r="F199" s="273"/>
      <c r="G199" s="273"/>
      <c r="H199" s="273"/>
      <c r="I199" s="273"/>
      <c r="J199" s="273"/>
      <c r="K199" s="273"/>
      <c r="L199" s="273"/>
      <c r="M199" s="273"/>
      <c r="N199" s="273"/>
      <c r="O199" s="273"/>
      <c r="P199" s="273"/>
      <c r="Q199" s="273"/>
      <c r="R199" s="273"/>
      <c r="S199" s="273"/>
      <c r="T199" s="273"/>
      <c r="U199" s="273"/>
      <c r="V199" s="273"/>
      <c r="W199" s="273"/>
      <c r="X199" s="273"/>
      <c r="Y199" s="273"/>
      <c r="Z199" s="273"/>
    </row>
    <row r="200">
      <c r="A200" s="273"/>
      <c r="B200" s="273"/>
      <c r="C200" s="273"/>
      <c r="D200" s="273"/>
      <c r="E200" s="273"/>
      <c r="F200" s="273"/>
      <c r="G200" s="273"/>
      <c r="H200" s="273"/>
      <c r="I200" s="273"/>
      <c r="J200" s="273"/>
      <c r="K200" s="273"/>
      <c r="L200" s="273"/>
      <c r="M200" s="273"/>
      <c r="N200" s="273"/>
      <c r="O200" s="273"/>
      <c r="P200" s="273"/>
      <c r="Q200" s="273"/>
      <c r="R200" s="273"/>
      <c r="S200" s="273"/>
      <c r="T200" s="273"/>
      <c r="U200" s="273"/>
      <c r="V200" s="273"/>
      <c r="W200" s="273"/>
      <c r="X200" s="273"/>
      <c r="Y200" s="273"/>
      <c r="Z200" s="273"/>
    </row>
    <row r="201">
      <c r="A201" s="273"/>
      <c r="B201" s="273"/>
      <c r="C201" s="273"/>
      <c r="D201" s="273"/>
      <c r="E201" s="273"/>
      <c r="F201" s="273"/>
      <c r="G201" s="273"/>
      <c r="H201" s="273"/>
      <c r="I201" s="273"/>
      <c r="J201" s="273"/>
      <c r="K201" s="273"/>
      <c r="L201" s="273"/>
      <c r="M201" s="273"/>
      <c r="N201" s="273"/>
      <c r="O201" s="273"/>
      <c r="P201" s="273"/>
      <c r="Q201" s="273"/>
      <c r="R201" s="273"/>
      <c r="S201" s="273"/>
      <c r="T201" s="273"/>
      <c r="U201" s="273"/>
      <c r="V201" s="273"/>
      <c r="W201" s="273"/>
      <c r="X201" s="273"/>
      <c r="Y201" s="273"/>
      <c r="Z201" s="273"/>
    </row>
    <row r="202">
      <c r="A202" s="273"/>
      <c r="B202" s="273"/>
      <c r="C202" s="273"/>
      <c r="D202" s="273"/>
      <c r="E202" s="273"/>
      <c r="F202" s="273"/>
      <c r="G202" s="273"/>
      <c r="H202" s="273"/>
      <c r="I202" s="273"/>
      <c r="J202" s="273"/>
      <c r="K202" s="273"/>
      <c r="L202" s="273"/>
      <c r="M202" s="273"/>
      <c r="N202" s="273"/>
      <c r="O202" s="273"/>
      <c r="P202" s="273"/>
      <c r="Q202" s="273"/>
      <c r="R202" s="273"/>
      <c r="S202" s="273"/>
      <c r="T202" s="273"/>
      <c r="U202" s="273"/>
      <c r="V202" s="273"/>
      <c r="W202" s="273"/>
      <c r="X202" s="273"/>
      <c r="Y202" s="273"/>
      <c r="Z202" s="273"/>
    </row>
    <row r="203">
      <c r="A203" s="273"/>
      <c r="B203" s="273"/>
      <c r="C203" s="273"/>
      <c r="D203" s="273"/>
      <c r="E203" s="273"/>
      <c r="F203" s="273"/>
      <c r="G203" s="273"/>
      <c r="H203" s="273"/>
      <c r="I203" s="273"/>
      <c r="J203" s="273"/>
      <c r="K203" s="273"/>
      <c r="L203" s="273"/>
      <c r="M203" s="273"/>
      <c r="N203" s="273"/>
      <c r="O203" s="273"/>
      <c r="P203" s="273"/>
      <c r="Q203" s="273"/>
      <c r="R203" s="273"/>
      <c r="S203" s="273"/>
      <c r="T203" s="273"/>
      <c r="U203" s="273"/>
      <c r="V203" s="273"/>
      <c r="W203" s="273"/>
      <c r="X203" s="273"/>
      <c r="Y203" s="273"/>
      <c r="Z203" s="273"/>
    </row>
    <row r="204">
      <c r="A204" s="273"/>
      <c r="B204" s="273"/>
      <c r="C204" s="273"/>
      <c r="D204" s="273"/>
      <c r="E204" s="273"/>
      <c r="F204" s="273"/>
      <c r="G204" s="273"/>
      <c r="H204" s="273"/>
      <c r="I204" s="273"/>
      <c r="J204" s="273"/>
      <c r="K204" s="273"/>
      <c r="L204" s="273"/>
      <c r="M204" s="273"/>
      <c r="N204" s="273"/>
      <c r="O204" s="273"/>
      <c r="P204" s="273"/>
      <c r="Q204" s="273"/>
      <c r="R204" s="273"/>
      <c r="S204" s="273"/>
      <c r="T204" s="273"/>
      <c r="U204" s="273"/>
      <c r="V204" s="273"/>
      <c r="W204" s="273"/>
      <c r="X204" s="273"/>
      <c r="Y204" s="273"/>
      <c r="Z204" s="273"/>
    </row>
    <row r="205">
      <c r="A205" s="273"/>
      <c r="B205" s="273"/>
      <c r="C205" s="273"/>
      <c r="D205" s="273"/>
      <c r="E205" s="273"/>
      <c r="F205" s="273"/>
      <c r="G205" s="273"/>
      <c r="H205" s="273"/>
      <c r="I205" s="273"/>
      <c r="J205" s="273"/>
      <c r="K205" s="273"/>
      <c r="L205" s="273"/>
      <c r="M205" s="273"/>
      <c r="N205" s="273"/>
      <c r="O205" s="273"/>
      <c r="P205" s="273"/>
      <c r="Q205" s="273"/>
      <c r="R205" s="273"/>
      <c r="S205" s="273"/>
      <c r="T205" s="273"/>
      <c r="U205" s="273"/>
      <c r="V205" s="273"/>
      <c r="W205" s="273"/>
      <c r="X205" s="273"/>
      <c r="Y205" s="273"/>
      <c r="Z205" s="273"/>
    </row>
    <row r="206">
      <c r="A206" s="273"/>
      <c r="B206" s="273"/>
      <c r="C206" s="273"/>
      <c r="D206" s="273"/>
      <c r="E206" s="273"/>
      <c r="F206" s="273"/>
      <c r="G206" s="273"/>
      <c r="H206" s="273"/>
      <c r="I206" s="273"/>
      <c r="J206" s="273"/>
      <c r="K206" s="273"/>
      <c r="L206" s="273"/>
      <c r="M206" s="273"/>
      <c r="N206" s="273"/>
      <c r="O206" s="273"/>
      <c r="P206" s="273"/>
      <c r="Q206" s="273"/>
      <c r="R206" s="273"/>
      <c r="S206" s="273"/>
      <c r="T206" s="273"/>
      <c r="U206" s="273"/>
      <c r="V206" s="273"/>
      <c r="W206" s="273"/>
      <c r="X206" s="273"/>
      <c r="Y206" s="273"/>
      <c r="Z206" s="273"/>
    </row>
    <row r="207">
      <c r="A207" s="273"/>
      <c r="B207" s="273"/>
      <c r="C207" s="273"/>
      <c r="D207" s="273"/>
      <c r="E207" s="273"/>
      <c r="F207" s="273"/>
      <c r="G207" s="273"/>
      <c r="H207" s="273"/>
      <c r="I207" s="273"/>
      <c r="J207" s="273"/>
      <c r="K207" s="273"/>
      <c r="L207" s="273"/>
      <c r="M207" s="273"/>
      <c r="N207" s="273"/>
      <c r="O207" s="273"/>
      <c r="P207" s="273"/>
      <c r="Q207" s="273"/>
      <c r="R207" s="273"/>
      <c r="S207" s="273"/>
      <c r="T207" s="273"/>
      <c r="U207" s="273"/>
      <c r="V207" s="273"/>
      <c r="W207" s="273"/>
      <c r="X207" s="273"/>
      <c r="Y207" s="273"/>
      <c r="Z207" s="273"/>
    </row>
    <row r="208">
      <c r="A208" s="273"/>
      <c r="B208" s="273"/>
      <c r="C208" s="273"/>
      <c r="D208" s="273"/>
      <c r="E208" s="273"/>
      <c r="F208" s="273"/>
      <c r="G208" s="273"/>
      <c r="H208" s="273"/>
      <c r="I208" s="273"/>
      <c r="J208" s="273"/>
      <c r="K208" s="273"/>
      <c r="L208" s="273"/>
      <c r="M208" s="273"/>
      <c r="N208" s="273"/>
      <c r="O208" s="273"/>
      <c r="P208" s="273"/>
      <c r="Q208" s="273"/>
      <c r="R208" s="273"/>
      <c r="S208" s="273"/>
      <c r="T208" s="273"/>
      <c r="U208" s="273"/>
      <c r="V208" s="273"/>
      <c r="W208" s="273"/>
      <c r="X208" s="273"/>
      <c r="Y208" s="273"/>
      <c r="Z208" s="273"/>
    </row>
    <row r="209">
      <c r="A209" s="273"/>
      <c r="B209" s="273"/>
      <c r="C209" s="273"/>
      <c r="D209" s="273"/>
      <c r="E209" s="273"/>
      <c r="F209" s="273"/>
      <c r="G209" s="273"/>
      <c r="H209" s="273"/>
      <c r="I209" s="273"/>
      <c r="J209" s="273"/>
      <c r="K209" s="273"/>
      <c r="L209" s="273"/>
      <c r="M209" s="273"/>
      <c r="N209" s="273"/>
      <c r="O209" s="273"/>
      <c r="P209" s="273"/>
      <c r="Q209" s="273"/>
      <c r="R209" s="273"/>
      <c r="S209" s="273"/>
      <c r="T209" s="273"/>
      <c r="U209" s="273"/>
      <c r="V209" s="273"/>
      <c r="W209" s="273"/>
      <c r="X209" s="273"/>
      <c r="Y209" s="273"/>
      <c r="Z209" s="273"/>
    </row>
    <row r="210">
      <c r="A210" s="273"/>
      <c r="B210" s="273"/>
      <c r="C210" s="273"/>
      <c r="D210" s="273"/>
      <c r="E210" s="273"/>
      <c r="F210" s="273"/>
      <c r="G210" s="273"/>
      <c r="H210" s="273"/>
      <c r="I210" s="273"/>
      <c r="J210" s="273"/>
      <c r="K210" s="273"/>
      <c r="L210" s="273"/>
      <c r="M210" s="273"/>
      <c r="N210" s="273"/>
      <c r="O210" s="273"/>
      <c r="P210" s="273"/>
      <c r="Q210" s="273"/>
      <c r="R210" s="273"/>
      <c r="S210" s="273"/>
      <c r="T210" s="273"/>
      <c r="U210" s="273"/>
      <c r="V210" s="273"/>
      <c r="W210" s="273"/>
      <c r="X210" s="273"/>
      <c r="Y210" s="273"/>
      <c r="Z210" s="273"/>
    </row>
    <row r="211">
      <c r="A211" s="273"/>
      <c r="B211" s="273"/>
      <c r="C211" s="273"/>
      <c r="D211" s="273"/>
      <c r="E211" s="273"/>
      <c r="F211" s="273"/>
      <c r="G211" s="273"/>
      <c r="H211" s="273"/>
      <c r="I211" s="273"/>
      <c r="J211" s="273"/>
      <c r="K211" s="273"/>
      <c r="L211" s="273"/>
      <c r="M211" s="273"/>
      <c r="N211" s="273"/>
      <c r="O211" s="273"/>
      <c r="P211" s="273"/>
      <c r="Q211" s="273"/>
      <c r="R211" s="273"/>
      <c r="S211" s="273"/>
      <c r="T211" s="273"/>
      <c r="U211" s="273"/>
      <c r="V211" s="273"/>
      <c r="W211" s="273"/>
      <c r="X211" s="273"/>
      <c r="Y211" s="273"/>
      <c r="Z211" s="273"/>
    </row>
    <row r="212">
      <c r="A212" s="273"/>
      <c r="B212" s="273"/>
      <c r="C212" s="273"/>
      <c r="D212" s="273"/>
      <c r="E212" s="273"/>
      <c r="F212" s="273"/>
      <c r="G212" s="273"/>
      <c r="H212" s="273"/>
      <c r="I212" s="273"/>
      <c r="J212" s="273"/>
      <c r="K212" s="273"/>
      <c r="L212" s="273"/>
      <c r="M212" s="273"/>
      <c r="N212" s="273"/>
      <c r="O212" s="273"/>
      <c r="P212" s="273"/>
      <c r="Q212" s="273"/>
      <c r="R212" s="273"/>
      <c r="S212" s="273"/>
      <c r="T212" s="273"/>
      <c r="U212" s="273"/>
      <c r="V212" s="273"/>
      <c r="W212" s="273"/>
      <c r="X212" s="273"/>
      <c r="Y212" s="273"/>
      <c r="Z212" s="273"/>
    </row>
    <row r="213">
      <c r="A213" s="273"/>
      <c r="B213" s="273"/>
      <c r="C213" s="273"/>
      <c r="D213" s="273"/>
      <c r="E213" s="273"/>
      <c r="F213" s="273"/>
      <c r="G213" s="273"/>
      <c r="H213" s="273"/>
      <c r="I213" s="273"/>
      <c r="J213" s="273"/>
      <c r="K213" s="273"/>
      <c r="L213" s="273"/>
      <c r="M213" s="273"/>
      <c r="N213" s="273"/>
      <c r="O213" s="273"/>
      <c r="P213" s="273"/>
      <c r="Q213" s="273"/>
      <c r="R213" s="273"/>
      <c r="S213" s="273"/>
      <c r="T213" s="273"/>
      <c r="U213" s="273"/>
      <c r="V213" s="273"/>
      <c r="W213" s="273"/>
      <c r="X213" s="273"/>
      <c r="Y213" s="273"/>
      <c r="Z213" s="273"/>
    </row>
    <row r="214">
      <c r="A214" s="273"/>
      <c r="B214" s="273"/>
      <c r="C214" s="273"/>
      <c r="D214" s="273"/>
      <c r="E214" s="273"/>
      <c r="F214" s="273"/>
      <c r="G214" s="273"/>
      <c r="H214" s="273"/>
      <c r="I214" s="273"/>
      <c r="J214" s="273"/>
      <c r="K214" s="273"/>
      <c r="L214" s="273"/>
      <c r="M214" s="273"/>
      <c r="N214" s="273"/>
      <c r="O214" s="273"/>
      <c r="P214" s="273"/>
      <c r="Q214" s="273"/>
      <c r="R214" s="273"/>
      <c r="S214" s="273"/>
      <c r="T214" s="273"/>
      <c r="U214" s="273"/>
      <c r="V214" s="273"/>
      <c r="W214" s="273"/>
      <c r="X214" s="273"/>
      <c r="Y214" s="273"/>
      <c r="Z214" s="273"/>
    </row>
    <row r="215">
      <c r="A215" s="273"/>
      <c r="B215" s="273"/>
      <c r="C215" s="273"/>
      <c r="D215" s="273"/>
      <c r="E215" s="273"/>
      <c r="F215" s="273"/>
      <c r="G215" s="273"/>
      <c r="H215" s="273"/>
      <c r="I215" s="273"/>
      <c r="J215" s="273"/>
      <c r="K215" s="273"/>
      <c r="L215" s="273"/>
      <c r="M215" s="273"/>
      <c r="N215" s="273"/>
      <c r="O215" s="273"/>
      <c r="P215" s="273"/>
      <c r="Q215" s="273"/>
      <c r="R215" s="273"/>
      <c r="S215" s="273"/>
      <c r="T215" s="273"/>
      <c r="U215" s="273"/>
      <c r="V215" s="273"/>
      <c r="W215" s="273"/>
      <c r="X215" s="273"/>
      <c r="Y215" s="273"/>
      <c r="Z215" s="273"/>
    </row>
    <row r="216">
      <c r="A216" s="273"/>
      <c r="B216" s="273"/>
      <c r="C216" s="273"/>
      <c r="D216" s="273"/>
      <c r="E216" s="273"/>
      <c r="F216" s="273"/>
      <c r="G216" s="273"/>
      <c r="H216" s="273"/>
      <c r="I216" s="273"/>
      <c r="J216" s="273"/>
      <c r="K216" s="273"/>
      <c r="L216" s="273"/>
      <c r="M216" s="273"/>
      <c r="N216" s="273"/>
      <c r="O216" s="273"/>
      <c r="P216" s="273"/>
      <c r="Q216" s="273"/>
      <c r="R216" s="273"/>
      <c r="S216" s="273"/>
      <c r="T216" s="273"/>
      <c r="U216" s="273"/>
      <c r="V216" s="273"/>
      <c r="W216" s="273"/>
      <c r="X216" s="273"/>
      <c r="Y216" s="273"/>
      <c r="Z216" s="273"/>
    </row>
    <row r="217">
      <c r="A217" s="273"/>
      <c r="B217" s="273"/>
      <c r="C217" s="273"/>
      <c r="D217" s="273"/>
      <c r="E217" s="273"/>
      <c r="F217" s="273"/>
      <c r="G217" s="273"/>
      <c r="H217" s="273"/>
      <c r="I217" s="273"/>
      <c r="J217" s="273"/>
      <c r="K217" s="273"/>
      <c r="L217" s="273"/>
      <c r="M217" s="273"/>
      <c r="N217" s="273"/>
      <c r="O217" s="273"/>
      <c r="P217" s="273"/>
      <c r="Q217" s="273"/>
      <c r="R217" s="273"/>
      <c r="S217" s="273"/>
      <c r="T217" s="273"/>
      <c r="U217" s="273"/>
      <c r="V217" s="273"/>
      <c r="W217" s="273"/>
      <c r="X217" s="273"/>
      <c r="Y217" s="273"/>
      <c r="Z217" s="273"/>
    </row>
    <row r="218">
      <c r="A218" s="273"/>
      <c r="B218" s="273"/>
      <c r="C218" s="273"/>
      <c r="D218" s="273"/>
      <c r="E218" s="273"/>
      <c r="F218" s="273"/>
      <c r="G218" s="273"/>
      <c r="H218" s="273"/>
      <c r="I218" s="273"/>
      <c r="J218" s="273"/>
      <c r="K218" s="273"/>
      <c r="L218" s="273"/>
      <c r="M218" s="273"/>
      <c r="N218" s="273"/>
      <c r="O218" s="273"/>
      <c r="P218" s="273"/>
      <c r="Q218" s="273"/>
      <c r="R218" s="273"/>
      <c r="S218" s="273"/>
      <c r="T218" s="273"/>
      <c r="U218" s="273"/>
      <c r="V218" s="273"/>
      <c r="W218" s="273"/>
      <c r="X218" s="273"/>
      <c r="Y218" s="273"/>
      <c r="Z218" s="273"/>
    </row>
    <row r="219">
      <c r="A219" s="273"/>
      <c r="B219" s="273"/>
      <c r="C219" s="273"/>
      <c r="D219" s="273"/>
      <c r="E219" s="273"/>
      <c r="F219" s="273"/>
      <c r="G219" s="273"/>
      <c r="H219" s="273"/>
      <c r="I219" s="273"/>
      <c r="J219" s="273"/>
      <c r="K219" s="273"/>
      <c r="L219" s="273"/>
      <c r="M219" s="273"/>
      <c r="N219" s="273"/>
      <c r="O219" s="273"/>
      <c r="P219" s="273"/>
      <c r="Q219" s="273"/>
      <c r="R219" s="273"/>
      <c r="S219" s="273"/>
      <c r="T219" s="273"/>
      <c r="U219" s="273"/>
      <c r="V219" s="273"/>
      <c r="W219" s="273"/>
      <c r="X219" s="273"/>
      <c r="Y219" s="273"/>
      <c r="Z219" s="273"/>
    </row>
    <row r="220">
      <c r="A220" s="273"/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273"/>
      <c r="T220" s="273"/>
      <c r="U220" s="273"/>
      <c r="V220" s="273"/>
      <c r="W220" s="273"/>
      <c r="X220" s="273"/>
      <c r="Y220" s="273"/>
      <c r="Z220" s="273"/>
    </row>
    <row r="221">
      <c r="A221" s="273"/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273"/>
      <c r="T221" s="273"/>
      <c r="U221" s="273"/>
      <c r="V221" s="273"/>
      <c r="W221" s="273"/>
      <c r="X221" s="273"/>
      <c r="Y221" s="273"/>
      <c r="Z221" s="273"/>
    </row>
    <row r="222">
      <c r="A222" s="273"/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273"/>
      <c r="T222" s="273"/>
      <c r="U222" s="273"/>
      <c r="V222" s="273"/>
      <c r="W222" s="273"/>
      <c r="X222" s="273"/>
      <c r="Y222" s="273"/>
      <c r="Z222" s="273"/>
    </row>
    <row r="223">
      <c r="A223" s="273"/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273"/>
      <c r="T223" s="273"/>
      <c r="U223" s="273"/>
      <c r="V223" s="273"/>
      <c r="W223" s="273"/>
      <c r="X223" s="273"/>
      <c r="Y223" s="273"/>
      <c r="Z223" s="273"/>
    </row>
    <row r="224">
      <c r="A224" s="273"/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273"/>
      <c r="T224" s="273"/>
      <c r="U224" s="273"/>
      <c r="V224" s="273"/>
      <c r="W224" s="273"/>
      <c r="X224" s="273"/>
      <c r="Y224" s="273"/>
      <c r="Z224" s="273"/>
    </row>
    <row r="225">
      <c r="A225" s="273"/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273"/>
      <c r="T225" s="273"/>
      <c r="U225" s="273"/>
      <c r="V225" s="273"/>
      <c r="W225" s="273"/>
      <c r="X225" s="273"/>
      <c r="Y225" s="273"/>
      <c r="Z225" s="273"/>
    </row>
    <row r="226">
      <c r="A226" s="273"/>
      <c r="B226" s="273"/>
      <c r="C226" s="273"/>
      <c r="D226" s="273"/>
      <c r="E226" s="273"/>
      <c r="F226" s="273"/>
      <c r="G226" s="273"/>
      <c r="H226" s="273"/>
      <c r="I226" s="273"/>
      <c r="J226" s="273"/>
      <c r="K226" s="273"/>
      <c r="L226" s="273"/>
      <c r="M226" s="273"/>
      <c r="N226" s="273"/>
      <c r="O226" s="273"/>
      <c r="P226" s="273"/>
      <c r="Q226" s="273"/>
      <c r="R226" s="273"/>
      <c r="S226" s="273"/>
      <c r="T226" s="273"/>
      <c r="U226" s="273"/>
      <c r="V226" s="273"/>
      <c r="W226" s="273"/>
      <c r="X226" s="273"/>
      <c r="Y226" s="273"/>
      <c r="Z226" s="273"/>
    </row>
    <row r="227">
      <c r="A227" s="273"/>
      <c r="B227" s="273"/>
      <c r="C227" s="273"/>
      <c r="D227" s="273"/>
      <c r="E227" s="273"/>
      <c r="F227" s="273"/>
      <c r="G227" s="273"/>
      <c r="H227" s="273"/>
      <c r="I227" s="273"/>
      <c r="J227" s="273"/>
      <c r="K227" s="273"/>
      <c r="L227" s="273"/>
      <c r="M227" s="273"/>
      <c r="N227" s="273"/>
      <c r="O227" s="273"/>
      <c r="P227" s="273"/>
      <c r="Q227" s="273"/>
      <c r="R227" s="273"/>
      <c r="S227" s="273"/>
      <c r="T227" s="273"/>
      <c r="U227" s="273"/>
      <c r="V227" s="273"/>
      <c r="W227" s="273"/>
      <c r="X227" s="273"/>
      <c r="Y227" s="273"/>
      <c r="Z227" s="273"/>
    </row>
    <row r="228">
      <c r="A228" s="273"/>
      <c r="B228" s="273"/>
      <c r="C228" s="273"/>
      <c r="D228" s="273"/>
      <c r="E228" s="273"/>
      <c r="F228" s="273"/>
      <c r="G228" s="273"/>
      <c r="H228" s="273"/>
      <c r="I228" s="273"/>
      <c r="J228" s="273"/>
      <c r="K228" s="273"/>
      <c r="L228" s="273"/>
      <c r="M228" s="273"/>
      <c r="N228" s="273"/>
      <c r="O228" s="273"/>
      <c r="P228" s="273"/>
      <c r="Q228" s="273"/>
      <c r="R228" s="273"/>
      <c r="S228" s="273"/>
      <c r="T228" s="273"/>
      <c r="U228" s="273"/>
      <c r="V228" s="273"/>
      <c r="W228" s="273"/>
      <c r="X228" s="273"/>
      <c r="Y228" s="273"/>
      <c r="Z228" s="273"/>
    </row>
    <row r="229">
      <c r="A229" s="273"/>
      <c r="B229" s="273"/>
      <c r="C229" s="273"/>
      <c r="D229" s="273"/>
      <c r="E229" s="273"/>
      <c r="F229" s="273"/>
      <c r="G229" s="273"/>
      <c r="H229" s="273"/>
      <c r="I229" s="273"/>
      <c r="J229" s="273"/>
      <c r="K229" s="273"/>
      <c r="L229" s="273"/>
      <c r="M229" s="273"/>
      <c r="N229" s="273"/>
      <c r="O229" s="273"/>
      <c r="P229" s="273"/>
      <c r="Q229" s="273"/>
      <c r="R229" s="273"/>
      <c r="S229" s="273"/>
      <c r="T229" s="273"/>
      <c r="U229" s="273"/>
      <c r="V229" s="273"/>
      <c r="W229" s="273"/>
      <c r="X229" s="273"/>
      <c r="Y229" s="273"/>
      <c r="Z229" s="273"/>
    </row>
    <row r="230">
      <c r="A230" s="273"/>
      <c r="B230" s="273"/>
      <c r="C230" s="273"/>
      <c r="D230" s="273"/>
      <c r="E230" s="273"/>
      <c r="F230" s="273"/>
      <c r="G230" s="273"/>
      <c r="H230" s="273"/>
      <c r="I230" s="273"/>
      <c r="J230" s="273"/>
      <c r="K230" s="273"/>
      <c r="L230" s="273"/>
      <c r="M230" s="273"/>
      <c r="N230" s="273"/>
      <c r="O230" s="273"/>
      <c r="P230" s="273"/>
      <c r="Q230" s="273"/>
      <c r="R230" s="273"/>
      <c r="S230" s="273"/>
      <c r="T230" s="273"/>
      <c r="U230" s="273"/>
      <c r="V230" s="273"/>
      <c r="W230" s="273"/>
      <c r="X230" s="273"/>
      <c r="Y230" s="273"/>
      <c r="Z230" s="273"/>
    </row>
    <row r="231">
      <c r="A231" s="273"/>
      <c r="B231" s="273"/>
      <c r="C231" s="273"/>
      <c r="D231" s="273"/>
      <c r="E231" s="273"/>
      <c r="F231" s="273"/>
      <c r="G231" s="273"/>
      <c r="H231" s="273"/>
      <c r="I231" s="273"/>
      <c r="J231" s="273"/>
      <c r="K231" s="273"/>
      <c r="L231" s="273"/>
      <c r="M231" s="273"/>
      <c r="N231" s="273"/>
      <c r="O231" s="273"/>
      <c r="P231" s="273"/>
      <c r="Q231" s="273"/>
      <c r="R231" s="273"/>
      <c r="S231" s="273"/>
      <c r="T231" s="273"/>
      <c r="U231" s="273"/>
      <c r="V231" s="273"/>
      <c r="W231" s="273"/>
      <c r="X231" s="273"/>
      <c r="Y231" s="273"/>
      <c r="Z231" s="273"/>
    </row>
    <row r="232">
      <c r="A232" s="273"/>
      <c r="B232" s="273"/>
      <c r="C232" s="273"/>
      <c r="D232" s="273"/>
      <c r="E232" s="273"/>
      <c r="F232" s="273"/>
      <c r="G232" s="273"/>
      <c r="H232" s="273"/>
      <c r="I232" s="273"/>
      <c r="J232" s="273"/>
      <c r="K232" s="273"/>
      <c r="L232" s="273"/>
      <c r="M232" s="273"/>
      <c r="N232" s="273"/>
      <c r="O232" s="273"/>
      <c r="P232" s="273"/>
      <c r="Q232" s="273"/>
      <c r="R232" s="273"/>
      <c r="S232" s="273"/>
      <c r="T232" s="273"/>
      <c r="U232" s="273"/>
      <c r="V232" s="273"/>
      <c r="W232" s="273"/>
      <c r="X232" s="273"/>
      <c r="Y232" s="273"/>
      <c r="Z232" s="273"/>
    </row>
    <row r="233">
      <c r="A233" s="273"/>
      <c r="B233" s="273"/>
      <c r="C233" s="273"/>
      <c r="D233" s="273"/>
      <c r="E233" s="273"/>
      <c r="F233" s="273"/>
      <c r="G233" s="273"/>
      <c r="H233" s="273"/>
      <c r="I233" s="273"/>
      <c r="J233" s="273"/>
      <c r="K233" s="273"/>
      <c r="L233" s="273"/>
      <c r="M233" s="273"/>
      <c r="N233" s="273"/>
      <c r="O233" s="273"/>
      <c r="P233" s="273"/>
      <c r="Q233" s="273"/>
      <c r="R233" s="273"/>
      <c r="S233" s="273"/>
      <c r="T233" s="273"/>
      <c r="U233" s="273"/>
      <c r="V233" s="273"/>
      <c r="W233" s="273"/>
      <c r="X233" s="273"/>
      <c r="Y233" s="273"/>
      <c r="Z233" s="273"/>
    </row>
    <row r="234">
      <c r="A234" s="273"/>
      <c r="B234" s="273"/>
      <c r="C234" s="273"/>
      <c r="D234" s="273"/>
      <c r="E234" s="273"/>
      <c r="F234" s="273"/>
      <c r="G234" s="273"/>
      <c r="H234" s="273"/>
      <c r="I234" s="273"/>
      <c r="J234" s="273"/>
      <c r="K234" s="273"/>
      <c r="L234" s="273"/>
      <c r="M234" s="273"/>
      <c r="N234" s="273"/>
      <c r="O234" s="273"/>
      <c r="P234" s="273"/>
      <c r="Q234" s="273"/>
      <c r="R234" s="273"/>
      <c r="S234" s="273"/>
      <c r="T234" s="273"/>
      <c r="U234" s="273"/>
      <c r="V234" s="273"/>
      <c r="W234" s="273"/>
      <c r="X234" s="273"/>
      <c r="Y234" s="273"/>
      <c r="Z234" s="273"/>
    </row>
    <row r="235">
      <c r="A235" s="273"/>
      <c r="B235" s="273"/>
      <c r="C235" s="273"/>
      <c r="D235" s="273"/>
      <c r="E235" s="273"/>
      <c r="F235" s="273"/>
      <c r="G235" s="273"/>
      <c r="H235" s="273"/>
      <c r="I235" s="273"/>
      <c r="J235" s="273"/>
      <c r="K235" s="273"/>
      <c r="L235" s="273"/>
      <c r="M235" s="273"/>
      <c r="N235" s="273"/>
      <c r="O235" s="273"/>
      <c r="P235" s="273"/>
      <c r="Q235" s="273"/>
      <c r="R235" s="273"/>
      <c r="S235" s="273"/>
      <c r="T235" s="273"/>
      <c r="U235" s="273"/>
      <c r="V235" s="273"/>
      <c r="W235" s="273"/>
      <c r="X235" s="273"/>
      <c r="Y235" s="273"/>
      <c r="Z235" s="273"/>
    </row>
    <row r="236">
      <c r="A236" s="273"/>
      <c r="B236" s="273"/>
      <c r="C236" s="273"/>
      <c r="D236" s="273"/>
      <c r="E236" s="273"/>
      <c r="F236" s="273"/>
      <c r="G236" s="273"/>
      <c r="H236" s="273"/>
      <c r="I236" s="273"/>
      <c r="J236" s="273"/>
      <c r="K236" s="273"/>
      <c r="L236" s="273"/>
      <c r="M236" s="273"/>
      <c r="N236" s="273"/>
      <c r="O236" s="273"/>
      <c r="P236" s="273"/>
      <c r="Q236" s="273"/>
      <c r="R236" s="273"/>
      <c r="S236" s="273"/>
      <c r="T236" s="273"/>
      <c r="U236" s="273"/>
      <c r="V236" s="273"/>
      <c r="W236" s="273"/>
      <c r="X236" s="273"/>
      <c r="Y236" s="273"/>
      <c r="Z236" s="273"/>
    </row>
    <row r="237">
      <c r="A237" s="273"/>
      <c r="B237" s="273"/>
      <c r="C237" s="273"/>
      <c r="D237" s="273"/>
      <c r="E237" s="273"/>
      <c r="F237" s="273"/>
      <c r="G237" s="273"/>
      <c r="H237" s="273"/>
      <c r="I237" s="273"/>
      <c r="J237" s="273"/>
      <c r="K237" s="273"/>
      <c r="L237" s="273"/>
      <c r="M237" s="273"/>
      <c r="N237" s="273"/>
      <c r="O237" s="273"/>
      <c r="P237" s="273"/>
      <c r="Q237" s="273"/>
      <c r="R237" s="273"/>
      <c r="S237" s="273"/>
      <c r="T237" s="273"/>
      <c r="U237" s="273"/>
      <c r="V237" s="273"/>
      <c r="W237" s="273"/>
      <c r="X237" s="273"/>
      <c r="Y237" s="273"/>
      <c r="Z237" s="273"/>
    </row>
    <row r="238">
      <c r="A238" s="273"/>
      <c r="B238" s="273"/>
      <c r="C238" s="273"/>
      <c r="D238" s="273"/>
      <c r="E238" s="273"/>
      <c r="F238" s="273"/>
      <c r="G238" s="273"/>
      <c r="H238" s="273"/>
      <c r="I238" s="273"/>
      <c r="J238" s="273"/>
      <c r="K238" s="273"/>
      <c r="L238" s="273"/>
      <c r="M238" s="273"/>
      <c r="N238" s="273"/>
      <c r="O238" s="273"/>
      <c r="P238" s="273"/>
      <c r="Q238" s="273"/>
      <c r="R238" s="273"/>
      <c r="S238" s="273"/>
      <c r="T238" s="273"/>
      <c r="U238" s="273"/>
      <c r="V238" s="273"/>
      <c r="W238" s="273"/>
      <c r="X238" s="273"/>
      <c r="Y238" s="273"/>
      <c r="Z238" s="273"/>
    </row>
    <row r="239">
      <c r="A239" s="273"/>
      <c r="B239" s="273"/>
      <c r="C239" s="273"/>
      <c r="D239" s="273"/>
      <c r="E239" s="273"/>
      <c r="F239" s="273"/>
      <c r="G239" s="273"/>
      <c r="H239" s="273"/>
      <c r="I239" s="273"/>
      <c r="J239" s="273"/>
      <c r="K239" s="273"/>
      <c r="L239" s="273"/>
      <c r="M239" s="273"/>
      <c r="N239" s="273"/>
      <c r="O239" s="273"/>
      <c r="P239" s="273"/>
      <c r="Q239" s="273"/>
      <c r="R239" s="273"/>
      <c r="S239" s="273"/>
      <c r="T239" s="273"/>
      <c r="U239" s="273"/>
      <c r="V239" s="273"/>
      <c r="W239" s="273"/>
      <c r="X239" s="273"/>
      <c r="Y239" s="273"/>
      <c r="Z239" s="273"/>
    </row>
    <row r="240">
      <c r="A240" s="273"/>
      <c r="B240" s="273"/>
      <c r="C240" s="273"/>
      <c r="D240" s="273"/>
      <c r="E240" s="273"/>
      <c r="F240" s="273"/>
      <c r="G240" s="273"/>
      <c r="H240" s="273"/>
      <c r="I240" s="273"/>
      <c r="J240" s="273"/>
      <c r="K240" s="273"/>
      <c r="L240" s="273"/>
      <c r="M240" s="273"/>
      <c r="N240" s="273"/>
      <c r="O240" s="273"/>
      <c r="P240" s="273"/>
      <c r="Q240" s="273"/>
      <c r="R240" s="273"/>
      <c r="S240" s="273"/>
      <c r="T240" s="273"/>
      <c r="U240" s="273"/>
      <c r="V240" s="273"/>
      <c r="W240" s="273"/>
      <c r="X240" s="273"/>
      <c r="Y240" s="273"/>
      <c r="Z240" s="273"/>
    </row>
    <row r="241">
      <c r="A241" s="273"/>
      <c r="B241" s="273"/>
      <c r="C241" s="273"/>
      <c r="D241" s="273"/>
      <c r="E241" s="273"/>
      <c r="F241" s="273"/>
      <c r="G241" s="273"/>
      <c r="H241" s="273"/>
      <c r="I241" s="273"/>
      <c r="J241" s="273"/>
      <c r="K241" s="273"/>
      <c r="L241" s="273"/>
      <c r="M241" s="273"/>
      <c r="N241" s="273"/>
      <c r="O241" s="273"/>
      <c r="P241" s="273"/>
      <c r="Q241" s="273"/>
      <c r="R241" s="273"/>
      <c r="S241" s="273"/>
      <c r="T241" s="273"/>
      <c r="U241" s="273"/>
      <c r="V241" s="273"/>
      <c r="W241" s="273"/>
      <c r="X241" s="273"/>
      <c r="Y241" s="273"/>
      <c r="Z241" s="273"/>
    </row>
    <row r="242">
      <c r="A242" s="273"/>
      <c r="B242" s="273"/>
      <c r="C242" s="273"/>
      <c r="D242" s="273"/>
      <c r="E242" s="273"/>
      <c r="F242" s="273"/>
      <c r="G242" s="273"/>
      <c r="H242" s="273"/>
      <c r="I242" s="273"/>
      <c r="J242" s="273"/>
      <c r="K242" s="273"/>
      <c r="L242" s="273"/>
      <c r="M242" s="273"/>
      <c r="N242" s="273"/>
      <c r="O242" s="273"/>
      <c r="P242" s="273"/>
      <c r="Q242" s="273"/>
      <c r="R242" s="273"/>
      <c r="S242" s="273"/>
      <c r="T242" s="273"/>
      <c r="U242" s="273"/>
      <c r="V242" s="273"/>
      <c r="W242" s="273"/>
      <c r="X242" s="273"/>
      <c r="Y242" s="273"/>
      <c r="Z242" s="273"/>
    </row>
    <row r="243">
      <c r="A243" s="273"/>
      <c r="B243" s="273"/>
      <c r="C243" s="273"/>
      <c r="D243" s="273"/>
      <c r="E243" s="273"/>
      <c r="F243" s="273"/>
      <c r="G243" s="273"/>
      <c r="H243" s="273"/>
      <c r="I243" s="273"/>
      <c r="J243" s="273"/>
      <c r="K243" s="273"/>
      <c r="L243" s="273"/>
      <c r="M243" s="273"/>
      <c r="N243" s="273"/>
      <c r="O243" s="273"/>
      <c r="P243" s="273"/>
      <c r="Q243" s="273"/>
      <c r="R243" s="273"/>
      <c r="S243" s="273"/>
      <c r="T243" s="273"/>
      <c r="U243" s="273"/>
      <c r="V243" s="273"/>
      <c r="W243" s="273"/>
      <c r="X243" s="273"/>
      <c r="Y243" s="273"/>
      <c r="Z243" s="273"/>
    </row>
    <row r="244">
      <c r="A244" s="273"/>
      <c r="B244" s="273"/>
      <c r="C244" s="273"/>
      <c r="D244" s="273"/>
      <c r="E244" s="273"/>
      <c r="F244" s="273"/>
      <c r="G244" s="273"/>
      <c r="H244" s="273"/>
      <c r="I244" s="273"/>
      <c r="J244" s="273"/>
      <c r="K244" s="273"/>
      <c r="L244" s="273"/>
      <c r="M244" s="273"/>
      <c r="N244" s="273"/>
      <c r="O244" s="273"/>
      <c r="P244" s="273"/>
      <c r="Q244" s="273"/>
      <c r="R244" s="273"/>
      <c r="S244" s="273"/>
      <c r="T244" s="273"/>
      <c r="U244" s="273"/>
      <c r="V244" s="273"/>
      <c r="W244" s="273"/>
      <c r="X244" s="273"/>
      <c r="Y244" s="273"/>
      <c r="Z244" s="273"/>
    </row>
    <row r="245">
      <c r="A245" s="273"/>
      <c r="B245" s="273"/>
      <c r="C245" s="273"/>
      <c r="D245" s="273"/>
      <c r="E245" s="273"/>
      <c r="F245" s="273"/>
      <c r="G245" s="273"/>
      <c r="H245" s="273"/>
      <c r="I245" s="273"/>
      <c r="J245" s="273"/>
      <c r="K245" s="273"/>
      <c r="L245" s="273"/>
      <c r="M245" s="273"/>
      <c r="N245" s="273"/>
      <c r="O245" s="273"/>
      <c r="P245" s="273"/>
      <c r="Q245" s="273"/>
      <c r="R245" s="273"/>
      <c r="S245" s="273"/>
      <c r="T245" s="273"/>
      <c r="U245" s="273"/>
      <c r="V245" s="273"/>
      <c r="W245" s="273"/>
      <c r="X245" s="273"/>
      <c r="Y245" s="273"/>
      <c r="Z245" s="273"/>
    </row>
    <row r="246">
      <c r="A246" s="273"/>
      <c r="B246" s="273"/>
      <c r="C246" s="273"/>
      <c r="D246" s="273"/>
      <c r="E246" s="273"/>
      <c r="F246" s="273"/>
      <c r="G246" s="273"/>
      <c r="H246" s="273"/>
      <c r="I246" s="273"/>
      <c r="J246" s="273"/>
      <c r="K246" s="273"/>
      <c r="L246" s="273"/>
      <c r="M246" s="273"/>
      <c r="N246" s="273"/>
      <c r="O246" s="273"/>
      <c r="P246" s="273"/>
      <c r="Q246" s="273"/>
      <c r="R246" s="273"/>
      <c r="S246" s="273"/>
      <c r="T246" s="273"/>
      <c r="U246" s="273"/>
      <c r="V246" s="273"/>
      <c r="W246" s="273"/>
      <c r="X246" s="273"/>
      <c r="Y246" s="273"/>
      <c r="Z246" s="273"/>
    </row>
    <row r="247">
      <c r="A247" s="273"/>
      <c r="B247" s="273"/>
      <c r="C247" s="273"/>
      <c r="D247" s="273"/>
      <c r="E247" s="273"/>
      <c r="F247" s="273"/>
      <c r="G247" s="273"/>
      <c r="H247" s="273"/>
      <c r="I247" s="273"/>
      <c r="J247" s="273"/>
      <c r="K247" s="273"/>
      <c r="L247" s="273"/>
      <c r="M247" s="273"/>
      <c r="N247" s="273"/>
      <c r="O247" s="273"/>
      <c r="P247" s="273"/>
      <c r="Q247" s="273"/>
      <c r="R247" s="273"/>
      <c r="S247" s="273"/>
      <c r="T247" s="273"/>
      <c r="U247" s="273"/>
      <c r="V247" s="273"/>
      <c r="W247" s="273"/>
      <c r="X247" s="273"/>
      <c r="Y247" s="273"/>
      <c r="Z247" s="273"/>
    </row>
    <row r="248">
      <c r="A248" s="273"/>
      <c r="B248" s="273"/>
      <c r="C248" s="273"/>
      <c r="D248" s="273"/>
      <c r="E248" s="273"/>
      <c r="F248" s="273"/>
      <c r="G248" s="273"/>
      <c r="H248" s="273"/>
      <c r="I248" s="273"/>
      <c r="J248" s="273"/>
      <c r="K248" s="273"/>
      <c r="L248" s="273"/>
      <c r="M248" s="273"/>
      <c r="N248" s="273"/>
      <c r="O248" s="273"/>
      <c r="P248" s="273"/>
      <c r="Q248" s="273"/>
      <c r="R248" s="273"/>
      <c r="S248" s="273"/>
      <c r="T248" s="273"/>
      <c r="U248" s="273"/>
      <c r="V248" s="273"/>
      <c r="W248" s="273"/>
      <c r="X248" s="273"/>
      <c r="Y248" s="273"/>
      <c r="Z248" s="273"/>
    </row>
    <row r="249">
      <c r="A249" s="273"/>
      <c r="B249" s="273"/>
      <c r="C249" s="273"/>
      <c r="D249" s="273"/>
      <c r="E249" s="273"/>
      <c r="F249" s="273"/>
      <c r="G249" s="273"/>
      <c r="H249" s="273"/>
      <c r="I249" s="273"/>
      <c r="J249" s="273"/>
      <c r="K249" s="273"/>
      <c r="L249" s="273"/>
      <c r="M249" s="273"/>
      <c r="N249" s="273"/>
      <c r="O249" s="273"/>
      <c r="P249" s="273"/>
      <c r="Q249" s="273"/>
      <c r="R249" s="273"/>
      <c r="S249" s="273"/>
      <c r="T249" s="273"/>
      <c r="U249" s="273"/>
      <c r="V249" s="273"/>
      <c r="W249" s="273"/>
      <c r="X249" s="273"/>
      <c r="Y249" s="273"/>
      <c r="Z249" s="273"/>
    </row>
    <row r="250">
      <c r="A250" s="273"/>
      <c r="B250" s="273"/>
      <c r="C250" s="273"/>
      <c r="D250" s="273"/>
      <c r="E250" s="273"/>
      <c r="F250" s="273"/>
      <c r="G250" s="273"/>
      <c r="H250" s="273"/>
      <c r="I250" s="273"/>
      <c r="J250" s="273"/>
      <c r="K250" s="273"/>
      <c r="L250" s="273"/>
      <c r="M250" s="273"/>
      <c r="N250" s="273"/>
      <c r="O250" s="273"/>
      <c r="P250" s="273"/>
      <c r="Q250" s="273"/>
      <c r="R250" s="273"/>
      <c r="S250" s="273"/>
      <c r="T250" s="273"/>
      <c r="U250" s="273"/>
      <c r="V250" s="273"/>
      <c r="W250" s="273"/>
      <c r="X250" s="273"/>
      <c r="Y250" s="273"/>
      <c r="Z250" s="273"/>
    </row>
    <row r="251">
      <c r="A251" s="273"/>
      <c r="B251" s="273"/>
      <c r="C251" s="273"/>
      <c r="D251" s="273"/>
      <c r="E251" s="273"/>
      <c r="F251" s="273"/>
      <c r="G251" s="273"/>
      <c r="H251" s="273"/>
      <c r="I251" s="273"/>
      <c r="J251" s="273"/>
      <c r="K251" s="273"/>
      <c r="L251" s="273"/>
      <c r="M251" s="273"/>
      <c r="N251" s="273"/>
      <c r="O251" s="273"/>
      <c r="P251" s="273"/>
      <c r="Q251" s="273"/>
      <c r="R251" s="273"/>
      <c r="S251" s="273"/>
      <c r="T251" s="273"/>
      <c r="U251" s="273"/>
      <c r="V251" s="273"/>
      <c r="W251" s="273"/>
      <c r="X251" s="273"/>
      <c r="Y251" s="273"/>
      <c r="Z251" s="273"/>
    </row>
    <row r="252">
      <c r="A252" s="273"/>
      <c r="B252" s="273"/>
      <c r="C252" s="273"/>
      <c r="D252" s="273"/>
      <c r="E252" s="273"/>
      <c r="F252" s="273"/>
      <c r="G252" s="273"/>
      <c r="H252" s="273"/>
      <c r="I252" s="273"/>
      <c r="J252" s="273"/>
      <c r="K252" s="273"/>
      <c r="L252" s="273"/>
      <c r="M252" s="273"/>
      <c r="N252" s="273"/>
      <c r="O252" s="273"/>
      <c r="P252" s="273"/>
      <c r="Q252" s="273"/>
      <c r="R252" s="273"/>
      <c r="S252" s="273"/>
      <c r="T252" s="273"/>
      <c r="U252" s="273"/>
      <c r="V252" s="273"/>
      <c r="W252" s="273"/>
      <c r="X252" s="273"/>
      <c r="Y252" s="273"/>
      <c r="Z252" s="273"/>
    </row>
    <row r="253">
      <c r="A253" s="273"/>
      <c r="B253" s="273"/>
      <c r="C253" s="273"/>
      <c r="D253" s="273"/>
      <c r="E253" s="273"/>
      <c r="F253" s="273"/>
      <c r="G253" s="273"/>
      <c r="H253" s="273"/>
      <c r="I253" s="273"/>
      <c r="J253" s="273"/>
      <c r="K253" s="273"/>
      <c r="L253" s="273"/>
      <c r="M253" s="273"/>
      <c r="N253" s="273"/>
      <c r="O253" s="273"/>
      <c r="P253" s="273"/>
      <c r="Q253" s="273"/>
      <c r="R253" s="273"/>
      <c r="S253" s="273"/>
      <c r="T253" s="273"/>
      <c r="U253" s="273"/>
      <c r="V253" s="273"/>
      <c r="W253" s="273"/>
      <c r="X253" s="273"/>
      <c r="Y253" s="273"/>
      <c r="Z253" s="273"/>
    </row>
    <row r="254">
      <c r="A254" s="273"/>
      <c r="B254" s="273"/>
      <c r="C254" s="273"/>
      <c r="D254" s="273"/>
      <c r="E254" s="273"/>
      <c r="F254" s="273"/>
      <c r="G254" s="273"/>
      <c r="H254" s="273"/>
      <c r="I254" s="273"/>
      <c r="J254" s="273"/>
      <c r="K254" s="273"/>
      <c r="L254" s="273"/>
      <c r="M254" s="273"/>
      <c r="N254" s="273"/>
      <c r="O254" s="273"/>
      <c r="P254" s="273"/>
      <c r="Q254" s="273"/>
      <c r="R254" s="273"/>
      <c r="S254" s="273"/>
      <c r="T254" s="273"/>
      <c r="U254" s="273"/>
      <c r="V254" s="273"/>
      <c r="W254" s="273"/>
      <c r="X254" s="273"/>
      <c r="Y254" s="273"/>
      <c r="Z254" s="273"/>
    </row>
    <row r="255">
      <c r="A255" s="273"/>
      <c r="B255" s="273"/>
      <c r="C255" s="273"/>
      <c r="D255" s="273"/>
      <c r="E255" s="273"/>
      <c r="F255" s="273"/>
      <c r="G255" s="273"/>
      <c r="H255" s="273"/>
      <c r="I255" s="273"/>
      <c r="J255" s="273"/>
      <c r="K255" s="273"/>
      <c r="L255" s="273"/>
      <c r="M255" s="273"/>
      <c r="N255" s="273"/>
      <c r="O255" s="273"/>
      <c r="P255" s="273"/>
      <c r="Q255" s="273"/>
      <c r="R255" s="273"/>
      <c r="S255" s="273"/>
      <c r="T255" s="273"/>
      <c r="U255" s="273"/>
      <c r="V255" s="273"/>
      <c r="W255" s="273"/>
      <c r="X255" s="273"/>
      <c r="Y255" s="273"/>
      <c r="Z255" s="273"/>
    </row>
    <row r="256">
      <c r="A256" s="273"/>
      <c r="B256" s="273"/>
      <c r="C256" s="273"/>
      <c r="D256" s="273"/>
      <c r="E256" s="273"/>
      <c r="F256" s="273"/>
      <c r="G256" s="273"/>
      <c r="H256" s="273"/>
      <c r="I256" s="273"/>
      <c r="J256" s="273"/>
      <c r="K256" s="273"/>
      <c r="L256" s="273"/>
      <c r="M256" s="273"/>
      <c r="N256" s="273"/>
      <c r="O256" s="273"/>
      <c r="P256" s="273"/>
      <c r="Q256" s="273"/>
      <c r="R256" s="273"/>
      <c r="S256" s="273"/>
      <c r="T256" s="273"/>
      <c r="U256" s="273"/>
      <c r="V256" s="273"/>
      <c r="W256" s="273"/>
      <c r="X256" s="273"/>
      <c r="Y256" s="273"/>
      <c r="Z256" s="273"/>
    </row>
    <row r="257">
      <c r="A257" s="273"/>
      <c r="B257" s="273"/>
      <c r="C257" s="273"/>
      <c r="D257" s="273"/>
      <c r="E257" s="273"/>
      <c r="F257" s="273"/>
      <c r="G257" s="273"/>
      <c r="H257" s="273"/>
      <c r="I257" s="273"/>
      <c r="J257" s="273"/>
      <c r="K257" s="273"/>
      <c r="L257" s="273"/>
      <c r="M257" s="273"/>
      <c r="N257" s="273"/>
      <c r="O257" s="273"/>
      <c r="P257" s="273"/>
      <c r="Q257" s="273"/>
      <c r="R257" s="273"/>
      <c r="S257" s="273"/>
      <c r="T257" s="273"/>
      <c r="U257" s="273"/>
      <c r="V257" s="273"/>
      <c r="W257" s="273"/>
      <c r="X257" s="273"/>
      <c r="Y257" s="273"/>
      <c r="Z257" s="273"/>
    </row>
    <row r="258">
      <c r="A258" s="273"/>
      <c r="B258" s="273"/>
      <c r="C258" s="273"/>
      <c r="D258" s="273"/>
      <c r="E258" s="273"/>
      <c r="F258" s="273"/>
      <c r="G258" s="273"/>
      <c r="H258" s="273"/>
      <c r="I258" s="273"/>
      <c r="J258" s="273"/>
      <c r="K258" s="273"/>
      <c r="L258" s="273"/>
      <c r="M258" s="273"/>
      <c r="N258" s="273"/>
      <c r="O258" s="273"/>
      <c r="P258" s="273"/>
      <c r="Q258" s="273"/>
      <c r="R258" s="273"/>
      <c r="S258" s="273"/>
      <c r="T258" s="273"/>
      <c r="U258" s="273"/>
      <c r="V258" s="273"/>
      <c r="W258" s="273"/>
      <c r="X258" s="273"/>
      <c r="Y258" s="273"/>
      <c r="Z258" s="273"/>
    </row>
    <row r="259">
      <c r="A259" s="273"/>
      <c r="B259" s="273"/>
      <c r="C259" s="273"/>
      <c r="D259" s="273"/>
      <c r="E259" s="273"/>
      <c r="F259" s="273"/>
      <c r="G259" s="273"/>
      <c r="H259" s="273"/>
      <c r="I259" s="273"/>
      <c r="J259" s="273"/>
      <c r="K259" s="273"/>
      <c r="L259" s="273"/>
      <c r="M259" s="273"/>
      <c r="N259" s="273"/>
      <c r="O259" s="273"/>
      <c r="P259" s="273"/>
      <c r="Q259" s="273"/>
      <c r="R259" s="273"/>
      <c r="S259" s="273"/>
      <c r="T259" s="273"/>
      <c r="U259" s="273"/>
      <c r="V259" s="273"/>
      <c r="W259" s="273"/>
      <c r="X259" s="273"/>
      <c r="Y259" s="273"/>
      <c r="Z259" s="273"/>
    </row>
    <row r="260">
      <c r="A260" s="273"/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273"/>
      <c r="T260" s="273"/>
      <c r="U260" s="273"/>
      <c r="V260" s="273"/>
      <c r="W260" s="273"/>
      <c r="X260" s="273"/>
      <c r="Y260" s="273"/>
      <c r="Z260" s="273"/>
    </row>
    <row r="261">
      <c r="A261" s="273"/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273"/>
      <c r="T261" s="273"/>
      <c r="U261" s="273"/>
      <c r="V261" s="273"/>
      <c r="W261" s="273"/>
      <c r="X261" s="273"/>
      <c r="Y261" s="273"/>
      <c r="Z261" s="273"/>
    </row>
    <row r="262">
      <c r="A262" s="273"/>
      <c r="B262" s="273"/>
      <c r="C262" s="273"/>
      <c r="D262" s="273"/>
      <c r="E262" s="273"/>
      <c r="F262" s="273"/>
      <c r="G262" s="273"/>
      <c r="H262" s="273"/>
      <c r="I262" s="273"/>
      <c r="J262" s="273"/>
      <c r="K262" s="273"/>
      <c r="L262" s="273"/>
      <c r="M262" s="273"/>
      <c r="N262" s="273"/>
      <c r="O262" s="273"/>
      <c r="P262" s="273"/>
      <c r="Q262" s="273"/>
      <c r="R262" s="273"/>
      <c r="S262" s="273"/>
      <c r="T262" s="273"/>
      <c r="U262" s="273"/>
      <c r="V262" s="273"/>
      <c r="W262" s="273"/>
      <c r="X262" s="273"/>
      <c r="Y262" s="273"/>
      <c r="Z262" s="273"/>
    </row>
    <row r="263">
      <c r="A263" s="273"/>
      <c r="B263" s="273"/>
      <c r="C263" s="273"/>
      <c r="D263" s="273"/>
      <c r="E263" s="273"/>
      <c r="F263" s="273"/>
      <c r="G263" s="273"/>
      <c r="H263" s="273"/>
      <c r="I263" s="273"/>
      <c r="J263" s="273"/>
      <c r="K263" s="273"/>
      <c r="L263" s="273"/>
      <c r="M263" s="273"/>
      <c r="N263" s="273"/>
      <c r="O263" s="273"/>
      <c r="P263" s="273"/>
      <c r="Q263" s="273"/>
      <c r="R263" s="273"/>
      <c r="S263" s="273"/>
      <c r="T263" s="273"/>
      <c r="U263" s="273"/>
      <c r="V263" s="273"/>
      <c r="W263" s="273"/>
      <c r="X263" s="273"/>
      <c r="Y263" s="273"/>
      <c r="Z263" s="273"/>
    </row>
    <row r="264">
      <c r="A264" s="273"/>
      <c r="B264" s="273"/>
      <c r="C264" s="273"/>
      <c r="D264" s="273"/>
      <c r="E264" s="273"/>
      <c r="F264" s="273"/>
      <c r="G264" s="273"/>
      <c r="H264" s="273"/>
      <c r="I264" s="273"/>
      <c r="J264" s="273"/>
      <c r="K264" s="273"/>
      <c r="L264" s="273"/>
      <c r="M264" s="273"/>
      <c r="N264" s="273"/>
      <c r="O264" s="273"/>
      <c r="P264" s="273"/>
      <c r="Q264" s="273"/>
      <c r="R264" s="273"/>
      <c r="S264" s="273"/>
      <c r="T264" s="273"/>
      <c r="U264" s="273"/>
      <c r="V264" s="273"/>
      <c r="W264" s="273"/>
      <c r="X264" s="273"/>
      <c r="Y264" s="273"/>
      <c r="Z264" s="273"/>
    </row>
    <row r="265">
      <c r="A265" s="273"/>
      <c r="B265" s="273"/>
      <c r="C265" s="273"/>
      <c r="D265" s="273"/>
      <c r="E265" s="273"/>
      <c r="F265" s="273"/>
      <c r="G265" s="273"/>
      <c r="H265" s="273"/>
      <c r="I265" s="273"/>
      <c r="J265" s="273"/>
      <c r="K265" s="273"/>
      <c r="L265" s="273"/>
      <c r="M265" s="273"/>
      <c r="N265" s="273"/>
      <c r="O265" s="273"/>
      <c r="P265" s="273"/>
      <c r="Q265" s="273"/>
      <c r="R265" s="273"/>
      <c r="S265" s="273"/>
      <c r="T265" s="273"/>
      <c r="U265" s="273"/>
      <c r="V265" s="273"/>
      <c r="W265" s="273"/>
      <c r="X265" s="273"/>
      <c r="Y265" s="273"/>
      <c r="Z265" s="273"/>
    </row>
    <row r="266">
      <c r="A266" s="273"/>
      <c r="B266" s="273"/>
      <c r="C266" s="273"/>
      <c r="D266" s="273"/>
      <c r="E266" s="273"/>
      <c r="F266" s="273"/>
      <c r="G266" s="273"/>
      <c r="H266" s="273"/>
      <c r="I266" s="273"/>
      <c r="J266" s="273"/>
      <c r="K266" s="273"/>
      <c r="L266" s="273"/>
      <c r="M266" s="273"/>
      <c r="N266" s="273"/>
      <c r="O266" s="273"/>
      <c r="P266" s="273"/>
      <c r="Q266" s="273"/>
      <c r="R266" s="273"/>
      <c r="S266" s="273"/>
      <c r="T266" s="273"/>
      <c r="U266" s="273"/>
      <c r="V266" s="273"/>
      <c r="W266" s="273"/>
      <c r="X266" s="273"/>
      <c r="Y266" s="273"/>
      <c r="Z266" s="273"/>
    </row>
    <row r="267">
      <c r="A267" s="273"/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273"/>
      <c r="T267" s="273"/>
      <c r="U267" s="273"/>
      <c r="V267" s="273"/>
      <c r="W267" s="273"/>
      <c r="X267" s="273"/>
      <c r="Y267" s="273"/>
      <c r="Z267" s="273"/>
    </row>
    <row r="268">
      <c r="A268" s="273"/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273"/>
      <c r="T268" s="273"/>
      <c r="U268" s="273"/>
      <c r="V268" s="273"/>
      <c r="W268" s="273"/>
      <c r="X268" s="273"/>
      <c r="Y268" s="273"/>
      <c r="Z268" s="273"/>
    </row>
    <row r="269">
      <c r="A269" s="273"/>
      <c r="B269" s="273"/>
      <c r="C269" s="273"/>
      <c r="D269" s="273"/>
      <c r="E269" s="273"/>
      <c r="F269" s="273"/>
      <c r="G269" s="273"/>
      <c r="H269" s="273"/>
      <c r="I269" s="273"/>
      <c r="J269" s="273"/>
      <c r="K269" s="273"/>
      <c r="L269" s="273"/>
      <c r="M269" s="273"/>
      <c r="N269" s="273"/>
      <c r="O269" s="273"/>
      <c r="P269" s="273"/>
      <c r="Q269" s="273"/>
      <c r="R269" s="273"/>
      <c r="S269" s="273"/>
      <c r="T269" s="273"/>
      <c r="U269" s="273"/>
      <c r="V269" s="273"/>
      <c r="W269" s="273"/>
      <c r="X269" s="273"/>
      <c r="Y269" s="273"/>
      <c r="Z269" s="273"/>
    </row>
    <row r="270">
      <c r="A270" s="273"/>
      <c r="B270" s="273"/>
      <c r="C270" s="273"/>
      <c r="D270" s="273"/>
      <c r="E270" s="273"/>
      <c r="F270" s="273"/>
      <c r="G270" s="273"/>
      <c r="H270" s="273"/>
      <c r="I270" s="273"/>
      <c r="J270" s="273"/>
      <c r="K270" s="273"/>
      <c r="L270" s="273"/>
      <c r="M270" s="273"/>
      <c r="N270" s="273"/>
      <c r="O270" s="273"/>
      <c r="P270" s="273"/>
      <c r="Q270" s="273"/>
      <c r="R270" s="273"/>
      <c r="S270" s="273"/>
      <c r="T270" s="273"/>
      <c r="U270" s="273"/>
      <c r="V270" s="273"/>
      <c r="W270" s="273"/>
      <c r="X270" s="273"/>
      <c r="Y270" s="273"/>
      <c r="Z270" s="273"/>
    </row>
    <row r="271">
      <c r="A271" s="273"/>
      <c r="B271" s="273"/>
      <c r="C271" s="273"/>
      <c r="D271" s="273"/>
      <c r="E271" s="273"/>
      <c r="F271" s="273"/>
      <c r="G271" s="273"/>
      <c r="H271" s="273"/>
      <c r="I271" s="273"/>
      <c r="J271" s="273"/>
      <c r="K271" s="273"/>
      <c r="L271" s="273"/>
      <c r="M271" s="273"/>
      <c r="N271" s="273"/>
      <c r="O271" s="273"/>
      <c r="P271" s="273"/>
      <c r="Q271" s="273"/>
      <c r="R271" s="273"/>
      <c r="S271" s="273"/>
      <c r="T271" s="273"/>
      <c r="U271" s="273"/>
      <c r="V271" s="273"/>
      <c r="W271" s="273"/>
      <c r="X271" s="273"/>
      <c r="Y271" s="273"/>
      <c r="Z271" s="273"/>
    </row>
    <row r="272">
      <c r="A272" s="273"/>
      <c r="B272" s="273"/>
      <c r="C272" s="273"/>
      <c r="D272" s="273"/>
      <c r="E272" s="273"/>
      <c r="F272" s="273"/>
      <c r="G272" s="273"/>
      <c r="H272" s="273"/>
      <c r="I272" s="273"/>
      <c r="J272" s="273"/>
      <c r="K272" s="273"/>
      <c r="L272" s="273"/>
      <c r="M272" s="273"/>
      <c r="N272" s="273"/>
      <c r="O272" s="273"/>
      <c r="P272" s="273"/>
      <c r="Q272" s="273"/>
      <c r="R272" s="273"/>
      <c r="S272" s="273"/>
      <c r="T272" s="273"/>
      <c r="U272" s="273"/>
      <c r="V272" s="273"/>
      <c r="W272" s="273"/>
      <c r="X272" s="273"/>
      <c r="Y272" s="273"/>
      <c r="Z272" s="273"/>
    </row>
    <row r="273">
      <c r="A273" s="273"/>
      <c r="B273" s="273"/>
      <c r="C273" s="273"/>
      <c r="D273" s="273"/>
      <c r="E273" s="273"/>
      <c r="F273" s="273"/>
      <c r="G273" s="273"/>
      <c r="H273" s="273"/>
      <c r="I273" s="273"/>
      <c r="J273" s="273"/>
      <c r="K273" s="273"/>
      <c r="L273" s="273"/>
      <c r="M273" s="273"/>
      <c r="N273" s="273"/>
      <c r="O273" s="273"/>
      <c r="P273" s="273"/>
      <c r="Q273" s="273"/>
      <c r="R273" s="273"/>
      <c r="S273" s="273"/>
      <c r="T273" s="273"/>
      <c r="U273" s="273"/>
      <c r="V273" s="273"/>
      <c r="W273" s="273"/>
      <c r="X273" s="273"/>
      <c r="Y273" s="273"/>
      <c r="Z273" s="273"/>
    </row>
    <row r="274">
      <c r="A274" s="273"/>
      <c r="B274" s="273"/>
      <c r="C274" s="273"/>
      <c r="D274" s="273"/>
      <c r="E274" s="273"/>
      <c r="F274" s="273"/>
      <c r="G274" s="273"/>
      <c r="H274" s="273"/>
      <c r="I274" s="273"/>
      <c r="J274" s="273"/>
      <c r="K274" s="273"/>
      <c r="L274" s="273"/>
      <c r="M274" s="273"/>
      <c r="N274" s="273"/>
      <c r="O274" s="273"/>
      <c r="P274" s="273"/>
      <c r="Q274" s="273"/>
      <c r="R274" s="273"/>
      <c r="S274" s="273"/>
      <c r="T274" s="273"/>
      <c r="U274" s="273"/>
      <c r="V274" s="273"/>
      <c r="W274" s="273"/>
      <c r="X274" s="273"/>
      <c r="Y274" s="273"/>
      <c r="Z274" s="273"/>
    </row>
    <row r="275">
      <c r="A275" s="273"/>
      <c r="B275" s="273"/>
      <c r="C275" s="273"/>
      <c r="D275" s="273"/>
      <c r="E275" s="273"/>
      <c r="F275" s="273"/>
      <c r="G275" s="273"/>
      <c r="H275" s="273"/>
      <c r="I275" s="273"/>
      <c r="J275" s="273"/>
      <c r="K275" s="273"/>
      <c r="L275" s="273"/>
      <c r="M275" s="273"/>
      <c r="N275" s="273"/>
      <c r="O275" s="273"/>
      <c r="P275" s="273"/>
      <c r="Q275" s="273"/>
      <c r="R275" s="273"/>
      <c r="S275" s="273"/>
      <c r="T275" s="273"/>
      <c r="U275" s="273"/>
      <c r="V275" s="273"/>
      <c r="W275" s="273"/>
      <c r="X275" s="273"/>
      <c r="Y275" s="273"/>
      <c r="Z275" s="273"/>
    </row>
    <row r="276">
      <c r="A276" s="273"/>
      <c r="B276" s="273"/>
      <c r="C276" s="273"/>
      <c r="D276" s="273"/>
      <c r="E276" s="273"/>
      <c r="F276" s="273"/>
      <c r="G276" s="273"/>
      <c r="H276" s="273"/>
      <c r="I276" s="273"/>
      <c r="J276" s="273"/>
      <c r="K276" s="273"/>
      <c r="L276" s="273"/>
      <c r="M276" s="273"/>
      <c r="N276" s="273"/>
      <c r="O276" s="273"/>
      <c r="P276" s="273"/>
      <c r="Q276" s="273"/>
      <c r="R276" s="273"/>
      <c r="S276" s="273"/>
      <c r="T276" s="273"/>
      <c r="U276" s="273"/>
      <c r="V276" s="273"/>
      <c r="W276" s="273"/>
      <c r="X276" s="273"/>
      <c r="Y276" s="273"/>
      <c r="Z276" s="273"/>
    </row>
    <row r="277">
      <c r="A277" s="273"/>
      <c r="B277" s="273"/>
      <c r="C277" s="273"/>
      <c r="D277" s="273"/>
      <c r="E277" s="273"/>
      <c r="F277" s="273"/>
      <c r="G277" s="273"/>
      <c r="H277" s="273"/>
      <c r="I277" s="273"/>
      <c r="J277" s="273"/>
      <c r="K277" s="273"/>
      <c r="L277" s="273"/>
      <c r="M277" s="273"/>
      <c r="N277" s="273"/>
      <c r="O277" s="273"/>
      <c r="P277" s="273"/>
      <c r="Q277" s="273"/>
      <c r="R277" s="273"/>
      <c r="S277" s="273"/>
      <c r="T277" s="273"/>
      <c r="U277" s="273"/>
      <c r="V277" s="273"/>
      <c r="W277" s="273"/>
      <c r="X277" s="273"/>
      <c r="Y277" s="273"/>
      <c r="Z277" s="273"/>
    </row>
    <row r="278">
      <c r="A278" s="273"/>
      <c r="B278" s="273"/>
      <c r="C278" s="273"/>
      <c r="D278" s="273"/>
      <c r="E278" s="273"/>
      <c r="F278" s="273"/>
      <c r="G278" s="273"/>
      <c r="H278" s="273"/>
      <c r="I278" s="273"/>
      <c r="J278" s="273"/>
      <c r="K278" s="273"/>
      <c r="L278" s="273"/>
      <c r="M278" s="273"/>
      <c r="N278" s="273"/>
      <c r="O278" s="273"/>
      <c r="P278" s="273"/>
      <c r="Q278" s="273"/>
      <c r="R278" s="273"/>
      <c r="S278" s="273"/>
      <c r="T278" s="273"/>
      <c r="U278" s="273"/>
      <c r="V278" s="273"/>
      <c r="W278" s="273"/>
      <c r="X278" s="273"/>
      <c r="Y278" s="273"/>
      <c r="Z278" s="273"/>
    </row>
    <row r="279">
      <c r="A279" s="273"/>
      <c r="B279" s="273"/>
      <c r="C279" s="273"/>
      <c r="D279" s="273"/>
      <c r="E279" s="273"/>
      <c r="F279" s="273"/>
      <c r="G279" s="273"/>
      <c r="H279" s="273"/>
      <c r="I279" s="273"/>
      <c r="J279" s="273"/>
      <c r="K279" s="273"/>
      <c r="L279" s="273"/>
      <c r="M279" s="273"/>
      <c r="N279" s="273"/>
      <c r="O279" s="273"/>
      <c r="P279" s="273"/>
      <c r="Q279" s="273"/>
      <c r="R279" s="273"/>
      <c r="S279" s="273"/>
      <c r="T279" s="273"/>
      <c r="U279" s="273"/>
      <c r="V279" s="273"/>
      <c r="W279" s="273"/>
      <c r="X279" s="273"/>
      <c r="Y279" s="273"/>
      <c r="Z279" s="273"/>
    </row>
    <row r="280">
      <c r="A280" s="273"/>
      <c r="B280" s="273"/>
      <c r="C280" s="273"/>
      <c r="D280" s="273"/>
      <c r="E280" s="273"/>
      <c r="F280" s="273"/>
      <c r="G280" s="273"/>
      <c r="H280" s="273"/>
      <c r="I280" s="273"/>
      <c r="J280" s="273"/>
      <c r="K280" s="273"/>
      <c r="L280" s="273"/>
      <c r="M280" s="273"/>
      <c r="N280" s="273"/>
      <c r="O280" s="273"/>
      <c r="P280" s="273"/>
      <c r="Q280" s="273"/>
      <c r="R280" s="273"/>
      <c r="S280" s="273"/>
      <c r="T280" s="273"/>
      <c r="U280" s="273"/>
      <c r="V280" s="273"/>
      <c r="W280" s="273"/>
      <c r="X280" s="273"/>
      <c r="Y280" s="273"/>
      <c r="Z280" s="273"/>
    </row>
    <row r="281">
      <c r="A281" s="273"/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273"/>
      <c r="T281" s="273"/>
      <c r="U281" s="273"/>
      <c r="V281" s="273"/>
      <c r="W281" s="273"/>
      <c r="X281" s="273"/>
      <c r="Y281" s="273"/>
      <c r="Z281" s="273"/>
    </row>
    <row r="282">
      <c r="A282" s="273"/>
      <c r="B282" s="273"/>
      <c r="C282" s="273"/>
      <c r="D282" s="273"/>
      <c r="E282" s="273"/>
      <c r="F282" s="273"/>
      <c r="G282" s="273"/>
      <c r="H282" s="273"/>
      <c r="I282" s="273"/>
      <c r="J282" s="273"/>
      <c r="K282" s="273"/>
      <c r="L282" s="273"/>
      <c r="M282" s="273"/>
      <c r="N282" s="273"/>
      <c r="O282" s="273"/>
      <c r="P282" s="273"/>
      <c r="Q282" s="273"/>
      <c r="R282" s="273"/>
      <c r="S282" s="273"/>
      <c r="T282" s="273"/>
      <c r="U282" s="273"/>
      <c r="V282" s="273"/>
      <c r="W282" s="273"/>
      <c r="X282" s="273"/>
      <c r="Y282" s="273"/>
      <c r="Z282" s="273"/>
    </row>
    <row r="283">
      <c r="A283" s="273"/>
      <c r="B283" s="273"/>
      <c r="C283" s="273"/>
      <c r="D283" s="273"/>
      <c r="E283" s="273"/>
      <c r="F283" s="273"/>
      <c r="G283" s="273"/>
      <c r="H283" s="273"/>
      <c r="I283" s="273"/>
      <c r="J283" s="273"/>
      <c r="K283" s="273"/>
      <c r="L283" s="273"/>
      <c r="M283" s="273"/>
      <c r="N283" s="273"/>
      <c r="O283" s="273"/>
      <c r="P283" s="273"/>
      <c r="Q283" s="273"/>
      <c r="R283" s="273"/>
      <c r="S283" s="273"/>
      <c r="T283" s="273"/>
      <c r="U283" s="273"/>
      <c r="V283" s="273"/>
      <c r="W283" s="273"/>
      <c r="X283" s="273"/>
      <c r="Y283" s="273"/>
      <c r="Z283" s="273"/>
    </row>
    <row r="284">
      <c r="A284" s="273"/>
      <c r="B284" s="273"/>
      <c r="C284" s="273"/>
      <c r="D284" s="273"/>
      <c r="E284" s="273"/>
      <c r="F284" s="273"/>
      <c r="G284" s="273"/>
      <c r="H284" s="273"/>
      <c r="I284" s="273"/>
      <c r="J284" s="273"/>
      <c r="K284" s="273"/>
      <c r="L284" s="273"/>
      <c r="M284" s="273"/>
      <c r="N284" s="273"/>
      <c r="O284" s="273"/>
      <c r="P284" s="273"/>
      <c r="Q284" s="273"/>
      <c r="R284" s="273"/>
      <c r="S284" s="273"/>
      <c r="T284" s="273"/>
      <c r="U284" s="273"/>
      <c r="V284" s="273"/>
      <c r="W284" s="273"/>
      <c r="X284" s="273"/>
      <c r="Y284" s="273"/>
      <c r="Z284" s="273"/>
    </row>
    <row r="285">
      <c r="A285" s="273"/>
      <c r="B285" s="273"/>
      <c r="C285" s="273"/>
      <c r="D285" s="273"/>
      <c r="E285" s="273"/>
      <c r="F285" s="273"/>
      <c r="G285" s="273"/>
      <c r="H285" s="273"/>
      <c r="I285" s="273"/>
      <c r="J285" s="273"/>
      <c r="K285" s="273"/>
      <c r="L285" s="273"/>
      <c r="M285" s="273"/>
      <c r="N285" s="273"/>
      <c r="O285" s="273"/>
      <c r="P285" s="273"/>
      <c r="Q285" s="273"/>
      <c r="R285" s="273"/>
      <c r="S285" s="273"/>
      <c r="T285" s="273"/>
      <c r="U285" s="273"/>
      <c r="V285" s="273"/>
      <c r="W285" s="273"/>
      <c r="X285" s="273"/>
      <c r="Y285" s="273"/>
      <c r="Z285" s="273"/>
    </row>
    <row r="286">
      <c r="A286" s="273"/>
      <c r="B286" s="273"/>
      <c r="C286" s="273"/>
      <c r="D286" s="273"/>
      <c r="E286" s="273"/>
      <c r="F286" s="273"/>
      <c r="G286" s="273"/>
      <c r="H286" s="273"/>
      <c r="I286" s="273"/>
      <c r="J286" s="273"/>
      <c r="K286" s="273"/>
      <c r="L286" s="273"/>
      <c r="M286" s="273"/>
      <c r="N286" s="273"/>
      <c r="O286" s="273"/>
      <c r="P286" s="273"/>
      <c r="Q286" s="273"/>
      <c r="R286" s="273"/>
      <c r="S286" s="273"/>
      <c r="T286" s="273"/>
      <c r="U286" s="273"/>
      <c r="V286" s="273"/>
      <c r="W286" s="273"/>
      <c r="X286" s="273"/>
      <c r="Y286" s="273"/>
      <c r="Z286" s="273"/>
    </row>
    <row r="287">
      <c r="A287" s="273"/>
      <c r="B287" s="273"/>
      <c r="C287" s="273"/>
      <c r="D287" s="273"/>
      <c r="E287" s="273"/>
      <c r="F287" s="273"/>
      <c r="G287" s="273"/>
      <c r="H287" s="273"/>
      <c r="I287" s="273"/>
      <c r="J287" s="273"/>
      <c r="K287" s="273"/>
      <c r="L287" s="273"/>
      <c r="M287" s="273"/>
      <c r="N287" s="273"/>
      <c r="O287" s="273"/>
      <c r="P287" s="273"/>
      <c r="Q287" s="273"/>
      <c r="R287" s="273"/>
      <c r="S287" s="273"/>
      <c r="T287" s="273"/>
      <c r="U287" s="273"/>
      <c r="V287" s="273"/>
      <c r="W287" s="273"/>
      <c r="X287" s="273"/>
      <c r="Y287" s="273"/>
      <c r="Z287" s="273"/>
    </row>
    <row r="288">
      <c r="A288" s="273"/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273"/>
      <c r="T288" s="273"/>
      <c r="U288" s="273"/>
      <c r="V288" s="273"/>
      <c r="W288" s="273"/>
      <c r="X288" s="273"/>
      <c r="Y288" s="273"/>
      <c r="Z288" s="273"/>
    </row>
    <row r="289">
      <c r="A289" s="273"/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273"/>
      <c r="T289" s="273"/>
      <c r="U289" s="273"/>
      <c r="V289" s="273"/>
      <c r="W289" s="273"/>
      <c r="X289" s="273"/>
      <c r="Y289" s="273"/>
      <c r="Z289" s="273"/>
    </row>
    <row r="290">
      <c r="A290" s="273"/>
      <c r="B290" s="273"/>
      <c r="C290" s="273"/>
      <c r="D290" s="273"/>
      <c r="E290" s="273"/>
      <c r="F290" s="273"/>
      <c r="G290" s="273"/>
      <c r="H290" s="273"/>
      <c r="I290" s="273"/>
      <c r="J290" s="273"/>
      <c r="K290" s="273"/>
      <c r="L290" s="273"/>
      <c r="M290" s="273"/>
      <c r="N290" s="273"/>
      <c r="O290" s="273"/>
      <c r="P290" s="273"/>
      <c r="Q290" s="273"/>
      <c r="R290" s="273"/>
      <c r="S290" s="273"/>
      <c r="T290" s="273"/>
      <c r="U290" s="273"/>
      <c r="V290" s="273"/>
      <c r="W290" s="273"/>
      <c r="X290" s="273"/>
      <c r="Y290" s="273"/>
      <c r="Z290" s="273"/>
    </row>
    <row r="291">
      <c r="A291" s="273"/>
      <c r="B291" s="273"/>
      <c r="C291" s="273"/>
      <c r="D291" s="273"/>
      <c r="E291" s="273"/>
      <c r="F291" s="273"/>
      <c r="G291" s="273"/>
      <c r="H291" s="273"/>
      <c r="I291" s="273"/>
      <c r="J291" s="273"/>
      <c r="K291" s="273"/>
      <c r="L291" s="273"/>
      <c r="M291" s="273"/>
      <c r="N291" s="273"/>
      <c r="O291" s="273"/>
      <c r="P291" s="273"/>
      <c r="Q291" s="273"/>
      <c r="R291" s="273"/>
      <c r="S291" s="273"/>
      <c r="T291" s="273"/>
      <c r="U291" s="273"/>
      <c r="V291" s="273"/>
      <c r="W291" s="273"/>
      <c r="X291" s="273"/>
      <c r="Y291" s="273"/>
      <c r="Z291" s="273"/>
    </row>
    <row r="292">
      <c r="A292" s="273"/>
      <c r="B292" s="273"/>
      <c r="C292" s="273"/>
      <c r="D292" s="273"/>
      <c r="E292" s="273"/>
      <c r="F292" s="273"/>
      <c r="G292" s="273"/>
      <c r="H292" s="273"/>
      <c r="I292" s="273"/>
      <c r="J292" s="273"/>
      <c r="K292" s="273"/>
      <c r="L292" s="273"/>
      <c r="M292" s="273"/>
      <c r="N292" s="273"/>
      <c r="O292" s="273"/>
      <c r="P292" s="273"/>
      <c r="Q292" s="273"/>
      <c r="R292" s="273"/>
      <c r="S292" s="273"/>
      <c r="T292" s="273"/>
      <c r="U292" s="273"/>
      <c r="V292" s="273"/>
      <c r="W292" s="273"/>
      <c r="X292" s="273"/>
      <c r="Y292" s="273"/>
      <c r="Z292" s="273"/>
    </row>
    <row r="293">
      <c r="A293" s="273"/>
      <c r="B293" s="273"/>
      <c r="C293" s="273"/>
      <c r="D293" s="273"/>
      <c r="E293" s="273"/>
      <c r="F293" s="273"/>
      <c r="G293" s="273"/>
      <c r="H293" s="273"/>
      <c r="I293" s="273"/>
      <c r="J293" s="273"/>
      <c r="K293" s="273"/>
      <c r="L293" s="273"/>
      <c r="M293" s="273"/>
      <c r="N293" s="273"/>
      <c r="O293" s="273"/>
      <c r="P293" s="273"/>
      <c r="Q293" s="273"/>
      <c r="R293" s="273"/>
      <c r="S293" s="273"/>
      <c r="T293" s="273"/>
      <c r="U293" s="273"/>
      <c r="V293" s="273"/>
      <c r="W293" s="273"/>
      <c r="X293" s="273"/>
      <c r="Y293" s="273"/>
      <c r="Z293" s="273"/>
    </row>
    <row r="294">
      <c r="A294" s="273"/>
      <c r="B294" s="273"/>
      <c r="C294" s="273"/>
      <c r="D294" s="273"/>
      <c r="E294" s="273"/>
      <c r="F294" s="273"/>
      <c r="G294" s="273"/>
      <c r="H294" s="273"/>
      <c r="I294" s="273"/>
      <c r="J294" s="273"/>
      <c r="K294" s="273"/>
      <c r="L294" s="273"/>
      <c r="M294" s="273"/>
      <c r="N294" s="273"/>
      <c r="O294" s="273"/>
      <c r="P294" s="273"/>
      <c r="Q294" s="273"/>
      <c r="R294" s="273"/>
      <c r="S294" s="273"/>
      <c r="T294" s="273"/>
      <c r="U294" s="273"/>
      <c r="V294" s="273"/>
      <c r="W294" s="273"/>
      <c r="X294" s="273"/>
      <c r="Y294" s="273"/>
      <c r="Z294" s="273"/>
    </row>
    <row r="295">
      <c r="A295" s="273"/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273"/>
      <c r="T295" s="273"/>
      <c r="U295" s="273"/>
      <c r="V295" s="273"/>
      <c r="W295" s="273"/>
      <c r="X295" s="273"/>
      <c r="Y295" s="273"/>
      <c r="Z295" s="273"/>
    </row>
    <row r="296">
      <c r="A296" s="273"/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273"/>
      <c r="T296" s="273"/>
      <c r="U296" s="273"/>
      <c r="V296" s="273"/>
      <c r="W296" s="273"/>
      <c r="X296" s="273"/>
      <c r="Y296" s="273"/>
      <c r="Z296" s="273"/>
    </row>
    <row r="297">
      <c r="A297" s="273"/>
      <c r="B297" s="273"/>
      <c r="C297" s="273"/>
      <c r="D297" s="273"/>
      <c r="E297" s="273"/>
      <c r="F297" s="273"/>
      <c r="G297" s="273"/>
      <c r="H297" s="273"/>
      <c r="I297" s="273"/>
      <c r="J297" s="273"/>
      <c r="K297" s="273"/>
      <c r="L297" s="273"/>
      <c r="M297" s="273"/>
      <c r="N297" s="273"/>
      <c r="O297" s="273"/>
      <c r="P297" s="273"/>
      <c r="Q297" s="273"/>
      <c r="R297" s="273"/>
      <c r="S297" s="273"/>
      <c r="T297" s="273"/>
      <c r="U297" s="273"/>
      <c r="V297" s="273"/>
      <c r="W297" s="273"/>
      <c r="X297" s="273"/>
      <c r="Y297" s="273"/>
      <c r="Z297" s="273"/>
    </row>
    <row r="298">
      <c r="A298" s="273"/>
      <c r="B298" s="273"/>
      <c r="C298" s="273"/>
      <c r="D298" s="273"/>
      <c r="E298" s="273"/>
      <c r="F298" s="273"/>
      <c r="G298" s="273"/>
      <c r="H298" s="273"/>
      <c r="I298" s="273"/>
      <c r="J298" s="273"/>
      <c r="K298" s="273"/>
      <c r="L298" s="273"/>
      <c r="M298" s="273"/>
      <c r="N298" s="273"/>
      <c r="O298" s="273"/>
      <c r="P298" s="273"/>
      <c r="Q298" s="273"/>
      <c r="R298" s="273"/>
      <c r="S298" s="273"/>
      <c r="T298" s="273"/>
      <c r="U298" s="273"/>
      <c r="V298" s="273"/>
      <c r="W298" s="273"/>
      <c r="X298" s="273"/>
      <c r="Y298" s="273"/>
      <c r="Z298" s="273"/>
    </row>
    <row r="299">
      <c r="A299" s="273"/>
      <c r="B299" s="273"/>
      <c r="C299" s="273"/>
      <c r="D299" s="273"/>
      <c r="E299" s="273"/>
      <c r="F299" s="273"/>
      <c r="G299" s="273"/>
      <c r="H299" s="273"/>
      <c r="I299" s="273"/>
      <c r="J299" s="273"/>
      <c r="K299" s="273"/>
      <c r="L299" s="273"/>
      <c r="M299" s="273"/>
      <c r="N299" s="273"/>
      <c r="O299" s="273"/>
      <c r="P299" s="273"/>
      <c r="Q299" s="273"/>
      <c r="R299" s="273"/>
      <c r="S299" s="273"/>
      <c r="T299" s="273"/>
      <c r="U299" s="273"/>
      <c r="V299" s="273"/>
      <c r="W299" s="273"/>
      <c r="X299" s="273"/>
      <c r="Y299" s="273"/>
      <c r="Z299" s="273"/>
    </row>
    <row r="300">
      <c r="A300" s="273"/>
      <c r="B300" s="273"/>
      <c r="C300" s="273"/>
      <c r="D300" s="273"/>
      <c r="E300" s="273"/>
      <c r="F300" s="273"/>
      <c r="G300" s="273"/>
      <c r="H300" s="273"/>
      <c r="I300" s="273"/>
      <c r="J300" s="273"/>
      <c r="K300" s="273"/>
      <c r="L300" s="273"/>
      <c r="M300" s="273"/>
      <c r="N300" s="273"/>
      <c r="O300" s="273"/>
      <c r="P300" s="273"/>
      <c r="Q300" s="273"/>
      <c r="R300" s="273"/>
      <c r="S300" s="273"/>
      <c r="T300" s="273"/>
      <c r="U300" s="273"/>
      <c r="V300" s="273"/>
      <c r="W300" s="273"/>
      <c r="X300" s="273"/>
      <c r="Y300" s="273"/>
      <c r="Z300" s="273"/>
    </row>
    <row r="301">
      <c r="A301" s="273"/>
      <c r="B301" s="273"/>
      <c r="C301" s="273"/>
      <c r="D301" s="273"/>
      <c r="E301" s="273"/>
      <c r="F301" s="273"/>
      <c r="G301" s="273"/>
      <c r="H301" s="273"/>
      <c r="I301" s="273"/>
      <c r="J301" s="273"/>
      <c r="K301" s="273"/>
      <c r="L301" s="273"/>
      <c r="M301" s="273"/>
      <c r="N301" s="273"/>
      <c r="O301" s="273"/>
      <c r="P301" s="273"/>
      <c r="Q301" s="273"/>
      <c r="R301" s="273"/>
      <c r="S301" s="273"/>
      <c r="T301" s="273"/>
      <c r="U301" s="273"/>
      <c r="V301" s="273"/>
      <c r="W301" s="273"/>
      <c r="X301" s="273"/>
      <c r="Y301" s="273"/>
      <c r="Z301" s="273"/>
    </row>
    <row r="302">
      <c r="A302" s="273"/>
      <c r="B302" s="273"/>
      <c r="C302" s="273"/>
      <c r="D302" s="273"/>
      <c r="E302" s="273"/>
      <c r="F302" s="273"/>
      <c r="G302" s="273"/>
      <c r="H302" s="273"/>
      <c r="I302" s="273"/>
      <c r="J302" s="273"/>
      <c r="K302" s="273"/>
      <c r="L302" s="273"/>
      <c r="M302" s="273"/>
      <c r="N302" s="273"/>
      <c r="O302" s="273"/>
      <c r="P302" s="273"/>
      <c r="Q302" s="273"/>
      <c r="R302" s="273"/>
      <c r="S302" s="273"/>
      <c r="T302" s="273"/>
      <c r="U302" s="273"/>
      <c r="V302" s="273"/>
      <c r="W302" s="273"/>
      <c r="X302" s="273"/>
      <c r="Y302" s="273"/>
      <c r="Z302" s="273"/>
    </row>
    <row r="303">
      <c r="A303" s="273"/>
      <c r="B303" s="273"/>
      <c r="C303" s="273"/>
      <c r="D303" s="273"/>
      <c r="E303" s="273"/>
      <c r="F303" s="273"/>
      <c r="G303" s="273"/>
      <c r="H303" s="273"/>
      <c r="I303" s="273"/>
      <c r="J303" s="273"/>
      <c r="K303" s="273"/>
      <c r="L303" s="273"/>
      <c r="M303" s="273"/>
      <c r="N303" s="273"/>
      <c r="O303" s="273"/>
      <c r="P303" s="273"/>
      <c r="Q303" s="273"/>
      <c r="R303" s="273"/>
      <c r="S303" s="273"/>
      <c r="T303" s="273"/>
      <c r="U303" s="273"/>
      <c r="V303" s="273"/>
      <c r="W303" s="273"/>
      <c r="X303" s="273"/>
      <c r="Y303" s="273"/>
      <c r="Z303" s="273"/>
    </row>
    <row r="304">
      <c r="A304" s="273"/>
      <c r="B304" s="273"/>
      <c r="C304" s="273"/>
      <c r="D304" s="273"/>
      <c r="E304" s="273"/>
      <c r="F304" s="273"/>
      <c r="G304" s="273"/>
      <c r="H304" s="273"/>
      <c r="I304" s="273"/>
      <c r="J304" s="273"/>
      <c r="K304" s="273"/>
      <c r="L304" s="273"/>
      <c r="M304" s="273"/>
      <c r="N304" s="273"/>
      <c r="O304" s="273"/>
      <c r="P304" s="273"/>
      <c r="Q304" s="273"/>
      <c r="R304" s="273"/>
      <c r="S304" s="273"/>
      <c r="T304" s="273"/>
      <c r="U304" s="273"/>
      <c r="V304" s="273"/>
      <c r="W304" s="273"/>
      <c r="X304" s="273"/>
      <c r="Y304" s="273"/>
      <c r="Z304" s="273"/>
    </row>
    <row r="305">
      <c r="A305" s="273"/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273"/>
      <c r="T305" s="273"/>
      <c r="U305" s="273"/>
      <c r="V305" s="273"/>
      <c r="W305" s="273"/>
      <c r="X305" s="273"/>
      <c r="Y305" s="273"/>
      <c r="Z305" s="273"/>
    </row>
    <row r="306">
      <c r="A306" s="273"/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273"/>
      <c r="T306" s="273"/>
      <c r="U306" s="273"/>
      <c r="V306" s="273"/>
      <c r="W306" s="273"/>
      <c r="X306" s="273"/>
      <c r="Y306" s="273"/>
      <c r="Z306" s="273"/>
    </row>
    <row r="307">
      <c r="A307" s="273"/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273"/>
      <c r="T307" s="273"/>
      <c r="U307" s="273"/>
      <c r="V307" s="273"/>
      <c r="W307" s="273"/>
      <c r="X307" s="273"/>
      <c r="Y307" s="273"/>
      <c r="Z307" s="273"/>
    </row>
    <row r="308">
      <c r="A308" s="273"/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273"/>
      <c r="T308" s="273"/>
      <c r="U308" s="273"/>
      <c r="V308" s="273"/>
      <c r="W308" s="273"/>
      <c r="X308" s="273"/>
      <c r="Y308" s="273"/>
      <c r="Z308" s="273"/>
    </row>
    <row r="309">
      <c r="A309" s="273"/>
      <c r="B309" s="273"/>
      <c r="C309" s="273"/>
      <c r="D309" s="273"/>
      <c r="E309" s="273"/>
      <c r="F309" s="273"/>
      <c r="G309" s="273"/>
      <c r="H309" s="273"/>
      <c r="I309" s="273"/>
      <c r="J309" s="273"/>
      <c r="K309" s="273"/>
      <c r="L309" s="273"/>
      <c r="M309" s="273"/>
      <c r="N309" s="273"/>
      <c r="O309" s="273"/>
      <c r="P309" s="273"/>
      <c r="Q309" s="273"/>
      <c r="R309" s="273"/>
      <c r="S309" s="273"/>
      <c r="T309" s="273"/>
      <c r="U309" s="273"/>
      <c r="V309" s="273"/>
      <c r="W309" s="273"/>
      <c r="X309" s="273"/>
      <c r="Y309" s="273"/>
      <c r="Z309" s="273"/>
    </row>
    <row r="310">
      <c r="A310" s="273"/>
      <c r="B310" s="273"/>
      <c r="C310" s="273"/>
      <c r="D310" s="273"/>
      <c r="E310" s="273"/>
      <c r="F310" s="273"/>
      <c r="G310" s="273"/>
      <c r="H310" s="273"/>
      <c r="I310" s="273"/>
      <c r="J310" s="273"/>
      <c r="K310" s="273"/>
      <c r="L310" s="273"/>
      <c r="M310" s="273"/>
      <c r="N310" s="273"/>
      <c r="O310" s="273"/>
      <c r="P310" s="273"/>
      <c r="Q310" s="273"/>
      <c r="R310" s="273"/>
      <c r="S310" s="273"/>
      <c r="T310" s="273"/>
      <c r="U310" s="273"/>
      <c r="V310" s="273"/>
      <c r="W310" s="273"/>
      <c r="X310" s="273"/>
      <c r="Y310" s="273"/>
      <c r="Z310" s="273"/>
    </row>
    <row r="311">
      <c r="A311" s="273"/>
      <c r="B311" s="273"/>
      <c r="C311" s="273"/>
      <c r="D311" s="273"/>
      <c r="E311" s="273"/>
      <c r="F311" s="273"/>
      <c r="G311" s="273"/>
      <c r="H311" s="273"/>
      <c r="I311" s="273"/>
      <c r="J311" s="273"/>
      <c r="K311" s="273"/>
      <c r="L311" s="273"/>
      <c r="M311" s="273"/>
      <c r="N311" s="273"/>
      <c r="O311" s="273"/>
      <c r="P311" s="273"/>
      <c r="Q311" s="273"/>
      <c r="R311" s="273"/>
      <c r="S311" s="273"/>
      <c r="T311" s="273"/>
      <c r="U311" s="273"/>
      <c r="V311" s="273"/>
      <c r="W311" s="273"/>
      <c r="X311" s="273"/>
      <c r="Y311" s="273"/>
      <c r="Z311" s="273"/>
    </row>
    <row r="312">
      <c r="A312" s="273"/>
      <c r="B312" s="273"/>
      <c r="C312" s="273"/>
      <c r="D312" s="273"/>
      <c r="E312" s="273"/>
      <c r="F312" s="273"/>
      <c r="G312" s="273"/>
      <c r="H312" s="273"/>
      <c r="I312" s="273"/>
      <c r="J312" s="273"/>
      <c r="K312" s="273"/>
      <c r="L312" s="273"/>
      <c r="M312" s="273"/>
      <c r="N312" s="273"/>
      <c r="O312" s="273"/>
      <c r="P312" s="273"/>
      <c r="Q312" s="273"/>
      <c r="R312" s="273"/>
      <c r="S312" s="273"/>
      <c r="T312" s="273"/>
      <c r="U312" s="273"/>
      <c r="V312" s="273"/>
      <c r="W312" s="273"/>
      <c r="X312" s="273"/>
      <c r="Y312" s="273"/>
      <c r="Z312" s="273"/>
    </row>
    <row r="313">
      <c r="A313" s="273"/>
      <c r="B313" s="273"/>
      <c r="C313" s="273"/>
      <c r="D313" s="273"/>
      <c r="E313" s="273"/>
      <c r="F313" s="273"/>
      <c r="G313" s="273"/>
      <c r="H313" s="273"/>
      <c r="I313" s="273"/>
      <c r="J313" s="273"/>
      <c r="K313" s="273"/>
      <c r="L313" s="273"/>
      <c r="M313" s="273"/>
      <c r="N313" s="273"/>
      <c r="O313" s="273"/>
      <c r="P313" s="273"/>
      <c r="Q313" s="273"/>
      <c r="R313" s="273"/>
      <c r="S313" s="273"/>
      <c r="T313" s="273"/>
      <c r="U313" s="273"/>
      <c r="V313" s="273"/>
      <c r="W313" s="273"/>
      <c r="X313" s="273"/>
      <c r="Y313" s="273"/>
      <c r="Z313" s="273"/>
    </row>
    <row r="314">
      <c r="A314" s="273"/>
      <c r="B314" s="273"/>
      <c r="C314" s="273"/>
      <c r="D314" s="273"/>
      <c r="E314" s="273"/>
      <c r="F314" s="273"/>
      <c r="G314" s="273"/>
      <c r="H314" s="273"/>
      <c r="I314" s="273"/>
      <c r="J314" s="273"/>
      <c r="K314" s="273"/>
      <c r="L314" s="273"/>
      <c r="M314" s="273"/>
      <c r="N314" s="273"/>
      <c r="O314" s="273"/>
      <c r="P314" s="273"/>
      <c r="Q314" s="273"/>
      <c r="R314" s="273"/>
      <c r="S314" s="273"/>
      <c r="T314" s="273"/>
      <c r="U314" s="273"/>
      <c r="V314" s="273"/>
      <c r="W314" s="273"/>
      <c r="X314" s="273"/>
      <c r="Y314" s="273"/>
      <c r="Z314" s="273"/>
    </row>
    <row r="315">
      <c r="A315" s="273"/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273"/>
      <c r="T315" s="273"/>
      <c r="U315" s="273"/>
      <c r="V315" s="273"/>
      <c r="W315" s="273"/>
      <c r="X315" s="273"/>
      <c r="Y315" s="273"/>
      <c r="Z315" s="273"/>
    </row>
    <row r="316">
      <c r="A316" s="273"/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273"/>
      <c r="T316" s="273"/>
      <c r="U316" s="273"/>
      <c r="V316" s="273"/>
      <c r="W316" s="273"/>
      <c r="X316" s="273"/>
      <c r="Y316" s="273"/>
      <c r="Z316" s="273"/>
    </row>
    <row r="317">
      <c r="A317" s="273"/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273"/>
      <c r="T317" s="273"/>
      <c r="U317" s="273"/>
      <c r="V317" s="273"/>
      <c r="W317" s="273"/>
      <c r="X317" s="273"/>
      <c r="Y317" s="273"/>
      <c r="Z317" s="273"/>
    </row>
    <row r="318">
      <c r="A318" s="273"/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273"/>
      <c r="T318" s="273"/>
      <c r="U318" s="273"/>
      <c r="V318" s="273"/>
      <c r="W318" s="273"/>
      <c r="X318" s="273"/>
      <c r="Y318" s="273"/>
      <c r="Z318" s="273"/>
    </row>
    <row r="319">
      <c r="A319" s="273"/>
      <c r="B319" s="273"/>
      <c r="C319" s="273"/>
      <c r="D319" s="273"/>
      <c r="E319" s="273"/>
      <c r="F319" s="273"/>
      <c r="G319" s="273"/>
      <c r="H319" s="273"/>
      <c r="I319" s="273"/>
      <c r="J319" s="273"/>
      <c r="K319" s="273"/>
      <c r="L319" s="273"/>
      <c r="M319" s="273"/>
      <c r="N319" s="273"/>
      <c r="O319" s="273"/>
      <c r="P319" s="273"/>
      <c r="Q319" s="273"/>
      <c r="R319" s="273"/>
      <c r="S319" s="273"/>
      <c r="T319" s="273"/>
      <c r="U319" s="273"/>
      <c r="V319" s="273"/>
      <c r="W319" s="273"/>
      <c r="X319" s="273"/>
      <c r="Y319" s="273"/>
      <c r="Z319" s="273"/>
    </row>
    <row r="320">
      <c r="A320" s="273"/>
      <c r="B320" s="273"/>
      <c r="C320" s="273"/>
      <c r="D320" s="273"/>
      <c r="E320" s="273"/>
      <c r="F320" s="273"/>
      <c r="G320" s="273"/>
      <c r="H320" s="273"/>
      <c r="I320" s="273"/>
      <c r="J320" s="273"/>
      <c r="K320" s="273"/>
      <c r="L320" s="273"/>
      <c r="M320" s="273"/>
      <c r="N320" s="273"/>
      <c r="O320" s="273"/>
      <c r="P320" s="273"/>
      <c r="Q320" s="273"/>
      <c r="R320" s="273"/>
      <c r="S320" s="273"/>
      <c r="T320" s="273"/>
      <c r="U320" s="273"/>
      <c r="V320" s="273"/>
      <c r="W320" s="273"/>
      <c r="X320" s="273"/>
      <c r="Y320" s="273"/>
      <c r="Z320" s="273"/>
    </row>
    <row r="321">
      <c r="A321" s="273"/>
      <c r="B321" s="273"/>
      <c r="C321" s="273"/>
      <c r="D321" s="273"/>
      <c r="E321" s="273"/>
      <c r="F321" s="273"/>
      <c r="G321" s="273"/>
      <c r="H321" s="273"/>
      <c r="I321" s="273"/>
      <c r="J321" s="273"/>
      <c r="K321" s="273"/>
      <c r="L321" s="273"/>
      <c r="M321" s="273"/>
      <c r="N321" s="273"/>
      <c r="O321" s="273"/>
      <c r="P321" s="273"/>
      <c r="Q321" s="273"/>
      <c r="R321" s="273"/>
      <c r="S321" s="273"/>
      <c r="T321" s="273"/>
      <c r="U321" s="273"/>
      <c r="V321" s="273"/>
      <c r="W321" s="273"/>
      <c r="X321" s="273"/>
      <c r="Y321" s="273"/>
      <c r="Z321" s="273"/>
    </row>
    <row r="322">
      <c r="A322" s="273"/>
      <c r="B322" s="273"/>
      <c r="C322" s="273"/>
      <c r="D322" s="273"/>
      <c r="E322" s="273"/>
      <c r="F322" s="273"/>
      <c r="G322" s="273"/>
      <c r="H322" s="273"/>
      <c r="I322" s="273"/>
      <c r="J322" s="273"/>
      <c r="K322" s="273"/>
      <c r="L322" s="273"/>
      <c r="M322" s="273"/>
      <c r="N322" s="273"/>
      <c r="O322" s="273"/>
      <c r="P322" s="273"/>
      <c r="Q322" s="273"/>
      <c r="R322" s="273"/>
      <c r="S322" s="273"/>
      <c r="T322" s="273"/>
      <c r="U322" s="273"/>
      <c r="V322" s="273"/>
      <c r="W322" s="273"/>
      <c r="X322" s="273"/>
      <c r="Y322" s="273"/>
      <c r="Z322" s="273"/>
    </row>
    <row r="323">
      <c r="A323" s="273"/>
      <c r="B323" s="273"/>
      <c r="C323" s="273"/>
      <c r="D323" s="273"/>
      <c r="E323" s="273"/>
      <c r="F323" s="273"/>
      <c r="G323" s="273"/>
      <c r="H323" s="273"/>
      <c r="I323" s="273"/>
      <c r="J323" s="273"/>
      <c r="K323" s="273"/>
      <c r="L323" s="273"/>
      <c r="M323" s="273"/>
      <c r="N323" s="273"/>
      <c r="O323" s="273"/>
      <c r="P323" s="273"/>
      <c r="Q323" s="273"/>
      <c r="R323" s="273"/>
      <c r="S323" s="273"/>
      <c r="T323" s="273"/>
      <c r="U323" s="273"/>
      <c r="V323" s="273"/>
      <c r="W323" s="273"/>
      <c r="X323" s="273"/>
      <c r="Y323" s="273"/>
      <c r="Z323" s="273"/>
    </row>
    <row r="324">
      <c r="A324" s="273"/>
      <c r="B324" s="273"/>
      <c r="C324" s="273"/>
      <c r="D324" s="273"/>
      <c r="E324" s="273"/>
      <c r="F324" s="273"/>
      <c r="G324" s="273"/>
      <c r="H324" s="273"/>
      <c r="I324" s="273"/>
      <c r="J324" s="273"/>
      <c r="K324" s="273"/>
      <c r="L324" s="273"/>
      <c r="M324" s="273"/>
      <c r="N324" s="273"/>
      <c r="O324" s="273"/>
      <c r="P324" s="273"/>
      <c r="Q324" s="273"/>
      <c r="R324" s="273"/>
      <c r="S324" s="273"/>
      <c r="T324" s="273"/>
      <c r="U324" s="273"/>
      <c r="V324" s="273"/>
      <c r="W324" s="273"/>
      <c r="X324" s="273"/>
      <c r="Y324" s="273"/>
      <c r="Z324" s="273"/>
    </row>
    <row r="325">
      <c r="A325" s="273"/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273"/>
      <c r="T325" s="273"/>
      <c r="U325" s="273"/>
      <c r="V325" s="273"/>
      <c r="W325" s="273"/>
      <c r="X325" s="273"/>
      <c r="Y325" s="273"/>
      <c r="Z325" s="273"/>
    </row>
    <row r="326">
      <c r="A326" s="273"/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273"/>
      <c r="T326" s="273"/>
      <c r="U326" s="273"/>
      <c r="V326" s="273"/>
      <c r="W326" s="273"/>
      <c r="X326" s="273"/>
      <c r="Y326" s="273"/>
      <c r="Z326" s="273"/>
    </row>
    <row r="327">
      <c r="A327" s="273"/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273"/>
      <c r="T327" s="273"/>
      <c r="U327" s="273"/>
      <c r="V327" s="273"/>
      <c r="W327" s="273"/>
      <c r="X327" s="273"/>
      <c r="Y327" s="273"/>
      <c r="Z327" s="273"/>
    </row>
    <row r="328">
      <c r="A328" s="273"/>
      <c r="B328" s="273"/>
      <c r="C328" s="273"/>
      <c r="D328" s="273"/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273"/>
      <c r="T328" s="273"/>
      <c r="U328" s="273"/>
      <c r="V328" s="273"/>
      <c r="W328" s="273"/>
      <c r="X328" s="273"/>
      <c r="Y328" s="273"/>
      <c r="Z328" s="273"/>
    </row>
    <row r="329">
      <c r="A329" s="273"/>
      <c r="B329" s="273"/>
      <c r="C329" s="273"/>
      <c r="D329" s="273"/>
      <c r="E329" s="273"/>
      <c r="F329" s="273"/>
      <c r="G329" s="273"/>
      <c r="H329" s="273"/>
      <c r="I329" s="273"/>
      <c r="J329" s="273"/>
      <c r="K329" s="273"/>
      <c r="L329" s="273"/>
      <c r="M329" s="273"/>
      <c r="N329" s="273"/>
      <c r="O329" s="273"/>
      <c r="P329" s="273"/>
      <c r="Q329" s="273"/>
      <c r="R329" s="273"/>
      <c r="S329" s="273"/>
      <c r="T329" s="273"/>
      <c r="U329" s="273"/>
      <c r="V329" s="273"/>
      <c r="W329" s="273"/>
      <c r="X329" s="273"/>
      <c r="Y329" s="273"/>
      <c r="Z329" s="273"/>
    </row>
    <row r="330">
      <c r="A330" s="273"/>
      <c r="B330" s="273"/>
      <c r="C330" s="273"/>
      <c r="D330" s="273"/>
      <c r="E330" s="273"/>
      <c r="F330" s="273"/>
      <c r="G330" s="273"/>
      <c r="H330" s="273"/>
      <c r="I330" s="273"/>
      <c r="J330" s="273"/>
      <c r="K330" s="273"/>
      <c r="L330" s="273"/>
      <c r="M330" s="273"/>
      <c r="N330" s="273"/>
      <c r="O330" s="273"/>
      <c r="P330" s="273"/>
      <c r="Q330" s="273"/>
      <c r="R330" s="273"/>
      <c r="S330" s="273"/>
      <c r="T330" s="273"/>
      <c r="U330" s="273"/>
      <c r="V330" s="273"/>
      <c r="W330" s="273"/>
      <c r="X330" s="273"/>
      <c r="Y330" s="273"/>
      <c r="Z330" s="273"/>
    </row>
    <row r="331">
      <c r="A331" s="273"/>
      <c r="B331" s="273"/>
      <c r="C331" s="273"/>
      <c r="D331" s="273"/>
      <c r="E331" s="273"/>
      <c r="F331" s="273"/>
      <c r="G331" s="273"/>
      <c r="H331" s="273"/>
      <c r="I331" s="273"/>
      <c r="J331" s="273"/>
      <c r="K331" s="273"/>
      <c r="L331" s="273"/>
      <c r="M331" s="273"/>
      <c r="N331" s="273"/>
      <c r="O331" s="273"/>
      <c r="P331" s="273"/>
      <c r="Q331" s="273"/>
      <c r="R331" s="273"/>
      <c r="S331" s="273"/>
      <c r="T331" s="273"/>
      <c r="U331" s="273"/>
      <c r="V331" s="273"/>
      <c r="W331" s="273"/>
      <c r="X331" s="273"/>
      <c r="Y331" s="273"/>
      <c r="Z331" s="273"/>
    </row>
    <row r="332">
      <c r="A332" s="273"/>
      <c r="B332" s="273"/>
      <c r="C332" s="273"/>
      <c r="D332" s="273"/>
      <c r="E332" s="273"/>
      <c r="F332" s="273"/>
      <c r="G332" s="273"/>
      <c r="H332" s="273"/>
      <c r="I332" s="273"/>
      <c r="J332" s="273"/>
      <c r="K332" s="273"/>
      <c r="L332" s="273"/>
      <c r="M332" s="273"/>
      <c r="N332" s="273"/>
      <c r="O332" s="273"/>
      <c r="P332" s="273"/>
      <c r="Q332" s="273"/>
      <c r="R332" s="273"/>
      <c r="S332" s="273"/>
      <c r="T332" s="273"/>
      <c r="U332" s="273"/>
      <c r="V332" s="273"/>
      <c r="W332" s="273"/>
      <c r="X332" s="273"/>
      <c r="Y332" s="273"/>
      <c r="Z332" s="273"/>
    </row>
    <row r="333">
      <c r="A333" s="273"/>
      <c r="B333" s="273"/>
      <c r="C333" s="273"/>
      <c r="D333" s="273"/>
      <c r="E333" s="273"/>
      <c r="F333" s="273"/>
      <c r="G333" s="273"/>
      <c r="H333" s="273"/>
      <c r="I333" s="273"/>
      <c r="J333" s="273"/>
      <c r="K333" s="273"/>
      <c r="L333" s="273"/>
      <c r="M333" s="273"/>
      <c r="N333" s="273"/>
      <c r="O333" s="273"/>
      <c r="P333" s="273"/>
      <c r="Q333" s="273"/>
      <c r="R333" s="273"/>
      <c r="S333" s="273"/>
      <c r="T333" s="273"/>
      <c r="U333" s="273"/>
      <c r="V333" s="273"/>
      <c r="W333" s="273"/>
      <c r="X333" s="273"/>
      <c r="Y333" s="273"/>
      <c r="Z333" s="273"/>
    </row>
    <row r="334">
      <c r="A334" s="273"/>
      <c r="B334" s="273"/>
      <c r="C334" s="273"/>
      <c r="D334" s="273"/>
      <c r="E334" s="273"/>
      <c r="F334" s="273"/>
      <c r="G334" s="273"/>
      <c r="H334" s="273"/>
      <c r="I334" s="273"/>
      <c r="J334" s="273"/>
      <c r="K334" s="273"/>
      <c r="L334" s="273"/>
      <c r="M334" s="273"/>
      <c r="N334" s="273"/>
      <c r="O334" s="273"/>
      <c r="P334" s="273"/>
      <c r="Q334" s="273"/>
      <c r="R334" s="273"/>
      <c r="S334" s="273"/>
      <c r="T334" s="273"/>
      <c r="U334" s="273"/>
      <c r="V334" s="273"/>
      <c r="W334" s="273"/>
      <c r="X334" s="273"/>
      <c r="Y334" s="273"/>
      <c r="Z334" s="273"/>
    </row>
    <row r="335">
      <c r="A335" s="273"/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273"/>
      <c r="T335" s="273"/>
      <c r="U335" s="273"/>
      <c r="V335" s="273"/>
      <c r="W335" s="273"/>
      <c r="X335" s="273"/>
      <c r="Y335" s="273"/>
      <c r="Z335" s="273"/>
    </row>
    <row r="336">
      <c r="A336" s="273"/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273"/>
      <c r="T336" s="273"/>
      <c r="U336" s="273"/>
      <c r="V336" s="273"/>
      <c r="W336" s="273"/>
      <c r="X336" s="273"/>
      <c r="Y336" s="273"/>
      <c r="Z336" s="273"/>
    </row>
    <row r="337">
      <c r="A337" s="273"/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273"/>
      <c r="T337" s="273"/>
      <c r="U337" s="273"/>
      <c r="V337" s="273"/>
      <c r="W337" s="273"/>
      <c r="X337" s="273"/>
      <c r="Y337" s="273"/>
      <c r="Z337" s="273"/>
    </row>
    <row r="338">
      <c r="A338" s="273"/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273"/>
      <c r="T338" s="273"/>
      <c r="U338" s="273"/>
      <c r="V338" s="273"/>
      <c r="W338" s="273"/>
      <c r="X338" s="273"/>
      <c r="Y338" s="273"/>
      <c r="Z338" s="273"/>
    </row>
    <row r="339">
      <c r="A339" s="273"/>
      <c r="B339" s="273"/>
      <c r="C339" s="273"/>
      <c r="D339" s="273"/>
      <c r="E339" s="273"/>
      <c r="F339" s="273"/>
      <c r="G339" s="273"/>
      <c r="H339" s="273"/>
      <c r="I339" s="273"/>
      <c r="J339" s="273"/>
      <c r="K339" s="273"/>
      <c r="L339" s="273"/>
      <c r="M339" s="273"/>
      <c r="N339" s="273"/>
      <c r="O339" s="273"/>
      <c r="P339" s="273"/>
      <c r="Q339" s="273"/>
      <c r="R339" s="273"/>
      <c r="S339" s="273"/>
      <c r="T339" s="273"/>
      <c r="U339" s="273"/>
      <c r="V339" s="273"/>
      <c r="W339" s="273"/>
      <c r="X339" s="273"/>
      <c r="Y339" s="273"/>
      <c r="Z339" s="273"/>
    </row>
    <row r="340">
      <c r="A340" s="273"/>
      <c r="B340" s="273"/>
      <c r="C340" s="273"/>
      <c r="D340" s="273"/>
      <c r="E340" s="273"/>
      <c r="F340" s="273"/>
      <c r="G340" s="273"/>
      <c r="H340" s="273"/>
      <c r="I340" s="273"/>
      <c r="J340" s="273"/>
      <c r="K340" s="273"/>
      <c r="L340" s="273"/>
      <c r="M340" s="273"/>
      <c r="N340" s="273"/>
      <c r="O340" s="273"/>
      <c r="P340" s="273"/>
      <c r="Q340" s="273"/>
      <c r="R340" s="273"/>
      <c r="S340" s="273"/>
      <c r="T340" s="273"/>
      <c r="U340" s="273"/>
      <c r="V340" s="273"/>
      <c r="W340" s="273"/>
      <c r="X340" s="273"/>
      <c r="Y340" s="273"/>
      <c r="Z340" s="273"/>
    </row>
    <row r="341">
      <c r="A341" s="273"/>
      <c r="B341" s="273"/>
      <c r="C341" s="273"/>
      <c r="D341" s="273"/>
      <c r="E341" s="273"/>
      <c r="F341" s="273"/>
      <c r="G341" s="273"/>
      <c r="H341" s="273"/>
      <c r="I341" s="273"/>
      <c r="J341" s="273"/>
      <c r="K341" s="273"/>
      <c r="L341" s="273"/>
      <c r="M341" s="273"/>
      <c r="N341" s="273"/>
      <c r="O341" s="273"/>
      <c r="P341" s="273"/>
      <c r="Q341" s="273"/>
      <c r="R341" s="273"/>
      <c r="S341" s="273"/>
      <c r="T341" s="273"/>
      <c r="U341" s="273"/>
      <c r="V341" s="273"/>
      <c r="W341" s="273"/>
      <c r="X341" s="273"/>
      <c r="Y341" s="273"/>
      <c r="Z341" s="273"/>
    </row>
    <row r="342">
      <c r="A342" s="273"/>
      <c r="B342" s="273"/>
      <c r="C342" s="273"/>
      <c r="D342" s="273"/>
      <c r="E342" s="273"/>
      <c r="F342" s="273"/>
      <c r="G342" s="273"/>
      <c r="H342" s="273"/>
      <c r="I342" s="273"/>
      <c r="J342" s="273"/>
      <c r="K342" s="273"/>
      <c r="L342" s="273"/>
      <c r="M342" s="273"/>
      <c r="N342" s="273"/>
      <c r="O342" s="273"/>
      <c r="P342" s="273"/>
      <c r="Q342" s="273"/>
      <c r="R342" s="273"/>
      <c r="S342" s="273"/>
      <c r="T342" s="273"/>
      <c r="U342" s="273"/>
      <c r="V342" s="273"/>
      <c r="W342" s="273"/>
      <c r="X342" s="273"/>
      <c r="Y342" s="273"/>
      <c r="Z342" s="273"/>
    </row>
    <row r="343">
      <c r="A343" s="273"/>
      <c r="B343" s="273"/>
      <c r="C343" s="273"/>
      <c r="D343" s="273"/>
      <c r="E343" s="273"/>
      <c r="F343" s="273"/>
      <c r="G343" s="273"/>
      <c r="H343" s="273"/>
      <c r="I343" s="273"/>
      <c r="J343" s="273"/>
      <c r="K343" s="273"/>
      <c r="L343" s="273"/>
      <c r="M343" s="273"/>
      <c r="N343" s="273"/>
      <c r="O343" s="273"/>
      <c r="P343" s="273"/>
      <c r="Q343" s="273"/>
      <c r="R343" s="273"/>
      <c r="S343" s="273"/>
      <c r="T343" s="273"/>
      <c r="U343" s="273"/>
      <c r="V343" s="273"/>
      <c r="W343" s="273"/>
      <c r="X343" s="273"/>
      <c r="Y343" s="273"/>
      <c r="Z343" s="273"/>
    </row>
    <row r="344">
      <c r="A344" s="273"/>
      <c r="B344" s="273"/>
      <c r="C344" s="273"/>
      <c r="D344" s="273"/>
      <c r="E344" s="273"/>
      <c r="F344" s="273"/>
      <c r="G344" s="273"/>
      <c r="H344" s="273"/>
      <c r="I344" s="273"/>
      <c r="J344" s="273"/>
      <c r="K344" s="273"/>
      <c r="L344" s="273"/>
      <c r="M344" s="273"/>
      <c r="N344" s="273"/>
      <c r="O344" s="273"/>
      <c r="P344" s="273"/>
      <c r="Q344" s="273"/>
      <c r="R344" s="273"/>
      <c r="S344" s="273"/>
      <c r="T344" s="273"/>
      <c r="U344" s="273"/>
      <c r="V344" s="273"/>
      <c r="W344" s="273"/>
      <c r="X344" s="273"/>
      <c r="Y344" s="273"/>
      <c r="Z344" s="273"/>
    </row>
    <row r="345">
      <c r="A345" s="273"/>
      <c r="B345" s="273"/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273"/>
      <c r="T345" s="273"/>
      <c r="U345" s="273"/>
      <c r="V345" s="273"/>
      <c r="W345" s="273"/>
      <c r="X345" s="273"/>
      <c r="Y345" s="273"/>
      <c r="Z345" s="273"/>
    </row>
    <row r="346">
      <c r="A346" s="273"/>
      <c r="B346" s="273"/>
      <c r="C346" s="273"/>
      <c r="D346" s="273"/>
      <c r="E346" s="273"/>
      <c r="F346" s="273"/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273"/>
      <c r="T346" s="273"/>
      <c r="U346" s="273"/>
      <c r="V346" s="273"/>
      <c r="W346" s="273"/>
      <c r="X346" s="273"/>
      <c r="Y346" s="273"/>
      <c r="Z346" s="273"/>
    </row>
    <row r="347">
      <c r="A347" s="273"/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273"/>
      <c r="T347" s="273"/>
      <c r="U347" s="273"/>
      <c r="V347" s="273"/>
      <c r="W347" s="273"/>
      <c r="X347" s="273"/>
      <c r="Y347" s="273"/>
      <c r="Z347" s="273"/>
    </row>
    <row r="348">
      <c r="A348" s="273"/>
      <c r="B348" s="273"/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273"/>
      <c r="T348" s="273"/>
      <c r="U348" s="273"/>
      <c r="V348" s="273"/>
      <c r="W348" s="273"/>
      <c r="X348" s="273"/>
      <c r="Y348" s="273"/>
      <c r="Z348" s="273"/>
    </row>
    <row r="349">
      <c r="A349" s="273"/>
      <c r="B349" s="273"/>
      <c r="C349" s="273"/>
      <c r="D349" s="273"/>
      <c r="E349" s="273"/>
      <c r="F349" s="273"/>
      <c r="G349" s="273"/>
      <c r="H349" s="273"/>
      <c r="I349" s="273"/>
      <c r="J349" s="273"/>
      <c r="K349" s="273"/>
      <c r="L349" s="273"/>
      <c r="M349" s="273"/>
      <c r="N349" s="273"/>
      <c r="O349" s="273"/>
      <c r="P349" s="273"/>
      <c r="Q349" s="273"/>
      <c r="R349" s="273"/>
      <c r="S349" s="273"/>
      <c r="T349" s="273"/>
      <c r="U349" s="273"/>
      <c r="V349" s="273"/>
      <c r="W349" s="273"/>
      <c r="X349" s="273"/>
      <c r="Y349" s="273"/>
      <c r="Z349" s="273"/>
    </row>
    <row r="350">
      <c r="A350" s="273"/>
      <c r="B350" s="273"/>
      <c r="C350" s="273"/>
      <c r="D350" s="273"/>
      <c r="E350" s="273"/>
      <c r="F350" s="273"/>
      <c r="G350" s="273"/>
      <c r="H350" s="273"/>
      <c r="I350" s="273"/>
      <c r="J350" s="273"/>
      <c r="K350" s="273"/>
      <c r="L350" s="273"/>
      <c r="M350" s="273"/>
      <c r="N350" s="273"/>
      <c r="O350" s="273"/>
      <c r="P350" s="273"/>
      <c r="Q350" s="273"/>
      <c r="R350" s="273"/>
      <c r="S350" s="273"/>
      <c r="T350" s="273"/>
      <c r="U350" s="273"/>
      <c r="V350" s="273"/>
      <c r="W350" s="273"/>
      <c r="X350" s="273"/>
      <c r="Y350" s="273"/>
      <c r="Z350" s="273"/>
    </row>
    <row r="351">
      <c r="A351" s="273"/>
      <c r="B351" s="273"/>
      <c r="C351" s="273"/>
      <c r="D351" s="273"/>
      <c r="E351" s="273"/>
      <c r="F351" s="273"/>
      <c r="G351" s="273"/>
      <c r="H351" s="273"/>
      <c r="I351" s="273"/>
      <c r="J351" s="273"/>
      <c r="K351" s="273"/>
      <c r="L351" s="273"/>
      <c r="M351" s="273"/>
      <c r="N351" s="273"/>
      <c r="O351" s="273"/>
      <c r="P351" s="273"/>
      <c r="Q351" s="273"/>
      <c r="R351" s="273"/>
      <c r="S351" s="273"/>
      <c r="T351" s="273"/>
      <c r="U351" s="273"/>
      <c r="V351" s="273"/>
      <c r="W351" s="273"/>
      <c r="X351" s="273"/>
      <c r="Y351" s="273"/>
      <c r="Z351" s="273"/>
    </row>
    <row r="352">
      <c r="A352" s="273"/>
      <c r="B352" s="273"/>
      <c r="C352" s="273"/>
      <c r="D352" s="273"/>
      <c r="E352" s="273"/>
      <c r="F352" s="273"/>
      <c r="G352" s="273"/>
      <c r="H352" s="273"/>
      <c r="I352" s="273"/>
      <c r="J352" s="273"/>
      <c r="K352" s="273"/>
      <c r="L352" s="273"/>
      <c r="M352" s="273"/>
      <c r="N352" s="273"/>
      <c r="O352" s="273"/>
      <c r="P352" s="273"/>
      <c r="Q352" s="273"/>
      <c r="R352" s="273"/>
      <c r="S352" s="273"/>
      <c r="T352" s="273"/>
      <c r="U352" s="273"/>
      <c r="V352" s="273"/>
      <c r="W352" s="273"/>
      <c r="X352" s="273"/>
      <c r="Y352" s="273"/>
      <c r="Z352" s="273"/>
    </row>
    <row r="353">
      <c r="A353" s="273"/>
      <c r="B353" s="273"/>
      <c r="C353" s="273"/>
      <c r="D353" s="273"/>
      <c r="E353" s="273"/>
      <c r="F353" s="273"/>
      <c r="G353" s="273"/>
      <c r="H353" s="273"/>
      <c r="I353" s="273"/>
      <c r="J353" s="273"/>
      <c r="K353" s="273"/>
      <c r="L353" s="273"/>
      <c r="M353" s="273"/>
      <c r="N353" s="273"/>
      <c r="O353" s="273"/>
      <c r="P353" s="273"/>
      <c r="Q353" s="273"/>
      <c r="R353" s="273"/>
      <c r="S353" s="273"/>
      <c r="T353" s="273"/>
      <c r="U353" s="273"/>
      <c r="V353" s="273"/>
      <c r="W353" s="273"/>
      <c r="X353" s="273"/>
      <c r="Y353" s="273"/>
      <c r="Z353" s="273"/>
    </row>
    <row r="354">
      <c r="A354" s="273"/>
      <c r="B354" s="273"/>
      <c r="C354" s="273"/>
      <c r="D354" s="273"/>
      <c r="E354" s="273"/>
      <c r="F354" s="273"/>
      <c r="G354" s="273"/>
      <c r="H354" s="273"/>
      <c r="I354" s="273"/>
      <c r="J354" s="273"/>
      <c r="K354" s="273"/>
      <c r="L354" s="273"/>
      <c r="M354" s="273"/>
      <c r="N354" s="273"/>
      <c r="O354" s="273"/>
      <c r="P354" s="273"/>
      <c r="Q354" s="273"/>
      <c r="R354" s="273"/>
      <c r="S354" s="273"/>
      <c r="T354" s="273"/>
      <c r="U354" s="273"/>
      <c r="V354" s="273"/>
      <c r="W354" s="273"/>
      <c r="X354" s="273"/>
      <c r="Y354" s="273"/>
      <c r="Z354" s="273"/>
    </row>
    <row r="355">
      <c r="A355" s="273"/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273"/>
      <c r="T355" s="273"/>
      <c r="U355" s="273"/>
      <c r="V355" s="273"/>
      <c r="W355" s="273"/>
      <c r="X355" s="273"/>
      <c r="Y355" s="273"/>
      <c r="Z355" s="273"/>
    </row>
    <row r="356">
      <c r="A356" s="273"/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273"/>
      <c r="T356" s="273"/>
      <c r="U356" s="273"/>
      <c r="V356" s="273"/>
      <c r="W356" s="273"/>
      <c r="X356" s="273"/>
      <c r="Y356" s="273"/>
      <c r="Z356" s="273"/>
    </row>
    <row r="357">
      <c r="A357" s="273"/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273"/>
      <c r="T357" s="273"/>
      <c r="U357" s="273"/>
      <c r="V357" s="273"/>
      <c r="W357" s="273"/>
      <c r="X357" s="273"/>
      <c r="Y357" s="273"/>
      <c r="Z357" s="273"/>
    </row>
    <row r="358">
      <c r="A358" s="273"/>
      <c r="B358" s="273"/>
      <c r="C358" s="273"/>
      <c r="D358" s="273"/>
      <c r="E358" s="273"/>
      <c r="F358" s="273"/>
      <c r="G358" s="273"/>
      <c r="H358" s="273"/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273"/>
      <c r="T358" s="273"/>
      <c r="U358" s="273"/>
      <c r="V358" s="273"/>
      <c r="W358" s="273"/>
      <c r="X358" s="273"/>
      <c r="Y358" s="273"/>
      <c r="Z358" s="273"/>
    </row>
    <row r="359">
      <c r="A359" s="273"/>
      <c r="B359" s="273"/>
      <c r="C359" s="273"/>
      <c r="D359" s="273"/>
      <c r="E359" s="273"/>
      <c r="F359" s="273"/>
      <c r="G359" s="273"/>
      <c r="H359" s="273"/>
      <c r="I359" s="273"/>
      <c r="J359" s="273"/>
      <c r="K359" s="273"/>
      <c r="L359" s="273"/>
      <c r="M359" s="273"/>
      <c r="N359" s="273"/>
      <c r="O359" s="273"/>
      <c r="P359" s="273"/>
      <c r="Q359" s="273"/>
      <c r="R359" s="273"/>
      <c r="S359" s="273"/>
      <c r="T359" s="273"/>
      <c r="U359" s="273"/>
      <c r="V359" s="273"/>
      <c r="W359" s="273"/>
      <c r="X359" s="273"/>
      <c r="Y359" s="273"/>
      <c r="Z359" s="273"/>
    </row>
    <row r="360">
      <c r="A360" s="273"/>
      <c r="B360" s="273"/>
      <c r="C360" s="273"/>
      <c r="D360" s="273"/>
      <c r="E360" s="273"/>
      <c r="F360" s="273"/>
      <c r="G360" s="273"/>
      <c r="H360" s="273"/>
      <c r="I360" s="273"/>
      <c r="J360" s="273"/>
      <c r="K360" s="273"/>
      <c r="L360" s="273"/>
      <c r="M360" s="273"/>
      <c r="N360" s="273"/>
      <c r="O360" s="273"/>
      <c r="P360" s="273"/>
      <c r="Q360" s="273"/>
      <c r="R360" s="273"/>
      <c r="S360" s="273"/>
      <c r="T360" s="273"/>
      <c r="U360" s="273"/>
      <c r="V360" s="273"/>
      <c r="W360" s="273"/>
      <c r="X360" s="273"/>
      <c r="Y360" s="273"/>
      <c r="Z360" s="273"/>
    </row>
    <row r="361">
      <c r="A361" s="273"/>
      <c r="B361" s="273"/>
      <c r="C361" s="273"/>
      <c r="D361" s="273"/>
      <c r="E361" s="273"/>
      <c r="F361" s="273"/>
      <c r="G361" s="273"/>
      <c r="H361" s="273"/>
      <c r="I361" s="273"/>
      <c r="J361" s="273"/>
      <c r="K361" s="273"/>
      <c r="L361" s="273"/>
      <c r="M361" s="273"/>
      <c r="N361" s="273"/>
      <c r="O361" s="273"/>
      <c r="P361" s="273"/>
      <c r="Q361" s="273"/>
      <c r="R361" s="273"/>
      <c r="S361" s="273"/>
      <c r="T361" s="273"/>
      <c r="U361" s="273"/>
      <c r="V361" s="273"/>
      <c r="W361" s="273"/>
      <c r="X361" s="273"/>
      <c r="Y361" s="273"/>
      <c r="Z361" s="273"/>
    </row>
    <row r="362">
      <c r="A362" s="273"/>
      <c r="B362" s="273"/>
      <c r="C362" s="273"/>
      <c r="D362" s="273"/>
      <c r="E362" s="273"/>
      <c r="F362" s="273"/>
      <c r="G362" s="273"/>
      <c r="H362" s="273"/>
      <c r="I362" s="273"/>
      <c r="J362" s="273"/>
      <c r="K362" s="273"/>
      <c r="L362" s="273"/>
      <c r="M362" s="273"/>
      <c r="N362" s="273"/>
      <c r="O362" s="273"/>
      <c r="P362" s="273"/>
      <c r="Q362" s="273"/>
      <c r="R362" s="273"/>
      <c r="S362" s="273"/>
      <c r="T362" s="273"/>
      <c r="U362" s="273"/>
      <c r="V362" s="273"/>
      <c r="W362" s="273"/>
      <c r="X362" s="273"/>
      <c r="Y362" s="273"/>
      <c r="Z362" s="273"/>
    </row>
    <row r="363">
      <c r="A363" s="273"/>
      <c r="B363" s="273"/>
      <c r="C363" s="273"/>
      <c r="D363" s="273"/>
      <c r="E363" s="273"/>
      <c r="F363" s="273"/>
      <c r="G363" s="273"/>
      <c r="H363" s="273"/>
      <c r="I363" s="273"/>
      <c r="J363" s="273"/>
      <c r="K363" s="273"/>
      <c r="L363" s="273"/>
      <c r="M363" s="273"/>
      <c r="N363" s="273"/>
      <c r="O363" s="273"/>
      <c r="P363" s="273"/>
      <c r="Q363" s="273"/>
      <c r="R363" s="273"/>
      <c r="S363" s="273"/>
      <c r="T363" s="273"/>
      <c r="U363" s="273"/>
      <c r="V363" s="273"/>
      <c r="W363" s="273"/>
      <c r="X363" s="273"/>
      <c r="Y363" s="273"/>
      <c r="Z363" s="273"/>
    </row>
    <row r="364">
      <c r="A364" s="273"/>
      <c r="B364" s="273"/>
      <c r="C364" s="273"/>
      <c r="D364" s="273"/>
      <c r="E364" s="273"/>
      <c r="F364" s="273"/>
      <c r="G364" s="273"/>
      <c r="H364" s="273"/>
      <c r="I364" s="273"/>
      <c r="J364" s="273"/>
      <c r="K364" s="273"/>
      <c r="L364" s="273"/>
      <c r="M364" s="273"/>
      <c r="N364" s="273"/>
      <c r="O364" s="273"/>
      <c r="P364" s="273"/>
      <c r="Q364" s="273"/>
      <c r="R364" s="273"/>
      <c r="S364" s="273"/>
      <c r="T364" s="273"/>
      <c r="U364" s="273"/>
      <c r="V364" s="273"/>
      <c r="W364" s="273"/>
      <c r="X364" s="273"/>
      <c r="Y364" s="273"/>
      <c r="Z364" s="273"/>
    </row>
    <row r="365">
      <c r="A365" s="273"/>
      <c r="B365" s="273"/>
      <c r="C365" s="273"/>
      <c r="D365" s="273"/>
      <c r="E365" s="273"/>
      <c r="F365" s="273"/>
      <c r="G365" s="273"/>
      <c r="H365" s="273"/>
      <c r="I365" s="273"/>
      <c r="J365" s="273"/>
      <c r="K365" s="273"/>
      <c r="L365" s="273"/>
      <c r="M365" s="273"/>
      <c r="N365" s="273"/>
      <c r="O365" s="273"/>
      <c r="P365" s="273"/>
      <c r="Q365" s="273"/>
      <c r="R365" s="273"/>
      <c r="S365" s="273"/>
      <c r="T365" s="273"/>
      <c r="U365" s="273"/>
      <c r="V365" s="273"/>
      <c r="W365" s="273"/>
      <c r="X365" s="273"/>
      <c r="Y365" s="273"/>
      <c r="Z365" s="273"/>
    </row>
    <row r="366">
      <c r="A366" s="273"/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273"/>
      <c r="T366" s="273"/>
      <c r="U366" s="273"/>
      <c r="V366" s="273"/>
      <c r="W366" s="273"/>
      <c r="X366" s="273"/>
      <c r="Y366" s="273"/>
      <c r="Z366" s="273"/>
    </row>
    <row r="367">
      <c r="A367" s="273"/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273"/>
      <c r="T367" s="273"/>
      <c r="U367" s="273"/>
      <c r="V367" s="273"/>
      <c r="W367" s="273"/>
      <c r="X367" s="273"/>
      <c r="Y367" s="273"/>
      <c r="Z367" s="273"/>
    </row>
    <row r="368">
      <c r="A368" s="273"/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</row>
    <row r="369">
      <c r="A369" s="273"/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</row>
    <row r="370">
      <c r="A370" s="273"/>
      <c r="B370" s="273"/>
      <c r="C370" s="273"/>
      <c r="D370" s="273"/>
      <c r="E370" s="273"/>
      <c r="F370" s="273"/>
      <c r="G370" s="273"/>
      <c r="H370" s="273"/>
      <c r="I370" s="273"/>
      <c r="J370" s="273"/>
      <c r="K370" s="273"/>
      <c r="L370" s="273"/>
      <c r="M370" s="273"/>
      <c r="N370" s="273"/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</row>
    <row r="371">
      <c r="A371" s="273"/>
      <c r="B371" s="273"/>
      <c r="C371" s="273"/>
      <c r="D371" s="273"/>
      <c r="E371" s="273"/>
      <c r="F371" s="273"/>
      <c r="G371" s="273"/>
      <c r="H371" s="273"/>
      <c r="I371" s="273"/>
      <c r="J371" s="273"/>
      <c r="K371" s="273"/>
      <c r="L371" s="273"/>
      <c r="M371" s="273"/>
      <c r="N371" s="273"/>
      <c r="O371" s="273"/>
      <c r="P371" s="273"/>
      <c r="Q371" s="273"/>
      <c r="R371" s="273"/>
      <c r="S371" s="273"/>
      <c r="T371" s="273"/>
      <c r="U371" s="273"/>
      <c r="V371" s="273"/>
      <c r="W371" s="273"/>
      <c r="X371" s="273"/>
      <c r="Y371" s="273"/>
      <c r="Z371" s="273"/>
    </row>
    <row r="372">
      <c r="A372" s="273"/>
      <c r="B372" s="273"/>
      <c r="C372" s="273"/>
      <c r="D372" s="273"/>
      <c r="E372" s="273"/>
      <c r="F372" s="273"/>
      <c r="G372" s="273"/>
      <c r="H372" s="273"/>
      <c r="I372" s="273"/>
      <c r="J372" s="273"/>
      <c r="K372" s="273"/>
      <c r="L372" s="273"/>
      <c r="M372" s="273"/>
      <c r="N372" s="273"/>
      <c r="O372" s="273"/>
      <c r="P372" s="273"/>
      <c r="Q372" s="273"/>
      <c r="R372" s="273"/>
      <c r="S372" s="273"/>
      <c r="T372" s="273"/>
      <c r="U372" s="273"/>
      <c r="V372" s="273"/>
      <c r="W372" s="273"/>
      <c r="X372" s="273"/>
      <c r="Y372" s="273"/>
      <c r="Z372" s="273"/>
    </row>
    <row r="373">
      <c r="A373" s="273"/>
      <c r="B373" s="273"/>
      <c r="C373" s="273"/>
      <c r="D373" s="273"/>
      <c r="E373" s="273"/>
      <c r="F373" s="273"/>
      <c r="G373" s="273"/>
      <c r="H373" s="273"/>
      <c r="I373" s="273"/>
      <c r="J373" s="273"/>
      <c r="K373" s="273"/>
      <c r="L373" s="273"/>
      <c r="M373" s="273"/>
      <c r="N373" s="273"/>
      <c r="O373" s="273"/>
      <c r="P373" s="273"/>
      <c r="Q373" s="273"/>
      <c r="R373" s="273"/>
      <c r="S373" s="273"/>
      <c r="T373" s="273"/>
      <c r="U373" s="273"/>
      <c r="V373" s="273"/>
      <c r="W373" s="273"/>
      <c r="X373" s="273"/>
      <c r="Y373" s="273"/>
      <c r="Z373" s="273"/>
    </row>
    <row r="374">
      <c r="A374" s="273"/>
      <c r="B374" s="273"/>
      <c r="C374" s="273"/>
      <c r="D374" s="273"/>
      <c r="E374" s="273"/>
      <c r="F374" s="273"/>
      <c r="G374" s="273"/>
      <c r="H374" s="273"/>
      <c r="I374" s="273"/>
      <c r="J374" s="273"/>
      <c r="K374" s="273"/>
      <c r="L374" s="273"/>
      <c r="M374" s="273"/>
      <c r="N374" s="273"/>
      <c r="O374" s="273"/>
      <c r="P374" s="273"/>
      <c r="Q374" s="273"/>
      <c r="R374" s="273"/>
      <c r="S374" s="273"/>
      <c r="T374" s="273"/>
      <c r="U374" s="273"/>
      <c r="V374" s="273"/>
      <c r="W374" s="273"/>
      <c r="X374" s="273"/>
      <c r="Y374" s="273"/>
      <c r="Z374" s="273"/>
    </row>
    <row r="375">
      <c r="A375" s="273"/>
      <c r="B375" s="273"/>
      <c r="C375" s="273"/>
      <c r="D375" s="273"/>
      <c r="E375" s="273"/>
      <c r="F375" s="273"/>
      <c r="G375" s="273"/>
      <c r="H375" s="273"/>
      <c r="I375" s="273"/>
      <c r="J375" s="273"/>
      <c r="K375" s="273"/>
      <c r="L375" s="273"/>
      <c r="M375" s="273"/>
      <c r="N375" s="273"/>
      <c r="O375" s="273"/>
      <c r="P375" s="273"/>
      <c r="Q375" s="273"/>
      <c r="R375" s="273"/>
      <c r="S375" s="273"/>
      <c r="T375" s="273"/>
      <c r="U375" s="273"/>
      <c r="V375" s="273"/>
      <c r="W375" s="273"/>
      <c r="X375" s="273"/>
      <c r="Y375" s="273"/>
      <c r="Z375" s="273"/>
    </row>
    <row r="376">
      <c r="A376" s="273"/>
      <c r="B376" s="273"/>
      <c r="C376" s="273"/>
      <c r="D376" s="273"/>
      <c r="E376" s="273"/>
      <c r="F376" s="273"/>
      <c r="G376" s="273"/>
      <c r="H376" s="273"/>
      <c r="I376" s="273"/>
      <c r="J376" s="273"/>
      <c r="K376" s="273"/>
      <c r="L376" s="273"/>
      <c r="M376" s="273"/>
      <c r="N376" s="273"/>
      <c r="O376" s="273"/>
      <c r="P376" s="273"/>
      <c r="Q376" s="273"/>
      <c r="R376" s="273"/>
      <c r="S376" s="273"/>
      <c r="T376" s="273"/>
      <c r="U376" s="273"/>
      <c r="V376" s="273"/>
      <c r="W376" s="273"/>
      <c r="X376" s="273"/>
      <c r="Y376" s="273"/>
      <c r="Z376" s="273"/>
    </row>
    <row r="377">
      <c r="A377" s="273"/>
      <c r="B377" s="273"/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273"/>
      <c r="T377" s="273"/>
      <c r="U377" s="273"/>
      <c r="V377" s="273"/>
      <c r="W377" s="273"/>
      <c r="X377" s="273"/>
      <c r="Y377" s="273"/>
      <c r="Z377" s="273"/>
    </row>
    <row r="378">
      <c r="A378" s="273"/>
      <c r="B378" s="273"/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273"/>
      <c r="T378" s="273"/>
      <c r="U378" s="273"/>
      <c r="V378" s="273"/>
      <c r="W378" s="273"/>
      <c r="X378" s="273"/>
      <c r="Y378" s="273"/>
      <c r="Z378" s="273"/>
    </row>
    <row r="379">
      <c r="A379" s="273"/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273"/>
      <c r="T379" s="273"/>
      <c r="U379" s="273"/>
      <c r="V379" s="273"/>
      <c r="W379" s="273"/>
      <c r="X379" s="273"/>
      <c r="Y379" s="273"/>
      <c r="Z379" s="273"/>
    </row>
    <row r="380">
      <c r="A380" s="273"/>
      <c r="B380" s="273"/>
      <c r="C380" s="273"/>
      <c r="D380" s="273"/>
      <c r="E380" s="273"/>
      <c r="F380" s="273"/>
      <c r="G380" s="273"/>
      <c r="H380" s="273"/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273"/>
      <c r="T380" s="273"/>
      <c r="U380" s="273"/>
      <c r="V380" s="273"/>
      <c r="W380" s="273"/>
      <c r="X380" s="273"/>
      <c r="Y380" s="273"/>
      <c r="Z380" s="273"/>
    </row>
    <row r="381">
      <c r="A381" s="273"/>
      <c r="B381" s="273"/>
      <c r="C381" s="273"/>
      <c r="D381" s="273"/>
      <c r="E381" s="273"/>
      <c r="F381" s="273"/>
      <c r="G381" s="273"/>
      <c r="H381" s="273"/>
      <c r="I381" s="273"/>
      <c r="J381" s="273"/>
      <c r="K381" s="273"/>
      <c r="L381" s="273"/>
      <c r="M381" s="273"/>
      <c r="N381" s="273"/>
      <c r="O381" s="273"/>
      <c r="P381" s="273"/>
      <c r="Q381" s="273"/>
      <c r="R381" s="273"/>
      <c r="S381" s="273"/>
      <c r="T381" s="273"/>
      <c r="U381" s="273"/>
      <c r="V381" s="273"/>
      <c r="W381" s="273"/>
      <c r="X381" s="273"/>
      <c r="Y381" s="273"/>
      <c r="Z381" s="273"/>
    </row>
    <row r="382">
      <c r="A382" s="273"/>
      <c r="B382" s="273"/>
      <c r="C382" s="273"/>
      <c r="D382" s="273"/>
      <c r="E382" s="273"/>
      <c r="F382" s="273"/>
      <c r="G382" s="273"/>
      <c r="H382" s="273"/>
      <c r="I382" s="273"/>
      <c r="J382" s="273"/>
      <c r="K382" s="273"/>
      <c r="L382" s="273"/>
      <c r="M382" s="273"/>
      <c r="N382" s="273"/>
      <c r="O382" s="273"/>
      <c r="P382" s="273"/>
      <c r="Q382" s="273"/>
      <c r="R382" s="273"/>
      <c r="S382" s="273"/>
      <c r="T382" s="273"/>
      <c r="U382" s="273"/>
      <c r="V382" s="273"/>
      <c r="W382" s="273"/>
      <c r="X382" s="273"/>
      <c r="Y382" s="273"/>
      <c r="Z382" s="273"/>
    </row>
    <row r="383">
      <c r="A383" s="273"/>
      <c r="B383" s="273"/>
      <c r="C383" s="273"/>
      <c r="D383" s="273"/>
      <c r="E383" s="273"/>
      <c r="F383" s="273"/>
      <c r="G383" s="273"/>
      <c r="H383" s="273"/>
      <c r="I383" s="273"/>
      <c r="J383" s="273"/>
      <c r="K383" s="273"/>
      <c r="L383" s="273"/>
      <c r="M383" s="273"/>
      <c r="N383" s="273"/>
      <c r="O383" s="273"/>
      <c r="P383" s="273"/>
      <c r="Q383" s="273"/>
      <c r="R383" s="273"/>
      <c r="S383" s="273"/>
      <c r="T383" s="273"/>
      <c r="U383" s="273"/>
      <c r="V383" s="273"/>
      <c r="W383" s="273"/>
      <c r="X383" s="273"/>
      <c r="Y383" s="273"/>
      <c r="Z383" s="273"/>
    </row>
    <row r="384">
      <c r="A384" s="273"/>
      <c r="B384" s="273"/>
      <c r="C384" s="273"/>
      <c r="D384" s="273"/>
      <c r="E384" s="273"/>
      <c r="F384" s="273"/>
      <c r="G384" s="273"/>
      <c r="H384" s="273"/>
      <c r="I384" s="273"/>
      <c r="J384" s="273"/>
      <c r="K384" s="273"/>
      <c r="L384" s="273"/>
      <c r="M384" s="273"/>
      <c r="N384" s="273"/>
      <c r="O384" s="273"/>
      <c r="P384" s="273"/>
      <c r="Q384" s="273"/>
      <c r="R384" s="273"/>
      <c r="S384" s="273"/>
      <c r="T384" s="273"/>
      <c r="U384" s="273"/>
      <c r="V384" s="273"/>
      <c r="W384" s="273"/>
      <c r="X384" s="273"/>
      <c r="Y384" s="273"/>
      <c r="Z384" s="273"/>
    </row>
    <row r="385">
      <c r="A385" s="273"/>
      <c r="B385" s="273"/>
      <c r="C385" s="273"/>
      <c r="D385" s="273"/>
      <c r="E385" s="273"/>
      <c r="F385" s="273"/>
      <c r="G385" s="273"/>
      <c r="H385" s="273"/>
      <c r="I385" s="273"/>
      <c r="J385" s="273"/>
      <c r="K385" s="273"/>
      <c r="L385" s="273"/>
      <c r="M385" s="273"/>
      <c r="N385" s="273"/>
      <c r="O385" s="273"/>
      <c r="P385" s="273"/>
      <c r="Q385" s="273"/>
      <c r="R385" s="273"/>
      <c r="S385" s="273"/>
      <c r="T385" s="273"/>
      <c r="U385" s="273"/>
      <c r="V385" s="273"/>
      <c r="W385" s="273"/>
      <c r="X385" s="273"/>
      <c r="Y385" s="273"/>
      <c r="Z385" s="273"/>
    </row>
    <row r="386">
      <c r="A386" s="273"/>
      <c r="B386" s="273"/>
      <c r="C386" s="273"/>
      <c r="D386" s="273"/>
      <c r="E386" s="273"/>
      <c r="F386" s="273"/>
      <c r="G386" s="273"/>
      <c r="H386" s="273"/>
      <c r="I386" s="273"/>
      <c r="J386" s="273"/>
      <c r="K386" s="273"/>
      <c r="L386" s="273"/>
      <c r="M386" s="273"/>
      <c r="N386" s="273"/>
      <c r="O386" s="273"/>
      <c r="P386" s="273"/>
      <c r="Q386" s="273"/>
      <c r="R386" s="273"/>
      <c r="S386" s="273"/>
      <c r="T386" s="273"/>
      <c r="U386" s="273"/>
      <c r="V386" s="273"/>
      <c r="W386" s="273"/>
      <c r="X386" s="273"/>
      <c r="Y386" s="273"/>
      <c r="Z386" s="273"/>
    </row>
    <row r="387">
      <c r="A387" s="273"/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273"/>
      <c r="T387" s="273"/>
      <c r="U387" s="273"/>
      <c r="V387" s="273"/>
      <c r="W387" s="273"/>
      <c r="X387" s="273"/>
      <c r="Y387" s="273"/>
      <c r="Z387" s="273"/>
    </row>
    <row r="388">
      <c r="A388" s="273"/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273"/>
      <c r="T388" s="273"/>
      <c r="U388" s="273"/>
      <c r="V388" s="273"/>
      <c r="W388" s="273"/>
      <c r="X388" s="273"/>
      <c r="Y388" s="273"/>
      <c r="Z388" s="273"/>
    </row>
    <row r="389">
      <c r="A389" s="273"/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273"/>
      <c r="T389" s="273"/>
      <c r="U389" s="273"/>
      <c r="V389" s="273"/>
      <c r="W389" s="273"/>
      <c r="X389" s="273"/>
      <c r="Y389" s="273"/>
      <c r="Z389" s="273"/>
    </row>
    <row r="390">
      <c r="A390" s="273"/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273"/>
      <c r="T390" s="273"/>
      <c r="U390" s="273"/>
      <c r="V390" s="273"/>
      <c r="W390" s="273"/>
      <c r="X390" s="273"/>
      <c r="Y390" s="273"/>
      <c r="Z390" s="273"/>
    </row>
    <row r="391">
      <c r="A391" s="273"/>
      <c r="B391" s="273"/>
      <c r="C391" s="273"/>
      <c r="D391" s="273"/>
      <c r="E391" s="273"/>
      <c r="F391" s="273"/>
      <c r="G391" s="273"/>
      <c r="H391" s="273"/>
      <c r="I391" s="273"/>
      <c r="J391" s="273"/>
      <c r="K391" s="273"/>
      <c r="L391" s="273"/>
      <c r="M391" s="273"/>
      <c r="N391" s="273"/>
      <c r="O391" s="273"/>
      <c r="P391" s="273"/>
      <c r="Q391" s="273"/>
      <c r="R391" s="273"/>
      <c r="S391" s="273"/>
      <c r="T391" s="273"/>
      <c r="U391" s="273"/>
      <c r="V391" s="273"/>
      <c r="W391" s="273"/>
      <c r="X391" s="273"/>
      <c r="Y391" s="273"/>
      <c r="Z391" s="273"/>
    </row>
    <row r="392">
      <c r="A392" s="273"/>
      <c r="B392" s="273"/>
      <c r="C392" s="273"/>
      <c r="D392" s="273"/>
      <c r="E392" s="273"/>
      <c r="F392" s="273"/>
      <c r="G392" s="273"/>
      <c r="H392" s="273"/>
      <c r="I392" s="273"/>
      <c r="J392" s="273"/>
      <c r="K392" s="273"/>
      <c r="L392" s="273"/>
      <c r="M392" s="273"/>
      <c r="N392" s="273"/>
      <c r="O392" s="273"/>
      <c r="P392" s="273"/>
      <c r="Q392" s="273"/>
      <c r="R392" s="273"/>
      <c r="S392" s="273"/>
      <c r="T392" s="273"/>
      <c r="U392" s="273"/>
      <c r="V392" s="273"/>
      <c r="W392" s="273"/>
      <c r="X392" s="273"/>
      <c r="Y392" s="273"/>
      <c r="Z392" s="273"/>
    </row>
    <row r="393">
      <c r="A393" s="273"/>
      <c r="B393" s="273"/>
      <c r="C393" s="273"/>
      <c r="D393" s="273"/>
      <c r="E393" s="273"/>
      <c r="F393" s="273"/>
      <c r="G393" s="273"/>
      <c r="H393" s="273"/>
      <c r="I393" s="273"/>
      <c r="J393" s="273"/>
      <c r="K393" s="273"/>
      <c r="L393" s="273"/>
      <c r="M393" s="273"/>
      <c r="N393" s="273"/>
      <c r="O393" s="273"/>
      <c r="P393" s="273"/>
      <c r="Q393" s="273"/>
      <c r="R393" s="273"/>
      <c r="S393" s="273"/>
      <c r="T393" s="273"/>
      <c r="U393" s="273"/>
      <c r="V393" s="273"/>
      <c r="W393" s="273"/>
      <c r="X393" s="273"/>
      <c r="Y393" s="273"/>
      <c r="Z393" s="273"/>
    </row>
    <row r="394">
      <c r="A394" s="273"/>
      <c r="B394" s="273"/>
      <c r="C394" s="273"/>
      <c r="D394" s="273"/>
      <c r="E394" s="273"/>
      <c r="F394" s="273"/>
      <c r="G394" s="273"/>
      <c r="H394" s="273"/>
      <c r="I394" s="273"/>
      <c r="J394" s="273"/>
      <c r="K394" s="273"/>
      <c r="L394" s="273"/>
      <c r="M394" s="273"/>
      <c r="N394" s="273"/>
      <c r="O394" s="273"/>
      <c r="P394" s="273"/>
      <c r="Q394" s="273"/>
      <c r="R394" s="273"/>
      <c r="S394" s="273"/>
      <c r="T394" s="273"/>
      <c r="U394" s="273"/>
      <c r="V394" s="273"/>
      <c r="W394" s="273"/>
      <c r="X394" s="273"/>
      <c r="Y394" s="273"/>
      <c r="Z394" s="273"/>
    </row>
    <row r="395">
      <c r="A395" s="273"/>
      <c r="B395" s="273"/>
      <c r="C395" s="273"/>
      <c r="D395" s="273"/>
      <c r="E395" s="273"/>
      <c r="F395" s="273"/>
      <c r="G395" s="273"/>
      <c r="H395" s="273"/>
      <c r="I395" s="273"/>
      <c r="J395" s="273"/>
      <c r="K395" s="273"/>
      <c r="L395" s="273"/>
      <c r="M395" s="273"/>
      <c r="N395" s="273"/>
      <c r="O395" s="273"/>
      <c r="P395" s="273"/>
      <c r="Q395" s="273"/>
      <c r="R395" s="273"/>
      <c r="S395" s="273"/>
      <c r="T395" s="273"/>
      <c r="U395" s="273"/>
      <c r="V395" s="273"/>
      <c r="W395" s="273"/>
      <c r="X395" s="273"/>
      <c r="Y395" s="273"/>
      <c r="Z395" s="273"/>
    </row>
    <row r="396">
      <c r="A396" s="273"/>
      <c r="B396" s="273"/>
      <c r="C396" s="273"/>
      <c r="D396" s="273"/>
      <c r="E396" s="273"/>
      <c r="F396" s="273"/>
      <c r="G396" s="273"/>
      <c r="H396" s="273"/>
      <c r="I396" s="273"/>
      <c r="J396" s="273"/>
      <c r="K396" s="273"/>
      <c r="L396" s="273"/>
      <c r="M396" s="273"/>
      <c r="N396" s="273"/>
      <c r="O396" s="273"/>
      <c r="P396" s="273"/>
      <c r="Q396" s="273"/>
      <c r="R396" s="273"/>
      <c r="S396" s="273"/>
      <c r="T396" s="273"/>
      <c r="U396" s="273"/>
      <c r="V396" s="273"/>
      <c r="W396" s="273"/>
      <c r="X396" s="273"/>
      <c r="Y396" s="273"/>
      <c r="Z396" s="273"/>
    </row>
    <row r="397">
      <c r="A397" s="273"/>
      <c r="B397" s="273"/>
      <c r="C397" s="273"/>
      <c r="D397" s="273"/>
      <c r="E397" s="273"/>
      <c r="F397" s="273"/>
      <c r="G397" s="273"/>
      <c r="H397" s="273"/>
      <c r="I397" s="273"/>
      <c r="J397" s="273"/>
      <c r="K397" s="273"/>
      <c r="L397" s="273"/>
      <c r="M397" s="273"/>
      <c r="N397" s="273"/>
      <c r="O397" s="273"/>
      <c r="P397" s="273"/>
      <c r="Q397" s="273"/>
      <c r="R397" s="273"/>
      <c r="S397" s="273"/>
      <c r="T397" s="273"/>
      <c r="U397" s="273"/>
      <c r="V397" s="273"/>
      <c r="W397" s="273"/>
      <c r="X397" s="273"/>
      <c r="Y397" s="273"/>
      <c r="Z397" s="273"/>
    </row>
    <row r="398">
      <c r="A398" s="273"/>
      <c r="B398" s="273"/>
      <c r="C398" s="273"/>
      <c r="D398" s="273"/>
      <c r="E398" s="273"/>
      <c r="F398" s="273"/>
      <c r="G398" s="273"/>
      <c r="H398" s="273"/>
      <c r="I398" s="273"/>
      <c r="J398" s="273"/>
      <c r="K398" s="273"/>
      <c r="L398" s="273"/>
      <c r="M398" s="273"/>
      <c r="N398" s="273"/>
      <c r="O398" s="273"/>
      <c r="P398" s="273"/>
      <c r="Q398" s="273"/>
      <c r="R398" s="273"/>
      <c r="S398" s="273"/>
      <c r="T398" s="273"/>
      <c r="U398" s="273"/>
      <c r="V398" s="273"/>
      <c r="W398" s="273"/>
      <c r="X398" s="273"/>
      <c r="Y398" s="273"/>
      <c r="Z398" s="273"/>
    </row>
    <row r="399">
      <c r="A399" s="273"/>
      <c r="B399" s="273"/>
      <c r="C399" s="273"/>
      <c r="D399" s="273"/>
      <c r="E399" s="273"/>
      <c r="F399" s="273"/>
      <c r="G399" s="273"/>
      <c r="H399" s="273"/>
      <c r="I399" s="273"/>
      <c r="J399" s="273"/>
      <c r="K399" s="273"/>
      <c r="L399" s="273"/>
      <c r="M399" s="273"/>
      <c r="N399" s="273"/>
      <c r="O399" s="273"/>
      <c r="P399" s="273"/>
      <c r="Q399" s="273"/>
      <c r="R399" s="273"/>
      <c r="S399" s="273"/>
      <c r="T399" s="273"/>
      <c r="U399" s="273"/>
      <c r="V399" s="273"/>
      <c r="W399" s="273"/>
      <c r="X399" s="273"/>
      <c r="Y399" s="273"/>
      <c r="Z399" s="273"/>
    </row>
    <row r="400">
      <c r="A400" s="273"/>
      <c r="B400" s="273"/>
      <c r="C400" s="273"/>
      <c r="D400" s="273"/>
      <c r="E400" s="273"/>
      <c r="F400" s="273"/>
      <c r="G400" s="273"/>
      <c r="H400" s="273"/>
      <c r="I400" s="273"/>
      <c r="J400" s="273"/>
      <c r="K400" s="273"/>
      <c r="L400" s="273"/>
      <c r="M400" s="273"/>
      <c r="N400" s="273"/>
      <c r="O400" s="273"/>
      <c r="P400" s="273"/>
      <c r="Q400" s="273"/>
      <c r="R400" s="273"/>
      <c r="S400" s="273"/>
      <c r="T400" s="273"/>
      <c r="U400" s="273"/>
      <c r="V400" s="273"/>
      <c r="W400" s="273"/>
      <c r="X400" s="273"/>
      <c r="Y400" s="273"/>
      <c r="Z400" s="273"/>
    </row>
    <row r="401">
      <c r="A401" s="273"/>
      <c r="B401" s="273"/>
      <c r="C401" s="273"/>
      <c r="D401" s="273"/>
      <c r="E401" s="273"/>
      <c r="F401" s="273"/>
      <c r="G401" s="273"/>
      <c r="H401" s="273"/>
      <c r="I401" s="273"/>
      <c r="J401" s="273"/>
      <c r="K401" s="273"/>
      <c r="L401" s="273"/>
      <c r="M401" s="273"/>
      <c r="N401" s="273"/>
      <c r="O401" s="273"/>
      <c r="P401" s="273"/>
      <c r="Q401" s="273"/>
      <c r="R401" s="273"/>
      <c r="S401" s="273"/>
      <c r="T401" s="273"/>
      <c r="U401" s="273"/>
      <c r="V401" s="273"/>
      <c r="W401" s="273"/>
      <c r="X401" s="273"/>
      <c r="Y401" s="273"/>
      <c r="Z401" s="273"/>
    </row>
    <row r="402">
      <c r="A402" s="273"/>
      <c r="B402" s="273"/>
      <c r="C402" s="273"/>
      <c r="D402" s="273"/>
      <c r="E402" s="273"/>
      <c r="F402" s="273"/>
      <c r="G402" s="273"/>
      <c r="H402" s="273"/>
      <c r="I402" s="273"/>
      <c r="J402" s="273"/>
      <c r="K402" s="273"/>
      <c r="L402" s="273"/>
      <c r="M402" s="273"/>
      <c r="N402" s="273"/>
      <c r="O402" s="273"/>
      <c r="P402" s="273"/>
      <c r="Q402" s="273"/>
      <c r="R402" s="273"/>
      <c r="S402" s="273"/>
      <c r="T402" s="273"/>
      <c r="U402" s="273"/>
      <c r="V402" s="273"/>
      <c r="W402" s="273"/>
      <c r="X402" s="273"/>
      <c r="Y402" s="273"/>
      <c r="Z402" s="273"/>
    </row>
    <row r="403">
      <c r="A403" s="273"/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273"/>
      <c r="T403" s="273"/>
      <c r="U403" s="273"/>
      <c r="V403" s="273"/>
      <c r="W403" s="273"/>
      <c r="X403" s="273"/>
      <c r="Y403" s="273"/>
      <c r="Z403" s="273"/>
    </row>
    <row r="404">
      <c r="A404" s="273"/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273"/>
      <c r="T404" s="273"/>
      <c r="U404" s="273"/>
      <c r="V404" s="273"/>
      <c r="W404" s="273"/>
      <c r="X404" s="273"/>
      <c r="Y404" s="273"/>
      <c r="Z404" s="273"/>
    </row>
    <row r="405">
      <c r="A405" s="273"/>
      <c r="B405" s="273"/>
      <c r="C405" s="273"/>
      <c r="D405" s="273"/>
      <c r="E405" s="273"/>
      <c r="F405" s="273"/>
      <c r="G405" s="273"/>
      <c r="H405" s="273"/>
      <c r="I405" s="273"/>
      <c r="J405" s="273"/>
      <c r="K405" s="273"/>
      <c r="L405" s="273"/>
      <c r="M405" s="273"/>
      <c r="N405" s="273"/>
      <c r="O405" s="273"/>
      <c r="P405" s="273"/>
      <c r="Q405" s="273"/>
      <c r="R405" s="273"/>
      <c r="S405" s="273"/>
      <c r="T405" s="273"/>
      <c r="U405" s="273"/>
      <c r="V405" s="273"/>
      <c r="W405" s="273"/>
      <c r="X405" s="273"/>
      <c r="Y405" s="273"/>
      <c r="Z405" s="273"/>
    </row>
    <row r="406">
      <c r="A406" s="273"/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273"/>
      <c r="T406" s="273"/>
      <c r="U406" s="273"/>
      <c r="V406" s="273"/>
      <c r="W406" s="273"/>
      <c r="X406" s="273"/>
      <c r="Y406" s="273"/>
      <c r="Z406" s="273"/>
    </row>
    <row r="407">
      <c r="A407" s="273"/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273"/>
      <c r="T407" s="273"/>
      <c r="U407" s="273"/>
      <c r="V407" s="273"/>
      <c r="W407" s="273"/>
      <c r="X407" s="273"/>
      <c r="Y407" s="273"/>
      <c r="Z407" s="273"/>
    </row>
    <row r="408">
      <c r="A408" s="273"/>
      <c r="B408" s="273"/>
      <c r="C408" s="273"/>
      <c r="D408" s="273"/>
      <c r="E408" s="273"/>
      <c r="F408" s="273"/>
      <c r="G408" s="273"/>
      <c r="H408" s="273"/>
      <c r="I408" s="273"/>
      <c r="J408" s="273"/>
      <c r="K408" s="273"/>
      <c r="L408" s="273"/>
      <c r="M408" s="273"/>
      <c r="N408" s="273"/>
      <c r="O408" s="273"/>
      <c r="P408" s="273"/>
      <c r="Q408" s="273"/>
      <c r="R408" s="273"/>
      <c r="S408" s="273"/>
      <c r="T408" s="273"/>
      <c r="U408" s="273"/>
      <c r="V408" s="273"/>
      <c r="W408" s="273"/>
      <c r="X408" s="273"/>
      <c r="Y408" s="273"/>
      <c r="Z408" s="273"/>
    </row>
    <row r="409">
      <c r="A409" s="273"/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273"/>
      <c r="T409" s="273"/>
      <c r="U409" s="273"/>
      <c r="V409" s="273"/>
      <c r="W409" s="273"/>
      <c r="X409" s="273"/>
      <c r="Y409" s="273"/>
      <c r="Z409" s="273"/>
    </row>
    <row r="410">
      <c r="A410" s="273"/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273"/>
      <c r="T410" s="273"/>
      <c r="U410" s="273"/>
      <c r="V410" s="273"/>
      <c r="W410" s="273"/>
      <c r="X410" s="273"/>
      <c r="Y410" s="273"/>
      <c r="Z410" s="273"/>
    </row>
    <row r="411">
      <c r="A411" s="273"/>
      <c r="B411" s="273"/>
      <c r="C411" s="273"/>
      <c r="D411" s="273"/>
      <c r="E411" s="273"/>
      <c r="F411" s="273"/>
      <c r="G411" s="273"/>
      <c r="H411" s="273"/>
      <c r="I411" s="273"/>
      <c r="J411" s="273"/>
      <c r="K411" s="273"/>
      <c r="L411" s="273"/>
      <c r="M411" s="273"/>
      <c r="N411" s="273"/>
      <c r="O411" s="273"/>
      <c r="P411" s="273"/>
      <c r="Q411" s="273"/>
      <c r="R411" s="273"/>
      <c r="S411" s="273"/>
      <c r="T411" s="273"/>
      <c r="U411" s="273"/>
      <c r="V411" s="273"/>
      <c r="W411" s="273"/>
      <c r="X411" s="273"/>
      <c r="Y411" s="273"/>
      <c r="Z411" s="273"/>
    </row>
    <row r="412">
      <c r="A412" s="273"/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273"/>
      <c r="T412" s="273"/>
      <c r="U412" s="273"/>
      <c r="V412" s="273"/>
      <c r="W412" s="273"/>
      <c r="X412" s="273"/>
      <c r="Y412" s="273"/>
      <c r="Z412" s="273"/>
    </row>
    <row r="413">
      <c r="A413" s="273"/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273"/>
      <c r="T413" s="273"/>
      <c r="U413" s="273"/>
      <c r="V413" s="273"/>
      <c r="W413" s="273"/>
      <c r="X413" s="273"/>
      <c r="Y413" s="273"/>
      <c r="Z413" s="273"/>
    </row>
    <row r="414">
      <c r="A414" s="273"/>
      <c r="B414" s="273"/>
      <c r="C414" s="273"/>
      <c r="D414" s="273"/>
      <c r="E414" s="273"/>
      <c r="F414" s="273"/>
      <c r="G414" s="273"/>
      <c r="H414" s="273"/>
      <c r="I414" s="273"/>
      <c r="J414" s="273"/>
      <c r="K414" s="273"/>
      <c r="L414" s="273"/>
      <c r="M414" s="273"/>
      <c r="N414" s="273"/>
      <c r="O414" s="273"/>
      <c r="P414" s="273"/>
      <c r="Q414" s="273"/>
      <c r="R414" s="273"/>
      <c r="S414" s="273"/>
      <c r="T414" s="273"/>
      <c r="U414" s="273"/>
      <c r="V414" s="273"/>
      <c r="W414" s="273"/>
      <c r="X414" s="273"/>
      <c r="Y414" s="273"/>
      <c r="Z414" s="273"/>
    </row>
    <row r="415">
      <c r="A415" s="273"/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273"/>
      <c r="T415" s="273"/>
      <c r="U415" s="273"/>
      <c r="V415" s="273"/>
      <c r="W415" s="273"/>
      <c r="X415" s="273"/>
      <c r="Y415" s="273"/>
      <c r="Z415" s="273"/>
    </row>
    <row r="416">
      <c r="A416" s="273"/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273"/>
      <c r="T416" s="273"/>
      <c r="U416" s="273"/>
      <c r="V416" s="273"/>
      <c r="W416" s="273"/>
      <c r="X416" s="273"/>
      <c r="Y416" s="273"/>
      <c r="Z416" s="273"/>
    </row>
    <row r="417">
      <c r="A417" s="273"/>
      <c r="B417" s="273"/>
      <c r="C417" s="273"/>
      <c r="D417" s="273"/>
      <c r="E417" s="273"/>
      <c r="F417" s="273"/>
      <c r="G417" s="273"/>
      <c r="H417" s="273"/>
      <c r="I417" s="273"/>
      <c r="J417" s="273"/>
      <c r="K417" s="273"/>
      <c r="L417" s="273"/>
      <c r="M417" s="273"/>
      <c r="N417" s="273"/>
      <c r="O417" s="273"/>
      <c r="P417" s="273"/>
      <c r="Q417" s="273"/>
      <c r="R417" s="273"/>
      <c r="S417" s="273"/>
      <c r="T417" s="273"/>
      <c r="U417" s="273"/>
      <c r="V417" s="273"/>
      <c r="W417" s="273"/>
      <c r="X417" s="273"/>
      <c r="Y417" s="273"/>
      <c r="Z417" s="273"/>
    </row>
    <row r="418">
      <c r="A418" s="273"/>
      <c r="B418" s="273"/>
      <c r="C418" s="273"/>
      <c r="D418" s="273"/>
      <c r="E418" s="273"/>
      <c r="F418" s="273"/>
      <c r="G418" s="273"/>
      <c r="H418" s="273"/>
      <c r="I418" s="273"/>
      <c r="J418" s="273"/>
      <c r="K418" s="273"/>
      <c r="L418" s="273"/>
      <c r="M418" s="273"/>
      <c r="N418" s="273"/>
      <c r="O418" s="273"/>
      <c r="P418" s="273"/>
      <c r="Q418" s="273"/>
      <c r="R418" s="273"/>
      <c r="S418" s="273"/>
      <c r="T418" s="273"/>
      <c r="U418" s="273"/>
      <c r="V418" s="273"/>
      <c r="W418" s="273"/>
      <c r="X418" s="273"/>
      <c r="Y418" s="273"/>
      <c r="Z418" s="273"/>
    </row>
    <row r="419">
      <c r="A419" s="273"/>
      <c r="B419" s="273"/>
      <c r="C419" s="273"/>
      <c r="D419" s="273"/>
      <c r="E419" s="273"/>
      <c r="F419" s="273"/>
      <c r="G419" s="273"/>
      <c r="H419" s="273"/>
      <c r="I419" s="273"/>
      <c r="J419" s="273"/>
      <c r="K419" s="273"/>
      <c r="L419" s="273"/>
      <c r="M419" s="273"/>
      <c r="N419" s="273"/>
      <c r="O419" s="273"/>
      <c r="P419" s="273"/>
      <c r="Q419" s="273"/>
      <c r="R419" s="273"/>
      <c r="S419" s="273"/>
      <c r="T419" s="273"/>
      <c r="U419" s="273"/>
      <c r="V419" s="273"/>
      <c r="W419" s="273"/>
      <c r="X419" s="273"/>
      <c r="Y419" s="273"/>
      <c r="Z419" s="273"/>
    </row>
    <row r="420">
      <c r="A420" s="273"/>
      <c r="B420" s="273"/>
      <c r="C420" s="273"/>
      <c r="D420" s="273"/>
      <c r="E420" s="273"/>
      <c r="F420" s="273"/>
      <c r="G420" s="273"/>
      <c r="H420" s="273"/>
      <c r="I420" s="273"/>
      <c r="J420" s="273"/>
      <c r="K420" s="273"/>
      <c r="L420" s="273"/>
      <c r="M420" s="273"/>
      <c r="N420" s="273"/>
      <c r="O420" s="273"/>
      <c r="P420" s="273"/>
      <c r="Q420" s="273"/>
      <c r="R420" s="273"/>
      <c r="S420" s="273"/>
      <c r="T420" s="273"/>
      <c r="U420" s="273"/>
      <c r="V420" s="273"/>
      <c r="W420" s="273"/>
      <c r="X420" s="273"/>
      <c r="Y420" s="273"/>
      <c r="Z420" s="273"/>
    </row>
    <row r="421">
      <c r="A421" s="273"/>
      <c r="B421" s="273"/>
      <c r="C421" s="273"/>
      <c r="D421" s="273"/>
      <c r="E421" s="273"/>
      <c r="F421" s="273"/>
      <c r="G421" s="273"/>
      <c r="H421" s="273"/>
      <c r="I421" s="273"/>
      <c r="J421" s="273"/>
      <c r="K421" s="273"/>
      <c r="L421" s="273"/>
      <c r="M421" s="273"/>
      <c r="N421" s="273"/>
      <c r="O421" s="273"/>
      <c r="P421" s="273"/>
      <c r="Q421" s="273"/>
      <c r="R421" s="273"/>
      <c r="S421" s="273"/>
      <c r="T421" s="273"/>
      <c r="U421" s="273"/>
      <c r="V421" s="273"/>
      <c r="W421" s="273"/>
      <c r="X421" s="273"/>
      <c r="Y421" s="273"/>
      <c r="Z421" s="273"/>
    </row>
    <row r="422">
      <c r="A422" s="273"/>
      <c r="B422" s="273"/>
      <c r="C422" s="273"/>
      <c r="D422" s="273"/>
      <c r="E422" s="273"/>
      <c r="F422" s="273"/>
      <c r="G422" s="273"/>
      <c r="H422" s="273"/>
      <c r="I422" s="273"/>
      <c r="J422" s="273"/>
      <c r="K422" s="273"/>
      <c r="L422" s="273"/>
      <c r="M422" s="273"/>
      <c r="N422" s="273"/>
      <c r="O422" s="273"/>
      <c r="P422" s="273"/>
      <c r="Q422" s="273"/>
      <c r="R422" s="273"/>
      <c r="S422" s="273"/>
      <c r="T422" s="273"/>
      <c r="U422" s="273"/>
      <c r="V422" s="273"/>
      <c r="W422" s="273"/>
      <c r="X422" s="273"/>
      <c r="Y422" s="273"/>
      <c r="Z422" s="273"/>
    </row>
    <row r="423">
      <c r="A423" s="273"/>
      <c r="B423" s="273"/>
      <c r="C423" s="273"/>
      <c r="D423" s="273"/>
      <c r="E423" s="273"/>
      <c r="F423" s="273"/>
      <c r="G423" s="273"/>
      <c r="H423" s="273"/>
      <c r="I423" s="273"/>
      <c r="J423" s="273"/>
      <c r="K423" s="273"/>
      <c r="L423" s="273"/>
      <c r="M423" s="273"/>
      <c r="N423" s="273"/>
      <c r="O423" s="273"/>
      <c r="P423" s="273"/>
      <c r="Q423" s="273"/>
      <c r="R423" s="273"/>
      <c r="S423" s="273"/>
      <c r="T423" s="273"/>
      <c r="U423" s="273"/>
      <c r="V423" s="273"/>
      <c r="W423" s="273"/>
      <c r="X423" s="273"/>
      <c r="Y423" s="273"/>
      <c r="Z423" s="273"/>
    </row>
    <row r="424">
      <c r="A424" s="273"/>
      <c r="B424" s="273"/>
      <c r="C424" s="273"/>
      <c r="D424" s="273"/>
      <c r="E424" s="273"/>
      <c r="F424" s="273"/>
      <c r="G424" s="273"/>
      <c r="H424" s="273"/>
      <c r="I424" s="273"/>
      <c r="J424" s="273"/>
      <c r="K424" s="273"/>
      <c r="L424" s="273"/>
      <c r="M424" s="273"/>
      <c r="N424" s="273"/>
      <c r="O424" s="273"/>
      <c r="P424" s="273"/>
      <c r="Q424" s="273"/>
      <c r="R424" s="273"/>
      <c r="S424" s="273"/>
      <c r="T424" s="273"/>
      <c r="U424" s="273"/>
      <c r="V424" s="273"/>
      <c r="W424" s="273"/>
      <c r="X424" s="273"/>
      <c r="Y424" s="273"/>
      <c r="Z424" s="273"/>
    </row>
    <row r="425">
      <c r="A425" s="273"/>
      <c r="B425" s="273"/>
      <c r="C425" s="273"/>
      <c r="D425" s="273"/>
      <c r="E425" s="273"/>
      <c r="F425" s="273"/>
      <c r="G425" s="273"/>
      <c r="H425" s="273"/>
      <c r="I425" s="273"/>
      <c r="J425" s="273"/>
      <c r="K425" s="273"/>
      <c r="L425" s="273"/>
      <c r="M425" s="273"/>
      <c r="N425" s="273"/>
      <c r="O425" s="273"/>
      <c r="P425" s="273"/>
      <c r="Q425" s="273"/>
      <c r="R425" s="273"/>
      <c r="S425" s="273"/>
      <c r="T425" s="273"/>
      <c r="U425" s="273"/>
      <c r="V425" s="273"/>
      <c r="W425" s="273"/>
      <c r="X425" s="273"/>
      <c r="Y425" s="273"/>
      <c r="Z425" s="273"/>
    </row>
    <row r="426">
      <c r="A426" s="273"/>
      <c r="B426" s="273"/>
      <c r="C426" s="273"/>
      <c r="D426" s="273"/>
      <c r="E426" s="273"/>
      <c r="F426" s="273"/>
      <c r="G426" s="273"/>
      <c r="H426" s="273"/>
      <c r="I426" s="273"/>
      <c r="J426" s="273"/>
      <c r="K426" s="273"/>
      <c r="L426" s="273"/>
      <c r="M426" s="273"/>
      <c r="N426" s="273"/>
      <c r="O426" s="273"/>
      <c r="P426" s="273"/>
      <c r="Q426" s="273"/>
      <c r="R426" s="273"/>
      <c r="S426" s="273"/>
      <c r="T426" s="273"/>
      <c r="U426" s="273"/>
      <c r="V426" s="273"/>
      <c r="W426" s="273"/>
      <c r="X426" s="273"/>
      <c r="Y426" s="273"/>
      <c r="Z426" s="273"/>
    </row>
    <row r="427">
      <c r="A427" s="273"/>
      <c r="B427" s="273"/>
      <c r="C427" s="273"/>
      <c r="D427" s="273"/>
      <c r="E427" s="273"/>
      <c r="F427" s="273"/>
      <c r="G427" s="273"/>
      <c r="H427" s="273"/>
      <c r="I427" s="273"/>
      <c r="J427" s="273"/>
      <c r="K427" s="273"/>
      <c r="L427" s="273"/>
      <c r="M427" s="273"/>
      <c r="N427" s="273"/>
      <c r="O427" s="273"/>
      <c r="P427" s="273"/>
      <c r="Q427" s="273"/>
      <c r="R427" s="273"/>
      <c r="S427" s="273"/>
      <c r="T427" s="273"/>
      <c r="U427" s="273"/>
      <c r="V427" s="273"/>
      <c r="W427" s="273"/>
      <c r="X427" s="273"/>
      <c r="Y427" s="273"/>
      <c r="Z427" s="273"/>
    </row>
    <row r="428">
      <c r="A428" s="273"/>
      <c r="B428" s="273"/>
      <c r="C428" s="273"/>
      <c r="D428" s="273"/>
      <c r="E428" s="273"/>
      <c r="F428" s="273"/>
      <c r="G428" s="273"/>
      <c r="H428" s="273"/>
      <c r="I428" s="273"/>
      <c r="J428" s="273"/>
      <c r="K428" s="273"/>
      <c r="L428" s="273"/>
      <c r="M428" s="273"/>
      <c r="N428" s="273"/>
      <c r="O428" s="273"/>
      <c r="P428" s="273"/>
      <c r="Q428" s="273"/>
      <c r="R428" s="273"/>
      <c r="S428" s="273"/>
      <c r="T428" s="273"/>
      <c r="U428" s="273"/>
      <c r="V428" s="273"/>
      <c r="W428" s="273"/>
      <c r="X428" s="273"/>
      <c r="Y428" s="273"/>
      <c r="Z428" s="273"/>
    </row>
    <row r="429">
      <c r="A429" s="273"/>
      <c r="B429" s="273"/>
      <c r="C429" s="273"/>
      <c r="D429" s="273"/>
      <c r="E429" s="273"/>
      <c r="F429" s="273"/>
      <c r="G429" s="273"/>
      <c r="H429" s="273"/>
      <c r="I429" s="273"/>
      <c r="J429" s="273"/>
      <c r="K429" s="273"/>
      <c r="L429" s="273"/>
      <c r="M429" s="273"/>
      <c r="N429" s="273"/>
      <c r="O429" s="273"/>
      <c r="P429" s="273"/>
      <c r="Q429" s="273"/>
      <c r="R429" s="273"/>
      <c r="S429" s="273"/>
      <c r="T429" s="273"/>
      <c r="U429" s="273"/>
      <c r="V429" s="273"/>
      <c r="W429" s="273"/>
      <c r="X429" s="273"/>
      <c r="Y429" s="273"/>
      <c r="Z429" s="273"/>
    </row>
    <row r="430">
      <c r="A430" s="273"/>
      <c r="B430" s="273"/>
      <c r="C430" s="273"/>
      <c r="D430" s="273"/>
      <c r="E430" s="273"/>
      <c r="F430" s="273"/>
      <c r="G430" s="273"/>
      <c r="H430" s="273"/>
      <c r="I430" s="273"/>
      <c r="J430" s="273"/>
      <c r="K430" s="273"/>
      <c r="L430" s="273"/>
      <c r="M430" s="273"/>
      <c r="N430" s="273"/>
      <c r="O430" s="273"/>
      <c r="P430" s="273"/>
      <c r="Q430" s="273"/>
      <c r="R430" s="273"/>
      <c r="S430" s="273"/>
      <c r="T430" s="273"/>
      <c r="U430" s="273"/>
      <c r="V430" s="273"/>
      <c r="W430" s="273"/>
      <c r="X430" s="273"/>
      <c r="Y430" s="273"/>
      <c r="Z430" s="273"/>
    </row>
    <row r="431">
      <c r="A431" s="273"/>
      <c r="B431" s="273"/>
      <c r="C431" s="273"/>
      <c r="D431" s="273"/>
      <c r="E431" s="273"/>
      <c r="F431" s="273"/>
      <c r="G431" s="273"/>
      <c r="H431" s="273"/>
      <c r="I431" s="273"/>
      <c r="J431" s="273"/>
      <c r="K431" s="273"/>
      <c r="L431" s="273"/>
      <c r="M431" s="273"/>
      <c r="N431" s="273"/>
      <c r="O431" s="273"/>
      <c r="P431" s="273"/>
      <c r="Q431" s="273"/>
      <c r="R431" s="273"/>
      <c r="S431" s="273"/>
      <c r="T431" s="273"/>
      <c r="U431" s="273"/>
      <c r="V431" s="273"/>
      <c r="W431" s="273"/>
      <c r="X431" s="273"/>
      <c r="Y431" s="273"/>
      <c r="Z431" s="273"/>
    </row>
    <row r="432">
      <c r="A432" s="273"/>
      <c r="B432" s="273"/>
      <c r="C432" s="273"/>
      <c r="D432" s="273"/>
      <c r="E432" s="273"/>
      <c r="F432" s="273"/>
      <c r="G432" s="273"/>
      <c r="H432" s="273"/>
      <c r="I432" s="273"/>
      <c r="J432" s="273"/>
      <c r="K432" s="273"/>
      <c r="L432" s="273"/>
      <c r="M432" s="273"/>
      <c r="N432" s="273"/>
      <c r="O432" s="273"/>
      <c r="P432" s="273"/>
      <c r="Q432" s="273"/>
      <c r="R432" s="273"/>
      <c r="S432" s="273"/>
      <c r="T432" s="273"/>
      <c r="U432" s="273"/>
      <c r="V432" s="273"/>
      <c r="W432" s="273"/>
      <c r="X432" s="273"/>
      <c r="Y432" s="273"/>
      <c r="Z432" s="273"/>
    </row>
    <row r="433">
      <c r="A433" s="273"/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273"/>
      <c r="T433" s="273"/>
      <c r="U433" s="273"/>
      <c r="V433" s="273"/>
      <c r="W433" s="273"/>
      <c r="X433" s="273"/>
      <c r="Y433" s="273"/>
      <c r="Z433" s="273"/>
    </row>
    <row r="434">
      <c r="A434" s="273"/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273"/>
      <c r="T434" s="273"/>
      <c r="U434" s="273"/>
      <c r="V434" s="273"/>
      <c r="W434" s="273"/>
      <c r="X434" s="273"/>
      <c r="Y434" s="273"/>
      <c r="Z434" s="273"/>
    </row>
    <row r="435">
      <c r="A435" s="273"/>
      <c r="B435" s="273"/>
      <c r="C435" s="273"/>
      <c r="D435" s="273"/>
      <c r="E435" s="273"/>
      <c r="F435" s="273"/>
      <c r="G435" s="273"/>
      <c r="H435" s="273"/>
      <c r="I435" s="273"/>
      <c r="J435" s="273"/>
      <c r="K435" s="273"/>
      <c r="L435" s="273"/>
      <c r="M435" s="273"/>
      <c r="N435" s="273"/>
      <c r="O435" s="273"/>
      <c r="P435" s="273"/>
      <c r="Q435" s="273"/>
      <c r="R435" s="273"/>
      <c r="S435" s="273"/>
      <c r="T435" s="273"/>
      <c r="U435" s="273"/>
      <c r="V435" s="273"/>
      <c r="W435" s="273"/>
      <c r="X435" s="273"/>
      <c r="Y435" s="273"/>
      <c r="Z435" s="273"/>
    </row>
    <row r="436">
      <c r="A436" s="273"/>
      <c r="B436" s="273"/>
      <c r="C436" s="273"/>
      <c r="D436" s="273"/>
      <c r="E436" s="273"/>
      <c r="F436" s="273"/>
      <c r="G436" s="273"/>
      <c r="H436" s="273"/>
      <c r="I436" s="273"/>
      <c r="J436" s="273"/>
      <c r="K436" s="273"/>
      <c r="L436" s="273"/>
      <c r="M436" s="273"/>
      <c r="N436" s="273"/>
      <c r="O436" s="273"/>
      <c r="P436" s="273"/>
      <c r="Q436" s="273"/>
      <c r="R436" s="273"/>
      <c r="S436" s="273"/>
      <c r="T436" s="273"/>
      <c r="U436" s="273"/>
      <c r="V436" s="273"/>
      <c r="W436" s="273"/>
      <c r="X436" s="273"/>
      <c r="Y436" s="273"/>
      <c r="Z436" s="273"/>
    </row>
    <row r="437">
      <c r="A437" s="273"/>
      <c r="B437" s="273"/>
      <c r="C437" s="273"/>
      <c r="D437" s="273"/>
      <c r="E437" s="273"/>
      <c r="F437" s="273"/>
      <c r="G437" s="273"/>
      <c r="H437" s="273"/>
      <c r="I437" s="273"/>
      <c r="J437" s="273"/>
      <c r="K437" s="273"/>
      <c r="L437" s="273"/>
      <c r="M437" s="273"/>
      <c r="N437" s="273"/>
      <c r="O437" s="273"/>
      <c r="P437" s="273"/>
      <c r="Q437" s="273"/>
      <c r="R437" s="273"/>
      <c r="S437" s="273"/>
      <c r="T437" s="273"/>
      <c r="U437" s="273"/>
      <c r="V437" s="273"/>
      <c r="W437" s="273"/>
      <c r="X437" s="273"/>
      <c r="Y437" s="273"/>
      <c r="Z437" s="273"/>
    </row>
    <row r="438">
      <c r="A438" s="273"/>
      <c r="B438" s="273"/>
      <c r="C438" s="273"/>
      <c r="D438" s="273"/>
      <c r="E438" s="273"/>
      <c r="F438" s="273"/>
      <c r="G438" s="273"/>
      <c r="H438" s="273"/>
      <c r="I438" s="273"/>
      <c r="J438" s="273"/>
      <c r="K438" s="273"/>
      <c r="L438" s="273"/>
      <c r="M438" s="273"/>
      <c r="N438" s="273"/>
      <c r="O438" s="273"/>
      <c r="P438" s="273"/>
      <c r="Q438" s="273"/>
      <c r="R438" s="273"/>
      <c r="S438" s="273"/>
      <c r="T438" s="273"/>
      <c r="U438" s="273"/>
      <c r="V438" s="273"/>
      <c r="W438" s="273"/>
      <c r="X438" s="273"/>
      <c r="Y438" s="273"/>
      <c r="Z438" s="273"/>
    </row>
    <row r="439">
      <c r="A439" s="273"/>
      <c r="B439" s="273"/>
      <c r="C439" s="273"/>
      <c r="D439" s="273"/>
      <c r="E439" s="273"/>
      <c r="F439" s="273"/>
      <c r="G439" s="273"/>
      <c r="H439" s="273"/>
      <c r="I439" s="273"/>
      <c r="J439" s="273"/>
      <c r="K439" s="273"/>
      <c r="L439" s="273"/>
      <c r="M439" s="273"/>
      <c r="N439" s="273"/>
      <c r="O439" s="273"/>
      <c r="P439" s="273"/>
      <c r="Q439" s="273"/>
      <c r="R439" s="273"/>
      <c r="S439" s="273"/>
      <c r="T439" s="273"/>
      <c r="U439" s="273"/>
      <c r="V439" s="273"/>
      <c r="W439" s="273"/>
      <c r="X439" s="273"/>
      <c r="Y439" s="273"/>
      <c r="Z439" s="273"/>
    </row>
    <row r="440">
      <c r="A440" s="273"/>
      <c r="B440" s="273"/>
      <c r="C440" s="273"/>
      <c r="D440" s="273"/>
      <c r="E440" s="273"/>
      <c r="F440" s="273"/>
      <c r="G440" s="273"/>
      <c r="H440" s="273"/>
      <c r="I440" s="273"/>
      <c r="J440" s="273"/>
      <c r="K440" s="273"/>
      <c r="L440" s="273"/>
      <c r="M440" s="273"/>
      <c r="N440" s="273"/>
      <c r="O440" s="273"/>
      <c r="P440" s="273"/>
      <c r="Q440" s="273"/>
      <c r="R440" s="273"/>
      <c r="S440" s="273"/>
      <c r="T440" s="273"/>
      <c r="U440" s="273"/>
      <c r="V440" s="273"/>
      <c r="W440" s="273"/>
      <c r="X440" s="273"/>
      <c r="Y440" s="273"/>
      <c r="Z440" s="273"/>
    </row>
    <row r="441">
      <c r="A441" s="273"/>
      <c r="B441" s="273"/>
      <c r="C441" s="273"/>
      <c r="D441" s="273"/>
      <c r="E441" s="273"/>
      <c r="F441" s="273"/>
      <c r="G441" s="273"/>
      <c r="H441" s="273"/>
      <c r="I441" s="273"/>
      <c r="J441" s="273"/>
      <c r="K441" s="273"/>
      <c r="L441" s="273"/>
      <c r="M441" s="273"/>
      <c r="N441" s="273"/>
      <c r="O441" s="273"/>
      <c r="P441" s="273"/>
      <c r="Q441" s="273"/>
      <c r="R441" s="273"/>
      <c r="S441" s="273"/>
      <c r="T441" s="273"/>
      <c r="U441" s="273"/>
      <c r="V441" s="273"/>
      <c r="W441" s="273"/>
      <c r="X441" s="273"/>
      <c r="Y441" s="273"/>
      <c r="Z441" s="273"/>
    </row>
    <row r="442">
      <c r="A442" s="273"/>
      <c r="B442" s="273"/>
      <c r="C442" s="273"/>
      <c r="D442" s="273"/>
      <c r="E442" s="273"/>
      <c r="F442" s="273"/>
      <c r="G442" s="273"/>
      <c r="H442" s="273"/>
      <c r="I442" s="273"/>
      <c r="J442" s="273"/>
      <c r="K442" s="273"/>
      <c r="L442" s="273"/>
      <c r="M442" s="273"/>
      <c r="N442" s="273"/>
      <c r="O442" s="273"/>
      <c r="P442" s="273"/>
      <c r="Q442" s="273"/>
      <c r="R442" s="273"/>
      <c r="S442" s="273"/>
      <c r="T442" s="273"/>
      <c r="U442" s="273"/>
      <c r="V442" s="273"/>
      <c r="W442" s="273"/>
      <c r="X442" s="273"/>
      <c r="Y442" s="273"/>
      <c r="Z442" s="273"/>
    </row>
    <row r="443">
      <c r="A443" s="273"/>
      <c r="B443" s="273"/>
      <c r="C443" s="273"/>
      <c r="D443" s="273"/>
      <c r="E443" s="273"/>
      <c r="F443" s="273"/>
      <c r="G443" s="273"/>
      <c r="H443" s="273"/>
      <c r="I443" s="273"/>
      <c r="J443" s="273"/>
      <c r="K443" s="273"/>
      <c r="L443" s="273"/>
      <c r="M443" s="273"/>
      <c r="N443" s="273"/>
      <c r="O443" s="273"/>
      <c r="P443" s="273"/>
      <c r="Q443" s="273"/>
      <c r="R443" s="273"/>
      <c r="S443" s="273"/>
      <c r="T443" s="273"/>
      <c r="U443" s="273"/>
      <c r="V443" s="273"/>
      <c r="W443" s="273"/>
      <c r="X443" s="273"/>
      <c r="Y443" s="273"/>
      <c r="Z443" s="273"/>
    </row>
    <row r="444">
      <c r="A444" s="273"/>
      <c r="B444" s="273"/>
      <c r="C444" s="273"/>
      <c r="D444" s="273"/>
      <c r="E444" s="273"/>
      <c r="F444" s="273"/>
      <c r="G444" s="273"/>
      <c r="H444" s="273"/>
      <c r="I444" s="273"/>
      <c r="J444" s="273"/>
      <c r="K444" s="273"/>
      <c r="L444" s="273"/>
      <c r="M444" s="273"/>
      <c r="N444" s="273"/>
      <c r="O444" s="273"/>
      <c r="P444" s="273"/>
      <c r="Q444" s="273"/>
      <c r="R444" s="273"/>
      <c r="S444" s="273"/>
      <c r="T444" s="273"/>
      <c r="U444" s="273"/>
      <c r="V444" s="273"/>
      <c r="W444" s="273"/>
      <c r="X444" s="273"/>
      <c r="Y444" s="273"/>
      <c r="Z444" s="273"/>
    </row>
    <row r="445">
      <c r="A445" s="273"/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273"/>
      <c r="T445" s="273"/>
      <c r="U445" s="273"/>
      <c r="V445" s="273"/>
      <c r="W445" s="273"/>
      <c r="X445" s="273"/>
      <c r="Y445" s="273"/>
      <c r="Z445" s="273"/>
    </row>
    <row r="446">
      <c r="A446" s="273"/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273"/>
      <c r="T446" s="273"/>
      <c r="U446" s="273"/>
      <c r="V446" s="273"/>
      <c r="W446" s="273"/>
      <c r="X446" s="273"/>
      <c r="Y446" s="273"/>
      <c r="Z446" s="273"/>
    </row>
    <row r="447">
      <c r="A447" s="273"/>
      <c r="B447" s="273"/>
      <c r="C447" s="273"/>
      <c r="D447" s="273"/>
      <c r="E447" s="273"/>
      <c r="F447" s="273"/>
      <c r="G447" s="273"/>
      <c r="H447" s="273"/>
      <c r="I447" s="273"/>
      <c r="J447" s="273"/>
      <c r="K447" s="273"/>
      <c r="L447" s="273"/>
      <c r="M447" s="273"/>
      <c r="N447" s="273"/>
      <c r="O447" s="273"/>
      <c r="P447" s="273"/>
      <c r="Q447" s="273"/>
      <c r="R447" s="273"/>
      <c r="S447" s="273"/>
      <c r="T447" s="273"/>
      <c r="U447" s="273"/>
      <c r="V447" s="273"/>
      <c r="W447" s="273"/>
      <c r="X447" s="273"/>
      <c r="Y447" s="273"/>
      <c r="Z447" s="273"/>
    </row>
    <row r="448">
      <c r="A448" s="273"/>
      <c r="B448" s="273"/>
      <c r="C448" s="273"/>
      <c r="D448" s="273"/>
      <c r="E448" s="273"/>
      <c r="F448" s="273"/>
      <c r="G448" s="273"/>
      <c r="H448" s="273"/>
      <c r="I448" s="273"/>
      <c r="J448" s="273"/>
      <c r="K448" s="273"/>
      <c r="L448" s="273"/>
      <c r="M448" s="273"/>
      <c r="N448" s="273"/>
      <c r="O448" s="273"/>
      <c r="P448" s="273"/>
      <c r="Q448" s="273"/>
      <c r="R448" s="273"/>
      <c r="S448" s="273"/>
      <c r="T448" s="273"/>
      <c r="U448" s="273"/>
      <c r="V448" s="273"/>
      <c r="W448" s="273"/>
      <c r="X448" s="273"/>
      <c r="Y448" s="273"/>
      <c r="Z448" s="273"/>
    </row>
    <row r="449">
      <c r="A449" s="273"/>
      <c r="B449" s="273"/>
      <c r="C449" s="273"/>
      <c r="D449" s="273"/>
      <c r="E449" s="273"/>
      <c r="F449" s="273"/>
      <c r="G449" s="273"/>
      <c r="H449" s="273"/>
      <c r="I449" s="273"/>
      <c r="J449" s="273"/>
      <c r="K449" s="273"/>
      <c r="L449" s="273"/>
      <c r="M449" s="273"/>
      <c r="N449" s="273"/>
      <c r="O449" s="273"/>
      <c r="P449" s="273"/>
      <c r="Q449" s="273"/>
      <c r="R449" s="273"/>
      <c r="S449" s="273"/>
      <c r="T449" s="273"/>
      <c r="U449" s="273"/>
      <c r="V449" s="273"/>
      <c r="W449" s="273"/>
      <c r="X449" s="273"/>
      <c r="Y449" s="273"/>
      <c r="Z449" s="273"/>
    </row>
    <row r="450">
      <c r="A450" s="273"/>
      <c r="B450" s="273"/>
      <c r="C450" s="273"/>
      <c r="D450" s="273"/>
      <c r="E450" s="273"/>
      <c r="F450" s="273"/>
      <c r="G450" s="273"/>
      <c r="H450" s="273"/>
      <c r="I450" s="273"/>
      <c r="J450" s="273"/>
      <c r="K450" s="273"/>
      <c r="L450" s="273"/>
      <c r="M450" s="273"/>
      <c r="N450" s="273"/>
      <c r="O450" s="273"/>
      <c r="P450" s="273"/>
      <c r="Q450" s="273"/>
      <c r="R450" s="273"/>
      <c r="S450" s="273"/>
      <c r="T450" s="273"/>
      <c r="U450" s="273"/>
      <c r="V450" s="273"/>
      <c r="W450" s="273"/>
      <c r="X450" s="273"/>
      <c r="Y450" s="273"/>
      <c r="Z450" s="273"/>
    </row>
    <row r="451">
      <c r="A451" s="273"/>
      <c r="B451" s="273"/>
      <c r="C451" s="273"/>
      <c r="D451" s="273"/>
      <c r="E451" s="273"/>
      <c r="F451" s="273"/>
      <c r="G451" s="273"/>
      <c r="H451" s="273"/>
      <c r="I451" s="273"/>
      <c r="J451" s="273"/>
      <c r="K451" s="273"/>
      <c r="L451" s="273"/>
      <c r="M451" s="273"/>
      <c r="N451" s="273"/>
      <c r="O451" s="273"/>
      <c r="P451" s="273"/>
      <c r="Q451" s="273"/>
      <c r="R451" s="273"/>
      <c r="S451" s="273"/>
      <c r="T451" s="273"/>
      <c r="U451" s="273"/>
      <c r="V451" s="273"/>
      <c r="W451" s="273"/>
      <c r="X451" s="273"/>
      <c r="Y451" s="273"/>
      <c r="Z451" s="273"/>
    </row>
    <row r="452">
      <c r="A452" s="273"/>
      <c r="B452" s="273"/>
      <c r="C452" s="273"/>
      <c r="D452" s="273"/>
      <c r="E452" s="273"/>
      <c r="F452" s="273"/>
      <c r="G452" s="273"/>
      <c r="H452" s="273"/>
      <c r="I452" s="273"/>
      <c r="J452" s="273"/>
      <c r="K452" s="273"/>
      <c r="L452" s="273"/>
      <c r="M452" s="273"/>
      <c r="N452" s="273"/>
      <c r="O452" s="273"/>
      <c r="P452" s="273"/>
      <c r="Q452" s="273"/>
      <c r="R452" s="273"/>
      <c r="S452" s="273"/>
      <c r="T452" s="273"/>
      <c r="U452" s="273"/>
      <c r="V452" s="273"/>
      <c r="W452" s="273"/>
      <c r="X452" s="273"/>
      <c r="Y452" s="273"/>
      <c r="Z452" s="273"/>
    </row>
    <row r="453">
      <c r="A453" s="273"/>
      <c r="B453" s="273"/>
      <c r="C453" s="273"/>
      <c r="D453" s="273"/>
      <c r="E453" s="273"/>
      <c r="F453" s="273"/>
      <c r="G453" s="273"/>
      <c r="H453" s="273"/>
      <c r="I453" s="273"/>
      <c r="J453" s="273"/>
      <c r="K453" s="273"/>
      <c r="L453" s="273"/>
      <c r="M453" s="273"/>
      <c r="N453" s="273"/>
      <c r="O453" s="273"/>
      <c r="P453" s="273"/>
      <c r="Q453" s="273"/>
      <c r="R453" s="273"/>
      <c r="S453" s="273"/>
      <c r="T453" s="273"/>
      <c r="U453" s="273"/>
      <c r="V453" s="273"/>
      <c r="W453" s="273"/>
      <c r="X453" s="273"/>
      <c r="Y453" s="273"/>
      <c r="Z453" s="273"/>
    </row>
    <row r="454">
      <c r="A454" s="273"/>
      <c r="B454" s="273"/>
      <c r="C454" s="273"/>
      <c r="D454" s="273"/>
      <c r="E454" s="273"/>
      <c r="F454" s="273"/>
      <c r="G454" s="273"/>
      <c r="H454" s="273"/>
      <c r="I454" s="273"/>
      <c r="J454" s="273"/>
      <c r="K454" s="273"/>
      <c r="L454" s="273"/>
      <c r="M454" s="273"/>
      <c r="N454" s="273"/>
      <c r="O454" s="273"/>
      <c r="P454" s="273"/>
      <c r="Q454" s="273"/>
      <c r="R454" s="273"/>
      <c r="S454" s="273"/>
      <c r="T454" s="273"/>
      <c r="U454" s="273"/>
      <c r="V454" s="273"/>
      <c r="W454" s="273"/>
      <c r="X454" s="273"/>
      <c r="Y454" s="273"/>
      <c r="Z454" s="273"/>
    </row>
    <row r="455">
      <c r="A455" s="273"/>
      <c r="B455" s="273"/>
      <c r="C455" s="273"/>
      <c r="D455" s="273"/>
      <c r="E455" s="273"/>
      <c r="F455" s="273"/>
      <c r="G455" s="273"/>
      <c r="H455" s="273"/>
      <c r="I455" s="273"/>
      <c r="J455" s="273"/>
      <c r="K455" s="273"/>
      <c r="L455" s="273"/>
      <c r="M455" s="273"/>
      <c r="N455" s="273"/>
      <c r="O455" s="273"/>
      <c r="P455" s="273"/>
      <c r="Q455" s="273"/>
      <c r="R455" s="273"/>
      <c r="S455" s="273"/>
      <c r="T455" s="273"/>
      <c r="U455" s="273"/>
      <c r="V455" s="273"/>
      <c r="W455" s="273"/>
      <c r="X455" s="273"/>
      <c r="Y455" s="273"/>
      <c r="Z455" s="273"/>
    </row>
    <row r="456">
      <c r="A456" s="273"/>
      <c r="B456" s="273"/>
      <c r="C456" s="273"/>
      <c r="D456" s="273"/>
      <c r="E456" s="273"/>
      <c r="F456" s="273"/>
      <c r="G456" s="273"/>
      <c r="H456" s="273"/>
      <c r="I456" s="273"/>
      <c r="J456" s="273"/>
      <c r="K456" s="273"/>
      <c r="L456" s="273"/>
      <c r="M456" s="273"/>
      <c r="N456" s="273"/>
      <c r="O456" s="273"/>
      <c r="P456" s="273"/>
      <c r="Q456" s="273"/>
      <c r="R456" s="273"/>
      <c r="S456" s="273"/>
      <c r="T456" s="273"/>
      <c r="U456" s="273"/>
      <c r="V456" s="273"/>
      <c r="W456" s="273"/>
      <c r="X456" s="273"/>
      <c r="Y456" s="273"/>
      <c r="Z456" s="273"/>
    </row>
    <row r="457">
      <c r="A457" s="273"/>
      <c r="B457" s="273"/>
      <c r="C457" s="273"/>
      <c r="D457" s="273"/>
      <c r="E457" s="273"/>
      <c r="F457" s="273"/>
      <c r="G457" s="273"/>
      <c r="H457" s="273"/>
      <c r="I457" s="273"/>
      <c r="J457" s="273"/>
      <c r="K457" s="273"/>
      <c r="L457" s="273"/>
      <c r="M457" s="273"/>
      <c r="N457" s="273"/>
      <c r="O457" s="273"/>
      <c r="P457" s="273"/>
      <c r="Q457" s="273"/>
      <c r="R457" s="273"/>
      <c r="S457" s="273"/>
      <c r="T457" s="273"/>
      <c r="U457" s="273"/>
      <c r="V457" s="273"/>
      <c r="W457" s="273"/>
      <c r="X457" s="273"/>
      <c r="Y457" s="273"/>
      <c r="Z457" s="273"/>
    </row>
    <row r="458">
      <c r="A458" s="273"/>
      <c r="B458" s="273"/>
      <c r="C458" s="273"/>
      <c r="D458" s="273"/>
      <c r="E458" s="273"/>
      <c r="F458" s="273"/>
      <c r="G458" s="273"/>
      <c r="H458" s="273"/>
      <c r="I458" s="273"/>
      <c r="J458" s="273"/>
      <c r="K458" s="273"/>
      <c r="L458" s="273"/>
      <c r="M458" s="273"/>
      <c r="N458" s="273"/>
      <c r="O458" s="273"/>
      <c r="P458" s="273"/>
      <c r="Q458" s="273"/>
      <c r="R458" s="273"/>
      <c r="S458" s="273"/>
      <c r="T458" s="273"/>
      <c r="U458" s="273"/>
      <c r="V458" s="273"/>
      <c r="W458" s="273"/>
      <c r="X458" s="273"/>
      <c r="Y458" s="273"/>
      <c r="Z458" s="273"/>
    </row>
    <row r="459">
      <c r="A459" s="273"/>
      <c r="B459" s="273"/>
      <c r="C459" s="273"/>
      <c r="D459" s="273"/>
      <c r="E459" s="273"/>
      <c r="F459" s="273"/>
      <c r="G459" s="273"/>
      <c r="H459" s="273"/>
      <c r="I459" s="273"/>
      <c r="J459" s="273"/>
      <c r="K459" s="273"/>
      <c r="L459" s="273"/>
      <c r="M459" s="273"/>
      <c r="N459" s="273"/>
      <c r="O459" s="273"/>
      <c r="P459" s="273"/>
      <c r="Q459" s="273"/>
      <c r="R459" s="273"/>
      <c r="S459" s="273"/>
      <c r="T459" s="273"/>
      <c r="U459" s="273"/>
      <c r="V459" s="273"/>
      <c r="W459" s="273"/>
      <c r="X459" s="273"/>
      <c r="Y459" s="273"/>
      <c r="Z459" s="273"/>
    </row>
    <row r="460">
      <c r="A460" s="273"/>
      <c r="B460" s="273"/>
      <c r="C460" s="273"/>
      <c r="D460" s="273"/>
      <c r="E460" s="273"/>
      <c r="F460" s="273"/>
      <c r="G460" s="273"/>
      <c r="H460" s="273"/>
      <c r="I460" s="273"/>
      <c r="J460" s="273"/>
      <c r="K460" s="273"/>
      <c r="L460" s="273"/>
      <c r="M460" s="273"/>
      <c r="N460" s="273"/>
      <c r="O460" s="273"/>
      <c r="P460" s="273"/>
      <c r="Q460" s="273"/>
      <c r="R460" s="273"/>
      <c r="S460" s="273"/>
      <c r="T460" s="273"/>
      <c r="U460" s="273"/>
      <c r="V460" s="273"/>
      <c r="W460" s="273"/>
      <c r="X460" s="273"/>
      <c r="Y460" s="273"/>
      <c r="Z460" s="273"/>
    </row>
    <row r="461">
      <c r="A461" s="273"/>
      <c r="B461" s="273"/>
      <c r="C461" s="273"/>
      <c r="D461" s="273"/>
      <c r="E461" s="273"/>
      <c r="F461" s="273"/>
      <c r="G461" s="273"/>
      <c r="H461" s="273"/>
      <c r="I461" s="273"/>
      <c r="J461" s="273"/>
      <c r="K461" s="273"/>
      <c r="L461" s="273"/>
      <c r="M461" s="273"/>
      <c r="N461" s="273"/>
      <c r="O461" s="273"/>
      <c r="P461" s="273"/>
      <c r="Q461" s="273"/>
      <c r="R461" s="273"/>
      <c r="S461" s="273"/>
      <c r="T461" s="273"/>
      <c r="U461" s="273"/>
      <c r="V461" s="273"/>
      <c r="W461" s="273"/>
      <c r="X461" s="273"/>
      <c r="Y461" s="273"/>
      <c r="Z461" s="273"/>
    </row>
    <row r="462">
      <c r="A462" s="273"/>
      <c r="B462" s="273"/>
      <c r="C462" s="273"/>
      <c r="D462" s="273"/>
      <c r="E462" s="273"/>
      <c r="F462" s="273"/>
      <c r="G462" s="273"/>
      <c r="H462" s="273"/>
      <c r="I462" s="273"/>
      <c r="J462" s="273"/>
      <c r="K462" s="273"/>
      <c r="L462" s="273"/>
      <c r="M462" s="273"/>
      <c r="N462" s="273"/>
      <c r="O462" s="273"/>
      <c r="P462" s="273"/>
      <c r="Q462" s="273"/>
      <c r="R462" s="273"/>
      <c r="S462" s="273"/>
      <c r="T462" s="273"/>
      <c r="U462" s="273"/>
      <c r="V462" s="273"/>
      <c r="W462" s="273"/>
      <c r="X462" s="273"/>
      <c r="Y462" s="273"/>
      <c r="Z462" s="273"/>
    </row>
    <row r="463">
      <c r="A463" s="273"/>
      <c r="B463" s="273"/>
      <c r="C463" s="273"/>
      <c r="D463" s="273"/>
      <c r="E463" s="273"/>
      <c r="F463" s="273"/>
      <c r="G463" s="273"/>
      <c r="H463" s="273"/>
      <c r="I463" s="273"/>
      <c r="J463" s="273"/>
      <c r="K463" s="273"/>
      <c r="L463" s="273"/>
      <c r="M463" s="273"/>
      <c r="N463" s="273"/>
      <c r="O463" s="273"/>
      <c r="P463" s="273"/>
      <c r="Q463" s="273"/>
      <c r="R463" s="273"/>
      <c r="S463" s="273"/>
      <c r="T463" s="273"/>
      <c r="U463" s="273"/>
      <c r="V463" s="273"/>
      <c r="W463" s="273"/>
      <c r="X463" s="273"/>
      <c r="Y463" s="273"/>
      <c r="Z463" s="273"/>
    </row>
    <row r="464">
      <c r="A464" s="273"/>
      <c r="B464" s="273"/>
      <c r="C464" s="273"/>
      <c r="D464" s="273"/>
      <c r="E464" s="273"/>
      <c r="F464" s="273"/>
      <c r="G464" s="273"/>
      <c r="H464" s="273"/>
      <c r="I464" s="273"/>
      <c r="J464" s="273"/>
      <c r="K464" s="273"/>
      <c r="L464" s="273"/>
      <c r="M464" s="273"/>
      <c r="N464" s="273"/>
      <c r="O464" s="273"/>
      <c r="P464" s="273"/>
      <c r="Q464" s="273"/>
      <c r="R464" s="273"/>
      <c r="S464" s="273"/>
      <c r="T464" s="273"/>
      <c r="U464" s="273"/>
      <c r="V464" s="273"/>
      <c r="W464" s="273"/>
      <c r="X464" s="273"/>
      <c r="Y464" s="273"/>
      <c r="Z464" s="273"/>
    </row>
    <row r="465">
      <c r="A465" s="273"/>
      <c r="B465" s="273"/>
      <c r="C465" s="273"/>
      <c r="D465" s="273"/>
      <c r="E465" s="273"/>
      <c r="F465" s="273"/>
      <c r="G465" s="273"/>
      <c r="H465" s="273"/>
      <c r="I465" s="273"/>
      <c r="J465" s="273"/>
      <c r="K465" s="273"/>
      <c r="L465" s="273"/>
      <c r="M465" s="273"/>
      <c r="N465" s="273"/>
      <c r="O465" s="273"/>
      <c r="P465" s="273"/>
      <c r="Q465" s="273"/>
      <c r="R465" s="273"/>
      <c r="S465" s="273"/>
      <c r="T465" s="273"/>
      <c r="U465" s="273"/>
      <c r="V465" s="273"/>
      <c r="W465" s="273"/>
      <c r="X465" s="273"/>
      <c r="Y465" s="273"/>
      <c r="Z465" s="273"/>
    </row>
    <row r="466">
      <c r="A466" s="273"/>
      <c r="B466" s="273"/>
      <c r="C466" s="273"/>
      <c r="D466" s="273"/>
      <c r="E466" s="273"/>
      <c r="F466" s="273"/>
      <c r="G466" s="273"/>
      <c r="H466" s="273"/>
      <c r="I466" s="273"/>
      <c r="J466" s="273"/>
      <c r="K466" s="273"/>
      <c r="L466" s="273"/>
      <c r="M466" s="273"/>
      <c r="N466" s="273"/>
      <c r="O466" s="273"/>
      <c r="P466" s="273"/>
      <c r="Q466" s="273"/>
      <c r="R466" s="273"/>
      <c r="S466" s="273"/>
      <c r="T466" s="273"/>
      <c r="U466" s="273"/>
      <c r="V466" s="273"/>
      <c r="W466" s="273"/>
      <c r="X466" s="273"/>
      <c r="Y466" s="273"/>
      <c r="Z466" s="273"/>
    </row>
    <row r="467">
      <c r="A467" s="273"/>
      <c r="B467" s="273"/>
      <c r="C467" s="273"/>
      <c r="D467" s="273"/>
      <c r="E467" s="273"/>
      <c r="F467" s="273"/>
      <c r="G467" s="273"/>
      <c r="H467" s="273"/>
      <c r="I467" s="273"/>
      <c r="J467" s="273"/>
      <c r="K467" s="273"/>
      <c r="L467" s="273"/>
      <c r="M467" s="273"/>
      <c r="N467" s="273"/>
      <c r="O467" s="273"/>
      <c r="P467" s="273"/>
      <c r="Q467" s="273"/>
      <c r="R467" s="273"/>
      <c r="S467" s="273"/>
      <c r="T467" s="273"/>
      <c r="U467" s="273"/>
      <c r="V467" s="273"/>
      <c r="W467" s="273"/>
      <c r="X467" s="273"/>
      <c r="Y467" s="273"/>
      <c r="Z467" s="273"/>
    </row>
    <row r="468">
      <c r="A468" s="273"/>
      <c r="B468" s="273"/>
      <c r="C468" s="273"/>
      <c r="D468" s="273"/>
      <c r="E468" s="273"/>
      <c r="F468" s="273"/>
      <c r="G468" s="273"/>
      <c r="H468" s="273"/>
      <c r="I468" s="273"/>
      <c r="J468" s="273"/>
      <c r="K468" s="273"/>
      <c r="L468" s="273"/>
      <c r="M468" s="273"/>
      <c r="N468" s="273"/>
      <c r="O468" s="273"/>
      <c r="P468" s="273"/>
      <c r="Q468" s="273"/>
      <c r="R468" s="273"/>
      <c r="S468" s="273"/>
      <c r="T468" s="273"/>
      <c r="U468" s="273"/>
      <c r="V468" s="273"/>
      <c r="W468" s="273"/>
      <c r="X468" s="273"/>
      <c r="Y468" s="273"/>
      <c r="Z468" s="273"/>
    </row>
    <row r="469">
      <c r="A469" s="273"/>
      <c r="B469" s="273"/>
      <c r="C469" s="273"/>
      <c r="D469" s="273"/>
      <c r="E469" s="273"/>
      <c r="F469" s="273"/>
      <c r="G469" s="273"/>
      <c r="H469" s="273"/>
      <c r="I469" s="273"/>
      <c r="J469" s="273"/>
      <c r="K469" s="273"/>
      <c r="L469" s="273"/>
      <c r="M469" s="273"/>
      <c r="N469" s="273"/>
      <c r="O469" s="273"/>
      <c r="P469" s="273"/>
      <c r="Q469" s="273"/>
      <c r="R469" s="273"/>
      <c r="S469" s="273"/>
      <c r="T469" s="273"/>
      <c r="U469" s="273"/>
      <c r="V469" s="273"/>
      <c r="W469" s="273"/>
      <c r="X469" s="273"/>
      <c r="Y469" s="273"/>
      <c r="Z469" s="273"/>
    </row>
    <row r="470">
      <c r="A470" s="273"/>
      <c r="B470" s="273"/>
      <c r="C470" s="273"/>
      <c r="D470" s="273"/>
      <c r="E470" s="273"/>
      <c r="F470" s="273"/>
      <c r="G470" s="273"/>
      <c r="H470" s="273"/>
      <c r="I470" s="273"/>
      <c r="J470" s="273"/>
      <c r="K470" s="273"/>
      <c r="L470" s="273"/>
      <c r="M470" s="273"/>
      <c r="N470" s="273"/>
      <c r="O470" s="273"/>
      <c r="P470" s="273"/>
      <c r="Q470" s="273"/>
      <c r="R470" s="273"/>
      <c r="S470" s="273"/>
      <c r="T470" s="273"/>
      <c r="U470" s="273"/>
      <c r="V470" s="273"/>
      <c r="W470" s="273"/>
      <c r="X470" s="273"/>
      <c r="Y470" s="273"/>
      <c r="Z470" s="273"/>
    </row>
    <row r="471">
      <c r="A471" s="273"/>
      <c r="B471" s="273"/>
      <c r="C471" s="273"/>
      <c r="D471" s="273"/>
      <c r="E471" s="273"/>
      <c r="F471" s="273"/>
      <c r="G471" s="273"/>
      <c r="H471" s="273"/>
      <c r="I471" s="273"/>
      <c r="J471" s="273"/>
      <c r="K471" s="273"/>
      <c r="L471" s="273"/>
      <c r="M471" s="273"/>
      <c r="N471" s="273"/>
      <c r="O471" s="273"/>
      <c r="P471" s="273"/>
      <c r="Q471" s="273"/>
      <c r="R471" s="273"/>
      <c r="S471" s="273"/>
      <c r="T471" s="273"/>
      <c r="U471" s="273"/>
      <c r="V471" s="273"/>
      <c r="W471" s="273"/>
      <c r="X471" s="273"/>
      <c r="Y471" s="273"/>
      <c r="Z471" s="273"/>
    </row>
    <row r="472">
      <c r="A472" s="273"/>
      <c r="B472" s="273"/>
      <c r="C472" s="273"/>
      <c r="D472" s="273"/>
      <c r="E472" s="273"/>
      <c r="F472" s="273"/>
      <c r="G472" s="273"/>
      <c r="H472" s="273"/>
      <c r="I472" s="273"/>
      <c r="J472" s="273"/>
      <c r="K472" s="273"/>
      <c r="L472" s="273"/>
      <c r="M472" s="273"/>
      <c r="N472" s="273"/>
      <c r="O472" s="273"/>
      <c r="P472" s="273"/>
      <c r="Q472" s="273"/>
      <c r="R472" s="273"/>
      <c r="S472" s="273"/>
      <c r="T472" s="273"/>
      <c r="U472" s="273"/>
      <c r="V472" s="273"/>
      <c r="W472" s="273"/>
      <c r="X472" s="273"/>
      <c r="Y472" s="273"/>
      <c r="Z472" s="273"/>
    </row>
    <row r="473">
      <c r="A473" s="273"/>
      <c r="B473" s="273"/>
      <c r="C473" s="273"/>
      <c r="D473" s="273"/>
      <c r="E473" s="273"/>
      <c r="F473" s="273"/>
      <c r="G473" s="273"/>
      <c r="H473" s="273"/>
      <c r="I473" s="273"/>
      <c r="J473" s="273"/>
      <c r="K473" s="273"/>
      <c r="L473" s="273"/>
      <c r="M473" s="273"/>
      <c r="N473" s="273"/>
      <c r="O473" s="273"/>
      <c r="P473" s="273"/>
      <c r="Q473" s="273"/>
      <c r="R473" s="273"/>
      <c r="S473" s="273"/>
      <c r="T473" s="273"/>
      <c r="U473" s="273"/>
      <c r="V473" s="273"/>
      <c r="W473" s="273"/>
      <c r="X473" s="273"/>
      <c r="Y473" s="273"/>
      <c r="Z473" s="273"/>
    </row>
    <row r="474">
      <c r="A474" s="273"/>
      <c r="B474" s="273"/>
      <c r="C474" s="273"/>
      <c r="D474" s="273"/>
      <c r="E474" s="273"/>
      <c r="F474" s="273"/>
      <c r="G474" s="273"/>
      <c r="H474" s="273"/>
      <c r="I474" s="273"/>
      <c r="J474" s="273"/>
      <c r="K474" s="273"/>
      <c r="L474" s="273"/>
      <c r="M474" s="273"/>
      <c r="N474" s="273"/>
      <c r="O474" s="273"/>
      <c r="P474" s="273"/>
      <c r="Q474" s="273"/>
      <c r="R474" s="273"/>
      <c r="S474" s="273"/>
      <c r="T474" s="273"/>
      <c r="U474" s="273"/>
      <c r="V474" s="273"/>
      <c r="W474" s="273"/>
      <c r="X474" s="273"/>
      <c r="Y474" s="273"/>
      <c r="Z474" s="273"/>
    </row>
    <row r="475">
      <c r="A475" s="273"/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273"/>
      <c r="T475" s="273"/>
      <c r="U475" s="273"/>
      <c r="V475" s="273"/>
      <c r="W475" s="273"/>
      <c r="X475" s="273"/>
      <c r="Y475" s="273"/>
      <c r="Z475" s="273"/>
    </row>
    <row r="476">
      <c r="A476" s="273"/>
      <c r="B476" s="273"/>
      <c r="C476" s="273"/>
      <c r="D476" s="273"/>
      <c r="E476" s="273"/>
      <c r="F476" s="273"/>
      <c r="G476" s="273"/>
      <c r="H476" s="273"/>
      <c r="I476" s="273"/>
      <c r="J476" s="273"/>
      <c r="K476" s="273"/>
      <c r="L476" s="273"/>
      <c r="M476" s="273"/>
      <c r="N476" s="273"/>
      <c r="O476" s="273"/>
      <c r="P476" s="273"/>
      <c r="Q476" s="273"/>
      <c r="R476" s="273"/>
      <c r="S476" s="273"/>
      <c r="T476" s="273"/>
      <c r="U476" s="273"/>
      <c r="V476" s="273"/>
      <c r="W476" s="273"/>
      <c r="X476" s="273"/>
      <c r="Y476" s="273"/>
      <c r="Z476" s="273"/>
    </row>
    <row r="477">
      <c r="A477" s="273"/>
      <c r="B477" s="273"/>
      <c r="C477" s="273"/>
      <c r="D477" s="273"/>
      <c r="E477" s="273"/>
      <c r="F477" s="273"/>
      <c r="G477" s="273"/>
      <c r="H477" s="273"/>
      <c r="I477" s="273"/>
      <c r="J477" s="273"/>
      <c r="K477" s="273"/>
      <c r="L477" s="273"/>
      <c r="M477" s="273"/>
      <c r="N477" s="273"/>
      <c r="O477" s="273"/>
      <c r="P477" s="273"/>
      <c r="Q477" s="273"/>
      <c r="R477" s="273"/>
      <c r="S477" s="273"/>
      <c r="T477" s="273"/>
      <c r="U477" s="273"/>
      <c r="V477" s="273"/>
      <c r="W477" s="273"/>
      <c r="X477" s="273"/>
      <c r="Y477" s="273"/>
      <c r="Z477" s="273"/>
    </row>
    <row r="478">
      <c r="A478" s="273"/>
      <c r="B478" s="273"/>
      <c r="C478" s="273"/>
      <c r="D478" s="273"/>
      <c r="E478" s="273"/>
      <c r="F478" s="273"/>
      <c r="G478" s="273"/>
      <c r="H478" s="273"/>
      <c r="I478" s="273"/>
      <c r="J478" s="273"/>
      <c r="K478" s="273"/>
      <c r="L478" s="273"/>
      <c r="M478" s="273"/>
      <c r="N478" s="273"/>
      <c r="O478" s="273"/>
      <c r="P478" s="273"/>
      <c r="Q478" s="273"/>
      <c r="R478" s="273"/>
      <c r="S478" s="273"/>
      <c r="T478" s="273"/>
      <c r="U478" s="273"/>
      <c r="V478" s="273"/>
      <c r="W478" s="273"/>
      <c r="X478" s="273"/>
      <c r="Y478" s="273"/>
      <c r="Z478" s="273"/>
    </row>
    <row r="479">
      <c r="A479" s="273"/>
      <c r="B479" s="273"/>
      <c r="C479" s="273"/>
      <c r="D479" s="273"/>
      <c r="E479" s="273"/>
      <c r="F479" s="273"/>
      <c r="G479" s="273"/>
      <c r="H479" s="273"/>
      <c r="I479" s="273"/>
      <c r="J479" s="273"/>
      <c r="K479" s="273"/>
      <c r="L479" s="273"/>
      <c r="M479" s="273"/>
      <c r="N479" s="273"/>
      <c r="O479" s="273"/>
      <c r="P479" s="273"/>
      <c r="Q479" s="273"/>
      <c r="R479" s="273"/>
      <c r="S479" s="273"/>
      <c r="T479" s="273"/>
      <c r="U479" s="273"/>
      <c r="V479" s="273"/>
      <c r="W479" s="273"/>
      <c r="X479" s="273"/>
      <c r="Y479" s="273"/>
      <c r="Z479" s="273"/>
    </row>
    <row r="480">
      <c r="A480" s="273"/>
      <c r="B480" s="273"/>
      <c r="C480" s="273"/>
      <c r="D480" s="273"/>
      <c r="E480" s="273"/>
      <c r="F480" s="273"/>
      <c r="G480" s="273"/>
      <c r="H480" s="273"/>
      <c r="I480" s="273"/>
      <c r="J480" s="273"/>
      <c r="K480" s="273"/>
      <c r="L480" s="273"/>
      <c r="M480" s="273"/>
      <c r="N480" s="273"/>
      <c r="O480" s="273"/>
      <c r="P480" s="273"/>
      <c r="Q480" s="273"/>
      <c r="R480" s="273"/>
      <c r="S480" s="273"/>
      <c r="T480" s="273"/>
      <c r="U480" s="273"/>
      <c r="V480" s="273"/>
      <c r="W480" s="273"/>
      <c r="X480" s="273"/>
      <c r="Y480" s="273"/>
      <c r="Z480" s="273"/>
    </row>
    <row r="481">
      <c r="A481" s="273"/>
      <c r="B481" s="273"/>
      <c r="C481" s="273"/>
      <c r="D481" s="273"/>
      <c r="E481" s="273"/>
      <c r="F481" s="273"/>
      <c r="G481" s="273"/>
      <c r="H481" s="273"/>
      <c r="I481" s="273"/>
      <c r="J481" s="273"/>
      <c r="K481" s="273"/>
      <c r="L481" s="273"/>
      <c r="M481" s="273"/>
      <c r="N481" s="273"/>
      <c r="O481" s="273"/>
      <c r="P481" s="273"/>
      <c r="Q481" s="273"/>
      <c r="R481" s="273"/>
      <c r="S481" s="273"/>
      <c r="T481" s="273"/>
      <c r="U481" s="273"/>
      <c r="V481" s="273"/>
      <c r="W481" s="273"/>
      <c r="X481" s="273"/>
      <c r="Y481" s="273"/>
      <c r="Z481" s="273"/>
    </row>
    <row r="482">
      <c r="A482" s="273"/>
      <c r="B482" s="273"/>
      <c r="C482" s="273"/>
      <c r="D482" s="273"/>
      <c r="E482" s="273"/>
      <c r="F482" s="273"/>
      <c r="G482" s="273"/>
      <c r="H482" s="273"/>
      <c r="I482" s="273"/>
      <c r="J482" s="273"/>
      <c r="K482" s="273"/>
      <c r="L482" s="273"/>
      <c r="M482" s="273"/>
      <c r="N482" s="273"/>
      <c r="O482" s="273"/>
      <c r="P482" s="273"/>
      <c r="Q482" s="273"/>
      <c r="R482" s="273"/>
      <c r="S482" s="273"/>
      <c r="T482" s="273"/>
      <c r="U482" s="273"/>
      <c r="V482" s="273"/>
      <c r="W482" s="273"/>
      <c r="X482" s="273"/>
      <c r="Y482" s="273"/>
      <c r="Z482" s="273"/>
    </row>
    <row r="483">
      <c r="A483" s="273"/>
      <c r="B483" s="273"/>
      <c r="C483" s="273"/>
      <c r="D483" s="273"/>
      <c r="E483" s="273"/>
      <c r="F483" s="273"/>
      <c r="G483" s="273"/>
      <c r="H483" s="273"/>
      <c r="I483" s="273"/>
      <c r="J483" s="273"/>
      <c r="K483" s="273"/>
      <c r="L483" s="273"/>
      <c r="M483" s="273"/>
      <c r="N483" s="273"/>
      <c r="O483" s="273"/>
      <c r="P483" s="273"/>
      <c r="Q483" s="273"/>
      <c r="R483" s="273"/>
      <c r="S483" s="273"/>
      <c r="T483" s="273"/>
      <c r="U483" s="273"/>
      <c r="V483" s="273"/>
      <c r="W483" s="273"/>
      <c r="X483" s="273"/>
      <c r="Y483" s="273"/>
      <c r="Z483" s="273"/>
    </row>
    <row r="484">
      <c r="A484" s="273"/>
      <c r="B484" s="273"/>
      <c r="C484" s="273"/>
      <c r="D484" s="273"/>
      <c r="E484" s="273"/>
      <c r="F484" s="273"/>
      <c r="G484" s="273"/>
      <c r="H484" s="273"/>
      <c r="I484" s="273"/>
      <c r="J484" s="273"/>
      <c r="K484" s="273"/>
      <c r="L484" s="273"/>
      <c r="M484" s="273"/>
      <c r="N484" s="273"/>
      <c r="O484" s="273"/>
      <c r="P484" s="273"/>
      <c r="Q484" s="273"/>
      <c r="R484" s="273"/>
      <c r="S484" s="273"/>
      <c r="T484" s="273"/>
      <c r="U484" s="273"/>
      <c r="V484" s="273"/>
      <c r="W484" s="273"/>
      <c r="X484" s="273"/>
      <c r="Y484" s="273"/>
      <c r="Z484" s="273"/>
    </row>
    <row r="485">
      <c r="A485" s="273"/>
      <c r="B485" s="273"/>
      <c r="C485" s="273"/>
      <c r="D485" s="273"/>
      <c r="E485" s="273"/>
      <c r="F485" s="273"/>
      <c r="G485" s="273"/>
      <c r="H485" s="273"/>
      <c r="I485" s="273"/>
      <c r="J485" s="273"/>
      <c r="K485" s="273"/>
      <c r="L485" s="273"/>
      <c r="M485" s="273"/>
      <c r="N485" s="273"/>
      <c r="O485" s="273"/>
      <c r="P485" s="273"/>
      <c r="Q485" s="273"/>
      <c r="R485" s="273"/>
      <c r="S485" s="273"/>
      <c r="T485" s="273"/>
      <c r="U485" s="273"/>
      <c r="V485" s="273"/>
      <c r="W485" s="273"/>
      <c r="X485" s="273"/>
      <c r="Y485" s="273"/>
      <c r="Z485" s="273"/>
    </row>
    <row r="486">
      <c r="A486" s="273"/>
      <c r="B486" s="273"/>
      <c r="C486" s="273"/>
      <c r="D486" s="273"/>
      <c r="E486" s="273"/>
      <c r="F486" s="273"/>
      <c r="G486" s="273"/>
      <c r="H486" s="273"/>
      <c r="I486" s="273"/>
      <c r="J486" s="273"/>
      <c r="K486" s="273"/>
      <c r="L486" s="273"/>
      <c r="M486" s="273"/>
      <c r="N486" s="273"/>
      <c r="O486" s="273"/>
      <c r="P486" s="273"/>
      <c r="Q486" s="273"/>
      <c r="R486" s="273"/>
      <c r="S486" s="273"/>
      <c r="T486" s="273"/>
      <c r="U486" s="273"/>
      <c r="V486" s="273"/>
      <c r="W486" s="273"/>
      <c r="X486" s="273"/>
      <c r="Y486" s="273"/>
      <c r="Z486" s="273"/>
    </row>
    <row r="487">
      <c r="A487" s="273"/>
      <c r="B487" s="273"/>
      <c r="C487" s="273"/>
      <c r="D487" s="273"/>
      <c r="E487" s="273"/>
      <c r="F487" s="273"/>
      <c r="G487" s="273"/>
      <c r="H487" s="273"/>
      <c r="I487" s="273"/>
      <c r="J487" s="273"/>
      <c r="K487" s="273"/>
      <c r="L487" s="273"/>
      <c r="M487" s="273"/>
      <c r="N487" s="273"/>
      <c r="O487" s="273"/>
      <c r="P487" s="273"/>
      <c r="Q487" s="273"/>
      <c r="R487" s="273"/>
      <c r="S487" s="273"/>
      <c r="T487" s="273"/>
      <c r="U487" s="273"/>
      <c r="V487" s="273"/>
      <c r="W487" s="273"/>
      <c r="X487" s="273"/>
      <c r="Y487" s="273"/>
      <c r="Z487" s="273"/>
    </row>
    <row r="488">
      <c r="A488" s="273"/>
      <c r="B488" s="273"/>
      <c r="C488" s="273"/>
      <c r="D488" s="273"/>
      <c r="E488" s="273"/>
      <c r="F488" s="273"/>
      <c r="G488" s="273"/>
      <c r="H488" s="273"/>
      <c r="I488" s="273"/>
      <c r="J488" s="273"/>
      <c r="K488" s="273"/>
      <c r="L488" s="273"/>
      <c r="M488" s="273"/>
      <c r="N488" s="273"/>
      <c r="O488" s="273"/>
      <c r="P488" s="273"/>
      <c r="Q488" s="273"/>
      <c r="R488" s="273"/>
      <c r="S488" s="273"/>
      <c r="T488" s="273"/>
      <c r="U488" s="273"/>
      <c r="V488" s="273"/>
      <c r="W488" s="273"/>
      <c r="X488" s="273"/>
      <c r="Y488" s="273"/>
      <c r="Z488" s="273"/>
    </row>
    <row r="489">
      <c r="A489" s="273"/>
      <c r="B489" s="273"/>
      <c r="C489" s="273"/>
      <c r="D489" s="273"/>
      <c r="E489" s="273"/>
      <c r="F489" s="273"/>
      <c r="G489" s="273"/>
      <c r="H489" s="273"/>
      <c r="I489" s="273"/>
      <c r="J489" s="273"/>
      <c r="K489" s="273"/>
      <c r="L489" s="273"/>
      <c r="M489" s="273"/>
      <c r="N489" s="273"/>
      <c r="O489" s="273"/>
      <c r="P489" s="273"/>
      <c r="Q489" s="273"/>
      <c r="R489" s="273"/>
      <c r="S489" s="273"/>
      <c r="T489" s="273"/>
      <c r="U489" s="273"/>
      <c r="V489" s="273"/>
      <c r="W489" s="273"/>
      <c r="X489" s="273"/>
      <c r="Y489" s="273"/>
      <c r="Z489" s="273"/>
    </row>
    <row r="490">
      <c r="A490" s="273"/>
      <c r="B490" s="273"/>
      <c r="C490" s="273"/>
      <c r="D490" s="273"/>
      <c r="E490" s="273"/>
      <c r="F490" s="273"/>
      <c r="G490" s="273"/>
      <c r="H490" s="273"/>
      <c r="I490" s="273"/>
      <c r="J490" s="273"/>
      <c r="K490" s="273"/>
      <c r="L490" s="273"/>
      <c r="M490" s="273"/>
      <c r="N490" s="273"/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</row>
    <row r="491">
      <c r="A491" s="273"/>
      <c r="B491" s="273"/>
      <c r="C491" s="273"/>
      <c r="D491" s="273"/>
      <c r="E491" s="273"/>
      <c r="F491" s="273"/>
      <c r="G491" s="273"/>
      <c r="H491" s="273"/>
      <c r="I491" s="273"/>
      <c r="J491" s="273"/>
      <c r="K491" s="273"/>
      <c r="L491" s="273"/>
      <c r="M491" s="273"/>
      <c r="N491" s="273"/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</row>
    <row r="492">
      <c r="A492" s="273"/>
      <c r="B492" s="273"/>
      <c r="C492" s="273"/>
      <c r="D492" s="273"/>
      <c r="E492" s="273"/>
      <c r="F492" s="273"/>
      <c r="G492" s="273"/>
      <c r="H492" s="273"/>
      <c r="I492" s="273"/>
      <c r="J492" s="273"/>
      <c r="K492" s="273"/>
      <c r="L492" s="273"/>
      <c r="M492" s="273"/>
      <c r="N492" s="273"/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</row>
    <row r="493">
      <c r="A493" s="273"/>
      <c r="B493" s="273"/>
      <c r="C493" s="273"/>
      <c r="D493" s="273"/>
      <c r="E493" s="273"/>
      <c r="F493" s="273"/>
      <c r="G493" s="273"/>
      <c r="H493" s="273"/>
      <c r="I493" s="273"/>
      <c r="J493" s="273"/>
      <c r="K493" s="273"/>
      <c r="L493" s="273"/>
      <c r="M493" s="273"/>
      <c r="N493" s="273"/>
      <c r="O493" s="273"/>
      <c r="P493" s="273"/>
      <c r="Q493" s="273"/>
      <c r="R493" s="273"/>
      <c r="S493" s="273"/>
      <c r="T493" s="273"/>
      <c r="U493" s="273"/>
      <c r="V493" s="273"/>
      <c r="W493" s="273"/>
      <c r="X493" s="273"/>
      <c r="Y493" s="273"/>
      <c r="Z493" s="273"/>
    </row>
    <row r="494">
      <c r="A494" s="273"/>
      <c r="B494" s="273"/>
      <c r="C494" s="273"/>
      <c r="D494" s="273"/>
      <c r="E494" s="273"/>
      <c r="F494" s="273"/>
      <c r="G494" s="273"/>
      <c r="H494" s="273"/>
      <c r="I494" s="273"/>
      <c r="J494" s="273"/>
      <c r="K494" s="273"/>
      <c r="L494" s="273"/>
      <c r="M494" s="273"/>
      <c r="N494" s="273"/>
      <c r="O494" s="273"/>
      <c r="P494" s="273"/>
      <c r="Q494" s="273"/>
      <c r="R494" s="273"/>
      <c r="S494" s="273"/>
      <c r="T494" s="273"/>
      <c r="U494" s="273"/>
      <c r="V494" s="273"/>
      <c r="W494" s="273"/>
      <c r="X494" s="273"/>
      <c r="Y494" s="273"/>
      <c r="Z494" s="273"/>
    </row>
    <row r="495">
      <c r="A495" s="273"/>
      <c r="B495" s="273"/>
      <c r="C495" s="273"/>
      <c r="D495" s="273"/>
      <c r="E495" s="273"/>
      <c r="F495" s="273"/>
      <c r="G495" s="273"/>
      <c r="H495" s="273"/>
      <c r="I495" s="273"/>
      <c r="J495" s="273"/>
      <c r="K495" s="273"/>
      <c r="L495" s="273"/>
      <c r="M495" s="273"/>
      <c r="N495" s="273"/>
      <c r="O495" s="273"/>
      <c r="P495" s="273"/>
      <c r="Q495" s="273"/>
      <c r="R495" s="273"/>
      <c r="S495" s="273"/>
      <c r="T495" s="273"/>
      <c r="U495" s="273"/>
      <c r="V495" s="273"/>
      <c r="W495" s="273"/>
      <c r="X495" s="273"/>
      <c r="Y495" s="273"/>
      <c r="Z495" s="273"/>
    </row>
    <row r="496">
      <c r="A496" s="273"/>
      <c r="B496" s="273"/>
      <c r="C496" s="273"/>
      <c r="D496" s="273"/>
      <c r="E496" s="273"/>
      <c r="F496" s="273"/>
      <c r="G496" s="273"/>
      <c r="H496" s="273"/>
      <c r="I496" s="273"/>
      <c r="J496" s="273"/>
      <c r="K496" s="273"/>
      <c r="L496" s="273"/>
      <c r="M496" s="273"/>
      <c r="N496" s="273"/>
      <c r="O496" s="273"/>
      <c r="P496" s="273"/>
      <c r="Q496" s="273"/>
      <c r="R496" s="273"/>
      <c r="S496" s="273"/>
      <c r="T496" s="273"/>
      <c r="U496" s="273"/>
      <c r="V496" s="273"/>
      <c r="W496" s="273"/>
      <c r="X496" s="273"/>
      <c r="Y496" s="273"/>
      <c r="Z496" s="273"/>
    </row>
    <row r="497">
      <c r="A497" s="273"/>
      <c r="B497" s="273"/>
      <c r="C497" s="273"/>
      <c r="D497" s="273"/>
      <c r="E497" s="273"/>
      <c r="F497" s="273"/>
      <c r="G497" s="273"/>
      <c r="H497" s="273"/>
      <c r="I497" s="273"/>
      <c r="J497" s="273"/>
      <c r="K497" s="273"/>
      <c r="L497" s="273"/>
      <c r="M497" s="273"/>
      <c r="N497" s="273"/>
      <c r="O497" s="273"/>
      <c r="P497" s="273"/>
      <c r="Q497" s="273"/>
      <c r="R497" s="273"/>
      <c r="S497" s="273"/>
      <c r="T497" s="273"/>
      <c r="U497" s="273"/>
      <c r="V497" s="273"/>
      <c r="W497" s="273"/>
      <c r="X497" s="273"/>
      <c r="Y497" s="273"/>
      <c r="Z497" s="273"/>
    </row>
    <row r="498">
      <c r="A498" s="273"/>
      <c r="B498" s="273"/>
      <c r="C498" s="273"/>
      <c r="D498" s="273"/>
      <c r="E498" s="273"/>
      <c r="F498" s="273"/>
      <c r="G498" s="273"/>
      <c r="H498" s="273"/>
      <c r="I498" s="273"/>
      <c r="J498" s="273"/>
      <c r="K498" s="273"/>
      <c r="L498" s="273"/>
      <c r="M498" s="273"/>
      <c r="N498" s="273"/>
      <c r="O498" s="273"/>
      <c r="P498" s="273"/>
      <c r="Q498" s="273"/>
      <c r="R498" s="273"/>
      <c r="S498" s="273"/>
      <c r="T498" s="273"/>
      <c r="U498" s="273"/>
      <c r="V498" s="273"/>
      <c r="W498" s="273"/>
      <c r="X498" s="273"/>
      <c r="Y498" s="273"/>
      <c r="Z498" s="273"/>
    </row>
    <row r="499">
      <c r="A499" s="273"/>
      <c r="B499" s="273"/>
      <c r="C499" s="273"/>
      <c r="D499" s="273"/>
      <c r="E499" s="273"/>
      <c r="F499" s="273"/>
      <c r="G499" s="273"/>
      <c r="H499" s="273"/>
      <c r="I499" s="273"/>
      <c r="J499" s="273"/>
      <c r="K499" s="273"/>
      <c r="L499" s="273"/>
      <c r="M499" s="273"/>
      <c r="N499" s="273"/>
      <c r="O499" s="273"/>
      <c r="P499" s="273"/>
      <c r="Q499" s="273"/>
      <c r="R499" s="273"/>
      <c r="S499" s="273"/>
      <c r="T499" s="273"/>
      <c r="U499" s="273"/>
      <c r="V499" s="273"/>
      <c r="W499" s="273"/>
      <c r="X499" s="273"/>
      <c r="Y499" s="273"/>
      <c r="Z499" s="273"/>
    </row>
    <row r="500">
      <c r="A500" s="273"/>
      <c r="B500" s="273"/>
      <c r="C500" s="273"/>
      <c r="D500" s="273"/>
      <c r="E500" s="273"/>
      <c r="F500" s="273"/>
      <c r="G500" s="273"/>
      <c r="H500" s="273"/>
      <c r="I500" s="273"/>
      <c r="J500" s="273"/>
      <c r="K500" s="273"/>
      <c r="L500" s="273"/>
      <c r="M500" s="273"/>
      <c r="N500" s="273"/>
      <c r="O500" s="273"/>
      <c r="P500" s="273"/>
      <c r="Q500" s="273"/>
      <c r="R500" s="273"/>
      <c r="S500" s="273"/>
      <c r="T500" s="273"/>
      <c r="U500" s="273"/>
      <c r="V500" s="273"/>
      <c r="W500" s="273"/>
      <c r="X500" s="273"/>
      <c r="Y500" s="273"/>
      <c r="Z500" s="273"/>
    </row>
    <row r="501">
      <c r="A501" s="273"/>
      <c r="B501" s="273"/>
      <c r="C501" s="273"/>
      <c r="D501" s="273"/>
      <c r="E501" s="273"/>
      <c r="F501" s="273"/>
      <c r="G501" s="273"/>
      <c r="H501" s="273"/>
      <c r="I501" s="273"/>
      <c r="J501" s="273"/>
      <c r="K501" s="273"/>
      <c r="L501" s="273"/>
      <c r="M501" s="273"/>
      <c r="N501" s="273"/>
      <c r="O501" s="273"/>
      <c r="P501" s="273"/>
      <c r="Q501" s="273"/>
      <c r="R501" s="273"/>
      <c r="S501" s="273"/>
      <c r="T501" s="273"/>
      <c r="U501" s="273"/>
      <c r="V501" s="273"/>
      <c r="W501" s="273"/>
      <c r="X501" s="273"/>
      <c r="Y501" s="273"/>
      <c r="Z501" s="273"/>
    </row>
    <row r="502">
      <c r="A502" s="273"/>
      <c r="B502" s="273"/>
      <c r="C502" s="273"/>
      <c r="D502" s="273"/>
      <c r="E502" s="273"/>
      <c r="F502" s="273"/>
      <c r="G502" s="273"/>
      <c r="H502" s="273"/>
      <c r="I502" s="273"/>
      <c r="J502" s="273"/>
      <c r="K502" s="273"/>
      <c r="L502" s="273"/>
      <c r="M502" s="273"/>
      <c r="N502" s="273"/>
      <c r="O502" s="273"/>
      <c r="P502" s="273"/>
      <c r="Q502" s="273"/>
      <c r="R502" s="273"/>
      <c r="S502" s="273"/>
      <c r="T502" s="273"/>
      <c r="U502" s="273"/>
      <c r="V502" s="273"/>
      <c r="W502" s="273"/>
      <c r="X502" s="273"/>
      <c r="Y502" s="273"/>
      <c r="Z502" s="273"/>
    </row>
    <row r="503">
      <c r="A503" s="273"/>
      <c r="B503" s="273"/>
      <c r="C503" s="273"/>
      <c r="D503" s="273"/>
      <c r="E503" s="273"/>
      <c r="F503" s="273"/>
      <c r="G503" s="273"/>
      <c r="H503" s="273"/>
      <c r="I503" s="273"/>
      <c r="J503" s="273"/>
      <c r="K503" s="273"/>
      <c r="L503" s="273"/>
      <c r="M503" s="273"/>
      <c r="N503" s="273"/>
      <c r="O503" s="273"/>
      <c r="P503" s="273"/>
      <c r="Q503" s="273"/>
      <c r="R503" s="273"/>
      <c r="S503" s="273"/>
      <c r="T503" s="273"/>
      <c r="U503" s="273"/>
      <c r="V503" s="273"/>
      <c r="W503" s="273"/>
      <c r="X503" s="273"/>
      <c r="Y503" s="273"/>
      <c r="Z503" s="273"/>
    </row>
    <row r="504">
      <c r="A504" s="273"/>
      <c r="B504" s="273"/>
      <c r="C504" s="273"/>
      <c r="D504" s="273"/>
      <c r="E504" s="273"/>
      <c r="F504" s="273"/>
      <c r="G504" s="273"/>
      <c r="H504" s="273"/>
      <c r="I504" s="273"/>
      <c r="J504" s="273"/>
      <c r="K504" s="273"/>
      <c r="L504" s="273"/>
      <c r="M504" s="273"/>
      <c r="N504" s="273"/>
      <c r="O504" s="273"/>
      <c r="P504" s="273"/>
      <c r="Q504" s="273"/>
      <c r="R504" s="273"/>
      <c r="S504" s="273"/>
      <c r="T504" s="273"/>
      <c r="U504" s="273"/>
      <c r="V504" s="273"/>
      <c r="W504" s="273"/>
      <c r="X504" s="273"/>
      <c r="Y504" s="273"/>
      <c r="Z504" s="273"/>
    </row>
    <row r="505">
      <c r="A505" s="273"/>
      <c r="B505" s="273"/>
      <c r="C505" s="273"/>
      <c r="D505" s="273"/>
      <c r="E505" s="273"/>
      <c r="F505" s="273"/>
      <c r="G505" s="273"/>
      <c r="H505" s="273"/>
      <c r="I505" s="273"/>
      <c r="J505" s="273"/>
      <c r="K505" s="273"/>
      <c r="L505" s="273"/>
      <c r="M505" s="273"/>
      <c r="N505" s="273"/>
      <c r="O505" s="273"/>
      <c r="P505" s="273"/>
      <c r="Q505" s="273"/>
      <c r="R505" s="273"/>
      <c r="S505" s="273"/>
      <c r="T505" s="273"/>
      <c r="U505" s="273"/>
      <c r="V505" s="273"/>
      <c r="W505" s="273"/>
      <c r="X505" s="273"/>
      <c r="Y505" s="273"/>
      <c r="Z505" s="273"/>
    </row>
    <row r="506">
      <c r="A506" s="273"/>
      <c r="B506" s="273"/>
      <c r="C506" s="273"/>
      <c r="D506" s="273"/>
      <c r="E506" s="273"/>
      <c r="F506" s="273"/>
      <c r="G506" s="273"/>
      <c r="H506" s="273"/>
      <c r="I506" s="273"/>
      <c r="J506" s="273"/>
      <c r="K506" s="273"/>
      <c r="L506" s="273"/>
      <c r="M506" s="273"/>
      <c r="N506" s="273"/>
      <c r="O506" s="273"/>
      <c r="P506" s="273"/>
      <c r="Q506" s="273"/>
      <c r="R506" s="273"/>
      <c r="S506" s="273"/>
      <c r="T506" s="273"/>
      <c r="U506" s="273"/>
      <c r="V506" s="273"/>
      <c r="W506" s="273"/>
      <c r="X506" s="273"/>
      <c r="Y506" s="273"/>
      <c r="Z506" s="273"/>
    </row>
    <row r="507">
      <c r="A507" s="273"/>
      <c r="B507" s="273"/>
      <c r="C507" s="273"/>
      <c r="D507" s="273"/>
      <c r="E507" s="273"/>
      <c r="F507" s="273"/>
      <c r="G507" s="273"/>
      <c r="H507" s="273"/>
      <c r="I507" s="273"/>
      <c r="J507" s="273"/>
      <c r="K507" s="273"/>
      <c r="L507" s="273"/>
      <c r="M507" s="273"/>
      <c r="N507" s="273"/>
      <c r="O507" s="273"/>
      <c r="P507" s="273"/>
      <c r="Q507" s="273"/>
      <c r="R507" s="273"/>
      <c r="S507" s="273"/>
      <c r="T507" s="273"/>
      <c r="U507" s="273"/>
      <c r="V507" s="273"/>
      <c r="W507" s="273"/>
      <c r="X507" s="273"/>
      <c r="Y507" s="273"/>
      <c r="Z507" s="273"/>
    </row>
    <row r="508">
      <c r="A508" s="273"/>
      <c r="B508" s="273"/>
      <c r="C508" s="273"/>
      <c r="D508" s="273"/>
      <c r="E508" s="273"/>
      <c r="F508" s="273"/>
      <c r="G508" s="273"/>
      <c r="H508" s="273"/>
      <c r="I508" s="273"/>
      <c r="J508" s="273"/>
      <c r="K508" s="273"/>
      <c r="L508" s="273"/>
      <c r="M508" s="273"/>
      <c r="N508" s="273"/>
      <c r="O508" s="273"/>
      <c r="P508" s="273"/>
      <c r="Q508" s="273"/>
      <c r="R508" s="273"/>
      <c r="S508" s="273"/>
      <c r="T508" s="273"/>
      <c r="U508" s="273"/>
      <c r="V508" s="273"/>
      <c r="W508" s="273"/>
      <c r="X508" s="273"/>
      <c r="Y508" s="273"/>
      <c r="Z508" s="273"/>
    </row>
    <row r="509">
      <c r="A509" s="273"/>
      <c r="B509" s="273"/>
      <c r="C509" s="273"/>
      <c r="D509" s="273"/>
      <c r="E509" s="273"/>
      <c r="F509" s="273"/>
      <c r="G509" s="273"/>
      <c r="H509" s="273"/>
      <c r="I509" s="273"/>
      <c r="J509" s="273"/>
      <c r="K509" s="273"/>
      <c r="L509" s="273"/>
      <c r="M509" s="273"/>
      <c r="N509" s="273"/>
      <c r="O509" s="273"/>
      <c r="P509" s="273"/>
      <c r="Q509" s="273"/>
      <c r="R509" s="273"/>
      <c r="S509" s="273"/>
      <c r="T509" s="273"/>
      <c r="U509" s="273"/>
      <c r="V509" s="273"/>
      <c r="W509" s="273"/>
      <c r="X509" s="273"/>
      <c r="Y509" s="273"/>
      <c r="Z509" s="273"/>
    </row>
    <row r="510">
      <c r="A510" s="273"/>
      <c r="B510" s="273"/>
      <c r="C510" s="273"/>
      <c r="D510" s="273"/>
      <c r="E510" s="273"/>
      <c r="F510" s="273"/>
      <c r="G510" s="273"/>
      <c r="H510" s="273"/>
      <c r="I510" s="273"/>
      <c r="J510" s="273"/>
      <c r="K510" s="273"/>
      <c r="L510" s="273"/>
      <c r="M510" s="273"/>
      <c r="N510" s="273"/>
      <c r="O510" s="273"/>
      <c r="P510" s="273"/>
      <c r="Q510" s="273"/>
      <c r="R510" s="273"/>
      <c r="S510" s="273"/>
      <c r="T510" s="273"/>
      <c r="U510" s="273"/>
      <c r="V510" s="273"/>
      <c r="W510" s="273"/>
      <c r="X510" s="273"/>
      <c r="Y510" s="273"/>
      <c r="Z510" s="273"/>
    </row>
    <row r="511">
      <c r="A511" s="273"/>
      <c r="B511" s="273"/>
      <c r="C511" s="273"/>
      <c r="D511" s="273"/>
      <c r="E511" s="273"/>
      <c r="F511" s="273"/>
      <c r="G511" s="273"/>
      <c r="H511" s="273"/>
      <c r="I511" s="273"/>
      <c r="J511" s="273"/>
      <c r="K511" s="273"/>
      <c r="L511" s="273"/>
      <c r="M511" s="273"/>
      <c r="N511" s="273"/>
      <c r="O511" s="273"/>
      <c r="P511" s="273"/>
      <c r="Q511" s="273"/>
      <c r="R511" s="273"/>
      <c r="S511" s="273"/>
      <c r="T511" s="273"/>
      <c r="U511" s="273"/>
      <c r="V511" s="273"/>
      <c r="W511" s="273"/>
      <c r="X511" s="273"/>
      <c r="Y511" s="273"/>
      <c r="Z511" s="273"/>
    </row>
    <row r="512">
      <c r="A512" s="273"/>
      <c r="B512" s="273"/>
      <c r="C512" s="273"/>
      <c r="D512" s="273"/>
      <c r="E512" s="273"/>
      <c r="F512" s="273"/>
      <c r="G512" s="273"/>
      <c r="H512" s="273"/>
      <c r="I512" s="273"/>
      <c r="J512" s="273"/>
      <c r="K512" s="273"/>
      <c r="L512" s="273"/>
      <c r="M512" s="273"/>
      <c r="N512" s="273"/>
      <c r="O512" s="273"/>
      <c r="P512" s="273"/>
      <c r="Q512" s="273"/>
      <c r="R512" s="273"/>
      <c r="S512" s="273"/>
      <c r="T512" s="273"/>
      <c r="U512" s="273"/>
      <c r="V512" s="273"/>
      <c r="W512" s="273"/>
      <c r="X512" s="273"/>
      <c r="Y512" s="273"/>
      <c r="Z512" s="273"/>
    </row>
    <row r="513">
      <c r="A513" s="273"/>
      <c r="B513" s="273"/>
      <c r="C513" s="273"/>
      <c r="D513" s="273"/>
      <c r="E513" s="273"/>
      <c r="F513" s="273"/>
      <c r="G513" s="273"/>
      <c r="H513" s="273"/>
      <c r="I513" s="273"/>
      <c r="J513" s="273"/>
      <c r="K513" s="273"/>
      <c r="L513" s="273"/>
      <c r="M513" s="273"/>
      <c r="N513" s="273"/>
      <c r="O513" s="273"/>
      <c r="P513" s="273"/>
      <c r="Q513" s="273"/>
      <c r="R513" s="273"/>
      <c r="S513" s="273"/>
      <c r="T513" s="273"/>
      <c r="U513" s="273"/>
      <c r="V513" s="273"/>
      <c r="W513" s="273"/>
      <c r="X513" s="273"/>
      <c r="Y513" s="273"/>
      <c r="Z513" s="273"/>
    </row>
    <row r="514">
      <c r="A514" s="273"/>
      <c r="B514" s="273"/>
      <c r="C514" s="273"/>
      <c r="D514" s="273"/>
      <c r="E514" s="273"/>
      <c r="F514" s="273"/>
      <c r="G514" s="273"/>
      <c r="H514" s="273"/>
      <c r="I514" s="273"/>
      <c r="J514" s="273"/>
      <c r="K514" s="273"/>
      <c r="L514" s="273"/>
      <c r="M514" s="273"/>
      <c r="N514" s="273"/>
      <c r="O514" s="273"/>
      <c r="P514" s="273"/>
      <c r="Q514" s="273"/>
      <c r="R514" s="273"/>
      <c r="S514" s="273"/>
      <c r="T514" s="273"/>
      <c r="U514" s="273"/>
      <c r="V514" s="273"/>
      <c r="W514" s="273"/>
      <c r="X514" s="273"/>
      <c r="Y514" s="273"/>
      <c r="Z514" s="273"/>
    </row>
    <row r="515">
      <c r="A515" s="273"/>
      <c r="B515" s="273"/>
      <c r="C515" s="273"/>
      <c r="D515" s="273"/>
      <c r="E515" s="273"/>
      <c r="F515" s="273"/>
      <c r="G515" s="273"/>
      <c r="H515" s="273"/>
      <c r="I515" s="273"/>
      <c r="J515" s="273"/>
      <c r="K515" s="273"/>
      <c r="L515" s="273"/>
      <c r="M515" s="273"/>
      <c r="N515" s="273"/>
      <c r="O515" s="273"/>
      <c r="P515" s="273"/>
      <c r="Q515" s="273"/>
      <c r="R515" s="273"/>
      <c r="S515" s="273"/>
      <c r="T515" s="273"/>
      <c r="U515" s="273"/>
      <c r="V515" s="273"/>
      <c r="W515" s="273"/>
      <c r="X515" s="273"/>
      <c r="Y515" s="273"/>
      <c r="Z515" s="273"/>
    </row>
    <row r="516">
      <c r="A516" s="273"/>
      <c r="B516" s="273"/>
      <c r="C516" s="273"/>
      <c r="D516" s="273"/>
      <c r="E516" s="273"/>
      <c r="F516" s="273"/>
      <c r="G516" s="273"/>
      <c r="H516" s="273"/>
      <c r="I516" s="273"/>
      <c r="J516" s="273"/>
      <c r="K516" s="273"/>
      <c r="L516" s="273"/>
      <c r="M516" s="273"/>
      <c r="N516" s="273"/>
      <c r="O516" s="273"/>
      <c r="P516" s="273"/>
      <c r="Q516" s="273"/>
      <c r="R516" s="273"/>
      <c r="S516" s="273"/>
      <c r="T516" s="273"/>
      <c r="U516" s="273"/>
      <c r="V516" s="273"/>
      <c r="W516" s="273"/>
      <c r="X516" s="273"/>
      <c r="Y516" s="273"/>
      <c r="Z516" s="273"/>
    </row>
    <row r="517">
      <c r="A517" s="273"/>
      <c r="B517" s="273"/>
      <c r="C517" s="273"/>
      <c r="D517" s="273"/>
      <c r="E517" s="273"/>
      <c r="F517" s="273"/>
      <c r="G517" s="273"/>
      <c r="H517" s="273"/>
      <c r="I517" s="273"/>
      <c r="J517" s="273"/>
      <c r="K517" s="273"/>
      <c r="L517" s="273"/>
      <c r="M517" s="273"/>
      <c r="N517" s="273"/>
      <c r="O517" s="273"/>
      <c r="P517" s="273"/>
      <c r="Q517" s="273"/>
      <c r="R517" s="273"/>
      <c r="S517" s="273"/>
      <c r="T517" s="273"/>
      <c r="U517" s="273"/>
      <c r="V517" s="273"/>
      <c r="W517" s="273"/>
      <c r="X517" s="273"/>
      <c r="Y517" s="273"/>
      <c r="Z517" s="273"/>
    </row>
    <row r="518">
      <c r="A518" s="273"/>
      <c r="B518" s="273"/>
      <c r="C518" s="273"/>
      <c r="D518" s="273"/>
      <c r="E518" s="273"/>
      <c r="F518" s="273"/>
      <c r="G518" s="273"/>
      <c r="H518" s="273"/>
      <c r="I518" s="273"/>
      <c r="J518" s="273"/>
      <c r="K518" s="273"/>
      <c r="L518" s="273"/>
      <c r="M518" s="273"/>
      <c r="N518" s="273"/>
      <c r="O518" s="273"/>
      <c r="P518" s="273"/>
      <c r="Q518" s="273"/>
      <c r="R518" s="273"/>
      <c r="S518" s="273"/>
      <c r="T518" s="273"/>
      <c r="U518" s="273"/>
      <c r="V518" s="273"/>
      <c r="W518" s="273"/>
      <c r="X518" s="273"/>
      <c r="Y518" s="273"/>
      <c r="Z518" s="273"/>
    </row>
    <row r="519">
      <c r="A519" s="273"/>
      <c r="B519" s="273"/>
      <c r="C519" s="273"/>
      <c r="D519" s="273"/>
      <c r="E519" s="273"/>
      <c r="F519" s="273"/>
      <c r="G519" s="273"/>
      <c r="H519" s="273"/>
      <c r="I519" s="273"/>
      <c r="J519" s="273"/>
      <c r="K519" s="273"/>
      <c r="L519" s="273"/>
      <c r="M519" s="273"/>
      <c r="N519" s="273"/>
      <c r="O519" s="273"/>
      <c r="P519" s="273"/>
      <c r="Q519" s="273"/>
      <c r="R519" s="273"/>
      <c r="S519" s="273"/>
      <c r="T519" s="273"/>
      <c r="U519" s="273"/>
      <c r="V519" s="273"/>
      <c r="W519" s="273"/>
      <c r="X519" s="273"/>
      <c r="Y519" s="273"/>
      <c r="Z519" s="273"/>
    </row>
    <row r="520">
      <c r="A520" s="273"/>
      <c r="B520" s="273"/>
      <c r="C520" s="273"/>
      <c r="D520" s="273"/>
      <c r="E520" s="273"/>
      <c r="F520" s="273"/>
      <c r="G520" s="273"/>
      <c r="H520" s="273"/>
      <c r="I520" s="273"/>
      <c r="J520" s="273"/>
      <c r="K520" s="273"/>
      <c r="L520" s="273"/>
      <c r="M520" s="273"/>
      <c r="N520" s="273"/>
      <c r="O520" s="273"/>
      <c r="P520" s="273"/>
      <c r="Q520" s="273"/>
      <c r="R520" s="273"/>
      <c r="S520" s="273"/>
      <c r="T520" s="273"/>
      <c r="U520" s="273"/>
      <c r="V520" s="273"/>
      <c r="W520" s="273"/>
      <c r="X520" s="273"/>
      <c r="Y520" s="273"/>
      <c r="Z520" s="273"/>
    </row>
    <row r="521">
      <c r="A521" s="273"/>
      <c r="B521" s="273"/>
      <c r="C521" s="273"/>
      <c r="D521" s="273"/>
      <c r="E521" s="273"/>
      <c r="F521" s="273"/>
      <c r="G521" s="273"/>
      <c r="H521" s="273"/>
      <c r="I521" s="273"/>
      <c r="J521" s="273"/>
      <c r="K521" s="273"/>
      <c r="L521" s="273"/>
      <c r="M521" s="273"/>
      <c r="N521" s="273"/>
      <c r="O521" s="273"/>
      <c r="P521" s="273"/>
      <c r="Q521" s="273"/>
      <c r="R521" s="273"/>
      <c r="S521" s="273"/>
      <c r="T521" s="273"/>
      <c r="U521" s="273"/>
      <c r="V521" s="273"/>
      <c r="W521" s="273"/>
      <c r="X521" s="273"/>
      <c r="Y521" s="273"/>
      <c r="Z521" s="273"/>
    </row>
    <row r="522">
      <c r="A522" s="273"/>
      <c r="B522" s="273"/>
      <c r="C522" s="273"/>
      <c r="D522" s="273"/>
      <c r="E522" s="273"/>
      <c r="F522" s="273"/>
      <c r="G522" s="273"/>
      <c r="H522" s="273"/>
      <c r="I522" s="273"/>
      <c r="J522" s="273"/>
      <c r="K522" s="273"/>
      <c r="L522" s="273"/>
      <c r="M522" s="273"/>
      <c r="N522" s="273"/>
      <c r="O522" s="273"/>
      <c r="P522" s="273"/>
      <c r="Q522" s="273"/>
      <c r="R522" s="273"/>
      <c r="S522" s="273"/>
      <c r="T522" s="273"/>
      <c r="U522" s="273"/>
      <c r="V522" s="273"/>
      <c r="W522" s="273"/>
      <c r="X522" s="273"/>
      <c r="Y522" s="273"/>
      <c r="Z522" s="273"/>
    </row>
    <row r="523">
      <c r="A523" s="273"/>
      <c r="B523" s="273"/>
      <c r="C523" s="273"/>
      <c r="D523" s="273"/>
      <c r="E523" s="273"/>
      <c r="F523" s="273"/>
      <c r="G523" s="273"/>
      <c r="H523" s="273"/>
      <c r="I523" s="273"/>
      <c r="J523" s="273"/>
      <c r="K523" s="273"/>
      <c r="L523" s="273"/>
      <c r="M523" s="273"/>
      <c r="N523" s="273"/>
      <c r="O523" s="273"/>
      <c r="P523" s="273"/>
      <c r="Q523" s="273"/>
      <c r="R523" s="273"/>
      <c r="S523" s="273"/>
      <c r="T523" s="273"/>
      <c r="U523" s="273"/>
      <c r="V523" s="273"/>
      <c r="W523" s="273"/>
      <c r="X523" s="273"/>
      <c r="Y523" s="273"/>
      <c r="Z523" s="273"/>
    </row>
    <row r="524">
      <c r="A524" s="273"/>
      <c r="B524" s="273"/>
      <c r="C524" s="273"/>
      <c r="D524" s="273"/>
      <c r="E524" s="273"/>
      <c r="F524" s="273"/>
      <c r="G524" s="273"/>
      <c r="H524" s="273"/>
      <c r="I524" s="273"/>
      <c r="J524" s="273"/>
      <c r="K524" s="273"/>
      <c r="L524" s="273"/>
      <c r="M524" s="273"/>
      <c r="N524" s="273"/>
      <c r="O524" s="273"/>
      <c r="P524" s="273"/>
      <c r="Q524" s="273"/>
      <c r="R524" s="273"/>
      <c r="S524" s="273"/>
      <c r="T524" s="273"/>
      <c r="U524" s="273"/>
      <c r="V524" s="273"/>
      <c r="W524" s="273"/>
      <c r="X524" s="273"/>
      <c r="Y524" s="273"/>
      <c r="Z524" s="273"/>
    </row>
    <row r="525">
      <c r="A525" s="273"/>
      <c r="B525" s="273"/>
      <c r="C525" s="273"/>
      <c r="D525" s="273"/>
      <c r="E525" s="273"/>
      <c r="F525" s="273"/>
      <c r="G525" s="273"/>
      <c r="H525" s="273"/>
      <c r="I525" s="273"/>
      <c r="J525" s="273"/>
      <c r="K525" s="273"/>
      <c r="L525" s="273"/>
      <c r="M525" s="273"/>
      <c r="N525" s="273"/>
      <c r="O525" s="273"/>
      <c r="P525" s="273"/>
      <c r="Q525" s="273"/>
      <c r="R525" s="273"/>
      <c r="S525" s="273"/>
      <c r="T525" s="273"/>
      <c r="U525" s="273"/>
      <c r="V525" s="273"/>
      <c r="W525" s="273"/>
      <c r="X525" s="273"/>
      <c r="Y525" s="273"/>
      <c r="Z525" s="273"/>
    </row>
    <row r="526">
      <c r="A526" s="273"/>
      <c r="B526" s="273"/>
      <c r="C526" s="273"/>
      <c r="D526" s="273"/>
      <c r="E526" s="273"/>
      <c r="F526" s="273"/>
      <c r="G526" s="273"/>
      <c r="H526" s="273"/>
      <c r="I526" s="273"/>
      <c r="J526" s="273"/>
      <c r="K526" s="273"/>
      <c r="L526" s="273"/>
      <c r="M526" s="273"/>
      <c r="N526" s="273"/>
      <c r="O526" s="273"/>
      <c r="P526" s="273"/>
      <c r="Q526" s="273"/>
      <c r="R526" s="273"/>
      <c r="S526" s="273"/>
      <c r="T526" s="273"/>
      <c r="U526" s="273"/>
      <c r="V526" s="273"/>
      <c r="W526" s="273"/>
      <c r="X526" s="273"/>
      <c r="Y526" s="273"/>
      <c r="Z526" s="273"/>
    </row>
    <row r="527">
      <c r="A527" s="273"/>
      <c r="B527" s="273"/>
      <c r="C527" s="273"/>
      <c r="D527" s="273"/>
      <c r="E527" s="273"/>
      <c r="F527" s="273"/>
      <c r="G527" s="273"/>
      <c r="H527" s="273"/>
      <c r="I527" s="273"/>
      <c r="J527" s="273"/>
      <c r="K527" s="273"/>
      <c r="L527" s="273"/>
      <c r="M527" s="273"/>
      <c r="N527" s="273"/>
      <c r="O527" s="273"/>
      <c r="P527" s="273"/>
      <c r="Q527" s="273"/>
      <c r="R527" s="273"/>
      <c r="S527" s="273"/>
      <c r="T527" s="273"/>
      <c r="U527" s="273"/>
      <c r="V527" s="273"/>
      <c r="W527" s="273"/>
      <c r="X527" s="273"/>
      <c r="Y527" s="273"/>
      <c r="Z527" s="273"/>
    </row>
    <row r="528">
      <c r="A528" s="273"/>
      <c r="B528" s="273"/>
      <c r="C528" s="273"/>
      <c r="D528" s="273"/>
      <c r="E528" s="273"/>
      <c r="F528" s="273"/>
      <c r="G528" s="273"/>
      <c r="H528" s="273"/>
      <c r="I528" s="273"/>
      <c r="J528" s="273"/>
      <c r="K528" s="273"/>
      <c r="L528" s="273"/>
      <c r="M528" s="273"/>
      <c r="N528" s="273"/>
      <c r="O528" s="273"/>
      <c r="P528" s="273"/>
      <c r="Q528" s="273"/>
      <c r="R528" s="273"/>
      <c r="S528" s="273"/>
      <c r="T528" s="273"/>
      <c r="U528" s="273"/>
      <c r="V528" s="273"/>
      <c r="W528" s="273"/>
      <c r="X528" s="273"/>
      <c r="Y528" s="273"/>
      <c r="Z528" s="273"/>
    </row>
    <row r="529">
      <c r="A529" s="273"/>
      <c r="B529" s="273"/>
      <c r="C529" s="273"/>
      <c r="D529" s="273"/>
      <c r="E529" s="273"/>
      <c r="F529" s="273"/>
      <c r="G529" s="273"/>
      <c r="H529" s="273"/>
      <c r="I529" s="273"/>
      <c r="J529" s="273"/>
      <c r="K529" s="273"/>
      <c r="L529" s="273"/>
      <c r="M529" s="273"/>
      <c r="N529" s="273"/>
      <c r="O529" s="273"/>
      <c r="P529" s="273"/>
      <c r="Q529" s="273"/>
      <c r="R529" s="273"/>
      <c r="S529" s="273"/>
      <c r="T529" s="273"/>
      <c r="U529" s="273"/>
      <c r="V529" s="273"/>
      <c r="W529" s="273"/>
      <c r="X529" s="273"/>
      <c r="Y529" s="273"/>
      <c r="Z529" s="273"/>
    </row>
    <row r="530">
      <c r="A530" s="273"/>
      <c r="B530" s="273"/>
      <c r="C530" s="273"/>
      <c r="D530" s="273"/>
      <c r="E530" s="273"/>
      <c r="F530" s="273"/>
      <c r="G530" s="273"/>
      <c r="H530" s="273"/>
      <c r="I530" s="273"/>
      <c r="J530" s="273"/>
      <c r="K530" s="273"/>
      <c r="L530" s="273"/>
      <c r="M530" s="273"/>
      <c r="N530" s="273"/>
      <c r="O530" s="273"/>
      <c r="P530" s="273"/>
      <c r="Q530" s="273"/>
      <c r="R530" s="273"/>
      <c r="S530" s="273"/>
      <c r="T530" s="273"/>
      <c r="U530" s="273"/>
      <c r="V530" s="273"/>
      <c r="W530" s="273"/>
      <c r="X530" s="273"/>
      <c r="Y530" s="273"/>
      <c r="Z530" s="273"/>
    </row>
    <row r="531">
      <c r="A531" s="273"/>
      <c r="B531" s="273"/>
      <c r="C531" s="273"/>
      <c r="D531" s="273"/>
      <c r="E531" s="273"/>
      <c r="F531" s="273"/>
      <c r="G531" s="273"/>
      <c r="H531" s="273"/>
      <c r="I531" s="273"/>
      <c r="J531" s="273"/>
      <c r="K531" s="273"/>
      <c r="L531" s="273"/>
      <c r="M531" s="273"/>
      <c r="N531" s="273"/>
      <c r="O531" s="273"/>
      <c r="P531" s="273"/>
      <c r="Q531" s="273"/>
      <c r="R531" s="273"/>
      <c r="S531" s="273"/>
      <c r="T531" s="273"/>
      <c r="U531" s="273"/>
      <c r="V531" s="273"/>
      <c r="W531" s="273"/>
      <c r="X531" s="273"/>
      <c r="Y531" s="273"/>
      <c r="Z531" s="273"/>
    </row>
    <row r="532">
      <c r="A532" s="273"/>
      <c r="B532" s="273"/>
      <c r="C532" s="273"/>
      <c r="D532" s="273"/>
      <c r="E532" s="273"/>
      <c r="F532" s="273"/>
      <c r="G532" s="273"/>
      <c r="H532" s="273"/>
      <c r="I532" s="273"/>
      <c r="J532" s="273"/>
      <c r="K532" s="273"/>
      <c r="L532" s="273"/>
      <c r="M532" s="273"/>
      <c r="N532" s="273"/>
      <c r="O532" s="273"/>
      <c r="P532" s="273"/>
      <c r="Q532" s="273"/>
      <c r="R532" s="273"/>
      <c r="S532" s="273"/>
      <c r="T532" s="273"/>
      <c r="U532" s="273"/>
      <c r="V532" s="273"/>
      <c r="W532" s="273"/>
      <c r="X532" s="273"/>
      <c r="Y532" s="273"/>
      <c r="Z532" s="273"/>
    </row>
    <row r="533">
      <c r="A533" s="273"/>
      <c r="B533" s="273"/>
      <c r="C533" s="273"/>
      <c r="D533" s="273"/>
      <c r="E533" s="273"/>
      <c r="F533" s="273"/>
      <c r="G533" s="273"/>
      <c r="H533" s="273"/>
      <c r="I533" s="273"/>
      <c r="J533" s="273"/>
      <c r="K533" s="273"/>
      <c r="L533" s="273"/>
      <c r="M533" s="273"/>
      <c r="N533" s="273"/>
      <c r="O533" s="273"/>
      <c r="P533" s="273"/>
      <c r="Q533" s="273"/>
      <c r="R533" s="273"/>
      <c r="S533" s="273"/>
      <c r="T533" s="273"/>
      <c r="U533" s="273"/>
      <c r="V533" s="273"/>
      <c r="W533" s="273"/>
      <c r="X533" s="273"/>
      <c r="Y533" s="273"/>
      <c r="Z533" s="273"/>
    </row>
    <row r="534">
      <c r="A534" s="273"/>
      <c r="B534" s="273"/>
      <c r="C534" s="273"/>
      <c r="D534" s="273"/>
      <c r="E534" s="273"/>
      <c r="F534" s="273"/>
      <c r="G534" s="273"/>
      <c r="H534" s="273"/>
      <c r="I534" s="273"/>
      <c r="J534" s="273"/>
      <c r="K534" s="273"/>
      <c r="L534" s="273"/>
      <c r="M534" s="273"/>
      <c r="N534" s="273"/>
      <c r="O534" s="273"/>
      <c r="P534" s="273"/>
      <c r="Q534" s="273"/>
      <c r="R534" s="273"/>
      <c r="S534" s="273"/>
      <c r="T534" s="273"/>
      <c r="U534" s="273"/>
      <c r="V534" s="273"/>
      <c r="W534" s="273"/>
      <c r="X534" s="273"/>
      <c r="Y534" s="273"/>
      <c r="Z534" s="273"/>
    </row>
    <row r="535">
      <c r="A535" s="273"/>
      <c r="B535" s="273"/>
      <c r="C535" s="273"/>
      <c r="D535" s="273"/>
      <c r="E535" s="273"/>
      <c r="F535" s="273"/>
      <c r="G535" s="273"/>
      <c r="H535" s="273"/>
      <c r="I535" s="273"/>
      <c r="J535" s="273"/>
      <c r="K535" s="273"/>
      <c r="L535" s="273"/>
      <c r="M535" s="273"/>
      <c r="N535" s="273"/>
      <c r="O535" s="273"/>
      <c r="P535" s="273"/>
      <c r="Q535" s="273"/>
      <c r="R535" s="273"/>
      <c r="S535" s="273"/>
      <c r="T535" s="273"/>
      <c r="U535" s="273"/>
      <c r="V535" s="273"/>
      <c r="W535" s="273"/>
      <c r="X535" s="273"/>
      <c r="Y535" s="273"/>
      <c r="Z535" s="273"/>
    </row>
    <row r="536">
      <c r="A536" s="273"/>
      <c r="B536" s="273"/>
      <c r="C536" s="273"/>
      <c r="D536" s="273"/>
      <c r="E536" s="273"/>
      <c r="F536" s="273"/>
      <c r="G536" s="273"/>
      <c r="H536" s="273"/>
      <c r="I536" s="273"/>
      <c r="J536" s="273"/>
      <c r="K536" s="273"/>
      <c r="L536" s="273"/>
      <c r="M536" s="273"/>
      <c r="N536" s="273"/>
      <c r="O536" s="273"/>
      <c r="P536" s="273"/>
      <c r="Q536" s="273"/>
      <c r="R536" s="273"/>
      <c r="S536" s="273"/>
      <c r="T536" s="273"/>
      <c r="U536" s="273"/>
      <c r="V536" s="273"/>
      <c r="W536" s="273"/>
      <c r="X536" s="273"/>
      <c r="Y536" s="273"/>
      <c r="Z536" s="273"/>
    </row>
    <row r="537">
      <c r="A537" s="273"/>
      <c r="B537" s="273"/>
      <c r="C537" s="273"/>
      <c r="D537" s="273"/>
      <c r="E537" s="273"/>
      <c r="F537" s="273"/>
      <c r="G537" s="273"/>
      <c r="H537" s="273"/>
      <c r="I537" s="273"/>
      <c r="J537" s="273"/>
      <c r="K537" s="273"/>
      <c r="L537" s="273"/>
      <c r="M537" s="273"/>
      <c r="N537" s="273"/>
      <c r="O537" s="273"/>
      <c r="P537" s="273"/>
      <c r="Q537" s="273"/>
      <c r="R537" s="273"/>
      <c r="S537" s="273"/>
      <c r="T537" s="273"/>
      <c r="U537" s="273"/>
      <c r="V537" s="273"/>
      <c r="W537" s="273"/>
      <c r="X537" s="273"/>
      <c r="Y537" s="273"/>
      <c r="Z537" s="273"/>
    </row>
    <row r="538">
      <c r="A538" s="273"/>
      <c r="B538" s="273"/>
      <c r="C538" s="273"/>
      <c r="D538" s="273"/>
      <c r="E538" s="273"/>
      <c r="F538" s="273"/>
      <c r="G538" s="273"/>
      <c r="H538" s="273"/>
      <c r="I538" s="273"/>
      <c r="J538" s="273"/>
      <c r="K538" s="273"/>
      <c r="L538" s="273"/>
      <c r="M538" s="273"/>
      <c r="N538" s="273"/>
      <c r="O538" s="273"/>
      <c r="P538" s="273"/>
      <c r="Q538" s="273"/>
      <c r="R538" s="273"/>
      <c r="S538" s="273"/>
      <c r="T538" s="273"/>
      <c r="U538" s="273"/>
      <c r="V538" s="273"/>
      <c r="W538" s="273"/>
      <c r="X538" s="273"/>
      <c r="Y538" s="273"/>
      <c r="Z538" s="273"/>
    </row>
    <row r="539">
      <c r="A539" s="273"/>
      <c r="B539" s="273"/>
      <c r="C539" s="273"/>
      <c r="D539" s="273"/>
      <c r="E539" s="273"/>
      <c r="F539" s="273"/>
      <c r="G539" s="273"/>
      <c r="H539" s="273"/>
      <c r="I539" s="273"/>
      <c r="J539" s="273"/>
      <c r="K539" s="273"/>
      <c r="L539" s="273"/>
      <c r="M539" s="273"/>
      <c r="N539" s="273"/>
      <c r="O539" s="273"/>
      <c r="P539" s="273"/>
      <c r="Q539" s="273"/>
      <c r="R539" s="273"/>
      <c r="S539" s="273"/>
      <c r="T539" s="273"/>
      <c r="U539" s="273"/>
      <c r="V539" s="273"/>
      <c r="W539" s="273"/>
      <c r="X539" s="273"/>
      <c r="Y539" s="273"/>
      <c r="Z539" s="273"/>
    </row>
    <row r="540">
      <c r="A540" s="273"/>
      <c r="B540" s="273"/>
      <c r="C540" s="273"/>
      <c r="D540" s="273"/>
      <c r="E540" s="273"/>
      <c r="F540" s="273"/>
      <c r="G540" s="273"/>
      <c r="H540" s="273"/>
      <c r="I540" s="273"/>
      <c r="J540" s="273"/>
      <c r="K540" s="273"/>
      <c r="L540" s="273"/>
      <c r="M540" s="273"/>
      <c r="N540" s="273"/>
      <c r="O540" s="273"/>
      <c r="P540" s="273"/>
      <c r="Q540" s="273"/>
      <c r="R540" s="273"/>
      <c r="S540" s="273"/>
      <c r="T540" s="273"/>
      <c r="U540" s="273"/>
      <c r="V540" s="273"/>
      <c r="W540" s="273"/>
      <c r="X540" s="273"/>
      <c r="Y540" s="273"/>
      <c r="Z540" s="273"/>
    </row>
    <row r="541">
      <c r="A541" s="273"/>
      <c r="B541" s="273"/>
      <c r="C541" s="273"/>
      <c r="D541" s="273"/>
      <c r="E541" s="273"/>
      <c r="F541" s="273"/>
      <c r="G541" s="273"/>
      <c r="H541" s="273"/>
      <c r="I541" s="273"/>
      <c r="J541" s="273"/>
      <c r="K541" s="273"/>
      <c r="L541" s="273"/>
      <c r="M541" s="273"/>
      <c r="N541" s="273"/>
      <c r="O541" s="273"/>
      <c r="P541" s="273"/>
      <c r="Q541" s="273"/>
      <c r="R541" s="273"/>
      <c r="S541" s="273"/>
      <c r="T541" s="273"/>
      <c r="U541" s="273"/>
      <c r="V541" s="273"/>
      <c r="W541" s="273"/>
      <c r="X541" s="273"/>
      <c r="Y541" s="273"/>
      <c r="Z541" s="273"/>
    </row>
    <row r="542">
      <c r="A542" s="273"/>
      <c r="B542" s="273"/>
      <c r="C542" s="273"/>
      <c r="D542" s="273"/>
      <c r="E542" s="273"/>
      <c r="F542" s="273"/>
      <c r="G542" s="273"/>
      <c r="H542" s="273"/>
      <c r="I542" s="273"/>
      <c r="J542" s="273"/>
      <c r="K542" s="273"/>
      <c r="L542" s="273"/>
      <c r="M542" s="273"/>
      <c r="N542" s="273"/>
      <c r="O542" s="273"/>
      <c r="P542" s="273"/>
      <c r="Q542" s="273"/>
      <c r="R542" s="273"/>
      <c r="S542" s="273"/>
      <c r="T542" s="273"/>
      <c r="U542" s="273"/>
      <c r="V542" s="273"/>
      <c r="W542" s="273"/>
      <c r="X542" s="273"/>
      <c r="Y542" s="273"/>
      <c r="Z542" s="273"/>
    </row>
    <row r="543">
      <c r="A543" s="273"/>
      <c r="B543" s="273"/>
      <c r="C543" s="273"/>
      <c r="D543" s="273"/>
      <c r="E543" s="273"/>
      <c r="F543" s="273"/>
      <c r="G543" s="273"/>
      <c r="H543" s="273"/>
      <c r="I543" s="273"/>
      <c r="J543" s="273"/>
      <c r="K543" s="273"/>
      <c r="L543" s="273"/>
      <c r="M543" s="273"/>
      <c r="N543" s="273"/>
      <c r="O543" s="273"/>
      <c r="P543" s="273"/>
      <c r="Q543" s="273"/>
      <c r="R543" s="273"/>
      <c r="S543" s="273"/>
      <c r="T543" s="273"/>
      <c r="U543" s="273"/>
      <c r="V543" s="273"/>
      <c r="W543" s="273"/>
      <c r="X543" s="273"/>
      <c r="Y543" s="273"/>
      <c r="Z543" s="273"/>
    </row>
    <row r="544">
      <c r="A544" s="273"/>
      <c r="B544" s="273"/>
      <c r="C544" s="273"/>
      <c r="D544" s="273"/>
      <c r="E544" s="273"/>
      <c r="F544" s="273"/>
      <c r="G544" s="273"/>
      <c r="H544" s="273"/>
      <c r="I544" s="273"/>
      <c r="J544" s="273"/>
      <c r="K544" s="273"/>
      <c r="L544" s="273"/>
      <c r="M544" s="273"/>
      <c r="N544" s="273"/>
      <c r="O544" s="273"/>
      <c r="P544" s="273"/>
      <c r="Q544" s="273"/>
      <c r="R544" s="273"/>
      <c r="S544" s="273"/>
      <c r="T544" s="273"/>
      <c r="U544" s="273"/>
      <c r="V544" s="273"/>
      <c r="W544" s="273"/>
      <c r="X544" s="273"/>
      <c r="Y544" s="273"/>
      <c r="Z544" s="273"/>
    </row>
    <row r="545">
      <c r="A545" s="273"/>
      <c r="B545" s="273"/>
      <c r="C545" s="273"/>
      <c r="D545" s="273"/>
      <c r="E545" s="273"/>
      <c r="F545" s="273"/>
      <c r="G545" s="273"/>
      <c r="H545" s="273"/>
      <c r="I545" s="273"/>
      <c r="J545" s="273"/>
      <c r="K545" s="273"/>
      <c r="L545" s="273"/>
      <c r="M545" s="273"/>
      <c r="N545" s="273"/>
      <c r="O545" s="273"/>
      <c r="P545" s="273"/>
      <c r="Q545" s="273"/>
      <c r="R545" s="273"/>
      <c r="S545" s="273"/>
      <c r="T545" s="273"/>
      <c r="U545" s="273"/>
      <c r="V545" s="273"/>
      <c r="W545" s="273"/>
      <c r="X545" s="273"/>
      <c r="Y545" s="273"/>
      <c r="Z545" s="273"/>
    </row>
    <row r="546">
      <c r="A546" s="273"/>
      <c r="B546" s="273"/>
      <c r="C546" s="273"/>
      <c r="D546" s="273"/>
      <c r="E546" s="273"/>
      <c r="F546" s="273"/>
      <c r="G546" s="273"/>
      <c r="H546" s="273"/>
      <c r="I546" s="273"/>
      <c r="J546" s="273"/>
      <c r="K546" s="273"/>
      <c r="L546" s="273"/>
      <c r="M546" s="273"/>
      <c r="N546" s="273"/>
      <c r="O546" s="273"/>
      <c r="P546" s="273"/>
      <c r="Q546" s="273"/>
      <c r="R546" s="273"/>
      <c r="S546" s="273"/>
      <c r="T546" s="273"/>
      <c r="U546" s="273"/>
      <c r="V546" s="273"/>
      <c r="W546" s="273"/>
      <c r="X546" s="273"/>
      <c r="Y546" s="273"/>
      <c r="Z546" s="273"/>
    </row>
    <row r="547">
      <c r="A547" s="273"/>
      <c r="B547" s="273"/>
      <c r="C547" s="273"/>
      <c r="D547" s="273"/>
      <c r="E547" s="273"/>
      <c r="F547" s="273"/>
      <c r="G547" s="273"/>
      <c r="H547" s="273"/>
      <c r="I547" s="273"/>
      <c r="J547" s="273"/>
      <c r="K547" s="273"/>
      <c r="L547" s="273"/>
      <c r="M547" s="273"/>
      <c r="N547" s="273"/>
      <c r="O547" s="273"/>
      <c r="P547" s="273"/>
      <c r="Q547" s="273"/>
      <c r="R547" s="273"/>
      <c r="S547" s="273"/>
      <c r="T547" s="273"/>
      <c r="U547" s="273"/>
      <c r="V547" s="273"/>
      <c r="W547" s="273"/>
      <c r="X547" s="273"/>
      <c r="Y547" s="273"/>
      <c r="Z547" s="273"/>
    </row>
    <row r="548">
      <c r="A548" s="273"/>
      <c r="B548" s="273"/>
      <c r="C548" s="273"/>
      <c r="D548" s="273"/>
      <c r="E548" s="273"/>
      <c r="F548" s="273"/>
      <c r="G548" s="273"/>
      <c r="H548" s="273"/>
      <c r="I548" s="273"/>
      <c r="J548" s="273"/>
      <c r="K548" s="273"/>
      <c r="L548" s="273"/>
      <c r="M548" s="273"/>
      <c r="N548" s="273"/>
      <c r="O548" s="273"/>
      <c r="P548" s="273"/>
      <c r="Q548" s="273"/>
      <c r="R548" s="273"/>
      <c r="S548" s="273"/>
      <c r="T548" s="273"/>
      <c r="U548" s="273"/>
      <c r="V548" s="273"/>
      <c r="W548" s="273"/>
      <c r="X548" s="273"/>
      <c r="Y548" s="273"/>
      <c r="Z548" s="273"/>
    </row>
    <row r="549">
      <c r="A549" s="273"/>
      <c r="B549" s="273"/>
      <c r="C549" s="273"/>
      <c r="D549" s="273"/>
      <c r="E549" s="273"/>
      <c r="F549" s="273"/>
      <c r="G549" s="273"/>
      <c r="H549" s="273"/>
      <c r="I549" s="273"/>
      <c r="J549" s="273"/>
      <c r="K549" s="273"/>
      <c r="L549" s="273"/>
      <c r="M549" s="273"/>
      <c r="N549" s="273"/>
      <c r="O549" s="273"/>
      <c r="P549" s="273"/>
      <c r="Q549" s="273"/>
      <c r="R549" s="273"/>
      <c r="S549" s="273"/>
      <c r="T549" s="273"/>
      <c r="U549" s="273"/>
      <c r="V549" s="273"/>
      <c r="W549" s="273"/>
      <c r="X549" s="273"/>
      <c r="Y549" s="273"/>
      <c r="Z549" s="273"/>
    </row>
    <row r="550">
      <c r="A550" s="273"/>
      <c r="B550" s="273"/>
      <c r="C550" s="273"/>
      <c r="D550" s="273"/>
      <c r="E550" s="273"/>
      <c r="F550" s="273"/>
      <c r="G550" s="273"/>
      <c r="H550" s="273"/>
      <c r="I550" s="273"/>
      <c r="J550" s="273"/>
      <c r="K550" s="273"/>
      <c r="L550" s="273"/>
      <c r="M550" s="273"/>
      <c r="N550" s="273"/>
      <c r="O550" s="273"/>
      <c r="P550" s="273"/>
      <c r="Q550" s="273"/>
      <c r="R550" s="273"/>
      <c r="S550" s="273"/>
      <c r="T550" s="273"/>
      <c r="U550" s="273"/>
      <c r="V550" s="273"/>
      <c r="W550" s="273"/>
      <c r="X550" s="273"/>
      <c r="Y550" s="273"/>
      <c r="Z550" s="273"/>
    </row>
    <row r="551">
      <c r="A551" s="273"/>
      <c r="B551" s="273"/>
      <c r="C551" s="273"/>
      <c r="D551" s="273"/>
      <c r="E551" s="273"/>
      <c r="F551" s="273"/>
      <c r="G551" s="273"/>
      <c r="H551" s="273"/>
      <c r="I551" s="273"/>
      <c r="J551" s="273"/>
      <c r="K551" s="273"/>
      <c r="L551" s="273"/>
      <c r="M551" s="273"/>
      <c r="N551" s="273"/>
      <c r="O551" s="273"/>
      <c r="P551" s="273"/>
      <c r="Q551" s="273"/>
      <c r="R551" s="273"/>
      <c r="S551" s="273"/>
      <c r="T551" s="273"/>
      <c r="U551" s="273"/>
      <c r="V551" s="273"/>
      <c r="W551" s="273"/>
      <c r="X551" s="273"/>
      <c r="Y551" s="273"/>
      <c r="Z551" s="273"/>
    </row>
    <row r="552">
      <c r="A552" s="273"/>
      <c r="B552" s="273"/>
      <c r="C552" s="273"/>
      <c r="D552" s="273"/>
      <c r="E552" s="273"/>
      <c r="F552" s="273"/>
      <c r="G552" s="273"/>
      <c r="H552" s="273"/>
      <c r="I552" s="273"/>
      <c r="J552" s="273"/>
      <c r="K552" s="273"/>
      <c r="L552" s="273"/>
      <c r="M552" s="273"/>
      <c r="N552" s="273"/>
      <c r="O552" s="273"/>
      <c r="P552" s="273"/>
      <c r="Q552" s="273"/>
      <c r="R552" s="273"/>
      <c r="S552" s="273"/>
      <c r="T552" s="273"/>
      <c r="U552" s="273"/>
      <c r="V552" s="273"/>
      <c r="W552" s="273"/>
      <c r="X552" s="273"/>
      <c r="Y552" s="273"/>
      <c r="Z552" s="273"/>
    </row>
    <row r="553">
      <c r="A553" s="273"/>
      <c r="B553" s="273"/>
      <c r="C553" s="273"/>
      <c r="D553" s="273"/>
      <c r="E553" s="273"/>
      <c r="F553" s="273"/>
      <c r="G553" s="273"/>
      <c r="H553" s="273"/>
      <c r="I553" s="273"/>
      <c r="J553" s="273"/>
      <c r="K553" s="273"/>
      <c r="L553" s="273"/>
      <c r="M553" s="273"/>
      <c r="N553" s="273"/>
      <c r="O553" s="273"/>
      <c r="P553" s="273"/>
      <c r="Q553" s="273"/>
      <c r="R553" s="273"/>
      <c r="S553" s="273"/>
      <c r="T553" s="273"/>
      <c r="U553" s="273"/>
      <c r="V553" s="273"/>
      <c r="W553" s="273"/>
      <c r="X553" s="273"/>
      <c r="Y553" s="273"/>
      <c r="Z553" s="273"/>
    </row>
    <row r="554">
      <c r="A554" s="273"/>
      <c r="B554" s="273"/>
      <c r="C554" s="273"/>
      <c r="D554" s="273"/>
      <c r="E554" s="273"/>
      <c r="F554" s="273"/>
      <c r="G554" s="273"/>
      <c r="H554" s="273"/>
      <c r="I554" s="273"/>
      <c r="J554" s="273"/>
      <c r="K554" s="273"/>
      <c r="L554" s="273"/>
      <c r="M554" s="273"/>
      <c r="N554" s="273"/>
      <c r="O554" s="273"/>
      <c r="P554" s="273"/>
      <c r="Q554" s="273"/>
      <c r="R554" s="273"/>
      <c r="S554" s="273"/>
      <c r="T554" s="273"/>
      <c r="U554" s="273"/>
      <c r="V554" s="273"/>
      <c r="W554" s="273"/>
      <c r="X554" s="273"/>
      <c r="Y554" s="273"/>
      <c r="Z554" s="273"/>
    </row>
    <row r="555">
      <c r="A555" s="273"/>
      <c r="B555" s="273"/>
      <c r="C555" s="273"/>
      <c r="D555" s="273"/>
      <c r="E555" s="273"/>
      <c r="F555" s="273"/>
      <c r="G555" s="273"/>
      <c r="H555" s="273"/>
      <c r="I555" s="273"/>
      <c r="J555" s="273"/>
      <c r="K555" s="273"/>
      <c r="L555" s="273"/>
      <c r="M555" s="273"/>
      <c r="N555" s="273"/>
      <c r="O555" s="273"/>
      <c r="P555" s="273"/>
      <c r="Q555" s="273"/>
      <c r="R555" s="273"/>
      <c r="S555" s="273"/>
      <c r="T555" s="273"/>
      <c r="U555" s="273"/>
      <c r="V555" s="273"/>
      <c r="W555" s="273"/>
      <c r="X555" s="273"/>
      <c r="Y555" s="273"/>
      <c r="Z555" s="273"/>
    </row>
    <row r="556">
      <c r="A556" s="273"/>
      <c r="B556" s="273"/>
      <c r="C556" s="273"/>
      <c r="D556" s="273"/>
      <c r="E556" s="273"/>
      <c r="F556" s="273"/>
      <c r="G556" s="273"/>
      <c r="H556" s="273"/>
      <c r="I556" s="273"/>
      <c r="J556" s="273"/>
      <c r="K556" s="273"/>
      <c r="L556" s="273"/>
      <c r="M556" s="273"/>
      <c r="N556" s="273"/>
      <c r="O556" s="273"/>
      <c r="P556" s="273"/>
      <c r="Q556" s="273"/>
      <c r="R556" s="273"/>
      <c r="S556" s="273"/>
      <c r="T556" s="273"/>
      <c r="U556" s="273"/>
      <c r="V556" s="273"/>
      <c r="W556" s="273"/>
      <c r="X556" s="273"/>
      <c r="Y556" s="273"/>
      <c r="Z556" s="273"/>
    </row>
    <row r="557">
      <c r="A557" s="273"/>
      <c r="B557" s="273"/>
      <c r="C557" s="273"/>
      <c r="D557" s="273"/>
      <c r="E557" s="273"/>
      <c r="F557" s="273"/>
      <c r="G557" s="273"/>
      <c r="H557" s="273"/>
      <c r="I557" s="273"/>
      <c r="J557" s="273"/>
      <c r="K557" s="273"/>
      <c r="L557" s="273"/>
      <c r="M557" s="273"/>
      <c r="N557" s="273"/>
      <c r="O557" s="273"/>
      <c r="P557" s="273"/>
      <c r="Q557" s="273"/>
      <c r="R557" s="273"/>
      <c r="S557" s="273"/>
      <c r="T557" s="273"/>
      <c r="U557" s="273"/>
      <c r="V557" s="273"/>
      <c r="W557" s="273"/>
      <c r="X557" s="273"/>
      <c r="Y557" s="273"/>
      <c r="Z557" s="273"/>
    </row>
    <row r="558">
      <c r="A558" s="273"/>
      <c r="B558" s="273"/>
      <c r="C558" s="273"/>
      <c r="D558" s="273"/>
      <c r="E558" s="273"/>
      <c r="F558" s="273"/>
      <c r="G558" s="273"/>
      <c r="H558" s="273"/>
      <c r="I558" s="273"/>
      <c r="J558" s="273"/>
      <c r="K558" s="273"/>
      <c r="L558" s="273"/>
      <c r="M558" s="273"/>
      <c r="N558" s="273"/>
      <c r="O558" s="273"/>
      <c r="P558" s="273"/>
      <c r="Q558" s="273"/>
      <c r="R558" s="273"/>
      <c r="S558" s="273"/>
      <c r="T558" s="273"/>
      <c r="U558" s="273"/>
      <c r="V558" s="273"/>
      <c r="W558" s="273"/>
      <c r="X558" s="273"/>
      <c r="Y558" s="273"/>
      <c r="Z558" s="273"/>
    </row>
    <row r="559">
      <c r="A559" s="273"/>
      <c r="B559" s="273"/>
      <c r="C559" s="273"/>
      <c r="D559" s="273"/>
      <c r="E559" s="273"/>
      <c r="F559" s="273"/>
      <c r="G559" s="273"/>
      <c r="H559" s="273"/>
      <c r="I559" s="273"/>
      <c r="J559" s="273"/>
      <c r="K559" s="273"/>
      <c r="L559" s="273"/>
      <c r="M559" s="273"/>
      <c r="N559" s="273"/>
      <c r="O559" s="273"/>
      <c r="P559" s="273"/>
      <c r="Q559" s="273"/>
      <c r="R559" s="273"/>
      <c r="S559" s="273"/>
      <c r="T559" s="273"/>
      <c r="U559" s="273"/>
      <c r="V559" s="273"/>
      <c r="W559" s="273"/>
      <c r="X559" s="273"/>
      <c r="Y559" s="273"/>
      <c r="Z559" s="273"/>
    </row>
    <row r="560">
      <c r="A560" s="273"/>
      <c r="B560" s="273"/>
      <c r="C560" s="273"/>
      <c r="D560" s="273"/>
      <c r="E560" s="273"/>
      <c r="F560" s="273"/>
      <c r="G560" s="273"/>
      <c r="H560" s="273"/>
      <c r="I560" s="273"/>
      <c r="J560" s="273"/>
      <c r="K560" s="273"/>
      <c r="L560" s="273"/>
      <c r="M560" s="273"/>
      <c r="N560" s="273"/>
      <c r="O560" s="273"/>
      <c r="P560" s="273"/>
      <c r="Q560" s="273"/>
      <c r="R560" s="273"/>
      <c r="S560" s="273"/>
      <c r="T560" s="273"/>
      <c r="U560" s="273"/>
      <c r="V560" s="273"/>
      <c r="W560" s="273"/>
      <c r="X560" s="273"/>
      <c r="Y560" s="273"/>
      <c r="Z560" s="273"/>
    </row>
    <row r="561">
      <c r="A561" s="273"/>
      <c r="B561" s="273"/>
      <c r="C561" s="273"/>
      <c r="D561" s="273"/>
      <c r="E561" s="273"/>
      <c r="F561" s="273"/>
      <c r="G561" s="273"/>
      <c r="H561" s="273"/>
      <c r="I561" s="273"/>
      <c r="J561" s="273"/>
      <c r="K561" s="273"/>
      <c r="L561" s="273"/>
      <c r="M561" s="273"/>
      <c r="N561" s="273"/>
      <c r="O561" s="273"/>
      <c r="P561" s="273"/>
      <c r="Q561" s="273"/>
      <c r="R561" s="273"/>
      <c r="S561" s="273"/>
      <c r="T561" s="273"/>
      <c r="U561" s="273"/>
      <c r="V561" s="273"/>
      <c r="W561" s="273"/>
      <c r="X561" s="273"/>
      <c r="Y561" s="273"/>
      <c r="Z561" s="273"/>
    </row>
    <row r="562">
      <c r="A562" s="273"/>
      <c r="B562" s="273"/>
      <c r="C562" s="273"/>
      <c r="D562" s="273"/>
      <c r="E562" s="273"/>
      <c r="F562" s="273"/>
      <c r="G562" s="273"/>
      <c r="H562" s="273"/>
      <c r="I562" s="273"/>
      <c r="J562" s="273"/>
      <c r="K562" s="273"/>
      <c r="L562" s="273"/>
      <c r="M562" s="273"/>
      <c r="N562" s="273"/>
      <c r="O562" s="273"/>
      <c r="P562" s="273"/>
      <c r="Q562" s="273"/>
      <c r="R562" s="273"/>
      <c r="S562" s="273"/>
      <c r="T562" s="273"/>
      <c r="U562" s="273"/>
      <c r="V562" s="273"/>
      <c r="W562" s="273"/>
      <c r="X562" s="273"/>
      <c r="Y562" s="273"/>
      <c r="Z562" s="273"/>
    </row>
    <row r="563">
      <c r="A563" s="273"/>
      <c r="B563" s="273"/>
      <c r="C563" s="273"/>
      <c r="D563" s="273"/>
      <c r="E563" s="273"/>
      <c r="F563" s="273"/>
      <c r="G563" s="273"/>
      <c r="H563" s="273"/>
      <c r="I563" s="273"/>
      <c r="J563" s="273"/>
      <c r="K563" s="273"/>
      <c r="L563" s="273"/>
      <c r="M563" s="273"/>
      <c r="N563" s="273"/>
      <c r="O563" s="273"/>
      <c r="P563" s="273"/>
      <c r="Q563" s="273"/>
      <c r="R563" s="273"/>
      <c r="S563" s="273"/>
      <c r="T563" s="273"/>
      <c r="U563" s="273"/>
      <c r="V563" s="273"/>
      <c r="W563" s="273"/>
      <c r="X563" s="273"/>
      <c r="Y563" s="273"/>
      <c r="Z563" s="273"/>
    </row>
    <row r="564">
      <c r="A564" s="273"/>
      <c r="B564" s="273"/>
      <c r="C564" s="273"/>
      <c r="D564" s="273"/>
      <c r="E564" s="273"/>
      <c r="F564" s="273"/>
      <c r="G564" s="273"/>
      <c r="H564" s="273"/>
      <c r="I564" s="273"/>
      <c r="J564" s="273"/>
      <c r="K564" s="273"/>
      <c r="L564" s="273"/>
      <c r="M564" s="273"/>
      <c r="N564" s="273"/>
      <c r="O564" s="273"/>
      <c r="P564" s="273"/>
      <c r="Q564" s="273"/>
      <c r="R564" s="273"/>
      <c r="S564" s="273"/>
      <c r="T564" s="273"/>
      <c r="U564" s="273"/>
      <c r="V564" s="273"/>
      <c r="W564" s="273"/>
      <c r="X564" s="273"/>
      <c r="Y564" s="273"/>
      <c r="Z564" s="273"/>
    </row>
    <row r="565">
      <c r="A565" s="273"/>
      <c r="B565" s="273"/>
      <c r="C565" s="273"/>
      <c r="D565" s="273"/>
      <c r="E565" s="273"/>
      <c r="F565" s="273"/>
      <c r="G565" s="273"/>
      <c r="H565" s="273"/>
      <c r="I565" s="273"/>
      <c r="J565" s="273"/>
      <c r="K565" s="273"/>
      <c r="L565" s="273"/>
      <c r="M565" s="273"/>
      <c r="N565" s="273"/>
      <c r="O565" s="273"/>
      <c r="P565" s="273"/>
      <c r="Q565" s="273"/>
      <c r="R565" s="273"/>
      <c r="S565" s="273"/>
      <c r="T565" s="273"/>
      <c r="U565" s="273"/>
      <c r="V565" s="273"/>
      <c r="W565" s="273"/>
      <c r="X565" s="273"/>
      <c r="Y565" s="273"/>
      <c r="Z565" s="273"/>
    </row>
    <row r="566">
      <c r="A566" s="273"/>
      <c r="B566" s="273"/>
      <c r="C566" s="273"/>
      <c r="D566" s="273"/>
      <c r="E566" s="273"/>
      <c r="F566" s="273"/>
      <c r="G566" s="273"/>
      <c r="H566" s="273"/>
      <c r="I566" s="273"/>
      <c r="J566" s="273"/>
      <c r="K566" s="273"/>
      <c r="L566" s="273"/>
      <c r="M566" s="273"/>
      <c r="N566" s="273"/>
      <c r="O566" s="273"/>
      <c r="P566" s="273"/>
      <c r="Q566" s="273"/>
      <c r="R566" s="273"/>
      <c r="S566" s="273"/>
      <c r="T566" s="273"/>
      <c r="U566" s="273"/>
      <c r="V566" s="273"/>
      <c r="W566" s="273"/>
      <c r="X566" s="273"/>
      <c r="Y566" s="273"/>
      <c r="Z566" s="273"/>
    </row>
    <row r="567">
      <c r="A567" s="273"/>
      <c r="B567" s="273"/>
      <c r="C567" s="273"/>
      <c r="D567" s="273"/>
      <c r="E567" s="273"/>
      <c r="F567" s="273"/>
      <c r="G567" s="273"/>
      <c r="H567" s="273"/>
      <c r="I567" s="273"/>
      <c r="J567" s="273"/>
      <c r="K567" s="273"/>
      <c r="L567" s="273"/>
      <c r="M567" s="273"/>
      <c r="N567" s="273"/>
      <c r="O567" s="273"/>
      <c r="P567" s="273"/>
      <c r="Q567" s="273"/>
      <c r="R567" s="273"/>
      <c r="S567" s="273"/>
      <c r="T567" s="273"/>
      <c r="U567" s="273"/>
      <c r="V567" s="273"/>
      <c r="W567" s="273"/>
      <c r="X567" s="273"/>
      <c r="Y567" s="273"/>
      <c r="Z567" s="273"/>
    </row>
    <row r="568">
      <c r="A568" s="273"/>
      <c r="B568" s="273"/>
      <c r="C568" s="273"/>
      <c r="D568" s="273"/>
      <c r="E568" s="273"/>
      <c r="F568" s="273"/>
      <c r="G568" s="273"/>
      <c r="H568" s="273"/>
      <c r="I568" s="273"/>
      <c r="J568" s="273"/>
      <c r="K568" s="273"/>
      <c r="L568" s="273"/>
      <c r="M568" s="273"/>
      <c r="N568" s="273"/>
      <c r="O568" s="273"/>
      <c r="P568" s="273"/>
      <c r="Q568" s="273"/>
      <c r="R568" s="273"/>
      <c r="S568" s="273"/>
      <c r="T568" s="273"/>
      <c r="U568" s="273"/>
      <c r="V568" s="273"/>
      <c r="W568" s="273"/>
      <c r="X568" s="273"/>
      <c r="Y568" s="273"/>
      <c r="Z568" s="273"/>
    </row>
    <row r="569">
      <c r="A569" s="273"/>
      <c r="B569" s="273"/>
      <c r="C569" s="273"/>
      <c r="D569" s="273"/>
      <c r="E569" s="273"/>
      <c r="F569" s="273"/>
      <c r="G569" s="273"/>
      <c r="H569" s="273"/>
      <c r="I569" s="273"/>
      <c r="J569" s="273"/>
      <c r="K569" s="273"/>
      <c r="L569" s="273"/>
      <c r="M569" s="273"/>
      <c r="N569" s="273"/>
      <c r="O569" s="273"/>
      <c r="P569" s="273"/>
      <c r="Q569" s="273"/>
      <c r="R569" s="273"/>
      <c r="S569" s="273"/>
      <c r="T569" s="273"/>
      <c r="U569" s="273"/>
      <c r="V569" s="273"/>
      <c r="W569" s="273"/>
      <c r="X569" s="273"/>
      <c r="Y569" s="273"/>
      <c r="Z569" s="273"/>
    </row>
    <row r="570">
      <c r="A570" s="273"/>
      <c r="B570" s="273"/>
      <c r="C570" s="273"/>
      <c r="D570" s="273"/>
      <c r="E570" s="273"/>
      <c r="F570" s="273"/>
      <c r="G570" s="273"/>
      <c r="H570" s="273"/>
      <c r="I570" s="273"/>
      <c r="J570" s="273"/>
      <c r="K570" s="273"/>
      <c r="L570" s="273"/>
      <c r="M570" s="273"/>
      <c r="N570" s="273"/>
      <c r="O570" s="273"/>
      <c r="P570" s="273"/>
      <c r="Q570" s="273"/>
      <c r="R570" s="273"/>
      <c r="S570" s="273"/>
      <c r="T570" s="273"/>
      <c r="U570" s="273"/>
      <c r="V570" s="273"/>
      <c r="W570" s="273"/>
      <c r="X570" s="273"/>
      <c r="Y570" s="273"/>
      <c r="Z570" s="273"/>
    </row>
    <row r="571">
      <c r="A571" s="273"/>
      <c r="B571" s="273"/>
      <c r="C571" s="273"/>
      <c r="D571" s="273"/>
      <c r="E571" s="273"/>
      <c r="F571" s="273"/>
      <c r="G571" s="273"/>
      <c r="H571" s="273"/>
      <c r="I571" s="273"/>
      <c r="J571" s="273"/>
      <c r="K571" s="273"/>
      <c r="L571" s="273"/>
      <c r="M571" s="273"/>
      <c r="N571" s="273"/>
      <c r="O571" s="273"/>
      <c r="P571" s="273"/>
      <c r="Q571" s="273"/>
      <c r="R571" s="273"/>
      <c r="S571" s="273"/>
      <c r="T571" s="273"/>
      <c r="U571" s="273"/>
      <c r="V571" s="273"/>
      <c r="W571" s="273"/>
      <c r="X571" s="273"/>
      <c r="Y571" s="273"/>
      <c r="Z571" s="273"/>
    </row>
    <row r="572">
      <c r="A572" s="273"/>
      <c r="B572" s="273"/>
      <c r="C572" s="273"/>
      <c r="D572" s="273"/>
      <c r="E572" s="273"/>
      <c r="F572" s="273"/>
      <c r="G572" s="273"/>
      <c r="H572" s="273"/>
      <c r="I572" s="273"/>
      <c r="J572" s="273"/>
      <c r="K572" s="273"/>
      <c r="L572" s="273"/>
      <c r="M572" s="273"/>
      <c r="N572" s="273"/>
      <c r="O572" s="273"/>
      <c r="P572" s="273"/>
      <c r="Q572" s="273"/>
      <c r="R572" s="273"/>
      <c r="S572" s="273"/>
      <c r="T572" s="273"/>
      <c r="U572" s="273"/>
      <c r="V572" s="273"/>
      <c r="W572" s="273"/>
      <c r="X572" s="273"/>
      <c r="Y572" s="273"/>
      <c r="Z572" s="273"/>
    </row>
    <row r="573">
      <c r="A573" s="273"/>
      <c r="B573" s="273"/>
      <c r="C573" s="273"/>
      <c r="D573" s="273"/>
      <c r="E573" s="273"/>
      <c r="F573" s="273"/>
      <c r="G573" s="273"/>
      <c r="H573" s="273"/>
      <c r="I573" s="273"/>
      <c r="J573" s="273"/>
      <c r="K573" s="273"/>
      <c r="L573" s="273"/>
      <c r="M573" s="273"/>
      <c r="N573" s="273"/>
      <c r="O573" s="273"/>
      <c r="P573" s="273"/>
      <c r="Q573" s="273"/>
      <c r="R573" s="273"/>
      <c r="S573" s="273"/>
      <c r="T573" s="273"/>
      <c r="U573" s="273"/>
      <c r="V573" s="273"/>
      <c r="W573" s="273"/>
      <c r="X573" s="273"/>
      <c r="Y573" s="273"/>
      <c r="Z573" s="273"/>
    </row>
    <row r="574">
      <c r="A574" s="273"/>
      <c r="B574" s="273"/>
      <c r="C574" s="273"/>
      <c r="D574" s="273"/>
      <c r="E574" s="273"/>
      <c r="F574" s="273"/>
      <c r="G574" s="273"/>
      <c r="H574" s="273"/>
      <c r="I574" s="273"/>
      <c r="J574" s="273"/>
      <c r="K574" s="273"/>
      <c r="L574" s="273"/>
      <c r="M574" s="273"/>
      <c r="N574" s="273"/>
      <c r="O574" s="273"/>
      <c r="P574" s="273"/>
      <c r="Q574" s="273"/>
      <c r="R574" s="273"/>
      <c r="S574" s="273"/>
      <c r="T574" s="273"/>
      <c r="U574" s="273"/>
      <c r="V574" s="273"/>
      <c r="W574" s="273"/>
      <c r="X574" s="273"/>
      <c r="Y574" s="273"/>
      <c r="Z574" s="273"/>
    </row>
    <row r="575">
      <c r="A575" s="273"/>
      <c r="B575" s="273"/>
      <c r="C575" s="273"/>
      <c r="D575" s="273"/>
      <c r="E575" s="273"/>
      <c r="F575" s="273"/>
      <c r="G575" s="273"/>
      <c r="H575" s="273"/>
      <c r="I575" s="273"/>
      <c r="J575" s="273"/>
      <c r="K575" s="273"/>
      <c r="L575" s="273"/>
      <c r="M575" s="273"/>
      <c r="N575" s="273"/>
      <c r="O575" s="273"/>
      <c r="P575" s="273"/>
      <c r="Q575" s="273"/>
      <c r="R575" s="273"/>
      <c r="S575" s="273"/>
      <c r="T575" s="273"/>
      <c r="U575" s="273"/>
      <c r="V575" s="273"/>
      <c r="W575" s="273"/>
      <c r="X575" s="273"/>
      <c r="Y575" s="273"/>
      <c r="Z575" s="273"/>
    </row>
    <row r="576">
      <c r="A576" s="273"/>
      <c r="B576" s="273"/>
      <c r="C576" s="273"/>
      <c r="D576" s="273"/>
      <c r="E576" s="273"/>
      <c r="F576" s="273"/>
      <c r="G576" s="273"/>
      <c r="H576" s="273"/>
      <c r="I576" s="273"/>
      <c r="J576" s="273"/>
      <c r="K576" s="273"/>
      <c r="L576" s="273"/>
      <c r="M576" s="273"/>
      <c r="N576" s="273"/>
      <c r="O576" s="273"/>
      <c r="P576" s="273"/>
      <c r="Q576" s="273"/>
      <c r="R576" s="273"/>
      <c r="S576" s="273"/>
      <c r="T576" s="273"/>
      <c r="U576" s="273"/>
      <c r="V576" s="273"/>
      <c r="W576" s="273"/>
      <c r="X576" s="273"/>
      <c r="Y576" s="273"/>
      <c r="Z576" s="273"/>
    </row>
    <row r="577">
      <c r="A577" s="273"/>
      <c r="B577" s="273"/>
      <c r="C577" s="273"/>
      <c r="D577" s="273"/>
      <c r="E577" s="273"/>
      <c r="F577" s="273"/>
      <c r="G577" s="273"/>
      <c r="H577" s="273"/>
      <c r="I577" s="273"/>
      <c r="J577" s="273"/>
      <c r="K577" s="273"/>
      <c r="L577" s="273"/>
      <c r="M577" s="273"/>
      <c r="N577" s="273"/>
      <c r="O577" s="273"/>
      <c r="P577" s="273"/>
      <c r="Q577" s="273"/>
      <c r="R577" s="273"/>
      <c r="S577" s="273"/>
      <c r="T577" s="273"/>
      <c r="U577" s="273"/>
      <c r="V577" s="273"/>
      <c r="W577" s="273"/>
      <c r="X577" s="273"/>
      <c r="Y577" s="273"/>
      <c r="Z577" s="273"/>
    </row>
    <row r="578">
      <c r="A578" s="273"/>
      <c r="B578" s="273"/>
      <c r="C578" s="273"/>
      <c r="D578" s="273"/>
      <c r="E578" s="273"/>
      <c r="F578" s="273"/>
      <c r="G578" s="273"/>
      <c r="H578" s="273"/>
      <c r="I578" s="273"/>
      <c r="J578" s="273"/>
      <c r="K578" s="273"/>
      <c r="L578" s="273"/>
      <c r="M578" s="273"/>
      <c r="N578" s="273"/>
      <c r="O578" s="273"/>
      <c r="P578" s="273"/>
      <c r="Q578" s="273"/>
      <c r="R578" s="273"/>
      <c r="S578" s="273"/>
      <c r="T578" s="273"/>
      <c r="U578" s="273"/>
      <c r="V578" s="273"/>
      <c r="W578" s="273"/>
      <c r="X578" s="273"/>
      <c r="Y578" s="273"/>
      <c r="Z578" s="273"/>
    </row>
    <row r="579">
      <c r="A579" s="273"/>
      <c r="B579" s="273"/>
      <c r="C579" s="273"/>
      <c r="D579" s="273"/>
      <c r="E579" s="273"/>
      <c r="F579" s="273"/>
      <c r="G579" s="273"/>
      <c r="H579" s="273"/>
      <c r="I579" s="273"/>
      <c r="J579" s="273"/>
      <c r="K579" s="273"/>
      <c r="L579" s="273"/>
      <c r="M579" s="273"/>
      <c r="N579" s="273"/>
      <c r="O579" s="273"/>
      <c r="P579" s="273"/>
      <c r="Q579" s="273"/>
      <c r="R579" s="273"/>
      <c r="S579" s="273"/>
      <c r="T579" s="273"/>
      <c r="U579" s="273"/>
      <c r="V579" s="273"/>
      <c r="W579" s="273"/>
      <c r="X579" s="273"/>
      <c r="Y579" s="273"/>
      <c r="Z579" s="273"/>
    </row>
    <row r="580">
      <c r="A580" s="273"/>
      <c r="B580" s="273"/>
      <c r="C580" s="273"/>
      <c r="D580" s="273"/>
      <c r="E580" s="273"/>
      <c r="F580" s="273"/>
      <c r="G580" s="273"/>
      <c r="H580" s="273"/>
      <c r="I580" s="273"/>
      <c r="J580" s="273"/>
      <c r="K580" s="273"/>
      <c r="L580" s="273"/>
      <c r="M580" s="273"/>
      <c r="N580" s="273"/>
      <c r="O580" s="273"/>
      <c r="P580" s="273"/>
      <c r="Q580" s="273"/>
      <c r="R580" s="273"/>
      <c r="S580" s="273"/>
      <c r="T580" s="273"/>
      <c r="U580" s="273"/>
      <c r="V580" s="273"/>
      <c r="W580" s="273"/>
      <c r="X580" s="273"/>
      <c r="Y580" s="273"/>
      <c r="Z580" s="273"/>
    </row>
    <row r="581">
      <c r="A581" s="273"/>
      <c r="B581" s="273"/>
      <c r="C581" s="273"/>
      <c r="D581" s="273"/>
      <c r="E581" s="273"/>
      <c r="F581" s="273"/>
      <c r="G581" s="273"/>
      <c r="H581" s="273"/>
      <c r="I581" s="273"/>
      <c r="J581" s="273"/>
      <c r="K581" s="273"/>
      <c r="L581" s="273"/>
      <c r="M581" s="273"/>
      <c r="N581" s="273"/>
      <c r="O581" s="273"/>
      <c r="P581" s="273"/>
      <c r="Q581" s="273"/>
      <c r="R581" s="273"/>
      <c r="S581" s="273"/>
      <c r="T581" s="273"/>
      <c r="U581" s="273"/>
      <c r="V581" s="273"/>
      <c r="W581" s="273"/>
      <c r="X581" s="273"/>
      <c r="Y581" s="273"/>
      <c r="Z581" s="273"/>
    </row>
    <row r="582">
      <c r="A582" s="273"/>
      <c r="B582" s="273"/>
      <c r="C582" s="273"/>
      <c r="D582" s="273"/>
      <c r="E582" s="273"/>
      <c r="F582" s="273"/>
      <c r="G582" s="273"/>
      <c r="H582" s="273"/>
      <c r="I582" s="273"/>
      <c r="J582" s="273"/>
      <c r="K582" s="273"/>
      <c r="L582" s="273"/>
      <c r="M582" s="273"/>
      <c r="N582" s="273"/>
      <c r="O582" s="273"/>
      <c r="P582" s="273"/>
      <c r="Q582" s="273"/>
      <c r="R582" s="273"/>
      <c r="S582" s="273"/>
      <c r="T582" s="273"/>
      <c r="U582" s="273"/>
      <c r="V582" s="273"/>
      <c r="W582" s="273"/>
      <c r="X582" s="273"/>
      <c r="Y582" s="273"/>
      <c r="Z582" s="273"/>
    </row>
    <row r="583">
      <c r="A583" s="273"/>
      <c r="B583" s="273"/>
      <c r="C583" s="273"/>
      <c r="D583" s="273"/>
      <c r="E583" s="273"/>
      <c r="F583" s="273"/>
      <c r="G583" s="273"/>
      <c r="H583" s="273"/>
      <c r="I583" s="273"/>
      <c r="J583" s="273"/>
      <c r="K583" s="273"/>
      <c r="L583" s="273"/>
      <c r="M583" s="273"/>
      <c r="N583" s="273"/>
      <c r="O583" s="273"/>
      <c r="P583" s="273"/>
      <c r="Q583" s="273"/>
      <c r="R583" s="273"/>
      <c r="S583" s="273"/>
      <c r="T583" s="273"/>
      <c r="U583" s="273"/>
      <c r="V583" s="273"/>
      <c r="W583" s="273"/>
      <c r="X583" s="273"/>
      <c r="Y583" s="273"/>
      <c r="Z583" s="273"/>
    </row>
    <row r="584">
      <c r="A584" s="273"/>
      <c r="B584" s="273"/>
      <c r="C584" s="273"/>
      <c r="D584" s="273"/>
      <c r="E584" s="273"/>
      <c r="F584" s="273"/>
      <c r="G584" s="273"/>
      <c r="H584" s="273"/>
      <c r="I584" s="273"/>
      <c r="J584" s="273"/>
      <c r="K584" s="273"/>
      <c r="L584" s="273"/>
      <c r="M584" s="273"/>
      <c r="N584" s="273"/>
      <c r="O584" s="273"/>
      <c r="P584" s="273"/>
      <c r="Q584" s="273"/>
      <c r="R584" s="273"/>
      <c r="S584" s="273"/>
      <c r="T584" s="273"/>
      <c r="U584" s="273"/>
      <c r="V584" s="273"/>
      <c r="W584" s="273"/>
      <c r="X584" s="273"/>
      <c r="Y584" s="273"/>
      <c r="Z584" s="273"/>
    </row>
    <row r="585">
      <c r="A585" s="273"/>
      <c r="B585" s="273"/>
      <c r="C585" s="273"/>
      <c r="D585" s="273"/>
      <c r="E585" s="273"/>
      <c r="F585" s="273"/>
      <c r="G585" s="273"/>
      <c r="H585" s="273"/>
      <c r="I585" s="273"/>
      <c r="J585" s="273"/>
      <c r="K585" s="273"/>
      <c r="L585" s="273"/>
      <c r="M585" s="273"/>
      <c r="N585" s="273"/>
      <c r="O585" s="273"/>
      <c r="P585" s="273"/>
      <c r="Q585" s="273"/>
      <c r="R585" s="273"/>
      <c r="S585" s="273"/>
      <c r="T585" s="273"/>
      <c r="U585" s="273"/>
      <c r="V585" s="273"/>
      <c r="W585" s="273"/>
      <c r="X585" s="273"/>
      <c r="Y585" s="273"/>
      <c r="Z585" s="273"/>
    </row>
    <row r="586">
      <c r="A586" s="273"/>
      <c r="B586" s="273"/>
      <c r="C586" s="273"/>
      <c r="D586" s="273"/>
      <c r="E586" s="273"/>
      <c r="F586" s="273"/>
      <c r="G586" s="273"/>
      <c r="H586" s="273"/>
      <c r="I586" s="273"/>
      <c r="J586" s="273"/>
      <c r="K586" s="273"/>
      <c r="L586" s="273"/>
      <c r="M586" s="273"/>
      <c r="N586" s="273"/>
      <c r="O586" s="273"/>
      <c r="P586" s="273"/>
      <c r="Q586" s="273"/>
      <c r="R586" s="273"/>
      <c r="S586" s="273"/>
      <c r="T586" s="273"/>
      <c r="U586" s="273"/>
      <c r="V586" s="273"/>
      <c r="W586" s="273"/>
      <c r="X586" s="273"/>
      <c r="Y586" s="273"/>
      <c r="Z586" s="273"/>
    </row>
    <row r="587">
      <c r="A587" s="273"/>
      <c r="B587" s="273"/>
      <c r="C587" s="273"/>
      <c r="D587" s="273"/>
      <c r="E587" s="273"/>
      <c r="F587" s="273"/>
      <c r="G587" s="273"/>
      <c r="H587" s="273"/>
      <c r="I587" s="273"/>
      <c r="J587" s="273"/>
      <c r="K587" s="273"/>
      <c r="L587" s="273"/>
      <c r="M587" s="273"/>
      <c r="N587" s="273"/>
      <c r="O587" s="273"/>
      <c r="P587" s="273"/>
      <c r="Q587" s="273"/>
      <c r="R587" s="273"/>
      <c r="S587" s="273"/>
      <c r="T587" s="273"/>
      <c r="U587" s="273"/>
      <c r="V587" s="273"/>
      <c r="W587" s="273"/>
      <c r="X587" s="273"/>
      <c r="Y587" s="273"/>
      <c r="Z587" s="273"/>
    </row>
    <row r="588">
      <c r="A588" s="273"/>
      <c r="B588" s="273"/>
      <c r="C588" s="273"/>
      <c r="D588" s="273"/>
      <c r="E588" s="273"/>
      <c r="F588" s="273"/>
      <c r="G588" s="273"/>
      <c r="H588" s="273"/>
      <c r="I588" s="273"/>
      <c r="J588" s="273"/>
      <c r="K588" s="273"/>
      <c r="L588" s="273"/>
      <c r="M588" s="273"/>
      <c r="N588" s="273"/>
      <c r="O588" s="273"/>
      <c r="P588" s="273"/>
      <c r="Q588" s="273"/>
      <c r="R588" s="273"/>
      <c r="S588" s="273"/>
      <c r="T588" s="273"/>
      <c r="U588" s="273"/>
      <c r="V588" s="273"/>
      <c r="W588" s="273"/>
      <c r="X588" s="273"/>
      <c r="Y588" s="273"/>
      <c r="Z588" s="273"/>
    </row>
    <row r="589">
      <c r="A589" s="273"/>
      <c r="B589" s="273"/>
      <c r="C589" s="273"/>
      <c r="D589" s="273"/>
      <c r="E589" s="273"/>
      <c r="F589" s="273"/>
      <c r="G589" s="273"/>
      <c r="H589" s="273"/>
      <c r="I589" s="273"/>
      <c r="J589" s="273"/>
      <c r="K589" s="273"/>
      <c r="L589" s="273"/>
      <c r="M589" s="273"/>
      <c r="N589" s="273"/>
      <c r="O589" s="273"/>
      <c r="P589" s="273"/>
      <c r="Q589" s="273"/>
      <c r="R589" s="273"/>
      <c r="S589" s="273"/>
      <c r="T589" s="273"/>
      <c r="U589" s="273"/>
      <c r="V589" s="273"/>
      <c r="W589" s="273"/>
      <c r="X589" s="273"/>
      <c r="Y589" s="273"/>
      <c r="Z589" s="273"/>
    </row>
    <row r="590">
      <c r="A590" s="273"/>
      <c r="B590" s="273"/>
      <c r="C590" s="273"/>
      <c r="D590" s="273"/>
      <c r="E590" s="273"/>
      <c r="F590" s="273"/>
      <c r="G590" s="273"/>
      <c r="H590" s="273"/>
      <c r="I590" s="273"/>
      <c r="J590" s="273"/>
      <c r="K590" s="273"/>
      <c r="L590" s="273"/>
      <c r="M590" s="273"/>
      <c r="N590" s="273"/>
      <c r="O590" s="273"/>
      <c r="P590" s="273"/>
      <c r="Q590" s="273"/>
      <c r="R590" s="273"/>
      <c r="S590" s="273"/>
      <c r="T590" s="273"/>
      <c r="U590" s="273"/>
      <c r="V590" s="273"/>
      <c r="W590" s="273"/>
      <c r="X590" s="273"/>
      <c r="Y590" s="273"/>
      <c r="Z590" s="273"/>
    </row>
    <row r="591">
      <c r="A591" s="273"/>
      <c r="B591" s="273"/>
      <c r="C591" s="273"/>
      <c r="D591" s="273"/>
      <c r="E591" s="273"/>
      <c r="F591" s="273"/>
      <c r="G591" s="273"/>
      <c r="H591" s="273"/>
      <c r="I591" s="273"/>
      <c r="J591" s="273"/>
      <c r="K591" s="273"/>
      <c r="L591" s="273"/>
      <c r="M591" s="273"/>
      <c r="N591" s="273"/>
      <c r="O591" s="273"/>
      <c r="P591" s="273"/>
      <c r="Q591" s="273"/>
      <c r="R591" s="273"/>
      <c r="S591" s="273"/>
      <c r="T591" s="273"/>
      <c r="U591" s="273"/>
      <c r="V591" s="273"/>
      <c r="W591" s="273"/>
      <c r="X591" s="273"/>
      <c r="Y591" s="273"/>
      <c r="Z591" s="273"/>
    </row>
    <row r="592">
      <c r="A592" s="273"/>
      <c r="B592" s="273"/>
      <c r="C592" s="273"/>
      <c r="D592" s="273"/>
      <c r="E592" s="273"/>
      <c r="F592" s="273"/>
      <c r="G592" s="273"/>
      <c r="H592" s="273"/>
      <c r="I592" s="273"/>
      <c r="J592" s="273"/>
      <c r="K592" s="273"/>
      <c r="L592" s="273"/>
      <c r="M592" s="273"/>
      <c r="N592" s="273"/>
      <c r="O592" s="273"/>
      <c r="P592" s="273"/>
      <c r="Q592" s="273"/>
      <c r="R592" s="273"/>
      <c r="S592" s="273"/>
      <c r="T592" s="273"/>
      <c r="U592" s="273"/>
      <c r="V592" s="273"/>
      <c r="W592" s="273"/>
      <c r="X592" s="273"/>
      <c r="Y592" s="273"/>
      <c r="Z592" s="273"/>
    </row>
    <row r="593">
      <c r="A593" s="273"/>
      <c r="B593" s="273"/>
      <c r="C593" s="273"/>
      <c r="D593" s="273"/>
      <c r="E593" s="273"/>
      <c r="F593" s="273"/>
      <c r="G593" s="273"/>
      <c r="H593" s="273"/>
      <c r="I593" s="273"/>
      <c r="J593" s="273"/>
      <c r="K593" s="273"/>
      <c r="L593" s="273"/>
      <c r="M593" s="273"/>
      <c r="N593" s="273"/>
      <c r="O593" s="273"/>
      <c r="P593" s="273"/>
      <c r="Q593" s="273"/>
      <c r="R593" s="273"/>
      <c r="S593" s="273"/>
      <c r="T593" s="273"/>
      <c r="U593" s="273"/>
      <c r="V593" s="273"/>
      <c r="W593" s="273"/>
      <c r="X593" s="273"/>
      <c r="Y593" s="273"/>
      <c r="Z593" s="273"/>
    </row>
    <row r="594">
      <c r="A594" s="273"/>
      <c r="B594" s="273"/>
      <c r="C594" s="273"/>
      <c r="D594" s="273"/>
      <c r="E594" s="273"/>
      <c r="F594" s="273"/>
      <c r="G594" s="273"/>
      <c r="H594" s="273"/>
      <c r="I594" s="273"/>
      <c r="J594" s="273"/>
      <c r="K594" s="273"/>
      <c r="L594" s="273"/>
      <c r="M594" s="273"/>
      <c r="N594" s="273"/>
      <c r="O594" s="273"/>
      <c r="P594" s="273"/>
      <c r="Q594" s="273"/>
      <c r="R594" s="273"/>
      <c r="S594" s="273"/>
      <c r="T594" s="273"/>
      <c r="U594" s="273"/>
      <c r="V594" s="273"/>
      <c r="W594" s="273"/>
      <c r="X594" s="273"/>
      <c r="Y594" s="273"/>
      <c r="Z594" s="273"/>
    </row>
    <row r="595">
      <c r="A595" s="273"/>
      <c r="B595" s="273"/>
      <c r="C595" s="273"/>
      <c r="D595" s="273"/>
      <c r="E595" s="273"/>
      <c r="F595" s="273"/>
      <c r="G595" s="273"/>
      <c r="H595" s="273"/>
      <c r="I595" s="273"/>
      <c r="J595" s="273"/>
      <c r="K595" s="273"/>
      <c r="L595" s="273"/>
      <c r="M595" s="273"/>
      <c r="N595" s="273"/>
      <c r="O595" s="273"/>
      <c r="P595" s="273"/>
      <c r="Q595" s="273"/>
      <c r="R595" s="273"/>
      <c r="S595" s="273"/>
      <c r="T595" s="273"/>
      <c r="U595" s="273"/>
      <c r="V595" s="273"/>
      <c r="W595" s="273"/>
      <c r="X595" s="273"/>
      <c r="Y595" s="273"/>
      <c r="Z595" s="273"/>
    </row>
    <row r="596">
      <c r="A596" s="273"/>
      <c r="B596" s="273"/>
      <c r="C596" s="273"/>
      <c r="D596" s="273"/>
      <c r="E596" s="273"/>
      <c r="F596" s="273"/>
      <c r="G596" s="273"/>
      <c r="H596" s="273"/>
      <c r="I596" s="273"/>
      <c r="J596" s="273"/>
      <c r="K596" s="273"/>
      <c r="L596" s="273"/>
      <c r="M596" s="273"/>
      <c r="N596" s="273"/>
      <c r="O596" s="273"/>
      <c r="P596" s="273"/>
      <c r="Q596" s="273"/>
      <c r="R596" s="273"/>
      <c r="S596" s="273"/>
      <c r="T596" s="273"/>
      <c r="U596" s="273"/>
      <c r="V596" s="273"/>
      <c r="W596" s="273"/>
      <c r="X596" s="273"/>
      <c r="Y596" s="273"/>
      <c r="Z596" s="273"/>
    </row>
    <row r="597">
      <c r="A597" s="273"/>
      <c r="B597" s="273"/>
      <c r="C597" s="273"/>
      <c r="D597" s="273"/>
      <c r="E597" s="273"/>
      <c r="F597" s="273"/>
      <c r="G597" s="273"/>
      <c r="H597" s="273"/>
      <c r="I597" s="273"/>
      <c r="J597" s="273"/>
      <c r="K597" s="273"/>
      <c r="L597" s="273"/>
      <c r="M597" s="273"/>
      <c r="N597" s="273"/>
      <c r="O597" s="273"/>
      <c r="P597" s="273"/>
      <c r="Q597" s="273"/>
      <c r="R597" s="273"/>
      <c r="S597" s="273"/>
      <c r="T597" s="273"/>
      <c r="U597" s="273"/>
      <c r="V597" s="273"/>
      <c r="W597" s="273"/>
      <c r="X597" s="273"/>
      <c r="Y597" s="273"/>
      <c r="Z597" s="273"/>
    </row>
    <row r="598">
      <c r="A598" s="273"/>
      <c r="B598" s="273"/>
      <c r="C598" s="273"/>
      <c r="D598" s="273"/>
      <c r="E598" s="273"/>
      <c r="F598" s="273"/>
      <c r="G598" s="273"/>
      <c r="H598" s="273"/>
      <c r="I598" s="273"/>
      <c r="J598" s="273"/>
      <c r="K598" s="273"/>
      <c r="L598" s="273"/>
      <c r="M598" s="273"/>
      <c r="N598" s="273"/>
      <c r="O598" s="273"/>
      <c r="P598" s="273"/>
      <c r="Q598" s="273"/>
      <c r="R598" s="273"/>
      <c r="S598" s="273"/>
      <c r="T598" s="273"/>
      <c r="U598" s="273"/>
      <c r="V598" s="273"/>
      <c r="W598" s="273"/>
      <c r="X598" s="273"/>
      <c r="Y598" s="273"/>
      <c r="Z598" s="273"/>
    </row>
    <row r="599">
      <c r="A599" s="273"/>
      <c r="B599" s="273"/>
      <c r="C599" s="273"/>
      <c r="D599" s="273"/>
      <c r="E599" s="273"/>
      <c r="F599" s="273"/>
      <c r="G599" s="273"/>
      <c r="H599" s="273"/>
      <c r="I599" s="273"/>
      <c r="J599" s="273"/>
      <c r="K599" s="273"/>
      <c r="L599" s="273"/>
      <c r="M599" s="273"/>
      <c r="N599" s="273"/>
      <c r="O599" s="273"/>
      <c r="P599" s="273"/>
      <c r="Q599" s="273"/>
      <c r="R599" s="273"/>
      <c r="S599" s="273"/>
      <c r="T599" s="273"/>
      <c r="U599" s="273"/>
      <c r="V599" s="273"/>
      <c r="W599" s="273"/>
      <c r="X599" s="273"/>
      <c r="Y599" s="273"/>
      <c r="Z599" s="273"/>
    </row>
    <row r="600">
      <c r="A600" s="273"/>
      <c r="B600" s="273"/>
      <c r="C600" s="273"/>
      <c r="D600" s="273"/>
      <c r="E600" s="273"/>
      <c r="F600" s="273"/>
      <c r="G600" s="273"/>
      <c r="H600" s="273"/>
      <c r="I600" s="273"/>
      <c r="J600" s="273"/>
      <c r="K600" s="273"/>
      <c r="L600" s="273"/>
      <c r="M600" s="273"/>
      <c r="N600" s="273"/>
      <c r="O600" s="273"/>
      <c r="P600" s="273"/>
      <c r="Q600" s="273"/>
      <c r="R600" s="273"/>
      <c r="S600" s="273"/>
      <c r="T600" s="273"/>
      <c r="U600" s="273"/>
      <c r="V600" s="273"/>
      <c r="W600" s="273"/>
      <c r="X600" s="273"/>
      <c r="Y600" s="273"/>
      <c r="Z600" s="273"/>
    </row>
    <row r="601">
      <c r="A601" s="273"/>
      <c r="B601" s="273"/>
      <c r="C601" s="273"/>
      <c r="D601" s="273"/>
      <c r="E601" s="273"/>
      <c r="F601" s="273"/>
      <c r="G601" s="273"/>
      <c r="H601" s="273"/>
      <c r="I601" s="273"/>
      <c r="J601" s="273"/>
      <c r="K601" s="273"/>
      <c r="L601" s="273"/>
      <c r="M601" s="273"/>
      <c r="N601" s="273"/>
      <c r="O601" s="273"/>
      <c r="P601" s="273"/>
      <c r="Q601" s="273"/>
      <c r="R601" s="273"/>
      <c r="S601" s="273"/>
      <c r="T601" s="273"/>
      <c r="U601" s="273"/>
      <c r="V601" s="273"/>
      <c r="W601" s="273"/>
      <c r="X601" s="273"/>
      <c r="Y601" s="273"/>
      <c r="Z601" s="273"/>
    </row>
    <row r="602">
      <c r="A602" s="273"/>
      <c r="B602" s="273"/>
      <c r="C602" s="273"/>
      <c r="D602" s="273"/>
      <c r="E602" s="273"/>
      <c r="F602" s="273"/>
      <c r="G602" s="273"/>
      <c r="H602" s="273"/>
      <c r="I602" s="273"/>
      <c r="J602" s="273"/>
      <c r="K602" s="273"/>
      <c r="L602" s="273"/>
      <c r="M602" s="273"/>
      <c r="N602" s="273"/>
      <c r="O602" s="273"/>
      <c r="P602" s="273"/>
      <c r="Q602" s="273"/>
      <c r="R602" s="273"/>
      <c r="S602" s="273"/>
      <c r="T602" s="273"/>
      <c r="U602" s="273"/>
      <c r="V602" s="273"/>
      <c r="W602" s="273"/>
      <c r="X602" s="273"/>
      <c r="Y602" s="273"/>
      <c r="Z602" s="273"/>
    </row>
    <row r="603">
      <c r="A603" s="273"/>
      <c r="B603" s="273"/>
      <c r="C603" s="273"/>
      <c r="D603" s="273"/>
      <c r="E603" s="273"/>
      <c r="F603" s="273"/>
      <c r="G603" s="273"/>
      <c r="H603" s="273"/>
      <c r="I603" s="273"/>
      <c r="J603" s="273"/>
      <c r="K603" s="273"/>
      <c r="L603" s="273"/>
      <c r="M603" s="273"/>
      <c r="N603" s="273"/>
      <c r="O603" s="273"/>
      <c r="P603" s="273"/>
      <c r="Q603" s="273"/>
      <c r="R603" s="273"/>
      <c r="S603" s="273"/>
      <c r="T603" s="273"/>
      <c r="U603" s="273"/>
      <c r="V603" s="273"/>
      <c r="W603" s="273"/>
      <c r="X603" s="273"/>
      <c r="Y603" s="273"/>
      <c r="Z603" s="273"/>
    </row>
    <row r="604">
      <c r="A604" s="273"/>
      <c r="B604" s="273"/>
      <c r="C604" s="273"/>
      <c r="D604" s="273"/>
      <c r="E604" s="273"/>
      <c r="F604" s="273"/>
      <c r="G604" s="273"/>
      <c r="H604" s="273"/>
      <c r="I604" s="273"/>
      <c r="J604" s="273"/>
      <c r="K604" s="273"/>
      <c r="L604" s="273"/>
      <c r="M604" s="273"/>
      <c r="N604" s="273"/>
      <c r="O604" s="273"/>
      <c r="P604" s="273"/>
      <c r="Q604" s="273"/>
      <c r="R604" s="273"/>
      <c r="S604" s="273"/>
      <c r="T604" s="273"/>
      <c r="U604" s="273"/>
      <c r="V604" s="273"/>
      <c r="W604" s="273"/>
      <c r="X604" s="273"/>
      <c r="Y604" s="273"/>
      <c r="Z604" s="273"/>
    </row>
    <row r="605">
      <c r="A605" s="273"/>
      <c r="B605" s="273"/>
      <c r="C605" s="273"/>
      <c r="D605" s="273"/>
      <c r="E605" s="273"/>
      <c r="F605" s="273"/>
      <c r="G605" s="273"/>
      <c r="H605" s="273"/>
      <c r="I605" s="273"/>
      <c r="J605" s="273"/>
      <c r="K605" s="273"/>
      <c r="L605" s="273"/>
      <c r="M605" s="273"/>
      <c r="N605" s="273"/>
      <c r="O605" s="273"/>
      <c r="P605" s="273"/>
      <c r="Q605" s="273"/>
      <c r="R605" s="273"/>
      <c r="S605" s="273"/>
      <c r="T605" s="273"/>
      <c r="U605" s="273"/>
      <c r="V605" s="273"/>
      <c r="W605" s="273"/>
      <c r="X605" s="273"/>
      <c r="Y605" s="273"/>
      <c r="Z605" s="273"/>
    </row>
    <row r="606">
      <c r="A606" s="273"/>
      <c r="B606" s="273"/>
      <c r="C606" s="273"/>
      <c r="D606" s="273"/>
      <c r="E606" s="273"/>
      <c r="F606" s="273"/>
      <c r="G606" s="273"/>
      <c r="H606" s="273"/>
      <c r="I606" s="273"/>
      <c r="J606" s="273"/>
      <c r="K606" s="273"/>
      <c r="L606" s="273"/>
      <c r="M606" s="273"/>
      <c r="N606" s="273"/>
      <c r="O606" s="273"/>
      <c r="P606" s="273"/>
      <c r="Q606" s="273"/>
      <c r="R606" s="273"/>
      <c r="S606" s="273"/>
      <c r="T606" s="273"/>
      <c r="U606" s="273"/>
      <c r="V606" s="273"/>
      <c r="W606" s="273"/>
      <c r="X606" s="273"/>
      <c r="Y606" s="273"/>
      <c r="Z606" s="273"/>
    </row>
    <row r="607">
      <c r="A607" s="273"/>
      <c r="B607" s="273"/>
      <c r="C607" s="273"/>
      <c r="D607" s="273"/>
      <c r="E607" s="273"/>
      <c r="F607" s="273"/>
      <c r="G607" s="273"/>
      <c r="H607" s="273"/>
      <c r="I607" s="273"/>
      <c r="J607" s="273"/>
      <c r="K607" s="273"/>
      <c r="L607" s="273"/>
      <c r="M607" s="273"/>
      <c r="N607" s="273"/>
      <c r="O607" s="273"/>
      <c r="P607" s="273"/>
      <c r="Q607" s="273"/>
      <c r="R607" s="273"/>
      <c r="S607" s="273"/>
      <c r="T607" s="273"/>
      <c r="U607" s="273"/>
      <c r="V607" s="273"/>
      <c r="W607" s="273"/>
      <c r="X607" s="273"/>
      <c r="Y607" s="273"/>
      <c r="Z607" s="273"/>
    </row>
    <row r="608">
      <c r="A608" s="273"/>
      <c r="B608" s="273"/>
      <c r="C608" s="273"/>
      <c r="D608" s="273"/>
      <c r="E608" s="273"/>
      <c r="F608" s="273"/>
      <c r="G608" s="273"/>
      <c r="H608" s="273"/>
      <c r="I608" s="273"/>
      <c r="J608" s="273"/>
      <c r="K608" s="273"/>
      <c r="L608" s="273"/>
      <c r="M608" s="273"/>
      <c r="N608" s="273"/>
      <c r="O608" s="273"/>
      <c r="P608" s="273"/>
      <c r="Q608" s="273"/>
      <c r="R608" s="273"/>
      <c r="S608" s="273"/>
      <c r="T608" s="273"/>
      <c r="U608" s="273"/>
      <c r="V608" s="273"/>
      <c r="W608" s="273"/>
      <c r="X608" s="273"/>
      <c r="Y608" s="273"/>
      <c r="Z608" s="273"/>
    </row>
    <row r="609">
      <c r="A609" s="273"/>
      <c r="B609" s="273"/>
      <c r="C609" s="273"/>
      <c r="D609" s="273"/>
      <c r="E609" s="273"/>
      <c r="F609" s="273"/>
      <c r="G609" s="273"/>
      <c r="H609" s="273"/>
      <c r="I609" s="273"/>
      <c r="J609" s="273"/>
      <c r="K609" s="273"/>
      <c r="L609" s="273"/>
      <c r="M609" s="273"/>
      <c r="N609" s="273"/>
      <c r="O609" s="273"/>
      <c r="P609" s="273"/>
      <c r="Q609" s="273"/>
      <c r="R609" s="273"/>
      <c r="S609" s="273"/>
      <c r="T609" s="273"/>
      <c r="U609" s="273"/>
      <c r="V609" s="273"/>
      <c r="W609" s="273"/>
      <c r="X609" s="273"/>
      <c r="Y609" s="273"/>
      <c r="Z609" s="273"/>
    </row>
    <row r="610">
      <c r="A610" s="273"/>
      <c r="B610" s="273"/>
      <c r="C610" s="273"/>
      <c r="D610" s="273"/>
      <c r="E610" s="273"/>
      <c r="F610" s="273"/>
      <c r="G610" s="273"/>
      <c r="H610" s="273"/>
      <c r="I610" s="273"/>
      <c r="J610" s="273"/>
      <c r="K610" s="273"/>
      <c r="L610" s="273"/>
      <c r="M610" s="273"/>
      <c r="N610" s="273"/>
      <c r="O610" s="273"/>
      <c r="P610" s="273"/>
      <c r="Q610" s="273"/>
      <c r="R610" s="273"/>
      <c r="S610" s="273"/>
      <c r="T610" s="273"/>
      <c r="U610" s="273"/>
      <c r="V610" s="273"/>
      <c r="W610" s="273"/>
      <c r="X610" s="273"/>
      <c r="Y610" s="273"/>
      <c r="Z610" s="273"/>
    </row>
    <row r="611">
      <c r="A611" s="273"/>
      <c r="B611" s="273"/>
      <c r="C611" s="273"/>
      <c r="D611" s="273"/>
      <c r="E611" s="273"/>
      <c r="F611" s="273"/>
      <c r="G611" s="273"/>
      <c r="H611" s="273"/>
      <c r="I611" s="273"/>
      <c r="J611" s="273"/>
      <c r="K611" s="273"/>
      <c r="L611" s="273"/>
      <c r="M611" s="273"/>
      <c r="N611" s="273"/>
      <c r="O611" s="273"/>
      <c r="P611" s="273"/>
      <c r="Q611" s="273"/>
      <c r="R611" s="273"/>
      <c r="S611" s="273"/>
      <c r="T611" s="273"/>
      <c r="U611" s="273"/>
      <c r="V611" s="273"/>
      <c r="W611" s="273"/>
      <c r="X611" s="273"/>
      <c r="Y611" s="273"/>
      <c r="Z611" s="273"/>
    </row>
    <row r="612">
      <c r="A612" s="273"/>
      <c r="B612" s="273"/>
      <c r="C612" s="273"/>
      <c r="D612" s="273"/>
      <c r="E612" s="273"/>
      <c r="F612" s="273"/>
      <c r="G612" s="273"/>
      <c r="H612" s="273"/>
      <c r="I612" s="273"/>
      <c r="J612" s="273"/>
      <c r="K612" s="273"/>
      <c r="L612" s="273"/>
      <c r="M612" s="273"/>
      <c r="N612" s="273"/>
      <c r="O612" s="273"/>
      <c r="P612" s="273"/>
      <c r="Q612" s="273"/>
      <c r="R612" s="273"/>
      <c r="S612" s="273"/>
      <c r="T612" s="273"/>
      <c r="U612" s="273"/>
      <c r="V612" s="273"/>
      <c r="W612" s="273"/>
      <c r="X612" s="273"/>
      <c r="Y612" s="273"/>
      <c r="Z612" s="273"/>
    </row>
    <row r="613">
      <c r="A613" s="273"/>
      <c r="B613" s="273"/>
      <c r="C613" s="273"/>
      <c r="D613" s="273"/>
      <c r="E613" s="273"/>
      <c r="F613" s="273"/>
      <c r="G613" s="273"/>
      <c r="H613" s="273"/>
      <c r="I613" s="273"/>
      <c r="J613" s="273"/>
      <c r="K613" s="273"/>
      <c r="L613" s="273"/>
      <c r="M613" s="273"/>
      <c r="N613" s="273"/>
      <c r="O613" s="273"/>
      <c r="P613" s="273"/>
      <c r="Q613" s="273"/>
      <c r="R613" s="273"/>
      <c r="S613" s="273"/>
      <c r="T613" s="273"/>
      <c r="U613" s="273"/>
      <c r="V613" s="273"/>
      <c r="W613" s="273"/>
      <c r="X613" s="273"/>
      <c r="Y613" s="273"/>
      <c r="Z613" s="273"/>
    </row>
    <row r="614">
      <c r="A614" s="273"/>
      <c r="B614" s="273"/>
      <c r="C614" s="273"/>
      <c r="D614" s="273"/>
      <c r="E614" s="273"/>
      <c r="F614" s="273"/>
      <c r="G614" s="273"/>
      <c r="H614" s="273"/>
      <c r="I614" s="273"/>
      <c r="J614" s="273"/>
      <c r="K614" s="273"/>
      <c r="L614" s="273"/>
      <c r="M614" s="273"/>
      <c r="N614" s="273"/>
      <c r="O614" s="273"/>
      <c r="P614" s="273"/>
      <c r="Q614" s="273"/>
      <c r="R614" s="273"/>
      <c r="S614" s="273"/>
      <c r="T614" s="273"/>
      <c r="U614" s="273"/>
      <c r="V614" s="273"/>
      <c r="W614" s="273"/>
      <c r="X614" s="273"/>
      <c r="Y614" s="273"/>
      <c r="Z614" s="273"/>
    </row>
    <row r="615">
      <c r="A615" s="273"/>
      <c r="B615" s="273"/>
      <c r="C615" s="273"/>
      <c r="D615" s="273"/>
      <c r="E615" s="273"/>
      <c r="F615" s="273"/>
      <c r="G615" s="273"/>
      <c r="H615" s="273"/>
      <c r="I615" s="273"/>
      <c r="J615" s="273"/>
      <c r="K615" s="273"/>
      <c r="L615" s="273"/>
      <c r="M615" s="273"/>
      <c r="N615" s="273"/>
      <c r="O615" s="273"/>
      <c r="P615" s="273"/>
      <c r="Q615" s="273"/>
      <c r="R615" s="273"/>
      <c r="S615" s="273"/>
      <c r="T615" s="273"/>
      <c r="U615" s="273"/>
      <c r="V615" s="273"/>
      <c r="W615" s="273"/>
      <c r="X615" s="273"/>
      <c r="Y615" s="273"/>
      <c r="Z615" s="273"/>
    </row>
    <row r="616">
      <c r="A616" s="273"/>
      <c r="B616" s="273"/>
      <c r="C616" s="273"/>
      <c r="D616" s="273"/>
      <c r="E616" s="273"/>
      <c r="F616" s="273"/>
      <c r="G616" s="273"/>
      <c r="H616" s="273"/>
      <c r="I616" s="273"/>
      <c r="J616" s="273"/>
      <c r="K616" s="273"/>
      <c r="L616" s="273"/>
      <c r="M616" s="273"/>
      <c r="N616" s="273"/>
      <c r="O616" s="273"/>
      <c r="P616" s="273"/>
      <c r="Q616" s="273"/>
      <c r="R616" s="273"/>
      <c r="S616" s="273"/>
      <c r="T616" s="273"/>
      <c r="U616" s="273"/>
      <c r="V616" s="273"/>
      <c r="W616" s="273"/>
      <c r="X616" s="273"/>
      <c r="Y616" s="273"/>
      <c r="Z616" s="273"/>
    </row>
    <row r="617">
      <c r="A617" s="273"/>
      <c r="B617" s="273"/>
      <c r="C617" s="273"/>
      <c r="D617" s="273"/>
      <c r="E617" s="273"/>
      <c r="F617" s="273"/>
      <c r="G617" s="273"/>
      <c r="H617" s="273"/>
      <c r="I617" s="273"/>
      <c r="J617" s="273"/>
      <c r="K617" s="273"/>
      <c r="L617" s="273"/>
      <c r="M617" s="273"/>
      <c r="N617" s="273"/>
      <c r="O617" s="273"/>
      <c r="P617" s="273"/>
      <c r="Q617" s="273"/>
      <c r="R617" s="273"/>
      <c r="S617" s="273"/>
      <c r="T617" s="273"/>
      <c r="U617" s="273"/>
      <c r="V617" s="273"/>
      <c r="W617" s="273"/>
      <c r="X617" s="273"/>
      <c r="Y617" s="273"/>
      <c r="Z617" s="273"/>
    </row>
    <row r="618">
      <c r="A618" s="273"/>
      <c r="B618" s="273"/>
      <c r="C618" s="273"/>
      <c r="D618" s="273"/>
      <c r="E618" s="273"/>
      <c r="F618" s="273"/>
      <c r="G618" s="273"/>
      <c r="H618" s="273"/>
      <c r="I618" s="273"/>
      <c r="J618" s="273"/>
      <c r="K618" s="273"/>
      <c r="L618" s="273"/>
      <c r="M618" s="273"/>
      <c r="N618" s="273"/>
      <c r="O618" s="273"/>
      <c r="P618" s="273"/>
      <c r="Q618" s="273"/>
      <c r="R618" s="273"/>
      <c r="S618" s="273"/>
      <c r="T618" s="273"/>
      <c r="U618" s="273"/>
      <c r="V618" s="273"/>
      <c r="W618" s="273"/>
      <c r="X618" s="273"/>
      <c r="Y618" s="273"/>
      <c r="Z618" s="273"/>
    </row>
    <row r="619">
      <c r="A619" s="273"/>
      <c r="B619" s="273"/>
      <c r="C619" s="273"/>
      <c r="D619" s="273"/>
      <c r="E619" s="273"/>
      <c r="F619" s="273"/>
      <c r="G619" s="273"/>
      <c r="H619" s="273"/>
      <c r="I619" s="273"/>
      <c r="J619" s="273"/>
      <c r="K619" s="273"/>
      <c r="L619" s="273"/>
      <c r="M619" s="273"/>
      <c r="N619" s="273"/>
      <c r="O619" s="273"/>
      <c r="P619" s="273"/>
      <c r="Q619" s="273"/>
      <c r="R619" s="273"/>
      <c r="S619" s="273"/>
      <c r="T619" s="273"/>
      <c r="U619" s="273"/>
      <c r="V619" s="273"/>
      <c r="W619" s="273"/>
      <c r="X619" s="273"/>
      <c r="Y619" s="273"/>
      <c r="Z619" s="273"/>
    </row>
    <row r="620">
      <c r="A620" s="273"/>
      <c r="B620" s="273"/>
      <c r="C620" s="273"/>
      <c r="D620" s="273"/>
      <c r="E620" s="273"/>
      <c r="F620" s="273"/>
      <c r="G620" s="273"/>
      <c r="H620" s="273"/>
      <c r="I620" s="273"/>
      <c r="J620" s="273"/>
      <c r="K620" s="273"/>
      <c r="L620" s="273"/>
      <c r="M620" s="273"/>
      <c r="N620" s="273"/>
      <c r="O620" s="273"/>
      <c r="P620" s="273"/>
      <c r="Q620" s="273"/>
      <c r="R620" s="273"/>
      <c r="S620" s="273"/>
      <c r="T620" s="273"/>
      <c r="U620" s="273"/>
      <c r="V620" s="273"/>
      <c r="W620" s="273"/>
      <c r="X620" s="273"/>
      <c r="Y620" s="273"/>
      <c r="Z620" s="273"/>
    </row>
    <row r="621">
      <c r="A621" s="273"/>
      <c r="B621" s="273"/>
      <c r="C621" s="273"/>
      <c r="D621" s="273"/>
      <c r="E621" s="273"/>
      <c r="F621" s="273"/>
      <c r="G621" s="273"/>
      <c r="H621" s="273"/>
      <c r="I621" s="273"/>
      <c r="J621" s="273"/>
      <c r="K621" s="273"/>
      <c r="L621" s="273"/>
      <c r="M621" s="273"/>
      <c r="N621" s="273"/>
      <c r="O621" s="273"/>
      <c r="P621" s="273"/>
      <c r="Q621" s="273"/>
      <c r="R621" s="273"/>
      <c r="S621" s="273"/>
      <c r="T621" s="273"/>
      <c r="U621" s="273"/>
      <c r="V621" s="273"/>
      <c r="W621" s="273"/>
      <c r="X621" s="273"/>
      <c r="Y621" s="273"/>
      <c r="Z621" s="273"/>
    </row>
    <row r="622">
      <c r="A622" s="273"/>
      <c r="B622" s="273"/>
      <c r="C622" s="273"/>
      <c r="D622" s="273"/>
      <c r="E622" s="273"/>
      <c r="F622" s="273"/>
      <c r="G622" s="273"/>
      <c r="H622" s="273"/>
      <c r="I622" s="273"/>
      <c r="J622" s="273"/>
      <c r="K622" s="273"/>
      <c r="L622" s="273"/>
      <c r="M622" s="273"/>
      <c r="N622" s="273"/>
      <c r="O622" s="273"/>
      <c r="P622" s="273"/>
      <c r="Q622" s="273"/>
      <c r="R622" s="273"/>
      <c r="S622" s="273"/>
      <c r="T622" s="273"/>
      <c r="U622" s="273"/>
      <c r="V622" s="273"/>
      <c r="W622" s="273"/>
      <c r="X622" s="273"/>
      <c r="Y622" s="273"/>
      <c r="Z622" s="273"/>
    </row>
    <row r="623">
      <c r="A623" s="273"/>
      <c r="B623" s="273"/>
      <c r="C623" s="273"/>
      <c r="D623" s="273"/>
      <c r="E623" s="273"/>
      <c r="F623" s="273"/>
      <c r="G623" s="273"/>
      <c r="H623" s="273"/>
      <c r="I623" s="273"/>
      <c r="J623" s="273"/>
      <c r="K623" s="273"/>
      <c r="L623" s="273"/>
      <c r="M623" s="273"/>
      <c r="N623" s="273"/>
      <c r="O623" s="273"/>
      <c r="P623" s="273"/>
      <c r="Q623" s="273"/>
      <c r="R623" s="273"/>
      <c r="S623" s="273"/>
      <c r="T623" s="273"/>
      <c r="U623" s="273"/>
      <c r="V623" s="273"/>
      <c r="W623" s="273"/>
      <c r="X623" s="273"/>
      <c r="Y623" s="273"/>
      <c r="Z623" s="273"/>
    </row>
    <row r="624">
      <c r="A624" s="273"/>
      <c r="B624" s="273"/>
      <c r="C624" s="273"/>
      <c r="D624" s="273"/>
      <c r="E624" s="273"/>
      <c r="F624" s="273"/>
      <c r="G624" s="273"/>
      <c r="H624" s="273"/>
      <c r="I624" s="273"/>
      <c r="J624" s="273"/>
      <c r="K624" s="273"/>
      <c r="L624" s="273"/>
      <c r="M624" s="273"/>
      <c r="N624" s="273"/>
      <c r="O624" s="273"/>
      <c r="P624" s="273"/>
      <c r="Q624" s="273"/>
      <c r="R624" s="273"/>
      <c r="S624" s="273"/>
      <c r="T624" s="273"/>
      <c r="U624" s="273"/>
      <c r="V624" s="273"/>
      <c r="W624" s="273"/>
      <c r="X624" s="273"/>
      <c r="Y624" s="273"/>
      <c r="Z624" s="273"/>
    </row>
    <row r="625">
      <c r="A625" s="273"/>
      <c r="B625" s="273"/>
      <c r="C625" s="273"/>
      <c r="D625" s="273"/>
      <c r="E625" s="273"/>
      <c r="F625" s="273"/>
      <c r="G625" s="273"/>
      <c r="H625" s="273"/>
      <c r="I625" s="273"/>
      <c r="J625" s="273"/>
      <c r="K625" s="273"/>
      <c r="L625" s="273"/>
      <c r="M625" s="273"/>
      <c r="N625" s="273"/>
      <c r="O625" s="273"/>
      <c r="P625" s="273"/>
      <c r="Q625" s="273"/>
      <c r="R625" s="273"/>
      <c r="S625" s="273"/>
      <c r="T625" s="273"/>
      <c r="U625" s="273"/>
      <c r="V625" s="273"/>
      <c r="W625" s="273"/>
      <c r="X625" s="273"/>
      <c r="Y625" s="273"/>
      <c r="Z625" s="273"/>
    </row>
    <row r="626">
      <c r="A626" s="273"/>
      <c r="B626" s="273"/>
      <c r="C626" s="273"/>
      <c r="D626" s="273"/>
      <c r="E626" s="273"/>
      <c r="F626" s="273"/>
      <c r="G626" s="273"/>
      <c r="H626" s="273"/>
      <c r="I626" s="273"/>
      <c r="J626" s="273"/>
      <c r="K626" s="273"/>
      <c r="L626" s="273"/>
      <c r="M626" s="273"/>
      <c r="N626" s="273"/>
      <c r="O626" s="273"/>
      <c r="P626" s="273"/>
      <c r="Q626" s="273"/>
      <c r="R626" s="273"/>
      <c r="S626" s="273"/>
      <c r="T626" s="273"/>
      <c r="U626" s="273"/>
      <c r="V626" s="273"/>
      <c r="W626" s="273"/>
      <c r="X626" s="273"/>
      <c r="Y626" s="273"/>
      <c r="Z626" s="273"/>
    </row>
    <row r="627">
      <c r="A627" s="273"/>
      <c r="B627" s="273"/>
      <c r="C627" s="273"/>
      <c r="D627" s="273"/>
      <c r="E627" s="273"/>
      <c r="F627" s="273"/>
      <c r="G627" s="273"/>
      <c r="H627" s="273"/>
      <c r="I627" s="273"/>
      <c r="J627" s="273"/>
      <c r="K627" s="273"/>
      <c r="L627" s="273"/>
      <c r="M627" s="273"/>
      <c r="N627" s="273"/>
      <c r="O627" s="273"/>
      <c r="P627" s="273"/>
      <c r="Q627" s="273"/>
      <c r="R627" s="273"/>
      <c r="S627" s="273"/>
      <c r="T627" s="273"/>
      <c r="U627" s="273"/>
      <c r="V627" s="273"/>
      <c r="W627" s="273"/>
      <c r="X627" s="273"/>
      <c r="Y627" s="273"/>
      <c r="Z627" s="273"/>
    </row>
    <row r="628">
      <c r="A628" s="273"/>
      <c r="B628" s="273"/>
      <c r="C628" s="273"/>
      <c r="D628" s="273"/>
      <c r="E628" s="273"/>
      <c r="F628" s="273"/>
      <c r="G628" s="273"/>
      <c r="H628" s="273"/>
      <c r="I628" s="273"/>
      <c r="J628" s="273"/>
      <c r="K628" s="273"/>
      <c r="L628" s="273"/>
      <c r="M628" s="273"/>
      <c r="N628" s="273"/>
      <c r="O628" s="273"/>
      <c r="P628" s="273"/>
      <c r="Q628" s="273"/>
      <c r="R628" s="273"/>
      <c r="S628" s="273"/>
      <c r="T628" s="273"/>
      <c r="U628" s="273"/>
      <c r="V628" s="273"/>
      <c r="W628" s="273"/>
      <c r="X628" s="273"/>
      <c r="Y628" s="273"/>
      <c r="Z628" s="273"/>
    </row>
    <row r="629">
      <c r="A629" s="273"/>
      <c r="B629" s="273"/>
      <c r="C629" s="273"/>
      <c r="D629" s="273"/>
      <c r="E629" s="273"/>
      <c r="F629" s="273"/>
      <c r="G629" s="273"/>
      <c r="H629" s="273"/>
      <c r="I629" s="273"/>
      <c r="J629" s="273"/>
      <c r="K629" s="273"/>
      <c r="L629" s="273"/>
      <c r="M629" s="273"/>
      <c r="N629" s="273"/>
      <c r="O629" s="273"/>
      <c r="P629" s="273"/>
      <c r="Q629" s="273"/>
      <c r="R629" s="273"/>
      <c r="S629" s="273"/>
      <c r="T629" s="273"/>
      <c r="U629" s="273"/>
      <c r="V629" s="273"/>
      <c r="W629" s="273"/>
      <c r="X629" s="273"/>
      <c r="Y629" s="273"/>
      <c r="Z629" s="273"/>
    </row>
    <row r="630">
      <c r="A630" s="273"/>
      <c r="B630" s="273"/>
      <c r="C630" s="273"/>
      <c r="D630" s="273"/>
      <c r="E630" s="273"/>
      <c r="F630" s="273"/>
      <c r="G630" s="273"/>
      <c r="H630" s="273"/>
      <c r="I630" s="273"/>
      <c r="J630" s="273"/>
      <c r="K630" s="273"/>
      <c r="L630" s="273"/>
      <c r="M630" s="273"/>
      <c r="N630" s="273"/>
      <c r="O630" s="273"/>
      <c r="P630" s="273"/>
      <c r="Q630" s="273"/>
      <c r="R630" s="273"/>
      <c r="S630" s="273"/>
      <c r="T630" s="273"/>
      <c r="U630" s="273"/>
      <c r="V630" s="273"/>
      <c r="W630" s="273"/>
      <c r="X630" s="273"/>
      <c r="Y630" s="273"/>
      <c r="Z630" s="273"/>
    </row>
    <row r="631">
      <c r="A631" s="273"/>
      <c r="B631" s="273"/>
      <c r="C631" s="273"/>
      <c r="D631" s="273"/>
      <c r="E631" s="273"/>
      <c r="F631" s="273"/>
      <c r="G631" s="273"/>
      <c r="H631" s="273"/>
      <c r="I631" s="273"/>
      <c r="J631" s="273"/>
      <c r="K631" s="273"/>
      <c r="L631" s="273"/>
      <c r="M631" s="273"/>
      <c r="N631" s="273"/>
      <c r="O631" s="273"/>
      <c r="P631" s="273"/>
      <c r="Q631" s="273"/>
      <c r="R631" s="273"/>
      <c r="S631" s="273"/>
      <c r="T631" s="273"/>
      <c r="U631" s="273"/>
      <c r="V631" s="273"/>
      <c r="W631" s="273"/>
      <c r="X631" s="273"/>
      <c r="Y631" s="273"/>
      <c r="Z631" s="273"/>
    </row>
    <row r="632">
      <c r="A632" s="273"/>
      <c r="B632" s="273"/>
      <c r="C632" s="273"/>
      <c r="D632" s="273"/>
      <c r="E632" s="273"/>
      <c r="F632" s="273"/>
      <c r="G632" s="273"/>
      <c r="H632" s="273"/>
      <c r="I632" s="273"/>
      <c r="J632" s="273"/>
      <c r="K632" s="273"/>
      <c r="L632" s="273"/>
      <c r="M632" s="273"/>
      <c r="N632" s="273"/>
      <c r="O632" s="273"/>
      <c r="P632" s="273"/>
      <c r="Q632" s="273"/>
      <c r="R632" s="273"/>
      <c r="S632" s="273"/>
      <c r="T632" s="273"/>
      <c r="U632" s="273"/>
      <c r="V632" s="273"/>
      <c r="W632" s="273"/>
      <c r="X632" s="273"/>
      <c r="Y632" s="273"/>
      <c r="Z632" s="273"/>
    </row>
    <row r="633">
      <c r="A633" s="273"/>
      <c r="B633" s="273"/>
      <c r="C633" s="273"/>
      <c r="D633" s="273"/>
      <c r="E633" s="273"/>
      <c r="F633" s="273"/>
      <c r="G633" s="273"/>
      <c r="H633" s="273"/>
      <c r="I633" s="273"/>
      <c r="J633" s="273"/>
      <c r="K633" s="273"/>
      <c r="L633" s="273"/>
      <c r="M633" s="273"/>
      <c r="N633" s="273"/>
      <c r="O633" s="273"/>
      <c r="P633" s="273"/>
      <c r="Q633" s="273"/>
      <c r="R633" s="273"/>
      <c r="S633" s="273"/>
      <c r="T633" s="273"/>
      <c r="U633" s="273"/>
      <c r="V633" s="273"/>
      <c r="W633" s="273"/>
      <c r="X633" s="273"/>
      <c r="Y633" s="273"/>
      <c r="Z633" s="273"/>
    </row>
    <row r="634">
      <c r="A634" s="273"/>
      <c r="B634" s="273"/>
      <c r="C634" s="273"/>
      <c r="D634" s="273"/>
      <c r="E634" s="273"/>
      <c r="F634" s="273"/>
      <c r="G634" s="273"/>
      <c r="H634" s="273"/>
      <c r="I634" s="273"/>
      <c r="J634" s="273"/>
      <c r="K634" s="273"/>
      <c r="L634" s="273"/>
      <c r="M634" s="273"/>
      <c r="N634" s="273"/>
      <c r="O634" s="273"/>
      <c r="P634" s="273"/>
      <c r="Q634" s="273"/>
      <c r="R634" s="273"/>
      <c r="S634" s="273"/>
      <c r="T634" s="273"/>
      <c r="U634" s="273"/>
      <c r="V634" s="273"/>
      <c r="W634" s="273"/>
      <c r="X634" s="273"/>
      <c r="Y634" s="273"/>
      <c r="Z634" s="273"/>
    </row>
    <row r="635">
      <c r="A635" s="273"/>
      <c r="B635" s="273"/>
      <c r="C635" s="273"/>
      <c r="D635" s="273"/>
      <c r="E635" s="273"/>
      <c r="F635" s="273"/>
      <c r="G635" s="273"/>
      <c r="H635" s="273"/>
      <c r="I635" s="273"/>
      <c r="J635" s="273"/>
      <c r="K635" s="273"/>
      <c r="L635" s="273"/>
      <c r="M635" s="273"/>
      <c r="N635" s="273"/>
      <c r="O635" s="273"/>
      <c r="P635" s="273"/>
      <c r="Q635" s="273"/>
      <c r="R635" s="273"/>
      <c r="S635" s="273"/>
      <c r="T635" s="273"/>
      <c r="U635" s="273"/>
      <c r="V635" s="273"/>
      <c r="W635" s="273"/>
      <c r="X635" s="273"/>
      <c r="Y635" s="273"/>
      <c r="Z635" s="273"/>
    </row>
    <row r="636">
      <c r="A636" s="273"/>
      <c r="B636" s="273"/>
      <c r="C636" s="273"/>
      <c r="D636" s="273"/>
      <c r="E636" s="273"/>
      <c r="F636" s="273"/>
      <c r="G636" s="273"/>
      <c r="H636" s="273"/>
      <c r="I636" s="273"/>
      <c r="J636" s="273"/>
      <c r="K636" s="273"/>
      <c r="L636" s="273"/>
      <c r="M636" s="273"/>
      <c r="N636" s="273"/>
      <c r="O636" s="273"/>
      <c r="P636" s="273"/>
      <c r="Q636" s="273"/>
      <c r="R636" s="273"/>
      <c r="S636" s="273"/>
      <c r="T636" s="273"/>
      <c r="U636" s="273"/>
      <c r="V636" s="273"/>
      <c r="W636" s="273"/>
      <c r="X636" s="273"/>
      <c r="Y636" s="273"/>
      <c r="Z636" s="273"/>
    </row>
    <row r="637">
      <c r="A637" s="273"/>
      <c r="B637" s="273"/>
      <c r="C637" s="273"/>
      <c r="D637" s="273"/>
      <c r="E637" s="273"/>
      <c r="F637" s="273"/>
      <c r="G637" s="273"/>
      <c r="H637" s="273"/>
      <c r="I637" s="273"/>
      <c r="J637" s="273"/>
      <c r="K637" s="273"/>
      <c r="L637" s="273"/>
      <c r="M637" s="273"/>
      <c r="N637" s="273"/>
      <c r="O637" s="273"/>
      <c r="P637" s="273"/>
      <c r="Q637" s="273"/>
      <c r="R637" s="273"/>
      <c r="S637" s="273"/>
      <c r="T637" s="273"/>
      <c r="U637" s="273"/>
      <c r="V637" s="273"/>
      <c r="W637" s="273"/>
      <c r="X637" s="273"/>
      <c r="Y637" s="273"/>
      <c r="Z637" s="273"/>
    </row>
    <row r="638">
      <c r="A638" s="273"/>
      <c r="B638" s="273"/>
      <c r="C638" s="273"/>
      <c r="D638" s="2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273"/>
      <c r="R638" s="273"/>
      <c r="S638" s="273"/>
      <c r="T638" s="273"/>
      <c r="U638" s="273"/>
      <c r="V638" s="273"/>
      <c r="W638" s="273"/>
      <c r="X638" s="273"/>
      <c r="Y638" s="273"/>
      <c r="Z638" s="273"/>
    </row>
    <row r="639">
      <c r="A639" s="273"/>
      <c r="B639" s="273"/>
      <c r="C639" s="273"/>
      <c r="D639" s="273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273"/>
      <c r="R639" s="273"/>
      <c r="S639" s="273"/>
      <c r="T639" s="273"/>
      <c r="U639" s="273"/>
      <c r="V639" s="273"/>
      <c r="W639" s="273"/>
      <c r="X639" s="273"/>
      <c r="Y639" s="273"/>
      <c r="Z639" s="273"/>
    </row>
    <row r="640">
      <c r="A640" s="273"/>
      <c r="B640" s="273"/>
      <c r="C640" s="273"/>
      <c r="D640" s="273"/>
      <c r="E640" s="273"/>
      <c r="F640" s="273"/>
      <c r="G640" s="273"/>
      <c r="H640" s="273"/>
      <c r="I640" s="273"/>
      <c r="J640" s="273"/>
      <c r="K640" s="273"/>
      <c r="L640" s="273"/>
      <c r="M640" s="273"/>
      <c r="N640" s="273"/>
      <c r="O640" s="273"/>
      <c r="P640" s="273"/>
      <c r="Q640" s="273"/>
      <c r="R640" s="273"/>
      <c r="S640" s="273"/>
      <c r="T640" s="273"/>
      <c r="U640" s="273"/>
      <c r="V640" s="273"/>
      <c r="W640" s="273"/>
      <c r="X640" s="273"/>
      <c r="Y640" s="273"/>
      <c r="Z640" s="273"/>
    </row>
    <row r="641">
      <c r="A641" s="273"/>
      <c r="B641" s="273"/>
      <c r="C641" s="273"/>
      <c r="D641" s="273"/>
      <c r="E641" s="273"/>
      <c r="F641" s="273"/>
      <c r="G641" s="273"/>
      <c r="H641" s="273"/>
      <c r="I641" s="273"/>
      <c r="J641" s="273"/>
      <c r="K641" s="273"/>
      <c r="L641" s="273"/>
      <c r="M641" s="273"/>
      <c r="N641" s="273"/>
      <c r="O641" s="273"/>
      <c r="P641" s="273"/>
      <c r="Q641" s="273"/>
      <c r="R641" s="273"/>
      <c r="S641" s="273"/>
      <c r="T641" s="273"/>
      <c r="U641" s="273"/>
      <c r="V641" s="273"/>
      <c r="W641" s="273"/>
      <c r="X641" s="273"/>
      <c r="Y641" s="273"/>
      <c r="Z641" s="273"/>
    </row>
    <row r="642">
      <c r="A642" s="273"/>
      <c r="B642" s="273"/>
      <c r="C642" s="273"/>
      <c r="D642" s="273"/>
      <c r="E642" s="273"/>
      <c r="F642" s="273"/>
      <c r="G642" s="273"/>
      <c r="H642" s="273"/>
      <c r="I642" s="273"/>
      <c r="J642" s="273"/>
      <c r="K642" s="273"/>
      <c r="L642" s="273"/>
      <c r="M642" s="273"/>
      <c r="N642" s="273"/>
      <c r="O642" s="273"/>
      <c r="P642" s="273"/>
      <c r="Q642" s="273"/>
      <c r="R642" s="273"/>
      <c r="S642" s="273"/>
      <c r="T642" s="273"/>
      <c r="U642" s="273"/>
      <c r="V642" s="273"/>
      <c r="W642" s="273"/>
      <c r="X642" s="273"/>
      <c r="Y642" s="273"/>
      <c r="Z642" s="273"/>
    </row>
    <row r="643">
      <c r="A643" s="273"/>
      <c r="B643" s="273"/>
      <c r="C643" s="273"/>
      <c r="D643" s="273"/>
      <c r="E643" s="273"/>
      <c r="F643" s="273"/>
      <c r="G643" s="273"/>
      <c r="H643" s="273"/>
      <c r="I643" s="273"/>
      <c r="J643" s="273"/>
      <c r="K643" s="273"/>
      <c r="L643" s="273"/>
      <c r="M643" s="273"/>
      <c r="N643" s="273"/>
      <c r="O643" s="273"/>
      <c r="P643" s="273"/>
      <c r="Q643" s="273"/>
      <c r="R643" s="273"/>
      <c r="S643" s="273"/>
      <c r="T643" s="273"/>
      <c r="U643" s="273"/>
      <c r="V643" s="273"/>
      <c r="W643" s="273"/>
      <c r="X643" s="273"/>
      <c r="Y643" s="273"/>
      <c r="Z643" s="273"/>
    </row>
    <row r="644">
      <c r="A644" s="273"/>
      <c r="B644" s="273"/>
      <c r="C644" s="273"/>
      <c r="D644" s="273"/>
      <c r="E644" s="273"/>
      <c r="F644" s="273"/>
      <c r="G644" s="273"/>
      <c r="H644" s="273"/>
      <c r="I644" s="273"/>
      <c r="J644" s="273"/>
      <c r="K644" s="273"/>
      <c r="L644" s="273"/>
      <c r="M644" s="273"/>
      <c r="N644" s="273"/>
      <c r="O644" s="273"/>
      <c r="P644" s="273"/>
      <c r="Q644" s="273"/>
      <c r="R644" s="273"/>
      <c r="S644" s="273"/>
      <c r="T644" s="273"/>
      <c r="U644" s="273"/>
      <c r="V644" s="273"/>
      <c r="W644" s="273"/>
      <c r="X644" s="273"/>
      <c r="Y644" s="273"/>
      <c r="Z644" s="273"/>
    </row>
    <row r="645">
      <c r="A645" s="273"/>
      <c r="B645" s="273"/>
      <c r="C645" s="273"/>
      <c r="D645" s="273"/>
      <c r="E645" s="273"/>
      <c r="F645" s="273"/>
      <c r="G645" s="273"/>
      <c r="H645" s="273"/>
      <c r="I645" s="273"/>
      <c r="J645" s="273"/>
      <c r="K645" s="273"/>
      <c r="L645" s="273"/>
      <c r="M645" s="273"/>
      <c r="N645" s="273"/>
      <c r="O645" s="273"/>
      <c r="P645" s="273"/>
      <c r="Q645" s="273"/>
      <c r="R645" s="273"/>
      <c r="S645" s="273"/>
      <c r="T645" s="273"/>
      <c r="U645" s="273"/>
      <c r="V645" s="273"/>
      <c r="W645" s="273"/>
      <c r="X645" s="273"/>
      <c r="Y645" s="273"/>
      <c r="Z645" s="273"/>
    </row>
    <row r="646">
      <c r="A646" s="273"/>
      <c r="B646" s="273"/>
      <c r="C646" s="273"/>
      <c r="D646" s="273"/>
      <c r="E646" s="273"/>
      <c r="F646" s="273"/>
      <c r="G646" s="273"/>
      <c r="H646" s="273"/>
      <c r="I646" s="273"/>
      <c r="J646" s="273"/>
      <c r="K646" s="273"/>
      <c r="L646" s="273"/>
      <c r="M646" s="273"/>
      <c r="N646" s="273"/>
      <c r="O646" s="273"/>
      <c r="P646" s="273"/>
      <c r="Q646" s="273"/>
      <c r="R646" s="273"/>
      <c r="S646" s="273"/>
      <c r="T646" s="273"/>
      <c r="U646" s="273"/>
      <c r="V646" s="273"/>
      <c r="W646" s="273"/>
      <c r="X646" s="273"/>
      <c r="Y646" s="273"/>
      <c r="Z646" s="273"/>
    </row>
    <row r="647">
      <c r="A647" s="273"/>
      <c r="B647" s="273"/>
      <c r="C647" s="273"/>
      <c r="D647" s="273"/>
      <c r="E647" s="273"/>
      <c r="F647" s="273"/>
      <c r="G647" s="273"/>
      <c r="H647" s="273"/>
      <c r="I647" s="273"/>
      <c r="J647" s="273"/>
      <c r="K647" s="273"/>
      <c r="L647" s="273"/>
      <c r="M647" s="273"/>
      <c r="N647" s="273"/>
      <c r="O647" s="273"/>
      <c r="P647" s="273"/>
      <c r="Q647" s="273"/>
      <c r="R647" s="273"/>
      <c r="S647" s="273"/>
      <c r="T647" s="273"/>
      <c r="U647" s="273"/>
      <c r="V647" s="273"/>
      <c r="W647" s="273"/>
      <c r="X647" s="273"/>
      <c r="Y647" s="273"/>
      <c r="Z647" s="273"/>
    </row>
    <row r="648">
      <c r="A648" s="273"/>
      <c r="B648" s="273"/>
      <c r="C648" s="273"/>
      <c r="D648" s="273"/>
      <c r="E648" s="273"/>
      <c r="F648" s="273"/>
      <c r="G648" s="273"/>
      <c r="H648" s="273"/>
      <c r="I648" s="273"/>
      <c r="J648" s="273"/>
      <c r="K648" s="273"/>
      <c r="L648" s="273"/>
      <c r="M648" s="273"/>
      <c r="N648" s="273"/>
      <c r="O648" s="273"/>
      <c r="P648" s="273"/>
      <c r="Q648" s="273"/>
      <c r="R648" s="273"/>
      <c r="S648" s="273"/>
      <c r="T648" s="273"/>
      <c r="U648" s="273"/>
      <c r="V648" s="273"/>
      <c r="W648" s="273"/>
      <c r="X648" s="273"/>
      <c r="Y648" s="273"/>
      <c r="Z648" s="273"/>
    </row>
    <row r="649">
      <c r="A649" s="273"/>
      <c r="B649" s="273"/>
      <c r="C649" s="273"/>
      <c r="D649" s="273"/>
      <c r="E649" s="273"/>
      <c r="F649" s="273"/>
      <c r="G649" s="273"/>
      <c r="H649" s="273"/>
      <c r="I649" s="273"/>
      <c r="J649" s="273"/>
      <c r="K649" s="273"/>
      <c r="L649" s="273"/>
      <c r="M649" s="273"/>
      <c r="N649" s="273"/>
      <c r="O649" s="273"/>
      <c r="P649" s="273"/>
      <c r="Q649" s="273"/>
      <c r="R649" s="273"/>
      <c r="S649" s="273"/>
      <c r="T649" s="273"/>
      <c r="U649" s="273"/>
      <c r="V649" s="273"/>
      <c r="W649" s="273"/>
      <c r="X649" s="273"/>
      <c r="Y649" s="273"/>
      <c r="Z649" s="273"/>
    </row>
    <row r="650">
      <c r="A650" s="273"/>
      <c r="B650" s="273"/>
      <c r="C650" s="273"/>
      <c r="D650" s="273"/>
      <c r="E650" s="273"/>
      <c r="F650" s="273"/>
      <c r="G650" s="273"/>
      <c r="H650" s="273"/>
      <c r="I650" s="273"/>
      <c r="J650" s="273"/>
      <c r="K650" s="273"/>
      <c r="L650" s="273"/>
      <c r="M650" s="273"/>
      <c r="N650" s="273"/>
      <c r="O650" s="273"/>
      <c r="P650" s="273"/>
      <c r="Q650" s="273"/>
      <c r="R650" s="273"/>
      <c r="S650" s="273"/>
      <c r="T650" s="273"/>
      <c r="U650" s="273"/>
      <c r="V650" s="273"/>
      <c r="W650" s="273"/>
      <c r="X650" s="273"/>
      <c r="Y650" s="273"/>
      <c r="Z650" s="273"/>
    </row>
    <row r="651">
      <c r="A651" s="273"/>
      <c r="B651" s="273"/>
      <c r="C651" s="273"/>
      <c r="D651" s="273"/>
      <c r="E651" s="273"/>
      <c r="F651" s="273"/>
      <c r="G651" s="273"/>
      <c r="H651" s="273"/>
      <c r="I651" s="273"/>
      <c r="J651" s="273"/>
      <c r="K651" s="273"/>
      <c r="L651" s="273"/>
      <c r="M651" s="273"/>
      <c r="N651" s="273"/>
      <c r="O651" s="273"/>
      <c r="P651" s="273"/>
      <c r="Q651" s="273"/>
      <c r="R651" s="273"/>
      <c r="S651" s="273"/>
      <c r="T651" s="273"/>
      <c r="U651" s="273"/>
      <c r="V651" s="273"/>
      <c r="W651" s="273"/>
      <c r="X651" s="273"/>
      <c r="Y651" s="273"/>
      <c r="Z651" s="273"/>
    </row>
    <row r="652">
      <c r="A652" s="273"/>
      <c r="B652" s="273"/>
      <c r="C652" s="273"/>
      <c r="D652" s="273"/>
      <c r="E652" s="273"/>
      <c r="F652" s="273"/>
      <c r="G652" s="273"/>
      <c r="H652" s="273"/>
      <c r="I652" s="273"/>
      <c r="J652" s="273"/>
      <c r="K652" s="273"/>
      <c r="L652" s="273"/>
      <c r="M652" s="273"/>
      <c r="N652" s="273"/>
      <c r="O652" s="273"/>
      <c r="P652" s="273"/>
      <c r="Q652" s="273"/>
      <c r="R652" s="273"/>
      <c r="S652" s="273"/>
      <c r="T652" s="273"/>
      <c r="U652" s="273"/>
      <c r="V652" s="273"/>
      <c r="W652" s="273"/>
      <c r="X652" s="273"/>
      <c r="Y652" s="273"/>
      <c r="Z652" s="273"/>
    </row>
    <row r="653">
      <c r="A653" s="273"/>
      <c r="B653" s="273"/>
      <c r="C653" s="273"/>
      <c r="D653" s="273"/>
      <c r="E653" s="273"/>
      <c r="F653" s="273"/>
      <c r="G653" s="273"/>
      <c r="H653" s="273"/>
      <c r="I653" s="273"/>
      <c r="J653" s="273"/>
      <c r="K653" s="273"/>
      <c r="L653" s="273"/>
      <c r="M653" s="273"/>
      <c r="N653" s="273"/>
      <c r="O653" s="273"/>
      <c r="P653" s="273"/>
      <c r="Q653" s="273"/>
      <c r="R653" s="273"/>
      <c r="S653" s="273"/>
      <c r="T653" s="273"/>
      <c r="U653" s="273"/>
      <c r="V653" s="273"/>
      <c r="W653" s="273"/>
      <c r="X653" s="273"/>
      <c r="Y653" s="273"/>
      <c r="Z653" s="273"/>
    </row>
    <row r="654">
      <c r="A654" s="273"/>
      <c r="B654" s="273"/>
      <c r="C654" s="273"/>
      <c r="D654" s="273"/>
      <c r="E654" s="273"/>
      <c r="F654" s="273"/>
      <c r="G654" s="273"/>
      <c r="H654" s="273"/>
      <c r="I654" s="273"/>
      <c r="J654" s="273"/>
      <c r="K654" s="273"/>
      <c r="L654" s="273"/>
      <c r="M654" s="273"/>
      <c r="N654" s="273"/>
      <c r="O654" s="273"/>
      <c r="P654" s="273"/>
      <c r="Q654" s="273"/>
      <c r="R654" s="273"/>
      <c r="S654" s="273"/>
      <c r="T654" s="273"/>
      <c r="U654" s="273"/>
      <c r="V654" s="273"/>
      <c r="W654" s="273"/>
      <c r="X654" s="273"/>
      <c r="Y654" s="273"/>
      <c r="Z654" s="273"/>
    </row>
    <row r="655">
      <c r="A655" s="273"/>
      <c r="B655" s="273"/>
      <c r="C655" s="273"/>
      <c r="D655" s="273"/>
      <c r="E655" s="273"/>
      <c r="F655" s="273"/>
      <c r="G655" s="273"/>
      <c r="H655" s="273"/>
      <c r="I655" s="273"/>
      <c r="J655" s="273"/>
      <c r="K655" s="273"/>
      <c r="L655" s="273"/>
      <c r="M655" s="273"/>
      <c r="N655" s="273"/>
      <c r="O655" s="273"/>
      <c r="P655" s="273"/>
      <c r="Q655" s="273"/>
      <c r="R655" s="273"/>
      <c r="S655" s="273"/>
      <c r="T655" s="273"/>
      <c r="U655" s="273"/>
      <c r="V655" s="273"/>
      <c r="W655" s="273"/>
      <c r="X655" s="273"/>
      <c r="Y655" s="273"/>
      <c r="Z655" s="273"/>
    </row>
    <row r="656">
      <c r="A656" s="273"/>
      <c r="B656" s="273"/>
      <c r="C656" s="273"/>
      <c r="D656" s="273"/>
      <c r="E656" s="273"/>
      <c r="F656" s="273"/>
      <c r="G656" s="273"/>
      <c r="H656" s="273"/>
      <c r="I656" s="273"/>
      <c r="J656" s="273"/>
      <c r="K656" s="273"/>
      <c r="L656" s="273"/>
      <c r="M656" s="273"/>
      <c r="N656" s="273"/>
      <c r="O656" s="273"/>
      <c r="P656" s="273"/>
      <c r="Q656" s="273"/>
      <c r="R656" s="273"/>
      <c r="S656" s="273"/>
      <c r="T656" s="273"/>
      <c r="U656" s="273"/>
      <c r="V656" s="273"/>
      <c r="W656" s="273"/>
      <c r="X656" s="273"/>
      <c r="Y656" s="273"/>
      <c r="Z656" s="273"/>
    </row>
    <row r="657">
      <c r="A657" s="273"/>
      <c r="B657" s="273"/>
      <c r="C657" s="273"/>
      <c r="D657" s="273"/>
      <c r="E657" s="273"/>
      <c r="F657" s="273"/>
      <c r="G657" s="273"/>
      <c r="H657" s="273"/>
      <c r="I657" s="273"/>
      <c r="J657" s="273"/>
      <c r="K657" s="273"/>
      <c r="L657" s="273"/>
      <c r="M657" s="273"/>
      <c r="N657" s="273"/>
      <c r="O657" s="273"/>
      <c r="P657" s="273"/>
      <c r="Q657" s="273"/>
      <c r="R657" s="273"/>
      <c r="S657" s="273"/>
      <c r="T657" s="273"/>
      <c r="U657" s="273"/>
      <c r="V657" s="273"/>
      <c r="W657" s="273"/>
      <c r="X657" s="273"/>
      <c r="Y657" s="273"/>
      <c r="Z657" s="273"/>
    </row>
    <row r="658">
      <c r="A658" s="273"/>
      <c r="B658" s="273"/>
      <c r="C658" s="273"/>
      <c r="D658" s="273"/>
      <c r="E658" s="273"/>
      <c r="F658" s="273"/>
      <c r="G658" s="273"/>
      <c r="H658" s="273"/>
      <c r="I658" s="273"/>
      <c r="J658" s="273"/>
      <c r="K658" s="273"/>
      <c r="L658" s="273"/>
      <c r="M658" s="273"/>
      <c r="N658" s="273"/>
      <c r="O658" s="273"/>
      <c r="P658" s="273"/>
      <c r="Q658" s="273"/>
      <c r="R658" s="273"/>
      <c r="S658" s="273"/>
      <c r="T658" s="273"/>
      <c r="U658" s="273"/>
      <c r="V658" s="273"/>
      <c r="W658" s="273"/>
      <c r="X658" s="273"/>
      <c r="Y658" s="273"/>
      <c r="Z658" s="273"/>
    </row>
    <row r="659">
      <c r="A659" s="273"/>
      <c r="B659" s="273"/>
      <c r="C659" s="273"/>
      <c r="D659" s="273"/>
      <c r="E659" s="273"/>
      <c r="F659" s="273"/>
      <c r="G659" s="273"/>
      <c r="H659" s="273"/>
      <c r="I659" s="273"/>
      <c r="J659" s="273"/>
      <c r="K659" s="273"/>
      <c r="L659" s="273"/>
      <c r="M659" s="273"/>
      <c r="N659" s="273"/>
      <c r="O659" s="273"/>
      <c r="P659" s="273"/>
      <c r="Q659" s="273"/>
      <c r="R659" s="273"/>
      <c r="S659" s="273"/>
      <c r="T659" s="273"/>
      <c r="U659" s="273"/>
      <c r="V659" s="273"/>
      <c r="W659" s="273"/>
      <c r="X659" s="273"/>
      <c r="Y659" s="273"/>
      <c r="Z659" s="273"/>
    </row>
    <row r="660">
      <c r="A660" s="273"/>
      <c r="B660" s="273"/>
      <c r="C660" s="273"/>
      <c r="D660" s="273"/>
      <c r="E660" s="273"/>
      <c r="F660" s="273"/>
      <c r="G660" s="273"/>
      <c r="H660" s="273"/>
      <c r="I660" s="273"/>
      <c r="J660" s="273"/>
      <c r="K660" s="273"/>
      <c r="L660" s="273"/>
      <c r="M660" s="273"/>
      <c r="N660" s="273"/>
      <c r="O660" s="273"/>
      <c r="P660" s="273"/>
      <c r="Q660" s="273"/>
      <c r="R660" s="273"/>
      <c r="S660" s="273"/>
      <c r="T660" s="273"/>
      <c r="U660" s="273"/>
      <c r="V660" s="273"/>
      <c r="W660" s="273"/>
      <c r="X660" s="273"/>
      <c r="Y660" s="273"/>
      <c r="Z660" s="273"/>
    </row>
    <row r="661">
      <c r="A661" s="273"/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273"/>
      <c r="T661" s="273"/>
      <c r="U661" s="273"/>
      <c r="V661" s="273"/>
      <c r="W661" s="273"/>
      <c r="X661" s="273"/>
      <c r="Y661" s="273"/>
      <c r="Z661" s="273"/>
    </row>
    <row r="662">
      <c r="A662" s="273"/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273"/>
      <c r="T662" s="273"/>
      <c r="U662" s="273"/>
      <c r="V662" s="273"/>
      <c r="W662" s="273"/>
      <c r="X662" s="273"/>
      <c r="Y662" s="273"/>
      <c r="Z662" s="273"/>
    </row>
    <row r="663">
      <c r="A663" s="273"/>
      <c r="B663" s="273"/>
      <c r="C663" s="273"/>
      <c r="D663" s="273"/>
      <c r="E663" s="273"/>
      <c r="F663" s="273"/>
      <c r="G663" s="273"/>
      <c r="H663" s="273"/>
      <c r="I663" s="273"/>
      <c r="J663" s="273"/>
      <c r="K663" s="273"/>
      <c r="L663" s="273"/>
      <c r="M663" s="273"/>
      <c r="N663" s="273"/>
      <c r="O663" s="273"/>
      <c r="P663" s="273"/>
      <c r="Q663" s="273"/>
      <c r="R663" s="273"/>
      <c r="S663" s="273"/>
      <c r="T663" s="273"/>
      <c r="U663" s="273"/>
      <c r="V663" s="273"/>
      <c r="W663" s="273"/>
      <c r="X663" s="273"/>
      <c r="Y663" s="273"/>
      <c r="Z663" s="273"/>
    </row>
    <row r="664">
      <c r="A664" s="273"/>
      <c r="B664" s="273"/>
      <c r="C664" s="273"/>
      <c r="D664" s="273"/>
      <c r="E664" s="273"/>
      <c r="F664" s="273"/>
      <c r="G664" s="273"/>
      <c r="H664" s="273"/>
      <c r="I664" s="273"/>
      <c r="J664" s="273"/>
      <c r="K664" s="273"/>
      <c r="L664" s="273"/>
      <c r="M664" s="273"/>
      <c r="N664" s="273"/>
      <c r="O664" s="273"/>
      <c r="P664" s="273"/>
      <c r="Q664" s="273"/>
      <c r="R664" s="273"/>
      <c r="S664" s="273"/>
      <c r="T664" s="273"/>
      <c r="U664" s="273"/>
      <c r="V664" s="273"/>
      <c r="W664" s="273"/>
      <c r="X664" s="273"/>
      <c r="Y664" s="273"/>
      <c r="Z664" s="273"/>
    </row>
    <row r="665">
      <c r="A665" s="273"/>
      <c r="B665" s="273"/>
      <c r="C665" s="273"/>
      <c r="D665" s="273"/>
      <c r="E665" s="273"/>
      <c r="F665" s="273"/>
      <c r="G665" s="273"/>
      <c r="H665" s="273"/>
      <c r="I665" s="273"/>
      <c r="J665" s="273"/>
      <c r="K665" s="273"/>
      <c r="L665" s="273"/>
      <c r="M665" s="273"/>
      <c r="N665" s="273"/>
      <c r="O665" s="273"/>
      <c r="P665" s="273"/>
      <c r="Q665" s="273"/>
      <c r="R665" s="273"/>
      <c r="S665" s="273"/>
      <c r="T665" s="273"/>
      <c r="U665" s="273"/>
      <c r="V665" s="273"/>
      <c r="W665" s="273"/>
      <c r="X665" s="273"/>
      <c r="Y665" s="273"/>
      <c r="Z665" s="273"/>
    </row>
    <row r="666">
      <c r="A666" s="273"/>
      <c r="B666" s="273"/>
      <c r="C666" s="273"/>
      <c r="D666" s="273"/>
      <c r="E666" s="273"/>
      <c r="F666" s="273"/>
      <c r="G666" s="273"/>
      <c r="H666" s="273"/>
      <c r="I666" s="273"/>
      <c r="J666" s="273"/>
      <c r="K666" s="273"/>
      <c r="L666" s="273"/>
      <c r="M666" s="273"/>
      <c r="N666" s="273"/>
      <c r="O666" s="273"/>
      <c r="P666" s="273"/>
      <c r="Q666" s="273"/>
      <c r="R666" s="273"/>
      <c r="S666" s="273"/>
      <c r="T666" s="273"/>
      <c r="U666" s="273"/>
      <c r="V666" s="273"/>
      <c r="W666" s="273"/>
      <c r="X666" s="273"/>
      <c r="Y666" s="273"/>
      <c r="Z666" s="273"/>
    </row>
    <row r="667">
      <c r="A667" s="273"/>
      <c r="B667" s="273"/>
      <c r="C667" s="273"/>
      <c r="D667" s="273"/>
      <c r="E667" s="273"/>
      <c r="F667" s="273"/>
      <c r="G667" s="273"/>
      <c r="H667" s="273"/>
      <c r="I667" s="273"/>
      <c r="J667" s="273"/>
      <c r="K667" s="273"/>
      <c r="L667" s="273"/>
      <c r="M667" s="273"/>
      <c r="N667" s="273"/>
      <c r="O667" s="273"/>
      <c r="P667" s="273"/>
      <c r="Q667" s="273"/>
      <c r="R667" s="273"/>
      <c r="S667" s="273"/>
      <c r="T667" s="273"/>
      <c r="U667" s="273"/>
      <c r="V667" s="273"/>
      <c r="W667" s="273"/>
      <c r="X667" s="273"/>
      <c r="Y667" s="273"/>
      <c r="Z667" s="273"/>
    </row>
    <row r="668">
      <c r="A668" s="273"/>
      <c r="B668" s="273"/>
      <c r="C668" s="273"/>
      <c r="D668" s="273"/>
      <c r="E668" s="273"/>
      <c r="F668" s="273"/>
      <c r="G668" s="273"/>
      <c r="H668" s="273"/>
      <c r="I668" s="273"/>
      <c r="J668" s="273"/>
      <c r="K668" s="273"/>
      <c r="L668" s="273"/>
      <c r="M668" s="273"/>
      <c r="N668" s="273"/>
      <c r="O668" s="273"/>
      <c r="P668" s="273"/>
      <c r="Q668" s="273"/>
      <c r="R668" s="273"/>
      <c r="S668" s="273"/>
      <c r="T668" s="273"/>
      <c r="U668" s="273"/>
      <c r="V668" s="273"/>
      <c r="W668" s="273"/>
      <c r="X668" s="273"/>
      <c r="Y668" s="273"/>
      <c r="Z668" s="273"/>
    </row>
    <row r="669">
      <c r="A669" s="273"/>
      <c r="B669" s="273"/>
      <c r="C669" s="273"/>
      <c r="D669" s="273"/>
      <c r="E669" s="273"/>
      <c r="F669" s="273"/>
      <c r="G669" s="273"/>
      <c r="H669" s="273"/>
      <c r="I669" s="273"/>
      <c r="J669" s="273"/>
      <c r="K669" s="273"/>
      <c r="L669" s="273"/>
      <c r="M669" s="273"/>
      <c r="N669" s="273"/>
      <c r="O669" s="273"/>
      <c r="P669" s="273"/>
      <c r="Q669" s="273"/>
      <c r="R669" s="273"/>
      <c r="S669" s="273"/>
      <c r="T669" s="273"/>
      <c r="U669" s="273"/>
      <c r="V669" s="273"/>
      <c r="W669" s="273"/>
      <c r="X669" s="273"/>
      <c r="Y669" s="273"/>
      <c r="Z669" s="273"/>
    </row>
    <row r="670">
      <c r="A670" s="273"/>
      <c r="B670" s="273"/>
      <c r="C670" s="273"/>
      <c r="D670" s="273"/>
      <c r="E670" s="273"/>
      <c r="F670" s="273"/>
      <c r="G670" s="273"/>
      <c r="H670" s="273"/>
      <c r="I670" s="273"/>
      <c r="J670" s="273"/>
      <c r="K670" s="273"/>
      <c r="L670" s="273"/>
      <c r="M670" s="273"/>
      <c r="N670" s="273"/>
      <c r="O670" s="273"/>
      <c r="P670" s="273"/>
      <c r="Q670" s="273"/>
      <c r="R670" s="273"/>
      <c r="S670" s="273"/>
      <c r="T670" s="273"/>
      <c r="U670" s="273"/>
      <c r="V670" s="273"/>
      <c r="W670" s="273"/>
      <c r="X670" s="273"/>
      <c r="Y670" s="273"/>
      <c r="Z670" s="273"/>
    </row>
    <row r="671">
      <c r="A671" s="273"/>
      <c r="B671" s="273"/>
      <c r="C671" s="273"/>
      <c r="D671" s="273"/>
      <c r="E671" s="273"/>
      <c r="F671" s="273"/>
      <c r="G671" s="273"/>
      <c r="H671" s="273"/>
      <c r="I671" s="273"/>
      <c r="J671" s="273"/>
      <c r="K671" s="273"/>
      <c r="L671" s="273"/>
      <c r="M671" s="273"/>
      <c r="N671" s="273"/>
      <c r="O671" s="273"/>
      <c r="P671" s="273"/>
      <c r="Q671" s="273"/>
      <c r="R671" s="273"/>
      <c r="S671" s="273"/>
      <c r="T671" s="273"/>
      <c r="U671" s="273"/>
      <c r="V671" s="273"/>
      <c r="W671" s="273"/>
      <c r="X671" s="273"/>
      <c r="Y671" s="273"/>
      <c r="Z671" s="273"/>
    </row>
    <row r="672">
      <c r="A672" s="273"/>
      <c r="B672" s="273"/>
      <c r="C672" s="273"/>
      <c r="D672" s="273"/>
      <c r="E672" s="273"/>
      <c r="F672" s="273"/>
      <c r="G672" s="273"/>
      <c r="H672" s="273"/>
      <c r="I672" s="273"/>
      <c r="J672" s="273"/>
      <c r="K672" s="273"/>
      <c r="L672" s="273"/>
      <c r="M672" s="273"/>
      <c r="N672" s="273"/>
      <c r="O672" s="273"/>
      <c r="P672" s="273"/>
      <c r="Q672" s="273"/>
      <c r="R672" s="273"/>
      <c r="S672" s="273"/>
      <c r="T672" s="273"/>
      <c r="U672" s="273"/>
      <c r="V672" s="273"/>
      <c r="W672" s="273"/>
      <c r="X672" s="273"/>
      <c r="Y672" s="273"/>
      <c r="Z672" s="273"/>
    </row>
    <row r="673">
      <c r="A673" s="273"/>
      <c r="B673" s="273"/>
      <c r="C673" s="273"/>
      <c r="D673" s="273"/>
      <c r="E673" s="273"/>
      <c r="F673" s="273"/>
      <c r="G673" s="273"/>
      <c r="H673" s="273"/>
      <c r="I673" s="273"/>
      <c r="J673" s="273"/>
      <c r="K673" s="273"/>
      <c r="L673" s="273"/>
      <c r="M673" s="273"/>
      <c r="N673" s="273"/>
      <c r="O673" s="273"/>
      <c r="P673" s="273"/>
      <c r="Q673" s="273"/>
      <c r="R673" s="273"/>
      <c r="S673" s="273"/>
      <c r="T673" s="273"/>
      <c r="U673" s="273"/>
      <c r="V673" s="273"/>
      <c r="W673" s="273"/>
      <c r="X673" s="273"/>
      <c r="Y673" s="273"/>
      <c r="Z673" s="273"/>
    </row>
    <row r="674">
      <c r="A674" s="273"/>
      <c r="B674" s="273"/>
      <c r="C674" s="273"/>
      <c r="D674" s="273"/>
      <c r="E674" s="273"/>
      <c r="F674" s="273"/>
      <c r="G674" s="273"/>
      <c r="H674" s="273"/>
      <c r="I674" s="273"/>
      <c r="J674" s="273"/>
      <c r="K674" s="273"/>
      <c r="L674" s="273"/>
      <c r="M674" s="273"/>
      <c r="N674" s="273"/>
      <c r="O674" s="273"/>
      <c r="P674" s="273"/>
      <c r="Q674" s="273"/>
      <c r="R674" s="273"/>
      <c r="S674" s="273"/>
      <c r="T674" s="273"/>
      <c r="U674" s="273"/>
      <c r="V674" s="273"/>
      <c r="W674" s="273"/>
      <c r="X674" s="273"/>
      <c r="Y674" s="273"/>
      <c r="Z674" s="273"/>
    </row>
    <row r="675">
      <c r="A675" s="273"/>
      <c r="B675" s="273"/>
      <c r="C675" s="273"/>
      <c r="D675" s="273"/>
      <c r="E675" s="273"/>
      <c r="F675" s="273"/>
      <c r="G675" s="273"/>
      <c r="H675" s="273"/>
      <c r="I675" s="273"/>
      <c r="J675" s="273"/>
      <c r="K675" s="273"/>
      <c r="L675" s="273"/>
      <c r="M675" s="273"/>
      <c r="N675" s="273"/>
      <c r="O675" s="273"/>
      <c r="P675" s="273"/>
      <c r="Q675" s="273"/>
      <c r="R675" s="273"/>
      <c r="S675" s="273"/>
      <c r="T675" s="273"/>
      <c r="U675" s="273"/>
      <c r="V675" s="273"/>
      <c r="W675" s="273"/>
      <c r="X675" s="273"/>
      <c r="Y675" s="273"/>
      <c r="Z675" s="273"/>
    </row>
    <row r="676">
      <c r="A676" s="273"/>
      <c r="B676" s="273"/>
      <c r="C676" s="273"/>
      <c r="D676" s="273"/>
      <c r="E676" s="273"/>
      <c r="F676" s="273"/>
      <c r="G676" s="273"/>
      <c r="H676" s="273"/>
      <c r="I676" s="273"/>
      <c r="J676" s="273"/>
      <c r="K676" s="273"/>
      <c r="L676" s="273"/>
      <c r="M676" s="273"/>
      <c r="N676" s="273"/>
      <c r="O676" s="273"/>
      <c r="P676" s="273"/>
      <c r="Q676" s="273"/>
      <c r="R676" s="273"/>
      <c r="S676" s="273"/>
      <c r="T676" s="273"/>
      <c r="U676" s="273"/>
      <c r="V676" s="273"/>
      <c r="W676" s="273"/>
      <c r="X676" s="273"/>
      <c r="Y676" s="273"/>
      <c r="Z676" s="273"/>
    </row>
    <row r="677">
      <c r="A677" s="273"/>
      <c r="B677" s="273"/>
      <c r="C677" s="273"/>
      <c r="D677" s="273"/>
      <c r="E677" s="273"/>
      <c r="F677" s="273"/>
      <c r="G677" s="273"/>
      <c r="H677" s="273"/>
      <c r="I677" s="273"/>
      <c r="J677" s="273"/>
      <c r="K677" s="273"/>
      <c r="L677" s="273"/>
      <c r="M677" s="273"/>
      <c r="N677" s="273"/>
      <c r="O677" s="273"/>
      <c r="P677" s="273"/>
      <c r="Q677" s="273"/>
      <c r="R677" s="273"/>
      <c r="S677" s="273"/>
      <c r="T677" s="273"/>
      <c r="U677" s="273"/>
      <c r="V677" s="273"/>
      <c r="W677" s="273"/>
      <c r="X677" s="273"/>
      <c r="Y677" s="273"/>
      <c r="Z677" s="273"/>
    </row>
    <row r="678">
      <c r="A678" s="273"/>
      <c r="B678" s="273"/>
      <c r="C678" s="273"/>
      <c r="D678" s="273"/>
      <c r="E678" s="273"/>
      <c r="F678" s="273"/>
      <c r="G678" s="273"/>
      <c r="H678" s="273"/>
      <c r="I678" s="273"/>
      <c r="J678" s="273"/>
      <c r="K678" s="273"/>
      <c r="L678" s="273"/>
      <c r="M678" s="273"/>
      <c r="N678" s="273"/>
      <c r="O678" s="273"/>
      <c r="P678" s="273"/>
      <c r="Q678" s="273"/>
      <c r="R678" s="273"/>
      <c r="S678" s="273"/>
      <c r="T678" s="273"/>
      <c r="U678" s="273"/>
      <c r="V678" s="273"/>
      <c r="W678" s="273"/>
      <c r="X678" s="273"/>
      <c r="Y678" s="273"/>
      <c r="Z678" s="273"/>
    </row>
    <row r="679">
      <c r="A679" s="273"/>
      <c r="B679" s="273"/>
      <c r="C679" s="273"/>
      <c r="D679" s="273"/>
      <c r="E679" s="273"/>
      <c r="F679" s="273"/>
      <c r="G679" s="273"/>
      <c r="H679" s="273"/>
      <c r="I679" s="273"/>
      <c r="J679" s="273"/>
      <c r="K679" s="273"/>
      <c r="L679" s="273"/>
      <c r="M679" s="273"/>
      <c r="N679" s="273"/>
      <c r="O679" s="273"/>
      <c r="P679" s="273"/>
      <c r="Q679" s="273"/>
      <c r="R679" s="273"/>
      <c r="S679" s="273"/>
      <c r="T679" s="273"/>
      <c r="U679" s="273"/>
      <c r="V679" s="273"/>
      <c r="W679" s="273"/>
      <c r="X679" s="273"/>
      <c r="Y679" s="273"/>
      <c r="Z679" s="273"/>
    </row>
    <row r="680">
      <c r="A680" s="273"/>
      <c r="B680" s="273"/>
      <c r="C680" s="273"/>
      <c r="D680" s="273"/>
      <c r="E680" s="273"/>
      <c r="F680" s="273"/>
      <c r="G680" s="273"/>
      <c r="H680" s="273"/>
      <c r="I680" s="273"/>
      <c r="J680" s="273"/>
      <c r="K680" s="273"/>
      <c r="L680" s="273"/>
      <c r="M680" s="273"/>
      <c r="N680" s="273"/>
      <c r="O680" s="273"/>
      <c r="P680" s="273"/>
      <c r="Q680" s="273"/>
      <c r="R680" s="273"/>
      <c r="S680" s="273"/>
      <c r="T680" s="273"/>
      <c r="U680" s="273"/>
      <c r="V680" s="273"/>
      <c r="W680" s="273"/>
      <c r="X680" s="273"/>
      <c r="Y680" s="273"/>
      <c r="Z680" s="273"/>
    </row>
    <row r="681">
      <c r="A681" s="273"/>
      <c r="B681" s="273"/>
      <c r="C681" s="273"/>
      <c r="D681" s="273"/>
      <c r="E681" s="273"/>
      <c r="F681" s="273"/>
      <c r="G681" s="273"/>
      <c r="H681" s="273"/>
      <c r="I681" s="273"/>
      <c r="J681" s="273"/>
      <c r="K681" s="273"/>
      <c r="L681" s="273"/>
      <c r="M681" s="273"/>
      <c r="N681" s="273"/>
      <c r="O681" s="273"/>
      <c r="P681" s="273"/>
      <c r="Q681" s="273"/>
      <c r="R681" s="273"/>
      <c r="S681" s="273"/>
      <c r="T681" s="273"/>
      <c r="U681" s="273"/>
      <c r="V681" s="273"/>
      <c r="W681" s="273"/>
      <c r="X681" s="273"/>
      <c r="Y681" s="273"/>
      <c r="Z681" s="273"/>
    </row>
    <row r="682">
      <c r="A682" s="273"/>
      <c r="B682" s="273"/>
      <c r="C682" s="273"/>
      <c r="D682" s="273"/>
      <c r="E682" s="273"/>
      <c r="F682" s="273"/>
      <c r="G682" s="273"/>
      <c r="H682" s="273"/>
      <c r="I682" s="273"/>
      <c r="J682" s="273"/>
      <c r="K682" s="273"/>
      <c r="L682" s="273"/>
      <c r="M682" s="273"/>
      <c r="N682" s="273"/>
      <c r="O682" s="273"/>
      <c r="P682" s="273"/>
      <c r="Q682" s="273"/>
      <c r="R682" s="273"/>
      <c r="S682" s="273"/>
      <c r="T682" s="273"/>
      <c r="U682" s="273"/>
      <c r="V682" s="273"/>
      <c r="W682" s="273"/>
      <c r="X682" s="273"/>
      <c r="Y682" s="273"/>
      <c r="Z682" s="273"/>
    </row>
    <row r="683">
      <c r="A683" s="273"/>
      <c r="B683" s="273"/>
      <c r="C683" s="273"/>
      <c r="D683" s="273"/>
      <c r="E683" s="273"/>
      <c r="F683" s="273"/>
      <c r="G683" s="273"/>
      <c r="H683" s="273"/>
      <c r="I683" s="273"/>
      <c r="J683" s="273"/>
      <c r="K683" s="273"/>
      <c r="L683" s="273"/>
      <c r="M683" s="273"/>
      <c r="N683" s="273"/>
      <c r="O683" s="273"/>
      <c r="P683" s="273"/>
      <c r="Q683" s="273"/>
      <c r="R683" s="273"/>
      <c r="S683" s="273"/>
      <c r="T683" s="273"/>
      <c r="U683" s="273"/>
      <c r="V683" s="273"/>
      <c r="W683" s="273"/>
      <c r="X683" s="273"/>
      <c r="Y683" s="273"/>
      <c r="Z683" s="273"/>
    </row>
    <row r="684">
      <c r="A684" s="273"/>
      <c r="B684" s="273"/>
      <c r="C684" s="273"/>
      <c r="D684" s="273"/>
      <c r="E684" s="273"/>
      <c r="F684" s="273"/>
      <c r="G684" s="273"/>
      <c r="H684" s="273"/>
      <c r="I684" s="273"/>
      <c r="J684" s="273"/>
      <c r="K684" s="273"/>
      <c r="L684" s="273"/>
      <c r="M684" s="273"/>
      <c r="N684" s="273"/>
      <c r="O684" s="273"/>
      <c r="P684" s="273"/>
      <c r="Q684" s="273"/>
      <c r="R684" s="273"/>
      <c r="S684" s="273"/>
      <c r="T684" s="273"/>
      <c r="U684" s="273"/>
      <c r="V684" s="273"/>
      <c r="W684" s="273"/>
      <c r="X684" s="273"/>
      <c r="Y684" s="273"/>
      <c r="Z684" s="273"/>
    </row>
    <row r="685">
      <c r="A685" s="273"/>
      <c r="B685" s="273"/>
      <c r="C685" s="273"/>
      <c r="D685" s="273"/>
      <c r="E685" s="273"/>
      <c r="F685" s="273"/>
      <c r="G685" s="273"/>
      <c r="H685" s="273"/>
      <c r="I685" s="273"/>
      <c r="J685" s="273"/>
      <c r="K685" s="273"/>
      <c r="L685" s="273"/>
      <c r="M685" s="273"/>
      <c r="N685" s="273"/>
      <c r="O685" s="273"/>
      <c r="P685" s="273"/>
      <c r="Q685" s="273"/>
      <c r="R685" s="273"/>
      <c r="S685" s="273"/>
      <c r="T685" s="273"/>
      <c r="U685" s="273"/>
      <c r="V685" s="273"/>
      <c r="W685" s="273"/>
      <c r="X685" s="273"/>
      <c r="Y685" s="273"/>
      <c r="Z685" s="273"/>
    </row>
    <row r="686">
      <c r="A686" s="273"/>
      <c r="B686" s="273"/>
      <c r="C686" s="273"/>
      <c r="D686" s="273"/>
      <c r="E686" s="273"/>
      <c r="F686" s="273"/>
      <c r="G686" s="273"/>
      <c r="H686" s="273"/>
      <c r="I686" s="273"/>
      <c r="J686" s="273"/>
      <c r="K686" s="273"/>
      <c r="L686" s="273"/>
      <c r="M686" s="273"/>
      <c r="N686" s="273"/>
      <c r="O686" s="273"/>
      <c r="P686" s="273"/>
      <c r="Q686" s="273"/>
      <c r="R686" s="273"/>
      <c r="S686" s="273"/>
      <c r="T686" s="273"/>
      <c r="U686" s="273"/>
      <c r="V686" s="273"/>
      <c r="W686" s="273"/>
      <c r="X686" s="273"/>
      <c r="Y686" s="273"/>
      <c r="Z686" s="273"/>
    </row>
    <row r="687">
      <c r="A687" s="273"/>
      <c r="B687" s="273"/>
      <c r="C687" s="273"/>
      <c r="D687" s="273"/>
      <c r="E687" s="273"/>
      <c r="F687" s="273"/>
      <c r="G687" s="273"/>
      <c r="H687" s="273"/>
      <c r="I687" s="273"/>
      <c r="J687" s="273"/>
      <c r="K687" s="273"/>
      <c r="L687" s="273"/>
      <c r="M687" s="273"/>
      <c r="N687" s="273"/>
      <c r="O687" s="273"/>
      <c r="P687" s="273"/>
      <c r="Q687" s="273"/>
      <c r="R687" s="273"/>
      <c r="S687" s="273"/>
      <c r="T687" s="273"/>
      <c r="U687" s="273"/>
      <c r="V687" s="273"/>
      <c r="W687" s="273"/>
      <c r="X687" s="273"/>
      <c r="Y687" s="273"/>
      <c r="Z687" s="273"/>
    </row>
    <row r="688">
      <c r="A688" s="273"/>
      <c r="B688" s="273"/>
      <c r="C688" s="273"/>
      <c r="D688" s="273"/>
      <c r="E688" s="273"/>
      <c r="F688" s="273"/>
      <c r="G688" s="273"/>
      <c r="H688" s="273"/>
      <c r="I688" s="273"/>
      <c r="J688" s="273"/>
      <c r="K688" s="273"/>
      <c r="L688" s="273"/>
      <c r="M688" s="273"/>
      <c r="N688" s="273"/>
      <c r="O688" s="273"/>
      <c r="P688" s="273"/>
      <c r="Q688" s="273"/>
      <c r="R688" s="273"/>
      <c r="S688" s="273"/>
      <c r="T688" s="273"/>
      <c r="U688" s="273"/>
      <c r="V688" s="273"/>
      <c r="W688" s="273"/>
      <c r="X688" s="273"/>
      <c r="Y688" s="273"/>
      <c r="Z688" s="273"/>
    </row>
    <row r="689">
      <c r="A689" s="273"/>
      <c r="B689" s="273"/>
      <c r="C689" s="273"/>
      <c r="D689" s="273"/>
      <c r="E689" s="273"/>
      <c r="F689" s="273"/>
      <c r="G689" s="273"/>
      <c r="H689" s="273"/>
      <c r="I689" s="273"/>
      <c r="J689" s="273"/>
      <c r="K689" s="273"/>
      <c r="L689" s="273"/>
      <c r="M689" s="273"/>
      <c r="N689" s="273"/>
      <c r="O689" s="273"/>
      <c r="P689" s="273"/>
      <c r="Q689" s="273"/>
      <c r="R689" s="273"/>
      <c r="S689" s="273"/>
      <c r="T689" s="273"/>
      <c r="U689" s="273"/>
      <c r="V689" s="273"/>
      <c r="W689" s="273"/>
      <c r="X689" s="273"/>
      <c r="Y689" s="273"/>
      <c r="Z689" s="273"/>
    </row>
    <row r="690">
      <c r="A690" s="273"/>
      <c r="B690" s="273"/>
      <c r="C690" s="273"/>
      <c r="D690" s="273"/>
      <c r="E690" s="273"/>
      <c r="F690" s="273"/>
      <c r="G690" s="273"/>
      <c r="H690" s="273"/>
      <c r="I690" s="273"/>
      <c r="J690" s="273"/>
      <c r="K690" s="273"/>
      <c r="L690" s="273"/>
      <c r="M690" s="273"/>
      <c r="N690" s="273"/>
      <c r="O690" s="273"/>
      <c r="P690" s="273"/>
      <c r="Q690" s="273"/>
      <c r="R690" s="273"/>
      <c r="S690" s="273"/>
      <c r="T690" s="273"/>
      <c r="U690" s="273"/>
      <c r="V690" s="273"/>
      <c r="W690" s="273"/>
      <c r="X690" s="273"/>
      <c r="Y690" s="273"/>
      <c r="Z690" s="273"/>
    </row>
    <row r="691">
      <c r="A691" s="273"/>
      <c r="B691" s="273"/>
      <c r="C691" s="273"/>
      <c r="D691" s="273"/>
      <c r="E691" s="273"/>
      <c r="F691" s="273"/>
      <c r="G691" s="273"/>
      <c r="H691" s="273"/>
      <c r="I691" s="273"/>
      <c r="J691" s="273"/>
      <c r="K691" s="273"/>
      <c r="L691" s="273"/>
      <c r="M691" s="273"/>
      <c r="N691" s="273"/>
      <c r="O691" s="273"/>
      <c r="P691" s="273"/>
      <c r="Q691" s="273"/>
      <c r="R691" s="273"/>
      <c r="S691" s="273"/>
      <c r="T691" s="273"/>
      <c r="U691" s="273"/>
      <c r="V691" s="273"/>
      <c r="W691" s="273"/>
      <c r="X691" s="273"/>
      <c r="Y691" s="273"/>
      <c r="Z691" s="273"/>
    </row>
    <row r="692">
      <c r="A692" s="273"/>
      <c r="B692" s="273"/>
      <c r="C692" s="273"/>
      <c r="D692" s="273"/>
      <c r="E692" s="273"/>
      <c r="F692" s="273"/>
      <c r="G692" s="273"/>
      <c r="H692" s="273"/>
      <c r="I692" s="273"/>
      <c r="J692" s="273"/>
      <c r="K692" s="273"/>
      <c r="L692" s="273"/>
      <c r="M692" s="273"/>
      <c r="N692" s="273"/>
      <c r="O692" s="273"/>
      <c r="P692" s="273"/>
      <c r="Q692" s="273"/>
      <c r="R692" s="273"/>
      <c r="S692" s="273"/>
      <c r="T692" s="273"/>
      <c r="U692" s="273"/>
      <c r="V692" s="273"/>
      <c r="W692" s="273"/>
      <c r="X692" s="273"/>
      <c r="Y692" s="273"/>
      <c r="Z692" s="273"/>
    </row>
    <row r="693">
      <c r="A693" s="273"/>
      <c r="B693" s="273"/>
      <c r="C693" s="273"/>
      <c r="D693" s="273"/>
      <c r="E693" s="273"/>
      <c r="F693" s="273"/>
      <c r="G693" s="273"/>
      <c r="H693" s="273"/>
      <c r="I693" s="273"/>
      <c r="J693" s="273"/>
      <c r="K693" s="273"/>
      <c r="L693" s="273"/>
      <c r="M693" s="273"/>
      <c r="N693" s="273"/>
      <c r="O693" s="273"/>
      <c r="P693" s="273"/>
      <c r="Q693" s="273"/>
      <c r="R693" s="273"/>
      <c r="S693" s="273"/>
      <c r="T693" s="273"/>
      <c r="U693" s="273"/>
      <c r="V693" s="273"/>
      <c r="W693" s="273"/>
      <c r="X693" s="273"/>
      <c r="Y693" s="273"/>
      <c r="Z693" s="273"/>
    </row>
    <row r="694">
      <c r="A694" s="273"/>
      <c r="B694" s="273"/>
      <c r="C694" s="273"/>
      <c r="D694" s="273"/>
      <c r="E694" s="273"/>
      <c r="F694" s="273"/>
      <c r="G694" s="273"/>
      <c r="H694" s="273"/>
      <c r="I694" s="273"/>
      <c r="J694" s="273"/>
      <c r="K694" s="273"/>
      <c r="L694" s="273"/>
      <c r="M694" s="273"/>
      <c r="N694" s="273"/>
      <c r="O694" s="273"/>
      <c r="P694" s="273"/>
      <c r="Q694" s="273"/>
      <c r="R694" s="273"/>
      <c r="S694" s="273"/>
      <c r="T694" s="273"/>
      <c r="U694" s="273"/>
      <c r="V694" s="273"/>
      <c r="W694" s="273"/>
      <c r="X694" s="273"/>
      <c r="Y694" s="273"/>
      <c r="Z694" s="273"/>
    </row>
    <row r="695">
      <c r="A695" s="273"/>
      <c r="B695" s="273"/>
      <c r="C695" s="273"/>
      <c r="D695" s="273"/>
      <c r="E695" s="273"/>
      <c r="F695" s="273"/>
      <c r="G695" s="273"/>
      <c r="H695" s="273"/>
      <c r="I695" s="273"/>
      <c r="J695" s="273"/>
      <c r="K695" s="273"/>
      <c r="L695" s="273"/>
      <c r="M695" s="273"/>
      <c r="N695" s="273"/>
      <c r="O695" s="273"/>
      <c r="P695" s="273"/>
      <c r="Q695" s="273"/>
      <c r="R695" s="273"/>
      <c r="S695" s="273"/>
      <c r="T695" s="273"/>
      <c r="U695" s="273"/>
      <c r="V695" s="273"/>
      <c r="W695" s="273"/>
      <c r="X695" s="273"/>
      <c r="Y695" s="273"/>
      <c r="Z695" s="273"/>
    </row>
    <row r="696">
      <c r="A696" s="273"/>
      <c r="B696" s="273"/>
      <c r="C696" s="273"/>
      <c r="D696" s="273"/>
      <c r="E696" s="273"/>
      <c r="F696" s="273"/>
      <c r="G696" s="273"/>
      <c r="H696" s="273"/>
      <c r="I696" s="273"/>
      <c r="J696" s="273"/>
      <c r="K696" s="273"/>
      <c r="L696" s="273"/>
      <c r="M696" s="273"/>
      <c r="N696" s="273"/>
      <c r="O696" s="273"/>
      <c r="P696" s="273"/>
      <c r="Q696" s="273"/>
      <c r="R696" s="273"/>
      <c r="S696" s="273"/>
      <c r="T696" s="273"/>
      <c r="U696" s="273"/>
      <c r="V696" s="273"/>
      <c r="W696" s="273"/>
      <c r="X696" s="273"/>
      <c r="Y696" s="273"/>
      <c r="Z696" s="273"/>
    </row>
    <row r="697">
      <c r="A697" s="273"/>
      <c r="B697" s="273"/>
      <c r="C697" s="273"/>
      <c r="D697" s="273"/>
      <c r="E697" s="273"/>
      <c r="F697" s="273"/>
      <c r="G697" s="273"/>
      <c r="H697" s="273"/>
      <c r="I697" s="273"/>
      <c r="J697" s="273"/>
      <c r="K697" s="273"/>
      <c r="L697" s="273"/>
      <c r="M697" s="273"/>
      <c r="N697" s="273"/>
      <c r="O697" s="273"/>
      <c r="P697" s="273"/>
      <c r="Q697" s="273"/>
      <c r="R697" s="273"/>
      <c r="S697" s="273"/>
      <c r="T697" s="273"/>
      <c r="U697" s="273"/>
      <c r="V697" s="273"/>
      <c r="W697" s="273"/>
      <c r="X697" s="273"/>
      <c r="Y697" s="273"/>
      <c r="Z697" s="273"/>
    </row>
    <row r="698">
      <c r="A698" s="273"/>
      <c r="B698" s="273"/>
      <c r="C698" s="273"/>
      <c r="D698" s="273"/>
      <c r="E698" s="273"/>
      <c r="F698" s="273"/>
      <c r="G698" s="273"/>
      <c r="H698" s="273"/>
      <c r="I698" s="273"/>
      <c r="J698" s="273"/>
      <c r="K698" s="273"/>
      <c r="L698" s="273"/>
      <c r="M698" s="273"/>
      <c r="N698" s="273"/>
      <c r="O698" s="273"/>
      <c r="P698" s="273"/>
      <c r="Q698" s="273"/>
      <c r="R698" s="273"/>
      <c r="S698" s="273"/>
      <c r="T698" s="273"/>
      <c r="U698" s="273"/>
      <c r="V698" s="273"/>
      <c r="W698" s="273"/>
      <c r="X698" s="273"/>
      <c r="Y698" s="273"/>
      <c r="Z698" s="273"/>
    </row>
    <row r="699">
      <c r="A699" s="273"/>
      <c r="B699" s="273"/>
      <c r="C699" s="273"/>
      <c r="D699" s="273"/>
      <c r="E699" s="273"/>
      <c r="F699" s="273"/>
      <c r="G699" s="273"/>
      <c r="H699" s="273"/>
      <c r="I699" s="273"/>
      <c r="J699" s="273"/>
      <c r="K699" s="273"/>
      <c r="L699" s="273"/>
      <c r="M699" s="273"/>
      <c r="N699" s="273"/>
      <c r="O699" s="273"/>
      <c r="P699" s="273"/>
      <c r="Q699" s="273"/>
      <c r="R699" s="273"/>
      <c r="S699" s="273"/>
      <c r="T699" s="273"/>
      <c r="U699" s="273"/>
      <c r="V699" s="273"/>
      <c r="W699" s="273"/>
      <c r="X699" s="273"/>
      <c r="Y699" s="273"/>
      <c r="Z699" s="273"/>
    </row>
    <row r="700">
      <c r="A700" s="273"/>
      <c r="B700" s="273"/>
      <c r="C700" s="273"/>
      <c r="D700" s="273"/>
      <c r="E700" s="273"/>
      <c r="F700" s="273"/>
      <c r="G700" s="273"/>
      <c r="H700" s="273"/>
      <c r="I700" s="273"/>
      <c r="J700" s="273"/>
      <c r="K700" s="273"/>
      <c r="L700" s="273"/>
      <c r="M700" s="273"/>
      <c r="N700" s="273"/>
      <c r="O700" s="273"/>
      <c r="P700" s="273"/>
      <c r="Q700" s="273"/>
      <c r="R700" s="273"/>
      <c r="S700" s="273"/>
      <c r="T700" s="273"/>
      <c r="U700" s="273"/>
      <c r="V700" s="273"/>
      <c r="W700" s="273"/>
      <c r="X700" s="273"/>
      <c r="Y700" s="273"/>
      <c r="Z700" s="273"/>
    </row>
    <row r="701">
      <c r="A701" s="273"/>
      <c r="B701" s="273"/>
      <c r="C701" s="273"/>
      <c r="D701" s="273"/>
      <c r="E701" s="273"/>
      <c r="F701" s="273"/>
      <c r="G701" s="273"/>
      <c r="H701" s="273"/>
      <c r="I701" s="273"/>
      <c r="J701" s="273"/>
      <c r="K701" s="273"/>
      <c r="L701" s="273"/>
      <c r="M701" s="273"/>
      <c r="N701" s="273"/>
      <c r="O701" s="273"/>
      <c r="P701" s="273"/>
      <c r="Q701" s="273"/>
      <c r="R701" s="273"/>
      <c r="S701" s="273"/>
      <c r="T701" s="273"/>
      <c r="U701" s="273"/>
      <c r="V701" s="273"/>
      <c r="W701" s="273"/>
      <c r="X701" s="273"/>
      <c r="Y701" s="273"/>
      <c r="Z701" s="273"/>
    </row>
    <row r="702">
      <c r="A702" s="273"/>
      <c r="B702" s="273"/>
      <c r="C702" s="273"/>
      <c r="D702" s="273"/>
      <c r="E702" s="273"/>
      <c r="F702" s="273"/>
      <c r="G702" s="273"/>
      <c r="H702" s="273"/>
      <c r="I702" s="273"/>
      <c r="J702" s="273"/>
      <c r="K702" s="273"/>
      <c r="L702" s="273"/>
      <c r="M702" s="273"/>
      <c r="N702" s="273"/>
      <c r="O702" s="273"/>
      <c r="P702" s="273"/>
      <c r="Q702" s="273"/>
      <c r="R702" s="273"/>
      <c r="S702" s="273"/>
      <c r="T702" s="273"/>
      <c r="U702" s="273"/>
      <c r="V702" s="273"/>
      <c r="W702" s="273"/>
      <c r="X702" s="273"/>
      <c r="Y702" s="273"/>
      <c r="Z702" s="273"/>
    </row>
    <row r="703">
      <c r="A703" s="273"/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273"/>
      <c r="T703" s="273"/>
      <c r="U703" s="273"/>
      <c r="V703" s="273"/>
      <c r="W703" s="273"/>
      <c r="X703" s="273"/>
      <c r="Y703" s="273"/>
      <c r="Z703" s="273"/>
    </row>
    <row r="704">
      <c r="A704" s="273"/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273"/>
      <c r="T704" s="273"/>
      <c r="U704" s="273"/>
      <c r="V704" s="273"/>
      <c r="W704" s="273"/>
      <c r="X704" s="273"/>
      <c r="Y704" s="273"/>
      <c r="Z704" s="273"/>
    </row>
    <row r="705">
      <c r="A705" s="273"/>
      <c r="B705" s="273"/>
      <c r="C705" s="273"/>
      <c r="D705" s="273"/>
      <c r="E705" s="273"/>
      <c r="F705" s="273"/>
      <c r="G705" s="273"/>
      <c r="H705" s="273"/>
      <c r="I705" s="273"/>
      <c r="J705" s="273"/>
      <c r="K705" s="273"/>
      <c r="L705" s="273"/>
      <c r="M705" s="273"/>
      <c r="N705" s="273"/>
      <c r="O705" s="273"/>
      <c r="P705" s="273"/>
      <c r="Q705" s="273"/>
      <c r="R705" s="273"/>
      <c r="S705" s="273"/>
      <c r="T705" s="273"/>
      <c r="U705" s="273"/>
      <c r="V705" s="273"/>
      <c r="W705" s="273"/>
      <c r="X705" s="273"/>
      <c r="Y705" s="273"/>
      <c r="Z705" s="273"/>
    </row>
    <row r="706">
      <c r="A706" s="273"/>
      <c r="B706" s="273"/>
      <c r="C706" s="273"/>
      <c r="D706" s="273"/>
      <c r="E706" s="273"/>
      <c r="F706" s="273"/>
      <c r="G706" s="273"/>
      <c r="H706" s="273"/>
      <c r="I706" s="273"/>
      <c r="J706" s="273"/>
      <c r="K706" s="273"/>
      <c r="L706" s="273"/>
      <c r="M706" s="273"/>
      <c r="N706" s="273"/>
      <c r="O706" s="273"/>
      <c r="P706" s="273"/>
      <c r="Q706" s="273"/>
      <c r="R706" s="273"/>
      <c r="S706" s="273"/>
      <c r="T706" s="273"/>
      <c r="U706" s="273"/>
      <c r="V706" s="273"/>
      <c r="W706" s="273"/>
      <c r="X706" s="273"/>
      <c r="Y706" s="273"/>
      <c r="Z706" s="273"/>
    </row>
    <row r="707">
      <c r="A707" s="273"/>
      <c r="B707" s="273"/>
      <c r="C707" s="273"/>
      <c r="D707" s="273"/>
      <c r="E707" s="273"/>
      <c r="F707" s="273"/>
      <c r="G707" s="273"/>
      <c r="H707" s="273"/>
      <c r="I707" s="273"/>
      <c r="J707" s="273"/>
      <c r="K707" s="273"/>
      <c r="L707" s="273"/>
      <c r="M707" s="273"/>
      <c r="N707" s="273"/>
      <c r="O707" s="273"/>
      <c r="P707" s="273"/>
      <c r="Q707" s="273"/>
      <c r="R707" s="273"/>
      <c r="S707" s="273"/>
      <c r="T707" s="273"/>
      <c r="U707" s="273"/>
      <c r="V707" s="273"/>
      <c r="W707" s="273"/>
      <c r="X707" s="273"/>
      <c r="Y707" s="273"/>
      <c r="Z707" s="273"/>
    </row>
    <row r="708">
      <c r="A708" s="273"/>
      <c r="B708" s="273"/>
      <c r="C708" s="273"/>
      <c r="D708" s="273"/>
      <c r="E708" s="273"/>
      <c r="F708" s="273"/>
      <c r="G708" s="273"/>
      <c r="H708" s="273"/>
      <c r="I708" s="273"/>
      <c r="J708" s="273"/>
      <c r="K708" s="273"/>
      <c r="L708" s="273"/>
      <c r="M708" s="273"/>
      <c r="N708" s="273"/>
      <c r="O708" s="273"/>
      <c r="P708" s="273"/>
      <c r="Q708" s="273"/>
      <c r="R708" s="273"/>
      <c r="S708" s="273"/>
      <c r="T708" s="273"/>
      <c r="U708" s="273"/>
      <c r="V708" s="273"/>
      <c r="W708" s="273"/>
      <c r="X708" s="273"/>
      <c r="Y708" s="273"/>
      <c r="Z708" s="273"/>
    </row>
    <row r="709">
      <c r="A709" s="273"/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273"/>
      <c r="T709" s="273"/>
      <c r="U709" s="273"/>
      <c r="V709" s="273"/>
      <c r="W709" s="273"/>
      <c r="X709" s="273"/>
      <c r="Y709" s="273"/>
      <c r="Z709" s="273"/>
    </row>
    <row r="710">
      <c r="A710" s="273"/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273"/>
      <c r="T710" s="273"/>
      <c r="U710" s="273"/>
      <c r="V710" s="273"/>
      <c r="W710" s="273"/>
      <c r="X710" s="273"/>
      <c r="Y710" s="273"/>
      <c r="Z710" s="273"/>
    </row>
    <row r="711">
      <c r="A711" s="273"/>
      <c r="B711" s="273"/>
      <c r="C711" s="273"/>
      <c r="D711" s="273"/>
      <c r="E711" s="273"/>
      <c r="F711" s="273"/>
      <c r="G711" s="273"/>
      <c r="H711" s="273"/>
      <c r="I711" s="273"/>
      <c r="J711" s="273"/>
      <c r="K711" s="273"/>
      <c r="L711" s="273"/>
      <c r="M711" s="273"/>
      <c r="N711" s="273"/>
      <c r="O711" s="273"/>
      <c r="P711" s="273"/>
      <c r="Q711" s="273"/>
      <c r="R711" s="273"/>
      <c r="S711" s="273"/>
      <c r="T711" s="273"/>
      <c r="U711" s="273"/>
      <c r="V711" s="273"/>
      <c r="W711" s="273"/>
      <c r="X711" s="273"/>
      <c r="Y711" s="273"/>
      <c r="Z711" s="273"/>
    </row>
    <row r="712">
      <c r="A712" s="273"/>
      <c r="B712" s="273"/>
      <c r="C712" s="273"/>
      <c r="D712" s="273"/>
      <c r="E712" s="273"/>
      <c r="F712" s="273"/>
      <c r="G712" s="273"/>
      <c r="H712" s="273"/>
      <c r="I712" s="273"/>
      <c r="J712" s="273"/>
      <c r="K712" s="273"/>
      <c r="L712" s="273"/>
      <c r="M712" s="273"/>
      <c r="N712" s="273"/>
      <c r="O712" s="273"/>
      <c r="P712" s="273"/>
      <c r="Q712" s="273"/>
      <c r="R712" s="273"/>
      <c r="S712" s="273"/>
      <c r="T712" s="273"/>
      <c r="U712" s="273"/>
      <c r="V712" s="273"/>
      <c r="W712" s="273"/>
      <c r="X712" s="273"/>
      <c r="Y712" s="273"/>
      <c r="Z712" s="273"/>
    </row>
    <row r="713">
      <c r="A713" s="273"/>
      <c r="B713" s="273"/>
      <c r="C713" s="273"/>
      <c r="D713" s="273"/>
      <c r="E713" s="273"/>
      <c r="F713" s="273"/>
      <c r="G713" s="273"/>
      <c r="H713" s="273"/>
      <c r="I713" s="273"/>
      <c r="J713" s="273"/>
      <c r="K713" s="273"/>
      <c r="L713" s="273"/>
      <c r="M713" s="273"/>
      <c r="N713" s="273"/>
      <c r="O713" s="273"/>
      <c r="P713" s="273"/>
      <c r="Q713" s="273"/>
      <c r="R713" s="273"/>
      <c r="S713" s="273"/>
      <c r="T713" s="273"/>
      <c r="U713" s="273"/>
      <c r="V713" s="273"/>
      <c r="W713" s="273"/>
      <c r="X713" s="273"/>
      <c r="Y713" s="273"/>
      <c r="Z713" s="273"/>
    </row>
    <row r="714">
      <c r="A714" s="273"/>
      <c r="B714" s="273"/>
      <c r="C714" s="273"/>
      <c r="D714" s="273"/>
      <c r="E714" s="273"/>
      <c r="F714" s="273"/>
      <c r="G714" s="273"/>
      <c r="H714" s="273"/>
      <c r="I714" s="273"/>
      <c r="J714" s="273"/>
      <c r="K714" s="273"/>
      <c r="L714" s="273"/>
      <c r="M714" s="273"/>
      <c r="N714" s="273"/>
      <c r="O714" s="273"/>
      <c r="P714" s="273"/>
      <c r="Q714" s="273"/>
      <c r="R714" s="273"/>
      <c r="S714" s="273"/>
      <c r="T714" s="273"/>
      <c r="U714" s="273"/>
      <c r="V714" s="273"/>
      <c r="W714" s="273"/>
      <c r="X714" s="273"/>
      <c r="Y714" s="273"/>
      <c r="Z714" s="273"/>
    </row>
    <row r="715">
      <c r="A715" s="273"/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273"/>
      <c r="T715" s="273"/>
      <c r="U715" s="273"/>
      <c r="V715" s="273"/>
      <c r="W715" s="273"/>
      <c r="X715" s="273"/>
      <c r="Y715" s="273"/>
      <c r="Z715" s="273"/>
    </row>
    <row r="716">
      <c r="A716" s="273"/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273"/>
      <c r="T716" s="273"/>
      <c r="U716" s="273"/>
      <c r="V716" s="273"/>
      <c r="W716" s="273"/>
      <c r="X716" s="273"/>
      <c r="Y716" s="273"/>
      <c r="Z716" s="273"/>
    </row>
    <row r="717">
      <c r="A717" s="273"/>
      <c r="B717" s="273"/>
      <c r="C717" s="273"/>
      <c r="D717" s="273"/>
      <c r="E717" s="273"/>
      <c r="F717" s="273"/>
      <c r="G717" s="273"/>
      <c r="H717" s="273"/>
      <c r="I717" s="273"/>
      <c r="J717" s="273"/>
      <c r="K717" s="273"/>
      <c r="L717" s="273"/>
      <c r="M717" s="273"/>
      <c r="N717" s="273"/>
      <c r="O717" s="273"/>
      <c r="P717" s="273"/>
      <c r="Q717" s="273"/>
      <c r="R717" s="273"/>
      <c r="S717" s="273"/>
      <c r="T717" s="273"/>
      <c r="U717" s="273"/>
      <c r="V717" s="273"/>
      <c r="W717" s="273"/>
      <c r="X717" s="273"/>
      <c r="Y717" s="273"/>
      <c r="Z717" s="273"/>
    </row>
    <row r="718">
      <c r="A718" s="273"/>
      <c r="B718" s="273"/>
      <c r="C718" s="273"/>
      <c r="D718" s="273"/>
      <c r="E718" s="273"/>
      <c r="F718" s="273"/>
      <c r="G718" s="273"/>
      <c r="H718" s="273"/>
      <c r="I718" s="273"/>
      <c r="J718" s="273"/>
      <c r="K718" s="273"/>
      <c r="L718" s="273"/>
      <c r="M718" s="273"/>
      <c r="N718" s="273"/>
      <c r="O718" s="273"/>
      <c r="P718" s="273"/>
      <c r="Q718" s="273"/>
      <c r="R718" s="273"/>
      <c r="S718" s="273"/>
      <c r="T718" s="273"/>
      <c r="U718" s="273"/>
      <c r="V718" s="273"/>
      <c r="W718" s="273"/>
      <c r="X718" s="273"/>
      <c r="Y718" s="273"/>
      <c r="Z718" s="273"/>
    </row>
    <row r="719">
      <c r="A719" s="273"/>
      <c r="B719" s="273"/>
      <c r="C719" s="273"/>
      <c r="D719" s="273"/>
      <c r="E719" s="273"/>
      <c r="F719" s="273"/>
      <c r="G719" s="273"/>
      <c r="H719" s="273"/>
      <c r="I719" s="273"/>
      <c r="J719" s="273"/>
      <c r="K719" s="273"/>
      <c r="L719" s="273"/>
      <c r="M719" s="273"/>
      <c r="N719" s="273"/>
      <c r="O719" s="273"/>
      <c r="P719" s="273"/>
      <c r="Q719" s="273"/>
      <c r="R719" s="273"/>
      <c r="S719" s="273"/>
      <c r="T719" s="273"/>
      <c r="U719" s="273"/>
      <c r="V719" s="273"/>
      <c r="W719" s="273"/>
      <c r="X719" s="273"/>
      <c r="Y719" s="273"/>
      <c r="Z719" s="273"/>
    </row>
    <row r="720">
      <c r="A720" s="273"/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273"/>
      <c r="T720" s="273"/>
      <c r="U720" s="273"/>
      <c r="V720" s="273"/>
      <c r="W720" s="273"/>
      <c r="X720" s="273"/>
      <c r="Y720" s="273"/>
      <c r="Z720" s="273"/>
    </row>
    <row r="721">
      <c r="A721" s="273"/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273"/>
      <c r="T721" s="273"/>
      <c r="U721" s="273"/>
      <c r="V721" s="273"/>
      <c r="W721" s="273"/>
      <c r="X721" s="273"/>
      <c r="Y721" s="273"/>
      <c r="Z721" s="273"/>
    </row>
    <row r="722">
      <c r="A722" s="273"/>
      <c r="B722" s="273"/>
      <c r="C722" s="273"/>
      <c r="D722" s="273"/>
      <c r="E722" s="273"/>
      <c r="F722" s="273"/>
      <c r="G722" s="273"/>
      <c r="H722" s="273"/>
      <c r="I722" s="273"/>
      <c r="J722" s="273"/>
      <c r="K722" s="273"/>
      <c r="L722" s="273"/>
      <c r="M722" s="273"/>
      <c r="N722" s="273"/>
      <c r="O722" s="273"/>
      <c r="P722" s="273"/>
      <c r="Q722" s="273"/>
      <c r="R722" s="273"/>
      <c r="S722" s="273"/>
      <c r="T722" s="273"/>
      <c r="U722" s="273"/>
      <c r="V722" s="273"/>
      <c r="W722" s="273"/>
      <c r="X722" s="273"/>
      <c r="Y722" s="273"/>
      <c r="Z722" s="273"/>
    </row>
    <row r="723">
      <c r="A723" s="273"/>
      <c r="B723" s="273"/>
      <c r="C723" s="273"/>
      <c r="D723" s="273"/>
      <c r="E723" s="273"/>
      <c r="F723" s="273"/>
      <c r="G723" s="273"/>
      <c r="H723" s="273"/>
      <c r="I723" s="273"/>
      <c r="J723" s="273"/>
      <c r="K723" s="273"/>
      <c r="L723" s="273"/>
      <c r="M723" s="273"/>
      <c r="N723" s="273"/>
      <c r="O723" s="273"/>
      <c r="P723" s="273"/>
      <c r="Q723" s="273"/>
      <c r="R723" s="273"/>
      <c r="S723" s="273"/>
      <c r="T723" s="273"/>
      <c r="U723" s="273"/>
      <c r="V723" s="273"/>
      <c r="W723" s="273"/>
      <c r="X723" s="273"/>
      <c r="Y723" s="273"/>
      <c r="Z723" s="273"/>
    </row>
    <row r="724">
      <c r="A724" s="273"/>
      <c r="B724" s="273"/>
      <c r="C724" s="273"/>
      <c r="D724" s="273"/>
      <c r="E724" s="273"/>
      <c r="F724" s="273"/>
      <c r="G724" s="273"/>
      <c r="H724" s="273"/>
      <c r="I724" s="273"/>
      <c r="J724" s="273"/>
      <c r="K724" s="273"/>
      <c r="L724" s="273"/>
      <c r="M724" s="273"/>
      <c r="N724" s="273"/>
      <c r="O724" s="273"/>
      <c r="P724" s="273"/>
      <c r="Q724" s="273"/>
      <c r="R724" s="273"/>
      <c r="S724" s="273"/>
      <c r="T724" s="273"/>
      <c r="U724" s="273"/>
      <c r="V724" s="273"/>
      <c r="W724" s="273"/>
      <c r="X724" s="273"/>
      <c r="Y724" s="273"/>
      <c r="Z724" s="273"/>
    </row>
    <row r="725">
      <c r="A725" s="273"/>
      <c r="B725" s="273"/>
      <c r="C725" s="273"/>
      <c r="D725" s="273"/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273"/>
      <c r="T725" s="273"/>
      <c r="U725" s="273"/>
      <c r="V725" s="273"/>
      <c r="W725" s="273"/>
      <c r="X725" s="273"/>
      <c r="Y725" s="273"/>
      <c r="Z725" s="273"/>
    </row>
    <row r="726">
      <c r="A726" s="273"/>
      <c r="B726" s="273"/>
      <c r="C726" s="273"/>
      <c r="D726" s="273"/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273"/>
      <c r="T726" s="273"/>
      <c r="U726" s="273"/>
      <c r="V726" s="273"/>
      <c r="W726" s="273"/>
      <c r="X726" s="273"/>
      <c r="Y726" s="273"/>
      <c r="Z726" s="273"/>
    </row>
    <row r="727">
      <c r="A727" s="273"/>
      <c r="B727" s="273"/>
      <c r="C727" s="273"/>
      <c r="D727" s="273"/>
      <c r="E727" s="273"/>
      <c r="F727" s="273"/>
      <c r="G727" s="273"/>
      <c r="H727" s="273"/>
      <c r="I727" s="273"/>
      <c r="J727" s="273"/>
      <c r="K727" s="273"/>
      <c r="L727" s="273"/>
      <c r="M727" s="273"/>
      <c r="N727" s="273"/>
      <c r="O727" s="273"/>
      <c r="P727" s="273"/>
      <c r="Q727" s="273"/>
      <c r="R727" s="273"/>
      <c r="S727" s="273"/>
      <c r="T727" s="273"/>
      <c r="U727" s="273"/>
      <c r="V727" s="273"/>
      <c r="W727" s="273"/>
      <c r="X727" s="273"/>
      <c r="Y727" s="273"/>
      <c r="Z727" s="273"/>
    </row>
    <row r="728">
      <c r="A728" s="273"/>
      <c r="B728" s="273"/>
      <c r="C728" s="273"/>
      <c r="D728" s="273"/>
      <c r="E728" s="273"/>
      <c r="F728" s="273"/>
      <c r="G728" s="273"/>
      <c r="H728" s="273"/>
      <c r="I728" s="273"/>
      <c r="J728" s="273"/>
      <c r="K728" s="273"/>
      <c r="L728" s="273"/>
      <c r="M728" s="273"/>
      <c r="N728" s="273"/>
      <c r="O728" s="273"/>
      <c r="P728" s="273"/>
      <c r="Q728" s="273"/>
      <c r="R728" s="273"/>
      <c r="S728" s="273"/>
      <c r="T728" s="273"/>
      <c r="U728" s="273"/>
      <c r="V728" s="273"/>
      <c r="W728" s="273"/>
      <c r="X728" s="273"/>
      <c r="Y728" s="273"/>
      <c r="Z728" s="273"/>
    </row>
    <row r="729">
      <c r="A729" s="273"/>
      <c r="B729" s="273"/>
      <c r="C729" s="273"/>
      <c r="D729" s="273"/>
      <c r="E729" s="273"/>
      <c r="F729" s="273"/>
      <c r="G729" s="273"/>
      <c r="H729" s="273"/>
      <c r="I729" s="273"/>
      <c r="J729" s="273"/>
      <c r="K729" s="273"/>
      <c r="L729" s="273"/>
      <c r="M729" s="273"/>
      <c r="N729" s="273"/>
      <c r="O729" s="273"/>
      <c r="P729" s="273"/>
      <c r="Q729" s="273"/>
      <c r="R729" s="273"/>
      <c r="S729" s="273"/>
      <c r="T729" s="273"/>
      <c r="U729" s="273"/>
      <c r="V729" s="273"/>
      <c r="W729" s="273"/>
      <c r="X729" s="273"/>
      <c r="Y729" s="273"/>
      <c r="Z729" s="273"/>
    </row>
    <row r="730">
      <c r="A730" s="273"/>
      <c r="B730" s="273"/>
      <c r="C730" s="273"/>
      <c r="D730" s="273"/>
      <c r="E730" s="273"/>
      <c r="F730" s="273"/>
      <c r="G730" s="273"/>
      <c r="H730" s="273"/>
      <c r="I730" s="273"/>
      <c r="J730" s="273"/>
      <c r="K730" s="273"/>
      <c r="L730" s="273"/>
      <c r="M730" s="273"/>
      <c r="N730" s="273"/>
      <c r="O730" s="273"/>
      <c r="P730" s="273"/>
      <c r="Q730" s="273"/>
      <c r="R730" s="273"/>
      <c r="S730" s="273"/>
      <c r="T730" s="273"/>
      <c r="U730" s="273"/>
      <c r="V730" s="273"/>
      <c r="W730" s="273"/>
      <c r="X730" s="273"/>
      <c r="Y730" s="273"/>
      <c r="Z730" s="273"/>
    </row>
    <row r="731">
      <c r="A731" s="273"/>
      <c r="B731" s="273"/>
      <c r="C731" s="273"/>
      <c r="D731" s="273"/>
      <c r="E731" s="273"/>
      <c r="F731" s="273"/>
      <c r="G731" s="273"/>
      <c r="H731" s="273"/>
      <c r="I731" s="273"/>
      <c r="J731" s="273"/>
      <c r="K731" s="273"/>
      <c r="L731" s="273"/>
      <c r="M731" s="273"/>
      <c r="N731" s="273"/>
      <c r="O731" s="273"/>
      <c r="P731" s="273"/>
      <c r="Q731" s="273"/>
      <c r="R731" s="273"/>
      <c r="S731" s="273"/>
      <c r="T731" s="273"/>
      <c r="U731" s="273"/>
      <c r="V731" s="273"/>
      <c r="W731" s="273"/>
      <c r="X731" s="273"/>
      <c r="Y731" s="273"/>
      <c r="Z731" s="273"/>
    </row>
    <row r="732">
      <c r="A732" s="273"/>
      <c r="B732" s="273"/>
      <c r="C732" s="273"/>
      <c r="D732" s="273"/>
      <c r="E732" s="273"/>
      <c r="F732" s="273"/>
      <c r="G732" s="273"/>
      <c r="H732" s="273"/>
      <c r="I732" s="273"/>
      <c r="J732" s="273"/>
      <c r="K732" s="273"/>
      <c r="L732" s="273"/>
      <c r="M732" s="273"/>
      <c r="N732" s="273"/>
      <c r="O732" s="273"/>
      <c r="P732" s="273"/>
      <c r="Q732" s="273"/>
      <c r="R732" s="273"/>
      <c r="S732" s="273"/>
      <c r="T732" s="273"/>
      <c r="U732" s="273"/>
      <c r="V732" s="273"/>
      <c r="W732" s="273"/>
      <c r="X732" s="273"/>
      <c r="Y732" s="273"/>
      <c r="Z732" s="273"/>
    </row>
    <row r="733">
      <c r="A733" s="273"/>
      <c r="B733" s="273"/>
      <c r="C733" s="273"/>
      <c r="D733" s="273"/>
      <c r="E733" s="273"/>
      <c r="F733" s="273"/>
      <c r="G733" s="273"/>
      <c r="H733" s="273"/>
      <c r="I733" s="273"/>
      <c r="J733" s="273"/>
      <c r="K733" s="273"/>
      <c r="L733" s="273"/>
      <c r="M733" s="273"/>
      <c r="N733" s="273"/>
      <c r="O733" s="273"/>
      <c r="P733" s="273"/>
      <c r="Q733" s="273"/>
      <c r="R733" s="273"/>
      <c r="S733" s="273"/>
      <c r="T733" s="273"/>
      <c r="U733" s="273"/>
      <c r="V733" s="273"/>
      <c r="W733" s="273"/>
      <c r="X733" s="273"/>
      <c r="Y733" s="273"/>
      <c r="Z733" s="273"/>
    </row>
    <row r="734">
      <c r="A734" s="273"/>
      <c r="B734" s="273"/>
      <c r="C734" s="273"/>
      <c r="D734" s="273"/>
      <c r="E734" s="273"/>
      <c r="F734" s="273"/>
      <c r="G734" s="273"/>
      <c r="H734" s="273"/>
      <c r="I734" s="273"/>
      <c r="J734" s="273"/>
      <c r="K734" s="273"/>
      <c r="L734" s="273"/>
      <c r="M734" s="273"/>
      <c r="N734" s="273"/>
      <c r="O734" s="273"/>
      <c r="P734" s="273"/>
      <c r="Q734" s="273"/>
      <c r="R734" s="273"/>
      <c r="S734" s="273"/>
      <c r="T734" s="273"/>
      <c r="U734" s="273"/>
      <c r="V734" s="273"/>
      <c r="W734" s="273"/>
      <c r="X734" s="273"/>
      <c r="Y734" s="273"/>
      <c r="Z734" s="273"/>
    </row>
    <row r="735">
      <c r="A735" s="273"/>
      <c r="B735" s="273"/>
      <c r="C735" s="273"/>
      <c r="D735" s="273"/>
      <c r="E735" s="273"/>
      <c r="F735" s="273"/>
      <c r="G735" s="273"/>
      <c r="H735" s="273"/>
      <c r="I735" s="273"/>
      <c r="J735" s="273"/>
      <c r="K735" s="273"/>
      <c r="L735" s="273"/>
      <c r="M735" s="273"/>
      <c r="N735" s="273"/>
      <c r="O735" s="273"/>
      <c r="P735" s="273"/>
      <c r="Q735" s="273"/>
      <c r="R735" s="273"/>
      <c r="S735" s="273"/>
      <c r="T735" s="273"/>
      <c r="U735" s="273"/>
      <c r="V735" s="273"/>
      <c r="W735" s="273"/>
      <c r="X735" s="273"/>
      <c r="Y735" s="273"/>
      <c r="Z735" s="273"/>
    </row>
    <row r="736">
      <c r="A736" s="273"/>
      <c r="B736" s="273"/>
      <c r="C736" s="273"/>
      <c r="D736" s="273"/>
      <c r="E736" s="273"/>
      <c r="F736" s="273"/>
      <c r="G736" s="273"/>
      <c r="H736" s="273"/>
      <c r="I736" s="273"/>
      <c r="J736" s="273"/>
      <c r="K736" s="273"/>
      <c r="L736" s="273"/>
      <c r="M736" s="273"/>
      <c r="N736" s="273"/>
      <c r="O736" s="273"/>
      <c r="P736" s="273"/>
      <c r="Q736" s="273"/>
      <c r="R736" s="273"/>
      <c r="S736" s="273"/>
      <c r="T736" s="273"/>
      <c r="U736" s="273"/>
      <c r="V736" s="273"/>
      <c r="W736" s="273"/>
      <c r="X736" s="273"/>
      <c r="Y736" s="273"/>
      <c r="Z736" s="273"/>
    </row>
    <row r="737">
      <c r="A737" s="273"/>
      <c r="B737" s="273"/>
      <c r="C737" s="273"/>
      <c r="D737" s="273"/>
      <c r="E737" s="273"/>
      <c r="F737" s="273"/>
      <c r="G737" s="273"/>
      <c r="H737" s="273"/>
      <c r="I737" s="273"/>
      <c r="J737" s="273"/>
      <c r="K737" s="273"/>
      <c r="L737" s="273"/>
      <c r="M737" s="273"/>
      <c r="N737" s="273"/>
      <c r="O737" s="273"/>
      <c r="P737" s="273"/>
      <c r="Q737" s="273"/>
      <c r="R737" s="273"/>
      <c r="S737" s="273"/>
      <c r="T737" s="273"/>
      <c r="U737" s="273"/>
      <c r="V737" s="273"/>
      <c r="W737" s="273"/>
      <c r="X737" s="273"/>
      <c r="Y737" s="273"/>
      <c r="Z737" s="273"/>
    </row>
    <row r="738">
      <c r="A738" s="273"/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273"/>
      <c r="T738" s="273"/>
      <c r="U738" s="273"/>
      <c r="V738" s="273"/>
      <c r="W738" s="273"/>
      <c r="X738" s="273"/>
      <c r="Y738" s="273"/>
      <c r="Z738" s="273"/>
    </row>
    <row r="739">
      <c r="A739" s="273"/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273"/>
      <c r="T739" s="273"/>
      <c r="U739" s="273"/>
      <c r="V739" s="273"/>
      <c r="W739" s="273"/>
      <c r="X739" s="273"/>
      <c r="Y739" s="273"/>
      <c r="Z739" s="273"/>
    </row>
    <row r="740">
      <c r="A740" s="273"/>
      <c r="B740" s="273"/>
      <c r="C740" s="273"/>
      <c r="D740" s="273"/>
      <c r="E740" s="273"/>
      <c r="F740" s="273"/>
      <c r="G740" s="273"/>
      <c r="H740" s="273"/>
      <c r="I740" s="273"/>
      <c r="J740" s="273"/>
      <c r="K740" s="273"/>
      <c r="L740" s="273"/>
      <c r="M740" s="273"/>
      <c r="N740" s="273"/>
      <c r="O740" s="273"/>
      <c r="P740" s="273"/>
      <c r="Q740" s="273"/>
      <c r="R740" s="273"/>
      <c r="S740" s="273"/>
      <c r="T740" s="273"/>
      <c r="U740" s="273"/>
      <c r="V740" s="273"/>
      <c r="W740" s="273"/>
      <c r="X740" s="273"/>
      <c r="Y740" s="273"/>
      <c r="Z740" s="273"/>
    </row>
    <row r="741">
      <c r="A741" s="273"/>
      <c r="B741" s="273"/>
      <c r="C741" s="273"/>
      <c r="D741" s="273"/>
      <c r="E741" s="273"/>
      <c r="F741" s="273"/>
      <c r="G741" s="273"/>
      <c r="H741" s="273"/>
      <c r="I741" s="273"/>
      <c r="J741" s="273"/>
      <c r="K741" s="273"/>
      <c r="L741" s="273"/>
      <c r="M741" s="273"/>
      <c r="N741" s="273"/>
      <c r="O741" s="273"/>
      <c r="P741" s="273"/>
      <c r="Q741" s="273"/>
      <c r="R741" s="273"/>
      <c r="S741" s="273"/>
      <c r="T741" s="273"/>
      <c r="U741" s="273"/>
      <c r="V741" s="273"/>
      <c r="W741" s="273"/>
      <c r="X741" s="273"/>
      <c r="Y741" s="273"/>
      <c r="Z741" s="273"/>
    </row>
    <row r="742">
      <c r="A742" s="273"/>
      <c r="B742" s="273"/>
      <c r="C742" s="273"/>
      <c r="D742" s="273"/>
      <c r="E742" s="273"/>
      <c r="F742" s="273"/>
      <c r="G742" s="273"/>
      <c r="H742" s="273"/>
      <c r="I742" s="273"/>
      <c r="J742" s="273"/>
      <c r="K742" s="273"/>
      <c r="L742" s="273"/>
      <c r="M742" s="273"/>
      <c r="N742" s="273"/>
      <c r="O742" s="273"/>
      <c r="P742" s="273"/>
      <c r="Q742" s="273"/>
      <c r="R742" s="273"/>
      <c r="S742" s="273"/>
      <c r="T742" s="273"/>
      <c r="U742" s="273"/>
      <c r="V742" s="273"/>
      <c r="W742" s="273"/>
      <c r="X742" s="273"/>
      <c r="Y742" s="273"/>
      <c r="Z742" s="273"/>
    </row>
    <row r="743">
      <c r="A743" s="273"/>
      <c r="B743" s="273"/>
      <c r="C743" s="273"/>
      <c r="D743" s="273"/>
      <c r="E743" s="273"/>
      <c r="F743" s="273"/>
      <c r="G743" s="273"/>
      <c r="H743" s="273"/>
      <c r="I743" s="273"/>
      <c r="J743" s="273"/>
      <c r="K743" s="273"/>
      <c r="L743" s="273"/>
      <c r="M743" s="273"/>
      <c r="N743" s="273"/>
      <c r="O743" s="273"/>
      <c r="P743" s="273"/>
      <c r="Q743" s="273"/>
      <c r="R743" s="273"/>
      <c r="S743" s="273"/>
      <c r="T743" s="273"/>
      <c r="U743" s="273"/>
      <c r="V743" s="273"/>
      <c r="W743" s="273"/>
      <c r="X743" s="273"/>
      <c r="Y743" s="273"/>
      <c r="Z743" s="273"/>
    </row>
    <row r="744">
      <c r="A744" s="273"/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273"/>
      <c r="T744" s="273"/>
      <c r="U744" s="273"/>
      <c r="V744" s="273"/>
      <c r="W744" s="273"/>
      <c r="X744" s="273"/>
      <c r="Y744" s="273"/>
      <c r="Z744" s="273"/>
    </row>
    <row r="745">
      <c r="A745" s="273"/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273"/>
      <c r="T745" s="273"/>
      <c r="U745" s="273"/>
      <c r="V745" s="273"/>
      <c r="W745" s="273"/>
      <c r="X745" s="273"/>
      <c r="Y745" s="273"/>
      <c r="Z745" s="273"/>
    </row>
    <row r="746">
      <c r="A746" s="273"/>
      <c r="B746" s="273"/>
      <c r="C746" s="273"/>
      <c r="D746" s="273"/>
      <c r="E746" s="273"/>
      <c r="F746" s="273"/>
      <c r="G746" s="273"/>
      <c r="H746" s="273"/>
      <c r="I746" s="273"/>
      <c r="J746" s="273"/>
      <c r="K746" s="273"/>
      <c r="L746" s="273"/>
      <c r="M746" s="273"/>
      <c r="N746" s="273"/>
      <c r="O746" s="273"/>
      <c r="P746" s="273"/>
      <c r="Q746" s="273"/>
      <c r="R746" s="273"/>
      <c r="S746" s="273"/>
      <c r="T746" s="273"/>
      <c r="U746" s="273"/>
      <c r="V746" s="273"/>
      <c r="W746" s="273"/>
      <c r="X746" s="273"/>
      <c r="Y746" s="273"/>
      <c r="Z746" s="273"/>
    </row>
    <row r="747">
      <c r="A747" s="273"/>
      <c r="B747" s="273"/>
      <c r="C747" s="273"/>
      <c r="D747" s="273"/>
      <c r="E747" s="273"/>
      <c r="F747" s="273"/>
      <c r="G747" s="273"/>
      <c r="H747" s="273"/>
      <c r="I747" s="273"/>
      <c r="J747" s="273"/>
      <c r="K747" s="273"/>
      <c r="L747" s="273"/>
      <c r="M747" s="273"/>
      <c r="N747" s="273"/>
      <c r="O747" s="273"/>
      <c r="P747" s="273"/>
      <c r="Q747" s="273"/>
      <c r="R747" s="273"/>
      <c r="S747" s="273"/>
      <c r="T747" s="273"/>
      <c r="U747" s="273"/>
      <c r="V747" s="273"/>
      <c r="W747" s="273"/>
      <c r="X747" s="273"/>
      <c r="Y747" s="273"/>
      <c r="Z747" s="273"/>
    </row>
    <row r="748">
      <c r="A748" s="273"/>
      <c r="B748" s="273"/>
      <c r="C748" s="273"/>
      <c r="D748" s="273"/>
      <c r="E748" s="273"/>
      <c r="F748" s="273"/>
      <c r="G748" s="273"/>
      <c r="H748" s="273"/>
      <c r="I748" s="273"/>
      <c r="J748" s="273"/>
      <c r="K748" s="273"/>
      <c r="L748" s="273"/>
      <c r="M748" s="273"/>
      <c r="N748" s="273"/>
      <c r="O748" s="273"/>
      <c r="P748" s="273"/>
      <c r="Q748" s="273"/>
      <c r="R748" s="273"/>
      <c r="S748" s="273"/>
      <c r="T748" s="273"/>
      <c r="U748" s="273"/>
      <c r="V748" s="273"/>
      <c r="W748" s="273"/>
      <c r="X748" s="273"/>
      <c r="Y748" s="273"/>
      <c r="Z748" s="273"/>
    </row>
    <row r="749">
      <c r="A749" s="273"/>
      <c r="B749" s="273"/>
      <c r="C749" s="273"/>
      <c r="D749" s="273"/>
      <c r="E749" s="273"/>
      <c r="F749" s="273"/>
      <c r="G749" s="273"/>
      <c r="H749" s="273"/>
      <c r="I749" s="273"/>
      <c r="J749" s="273"/>
      <c r="K749" s="273"/>
      <c r="L749" s="273"/>
      <c r="M749" s="273"/>
      <c r="N749" s="273"/>
      <c r="O749" s="273"/>
      <c r="P749" s="273"/>
      <c r="Q749" s="273"/>
      <c r="R749" s="273"/>
      <c r="S749" s="273"/>
      <c r="T749" s="273"/>
      <c r="U749" s="273"/>
      <c r="V749" s="273"/>
      <c r="W749" s="273"/>
      <c r="X749" s="273"/>
      <c r="Y749" s="273"/>
      <c r="Z749" s="273"/>
    </row>
    <row r="750">
      <c r="A750" s="273"/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273"/>
      <c r="T750" s="273"/>
      <c r="U750" s="273"/>
      <c r="V750" s="273"/>
      <c r="W750" s="273"/>
      <c r="X750" s="273"/>
      <c r="Y750" s="273"/>
      <c r="Z750" s="273"/>
    </row>
    <row r="751">
      <c r="A751" s="273"/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273"/>
      <c r="T751" s="273"/>
      <c r="U751" s="273"/>
      <c r="V751" s="273"/>
      <c r="W751" s="273"/>
      <c r="X751" s="273"/>
      <c r="Y751" s="273"/>
      <c r="Z751" s="273"/>
    </row>
    <row r="752">
      <c r="A752" s="273"/>
      <c r="B752" s="273"/>
      <c r="C752" s="273"/>
      <c r="D752" s="273"/>
      <c r="E752" s="273"/>
      <c r="F752" s="273"/>
      <c r="G752" s="273"/>
      <c r="H752" s="273"/>
      <c r="I752" s="273"/>
      <c r="J752" s="273"/>
      <c r="K752" s="273"/>
      <c r="L752" s="273"/>
      <c r="M752" s="273"/>
      <c r="N752" s="273"/>
      <c r="O752" s="273"/>
      <c r="P752" s="273"/>
      <c r="Q752" s="273"/>
      <c r="R752" s="273"/>
      <c r="S752" s="273"/>
      <c r="T752" s="273"/>
      <c r="U752" s="273"/>
      <c r="V752" s="273"/>
      <c r="W752" s="273"/>
      <c r="X752" s="273"/>
      <c r="Y752" s="273"/>
      <c r="Z752" s="273"/>
    </row>
    <row r="753">
      <c r="A753" s="273"/>
      <c r="B753" s="273"/>
      <c r="C753" s="273"/>
      <c r="D753" s="273"/>
      <c r="E753" s="273"/>
      <c r="F753" s="273"/>
      <c r="G753" s="273"/>
      <c r="H753" s="273"/>
      <c r="I753" s="273"/>
      <c r="J753" s="273"/>
      <c r="K753" s="273"/>
      <c r="L753" s="273"/>
      <c r="M753" s="273"/>
      <c r="N753" s="273"/>
      <c r="O753" s="273"/>
      <c r="P753" s="273"/>
      <c r="Q753" s="273"/>
      <c r="R753" s="273"/>
      <c r="S753" s="273"/>
      <c r="T753" s="273"/>
      <c r="U753" s="273"/>
      <c r="V753" s="273"/>
      <c r="W753" s="273"/>
      <c r="X753" s="273"/>
      <c r="Y753" s="273"/>
      <c r="Z753" s="273"/>
    </row>
    <row r="754">
      <c r="A754" s="273"/>
      <c r="B754" s="273"/>
      <c r="C754" s="273"/>
      <c r="D754" s="273"/>
      <c r="E754" s="273"/>
      <c r="F754" s="273"/>
      <c r="G754" s="273"/>
      <c r="H754" s="273"/>
      <c r="I754" s="273"/>
      <c r="J754" s="273"/>
      <c r="K754" s="273"/>
      <c r="L754" s="273"/>
      <c r="M754" s="273"/>
      <c r="N754" s="273"/>
      <c r="O754" s="273"/>
      <c r="P754" s="273"/>
      <c r="Q754" s="273"/>
      <c r="R754" s="273"/>
      <c r="S754" s="273"/>
      <c r="T754" s="273"/>
      <c r="U754" s="273"/>
      <c r="V754" s="273"/>
      <c r="W754" s="273"/>
      <c r="X754" s="273"/>
      <c r="Y754" s="273"/>
      <c r="Z754" s="273"/>
    </row>
    <row r="755">
      <c r="A755" s="273"/>
      <c r="B755" s="273"/>
      <c r="C755" s="273"/>
      <c r="D755" s="273"/>
      <c r="E755" s="273"/>
      <c r="F755" s="273"/>
      <c r="G755" s="273"/>
      <c r="H755" s="273"/>
      <c r="I755" s="273"/>
      <c r="J755" s="273"/>
      <c r="K755" s="273"/>
      <c r="L755" s="273"/>
      <c r="M755" s="273"/>
      <c r="N755" s="273"/>
      <c r="O755" s="273"/>
      <c r="P755" s="273"/>
      <c r="Q755" s="273"/>
      <c r="R755" s="273"/>
      <c r="S755" s="273"/>
      <c r="T755" s="273"/>
      <c r="U755" s="273"/>
      <c r="V755" s="273"/>
      <c r="W755" s="273"/>
      <c r="X755" s="273"/>
      <c r="Y755" s="273"/>
      <c r="Z755" s="273"/>
    </row>
    <row r="756">
      <c r="A756" s="273"/>
      <c r="B756" s="273"/>
      <c r="C756" s="273"/>
      <c r="D756" s="273"/>
      <c r="E756" s="273"/>
      <c r="F756" s="273"/>
      <c r="G756" s="273"/>
      <c r="H756" s="273"/>
      <c r="I756" s="273"/>
      <c r="J756" s="273"/>
      <c r="K756" s="273"/>
      <c r="L756" s="273"/>
      <c r="M756" s="273"/>
      <c r="N756" s="273"/>
      <c r="O756" s="273"/>
      <c r="P756" s="273"/>
      <c r="Q756" s="273"/>
      <c r="R756" s="273"/>
      <c r="S756" s="273"/>
      <c r="T756" s="273"/>
      <c r="U756" s="273"/>
      <c r="V756" s="273"/>
      <c r="W756" s="273"/>
      <c r="X756" s="273"/>
      <c r="Y756" s="273"/>
      <c r="Z756" s="273"/>
    </row>
    <row r="757">
      <c r="A757" s="273"/>
      <c r="B757" s="273"/>
      <c r="C757" s="273"/>
      <c r="D757" s="273"/>
      <c r="E757" s="273"/>
      <c r="F757" s="273"/>
      <c r="G757" s="273"/>
      <c r="H757" s="273"/>
      <c r="I757" s="273"/>
      <c r="J757" s="273"/>
      <c r="K757" s="273"/>
      <c r="L757" s="273"/>
      <c r="M757" s="273"/>
      <c r="N757" s="273"/>
      <c r="O757" s="273"/>
      <c r="P757" s="273"/>
      <c r="Q757" s="273"/>
      <c r="R757" s="273"/>
      <c r="S757" s="273"/>
      <c r="T757" s="273"/>
      <c r="U757" s="273"/>
      <c r="V757" s="273"/>
      <c r="W757" s="273"/>
      <c r="X757" s="273"/>
      <c r="Y757" s="273"/>
      <c r="Z757" s="273"/>
    </row>
    <row r="758">
      <c r="A758" s="273"/>
      <c r="B758" s="273"/>
      <c r="C758" s="273"/>
      <c r="D758" s="273"/>
      <c r="E758" s="273"/>
      <c r="F758" s="273"/>
      <c r="G758" s="273"/>
      <c r="H758" s="273"/>
      <c r="I758" s="273"/>
      <c r="J758" s="273"/>
      <c r="K758" s="273"/>
      <c r="L758" s="273"/>
      <c r="M758" s="273"/>
      <c r="N758" s="273"/>
      <c r="O758" s="273"/>
      <c r="P758" s="273"/>
      <c r="Q758" s="273"/>
      <c r="R758" s="273"/>
      <c r="S758" s="273"/>
      <c r="T758" s="273"/>
      <c r="U758" s="273"/>
      <c r="V758" s="273"/>
      <c r="W758" s="273"/>
      <c r="X758" s="273"/>
      <c r="Y758" s="273"/>
      <c r="Z758" s="273"/>
    </row>
    <row r="759">
      <c r="A759" s="273"/>
      <c r="B759" s="273"/>
      <c r="C759" s="273"/>
      <c r="D759" s="273"/>
      <c r="E759" s="273"/>
      <c r="F759" s="273"/>
      <c r="G759" s="273"/>
      <c r="H759" s="273"/>
      <c r="I759" s="273"/>
      <c r="J759" s="273"/>
      <c r="K759" s="273"/>
      <c r="L759" s="273"/>
      <c r="M759" s="273"/>
      <c r="N759" s="273"/>
      <c r="O759" s="273"/>
      <c r="P759" s="273"/>
      <c r="Q759" s="273"/>
      <c r="R759" s="273"/>
      <c r="S759" s="273"/>
      <c r="T759" s="273"/>
      <c r="U759" s="273"/>
      <c r="V759" s="273"/>
      <c r="W759" s="273"/>
      <c r="X759" s="273"/>
      <c r="Y759" s="273"/>
      <c r="Z759" s="273"/>
    </row>
    <row r="760">
      <c r="A760" s="273"/>
      <c r="B760" s="273"/>
      <c r="C760" s="273"/>
      <c r="D760" s="273"/>
      <c r="E760" s="273"/>
      <c r="F760" s="273"/>
      <c r="G760" s="273"/>
      <c r="H760" s="273"/>
      <c r="I760" s="273"/>
      <c r="J760" s="273"/>
      <c r="K760" s="273"/>
      <c r="L760" s="273"/>
      <c r="M760" s="273"/>
      <c r="N760" s="273"/>
      <c r="O760" s="273"/>
      <c r="P760" s="273"/>
      <c r="Q760" s="273"/>
      <c r="R760" s="273"/>
      <c r="S760" s="273"/>
      <c r="T760" s="273"/>
      <c r="U760" s="273"/>
      <c r="V760" s="273"/>
      <c r="W760" s="273"/>
      <c r="X760" s="273"/>
      <c r="Y760" s="273"/>
      <c r="Z760" s="273"/>
    </row>
    <row r="761">
      <c r="A761" s="273"/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273"/>
      <c r="T761" s="273"/>
      <c r="U761" s="273"/>
      <c r="V761" s="273"/>
      <c r="W761" s="273"/>
      <c r="X761" s="273"/>
      <c r="Y761" s="273"/>
      <c r="Z761" s="273"/>
    </row>
    <row r="762">
      <c r="A762" s="273"/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273"/>
      <c r="T762" s="273"/>
      <c r="U762" s="273"/>
      <c r="V762" s="273"/>
      <c r="W762" s="273"/>
      <c r="X762" s="273"/>
      <c r="Y762" s="273"/>
      <c r="Z762" s="273"/>
    </row>
    <row r="763">
      <c r="A763" s="273"/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273"/>
      <c r="T763" s="273"/>
      <c r="U763" s="273"/>
      <c r="V763" s="273"/>
      <c r="W763" s="273"/>
      <c r="X763" s="273"/>
      <c r="Y763" s="273"/>
      <c r="Z763" s="273"/>
    </row>
    <row r="764">
      <c r="A764" s="273"/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273"/>
      <c r="T764" s="273"/>
      <c r="U764" s="273"/>
      <c r="V764" s="273"/>
      <c r="W764" s="273"/>
      <c r="X764" s="273"/>
      <c r="Y764" s="273"/>
      <c r="Z764" s="273"/>
    </row>
    <row r="765">
      <c r="A765" s="273"/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273"/>
      <c r="T765" s="273"/>
      <c r="U765" s="273"/>
      <c r="V765" s="273"/>
      <c r="W765" s="273"/>
      <c r="X765" s="273"/>
      <c r="Y765" s="273"/>
      <c r="Z765" s="273"/>
    </row>
    <row r="766">
      <c r="A766" s="273"/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273"/>
      <c r="T766" s="273"/>
      <c r="U766" s="273"/>
      <c r="V766" s="273"/>
      <c r="W766" s="273"/>
      <c r="X766" s="273"/>
      <c r="Y766" s="273"/>
      <c r="Z766" s="273"/>
    </row>
    <row r="767">
      <c r="A767" s="273"/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273"/>
      <c r="T767" s="273"/>
      <c r="U767" s="273"/>
      <c r="V767" s="273"/>
      <c r="W767" s="273"/>
      <c r="X767" s="273"/>
      <c r="Y767" s="273"/>
      <c r="Z767" s="273"/>
    </row>
    <row r="768">
      <c r="A768" s="273"/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273"/>
      <c r="T768" s="273"/>
      <c r="U768" s="273"/>
      <c r="V768" s="273"/>
      <c r="W768" s="273"/>
      <c r="X768" s="273"/>
      <c r="Y768" s="273"/>
      <c r="Z768" s="273"/>
    </row>
    <row r="769">
      <c r="A769" s="273"/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273"/>
      <c r="T769" s="273"/>
      <c r="U769" s="273"/>
      <c r="V769" s="273"/>
      <c r="W769" s="273"/>
      <c r="X769" s="273"/>
      <c r="Y769" s="273"/>
      <c r="Z769" s="273"/>
    </row>
    <row r="770">
      <c r="A770" s="273"/>
      <c r="B770" s="273"/>
      <c r="C770" s="273"/>
      <c r="D770" s="273"/>
      <c r="E770" s="273"/>
      <c r="F770" s="273"/>
      <c r="G770" s="273"/>
      <c r="H770" s="273"/>
      <c r="I770" s="273"/>
      <c r="J770" s="273"/>
      <c r="K770" s="273"/>
      <c r="L770" s="273"/>
      <c r="M770" s="273"/>
      <c r="N770" s="273"/>
      <c r="O770" s="273"/>
      <c r="P770" s="273"/>
      <c r="Q770" s="273"/>
      <c r="R770" s="273"/>
      <c r="S770" s="273"/>
      <c r="T770" s="273"/>
      <c r="U770" s="273"/>
      <c r="V770" s="273"/>
      <c r="W770" s="273"/>
      <c r="X770" s="273"/>
      <c r="Y770" s="273"/>
      <c r="Z770" s="273"/>
    </row>
    <row r="771">
      <c r="A771" s="273"/>
      <c r="B771" s="273"/>
      <c r="C771" s="273"/>
      <c r="D771" s="273"/>
      <c r="E771" s="273"/>
      <c r="F771" s="273"/>
      <c r="G771" s="273"/>
      <c r="H771" s="273"/>
      <c r="I771" s="273"/>
      <c r="J771" s="273"/>
      <c r="K771" s="273"/>
      <c r="L771" s="273"/>
      <c r="M771" s="273"/>
      <c r="N771" s="273"/>
      <c r="O771" s="273"/>
      <c r="P771" s="273"/>
      <c r="Q771" s="273"/>
      <c r="R771" s="273"/>
      <c r="S771" s="273"/>
      <c r="T771" s="273"/>
      <c r="U771" s="273"/>
      <c r="V771" s="273"/>
      <c r="W771" s="273"/>
      <c r="X771" s="273"/>
      <c r="Y771" s="273"/>
      <c r="Z771" s="273"/>
    </row>
    <row r="772">
      <c r="A772" s="273"/>
      <c r="B772" s="273"/>
      <c r="C772" s="273"/>
      <c r="D772" s="273"/>
      <c r="E772" s="273"/>
      <c r="F772" s="273"/>
      <c r="G772" s="273"/>
      <c r="H772" s="273"/>
      <c r="I772" s="273"/>
      <c r="J772" s="273"/>
      <c r="K772" s="273"/>
      <c r="L772" s="273"/>
      <c r="M772" s="273"/>
      <c r="N772" s="273"/>
      <c r="O772" s="273"/>
      <c r="P772" s="273"/>
      <c r="Q772" s="273"/>
      <c r="R772" s="273"/>
      <c r="S772" s="273"/>
      <c r="T772" s="273"/>
      <c r="U772" s="273"/>
      <c r="V772" s="273"/>
      <c r="W772" s="273"/>
      <c r="X772" s="273"/>
      <c r="Y772" s="273"/>
      <c r="Z772" s="273"/>
    </row>
    <row r="773">
      <c r="A773" s="273"/>
      <c r="B773" s="273"/>
      <c r="C773" s="273"/>
      <c r="D773" s="273"/>
      <c r="E773" s="273"/>
      <c r="F773" s="273"/>
      <c r="G773" s="273"/>
      <c r="H773" s="273"/>
      <c r="I773" s="273"/>
      <c r="J773" s="273"/>
      <c r="K773" s="273"/>
      <c r="L773" s="273"/>
      <c r="M773" s="273"/>
      <c r="N773" s="273"/>
      <c r="O773" s="273"/>
      <c r="P773" s="273"/>
      <c r="Q773" s="273"/>
      <c r="R773" s="273"/>
      <c r="S773" s="273"/>
      <c r="T773" s="273"/>
      <c r="U773" s="273"/>
      <c r="V773" s="273"/>
      <c r="W773" s="273"/>
      <c r="X773" s="273"/>
      <c r="Y773" s="273"/>
      <c r="Z773" s="273"/>
    </row>
    <row r="774">
      <c r="A774" s="273"/>
      <c r="B774" s="273"/>
      <c r="C774" s="273"/>
      <c r="D774" s="273"/>
      <c r="E774" s="273"/>
      <c r="F774" s="273"/>
      <c r="G774" s="273"/>
      <c r="H774" s="273"/>
      <c r="I774" s="273"/>
      <c r="J774" s="273"/>
      <c r="K774" s="273"/>
      <c r="L774" s="273"/>
      <c r="M774" s="273"/>
      <c r="N774" s="273"/>
      <c r="O774" s="273"/>
      <c r="P774" s="273"/>
      <c r="Q774" s="273"/>
      <c r="R774" s="273"/>
      <c r="S774" s="273"/>
      <c r="T774" s="273"/>
      <c r="U774" s="273"/>
      <c r="V774" s="273"/>
      <c r="W774" s="273"/>
      <c r="X774" s="273"/>
      <c r="Y774" s="273"/>
      <c r="Z774" s="273"/>
    </row>
    <row r="775">
      <c r="A775" s="273"/>
      <c r="B775" s="273"/>
      <c r="C775" s="273"/>
      <c r="D775" s="273"/>
      <c r="E775" s="273"/>
      <c r="F775" s="273"/>
      <c r="G775" s="273"/>
      <c r="H775" s="273"/>
      <c r="I775" s="273"/>
      <c r="J775" s="273"/>
      <c r="K775" s="273"/>
      <c r="L775" s="273"/>
      <c r="M775" s="273"/>
      <c r="N775" s="273"/>
      <c r="O775" s="273"/>
      <c r="P775" s="273"/>
      <c r="Q775" s="273"/>
      <c r="R775" s="273"/>
      <c r="S775" s="273"/>
      <c r="T775" s="273"/>
      <c r="U775" s="273"/>
      <c r="V775" s="273"/>
      <c r="W775" s="273"/>
      <c r="X775" s="273"/>
      <c r="Y775" s="273"/>
      <c r="Z775" s="273"/>
    </row>
    <row r="776">
      <c r="A776" s="273"/>
      <c r="B776" s="273"/>
      <c r="C776" s="273"/>
      <c r="D776" s="273"/>
      <c r="E776" s="273"/>
      <c r="F776" s="273"/>
      <c r="G776" s="273"/>
      <c r="H776" s="273"/>
      <c r="I776" s="273"/>
      <c r="J776" s="273"/>
      <c r="K776" s="273"/>
      <c r="L776" s="273"/>
      <c r="M776" s="273"/>
      <c r="N776" s="273"/>
      <c r="O776" s="273"/>
      <c r="P776" s="273"/>
      <c r="Q776" s="273"/>
      <c r="R776" s="273"/>
      <c r="S776" s="273"/>
      <c r="T776" s="273"/>
      <c r="U776" s="273"/>
      <c r="V776" s="273"/>
      <c r="W776" s="273"/>
      <c r="X776" s="273"/>
      <c r="Y776" s="273"/>
      <c r="Z776" s="273"/>
    </row>
    <row r="777">
      <c r="A777" s="273"/>
      <c r="B777" s="273"/>
      <c r="C777" s="273"/>
      <c r="D777" s="273"/>
      <c r="E777" s="273"/>
      <c r="F777" s="273"/>
      <c r="G777" s="273"/>
      <c r="H777" s="273"/>
      <c r="I777" s="273"/>
      <c r="J777" s="273"/>
      <c r="K777" s="273"/>
      <c r="L777" s="273"/>
      <c r="M777" s="273"/>
      <c r="N777" s="273"/>
      <c r="O777" s="273"/>
      <c r="P777" s="273"/>
      <c r="Q777" s="273"/>
      <c r="R777" s="273"/>
      <c r="S777" s="273"/>
      <c r="T777" s="273"/>
      <c r="U777" s="273"/>
      <c r="V777" s="273"/>
      <c r="W777" s="273"/>
      <c r="X777" s="273"/>
      <c r="Y777" s="273"/>
      <c r="Z777" s="273"/>
    </row>
    <row r="778">
      <c r="A778" s="273"/>
      <c r="B778" s="273"/>
      <c r="C778" s="273"/>
      <c r="D778" s="273"/>
      <c r="E778" s="273"/>
      <c r="F778" s="273"/>
      <c r="G778" s="273"/>
      <c r="H778" s="273"/>
      <c r="I778" s="273"/>
      <c r="J778" s="273"/>
      <c r="K778" s="273"/>
      <c r="L778" s="273"/>
      <c r="M778" s="273"/>
      <c r="N778" s="273"/>
      <c r="O778" s="273"/>
      <c r="P778" s="273"/>
      <c r="Q778" s="273"/>
      <c r="R778" s="273"/>
      <c r="S778" s="273"/>
      <c r="T778" s="273"/>
      <c r="U778" s="273"/>
      <c r="V778" s="273"/>
      <c r="W778" s="273"/>
      <c r="X778" s="273"/>
      <c r="Y778" s="273"/>
      <c r="Z778" s="273"/>
    </row>
    <row r="779">
      <c r="A779" s="273"/>
      <c r="B779" s="273"/>
      <c r="C779" s="273"/>
      <c r="D779" s="273"/>
      <c r="E779" s="273"/>
      <c r="F779" s="273"/>
      <c r="G779" s="273"/>
      <c r="H779" s="273"/>
      <c r="I779" s="273"/>
      <c r="J779" s="273"/>
      <c r="K779" s="273"/>
      <c r="L779" s="273"/>
      <c r="M779" s="273"/>
      <c r="N779" s="273"/>
      <c r="O779" s="273"/>
      <c r="P779" s="273"/>
      <c r="Q779" s="273"/>
      <c r="R779" s="273"/>
      <c r="S779" s="273"/>
      <c r="T779" s="273"/>
      <c r="U779" s="273"/>
      <c r="V779" s="273"/>
      <c r="W779" s="273"/>
      <c r="X779" s="273"/>
      <c r="Y779" s="273"/>
      <c r="Z779" s="273"/>
    </row>
    <row r="780">
      <c r="A780" s="273"/>
      <c r="B780" s="273"/>
      <c r="C780" s="273"/>
      <c r="D780" s="273"/>
      <c r="E780" s="273"/>
      <c r="F780" s="273"/>
      <c r="G780" s="273"/>
      <c r="H780" s="273"/>
      <c r="I780" s="273"/>
      <c r="J780" s="273"/>
      <c r="K780" s="273"/>
      <c r="L780" s="273"/>
      <c r="M780" s="273"/>
      <c r="N780" s="273"/>
      <c r="O780" s="273"/>
      <c r="P780" s="273"/>
      <c r="Q780" s="273"/>
      <c r="R780" s="273"/>
      <c r="S780" s="273"/>
      <c r="T780" s="273"/>
      <c r="U780" s="273"/>
      <c r="V780" s="273"/>
      <c r="W780" s="273"/>
      <c r="X780" s="273"/>
      <c r="Y780" s="273"/>
      <c r="Z780" s="273"/>
    </row>
    <row r="781">
      <c r="A781" s="273"/>
      <c r="B781" s="273"/>
      <c r="C781" s="273"/>
      <c r="D781" s="273"/>
      <c r="E781" s="273"/>
      <c r="F781" s="273"/>
      <c r="G781" s="273"/>
      <c r="H781" s="273"/>
      <c r="I781" s="273"/>
      <c r="J781" s="273"/>
      <c r="K781" s="273"/>
      <c r="L781" s="273"/>
      <c r="M781" s="273"/>
      <c r="N781" s="273"/>
      <c r="O781" s="273"/>
      <c r="P781" s="273"/>
      <c r="Q781" s="273"/>
      <c r="R781" s="273"/>
      <c r="S781" s="273"/>
      <c r="T781" s="273"/>
      <c r="U781" s="273"/>
      <c r="V781" s="273"/>
      <c r="W781" s="273"/>
      <c r="X781" s="273"/>
      <c r="Y781" s="273"/>
      <c r="Z781" s="273"/>
    </row>
    <row r="782">
      <c r="A782" s="273"/>
      <c r="B782" s="273"/>
      <c r="C782" s="273"/>
      <c r="D782" s="273"/>
      <c r="E782" s="273"/>
      <c r="F782" s="273"/>
      <c r="G782" s="273"/>
      <c r="H782" s="273"/>
      <c r="I782" s="273"/>
      <c r="J782" s="273"/>
      <c r="K782" s="273"/>
      <c r="L782" s="273"/>
      <c r="M782" s="273"/>
      <c r="N782" s="273"/>
      <c r="O782" s="273"/>
      <c r="P782" s="273"/>
      <c r="Q782" s="273"/>
      <c r="R782" s="273"/>
      <c r="S782" s="273"/>
      <c r="T782" s="273"/>
      <c r="U782" s="273"/>
      <c r="V782" s="273"/>
      <c r="W782" s="273"/>
      <c r="X782" s="273"/>
      <c r="Y782" s="273"/>
      <c r="Z782" s="273"/>
    </row>
    <row r="783">
      <c r="A783" s="273"/>
      <c r="B783" s="273"/>
      <c r="C783" s="273"/>
      <c r="D783" s="273"/>
      <c r="E783" s="273"/>
      <c r="F783" s="273"/>
      <c r="G783" s="273"/>
      <c r="H783" s="273"/>
      <c r="I783" s="273"/>
      <c r="J783" s="273"/>
      <c r="K783" s="273"/>
      <c r="L783" s="273"/>
      <c r="M783" s="273"/>
      <c r="N783" s="273"/>
      <c r="O783" s="273"/>
      <c r="P783" s="273"/>
      <c r="Q783" s="273"/>
      <c r="R783" s="273"/>
      <c r="S783" s="273"/>
      <c r="T783" s="273"/>
      <c r="U783" s="273"/>
      <c r="V783" s="273"/>
      <c r="W783" s="273"/>
      <c r="X783" s="273"/>
      <c r="Y783" s="273"/>
      <c r="Z783" s="273"/>
    </row>
    <row r="784">
      <c r="A784" s="273"/>
      <c r="B784" s="273"/>
      <c r="C784" s="273"/>
      <c r="D784" s="273"/>
      <c r="E784" s="273"/>
      <c r="F784" s="273"/>
      <c r="G784" s="273"/>
      <c r="H784" s="273"/>
      <c r="I784" s="273"/>
      <c r="J784" s="273"/>
      <c r="K784" s="273"/>
      <c r="L784" s="273"/>
      <c r="M784" s="273"/>
      <c r="N784" s="273"/>
      <c r="O784" s="273"/>
      <c r="P784" s="273"/>
      <c r="Q784" s="273"/>
      <c r="R784" s="273"/>
      <c r="S784" s="273"/>
      <c r="T784" s="273"/>
      <c r="U784" s="273"/>
      <c r="V784" s="273"/>
      <c r="W784" s="273"/>
      <c r="X784" s="273"/>
      <c r="Y784" s="273"/>
      <c r="Z784" s="273"/>
    </row>
    <row r="785">
      <c r="A785" s="273"/>
      <c r="B785" s="273"/>
      <c r="C785" s="273"/>
      <c r="D785" s="273"/>
      <c r="E785" s="273"/>
      <c r="F785" s="273"/>
      <c r="G785" s="273"/>
      <c r="H785" s="273"/>
      <c r="I785" s="273"/>
      <c r="J785" s="273"/>
      <c r="K785" s="273"/>
      <c r="L785" s="273"/>
      <c r="M785" s="273"/>
      <c r="N785" s="273"/>
      <c r="O785" s="273"/>
      <c r="P785" s="273"/>
      <c r="Q785" s="273"/>
      <c r="R785" s="273"/>
      <c r="S785" s="273"/>
      <c r="T785" s="273"/>
      <c r="U785" s="273"/>
      <c r="V785" s="273"/>
      <c r="W785" s="273"/>
      <c r="X785" s="273"/>
      <c r="Y785" s="273"/>
      <c r="Z785" s="273"/>
    </row>
    <row r="786">
      <c r="A786" s="273"/>
      <c r="B786" s="273"/>
      <c r="C786" s="273"/>
      <c r="D786" s="273"/>
      <c r="E786" s="273"/>
      <c r="F786" s="273"/>
      <c r="G786" s="273"/>
      <c r="H786" s="273"/>
      <c r="I786" s="273"/>
      <c r="J786" s="273"/>
      <c r="K786" s="273"/>
      <c r="L786" s="273"/>
      <c r="M786" s="273"/>
      <c r="N786" s="273"/>
      <c r="O786" s="273"/>
      <c r="P786" s="273"/>
      <c r="Q786" s="273"/>
      <c r="R786" s="273"/>
      <c r="S786" s="273"/>
      <c r="T786" s="273"/>
      <c r="U786" s="273"/>
      <c r="V786" s="273"/>
      <c r="W786" s="273"/>
      <c r="X786" s="273"/>
      <c r="Y786" s="273"/>
      <c r="Z786" s="273"/>
    </row>
    <row r="787">
      <c r="A787" s="273"/>
      <c r="B787" s="273"/>
      <c r="C787" s="273"/>
      <c r="D787" s="273"/>
      <c r="E787" s="273"/>
      <c r="F787" s="273"/>
      <c r="G787" s="273"/>
      <c r="H787" s="273"/>
      <c r="I787" s="273"/>
      <c r="J787" s="273"/>
      <c r="K787" s="273"/>
      <c r="L787" s="273"/>
      <c r="M787" s="273"/>
      <c r="N787" s="273"/>
      <c r="O787" s="273"/>
      <c r="P787" s="273"/>
      <c r="Q787" s="273"/>
      <c r="R787" s="273"/>
      <c r="S787" s="273"/>
      <c r="T787" s="273"/>
      <c r="U787" s="273"/>
      <c r="V787" s="273"/>
      <c r="W787" s="273"/>
      <c r="X787" s="273"/>
      <c r="Y787" s="273"/>
      <c r="Z787" s="273"/>
    </row>
    <row r="788">
      <c r="A788" s="273"/>
      <c r="B788" s="273"/>
      <c r="C788" s="273"/>
      <c r="D788" s="273"/>
      <c r="E788" s="273"/>
      <c r="F788" s="273"/>
      <c r="G788" s="273"/>
      <c r="H788" s="273"/>
      <c r="I788" s="273"/>
      <c r="J788" s="273"/>
      <c r="K788" s="273"/>
      <c r="L788" s="273"/>
      <c r="M788" s="273"/>
      <c r="N788" s="273"/>
      <c r="O788" s="273"/>
      <c r="P788" s="273"/>
      <c r="Q788" s="273"/>
      <c r="R788" s="273"/>
      <c r="S788" s="273"/>
      <c r="T788" s="273"/>
      <c r="U788" s="273"/>
      <c r="V788" s="273"/>
      <c r="W788" s="273"/>
      <c r="X788" s="273"/>
      <c r="Y788" s="273"/>
      <c r="Z788" s="273"/>
    </row>
    <row r="789">
      <c r="A789" s="273"/>
      <c r="B789" s="273"/>
      <c r="C789" s="273"/>
      <c r="D789" s="273"/>
      <c r="E789" s="273"/>
      <c r="F789" s="273"/>
      <c r="G789" s="273"/>
      <c r="H789" s="273"/>
      <c r="I789" s="273"/>
      <c r="J789" s="273"/>
      <c r="K789" s="273"/>
      <c r="L789" s="273"/>
      <c r="M789" s="273"/>
      <c r="N789" s="273"/>
      <c r="O789" s="273"/>
      <c r="P789" s="273"/>
      <c r="Q789" s="273"/>
      <c r="R789" s="273"/>
      <c r="S789" s="273"/>
      <c r="T789" s="273"/>
      <c r="U789" s="273"/>
      <c r="V789" s="273"/>
      <c r="W789" s="273"/>
      <c r="X789" s="273"/>
      <c r="Y789" s="273"/>
      <c r="Z789" s="273"/>
    </row>
    <row r="790">
      <c r="A790" s="273"/>
      <c r="B790" s="273"/>
      <c r="C790" s="273"/>
      <c r="D790" s="273"/>
      <c r="E790" s="273"/>
      <c r="F790" s="273"/>
      <c r="G790" s="273"/>
      <c r="H790" s="273"/>
      <c r="I790" s="273"/>
      <c r="J790" s="273"/>
      <c r="K790" s="273"/>
      <c r="L790" s="273"/>
      <c r="M790" s="273"/>
      <c r="N790" s="273"/>
      <c r="O790" s="273"/>
      <c r="P790" s="273"/>
      <c r="Q790" s="273"/>
      <c r="R790" s="273"/>
      <c r="S790" s="273"/>
      <c r="T790" s="273"/>
      <c r="U790" s="273"/>
      <c r="V790" s="273"/>
      <c r="W790" s="273"/>
      <c r="X790" s="273"/>
      <c r="Y790" s="273"/>
      <c r="Z790" s="273"/>
    </row>
    <row r="791">
      <c r="A791" s="273"/>
      <c r="B791" s="273"/>
      <c r="C791" s="273"/>
      <c r="D791" s="273"/>
      <c r="E791" s="273"/>
      <c r="F791" s="273"/>
      <c r="G791" s="273"/>
      <c r="H791" s="273"/>
      <c r="I791" s="273"/>
      <c r="J791" s="273"/>
      <c r="K791" s="273"/>
      <c r="L791" s="273"/>
      <c r="M791" s="273"/>
      <c r="N791" s="273"/>
      <c r="O791" s="273"/>
      <c r="P791" s="273"/>
      <c r="Q791" s="273"/>
      <c r="R791" s="273"/>
      <c r="S791" s="273"/>
      <c r="T791" s="273"/>
      <c r="U791" s="273"/>
      <c r="V791" s="273"/>
      <c r="W791" s="273"/>
      <c r="X791" s="273"/>
      <c r="Y791" s="273"/>
      <c r="Z791" s="273"/>
    </row>
    <row r="792">
      <c r="A792" s="273"/>
      <c r="B792" s="273"/>
      <c r="C792" s="273"/>
      <c r="D792" s="273"/>
      <c r="E792" s="273"/>
      <c r="F792" s="273"/>
      <c r="G792" s="273"/>
      <c r="H792" s="273"/>
      <c r="I792" s="273"/>
      <c r="J792" s="273"/>
      <c r="K792" s="273"/>
      <c r="L792" s="273"/>
      <c r="M792" s="273"/>
      <c r="N792" s="273"/>
      <c r="O792" s="273"/>
      <c r="P792" s="273"/>
      <c r="Q792" s="273"/>
      <c r="R792" s="273"/>
      <c r="S792" s="273"/>
      <c r="T792" s="273"/>
      <c r="U792" s="273"/>
      <c r="V792" s="273"/>
      <c r="W792" s="273"/>
      <c r="X792" s="273"/>
      <c r="Y792" s="273"/>
      <c r="Z792" s="273"/>
    </row>
    <row r="793">
      <c r="A793" s="273"/>
      <c r="B793" s="273"/>
      <c r="C793" s="273"/>
      <c r="D793" s="273"/>
      <c r="E793" s="273"/>
      <c r="F793" s="273"/>
      <c r="G793" s="273"/>
      <c r="H793" s="273"/>
      <c r="I793" s="273"/>
      <c r="J793" s="273"/>
      <c r="K793" s="273"/>
      <c r="L793" s="273"/>
      <c r="M793" s="273"/>
      <c r="N793" s="273"/>
      <c r="O793" s="273"/>
      <c r="P793" s="273"/>
      <c r="Q793" s="273"/>
      <c r="R793" s="273"/>
      <c r="S793" s="273"/>
      <c r="T793" s="273"/>
      <c r="U793" s="273"/>
      <c r="V793" s="273"/>
      <c r="W793" s="273"/>
      <c r="X793" s="273"/>
      <c r="Y793" s="273"/>
      <c r="Z793" s="273"/>
    </row>
    <row r="794">
      <c r="A794" s="273"/>
      <c r="B794" s="273"/>
      <c r="C794" s="273"/>
      <c r="D794" s="273"/>
      <c r="E794" s="273"/>
      <c r="F794" s="273"/>
      <c r="G794" s="273"/>
      <c r="H794" s="273"/>
      <c r="I794" s="273"/>
      <c r="J794" s="273"/>
      <c r="K794" s="273"/>
      <c r="L794" s="273"/>
      <c r="M794" s="273"/>
      <c r="N794" s="273"/>
      <c r="O794" s="273"/>
      <c r="P794" s="273"/>
      <c r="Q794" s="273"/>
      <c r="R794" s="273"/>
      <c r="S794" s="273"/>
      <c r="T794" s="273"/>
      <c r="U794" s="273"/>
      <c r="V794" s="273"/>
      <c r="W794" s="273"/>
      <c r="X794" s="273"/>
      <c r="Y794" s="273"/>
      <c r="Z794" s="273"/>
    </row>
    <row r="795">
      <c r="A795" s="273"/>
      <c r="B795" s="273"/>
      <c r="C795" s="273"/>
      <c r="D795" s="273"/>
      <c r="E795" s="273"/>
      <c r="F795" s="273"/>
      <c r="G795" s="273"/>
      <c r="H795" s="273"/>
      <c r="I795" s="273"/>
      <c r="J795" s="273"/>
      <c r="K795" s="273"/>
      <c r="L795" s="273"/>
      <c r="M795" s="273"/>
      <c r="N795" s="273"/>
      <c r="O795" s="273"/>
      <c r="P795" s="273"/>
      <c r="Q795" s="273"/>
      <c r="R795" s="273"/>
      <c r="S795" s="273"/>
      <c r="T795" s="273"/>
      <c r="U795" s="273"/>
      <c r="V795" s="273"/>
      <c r="W795" s="273"/>
      <c r="X795" s="273"/>
      <c r="Y795" s="273"/>
      <c r="Z795" s="273"/>
    </row>
    <row r="796">
      <c r="A796" s="273"/>
      <c r="B796" s="273"/>
      <c r="C796" s="273"/>
      <c r="D796" s="273"/>
      <c r="E796" s="273"/>
      <c r="F796" s="273"/>
      <c r="G796" s="273"/>
      <c r="H796" s="273"/>
      <c r="I796" s="273"/>
      <c r="J796" s="273"/>
      <c r="K796" s="273"/>
      <c r="L796" s="273"/>
      <c r="M796" s="273"/>
      <c r="N796" s="273"/>
      <c r="O796" s="273"/>
      <c r="P796" s="273"/>
      <c r="Q796" s="273"/>
      <c r="R796" s="273"/>
      <c r="S796" s="273"/>
      <c r="T796" s="273"/>
      <c r="U796" s="273"/>
      <c r="V796" s="273"/>
      <c r="W796" s="273"/>
      <c r="X796" s="273"/>
      <c r="Y796" s="273"/>
      <c r="Z796" s="273"/>
    </row>
    <row r="797">
      <c r="A797" s="273"/>
      <c r="B797" s="273"/>
      <c r="C797" s="273"/>
      <c r="D797" s="273"/>
      <c r="E797" s="273"/>
      <c r="F797" s="273"/>
      <c r="G797" s="273"/>
      <c r="H797" s="273"/>
      <c r="I797" s="273"/>
      <c r="J797" s="273"/>
      <c r="K797" s="273"/>
      <c r="L797" s="273"/>
      <c r="M797" s="273"/>
      <c r="N797" s="273"/>
      <c r="O797" s="273"/>
      <c r="P797" s="273"/>
      <c r="Q797" s="273"/>
      <c r="R797" s="273"/>
      <c r="S797" s="273"/>
      <c r="T797" s="273"/>
      <c r="U797" s="273"/>
      <c r="V797" s="273"/>
      <c r="W797" s="273"/>
      <c r="X797" s="273"/>
      <c r="Y797" s="273"/>
      <c r="Z797" s="273"/>
    </row>
    <row r="798">
      <c r="A798" s="273"/>
      <c r="B798" s="273"/>
      <c r="C798" s="273"/>
      <c r="D798" s="273"/>
      <c r="E798" s="273"/>
      <c r="F798" s="273"/>
      <c r="G798" s="273"/>
      <c r="H798" s="273"/>
      <c r="I798" s="273"/>
      <c r="J798" s="273"/>
      <c r="K798" s="273"/>
      <c r="L798" s="273"/>
      <c r="M798" s="273"/>
      <c r="N798" s="273"/>
      <c r="O798" s="273"/>
      <c r="P798" s="273"/>
      <c r="Q798" s="273"/>
      <c r="R798" s="273"/>
      <c r="S798" s="273"/>
      <c r="T798" s="273"/>
      <c r="U798" s="273"/>
      <c r="V798" s="273"/>
      <c r="W798" s="273"/>
      <c r="X798" s="273"/>
      <c r="Y798" s="273"/>
      <c r="Z798" s="273"/>
    </row>
    <row r="799">
      <c r="A799" s="273"/>
      <c r="B799" s="273"/>
      <c r="C799" s="273"/>
      <c r="D799" s="273"/>
      <c r="E799" s="273"/>
      <c r="F799" s="273"/>
      <c r="G799" s="273"/>
      <c r="H799" s="273"/>
      <c r="I799" s="273"/>
      <c r="J799" s="273"/>
      <c r="K799" s="273"/>
      <c r="L799" s="273"/>
      <c r="M799" s="273"/>
      <c r="N799" s="273"/>
      <c r="O799" s="273"/>
      <c r="P799" s="273"/>
      <c r="Q799" s="273"/>
      <c r="R799" s="273"/>
      <c r="S799" s="273"/>
      <c r="T799" s="273"/>
      <c r="U799" s="273"/>
      <c r="V799" s="273"/>
      <c r="W799" s="273"/>
      <c r="X799" s="273"/>
      <c r="Y799" s="273"/>
      <c r="Z799" s="273"/>
    </row>
    <row r="800">
      <c r="A800" s="273"/>
      <c r="B800" s="273"/>
      <c r="C800" s="273"/>
      <c r="D800" s="273"/>
      <c r="E800" s="273"/>
      <c r="F800" s="273"/>
      <c r="G800" s="273"/>
      <c r="H800" s="273"/>
      <c r="I800" s="273"/>
      <c r="J800" s="273"/>
      <c r="K800" s="273"/>
      <c r="L800" s="273"/>
      <c r="M800" s="273"/>
      <c r="N800" s="273"/>
      <c r="O800" s="273"/>
      <c r="P800" s="273"/>
      <c r="Q800" s="273"/>
      <c r="R800" s="273"/>
      <c r="S800" s="273"/>
      <c r="T800" s="273"/>
      <c r="U800" s="273"/>
      <c r="V800" s="273"/>
      <c r="W800" s="273"/>
      <c r="X800" s="273"/>
      <c r="Y800" s="273"/>
      <c r="Z800" s="273"/>
    </row>
    <row r="801">
      <c r="A801" s="273"/>
      <c r="B801" s="273"/>
      <c r="C801" s="273"/>
      <c r="D801" s="273"/>
      <c r="E801" s="273"/>
      <c r="F801" s="273"/>
      <c r="G801" s="273"/>
      <c r="H801" s="273"/>
      <c r="I801" s="273"/>
      <c r="J801" s="273"/>
      <c r="K801" s="273"/>
      <c r="L801" s="273"/>
      <c r="M801" s="273"/>
      <c r="N801" s="273"/>
      <c r="O801" s="273"/>
      <c r="P801" s="273"/>
      <c r="Q801" s="273"/>
      <c r="R801" s="273"/>
      <c r="S801" s="273"/>
      <c r="T801" s="273"/>
      <c r="U801" s="273"/>
      <c r="V801" s="273"/>
      <c r="W801" s="273"/>
      <c r="X801" s="273"/>
      <c r="Y801" s="273"/>
      <c r="Z801" s="273"/>
    </row>
    <row r="802">
      <c r="A802" s="273"/>
      <c r="B802" s="273"/>
      <c r="C802" s="273"/>
      <c r="D802" s="273"/>
      <c r="E802" s="273"/>
      <c r="F802" s="273"/>
      <c r="G802" s="273"/>
      <c r="H802" s="273"/>
      <c r="I802" s="273"/>
      <c r="J802" s="273"/>
      <c r="K802" s="273"/>
      <c r="L802" s="273"/>
      <c r="M802" s="273"/>
      <c r="N802" s="273"/>
      <c r="O802" s="273"/>
      <c r="P802" s="273"/>
      <c r="Q802" s="273"/>
      <c r="R802" s="273"/>
      <c r="S802" s="273"/>
      <c r="T802" s="273"/>
      <c r="U802" s="273"/>
      <c r="V802" s="273"/>
      <c r="W802" s="273"/>
      <c r="X802" s="273"/>
      <c r="Y802" s="273"/>
      <c r="Z802" s="273"/>
    </row>
    <row r="803">
      <c r="A803" s="273"/>
      <c r="B803" s="273"/>
      <c r="C803" s="273"/>
      <c r="D803" s="273"/>
      <c r="E803" s="273"/>
      <c r="F803" s="273"/>
      <c r="G803" s="273"/>
      <c r="H803" s="273"/>
      <c r="I803" s="273"/>
      <c r="J803" s="273"/>
      <c r="K803" s="273"/>
      <c r="L803" s="273"/>
      <c r="M803" s="273"/>
      <c r="N803" s="273"/>
      <c r="O803" s="273"/>
      <c r="P803" s="273"/>
      <c r="Q803" s="273"/>
      <c r="R803" s="273"/>
      <c r="S803" s="273"/>
      <c r="T803" s="273"/>
      <c r="U803" s="273"/>
      <c r="V803" s="273"/>
      <c r="W803" s="273"/>
      <c r="X803" s="273"/>
      <c r="Y803" s="273"/>
      <c r="Z803" s="273"/>
    </row>
    <row r="804">
      <c r="A804" s="273"/>
      <c r="B804" s="273"/>
      <c r="C804" s="273"/>
      <c r="D804" s="273"/>
      <c r="E804" s="273"/>
      <c r="F804" s="273"/>
      <c r="G804" s="273"/>
      <c r="H804" s="273"/>
      <c r="I804" s="273"/>
      <c r="J804" s="273"/>
      <c r="K804" s="273"/>
      <c r="L804" s="273"/>
      <c r="M804" s="273"/>
      <c r="N804" s="273"/>
      <c r="O804" s="273"/>
      <c r="P804" s="273"/>
      <c r="Q804" s="273"/>
      <c r="R804" s="273"/>
      <c r="S804" s="273"/>
      <c r="T804" s="273"/>
      <c r="U804" s="273"/>
      <c r="V804" s="273"/>
      <c r="W804" s="273"/>
      <c r="X804" s="273"/>
      <c r="Y804" s="273"/>
      <c r="Z804" s="273"/>
    </row>
    <row r="805">
      <c r="A805" s="273"/>
      <c r="B805" s="273"/>
      <c r="C805" s="273"/>
      <c r="D805" s="273"/>
      <c r="E805" s="273"/>
      <c r="F805" s="273"/>
      <c r="G805" s="273"/>
      <c r="H805" s="273"/>
      <c r="I805" s="273"/>
      <c r="J805" s="273"/>
      <c r="K805" s="273"/>
      <c r="L805" s="273"/>
      <c r="M805" s="273"/>
      <c r="N805" s="273"/>
      <c r="O805" s="273"/>
      <c r="P805" s="273"/>
      <c r="Q805" s="273"/>
      <c r="R805" s="273"/>
      <c r="S805" s="273"/>
      <c r="T805" s="273"/>
      <c r="U805" s="273"/>
      <c r="V805" s="273"/>
      <c r="W805" s="273"/>
      <c r="X805" s="273"/>
      <c r="Y805" s="273"/>
      <c r="Z805" s="273"/>
    </row>
    <row r="806">
      <c r="A806" s="273"/>
      <c r="B806" s="273"/>
      <c r="C806" s="273"/>
      <c r="D806" s="273"/>
      <c r="E806" s="273"/>
      <c r="F806" s="273"/>
      <c r="G806" s="273"/>
      <c r="H806" s="273"/>
      <c r="I806" s="273"/>
      <c r="J806" s="273"/>
      <c r="K806" s="273"/>
      <c r="L806" s="273"/>
      <c r="M806" s="273"/>
      <c r="N806" s="273"/>
      <c r="O806" s="273"/>
      <c r="P806" s="273"/>
      <c r="Q806" s="273"/>
      <c r="R806" s="273"/>
      <c r="S806" s="273"/>
      <c r="T806" s="273"/>
      <c r="U806" s="273"/>
      <c r="V806" s="273"/>
      <c r="W806" s="273"/>
      <c r="X806" s="273"/>
      <c r="Y806" s="273"/>
      <c r="Z806" s="273"/>
    </row>
    <row r="807">
      <c r="A807" s="273"/>
      <c r="B807" s="273"/>
      <c r="C807" s="273"/>
      <c r="D807" s="273"/>
      <c r="E807" s="273"/>
      <c r="F807" s="273"/>
      <c r="G807" s="273"/>
      <c r="H807" s="273"/>
      <c r="I807" s="273"/>
      <c r="J807" s="273"/>
      <c r="K807" s="273"/>
      <c r="L807" s="273"/>
      <c r="M807" s="273"/>
      <c r="N807" s="273"/>
      <c r="O807" s="273"/>
      <c r="P807" s="273"/>
      <c r="Q807" s="273"/>
      <c r="R807" s="273"/>
      <c r="S807" s="273"/>
      <c r="T807" s="273"/>
      <c r="U807" s="273"/>
      <c r="V807" s="273"/>
      <c r="W807" s="273"/>
      <c r="X807" s="273"/>
      <c r="Y807" s="273"/>
      <c r="Z807" s="273"/>
    </row>
    <row r="808">
      <c r="A808" s="273"/>
      <c r="B808" s="273"/>
      <c r="C808" s="273"/>
      <c r="D808" s="273"/>
      <c r="E808" s="273"/>
      <c r="F808" s="273"/>
      <c r="G808" s="273"/>
      <c r="H808" s="273"/>
      <c r="I808" s="273"/>
      <c r="J808" s="273"/>
      <c r="K808" s="273"/>
      <c r="L808" s="273"/>
      <c r="M808" s="273"/>
      <c r="N808" s="273"/>
      <c r="O808" s="273"/>
      <c r="P808" s="273"/>
      <c r="Q808" s="273"/>
      <c r="R808" s="273"/>
      <c r="S808" s="273"/>
      <c r="T808" s="273"/>
      <c r="U808" s="273"/>
      <c r="V808" s="273"/>
      <c r="W808" s="273"/>
      <c r="X808" s="273"/>
      <c r="Y808" s="273"/>
      <c r="Z808" s="273"/>
    </row>
    <row r="809">
      <c r="A809" s="273"/>
      <c r="B809" s="273"/>
      <c r="C809" s="273"/>
      <c r="D809" s="273"/>
      <c r="E809" s="273"/>
      <c r="F809" s="273"/>
      <c r="G809" s="273"/>
      <c r="H809" s="273"/>
      <c r="I809" s="273"/>
      <c r="J809" s="273"/>
      <c r="K809" s="273"/>
      <c r="L809" s="273"/>
      <c r="M809" s="273"/>
      <c r="N809" s="273"/>
      <c r="O809" s="273"/>
      <c r="P809" s="273"/>
      <c r="Q809" s="273"/>
      <c r="R809" s="273"/>
      <c r="S809" s="273"/>
      <c r="T809" s="273"/>
      <c r="U809" s="273"/>
      <c r="V809" s="273"/>
      <c r="W809" s="273"/>
      <c r="X809" s="273"/>
      <c r="Y809" s="273"/>
      <c r="Z809" s="273"/>
    </row>
    <row r="810">
      <c r="A810" s="273"/>
      <c r="B810" s="273"/>
      <c r="C810" s="273"/>
      <c r="D810" s="273"/>
      <c r="E810" s="273"/>
      <c r="F810" s="273"/>
      <c r="G810" s="273"/>
      <c r="H810" s="273"/>
      <c r="I810" s="273"/>
      <c r="J810" s="273"/>
      <c r="K810" s="273"/>
      <c r="L810" s="273"/>
      <c r="M810" s="273"/>
      <c r="N810" s="273"/>
      <c r="O810" s="273"/>
      <c r="P810" s="273"/>
      <c r="Q810" s="273"/>
      <c r="R810" s="273"/>
      <c r="S810" s="273"/>
      <c r="T810" s="273"/>
      <c r="U810" s="273"/>
      <c r="V810" s="273"/>
      <c r="W810" s="273"/>
      <c r="X810" s="273"/>
      <c r="Y810" s="273"/>
      <c r="Z810" s="273"/>
    </row>
    <row r="811">
      <c r="A811" s="273"/>
      <c r="B811" s="273"/>
      <c r="C811" s="273"/>
      <c r="D811" s="273"/>
      <c r="E811" s="273"/>
      <c r="F811" s="273"/>
      <c r="G811" s="273"/>
      <c r="H811" s="273"/>
      <c r="I811" s="273"/>
      <c r="J811" s="273"/>
      <c r="K811" s="273"/>
      <c r="L811" s="273"/>
      <c r="M811" s="273"/>
      <c r="N811" s="273"/>
      <c r="O811" s="273"/>
      <c r="P811" s="273"/>
      <c r="Q811" s="273"/>
      <c r="R811" s="273"/>
      <c r="S811" s="273"/>
      <c r="T811" s="273"/>
      <c r="U811" s="273"/>
      <c r="V811" s="273"/>
      <c r="W811" s="273"/>
      <c r="X811" s="273"/>
      <c r="Y811" s="273"/>
      <c r="Z811" s="273"/>
    </row>
    <row r="812">
      <c r="A812" s="273"/>
      <c r="B812" s="273"/>
      <c r="C812" s="273"/>
      <c r="D812" s="273"/>
      <c r="E812" s="273"/>
      <c r="F812" s="273"/>
      <c r="G812" s="273"/>
      <c r="H812" s="273"/>
      <c r="I812" s="273"/>
      <c r="J812" s="273"/>
      <c r="K812" s="273"/>
      <c r="L812" s="273"/>
      <c r="M812" s="273"/>
      <c r="N812" s="273"/>
      <c r="O812" s="273"/>
      <c r="P812" s="273"/>
      <c r="Q812" s="273"/>
      <c r="R812" s="273"/>
      <c r="S812" s="273"/>
      <c r="T812" s="273"/>
      <c r="U812" s="273"/>
      <c r="V812" s="273"/>
      <c r="W812" s="273"/>
      <c r="X812" s="273"/>
      <c r="Y812" s="273"/>
      <c r="Z812" s="273"/>
    </row>
    <row r="813">
      <c r="A813" s="273"/>
      <c r="B813" s="273"/>
      <c r="C813" s="273"/>
      <c r="D813" s="273"/>
      <c r="E813" s="273"/>
      <c r="F813" s="273"/>
      <c r="G813" s="273"/>
      <c r="H813" s="273"/>
      <c r="I813" s="273"/>
      <c r="J813" s="273"/>
      <c r="K813" s="273"/>
      <c r="L813" s="273"/>
      <c r="M813" s="273"/>
      <c r="N813" s="273"/>
      <c r="O813" s="273"/>
      <c r="P813" s="273"/>
      <c r="Q813" s="273"/>
      <c r="R813" s="273"/>
      <c r="S813" s="273"/>
      <c r="T813" s="273"/>
      <c r="U813" s="273"/>
      <c r="V813" s="273"/>
      <c r="W813" s="273"/>
      <c r="X813" s="273"/>
      <c r="Y813" s="273"/>
      <c r="Z813" s="273"/>
    </row>
    <row r="814">
      <c r="A814" s="273"/>
      <c r="B814" s="273"/>
      <c r="C814" s="273"/>
      <c r="D814" s="273"/>
      <c r="E814" s="273"/>
      <c r="F814" s="273"/>
      <c r="G814" s="273"/>
      <c r="H814" s="273"/>
      <c r="I814" s="273"/>
      <c r="J814" s="273"/>
      <c r="K814" s="273"/>
      <c r="L814" s="273"/>
      <c r="M814" s="273"/>
      <c r="N814" s="273"/>
      <c r="O814" s="273"/>
      <c r="P814" s="273"/>
      <c r="Q814" s="273"/>
      <c r="R814" s="273"/>
      <c r="S814" s="273"/>
      <c r="T814" s="273"/>
      <c r="U814" s="273"/>
      <c r="V814" s="273"/>
      <c r="W814" s="273"/>
      <c r="X814" s="273"/>
      <c r="Y814" s="273"/>
      <c r="Z814" s="273"/>
    </row>
    <row r="815">
      <c r="A815" s="273"/>
      <c r="B815" s="273"/>
      <c r="C815" s="273"/>
      <c r="D815" s="273"/>
      <c r="E815" s="273"/>
      <c r="F815" s="273"/>
      <c r="G815" s="273"/>
      <c r="H815" s="273"/>
      <c r="I815" s="273"/>
      <c r="J815" s="273"/>
      <c r="K815" s="273"/>
      <c r="L815" s="273"/>
      <c r="M815" s="273"/>
      <c r="N815" s="273"/>
      <c r="O815" s="273"/>
      <c r="P815" s="273"/>
      <c r="Q815" s="273"/>
      <c r="R815" s="273"/>
      <c r="S815" s="273"/>
      <c r="T815" s="273"/>
      <c r="U815" s="273"/>
      <c r="V815" s="273"/>
      <c r="W815" s="273"/>
      <c r="X815" s="273"/>
      <c r="Y815" s="273"/>
      <c r="Z815" s="273"/>
    </row>
    <row r="816">
      <c r="A816" s="273"/>
      <c r="B816" s="273"/>
      <c r="C816" s="273"/>
      <c r="D816" s="273"/>
      <c r="E816" s="273"/>
      <c r="F816" s="273"/>
      <c r="G816" s="273"/>
      <c r="H816" s="273"/>
      <c r="I816" s="273"/>
      <c r="J816" s="273"/>
      <c r="K816" s="273"/>
      <c r="L816" s="273"/>
      <c r="M816" s="273"/>
      <c r="N816" s="273"/>
      <c r="O816" s="273"/>
      <c r="P816" s="273"/>
      <c r="Q816" s="273"/>
      <c r="R816" s="273"/>
      <c r="S816" s="273"/>
      <c r="T816" s="273"/>
      <c r="U816" s="273"/>
      <c r="V816" s="273"/>
      <c r="W816" s="273"/>
      <c r="X816" s="273"/>
      <c r="Y816" s="273"/>
      <c r="Z816" s="273"/>
    </row>
    <row r="817">
      <c r="A817" s="273"/>
      <c r="B817" s="273"/>
      <c r="C817" s="273"/>
      <c r="D817" s="273"/>
      <c r="E817" s="273"/>
      <c r="F817" s="273"/>
      <c r="G817" s="273"/>
      <c r="H817" s="273"/>
      <c r="I817" s="273"/>
      <c r="J817" s="273"/>
      <c r="K817" s="273"/>
      <c r="L817" s="273"/>
      <c r="M817" s="273"/>
      <c r="N817" s="273"/>
      <c r="O817" s="273"/>
      <c r="P817" s="273"/>
      <c r="Q817" s="273"/>
      <c r="R817" s="273"/>
      <c r="S817" s="273"/>
      <c r="T817" s="273"/>
      <c r="U817" s="273"/>
      <c r="V817" s="273"/>
      <c r="W817" s="273"/>
      <c r="X817" s="273"/>
      <c r="Y817" s="273"/>
      <c r="Z817" s="273"/>
    </row>
    <row r="818">
      <c r="A818" s="273"/>
      <c r="B818" s="273"/>
      <c r="C818" s="273"/>
      <c r="D818" s="273"/>
      <c r="E818" s="273"/>
      <c r="F818" s="273"/>
      <c r="G818" s="273"/>
      <c r="H818" s="273"/>
      <c r="I818" s="273"/>
      <c r="J818" s="273"/>
      <c r="K818" s="273"/>
      <c r="L818" s="273"/>
      <c r="M818" s="273"/>
      <c r="N818" s="273"/>
      <c r="O818" s="273"/>
      <c r="P818" s="273"/>
      <c r="Q818" s="273"/>
      <c r="R818" s="273"/>
      <c r="S818" s="273"/>
      <c r="T818" s="273"/>
      <c r="U818" s="273"/>
      <c r="V818" s="273"/>
      <c r="W818" s="273"/>
      <c r="X818" s="273"/>
      <c r="Y818" s="273"/>
      <c r="Z818" s="273"/>
    </row>
    <row r="819">
      <c r="A819" s="273"/>
      <c r="B819" s="273"/>
      <c r="C819" s="273"/>
      <c r="D819" s="273"/>
      <c r="E819" s="273"/>
      <c r="F819" s="273"/>
      <c r="G819" s="273"/>
      <c r="H819" s="273"/>
      <c r="I819" s="273"/>
      <c r="J819" s="273"/>
      <c r="K819" s="273"/>
      <c r="L819" s="273"/>
      <c r="M819" s="273"/>
      <c r="N819" s="273"/>
      <c r="O819" s="273"/>
      <c r="P819" s="273"/>
      <c r="Q819" s="273"/>
      <c r="R819" s="273"/>
      <c r="S819" s="273"/>
      <c r="T819" s="273"/>
      <c r="U819" s="273"/>
      <c r="V819" s="273"/>
      <c r="W819" s="273"/>
      <c r="X819" s="273"/>
      <c r="Y819" s="273"/>
      <c r="Z819" s="273"/>
    </row>
    <row r="820">
      <c r="A820" s="273"/>
      <c r="B820" s="273"/>
      <c r="C820" s="273"/>
      <c r="D820" s="273"/>
      <c r="E820" s="273"/>
      <c r="F820" s="273"/>
      <c r="G820" s="273"/>
      <c r="H820" s="273"/>
      <c r="I820" s="273"/>
      <c r="J820" s="273"/>
      <c r="K820" s="273"/>
      <c r="L820" s="273"/>
      <c r="M820" s="273"/>
      <c r="N820" s="273"/>
      <c r="O820" s="273"/>
      <c r="P820" s="273"/>
      <c r="Q820" s="273"/>
      <c r="R820" s="273"/>
      <c r="S820" s="273"/>
      <c r="T820" s="273"/>
      <c r="U820" s="273"/>
      <c r="V820" s="273"/>
      <c r="W820" s="273"/>
      <c r="X820" s="273"/>
      <c r="Y820" s="273"/>
      <c r="Z820" s="273"/>
    </row>
    <row r="821">
      <c r="A821" s="273"/>
      <c r="B821" s="273"/>
      <c r="C821" s="273"/>
      <c r="D821" s="273"/>
      <c r="E821" s="273"/>
      <c r="F821" s="273"/>
      <c r="G821" s="273"/>
      <c r="H821" s="273"/>
      <c r="I821" s="273"/>
      <c r="J821" s="273"/>
      <c r="K821" s="273"/>
      <c r="L821" s="273"/>
      <c r="M821" s="273"/>
      <c r="N821" s="273"/>
      <c r="O821" s="273"/>
      <c r="P821" s="273"/>
      <c r="Q821" s="273"/>
      <c r="R821" s="273"/>
      <c r="S821" s="273"/>
      <c r="T821" s="273"/>
      <c r="U821" s="273"/>
      <c r="V821" s="273"/>
      <c r="W821" s="273"/>
      <c r="X821" s="273"/>
      <c r="Y821" s="273"/>
      <c r="Z821" s="273"/>
    </row>
    <row r="822">
      <c r="A822" s="273"/>
      <c r="B822" s="273"/>
      <c r="C822" s="273"/>
      <c r="D822" s="273"/>
      <c r="E822" s="273"/>
      <c r="F822" s="273"/>
      <c r="G822" s="273"/>
      <c r="H822" s="273"/>
      <c r="I822" s="273"/>
      <c r="J822" s="273"/>
      <c r="K822" s="273"/>
      <c r="L822" s="273"/>
      <c r="M822" s="273"/>
      <c r="N822" s="273"/>
      <c r="O822" s="273"/>
      <c r="P822" s="273"/>
      <c r="Q822" s="273"/>
      <c r="R822" s="273"/>
      <c r="S822" s="273"/>
      <c r="T822" s="273"/>
      <c r="U822" s="273"/>
      <c r="V822" s="273"/>
      <c r="W822" s="273"/>
      <c r="X822" s="273"/>
      <c r="Y822" s="273"/>
      <c r="Z822" s="273"/>
    </row>
    <row r="823">
      <c r="A823" s="273"/>
      <c r="B823" s="273"/>
      <c r="C823" s="273"/>
      <c r="D823" s="273"/>
      <c r="E823" s="273"/>
      <c r="F823" s="273"/>
      <c r="G823" s="273"/>
      <c r="H823" s="273"/>
      <c r="I823" s="273"/>
      <c r="J823" s="273"/>
      <c r="K823" s="273"/>
      <c r="L823" s="273"/>
      <c r="M823" s="273"/>
      <c r="N823" s="273"/>
      <c r="O823" s="273"/>
      <c r="P823" s="273"/>
      <c r="Q823" s="273"/>
      <c r="R823" s="273"/>
      <c r="S823" s="273"/>
      <c r="T823" s="273"/>
      <c r="U823" s="273"/>
      <c r="V823" s="273"/>
      <c r="W823" s="273"/>
      <c r="X823" s="273"/>
      <c r="Y823" s="273"/>
      <c r="Z823" s="273"/>
    </row>
    <row r="824">
      <c r="A824" s="273"/>
      <c r="B824" s="273"/>
      <c r="C824" s="273"/>
      <c r="D824" s="273"/>
      <c r="E824" s="273"/>
      <c r="F824" s="273"/>
      <c r="G824" s="273"/>
      <c r="H824" s="273"/>
      <c r="I824" s="273"/>
      <c r="J824" s="273"/>
      <c r="K824" s="273"/>
      <c r="L824" s="273"/>
      <c r="M824" s="273"/>
      <c r="N824" s="273"/>
      <c r="O824" s="273"/>
      <c r="P824" s="273"/>
      <c r="Q824" s="273"/>
      <c r="R824" s="273"/>
      <c r="S824" s="273"/>
      <c r="T824" s="273"/>
      <c r="U824" s="273"/>
      <c r="V824" s="273"/>
      <c r="W824" s="273"/>
      <c r="X824" s="273"/>
      <c r="Y824" s="273"/>
      <c r="Z824" s="273"/>
    </row>
    <row r="825">
      <c r="A825" s="273"/>
      <c r="B825" s="273"/>
      <c r="C825" s="273"/>
      <c r="D825" s="273"/>
      <c r="E825" s="273"/>
      <c r="F825" s="273"/>
      <c r="G825" s="273"/>
      <c r="H825" s="273"/>
      <c r="I825" s="273"/>
      <c r="J825" s="273"/>
      <c r="K825" s="273"/>
      <c r="L825" s="273"/>
      <c r="M825" s="273"/>
      <c r="N825" s="273"/>
      <c r="O825" s="273"/>
      <c r="P825" s="273"/>
      <c r="Q825" s="273"/>
      <c r="R825" s="273"/>
      <c r="S825" s="273"/>
      <c r="T825" s="273"/>
      <c r="U825" s="273"/>
      <c r="V825" s="273"/>
      <c r="W825" s="273"/>
      <c r="X825" s="273"/>
      <c r="Y825" s="273"/>
      <c r="Z825" s="273"/>
    </row>
    <row r="826">
      <c r="A826" s="273"/>
      <c r="B826" s="273"/>
      <c r="C826" s="273"/>
      <c r="D826" s="273"/>
      <c r="E826" s="273"/>
      <c r="F826" s="273"/>
      <c r="G826" s="273"/>
      <c r="H826" s="273"/>
      <c r="I826" s="273"/>
      <c r="J826" s="273"/>
      <c r="K826" s="273"/>
      <c r="L826" s="273"/>
      <c r="M826" s="273"/>
      <c r="N826" s="273"/>
      <c r="O826" s="273"/>
      <c r="P826" s="273"/>
      <c r="Q826" s="273"/>
      <c r="R826" s="273"/>
      <c r="S826" s="273"/>
      <c r="T826" s="273"/>
      <c r="U826" s="273"/>
      <c r="V826" s="273"/>
      <c r="W826" s="273"/>
      <c r="X826" s="273"/>
      <c r="Y826" s="273"/>
      <c r="Z826" s="273"/>
    </row>
    <row r="827">
      <c r="A827" s="273"/>
      <c r="B827" s="273"/>
      <c r="C827" s="273"/>
      <c r="D827" s="273"/>
      <c r="E827" s="273"/>
      <c r="F827" s="273"/>
      <c r="G827" s="273"/>
      <c r="H827" s="273"/>
      <c r="I827" s="273"/>
      <c r="J827" s="273"/>
      <c r="K827" s="273"/>
      <c r="L827" s="273"/>
      <c r="M827" s="273"/>
      <c r="N827" s="273"/>
      <c r="O827" s="273"/>
      <c r="P827" s="273"/>
      <c r="Q827" s="273"/>
      <c r="R827" s="273"/>
      <c r="S827" s="273"/>
      <c r="T827" s="273"/>
      <c r="U827" s="273"/>
      <c r="V827" s="273"/>
      <c r="W827" s="273"/>
      <c r="X827" s="273"/>
      <c r="Y827" s="273"/>
      <c r="Z827" s="273"/>
    </row>
    <row r="828">
      <c r="A828" s="273"/>
      <c r="B828" s="273"/>
      <c r="C828" s="273"/>
      <c r="D828" s="273"/>
      <c r="E828" s="273"/>
      <c r="F828" s="273"/>
      <c r="G828" s="273"/>
      <c r="H828" s="273"/>
      <c r="I828" s="273"/>
      <c r="J828" s="273"/>
      <c r="K828" s="273"/>
      <c r="L828" s="273"/>
      <c r="M828" s="273"/>
      <c r="N828" s="273"/>
      <c r="O828" s="273"/>
      <c r="P828" s="273"/>
      <c r="Q828" s="273"/>
      <c r="R828" s="273"/>
      <c r="S828" s="273"/>
      <c r="T828" s="273"/>
      <c r="U828" s="273"/>
      <c r="V828" s="273"/>
      <c r="W828" s="273"/>
      <c r="X828" s="273"/>
      <c r="Y828" s="273"/>
      <c r="Z828" s="273"/>
    </row>
    <row r="829">
      <c r="A829" s="273"/>
      <c r="B829" s="273"/>
      <c r="C829" s="273"/>
      <c r="D829" s="273"/>
      <c r="E829" s="273"/>
      <c r="F829" s="273"/>
      <c r="G829" s="273"/>
      <c r="H829" s="273"/>
      <c r="I829" s="273"/>
      <c r="J829" s="273"/>
      <c r="K829" s="273"/>
      <c r="L829" s="273"/>
      <c r="M829" s="273"/>
      <c r="N829" s="273"/>
      <c r="O829" s="273"/>
      <c r="P829" s="273"/>
      <c r="Q829" s="273"/>
      <c r="R829" s="273"/>
      <c r="S829" s="273"/>
      <c r="T829" s="273"/>
      <c r="U829" s="273"/>
      <c r="V829" s="273"/>
      <c r="W829" s="273"/>
      <c r="X829" s="273"/>
      <c r="Y829" s="273"/>
      <c r="Z829" s="273"/>
    </row>
    <row r="830">
      <c r="A830" s="273"/>
      <c r="B830" s="273"/>
      <c r="C830" s="273"/>
      <c r="D830" s="273"/>
      <c r="E830" s="273"/>
      <c r="F830" s="273"/>
      <c r="G830" s="273"/>
      <c r="H830" s="273"/>
      <c r="I830" s="273"/>
      <c r="J830" s="273"/>
      <c r="K830" s="273"/>
      <c r="L830" s="273"/>
      <c r="M830" s="273"/>
      <c r="N830" s="273"/>
      <c r="O830" s="273"/>
      <c r="P830" s="273"/>
      <c r="Q830" s="273"/>
      <c r="R830" s="273"/>
      <c r="S830" s="273"/>
      <c r="T830" s="273"/>
      <c r="U830" s="273"/>
      <c r="V830" s="273"/>
      <c r="W830" s="273"/>
      <c r="X830" s="273"/>
      <c r="Y830" s="273"/>
      <c r="Z830" s="273"/>
    </row>
    <row r="831">
      <c r="A831" s="273"/>
      <c r="B831" s="273"/>
      <c r="C831" s="273"/>
      <c r="D831" s="273"/>
      <c r="E831" s="273"/>
      <c r="F831" s="273"/>
      <c r="G831" s="273"/>
      <c r="H831" s="273"/>
      <c r="I831" s="273"/>
      <c r="J831" s="273"/>
      <c r="K831" s="273"/>
      <c r="L831" s="273"/>
      <c r="M831" s="273"/>
      <c r="N831" s="273"/>
      <c r="O831" s="273"/>
      <c r="P831" s="273"/>
      <c r="Q831" s="273"/>
      <c r="R831" s="273"/>
      <c r="S831" s="273"/>
      <c r="T831" s="273"/>
      <c r="U831" s="273"/>
      <c r="V831" s="273"/>
      <c r="W831" s="273"/>
      <c r="X831" s="273"/>
      <c r="Y831" s="273"/>
      <c r="Z831" s="273"/>
    </row>
    <row r="832">
      <c r="A832" s="273"/>
      <c r="B832" s="273"/>
      <c r="C832" s="273"/>
      <c r="D832" s="273"/>
      <c r="E832" s="273"/>
      <c r="F832" s="273"/>
      <c r="G832" s="273"/>
      <c r="H832" s="273"/>
      <c r="I832" s="273"/>
      <c r="J832" s="273"/>
      <c r="K832" s="273"/>
      <c r="L832" s="273"/>
      <c r="M832" s="273"/>
      <c r="N832" s="273"/>
      <c r="O832" s="273"/>
      <c r="P832" s="273"/>
      <c r="Q832" s="273"/>
      <c r="R832" s="273"/>
      <c r="S832" s="273"/>
      <c r="T832" s="273"/>
      <c r="U832" s="273"/>
      <c r="V832" s="273"/>
      <c r="W832" s="273"/>
      <c r="X832" s="273"/>
      <c r="Y832" s="273"/>
      <c r="Z832" s="273"/>
    </row>
    <row r="833">
      <c r="A833" s="273"/>
      <c r="B833" s="273"/>
      <c r="C833" s="273"/>
      <c r="D833" s="273"/>
      <c r="E833" s="273"/>
      <c r="F833" s="273"/>
      <c r="G833" s="273"/>
      <c r="H833" s="273"/>
      <c r="I833" s="273"/>
      <c r="J833" s="273"/>
      <c r="K833" s="273"/>
      <c r="L833" s="273"/>
      <c r="M833" s="273"/>
      <c r="N833" s="273"/>
      <c r="O833" s="273"/>
      <c r="P833" s="273"/>
      <c r="Q833" s="273"/>
      <c r="R833" s="273"/>
      <c r="S833" s="273"/>
      <c r="T833" s="273"/>
      <c r="U833" s="273"/>
      <c r="V833" s="273"/>
      <c r="W833" s="273"/>
      <c r="X833" s="273"/>
      <c r="Y833" s="273"/>
      <c r="Z833" s="273"/>
    </row>
    <row r="834">
      <c r="A834" s="273"/>
      <c r="B834" s="273"/>
      <c r="C834" s="273"/>
      <c r="D834" s="273"/>
      <c r="E834" s="273"/>
      <c r="F834" s="273"/>
      <c r="G834" s="273"/>
      <c r="H834" s="273"/>
      <c r="I834" s="273"/>
      <c r="J834" s="273"/>
      <c r="K834" s="273"/>
      <c r="L834" s="273"/>
      <c r="M834" s="273"/>
      <c r="N834" s="273"/>
      <c r="O834" s="273"/>
      <c r="P834" s="273"/>
      <c r="Q834" s="273"/>
      <c r="R834" s="273"/>
      <c r="S834" s="273"/>
      <c r="T834" s="273"/>
      <c r="U834" s="273"/>
      <c r="V834" s="273"/>
      <c r="W834" s="273"/>
      <c r="X834" s="273"/>
      <c r="Y834" s="273"/>
      <c r="Z834" s="273"/>
    </row>
    <row r="835">
      <c r="A835" s="273"/>
      <c r="B835" s="273"/>
      <c r="C835" s="273"/>
      <c r="D835" s="273"/>
      <c r="E835" s="273"/>
      <c r="F835" s="273"/>
      <c r="G835" s="273"/>
      <c r="H835" s="273"/>
      <c r="I835" s="273"/>
      <c r="J835" s="273"/>
      <c r="K835" s="273"/>
      <c r="L835" s="273"/>
      <c r="M835" s="273"/>
      <c r="N835" s="273"/>
      <c r="O835" s="273"/>
      <c r="P835" s="273"/>
      <c r="Q835" s="273"/>
      <c r="R835" s="273"/>
      <c r="S835" s="273"/>
      <c r="T835" s="273"/>
      <c r="U835" s="273"/>
      <c r="V835" s="273"/>
      <c r="W835" s="273"/>
      <c r="X835" s="273"/>
      <c r="Y835" s="273"/>
      <c r="Z835" s="273"/>
    </row>
    <row r="836">
      <c r="A836" s="273"/>
      <c r="B836" s="273"/>
      <c r="C836" s="273"/>
      <c r="D836" s="273"/>
      <c r="E836" s="273"/>
      <c r="F836" s="273"/>
      <c r="G836" s="273"/>
      <c r="H836" s="273"/>
      <c r="I836" s="273"/>
      <c r="J836" s="273"/>
      <c r="K836" s="273"/>
      <c r="L836" s="273"/>
      <c r="M836" s="273"/>
      <c r="N836" s="273"/>
      <c r="O836" s="273"/>
      <c r="P836" s="273"/>
      <c r="Q836" s="273"/>
      <c r="R836" s="273"/>
      <c r="S836" s="273"/>
      <c r="T836" s="273"/>
      <c r="U836" s="273"/>
      <c r="V836" s="273"/>
      <c r="W836" s="273"/>
      <c r="X836" s="273"/>
      <c r="Y836" s="273"/>
      <c r="Z836" s="273"/>
    </row>
    <row r="837">
      <c r="A837" s="273"/>
      <c r="B837" s="273"/>
      <c r="C837" s="273"/>
      <c r="D837" s="273"/>
      <c r="E837" s="273"/>
      <c r="F837" s="273"/>
      <c r="G837" s="273"/>
      <c r="H837" s="273"/>
      <c r="I837" s="273"/>
      <c r="J837" s="273"/>
      <c r="K837" s="273"/>
      <c r="L837" s="273"/>
      <c r="M837" s="273"/>
      <c r="N837" s="273"/>
      <c r="O837" s="273"/>
      <c r="P837" s="273"/>
      <c r="Q837" s="273"/>
      <c r="R837" s="273"/>
      <c r="S837" s="273"/>
      <c r="T837" s="273"/>
      <c r="U837" s="273"/>
      <c r="V837" s="273"/>
      <c r="W837" s="273"/>
      <c r="X837" s="273"/>
      <c r="Y837" s="273"/>
      <c r="Z837" s="273"/>
    </row>
    <row r="838">
      <c r="A838" s="273"/>
      <c r="B838" s="273"/>
      <c r="C838" s="273"/>
      <c r="D838" s="273"/>
      <c r="E838" s="273"/>
      <c r="F838" s="273"/>
      <c r="G838" s="273"/>
      <c r="H838" s="273"/>
      <c r="I838" s="273"/>
      <c r="J838" s="273"/>
      <c r="K838" s="273"/>
      <c r="L838" s="273"/>
      <c r="M838" s="273"/>
      <c r="N838" s="273"/>
      <c r="O838" s="273"/>
      <c r="P838" s="273"/>
      <c r="Q838" s="273"/>
      <c r="R838" s="273"/>
      <c r="S838" s="273"/>
      <c r="T838" s="273"/>
      <c r="U838" s="273"/>
      <c r="V838" s="273"/>
      <c r="W838" s="273"/>
      <c r="X838" s="273"/>
      <c r="Y838" s="273"/>
      <c r="Z838" s="273"/>
    </row>
    <row r="839">
      <c r="A839" s="273"/>
      <c r="B839" s="273"/>
      <c r="C839" s="273"/>
      <c r="D839" s="273"/>
      <c r="E839" s="273"/>
      <c r="F839" s="273"/>
      <c r="G839" s="273"/>
      <c r="H839" s="273"/>
      <c r="I839" s="273"/>
      <c r="J839" s="273"/>
      <c r="K839" s="273"/>
      <c r="L839" s="273"/>
      <c r="M839" s="273"/>
      <c r="N839" s="273"/>
      <c r="O839" s="273"/>
      <c r="P839" s="273"/>
      <c r="Q839" s="273"/>
      <c r="R839" s="273"/>
      <c r="S839" s="273"/>
      <c r="T839" s="273"/>
      <c r="U839" s="273"/>
      <c r="V839" s="273"/>
      <c r="W839" s="273"/>
      <c r="X839" s="273"/>
      <c r="Y839" s="273"/>
      <c r="Z839" s="273"/>
    </row>
    <row r="840">
      <c r="A840" s="273"/>
      <c r="B840" s="273"/>
      <c r="C840" s="273"/>
      <c r="D840" s="273"/>
      <c r="E840" s="273"/>
      <c r="F840" s="273"/>
      <c r="G840" s="273"/>
      <c r="H840" s="273"/>
      <c r="I840" s="273"/>
      <c r="J840" s="273"/>
      <c r="K840" s="273"/>
      <c r="L840" s="273"/>
      <c r="M840" s="273"/>
      <c r="N840" s="273"/>
      <c r="O840" s="273"/>
      <c r="P840" s="273"/>
      <c r="Q840" s="273"/>
      <c r="R840" s="273"/>
      <c r="S840" s="273"/>
      <c r="T840" s="273"/>
      <c r="U840" s="273"/>
      <c r="V840" s="273"/>
      <c r="W840" s="273"/>
      <c r="X840" s="273"/>
      <c r="Y840" s="273"/>
      <c r="Z840" s="273"/>
    </row>
    <row r="841">
      <c r="A841" s="273"/>
      <c r="B841" s="273"/>
      <c r="C841" s="273"/>
      <c r="D841" s="273"/>
      <c r="E841" s="273"/>
      <c r="F841" s="273"/>
      <c r="G841" s="273"/>
      <c r="H841" s="273"/>
      <c r="I841" s="273"/>
      <c r="J841" s="273"/>
      <c r="K841" s="273"/>
      <c r="L841" s="273"/>
      <c r="M841" s="273"/>
      <c r="N841" s="273"/>
      <c r="O841" s="273"/>
      <c r="P841" s="273"/>
      <c r="Q841" s="273"/>
      <c r="R841" s="273"/>
      <c r="S841" s="273"/>
      <c r="T841" s="273"/>
      <c r="U841" s="273"/>
      <c r="V841" s="273"/>
      <c r="W841" s="273"/>
      <c r="X841" s="273"/>
      <c r="Y841" s="273"/>
      <c r="Z841" s="273"/>
    </row>
    <row r="842">
      <c r="A842" s="273"/>
      <c r="B842" s="273"/>
      <c r="C842" s="273"/>
      <c r="D842" s="273"/>
      <c r="E842" s="273"/>
      <c r="F842" s="273"/>
      <c r="G842" s="273"/>
      <c r="H842" s="273"/>
      <c r="I842" s="273"/>
      <c r="J842" s="273"/>
      <c r="K842" s="273"/>
      <c r="L842" s="273"/>
      <c r="M842" s="273"/>
      <c r="N842" s="273"/>
      <c r="O842" s="273"/>
      <c r="P842" s="273"/>
      <c r="Q842" s="273"/>
      <c r="R842" s="273"/>
      <c r="S842" s="273"/>
      <c r="T842" s="273"/>
      <c r="U842" s="273"/>
      <c r="V842" s="273"/>
      <c r="W842" s="273"/>
      <c r="X842" s="273"/>
      <c r="Y842" s="273"/>
      <c r="Z842" s="273"/>
    </row>
    <row r="843">
      <c r="A843" s="273"/>
      <c r="B843" s="273"/>
      <c r="C843" s="273"/>
      <c r="D843" s="273"/>
      <c r="E843" s="273"/>
      <c r="F843" s="273"/>
      <c r="G843" s="273"/>
      <c r="H843" s="273"/>
      <c r="I843" s="273"/>
      <c r="J843" s="273"/>
      <c r="K843" s="273"/>
      <c r="L843" s="273"/>
      <c r="M843" s="273"/>
      <c r="N843" s="273"/>
      <c r="O843" s="273"/>
      <c r="P843" s="273"/>
      <c r="Q843" s="273"/>
      <c r="R843" s="273"/>
      <c r="S843" s="273"/>
      <c r="T843" s="273"/>
      <c r="U843" s="273"/>
      <c r="V843" s="273"/>
      <c r="W843" s="273"/>
      <c r="X843" s="273"/>
      <c r="Y843" s="273"/>
      <c r="Z843" s="273"/>
    </row>
    <row r="844">
      <c r="A844" s="273"/>
      <c r="B844" s="273"/>
      <c r="C844" s="273"/>
      <c r="D844" s="273"/>
      <c r="E844" s="273"/>
      <c r="F844" s="273"/>
      <c r="G844" s="273"/>
      <c r="H844" s="273"/>
      <c r="I844" s="273"/>
      <c r="J844" s="273"/>
      <c r="K844" s="273"/>
      <c r="L844" s="273"/>
      <c r="M844" s="273"/>
      <c r="N844" s="273"/>
      <c r="O844" s="273"/>
      <c r="P844" s="273"/>
      <c r="Q844" s="273"/>
      <c r="R844" s="273"/>
      <c r="S844" s="273"/>
      <c r="T844" s="273"/>
      <c r="U844" s="273"/>
      <c r="V844" s="273"/>
      <c r="W844" s="273"/>
      <c r="X844" s="273"/>
      <c r="Y844" s="273"/>
      <c r="Z844" s="273"/>
    </row>
    <row r="845">
      <c r="A845" s="273"/>
      <c r="B845" s="273"/>
      <c r="C845" s="273"/>
      <c r="D845" s="273"/>
      <c r="E845" s="273"/>
      <c r="F845" s="273"/>
      <c r="G845" s="273"/>
      <c r="H845" s="273"/>
      <c r="I845" s="273"/>
      <c r="J845" s="273"/>
      <c r="K845" s="273"/>
      <c r="L845" s="273"/>
      <c r="M845" s="273"/>
      <c r="N845" s="273"/>
      <c r="O845" s="273"/>
      <c r="P845" s="273"/>
      <c r="Q845" s="273"/>
      <c r="R845" s="273"/>
      <c r="S845" s="273"/>
      <c r="T845" s="273"/>
      <c r="U845" s="273"/>
      <c r="V845" s="273"/>
      <c r="W845" s="273"/>
      <c r="X845" s="273"/>
      <c r="Y845" s="273"/>
      <c r="Z845" s="273"/>
    </row>
    <row r="846">
      <c r="A846" s="273"/>
      <c r="B846" s="273"/>
      <c r="C846" s="273"/>
      <c r="D846" s="273"/>
      <c r="E846" s="273"/>
      <c r="F846" s="273"/>
      <c r="G846" s="273"/>
      <c r="H846" s="273"/>
      <c r="I846" s="273"/>
      <c r="J846" s="273"/>
      <c r="K846" s="273"/>
      <c r="L846" s="273"/>
      <c r="M846" s="273"/>
      <c r="N846" s="273"/>
      <c r="O846" s="273"/>
      <c r="P846" s="273"/>
      <c r="Q846" s="273"/>
      <c r="R846" s="273"/>
      <c r="S846" s="273"/>
      <c r="T846" s="273"/>
      <c r="U846" s="273"/>
      <c r="V846" s="273"/>
      <c r="W846" s="273"/>
      <c r="X846" s="273"/>
      <c r="Y846" s="273"/>
      <c r="Z846" s="273"/>
    </row>
    <row r="847">
      <c r="A847" s="273"/>
      <c r="B847" s="273"/>
      <c r="C847" s="273"/>
      <c r="D847" s="273"/>
      <c r="E847" s="273"/>
      <c r="F847" s="273"/>
      <c r="G847" s="273"/>
      <c r="H847" s="273"/>
      <c r="I847" s="273"/>
      <c r="J847" s="273"/>
      <c r="K847" s="273"/>
      <c r="L847" s="273"/>
      <c r="M847" s="273"/>
      <c r="N847" s="273"/>
      <c r="O847" s="273"/>
      <c r="P847" s="273"/>
      <c r="Q847" s="273"/>
      <c r="R847" s="273"/>
      <c r="S847" s="273"/>
      <c r="T847" s="273"/>
      <c r="U847" s="273"/>
      <c r="V847" s="273"/>
      <c r="W847" s="273"/>
      <c r="X847" s="273"/>
      <c r="Y847" s="273"/>
      <c r="Z847" s="273"/>
    </row>
    <row r="848">
      <c r="A848" s="273"/>
      <c r="B848" s="273"/>
      <c r="C848" s="273"/>
      <c r="D848" s="273"/>
      <c r="E848" s="273"/>
      <c r="F848" s="273"/>
      <c r="G848" s="273"/>
      <c r="H848" s="273"/>
      <c r="I848" s="273"/>
      <c r="J848" s="273"/>
      <c r="K848" s="273"/>
      <c r="L848" s="273"/>
      <c r="M848" s="273"/>
      <c r="N848" s="273"/>
      <c r="O848" s="273"/>
      <c r="P848" s="273"/>
      <c r="Q848" s="273"/>
      <c r="R848" s="273"/>
      <c r="S848" s="273"/>
      <c r="T848" s="273"/>
      <c r="U848" s="273"/>
      <c r="V848" s="273"/>
      <c r="W848" s="273"/>
      <c r="X848" s="273"/>
      <c r="Y848" s="273"/>
      <c r="Z848" s="273"/>
    </row>
    <row r="849">
      <c r="A849" s="273"/>
      <c r="B849" s="273"/>
      <c r="C849" s="273"/>
      <c r="D849" s="273"/>
      <c r="E849" s="273"/>
      <c r="F849" s="273"/>
      <c r="G849" s="273"/>
      <c r="H849" s="273"/>
      <c r="I849" s="273"/>
      <c r="J849" s="273"/>
      <c r="K849" s="273"/>
      <c r="L849" s="273"/>
      <c r="M849" s="273"/>
      <c r="N849" s="273"/>
      <c r="O849" s="273"/>
      <c r="P849" s="273"/>
      <c r="Q849" s="273"/>
      <c r="R849" s="273"/>
      <c r="S849" s="273"/>
      <c r="T849" s="273"/>
      <c r="U849" s="273"/>
      <c r="V849" s="273"/>
      <c r="W849" s="273"/>
      <c r="X849" s="273"/>
      <c r="Y849" s="273"/>
      <c r="Z849" s="273"/>
    </row>
    <row r="850">
      <c r="A850" s="273"/>
      <c r="B850" s="273"/>
      <c r="C850" s="273"/>
      <c r="D850" s="273"/>
      <c r="E850" s="273"/>
      <c r="F850" s="273"/>
      <c r="G850" s="273"/>
      <c r="H850" s="273"/>
      <c r="I850" s="273"/>
      <c r="J850" s="273"/>
      <c r="K850" s="273"/>
      <c r="L850" s="273"/>
      <c r="M850" s="273"/>
      <c r="N850" s="273"/>
      <c r="O850" s="273"/>
      <c r="P850" s="273"/>
      <c r="Q850" s="273"/>
      <c r="R850" s="273"/>
      <c r="S850" s="273"/>
      <c r="T850" s="273"/>
      <c r="U850" s="273"/>
      <c r="V850" s="273"/>
      <c r="W850" s="273"/>
      <c r="X850" s="273"/>
      <c r="Y850" s="273"/>
      <c r="Z850" s="273"/>
    </row>
    <row r="851">
      <c r="A851" s="273"/>
      <c r="B851" s="273"/>
      <c r="C851" s="273"/>
      <c r="D851" s="273"/>
      <c r="E851" s="273"/>
      <c r="F851" s="273"/>
      <c r="G851" s="273"/>
      <c r="H851" s="273"/>
      <c r="I851" s="273"/>
      <c r="J851" s="273"/>
      <c r="K851" s="273"/>
      <c r="L851" s="273"/>
      <c r="M851" s="273"/>
      <c r="N851" s="273"/>
      <c r="O851" s="273"/>
      <c r="P851" s="273"/>
      <c r="Q851" s="273"/>
      <c r="R851" s="273"/>
      <c r="S851" s="273"/>
      <c r="T851" s="273"/>
      <c r="U851" s="273"/>
      <c r="V851" s="273"/>
      <c r="W851" s="273"/>
      <c r="X851" s="273"/>
      <c r="Y851" s="273"/>
      <c r="Z851" s="273"/>
    </row>
    <row r="852">
      <c r="A852" s="273"/>
      <c r="B852" s="273"/>
      <c r="C852" s="273"/>
      <c r="D852" s="273"/>
      <c r="E852" s="273"/>
      <c r="F852" s="273"/>
      <c r="G852" s="273"/>
      <c r="H852" s="273"/>
      <c r="I852" s="273"/>
      <c r="J852" s="273"/>
      <c r="K852" s="273"/>
      <c r="L852" s="273"/>
      <c r="M852" s="273"/>
      <c r="N852" s="273"/>
      <c r="O852" s="273"/>
      <c r="P852" s="273"/>
      <c r="Q852" s="273"/>
      <c r="R852" s="273"/>
      <c r="S852" s="273"/>
      <c r="T852" s="273"/>
      <c r="U852" s="273"/>
      <c r="V852" s="273"/>
      <c r="W852" s="273"/>
      <c r="X852" s="273"/>
      <c r="Y852" s="273"/>
      <c r="Z852" s="273"/>
    </row>
    <row r="853">
      <c r="A853" s="273"/>
      <c r="B853" s="273"/>
      <c r="C853" s="273"/>
      <c r="D853" s="273"/>
      <c r="E853" s="273"/>
      <c r="F853" s="273"/>
      <c r="G853" s="273"/>
      <c r="H853" s="273"/>
      <c r="I853" s="273"/>
      <c r="J853" s="273"/>
      <c r="K853" s="273"/>
      <c r="L853" s="273"/>
      <c r="M853" s="273"/>
      <c r="N853" s="273"/>
      <c r="O853" s="273"/>
      <c r="P853" s="273"/>
      <c r="Q853" s="273"/>
      <c r="R853" s="273"/>
      <c r="S853" s="273"/>
      <c r="T853" s="273"/>
      <c r="U853" s="273"/>
      <c r="V853" s="273"/>
      <c r="W853" s="273"/>
      <c r="X853" s="273"/>
      <c r="Y853" s="273"/>
      <c r="Z853" s="273"/>
    </row>
    <row r="854">
      <c r="A854" s="273"/>
      <c r="B854" s="273"/>
      <c r="C854" s="273"/>
      <c r="D854" s="273"/>
      <c r="E854" s="273"/>
      <c r="F854" s="273"/>
      <c r="G854" s="273"/>
      <c r="H854" s="273"/>
      <c r="I854" s="273"/>
      <c r="J854" s="273"/>
      <c r="K854" s="273"/>
      <c r="L854" s="273"/>
      <c r="M854" s="273"/>
      <c r="N854" s="273"/>
      <c r="O854" s="273"/>
      <c r="P854" s="273"/>
      <c r="Q854" s="273"/>
      <c r="R854" s="273"/>
      <c r="S854" s="273"/>
      <c r="T854" s="273"/>
      <c r="U854" s="273"/>
      <c r="V854" s="273"/>
      <c r="W854" s="273"/>
      <c r="X854" s="273"/>
      <c r="Y854" s="273"/>
      <c r="Z854" s="273"/>
    </row>
    <row r="855">
      <c r="A855" s="273"/>
      <c r="B855" s="273"/>
      <c r="C855" s="273"/>
      <c r="D855" s="273"/>
      <c r="E855" s="273"/>
      <c r="F855" s="273"/>
      <c r="G855" s="273"/>
      <c r="H855" s="273"/>
      <c r="I855" s="273"/>
      <c r="J855" s="273"/>
      <c r="K855" s="273"/>
      <c r="L855" s="273"/>
      <c r="M855" s="273"/>
      <c r="N855" s="273"/>
      <c r="O855" s="273"/>
      <c r="P855" s="273"/>
      <c r="Q855" s="273"/>
      <c r="R855" s="273"/>
      <c r="S855" s="273"/>
      <c r="T855" s="273"/>
      <c r="U855" s="273"/>
      <c r="V855" s="273"/>
      <c r="W855" s="273"/>
      <c r="X855" s="273"/>
      <c r="Y855" s="273"/>
      <c r="Z855" s="273"/>
    </row>
    <row r="856">
      <c r="A856" s="273"/>
      <c r="B856" s="273"/>
      <c r="C856" s="273"/>
      <c r="D856" s="273"/>
      <c r="E856" s="273"/>
      <c r="F856" s="273"/>
      <c r="G856" s="273"/>
      <c r="H856" s="273"/>
      <c r="I856" s="273"/>
      <c r="J856" s="273"/>
      <c r="K856" s="273"/>
      <c r="L856" s="273"/>
      <c r="M856" s="273"/>
      <c r="N856" s="273"/>
      <c r="O856" s="273"/>
      <c r="P856" s="273"/>
      <c r="Q856" s="273"/>
      <c r="R856" s="273"/>
      <c r="S856" s="273"/>
      <c r="T856" s="273"/>
      <c r="U856" s="273"/>
      <c r="V856" s="273"/>
      <c r="W856" s="273"/>
      <c r="X856" s="273"/>
      <c r="Y856" s="273"/>
      <c r="Z856" s="273"/>
    </row>
    <row r="857">
      <c r="A857" s="273"/>
      <c r="B857" s="273"/>
      <c r="C857" s="273"/>
      <c r="D857" s="273"/>
      <c r="E857" s="273"/>
      <c r="F857" s="273"/>
      <c r="G857" s="273"/>
      <c r="H857" s="273"/>
      <c r="I857" s="273"/>
      <c r="J857" s="273"/>
      <c r="K857" s="273"/>
      <c r="L857" s="273"/>
      <c r="M857" s="273"/>
      <c r="N857" s="273"/>
      <c r="O857" s="273"/>
      <c r="P857" s="273"/>
      <c r="Q857" s="273"/>
      <c r="R857" s="273"/>
      <c r="S857" s="273"/>
      <c r="T857" s="273"/>
      <c r="U857" s="273"/>
      <c r="V857" s="273"/>
      <c r="W857" s="273"/>
      <c r="X857" s="273"/>
      <c r="Y857" s="273"/>
      <c r="Z857" s="273"/>
    </row>
    <row r="858">
      <c r="A858" s="273"/>
      <c r="B858" s="273"/>
      <c r="C858" s="273"/>
      <c r="D858" s="273"/>
      <c r="E858" s="273"/>
      <c r="F858" s="273"/>
      <c r="G858" s="273"/>
      <c r="H858" s="273"/>
      <c r="I858" s="273"/>
      <c r="J858" s="273"/>
      <c r="K858" s="273"/>
      <c r="L858" s="273"/>
      <c r="M858" s="273"/>
      <c r="N858" s="273"/>
      <c r="O858" s="273"/>
      <c r="P858" s="273"/>
      <c r="Q858" s="273"/>
      <c r="R858" s="273"/>
      <c r="S858" s="273"/>
      <c r="T858" s="273"/>
      <c r="U858" s="273"/>
      <c r="V858" s="273"/>
      <c r="W858" s="273"/>
      <c r="X858" s="273"/>
      <c r="Y858" s="273"/>
      <c r="Z858" s="273"/>
    </row>
    <row r="859">
      <c r="A859" s="273"/>
      <c r="B859" s="273"/>
      <c r="C859" s="273"/>
      <c r="D859" s="273"/>
      <c r="E859" s="273"/>
      <c r="F859" s="273"/>
      <c r="G859" s="273"/>
      <c r="H859" s="273"/>
      <c r="I859" s="273"/>
      <c r="J859" s="273"/>
      <c r="K859" s="273"/>
      <c r="L859" s="273"/>
      <c r="M859" s="273"/>
      <c r="N859" s="273"/>
      <c r="O859" s="273"/>
      <c r="P859" s="273"/>
      <c r="Q859" s="273"/>
      <c r="R859" s="273"/>
      <c r="S859" s="273"/>
      <c r="T859" s="273"/>
      <c r="U859" s="273"/>
      <c r="V859" s="273"/>
      <c r="W859" s="273"/>
      <c r="X859" s="273"/>
      <c r="Y859" s="273"/>
      <c r="Z859" s="273"/>
    </row>
    <row r="860">
      <c r="A860" s="273"/>
      <c r="B860" s="273"/>
      <c r="C860" s="273"/>
      <c r="D860" s="273"/>
      <c r="E860" s="273"/>
      <c r="F860" s="273"/>
      <c r="G860" s="273"/>
      <c r="H860" s="273"/>
      <c r="I860" s="273"/>
      <c r="J860" s="273"/>
      <c r="K860" s="273"/>
      <c r="L860" s="273"/>
      <c r="M860" s="273"/>
      <c r="N860" s="273"/>
      <c r="O860" s="273"/>
      <c r="P860" s="273"/>
      <c r="Q860" s="273"/>
      <c r="R860" s="273"/>
      <c r="S860" s="273"/>
      <c r="T860" s="273"/>
      <c r="U860" s="273"/>
      <c r="V860" s="273"/>
      <c r="W860" s="273"/>
      <c r="X860" s="273"/>
      <c r="Y860" s="273"/>
      <c r="Z860" s="273"/>
    </row>
    <row r="861">
      <c r="A861" s="273"/>
      <c r="B861" s="273"/>
      <c r="C861" s="273"/>
      <c r="D861" s="273"/>
      <c r="E861" s="273"/>
      <c r="F861" s="273"/>
      <c r="G861" s="273"/>
      <c r="H861" s="273"/>
      <c r="I861" s="273"/>
      <c r="J861" s="273"/>
      <c r="K861" s="273"/>
      <c r="L861" s="273"/>
      <c r="M861" s="273"/>
      <c r="N861" s="273"/>
      <c r="O861" s="273"/>
      <c r="P861" s="273"/>
      <c r="Q861" s="273"/>
      <c r="R861" s="273"/>
      <c r="S861" s="273"/>
      <c r="T861" s="273"/>
      <c r="U861" s="273"/>
      <c r="V861" s="273"/>
      <c r="W861" s="273"/>
      <c r="X861" s="273"/>
      <c r="Y861" s="273"/>
      <c r="Z861" s="273"/>
    </row>
    <row r="862">
      <c r="A862" s="273"/>
      <c r="B862" s="273"/>
      <c r="C862" s="273"/>
      <c r="D862" s="273"/>
      <c r="E862" s="273"/>
      <c r="F862" s="273"/>
      <c r="G862" s="273"/>
      <c r="H862" s="273"/>
      <c r="I862" s="273"/>
      <c r="J862" s="273"/>
      <c r="K862" s="273"/>
      <c r="L862" s="273"/>
      <c r="M862" s="273"/>
      <c r="N862" s="273"/>
      <c r="O862" s="273"/>
      <c r="P862" s="273"/>
      <c r="Q862" s="273"/>
      <c r="R862" s="273"/>
      <c r="S862" s="273"/>
      <c r="T862" s="273"/>
      <c r="U862" s="273"/>
      <c r="V862" s="273"/>
      <c r="W862" s="273"/>
      <c r="X862" s="273"/>
      <c r="Y862" s="273"/>
      <c r="Z862" s="273"/>
    </row>
    <row r="863">
      <c r="A863" s="273"/>
      <c r="B863" s="273"/>
      <c r="C863" s="273"/>
      <c r="D863" s="273"/>
      <c r="E863" s="273"/>
      <c r="F863" s="273"/>
      <c r="G863" s="273"/>
      <c r="H863" s="273"/>
      <c r="I863" s="273"/>
      <c r="J863" s="273"/>
      <c r="K863" s="273"/>
      <c r="L863" s="273"/>
      <c r="M863" s="273"/>
      <c r="N863" s="273"/>
      <c r="O863" s="273"/>
      <c r="P863" s="273"/>
      <c r="Q863" s="273"/>
      <c r="R863" s="273"/>
      <c r="S863" s="273"/>
      <c r="T863" s="273"/>
      <c r="U863" s="273"/>
      <c r="V863" s="273"/>
      <c r="W863" s="273"/>
      <c r="X863" s="273"/>
      <c r="Y863" s="273"/>
      <c r="Z863" s="273"/>
    </row>
    <row r="864">
      <c r="A864" s="273"/>
      <c r="B864" s="273"/>
      <c r="C864" s="273"/>
      <c r="D864" s="273"/>
      <c r="E864" s="273"/>
      <c r="F864" s="273"/>
      <c r="G864" s="273"/>
      <c r="H864" s="273"/>
      <c r="I864" s="273"/>
      <c r="J864" s="273"/>
      <c r="K864" s="273"/>
      <c r="L864" s="273"/>
      <c r="M864" s="273"/>
      <c r="N864" s="273"/>
      <c r="O864" s="273"/>
      <c r="P864" s="273"/>
      <c r="Q864" s="273"/>
      <c r="R864" s="273"/>
      <c r="S864" s="273"/>
      <c r="T864" s="273"/>
      <c r="U864" s="273"/>
      <c r="V864" s="273"/>
      <c r="W864" s="273"/>
      <c r="X864" s="273"/>
      <c r="Y864" s="273"/>
      <c r="Z864" s="273"/>
    </row>
    <row r="865">
      <c r="A865" s="273"/>
      <c r="B865" s="273"/>
      <c r="C865" s="273"/>
      <c r="D865" s="273"/>
      <c r="E865" s="273"/>
      <c r="F865" s="273"/>
      <c r="G865" s="273"/>
      <c r="H865" s="273"/>
      <c r="I865" s="273"/>
      <c r="J865" s="273"/>
      <c r="K865" s="273"/>
      <c r="L865" s="273"/>
      <c r="M865" s="273"/>
      <c r="N865" s="273"/>
      <c r="O865" s="273"/>
      <c r="P865" s="273"/>
      <c r="Q865" s="273"/>
      <c r="R865" s="273"/>
      <c r="S865" s="273"/>
      <c r="T865" s="273"/>
      <c r="U865" s="273"/>
      <c r="V865" s="273"/>
      <c r="W865" s="273"/>
      <c r="X865" s="273"/>
      <c r="Y865" s="273"/>
      <c r="Z865" s="273"/>
    </row>
    <row r="866">
      <c r="A866" s="273"/>
      <c r="B866" s="273"/>
      <c r="C866" s="273"/>
      <c r="D866" s="273"/>
      <c r="E866" s="273"/>
      <c r="F866" s="273"/>
      <c r="G866" s="273"/>
      <c r="H866" s="273"/>
      <c r="I866" s="273"/>
      <c r="J866" s="273"/>
      <c r="K866" s="273"/>
      <c r="L866" s="273"/>
      <c r="M866" s="273"/>
      <c r="N866" s="273"/>
      <c r="O866" s="273"/>
      <c r="P866" s="273"/>
      <c r="Q866" s="273"/>
      <c r="R866" s="273"/>
      <c r="S866" s="273"/>
      <c r="T866" s="273"/>
      <c r="U866" s="273"/>
      <c r="V866" s="273"/>
      <c r="W866" s="273"/>
      <c r="X866" s="273"/>
      <c r="Y866" s="273"/>
      <c r="Z866" s="273"/>
    </row>
    <row r="867">
      <c r="A867" s="273"/>
      <c r="B867" s="273"/>
      <c r="C867" s="273"/>
      <c r="D867" s="273"/>
      <c r="E867" s="273"/>
      <c r="F867" s="273"/>
      <c r="G867" s="273"/>
      <c r="H867" s="273"/>
      <c r="I867" s="273"/>
      <c r="J867" s="273"/>
      <c r="K867" s="273"/>
      <c r="L867" s="273"/>
      <c r="M867" s="273"/>
      <c r="N867" s="273"/>
      <c r="O867" s="273"/>
      <c r="P867" s="273"/>
      <c r="Q867" s="273"/>
      <c r="R867" s="273"/>
      <c r="S867" s="273"/>
      <c r="T867" s="273"/>
      <c r="U867" s="273"/>
      <c r="V867" s="273"/>
      <c r="W867" s="273"/>
      <c r="X867" s="273"/>
      <c r="Y867" s="273"/>
      <c r="Z867" s="273"/>
    </row>
    <row r="868">
      <c r="A868" s="273"/>
      <c r="B868" s="273"/>
      <c r="C868" s="273"/>
      <c r="D868" s="273"/>
      <c r="E868" s="273"/>
      <c r="F868" s="273"/>
      <c r="G868" s="273"/>
      <c r="H868" s="273"/>
      <c r="I868" s="273"/>
      <c r="J868" s="273"/>
      <c r="K868" s="273"/>
      <c r="L868" s="273"/>
      <c r="M868" s="273"/>
      <c r="N868" s="273"/>
      <c r="O868" s="273"/>
      <c r="P868" s="273"/>
      <c r="Q868" s="273"/>
      <c r="R868" s="273"/>
      <c r="S868" s="273"/>
      <c r="T868" s="273"/>
      <c r="U868" s="273"/>
      <c r="V868" s="273"/>
      <c r="W868" s="273"/>
      <c r="X868" s="273"/>
      <c r="Y868" s="273"/>
      <c r="Z868" s="273"/>
    </row>
    <row r="869">
      <c r="A869" s="273"/>
      <c r="B869" s="273"/>
      <c r="C869" s="273"/>
      <c r="D869" s="273"/>
      <c r="E869" s="273"/>
      <c r="F869" s="273"/>
      <c r="G869" s="273"/>
      <c r="H869" s="273"/>
      <c r="I869" s="273"/>
      <c r="J869" s="273"/>
      <c r="K869" s="273"/>
      <c r="L869" s="273"/>
      <c r="M869" s="273"/>
      <c r="N869" s="273"/>
      <c r="O869" s="273"/>
      <c r="P869" s="273"/>
      <c r="Q869" s="273"/>
      <c r="R869" s="273"/>
      <c r="S869" s="273"/>
      <c r="T869" s="273"/>
      <c r="U869" s="273"/>
      <c r="V869" s="273"/>
      <c r="W869" s="273"/>
      <c r="X869" s="273"/>
      <c r="Y869" s="273"/>
      <c r="Z869" s="273"/>
    </row>
    <row r="870">
      <c r="A870" s="273"/>
      <c r="B870" s="273"/>
      <c r="C870" s="273"/>
      <c r="D870" s="273"/>
      <c r="E870" s="273"/>
      <c r="F870" s="273"/>
      <c r="G870" s="273"/>
      <c r="H870" s="273"/>
      <c r="I870" s="273"/>
      <c r="J870" s="273"/>
      <c r="K870" s="273"/>
      <c r="L870" s="273"/>
      <c r="M870" s="273"/>
      <c r="N870" s="273"/>
      <c r="O870" s="273"/>
      <c r="P870" s="273"/>
      <c r="Q870" s="273"/>
      <c r="R870" s="273"/>
      <c r="S870" s="273"/>
      <c r="T870" s="273"/>
      <c r="U870" s="273"/>
      <c r="V870" s="273"/>
      <c r="W870" s="273"/>
      <c r="X870" s="273"/>
      <c r="Y870" s="273"/>
      <c r="Z870" s="273"/>
    </row>
    <row r="871">
      <c r="A871" s="273"/>
      <c r="B871" s="273"/>
      <c r="C871" s="273"/>
      <c r="D871" s="273"/>
      <c r="E871" s="273"/>
      <c r="F871" s="273"/>
      <c r="G871" s="273"/>
      <c r="H871" s="273"/>
      <c r="I871" s="273"/>
      <c r="J871" s="273"/>
      <c r="K871" s="273"/>
      <c r="L871" s="273"/>
      <c r="M871" s="273"/>
      <c r="N871" s="273"/>
      <c r="O871" s="273"/>
      <c r="P871" s="273"/>
      <c r="Q871" s="273"/>
      <c r="R871" s="273"/>
      <c r="S871" s="273"/>
      <c r="T871" s="273"/>
      <c r="U871" s="273"/>
      <c r="V871" s="273"/>
      <c r="W871" s="273"/>
      <c r="X871" s="273"/>
      <c r="Y871" s="273"/>
      <c r="Z871" s="273"/>
    </row>
    <row r="872">
      <c r="A872" s="273"/>
      <c r="B872" s="273"/>
      <c r="C872" s="273"/>
      <c r="D872" s="273"/>
      <c r="E872" s="273"/>
      <c r="F872" s="273"/>
      <c r="G872" s="273"/>
      <c r="H872" s="273"/>
      <c r="I872" s="273"/>
      <c r="J872" s="273"/>
      <c r="K872" s="273"/>
      <c r="L872" s="273"/>
      <c r="M872" s="273"/>
      <c r="N872" s="273"/>
      <c r="O872" s="273"/>
      <c r="P872" s="273"/>
      <c r="Q872" s="273"/>
      <c r="R872" s="273"/>
      <c r="S872" s="273"/>
      <c r="T872" s="273"/>
      <c r="U872" s="273"/>
      <c r="V872" s="273"/>
      <c r="W872" s="273"/>
      <c r="X872" s="273"/>
      <c r="Y872" s="273"/>
      <c r="Z872" s="273"/>
    </row>
    <row r="873">
      <c r="A873" s="273"/>
      <c r="B873" s="273"/>
      <c r="C873" s="273"/>
      <c r="D873" s="273"/>
      <c r="E873" s="273"/>
      <c r="F873" s="273"/>
      <c r="G873" s="273"/>
      <c r="H873" s="273"/>
      <c r="I873" s="273"/>
      <c r="J873" s="273"/>
      <c r="K873" s="273"/>
      <c r="L873" s="273"/>
      <c r="M873" s="273"/>
      <c r="N873" s="273"/>
      <c r="O873" s="273"/>
      <c r="P873" s="273"/>
      <c r="Q873" s="273"/>
      <c r="R873" s="273"/>
      <c r="S873" s="273"/>
      <c r="T873" s="273"/>
      <c r="U873" s="273"/>
      <c r="V873" s="273"/>
      <c r="W873" s="273"/>
      <c r="X873" s="273"/>
      <c r="Y873" s="273"/>
      <c r="Z873" s="273"/>
    </row>
    <row r="874">
      <c r="A874" s="273"/>
      <c r="B874" s="273"/>
      <c r="C874" s="273"/>
      <c r="D874" s="273"/>
      <c r="E874" s="273"/>
      <c r="F874" s="273"/>
      <c r="G874" s="273"/>
      <c r="H874" s="273"/>
      <c r="I874" s="273"/>
      <c r="J874" s="273"/>
      <c r="K874" s="273"/>
      <c r="L874" s="273"/>
      <c r="M874" s="273"/>
      <c r="N874" s="273"/>
      <c r="O874" s="273"/>
      <c r="P874" s="273"/>
      <c r="Q874" s="273"/>
      <c r="R874" s="273"/>
      <c r="S874" s="273"/>
      <c r="T874" s="273"/>
      <c r="U874" s="273"/>
      <c r="V874" s="273"/>
      <c r="W874" s="273"/>
      <c r="X874" s="273"/>
      <c r="Y874" s="273"/>
      <c r="Z874" s="273"/>
    </row>
    <row r="875">
      <c r="A875" s="273"/>
      <c r="B875" s="273"/>
      <c r="C875" s="273"/>
      <c r="D875" s="273"/>
      <c r="E875" s="273"/>
      <c r="F875" s="273"/>
      <c r="G875" s="273"/>
      <c r="H875" s="273"/>
      <c r="I875" s="273"/>
      <c r="J875" s="273"/>
      <c r="K875" s="273"/>
      <c r="L875" s="273"/>
      <c r="M875" s="273"/>
      <c r="N875" s="273"/>
      <c r="O875" s="273"/>
      <c r="P875" s="273"/>
      <c r="Q875" s="273"/>
      <c r="R875" s="273"/>
      <c r="S875" s="273"/>
      <c r="T875" s="273"/>
      <c r="U875" s="273"/>
      <c r="V875" s="273"/>
      <c r="W875" s="273"/>
      <c r="X875" s="273"/>
      <c r="Y875" s="273"/>
      <c r="Z875" s="273"/>
    </row>
    <row r="876">
      <c r="A876" s="273"/>
      <c r="B876" s="273"/>
      <c r="C876" s="273"/>
      <c r="D876" s="273"/>
      <c r="E876" s="273"/>
      <c r="F876" s="273"/>
      <c r="G876" s="273"/>
      <c r="H876" s="273"/>
      <c r="I876" s="273"/>
      <c r="J876" s="273"/>
      <c r="K876" s="273"/>
      <c r="L876" s="273"/>
      <c r="M876" s="273"/>
      <c r="N876" s="273"/>
      <c r="O876" s="273"/>
      <c r="P876" s="273"/>
      <c r="Q876" s="273"/>
      <c r="R876" s="273"/>
      <c r="S876" s="273"/>
      <c r="T876" s="273"/>
      <c r="U876" s="273"/>
      <c r="V876" s="273"/>
      <c r="W876" s="273"/>
      <c r="X876" s="273"/>
      <c r="Y876" s="273"/>
      <c r="Z876" s="273"/>
    </row>
    <row r="877">
      <c r="A877" s="273"/>
      <c r="B877" s="273"/>
      <c r="C877" s="273"/>
      <c r="D877" s="273"/>
      <c r="E877" s="273"/>
      <c r="F877" s="273"/>
      <c r="G877" s="273"/>
      <c r="H877" s="273"/>
      <c r="I877" s="273"/>
      <c r="J877" s="273"/>
      <c r="K877" s="273"/>
      <c r="L877" s="273"/>
      <c r="M877" s="273"/>
      <c r="N877" s="273"/>
      <c r="O877" s="273"/>
      <c r="P877" s="273"/>
      <c r="Q877" s="273"/>
      <c r="R877" s="273"/>
      <c r="S877" s="273"/>
      <c r="T877" s="273"/>
      <c r="U877" s="273"/>
      <c r="V877" s="273"/>
      <c r="W877" s="273"/>
      <c r="X877" s="273"/>
      <c r="Y877" s="273"/>
      <c r="Z877" s="273"/>
    </row>
    <row r="878">
      <c r="A878" s="273"/>
      <c r="B878" s="273"/>
      <c r="C878" s="273"/>
      <c r="D878" s="273"/>
      <c r="E878" s="273"/>
      <c r="F878" s="273"/>
      <c r="G878" s="273"/>
      <c r="H878" s="273"/>
      <c r="I878" s="273"/>
      <c r="J878" s="273"/>
      <c r="K878" s="273"/>
      <c r="L878" s="273"/>
      <c r="M878" s="273"/>
      <c r="N878" s="273"/>
      <c r="O878" s="273"/>
      <c r="P878" s="273"/>
      <c r="Q878" s="273"/>
      <c r="R878" s="273"/>
      <c r="S878" s="273"/>
      <c r="T878" s="273"/>
      <c r="U878" s="273"/>
      <c r="V878" s="273"/>
      <c r="W878" s="273"/>
      <c r="X878" s="273"/>
      <c r="Y878" s="273"/>
      <c r="Z878" s="273"/>
    </row>
    <row r="879">
      <c r="A879" s="273"/>
      <c r="B879" s="273"/>
      <c r="C879" s="273"/>
      <c r="D879" s="273"/>
      <c r="E879" s="273"/>
      <c r="F879" s="273"/>
      <c r="G879" s="273"/>
      <c r="H879" s="273"/>
      <c r="I879" s="273"/>
      <c r="J879" s="273"/>
      <c r="K879" s="273"/>
      <c r="L879" s="273"/>
      <c r="M879" s="273"/>
      <c r="N879" s="273"/>
      <c r="O879" s="273"/>
      <c r="P879" s="273"/>
      <c r="Q879" s="273"/>
      <c r="R879" s="273"/>
      <c r="S879" s="273"/>
      <c r="T879" s="273"/>
      <c r="U879" s="273"/>
      <c r="V879" s="273"/>
      <c r="W879" s="273"/>
      <c r="X879" s="273"/>
      <c r="Y879" s="273"/>
      <c r="Z879" s="273"/>
    </row>
    <row r="880">
      <c r="A880" s="273"/>
      <c r="B880" s="273"/>
      <c r="C880" s="273"/>
      <c r="D880" s="273"/>
      <c r="E880" s="273"/>
      <c r="F880" s="273"/>
      <c r="G880" s="273"/>
      <c r="H880" s="273"/>
      <c r="I880" s="273"/>
      <c r="J880" s="273"/>
      <c r="K880" s="273"/>
      <c r="L880" s="273"/>
      <c r="M880" s="273"/>
      <c r="N880" s="273"/>
      <c r="O880" s="273"/>
      <c r="P880" s="273"/>
      <c r="Q880" s="273"/>
      <c r="R880" s="273"/>
      <c r="S880" s="273"/>
      <c r="T880" s="273"/>
      <c r="U880" s="273"/>
      <c r="V880" s="273"/>
      <c r="W880" s="273"/>
      <c r="X880" s="273"/>
      <c r="Y880" s="273"/>
      <c r="Z880" s="273"/>
    </row>
    <row r="881">
      <c r="A881" s="273"/>
      <c r="B881" s="273"/>
      <c r="C881" s="273"/>
      <c r="D881" s="273"/>
      <c r="E881" s="273"/>
      <c r="F881" s="273"/>
      <c r="G881" s="273"/>
      <c r="H881" s="273"/>
      <c r="I881" s="273"/>
      <c r="J881" s="273"/>
      <c r="K881" s="273"/>
      <c r="L881" s="273"/>
      <c r="M881" s="273"/>
      <c r="N881" s="273"/>
      <c r="O881" s="273"/>
      <c r="P881" s="273"/>
      <c r="Q881" s="273"/>
      <c r="R881" s="273"/>
      <c r="S881" s="273"/>
      <c r="T881" s="273"/>
      <c r="U881" s="273"/>
      <c r="V881" s="273"/>
      <c r="W881" s="273"/>
      <c r="X881" s="273"/>
      <c r="Y881" s="273"/>
      <c r="Z881" s="273"/>
    </row>
    <row r="882">
      <c r="A882" s="273"/>
      <c r="B882" s="273"/>
      <c r="C882" s="273"/>
      <c r="D882" s="273"/>
      <c r="E882" s="273"/>
      <c r="F882" s="273"/>
      <c r="G882" s="273"/>
      <c r="H882" s="273"/>
      <c r="I882" s="273"/>
      <c r="J882" s="273"/>
      <c r="K882" s="273"/>
      <c r="L882" s="273"/>
      <c r="M882" s="273"/>
      <c r="N882" s="273"/>
      <c r="O882" s="273"/>
      <c r="P882" s="273"/>
      <c r="Q882" s="273"/>
      <c r="R882" s="273"/>
      <c r="S882" s="273"/>
      <c r="T882" s="273"/>
      <c r="U882" s="273"/>
      <c r="V882" s="273"/>
      <c r="W882" s="273"/>
      <c r="X882" s="273"/>
      <c r="Y882" s="273"/>
      <c r="Z882" s="273"/>
    </row>
    <row r="883">
      <c r="A883" s="273"/>
      <c r="B883" s="273"/>
      <c r="C883" s="273"/>
      <c r="D883" s="273"/>
      <c r="E883" s="273"/>
      <c r="F883" s="273"/>
      <c r="G883" s="273"/>
      <c r="H883" s="273"/>
      <c r="I883" s="273"/>
      <c r="J883" s="273"/>
      <c r="K883" s="273"/>
      <c r="L883" s="273"/>
      <c r="M883" s="273"/>
      <c r="N883" s="273"/>
      <c r="O883" s="273"/>
      <c r="P883" s="273"/>
      <c r="Q883" s="273"/>
      <c r="R883" s="273"/>
      <c r="S883" s="273"/>
      <c r="T883" s="273"/>
      <c r="U883" s="273"/>
      <c r="V883" s="273"/>
      <c r="W883" s="273"/>
      <c r="X883" s="273"/>
      <c r="Y883" s="273"/>
      <c r="Z883" s="273"/>
    </row>
    <row r="884">
      <c r="A884" s="273"/>
      <c r="B884" s="273"/>
      <c r="C884" s="273"/>
      <c r="D884" s="273"/>
      <c r="E884" s="273"/>
      <c r="F884" s="273"/>
      <c r="G884" s="273"/>
      <c r="H884" s="273"/>
      <c r="I884" s="273"/>
      <c r="J884" s="273"/>
      <c r="K884" s="273"/>
      <c r="L884" s="273"/>
      <c r="M884" s="273"/>
      <c r="N884" s="273"/>
      <c r="O884" s="273"/>
      <c r="P884" s="273"/>
      <c r="Q884" s="273"/>
      <c r="R884" s="273"/>
      <c r="S884" s="273"/>
      <c r="T884" s="273"/>
      <c r="U884" s="273"/>
      <c r="V884" s="273"/>
      <c r="W884" s="273"/>
      <c r="X884" s="273"/>
      <c r="Y884" s="273"/>
      <c r="Z884" s="273"/>
    </row>
    <row r="885">
      <c r="A885" s="273"/>
      <c r="B885" s="273"/>
      <c r="C885" s="273"/>
      <c r="D885" s="273"/>
      <c r="E885" s="273"/>
      <c r="F885" s="273"/>
      <c r="G885" s="273"/>
      <c r="H885" s="273"/>
      <c r="I885" s="273"/>
      <c r="J885" s="273"/>
      <c r="K885" s="273"/>
      <c r="L885" s="273"/>
      <c r="M885" s="273"/>
      <c r="N885" s="273"/>
      <c r="O885" s="273"/>
      <c r="P885" s="273"/>
      <c r="Q885" s="273"/>
      <c r="R885" s="273"/>
      <c r="S885" s="273"/>
      <c r="T885" s="273"/>
      <c r="U885" s="273"/>
      <c r="V885" s="273"/>
      <c r="W885" s="273"/>
      <c r="X885" s="273"/>
      <c r="Y885" s="273"/>
      <c r="Z885" s="273"/>
    </row>
    <row r="886">
      <c r="A886" s="273"/>
      <c r="B886" s="273"/>
      <c r="C886" s="273"/>
      <c r="D886" s="273"/>
      <c r="E886" s="273"/>
      <c r="F886" s="273"/>
      <c r="G886" s="273"/>
      <c r="H886" s="273"/>
      <c r="I886" s="273"/>
      <c r="J886" s="273"/>
      <c r="K886" s="273"/>
      <c r="L886" s="273"/>
      <c r="M886" s="273"/>
      <c r="N886" s="273"/>
      <c r="O886" s="273"/>
      <c r="P886" s="273"/>
      <c r="Q886" s="273"/>
      <c r="R886" s="273"/>
      <c r="S886" s="273"/>
      <c r="T886" s="273"/>
      <c r="U886" s="273"/>
      <c r="V886" s="273"/>
      <c r="W886" s="273"/>
      <c r="X886" s="273"/>
      <c r="Y886" s="273"/>
      <c r="Z886" s="273"/>
    </row>
    <row r="887">
      <c r="A887" s="273"/>
      <c r="B887" s="273"/>
      <c r="C887" s="273"/>
      <c r="D887" s="273"/>
      <c r="E887" s="273"/>
      <c r="F887" s="273"/>
      <c r="G887" s="273"/>
      <c r="H887" s="273"/>
      <c r="I887" s="273"/>
      <c r="J887" s="273"/>
      <c r="K887" s="273"/>
      <c r="L887" s="273"/>
      <c r="M887" s="273"/>
      <c r="N887" s="273"/>
      <c r="O887" s="273"/>
      <c r="P887" s="273"/>
      <c r="Q887" s="273"/>
      <c r="R887" s="273"/>
      <c r="S887" s="273"/>
      <c r="T887" s="273"/>
      <c r="U887" s="273"/>
      <c r="V887" s="273"/>
      <c r="W887" s="273"/>
      <c r="X887" s="273"/>
      <c r="Y887" s="273"/>
      <c r="Z887" s="273"/>
    </row>
    <row r="888">
      <c r="A888" s="273"/>
      <c r="B888" s="273"/>
      <c r="C888" s="273"/>
      <c r="D888" s="273"/>
      <c r="E888" s="273"/>
      <c r="F888" s="273"/>
      <c r="G888" s="273"/>
      <c r="H888" s="273"/>
      <c r="I888" s="273"/>
      <c r="J888" s="273"/>
      <c r="K888" s="273"/>
      <c r="L888" s="273"/>
      <c r="M888" s="273"/>
      <c r="N888" s="273"/>
      <c r="O888" s="273"/>
      <c r="P888" s="273"/>
      <c r="Q888" s="273"/>
      <c r="R888" s="273"/>
      <c r="S888" s="273"/>
      <c r="T888" s="273"/>
      <c r="U888" s="273"/>
      <c r="V888" s="273"/>
      <c r="W888" s="273"/>
      <c r="X888" s="273"/>
      <c r="Y888" s="273"/>
      <c r="Z888" s="273"/>
    </row>
    <row r="889">
      <c r="A889" s="273"/>
      <c r="B889" s="273"/>
      <c r="C889" s="273"/>
      <c r="D889" s="273"/>
      <c r="E889" s="273"/>
      <c r="F889" s="273"/>
      <c r="G889" s="273"/>
      <c r="H889" s="273"/>
      <c r="I889" s="273"/>
      <c r="J889" s="273"/>
      <c r="K889" s="273"/>
      <c r="L889" s="273"/>
      <c r="M889" s="273"/>
      <c r="N889" s="273"/>
      <c r="O889" s="273"/>
      <c r="P889" s="273"/>
      <c r="Q889" s="273"/>
      <c r="R889" s="273"/>
      <c r="S889" s="273"/>
      <c r="T889" s="273"/>
      <c r="U889" s="273"/>
      <c r="V889" s="273"/>
      <c r="W889" s="273"/>
      <c r="X889" s="273"/>
      <c r="Y889" s="273"/>
      <c r="Z889" s="273"/>
    </row>
    <row r="890">
      <c r="A890" s="273"/>
      <c r="B890" s="273"/>
      <c r="C890" s="273"/>
      <c r="D890" s="273"/>
      <c r="E890" s="273"/>
      <c r="F890" s="273"/>
      <c r="G890" s="273"/>
      <c r="H890" s="273"/>
      <c r="I890" s="273"/>
      <c r="J890" s="273"/>
      <c r="K890" s="273"/>
      <c r="L890" s="273"/>
      <c r="M890" s="273"/>
      <c r="N890" s="273"/>
      <c r="O890" s="273"/>
      <c r="P890" s="273"/>
      <c r="Q890" s="273"/>
      <c r="R890" s="273"/>
      <c r="S890" s="273"/>
      <c r="T890" s="273"/>
      <c r="U890" s="273"/>
      <c r="V890" s="273"/>
      <c r="W890" s="273"/>
      <c r="X890" s="273"/>
      <c r="Y890" s="273"/>
      <c r="Z890" s="273"/>
    </row>
    <row r="891">
      <c r="A891" s="273"/>
      <c r="B891" s="273"/>
      <c r="C891" s="273"/>
      <c r="D891" s="273"/>
      <c r="E891" s="273"/>
      <c r="F891" s="273"/>
      <c r="G891" s="273"/>
      <c r="H891" s="273"/>
      <c r="I891" s="273"/>
      <c r="J891" s="273"/>
      <c r="K891" s="273"/>
      <c r="L891" s="273"/>
      <c r="M891" s="273"/>
      <c r="N891" s="273"/>
      <c r="O891" s="273"/>
      <c r="P891" s="273"/>
      <c r="Q891" s="273"/>
      <c r="R891" s="273"/>
      <c r="S891" s="273"/>
      <c r="T891" s="273"/>
      <c r="U891" s="273"/>
      <c r="V891" s="273"/>
      <c r="W891" s="273"/>
      <c r="X891" s="273"/>
      <c r="Y891" s="273"/>
      <c r="Z891" s="273"/>
    </row>
    <row r="892">
      <c r="A892" s="273"/>
      <c r="B892" s="273"/>
      <c r="C892" s="273"/>
      <c r="D892" s="273"/>
      <c r="E892" s="273"/>
      <c r="F892" s="273"/>
      <c r="G892" s="273"/>
      <c r="H892" s="273"/>
      <c r="I892" s="273"/>
      <c r="J892" s="273"/>
      <c r="K892" s="273"/>
      <c r="L892" s="273"/>
      <c r="M892" s="273"/>
      <c r="N892" s="273"/>
      <c r="O892" s="273"/>
      <c r="P892" s="273"/>
      <c r="Q892" s="273"/>
      <c r="R892" s="273"/>
      <c r="S892" s="273"/>
      <c r="T892" s="273"/>
      <c r="U892" s="273"/>
      <c r="V892" s="273"/>
      <c r="W892" s="273"/>
      <c r="X892" s="273"/>
      <c r="Y892" s="273"/>
      <c r="Z892" s="273"/>
    </row>
    <row r="893">
      <c r="A893" s="273"/>
      <c r="B893" s="273"/>
      <c r="C893" s="273"/>
      <c r="D893" s="273"/>
      <c r="E893" s="273"/>
      <c r="F893" s="273"/>
      <c r="G893" s="273"/>
      <c r="H893" s="273"/>
      <c r="I893" s="273"/>
      <c r="J893" s="273"/>
      <c r="K893" s="273"/>
      <c r="L893" s="273"/>
      <c r="M893" s="273"/>
      <c r="N893" s="273"/>
      <c r="O893" s="273"/>
      <c r="P893" s="273"/>
      <c r="Q893" s="273"/>
      <c r="R893" s="273"/>
      <c r="S893" s="273"/>
      <c r="T893" s="273"/>
      <c r="U893" s="273"/>
      <c r="V893" s="273"/>
      <c r="W893" s="273"/>
      <c r="X893" s="273"/>
      <c r="Y893" s="273"/>
      <c r="Z893" s="273"/>
    </row>
    <row r="894">
      <c r="A894" s="273"/>
      <c r="B894" s="273"/>
      <c r="C894" s="273"/>
      <c r="D894" s="273"/>
      <c r="E894" s="273"/>
      <c r="F894" s="273"/>
      <c r="G894" s="273"/>
      <c r="H894" s="273"/>
      <c r="I894" s="273"/>
      <c r="J894" s="273"/>
      <c r="K894" s="273"/>
      <c r="L894" s="273"/>
      <c r="M894" s="273"/>
      <c r="N894" s="273"/>
      <c r="O894" s="273"/>
      <c r="P894" s="273"/>
      <c r="Q894" s="273"/>
      <c r="R894" s="273"/>
      <c r="S894" s="273"/>
      <c r="T894" s="273"/>
      <c r="U894" s="273"/>
      <c r="V894" s="273"/>
      <c r="W894" s="273"/>
      <c r="X894" s="273"/>
      <c r="Y894" s="273"/>
      <c r="Z894" s="273"/>
    </row>
    <row r="895">
      <c r="A895" s="273"/>
      <c r="B895" s="273"/>
      <c r="C895" s="273"/>
      <c r="D895" s="273"/>
      <c r="E895" s="273"/>
      <c r="F895" s="273"/>
      <c r="G895" s="273"/>
      <c r="H895" s="273"/>
      <c r="I895" s="273"/>
      <c r="J895" s="273"/>
      <c r="K895" s="273"/>
      <c r="L895" s="273"/>
      <c r="M895" s="273"/>
      <c r="N895" s="273"/>
      <c r="O895" s="273"/>
      <c r="P895" s="273"/>
      <c r="Q895" s="273"/>
      <c r="R895" s="273"/>
      <c r="S895" s="273"/>
      <c r="T895" s="273"/>
      <c r="U895" s="273"/>
      <c r="V895" s="273"/>
      <c r="W895" s="273"/>
      <c r="X895" s="273"/>
      <c r="Y895" s="273"/>
      <c r="Z895" s="273"/>
    </row>
    <row r="896">
      <c r="A896" s="273"/>
      <c r="B896" s="273"/>
      <c r="C896" s="273"/>
      <c r="D896" s="273"/>
      <c r="E896" s="273"/>
      <c r="F896" s="273"/>
      <c r="G896" s="273"/>
      <c r="H896" s="273"/>
      <c r="I896" s="273"/>
      <c r="J896" s="273"/>
      <c r="K896" s="273"/>
      <c r="L896" s="273"/>
      <c r="M896" s="273"/>
      <c r="N896" s="273"/>
      <c r="O896" s="273"/>
      <c r="P896" s="273"/>
      <c r="Q896" s="273"/>
      <c r="R896" s="273"/>
      <c r="S896" s="273"/>
      <c r="T896" s="273"/>
      <c r="U896" s="273"/>
      <c r="V896" s="273"/>
      <c r="W896" s="273"/>
      <c r="X896" s="273"/>
      <c r="Y896" s="273"/>
      <c r="Z896" s="273"/>
    </row>
    <row r="897">
      <c r="A897" s="273"/>
      <c r="B897" s="273"/>
      <c r="C897" s="273"/>
      <c r="D897" s="273"/>
      <c r="E897" s="273"/>
      <c r="F897" s="273"/>
      <c r="G897" s="273"/>
      <c r="H897" s="273"/>
      <c r="I897" s="273"/>
      <c r="J897" s="273"/>
      <c r="K897" s="273"/>
      <c r="L897" s="273"/>
      <c r="M897" s="273"/>
      <c r="N897" s="273"/>
      <c r="O897" s="273"/>
      <c r="P897" s="273"/>
      <c r="Q897" s="273"/>
      <c r="R897" s="273"/>
      <c r="S897" s="273"/>
      <c r="T897" s="273"/>
      <c r="U897" s="273"/>
      <c r="V897" s="273"/>
      <c r="W897" s="273"/>
      <c r="X897" s="273"/>
      <c r="Y897" s="273"/>
      <c r="Z897" s="273"/>
    </row>
    <row r="898">
      <c r="A898" s="273"/>
      <c r="B898" s="273"/>
      <c r="C898" s="273"/>
      <c r="D898" s="273"/>
      <c r="E898" s="273"/>
      <c r="F898" s="273"/>
      <c r="G898" s="273"/>
      <c r="H898" s="273"/>
      <c r="I898" s="273"/>
      <c r="J898" s="273"/>
      <c r="K898" s="273"/>
      <c r="L898" s="273"/>
      <c r="M898" s="273"/>
      <c r="N898" s="273"/>
      <c r="O898" s="273"/>
      <c r="P898" s="273"/>
      <c r="Q898" s="273"/>
      <c r="R898" s="273"/>
      <c r="S898" s="273"/>
      <c r="T898" s="273"/>
      <c r="U898" s="273"/>
      <c r="V898" s="273"/>
      <c r="W898" s="273"/>
      <c r="X898" s="273"/>
      <c r="Y898" s="273"/>
      <c r="Z898" s="273"/>
    </row>
    <row r="899">
      <c r="A899" s="273"/>
      <c r="B899" s="273"/>
      <c r="C899" s="273"/>
      <c r="D899" s="273"/>
      <c r="E899" s="273"/>
      <c r="F899" s="273"/>
      <c r="G899" s="273"/>
      <c r="H899" s="273"/>
      <c r="I899" s="273"/>
      <c r="J899" s="273"/>
      <c r="K899" s="273"/>
      <c r="L899" s="273"/>
      <c r="M899" s="273"/>
      <c r="N899" s="273"/>
      <c r="O899" s="273"/>
      <c r="P899" s="273"/>
      <c r="Q899" s="273"/>
      <c r="R899" s="273"/>
      <c r="S899" s="273"/>
      <c r="T899" s="273"/>
      <c r="U899" s="273"/>
      <c r="V899" s="273"/>
      <c r="W899" s="273"/>
      <c r="X899" s="273"/>
      <c r="Y899" s="273"/>
      <c r="Z899" s="273"/>
    </row>
    <row r="900">
      <c r="A900" s="273"/>
      <c r="B900" s="273"/>
      <c r="C900" s="273"/>
      <c r="D900" s="273"/>
      <c r="E900" s="273"/>
      <c r="F900" s="273"/>
      <c r="G900" s="273"/>
      <c r="H900" s="273"/>
      <c r="I900" s="273"/>
      <c r="J900" s="273"/>
      <c r="K900" s="273"/>
      <c r="L900" s="273"/>
      <c r="M900" s="273"/>
      <c r="N900" s="273"/>
      <c r="O900" s="273"/>
      <c r="P900" s="273"/>
      <c r="Q900" s="273"/>
      <c r="R900" s="273"/>
      <c r="S900" s="273"/>
      <c r="T900" s="273"/>
      <c r="U900" s="273"/>
      <c r="V900" s="273"/>
      <c r="W900" s="273"/>
      <c r="X900" s="273"/>
      <c r="Y900" s="273"/>
      <c r="Z900" s="273"/>
    </row>
    <row r="901">
      <c r="A901" s="273"/>
      <c r="B901" s="273"/>
      <c r="C901" s="273"/>
      <c r="D901" s="273"/>
      <c r="E901" s="273"/>
      <c r="F901" s="273"/>
      <c r="G901" s="273"/>
      <c r="H901" s="273"/>
      <c r="I901" s="273"/>
      <c r="J901" s="273"/>
      <c r="K901" s="273"/>
      <c r="L901" s="273"/>
      <c r="M901" s="273"/>
      <c r="N901" s="273"/>
      <c r="O901" s="273"/>
      <c r="P901" s="273"/>
      <c r="Q901" s="273"/>
      <c r="R901" s="273"/>
      <c r="S901" s="273"/>
      <c r="T901" s="273"/>
      <c r="U901" s="273"/>
      <c r="V901" s="273"/>
      <c r="W901" s="273"/>
      <c r="X901" s="273"/>
      <c r="Y901" s="273"/>
      <c r="Z901" s="273"/>
    </row>
    <row r="902">
      <c r="A902" s="273"/>
      <c r="B902" s="273"/>
      <c r="C902" s="273"/>
      <c r="D902" s="273"/>
      <c r="E902" s="273"/>
      <c r="F902" s="273"/>
      <c r="G902" s="273"/>
      <c r="H902" s="273"/>
      <c r="I902" s="273"/>
      <c r="J902" s="273"/>
      <c r="K902" s="273"/>
      <c r="L902" s="273"/>
      <c r="M902" s="273"/>
      <c r="N902" s="273"/>
      <c r="O902" s="273"/>
      <c r="P902" s="273"/>
      <c r="Q902" s="273"/>
      <c r="R902" s="273"/>
      <c r="S902" s="273"/>
      <c r="T902" s="273"/>
      <c r="U902" s="273"/>
      <c r="V902" s="273"/>
      <c r="W902" s="273"/>
      <c r="X902" s="273"/>
      <c r="Y902" s="273"/>
      <c r="Z902" s="273"/>
    </row>
    <row r="903">
      <c r="A903" s="273"/>
      <c r="B903" s="273"/>
      <c r="C903" s="273"/>
      <c r="D903" s="273"/>
      <c r="E903" s="273"/>
      <c r="F903" s="273"/>
      <c r="G903" s="273"/>
      <c r="H903" s="273"/>
      <c r="I903" s="273"/>
      <c r="J903" s="273"/>
      <c r="K903" s="273"/>
      <c r="L903" s="273"/>
      <c r="M903" s="273"/>
      <c r="N903" s="273"/>
      <c r="O903" s="273"/>
      <c r="P903" s="273"/>
      <c r="Q903" s="273"/>
      <c r="R903" s="273"/>
      <c r="S903" s="273"/>
      <c r="T903" s="273"/>
      <c r="U903" s="273"/>
      <c r="V903" s="273"/>
      <c r="W903" s="273"/>
      <c r="X903" s="273"/>
      <c r="Y903" s="273"/>
      <c r="Z903" s="273"/>
    </row>
    <row r="904">
      <c r="A904" s="273"/>
      <c r="B904" s="273"/>
      <c r="C904" s="273"/>
      <c r="D904" s="273"/>
      <c r="E904" s="273"/>
      <c r="F904" s="273"/>
      <c r="G904" s="273"/>
      <c r="H904" s="273"/>
      <c r="I904" s="273"/>
      <c r="J904" s="273"/>
      <c r="K904" s="273"/>
      <c r="L904" s="273"/>
      <c r="M904" s="273"/>
      <c r="N904" s="273"/>
      <c r="O904" s="273"/>
      <c r="P904" s="273"/>
      <c r="Q904" s="273"/>
      <c r="R904" s="273"/>
      <c r="S904" s="273"/>
      <c r="T904" s="273"/>
      <c r="U904" s="273"/>
      <c r="V904" s="273"/>
      <c r="W904" s="273"/>
      <c r="X904" s="273"/>
      <c r="Y904" s="273"/>
      <c r="Z904" s="273"/>
    </row>
    <row r="905">
      <c r="A905" s="273"/>
      <c r="B905" s="273"/>
      <c r="C905" s="273"/>
      <c r="D905" s="273"/>
      <c r="E905" s="273"/>
      <c r="F905" s="273"/>
      <c r="G905" s="273"/>
      <c r="H905" s="273"/>
      <c r="I905" s="273"/>
      <c r="J905" s="273"/>
      <c r="K905" s="273"/>
      <c r="L905" s="273"/>
      <c r="M905" s="273"/>
      <c r="N905" s="273"/>
      <c r="O905" s="273"/>
      <c r="P905" s="273"/>
      <c r="Q905" s="273"/>
      <c r="R905" s="273"/>
      <c r="S905" s="273"/>
      <c r="T905" s="273"/>
      <c r="U905" s="273"/>
      <c r="V905" s="273"/>
      <c r="W905" s="273"/>
      <c r="X905" s="273"/>
      <c r="Y905" s="273"/>
      <c r="Z905" s="273"/>
    </row>
    <row r="906">
      <c r="A906" s="273"/>
      <c r="B906" s="273"/>
      <c r="C906" s="273"/>
      <c r="D906" s="273"/>
      <c r="E906" s="273"/>
      <c r="F906" s="273"/>
      <c r="G906" s="273"/>
      <c r="H906" s="273"/>
      <c r="I906" s="273"/>
      <c r="J906" s="273"/>
      <c r="K906" s="273"/>
      <c r="L906" s="273"/>
      <c r="M906" s="273"/>
      <c r="N906" s="273"/>
      <c r="O906" s="273"/>
      <c r="P906" s="273"/>
      <c r="Q906" s="273"/>
      <c r="R906" s="273"/>
      <c r="S906" s="273"/>
      <c r="T906" s="273"/>
      <c r="U906" s="273"/>
      <c r="V906" s="273"/>
      <c r="W906" s="273"/>
      <c r="X906" s="273"/>
      <c r="Y906" s="273"/>
      <c r="Z906" s="273"/>
    </row>
    <row r="907">
      <c r="A907" s="273"/>
      <c r="B907" s="273"/>
      <c r="C907" s="273"/>
      <c r="D907" s="273"/>
      <c r="E907" s="273"/>
      <c r="F907" s="273"/>
      <c r="G907" s="273"/>
      <c r="H907" s="273"/>
      <c r="I907" s="273"/>
      <c r="J907" s="273"/>
      <c r="K907" s="273"/>
      <c r="L907" s="273"/>
      <c r="M907" s="273"/>
      <c r="N907" s="273"/>
      <c r="O907" s="273"/>
      <c r="P907" s="273"/>
      <c r="Q907" s="273"/>
      <c r="R907" s="273"/>
      <c r="S907" s="273"/>
      <c r="T907" s="273"/>
      <c r="U907" s="273"/>
      <c r="V907" s="273"/>
      <c r="W907" s="273"/>
      <c r="X907" s="273"/>
      <c r="Y907" s="273"/>
      <c r="Z907" s="273"/>
    </row>
    <row r="908">
      <c r="A908" s="273"/>
      <c r="B908" s="273"/>
      <c r="C908" s="273"/>
      <c r="D908" s="273"/>
      <c r="E908" s="273"/>
      <c r="F908" s="273"/>
      <c r="G908" s="273"/>
      <c r="H908" s="273"/>
      <c r="I908" s="273"/>
      <c r="J908" s="273"/>
      <c r="K908" s="273"/>
      <c r="L908" s="273"/>
      <c r="M908" s="273"/>
      <c r="N908" s="273"/>
      <c r="O908" s="273"/>
      <c r="P908" s="273"/>
      <c r="Q908" s="273"/>
      <c r="R908" s="273"/>
      <c r="S908" s="273"/>
      <c r="T908" s="273"/>
      <c r="U908" s="273"/>
      <c r="V908" s="273"/>
      <c r="W908" s="273"/>
      <c r="X908" s="273"/>
      <c r="Y908" s="273"/>
      <c r="Z908" s="273"/>
    </row>
    <row r="909">
      <c r="A909" s="273"/>
      <c r="B909" s="273"/>
      <c r="C909" s="273"/>
      <c r="D909" s="273"/>
      <c r="E909" s="273"/>
      <c r="F909" s="273"/>
      <c r="G909" s="273"/>
      <c r="H909" s="273"/>
      <c r="I909" s="273"/>
      <c r="J909" s="273"/>
      <c r="K909" s="273"/>
      <c r="L909" s="273"/>
      <c r="M909" s="273"/>
      <c r="N909" s="273"/>
      <c r="O909" s="273"/>
      <c r="P909" s="273"/>
      <c r="Q909" s="273"/>
      <c r="R909" s="273"/>
      <c r="S909" s="273"/>
      <c r="T909" s="273"/>
      <c r="U909" s="273"/>
      <c r="V909" s="273"/>
      <c r="W909" s="273"/>
      <c r="X909" s="273"/>
      <c r="Y909" s="273"/>
      <c r="Z909" s="273"/>
    </row>
    <row r="910">
      <c r="A910" s="273"/>
      <c r="B910" s="273"/>
      <c r="C910" s="273"/>
      <c r="D910" s="273"/>
      <c r="E910" s="273"/>
      <c r="F910" s="273"/>
      <c r="G910" s="273"/>
      <c r="H910" s="273"/>
      <c r="I910" s="273"/>
      <c r="J910" s="273"/>
      <c r="K910" s="273"/>
      <c r="L910" s="273"/>
      <c r="M910" s="273"/>
      <c r="N910" s="273"/>
      <c r="O910" s="273"/>
      <c r="P910" s="273"/>
      <c r="Q910" s="273"/>
      <c r="R910" s="273"/>
      <c r="S910" s="273"/>
      <c r="T910" s="273"/>
      <c r="U910" s="273"/>
      <c r="V910" s="273"/>
      <c r="W910" s="273"/>
      <c r="X910" s="273"/>
      <c r="Y910" s="273"/>
      <c r="Z910" s="273"/>
    </row>
    <row r="911">
      <c r="A911" s="273"/>
      <c r="B911" s="273"/>
      <c r="C911" s="273"/>
      <c r="D911" s="273"/>
      <c r="E911" s="273"/>
      <c r="F911" s="273"/>
      <c r="G911" s="273"/>
      <c r="H911" s="273"/>
      <c r="I911" s="273"/>
      <c r="J911" s="273"/>
      <c r="K911" s="273"/>
      <c r="L911" s="273"/>
      <c r="M911" s="273"/>
      <c r="N911" s="273"/>
      <c r="O911" s="273"/>
      <c r="P911" s="273"/>
      <c r="Q911" s="273"/>
      <c r="R911" s="273"/>
      <c r="S911" s="273"/>
      <c r="T911" s="273"/>
      <c r="U911" s="273"/>
      <c r="V911" s="273"/>
      <c r="W911" s="273"/>
      <c r="X911" s="273"/>
      <c r="Y911" s="273"/>
      <c r="Z911" s="273"/>
    </row>
    <row r="912">
      <c r="A912" s="273"/>
      <c r="B912" s="273"/>
      <c r="C912" s="273"/>
      <c r="D912" s="273"/>
      <c r="E912" s="273"/>
      <c r="F912" s="273"/>
      <c r="G912" s="273"/>
      <c r="H912" s="273"/>
      <c r="I912" s="273"/>
      <c r="J912" s="273"/>
      <c r="K912" s="273"/>
      <c r="L912" s="273"/>
      <c r="M912" s="273"/>
      <c r="N912" s="273"/>
      <c r="O912" s="273"/>
      <c r="P912" s="273"/>
      <c r="Q912" s="273"/>
      <c r="R912" s="273"/>
      <c r="S912" s="273"/>
      <c r="T912" s="273"/>
      <c r="U912" s="273"/>
      <c r="V912" s="273"/>
      <c r="W912" s="273"/>
      <c r="X912" s="273"/>
      <c r="Y912" s="273"/>
      <c r="Z912" s="273"/>
    </row>
    <row r="913">
      <c r="A913" s="273"/>
      <c r="B913" s="273"/>
      <c r="C913" s="273"/>
      <c r="D913" s="273"/>
      <c r="E913" s="273"/>
      <c r="F913" s="273"/>
      <c r="G913" s="273"/>
      <c r="H913" s="273"/>
      <c r="I913" s="273"/>
      <c r="J913" s="273"/>
      <c r="K913" s="273"/>
      <c r="L913" s="273"/>
      <c r="M913" s="273"/>
      <c r="N913" s="273"/>
      <c r="O913" s="273"/>
      <c r="P913" s="273"/>
      <c r="Q913" s="273"/>
      <c r="R913" s="273"/>
      <c r="S913" s="273"/>
      <c r="T913" s="273"/>
      <c r="U913" s="273"/>
      <c r="V913" s="273"/>
      <c r="W913" s="273"/>
      <c r="X913" s="273"/>
      <c r="Y913" s="273"/>
      <c r="Z913" s="273"/>
    </row>
    <row r="914">
      <c r="A914" s="273"/>
      <c r="B914" s="273"/>
      <c r="C914" s="273"/>
      <c r="D914" s="273"/>
      <c r="E914" s="273"/>
      <c r="F914" s="273"/>
      <c r="G914" s="273"/>
      <c r="H914" s="273"/>
      <c r="I914" s="273"/>
      <c r="J914" s="273"/>
      <c r="K914" s="273"/>
      <c r="L914" s="273"/>
      <c r="M914" s="273"/>
      <c r="N914" s="273"/>
      <c r="O914" s="273"/>
      <c r="P914" s="273"/>
      <c r="Q914" s="273"/>
      <c r="R914" s="273"/>
      <c r="S914" s="273"/>
      <c r="T914" s="273"/>
      <c r="U914" s="273"/>
      <c r="V914" s="273"/>
      <c r="W914" s="273"/>
      <c r="X914" s="273"/>
      <c r="Y914" s="273"/>
      <c r="Z914" s="273"/>
    </row>
    <row r="915">
      <c r="A915" s="273"/>
      <c r="B915" s="273"/>
      <c r="C915" s="273"/>
      <c r="D915" s="273"/>
      <c r="E915" s="273"/>
      <c r="F915" s="273"/>
      <c r="G915" s="273"/>
      <c r="H915" s="273"/>
      <c r="I915" s="273"/>
      <c r="J915" s="273"/>
      <c r="K915" s="273"/>
      <c r="L915" s="273"/>
      <c r="M915" s="273"/>
      <c r="N915" s="273"/>
      <c r="O915" s="273"/>
      <c r="P915" s="273"/>
      <c r="Q915" s="273"/>
      <c r="R915" s="273"/>
      <c r="S915" s="273"/>
      <c r="T915" s="273"/>
      <c r="U915" s="273"/>
      <c r="V915" s="273"/>
      <c r="W915" s="273"/>
      <c r="X915" s="273"/>
      <c r="Y915" s="273"/>
      <c r="Z915" s="273"/>
    </row>
    <row r="916">
      <c r="A916" s="273"/>
      <c r="B916" s="273"/>
      <c r="C916" s="273"/>
      <c r="D916" s="273"/>
      <c r="E916" s="273"/>
      <c r="F916" s="273"/>
      <c r="G916" s="273"/>
      <c r="H916" s="273"/>
      <c r="I916" s="273"/>
      <c r="J916" s="273"/>
      <c r="K916" s="273"/>
      <c r="L916" s="273"/>
      <c r="M916" s="273"/>
      <c r="N916" s="273"/>
      <c r="O916" s="273"/>
      <c r="P916" s="273"/>
      <c r="Q916" s="273"/>
      <c r="R916" s="273"/>
      <c r="S916" s="273"/>
      <c r="T916" s="273"/>
      <c r="U916" s="273"/>
      <c r="V916" s="273"/>
      <c r="W916" s="273"/>
      <c r="X916" s="273"/>
      <c r="Y916" s="273"/>
      <c r="Z916" s="273"/>
    </row>
    <row r="917">
      <c r="A917" s="273"/>
      <c r="B917" s="273"/>
      <c r="C917" s="273"/>
      <c r="D917" s="273"/>
      <c r="E917" s="273"/>
      <c r="F917" s="273"/>
      <c r="G917" s="273"/>
      <c r="H917" s="273"/>
      <c r="I917" s="273"/>
      <c r="J917" s="273"/>
      <c r="K917" s="273"/>
      <c r="L917" s="273"/>
      <c r="M917" s="273"/>
      <c r="N917" s="273"/>
      <c r="O917" s="273"/>
      <c r="P917" s="273"/>
      <c r="Q917" s="273"/>
      <c r="R917" s="273"/>
      <c r="S917" s="273"/>
      <c r="T917" s="273"/>
      <c r="U917" s="273"/>
      <c r="V917" s="273"/>
      <c r="W917" s="273"/>
      <c r="X917" s="273"/>
      <c r="Y917" s="273"/>
      <c r="Z917" s="273"/>
    </row>
    <row r="918">
      <c r="A918" s="273"/>
      <c r="B918" s="273"/>
      <c r="C918" s="273"/>
      <c r="D918" s="273"/>
      <c r="E918" s="273"/>
      <c r="F918" s="273"/>
      <c r="G918" s="273"/>
      <c r="H918" s="273"/>
      <c r="I918" s="273"/>
      <c r="J918" s="273"/>
      <c r="K918" s="273"/>
      <c r="L918" s="273"/>
      <c r="M918" s="273"/>
      <c r="N918" s="273"/>
      <c r="O918" s="273"/>
      <c r="P918" s="273"/>
      <c r="Q918" s="273"/>
      <c r="R918" s="273"/>
      <c r="S918" s="273"/>
      <c r="T918" s="273"/>
      <c r="U918" s="273"/>
      <c r="V918" s="273"/>
      <c r="W918" s="273"/>
      <c r="X918" s="273"/>
      <c r="Y918" s="273"/>
      <c r="Z918" s="273"/>
    </row>
    <row r="919">
      <c r="A919" s="273"/>
      <c r="B919" s="273"/>
      <c r="C919" s="273"/>
      <c r="D919" s="273"/>
      <c r="E919" s="273"/>
      <c r="F919" s="273"/>
      <c r="G919" s="273"/>
      <c r="H919" s="273"/>
      <c r="I919" s="273"/>
      <c r="J919" s="273"/>
      <c r="K919" s="273"/>
      <c r="L919" s="273"/>
      <c r="M919" s="273"/>
      <c r="N919" s="273"/>
      <c r="O919" s="273"/>
      <c r="P919" s="273"/>
      <c r="Q919" s="273"/>
      <c r="R919" s="273"/>
      <c r="S919" s="273"/>
      <c r="T919" s="273"/>
      <c r="U919" s="273"/>
      <c r="V919" s="273"/>
      <c r="W919" s="273"/>
      <c r="X919" s="273"/>
      <c r="Y919" s="273"/>
      <c r="Z919" s="273"/>
    </row>
    <row r="920">
      <c r="A920" s="273"/>
      <c r="B920" s="273"/>
      <c r="C920" s="273"/>
      <c r="D920" s="273"/>
      <c r="E920" s="273"/>
      <c r="F920" s="273"/>
      <c r="G920" s="273"/>
      <c r="H920" s="273"/>
      <c r="I920" s="273"/>
      <c r="J920" s="273"/>
      <c r="K920" s="273"/>
      <c r="L920" s="273"/>
      <c r="M920" s="273"/>
      <c r="N920" s="273"/>
      <c r="O920" s="273"/>
      <c r="P920" s="273"/>
      <c r="Q920" s="273"/>
      <c r="R920" s="273"/>
      <c r="S920" s="273"/>
      <c r="T920" s="273"/>
      <c r="U920" s="273"/>
      <c r="V920" s="273"/>
      <c r="W920" s="273"/>
      <c r="X920" s="273"/>
      <c r="Y920" s="273"/>
      <c r="Z920" s="273"/>
    </row>
    <row r="921">
      <c r="A921" s="273"/>
      <c r="B921" s="273"/>
      <c r="C921" s="273"/>
      <c r="D921" s="273"/>
      <c r="E921" s="273"/>
      <c r="F921" s="273"/>
      <c r="G921" s="273"/>
      <c r="H921" s="273"/>
      <c r="I921" s="273"/>
      <c r="J921" s="273"/>
      <c r="K921" s="273"/>
      <c r="L921" s="273"/>
      <c r="M921" s="273"/>
      <c r="N921" s="273"/>
      <c r="O921" s="273"/>
      <c r="P921" s="273"/>
      <c r="Q921" s="273"/>
      <c r="R921" s="273"/>
      <c r="S921" s="273"/>
      <c r="T921" s="273"/>
      <c r="U921" s="273"/>
      <c r="V921" s="273"/>
      <c r="W921" s="273"/>
      <c r="X921" s="273"/>
      <c r="Y921" s="273"/>
      <c r="Z921" s="273"/>
    </row>
    <row r="922">
      <c r="A922" s="273"/>
      <c r="B922" s="273"/>
      <c r="C922" s="273"/>
      <c r="D922" s="273"/>
      <c r="E922" s="273"/>
      <c r="F922" s="273"/>
      <c r="G922" s="273"/>
      <c r="H922" s="273"/>
      <c r="I922" s="273"/>
      <c r="J922" s="273"/>
      <c r="K922" s="273"/>
      <c r="L922" s="273"/>
      <c r="M922" s="273"/>
      <c r="N922" s="273"/>
      <c r="O922" s="273"/>
      <c r="P922" s="273"/>
      <c r="Q922" s="273"/>
      <c r="R922" s="273"/>
      <c r="S922" s="273"/>
      <c r="T922" s="273"/>
      <c r="U922" s="273"/>
      <c r="V922" s="273"/>
      <c r="W922" s="273"/>
      <c r="X922" s="273"/>
      <c r="Y922" s="273"/>
      <c r="Z922" s="273"/>
    </row>
    <row r="923">
      <c r="A923" s="273"/>
      <c r="B923" s="273"/>
      <c r="C923" s="273"/>
      <c r="D923" s="273"/>
      <c r="E923" s="273"/>
      <c r="F923" s="273"/>
      <c r="G923" s="273"/>
      <c r="H923" s="273"/>
      <c r="I923" s="273"/>
      <c r="J923" s="273"/>
      <c r="K923" s="273"/>
      <c r="L923" s="273"/>
      <c r="M923" s="273"/>
      <c r="N923" s="273"/>
      <c r="O923" s="273"/>
      <c r="P923" s="273"/>
      <c r="Q923" s="273"/>
      <c r="R923" s="273"/>
      <c r="S923" s="273"/>
      <c r="T923" s="273"/>
      <c r="U923" s="273"/>
      <c r="V923" s="273"/>
      <c r="W923" s="273"/>
      <c r="X923" s="273"/>
      <c r="Y923" s="273"/>
      <c r="Z923" s="273"/>
    </row>
    <row r="924">
      <c r="A924" s="273"/>
      <c r="B924" s="273"/>
      <c r="C924" s="273"/>
      <c r="D924" s="273"/>
      <c r="E924" s="273"/>
      <c r="F924" s="273"/>
      <c r="G924" s="273"/>
      <c r="H924" s="273"/>
      <c r="I924" s="273"/>
      <c r="J924" s="273"/>
      <c r="K924" s="273"/>
      <c r="L924" s="273"/>
      <c r="M924" s="273"/>
      <c r="N924" s="273"/>
      <c r="O924" s="273"/>
      <c r="P924" s="273"/>
      <c r="Q924" s="273"/>
      <c r="R924" s="273"/>
      <c r="S924" s="273"/>
      <c r="T924" s="273"/>
      <c r="U924" s="273"/>
      <c r="V924" s="273"/>
      <c r="W924" s="273"/>
      <c r="X924" s="273"/>
      <c r="Y924" s="273"/>
      <c r="Z924" s="273"/>
    </row>
    <row r="925">
      <c r="A925" s="273"/>
      <c r="B925" s="273"/>
      <c r="C925" s="273"/>
      <c r="D925" s="273"/>
      <c r="E925" s="273"/>
      <c r="F925" s="273"/>
      <c r="G925" s="273"/>
      <c r="H925" s="273"/>
      <c r="I925" s="273"/>
      <c r="J925" s="273"/>
      <c r="K925" s="273"/>
      <c r="L925" s="273"/>
      <c r="M925" s="273"/>
      <c r="N925" s="273"/>
      <c r="O925" s="273"/>
      <c r="P925" s="273"/>
      <c r="Q925" s="273"/>
      <c r="R925" s="273"/>
      <c r="S925" s="273"/>
      <c r="T925" s="273"/>
      <c r="U925" s="273"/>
      <c r="V925" s="273"/>
      <c r="W925" s="273"/>
      <c r="X925" s="273"/>
      <c r="Y925" s="273"/>
      <c r="Z925" s="273"/>
    </row>
    <row r="926">
      <c r="A926" s="273"/>
      <c r="B926" s="273"/>
      <c r="C926" s="273"/>
      <c r="D926" s="273"/>
      <c r="E926" s="273"/>
      <c r="F926" s="273"/>
      <c r="G926" s="273"/>
      <c r="H926" s="273"/>
      <c r="I926" s="273"/>
      <c r="J926" s="273"/>
      <c r="K926" s="273"/>
      <c r="L926" s="273"/>
      <c r="M926" s="273"/>
      <c r="N926" s="273"/>
      <c r="O926" s="273"/>
      <c r="P926" s="273"/>
      <c r="Q926" s="273"/>
      <c r="R926" s="273"/>
      <c r="S926" s="273"/>
      <c r="T926" s="273"/>
      <c r="U926" s="273"/>
      <c r="V926" s="273"/>
      <c r="W926" s="273"/>
      <c r="X926" s="273"/>
      <c r="Y926" s="273"/>
      <c r="Z926" s="273"/>
    </row>
    <row r="927">
      <c r="A927" s="273"/>
      <c r="B927" s="273"/>
      <c r="C927" s="273"/>
      <c r="D927" s="273"/>
      <c r="E927" s="273"/>
      <c r="F927" s="273"/>
      <c r="G927" s="273"/>
      <c r="H927" s="273"/>
      <c r="I927" s="273"/>
      <c r="J927" s="273"/>
      <c r="K927" s="273"/>
      <c r="L927" s="273"/>
      <c r="M927" s="273"/>
      <c r="N927" s="273"/>
      <c r="O927" s="273"/>
      <c r="P927" s="273"/>
      <c r="Q927" s="273"/>
      <c r="R927" s="273"/>
      <c r="S927" s="273"/>
      <c r="T927" s="273"/>
      <c r="U927" s="273"/>
      <c r="V927" s="273"/>
      <c r="W927" s="273"/>
      <c r="X927" s="273"/>
      <c r="Y927" s="273"/>
      <c r="Z927" s="273"/>
    </row>
    <row r="928">
      <c r="A928" s="273"/>
      <c r="B928" s="273"/>
      <c r="C928" s="273"/>
      <c r="D928" s="273"/>
      <c r="E928" s="273"/>
      <c r="F928" s="273"/>
      <c r="G928" s="273"/>
      <c r="H928" s="273"/>
      <c r="I928" s="273"/>
      <c r="J928" s="273"/>
      <c r="K928" s="273"/>
      <c r="L928" s="273"/>
      <c r="M928" s="273"/>
      <c r="N928" s="273"/>
      <c r="O928" s="273"/>
      <c r="P928" s="273"/>
      <c r="Q928" s="273"/>
      <c r="R928" s="273"/>
      <c r="S928" s="273"/>
      <c r="T928" s="273"/>
      <c r="U928" s="273"/>
      <c r="V928" s="273"/>
      <c r="W928" s="273"/>
      <c r="X928" s="273"/>
      <c r="Y928" s="273"/>
      <c r="Z928" s="273"/>
    </row>
    <row r="929">
      <c r="A929" s="273"/>
      <c r="B929" s="273"/>
      <c r="C929" s="273"/>
      <c r="D929" s="273"/>
      <c r="E929" s="273"/>
      <c r="F929" s="273"/>
      <c r="G929" s="273"/>
      <c r="H929" s="273"/>
      <c r="I929" s="273"/>
      <c r="J929" s="273"/>
      <c r="K929" s="273"/>
      <c r="L929" s="273"/>
      <c r="M929" s="273"/>
      <c r="N929" s="273"/>
      <c r="O929" s="273"/>
      <c r="P929" s="273"/>
      <c r="Q929" s="273"/>
      <c r="R929" s="273"/>
      <c r="S929" s="273"/>
      <c r="T929" s="273"/>
      <c r="U929" s="273"/>
      <c r="V929" s="273"/>
      <c r="W929" s="273"/>
      <c r="X929" s="273"/>
      <c r="Y929" s="273"/>
      <c r="Z929" s="273"/>
    </row>
    <row r="930">
      <c r="A930" s="273"/>
      <c r="B930" s="273"/>
      <c r="C930" s="273"/>
      <c r="D930" s="273"/>
      <c r="E930" s="273"/>
      <c r="F930" s="273"/>
      <c r="G930" s="273"/>
      <c r="H930" s="273"/>
      <c r="I930" s="273"/>
      <c r="J930" s="273"/>
      <c r="K930" s="273"/>
      <c r="L930" s="273"/>
      <c r="M930" s="273"/>
      <c r="N930" s="273"/>
      <c r="O930" s="273"/>
      <c r="P930" s="273"/>
      <c r="Q930" s="273"/>
      <c r="R930" s="273"/>
      <c r="S930" s="273"/>
      <c r="T930" s="273"/>
      <c r="U930" s="273"/>
      <c r="V930" s="273"/>
      <c r="W930" s="273"/>
      <c r="X930" s="273"/>
      <c r="Y930" s="273"/>
      <c r="Z930" s="273"/>
    </row>
    <row r="931">
      <c r="A931" s="273"/>
      <c r="B931" s="273"/>
      <c r="C931" s="273"/>
      <c r="D931" s="273"/>
      <c r="E931" s="273"/>
      <c r="F931" s="273"/>
      <c r="G931" s="273"/>
      <c r="H931" s="273"/>
      <c r="I931" s="273"/>
      <c r="J931" s="273"/>
      <c r="K931" s="273"/>
      <c r="L931" s="273"/>
      <c r="M931" s="273"/>
      <c r="N931" s="273"/>
      <c r="O931" s="273"/>
      <c r="P931" s="273"/>
      <c r="Q931" s="273"/>
      <c r="R931" s="273"/>
      <c r="S931" s="273"/>
      <c r="T931" s="273"/>
      <c r="U931" s="273"/>
      <c r="V931" s="273"/>
      <c r="W931" s="273"/>
      <c r="X931" s="273"/>
      <c r="Y931" s="273"/>
      <c r="Z931" s="273"/>
    </row>
    <row r="932">
      <c r="A932" s="273"/>
      <c r="B932" s="273"/>
      <c r="C932" s="273"/>
      <c r="D932" s="273"/>
      <c r="E932" s="273"/>
      <c r="F932" s="273"/>
      <c r="G932" s="273"/>
      <c r="H932" s="273"/>
      <c r="I932" s="273"/>
      <c r="J932" s="273"/>
      <c r="K932" s="273"/>
      <c r="L932" s="273"/>
      <c r="M932" s="273"/>
      <c r="N932" s="273"/>
      <c r="O932" s="273"/>
      <c r="P932" s="273"/>
      <c r="Q932" s="273"/>
      <c r="R932" s="273"/>
      <c r="S932" s="273"/>
      <c r="T932" s="273"/>
      <c r="U932" s="273"/>
      <c r="V932" s="273"/>
      <c r="W932" s="273"/>
      <c r="X932" s="273"/>
      <c r="Y932" s="273"/>
      <c r="Z932" s="273"/>
    </row>
    <row r="933">
      <c r="A933" s="273"/>
      <c r="B933" s="273"/>
      <c r="C933" s="273"/>
      <c r="D933" s="273"/>
      <c r="E933" s="273"/>
      <c r="F933" s="273"/>
      <c r="G933" s="273"/>
      <c r="H933" s="273"/>
      <c r="I933" s="273"/>
      <c r="J933" s="273"/>
      <c r="K933" s="273"/>
      <c r="L933" s="273"/>
      <c r="M933" s="273"/>
      <c r="N933" s="273"/>
      <c r="O933" s="273"/>
      <c r="P933" s="273"/>
      <c r="Q933" s="273"/>
      <c r="R933" s="273"/>
      <c r="S933" s="273"/>
      <c r="T933" s="273"/>
      <c r="U933" s="273"/>
      <c r="V933" s="273"/>
      <c r="W933" s="273"/>
      <c r="X933" s="273"/>
      <c r="Y933" s="273"/>
      <c r="Z933" s="27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0.86"/>
    <col customWidth="1" min="2" max="2" width="7.0"/>
    <col customWidth="1" min="3" max="3" width="8.29"/>
    <col customWidth="1" min="4" max="4" width="6.86"/>
    <col customWidth="1" min="5" max="5" width="6.43"/>
    <col customWidth="1" min="6" max="6" width="2.71"/>
    <col customWidth="1" min="7" max="7" width="10.86"/>
    <col customWidth="1" min="8" max="8" width="7.0"/>
    <col customWidth="1" min="9" max="9" width="8.29"/>
    <col customWidth="1" min="10" max="10" width="6.86"/>
    <col customWidth="1" min="11" max="11" width="6.43"/>
    <col customWidth="1" min="12" max="12" width="2.71"/>
    <col customWidth="1" min="13" max="13" width="10.86"/>
    <col customWidth="1" min="14" max="14" width="7.0"/>
    <col customWidth="1" min="15" max="15" width="8.29"/>
    <col customWidth="1" min="16" max="16" width="6.86"/>
    <col customWidth="1" min="17" max="17" width="6.43"/>
    <col customWidth="1" min="19" max="19" width="7.86"/>
    <col customWidth="1" min="20" max="20" width="6.29"/>
  </cols>
  <sheetData>
    <row r="1">
      <c r="A1" s="275" t="s">
        <v>8293</v>
      </c>
      <c r="B1" s="275" t="s">
        <v>3</v>
      </c>
      <c r="C1" s="275" t="s">
        <v>8294</v>
      </c>
      <c r="D1" s="275" t="s">
        <v>8295</v>
      </c>
      <c r="E1" s="275" t="s">
        <v>80</v>
      </c>
      <c r="F1" s="197"/>
      <c r="G1" s="275" t="s">
        <v>8293</v>
      </c>
      <c r="H1" s="275" t="s">
        <v>3</v>
      </c>
      <c r="I1" s="275" t="s">
        <v>8294</v>
      </c>
      <c r="J1" s="275" t="s">
        <v>8295</v>
      </c>
      <c r="K1" s="275" t="s">
        <v>80</v>
      </c>
      <c r="L1" s="197"/>
      <c r="M1" s="275" t="s">
        <v>8293</v>
      </c>
      <c r="N1" s="275" t="s">
        <v>3</v>
      </c>
      <c r="O1" s="275" t="s">
        <v>8294</v>
      </c>
      <c r="P1" s="275" t="s">
        <v>8295</v>
      </c>
      <c r="Q1" s="275" t="s">
        <v>80</v>
      </c>
      <c r="R1" s="197"/>
      <c r="S1" s="276">
        <v>44637.0</v>
      </c>
      <c r="T1" s="277">
        <f>DATEDIF(S2,S1,"D")</f>
        <v>37</v>
      </c>
    </row>
    <row r="2">
      <c r="A2" s="278" t="s">
        <v>71</v>
      </c>
      <c r="B2" s="279">
        <v>44578.0</v>
      </c>
      <c r="C2" s="278"/>
      <c r="D2" s="278"/>
      <c r="E2" s="278"/>
      <c r="F2" s="197"/>
      <c r="G2" s="278" t="s">
        <v>64</v>
      </c>
      <c r="H2" s="279">
        <v>44593.0</v>
      </c>
      <c r="I2" s="278"/>
      <c r="J2" s="278"/>
      <c r="K2" s="278"/>
      <c r="L2" s="197"/>
      <c r="M2" s="278" t="s">
        <v>64</v>
      </c>
      <c r="N2" s="279">
        <v>44621.0</v>
      </c>
      <c r="O2" s="278"/>
      <c r="P2" s="278"/>
      <c r="Q2" s="278"/>
      <c r="R2" s="197"/>
      <c r="S2" s="276">
        <v>44600.0</v>
      </c>
      <c r="T2" s="280"/>
    </row>
    <row r="3">
      <c r="A3" s="278" t="s">
        <v>64</v>
      </c>
      <c r="B3" s="279">
        <v>44579.0</v>
      </c>
      <c r="C3" s="278"/>
      <c r="D3" s="278"/>
      <c r="E3" s="278"/>
      <c r="F3" s="197"/>
      <c r="G3" s="278" t="s">
        <v>66</v>
      </c>
      <c r="H3" s="279">
        <v>44594.0</v>
      </c>
      <c r="I3" s="278"/>
      <c r="J3" s="278"/>
      <c r="K3" s="278"/>
      <c r="L3" s="197"/>
      <c r="M3" s="278" t="s">
        <v>66</v>
      </c>
      <c r="N3" s="279">
        <v>44622.0</v>
      </c>
      <c r="O3" s="278"/>
      <c r="P3" s="278"/>
      <c r="Q3" s="278"/>
      <c r="R3" s="197"/>
      <c r="S3" s="281"/>
      <c r="T3" s="280"/>
    </row>
    <row r="4">
      <c r="A4" s="278" t="s">
        <v>66</v>
      </c>
      <c r="B4" s="279">
        <v>44580.0</v>
      </c>
      <c r="C4" s="278"/>
      <c r="D4" s="278"/>
      <c r="E4" s="278"/>
      <c r="F4" s="197"/>
      <c r="G4" s="278" t="s">
        <v>68</v>
      </c>
      <c r="H4" s="279">
        <v>44595.0</v>
      </c>
      <c r="I4" s="278"/>
      <c r="J4" s="278"/>
      <c r="K4" s="278"/>
      <c r="L4" s="197"/>
      <c r="M4" s="278" t="s">
        <v>68</v>
      </c>
      <c r="N4" s="279">
        <v>44623.0</v>
      </c>
      <c r="O4" s="278"/>
      <c r="P4" s="278"/>
      <c r="Q4" s="278"/>
      <c r="R4" s="197"/>
      <c r="S4" s="281"/>
      <c r="T4" s="280"/>
    </row>
    <row r="5">
      <c r="A5" s="278" t="s">
        <v>68</v>
      </c>
      <c r="B5" s="279">
        <v>44581.0</v>
      </c>
      <c r="C5" s="278"/>
      <c r="D5" s="278"/>
      <c r="E5" s="278"/>
      <c r="F5" s="197"/>
      <c r="G5" s="278" t="s">
        <v>70</v>
      </c>
      <c r="H5" s="279">
        <v>44596.0</v>
      </c>
      <c r="I5" s="278"/>
      <c r="J5" s="278"/>
      <c r="K5" s="278"/>
      <c r="L5" s="197"/>
      <c r="M5" s="278" t="s">
        <v>70</v>
      </c>
      <c r="N5" s="279">
        <v>44624.0</v>
      </c>
      <c r="O5" s="278"/>
      <c r="P5" s="278"/>
      <c r="Q5" s="278"/>
      <c r="R5" s="197"/>
      <c r="S5" s="281"/>
      <c r="T5" s="280"/>
    </row>
    <row r="6">
      <c r="A6" s="278" t="s">
        <v>70</v>
      </c>
      <c r="B6" s="279">
        <v>44582.0</v>
      </c>
      <c r="C6" s="278"/>
      <c r="D6" s="278"/>
      <c r="E6" s="278"/>
      <c r="F6" s="197"/>
      <c r="G6" s="278" t="s">
        <v>71</v>
      </c>
      <c r="H6" s="279">
        <v>44599.0</v>
      </c>
      <c r="I6" s="278"/>
      <c r="J6" s="278"/>
      <c r="K6" s="278"/>
      <c r="L6" s="197"/>
      <c r="M6" s="278" t="s">
        <v>71</v>
      </c>
      <c r="N6" s="279">
        <v>44627.0</v>
      </c>
      <c r="O6" s="278"/>
      <c r="P6" s="278"/>
      <c r="Q6" s="278"/>
      <c r="R6" s="197"/>
      <c r="S6" s="281"/>
      <c r="T6" s="280"/>
    </row>
    <row r="7">
      <c r="A7" s="278" t="s">
        <v>8296</v>
      </c>
      <c r="B7" s="279">
        <v>44583.0</v>
      </c>
      <c r="C7" s="278"/>
      <c r="D7" s="278"/>
      <c r="E7" s="278"/>
      <c r="F7" s="197"/>
      <c r="G7" s="278" t="s">
        <v>64</v>
      </c>
      <c r="H7" s="279">
        <v>44600.0</v>
      </c>
      <c r="I7" s="278"/>
      <c r="J7" s="278"/>
      <c r="K7" s="278"/>
      <c r="L7" s="197"/>
      <c r="M7" s="278" t="s">
        <v>64</v>
      </c>
      <c r="N7" s="279">
        <v>44628.0</v>
      </c>
      <c r="O7" s="278"/>
      <c r="P7" s="278"/>
      <c r="Q7" s="278"/>
      <c r="R7" s="197"/>
      <c r="S7" s="281"/>
      <c r="T7" s="280"/>
    </row>
    <row r="8">
      <c r="A8" s="278" t="s">
        <v>8297</v>
      </c>
      <c r="B8" s="279">
        <v>44584.0</v>
      </c>
      <c r="C8" s="278"/>
      <c r="D8" s="278"/>
      <c r="E8" s="278"/>
      <c r="F8" s="197"/>
      <c r="G8" s="278" t="s">
        <v>66</v>
      </c>
      <c r="H8" s="279">
        <v>44601.0</v>
      </c>
      <c r="I8" s="278"/>
      <c r="J8" s="278"/>
      <c r="K8" s="278"/>
      <c r="L8" s="197"/>
      <c r="M8" s="278" t="s">
        <v>66</v>
      </c>
      <c r="N8" s="279">
        <v>44629.0</v>
      </c>
      <c r="O8" s="278"/>
      <c r="P8" s="278"/>
      <c r="Q8" s="278"/>
      <c r="R8" s="197"/>
      <c r="S8" s="281"/>
      <c r="T8" s="280"/>
    </row>
    <row r="9">
      <c r="A9" s="278" t="s">
        <v>71</v>
      </c>
      <c r="B9" s="279">
        <v>44585.0</v>
      </c>
      <c r="C9" s="278"/>
      <c r="D9" s="278"/>
      <c r="E9" s="278"/>
      <c r="F9" s="197"/>
      <c r="G9" s="278" t="s">
        <v>68</v>
      </c>
      <c r="H9" s="279">
        <v>44602.0</v>
      </c>
      <c r="I9" s="278"/>
      <c r="J9" s="278"/>
      <c r="K9" s="278"/>
      <c r="L9" s="197"/>
      <c r="M9" s="278" t="s">
        <v>68</v>
      </c>
      <c r="N9" s="279">
        <v>44630.0</v>
      </c>
      <c r="O9" s="278"/>
      <c r="P9" s="278"/>
      <c r="Q9" s="278"/>
      <c r="R9" s="197"/>
      <c r="S9" s="281"/>
      <c r="T9" s="280"/>
    </row>
    <row r="10">
      <c r="A10" s="278" t="s">
        <v>64</v>
      </c>
      <c r="B10" s="279">
        <v>44586.0</v>
      </c>
      <c r="C10" s="278"/>
      <c r="D10" s="278"/>
      <c r="E10" s="278"/>
      <c r="F10" s="197"/>
      <c r="G10" s="278" t="s">
        <v>70</v>
      </c>
      <c r="H10" s="279">
        <v>44603.0</v>
      </c>
      <c r="I10" s="278"/>
      <c r="J10" s="278"/>
      <c r="K10" s="278"/>
      <c r="L10" s="197"/>
      <c r="M10" s="278" t="s">
        <v>70</v>
      </c>
      <c r="N10" s="279">
        <v>44631.0</v>
      </c>
      <c r="O10" s="278"/>
      <c r="P10" s="278"/>
      <c r="Q10" s="278"/>
      <c r="R10" s="197"/>
      <c r="S10" s="281"/>
      <c r="T10" s="280"/>
    </row>
    <row r="11">
      <c r="A11" s="278" t="s">
        <v>66</v>
      </c>
      <c r="B11" s="279">
        <v>44587.0</v>
      </c>
      <c r="C11" s="278"/>
      <c r="D11" s="278"/>
      <c r="E11" s="278"/>
      <c r="F11" s="197"/>
      <c r="G11" s="278" t="s">
        <v>71</v>
      </c>
      <c r="H11" s="279">
        <v>44606.0</v>
      </c>
      <c r="I11" s="278"/>
      <c r="J11" s="278"/>
      <c r="K11" s="278"/>
      <c r="L11" s="197"/>
      <c r="M11" s="278" t="s">
        <v>71</v>
      </c>
      <c r="N11" s="279">
        <v>44634.0</v>
      </c>
      <c r="O11" s="278"/>
      <c r="P11" s="278"/>
      <c r="Q11" s="278"/>
      <c r="R11" s="197"/>
      <c r="S11" s="281"/>
      <c r="T11" s="280"/>
    </row>
    <row r="12">
      <c r="A12" s="278" t="s">
        <v>68</v>
      </c>
      <c r="B12" s="279">
        <v>44588.0</v>
      </c>
      <c r="C12" s="278"/>
      <c r="D12" s="278"/>
      <c r="E12" s="278"/>
      <c r="F12" s="197"/>
      <c r="G12" s="278" t="s">
        <v>64</v>
      </c>
      <c r="H12" s="279">
        <v>44607.0</v>
      </c>
      <c r="I12" s="278"/>
      <c r="J12" s="278"/>
      <c r="K12" s="278"/>
      <c r="L12" s="197"/>
      <c r="M12" s="278" t="s">
        <v>64</v>
      </c>
      <c r="N12" s="279">
        <v>44635.0</v>
      </c>
      <c r="O12" s="278"/>
      <c r="P12" s="278"/>
      <c r="Q12" s="278"/>
      <c r="R12" s="197"/>
      <c r="S12" s="281"/>
      <c r="T12" s="280"/>
    </row>
    <row r="13">
      <c r="A13" s="278" t="s">
        <v>70</v>
      </c>
      <c r="B13" s="279">
        <v>44589.0</v>
      </c>
      <c r="C13" s="278"/>
      <c r="D13" s="278"/>
      <c r="E13" s="278"/>
      <c r="F13" s="197"/>
      <c r="G13" s="278" t="s">
        <v>66</v>
      </c>
      <c r="H13" s="279">
        <v>44608.0</v>
      </c>
      <c r="I13" s="278"/>
      <c r="J13" s="278"/>
      <c r="K13" s="278"/>
      <c r="L13" s="197"/>
      <c r="M13" s="278" t="s">
        <v>66</v>
      </c>
      <c r="N13" s="279">
        <v>44636.0</v>
      </c>
      <c r="O13" s="278"/>
      <c r="P13" s="278"/>
      <c r="Q13" s="278"/>
      <c r="R13" s="197"/>
      <c r="S13" s="281"/>
      <c r="T13" s="280"/>
    </row>
    <row r="14">
      <c r="A14" s="278" t="s">
        <v>8296</v>
      </c>
      <c r="B14" s="279">
        <v>44590.0</v>
      </c>
      <c r="C14" s="278"/>
      <c r="D14" s="278"/>
      <c r="E14" s="278"/>
      <c r="F14" s="197"/>
      <c r="G14" s="278" t="s">
        <v>68</v>
      </c>
      <c r="H14" s="279">
        <v>44609.0</v>
      </c>
      <c r="I14" s="278"/>
      <c r="J14" s="278"/>
      <c r="K14" s="278"/>
      <c r="L14" s="197"/>
      <c r="M14" s="278" t="s">
        <v>68</v>
      </c>
      <c r="N14" s="279">
        <v>44637.0</v>
      </c>
      <c r="O14" s="278"/>
      <c r="P14" s="278"/>
      <c r="Q14" s="278"/>
      <c r="R14" s="197"/>
      <c r="S14" s="281"/>
      <c r="T14" s="280"/>
    </row>
    <row r="15">
      <c r="A15" s="278" t="s">
        <v>8297</v>
      </c>
      <c r="B15" s="279">
        <v>44591.0</v>
      </c>
      <c r="C15" s="278"/>
      <c r="D15" s="278"/>
      <c r="E15" s="278"/>
      <c r="F15" s="197"/>
      <c r="G15" s="278" t="s">
        <v>70</v>
      </c>
      <c r="H15" s="279">
        <v>44610.0</v>
      </c>
      <c r="I15" s="278"/>
      <c r="J15" s="278"/>
      <c r="K15" s="278"/>
      <c r="L15" s="197"/>
      <c r="M15" s="278" t="s">
        <v>70</v>
      </c>
      <c r="N15" s="279">
        <v>44638.0</v>
      </c>
      <c r="O15" s="278"/>
      <c r="P15" s="278"/>
      <c r="Q15" s="278"/>
      <c r="R15" s="197"/>
      <c r="S15" s="281"/>
      <c r="T15" s="280"/>
    </row>
    <row r="16">
      <c r="A16" s="278" t="s">
        <v>71</v>
      </c>
      <c r="B16" s="279">
        <v>44592.0</v>
      </c>
      <c r="C16" s="278"/>
      <c r="D16" s="278"/>
      <c r="E16" s="278"/>
      <c r="F16" s="197"/>
      <c r="G16" s="278" t="s">
        <v>71</v>
      </c>
      <c r="H16" s="279">
        <v>44613.0</v>
      </c>
      <c r="I16" s="278"/>
      <c r="J16" s="278"/>
      <c r="K16" s="278"/>
      <c r="L16" s="197"/>
      <c r="M16" s="278" t="s">
        <v>8296</v>
      </c>
      <c r="N16" s="279">
        <v>44639.0</v>
      </c>
      <c r="O16" s="278"/>
      <c r="P16" s="278"/>
      <c r="Q16" s="278"/>
      <c r="R16" s="197"/>
    </row>
    <row r="17">
      <c r="F17" s="197"/>
      <c r="G17" s="278" t="s">
        <v>64</v>
      </c>
      <c r="H17" s="279">
        <v>44614.0</v>
      </c>
      <c r="I17" s="278"/>
      <c r="J17" s="278"/>
      <c r="K17" s="278"/>
      <c r="L17" s="197"/>
      <c r="M17" s="278" t="s">
        <v>8297</v>
      </c>
      <c r="N17" s="279">
        <v>44640.0</v>
      </c>
      <c r="O17" s="278"/>
      <c r="P17" s="278"/>
      <c r="Q17" s="278"/>
      <c r="R17" s="197"/>
    </row>
    <row r="18">
      <c r="F18" s="197"/>
      <c r="G18" s="278" t="s">
        <v>66</v>
      </c>
      <c r="H18" s="279">
        <v>44615.0</v>
      </c>
      <c r="I18" s="278"/>
      <c r="J18" s="278"/>
      <c r="K18" s="278"/>
      <c r="L18" s="197"/>
      <c r="M18" s="278" t="s">
        <v>71</v>
      </c>
      <c r="N18" s="279">
        <v>44641.0</v>
      </c>
      <c r="O18" s="278"/>
      <c r="P18" s="278"/>
      <c r="Q18" s="278"/>
      <c r="R18" s="197"/>
      <c r="S18" s="281"/>
      <c r="T18" s="280"/>
    </row>
    <row r="19">
      <c r="F19" s="197"/>
      <c r="G19" s="278" t="s">
        <v>68</v>
      </c>
      <c r="H19" s="279">
        <v>44616.0</v>
      </c>
      <c r="I19" s="278"/>
      <c r="J19" s="278"/>
      <c r="K19" s="278"/>
      <c r="L19" s="197"/>
      <c r="M19" s="278" t="s">
        <v>64</v>
      </c>
      <c r="N19" s="279">
        <v>44642.0</v>
      </c>
      <c r="O19" s="278"/>
      <c r="P19" s="278"/>
      <c r="Q19" s="278"/>
      <c r="R19" s="197"/>
      <c r="S19" s="281"/>
      <c r="T19" s="280"/>
    </row>
    <row r="20">
      <c r="F20" s="197"/>
      <c r="G20" s="278" t="s">
        <v>70</v>
      </c>
      <c r="H20" s="279">
        <v>44617.0</v>
      </c>
      <c r="I20" s="278"/>
      <c r="J20" s="278"/>
      <c r="K20" s="278"/>
      <c r="L20" s="197"/>
      <c r="M20" s="278" t="s">
        <v>66</v>
      </c>
      <c r="N20" s="279">
        <v>44643.0</v>
      </c>
      <c r="O20" s="278"/>
      <c r="P20" s="278"/>
      <c r="Q20" s="278"/>
      <c r="R20" s="197"/>
      <c r="S20" s="281"/>
      <c r="T20" s="280"/>
    </row>
    <row r="21">
      <c r="F21" s="197"/>
      <c r="G21" s="278" t="s">
        <v>71</v>
      </c>
      <c r="H21" s="279">
        <v>44620.0</v>
      </c>
      <c r="I21" s="278"/>
      <c r="J21" s="278"/>
      <c r="K21" s="278"/>
      <c r="L21" s="197"/>
      <c r="M21" s="278" t="s">
        <v>68</v>
      </c>
      <c r="N21" s="279">
        <v>44644.0</v>
      </c>
      <c r="O21" s="278"/>
      <c r="P21" s="278"/>
      <c r="Q21" s="278"/>
      <c r="R21" s="197"/>
      <c r="S21" s="281"/>
      <c r="T21" s="280"/>
    </row>
    <row r="22">
      <c r="F22" s="197"/>
      <c r="G22" s="197"/>
      <c r="H22" s="197"/>
      <c r="I22" s="197"/>
      <c r="J22" s="197"/>
      <c r="K22" s="197"/>
      <c r="L22" s="197"/>
      <c r="M22" s="278" t="s">
        <v>70</v>
      </c>
      <c r="N22" s="279">
        <v>44645.0</v>
      </c>
      <c r="O22" s="278"/>
      <c r="P22" s="278"/>
      <c r="Q22" s="278"/>
      <c r="R22" s="197"/>
      <c r="S22" s="281"/>
      <c r="T22" s="280"/>
    </row>
    <row r="23">
      <c r="F23" s="197"/>
      <c r="G23" s="197"/>
      <c r="H23" s="197"/>
      <c r="I23" s="197"/>
      <c r="J23" s="197"/>
      <c r="K23" s="197"/>
      <c r="L23" s="197"/>
      <c r="M23" s="278" t="s">
        <v>8296</v>
      </c>
      <c r="N23" s="279">
        <v>44646.0</v>
      </c>
      <c r="O23" s="278"/>
      <c r="P23" s="278"/>
      <c r="Q23" s="278"/>
      <c r="R23" s="197"/>
      <c r="S23" s="281"/>
      <c r="T23" s="280"/>
    </row>
    <row r="24">
      <c r="F24" s="197"/>
      <c r="G24" s="197"/>
      <c r="H24" s="197"/>
      <c r="I24" s="197"/>
      <c r="J24" s="197"/>
      <c r="K24" s="197"/>
      <c r="L24" s="197"/>
      <c r="M24" s="278" t="s">
        <v>8297</v>
      </c>
      <c r="N24" s="279">
        <v>44647.0</v>
      </c>
      <c r="O24" s="278"/>
      <c r="P24" s="278"/>
      <c r="Q24" s="278"/>
      <c r="R24" s="197"/>
      <c r="S24" s="281"/>
      <c r="T24" s="280"/>
    </row>
    <row r="25">
      <c r="F25" s="197"/>
      <c r="G25" s="197"/>
      <c r="H25" s="197"/>
      <c r="I25" s="197"/>
      <c r="J25" s="197"/>
      <c r="K25" s="197"/>
      <c r="L25" s="197"/>
      <c r="M25" s="278" t="s">
        <v>71</v>
      </c>
      <c r="N25" s="279">
        <v>44648.0</v>
      </c>
      <c r="O25" s="278"/>
      <c r="P25" s="278"/>
      <c r="Q25" s="278"/>
      <c r="R25" s="197"/>
      <c r="S25" s="281"/>
      <c r="T25" s="280"/>
    </row>
    <row r="26">
      <c r="F26" s="197"/>
      <c r="G26" s="197"/>
      <c r="H26" s="197"/>
      <c r="I26" s="197"/>
      <c r="J26" s="197"/>
      <c r="K26" s="197"/>
      <c r="L26" s="197"/>
      <c r="M26" s="278" t="s">
        <v>64</v>
      </c>
      <c r="N26" s="279">
        <v>44649.0</v>
      </c>
      <c r="O26" s="278"/>
      <c r="P26" s="278"/>
      <c r="Q26" s="278"/>
      <c r="R26" s="197"/>
      <c r="S26" s="197"/>
      <c r="T26" s="197"/>
    </row>
    <row r="27">
      <c r="F27" s="197"/>
      <c r="G27" s="197"/>
      <c r="H27" s="197"/>
      <c r="I27" s="197"/>
      <c r="J27" s="197"/>
      <c r="K27" s="197"/>
      <c r="L27" s="197"/>
      <c r="M27" s="278" t="s">
        <v>66</v>
      </c>
      <c r="N27" s="279">
        <v>44650.0</v>
      </c>
      <c r="O27" s="278"/>
      <c r="P27" s="278"/>
      <c r="Q27" s="278"/>
      <c r="R27" s="197"/>
      <c r="S27" s="197"/>
      <c r="T27" s="197"/>
    </row>
    <row r="28">
      <c r="F28" s="197"/>
      <c r="G28" s="197"/>
      <c r="H28" s="197"/>
      <c r="I28" s="197"/>
      <c r="J28" s="197"/>
      <c r="K28" s="197"/>
      <c r="L28" s="197"/>
      <c r="M28" s="278" t="s">
        <v>68</v>
      </c>
      <c r="N28" s="279">
        <v>44651.0</v>
      </c>
      <c r="O28" s="278"/>
      <c r="P28" s="278"/>
      <c r="Q28" s="278"/>
      <c r="R28" s="197"/>
      <c r="S28" s="281"/>
      <c r="T28" s="280"/>
    </row>
    <row r="29">
      <c r="F29" s="197"/>
      <c r="G29" s="197"/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281"/>
      <c r="T29" s="280"/>
    </row>
    <row r="30">
      <c r="F30" s="197"/>
      <c r="G30" s="197"/>
      <c r="H30" s="197"/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281"/>
      <c r="T30" s="280"/>
    </row>
    <row r="31">
      <c r="F31" s="197"/>
      <c r="G31" s="197"/>
      <c r="H31" s="197"/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281"/>
      <c r="T31" s="280"/>
    </row>
    <row r="32">
      <c r="F32" s="197"/>
      <c r="G32" s="197"/>
      <c r="H32" s="197"/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281"/>
      <c r="T32" s="280"/>
    </row>
    <row r="33">
      <c r="F33" s="197"/>
      <c r="G33" s="197"/>
      <c r="H33" s="197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281"/>
      <c r="T33" s="280"/>
    </row>
    <row r="34">
      <c r="F34" s="197"/>
      <c r="G34" s="197"/>
      <c r="H34" s="197"/>
      <c r="I34" s="197"/>
      <c r="J34" s="197"/>
      <c r="K34" s="197"/>
      <c r="L34" s="197"/>
      <c r="M34" s="197"/>
      <c r="N34" s="197"/>
      <c r="O34" s="197"/>
      <c r="P34" s="197"/>
      <c r="Q34" s="197"/>
      <c r="R34" s="197"/>
      <c r="S34" s="281"/>
      <c r="T34" s="280"/>
    </row>
    <row r="35">
      <c r="F35" s="197"/>
      <c r="G35" s="197"/>
      <c r="H35" s="197"/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281"/>
      <c r="T35" s="280"/>
    </row>
    <row r="36">
      <c r="F36" s="197"/>
      <c r="G36" s="197"/>
      <c r="H36" s="197"/>
      <c r="I36" s="197"/>
      <c r="J36" s="197"/>
      <c r="K36" s="197"/>
      <c r="L36" s="197"/>
      <c r="M36" s="197"/>
      <c r="N36" s="197"/>
      <c r="O36" s="197"/>
      <c r="P36" s="197"/>
      <c r="Q36" s="197"/>
      <c r="R36" s="197"/>
      <c r="S36" s="281"/>
      <c r="T36" s="280"/>
    </row>
    <row r="37">
      <c r="F37" s="197"/>
      <c r="G37" s="197"/>
      <c r="H37" s="197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281"/>
      <c r="T37" s="280"/>
    </row>
    <row r="38">
      <c r="F38" s="197"/>
      <c r="G38" s="197"/>
      <c r="H38" s="197"/>
      <c r="I38" s="197"/>
      <c r="J38" s="197"/>
      <c r="K38" s="197"/>
      <c r="L38" s="197"/>
      <c r="M38" s="197"/>
      <c r="N38" s="197"/>
      <c r="O38" s="197"/>
      <c r="P38" s="197"/>
      <c r="Q38" s="197"/>
      <c r="R38" s="197"/>
      <c r="S38" s="281"/>
      <c r="T38" s="280"/>
    </row>
    <row r="39">
      <c r="F39" s="197"/>
      <c r="G39" s="197"/>
      <c r="H39" s="197"/>
      <c r="I39" s="197"/>
      <c r="J39" s="197"/>
      <c r="K39" s="197"/>
      <c r="L39" s="197"/>
      <c r="M39" s="197"/>
      <c r="N39" s="197"/>
      <c r="O39" s="197"/>
      <c r="P39" s="197"/>
      <c r="Q39" s="197"/>
      <c r="R39" s="197"/>
      <c r="S39" s="281"/>
      <c r="T39" s="280"/>
    </row>
    <row r="40">
      <c r="F40" s="197"/>
      <c r="G40" s="197"/>
      <c r="H40" s="197"/>
      <c r="I40" s="197"/>
      <c r="J40" s="197"/>
      <c r="K40" s="197"/>
      <c r="L40" s="197"/>
      <c r="M40" s="197"/>
      <c r="N40" s="197"/>
      <c r="O40" s="197"/>
      <c r="P40" s="197"/>
      <c r="Q40" s="197"/>
      <c r="R40" s="197"/>
      <c r="S40" s="281"/>
      <c r="T40" s="280"/>
    </row>
    <row r="41">
      <c r="F41" s="197"/>
      <c r="G41" s="197"/>
      <c r="H41" s="197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281"/>
      <c r="T41" s="280"/>
    </row>
    <row r="42">
      <c r="F42" s="197"/>
      <c r="G42" s="197"/>
      <c r="H42" s="197"/>
      <c r="I42" s="197"/>
      <c r="J42" s="197"/>
      <c r="K42" s="197"/>
      <c r="L42" s="197"/>
      <c r="M42" s="197"/>
      <c r="N42" s="197"/>
      <c r="O42" s="197"/>
      <c r="P42" s="197"/>
      <c r="Q42" s="197"/>
      <c r="R42" s="197"/>
      <c r="S42" s="281"/>
      <c r="T42" s="280"/>
    </row>
    <row r="43">
      <c r="F43" s="197"/>
      <c r="G43" s="197"/>
      <c r="H43" s="197"/>
      <c r="I43" s="197"/>
      <c r="J43" s="197"/>
      <c r="K43" s="197"/>
      <c r="L43" s="197"/>
      <c r="M43" s="197"/>
      <c r="N43" s="197"/>
      <c r="O43" s="197"/>
      <c r="P43" s="197"/>
      <c r="Q43" s="197"/>
      <c r="R43" s="197"/>
      <c r="S43" s="281"/>
      <c r="T43" s="280"/>
    </row>
    <row r="44">
      <c r="F44" s="197"/>
      <c r="G44" s="197"/>
      <c r="H44" s="197"/>
      <c r="I44" s="197"/>
      <c r="J44" s="197"/>
      <c r="K44" s="197"/>
      <c r="L44" s="197"/>
      <c r="M44" s="197"/>
      <c r="N44" s="197"/>
      <c r="O44" s="197"/>
      <c r="P44" s="197"/>
      <c r="Q44" s="197"/>
      <c r="R44" s="197"/>
      <c r="S44" s="281"/>
      <c r="T44" s="280"/>
    </row>
    <row r="45">
      <c r="F45" s="197"/>
      <c r="G45" s="197"/>
      <c r="H45" s="197"/>
      <c r="I45" s="197"/>
      <c r="J45" s="197"/>
      <c r="K45" s="197"/>
      <c r="L45" s="197"/>
      <c r="M45" s="197"/>
      <c r="N45" s="197"/>
      <c r="O45" s="197"/>
      <c r="P45" s="197"/>
      <c r="Q45" s="197"/>
      <c r="R45" s="197"/>
      <c r="S45" s="281"/>
      <c r="T45" s="280"/>
    </row>
    <row r="46">
      <c r="F46" s="197"/>
      <c r="G46" s="197"/>
      <c r="H46" s="197"/>
      <c r="I46" s="197"/>
      <c r="J46" s="197"/>
      <c r="K46" s="197"/>
      <c r="L46" s="197"/>
      <c r="M46" s="197"/>
      <c r="N46" s="197"/>
      <c r="O46" s="197"/>
      <c r="P46" s="197"/>
      <c r="Q46" s="197"/>
      <c r="R46" s="197"/>
      <c r="S46" s="281"/>
      <c r="T46" s="280"/>
    </row>
    <row r="47">
      <c r="F47" s="197"/>
      <c r="G47" s="197"/>
      <c r="H47" s="197"/>
      <c r="I47" s="197"/>
      <c r="J47" s="197"/>
      <c r="K47" s="197"/>
      <c r="L47" s="197"/>
      <c r="M47" s="197"/>
      <c r="N47" s="197"/>
      <c r="O47" s="197"/>
      <c r="P47" s="197"/>
      <c r="Q47" s="197"/>
      <c r="R47" s="197"/>
      <c r="S47" s="281"/>
      <c r="T47" s="280"/>
    </row>
    <row r="48"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  <c r="R48" s="197"/>
      <c r="S48" s="281"/>
      <c r="T48" s="280"/>
    </row>
    <row r="49"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  <c r="R49" s="197"/>
      <c r="S49" s="281"/>
      <c r="T49" s="280"/>
    </row>
    <row r="50"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97"/>
      <c r="Q50" s="197"/>
      <c r="R50" s="197"/>
      <c r="S50" s="281"/>
      <c r="T50" s="280"/>
    </row>
    <row r="51">
      <c r="F51" s="197"/>
      <c r="G51" s="197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281"/>
      <c r="T51" s="280"/>
    </row>
    <row r="52">
      <c r="F52" s="197"/>
      <c r="G52" s="197"/>
      <c r="H52" s="197"/>
      <c r="I52" s="197"/>
      <c r="J52" s="197"/>
      <c r="K52" s="197"/>
      <c r="L52" s="197"/>
      <c r="M52" s="197"/>
      <c r="N52" s="197"/>
      <c r="O52" s="197"/>
      <c r="P52" s="197"/>
      <c r="Q52" s="197"/>
      <c r="R52" s="197"/>
      <c r="S52" s="281"/>
      <c r="T52" s="280"/>
    </row>
    <row r="53">
      <c r="F53" s="197"/>
      <c r="G53" s="197"/>
      <c r="H53" s="197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281"/>
      <c r="T53" s="280"/>
    </row>
    <row r="54">
      <c r="F54" s="197"/>
      <c r="G54" s="197"/>
      <c r="H54" s="197"/>
      <c r="I54" s="197"/>
      <c r="J54" s="197"/>
      <c r="K54" s="197"/>
      <c r="L54" s="197"/>
      <c r="M54" s="197"/>
      <c r="N54" s="197"/>
      <c r="O54" s="197"/>
      <c r="P54" s="197"/>
      <c r="Q54" s="197"/>
      <c r="R54" s="197"/>
      <c r="S54" s="281"/>
      <c r="T54" s="280"/>
    </row>
    <row r="55">
      <c r="F55" s="197"/>
      <c r="G55" s="197"/>
      <c r="H55" s="197"/>
      <c r="I55" s="197"/>
      <c r="J55" s="197"/>
      <c r="K55" s="197"/>
      <c r="L55" s="197"/>
      <c r="M55" s="197"/>
      <c r="N55" s="197"/>
      <c r="O55" s="197"/>
      <c r="P55" s="197"/>
      <c r="Q55" s="197"/>
      <c r="R55" s="197"/>
      <c r="S55" s="281"/>
      <c r="T55" s="280"/>
    </row>
    <row r="56">
      <c r="F56" s="197"/>
      <c r="G56" s="197"/>
      <c r="H56" s="197"/>
      <c r="I56" s="197"/>
      <c r="J56" s="197"/>
      <c r="K56" s="197"/>
      <c r="L56" s="197"/>
      <c r="M56" s="197"/>
      <c r="N56" s="197"/>
      <c r="O56" s="197"/>
      <c r="P56" s="197"/>
      <c r="Q56" s="197"/>
      <c r="R56" s="197"/>
      <c r="S56" s="281"/>
      <c r="T56" s="280"/>
    </row>
    <row r="57">
      <c r="F57" s="197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281"/>
      <c r="T57" s="280"/>
    </row>
    <row r="58">
      <c r="F58" s="197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281"/>
      <c r="T58" s="280"/>
    </row>
    <row r="59"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281"/>
      <c r="T59" s="280"/>
    </row>
    <row r="60"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281"/>
      <c r="T60" s="280"/>
    </row>
    <row r="61">
      <c r="F61" s="197"/>
      <c r="G61" s="197"/>
      <c r="H61" s="197"/>
      <c r="I61" s="197"/>
      <c r="J61" s="197"/>
      <c r="K61" s="197"/>
      <c r="L61" s="197"/>
      <c r="M61" s="197"/>
      <c r="N61" s="197"/>
      <c r="O61" s="197"/>
      <c r="P61" s="197"/>
      <c r="Q61" s="197"/>
      <c r="R61" s="197"/>
      <c r="S61" s="281"/>
      <c r="T61" s="280"/>
    </row>
    <row r="62">
      <c r="F62" s="197"/>
      <c r="G62" s="197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281"/>
      <c r="T62" s="280"/>
    </row>
    <row r="63">
      <c r="F63" s="197"/>
      <c r="G63" s="197"/>
      <c r="H63" s="197"/>
      <c r="I63" s="197"/>
      <c r="J63" s="197"/>
      <c r="K63" s="197"/>
      <c r="L63" s="197"/>
      <c r="M63" s="197"/>
      <c r="N63" s="197"/>
      <c r="O63" s="197"/>
      <c r="P63" s="197"/>
      <c r="Q63" s="197"/>
      <c r="R63" s="197"/>
      <c r="S63" s="281"/>
      <c r="T63" s="280"/>
    </row>
    <row r="64">
      <c r="F64" s="197"/>
      <c r="G64" s="197"/>
      <c r="H64" s="197"/>
      <c r="I64" s="197"/>
      <c r="J64" s="197"/>
      <c r="K64" s="197"/>
      <c r="L64" s="197"/>
      <c r="M64" s="197"/>
      <c r="N64" s="197"/>
      <c r="O64" s="197"/>
      <c r="P64" s="197"/>
      <c r="Q64" s="197"/>
      <c r="R64" s="197"/>
      <c r="S64" s="281"/>
      <c r="T64" s="280"/>
    </row>
    <row r="65">
      <c r="F65" s="197"/>
      <c r="G65" s="197"/>
      <c r="H65" s="197"/>
      <c r="I65" s="197"/>
      <c r="J65" s="197"/>
      <c r="K65" s="197"/>
      <c r="L65" s="197"/>
      <c r="M65" s="197"/>
      <c r="N65" s="197"/>
      <c r="O65" s="197"/>
      <c r="P65" s="197"/>
      <c r="Q65" s="197"/>
      <c r="R65" s="197"/>
      <c r="S65" s="281"/>
      <c r="T65" s="280"/>
    </row>
    <row r="66">
      <c r="A66" s="275" t="s">
        <v>8293</v>
      </c>
      <c r="B66" s="275" t="s">
        <v>3</v>
      </c>
      <c r="C66" s="275" t="s">
        <v>8294</v>
      </c>
      <c r="D66" s="275" t="s">
        <v>8295</v>
      </c>
      <c r="E66" s="275" t="s">
        <v>80</v>
      </c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  <c r="R66" s="197"/>
      <c r="S66" s="281"/>
      <c r="T66" s="280"/>
    </row>
    <row r="67">
      <c r="A67" s="278" t="s">
        <v>70</v>
      </c>
      <c r="B67" s="279">
        <v>44652.0</v>
      </c>
      <c r="C67" s="278"/>
      <c r="D67" s="278"/>
      <c r="E67" s="278"/>
      <c r="F67" s="197"/>
      <c r="G67" s="197"/>
      <c r="H67" s="197"/>
      <c r="I67" s="197"/>
      <c r="J67" s="197"/>
      <c r="K67" s="197"/>
      <c r="L67" s="197"/>
      <c r="M67" s="197"/>
      <c r="N67" s="197"/>
      <c r="O67" s="197"/>
      <c r="P67" s="197"/>
      <c r="Q67" s="197"/>
      <c r="R67" s="197"/>
      <c r="S67" s="281"/>
      <c r="T67" s="280"/>
    </row>
    <row r="68">
      <c r="A68" s="278" t="s">
        <v>8296</v>
      </c>
      <c r="B68" s="279">
        <v>44653.0</v>
      </c>
      <c r="C68" s="278"/>
      <c r="D68" s="278"/>
      <c r="E68" s="278"/>
      <c r="F68" s="197"/>
      <c r="G68" s="197"/>
      <c r="H68" s="197"/>
      <c r="I68" s="197"/>
      <c r="J68" s="197"/>
      <c r="K68" s="197"/>
      <c r="L68" s="197"/>
      <c r="M68" s="197"/>
      <c r="N68" s="197"/>
      <c r="O68" s="197"/>
      <c r="P68" s="197"/>
      <c r="Q68" s="197"/>
      <c r="R68" s="197"/>
      <c r="S68" s="281"/>
      <c r="T68" s="280"/>
    </row>
    <row r="69">
      <c r="A69" s="278" t="s">
        <v>8297</v>
      </c>
      <c r="B69" s="279">
        <v>44654.0</v>
      </c>
      <c r="C69" s="278"/>
      <c r="D69" s="278"/>
      <c r="E69" s="278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  <c r="R69" s="197"/>
      <c r="S69" s="281"/>
      <c r="T69" s="280"/>
    </row>
    <row r="70">
      <c r="A70" s="278" t="s">
        <v>71</v>
      </c>
      <c r="B70" s="279">
        <v>44655.0</v>
      </c>
      <c r="C70" s="278"/>
      <c r="D70" s="278"/>
      <c r="E70" s="278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  <c r="R70" s="197"/>
      <c r="S70" s="281"/>
      <c r="T70" s="280"/>
    </row>
    <row r="71">
      <c r="A71" s="278" t="s">
        <v>64</v>
      </c>
      <c r="B71" s="279">
        <v>44656.0</v>
      </c>
      <c r="C71" s="278"/>
      <c r="D71" s="278"/>
      <c r="E71" s="278"/>
      <c r="F71" s="197"/>
      <c r="G71" s="197"/>
      <c r="H71" s="197"/>
      <c r="I71" s="197"/>
      <c r="J71" s="197"/>
      <c r="K71" s="197"/>
      <c r="L71" s="197"/>
      <c r="M71" s="197"/>
      <c r="N71" s="197"/>
      <c r="O71" s="197"/>
      <c r="P71" s="197"/>
      <c r="Q71" s="197"/>
      <c r="R71" s="197"/>
      <c r="S71" s="281"/>
      <c r="T71" s="280"/>
    </row>
    <row r="72">
      <c r="A72" s="278" t="s">
        <v>66</v>
      </c>
      <c r="B72" s="279">
        <v>44657.0</v>
      </c>
      <c r="C72" s="278"/>
      <c r="D72" s="278"/>
      <c r="E72" s="278"/>
      <c r="F72" s="197"/>
      <c r="G72" s="197"/>
      <c r="H72" s="197"/>
      <c r="I72" s="197"/>
      <c r="J72" s="197"/>
      <c r="K72" s="197"/>
      <c r="L72" s="197"/>
      <c r="M72" s="197"/>
      <c r="N72" s="197"/>
      <c r="O72" s="197"/>
      <c r="P72" s="197"/>
      <c r="Q72" s="197"/>
      <c r="R72" s="197"/>
      <c r="S72" s="281"/>
      <c r="T72" s="280"/>
    </row>
    <row r="73">
      <c r="A73" s="278" t="s">
        <v>68</v>
      </c>
      <c r="B73" s="279">
        <v>44658.0</v>
      </c>
      <c r="C73" s="278"/>
      <c r="D73" s="278"/>
      <c r="E73" s="278"/>
      <c r="F73" s="197"/>
      <c r="G73" s="197"/>
      <c r="H73" s="197"/>
      <c r="I73" s="197"/>
      <c r="J73" s="197"/>
      <c r="K73" s="197"/>
      <c r="L73" s="197"/>
      <c r="M73" s="197"/>
      <c r="N73" s="197"/>
      <c r="O73" s="197"/>
      <c r="P73" s="197"/>
      <c r="Q73" s="197"/>
      <c r="R73" s="197"/>
      <c r="S73" s="281"/>
      <c r="T73" s="280"/>
    </row>
    <row r="74">
      <c r="A74" s="278" t="s">
        <v>70</v>
      </c>
      <c r="B74" s="279">
        <v>44659.0</v>
      </c>
      <c r="C74" s="278"/>
      <c r="D74" s="278"/>
      <c r="E74" s="278"/>
      <c r="F74" s="197"/>
      <c r="G74" s="197"/>
      <c r="H74" s="197"/>
      <c r="I74" s="197"/>
      <c r="J74" s="197"/>
      <c r="K74" s="197"/>
      <c r="L74" s="197"/>
      <c r="M74" s="197"/>
      <c r="N74" s="197"/>
      <c r="O74" s="197"/>
      <c r="P74" s="197"/>
      <c r="Q74" s="197"/>
      <c r="R74" s="197"/>
      <c r="S74" s="281"/>
      <c r="T74" s="280"/>
    </row>
    <row r="75">
      <c r="A75" s="278" t="s">
        <v>8296</v>
      </c>
      <c r="B75" s="279">
        <v>44660.0</v>
      </c>
      <c r="C75" s="278"/>
      <c r="D75" s="278"/>
      <c r="E75" s="278"/>
      <c r="F75" s="197"/>
      <c r="G75" s="197"/>
      <c r="H75" s="197"/>
      <c r="I75" s="197"/>
      <c r="J75" s="197"/>
      <c r="K75" s="197"/>
      <c r="L75" s="197"/>
      <c r="M75" s="197"/>
      <c r="N75" s="197"/>
      <c r="O75" s="197"/>
      <c r="P75" s="197"/>
      <c r="Q75" s="197"/>
      <c r="R75" s="197"/>
      <c r="S75" s="281"/>
      <c r="T75" s="280"/>
    </row>
    <row r="76">
      <c r="A76" s="278" t="s">
        <v>8297</v>
      </c>
      <c r="B76" s="279">
        <v>44661.0</v>
      </c>
      <c r="C76" s="278"/>
      <c r="D76" s="278"/>
      <c r="E76" s="278"/>
      <c r="F76" s="197"/>
      <c r="G76" s="197"/>
      <c r="H76" s="197"/>
      <c r="I76" s="197"/>
      <c r="J76" s="197"/>
      <c r="K76" s="197"/>
      <c r="L76" s="197"/>
      <c r="M76" s="197"/>
      <c r="N76" s="197"/>
      <c r="O76" s="197"/>
      <c r="P76" s="197"/>
      <c r="Q76" s="197"/>
      <c r="R76" s="197"/>
      <c r="S76" s="281"/>
      <c r="T76" s="280"/>
    </row>
    <row r="77">
      <c r="A77" s="278" t="s">
        <v>71</v>
      </c>
      <c r="B77" s="279">
        <v>44662.0</v>
      </c>
      <c r="C77" s="278"/>
      <c r="D77" s="278"/>
      <c r="E77" s="278"/>
      <c r="F77" s="197"/>
      <c r="G77" s="197"/>
      <c r="H77" s="197"/>
      <c r="I77" s="197"/>
      <c r="J77" s="197"/>
      <c r="K77" s="197"/>
      <c r="L77" s="197"/>
      <c r="M77" s="197"/>
      <c r="N77" s="197"/>
      <c r="O77" s="197"/>
      <c r="P77" s="197"/>
      <c r="Q77" s="197"/>
      <c r="R77" s="197"/>
      <c r="S77" s="281"/>
      <c r="T77" s="280"/>
    </row>
    <row r="78">
      <c r="A78" s="278" t="s">
        <v>64</v>
      </c>
      <c r="B78" s="279">
        <v>44663.0</v>
      </c>
      <c r="C78" s="278"/>
      <c r="D78" s="278"/>
      <c r="E78" s="278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  <c r="R78" s="197"/>
      <c r="S78" s="281"/>
      <c r="T78" s="280"/>
    </row>
    <row r="79">
      <c r="A79" s="278" t="s">
        <v>66</v>
      </c>
      <c r="B79" s="279">
        <v>44664.0</v>
      </c>
      <c r="C79" s="278"/>
      <c r="D79" s="278"/>
      <c r="E79" s="278"/>
      <c r="F79" s="197"/>
      <c r="G79" s="197"/>
      <c r="H79" s="197"/>
      <c r="I79" s="197"/>
      <c r="J79" s="197"/>
      <c r="K79" s="197"/>
      <c r="L79" s="197"/>
      <c r="M79" s="197"/>
      <c r="N79" s="197"/>
      <c r="O79" s="197"/>
      <c r="P79" s="197"/>
      <c r="Q79" s="197"/>
      <c r="R79" s="197"/>
      <c r="S79" s="281"/>
      <c r="T79" s="280"/>
    </row>
    <row r="80">
      <c r="A80" s="278" t="s">
        <v>68</v>
      </c>
      <c r="B80" s="279">
        <v>44665.0</v>
      </c>
      <c r="C80" s="278"/>
      <c r="D80" s="278"/>
      <c r="E80" s="278"/>
      <c r="F80" s="197"/>
      <c r="G80" s="197"/>
      <c r="H80" s="197"/>
      <c r="I80" s="197"/>
      <c r="J80" s="197"/>
      <c r="K80" s="197"/>
      <c r="L80" s="197"/>
      <c r="M80" s="197"/>
      <c r="N80" s="197"/>
      <c r="O80" s="197"/>
      <c r="P80" s="197"/>
      <c r="Q80" s="197"/>
      <c r="R80" s="197"/>
      <c r="S80" s="281"/>
      <c r="T80" s="280"/>
    </row>
    <row r="81">
      <c r="A81" s="278" t="s">
        <v>70</v>
      </c>
      <c r="B81" s="279">
        <v>44666.0</v>
      </c>
      <c r="C81" s="278"/>
      <c r="D81" s="278"/>
      <c r="E81" s="278"/>
      <c r="F81" s="197"/>
      <c r="G81" s="197"/>
      <c r="H81" s="197"/>
      <c r="I81" s="197"/>
      <c r="J81" s="197"/>
      <c r="K81" s="197"/>
      <c r="L81" s="197"/>
      <c r="M81" s="197"/>
      <c r="N81" s="197"/>
      <c r="O81" s="197"/>
      <c r="P81" s="197"/>
      <c r="Q81" s="197"/>
      <c r="R81" s="197"/>
      <c r="S81" s="281"/>
      <c r="T81" s="280"/>
    </row>
    <row r="82">
      <c r="A82" s="278" t="s">
        <v>8296</v>
      </c>
      <c r="B82" s="279">
        <v>44667.0</v>
      </c>
      <c r="C82" s="278"/>
      <c r="D82" s="278"/>
      <c r="E82" s="278"/>
      <c r="F82" s="197"/>
      <c r="G82" s="197"/>
      <c r="H82" s="197"/>
      <c r="I82" s="197"/>
      <c r="J82" s="197"/>
      <c r="K82" s="197"/>
      <c r="L82" s="197"/>
      <c r="M82" s="197"/>
      <c r="N82" s="197"/>
      <c r="O82" s="197"/>
      <c r="P82" s="197"/>
      <c r="Q82" s="197"/>
      <c r="R82" s="197"/>
      <c r="S82" s="281"/>
      <c r="T82" s="280"/>
    </row>
    <row r="83">
      <c r="A83" s="278" t="s">
        <v>8297</v>
      </c>
      <c r="B83" s="279">
        <v>44668.0</v>
      </c>
      <c r="C83" s="278"/>
      <c r="D83" s="278"/>
      <c r="E83" s="278"/>
      <c r="F83" s="197"/>
      <c r="G83" s="197"/>
      <c r="H83" s="197"/>
      <c r="I83" s="197"/>
      <c r="J83" s="197"/>
      <c r="K83" s="197"/>
      <c r="L83" s="197"/>
      <c r="M83" s="197"/>
      <c r="N83" s="197"/>
      <c r="O83" s="197"/>
      <c r="P83" s="197"/>
      <c r="Q83" s="197"/>
      <c r="R83" s="197"/>
      <c r="S83" s="281"/>
      <c r="T83" s="280"/>
    </row>
    <row r="84">
      <c r="A84" s="278" t="s">
        <v>71</v>
      </c>
      <c r="B84" s="279">
        <v>44669.0</v>
      </c>
      <c r="C84" s="278"/>
      <c r="D84" s="278"/>
      <c r="E84" s="278"/>
      <c r="F84" s="197"/>
      <c r="G84" s="197"/>
      <c r="H84" s="197"/>
      <c r="I84" s="197"/>
      <c r="J84" s="197"/>
      <c r="K84" s="197"/>
      <c r="L84" s="197"/>
      <c r="M84" s="197"/>
      <c r="N84" s="197"/>
      <c r="O84" s="197"/>
      <c r="P84" s="197"/>
      <c r="Q84" s="197"/>
      <c r="R84" s="197"/>
      <c r="S84" s="281"/>
      <c r="T84" s="280"/>
    </row>
    <row r="85">
      <c r="A85" s="278" t="s">
        <v>64</v>
      </c>
      <c r="B85" s="279">
        <v>44670.0</v>
      </c>
      <c r="C85" s="278"/>
      <c r="D85" s="278"/>
      <c r="E85" s="278"/>
      <c r="F85" s="197"/>
      <c r="G85" s="197"/>
      <c r="H85" s="197"/>
      <c r="I85" s="197"/>
      <c r="J85" s="197"/>
      <c r="K85" s="197"/>
      <c r="L85" s="197"/>
      <c r="M85" s="197"/>
      <c r="N85" s="197"/>
      <c r="O85" s="197"/>
      <c r="P85" s="197"/>
      <c r="Q85" s="197"/>
      <c r="R85" s="197"/>
      <c r="S85" s="281"/>
      <c r="T85" s="280"/>
    </row>
    <row r="86">
      <c r="A86" s="278" t="s">
        <v>66</v>
      </c>
      <c r="B86" s="279">
        <v>44671.0</v>
      </c>
      <c r="C86" s="278"/>
      <c r="D86" s="278"/>
      <c r="E86" s="278"/>
      <c r="F86" s="197"/>
      <c r="G86" s="197"/>
      <c r="H86" s="197"/>
      <c r="I86" s="197"/>
      <c r="J86" s="197"/>
      <c r="K86" s="197"/>
      <c r="L86" s="197"/>
      <c r="M86" s="197"/>
      <c r="N86" s="197"/>
      <c r="O86" s="197"/>
      <c r="P86" s="197"/>
      <c r="Q86" s="197"/>
      <c r="R86" s="197"/>
      <c r="S86" s="281"/>
      <c r="T86" s="280"/>
    </row>
    <row r="87">
      <c r="A87" s="278" t="s">
        <v>68</v>
      </c>
      <c r="B87" s="279">
        <v>44672.0</v>
      </c>
      <c r="C87" s="278"/>
      <c r="D87" s="278"/>
      <c r="E87" s="278"/>
      <c r="F87" s="197"/>
      <c r="G87" s="197"/>
      <c r="H87" s="197"/>
      <c r="I87" s="197"/>
      <c r="J87" s="197"/>
      <c r="K87" s="197"/>
      <c r="L87" s="197"/>
      <c r="M87" s="197"/>
      <c r="N87" s="197"/>
      <c r="O87" s="197"/>
      <c r="P87" s="197"/>
      <c r="Q87" s="197"/>
      <c r="R87" s="197"/>
      <c r="S87" s="281"/>
      <c r="T87" s="280"/>
    </row>
    <row r="88">
      <c r="A88" s="278" t="s">
        <v>70</v>
      </c>
      <c r="B88" s="279">
        <v>44673.0</v>
      </c>
      <c r="C88" s="278"/>
      <c r="D88" s="278"/>
      <c r="E88" s="278"/>
      <c r="F88" s="197"/>
      <c r="G88" s="197"/>
      <c r="H88" s="197"/>
      <c r="I88" s="197"/>
      <c r="J88" s="197"/>
      <c r="K88" s="197"/>
      <c r="L88" s="197"/>
      <c r="M88" s="197"/>
      <c r="N88" s="197"/>
      <c r="O88" s="197"/>
      <c r="P88" s="197"/>
      <c r="Q88" s="197"/>
      <c r="R88" s="197"/>
      <c r="S88" s="281"/>
      <c r="T88" s="280"/>
    </row>
    <row r="89">
      <c r="A89" s="278" t="s">
        <v>8296</v>
      </c>
      <c r="B89" s="279">
        <v>44674.0</v>
      </c>
      <c r="C89" s="278"/>
      <c r="D89" s="278"/>
      <c r="E89" s="278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97"/>
      <c r="Q89" s="197"/>
      <c r="R89" s="197"/>
      <c r="S89" s="281"/>
      <c r="T89" s="280"/>
    </row>
    <row r="90">
      <c r="A90" s="278" t="s">
        <v>8297</v>
      </c>
      <c r="B90" s="279">
        <v>44675.0</v>
      </c>
      <c r="C90" s="278"/>
      <c r="D90" s="278"/>
      <c r="E90" s="278"/>
      <c r="F90" s="197"/>
      <c r="G90" s="197"/>
      <c r="H90" s="197"/>
      <c r="I90" s="197"/>
      <c r="J90" s="197"/>
      <c r="K90" s="197"/>
      <c r="L90" s="197"/>
      <c r="M90" s="197"/>
      <c r="N90" s="197"/>
      <c r="O90" s="197"/>
      <c r="P90" s="197"/>
      <c r="Q90" s="197"/>
      <c r="R90" s="197"/>
      <c r="S90" s="281"/>
      <c r="T90" s="280"/>
    </row>
    <row r="91">
      <c r="A91" s="278" t="s">
        <v>71</v>
      </c>
      <c r="B91" s="279">
        <v>44676.0</v>
      </c>
      <c r="C91" s="278"/>
      <c r="D91" s="278"/>
      <c r="E91" s="278"/>
      <c r="F91" s="197"/>
      <c r="G91" s="197"/>
      <c r="H91" s="197"/>
      <c r="I91" s="197"/>
      <c r="J91" s="197"/>
      <c r="K91" s="197"/>
      <c r="L91" s="197"/>
      <c r="M91" s="197"/>
      <c r="N91" s="197"/>
      <c r="O91" s="197"/>
      <c r="P91" s="197"/>
      <c r="Q91" s="197"/>
      <c r="R91" s="197"/>
      <c r="S91" s="281"/>
      <c r="T91" s="280"/>
    </row>
    <row r="92">
      <c r="A92" s="278" t="s">
        <v>64</v>
      </c>
      <c r="B92" s="279">
        <v>44677.0</v>
      </c>
      <c r="C92" s="278"/>
      <c r="D92" s="278"/>
      <c r="E92" s="278"/>
      <c r="F92" s="197"/>
      <c r="G92" s="197"/>
      <c r="H92" s="197"/>
      <c r="I92" s="197"/>
      <c r="J92" s="197"/>
      <c r="K92" s="197"/>
      <c r="L92" s="197"/>
      <c r="M92" s="197"/>
      <c r="N92" s="197"/>
      <c r="O92" s="197"/>
      <c r="P92" s="197"/>
      <c r="Q92" s="197"/>
      <c r="R92" s="197"/>
      <c r="S92" s="281"/>
      <c r="T92" s="280"/>
    </row>
    <row r="93">
      <c r="A93" s="278" t="s">
        <v>66</v>
      </c>
      <c r="B93" s="279">
        <v>44678.0</v>
      </c>
      <c r="C93" s="278"/>
      <c r="D93" s="278"/>
      <c r="E93" s="278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  <c r="R93" s="197"/>
      <c r="S93" s="281"/>
      <c r="T93" s="280"/>
    </row>
    <row r="94">
      <c r="A94" s="278" t="s">
        <v>68</v>
      </c>
      <c r="B94" s="279">
        <v>44679.0</v>
      </c>
      <c r="C94" s="278"/>
      <c r="D94" s="278"/>
      <c r="E94" s="278"/>
      <c r="F94" s="197"/>
      <c r="G94" s="197"/>
      <c r="H94" s="197"/>
      <c r="I94" s="197"/>
      <c r="J94" s="197"/>
      <c r="K94" s="197"/>
      <c r="L94" s="197"/>
      <c r="M94" s="197"/>
      <c r="N94" s="197"/>
      <c r="O94" s="197"/>
      <c r="P94" s="197"/>
      <c r="Q94" s="197"/>
      <c r="R94" s="197"/>
      <c r="S94" s="281"/>
      <c r="T94" s="280"/>
    </row>
    <row r="95">
      <c r="A95" s="278" t="s">
        <v>70</v>
      </c>
      <c r="B95" s="279">
        <v>44680.0</v>
      </c>
      <c r="C95" s="278"/>
      <c r="D95" s="278"/>
      <c r="E95" s="278"/>
      <c r="F95" s="197"/>
      <c r="G95" s="197"/>
      <c r="H95" s="197"/>
      <c r="I95" s="197"/>
      <c r="J95" s="197"/>
      <c r="K95" s="197"/>
      <c r="L95" s="197"/>
      <c r="M95" s="197"/>
      <c r="N95" s="197"/>
      <c r="O95" s="197"/>
      <c r="P95" s="197"/>
      <c r="Q95" s="197"/>
      <c r="R95" s="197"/>
      <c r="S95" s="281"/>
      <c r="T95" s="280"/>
    </row>
    <row r="96">
      <c r="A96" s="278" t="s">
        <v>8296</v>
      </c>
      <c r="B96" s="279">
        <v>44681.0</v>
      </c>
      <c r="C96" s="278"/>
      <c r="D96" s="278"/>
      <c r="E96" s="278"/>
      <c r="F96" s="197"/>
      <c r="G96" s="197"/>
      <c r="H96" s="197"/>
      <c r="I96" s="197"/>
      <c r="J96" s="197"/>
      <c r="K96" s="197"/>
      <c r="L96" s="197"/>
      <c r="M96" s="197"/>
      <c r="N96" s="197"/>
      <c r="O96" s="197"/>
      <c r="P96" s="197"/>
      <c r="Q96" s="197"/>
      <c r="R96" s="197"/>
      <c r="S96" s="281"/>
      <c r="T96" s="280"/>
    </row>
    <row r="97">
      <c r="A97" s="275" t="s">
        <v>8293</v>
      </c>
      <c r="B97" s="275" t="s">
        <v>3</v>
      </c>
      <c r="C97" s="275" t="s">
        <v>8294</v>
      </c>
      <c r="D97" s="275" t="s">
        <v>8295</v>
      </c>
      <c r="E97" s="275" t="s">
        <v>80</v>
      </c>
      <c r="F97" s="197"/>
      <c r="G97" s="197"/>
      <c r="H97" s="197"/>
      <c r="I97" s="197"/>
      <c r="J97" s="197"/>
      <c r="K97" s="197"/>
      <c r="L97" s="197"/>
      <c r="M97" s="197"/>
      <c r="N97" s="197"/>
      <c r="O97" s="197"/>
      <c r="P97" s="197"/>
      <c r="Q97" s="197"/>
      <c r="R97" s="197"/>
      <c r="S97" s="281"/>
      <c r="T97" s="280"/>
    </row>
    <row r="98">
      <c r="A98" s="278" t="s">
        <v>8297</v>
      </c>
      <c r="B98" s="279">
        <v>44682.0</v>
      </c>
      <c r="C98" s="278"/>
      <c r="D98" s="278"/>
      <c r="E98" s="278"/>
      <c r="F98" s="197"/>
      <c r="G98" s="197"/>
      <c r="H98" s="197"/>
      <c r="I98" s="197"/>
      <c r="J98" s="197"/>
      <c r="K98" s="197"/>
      <c r="L98" s="197"/>
      <c r="M98" s="197"/>
      <c r="N98" s="197"/>
      <c r="O98" s="197"/>
      <c r="P98" s="197"/>
      <c r="Q98" s="197"/>
      <c r="R98" s="197"/>
      <c r="S98" s="281"/>
      <c r="T98" s="280"/>
    </row>
    <row r="99">
      <c r="A99" s="278" t="s">
        <v>71</v>
      </c>
      <c r="B99" s="279">
        <v>44683.0</v>
      </c>
      <c r="C99" s="278"/>
      <c r="D99" s="278"/>
      <c r="E99" s="278"/>
      <c r="F99" s="197"/>
      <c r="G99" s="197"/>
      <c r="H99" s="197"/>
      <c r="I99" s="197"/>
      <c r="J99" s="197"/>
      <c r="K99" s="197"/>
      <c r="L99" s="197"/>
      <c r="M99" s="197"/>
      <c r="N99" s="197"/>
      <c r="O99" s="197"/>
      <c r="P99" s="197"/>
      <c r="Q99" s="197"/>
      <c r="R99" s="197"/>
      <c r="S99" s="281"/>
      <c r="T99" s="280"/>
    </row>
    <row r="100">
      <c r="A100" s="278" t="s">
        <v>64</v>
      </c>
      <c r="B100" s="279">
        <v>44684.0</v>
      </c>
      <c r="C100" s="278"/>
      <c r="D100" s="278"/>
      <c r="E100" s="278"/>
      <c r="F100" s="197"/>
      <c r="G100" s="197"/>
      <c r="H100" s="197"/>
      <c r="I100" s="197"/>
      <c r="J100" s="197"/>
      <c r="K100" s="197"/>
      <c r="L100" s="197"/>
      <c r="M100" s="197"/>
      <c r="N100" s="197"/>
      <c r="O100" s="197"/>
      <c r="P100" s="197"/>
      <c r="Q100" s="197"/>
      <c r="R100" s="197"/>
      <c r="S100" s="281"/>
      <c r="T100" s="280"/>
    </row>
    <row r="101">
      <c r="A101" s="278" t="s">
        <v>66</v>
      </c>
      <c r="B101" s="279">
        <v>44685.0</v>
      </c>
      <c r="C101" s="278"/>
      <c r="D101" s="278"/>
      <c r="E101" s="278"/>
      <c r="F101" s="197"/>
      <c r="G101" s="197"/>
      <c r="H101" s="197"/>
      <c r="I101" s="197"/>
      <c r="J101" s="197"/>
      <c r="K101" s="197"/>
      <c r="L101" s="197"/>
      <c r="M101" s="197"/>
      <c r="N101" s="197"/>
      <c r="O101" s="197"/>
      <c r="P101" s="197"/>
      <c r="Q101" s="197"/>
      <c r="R101" s="197"/>
      <c r="S101" s="281"/>
      <c r="T101" s="280"/>
    </row>
    <row r="102">
      <c r="A102" s="278" t="s">
        <v>68</v>
      </c>
      <c r="B102" s="279">
        <v>44686.0</v>
      </c>
      <c r="C102" s="278"/>
      <c r="D102" s="278"/>
      <c r="E102" s="278"/>
      <c r="F102" s="197"/>
      <c r="G102" s="197"/>
      <c r="H102" s="197"/>
      <c r="I102" s="197"/>
      <c r="J102" s="197"/>
      <c r="K102" s="197"/>
      <c r="L102" s="197"/>
      <c r="M102" s="197"/>
      <c r="N102" s="197"/>
      <c r="O102" s="197"/>
      <c r="P102" s="197"/>
      <c r="Q102" s="197"/>
      <c r="R102" s="197"/>
      <c r="S102" s="281"/>
      <c r="T102" s="280"/>
    </row>
    <row r="103">
      <c r="A103" s="278" t="s">
        <v>70</v>
      </c>
      <c r="B103" s="279">
        <v>44687.0</v>
      </c>
      <c r="C103" s="278"/>
      <c r="D103" s="278"/>
      <c r="E103" s="278"/>
      <c r="F103" s="197"/>
      <c r="G103" s="197"/>
      <c r="H103" s="197"/>
      <c r="I103" s="197"/>
      <c r="J103" s="197"/>
      <c r="K103" s="197"/>
      <c r="L103" s="197"/>
      <c r="M103" s="197"/>
      <c r="N103" s="197"/>
      <c r="O103" s="197"/>
      <c r="P103" s="197"/>
      <c r="Q103" s="197"/>
      <c r="R103" s="197"/>
      <c r="S103" s="281"/>
      <c r="T103" s="280"/>
    </row>
    <row r="104">
      <c r="A104" s="278" t="s">
        <v>8296</v>
      </c>
      <c r="B104" s="279">
        <v>44688.0</v>
      </c>
      <c r="C104" s="278"/>
      <c r="D104" s="278"/>
      <c r="E104" s="278"/>
      <c r="F104" s="197"/>
      <c r="G104" s="197"/>
      <c r="H104" s="197"/>
      <c r="I104" s="197"/>
      <c r="J104" s="197"/>
      <c r="K104" s="197"/>
      <c r="L104" s="197"/>
      <c r="M104" s="197"/>
      <c r="N104" s="197"/>
      <c r="O104" s="197"/>
      <c r="P104" s="197"/>
      <c r="Q104" s="197"/>
      <c r="R104" s="197"/>
      <c r="S104" s="281"/>
      <c r="T104" s="280"/>
    </row>
    <row r="105">
      <c r="A105" s="278" t="s">
        <v>8297</v>
      </c>
      <c r="B105" s="279">
        <v>44689.0</v>
      </c>
      <c r="C105" s="278"/>
      <c r="D105" s="278"/>
      <c r="E105" s="278"/>
      <c r="F105" s="197"/>
      <c r="G105" s="197"/>
      <c r="H105" s="197"/>
      <c r="I105" s="197"/>
      <c r="J105" s="197"/>
      <c r="K105" s="197"/>
      <c r="L105" s="197"/>
      <c r="M105" s="197"/>
      <c r="N105" s="197"/>
      <c r="O105" s="197"/>
      <c r="P105" s="197"/>
      <c r="Q105" s="197"/>
      <c r="R105" s="197"/>
      <c r="S105" s="281"/>
      <c r="T105" s="280"/>
    </row>
    <row r="106">
      <c r="A106" s="278" t="s">
        <v>71</v>
      </c>
      <c r="B106" s="279">
        <v>44690.0</v>
      </c>
      <c r="C106" s="278"/>
      <c r="D106" s="278"/>
      <c r="E106" s="278"/>
      <c r="F106" s="197"/>
      <c r="G106" s="197"/>
      <c r="H106" s="197"/>
      <c r="I106" s="197"/>
      <c r="J106" s="197"/>
      <c r="K106" s="197"/>
      <c r="L106" s="197"/>
      <c r="M106" s="197"/>
      <c r="N106" s="197"/>
      <c r="O106" s="197"/>
      <c r="P106" s="197"/>
      <c r="Q106" s="197"/>
      <c r="R106" s="197"/>
      <c r="S106" s="281"/>
      <c r="T106" s="280"/>
    </row>
    <row r="107">
      <c r="A107" s="278" t="s">
        <v>64</v>
      </c>
      <c r="B107" s="279">
        <v>44691.0</v>
      </c>
      <c r="C107" s="278"/>
      <c r="D107" s="278"/>
      <c r="E107" s="278"/>
      <c r="F107" s="197"/>
      <c r="G107" s="197"/>
      <c r="H107" s="197"/>
      <c r="I107" s="197"/>
      <c r="J107" s="197"/>
      <c r="K107" s="197"/>
      <c r="L107" s="197"/>
      <c r="M107" s="197"/>
      <c r="N107" s="197"/>
      <c r="O107" s="197"/>
      <c r="P107" s="197"/>
      <c r="Q107" s="197"/>
      <c r="R107" s="197"/>
      <c r="S107" s="281"/>
      <c r="T107" s="280"/>
    </row>
    <row r="108">
      <c r="A108" s="278" t="s">
        <v>66</v>
      </c>
      <c r="B108" s="279">
        <v>44692.0</v>
      </c>
      <c r="C108" s="278"/>
      <c r="D108" s="278"/>
      <c r="E108" s="278"/>
      <c r="F108" s="197"/>
      <c r="G108" s="197"/>
      <c r="H108" s="197"/>
      <c r="I108" s="197"/>
      <c r="J108" s="197"/>
      <c r="K108" s="197"/>
      <c r="L108" s="197"/>
      <c r="M108" s="197"/>
      <c r="N108" s="197"/>
      <c r="O108" s="197"/>
      <c r="P108" s="197"/>
      <c r="Q108" s="197"/>
      <c r="R108" s="197"/>
      <c r="S108" s="281"/>
      <c r="T108" s="280"/>
    </row>
    <row r="109">
      <c r="A109" s="278" t="s">
        <v>68</v>
      </c>
      <c r="B109" s="279">
        <v>44693.0</v>
      </c>
      <c r="C109" s="278"/>
      <c r="D109" s="278"/>
      <c r="E109" s="278"/>
      <c r="F109" s="197"/>
      <c r="G109" s="197"/>
      <c r="H109" s="197"/>
      <c r="I109" s="197"/>
      <c r="J109" s="197"/>
      <c r="K109" s="197"/>
      <c r="L109" s="197"/>
      <c r="M109" s="197"/>
      <c r="N109" s="197"/>
      <c r="O109" s="197"/>
      <c r="P109" s="197"/>
      <c r="Q109" s="197"/>
      <c r="R109" s="197"/>
      <c r="S109" s="281"/>
      <c r="T109" s="280"/>
    </row>
    <row r="110">
      <c r="A110" s="278" t="s">
        <v>70</v>
      </c>
      <c r="B110" s="279">
        <v>44694.0</v>
      </c>
      <c r="C110" s="278"/>
      <c r="D110" s="278"/>
      <c r="E110" s="278"/>
      <c r="F110" s="197"/>
      <c r="G110" s="197"/>
      <c r="H110" s="197"/>
      <c r="I110" s="197"/>
      <c r="J110" s="197"/>
      <c r="K110" s="197"/>
      <c r="L110" s="197"/>
      <c r="M110" s="197"/>
      <c r="N110" s="197"/>
      <c r="O110" s="197"/>
      <c r="P110" s="197"/>
      <c r="Q110" s="197"/>
      <c r="R110" s="197"/>
      <c r="S110" s="281"/>
      <c r="T110" s="280"/>
    </row>
    <row r="111">
      <c r="A111" s="278" t="s">
        <v>8296</v>
      </c>
      <c r="B111" s="279">
        <v>44695.0</v>
      </c>
      <c r="C111" s="278"/>
      <c r="D111" s="278"/>
      <c r="E111" s="278"/>
      <c r="F111" s="197"/>
      <c r="G111" s="197"/>
      <c r="H111" s="197"/>
      <c r="I111" s="197"/>
      <c r="J111" s="197"/>
      <c r="K111" s="197"/>
      <c r="L111" s="197"/>
      <c r="M111" s="197"/>
      <c r="N111" s="197"/>
      <c r="O111" s="197"/>
      <c r="P111" s="197"/>
      <c r="Q111" s="197"/>
      <c r="R111" s="197"/>
      <c r="S111" s="281"/>
      <c r="T111" s="280"/>
    </row>
    <row r="112">
      <c r="A112" s="278" t="s">
        <v>8297</v>
      </c>
      <c r="B112" s="279">
        <v>44696.0</v>
      </c>
      <c r="C112" s="278"/>
      <c r="D112" s="278"/>
      <c r="E112" s="278"/>
      <c r="F112" s="197"/>
      <c r="G112" s="197"/>
      <c r="H112" s="197"/>
      <c r="I112" s="197"/>
      <c r="J112" s="197"/>
      <c r="K112" s="197"/>
      <c r="L112" s="197"/>
      <c r="M112" s="197"/>
      <c r="N112" s="197"/>
      <c r="O112" s="197"/>
      <c r="P112" s="197"/>
      <c r="Q112" s="197"/>
      <c r="R112" s="197"/>
      <c r="S112" s="281"/>
      <c r="T112" s="280"/>
    </row>
    <row r="113">
      <c r="A113" s="278" t="s">
        <v>71</v>
      </c>
      <c r="B113" s="279">
        <v>44697.0</v>
      </c>
      <c r="C113" s="278"/>
      <c r="D113" s="278"/>
      <c r="E113" s="278"/>
      <c r="F113" s="197"/>
      <c r="G113" s="197"/>
      <c r="H113" s="197"/>
      <c r="I113" s="197"/>
      <c r="J113" s="197"/>
      <c r="K113" s="197"/>
      <c r="L113" s="197"/>
      <c r="M113" s="197"/>
      <c r="N113" s="197"/>
      <c r="O113" s="197"/>
      <c r="P113" s="197"/>
      <c r="Q113" s="197"/>
      <c r="R113" s="197"/>
      <c r="S113" s="281"/>
      <c r="T113" s="280"/>
    </row>
    <row r="114">
      <c r="A114" s="278" t="s">
        <v>64</v>
      </c>
      <c r="B114" s="279">
        <v>44698.0</v>
      </c>
      <c r="C114" s="278"/>
      <c r="D114" s="278"/>
      <c r="E114" s="278"/>
      <c r="F114" s="197"/>
      <c r="G114" s="197"/>
      <c r="H114" s="197"/>
      <c r="I114" s="197"/>
      <c r="J114" s="197"/>
      <c r="K114" s="197"/>
      <c r="L114" s="197"/>
      <c r="M114" s="197"/>
      <c r="N114" s="197"/>
      <c r="O114" s="197"/>
      <c r="P114" s="197"/>
      <c r="Q114" s="197"/>
      <c r="R114" s="197"/>
      <c r="S114" s="281"/>
      <c r="T114" s="280"/>
    </row>
    <row r="115">
      <c r="A115" s="278" t="s">
        <v>66</v>
      </c>
      <c r="B115" s="279">
        <v>44699.0</v>
      </c>
      <c r="C115" s="278"/>
      <c r="D115" s="278"/>
      <c r="E115" s="278"/>
      <c r="F115" s="197"/>
      <c r="G115" s="197"/>
      <c r="H115" s="197"/>
      <c r="I115" s="197"/>
      <c r="J115" s="197"/>
      <c r="K115" s="197"/>
      <c r="L115" s="197"/>
      <c r="M115" s="197"/>
      <c r="N115" s="197"/>
      <c r="O115" s="197"/>
      <c r="P115" s="197"/>
      <c r="Q115" s="197"/>
      <c r="R115" s="197"/>
      <c r="S115" s="281"/>
      <c r="T115" s="280"/>
    </row>
    <row r="116">
      <c r="A116" s="278" t="s">
        <v>68</v>
      </c>
      <c r="B116" s="279">
        <v>44700.0</v>
      </c>
      <c r="C116" s="278"/>
      <c r="D116" s="278"/>
      <c r="E116" s="278"/>
      <c r="F116" s="197"/>
      <c r="G116" s="197"/>
      <c r="H116" s="197"/>
      <c r="I116" s="197"/>
      <c r="J116" s="197"/>
      <c r="K116" s="197"/>
      <c r="L116" s="197"/>
      <c r="M116" s="197"/>
      <c r="N116" s="197"/>
      <c r="O116" s="197"/>
      <c r="P116" s="197"/>
      <c r="Q116" s="197"/>
      <c r="R116" s="197"/>
      <c r="S116" s="281"/>
      <c r="T116" s="280"/>
    </row>
    <row r="117">
      <c r="A117" s="278" t="s">
        <v>70</v>
      </c>
      <c r="B117" s="279">
        <v>44701.0</v>
      </c>
      <c r="C117" s="278"/>
      <c r="D117" s="278"/>
      <c r="E117" s="278"/>
      <c r="F117" s="197"/>
      <c r="G117" s="197"/>
      <c r="H117" s="197"/>
      <c r="I117" s="197"/>
      <c r="J117" s="197"/>
      <c r="K117" s="197"/>
      <c r="L117" s="197"/>
      <c r="M117" s="197"/>
      <c r="N117" s="197"/>
      <c r="O117" s="197"/>
      <c r="P117" s="197"/>
      <c r="Q117" s="197"/>
      <c r="R117" s="197"/>
      <c r="S117" s="281"/>
      <c r="T117" s="280"/>
    </row>
    <row r="118">
      <c r="A118" s="278" t="s">
        <v>8296</v>
      </c>
      <c r="B118" s="279">
        <v>44702.0</v>
      </c>
      <c r="C118" s="278"/>
      <c r="D118" s="278"/>
      <c r="E118" s="278"/>
      <c r="F118" s="197"/>
      <c r="G118" s="197"/>
      <c r="H118" s="197"/>
      <c r="I118" s="197"/>
      <c r="J118" s="197"/>
      <c r="K118" s="197"/>
      <c r="L118" s="197"/>
      <c r="M118" s="197"/>
      <c r="N118" s="197"/>
      <c r="O118" s="197"/>
      <c r="P118" s="197"/>
      <c r="Q118" s="197"/>
      <c r="R118" s="197"/>
      <c r="S118" s="281"/>
      <c r="T118" s="280"/>
    </row>
    <row r="119">
      <c r="A119" s="278" t="s">
        <v>8297</v>
      </c>
      <c r="B119" s="279">
        <v>44703.0</v>
      </c>
      <c r="C119" s="278"/>
      <c r="D119" s="278"/>
      <c r="E119" s="278"/>
      <c r="F119" s="197"/>
      <c r="G119" s="197"/>
      <c r="H119" s="197"/>
      <c r="I119" s="197"/>
      <c r="J119" s="197"/>
      <c r="K119" s="197"/>
      <c r="L119" s="197"/>
      <c r="M119" s="197"/>
      <c r="N119" s="197"/>
      <c r="O119" s="197"/>
      <c r="P119" s="197"/>
      <c r="Q119" s="197"/>
      <c r="R119" s="197"/>
      <c r="S119" s="281"/>
      <c r="T119" s="280"/>
    </row>
    <row r="120">
      <c r="A120" s="278" t="s">
        <v>71</v>
      </c>
      <c r="B120" s="279">
        <v>44704.0</v>
      </c>
      <c r="C120" s="278"/>
      <c r="D120" s="278"/>
      <c r="E120" s="278"/>
      <c r="F120" s="197"/>
      <c r="G120" s="197"/>
      <c r="H120" s="197"/>
      <c r="I120" s="197"/>
      <c r="J120" s="197"/>
      <c r="K120" s="197"/>
      <c r="L120" s="197"/>
      <c r="M120" s="197"/>
      <c r="N120" s="197"/>
      <c r="O120" s="197"/>
      <c r="P120" s="197"/>
      <c r="Q120" s="197"/>
      <c r="R120" s="197"/>
      <c r="S120" s="281"/>
      <c r="T120" s="280"/>
    </row>
    <row r="121">
      <c r="A121" s="278" t="s">
        <v>64</v>
      </c>
      <c r="B121" s="279">
        <v>44705.0</v>
      </c>
      <c r="C121" s="278"/>
      <c r="D121" s="278"/>
      <c r="E121" s="278"/>
      <c r="F121" s="197"/>
      <c r="G121" s="197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281"/>
      <c r="T121" s="280"/>
    </row>
    <row r="122">
      <c r="A122" s="278" t="s">
        <v>66</v>
      </c>
      <c r="B122" s="279">
        <v>44706.0</v>
      </c>
      <c r="C122" s="278"/>
      <c r="D122" s="278"/>
      <c r="E122" s="278"/>
      <c r="F122" s="197"/>
      <c r="G122" s="197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281"/>
      <c r="T122" s="280"/>
    </row>
    <row r="123">
      <c r="A123" s="278" t="s">
        <v>68</v>
      </c>
      <c r="B123" s="279">
        <v>44707.0</v>
      </c>
      <c r="C123" s="278"/>
      <c r="D123" s="278"/>
      <c r="E123" s="278"/>
      <c r="F123" s="197"/>
      <c r="G123" s="197"/>
      <c r="H123" s="197"/>
      <c r="I123" s="197"/>
      <c r="J123" s="197"/>
      <c r="K123" s="197"/>
      <c r="L123" s="197"/>
      <c r="M123" s="197"/>
      <c r="N123" s="197"/>
      <c r="O123" s="197"/>
      <c r="P123" s="197"/>
      <c r="Q123" s="197"/>
      <c r="R123" s="197"/>
      <c r="S123" s="281"/>
      <c r="T123" s="280"/>
    </row>
    <row r="124">
      <c r="A124" s="278" t="s">
        <v>70</v>
      </c>
      <c r="B124" s="279">
        <v>44708.0</v>
      </c>
      <c r="C124" s="278"/>
      <c r="D124" s="278"/>
      <c r="E124" s="278"/>
      <c r="F124" s="197"/>
      <c r="G124" s="197"/>
      <c r="H124" s="197"/>
      <c r="I124" s="197"/>
      <c r="J124" s="197"/>
      <c r="K124" s="197"/>
      <c r="L124" s="197"/>
      <c r="M124" s="197"/>
      <c r="N124" s="197"/>
      <c r="O124" s="197"/>
      <c r="P124" s="197"/>
      <c r="Q124" s="197"/>
      <c r="R124" s="197"/>
      <c r="S124" s="281"/>
      <c r="T124" s="280"/>
    </row>
    <row r="125">
      <c r="A125" s="278" t="s">
        <v>8296</v>
      </c>
      <c r="B125" s="279">
        <v>44709.0</v>
      </c>
      <c r="C125" s="278"/>
      <c r="D125" s="278"/>
      <c r="E125" s="278"/>
      <c r="F125" s="197"/>
      <c r="G125" s="197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197"/>
      <c r="S125" s="281"/>
      <c r="T125" s="280"/>
    </row>
    <row r="126">
      <c r="A126" s="278" t="s">
        <v>8297</v>
      </c>
      <c r="B126" s="279">
        <v>44710.0</v>
      </c>
      <c r="C126" s="278"/>
      <c r="D126" s="278"/>
      <c r="E126" s="278"/>
      <c r="F126" s="197"/>
      <c r="G126" s="197"/>
      <c r="H126" s="197"/>
      <c r="I126" s="197"/>
      <c r="J126" s="197"/>
      <c r="K126" s="197"/>
      <c r="L126" s="197"/>
      <c r="M126" s="197"/>
      <c r="N126" s="197"/>
      <c r="O126" s="197"/>
      <c r="P126" s="197"/>
      <c r="Q126" s="197"/>
      <c r="R126" s="197"/>
      <c r="S126" s="281"/>
      <c r="T126" s="280"/>
    </row>
    <row r="127">
      <c r="A127" s="278" t="s">
        <v>71</v>
      </c>
      <c r="B127" s="279">
        <v>44711.0</v>
      </c>
      <c r="C127" s="278"/>
      <c r="D127" s="278"/>
      <c r="E127" s="278"/>
      <c r="F127" s="197"/>
      <c r="G127" s="197"/>
      <c r="H127" s="197"/>
      <c r="I127" s="197"/>
      <c r="J127" s="197"/>
      <c r="K127" s="197"/>
      <c r="L127" s="197"/>
      <c r="M127" s="197"/>
      <c r="N127" s="197"/>
      <c r="O127" s="197"/>
      <c r="P127" s="197"/>
      <c r="Q127" s="197"/>
      <c r="R127" s="197"/>
      <c r="S127" s="281"/>
      <c r="T127" s="280"/>
    </row>
    <row r="128">
      <c r="A128" s="278"/>
      <c r="B128" s="279"/>
      <c r="C128" s="278"/>
      <c r="D128" s="278"/>
      <c r="E128" s="278"/>
      <c r="F128" s="197"/>
      <c r="G128" s="197"/>
      <c r="H128" s="197"/>
      <c r="I128" s="197"/>
      <c r="J128" s="197"/>
      <c r="K128" s="197"/>
      <c r="L128" s="197"/>
      <c r="M128" s="197"/>
      <c r="N128" s="197"/>
      <c r="O128" s="197"/>
      <c r="P128" s="197"/>
      <c r="Q128" s="197"/>
      <c r="R128" s="197"/>
      <c r="S128" s="281"/>
      <c r="T128" s="280"/>
    </row>
    <row r="129">
      <c r="A129" s="278"/>
      <c r="B129" s="279"/>
      <c r="C129" s="278"/>
      <c r="D129" s="278"/>
      <c r="E129" s="278"/>
      <c r="F129" s="197"/>
      <c r="G129" s="197"/>
      <c r="H129" s="197"/>
      <c r="I129" s="197"/>
      <c r="J129" s="197"/>
      <c r="K129" s="197"/>
      <c r="L129" s="197"/>
      <c r="M129" s="197"/>
      <c r="N129" s="197"/>
      <c r="O129" s="197"/>
      <c r="P129" s="197"/>
      <c r="Q129" s="197"/>
      <c r="R129" s="197"/>
      <c r="S129" s="281"/>
      <c r="T129" s="280"/>
    </row>
    <row r="130">
      <c r="A130" s="278"/>
      <c r="B130" s="279"/>
      <c r="C130" s="278"/>
      <c r="D130" s="278"/>
      <c r="E130" s="278"/>
      <c r="F130" s="197"/>
      <c r="G130" s="197"/>
      <c r="H130" s="197"/>
      <c r="I130" s="197"/>
      <c r="J130" s="197"/>
      <c r="K130" s="197"/>
      <c r="L130" s="197"/>
      <c r="M130" s="197"/>
      <c r="N130" s="197"/>
      <c r="O130" s="197"/>
      <c r="P130" s="197"/>
      <c r="Q130" s="197"/>
      <c r="R130" s="197"/>
      <c r="S130" s="281"/>
      <c r="T130" s="280"/>
    </row>
    <row r="131">
      <c r="A131" s="278"/>
      <c r="B131" s="279"/>
      <c r="C131" s="278"/>
      <c r="D131" s="278"/>
      <c r="E131" s="278"/>
      <c r="F131" s="197"/>
      <c r="G131" s="197"/>
      <c r="H131" s="197"/>
      <c r="I131" s="197"/>
      <c r="J131" s="197"/>
      <c r="K131" s="197"/>
      <c r="L131" s="197"/>
      <c r="M131" s="197"/>
      <c r="N131" s="197"/>
      <c r="O131" s="197"/>
      <c r="P131" s="197"/>
      <c r="Q131" s="197"/>
      <c r="R131" s="197"/>
      <c r="S131" s="281"/>
      <c r="T131" s="280"/>
    </row>
    <row r="132">
      <c r="A132" s="278"/>
      <c r="B132" s="279"/>
      <c r="C132" s="278"/>
      <c r="D132" s="278"/>
      <c r="E132" s="278"/>
      <c r="F132" s="197"/>
      <c r="G132" s="197"/>
      <c r="H132" s="197"/>
      <c r="I132" s="197"/>
      <c r="J132" s="197"/>
      <c r="K132" s="197"/>
      <c r="L132" s="197"/>
      <c r="M132" s="197"/>
      <c r="N132" s="197"/>
      <c r="O132" s="197"/>
      <c r="P132" s="197"/>
      <c r="Q132" s="197"/>
      <c r="R132" s="197"/>
      <c r="S132" s="281"/>
      <c r="T132" s="280"/>
    </row>
    <row r="133">
      <c r="A133" s="278"/>
      <c r="B133" s="279"/>
      <c r="C133" s="278"/>
      <c r="D133" s="278"/>
      <c r="E133" s="278"/>
      <c r="F133" s="197"/>
      <c r="G133" s="197"/>
      <c r="H133" s="197"/>
      <c r="I133" s="197"/>
      <c r="J133" s="197"/>
      <c r="K133" s="197"/>
      <c r="L133" s="197"/>
      <c r="M133" s="197"/>
      <c r="N133" s="197"/>
      <c r="O133" s="197"/>
      <c r="P133" s="197"/>
      <c r="Q133" s="197"/>
      <c r="R133" s="197"/>
      <c r="S133" s="281"/>
      <c r="T133" s="280"/>
    </row>
    <row r="134">
      <c r="A134" s="278"/>
      <c r="B134" s="279"/>
      <c r="C134" s="278"/>
      <c r="D134" s="278"/>
      <c r="E134" s="278"/>
      <c r="F134" s="197"/>
      <c r="G134" s="197"/>
      <c r="H134" s="197"/>
      <c r="I134" s="197"/>
      <c r="J134" s="197"/>
      <c r="K134" s="197"/>
      <c r="L134" s="197"/>
      <c r="M134" s="197"/>
      <c r="N134" s="197"/>
      <c r="O134" s="197"/>
      <c r="P134" s="197"/>
      <c r="Q134" s="197"/>
      <c r="R134" s="197"/>
      <c r="S134" s="281"/>
      <c r="T134" s="280"/>
    </row>
    <row r="135">
      <c r="A135" s="278"/>
      <c r="B135" s="279"/>
      <c r="C135" s="278"/>
      <c r="D135" s="278"/>
      <c r="E135" s="278"/>
      <c r="F135" s="197"/>
      <c r="G135" s="197"/>
      <c r="H135" s="197"/>
      <c r="I135" s="197"/>
      <c r="J135" s="197"/>
      <c r="K135" s="197"/>
      <c r="L135" s="197"/>
      <c r="M135" s="197"/>
      <c r="N135" s="197"/>
      <c r="O135" s="197"/>
      <c r="P135" s="197"/>
      <c r="Q135" s="197"/>
      <c r="R135" s="197"/>
      <c r="S135" s="281"/>
      <c r="T135" s="280"/>
    </row>
    <row r="136">
      <c r="A136" s="278"/>
      <c r="B136" s="279"/>
      <c r="C136" s="278"/>
      <c r="D136" s="278"/>
      <c r="E136" s="278"/>
      <c r="F136" s="197"/>
      <c r="G136" s="197"/>
      <c r="H136" s="197"/>
      <c r="I136" s="197"/>
      <c r="J136" s="197"/>
      <c r="K136" s="197"/>
      <c r="L136" s="197"/>
      <c r="M136" s="197"/>
      <c r="N136" s="197"/>
      <c r="O136" s="197"/>
      <c r="P136" s="197"/>
      <c r="Q136" s="197"/>
      <c r="R136" s="197"/>
      <c r="S136" s="281"/>
      <c r="T136" s="280"/>
    </row>
    <row r="137">
      <c r="A137" s="278"/>
      <c r="B137" s="279"/>
      <c r="C137" s="278"/>
      <c r="D137" s="278"/>
      <c r="E137" s="278"/>
      <c r="F137" s="197"/>
      <c r="G137" s="197"/>
      <c r="H137" s="197"/>
      <c r="I137" s="197"/>
      <c r="J137" s="197"/>
      <c r="K137" s="197"/>
      <c r="L137" s="197"/>
      <c r="M137" s="197"/>
      <c r="N137" s="197"/>
      <c r="O137" s="197"/>
      <c r="P137" s="197"/>
      <c r="Q137" s="197"/>
      <c r="R137" s="197"/>
      <c r="S137" s="281"/>
      <c r="T137" s="280"/>
    </row>
    <row r="138">
      <c r="A138" s="278"/>
      <c r="B138" s="279"/>
      <c r="C138" s="278"/>
      <c r="D138" s="278"/>
      <c r="E138" s="278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197"/>
      <c r="Q138" s="197"/>
      <c r="R138" s="197"/>
      <c r="S138" s="281"/>
      <c r="T138" s="280"/>
    </row>
    <row r="139">
      <c r="A139" s="278"/>
      <c r="B139" s="279"/>
      <c r="C139" s="278"/>
      <c r="D139" s="278"/>
      <c r="E139" s="278"/>
      <c r="F139" s="197"/>
      <c r="G139" s="197"/>
      <c r="H139" s="197"/>
      <c r="I139" s="197"/>
      <c r="J139" s="197"/>
      <c r="K139" s="197"/>
      <c r="L139" s="197"/>
      <c r="M139" s="197"/>
      <c r="N139" s="197"/>
      <c r="O139" s="197"/>
      <c r="P139" s="197"/>
      <c r="Q139" s="197"/>
      <c r="R139" s="197"/>
      <c r="S139" s="281"/>
      <c r="T139" s="280"/>
    </row>
    <row r="140">
      <c r="A140" s="278"/>
      <c r="B140" s="279"/>
      <c r="C140" s="278"/>
      <c r="D140" s="278"/>
      <c r="E140" s="278"/>
      <c r="F140" s="197"/>
      <c r="G140" s="197"/>
      <c r="H140" s="197"/>
      <c r="I140" s="197"/>
      <c r="J140" s="197"/>
      <c r="K140" s="197"/>
      <c r="L140" s="197"/>
      <c r="M140" s="197"/>
      <c r="N140" s="197"/>
      <c r="O140" s="197"/>
      <c r="P140" s="197"/>
      <c r="Q140" s="197"/>
      <c r="R140" s="197"/>
      <c r="S140" s="281"/>
      <c r="T140" s="280"/>
    </row>
    <row r="141">
      <c r="A141" s="212"/>
      <c r="B141" s="282"/>
      <c r="C141" s="212"/>
      <c r="D141" s="212"/>
      <c r="E141" s="212"/>
      <c r="F141" s="197"/>
      <c r="G141" s="197"/>
      <c r="H141" s="197"/>
      <c r="I141" s="197"/>
      <c r="J141" s="197"/>
      <c r="K141" s="197"/>
      <c r="L141" s="197"/>
      <c r="M141" s="197"/>
      <c r="N141" s="197"/>
      <c r="O141" s="197"/>
      <c r="P141" s="197"/>
      <c r="Q141" s="197"/>
      <c r="R141" s="197"/>
      <c r="S141" s="281"/>
      <c r="T141" s="280"/>
    </row>
    <row r="142">
      <c r="A142" s="212"/>
      <c r="B142" s="282"/>
      <c r="C142" s="212"/>
      <c r="D142" s="212"/>
      <c r="E142" s="212"/>
      <c r="F142" s="197"/>
      <c r="G142" s="197"/>
      <c r="H142" s="197"/>
      <c r="I142" s="197"/>
      <c r="J142" s="197"/>
      <c r="K142" s="197"/>
      <c r="L142" s="197"/>
      <c r="M142" s="197"/>
      <c r="N142" s="197"/>
      <c r="O142" s="197"/>
      <c r="P142" s="197"/>
      <c r="Q142" s="197"/>
      <c r="R142" s="197"/>
      <c r="S142" s="281"/>
      <c r="T142" s="280"/>
    </row>
    <row r="143">
      <c r="A143" s="212"/>
      <c r="B143" s="282"/>
      <c r="C143" s="212"/>
      <c r="D143" s="212"/>
      <c r="E143" s="212"/>
      <c r="F143" s="197"/>
      <c r="G143" s="197"/>
      <c r="H143" s="197"/>
      <c r="I143" s="197"/>
      <c r="J143" s="197"/>
      <c r="K143" s="197"/>
      <c r="L143" s="197"/>
      <c r="M143" s="197"/>
      <c r="N143" s="197"/>
      <c r="O143" s="197"/>
      <c r="P143" s="197"/>
      <c r="Q143" s="197"/>
      <c r="R143" s="197"/>
      <c r="S143" s="281"/>
      <c r="T143" s="280"/>
    </row>
    <row r="144">
      <c r="A144" s="212"/>
      <c r="B144" s="282"/>
      <c r="C144" s="212"/>
      <c r="D144" s="212"/>
      <c r="E144" s="212"/>
      <c r="F144" s="197"/>
      <c r="G144" s="197"/>
      <c r="H144" s="197"/>
      <c r="I144" s="197"/>
      <c r="J144" s="197"/>
      <c r="K144" s="197"/>
      <c r="L144" s="197"/>
      <c r="M144" s="197"/>
      <c r="N144" s="197"/>
      <c r="O144" s="197"/>
      <c r="P144" s="197"/>
      <c r="Q144" s="197"/>
      <c r="R144" s="197"/>
      <c r="S144" s="281"/>
      <c r="T144" s="280"/>
    </row>
    <row r="145">
      <c r="A145" s="212"/>
      <c r="B145" s="282"/>
      <c r="C145" s="212"/>
      <c r="D145" s="212"/>
      <c r="E145" s="212"/>
      <c r="F145" s="197"/>
      <c r="G145" s="197"/>
      <c r="H145" s="197"/>
      <c r="I145" s="197"/>
      <c r="J145" s="197"/>
      <c r="K145" s="197"/>
      <c r="L145" s="197"/>
      <c r="M145" s="197"/>
      <c r="N145" s="197"/>
      <c r="O145" s="197"/>
      <c r="P145" s="197"/>
      <c r="Q145" s="197"/>
      <c r="R145" s="197"/>
      <c r="S145" s="281"/>
      <c r="T145" s="280"/>
    </row>
    <row r="146">
      <c r="A146" s="212"/>
      <c r="B146" s="282"/>
      <c r="C146" s="212"/>
      <c r="D146" s="212"/>
      <c r="E146" s="212"/>
      <c r="F146" s="197"/>
      <c r="G146" s="197"/>
      <c r="H146" s="197"/>
      <c r="I146" s="197"/>
      <c r="J146" s="197"/>
      <c r="K146" s="197"/>
      <c r="L146" s="197"/>
      <c r="M146" s="197"/>
      <c r="N146" s="197"/>
      <c r="O146" s="197"/>
      <c r="P146" s="197"/>
      <c r="Q146" s="197"/>
      <c r="R146" s="197"/>
      <c r="S146" s="281"/>
      <c r="T146" s="280"/>
    </row>
    <row r="147">
      <c r="A147" s="212"/>
      <c r="B147" s="282"/>
      <c r="C147" s="212"/>
      <c r="D147" s="212"/>
      <c r="E147" s="212"/>
      <c r="F147" s="197"/>
      <c r="G147" s="197"/>
      <c r="H147" s="197"/>
      <c r="I147" s="197"/>
      <c r="J147" s="197"/>
      <c r="K147" s="197"/>
      <c r="L147" s="197"/>
      <c r="M147" s="197"/>
      <c r="N147" s="197"/>
      <c r="O147" s="197"/>
      <c r="P147" s="197"/>
      <c r="Q147" s="197"/>
      <c r="R147" s="197"/>
      <c r="S147" s="281"/>
      <c r="T147" s="280"/>
    </row>
    <row r="148">
      <c r="A148" s="212"/>
      <c r="B148" s="282"/>
      <c r="C148" s="212"/>
      <c r="D148" s="212"/>
      <c r="E148" s="212"/>
      <c r="F148" s="197"/>
      <c r="G148" s="197"/>
      <c r="H148" s="197"/>
      <c r="I148" s="197"/>
      <c r="J148" s="197"/>
      <c r="K148" s="197"/>
      <c r="L148" s="197"/>
      <c r="M148" s="197"/>
      <c r="N148" s="197"/>
      <c r="O148" s="197"/>
      <c r="P148" s="197"/>
      <c r="Q148" s="197"/>
      <c r="R148" s="197"/>
      <c r="S148" s="281"/>
      <c r="T148" s="280"/>
    </row>
    <row r="149">
      <c r="A149" s="212"/>
      <c r="B149" s="282"/>
      <c r="C149" s="212"/>
      <c r="D149" s="212"/>
      <c r="E149" s="212"/>
      <c r="F149" s="197"/>
      <c r="G149" s="197"/>
      <c r="H149" s="197"/>
      <c r="I149" s="197"/>
      <c r="J149" s="197"/>
      <c r="K149" s="197"/>
      <c r="L149" s="197"/>
      <c r="M149" s="197"/>
      <c r="N149" s="197"/>
      <c r="O149" s="197"/>
      <c r="P149" s="197"/>
      <c r="Q149" s="197"/>
      <c r="R149" s="197"/>
      <c r="S149" s="281"/>
      <c r="T149" s="280"/>
    </row>
    <row r="150">
      <c r="A150" s="212"/>
      <c r="B150" s="282"/>
      <c r="C150" s="212"/>
      <c r="D150" s="212"/>
      <c r="E150" s="212"/>
      <c r="F150" s="197"/>
      <c r="G150" s="197"/>
      <c r="H150" s="197"/>
      <c r="I150" s="197"/>
      <c r="J150" s="197"/>
      <c r="K150" s="197"/>
      <c r="L150" s="197"/>
      <c r="M150" s="197"/>
      <c r="N150" s="197"/>
      <c r="O150" s="197"/>
      <c r="P150" s="197"/>
      <c r="Q150" s="197"/>
      <c r="R150" s="197"/>
      <c r="S150" s="281"/>
      <c r="T150" s="280"/>
    </row>
    <row r="151">
      <c r="A151" s="212"/>
      <c r="B151" s="282"/>
      <c r="C151" s="212"/>
      <c r="D151" s="212"/>
      <c r="E151" s="212"/>
      <c r="F151" s="197"/>
      <c r="G151" s="197"/>
      <c r="H151" s="197"/>
      <c r="I151" s="197"/>
      <c r="J151" s="197"/>
      <c r="K151" s="197"/>
      <c r="L151" s="197"/>
      <c r="M151" s="197"/>
      <c r="N151" s="197"/>
      <c r="O151" s="197"/>
      <c r="P151" s="197"/>
      <c r="Q151" s="197"/>
      <c r="R151" s="197"/>
      <c r="S151" s="281"/>
      <c r="T151" s="280"/>
    </row>
    <row r="152">
      <c r="A152" s="212"/>
      <c r="B152" s="282"/>
      <c r="C152" s="212"/>
      <c r="D152" s="212"/>
      <c r="E152" s="212"/>
      <c r="F152" s="197"/>
      <c r="G152" s="197"/>
      <c r="H152" s="197"/>
      <c r="I152" s="197"/>
      <c r="J152" s="197"/>
      <c r="K152" s="197"/>
      <c r="L152" s="197"/>
      <c r="M152" s="197"/>
      <c r="N152" s="197"/>
      <c r="O152" s="197"/>
      <c r="P152" s="197"/>
      <c r="Q152" s="197"/>
      <c r="R152" s="197"/>
      <c r="S152" s="281"/>
      <c r="T152" s="280"/>
    </row>
    <row r="153">
      <c r="A153" s="212"/>
      <c r="B153" s="282"/>
      <c r="C153" s="212"/>
      <c r="D153" s="212"/>
      <c r="E153" s="212"/>
      <c r="F153" s="197"/>
      <c r="G153" s="197"/>
      <c r="H153" s="197"/>
      <c r="I153" s="197"/>
      <c r="J153" s="197"/>
      <c r="K153" s="197"/>
      <c r="L153" s="197"/>
      <c r="M153" s="197"/>
      <c r="N153" s="197"/>
      <c r="O153" s="197"/>
      <c r="P153" s="197"/>
      <c r="Q153" s="197"/>
      <c r="R153" s="197"/>
      <c r="S153" s="281"/>
      <c r="T153" s="280"/>
    </row>
    <row r="154">
      <c r="A154" s="212"/>
      <c r="B154" s="282"/>
      <c r="C154" s="212"/>
      <c r="D154" s="212"/>
      <c r="E154" s="212"/>
      <c r="F154" s="197"/>
      <c r="G154" s="197"/>
      <c r="H154" s="197"/>
      <c r="I154" s="197"/>
      <c r="J154" s="197"/>
      <c r="K154" s="197"/>
      <c r="L154" s="197"/>
      <c r="M154" s="197"/>
      <c r="N154" s="197"/>
      <c r="O154" s="197"/>
      <c r="P154" s="197"/>
      <c r="Q154" s="197"/>
      <c r="R154" s="197"/>
      <c r="S154" s="281"/>
      <c r="T154" s="280"/>
    </row>
    <row r="155">
      <c r="A155" s="212"/>
      <c r="B155" s="282"/>
      <c r="C155" s="212"/>
      <c r="D155" s="212"/>
      <c r="E155" s="212"/>
      <c r="F155" s="197"/>
      <c r="G155" s="197"/>
      <c r="H155" s="197"/>
      <c r="I155" s="197"/>
      <c r="J155" s="197"/>
      <c r="K155" s="197"/>
      <c r="L155" s="197"/>
      <c r="M155" s="197"/>
      <c r="N155" s="197"/>
      <c r="O155" s="197"/>
      <c r="P155" s="197"/>
      <c r="Q155" s="197"/>
      <c r="R155" s="197"/>
      <c r="S155" s="281"/>
      <c r="T155" s="280"/>
    </row>
    <row r="156">
      <c r="A156" s="212"/>
      <c r="B156" s="282"/>
      <c r="C156" s="212"/>
      <c r="D156" s="212"/>
      <c r="E156" s="212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  <c r="R156" s="197"/>
      <c r="S156" s="281"/>
      <c r="T156" s="280"/>
    </row>
    <row r="157">
      <c r="A157" s="212"/>
      <c r="B157" s="282"/>
      <c r="C157" s="212"/>
      <c r="D157" s="212"/>
      <c r="E157" s="212"/>
      <c r="F157" s="197"/>
      <c r="G157" s="197"/>
      <c r="H157" s="197"/>
      <c r="I157" s="197"/>
      <c r="J157" s="197"/>
      <c r="K157" s="197"/>
      <c r="L157" s="197"/>
      <c r="M157" s="197"/>
      <c r="N157" s="197"/>
      <c r="O157" s="197"/>
      <c r="P157" s="197"/>
      <c r="Q157" s="197"/>
      <c r="R157" s="197"/>
      <c r="S157" s="281"/>
      <c r="T157" s="280"/>
    </row>
    <row r="158">
      <c r="A158" s="212"/>
      <c r="B158" s="282"/>
      <c r="C158" s="212"/>
      <c r="D158" s="212"/>
      <c r="E158" s="212"/>
      <c r="F158" s="197"/>
      <c r="G158" s="197"/>
      <c r="H158" s="197"/>
      <c r="I158" s="197"/>
      <c r="J158" s="197"/>
      <c r="K158" s="197"/>
      <c r="L158" s="197"/>
      <c r="M158" s="197"/>
      <c r="N158" s="197"/>
      <c r="O158" s="197"/>
      <c r="P158" s="197"/>
      <c r="Q158" s="197"/>
      <c r="R158" s="197"/>
      <c r="S158" s="281"/>
      <c r="T158" s="280"/>
    </row>
    <row r="159">
      <c r="A159" s="212"/>
      <c r="B159" s="282"/>
      <c r="C159" s="212"/>
      <c r="D159" s="212"/>
      <c r="E159" s="212"/>
      <c r="F159" s="197"/>
      <c r="G159" s="197"/>
      <c r="H159" s="197"/>
      <c r="I159" s="197"/>
      <c r="J159" s="197"/>
      <c r="K159" s="197"/>
      <c r="L159" s="197"/>
      <c r="M159" s="197"/>
      <c r="N159" s="197"/>
      <c r="O159" s="197"/>
      <c r="P159" s="197"/>
      <c r="Q159" s="197"/>
      <c r="R159" s="197"/>
      <c r="S159" s="281"/>
      <c r="T159" s="280"/>
    </row>
    <row r="160">
      <c r="A160" s="212"/>
      <c r="B160" s="282"/>
      <c r="C160" s="212"/>
      <c r="D160" s="212"/>
      <c r="E160" s="212"/>
      <c r="F160" s="197"/>
      <c r="G160" s="197"/>
      <c r="H160" s="197"/>
      <c r="I160" s="197"/>
      <c r="J160" s="197"/>
      <c r="K160" s="197"/>
      <c r="L160" s="197"/>
      <c r="M160" s="197"/>
      <c r="N160" s="197"/>
      <c r="O160" s="197"/>
      <c r="P160" s="197"/>
      <c r="Q160" s="197"/>
      <c r="R160" s="197"/>
      <c r="S160" s="281"/>
      <c r="T160" s="280"/>
    </row>
    <row r="161">
      <c r="A161" s="212"/>
      <c r="B161" s="282"/>
      <c r="C161" s="212"/>
      <c r="D161" s="212"/>
      <c r="E161" s="212"/>
      <c r="F161" s="197"/>
      <c r="G161" s="197"/>
      <c r="H161" s="197"/>
      <c r="I161" s="197"/>
      <c r="J161" s="197"/>
      <c r="K161" s="197"/>
      <c r="L161" s="197"/>
      <c r="M161" s="197"/>
      <c r="N161" s="197"/>
      <c r="O161" s="197"/>
      <c r="P161" s="197"/>
      <c r="Q161" s="197"/>
      <c r="R161" s="197"/>
      <c r="S161" s="281"/>
      <c r="T161" s="280"/>
    </row>
    <row r="162">
      <c r="A162" s="212"/>
      <c r="B162" s="282"/>
      <c r="C162" s="212"/>
      <c r="D162" s="212"/>
      <c r="E162" s="212"/>
      <c r="F162" s="197"/>
      <c r="G162" s="197"/>
      <c r="H162" s="197"/>
      <c r="I162" s="197"/>
      <c r="J162" s="197"/>
      <c r="K162" s="197"/>
      <c r="L162" s="197"/>
      <c r="M162" s="197"/>
      <c r="N162" s="197"/>
      <c r="O162" s="197"/>
      <c r="P162" s="197"/>
      <c r="Q162" s="197"/>
      <c r="R162" s="197"/>
      <c r="S162" s="281"/>
      <c r="T162" s="280"/>
    </row>
    <row r="163">
      <c r="A163" s="212"/>
      <c r="B163" s="282"/>
      <c r="C163" s="212"/>
      <c r="D163" s="212"/>
      <c r="E163" s="212"/>
      <c r="F163" s="197"/>
      <c r="G163" s="197"/>
      <c r="H163" s="197"/>
      <c r="I163" s="197"/>
      <c r="J163" s="197"/>
      <c r="K163" s="197"/>
      <c r="L163" s="197"/>
      <c r="M163" s="197"/>
      <c r="N163" s="197"/>
      <c r="O163" s="197"/>
      <c r="P163" s="197"/>
      <c r="Q163" s="197"/>
      <c r="R163" s="197"/>
      <c r="S163" s="281"/>
      <c r="T163" s="280"/>
    </row>
    <row r="164">
      <c r="A164" s="212"/>
      <c r="B164" s="282"/>
      <c r="C164" s="212"/>
      <c r="D164" s="212"/>
      <c r="E164" s="212"/>
      <c r="F164" s="197"/>
      <c r="G164" s="197"/>
      <c r="H164" s="197"/>
      <c r="I164" s="197"/>
      <c r="J164" s="197"/>
      <c r="K164" s="197"/>
      <c r="L164" s="197"/>
      <c r="M164" s="197"/>
      <c r="N164" s="197"/>
      <c r="O164" s="197"/>
      <c r="P164" s="197"/>
      <c r="Q164" s="197"/>
      <c r="R164" s="197"/>
      <c r="S164" s="281"/>
      <c r="T164" s="280"/>
    </row>
    <row r="165">
      <c r="A165" s="212"/>
      <c r="B165" s="282"/>
      <c r="C165" s="212"/>
      <c r="D165" s="212"/>
      <c r="E165" s="212"/>
      <c r="F165" s="197"/>
      <c r="G165" s="197"/>
      <c r="H165" s="197"/>
      <c r="I165" s="197"/>
      <c r="J165" s="197"/>
      <c r="K165" s="197"/>
      <c r="L165" s="197"/>
      <c r="M165" s="197"/>
      <c r="N165" s="197"/>
      <c r="O165" s="197"/>
      <c r="P165" s="197"/>
      <c r="Q165" s="197"/>
      <c r="R165" s="197"/>
      <c r="S165" s="281"/>
      <c r="T165" s="280"/>
    </row>
    <row r="166">
      <c r="A166" s="212"/>
      <c r="B166" s="282"/>
      <c r="C166" s="212"/>
      <c r="D166" s="212"/>
      <c r="E166" s="212"/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281"/>
      <c r="T166" s="280"/>
    </row>
    <row r="167">
      <c r="A167" s="212"/>
      <c r="B167" s="282"/>
      <c r="C167" s="212"/>
      <c r="D167" s="212"/>
      <c r="E167" s="212"/>
      <c r="F167" s="197"/>
      <c r="G167" s="197"/>
      <c r="H167" s="197"/>
      <c r="I167" s="197"/>
      <c r="J167" s="197"/>
      <c r="K167" s="197"/>
      <c r="L167" s="197"/>
      <c r="M167" s="197"/>
      <c r="N167" s="197"/>
      <c r="O167" s="197"/>
      <c r="P167" s="197"/>
      <c r="Q167" s="197"/>
      <c r="R167" s="197"/>
      <c r="S167" s="281"/>
      <c r="T167" s="280"/>
    </row>
    <row r="168">
      <c r="A168" s="212"/>
      <c r="B168" s="282"/>
      <c r="C168" s="212"/>
      <c r="D168" s="212"/>
      <c r="E168" s="212"/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281"/>
      <c r="T168" s="280"/>
    </row>
    <row r="169">
      <c r="A169" s="212"/>
      <c r="B169" s="282"/>
      <c r="C169" s="212"/>
      <c r="D169" s="212"/>
      <c r="E169" s="212"/>
      <c r="F169" s="197"/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281"/>
      <c r="T169" s="280"/>
    </row>
    <row r="170">
      <c r="A170" s="212"/>
      <c r="B170" s="282"/>
      <c r="C170" s="212"/>
      <c r="D170" s="212"/>
      <c r="E170" s="212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281"/>
      <c r="T170" s="280"/>
    </row>
    <row r="171">
      <c r="A171" s="212"/>
      <c r="B171" s="282"/>
      <c r="C171" s="212"/>
      <c r="D171" s="212"/>
      <c r="E171" s="212"/>
      <c r="F171" s="197"/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281"/>
      <c r="T171" s="280"/>
    </row>
    <row r="172">
      <c r="A172" s="212"/>
      <c r="B172" s="282"/>
      <c r="C172" s="212"/>
      <c r="D172" s="212"/>
      <c r="E172" s="212"/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281"/>
      <c r="T172" s="280"/>
    </row>
    <row r="173">
      <c r="A173" s="212"/>
      <c r="B173" s="282"/>
      <c r="C173" s="212"/>
      <c r="D173" s="212"/>
      <c r="E173" s="212"/>
      <c r="F173" s="197"/>
      <c r="G173" s="197"/>
      <c r="H173" s="197"/>
      <c r="I173" s="197"/>
      <c r="J173" s="197"/>
      <c r="K173" s="197"/>
      <c r="L173" s="197"/>
      <c r="M173" s="197"/>
      <c r="N173" s="197"/>
      <c r="O173" s="197"/>
      <c r="P173" s="197"/>
      <c r="Q173" s="197"/>
      <c r="R173" s="197"/>
      <c r="S173" s="281"/>
      <c r="T173" s="280"/>
    </row>
    <row r="174">
      <c r="A174" s="212"/>
      <c r="B174" s="282"/>
      <c r="C174" s="212"/>
      <c r="D174" s="212"/>
      <c r="E174" s="212"/>
      <c r="F174" s="197"/>
      <c r="G174" s="197"/>
      <c r="H174" s="197"/>
      <c r="I174" s="197"/>
      <c r="J174" s="197"/>
      <c r="K174" s="197"/>
      <c r="L174" s="197"/>
      <c r="M174" s="197"/>
      <c r="N174" s="197"/>
      <c r="O174" s="197"/>
      <c r="P174" s="197"/>
      <c r="Q174" s="197"/>
      <c r="R174" s="197"/>
      <c r="S174" s="281"/>
      <c r="T174" s="280"/>
    </row>
    <row r="175">
      <c r="A175" s="212"/>
      <c r="B175" s="282"/>
      <c r="C175" s="212"/>
      <c r="D175" s="212"/>
      <c r="E175" s="212"/>
      <c r="F175" s="197"/>
      <c r="G175" s="197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281"/>
      <c r="T175" s="280"/>
    </row>
    <row r="176">
      <c r="A176" s="212"/>
      <c r="B176" s="282"/>
      <c r="C176" s="212"/>
      <c r="D176" s="212"/>
      <c r="E176" s="212"/>
      <c r="F176" s="197"/>
      <c r="G176" s="197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281"/>
      <c r="T176" s="280"/>
    </row>
    <row r="177">
      <c r="A177" s="212"/>
      <c r="B177" s="282"/>
      <c r="C177" s="212"/>
      <c r="D177" s="212"/>
      <c r="E177" s="212"/>
      <c r="F177" s="197"/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281"/>
      <c r="T177" s="280"/>
    </row>
    <row r="178">
      <c r="A178" s="212"/>
      <c r="B178" s="282"/>
      <c r="C178" s="212"/>
      <c r="D178" s="212"/>
      <c r="E178" s="212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281"/>
      <c r="T178" s="280"/>
    </row>
    <row r="179">
      <c r="A179" s="212"/>
      <c r="B179" s="282"/>
      <c r="C179" s="212"/>
      <c r="D179" s="212"/>
      <c r="E179" s="212"/>
      <c r="F179" s="197"/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281"/>
      <c r="T179" s="280"/>
    </row>
    <row r="180">
      <c r="A180" s="212"/>
      <c r="B180" s="282"/>
      <c r="C180" s="212"/>
      <c r="D180" s="212"/>
      <c r="E180" s="212"/>
      <c r="F180" s="197"/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281"/>
      <c r="T180" s="280"/>
    </row>
    <row r="181">
      <c r="A181" s="212"/>
      <c r="B181" s="282"/>
      <c r="C181" s="212"/>
      <c r="D181" s="212"/>
      <c r="E181" s="212"/>
      <c r="F181" s="197"/>
      <c r="G181" s="197"/>
      <c r="H181" s="197"/>
      <c r="I181" s="197"/>
      <c r="J181" s="197"/>
      <c r="K181" s="197"/>
      <c r="L181" s="197"/>
      <c r="M181" s="197"/>
      <c r="N181" s="197"/>
      <c r="O181" s="197"/>
      <c r="P181" s="197"/>
      <c r="Q181" s="197"/>
      <c r="R181" s="197"/>
      <c r="S181" s="281"/>
      <c r="T181" s="280"/>
    </row>
    <row r="182">
      <c r="A182" s="212"/>
      <c r="B182" s="282"/>
      <c r="C182" s="212"/>
      <c r="D182" s="212"/>
      <c r="E182" s="212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281"/>
      <c r="T182" s="280"/>
    </row>
    <row r="183">
      <c r="A183" s="212"/>
      <c r="B183" s="282"/>
      <c r="C183" s="212"/>
      <c r="D183" s="212"/>
      <c r="E183" s="212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281"/>
      <c r="T183" s="280"/>
    </row>
    <row r="184">
      <c r="A184" s="212"/>
      <c r="B184" s="282"/>
      <c r="C184" s="212"/>
      <c r="D184" s="212"/>
      <c r="E184" s="212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281"/>
      <c r="T184" s="280"/>
    </row>
    <row r="185">
      <c r="A185" s="212"/>
      <c r="B185" s="282"/>
      <c r="C185" s="212"/>
      <c r="D185" s="212"/>
      <c r="E185" s="212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281"/>
      <c r="T185" s="280"/>
    </row>
    <row r="186">
      <c r="A186" s="212"/>
      <c r="B186" s="282"/>
      <c r="C186" s="212"/>
      <c r="D186" s="212"/>
      <c r="E186" s="212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281"/>
      <c r="T186" s="280"/>
    </row>
    <row r="187">
      <c r="A187" s="212"/>
      <c r="B187" s="282"/>
      <c r="C187" s="212"/>
      <c r="D187" s="212"/>
      <c r="E187" s="212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281"/>
      <c r="T187" s="280"/>
    </row>
    <row r="188">
      <c r="A188" s="212"/>
      <c r="B188" s="282"/>
      <c r="C188" s="212"/>
      <c r="D188" s="212"/>
      <c r="E188" s="212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281"/>
      <c r="T188" s="280"/>
    </row>
    <row r="189">
      <c r="A189" s="212"/>
      <c r="B189" s="282"/>
      <c r="C189" s="212"/>
      <c r="D189" s="212"/>
      <c r="E189" s="212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281"/>
      <c r="T189" s="280"/>
    </row>
    <row r="190">
      <c r="A190" s="212"/>
      <c r="B190" s="282"/>
      <c r="C190" s="212"/>
      <c r="D190" s="212"/>
      <c r="E190" s="212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281"/>
      <c r="T190" s="280"/>
    </row>
    <row r="191">
      <c r="A191" s="212"/>
      <c r="B191" s="282"/>
      <c r="C191" s="212"/>
      <c r="D191" s="212"/>
      <c r="E191" s="212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281"/>
      <c r="T191" s="280"/>
    </row>
    <row r="192">
      <c r="A192" s="212"/>
      <c r="B192" s="282"/>
      <c r="C192" s="212"/>
      <c r="D192" s="212"/>
      <c r="E192" s="212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281"/>
      <c r="T192" s="280"/>
    </row>
    <row r="193">
      <c r="A193" s="212"/>
      <c r="B193" s="282"/>
      <c r="C193" s="212"/>
      <c r="D193" s="212"/>
      <c r="E193" s="212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281"/>
      <c r="T193" s="280"/>
    </row>
    <row r="194">
      <c r="A194" s="212"/>
      <c r="B194" s="282"/>
      <c r="C194" s="212"/>
      <c r="D194" s="212"/>
      <c r="E194" s="212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281"/>
      <c r="T194" s="280"/>
    </row>
    <row r="195">
      <c r="A195" s="212"/>
      <c r="B195" s="282"/>
      <c r="C195" s="212"/>
      <c r="D195" s="212"/>
      <c r="E195" s="212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281"/>
      <c r="T195" s="280"/>
    </row>
    <row r="196">
      <c r="A196" s="212"/>
      <c r="B196" s="282"/>
      <c r="C196" s="212"/>
      <c r="D196" s="212"/>
      <c r="E196" s="212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281"/>
      <c r="T196" s="280"/>
    </row>
    <row r="197">
      <c r="A197" s="212"/>
      <c r="B197" s="282"/>
      <c r="C197" s="212"/>
      <c r="D197" s="212"/>
      <c r="E197" s="212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281"/>
      <c r="T197" s="280"/>
    </row>
    <row r="198">
      <c r="A198" s="212"/>
      <c r="B198" s="282"/>
      <c r="C198" s="212"/>
      <c r="D198" s="212"/>
      <c r="E198" s="212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281"/>
      <c r="T198" s="280"/>
    </row>
    <row r="199">
      <c r="A199" s="212"/>
      <c r="B199" s="282"/>
      <c r="C199" s="212"/>
      <c r="D199" s="212"/>
      <c r="E199" s="212"/>
      <c r="F199" s="197"/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281"/>
      <c r="T199" s="280"/>
    </row>
    <row r="200">
      <c r="A200" s="212"/>
      <c r="B200" s="282"/>
      <c r="C200" s="212"/>
      <c r="D200" s="212"/>
      <c r="E200" s="212"/>
      <c r="F200" s="197"/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281"/>
      <c r="T200" s="280"/>
    </row>
    <row r="201">
      <c r="A201" s="212"/>
      <c r="B201" s="282"/>
      <c r="C201" s="212"/>
      <c r="D201" s="212"/>
      <c r="E201" s="212"/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281"/>
      <c r="T201" s="280"/>
    </row>
    <row r="202">
      <c r="A202" s="212"/>
      <c r="B202" s="282"/>
      <c r="C202" s="212"/>
      <c r="D202" s="212"/>
      <c r="E202" s="212"/>
      <c r="F202" s="197"/>
      <c r="G202" s="197"/>
      <c r="H202" s="197"/>
      <c r="I202" s="197"/>
      <c r="J202" s="197"/>
      <c r="K202" s="197"/>
      <c r="L202" s="197"/>
      <c r="M202" s="197"/>
      <c r="N202" s="197"/>
      <c r="O202" s="197"/>
      <c r="P202" s="197"/>
      <c r="Q202" s="197"/>
      <c r="R202" s="197"/>
      <c r="S202" s="281"/>
      <c r="T202" s="280"/>
    </row>
    <row r="203">
      <c r="A203" s="212"/>
      <c r="B203" s="282"/>
      <c r="C203" s="212"/>
      <c r="D203" s="212"/>
      <c r="E203" s="212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281"/>
      <c r="T203" s="280"/>
    </row>
    <row r="204">
      <c r="A204" s="212"/>
      <c r="B204" s="282"/>
      <c r="C204" s="212"/>
      <c r="D204" s="212"/>
      <c r="E204" s="212"/>
      <c r="F204" s="197"/>
      <c r="G204" s="197"/>
      <c r="H204" s="197"/>
      <c r="I204" s="197"/>
      <c r="J204" s="197"/>
      <c r="K204" s="197"/>
      <c r="L204" s="197"/>
      <c r="M204" s="197"/>
      <c r="N204" s="197"/>
      <c r="O204" s="197"/>
      <c r="P204" s="197"/>
      <c r="Q204" s="197"/>
      <c r="R204" s="197"/>
      <c r="S204" s="281"/>
      <c r="T204" s="280"/>
    </row>
    <row r="205">
      <c r="A205" s="212"/>
      <c r="B205" s="282"/>
      <c r="C205" s="212"/>
      <c r="D205" s="212"/>
      <c r="E205" s="212"/>
      <c r="F205" s="197"/>
      <c r="G205" s="197"/>
      <c r="H205" s="197"/>
      <c r="I205" s="197"/>
      <c r="J205" s="197"/>
      <c r="K205" s="197"/>
      <c r="L205" s="197"/>
      <c r="M205" s="197"/>
      <c r="N205" s="197"/>
      <c r="O205" s="197"/>
      <c r="P205" s="197"/>
      <c r="Q205" s="197"/>
      <c r="R205" s="197"/>
      <c r="S205" s="281"/>
      <c r="T205" s="280"/>
    </row>
    <row r="206">
      <c r="A206" s="212"/>
      <c r="B206" s="282"/>
      <c r="C206" s="212"/>
      <c r="D206" s="212"/>
      <c r="E206" s="212"/>
      <c r="F206" s="197"/>
      <c r="G206" s="197"/>
      <c r="H206" s="197"/>
      <c r="I206" s="197"/>
      <c r="J206" s="197"/>
      <c r="K206" s="197"/>
      <c r="L206" s="197"/>
      <c r="M206" s="197"/>
      <c r="N206" s="197"/>
      <c r="O206" s="197"/>
      <c r="P206" s="197"/>
      <c r="Q206" s="197"/>
      <c r="R206" s="197"/>
      <c r="S206" s="281"/>
      <c r="T206" s="280"/>
    </row>
    <row r="207">
      <c r="A207" s="212"/>
      <c r="B207" s="282"/>
      <c r="C207" s="212"/>
      <c r="D207" s="212"/>
      <c r="E207" s="212"/>
      <c r="F207" s="197"/>
      <c r="G207" s="197"/>
      <c r="H207" s="197"/>
      <c r="I207" s="197"/>
      <c r="J207" s="197"/>
      <c r="K207" s="197"/>
      <c r="L207" s="197"/>
      <c r="M207" s="197"/>
      <c r="N207" s="197"/>
      <c r="O207" s="197"/>
      <c r="P207" s="197"/>
      <c r="Q207" s="197"/>
      <c r="R207" s="197"/>
      <c r="S207" s="281"/>
      <c r="T207" s="280"/>
    </row>
    <row r="208">
      <c r="A208" s="212"/>
      <c r="B208" s="282"/>
      <c r="C208" s="212"/>
      <c r="D208" s="212"/>
      <c r="E208" s="212"/>
      <c r="F208" s="197"/>
      <c r="G208" s="197"/>
      <c r="H208" s="197"/>
      <c r="I208" s="197"/>
      <c r="J208" s="197"/>
      <c r="K208" s="197"/>
      <c r="L208" s="197"/>
      <c r="M208" s="197"/>
      <c r="N208" s="197"/>
      <c r="O208" s="197"/>
      <c r="P208" s="197"/>
      <c r="Q208" s="197"/>
      <c r="R208" s="197"/>
      <c r="S208" s="281"/>
      <c r="T208" s="280"/>
    </row>
    <row r="209">
      <c r="A209" s="212"/>
      <c r="B209" s="282"/>
      <c r="C209" s="212"/>
      <c r="D209" s="212"/>
      <c r="E209" s="212"/>
      <c r="F209" s="197"/>
      <c r="G209" s="197"/>
      <c r="H209" s="197"/>
      <c r="I209" s="197"/>
      <c r="J209" s="197"/>
      <c r="K209" s="197"/>
      <c r="L209" s="197"/>
      <c r="M209" s="197"/>
      <c r="N209" s="197"/>
      <c r="O209" s="197"/>
      <c r="P209" s="197"/>
      <c r="Q209" s="197"/>
      <c r="R209" s="197"/>
      <c r="S209" s="281"/>
      <c r="T209" s="280"/>
    </row>
    <row r="210">
      <c r="A210" s="212"/>
      <c r="B210" s="282"/>
      <c r="C210" s="212"/>
      <c r="D210" s="212"/>
      <c r="E210" s="212"/>
      <c r="F210" s="197"/>
      <c r="G210" s="197"/>
      <c r="H210" s="197"/>
      <c r="I210" s="197"/>
      <c r="J210" s="197"/>
      <c r="K210" s="197"/>
      <c r="L210" s="197"/>
      <c r="M210" s="197"/>
      <c r="N210" s="197"/>
      <c r="O210" s="197"/>
      <c r="P210" s="197"/>
      <c r="Q210" s="197"/>
      <c r="R210" s="197"/>
      <c r="S210" s="281"/>
      <c r="T210" s="280"/>
    </row>
    <row r="211">
      <c r="A211" s="212"/>
      <c r="B211" s="282"/>
      <c r="C211" s="212"/>
      <c r="D211" s="212"/>
      <c r="E211" s="212"/>
      <c r="F211" s="197"/>
      <c r="G211" s="197"/>
      <c r="H211" s="197"/>
      <c r="I211" s="197"/>
      <c r="J211" s="197"/>
      <c r="K211" s="197"/>
      <c r="L211" s="197"/>
      <c r="M211" s="197"/>
      <c r="N211" s="197"/>
      <c r="O211" s="197"/>
      <c r="P211" s="197"/>
      <c r="Q211" s="197"/>
      <c r="R211" s="197"/>
      <c r="S211" s="281"/>
      <c r="T211" s="280"/>
    </row>
    <row r="212">
      <c r="A212" s="212"/>
      <c r="B212" s="282"/>
      <c r="C212" s="212"/>
      <c r="D212" s="212"/>
      <c r="E212" s="212"/>
      <c r="F212" s="197"/>
      <c r="G212" s="197"/>
      <c r="H212" s="197"/>
      <c r="I212" s="197"/>
      <c r="J212" s="197"/>
      <c r="K212" s="197"/>
      <c r="L212" s="197"/>
      <c r="M212" s="197"/>
      <c r="N212" s="197"/>
      <c r="O212" s="197"/>
      <c r="P212" s="197"/>
      <c r="Q212" s="197"/>
      <c r="R212" s="197"/>
      <c r="S212" s="281"/>
      <c r="T212" s="280"/>
    </row>
    <row r="213">
      <c r="A213" s="212"/>
      <c r="B213" s="282"/>
      <c r="C213" s="212"/>
      <c r="D213" s="212"/>
      <c r="E213" s="212"/>
      <c r="F213" s="197"/>
      <c r="G213" s="197"/>
      <c r="H213" s="197"/>
      <c r="I213" s="197"/>
      <c r="J213" s="197"/>
      <c r="K213" s="197"/>
      <c r="L213" s="197"/>
      <c r="M213" s="197"/>
      <c r="N213" s="197"/>
      <c r="O213" s="197"/>
      <c r="P213" s="197"/>
      <c r="Q213" s="197"/>
      <c r="R213" s="197"/>
      <c r="S213" s="281"/>
      <c r="T213" s="280"/>
    </row>
    <row r="214">
      <c r="A214" s="212"/>
      <c r="B214" s="282"/>
      <c r="C214" s="212"/>
      <c r="D214" s="212"/>
      <c r="E214" s="212"/>
      <c r="F214" s="197"/>
      <c r="G214" s="197"/>
      <c r="H214" s="197"/>
      <c r="I214" s="197"/>
      <c r="J214" s="197"/>
      <c r="K214" s="197"/>
      <c r="L214" s="197"/>
      <c r="M214" s="197"/>
      <c r="N214" s="197"/>
      <c r="O214" s="197"/>
      <c r="P214" s="197"/>
      <c r="Q214" s="197"/>
      <c r="R214" s="197"/>
      <c r="S214" s="281"/>
      <c r="T214" s="280"/>
    </row>
    <row r="215">
      <c r="A215" s="212"/>
      <c r="B215" s="282"/>
      <c r="C215" s="212"/>
      <c r="D215" s="212"/>
      <c r="E215" s="212"/>
      <c r="F215" s="197"/>
      <c r="G215" s="197"/>
      <c r="H215" s="197"/>
      <c r="I215" s="197"/>
      <c r="J215" s="197"/>
      <c r="K215" s="197"/>
      <c r="L215" s="197"/>
      <c r="M215" s="197"/>
      <c r="N215" s="197"/>
      <c r="O215" s="197"/>
      <c r="P215" s="197"/>
      <c r="Q215" s="197"/>
      <c r="R215" s="197"/>
      <c r="S215" s="281"/>
      <c r="T215" s="280"/>
    </row>
    <row r="216">
      <c r="A216" s="212"/>
      <c r="B216" s="282"/>
      <c r="C216" s="212"/>
      <c r="D216" s="212"/>
      <c r="E216" s="212"/>
      <c r="F216" s="197"/>
      <c r="G216" s="197"/>
      <c r="H216" s="197"/>
      <c r="I216" s="197"/>
      <c r="J216" s="197"/>
      <c r="K216" s="197"/>
      <c r="L216" s="197"/>
      <c r="M216" s="197"/>
      <c r="N216" s="197"/>
      <c r="O216" s="197"/>
      <c r="P216" s="197"/>
      <c r="Q216" s="197"/>
      <c r="R216" s="197"/>
      <c r="S216" s="281"/>
      <c r="T216" s="280"/>
    </row>
    <row r="217">
      <c r="A217" s="212"/>
      <c r="B217" s="282"/>
      <c r="C217" s="212"/>
      <c r="D217" s="212"/>
      <c r="E217" s="212"/>
      <c r="F217" s="197"/>
      <c r="G217" s="197"/>
      <c r="H217" s="197"/>
      <c r="I217" s="197"/>
      <c r="J217" s="197"/>
      <c r="K217" s="197"/>
      <c r="L217" s="197"/>
      <c r="M217" s="197"/>
      <c r="N217" s="197"/>
      <c r="O217" s="197"/>
      <c r="P217" s="197"/>
      <c r="Q217" s="197"/>
      <c r="R217" s="197"/>
      <c r="S217" s="281"/>
      <c r="T217" s="280"/>
    </row>
    <row r="218">
      <c r="A218" s="212"/>
      <c r="B218" s="282"/>
      <c r="C218" s="212"/>
      <c r="D218" s="212"/>
      <c r="E218" s="212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  <c r="R218" s="197"/>
      <c r="S218" s="281"/>
      <c r="T218" s="280"/>
    </row>
    <row r="219">
      <c r="A219" s="212"/>
      <c r="B219" s="282"/>
      <c r="C219" s="212"/>
      <c r="D219" s="212"/>
      <c r="E219" s="212"/>
      <c r="F219" s="197"/>
      <c r="G219" s="197"/>
      <c r="H219" s="197"/>
      <c r="I219" s="197"/>
      <c r="J219" s="197"/>
      <c r="K219" s="197"/>
      <c r="L219" s="197"/>
      <c r="M219" s="197"/>
      <c r="N219" s="197"/>
      <c r="O219" s="197"/>
      <c r="P219" s="197"/>
      <c r="Q219" s="197"/>
      <c r="R219" s="197"/>
      <c r="S219" s="281"/>
      <c r="T219" s="280"/>
    </row>
    <row r="220">
      <c r="A220" s="212"/>
      <c r="B220" s="282"/>
      <c r="C220" s="212"/>
      <c r="D220" s="212"/>
      <c r="E220" s="212"/>
      <c r="F220" s="197"/>
      <c r="G220" s="197"/>
      <c r="H220" s="197"/>
      <c r="I220" s="197"/>
      <c r="J220" s="197"/>
      <c r="K220" s="197"/>
      <c r="L220" s="197"/>
      <c r="M220" s="197"/>
      <c r="N220" s="197"/>
      <c r="O220" s="197"/>
      <c r="P220" s="197"/>
      <c r="Q220" s="197"/>
      <c r="R220" s="197"/>
      <c r="S220" s="281"/>
      <c r="T220" s="280"/>
    </row>
    <row r="221">
      <c r="A221" s="212"/>
      <c r="B221" s="282"/>
      <c r="C221" s="212"/>
      <c r="D221" s="212"/>
      <c r="E221" s="212"/>
      <c r="F221" s="197"/>
      <c r="G221" s="197"/>
      <c r="H221" s="197"/>
      <c r="I221" s="197"/>
      <c r="J221" s="197"/>
      <c r="K221" s="197"/>
      <c r="L221" s="197"/>
      <c r="M221" s="197"/>
      <c r="N221" s="197"/>
      <c r="O221" s="197"/>
      <c r="P221" s="197"/>
      <c r="Q221" s="197"/>
      <c r="R221" s="197"/>
      <c r="S221" s="281"/>
      <c r="T221" s="280"/>
    </row>
    <row r="222">
      <c r="A222" s="212"/>
      <c r="B222" s="282"/>
      <c r="C222" s="212"/>
      <c r="D222" s="212"/>
      <c r="E222" s="212"/>
      <c r="F222" s="197"/>
      <c r="G222" s="197"/>
      <c r="H222" s="197"/>
      <c r="I222" s="197"/>
      <c r="J222" s="197"/>
      <c r="K222" s="197"/>
      <c r="L222" s="197"/>
      <c r="M222" s="197"/>
      <c r="N222" s="197"/>
      <c r="O222" s="197"/>
      <c r="P222" s="197"/>
      <c r="Q222" s="197"/>
      <c r="R222" s="197"/>
      <c r="S222" s="281"/>
      <c r="T222" s="280"/>
    </row>
    <row r="223">
      <c r="A223" s="212"/>
      <c r="B223" s="282"/>
      <c r="C223" s="212"/>
      <c r="D223" s="212"/>
      <c r="E223" s="212"/>
      <c r="F223" s="197"/>
      <c r="G223" s="197"/>
      <c r="H223" s="197"/>
      <c r="I223" s="197"/>
      <c r="J223" s="197"/>
      <c r="K223" s="197"/>
      <c r="L223" s="197"/>
      <c r="M223" s="197"/>
      <c r="N223" s="197"/>
      <c r="O223" s="197"/>
      <c r="P223" s="197"/>
      <c r="Q223" s="197"/>
      <c r="R223" s="197"/>
      <c r="S223" s="281"/>
      <c r="T223" s="280"/>
    </row>
    <row r="224">
      <c r="A224" s="212"/>
      <c r="B224" s="282"/>
      <c r="C224" s="212"/>
      <c r="D224" s="212"/>
      <c r="E224" s="212"/>
      <c r="F224" s="197"/>
      <c r="G224" s="197"/>
      <c r="H224" s="197"/>
      <c r="I224" s="197"/>
      <c r="J224" s="197"/>
      <c r="K224" s="197"/>
      <c r="L224" s="197"/>
      <c r="M224" s="197"/>
      <c r="N224" s="197"/>
      <c r="O224" s="197"/>
      <c r="P224" s="197"/>
      <c r="Q224" s="197"/>
      <c r="R224" s="197"/>
      <c r="S224" s="281"/>
      <c r="T224" s="280"/>
    </row>
    <row r="225">
      <c r="A225" s="212"/>
      <c r="B225" s="282"/>
      <c r="C225" s="212"/>
      <c r="D225" s="212"/>
      <c r="E225" s="212"/>
      <c r="F225" s="197"/>
      <c r="G225" s="197"/>
      <c r="H225" s="197"/>
      <c r="I225" s="197"/>
      <c r="J225" s="197"/>
      <c r="K225" s="197"/>
      <c r="L225" s="197"/>
      <c r="M225" s="197"/>
      <c r="N225" s="197"/>
      <c r="O225" s="197"/>
      <c r="P225" s="197"/>
      <c r="Q225" s="197"/>
      <c r="R225" s="197"/>
      <c r="S225" s="281"/>
      <c r="T225" s="280"/>
    </row>
    <row r="226">
      <c r="A226" s="212"/>
      <c r="B226" s="282"/>
      <c r="C226" s="212"/>
      <c r="D226" s="212"/>
      <c r="E226" s="212"/>
      <c r="F226" s="197"/>
      <c r="G226" s="197"/>
      <c r="H226" s="197"/>
      <c r="I226" s="197"/>
      <c r="J226" s="197"/>
      <c r="K226" s="197"/>
      <c r="L226" s="197"/>
      <c r="M226" s="197"/>
      <c r="N226" s="197"/>
      <c r="O226" s="197"/>
      <c r="P226" s="197"/>
      <c r="Q226" s="197"/>
      <c r="R226" s="197"/>
      <c r="S226" s="281"/>
      <c r="T226" s="280"/>
    </row>
    <row r="227">
      <c r="A227" s="212"/>
      <c r="B227" s="282"/>
      <c r="C227" s="212"/>
      <c r="D227" s="212"/>
      <c r="E227" s="212"/>
      <c r="F227" s="197"/>
      <c r="G227" s="197"/>
      <c r="H227" s="197"/>
      <c r="I227" s="197"/>
      <c r="J227" s="197"/>
      <c r="K227" s="197"/>
      <c r="L227" s="197"/>
      <c r="M227" s="197"/>
      <c r="N227" s="197"/>
      <c r="O227" s="197"/>
      <c r="P227" s="197"/>
      <c r="Q227" s="197"/>
      <c r="R227" s="197"/>
      <c r="S227" s="281"/>
      <c r="T227" s="280"/>
    </row>
    <row r="228">
      <c r="A228" s="212"/>
      <c r="B228" s="282"/>
      <c r="C228" s="212"/>
      <c r="D228" s="212"/>
      <c r="E228" s="212"/>
      <c r="F228" s="197"/>
      <c r="G228" s="197"/>
      <c r="H228" s="197"/>
      <c r="I228" s="197"/>
      <c r="J228" s="197"/>
      <c r="K228" s="197"/>
      <c r="L228" s="197"/>
      <c r="M228" s="197"/>
      <c r="N228" s="197"/>
      <c r="O228" s="197"/>
      <c r="P228" s="197"/>
      <c r="Q228" s="197"/>
      <c r="R228" s="197"/>
      <c r="S228" s="281"/>
      <c r="T228" s="280"/>
    </row>
    <row r="229">
      <c r="A229" s="212"/>
      <c r="B229" s="282"/>
      <c r="C229" s="212"/>
      <c r="D229" s="212"/>
      <c r="E229" s="212"/>
      <c r="F229" s="197"/>
      <c r="G229" s="197"/>
      <c r="H229" s="197"/>
      <c r="I229" s="197"/>
      <c r="J229" s="197"/>
      <c r="K229" s="197"/>
      <c r="L229" s="197"/>
      <c r="M229" s="197"/>
      <c r="N229" s="197"/>
      <c r="O229" s="197"/>
      <c r="P229" s="197"/>
      <c r="Q229" s="197"/>
      <c r="R229" s="197"/>
      <c r="S229" s="281"/>
      <c r="T229" s="280"/>
    </row>
    <row r="230">
      <c r="A230" s="212"/>
      <c r="B230" s="282"/>
      <c r="C230" s="212"/>
      <c r="D230" s="212"/>
      <c r="E230" s="212"/>
      <c r="F230" s="197"/>
      <c r="G230" s="197"/>
      <c r="H230" s="197"/>
      <c r="I230" s="197"/>
      <c r="J230" s="197"/>
      <c r="K230" s="197"/>
      <c r="L230" s="197"/>
      <c r="M230" s="197"/>
      <c r="N230" s="197"/>
      <c r="O230" s="197"/>
      <c r="P230" s="197"/>
      <c r="Q230" s="197"/>
      <c r="R230" s="197"/>
      <c r="S230" s="281"/>
      <c r="T230" s="280"/>
    </row>
    <row r="231">
      <c r="A231" s="212"/>
      <c r="B231" s="282"/>
      <c r="C231" s="212"/>
      <c r="D231" s="212"/>
      <c r="E231" s="212"/>
      <c r="F231" s="197"/>
      <c r="G231" s="197"/>
      <c r="H231" s="197"/>
      <c r="I231" s="197"/>
      <c r="J231" s="197"/>
      <c r="K231" s="197"/>
      <c r="L231" s="197"/>
      <c r="M231" s="197"/>
      <c r="N231" s="197"/>
      <c r="O231" s="197"/>
      <c r="P231" s="197"/>
      <c r="Q231" s="197"/>
      <c r="R231" s="197"/>
      <c r="S231" s="281"/>
      <c r="T231" s="280"/>
    </row>
    <row r="232">
      <c r="A232" s="212"/>
      <c r="B232" s="282"/>
      <c r="C232" s="212"/>
      <c r="D232" s="212"/>
      <c r="E232" s="212"/>
      <c r="F232" s="197"/>
      <c r="G232" s="197"/>
      <c r="H232" s="197"/>
      <c r="I232" s="197"/>
      <c r="J232" s="197"/>
      <c r="K232" s="197"/>
      <c r="L232" s="197"/>
      <c r="M232" s="197"/>
      <c r="N232" s="197"/>
      <c r="O232" s="197"/>
      <c r="P232" s="197"/>
      <c r="Q232" s="197"/>
      <c r="R232" s="197"/>
      <c r="S232" s="281"/>
      <c r="T232" s="280"/>
    </row>
    <row r="233">
      <c r="A233" s="212"/>
      <c r="B233" s="282"/>
      <c r="C233" s="212"/>
      <c r="D233" s="212"/>
      <c r="E233" s="212"/>
      <c r="F233" s="197"/>
      <c r="G233" s="197"/>
      <c r="H233" s="197"/>
      <c r="I233" s="197"/>
      <c r="J233" s="197"/>
      <c r="K233" s="197"/>
      <c r="L233" s="197"/>
      <c r="M233" s="197"/>
      <c r="N233" s="197"/>
      <c r="O233" s="197"/>
      <c r="P233" s="197"/>
      <c r="Q233" s="197"/>
      <c r="R233" s="197"/>
      <c r="S233" s="281"/>
      <c r="T233" s="280"/>
    </row>
    <row r="234">
      <c r="A234" s="212"/>
      <c r="B234" s="282"/>
      <c r="C234" s="212"/>
      <c r="D234" s="212"/>
      <c r="E234" s="212"/>
      <c r="F234" s="197"/>
      <c r="G234" s="197"/>
      <c r="H234" s="197"/>
      <c r="I234" s="197"/>
      <c r="J234" s="197"/>
      <c r="K234" s="197"/>
      <c r="L234" s="197"/>
      <c r="M234" s="197"/>
      <c r="N234" s="197"/>
      <c r="O234" s="197"/>
      <c r="P234" s="197"/>
      <c r="Q234" s="197"/>
      <c r="R234" s="197"/>
      <c r="S234" s="281"/>
      <c r="T234" s="280"/>
    </row>
    <row r="235">
      <c r="A235" s="212"/>
      <c r="B235" s="282"/>
      <c r="C235" s="212"/>
      <c r="D235" s="212"/>
      <c r="E235" s="212"/>
      <c r="F235" s="197"/>
      <c r="G235" s="197"/>
      <c r="H235" s="197"/>
      <c r="I235" s="197"/>
      <c r="J235" s="197"/>
      <c r="K235" s="197"/>
      <c r="L235" s="197"/>
      <c r="M235" s="197"/>
      <c r="N235" s="197"/>
      <c r="O235" s="197"/>
      <c r="P235" s="197"/>
      <c r="Q235" s="197"/>
      <c r="R235" s="197"/>
      <c r="S235" s="281"/>
      <c r="T235" s="280"/>
    </row>
    <row r="236">
      <c r="A236" s="212"/>
      <c r="B236" s="282"/>
      <c r="C236" s="212"/>
      <c r="D236" s="212"/>
      <c r="E236" s="212"/>
      <c r="F236" s="197"/>
      <c r="G236" s="197"/>
      <c r="H236" s="197"/>
      <c r="I236" s="197"/>
      <c r="J236" s="197"/>
      <c r="K236" s="197"/>
      <c r="L236" s="197"/>
      <c r="M236" s="197"/>
      <c r="N236" s="197"/>
      <c r="O236" s="197"/>
      <c r="P236" s="197"/>
      <c r="Q236" s="197"/>
      <c r="R236" s="197"/>
      <c r="S236" s="281"/>
      <c r="T236" s="280"/>
    </row>
    <row r="237">
      <c r="A237" s="212"/>
      <c r="B237" s="282"/>
      <c r="C237" s="212"/>
      <c r="D237" s="212"/>
      <c r="E237" s="212"/>
      <c r="F237" s="197"/>
      <c r="G237" s="197"/>
      <c r="H237" s="197"/>
      <c r="I237" s="197"/>
      <c r="J237" s="197"/>
      <c r="K237" s="197"/>
      <c r="L237" s="197"/>
      <c r="M237" s="197"/>
      <c r="N237" s="197"/>
      <c r="O237" s="197"/>
      <c r="P237" s="197"/>
      <c r="Q237" s="197"/>
      <c r="R237" s="197"/>
      <c r="S237" s="281"/>
      <c r="T237" s="280"/>
    </row>
    <row r="238">
      <c r="A238" s="212"/>
      <c r="B238" s="282"/>
      <c r="C238" s="212"/>
      <c r="D238" s="212"/>
      <c r="E238" s="212"/>
      <c r="F238" s="197"/>
      <c r="G238" s="197"/>
      <c r="H238" s="197"/>
      <c r="I238" s="197"/>
      <c r="J238" s="197"/>
      <c r="K238" s="197"/>
      <c r="L238" s="197"/>
      <c r="M238" s="197"/>
      <c r="N238" s="197"/>
      <c r="O238" s="197"/>
      <c r="P238" s="197"/>
      <c r="Q238" s="197"/>
      <c r="R238" s="197"/>
      <c r="S238" s="281"/>
      <c r="T238" s="280"/>
    </row>
    <row r="239">
      <c r="A239" s="212"/>
      <c r="B239" s="282"/>
      <c r="C239" s="212"/>
      <c r="D239" s="212"/>
      <c r="E239" s="212"/>
      <c r="F239" s="197"/>
      <c r="G239" s="197"/>
      <c r="H239" s="197"/>
      <c r="I239" s="197"/>
      <c r="J239" s="197"/>
      <c r="K239" s="197"/>
      <c r="L239" s="197"/>
      <c r="M239" s="197"/>
      <c r="N239" s="197"/>
      <c r="O239" s="197"/>
      <c r="P239" s="197"/>
      <c r="Q239" s="197"/>
      <c r="R239" s="197"/>
      <c r="S239" s="281"/>
      <c r="T239" s="280"/>
    </row>
    <row r="240">
      <c r="A240" s="212"/>
      <c r="B240" s="282"/>
      <c r="C240" s="212"/>
      <c r="D240" s="212"/>
      <c r="E240" s="212"/>
      <c r="F240" s="197"/>
      <c r="G240" s="197"/>
      <c r="H240" s="197"/>
      <c r="I240" s="197"/>
      <c r="J240" s="197"/>
      <c r="K240" s="197"/>
      <c r="L240" s="197"/>
      <c r="M240" s="197"/>
      <c r="N240" s="197"/>
      <c r="O240" s="197"/>
      <c r="P240" s="197"/>
      <c r="Q240" s="197"/>
      <c r="R240" s="197"/>
      <c r="S240" s="281"/>
      <c r="T240" s="280"/>
    </row>
    <row r="241">
      <c r="A241" s="212"/>
      <c r="B241" s="282"/>
      <c r="C241" s="212"/>
      <c r="D241" s="212"/>
      <c r="E241" s="212"/>
      <c r="F241" s="197"/>
      <c r="G241" s="197"/>
      <c r="H241" s="197"/>
      <c r="I241" s="197"/>
      <c r="J241" s="197"/>
      <c r="K241" s="197"/>
      <c r="L241" s="197"/>
      <c r="M241" s="197"/>
      <c r="N241" s="197"/>
      <c r="O241" s="197"/>
      <c r="P241" s="197"/>
      <c r="Q241" s="197"/>
      <c r="R241" s="197"/>
      <c r="S241" s="281"/>
      <c r="T241" s="280"/>
    </row>
    <row r="242">
      <c r="A242" s="212"/>
      <c r="B242" s="282"/>
      <c r="C242" s="212"/>
      <c r="D242" s="212"/>
      <c r="E242" s="212"/>
      <c r="F242" s="197"/>
      <c r="G242" s="197"/>
      <c r="H242" s="197"/>
      <c r="I242" s="197"/>
      <c r="J242" s="197"/>
      <c r="K242" s="197"/>
      <c r="L242" s="197"/>
      <c r="M242" s="197"/>
      <c r="N242" s="197"/>
      <c r="O242" s="197"/>
      <c r="P242" s="197"/>
      <c r="Q242" s="197"/>
      <c r="R242" s="197"/>
      <c r="S242" s="281"/>
      <c r="T242" s="280"/>
    </row>
    <row r="243">
      <c r="A243" s="212"/>
      <c r="B243" s="282"/>
      <c r="C243" s="212"/>
      <c r="D243" s="212"/>
      <c r="E243" s="212"/>
      <c r="F243" s="197"/>
      <c r="G243" s="197"/>
      <c r="H243" s="197"/>
      <c r="I243" s="197"/>
      <c r="J243" s="197"/>
      <c r="K243" s="197"/>
      <c r="L243" s="197"/>
      <c r="M243" s="197"/>
      <c r="N243" s="197"/>
      <c r="O243" s="197"/>
      <c r="P243" s="197"/>
      <c r="Q243" s="197"/>
      <c r="R243" s="197"/>
      <c r="S243" s="281"/>
      <c r="T243" s="280"/>
    </row>
    <row r="244">
      <c r="A244" s="212"/>
      <c r="B244" s="282"/>
      <c r="C244" s="212"/>
      <c r="D244" s="212"/>
      <c r="E244" s="212"/>
      <c r="F244" s="197"/>
      <c r="G244" s="197"/>
      <c r="H244" s="197"/>
      <c r="I244" s="197"/>
      <c r="J244" s="197"/>
      <c r="K244" s="197"/>
      <c r="L244" s="197"/>
      <c r="M244" s="197"/>
      <c r="N244" s="197"/>
      <c r="O244" s="197"/>
      <c r="P244" s="197"/>
      <c r="Q244" s="197"/>
      <c r="R244" s="197"/>
      <c r="S244" s="281"/>
      <c r="T244" s="280"/>
    </row>
    <row r="245">
      <c r="A245" s="212"/>
      <c r="B245" s="282"/>
      <c r="C245" s="212"/>
      <c r="D245" s="212"/>
      <c r="E245" s="212"/>
      <c r="F245" s="197"/>
      <c r="G245" s="197"/>
      <c r="H245" s="197"/>
      <c r="I245" s="197"/>
      <c r="J245" s="197"/>
      <c r="K245" s="197"/>
      <c r="L245" s="197"/>
      <c r="M245" s="197"/>
      <c r="N245" s="197"/>
      <c r="O245" s="197"/>
      <c r="P245" s="197"/>
      <c r="Q245" s="197"/>
      <c r="R245" s="197"/>
      <c r="S245" s="281"/>
      <c r="T245" s="280"/>
    </row>
    <row r="246">
      <c r="A246" s="212"/>
      <c r="B246" s="282"/>
      <c r="C246" s="212"/>
      <c r="D246" s="212"/>
      <c r="E246" s="212"/>
      <c r="F246" s="197"/>
      <c r="G246" s="197"/>
      <c r="H246" s="197"/>
      <c r="I246" s="197"/>
      <c r="J246" s="197"/>
      <c r="K246" s="197"/>
      <c r="L246" s="197"/>
      <c r="M246" s="197"/>
      <c r="N246" s="197"/>
      <c r="O246" s="197"/>
      <c r="P246" s="197"/>
      <c r="Q246" s="197"/>
      <c r="R246" s="197"/>
      <c r="S246" s="281"/>
      <c r="T246" s="280"/>
    </row>
    <row r="247">
      <c r="A247" s="212"/>
      <c r="B247" s="282"/>
      <c r="C247" s="212"/>
      <c r="D247" s="212"/>
      <c r="E247" s="212"/>
      <c r="F247" s="197"/>
      <c r="G247" s="197"/>
      <c r="H247" s="197"/>
      <c r="I247" s="197"/>
      <c r="J247" s="197"/>
      <c r="K247" s="197"/>
      <c r="L247" s="197"/>
      <c r="M247" s="197"/>
      <c r="N247" s="197"/>
      <c r="O247" s="197"/>
      <c r="P247" s="197"/>
      <c r="Q247" s="197"/>
      <c r="R247" s="197"/>
      <c r="S247" s="281"/>
      <c r="T247" s="280"/>
    </row>
    <row r="248">
      <c r="A248" s="212"/>
      <c r="B248" s="282"/>
      <c r="C248" s="212"/>
      <c r="D248" s="212"/>
      <c r="E248" s="212"/>
      <c r="F248" s="197"/>
      <c r="G248" s="197"/>
      <c r="H248" s="197"/>
      <c r="I248" s="197"/>
      <c r="J248" s="197"/>
      <c r="K248" s="197"/>
      <c r="L248" s="197"/>
      <c r="M248" s="197"/>
      <c r="N248" s="197"/>
      <c r="O248" s="197"/>
      <c r="P248" s="197"/>
      <c r="Q248" s="197"/>
      <c r="R248" s="197"/>
      <c r="S248" s="281"/>
      <c r="T248" s="280"/>
    </row>
    <row r="249">
      <c r="A249" s="212"/>
      <c r="B249" s="282"/>
      <c r="C249" s="212"/>
      <c r="D249" s="212"/>
      <c r="E249" s="212"/>
      <c r="F249" s="197"/>
      <c r="G249" s="197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281"/>
      <c r="T249" s="280"/>
    </row>
    <row r="250">
      <c r="A250" s="212"/>
      <c r="B250" s="282"/>
      <c r="C250" s="212"/>
      <c r="D250" s="212"/>
      <c r="E250" s="212"/>
      <c r="F250" s="197"/>
      <c r="G250" s="197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281"/>
      <c r="T250" s="280"/>
    </row>
    <row r="251">
      <c r="A251" s="212"/>
      <c r="B251" s="282"/>
      <c r="C251" s="212"/>
      <c r="D251" s="212"/>
      <c r="E251" s="212"/>
      <c r="F251" s="197"/>
      <c r="G251" s="197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281"/>
      <c r="T251" s="280"/>
    </row>
    <row r="252">
      <c r="A252" s="212"/>
      <c r="B252" s="282"/>
      <c r="C252" s="212"/>
      <c r="D252" s="212"/>
      <c r="E252" s="212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281"/>
      <c r="T252" s="280"/>
    </row>
    <row r="253">
      <c r="A253" s="212"/>
      <c r="B253" s="282"/>
      <c r="C253" s="212"/>
      <c r="D253" s="212"/>
      <c r="E253" s="212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281"/>
      <c r="T253" s="280"/>
    </row>
    <row r="254">
      <c r="A254" s="212"/>
      <c r="B254" s="282"/>
      <c r="C254" s="212"/>
      <c r="D254" s="212"/>
      <c r="E254" s="212"/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281"/>
      <c r="T254" s="280"/>
    </row>
    <row r="255">
      <c r="A255" s="212"/>
      <c r="B255" s="282"/>
      <c r="C255" s="212"/>
      <c r="D255" s="212"/>
      <c r="E255" s="212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281"/>
      <c r="T255" s="280"/>
    </row>
    <row r="256">
      <c r="A256" s="212"/>
      <c r="B256" s="282"/>
      <c r="C256" s="212"/>
      <c r="D256" s="212"/>
      <c r="E256" s="212"/>
      <c r="F256" s="197"/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281"/>
      <c r="T256" s="280"/>
    </row>
    <row r="257">
      <c r="A257" s="212"/>
      <c r="B257" s="282"/>
      <c r="C257" s="212"/>
      <c r="D257" s="212"/>
      <c r="E257" s="212"/>
      <c r="F257" s="197"/>
      <c r="G257" s="197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281"/>
      <c r="T257" s="280"/>
    </row>
    <row r="258">
      <c r="A258" s="212"/>
      <c r="B258" s="282"/>
      <c r="C258" s="212"/>
      <c r="D258" s="212"/>
      <c r="E258" s="212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281"/>
      <c r="T258" s="280"/>
    </row>
    <row r="259">
      <c r="A259" s="212"/>
      <c r="B259" s="282"/>
      <c r="C259" s="212"/>
      <c r="D259" s="212"/>
      <c r="E259" s="212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281"/>
      <c r="T259" s="280"/>
    </row>
    <row r="260">
      <c r="A260" s="212"/>
      <c r="B260" s="282"/>
      <c r="C260" s="212"/>
      <c r="D260" s="212"/>
      <c r="E260" s="212"/>
      <c r="F260" s="197"/>
      <c r="G260" s="197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281"/>
      <c r="T260" s="280"/>
    </row>
    <row r="261">
      <c r="A261" s="212"/>
      <c r="B261" s="282"/>
      <c r="C261" s="212"/>
      <c r="D261" s="212"/>
      <c r="E261" s="212"/>
      <c r="F261" s="197"/>
      <c r="G261" s="197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281"/>
      <c r="T261" s="280"/>
    </row>
    <row r="262">
      <c r="A262" s="212"/>
      <c r="B262" s="282"/>
      <c r="C262" s="212"/>
      <c r="D262" s="212"/>
      <c r="E262" s="212"/>
      <c r="F262" s="197"/>
      <c r="G262" s="197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281"/>
      <c r="T262" s="280"/>
    </row>
    <row r="263">
      <c r="A263" s="212"/>
      <c r="B263" s="282"/>
      <c r="C263" s="212"/>
      <c r="D263" s="212"/>
      <c r="E263" s="212"/>
      <c r="F263" s="197"/>
      <c r="G263" s="197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281"/>
      <c r="T263" s="280"/>
    </row>
    <row r="264">
      <c r="A264" s="212"/>
      <c r="B264" s="282"/>
      <c r="C264" s="212"/>
      <c r="D264" s="212"/>
      <c r="E264" s="212"/>
      <c r="F264" s="197"/>
      <c r="G264" s="197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281"/>
      <c r="T264" s="280"/>
    </row>
    <row r="265">
      <c r="A265" s="212"/>
      <c r="B265" s="282"/>
      <c r="C265" s="212"/>
      <c r="D265" s="212"/>
      <c r="E265" s="212"/>
      <c r="F265" s="197"/>
      <c r="G265" s="197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281"/>
      <c r="T265" s="280"/>
    </row>
    <row r="266">
      <c r="A266" s="212"/>
      <c r="B266" s="282"/>
      <c r="C266" s="212"/>
      <c r="D266" s="212"/>
      <c r="E266" s="212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281"/>
      <c r="T266" s="280"/>
    </row>
    <row r="267">
      <c r="A267" s="212"/>
      <c r="B267" s="282"/>
      <c r="C267" s="212"/>
      <c r="D267" s="212"/>
      <c r="E267" s="212"/>
      <c r="F267" s="197"/>
      <c r="G267" s="197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281"/>
      <c r="T267" s="280"/>
    </row>
    <row r="268">
      <c r="A268" s="212"/>
      <c r="B268" s="282"/>
      <c r="C268" s="212"/>
      <c r="D268" s="212"/>
      <c r="E268" s="212"/>
      <c r="F268" s="197"/>
      <c r="G268" s="197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281"/>
      <c r="T268" s="280"/>
    </row>
    <row r="269">
      <c r="A269" s="212"/>
      <c r="B269" s="282"/>
      <c r="C269" s="212"/>
      <c r="D269" s="212"/>
      <c r="E269" s="212"/>
      <c r="F269" s="197"/>
      <c r="G269" s="197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281"/>
      <c r="T269" s="280"/>
    </row>
    <row r="270">
      <c r="A270" s="212"/>
      <c r="B270" s="282"/>
      <c r="C270" s="212"/>
      <c r="D270" s="212"/>
      <c r="E270" s="212"/>
      <c r="F270" s="197"/>
      <c r="G270" s="197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281"/>
      <c r="T270" s="280"/>
    </row>
    <row r="271">
      <c r="A271" s="212"/>
      <c r="B271" s="282"/>
      <c r="C271" s="212"/>
      <c r="D271" s="212"/>
      <c r="E271" s="212"/>
      <c r="F271" s="197"/>
      <c r="G271" s="197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281"/>
      <c r="T271" s="280"/>
    </row>
    <row r="272">
      <c r="A272" s="212"/>
      <c r="B272" s="282"/>
      <c r="C272" s="212"/>
      <c r="D272" s="212"/>
      <c r="E272" s="212"/>
      <c r="F272" s="197"/>
      <c r="G272" s="197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281"/>
      <c r="T272" s="280"/>
    </row>
    <row r="273">
      <c r="A273" s="212"/>
      <c r="B273" s="282"/>
      <c r="C273" s="212"/>
      <c r="D273" s="212"/>
      <c r="E273" s="212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281"/>
      <c r="T273" s="280"/>
    </row>
    <row r="274">
      <c r="A274" s="212"/>
      <c r="B274" s="282"/>
      <c r="C274" s="212"/>
      <c r="D274" s="212"/>
      <c r="E274" s="212"/>
      <c r="F274" s="197"/>
      <c r="G274" s="197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281"/>
      <c r="T274" s="280"/>
    </row>
    <row r="275">
      <c r="A275" s="212"/>
      <c r="B275" s="282"/>
      <c r="C275" s="212"/>
      <c r="D275" s="212"/>
      <c r="E275" s="212"/>
      <c r="F275" s="197"/>
      <c r="G275" s="197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281"/>
      <c r="T275" s="280"/>
    </row>
    <row r="276">
      <c r="A276" s="212"/>
      <c r="B276" s="282"/>
      <c r="C276" s="212"/>
      <c r="D276" s="212"/>
      <c r="E276" s="212"/>
      <c r="F276" s="197"/>
      <c r="G276" s="197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281"/>
      <c r="T276" s="280"/>
    </row>
    <row r="277">
      <c r="A277" s="212"/>
      <c r="B277" s="282"/>
      <c r="C277" s="212"/>
      <c r="D277" s="212"/>
      <c r="E277" s="212"/>
      <c r="F277" s="197"/>
      <c r="G277" s="197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281"/>
      <c r="T277" s="280"/>
    </row>
    <row r="278">
      <c r="A278" s="212"/>
      <c r="B278" s="282"/>
      <c r="C278" s="212"/>
      <c r="D278" s="212"/>
      <c r="E278" s="212"/>
      <c r="F278" s="197"/>
      <c r="G278" s="197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281"/>
      <c r="T278" s="280"/>
    </row>
    <row r="279">
      <c r="A279" s="212"/>
      <c r="B279" s="282"/>
      <c r="C279" s="212"/>
      <c r="D279" s="212"/>
      <c r="E279" s="212"/>
      <c r="F279" s="197"/>
      <c r="G279" s="197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281"/>
      <c r="T279" s="280"/>
    </row>
    <row r="280">
      <c r="A280" s="212"/>
      <c r="B280" s="282"/>
      <c r="C280" s="212"/>
      <c r="D280" s="212"/>
      <c r="E280" s="212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281"/>
      <c r="T280" s="280"/>
    </row>
    <row r="281">
      <c r="A281" s="212"/>
      <c r="B281" s="282"/>
      <c r="C281" s="212"/>
      <c r="D281" s="212"/>
      <c r="E281" s="212"/>
      <c r="F281" s="197"/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281"/>
      <c r="T281" s="280"/>
    </row>
    <row r="282">
      <c r="A282" s="212"/>
      <c r="B282" s="282"/>
      <c r="C282" s="212"/>
      <c r="D282" s="212"/>
      <c r="E282" s="212"/>
      <c r="F282" s="197"/>
      <c r="G282" s="197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281"/>
      <c r="T282" s="280"/>
    </row>
    <row r="283">
      <c r="A283" s="212"/>
      <c r="B283" s="282"/>
      <c r="C283" s="212"/>
      <c r="D283" s="212"/>
      <c r="E283" s="212"/>
      <c r="F283" s="197"/>
      <c r="G283" s="197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281"/>
      <c r="T283" s="280"/>
    </row>
    <row r="284">
      <c r="A284" s="212"/>
      <c r="B284" s="282"/>
      <c r="C284" s="212"/>
      <c r="D284" s="212"/>
      <c r="E284" s="212"/>
      <c r="F284" s="197"/>
      <c r="G284" s="197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281"/>
      <c r="T284" s="280"/>
    </row>
    <row r="285">
      <c r="A285" s="212"/>
      <c r="B285" s="282"/>
      <c r="C285" s="212"/>
      <c r="D285" s="212"/>
      <c r="E285" s="212"/>
      <c r="F285" s="197"/>
      <c r="G285" s="197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281"/>
      <c r="T285" s="280"/>
    </row>
    <row r="286">
      <c r="A286" s="212"/>
      <c r="B286" s="282"/>
      <c r="C286" s="212"/>
      <c r="D286" s="212"/>
      <c r="E286" s="212"/>
      <c r="F286" s="197"/>
      <c r="G286" s="197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281"/>
      <c r="T286" s="280"/>
    </row>
    <row r="287">
      <c r="A287" s="212"/>
      <c r="B287" s="282"/>
      <c r="C287" s="212"/>
      <c r="D287" s="212"/>
      <c r="E287" s="212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281"/>
      <c r="T287" s="280"/>
    </row>
    <row r="288">
      <c r="A288" s="212"/>
      <c r="B288" s="282"/>
      <c r="C288" s="212"/>
      <c r="D288" s="212"/>
      <c r="E288" s="212"/>
      <c r="F288" s="197"/>
      <c r="G288" s="197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281"/>
      <c r="T288" s="280"/>
    </row>
    <row r="289">
      <c r="A289" s="212"/>
      <c r="B289" s="282"/>
      <c r="C289" s="212"/>
      <c r="D289" s="212"/>
      <c r="E289" s="212"/>
      <c r="F289" s="197"/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281"/>
      <c r="T289" s="280"/>
    </row>
    <row r="290">
      <c r="A290" s="212"/>
      <c r="B290" s="282"/>
      <c r="C290" s="212"/>
      <c r="D290" s="212"/>
      <c r="E290" s="212"/>
      <c r="F290" s="197"/>
      <c r="G290" s="197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281"/>
      <c r="T290" s="280"/>
    </row>
    <row r="291">
      <c r="A291" s="212"/>
      <c r="B291" s="282"/>
      <c r="C291" s="212"/>
      <c r="D291" s="212"/>
      <c r="E291" s="212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281"/>
      <c r="T291" s="280"/>
    </row>
    <row r="292">
      <c r="A292" s="212"/>
      <c r="B292" s="282"/>
      <c r="C292" s="212"/>
      <c r="D292" s="212"/>
      <c r="E292" s="212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281"/>
      <c r="T292" s="280"/>
    </row>
    <row r="293">
      <c r="A293" s="212"/>
      <c r="B293" s="282"/>
      <c r="C293" s="212"/>
      <c r="D293" s="212"/>
      <c r="E293" s="212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281"/>
      <c r="T293" s="280"/>
    </row>
    <row r="294">
      <c r="A294" s="212"/>
      <c r="B294" s="282"/>
      <c r="C294" s="212"/>
      <c r="D294" s="212"/>
      <c r="E294" s="212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281"/>
      <c r="T294" s="280"/>
    </row>
    <row r="295">
      <c r="A295" s="212"/>
      <c r="B295" s="282"/>
      <c r="C295" s="212"/>
      <c r="D295" s="212"/>
      <c r="E295" s="212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281"/>
      <c r="T295" s="280"/>
    </row>
    <row r="296">
      <c r="A296" s="212"/>
      <c r="B296" s="282"/>
      <c r="C296" s="212"/>
      <c r="D296" s="212"/>
      <c r="E296" s="212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281"/>
      <c r="T296" s="280"/>
    </row>
    <row r="297">
      <c r="A297" s="212"/>
      <c r="B297" s="282"/>
      <c r="C297" s="212"/>
      <c r="D297" s="212"/>
      <c r="E297" s="212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281"/>
      <c r="T297" s="280"/>
    </row>
    <row r="298">
      <c r="A298" s="212"/>
      <c r="B298" s="282"/>
      <c r="C298" s="212"/>
      <c r="D298" s="212"/>
      <c r="E298" s="212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281"/>
      <c r="T298" s="280"/>
    </row>
    <row r="299">
      <c r="A299" s="212"/>
      <c r="B299" s="282"/>
      <c r="C299" s="212"/>
      <c r="D299" s="212"/>
      <c r="E299" s="212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281"/>
      <c r="T299" s="280"/>
    </row>
    <row r="300">
      <c r="A300" s="212"/>
      <c r="B300" s="282"/>
      <c r="C300" s="212"/>
      <c r="D300" s="212"/>
      <c r="E300" s="212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281"/>
      <c r="T300" s="280"/>
    </row>
    <row r="301">
      <c r="A301" s="212"/>
      <c r="B301" s="282"/>
      <c r="C301" s="212"/>
      <c r="D301" s="212"/>
      <c r="E301" s="212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281"/>
      <c r="T301" s="280"/>
    </row>
    <row r="302">
      <c r="A302" s="212"/>
      <c r="B302" s="282"/>
      <c r="C302" s="212"/>
      <c r="D302" s="212"/>
      <c r="E302" s="212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281"/>
      <c r="T302" s="280"/>
    </row>
    <row r="303">
      <c r="A303" s="212"/>
      <c r="B303" s="282"/>
      <c r="C303" s="212"/>
      <c r="D303" s="212"/>
      <c r="E303" s="212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281"/>
      <c r="T303" s="280"/>
    </row>
    <row r="304">
      <c r="A304" s="212"/>
      <c r="B304" s="282"/>
      <c r="C304" s="212"/>
      <c r="D304" s="212"/>
      <c r="E304" s="212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281"/>
      <c r="T304" s="280"/>
    </row>
    <row r="305">
      <c r="A305" s="212"/>
      <c r="B305" s="282"/>
      <c r="C305" s="212"/>
      <c r="D305" s="212"/>
      <c r="E305" s="212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281"/>
      <c r="T305" s="280"/>
    </row>
    <row r="306">
      <c r="A306" s="212"/>
      <c r="B306" s="282"/>
      <c r="C306" s="212"/>
      <c r="D306" s="212"/>
      <c r="E306" s="212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281"/>
      <c r="T306" s="280"/>
    </row>
    <row r="307">
      <c r="A307" s="212"/>
      <c r="B307" s="282"/>
      <c r="C307" s="212"/>
      <c r="D307" s="212"/>
      <c r="E307" s="212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281"/>
      <c r="T307" s="280"/>
    </row>
    <row r="308">
      <c r="A308" s="212"/>
      <c r="B308" s="282"/>
      <c r="C308" s="212"/>
      <c r="D308" s="212"/>
      <c r="E308" s="212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281"/>
      <c r="T308" s="280"/>
    </row>
    <row r="309">
      <c r="A309" s="212"/>
      <c r="B309" s="282"/>
      <c r="C309" s="212"/>
      <c r="D309" s="212"/>
      <c r="E309" s="212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281"/>
      <c r="T309" s="280"/>
    </row>
    <row r="310">
      <c r="A310" s="212"/>
      <c r="B310" s="282"/>
      <c r="C310" s="212"/>
      <c r="D310" s="212"/>
      <c r="E310" s="212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281"/>
      <c r="T310" s="280"/>
    </row>
    <row r="311">
      <c r="A311" s="212"/>
      <c r="B311" s="282"/>
      <c r="C311" s="212"/>
      <c r="D311" s="212"/>
      <c r="E311" s="212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281"/>
      <c r="T311" s="280"/>
    </row>
    <row r="312">
      <c r="A312" s="212"/>
      <c r="B312" s="282"/>
      <c r="C312" s="212"/>
      <c r="D312" s="212"/>
      <c r="E312" s="212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281"/>
      <c r="T312" s="280"/>
    </row>
    <row r="313">
      <c r="A313" s="212"/>
      <c r="B313" s="282"/>
      <c r="C313" s="212"/>
      <c r="D313" s="212"/>
      <c r="E313" s="212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281"/>
      <c r="T313" s="280"/>
    </row>
    <row r="314">
      <c r="A314" s="212"/>
      <c r="B314" s="282"/>
      <c r="C314" s="212"/>
      <c r="D314" s="212"/>
      <c r="E314" s="212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281"/>
      <c r="T314" s="280"/>
    </row>
    <row r="315">
      <c r="A315" s="212"/>
      <c r="B315" s="282"/>
      <c r="C315" s="212"/>
      <c r="D315" s="212"/>
      <c r="E315" s="212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281"/>
      <c r="T315" s="280"/>
    </row>
    <row r="316">
      <c r="A316" s="212"/>
      <c r="B316" s="282"/>
      <c r="C316" s="212"/>
      <c r="D316" s="212"/>
      <c r="E316" s="212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281"/>
      <c r="T316" s="280"/>
    </row>
    <row r="317">
      <c r="A317" s="212"/>
      <c r="B317" s="282"/>
      <c r="C317" s="212"/>
      <c r="D317" s="212"/>
      <c r="E317" s="212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281"/>
      <c r="T317" s="280"/>
    </row>
    <row r="318">
      <c r="A318" s="212"/>
      <c r="B318" s="282"/>
      <c r="C318" s="212"/>
      <c r="D318" s="212"/>
      <c r="E318" s="212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281"/>
      <c r="T318" s="280"/>
    </row>
    <row r="319">
      <c r="A319" s="212"/>
      <c r="B319" s="282"/>
      <c r="C319" s="212"/>
      <c r="D319" s="212"/>
      <c r="E319" s="212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281"/>
      <c r="T319" s="280"/>
    </row>
    <row r="320">
      <c r="A320" s="212"/>
      <c r="B320" s="282"/>
      <c r="C320" s="212"/>
      <c r="D320" s="212"/>
      <c r="E320" s="212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281"/>
      <c r="T320" s="280"/>
    </row>
    <row r="321">
      <c r="A321" s="212"/>
      <c r="B321" s="282"/>
      <c r="C321" s="212"/>
      <c r="D321" s="212"/>
      <c r="E321" s="212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281"/>
      <c r="T321" s="280"/>
    </row>
    <row r="322">
      <c r="A322" s="212"/>
      <c r="B322" s="282"/>
      <c r="C322" s="212"/>
      <c r="D322" s="212"/>
      <c r="E322" s="212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281"/>
      <c r="T322" s="280"/>
    </row>
    <row r="323">
      <c r="A323" s="212"/>
      <c r="B323" s="282"/>
      <c r="C323" s="212"/>
      <c r="D323" s="212"/>
      <c r="E323" s="212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281"/>
      <c r="T323" s="280"/>
    </row>
    <row r="324">
      <c r="A324" s="212"/>
      <c r="B324" s="282"/>
      <c r="C324" s="212"/>
      <c r="D324" s="212"/>
      <c r="E324" s="212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281"/>
      <c r="T324" s="280"/>
    </row>
    <row r="325">
      <c r="A325" s="212"/>
      <c r="B325" s="282"/>
      <c r="C325" s="212"/>
      <c r="D325" s="212"/>
      <c r="E325" s="212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281"/>
      <c r="T325" s="280"/>
    </row>
    <row r="326">
      <c r="A326" s="212"/>
      <c r="B326" s="282"/>
      <c r="C326" s="212"/>
      <c r="D326" s="212"/>
      <c r="E326" s="212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281"/>
      <c r="T326" s="280"/>
    </row>
    <row r="327">
      <c r="A327" s="212"/>
      <c r="B327" s="282"/>
      <c r="C327" s="212"/>
      <c r="D327" s="212"/>
      <c r="E327" s="212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281"/>
      <c r="T327" s="280"/>
    </row>
    <row r="328">
      <c r="A328" s="212"/>
      <c r="B328" s="282"/>
      <c r="C328" s="212"/>
      <c r="D328" s="212"/>
      <c r="E328" s="212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281"/>
      <c r="T328" s="280"/>
    </row>
    <row r="329">
      <c r="A329" s="212"/>
      <c r="B329" s="282"/>
      <c r="C329" s="212"/>
      <c r="D329" s="212"/>
      <c r="E329" s="212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281"/>
      <c r="T329" s="280"/>
    </row>
    <row r="330">
      <c r="A330" s="212"/>
      <c r="B330" s="282"/>
      <c r="C330" s="212"/>
      <c r="D330" s="212"/>
      <c r="E330" s="212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281"/>
      <c r="T330" s="280"/>
    </row>
    <row r="331">
      <c r="A331" s="212"/>
      <c r="B331" s="282"/>
      <c r="C331" s="212"/>
      <c r="D331" s="212"/>
      <c r="E331" s="212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281"/>
      <c r="T331" s="280"/>
    </row>
    <row r="332">
      <c r="A332" s="212"/>
      <c r="B332" s="282"/>
      <c r="C332" s="212"/>
      <c r="D332" s="212"/>
      <c r="E332" s="212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281"/>
      <c r="T332" s="280"/>
    </row>
    <row r="333">
      <c r="A333" s="212"/>
      <c r="B333" s="282"/>
      <c r="C333" s="212"/>
      <c r="D333" s="212"/>
      <c r="E333" s="212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281"/>
      <c r="T333" s="280"/>
    </row>
    <row r="334">
      <c r="A334" s="212"/>
      <c r="B334" s="282"/>
      <c r="C334" s="212"/>
      <c r="D334" s="212"/>
      <c r="E334" s="212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281"/>
      <c r="T334" s="280"/>
    </row>
    <row r="335">
      <c r="A335" s="212"/>
      <c r="B335" s="282"/>
      <c r="C335" s="212"/>
      <c r="D335" s="212"/>
      <c r="E335" s="212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281"/>
      <c r="T335" s="280"/>
    </row>
    <row r="336">
      <c r="A336" s="212"/>
      <c r="B336" s="282"/>
      <c r="C336" s="212"/>
      <c r="D336" s="212"/>
      <c r="E336" s="212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281"/>
      <c r="T336" s="280"/>
    </row>
    <row r="337">
      <c r="A337" s="212"/>
      <c r="B337" s="282"/>
      <c r="C337" s="212"/>
      <c r="D337" s="212"/>
      <c r="E337" s="212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281"/>
      <c r="T337" s="280"/>
    </row>
    <row r="338">
      <c r="A338" s="212"/>
      <c r="B338" s="282"/>
      <c r="C338" s="212"/>
      <c r="D338" s="212"/>
      <c r="E338" s="212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281"/>
      <c r="T338" s="280"/>
    </row>
    <row r="339">
      <c r="A339" s="212"/>
      <c r="B339" s="282"/>
      <c r="C339" s="212"/>
      <c r="D339" s="212"/>
      <c r="E339" s="212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281"/>
      <c r="T339" s="280"/>
    </row>
    <row r="340">
      <c r="A340" s="212"/>
      <c r="B340" s="282"/>
      <c r="C340" s="212"/>
      <c r="D340" s="212"/>
      <c r="E340" s="212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281"/>
      <c r="T340" s="280"/>
    </row>
    <row r="341">
      <c r="A341" s="212"/>
      <c r="B341" s="282"/>
      <c r="C341" s="212"/>
      <c r="D341" s="212"/>
      <c r="E341" s="212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281"/>
      <c r="T341" s="280"/>
    </row>
    <row r="342">
      <c r="A342" s="212"/>
      <c r="B342" s="282"/>
      <c r="C342" s="212"/>
      <c r="D342" s="212"/>
      <c r="E342" s="212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281"/>
      <c r="T342" s="280"/>
    </row>
    <row r="343">
      <c r="A343" s="212"/>
      <c r="B343" s="282"/>
      <c r="C343" s="212"/>
      <c r="D343" s="212"/>
      <c r="E343" s="212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281"/>
      <c r="T343" s="280"/>
    </row>
    <row r="344">
      <c r="A344" s="212"/>
      <c r="B344" s="282"/>
      <c r="C344" s="212"/>
      <c r="D344" s="212"/>
      <c r="E344" s="212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281"/>
      <c r="T344" s="280"/>
    </row>
    <row r="345">
      <c r="A345" s="212"/>
      <c r="B345" s="282"/>
      <c r="C345" s="212"/>
      <c r="D345" s="212"/>
      <c r="E345" s="212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281"/>
      <c r="T345" s="280"/>
    </row>
    <row r="346">
      <c r="A346" s="212"/>
      <c r="B346" s="282"/>
      <c r="C346" s="212"/>
      <c r="D346" s="212"/>
      <c r="E346" s="212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281"/>
      <c r="T346" s="280"/>
    </row>
    <row r="347">
      <c r="A347" s="212"/>
      <c r="B347" s="282"/>
      <c r="C347" s="212"/>
      <c r="D347" s="212"/>
      <c r="E347" s="212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281"/>
      <c r="T347" s="280"/>
    </row>
    <row r="348">
      <c r="A348" s="212"/>
      <c r="B348" s="282"/>
      <c r="C348" s="212"/>
      <c r="D348" s="212"/>
      <c r="E348" s="212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281"/>
      <c r="T348" s="280"/>
    </row>
    <row r="349">
      <c r="A349" s="212"/>
      <c r="B349" s="282"/>
      <c r="C349" s="212"/>
      <c r="D349" s="212"/>
      <c r="E349" s="212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281"/>
      <c r="T349" s="280"/>
    </row>
    <row r="350">
      <c r="A350" s="212"/>
      <c r="B350" s="282"/>
      <c r="C350" s="212"/>
      <c r="D350" s="212"/>
      <c r="E350" s="212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281"/>
      <c r="T350" s="280"/>
    </row>
    <row r="351">
      <c r="A351" s="212"/>
      <c r="B351" s="282"/>
      <c r="C351" s="212"/>
      <c r="D351" s="212"/>
      <c r="E351" s="212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281"/>
      <c r="T351" s="280"/>
    </row>
    <row r="352">
      <c r="A352" s="212"/>
      <c r="B352" s="282"/>
      <c r="C352" s="212"/>
      <c r="D352" s="212"/>
      <c r="E352" s="212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281"/>
      <c r="T352" s="280"/>
    </row>
    <row r="353">
      <c r="A353" s="212"/>
      <c r="B353" s="282"/>
      <c r="C353" s="212"/>
      <c r="D353" s="212"/>
      <c r="E353" s="212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281"/>
      <c r="T353" s="280"/>
    </row>
    <row r="354">
      <c r="A354" s="212"/>
      <c r="B354" s="282"/>
      <c r="C354" s="212"/>
      <c r="D354" s="212"/>
      <c r="E354" s="212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281"/>
      <c r="T354" s="280"/>
    </row>
    <row r="355">
      <c r="A355" s="212"/>
      <c r="B355" s="282"/>
      <c r="C355" s="212"/>
      <c r="D355" s="212"/>
      <c r="E355" s="212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281"/>
      <c r="T355" s="280"/>
    </row>
    <row r="356">
      <c r="A356" s="212"/>
      <c r="B356" s="282"/>
      <c r="C356" s="212"/>
      <c r="D356" s="212"/>
      <c r="E356" s="212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281"/>
      <c r="T356" s="280"/>
    </row>
    <row r="357">
      <c r="A357" s="212"/>
      <c r="B357" s="282"/>
      <c r="C357" s="212"/>
      <c r="D357" s="212"/>
      <c r="E357" s="212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281"/>
      <c r="T357" s="280"/>
    </row>
    <row r="358">
      <c r="A358" s="212"/>
      <c r="B358" s="282"/>
      <c r="C358" s="212"/>
      <c r="D358" s="212"/>
      <c r="E358" s="212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281"/>
      <c r="T358" s="280"/>
    </row>
    <row r="359">
      <c r="A359" s="212"/>
      <c r="B359" s="282"/>
      <c r="C359" s="212"/>
      <c r="D359" s="212"/>
      <c r="E359" s="212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281"/>
      <c r="T359" s="280"/>
    </row>
    <row r="360">
      <c r="A360" s="212"/>
      <c r="B360" s="282"/>
      <c r="C360" s="212"/>
      <c r="D360" s="212"/>
      <c r="E360" s="212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281"/>
      <c r="T360" s="280"/>
    </row>
    <row r="361">
      <c r="A361" s="212"/>
      <c r="B361" s="282"/>
      <c r="C361" s="212"/>
      <c r="D361" s="212"/>
      <c r="E361" s="212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281"/>
      <c r="T361" s="280"/>
    </row>
    <row r="362">
      <c r="A362" s="212"/>
      <c r="B362" s="282"/>
      <c r="C362" s="212"/>
      <c r="D362" s="212"/>
      <c r="E362" s="212"/>
      <c r="F362" s="197"/>
      <c r="G362" s="197"/>
      <c r="H362" s="197"/>
      <c r="I362" s="197"/>
      <c r="J362" s="197"/>
      <c r="K362" s="197"/>
      <c r="L362" s="197"/>
      <c r="M362" s="197"/>
      <c r="N362" s="197"/>
      <c r="O362" s="197"/>
      <c r="P362" s="197"/>
      <c r="Q362" s="197"/>
      <c r="R362" s="197"/>
      <c r="S362" s="281"/>
      <c r="T362" s="280"/>
    </row>
    <row r="363">
      <c r="A363" s="212"/>
      <c r="B363" s="282"/>
      <c r="C363" s="212"/>
      <c r="D363" s="212"/>
      <c r="E363" s="212"/>
      <c r="F363" s="197"/>
      <c r="G363" s="197"/>
      <c r="H363" s="197"/>
      <c r="I363" s="197"/>
      <c r="J363" s="197"/>
      <c r="K363" s="197"/>
      <c r="L363" s="197"/>
      <c r="M363" s="197"/>
      <c r="N363" s="197"/>
      <c r="O363" s="197"/>
      <c r="P363" s="197"/>
      <c r="Q363" s="197"/>
      <c r="R363" s="197"/>
      <c r="S363" s="281"/>
      <c r="T363" s="280"/>
    </row>
    <row r="364">
      <c r="A364" s="212"/>
      <c r="B364" s="282"/>
      <c r="C364" s="212"/>
      <c r="D364" s="212"/>
      <c r="E364" s="212"/>
      <c r="F364" s="197"/>
      <c r="G364" s="197"/>
      <c r="H364" s="197"/>
      <c r="I364" s="197"/>
      <c r="J364" s="197"/>
      <c r="K364" s="197"/>
      <c r="L364" s="197"/>
      <c r="M364" s="197"/>
      <c r="N364" s="197"/>
      <c r="O364" s="197"/>
      <c r="P364" s="197"/>
      <c r="Q364" s="197"/>
      <c r="R364" s="197"/>
      <c r="S364" s="281"/>
      <c r="T364" s="280"/>
    </row>
    <row r="365">
      <c r="A365" s="212"/>
      <c r="B365" s="282"/>
      <c r="C365" s="212"/>
      <c r="D365" s="212"/>
      <c r="E365" s="212"/>
      <c r="F365" s="197"/>
      <c r="G365" s="197"/>
      <c r="H365" s="197"/>
      <c r="I365" s="197"/>
      <c r="J365" s="197"/>
      <c r="K365" s="197"/>
      <c r="L365" s="197"/>
      <c r="M365" s="197"/>
      <c r="N365" s="197"/>
      <c r="O365" s="197"/>
      <c r="P365" s="197"/>
      <c r="Q365" s="197"/>
      <c r="R365" s="197"/>
      <c r="S365" s="281"/>
      <c r="T365" s="280"/>
    </row>
    <row r="366">
      <c r="A366" s="212"/>
      <c r="B366" s="282"/>
      <c r="C366" s="212"/>
      <c r="D366" s="212"/>
      <c r="E366" s="212"/>
      <c r="F366" s="197"/>
      <c r="G366" s="197"/>
      <c r="H366" s="197"/>
      <c r="I366" s="197"/>
      <c r="J366" s="197"/>
      <c r="K366" s="197"/>
      <c r="L366" s="197"/>
      <c r="M366" s="197"/>
      <c r="N366" s="197"/>
      <c r="O366" s="197"/>
      <c r="P366" s="197"/>
      <c r="Q366" s="197"/>
      <c r="R366" s="197"/>
      <c r="S366" s="281"/>
      <c r="T366" s="280"/>
    </row>
    <row r="367">
      <c r="A367" s="212"/>
      <c r="B367" s="282"/>
      <c r="C367" s="212"/>
      <c r="D367" s="212"/>
      <c r="E367" s="212"/>
      <c r="F367" s="197"/>
      <c r="G367" s="197"/>
      <c r="H367" s="197"/>
      <c r="I367" s="197"/>
      <c r="J367" s="197"/>
      <c r="K367" s="197"/>
      <c r="L367" s="197"/>
      <c r="M367" s="197"/>
      <c r="N367" s="197"/>
      <c r="O367" s="197"/>
      <c r="P367" s="197"/>
      <c r="Q367" s="197"/>
      <c r="R367" s="197"/>
      <c r="S367" s="281"/>
      <c r="T367" s="280"/>
    </row>
    <row r="368">
      <c r="A368" s="212"/>
      <c r="B368" s="282"/>
      <c r="C368" s="212"/>
      <c r="D368" s="212"/>
      <c r="E368" s="212"/>
      <c r="F368" s="197"/>
      <c r="G368" s="197"/>
      <c r="H368" s="197"/>
      <c r="I368" s="197"/>
      <c r="J368" s="197"/>
      <c r="K368" s="197"/>
      <c r="L368" s="197"/>
      <c r="M368" s="197"/>
      <c r="N368" s="197"/>
      <c r="O368" s="197"/>
      <c r="P368" s="197"/>
      <c r="Q368" s="197"/>
      <c r="R368" s="197"/>
      <c r="S368" s="281"/>
      <c r="T368" s="280"/>
    </row>
    <row r="369">
      <c r="A369" s="212"/>
      <c r="B369" s="282"/>
      <c r="C369" s="212"/>
      <c r="D369" s="212"/>
      <c r="E369" s="212"/>
      <c r="F369" s="197"/>
      <c r="G369" s="197"/>
      <c r="H369" s="197"/>
      <c r="I369" s="197"/>
      <c r="J369" s="197"/>
      <c r="K369" s="197"/>
      <c r="L369" s="197"/>
      <c r="M369" s="197"/>
      <c r="N369" s="197"/>
      <c r="O369" s="197"/>
      <c r="P369" s="197"/>
      <c r="Q369" s="197"/>
      <c r="R369" s="197"/>
      <c r="S369" s="281"/>
      <c r="T369" s="280"/>
    </row>
    <row r="370">
      <c r="A370" s="212"/>
      <c r="B370" s="282"/>
      <c r="C370" s="212"/>
      <c r="D370" s="212"/>
      <c r="E370" s="212"/>
      <c r="F370" s="197"/>
      <c r="G370" s="197"/>
      <c r="H370" s="197"/>
      <c r="I370" s="197"/>
      <c r="J370" s="197"/>
      <c r="K370" s="197"/>
      <c r="L370" s="197"/>
      <c r="M370" s="197"/>
      <c r="N370" s="197"/>
      <c r="O370" s="197"/>
      <c r="P370" s="197"/>
      <c r="Q370" s="197"/>
      <c r="R370" s="197"/>
      <c r="S370" s="281"/>
      <c r="T370" s="280"/>
    </row>
    <row r="371">
      <c r="A371" s="212"/>
      <c r="B371" s="282"/>
      <c r="C371" s="212"/>
      <c r="D371" s="212"/>
      <c r="E371" s="212"/>
      <c r="F371" s="197"/>
      <c r="G371" s="197"/>
      <c r="H371" s="197"/>
      <c r="I371" s="197"/>
      <c r="J371" s="197"/>
      <c r="K371" s="197"/>
      <c r="L371" s="197"/>
      <c r="M371" s="197"/>
      <c r="N371" s="197"/>
      <c r="O371" s="197"/>
      <c r="P371" s="197"/>
      <c r="Q371" s="197"/>
      <c r="R371" s="197"/>
      <c r="S371" s="281"/>
      <c r="T371" s="280"/>
    </row>
    <row r="372">
      <c r="A372" s="212"/>
      <c r="B372" s="282"/>
      <c r="C372" s="212"/>
      <c r="D372" s="212"/>
      <c r="E372" s="212"/>
      <c r="F372" s="197"/>
      <c r="G372" s="197"/>
      <c r="H372" s="197"/>
      <c r="I372" s="197"/>
      <c r="J372" s="197"/>
      <c r="K372" s="197"/>
      <c r="L372" s="197"/>
      <c r="M372" s="197"/>
      <c r="N372" s="197"/>
      <c r="O372" s="197"/>
      <c r="P372" s="197"/>
      <c r="Q372" s="197"/>
      <c r="R372" s="197"/>
      <c r="S372" s="281"/>
      <c r="T372" s="280"/>
    </row>
    <row r="373">
      <c r="A373" s="212"/>
      <c r="B373" s="282"/>
      <c r="C373" s="212"/>
      <c r="D373" s="212"/>
      <c r="E373" s="212"/>
      <c r="F373" s="197"/>
      <c r="G373" s="197"/>
      <c r="H373" s="197"/>
      <c r="I373" s="197"/>
      <c r="J373" s="197"/>
      <c r="K373" s="197"/>
      <c r="L373" s="197"/>
      <c r="M373" s="197"/>
      <c r="N373" s="197"/>
      <c r="O373" s="197"/>
      <c r="P373" s="197"/>
      <c r="Q373" s="197"/>
      <c r="R373" s="197"/>
      <c r="S373" s="281"/>
      <c r="T373" s="280"/>
    </row>
    <row r="374">
      <c r="A374" s="212"/>
      <c r="B374" s="282"/>
      <c r="C374" s="212"/>
      <c r="D374" s="212"/>
      <c r="E374" s="212"/>
      <c r="F374" s="197"/>
      <c r="G374" s="197"/>
      <c r="H374" s="197"/>
      <c r="I374" s="197"/>
      <c r="J374" s="197"/>
      <c r="K374" s="197"/>
      <c r="L374" s="197"/>
      <c r="M374" s="197"/>
      <c r="N374" s="197"/>
      <c r="O374" s="197"/>
      <c r="P374" s="197"/>
      <c r="Q374" s="197"/>
      <c r="R374" s="197"/>
      <c r="S374" s="281"/>
      <c r="T374" s="280"/>
    </row>
    <row r="375">
      <c r="A375" s="212"/>
      <c r="B375" s="282"/>
      <c r="C375" s="212"/>
      <c r="D375" s="212"/>
      <c r="E375" s="212"/>
      <c r="F375" s="197"/>
      <c r="G375" s="197"/>
      <c r="H375" s="197"/>
      <c r="I375" s="197"/>
      <c r="J375" s="197"/>
      <c r="K375" s="197"/>
      <c r="L375" s="197"/>
      <c r="M375" s="197"/>
      <c r="N375" s="197"/>
      <c r="O375" s="197"/>
      <c r="P375" s="197"/>
      <c r="Q375" s="197"/>
      <c r="R375" s="197"/>
      <c r="S375" s="281"/>
      <c r="T375" s="280"/>
    </row>
    <row r="376">
      <c r="A376" s="212"/>
      <c r="B376" s="282"/>
      <c r="C376" s="212"/>
      <c r="D376" s="212"/>
      <c r="E376" s="212"/>
      <c r="F376" s="197"/>
      <c r="G376" s="197"/>
      <c r="H376" s="197"/>
      <c r="I376" s="197"/>
      <c r="J376" s="197"/>
      <c r="K376" s="197"/>
      <c r="L376" s="197"/>
      <c r="M376" s="197"/>
      <c r="N376" s="197"/>
      <c r="O376" s="197"/>
      <c r="P376" s="197"/>
      <c r="Q376" s="197"/>
      <c r="R376" s="197"/>
      <c r="S376" s="281"/>
      <c r="T376" s="280"/>
    </row>
    <row r="377">
      <c r="A377" s="212"/>
      <c r="B377" s="282"/>
      <c r="C377" s="212"/>
      <c r="D377" s="212"/>
      <c r="E377" s="212"/>
      <c r="F377" s="197"/>
      <c r="G377" s="197"/>
      <c r="H377" s="197"/>
      <c r="I377" s="197"/>
      <c r="J377" s="197"/>
      <c r="K377" s="197"/>
      <c r="L377" s="197"/>
      <c r="M377" s="197"/>
      <c r="N377" s="197"/>
      <c r="O377" s="197"/>
      <c r="P377" s="197"/>
      <c r="Q377" s="197"/>
      <c r="R377" s="197"/>
      <c r="S377" s="281"/>
      <c r="T377" s="280"/>
    </row>
    <row r="378">
      <c r="A378" s="212"/>
      <c r="B378" s="282"/>
      <c r="C378" s="212"/>
      <c r="D378" s="212"/>
      <c r="E378" s="212"/>
      <c r="F378" s="197"/>
      <c r="G378" s="197"/>
      <c r="H378" s="197"/>
      <c r="I378" s="197"/>
      <c r="J378" s="197"/>
      <c r="K378" s="197"/>
      <c r="L378" s="197"/>
      <c r="M378" s="197"/>
      <c r="N378" s="197"/>
      <c r="O378" s="197"/>
      <c r="P378" s="197"/>
      <c r="Q378" s="197"/>
      <c r="R378" s="197"/>
      <c r="S378" s="281"/>
      <c r="T378" s="280"/>
    </row>
    <row r="379">
      <c r="A379" s="212"/>
      <c r="B379" s="282"/>
      <c r="C379" s="212"/>
      <c r="D379" s="212"/>
      <c r="E379" s="212"/>
      <c r="F379" s="197"/>
      <c r="G379" s="197"/>
      <c r="H379" s="197"/>
      <c r="I379" s="197"/>
      <c r="J379" s="197"/>
      <c r="K379" s="197"/>
      <c r="L379" s="197"/>
      <c r="M379" s="197"/>
      <c r="N379" s="197"/>
      <c r="O379" s="197"/>
      <c r="P379" s="197"/>
      <c r="Q379" s="197"/>
      <c r="R379" s="197"/>
      <c r="S379" s="281"/>
      <c r="T379" s="280"/>
    </row>
    <row r="380">
      <c r="A380" s="212"/>
      <c r="B380" s="282"/>
      <c r="C380" s="212"/>
      <c r="D380" s="212"/>
      <c r="E380" s="212"/>
      <c r="F380" s="197"/>
      <c r="G380" s="197"/>
      <c r="H380" s="197"/>
      <c r="I380" s="197"/>
      <c r="J380" s="197"/>
      <c r="K380" s="197"/>
      <c r="L380" s="197"/>
      <c r="M380" s="197"/>
      <c r="N380" s="197"/>
      <c r="O380" s="197"/>
      <c r="P380" s="197"/>
      <c r="Q380" s="197"/>
      <c r="R380" s="197"/>
      <c r="S380" s="281"/>
      <c r="T380" s="280"/>
    </row>
    <row r="381">
      <c r="A381" s="212"/>
      <c r="B381" s="282"/>
      <c r="C381" s="212"/>
      <c r="D381" s="212"/>
      <c r="E381" s="212"/>
      <c r="F381" s="197"/>
      <c r="G381" s="197"/>
      <c r="H381" s="197"/>
      <c r="I381" s="197"/>
      <c r="J381" s="197"/>
      <c r="K381" s="197"/>
      <c r="L381" s="197"/>
      <c r="M381" s="197"/>
      <c r="N381" s="197"/>
      <c r="O381" s="197"/>
      <c r="P381" s="197"/>
      <c r="Q381" s="197"/>
      <c r="R381" s="197"/>
      <c r="S381" s="281"/>
      <c r="T381" s="280"/>
    </row>
    <row r="382">
      <c r="A382" s="212"/>
      <c r="B382" s="282"/>
      <c r="C382" s="212"/>
      <c r="D382" s="212"/>
      <c r="E382" s="212"/>
      <c r="F382" s="197"/>
      <c r="G382" s="197"/>
      <c r="H382" s="197"/>
      <c r="I382" s="197"/>
      <c r="J382" s="197"/>
      <c r="K382" s="197"/>
      <c r="L382" s="197"/>
      <c r="M382" s="197"/>
      <c r="N382" s="197"/>
      <c r="O382" s="197"/>
      <c r="P382" s="197"/>
      <c r="Q382" s="197"/>
      <c r="R382" s="197"/>
      <c r="S382" s="281"/>
      <c r="T382" s="280"/>
    </row>
    <row r="383">
      <c r="A383" s="212"/>
      <c r="B383" s="282"/>
      <c r="C383" s="212"/>
      <c r="D383" s="212"/>
      <c r="E383" s="212"/>
      <c r="F383" s="197"/>
      <c r="G383" s="197"/>
      <c r="H383" s="197"/>
      <c r="I383" s="197"/>
      <c r="J383" s="197"/>
      <c r="K383" s="197"/>
      <c r="L383" s="197"/>
      <c r="M383" s="197"/>
      <c r="N383" s="197"/>
      <c r="O383" s="197"/>
      <c r="P383" s="197"/>
      <c r="Q383" s="197"/>
      <c r="R383" s="197"/>
      <c r="S383" s="281"/>
      <c r="T383" s="280"/>
    </row>
    <row r="384">
      <c r="A384" s="212"/>
      <c r="B384" s="282"/>
      <c r="C384" s="212"/>
      <c r="D384" s="212"/>
      <c r="E384" s="212"/>
      <c r="F384" s="197"/>
      <c r="G384" s="197"/>
      <c r="H384" s="197"/>
      <c r="I384" s="197"/>
      <c r="J384" s="197"/>
      <c r="K384" s="197"/>
      <c r="L384" s="197"/>
      <c r="M384" s="197"/>
      <c r="N384" s="197"/>
      <c r="O384" s="197"/>
      <c r="P384" s="197"/>
      <c r="Q384" s="197"/>
      <c r="R384" s="197"/>
      <c r="S384" s="281"/>
      <c r="T384" s="280"/>
    </row>
    <row r="385">
      <c r="A385" s="212"/>
      <c r="B385" s="282"/>
      <c r="C385" s="212"/>
      <c r="D385" s="212"/>
      <c r="E385" s="212"/>
      <c r="F385" s="197"/>
      <c r="G385" s="197"/>
      <c r="H385" s="197"/>
      <c r="I385" s="197"/>
      <c r="J385" s="197"/>
      <c r="K385" s="197"/>
      <c r="L385" s="197"/>
      <c r="M385" s="197"/>
      <c r="N385" s="197"/>
      <c r="O385" s="197"/>
      <c r="P385" s="197"/>
      <c r="Q385" s="197"/>
      <c r="R385" s="197"/>
      <c r="S385" s="281"/>
      <c r="T385" s="280"/>
    </row>
    <row r="386">
      <c r="A386" s="212"/>
      <c r="B386" s="282"/>
      <c r="C386" s="212"/>
      <c r="D386" s="212"/>
      <c r="E386" s="212"/>
      <c r="F386" s="197"/>
      <c r="G386" s="197"/>
      <c r="H386" s="197"/>
      <c r="I386" s="197"/>
      <c r="J386" s="197"/>
      <c r="K386" s="197"/>
      <c r="L386" s="197"/>
      <c r="M386" s="197"/>
      <c r="N386" s="197"/>
      <c r="O386" s="197"/>
      <c r="P386" s="197"/>
      <c r="Q386" s="197"/>
      <c r="R386" s="197"/>
      <c r="S386" s="281"/>
      <c r="T386" s="280"/>
    </row>
    <row r="387">
      <c r="A387" s="212"/>
      <c r="B387" s="282"/>
      <c r="C387" s="212"/>
      <c r="D387" s="212"/>
      <c r="E387" s="212"/>
      <c r="F387" s="197"/>
      <c r="G387" s="197"/>
      <c r="H387" s="197"/>
      <c r="I387" s="197"/>
      <c r="J387" s="197"/>
      <c r="K387" s="197"/>
      <c r="L387" s="197"/>
      <c r="M387" s="197"/>
      <c r="N387" s="197"/>
      <c r="O387" s="197"/>
      <c r="P387" s="197"/>
      <c r="Q387" s="197"/>
      <c r="R387" s="197"/>
      <c r="S387" s="281"/>
      <c r="T387" s="280"/>
    </row>
    <row r="388">
      <c r="A388" s="212"/>
      <c r="B388" s="282"/>
      <c r="C388" s="212"/>
      <c r="D388" s="212"/>
      <c r="E388" s="212"/>
      <c r="F388" s="197"/>
      <c r="G388" s="197"/>
      <c r="H388" s="197"/>
      <c r="I388" s="197"/>
      <c r="J388" s="197"/>
      <c r="K388" s="197"/>
      <c r="L388" s="197"/>
      <c r="M388" s="197"/>
      <c r="N388" s="197"/>
      <c r="O388" s="197"/>
      <c r="P388" s="197"/>
      <c r="Q388" s="197"/>
      <c r="R388" s="197"/>
      <c r="S388" s="281"/>
      <c r="T388" s="280"/>
    </row>
    <row r="389">
      <c r="A389" s="212"/>
      <c r="B389" s="282"/>
      <c r="C389" s="212"/>
      <c r="D389" s="212"/>
      <c r="E389" s="212"/>
      <c r="F389" s="197"/>
      <c r="G389" s="197"/>
      <c r="H389" s="197"/>
      <c r="I389" s="197"/>
      <c r="J389" s="197"/>
      <c r="K389" s="197"/>
      <c r="L389" s="197"/>
      <c r="M389" s="197"/>
      <c r="N389" s="197"/>
      <c r="O389" s="197"/>
      <c r="P389" s="197"/>
      <c r="Q389" s="197"/>
      <c r="R389" s="197"/>
      <c r="S389" s="281"/>
      <c r="T389" s="280"/>
    </row>
    <row r="390">
      <c r="A390" s="212"/>
      <c r="B390" s="282"/>
      <c r="C390" s="212"/>
      <c r="D390" s="212"/>
      <c r="E390" s="212"/>
      <c r="F390" s="197"/>
      <c r="G390" s="197"/>
      <c r="H390" s="197"/>
      <c r="I390" s="197"/>
      <c r="J390" s="197"/>
      <c r="K390" s="197"/>
      <c r="L390" s="197"/>
      <c r="M390" s="197"/>
      <c r="N390" s="197"/>
      <c r="O390" s="197"/>
      <c r="P390" s="197"/>
      <c r="Q390" s="197"/>
      <c r="R390" s="197"/>
      <c r="S390" s="281"/>
      <c r="T390" s="280"/>
    </row>
    <row r="391">
      <c r="A391" s="212"/>
      <c r="B391" s="282"/>
      <c r="C391" s="212"/>
      <c r="D391" s="212"/>
      <c r="E391" s="212"/>
      <c r="F391" s="197"/>
      <c r="G391" s="197"/>
      <c r="H391" s="197"/>
      <c r="I391" s="197"/>
      <c r="J391" s="197"/>
      <c r="K391" s="197"/>
      <c r="L391" s="197"/>
      <c r="M391" s="197"/>
      <c r="N391" s="197"/>
      <c r="O391" s="197"/>
      <c r="P391" s="197"/>
      <c r="Q391" s="197"/>
      <c r="R391" s="197"/>
      <c r="S391" s="281"/>
      <c r="T391" s="280"/>
    </row>
    <row r="392">
      <c r="A392" s="212"/>
      <c r="B392" s="282"/>
      <c r="C392" s="212"/>
      <c r="D392" s="212"/>
      <c r="E392" s="212"/>
      <c r="F392" s="197"/>
      <c r="G392" s="197"/>
      <c r="H392" s="197"/>
      <c r="I392" s="197"/>
      <c r="J392" s="197"/>
      <c r="K392" s="197"/>
      <c r="L392" s="197"/>
      <c r="M392" s="197"/>
      <c r="N392" s="197"/>
      <c r="O392" s="197"/>
      <c r="P392" s="197"/>
      <c r="Q392" s="197"/>
      <c r="R392" s="197"/>
      <c r="S392" s="281"/>
      <c r="T392" s="280"/>
    </row>
    <row r="393">
      <c r="A393" s="212"/>
      <c r="B393" s="282"/>
      <c r="C393" s="212"/>
      <c r="D393" s="212"/>
      <c r="E393" s="212"/>
      <c r="F393" s="197"/>
      <c r="G393" s="197"/>
      <c r="H393" s="197"/>
      <c r="I393" s="197"/>
      <c r="J393" s="197"/>
      <c r="K393" s="197"/>
      <c r="L393" s="197"/>
      <c r="M393" s="197"/>
      <c r="N393" s="197"/>
      <c r="O393" s="197"/>
      <c r="P393" s="197"/>
      <c r="Q393" s="197"/>
      <c r="R393" s="197"/>
      <c r="S393" s="281"/>
      <c r="T393" s="280"/>
    </row>
    <row r="394">
      <c r="A394" s="212"/>
      <c r="B394" s="282"/>
      <c r="C394" s="212"/>
      <c r="D394" s="212"/>
      <c r="E394" s="212"/>
      <c r="F394" s="197"/>
      <c r="G394" s="197"/>
      <c r="H394" s="197"/>
      <c r="I394" s="197"/>
      <c r="J394" s="197"/>
      <c r="K394" s="197"/>
      <c r="L394" s="197"/>
      <c r="M394" s="197"/>
      <c r="N394" s="197"/>
      <c r="O394" s="197"/>
      <c r="P394" s="197"/>
      <c r="Q394" s="197"/>
      <c r="R394" s="197"/>
      <c r="S394" s="281"/>
      <c r="T394" s="280"/>
    </row>
    <row r="395">
      <c r="A395" s="212"/>
      <c r="B395" s="282"/>
      <c r="C395" s="212"/>
      <c r="D395" s="212"/>
      <c r="E395" s="212"/>
      <c r="F395" s="197"/>
      <c r="G395" s="197"/>
      <c r="H395" s="197"/>
      <c r="I395" s="197"/>
      <c r="J395" s="197"/>
      <c r="K395" s="197"/>
      <c r="L395" s="197"/>
      <c r="M395" s="197"/>
      <c r="N395" s="197"/>
      <c r="O395" s="197"/>
      <c r="P395" s="197"/>
      <c r="Q395" s="197"/>
      <c r="R395" s="197"/>
      <c r="S395" s="281"/>
      <c r="T395" s="280"/>
    </row>
    <row r="396">
      <c r="A396" s="212"/>
      <c r="B396" s="282"/>
      <c r="C396" s="212"/>
      <c r="D396" s="212"/>
      <c r="E396" s="212"/>
      <c r="F396" s="197"/>
      <c r="G396" s="197"/>
      <c r="H396" s="197"/>
      <c r="I396" s="197"/>
      <c r="J396" s="197"/>
      <c r="K396" s="197"/>
      <c r="L396" s="197"/>
      <c r="M396" s="197"/>
      <c r="N396" s="197"/>
      <c r="O396" s="197"/>
      <c r="P396" s="197"/>
      <c r="Q396" s="197"/>
      <c r="R396" s="197"/>
      <c r="S396" s="281"/>
      <c r="T396" s="280"/>
    </row>
    <row r="397">
      <c r="A397" s="212"/>
      <c r="B397" s="282"/>
      <c r="C397" s="212"/>
      <c r="D397" s="212"/>
      <c r="E397" s="212"/>
      <c r="F397" s="197"/>
      <c r="G397" s="197"/>
      <c r="H397" s="197"/>
      <c r="I397" s="197"/>
      <c r="J397" s="197"/>
      <c r="K397" s="197"/>
      <c r="L397" s="197"/>
      <c r="M397" s="197"/>
      <c r="N397" s="197"/>
      <c r="O397" s="197"/>
      <c r="P397" s="197"/>
      <c r="Q397" s="197"/>
      <c r="R397" s="197"/>
      <c r="S397" s="281"/>
      <c r="T397" s="280"/>
    </row>
    <row r="398">
      <c r="A398" s="212"/>
      <c r="B398" s="282"/>
      <c r="C398" s="212"/>
      <c r="D398" s="212"/>
      <c r="E398" s="212"/>
      <c r="F398" s="197"/>
      <c r="G398" s="197"/>
      <c r="H398" s="197"/>
      <c r="I398" s="197"/>
      <c r="J398" s="197"/>
      <c r="K398" s="197"/>
      <c r="L398" s="197"/>
      <c r="M398" s="197"/>
      <c r="N398" s="197"/>
      <c r="O398" s="197"/>
      <c r="P398" s="197"/>
      <c r="Q398" s="197"/>
      <c r="R398" s="197"/>
      <c r="S398" s="281"/>
      <c r="T398" s="280"/>
    </row>
    <row r="399">
      <c r="A399" s="212"/>
      <c r="B399" s="282"/>
      <c r="C399" s="212"/>
      <c r="D399" s="212"/>
      <c r="E399" s="212"/>
      <c r="F399" s="197"/>
      <c r="G399" s="197"/>
      <c r="H399" s="197"/>
      <c r="I399" s="197"/>
      <c r="J399" s="197"/>
      <c r="K399" s="197"/>
      <c r="L399" s="197"/>
      <c r="M399" s="197"/>
      <c r="N399" s="197"/>
      <c r="O399" s="197"/>
      <c r="P399" s="197"/>
      <c r="Q399" s="197"/>
      <c r="R399" s="197"/>
      <c r="S399" s="281"/>
      <c r="T399" s="280"/>
    </row>
    <row r="400">
      <c r="A400" s="212"/>
      <c r="B400" s="282"/>
      <c r="C400" s="212"/>
      <c r="D400" s="212"/>
      <c r="E400" s="212"/>
      <c r="F400" s="197"/>
      <c r="G400" s="197"/>
      <c r="H400" s="197"/>
      <c r="I400" s="197"/>
      <c r="J400" s="197"/>
      <c r="K400" s="197"/>
      <c r="L400" s="197"/>
      <c r="M400" s="197"/>
      <c r="N400" s="197"/>
      <c r="O400" s="197"/>
      <c r="P400" s="197"/>
      <c r="Q400" s="197"/>
      <c r="R400" s="197"/>
      <c r="S400" s="281"/>
      <c r="T400" s="280"/>
    </row>
    <row r="401">
      <c r="A401" s="212"/>
      <c r="B401" s="282"/>
      <c r="C401" s="212"/>
      <c r="D401" s="212"/>
      <c r="E401" s="212"/>
      <c r="F401" s="197"/>
      <c r="G401" s="197"/>
      <c r="H401" s="197"/>
      <c r="I401" s="197"/>
      <c r="J401" s="197"/>
      <c r="K401" s="197"/>
      <c r="L401" s="197"/>
      <c r="M401" s="197"/>
      <c r="N401" s="197"/>
      <c r="O401" s="197"/>
      <c r="P401" s="197"/>
      <c r="Q401" s="197"/>
      <c r="R401" s="197"/>
      <c r="S401" s="281"/>
      <c r="T401" s="280"/>
    </row>
    <row r="402">
      <c r="A402" s="212"/>
      <c r="B402" s="282"/>
      <c r="C402" s="212"/>
      <c r="D402" s="212"/>
      <c r="E402" s="212"/>
      <c r="F402" s="197"/>
      <c r="G402" s="197"/>
      <c r="H402" s="197"/>
      <c r="I402" s="197"/>
      <c r="J402" s="197"/>
      <c r="K402" s="197"/>
      <c r="L402" s="197"/>
      <c r="M402" s="197"/>
      <c r="N402" s="197"/>
      <c r="O402" s="197"/>
      <c r="P402" s="197"/>
      <c r="Q402" s="197"/>
      <c r="R402" s="197"/>
      <c r="S402" s="281"/>
      <c r="T402" s="280"/>
    </row>
    <row r="403">
      <c r="A403" s="212"/>
      <c r="B403" s="282"/>
      <c r="C403" s="212"/>
      <c r="D403" s="212"/>
      <c r="E403" s="212"/>
      <c r="F403" s="197"/>
      <c r="G403" s="197"/>
      <c r="H403" s="197"/>
      <c r="I403" s="197"/>
      <c r="J403" s="197"/>
      <c r="K403" s="197"/>
      <c r="L403" s="197"/>
      <c r="M403" s="197"/>
      <c r="N403" s="197"/>
      <c r="O403" s="197"/>
      <c r="P403" s="197"/>
      <c r="Q403" s="197"/>
      <c r="R403" s="197"/>
      <c r="S403" s="281"/>
      <c r="T403" s="280"/>
    </row>
    <row r="404">
      <c r="A404" s="212"/>
      <c r="B404" s="282"/>
      <c r="C404" s="212"/>
      <c r="D404" s="212"/>
      <c r="E404" s="212"/>
      <c r="F404" s="197"/>
      <c r="G404" s="197"/>
      <c r="H404" s="197"/>
      <c r="I404" s="197"/>
      <c r="J404" s="197"/>
      <c r="K404" s="197"/>
      <c r="L404" s="197"/>
      <c r="M404" s="197"/>
      <c r="N404" s="197"/>
      <c r="O404" s="197"/>
      <c r="P404" s="197"/>
      <c r="Q404" s="197"/>
      <c r="R404" s="197"/>
      <c r="S404" s="281"/>
      <c r="T404" s="280"/>
    </row>
    <row r="405">
      <c r="A405" s="212"/>
      <c r="B405" s="282"/>
      <c r="C405" s="212"/>
      <c r="D405" s="212"/>
      <c r="E405" s="212"/>
      <c r="F405" s="197"/>
      <c r="G405" s="197"/>
      <c r="H405" s="197"/>
      <c r="I405" s="197"/>
      <c r="J405" s="197"/>
      <c r="K405" s="197"/>
      <c r="L405" s="197"/>
      <c r="M405" s="197"/>
      <c r="N405" s="197"/>
      <c r="O405" s="197"/>
      <c r="P405" s="197"/>
      <c r="Q405" s="197"/>
      <c r="R405" s="197"/>
      <c r="S405" s="281"/>
      <c r="T405" s="280"/>
    </row>
    <row r="406">
      <c r="A406" s="212"/>
      <c r="B406" s="282"/>
      <c r="C406" s="212"/>
      <c r="D406" s="212"/>
      <c r="E406" s="212"/>
      <c r="F406" s="197"/>
      <c r="G406" s="197"/>
      <c r="H406" s="197"/>
      <c r="I406" s="197"/>
      <c r="J406" s="197"/>
      <c r="K406" s="197"/>
      <c r="L406" s="197"/>
      <c r="M406" s="197"/>
      <c r="N406" s="197"/>
      <c r="O406" s="197"/>
      <c r="P406" s="197"/>
      <c r="Q406" s="197"/>
      <c r="R406" s="197"/>
      <c r="S406" s="281"/>
      <c r="T406" s="280"/>
    </row>
    <row r="407">
      <c r="A407" s="212"/>
      <c r="B407" s="282"/>
      <c r="C407" s="212"/>
      <c r="D407" s="212"/>
      <c r="E407" s="212"/>
      <c r="F407" s="197"/>
      <c r="G407" s="197"/>
      <c r="H407" s="197"/>
      <c r="I407" s="197"/>
      <c r="J407" s="197"/>
      <c r="K407" s="197"/>
      <c r="L407" s="197"/>
      <c r="M407" s="197"/>
      <c r="N407" s="197"/>
      <c r="O407" s="197"/>
      <c r="P407" s="197"/>
      <c r="Q407" s="197"/>
      <c r="R407" s="197"/>
      <c r="S407" s="281"/>
      <c r="T407" s="280"/>
    </row>
    <row r="408">
      <c r="A408" s="212"/>
      <c r="B408" s="282"/>
      <c r="C408" s="212"/>
      <c r="D408" s="212"/>
      <c r="E408" s="212"/>
      <c r="F408" s="197"/>
      <c r="G408" s="197"/>
      <c r="H408" s="197"/>
      <c r="I408" s="197"/>
      <c r="J408" s="197"/>
      <c r="K408" s="197"/>
      <c r="L408" s="197"/>
      <c r="M408" s="197"/>
      <c r="N408" s="197"/>
      <c r="O408" s="197"/>
      <c r="P408" s="197"/>
      <c r="Q408" s="197"/>
      <c r="R408" s="197"/>
      <c r="S408" s="281"/>
      <c r="T408" s="280"/>
    </row>
    <row r="409">
      <c r="A409" s="212"/>
      <c r="B409" s="282"/>
      <c r="C409" s="212"/>
      <c r="D409" s="212"/>
      <c r="E409" s="212"/>
      <c r="F409" s="197"/>
      <c r="G409" s="197"/>
      <c r="H409" s="197"/>
      <c r="I409" s="197"/>
      <c r="J409" s="197"/>
      <c r="K409" s="197"/>
      <c r="L409" s="197"/>
      <c r="M409" s="197"/>
      <c r="N409" s="197"/>
      <c r="O409" s="197"/>
      <c r="P409" s="197"/>
      <c r="Q409" s="197"/>
      <c r="R409" s="197"/>
      <c r="S409" s="281"/>
      <c r="T409" s="280"/>
    </row>
    <row r="410">
      <c r="A410" s="212"/>
      <c r="B410" s="282"/>
      <c r="C410" s="212"/>
      <c r="D410" s="212"/>
      <c r="E410" s="212"/>
      <c r="F410" s="197"/>
      <c r="G410" s="197"/>
      <c r="H410" s="197"/>
      <c r="I410" s="197"/>
      <c r="J410" s="197"/>
      <c r="K410" s="197"/>
      <c r="L410" s="197"/>
      <c r="M410" s="197"/>
      <c r="N410" s="197"/>
      <c r="O410" s="197"/>
      <c r="P410" s="197"/>
      <c r="Q410" s="197"/>
      <c r="R410" s="197"/>
      <c r="S410" s="281"/>
      <c r="T410" s="280"/>
    </row>
    <row r="411">
      <c r="A411" s="212"/>
      <c r="B411" s="282"/>
      <c r="C411" s="212"/>
      <c r="D411" s="212"/>
      <c r="E411" s="212"/>
      <c r="F411" s="197"/>
      <c r="G411" s="197"/>
      <c r="H411" s="197"/>
      <c r="I411" s="197"/>
      <c r="J411" s="197"/>
      <c r="K411" s="197"/>
      <c r="L411" s="197"/>
      <c r="M411" s="197"/>
      <c r="N411" s="197"/>
      <c r="O411" s="197"/>
      <c r="P411" s="197"/>
      <c r="Q411" s="197"/>
      <c r="R411" s="197"/>
      <c r="S411" s="281"/>
      <c r="T411" s="280"/>
    </row>
    <row r="412">
      <c r="A412" s="212"/>
      <c r="B412" s="282"/>
      <c r="C412" s="212"/>
      <c r="D412" s="212"/>
      <c r="E412" s="212"/>
      <c r="F412" s="197"/>
      <c r="G412" s="197"/>
      <c r="H412" s="197"/>
      <c r="I412" s="197"/>
      <c r="J412" s="197"/>
      <c r="K412" s="197"/>
      <c r="L412" s="197"/>
      <c r="M412" s="197"/>
      <c r="N412" s="197"/>
      <c r="O412" s="197"/>
      <c r="P412" s="197"/>
      <c r="Q412" s="197"/>
      <c r="R412" s="197"/>
      <c r="S412" s="281"/>
      <c r="T412" s="280"/>
    </row>
    <row r="413">
      <c r="A413" s="212"/>
      <c r="B413" s="282"/>
      <c r="C413" s="212"/>
      <c r="D413" s="212"/>
      <c r="E413" s="212"/>
      <c r="F413" s="197"/>
      <c r="G413" s="197"/>
      <c r="H413" s="197"/>
      <c r="I413" s="197"/>
      <c r="J413" s="197"/>
      <c r="K413" s="197"/>
      <c r="L413" s="197"/>
      <c r="M413" s="197"/>
      <c r="N413" s="197"/>
      <c r="O413" s="197"/>
      <c r="P413" s="197"/>
      <c r="Q413" s="197"/>
      <c r="R413" s="197"/>
      <c r="S413" s="281"/>
      <c r="T413" s="280"/>
    </row>
    <row r="414">
      <c r="A414" s="212"/>
      <c r="B414" s="282"/>
      <c r="C414" s="212"/>
      <c r="D414" s="212"/>
      <c r="E414" s="212"/>
      <c r="F414" s="197"/>
      <c r="G414" s="197"/>
      <c r="H414" s="197"/>
      <c r="I414" s="197"/>
      <c r="J414" s="197"/>
      <c r="K414" s="197"/>
      <c r="L414" s="197"/>
      <c r="M414" s="197"/>
      <c r="N414" s="197"/>
      <c r="O414" s="197"/>
      <c r="P414" s="197"/>
      <c r="Q414" s="197"/>
      <c r="R414" s="197"/>
      <c r="S414" s="281"/>
      <c r="T414" s="280"/>
    </row>
    <row r="415">
      <c r="A415" s="212"/>
      <c r="B415" s="282"/>
      <c r="C415" s="212"/>
      <c r="D415" s="212"/>
      <c r="E415" s="212"/>
      <c r="F415" s="197"/>
      <c r="G415" s="197"/>
      <c r="H415" s="197"/>
      <c r="I415" s="197"/>
      <c r="J415" s="197"/>
      <c r="K415" s="197"/>
      <c r="L415" s="197"/>
      <c r="M415" s="197"/>
      <c r="N415" s="197"/>
      <c r="O415" s="197"/>
      <c r="P415" s="197"/>
      <c r="Q415" s="197"/>
      <c r="R415" s="197"/>
      <c r="S415" s="281"/>
      <c r="T415" s="280"/>
    </row>
    <row r="416">
      <c r="A416" s="212"/>
      <c r="B416" s="282"/>
      <c r="C416" s="212"/>
      <c r="D416" s="212"/>
      <c r="E416" s="212"/>
      <c r="F416" s="197"/>
      <c r="G416" s="197"/>
      <c r="H416" s="197"/>
      <c r="I416" s="197"/>
      <c r="J416" s="197"/>
      <c r="K416" s="197"/>
      <c r="L416" s="197"/>
      <c r="M416" s="197"/>
      <c r="N416" s="197"/>
      <c r="O416" s="197"/>
      <c r="P416" s="197"/>
      <c r="Q416" s="197"/>
      <c r="R416" s="197"/>
      <c r="S416" s="281"/>
      <c r="T416" s="280"/>
    </row>
    <row r="417">
      <c r="A417" s="212"/>
      <c r="B417" s="282"/>
      <c r="C417" s="212"/>
      <c r="D417" s="212"/>
      <c r="E417" s="212"/>
      <c r="F417" s="197"/>
      <c r="G417" s="197"/>
      <c r="H417" s="197"/>
      <c r="I417" s="197"/>
      <c r="J417" s="197"/>
      <c r="K417" s="197"/>
      <c r="L417" s="197"/>
      <c r="M417" s="197"/>
      <c r="N417" s="197"/>
      <c r="O417" s="197"/>
      <c r="P417" s="197"/>
      <c r="Q417" s="197"/>
      <c r="R417" s="197"/>
      <c r="S417" s="281"/>
      <c r="T417" s="280"/>
    </row>
    <row r="418">
      <c r="A418" s="212"/>
      <c r="B418" s="282"/>
      <c r="C418" s="212"/>
      <c r="D418" s="212"/>
      <c r="E418" s="212"/>
      <c r="F418" s="197"/>
      <c r="G418" s="197"/>
      <c r="H418" s="197"/>
      <c r="I418" s="197"/>
      <c r="J418" s="197"/>
      <c r="K418" s="197"/>
      <c r="L418" s="197"/>
      <c r="M418" s="197"/>
      <c r="N418" s="197"/>
      <c r="O418" s="197"/>
      <c r="P418" s="197"/>
      <c r="Q418" s="197"/>
      <c r="R418" s="197"/>
      <c r="S418" s="281"/>
      <c r="T418" s="280"/>
    </row>
    <row r="419">
      <c r="A419" s="212"/>
      <c r="B419" s="282"/>
      <c r="C419" s="212"/>
      <c r="D419" s="212"/>
      <c r="E419" s="212"/>
      <c r="F419" s="197"/>
      <c r="G419" s="197"/>
      <c r="H419" s="197"/>
      <c r="I419" s="197"/>
      <c r="J419" s="197"/>
      <c r="K419" s="197"/>
      <c r="L419" s="197"/>
      <c r="M419" s="197"/>
      <c r="N419" s="197"/>
      <c r="O419" s="197"/>
      <c r="P419" s="197"/>
      <c r="Q419" s="197"/>
      <c r="R419" s="197"/>
      <c r="S419" s="281"/>
      <c r="T419" s="280"/>
    </row>
    <row r="420">
      <c r="A420" s="212"/>
      <c r="B420" s="282"/>
      <c r="C420" s="212"/>
      <c r="D420" s="212"/>
      <c r="E420" s="212"/>
      <c r="F420" s="197"/>
      <c r="G420" s="197"/>
      <c r="H420" s="197"/>
      <c r="I420" s="197"/>
      <c r="J420" s="197"/>
      <c r="K420" s="197"/>
      <c r="L420" s="197"/>
      <c r="M420" s="197"/>
      <c r="N420" s="197"/>
      <c r="O420" s="197"/>
      <c r="P420" s="197"/>
      <c r="Q420" s="197"/>
      <c r="R420" s="197"/>
      <c r="S420" s="281"/>
      <c r="T420" s="280"/>
    </row>
    <row r="421">
      <c r="A421" s="212"/>
      <c r="B421" s="282"/>
      <c r="C421" s="212"/>
      <c r="D421" s="212"/>
      <c r="E421" s="212"/>
      <c r="F421" s="197"/>
      <c r="G421" s="197"/>
      <c r="H421" s="197"/>
      <c r="I421" s="197"/>
      <c r="J421" s="197"/>
      <c r="K421" s="197"/>
      <c r="L421" s="197"/>
      <c r="M421" s="197"/>
      <c r="N421" s="197"/>
      <c r="O421" s="197"/>
      <c r="P421" s="197"/>
      <c r="Q421" s="197"/>
      <c r="R421" s="197"/>
      <c r="S421" s="281"/>
      <c r="T421" s="280"/>
    </row>
    <row r="422">
      <c r="A422" s="212"/>
      <c r="B422" s="282"/>
      <c r="C422" s="212"/>
      <c r="D422" s="212"/>
      <c r="E422" s="212"/>
      <c r="F422" s="197"/>
      <c r="G422" s="197"/>
      <c r="H422" s="197"/>
      <c r="I422" s="197"/>
      <c r="J422" s="197"/>
      <c r="K422" s="197"/>
      <c r="L422" s="197"/>
      <c r="M422" s="197"/>
      <c r="N422" s="197"/>
      <c r="O422" s="197"/>
      <c r="P422" s="197"/>
      <c r="Q422" s="197"/>
      <c r="R422" s="197"/>
      <c r="S422" s="281"/>
      <c r="T422" s="280"/>
    </row>
    <row r="423">
      <c r="A423" s="212"/>
      <c r="B423" s="282"/>
      <c r="C423" s="212"/>
      <c r="D423" s="212"/>
      <c r="E423" s="212"/>
      <c r="F423" s="197"/>
      <c r="G423" s="197"/>
      <c r="H423" s="197"/>
      <c r="I423" s="197"/>
      <c r="J423" s="197"/>
      <c r="K423" s="197"/>
      <c r="L423" s="197"/>
      <c r="M423" s="197"/>
      <c r="N423" s="197"/>
      <c r="O423" s="197"/>
      <c r="P423" s="197"/>
      <c r="Q423" s="197"/>
      <c r="R423" s="197"/>
      <c r="S423" s="281"/>
      <c r="T423" s="280"/>
    </row>
    <row r="424">
      <c r="A424" s="212"/>
      <c r="B424" s="282"/>
      <c r="C424" s="212"/>
      <c r="D424" s="212"/>
      <c r="E424" s="212"/>
      <c r="F424" s="197"/>
      <c r="G424" s="197"/>
      <c r="H424" s="197"/>
      <c r="I424" s="197"/>
      <c r="J424" s="197"/>
      <c r="K424" s="197"/>
      <c r="L424" s="197"/>
      <c r="M424" s="197"/>
      <c r="N424" s="197"/>
      <c r="O424" s="197"/>
      <c r="P424" s="197"/>
      <c r="Q424" s="197"/>
      <c r="R424" s="197"/>
      <c r="S424" s="281"/>
      <c r="T424" s="280"/>
    </row>
    <row r="425">
      <c r="A425" s="212"/>
      <c r="B425" s="282"/>
      <c r="C425" s="212"/>
      <c r="D425" s="212"/>
      <c r="E425" s="212"/>
      <c r="F425" s="197"/>
      <c r="G425" s="197"/>
      <c r="H425" s="197"/>
      <c r="I425" s="197"/>
      <c r="J425" s="197"/>
      <c r="K425" s="197"/>
      <c r="L425" s="197"/>
      <c r="M425" s="197"/>
      <c r="N425" s="197"/>
      <c r="O425" s="197"/>
      <c r="P425" s="197"/>
      <c r="Q425" s="197"/>
      <c r="R425" s="197"/>
      <c r="S425" s="281"/>
      <c r="T425" s="280"/>
    </row>
    <row r="426">
      <c r="A426" s="212"/>
      <c r="B426" s="282"/>
      <c r="C426" s="212"/>
      <c r="D426" s="212"/>
      <c r="E426" s="212"/>
      <c r="F426" s="197"/>
      <c r="G426" s="197"/>
      <c r="H426" s="197"/>
      <c r="I426" s="197"/>
      <c r="J426" s="197"/>
      <c r="K426" s="197"/>
      <c r="L426" s="197"/>
      <c r="M426" s="197"/>
      <c r="N426" s="197"/>
      <c r="O426" s="197"/>
      <c r="P426" s="197"/>
      <c r="Q426" s="197"/>
      <c r="R426" s="197"/>
      <c r="S426" s="281"/>
      <c r="T426" s="280"/>
    </row>
    <row r="427">
      <c r="A427" s="212"/>
      <c r="B427" s="282"/>
      <c r="C427" s="212"/>
      <c r="D427" s="212"/>
      <c r="E427" s="212"/>
      <c r="F427" s="197"/>
      <c r="G427" s="197"/>
      <c r="H427" s="197"/>
      <c r="I427" s="197"/>
      <c r="J427" s="197"/>
      <c r="K427" s="197"/>
      <c r="L427" s="197"/>
      <c r="M427" s="197"/>
      <c r="N427" s="197"/>
      <c r="O427" s="197"/>
      <c r="P427" s="197"/>
      <c r="Q427" s="197"/>
      <c r="R427" s="197"/>
      <c r="S427" s="281"/>
      <c r="T427" s="280"/>
    </row>
    <row r="428">
      <c r="A428" s="212"/>
      <c r="B428" s="282"/>
      <c r="C428" s="212"/>
      <c r="D428" s="212"/>
      <c r="E428" s="212"/>
      <c r="F428" s="197"/>
      <c r="G428" s="197"/>
      <c r="H428" s="197"/>
      <c r="I428" s="197"/>
      <c r="J428" s="197"/>
      <c r="K428" s="197"/>
      <c r="L428" s="197"/>
      <c r="M428" s="197"/>
      <c r="N428" s="197"/>
      <c r="O428" s="197"/>
      <c r="P428" s="197"/>
      <c r="Q428" s="197"/>
      <c r="R428" s="197"/>
      <c r="S428" s="281"/>
      <c r="T428" s="280"/>
    </row>
    <row r="429">
      <c r="A429" s="212"/>
      <c r="B429" s="282"/>
      <c r="C429" s="212"/>
      <c r="D429" s="212"/>
      <c r="E429" s="212"/>
      <c r="F429" s="197"/>
      <c r="G429" s="197"/>
      <c r="H429" s="197"/>
      <c r="I429" s="197"/>
      <c r="J429" s="197"/>
      <c r="K429" s="197"/>
      <c r="L429" s="197"/>
      <c r="M429" s="197"/>
      <c r="N429" s="197"/>
      <c r="O429" s="197"/>
      <c r="P429" s="197"/>
      <c r="Q429" s="197"/>
      <c r="R429" s="197"/>
      <c r="S429" s="281"/>
      <c r="T429" s="280"/>
    </row>
    <row r="430">
      <c r="A430" s="212"/>
      <c r="B430" s="282"/>
      <c r="C430" s="212"/>
      <c r="D430" s="212"/>
      <c r="E430" s="212"/>
      <c r="F430" s="197"/>
      <c r="G430" s="197"/>
      <c r="H430" s="197"/>
      <c r="I430" s="197"/>
      <c r="J430" s="197"/>
      <c r="K430" s="197"/>
      <c r="L430" s="197"/>
      <c r="M430" s="197"/>
      <c r="N430" s="197"/>
      <c r="O430" s="197"/>
      <c r="P430" s="197"/>
      <c r="Q430" s="197"/>
      <c r="R430" s="197"/>
      <c r="S430" s="281"/>
      <c r="T430" s="280"/>
    </row>
    <row r="431">
      <c r="A431" s="212"/>
      <c r="B431" s="282"/>
      <c r="C431" s="212"/>
      <c r="D431" s="212"/>
      <c r="E431" s="212"/>
      <c r="F431" s="197"/>
      <c r="G431" s="197"/>
      <c r="H431" s="197"/>
      <c r="I431" s="197"/>
      <c r="J431" s="197"/>
      <c r="K431" s="197"/>
      <c r="L431" s="197"/>
      <c r="M431" s="197"/>
      <c r="N431" s="197"/>
      <c r="O431" s="197"/>
      <c r="P431" s="197"/>
      <c r="Q431" s="197"/>
      <c r="R431" s="197"/>
      <c r="S431" s="281"/>
      <c r="T431" s="280"/>
    </row>
    <row r="432">
      <c r="A432" s="212"/>
      <c r="B432" s="282"/>
      <c r="C432" s="212"/>
      <c r="D432" s="212"/>
      <c r="E432" s="212"/>
      <c r="F432" s="197"/>
      <c r="G432" s="197"/>
      <c r="H432" s="197"/>
      <c r="I432" s="197"/>
      <c r="J432" s="197"/>
      <c r="K432" s="197"/>
      <c r="L432" s="197"/>
      <c r="M432" s="197"/>
      <c r="N432" s="197"/>
      <c r="O432" s="197"/>
      <c r="P432" s="197"/>
      <c r="Q432" s="197"/>
      <c r="R432" s="197"/>
      <c r="S432" s="281"/>
      <c r="T432" s="280"/>
    </row>
    <row r="433">
      <c r="A433" s="212"/>
      <c r="B433" s="282"/>
      <c r="C433" s="212"/>
      <c r="D433" s="212"/>
      <c r="E433" s="212"/>
      <c r="F433" s="197"/>
      <c r="G433" s="197"/>
      <c r="H433" s="197"/>
      <c r="I433" s="197"/>
      <c r="J433" s="197"/>
      <c r="K433" s="197"/>
      <c r="L433" s="197"/>
      <c r="M433" s="197"/>
      <c r="N433" s="197"/>
      <c r="O433" s="197"/>
      <c r="P433" s="197"/>
      <c r="Q433" s="197"/>
      <c r="R433" s="197"/>
      <c r="S433" s="281"/>
      <c r="T433" s="280"/>
    </row>
    <row r="434">
      <c r="A434" s="212"/>
      <c r="B434" s="282"/>
      <c r="C434" s="212"/>
      <c r="D434" s="212"/>
      <c r="E434" s="212"/>
      <c r="F434" s="197"/>
      <c r="G434" s="197"/>
      <c r="H434" s="197"/>
      <c r="I434" s="197"/>
      <c r="J434" s="197"/>
      <c r="K434" s="197"/>
      <c r="L434" s="197"/>
      <c r="M434" s="197"/>
      <c r="N434" s="197"/>
      <c r="O434" s="197"/>
      <c r="P434" s="197"/>
      <c r="Q434" s="197"/>
      <c r="R434" s="197"/>
      <c r="S434" s="281"/>
      <c r="T434" s="280"/>
    </row>
    <row r="435">
      <c r="A435" s="212"/>
      <c r="B435" s="282"/>
      <c r="C435" s="212"/>
      <c r="D435" s="212"/>
      <c r="E435" s="212"/>
      <c r="F435" s="197"/>
      <c r="G435" s="197"/>
      <c r="H435" s="197"/>
      <c r="I435" s="197"/>
      <c r="J435" s="197"/>
      <c r="K435" s="197"/>
      <c r="L435" s="197"/>
      <c r="M435" s="197"/>
      <c r="N435" s="197"/>
      <c r="O435" s="197"/>
      <c r="P435" s="197"/>
      <c r="Q435" s="197"/>
      <c r="R435" s="197"/>
      <c r="S435" s="281"/>
      <c r="T435" s="280"/>
    </row>
    <row r="436">
      <c r="A436" s="212"/>
      <c r="B436" s="282"/>
      <c r="C436" s="212"/>
      <c r="D436" s="212"/>
      <c r="E436" s="212"/>
      <c r="F436" s="197"/>
      <c r="G436" s="197"/>
      <c r="H436" s="197"/>
      <c r="I436" s="197"/>
      <c r="J436" s="197"/>
      <c r="K436" s="197"/>
      <c r="L436" s="197"/>
      <c r="M436" s="197"/>
      <c r="N436" s="197"/>
      <c r="O436" s="197"/>
      <c r="P436" s="197"/>
      <c r="Q436" s="197"/>
      <c r="R436" s="197"/>
      <c r="S436" s="281"/>
      <c r="T436" s="280"/>
    </row>
    <row r="437">
      <c r="A437" s="212"/>
      <c r="B437" s="282"/>
      <c r="C437" s="212"/>
      <c r="D437" s="212"/>
      <c r="E437" s="212"/>
      <c r="F437" s="197"/>
      <c r="G437" s="197"/>
      <c r="H437" s="197"/>
      <c r="I437" s="197"/>
      <c r="J437" s="197"/>
      <c r="K437" s="197"/>
      <c r="L437" s="197"/>
      <c r="M437" s="197"/>
      <c r="N437" s="197"/>
      <c r="O437" s="197"/>
      <c r="P437" s="197"/>
      <c r="Q437" s="197"/>
      <c r="R437" s="197"/>
      <c r="S437" s="281"/>
      <c r="T437" s="280"/>
    </row>
    <row r="438">
      <c r="A438" s="212"/>
      <c r="B438" s="282"/>
      <c r="C438" s="212"/>
      <c r="D438" s="212"/>
      <c r="E438" s="212"/>
      <c r="F438" s="197"/>
      <c r="G438" s="197"/>
      <c r="H438" s="197"/>
      <c r="I438" s="197"/>
      <c r="J438" s="197"/>
      <c r="K438" s="197"/>
      <c r="L438" s="197"/>
      <c r="M438" s="197"/>
      <c r="N438" s="197"/>
      <c r="O438" s="197"/>
      <c r="P438" s="197"/>
      <c r="Q438" s="197"/>
      <c r="R438" s="197"/>
      <c r="S438" s="281"/>
      <c r="T438" s="280"/>
    </row>
    <row r="439">
      <c r="A439" s="212"/>
      <c r="B439" s="282"/>
      <c r="C439" s="212"/>
      <c r="D439" s="212"/>
      <c r="E439" s="212"/>
      <c r="F439" s="197"/>
      <c r="G439" s="197"/>
      <c r="H439" s="197"/>
      <c r="I439" s="197"/>
      <c r="J439" s="197"/>
      <c r="K439" s="197"/>
      <c r="L439" s="197"/>
      <c r="M439" s="197"/>
      <c r="N439" s="197"/>
      <c r="O439" s="197"/>
      <c r="P439" s="197"/>
      <c r="Q439" s="197"/>
      <c r="R439" s="197"/>
      <c r="S439" s="281"/>
      <c r="T439" s="280"/>
    </row>
    <row r="440">
      <c r="A440" s="212"/>
      <c r="B440" s="282"/>
      <c r="C440" s="212"/>
      <c r="D440" s="212"/>
      <c r="E440" s="212"/>
      <c r="F440" s="197"/>
      <c r="G440" s="197"/>
      <c r="H440" s="197"/>
      <c r="I440" s="197"/>
      <c r="J440" s="197"/>
      <c r="K440" s="197"/>
      <c r="L440" s="197"/>
      <c r="M440" s="197"/>
      <c r="N440" s="197"/>
      <c r="O440" s="197"/>
      <c r="P440" s="197"/>
      <c r="Q440" s="197"/>
      <c r="R440" s="197"/>
      <c r="S440" s="281"/>
      <c r="T440" s="280"/>
    </row>
    <row r="441">
      <c r="A441" s="212"/>
      <c r="B441" s="282"/>
      <c r="C441" s="212"/>
      <c r="D441" s="212"/>
      <c r="E441" s="212"/>
      <c r="F441" s="197"/>
      <c r="G441" s="197"/>
      <c r="H441" s="197"/>
      <c r="I441" s="197"/>
      <c r="J441" s="197"/>
      <c r="K441" s="197"/>
      <c r="L441" s="197"/>
      <c r="M441" s="197"/>
      <c r="N441" s="197"/>
      <c r="O441" s="197"/>
      <c r="P441" s="197"/>
      <c r="Q441" s="197"/>
      <c r="R441" s="197"/>
      <c r="S441" s="281"/>
      <c r="T441" s="280"/>
    </row>
    <row r="442">
      <c r="A442" s="212"/>
      <c r="B442" s="282"/>
      <c r="C442" s="212"/>
      <c r="D442" s="212"/>
      <c r="E442" s="212"/>
      <c r="F442" s="197"/>
      <c r="G442" s="197"/>
      <c r="H442" s="197"/>
      <c r="I442" s="197"/>
      <c r="J442" s="197"/>
      <c r="K442" s="197"/>
      <c r="L442" s="197"/>
      <c r="M442" s="197"/>
      <c r="N442" s="197"/>
      <c r="O442" s="197"/>
      <c r="P442" s="197"/>
      <c r="Q442" s="197"/>
      <c r="R442" s="197"/>
      <c r="S442" s="281"/>
      <c r="T442" s="280"/>
    </row>
    <row r="443">
      <c r="A443" s="212"/>
      <c r="B443" s="282"/>
      <c r="C443" s="212"/>
      <c r="D443" s="212"/>
      <c r="E443" s="212"/>
      <c r="F443" s="197"/>
      <c r="G443" s="197"/>
      <c r="H443" s="197"/>
      <c r="I443" s="197"/>
      <c r="J443" s="197"/>
      <c r="K443" s="197"/>
      <c r="L443" s="197"/>
      <c r="M443" s="197"/>
      <c r="N443" s="197"/>
      <c r="O443" s="197"/>
      <c r="P443" s="197"/>
      <c r="Q443" s="197"/>
      <c r="R443" s="197"/>
      <c r="S443" s="281"/>
      <c r="T443" s="280"/>
    </row>
    <row r="444">
      <c r="A444" s="212"/>
      <c r="B444" s="282"/>
      <c r="C444" s="212"/>
      <c r="D444" s="212"/>
      <c r="E444" s="212"/>
      <c r="F444" s="197"/>
      <c r="G444" s="197"/>
      <c r="H444" s="197"/>
      <c r="I444" s="197"/>
      <c r="J444" s="197"/>
      <c r="K444" s="197"/>
      <c r="L444" s="197"/>
      <c r="M444" s="197"/>
      <c r="N444" s="197"/>
      <c r="O444" s="197"/>
      <c r="P444" s="197"/>
      <c r="Q444" s="197"/>
      <c r="R444" s="197"/>
      <c r="S444" s="281"/>
      <c r="T444" s="280"/>
    </row>
    <row r="445">
      <c r="A445" s="212"/>
      <c r="B445" s="282"/>
      <c r="C445" s="212"/>
      <c r="D445" s="212"/>
      <c r="E445" s="212"/>
      <c r="F445" s="197"/>
      <c r="G445" s="197"/>
      <c r="H445" s="197"/>
      <c r="I445" s="197"/>
      <c r="J445" s="197"/>
      <c r="K445" s="197"/>
      <c r="L445" s="197"/>
      <c r="M445" s="197"/>
      <c r="N445" s="197"/>
      <c r="O445" s="197"/>
      <c r="P445" s="197"/>
      <c r="Q445" s="197"/>
      <c r="R445" s="197"/>
      <c r="S445" s="281"/>
      <c r="T445" s="280"/>
    </row>
    <row r="446">
      <c r="A446" s="212"/>
      <c r="B446" s="282"/>
      <c r="C446" s="212"/>
      <c r="D446" s="212"/>
      <c r="E446" s="212"/>
      <c r="F446" s="197"/>
      <c r="G446" s="197"/>
      <c r="H446" s="197"/>
      <c r="I446" s="197"/>
      <c r="J446" s="197"/>
      <c r="K446" s="197"/>
      <c r="L446" s="197"/>
      <c r="M446" s="197"/>
      <c r="N446" s="197"/>
      <c r="O446" s="197"/>
      <c r="P446" s="197"/>
      <c r="Q446" s="197"/>
      <c r="R446" s="197"/>
      <c r="S446" s="281"/>
      <c r="T446" s="280"/>
    </row>
    <row r="447">
      <c r="A447" s="212"/>
      <c r="B447" s="282"/>
      <c r="C447" s="212"/>
      <c r="D447" s="212"/>
      <c r="E447" s="212"/>
      <c r="F447" s="197"/>
      <c r="G447" s="197"/>
      <c r="H447" s="197"/>
      <c r="I447" s="197"/>
      <c r="J447" s="197"/>
      <c r="K447" s="197"/>
      <c r="L447" s="197"/>
      <c r="M447" s="197"/>
      <c r="N447" s="197"/>
      <c r="O447" s="197"/>
      <c r="P447" s="197"/>
      <c r="Q447" s="197"/>
      <c r="R447" s="197"/>
      <c r="S447" s="281"/>
      <c r="T447" s="280"/>
    </row>
    <row r="448">
      <c r="A448" s="212"/>
      <c r="B448" s="282"/>
      <c r="C448" s="212"/>
      <c r="D448" s="212"/>
      <c r="E448" s="212"/>
      <c r="F448" s="197"/>
      <c r="G448" s="197"/>
      <c r="H448" s="197"/>
      <c r="I448" s="197"/>
      <c r="J448" s="197"/>
      <c r="K448" s="197"/>
      <c r="L448" s="197"/>
      <c r="M448" s="197"/>
      <c r="N448" s="197"/>
      <c r="O448" s="197"/>
      <c r="P448" s="197"/>
      <c r="Q448" s="197"/>
      <c r="R448" s="197"/>
      <c r="S448" s="281"/>
      <c r="T448" s="280"/>
    </row>
    <row r="449">
      <c r="A449" s="212"/>
      <c r="B449" s="282"/>
      <c r="C449" s="212"/>
      <c r="D449" s="212"/>
      <c r="E449" s="212"/>
      <c r="F449" s="197"/>
      <c r="G449" s="197"/>
      <c r="H449" s="197"/>
      <c r="I449" s="197"/>
      <c r="J449" s="197"/>
      <c r="K449" s="197"/>
      <c r="L449" s="197"/>
      <c r="M449" s="197"/>
      <c r="N449" s="197"/>
      <c r="O449" s="197"/>
      <c r="P449" s="197"/>
      <c r="Q449" s="197"/>
      <c r="R449" s="197"/>
      <c r="S449" s="281"/>
      <c r="T449" s="280"/>
    </row>
    <row r="450">
      <c r="A450" s="212"/>
      <c r="B450" s="282"/>
      <c r="C450" s="212"/>
      <c r="D450" s="212"/>
      <c r="E450" s="212"/>
      <c r="F450" s="197"/>
      <c r="G450" s="197"/>
      <c r="H450" s="197"/>
      <c r="I450" s="197"/>
      <c r="J450" s="197"/>
      <c r="K450" s="197"/>
      <c r="L450" s="197"/>
      <c r="M450" s="197"/>
      <c r="N450" s="197"/>
      <c r="O450" s="197"/>
      <c r="P450" s="197"/>
      <c r="Q450" s="197"/>
      <c r="R450" s="197"/>
      <c r="S450" s="281"/>
      <c r="T450" s="280"/>
    </row>
    <row r="451">
      <c r="A451" s="212"/>
      <c r="B451" s="282"/>
      <c r="C451" s="212"/>
      <c r="D451" s="212"/>
      <c r="E451" s="212"/>
      <c r="F451" s="197"/>
      <c r="G451" s="197"/>
      <c r="H451" s="197"/>
      <c r="I451" s="197"/>
      <c r="J451" s="197"/>
      <c r="K451" s="197"/>
      <c r="L451" s="197"/>
      <c r="M451" s="197"/>
      <c r="N451" s="197"/>
      <c r="O451" s="197"/>
      <c r="P451" s="197"/>
      <c r="Q451" s="197"/>
      <c r="R451" s="197"/>
      <c r="S451" s="281"/>
      <c r="T451" s="280"/>
    </row>
    <row r="452">
      <c r="A452" s="212"/>
      <c r="B452" s="282"/>
      <c r="C452" s="212"/>
      <c r="D452" s="212"/>
      <c r="E452" s="212"/>
      <c r="F452" s="197"/>
      <c r="G452" s="197"/>
      <c r="H452" s="197"/>
      <c r="I452" s="197"/>
      <c r="J452" s="197"/>
      <c r="K452" s="197"/>
      <c r="L452" s="197"/>
      <c r="M452" s="197"/>
      <c r="N452" s="197"/>
      <c r="O452" s="197"/>
      <c r="P452" s="197"/>
      <c r="Q452" s="197"/>
      <c r="R452" s="197"/>
      <c r="S452" s="281"/>
      <c r="T452" s="280"/>
    </row>
    <row r="453">
      <c r="A453" s="212"/>
      <c r="B453" s="282"/>
      <c r="C453" s="212"/>
      <c r="D453" s="212"/>
      <c r="E453" s="212"/>
      <c r="F453" s="197"/>
      <c r="G453" s="197"/>
      <c r="H453" s="197"/>
      <c r="I453" s="197"/>
      <c r="J453" s="197"/>
      <c r="K453" s="197"/>
      <c r="L453" s="197"/>
      <c r="M453" s="197"/>
      <c r="N453" s="197"/>
      <c r="O453" s="197"/>
      <c r="P453" s="197"/>
      <c r="Q453" s="197"/>
      <c r="R453" s="197"/>
      <c r="S453" s="281"/>
      <c r="T453" s="280"/>
    </row>
    <row r="454">
      <c r="A454" s="212"/>
      <c r="B454" s="282"/>
      <c r="C454" s="212"/>
      <c r="D454" s="212"/>
      <c r="E454" s="212"/>
      <c r="F454" s="197"/>
      <c r="G454" s="197"/>
      <c r="H454" s="197"/>
      <c r="I454" s="197"/>
      <c r="J454" s="197"/>
      <c r="K454" s="197"/>
      <c r="L454" s="197"/>
      <c r="M454" s="197"/>
      <c r="N454" s="197"/>
      <c r="O454" s="197"/>
      <c r="P454" s="197"/>
      <c r="Q454" s="197"/>
      <c r="R454" s="197"/>
      <c r="S454" s="281"/>
      <c r="T454" s="280"/>
    </row>
    <row r="455">
      <c r="A455" s="212"/>
      <c r="B455" s="282"/>
      <c r="C455" s="212"/>
      <c r="D455" s="212"/>
      <c r="E455" s="212"/>
      <c r="F455" s="197"/>
      <c r="G455" s="197"/>
      <c r="H455" s="197"/>
      <c r="I455" s="197"/>
      <c r="J455" s="197"/>
      <c r="K455" s="197"/>
      <c r="L455" s="197"/>
      <c r="M455" s="197"/>
      <c r="N455" s="197"/>
      <c r="O455" s="197"/>
      <c r="P455" s="197"/>
      <c r="Q455" s="197"/>
      <c r="R455" s="197"/>
      <c r="S455" s="281"/>
      <c r="T455" s="280"/>
    </row>
    <row r="456">
      <c r="A456" s="212"/>
      <c r="B456" s="282"/>
      <c r="C456" s="212"/>
      <c r="D456" s="212"/>
      <c r="E456" s="212"/>
      <c r="F456" s="197"/>
      <c r="G456" s="197"/>
      <c r="H456" s="197"/>
      <c r="I456" s="197"/>
      <c r="J456" s="197"/>
      <c r="K456" s="197"/>
      <c r="L456" s="197"/>
      <c r="M456" s="197"/>
      <c r="N456" s="197"/>
      <c r="O456" s="197"/>
      <c r="P456" s="197"/>
      <c r="Q456" s="197"/>
      <c r="R456" s="197"/>
      <c r="S456" s="281"/>
      <c r="T456" s="280"/>
    </row>
    <row r="457">
      <c r="A457" s="212"/>
      <c r="B457" s="282"/>
      <c r="C457" s="212"/>
      <c r="D457" s="212"/>
      <c r="E457" s="212"/>
      <c r="F457" s="197"/>
      <c r="G457" s="197"/>
      <c r="H457" s="197"/>
      <c r="I457" s="197"/>
      <c r="J457" s="197"/>
      <c r="K457" s="197"/>
      <c r="L457" s="197"/>
      <c r="M457" s="197"/>
      <c r="N457" s="197"/>
      <c r="O457" s="197"/>
      <c r="P457" s="197"/>
      <c r="Q457" s="197"/>
      <c r="R457" s="197"/>
      <c r="S457" s="281"/>
      <c r="T457" s="280"/>
    </row>
    <row r="458">
      <c r="A458" s="212"/>
      <c r="B458" s="282"/>
      <c r="C458" s="212"/>
      <c r="D458" s="212"/>
      <c r="E458" s="212"/>
      <c r="F458" s="197"/>
      <c r="G458" s="197"/>
      <c r="H458" s="197"/>
      <c r="I458" s="197"/>
      <c r="J458" s="197"/>
      <c r="K458" s="197"/>
      <c r="L458" s="197"/>
      <c r="M458" s="197"/>
      <c r="N458" s="197"/>
      <c r="O458" s="197"/>
      <c r="P458" s="197"/>
      <c r="Q458" s="197"/>
      <c r="R458" s="197"/>
      <c r="S458" s="281"/>
      <c r="T458" s="280"/>
    </row>
    <row r="459">
      <c r="A459" s="212"/>
      <c r="B459" s="282"/>
      <c r="C459" s="212"/>
      <c r="D459" s="212"/>
      <c r="E459" s="212"/>
      <c r="F459" s="197"/>
      <c r="G459" s="197"/>
      <c r="H459" s="197"/>
      <c r="I459" s="197"/>
      <c r="J459" s="197"/>
      <c r="K459" s="197"/>
      <c r="L459" s="197"/>
      <c r="M459" s="197"/>
      <c r="N459" s="197"/>
      <c r="O459" s="197"/>
      <c r="P459" s="197"/>
      <c r="Q459" s="197"/>
      <c r="R459" s="197"/>
      <c r="S459" s="281"/>
      <c r="T459" s="280"/>
    </row>
    <row r="460">
      <c r="A460" s="212"/>
      <c r="B460" s="282"/>
      <c r="C460" s="212"/>
      <c r="D460" s="212"/>
      <c r="E460" s="212"/>
      <c r="F460" s="197"/>
      <c r="G460" s="197"/>
      <c r="H460" s="197"/>
      <c r="I460" s="197"/>
      <c r="J460" s="197"/>
      <c r="K460" s="197"/>
      <c r="L460" s="197"/>
      <c r="M460" s="197"/>
      <c r="N460" s="197"/>
      <c r="O460" s="197"/>
      <c r="P460" s="197"/>
      <c r="Q460" s="197"/>
      <c r="R460" s="197"/>
      <c r="S460" s="281"/>
      <c r="T460" s="280"/>
    </row>
    <row r="461">
      <c r="A461" s="212"/>
      <c r="B461" s="282"/>
      <c r="C461" s="212"/>
      <c r="D461" s="212"/>
      <c r="E461" s="212"/>
      <c r="F461" s="197"/>
      <c r="G461" s="197"/>
      <c r="H461" s="197"/>
      <c r="I461" s="197"/>
      <c r="J461" s="197"/>
      <c r="K461" s="197"/>
      <c r="L461" s="197"/>
      <c r="M461" s="197"/>
      <c r="N461" s="197"/>
      <c r="O461" s="197"/>
      <c r="P461" s="197"/>
      <c r="Q461" s="197"/>
      <c r="R461" s="197"/>
      <c r="S461" s="281"/>
      <c r="T461" s="280"/>
    </row>
    <row r="462">
      <c r="A462" s="212"/>
      <c r="B462" s="282"/>
      <c r="C462" s="212"/>
      <c r="D462" s="212"/>
      <c r="E462" s="212"/>
      <c r="F462" s="197"/>
      <c r="G462" s="197"/>
      <c r="H462" s="197"/>
      <c r="I462" s="197"/>
      <c r="J462" s="197"/>
      <c r="K462" s="197"/>
      <c r="L462" s="197"/>
      <c r="M462" s="197"/>
      <c r="N462" s="197"/>
      <c r="O462" s="197"/>
      <c r="P462" s="197"/>
      <c r="Q462" s="197"/>
      <c r="R462" s="197"/>
      <c r="S462" s="281"/>
      <c r="T462" s="280"/>
    </row>
    <row r="463">
      <c r="A463" s="212"/>
      <c r="B463" s="282"/>
      <c r="C463" s="212"/>
      <c r="D463" s="212"/>
      <c r="E463" s="212"/>
      <c r="F463" s="197"/>
      <c r="G463" s="197"/>
      <c r="H463" s="197"/>
      <c r="I463" s="197"/>
      <c r="J463" s="197"/>
      <c r="K463" s="197"/>
      <c r="L463" s="197"/>
      <c r="M463" s="197"/>
      <c r="N463" s="197"/>
      <c r="O463" s="197"/>
      <c r="P463" s="197"/>
      <c r="Q463" s="197"/>
      <c r="R463" s="197"/>
      <c r="S463" s="281"/>
      <c r="T463" s="280"/>
    </row>
    <row r="464">
      <c r="A464" s="212"/>
      <c r="B464" s="282"/>
      <c r="C464" s="212"/>
      <c r="D464" s="212"/>
      <c r="E464" s="212"/>
      <c r="F464" s="197"/>
      <c r="G464" s="197"/>
      <c r="H464" s="197"/>
      <c r="I464" s="197"/>
      <c r="J464" s="197"/>
      <c r="K464" s="197"/>
      <c r="L464" s="197"/>
      <c r="M464" s="197"/>
      <c r="N464" s="197"/>
      <c r="O464" s="197"/>
      <c r="P464" s="197"/>
      <c r="Q464" s="197"/>
      <c r="R464" s="197"/>
      <c r="S464" s="281"/>
      <c r="T464" s="280"/>
    </row>
    <row r="465">
      <c r="A465" s="212"/>
      <c r="B465" s="282"/>
      <c r="C465" s="212"/>
      <c r="D465" s="212"/>
      <c r="E465" s="212"/>
      <c r="F465" s="197"/>
      <c r="G465" s="197"/>
      <c r="H465" s="197"/>
      <c r="I465" s="197"/>
      <c r="J465" s="197"/>
      <c r="K465" s="197"/>
      <c r="L465" s="197"/>
      <c r="M465" s="197"/>
      <c r="N465" s="197"/>
      <c r="O465" s="197"/>
      <c r="P465" s="197"/>
      <c r="Q465" s="197"/>
      <c r="R465" s="197"/>
      <c r="S465" s="281"/>
      <c r="T465" s="280"/>
    </row>
    <row r="466">
      <c r="A466" s="212"/>
      <c r="B466" s="282"/>
      <c r="C466" s="212"/>
      <c r="D466" s="212"/>
      <c r="E466" s="212"/>
      <c r="F466" s="197"/>
      <c r="G466" s="197"/>
      <c r="H466" s="197"/>
      <c r="I466" s="197"/>
      <c r="J466" s="197"/>
      <c r="K466" s="197"/>
      <c r="L466" s="197"/>
      <c r="M466" s="197"/>
      <c r="N466" s="197"/>
      <c r="O466" s="197"/>
      <c r="P466" s="197"/>
      <c r="Q466" s="197"/>
      <c r="R466" s="197"/>
      <c r="S466" s="281"/>
      <c r="T466" s="280"/>
    </row>
    <row r="467">
      <c r="A467" s="212"/>
      <c r="B467" s="282"/>
      <c r="C467" s="212"/>
      <c r="D467" s="212"/>
      <c r="E467" s="212"/>
      <c r="F467" s="197"/>
      <c r="G467" s="197"/>
      <c r="H467" s="197"/>
      <c r="I467" s="197"/>
      <c r="J467" s="197"/>
      <c r="K467" s="197"/>
      <c r="L467" s="197"/>
      <c r="M467" s="197"/>
      <c r="N467" s="197"/>
      <c r="O467" s="197"/>
      <c r="P467" s="197"/>
      <c r="Q467" s="197"/>
      <c r="R467" s="197"/>
      <c r="S467" s="281"/>
      <c r="T467" s="280"/>
    </row>
    <row r="468">
      <c r="A468" s="212"/>
      <c r="B468" s="282"/>
      <c r="C468" s="212"/>
      <c r="D468" s="212"/>
      <c r="E468" s="212"/>
      <c r="F468" s="197"/>
      <c r="G468" s="197"/>
      <c r="H468" s="197"/>
      <c r="I468" s="197"/>
      <c r="J468" s="197"/>
      <c r="K468" s="197"/>
      <c r="L468" s="197"/>
      <c r="M468" s="197"/>
      <c r="N468" s="197"/>
      <c r="O468" s="197"/>
      <c r="P468" s="197"/>
      <c r="Q468" s="197"/>
      <c r="R468" s="197"/>
      <c r="S468" s="281"/>
      <c r="T468" s="280"/>
    </row>
    <row r="469">
      <c r="A469" s="212"/>
      <c r="B469" s="282"/>
      <c r="C469" s="212"/>
      <c r="D469" s="212"/>
      <c r="E469" s="212"/>
      <c r="F469" s="197"/>
      <c r="G469" s="197"/>
      <c r="H469" s="197"/>
      <c r="I469" s="197"/>
      <c r="J469" s="197"/>
      <c r="K469" s="197"/>
      <c r="L469" s="197"/>
      <c r="M469" s="197"/>
      <c r="N469" s="197"/>
      <c r="O469" s="197"/>
      <c r="P469" s="197"/>
      <c r="Q469" s="197"/>
      <c r="R469" s="197"/>
      <c r="S469" s="281"/>
      <c r="T469" s="280"/>
    </row>
    <row r="470">
      <c r="A470" s="212"/>
      <c r="B470" s="282"/>
      <c r="C470" s="212"/>
      <c r="D470" s="212"/>
      <c r="E470" s="212"/>
      <c r="F470" s="197"/>
      <c r="G470" s="197"/>
      <c r="H470" s="197"/>
      <c r="I470" s="197"/>
      <c r="J470" s="197"/>
      <c r="K470" s="197"/>
      <c r="L470" s="197"/>
      <c r="M470" s="197"/>
      <c r="N470" s="197"/>
      <c r="O470" s="197"/>
      <c r="P470" s="197"/>
      <c r="Q470" s="197"/>
      <c r="R470" s="197"/>
      <c r="S470" s="281"/>
      <c r="T470" s="280"/>
    </row>
    <row r="471">
      <c r="A471" s="212"/>
      <c r="B471" s="282"/>
      <c r="C471" s="212"/>
      <c r="D471" s="212"/>
      <c r="E471" s="212"/>
      <c r="F471" s="197"/>
      <c r="G471" s="197"/>
      <c r="H471" s="197"/>
      <c r="I471" s="197"/>
      <c r="J471" s="197"/>
      <c r="K471" s="197"/>
      <c r="L471" s="197"/>
      <c r="M471" s="197"/>
      <c r="N471" s="197"/>
      <c r="O471" s="197"/>
      <c r="P471" s="197"/>
      <c r="Q471" s="197"/>
      <c r="R471" s="197"/>
      <c r="S471" s="281"/>
      <c r="T471" s="280"/>
    </row>
    <row r="472">
      <c r="A472" s="212"/>
      <c r="B472" s="282"/>
      <c r="C472" s="212"/>
      <c r="D472" s="212"/>
      <c r="E472" s="212"/>
      <c r="F472" s="197"/>
      <c r="G472" s="197"/>
      <c r="H472" s="197"/>
      <c r="I472" s="197"/>
      <c r="J472" s="197"/>
      <c r="K472" s="197"/>
      <c r="L472" s="197"/>
      <c r="M472" s="197"/>
      <c r="N472" s="197"/>
      <c r="O472" s="197"/>
      <c r="P472" s="197"/>
      <c r="Q472" s="197"/>
      <c r="R472" s="197"/>
      <c r="S472" s="281"/>
      <c r="T472" s="280"/>
    </row>
    <row r="473">
      <c r="A473" s="212"/>
      <c r="B473" s="282"/>
      <c r="C473" s="212"/>
      <c r="D473" s="212"/>
      <c r="E473" s="212"/>
      <c r="F473" s="197"/>
      <c r="G473" s="197"/>
      <c r="H473" s="197"/>
      <c r="I473" s="197"/>
      <c r="J473" s="197"/>
      <c r="K473" s="197"/>
      <c r="L473" s="197"/>
      <c r="M473" s="197"/>
      <c r="N473" s="197"/>
      <c r="O473" s="197"/>
      <c r="P473" s="197"/>
      <c r="Q473" s="197"/>
      <c r="R473" s="197"/>
      <c r="S473" s="281"/>
      <c r="T473" s="280"/>
    </row>
    <row r="474">
      <c r="A474" s="212"/>
      <c r="B474" s="282"/>
      <c r="C474" s="212"/>
      <c r="D474" s="212"/>
      <c r="E474" s="212"/>
      <c r="F474" s="197"/>
      <c r="G474" s="197"/>
      <c r="H474" s="197"/>
      <c r="I474" s="197"/>
      <c r="J474" s="197"/>
      <c r="K474" s="197"/>
      <c r="L474" s="197"/>
      <c r="M474" s="197"/>
      <c r="N474" s="197"/>
      <c r="O474" s="197"/>
      <c r="P474" s="197"/>
      <c r="Q474" s="197"/>
      <c r="R474" s="197"/>
      <c r="S474" s="281"/>
      <c r="T474" s="280"/>
    </row>
    <row r="475">
      <c r="A475" s="212"/>
      <c r="B475" s="282"/>
      <c r="C475" s="212"/>
      <c r="D475" s="212"/>
      <c r="E475" s="212"/>
      <c r="F475" s="197"/>
      <c r="G475" s="197"/>
      <c r="H475" s="197"/>
      <c r="I475" s="197"/>
      <c r="J475" s="197"/>
      <c r="K475" s="197"/>
      <c r="L475" s="197"/>
      <c r="M475" s="197"/>
      <c r="N475" s="197"/>
      <c r="O475" s="197"/>
      <c r="P475" s="197"/>
      <c r="Q475" s="197"/>
      <c r="R475" s="197"/>
      <c r="S475" s="281"/>
      <c r="T475" s="280"/>
    </row>
    <row r="476">
      <c r="A476" s="212"/>
      <c r="B476" s="282"/>
      <c r="C476" s="212"/>
      <c r="D476" s="212"/>
      <c r="E476" s="212"/>
      <c r="F476" s="197"/>
      <c r="G476" s="197"/>
      <c r="H476" s="197"/>
      <c r="I476" s="197"/>
      <c r="J476" s="197"/>
      <c r="K476" s="197"/>
      <c r="L476" s="197"/>
      <c r="M476" s="197"/>
      <c r="N476" s="197"/>
      <c r="O476" s="197"/>
      <c r="P476" s="197"/>
      <c r="Q476" s="197"/>
      <c r="R476" s="197"/>
      <c r="S476" s="281"/>
      <c r="T476" s="280"/>
    </row>
    <row r="477">
      <c r="A477" s="212"/>
      <c r="B477" s="282"/>
      <c r="C477" s="212"/>
      <c r="D477" s="212"/>
      <c r="E477" s="212"/>
      <c r="F477" s="197"/>
      <c r="G477" s="197"/>
      <c r="H477" s="197"/>
      <c r="I477" s="197"/>
      <c r="J477" s="197"/>
      <c r="K477" s="197"/>
      <c r="L477" s="197"/>
      <c r="M477" s="197"/>
      <c r="N477" s="197"/>
      <c r="O477" s="197"/>
      <c r="P477" s="197"/>
      <c r="Q477" s="197"/>
      <c r="R477" s="197"/>
      <c r="S477" s="281"/>
      <c r="T477" s="280"/>
    </row>
    <row r="478">
      <c r="A478" s="212"/>
      <c r="B478" s="282"/>
      <c r="C478" s="212"/>
      <c r="D478" s="212"/>
      <c r="E478" s="212"/>
      <c r="F478" s="197"/>
      <c r="G478" s="197"/>
      <c r="H478" s="197"/>
      <c r="I478" s="197"/>
      <c r="J478" s="197"/>
      <c r="K478" s="197"/>
      <c r="L478" s="197"/>
      <c r="M478" s="197"/>
      <c r="N478" s="197"/>
      <c r="O478" s="197"/>
      <c r="P478" s="197"/>
      <c r="Q478" s="197"/>
      <c r="R478" s="197"/>
      <c r="S478" s="281"/>
      <c r="T478" s="280"/>
    </row>
    <row r="479">
      <c r="A479" s="212"/>
      <c r="B479" s="282"/>
      <c r="C479" s="212"/>
      <c r="D479" s="212"/>
      <c r="E479" s="212"/>
      <c r="F479" s="197"/>
      <c r="G479" s="197"/>
      <c r="H479" s="197"/>
      <c r="I479" s="197"/>
      <c r="J479" s="197"/>
      <c r="K479" s="197"/>
      <c r="L479" s="197"/>
      <c r="M479" s="197"/>
      <c r="N479" s="197"/>
      <c r="O479" s="197"/>
      <c r="P479" s="197"/>
      <c r="Q479" s="197"/>
      <c r="R479" s="197"/>
      <c r="S479" s="281"/>
      <c r="T479" s="280"/>
    </row>
    <row r="480">
      <c r="A480" s="212"/>
      <c r="B480" s="282"/>
      <c r="C480" s="212"/>
      <c r="D480" s="212"/>
      <c r="E480" s="212"/>
      <c r="F480" s="197"/>
      <c r="G480" s="197"/>
      <c r="H480" s="197"/>
      <c r="I480" s="197"/>
      <c r="J480" s="197"/>
      <c r="K480" s="197"/>
      <c r="L480" s="197"/>
      <c r="M480" s="197"/>
      <c r="N480" s="197"/>
      <c r="O480" s="197"/>
      <c r="P480" s="197"/>
      <c r="Q480" s="197"/>
      <c r="R480" s="197"/>
      <c r="S480" s="281"/>
      <c r="T480" s="280"/>
    </row>
    <row r="481">
      <c r="A481" s="212"/>
      <c r="B481" s="282"/>
      <c r="C481" s="212"/>
      <c r="D481" s="212"/>
      <c r="E481" s="212"/>
      <c r="F481" s="197"/>
      <c r="G481" s="197"/>
      <c r="H481" s="197"/>
      <c r="I481" s="197"/>
      <c r="J481" s="197"/>
      <c r="K481" s="197"/>
      <c r="L481" s="197"/>
      <c r="M481" s="197"/>
      <c r="N481" s="197"/>
      <c r="O481" s="197"/>
      <c r="P481" s="197"/>
      <c r="Q481" s="197"/>
      <c r="R481" s="197"/>
      <c r="S481" s="281"/>
      <c r="T481" s="280"/>
    </row>
    <row r="482">
      <c r="A482" s="212"/>
      <c r="B482" s="282"/>
      <c r="C482" s="212"/>
      <c r="D482" s="212"/>
      <c r="E482" s="212"/>
      <c r="F482" s="197"/>
      <c r="G482" s="197"/>
      <c r="H482" s="197"/>
      <c r="I482" s="197"/>
      <c r="J482" s="197"/>
      <c r="K482" s="197"/>
      <c r="L482" s="197"/>
      <c r="M482" s="197"/>
      <c r="N482" s="197"/>
      <c r="O482" s="197"/>
      <c r="P482" s="197"/>
      <c r="Q482" s="197"/>
      <c r="R482" s="197"/>
      <c r="S482" s="281"/>
      <c r="T482" s="280"/>
    </row>
    <row r="483">
      <c r="A483" s="212"/>
      <c r="B483" s="282"/>
      <c r="C483" s="212"/>
      <c r="D483" s="212"/>
      <c r="E483" s="212"/>
      <c r="F483" s="197"/>
      <c r="G483" s="197"/>
      <c r="H483" s="197"/>
      <c r="I483" s="197"/>
      <c r="J483" s="197"/>
      <c r="K483" s="197"/>
      <c r="L483" s="197"/>
      <c r="M483" s="197"/>
      <c r="N483" s="197"/>
      <c r="O483" s="197"/>
      <c r="P483" s="197"/>
      <c r="Q483" s="197"/>
      <c r="R483" s="197"/>
      <c r="S483" s="281"/>
      <c r="T483" s="280"/>
    </row>
    <row r="484">
      <c r="A484" s="212"/>
      <c r="B484" s="282"/>
      <c r="C484" s="212"/>
      <c r="D484" s="212"/>
      <c r="E484" s="212"/>
      <c r="F484" s="197"/>
      <c r="G484" s="197"/>
      <c r="H484" s="197"/>
      <c r="I484" s="197"/>
      <c r="J484" s="197"/>
      <c r="K484" s="197"/>
      <c r="L484" s="197"/>
      <c r="M484" s="197"/>
      <c r="N484" s="197"/>
      <c r="O484" s="197"/>
      <c r="P484" s="197"/>
      <c r="Q484" s="197"/>
      <c r="R484" s="197"/>
      <c r="S484" s="281"/>
      <c r="T484" s="280"/>
    </row>
    <row r="485">
      <c r="A485" s="212"/>
      <c r="B485" s="282"/>
      <c r="C485" s="212"/>
      <c r="D485" s="212"/>
      <c r="E485" s="212"/>
      <c r="F485" s="197"/>
      <c r="G485" s="197"/>
      <c r="H485" s="197"/>
      <c r="I485" s="197"/>
      <c r="J485" s="197"/>
      <c r="K485" s="197"/>
      <c r="L485" s="197"/>
      <c r="M485" s="197"/>
      <c r="N485" s="197"/>
      <c r="O485" s="197"/>
      <c r="P485" s="197"/>
      <c r="Q485" s="197"/>
      <c r="R485" s="197"/>
      <c r="S485" s="281"/>
      <c r="T485" s="280"/>
    </row>
    <row r="486">
      <c r="A486" s="212"/>
      <c r="B486" s="282"/>
      <c r="C486" s="212"/>
      <c r="D486" s="212"/>
      <c r="E486" s="212"/>
      <c r="F486" s="197"/>
      <c r="G486" s="197"/>
      <c r="H486" s="197"/>
      <c r="I486" s="197"/>
      <c r="J486" s="197"/>
      <c r="K486" s="197"/>
      <c r="L486" s="197"/>
      <c r="M486" s="197"/>
      <c r="N486" s="197"/>
      <c r="O486" s="197"/>
      <c r="P486" s="197"/>
      <c r="Q486" s="197"/>
      <c r="R486" s="197"/>
      <c r="S486" s="281"/>
      <c r="T486" s="280"/>
    </row>
    <row r="487">
      <c r="A487" s="212"/>
      <c r="B487" s="282"/>
      <c r="C487" s="212"/>
      <c r="D487" s="212"/>
      <c r="E487" s="212"/>
      <c r="F487" s="197"/>
      <c r="G487" s="197"/>
      <c r="H487" s="197"/>
      <c r="I487" s="197"/>
      <c r="J487" s="197"/>
      <c r="K487" s="197"/>
      <c r="L487" s="197"/>
      <c r="M487" s="197"/>
      <c r="N487" s="197"/>
      <c r="O487" s="197"/>
      <c r="P487" s="197"/>
      <c r="Q487" s="197"/>
      <c r="R487" s="197"/>
      <c r="S487" s="281"/>
      <c r="T487" s="280"/>
    </row>
    <row r="488">
      <c r="A488" s="212"/>
      <c r="B488" s="282"/>
      <c r="C488" s="212"/>
      <c r="D488" s="212"/>
      <c r="E488" s="212"/>
      <c r="F488" s="197"/>
      <c r="G488" s="197"/>
      <c r="H488" s="197"/>
      <c r="I488" s="197"/>
      <c r="J488" s="197"/>
      <c r="K488" s="197"/>
      <c r="L488" s="197"/>
      <c r="M488" s="197"/>
      <c r="N488" s="197"/>
      <c r="O488" s="197"/>
      <c r="P488" s="197"/>
      <c r="Q488" s="197"/>
      <c r="R488" s="197"/>
      <c r="S488" s="281"/>
      <c r="T488" s="280"/>
    </row>
    <row r="489">
      <c r="A489" s="212"/>
      <c r="B489" s="282"/>
      <c r="C489" s="212"/>
      <c r="D489" s="212"/>
      <c r="E489" s="212"/>
      <c r="F489" s="197"/>
      <c r="G489" s="197"/>
      <c r="H489" s="197"/>
      <c r="I489" s="197"/>
      <c r="J489" s="197"/>
      <c r="K489" s="197"/>
      <c r="L489" s="197"/>
      <c r="M489" s="197"/>
      <c r="N489" s="197"/>
      <c r="O489" s="197"/>
      <c r="P489" s="197"/>
      <c r="Q489" s="197"/>
      <c r="R489" s="197"/>
      <c r="S489" s="281"/>
      <c r="T489" s="280"/>
    </row>
    <row r="490">
      <c r="A490" s="212"/>
      <c r="B490" s="282"/>
      <c r="C490" s="212"/>
      <c r="D490" s="212"/>
      <c r="E490" s="212"/>
      <c r="F490" s="197"/>
      <c r="G490" s="197"/>
      <c r="H490" s="197"/>
      <c r="I490" s="197"/>
      <c r="J490" s="197"/>
      <c r="K490" s="197"/>
      <c r="L490" s="197"/>
      <c r="M490" s="197"/>
      <c r="N490" s="197"/>
      <c r="O490" s="197"/>
      <c r="P490" s="197"/>
      <c r="Q490" s="197"/>
      <c r="R490" s="197"/>
      <c r="S490" s="281"/>
      <c r="T490" s="280"/>
    </row>
    <row r="491">
      <c r="A491" s="212"/>
      <c r="B491" s="282"/>
      <c r="C491" s="212"/>
      <c r="D491" s="212"/>
      <c r="E491" s="212"/>
      <c r="F491" s="197"/>
      <c r="G491" s="197"/>
      <c r="H491" s="197"/>
      <c r="I491" s="197"/>
      <c r="J491" s="197"/>
      <c r="K491" s="197"/>
      <c r="L491" s="197"/>
      <c r="M491" s="197"/>
      <c r="N491" s="197"/>
      <c r="O491" s="197"/>
      <c r="P491" s="197"/>
      <c r="Q491" s="197"/>
      <c r="R491" s="197"/>
      <c r="S491" s="281"/>
      <c r="T491" s="280"/>
    </row>
    <row r="492">
      <c r="A492" s="212"/>
      <c r="B492" s="282"/>
      <c r="C492" s="212"/>
      <c r="D492" s="212"/>
      <c r="E492" s="212"/>
      <c r="F492" s="197"/>
      <c r="G492" s="197"/>
      <c r="H492" s="197"/>
      <c r="I492" s="197"/>
      <c r="J492" s="197"/>
      <c r="K492" s="197"/>
      <c r="L492" s="197"/>
      <c r="M492" s="197"/>
      <c r="N492" s="197"/>
      <c r="O492" s="197"/>
      <c r="P492" s="197"/>
      <c r="Q492" s="197"/>
      <c r="R492" s="197"/>
      <c r="S492" s="281"/>
      <c r="T492" s="280"/>
    </row>
    <row r="493">
      <c r="A493" s="212"/>
      <c r="B493" s="282"/>
      <c r="C493" s="212"/>
      <c r="D493" s="212"/>
      <c r="E493" s="212"/>
      <c r="F493" s="197"/>
      <c r="G493" s="197"/>
      <c r="H493" s="197"/>
      <c r="I493" s="197"/>
      <c r="J493" s="197"/>
      <c r="K493" s="197"/>
      <c r="L493" s="197"/>
      <c r="M493" s="197"/>
      <c r="N493" s="197"/>
      <c r="O493" s="197"/>
      <c r="P493" s="197"/>
      <c r="Q493" s="197"/>
      <c r="R493" s="197"/>
      <c r="S493" s="281"/>
      <c r="T493" s="280"/>
    </row>
    <row r="494">
      <c r="A494" s="212"/>
      <c r="B494" s="282"/>
      <c r="C494" s="212"/>
      <c r="D494" s="212"/>
      <c r="E494" s="212"/>
      <c r="F494" s="197"/>
      <c r="G494" s="197"/>
      <c r="H494" s="197"/>
      <c r="I494" s="197"/>
      <c r="J494" s="197"/>
      <c r="K494" s="197"/>
      <c r="L494" s="197"/>
      <c r="M494" s="197"/>
      <c r="N494" s="197"/>
      <c r="O494" s="197"/>
      <c r="P494" s="197"/>
      <c r="Q494" s="197"/>
      <c r="R494" s="197"/>
      <c r="S494" s="281"/>
      <c r="T494" s="280"/>
    </row>
    <row r="495">
      <c r="A495" s="212"/>
      <c r="B495" s="282"/>
      <c r="C495" s="212"/>
      <c r="D495" s="212"/>
      <c r="E495" s="212"/>
      <c r="F495" s="197"/>
      <c r="G495" s="197"/>
      <c r="H495" s="197"/>
      <c r="I495" s="197"/>
      <c r="J495" s="197"/>
      <c r="K495" s="197"/>
      <c r="L495" s="197"/>
      <c r="M495" s="197"/>
      <c r="N495" s="197"/>
      <c r="O495" s="197"/>
      <c r="P495" s="197"/>
      <c r="Q495" s="197"/>
      <c r="R495" s="197"/>
      <c r="S495" s="281"/>
      <c r="T495" s="280"/>
    </row>
    <row r="496">
      <c r="A496" s="212"/>
      <c r="B496" s="282"/>
      <c r="C496" s="212"/>
      <c r="D496" s="212"/>
      <c r="E496" s="212"/>
      <c r="F496" s="197"/>
      <c r="G496" s="197"/>
      <c r="H496" s="197"/>
      <c r="I496" s="197"/>
      <c r="J496" s="197"/>
      <c r="K496" s="197"/>
      <c r="L496" s="197"/>
      <c r="M496" s="197"/>
      <c r="N496" s="197"/>
      <c r="O496" s="197"/>
      <c r="P496" s="197"/>
      <c r="Q496" s="197"/>
      <c r="R496" s="197"/>
      <c r="S496" s="281"/>
      <c r="T496" s="280"/>
    </row>
    <row r="497">
      <c r="A497" s="212"/>
      <c r="B497" s="282"/>
      <c r="C497" s="212"/>
      <c r="D497" s="212"/>
      <c r="E497" s="212"/>
      <c r="F497" s="197"/>
      <c r="G497" s="197"/>
      <c r="H497" s="197"/>
      <c r="I497" s="197"/>
      <c r="J497" s="197"/>
      <c r="K497" s="197"/>
      <c r="L497" s="197"/>
      <c r="M497" s="197"/>
      <c r="N497" s="197"/>
      <c r="O497" s="197"/>
      <c r="P497" s="197"/>
      <c r="Q497" s="197"/>
      <c r="R497" s="197"/>
      <c r="S497" s="281"/>
      <c r="T497" s="280"/>
    </row>
    <row r="498">
      <c r="A498" s="212"/>
      <c r="B498" s="282"/>
      <c r="C498" s="212"/>
      <c r="D498" s="212"/>
      <c r="E498" s="212"/>
      <c r="F498" s="197"/>
      <c r="G498" s="197"/>
      <c r="H498" s="197"/>
      <c r="I498" s="197"/>
      <c r="J498" s="197"/>
      <c r="K498" s="197"/>
      <c r="L498" s="197"/>
      <c r="M498" s="197"/>
      <c r="N498" s="197"/>
      <c r="O498" s="197"/>
      <c r="P498" s="197"/>
      <c r="Q498" s="197"/>
      <c r="R498" s="197"/>
      <c r="S498" s="281"/>
      <c r="T498" s="280"/>
    </row>
    <row r="499">
      <c r="A499" s="212"/>
      <c r="B499" s="282"/>
      <c r="C499" s="212"/>
      <c r="D499" s="212"/>
      <c r="E499" s="212"/>
      <c r="F499" s="197"/>
      <c r="G499" s="197"/>
      <c r="H499" s="197"/>
      <c r="I499" s="197"/>
      <c r="J499" s="197"/>
      <c r="K499" s="197"/>
      <c r="L499" s="197"/>
      <c r="M499" s="197"/>
      <c r="N499" s="197"/>
      <c r="O499" s="197"/>
      <c r="P499" s="197"/>
      <c r="Q499" s="197"/>
      <c r="R499" s="197"/>
      <c r="S499" s="281"/>
      <c r="T499" s="280"/>
    </row>
    <row r="500">
      <c r="A500" s="212"/>
      <c r="B500" s="282"/>
      <c r="C500" s="212"/>
      <c r="D500" s="212"/>
      <c r="E500" s="212"/>
      <c r="F500" s="197"/>
      <c r="G500" s="197"/>
      <c r="H500" s="197"/>
      <c r="I500" s="197"/>
      <c r="J500" s="197"/>
      <c r="K500" s="197"/>
      <c r="L500" s="197"/>
      <c r="M500" s="197"/>
      <c r="N500" s="197"/>
      <c r="O500" s="197"/>
      <c r="P500" s="197"/>
      <c r="Q500" s="197"/>
      <c r="R500" s="197"/>
      <c r="S500" s="281"/>
      <c r="T500" s="280"/>
    </row>
    <row r="501">
      <c r="A501" s="212"/>
      <c r="B501" s="282"/>
      <c r="C501" s="212"/>
      <c r="D501" s="212"/>
      <c r="E501" s="212"/>
      <c r="F501" s="197"/>
      <c r="G501" s="197"/>
      <c r="H501" s="197"/>
      <c r="I501" s="197"/>
      <c r="J501" s="197"/>
      <c r="K501" s="197"/>
      <c r="L501" s="197"/>
      <c r="M501" s="197"/>
      <c r="N501" s="197"/>
      <c r="O501" s="197"/>
      <c r="P501" s="197"/>
      <c r="Q501" s="197"/>
      <c r="R501" s="197"/>
      <c r="S501" s="281"/>
      <c r="T501" s="280"/>
    </row>
    <row r="502">
      <c r="A502" s="212"/>
      <c r="B502" s="282"/>
      <c r="C502" s="212"/>
      <c r="D502" s="212"/>
      <c r="E502" s="212"/>
      <c r="F502" s="197"/>
      <c r="G502" s="197"/>
      <c r="H502" s="197"/>
      <c r="I502" s="197"/>
      <c r="J502" s="197"/>
      <c r="K502" s="197"/>
      <c r="L502" s="197"/>
      <c r="M502" s="197"/>
      <c r="N502" s="197"/>
      <c r="O502" s="197"/>
      <c r="P502" s="197"/>
      <c r="Q502" s="197"/>
      <c r="R502" s="197"/>
      <c r="S502" s="281"/>
      <c r="T502" s="280"/>
    </row>
    <row r="503">
      <c r="A503" s="212"/>
      <c r="B503" s="282"/>
      <c r="C503" s="212"/>
      <c r="D503" s="212"/>
      <c r="E503" s="212"/>
      <c r="F503" s="197"/>
      <c r="G503" s="197"/>
      <c r="H503" s="197"/>
      <c r="I503" s="197"/>
      <c r="J503" s="197"/>
      <c r="K503" s="197"/>
      <c r="L503" s="197"/>
      <c r="M503" s="197"/>
      <c r="N503" s="197"/>
      <c r="O503" s="197"/>
      <c r="P503" s="197"/>
      <c r="Q503" s="197"/>
      <c r="R503" s="197"/>
      <c r="S503" s="281"/>
      <c r="T503" s="280"/>
    </row>
    <row r="504">
      <c r="A504" s="212"/>
      <c r="B504" s="282"/>
      <c r="C504" s="212"/>
      <c r="D504" s="212"/>
      <c r="E504" s="212"/>
      <c r="F504" s="197"/>
      <c r="G504" s="197"/>
      <c r="H504" s="197"/>
      <c r="I504" s="197"/>
      <c r="J504" s="197"/>
      <c r="K504" s="197"/>
      <c r="L504" s="197"/>
      <c r="M504" s="197"/>
      <c r="N504" s="197"/>
      <c r="O504" s="197"/>
      <c r="P504" s="197"/>
      <c r="Q504" s="197"/>
      <c r="R504" s="197"/>
      <c r="S504" s="281"/>
      <c r="T504" s="280"/>
    </row>
    <row r="505">
      <c r="A505" s="212"/>
      <c r="B505" s="282"/>
      <c r="C505" s="212"/>
      <c r="D505" s="212"/>
      <c r="E505" s="212"/>
      <c r="F505" s="197"/>
      <c r="G505" s="197"/>
      <c r="H505" s="197"/>
      <c r="I505" s="197"/>
      <c r="J505" s="197"/>
      <c r="K505" s="197"/>
      <c r="L505" s="197"/>
      <c r="M505" s="197"/>
      <c r="N505" s="197"/>
      <c r="O505" s="197"/>
      <c r="P505" s="197"/>
      <c r="Q505" s="197"/>
      <c r="R505" s="197"/>
      <c r="S505" s="281"/>
      <c r="T505" s="280"/>
    </row>
    <row r="506">
      <c r="A506" s="212"/>
      <c r="B506" s="282"/>
      <c r="C506" s="212"/>
      <c r="D506" s="212"/>
      <c r="E506" s="212"/>
      <c r="F506" s="197"/>
      <c r="G506" s="197"/>
      <c r="H506" s="197"/>
      <c r="I506" s="197"/>
      <c r="J506" s="197"/>
      <c r="K506" s="197"/>
      <c r="L506" s="197"/>
      <c r="M506" s="197"/>
      <c r="N506" s="197"/>
      <c r="O506" s="197"/>
      <c r="P506" s="197"/>
      <c r="Q506" s="197"/>
      <c r="R506" s="197"/>
      <c r="S506" s="281"/>
      <c r="T506" s="280"/>
    </row>
    <row r="507">
      <c r="A507" s="212"/>
      <c r="B507" s="282"/>
      <c r="C507" s="212"/>
      <c r="D507" s="212"/>
      <c r="E507" s="212"/>
      <c r="F507" s="197"/>
      <c r="G507" s="197"/>
      <c r="H507" s="197"/>
      <c r="I507" s="197"/>
      <c r="J507" s="197"/>
      <c r="K507" s="197"/>
      <c r="L507" s="197"/>
      <c r="M507" s="197"/>
      <c r="N507" s="197"/>
      <c r="O507" s="197"/>
      <c r="P507" s="197"/>
      <c r="Q507" s="197"/>
      <c r="R507" s="197"/>
      <c r="S507" s="281"/>
      <c r="T507" s="280"/>
    </row>
    <row r="508">
      <c r="A508" s="212"/>
      <c r="B508" s="282"/>
      <c r="C508" s="212"/>
      <c r="D508" s="212"/>
      <c r="E508" s="212"/>
      <c r="F508" s="197"/>
      <c r="G508" s="197"/>
      <c r="H508" s="197"/>
      <c r="I508" s="197"/>
      <c r="J508" s="197"/>
      <c r="K508" s="197"/>
      <c r="L508" s="197"/>
      <c r="M508" s="197"/>
      <c r="N508" s="197"/>
      <c r="O508" s="197"/>
      <c r="P508" s="197"/>
      <c r="Q508" s="197"/>
      <c r="R508" s="197"/>
      <c r="S508" s="281"/>
      <c r="T508" s="280"/>
    </row>
    <row r="509">
      <c r="A509" s="212"/>
      <c r="B509" s="282"/>
      <c r="C509" s="212"/>
      <c r="D509" s="212"/>
      <c r="E509" s="212"/>
      <c r="F509" s="197"/>
      <c r="G509" s="197"/>
      <c r="H509" s="197"/>
      <c r="I509" s="197"/>
      <c r="J509" s="197"/>
      <c r="K509" s="197"/>
      <c r="L509" s="197"/>
      <c r="M509" s="197"/>
      <c r="N509" s="197"/>
      <c r="O509" s="197"/>
      <c r="P509" s="197"/>
      <c r="Q509" s="197"/>
      <c r="R509" s="197"/>
      <c r="S509" s="281"/>
      <c r="T509" s="280"/>
    </row>
    <row r="510">
      <c r="A510" s="212"/>
      <c r="B510" s="282"/>
      <c r="C510" s="212"/>
      <c r="D510" s="212"/>
      <c r="E510" s="212"/>
      <c r="F510" s="197"/>
      <c r="G510" s="197"/>
      <c r="H510" s="197"/>
      <c r="I510" s="197"/>
      <c r="J510" s="197"/>
      <c r="K510" s="197"/>
      <c r="L510" s="197"/>
      <c r="M510" s="197"/>
      <c r="N510" s="197"/>
      <c r="O510" s="197"/>
      <c r="P510" s="197"/>
      <c r="Q510" s="197"/>
      <c r="R510" s="197"/>
      <c r="S510" s="281"/>
      <c r="T510" s="280"/>
    </row>
    <row r="511">
      <c r="A511" s="212"/>
      <c r="B511" s="282"/>
      <c r="C511" s="212"/>
      <c r="D511" s="212"/>
      <c r="E511" s="212"/>
      <c r="F511" s="197"/>
      <c r="G511" s="197"/>
      <c r="H511" s="197"/>
      <c r="I511" s="197"/>
      <c r="J511" s="197"/>
      <c r="K511" s="197"/>
      <c r="L511" s="197"/>
      <c r="M511" s="197"/>
      <c r="N511" s="197"/>
      <c r="O511" s="197"/>
      <c r="P511" s="197"/>
      <c r="Q511" s="197"/>
      <c r="R511" s="197"/>
      <c r="S511" s="281"/>
      <c r="T511" s="280"/>
    </row>
    <row r="512">
      <c r="A512" s="212"/>
      <c r="B512" s="282"/>
      <c r="C512" s="212"/>
      <c r="D512" s="212"/>
      <c r="E512" s="212"/>
      <c r="F512" s="197"/>
      <c r="G512" s="197"/>
      <c r="H512" s="197"/>
      <c r="I512" s="197"/>
      <c r="J512" s="197"/>
      <c r="K512" s="197"/>
      <c r="L512" s="197"/>
      <c r="M512" s="197"/>
      <c r="N512" s="197"/>
      <c r="O512" s="197"/>
      <c r="P512" s="197"/>
      <c r="Q512" s="197"/>
      <c r="R512" s="197"/>
      <c r="S512" s="281"/>
      <c r="T512" s="280"/>
    </row>
    <row r="513">
      <c r="A513" s="212"/>
      <c r="B513" s="282"/>
      <c r="C513" s="212"/>
      <c r="D513" s="212"/>
      <c r="E513" s="212"/>
      <c r="F513" s="197"/>
      <c r="G513" s="197"/>
      <c r="H513" s="197"/>
      <c r="I513" s="197"/>
      <c r="J513" s="197"/>
      <c r="K513" s="197"/>
      <c r="L513" s="197"/>
      <c r="M513" s="197"/>
      <c r="N513" s="197"/>
      <c r="O513" s="197"/>
      <c r="P513" s="197"/>
      <c r="Q513" s="197"/>
      <c r="R513" s="197"/>
      <c r="S513" s="281"/>
      <c r="T513" s="280"/>
    </row>
    <row r="514">
      <c r="A514" s="212"/>
      <c r="B514" s="282"/>
      <c r="C514" s="212"/>
      <c r="D514" s="212"/>
      <c r="E514" s="212"/>
      <c r="F514" s="197"/>
      <c r="G514" s="197"/>
      <c r="H514" s="197"/>
      <c r="I514" s="197"/>
      <c r="J514" s="197"/>
      <c r="K514" s="197"/>
      <c r="L514" s="197"/>
      <c r="M514" s="197"/>
      <c r="N514" s="197"/>
      <c r="O514" s="197"/>
      <c r="P514" s="197"/>
      <c r="Q514" s="197"/>
      <c r="R514" s="197"/>
      <c r="S514" s="281"/>
      <c r="T514" s="280"/>
    </row>
    <row r="515">
      <c r="A515" s="212"/>
      <c r="B515" s="282"/>
      <c r="C515" s="212"/>
      <c r="D515" s="212"/>
      <c r="E515" s="212"/>
      <c r="F515" s="197"/>
      <c r="G515" s="197"/>
      <c r="H515" s="197"/>
      <c r="I515" s="197"/>
      <c r="J515" s="197"/>
      <c r="K515" s="197"/>
      <c r="L515" s="197"/>
      <c r="M515" s="197"/>
      <c r="N515" s="197"/>
      <c r="O515" s="197"/>
      <c r="P515" s="197"/>
      <c r="Q515" s="197"/>
      <c r="R515" s="197"/>
      <c r="S515" s="281"/>
      <c r="T515" s="280"/>
    </row>
    <row r="516">
      <c r="A516" s="212"/>
      <c r="B516" s="282"/>
      <c r="C516" s="212"/>
      <c r="D516" s="212"/>
      <c r="E516" s="212"/>
      <c r="F516" s="197"/>
      <c r="G516" s="197"/>
      <c r="H516" s="197"/>
      <c r="I516" s="197"/>
      <c r="J516" s="197"/>
      <c r="K516" s="197"/>
      <c r="L516" s="197"/>
      <c r="M516" s="197"/>
      <c r="N516" s="197"/>
      <c r="O516" s="197"/>
      <c r="P516" s="197"/>
      <c r="Q516" s="197"/>
      <c r="R516" s="197"/>
      <c r="S516" s="281"/>
      <c r="T516" s="280"/>
    </row>
    <row r="517">
      <c r="A517" s="212"/>
      <c r="B517" s="282"/>
      <c r="C517" s="212"/>
      <c r="D517" s="212"/>
      <c r="E517" s="212"/>
      <c r="F517" s="197"/>
      <c r="G517" s="197"/>
      <c r="H517" s="197"/>
      <c r="I517" s="197"/>
      <c r="J517" s="197"/>
      <c r="K517" s="197"/>
      <c r="L517" s="197"/>
      <c r="M517" s="197"/>
      <c r="N517" s="197"/>
      <c r="O517" s="197"/>
      <c r="P517" s="197"/>
      <c r="Q517" s="197"/>
      <c r="R517" s="197"/>
      <c r="S517" s="281"/>
      <c r="T517" s="280"/>
    </row>
    <row r="518">
      <c r="A518" s="212"/>
      <c r="B518" s="282"/>
      <c r="C518" s="212"/>
      <c r="D518" s="212"/>
      <c r="E518" s="212"/>
      <c r="F518" s="197"/>
      <c r="G518" s="197"/>
      <c r="H518" s="197"/>
      <c r="I518" s="197"/>
      <c r="J518" s="197"/>
      <c r="K518" s="197"/>
      <c r="L518" s="197"/>
      <c r="M518" s="197"/>
      <c r="N518" s="197"/>
      <c r="O518" s="197"/>
      <c r="P518" s="197"/>
      <c r="Q518" s="197"/>
      <c r="R518" s="197"/>
      <c r="S518" s="281"/>
      <c r="T518" s="280"/>
    </row>
    <row r="519">
      <c r="A519" s="212"/>
      <c r="B519" s="282"/>
      <c r="C519" s="212"/>
      <c r="D519" s="212"/>
      <c r="E519" s="212"/>
      <c r="F519" s="197"/>
      <c r="G519" s="197"/>
      <c r="H519" s="197"/>
      <c r="I519" s="197"/>
      <c r="J519" s="197"/>
      <c r="K519" s="197"/>
      <c r="L519" s="197"/>
      <c r="M519" s="197"/>
      <c r="N519" s="197"/>
      <c r="O519" s="197"/>
      <c r="P519" s="197"/>
      <c r="Q519" s="197"/>
      <c r="R519" s="197"/>
      <c r="S519" s="281"/>
      <c r="T519" s="280"/>
    </row>
    <row r="520">
      <c r="A520" s="212"/>
      <c r="B520" s="282"/>
      <c r="C520" s="212"/>
      <c r="D520" s="212"/>
      <c r="E520" s="212"/>
      <c r="F520" s="197"/>
      <c r="G520" s="197"/>
      <c r="H520" s="197"/>
      <c r="I520" s="197"/>
      <c r="J520" s="197"/>
      <c r="K520" s="197"/>
      <c r="L520" s="197"/>
      <c r="M520" s="197"/>
      <c r="N520" s="197"/>
      <c r="O520" s="197"/>
      <c r="P520" s="197"/>
      <c r="Q520" s="197"/>
      <c r="R520" s="197"/>
      <c r="S520" s="281"/>
      <c r="T520" s="280"/>
    </row>
    <row r="521">
      <c r="A521" s="212"/>
      <c r="B521" s="282"/>
      <c r="C521" s="212"/>
      <c r="D521" s="212"/>
      <c r="E521" s="212"/>
      <c r="F521" s="197"/>
      <c r="G521" s="197"/>
      <c r="H521" s="197"/>
      <c r="I521" s="197"/>
      <c r="J521" s="197"/>
      <c r="K521" s="197"/>
      <c r="L521" s="197"/>
      <c r="M521" s="197"/>
      <c r="N521" s="197"/>
      <c r="O521" s="197"/>
      <c r="P521" s="197"/>
      <c r="Q521" s="197"/>
      <c r="R521" s="197"/>
      <c r="S521" s="281"/>
      <c r="T521" s="280"/>
    </row>
    <row r="522">
      <c r="A522" s="212"/>
      <c r="B522" s="282"/>
      <c r="C522" s="212"/>
      <c r="D522" s="212"/>
      <c r="E522" s="212"/>
      <c r="F522" s="197"/>
      <c r="G522" s="197"/>
      <c r="H522" s="197"/>
      <c r="I522" s="197"/>
      <c r="J522" s="197"/>
      <c r="K522" s="197"/>
      <c r="L522" s="197"/>
      <c r="M522" s="197"/>
      <c r="N522" s="197"/>
      <c r="O522" s="197"/>
      <c r="P522" s="197"/>
      <c r="Q522" s="197"/>
      <c r="R522" s="197"/>
      <c r="S522" s="281"/>
      <c r="T522" s="280"/>
    </row>
    <row r="523">
      <c r="A523" s="212"/>
      <c r="B523" s="282"/>
      <c r="C523" s="212"/>
      <c r="D523" s="212"/>
      <c r="E523" s="212"/>
      <c r="F523" s="197"/>
      <c r="G523" s="197"/>
      <c r="H523" s="197"/>
      <c r="I523" s="197"/>
      <c r="J523" s="197"/>
      <c r="K523" s="197"/>
      <c r="L523" s="197"/>
      <c r="M523" s="197"/>
      <c r="N523" s="197"/>
      <c r="O523" s="197"/>
      <c r="P523" s="197"/>
      <c r="Q523" s="197"/>
      <c r="R523" s="197"/>
      <c r="S523" s="281"/>
      <c r="T523" s="280"/>
    </row>
    <row r="524">
      <c r="A524" s="212"/>
      <c r="B524" s="282"/>
      <c r="C524" s="212"/>
      <c r="D524" s="212"/>
      <c r="E524" s="212"/>
      <c r="F524" s="197"/>
      <c r="G524" s="197"/>
      <c r="H524" s="197"/>
      <c r="I524" s="197"/>
      <c r="J524" s="197"/>
      <c r="K524" s="197"/>
      <c r="L524" s="197"/>
      <c r="M524" s="197"/>
      <c r="N524" s="197"/>
      <c r="O524" s="197"/>
      <c r="P524" s="197"/>
      <c r="Q524" s="197"/>
      <c r="R524" s="197"/>
      <c r="S524" s="281"/>
      <c r="T524" s="280"/>
    </row>
    <row r="525">
      <c r="A525" s="212"/>
      <c r="B525" s="282"/>
      <c r="C525" s="212"/>
      <c r="D525" s="212"/>
      <c r="E525" s="212"/>
      <c r="F525" s="197"/>
      <c r="G525" s="197"/>
      <c r="H525" s="197"/>
      <c r="I525" s="197"/>
      <c r="J525" s="197"/>
      <c r="K525" s="197"/>
      <c r="L525" s="197"/>
      <c r="M525" s="197"/>
      <c r="N525" s="197"/>
      <c r="O525" s="197"/>
      <c r="P525" s="197"/>
      <c r="Q525" s="197"/>
      <c r="R525" s="197"/>
      <c r="S525" s="281"/>
      <c r="T525" s="280"/>
    </row>
    <row r="526">
      <c r="A526" s="212"/>
      <c r="B526" s="282"/>
      <c r="C526" s="212"/>
      <c r="D526" s="212"/>
      <c r="E526" s="212"/>
      <c r="F526" s="197"/>
      <c r="G526" s="197"/>
      <c r="H526" s="197"/>
      <c r="I526" s="197"/>
      <c r="J526" s="197"/>
      <c r="K526" s="197"/>
      <c r="L526" s="197"/>
      <c r="M526" s="197"/>
      <c r="N526" s="197"/>
      <c r="O526" s="197"/>
      <c r="P526" s="197"/>
      <c r="Q526" s="197"/>
      <c r="R526" s="197"/>
      <c r="S526" s="281"/>
      <c r="T526" s="280"/>
    </row>
    <row r="527">
      <c r="A527" s="212"/>
      <c r="B527" s="282"/>
      <c r="C527" s="212"/>
      <c r="D527" s="212"/>
      <c r="E527" s="212"/>
      <c r="F527" s="197"/>
      <c r="G527" s="197"/>
      <c r="H527" s="197"/>
      <c r="I527" s="197"/>
      <c r="J527" s="197"/>
      <c r="K527" s="197"/>
      <c r="L527" s="197"/>
      <c r="M527" s="197"/>
      <c r="N527" s="197"/>
      <c r="O527" s="197"/>
      <c r="P527" s="197"/>
      <c r="Q527" s="197"/>
      <c r="R527" s="197"/>
      <c r="S527" s="281"/>
      <c r="T527" s="280"/>
    </row>
    <row r="528">
      <c r="A528" s="212"/>
      <c r="B528" s="282"/>
      <c r="C528" s="212"/>
      <c r="D528" s="212"/>
      <c r="E528" s="212"/>
      <c r="F528" s="197"/>
      <c r="G528" s="197"/>
      <c r="H528" s="197"/>
      <c r="I528" s="197"/>
      <c r="J528" s="197"/>
      <c r="K528" s="197"/>
      <c r="L528" s="197"/>
      <c r="M528" s="197"/>
      <c r="N528" s="197"/>
      <c r="O528" s="197"/>
      <c r="P528" s="197"/>
      <c r="Q528" s="197"/>
      <c r="R528" s="197"/>
      <c r="S528" s="281"/>
      <c r="T528" s="280"/>
    </row>
    <row r="529">
      <c r="A529" s="212"/>
      <c r="B529" s="282"/>
      <c r="C529" s="212"/>
      <c r="D529" s="212"/>
      <c r="E529" s="212"/>
      <c r="F529" s="197"/>
      <c r="G529" s="197"/>
      <c r="H529" s="197"/>
      <c r="I529" s="197"/>
      <c r="J529" s="197"/>
      <c r="K529" s="197"/>
      <c r="L529" s="197"/>
      <c r="M529" s="197"/>
      <c r="N529" s="197"/>
      <c r="O529" s="197"/>
      <c r="P529" s="197"/>
      <c r="Q529" s="197"/>
      <c r="R529" s="197"/>
      <c r="S529" s="281"/>
      <c r="T529" s="280"/>
    </row>
    <row r="530">
      <c r="A530" s="212"/>
      <c r="B530" s="282"/>
      <c r="C530" s="212"/>
      <c r="D530" s="212"/>
      <c r="E530" s="212"/>
      <c r="F530" s="197"/>
      <c r="G530" s="197"/>
      <c r="H530" s="197"/>
      <c r="I530" s="197"/>
      <c r="J530" s="197"/>
      <c r="K530" s="197"/>
      <c r="L530" s="197"/>
      <c r="M530" s="197"/>
      <c r="N530" s="197"/>
      <c r="O530" s="197"/>
      <c r="P530" s="197"/>
      <c r="Q530" s="197"/>
      <c r="R530" s="197"/>
      <c r="S530" s="281"/>
      <c r="T530" s="280"/>
    </row>
    <row r="531">
      <c r="A531" s="212"/>
      <c r="B531" s="282"/>
      <c r="C531" s="212"/>
      <c r="D531" s="212"/>
      <c r="E531" s="212"/>
      <c r="F531" s="197"/>
      <c r="G531" s="197"/>
      <c r="H531" s="197"/>
      <c r="I531" s="197"/>
      <c r="J531" s="197"/>
      <c r="K531" s="197"/>
      <c r="L531" s="197"/>
      <c r="M531" s="197"/>
      <c r="N531" s="197"/>
      <c r="O531" s="197"/>
      <c r="P531" s="197"/>
      <c r="Q531" s="197"/>
      <c r="R531" s="197"/>
      <c r="S531" s="281"/>
      <c r="T531" s="280"/>
    </row>
    <row r="532">
      <c r="A532" s="212"/>
      <c r="B532" s="282"/>
      <c r="C532" s="212"/>
      <c r="D532" s="212"/>
      <c r="E532" s="212"/>
      <c r="F532" s="197"/>
      <c r="G532" s="197"/>
      <c r="H532" s="197"/>
      <c r="I532" s="197"/>
      <c r="J532" s="197"/>
      <c r="K532" s="197"/>
      <c r="L532" s="197"/>
      <c r="M532" s="197"/>
      <c r="N532" s="197"/>
      <c r="O532" s="197"/>
      <c r="P532" s="197"/>
      <c r="Q532" s="197"/>
      <c r="R532" s="197"/>
      <c r="S532" s="281"/>
      <c r="T532" s="280"/>
    </row>
    <row r="533">
      <c r="A533" s="212"/>
      <c r="B533" s="282"/>
      <c r="C533" s="212"/>
      <c r="D533" s="212"/>
      <c r="E533" s="212"/>
      <c r="F533" s="197"/>
      <c r="G533" s="197"/>
      <c r="H533" s="197"/>
      <c r="I533" s="197"/>
      <c r="J533" s="197"/>
      <c r="K533" s="197"/>
      <c r="L533" s="197"/>
      <c r="M533" s="197"/>
      <c r="N533" s="197"/>
      <c r="O533" s="197"/>
      <c r="P533" s="197"/>
      <c r="Q533" s="197"/>
      <c r="R533" s="197"/>
      <c r="S533" s="281"/>
      <c r="T533" s="280"/>
    </row>
    <row r="534">
      <c r="A534" s="212"/>
      <c r="B534" s="282"/>
      <c r="C534" s="212"/>
      <c r="D534" s="212"/>
      <c r="E534" s="212"/>
      <c r="F534" s="197"/>
      <c r="G534" s="197"/>
      <c r="H534" s="197"/>
      <c r="I534" s="197"/>
      <c r="J534" s="197"/>
      <c r="K534" s="197"/>
      <c r="L534" s="197"/>
      <c r="M534" s="197"/>
      <c r="N534" s="197"/>
      <c r="O534" s="197"/>
      <c r="P534" s="197"/>
      <c r="Q534" s="197"/>
      <c r="R534" s="197"/>
      <c r="S534" s="281"/>
      <c r="T534" s="280"/>
    </row>
    <row r="535">
      <c r="A535" s="212"/>
      <c r="B535" s="282"/>
      <c r="C535" s="212"/>
      <c r="D535" s="212"/>
      <c r="E535" s="212"/>
      <c r="F535" s="197"/>
      <c r="G535" s="197"/>
      <c r="H535" s="197"/>
      <c r="I535" s="197"/>
      <c r="J535" s="197"/>
      <c r="K535" s="197"/>
      <c r="L535" s="197"/>
      <c r="M535" s="197"/>
      <c r="N535" s="197"/>
      <c r="O535" s="197"/>
      <c r="P535" s="197"/>
      <c r="Q535" s="197"/>
      <c r="R535" s="197"/>
      <c r="S535" s="281"/>
      <c r="T535" s="280"/>
    </row>
    <row r="536">
      <c r="A536" s="212"/>
      <c r="B536" s="282"/>
      <c r="C536" s="212"/>
      <c r="D536" s="212"/>
      <c r="E536" s="212"/>
      <c r="F536" s="197"/>
      <c r="G536" s="197"/>
      <c r="H536" s="197"/>
      <c r="I536" s="197"/>
      <c r="J536" s="197"/>
      <c r="K536" s="197"/>
      <c r="L536" s="197"/>
      <c r="M536" s="197"/>
      <c r="N536" s="197"/>
      <c r="O536" s="197"/>
      <c r="P536" s="197"/>
      <c r="Q536" s="197"/>
      <c r="R536" s="197"/>
      <c r="S536" s="281"/>
      <c r="T536" s="280"/>
    </row>
    <row r="537">
      <c r="A537" s="212"/>
      <c r="B537" s="282"/>
      <c r="C537" s="212"/>
      <c r="D537" s="212"/>
      <c r="E537" s="212"/>
      <c r="F537" s="197"/>
      <c r="G537" s="197"/>
      <c r="H537" s="197"/>
      <c r="I537" s="197"/>
      <c r="J537" s="197"/>
      <c r="K537" s="197"/>
      <c r="L537" s="197"/>
      <c r="M537" s="197"/>
      <c r="N537" s="197"/>
      <c r="O537" s="197"/>
      <c r="P537" s="197"/>
      <c r="Q537" s="197"/>
      <c r="R537" s="197"/>
      <c r="S537" s="281"/>
      <c r="T537" s="280"/>
    </row>
    <row r="538">
      <c r="A538" s="212"/>
      <c r="B538" s="282"/>
      <c r="C538" s="212"/>
      <c r="D538" s="212"/>
      <c r="E538" s="212"/>
      <c r="F538" s="197"/>
      <c r="G538" s="197"/>
      <c r="H538" s="197"/>
      <c r="I538" s="197"/>
      <c r="J538" s="197"/>
      <c r="K538" s="197"/>
      <c r="L538" s="197"/>
      <c r="M538" s="197"/>
      <c r="N538" s="197"/>
      <c r="O538" s="197"/>
      <c r="P538" s="197"/>
      <c r="Q538" s="197"/>
      <c r="R538" s="197"/>
      <c r="S538" s="281"/>
      <c r="T538" s="280"/>
    </row>
    <row r="539">
      <c r="A539" s="212"/>
      <c r="B539" s="282"/>
      <c r="C539" s="212"/>
      <c r="D539" s="212"/>
      <c r="E539" s="212"/>
      <c r="F539" s="197"/>
      <c r="G539" s="197"/>
      <c r="H539" s="197"/>
      <c r="I539" s="197"/>
      <c r="J539" s="197"/>
      <c r="K539" s="197"/>
      <c r="L539" s="197"/>
      <c r="M539" s="197"/>
      <c r="N539" s="197"/>
      <c r="O539" s="197"/>
      <c r="P539" s="197"/>
      <c r="Q539" s="197"/>
      <c r="R539" s="197"/>
      <c r="S539" s="281"/>
      <c r="T539" s="280"/>
    </row>
    <row r="540">
      <c r="A540" s="212"/>
      <c r="B540" s="282"/>
      <c r="C540" s="212"/>
      <c r="D540" s="212"/>
      <c r="E540" s="212"/>
      <c r="F540" s="197"/>
      <c r="G540" s="197"/>
      <c r="H540" s="197"/>
      <c r="I540" s="197"/>
      <c r="J540" s="197"/>
      <c r="K540" s="197"/>
      <c r="L540" s="197"/>
      <c r="M540" s="197"/>
      <c r="N540" s="197"/>
      <c r="O540" s="197"/>
      <c r="P540" s="197"/>
      <c r="Q540" s="197"/>
      <c r="R540" s="197"/>
      <c r="S540" s="281"/>
      <c r="T540" s="280"/>
    </row>
    <row r="541">
      <c r="A541" s="212"/>
      <c r="B541" s="282"/>
      <c r="C541" s="212"/>
      <c r="D541" s="212"/>
      <c r="E541" s="212"/>
      <c r="F541" s="197"/>
      <c r="G541" s="197"/>
      <c r="H541" s="197"/>
      <c r="I541" s="197"/>
      <c r="J541" s="197"/>
      <c r="K541" s="197"/>
      <c r="L541" s="197"/>
      <c r="M541" s="197"/>
      <c r="N541" s="197"/>
      <c r="O541" s="197"/>
      <c r="P541" s="197"/>
      <c r="Q541" s="197"/>
      <c r="R541" s="197"/>
      <c r="S541" s="281"/>
      <c r="T541" s="280"/>
    </row>
    <row r="542">
      <c r="A542" s="212"/>
      <c r="B542" s="282"/>
      <c r="C542" s="212"/>
      <c r="D542" s="212"/>
      <c r="E542" s="212"/>
      <c r="F542" s="197"/>
      <c r="G542" s="197"/>
      <c r="H542" s="197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281"/>
      <c r="T542" s="280"/>
    </row>
    <row r="543">
      <c r="A543" s="212"/>
      <c r="B543" s="282"/>
      <c r="C543" s="212"/>
      <c r="D543" s="212"/>
      <c r="E543" s="212"/>
      <c r="F543" s="197"/>
      <c r="G543" s="197"/>
      <c r="H543" s="197"/>
      <c r="I543" s="197"/>
      <c r="J543" s="197"/>
      <c r="K543" s="197"/>
      <c r="L543" s="197"/>
      <c r="M543" s="197"/>
      <c r="N543" s="197"/>
      <c r="O543" s="197"/>
      <c r="P543" s="197"/>
      <c r="Q543" s="197"/>
      <c r="R543" s="197"/>
      <c r="S543" s="281"/>
      <c r="T543" s="280"/>
    </row>
    <row r="544">
      <c r="A544" s="212"/>
      <c r="B544" s="282"/>
      <c r="C544" s="212"/>
      <c r="D544" s="212"/>
      <c r="E544" s="212"/>
      <c r="F544" s="197"/>
      <c r="G544" s="197"/>
      <c r="H544" s="197"/>
      <c r="I544" s="197"/>
      <c r="J544" s="197"/>
      <c r="K544" s="197"/>
      <c r="L544" s="197"/>
      <c r="M544" s="197"/>
      <c r="N544" s="197"/>
      <c r="O544" s="197"/>
      <c r="P544" s="197"/>
      <c r="Q544" s="197"/>
      <c r="R544" s="197"/>
      <c r="S544" s="281"/>
      <c r="T544" s="280"/>
    </row>
    <row r="545">
      <c r="A545" s="212"/>
      <c r="B545" s="282"/>
      <c r="C545" s="212"/>
      <c r="D545" s="212"/>
      <c r="E545" s="212"/>
      <c r="F545" s="197"/>
      <c r="G545" s="197"/>
      <c r="H545" s="197"/>
      <c r="I545" s="197"/>
      <c r="J545" s="197"/>
      <c r="K545" s="197"/>
      <c r="L545" s="197"/>
      <c r="M545" s="197"/>
      <c r="N545" s="197"/>
      <c r="O545" s="197"/>
      <c r="P545" s="197"/>
      <c r="Q545" s="197"/>
      <c r="R545" s="197"/>
      <c r="S545" s="281"/>
      <c r="T545" s="280"/>
    </row>
    <row r="546">
      <c r="A546" s="212"/>
      <c r="B546" s="282"/>
      <c r="C546" s="212"/>
      <c r="D546" s="212"/>
      <c r="E546" s="212"/>
      <c r="F546" s="197"/>
      <c r="G546" s="197"/>
      <c r="H546" s="197"/>
      <c r="I546" s="197"/>
      <c r="J546" s="197"/>
      <c r="K546" s="197"/>
      <c r="L546" s="197"/>
      <c r="M546" s="197"/>
      <c r="N546" s="197"/>
      <c r="O546" s="197"/>
      <c r="P546" s="197"/>
      <c r="Q546" s="197"/>
      <c r="R546" s="197"/>
      <c r="S546" s="281"/>
      <c r="T546" s="280"/>
    </row>
    <row r="547">
      <c r="A547" s="212"/>
      <c r="B547" s="282"/>
      <c r="C547" s="212"/>
      <c r="D547" s="212"/>
      <c r="E547" s="212"/>
      <c r="F547" s="197"/>
      <c r="G547" s="197"/>
      <c r="H547" s="197"/>
      <c r="I547" s="197"/>
      <c r="J547" s="197"/>
      <c r="K547" s="197"/>
      <c r="L547" s="197"/>
      <c r="M547" s="197"/>
      <c r="N547" s="197"/>
      <c r="O547" s="197"/>
      <c r="P547" s="197"/>
      <c r="Q547" s="197"/>
      <c r="R547" s="197"/>
      <c r="S547" s="281"/>
      <c r="T547" s="280"/>
    </row>
    <row r="548">
      <c r="A548" s="212"/>
      <c r="B548" s="282"/>
      <c r="C548" s="212"/>
      <c r="D548" s="212"/>
      <c r="E548" s="212"/>
      <c r="F548" s="197"/>
      <c r="G548" s="197"/>
      <c r="H548" s="197"/>
      <c r="I548" s="197"/>
      <c r="J548" s="197"/>
      <c r="K548" s="197"/>
      <c r="L548" s="197"/>
      <c r="M548" s="197"/>
      <c r="N548" s="197"/>
      <c r="O548" s="197"/>
      <c r="P548" s="197"/>
      <c r="Q548" s="197"/>
      <c r="R548" s="197"/>
      <c r="S548" s="281"/>
      <c r="T548" s="280"/>
    </row>
    <row r="549">
      <c r="A549" s="212"/>
      <c r="B549" s="282"/>
      <c r="C549" s="212"/>
      <c r="D549" s="212"/>
      <c r="E549" s="212"/>
      <c r="F549" s="197"/>
      <c r="G549" s="197"/>
      <c r="H549" s="197"/>
      <c r="I549" s="197"/>
      <c r="J549" s="197"/>
      <c r="K549" s="197"/>
      <c r="L549" s="197"/>
      <c r="M549" s="197"/>
      <c r="N549" s="197"/>
      <c r="O549" s="197"/>
      <c r="P549" s="197"/>
      <c r="Q549" s="197"/>
      <c r="R549" s="197"/>
      <c r="S549" s="281"/>
      <c r="T549" s="280"/>
    </row>
    <row r="550">
      <c r="A550" s="212"/>
      <c r="B550" s="282"/>
      <c r="C550" s="212"/>
      <c r="D550" s="212"/>
      <c r="E550" s="212"/>
      <c r="F550" s="197"/>
      <c r="G550" s="197"/>
      <c r="H550" s="197"/>
      <c r="I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281"/>
      <c r="T550" s="280"/>
    </row>
    <row r="551">
      <c r="A551" s="212"/>
      <c r="B551" s="282"/>
      <c r="C551" s="212"/>
      <c r="D551" s="212"/>
      <c r="E551" s="212"/>
      <c r="F551" s="197"/>
      <c r="G551" s="197"/>
      <c r="H551" s="197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281"/>
      <c r="T551" s="280"/>
    </row>
    <row r="552">
      <c r="A552" s="212"/>
      <c r="B552" s="282"/>
      <c r="C552" s="212"/>
      <c r="D552" s="212"/>
      <c r="E552" s="212"/>
      <c r="F552" s="197"/>
      <c r="G552" s="197"/>
      <c r="H552" s="197"/>
      <c r="I552" s="197"/>
      <c r="J552" s="197"/>
      <c r="K552" s="197"/>
      <c r="L552" s="197"/>
      <c r="M552" s="197"/>
      <c r="N552" s="197"/>
      <c r="O552" s="197"/>
      <c r="P552" s="197"/>
      <c r="Q552" s="197"/>
      <c r="R552" s="197"/>
      <c r="S552" s="281"/>
      <c r="T552" s="280"/>
    </row>
    <row r="553">
      <c r="A553" s="212"/>
      <c r="B553" s="282"/>
      <c r="C553" s="212"/>
      <c r="D553" s="212"/>
      <c r="E553" s="212"/>
      <c r="F553" s="197"/>
      <c r="G553" s="197"/>
      <c r="H553" s="197"/>
      <c r="I553" s="197"/>
      <c r="J553" s="197"/>
      <c r="K553" s="197"/>
      <c r="L553" s="197"/>
      <c r="M553" s="197"/>
      <c r="N553" s="197"/>
      <c r="O553" s="197"/>
      <c r="P553" s="197"/>
      <c r="Q553" s="197"/>
      <c r="R553" s="197"/>
      <c r="S553" s="281"/>
      <c r="T553" s="280"/>
    </row>
    <row r="554">
      <c r="A554" s="212"/>
      <c r="B554" s="282"/>
      <c r="C554" s="212"/>
      <c r="D554" s="212"/>
      <c r="E554" s="212"/>
      <c r="F554" s="197"/>
      <c r="G554" s="197"/>
      <c r="H554" s="197"/>
      <c r="I554" s="197"/>
      <c r="J554" s="197"/>
      <c r="K554" s="197"/>
      <c r="L554" s="197"/>
      <c r="M554" s="197"/>
      <c r="N554" s="197"/>
      <c r="O554" s="197"/>
      <c r="P554" s="197"/>
      <c r="Q554" s="197"/>
      <c r="R554" s="197"/>
      <c r="S554" s="281"/>
      <c r="T554" s="280"/>
    </row>
    <row r="555">
      <c r="A555" s="212"/>
      <c r="B555" s="282"/>
      <c r="C555" s="212"/>
      <c r="D555" s="212"/>
      <c r="E555" s="212"/>
      <c r="F555" s="197"/>
      <c r="G555" s="197"/>
      <c r="H555" s="197"/>
      <c r="I555" s="197"/>
      <c r="J555" s="197"/>
      <c r="K555" s="197"/>
      <c r="L555" s="197"/>
      <c r="M555" s="197"/>
      <c r="N555" s="197"/>
      <c r="O555" s="197"/>
      <c r="P555" s="197"/>
      <c r="Q555" s="197"/>
      <c r="R555" s="197"/>
      <c r="S555" s="281"/>
      <c r="T555" s="280"/>
    </row>
    <row r="556">
      <c r="A556" s="212"/>
      <c r="B556" s="282"/>
      <c r="C556" s="212"/>
      <c r="D556" s="212"/>
      <c r="E556" s="212"/>
      <c r="F556" s="197"/>
      <c r="G556" s="197"/>
      <c r="H556" s="197"/>
      <c r="I556" s="197"/>
      <c r="J556" s="197"/>
      <c r="K556" s="197"/>
      <c r="L556" s="197"/>
      <c r="M556" s="197"/>
      <c r="N556" s="197"/>
      <c r="O556" s="197"/>
      <c r="P556" s="197"/>
      <c r="Q556" s="197"/>
      <c r="R556" s="197"/>
      <c r="S556" s="281"/>
      <c r="T556" s="280"/>
    </row>
    <row r="557">
      <c r="A557" s="212"/>
      <c r="B557" s="282"/>
      <c r="C557" s="212"/>
      <c r="D557" s="212"/>
      <c r="E557" s="212"/>
      <c r="F557" s="197"/>
      <c r="G557" s="197"/>
      <c r="H557" s="197"/>
      <c r="I557" s="197"/>
      <c r="J557" s="197"/>
      <c r="K557" s="197"/>
      <c r="L557" s="197"/>
      <c r="M557" s="197"/>
      <c r="N557" s="197"/>
      <c r="O557" s="197"/>
      <c r="P557" s="197"/>
      <c r="Q557" s="197"/>
      <c r="R557" s="197"/>
      <c r="S557" s="281"/>
      <c r="T557" s="280"/>
    </row>
    <row r="558">
      <c r="A558" s="212"/>
      <c r="B558" s="282"/>
      <c r="C558" s="212"/>
      <c r="D558" s="212"/>
      <c r="E558" s="212"/>
      <c r="F558" s="197"/>
      <c r="G558" s="197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281"/>
      <c r="T558" s="280"/>
    </row>
    <row r="559">
      <c r="A559" s="212"/>
      <c r="B559" s="282"/>
      <c r="C559" s="212"/>
      <c r="D559" s="212"/>
      <c r="E559" s="212"/>
      <c r="F559" s="197"/>
      <c r="G559" s="197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281"/>
      <c r="T559" s="280"/>
    </row>
    <row r="560">
      <c r="A560" s="212"/>
      <c r="B560" s="282"/>
      <c r="C560" s="212"/>
      <c r="D560" s="212"/>
      <c r="E560" s="212"/>
      <c r="F560" s="197"/>
      <c r="G560" s="197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281"/>
      <c r="T560" s="280"/>
    </row>
    <row r="561">
      <c r="A561" s="212"/>
      <c r="B561" s="282"/>
      <c r="C561" s="212"/>
      <c r="D561" s="212"/>
      <c r="E561" s="212"/>
      <c r="F561" s="197"/>
      <c r="G561" s="197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281"/>
      <c r="T561" s="280"/>
    </row>
    <row r="562">
      <c r="A562" s="212"/>
      <c r="B562" s="282"/>
      <c r="C562" s="212"/>
      <c r="D562" s="212"/>
      <c r="E562" s="212"/>
      <c r="F562" s="197"/>
      <c r="G562" s="197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281"/>
      <c r="T562" s="280"/>
    </row>
    <row r="563">
      <c r="A563" s="212"/>
      <c r="B563" s="282"/>
      <c r="C563" s="212"/>
      <c r="D563" s="212"/>
      <c r="E563" s="212"/>
      <c r="F563" s="197"/>
      <c r="G563" s="197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281"/>
      <c r="T563" s="280"/>
    </row>
    <row r="564">
      <c r="A564" s="212"/>
      <c r="B564" s="282"/>
      <c r="C564" s="212"/>
      <c r="D564" s="212"/>
      <c r="E564" s="212"/>
      <c r="F564" s="197"/>
      <c r="G564" s="197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281"/>
      <c r="T564" s="280"/>
    </row>
    <row r="565">
      <c r="A565" s="212"/>
      <c r="B565" s="282"/>
      <c r="C565" s="212"/>
      <c r="D565" s="212"/>
      <c r="E565" s="212"/>
      <c r="F565" s="197"/>
      <c r="G565" s="197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281"/>
      <c r="T565" s="280"/>
    </row>
    <row r="566">
      <c r="A566" s="212"/>
      <c r="B566" s="282"/>
      <c r="C566" s="212"/>
      <c r="D566" s="212"/>
      <c r="E566" s="212"/>
      <c r="F566" s="197"/>
      <c r="G566" s="197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281"/>
      <c r="T566" s="280"/>
    </row>
    <row r="567">
      <c r="A567" s="212"/>
      <c r="B567" s="282"/>
      <c r="C567" s="212"/>
      <c r="D567" s="212"/>
      <c r="E567" s="212"/>
      <c r="F567" s="197"/>
      <c r="G567" s="197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281"/>
      <c r="T567" s="280"/>
    </row>
    <row r="568">
      <c r="A568" s="212"/>
      <c r="B568" s="282"/>
      <c r="C568" s="212"/>
      <c r="D568" s="212"/>
      <c r="E568" s="212"/>
      <c r="F568" s="197"/>
      <c r="G568" s="197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281"/>
      <c r="T568" s="280"/>
    </row>
    <row r="569">
      <c r="A569" s="212"/>
      <c r="B569" s="282"/>
      <c r="C569" s="212"/>
      <c r="D569" s="212"/>
      <c r="E569" s="212"/>
      <c r="F569" s="197"/>
      <c r="G569" s="197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281"/>
      <c r="T569" s="280"/>
    </row>
    <row r="570">
      <c r="A570" s="212"/>
      <c r="B570" s="282"/>
      <c r="C570" s="212"/>
      <c r="D570" s="212"/>
      <c r="E570" s="212"/>
      <c r="F570" s="197"/>
      <c r="G570" s="197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281"/>
      <c r="T570" s="280"/>
    </row>
    <row r="571">
      <c r="A571" s="212"/>
      <c r="B571" s="282"/>
      <c r="C571" s="212"/>
      <c r="D571" s="212"/>
      <c r="E571" s="212"/>
      <c r="F571" s="197"/>
      <c r="G571" s="197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281"/>
      <c r="T571" s="280"/>
    </row>
    <row r="572">
      <c r="A572" s="212"/>
      <c r="B572" s="282"/>
      <c r="C572" s="212"/>
      <c r="D572" s="212"/>
      <c r="E572" s="212"/>
      <c r="F572" s="197"/>
      <c r="G572" s="197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281"/>
      <c r="T572" s="280"/>
    </row>
    <row r="573">
      <c r="A573" s="212"/>
      <c r="B573" s="282"/>
      <c r="C573" s="212"/>
      <c r="D573" s="212"/>
      <c r="E573" s="212"/>
      <c r="F573" s="197"/>
      <c r="G573" s="197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281"/>
      <c r="T573" s="280"/>
    </row>
    <row r="574">
      <c r="A574" s="212"/>
      <c r="B574" s="282"/>
      <c r="C574" s="212"/>
      <c r="D574" s="212"/>
      <c r="E574" s="212"/>
      <c r="F574" s="197"/>
      <c r="G574" s="197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281"/>
      <c r="T574" s="280"/>
    </row>
    <row r="575">
      <c r="A575" s="212"/>
      <c r="B575" s="282"/>
      <c r="C575" s="212"/>
      <c r="D575" s="212"/>
      <c r="E575" s="212"/>
      <c r="F575" s="197"/>
      <c r="G575" s="197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281"/>
      <c r="T575" s="280"/>
    </row>
    <row r="576">
      <c r="A576" s="212"/>
      <c r="B576" s="282"/>
      <c r="C576" s="212"/>
      <c r="D576" s="212"/>
      <c r="E576" s="212"/>
      <c r="F576" s="197"/>
      <c r="G576" s="197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281"/>
      <c r="T576" s="280"/>
    </row>
    <row r="577">
      <c r="A577" s="212"/>
      <c r="B577" s="282"/>
      <c r="C577" s="212"/>
      <c r="D577" s="212"/>
      <c r="E577" s="212"/>
      <c r="F577" s="197"/>
      <c r="G577" s="197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281"/>
      <c r="T577" s="280"/>
    </row>
    <row r="578">
      <c r="A578" s="212"/>
      <c r="B578" s="282"/>
      <c r="C578" s="212"/>
      <c r="D578" s="212"/>
      <c r="E578" s="212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281"/>
      <c r="T578" s="280"/>
    </row>
    <row r="579">
      <c r="A579" s="212"/>
      <c r="B579" s="282"/>
      <c r="C579" s="212"/>
      <c r="D579" s="212"/>
      <c r="E579" s="212"/>
      <c r="F579" s="197"/>
      <c r="G579" s="197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281"/>
      <c r="T579" s="280"/>
    </row>
    <row r="580">
      <c r="A580" s="212"/>
      <c r="B580" s="282"/>
      <c r="C580" s="212"/>
      <c r="D580" s="212"/>
      <c r="E580" s="212"/>
      <c r="F580" s="197"/>
      <c r="G580" s="197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281"/>
      <c r="T580" s="280"/>
    </row>
    <row r="581">
      <c r="A581" s="212"/>
      <c r="B581" s="282"/>
      <c r="C581" s="212"/>
      <c r="D581" s="212"/>
      <c r="E581" s="212"/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281"/>
      <c r="T581" s="280"/>
    </row>
    <row r="582">
      <c r="A582" s="212"/>
      <c r="B582" s="282"/>
      <c r="C582" s="212"/>
      <c r="D582" s="212"/>
      <c r="E582" s="212"/>
      <c r="F582" s="197"/>
      <c r="G582" s="197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281"/>
      <c r="T582" s="280"/>
    </row>
    <row r="583">
      <c r="A583" s="212"/>
      <c r="B583" s="282"/>
      <c r="C583" s="212"/>
      <c r="D583" s="212"/>
      <c r="E583" s="212"/>
      <c r="F583" s="197"/>
      <c r="G583" s="197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281"/>
      <c r="T583" s="280"/>
    </row>
    <row r="584">
      <c r="A584" s="212"/>
      <c r="B584" s="282"/>
      <c r="C584" s="212"/>
      <c r="D584" s="212"/>
      <c r="E584" s="212"/>
      <c r="F584" s="197"/>
      <c r="G584" s="197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281"/>
      <c r="T584" s="280"/>
    </row>
    <row r="585">
      <c r="A585" s="212"/>
      <c r="B585" s="282"/>
      <c r="C585" s="212"/>
      <c r="D585" s="212"/>
      <c r="E585" s="212"/>
      <c r="F585" s="197"/>
      <c r="G585" s="197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281"/>
      <c r="T585" s="280"/>
    </row>
    <row r="586">
      <c r="A586" s="212"/>
      <c r="B586" s="282"/>
      <c r="C586" s="212"/>
      <c r="D586" s="212"/>
      <c r="E586" s="212"/>
      <c r="F586" s="197"/>
      <c r="G586" s="197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281"/>
      <c r="T586" s="280"/>
    </row>
    <row r="587">
      <c r="A587" s="212"/>
      <c r="B587" s="282"/>
      <c r="C587" s="212"/>
      <c r="D587" s="212"/>
      <c r="E587" s="212"/>
      <c r="F587" s="197"/>
      <c r="G587" s="197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281"/>
      <c r="T587" s="280"/>
    </row>
    <row r="588">
      <c r="A588" s="212"/>
      <c r="B588" s="282"/>
      <c r="C588" s="212"/>
      <c r="D588" s="212"/>
      <c r="E588" s="212"/>
      <c r="F588" s="197"/>
      <c r="G588" s="197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281"/>
      <c r="T588" s="280"/>
    </row>
    <row r="589">
      <c r="A589" s="212"/>
      <c r="B589" s="282"/>
      <c r="C589" s="212"/>
      <c r="D589" s="212"/>
      <c r="E589" s="212"/>
      <c r="F589" s="197"/>
      <c r="G589" s="197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281"/>
      <c r="T589" s="280"/>
    </row>
    <row r="590">
      <c r="A590" s="212"/>
      <c r="B590" s="282"/>
      <c r="C590" s="212"/>
      <c r="D590" s="212"/>
      <c r="E590" s="212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281"/>
      <c r="T590" s="280"/>
    </row>
    <row r="591">
      <c r="A591" s="212"/>
      <c r="B591" s="282"/>
      <c r="C591" s="212"/>
      <c r="D591" s="212"/>
      <c r="E591" s="212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281"/>
      <c r="T591" s="280"/>
    </row>
    <row r="592">
      <c r="A592" s="212"/>
      <c r="B592" s="282"/>
      <c r="C592" s="212"/>
      <c r="D592" s="212"/>
      <c r="E592" s="212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281"/>
      <c r="T592" s="280"/>
    </row>
    <row r="593">
      <c r="A593" s="212"/>
      <c r="B593" s="282"/>
      <c r="C593" s="212"/>
      <c r="D593" s="212"/>
      <c r="E593" s="212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281"/>
      <c r="T593" s="280"/>
    </row>
    <row r="594">
      <c r="A594" s="212"/>
      <c r="B594" s="282"/>
      <c r="C594" s="212"/>
      <c r="D594" s="212"/>
      <c r="E594" s="212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281"/>
      <c r="T594" s="280"/>
    </row>
    <row r="595">
      <c r="A595" s="212"/>
      <c r="B595" s="282"/>
      <c r="C595" s="212"/>
      <c r="D595" s="212"/>
      <c r="E595" s="212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281"/>
      <c r="T595" s="280"/>
    </row>
    <row r="596">
      <c r="A596" s="212"/>
      <c r="B596" s="282"/>
      <c r="C596" s="212"/>
      <c r="D596" s="212"/>
      <c r="E596" s="212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281"/>
      <c r="T596" s="280"/>
    </row>
    <row r="597">
      <c r="A597" s="212"/>
      <c r="B597" s="282"/>
      <c r="C597" s="212"/>
      <c r="D597" s="212"/>
      <c r="E597" s="212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281"/>
      <c r="T597" s="280"/>
    </row>
    <row r="598">
      <c r="A598" s="212"/>
      <c r="B598" s="282"/>
      <c r="C598" s="212"/>
      <c r="D598" s="212"/>
      <c r="E598" s="212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281"/>
      <c r="T598" s="280"/>
    </row>
    <row r="599">
      <c r="A599" s="212"/>
      <c r="B599" s="282"/>
      <c r="C599" s="212"/>
      <c r="D599" s="212"/>
      <c r="E599" s="212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281"/>
      <c r="T599" s="280"/>
    </row>
    <row r="600">
      <c r="A600" s="212"/>
      <c r="B600" s="282"/>
      <c r="C600" s="212"/>
      <c r="D600" s="212"/>
      <c r="E600" s="212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281"/>
      <c r="T600" s="280"/>
    </row>
    <row r="601">
      <c r="A601" s="212"/>
      <c r="B601" s="282"/>
      <c r="C601" s="212"/>
      <c r="D601" s="212"/>
      <c r="E601" s="212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281"/>
      <c r="T601" s="280"/>
    </row>
    <row r="602">
      <c r="A602" s="212"/>
      <c r="B602" s="282"/>
      <c r="C602" s="212"/>
      <c r="D602" s="212"/>
      <c r="E602" s="212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281"/>
      <c r="T602" s="280"/>
    </row>
    <row r="603">
      <c r="A603" s="212"/>
      <c r="B603" s="282"/>
      <c r="C603" s="212"/>
      <c r="D603" s="212"/>
      <c r="E603" s="212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281"/>
      <c r="T603" s="280"/>
    </row>
    <row r="604">
      <c r="A604" s="212"/>
      <c r="B604" s="282"/>
      <c r="C604" s="212"/>
      <c r="D604" s="212"/>
      <c r="E604" s="212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281"/>
      <c r="T604" s="280"/>
    </row>
    <row r="605">
      <c r="A605" s="212"/>
      <c r="B605" s="282"/>
      <c r="C605" s="212"/>
      <c r="D605" s="212"/>
      <c r="E605" s="212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281"/>
      <c r="T605" s="280"/>
    </row>
    <row r="606">
      <c r="A606" s="212"/>
      <c r="B606" s="282"/>
      <c r="C606" s="212"/>
      <c r="D606" s="212"/>
      <c r="E606" s="212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281"/>
      <c r="T606" s="280"/>
    </row>
    <row r="607">
      <c r="A607" s="212"/>
      <c r="B607" s="282"/>
      <c r="C607" s="212"/>
      <c r="D607" s="212"/>
      <c r="E607" s="212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281"/>
      <c r="T607" s="280"/>
    </row>
    <row r="608">
      <c r="A608" s="212"/>
      <c r="B608" s="282"/>
      <c r="C608" s="212"/>
      <c r="D608" s="212"/>
      <c r="E608" s="212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281"/>
      <c r="T608" s="280"/>
    </row>
    <row r="609">
      <c r="A609" s="212"/>
      <c r="B609" s="282"/>
      <c r="C609" s="212"/>
      <c r="D609" s="212"/>
      <c r="E609" s="212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281"/>
      <c r="T609" s="280"/>
    </row>
    <row r="610">
      <c r="A610" s="212"/>
      <c r="B610" s="282"/>
      <c r="C610" s="212"/>
      <c r="D610" s="212"/>
      <c r="E610" s="212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281"/>
      <c r="T610" s="280"/>
    </row>
    <row r="611">
      <c r="A611" s="212"/>
      <c r="B611" s="282"/>
      <c r="C611" s="212"/>
      <c r="D611" s="212"/>
      <c r="E611" s="212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281"/>
      <c r="T611" s="280"/>
    </row>
    <row r="612">
      <c r="A612" s="212"/>
      <c r="B612" s="282"/>
      <c r="C612" s="212"/>
      <c r="D612" s="212"/>
      <c r="E612" s="212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281"/>
      <c r="T612" s="280"/>
    </row>
    <row r="613">
      <c r="A613" s="212"/>
      <c r="B613" s="282"/>
      <c r="C613" s="212"/>
      <c r="D613" s="212"/>
      <c r="E613" s="212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281"/>
      <c r="T613" s="280"/>
    </row>
    <row r="614">
      <c r="A614" s="212"/>
      <c r="B614" s="282"/>
      <c r="C614" s="212"/>
      <c r="D614" s="212"/>
      <c r="E614" s="212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281"/>
      <c r="T614" s="280"/>
    </row>
    <row r="615">
      <c r="A615" s="212"/>
      <c r="B615" s="282"/>
      <c r="C615" s="212"/>
      <c r="D615" s="212"/>
      <c r="E615" s="212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281"/>
      <c r="T615" s="280"/>
    </row>
    <row r="616">
      <c r="A616" s="212"/>
      <c r="B616" s="282"/>
      <c r="C616" s="212"/>
      <c r="D616" s="212"/>
      <c r="E616" s="212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281"/>
      <c r="T616" s="280"/>
    </row>
    <row r="617">
      <c r="A617" s="212"/>
      <c r="B617" s="282"/>
      <c r="C617" s="212"/>
      <c r="D617" s="212"/>
      <c r="E617" s="212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281"/>
      <c r="T617" s="280"/>
    </row>
    <row r="618">
      <c r="A618" s="212"/>
      <c r="B618" s="282"/>
      <c r="C618" s="212"/>
      <c r="D618" s="212"/>
      <c r="E618" s="212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281"/>
      <c r="T618" s="280"/>
    </row>
    <row r="619">
      <c r="A619" s="212"/>
      <c r="B619" s="282"/>
      <c r="C619" s="212"/>
      <c r="D619" s="212"/>
      <c r="E619" s="212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281"/>
      <c r="T619" s="280"/>
    </row>
    <row r="620">
      <c r="A620" s="212"/>
      <c r="B620" s="282"/>
      <c r="C620" s="212"/>
      <c r="D620" s="212"/>
      <c r="E620" s="212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281"/>
      <c r="T620" s="280"/>
    </row>
    <row r="621">
      <c r="A621" s="212"/>
      <c r="B621" s="282"/>
      <c r="C621" s="212"/>
      <c r="D621" s="212"/>
      <c r="E621" s="212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281"/>
      <c r="T621" s="280"/>
    </row>
    <row r="622">
      <c r="A622" s="212"/>
      <c r="B622" s="282"/>
      <c r="C622" s="212"/>
      <c r="D622" s="212"/>
      <c r="E622" s="212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281"/>
      <c r="T622" s="280"/>
    </row>
    <row r="623">
      <c r="A623" s="212"/>
      <c r="B623" s="282"/>
      <c r="C623" s="212"/>
      <c r="D623" s="212"/>
      <c r="E623" s="212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281"/>
      <c r="T623" s="280"/>
    </row>
    <row r="624">
      <c r="A624" s="212"/>
      <c r="B624" s="282"/>
      <c r="C624" s="212"/>
      <c r="D624" s="212"/>
      <c r="E624" s="212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281"/>
      <c r="T624" s="280"/>
    </row>
    <row r="625">
      <c r="A625" s="212"/>
      <c r="B625" s="282"/>
      <c r="C625" s="212"/>
      <c r="D625" s="212"/>
      <c r="E625" s="212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281"/>
      <c r="T625" s="280"/>
    </row>
    <row r="626">
      <c r="A626" s="212"/>
      <c r="B626" s="282"/>
      <c r="C626" s="212"/>
      <c r="D626" s="212"/>
      <c r="E626" s="212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281"/>
      <c r="T626" s="280"/>
    </row>
    <row r="627">
      <c r="A627" s="212"/>
      <c r="B627" s="282"/>
      <c r="C627" s="212"/>
      <c r="D627" s="212"/>
      <c r="E627" s="212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281"/>
      <c r="T627" s="280"/>
    </row>
    <row r="628">
      <c r="A628" s="212"/>
      <c r="B628" s="282"/>
      <c r="C628" s="212"/>
      <c r="D628" s="212"/>
      <c r="E628" s="212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281"/>
      <c r="T628" s="280"/>
    </row>
    <row r="629">
      <c r="A629" s="212"/>
      <c r="B629" s="282"/>
      <c r="C629" s="212"/>
      <c r="D629" s="212"/>
      <c r="E629" s="212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281"/>
      <c r="T629" s="280"/>
    </row>
    <row r="630">
      <c r="A630" s="212"/>
      <c r="B630" s="282"/>
      <c r="C630" s="212"/>
      <c r="D630" s="212"/>
      <c r="E630" s="212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281"/>
      <c r="T630" s="280"/>
    </row>
    <row r="631">
      <c r="A631" s="212"/>
      <c r="B631" s="282"/>
      <c r="C631" s="212"/>
      <c r="D631" s="212"/>
      <c r="E631" s="212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281"/>
      <c r="T631" s="280"/>
    </row>
    <row r="632">
      <c r="A632" s="212"/>
      <c r="B632" s="282"/>
      <c r="C632" s="212"/>
      <c r="D632" s="212"/>
      <c r="E632" s="212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281"/>
      <c r="T632" s="280"/>
    </row>
    <row r="633">
      <c r="A633" s="212"/>
      <c r="B633" s="282"/>
      <c r="C633" s="212"/>
      <c r="D633" s="212"/>
      <c r="E633" s="212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281"/>
      <c r="T633" s="280"/>
    </row>
    <row r="634">
      <c r="A634" s="212"/>
      <c r="B634" s="282"/>
      <c r="C634" s="212"/>
      <c r="D634" s="212"/>
      <c r="E634" s="212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281"/>
      <c r="T634" s="280"/>
    </row>
    <row r="635">
      <c r="A635" s="212"/>
      <c r="B635" s="282"/>
      <c r="C635" s="212"/>
      <c r="D635" s="212"/>
      <c r="E635" s="212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281"/>
      <c r="T635" s="280"/>
    </row>
    <row r="636">
      <c r="A636" s="212"/>
      <c r="B636" s="282"/>
      <c r="C636" s="212"/>
      <c r="D636" s="212"/>
      <c r="E636" s="212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281"/>
      <c r="T636" s="280"/>
    </row>
    <row r="637">
      <c r="A637" s="212"/>
      <c r="B637" s="282"/>
      <c r="C637" s="212"/>
      <c r="D637" s="212"/>
      <c r="E637" s="212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281"/>
      <c r="T637" s="280"/>
    </row>
    <row r="638">
      <c r="A638" s="212"/>
      <c r="B638" s="282"/>
      <c r="C638" s="212"/>
      <c r="D638" s="212"/>
      <c r="E638" s="212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281"/>
      <c r="T638" s="280"/>
    </row>
    <row r="639">
      <c r="A639" s="212"/>
      <c r="B639" s="282"/>
      <c r="C639" s="212"/>
      <c r="D639" s="212"/>
      <c r="E639" s="212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281"/>
      <c r="T639" s="280"/>
    </row>
    <row r="640">
      <c r="A640" s="212"/>
      <c r="B640" s="282"/>
      <c r="C640" s="212"/>
      <c r="D640" s="212"/>
      <c r="E640" s="212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281"/>
      <c r="T640" s="280"/>
    </row>
    <row r="641">
      <c r="A641" s="212"/>
      <c r="B641" s="282"/>
      <c r="C641" s="212"/>
      <c r="D641" s="212"/>
      <c r="E641" s="212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281"/>
      <c r="T641" s="280"/>
    </row>
    <row r="642">
      <c r="A642" s="212"/>
      <c r="B642" s="282"/>
      <c r="C642" s="212"/>
      <c r="D642" s="212"/>
      <c r="E642" s="212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281"/>
      <c r="T642" s="280"/>
    </row>
    <row r="643">
      <c r="A643" s="212"/>
      <c r="B643" s="282"/>
      <c r="C643" s="212"/>
      <c r="D643" s="212"/>
      <c r="E643" s="212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281"/>
      <c r="T643" s="280"/>
    </row>
    <row r="644">
      <c r="A644" s="212"/>
      <c r="B644" s="282"/>
      <c r="C644" s="212"/>
      <c r="D644" s="212"/>
      <c r="E644" s="212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281"/>
      <c r="T644" s="280"/>
    </row>
    <row r="645">
      <c r="A645" s="212"/>
      <c r="B645" s="282"/>
      <c r="C645" s="212"/>
      <c r="D645" s="212"/>
      <c r="E645" s="212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281"/>
      <c r="T645" s="280"/>
    </row>
    <row r="646">
      <c r="A646" s="212"/>
      <c r="B646" s="282"/>
      <c r="C646" s="212"/>
      <c r="D646" s="212"/>
      <c r="E646" s="212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281"/>
      <c r="T646" s="280"/>
    </row>
    <row r="647">
      <c r="A647" s="212"/>
      <c r="B647" s="282"/>
      <c r="C647" s="212"/>
      <c r="D647" s="212"/>
      <c r="E647" s="212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281"/>
      <c r="T647" s="280"/>
    </row>
    <row r="648">
      <c r="A648" s="212"/>
      <c r="B648" s="282"/>
      <c r="C648" s="212"/>
      <c r="D648" s="212"/>
      <c r="E648" s="212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281"/>
      <c r="T648" s="280"/>
    </row>
    <row r="649">
      <c r="A649" s="212"/>
      <c r="B649" s="282"/>
      <c r="C649" s="212"/>
      <c r="D649" s="212"/>
      <c r="E649" s="212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281"/>
      <c r="T649" s="280"/>
    </row>
    <row r="650">
      <c r="A650" s="212"/>
      <c r="B650" s="282"/>
      <c r="C650" s="212"/>
      <c r="D650" s="212"/>
      <c r="E650" s="212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281"/>
      <c r="T650" s="280"/>
    </row>
    <row r="651">
      <c r="A651" s="212"/>
      <c r="B651" s="282"/>
      <c r="C651" s="212"/>
      <c r="D651" s="212"/>
      <c r="E651" s="212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281"/>
      <c r="T651" s="280"/>
    </row>
    <row r="652">
      <c r="A652" s="212"/>
      <c r="B652" s="282"/>
      <c r="C652" s="212"/>
      <c r="D652" s="212"/>
      <c r="E652" s="212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281"/>
      <c r="T652" s="280"/>
    </row>
    <row r="653">
      <c r="A653" s="212"/>
      <c r="B653" s="282"/>
      <c r="C653" s="212"/>
      <c r="D653" s="212"/>
      <c r="E653" s="212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281"/>
      <c r="T653" s="280"/>
    </row>
    <row r="654">
      <c r="A654" s="212"/>
      <c r="B654" s="282"/>
      <c r="C654" s="212"/>
      <c r="D654" s="212"/>
      <c r="E654" s="212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281"/>
      <c r="T654" s="280"/>
    </row>
    <row r="655">
      <c r="A655" s="212"/>
      <c r="B655" s="282"/>
      <c r="C655" s="212"/>
      <c r="D655" s="212"/>
      <c r="E655" s="212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281"/>
      <c r="T655" s="280"/>
    </row>
    <row r="656">
      <c r="A656" s="212"/>
      <c r="B656" s="282"/>
      <c r="C656" s="212"/>
      <c r="D656" s="212"/>
      <c r="E656" s="212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281"/>
      <c r="T656" s="280"/>
    </row>
    <row r="657">
      <c r="A657" s="212"/>
      <c r="B657" s="282"/>
      <c r="C657" s="212"/>
      <c r="D657" s="212"/>
      <c r="E657" s="212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281"/>
      <c r="T657" s="280"/>
    </row>
    <row r="658">
      <c r="A658" s="212"/>
      <c r="B658" s="282"/>
      <c r="C658" s="212"/>
      <c r="D658" s="212"/>
      <c r="E658" s="212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281"/>
      <c r="T658" s="280"/>
    </row>
    <row r="659">
      <c r="A659" s="212"/>
      <c r="B659" s="282"/>
      <c r="C659" s="212"/>
      <c r="D659" s="212"/>
      <c r="E659" s="212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281"/>
      <c r="T659" s="280"/>
    </row>
    <row r="660">
      <c r="A660" s="212"/>
      <c r="B660" s="282"/>
      <c r="C660" s="212"/>
      <c r="D660" s="212"/>
      <c r="E660" s="212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281"/>
      <c r="T660" s="280"/>
    </row>
    <row r="661">
      <c r="A661" s="212"/>
      <c r="B661" s="282"/>
      <c r="C661" s="212"/>
      <c r="D661" s="212"/>
      <c r="E661" s="212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281"/>
      <c r="T661" s="280"/>
    </row>
    <row r="662">
      <c r="A662" s="212"/>
      <c r="B662" s="282"/>
      <c r="C662" s="212"/>
      <c r="D662" s="212"/>
      <c r="E662" s="212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281"/>
      <c r="T662" s="280"/>
    </row>
    <row r="663">
      <c r="A663" s="212"/>
      <c r="B663" s="282"/>
      <c r="C663" s="212"/>
      <c r="D663" s="212"/>
      <c r="E663" s="212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281"/>
      <c r="T663" s="280"/>
    </row>
    <row r="664">
      <c r="A664" s="212"/>
      <c r="B664" s="282"/>
      <c r="C664" s="212"/>
      <c r="D664" s="212"/>
      <c r="E664" s="212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281"/>
      <c r="T664" s="280"/>
    </row>
    <row r="665">
      <c r="A665" s="212"/>
      <c r="B665" s="282"/>
      <c r="C665" s="212"/>
      <c r="D665" s="212"/>
      <c r="E665" s="212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281"/>
      <c r="T665" s="280"/>
    </row>
    <row r="666">
      <c r="A666" s="212"/>
      <c r="B666" s="282"/>
      <c r="C666" s="212"/>
      <c r="D666" s="212"/>
      <c r="E666" s="212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281"/>
      <c r="T666" s="280"/>
    </row>
    <row r="667">
      <c r="A667" s="212"/>
      <c r="B667" s="282"/>
      <c r="C667" s="212"/>
      <c r="D667" s="212"/>
      <c r="E667" s="212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281"/>
      <c r="T667" s="280"/>
    </row>
    <row r="668">
      <c r="A668" s="212"/>
      <c r="B668" s="282"/>
      <c r="C668" s="212"/>
      <c r="D668" s="212"/>
      <c r="E668" s="212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281"/>
      <c r="T668" s="280"/>
    </row>
    <row r="669">
      <c r="A669" s="212"/>
      <c r="B669" s="282"/>
      <c r="C669" s="212"/>
      <c r="D669" s="212"/>
      <c r="E669" s="212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281"/>
      <c r="T669" s="280"/>
    </row>
    <row r="670">
      <c r="A670" s="212"/>
      <c r="B670" s="282"/>
      <c r="C670" s="212"/>
      <c r="D670" s="212"/>
      <c r="E670" s="212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281"/>
      <c r="T670" s="280"/>
    </row>
    <row r="671">
      <c r="A671" s="212"/>
      <c r="B671" s="282"/>
      <c r="C671" s="212"/>
      <c r="D671" s="212"/>
      <c r="E671" s="212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281"/>
      <c r="T671" s="280"/>
    </row>
    <row r="672">
      <c r="A672" s="212"/>
      <c r="B672" s="282"/>
      <c r="C672" s="212"/>
      <c r="D672" s="212"/>
      <c r="E672" s="212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281"/>
      <c r="T672" s="280"/>
    </row>
    <row r="673">
      <c r="A673" s="212"/>
      <c r="B673" s="282"/>
      <c r="C673" s="212"/>
      <c r="D673" s="212"/>
      <c r="E673" s="212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281"/>
      <c r="T673" s="280"/>
    </row>
    <row r="674">
      <c r="A674" s="212"/>
      <c r="B674" s="282"/>
      <c r="C674" s="212"/>
      <c r="D674" s="212"/>
      <c r="E674" s="212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281"/>
      <c r="T674" s="280"/>
    </row>
    <row r="675">
      <c r="A675" s="212"/>
      <c r="B675" s="282"/>
      <c r="C675" s="212"/>
      <c r="D675" s="212"/>
      <c r="E675" s="212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281"/>
      <c r="T675" s="280"/>
    </row>
    <row r="676">
      <c r="A676" s="212"/>
      <c r="B676" s="282"/>
      <c r="C676" s="212"/>
      <c r="D676" s="212"/>
      <c r="E676" s="212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281"/>
      <c r="T676" s="280"/>
    </row>
    <row r="677">
      <c r="A677" s="212"/>
      <c r="B677" s="282"/>
      <c r="C677" s="212"/>
      <c r="D677" s="212"/>
      <c r="E677" s="212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281"/>
      <c r="T677" s="280"/>
    </row>
    <row r="678">
      <c r="A678" s="212"/>
      <c r="B678" s="282"/>
      <c r="C678" s="212"/>
      <c r="D678" s="212"/>
      <c r="E678" s="212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281"/>
      <c r="T678" s="280"/>
    </row>
    <row r="679">
      <c r="A679" s="212"/>
      <c r="B679" s="282"/>
      <c r="C679" s="212"/>
      <c r="D679" s="212"/>
      <c r="E679" s="212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281"/>
      <c r="T679" s="280"/>
    </row>
    <row r="680">
      <c r="A680" s="212"/>
      <c r="B680" s="282"/>
      <c r="C680" s="212"/>
      <c r="D680" s="212"/>
      <c r="E680" s="212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281"/>
      <c r="T680" s="280"/>
    </row>
    <row r="681">
      <c r="A681" s="212"/>
      <c r="B681" s="282"/>
      <c r="C681" s="212"/>
      <c r="D681" s="212"/>
      <c r="E681" s="212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281"/>
      <c r="T681" s="280"/>
    </row>
    <row r="682">
      <c r="A682" s="212"/>
      <c r="B682" s="282"/>
      <c r="C682" s="212"/>
      <c r="D682" s="212"/>
      <c r="E682" s="212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281"/>
      <c r="T682" s="280"/>
    </row>
    <row r="683">
      <c r="A683" s="212"/>
      <c r="B683" s="282"/>
      <c r="C683" s="212"/>
      <c r="D683" s="212"/>
      <c r="E683" s="212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281"/>
      <c r="T683" s="280"/>
    </row>
    <row r="684">
      <c r="A684" s="212"/>
      <c r="B684" s="282"/>
      <c r="C684" s="212"/>
      <c r="D684" s="212"/>
      <c r="E684" s="212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281"/>
      <c r="T684" s="280"/>
    </row>
    <row r="685">
      <c r="A685" s="212"/>
      <c r="B685" s="282"/>
      <c r="C685" s="212"/>
      <c r="D685" s="212"/>
      <c r="E685" s="212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281"/>
      <c r="T685" s="280"/>
    </row>
    <row r="686">
      <c r="A686" s="212"/>
      <c r="B686" s="282"/>
      <c r="C686" s="212"/>
      <c r="D686" s="212"/>
      <c r="E686" s="212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281"/>
      <c r="T686" s="280"/>
    </row>
    <row r="687">
      <c r="A687" s="212"/>
      <c r="B687" s="282"/>
      <c r="C687" s="212"/>
      <c r="D687" s="212"/>
      <c r="E687" s="212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281"/>
      <c r="T687" s="280"/>
    </row>
    <row r="688">
      <c r="A688" s="212"/>
      <c r="B688" s="282"/>
      <c r="C688" s="212"/>
      <c r="D688" s="212"/>
      <c r="E688" s="212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281"/>
      <c r="T688" s="280"/>
    </row>
    <row r="689">
      <c r="A689" s="212"/>
      <c r="B689" s="282"/>
      <c r="C689" s="212"/>
      <c r="D689" s="212"/>
      <c r="E689" s="212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281"/>
      <c r="T689" s="280"/>
    </row>
    <row r="690">
      <c r="A690" s="212"/>
      <c r="B690" s="282"/>
      <c r="C690" s="212"/>
      <c r="D690" s="212"/>
      <c r="E690" s="212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281"/>
      <c r="T690" s="280"/>
    </row>
    <row r="691">
      <c r="A691" s="212"/>
      <c r="B691" s="282"/>
      <c r="C691" s="212"/>
      <c r="D691" s="212"/>
      <c r="E691" s="212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281"/>
      <c r="T691" s="280"/>
    </row>
    <row r="692">
      <c r="A692" s="212"/>
      <c r="B692" s="282"/>
      <c r="C692" s="212"/>
      <c r="D692" s="212"/>
      <c r="E692" s="212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281"/>
      <c r="T692" s="280"/>
    </row>
    <row r="693">
      <c r="A693" s="212"/>
      <c r="B693" s="282"/>
      <c r="C693" s="212"/>
      <c r="D693" s="212"/>
      <c r="E693" s="212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281"/>
      <c r="T693" s="280"/>
    </row>
    <row r="694">
      <c r="A694" s="212"/>
      <c r="B694" s="282"/>
      <c r="C694" s="212"/>
      <c r="D694" s="212"/>
      <c r="E694" s="212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281"/>
      <c r="T694" s="280"/>
    </row>
    <row r="695">
      <c r="A695" s="212"/>
      <c r="B695" s="282"/>
      <c r="C695" s="212"/>
      <c r="D695" s="212"/>
      <c r="E695" s="212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281"/>
      <c r="T695" s="280"/>
    </row>
    <row r="696">
      <c r="A696" s="212"/>
      <c r="B696" s="282"/>
      <c r="C696" s="212"/>
      <c r="D696" s="212"/>
      <c r="E696" s="212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281"/>
      <c r="T696" s="280"/>
    </row>
    <row r="697">
      <c r="A697" s="212"/>
      <c r="B697" s="282"/>
      <c r="C697" s="212"/>
      <c r="D697" s="212"/>
      <c r="E697" s="212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281"/>
      <c r="T697" s="280"/>
    </row>
    <row r="698">
      <c r="A698" s="212"/>
      <c r="B698" s="282"/>
      <c r="C698" s="212"/>
      <c r="D698" s="212"/>
      <c r="E698" s="212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281"/>
      <c r="T698" s="280"/>
    </row>
    <row r="699">
      <c r="A699" s="212"/>
      <c r="B699" s="282"/>
      <c r="C699" s="212"/>
      <c r="D699" s="212"/>
      <c r="E699" s="212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281"/>
      <c r="T699" s="280"/>
    </row>
    <row r="700">
      <c r="A700" s="212"/>
      <c r="B700" s="282"/>
      <c r="C700" s="212"/>
      <c r="D700" s="212"/>
      <c r="E700" s="212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281"/>
      <c r="T700" s="280"/>
    </row>
    <row r="701">
      <c r="A701" s="212"/>
      <c r="B701" s="282"/>
      <c r="C701" s="212"/>
      <c r="D701" s="212"/>
      <c r="E701" s="212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281"/>
      <c r="T701" s="280"/>
    </row>
    <row r="702">
      <c r="A702" s="212"/>
      <c r="B702" s="282"/>
      <c r="C702" s="212"/>
      <c r="D702" s="212"/>
      <c r="E702" s="212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281"/>
      <c r="T702" s="280"/>
    </row>
    <row r="703">
      <c r="A703" s="212"/>
      <c r="B703" s="282"/>
      <c r="C703" s="212"/>
      <c r="D703" s="212"/>
      <c r="E703" s="212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281"/>
      <c r="T703" s="280"/>
    </row>
    <row r="704">
      <c r="A704" s="212"/>
      <c r="B704" s="282"/>
      <c r="C704" s="212"/>
      <c r="D704" s="212"/>
      <c r="E704" s="212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281"/>
      <c r="T704" s="280"/>
    </row>
    <row r="705">
      <c r="A705" s="212"/>
      <c r="B705" s="282"/>
      <c r="C705" s="212"/>
      <c r="D705" s="212"/>
      <c r="E705" s="212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281"/>
      <c r="T705" s="280"/>
    </row>
    <row r="706">
      <c r="A706" s="212"/>
      <c r="B706" s="282"/>
      <c r="C706" s="212"/>
      <c r="D706" s="212"/>
      <c r="E706" s="212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281"/>
      <c r="T706" s="280"/>
    </row>
    <row r="707">
      <c r="A707" s="212"/>
      <c r="B707" s="282"/>
      <c r="C707" s="212"/>
      <c r="D707" s="212"/>
      <c r="E707" s="212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281"/>
      <c r="T707" s="280"/>
    </row>
    <row r="708">
      <c r="A708" s="212"/>
      <c r="B708" s="282"/>
      <c r="C708" s="212"/>
      <c r="D708" s="212"/>
      <c r="E708" s="212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281"/>
      <c r="T708" s="280"/>
    </row>
    <row r="709">
      <c r="A709" s="212"/>
      <c r="B709" s="282"/>
      <c r="C709" s="212"/>
      <c r="D709" s="212"/>
      <c r="E709" s="212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281"/>
      <c r="T709" s="280"/>
    </row>
    <row r="710">
      <c r="A710" s="212"/>
      <c r="B710" s="282"/>
      <c r="C710" s="212"/>
      <c r="D710" s="212"/>
      <c r="E710" s="212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281"/>
      <c r="T710" s="280"/>
    </row>
    <row r="711">
      <c r="A711" s="212"/>
      <c r="B711" s="282"/>
      <c r="C711" s="212"/>
      <c r="D711" s="212"/>
      <c r="E711" s="212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281"/>
      <c r="T711" s="280"/>
    </row>
    <row r="712">
      <c r="A712" s="212"/>
      <c r="B712" s="282"/>
      <c r="C712" s="212"/>
      <c r="D712" s="212"/>
      <c r="E712" s="212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281"/>
      <c r="T712" s="280"/>
    </row>
    <row r="713">
      <c r="A713" s="212"/>
      <c r="B713" s="282"/>
      <c r="C713" s="212"/>
      <c r="D713" s="212"/>
      <c r="E713" s="212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281"/>
      <c r="T713" s="280"/>
    </row>
    <row r="714">
      <c r="A714" s="212"/>
      <c r="B714" s="282"/>
      <c r="C714" s="212"/>
      <c r="D714" s="212"/>
      <c r="E714" s="212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281"/>
      <c r="T714" s="280"/>
    </row>
    <row r="715">
      <c r="A715" s="212"/>
      <c r="B715" s="282"/>
      <c r="C715" s="212"/>
      <c r="D715" s="212"/>
      <c r="E715" s="212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281"/>
      <c r="T715" s="280"/>
    </row>
    <row r="716">
      <c r="A716" s="212"/>
      <c r="B716" s="282"/>
      <c r="C716" s="212"/>
      <c r="D716" s="212"/>
      <c r="E716" s="212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281"/>
      <c r="T716" s="280"/>
    </row>
    <row r="717">
      <c r="A717" s="212"/>
      <c r="B717" s="282"/>
      <c r="C717" s="212"/>
      <c r="D717" s="212"/>
      <c r="E717" s="212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281"/>
      <c r="T717" s="280"/>
    </row>
    <row r="718">
      <c r="A718" s="212"/>
      <c r="B718" s="282"/>
      <c r="C718" s="212"/>
      <c r="D718" s="212"/>
      <c r="E718" s="212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281"/>
      <c r="T718" s="280"/>
    </row>
    <row r="719">
      <c r="A719" s="212"/>
      <c r="B719" s="282"/>
      <c r="C719" s="212"/>
      <c r="D719" s="212"/>
      <c r="E719" s="212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281"/>
      <c r="T719" s="280"/>
    </row>
    <row r="720">
      <c r="A720" s="212"/>
      <c r="B720" s="282"/>
      <c r="C720" s="212"/>
      <c r="D720" s="212"/>
      <c r="E720" s="212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281"/>
      <c r="T720" s="280"/>
    </row>
    <row r="721">
      <c r="A721" s="212"/>
      <c r="B721" s="282"/>
      <c r="C721" s="212"/>
      <c r="D721" s="212"/>
      <c r="E721" s="212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281"/>
      <c r="T721" s="280"/>
    </row>
    <row r="722">
      <c r="A722" s="212"/>
      <c r="B722" s="282"/>
      <c r="C722" s="212"/>
      <c r="D722" s="212"/>
      <c r="E722" s="212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281"/>
      <c r="T722" s="280"/>
    </row>
    <row r="723">
      <c r="A723" s="212"/>
      <c r="B723" s="282"/>
      <c r="C723" s="212"/>
      <c r="D723" s="212"/>
      <c r="E723" s="212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281"/>
      <c r="T723" s="280"/>
    </row>
    <row r="724">
      <c r="A724" s="212"/>
      <c r="B724" s="282"/>
      <c r="C724" s="212"/>
      <c r="D724" s="212"/>
      <c r="E724" s="212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281"/>
      <c r="T724" s="280"/>
    </row>
    <row r="725">
      <c r="A725" s="212"/>
      <c r="B725" s="282"/>
      <c r="C725" s="212"/>
      <c r="D725" s="212"/>
      <c r="E725" s="212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281"/>
      <c r="T725" s="280"/>
    </row>
    <row r="726">
      <c r="A726" s="212"/>
      <c r="B726" s="282"/>
      <c r="C726" s="212"/>
      <c r="D726" s="212"/>
      <c r="E726" s="212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281"/>
      <c r="T726" s="280"/>
    </row>
    <row r="727">
      <c r="A727" s="212"/>
      <c r="B727" s="282"/>
      <c r="C727" s="212"/>
      <c r="D727" s="212"/>
      <c r="E727" s="212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281"/>
      <c r="T727" s="280"/>
    </row>
    <row r="728">
      <c r="A728" s="212"/>
      <c r="B728" s="282"/>
      <c r="C728" s="212"/>
      <c r="D728" s="212"/>
      <c r="E728" s="212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281"/>
      <c r="T728" s="280"/>
    </row>
    <row r="729">
      <c r="A729" s="212"/>
      <c r="B729" s="282"/>
      <c r="C729" s="212"/>
      <c r="D729" s="212"/>
      <c r="E729" s="212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281"/>
      <c r="T729" s="280"/>
    </row>
    <row r="730">
      <c r="A730" s="212"/>
      <c r="B730" s="282"/>
      <c r="C730" s="212"/>
      <c r="D730" s="212"/>
      <c r="E730" s="212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281"/>
      <c r="T730" s="280"/>
    </row>
    <row r="731">
      <c r="A731" s="212"/>
      <c r="B731" s="282"/>
      <c r="C731" s="212"/>
      <c r="D731" s="212"/>
      <c r="E731" s="212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281"/>
      <c r="T731" s="280"/>
    </row>
    <row r="732">
      <c r="A732" s="212"/>
      <c r="B732" s="282"/>
      <c r="C732" s="212"/>
      <c r="D732" s="212"/>
      <c r="E732" s="212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281"/>
      <c r="T732" s="280"/>
    </row>
    <row r="733">
      <c r="A733" s="212"/>
      <c r="B733" s="282"/>
      <c r="C733" s="212"/>
      <c r="D733" s="212"/>
      <c r="E733" s="212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281"/>
      <c r="T733" s="280"/>
    </row>
    <row r="734">
      <c r="A734" s="212"/>
      <c r="B734" s="282"/>
      <c r="C734" s="212"/>
      <c r="D734" s="212"/>
      <c r="E734" s="212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281"/>
      <c r="T734" s="280"/>
    </row>
    <row r="735">
      <c r="A735" s="212"/>
      <c r="B735" s="282"/>
      <c r="C735" s="212"/>
      <c r="D735" s="212"/>
      <c r="E735" s="212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281"/>
      <c r="T735" s="280"/>
    </row>
    <row r="736">
      <c r="A736" s="212"/>
      <c r="B736" s="282"/>
      <c r="C736" s="212"/>
      <c r="D736" s="212"/>
      <c r="E736" s="212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281"/>
      <c r="T736" s="280"/>
    </row>
    <row r="737">
      <c r="A737" s="212"/>
      <c r="B737" s="282"/>
      <c r="C737" s="212"/>
      <c r="D737" s="212"/>
      <c r="E737" s="212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281"/>
      <c r="T737" s="280"/>
    </row>
    <row r="738">
      <c r="A738" s="212"/>
      <c r="B738" s="282"/>
      <c r="C738" s="212"/>
      <c r="D738" s="212"/>
      <c r="E738" s="212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281"/>
      <c r="T738" s="280"/>
    </row>
    <row r="739">
      <c r="A739" s="212"/>
      <c r="B739" s="282"/>
      <c r="C739" s="212"/>
      <c r="D739" s="212"/>
      <c r="E739" s="212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281"/>
      <c r="T739" s="280"/>
    </row>
    <row r="740">
      <c r="A740" s="212"/>
      <c r="B740" s="282"/>
      <c r="C740" s="212"/>
      <c r="D740" s="212"/>
      <c r="E740" s="212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281"/>
      <c r="T740" s="280"/>
    </row>
    <row r="741">
      <c r="A741" s="212"/>
      <c r="B741" s="282"/>
      <c r="C741" s="212"/>
      <c r="D741" s="212"/>
      <c r="E741" s="212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281"/>
      <c r="T741" s="280"/>
    </row>
    <row r="742">
      <c r="A742" s="212"/>
      <c r="B742" s="282"/>
      <c r="C742" s="212"/>
      <c r="D742" s="212"/>
      <c r="E742" s="212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281"/>
      <c r="T742" s="280"/>
    </row>
    <row r="743">
      <c r="A743" s="212"/>
      <c r="B743" s="282"/>
      <c r="C743" s="212"/>
      <c r="D743" s="212"/>
      <c r="E743" s="212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281"/>
      <c r="T743" s="280"/>
    </row>
    <row r="744">
      <c r="A744" s="212"/>
      <c r="B744" s="282"/>
      <c r="C744" s="212"/>
      <c r="D744" s="212"/>
      <c r="E744" s="212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281"/>
      <c r="T744" s="280"/>
    </row>
    <row r="745">
      <c r="A745" s="212"/>
      <c r="B745" s="282"/>
      <c r="C745" s="212"/>
      <c r="D745" s="212"/>
      <c r="E745" s="212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281"/>
      <c r="T745" s="280"/>
    </row>
    <row r="746">
      <c r="A746" s="212"/>
      <c r="B746" s="282"/>
      <c r="C746" s="212"/>
      <c r="D746" s="212"/>
      <c r="E746" s="212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281"/>
      <c r="T746" s="280"/>
    </row>
    <row r="747">
      <c r="A747" s="212"/>
      <c r="B747" s="282"/>
      <c r="C747" s="212"/>
      <c r="D747" s="212"/>
      <c r="E747" s="212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281"/>
      <c r="T747" s="280"/>
    </row>
    <row r="748">
      <c r="A748" s="212"/>
      <c r="B748" s="282"/>
      <c r="C748" s="212"/>
      <c r="D748" s="212"/>
      <c r="E748" s="212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281"/>
      <c r="T748" s="280"/>
    </row>
    <row r="749">
      <c r="A749" s="212"/>
      <c r="B749" s="282"/>
      <c r="C749" s="212"/>
      <c r="D749" s="212"/>
      <c r="E749" s="212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281"/>
      <c r="T749" s="280"/>
    </row>
    <row r="750">
      <c r="A750" s="212"/>
      <c r="B750" s="282"/>
      <c r="C750" s="212"/>
      <c r="D750" s="212"/>
      <c r="E750" s="212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281"/>
      <c r="T750" s="280"/>
    </row>
    <row r="751">
      <c r="A751" s="212"/>
      <c r="B751" s="282"/>
      <c r="C751" s="212"/>
      <c r="D751" s="212"/>
      <c r="E751" s="212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281"/>
      <c r="T751" s="280"/>
    </row>
    <row r="752">
      <c r="A752" s="212"/>
      <c r="B752" s="282"/>
      <c r="C752" s="212"/>
      <c r="D752" s="212"/>
      <c r="E752" s="212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281"/>
      <c r="T752" s="280"/>
    </row>
    <row r="753">
      <c r="A753" s="212"/>
      <c r="B753" s="282"/>
      <c r="C753" s="212"/>
      <c r="D753" s="212"/>
      <c r="E753" s="212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281"/>
      <c r="T753" s="280"/>
    </row>
    <row r="754">
      <c r="A754" s="212"/>
      <c r="B754" s="282"/>
      <c r="C754" s="212"/>
      <c r="D754" s="212"/>
      <c r="E754" s="212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281"/>
      <c r="T754" s="280"/>
    </row>
    <row r="755">
      <c r="A755" s="212"/>
      <c r="B755" s="282"/>
      <c r="C755" s="212"/>
      <c r="D755" s="212"/>
      <c r="E755" s="212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281"/>
      <c r="T755" s="280"/>
    </row>
    <row r="756">
      <c r="A756" s="212"/>
      <c r="B756" s="282"/>
      <c r="C756" s="212"/>
      <c r="D756" s="212"/>
      <c r="E756" s="212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281"/>
      <c r="T756" s="280"/>
    </row>
    <row r="757">
      <c r="A757" s="212"/>
      <c r="B757" s="282"/>
      <c r="C757" s="212"/>
      <c r="D757" s="212"/>
      <c r="E757" s="212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281"/>
      <c r="T757" s="280"/>
    </row>
    <row r="758">
      <c r="A758" s="212"/>
      <c r="B758" s="282"/>
      <c r="C758" s="212"/>
      <c r="D758" s="212"/>
      <c r="E758" s="212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281"/>
      <c r="T758" s="280"/>
    </row>
    <row r="759">
      <c r="A759" s="212"/>
      <c r="B759" s="282"/>
      <c r="C759" s="212"/>
      <c r="D759" s="212"/>
      <c r="E759" s="212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281"/>
      <c r="T759" s="280"/>
    </row>
    <row r="760">
      <c r="A760" s="212"/>
      <c r="B760" s="282"/>
      <c r="C760" s="212"/>
      <c r="D760" s="212"/>
      <c r="E760" s="212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281"/>
      <c r="T760" s="280"/>
    </row>
    <row r="761">
      <c r="A761" s="212"/>
      <c r="B761" s="282"/>
      <c r="C761" s="212"/>
      <c r="D761" s="212"/>
      <c r="E761" s="212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281"/>
      <c r="T761" s="280"/>
    </row>
    <row r="762">
      <c r="A762" s="212"/>
      <c r="B762" s="282"/>
      <c r="C762" s="212"/>
      <c r="D762" s="212"/>
      <c r="E762" s="212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281"/>
      <c r="T762" s="280"/>
    </row>
    <row r="763">
      <c r="A763" s="212"/>
      <c r="B763" s="282"/>
      <c r="C763" s="212"/>
      <c r="D763" s="212"/>
      <c r="E763" s="212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281"/>
      <c r="T763" s="280"/>
    </row>
    <row r="764">
      <c r="A764" s="212"/>
      <c r="B764" s="282"/>
      <c r="C764" s="212"/>
      <c r="D764" s="212"/>
      <c r="E764" s="212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281"/>
      <c r="T764" s="280"/>
    </row>
    <row r="765">
      <c r="A765" s="212"/>
      <c r="B765" s="282"/>
      <c r="C765" s="212"/>
      <c r="D765" s="212"/>
      <c r="E765" s="212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281"/>
      <c r="T765" s="280"/>
    </row>
    <row r="766">
      <c r="A766" s="212"/>
      <c r="B766" s="282"/>
      <c r="C766" s="212"/>
      <c r="D766" s="212"/>
      <c r="E766" s="212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281"/>
      <c r="T766" s="280"/>
    </row>
    <row r="767">
      <c r="A767" s="212"/>
      <c r="B767" s="282"/>
      <c r="C767" s="212"/>
      <c r="D767" s="212"/>
      <c r="E767" s="212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281"/>
      <c r="T767" s="280"/>
    </row>
    <row r="768">
      <c r="A768" s="212"/>
      <c r="B768" s="282"/>
      <c r="C768" s="212"/>
      <c r="D768" s="212"/>
      <c r="E768" s="212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281"/>
      <c r="T768" s="280"/>
    </row>
    <row r="769">
      <c r="A769" s="212"/>
      <c r="B769" s="282"/>
      <c r="C769" s="212"/>
      <c r="D769" s="212"/>
      <c r="E769" s="212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281"/>
      <c r="T769" s="280"/>
    </row>
    <row r="770">
      <c r="A770" s="212"/>
      <c r="B770" s="282"/>
      <c r="C770" s="212"/>
      <c r="D770" s="212"/>
      <c r="E770" s="212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281"/>
      <c r="T770" s="280"/>
    </row>
    <row r="771">
      <c r="A771" s="212"/>
      <c r="B771" s="282"/>
      <c r="C771" s="212"/>
      <c r="D771" s="212"/>
      <c r="E771" s="212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281"/>
      <c r="T771" s="280"/>
    </row>
    <row r="772">
      <c r="A772" s="212"/>
      <c r="B772" s="282"/>
      <c r="C772" s="212"/>
      <c r="D772" s="212"/>
      <c r="E772" s="212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281"/>
      <c r="T772" s="280"/>
    </row>
    <row r="773">
      <c r="A773" s="212"/>
      <c r="B773" s="282"/>
      <c r="C773" s="212"/>
      <c r="D773" s="212"/>
      <c r="E773" s="212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281"/>
      <c r="T773" s="280"/>
    </row>
    <row r="774">
      <c r="A774" s="212"/>
      <c r="B774" s="282"/>
      <c r="C774" s="212"/>
      <c r="D774" s="212"/>
      <c r="E774" s="212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281"/>
      <c r="T774" s="280"/>
    </row>
    <row r="775">
      <c r="A775" s="212"/>
      <c r="B775" s="282"/>
      <c r="C775" s="212"/>
      <c r="D775" s="212"/>
      <c r="E775" s="212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281"/>
      <c r="T775" s="280"/>
    </row>
    <row r="776">
      <c r="A776" s="212"/>
      <c r="B776" s="282"/>
      <c r="C776" s="212"/>
      <c r="D776" s="212"/>
      <c r="E776" s="212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281"/>
      <c r="T776" s="280"/>
    </row>
    <row r="777">
      <c r="A777" s="212"/>
      <c r="B777" s="282"/>
      <c r="C777" s="212"/>
      <c r="D777" s="212"/>
      <c r="E777" s="212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281"/>
      <c r="T777" s="280"/>
    </row>
    <row r="778">
      <c r="A778" s="212"/>
      <c r="B778" s="282"/>
      <c r="C778" s="212"/>
      <c r="D778" s="212"/>
      <c r="E778" s="212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281"/>
      <c r="T778" s="280"/>
    </row>
    <row r="779">
      <c r="A779" s="212"/>
      <c r="B779" s="282"/>
      <c r="C779" s="212"/>
      <c r="D779" s="212"/>
      <c r="E779" s="212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281"/>
      <c r="T779" s="280"/>
    </row>
    <row r="780">
      <c r="A780" s="212"/>
      <c r="B780" s="282"/>
      <c r="C780" s="212"/>
      <c r="D780" s="212"/>
      <c r="E780" s="212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281"/>
      <c r="T780" s="280"/>
    </row>
    <row r="781">
      <c r="A781" s="212"/>
      <c r="B781" s="282"/>
      <c r="C781" s="212"/>
      <c r="D781" s="212"/>
      <c r="E781" s="212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281"/>
      <c r="T781" s="280"/>
    </row>
    <row r="782">
      <c r="A782" s="212"/>
      <c r="B782" s="282"/>
      <c r="C782" s="212"/>
      <c r="D782" s="212"/>
      <c r="E782" s="212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281"/>
      <c r="T782" s="280"/>
    </row>
    <row r="783">
      <c r="A783" s="212"/>
      <c r="B783" s="282"/>
      <c r="C783" s="212"/>
      <c r="D783" s="212"/>
      <c r="E783" s="212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281"/>
      <c r="T783" s="280"/>
    </row>
    <row r="784">
      <c r="A784" s="212"/>
      <c r="B784" s="282"/>
      <c r="C784" s="212"/>
      <c r="D784" s="212"/>
      <c r="E784" s="212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281"/>
      <c r="T784" s="280"/>
    </row>
    <row r="785">
      <c r="A785" s="212"/>
      <c r="B785" s="282"/>
      <c r="C785" s="212"/>
      <c r="D785" s="212"/>
      <c r="E785" s="212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281"/>
      <c r="T785" s="280"/>
    </row>
    <row r="786">
      <c r="A786" s="212"/>
      <c r="B786" s="282"/>
      <c r="C786" s="212"/>
      <c r="D786" s="212"/>
      <c r="E786" s="212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281"/>
      <c r="T786" s="280"/>
    </row>
    <row r="787">
      <c r="A787" s="212"/>
      <c r="B787" s="282"/>
      <c r="C787" s="212"/>
      <c r="D787" s="212"/>
      <c r="E787" s="212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281"/>
      <c r="T787" s="280"/>
    </row>
    <row r="788">
      <c r="A788" s="212"/>
      <c r="B788" s="282"/>
      <c r="C788" s="212"/>
      <c r="D788" s="212"/>
      <c r="E788" s="212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281"/>
      <c r="T788" s="280"/>
    </row>
    <row r="789">
      <c r="A789" s="212"/>
      <c r="B789" s="282"/>
      <c r="C789" s="212"/>
      <c r="D789" s="212"/>
      <c r="E789" s="212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281"/>
      <c r="T789" s="280"/>
    </row>
    <row r="790">
      <c r="A790" s="212"/>
      <c r="B790" s="282"/>
      <c r="C790" s="212"/>
      <c r="D790" s="212"/>
      <c r="E790" s="212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281"/>
      <c r="T790" s="280"/>
    </row>
    <row r="791">
      <c r="A791" s="212"/>
      <c r="B791" s="282"/>
      <c r="C791" s="212"/>
      <c r="D791" s="212"/>
      <c r="E791" s="212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281"/>
      <c r="T791" s="280"/>
    </row>
    <row r="792">
      <c r="A792" s="212"/>
      <c r="B792" s="282"/>
      <c r="C792" s="212"/>
      <c r="D792" s="212"/>
      <c r="E792" s="212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281"/>
      <c r="T792" s="280"/>
    </row>
    <row r="793">
      <c r="A793" s="212"/>
      <c r="B793" s="282"/>
      <c r="C793" s="212"/>
      <c r="D793" s="212"/>
      <c r="E793" s="212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281"/>
      <c r="T793" s="280"/>
    </row>
    <row r="794">
      <c r="A794" s="212"/>
      <c r="B794" s="282"/>
      <c r="C794" s="212"/>
      <c r="D794" s="212"/>
      <c r="E794" s="212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281"/>
      <c r="T794" s="280"/>
    </row>
    <row r="795">
      <c r="A795" s="212"/>
      <c r="B795" s="282"/>
      <c r="C795" s="212"/>
      <c r="D795" s="212"/>
      <c r="E795" s="212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281"/>
      <c r="T795" s="280"/>
    </row>
    <row r="796">
      <c r="A796" s="212"/>
      <c r="B796" s="282"/>
      <c r="C796" s="212"/>
      <c r="D796" s="212"/>
      <c r="E796" s="212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281"/>
      <c r="T796" s="280"/>
    </row>
    <row r="797">
      <c r="A797" s="212"/>
      <c r="B797" s="282"/>
      <c r="C797" s="212"/>
      <c r="D797" s="212"/>
      <c r="E797" s="212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281"/>
      <c r="T797" s="280"/>
    </row>
    <row r="798">
      <c r="A798" s="212"/>
      <c r="B798" s="282"/>
      <c r="C798" s="212"/>
      <c r="D798" s="212"/>
      <c r="E798" s="212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281"/>
      <c r="T798" s="280"/>
    </row>
    <row r="799">
      <c r="A799" s="212"/>
      <c r="B799" s="282"/>
      <c r="C799" s="212"/>
      <c r="D799" s="212"/>
      <c r="E799" s="212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281"/>
      <c r="T799" s="280"/>
    </row>
    <row r="800">
      <c r="A800" s="212"/>
      <c r="B800" s="282"/>
      <c r="C800" s="212"/>
      <c r="D800" s="212"/>
      <c r="E800" s="212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281"/>
      <c r="T800" s="280"/>
    </row>
    <row r="801">
      <c r="A801" s="212"/>
      <c r="B801" s="282"/>
      <c r="C801" s="212"/>
      <c r="D801" s="212"/>
      <c r="E801" s="212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281"/>
      <c r="T801" s="280"/>
    </row>
    <row r="802">
      <c r="A802" s="212"/>
      <c r="B802" s="282"/>
      <c r="C802" s="212"/>
      <c r="D802" s="212"/>
      <c r="E802" s="212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281"/>
      <c r="T802" s="280"/>
    </row>
    <row r="803">
      <c r="A803" s="212"/>
      <c r="B803" s="282"/>
      <c r="C803" s="212"/>
      <c r="D803" s="212"/>
      <c r="E803" s="212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281"/>
      <c r="T803" s="280"/>
    </row>
    <row r="804">
      <c r="A804" s="212"/>
      <c r="B804" s="282"/>
      <c r="C804" s="212"/>
      <c r="D804" s="212"/>
      <c r="E804" s="212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281"/>
      <c r="T804" s="280"/>
    </row>
    <row r="805">
      <c r="A805" s="212"/>
      <c r="B805" s="282"/>
      <c r="C805" s="212"/>
      <c r="D805" s="212"/>
      <c r="E805" s="212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281"/>
      <c r="T805" s="280"/>
    </row>
    <row r="806">
      <c r="A806" s="212"/>
      <c r="B806" s="282"/>
      <c r="C806" s="212"/>
      <c r="D806" s="212"/>
      <c r="E806" s="212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281"/>
      <c r="T806" s="280"/>
    </row>
    <row r="807">
      <c r="A807" s="212"/>
      <c r="B807" s="282"/>
      <c r="C807" s="212"/>
      <c r="D807" s="212"/>
      <c r="E807" s="212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281"/>
      <c r="T807" s="280"/>
    </row>
    <row r="808">
      <c r="A808" s="212"/>
      <c r="B808" s="282"/>
      <c r="C808" s="212"/>
      <c r="D808" s="212"/>
      <c r="E808" s="212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281"/>
      <c r="T808" s="280"/>
    </row>
    <row r="809">
      <c r="A809" s="212"/>
      <c r="B809" s="282"/>
      <c r="C809" s="212"/>
      <c r="D809" s="212"/>
      <c r="E809" s="212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281"/>
      <c r="T809" s="280"/>
    </row>
    <row r="810">
      <c r="A810" s="212"/>
      <c r="B810" s="282"/>
      <c r="C810" s="212"/>
      <c r="D810" s="212"/>
      <c r="E810" s="212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281"/>
      <c r="T810" s="280"/>
    </row>
    <row r="811">
      <c r="A811" s="212"/>
      <c r="B811" s="282"/>
      <c r="C811" s="212"/>
      <c r="D811" s="212"/>
      <c r="E811" s="212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281"/>
      <c r="T811" s="280"/>
    </row>
    <row r="812">
      <c r="A812" s="212"/>
      <c r="B812" s="282"/>
      <c r="C812" s="212"/>
      <c r="D812" s="212"/>
      <c r="E812" s="212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281"/>
      <c r="T812" s="280"/>
    </row>
    <row r="813">
      <c r="A813" s="212"/>
      <c r="B813" s="282"/>
      <c r="C813" s="212"/>
      <c r="D813" s="212"/>
      <c r="E813" s="212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281"/>
      <c r="T813" s="280"/>
    </row>
    <row r="814">
      <c r="A814" s="212"/>
      <c r="B814" s="282"/>
      <c r="C814" s="212"/>
      <c r="D814" s="212"/>
      <c r="E814" s="212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281"/>
      <c r="T814" s="280"/>
    </row>
    <row r="815">
      <c r="A815" s="212"/>
      <c r="B815" s="282"/>
      <c r="C815" s="212"/>
      <c r="D815" s="212"/>
      <c r="E815" s="212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281"/>
      <c r="T815" s="280"/>
    </row>
    <row r="816">
      <c r="A816" s="212"/>
      <c r="B816" s="282"/>
      <c r="C816" s="212"/>
      <c r="D816" s="212"/>
      <c r="E816" s="212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281"/>
      <c r="T816" s="280"/>
    </row>
    <row r="817">
      <c r="A817" s="212"/>
      <c r="B817" s="282"/>
      <c r="C817" s="212"/>
      <c r="D817" s="212"/>
      <c r="E817" s="212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281"/>
      <c r="T817" s="280"/>
    </row>
    <row r="818">
      <c r="A818" s="212"/>
      <c r="B818" s="282"/>
      <c r="C818" s="212"/>
      <c r="D818" s="212"/>
      <c r="E818" s="212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281"/>
      <c r="T818" s="280"/>
    </row>
    <row r="819">
      <c r="A819" s="212"/>
      <c r="B819" s="282"/>
      <c r="C819" s="212"/>
      <c r="D819" s="212"/>
      <c r="E819" s="212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281"/>
      <c r="T819" s="280"/>
    </row>
    <row r="820">
      <c r="A820" s="212"/>
      <c r="B820" s="282"/>
      <c r="C820" s="212"/>
      <c r="D820" s="212"/>
      <c r="E820" s="212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281"/>
      <c r="T820" s="280"/>
    </row>
    <row r="821">
      <c r="A821" s="212"/>
      <c r="B821" s="282"/>
      <c r="C821" s="212"/>
      <c r="D821" s="212"/>
      <c r="E821" s="212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281"/>
      <c r="T821" s="280"/>
    </row>
    <row r="822">
      <c r="A822" s="212"/>
      <c r="B822" s="282"/>
      <c r="C822" s="212"/>
      <c r="D822" s="212"/>
      <c r="E822" s="212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281"/>
      <c r="T822" s="280"/>
    </row>
    <row r="823">
      <c r="A823" s="212"/>
      <c r="B823" s="282"/>
      <c r="C823" s="212"/>
      <c r="D823" s="212"/>
      <c r="E823" s="212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281"/>
      <c r="T823" s="280"/>
    </row>
    <row r="824">
      <c r="A824" s="212"/>
      <c r="B824" s="282"/>
      <c r="C824" s="212"/>
      <c r="D824" s="212"/>
      <c r="E824" s="212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281"/>
      <c r="T824" s="280"/>
    </row>
    <row r="825">
      <c r="A825" s="212"/>
      <c r="B825" s="282"/>
      <c r="C825" s="212"/>
      <c r="D825" s="212"/>
      <c r="E825" s="212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281"/>
      <c r="T825" s="280"/>
    </row>
    <row r="826">
      <c r="A826" s="212"/>
      <c r="B826" s="282"/>
      <c r="C826" s="212"/>
      <c r="D826" s="212"/>
      <c r="E826" s="212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281"/>
      <c r="T826" s="280"/>
    </row>
    <row r="827">
      <c r="A827" s="212"/>
      <c r="B827" s="282"/>
      <c r="C827" s="212"/>
      <c r="D827" s="212"/>
      <c r="E827" s="212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281"/>
      <c r="T827" s="280"/>
    </row>
    <row r="828">
      <c r="A828" s="212"/>
      <c r="B828" s="282"/>
      <c r="C828" s="212"/>
      <c r="D828" s="212"/>
      <c r="E828" s="212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281"/>
      <c r="T828" s="280"/>
    </row>
    <row r="829">
      <c r="A829" s="212"/>
      <c r="B829" s="282"/>
      <c r="C829" s="212"/>
      <c r="D829" s="212"/>
      <c r="E829" s="212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281"/>
      <c r="T829" s="280"/>
    </row>
    <row r="830">
      <c r="A830" s="212"/>
      <c r="B830" s="282"/>
      <c r="C830" s="212"/>
      <c r="D830" s="212"/>
      <c r="E830" s="212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281"/>
      <c r="T830" s="280"/>
    </row>
    <row r="831">
      <c r="A831" s="212"/>
      <c r="B831" s="282"/>
      <c r="C831" s="212"/>
      <c r="D831" s="212"/>
      <c r="E831" s="212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281"/>
      <c r="T831" s="280"/>
    </row>
    <row r="832">
      <c r="A832" s="212"/>
      <c r="B832" s="282"/>
      <c r="C832" s="212"/>
      <c r="D832" s="212"/>
      <c r="E832" s="212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281"/>
      <c r="T832" s="280"/>
    </row>
    <row r="833">
      <c r="A833" s="212"/>
      <c r="B833" s="282"/>
      <c r="C833" s="212"/>
      <c r="D833" s="212"/>
      <c r="E833" s="212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281"/>
      <c r="T833" s="280"/>
    </row>
    <row r="834">
      <c r="A834" s="212"/>
      <c r="B834" s="282"/>
      <c r="C834" s="212"/>
      <c r="D834" s="212"/>
      <c r="E834" s="212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281"/>
      <c r="T834" s="280"/>
    </row>
    <row r="835">
      <c r="A835" s="212"/>
      <c r="B835" s="282"/>
      <c r="C835" s="212"/>
      <c r="D835" s="212"/>
      <c r="E835" s="212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281"/>
      <c r="T835" s="280"/>
    </row>
    <row r="836">
      <c r="A836" s="212"/>
      <c r="B836" s="282"/>
      <c r="C836" s="212"/>
      <c r="D836" s="212"/>
      <c r="E836" s="212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281"/>
      <c r="T836" s="280"/>
    </row>
    <row r="837">
      <c r="A837" s="212"/>
      <c r="B837" s="282"/>
      <c r="C837" s="212"/>
      <c r="D837" s="212"/>
      <c r="E837" s="212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281"/>
      <c r="T837" s="280"/>
    </row>
    <row r="838">
      <c r="A838" s="212"/>
      <c r="B838" s="282"/>
      <c r="C838" s="212"/>
      <c r="D838" s="212"/>
      <c r="E838" s="212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281"/>
      <c r="T838" s="280"/>
    </row>
    <row r="839">
      <c r="A839" s="212"/>
      <c r="B839" s="282"/>
      <c r="C839" s="212"/>
      <c r="D839" s="212"/>
      <c r="E839" s="212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281"/>
      <c r="T839" s="280"/>
    </row>
    <row r="840">
      <c r="A840" s="212"/>
      <c r="B840" s="282"/>
      <c r="C840" s="212"/>
      <c r="D840" s="212"/>
      <c r="E840" s="212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281"/>
      <c r="T840" s="280"/>
    </row>
    <row r="841">
      <c r="A841" s="212"/>
      <c r="B841" s="282"/>
      <c r="C841" s="212"/>
      <c r="D841" s="212"/>
      <c r="E841" s="212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281"/>
      <c r="T841" s="280"/>
    </row>
    <row r="842">
      <c r="A842" s="212"/>
      <c r="B842" s="282"/>
      <c r="C842" s="212"/>
      <c r="D842" s="212"/>
      <c r="E842" s="212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281"/>
      <c r="T842" s="280"/>
    </row>
    <row r="843">
      <c r="A843" s="212"/>
      <c r="B843" s="282"/>
      <c r="C843" s="212"/>
      <c r="D843" s="212"/>
      <c r="E843" s="212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281"/>
      <c r="T843" s="280"/>
    </row>
    <row r="844">
      <c r="A844" s="212"/>
      <c r="B844" s="282"/>
      <c r="C844" s="212"/>
      <c r="D844" s="212"/>
      <c r="E844" s="212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281"/>
      <c r="T844" s="280"/>
    </row>
    <row r="845">
      <c r="A845" s="212"/>
      <c r="B845" s="282"/>
      <c r="C845" s="212"/>
      <c r="D845" s="212"/>
      <c r="E845" s="212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281"/>
      <c r="T845" s="280"/>
    </row>
    <row r="846">
      <c r="A846" s="212"/>
      <c r="B846" s="282"/>
      <c r="C846" s="212"/>
      <c r="D846" s="212"/>
      <c r="E846" s="212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281"/>
      <c r="T846" s="280"/>
    </row>
    <row r="847">
      <c r="A847" s="212"/>
      <c r="B847" s="282"/>
      <c r="C847" s="212"/>
      <c r="D847" s="212"/>
      <c r="E847" s="212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281"/>
      <c r="T847" s="280"/>
    </row>
    <row r="848">
      <c r="A848" s="212"/>
      <c r="B848" s="282"/>
      <c r="C848" s="212"/>
      <c r="D848" s="212"/>
      <c r="E848" s="212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281"/>
      <c r="T848" s="280"/>
    </row>
    <row r="849">
      <c r="A849" s="212"/>
      <c r="B849" s="282"/>
      <c r="C849" s="212"/>
      <c r="D849" s="212"/>
      <c r="E849" s="212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281"/>
      <c r="T849" s="280"/>
    </row>
    <row r="850">
      <c r="A850" s="212"/>
      <c r="B850" s="282"/>
      <c r="C850" s="212"/>
      <c r="D850" s="212"/>
      <c r="E850" s="212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281"/>
      <c r="T850" s="280"/>
    </row>
    <row r="851">
      <c r="A851" s="212"/>
      <c r="B851" s="282"/>
      <c r="C851" s="212"/>
      <c r="D851" s="212"/>
      <c r="E851" s="212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281"/>
      <c r="T851" s="280"/>
    </row>
    <row r="852">
      <c r="A852" s="212"/>
      <c r="B852" s="282"/>
      <c r="C852" s="212"/>
      <c r="D852" s="212"/>
      <c r="E852" s="212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281"/>
      <c r="T852" s="280"/>
    </row>
    <row r="853">
      <c r="A853" s="212"/>
      <c r="B853" s="282"/>
      <c r="C853" s="212"/>
      <c r="D853" s="212"/>
      <c r="E853" s="212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281"/>
      <c r="T853" s="280"/>
    </row>
    <row r="854">
      <c r="A854" s="212"/>
      <c r="B854" s="282"/>
      <c r="C854" s="212"/>
      <c r="D854" s="212"/>
      <c r="E854" s="212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281"/>
      <c r="T854" s="280"/>
    </row>
    <row r="855">
      <c r="A855" s="212"/>
      <c r="B855" s="282"/>
      <c r="C855" s="212"/>
      <c r="D855" s="212"/>
      <c r="E855" s="212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281"/>
      <c r="T855" s="280"/>
    </row>
    <row r="856">
      <c r="A856" s="212"/>
      <c r="B856" s="282"/>
      <c r="C856" s="212"/>
      <c r="D856" s="212"/>
      <c r="E856" s="212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281"/>
      <c r="T856" s="280"/>
    </row>
    <row r="857">
      <c r="A857" s="212"/>
      <c r="B857" s="282"/>
      <c r="C857" s="212"/>
      <c r="D857" s="212"/>
      <c r="E857" s="212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281"/>
      <c r="T857" s="280"/>
    </row>
    <row r="858">
      <c r="A858" s="212"/>
      <c r="B858" s="282"/>
      <c r="C858" s="212"/>
      <c r="D858" s="212"/>
      <c r="E858" s="212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281"/>
      <c r="T858" s="280"/>
    </row>
    <row r="859">
      <c r="A859" s="212"/>
      <c r="B859" s="282"/>
      <c r="C859" s="212"/>
      <c r="D859" s="212"/>
      <c r="E859" s="212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281"/>
      <c r="T859" s="280"/>
    </row>
    <row r="860">
      <c r="A860" s="212"/>
      <c r="B860" s="282"/>
      <c r="C860" s="212"/>
      <c r="D860" s="212"/>
      <c r="E860" s="212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281"/>
      <c r="T860" s="280"/>
    </row>
    <row r="861">
      <c r="A861" s="212"/>
      <c r="B861" s="282"/>
      <c r="C861" s="212"/>
      <c r="D861" s="212"/>
      <c r="E861" s="212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281"/>
      <c r="T861" s="280"/>
    </row>
    <row r="862">
      <c r="A862" s="212"/>
      <c r="B862" s="282"/>
      <c r="C862" s="212"/>
      <c r="D862" s="212"/>
      <c r="E862" s="212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281"/>
      <c r="T862" s="280"/>
    </row>
    <row r="863">
      <c r="A863" s="212"/>
      <c r="B863" s="282"/>
      <c r="C863" s="212"/>
      <c r="D863" s="212"/>
      <c r="E863" s="212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281"/>
      <c r="T863" s="280"/>
    </row>
    <row r="864">
      <c r="A864" s="212"/>
      <c r="B864" s="282"/>
      <c r="C864" s="212"/>
      <c r="D864" s="212"/>
      <c r="E864" s="212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281"/>
      <c r="T864" s="280"/>
    </row>
    <row r="865">
      <c r="A865" s="212"/>
      <c r="B865" s="282"/>
      <c r="C865" s="212"/>
      <c r="D865" s="212"/>
      <c r="E865" s="212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281"/>
      <c r="T865" s="280"/>
    </row>
    <row r="866">
      <c r="A866" s="212"/>
      <c r="B866" s="282"/>
      <c r="C866" s="212"/>
      <c r="D866" s="212"/>
      <c r="E866" s="212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281"/>
      <c r="T866" s="280"/>
    </row>
    <row r="867">
      <c r="A867" s="212"/>
      <c r="B867" s="282"/>
      <c r="C867" s="212"/>
      <c r="D867" s="212"/>
      <c r="E867" s="212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281"/>
      <c r="T867" s="280"/>
    </row>
    <row r="868">
      <c r="A868" s="212"/>
      <c r="B868" s="282"/>
      <c r="C868" s="212"/>
      <c r="D868" s="212"/>
      <c r="E868" s="212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281"/>
      <c r="T868" s="280"/>
    </row>
    <row r="869">
      <c r="A869" s="212"/>
      <c r="B869" s="282"/>
      <c r="C869" s="212"/>
      <c r="D869" s="212"/>
      <c r="E869" s="212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281"/>
      <c r="T869" s="280"/>
    </row>
    <row r="870">
      <c r="A870" s="212"/>
      <c r="B870" s="282"/>
      <c r="C870" s="212"/>
      <c r="D870" s="212"/>
      <c r="E870" s="212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281"/>
      <c r="T870" s="280"/>
    </row>
    <row r="871">
      <c r="A871" s="212"/>
      <c r="B871" s="282"/>
      <c r="C871" s="212"/>
      <c r="D871" s="212"/>
      <c r="E871" s="212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281"/>
      <c r="T871" s="280"/>
    </row>
    <row r="872">
      <c r="A872" s="212"/>
      <c r="B872" s="282"/>
      <c r="C872" s="212"/>
      <c r="D872" s="212"/>
      <c r="E872" s="212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281"/>
      <c r="T872" s="280"/>
    </row>
    <row r="873">
      <c r="A873" s="212"/>
      <c r="B873" s="282"/>
      <c r="C873" s="212"/>
      <c r="D873" s="212"/>
      <c r="E873" s="212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281"/>
      <c r="T873" s="280"/>
    </row>
    <row r="874">
      <c r="A874" s="212"/>
      <c r="B874" s="282"/>
      <c r="C874" s="212"/>
      <c r="D874" s="212"/>
      <c r="E874" s="212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281"/>
      <c r="T874" s="280"/>
    </row>
    <row r="875">
      <c r="A875" s="212"/>
      <c r="B875" s="282"/>
      <c r="C875" s="212"/>
      <c r="D875" s="212"/>
      <c r="E875" s="212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281"/>
      <c r="T875" s="280"/>
    </row>
    <row r="876">
      <c r="A876" s="212"/>
      <c r="B876" s="282"/>
      <c r="C876" s="212"/>
      <c r="D876" s="212"/>
      <c r="E876" s="212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281"/>
      <c r="T876" s="280"/>
    </row>
    <row r="877">
      <c r="A877" s="212"/>
      <c r="B877" s="282"/>
      <c r="C877" s="212"/>
      <c r="D877" s="212"/>
      <c r="E877" s="212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281"/>
      <c r="T877" s="280"/>
    </row>
    <row r="878">
      <c r="A878" s="212"/>
      <c r="B878" s="282"/>
      <c r="C878" s="212"/>
      <c r="D878" s="212"/>
      <c r="E878" s="212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281"/>
      <c r="T878" s="280"/>
    </row>
    <row r="879">
      <c r="A879" s="212"/>
      <c r="B879" s="282"/>
      <c r="C879" s="212"/>
      <c r="D879" s="212"/>
      <c r="E879" s="212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281"/>
      <c r="T879" s="280"/>
    </row>
    <row r="880">
      <c r="A880" s="212"/>
      <c r="B880" s="282"/>
      <c r="C880" s="212"/>
      <c r="D880" s="212"/>
      <c r="E880" s="212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281"/>
      <c r="T880" s="280"/>
    </row>
    <row r="881">
      <c r="A881" s="212"/>
      <c r="B881" s="282"/>
      <c r="C881" s="212"/>
      <c r="D881" s="212"/>
      <c r="E881" s="212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281"/>
      <c r="T881" s="280"/>
    </row>
    <row r="882">
      <c r="A882" s="212"/>
      <c r="B882" s="282"/>
      <c r="C882" s="212"/>
      <c r="D882" s="212"/>
      <c r="E882" s="212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281"/>
      <c r="T882" s="280"/>
    </row>
    <row r="883">
      <c r="A883" s="212"/>
      <c r="B883" s="282"/>
      <c r="C883" s="212"/>
      <c r="D883" s="212"/>
      <c r="E883" s="212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281"/>
      <c r="T883" s="280"/>
    </row>
    <row r="884">
      <c r="A884" s="212"/>
      <c r="B884" s="282"/>
      <c r="C884" s="212"/>
      <c r="D884" s="212"/>
      <c r="E884" s="212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281"/>
      <c r="T884" s="280"/>
    </row>
    <row r="885">
      <c r="A885" s="212"/>
      <c r="B885" s="282"/>
      <c r="C885" s="212"/>
      <c r="D885" s="212"/>
      <c r="E885" s="212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281"/>
      <c r="T885" s="280"/>
    </row>
    <row r="886">
      <c r="A886" s="212"/>
      <c r="B886" s="282"/>
      <c r="C886" s="212"/>
      <c r="D886" s="212"/>
      <c r="E886" s="212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281"/>
      <c r="T886" s="280"/>
    </row>
    <row r="887">
      <c r="A887" s="212"/>
      <c r="B887" s="282"/>
      <c r="C887" s="212"/>
      <c r="D887" s="212"/>
      <c r="E887" s="212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281"/>
      <c r="T887" s="280"/>
    </row>
    <row r="888">
      <c r="A888" s="212"/>
      <c r="B888" s="282"/>
      <c r="C888" s="212"/>
      <c r="D888" s="212"/>
      <c r="E888" s="212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281"/>
      <c r="T888" s="280"/>
    </row>
    <row r="889">
      <c r="A889" s="212"/>
      <c r="B889" s="282"/>
      <c r="C889" s="212"/>
      <c r="D889" s="212"/>
      <c r="E889" s="212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281"/>
      <c r="T889" s="280"/>
    </row>
    <row r="890">
      <c r="A890" s="212"/>
      <c r="B890" s="282"/>
      <c r="C890" s="212"/>
      <c r="D890" s="212"/>
      <c r="E890" s="212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281"/>
      <c r="T890" s="280"/>
    </row>
    <row r="891">
      <c r="A891" s="212"/>
      <c r="B891" s="282"/>
      <c r="C891" s="212"/>
      <c r="D891" s="212"/>
      <c r="E891" s="212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281"/>
      <c r="T891" s="280"/>
    </row>
    <row r="892">
      <c r="A892" s="212"/>
      <c r="B892" s="282"/>
      <c r="C892" s="212"/>
      <c r="D892" s="212"/>
      <c r="E892" s="212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281"/>
      <c r="T892" s="280"/>
    </row>
    <row r="893">
      <c r="A893" s="212"/>
      <c r="B893" s="282"/>
      <c r="C893" s="212"/>
      <c r="D893" s="212"/>
      <c r="E893" s="212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281"/>
      <c r="T893" s="280"/>
    </row>
    <row r="894">
      <c r="A894" s="212"/>
      <c r="B894" s="282"/>
      <c r="C894" s="212"/>
      <c r="D894" s="212"/>
      <c r="E894" s="212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281"/>
      <c r="T894" s="280"/>
    </row>
    <row r="895">
      <c r="A895" s="212"/>
      <c r="B895" s="282"/>
      <c r="C895" s="212"/>
      <c r="D895" s="212"/>
      <c r="E895" s="212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281"/>
      <c r="T895" s="280"/>
    </row>
    <row r="896">
      <c r="A896" s="212"/>
      <c r="B896" s="282"/>
      <c r="C896" s="212"/>
      <c r="D896" s="212"/>
      <c r="E896" s="212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281"/>
      <c r="T896" s="280"/>
    </row>
    <row r="897">
      <c r="A897" s="212"/>
      <c r="B897" s="282"/>
      <c r="C897" s="212"/>
      <c r="D897" s="212"/>
      <c r="E897" s="212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281"/>
      <c r="T897" s="280"/>
    </row>
    <row r="898">
      <c r="A898" s="212"/>
      <c r="B898" s="282"/>
      <c r="C898" s="212"/>
      <c r="D898" s="212"/>
      <c r="E898" s="212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281"/>
      <c r="T898" s="280"/>
    </row>
    <row r="899">
      <c r="A899" s="212"/>
      <c r="B899" s="282"/>
      <c r="C899" s="212"/>
      <c r="D899" s="212"/>
      <c r="E899" s="212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281"/>
      <c r="T899" s="280"/>
    </row>
    <row r="900">
      <c r="A900" s="212"/>
      <c r="B900" s="282"/>
      <c r="C900" s="212"/>
      <c r="D900" s="212"/>
      <c r="E900" s="212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281"/>
      <c r="T900" s="280"/>
    </row>
    <row r="901">
      <c r="A901" s="212"/>
      <c r="B901" s="282"/>
      <c r="C901" s="212"/>
      <c r="D901" s="212"/>
      <c r="E901" s="212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281"/>
      <c r="T901" s="280"/>
    </row>
    <row r="902">
      <c r="A902" s="212"/>
      <c r="B902" s="282"/>
      <c r="C902" s="212"/>
      <c r="D902" s="212"/>
      <c r="E902" s="212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281"/>
      <c r="T902" s="280"/>
    </row>
    <row r="903">
      <c r="A903" s="212"/>
      <c r="B903" s="282"/>
      <c r="C903" s="212"/>
      <c r="D903" s="212"/>
      <c r="E903" s="212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281"/>
      <c r="T903" s="280"/>
    </row>
    <row r="904">
      <c r="A904" s="212"/>
      <c r="B904" s="282"/>
      <c r="C904" s="212"/>
      <c r="D904" s="212"/>
      <c r="E904" s="212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281"/>
      <c r="T904" s="280"/>
    </row>
    <row r="905">
      <c r="A905" s="212"/>
      <c r="B905" s="282"/>
      <c r="C905" s="212"/>
      <c r="D905" s="212"/>
      <c r="E905" s="212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281"/>
      <c r="T905" s="280"/>
    </row>
    <row r="906">
      <c r="A906" s="212"/>
      <c r="B906" s="282"/>
      <c r="C906" s="212"/>
      <c r="D906" s="212"/>
      <c r="E906" s="212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281"/>
      <c r="T906" s="280"/>
    </row>
    <row r="907">
      <c r="A907" s="212"/>
      <c r="B907" s="282"/>
      <c r="C907" s="212"/>
      <c r="D907" s="212"/>
      <c r="E907" s="212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281"/>
      <c r="T907" s="280"/>
    </row>
    <row r="908">
      <c r="A908" s="212"/>
      <c r="B908" s="282"/>
      <c r="C908" s="212"/>
      <c r="D908" s="212"/>
      <c r="E908" s="212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281"/>
      <c r="T908" s="280"/>
    </row>
    <row r="909">
      <c r="A909" s="212"/>
      <c r="B909" s="282"/>
      <c r="C909" s="212"/>
      <c r="D909" s="212"/>
      <c r="E909" s="212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281"/>
      <c r="T909" s="280"/>
    </row>
    <row r="910">
      <c r="A910" s="212"/>
      <c r="B910" s="282"/>
      <c r="C910" s="212"/>
      <c r="D910" s="212"/>
      <c r="E910" s="212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281"/>
      <c r="T910" s="280"/>
    </row>
    <row r="911">
      <c r="A911" s="212"/>
      <c r="B911" s="282"/>
      <c r="C911" s="212"/>
      <c r="D911" s="212"/>
      <c r="E911" s="212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281"/>
      <c r="T911" s="280"/>
    </row>
    <row r="912">
      <c r="A912" s="212"/>
      <c r="B912" s="282"/>
      <c r="C912" s="212"/>
      <c r="D912" s="212"/>
      <c r="E912" s="212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281"/>
      <c r="T912" s="280"/>
    </row>
    <row r="913">
      <c r="A913" s="212"/>
      <c r="B913" s="282"/>
      <c r="C913" s="212"/>
      <c r="D913" s="212"/>
      <c r="E913" s="212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281"/>
      <c r="T913" s="280"/>
    </row>
    <row r="914">
      <c r="A914" s="212"/>
      <c r="B914" s="282"/>
      <c r="C914" s="212"/>
      <c r="D914" s="212"/>
      <c r="E914" s="212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281"/>
      <c r="T914" s="280"/>
    </row>
    <row r="915">
      <c r="A915" s="212"/>
      <c r="B915" s="282"/>
      <c r="C915" s="212"/>
      <c r="D915" s="212"/>
      <c r="E915" s="212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281"/>
      <c r="T915" s="280"/>
    </row>
    <row r="916">
      <c r="A916" s="212"/>
      <c r="B916" s="282"/>
      <c r="C916" s="212"/>
      <c r="D916" s="212"/>
      <c r="E916" s="212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281"/>
      <c r="T916" s="280"/>
    </row>
    <row r="917">
      <c r="A917" s="212"/>
      <c r="B917" s="282"/>
      <c r="C917" s="212"/>
      <c r="D917" s="212"/>
      <c r="E917" s="212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281"/>
      <c r="T917" s="280"/>
    </row>
    <row r="918">
      <c r="A918" s="212"/>
      <c r="B918" s="282"/>
      <c r="C918" s="212"/>
      <c r="D918" s="212"/>
      <c r="E918" s="212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281"/>
      <c r="T918" s="280"/>
    </row>
    <row r="919">
      <c r="A919" s="212"/>
      <c r="B919" s="282"/>
      <c r="C919" s="212"/>
      <c r="D919" s="212"/>
      <c r="E919" s="212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281"/>
      <c r="T919" s="280"/>
    </row>
    <row r="920">
      <c r="A920" s="212"/>
      <c r="B920" s="282"/>
      <c r="C920" s="212"/>
      <c r="D920" s="212"/>
      <c r="E920" s="212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281"/>
      <c r="T920" s="280"/>
    </row>
    <row r="921">
      <c r="A921" s="212"/>
      <c r="B921" s="282"/>
      <c r="C921" s="212"/>
      <c r="D921" s="212"/>
      <c r="E921" s="212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281"/>
      <c r="T921" s="280"/>
    </row>
    <row r="922">
      <c r="A922" s="212"/>
      <c r="B922" s="282"/>
      <c r="C922" s="212"/>
      <c r="D922" s="212"/>
      <c r="E922" s="212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281"/>
      <c r="T922" s="280"/>
    </row>
    <row r="923">
      <c r="A923" s="212"/>
      <c r="B923" s="282"/>
      <c r="C923" s="212"/>
      <c r="D923" s="212"/>
      <c r="E923" s="212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281"/>
      <c r="T923" s="280"/>
    </row>
    <row r="924">
      <c r="A924" s="212"/>
      <c r="B924" s="282"/>
      <c r="C924" s="212"/>
      <c r="D924" s="212"/>
      <c r="E924" s="212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281"/>
      <c r="T924" s="280"/>
    </row>
    <row r="925">
      <c r="A925" s="212"/>
      <c r="B925" s="282"/>
      <c r="C925" s="212"/>
      <c r="D925" s="212"/>
      <c r="E925" s="212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281"/>
      <c r="T925" s="280"/>
    </row>
    <row r="926">
      <c r="A926" s="212"/>
      <c r="B926" s="282"/>
      <c r="C926" s="212"/>
      <c r="D926" s="212"/>
      <c r="E926" s="212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281"/>
      <c r="T926" s="280"/>
    </row>
    <row r="927">
      <c r="A927" s="212"/>
      <c r="B927" s="282"/>
      <c r="C927" s="212"/>
      <c r="D927" s="212"/>
      <c r="E927" s="212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281"/>
      <c r="T927" s="280"/>
    </row>
    <row r="928">
      <c r="A928" s="212"/>
      <c r="B928" s="282"/>
      <c r="C928" s="212"/>
      <c r="D928" s="212"/>
      <c r="E928" s="212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281"/>
      <c r="T928" s="280"/>
    </row>
    <row r="929">
      <c r="A929" s="212"/>
      <c r="B929" s="282"/>
      <c r="C929" s="212"/>
      <c r="D929" s="212"/>
      <c r="E929" s="212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281"/>
      <c r="T929" s="280"/>
    </row>
    <row r="930">
      <c r="A930" s="212"/>
      <c r="B930" s="282"/>
      <c r="C930" s="212"/>
      <c r="D930" s="212"/>
      <c r="E930" s="212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281"/>
      <c r="T930" s="280"/>
    </row>
    <row r="931">
      <c r="A931" s="212"/>
      <c r="B931" s="282"/>
      <c r="C931" s="212"/>
      <c r="D931" s="212"/>
      <c r="E931" s="212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281"/>
      <c r="T931" s="280"/>
    </row>
    <row r="932">
      <c r="A932" s="212"/>
      <c r="B932" s="282"/>
      <c r="C932" s="212"/>
      <c r="D932" s="212"/>
      <c r="E932" s="212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281"/>
      <c r="T932" s="280"/>
    </row>
    <row r="933">
      <c r="A933" s="212"/>
      <c r="B933" s="282"/>
      <c r="C933" s="212"/>
      <c r="D933" s="212"/>
      <c r="E933" s="212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281"/>
      <c r="T933" s="280"/>
    </row>
    <row r="934">
      <c r="A934" s="212"/>
      <c r="B934" s="282"/>
      <c r="C934" s="212"/>
      <c r="D934" s="212"/>
      <c r="E934" s="212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281"/>
      <c r="T934" s="280"/>
    </row>
    <row r="935">
      <c r="A935" s="212"/>
      <c r="B935" s="282"/>
      <c r="C935" s="212"/>
      <c r="D935" s="212"/>
      <c r="E935" s="212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281"/>
      <c r="T935" s="280"/>
    </row>
    <row r="936">
      <c r="A936" s="212"/>
      <c r="B936" s="282"/>
      <c r="C936" s="212"/>
      <c r="D936" s="212"/>
      <c r="E936" s="212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281"/>
      <c r="T936" s="280"/>
    </row>
    <row r="937">
      <c r="A937" s="212"/>
      <c r="B937" s="282"/>
      <c r="C937" s="212"/>
      <c r="D937" s="212"/>
      <c r="E937" s="212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281"/>
      <c r="T937" s="280"/>
    </row>
    <row r="938">
      <c r="A938" s="212"/>
      <c r="B938" s="282"/>
      <c r="C938" s="212"/>
      <c r="D938" s="212"/>
      <c r="E938" s="212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281"/>
      <c r="T938" s="280"/>
    </row>
    <row r="939">
      <c r="A939" s="212"/>
      <c r="B939" s="282"/>
      <c r="C939" s="212"/>
      <c r="D939" s="212"/>
      <c r="E939" s="212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281"/>
      <c r="T939" s="280"/>
    </row>
    <row r="940">
      <c r="A940" s="212"/>
      <c r="B940" s="282"/>
      <c r="C940" s="212"/>
      <c r="D940" s="212"/>
      <c r="E940" s="212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281"/>
      <c r="T940" s="280"/>
    </row>
    <row r="941">
      <c r="A941" s="212"/>
      <c r="B941" s="282"/>
      <c r="C941" s="212"/>
      <c r="D941" s="212"/>
      <c r="E941" s="212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281"/>
      <c r="T941" s="280"/>
    </row>
    <row r="942">
      <c r="A942" s="212"/>
      <c r="B942" s="282"/>
      <c r="C942" s="212"/>
      <c r="D942" s="212"/>
      <c r="E942" s="212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281"/>
      <c r="T942" s="280"/>
    </row>
    <row r="943">
      <c r="A943" s="212"/>
      <c r="B943" s="282"/>
      <c r="C943" s="212"/>
      <c r="D943" s="212"/>
      <c r="E943" s="212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281"/>
      <c r="T943" s="280"/>
    </row>
    <row r="944">
      <c r="A944" s="212"/>
      <c r="B944" s="282"/>
      <c r="C944" s="212"/>
      <c r="D944" s="212"/>
      <c r="E944" s="212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281"/>
      <c r="T944" s="280"/>
    </row>
    <row r="945">
      <c r="A945" s="212"/>
      <c r="B945" s="282"/>
      <c r="C945" s="212"/>
      <c r="D945" s="212"/>
      <c r="E945" s="212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281"/>
      <c r="T945" s="280"/>
    </row>
    <row r="946">
      <c r="A946" s="212"/>
      <c r="B946" s="282"/>
      <c r="C946" s="212"/>
      <c r="D946" s="212"/>
      <c r="E946" s="212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281"/>
      <c r="T946" s="280"/>
    </row>
    <row r="947">
      <c r="A947" s="212"/>
      <c r="B947" s="282"/>
      <c r="C947" s="212"/>
      <c r="D947" s="212"/>
      <c r="E947" s="212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281"/>
      <c r="T947" s="280"/>
    </row>
    <row r="948">
      <c r="A948" s="212"/>
      <c r="B948" s="282"/>
      <c r="C948" s="212"/>
      <c r="D948" s="212"/>
      <c r="E948" s="212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281"/>
      <c r="T948" s="280"/>
    </row>
    <row r="949">
      <c r="A949" s="212"/>
      <c r="B949" s="282"/>
      <c r="C949" s="212"/>
      <c r="D949" s="212"/>
      <c r="E949" s="212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281"/>
      <c r="T949" s="280"/>
    </row>
    <row r="950">
      <c r="A950" s="212"/>
      <c r="B950" s="282"/>
      <c r="C950" s="212"/>
      <c r="D950" s="212"/>
      <c r="E950" s="212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281"/>
      <c r="T950" s="280"/>
    </row>
    <row r="951">
      <c r="A951" s="212"/>
      <c r="B951" s="282"/>
      <c r="C951" s="212"/>
      <c r="D951" s="212"/>
      <c r="E951" s="212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281"/>
      <c r="T951" s="280"/>
    </row>
    <row r="952">
      <c r="A952" s="212"/>
      <c r="B952" s="282"/>
      <c r="C952" s="212"/>
      <c r="D952" s="212"/>
      <c r="E952" s="212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281"/>
      <c r="T952" s="280"/>
    </row>
    <row r="953">
      <c r="A953" s="212"/>
      <c r="B953" s="282"/>
      <c r="C953" s="212"/>
      <c r="D953" s="212"/>
      <c r="E953" s="212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281"/>
      <c r="T953" s="280"/>
    </row>
    <row r="954">
      <c r="A954" s="212"/>
      <c r="B954" s="282"/>
      <c r="C954" s="212"/>
      <c r="D954" s="212"/>
      <c r="E954" s="212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281"/>
      <c r="T954" s="280"/>
    </row>
    <row r="955">
      <c r="A955" s="212"/>
      <c r="B955" s="282"/>
      <c r="C955" s="212"/>
      <c r="D955" s="212"/>
      <c r="E955" s="212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281"/>
      <c r="T955" s="280"/>
    </row>
    <row r="956">
      <c r="A956" s="212"/>
      <c r="B956" s="282"/>
      <c r="C956" s="212"/>
      <c r="D956" s="212"/>
      <c r="E956" s="212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281"/>
      <c r="T956" s="280"/>
    </row>
    <row r="957">
      <c r="A957" s="212"/>
      <c r="B957" s="282"/>
      <c r="C957" s="212"/>
      <c r="D957" s="212"/>
      <c r="E957" s="212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281"/>
      <c r="T957" s="280"/>
    </row>
    <row r="958">
      <c r="A958" s="212"/>
      <c r="B958" s="282"/>
      <c r="C958" s="212"/>
      <c r="D958" s="212"/>
      <c r="E958" s="212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281"/>
      <c r="T958" s="280"/>
    </row>
    <row r="959">
      <c r="A959" s="212"/>
      <c r="B959" s="282"/>
      <c r="C959" s="212"/>
      <c r="D959" s="212"/>
      <c r="E959" s="212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281"/>
      <c r="T959" s="280"/>
    </row>
    <row r="960">
      <c r="A960" s="212"/>
      <c r="B960" s="282"/>
      <c r="C960" s="212"/>
      <c r="D960" s="212"/>
      <c r="E960" s="212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281"/>
      <c r="T960" s="280"/>
    </row>
    <row r="961">
      <c r="A961" s="212"/>
      <c r="B961" s="282"/>
      <c r="C961" s="212"/>
      <c r="D961" s="212"/>
      <c r="E961" s="212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281"/>
      <c r="T961" s="280"/>
    </row>
    <row r="962">
      <c r="A962" s="212"/>
      <c r="B962" s="282"/>
      <c r="C962" s="212"/>
      <c r="D962" s="212"/>
      <c r="E962" s="212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281"/>
      <c r="T962" s="280"/>
    </row>
    <row r="963">
      <c r="A963" s="212"/>
      <c r="B963" s="282"/>
      <c r="C963" s="212"/>
      <c r="D963" s="212"/>
      <c r="E963" s="212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281"/>
      <c r="T963" s="280"/>
    </row>
    <row r="964">
      <c r="A964" s="212"/>
      <c r="B964" s="282"/>
      <c r="C964" s="212"/>
      <c r="D964" s="212"/>
      <c r="E964" s="212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281"/>
      <c r="T964" s="280"/>
    </row>
    <row r="965">
      <c r="A965" s="212"/>
      <c r="B965" s="282"/>
      <c r="C965" s="212"/>
      <c r="D965" s="212"/>
      <c r="E965" s="212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281"/>
      <c r="T965" s="280"/>
    </row>
    <row r="966">
      <c r="A966" s="212"/>
      <c r="B966" s="282"/>
      <c r="C966" s="212"/>
      <c r="D966" s="212"/>
      <c r="E966" s="212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281"/>
      <c r="T966" s="280"/>
    </row>
    <row r="967">
      <c r="A967" s="212"/>
      <c r="B967" s="282"/>
      <c r="C967" s="212"/>
      <c r="D967" s="212"/>
      <c r="E967" s="212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281"/>
      <c r="T967" s="280"/>
    </row>
    <row r="968">
      <c r="A968" s="212"/>
      <c r="B968" s="282"/>
      <c r="C968" s="212"/>
      <c r="D968" s="212"/>
      <c r="E968" s="212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281"/>
      <c r="T968" s="280"/>
    </row>
    <row r="969">
      <c r="A969" s="212"/>
      <c r="B969" s="282"/>
      <c r="C969" s="212"/>
      <c r="D969" s="212"/>
      <c r="E969" s="212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281"/>
      <c r="T969" s="280"/>
    </row>
    <row r="970">
      <c r="A970" s="212"/>
      <c r="B970" s="282"/>
      <c r="C970" s="212"/>
      <c r="D970" s="212"/>
      <c r="E970" s="212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281"/>
      <c r="T970" s="280"/>
    </row>
    <row r="971">
      <c r="A971" s="212"/>
      <c r="B971" s="282"/>
      <c r="C971" s="212"/>
      <c r="D971" s="212"/>
      <c r="E971" s="212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281"/>
      <c r="T971" s="280"/>
    </row>
    <row r="972">
      <c r="A972" s="212"/>
      <c r="B972" s="282"/>
      <c r="C972" s="212"/>
      <c r="D972" s="212"/>
      <c r="E972" s="212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281"/>
      <c r="T972" s="280"/>
    </row>
    <row r="973">
      <c r="A973" s="212"/>
      <c r="B973" s="282"/>
      <c r="C973" s="212"/>
      <c r="D973" s="212"/>
      <c r="E973" s="212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281"/>
      <c r="T973" s="280"/>
    </row>
    <row r="974">
      <c r="A974" s="212"/>
      <c r="B974" s="282"/>
      <c r="C974" s="212"/>
      <c r="D974" s="212"/>
      <c r="E974" s="212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281"/>
      <c r="T974" s="280"/>
    </row>
    <row r="975">
      <c r="A975" s="212"/>
      <c r="B975" s="282"/>
      <c r="C975" s="212"/>
      <c r="D975" s="212"/>
      <c r="E975" s="212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281"/>
      <c r="T975" s="280"/>
    </row>
    <row r="976">
      <c r="A976" s="212"/>
      <c r="B976" s="282"/>
      <c r="C976" s="212"/>
      <c r="D976" s="212"/>
      <c r="E976" s="212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281"/>
      <c r="T976" s="280"/>
    </row>
    <row r="977">
      <c r="A977" s="212"/>
      <c r="B977" s="282"/>
      <c r="C977" s="212"/>
      <c r="D977" s="212"/>
      <c r="E977" s="212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281"/>
      <c r="T977" s="280"/>
    </row>
    <row r="978">
      <c r="A978" s="212"/>
      <c r="B978" s="282"/>
      <c r="C978" s="212"/>
      <c r="D978" s="212"/>
      <c r="E978" s="212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281"/>
      <c r="T978" s="280"/>
    </row>
    <row r="979">
      <c r="A979" s="212"/>
      <c r="B979" s="282"/>
      <c r="C979" s="212"/>
      <c r="D979" s="212"/>
      <c r="E979" s="212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281"/>
      <c r="T979" s="280"/>
    </row>
    <row r="980">
      <c r="A980" s="212"/>
      <c r="B980" s="282"/>
      <c r="C980" s="212"/>
      <c r="D980" s="212"/>
      <c r="E980" s="212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281"/>
      <c r="T980" s="280"/>
    </row>
    <row r="981">
      <c r="A981" s="212"/>
      <c r="B981" s="282"/>
      <c r="C981" s="212"/>
      <c r="D981" s="212"/>
      <c r="E981" s="212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281"/>
      <c r="T981" s="280"/>
    </row>
    <row r="982">
      <c r="A982" s="212"/>
      <c r="B982" s="282"/>
      <c r="C982" s="212"/>
      <c r="D982" s="212"/>
      <c r="E982" s="212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281"/>
      <c r="T982" s="280"/>
    </row>
    <row r="983">
      <c r="A983" s="212"/>
      <c r="B983" s="282"/>
      <c r="C983" s="212"/>
      <c r="D983" s="212"/>
      <c r="E983" s="212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281"/>
      <c r="T983" s="280"/>
    </row>
    <row r="984">
      <c r="A984" s="212"/>
      <c r="B984" s="282"/>
      <c r="C984" s="212"/>
      <c r="D984" s="212"/>
      <c r="E984" s="212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281"/>
      <c r="T984" s="280"/>
    </row>
    <row r="985">
      <c r="A985" s="212"/>
      <c r="B985" s="282"/>
      <c r="C985" s="212"/>
      <c r="D985" s="212"/>
      <c r="E985" s="212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281"/>
      <c r="T985" s="280"/>
    </row>
    <row r="986">
      <c r="A986" s="212"/>
      <c r="B986" s="282"/>
      <c r="C986" s="212"/>
      <c r="D986" s="212"/>
      <c r="E986" s="212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281"/>
      <c r="T986" s="280"/>
    </row>
    <row r="987">
      <c r="A987" s="212"/>
      <c r="B987" s="282"/>
      <c r="C987" s="212"/>
      <c r="D987" s="212"/>
      <c r="E987" s="212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281"/>
      <c r="T987" s="280"/>
    </row>
    <row r="988">
      <c r="A988" s="212"/>
      <c r="B988" s="282"/>
      <c r="C988" s="212"/>
      <c r="D988" s="212"/>
      <c r="E988" s="212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281"/>
      <c r="T988" s="280"/>
    </row>
    <row r="989">
      <c r="A989" s="212"/>
      <c r="B989" s="282"/>
      <c r="C989" s="212"/>
      <c r="D989" s="212"/>
      <c r="E989" s="212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281"/>
      <c r="T989" s="280"/>
    </row>
    <row r="990">
      <c r="A990" s="212"/>
      <c r="B990" s="282"/>
      <c r="C990" s="212"/>
      <c r="D990" s="212"/>
      <c r="E990" s="212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281"/>
      <c r="T990" s="280"/>
    </row>
    <row r="991">
      <c r="A991" s="212"/>
      <c r="B991" s="282"/>
      <c r="C991" s="212"/>
      <c r="D991" s="212"/>
      <c r="E991" s="212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281"/>
      <c r="T991" s="280"/>
    </row>
    <row r="992">
      <c r="A992" s="212"/>
      <c r="B992" s="282"/>
      <c r="C992" s="212"/>
      <c r="D992" s="212"/>
      <c r="E992" s="212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281"/>
      <c r="T992" s="280"/>
    </row>
    <row r="993">
      <c r="A993" s="212"/>
      <c r="B993" s="282"/>
      <c r="C993" s="212"/>
      <c r="D993" s="212"/>
      <c r="E993" s="212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281"/>
      <c r="T993" s="280"/>
    </row>
    <row r="994">
      <c r="A994" s="212"/>
      <c r="B994" s="282"/>
      <c r="C994" s="212"/>
      <c r="D994" s="212"/>
      <c r="E994" s="212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281"/>
      <c r="T994" s="280"/>
    </row>
    <row r="995">
      <c r="A995" s="212"/>
      <c r="B995" s="282"/>
      <c r="C995" s="212"/>
      <c r="D995" s="212"/>
      <c r="E995" s="212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281"/>
      <c r="T995" s="280"/>
    </row>
    <row r="996">
      <c r="A996" s="212"/>
      <c r="B996" s="282"/>
      <c r="C996" s="212"/>
      <c r="D996" s="212"/>
      <c r="E996" s="212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281"/>
      <c r="T996" s="280"/>
    </row>
    <row r="997">
      <c r="A997" s="212"/>
      <c r="B997" s="282"/>
      <c r="C997" s="212"/>
      <c r="D997" s="212"/>
      <c r="E997" s="212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281"/>
      <c r="T997" s="280"/>
    </row>
    <row r="998">
      <c r="A998" s="212"/>
      <c r="B998" s="282"/>
      <c r="C998" s="212"/>
      <c r="D998" s="212"/>
      <c r="E998" s="212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281"/>
      <c r="T998" s="280"/>
    </row>
    <row r="999">
      <c r="A999" s="212"/>
      <c r="B999" s="282"/>
      <c r="C999" s="212"/>
      <c r="D999" s="212"/>
      <c r="E999" s="212"/>
      <c r="F999" s="197"/>
      <c r="G999" s="197"/>
      <c r="H999" s="197"/>
      <c r="I999" s="197"/>
      <c r="J999" s="197"/>
      <c r="K999" s="197"/>
      <c r="L999" s="197"/>
      <c r="M999" s="197"/>
      <c r="N999" s="197"/>
      <c r="O999" s="197"/>
      <c r="P999" s="197"/>
      <c r="Q999" s="197"/>
      <c r="R999" s="197"/>
      <c r="S999" s="281"/>
      <c r="T999" s="280"/>
    </row>
    <row r="1000">
      <c r="A1000" s="212"/>
      <c r="B1000" s="282"/>
      <c r="C1000" s="212"/>
      <c r="D1000" s="212"/>
      <c r="E1000" s="212"/>
      <c r="F1000" s="197"/>
      <c r="G1000" s="197"/>
      <c r="H1000" s="197"/>
      <c r="I1000" s="197"/>
      <c r="J1000" s="197"/>
      <c r="K1000" s="197"/>
      <c r="L1000" s="197"/>
      <c r="M1000" s="197"/>
      <c r="N1000" s="197"/>
      <c r="O1000" s="197"/>
      <c r="P1000" s="197"/>
      <c r="Q1000" s="197"/>
      <c r="R1000" s="197"/>
      <c r="S1000" s="281"/>
      <c r="T1000" s="280"/>
    </row>
    <row r="1001">
      <c r="A1001" s="212"/>
      <c r="B1001" s="282"/>
      <c r="C1001" s="212"/>
      <c r="D1001" s="212"/>
      <c r="E1001" s="212"/>
      <c r="F1001" s="197"/>
      <c r="G1001" s="197"/>
      <c r="H1001" s="197"/>
      <c r="I1001" s="197"/>
      <c r="J1001" s="197"/>
      <c r="K1001" s="197"/>
      <c r="L1001" s="197"/>
      <c r="M1001" s="197"/>
      <c r="N1001" s="197"/>
      <c r="O1001" s="197"/>
      <c r="P1001" s="197"/>
      <c r="Q1001" s="197"/>
      <c r="R1001" s="197"/>
      <c r="S1001" s="281"/>
      <c r="T1001" s="280"/>
    </row>
  </sheetData>
  <printOptions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5.57"/>
    <col customWidth="1" min="3" max="3" width="5.86"/>
    <col customWidth="1" min="4" max="4" width="28.57"/>
    <col customWidth="1" min="5" max="5" width="9.71"/>
    <col customWidth="1" min="6" max="6" width="12.14"/>
    <col customWidth="1" min="7" max="7" width="11.43"/>
    <col customWidth="1" min="8" max="8" width="6.86"/>
  </cols>
  <sheetData>
    <row r="1">
      <c r="A1" s="283">
        <f>COUNT(B2:B145)</f>
        <v>0</v>
      </c>
      <c r="B1" s="284" t="s">
        <v>8298</v>
      </c>
      <c r="C1" s="284" t="s">
        <v>45</v>
      </c>
      <c r="D1" s="285" t="s">
        <v>77</v>
      </c>
      <c r="E1" s="286" t="s">
        <v>46</v>
      </c>
      <c r="F1" s="286" t="s">
        <v>8299</v>
      </c>
      <c r="G1" s="284" t="s">
        <v>8300</v>
      </c>
      <c r="H1" s="284"/>
    </row>
    <row r="2">
      <c r="A2" s="287"/>
      <c r="B2" s="287"/>
      <c r="C2" s="287"/>
      <c r="D2" s="288"/>
      <c r="E2" s="289"/>
      <c r="F2" s="289"/>
      <c r="G2" s="287"/>
      <c r="H2" s="287"/>
    </row>
    <row r="3">
      <c r="A3" s="287"/>
      <c r="B3" s="287"/>
      <c r="C3" s="287"/>
      <c r="D3" s="288"/>
      <c r="E3" s="289"/>
      <c r="F3" s="289"/>
      <c r="G3" s="287"/>
      <c r="H3" s="287"/>
    </row>
    <row r="4">
      <c r="A4" s="287"/>
      <c r="B4" s="287"/>
      <c r="C4" s="287"/>
      <c r="D4" s="288"/>
      <c r="E4" s="289"/>
      <c r="F4" s="289"/>
      <c r="G4" s="287"/>
      <c r="H4" s="287"/>
    </row>
    <row r="5">
      <c r="A5" s="287"/>
      <c r="B5" s="287"/>
      <c r="C5" s="287"/>
      <c r="D5" s="288"/>
      <c r="E5" s="289"/>
      <c r="F5" s="289"/>
      <c r="G5" s="287"/>
      <c r="H5" s="287"/>
    </row>
    <row r="6">
      <c r="A6" s="287"/>
      <c r="B6" s="287"/>
      <c r="C6" s="287"/>
      <c r="D6" s="288"/>
      <c r="E6" s="289"/>
      <c r="F6" s="289"/>
      <c r="G6" s="287"/>
      <c r="H6" s="287"/>
    </row>
    <row r="7">
      <c r="A7" s="287"/>
      <c r="B7" s="287"/>
      <c r="C7" s="287"/>
      <c r="D7" s="288"/>
      <c r="E7" s="289"/>
      <c r="F7" s="289"/>
      <c r="G7" s="287"/>
      <c r="H7" s="287"/>
    </row>
    <row r="8">
      <c r="A8" s="287"/>
      <c r="B8" s="287"/>
      <c r="C8" s="287"/>
      <c r="D8" s="288"/>
      <c r="E8" s="289"/>
      <c r="F8" s="289"/>
      <c r="G8" s="287"/>
      <c r="H8" s="287"/>
    </row>
    <row r="9">
      <c r="A9" s="287"/>
      <c r="B9" s="287"/>
      <c r="C9" s="287"/>
      <c r="D9" s="288"/>
      <c r="E9" s="289"/>
      <c r="F9" s="289"/>
      <c r="G9" s="287"/>
      <c r="H9" s="287"/>
    </row>
    <row r="10">
      <c r="A10" s="287"/>
      <c r="B10" s="287"/>
      <c r="C10" s="287"/>
      <c r="D10" s="288"/>
      <c r="E10" s="289"/>
      <c r="F10" s="289"/>
      <c r="G10" s="287"/>
      <c r="H10" s="287"/>
    </row>
    <row r="11">
      <c r="A11" s="287"/>
      <c r="B11" s="287"/>
      <c r="C11" s="287"/>
      <c r="D11" s="288"/>
      <c r="E11" s="289"/>
      <c r="F11" s="289"/>
      <c r="G11" s="287"/>
      <c r="H11" s="287"/>
    </row>
    <row r="12">
      <c r="A12" s="287"/>
      <c r="B12" s="287"/>
      <c r="C12" s="287"/>
      <c r="D12" s="288"/>
      <c r="E12" s="289"/>
      <c r="F12" s="289"/>
      <c r="G12" s="287"/>
      <c r="H12" s="287"/>
    </row>
    <row r="13">
      <c r="A13" s="287"/>
      <c r="B13" s="287"/>
      <c r="C13" s="287"/>
      <c r="D13" s="288"/>
      <c r="E13" s="289"/>
      <c r="F13" s="289"/>
      <c r="G13" s="287"/>
      <c r="H13" s="287"/>
    </row>
    <row r="14">
      <c r="A14" s="287"/>
      <c r="B14" s="287"/>
      <c r="C14" s="287"/>
      <c r="D14" s="288"/>
      <c r="E14" s="289"/>
      <c r="F14" s="289"/>
      <c r="G14" s="287"/>
      <c r="H14" s="287"/>
    </row>
    <row r="15">
      <c r="A15" s="287"/>
      <c r="B15" s="287"/>
      <c r="C15" s="287"/>
      <c r="D15" s="288"/>
      <c r="E15" s="289"/>
      <c r="F15" s="289"/>
      <c r="G15" s="287"/>
      <c r="H15" s="287"/>
    </row>
    <row r="16">
      <c r="A16" s="287"/>
      <c r="B16" s="287"/>
      <c r="C16" s="287"/>
      <c r="D16" s="288"/>
      <c r="E16" s="289"/>
      <c r="F16" s="289"/>
      <c r="G16" s="287"/>
      <c r="H16" s="287"/>
    </row>
    <row r="17">
      <c r="A17" s="287"/>
      <c r="B17" s="287"/>
      <c r="C17" s="287"/>
      <c r="D17" s="288"/>
      <c r="E17" s="289"/>
      <c r="F17" s="289"/>
      <c r="G17" s="287"/>
      <c r="H17" s="287"/>
    </row>
    <row r="18">
      <c r="A18" s="287"/>
      <c r="B18" s="287"/>
      <c r="C18" s="287"/>
      <c r="D18" s="288"/>
      <c r="E18" s="289"/>
      <c r="F18" s="289"/>
      <c r="G18" s="287"/>
      <c r="H18" s="287"/>
    </row>
    <row r="19">
      <c r="A19" s="287"/>
      <c r="B19" s="287"/>
      <c r="C19" s="287"/>
      <c r="D19" s="288"/>
      <c r="E19" s="289"/>
      <c r="F19" s="289"/>
      <c r="G19" s="287"/>
      <c r="H19" s="287"/>
    </row>
    <row r="20">
      <c r="A20" s="287"/>
      <c r="B20" s="287"/>
      <c r="C20" s="287"/>
      <c r="D20" s="288"/>
      <c r="E20" s="289"/>
      <c r="F20" s="289"/>
      <c r="G20" s="287"/>
      <c r="H20" s="287"/>
    </row>
    <row r="21">
      <c r="A21" s="287"/>
      <c r="B21" s="287"/>
      <c r="C21" s="287"/>
      <c r="D21" s="288"/>
      <c r="E21" s="289"/>
      <c r="F21" s="289"/>
      <c r="G21" s="287"/>
      <c r="H21" s="287"/>
    </row>
    <row r="22">
      <c r="A22" s="287"/>
      <c r="B22" s="287"/>
      <c r="C22" s="287"/>
      <c r="D22" s="288"/>
      <c r="E22" s="289"/>
      <c r="F22" s="289"/>
      <c r="G22" s="287"/>
      <c r="H22" s="287"/>
    </row>
    <row r="23">
      <c r="A23" s="287"/>
      <c r="B23" s="287"/>
      <c r="C23" s="287"/>
      <c r="D23" s="288"/>
      <c r="E23" s="289"/>
      <c r="F23" s="289"/>
      <c r="G23" s="287"/>
      <c r="H23" s="287"/>
    </row>
    <row r="24">
      <c r="A24" s="287"/>
      <c r="B24" s="287"/>
      <c r="C24" s="287"/>
      <c r="D24" s="288"/>
      <c r="E24" s="289"/>
      <c r="F24" s="289"/>
      <c r="G24" s="287"/>
      <c r="H24" s="287"/>
    </row>
    <row r="25">
      <c r="A25" s="287"/>
      <c r="B25" s="287"/>
      <c r="C25" s="287"/>
      <c r="D25" s="288"/>
      <c r="E25" s="289"/>
      <c r="F25" s="289"/>
      <c r="G25" s="287"/>
      <c r="H25" s="287"/>
    </row>
    <row r="26">
      <c r="A26" s="287"/>
      <c r="B26" s="287"/>
      <c r="C26" s="287"/>
      <c r="D26" s="288"/>
      <c r="E26" s="289"/>
      <c r="F26" s="289"/>
      <c r="G26" s="287"/>
      <c r="H26" s="287"/>
    </row>
    <row r="27">
      <c r="A27" s="287"/>
      <c r="B27" s="287"/>
      <c r="C27" s="287"/>
      <c r="D27" s="288"/>
      <c r="E27" s="289"/>
      <c r="F27" s="289"/>
      <c r="G27" s="287"/>
      <c r="H27" s="287"/>
    </row>
    <row r="28">
      <c r="A28" s="287"/>
      <c r="B28" s="287"/>
      <c r="C28" s="287"/>
      <c r="D28" s="288"/>
      <c r="E28" s="289"/>
      <c r="F28" s="289"/>
      <c r="G28" s="287"/>
      <c r="H28" s="287"/>
    </row>
    <row r="29">
      <c r="A29" s="287"/>
      <c r="B29" s="287"/>
      <c r="C29" s="287"/>
      <c r="D29" s="288"/>
      <c r="E29" s="289"/>
      <c r="F29" s="289"/>
      <c r="G29" s="287"/>
      <c r="H29" s="287"/>
    </row>
    <row r="30">
      <c r="A30" s="287"/>
      <c r="B30" s="287"/>
      <c r="C30" s="287"/>
      <c r="D30" s="288"/>
      <c r="E30" s="289"/>
      <c r="F30" s="289"/>
      <c r="G30" s="287"/>
      <c r="H30" s="287"/>
    </row>
    <row r="31">
      <c r="A31" s="287"/>
      <c r="B31" s="287"/>
      <c r="C31" s="287"/>
      <c r="D31" s="288"/>
      <c r="E31" s="289"/>
      <c r="F31" s="289"/>
      <c r="G31" s="287"/>
      <c r="H31" s="287"/>
    </row>
    <row r="32">
      <c r="A32" s="287"/>
      <c r="B32" s="287"/>
      <c r="C32" s="287"/>
      <c r="D32" s="288"/>
      <c r="E32" s="289"/>
      <c r="F32" s="289"/>
      <c r="G32" s="287"/>
      <c r="H32" s="287"/>
    </row>
    <row r="33">
      <c r="A33" s="287"/>
      <c r="B33" s="287"/>
      <c r="C33" s="287"/>
      <c r="D33" s="288"/>
      <c r="E33" s="289"/>
      <c r="F33" s="289"/>
      <c r="G33" s="287"/>
      <c r="H33" s="287"/>
    </row>
    <row r="34">
      <c r="A34" s="287"/>
      <c r="B34" s="287"/>
      <c r="C34" s="287"/>
      <c r="D34" s="288"/>
      <c r="E34" s="289"/>
      <c r="F34" s="289"/>
      <c r="G34" s="287"/>
      <c r="H34" s="287"/>
    </row>
    <row r="35">
      <c r="A35" s="287"/>
      <c r="B35" s="287"/>
      <c r="C35" s="287"/>
      <c r="D35" s="288"/>
      <c r="E35" s="289"/>
      <c r="F35" s="289"/>
      <c r="G35" s="287"/>
      <c r="H35" s="287"/>
    </row>
    <row r="36">
      <c r="A36" s="287"/>
      <c r="B36" s="287"/>
      <c r="C36" s="287"/>
      <c r="D36" s="288"/>
      <c r="E36" s="289"/>
      <c r="F36" s="289"/>
      <c r="G36" s="287"/>
      <c r="H36" s="287"/>
    </row>
    <row r="37">
      <c r="A37" s="287"/>
      <c r="B37" s="287"/>
      <c r="C37" s="287"/>
      <c r="D37" s="288"/>
      <c r="E37" s="289"/>
      <c r="F37" s="289"/>
      <c r="G37" s="287"/>
      <c r="H37" s="287"/>
    </row>
    <row r="38">
      <c r="A38" s="287"/>
      <c r="B38" s="287"/>
      <c r="C38" s="287"/>
      <c r="D38" s="288"/>
      <c r="E38" s="289"/>
      <c r="F38" s="289"/>
      <c r="G38" s="287"/>
      <c r="H38" s="287"/>
    </row>
    <row r="39">
      <c r="A39" s="287"/>
      <c r="B39" s="287"/>
      <c r="C39" s="287"/>
      <c r="D39" s="288"/>
      <c r="E39" s="289"/>
      <c r="F39" s="289"/>
      <c r="G39" s="287"/>
      <c r="H39" s="287"/>
    </row>
    <row r="40">
      <c r="A40" s="287"/>
      <c r="B40" s="287"/>
      <c r="C40" s="287"/>
      <c r="D40" s="288"/>
      <c r="E40" s="289"/>
      <c r="F40" s="289"/>
      <c r="G40" s="287"/>
      <c r="H40" s="287"/>
    </row>
    <row r="41">
      <c r="A41" s="287"/>
      <c r="B41" s="287"/>
      <c r="C41" s="287"/>
      <c r="D41" s="288"/>
      <c r="E41" s="289"/>
      <c r="F41" s="289"/>
      <c r="G41" s="287"/>
      <c r="H41" s="287"/>
    </row>
    <row r="42">
      <c r="A42" s="287"/>
      <c r="B42" s="287"/>
      <c r="C42" s="287"/>
      <c r="D42" s="288"/>
      <c r="E42" s="289"/>
      <c r="F42" s="289"/>
      <c r="G42" s="287"/>
      <c r="H42" s="287"/>
    </row>
    <row r="43">
      <c r="A43" s="287"/>
      <c r="B43" s="287"/>
      <c r="C43" s="287"/>
      <c r="D43" s="288"/>
      <c r="E43" s="289"/>
      <c r="F43" s="289"/>
      <c r="G43" s="287"/>
      <c r="H43" s="287"/>
    </row>
    <row r="44">
      <c r="A44" s="287"/>
      <c r="B44" s="287"/>
      <c r="C44" s="287"/>
      <c r="D44" s="288"/>
      <c r="E44" s="289"/>
      <c r="F44" s="289"/>
      <c r="G44" s="287"/>
      <c r="H44" s="287"/>
    </row>
    <row r="45">
      <c r="A45" s="287"/>
      <c r="B45" s="287"/>
      <c r="C45" s="287"/>
      <c r="D45" s="288"/>
      <c r="E45" s="289"/>
      <c r="F45" s="289"/>
      <c r="G45" s="287"/>
      <c r="H45" s="287"/>
    </row>
    <row r="46">
      <c r="A46" s="287"/>
      <c r="B46" s="287"/>
      <c r="C46" s="287"/>
      <c r="D46" s="288"/>
      <c r="E46" s="289"/>
      <c r="F46" s="289"/>
      <c r="G46" s="287"/>
      <c r="H46" s="287"/>
    </row>
    <row r="47">
      <c r="A47" s="287"/>
      <c r="B47" s="287"/>
      <c r="C47" s="287"/>
      <c r="D47" s="288"/>
      <c r="E47" s="289"/>
      <c r="F47" s="289"/>
      <c r="G47" s="287"/>
      <c r="H47" s="287"/>
    </row>
    <row r="48">
      <c r="A48" s="287"/>
      <c r="B48" s="287"/>
      <c r="C48" s="287"/>
      <c r="D48" s="288"/>
      <c r="E48" s="289"/>
      <c r="F48" s="289"/>
      <c r="G48" s="287"/>
      <c r="H48" s="287"/>
    </row>
    <row r="49">
      <c r="A49" s="287"/>
      <c r="B49" s="287"/>
      <c r="C49" s="287"/>
      <c r="D49" s="288"/>
      <c r="E49" s="289"/>
      <c r="F49" s="289"/>
      <c r="G49" s="287"/>
      <c r="H49" s="287"/>
    </row>
    <row r="50">
      <c r="A50" s="287"/>
      <c r="B50" s="287"/>
      <c r="C50" s="287"/>
      <c r="D50" s="288"/>
      <c r="E50" s="289"/>
      <c r="F50" s="289"/>
      <c r="G50" s="287"/>
      <c r="H50" s="287"/>
    </row>
    <row r="51">
      <c r="A51" s="287"/>
      <c r="B51" s="287"/>
      <c r="C51" s="287"/>
      <c r="D51" s="288"/>
      <c r="E51" s="289"/>
      <c r="F51" s="289"/>
      <c r="G51" s="287"/>
      <c r="H51" s="287"/>
    </row>
    <row r="52">
      <c r="A52" s="287"/>
      <c r="B52" s="287"/>
      <c r="C52" s="287"/>
      <c r="D52" s="288"/>
      <c r="E52" s="289"/>
      <c r="F52" s="289"/>
      <c r="G52" s="287"/>
      <c r="H52" s="287"/>
    </row>
    <row r="53">
      <c r="A53" s="287"/>
      <c r="B53" s="287"/>
      <c r="C53" s="287"/>
      <c r="D53" s="288"/>
      <c r="E53" s="289"/>
      <c r="F53" s="289"/>
      <c r="G53" s="287"/>
      <c r="H53" s="287"/>
    </row>
    <row r="54">
      <c r="A54" s="287"/>
      <c r="B54" s="287"/>
      <c r="C54" s="287"/>
      <c r="D54" s="288"/>
      <c r="E54" s="289"/>
      <c r="F54" s="289"/>
      <c r="G54" s="287"/>
      <c r="H54" s="287"/>
    </row>
    <row r="55">
      <c r="A55" s="287"/>
      <c r="B55" s="287"/>
      <c r="C55" s="287"/>
      <c r="D55" s="288"/>
      <c r="E55" s="289"/>
      <c r="F55" s="289"/>
      <c r="G55" s="287"/>
      <c r="H55" s="287"/>
    </row>
    <row r="56">
      <c r="A56" s="287"/>
      <c r="B56" s="287"/>
      <c r="C56" s="287"/>
      <c r="D56" s="288"/>
      <c r="E56" s="289"/>
      <c r="F56" s="289"/>
      <c r="G56" s="287"/>
      <c r="H56" s="287"/>
    </row>
    <row r="57">
      <c r="A57" s="287"/>
      <c r="B57" s="287"/>
      <c r="C57" s="287"/>
      <c r="D57" s="288"/>
      <c r="E57" s="289"/>
      <c r="F57" s="289"/>
      <c r="G57" s="287"/>
      <c r="H57" s="287"/>
    </row>
    <row r="58">
      <c r="A58" s="287"/>
      <c r="B58" s="287"/>
      <c r="C58" s="287"/>
      <c r="D58" s="288"/>
      <c r="E58" s="289"/>
      <c r="F58" s="289"/>
      <c r="G58" s="287"/>
      <c r="H58" s="287"/>
    </row>
    <row r="59">
      <c r="A59" s="287"/>
      <c r="B59" s="287"/>
      <c r="C59" s="287"/>
      <c r="D59" s="288"/>
      <c r="E59" s="289"/>
      <c r="F59" s="289"/>
      <c r="G59" s="287"/>
      <c r="H59" s="287"/>
    </row>
    <row r="60">
      <c r="A60" s="287"/>
      <c r="B60" s="287"/>
      <c r="C60" s="287"/>
      <c r="D60" s="288"/>
      <c r="E60" s="289"/>
      <c r="F60" s="289"/>
      <c r="G60" s="287"/>
      <c r="H60" s="287"/>
    </row>
    <row r="61">
      <c r="A61" s="287"/>
      <c r="B61" s="287"/>
      <c r="C61" s="287"/>
      <c r="D61" s="288"/>
      <c r="E61" s="289"/>
      <c r="F61" s="289"/>
      <c r="G61" s="287"/>
      <c r="H61" s="287"/>
    </row>
    <row r="62">
      <c r="A62" s="287"/>
      <c r="B62" s="287"/>
      <c r="C62" s="287"/>
      <c r="D62" s="288"/>
      <c r="E62" s="289"/>
      <c r="F62" s="289"/>
      <c r="G62" s="287"/>
      <c r="H62" s="287"/>
    </row>
    <row r="63">
      <c r="A63" s="287"/>
      <c r="B63" s="287"/>
      <c r="C63" s="287"/>
      <c r="D63" s="288"/>
      <c r="E63" s="289"/>
      <c r="F63" s="289"/>
      <c r="G63" s="287"/>
      <c r="H63" s="287"/>
    </row>
    <row r="64">
      <c r="A64" s="287"/>
      <c r="B64" s="287"/>
      <c r="C64" s="287"/>
      <c r="D64" s="288"/>
      <c r="E64" s="289"/>
      <c r="F64" s="289"/>
      <c r="G64" s="287"/>
      <c r="H64" s="287"/>
    </row>
    <row r="65">
      <c r="A65" s="287"/>
      <c r="B65" s="287"/>
      <c r="C65" s="287"/>
      <c r="D65" s="288"/>
      <c r="E65" s="289"/>
      <c r="F65" s="289"/>
      <c r="G65" s="287"/>
      <c r="H65" s="287"/>
    </row>
    <row r="66">
      <c r="A66" s="287"/>
      <c r="B66" s="287"/>
      <c r="C66" s="287"/>
      <c r="D66" s="288"/>
      <c r="E66" s="289"/>
      <c r="F66" s="289"/>
      <c r="G66" s="287"/>
      <c r="H66" s="287"/>
    </row>
    <row r="67">
      <c r="A67" s="287"/>
      <c r="B67" s="287"/>
      <c r="C67" s="287"/>
      <c r="D67" s="288"/>
      <c r="E67" s="289"/>
      <c r="F67" s="289"/>
      <c r="G67" s="287"/>
      <c r="H67" s="287"/>
    </row>
    <row r="68">
      <c r="A68" s="287"/>
      <c r="B68" s="287"/>
      <c r="C68" s="287"/>
      <c r="D68" s="288"/>
      <c r="E68" s="289"/>
      <c r="F68" s="289"/>
      <c r="G68" s="287"/>
      <c r="H68" s="287"/>
    </row>
    <row r="69">
      <c r="A69" s="287"/>
      <c r="B69" s="287"/>
      <c r="C69" s="287"/>
      <c r="D69" s="288"/>
      <c r="E69" s="289"/>
      <c r="F69" s="289"/>
      <c r="G69" s="287"/>
      <c r="H69" s="287"/>
    </row>
    <row r="70">
      <c r="A70" s="287"/>
      <c r="B70" s="287"/>
      <c r="C70" s="287"/>
      <c r="D70" s="288"/>
      <c r="E70" s="289"/>
      <c r="F70" s="289"/>
      <c r="G70" s="287"/>
      <c r="H70" s="287"/>
    </row>
    <row r="71">
      <c r="A71" s="287"/>
      <c r="B71" s="287"/>
      <c r="C71" s="287"/>
      <c r="D71" s="288"/>
      <c r="E71" s="289"/>
      <c r="F71" s="289"/>
      <c r="G71" s="287"/>
      <c r="H71" s="287"/>
    </row>
    <row r="72">
      <c r="A72" s="287"/>
      <c r="B72" s="287"/>
      <c r="C72" s="287"/>
      <c r="D72" s="288"/>
      <c r="E72" s="289"/>
      <c r="F72" s="289"/>
      <c r="G72" s="287"/>
      <c r="H72" s="287"/>
    </row>
    <row r="73">
      <c r="A73" s="287"/>
      <c r="B73" s="287"/>
      <c r="C73" s="287"/>
      <c r="D73" s="288"/>
      <c r="E73" s="289"/>
      <c r="F73" s="289"/>
      <c r="G73" s="287"/>
      <c r="H73" s="287"/>
    </row>
    <row r="74">
      <c r="A74" s="287"/>
      <c r="B74" s="287"/>
      <c r="C74" s="287"/>
      <c r="D74" s="288"/>
      <c r="E74" s="289"/>
      <c r="F74" s="289"/>
      <c r="G74" s="287"/>
      <c r="H74" s="287"/>
    </row>
    <row r="75">
      <c r="A75" s="287"/>
      <c r="B75" s="287"/>
      <c r="C75" s="287"/>
      <c r="D75" s="288"/>
      <c r="E75" s="289"/>
      <c r="F75" s="289"/>
      <c r="G75" s="287"/>
      <c r="H75" s="287"/>
    </row>
    <row r="76">
      <c r="A76" s="287"/>
      <c r="B76" s="287"/>
      <c r="C76" s="287"/>
      <c r="D76" s="288"/>
      <c r="E76" s="289"/>
      <c r="F76" s="289"/>
      <c r="G76" s="287"/>
      <c r="H76" s="287"/>
    </row>
    <row r="77">
      <c r="A77" s="287"/>
      <c r="B77" s="287"/>
      <c r="C77" s="287"/>
      <c r="D77" s="288"/>
      <c r="E77" s="289"/>
      <c r="F77" s="289"/>
      <c r="G77" s="287"/>
      <c r="H77" s="287"/>
    </row>
    <row r="78">
      <c r="A78" s="287"/>
      <c r="B78" s="287"/>
      <c r="C78" s="287"/>
      <c r="D78" s="288"/>
      <c r="E78" s="289"/>
      <c r="F78" s="289"/>
      <c r="G78" s="287"/>
      <c r="H78" s="287"/>
    </row>
    <row r="79">
      <c r="A79" s="287"/>
      <c r="B79" s="287"/>
      <c r="C79" s="287"/>
      <c r="D79" s="288"/>
      <c r="E79" s="289"/>
      <c r="F79" s="289"/>
      <c r="G79" s="287"/>
      <c r="H79" s="287"/>
    </row>
    <row r="80">
      <c r="A80" s="287"/>
      <c r="B80" s="287"/>
      <c r="C80" s="287"/>
      <c r="D80" s="288"/>
      <c r="E80" s="289"/>
      <c r="F80" s="289"/>
      <c r="G80" s="287"/>
      <c r="H80" s="287"/>
    </row>
    <row r="81">
      <c r="A81" s="287"/>
      <c r="B81" s="287"/>
      <c r="C81" s="287"/>
      <c r="D81" s="288"/>
      <c r="E81" s="289"/>
      <c r="F81" s="289"/>
      <c r="G81" s="287"/>
      <c r="H81" s="287"/>
    </row>
    <row r="82">
      <c r="A82" s="287"/>
      <c r="B82" s="287"/>
      <c r="C82" s="287"/>
      <c r="D82" s="288"/>
      <c r="E82" s="289"/>
      <c r="F82" s="289"/>
      <c r="G82" s="287"/>
      <c r="H82" s="287"/>
    </row>
    <row r="83">
      <c r="A83" s="287"/>
      <c r="B83" s="287"/>
      <c r="C83" s="287"/>
      <c r="D83" s="288"/>
      <c r="E83" s="289"/>
      <c r="F83" s="289"/>
      <c r="G83" s="287"/>
      <c r="H83" s="287"/>
    </row>
    <row r="84">
      <c r="A84" s="287"/>
      <c r="B84" s="287"/>
      <c r="C84" s="287"/>
      <c r="D84" s="288"/>
      <c r="E84" s="289"/>
      <c r="F84" s="289"/>
      <c r="G84" s="287"/>
      <c r="H84" s="287"/>
    </row>
    <row r="85">
      <c r="A85" s="287"/>
      <c r="B85" s="287"/>
      <c r="C85" s="287"/>
      <c r="D85" s="288"/>
      <c r="E85" s="289"/>
      <c r="F85" s="289"/>
      <c r="G85" s="287"/>
      <c r="H85" s="287"/>
    </row>
    <row r="86">
      <c r="A86" s="287"/>
      <c r="B86" s="287"/>
      <c r="C86" s="287"/>
      <c r="D86" s="288"/>
      <c r="E86" s="289"/>
      <c r="F86" s="289"/>
      <c r="G86" s="287"/>
      <c r="H86" s="287"/>
    </row>
    <row r="87">
      <c r="A87" s="287"/>
      <c r="B87" s="287"/>
      <c r="C87" s="287"/>
      <c r="D87" s="288"/>
      <c r="E87" s="289"/>
      <c r="F87" s="289"/>
      <c r="G87" s="287"/>
      <c r="H87" s="287"/>
    </row>
    <row r="88">
      <c r="A88" s="287"/>
      <c r="B88" s="287"/>
      <c r="C88" s="287"/>
      <c r="D88" s="288"/>
      <c r="E88" s="289"/>
      <c r="F88" s="289"/>
      <c r="G88" s="287"/>
      <c r="H88" s="287"/>
    </row>
    <row r="89">
      <c r="A89" s="287"/>
      <c r="B89" s="287"/>
      <c r="C89" s="287"/>
      <c r="D89" s="288"/>
      <c r="E89" s="289"/>
      <c r="F89" s="289"/>
      <c r="G89" s="287"/>
      <c r="H89" s="287"/>
    </row>
    <row r="90">
      <c r="A90" s="287"/>
      <c r="B90" s="287"/>
      <c r="C90" s="287"/>
      <c r="D90" s="288"/>
      <c r="E90" s="289"/>
      <c r="F90" s="289"/>
      <c r="G90" s="287"/>
      <c r="H90" s="287"/>
    </row>
    <row r="91">
      <c r="A91" s="287"/>
      <c r="B91" s="287"/>
      <c r="C91" s="287"/>
      <c r="D91" s="288"/>
      <c r="E91" s="289"/>
      <c r="F91" s="289"/>
      <c r="G91" s="287"/>
      <c r="H91" s="287"/>
    </row>
    <row r="92">
      <c r="A92" s="287"/>
      <c r="B92" s="287"/>
      <c r="C92" s="287"/>
      <c r="D92" s="288"/>
      <c r="E92" s="289"/>
      <c r="F92" s="289"/>
      <c r="G92" s="287"/>
      <c r="H92" s="287"/>
    </row>
    <row r="93">
      <c r="A93" s="287"/>
      <c r="B93" s="287"/>
      <c r="C93" s="287"/>
      <c r="D93" s="288"/>
      <c r="E93" s="289"/>
      <c r="F93" s="289"/>
      <c r="G93" s="287"/>
      <c r="H93" s="287"/>
    </row>
    <row r="94">
      <c r="A94" s="287"/>
      <c r="B94" s="287"/>
      <c r="C94" s="287"/>
      <c r="D94" s="288"/>
      <c r="E94" s="289"/>
      <c r="F94" s="289"/>
      <c r="G94" s="287"/>
      <c r="H94" s="287"/>
    </row>
    <row r="95">
      <c r="A95" s="287"/>
      <c r="B95" s="287"/>
      <c r="C95" s="287"/>
      <c r="D95" s="288"/>
      <c r="E95" s="289"/>
      <c r="F95" s="289"/>
      <c r="G95" s="287"/>
      <c r="H95" s="287"/>
    </row>
    <row r="96">
      <c r="A96" s="287"/>
      <c r="B96" s="287"/>
      <c r="C96" s="287"/>
      <c r="D96" s="288"/>
      <c r="E96" s="289"/>
      <c r="F96" s="289"/>
      <c r="G96" s="287"/>
      <c r="H96" s="287"/>
    </row>
    <row r="97">
      <c r="A97" s="287"/>
      <c r="B97" s="287"/>
      <c r="C97" s="287"/>
      <c r="D97" s="288"/>
      <c r="E97" s="289"/>
      <c r="F97" s="289"/>
      <c r="G97" s="287"/>
      <c r="H97" s="287"/>
    </row>
    <row r="98">
      <c r="A98" s="287"/>
      <c r="B98" s="287"/>
      <c r="C98" s="287"/>
      <c r="D98" s="288"/>
      <c r="E98" s="289"/>
      <c r="F98" s="289"/>
      <c r="G98" s="287"/>
      <c r="H98" s="287"/>
    </row>
    <row r="99">
      <c r="A99" s="287"/>
      <c r="B99" s="287"/>
      <c r="C99" s="287"/>
      <c r="D99" s="288"/>
      <c r="E99" s="289"/>
      <c r="F99" s="289"/>
      <c r="G99" s="287"/>
      <c r="H99" s="287"/>
    </row>
    <row r="100">
      <c r="A100" s="287"/>
      <c r="B100" s="287"/>
      <c r="C100" s="287"/>
      <c r="D100" s="288"/>
      <c r="E100" s="289"/>
      <c r="F100" s="289"/>
      <c r="G100" s="287"/>
      <c r="H100" s="287"/>
    </row>
    <row r="101">
      <c r="A101" s="287"/>
      <c r="B101" s="287"/>
      <c r="C101" s="287"/>
      <c r="D101" s="288"/>
      <c r="E101" s="289"/>
      <c r="F101" s="289"/>
      <c r="G101" s="287"/>
      <c r="H101" s="287"/>
    </row>
    <row r="102">
      <c r="A102" s="287"/>
      <c r="B102" s="287"/>
      <c r="C102" s="287"/>
      <c r="D102" s="288"/>
      <c r="E102" s="289"/>
      <c r="F102" s="289"/>
      <c r="G102" s="287"/>
      <c r="H102" s="287"/>
    </row>
    <row r="103">
      <c r="A103" s="287"/>
      <c r="B103" s="287"/>
      <c r="C103" s="287"/>
      <c r="D103" s="288"/>
      <c r="E103" s="289"/>
      <c r="F103" s="289"/>
      <c r="G103" s="287"/>
      <c r="H103" s="287"/>
    </row>
    <row r="104">
      <c r="A104" s="287"/>
      <c r="B104" s="287"/>
      <c r="C104" s="287"/>
      <c r="D104" s="288"/>
      <c r="E104" s="289"/>
      <c r="F104" s="289"/>
      <c r="G104" s="287"/>
      <c r="H104" s="287"/>
    </row>
    <row r="105">
      <c r="A105" s="287"/>
      <c r="B105" s="287"/>
      <c r="C105" s="287"/>
      <c r="D105" s="288"/>
      <c r="E105" s="289"/>
      <c r="F105" s="289"/>
      <c r="G105" s="287"/>
      <c r="H105" s="287"/>
    </row>
    <row r="106">
      <c r="A106" s="287"/>
      <c r="B106" s="287"/>
      <c r="C106" s="287"/>
      <c r="D106" s="288"/>
      <c r="E106" s="289"/>
      <c r="F106" s="289"/>
      <c r="G106" s="287"/>
      <c r="H106" s="287"/>
    </row>
    <row r="107">
      <c r="A107" s="287"/>
      <c r="B107" s="287"/>
      <c r="C107" s="287"/>
      <c r="D107" s="288"/>
      <c r="E107" s="289"/>
      <c r="F107" s="289"/>
      <c r="G107" s="287"/>
      <c r="H107" s="287"/>
    </row>
    <row r="108">
      <c r="A108" s="287"/>
      <c r="B108" s="287"/>
      <c r="C108" s="287"/>
      <c r="D108" s="288"/>
      <c r="E108" s="289"/>
      <c r="F108" s="289"/>
      <c r="G108" s="287"/>
      <c r="H108" s="287"/>
    </row>
    <row r="109">
      <c r="A109" s="287"/>
      <c r="B109" s="287"/>
      <c r="C109" s="287"/>
      <c r="D109" s="288"/>
      <c r="E109" s="289"/>
      <c r="F109" s="289"/>
      <c r="G109" s="287"/>
      <c r="H109" s="287"/>
    </row>
    <row r="110">
      <c r="A110" s="287"/>
      <c r="B110" s="287"/>
      <c r="C110" s="287"/>
      <c r="D110" s="288"/>
      <c r="E110" s="289"/>
      <c r="F110" s="289"/>
      <c r="G110" s="287"/>
      <c r="H110" s="287"/>
    </row>
    <row r="111">
      <c r="A111" s="287"/>
      <c r="B111" s="287"/>
      <c r="C111" s="287"/>
      <c r="D111" s="288"/>
      <c r="E111" s="289"/>
      <c r="F111" s="289"/>
      <c r="G111" s="287"/>
      <c r="H111" s="287"/>
    </row>
    <row r="112">
      <c r="A112" s="287"/>
      <c r="B112" s="287"/>
      <c r="C112" s="287"/>
      <c r="D112" s="288"/>
      <c r="E112" s="289"/>
      <c r="F112" s="289"/>
      <c r="G112" s="287"/>
      <c r="H112" s="287"/>
    </row>
    <row r="113">
      <c r="A113" s="287"/>
      <c r="B113" s="287"/>
      <c r="C113" s="287"/>
      <c r="D113" s="288"/>
      <c r="E113" s="289"/>
      <c r="F113" s="289"/>
      <c r="G113" s="287"/>
      <c r="H113" s="287"/>
    </row>
    <row r="114">
      <c r="A114" s="287"/>
      <c r="B114" s="287"/>
      <c r="C114" s="287"/>
      <c r="D114" s="288"/>
      <c r="E114" s="289"/>
      <c r="F114" s="289"/>
      <c r="G114" s="287"/>
      <c r="H114" s="287"/>
    </row>
    <row r="115">
      <c r="A115" s="287"/>
      <c r="B115" s="287"/>
      <c r="C115" s="287"/>
      <c r="D115" s="288"/>
      <c r="E115" s="289"/>
      <c r="F115" s="289"/>
      <c r="G115" s="287"/>
      <c r="H115" s="287"/>
    </row>
    <row r="116">
      <c r="A116" s="287"/>
      <c r="B116" s="287"/>
      <c r="C116" s="287"/>
      <c r="D116" s="288"/>
      <c r="E116" s="289"/>
      <c r="F116" s="289"/>
      <c r="G116" s="287"/>
      <c r="H116" s="287"/>
    </row>
    <row r="117">
      <c r="A117" s="287"/>
      <c r="B117" s="287"/>
      <c r="C117" s="287"/>
      <c r="D117" s="288"/>
      <c r="E117" s="289"/>
      <c r="F117" s="289"/>
      <c r="G117" s="287"/>
      <c r="H117" s="287"/>
    </row>
    <row r="118">
      <c r="A118" s="287"/>
      <c r="B118" s="287"/>
      <c r="C118" s="287"/>
      <c r="D118" s="288"/>
      <c r="E118" s="289"/>
      <c r="F118" s="289"/>
      <c r="G118" s="287"/>
      <c r="H118" s="287"/>
    </row>
    <row r="119">
      <c r="A119" s="287"/>
      <c r="B119" s="287"/>
      <c r="C119" s="287"/>
      <c r="D119" s="288"/>
      <c r="E119" s="289"/>
      <c r="F119" s="289"/>
      <c r="G119" s="287"/>
      <c r="H119" s="287"/>
    </row>
    <row r="120">
      <c r="A120" s="287"/>
      <c r="B120" s="287"/>
      <c r="C120" s="287"/>
      <c r="D120" s="288"/>
      <c r="E120" s="289"/>
      <c r="F120" s="289"/>
      <c r="G120" s="287"/>
      <c r="H120" s="287"/>
    </row>
    <row r="121">
      <c r="A121" s="287"/>
      <c r="B121" s="287"/>
      <c r="C121" s="287"/>
      <c r="D121" s="288"/>
      <c r="E121" s="289"/>
      <c r="F121" s="289"/>
      <c r="G121" s="287"/>
      <c r="H121" s="287"/>
    </row>
    <row r="122">
      <c r="A122" s="287"/>
      <c r="B122" s="287"/>
      <c r="C122" s="287"/>
      <c r="D122" s="288"/>
      <c r="E122" s="289"/>
      <c r="F122" s="289"/>
      <c r="G122" s="287"/>
      <c r="H122" s="287"/>
    </row>
    <row r="123">
      <c r="A123" s="287"/>
      <c r="B123" s="287"/>
      <c r="C123" s="287"/>
      <c r="D123" s="288"/>
      <c r="E123" s="289"/>
      <c r="F123" s="289"/>
      <c r="G123" s="287"/>
      <c r="H123" s="287"/>
    </row>
    <row r="124">
      <c r="A124" s="287"/>
      <c r="B124" s="287"/>
      <c r="C124" s="287"/>
      <c r="D124" s="288"/>
      <c r="E124" s="289"/>
      <c r="F124" s="289"/>
      <c r="G124" s="287"/>
      <c r="H124" s="287"/>
    </row>
    <row r="125">
      <c r="A125" s="287"/>
      <c r="B125" s="287"/>
      <c r="C125" s="287"/>
      <c r="D125" s="288"/>
      <c r="E125" s="289"/>
      <c r="F125" s="289"/>
      <c r="G125" s="287"/>
      <c r="H125" s="287"/>
    </row>
    <row r="126">
      <c r="A126" s="287"/>
      <c r="B126" s="287"/>
      <c r="C126" s="287"/>
      <c r="D126" s="288"/>
      <c r="E126" s="289"/>
      <c r="F126" s="289"/>
      <c r="G126" s="287"/>
      <c r="H126" s="287"/>
    </row>
    <row r="127">
      <c r="A127" s="287"/>
      <c r="B127" s="287"/>
      <c r="C127" s="287"/>
      <c r="D127" s="288"/>
      <c r="E127" s="289"/>
      <c r="F127" s="289"/>
      <c r="G127" s="287"/>
      <c r="H127" s="287"/>
    </row>
    <row r="128">
      <c r="A128" s="287"/>
      <c r="B128" s="287"/>
      <c r="C128" s="287"/>
      <c r="D128" s="288"/>
      <c r="E128" s="289"/>
      <c r="F128" s="289"/>
      <c r="G128" s="287"/>
      <c r="H128" s="287"/>
    </row>
    <row r="129">
      <c r="A129" s="287"/>
      <c r="B129" s="287"/>
      <c r="C129" s="287"/>
      <c r="D129" s="288"/>
      <c r="E129" s="289"/>
      <c r="F129" s="289"/>
      <c r="G129" s="287"/>
      <c r="H129" s="287"/>
    </row>
    <row r="130">
      <c r="A130" s="287"/>
      <c r="B130" s="287"/>
      <c r="C130" s="287"/>
      <c r="D130" s="288"/>
      <c r="E130" s="289"/>
      <c r="F130" s="289"/>
      <c r="G130" s="287"/>
      <c r="H130" s="287"/>
    </row>
    <row r="131">
      <c r="A131" s="287"/>
      <c r="B131" s="287"/>
      <c r="C131" s="287"/>
      <c r="D131" s="288"/>
      <c r="E131" s="289"/>
      <c r="F131" s="289"/>
      <c r="G131" s="287"/>
      <c r="H131" s="287"/>
    </row>
    <row r="132">
      <c r="A132" s="287"/>
      <c r="B132" s="287"/>
      <c r="C132" s="287"/>
      <c r="D132" s="288"/>
      <c r="E132" s="289"/>
      <c r="F132" s="289"/>
      <c r="G132" s="287"/>
      <c r="H132" s="287"/>
    </row>
    <row r="133">
      <c r="A133" s="287"/>
      <c r="B133" s="287"/>
      <c r="C133" s="287"/>
      <c r="D133" s="288"/>
      <c r="E133" s="289"/>
      <c r="F133" s="289"/>
      <c r="G133" s="287"/>
      <c r="H133" s="287"/>
    </row>
    <row r="134">
      <c r="A134" s="287"/>
      <c r="B134" s="287"/>
      <c r="C134" s="287"/>
      <c r="D134" s="288"/>
      <c r="E134" s="289"/>
      <c r="F134" s="289"/>
      <c r="G134" s="287"/>
      <c r="H134" s="287"/>
    </row>
    <row r="135">
      <c r="A135" s="287"/>
      <c r="B135" s="287"/>
      <c r="C135" s="287"/>
      <c r="D135" s="288"/>
      <c r="E135" s="289"/>
      <c r="F135" s="289"/>
      <c r="G135" s="287"/>
      <c r="H135" s="287"/>
    </row>
    <row r="136">
      <c r="A136" s="287"/>
      <c r="B136" s="287"/>
      <c r="C136" s="287"/>
      <c r="D136" s="288"/>
      <c r="E136" s="289"/>
      <c r="F136" s="289"/>
      <c r="G136" s="287"/>
      <c r="H136" s="287"/>
    </row>
    <row r="137">
      <c r="A137" s="287"/>
      <c r="B137" s="287"/>
      <c r="C137" s="287"/>
      <c r="D137" s="288"/>
      <c r="E137" s="289"/>
      <c r="F137" s="289"/>
      <c r="G137" s="287"/>
      <c r="H137" s="287"/>
    </row>
    <row r="138">
      <c r="A138" s="287"/>
      <c r="B138" s="287"/>
      <c r="C138" s="287"/>
      <c r="D138" s="288"/>
      <c r="E138" s="289"/>
      <c r="F138" s="289"/>
      <c r="G138" s="287"/>
      <c r="H138" s="287"/>
    </row>
    <row r="139">
      <c r="A139" s="287"/>
      <c r="B139" s="287"/>
      <c r="C139" s="287"/>
      <c r="D139" s="288"/>
      <c r="E139" s="289"/>
      <c r="F139" s="289"/>
      <c r="G139" s="287"/>
      <c r="H139" s="287"/>
    </row>
    <row r="140">
      <c r="A140" s="287"/>
      <c r="B140" s="287"/>
      <c r="C140" s="287"/>
      <c r="D140" s="288"/>
      <c r="E140" s="289"/>
      <c r="F140" s="289"/>
      <c r="G140" s="287"/>
      <c r="H140" s="287"/>
    </row>
    <row r="141">
      <c r="A141" s="287"/>
      <c r="B141" s="287"/>
      <c r="C141" s="287"/>
      <c r="D141" s="288"/>
      <c r="E141" s="289"/>
      <c r="F141" s="289"/>
      <c r="G141" s="287"/>
      <c r="H141" s="287"/>
    </row>
    <row r="142">
      <c r="A142" s="287"/>
      <c r="B142" s="287"/>
      <c r="C142" s="287"/>
      <c r="D142" s="288"/>
      <c r="E142" s="289"/>
      <c r="F142" s="289"/>
      <c r="G142" s="287"/>
      <c r="H142" s="287"/>
    </row>
    <row r="143">
      <c r="A143" s="287"/>
      <c r="B143" s="287"/>
      <c r="C143" s="287"/>
      <c r="D143" s="288"/>
      <c r="E143" s="289"/>
      <c r="F143" s="289"/>
      <c r="G143" s="287"/>
      <c r="H143" s="287"/>
    </row>
    <row r="144">
      <c r="A144" s="287"/>
      <c r="B144" s="287"/>
      <c r="C144" s="287"/>
      <c r="D144" s="288"/>
      <c r="E144" s="289"/>
      <c r="F144" s="289"/>
      <c r="G144" s="287"/>
      <c r="H144" s="287"/>
    </row>
    <row r="145">
      <c r="A145" s="287"/>
      <c r="B145" s="287"/>
      <c r="C145" s="287"/>
      <c r="D145" s="288"/>
      <c r="E145" s="289"/>
      <c r="F145" s="289"/>
      <c r="G145" s="287"/>
      <c r="H145" s="287"/>
    </row>
  </sheetData>
  <conditionalFormatting sqref="G1:G145">
    <cfRule type="cellIs" dxfId="11" priority="1" operator="equal">
      <formula>"CANCELLED"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14.71"/>
    <col customWidth="1" min="3" max="3" width="10.0"/>
    <col customWidth="1" min="4" max="4" width="31.0"/>
    <col customWidth="1" min="5" max="5" width="10.43"/>
    <col customWidth="1" min="6" max="6" width="18.71"/>
    <col customWidth="1" min="7" max="7" width="7.14"/>
    <col customWidth="1" min="8" max="8" width="9.86"/>
    <col customWidth="1" min="10" max="10" width="72.29"/>
  </cols>
  <sheetData>
    <row r="1">
      <c r="A1" s="290" t="s">
        <v>8301</v>
      </c>
      <c r="B1" s="231"/>
      <c r="C1" s="231"/>
      <c r="D1" s="290" t="s">
        <v>8302</v>
      </c>
      <c r="E1" s="291" t="s">
        <v>8303</v>
      </c>
      <c r="F1" s="290" t="s">
        <v>8304</v>
      </c>
      <c r="G1" s="290" t="s">
        <v>8305</v>
      </c>
      <c r="H1" s="290" t="s">
        <v>8306</v>
      </c>
      <c r="I1" s="236"/>
      <c r="J1" s="231"/>
      <c r="K1" s="231"/>
      <c r="L1" s="251" t="s">
        <v>8307</v>
      </c>
      <c r="M1" s="251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</row>
    <row r="2" hidden="1">
      <c r="A2" s="197"/>
      <c r="B2" s="197"/>
      <c r="C2" s="197"/>
      <c r="D2" s="197"/>
      <c r="E2" s="197"/>
      <c r="F2" s="203"/>
      <c r="G2" s="197"/>
      <c r="H2" s="197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 hidden="1">
      <c r="A3" s="290">
        <v>206711.0</v>
      </c>
      <c r="B3" s="231" t="s">
        <v>8308</v>
      </c>
      <c r="C3" s="231">
        <v>12709.0</v>
      </c>
      <c r="D3" s="231" t="s">
        <v>2805</v>
      </c>
      <c r="E3" s="291">
        <v>44575.0</v>
      </c>
      <c r="F3" s="290" t="s">
        <v>7730</v>
      </c>
      <c r="G3" s="290">
        <v>51.0</v>
      </c>
      <c r="H3" s="290" t="s">
        <v>8309</v>
      </c>
      <c r="I3" s="236" t="str">
        <f>IF(SEARCH(F3,J3)&gt;=1,"+","-")</f>
        <v>+</v>
      </c>
      <c r="J3" s="231" t="str">
        <f>VLOOKUP(C3, 'DATA - LIS - RX'!A:B,2,0)</f>
        <v>Hydrocodone, Alprazolam</v>
      </c>
      <c r="K3" s="231" t="b">
        <f>VLOOKUP($C3, 'DATA - LIS - RX'!$A:$D,3,0)</f>
        <v>1</v>
      </c>
      <c r="L3" s="257">
        <f>VLOOKUP($C3, 'DATA - LIS - RX'!$A:$D,4,0)</f>
        <v>44616</v>
      </c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 hidden="1">
      <c r="A4" s="197"/>
      <c r="B4" s="197"/>
      <c r="C4" s="197"/>
      <c r="D4" s="197"/>
      <c r="E4" s="197"/>
      <c r="F4" s="203"/>
      <c r="G4" s="197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 hidden="1">
      <c r="A5" s="290">
        <v>206722.0</v>
      </c>
      <c r="B5" s="231" t="s">
        <v>8310</v>
      </c>
      <c r="C5" s="231">
        <v>11066.0</v>
      </c>
      <c r="D5" s="231" t="s">
        <v>2812</v>
      </c>
      <c r="E5" s="291">
        <v>44575.0</v>
      </c>
      <c r="F5" s="290" t="s">
        <v>7754</v>
      </c>
      <c r="G5" s="290">
        <v>1130.0</v>
      </c>
      <c r="H5" s="290" t="s">
        <v>8309</v>
      </c>
      <c r="I5" s="236" t="str">
        <f>IF(SEARCH(F5,J5)&gt;=1,"+","-")</f>
        <v>+</v>
      </c>
      <c r="J5" s="231" t="str">
        <f>VLOOKUP(C5, 'DATA - LIS - RX'!A:B,2,0)</f>
        <v>Amitriptyline, Gabapentin, Morphine, Codeine, Diazepam</v>
      </c>
      <c r="K5" s="231" t="b">
        <f>VLOOKUP($C5, 'DATA - LIS - RX'!$A:$D,3,0)</f>
        <v>1</v>
      </c>
      <c r="L5" s="257">
        <f>VLOOKUP($C5, 'DATA - LIS - RX'!$A:$D,4,0)</f>
        <v>44616</v>
      </c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 hidden="1">
      <c r="A6" s="197"/>
      <c r="B6" s="197"/>
      <c r="C6" s="197"/>
      <c r="D6" s="197"/>
      <c r="E6" s="197"/>
      <c r="F6" s="203" t="s">
        <v>8311</v>
      </c>
      <c r="G6" s="197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 hidden="1">
      <c r="A7" s="290">
        <v>206451.0</v>
      </c>
      <c r="B7" s="231" t="s">
        <v>8312</v>
      </c>
      <c r="C7" s="231">
        <v>13604.0</v>
      </c>
      <c r="D7" s="231" t="s">
        <v>2542</v>
      </c>
      <c r="E7" s="291">
        <v>44565.0</v>
      </c>
      <c r="F7" s="290" t="s">
        <v>8313</v>
      </c>
      <c r="G7" s="290">
        <v>520.0</v>
      </c>
      <c r="H7" s="290" t="s">
        <v>8309</v>
      </c>
      <c r="I7" s="236" t="str">
        <f t="shared" ref="I7:I16" si="1">IF(SEARCH($F$6,J7)&gt;=1,"+","-")</f>
        <v>+</v>
      </c>
      <c r="J7" s="231" t="str">
        <f>VLOOKUP(C7, 'DATA - LIS - RX'!A:B,2,0)</f>
        <v>Codeine, Adderall</v>
      </c>
      <c r="K7" s="231" t="b">
        <f>VLOOKUP($C7, 'DATA - LIS - RX'!$A:$D,3,0)</f>
        <v>1</v>
      </c>
      <c r="L7" s="257">
        <f>VLOOKUP($C7, 'DATA - LIS - RX'!$A:$D,4,0)</f>
        <v>44601</v>
      </c>
      <c r="M7" s="197"/>
      <c r="N7" s="197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 hidden="1">
      <c r="A8" s="290">
        <v>206459.0</v>
      </c>
      <c r="B8" s="231" t="s">
        <v>8314</v>
      </c>
      <c r="C8" s="231">
        <v>15643.0</v>
      </c>
      <c r="D8" s="231" t="s">
        <v>1249</v>
      </c>
      <c r="E8" s="291">
        <v>44566.0</v>
      </c>
      <c r="F8" s="290" t="s">
        <v>8313</v>
      </c>
      <c r="G8" s="290" t="s">
        <v>8315</v>
      </c>
      <c r="H8" s="290" t="s">
        <v>8309</v>
      </c>
      <c r="I8" s="236" t="str">
        <f t="shared" si="1"/>
        <v>+</v>
      </c>
      <c r="J8" s="231" t="str">
        <f>VLOOKUP(C8, 'DATA - LIS - RX'!A:B,2,0)</f>
        <v>Adderall, Alprazolam, Hydrocodone</v>
      </c>
      <c r="K8" s="257" t="b">
        <f>VLOOKUP($C8, 'DATA - LIS - RX'!$A:$D,3,0)</f>
        <v>1</v>
      </c>
      <c r="L8" s="257">
        <f>VLOOKUP($C8, 'DATA - LIS - RX'!$A:$D,4,0)</f>
        <v>44601</v>
      </c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 hidden="1">
      <c r="A9" s="290">
        <v>206548.0</v>
      </c>
      <c r="B9" s="231" t="s">
        <v>8316</v>
      </c>
      <c r="C9" s="231">
        <v>9300.0</v>
      </c>
      <c r="D9" s="231" t="s">
        <v>2632</v>
      </c>
      <c r="E9" s="291">
        <v>44568.0</v>
      </c>
      <c r="F9" s="290" t="s">
        <v>8313</v>
      </c>
      <c r="G9" s="290">
        <v>256.0</v>
      </c>
      <c r="H9" s="290" t="s">
        <v>8309</v>
      </c>
      <c r="I9" s="236" t="str">
        <f t="shared" si="1"/>
        <v>#VALUE!</v>
      </c>
      <c r="J9" s="231" t="str">
        <f>VLOOKUP(C9, 'DATA - LIS - RX'!A:B,2,0)</f>
        <v>Cyclobenzaprine, Hydrocodone</v>
      </c>
      <c r="K9" s="231" t="b">
        <f>VLOOKUP($C9, 'DATA - LIS - RX'!$A:$D,3,0)</f>
        <v>1</v>
      </c>
      <c r="L9" s="257">
        <f>VLOOKUP($C9, 'DATA - LIS - RX'!$A:$D,4,0)</f>
        <v>44497</v>
      </c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 hidden="1">
      <c r="A10" s="290">
        <v>206648.0</v>
      </c>
      <c r="B10" s="231" t="s">
        <v>8317</v>
      </c>
      <c r="C10" s="231">
        <v>11619.0</v>
      </c>
      <c r="D10" s="231" t="s">
        <v>2729</v>
      </c>
      <c r="E10" s="291">
        <v>44573.0</v>
      </c>
      <c r="F10" s="290" t="s">
        <v>8313</v>
      </c>
      <c r="G10" s="290" t="s">
        <v>8315</v>
      </c>
      <c r="H10" s="290" t="s">
        <v>8309</v>
      </c>
      <c r="I10" s="236" t="str">
        <f t="shared" si="1"/>
        <v>+</v>
      </c>
      <c r="J10" s="231" t="str">
        <f>VLOOKUP(C10, 'DATA - LIS - RX'!A:B,2,0)</f>
        <v>Adderall, Diazepam, Pregabalin, Oxycodone</v>
      </c>
      <c r="K10" s="231" t="b">
        <f>VLOOKUP($C10, 'DATA - LIS - RX'!$A:$D,3,0)</f>
        <v>1</v>
      </c>
      <c r="L10" s="257">
        <f>VLOOKUP($C10, 'DATA - LIS - RX'!$A:$D,4,0)</f>
        <v>44614</v>
      </c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 hidden="1">
      <c r="A11" s="290">
        <v>206459.0</v>
      </c>
      <c r="B11" s="231" t="s">
        <v>8314</v>
      </c>
      <c r="C11" s="231">
        <v>15643.0</v>
      </c>
      <c r="D11" s="231" t="s">
        <v>1249</v>
      </c>
      <c r="E11" s="291">
        <v>44566.0</v>
      </c>
      <c r="F11" s="290" t="s">
        <v>8318</v>
      </c>
      <c r="G11" s="290" t="s">
        <v>8309</v>
      </c>
      <c r="H11" s="290" t="s">
        <v>8309</v>
      </c>
      <c r="I11" s="236" t="str">
        <f t="shared" si="1"/>
        <v>+</v>
      </c>
      <c r="J11" s="231" t="str">
        <f>VLOOKUP(C11, 'DATA - LIS - RX'!A:B,2,0)</f>
        <v>Adderall, Alprazolam, Hydrocodone</v>
      </c>
      <c r="K11" s="257" t="b">
        <f>VLOOKUP($C11, 'DATA - LIS - RX'!$A:$D,3,0)</f>
        <v>1</v>
      </c>
      <c r="L11" s="257">
        <f>VLOOKUP($C11, 'DATA - LIS - RX'!$A:$D,4,0)</f>
        <v>44601</v>
      </c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290">
        <v>206463.0</v>
      </c>
      <c r="B12" s="231" t="s">
        <v>8319</v>
      </c>
      <c r="C12" s="231">
        <v>14194.0</v>
      </c>
      <c r="D12" s="231" t="s">
        <v>508</v>
      </c>
      <c r="E12" s="291">
        <v>44566.0</v>
      </c>
      <c r="F12" s="290" t="s">
        <v>8318</v>
      </c>
      <c r="G12" s="290" t="s">
        <v>8309</v>
      </c>
      <c r="H12" s="290" t="s">
        <v>8309</v>
      </c>
      <c r="I12" s="236" t="str">
        <f t="shared" si="1"/>
        <v>#VALUE!</v>
      </c>
      <c r="J12" s="231" t="str">
        <f>VLOOKUP(C12, 'DATA - LIS - RX'!A:B,2,0)</f>
        <v>Alprazolam, Tapentadol, Zolpidem </v>
      </c>
      <c r="K12" s="231" t="b">
        <f>VLOOKUP($C12, 'DATA - LIS - RX'!$A:$D,3,0)</f>
        <v>1</v>
      </c>
      <c r="L12" s="257">
        <f>VLOOKUP($C12, 'DATA - LIS - RX'!$A:$D,4,0)</f>
        <v>44559</v>
      </c>
      <c r="M12" s="197" t="str">
        <f>VLOOKUP(B12, 'FEB2022 - CC'!A:G,7,0)</f>
        <v>#N/A</v>
      </c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 hidden="1">
      <c r="A13" s="290">
        <v>206538.0</v>
      </c>
      <c r="B13" s="231" t="s">
        <v>8320</v>
      </c>
      <c r="C13" s="231">
        <v>9683.0</v>
      </c>
      <c r="D13" s="231" t="s">
        <v>388</v>
      </c>
      <c r="E13" s="291">
        <v>44568.0</v>
      </c>
      <c r="F13" s="290" t="s">
        <v>8318</v>
      </c>
      <c r="G13" s="290" t="s">
        <v>8309</v>
      </c>
      <c r="H13" s="290" t="s">
        <v>8309</v>
      </c>
      <c r="I13" s="236" t="str">
        <f t="shared" si="1"/>
        <v>#VALUE!</v>
      </c>
      <c r="J13" s="231" t="str">
        <f>VLOOKUP(C13, 'DATA - LIS - RX'!A:B,2,0)</f>
        <v>Gabapentin, Hydrocodone, Cyclobenzaprine</v>
      </c>
      <c r="K13" s="231" t="b">
        <f>VLOOKUP($C13, 'DATA - LIS - RX'!$A:$D,3,0)</f>
        <v>1</v>
      </c>
      <c r="L13" s="257">
        <f>VLOOKUP($C13, 'DATA - LIS - RX'!$A:$D,4,0)</f>
        <v>44496</v>
      </c>
      <c r="M13" s="292" t="str">
        <f>VLOOKUP(B13, 'FEB2022 - CC'!A:G,7,0)</f>
        <v>#N/A</v>
      </c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 hidden="1">
      <c r="A14" s="290">
        <v>206648.0</v>
      </c>
      <c r="B14" s="231" t="s">
        <v>8317</v>
      </c>
      <c r="C14" s="231">
        <v>11619.0</v>
      </c>
      <c r="D14" s="231" t="s">
        <v>2729</v>
      </c>
      <c r="E14" s="291">
        <v>44573.0</v>
      </c>
      <c r="F14" s="290" t="s">
        <v>8318</v>
      </c>
      <c r="G14" s="290" t="s">
        <v>8309</v>
      </c>
      <c r="H14" s="290" t="s">
        <v>8309</v>
      </c>
      <c r="I14" s="236" t="str">
        <f t="shared" si="1"/>
        <v>+</v>
      </c>
      <c r="J14" s="231" t="str">
        <f>VLOOKUP(C14, 'DATA - LIS - RX'!A:B,2,0)</f>
        <v>Adderall, Diazepam, Pregabalin, Oxycodone</v>
      </c>
      <c r="K14" s="231" t="b">
        <f>VLOOKUP($C14, 'DATA - LIS - RX'!$A:$D,3,0)</f>
        <v>1</v>
      </c>
      <c r="L14" s="257">
        <f>VLOOKUP($C14, 'DATA - LIS - RX'!$A:$D,4,0)</f>
        <v>44614</v>
      </c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290">
        <v>206729.0</v>
      </c>
      <c r="B15" s="231" t="s">
        <v>8321</v>
      </c>
      <c r="C15" s="231">
        <v>14083.0</v>
      </c>
      <c r="D15" s="231" t="s">
        <v>1339</v>
      </c>
      <c r="E15" s="291">
        <v>44576.0</v>
      </c>
      <c r="F15" s="290" t="s">
        <v>8318</v>
      </c>
      <c r="G15" s="290" t="s">
        <v>8309</v>
      </c>
      <c r="H15" s="290" t="s">
        <v>8309</v>
      </c>
      <c r="I15" s="236" t="str">
        <f t="shared" si="1"/>
        <v>#VALUE!</v>
      </c>
      <c r="J15" s="231" t="str">
        <f>VLOOKUP(C15, 'DATA - LIS - RX'!A:B,2,0)</f>
        <v>Duloxetine, Methylphenidate</v>
      </c>
      <c r="K15" s="231" t="b">
        <f>VLOOKUP($C15, 'DATA - LIS - RX'!$A:$D,3,0)</f>
        <v>1</v>
      </c>
      <c r="L15" s="257">
        <f>VLOOKUP($C15, 'DATA - LIS - RX'!$A:$D,4,0)</f>
        <v>44627</v>
      </c>
      <c r="M15" s="197" t="str">
        <f>VLOOKUP(B15, 'FEB2022 - CC'!A:G,7,0)</f>
        <v>#N/A</v>
      </c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 hidden="1">
      <c r="A16" s="290">
        <v>206761.0</v>
      </c>
      <c r="B16" s="231" t="s">
        <v>8322</v>
      </c>
      <c r="C16" s="231">
        <v>11476.0</v>
      </c>
      <c r="D16" s="231" t="s">
        <v>2134</v>
      </c>
      <c r="E16" s="291">
        <v>44578.0</v>
      </c>
      <c r="F16" s="290" t="s">
        <v>8318</v>
      </c>
      <c r="G16" s="290" t="s">
        <v>8309</v>
      </c>
      <c r="H16" s="290" t="s">
        <v>8309</v>
      </c>
      <c r="I16" s="236" t="str">
        <f t="shared" si="1"/>
        <v>#VALUE!</v>
      </c>
      <c r="J16" s="231" t="str">
        <f>VLOOKUP(C16, 'DATA - LIS - RX'!A:B,2,0)</f>
        <v>Cyclobenzaprine, Gabapentin, Hydrocodone, Oxycodone, Duloxetine</v>
      </c>
      <c r="K16" s="231" t="b">
        <f>VLOOKUP($C16, 'DATA - LIS - RX'!$A:$D,3,0)</f>
        <v>1</v>
      </c>
      <c r="L16" s="257">
        <f>VLOOKUP($C16, 'DATA - LIS - RX'!$A:$D,4,0)</f>
        <v>44620</v>
      </c>
      <c r="M16" s="292" t="str">
        <f>VLOOKUP(B16, 'FEB2022 - CC'!A:G,7,0)</f>
        <v>#N/A</v>
      </c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 hidden="1">
      <c r="A17" s="197"/>
      <c r="B17" s="197"/>
      <c r="C17" s="197"/>
      <c r="D17" s="197"/>
      <c r="E17" s="197"/>
      <c r="F17" s="197"/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 hidden="1">
      <c r="A18" s="290">
        <v>206389.0</v>
      </c>
      <c r="B18" s="231" t="s">
        <v>8323</v>
      </c>
      <c r="C18" s="231">
        <v>14167.0</v>
      </c>
      <c r="D18" s="231" t="s">
        <v>2472</v>
      </c>
      <c r="E18" s="291">
        <v>44564.0</v>
      </c>
      <c r="F18" s="290" t="s">
        <v>8324</v>
      </c>
      <c r="G18" s="290" t="s">
        <v>8309</v>
      </c>
      <c r="H18" s="290" t="s">
        <v>8309</v>
      </c>
      <c r="I18" s="236" t="str">
        <f t="shared" ref="I18:I33" si="2">IF(SEARCH(F18,J18)&gt;=1,"+","-")</f>
        <v>#VALUE!</v>
      </c>
      <c r="J18" s="231" t="str">
        <f>VLOOKUP(C18, 'DATA - LIS - RX'!A:B,2,0)</f>
        <v>Butalbital - APAP - Caffeine, Oxycodone</v>
      </c>
      <c r="K18" s="231" t="b">
        <f>VLOOKUP($C18, 'DATA - LIS - RX'!$A:$D,3,0)</f>
        <v>1</v>
      </c>
      <c r="L18" s="257">
        <f>VLOOKUP($C18, 'DATA - LIS - RX'!$A:$D,4,0)</f>
        <v>44601</v>
      </c>
      <c r="M18" s="292" t="str">
        <f>VLOOKUP(B18, 'FEB2022 - CC'!A:G,7,0)</f>
        <v>#N/A</v>
      </c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>
      <c r="A19" s="290">
        <v>206405.0</v>
      </c>
      <c r="B19" s="231" t="s">
        <v>8325</v>
      </c>
      <c r="C19" s="231">
        <v>13863.0</v>
      </c>
      <c r="D19" s="231" t="s">
        <v>260</v>
      </c>
      <c r="E19" s="291">
        <v>44564.0</v>
      </c>
      <c r="F19" s="290" t="s">
        <v>8324</v>
      </c>
      <c r="G19" s="290" t="s">
        <v>8309</v>
      </c>
      <c r="H19" s="290" t="s">
        <v>8309</v>
      </c>
      <c r="I19" s="236" t="str">
        <f t="shared" si="2"/>
        <v>#VALUE!</v>
      </c>
      <c r="J19" s="231" t="str">
        <f>VLOOKUP(C19, 'DATA - LIS - RX'!A:B,2,0)</f>
        <v>Adderall, Cyclobenzaprine, Duloxetine, Tramadol</v>
      </c>
      <c r="K19" s="231" t="b">
        <f>VLOOKUP($C19, 'DATA - LIS - RX'!$A:$D,3,0)</f>
        <v>1</v>
      </c>
      <c r="L19" s="257">
        <f>VLOOKUP($C19, 'DATA - LIS - RX'!$A:$D,4,0)</f>
        <v>44591</v>
      </c>
      <c r="M19" s="197" t="str">
        <f>VLOOKUP(B19, 'FEB2022 - CC'!A:G,7,0)</f>
        <v>#N/A</v>
      </c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>
      <c r="A20" s="290">
        <v>206433.0</v>
      </c>
      <c r="B20" s="231" t="s">
        <v>8326</v>
      </c>
      <c r="C20" s="231">
        <v>17372.0</v>
      </c>
      <c r="D20" s="231" t="s">
        <v>486</v>
      </c>
      <c r="E20" s="291">
        <v>44565.0</v>
      </c>
      <c r="F20" s="290" t="s">
        <v>8324</v>
      </c>
      <c r="G20" s="290" t="s">
        <v>8309</v>
      </c>
      <c r="H20" s="290" t="s">
        <v>8309</v>
      </c>
      <c r="I20" s="236" t="str">
        <f t="shared" si="2"/>
        <v>#VALUE!</v>
      </c>
      <c r="J20" s="231" t="str">
        <f>VLOOKUP(C20, 'DATA - LIS - RX'!A:B,2,0)</f>
        <v>Hydrocodone, Pregabalin</v>
      </c>
      <c r="K20" s="231" t="b">
        <f>VLOOKUP($C20, 'DATA - LIS - RX'!$A:$D,3,0)</f>
        <v>1</v>
      </c>
      <c r="L20" s="257">
        <f>VLOOKUP($C20, 'DATA - LIS - RX'!$A:$D,4,0)</f>
        <v>44577</v>
      </c>
      <c r="M20" s="197" t="str">
        <f>VLOOKUP(B20, 'FEB2022 - CC'!A:G,7,0)</f>
        <v>#N/A</v>
      </c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idden="1">
      <c r="A21" s="290">
        <v>206453.0</v>
      </c>
      <c r="B21" s="231" t="s">
        <v>8327</v>
      </c>
      <c r="C21" s="231">
        <v>12662.0</v>
      </c>
      <c r="D21" s="231" t="s">
        <v>475</v>
      </c>
      <c r="E21" s="291">
        <v>44565.0</v>
      </c>
      <c r="F21" s="290" t="s">
        <v>8324</v>
      </c>
      <c r="G21" s="290" t="s">
        <v>8309</v>
      </c>
      <c r="H21" s="290" t="s">
        <v>8309</v>
      </c>
      <c r="I21" s="236" t="str">
        <f t="shared" si="2"/>
        <v>#VALUE!</v>
      </c>
      <c r="J21" s="231" t="str">
        <f>VLOOKUP(C21, 'DATA - LIS - RX'!A:B,2,0)</f>
        <v>Clonazepam, Hydrocodone</v>
      </c>
      <c r="K21" s="231" t="b">
        <f>VLOOKUP($C21, 'DATA - LIS - RX'!$A:$D,3,0)</f>
        <v>1</v>
      </c>
      <c r="L21" s="257">
        <f>VLOOKUP($C21, 'DATA - LIS - RX'!$A:$D,4,0)</f>
        <v>44601</v>
      </c>
      <c r="M21" s="292" t="str">
        <f>VLOOKUP(B21, 'FEB2022 - CC'!A:G,7,0)</f>
        <v>#N/A</v>
      </c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idden="1">
      <c r="A22" s="290">
        <v>206590.0</v>
      </c>
      <c r="B22" s="231" t="str">
        <f>C22&amp;E22</f>
        <v>1680344572</v>
      </c>
      <c r="C22" s="251">
        <v>16803.0</v>
      </c>
      <c r="D22" s="231" t="s">
        <v>2709</v>
      </c>
      <c r="E22" s="291">
        <v>44572.0</v>
      </c>
      <c r="F22" s="290" t="s">
        <v>8324</v>
      </c>
      <c r="G22" s="290" t="s">
        <v>8309</v>
      </c>
      <c r="H22" s="290" t="s">
        <v>8309</v>
      </c>
      <c r="I22" s="236" t="str">
        <f t="shared" si="2"/>
        <v>#VALUE!</v>
      </c>
      <c r="J22" s="231" t="str">
        <f>VLOOKUP(C22, 'DATA - LIS - RX'!A:B,2,0)</f>
        <v>  -  </v>
      </c>
      <c r="K22" s="231" t="b">
        <f>VLOOKUP($C22, 'DATA - LIS - RX'!$A:$D,3,0)</f>
        <v>1</v>
      </c>
      <c r="L22" s="257">
        <f>VLOOKUP($C22, 'DATA - LIS - RX'!$A:$D,4,0)</f>
        <v>44614</v>
      </c>
      <c r="M22" s="292" t="s">
        <v>86</v>
      </c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idden="1">
      <c r="A23" s="290">
        <v>206616.0</v>
      </c>
      <c r="B23" s="231" t="s">
        <v>8328</v>
      </c>
      <c r="C23" s="231">
        <v>9938.0</v>
      </c>
      <c r="D23" s="231" t="s">
        <v>2756</v>
      </c>
      <c r="E23" s="291">
        <v>44574.0</v>
      </c>
      <c r="F23" s="290" t="s">
        <v>8324</v>
      </c>
      <c r="G23" s="290" t="s">
        <v>8309</v>
      </c>
      <c r="H23" s="290" t="s">
        <v>8309</v>
      </c>
      <c r="I23" s="236" t="str">
        <f t="shared" si="2"/>
        <v>#VALUE!</v>
      </c>
      <c r="J23" s="231" t="str">
        <f>VLOOKUP(C23, 'DATA - LIS - RX'!A:B,2,0)</f>
        <v>Oxycodone, Duloxetine, Pregabalin</v>
      </c>
      <c r="K23" s="231" t="b">
        <f>VLOOKUP($C23, 'DATA - LIS - RX'!$A:$D,3,0)</f>
        <v>1</v>
      </c>
      <c r="L23" s="257">
        <f>VLOOKUP($C23, 'DATA - LIS - RX'!$A:$D,4,0)</f>
        <v>44615</v>
      </c>
      <c r="M23" s="292" t="str">
        <f>VLOOKUP(B23, 'FEB2022 - CC'!A:G,7,0)</f>
        <v>#N/A</v>
      </c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idden="1">
      <c r="A24" s="290">
        <v>206633.0</v>
      </c>
      <c r="B24" s="231" t="s">
        <v>8329</v>
      </c>
      <c r="C24" s="231">
        <v>9286.0</v>
      </c>
      <c r="D24" s="231" t="s">
        <v>263</v>
      </c>
      <c r="E24" s="291">
        <v>44574.0</v>
      </c>
      <c r="F24" s="290" t="s">
        <v>8324</v>
      </c>
      <c r="G24" s="290" t="s">
        <v>8309</v>
      </c>
      <c r="H24" s="290" t="s">
        <v>8309</v>
      </c>
      <c r="I24" s="236" t="str">
        <f t="shared" si="2"/>
        <v>#VALUE!</v>
      </c>
      <c r="J24" s="231" t="str">
        <f>VLOOKUP(C24, 'DATA - LIS - RX'!A:B,2,0)</f>
        <v>Codeine, Cyclobenzaprine</v>
      </c>
      <c r="K24" s="231" t="b">
        <f>VLOOKUP($C24, 'DATA - LIS - RX'!$A:$D,3,0)</f>
        <v>1</v>
      </c>
      <c r="L24" s="257">
        <f>VLOOKUP($C24, 'DATA - LIS - RX'!$A:$D,4,0)</f>
        <v>44616</v>
      </c>
      <c r="M24" s="292" t="str">
        <f>VLOOKUP(B24, 'FEB2022 - CC'!A:G,7,0)</f>
        <v>#N/A</v>
      </c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idden="1">
      <c r="A25" s="290">
        <v>206689.0</v>
      </c>
      <c r="B25" s="231" t="s">
        <v>8330</v>
      </c>
      <c r="C25" s="231">
        <v>13278.0</v>
      </c>
      <c r="D25" s="231" t="s">
        <v>2779</v>
      </c>
      <c r="E25" s="291">
        <v>44574.0</v>
      </c>
      <c r="F25" s="290" t="s">
        <v>8324</v>
      </c>
      <c r="G25" s="290" t="s">
        <v>8309</v>
      </c>
      <c r="H25" s="290" t="s">
        <v>8309</v>
      </c>
      <c r="I25" s="236" t="str">
        <f t="shared" si="2"/>
        <v>#VALUE!</v>
      </c>
      <c r="J25" s="231" t="str">
        <f>VLOOKUP(C25, 'DATA - LIS - RX'!A:B,2,0)</f>
        <v>Gabapentin</v>
      </c>
      <c r="K25" s="231" t="b">
        <f>VLOOKUP($C25, 'DATA - LIS - RX'!$A:$D,3,0)</f>
        <v>1</v>
      </c>
      <c r="L25" s="257">
        <f>VLOOKUP($C25, 'DATA - LIS - RX'!$A:$D,4,0)</f>
        <v>44616</v>
      </c>
      <c r="M25" s="292" t="str">
        <f>VLOOKUP(B25, 'FEB2022 - CC'!A:G,7,0)</f>
        <v>#N/A</v>
      </c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idden="1">
      <c r="A26" s="290">
        <v>206712.0</v>
      </c>
      <c r="B26" s="231" t="s">
        <v>8331</v>
      </c>
      <c r="C26" s="231">
        <v>12950.0</v>
      </c>
      <c r="D26" s="231" t="s">
        <v>2807</v>
      </c>
      <c r="E26" s="291">
        <v>44575.0</v>
      </c>
      <c r="F26" s="290" t="s">
        <v>8324</v>
      </c>
      <c r="G26" s="290" t="s">
        <v>8309</v>
      </c>
      <c r="H26" s="290" t="s">
        <v>8309</v>
      </c>
      <c r="I26" s="236" t="str">
        <f t="shared" si="2"/>
        <v>#VALUE!</v>
      </c>
      <c r="J26" s="231" t="str">
        <f>VLOOKUP(C26, 'DATA - LIS - RX'!A:B,2,0)</f>
        <v>Bultalbital, Tramadol, Zolpidem</v>
      </c>
      <c r="K26" s="231" t="b">
        <f>VLOOKUP($C26, 'DATA - LIS - RX'!$A:$D,3,0)</f>
        <v>1</v>
      </c>
      <c r="L26" s="257">
        <f>VLOOKUP($C26, 'DATA - LIS - RX'!$A:$D,4,0)</f>
        <v>44616</v>
      </c>
      <c r="M26" s="292" t="str">
        <f>VLOOKUP(B26, 'FEB2022 - CC'!A:G,7,0)</f>
        <v>#N/A</v>
      </c>
      <c r="N26" s="197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>
      <c r="A27" s="290">
        <v>206721.0</v>
      </c>
      <c r="B27" s="231" t="s">
        <v>8332</v>
      </c>
      <c r="C27" s="231">
        <v>9800.0</v>
      </c>
      <c r="D27" s="231" t="s">
        <v>2040</v>
      </c>
      <c r="E27" s="291">
        <v>44575.0</v>
      </c>
      <c r="F27" s="290" t="s">
        <v>8324</v>
      </c>
      <c r="G27" s="290" t="s">
        <v>8309</v>
      </c>
      <c r="H27" s="290" t="s">
        <v>8309</v>
      </c>
      <c r="I27" s="236" t="str">
        <f t="shared" si="2"/>
        <v>#VALUE!</v>
      </c>
      <c r="J27" s="231" t="str">
        <f>VLOOKUP(C27, 'DATA - LIS - RX'!A:B,2,0)</f>
        <v>Hydromorphone, Pregabalin, Duloxetine </v>
      </c>
      <c r="K27" s="231" t="b">
        <f>VLOOKUP($C27, 'DATA - LIS - RX'!$A:$D,3,0)</f>
        <v>1</v>
      </c>
      <c r="L27" s="257">
        <f>VLOOKUP($C27, 'DATA - LIS - RX'!$A:$D,4,0)</f>
        <v>44591</v>
      </c>
      <c r="M27" s="197" t="str">
        <f>VLOOKUP(B27, 'FEB2022 - CC'!A:G,7,0)</f>
        <v>#N/A</v>
      </c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idden="1">
      <c r="A28" s="290">
        <v>206747.0</v>
      </c>
      <c r="B28" s="231" t="s">
        <v>8333</v>
      </c>
      <c r="C28" s="231">
        <v>10061.0</v>
      </c>
      <c r="D28" s="231" t="s">
        <v>2841</v>
      </c>
      <c r="E28" s="291">
        <v>44578.0</v>
      </c>
      <c r="F28" s="290" t="s">
        <v>8324</v>
      </c>
      <c r="G28" s="290" t="s">
        <v>8309</v>
      </c>
      <c r="H28" s="290" t="s">
        <v>8309</v>
      </c>
      <c r="I28" s="236" t="str">
        <f t="shared" si="2"/>
        <v>#VALUE!</v>
      </c>
      <c r="J28" s="231" t="str">
        <f>VLOOKUP(C28, 'DATA - LIS - RX'!A:B,2,0)</f>
        <v>Clonazepam, Hydrocodone</v>
      </c>
      <c r="K28" s="231" t="b">
        <f>VLOOKUP($C28, 'DATA - LIS - RX'!$A:$D,3,0)</f>
        <v>1</v>
      </c>
      <c r="L28" s="257">
        <f>VLOOKUP($C28, 'DATA - LIS - RX'!$A:$D,4,0)</f>
        <v>44620</v>
      </c>
      <c r="M28" s="292" t="str">
        <f>VLOOKUP(B28, 'FEB2022 - CC'!A:G,7,0)</f>
        <v>#N/A</v>
      </c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idden="1">
      <c r="A29" s="290">
        <v>206751.0</v>
      </c>
      <c r="B29" s="231" t="s">
        <v>8334</v>
      </c>
      <c r="C29" s="231">
        <v>9232.0</v>
      </c>
      <c r="D29" s="231" t="s">
        <v>2843</v>
      </c>
      <c r="E29" s="291">
        <v>44578.0</v>
      </c>
      <c r="F29" s="290" t="s">
        <v>8324</v>
      </c>
      <c r="G29" s="290" t="s">
        <v>8309</v>
      </c>
      <c r="H29" s="290" t="s">
        <v>8309</v>
      </c>
      <c r="I29" s="236" t="str">
        <f t="shared" si="2"/>
        <v>#VALUE!</v>
      </c>
      <c r="J29" s="231" t="str">
        <f>VLOOKUP(C29, 'DATA - LIS - RX'!A:B,2,0)</f>
        <v>Temazepam</v>
      </c>
      <c r="K29" s="231" t="b">
        <f>VLOOKUP($C29, 'DATA - LIS - RX'!$A:$D,3,0)</f>
        <v>1</v>
      </c>
      <c r="L29" s="257">
        <f>VLOOKUP($C29, 'DATA - LIS - RX'!$A:$D,4,0)</f>
        <v>44617</v>
      </c>
      <c r="M29" s="292" t="str">
        <f>VLOOKUP(B29, 'FEB2022 - CC'!A:G,7,0)</f>
        <v>#N/A</v>
      </c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idden="1">
      <c r="A30" s="290">
        <v>206765.0</v>
      </c>
      <c r="B30" s="231" t="s">
        <v>8335</v>
      </c>
      <c r="C30" s="231">
        <v>17857.0</v>
      </c>
      <c r="D30" s="231" t="s">
        <v>2874</v>
      </c>
      <c r="E30" s="291">
        <v>44579.0</v>
      </c>
      <c r="F30" s="290" t="s">
        <v>8324</v>
      </c>
      <c r="G30" s="290" t="s">
        <v>8309</v>
      </c>
      <c r="H30" s="290" t="s">
        <v>8309</v>
      </c>
      <c r="I30" s="236" t="str">
        <f t="shared" si="2"/>
        <v>#VALUE!</v>
      </c>
      <c r="J30" s="231" t="str">
        <f>VLOOKUP(C30, 'DATA - LIS - RX'!A:B,2,0)</f>
        <v>Codeine, Alprazolam, Pregabalin, Nortriptyline</v>
      </c>
      <c r="K30" s="231" t="b">
        <f>VLOOKUP($C30, 'DATA - LIS - RX'!$A:$D,3,0)</f>
        <v>1</v>
      </c>
      <c r="L30" s="257">
        <f>VLOOKUP($C30, 'DATA - LIS - RX'!$A:$D,4,0)</f>
        <v>44617</v>
      </c>
      <c r="M30" s="292" t="str">
        <f>VLOOKUP(B30, 'FEB2022 - CC'!A:G,7,0)</f>
        <v>#N/A</v>
      </c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idden="1">
      <c r="A31" s="290">
        <v>206773.0</v>
      </c>
      <c r="B31" s="231" t="s">
        <v>8336</v>
      </c>
      <c r="C31" s="231">
        <v>11357.0</v>
      </c>
      <c r="D31" s="231" t="s">
        <v>1087</v>
      </c>
      <c r="E31" s="291">
        <v>44579.0</v>
      </c>
      <c r="F31" s="290" t="s">
        <v>8324</v>
      </c>
      <c r="G31" s="290" t="s">
        <v>8309</v>
      </c>
      <c r="H31" s="290" t="s">
        <v>8309</v>
      </c>
      <c r="I31" s="236" t="str">
        <f t="shared" si="2"/>
        <v>#VALUE!</v>
      </c>
      <c r="J31" s="231" t="str">
        <f>VLOOKUP(C31, 'DATA - LIS - RX'!A:B,2,0)</f>
        <v>Hydrocodone, Pregabalin, Nortriptyline, Tramadol</v>
      </c>
      <c r="K31" s="231" t="b">
        <f>VLOOKUP($C31, 'DATA - LIS - RX'!$A:$D,3,0)</f>
        <v>1</v>
      </c>
      <c r="L31" s="257">
        <f>VLOOKUP($C31, 'DATA - LIS - RX'!$A:$D,4,0)</f>
        <v>44620</v>
      </c>
      <c r="M31" s="292" t="str">
        <f>VLOOKUP(B31, 'FEB2022 - CC'!A:G,7,0)</f>
        <v>#N/A</v>
      </c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idden="1">
      <c r="A32" s="290">
        <v>206780.0</v>
      </c>
      <c r="B32" s="231" t="s">
        <v>8337</v>
      </c>
      <c r="C32" s="231">
        <v>16502.0</v>
      </c>
      <c r="D32" s="231" t="s">
        <v>2186</v>
      </c>
      <c r="E32" s="291">
        <v>44579.0</v>
      </c>
      <c r="F32" s="290" t="s">
        <v>8324</v>
      </c>
      <c r="G32" s="290" t="s">
        <v>8309</v>
      </c>
      <c r="H32" s="290" t="s">
        <v>8309</v>
      </c>
      <c r="I32" s="236" t="str">
        <f t="shared" si="2"/>
        <v>#VALUE!</v>
      </c>
      <c r="J32" s="231" t="str">
        <f>VLOOKUP(C32, 'DATA - LIS - RX'!A:B,2,0)</f>
        <v>Codeine</v>
      </c>
      <c r="K32" s="231" t="b">
        <f>VLOOKUP($C32, 'DATA - LIS - RX'!$A:$D,3,0)</f>
        <v>1</v>
      </c>
      <c r="L32" s="257">
        <f>VLOOKUP($C32, 'DATA - LIS - RX'!$A:$D,4,0)</f>
        <v>44620</v>
      </c>
      <c r="M32" s="292" t="str">
        <f>VLOOKUP(B32, 'FEB2022 - CC'!A:G,7,0)</f>
        <v>#N/A</v>
      </c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>
      <c r="A33" s="290">
        <v>206796.0</v>
      </c>
      <c r="B33" s="231" t="s">
        <v>8338</v>
      </c>
      <c r="C33" s="231">
        <v>10291.0</v>
      </c>
      <c r="D33" s="231" t="s">
        <v>949</v>
      </c>
      <c r="E33" s="291">
        <v>44580.0</v>
      </c>
      <c r="F33" s="290" t="s">
        <v>8324</v>
      </c>
      <c r="G33" s="290" t="s">
        <v>8309</v>
      </c>
      <c r="H33" s="290" t="s">
        <v>8309</v>
      </c>
      <c r="I33" s="236" t="str">
        <f t="shared" si="2"/>
        <v>#VALUE!</v>
      </c>
      <c r="J33" s="231" t="str">
        <f>VLOOKUP(C33, 'DATA - LIS - RX'!A:B,2,0)</f>
        <v>Alprazolam, Hydrocodone, Cyclobenzaprine, Codeine</v>
      </c>
      <c r="K33" s="231" t="b">
        <f>VLOOKUP($C33, 'DATA - LIS - RX'!$A:$D,3,0)</f>
        <v>1</v>
      </c>
      <c r="L33" s="257">
        <f>VLOOKUP($C33, 'DATA - LIS - RX'!$A:$D,4,0)</f>
        <v>44582</v>
      </c>
      <c r="M33" s="197" t="str">
        <f>VLOOKUP(B33, 'FEB2022 - CC'!A:G,7,0)</f>
        <v>#N/A</v>
      </c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idden="1">
      <c r="A34" s="197"/>
      <c r="B34" s="197"/>
      <c r="C34" s="197"/>
      <c r="D34" s="197"/>
      <c r="E34" s="197"/>
      <c r="F34" s="197"/>
      <c r="G34" s="197"/>
      <c r="H34" s="197"/>
      <c r="I34" s="197"/>
      <c r="J34" s="197"/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idden="1">
      <c r="A35" s="290">
        <v>206388.0</v>
      </c>
      <c r="B35" s="231" t="s">
        <v>8339</v>
      </c>
      <c r="C35" s="231">
        <v>11736.0</v>
      </c>
      <c r="D35" s="231" t="s">
        <v>2460</v>
      </c>
      <c r="E35" s="291">
        <v>44564.0</v>
      </c>
      <c r="F35" s="251" t="s">
        <v>8340</v>
      </c>
      <c r="G35" s="290" t="s">
        <v>8309</v>
      </c>
      <c r="H35" s="290" t="s">
        <v>8309</v>
      </c>
      <c r="I35" s="236" t="str">
        <f t="shared" ref="I35:I68" si="3">IF(SEARCH(F35,J35)&gt;=1,"+","-")</f>
        <v>+</v>
      </c>
      <c r="J35" s="231" t="str">
        <f>VLOOKUP(C35, 'DATA - LIS - RX'!A:B,2,0)</f>
        <v>Alprazolam, Butrans, Duloxetine,  Hydrocodone, Pregabalin</v>
      </c>
      <c r="K35" s="231" t="b">
        <f>VLOOKUP($C35, 'DATA - LIS - RX'!$A:$D,3,0)</f>
        <v>1</v>
      </c>
      <c r="L35" s="257">
        <f>VLOOKUP($C35, 'DATA - LIS - RX'!$A:$D,4,0)</f>
        <v>44601</v>
      </c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idden="1">
      <c r="A36" s="290">
        <v>206395.0</v>
      </c>
      <c r="B36" s="231" t="s">
        <v>8341</v>
      </c>
      <c r="C36" s="231">
        <v>12697.0</v>
      </c>
      <c r="D36" s="231" t="s">
        <v>266</v>
      </c>
      <c r="E36" s="291">
        <v>44564.0</v>
      </c>
      <c r="F36" s="251" t="s">
        <v>8340</v>
      </c>
      <c r="G36" s="290" t="s">
        <v>8309</v>
      </c>
      <c r="H36" s="290" t="s">
        <v>8309</v>
      </c>
      <c r="I36" s="236" t="str">
        <f t="shared" si="3"/>
        <v>+</v>
      </c>
      <c r="J36" s="231" t="str">
        <f>VLOOKUP(C36, 'DATA - LIS - RX'!A:B,2,0)</f>
        <v>Alprazolam, Amitriptyline, Cyclobenzaprine, Gabapentin, Hydrocodone</v>
      </c>
      <c r="K36" s="231" t="b">
        <f>VLOOKUP($C36, 'DATA - LIS - RX'!$A:$D,3,0)</f>
        <v>1</v>
      </c>
      <c r="L36" s="257">
        <f>VLOOKUP($C36, 'DATA - LIS - RX'!$A:$D,4,0)</f>
        <v>44636</v>
      </c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>
      <c r="A37" s="290">
        <v>206405.0</v>
      </c>
      <c r="B37" s="231" t="s">
        <v>8325</v>
      </c>
      <c r="C37" s="231">
        <v>13863.0</v>
      </c>
      <c r="D37" s="231" t="s">
        <v>260</v>
      </c>
      <c r="E37" s="291">
        <v>44564.0</v>
      </c>
      <c r="F37" s="251" t="s">
        <v>8342</v>
      </c>
      <c r="G37" s="290" t="s">
        <v>8309</v>
      </c>
      <c r="H37" s="290" t="s">
        <v>8309</v>
      </c>
      <c r="I37" s="236" t="str">
        <f t="shared" si="3"/>
        <v>#VALUE!</v>
      </c>
      <c r="J37" s="231" t="str">
        <f>VLOOKUP(C37, 'DATA - LIS - RX'!A:B,2,0)</f>
        <v>Adderall, Cyclobenzaprine, Duloxetine, Tramadol</v>
      </c>
      <c r="K37" s="231" t="b">
        <f>VLOOKUP($C37, 'DATA - LIS - RX'!$A:$D,3,0)</f>
        <v>1</v>
      </c>
      <c r="L37" s="257">
        <f>VLOOKUP($C37, 'DATA - LIS - RX'!$A:$D,4,0)</f>
        <v>44591</v>
      </c>
      <c r="M37" s="197" t="str">
        <f>VLOOKUP(B37, 'FEB2022 - CC'!A:G,7,0)</f>
        <v>#N/A</v>
      </c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idden="1">
      <c r="A38" s="290">
        <v>206429.0</v>
      </c>
      <c r="B38" s="231" t="s">
        <v>8343</v>
      </c>
      <c r="C38" s="231">
        <v>12749.0</v>
      </c>
      <c r="D38" s="231" t="s">
        <v>2515</v>
      </c>
      <c r="E38" s="291">
        <v>44565.0</v>
      </c>
      <c r="F38" s="251" t="s">
        <v>8342</v>
      </c>
      <c r="G38" s="290" t="s">
        <v>8309</v>
      </c>
      <c r="H38" s="290" t="s">
        <v>8309</v>
      </c>
      <c r="I38" s="236" t="str">
        <f t="shared" si="3"/>
        <v>#VALUE!</v>
      </c>
      <c r="J38" s="231" t="str">
        <f>VLOOKUP(C38, 'DATA - LIS - RX'!A:B,2,0)</f>
        <v>Gabapentin, Hydrocodone</v>
      </c>
      <c r="K38" s="231" t="b">
        <f>VLOOKUP($C38, 'DATA - LIS - RX'!$A:$D,3,0)</f>
        <v>1</v>
      </c>
      <c r="L38" s="257">
        <f>VLOOKUP($C38, 'DATA - LIS - RX'!$A:$D,4,0)</f>
        <v>44601</v>
      </c>
      <c r="M38" s="292" t="str">
        <f>VLOOKUP(B38, 'FEB2022 - CC'!A:G,7,0)</f>
        <v>#N/A</v>
      </c>
      <c r="N38" s="197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>
      <c r="A39" s="290">
        <v>206434.0</v>
      </c>
      <c r="B39" s="231" t="s">
        <v>8344</v>
      </c>
      <c r="C39" s="231">
        <v>13800.0</v>
      </c>
      <c r="D39" s="231" t="s">
        <v>548</v>
      </c>
      <c r="E39" s="291">
        <v>44565.0</v>
      </c>
      <c r="F39" s="251" t="s">
        <v>8342</v>
      </c>
      <c r="G39" s="290" t="s">
        <v>8309</v>
      </c>
      <c r="H39" s="290" t="s">
        <v>8309</v>
      </c>
      <c r="I39" s="236" t="str">
        <f t="shared" si="3"/>
        <v>#VALUE!</v>
      </c>
      <c r="J39" s="231" t="str">
        <f>VLOOKUP(C39, 'DATA - LIS - RX'!A:B,2,0)</f>
        <v>Gabapentin, Amitriptyline, Methadone</v>
      </c>
      <c r="K39" s="231" t="b">
        <f>VLOOKUP($C39, 'DATA - LIS - RX'!$A:$D,3,0)</f>
        <v>1</v>
      </c>
      <c r="L39" s="257">
        <f>VLOOKUP($C39, 'DATA - LIS - RX'!$A:$D,4,0)</f>
        <v>44577</v>
      </c>
      <c r="M39" s="197" t="str">
        <f>VLOOKUP(B39, 'FEB2022 - CC'!A:G,7,0)</f>
        <v>#N/A</v>
      </c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idden="1">
      <c r="A40" s="290">
        <v>206440.0</v>
      </c>
      <c r="B40" s="231" t="s">
        <v>8345</v>
      </c>
      <c r="C40" s="231">
        <v>10400.0</v>
      </c>
      <c r="D40" s="231" t="s">
        <v>300</v>
      </c>
      <c r="E40" s="291">
        <v>44565.0</v>
      </c>
      <c r="F40" s="251" t="s">
        <v>8346</v>
      </c>
      <c r="G40" s="290" t="s">
        <v>8309</v>
      </c>
      <c r="H40" s="290" t="s">
        <v>8309</v>
      </c>
      <c r="I40" s="236" t="str">
        <f t="shared" si="3"/>
        <v>+</v>
      </c>
      <c r="J40" s="231" t="str">
        <f>VLOOKUP(C40, 'DATA - LIS - RX'!A:B,2,0)</f>
        <v>Clonazepam, Pregabalin, Oxycodone, Morphine</v>
      </c>
      <c r="K40" s="231" t="b">
        <f>VLOOKUP($C40, 'DATA - LIS - RX'!$A:$D,3,0)</f>
        <v>1</v>
      </c>
      <c r="L40" s="257">
        <f>VLOOKUP($C40, 'DATA - LIS - RX'!$A:$D,4,0)</f>
        <v>44601</v>
      </c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idden="1">
      <c r="A41" s="290">
        <v>206448.0</v>
      </c>
      <c r="B41" s="231" t="s">
        <v>8347</v>
      </c>
      <c r="C41" s="231">
        <v>9775.0</v>
      </c>
      <c r="D41" s="231" t="s">
        <v>219</v>
      </c>
      <c r="E41" s="291">
        <v>44565.0</v>
      </c>
      <c r="F41" s="251" t="s">
        <v>8340</v>
      </c>
      <c r="G41" s="290" t="s">
        <v>8309</v>
      </c>
      <c r="H41" s="290" t="s">
        <v>8309</v>
      </c>
      <c r="I41" s="236" t="str">
        <f t="shared" si="3"/>
        <v>+</v>
      </c>
      <c r="J41" s="231" t="str">
        <f>VLOOKUP(C41, 'DATA - LIS - RX'!A:B,2,0)</f>
        <v>Alprazolam, Gabapentin, Oxycodone, Dronabinol</v>
      </c>
      <c r="K41" s="231" t="b">
        <f>VLOOKUP($C41, 'DATA - LIS - RX'!$A:$D,3,0)</f>
        <v>1</v>
      </c>
      <c r="L41" s="257">
        <f>VLOOKUP($C41, 'DATA - LIS - RX'!$A:$D,4,0)</f>
        <v>44616</v>
      </c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idden="1">
      <c r="A42" s="290">
        <v>206459.0</v>
      </c>
      <c r="B42" s="231" t="s">
        <v>8314</v>
      </c>
      <c r="C42" s="231">
        <v>15643.0</v>
      </c>
      <c r="D42" s="231" t="s">
        <v>1249</v>
      </c>
      <c r="E42" s="291">
        <v>44566.0</v>
      </c>
      <c r="F42" s="251" t="s">
        <v>8340</v>
      </c>
      <c r="G42" s="290" t="s">
        <v>8309</v>
      </c>
      <c r="H42" s="290" t="s">
        <v>8309</v>
      </c>
      <c r="I42" s="236" t="str">
        <f t="shared" si="3"/>
        <v>+</v>
      </c>
      <c r="J42" s="231" t="str">
        <f>VLOOKUP(C42, 'DATA - LIS - RX'!A:B,2,0)</f>
        <v>Adderall, Alprazolam, Hydrocodone</v>
      </c>
      <c r="K42" s="257" t="b">
        <f>VLOOKUP($C42, 'DATA - LIS - RX'!$A:$D,3,0)</f>
        <v>1</v>
      </c>
      <c r="L42" s="257">
        <f>VLOOKUP($C42, 'DATA - LIS - RX'!$A:$D,4,0)</f>
        <v>44601</v>
      </c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idden="1">
      <c r="A43" s="290">
        <v>206470.0</v>
      </c>
      <c r="B43" s="231" t="s">
        <v>8348</v>
      </c>
      <c r="C43" s="231">
        <v>12462.0</v>
      </c>
      <c r="D43" s="231" t="s">
        <v>2584</v>
      </c>
      <c r="E43" s="291">
        <v>44566.0</v>
      </c>
      <c r="F43" s="251" t="s">
        <v>8349</v>
      </c>
      <c r="G43" s="290" t="s">
        <v>8309</v>
      </c>
      <c r="H43" s="290" t="s">
        <v>8309</v>
      </c>
      <c r="I43" s="236" t="str">
        <f t="shared" si="3"/>
        <v>+</v>
      </c>
      <c r="J43" s="231" t="str">
        <f>VLOOKUP(C43, 'DATA - LIS - RX'!A:B,2,0)</f>
        <v>Clarisoprodol, Lorazepam</v>
      </c>
      <c r="K43" s="231" t="b">
        <f>VLOOKUP($C43, 'DATA - LIS - RX'!$A:$D,3,0)</f>
        <v>1</v>
      </c>
      <c r="L43" s="257">
        <f>VLOOKUP($C43, 'DATA - LIS - RX'!$A:$D,4,0)</f>
        <v>44601</v>
      </c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idden="1">
      <c r="A44" s="290">
        <v>206506.0</v>
      </c>
      <c r="B44" s="231" t="s">
        <v>8350</v>
      </c>
      <c r="C44" s="231">
        <v>10185.0</v>
      </c>
      <c r="D44" s="231" t="s">
        <v>386</v>
      </c>
      <c r="E44" s="291">
        <v>44567.0</v>
      </c>
      <c r="F44" s="251" t="s">
        <v>8340</v>
      </c>
      <c r="G44" s="290" t="s">
        <v>8309</v>
      </c>
      <c r="H44" s="290" t="s">
        <v>8309</v>
      </c>
      <c r="I44" s="236" t="str">
        <f t="shared" si="3"/>
        <v>+</v>
      </c>
      <c r="J44" s="231" t="str">
        <f>VLOOKUP(C44, 'DATA - LIS - RX'!A:B,2,0)</f>
        <v>Alprazolam, Gabapentin, Oxycodone</v>
      </c>
      <c r="K44" s="231" t="b">
        <f>VLOOKUP($C44, 'DATA - LIS - RX'!$A:$D,3,0)</f>
        <v>1</v>
      </c>
      <c r="L44" s="257">
        <f>VLOOKUP($C44, 'DATA - LIS - RX'!$A:$D,4,0)</f>
        <v>44636</v>
      </c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idden="1">
      <c r="A45" s="290">
        <v>206515.0</v>
      </c>
      <c r="B45" s="231" t="s">
        <v>8351</v>
      </c>
      <c r="C45" s="231">
        <v>13331.0</v>
      </c>
      <c r="D45" s="231" t="s">
        <v>314</v>
      </c>
      <c r="E45" s="291">
        <v>44567.0</v>
      </c>
      <c r="F45" s="251" t="s">
        <v>8340</v>
      </c>
      <c r="G45" s="290" t="s">
        <v>8309</v>
      </c>
      <c r="H45" s="290" t="s">
        <v>8309</v>
      </c>
      <c r="I45" s="236" t="str">
        <f t="shared" si="3"/>
        <v>+</v>
      </c>
      <c r="J45" s="231" t="str">
        <f>VLOOKUP(C45, 'DATA - LIS - RX'!A:B,2,0)</f>
        <v>Codeine, Alprazolam, Diazepam, Gabapentin</v>
      </c>
      <c r="K45" s="231" t="b">
        <f>VLOOKUP($C45, 'DATA - LIS - RX'!$A:$D,3,0)</f>
        <v>1</v>
      </c>
      <c r="L45" s="257">
        <f>VLOOKUP($C45, 'DATA - LIS - RX'!$A:$D,4,0)</f>
        <v>44582</v>
      </c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>
      <c r="A46" s="290">
        <v>206517.0</v>
      </c>
      <c r="B46" s="231" t="s">
        <v>8352</v>
      </c>
      <c r="C46" s="231">
        <v>15253.0</v>
      </c>
      <c r="D46" s="231" t="s">
        <v>457</v>
      </c>
      <c r="E46" s="291">
        <v>44567.0</v>
      </c>
      <c r="F46" s="251" t="s">
        <v>8342</v>
      </c>
      <c r="G46" s="290" t="s">
        <v>8309</v>
      </c>
      <c r="H46" s="290" t="s">
        <v>8309</v>
      </c>
      <c r="I46" s="236" t="str">
        <f t="shared" si="3"/>
        <v>#VALUE!</v>
      </c>
      <c r="J46" s="231" t="str">
        <f>VLOOKUP(C46, 'DATA - LIS - RX'!A:B,2,0)</f>
        <v>Gabapentin, Duloxetine, Buprenorphine, Hydrocodone</v>
      </c>
      <c r="K46" s="257" t="b">
        <f>VLOOKUP($C46, 'DATA - LIS - RX'!$A:$D,3,0)</f>
        <v>1</v>
      </c>
      <c r="L46" s="257">
        <f>VLOOKUP($C46, 'DATA - LIS - RX'!$A:$D,4,0)</f>
        <v>44636</v>
      </c>
      <c r="M46" s="197" t="str">
        <f>VLOOKUP(B46, 'FEB2022 - CC'!A:G,7,0)</f>
        <v>#N/A</v>
      </c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idden="1">
      <c r="A47" s="290">
        <v>206521.0</v>
      </c>
      <c r="B47" s="231" t="s">
        <v>8353</v>
      </c>
      <c r="C47" s="231">
        <v>9353.0</v>
      </c>
      <c r="D47" s="231" t="s">
        <v>2639</v>
      </c>
      <c r="E47" s="291">
        <v>44568.0</v>
      </c>
      <c r="F47" s="251" t="s">
        <v>8342</v>
      </c>
      <c r="G47" s="290" t="s">
        <v>8309</v>
      </c>
      <c r="H47" s="290" t="s">
        <v>8309</v>
      </c>
      <c r="I47" s="236" t="str">
        <f t="shared" si="3"/>
        <v>#VALUE!</v>
      </c>
      <c r="J47" s="231" t="str">
        <f>VLOOKUP(C47, 'DATA - LIS - RX'!A:B,2,0)</f>
        <v>Hydrocodone</v>
      </c>
      <c r="K47" s="231" t="b">
        <f>VLOOKUP($C47, 'DATA - LIS - RX'!$A:$D,3,0)</f>
        <v>1</v>
      </c>
      <c r="L47" s="257">
        <f>VLOOKUP($C47, 'DATA - LIS - RX'!$A:$D,4,0)</f>
        <v>44448</v>
      </c>
      <c r="M47" s="292" t="str">
        <f>VLOOKUP(B47, 'FEB2022 - CC'!A:G,7,0)</f>
        <v>#N/A</v>
      </c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idden="1">
      <c r="A48" s="290">
        <v>206529.0</v>
      </c>
      <c r="B48" s="231" t="s">
        <v>8354</v>
      </c>
      <c r="C48" s="231">
        <v>11931.0</v>
      </c>
      <c r="D48" s="231" t="s">
        <v>1665</v>
      </c>
      <c r="E48" s="291">
        <v>44568.0</v>
      </c>
      <c r="F48" s="251" t="s">
        <v>8340</v>
      </c>
      <c r="G48" s="290" t="s">
        <v>8309</v>
      </c>
      <c r="H48" s="290" t="s">
        <v>8309</v>
      </c>
      <c r="I48" s="236" t="str">
        <f t="shared" si="3"/>
        <v>+</v>
      </c>
      <c r="J48" s="231" t="str">
        <f>VLOOKUP(C48, 'DATA - LIS - RX'!A:B,2,0)</f>
        <v>Alprazolam, Codeine, Gabapentin, Buprenorphine</v>
      </c>
      <c r="K48" s="231" t="b">
        <f>VLOOKUP($C48, 'DATA - LIS - RX'!$A:$D,3,0)</f>
        <v>1</v>
      </c>
      <c r="L48" s="257">
        <f>VLOOKUP($C48, 'DATA - LIS - RX'!$A:$D,4,0)</f>
        <v>44502</v>
      </c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idden="1">
      <c r="A49" s="290">
        <v>206535.0</v>
      </c>
      <c r="B49" s="231" t="s">
        <v>8355</v>
      </c>
      <c r="C49" s="231">
        <v>16178.0</v>
      </c>
      <c r="D49" s="231" t="s">
        <v>287</v>
      </c>
      <c r="E49" s="291">
        <v>44568.0</v>
      </c>
      <c r="F49" s="251" t="s">
        <v>8340</v>
      </c>
      <c r="G49" s="290" t="s">
        <v>8309</v>
      </c>
      <c r="H49" s="290" t="s">
        <v>8309</v>
      </c>
      <c r="I49" s="236" t="str">
        <f t="shared" si="3"/>
        <v>+</v>
      </c>
      <c r="J49" s="231" t="str">
        <f>VLOOKUP(C49, 'DATA - LIS - RX'!A:B,2,0)</f>
        <v>Alprazolam, Hydrocodone</v>
      </c>
      <c r="K49" s="257" t="b">
        <f>VLOOKUP($C49, 'DATA - LIS - RX'!$A:$D,3,0)</f>
        <v>1</v>
      </c>
      <c r="L49" s="257">
        <f>VLOOKUP($C49, 'DATA - LIS - RX'!$A:$D,4,0)</f>
        <v>44539</v>
      </c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idden="1">
      <c r="A50" s="290">
        <v>206557.0</v>
      </c>
      <c r="B50" s="231" t="s">
        <v>8356</v>
      </c>
      <c r="C50" s="231">
        <v>15335.0</v>
      </c>
      <c r="D50" s="231" t="s">
        <v>512</v>
      </c>
      <c r="E50" s="291">
        <v>44571.0</v>
      </c>
      <c r="F50" s="251" t="s">
        <v>8340</v>
      </c>
      <c r="G50" s="290" t="s">
        <v>8309</v>
      </c>
      <c r="H50" s="290" t="s">
        <v>8309</v>
      </c>
      <c r="I50" s="236" t="str">
        <f t="shared" si="3"/>
        <v>+</v>
      </c>
      <c r="J50" s="231" t="str">
        <f>VLOOKUP(C50, 'DATA - LIS - RX'!A:B,2,0)</f>
        <v>Alprazolam, Pregabalin, Codeine, Duloxetine</v>
      </c>
      <c r="K50" s="257" t="b">
        <f>VLOOKUP($C50, 'DATA - LIS - RX'!$A:$D,3,0)</f>
        <v>1</v>
      </c>
      <c r="L50" s="257">
        <f>VLOOKUP($C50, 'DATA - LIS - RX'!$A:$D,4,0)</f>
        <v>44614</v>
      </c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idden="1">
      <c r="A51" s="290">
        <v>206576.0</v>
      </c>
      <c r="B51" s="231" t="s">
        <v>8357</v>
      </c>
      <c r="C51" s="231">
        <v>9466.0</v>
      </c>
      <c r="D51" s="231" t="s">
        <v>1725</v>
      </c>
      <c r="E51" s="291">
        <v>44572.0</v>
      </c>
      <c r="F51" s="251" t="s">
        <v>8340</v>
      </c>
      <c r="G51" s="290" t="s">
        <v>8309</v>
      </c>
      <c r="H51" s="290" t="s">
        <v>8309</v>
      </c>
      <c r="I51" s="236" t="str">
        <f t="shared" si="3"/>
        <v>+</v>
      </c>
      <c r="J51" s="231" t="str">
        <f>VLOOKUP(C51, 'DATA - LIS - RX'!A:B,2,0)</f>
        <v>Alprazolam, Gabapentin, Tramadol</v>
      </c>
      <c r="K51" s="231" t="b">
        <f>VLOOKUP($C51, 'DATA - LIS - RX'!$A:$D,3,0)</f>
        <v>1</v>
      </c>
      <c r="L51" s="257">
        <f>VLOOKUP($C51, 'DATA - LIS - RX'!$A:$D,4,0)</f>
        <v>44614</v>
      </c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idden="1">
      <c r="A52" s="290">
        <v>206601.0</v>
      </c>
      <c r="B52" s="231" t="s">
        <v>8358</v>
      </c>
      <c r="C52" s="231">
        <v>14262.0</v>
      </c>
      <c r="D52" s="231" t="s">
        <v>713</v>
      </c>
      <c r="E52" s="291">
        <v>44575.0</v>
      </c>
      <c r="F52" s="251" t="s">
        <v>8340</v>
      </c>
      <c r="G52" s="290" t="s">
        <v>8309</v>
      </c>
      <c r="H52" s="290" t="s">
        <v>8309</v>
      </c>
      <c r="I52" s="236" t="str">
        <f t="shared" si="3"/>
        <v>+</v>
      </c>
      <c r="J52" s="231" t="str">
        <f>VLOOKUP(C52, 'DATA - LIS - RX'!A:B,2,0)</f>
        <v>Alprazolam, Oxycodone, Buprenorphine, Pregabalin</v>
      </c>
      <c r="K52" s="231" t="b">
        <f>VLOOKUP($C52, 'DATA - LIS - RX'!$A:$D,3,0)</f>
        <v>1</v>
      </c>
      <c r="L52" s="257">
        <f>VLOOKUP($C52, 'DATA - LIS - RX'!$A:$D,4,0)</f>
        <v>44616</v>
      </c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idden="1">
      <c r="A53" s="290">
        <v>206636.0</v>
      </c>
      <c r="B53" s="231" t="s">
        <v>8359</v>
      </c>
      <c r="C53" s="231">
        <v>15555.0</v>
      </c>
      <c r="D53" s="231" t="s">
        <v>1021</v>
      </c>
      <c r="E53" s="291">
        <v>44573.0</v>
      </c>
      <c r="F53" s="251" t="s">
        <v>8340</v>
      </c>
      <c r="G53" s="290" t="s">
        <v>8309</v>
      </c>
      <c r="H53" s="290" t="s">
        <v>8309</v>
      </c>
      <c r="I53" s="236" t="str">
        <f t="shared" si="3"/>
        <v>+</v>
      </c>
      <c r="J53" s="231" t="str">
        <f>VLOOKUP(C53, 'DATA - LIS - RX'!A:B,2,0)</f>
        <v>Alprazolam, Gabapentin, Hydrocodone, Cyclobenzaprine, Zolpidem </v>
      </c>
      <c r="K53" s="257" t="b">
        <f>VLOOKUP($C53, 'DATA - LIS - RX'!$A:$D,3,0)</f>
        <v>1</v>
      </c>
      <c r="L53" s="257">
        <f>VLOOKUP($C53, 'DATA - LIS - RX'!$A:$D,4,0)</f>
        <v>44614</v>
      </c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idden="1">
      <c r="A54" s="290">
        <v>206648.0</v>
      </c>
      <c r="B54" s="231" t="s">
        <v>8317</v>
      </c>
      <c r="C54" s="231">
        <v>11619.0</v>
      </c>
      <c r="D54" s="231" t="s">
        <v>2729</v>
      </c>
      <c r="E54" s="291">
        <v>44573.0</v>
      </c>
      <c r="F54" s="251" t="s">
        <v>8360</v>
      </c>
      <c r="G54" s="290" t="s">
        <v>8309</v>
      </c>
      <c r="H54" s="290" t="s">
        <v>8309</v>
      </c>
      <c r="I54" s="236" t="str">
        <f t="shared" si="3"/>
        <v>+</v>
      </c>
      <c r="J54" s="231" t="str">
        <f>VLOOKUP(C54, 'DATA - LIS - RX'!A:B,2,0)</f>
        <v>Adderall, Diazepam, Pregabalin, Oxycodone</v>
      </c>
      <c r="K54" s="231" t="b">
        <f>VLOOKUP($C54, 'DATA - LIS - RX'!$A:$D,3,0)</f>
        <v>1</v>
      </c>
      <c r="L54" s="257">
        <f>VLOOKUP($C54, 'DATA - LIS - RX'!$A:$D,4,0)</f>
        <v>44614</v>
      </c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idden="1">
      <c r="A55" s="290">
        <v>206660.0</v>
      </c>
      <c r="B55" s="231" t="s">
        <v>8361</v>
      </c>
      <c r="C55" s="231">
        <v>15667.0</v>
      </c>
      <c r="D55" s="231" t="s">
        <v>886</v>
      </c>
      <c r="E55" s="291">
        <v>44573.0</v>
      </c>
      <c r="F55" s="251" t="s">
        <v>8340</v>
      </c>
      <c r="G55" s="290" t="s">
        <v>8309</v>
      </c>
      <c r="H55" s="290" t="s">
        <v>8309</v>
      </c>
      <c r="I55" s="236" t="str">
        <f t="shared" si="3"/>
        <v>+</v>
      </c>
      <c r="J55" s="231" t="str">
        <f>VLOOKUP(C55, 'DATA - LIS - RX'!A:B,2,0)</f>
        <v>Alprazolam, Codeine</v>
      </c>
      <c r="K55" s="257" t="b">
        <f>VLOOKUP($C55, 'DATA - LIS - RX'!$A:$D,3,0)</f>
        <v>1</v>
      </c>
      <c r="L55" s="257">
        <f>VLOOKUP($C55, 'DATA - LIS - RX'!$A:$D,4,0)</f>
        <v>44577</v>
      </c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idden="1">
      <c r="A56" s="290">
        <v>206682.0</v>
      </c>
      <c r="B56" s="231" t="s">
        <v>8362</v>
      </c>
      <c r="C56" s="231">
        <v>9210.0</v>
      </c>
      <c r="D56" s="231" t="s">
        <v>925</v>
      </c>
      <c r="E56" s="291">
        <v>44574.0</v>
      </c>
      <c r="F56" s="251" t="s">
        <v>8340</v>
      </c>
      <c r="G56" s="290" t="s">
        <v>8309</v>
      </c>
      <c r="H56" s="290" t="s">
        <v>8309</v>
      </c>
      <c r="I56" s="236" t="str">
        <f t="shared" si="3"/>
        <v>+</v>
      </c>
      <c r="J56" s="231" t="str">
        <f>VLOOKUP(C56, 'DATA - LIS - RX'!A:B,2,0)</f>
        <v>Alprazolam, Tramadol</v>
      </c>
      <c r="K56" s="231" t="b">
        <f>VLOOKUP($C56, 'DATA - LIS - RX'!$A:$D,3,0)</f>
        <v>1</v>
      </c>
      <c r="L56" s="257">
        <f>VLOOKUP($C56, 'DATA - LIS - RX'!$A:$D,4,0)</f>
        <v>44591</v>
      </c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idden="1">
      <c r="A57" s="290">
        <v>206686.0</v>
      </c>
      <c r="B57" s="231" t="s">
        <v>8363</v>
      </c>
      <c r="C57" s="231">
        <v>9214.0</v>
      </c>
      <c r="D57" s="231" t="s">
        <v>642</v>
      </c>
      <c r="E57" s="291">
        <v>44574.0</v>
      </c>
      <c r="F57" s="251" t="s">
        <v>8340</v>
      </c>
      <c r="G57" s="290" t="s">
        <v>8309</v>
      </c>
      <c r="H57" s="290" t="s">
        <v>8309</v>
      </c>
      <c r="I57" s="236" t="str">
        <f t="shared" si="3"/>
        <v>+</v>
      </c>
      <c r="J57" s="231" t="str">
        <f>VLOOKUP(C57, 'DATA - LIS - RX'!A:B,2,0)</f>
        <v>Alprazolam, Hydrocodone, Zolpidem</v>
      </c>
      <c r="K57" s="231" t="b">
        <f>VLOOKUP($C57, 'DATA - LIS - RX'!$A:$D,3,0)</f>
        <v>1</v>
      </c>
      <c r="L57" s="257">
        <f>VLOOKUP($C57, 'DATA - LIS - RX'!$A:$D,4,0)</f>
        <v>44591</v>
      </c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idden="1">
      <c r="A58" s="290">
        <v>206689.0</v>
      </c>
      <c r="B58" s="231" t="s">
        <v>8330</v>
      </c>
      <c r="C58" s="231">
        <v>13278.0</v>
      </c>
      <c r="D58" s="231" t="s">
        <v>2779</v>
      </c>
      <c r="E58" s="291">
        <v>44574.0</v>
      </c>
      <c r="F58" s="251" t="s">
        <v>8342</v>
      </c>
      <c r="G58" s="290" t="s">
        <v>8309</v>
      </c>
      <c r="H58" s="290" t="s">
        <v>8309</v>
      </c>
      <c r="I58" s="236" t="str">
        <f t="shared" si="3"/>
        <v>#VALUE!</v>
      </c>
      <c r="J58" s="231" t="str">
        <f>VLOOKUP(C58, 'DATA - LIS - RX'!A:B,2,0)</f>
        <v>Gabapentin</v>
      </c>
      <c r="K58" s="231" t="b">
        <f>VLOOKUP($C58, 'DATA - LIS - RX'!$A:$D,3,0)</f>
        <v>1</v>
      </c>
      <c r="L58" s="257">
        <f>VLOOKUP($C58, 'DATA - LIS - RX'!$A:$D,4,0)</f>
        <v>44616</v>
      </c>
      <c r="M58" s="292" t="str">
        <f>VLOOKUP(B58, 'FEB2022 - CC'!A:G,7,0)</f>
        <v>#N/A</v>
      </c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idden="1">
      <c r="A59" s="290">
        <v>206691.0</v>
      </c>
      <c r="B59" s="231" t="s">
        <v>8364</v>
      </c>
      <c r="C59" s="231">
        <v>13405.0</v>
      </c>
      <c r="D59" s="231" t="s">
        <v>2785</v>
      </c>
      <c r="E59" s="291">
        <v>44574.0</v>
      </c>
      <c r="F59" s="251" t="s">
        <v>8346</v>
      </c>
      <c r="G59" s="290" t="s">
        <v>8309</v>
      </c>
      <c r="H59" s="290" t="s">
        <v>8309</v>
      </c>
      <c r="I59" s="236" t="str">
        <f t="shared" si="3"/>
        <v>+</v>
      </c>
      <c r="J59" s="231" t="str">
        <f>VLOOKUP(C59, 'DATA - LIS - RX'!A:B,2,0)</f>
        <v>Clonazepam, Hydrocodone, Pregabalin</v>
      </c>
      <c r="K59" s="231" t="b">
        <f>VLOOKUP($C59, 'DATA - LIS - RX'!$A:$D,3,0)</f>
        <v>1</v>
      </c>
      <c r="L59" s="257">
        <f>VLOOKUP($C59, 'DATA - LIS - RX'!$A:$D,4,0)</f>
        <v>44616</v>
      </c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idden="1">
      <c r="A60" s="290">
        <v>206707.0</v>
      </c>
      <c r="B60" s="231" t="s">
        <v>8365</v>
      </c>
      <c r="C60" s="231">
        <v>9976.0</v>
      </c>
      <c r="D60" s="231" t="s">
        <v>985</v>
      </c>
      <c r="E60" s="291">
        <v>44575.0</v>
      </c>
      <c r="F60" s="251" t="s">
        <v>8346</v>
      </c>
      <c r="G60" s="290" t="s">
        <v>8309</v>
      </c>
      <c r="H60" s="290" t="s">
        <v>8309</v>
      </c>
      <c r="I60" s="236" t="str">
        <f t="shared" si="3"/>
        <v>+</v>
      </c>
      <c r="J60" s="231" t="str">
        <f>VLOOKUP(C60, 'DATA - LIS - RX'!A:B,2,0)</f>
        <v>Clonazepam, Hydrocodone, Pregabalin, Tapentadol</v>
      </c>
      <c r="K60" s="231" t="b">
        <f>VLOOKUP($C60, 'DATA - LIS - RX'!$A:$D,3,0)</f>
        <v>1</v>
      </c>
      <c r="L60" s="257">
        <f>VLOOKUP($C60, 'DATA - LIS - RX'!$A:$D,4,0)</f>
        <v>44559</v>
      </c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idden="1">
      <c r="A61" s="290">
        <v>206711.0</v>
      </c>
      <c r="B61" s="231" t="s">
        <v>8308</v>
      </c>
      <c r="C61" s="231">
        <v>12709.0</v>
      </c>
      <c r="D61" s="231" t="s">
        <v>2805</v>
      </c>
      <c r="E61" s="291">
        <v>44575.0</v>
      </c>
      <c r="F61" s="251" t="s">
        <v>8340</v>
      </c>
      <c r="G61" s="290" t="s">
        <v>8309</v>
      </c>
      <c r="H61" s="290" t="s">
        <v>8309</v>
      </c>
      <c r="I61" s="236" t="str">
        <f t="shared" si="3"/>
        <v>+</v>
      </c>
      <c r="J61" s="231" t="str">
        <f>VLOOKUP(C61, 'DATA - LIS - RX'!A:B,2,0)</f>
        <v>Hydrocodone, Alprazolam</v>
      </c>
      <c r="K61" s="231" t="b">
        <f>VLOOKUP($C61, 'DATA - LIS - RX'!$A:$D,3,0)</f>
        <v>1</v>
      </c>
      <c r="L61" s="257">
        <f>VLOOKUP($C61, 'DATA - LIS - RX'!$A:$D,4,0)</f>
        <v>44616</v>
      </c>
      <c r="M61" s="197"/>
      <c r="N61" s="197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>
      <c r="A62" s="290">
        <v>206743.0</v>
      </c>
      <c r="B62" s="231" t="s">
        <v>8366</v>
      </c>
      <c r="C62" s="231">
        <v>10626.0</v>
      </c>
      <c r="D62" s="231" t="s">
        <v>728</v>
      </c>
      <c r="E62" s="291">
        <v>44578.0</v>
      </c>
      <c r="F62" s="251" t="s">
        <v>8342</v>
      </c>
      <c r="G62" s="290" t="s">
        <v>8309</v>
      </c>
      <c r="H62" s="290" t="s">
        <v>8309</v>
      </c>
      <c r="I62" s="236" t="str">
        <f t="shared" si="3"/>
        <v>#VALUE!</v>
      </c>
      <c r="J62" s="231" t="str">
        <f>VLOOKUP(C62, 'DATA - LIS - RX'!A:B,2,0)</f>
        <v>Amitriptyline, Hydrocodone, Morphine, Pregabalin</v>
      </c>
      <c r="K62" s="231" t="b">
        <f>VLOOKUP($C62, 'DATA - LIS - RX'!$A:$D,3,0)</f>
        <v>1</v>
      </c>
      <c r="L62" s="257">
        <f>VLOOKUP($C62, 'DATA - LIS - RX'!$A:$D,4,0)</f>
        <v>44577</v>
      </c>
      <c r="M62" s="197" t="str">
        <f>VLOOKUP(B62, 'FEB2022 - CC'!A:G,7,0)</f>
        <v>#N/A</v>
      </c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idden="1">
      <c r="A63" s="290">
        <v>206748.0</v>
      </c>
      <c r="B63" s="231" t="s">
        <v>8367</v>
      </c>
      <c r="C63" s="231">
        <v>17893.0</v>
      </c>
      <c r="D63" s="231" t="s">
        <v>755</v>
      </c>
      <c r="E63" s="291">
        <v>44578.0</v>
      </c>
      <c r="F63" s="251" t="s">
        <v>8360</v>
      </c>
      <c r="G63" s="290" t="s">
        <v>8309</v>
      </c>
      <c r="H63" s="290" t="s">
        <v>8309</v>
      </c>
      <c r="I63" s="236" t="str">
        <f t="shared" si="3"/>
        <v>+</v>
      </c>
      <c r="J63" s="231" t="str">
        <f>VLOOKUP(C63, 'DATA - LIS - RX'!A:B,2,0)</f>
        <v>Hydrocodone, Diazepam, Buprenorphine</v>
      </c>
      <c r="K63" s="231" t="b">
        <f>VLOOKUP($C63, 'DATA - LIS - RX'!$A:$D,3,0)</f>
        <v>1</v>
      </c>
      <c r="L63" s="257">
        <f>VLOOKUP($C63, 'DATA - LIS - RX'!$A:$D,4,0)</f>
        <v>44617</v>
      </c>
      <c r="M63" s="197"/>
      <c r="N63" s="197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idden="1">
      <c r="A64" s="290">
        <v>206759.0</v>
      </c>
      <c r="B64" s="231" t="s">
        <v>8368</v>
      </c>
      <c r="C64" s="231">
        <v>16983.0</v>
      </c>
      <c r="D64" s="231" t="s">
        <v>1122</v>
      </c>
      <c r="E64" s="291">
        <v>44578.0</v>
      </c>
      <c r="F64" s="251" t="s">
        <v>8340</v>
      </c>
      <c r="G64" s="290" t="s">
        <v>8309</v>
      </c>
      <c r="H64" s="290" t="s">
        <v>8309</v>
      </c>
      <c r="I64" s="236" t="str">
        <f t="shared" si="3"/>
        <v>+</v>
      </c>
      <c r="J64" s="231" t="str">
        <f>VLOOKUP(C64, 'DATA - LIS - RX'!A:B,2,0)</f>
        <v>Alprazolam, Dronabinol, Tramadol</v>
      </c>
      <c r="K64" s="231" t="b">
        <f>VLOOKUP($C64, 'DATA - LIS - RX'!$A:$D,3,0)</f>
        <v>1</v>
      </c>
      <c r="L64" s="257">
        <f>VLOOKUP($C64, 'DATA - LIS - RX'!$A:$D,4,0)</f>
        <v>44591</v>
      </c>
      <c r="M64" s="197"/>
      <c r="N64" s="197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idden="1">
      <c r="A65" s="290">
        <v>206782.0</v>
      </c>
      <c r="B65" s="231" t="s">
        <v>8369</v>
      </c>
      <c r="C65" s="231">
        <v>10445.0</v>
      </c>
      <c r="D65" s="231" t="s">
        <v>1189</v>
      </c>
      <c r="E65" s="291">
        <v>44579.0</v>
      </c>
      <c r="F65" s="251" t="s">
        <v>8340</v>
      </c>
      <c r="G65" s="290" t="s">
        <v>8309</v>
      </c>
      <c r="H65" s="290" t="s">
        <v>8309</v>
      </c>
      <c r="I65" s="236" t="str">
        <f t="shared" si="3"/>
        <v>+</v>
      </c>
      <c r="J65" s="231" t="str">
        <f>VLOOKUP(C65, 'DATA - LIS - RX'!A:B,2,0)</f>
        <v>Alprazolam, Gabapentin, Oxycodone</v>
      </c>
      <c r="K65" s="231" t="b">
        <f>VLOOKUP($C65, 'DATA - LIS - RX'!$A:$D,3,0)</f>
        <v>1</v>
      </c>
      <c r="L65" s="257">
        <f>VLOOKUP($C65, 'DATA - LIS - RX'!$A:$D,4,0)</f>
        <v>44620</v>
      </c>
      <c r="M65" s="197"/>
      <c r="N65" s="197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idden="1">
      <c r="A66" s="290">
        <v>206792.0</v>
      </c>
      <c r="B66" s="231" t="s">
        <v>8370</v>
      </c>
      <c r="C66" s="231">
        <v>12131.0</v>
      </c>
      <c r="D66" s="231" t="s">
        <v>889</v>
      </c>
      <c r="E66" s="291">
        <v>44580.0</v>
      </c>
      <c r="F66" s="251" t="s">
        <v>8340</v>
      </c>
      <c r="G66" s="290" t="s">
        <v>8309</v>
      </c>
      <c r="H66" s="290" t="s">
        <v>8309</v>
      </c>
      <c r="I66" s="236" t="str">
        <f t="shared" si="3"/>
        <v>+</v>
      </c>
      <c r="J66" s="231" t="str">
        <f>VLOOKUP(C66, 'DATA - LIS - RX'!A:B,2,0)</f>
        <v>Alprazolam, Gabapentin, Hydrocodone, Buprenorphine</v>
      </c>
      <c r="K66" s="231" t="b">
        <f>VLOOKUP($C66, 'DATA - LIS - RX'!$A:$D,3,0)</f>
        <v>1</v>
      </c>
      <c r="L66" s="257">
        <f>VLOOKUP($C66, 'DATA - LIS - RX'!$A:$D,4,0)</f>
        <v>44620</v>
      </c>
      <c r="M66" s="197"/>
      <c r="N66" s="197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idden="1">
      <c r="A67" s="290">
        <v>206798.0</v>
      </c>
      <c r="B67" s="231" t="s">
        <v>8371</v>
      </c>
      <c r="C67" s="231">
        <v>17241.0</v>
      </c>
      <c r="D67" s="231" t="s">
        <v>2566</v>
      </c>
      <c r="E67" s="291">
        <v>44580.0</v>
      </c>
      <c r="F67" s="251" t="s">
        <v>8360</v>
      </c>
      <c r="G67" s="290" t="s">
        <v>8309</v>
      </c>
      <c r="H67" s="290" t="s">
        <v>8309</v>
      </c>
      <c r="I67" s="236" t="str">
        <f t="shared" si="3"/>
        <v>+</v>
      </c>
      <c r="J67" s="231" t="str">
        <f>VLOOKUP(C67, 'DATA - LIS - RX'!A:B,2,0)</f>
        <v>Cyclobenzaprine, Diazepam, Dronabinol, Pregabalin</v>
      </c>
      <c r="K67" s="257" t="b">
        <f>VLOOKUP($C67, 'DATA - LIS - RX'!$A:$D,3,0)</f>
        <v>1</v>
      </c>
      <c r="L67" s="257">
        <f>VLOOKUP($C67, 'DATA - LIS - RX'!$A:$D,4,0)</f>
        <v>44620</v>
      </c>
      <c r="M67" s="197"/>
      <c r="N67" s="197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idden="1">
      <c r="A68" s="290">
        <v>206824.0</v>
      </c>
      <c r="B68" s="231" t="s">
        <v>8372</v>
      </c>
      <c r="C68" s="231">
        <v>11072.0</v>
      </c>
      <c r="D68" s="231" t="s">
        <v>1173</v>
      </c>
      <c r="E68" s="291">
        <v>44580.0</v>
      </c>
      <c r="F68" s="251" t="s">
        <v>8346</v>
      </c>
      <c r="G68" s="290" t="s">
        <v>8309</v>
      </c>
      <c r="H68" s="290" t="s">
        <v>8309</v>
      </c>
      <c r="I68" s="236" t="str">
        <f t="shared" si="3"/>
        <v>+</v>
      </c>
      <c r="J68" s="231" t="str">
        <f>VLOOKUP(C68, 'DATA - LIS - RX'!A:B,2,0)</f>
        <v>Zolpidem, Clonazepam, Oxycodone, Hydromorphone</v>
      </c>
      <c r="K68" s="231" t="b">
        <f>VLOOKUP($C68, 'DATA - LIS - RX'!$A:$D,3,0)</f>
        <v>1</v>
      </c>
      <c r="L68" s="257">
        <f>VLOOKUP($C68, 'DATA - LIS - RX'!$A:$D,4,0)</f>
        <v>44620</v>
      </c>
      <c r="M68" s="197"/>
      <c r="N68" s="197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idden="1">
      <c r="A69" s="197"/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idden="1">
      <c r="A70" s="290">
        <v>206408.0</v>
      </c>
      <c r="B70" s="231" t="s">
        <v>8373</v>
      </c>
      <c r="C70" s="231">
        <v>12990.0</v>
      </c>
      <c r="D70" s="231" t="s">
        <v>2475</v>
      </c>
      <c r="E70" s="291">
        <v>44564.0</v>
      </c>
      <c r="F70" s="290" t="s">
        <v>8374</v>
      </c>
      <c r="G70" s="290">
        <v>1860.0</v>
      </c>
      <c r="H70" s="290" t="s">
        <v>8309</v>
      </c>
      <c r="I70" s="236" t="str">
        <f>IF(SEARCH(F70,J70)&gt;=1,"+","-")</f>
        <v>#VALUE!</v>
      </c>
      <c r="J70" s="231" t="str">
        <f>VLOOKUP(C70, 'DATA - LIS - RX'!A:B,2,0)</f>
        <v>Tapentadol, Oxycodone, Oxycodone</v>
      </c>
      <c r="K70" s="231" t="b">
        <f>VLOOKUP($C70, 'DATA - LIS - RX'!$A:$D,3,0)</f>
        <v>1</v>
      </c>
      <c r="L70" s="257">
        <f>VLOOKUP($C70, 'DATA - LIS - RX'!$A:$D,4,0)</f>
        <v>44601</v>
      </c>
      <c r="M70" s="197"/>
      <c r="N70" s="197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idden="1">
      <c r="A71" s="197"/>
      <c r="B71" s="197"/>
      <c r="C71" s="197"/>
      <c r="D71" s="197"/>
      <c r="E71" s="197"/>
      <c r="F71" s="197"/>
      <c r="G71" s="197"/>
      <c r="H71" s="197"/>
      <c r="I71" s="197"/>
      <c r="J71" s="197"/>
      <c r="K71" s="197"/>
      <c r="L71" s="197"/>
      <c r="M71" s="197"/>
      <c r="N71" s="197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idden="1">
      <c r="A72" s="290">
        <v>206404.0</v>
      </c>
      <c r="B72" s="231" t="s">
        <v>8375</v>
      </c>
      <c r="C72" s="231">
        <v>9199.0</v>
      </c>
      <c r="D72" s="231" t="s">
        <v>2465</v>
      </c>
      <c r="E72" s="291">
        <v>44564.0</v>
      </c>
      <c r="F72" s="290" t="s">
        <v>7939</v>
      </c>
      <c r="G72" s="290" t="s">
        <v>8309</v>
      </c>
      <c r="H72" s="290" t="s">
        <v>8309</v>
      </c>
      <c r="I72" s="236" t="str">
        <f t="shared" ref="I72:I85" si="4">IF(SEARCH(F72,J72)&gt;=1,"+","-")</f>
        <v>#VALUE!</v>
      </c>
      <c r="J72" s="231" t="str">
        <f>VLOOKUP(C72, 'DATA - LIS - RX'!A:B,2,0)</f>
        <v>Gabapentin, Codeine</v>
      </c>
      <c r="K72" s="231" t="b">
        <f>VLOOKUP($C72, 'DATA - LIS - RX'!$A:$D,3,0)</f>
        <v>1</v>
      </c>
      <c r="L72" s="257">
        <f>VLOOKUP($C72, 'DATA - LIS - RX'!$A:$D,4,0)</f>
        <v>44601</v>
      </c>
      <c r="M72" s="292" t="str">
        <f>VLOOKUP(B72, 'FEB2022 - CC'!A:G,7,0)</f>
        <v>#N/A</v>
      </c>
      <c r="N72" s="197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>
      <c r="A73" s="290">
        <v>206433.0</v>
      </c>
      <c r="B73" s="231" t="s">
        <v>8326</v>
      </c>
      <c r="C73" s="231">
        <v>17372.0</v>
      </c>
      <c r="D73" s="231" t="s">
        <v>486</v>
      </c>
      <c r="E73" s="291">
        <v>44565.0</v>
      </c>
      <c r="F73" s="290" t="s">
        <v>7939</v>
      </c>
      <c r="G73" s="290" t="s">
        <v>8309</v>
      </c>
      <c r="H73" s="290" t="s">
        <v>8309</v>
      </c>
      <c r="I73" s="236" t="str">
        <f t="shared" si="4"/>
        <v>#VALUE!</v>
      </c>
      <c r="J73" s="231" t="str">
        <f>VLOOKUP(C73, 'DATA - LIS - RX'!A:B,2,0)</f>
        <v>Hydrocodone, Pregabalin</v>
      </c>
      <c r="K73" s="231" t="b">
        <f>VLOOKUP($C73, 'DATA - LIS - RX'!$A:$D,3,0)</f>
        <v>1</v>
      </c>
      <c r="L73" s="257">
        <f>VLOOKUP($C73, 'DATA - LIS - RX'!$A:$D,4,0)</f>
        <v>44577</v>
      </c>
      <c r="M73" s="197" t="str">
        <f>VLOOKUP(B73, 'FEB2022 - CC'!A:G,7,0)</f>
        <v>#N/A</v>
      </c>
      <c r="N73" s="197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idden="1">
      <c r="A74" s="290">
        <v>206458.0</v>
      </c>
      <c r="B74" s="231" t="s">
        <v>8376</v>
      </c>
      <c r="C74" s="231">
        <v>11883.0</v>
      </c>
      <c r="D74" s="231" t="s">
        <v>2569</v>
      </c>
      <c r="E74" s="291">
        <v>44566.0</v>
      </c>
      <c r="F74" s="290" t="s">
        <v>7939</v>
      </c>
      <c r="G74" s="290" t="s">
        <v>8309</v>
      </c>
      <c r="H74" s="290" t="s">
        <v>8309</v>
      </c>
      <c r="I74" s="236" t="str">
        <f t="shared" si="4"/>
        <v>#VALUE!</v>
      </c>
      <c r="J74" s="231" t="str">
        <f>VLOOKUP(C74, 'DATA - LIS - RX'!A:B,2,0)</f>
        <v>Oxycodone, Duloxetine</v>
      </c>
      <c r="K74" s="231" t="b">
        <f>VLOOKUP($C74, 'DATA - LIS - RX'!$A:$D,3,0)</f>
        <v>1</v>
      </c>
      <c r="L74" s="257">
        <f>VLOOKUP($C74, 'DATA - LIS - RX'!$A:$D,4,0)</f>
        <v>44601</v>
      </c>
      <c r="M74" s="292" t="str">
        <f>VLOOKUP(B74, 'FEB2022 - CC'!A:G,7,0)</f>
        <v>#N/A</v>
      </c>
      <c r="N74" s="197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>
      <c r="A75" s="290">
        <v>206515.0</v>
      </c>
      <c r="B75" s="231" t="s">
        <v>8351</v>
      </c>
      <c r="C75" s="231">
        <v>13331.0</v>
      </c>
      <c r="D75" s="231" t="s">
        <v>314</v>
      </c>
      <c r="E75" s="291">
        <v>44567.0</v>
      </c>
      <c r="F75" s="290" t="s">
        <v>7939</v>
      </c>
      <c r="G75" s="290" t="s">
        <v>8309</v>
      </c>
      <c r="H75" s="290" t="s">
        <v>8309</v>
      </c>
      <c r="I75" s="236" t="str">
        <f t="shared" si="4"/>
        <v>#VALUE!</v>
      </c>
      <c r="J75" s="231" t="str">
        <f>VLOOKUP(C75, 'DATA - LIS - RX'!A:B,2,0)</f>
        <v>Codeine, Alprazolam, Diazepam, Gabapentin</v>
      </c>
      <c r="K75" s="231" t="b">
        <f>VLOOKUP($C75, 'DATA - LIS - RX'!$A:$D,3,0)</f>
        <v>1</v>
      </c>
      <c r="L75" s="257">
        <f>VLOOKUP($C75, 'DATA - LIS - RX'!$A:$D,4,0)</f>
        <v>44582</v>
      </c>
      <c r="M75" s="197" t="str">
        <f>VLOOKUP(B75, 'FEB2022 - CC'!A:G,7,0)</f>
        <v>#N/A</v>
      </c>
      <c r="N75" s="197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idden="1">
      <c r="A76" s="290">
        <v>206519.0</v>
      </c>
      <c r="B76" s="231" t="s">
        <v>8377</v>
      </c>
      <c r="C76" s="231">
        <v>15479.0</v>
      </c>
      <c r="D76" s="231" t="s">
        <v>241</v>
      </c>
      <c r="E76" s="291">
        <v>44567.0</v>
      </c>
      <c r="F76" s="290" t="s">
        <v>7939</v>
      </c>
      <c r="G76" s="290" t="s">
        <v>8309</v>
      </c>
      <c r="H76" s="290" t="s">
        <v>8309</v>
      </c>
      <c r="I76" s="236" t="str">
        <f t="shared" si="4"/>
        <v>+</v>
      </c>
      <c r="J76" s="231" t="str">
        <f>VLOOKUP(C76, 'DATA - LIS - RX'!A:B,2,0)</f>
        <v>Oxycodone, Buprenorphine, Gabapentin</v>
      </c>
      <c r="K76" s="257" t="b">
        <f>VLOOKUP($C76, 'DATA - LIS - RX'!$A:$D,3,0)</f>
        <v>1</v>
      </c>
      <c r="L76" s="257">
        <f>VLOOKUP($C76, 'DATA - LIS - RX'!$A:$D,4,0)</f>
        <v>44582</v>
      </c>
      <c r="M76" s="197"/>
      <c r="N76" s="197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>
      <c r="A77" s="290">
        <v>206524.0</v>
      </c>
      <c r="B77" s="231" t="s">
        <v>8378</v>
      </c>
      <c r="C77" s="231">
        <v>15359.0</v>
      </c>
      <c r="D77" s="231" t="s">
        <v>954</v>
      </c>
      <c r="E77" s="291">
        <v>44568.0</v>
      </c>
      <c r="F77" s="290" t="s">
        <v>7939</v>
      </c>
      <c r="G77" s="290" t="s">
        <v>8309</v>
      </c>
      <c r="H77" s="290" t="s">
        <v>8309</v>
      </c>
      <c r="I77" s="236" t="str">
        <f t="shared" si="4"/>
        <v>#VALUE!</v>
      </c>
      <c r="J77" s="231" t="str">
        <f>VLOOKUP(C77, 'DATA - LIS - RX'!A:B,2,0)</f>
        <v>Hydrocodone, Clonazepam, Pregabalin</v>
      </c>
      <c r="K77" s="257" t="b">
        <f>VLOOKUP($C77, 'DATA - LIS - RX'!$A:$D,3,0)</f>
        <v>1</v>
      </c>
      <c r="L77" s="257">
        <f>VLOOKUP($C77, 'DATA - LIS - RX'!$A:$D,4,0)</f>
        <v>44578</v>
      </c>
      <c r="M77" s="197" t="str">
        <f>VLOOKUP(B77, 'FEB2022 - CC'!A:G,7,0)</f>
        <v>#N/A</v>
      </c>
      <c r="N77" s="197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idden="1">
      <c r="A78" s="290">
        <v>206529.0</v>
      </c>
      <c r="B78" s="231" t="s">
        <v>8354</v>
      </c>
      <c r="C78" s="231">
        <v>11931.0</v>
      </c>
      <c r="D78" s="231" t="s">
        <v>1665</v>
      </c>
      <c r="E78" s="291">
        <v>44568.0</v>
      </c>
      <c r="F78" s="290" t="s">
        <v>7939</v>
      </c>
      <c r="G78" s="290" t="s">
        <v>8309</v>
      </c>
      <c r="H78" s="290" t="s">
        <v>8309</v>
      </c>
      <c r="I78" s="236" t="str">
        <f t="shared" si="4"/>
        <v>+</v>
      </c>
      <c r="J78" s="231" t="str">
        <f>VLOOKUP(C78, 'DATA - LIS - RX'!A:B,2,0)</f>
        <v>Alprazolam, Codeine, Gabapentin, Buprenorphine</v>
      </c>
      <c r="K78" s="231" t="b">
        <f>VLOOKUP($C78, 'DATA - LIS - RX'!$A:$D,3,0)</f>
        <v>1</v>
      </c>
      <c r="L78" s="257">
        <f>VLOOKUP($C78, 'DATA - LIS - RX'!$A:$D,4,0)</f>
        <v>44502</v>
      </c>
      <c r="M78" s="197"/>
      <c r="N78" s="197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idden="1">
      <c r="A79" s="290">
        <v>206545.0</v>
      </c>
      <c r="B79" s="231" t="s">
        <v>8379</v>
      </c>
      <c r="C79" s="231">
        <v>14858.0</v>
      </c>
      <c r="D79" s="231" t="s">
        <v>2646</v>
      </c>
      <c r="E79" s="291">
        <v>44568.0</v>
      </c>
      <c r="F79" s="290" t="s">
        <v>7939</v>
      </c>
      <c r="G79" s="290" t="s">
        <v>8309</v>
      </c>
      <c r="H79" s="290" t="s">
        <v>8309</v>
      </c>
      <c r="I79" s="236" t="str">
        <f t="shared" si="4"/>
        <v>#VALUE!</v>
      </c>
      <c r="J79" s="231" t="str">
        <f>VLOOKUP(C79, 'DATA - LIS - RX'!A:B,2,0)</f>
        <v>Gabapentin, Hydrocodone, Pregabalin</v>
      </c>
      <c r="K79" s="231" t="b">
        <f>VLOOKUP($C79, 'DATA - LIS - RX'!$A:$D,3,0)</f>
        <v>1</v>
      </c>
      <c r="L79" s="257">
        <f>VLOOKUP($C79, 'DATA - LIS - RX'!$A:$D,4,0)</f>
        <v>44454</v>
      </c>
      <c r="M79" s="292" t="str">
        <f>VLOOKUP(B79, 'FEB2022 - CC'!A:G,7,0)</f>
        <v>#N/A</v>
      </c>
      <c r="N79" s="197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idden="1">
      <c r="A80" s="290">
        <v>206651.0</v>
      </c>
      <c r="B80" s="231" t="s">
        <v>8380</v>
      </c>
      <c r="C80" s="231">
        <v>10662.0</v>
      </c>
      <c r="D80" s="231" t="s">
        <v>2731</v>
      </c>
      <c r="E80" s="291">
        <v>44573.0</v>
      </c>
      <c r="F80" s="290" t="s">
        <v>7939</v>
      </c>
      <c r="G80" s="290" t="s">
        <v>8309</v>
      </c>
      <c r="H80" s="290" t="s">
        <v>8309</v>
      </c>
      <c r="I80" s="236" t="str">
        <f t="shared" si="4"/>
        <v>+</v>
      </c>
      <c r="J80" s="231" t="str">
        <f>VLOOKUP(C80, 'DATA - LIS - RX'!A:B,2,0)</f>
        <v>Hydrocodone, Buprenorphine</v>
      </c>
      <c r="K80" s="231" t="b">
        <f>VLOOKUP($C80, 'DATA - LIS - RX'!$A:$D,3,0)</f>
        <v>1</v>
      </c>
      <c r="L80" s="257">
        <f>VLOOKUP($C80, 'DATA - LIS - RX'!$A:$D,4,0)</f>
        <v>44614</v>
      </c>
      <c r="M80" s="197"/>
      <c r="N80" s="197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>
      <c r="A81" s="290">
        <v>206660.0</v>
      </c>
      <c r="B81" s="231" t="s">
        <v>8361</v>
      </c>
      <c r="C81" s="231">
        <v>15667.0</v>
      </c>
      <c r="D81" s="231" t="s">
        <v>886</v>
      </c>
      <c r="E81" s="291">
        <v>44573.0</v>
      </c>
      <c r="F81" s="290" t="s">
        <v>7939</v>
      </c>
      <c r="G81" s="290" t="s">
        <v>8309</v>
      </c>
      <c r="H81" s="290" t="s">
        <v>8309</v>
      </c>
      <c r="I81" s="236" t="str">
        <f t="shared" si="4"/>
        <v>#VALUE!</v>
      </c>
      <c r="J81" s="231" t="str">
        <f>VLOOKUP(C81, 'DATA - LIS - RX'!A:B,2,0)</f>
        <v>Alprazolam, Codeine</v>
      </c>
      <c r="K81" s="257" t="b">
        <f>VLOOKUP($C81, 'DATA - LIS - RX'!$A:$D,3,0)</f>
        <v>1</v>
      </c>
      <c r="L81" s="257">
        <f>VLOOKUP($C81, 'DATA - LIS - RX'!$A:$D,4,0)</f>
        <v>44577</v>
      </c>
      <c r="M81" s="197" t="str">
        <f>VLOOKUP(B81, 'FEB2022 - CC'!A:G,7,0)</f>
        <v>#N/A</v>
      </c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idden="1">
      <c r="A82" s="290">
        <v>206715.0</v>
      </c>
      <c r="B82" s="231" t="s">
        <v>8381</v>
      </c>
      <c r="C82" s="231">
        <v>14248.0</v>
      </c>
      <c r="D82" s="231" t="s">
        <v>2809</v>
      </c>
      <c r="E82" s="291">
        <v>44575.0</v>
      </c>
      <c r="F82" s="290" t="s">
        <v>7939</v>
      </c>
      <c r="G82" s="290" t="s">
        <v>8309</v>
      </c>
      <c r="H82" s="290" t="s">
        <v>8309</v>
      </c>
      <c r="I82" s="236" t="str">
        <f t="shared" si="4"/>
        <v>+</v>
      </c>
      <c r="J82" s="231" t="str">
        <f>VLOOKUP(C82, 'DATA - LIS - RX'!A:B,2,0)</f>
        <v>Hydrocodone, Pregabalin, Buprenorphine, Duloxetine</v>
      </c>
      <c r="K82" s="231" t="b">
        <f>VLOOKUP($C82, 'DATA - LIS - RX'!$A:$D,3,0)</f>
        <v>1</v>
      </c>
      <c r="L82" s="257">
        <f>VLOOKUP($C82, 'DATA - LIS - RX'!$A:$D,4,0)</f>
        <v>44616</v>
      </c>
      <c r="M82" s="197"/>
      <c r="N82" s="197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idden="1">
      <c r="A83" s="290">
        <v>206722.0</v>
      </c>
      <c r="B83" s="231" t="s">
        <v>8310</v>
      </c>
      <c r="C83" s="231">
        <v>11066.0</v>
      </c>
      <c r="D83" s="231" t="s">
        <v>2812</v>
      </c>
      <c r="E83" s="291">
        <v>44575.0</v>
      </c>
      <c r="F83" s="290" t="s">
        <v>7939</v>
      </c>
      <c r="G83" s="290" t="s">
        <v>8309</v>
      </c>
      <c r="H83" s="290" t="s">
        <v>8309</v>
      </c>
      <c r="I83" s="236" t="str">
        <f t="shared" si="4"/>
        <v>#VALUE!</v>
      </c>
      <c r="J83" s="231" t="str">
        <f>VLOOKUP(C83, 'DATA - LIS - RX'!A:B,2,0)</f>
        <v>Amitriptyline, Gabapentin, Morphine, Codeine, Diazepam</v>
      </c>
      <c r="K83" s="231" t="b">
        <f>VLOOKUP($C83, 'DATA - LIS - RX'!$A:$D,3,0)</f>
        <v>1</v>
      </c>
      <c r="L83" s="257">
        <f>VLOOKUP($C83, 'DATA - LIS - RX'!$A:$D,4,0)</f>
        <v>44616</v>
      </c>
      <c r="M83" s="292" t="str">
        <f>VLOOKUP(B83, 'FEB2022 - CC'!A:G,7,0)</f>
        <v>#N/A</v>
      </c>
      <c r="N83" s="197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idden="1">
      <c r="A84" s="290">
        <v>206752.0</v>
      </c>
      <c r="B84" s="231" t="s">
        <v>8382</v>
      </c>
      <c r="C84" s="231">
        <v>14229.0</v>
      </c>
      <c r="D84" s="231" t="s">
        <v>1903</v>
      </c>
      <c r="E84" s="291">
        <v>44578.0</v>
      </c>
      <c r="F84" s="290" t="s">
        <v>7939</v>
      </c>
      <c r="G84" s="290" t="s">
        <v>8309</v>
      </c>
      <c r="H84" s="290" t="s">
        <v>8309</v>
      </c>
      <c r="I84" s="236" t="str">
        <f t="shared" si="4"/>
        <v>+</v>
      </c>
      <c r="J84" s="231" t="str">
        <f>VLOOKUP(C84, 'DATA - LIS - RX'!A:B,2,0)</f>
        <v>Buprenorphine, Tramadol</v>
      </c>
      <c r="K84" s="231" t="b">
        <f>VLOOKUP($C84, 'DATA - LIS - RX'!$A:$D,3,0)</f>
        <v>1</v>
      </c>
      <c r="L84" s="257">
        <f>VLOOKUP($C84, 'DATA - LIS - RX'!$A:$D,4,0)</f>
        <v>44620</v>
      </c>
      <c r="M84" s="197"/>
      <c r="N84" s="197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idden="1">
      <c r="A85" s="290">
        <v>206819.0</v>
      </c>
      <c r="B85" s="231" t="s">
        <v>8383</v>
      </c>
      <c r="C85" s="231">
        <v>13023.0</v>
      </c>
      <c r="D85" s="231" t="s">
        <v>764</v>
      </c>
      <c r="E85" s="291">
        <v>44580.0</v>
      </c>
      <c r="F85" s="290" t="s">
        <v>7939</v>
      </c>
      <c r="G85" s="290" t="s">
        <v>8309</v>
      </c>
      <c r="H85" s="290" t="s">
        <v>8309</v>
      </c>
      <c r="I85" s="236" t="str">
        <f t="shared" si="4"/>
        <v>#VALUE!</v>
      </c>
      <c r="J85" s="231" t="str">
        <f>VLOOKUP(C85, 'DATA - LIS - RX'!A:B,2,0)</f>
        <v>Codeine</v>
      </c>
      <c r="K85" s="231" t="b">
        <f>VLOOKUP($C85, 'DATA - LIS - RX'!$A:$D,3,0)</f>
        <v>1</v>
      </c>
      <c r="L85" s="257">
        <f>VLOOKUP($C85, 'DATA - LIS - RX'!$A:$D,4,0)</f>
        <v>44620</v>
      </c>
      <c r="M85" s="292" t="str">
        <f>VLOOKUP(B85, 'FEB2022 - CC'!A:G,7,0)</f>
        <v>#N/A</v>
      </c>
      <c r="N85" s="197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idden="1">
      <c r="A86" s="197"/>
      <c r="B86" s="197"/>
      <c r="C86" s="197"/>
      <c r="D86" s="197"/>
      <c r="E86" s="197"/>
      <c r="F86" s="197"/>
      <c r="G86" s="197"/>
      <c r="H86" s="197"/>
      <c r="I86" s="197"/>
      <c r="J86" s="197"/>
      <c r="K86" s="197"/>
      <c r="L86" s="197"/>
      <c r="M86" s="197"/>
      <c r="N86" s="197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idden="1">
      <c r="A87" s="290">
        <v>206448.0</v>
      </c>
      <c r="B87" s="231" t="s">
        <v>8347</v>
      </c>
      <c r="C87" s="231">
        <v>9775.0</v>
      </c>
      <c r="D87" s="231" t="s">
        <v>219</v>
      </c>
      <c r="E87" s="291">
        <v>44565.0</v>
      </c>
      <c r="F87" s="290" t="s">
        <v>8384</v>
      </c>
      <c r="G87" s="290">
        <v>114.0</v>
      </c>
      <c r="H87" s="290" t="s">
        <v>8309</v>
      </c>
      <c r="I87" s="236" t="str">
        <f t="shared" ref="I87:I89" si="5">IF(SEARCH(F87,J87)&gt;=1,"+","-")</f>
        <v>#VALUE!</v>
      </c>
      <c r="J87" s="231" t="str">
        <f>VLOOKUP(C87, 'DATA - LIS - RX'!A:B,2,0)</f>
        <v>Alprazolam, Gabapentin, Oxycodone, Dronabinol</v>
      </c>
      <c r="K87" s="231" t="b">
        <f>VLOOKUP($C87, 'DATA - LIS - RX'!$A:$D,3,0)</f>
        <v>1</v>
      </c>
      <c r="L87" s="257">
        <f>VLOOKUP($C87, 'DATA - LIS - RX'!$A:$D,4,0)</f>
        <v>44616</v>
      </c>
      <c r="M87" s="197"/>
      <c r="N87" s="197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idden="1">
      <c r="A88" s="290">
        <v>206606.0</v>
      </c>
      <c r="B88" s="231" t="s">
        <v>8385</v>
      </c>
      <c r="C88" s="231">
        <v>10614.0</v>
      </c>
      <c r="D88" s="231" t="s">
        <v>826</v>
      </c>
      <c r="E88" s="291">
        <v>44575.0</v>
      </c>
      <c r="F88" s="290" t="s">
        <v>8384</v>
      </c>
      <c r="G88" s="290">
        <v>35.4</v>
      </c>
      <c r="H88" s="290" t="s">
        <v>8309</v>
      </c>
      <c r="I88" s="236" t="str">
        <f t="shared" si="5"/>
        <v>#VALUE!</v>
      </c>
      <c r="J88" s="231" t="str">
        <f>VLOOKUP(C88, 'DATA - LIS - RX'!A:B,2,0)</f>
        <v>Codeine, Amitriptyline, Clonazepam</v>
      </c>
      <c r="K88" s="231" t="b">
        <f>VLOOKUP($C88, 'DATA - LIS - RX'!$A:$D,3,0)</f>
        <v>1</v>
      </c>
      <c r="L88" s="257">
        <f>VLOOKUP($C88, 'DATA - LIS - RX'!$A:$D,4,0)</f>
        <v>44616</v>
      </c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idden="1">
      <c r="A89" s="290">
        <v>206711.0</v>
      </c>
      <c r="B89" s="231" t="s">
        <v>8308</v>
      </c>
      <c r="C89" s="231">
        <v>12709.0</v>
      </c>
      <c r="D89" s="231" t="s">
        <v>2805</v>
      </c>
      <c r="E89" s="291">
        <v>44575.0</v>
      </c>
      <c r="F89" s="290" t="s">
        <v>8384</v>
      </c>
      <c r="G89" s="290">
        <v>56.1</v>
      </c>
      <c r="H89" s="290" t="s">
        <v>8309</v>
      </c>
      <c r="I89" s="236" t="str">
        <f t="shared" si="5"/>
        <v>#VALUE!</v>
      </c>
      <c r="J89" s="231" t="str">
        <f>VLOOKUP(C89, 'DATA - LIS - RX'!A:B,2,0)</f>
        <v>Hydrocodone, Alprazolam</v>
      </c>
      <c r="K89" s="231" t="b">
        <f>VLOOKUP($C89, 'DATA - LIS - RX'!$A:$D,3,0)</f>
        <v>1</v>
      </c>
      <c r="L89" s="257">
        <f>VLOOKUP($C89, 'DATA - LIS - RX'!$A:$D,4,0)</f>
        <v>44616</v>
      </c>
      <c r="M89" s="197"/>
      <c r="N89" s="197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idden="1">
      <c r="A90" s="197"/>
      <c r="B90" s="197"/>
      <c r="C90" s="197"/>
      <c r="D90" s="197"/>
      <c r="E90" s="197"/>
      <c r="F90" s="197"/>
      <c r="G90" s="197"/>
      <c r="H90" s="197"/>
      <c r="I90" s="197"/>
      <c r="J90" s="197"/>
      <c r="K90" s="197"/>
      <c r="L90" s="197"/>
      <c r="M90" s="197"/>
      <c r="N90" s="197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idden="1">
      <c r="A91" s="290">
        <v>206440.0</v>
      </c>
      <c r="B91" s="231" t="s">
        <v>8345</v>
      </c>
      <c r="C91" s="231">
        <v>10400.0</v>
      </c>
      <c r="D91" s="231" t="s">
        <v>300</v>
      </c>
      <c r="E91" s="291">
        <v>44565.0</v>
      </c>
      <c r="F91" s="251" t="s">
        <v>7636</v>
      </c>
      <c r="G91" s="290">
        <v>196.0</v>
      </c>
      <c r="H91" s="290" t="s">
        <v>8309</v>
      </c>
      <c r="I91" s="236" t="str">
        <f t="shared" ref="I91:I95" si="6">IF(SEARCH(F91,J91)&gt;=1,"+","-")</f>
        <v>+</v>
      </c>
      <c r="J91" s="231" t="str">
        <f>VLOOKUP(C91, 'DATA - LIS - RX'!A:B,2,0)</f>
        <v>Clonazepam, Pregabalin, Oxycodone, Morphine</v>
      </c>
      <c r="K91" s="231" t="b">
        <f>VLOOKUP($C91, 'DATA - LIS - RX'!$A:$D,3,0)</f>
        <v>1</v>
      </c>
      <c r="L91" s="257">
        <f>VLOOKUP($C91, 'DATA - LIS - RX'!$A:$D,4,0)</f>
        <v>44601</v>
      </c>
      <c r="M91" s="197"/>
      <c r="N91" s="197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idden="1">
      <c r="A92" s="290">
        <v>206455.0</v>
      </c>
      <c r="B92" s="231" t="s">
        <v>8386</v>
      </c>
      <c r="C92" s="231">
        <v>11037.0</v>
      </c>
      <c r="D92" s="231" t="s">
        <v>2545</v>
      </c>
      <c r="E92" s="291">
        <v>44565.0</v>
      </c>
      <c r="F92" s="251" t="s">
        <v>7636</v>
      </c>
      <c r="G92" s="290">
        <v>75.6</v>
      </c>
      <c r="H92" s="290" t="s">
        <v>8309</v>
      </c>
      <c r="I92" s="236" t="str">
        <f t="shared" si="6"/>
        <v>+</v>
      </c>
      <c r="J92" s="231" t="str">
        <f>VLOOKUP(C92, 'DATA - LIS - RX'!A:B,2,0)</f>
        <v>Clonazepam, Cyclobenzaprine, Hydrocodone, Duloxetine</v>
      </c>
      <c r="K92" s="231" t="b">
        <f>VLOOKUP($C92, 'DATA - LIS - RX'!$A:$D,3,0)</f>
        <v>1</v>
      </c>
      <c r="L92" s="257">
        <f>VLOOKUP($C92, 'DATA - LIS - RX'!$A:$D,4,0)</f>
        <v>44601</v>
      </c>
      <c r="M92" s="197"/>
      <c r="N92" s="197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idden="1">
      <c r="A93" s="290">
        <v>206508.0</v>
      </c>
      <c r="B93" s="231" t="s">
        <v>8387</v>
      </c>
      <c r="C93" s="231">
        <v>14729.0</v>
      </c>
      <c r="D93" s="231" t="s">
        <v>216</v>
      </c>
      <c r="E93" s="291">
        <v>44567.0</v>
      </c>
      <c r="F93" s="251" t="s">
        <v>7636</v>
      </c>
      <c r="G93" s="290">
        <v>138.0</v>
      </c>
      <c r="H93" s="290" t="s">
        <v>8309</v>
      </c>
      <c r="I93" s="236" t="str">
        <f t="shared" si="6"/>
        <v>+</v>
      </c>
      <c r="J93" s="231" t="str">
        <f>VLOOKUP(C93, 'DATA - LIS - RX'!A:B,2,0)</f>
        <v>Alprazolam, Buprenorphine, Clonazepam, Oxycodone</v>
      </c>
      <c r="K93" s="231" t="b">
        <f>VLOOKUP($C93, 'DATA - LIS - RX'!$A:$D,3,0)</f>
        <v>1</v>
      </c>
      <c r="L93" s="257">
        <f>VLOOKUP($C93, 'DATA - LIS - RX'!$A:$D,4,0)</f>
        <v>44467</v>
      </c>
      <c r="M93" s="197"/>
      <c r="N93" s="197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idden="1">
      <c r="A94" s="290">
        <v>206584.0</v>
      </c>
      <c r="B94" s="231" t="s">
        <v>8388</v>
      </c>
      <c r="C94" s="231">
        <v>15716.0</v>
      </c>
      <c r="D94" s="231" t="s">
        <v>497</v>
      </c>
      <c r="E94" s="291">
        <v>44572.0</v>
      </c>
      <c r="F94" s="251" t="s">
        <v>7636</v>
      </c>
      <c r="G94" s="290">
        <v>57.5</v>
      </c>
      <c r="H94" s="290" t="s">
        <v>8309</v>
      </c>
      <c r="I94" s="236" t="str">
        <f t="shared" si="6"/>
        <v>+</v>
      </c>
      <c r="J94" s="231" t="str">
        <f>VLOOKUP(C94, 'DATA - LIS - RX'!A:B,2,0)</f>
        <v>Clonazepam, Hydrocodone</v>
      </c>
      <c r="K94" s="257" t="b">
        <f>VLOOKUP($C94, 'DATA - LIS - RX'!$A:$D,3,0)</f>
        <v>1</v>
      </c>
      <c r="L94" s="257">
        <f>VLOOKUP($C94, 'DATA - LIS - RX'!$A:$D,4,0)</f>
        <v>44614</v>
      </c>
      <c r="M94" s="197"/>
      <c r="N94" s="197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idden="1">
      <c r="A95" s="290">
        <v>206606.0</v>
      </c>
      <c r="B95" s="231" t="s">
        <v>8385</v>
      </c>
      <c r="C95" s="231">
        <v>10614.0</v>
      </c>
      <c r="D95" s="231" t="s">
        <v>826</v>
      </c>
      <c r="E95" s="291">
        <v>44575.0</v>
      </c>
      <c r="F95" s="251" t="s">
        <v>7636</v>
      </c>
      <c r="G95" s="290">
        <v>71.3</v>
      </c>
      <c r="H95" s="290" t="s">
        <v>8309</v>
      </c>
      <c r="I95" s="236" t="str">
        <f t="shared" si="6"/>
        <v>+</v>
      </c>
      <c r="J95" s="231" t="str">
        <f>VLOOKUP(C95, 'DATA - LIS - RX'!A:B,2,0)</f>
        <v>Codeine, Amitriptyline, Clonazepam</v>
      </c>
      <c r="K95" s="231" t="b">
        <f>VLOOKUP($C95, 'DATA - LIS - RX'!$A:$D,3,0)</f>
        <v>1</v>
      </c>
      <c r="L95" s="257">
        <f>VLOOKUP($C95, 'DATA - LIS - RX'!$A:$D,4,0)</f>
        <v>44616</v>
      </c>
      <c r="M95" s="197"/>
      <c r="N95" s="197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idden="1">
      <c r="A96" s="197"/>
      <c r="B96" s="197"/>
      <c r="C96" s="197"/>
      <c r="D96" s="197"/>
      <c r="E96" s="197"/>
      <c r="F96" s="197"/>
      <c r="G96" s="197"/>
      <c r="H96" s="197"/>
      <c r="I96" s="197"/>
      <c r="J96" s="197"/>
      <c r="K96" s="197"/>
      <c r="L96" s="197"/>
      <c r="M96" s="197"/>
      <c r="N96" s="197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idden="1">
      <c r="A97" s="290">
        <v>206408.0</v>
      </c>
      <c r="B97" s="231" t="s">
        <v>8373</v>
      </c>
      <c r="C97" s="231">
        <v>12990.0</v>
      </c>
      <c r="D97" s="231" t="s">
        <v>2475</v>
      </c>
      <c r="E97" s="291">
        <v>44564.0</v>
      </c>
      <c r="F97" s="290" t="s">
        <v>8389</v>
      </c>
      <c r="G97" s="290" t="s">
        <v>8309</v>
      </c>
      <c r="H97" s="290" t="s">
        <v>8309</v>
      </c>
      <c r="I97" s="236" t="str">
        <f t="shared" ref="I97:I101" si="7">IF(SEARCH(F97,J97)&gt;=1,"+","-")</f>
        <v>#VALUE!</v>
      </c>
      <c r="J97" s="231" t="str">
        <f>VLOOKUP(C97, 'DATA - LIS - RX'!A:B,2,0)</f>
        <v>Tapentadol, Oxycodone, Oxycodone</v>
      </c>
      <c r="K97" s="231" t="b">
        <f>VLOOKUP($C97, 'DATA - LIS - RX'!$A:$D,3,0)</f>
        <v>1</v>
      </c>
      <c r="L97" s="257">
        <f>VLOOKUP($C97, 'DATA - LIS - RX'!$A:$D,4,0)</f>
        <v>44601</v>
      </c>
      <c r="M97" s="292" t="str">
        <f>VLOOKUP(B97, 'FEB2022 - CC'!A:G,7,0)</f>
        <v>#N/A</v>
      </c>
      <c r="N97" s="197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>
      <c r="A98" s="290">
        <v>206617.0</v>
      </c>
      <c r="B98" s="231" t="s">
        <v>8390</v>
      </c>
      <c r="C98" s="231">
        <v>9493.0</v>
      </c>
      <c r="D98" s="231" t="s">
        <v>494</v>
      </c>
      <c r="E98" s="291">
        <v>44574.0</v>
      </c>
      <c r="F98" s="290" t="s">
        <v>8389</v>
      </c>
      <c r="G98" s="290" t="s">
        <v>8309</v>
      </c>
      <c r="H98" s="290" t="s">
        <v>8309</v>
      </c>
      <c r="I98" s="236" t="str">
        <f t="shared" si="7"/>
        <v>#VALUE!</v>
      </c>
      <c r="J98" s="231" t="str">
        <f>VLOOKUP(C98, 'DATA - LIS - RX'!A:B,2,0)</f>
        <v>Gabapentin, Hydrocodone</v>
      </c>
      <c r="K98" s="231" t="b">
        <f>VLOOKUP($C98, 'DATA - LIS - RX'!$A:$D,3,0)</f>
        <v>1</v>
      </c>
      <c r="L98" s="257">
        <f>VLOOKUP($C98, 'DATA - LIS - RX'!$A:$D,4,0)</f>
        <v>44638</v>
      </c>
      <c r="M98" s="197" t="str">
        <f>VLOOKUP(B98, 'FEB2022 - CC'!A:G,7,0)</f>
        <v>#N/A</v>
      </c>
      <c r="N98" s="197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>
      <c r="A99" s="290">
        <v>206729.0</v>
      </c>
      <c r="B99" s="231" t="s">
        <v>8321</v>
      </c>
      <c r="C99" s="231">
        <v>14083.0</v>
      </c>
      <c r="D99" s="231" t="s">
        <v>1339</v>
      </c>
      <c r="E99" s="291">
        <v>44576.0</v>
      </c>
      <c r="F99" s="290" t="s">
        <v>8389</v>
      </c>
      <c r="G99" s="290" t="s">
        <v>8309</v>
      </c>
      <c r="H99" s="290" t="s">
        <v>8309</v>
      </c>
      <c r="I99" s="236" t="str">
        <f t="shared" si="7"/>
        <v>#VALUE!</v>
      </c>
      <c r="J99" s="231" t="str">
        <f>VLOOKUP(C99, 'DATA - LIS - RX'!A:B,2,0)</f>
        <v>Duloxetine, Methylphenidate</v>
      </c>
      <c r="K99" s="231" t="b">
        <f>VLOOKUP($C99, 'DATA - LIS - RX'!$A:$D,3,0)</f>
        <v>1</v>
      </c>
      <c r="L99" s="257">
        <f>VLOOKUP($C99, 'DATA - LIS - RX'!$A:$D,4,0)</f>
        <v>44627</v>
      </c>
      <c r="M99" s="197" t="str">
        <f>VLOOKUP(B99, 'FEB2022 - CC'!A:G,7,0)</f>
        <v>#N/A</v>
      </c>
      <c r="N99" s="197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>
      <c r="A100" s="290">
        <v>206760.0</v>
      </c>
      <c r="B100" s="231" t="s">
        <v>8391</v>
      </c>
      <c r="C100" s="231">
        <v>12512.0</v>
      </c>
      <c r="D100" s="231" t="s">
        <v>2000</v>
      </c>
      <c r="E100" s="291">
        <v>44578.0</v>
      </c>
      <c r="F100" s="290" t="s">
        <v>8389</v>
      </c>
      <c r="G100" s="290" t="s">
        <v>8309</v>
      </c>
      <c r="H100" s="290" t="s">
        <v>8309</v>
      </c>
      <c r="I100" s="236" t="str">
        <f t="shared" si="7"/>
        <v>#VALUE!</v>
      </c>
      <c r="J100" s="231" t="str">
        <f>VLOOKUP(C100, 'DATA - LIS - RX'!A:B,2,0)</f>
        <v>Gabapentin</v>
      </c>
      <c r="K100" s="231" t="b">
        <f>VLOOKUP($C100, 'DATA - LIS - RX'!$A:$D,3,0)</f>
        <v>1</v>
      </c>
      <c r="L100" s="257">
        <f>VLOOKUP($C100, 'DATA - LIS - RX'!$A:$D,4,0)</f>
        <v>44591</v>
      </c>
      <c r="M100" s="197" t="str">
        <f>VLOOKUP(B100, 'FEB2022 - CC'!A:G,7,0)</f>
        <v>#N/A</v>
      </c>
      <c r="N100" s="197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idden="1">
      <c r="A101" s="290">
        <v>206380.0</v>
      </c>
      <c r="B101" s="231" t="s">
        <v>8392</v>
      </c>
      <c r="C101" s="231">
        <v>17294.0</v>
      </c>
      <c r="D101" s="231" t="s">
        <v>2455</v>
      </c>
      <c r="E101" s="291">
        <v>44564.0</v>
      </c>
      <c r="F101" s="290" t="s">
        <v>7556</v>
      </c>
      <c r="G101" s="290" t="s">
        <v>8315</v>
      </c>
      <c r="H101" s="290" t="s">
        <v>8309</v>
      </c>
      <c r="I101" s="236" t="str">
        <f t="shared" si="7"/>
        <v>+</v>
      </c>
      <c r="J101" s="231" t="str">
        <f>VLOOKUP(C101, 'DATA - LIS - RX'!A:B,2,0)</f>
        <v>Codeine, Clonazepam, Hydrocodone, Temazepam</v>
      </c>
      <c r="K101" s="231" t="b">
        <f>VLOOKUP($C101, 'DATA - LIS - RX'!$A:$D,3,0)</f>
        <v>1</v>
      </c>
      <c r="L101" s="257">
        <f>VLOOKUP($C101, 'DATA - LIS - RX'!$A:$D,4,0)</f>
        <v>44601</v>
      </c>
      <c r="M101" s="197"/>
      <c r="N101" s="197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idden="1">
      <c r="A102" s="197"/>
      <c r="B102" s="197"/>
      <c r="C102" s="197"/>
      <c r="D102" s="197"/>
      <c r="E102" s="197"/>
      <c r="F102" s="197"/>
      <c r="G102" s="197"/>
      <c r="H102" s="197"/>
      <c r="I102" s="197"/>
      <c r="J102" s="197"/>
      <c r="K102" s="197"/>
      <c r="L102" s="197"/>
      <c r="M102" s="197"/>
      <c r="N102" s="197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idden="1">
      <c r="A103" s="290">
        <v>206385.0</v>
      </c>
      <c r="B103" s="231" t="s">
        <v>8393</v>
      </c>
      <c r="C103" s="231">
        <v>14263.0</v>
      </c>
      <c r="D103" s="231" t="s">
        <v>2466</v>
      </c>
      <c r="E103" s="291">
        <v>44564.0</v>
      </c>
      <c r="F103" s="290" t="s">
        <v>7556</v>
      </c>
      <c r="G103" s="290">
        <v>439.0</v>
      </c>
      <c r="H103" s="290" t="s">
        <v>8309</v>
      </c>
      <c r="I103" s="236" t="str">
        <f t="shared" ref="I103:I116" si="8">IF(SEARCH(F103,J103)&gt;=1,"+","-")</f>
        <v>+</v>
      </c>
      <c r="J103" s="231" t="str">
        <f>VLOOKUP(C103, 'DATA - LIS - RX'!A:B,2,0)</f>
        <v>Tramadol, Codeine, Hydrocodone</v>
      </c>
      <c r="K103" s="231" t="b">
        <f>VLOOKUP($C103, 'DATA - LIS - RX'!$A:$D,3,0)</f>
        <v>1</v>
      </c>
      <c r="L103" s="257">
        <f>VLOOKUP($C103, 'DATA - LIS - RX'!$A:$D,4,0)</f>
        <v>44601</v>
      </c>
      <c r="M103" s="197"/>
      <c r="N103" s="197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idden="1">
      <c r="A104" s="290">
        <v>206398.0</v>
      </c>
      <c r="B104" s="231" t="s">
        <v>8394</v>
      </c>
      <c r="C104" s="231">
        <v>10380.0</v>
      </c>
      <c r="D104" s="231" t="s">
        <v>2483</v>
      </c>
      <c r="E104" s="291">
        <v>44564.0</v>
      </c>
      <c r="F104" s="290" t="s">
        <v>7556</v>
      </c>
      <c r="G104" s="290">
        <v>1480.0</v>
      </c>
      <c r="H104" s="290" t="s">
        <v>8309</v>
      </c>
      <c r="I104" s="236" t="str">
        <f t="shared" si="8"/>
        <v>+</v>
      </c>
      <c r="J104" s="231" t="str">
        <f>VLOOKUP(C104, 'DATA - LIS - RX'!A:B,2,0)</f>
        <v>Codeine</v>
      </c>
      <c r="K104" s="231" t="b">
        <f>VLOOKUP($C104, 'DATA - LIS - RX'!$A:$D,3,0)</f>
        <v>1</v>
      </c>
      <c r="L104" s="257">
        <f>VLOOKUP($C104, 'DATA - LIS - RX'!$A:$D,4,0)</f>
        <v>44601</v>
      </c>
      <c r="M104" s="197"/>
      <c r="N104" s="197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idden="1">
      <c r="A105" s="290">
        <v>206404.0</v>
      </c>
      <c r="B105" s="231" t="s">
        <v>8375</v>
      </c>
      <c r="C105" s="231">
        <v>9199.0</v>
      </c>
      <c r="D105" s="231" t="s">
        <v>2465</v>
      </c>
      <c r="E105" s="291">
        <v>44564.0</v>
      </c>
      <c r="F105" s="290" t="s">
        <v>7556</v>
      </c>
      <c r="G105" s="290">
        <v>1030.0</v>
      </c>
      <c r="H105" s="290" t="s">
        <v>8309</v>
      </c>
      <c r="I105" s="236" t="str">
        <f t="shared" si="8"/>
        <v>+</v>
      </c>
      <c r="J105" s="231" t="str">
        <f>VLOOKUP(C105, 'DATA - LIS - RX'!A:B,2,0)</f>
        <v>Gabapentin, Codeine</v>
      </c>
      <c r="K105" s="231" t="b">
        <f>VLOOKUP($C105, 'DATA - LIS - RX'!$A:$D,3,0)</f>
        <v>1</v>
      </c>
      <c r="L105" s="257">
        <f>VLOOKUP($C105, 'DATA - LIS - RX'!$A:$D,4,0)</f>
        <v>44601</v>
      </c>
      <c r="M105" s="197"/>
      <c r="N105" s="197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idden="1">
      <c r="A106" s="290">
        <v>206457.0</v>
      </c>
      <c r="B106" s="231" t="s">
        <v>8395</v>
      </c>
      <c r="C106" s="231">
        <v>17818.0</v>
      </c>
      <c r="D106" s="231" t="s">
        <v>2541</v>
      </c>
      <c r="E106" s="291">
        <v>44565.0</v>
      </c>
      <c r="F106" s="290" t="s">
        <v>7556</v>
      </c>
      <c r="G106" s="290">
        <v>1370.0</v>
      </c>
      <c r="H106" s="290" t="s">
        <v>8309</v>
      </c>
      <c r="I106" s="236" t="str">
        <f t="shared" si="8"/>
        <v>#VALUE!</v>
      </c>
      <c r="J106" s="231" t="str">
        <f>VLOOKUP(C106, 'DATA - LIS - RX'!A:B,2,0)</f>
        <v>Pregabalin, Tramadol</v>
      </c>
      <c r="K106" s="231" t="b">
        <f>VLOOKUP($C106, 'DATA - LIS - RX'!$A:$D,3,0)</f>
        <v>1</v>
      </c>
      <c r="L106" s="257">
        <f>VLOOKUP($C106, 'DATA - LIS - RX'!$A:$D,4,0)</f>
        <v>44601</v>
      </c>
      <c r="M106" s="197"/>
      <c r="N106" s="197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idden="1">
      <c r="A107" s="290">
        <v>206529.0</v>
      </c>
      <c r="B107" s="231" t="s">
        <v>8354</v>
      </c>
      <c r="C107" s="231">
        <v>11931.0</v>
      </c>
      <c r="D107" s="231" t="s">
        <v>1665</v>
      </c>
      <c r="E107" s="291">
        <v>44568.0</v>
      </c>
      <c r="F107" s="290" t="s">
        <v>7556</v>
      </c>
      <c r="G107" s="290" t="s">
        <v>8315</v>
      </c>
      <c r="H107" s="290" t="s">
        <v>8309</v>
      </c>
      <c r="I107" s="236" t="str">
        <f t="shared" si="8"/>
        <v>+</v>
      </c>
      <c r="J107" s="231" t="str">
        <f>VLOOKUP(C107, 'DATA - LIS - RX'!A:B,2,0)</f>
        <v>Alprazolam, Codeine, Gabapentin, Buprenorphine</v>
      </c>
      <c r="K107" s="231" t="b">
        <f>VLOOKUP($C107, 'DATA - LIS - RX'!$A:$D,3,0)</f>
        <v>1</v>
      </c>
      <c r="L107" s="257">
        <f>VLOOKUP($C107, 'DATA - LIS - RX'!$A:$D,4,0)</f>
        <v>44502</v>
      </c>
      <c r="M107" s="197"/>
      <c r="N107" s="197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idden="1">
      <c r="A108" s="290">
        <v>206552.0</v>
      </c>
      <c r="B108" s="231" t="s">
        <v>8396</v>
      </c>
      <c r="C108" s="231">
        <v>12617.0</v>
      </c>
      <c r="D108" s="231" t="s">
        <v>2655</v>
      </c>
      <c r="E108" s="291">
        <v>44568.0</v>
      </c>
      <c r="F108" s="290" t="s">
        <v>7556</v>
      </c>
      <c r="G108" s="290">
        <v>1760.0</v>
      </c>
      <c r="H108" s="290" t="s">
        <v>8309</v>
      </c>
      <c r="I108" s="236" t="str">
        <f t="shared" si="8"/>
        <v>#VALUE!</v>
      </c>
      <c r="J108" s="231" t="str">
        <f>VLOOKUP(C108, 'DATA - LIS - RX'!A:B,2,0)</f>
        <v>Pregabalin</v>
      </c>
      <c r="K108" s="231" t="b">
        <f>VLOOKUP($C108, 'DATA - LIS - RX'!$A:$D,3,0)</f>
        <v>1</v>
      </c>
      <c r="L108" s="257">
        <f>VLOOKUP($C108, 'DATA - LIS - RX'!$A:$D,4,0)</f>
        <v>44494</v>
      </c>
      <c r="M108" s="197"/>
      <c r="N108" s="197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idden="1">
      <c r="A109" s="290">
        <v>206557.0</v>
      </c>
      <c r="B109" s="231" t="s">
        <v>8356</v>
      </c>
      <c r="C109" s="231">
        <v>15335.0</v>
      </c>
      <c r="D109" s="231" t="s">
        <v>512</v>
      </c>
      <c r="E109" s="291">
        <v>44571.0</v>
      </c>
      <c r="F109" s="290" t="s">
        <v>7556</v>
      </c>
      <c r="G109" s="290">
        <v>106.0</v>
      </c>
      <c r="H109" s="290" t="s">
        <v>8309</v>
      </c>
      <c r="I109" s="236" t="str">
        <f t="shared" si="8"/>
        <v>+</v>
      </c>
      <c r="J109" s="231" t="str">
        <f>VLOOKUP(C109, 'DATA - LIS - RX'!A:B,2,0)</f>
        <v>Alprazolam, Pregabalin, Codeine, Duloxetine</v>
      </c>
      <c r="K109" s="257" t="b">
        <f>VLOOKUP($C109, 'DATA - LIS - RX'!$A:$D,3,0)</f>
        <v>1</v>
      </c>
      <c r="L109" s="257">
        <f>VLOOKUP($C109, 'DATA - LIS - RX'!$A:$D,4,0)</f>
        <v>44614</v>
      </c>
      <c r="M109" s="197"/>
      <c r="N109" s="197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idden="1">
      <c r="A110" s="290">
        <v>206567.0</v>
      </c>
      <c r="B110" s="231" t="s">
        <v>8397</v>
      </c>
      <c r="C110" s="231">
        <v>12062.0</v>
      </c>
      <c r="D110" s="231" t="s">
        <v>355</v>
      </c>
      <c r="E110" s="291">
        <v>44571.0</v>
      </c>
      <c r="F110" s="290" t="s">
        <v>7556</v>
      </c>
      <c r="G110" s="290">
        <v>496.0</v>
      </c>
      <c r="H110" s="290" t="s">
        <v>8309</v>
      </c>
      <c r="I110" s="236" t="str">
        <f t="shared" si="8"/>
        <v>+</v>
      </c>
      <c r="J110" s="231" t="str">
        <f>VLOOKUP(C110, 'DATA - LIS - RX'!A:B,2,0)</f>
        <v>Codeine, Buprenorphine, Lorazepam </v>
      </c>
      <c r="K110" s="231" t="b">
        <f>VLOOKUP($C110, 'DATA - LIS - RX'!$A:$D,3,0)</f>
        <v>1</v>
      </c>
      <c r="L110" s="257">
        <f>VLOOKUP($C110, 'DATA - LIS - RX'!$A:$D,4,0)</f>
        <v>44614</v>
      </c>
      <c r="M110" s="197"/>
      <c r="N110" s="197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idden="1">
      <c r="A111" s="290">
        <v>206606.0</v>
      </c>
      <c r="B111" s="231" t="s">
        <v>8385</v>
      </c>
      <c r="C111" s="231">
        <v>10614.0</v>
      </c>
      <c r="D111" s="231" t="s">
        <v>826</v>
      </c>
      <c r="E111" s="291">
        <v>44575.0</v>
      </c>
      <c r="F111" s="290" t="s">
        <v>7556</v>
      </c>
      <c r="G111" s="290">
        <v>246.0</v>
      </c>
      <c r="H111" s="290" t="s">
        <v>8309</v>
      </c>
      <c r="I111" s="236" t="str">
        <f t="shared" si="8"/>
        <v>+</v>
      </c>
      <c r="J111" s="231" t="str">
        <f>VLOOKUP(C111, 'DATA - LIS - RX'!A:B,2,0)</f>
        <v>Codeine, Amitriptyline, Clonazepam</v>
      </c>
      <c r="K111" s="231" t="b">
        <f>VLOOKUP($C111, 'DATA - LIS - RX'!$A:$D,3,0)</f>
        <v>1</v>
      </c>
      <c r="L111" s="257">
        <f>VLOOKUP($C111, 'DATA - LIS - RX'!$A:$D,4,0)</f>
        <v>44616</v>
      </c>
      <c r="M111" s="197"/>
      <c r="N111" s="197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idden="1">
      <c r="A112" s="290">
        <v>206623.0</v>
      </c>
      <c r="B112" s="231" t="s">
        <v>8398</v>
      </c>
      <c r="C112" s="231">
        <v>13695.0</v>
      </c>
      <c r="D112" s="231" t="s">
        <v>2762</v>
      </c>
      <c r="E112" s="291">
        <v>44574.0</v>
      </c>
      <c r="F112" s="290" t="s">
        <v>7556</v>
      </c>
      <c r="G112" s="290" t="s">
        <v>8315</v>
      </c>
      <c r="H112" s="290" t="s">
        <v>8309</v>
      </c>
      <c r="I112" s="236" t="str">
        <f t="shared" si="8"/>
        <v>+</v>
      </c>
      <c r="J112" s="231" t="str">
        <f>VLOOKUP(C112, 'DATA - LIS - RX'!A:B,2,0)</f>
        <v>Codeine, Gabapentin</v>
      </c>
      <c r="K112" s="231" t="b">
        <f>VLOOKUP($C112, 'DATA - LIS - RX'!$A:$D,3,0)</f>
        <v>1</v>
      </c>
      <c r="L112" s="257">
        <f>VLOOKUP($C112, 'DATA - LIS - RX'!$A:$D,4,0)</f>
        <v>44616</v>
      </c>
      <c r="M112" s="197"/>
      <c r="N112" s="197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idden="1">
      <c r="A113" s="290">
        <v>206624.0</v>
      </c>
      <c r="B113" s="231" t="s">
        <v>8399</v>
      </c>
      <c r="C113" s="231">
        <v>12804.0</v>
      </c>
      <c r="D113" s="231" t="s">
        <v>2763</v>
      </c>
      <c r="E113" s="291">
        <v>44574.0</v>
      </c>
      <c r="F113" s="290" t="s">
        <v>7556</v>
      </c>
      <c r="G113" s="290">
        <v>480.0</v>
      </c>
      <c r="H113" s="290" t="s">
        <v>8309</v>
      </c>
      <c r="I113" s="236" t="str">
        <f t="shared" si="8"/>
        <v>+</v>
      </c>
      <c r="J113" s="231" t="str">
        <f>VLOOKUP(C113, 'DATA - LIS - RX'!A:B,2,0)</f>
        <v>Codeine, Gabapentin, Cyclobenzaprine</v>
      </c>
      <c r="K113" s="231" t="b">
        <f>VLOOKUP($C113, 'DATA - LIS - RX'!$A:$D,3,0)</f>
        <v>1</v>
      </c>
      <c r="L113" s="257">
        <f>VLOOKUP($C113, 'DATA - LIS - RX'!$A:$D,4,0)</f>
        <v>44615</v>
      </c>
      <c r="M113" s="197"/>
      <c r="N113" s="197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idden="1">
      <c r="A114" s="290">
        <v>206643.0</v>
      </c>
      <c r="B114" s="231" t="s">
        <v>8400</v>
      </c>
      <c r="C114" s="231">
        <v>14063.0</v>
      </c>
      <c r="D114" s="231" t="s">
        <v>2724</v>
      </c>
      <c r="E114" s="291">
        <v>44573.0</v>
      </c>
      <c r="F114" s="290" t="s">
        <v>7556</v>
      </c>
      <c r="G114" s="290">
        <v>1270.0</v>
      </c>
      <c r="H114" s="290" t="s">
        <v>8309</v>
      </c>
      <c r="I114" s="236" t="str">
        <f t="shared" si="8"/>
        <v>#VALUE!</v>
      </c>
      <c r="J114" s="231" t="str">
        <f>VLOOKUP(C114, 'DATA - LIS - RX'!A:B,2,0)</f>
        <v>Pregabalin, Tramadol, Duloxetine</v>
      </c>
      <c r="K114" s="231" t="b">
        <f>VLOOKUP($C114, 'DATA - LIS - RX'!$A:$D,3,0)</f>
        <v>1</v>
      </c>
      <c r="L114" s="257">
        <f>VLOOKUP($C114, 'DATA - LIS - RX'!$A:$D,4,0)</f>
        <v>44614</v>
      </c>
      <c r="M114" s="197"/>
      <c r="N114" s="197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idden="1">
      <c r="A115" s="290">
        <v>206657.0</v>
      </c>
      <c r="B115" s="231" t="s">
        <v>8401</v>
      </c>
      <c r="C115" s="231">
        <v>14159.0</v>
      </c>
      <c r="D115" s="231" t="s">
        <v>2743</v>
      </c>
      <c r="E115" s="291">
        <v>44573.0</v>
      </c>
      <c r="F115" s="290" t="s">
        <v>7556</v>
      </c>
      <c r="G115" s="290">
        <v>55.1</v>
      </c>
      <c r="H115" s="290" t="s">
        <v>8309</v>
      </c>
      <c r="I115" s="236" t="str">
        <f t="shared" si="8"/>
        <v>+</v>
      </c>
      <c r="J115" s="231" t="str">
        <f>VLOOKUP(C115, 'DATA - LIS - RX'!A:B,2,0)</f>
        <v>Pregabalin, Codeine</v>
      </c>
      <c r="K115" s="231" t="b">
        <f>VLOOKUP($C115, 'DATA - LIS - RX'!$A:$D,3,0)</f>
        <v>1</v>
      </c>
      <c r="L115" s="257">
        <f>VLOOKUP($C115, 'DATA - LIS - RX'!$A:$D,4,0)</f>
        <v>44614</v>
      </c>
      <c r="M115" s="197"/>
      <c r="N115" s="197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idden="1">
      <c r="A116" s="290">
        <v>206722.0</v>
      </c>
      <c r="B116" s="231" t="s">
        <v>8310</v>
      </c>
      <c r="C116" s="231">
        <v>11066.0</v>
      </c>
      <c r="D116" s="231" t="s">
        <v>2812</v>
      </c>
      <c r="E116" s="291">
        <v>44575.0</v>
      </c>
      <c r="F116" s="290" t="s">
        <v>7556</v>
      </c>
      <c r="G116" s="290" t="s">
        <v>8315</v>
      </c>
      <c r="H116" s="290" t="s">
        <v>8309</v>
      </c>
      <c r="I116" s="236" t="str">
        <f t="shared" si="8"/>
        <v>+</v>
      </c>
      <c r="J116" s="231" t="str">
        <f>VLOOKUP(C116, 'DATA - LIS - RX'!A:B,2,0)</f>
        <v>Amitriptyline, Gabapentin, Morphine, Codeine, Diazepam</v>
      </c>
      <c r="K116" s="231" t="b">
        <f>VLOOKUP($C116, 'DATA - LIS - RX'!$A:$D,3,0)</f>
        <v>1</v>
      </c>
      <c r="L116" s="257">
        <f>VLOOKUP($C116, 'DATA - LIS - RX'!$A:$D,4,0)</f>
        <v>44616</v>
      </c>
      <c r="M116" s="197"/>
      <c r="N116" s="197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idden="1">
      <c r="A117" s="197"/>
      <c r="B117" s="197"/>
      <c r="C117" s="197"/>
      <c r="D117" s="197"/>
      <c r="E117" s="197"/>
      <c r="F117" s="197"/>
      <c r="G117" s="197"/>
      <c r="H117" s="197"/>
      <c r="I117" s="197"/>
      <c r="J117" s="197"/>
      <c r="K117" s="197"/>
      <c r="L117" s="197"/>
      <c r="M117" s="197"/>
      <c r="N117" s="197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idden="1">
      <c r="A118" s="290">
        <v>206722.0</v>
      </c>
      <c r="B118" s="231" t="s">
        <v>8310</v>
      </c>
      <c r="C118" s="231">
        <v>11066.0</v>
      </c>
      <c r="D118" s="231" t="s">
        <v>2812</v>
      </c>
      <c r="E118" s="291">
        <v>44575.0</v>
      </c>
      <c r="F118" s="290" t="s">
        <v>7736</v>
      </c>
      <c r="G118" s="290">
        <v>195.0</v>
      </c>
      <c r="H118" s="290" t="s">
        <v>8309</v>
      </c>
      <c r="I118" s="236" t="str">
        <f>IF(SEARCH(F118,J118)&gt;=1,"+","-")</f>
        <v>#VALUE!</v>
      </c>
      <c r="J118" s="231" t="str">
        <f>VLOOKUP(C118, 'DATA - LIS - RX'!A:B,2,0)</f>
        <v>Amitriptyline, Gabapentin, Morphine, Codeine, Diazepam</v>
      </c>
      <c r="K118" s="231" t="b">
        <f>VLOOKUP($C118, 'DATA - LIS - RX'!$A:$D,3,0)</f>
        <v>1</v>
      </c>
      <c r="L118" s="257">
        <f>VLOOKUP($C118, 'DATA - LIS - RX'!$A:$D,4,0)</f>
        <v>44616</v>
      </c>
      <c r="M118" s="197"/>
      <c r="N118" s="197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idden="1">
      <c r="A119" s="197"/>
      <c r="B119" s="197"/>
      <c r="C119" s="197"/>
      <c r="D119" s="197"/>
      <c r="E119" s="197"/>
      <c r="F119" s="197"/>
      <c r="G119" s="197"/>
      <c r="H119" s="197"/>
      <c r="I119" s="197"/>
      <c r="J119" s="197"/>
      <c r="K119" s="197"/>
      <c r="L119" s="197"/>
      <c r="M119" s="197"/>
      <c r="N119" s="197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idden="1">
      <c r="A120" s="290">
        <v>206388.0</v>
      </c>
      <c r="B120" s="231" t="s">
        <v>8339</v>
      </c>
      <c r="C120" s="231">
        <v>11736.0</v>
      </c>
      <c r="D120" s="231" t="s">
        <v>2460</v>
      </c>
      <c r="E120" s="291">
        <v>44564.0</v>
      </c>
      <c r="F120" s="290" t="s">
        <v>7705</v>
      </c>
      <c r="G120" s="290">
        <v>281.0</v>
      </c>
      <c r="H120" s="290" t="s">
        <v>8309</v>
      </c>
      <c r="I120" s="236" t="str">
        <f t="shared" ref="I120:I132" si="9">IF(SEARCH(F120,J120)&gt;=1,"+","-")</f>
        <v>+</v>
      </c>
      <c r="J120" s="231" t="str">
        <f>VLOOKUP(C120, 'DATA - LIS - RX'!A:B,2,0)</f>
        <v>Alprazolam, Butrans, Duloxetine,  Hydrocodone, Pregabalin</v>
      </c>
      <c r="K120" s="231" t="b">
        <f>VLOOKUP($C120, 'DATA - LIS - RX'!$A:$D,3,0)</f>
        <v>1</v>
      </c>
      <c r="L120" s="257">
        <f>VLOOKUP($C120, 'DATA - LIS - RX'!$A:$D,4,0)</f>
        <v>44601</v>
      </c>
      <c r="M120" s="197"/>
      <c r="N120" s="197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idden="1">
      <c r="A121" s="290">
        <v>206402.0</v>
      </c>
      <c r="B121" s="231" t="s">
        <v>8402</v>
      </c>
      <c r="C121" s="231">
        <v>17730.0</v>
      </c>
      <c r="D121" s="231" t="s">
        <v>2461</v>
      </c>
      <c r="E121" s="291">
        <v>44564.0</v>
      </c>
      <c r="F121" s="290" t="s">
        <v>7705</v>
      </c>
      <c r="G121" s="290">
        <v>302.0</v>
      </c>
      <c r="H121" s="290" t="s">
        <v>8309</v>
      </c>
      <c r="I121" s="236" t="str">
        <f t="shared" si="9"/>
        <v>+</v>
      </c>
      <c r="J121" s="231" t="str">
        <f>VLOOKUP(C121, 'DATA - LIS - RX'!A:B,2,0)</f>
        <v>Duloxetine, Alprazolam </v>
      </c>
      <c r="K121" s="231" t="b">
        <f>VLOOKUP($C121, 'DATA - LIS - RX'!$A:$D,3,0)</f>
        <v>1</v>
      </c>
      <c r="L121" s="257">
        <f>VLOOKUP($C121, 'DATA - LIS - RX'!$A:$D,4,0)</f>
        <v>44601</v>
      </c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idden="1">
      <c r="A122" s="290">
        <v>206411.0</v>
      </c>
      <c r="B122" s="231" t="s">
        <v>8403</v>
      </c>
      <c r="C122" s="231">
        <v>9271.0</v>
      </c>
      <c r="D122" s="231" t="s">
        <v>2491</v>
      </c>
      <c r="E122" s="291">
        <v>44564.0</v>
      </c>
      <c r="F122" s="290" t="s">
        <v>7705</v>
      </c>
      <c r="G122" s="290">
        <v>216.0</v>
      </c>
      <c r="H122" s="290" t="s">
        <v>8309</v>
      </c>
      <c r="I122" s="236" t="str">
        <f t="shared" si="9"/>
        <v>+</v>
      </c>
      <c r="J122" s="231" t="str">
        <f>VLOOKUP(C122, 'DATA - LIS - RX'!A:B,2,0)</f>
        <v>Amitriptyline, Duloxetine, Gabapentin, Oxycodone, Zolpidem </v>
      </c>
      <c r="K122" s="231" t="b">
        <f>VLOOKUP($C122, 'DATA - LIS - RX'!$A:$D,3,0)</f>
        <v>1</v>
      </c>
      <c r="L122" s="257">
        <f>VLOOKUP($C122, 'DATA - LIS - RX'!$A:$D,4,0)</f>
        <v>44601</v>
      </c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idden="1">
      <c r="A123" s="290">
        <v>206455.0</v>
      </c>
      <c r="B123" s="231" t="s">
        <v>8386</v>
      </c>
      <c r="C123" s="231">
        <v>11037.0</v>
      </c>
      <c r="D123" s="231" t="s">
        <v>2545</v>
      </c>
      <c r="E123" s="291">
        <v>44565.0</v>
      </c>
      <c r="F123" s="290" t="s">
        <v>7705</v>
      </c>
      <c r="G123" s="290">
        <v>63.4</v>
      </c>
      <c r="H123" s="290" t="s">
        <v>8309</v>
      </c>
      <c r="I123" s="236" t="str">
        <f t="shared" si="9"/>
        <v>+</v>
      </c>
      <c r="J123" s="231" t="str">
        <f>VLOOKUP(C123, 'DATA - LIS - RX'!A:B,2,0)</f>
        <v>Clonazepam, Cyclobenzaprine, Hydrocodone, Duloxetine</v>
      </c>
      <c r="K123" s="231" t="b">
        <f>VLOOKUP($C123, 'DATA - LIS - RX'!$A:$D,3,0)</f>
        <v>1</v>
      </c>
      <c r="L123" s="257">
        <f>VLOOKUP($C123, 'DATA - LIS - RX'!$A:$D,4,0)</f>
        <v>44601</v>
      </c>
      <c r="M123" s="197"/>
      <c r="N123" s="197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idden="1">
      <c r="A124" s="290">
        <v>206458.0</v>
      </c>
      <c r="B124" s="231" t="s">
        <v>8376</v>
      </c>
      <c r="C124" s="231">
        <v>11883.0</v>
      </c>
      <c r="D124" s="231" t="s">
        <v>2569</v>
      </c>
      <c r="E124" s="291">
        <v>44566.0</v>
      </c>
      <c r="F124" s="290" t="s">
        <v>7705</v>
      </c>
      <c r="G124" s="290">
        <v>505.0</v>
      </c>
      <c r="H124" s="290" t="s">
        <v>8309</v>
      </c>
      <c r="I124" s="236" t="str">
        <f t="shared" si="9"/>
        <v>+</v>
      </c>
      <c r="J124" s="231" t="str">
        <f>VLOOKUP(C124, 'DATA - LIS - RX'!A:B,2,0)</f>
        <v>Oxycodone, Duloxetine</v>
      </c>
      <c r="K124" s="231" t="b">
        <f>VLOOKUP($C124, 'DATA - LIS - RX'!$A:$D,3,0)</f>
        <v>1</v>
      </c>
      <c r="L124" s="257">
        <f>VLOOKUP($C124, 'DATA - LIS - RX'!$A:$D,4,0)</f>
        <v>44601</v>
      </c>
      <c r="M124" s="197"/>
      <c r="N124" s="197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idden="1">
      <c r="A125" s="290">
        <v>206553.0</v>
      </c>
      <c r="B125" s="231" t="s">
        <v>8404</v>
      </c>
      <c r="C125" s="231">
        <v>15146.0</v>
      </c>
      <c r="D125" s="231" t="s">
        <v>2667</v>
      </c>
      <c r="E125" s="291">
        <v>44571.0</v>
      </c>
      <c r="F125" s="290" t="s">
        <v>7705</v>
      </c>
      <c r="G125" s="290">
        <v>395.0</v>
      </c>
      <c r="H125" s="290" t="s">
        <v>8309</v>
      </c>
      <c r="I125" s="236" t="str">
        <f t="shared" si="9"/>
        <v>+</v>
      </c>
      <c r="J125" s="231" t="str">
        <f>VLOOKUP(C125, 'DATA - LIS - RX'!A:B,2,0)</f>
        <v>Pregabalin, Duloxetine, Tramadol</v>
      </c>
      <c r="K125" s="231" t="b">
        <f>VLOOKUP($C125, 'DATA - LIS - RX'!$A:$D,3,0)</f>
        <v>1</v>
      </c>
      <c r="L125" s="257">
        <f>VLOOKUP($C125, 'DATA - LIS - RX'!$A:$D,4,0)</f>
        <v>44614</v>
      </c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idden="1">
      <c r="A126" s="290">
        <v>206557.0</v>
      </c>
      <c r="B126" s="231" t="s">
        <v>8356</v>
      </c>
      <c r="C126" s="231">
        <v>15335.0</v>
      </c>
      <c r="D126" s="231" t="s">
        <v>512</v>
      </c>
      <c r="E126" s="291">
        <v>44571.0</v>
      </c>
      <c r="F126" s="290" t="s">
        <v>7705</v>
      </c>
      <c r="G126" s="290">
        <v>107.0</v>
      </c>
      <c r="H126" s="290" t="s">
        <v>8309</v>
      </c>
      <c r="I126" s="236" t="str">
        <f t="shared" si="9"/>
        <v>+</v>
      </c>
      <c r="J126" s="231" t="str">
        <f>VLOOKUP(C126, 'DATA - LIS - RX'!A:B,2,0)</f>
        <v>Alprazolam, Pregabalin, Codeine, Duloxetine</v>
      </c>
      <c r="K126" s="257" t="b">
        <f>VLOOKUP($C126, 'DATA - LIS - RX'!$A:$D,3,0)</f>
        <v>1</v>
      </c>
      <c r="L126" s="257">
        <f>VLOOKUP($C126, 'DATA - LIS - RX'!$A:$D,4,0)</f>
        <v>44614</v>
      </c>
      <c r="M126" s="197"/>
      <c r="N126" s="197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idden="1">
      <c r="A127" s="290">
        <v>206606.0</v>
      </c>
      <c r="B127" s="231" t="s">
        <v>8385</v>
      </c>
      <c r="C127" s="231">
        <v>10614.0</v>
      </c>
      <c r="D127" s="231" t="s">
        <v>826</v>
      </c>
      <c r="E127" s="291">
        <v>44575.0</v>
      </c>
      <c r="F127" s="290" t="s">
        <v>7705</v>
      </c>
      <c r="G127" s="290">
        <v>125.0</v>
      </c>
      <c r="H127" s="290" t="s">
        <v>8309</v>
      </c>
      <c r="I127" s="236" t="str">
        <f t="shared" si="9"/>
        <v>#VALUE!</v>
      </c>
      <c r="J127" s="231" t="str">
        <f>VLOOKUP(C127, 'DATA - LIS - RX'!A:B,2,0)</f>
        <v>Codeine, Amitriptyline, Clonazepam</v>
      </c>
      <c r="K127" s="231" t="b">
        <f>VLOOKUP($C127, 'DATA - LIS - RX'!$A:$D,3,0)</f>
        <v>1</v>
      </c>
      <c r="L127" s="257">
        <f>VLOOKUP($C127, 'DATA - LIS - RX'!$A:$D,4,0)</f>
        <v>44616</v>
      </c>
      <c r="M127" s="197"/>
      <c r="N127" s="197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idden="1">
      <c r="A128" s="290">
        <v>206620.0</v>
      </c>
      <c r="B128" s="231" t="s">
        <v>8405</v>
      </c>
      <c r="C128" s="231">
        <v>16388.0</v>
      </c>
      <c r="D128" s="231" t="s">
        <v>1045</v>
      </c>
      <c r="E128" s="291">
        <v>44574.0</v>
      </c>
      <c r="F128" s="290" t="s">
        <v>7705</v>
      </c>
      <c r="G128" s="290">
        <v>187.0</v>
      </c>
      <c r="H128" s="290" t="s">
        <v>8309</v>
      </c>
      <c r="I128" s="236" t="str">
        <f t="shared" si="9"/>
        <v>+</v>
      </c>
      <c r="J128" s="231" t="str">
        <f>VLOOKUP(C128, 'DATA - LIS - RX'!A:B,2,0)</f>
        <v>Codeine, Duloxetine, Lorazepam, Pregabalin, Hydrocodone </v>
      </c>
      <c r="K128" s="257" t="b">
        <f>VLOOKUP($C128, 'DATA - LIS - RX'!$A:$D,3,0)</f>
        <v>1</v>
      </c>
      <c r="L128" s="257">
        <f>VLOOKUP($C128, 'DATA - LIS - RX'!$A:$D,4,0)</f>
        <v>44615</v>
      </c>
      <c r="M128" s="197"/>
      <c r="N128" s="197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idden="1">
      <c r="A129" s="290">
        <v>206627.0</v>
      </c>
      <c r="B129" s="231" t="s">
        <v>8406</v>
      </c>
      <c r="C129" s="231">
        <v>10521.0</v>
      </c>
      <c r="D129" s="231" t="s">
        <v>2766</v>
      </c>
      <c r="E129" s="291">
        <v>44574.0</v>
      </c>
      <c r="F129" s="290" t="s">
        <v>7705</v>
      </c>
      <c r="G129" s="290">
        <v>191.0</v>
      </c>
      <c r="H129" s="290" t="s">
        <v>8309</v>
      </c>
      <c r="I129" s="236" t="str">
        <f t="shared" si="9"/>
        <v>+</v>
      </c>
      <c r="J129" s="231" t="str">
        <f>VLOOKUP(C129, 'DATA - LIS - RX'!A:B,2,0)</f>
        <v>Amitriptyline, Hydrocodone, Pregabalin, Cyclobenzaprine, Duloxetine, Zolpidem, Phentermine</v>
      </c>
      <c r="K129" s="231" t="b">
        <f>VLOOKUP($C129, 'DATA - LIS - RX'!$A:$D,3,0)</f>
        <v>1</v>
      </c>
      <c r="L129" s="257">
        <f>VLOOKUP($C129, 'DATA - LIS - RX'!$A:$D,4,0)</f>
        <v>44616</v>
      </c>
      <c r="M129" s="197"/>
      <c r="N129" s="197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idden="1">
      <c r="A130" s="290">
        <v>206658.0</v>
      </c>
      <c r="B130" s="231" t="s">
        <v>8407</v>
      </c>
      <c r="C130" s="231">
        <v>9987.0</v>
      </c>
      <c r="D130" s="231" t="s">
        <v>2597</v>
      </c>
      <c r="E130" s="291">
        <v>44573.0</v>
      </c>
      <c r="F130" s="290" t="s">
        <v>7705</v>
      </c>
      <c r="G130" s="290">
        <v>410.0</v>
      </c>
      <c r="H130" s="290" t="s">
        <v>8309</v>
      </c>
      <c r="I130" s="236" t="str">
        <f t="shared" si="9"/>
        <v>+</v>
      </c>
      <c r="J130" s="231" t="str">
        <f>VLOOKUP(C130, 'DATA - LIS - RX'!A:B,2,0)</f>
        <v>Gabapentin, Zolpidem, Phentermine, Oxycodone, Duloxetine </v>
      </c>
      <c r="K130" s="231" t="b">
        <f>VLOOKUP($C130, 'DATA - LIS - RX'!$A:$D,3,0)</f>
        <v>1</v>
      </c>
      <c r="L130" s="257">
        <f>VLOOKUP($C130, 'DATA - LIS - RX'!$A:$D,4,0)</f>
        <v>44614</v>
      </c>
      <c r="M130" s="197"/>
      <c r="N130" s="197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idden="1">
      <c r="A131" s="290">
        <v>206688.0</v>
      </c>
      <c r="B131" s="231" t="s">
        <v>8408</v>
      </c>
      <c r="C131" s="231">
        <v>13938.0</v>
      </c>
      <c r="D131" s="231" t="s">
        <v>2778</v>
      </c>
      <c r="E131" s="291">
        <v>44574.0</v>
      </c>
      <c r="F131" s="290" t="s">
        <v>7705</v>
      </c>
      <c r="G131" s="290">
        <v>163.0</v>
      </c>
      <c r="H131" s="290" t="s">
        <v>8309</v>
      </c>
      <c r="I131" s="236" t="str">
        <f t="shared" si="9"/>
        <v>+</v>
      </c>
      <c r="J131" s="231" t="str">
        <f>VLOOKUP(C131, 'DATA - LIS - RX'!A:B,2,0)</f>
        <v>Pregabalin, Duloxetine, Hydrocodone</v>
      </c>
      <c r="K131" s="231" t="b">
        <f>VLOOKUP($C131, 'DATA - LIS - RX'!$A:$D,3,0)</f>
        <v>1</v>
      </c>
      <c r="L131" s="257">
        <f>VLOOKUP($C131, 'DATA - LIS - RX'!$A:$D,4,0)</f>
        <v>44616</v>
      </c>
      <c r="M131" s="197"/>
      <c r="N131" s="197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idden="1">
      <c r="A132" s="290">
        <v>206715.0</v>
      </c>
      <c r="B132" s="231" t="s">
        <v>8381</v>
      </c>
      <c r="C132" s="231">
        <v>14248.0</v>
      </c>
      <c r="D132" s="231" t="s">
        <v>2809</v>
      </c>
      <c r="E132" s="291">
        <v>44575.0</v>
      </c>
      <c r="F132" s="290" t="s">
        <v>7705</v>
      </c>
      <c r="G132" s="290" t="s">
        <v>8315</v>
      </c>
      <c r="H132" s="290" t="s">
        <v>8309</v>
      </c>
      <c r="I132" s="236" t="str">
        <f t="shared" si="9"/>
        <v>+</v>
      </c>
      <c r="J132" s="231" t="str">
        <f>VLOOKUP(C132, 'DATA - LIS - RX'!A:B,2,0)</f>
        <v>Hydrocodone, Pregabalin, Buprenorphine, Duloxetine</v>
      </c>
      <c r="K132" s="231" t="b">
        <f>VLOOKUP($C132, 'DATA - LIS - RX'!$A:$D,3,0)</f>
        <v>1</v>
      </c>
      <c r="L132" s="257">
        <f>VLOOKUP($C132, 'DATA - LIS - RX'!$A:$D,4,0)</f>
        <v>44616</v>
      </c>
      <c r="M132" s="197"/>
      <c r="N132" s="197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idden="1">
      <c r="A133" s="197"/>
      <c r="B133" s="197"/>
      <c r="C133" s="197"/>
      <c r="D133" s="197"/>
      <c r="E133" s="197"/>
      <c r="F133" s="197"/>
      <c r="G133" s="197"/>
      <c r="H133" s="197"/>
      <c r="I133" s="197"/>
      <c r="J133" s="197"/>
      <c r="K133" s="197"/>
      <c r="L133" s="197"/>
      <c r="M133" s="197"/>
      <c r="N133" s="197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idden="1">
      <c r="A134" s="290">
        <v>206631.0</v>
      </c>
      <c r="B134" s="231" t="s">
        <v>8409</v>
      </c>
      <c r="C134" s="231">
        <v>11282.0</v>
      </c>
      <c r="D134" s="231" t="s">
        <v>2764</v>
      </c>
      <c r="E134" s="291">
        <v>44574.0</v>
      </c>
      <c r="F134" s="290" t="s">
        <v>8410</v>
      </c>
      <c r="G134" s="290">
        <v>639.0</v>
      </c>
      <c r="H134" s="290" t="s">
        <v>8309</v>
      </c>
      <c r="I134" s="236" t="str">
        <f t="shared" ref="I134:I135" si="10">IF(SEARCH("methadone",J134)&gt;=1,"+","-")</f>
        <v>+</v>
      </c>
      <c r="J134" s="231" t="str">
        <f>VLOOKUP(C134, 'DATA - LIS - RX'!A:B,2,0)</f>
        <v>Methadone, Morphine, Pregabalin</v>
      </c>
      <c r="K134" s="231" t="b">
        <f>VLOOKUP($C134, 'DATA - LIS - RX'!$A:$D,3,0)</f>
        <v>1</v>
      </c>
      <c r="L134" s="257">
        <f>VLOOKUP($C134, 'DATA - LIS - RX'!$A:$D,4,0)</f>
        <v>44615</v>
      </c>
      <c r="M134" s="197"/>
      <c r="N134" s="197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idden="1">
      <c r="A135" s="290">
        <v>206690.0</v>
      </c>
      <c r="B135" s="231" t="s">
        <v>8411</v>
      </c>
      <c r="C135" s="231">
        <v>12933.0</v>
      </c>
      <c r="D135" s="231" t="s">
        <v>2782</v>
      </c>
      <c r="E135" s="291">
        <v>44574.0</v>
      </c>
      <c r="F135" s="290" t="s">
        <v>8410</v>
      </c>
      <c r="G135" s="290">
        <v>359.0</v>
      </c>
      <c r="H135" s="290" t="s">
        <v>8309</v>
      </c>
      <c r="I135" s="236" t="str">
        <f t="shared" si="10"/>
        <v>+</v>
      </c>
      <c r="J135" s="231" t="str">
        <f>VLOOKUP(C135, 'DATA - LIS - RX'!A:B,2,0)</f>
        <v>Duloxetine, Hydrocodone, Pregabalin, Methadone, Tramadol</v>
      </c>
      <c r="K135" s="231" t="b">
        <f>VLOOKUP($C135, 'DATA - LIS - RX'!$A:$D,3,0)</f>
        <v>1</v>
      </c>
      <c r="L135" s="257">
        <f>VLOOKUP($C135, 'DATA - LIS - RX'!$A:$D,4,0)</f>
        <v>44616</v>
      </c>
      <c r="M135" s="197"/>
      <c r="N135" s="197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idden="1">
      <c r="A136" s="197"/>
      <c r="B136" s="197"/>
      <c r="C136" s="197"/>
      <c r="D136" s="197"/>
      <c r="E136" s="197"/>
      <c r="F136" s="197"/>
      <c r="G136" s="197"/>
      <c r="H136" s="197"/>
      <c r="I136" s="197"/>
      <c r="J136" s="197"/>
      <c r="K136" s="197"/>
      <c r="L136" s="197"/>
      <c r="M136" s="197"/>
      <c r="N136" s="197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idden="1">
      <c r="A137" s="290">
        <v>206381.0</v>
      </c>
      <c r="B137" s="231" t="s">
        <v>8412</v>
      </c>
      <c r="C137" s="231">
        <v>9861.0</v>
      </c>
      <c r="D137" s="231" t="s">
        <v>195</v>
      </c>
      <c r="E137" s="291">
        <v>44564.0</v>
      </c>
      <c r="F137" s="290" t="s">
        <v>8413</v>
      </c>
      <c r="G137" s="290">
        <v>89.1</v>
      </c>
      <c r="H137" s="290" t="s">
        <v>8309</v>
      </c>
      <c r="I137" s="236" t="str">
        <f>IF(SEARCH(F137,J137)&gt;=1,"+","-")</f>
        <v>+</v>
      </c>
      <c r="J137" s="231" t="str">
        <f>VLOOKUP(C137, 'DATA - LIS - RX'!A:B,2,0)</f>
        <v>Fentanyl, Gabapentin, Zolpidem, Cyclobenzaprine, Oxycodone</v>
      </c>
      <c r="K137" s="231" t="b">
        <f>VLOOKUP($C137, 'DATA - LIS - RX'!$A:$D,3,0)</f>
        <v>1</v>
      </c>
      <c r="L137" s="257">
        <f>VLOOKUP($C137, 'DATA - LIS - RX'!$A:$D,4,0)</f>
        <v>44601</v>
      </c>
      <c r="M137" s="197"/>
      <c r="N137" s="197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idden="1">
      <c r="A138" s="197"/>
      <c r="B138" s="197"/>
      <c r="C138" s="197"/>
      <c r="D138" s="197"/>
      <c r="E138" s="197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idden="1">
      <c r="A139" s="290">
        <v>206380.0</v>
      </c>
      <c r="B139" s="231" t="s">
        <v>8392</v>
      </c>
      <c r="C139" s="231">
        <v>17294.0</v>
      </c>
      <c r="D139" s="231" t="s">
        <v>2455</v>
      </c>
      <c r="E139" s="291">
        <v>44564.0</v>
      </c>
      <c r="F139" s="290" t="s">
        <v>7576</v>
      </c>
      <c r="G139" s="290" t="s">
        <v>8315</v>
      </c>
      <c r="H139" s="290" t="s">
        <v>8309</v>
      </c>
      <c r="I139" s="236" t="str">
        <f t="shared" ref="I139:I185" si="11">IF(SEARCH(F139,J139)&gt;=1,"+","-")</f>
        <v>#VALUE!</v>
      </c>
      <c r="J139" s="231" t="str">
        <f>VLOOKUP(C139, 'DATA - LIS - RX'!A:B,2,0)</f>
        <v>Codeine, Clonazepam, Hydrocodone, Temazepam</v>
      </c>
      <c r="K139" s="231" t="b">
        <f>VLOOKUP($C139, 'DATA - LIS - RX'!$A:$D,3,0)</f>
        <v>1</v>
      </c>
      <c r="L139" s="257">
        <f>VLOOKUP($C139, 'DATA - LIS - RX'!$A:$D,4,0)</f>
        <v>44601</v>
      </c>
      <c r="M139" s="197"/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idden="1">
      <c r="A140" s="290">
        <v>206381.0</v>
      </c>
      <c r="B140" s="231" t="s">
        <v>8412</v>
      </c>
      <c r="C140" s="231">
        <v>9861.0</v>
      </c>
      <c r="D140" s="231" t="s">
        <v>195</v>
      </c>
      <c r="E140" s="291">
        <v>44564.0</v>
      </c>
      <c r="F140" s="290" t="s">
        <v>7576</v>
      </c>
      <c r="G140" s="290" t="s">
        <v>8315</v>
      </c>
      <c r="H140" s="290" t="s">
        <v>8309</v>
      </c>
      <c r="I140" s="236" t="str">
        <f t="shared" si="11"/>
        <v>+</v>
      </c>
      <c r="J140" s="231" t="str">
        <f>VLOOKUP(C140, 'DATA - LIS - RX'!A:B,2,0)</f>
        <v>Fentanyl, Gabapentin, Zolpidem, Cyclobenzaprine, Oxycodone</v>
      </c>
      <c r="K140" s="231" t="b">
        <f>VLOOKUP($C140, 'DATA - LIS - RX'!$A:$D,3,0)</f>
        <v>1</v>
      </c>
      <c r="L140" s="257">
        <f>VLOOKUP($C140, 'DATA - LIS - RX'!$A:$D,4,0)</f>
        <v>44601</v>
      </c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idden="1">
      <c r="A141" s="290">
        <v>206384.0</v>
      </c>
      <c r="B141" s="231" t="s">
        <v>8414</v>
      </c>
      <c r="C141" s="231">
        <v>15702.0</v>
      </c>
      <c r="D141" s="231" t="s">
        <v>1384</v>
      </c>
      <c r="E141" s="291">
        <v>44564.0</v>
      </c>
      <c r="F141" s="290" t="s">
        <v>7576</v>
      </c>
      <c r="G141" s="290" t="s">
        <v>8315</v>
      </c>
      <c r="H141" s="290" t="s">
        <v>8309</v>
      </c>
      <c r="I141" s="236" t="str">
        <f t="shared" si="11"/>
        <v>+</v>
      </c>
      <c r="J141" s="231" t="str">
        <f>VLOOKUP(C141, 'DATA - LIS - RX'!A:B,2,0)</f>
        <v>Belbuca, Clonazepam, Hydrocodone,  Gabapentin</v>
      </c>
      <c r="K141" s="257" t="b">
        <f>VLOOKUP($C141, 'DATA - LIS - RX'!$A:$D,3,0)</f>
        <v>1</v>
      </c>
      <c r="L141" s="257">
        <f>VLOOKUP($C141, 'DATA - LIS - RX'!$A:$D,4,0)</f>
        <v>44601</v>
      </c>
      <c r="M141" s="197"/>
      <c r="N141" s="197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idden="1">
      <c r="A142" s="290">
        <v>206386.0</v>
      </c>
      <c r="B142" s="231" t="s">
        <v>8415</v>
      </c>
      <c r="C142" s="231">
        <v>9878.0</v>
      </c>
      <c r="D142" s="231" t="s">
        <v>1231</v>
      </c>
      <c r="E142" s="291">
        <v>44564.0</v>
      </c>
      <c r="F142" s="290" t="s">
        <v>7576</v>
      </c>
      <c r="G142" s="290" t="s">
        <v>8315</v>
      </c>
      <c r="H142" s="290" t="s">
        <v>8309</v>
      </c>
      <c r="I142" s="236" t="str">
        <f t="shared" si="11"/>
        <v>+</v>
      </c>
      <c r="J142" s="231" t="str">
        <f>VLOOKUP(C142, 'DATA - LIS - RX'!A:B,2,0)</f>
        <v>Amitriptyline, Gabapentin, Hydrocodone</v>
      </c>
      <c r="K142" s="231" t="b">
        <f>VLOOKUP($C142, 'DATA - LIS - RX'!$A:$D,3,0)</f>
        <v>1</v>
      </c>
      <c r="L142" s="257">
        <f>VLOOKUP($C142, 'DATA - LIS - RX'!$A:$D,4,0)</f>
        <v>44601</v>
      </c>
      <c r="M142" s="197"/>
      <c r="N142" s="197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idden="1">
      <c r="A143" s="290">
        <v>206404.0</v>
      </c>
      <c r="B143" s="231" t="s">
        <v>8375</v>
      </c>
      <c r="C143" s="231">
        <v>9199.0</v>
      </c>
      <c r="D143" s="231" t="s">
        <v>2465</v>
      </c>
      <c r="E143" s="291">
        <v>44564.0</v>
      </c>
      <c r="F143" s="290" t="s">
        <v>7576</v>
      </c>
      <c r="G143" s="290" t="s">
        <v>8315</v>
      </c>
      <c r="H143" s="290" t="s">
        <v>8309</v>
      </c>
      <c r="I143" s="236" t="str">
        <f t="shared" si="11"/>
        <v>+</v>
      </c>
      <c r="J143" s="231" t="str">
        <f>VLOOKUP(C143, 'DATA - LIS - RX'!A:B,2,0)</f>
        <v>Gabapentin, Codeine</v>
      </c>
      <c r="K143" s="231" t="b">
        <f>VLOOKUP($C143, 'DATA - LIS - RX'!$A:$D,3,0)</f>
        <v>1</v>
      </c>
      <c r="L143" s="257">
        <f>VLOOKUP($C143, 'DATA - LIS - RX'!$A:$D,4,0)</f>
        <v>44601</v>
      </c>
      <c r="M143" s="197"/>
      <c r="N143" s="197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idden="1">
      <c r="A144" s="290">
        <v>206406.0</v>
      </c>
      <c r="B144" s="231" t="s">
        <v>8416</v>
      </c>
      <c r="C144" s="231">
        <v>17379.0</v>
      </c>
      <c r="D144" s="231" t="s">
        <v>2467</v>
      </c>
      <c r="E144" s="291">
        <v>44564.0</v>
      </c>
      <c r="F144" s="290" t="s">
        <v>7576</v>
      </c>
      <c r="G144" s="290" t="s">
        <v>8315</v>
      </c>
      <c r="H144" s="290" t="s">
        <v>8309</v>
      </c>
      <c r="I144" s="236" t="str">
        <f t="shared" si="11"/>
        <v>#VALUE!</v>
      </c>
      <c r="J144" s="231" t="str">
        <f>VLOOKUP(C144, 'DATA - LIS - RX'!A:B,2,0)</f>
        <v>Hydrocodone</v>
      </c>
      <c r="K144" s="231" t="b">
        <f>VLOOKUP($C144, 'DATA - LIS - RX'!$A:$D,3,0)</f>
        <v>1</v>
      </c>
      <c r="L144" s="257">
        <f>VLOOKUP($C144, 'DATA - LIS - RX'!$A:$D,4,0)</f>
        <v>44601</v>
      </c>
      <c r="M144" s="197"/>
      <c r="N144" s="197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idden="1">
      <c r="A145" s="290">
        <v>206407.0</v>
      </c>
      <c r="B145" s="231" t="s">
        <v>8417</v>
      </c>
      <c r="C145" s="231">
        <v>17658.0</v>
      </c>
      <c r="D145" s="231" t="s">
        <v>2473</v>
      </c>
      <c r="E145" s="291">
        <v>44564.0</v>
      </c>
      <c r="F145" s="290" t="s">
        <v>7576</v>
      </c>
      <c r="G145" s="290" t="s">
        <v>8315</v>
      </c>
      <c r="H145" s="290" t="s">
        <v>8309</v>
      </c>
      <c r="I145" s="236" t="str">
        <f t="shared" si="11"/>
        <v>+</v>
      </c>
      <c r="J145" s="231" t="str">
        <f>VLOOKUP(C145, 'DATA - LIS - RX'!A:B,2,0)</f>
        <v>Gabapentin, Hydrocodone</v>
      </c>
      <c r="K145" s="231" t="b">
        <f>VLOOKUP($C145, 'DATA - LIS - RX'!$A:$D,3,0)</f>
        <v>1</v>
      </c>
      <c r="L145" s="257">
        <f>VLOOKUP($C145, 'DATA - LIS - RX'!$A:$D,4,0)</f>
        <v>44601</v>
      </c>
      <c r="M145" s="197"/>
      <c r="N145" s="197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idden="1">
      <c r="A146" s="290">
        <v>206411.0</v>
      </c>
      <c r="B146" s="231" t="s">
        <v>8403</v>
      </c>
      <c r="C146" s="231">
        <v>9271.0</v>
      </c>
      <c r="D146" s="231" t="s">
        <v>2491</v>
      </c>
      <c r="E146" s="291">
        <v>44564.0</v>
      </c>
      <c r="F146" s="290" t="s">
        <v>7576</v>
      </c>
      <c r="G146" s="290" t="s">
        <v>8315</v>
      </c>
      <c r="H146" s="290" t="s">
        <v>8309</v>
      </c>
      <c r="I146" s="236" t="str">
        <f t="shared" si="11"/>
        <v>+</v>
      </c>
      <c r="J146" s="231" t="str">
        <f>VLOOKUP(C146, 'DATA - LIS - RX'!A:B,2,0)</f>
        <v>Amitriptyline, Duloxetine, Gabapentin, Oxycodone, Zolpidem </v>
      </c>
      <c r="K146" s="231" t="b">
        <f>VLOOKUP($C146, 'DATA - LIS - RX'!$A:$D,3,0)</f>
        <v>1</v>
      </c>
      <c r="L146" s="257">
        <f>VLOOKUP($C146, 'DATA - LIS - RX'!$A:$D,4,0)</f>
        <v>44601</v>
      </c>
      <c r="M146" s="197"/>
      <c r="N146" s="197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idden="1">
      <c r="A147" s="290">
        <v>206429.0</v>
      </c>
      <c r="B147" s="231" t="s">
        <v>8343</v>
      </c>
      <c r="C147" s="231">
        <v>12749.0</v>
      </c>
      <c r="D147" s="231" t="s">
        <v>2515</v>
      </c>
      <c r="E147" s="291">
        <v>44565.0</v>
      </c>
      <c r="F147" s="290" t="s">
        <v>7576</v>
      </c>
      <c r="G147" s="290" t="s">
        <v>8315</v>
      </c>
      <c r="H147" s="290" t="s">
        <v>8309</v>
      </c>
      <c r="I147" s="236" t="str">
        <f t="shared" si="11"/>
        <v>+</v>
      </c>
      <c r="J147" s="231" t="str">
        <f>VLOOKUP(C147, 'DATA - LIS - RX'!A:B,2,0)</f>
        <v>Gabapentin, Hydrocodone</v>
      </c>
      <c r="K147" s="231" t="b">
        <f>VLOOKUP($C147, 'DATA - LIS - RX'!$A:$D,3,0)</f>
        <v>1</v>
      </c>
      <c r="L147" s="257">
        <f>VLOOKUP($C147, 'DATA - LIS - RX'!$A:$D,4,0)</f>
        <v>44601</v>
      </c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idden="1">
      <c r="A148" s="290">
        <v>206430.0</v>
      </c>
      <c r="B148" s="231" t="s">
        <v>8418</v>
      </c>
      <c r="C148" s="231">
        <v>9171.0</v>
      </c>
      <c r="D148" s="231" t="s">
        <v>2517</v>
      </c>
      <c r="E148" s="291">
        <v>44565.0</v>
      </c>
      <c r="F148" s="290" t="s">
        <v>7576</v>
      </c>
      <c r="G148" s="290" t="s">
        <v>8315</v>
      </c>
      <c r="H148" s="290" t="s">
        <v>8309</v>
      </c>
      <c r="I148" s="236" t="str">
        <f t="shared" si="11"/>
        <v>+</v>
      </c>
      <c r="J148" s="231" t="str">
        <f>VLOOKUP(C148, 'DATA - LIS - RX'!A:B,2,0)</f>
        <v>Gabapentin, Oxycodone</v>
      </c>
      <c r="K148" s="231" t="b">
        <f>VLOOKUP($C148, 'DATA - LIS - RX'!$A:$D,3,0)</f>
        <v>1</v>
      </c>
      <c r="L148" s="257">
        <f>VLOOKUP($C148, 'DATA - LIS - RX'!$A:$D,4,0)</f>
        <v>44601</v>
      </c>
      <c r="M148" s="197"/>
      <c r="N148" s="197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idden="1">
      <c r="A149" s="290">
        <v>206438.0</v>
      </c>
      <c r="B149" s="231" t="s">
        <v>8419</v>
      </c>
      <c r="C149" s="231">
        <v>17802.0</v>
      </c>
      <c r="D149" s="231" t="s">
        <v>2522</v>
      </c>
      <c r="E149" s="291">
        <v>44565.0</v>
      </c>
      <c r="F149" s="290" t="s">
        <v>7576</v>
      </c>
      <c r="G149" s="290" t="s">
        <v>8315</v>
      </c>
      <c r="H149" s="290" t="s">
        <v>8309</v>
      </c>
      <c r="I149" s="236" t="str">
        <f t="shared" si="11"/>
        <v>#VALUE!</v>
      </c>
      <c r="J149" s="231" t="str">
        <f>VLOOKUP(C149, 'DATA - LIS - RX'!A:B,2,0)</f>
        <v>Codeine, Hydrocodone</v>
      </c>
      <c r="K149" s="231" t="b">
        <f>VLOOKUP($C149, 'DATA - LIS - RX'!$A:$D,3,0)</f>
        <v>1</v>
      </c>
      <c r="L149" s="257">
        <f>VLOOKUP($C149, 'DATA - LIS - RX'!$A:$D,4,0)</f>
        <v>44601</v>
      </c>
      <c r="M149" s="197"/>
      <c r="N149" s="197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idden="1">
      <c r="A150" s="290">
        <v>206439.0</v>
      </c>
      <c r="B150" s="231" t="s">
        <v>8420</v>
      </c>
      <c r="C150" s="231">
        <v>17788.0</v>
      </c>
      <c r="D150" s="231" t="s">
        <v>7327</v>
      </c>
      <c r="E150" s="291">
        <v>44565.0</v>
      </c>
      <c r="F150" s="290" t="s">
        <v>7576</v>
      </c>
      <c r="G150" s="290" t="s">
        <v>8315</v>
      </c>
      <c r="H150" s="290" t="s">
        <v>8309</v>
      </c>
      <c r="I150" s="236" t="str">
        <f t="shared" si="11"/>
        <v>#VALUE!</v>
      </c>
      <c r="J150" s="231" t="str">
        <f>VLOOKUP(C150, 'DATA - LIS - RX'!A:B,2,0)</f>
        <v>  -  </v>
      </c>
      <c r="K150" s="231" t="b">
        <f>VLOOKUP($C150, 'DATA - LIS - RX'!$A:$D,3,0)</f>
        <v>1</v>
      </c>
      <c r="L150" s="257">
        <f>VLOOKUP($C150, 'DATA - LIS - RX'!$A:$D,4,0)</f>
        <v>44601</v>
      </c>
      <c r="M150" s="197"/>
      <c r="N150" s="197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idden="1">
      <c r="A151" s="290">
        <v>206446.0</v>
      </c>
      <c r="B151" s="231" t="s">
        <v>8421</v>
      </c>
      <c r="C151" s="231">
        <v>17826.0</v>
      </c>
      <c r="D151" s="231" t="s">
        <v>2537</v>
      </c>
      <c r="E151" s="291">
        <v>44565.0</v>
      </c>
      <c r="F151" s="290" t="s">
        <v>7576</v>
      </c>
      <c r="G151" s="290" t="s">
        <v>8315</v>
      </c>
      <c r="H151" s="290" t="s">
        <v>8309</v>
      </c>
      <c r="I151" s="236" t="str">
        <f t="shared" si="11"/>
        <v>#VALUE!</v>
      </c>
      <c r="J151" s="231" t="str">
        <f>VLOOKUP(C151, 'DATA - LIS - RX'!A:B,2,0)</f>
        <v>  -  </v>
      </c>
      <c r="K151" s="231" t="b">
        <f>VLOOKUP($C151, 'DATA - LIS - RX'!$A:$D,3,0)</f>
        <v>1</v>
      </c>
      <c r="L151" s="257">
        <f>VLOOKUP($C151, 'DATA - LIS - RX'!$A:$D,4,0)</f>
        <v>44601</v>
      </c>
      <c r="M151" s="197"/>
      <c r="N151" s="197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idden="1">
      <c r="A152" s="290">
        <v>206448.0</v>
      </c>
      <c r="B152" s="231" t="s">
        <v>8347</v>
      </c>
      <c r="C152" s="231">
        <v>9775.0</v>
      </c>
      <c r="D152" s="231" t="s">
        <v>219</v>
      </c>
      <c r="E152" s="291">
        <v>44565.0</v>
      </c>
      <c r="F152" s="290" t="s">
        <v>7576</v>
      </c>
      <c r="G152" s="290" t="s">
        <v>8315</v>
      </c>
      <c r="H152" s="290" t="s">
        <v>8309</v>
      </c>
      <c r="I152" s="236" t="str">
        <f t="shared" si="11"/>
        <v>+</v>
      </c>
      <c r="J152" s="231" t="str">
        <f>VLOOKUP(C152, 'DATA - LIS - RX'!A:B,2,0)</f>
        <v>Alprazolam, Gabapentin, Oxycodone, Dronabinol</v>
      </c>
      <c r="K152" s="231" t="b">
        <f>VLOOKUP($C152, 'DATA - LIS - RX'!$A:$D,3,0)</f>
        <v>1</v>
      </c>
      <c r="L152" s="257">
        <f>VLOOKUP($C152, 'DATA - LIS - RX'!$A:$D,4,0)</f>
        <v>44616</v>
      </c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idden="1">
      <c r="A153" s="290">
        <v>206484.0</v>
      </c>
      <c r="B153" s="231" t="s">
        <v>8422</v>
      </c>
      <c r="C153" s="231">
        <v>16794.0</v>
      </c>
      <c r="D153" s="231" t="s">
        <v>2572</v>
      </c>
      <c r="E153" s="291">
        <v>44566.0</v>
      </c>
      <c r="F153" s="290" t="s">
        <v>7576</v>
      </c>
      <c r="G153" s="290" t="s">
        <v>8315</v>
      </c>
      <c r="H153" s="290" t="s">
        <v>8309</v>
      </c>
      <c r="I153" s="236" t="str">
        <f t="shared" si="11"/>
        <v>+</v>
      </c>
      <c r="J153" s="231" t="str">
        <f>VLOOKUP(C153, 'DATA - LIS - RX'!A:B,2,0)</f>
        <v>Gabapentin, Pregabalin, Tramadol</v>
      </c>
      <c r="K153" s="231" t="b">
        <f>VLOOKUP($C153, 'DATA - LIS - RX'!$A:$D,3,0)</f>
        <v>1</v>
      </c>
      <c r="L153" s="257">
        <f>VLOOKUP($C153, 'DATA - LIS - RX'!$A:$D,4,0)</f>
        <v>44503</v>
      </c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idden="1">
      <c r="A154" s="290">
        <v>206488.0</v>
      </c>
      <c r="B154" s="231" t="s">
        <v>8423</v>
      </c>
      <c r="C154" s="231">
        <v>11940.0</v>
      </c>
      <c r="D154" s="231" t="s">
        <v>2601</v>
      </c>
      <c r="E154" s="291">
        <v>44567.0</v>
      </c>
      <c r="F154" s="290" t="s">
        <v>7576</v>
      </c>
      <c r="G154" s="290" t="s">
        <v>8315</v>
      </c>
      <c r="H154" s="290" t="s">
        <v>8309</v>
      </c>
      <c r="I154" s="236" t="str">
        <f t="shared" si="11"/>
        <v>+</v>
      </c>
      <c r="J154" s="231" t="str">
        <f>VLOOKUP(C154, 'DATA - LIS - RX'!A:B,2,0)</f>
        <v>Gabapentin, Cyclobenzaprine, Codeine</v>
      </c>
      <c r="K154" s="231" t="b">
        <f>VLOOKUP($C154, 'DATA - LIS - RX'!$A:$D,3,0)</f>
        <v>1</v>
      </c>
      <c r="L154" s="257">
        <f>VLOOKUP($C154, 'DATA - LIS - RX'!$A:$D,4,0)</f>
        <v>44511</v>
      </c>
      <c r="M154" s="197"/>
      <c r="N154" s="197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idden="1">
      <c r="A155" s="290">
        <v>206492.0</v>
      </c>
      <c r="B155" s="231" t="s">
        <v>8424</v>
      </c>
      <c r="C155" s="231">
        <v>10903.0</v>
      </c>
      <c r="D155" s="231" t="s">
        <v>422</v>
      </c>
      <c r="E155" s="291">
        <v>44567.0</v>
      </c>
      <c r="F155" s="290" t="s">
        <v>7576</v>
      </c>
      <c r="G155" s="290" t="s">
        <v>8315</v>
      </c>
      <c r="H155" s="290" t="s">
        <v>8309</v>
      </c>
      <c r="I155" s="236" t="str">
        <f t="shared" si="11"/>
        <v>+</v>
      </c>
      <c r="J155" s="231" t="str">
        <f>VLOOKUP(C155, 'DATA - LIS - RX'!A:B,2,0)</f>
        <v>Gabapentin, Hydrocodone</v>
      </c>
      <c r="K155" s="231" t="b">
        <f>VLOOKUP($C155, 'DATA - LIS - RX'!$A:$D,3,0)</f>
        <v>1</v>
      </c>
      <c r="L155" s="257">
        <f>VLOOKUP($C155, 'DATA - LIS - RX'!$A:$D,4,0)</f>
        <v>44498</v>
      </c>
      <c r="M155" s="197"/>
      <c r="N155" s="197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idden="1">
      <c r="A156" s="290">
        <v>206499.0</v>
      </c>
      <c r="B156" s="231" t="s">
        <v>8425</v>
      </c>
      <c r="C156" s="231">
        <v>9854.0</v>
      </c>
      <c r="D156" s="231" t="s">
        <v>1471</v>
      </c>
      <c r="E156" s="291">
        <v>44567.0</v>
      </c>
      <c r="F156" s="290" t="s">
        <v>7576</v>
      </c>
      <c r="G156" s="290" t="s">
        <v>8315</v>
      </c>
      <c r="H156" s="290" t="s">
        <v>8309</v>
      </c>
      <c r="I156" s="236" t="str">
        <f t="shared" si="11"/>
        <v>+</v>
      </c>
      <c r="J156" s="231" t="str">
        <f>VLOOKUP(C156, 'DATA - LIS - RX'!A:B,2,0)</f>
        <v>Gabapentin, Hydrocodone</v>
      </c>
      <c r="K156" s="231" t="b">
        <f>VLOOKUP($C156, 'DATA - LIS - RX'!$A:$D,3,0)</f>
        <v>1</v>
      </c>
      <c r="L156" s="257">
        <f>VLOOKUP($C156, 'DATA - LIS - RX'!$A:$D,4,0)</f>
        <v>44494</v>
      </c>
      <c r="M156" s="197"/>
      <c r="N156" s="197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idden="1">
      <c r="A157" s="290">
        <v>206505.0</v>
      </c>
      <c r="B157" s="231" t="s">
        <v>8426</v>
      </c>
      <c r="C157" s="231">
        <v>14085.0</v>
      </c>
      <c r="D157" s="231" t="s">
        <v>2616</v>
      </c>
      <c r="E157" s="291">
        <v>44567.0</v>
      </c>
      <c r="F157" s="290" t="s">
        <v>7576</v>
      </c>
      <c r="G157" s="290" t="s">
        <v>8315</v>
      </c>
      <c r="H157" s="290" t="s">
        <v>8309</v>
      </c>
      <c r="I157" s="236" t="str">
        <f t="shared" si="11"/>
        <v>+</v>
      </c>
      <c r="J157" s="231" t="str">
        <f>VLOOKUP(C157, 'DATA - LIS - RX'!A:B,2,0)</f>
        <v>Gabapentin, Tramadol</v>
      </c>
      <c r="K157" s="231" t="b">
        <f>VLOOKUP($C157, 'DATA - LIS - RX'!$A:$D,3,0)</f>
        <v>1</v>
      </c>
      <c r="L157" s="257">
        <f>VLOOKUP($C157, 'DATA - LIS - RX'!$A:$D,4,0)</f>
        <v>44476</v>
      </c>
      <c r="M157" s="197"/>
      <c r="N157" s="197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idden="1">
      <c r="A158" s="290">
        <v>206506.0</v>
      </c>
      <c r="B158" s="231" t="s">
        <v>8350</v>
      </c>
      <c r="C158" s="231">
        <v>10185.0</v>
      </c>
      <c r="D158" s="231" t="s">
        <v>386</v>
      </c>
      <c r="E158" s="291">
        <v>44567.0</v>
      </c>
      <c r="F158" s="290" t="s">
        <v>7576</v>
      </c>
      <c r="G158" s="290" t="s">
        <v>8315</v>
      </c>
      <c r="H158" s="290" t="s">
        <v>8309</v>
      </c>
      <c r="I158" s="236" t="str">
        <f t="shared" si="11"/>
        <v>+</v>
      </c>
      <c r="J158" s="231" t="str">
        <f>VLOOKUP(C158, 'DATA - LIS - RX'!A:B,2,0)</f>
        <v>Alprazolam, Gabapentin, Oxycodone</v>
      </c>
      <c r="K158" s="231" t="b">
        <f>VLOOKUP($C158, 'DATA - LIS - RX'!$A:$D,3,0)</f>
        <v>1</v>
      </c>
      <c r="L158" s="257">
        <f>VLOOKUP($C158, 'DATA - LIS - RX'!$A:$D,4,0)</f>
        <v>44636</v>
      </c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idden="1">
      <c r="A159" s="290">
        <v>206511.0</v>
      </c>
      <c r="B159" s="231" t="s">
        <v>8427</v>
      </c>
      <c r="C159" s="231">
        <v>16167.0</v>
      </c>
      <c r="D159" s="231" t="s">
        <v>165</v>
      </c>
      <c r="E159" s="291">
        <v>44567.0</v>
      </c>
      <c r="F159" s="290" t="s">
        <v>7576</v>
      </c>
      <c r="G159" s="290" t="s">
        <v>8315</v>
      </c>
      <c r="H159" s="290" t="s">
        <v>8309</v>
      </c>
      <c r="I159" s="236" t="str">
        <f t="shared" si="11"/>
        <v>+</v>
      </c>
      <c r="J159" s="231" t="str">
        <f>VLOOKUP(C159, 'DATA - LIS - RX'!A:B,2,0)</f>
        <v>Diazepam, Duloxetine, Gabapentin, Morphine </v>
      </c>
      <c r="K159" s="257" t="b">
        <f>VLOOKUP($C159, 'DATA - LIS - RX'!$A:$D,3,0)</f>
        <v>1</v>
      </c>
      <c r="L159" s="257">
        <f>VLOOKUP($C159, 'DATA - LIS - RX'!$A:$D,4,0)</f>
        <v>44495</v>
      </c>
      <c r="M159" s="197"/>
      <c r="N159" s="197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idden="1">
      <c r="A160" s="290">
        <v>206514.0</v>
      </c>
      <c r="B160" s="231" t="s">
        <v>8428</v>
      </c>
      <c r="C160" s="231">
        <v>10015.0</v>
      </c>
      <c r="D160" s="231" t="s">
        <v>2624</v>
      </c>
      <c r="E160" s="291">
        <v>44567.0</v>
      </c>
      <c r="F160" s="290" t="s">
        <v>7576</v>
      </c>
      <c r="G160" s="290" t="s">
        <v>8315</v>
      </c>
      <c r="H160" s="290" t="s">
        <v>8309</v>
      </c>
      <c r="I160" s="236" t="str">
        <f t="shared" si="11"/>
        <v>+</v>
      </c>
      <c r="J160" s="231" t="str">
        <f>VLOOKUP(C160, 'DATA - LIS - RX'!A:B,2,0)</f>
        <v>Alprazolam, Gabapentin, Tramadol, Zolpidem </v>
      </c>
      <c r="K160" s="231" t="b">
        <f>VLOOKUP($C160, 'DATA - LIS - RX'!$A:$D,3,0)</f>
        <v>1</v>
      </c>
      <c r="L160" s="257">
        <f>VLOOKUP($C160, 'DATA - LIS - RX'!$A:$D,4,0)</f>
        <v>44502</v>
      </c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idden="1">
      <c r="A161" s="290">
        <v>206520.0</v>
      </c>
      <c r="B161" s="231" t="s">
        <v>8429</v>
      </c>
      <c r="C161" s="231">
        <v>10415.0</v>
      </c>
      <c r="D161" s="231" t="s">
        <v>2629</v>
      </c>
      <c r="E161" s="291">
        <v>44567.0</v>
      </c>
      <c r="F161" s="290" t="s">
        <v>7576</v>
      </c>
      <c r="G161" s="290" t="s">
        <v>8315</v>
      </c>
      <c r="H161" s="290" t="s">
        <v>8309</v>
      </c>
      <c r="I161" s="236" t="str">
        <f t="shared" si="11"/>
        <v>+</v>
      </c>
      <c r="J161" s="231" t="str">
        <f>VLOOKUP(C161, 'DATA - LIS - RX'!A:B,2,0)</f>
        <v>Gabapentin, Hydrocodone</v>
      </c>
      <c r="K161" s="231" t="b">
        <f>VLOOKUP($C161, 'DATA - LIS - RX'!$A:$D,3,0)</f>
        <v>1</v>
      </c>
      <c r="L161" s="257">
        <f>VLOOKUP($C161, 'DATA - LIS - RX'!$A:$D,4,0)</f>
        <v>44384</v>
      </c>
      <c r="M161" s="197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idden="1">
      <c r="A162" s="290">
        <v>206529.0</v>
      </c>
      <c r="B162" s="231" t="s">
        <v>8354</v>
      </c>
      <c r="C162" s="231">
        <v>11931.0</v>
      </c>
      <c r="D162" s="231" t="s">
        <v>1665</v>
      </c>
      <c r="E162" s="291">
        <v>44568.0</v>
      </c>
      <c r="F162" s="290" t="s">
        <v>7576</v>
      </c>
      <c r="G162" s="290" t="s">
        <v>8315</v>
      </c>
      <c r="H162" s="290" t="s">
        <v>8309</v>
      </c>
      <c r="I162" s="236" t="str">
        <f t="shared" si="11"/>
        <v>+</v>
      </c>
      <c r="J162" s="231" t="str">
        <f>VLOOKUP(C162, 'DATA - LIS - RX'!A:B,2,0)</f>
        <v>Alprazolam, Codeine, Gabapentin, Buprenorphine</v>
      </c>
      <c r="K162" s="231" t="b">
        <f>VLOOKUP($C162, 'DATA - LIS - RX'!$A:$D,3,0)</f>
        <v>1</v>
      </c>
      <c r="L162" s="257">
        <f>VLOOKUP($C162, 'DATA - LIS - RX'!$A:$D,4,0)</f>
        <v>44502</v>
      </c>
      <c r="M162" s="197"/>
      <c r="N162" s="197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idden="1">
      <c r="A163" s="290">
        <v>206537.0</v>
      </c>
      <c r="B163" s="231" t="s">
        <v>8430</v>
      </c>
      <c r="C163" s="231">
        <v>14103.0</v>
      </c>
      <c r="D163" s="231" t="s">
        <v>480</v>
      </c>
      <c r="E163" s="291">
        <v>44568.0</v>
      </c>
      <c r="F163" s="290" t="s">
        <v>7576</v>
      </c>
      <c r="G163" s="290" t="s">
        <v>8315</v>
      </c>
      <c r="H163" s="290" t="s">
        <v>8309</v>
      </c>
      <c r="I163" s="236" t="str">
        <f t="shared" si="11"/>
        <v>+</v>
      </c>
      <c r="J163" s="231" t="str">
        <f>VLOOKUP(C163, 'DATA - LIS - RX'!A:B,2,0)</f>
        <v>Gabapentin, Hydrocodone</v>
      </c>
      <c r="K163" s="231" t="b">
        <f>VLOOKUP($C163, 'DATA - LIS - RX'!$A:$D,3,0)</f>
        <v>1</v>
      </c>
      <c r="L163" s="257">
        <f>VLOOKUP($C163, 'DATA - LIS - RX'!$A:$D,4,0)</f>
        <v>44384</v>
      </c>
      <c r="M163" s="197"/>
      <c r="N163" s="197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idden="1">
      <c r="A164" s="290">
        <v>206538.0</v>
      </c>
      <c r="B164" s="231" t="s">
        <v>8320</v>
      </c>
      <c r="C164" s="231">
        <v>9683.0</v>
      </c>
      <c r="D164" s="231" t="s">
        <v>388</v>
      </c>
      <c r="E164" s="291">
        <v>44568.0</v>
      </c>
      <c r="F164" s="290" t="s">
        <v>7576</v>
      </c>
      <c r="G164" s="290" t="s">
        <v>8315</v>
      </c>
      <c r="H164" s="290" t="s">
        <v>8309</v>
      </c>
      <c r="I164" s="236" t="str">
        <f t="shared" si="11"/>
        <v>+</v>
      </c>
      <c r="J164" s="231" t="str">
        <f>VLOOKUP(C164, 'DATA - LIS - RX'!A:B,2,0)</f>
        <v>Gabapentin, Hydrocodone, Cyclobenzaprine</v>
      </c>
      <c r="K164" s="231" t="b">
        <f>VLOOKUP($C164, 'DATA - LIS - RX'!$A:$D,3,0)</f>
        <v>1</v>
      </c>
      <c r="L164" s="257">
        <f>VLOOKUP($C164, 'DATA - LIS - RX'!$A:$D,4,0)</f>
        <v>44496</v>
      </c>
      <c r="M164" s="197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idden="1">
      <c r="A165" s="290">
        <v>206544.0</v>
      </c>
      <c r="B165" s="231" t="s">
        <v>8431</v>
      </c>
      <c r="C165" s="231">
        <v>16124.0</v>
      </c>
      <c r="D165" s="231" t="s">
        <v>2645</v>
      </c>
      <c r="E165" s="291">
        <v>44568.0</v>
      </c>
      <c r="F165" s="290" t="s">
        <v>7576</v>
      </c>
      <c r="G165" s="290" t="s">
        <v>8315</v>
      </c>
      <c r="H165" s="290" t="s">
        <v>8309</v>
      </c>
      <c r="I165" s="236" t="str">
        <f t="shared" si="11"/>
        <v>+</v>
      </c>
      <c r="J165" s="231" t="str">
        <f>VLOOKUP(C165, 'DATA - LIS - RX'!A:B,2,0)</f>
        <v>Gabapentin</v>
      </c>
      <c r="K165" s="257" t="b">
        <f>VLOOKUP($C165, 'DATA - LIS - RX'!$A:$D,3,0)</f>
        <v>1</v>
      </c>
      <c r="L165" s="257">
        <f>VLOOKUP($C165, 'DATA - LIS - RX'!$A:$D,4,0)</f>
        <v>44440</v>
      </c>
      <c r="M165" s="197"/>
      <c r="N165" s="197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idden="1">
      <c r="A166" s="290">
        <v>206546.0</v>
      </c>
      <c r="B166" s="231" t="s">
        <v>8432</v>
      </c>
      <c r="C166" s="231">
        <v>9813.0</v>
      </c>
      <c r="D166" s="231" t="s">
        <v>2647</v>
      </c>
      <c r="E166" s="291">
        <v>44568.0</v>
      </c>
      <c r="F166" s="290" t="s">
        <v>7576</v>
      </c>
      <c r="G166" s="290" t="s">
        <v>8315</v>
      </c>
      <c r="H166" s="290" t="s">
        <v>8309</v>
      </c>
      <c r="I166" s="236" t="str">
        <f t="shared" si="11"/>
        <v>+</v>
      </c>
      <c r="J166" s="231" t="str">
        <f>VLOOKUP(C166, 'DATA - LIS - RX'!A:B,2,0)</f>
        <v>Gabapentin, Hydrocodone</v>
      </c>
      <c r="K166" s="231" t="b">
        <f>VLOOKUP($C166, 'DATA - LIS - RX'!$A:$D,3,0)</f>
        <v>1</v>
      </c>
      <c r="L166" s="257">
        <f>VLOOKUP($C166, 'DATA - LIS - RX'!$A:$D,4,0)</f>
        <v>44480</v>
      </c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idden="1">
      <c r="A167" s="290">
        <v>206556.0</v>
      </c>
      <c r="B167" s="231" t="s">
        <v>8433</v>
      </c>
      <c r="C167" s="231">
        <v>9245.0</v>
      </c>
      <c r="D167" s="231" t="s">
        <v>573</v>
      </c>
      <c r="E167" s="291">
        <v>44571.0</v>
      </c>
      <c r="F167" s="290" t="s">
        <v>7576</v>
      </c>
      <c r="G167" s="290" t="s">
        <v>8315</v>
      </c>
      <c r="H167" s="290" t="s">
        <v>8309</v>
      </c>
      <c r="I167" s="236" t="str">
        <f t="shared" si="11"/>
        <v>+</v>
      </c>
      <c r="J167" s="231" t="str">
        <f>VLOOKUP(C167, 'DATA - LIS - RX'!A:B,2,0)</f>
        <v>Alprazolam, Gabapentin, Hydrocodone</v>
      </c>
      <c r="K167" s="231" t="b">
        <f>VLOOKUP($C167, 'DATA - LIS - RX'!$A:$D,3,0)</f>
        <v>1</v>
      </c>
      <c r="L167" s="257">
        <f>VLOOKUP($C167, 'DATA - LIS - RX'!$A:$D,4,0)</f>
        <v>44614</v>
      </c>
      <c r="M167" s="197"/>
      <c r="N167" s="197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idden="1">
      <c r="A168" s="290">
        <v>206574.0</v>
      </c>
      <c r="B168" s="231" t="s">
        <v>8434</v>
      </c>
      <c r="C168" s="231">
        <v>15582.0</v>
      </c>
      <c r="D168" s="231" t="s">
        <v>2688</v>
      </c>
      <c r="E168" s="291">
        <v>44571.0</v>
      </c>
      <c r="F168" s="290" t="s">
        <v>7576</v>
      </c>
      <c r="G168" s="290" t="s">
        <v>8315</v>
      </c>
      <c r="H168" s="290" t="s">
        <v>8309</v>
      </c>
      <c r="I168" s="236" t="str">
        <f t="shared" si="11"/>
        <v>+</v>
      </c>
      <c r="J168" s="231" t="str">
        <f>VLOOKUP(C168, 'DATA - LIS - RX'!A:B,2,0)</f>
        <v>Gabapentin, Hydrocodone</v>
      </c>
      <c r="K168" s="257" t="b">
        <f>VLOOKUP($C168, 'DATA - LIS - RX'!$A:$D,3,0)</f>
        <v>1</v>
      </c>
      <c r="L168" s="257">
        <f>VLOOKUP($C168, 'DATA - LIS - RX'!$A:$D,4,0)</f>
        <v>44614</v>
      </c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idden="1">
      <c r="A169" s="290">
        <v>206576.0</v>
      </c>
      <c r="B169" s="231" t="s">
        <v>8357</v>
      </c>
      <c r="C169" s="231">
        <v>9466.0</v>
      </c>
      <c r="D169" s="231" t="s">
        <v>1725</v>
      </c>
      <c r="E169" s="291">
        <v>44572.0</v>
      </c>
      <c r="F169" s="290" t="s">
        <v>7576</v>
      </c>
      <c r="G169" s="290" t="s">
        <v>8315</v>
      </c>
      <c r="H169" s="290" t="s">
        <v>8309</v>
      </c>
      <c r="I169" s="236" t="str">
        <f t="shared" si="11"/>
        <v>+</v>
      </c>
      <c r="J169" s="231" t="str">
        <f>VLOOKUP(C169, 'DATA - LIS - RX'!A:B,2,0)</f>
        <v>Alprazolam, Gabapentin, Tramadol</v>
      </c>
      <c r="K169" s="231" t="b">
        <f>VLOOKUP($C169, 'DATA - LIS - RX'!$A:$D,3,0)</f>
        <v>1</v>
      </c>
      <c r="L169" s="257">
        <f>VLOOKUP($C169, 'DATA - LIS - RX'!$A:$D,4,0)</f>
        <v>44614</v>
      </c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idden="1">
      <c r="A170" s="290">
        <v>206577.0</v>
      </c>
      <c r="B170" s="231" t="s">
        <v>8435</v>
      </c>
      <c r="C170" s="231">
        <v>17119.0</v>
      </c>
      <c r="D170" s="231" t="s">
        <v>6869</v>
      </c>
      <c r="E170" s="291">
        <v>44572.0</v>
      </c>
      <c r="F170" s="290" t="s">
        <v>7576</v>
      </c>
      <c r="G170" s="290" t="s">
        <v>8315</v>
      </c>
      <c r="H170" s="290" t="s">
        <v>8309</v>
      </c>
      <c r="I170" s="236" t="str">
        <f t="shared" si="11"/>
        <v>+</v>
      </c>
      <c r="J170" s="231" t="str">
        <f>VLOOKUP(C170, 'DATA - LIS - RX'!A:B,2,0)</f>
        <v>Gabapentin, Hydrocodone, Buprenorphine, Tramadol</v>
      </c>
      <c r="K170" s="257" t="b">
        <f>VLOOKUP($C170, 'DATA - LIS - RX'!$A:$D,3,0)</f>
        <v>1</v>
      </c>
      <c r="L170" s="257">
        <f>VLOOKUP($C170, 'DATA - LIS - RX'!$A:$D,4,0)</f>
        <v>44614</v>
      </c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idden="1">
      <c r="A171" s="290">
        <v>206579.0</v>
      </c>
      <c r="B171" s="231" t="s">
        <v>8436</v>
      </c>
      <c r="C171" s="231">
        <v>10732.0</v>
      </c>
      <c r="D171" s="231" t="s">
        <v>2703</v>
      </c>
      <c r="E171" s="291">
        <v>44572.0</v>
      </c>
      <c r="F171" s="290" t="s">
        <v>7576</v>
      </c>
      <c r="G171" s="290" t="s">
        <v>8315</v>
      </c>
      <c r="H171" s="290" t="s">
        <v>8309</v>
      </c>
      <c r="I171" s="236" t="str">
        <f t="shared" si="11"/>
        <v>+</v>
      </c>
      <c r="J171" s="231" t="str">
        <f>VLOOKUP(C171, 'DATA - LIS - RX'!A:B,2,0)</f>
        <v>Gabapentin, Amitriptyline, Oxycodone</v>
      </c>
      <c r="K171" s="231" t="b">
        <f>VLOOKUP($C171, 'DATA - LIS - RX'!$A:$D,3,0)</f>
        <v>1</v>
      </c>
      <c r="L171" s="257">
        <f>VLOOKUP($C171, 'DATA - LIS - RX'!$A:$D,4,0)</f>
        <v>44614</v>
      </c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idden="1">
      <c r="A172" s="290">
        <v>206583.0</v>
      </c>
      <c r="B172" s="231" t="s">
        <v>8437</v>
      </c>
      <c r="C172" s="231">
        <v>16106.0</v>
      </c>
      <c r="D172" s="231" t="s">
        <v>671</v>
      </c>
      <c r="E172" s="291">
        <v>44572.0</v>
      </c>
      <c r="F172" s="290" t="s">
        <v>7576</v>
      </c>
      <c r="G172" s="290" t="s">
        <v>8315</v>
      </c>
      <c r="H172" s="290" t="s">
        <v>8309</v>
      </c>
      <c r="I172" s="236" t="str">
        <f t="shared" si="11"/>
        <v>+</v>
      </c>
      <c r="J172" s="231" t="str">
        <f>VLOOKUP(C172, 'DATA - LIS - RX'!A:B,2,0)</f>
        <v>Gabapentin, Hydrocodone</v>
      </c>
      <c r="K172" s="257" t="b">
        <f>VLOOKUP($C172, 'DATA - LIS - RX'!$A:$D,3,0)</f>
        <v>1</v>
      </c>
      <c r="L172" s="257">
        <f>VLOOKUP($C172, 'DATA - LIS - RX'!$A:$D,4,0)</f>
        <v>44614</v>
      </c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idden="1">
      <c r="A173" s="290">
        <v>206600.0</v>
      </c>
      <c r="B173" s="231" t="s">
        <v>8438</v>
      </c>
      <c r="C173" s="231">
        <v>16995.0</v>
      </c>
      <c r="D173" s="231" t="s">
        <v>749</v>
      </c>
      <c r="E173" s="291">
        <v>44575.0</v>
      </c>
      <c r="F173" s="290" t="s">
        <v>7576</v>
      </c>
      <c r="G173" s="290" t="s">
        <v>8315</v>
      </c>
      <c r="H173" s="290" t="s">
        <v>8309</v>
      </c>
      <c r="I173" s="236" t="str">
        <f t="shared" si="11"/>
        <v>+</v>
      </c>
      <c r="J173" s="231" t="str">
        <f>VLOOKUP(C173, 'DATA - LIS - RX'!A:B,2,0)</f>
        <v>Buprenorphine, Gabapentin</v>
      </c>
      <c r="K173" s="257" t="b">
        <f>VLOOKUP($C173, 'DATA - LIS - RX'!$A:$D,3,0)</f>
        <v>1</v>
      </c>
      <c r="L173" s="257">
        <f>VLOOKUP($C173, 'DATA - LIS - RX'!$A:$D,4,0)</f>
        <v>44616</v>
      </c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idden="1">
      <c r="A174" s="290">
        <v>206615.0</v>
      </c>
      <c r="B174" s="231" t="s">
        <v>8439</v>
      </c>
      <c r="C174" s="231">
        <v>11536.0</v>
      </c>
      <c r="D174" s="231" t="s">
        <v>2707</v>
      </c>
      <c r="E174" s="291">
        <v>44572.0</v>
      </c>
      <c r="F174" s="290" t="s">
        <v>7576</v>
      </c>
      <c r="G174" s="290" t="s">
        <v>8315</v>
      </c>
      <c r="H174" s="290" t="s">
        <v>8309</v>
      </c>
      <c r="I174" s="236" t="str">
        <f t="shared" si="11"/>
        <v>+</v>
      </c>
      <c r="J174" s="231" t="str">
        <f>VLOOKUP(C174, 'DATA - LIS - RX'!A:B,2,0)</f>
        <v>Gabapentin, Hydrocodone</v>
      </c>
      <c r="K174" s="231" t="b">
        <f>VLOOKUP($C174, 'DATA - LIS - RX'!$A:$D,3,0)</f>
        <v>1</v>
      </c>
      <c r="L174" s="257">
        <f>VLOOKUP($C174, 'DATA - LIS - RX'!$A:$D,4,0)</f>
        <v>44614</v>
      </c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idden="1">
      <c r="A175" s="290">
        <v>206618.0</v>
      </c>
      <c r="B175" s="231" t="s">
        <v>8440</v>
      </c>
      <c r="C175" s="231">
        <v>9248.0</v>
      </c>
      <c r="D175" s="231" t="s">
        <v>2757</v>
      </c>
      <c r="E175" s="291">
        <v>44574.0</v>
      </c>
      <c r="F175" s="290" t="s">
        <v>7576</v>
      </c>
      <c r="G175" s="290" t="s">
        <v>8315</v>
      </c>
      <c r="H175" s="290" t="s">
        <v>8309</v>
      </c>
      <c r="I175" s="236" t="str">
        <f t="shared" si="11"/>
        <v>+</v>
      </c>
      <c r="J175" s="231" t="str">
        <f>VLOOKUP(C175, 'DATA - LIS - RX'!A:B,2,0)</f>
        <v>Gabapentin, Hydrocodone</v>
      </c>
      <c r="K175" s="231" t="b">
        <f>VLOOKUP($C175, 'DATA - LIS - RX'!$A:$D,3,0)</f>
        <v>1</v>
      </c>
      <c r="L175" s="257">
        <f>VLOOKUP($C175, 'DATA - LIS - RX'!$A:$D,4,0)</f>
        <v>44615</v>
      </c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idden="1">
      <c r="A176" s="290">
        <v>206622.0</v>
      </c>
      <c r="B176" s="231" t="s">
        <v>8441</v>
      </c>
      <c r="C176" s="231">
        <v>12567.0</v>
      </c>
      <c r="D176" s="231" t="s">
        <v>1948</v>
      </c>
      <c r="E176" s="291">
        <v>44574.0</v>
      </c>
      <c r="F176" s="290" t="s">
        <v>7576</v>
      </c>
      <c r="G176" s="290" t="s">
        <v>8315</v>
      </c>
      <c r="H176" s="290" t="s">
        <v>8309</v>
      </c>
      <c r="I176" s="236" t="str">
        <f t="shared" si="11"/>
        <v>+</v>
      </c>
      <c r="J176" s="231" t="str">
        <f>VLOOKUP(C176, 'DATA - LIS - RX'!A:B,2,0)</f>
        <v>Gabapentin, Oxycodone</v>
      </c>
      <c r="K176" s="231" t="b">
        <f>VLOOKUP($C176, 'DATA - LIS - RX'!$A:$D,3,0)</f>
        <v>1</v>
      </c>
      <c r="L176" s="257">
        <f>VLOOKUP($C176, 'DATA - LIS - RX'!$A:$D,4,0)</f>
        <v>44615</v>
      </c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idden="1">
      <c r="A177" s="290">
        <v>206628.0</v>
      </c>
      <c r="B177" s="231" t="s">
        <v>8442</v>
      </c>
      <c r="C177" s="231">
        <v>13668.0</v>
      </c>
      <c r="D177" s="231" t="s">
        <v>730</v>
      </c>
      <c r="E177" s="291">
        <v>44574.0</v>
      </c>
      <c r="F177" s="290" t="s">
        <v>7576</v>
      </c>
      <c r="G177" s="290" t="s">
        <v>8315</v>
      </c>
      <c r="H177" s="290" t="s">
        <v>8309</v>
      </c>
      <c r="I177" s="236" t="str">
        <f t="shared" si="11"/>
        <v>+</v>
      </c>
      <c r="J177" s="231" t="str">
        <f>VLOOKUP(C177, 'DATA - LIS - RX'!A:B,2,0)</f>
        <v>Gabapentin, Hydrocodone, Duloxetine, Cyclobenzaprine</v>
      </c>
      <c r="K177" s="231" t="b">
        <f>VLOOKUP($C177, 'DATA - LIS - RX'!$A:$D,3,0)</f>
        <v>1</v>
      </c>
      <c r="L177" s="257">
        <f>VLOOKUP($C177, 'DATA - LIS - RX'!$A:$D,4,0)</f>
        <v>44616</v>
      </c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idden="1">
      <c r="A178" s="290">
        <v>206630.0</v>
      </c>
      <c r="B178" s="231" t="s">
        <v>8443</v>
      </c>
      <c r="C178" s="231">
        <v>11910.0</v>
      </c>
      <c r="D178" s="231" t="s">
        <v>2767</v>
      </c>
      <c r="E178" s="291">
        <v>44574.0</v>
      </c>
      <c r="F178" s="290" t="s">
        <v>7576</v>
      </c>
      <c r="G178" s="290" t="s">
        <v>8315</v>
      </c>
      <c r="H178" s="290" t="s">
        <v>8309</v>
      </c>
      <c r="I178" s="236" t="str">
        <f t="shared" si="11"/>
        <v>+</v>
      </c>
      <c r="J178" s="231" t="str">
        <f>VLOOKUP(C178, 'DATA - LIS - RX'!A:B,2,0)</f>
        <v>Gabapentin, Hydrocodone</v>
      </c>
      <c r="K178" s="231" t="b">
        <f>VLOOKUP($C178, 'DATA - LIS - RX'!$A:$D,3,0)</f>
        <v>1</v>
      </c>
      <c r="L178" s="257">
        <f>VLOOKUP($C178, 'DATA - LIS - RX'!$A:$D,4,0)</f>
        <v>44616</v>
      </c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idden="1">
      <c r="A179" s="290">
        <v>206632.0</v>
      </c>
      <c r="B179" s="231" t="s">
        <v>8444</v>
      </c>
      <c r="C179" s="231">
        <v>12467.0</v>
      </c>
      <c r="D179" s="231" t="s">
        <v>2768</v>
      </c>
      <c r="E179" s="291">
        <v>44574.0</v>
      </c>
      <c r="F179" s="290" t="s">
        <v>7576</v>
      </c>
      <c r="G179" s="290" t="s">
        <v>8315</v>
      </c>
      <c r="H179" s="290" t="s">
        <v>8309</v>
      </c>
      <c r="I179" s="236" t="str">
        <f t="shared" si="11"/>
        <v>+</v>
      </c>
      <c r="J179" s="231" t="str">
        <f>VLOOKUP(C179, 'DATA - LIS - RX'!A:B,2,0)</f>
        <v>Morphine, Cyclobenzaprine, Zolpidem, Gabapentin</v>
      </c>
      <c r="K179" s="231" t="b">
        <f>VLOOKUP($C179, 'DATA - LIS - RX'!$A:$D,3,0)</f>
        <v>1</v>
      </c>
      <c r="L179" s="257">
        <f>VLOOKUP($C179, 'DATA - LIS - RX'!$A:$D,4,0)</f>
        <v>44616</v>
      </c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idden="1">
      <c r="A180" s="290">
        <v>206636.0</v>
      </c>
      <c r="B180" s="231" t="s">
        <v>8359</v>
      </c>
      <c r="C180" s="231">
        <v>15555.0</v>
      </c>
      <c r="D180" s="231" t="s">
        <v>1021</v>
      </c>
      <c r="E180" s="291">
        <v>44573.0</v>
      </c>
      <c r="F180" s="290" t="s">
        <v>7576</v>
      </c>
      <c r="G180" s="290" t="s">
        <v>8315</v>
      </c>
      <c r="H180" s="290" t="s">
        <v>8309</v>
      </c>
      <c r="I180" s="236" t="str">
        <f t="shared" si="11"/>
        <v>+</v>
      </c>
      <c r="J180" s="231" t="str">
        <f>VLOOKUP(C180, 'DATA - LIS - RX'!A:B,2,0)</f>
        <v>Alprazolam, Gabapentin, Hydrocodone, Cyclobenzaprine, Zolpidem </v>
      </c>
      <c r="K180" s="257" t="b">
        <f>VLOOKUP($C180, 'DATA - LIS - RX'!$A:$D,3,0)</f>
        <v>1</v>
      </c>
      <c r="L180" s="257">
        <f>VLOOKUP($C180, 'DATA - LIS - RX'!$A:$D,4,0)</f>
        <v>44614</v>
      </c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idden="1">
      <c r="A181" s="290">
        <v>206639.0</v>
      </c>
      <c r="B181" s="231" t="s">
        <v>8445</v>
      </c>
      <c r="C181" s="231">
        <v>14901.0</v>
      </c>
      <c r="D181" s="231" t="s">
        <v>2721</v>
      </c>
      <c r="E181" s="291">
        <v>44573.0</v>
      </c>
      <c r="F181" s="290" t="s">
        <v>7576</v>
      </c>
      <c r="G181" s="290">
        <v>350.0</v>
      </c>
      <c r="H181" s="290" t="s">
        <v>8309</v>
      </c>
      <c r="I181" s="236" t="str">
        <f t="shared" si="11"/>
        <v>+</v>
      </c>
      <c r="J181" s="231" t="str">
        <f>VLOOKUP(C181, 'DATA - LIS - RX'!A:B,2,0)</f>
        <v>Codeine, Gabapentin</v>
      </c>
      <c r="K181" s="231" t="b">
        <f>VLOOKUP($C181, 'DATA - LIS - RX'!$A:$D,3,0)</f>
        <v>1</v>
      </c>
      <c r="L181" s="257">
        <f>VLOOKUP($C181, 'DATA - LIS - RX'!$A:$D,4,0)</f>
        <v>44614</v>
      </c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idden="1">
      <c r="A182" s="290">
        <v>206658.0</v>
      </c>
      <c r="B182" s="231" t="s">
        <v>8407</v>
      </c>
      <c r="C182" s="231">
        <v>9987.0</v>
      </c>
      <c r="D182" s="231" t="s">
        <v>2597</v>
      </c>
      <c r="E182" s="291">
        <v>44573.0</v>
      </c>
      <c r="F182" s="290" t="s">
        <v>7576</v>
      </c>
      <c r="G182" s="290" t="s">
        <v>8315</v>
      </c>
      <c r="H182" s="290" t="s">
        <v>8309</v>
      </c>
      <c r="I182" s="236" t="str">
        <f t="shared" si="11"/>
        <v>+</v>
      </c>
      <c r="J182" s="231" t="str">
        <f>VLOOKUP(C182, 'DATA - LIS - RX'!A:B,2,0)</f>
        <v>Gabapentin, Zolpidem, Phentermine, Oxycodone, Duloxetine </v>
      </c>
      <c r="K182" s="231" t="b">
        <f>VLOOKUP($C182, 'DATA - LIS - RX'!$A:$D,3,0)</f>
        <v>1</v>
      </c>
      <c r="L182" s="257">
        <f>VLOOKUP($C182, 'DATA - LIS - RX'!$A:$D,4,0)</f>
        <v>44614</v>
      </c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idden="1">
      <c r="A183" s="290">
        <v>206684.0</v>
      </c>
      <c r="B183" s="231" t="s">
        <v>8446</v>
      </c>
      <c r="C183" s="231">
        <v>14691.0</v>
      </c>
      <c r="D183" s="231" t="s">
        <v>655</v>
      </c>
      <c r="E183" s="291">
        <v>44574.0</v>
      </c>
      <c r="F183" s="290" t="s">
        <v>7576</v>
      </c>
      <c r="G183" s="290" t="s">
        <v>8315</v>
      </c>
      <c r="H183" s="290" t="s">
        <v>8309</v>
      </c>
      <c r="I183" s="236" t="str">
        <f t="shared" si="11"/>
        <v>+</v>
      </c>
      <c r="J183" s="231" t="str">
        <f>VLOOKUP(C183, 'DATA - LIS - RX'!A:B,2,0)</f>
        <v>Codeine, Cyclobenzaprine, Duloxetine, Gabapentin</v>
      </c>
      <c r="K183" s="231" t="b">
        <f>VLOOKUP($C183, 'DATA - LIS - RX'!$A:$D,3,0)</f>
        <v>1</v>
      </c>
      <c r="L183" s="257">
        <f>VLOOKUP($C183, 'DATA - LIS - RX'!$A:$D,4,0)</f>
        <v>44616</v>
      </c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idden="1">
      <c r="A184" s="290">
        <v>206689.0</v>
      </c>
      <c r="B184" s="231" t="s">
        <v>8330</v>
      </c>
      <c r="C184" s="231">
        <v>13278.0</v>
      </c>
      <c r="D184" s="231" t="s">
        <v>2779</v>
      </c>
      <c r="E184" s="291">
        <v>44574.0</v>
      </c>
      <c r="F184" s="290" t="s">
        <v>7576</v>
      </c>
      <c r="G184" s="290" t="s">
        <v>8315</v>
      </c>
      <c r="H184" s="290" t="s">
        <v>8309</v>
      </c>
      <c r="I184" s="236" t="str">
        <f t="shared" si="11"/>
        <v>+</v>
      </c>
      <c r="J184" s="231" t="str">
        <f>VLOOKUP(C184, 'DATA - LIS - RX'!A:B,2,0)</f>
        <v>Gabapentin</v>
      </c>
      <c r="K184" s="231" t="b">
        <f>VLOOKUP($C184, 'DATA - LIS - RX'!$A:$D,3,0)</f>
        <v>1</v>
      </c>
      <c r="L184" s="257">
        <f>VLOOKUP($C184, 'DATA - LIS - RX'!$A:$D,4,0)</f>
        <v>44616</v>
      </c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idden="1">
      <c r="A185" s="290">
        <v>206722.0</v>
      </c>
      <c r="B185" s="231" t="s">
        <v>8310</v>
      </c>
      <c r="C185" s="231">
        <v>11066.0</v>
      </c>
      <c r="D185" s="231" t="s">
        <v>2812</v>
      </c>
      <c r="E185" s="291">
        <v>44575.0</v>
      </c>
      <c r="F185" s="290" t="s">
        <v>7576</v>
      </c>
      <c r="G185" s="290" t="s">
        <v>8315</v>
      </c>
      <c r="H185" s="290" t="s">
        <v>8309</v>
      </c>
      <c r="I185" s="236" t="str">
        <f t="shared" si="11"/>
        <v>+</v>
      </c>
      <c r="J185" s="231" t="str">
        <f>VLOOKUP(C185, 'DATA - LIS - RX'!A:B,2,0)</f>
        <v>Amitriptyline, Gabapentin, Morphine, Codeine, Diazepam</v>
      </c>
      <c r="K185" s="231" t="b">
        <f>VLOOKUP($C185, 'DATA - LIS - RX'!$A:$D,3,0)</f>
        <v>1</v>
      </c>
      <c r="L185" s="257">
        <f>VLOOKUP($C185, 'DATA - LIS - RX'!$A:$D,4,0)</f>
        <v>44616</v>
      </c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idden="1">
      <c r="A186" s="197"/>
      <c r="B186" s="197"/>
      <c r="C186" s="197"/>
      <c r="D186" s="197"/>
      <c r="E186" s="197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idden="1">
      <c r="A187" s="290">
        <v>206376.0</v>
      </c>
      <c r="B187" s="231" t="s">
        <v>8447</v>
      </c>
      <c r="C187" s="231">
        <v>15575.0</v>
      </c>
      <c r="D187" s="231" t="s">
        <v>2457</v>
      </c>
      <c r="E187" s="291">
        <v>44564.0</v>
      </c>
      <c r="F187" s="290" t="s">
        <v>7566</v>
      </c>
      <c r="G187" s="290">
        <v>196.0</v>
      </c>
      <c r="H187" s="290" t="s">
        <v>8309</v>
      </c>
      <c r="I187" s="236" t="str">
        <f t="shared" ref="I187:I193" si="12">IF(SEARCH(F187,J187)&gt;=1,"+","-")</f>
        <v>+</v>
      </c>
      <c r="J187" s="231" t="str">
        <f>VLOOKUP(C187, 'DATA - LIS - RX'!A:B,2,0)</f>
        <v>Hydrocodone, Cyclobenzaprine</v>
      </c>
      <c r="K187" s="257" t="b">
        <f>VLOOKUP($C187, 'DATA - LIS - RX'!$A:$D,3,0)</f>
        <v>1</v>
      </c>
      <c r="L187" s="257">
        <f>VLOOKUP($C187, 'DATA - LIS - RX'!$A:$D,4,0)</f>
        <v>44601</v>
      </c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idden="1">
      <c r="A188" s="290">
        <v>206378.0</v>
      </c>
      <c r="B188" s="231" t="s">
        <v>8448</v>
      </c>
      <c r="C188" s="231">
        <v>15807.0</v>
      </c>
      <c r="D188" s="231" t="s">
        <v>2454</v>
      </c>
      <c r="E188" s="291">
        <v>44564.0</v>
      </c>
      <c r="F188" s="290" t="s">
        <v>7566</v>
      </c>
      <c r="G188" s="290">
        <v>698.0</v>
      </c>
      <c r="H188" s="290" t="s">
        <v>8309</v>
      </c>
      <c r="I188" s="236" t="str">
        <f t="shared" si="12"/>
        <v>+</v>
      </c>
      <c r="J188" s="231" t="str">
        <f>VLOOKUP(C188, 'DATA - LIS - RX'!A:B,2,0)</f>
        <v>Hydrocodone, Tramadol, Zolpidem </v>
      </c>
      <c r="K188" s="257" t="b">
        <f>VLOOKUP($C188, 'DATA - LIS - RX'!$A:$D,3,0)</f>
        <v>1</v>
      </c>
      <c r="L188" s="257">
        <f>VLOOKUP($C188, 'DATA - LIS - RX'!$A:$D,4,0)</f>
        <v>44601</v>
      </c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idden="1">
      <c r="A189" s="290">
        <v>206384.0</v>
      </c>
      <c r="B189" s="231" t="s">
        <v>8414</v>
      </c>
      <c r="C189" s="231">
        <v>15702.0</v>
      </c>
      <c r="D189" s="231" t="s">
        <v>1384</v>
      </c>
      <c r="E189" s="291">
        <v>44564.0</v>
      </c>
      <c r="F189" s="290" t="s">
        <v>7566</v>
      </c>
      <c r="G189" s="290">
        <v>191.0</v>
      </c>
      <c r="H189" s="290" t="s">
        <v>8309</v>
      </c>
      <c r="I189" s="236" t="str">
        <f t="shared" si="12"/>
        <v>+</v>
      </c>
      <c r="J189" s="231" t="str">
        <f>VLOOKUP(C189, 'DATA - LIS - RX'!A:B,2,0)</f>
        <v>Belbuca, Clonazepam, Hydrocodone,  Gabapentin</v>
      </c>
      <c r="K189" s="257" t="b">
        <f>VLOOKUP($C189, 'DATA - LIS - RX'!$A:$D,3,0)</f>
        <v>1</v>
      </c>
      <c r="L189" s="257">
        <f>VLOOKUP($C189, 'DATA - LIS - RX'!$A:$D,4,0)</f>
        <v>44601</v>
      </c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idden="1">
      <c r="A190" s="290">
        <v>206385.0</v>
      </c>
      <c r="B190" s="231" t="s">
        <v>8393</v>
      </c>
      <c r="C190" s="231">
        <v>14263.0</v>
      </c>
      <c r="D190" s="231" t="s">
        <v>2466</v>
      </c>
      <c r="E190" s="291">
        <v>44564.0</v>
      </c>
      <c r="F190" s="290" t="s">
        <v>7566</v>
      </c>
      <c r="G190" s="290">
        <v>64.8</v>
      </c>
      <c r="H190" s="290" t="s">
        <v>8309</v>
      </c>
      <c r="I190" s="236" t="str">
        <f t="shared" si="12"/>
        <v>+</v>
      </c>
      <c r="J190" s="231" t="str">
        <f>VLOOKUP(C190, 'DATA - LIS - RX'!A:B,2,0)</f>
        <v>Tramadol, Codeine, Hydrocodone</v>
      </c>
      <c r="K190" s="231" t="b">
        <f>VLOOKUP($C190, 'DATA - LIS - RX'!$A:$D,3,0)</f>
        <v>1</v>
      </c>
      <c r="L190" s="257">
        <f>VLOOKUP($C190, 'DATA - LIS - RX'!$A:$D,4,0)</f>
        <v>44601</v>
      </c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idden="1">
      <c r="A191" s="290">
        <v>206386.0</v>
      </c>
      <c r="B191" s="231" t="s">
        <v>8415</v>
      </c>
      <c r="C191" s="231">
        <v>9878.0</v>
      </c>
      <c r="D191" s="231" t="s">
        <v>1231</v>
      </c>
      <c r="E191" s="291">
        <v>44564.0</v>
      </c>
      <c r="F191" s="290" t="s">
        <v>7566</v>
      </c>
      <c r="G191" s="290">
        <v>358.0</v>
      </c>
      <c r="H191" s="290" t="s">
        <v>8309</v>
      </c>
      <c r="I191" s="236" t="str">
        <f t="shared" si="12"/>
        <v>+</v>
      </c>
      <c r="J191" s="231" t="str">
        <f>VLOOKUP(C191, 'DATA - LIS - RX'!A:B,2,0)</f>
        <v>Amitriptyline, Gabapentin, Hydrocodone</v>
      </c>
      <c r="K191" s="231" t="b">
        <f>VLOOKUP($C191, 'DATA - LIS - RX'!$A:$D,3,0)</f>
        <v>1</v>
      </c>
      <c r="L191" s="257">
        <f>VLOOKUP($C191, 'DATA - LIS - RX'!$A:$D,4,0)</f>
        <v>44601</v>
      </c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idden="1">
      <c r="A192" s="290">
        <v>206388.0</v>
      </c>
      <c r="B192" s="231" t="s">
        <v>8339</v>
      </c>
      <c r="C192" s="231">
        <v>11736.0</v>
      </c>
      <c r="D192" s="231" t="s">
        <v>2460</v>
      </c>
      <c r="E192" s="291">
        <v>44564.0</v>
      </c>
      <c r="F192" s="290" t="s">
        <v>7566</v>
      </c>
      <c r="G192" s="290">
        <v>1050.0</v>
      </c>
      <c r="H192" s="290" t="s">
        <v>8309</v>
      </c>
      <c r="I192" s="236" t="str">
        <f t="shared" si="12"/>
        <v>+</v>
      </c>
      <c r="J192" s="231" t="str">
        <f>VLOOKUP(C192, 'DATA - LIS - RX'!A:B,2,0)</f>
        <v>Alprazolam, Butrans, Duloxetine,  Hydrocodone, Pregabalin</v>
      </c>
      <c r="K192" s="231" t="b">
        <f>VLOOKUP($C192, 'DATA - LIS - RX'!$A:$D,3,0)</f>
        <v>1</v>
      </c>
      <c r="L192" s="257">
        <f>VLOOKUP($C192, 'DATA - LIS - RX'!$A:$D,4,0)</f>
        <v>44601</v>
      </c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idden="1">
      <c r="A193" s="290">
        <v>206394.0</v>
      </c>
      <c r="B193" s="231" t="s">
        <v>8449</v>
      </c>
      <c r="C193" s="231">
        <v>10634.0</v>
      </c>
      <c r="D193" s="231" t="s">
        <v>2474</v>
      </c>
      <c r="E193" s="291">
        <v>44564.0</v>
      </c>
      <c r="F193" s="290" t="s">
        <v>7566</v>
      </c>
      <c r="G193" s="290">
        <v>1610.0</v>
      </c>
      <c r="H193" s="290" t="s">
        <v>8309</v>
      </c>
      <c r="I193" s="236" t="str">
        <f t="shared" si="12"/>
        <v>+</v>
      </c>
      <c r="J193" s="231" t="str">
        <f>VLOOKUP(C193, 'DATA - LIS - RX'!A:B,2,0)</f>
        <v>Gabapentin, Hydrocodone</v>
      </c>
      <c r="K193" s="231" t="b">
        <f>VLOOKUP($C193, 'DATA - LIS - RX'!$A:$D,3,0)</f>
        <v>1</v>
      </c>
      <c r="L193" s="257">
        <f>VLOOKUP($C193, 'DATA - LIS - RX'!$A:$D,4,0)</f>
        <v>44601</v>
      </c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idden="1">
      <c r="A194" s="290">
        <v>206398.0</v>
      </c>
      <c r="B194" s="231" t="s">
        <v>8394</v>
      </c>
      <c r="C194" s="231">
        <v>10380.0</v>
      </c>
      <c r="D194" s="231" t="s">
        <v>2483</v>
      </c>
      <c r="E194" s="291">
        <v>44564.0</v>
      </c>
      <c r="F194" s="290" t="s">
        <v>7566</v>
      </c>
      <c r="G194" s="290">
        <v>76.9</v>
      </c>
      <c r="H194" s="290" t="s">
        <v>8309</v>
      </c>
      <c r="I194" s="236" t="str">
        <f>IF(SEARCH("codeine",J194)&gt;=1,"+","-")</f>
        <v>+</v>
      </c>
      <c r="J194" s="231" t="str">
        <f>VLOOKUP(C194, 'DATA - LIS - RX'!A:B,2,0)</f>
        <v>Codeine</v>
      </c>
      <c r="K194" s="231" t="b">
        <f>VLOOKUP($C194, 'DATA - LIS - RX'!$A:$D,3,0)</f>
        <v>1</v>
      </c>
      <c r="L194" s="257">
        <f>VLOOKUP($C194, 'DATA - LIS - RX'!$A:$D,4,0)</f>
        <v>44601</v>
      </c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idden="1">
      <c r="A195" s="290">
        <v>206401.0</v>
      </c>
      <c r="B195" s="231" t="s">
        <v>8450</v>
      </c>
      <c r="C195" s="231">
        <v>10204.0</v>
      </c>
      <c r="D195" s="231" t="s">
        <v>2486</v>
      </c>
      <c r="E195" s="291">
        <v>44564.0</v>
      </c>
      <c r="F195" s="290" t="s">
        <v>7566</v>
      </c>
      <c r="G195" s="290" t="s">
        <v>8315</v>
      </c>
      <c r="H195" s="290" t="s">
        <v>8309</v>
      </c>
      <c r="I195" s="236" t="str">
        <f t="shared" ref="I195:I218" si="13">IF(SEARCH(F195,J195)&gt;=1,"+","-")</f>
        <v>+</v>
      </c>
      <c r="J195" s="231" t="str">
        <f>VLOOKUP(C195, 'DATA - LIS - RX'!A:B,2,0)</f>
        <v>Gabapentin, Hydrocodone</v>
      </c>
      <c r="K195" s="231" t="b">
        <f>VLOOKUP($C195, 'DATA - LIS - RX'!$A:$D,3,0)</f>
        <v>1</v>
      </c>
      <c r="L195" s="257">
        <f>VLOOKUP($C195, 'DATA - LIS - RX'!$A:$D,4,0)</f>
        <v>44601</v>
      </c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idden="1">
      <c r="A196" s="290">
        <v>206427.0</v>
      </c>
      <c r="B196" s="231" t="s">
        <v>8451</v>
      </c>
      <c r="C196" s="231">
        <v>13850.0</v>
      </c>
      <c r="D196" s="231" t="s">
        <v>2513</v>
      </c>
      <c r="E196" s="291">
        <v>44565.0</v>
      </c>
      <c r="F196" s="290" t="s">
        <v>7566</v>
      </c>
      <c r="G196" s="290">
        <v>227.0</v>
      </c>
      <c r="H196" s="290" t="s">
        <v>8309</v>
      </c>
      <c r="I196" s="236" t="str">
        <f t="shared" si="13"/>
        <v>+</v>
      </c>
      <c r="J196" s="231" t="str">
        <f>VLOOKUP(C196, 'DATA - LIS - RX'!A:B,2,0)</f>
        <v>Hydrocodone</v>
      </c>
      <c r="K196" s="231" t="b">
        <f>VLOOKUP($C196, 'DATA - LIS - RX'!$A:$D,3,0)</f>
        <v>1</v>
      </c>
      <c r="L196" s="257">
        <f>VLOOKUP($C196, 'DATA - LIS - RX'!$A:$D,4,0)</f>
        <v>44601</v>
      </c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idden="1">
      <c r="A197" s="290">
        <v>206442.0</v>
      </c>
      <c r="B197" s="231" t="s">
        <v>8452</v>
      </c>
      <c r="C197" s="231">
        <v>10055.0</v>
      </c>
      <c r="D197" s="231" t="s">
        <v>2530</v>
      </c>
      <c r="E197" s="291">
        <v>44565.0</v>
      </c>
      <c r="F197" s="290" t="s">
        <v>7566</v>
      </c>
      <c r="G197" s="290">
        <v>1280.0</v>
      </c>
      <c r="H197" s="290" t="s">
        <v>8309</v>
      </c>
      <c r="I197" s="236" t="str">
        <f t="shared" si="13"/>
        <v>+</v>
      </c>
      <c r="J197" s="231" t="str">
        <f>VLOOKUP(C197, 'DATA - LIS - RX'!A:B,2,0)</f>
        <v>Buprenorphine, Hydrocodone</v>
      </c>
      <c r="K197" s="231" t="b">
        <f>VLOOKUP($C197, 'DATA - LIS - RX'!$A:$D,3,0)</f>
        <v>1</v>
      </c>
      <c r="L197" s="257">
        <f>VLOOKUP($C197, 'DATA - LIS - RX'!$A:$D,4,0)</f>
        <v>44601</v>
      </c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idden="1">
      <c r="A198" s="290">
        <v>206444.0</v>
      </c>
      <c r="B198" s="231" t="s">
        <v>8453</v>
      </c>
      <c r="C198" s="231">
        <v>9273.0</v>
      </c>
      <c r="D198" s="231" t="s">
        <v>2532</v>
      </c>
      <c r="E198" s="291">
        <v>44565.0</v>
      </c>
      <c r="F198" s="290" t="s">
        <v>7566</v>
      </c>
      <c r="G198" s="290">
        <v>91.1</v>
      </c>
      <c r="H198" s="290" t="s">
        <v>8309</v>
      </c>
      <c r="I198" s="236" t="str">
        <f t="shared" si="13"/>
        <v>+</v>
      </c>
      <c r="J198" s="231" t="str">
        <f>VLOOKUP(C198, 'DATA - LIS - RX'!A:B,2,0)</f>
        <v>Hydrocodone</v>
      </c>
      <c r="K198" s="231" t="b">
        <f>VLOOKUP($C198, 'DATA - LIS - RX'!$A:$D,3,0)</f>
        <v>1</v>
      </c>
      <c r="L198" s="257">
        <f>VLOOKUP($C198, 'DATA - LIS - RX'!$A:$D,4,0)</f>
        <v>44601</v>
      </c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idden="1">
      <c r="A199" s="290">
        <v>206446.0</v>
      </c>
      <c r="B199" s="231" t="s">
        <v>8421</v>
      </c>
      <c r="C199" s="231">
        <v>17826.0</v>
      </c>
      <c r="D199" s="231" t="s">
        <v>2537</v>
      </c>
      <c r="E199" s="291">
        <v>44565.0</v>
      </c>
      <c r="F199" s="290" t="s">
        <v>7566</v>
      </c>
      <c r="G199" s="290">
        <v>696.0</v>
      </c>
      <c r="H199" s="290" t="s">
        <v>8309</v>
      </c>
      <c r="I199" s="236" t="str">
        <f t="shared" si="13"/>
        <v>#VALUE!</v>
      </c>
      <c r="J199" s="231" t="str">
        <f>VLOOKUP(C199, 'DATA - LIS - RX'!A:B,2,0)</f>
        <v>  -  </v>
      </c>
      <c r="K199" s="231" t="b">
        <f>VLOOKUP($C199, 'DATA - LIS - RX'!$A:$D,3,0)</f>
        <v>1</v>
      </c>
      <c r="L199" s="257">
        <f>VLOOKUP($C199, 'DATA - LIS - RX'!$A:$D,4,0)</f>
        <v>44601</v>
      </c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idden="1">
      <c r="A200" s="290">
        <v>206449.0</v>
      </c>
      <c r="B200" s="231" t="s">
        <v>8454</v>
      </c>
      <c r="C200" s="231">
        <v>13240.0</v>
      </c>
      <c r="D200" s="231" t="s">
        <v>2535</v>
      </c>
      <c r="E200" s="291">
        <v>44565.0</v>
      </c>
      <c r="F200" s="290" t="s">
        <v>7566</v>
      </c>
      <c r="G200" s="290">
        <v>807.0</v>
      </c>
      <c r="H200" s="290" t="s">
        <v>8309</v>
      </c>
      <c r="I200" s="236" t="str">
        <f t="shared" si="13"/>
        <v>+</v>
      </c>
      <c r="J200" s="231" t="str">
        <f>VLOOKUP(C200, 'DATA - LIS - RX'!A:B,2,0)</f>
        <v>Gabapentin, Hydrocodone</v>
      </c>
      <c r="K200" s="231" t="b">
        <f>VLOOKUP($C200, 'DATA - LIS - RX'!$A:$D,3,0)</f>
        <v>1</v>
      </c>
      <c r="L200" s="257">
        <f>VLOOKUP($C200, 'DATA - LIS - RX'!$A:$D,4,0)</f>
        <v>44601</v>
      </c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idden="1">
      <c r="A201" s="290">
        <v>206453.0</v>
      </c>
      <c r="B201" s="231" t="s">
        <v>8327</v>
      </c>
      <c r="C201" s="231">
        <v>12662.0</v>
      </c>
      <c r="D201" s="231" t="s">
        <v>475</v>
      </c>
      <c r="E201" s="291">
        <v>44565.0</v>
      </c>
      <c r="F201" s="290" t="s">
        <v>7566</v>
      </c>
      <c r="G201" s="290">
        <v>244.0</v>
      </c>
      <c r="H201" s="290" t="s">
        <v>8309</v>
      </c>
      <c r="I201" s="236" t="str">
        <f t="shared" si="13"/>
        <v>+</v>
      </c>
      <c r="J201" s="231" t="str">
        <f>VLOOKUP(C201, 'DATA - LIS - RX'!A:B,2,0)</f>
        <v>Clonazepam, Hydrocodone</v>
      </c>
      <c r="K201" s="231" t="b">
        <f>VLOOKUP($C201, 'DATA - LIS - RX'!$A:$D,3,0)</f>
        <v>1</v>
      </c>
      <c r="L201" s="257">
        <f>VLOOKUP($C201, 'DATA - LIS - RX'!$A:$D,4,0)</f>
        <v>44601</v>
      </c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idden="1">
      <c r="A202" s="290">
        <v>206455.0</v>
      </c>
      <c r="B202" s="231" t="s">
        <v>8386</v>
      </c>
      <c r="C202" s="231">
        <v>11037.0</v>
      </c>
      <c r="D202" s="231" t="s">
        <v>2545</v>
      </c>
      <c r="E202" s="291">
        <v>44565.0</v>
      </c>
      <c r="F202" s="290" t="s">
        <v>7566</v>
      </c>
      <c r="G202" s="290">
        <v>611.0</v>
      </c>
      <c r="H202" s="290" t="s">
        <v>8309</v>
      </c>
      <c r="I202" s="236" t="str">
        <f t="shared" si="13"/>
        <v>+</v>
      </c>
      <c r="J202" s="231" t="str">
        <f>VLOOKUP(C202, 'DATA - LIS - RX'!A:B,2,0)</f>
        <v>Clonazepam, Cyclobenzaprine, Hydrocodone, Duloxetine</v>
      </c>
      <c r="K202" s="231" t="b">
        <f>VLOOKUP($C202, 'DATA - LIS - RX'!$A:$D,3,0)</f>
        <v>1</v>
      </c>
      <c r="L202" s="257">
        <f>VLOOKUP($C202, 'DATA - LIS - RX'!$A:$D,4,0)</f>
        <v>44601</v>
      </c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idden="1">
      <c r="A203" s="290">
        <v>206456.0</v>
      </c>
      <c r="B203" s="231" t="s">
        <v>8455</v>
      </c>
      <c r="C203" s="231">
        <v>15534.0</v>
      </c>
      <c r="D203" s="231" t="s">
        <v>2543</v>
      </c>
      <c r="E203" s="291">
        <v>44565.0</v>
      </c>
      <c r="F203" s="290" t="s">
        <v>7566</v>
      </c>
      <c r="G203" s="290" t="s">
        <v>8315</v>
      </c>
      <c r="H203" s="290" t="s">
        <v>8309</v>
      </c>
      <c r="I203" s="236" t="str">
        <f t="shared" si="13"/>
        <v>+</v>
      </c>
      <c r="J203" s="231" t="str">
        <f>VLOOKUP(C203, 'DATA - LIS - RX'!A:B,2,0)</f>
        <v>Hydrocodone</v>
      </c>
      <c r="K203" s="257" t="b">
        <f>VLOOKUP($C203, 'DATA - LIS - RX'!$A:$D,3,0)</f>
        <v>1</v>
      </c>
      <c r="L203" s="257">
        <f>VLOOKUP($C203, 'DATA - LIS - RX'!$A:$D,4,0)</f>
        <v>44601</v>
      </c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idden="1">
      <c r="A204" s="290">
        <v>206459.0</v>
      </c>
      <c r="B204" s="231" t="s">
        <v>8314</v>
      </c>
      <c r="C204" s="231">
        <v>15643.0</v>
      </c>
      <c r="D204" s="231" t="s">
        <v>1249</v>
      </c>
      <c r="E204" s="291">
        <v>44566.0</v>
      </c>
      <c r="F204" s="290" t="s">
        <v>7566</v>
      </c>
      <c r="G204" s="290">
        <v>322.0</v>
      </c>
      <c r="H204" s="290" t="s">
        <v>8309</v>
      </c>
      <c r="I204" s="236" t="str">
        <f t="shared" si="13"/>
        <v>+</v>
      </c>
      <c r="J204" s="231" t="str">
        <f>VLOOKUP(C204, 'DATA - LIS - RX'!A:B,2,0)</f>
        <v>Adderall, Alprazolam, Hydrocodone</v>
      </c>
      <c r="K204" s="257" t="b">
        <f>VLOOKUP($C204, 'DATA - LIS - RX'!$A:$D,3,0)</f>
        <v>1</v>
      </c>
      <c r="L204" s="257">
        <f>VLOOKUP($C204, 'DATA - LIS - RX'!$A:$D,4,0)</f>
        <v>44601</v>
      </c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idden="1">
      <c r="A205" s="290">
        <v>206490.0</v>
      </c>
      <c r="B205" s="231" t="s">
        <v>8456</v>
      </c>
      <c r="C205" s="231">
        <v>15160.0</v>
      </c>
      <c r="D205" s="231" t="s">
        <v>2605</v>
      </c>
      <c r="E205" s="291">
        <v>44567.0</v>
      </c>
      <c r="F205" s="290" t="s">
        <v>7566</v>
      </c>
      <c r="G205" s="290">
        <v>592.0</v>
      </c>
      <c r="H205" s="290" t="s">
        <v>8309</v>
      </c>
      <c r="I205" s="236" t="str">
        <f t="shared" si="13"/>
        <v>+</v>
      </c>
      <c r="J205" s="231" t="str">
        <f>VLOOKUP(C205, 'DATA - LIS - RX'!A:B,2,0)</f>
        <v>Hydrocodone, Pregabalin</v>
      </c>
      <c r="K205" s="231" t="b">
        <f>VLOOKUP($C205, 'DATA - LIS - RX'!$A:$D,3,0)</f>
        <v>1</v>
      </c>
      <c r="L205" s="257">
        <f>VLOOKUP($C205, 'DATA - LIS - RX'!$A:$D,4,0)</f>
        <v>44502</v>
      </c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idden="1">
      <c r="A206" s="290">
        <v>206492.0</v>
      </c>
      <c r="B206" s="231" t="s">
        <v>8424</v>
      </c>
      <c r="C206" s="231">
        <v>10903.0</v>
      </c>
      <c r="D206" s="231" t="s">
        <v>422</v>
      </c>
      <c r="E206" s="291">
        <v>44567.0</v>
      </c>
      <c r="F206" s="290" t="s">
        <v>7566</v>
      </c>
      <c r="G206" s="290">
        <v>979.0</v>
      </c>
      <c r="H206" s="290" t="s">
        <v>8309</v>
      </c>
      <c r="I206" s="236" t="str">
        <f t="shared" si="13"/>
        <v>+</v>
      </c>
      <c r="J206" s="231" t="str">
        <f>VLOOKUP(C206, 'DATA - LIS - RX'!A:B,2,0)</f>
        <v>Gabapentin, Hydrocodone</v>
      </c>
      <c r="K206" s="231" t="b">
        <f>VLOOKUP($C206, 'DATA - LIS - RX'!$A:$D,3,0)</f>
        <v>1</v>
      </c>
      <c r="L206" s="257">
        <f>VLOOKUP($C206, 'DATA - LIS - RX'!$A:$D,4,0)</f>
        <v>44498</v>
      </c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idden="1">
      <c r="A207" s="290">
        <v>206493.0</v>
      </c>
      <c r="B207" s="231" t="s">
        <v>8457</v>
      </c>
      <c r="C207" s="231">
        <v>12224.0</v>
      </c>
      <c r="D207" s="231" t="s">
        <v>1287</v>
      </c>
      <c r="E207" s="291">
        <v>44567.0</v>
      </c>
      <c r="F207" s="290" t="s">
        <v>7566</v>
      </c>
      <c r="G207" s="290" t="s">
        <v>8315</v>
      </c>
      <c r="H207" s="290" t="s">
        <v>8309</v>
      </c>
      <c r="I207" s="236" t="str">
        <f t="shared" si="13"/>
        <v>#VALUE!</v>
      </c>
      <c r="J207" s="231" t="str">
        <f>VLOOKUP(C207, 'DATA - LIS - RX'!A:B,2,0)</f>
        <v>Pregabalin, Tramadol</v>
      </c>
      <c r="K207" s="231" t="b">
        <f>VLOOKUP($C207, 'DATA - LIS - RX'!$A:$D,3,0)</f>
        <v>1</v>
      </c>
      <c r="L207" s="257">
        <f>VLOOKUP($C207, 'DATA - LIS - RX'!$A:$D,4,0)</f>
        <v>44384</v>
      </c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idden="1">
      <c r="A208" s="290">
        <v>206499.0</v>
      </c>
      <c r="B208" s="231" t="s">
        <v>8425</v>
      </c>
      <c r="C208" s="231">
        <v>9854.0</v>
      </c>
      <c r="D208" s="231" t="s">
        <v>1471</v>
      </c>
      <c r="E208" s="291">
        <v>44567.0</v>
      </c>
      <c r="F208" s="290" t="s">
        <v>7566</v>
      </c>
      <c r="G208" s="290">
        <v>766.0</v>
      </c>
      <c r="H208" s="290" t="s">
        <v>8309</v>
      </c>
      <c r="I208" s="236" t="str">
        <f t="shared" si="13"/>
        <v>+</v>
      </c>
      <c r="J208" s="231" t="str">
        <f>VLOOKUP(C208, 'DATA - LIS - RX'!A:B,2,0)</f>
        <v>Gabapentin, Hydrocodone</v>
      </c>
      <c r="K208" s="231" t="b">
        <f>VLOOKUP($C208, 'DATA - LIS - RX'!$A:$D,3,0)</f>
        <v>1</v>
      </c>
      <c r="L208" s="257">
        <f>VLOOKUP($C208, 'DATA - LIS - RX'!$A:$D,4,0)</f>
        <v>44494</v>
      </c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idden="1">
      <c r="A209" s="290">
        <v>206501.0</v>
      </c>
      <c r="B209" s="231" t="s">
        <v>8458</v>
      </c>
      <c r="C209" s="231">
        <v>9853.0</v>
      </c>
      <c r="D209" s="231" t="s">
        <v>2611</v>
      </c>
      <c r="E209" s="291">
        <v>44567.0</v>
      </c>
      <c r="F209" s="290" t="s">
        <v>7566</v>
      </c>
      <c r="G209" s="290">
        <v>1010.0</v>
      </c>
      <c r="H209" s="290" t="s">
        <v>8309</v>
      </c>
      <c r="I209" s="236" t="str">
        <f t="shared" si="13"/>
        <v>+</v>
      </c>
      <c r="J209" s="231" t="str">
        <f>VLOOKUP(C209, 'DATA - LIS - RX'!A:B,2,0)</f>
        <v>Hydrocodone</v>
      </c>
      <c r="K209" s="231" t="b">
        <f>VLOOKUP($C209, 'DATA - LIS - RX'!$A:$D,3,0)</f>
        <v>1</v>
      </c>
      <c r="L209" s="257">
        <f>VLOOKUP($C209, 'DATA - LIS - RX'!$A:$D,4,0)</f>
        <v>44494</v>
      </c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idden="1">
      <c r="A210" s="290">
        <v>206502.0</v>
      </c>
      <c r="B210" s="231" t="s">
        <v>8459</v>
      </c>
      <c r="C210" s="231">
        <v>11391.0</v>
      </c>
      <c r="D210" s="231" t="s">
        <v>2615</v>
      </c>
      <c r="E210" s="291">
        <v>44567.0</v>
      </c>
      <c r="F210" s="290" t="s">
        <v>7566</v>
      </c>
      <c r="G210" s="290">
        <v>581.0</v>
      </c>
      <c r="H210" s="290" t="s">
        <v>8309</v>
      </c>
      <c r="I210" s="236" t="str">
        <f t="shared" si="13"/>
        <v>+</v>
      </c>
      <c r="J210" s="231" t="str">
        <f>VLOOKUP(C210, 'DATA - LIS - RX'!A:B,2,0)</f>
        <v>Hydrocodone</v>
      </c>
      <c r="K210" s="231" t="b">
        <f>VLOOKUP($C210, 'DATA - LIS - RX'!$A:$D,3,0)</f>
        <v>1</v>
      </c>
      <c r="L210" s="257">
        <f>VLOOKUP($C210, 'DATA - LIS - RX'!$A:$D,4,0)</f>
        <v>44496</v>
      </c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idden="1">
      <c r="A211" s="290">
        <v>206504.0</v>
      </c>
      <c r="B211" s="231" t="s">
        <v>8460</v>
      </c>
      <c r="C211" s="231">
        <v>17017.0</v>
      </c>
      <c r="D211" s="231" t="s">
        <v>1590</v>
      </c>
      <c r="E211" s="291">
        <v>44567.0</v>
      </c>
      <c r="F211" s="290" t="s">
        <v>7566</v>
      </c>
      <c r="G211" s="290">
        <v>233.0</v>
      </c>
      <c r="H211" s="290" t="s">
        <v>8309</v>
      </c>
      <c r="I211" s="236" t="str">
        <f t="shared" si="13"/>
        <v>+</v>
      </c>
      <c r="J211" s="231" t="str">
        <f>VLOOKUP(C211, 'DATA - LIS - RX'!A:B,2,0)</f>
        <v>Gabapentin, Hydrocodone</v>
      </c>
      <c r="K211" s="257" t="b">
        <f>VLOOKUP($C211, 'DATA - LIS - RX'!$A:$D,3,0)</f>
        <v>1</v>
      </c>
      <c r="L211" s="257">
        <f>VLOOKUP($C211, 'DATA - LIS - RX'!$A:$D,4,0)</f>
        <v>44578</v>
      </c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idden="1">
      <c r="A212" s="290">
        <v>206509.0</v>
      </c>
      <c r="B212" s="231" t="s">
        <v>8461</v>
      </c>
      <c r="C212" s="231">
        <v>16166.0</v>
      </c>
      <c r="D212" s="231" t="s">
        <v>167</v>
      </c>
      <c r="E212" s="291">
        <v>44567.0</v>
      </c>
      <c r="F212" s="290" t="s">
        <v>7566</v>
      </c>
      <c r="G212" s="290">
        <v>1040.0</v>
      </c>
      <c r="H212" s="290" t="s">
        <v>8309</v>
      </c>
      <c r="I212" s="236" t="str">
        <f t="shared" si="13"/>
        <v>+</v>
      </c>
      <c r="J212" s="231" t="str">
        <f>VLOOKUP(C212, 'DATA - LIS - RX'!A:B,2,0)</f>
        <v>Duloxetine, Gabapentin, Hydrocodone</v>
      </c>
      <c r="K212" s="257" t="b">
        <f>VLOOKUP($C212, 'DATA - LIS - RX'!$A:$D,3,0)</f>
        <v>1</v>
      </c>
      <c r="L212" s="257">
        <f>VLOOKUP($C212, 'DATA - LIS - RX'!$A:$D,4,0)</f>
        <v>44495</v>
      </c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idden="1">
      <c r="A213" s="290">
        <v>206510.0</v>
      </c>
      <c r="B213" s="231" t="s">
        <v>8462</v>
      </c>
      <c r="C213" s="231">
        <v>12638.0</v>
      </c>
      <c r="D213" s="231" t="s">
        <v>2622</v>
      </c>
      <c r="E213" s="291">
        <v>44567.0</v>
      </c>
      <c r="F213" s="290" t="s">
        <v>7566</v>
      </c>
      <c r="G213" s="290">
        <v>444.0</v>
      </c>
      <c r="H213" s="290" t="s">
        <v>8309</v>
      </c>
      <c r="I213" s="236" t="str">
        <f t="shared" si="13"/>
        <v>+</v>
      </c>
      <c r="J213" s="231" t="str">
        <f>VLOOKUP(C213, 'DATA - LIS - RX'!A:B,2,0)</f>
        <v>Hydrocodone</v>
      </c>
      <c r="K213" s="231" t="b">
        <f>VLOOKUP($C213, 'DATA - LIS - RX'!$A:$D,3,0)</f>
        <v>1</v>
      </c>
      <c r="L213" s="257">
        <f>VLOOKUP($C213, 'DATA - LIS - RX'!$A:$D,4,0)</f>
        <v>44502</v>
      </c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idden="1">
      <c r="A214" s="290">
        <v>206512.0</v>
      </c>
      <c r="B214" s="231" t="s">
        <v>8463</v>
      </c>
      <c r="C214" s="231">
        <v>16609.0</v>
      </c>
      <c r="D214" s="231" t="s">
        <v>2623</v>
      </c>
      <c r="E214" s="291">
        <v>44567.0</v>
      </c>
      <c r="F214" s="290" t="s">
        <v>7566</v>
      </c>
      <c r="G214" s="290">
        <v>269.0</v>
      </c>
      <c r="H214" s="290" t="s">
        <v>8309</v>
      </c>
      <c r="I214" s="236" t="str">
        <f t="shared" si="13"/>
        <v>+</v>
      </c>
      <c r="J214" s="231" t="str">
        <f>VLOOKUP(C214, 'DATA - LIS - RX'!A:B,2,0)</f>
        <v>Hydrocodone</v>
      </c>
      <c r="K214" s="231" t="b">
        <f>VLOOKUP($C214, 'DATA - LIS - RX'!$A:$D,3,0)</f>
        <v>1</v>
      </c>
      <c r="L214" s="257">
        <f>VLOOKUP($C214, 'DATA - LIS - RX'!$A:$D,4,0)</f>
        <v>44489</v>
      </c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idden="1">
      <c r="A215" s="290">
        <v>206520.0</v>
      </c>
      <c r="B215" s="231" t="s">
        <v>8429</v>
      </c>
      <c r="C215" s="231">
        <v>10415.0</v>
      </c>
      <c r="D215" s="231" t="s">
        <v>2629</v>
      </c>
      <c r="E215" s="291">
        <v>44567.0</v>
      </c>
      <c r="F215" s="290" t="s">
        <v>7566</v>
      </c>
      <c r="G215" s="290">
        <v>1500.0</v>
      </c>
      <c r="H215" s="290" t="s">
        <v>8309</v>
      </c>
      <c r="I215" s="236" t="str">
        <f t="shared" si="13"/>
        <v>+</v>
      </c>
      <c r="J215" s="231" t="str">
        <f>VLOOKUP(C215, 'DATA - LIS - RX'!A:B,2,0)</f>
        <v>Gabapentin, Hydrocodone</v>
      </c>
      <c r="K215" s="231" t="b">
        <f>VLOOKUP($C215, 'DATA - LIS - RX'!$A:$D,3,0)</f>
        <v>1</v>
      </c>
      <c r="L215" s="257">
        <f>VLOOKUP($C215, 'DATA - LIS - RX'!$A:$D,4,0)</f>
        <v>44384</v>
      </c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idden="1">
      <c r="A216" s="290">
        <v>206521.0</v>
      </c>
      <c r="B216" s="231" t="s">
        <v>8353</v>
      </c>
      <c r="C216" s="231">
        <v>9353.0</v>
      </c>
      <c r="D216" s="231" t="s">
        <v>2639</v>
      </c>
      <c r="E216" s="291">
        <v>44568.0</v>
      </c>
      <c r="F216" s="290" t="s">
        <v>7566</v>
      </c>
      <c r="G216" s="290">
        <v>578.0</v>
      </c>
      <c r="H216" s="290" t="s">
        <v>8309</v>
      </c>
      <c r="I216" s="236" t="str">
        <f t="shared" si="13"/>
        <v>+</v>
      </c>
      <c r="J216" s="231" t="str">
        <f>VLOOKUP(C216, 'DATA - LIS - RX'!A:B,2,0)</f>
        <v>Hydrocodone</v>
      </c>
      <c r="K216" s="231" t="b">
        <f>VLOOKUP($C216, 'DATA - LIS - RX'!$A:$D,3,0)</f>
        <v>1</v>
      </c>
      <c r="L216" s="257">
        <f>VLOOKUP($C216, 'DATA - LIS - RX'!$A:$D,4,0)</f>
        <v>44448</v>
      </c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idden="1">
      <c r="A217" s="290">
        <v>206522.0</v>
      </c>
      <c r="B217" s="231" t="s">
        <v>8464</v>
      </c>
      <c r="C217" s="231">
        <v>15851.0</v>
      </c>
      <c r="D217" s="231" t="s">
        <v>2640</v>
      </c>
      <c r="E217" s="291">
        <v>44568.0</v>
      </c>
      <c r="F217" s="290" t="s">
        <v>7566</v>
      </c>
      <c r="G217" s="290" t="s">
        <v>8315</v>
      </c>
      <c r="H217" s="290" t="s">
        <v>8309</v>
      </c>
      <c r="I217" s="236" t="str">
        <f t="shared" si="13"/>
        <v>+</v>
      </c>
      <c r="J217" s="231" t="str">
        <f>VLOOKUP(C217, 'DATA - LIS - RX'!A:B,2,0)</f>
        <v>Hydrocodone</v>
      </c>
      <c r="K217" s="257" t="b">
        <f>VLOOKUP($C217, 'DATA - LIS - RX'!$A:$D,3,0)</f>
        <v>1</v>
      </c>
      <c r="L217" s="257">
        <f>VLOOKUP($C217, 'DATA - LIS - RX'!$A:$D,4,0)</f>
        <v>44495</v>
      </c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idden="1">
      <c r="A218" s="290">
        <v>206525.0</v>
      </c>
      <c r="B218" s="231" t="s">
        <v>8465</v>
      </c>
      <c r="C218" s="231">
        <v>9239.0</v>
      </c>
      <c r="D218" s="231" t="s">
        <v>279</v>
      </c>
      <c r="E218" s="291">
        <v>44568.0</v>
      </c>
      <c r="F218" s="290" t="s">
        <v>7566</v>
      </c>
      <c r="G218" s="290">
        <v>461.0</v>
      </c>
      <c r="H218" s="290" t="s">
        <v>8309</v>
      </c>
      <c r="I218" s="236" t="str">
        <f t="shared" si="13"/>
        <v>+</v>
      </c>
      <c r="J218" s="231" t="str">
        <f>VLOOKUP(C218, 'DATA - LIS - RX'!A:B,2,0)</f>
        <v>Hydrocodone, Diazepam</v>
      </c>
      <c r="K218" s="231" t="b">
        <f>VLOOKUP($C218, 'DATA - LIS - RX'!$A:$D,3,0)</f>
        <v>1</v>
      </c>
      <c r="L218" s="257">
        <f>VLOOKUP($C218, 'DATA - LIS - RX'!$A:$D,4,0)</f>
        <v>44489</v>
      </c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idden="1">
      <c r="A219" s="290">
        <v>206529.0</v>
      </c>
      <c r="B219" s="231" t="s">
        <v>8354</v>
      </c>
      <c r="C219" s="231">
        <v>11931.0</v>
      </c>
      <c r="D219" s="231" t="s">
        <v>1665</v>
      </c>
      <c r="E219" s="291">
        <v>44568.0</v>
      </c>
      <c r="F219" s="290" t="s">
        <v>7566</v>
      </c>
      <c r="G219" s="290">
        <v>101.0</v>
      </c>
      <c r="H219" s="290" t="s">
        <v>8309</v>
      </c>
      <c r="I219" s="236" t="str">
        <f>IF(SEARCH("codeine",J219)&gt;=1,"+","-")</f>
        <v>+</v>
      </c>
      <c r="J219" s="231" t="str">
        <f>VLOOKUP(C219, 'DATA - LIS - RX'!A:B,2,0)</f>
        <v>Alprazolam, Codeine, Gabapentin, Buprenorphine</v>
      </c>
      <c r="K219" s="231" t="b">
        <f>VLOOKUP($C219, 'DATA - LIS - RX'!$A:$D,3,0)</f>
        <v>1</v>
      </c>
      <c r="L219" s="257">
        <f>VLOOKUP($C219, 'DATA - LIS - RX'!$A:$D,4,0)</f>
        <v>44502</v>
      </c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idden="1">
      <c r="A220" s="290">
        <v>206537.0</v>
      </c>
      <c r="B220" s="231" t="s">
        <v>8430</v>
      </c>
      <c r="C220" s="231">
        <v>14103.0</v>
      </c>
      <c r="D220" s="231" t="s">
        <v>480</v>
      </c>
      <c r="E220" s="291">
        <v>44568.0</v>
      </c>
      <c r="F220" s="290" t="s">
        <v>7566</v>
      </c>
      <c r="G220" s="290">
        <v>601.0</v>
      </c>
      <c r="H220" s="290" t="s">
        <v>8309</v>
      </c>
      <c r="I220" s="236" t="str">
        <f t="shared" ref="I220:I253" si="14">IF(SEARCH(F220,J220)&gt;=1,"+","-")</f>
        <v>+</v>
      </c>
      <c r="J220" s="231" t="str">
        <f>VLOOKUP(C220, 'DATA - LIS - RX'!A:B,2,0)</f>
        <v>Gabapentin, Hydrocodone</v>
      </c>
      <c r="K220" s="231" t="b">
        <f>VLOOKUP($C220, 'DATA - LIS - RX'!$A:$D,3,0)</f>
        <v>1</v>
      </c>
      <c r="L220" s="257">
        <f>VLOOKUP($C220, 'DATA - LIS - RX'!$A:$D,4,0)</f>
        <v>44384</v>
      </c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idden="1">
      <c r="A221" s="290">
        <v>206538.0</v>
      </c>
      <c r="B221" s="231" t="s">
        <v>8320</v>
      </c>
      <c r="C221" s="231">
        <v>9683.0</v>
      </c>
      <c r="D221" s="231" t="s">
        <v>388</v>
      </c>
      <c r="E221" s="291">
        <v>44568.0</v>
      </c>
      <c r="F221" s="290" t="s">
        <v>7566</v>
      </c>
      <c r="G221" s="290">
        <v>1410.0</v>
      </c>
      <c r="H221" s="290" t="s">
        <v>8309</v>
      </c>
      <c r="I221" s="236" t="str">
        <f t="shared" si="14"/>
        <v>+</v>
      </c>
      <c r="J221" s="231" t="str">
        <f>VLOOKUP(C221, 'DATA - LIS - RX'!A:B,2,0)</f>
        <v>Gabapentin, Hydrocodone, Cyclobenzaprine</v>
      </c>
      <c r="K221" s="231" t="b">
        <f>VLOOKUP($C221, 'DATA - LIS - RX'!$A:$D,3,0)</f>
        <v>1</v>
      </c>
      <c r="L221" s="257">
        <f>VLOOKUP($C221, 'DATA - LIS - RX'!$A:$D,4,0)</f>
        <v>44496</v>
      </c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idden="1">
      <c r="A222" s="290">
        <v>206539.0</v>
      </c>
      <c r="B222" s="231" t="s">
        <v>8466</v>
      </c>
      <c r="C222" s="231">
        <v>12879.0</v>
      </c>
      <c r="D222" s="231" t="s">
        <v>1645</v>
      </c>
      <c r="E222" s="291">
        <v>44568.0</v>
      </c>
      <c r="F222" s="290" t="s">
        <v>7566</v>
      </c>
      <c r="G222" s="290">
        <v>185.0</v>
      </c>
      <c r="H222" s="290" t="s">
        <v>8309</v>
      </c>
      <c r="I222" s="236" t="str">
        <f t="shared" si="14"/>
        <v>+</v>
      </c>
      <c r="J222" s="231" t="str">
        <f>VLOOKUP(C222, 'DATA - LIS - RX'!A:B,2,0)</f>
        <v>Hydrocodone, Pregabalin</v>
      </c>
      <c r="K222" s="231" t="b">
        <f>VLOOKUP($C222, 'DATA - LIS - RX'!$A:$D,3,0)</f>
        <v>1</v>
      </c>
      <c r="L222" s="257">
        <f>VLOOKUP($C222, 'DATA - LIS - RX'!$A:$D,4,0)</f>
        <v>44579</v>
      </c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idden="1">
      <c r="A223" s="290">
        <v>206543.0</v>
      </c>
      <c r="B223" s="231" t="s">
        <v>8467</v>
      </c>
      <c r="C223" s="231">
        <v>11523.0</v>
      </c>
      <c r="D223" s="231" t="s">
        <v>2643</v>
      </c>
      <c r="E223" s="291">
        <v>44568.0</v>
      </c>
      <c r="F223" s="290" t="s">
        <v>7566</v>
      </c>
      <c r="G223" s="290">
        <v>1160.0</v>
      </c>
      <c r="H223" s="290" t="s">
        <v>8309</v>
      </c>
      <c r="I223" s="236" t="str">
        <f t="shared" si="14"/>
        <v>+</v>
      </c>
      <c r="J223" s="231" t="str">
        <f>VLOOKUP(C223, 'DATA - LIS - RX'!A:B,2,0)</f>
        <v>Hydrocodone</v>
      </c>
      <c r="K223" s="231" t="b">
        <f>VLOOKUP($C223, 'DATA - LIS - RX'!$A:$D,3,0)</f>
        <v>1</v>
      </c>
      <c r="L223" s="257">
        <f>VLOOKUP($C223, 'DATA - LIS - RX'!$A:$D,4,0)</f>
        <v>44496</v>
      </c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idden="1">
      <c r="A224" s="290">
        <v>206545.0</v>
      </c>
      <c r="B224" s="231" t="s">
        <v>8379</v>
      </c>
      <c r="C224" s="231">
        <v>14858.0</v>
      </c>
      <c r="D224" s="231" t="s">
        <v>2646</v>
      </c>
      <c r="E224" s="291">
        <v>44568.0</v>
      </c>
      <c r="F224" s="290" t="s">
        <v>7566</v>
      </c>
      <c r="G224" s="290">
        <v>831.0</v>
      </c>
      <c r="H224" s="290" t="s">
        <v>8309</v>
      </c>
      <c r="I224" s="236" t="str">
        <f t="shared" si="14"/>
        <v>+</v>
      </c>
      <c r="J224" s="231" t="str">
        <f>VLOOKUP(C224, 'DATA - LIS - RX'!A:B,2,0)</f>
        <v>Gabapentin, Hydrocodone, Pregabalin</v>
      </c>
      <c r="K224" s="231" t="b">
        <f>VLOOKUP($C224, 'DATA - LIS - RX'!$A:$D,3,0)</f>
        <v>1</v>
      </c>
      <c r="L224" s="257">
        <f>VLOOKUP($C224, 'DATA - LIS - RX'!$A:$D,4,0)</f>
        <v>44454</v>
      </c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idden="1">
      <c r="A225" s="290">
        <v>206546.0</v>
      </c>
      <c r="B225" s="231" t="s">
        <v>8432</v>
      </c>
      <c r="C225" s="231">
        <v>9813.0</v>
      </c>
      <c r="D225" s="231" t="s">
        <v>2647</v>
      </c>
      <c r="E225" s="291">
        <v>44568.0</v>
      </c>
      <c r="F225" s="290" t="s">
        <v>7566</v>
      </c>
      <c r="G225" s="290">
        <v>429.0</v>
      </c>
      <c r="H225" s="290" t="s">
        <v>8309</v>
      </c>
      <c r="I225" s="236" t="str">
        <f t="shared" si="14"/>
        <v>+</v>
      </c>
      <c r="J225" s="231" t="str">
        <f>VLOOKUP(C225, 'DATA - LIS - RX'!A:B,2,0)</f>
        <v>Gabapentin, Hydrocodone</v>
      </c>
      <c r="K225" s="231" t="b">
        <f>VLOOKUP($C225, 'DATA - LIS - RX'!$A:$D,3,0)</f>
        <v>1</v>
      </c>
      <c r="L225" s="257">
        <f>VLOOKUP($C225, 'DATA - LIS - RX'!$A:$D,4,0)</f>
        <v>44480</v>
      </c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idden="1">
      <c r="A226" s="290">
        <v>206556.0</v>
      </c>
      <c r="B226" s="231" t="s">
        <v>8433</v>
      </c>
      <c r="C226" s="231">
        <v>9245.0</v>
      </c>
      <c r="D226" s="231" t="s">
        <v>573</v>
      </c>
      <c r="E226" s="291">
        <v>44571.0</v>
      </c>
      <c r="F226" s="290" t="s">
        <v>7566</v>
      </c>
      <c r="G226" s="290">
        <v>603.0</v>
      </c>
      <c r="H226" s="290" t="s">
        <v>8309</v>
      </c>
      <c r="I226" s="236" t="str">
        <f t="shared" si="14"/>
        <v>+</v>
      </c>
      <c r="J226" s="231" t="str">
        <f>VLOOKUP(C226, 'DATA - LIS - RX'!A:B,2,0)</f>
        <v>Alprazolam, Gabapentin, Hydrocodone</v>
      </c>
      <c r="K226" s="231" t="b">
        <f>VLOOKUP($C226, 'DATA - LIS - RX'!$A:$D,3,0)</f>
        <v>1</v>
      </c>
      <c r="L226" s="257">
        <f>VLOOKUP($C226, 'DATA - LIS - RX'!$A:$D,4,0)</f>
        <v>44614</v>
      </c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idden="1">
      <c r="A227" s="290">
        <v>206564.0</v>
      </c>
      <c r="B227" s="231" t="s">
        <v>8468</v>
      </c>
      <c r="C227" s="231">
        <v>9263.0</v>
      </c>
      <c r="D227" s="231" t="s">
        <v>2679</v>
      </c>
      <c r="E227" s="291">
        <v>44571.0</v>
      </c>
      <c r="F227" s="290" t="s">
        <v>7566</v>
      </c>
      <c r="G227" s="290">
        <v>1630.0</v>
      </c>
      <c r="H227" s="290" t="s">
        <v>8309</v>
      </c>
      <c r="I227" s="236" t="str">
        <f t="shared" si="14"/>
        <v>+</v>
      </c>
      <c r="J227" s="231" t="str">
        <f>VLOOKUP(C227, 'DATA - LIS - RX'!A:B,2,0)</f>
        <v>Hydrocodone</v>
      </c>
      <c r="K227" s="231" t="b">
        <f>VLOOKUP($C227, 'DATA - LIS - RX'!$A:$D,3,0)</f>
        <v>1</v>
      </c>
      <c r="L227" s="257">
        <f>VLOOKUP($C227, 'DATA - LIS - RX'!$A:$D,4,0)</f>
        <v>44614</v>
      </c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idden="1">
      <c r="A228" s="290">
        <v>206574.0</v>
      </c>
      <c r="B228" s="231" t="s">
        <v>8434</v>
      </c>
      <c r="C228" s="231">
        <v>15582.0</v>
      </c>
      <c r="D228" s="231" t="s">
        <v>2688</v>
      </c>
      <c r="E228" s="291">
        <v>44571.0</v>
      </c>
      <c r="F228" s="290" t="s">
        <v>7566</v>
      </c>
      <c r="G228" s="290">
        <v>370.0</v>
      </c>
      <c r="H228" s="290" t="s">
        <v>8309</v>
      </c>
      <c r="I228" s="236" t="str">
        <f t="shared" si="14"/>
        <v>+</v>
      </c>
      <c r="J228" s="231" t="str">
        <f>VLOOKUP(C228, 'DATA - LIS - RX'!A:B,2,0)</f>
        <v>Gabapentin, Hydrocodone</v>
      </c>
      <c r="K228" s="257" t="b">
        <f>VLOOKUP($C228, 'DATA - LIS - RX'!$A:$D,3,0)</f>
        <v>1</v>
      </c>
      <c r="L228" s="257">
        <f>VLOOKUP($C228, 'DATA - LIS - RX'!$A:$D,4,0)</f>
        <v>44614</v>
      </c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idden="1">
      <c r="A229" s="290">
        <v>206577.0</v>
      </c>
      <c r="B229" s="231" t="s">
        <v>8435</v>
      </c>
      <c r="C229" s="231">
        <v>17119.0</v>
      </c>
      <c r="D229" s="231" t="s">
        <v>6869</v>
      </c>
      <c r="E229" s="291">
        <v>44572.0</v>
      </c>
      <c r="F229" s="290" t="s">
        <v>7566</v>
      </c>
      <c r="G229" s="290" t="s">
        <v>8315</v>
      </c>
      <c r="H229" s="290" t="s">
        <v>8309</v>
      </c>
      <c r="I229" s="236" t="str">
        <f t="shared" si="14"/>
        <v>+</v>
      </c>
      <c r="J229" s="231" t="str">
        <f>VLOOKUP(C229, 'DATA - LIS - RX'!A:B,2,0)</f>
        <v>Gabapentin, Hydrocodone, Buprenorphine, Tramadol</v>
      </c>
      <c r="K229" s="257" t="b">
        <f>VLOOKUP($C229, 'DATA - LIS - RX'!$A:$D,3,0)</f>
        <v>1</v>
      </c>
      <c r="L229" s="257">
        <f>VLOOKUP($C229, 'DATA - LIS - RX'!$A:$D,4,0)</f>
        <v>44614</v>
      </c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idden="1">
      <c r="A230" s="290">
        <v>206578.0</v>
      </c>
      <c r="B230" s="231" t="s">
        <v>8469</v>
      </c>
      <c r="C230" s="231">
        <v>12289.0</v>
      </c>
      <c r="D230" s="231" t="s">
        <v>2635</v>
      </c>
      <c r="E230" s="291">
        <v>44572.0</v>
      </c>
      <c r="F230" s="290" t="s">
        <v>7566</v>
      </c>
      <c r="G230" s="290">
        <v>1360.0</v>
      </c>
      <c r="H230" s="290" t="s">
        <v>8309</v>
      </c>
      <c r="I230" s="236" t="str">
        <f t="shared" si="14"/>
        <v>+</v>
      </c>
      <c r="J230" s="231" t="str">
        <f>VLOOKUP(C230, 'DATA - LIS - RX'!A:B,2,0)</f>
        <v>Pregabalin, Hydrocodone</v>
      </c>
      <c r="K230" s="231" t="b">
        <f>VLOOKUP($C230, 'DATA - LIS - RX'!$A:$D,3,0)</f>
        <v>1</v>
      </c>
      <c r="L230" s="257">
        <f>VLOOKUP($C230, 'DATA - LIS - RX'!$A:$D,4,0)</f>
        <v>44614</v>
      </c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idden="1">
      <c r="A231" s="290">
        <v>206579.0</v>
      </c>
      <c r="B231" s="231" t="s">
        <v>8436</v>
      </c>
      <c r="C231" s="231">
        <v>10732.0</v>
      </c>
      <c r="D231" s="231" t="s">
        <v>2703</v>
      </c>
      <c r="E231" s="291">
        <v>44572.0</v>
      </c>
      <c r="F231" s="290" t="s">
        <v>7566</v>
      </c>
      <c r="G231" s="290">
        <v>736.0</v>
      </c>
      <c r="H231" s="290" t="s">
        <v>8309</v>
      </c>
      <c r="I231" s="236" t="str">
        <f t="shared" si="14"/>
        <v>#VALUE!</v>
      </c>
      <c r="J231" s="231" t="str">
        <f>VLOOKUP(C231, 'DATA - LIS - RX'!A:B,2,0)</f>
        <v>Gabapentin, Amitriptyline, Oxycodone</v>
      </c>
      <c r="K231" s="231" t="b">
        <f>VLOOKUP($C231, 'DATA - LIS - RX'!$A:$D,3,0)</f>
        <v>1</v>
      </c>
      <c r="L231" s="257">
        <f>VLOOKUP($C231, 'DATA - LIS - RX'!$A:$D,4,0)</f>
        <v>44614</v>
      </c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idden="1">
      <c r="A232" s="290">
        <v>206583.0</v>
      </c>
      <c r="B232" s="231" t="s">
        <v>8437</v>
      </c>
      <c r="C232" s="231">
        <v>16106.0</v>
      </c>
      <c r="D232" s="231" t="s">
        <v>671</v>
      </c>
      <c r="E232" s="291">
        <v>44572.0</v>
      </c>
      <c r="F232" s="290" t="s">
        <v>7566</v>
      </c>
      <c r="G232" s="290">
        <v>1100.0</v>
      </c>
      <c r="H232" s="290" t="s">
        <v>8309</v>
      </c>
      <c r="I232" s="236" t="str">
        <f t="shared" si="14"/>
        <v>+</v>
      </c>
      <c r="J232" s="231" t="str">
        <f>VLOOKUP(C232, 'DATA - LIS - RX'!A:B,2,0)</f>
        <v>Gabapentin, Hydrocodone</v>
      </c>
      <c r="K232" s="257" t="b">
        <f>VLOOKUP($C232, 'DATA - LIS - RX'!$A:$D,3,0)</f>
        <v>1</v>
      </c>
      <c r="L232" s="257">
        <f>VLOOKUP($C232, 'DATA - LIS - RX'!$A:$D,4,0)</f>
        <v>44614</v>
      </c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idden="1">
      <c r="A233" s="290">
        <v>206586.0</v>
      </c>
      <c r="B233" s="231" t="s">
        <v>8470</v>
      </c>
      <c r="C233" s="231">
        <v>13885.0</v>
      </c>
      <c r="D233" s="231" t="s">
        <v>1059</v>
      </c>
      <c r="E233" s="291">
        <v>44572.0</v>
      </c>
      <c r="F233" s="290" t="s">
        <v>7566</v>
      </c>
      <c r="G233" s="290">
        <v>355.0</v>
      </c>
      <c r="H233" s="290" t="s">
        <v>8309</v>
      </c>
      <c r="I233" s="236" t="str">
        <f t="shared" si="14"/>
        <v>+</v>
      </c>
      <c r="J233" s="231" t="str">
        <f>VLOOKUP(C233, 'DATA - LIS - RX'!A:B,2,0)</f>
        <v>Hydrocodone, Duloxetine, Gabapentin, Buprenorphine</v>
      </c>
      <c r="K233" s="231" t="b">
        <f>VLOOKUP($C233, 'DATA - LIS - RX'!$A:$D,3,0)</f>
        <v>1</v>
      </c>
      <c r="L233" s="257">
        <f>VLOOKUP($C233, 'DATA - LIS - RX'!$A:$D,4,0)</f>
        <v>44614</v>
      </c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idden="1">
      <c r="A234" s="290">
        <v>206592.0</v>
      </c>
      <c r="B234" s="231" t="s">
        <v>8471</v>
      </c>
      <c r="C234" s="231">
        <v>12469.0</v>
      </c>
      <c r="D234" s="231" t="s">
        <v>2713</v>
      </c>
      <c r="E234" s="291">
        <v>44572.0</v>
      </c>
      <c r="F234" s="290" t="s">
        <v>7566</v>
      </c>
      <c r="G234" s="290" t="s">
        <v>8315</v>
      </c>
      <c r="H234" s="290" t="s">
        <v>8309</v>
      </c>
      <c r="I234" s="236" t="str">
        <f t="shared" si="14"/>
        <v>+</v>
      </c>
      <c r="J234" s="231" t="str">
        <f>VLOOKUP(C234, 'DATA - LIS - RX'!A:B,2,0)</f>
        <v>Hydrocodone</v>
      </c>
      <c r="K234" s="231" t="b">
        <f>VLOOKUP($C234, 'DATA - LIS - RX'!$A:$D,3,0)</f>
        <v>1</v>
      </c>
      <c r="L234" s="257">
        <f>VLOOKUP($C234, 'DATA - LIS - RX'!$A:$D,4,0)</f>
        <v>44614</v>
      </c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idden="1">
      <c r="A235" s="290">
        <v>206604.0</v>
      </c>
      <c r="B235" s="231" t="s">
        <v>8472</v>
      </c>
      <c r="C235" s="231">
        <v>9373.0</v>
      </c>
      <c r="D235" s="231" t="s">
        <v>2800</v>
      </c>
      <c r="E235" s="291">
        <v>44575.0</v>
      </c>
      <c r="F235" s="290" t="s">
        <v>7566</v>
      </c>
      <c r="G235" s="290">
        <v>462.0</v>
      </c>
      <c r="H235" s="290" t="s">
        <v>8309</v>
      </c>
      <c r="I235" s="236" t="str">
        <f t="shared" si="14"/>
        <v>+</v>
      </c>
      <c r="J235" s="231" t="str">
        <f>VLOOKUP(C235, 'DATA - LIS - RX'!A:B,2,0)</f>
        <v>Hydrocodone</v>
      </c>
      <c r="K235" s="231" t="b">
        <f>VLOOKUP($C235, 'DATA - LIS - RX'!$A:$D,3,0)</f>
        <v>1</v>
      </c>
      <c r="L235" s="257">
        <f>VLOOKUP($C235, 'DATA - LIS - RX'!$A:$D,4,0)</f>
        <v>44616</v>
      </c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idden="1">
      <c r="A236" s="290">
        <v>206609.0</v>
      </c>
      <c r="B236" s="231" t="s">
        <v>8473</v>
      </c>
      <c r="C236" s="231">
        <v>17217.0</v>
      </c>
      <c r="D236" s="231" t="s">
        <v>2802</v>
      </c>
      <c r="E236" s="291">
        <v>44575.0</v>
      </c>
      <c r="F236" s="290" t="s">
        <v>7566</v>
      </c>
      <c r="G236" s="290">
        <v>981.0</v>
      </c>
      <c r="H236" s="290" t="s">
        <v>8309</v>
      </c>
      <c r="I236" s="236" t="str">
        <f t="shared" si="14"/>
        <v>+</v>
      </c>
      <c r="J236" s="231" t="str">
        <f>VLOOKUP(C236, 'DATA - LIS - RX'!A:B,2,0)</f>
        <v>Hydrocodone</v>
      </c>
      <c r="K236" s="257" t="b">
        <f>VLOOKUP($C236, 'DATA - LIS - RX'!$A:$D,3,0)</f>
        <v>1</v>
      </c>
      <c r="L236" s="257">
        <f>VLOOKUP($C236, 'DATA - LIS - RX'!$A:$D,4,0)</f>
        <v>44616</v>
      </c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idden="1">
      <c r="A237" s="290">
        <v>206615.0</v>
      </c>
      <c r="B237" s="231" t="s">
        <v>8439</v>
      </c>
      <c r="C237" s="231">
        <v>11536.0</v>
      </c>
      <c r="D237" s="231" t="s">
        <v>2707</v>
      </c>
      <c r="E237" s="291">
        <v>44572.0</v>
      </c>
      <c r="F237" s="290" t="s">
        <v>7566</v>
      </c>
      <c r="G237" s="290">
        <v>139.0</v>
      </c>
      <c r="H237" s="290" t="s">
        <v>8309</v>
      </c>
      <c r="I237" s="236" t="str">
        <f t="shared" si="14"/>
        <v>+</v>
      </c>
      <c r="J237" s="231" t="str">
        <f>VLOOKUP(C237, 'DATA - LIS - RX'!A:B,2,0)</f>
        <v>Gabapentin, Hydrocodone</v>
      </c>
      <c r="K237" s="231" t="b">
        <f>VLOOKUP($C237, 'DATA - LIS - RX'!$A:$D,3,0)</f>
        <v>1</v>
      </c>
      <c r="L237" s="257">
        <f>VLOOKUP($C237, 'DATA - LIS - RX'!$A:$D,4,0)</f>
        <v>44614</v>
      </c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idden="1">
      <c r="A238" s="290">
        <v>206618.0</v>
      </c>
      <c r="B238" s="231" t="s">
        <v>8440</v>
      </c>
      <c r="C238" s="231">
        <v>9248.0</v>
      </c>
      <c r="D238" s="231" t="s">
        <v>2757</v>
      </c>
      <c r="E238" s="291">
        <v>44574.0</v>
      </c>
      <c r="F238" s="290" t="s">
        <v>7566</v>
      </c>
      <c r="G238" s="290">
        <v>1510.0</v>
      </c>
      <c r="H238" s="290" t="s">
        <v>8309</v>
      </c>
      <c r="I238" s="236" t="str">
        <f t="shared" si="14"/>
        <v>+</v>
      </c>
      <c r="J238" s="231" t="str">
        <f>VLOOKUP(C238, 'DATA - LIS - RX'!A:B,2,0)</f>
        <v>Gabapentin, Hydrocodone</v>
      </c>
      <c r="K238" s="231" t="b">
        <f>VLOOKUP($C238, 'DATA - LIS - RX'!$A:$D,3,0)</f>
        <v>1</v>
      </c>
      <c r="L238" s="257">
        <f>VLOOKUP($C238, 'DATA - LIS - RX'!$A:$D,4,0)</f>
        <v>44615</v>
      </c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idden="1">
      <c r="A239" s="290">
        <v>206625.0</v>
      </c>
      <c r="B239" s="231" t="s">
        <v>8474</v>
      </c>
      <c r="C239" s="231">
        <v>14113.0</v>
      </c>
      <c r="D239" s="231" t="s">
        <v>1935</v>
      </c>
      <c r="E239" s="291">
        <v>44574.0</v>
      </c>
      <c r="F239" s="290" t="s">
        <v>7566</v>
      </c>
      <c r="G239" s="290">
        <v>974.0</v>
      </c>
      <c r="H239" s="290" t="s">
        <v>8309</v>
      </c>
      <c r="I239" s="236" t="str">
        <f t="shared" si="14"/>
        <v>+</v>
      </c>
      <c r="J239" s="231" t="str">
        <f>VLOOKUP(C239, 'DATA - LIS - RX'!A:B,2,0)</f>
        <v>Zolpidem, Hydrocodone, Pregabalin, Duloxetine, Gabapentin</v>
      </c>
      <c r="K239" s="231" t="b">
        <f>VLOOKUP($C239, 'DATA - LIS - RX'!$A:$D,3,0)</f>
        <v>1</v>
      </c>
      <c r="L239" s="257">
        <f>VLOOKUP($C239, 'DATA - LIS - RX'!$A:$D,4,0)</f>
        <v>44615</v>
      </c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idden="1">
      <c r="A240" s="290">
        <v>206628.0</v>
      </c>
      <c r="B240" s="231" t="s">
        <v>8442</v>
      </c>
      <c r="C240" s="231">
        <v>13668.0</v>
      </c>
      <c r="D240" s="231" t="s">
        <v>730</v>
      </c>
      <c r="E240" s="291">
        <v>44574.0</v>
      </c>
      <c r="F240" s="290" t="s">
        <v>7566</v>
      </c>
      <c r="G240" s="290">
        <v>1030.0</v>
      </c>
      <c r="H240" s="290" t="s">
        <v>8309</v>
      </c>
      <c r="I240" s="236" t="str">
        <f t="shared" si="14"/>
        <v>+</v>
      </c>
      <c r="J240" s="231" t="str">
        <f>VLOOKUP(C240, 'DATA - LIS - RX'!A:B,2,0)</f>
        <v>Gabapentin, Hydrocodone, Duloxetine, Cyclobenzaprine</v>
      </c>
      <c r="K240" s="231" t="b">
        <f>VLOOKUP($C240, 'DATA - LIS - RX'!$A:$D,3,0)</f>
        <v>1</v>
      </c>
      <c r="L240" s="257">
        <f>VLOOKUP($C240, 'DATA - LIS - RX'!$A:$D,4,0)</f>
        <v>44616</v>
      </c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idden="1">
      <c r="A241" s="290">
        <v>206635.0</v>
      </c>
      <c r="B241" s="231" t="s">
        <v>8475</v>
      </c>
      <c r="C241" s="231">
        <v>14073.0</v>
      </c>
      <c r="D241" s="231" t="s">
        <v>2773</v>
      </c>
      <c r="E241" s="291">
        <v>44574.0</v>
      </c>
      <c r="F241" s="290" t="s">
        <v>7566</v>
      </c>
      <c r="G241" s="290">
        <v>319.0</v>
      </c>
      <c r="H241" s="290" t="s">
        <v>8309</v>
      </c>
      <c r="I241" s="236" t="str">
        <f t="shared" si="14"/>
        <v>+</v>
      </c>
      <c r="J241" s="231" t="str">
        <f>VLOOKUP(C241, 'DATA - LIS - RX'!A:B,2,0)</f>
        <v>Buprenorphine, Hydrocodone</v>
      </c>
      <c r="K241" s="231" t="b">
        <f>VLOOKUP($C241, 'DATA - LIS - RX'!$A:$D,3,0)</f>
        <v>1</v>
      </c>
      <c r="L241" s="257">
        <f>VLOOKUP($C241, 'DATA - LIS - RX'!$A:$D,4,0)</f>
        <v>44616</v>
      </c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idden="1">
      <c r="A242" s="290">
        <v>206636.0</v>
      </c>
      <c r="B242" s="231" t="s">
        <v>8359</v>
      </c>
      <c r="C242" s="231">
        <v>15555.0</v>
      </c>
      <c r="D242" s="231" t="s">
        <v>1021</v>
      </c>
      <c r="E242" s="291">
        <v>44573.0</v>
      </c>
      <c r="F242" s="290" t="s">
        <v>7566</v>
      </c>
      <c r="G242" s="290">
        <v>661.0</v>
      </c>
      <c r="H242" s="290" t="s">
        <v>8309</v>
      </c>
      <c r="I242" s="236" t="str">
        <f t="shared" si="14"/>
        <v>+</v>
      </c>
      <c r="J242" s="231" t="str">
        <f>VLOOKUP(C242, 'DATA - LIS - RX'!A:B,2,0)</f>
        <v>Alprazolam, Gabapentin, Hydrocodone, Cyclobenzaprine, Zolpidem </v>
      </c>
      <c r="K242" s="257" t="b">
        <f>VLOOKUP($C242, 'DATA - LIS - RX'!$A:$D,3,0)</f>
        <v>1</v>
      </c>
      <c r="L242" s="257">
        <f>VLOOKUP($C242, 'DATA - LIS - RX'!$A:$D,4,0)</f>
        <v>44614</v>
      </c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idden="1">
      <c r="A243" s="290">
        <v>206637.0</v>
      </c>
      <c r="B243" s="231" t="s">
        <v>8476</v>
      </c>
      <c r="C243" s="231">
        <v>14200.0</v>
      </c>
      <c r="D243" s="231" t="s">
        <v>1694</v>
      </c>
      <c r="E243" s="291">
        <v>44573.0</v>
      </c>
      <c r="F243" s="290" t="s">
        <v>7566</v>
      </c>
      <c r="G243" s="290">
        <v>243.0</v>
      </c>
      <c r="H243" s="290" t="s">
        <v>8309</v>
      </c>
      <c r="I243" s="236" t="str">
        <f t="shared" si="14"/>
        <v>+</v>
      </c>
      <c r="J243" s="231" t="str">
        <f>VLOOKUP(C243, 'DATA - LIS - RX'!A:B,2,0)</f>
        <v>Pregabalin, Hydrocodone</v>
      </c>
      <c r="K243" s="231" t="b">
        <f>VLOOKUP($C243, 'DATA - LIS - RX'!$A:$D,3,0)</f>
        <v>1</v>
      </c>
      <c r="L243" s="257">
        <f>VLOOKUP($C243, 'DATA - LIS - RX'!$A:$D,4,0)</f>
        <v>44614</v>
      </c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idden="1">
      <c r="A244" s="290">
        <v>206638.0</v>
      </c>
      <c r="B244" s="231" t="s">
        <v>8477</v>
      </c>
      <c r="C244" s="231">
        <v>11792.0</v>
      </c>
      <c r="D244" s="231" t="s">
        <v>581</v>
      </c>
      <c r="E244" s="291">
        <v>44573.0</v>
      </c>
      <c r="F244" s="290" t="s">
        <v>7566</v>
      </c>
      <c r="G244" s="290" t="s">
        <v>8315</v>
      </c>
      <c r="H244" s="290" t="s">
        <v>8309</v>
      </c>
      <c r="I244" s="236" t="str">
        <f t="shared" si="14"/>
        <v>+</v>
      </c>
      <c r="J244" s="231" t="str">
        <f>VLOOKUP(C244, 'DATA - LIS - RX'!A:B,2,0)</f>
        <v>Hydrocodone, Pregabalin, Morphine </v>
      </c>
      <c r="K244" s="231" t="b">
        <f>VLOOKUP($C244, 'DATA - LIS - RX'!$A:$D,3,0)</f>
        <v>1</v>
      </c>
      <c r="L244" s="257">
        <f>VLOOKUP($C244, 'DATA - LIS - RX'!$A:$D,4,0)</f>
        <v>44614</v>
      </c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idden="1">
      <c r="A245" s="290">
        <v>206644.0</v>
      </c>
      <c r="B245" s="231" t="s">
        <v>8478</v>
      </c>
      <c r="C245" s="231">
        <v>12220.0</v>
      </c>
      <c r="D245" s="231" t="s">
        <v>2725</v>
      </c>
      <c r="E245" s="291">
        <v>44573.0</v>
      </c>
      <c r="F245" s="290" t="s">
        <v>7566</v>
      </c>
      <c r="G245" s="290">
        <v>1050.0</v>
      </c>
      <c r="H245" s="290" t="s">
        <v>8309</v>
      </c>
      <c r="I245" s="236" t="str">
        <f t="shared" si="14"/>
        <v>+</v>
      </c>
      <c r="J245" s="231" t="str">
        <f>VLOOKUP(C245, 'DATA - LIS - RX'!A:B,2,0)</f>
        <v>Amitriptyline, Hydrocodone</v>
      </c>
      <c r="K245" s="231" t="b">
        <f>VLOOKUP($C245, 'DATA - LIS - RX'!$A:$D,3,0)</f>
        <v>1</v>
      </c>
      <c r="L245" s="257">
        <f>VLOOKUP($C245, 'DATA - LIS - RX'!$A:$D,4,0)</f>
        <v>44614</v>
      </c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idden="1">
      <c r="A246" s="290">
        <v>206645.0</v>
      </c>
      <c r="B246" s="231" t="s">
        <v>8479</v>
      </c>
      <c r="C246" s="231">
        <v>9726.0</v>
      </c>
      <c r="D246" s="231" t="s">
        <v>718</v>
      </c>
      <c r="E246" s="291">
        <v>44573.0</v>
      </c>
      <c r="F246" s="290" t="s">
        <v>7566</v>
      </c>
      <c r="G246" s="290">
        <v>1370.0</v>
      </c>
      <c r="H246" s="290" t="s">
        <v>8309</v>
      </c>
      <c r="I246" s="236" t="str">
        <f t="shared" si="14"/>
        <v>+</v>
      </c>
      <c r="J246" s="231" t="str">
        <f>VLOOKUP(C246, 'DATA - LIS - RX'!A:B,2,0)</f>
        <v>Gabapentin, Hydrocodone</v>
      </c>
      <c r="K246" s="231" t="b">
        <f>VLOOKUP($C246, 'DATA - LIS - RX'!$A:$D,3,0)</f>
        <v>1</v>
      </c>
      <c r="L246" s="257">
        <f>VLOOKUP($C246, 'DATA - LIS - RX'!$A:$D,4,0)</f>
        <v>44614</v>
      </c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idden="1">
      <c r="A247" s="290">
        <v>206651.0</v>
      </c>
      <c r="B247" s="231" t="s">
        <v>8380</v>
      </c>
      <c r="C247" s="231">
        <v>10662.0</v>
      </c>
      <c r="D247" s="231" t="s">
        <v>2731</v>
      </c>
      <c r="E247" s="291">
        <v>44573.0</v>
      </c>
      <c r="F247" s="290" t="s">
        <v>7566</v>
      </c>
      <c r="G247" s="290">
        <v>1110.0</v>
      </c>
      <c r="H247" s="290" t="s">
        <v>8309</v>
      </c>
      <c r="I247" s="236" t="str">
        <f t="shared" si="14"/>
        <v>+</v>
      </c>
      <c r="J247" s="231" t="str">
        <f>VLOOKUP(C247, 'DATA - LIS - RX'!A:B,2,0)</f>
        <v>Hydrocodone, Buprenorphine</v>
      </c>
      <c r="K247" s="231" t="b">
        <f>VLOOKUP($C247, 'DATA - LIS - RX'!$A:$D,3,0)</f>
        <v>1</v>
      </c>
      <c r="L247" s="257">
        <f>VLOOKUP($C247, 'DATA - LIS - RX'!$A:$D,4,0)</f>
        <v>44614</v>
      </c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idden="1">
      <c r="A248" s="290">
        <v>206688.0</v>
      </c>
      <c r="B248" s="231" t="s">
        <v>8408</v>
      </c>
      <c r="C248" s="231">
        <v>13938.0</v>
      </c>
      <c r="D248" s="231" t="s">
        <v>2778</v>
      </c>
      <c r="E248" s="291">
        <v>44574.0</v>
      </c>
      <c r="F248" s="290" t="s">
        <v>7566</v>
      </c>
      <c r="G248" s="290">
        <v>1800.0</v>
      </c>
      <c r="H248" s="290" t="s">
        <v>8309</v>
      </c>
      <c r="I248" s="236" t="str">
        <f t="shared" si="14"/>
        <v>+</v>
      </c>
      <c r="J248" s="231" t="str">
        <f>VLOOKUP(C248, 'DATA - LIS - RX'!A:B,2,0)</f>
        <v>Pregabalin, Duloxetine, Hydrocodone</v>
      </c>
      <c r="K248" s="231" t="b">
        <f>VLOOKUP($C248, 'DATA - LIS - RX'!$A:$D,3,0)</f>
        <v>1</v>
      </c>
      <c r="L248" s="257">
        <f>VLOOKUP($C248, 'DATA - LIS - RX'!$A:$D,4,0)</f>
        <v>44616</v>
      </c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idden="1">
      <c r="A249" s="290">
        <v>206690.0</v>
      </c>
      <c r="B249" s="231" t="s">
        <v>8411</v>
      </c>
      <c r="C249" s="231">
        <v>12933.0</v>
      </c>
      <c r="D249" s="231" t="s">
        <v>2782</v>
      </c>
      <c r="E249" s="291">
        <v>44574.0</v>
      </c>
      <c r="F249" s="290" t="s">
        <v>7566</v>
      </c>
      <c r="G249" s="290">
        <v>889.0</v>
      </c>
      <c r="H249" s="290" t="s">
        <v>8309</v>
      </c>
      <c r="I249" s="236" t="str">
        <f t="shared" si="14"/>
        <v>+</v>
      </c>
      <c r="J249" s="231" t="str">
        <f>VLOOKUP(C249, 'DATA - LIS - RX'!A:B,2,0)</f>
        <v>Duloxetine, Hydrocodone, Pregabalin, Methadone, Tramadol</v>
      </c>
      <c r="K249" s="231" t="b">
        <f>VLOOKUP($C249, 'DATA - LIS - RX'!$A:$D,3,0)</f>
        <v>1</v>
      </c>
      <c r="L249" s="257">
        <f>VLOOKUP($C249, 'DATA - LIS - RX'!$A:$D,4,0)</f>
        <v>44616</v>
      </c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idden="1">
      <c r="A250" s="290">
        <v>206691.0</v>
      </c>
      <c r="B250" s="231" t="s">
        <v>8364</v>
      </c>
      <c r="C250" s="231">
        <v>13405.0</v>
      </c>
      <c r="D250" s="231" t="s">
        <v>2785</v>
      </c>
      <c r="E250" s="291">
        <v>44574.0</v>
      </c>
      <c r="F250" s="290" t="s">
        <v>7566</v>
      </c>
      <c r="G250" s="290">
        <v>491.0</v>
      </c>
      <c r="H250" s="290" t="s">
        <v>8309</v>
      </c>
      <c r="I250" s="236" t="str">
        <f t="shared" si="14"/>
        <v>+</v>
      </c>
      <c r="J250" s="231" t="str">
        <f>VLOOKUP(C250, 'DATA - LIS - RX'!A:B,2,0)</f>
        <v>Clonazepam, Hydrocodone, Pregabalin</v>
      </c>
      <c r="K250" s="231" t="b">
        <f>VLOOKUP($C250, 'DATA - LIS - RX'!$A:$D,3,0)</f>
        <v>1</v>
      </c>
      <c r="L250" s="257">
        <f>VLOOKUP($C250, 'DATA - LIS - RX'!$A:$D,4,0)</f>
        <v>44616</v>
      </c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idden="1">
      <c r="A251" s="290">
        <v>206711.0</v>
      </c>
      <c r="B251" s="231" t="s">
        <v>8308</v>
      </c>
      <c r="C251" s="231">
        <v>12709.0</v>
      </c>
      <c r="D251" s="231" t="s">
        <v>2805</v>
      </c>
      <c r="E251" s="291">
        <v>44575.0</v>
      </c>
      <c r="F251" s="290" t="s">
        <v>7566</v>
      </c>
      <c r="G251" s="290">
        <v>607.0</v>
      </c>
      <c r="H251" s="290" t="s">
        <v>8309</v>
      </c>
      <c r="I251" s="236" t="str">
        <f t="shared" si="14"/>
        <v>+</v>
      </c>
      <c r="J251" s="231" t="str">
        <f>VLOOKUP(C251, 'DATA - LIS - RX'!A:B,2,0)</f>
        <v>Hydrocodone, Alprazolam</v>
      </c>
      <c r="K251" s="231" t="b">
        <f>VLOOKUP($C251, 'DATA - LIS - RX'!$A:$D,3,0)</f>
        <v>1</v>
      </c>
      <c r="L251" s="257">
        <f>VLOOKUP($C251, 'DATA - LIS - RX'!$A:$D,4,0)</f>
        <v>44616</v>
      </c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idden="1">
      <c r="A252" s="290">
        <v>206714.0</v>
      </c>
      <c r="B252" s="231" t="s">
        <v>8480</v>
      </c>
      <c r="C252" s="231">
        <v>13946.0</v>
      </c>
      <c r="D252" s="231" t="s">
        <v>800</v>
      </c>
      <c r="E252" s="291">
        <v>44575.0</v>
      </c>
      <c r="F252" s="290" t="s">
        <v>7566</v>
      </c>
      <c r="G252" s="290">
        <v>176.0</v>
      </c>
      <c r="H252" s="290" t="s">
        <v>8309</v>
      </c>
      <c r="I252" s="236" t="str">
        <f t="shared" si="14"/>
        <v>+</v>
      </c>
      <c r="J252" s="231" t="str">
        <f>VLOOKUP(C252, 'DATA - LIS - RX'!A:B,2,0)</f>
        <v>Gabapentin, Hydrocodone</v>
      </c>
      <c r="K252" s="231" t="b">
        <f>VLOOKUP($C252, 'DATA - LIS - RX'!$A:$D,3,0)</f>
        <v>1</v>
      </c>
      <c r="L252" s="257">
        <f>VLOOKUP($C252, 'DATA - LIS - RX'!$A:$D,4,0)</f>
        <v>44616</v>
      </c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idden="1">
      <c r="A253" s="290">
        <v>206715.0</v>
      </c>
      <c r="B253" s="231" t="s">
        <v>8381</v>
      </c>
      <c r="C253" s="231">
        <v>14248.0</v>
      </c>
      <c r="D253" s="231" t="s">
        <v>2809</v>
      </c>
      <c r="E253" s="291">
        <v>44575.0</v>
      </c>
      <c r="F253" s="290" t="s">
        <v>7566</v>
      </c>
      <c r="G253" s="290">
        <v>1800.0</v>
      </c>
      <c r="H253" s="290" t="s">
        <v>8309</v>
      </c>
      <c r="I253" s="236" t="str">
        <f t="shared" si="14"/>
        <v>+</v>
      </c>
      <c r="J253" s="231" t="str">
        <f>VLOOKUP(C253, 'DATA - LIS - RX'!A:B,2,0)</f>
        <v>Hydrocodone, Pregabalin, Buprenorphine, Duloxetine</v>
      </c>
      <c r="K253" s="231" t="b">
        <f>VLOOKUP($C253, 'DATA - LIS - RX'!$A:$D,3,0)</f>
        <v>1</v>
      </c>
      <c r="L253" s="257">
        <f>VLOOKUP($C253, 'DATA - LIS - RX'!$A:$D,4,0)</f>
        <v>44616</v>
      </c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idden="1">
      <c r="A254" s="290">
        <v>206722.0</v>
      </c>
      <c r="B254" s="231" t="s">
        <v>8310</v>
      </c>
      <c r="C254" s="231">
        <v>11066.0</v>
      </c>
      <c r="D254" s="231" t="s">
        <v>2812</v>
      </c>
      <c r="E254" s="291">
        <v>44575.0</v>
      </c>
      <c r="F254" s="290" t="s">
        <v>7566</v>
      </c>
      <c r="G254" s="290">
        <v>211.0</v>
      </c>
      <c r="H254" s="290" t="s">
        <v>8309</v>
      </c>
      <c r="I254" s="236" t="str">
        <f>IF(SEARCH("codeine",J254)&gt;=1,"+","-")</f>
        <v>+</v>
      </c>
      <c r="J254" s="231" t="str">
        <f>VLOOKUP(C254, 'DATA - LIS - RX'!A:B,2,0)</f>
        <v>Amitriptyline, Gabapentin, Morphine, Codeine, Diazepam</v>
      </c>
      <c r="K254" s="231" t="b">
        <f>VLOOKUP($C254, 'DATA - LIS - RX'!$A:$D,3,0)</f>
        <v>1</v>
      </c>
      <c r="L254" s="257">
        <f>VLOOKUP($C254, 'DATA - LIS - RX'!$A:$D,4,0)</f>
        <v>44616</v>
      </c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idden="1">
      <c r="A255" s="290">
        <v>206726.0</v>
      </c>
      <c r="B255" s="231" t="s">
        <v>8481</v>
      </c>
      <c r="C255" s="231">
        <v>10095.0</v>
      </c>
      <c r="D255" s="231" t="s">
        <v>2720</v>
      </c>
      <c r="E255" s="291">
        <v>44575.0</v>
      </c>
      <c r="F255" s="290" t="s">
        <v>7566</v>
      </c>
      <c r="G255" s="290">
        <v>969.0</v>
      </c>
      <c r="H255" s="290" t="s">
        <v>8309</v>
      </c>
      <c r="I255" s="236" t="str">
        <f>IF(SEARCH(F255,J255)&gt;=1,"+","-")</f>
        <v>+</v>
      </c>
      <c r="J255" s="231" t="str">
        <f>VLOOKUP(C255, 'DATA - LIS - RX'!A:B,2,0)</f>
        <v>Hydrocodone</v>
      </c>
      <c r="K255" s="231" t="b">
        <f>VLOOKUP($C255, 'DATA - LIS - RX'!$A:$D,3,0)</f>
        <v>1</v>
      </c>
      <c r="L255" s="257">
        <f>VLOOKUP($C255, 'DATA - LIS - RX'!$A:$D,4,0)</f>
        <v>44616</v>
      </c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idden="1">
      <c r="A256" s="197"/>
      <c r="B256" s="197"/>
      <c r="C256" s="197"/>
      <c r="D256" s="197"/>
      <c r="E256" s="197"/>
      <c r="F256" s="203" t="s">
        <v>8482</v>
      </c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idden="1">
      <c r="A257" s="290">
        <v>206394.0</v>
      </c>
      <c r="B257" s="231" t="s">
        <v>8449</v>
      </c>
      <c r="C257" s="231">
        <v>10634.0</v>
      </c>
      <c r="D257" s="231" t="s">
        <v>2474</v>
      </c>
      <c r="E257" s="291">
        <v>44564.0</v>
      </c>
      <c r="F257" s="290" t="s">
        <v>8483</v>
      </c>
      <c r="G257" s="290">
        <v>71.7</v>
      </c>
      <c r="H257" s="290" t="s">
        <v>8309</v>
      </c>
      <c r="I257" s="236" t="str">
        <f t="shared" ref="I257:I258" si="15">IF(SEARCH($F$256,J257)&gt;=1,"+","-")</f>
        <v>+</v>
      </c>
      <c r="J257" s="231" t="str">
        <f>VLOOKUP(C257, 'DATA - LIS - RX'!A:B,2,0)</f>
        <v>Gabapentin, Hydrocodone</v>
      </c>
      <c r="K257" s="231" t="b">
        <f>VLOOKUP($C257, 'DATA - LIS - RX'!$A:$D,3,0)</f>
        <v>1</v>
      </c>
      <c r="L257" s="257">
        <f>VLOOKUP($C257, 'DATA - LIS - RX'!$A:$D,4,0)</f>
        <v>44601</v>
      </c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idden="1">
      <c r="A258" s="290">
        <v>206401.0</v>
      </c>
      <c r="B258" s="231" t="s">
        <v>8450</v>
      </c>
      <c r="C258" s="231">
        <v>10204.0</v>
      </c>
      <c r="D258" s="231" t="s">
        <v>2486</v>
      </c>
      <c r="E258" s="291">
        <v>44564.0</v>
      </c>
      <c r="F258" s="290" t="s">
        <v>8483</v>
      </c>
      <c r="G258" s="290">
        <v>81.9</v>
      </c>
      <c r="H258" s="290" t="s">
        <v>8309</v>
      </c>
      <c r="I258" s="236" t="str">
        <f t="shared" si="15"/>
        <v>+</v>
      </c>
      <c r="J258" s="231" t="str">
        <f>VLOOKUP(C258, 'DATA - LIS - RX'!A:B,2,0)</f>
        <v>Gabapentin, Hydrocodone</v>
      </c>
      <c r="K258" s="231" t="b">
        <f>VLOOKUP($C258, 'DATA - LIS - RX'!$A:$D,3,0)</f>
        <v>1</v>
      </c>
      <c r="L258" s="257">
        <f>VLOOKUP($C258, 'DATA - LIS - RX'!$A:$D,4,0)</f>
        <v>44601</v>
      </c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idden="1">
      <c r="A259" s="290">
        <v>206440.0</v>
      </c>
      <c r="B259" s="231" t="s">
        <v>8345</v>
      </c>
      <c r="C259" s="231">
        <v>10400.0</v>
      </c>
      <c r="D259" s="231" t="s">
        <v>300</v>
      </c>
      <c r="E259" s="291">
        <v>44565.0</v>
      </c>
      <c r="F259" s="290" t="s">
        <v>8483</v>
      </c>
      <c r="G259" s="290">
        <v>58.6</v>
      </c>
      <c r="H259" s="290" t="s">
        <v>8309</v>
      </c>
      <c r="I259" s="236" t="str">
        <f>IF(SEARCH("morphine",J259)&gt;=1,"+","-")</f>
        <v>+</v>
      </c>
      <c r="J259" s="231" t="str">
        <f>VLOOKUP(C259, 'DATA - LIS - RX'!A:B,2,0)</f>
        <v>Clonazepam, Pregabalin, Oxycodone, Morphine</v>
      </c>
      <c r="K259" s="231" t="b">
        <f>VLOOKUP($C259, 'DATA - LIS - RX'!$A:$D,3,0)</f>
        <v>1</v>
      </c>
      <c r="L259" s="257">
        <f>VLOOKUP($C259, 'DATA - LIS - RX'!$A:$D,4,0)</f>
        <v>44601</v>
      </c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idden="1">
      <c r="A260" s="290">
        <v>206442.0</v>
      </c>
      <c r="B260" s="231" t="s">
        <v>8452</v>
      </c>
      <c r="C260" s="231">
        <v>10055.0</v>
      </c>
      <c r="D260" s="231" t="s">
        <v>2530</v>
      </c>
      <c r="E260" s="291">
        <v>44565.0</v>
      </c>
      <c r="F260" s="290" t="s">
        <v>8483</v>
      </c>
      <c r="G260" s="290">
        <v>88.0</v>
      </c>
      <c r="H260" s="290" t="s">
        <v>8309</v>
      </c>
      <c r="I260" s="236" t="str">
        <f t="shared" ref="I260:I272" si="16">IF(SEARCH($F$256,J260)&gt;=1,"+","-")</f>
        <v>+</v>
      </c>
      <c r="J260" s="231" t="str">
        <f>VLOOKUP(C260, 'DATA - LIS - RX'!A:B,2,0)</f>
        <v>Buprenorphine, Hydrocodone</v>
      </c>
      <c r="K260" s="231" t="b">
        <f>VLOOKUP($C260, 'DATA - LIS - RX'!$A:$D,3,0)</f>
        <v>1</v>
      </c>
      <c r="L260" s="257">
        <f>VLOOKUP($C260, 'DATA - LIS - RX'!$A:$D,4,0)</f>
        <v>44601</v>
      </c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idden="1">
      <c r="A261" s="290">
        <v>206493.0</v>
      </c>
      <c r="B261" s="231" t="s">
        <v>8457</v>
      </c>
      <c r="C261" s="231">
        <v>12224.0</v>
      </c>
      <c r="D261" s="231" t="s">
        <v>1287</v>
      </c>
      <c r="E261" s="291">
        <v>44567.0</v>
      </c>
      <c r="F261" s="290" t="s">
        <v>8483</v>
      </c>
      <c r="G261" s="290">
        <v>113.0</v>
      </c>
      <c r="H261" s="290" t="s">
        <v>8309</v>
      </c>
      <c r="I261" s="236" t="str">
        <f t="shared" si="16"/>
        <v>#VALUE!</v>
      </c>
      <c r="J261" s="231" t="str">
        <f>VLOOKUP(C261, 'DATA - LIS - RX'!A:B,2,0)</f>
        <v>Pregabalin, Tramadol</v>
      </c>
      <c r="K261" s="231" t="b">
        <f>VLOOKUP($C261, 'DATA - LIS - RX'!$A:$D,3,0)</f>
        <v>1</v>
      </c>
      <c r="L261" s="257">
        <f>VLOOKUP($C261, 'DATA - LIS - RX'!$A:$D,4,0)</f>
        <v>44384</v>
      </c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idden="1">
      <c r="A262" s="290">
        <v>206521.0</v>
      </c>
      <c r="B262" s="231" t="s">
        <v>8353</v>
      </c>
      <c r="C262" s="231">
        <v>9353.0</v>
      </c>
      <c r="D262" s="231" t="s">
        <v>2639</v>
      </c>
      <c r="E262" s="291">
        <v>44568.0</v>
      </c>
      <c r="F262" s="290" t="s">
        <v>8483</v>
      </c>
      <c r="G262" s="290">
        <v>74.2</v>
      </c>
      <c r="H262" s="290" t="s">
        <v>8309</v>
      </c>
      <c r="I262" s="236" t="str">
        <f t="shared" si="16"/>
        <v>+</v>
      </c>
      <c r="J262" s="231" t="str">
        <f>VLOOKUP(C262, 'DATA - LIS - RX'!A:B,2,0)</f>
        <v>Hydrocodone</v>
      </c>
      <c r="K262" s="231" t="b">
        <f>VLOOKUP($C262, 'DATA - LIS - RX'!$A:$D,3,0)</f>
        <v>1</v>
      </c>
      <c r="L262" s="257">
        <f>VLOOKUP($C262, 'DATA - LIS - RX'!$A:$D,4,0)</f>
        <v>44448</v>
      </c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idden="1">
      <c r="A263" s="290">
        <v>206522.0</v>
      </c>
      <c r="B263" s="231" t="s">
        <v>8464</v>
      </c>
      <c r="C263" s="231">
        <v>15851.0</v>
      </c>
      <c r="D263" s="231" t="s">
        <v>2640</v>
      </c>
      <c r="E263" s="291">
        <v>44568.0</v>
      </c>
      <c r="F263" s="290" t="s">
        <v>8483</v>
      </c>
      <c r="G263" s="290">
        <v>167.0</v>
      </c>
      <c r="H263" s="290" t="s">
        <v>8309</v>
      </c>
      <c r="I263" s="236" t="str">
        <f t="shared" si="16"/>
        <v>+</v>
      </c>
      <c r="J263" s="231" t="str">
        <f>VLOOKUP(C263, 'DATA - LIS - RX'!A:B,2,0)</f>
        <v>Hydrocodone</v>
      </c>
      <c r="K263" s="257" t="b">
        <f>VLOOKUP($C263, 'DATA - LIS - RX'!$A:$D,3,0)</f>
        <v>1</v>
      </c>
      <c r="L263" s="257">
        <f>VLOOKUP($C263, 'DATA - LIS - RX'!$A:$D,4,0)</f>
        <v>44495</v>
      </c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idden="1">
      <c r="A264" s="290">
        <v>206564.0</v>
      </c>
      <c r="B264" s="231" t="s">
        <v>8468</v>
      </c>
      <c r="C264" s="231">
        <v>9263.0</v>
      </c>
      <c r="D264" s="231" t="s">
        <v>2679</v>
      </c>
      <c r="E264" s="291">
        <v>44571.0</v>
      </c>
      <c r="F264" s="290" t="s">
        <v>8483</v>
      </c>
      <c r="G264" s="290">
        <v>143.0</v>
      </c>
      <c r="H264" s="290" t="s">
        <v>8309</v>
      </c>
      <c r="I264" s="236" t="str">
        <f t="shared" si="16"/>
        <v>+</v>
      </c>
      <c r="J264" s="231" t="str">
        <f>VLOOKUP(C264, 'DATA - LIS - RX'!A:B,2,0)</f>
        <v>Hydrocodone</v>
      </c>
      <c r="K264" s="231" t="b">
        <f>VLOOKUP($C264, 'DATA - LIS - RX'!$A:$D,3,0)</f>
        <v>1</v>
      </c>
      <c r="L264" s="257">
        <f>VLOOKUP($C264, 'DATA - LIS - RX'!$A:$D,4,0)</f>
        <v>44614</v>
      </c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idden="1">
      <c r="A265" s="290">
        <v>206577.0</v>
      </c>
      <c r="B265" s="231" t="s">
        <v>8435</v>
      </c>
      <c r="C265" s="231">
        <v>17119.0</v>
      </c>
      <c r="D265" s="231" t="s">
        <v>6869</v>
      </c>
      <c r="E265" s="291">
        <v>44572.0</v>
      </c>
      <c r="F265" s="290" t="s">
        <v>8483</v>
      </c>
      <c r="G265" s="290">
        <v>84.0</v>
      </c>
      <c r="H265" s="290" t="s">
        <v>8309</v>
      </c>
      <c r="I265" s="236" t="str">
        <f t="shared" si="16"/>
        <v>+</v>
      </c>
      <c r="J265" s="231" t="str">
        <f>VLOOKUP(C265, 'DATA - LIS - RX'!A:B,2,0)</f>
        <v>Gabapentin, Hydrocodone, Buprenorphine, Tramadol</v>
      </c>
      <c r="K265" s="257" t="b">
        <f>VLOOKUP($C265, 'DATA - LIS - RX'!$A:$D,3,0)</f>
        <v>1</v>
      </c>
      <c r="L265" s="257">
        <f>VLOOKUP($C265, 'DATA - LIS - RX'!$A:$D,4,0)</f>
        <v>44614</v>
      </c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idden="1">
      <c r="A266" s="290">
        <v>206592.0</v>
      </c>
      <c r="B266" s="231" t="s">
        <v>8471</v>
      </c>
      <c r="C266" s="231">
        <v>12469.0</v>
      </c>
      <c r="D266" s="231" t="s">
        <v>2713</v>
      </c>
      <c r="E266" s="291">
        <v>44572.0</v>
      </c>
      <c r="F266" s="290" t="s">
        <v>8483</v>
      </c>
      <c r="G266" s="290">
        <v>133.0</v>
      </c>
      <c r="H266" s="290" t="s">
        <v>8309</v>
      </c>
      <c r="I266" s="236" t="str">
        <f t="shared" si="16"/>
        <v>+</v>
      </c>
      <c r="J266" s="231" t="str">
        <f>VLOOKUP(C266, 'DATA - LIS - RX'!A:B,2,0)</f>
        <v>Hydrocodone</v>
      </c>
      <c r="K266" s="231" t="b">
        <f>VLOOKUP($C266, 'DATA - LIS - RX'!$A:$D,3,0)</f>
        <v>1</v>
      </c>
      <c r="L266" s="257">
        <f>VLOOKUP($C266, 'DATA - LIS - RX'!$A:$D,4,0)</f>
        <v>44614</v>
      </c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idden="1">
      <c r="A267" s="290">
        <v>206609.0</v>
      </c>
      <c r="B267" s="231" t="s">
        <v>8473</v>
      </c>
      <c r="C267" s="231">
        <v>17217.0</v>
      </c>
      <c r="D267" s="231" t="s">
        <v>2802</v>
      </c>
      <c r="E267" s="291">
        <v>44575.0</v>
      </c>
      <c r="F267" s="290" t="s">
        <v>8483</v>
      </c>
      <c r="G267" s="290">
        <v>54.1</v>
      </c>
      <c r="H267" s="290" t="s">
        <v>8309</v>
      </c>
      <c r="I267" s="236" t="str">
        <f t="shared" si="16"/>
        <v>+</v>
      </c>
      <c r="J267" s="231" t="str">
        <f>VLOOKUP(C267, 'DATA - LIS - RX'!A:B,2,0)</f>
        <v>Hydrocodone</v>
      </c>
      <c r="K267" s="257" t="b">
        <f>VLOOKUP($C267, 'DATA - LIS - RX'!$A:$D,3,0)</f>
        <v>1</v>
      </c>
      <c r="L267" s="257">
        <f>VLOOKUP($C267, 'DATA - LIS - RX'!$A:$D,4,0)</f>
        <v>44616</v>
      </c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idden="1">
      <c r="A268" s="290">
        <v>206628.0</v>
      </c>
      <c r="B268" s="231" t="s">
        <v>8442</v>
      </c>
      <c r="C268" s="231">
        <v>13668.0</v>
      </c>
      <c r="D268" s="231" t="s">
        <v>730</v>
      </c>
      <c r="E268" s="291">
        <v>44574.0</v>
      </c>
      <c r="F268" s="290" t="s">
        <v>8483</v>
      </c>
      <c r="G268" s="290">
        <v>83.3</v>
      </c>
      <c r="H268" s="290" t="s">
        <v>8309</v>
      </c>
      <c r="I268" s="236" t="str">
        <f t="shared" si="16"/>
        <v>+</v>
      </c>
      <c r="J268" s="231" t="str">
        <f>VLOOKUP(C268, 'DATA - LIS - RX'!A:B,2,0)</f>
        <v>Gabapentin, Hydrocodone, Duloxetine, Cyclobenzaprine</v>
      </c>
      <c r="K268" s="231" t="b">
        <f>VLOOKUP($C268, 'DATA - LIS - RX'!$A:$D,3,0)</f>
        <v>1</v>
      </c>
      <c r="L268" s="257">
        <f>VLOOKUP($C268, 'DATA - LIS - RX'!$A:$D,4,0)</f>
        <v>44616</v>
      </c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idden="1">
      <c r="A269" s="290">
        <v>206638.0</v>
      </c>
      <c r="B269" s="231" t="s">
        <v>8477</v>
      </c>
      <c r="C269" s="231">
        <v>11792.0</v>
      </c>
      <c r="D269" s="231" t="s">
        <v>581</v>
      </c>
      <c r="E269" s="291">
        <v>44573.0</v>
      </c>
      <c r="F269" s="290" t="s">
        <v>8483</v>
      </c>
      <c r="G269" s="290">
        <v>73.9</v>
      </c>
      <c r="H269" s="290" t="s">
        <v>8309</v>
      </c>
      <c r="I269" s="236" t="str">
        <f t="shared" si="16"/>
        <v>+</v>
      </c>
      <c r="J269" s="231" t="str">
        <f>VLOOKUP(C269, 'DATA - LIS - RX'!A:B,2,0)</f>
        <v>Hydrocodone, Pregabalin, Morphine </v>
      </c>
      <c r="K269" s="231" t="b">
        <f>VLOOKUP($C269, 'DATA - LIS - RX'!$A:$D,3,0)</f>
        <v>1</v>
      </c>
      <c r="L269" s="257">
        <f>VLOOKUP($C269, 'DATA - LIS - RX'!$A:$D,4,0)</f>
        <v>44614</v>
      </c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idden="1">
      <c r="A270" s="290">
        <v>206644.0</v>
      </c>
      <c r="B270" s="231" t="s">
        <v>8478</v>
      </c>
      <c r="C270" s="231">
        <v>12220.0</v>
      </c>
      <c r="D270" s="231" t="s">
        <v>2725</v>
      </c>
      <c r="E270" s="291">
        <v>44573.0</v>
      </c>
      <c r="F270" s="290" t="s">
        <v>8483</v>
      </c>
      <c r="G270" s="290">
        <v>131.0</v>
      </c>
      <c r="H270" s="290" t="s">
        <v>8309</v>
      </c>
      <c r="I270" s="236" t="str">
        <f t="shared" si="16"/>
        <v>+</v>
      </c>
      <c r="J270" s="231" t="str">
        <f>VLOOKUP(C270, 'DATA - LIS - RX'!A:B,2,0)</f>
        <v>Amitriptyline, Hydrocodone</v>
      </c>
      <c r="K270" s="231" t="b">
        <f>VLOOKUP($C270, 'DATA - LIS - RX'!$A:$D,3,0)</f>
        <v>1</v>
      </c>
      <c r="L270" s="257">
        <f>VLOOKUP($C270, 'DATA - LIS - RX'!$A:$D,4,0)</f>
        <v>44614</v>
      </c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idden="1">
      <c r="A271" s="290">
        <v>206688.0</v>
      </c>
      <c r="B271" s="231" t="s">
        <v>8408</v>
      </c>
      <c r="C271" s="231">
        <v>13938.0</v>
      </c>
      <c r="D271" s="231" t="s">
        <v>2778</v>
      </c>
      <c r="E271" s="291">
        <v>44574.0</v>
      </c>
      <c r="F271" s="290" t="s">
        <v>8483</v>
      </c>
      <c r="G271" s="290">
        <v>71.1</v>
      </c>
      <c r="H271" s="290" t="s">
        <v>8309</v>
      </c>
      <c r="I271" s="236" t="str">
        <f t="shared" si="16"/>
        <v>+</v>
      </c>
      <c r="J271" s="231" t="str">
        <f>VLOOKUP(C271, 'DATA - LIS - RX'!A:B,2,0)</f>
        <v>Pregabalin, Duloxetine, Hydrocodone</v>
      </c>
      <c r="K271" s="231" t="b">
        <f>VLOOKUP($C271, 'DATA - LIS - RX'!$A:$D,3,0)</f>
        <v>1</v>
      </c>
      <c r="L271" s="257">
        <f>VLOOKUP($C271, 'DATA - LIS - RX'!$A:$D,4,0)</f>
        <v>44616</v>
      </c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idden="1">
      <c r="A272" s="290">
        <v>206715.0</v>
      </c>
      <c r="B272" s="231" t="s">
        <v>8381</v>
      </c>
      <c r="C272" s="231">
        <v>14248.0</v>
      </c>
      <c r="D272" s="231" t="s">
        <v>2809</v>
      </c>
      <c r="E272" s="291">
        <v>44575.0</v>
      </c>
      <c r="F272" s="290" t="s">
        <v>8483</v>
      </c>
      <c r="G272" s="290">
        <v>74.2</v>
      </c>
      <c r="H272" s="290" t="s">
        <v>8309</v>
      </c>
      <c r="I272" s="236" t="str">
        <f t="shared" si="16"/>
        <v>+</v>
      </c>
      <c r="J272" s="231" t="str">
        <f>VLOOKUP(C272, 'DATA - LIS - RX'!A:B,2,0)</f>
        <v>Hydrocodone, Pregabalin, Buprenorphine, Duloxetine</v>
      </c>
      <c r="K272" s="231" t="b">
        <f>VLOOKUP($C272, 'DATA - LIS - RX'!$A:$D,3,0)</f>
        <v>1</v>
      </c>
      <c r="L272" s="257">
        <f>VLOOKUP($C272, 'DATA - LIS - RX'!$A:$D,4,0)</f>
        <v>44616</v>
      </c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idden="1">
      <c r="A273" s="197"/>
      <c r="B273" s="197"/>
      <c r="C273" s="197"/>
      <c r="D273" s="197"/>
      <c r="E273" s="197"/>
      <c r="F273" s="203" t="s">
        <v>8484</v>
      </c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idden="1">
      <c r="A274" s="290">
        <v>206434.0</v>
      </c>
      <c r="B274" s="231" t="s">
        <v>8344</v>
      </c>
      <c r="C274" s="231">
        <v>13800.0</v>
      </c>
      <c r="D274" s="231" t="s">
        <v>548</v>
      </c>
      <c r="E274" s="291">
        <v>44565.0</v>
      </c>
      <c r="F274" s="290" t="s">
        <v>7904</v>
      </c>
      <c r="G274" s="290" t="s">
        <v>8309</v>
      </c>
      <c r="H274" s="290" t="s">
        <v>8309</v>
      </c>
      <c r="I274" s="236" t="str">
        <f>IF(SEARCH(F274,J274)&gt;=1,"+","-")</f>
        <v>+</v>
      </c>
      <c r="J274" s="231" t="str">
        <f>VLOOKUP(C274, 'DATA - LIS - RX'!A:B,2,0)</f>
        <v>Gabapentin, Amitriptyline, Methadone</v>
      </c>
      <c r="K274" s="231" t="b">
        <f>VLOOKUP($C274, 'DATA - LIS - RX'!$A:$D,3,0)</f>
        <v>1</v>
      </c>
      <c r="L274" s="257">
        <f>VLOOKUP($C274, 'DATA - LIS - RX'!$A:$D,4,0)</f>
        <v>44577</v>
      </c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idden="1">
      <c r="A275" s="290">
        <v>206536.0</v>
      </c>
      <c r="B275" s="231" t="s">
        <v>8485</v>
      </c>
      <c r="C275" s="231">
        <v>11903.0</v>
      </c>
      <c r="D275" s="231" t="s">
        <v>132</v>
      </c>
      <c r="E275" s="291">
        <v>44568.0</v>
      </c>
      <c r="F275" s="290" t="s">
        <v>7904</v>
      </c>
      <c r="G275" s="290" t="s">
        <v>8309</v>
      </c>
      <c r="H275" s="290" t="s">
        <v>8309</v>
      </c>
      <c r="I275" s="236" t="str">
        <f>IF(SEARCH($F$273,J275)&gt;=1,"+","-")</f>
        <v>+</v>
      </c>
      <c r="J275" s="231" t="str">
        <f>VLOOKUP(C275, 'DATA - LIS - RX'!A:B,2,0)</f>
        <v>Hydrocodone, Tapentadol</v>
      </c>
      <c r="K275" s="231" t="b">
        <f>VLOOKUP($C275, 'DATA - LIS - RX'!$A:$D,3,0)</f>
        <v>1</v>
      </c>
      <c r="L275" s="257">
        <f>VLOOKUP($C275, 'DATA - LIS - RX'!$A:$D,4,0)</f>
        <v>44634</v>
      </c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idden="1">
      <c r="A276" s="290">
        <v>206631.0</v>
      </c>
      <c r="B276" s="231" t="s">
        <v>8409</v>
      </c>
      <c r="C276" s="231">
        <v>11282.0</v>
      </c>
      <c r="D276" s="231" t="s">
        <v>2764</v>
      </c>
      <c r="E276" s="291">
        <v>44574.0</v>
      </c>
      <c r="F276" s="290" t="s">
        <v>7904</v>
      </c>
      <c r="G276" s="290">
        <v>794.0</v>
      </c>
      <c r="H276" s="290" t="s">
        <v>8309</v>
      </c>
      <c r="I276" s="236" t="str">
        <f t="shared" ref="I276:I278" si="17">IF(SEARCH(F276,J276)&gt;=1,"+","-")</f>
        <v>+</v>
      </c>
      <c r="J276" s="231" t="str">
        <f>VLOOKUP(C276, 'DATA - LIS - RX'!A:B,2,0)</f>
        <v>Methadone, Morphine, Pregabalin</v>
      </c>
      <c r="K276" s="231" t="b">
        <f>VLOOKUP($C276, 'DATA - LIS - RX'!$A:$D,3,0)</f>
        <v>1</v>
      </c>
      <c r="L276" s="257">
        <f>VLOOKUP($C276, 'DATA - LIS - RX'!$A:$D,4,0)</f>
        <v>44615</v>
      </c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idden="1">
      <c r="A277" s="290">
        <v>206631.0</v>
      </c>
      <c r="B277" s="231" t="s">
        <v>8409</v>
      </c>
      <c r="C277" s="231">
        <v>11282.0</v>
      </c>
      <c r="D277" s="231" t="s">
        <v>2764</v>
      </c>
      <c r="E277" s="291">
        <v>44574.0</v>
      </c>
      <c r="F277" s="290" t="s">
        <v>7904</v>
      </c>
      <c r="G277" s="290" t="s">
        <v>8309</v>
      </c>
      <c r="H277" s="290" t="s">
        <v>8309</v>
      </c>
      <c r="I277" s="236" t="str">
        <f t="shared" si="17"/>
        <v>+</v>
      </c>
      <c r="J277" s="231" t="str">
        <f>VLOOKUP(C277, 'DATA - LIS - RX'!A:B,2,0)</f>
        <v>Methadone, Morphine, Pregabalin</v>
      </c>
      <c r="K277" s="231" t="b">
        <f>VLOOKUP($C277, 'DATA - LIS - RX'!$A:$D,3,0)</f>
        <v>1</v>
      </c>
      <c r="L277" s="257">
        <f>VLOOKUP($C277, 'DATA - LIS - RX'!$A:$D,4,0)</f>
        <v>44615</v>
      </c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idden="1">
      <c r="A278" s="290">
        <v>206690.0</v>
      </c>
      <c r="B278" s="231" t="s">
        <v>8411</v>
      </c>
      <c r="C278" s="231">
        <v>12933.0</v>
      </c>
      <c r="D278" s="231" t="s">
        <v>2782</v>
      </c>
      <c r="E278" s="291">
        <v>44574.0</v>
      </c>
      <c r="F278" s="290" t="s">
        <v>7904</v>
      </c>
      <c r="G278" s="290">
        <v>68.6</v>
      </c>
      <c r="H278" s="290" t="s">
        <v>8309</v>
      </c>
      <c r="I278" s="236" t="str">
        <f t="shared" si="17"/>
        <v>+</v>
      </c>
      <c r="J278" s="231" t="str">
        <f>VLOOKUP(C278, 'DATA - LIS - RX'!A:B,2,0)</f>
        <v>Duloxetine, Hydrocodone, Pregabalin, Methadone, Tramadol</v>
      </c>
      <c r="K278" s="231" t="b">
        <f>VLOOKUP($C278, 'DATA - LIS - RX'!$A:$D,3,0)</f>
        <v>1</v>
      </c>
      <c r="L278" s="257">
        <f>VLOOKUP($C278, 'DATA - LIS - RX'!$A:$D,4,0)</f>
        <v>44616</v>
      </c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idden="1">
      <c r="A279" s="290">
        <v>206707.0</v>
      </c>
      <c r="B279" s="231" t="s">
        <v>8365</v>
      </c>
      <c r="C279" s="231">
        <v>9976.0</v>
      </c>
      <c r="D279" s="231" t="s">
        <v>985</v>
      </c>
      <c r="E279" s="291">
        <v>44575.0</v>
      </c>
      <c r="F279" s="290" t="s">
        <v>7904</v>
      </c>
      <c r="G279" s="290" t="s">
        <v>8309</v>
      </c>
      <c r="H279" s="290" t="s">
        <v>8309</v>
      </c>
      <c r="I279" s="236" t="str">
        <f t="shared" ref="I279:I280" si="18">IF(SEARCH($F$273,J279)&gt;=1,"+","-")</f>
        <v>+</v>
      </c>
      <c r="J279" s="231" t="str">
        <f>VLOOKUP(C279, 'DATA - LIS - RX'!A:B,2,0)</f>
        <v>Clonazepam, Hydrocodone, Pregabalin, Tapentadol</v>
      </c>
      <c r="K279" s="231" t="b">
        <f>VLOOKUP($C279, 'DATA - LIS - RX'!$A:$D,3,0)</f>
        <v>1</v>
      </c>
      <c r="L279" s="257">
        <f>VLOOKUP($C279, 'DATA - LIS - RX'!$A:$D,4,0)</f>
        <v>44559</v>
      </c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idden="1">
      <c r="A280" s="290">
        <v>206783.0</v>
      </c>
      <c r="B280" s="231" t="s">
        <v>8486</v>
      </c>
      <c r="C280" s="231">
        <v>10929.0</v>
      </c>
      <c r="D280" s="231" t="s">
        <v>2905</v>
      </c>
      <c r="E280" s="291">
        <v>44579.0</v>
      </c>
      <c r="F280" s="290" t="s">
        <v>7904</v>
      </c>
      <c r="G280" s="290" t="s">
        <v>8309</v>
      </c>
      <c r="H280" s="290" t="s">
        <v>8309</v>
      </c>
      <c r="I280" s="236" t="str">
        <f t="shared" si="18"/>
        <v>+</v>
      </c>
      <c r="J280" s="231" t="str">
        <f>VLOOKUP(C280, 'DATA - LIS - RX'!A:B,2,0)</f>
        <v>Gabapentin, Tapentadol</v>
      </c>
      <c r="K280" s="231" t="b">
        <f>VLOOKUP($C280, 'DATA - LIS - RX'!$A:$D,3,0)</f>
        <v>1</v>
      </c>
      <c r="L280" s="257">
        <f>VLOOKUP($C280, 'DATA - LIS - RX'!$A:$D,4,0)</f>
        <v>44620</v>
      </c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idden="1">
      <c r="A281" s="197"/>
      <c r="B281" s="197"/>
      <c r="C281" s="197"/>
      <c r="D281" s="197"/>
      <c r="E281" s="197"/>
      <c r="F281" s="203" t="s">
        <v>8487</v>
      </c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idden="1">
      <c r="A282" s="290">
        <v>206380.0</v>
      </c>
      <c r="B282" s="231" t="s">
        <v>8392</v>
      </c>
      <c r="C282" s="231">
        <v>17294.0</v>
      </c>
      <c r="D282" s="231" t="s">
        <v>2455</v>
      </c>
      <c r="E282" s="291">
        <v>44564.0</v>
      </c>
      <c r="F282" s="290" t="s">
        <v>8029</v>
      </c>
      <c r="G282" s="290">
        <v>162.0</v>
      </c>
      <c r="H282" s="290" t="s">
        <v>8309</v>
      </c>
      <c r="I282" s="236" t="str">
        <f>IF(SEARCH(F281,J282)&gt;=1,"+","-")</f>
        <v>+</v>
      </c>
      <c r="J282" s="231" t="str">
        <f>VLOOKUP(C282, 'DATA - LIS - RX'!A:B,2,0)</f>
        <v>Codeine, Clonazepam, Hydrocodone, Temazepam</v>
      </c>
      <c r="K282" s="231" t="b">
        <f>VLOOKUP($C282, 'DATA - LIS - RX'!$A:$D,3,0)</f>
        <v>1</v>
      </c>
      <c r="L282" s="257">
        <f>VLOOKUP($C282, 'DATA - LIS - RX'!$A:$D,4,0)</f>
        <v>44601</v>
      </c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idden="1">
      <c r="A283" s="290">
        <v>206440.0</v>
      </c>
      <c r="B283" s="231" t="s">
        <v>8345</v>
      </c>
      <c r="C283" s="231">
        <v>10400.0</v>
      </c>
      <c r="D283" s="231" t="s">
        <v>300</v>
      </c>
      <c r="E283" s="291">
        <v>44565.0</v>
      </c>
      <c r="F283" s="290" t="s">
        <v>8029</v>
      </c>
      <c r="G283" s="290" t="s">
        <v>8315</v>
      </c>
      <c r="H283" s="290" t="s">
        <v>8309</v>
      </c>
      <c r="I283" s="236" t="str">
        <f t="shared" ref="I283:I285" si="19">IF(SEARCH(F283,J283)&gt;=1,"+","-")</f>
        <v>+</v>
      </c>
      <c r="J283" s="231" t="str">
        <f>VLOOKUP(C283, 'DATA - LIS - RX'!A:B,2,0)</f>
        <v>Clonazepam, Pregabalin, Oxycodone, Morphine</v>
      </c>
      <c r="K283" s="231" t="b">
        <f>VLOOKUP($C283, 'DATA - LIS - RX'!$A:$D,3,0)</f>
        <v>1</v>
      </c>
      <c r="L283" s="257">
        <f>VLOOKUP($C283, 'DATA - LIS - RX'!$A:$D,4,0)</f>
        <v>44601</v>
      </c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idden="1">
      <c r="A284" s="290">
        <v>206511.0</v>
      </c>
      <c r="B284" s="231" t="s">
        <v>8427</v>
      </c>
      <c r="C284" s="231">
        <v>16167.0</v>
      </c>
      <c r="D284" s="231" t="s">
        <v>165</v>
      </c>
      <c r="E284" s="291">
        <v>44567.0</v>
      </c>
      <c r="F284" s="290" t="s">
        <v>8029</v>
      </c>
      <c r="G284" s="290" t="s">
        <v>8315</v>
      </c>
      <c r="H284" s="290" t="s">
        <v>8309</v>
      </c>
      <c r="I284" s="236" t="str">
        <f t="shared" si="19"/>
        <v>+</v>
      </c>
      <c r="J284" s="231" t="str">
        <f>VLOOKUP(C284, 'DATA - LIS - RX'!A:B,2,0)</f>
        <v>Diazepam, Duloxetine, Gabapentin, Morphine </v>
      </c>
      <c r="K284" s="257" t="b">
        <f>VLOOKUP($C284, 'DATA - LIS - RX'!$A:$D,3,0)</f>
        <v>1</v>
      </c>
      <c r="L284" s="257">
        <f>VLOOKUP($C284, 'DATA - LIS - RX'!$A:$D,4,0)</f>
        <v>44495</v>
      </c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idden="1">
      <c r="A285" s="290">
        <v>206599.0</v>
      </c>
      <c r="B285" s="231" t="s">
        <v>8488</v>
      </c>
      <c r="C285" s="231">
        <v>13937.0</v>
      </c>
      <c r="D285" s="231" t="s">
        <v>837</v>
      </c>
      <c r="E285" s="291">
        <v>44575.0</v>
      </c>
      <c r="F285" s="290" t="s">
        <v>8029</v>
      </c>
      <c r="G285" s="290">
        <v>451.0</v>
      </c>
      <c r="H285" s="290" t="s">
        <v>8309</v>
      </c>
      <c r="I285" s="236" t="str">
        <f t="shared" si="19"/>
        <v>+</v>
      </c>
      <c r="J285" s="231" t="str">
        <f>VLOOKUP(C285, 'DATA - LIS - RX'!A:B,2,0)</f>
        <v>Morphine, Pregabalin, Hydrocodone</v>
      </c>
      <c r="K285" s="231" t="b">
        <f>VLOOKUP($C285, 'DATA - LIS - RX'!$A:$D,3,0)</f>
        <v>1</v>
      </c>
      <c r="L285" s="257">
        <f>VLOOKUP($C285, 'DATA - LIS - RX'!$A:$D,4,0)</f>
        <v>44616</v>
      </c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idden="1">
      <c r="A286" s="290">
        <v>206623.0</v>
      </c>
      <c r="B286" s="231" t="s">
        <v>8398</v>
      </c>
      <c r="C286" s="231">
        <v>13695.0</v>
      </c>
      <c r="D286" s="231" t="s">
        <v>2762</v>
      </c>
      <c r="E286" s="291">
        <v>44574.0</v>
      </c>
      <c r="F286" s="290" t="s">
        <v>8029</v>
      </c>
      <c r="G286" s="290">
        <v>95.9</v>
      </c>
      <c r="H286" s="290" t="s">
        <v>8309</v>
      </c>
      <c r="I286" s="236" t="str">
        <f>IF(SEARCH(F281,J286)&gt;=1,"+","-")</f>
        <v>+</v>
      </c>
      <c r="J286" s="231" t="str">
        <f>VLOOKUP(C286, 'DATA - LIS - RX'!A:B,2,0)</f>
        <v>Codeine, Gabapentin</v>
      </c>
      <c r="K286" s="231" t="b">
        <f>VLOOKUP($C286, 'DATA - LIS - RX'!$A:$D,3,0)</f>
        <v>1</v>
      </c>
      <c r="L286" s="257">
        <f>VLOOKUP($C286, 'DATA - LIS - RX'!$A:$D,4,0)</f>
        <v>44616</v>
      </c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idden="1">
      <c r="A287" s="290">
        <v>206632.0</v>
      </c>
      <c r="B287" s="231" t="s">
        <v>8444</v>
      </c>
      <c r="C287" s="231">
        <v>12467.0</v>
      </c>
      <c r="D287" s="231" t="s">
        <v>2768</v>
      </c>
      <c r="E287" s="291">
        <v>44574.0</v>
      </c>
      <c r="F287" s="290" t="s">
        <v>8029</v>
      </c>
      <c r="G287" s="290">
        <v>70.7</v>
      </c>
      <c r="H287" s="290" t="s">
        <v>8309</v>
      </c>
      <c r="I287" s="236" t="str">
        <f t="shared" ref="I287:I288" si="20">IF(SEARCH(F287,J287)&gt;=1,"+","-")</f>
        <v>+</v>
      </c>
      <c r="J287" s="231" t="str">
        <f>VLOOKUP(C287, 'DATA - LIS - RX'!A:B,2,0)</f>
        <v>Morphine, Cyclobenzaprine, Zolpidem, Gabapentin</v>
      </c>
      <c r="K287" s="231" t="b">
        <f>VLOOKUP($C287, 'DATA - LIS - RX'!$A:$D,3,0)</f>
        <v>1</v>
      </c>
      <c r="L287" s="257">
        <f>VLOOKUP($C287, 'DATA - LIS - RX'!$A:$D,4,0)</f>
        <v>44616</v>
      </c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idden="1">
      <c r="A288" s="290">
        <v>206638.0</v>
      </c>
      <c r="B288" s="231" t="s">
        <v>8477</v>
      </c>
      <c r="C288" s="231">
        <v>11792.0</v>
      </c>
      <c r="D288" s="231" t="s">
        <v>581</v>
      </c>
      <c r="E288" s="291">
        <v>44573.0</v>
      </c>
      <c r="F288" s="290" t="s">
        <v>8029</v>
      </c>
      <c r="G288" s="290" t="s">
        <v>8315</v>
      </c>
      <c r="H288" s="290" t="s">
        <v>8309</v>
      </c>
      <c r="I288" s="236" t="str">
        <f t="shared" si="20"/>
        <v>+</v>
      </c>
      <c r="J288" s="231" t="str">
        <f>VLOOKUP(C288, 'DATA - LIS - RX'!A:B,2,0)</f>
        <v>Hydrocodone, Pregabalin, Morphine </v>
      </c>
      <c r="K288" s="231" t="b">
        <f>VLOOKUP($C288, 'DATA - LIS - RX'!$A:$D,3,0)</f>
        <v>1</v>
      </c>
      <c r="L288" s="257">
        <f>VLOOKUP($C288, 'DATA - LIS - RX'!$A:$D,4,0)</f>
        <v>44614</v>
      </c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idden="1">
      <c r="A289" s="197"/>
      <c r="B289" s="197"/>
      <c r="C289" s="197"/>
      <c r="D289" s="197"/>
      <c r="E289" s="197"/>
      <c r="F289" s="203" t="s">
        <v>8489</v>
      </c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idden="1">
      <c r="A290" s="290">
        <v>206715.0</v>
      </c>
      <c r="B290" s="231" t="s">
        <v>8381</v>
      </c>
      <c r="C290" s="231">
        <v>14248.0</v>
      </c>
      <c r="D290" s="231" t="s">
        <v>2809</v>
      </c>
      <c r="E290" s="291">
        <v>44575.0</v>
      </c>
      <c r="F290" s="290" t="s">
        <v>8490</v>
      </c>
      <c r="G290" s="290">
        <v>27.3</v>
      </c>
      <c r="H290" s="290" t="s">
        <v>8309</v>
      </c>
      <c r="I290" s="236" t="str">
        <f>IF(SEARCH(F289,J290)&gt;=1,"+","-")</f>
        <v>+</v>
      </c>
      <c r="J290" s="231" t="str">
        <f>VLOOKUP(C290, 'DATA - LIS - RX'!A:B,2,0)</f>
        <v>Hydrocodone, Pregabalin, Buprenorphine, Duloxetine</v>
      </c>
      <c r="K290" s="231" t="b">
        <f>VLOOKUP($C290, 'DATA - LIS - RX'!$A:$D,3,0)</f>
        <v>1</v>
      </c>
      <c r="L290" s="257">
        <f>VLOOKUP($C290, 'DATA - LIS - RX'!$A:$D,4,0)</f>
        <v>44616</v>
      </c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idden="1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idden="1">
      <c r="A292" s="290">
        <v>206648.0</v>
      </c>
      <c r="B292" s="231" t="s">
        <v>8317</v>
      </c>
      <c r="C292" s="231">
        <v>11619.0</v>
      </c>
      <c r="D292" s="231" t="s">
        <v>2729</v>
      </c>
      <c r="E292" s="291">
        <v>44573.0</v>
      </c>
      <c r="F292" s="290" t="s">
        <v>8491</v>
      </c>
      <c r="G292" s="290">
        <v>57.0</v>
      </c>
      <c r="H292" s="290" t="s">
        <v>8309</v>
      </c>
      <c r="I292" s="236" t="str">
        <f>IF(SEARCH(F292,J292)&gt;=1,"+","-")</f>
        <v>#VALUE!</v>
      </c>
      <c r="J292" s="231" t="str">
        <f>VLOOKUP(C292, 'DATA - LIS - RX'!A:B,2,0)</f>
        <v>Adderall, Diazepam, Pregabalin, Oxycodone</v>
      </c>
      <c r="K292" s="231" t="b">
        <f>VLOOKUP($C292, 'DATA - LIS - RX'!$A:$D,3,0)</f>
        <v>1</v>
      </c>
      <c r="L292" s="257">
        <f>VLOOKUP($C292, 'DATA - LIS - RX'!$A:$D,4,0)</f>
        <v>44614</v>
      </c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idden="1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idden="1">
      <c r="A294" s="290">
        <v>206381.0</v>
      </c>
      <c r="B294" s="231" t="s">
        <v>8412</v>
      </c>
      <c r="C294" s="231">
        <v>9861.0</v>
      </c>
      <c r="D294" s="231" t="s">
        <v>195</v>
      </c>
      <c r="E294" s="291">
        <v>44564.0</v>
      </c>
      <c r="F294" s="290" t="s">
        <v>8492</v>
      </c>
      <c r="G294" s="290" t="s">
        <v>8493</v>
      </c>
      <c r="H294" s="290" t="s">
        <v>8309</v>
      </c>
      <c r="I294" s="236" t="str">
        <f>IF(SEARCH(F294,J294)&gt;=1,"+","-")</f>
        <v>#VALUE!</v>
      </c>
      <c r="J294" s="231" t="str">
        <f>VLOOKUP(C294, 'DATA - LIS - RX'!A:B,2,0)</f>
        <v>Fentanyl, Gabapentin, Zolpidem, Cyclobenzaprine, Oxycodone</v>
      </c>
      <c r="K294" s="231" t="b">
        <f>VLOOKUP($C294, 'DATA - LIS - RX'!$A:$D,3,0)</f>
        <v>1</v>
      </c>
      <c r="L294" s="257">
        <f>VLOOKUP($C294, 'DATA - LIS - RX'!$A:$D,4,0)</f>
        <v>44601</v>
      </c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idden="1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idden="1">
      <c r="A296" s="290">
        <v>206378.0</v>
      </c>
      <c r="B296" s="231" t="s">
        <v>8448</v>
      </c>
      <c r="C296" s="231">
        <v>15807.0</v>
      </c>
      <c r="D296" s="231" t="s">
        <v>2454</v>
      </c>
      <c r="E296" s="291">
        <v>44564.0</v>
      </c>
      <c r="F296" s="290" t="s">
        <v>8494</v>
      </c>
      <c r="G296" s="290">
        <v>590.0</v>
      </c>
      <c r="H296" s="290" t="s">
        <v>8309</v>
      </c>
      <c r="I296" s="236" t="str">
        <f t="shared" ref="I296:I368" si="21">IF(SEARCH("hydrocodone",J296)&gt;=1,"+","-")</f>
        <v>+</v>
      </c>
      <c r="J296" s="231" t="str">
        <f>VLOOKUP(C296, 'DATA - LIS - RX'!A:B,2,0)</f>
        <v>Hydrocodone, Tramadol, Zolpidem </v>
      </c>
      <c r="K296" s="257" t="b">
        <f>VLOOKUP($C296, 'DATA - LIS - RX'!$A:$D,3,0)</f>
        <v>1</v>
      </c>
      <c r="L296" s="257">
        <f>VLOOKUP($C296, 'DATA - LIS - RX'!$A:$D,4,0)</f>
        <v>44601</v>
      </c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idden="1">
      <c r="A297" s="290">
        <v>206380.0</v>
      </c>
      <c r="B297" s="231" t="s">
        <v>8392</v>
      </c>
      <c r="C297" s="231">
        <v>17294.0</v>
      </c>
      <c r="D297" s="231" t="s">
        <v>2455</v>
      </c>
      <c r="E297" s="291">
        <v>44564.0</v>
      </c>
      <c r="F297" s="290" t="s">
        <v>8494</v>
      </c>
      <c r="G297" s="290">
        <v>72.7</v>
      </c>
      <c r="H297" s="290" t="s">
        <v>8309</v>
      </c>
      <c r="I297" s="236" t="str">
        <f t="shared" si="21"/>
        <v>+</v>
      </c>
      <c r="J297" s="231" t="str">
        <f>VLOOKUP(C297, 'DATA - LIS - RX'!A:B,2,0)</f>
        <v>Codeine, Clonazepam, Hydrocodone, Temazepam</v>
      </c>
      <c r="K297" s="231" t="b">
        <f>VLOOKUP($C297, 'DATA - LIS - RX'!$A:$D,3,0)</f>
        <v>1</v>
      </c>
      <c r="L297" s="257">
        <f>VLOOKUP($C297, 'DATA - LIS - RX'!$A:$D,4,0)</f>
        <v>44601</v>
      </c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idden="1">
      <c r="A298" s="290">
        <v>206384.0</v>
      </c>
      <c r="B298" s="231" t="s">
        <v>8414</v>
      </c>
      <c r="C298" s="231">
        <v>15702.0</v>
      </c>
      <c r="D298" s="231" t="s">
        <v>1384</v>
      </c>
      <c r="E298" s="291">
        <v>44564.0</v>
      </c>
      <c r="F298" s="290" t="s">
        <v>8494</v>
      </c>
      <c r="G298" s="290">
        <v>560.0</v>
      </c>
      <c r="H298" s="290" t="s">
        <v>8309</v>
      </c>
      <c r="I298" s="236" t="str">
        <f t="shared" si="21"/>
        <v>+</v>
      </c>
      <c r="J298" s="231" t="str">
        <f>VLOOKUP(C298, 'DATA - LIS - RX'!A:B,2,0)</f>
        <v>Belbuca, Clonazepam, Hydrocodone,  Gabapentin</v>
      </c>
      <c r="K298" s="257" t="b">
        <f>VLOOKUP($C298, 'DATA - LIS - RX'!$A:$D,3,0)</f>
        <v>1</v>
      </c>
      <c r="L298" s="257">
        <f>VLOOKUP($C298, 'DATA - LIS - RX'!$A:$D,4,0)</f>
        <v>44601</v>
      </c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idden="1">
      <c r="A299" s="290">
        <v>206385.0</v>
      </c>
      <c r="B299" s="231" t="s">
        <v>8393</v>
      </c>
      <c r="C299" s="231">
        <v>14263.0</v>
      </c>
      <c r="D299" s="231" t="s">
        <v>2466</v>
      </c>
      <c r="E299" s="291">
        <v>44564.0</v>
      </c>
      <c r="F299" s="290" t="s">
        <v>8494</v>
      </c>
      <c r="G299" s="290">
        <v>55.3</v>
      </c>
      <c r="H299" s="290" t="s">
        <v>8309</v>
      </c>
      <c r="I299" s="236" t="str">
        <f t="shared" si="21"/>
        <v>+</v>
      </c>
      <c r="J299" s="231" t="str">
        <f>VLOOKUP(C299, 'DATA - LIS - RX'!A:B,2,0)</f>
        <v>Tramadol, Codeine, Hydrocodone</v>
      </c>
      <c r="K299" s="231" t="b">
        <f>VLOOKUP($C299, 'DATA - LIS - RX'!$A:$D,3,0)</f>
        <v>1</v>
      </c>
      <c r="L299" s="257">
        <f>VLOOKUP($C299, 'DATA - LIS - RX'!$A:$D,4,0)</f>
        <v>44601</v>
      </c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idden="1">
      <c r="A300" s="290">
        <v>206386.0</v>
      </c>
      <c r="B300" s="231" t="s">
        <v>8415</v>
      </c>
      <c r="C300" s="231">
        <v>9878.0</v>
      </c>
      <c r="D300" s="231" t="s">
        <v>1231</v>
      </c>
      <c r="E300" s="291">
        <v>44564.0</v>
      </c>
      <c r="F300" s="290" t="s">
        <v>8494</v>
      </c>
      <c r="G300" s="290">
        <v>345.0</v>
      </c>
      <c r="H300" s="290" t="s">
        <v>8309</v>
      </c>
      <c r="I300" s="236" t="str">
        <f t="shared" si="21"/>
        <v>+</v>
      </c>
      <c r="J300" s="231" t="str">
        <f>VLOOKUP(C300, 'DATA - LIS - RX'!A:B,2,0)</f>
        <v>Amitriptyline, Gabapentin, Hydrocodone</v>
      </c>
      <c r="K300" s="231" t="b">
        <f>VLOOKUP($C300, 'DATA - LIS - RX'!$A:$D,3,0)</f>
        <v>1</v>
      </c>
      <c r="L300" s="257">
        <f>VLOOKUP($C300, 'DATA - LIS - RX'!$A:$D,4,0)</f>
        <v>44601</v>
      </c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idden="1">
      <c r="A301" s="290">
        <v>206388.0</v>
      </c>
      <c r="B301" s="231" t="s">
        <v>8339</v>
      </c>
      <c r="C301" s="231">
        <v>11736.0</v>
      </c>
      <c r="D301" s="231" t="s">
        <v>2460</v>
      </c>
      <c r="E301" s="291">
        <v>44564.0</v>
      </c>
      <c r="F301" s="290" t="s">
        <v>8494</v>
      </c>
      <c r="G301" s="290">
        <v>1690.0</v>
      </c>
      <c r="H301" s="290" t="s">
        <v>8309</v>
      </c>
      <c r="I301" s="236" t="str">
        <f t="shared" si="21"/>
        <v>+</v>
      </c>
      <c r="J301" s="231" t="str">
        <f>VLOOKUP(C301, 'DATA - LIS - RX'!A:B,2,0)</f>
        <v>Alprazolam, Butrans, Duloxetine,  Hydrocodone, Pregabalin</v>
      </c>
      <c r="K301" s="231" t="b">
        <f>VLOOKUP($C301, 'DATA - LIS - RX'!$A:$D,3,0)</f>
        <v>1</v>
      </c>
      <c r="L301" s="257">
        <f>VLOOKUP($C301, 'DATA - LIS - RX'!$A:$D,4,0)</f>
        <v>44601</v>
      </c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idden="1">
      <c r="A302" s="290">
        <v>206394.0</v>
      </c>
      <c r="B302" s="231" t="s">
        <v>8449</v>
      </c>
      <c r="C302" s="231">
        <v>10634.0</v>
      </c>
      <c r="D302" s="231" t="s">
        <v>2474</v>
      </c>
      <c r="E302" s="291">
        <v>44564.0</v>
      </c>
      <c r="F302" s="290" t="s">
        <v>8494</v>
      </c>
      <c r="G302" s="290" t="s">
        <v>8315</v>
      </c>
      <c r="H302" s="290" t="s">
        <v>8309</v>
      </c>
      <c r="I302" s="236" t="str">
        <f t="shared" si="21"/>
        <v>+</v>
      </c>
      <c r="J302" s="231" t="str">
        <f>VLOOKUP(C302, 'DATA - LIS - RX'!A:B,2,0)</f>
        <v>Gabapentin, Hydrocodone</v>
      </c>
      <c r="K302" s="231" t="b">
        <f>VLOOKUP($C302, 'DATA - LIS - RX'!$A:$D,3,0)</f>
        <v>1</v>
      </c>
      <c r="L302" s="257">
        <f>VLOOKUP($C302, 'DATA - LIS - RX'!$A:$D,4,0)</f>
        <v>44601</v>
      </c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idden="1">
      <c r="A303" s="290">
        <v>206398.0</v>
      </c>
      <c r="B303" s="231" t="s">
        <v>8394</v>
      </c>
      <c r="C303" s="231">
        <v>10380.0</v>
      </c>
      <c r="D303" s="231" t="s">
        <v>2483</v>
      </c>
      <c r="E303" s="291">
        <v>44564.0</v>
      </c>
      <c r="F303" s="290" t="s">
        <v>8494</v>
      </c>
      <c r="G303" s="290">
        <v>91.2</v>
      </c>
      <c r="H303" s="290" t="s">
        <v>8309</v>
      </c>
      <c r="I303" s="236" t="str">
        <f t="shared" si="21"/>
        <v>#VALUE!</v>
      </c>
      <c r="J303" s="231" t="str">
        <f>VLOOKUP(C303, 'DATA - LIS - RX'!A:B,2,0)</f>
        <v>Codeine</v>
      </c>
      <c r="K303" s="231" t="b">
        <f>VLOOKUP($C303, 'DATA - LIS - RX'!$A:$D,3,0)</f>
        <v>1</v>
      </c>
      <c r="L303" s="257">
        <f>VLOOKUP($C303, 'DATA - LIS - RX'!$A:$D,4,0)</f>
        <v>44601</v>
      </c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idden="1">
      <c r="A304" s="290">
        <v>206401.0</v>
      </c>
      <c r="B304" s="231" t="s">
        <v>8450</v>
      </c>
      <c r="C304" s="231">
        <v>10204.0</v>
      </c>
      <c r="D304" s="231" t="s">
        <v>2486</v>
      </c>
      <c r="E304" s="291">
        <v>44564.0</v>
      </c>
      <c r="F304" s="290" t="s">
        <v>8494</v>
      </c>
      <c r="G304" s="290" t="s">
        <v>8315</v>
      </c>
      <c r="H304" s="290" t="s">
        <v>8309</v>
      </c>
      <c r="I304" s="236" t="str">
        <f t="shared" si="21"/>
        <v>+</v>
      </c>
      <c r="J304" s="231" t="str">
        <f>VLOOKUP(C304, 'DATA - LIS - RX'!A:B,2,0)</f>
        <v>Gabapentin, Hydrocodone</v>
      </c>
      <c r="K304" s="231" t="b">
        <f>VLOOKUP($C304, 'DATA - LIS - RX'!$A:$D,3,0)</f>
        <v>1</v>
      </c>
      <c r="L304" s="257">
        <f>VLOOKUP($C304, 'DATA - LIS - RX'!$A:$D,4,0)</f>
        <v>44601</v>
      </c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idden="1">
      <c r="A305" s="290">
        <v>206404.0</v>
      </c>
      <c r="B305" s="231" t="s">
        <v>8375</v>
      </c>
      <c r="C305" s="231">
        <v>9199.0</v>
      </c>
      <c r="D305" s="231" t="s">
        <v>2465</v>
      </c>
      <c r="E305" s="291">
        <v>44564.0</v>
      </c>
      <c r="F305" s="290" t="s">
        <v>8494</v>
      </c>
      <c r="G305" s="290">
        <v>104.0</v>
      </c>
      <c r="H305" s="290" t="s">
        <v>8309</v>
      </c>
      <c r="I305" s="236" t="str">
        <f t="shared" si="21"/>
        <v>#VALUE!</v>
      </c>
      <c r="J305" s="231" t="str">
        <f>VLOOKUP(C305, 'DATA - LIS - RX'!A:B,2,0)</f>
        <v>Gabapentin, Codeine</v>
      </c>
      <c r="K305" s="231" t="b">
        <f>VLOOKUP($C305, 'DATA - LIS - RX'!$A:$D,3,0)</f>
        <v>1</v>
      </c>
      <c r="L305" s="257">
        <f>VLOOKUP($C305, 'DATA - LIS - RX'!$A:$D,4,0)</f>
        <v>44601</v>
      </c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idden="1">
      <c r="A306" s="290">
        <v>206427.0</v>
      </c>
      <c r="B306" s="231" t="s">
        <v>8451</v>
      </c>
      <c r="C306" s="231">
        <v>13850.0</v>
      </c>
      <c r="D306" s="231" t="s">
        <v>2513</v>
      </c>
      <c r="E306" s="291">
        <v>44565.0</v>
      </c>
      <c r="F306" s="290" t="s">
        <v>8494</v>
      </c>
      <c r="G306" s="290">
        <v>318.0</v>
      </c>
      <c r="H306" s="290" t="s">
        <v>8309</v>
      </c>
      <c r="I306" s="236" t="str">
        <f t="shared" si="21"/>
        <v>+</v>
      </c>
      <c r="J306" s="231" t="str">
        <f>VLOOKUP(C306, 'DATA - LIS - RX'!A:B,2,0)</f>
        <v>Hydrocodone</v>
      </c>
      <c r="K306" s="231" t="b">
        <f>VLOOKUP($C306, 'DATA - LIS - RX'!$A:$D,3,0)</f>
        <v>1</v>
      </c>
      <c r="L306" s="257">
        <f>VLOOKUP($C306, 'DATA - LIS - RX'!$A:$D,4,0)</f>
        <v>44601</v>
      </c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idden="1">
      <c r="A307" s="290">
        <v>206442.0</v>
      </c>
      <c r="B307" s="231" t="s">
        <v>8452</v>
      </c>
      <c r="C307" s="231">
        <v>10055.0</v>
      </c>
      <c r="D307" s="231" t="s">
        <v>2530</v>
      </c>
      <c r="E307" s="291">
        <v>44565.0</v>
      </c>
      <c r="F307" s="290" t="s">
        <v>8494</v>
      </c>
      <c r="G307" s="290">
        <v>1510.0</v>
      </c>
      <c r="H307" s="290" t="s">
        <v>8309</v>
      </c>
      <c r="I307" s="236" t="str">
        <f t="shared" si="21"/>
        <v>+</v>
      </c>
      <c r="J307" s="231" t="str">
        <f>VLOOKUP(C307, 'DATA - LIS - RX'!A:B,2,0)</f>
        <v>Buprenorphine, Hydrocodone</v>
      </c>
      <c r="K307" s="231" t="b">
        <f>VLOOKUP($C307, 'DATA - LIS - RX'!$A:$D,3,0)</f>
        <v>1</v>
      </c>
      <c r="L307" s="257">
        <f>VLOOKUP($C307, 'DATA - LIS - RX'!$A:$D,4,0)</f>
        <v>44601</v>
      </c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idden="1">
      <c r="A308" s="290">
        <v>206444.0</v>
      </c>
      <c r="B308" s="231" t="s">
        <v>8453</v>
      </c>
      <c r="C308" s="231">
        <v>9273.0</v>
      </c>
      <c r="D308" s="231" t="s">
        <v>2532</v>
      </c>
      <c r="E308" s="291">
        <v>44565.0</v>
      </c>
      <c r="F308" s="290" t="s">
        <v>8494</v>
      </c>
      <c r="G308" s="290">
        <v>1120.0</v>
      </c>
      <c r="H308" s="290" t="s">
        <v>8309</v>
      </c>
      <c r="I308" s="236" t="str">
        <f t="shared" si="21"/>
        <v>+</v>
      </c>
      <c r="J308" s="231" t="str">
        <f>VLOOKUP(C308, 'DATA - LIS - RX'!A:B,2,0)</f>
        <v>Hydrocodone</v>
      </c>
      <c r="K308" s="231" t="b">
        <f>VLOOKUP($C308, 'DATA - LIS - RX'!$A:$D,3,0)</f>
        <v>1</v>
      </c>
      <c r="L308" s="257">
        <f>VLOOKUP($C308, 'DATA - LIS - RX'!$A:$D,4,0)</f>
        <v>44601</v>
      </c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idden="1">
      <c r="A309" s="290">
        <v>206446.0</v>
      </c>
      <c r="B309" s="231" t="s">
        <v>8421</v>
      </c>
      <c r="C309" s="231">
        <v>17826.0</v>
      </c>
      <c r="D309" s="231" t="s">
        <v>2537</v>
      </c>
      <c r="E309" s="291">
        <v>44565.0</v>
      </c>
      <c r="F309" s="290" t="s">
        <v>8494</v>
      </c>
      <c r="G309" s="290">
        <v>764.0</v>
      </c>
      <c r="H309" s="290" t="s">
        <v>8309</v>
      </c>
      <c r="I309" s="236" t="str">
        <f t="shared" si="21"/>
        <v>#VALUE!</v>
      </c>
      <c r="J309" s="231" t="str">
        <f>VLOOKUP(C309, 'DATA - LIS - RX'!A:B,2,0)</f>
        <v>  -  </v>
      </c>
      <c r="K309" s="231" t="b">
        <f>VLOOKUP($C309, 'DATA - LIS - RX'!$A:$D,3,0)</f>
        <v>1</v>
      </c>
      <c r="L309" s="257">
        <f>VLOOKUP($C309, 'DATA - LIS - RX'!$A:$D,4,0)</f>
        <v>44601</v>
      </c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idden="1">
      <c r="A310" s="290">
        <v>206449.0</v>
      </c>
      <c r="B310" s="231" t="s">
        <v>8454</v>
      </c>
      <c r="C310" s="231">
        <v>13240.0</v>
      </c>
      <c r="D310" s="231" t="s">
        <v>2535</v>
      </c>
      <c r="E310" s="291">
        <v>44565.0</v>
      </c>
      <c r="F310" s="290" t="s">
        <v>8494</v>
      </c>
      <c r="G310" s="290">
        <v>1640.0</v>
      </c>
      <c r="H310" s="290" t="s">
        <v>8309</v>
      </c>
      <c r="I310" s="236" t="str">
        <f t="shared" si="21"/>
        <v>+</v>
      </c>
      <c r="J310" s="231" t="str">
        <f>VLOOKUP(C310, 'DATA - LIS - RX'!A:B,2,0)</f>
        <v>Gabapentin, Hydrocodone</v>
      </c>
      <c r="K310" s="231" t="b">
        <f>VLOOKUP($C310, 'DATA - LIS - RX'!$A:$D,3,0)</f>
        <v>1</v>
      </c>
      <c r="L310" s="257">
        <f>VLOOKUP($C310, 'DATA - LIS - RX'!$A:$D,4,0)</f>
        <v>44601</v>
      </c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idden="1">
      <c r="A311" s="290">
        <v>206453.0</v>
      </c>
      <c r="B311" s="231" t="s">
        <v>8327</v>
      </c>
      <c r="C311" s="231">
        <v>12662.0</v>
      </c>
      <c r="D311" s="231" t="s">
        <v>475</v>
      </c>
      <c r="E311" s="291">
        <v>44565.0</v>
      </c>
      <c r="F311" s="290" t="s">
        <v>8494</v>
      </c>
      <c r="G311" s="290">
        <v>742.0</v>
      </c>
      <c r="H311" s="290" t="s">
        <v>8309</v>
      </c>
      <c r="I311" s="236" t="str">
        <f t="shared" si="21"/>
        <v>+</v>
      </c>
      <c r="J311" s="231" t="str">
        <f>VLOOKUP(C311, 'DATA - LIS - RX'!A:B,2,0)</f>
        <v>Clonazepam, Hydrocodone</v>
      </c>
      <c r="K311" s="231" t="b">
        <f>VLOOKUP($C311, 'DATA - LIS - RX'!$A:$D,3,0)</f>
        <v>1</v>
      </c>
      <c r="L311" s="257">
        <f>VLOOKUP($C311, 'DATA - LIS - RX'!$A:$D,4,0)</f>
        <v>44601</v>
      </c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idden="1">
      <c r="A312" s="290">
        <v>206455.0</v>
      </c>
      <c r="B312" s="231" t="s">
        <v>8386</v>
      </c>
      <c r="C312" s="231">
        <v>11037.0</v>
      </c>
      <c r="D312" s="231" t="s">
        <v>2545</v>
      </c>
      <c r="E312" s="291">
        <v>44565.0</v>
      </c>
      <c r="F312" s="290" t="s">
        <v>8494</v>
      </c>
      <c r="G312" s="290" t="s">
        <v>8315</v>
      </c>
      <c r="H312" s="290" t="s">
        <v>8309</v>
      </c>
      <c r="I312" s="236" t="str">
        <f t="shared" si="21"/>
        <v>+</v>
      </c>
      <c r="J312" s="231" t="str">
        <f>VLOOKUP(C312, 'DATA - LIS - RX'!A:B,2,0)</f>
        <v>Clonazepam, Cyclobenzaprine, Hydrocodone, Duloxetine</v>
      </c>
      <c r="K312" s="231" t="b">
        <f>VLOOKUP($C312, 'DATA - LIS - RX'!$A:$D,3,0)</f>
        <v>1</v>
      </c>
      <c r="L312" s="257">
        <f>VLOOKUP($C312, 'DATA - LIS - RX'!$A:$D,4,0)</f>
        <v>44601</v>
      </c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idden="1">
      <c r="A313" s="290">
        <v>206456.0</v>
      </c>
      <c r="B313" s="231" t="s">
        <v>8455</v>
      </c>
      <c r="C313" s="231">
        <v>15534.0</v>
      </c>
      <c r="D313" s="231" t="s">
        <v>2543</v>
      </c>
      <c r="E313" s="291">
        <v>44565.0</v>
      </c>
      <c r="F313" s="290" t="s">
        <v>8494</v>
      </c>
      <c r="G313" s="290" t="s">
        <v>8315</v>
      </c>
      <c r="H313" s="290" t="s">
        <v>8309</v>
      </c>
      <c r="I313" s="236" t="str">
        <f t="shared" si="21"/>
        <v>+</v>
      </c>
      <c r="J313" s="231" t="str">
        <f>VLOOKUP(C313, 'DATA - LIS - RX'!A:B,2,0)</f>
        <v>Hydrocodone</v>
      </c>
      <c r="K313" s="257" t="b">
        <f>VLOOKUP($C313, 'DATA - LIS - RX'!$A:$D,3,0)</f>
        <v>1</v>
      </c>
      <c r="L313" s="257">
        <f>VLOOKUP($C313, 'DATA - LIS - RX'!$A:$D,4,0)</f>
        <v>44601</v>
      </c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idden="1">
      <c r="A314" s="290">
        <v>206459.0</v>
      </c>
      <c r="B314" s="231" t="s">
        <v>8314</v>
      </c>
      <c r="C314" s="231">
        <v>15643.0</v>
      </c>
      <c r="D314" s="231" t="s">
        <v>1249</v>
      </c>
      <c r="E314" s="291">
        <v>44566.0</v>
      </c>
      <c r="F314" s="290" t="s">
        <v>8494</v>
      </c>
      <c r="G314" s="290">
        <v>240.0</v>
      </c>
      <c r="H314" s="290" t="s">
        <v>8309</v>
      </c>
      <c r="I314" s="236" t="str">
        <f t="shared" si="21"/>
        <v>+</v>
      </c>
      <c r="J314" s="231" t="str">
        <f>VLOOKUP(C314, 'DATA - LIS - RX'!A:B,2,0)</f>
        <v>Adderall, Alprazolam, Hydrocodone</v>
      </c>
      <c r="K314" s="257" t="b">
        <f>VLOOKUP($C314, 'DATA - LIS - RX'!$A:$D,3,0)</f>
        <v>1</v>
      </c>
      <c r="L314" s="257">
        <f>VLOOKUP($C314, 'DATA - LIS - RX'!$A:$D,4,0)</f>
        <v>44601</v>
      </c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idden="1">
      <c r="A315" s="290">
        <v>206490.0</v>
      </c>
      <c r="B315" s="231" t="s">
        <v>8456</v>
      </c>
      <c r="C315" s="231">
        <v>15160.0</v>
      </c>
      <c r="D315" s="231" t="s">
        <v>2605</v>
      </c>
      <c r="E315" s="291">
        <v>44567.0</v>
      </c>
      <c r="F315" s="290" t="s">
        <v>8494</v>
      </c>
      <c r="G315" s="290">
        <v>1340.0</v>
      </c>
      <c r="H315" s="290" t="s">
        <v>8309</v>
      </c>
      <c r="I315" s="236" t="str">
        <f t="shared" si="21"/>
        <v>+</v>
      </c>
      <c r="J315" s="231" t="str">
        <f>VLOOKUP(C315, 'DATA - LIS - RX'!A:B,2,0)</f>
        <v>Hydrocodone, Pregabalin</v>
      </c>
      <c r="K315" s="231" t="b">
        <f>VLOOKUP($C315, 'DATA - LIS - RX'!$A:$D,3,0)</f>
        <v>1</v>
      </c>
      <c r="L315" s="257">
        <f>VLOOKUP($C315, 'DATA - LIS - RX'!$A:$D,4,0)</f>
        <v>44502</v>
      </c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idden="1">
      <c r="A316" s="290">
        <v>206492.0</v>
      </c>
      <c r="B316" s="231" t="s">
        <v>8424</v>
      </c>
      <c r="C316" s="231">
        <v>10903.0</v>
      </c>
      <c r="D316" s="231" t="s">
        <v>422</v>
      </c>
      <c r="E316" s="291">
        <v>44567.0</v>
      </c>
      <c r="F316" s="290" t="s">
        <v>8494</v>
      </c>
      <c r="G316" s="290">
        <v>826.0</v>
      </c>
      <c r="H316" s="290" t="s">
        <v>8309</v>
      </c>
      <c r="I316" s="236" t="str">
        <f t="shared" si="21"/>
        <v>+</v>
      </c>
      <c r="J316" s="231" t="str">
        <f>VLOOKUP(C316, 'DATA - LIS - RX'!A:B,2,0)</f>
        <v>Gabapentin, Hydrocodone</v>
      </c>
      <c r="K316" s="231" t="b">
        <f>VLOOKUP($C316, 'DATA - LIS - RX'!$A:$D,3,0)</f>
        <v>1</v>
      </c>
      <c r="L316" s="257">
        <f>VLOOKUP($C316, 'DATA - LIS - RX'!$A:$D,4,0)</f>
        <v>44498</v>
      </c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idden="1">
      <c r="A317" s="290">
        <v>206493.0</v>
      </c>
      <c r="B317" s="231" t="s">
        <v>8457</v>
      </c>
      <c r="C317" s="231">
        <v>12224.0</v>
      </c>
      <c r="D317" s="231" t="s">
        <v>1287</v>
      </c>
      <c r="E317" s="291">
        <v>44567.0</v>
      </c>
      <c r="F317" s="290" t="s">
        <v>8494</v>
      </c>
      <c r="G317" s="290" t="s">
        <v>8315</v>
      </c>
      <c r="H317" s="290" t="s">
        <v>8309</v>
      </c>
      <c r="I317" s="236" t="str">
        <f t="shared" si="21"/>
        <v>#VALUE!</v>
      </c>
      <c r="J317" s="231" t="str">
        <f>VLOOKUP(C317, 'DATA - LIS - RX'!A:B,2,0)</f>
        <v>Pregabalin, Tramadol</v>
      </c>
      <c r="K317" s="231" t="b">
        <f>VLOOKUP($C317, 'DATA - LIS - RX'!$A:$D,3,0)</f>
        <v>1</v>
      </c>
      <c r="L317" s="257">
        <f>VLOOKUP($C317, 'DATA - LIS - RX'!$A:$D,4,0)</f>
        <v>44384</v>
      </c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idden="1">
      <c r="A318" s="290">
        <v>206499.0</v>
      </c>
      <c r="B318" s="231" t="s">
        <v>8425</v>
      </c>
      <c r="C318" s="231">
        <v>9854.0</v>
      </c>
      <c r="D318" s="231" t="s">
        <v>1471</v>
      </c>
      <c r="E318" s="291">
        <v>44567.0</v>
      </c>
      <c r="F318" s="290" t="s">
        <v>8494</v>
      </c>
      <c r="G318" s="290">
        <v>597.0</v>
      </c>
      <c r="H318" s="290" t="s">
        <v>8309</v>
      </c>
      <c r="I318" s="236" t="str">
        <f t="shared" si="21"/>
        <v>+</v>
      </c>
      <c r="J318" s="231" t="str">
        <f>VLOOKUP(C318, 'DATA - LIS - RX'!A:B,2,0)</f>
        <v>Gabapentin, Hydrocodone</v>
      </c>
      <c r="K318" s="231" t="b">
        <f>VLOOKUP($C318, 'DATA - LIS - RX'!$A:$D,3,0)</f>
        <v>1</v>
      </c>
      <c r="L318" s="257">
        <f>VLOOKUP($C318, 'DATA - LIS - RX'!$A:$D,4,0)</f>
        <v>44494</v>
      </c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idden="1">
      <c r="A319" s="290">
        <v>206501.0</v>
      </c>
      <c r="B319" s="231" t="s">
        <v>8458</v>
      </c>
      <c r="C319" s="231">
        <v>9853.0</v>
      </c>
      <c r="D319" s="231" t="s">
        <v>2611</v>
      </c>
      <c r="E319" s="291">
        <v>44567.0</v>
      </c>
      <c r="F319" s="290" t="s">
        <v>8494</v>
      </c>
      <c r="G319" s="290" t="s">
        <v>8315</v>
      </c>
      <c r="H319" s="290" t="s">
        <v>8309</v>
      </c>
      <c r="I319" s="236" t="str">
        <f t="shared" si="21"/>
        <v>+</v>
      </c>
      <c r="J319" s="231" t="str">
        <f>VLOOKUP(C319, 'DATA - LIS - RX'!A:B,2,0)</f>
        <v>Hydrocodone</v>
      </c>
      <c r="K319" s="231" t="b">
        <f>VLOOKUP($C319, 'DATA - LIS - RX'!$A:$D,3,0)</f>
        <v>1</v>
      </c>
      <c r="L319" s="257">
        <f>VLOOKUP($C319, 'DATA - LIS - RX'!$A:$D,4,0)</f>
        <v>44494</v>
      </c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idden="1">
      <c r="A320" s="290">
        <v>206502.0</v>
      </c>
      <c r="B320" s="231" t="s">
        <v>8459</v>
      </c>
      <c r="C320" s="231">
        <v>11391.0</v>
      </c>
      <c r="D320" s="231" t="s">
        <v>2615</v>
      </c>
      <c r="E320" s="291">
        <v>44567.0</v>
      </c>
      <c r="F320" s="290" t="s">
        <v>8494</v>
      </c>
      <c r="G320" s="290">
        <v>693.0</v>
      </c>
      <c r="H320" s="290" t="s">
        <v>8309</v>
      </c>
      <c r="I320" s="236" t="str">
        <f t="shared" si="21"/>
        <v>+</v>
      </c>
      <c r="J320" s="231" t="str">
        <f>VLOOKUP(C320, 'DATA - LIS - RX'!A:B,2,0)</f>
        <v>Hydrocodone</v>
      </c>
      <c r="K320" s="231" t="b">
        <f>VLOOKUP($C320, 'DATA - LIS - RX'!$A:$D,3,0)</f>
        <v>1</v>
      </c>
      <c r="L320" s="257">
        <f>VLOOKUP($C320, 'DATA - LIS - RX'!$A:$D,4,0)</f>
        <v>44496</v>
      </c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idden="1">
      <c r="A321" s="290">
        <v>206504.0</v>
      </c>
      <c r="B321" s="231" t="s">
        <v>8460</v>
      </c>
      <c r="C321" s="231">
        <v>17017.0</v>
      </c>
      <c r="D321" s="231" t="s">
        <v>1590</v>
      </c>
      <c r="E321" s="291">
        <v>44567.0</v>
      </c>
      <c r="F321" s="290" t="s">
        <v>8494</v>
      </c>
      <c r="G321" s="290">
        <v>231.0</v>
      </c>
      <c r="H321" s="290" t="s">
        <v>8309</v>
      </c>
      <c r="I321" s="236" t="str">
        <f t="shared" si="21"/>
        <v>+</v>
      </c>
      <c r="J321" s="231" t="str">
        <f>VLOOKUP(C321, 'DATA - LIS - RX'!A:B,2,0)</f>
        <v>Gabapentin, Hydrocodone</v>
      </c>
      <c r="K321" s="257" t="b">
        <f>VLOOKUP($C321, 'DATA - LIS - RX'!$A:$D,3,0)</f>
        <v>1</v>
      </c>
      <c r="L321" s="257">
        <f>VLOOKUP($C321, 'DATA - LIS - RX'!$A:$D,4,0)</f>
        <v>44578</v>
      </c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idden="1">
      <c r="A322" s="290">
        <v>206509.0</v>
      </c>
      <c r="B322" s="231" t="s">
        <v>8461</v>
      </c>
      <c r="C322" s="231">
        <v>16166.0</v>
      </c>
      <c r="D322" s="231" t="s">
        <v>167</v>
      </c>
      <c r="E322" s="291">
        <v>44567.0</v>
      </c>
      <c r="F322" s="290" t="s">
        <v>8494</v>
      </c>
      <c r="G322" s="290" t="s">
        <v>8315</v>
      </c>
      <c r="H322" s="290" t="s">
        <v>8309</v>
      </c>
      <c r="I322" s="236" t="str">
        <f t="shared" si="21"/>
        <v>+</v>
      </c>
      <c r="J322" s="231" t="str">
        <f>VLOOKUP(C322, 'DATA - LIS - RX'!A:B,2,0)</f>
        <v>Duloxetine, Gabapentin, Hydrocodone</v>
      </c>
      <c r="K322" s="257" t="b">
        <f>VLOOKUP($C322, 'DATA - LIS - RX'!$A:$D,3,0)</f>
        <v>1</v>
      </c>
      <c r="L322" s="257">
        <f>VLOOKUP($C322, 'DATA - LIS - RX'!$A:$D,4,0)</f>
        <v>44495</v>
      </c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idden="1">
      <c r="A323" s="290">
        <v>206510.0</v>
      </c>
      <c r="B323" s="231" t="s">
        <v>8462</v>
      </c>
      <c r="C323" s="231">
        <v>12638.0</v>
      </c>
      <c r="D323" s="231" t="s">
        <v>2622</v>
      </c>
      <c r="E323" s="291">
        <v>44567.0</v>
      </c>
      <c r="F323" s="290" t="s">
        <v>8494</v>
      </c>
      <c r="G323" s="290">
        <v>332.0</v>
      </c>
      <c r="H323" s="290" t="s">
        <v>8309</v>
      </c>
      <c r="I323" s="236" t="str">
        <f t="shared" si="21"/>
        <v>+</v>
      </c>
      <c r="J323" s="231" t="str">
        <f>VLOOKUP(C323, 'DATA - LIS - RX'!A:B,2,0)</f>
        <v>Hydrocodone</v>
      </c>
      <c r="K323" s="231" t="b">
        <f>VLOOKUP($C323, 'DATA - LIS - RX'!$A:$D,3,0)</f>
        <v>1</v>
      </c>
      <c r="L323" s="257">
        <f>VLOOKUP($C323, 'DATA - LIS - RX'!$A:$D,4,0)</f>
        <v>44502</v>
      </c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idden="1">
      <c r="A324" s="290">
        <v>206512.0</v>
      </c>
      <c r="B324" s="231" t="s">
        <v>8463</v>
      </c>
      <c r="C324" s="231">
        <v>16609.0</v>
      </c>
      <c r="D324" s="231" t="s">
        <v>2623</v>
      </c>
      <c r="E324" s="291">
        <v>44567.0</v>
      </c>
      <c r="F324" s="290" t="s">
        <v>8494</v>
      </c>
      <c r="G324" s="290">
        <v>201.0</v>
      </c>
      <c r="H324" s="290" t="s">
        <v>8309</v>
      </c>
      <c r="I324" s="236" t="str">
        <f t="shared" si="21"/>
        <v>+</v>
      </c>
      <c r="J324" s="231" t="str">
        <f>VLOOKUP(C324, 'DATA - LIS - RX'!A:B,2,0)</f>
        <v>Hydrocodone</v>
      </c>
      <c r="K324" s="231" t="b">
        <f>VLOOKUP($C324, 'DATA - LIS - RX'!$A:$D,3,0)</f>
        <v>1</v>
      </c>
      <c r="L324" s="257">
        <f>VLOOKUP($C324, 'DATA - LIS - RX'!$A:$D,4,0)</f>
        <v>44489</v>
      </c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idden="1">
      <c r="A325" s="290">
        <v>206520.0</v>
      </c>
      <c r="B325" s="231" t="s">
        <v>8429</v>
      </c>
      <c r="C325" s="231">
        <v>10415.0</v>
      </c>
      <c r="D325" s="231" t="s">
        <v>2629</v>
      </c>
      <c r="E325" s="291">
        <v>44567.0</v>
      </c>
      <c r="F325" s="290" t="s">
        <v>8494</v>
      </c>
      <c r="G325" s="290">
        <v>1410.0</v>
      </c>
      <c r="H325" s="290" t="s">
        <v>8309</v>
      </c>
      <c r="I325" s="236" t="str">
        <f t="shared" si="21"/>
        <v>+</v>
      </c>
      <c r="J325" s="231" t="str">
        <f>VLOOKUP(C325, 'DATA - LIS - RX'!A:B,2,0)</f>
        <v>Gabapentin, Hydrocodone</v>
      </c>
      <c r="K325" s="231" t="b">
        <f>VLOOKUP($C325, 'DATA - LIS - RX'!$A:$D,3,0)</f>
        <v>1</v>
      </c>
      <c r="L325" s="257">
        <f>VLOOKUP($C325, 'DATA - LIS - RX'!$A:$D,4,0)</f>
        <v>44384</v>
      </c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idden="1">
      <c r="A326" s="290">
        <v>206521.0</v>
      </c>
      <c r="B326" s="231" t="s">
        <v>8353</v>
      </c>
      <c r="C326" s="231">
        <v>9353.0</v>
      </c>
      <c r="D326" s="231" t="s">
        <v>2639</v>
      </c>
      <c r="E326" s="291">
        <v>44568.0</v>
      </c>
      <c r="F326" s="290" t="s">
        <v>8494</v>
      </c>
      <c r="G326" s="290">
        <v>1400.0</v>
      </c>
      <c r="H326" s="290" t="s">
        <v>8309</v>
      </c>
      <c r="I326" s="236" t="str">
        <f t="shared" si="21"/>
        <v>+</v>
      </c>
      <c r="J326" s="231" t="str">
        <f>VLOOKUP(C326, 'DATA - LIS - RX'!A:B,2,0)</f>
        <v>Hydrocodone</v>
      </c>
      <c r="K326" s="231" t="b">
        <f>VLOOKUP($C326, 'DATA - LIS - RX'!$A:$D,3,0)</f>
        <v>1</v>
      </c>
      <c r="L326" s="257">
        <f>VLOOKUP($C326, 'DATA - LIS - RX'!$A:$D,4,0)</f>
        <v>44448</v>
      </c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idden="1">
      <c r="A327" s="290">
        <v>206522.0</v>
      </c>
      <c r="B327" s="231" t="s">
        <v>8464</v>
      </c>
      <c r="C327" s="231">
        <v>15851.0</v>
      </c>
      <c r="D327" s="231" t="s">
        <v>2640</v>
      </c>
      <c r="E327" s="291">
        <v>44568.0</v>
      </c>
      <c r="F327" s="290" t="s">
        <v>8494</v>
      </c>
      <c r="G327" s="290" t="s">
        <v>8315</v>
      </c>
      <c r="H327" s="290" t="s">
        <v>8309</v>
      </c>
      <c r="I327" s="236" t="str">
        <f t="shared" si="21"/>
        <v>+</v>
      </c>
      <c r="J327" s="231" t="str">
        <f>VLOOKUP(C327, 'DATA - LIS - RX'!A:B,2,0)</f>
        <v>Hydrocodone</v>
      </c>
      <c r="K327" s="257" t="b">
        <f>VLOOKUP($C327, 'DATA - LIS - RX'!$A:$D,3,0)</f>
        <v>1</v>
      </c>
      <c r="L327" s="257">
        <f>VLOOKUP($C327, 'DATA - LIS - RX'!$A:$D,4,0)</f>
        <v>44495</v>
      </c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idden="1">
      <c r="A328" s="290">
        <v>206525.0</v>
      </c>
      <c r="B328" s="231" t="s">
        <v>8465</v>
      </c>
      <c r="C328" s="231">
        <v>9239.0</v>
      </c>
      <c r="D328" s="231" t="s">
        <v>279</v>
      </c>
      <c r="E328" s="291">
        <v>44568.0</v>
      </c>
      <c r="F328" s="290" t="s">
        <v>8494</v>
      </c>
      <c r="G328" s="290">
        <v>391.0</v>
      </c>
      <c r="H328" s="290" t="s">
        <v>8309</v>
      </c>
      <c r="I328" s="236" t="str">
        <f t="shared" si="21"/>
        <v>+</v>
      </c>
      <c r="J328" s="231" t="str">
        <f>VLOOKUP(C328, 'DATA - LIS - RX'!A:B,2,0)</f>
        <v>Hydrocodone, Diazepam</v>
      </c>
      <c r="K328" s="231" t="b">
        <f>VLOOKUP($C328, 'DATA - LIS - RX'!$A:$D,3,0)</f>
        <v>1</v>
      </c>
      <c r="L328" s="257">
        <f>VLOOKUP($C328, 'DATA - LIS - RX'!$A:$D,4,0)</f>
        <v>44489</v>
      </c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idden="1">
      <c r="A329" s="290">
        <v>206529.0</v>
      </c>
      <c r="B329" s="231" t="s">
        <v>8354</v>
      </c>
      <c r="C329" s="231">
        <v>11931.0</v>
      </c>
      <c r="D329" s="231" t="s">
        <v>1665</v>
      </c>
      <c r="E329" s="291">
        <v>44568.0</v>
      </c>
      <c r="F329" s="290" t="s">
        <v>8494</v>
      </c>
      <c r="G329" s="290">
        <v>121.0</v>
      </c>
      <c r="H329" s="290" t="s">
        <v>8309</v>
      </c>
      <c r="I329" s="236" t="str">
        <f t="shared" si="21"/>
        <v>#VALUE!</v>
      </c>
      <c r="J329" s="231" t="str">
        <f>VLOOKUP(C329, 'DATA - LIS - RX'!A:B,2,0)</f>
        <v>Alprazolam, Codeine, Gabapentin, Buprenorphine</v>
      </c>
      <c r="K329" s="231" t="b">
        <f>VLOOKUP($C329, 'DATA - LIS - RX'!$A:$D,3,0)</f>
        <v>1</v>
      </c>
      <c r="L329" s="257">
        <f>VLOOKUP($C329, 'DATA - LIS - RX'!$A:$D,4,0)</f>
        <v>44502</v>
      </c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idden="1">
      <c r="A330" s="290">
        <v>206537.0</v>
      </c>
      <c r="B330" s="231" t="s">
        <v>8430</v>
      </c>
      <c r="C330" s="231">
        <v>14103.0</v>
      </c>
      <c r="D330" s="231" t="s">
        <v>480</v>
      </c>
      <c r="E330" s="291">
        <v>44568.0</v>
      </c>
      <c r="F330" s="290" t="s">
        <v>8494</v>
      </c>
      <c r="G330" s="290">
        <v>689.0</v>
      </c>
      <c r="H330" s="290" t="s">
        <v>8309</v>
      </c>
      <c r="I330" s="236" t="str">
        <f t="shared" si="21"/>
        <v>+</v>
      </c>
      <c r="J330" s="231" t="str">
        <f>VLOOKUP(C330, 'DATA - LIS - RX'!A:B,2,0)</f>
        <v>Gabapentin, Hydrocodone</v>
      </c>
      <c r="K330" s="231" t="b">
        <f>VLOOKUP($C330, 'DATA - LIS - RX'!$A:$D,3,0)</f>
        <v>1</v>
      </c>
      <c r="L330" s="257">
        <f>VLOOKUP($C330, 'DATA - LIS - RX'!$A:$D,4,0)</f>
        <v>44384</v>
      </c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idden="1">
      <c r="A331" s="290">
        <v>206538.0</v>
      </c>
      <c r="B331" s="231" t="s">
        <v>8320</v>
      </c>
      <c r="C331" s="231">
        <v>9683.0</v>
      </c>
      <c r="D331" s="231" t="s">
        <v>388</v>
      </c>
      <c r="E331" s="291">
        <v>44568.0</v>
      </c>
      <c r="F331" s="290" t="s">
        <v>8494</v>
      </c>
      <c r="G331" s="290">
        <v>1650.0</v>
      </c>
      <c r="H331" s="290" t="s">
        <v>8309</v>
      </c>
      <c r="I331" s="236" t="str">
        <f t="shared" si="21"/>
        <v>+</v>
      </c>
      <c r="J331" s="231" t="str">
        <f>VLOOKUP(C331, 'DATA - LIS - RX'!A:B,2,0)</f>
        <v>Gabapentin, Hydrocodone, Cyclobenzaprine</v>
      </c>
      <c r="K331" s="231" t="b">
        <f>VLOOKUP($C331, 'DATA - LIS - RX'!$A:$D,3,0)</f>
        <v>1</v>
      </c>
      <c r="L331" s="257">
        <f>VLOOKUP($C331, 'DATA - LIS - RX'!$A:$D,4,0)</f>
        <v>44496</v>
      </c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idden="1">
      <c r="A332" s="290">
        <v>206539.0</v>
      </c>
      <c r="B332" s="231" t="s">
        <v>8466</v>
      </c>
      <c r="C332" s="231">
        <v>12879.0</v>
      </c>
      <c r="D332" s="231" t="s">
        <v>1645</v>
      </c>
      <c r="E332" s="291">
        <v>44568.0</v>
      </c>
      <c r="F332" s="290" t="s">
        <v>8494</v>
      </c>
      <c r="G332" s="290">
        <v>81.3</v>
      </c>
      <c r="H332" s="290" t="s">
        <v>8309</v>
      </c>
      <c r="I332" s="236" t="str">
        <f t="shared" si="21"/>
        <v>+</v>
      </c>
      <c r="J332" s="231" t="str">
        <f>VLOOKUP(C332, 'DATA - LIS - RX'!A:B,2,0)</f>
        <v>Hydrocodone, Pregabalin</v>
      </c>
      <c r="K332" s="231" t="b">
        <f>VLOOKUP($C332, 'DATA - LIS - RX'!$A:$D,3,0)</f>
        <v>1</v>
      </c>
      <c r="L332" s="257">
        <f>VLOOKUP($C332, 'DATA - LIS - RX'!$A:$D,4,0)</f>
        <v>44579</v>
      </c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idden="1">
      <c r="A333" s="290">
        <v>206543.0</v>
      </c>
      <c r="B333" s="231" t="s">
        <v>8467</v>
      </c>
      <c r="C333" s="231">
        <v>11523.0</v>
      </c>
      <c r="D333" s="231" t="s">
        <v>2643</v>
      </c>
      <c r="E333" s="291">
        <v>44568.0</v>
      </c>
      <c r="F333" s="290" t="s">
        <v>8494</v>
      </c>
      <c r="G333" s="290">
        <v>1990.0</v>
      </c>
      <c r="H333" s="290" t="s">
        <v>8309</v>
      </c>
      <c r="I333" s="236" t="str">
        <f t="shared" si="21"/>
        <v>+</v>
      </c>
      <c r="J333" s="231" t="str">
        <f>VLOOKUP(C333, 'DATA - LIS - RX'!A:B,2,0)</f>
        <v>Hydrocodone</v>
      </c>
      <c r="K333" s="231" t="b">
        <f>VLOOKUP($C333, 'DATA - LIS - RX'!$A:$D,3,0)</f>
        <v>1</v>
      </c>
      <c r="L333" s="257">
        <f>VLOOKUP($C333, 'DATA - LIS - RX'!$A:$D,4,0)</f>
        <v>44496</v>
      </c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idden="1">
      <c r="A334" s="290">
        <v>206545.0</v>
      </c>
      <c r="B334" s="231" t="s">
        <v>8379</v>
      </c>
      <c r="C334" s="231">
        <v>14858.0</v>
      </c>
      <c r="D334" s="231" t="s">
        <v>2646</v>
      </c>
      <c r="E334" s="291">
        <v>44568.0</v>
      </c>
      <c r="F334" s="290" t="s">
        <v>8494</v>
      </c>
      <c r="G334" s="290">
        <v>770.0</v>
      </c>
      <c r="H334" s="290" t="s">
        <v>8309</v>
      </c>
      <c r="I334" s="236" t="str">
        <f t="shared" si="21"/>
        <v>+</v>
      </c>
      <c r="J334" s="231" t="str">
        <f>VLOOKUP(C334, 'DATA - LIS - RX'!A:B,2,0)</f>
        <v>Gabapentin, Hydrocodone, Pregabalin</v>
      </c>
      <c r="K334" s="231" t="b">
        <f>VLOOKUP($C334, 'DATA - LIS - RX'!$A:$D,3,0)</f>
        <v>1</v>
      </c>
      <c r="L334" s="257">
        <f>VLOOKUP($C334, 'DATA - LIS - RX'!$A:$D,4,0)</f>
        <v>44454</v>
      </c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idden="1">
      <c r="A335" s="290">
        <v>206546.0</v>
      </c>
      <c r="B335" s="231" t="s">
        <v>8432</v>
      </c>
      <c r="C335" s="231">
        <v>9813.0</v>
      </c>
      <c r="D335" s="231" t="s">
        <v>2647</v>
      </c>
      <c r="E335" s="291">
        <v>44568.0</v>
      </c>
      <c r="F335" s="290" t="s">
        <v>8494</v>
      </c>
      <c r="G335" s="290">
        <v>605.0</v>
      </c>
      <c r="H335" s="290" t="s">
        <v>8309</v>
      </c>
      <c r="I335" s="236" t="str">
        <f t="shared" si="21"/>
        <v>+</v>
      </c>
      <c r="J335" s="231" t="str">
        <f>VLOOKUP(C335, 'DATA - LIS - RX'!A:B,2,0)</f>
        <v>Gabapentin, Hydrocodone</v>
      </c>
      <c r="K335" s="231" t="b">
        <f>VLOOKUP($C335, 'DATA - LIS - RX'!$A:$D,3,0)</f>
        <v>1</v>
      </c>
      <c r="L335" s="257">
        <f>VLOOKUP($C335, 'DATA - LIS - RX'!$A:$D,4,0)</f>
        <v>44480</v>
      </c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idden="1">
      <c r="A336" s="290">
        <v>206548.0</v>
      </c>
      <c r="B336" s="231" t="s">
        <v>8316</v>
      </c>
      <c r="C336" s="231">
        <v>9300.0</v>
      </c>
      <c r="D336" s="231" t="s">
        <v>2632</v>
      </c>
      <c r="E336" s="291">
        <v>44568.0</v>
      </c>
      <c r="F336" s="290" t="s">
        <v>8494</v>
      </c>
      <c r="G336" s="290">
        <v>344.0</v>
      </c>
      <c r="H336" s="290" t="s">
        <v>8309</v>
      </c>
      <c r="I336" s="236" t="str">
        <f t="shared" si="21"/>
        <v>+</v>
      </c>
      <c r="J336" s="231" t="str">
        <f>VLOOKUP(C336, 'DATA - LIS - RX'!A:B,2,0)</f>
        <v>Cyclobenzaprine, Hydrocodone</v>
      </c>
      <c r="K336" s="231" t="b">
        <f>VLOOKUP($C336, 'DATA - LIS - RX'!$A:$D,3,0)</f>
        <v>1</v>
      </c>
      <c r="L336" s="257">
        <f>VLOOKUP($C336, 'DATA - LIS - RX'!$A:$D,4,0)</f>
        <v>44497</v>
      </c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idden="1">
      <c r="A337" s="290">
        <v>206556.0</v>
      </c>
      <c r="B337" s="231" t="s">
        <v>8433</v>
      </c>
      <c r="C337" s="231">
        <v>9245.0</v>
      </c>
      <c r="D337" s="231" t="s">
        <v>573</v>
      </c>
      <c r="E337" s="291">
        <v>44571.0</v>
      </c>
      <c r="F337" s="290" t="s">
        <v>8494</v>
      </c>
      <c r="G337" s="290">
        <v>381.0</v>
      </c>
      <c r="H337" s="290" t="s">
        <v>8309</v>
      </c>
      <c r="I337" s="236" t="str">
        <f t="shared" si="21"/>
        <v>+</v>
      </c>
      <c r="J337" s="231" t="str">
        <f>VLOOKUP(C337, 'DATA - LIS - RX'!A:B,2,0)</f>
        <v>Alprazolam, Gabapentin, Hydrocodone</v>
      </c>
      <c r="K337" s="231" t="b">
        <f>VLOOKUP($C337, 'DATA - LIS - RX'!$A:$D,3,0)</f>
        <v>1</v>
      </c>
      <c r="L337" s="257">
        <f>VLOOKUP($C337, 'DATA - LIS - RX'!$A:$D,4,0)</f>
        <v>44614</v>
      </c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idden="1">
      <c r="A338" s="290">
        <v>206564.0</v>
      </c>
      <c r="B338" s="231" t="s">
        <v>8468</v>
      </c>
      <c r="C338" s="231">
        <v>9263.0</v>
      </c>
      <c r="D338" s="231" t="s">
        <v>2679</v>
      </c>
      <c r="E338" s="291">
        <v>44571.0</v>
      </c>
      <c r="F338" s="290" t="s">
        <v>8494</v>
      </c>
      <c r="G338" s="290">
        <v>1710.0</v>
      </c>
      <c r="H338" s="290" t="s">
        <v>8309</v>
      </c>
      <c r="I338" s="236" t="str">
        <f t="shared" si="21"/>
        <v>+</v>
      </c>
      <c r="J338" s="231" t="str">
        <f>VLOOKUP(C338, 'DATA - LIS - RX'!A:B,2,0)</f>
        <v>Hydrocodone</v>
      </c>
      <c r="K338" s="231" t="b">
        <f>VLOOKUP($C338, 'DATA - LIS - RX'!$A:$D,3,0)</f>
        <v>1</v>
      </c>
      <c r="L338" s="257">
        <f>VLOOKUP($C338, 'DATA - LIS - RX'!$A:$D,4,0)</f>
        <v>44614</v>
      </c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idden="1">
      <c r="A339" s="290">
        <v>206567.0</v>
      </c>
      <c r="B339" s="231" t="s">
        <v>8397</v>
      </c>
      <c r="C339" s="231">
        <v>12062.0</v>
      </c>
      <c r="D339" s="231" t="s">
        <v>355</v>
      </c>
      <c r="E339" s="291">
        <v>44571.0</v>
      </c>
      <c r="F339" s="290" t="s">
        <v>8494</v>
      </c>
      <c r="G339" s="290">
        <v>110.0</v>
      </c>
      <c r="H339" s="290" t="s">
        <v>8309</v>
      </c>
      <c r="I339" s="236" t="str">
        <f t="shared" si="21"/>
        <v>#VALUE!</v>
      </c>
      <c r="J339" s="231" t="str">
        <f>VLOOKUP(C339, 'DATA - LIS - RX'!A:B,2,0)</f>
        <v>Codeine, Buprenorphine, Lorazepam </v>
      </c>
      <c r="K339" s="231" t="b">
        <f>VLOOKUP($C339, 'DATA - LIS - RX'!$A:$D,3,0)</f>
        <v>1</v>
      </c>
      <c r="L339" s="257">
        <f>VLOOKUP($C339, 'DATA - LIS - RX'!$A:$D,4,0)</f>
        <v>44614</v>
      </c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idden="1">
      <c r="A340" s="290">
        <v>206574.0</v>
      </c>
      <c r="B340" s="231" t="s">
        <v>8434</v>
      </c>
      <c r="C340" s="231">
        <v>15582.0</v>
      </c>
      <c r="D340" s="231" t="s">
        <v>2688</v>
      </c>
      <c r="E340" s="291">
        <v>44571.0</v>
      </c>
      <c r="F340" s="290" t="s">
        <v>8494</v>
      </c>
      <c r="G340" s="290">
        <v>1350.0</v>
      </c>
      <c r="H340" s="290" t="s">
        <v>8309</v>
      </c>
      <c r="I340" s="236" t="str">
        <f t="shared" si="21"/>
        <v>+</v>
      </c>
      <c r="J340" s="231" t="str">
        <f>VLOOKUP(C340, 'DATA - LIS - RX'!A:B,2,0)</f>
        <v>Gabapentin, Hydrocodone</v>
      </c>
      <c r="K340" s="257" t="b">
        <f>VLOOKUP($C340, 'DATA - LIS - RX'!$A:$D,3,0)</f>
        <v>1</v>
      </c>
      <c r="L340" s="257">
        <f>VLOOKUP($C340, 'DATA - LIS - RX'!$A:$D,4,0)</f>
        <v>44614</v>
      </c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idden="1">
      <c r="A341" s="290">
        <v>206577.0</v>
      </c>
      <c r="B341" s="231" t="s">
        <v>8435</v>
      </c>
      <c r="C341" s="231">
        <v>17119.0</v>
      </c>
      <c r="D341" s="231" t="s">
        <v>6869</v>
      </c>
      <c r="E341" s="291">
        <v>44572.0</v>
      </c>
      <c r="F341" s="290" t="s">
        <v>8494</v>
      </c>
      <c r="G341" s="290" t="s">
        <v>8315</v>
      </c>
      <c r="H341" s="290" t="s">
        <v>8309</v>
      </c>
      <c r="I341" s="236" t="str">
        <f t="shared" si="21"/>
        <v>+</v>
      </c>
      <c r="J341" s="231" t="str">
        <f>VLOOKUP(C341, 'DATA - LIS - RX'!A:B,2,0)</f>
        <v>Gabapentin, Hydrocodone, Buprenorphine, Tramadol</v>
      </c>
      <c r="K341" s="257" t="b">
        <f>VLOOKUP($C341, 'DATA - LIS - RX'!$A:$D,3,0)</f>
        <v>1</v>
      </c>
      <c r="L341" s="257">
        <f>VLOOKUP($C341, 'DATA - LIS - RX'!$A:$D,4,0)</f>
        <v>44614</v>
      </c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idden="1">
      <c r="A342" s="290">
        <v>206578.0</v>
      </c>
      <c r="B342" s="231" t="s">
        <v>8469</v>
      </c>
      <c r="C342" s="231">
        <v>12289.0</v>
      </c>
      <c r="D342" s="231" t="s">
        <v>2635</v>
      </c>
      <c r="E342" s="291">
        <v>44572.0</v>
      </c>
      <c r="F342" s="290" t="s">
        <v>8494</v>
      </c>
      <c r="G342" s="290">
        <v>1250.0</v>
      </c>
      <c r="H342" s="290" t="s">
        <v>8309</v>
      </c>
      <c r="I342" s="236" t="str">
        <f t="shared" si="21"/>
        <v>+</v>
      </c>
      <c r="J342" s="231" t="str">
        <f>VLOOKUP(C342, 'DATA - LIS - RX'!A:B,2,0)</f>
        <v>Pregabalin, Hydrocodone</v>
      </c>
      <c r="K342" s="231" t="b">
        <f>VLOOKUP($C342, 'DATA - LIS - RX'!$A:$D,3,0)</f>
        <v>1</v>
      </c>
      <c r="L342" s="257">
        <f>VLOOKUP($C342, 'DATA - LIS - RX'!$A:$D,4,0)</f>
        <v>44614</v>
      </c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idden="1">
      <c r="A343" s="290">
        <v>206579.0</v>
      </c>
      <c r="B343" s="231" t="s">
        <v>8436</v>
      </c>
      <c r="C343" s="231">
        <v>10732.0</v>
      </c>
      <c r="D343" s="231" t="s">
        <v>2703</v>
      </c>
      <c r="E343" s="291">
        <v>44572.0</v>
      </c>
      <c r="F343" s="290" t="s">
        <v>8494</v>
      </c>
      <c r="G343" s="290">
        <v>1560.0</v>
      </c>
      <c r="H343" s="290" t="s">
        <v>8309</v>
      </c>
      <c r="I343" s="236" t="str">
        <f t="shared" si="21"/>
        <v>#VALUE!</v>
      </c>
      <c r="J343" s="231" t="str">
        <f>VLOOKUP(C343, 'DATA - LIS - RX'!A:B,2,0)</f>
        <v>Gabapentin, Amitriptyline, Oxycodone</v>
      </c>
      <c r="K343" s="231" t="b">
        <f>VLOOKUP($C343, 'DATA - LIS - RX'!$A:$D,3,0)</f>
        <v>1</v>
      </c>
      <c r="L343" s="257">
        <f>VLOOKUP($C343, 'DATA - LIS - RX'!$A:$D,4,0)</f>
        <v>44614</v>
      </c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idden="1">
      <c r="A344" s="290">
        <v>206583.0</v>
      </c>
      <c r="B344" s="231" t="s">
        <v>8437</v>
      </c>
      <c r="C344" s="231">
        <v>16106.0</v>
      </c>
      <c r="D344" s="231" t="s">
        <v>671</v>
      </c>
      <c r="E344" s="291">
        <v>44572.0</v>
      </c>
      <c r="F344" s="290" t="s">
        <v>8494</v>
      </c>
      <c r="G344" s="290">
        <v>1030.0</v>
      </c>
      <c r="H344" s="290" t="s">
        <v>8309</v>
      </c>
      <c r="I344" s="236" t="str">
        <f t="shared" si="21"/>
        <v>+</v>
      </c>
      <c r="J344" s="231" t="str">
        <f>VLOOKUP(C344, 'DATA - LIS - RX'!A:B,2,0)</f>
        <v>Gabapentin, Hydrocodone</v>
      </c>
      <c r="K344" s="257" t="b">
        <f>VLOOKUP($C344, 'DATA - LIS - RX'!$A:$D,3,0)</f>
        <v>1</v>
      </c>
      <c r="L344" s="257">
        <f>VLOOKUP($C344, 'DATA - LIS - RX'!$A:$D,4,0)</f>
        <v>44614</v>
      </c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idden="1">
      <c r="A345" s="290">
        <v>206586.0</v>
      </c>
      <c r="B345" s="231" t="s">
        <v>8470</v>
      </c>
      <c r="C345" s="231">
        <v>13885.0</v>
      </c>
      <c r="D345" s="231" t="s">
        <v>1059</v>
      </c>
      <c r="E345" s="291">
        <v>44572.0</v>
      </c>
      <c r="F345" s="290" t="s">
        <v>8494</v>
      </c>
      <c r="G345" s="290">
        <v>438.0</v>
      </c>
      <c r="H345" s="290" t="s">
        <v>8309</v>
      </c>
      <c r="I345" s="236" t="str">
        <f t="shared" si="21"/>
        <v>+</v>
      </c>
      <c r="J345" s="231" t="str">
        <f>VLOOKUP(C345, 'DATA - LIS - RX'!A:B,2,0)</f>
        <v>Hydrocodone, Duloxetine, Gabapentin, Buprenorphine</v>
      </c>
      <c r="K345" s="231" t="b">
        <f>VLOOKUP($C345, 'DATA - LIS - RX'!$A:$D,3,0)</f>
        <v>1</v>
      </c>
      <c r="L345" s="257">
        <f>VLOOKUP($C345, 'DATA - LIS - RX'!$A:$D,4,0)</f>
        <v>44614</v>
      </c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idden="1">
      <c r="A346" s="290">
        <v>206592.0</v>
      </c>
      <c r="B346" s="231" t="s">
        <v>8471</v>
      </c>
      <c r="C346" s="231">
        <v>12469.0</v>
      </c>
      <c r="D346" s="231" t="s">
        <v>2713</v>
      </c>
      <c r="E346" s="291">
        <v>44572.0</v>
      </c>
      <c r="F346" s="290" t="s">
        <v>8494</v>
      </c>
      <c r="G346" s="290" t="s">
        <v>8315</v>
      </c>
      <c r="H346" s="290" t="s">
        <v>8309</v>
      </c>
      <c r="I346" s="236" t="str">
        <f t="shared" si="21"/>
        <v>+</v>
      </c>
      <c r="J346" s="231" t="str">
        <f>VLOOKUP(C346, 'DATA - LIS - RX'!A:B,2,0)</f>
        <v>Hydrocodone</v>
      </c>
      <c r="K346" s="231" t="b">
        <f>VLOOKUP($C346, 'DATA - LIS - RX'!$A:$D,3,0)</f>
        <v>1</v>
      </c>
      <c r="L346" s="257">
        <f>VLOOKUP($C346, 'DATA - LIS - RX'!$A:$D,4,0)</f>
        <v>44614</v>
      </c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idden="1">
      <c r="A347" s="290">
        <v>206604.0</v>
      </c>
      <c r="B347" s="231" t="s">
        <v>8472</v>
      </c>
      <c r="C347" s="231">
        <v>9373.0</v>
      </c>
      <c r="D347" s="231" t="s">
        <v>2800</v>
      </c>
      <c r="E347" s="291">
        <v>44575.0</v>
      </c>
      <c r="F347" s="290" t="s">
        <v>8494</v>
      </c>
      <c r="G347" s="290">
        <v>618.0</v>
      </c>
      <c r="H347" s="290" t="s">
        <v>8309</v>
      </c>
      <c r="I347" s="236" t="str">
        <f t="shared" si="21"/>
        <v>+</v>
      </c>
      <c r="J347" s="231" t="str">
        <f>VLOOKUP(C347, 'DATA - LIS - RX'!A:B,2,0)</f>
        <v>Hydrocodone</v>
      </c>
      <c r="K347" s="231" t="b">
        <f>VLOOKUP($C347, 'DATA - LIS - RX'!$A:$D,3,0)</f>
        <v>1</v>
      </c>
      <c r="L347" s="257">
        <f>VLOOKUP($C347, 'DATA - LIS - RX'!$A:$D,4,0)</f>
        <v>44616</v>
      </c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idden="1">
      <c r="A348" s="290">
        <v>206609.0</v>
      </c>
      <c r="B348" s="231" t="s">
        <v>8473</v>
      </c>
      <c r="C348" s="231">
        <v>17217.0</v>
      </c>
      <c r="D348" s="231" t="s">
        <v>2802</v>
      </c>
      <c r="E348" s="291">
        <v>44575.0</v>
      </c>
      <c r="F348" s="290" t="s">
        <v>8494</v>
      </c>
      <c r="G348" s="290" t="s">
        <v>8315</v>
      </c>
      <c r="H348" s="290" t="s">
        <v>8309</v>
      </c>
      <c r="I348" s="236" t="str">
        <f t="shared" si="21"/>
        <v>+</v>
      </c>
      <c r="J348" s="231" t="str">
        <f>VLOOKUP(C348, 'DATA - LIS - RX'!A:B,2,0)</f>
        <v>Hydrocodone</v>
      </c>
      <c r="K348" s="257" t="b">
        <f>VLOOKUP($C348, 'DATA - LIS - RX'!$A:$D,3,0)</f>
        <v>1</v>
      </c>
      <c r="L348" s="257">
        <f>VLOOKUP($C348, 'DATA - LIS - RX'!$A:$D,4,0)</f>
        <v>44616</v>
      </c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idden="1">
      <c r="A349" s="290">
        <v>206615.0</v>
      </c>
      <c r="B349" s="231" t="s">
        <v>8439</v>
      </c>
      <c r="C349" s="231">
        <v>11536.0</v>
      </c>
      <c r="D349" s="231" t="s">
        <v>2707</v>
      </c>
      <c r="E349" s="291">
        <v>44572.0</v>
      </c>
      <c r="F349" s="290" t="s">
        <v>8494</v>
      </c>
      <c r="G349" s="290">
        <v>161.0</v>
      </c>
      <c r="H349" s="290" t="s">
        <v>8309</v>
      </c>
      <c r="I349" s="236" t="str">
        <f t="shared" si="21"/>
        <v>+</v>
      </c>
      <c r="J349" s="231" t="str">
        <f>VLOOKUP(C349, 'DATA - LIS - RX'!A:B,2,0)</f>
        <v>Gabapentin, Hydrocodone</v>
      </c>
      <c r="K349" s="231" t="b">
        <f>VLOOKUP($C349, 'DATA - LIS - RX'!$A:$D,3,0)</f>
        <v>1</v>
      </c>
      <c r="L349" s="257">
        <f>VLOOKUP($C349, 'DATA - LIS - RX'!$A:$D,4,0)</f>
        <v>44614</v>
      </c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idden="1">
      <c r="A350" s="290">
        <v>206618.0</v>
      </c>
      <c r="B350" s="231" t="s">
        <v>8440</v>
      </c>
      <c r="C350" s="231">
        <v>9248.0</v>
      </c>
      <c r="D350" s="231" t="s">
        <v>2757</v>
      </c>
      <c r="E350" s="291">
        <v>44574.0</v>
      </c>
      <c r="F350" s="290" t="s">
        <v>8494</v>
      </c>
      <c r="G350" s="290" t="s">
        <v>8315</v>
      </c>
      <c r="H350" s="290" t="s">
        <v>8309</v>
      </c>
      <c r="I350" s="236" t="str">
        <f t="shared" si="21"/>
        <v>+</v>
      </c>
      <c r="J350" s="231" t="str">
        <f>VLOOKUP(C350, 'DATA - LIS - RX'!A:B,2,0)</f>
        <v>Gabapentin, Hydrocodone</v>
      </c>
      <c r="K350" s="231" t="b">
        <f>VLOOKUP($C350, 'DATA - LIS - RX'!$A:$D,3,0)</f>
        <v>1</v>
      </c>
      <c r="L350" s="257">
        <f>VLOOKUP($C350, 'DATA - LIS - RX'!$A:$D,4,0)</f>
        <v>44615</v>
      </c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idden="1">
      <c r="A351" s="290">
        <v>206625.0</v>
      </c>
      <c r="B351" s="231" t="s">
        <v>8474</v>
      </c>
      <c r="C351" s="231">
        <v>14113.0</v>
      </c>
      <c r="D351" s="231" t="s">
        <v>1935</v>
      </c>
      <c r="E351" s="291">
        <v>44574.0</v>
      </c>
      <c r="F351" s="290" t="s">
        <v>8494</v>
      </c>
      <c r="G351" s="290">
        <v>1550.0</v>
      </c>
      <c r="H351" s="290" t="s">
        <v>8309</v>
      </c>
      <c r="I351" s="236" t="str">
        <f t="shared" si="21"/>
        <v>+</v>
      </c>
      <c r="J351" s="231" t="str">
        <f>VLOOKUP(C351, 'DATA - LIS - RX'!A:B,2,0)</f>
        <v>Zolpidem, Hydrocodone, Pregabalin, Duloxetine, Gabapentin</v>
      </c>
      <c r="K351" s="231" t="b">
        <f>VLOOKUP($C351, 'DATA - LIS - RX'!$A:$D,3,0)</f>
        <v>1</v>
      </c>
      <c r="L351" s="257">
        <f>VLOOKUP($C351, 'DATA - LIS - RX'!$A:$D,4,0)</f>
        <v>44615</v>
      </c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idden="1">
      <c r="A352" s="290">
        <v>206628.0</v>
      </c>
      <c r="B352" s="231" t="s">
        <v>8442</v>
      </c>
      <c r="C352" s="231">
        <v>13668.0</v>
      </c>
      <c r="D352" s="231" t="s">
        <v>730</v>
      </c>
      <c r="E352" s="291">
        <v>44574.0</v>
      </c>
      <c r="F352" s="290" t="s">
        <v>8494</v>
      </c>
      <c r="G352" s="290">
        <v>1570.0</v>
      </c>
      <c r="H352" s="290" t="s">
        <v>8309</v>
      </c>
      <c r="I352" s="236" t="str">
        <f t="shared" si="21"/>
        <v>+</v>
      </c>
      <c r="J352" s="231" t="str">
        <f>VLOOKUP(C352, 'DATA - LIS - RX'!A:B,2,0)</f>
        <v>Gabapentin, Hydrocodone, Duloxetine, Cyclobenzaprine</v>
      </c>
      <c r="K352" s="231" t="b">
        <f>VLOOKUP($C352, 'DATA - LIS - RX'!$A:$D,3,0)</f>
        <v>1</v>
      </c>
      <c r="L352" s="257">
        <f>VLOOKUP($C352, 'DATA - LIS - RX'!$A:$D,4,0)</f>
        <v>44616</v>
      </c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idden="1">
      <c r="A353" s="290">
        <v>206630.0</v>
      </c>
      <c r="B353" s="231" t="s">
        <v>8443</v>
      </c>
      <c r="C353" s="231">
        <v>11910.0</v>
      </c>
      <c r="D353" s="231" t="s">
        <v>2767</v>
      </c>
      <c r="E353" s="291">
        <v>44574.0</v>
      </c>
      <c r="F353" s="290" t="s">
        <v>8494</v>
      </c>
      <c r="G353" s="290">
        <v>193.0</v>
      </c>
      <c r="H353" s="290" t="s">
        <v>8309</v>
      </c>
      <c r="I353" s="236" t="str">
        <f t="shared" si="21"/>
        <v>+</v>
      </c>
      <c r="J353" s="231" t="str">
        <f>VLOOKUP(C353, 'DATA - LIS - RX'!A:B,2,0)</f>
        <v>Gabapentin, Hydrocodone</v>
      </c>
      <c r="K353" s="231" t="b">
        <f>VLOOKUP($C353, 'DATA - LIS - RX'!$A:$D,3,0)</f>
        <v>1</v>
      </c>
      <c r="L353" s="257">
        <f>VLOOKUP($C353, 'DATA - LIS - RX'!$A:$D,4,0)</f>
        <v>44616</v>
      </c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idden="1">
      <c r="A354" s="290">
        <v>206635.0</v>
      </c>
      <c r="B354" s="231" t="s">
        <v>8475</v>
      </c>
      <c r="C354" s="231">
        <v>14073.0</v>
      </c>
      <c r="D354" s="231" t="s">
        <v>2773</v>
      </c>
      <c r="E354" s="291">
        <v>44574.0</v>
      </c>
      <c r="F354" s="290" t="s">
        <v>8494</v>
      </c>
      <c r="G354" s="290">
        <v>307.0</v>
      </c>
      <c r="H354" s="290" t="s">
        <v>8309</v>
      </c>
      <c r="I354" s="236" t="str">
        <f t="shared" si="21"/>
        <v>+</v>
      </c>
      <c r="J354" s="231" t="str">
        <f>VLOOKUP(C354, 'DATA - LIS - RX'!A:B,2,0)</f>
        <v>Buprenorphine, Hydrocodone</v>
      </c>
      <c r="K354" s="231" t="b">
        <f>VLOOKUP($C354, 'DATA - LIS - RX'!$A:$D,3,0)</f>
        <v>1</v>
      </c>
      <c r="L354" s="257">
        <f>VLOOKUP($C354, 'DATA - LIS - RX'!$A:$D,4,0)</f>
        <v>44616</v>
      </c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idden="1">
      <c r="A355" s="290">
        <v>206636.0</v>
      </c>
      <c r="B355" s="231" t="s">
        <v>8359</v>
      </c>
      <c r="C355" s="231">
        <v>15555.0</v>
      </c>
      <c r="D355" s="231" t="s">
        <v>1021</v>
      </c>
      <c r="E355" s="291">
        <v>44573.0</v>
      </c>
      <c r="F355" s="290" t="s">
        <v>8494</v>
      </c>
      <c r="G355" s="290">
        <v>1050.0</v>
      </c>
      <c r="H355" s="290" t="s">
        <v>8309</v>
      </c>
      <c r="I355" s="236" t="str">
        <f t="shared" si="21"/>
        <v>+</v>
      </c>
      <c r="J355" s="231" t="str">
        <f>VLOOKUP(C355, 'DATA - LIS - RX'!A:B,2,0)</f>
        <v>Alprazolam, Gabapentin, Hydrocodone, Cyclobenzaprine, Zolpidem </v>
      </c>
      <c r="K355" s="257" t="b">
        <f>VLOOKUP($C355, 'DATA - LIS - RX'!$A:$D,3,0)</f>
        <v>1</v>
      </c>
      <c r="L355" s="257">
        <f>VLOOKUP($C355, 'DATA - LIS - RX'!$A:$D,4,0)</f>
        <v>44614</v>
      </c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idden="1">
      <c r="A356" s="290">
        <v>206637.0</v>
      </c>
      <c r="B356" s="231" t="s">
        <v>8476</v>
      </c>
      <c r="C356" s="231">
        <v>14200.0</v>
      </c>
      <c r="D356" s="231" t="s">
        <v>1694</v>
      </c>
      <c r="E356" s="291">
        <v>44573.0</v>
      </c>
      <c r="F356" s="290" t="s">
        <v>8494</v>
      </c>
      <c r="G356" s="290">
        <v>374.0</v>
      </c>
      <c r="H356" s="290" t="s">
        <v>8309</v>
      </c>
      <c r="I356" s="236" t="str">
        <f t="shared" si="21"/>
        <v>+</v>
      </c>
      <c r="J356" s="231" t="str">
        <f>VLOOKUP(C356, 'DATA - LIS - RX'!A:B,2,0)</f>
        <v>Pregabalin, Hydrocodone</v>
      </c>
      <c r="K356" s="231" t="b">
        <f>VLOOKUP($C356, 'DATA - LIS - RX'!$A:$D,3,0)</f>
        <v>1</v>
      </c>
      <c r="L356" s="257">
        <f>VLOOKUP($C356, 'DATA - LIS - RX'!$A:$D,4,0)</f>
        <v>44614</v>
      </c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idden="1">
      <c r="A357" s="290">
        <v>206638.0</v>
      </c>
      <c r="B357" s="231" t="s">
        <v>8477</v>
      </c>
      <c r="C357" s="231">
        <v>11792.0</v>
      </c>
      <c r="D357" s="231" t="s">
        <v>581</v>
      </c>
      <c r="E357" s="291">
        <v>44573.0</v>
      </c>
      <c r="F357" s="290" t="s">
        <v>8494</v>
      </c>
      <c r="G357" s="290" t="s">
        <v>8315</v>
      </c>
      <c r="H357" s="290" t="s">
        <v>8309</v>
      </c>
      <c r="I357" s="236" t="str">
        <f t="shared" si="21"/>
        <v>+</v>
      </c>
      <c r="J357" s="231" t="str">
        <f>VLOOKUP(C357, 'DATA - LIS - RX'!A:B,2,0)</f>
        <v>Hydrocodone, Pregabalin, Morphine </v>
      </c>
      <c r="K357" s="231" t="b">
        <f>VLOOKUP($C357, 'DATA - LIS - RX'!$A:$D,3,0)</f>
        <v>1</v>
      </c>
      <c r="L357" s="257">
        <f>VLOOKUP($C357, 'DATA - LIS - RX'!$A:$D,4,0)</f>
        <v>44614</v>
      </c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idden="1">
      <c r="A358" s="290">
        <v>206644.0</v>
      </c>
      <c r="B358" s="231" t="s">
        <v>8478</v>
      </c>
      <c r="C358" s="231">
        <v>12220.0</v>
      </c>
      <c r="D358" s="231" t="s">
        <v>2725</v>
      </c>
      <c r="E358" s="291">
        <v>44573.0</v>
      </c>
      <c r="F358" s="290" t="s">
        <v>8494</v>
      </c>
      <c r="G358" s="290">
        <v>952.0</v>
      </c>
      <c r="H358" s="290" t="s">
        <v>8309</v>
      </c>
      <c r="I358" s="236" t="str">
        <f t="shared" si="21"/>
        <v>+</v>
      </c>
      <c r="J358" s="231" t="str">
        <f>VLOOKUP(C358, 'DATA - LIS - RX'!A:B,2,0)</f>
        <v>Amitriptyline, Hydrocodone</v>
      </c>
      <c r="K358" s="231" t="b">
        <f>VLOOKUP($C358, 'DATA - LIS - RX'!$A:$D,3,0)</f>
        <v>1</v>
      </c>
      <c r="L358" s="257">
        <f>VLOOKUP($C358, 'DATA - LIS - RX'!$A:$D,4,0)</f>
        <v>44614</v>
      </c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idden="1">
      <c r="A359" s="290">
        <v>206645.0</v>
      </c>
      <c r="B359" s="231" t="s">
        <v>8479</v>
      </c>
      <c r="C359" s="231">
        <v>9726.0</v>
      </c>
      <c r="D359" s="231" t="s">
        <v>718</v>
      </c>
      <c r="E359" s="291">
        <v>44573.0</v>
      </c>
      <c r="F359" s="290" t="s">
        <v>8494</v>
      </c>
      <c r="G359" s="290">
        <v>941.0</v>
      </c>
      <c r="H359" s="290" t="s">
        <v>8309</v>
      </c>
      <c r="I359" s="236" t="str">
        <f t="shared" si="21"/>
        <v>+</v>
      </c>
      <c r="J359" s="231" t="str">
        <f>VLOOKUP(C359, 'DATA - LIS - RX'!A:B,2,0)</f>
        <v>Gabapentin, Hydrocodone</v>
      </c>
      <c r="K359" s="231" t="b">
        <f>VLOOKUP($C359, 'DATA - LIS - RX'!$A:$D,3,0)</f>
        <v>1</v>
      </c>
      <c r="L359" s="257">
        <f>VLOOKUP($C359, 'DATA - LIS - RX'!$A:$D,4,0)</f>
        <v>44614</v>
      </c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idden="1">
      <c r="A360" s="290">
        <v>206651.0</v>
      </c>
      <c r="B360" s="231" t="s">
        <v>8380</v>
      </c>
      <c r="C360" s="231">
        <v>10662.0</v>
      </c>
      <c r="D360" s="231" t="s">
        <v>2731</v>
      </c>
      <c r="E360" s="291">
        <v>44573.0</v>
      </c>
      <c r="F360" s="290" t="s">
        <v>8494</v>
      </c>
      <c r="G360" s="290">
        <v>614.0</v>
      </c>
      <c r="H360" s="290" t="s">
        <v>8309</v>
      </c>
      <c r="I360" s="236" t="str">
        <f t="shared" si="21"/>
        <v>+</v>
      </c>
      <c r="J360" s="231" t="str">
        <f>VLOOKUP(C360, 'DATA - LIS - RX'!A:B,2,0)</f>
        <v>Hydrocodone, Buprenorphine</v>
      </c>
      <c r="K360" s="231" t="b">
        <f>VLOOKUP($C360, 'DATA - LIS - RX'!$A:$D,3,0)</f>
        <v>1</v>
      </c>
      <c r="L360" s="257">
        <f>VLOOKUP($C360, 'DATA - LIS - RX'!$A:$D,4,0)</f>
        <v>44614</v>
      </c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idden="1">
      <c r="A361" s="290">
        <v>206688.0</v>
      </c>
      <c r="B361" s="231" t="s">
        <v>8408</v>
      </c>
      <c r="C361" s="231">
        <v>13938.0</v>
      </c>
      <c r="D361" s="231" t="s">
        <v>2778</v>
      </c>
      <c r="E361" s="291">
        <v>44574.0</v>
      </c>
      <c r="F361" s="290" t="s">
        <v>8494</v>
      </c>
      <c r="G361" s="290" t="s">
        <v>8315</v>
      </c>
      <c r="H361" s="290" t="s">
        <v>8309</v>
      </c>
      <c r="I361" s="236" t="str">
        <f t="shared" si="21"/>
        <v>+</v>
      </c>
      <c r="J361" s="231" t="str">
        <f>VLOOKUP(C361, 'DATA - LIS - RX'!A:B,2,0)</f>
        <v>Pregabalin, Duloxetine, Hydrocodone</v>
      </c>
      <c r="K361" s="231" t="b">
        <f>VLOOKUP($C361, 'DATA - LIS - RX'!$A:$D,3,0)</f>
        <v>1</v>
      </c>
      <c r="L361" s="257">
        <f>VLOOKUP($C361, 'DATA - LIS - RX'!$A:$D,4,0)</f>
        <v>44616</v>
      </c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idden="1">
      <c r="A362" s="290">
        <v>206690.0</v>
      </c>
      <c r="B362" s="231" t="s">
        <v>8411</v>
      </c>
      <c r="C362" s="231">
        <v>12933.0</v>
      </c>
      <c r="D362" s="231" t="s">
        <v>2782</v>
      </c>
      <c r="E362" s="291">
        <v>44574.0</v>
      </c>
      <c r="F362" s="290" t="s">
        <v>8494</v>
      </c>
      <c r="G362" s="290" t="s">
        <v>8315</v>
      </c>
      <c r="H362" s="290" t="s">
        <v>8309</v>
      </c>
      <c r="I362" s="236" t="str">
        <f t="shared" si="21"/>
        <v>+</v>
      </c>
      <c r="J362" s="231" t="str">
        <f>VLOOKUP(C362, 'DATA - LIS - RX'!A:B,2,0)</f>
        <v>Duloxetine, Hydrocodone, Pregabalin, Methadone, Tramadol</v>
      </c>
      <c r="K362" s="231" t="b">
        <f>VLOOKUP($C362, 'DATA - LIS - RX'!$A:$D,3,0)</f>
        <v>1</v>
      </c>
      <c r="L362" s="257">
        <f>VLOOKUP($C362, 'DATA - LIS - RX'!$A:$D,4,0)</f>
        <v>44616</v>
      </c>
      <c r="M362" s="197"/>
      <c r="N362" s="197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idden="1">
      <c r="A363" s="290">
        <v>206691.0</v>
      </c>
      <c r="B363" s="231" t="s">
        <v>8364</v>
      </c>
      <c r="C363" s="231">
        <v>13405.0</v>
      </c>
      <c r="D363" s="231" t="s">
        <v>2785</v>
      </c>
      <c r="E363" s="291">
        <v>44574.0</v>
      </c>
      <c r="F363" s="290" t="s">
        <v>8494</v>
      </c>
      <c r="G363" s="290">
        <v>853.0</v>
      </c>
      <c r="H363" s="290" t="s">
        <v>8309</v>
      </c>
      <c r="I363" s="236" t="str">
        <f t="shared" si="21"/>
        <v>+</v>
      </c>
      <c r="J363" s="231" t="str">
        <f>VLOOKUP(C363, 'DATA - LIS - RX'!A:B,2,0)</f>
        <v>Clonazepam, Hydrocodone, Pregabalin</v>
      </c>
      <c r="K363" s="231" t="b">
        <f>VLOOKUP($C363, 'DATA - LIS - RX'!$A:$D,3,0)</f>
        <v>1</v>
      </c>
      <c r="L363" s="257">
        <f>VLOOKUP($C363, 'DATA - LIS - RX'!$A:$D,4,0)</f>
        <v>44616</v>
      </c>
      <c r="M363" s="197"/>
      <c r="N363" s="197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idden="1">
      <c r="A364" s="290">
        <v>206711.0</v>
      </c>
      <c r="B364" s="231" t="s">
        <v>8308</v>
      </c>
      <c r="C364" s="231">
        <v>12709.0</v>
      </c>
      <c r="D364" s="231" t="s">
        <v>2805</v>
      </c>
      <c r="E364" s="291">
        <v>44575.0</v>
      </c>
      <c r="F364" s="290" t="s">
        <v>8494</v>
      </c>
      <c r="G364" s="290">
        <v>208.0</v>
      </c>
      <c r="H364" s="290" t="s">
        <v>8309</v>
      </c>
      <c r="I364" s="236" t="str">
        <f t="shared" si="21"/>
        <v>+</v>
      </c>
      <c r="J364" s="231" t="str">
        <f>VLOOKUP(C364, 'DATA - LIS - RX'!A:B,2,0)</f>
        <v>Hydrocodone, Alprazolam</v>
      </c>
      <c r="K364" s="231" t="b">
        <f>VLOOKUP($C364, 'DATA - LIS - RX'!$A:$D,3,0)</f>
        <v>1</v>
      </c>
      <c r="L364" s="257">
        <f>VLOOKUP($C364, 'DATA - LIS - RX'!$A:$D,4,0)</f>
        <v>44616</v>
      </c>
      <c r="M364" s="197"/>
      <c r="N364" s="197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idden="1">
      <c r="A365" s="290">
        <v>206714.0</v>
      </c>
      <c r="B365" s="231" t="s">
        <v>8480</v>
      </c>
      <c r="C365" s="231">
        <v>13946.0</v>
      </c>
      <c r="D365" s="231" t="s">
        <v>800</v>
      </c>
      <c r="E365" s="291">
        <v>44575.0</v>
      </c>
      <c r="F365" s="290" t="s">
        <v>8494</v>
      </c>
      <c r="G365" s="290">
        <v>66.3</v>
      </c>
      <c r="H365" s="290" t="s">
        <v>8309</v>
      </c>
      <c r="I365" s="236" t="str">
        <f t="shared" si="21"/>
        <v>+</v>
      </c>
      <c r="J365" s="231" t="str">
        <f>VLOOKUP(C365, 'DATA - LIS - RX'!A:B,2,0)</f>
        <v>Gabapentin, Hydrocodone</v>
      </c>
      <c r="K365" s="231" t="b">
        <f>VLOOKUP($C365, 'DATA - LIS - RX'!$A:$D,3,0)</f>
        <v>1</v>
      </c>
      <c r="L365" s="257">
        <f>VLOOKUP($C365, 'DATA - LIS - RX'!$A:$D,4,0)</f>
        <v>44616</v>
      </c>
      <c r="M365" s="197"/>
      <c r="N365" s="197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idden="1">
      <c r="A366" s="290">
        <v>206715.0</v>
      </c>
      <c r="B366" s="231" t="s">
        <v>8381</v>
      </c>
      <c r="C366" s="231">
        <v>14248.0</v>
      </c>
      <c r="D366" s="231" t="s">
        <v>2809</v>
      </c>
      <c r="E366" s="291">
        <v>44575.0</v>
      </c>
      <c r="F366" s="290" t="s">
        <v>8494</v>
      </c>
      <c r="G366" s="290" t="s">
        <v>8315</v>
      </c>
      <c r="H366" s="290" t="s">
        <v>8309</v>
      </c>
      <c r="I366" s="236" t="str">
        <f t="shared" si="21"/>
        <v>+</v>
      </c>
      <c r="J366" s="231" t="str">
        <f>VLOOKUP(C366, 'DATA - LIS - RX'!A:B,2,0)</f>
        <v>Hydrocodone, Pregabalin, Buprenorphine, Duloxetine</v>
      </c>
      <c r="K366" s="231" t="b">
        <f>VLOOKUP($C366, 'DATA - LIS - RX'!$A:$D,3,0)</f>
        <v>1</v>
      </c>
      <c r="L366" s="257">
        <f>VLOOKUP($C366, 'DATA - LIS - RX'!$A:$D,4,0)</f>
        <v>44616</v>
      </c>
      <c r="M366" s="197"/>
      <c r="N366" s="197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idden="1">
      <c r="A367" s="290">
        <v>206722.0</v>
      </c>
      <c r="B367" s="231" t="s">
        <v>8310</v>
      </c>
      <c r="C367" s="231">
        <v>11066.0</v>
      </c>
      <c r="D367" s="231" t="s">
        <v>2812</v>
      </c>
      <c r="E367" s="291">
        <v>44575.0</v>
      </c>
      <c r="F367" s="290" t="s">
        <v>8494</v>
      </c>
      <c r="G367" s="290">
        <v>981.0</v>
      </c>
      <c r="H367" s="290" t="s">
        <v>8309</v>
      </c>
      <c r="I367" s="236" t="str">
        <f t="shared" si="21"/>
        <v>#VALUE!</v>
      </c>
      <c r="J367" s="231" t="str">
        <f>VLOOKUP(C367, 'DATA - LIS - RX'!A:B,2,0)</f>
        <v>Amitriptyline, Gabapentin, Morphine, Codeine, Diazepam</v>
      </c>
      <c r="K367" s="231" t="b">
        <f>VLOOKUP($C367, 'DATA - LIS - RX'!$A:$D,3,0)</f>
        <v>1</v>
      </c>
      <c r="L367" s="257">
        <f>VLOOKUP($C367, 'DATA - LIS - RX'!$A:$D,4,0)</f>
        <v>44616</v>
      </c>
      <c r="M367" s="197"/>
      <c r="N367" s="197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idden="1">
      <c r="A368" s="290">
        <v>206726.0</v>
      </c>
      <c r="B368" s="231" t="s">
        <v>8481</v>
      </c>
      <c r="C368" s="231">
        <v>10095.0</v>
      </c>
      <c r="D368" s="231" t="s">
        <v>2720</v>
      </c>
      <c r="E368" s="291">
        <v>44575.0</v>
      </c>
      <c r="F368" s="290" t="s">
        <v>8494</v>
      </c>
      <c r="G368" s="290">
        <v>1380.0</v>
      </c>
      <c r="H368" s="290" t="s">
        <v>8309</v>
      </c>
      <c r="I368" s="236" t="str">
        <f t="shared" si="21"/>
        <v>+</v>
      </c>
      <c r="J368" s="231" t="str">
        <f>VLOOKUP(C368, 'DATA - LIS - RX'!A:B,2,0)</f>
        <v>Hydrocodone</v>
      </c>
      <c r="K368" s="231" t="b">
        <f>VLOOKUP($C368, 'DATA - LIS - RX'!$A:$D,3,0)</f>
        <v>1</v>
      </c>
      <c r="L368" s="257">
        <f>VLOOKUP($C368, 'DATA - LIS - RX'!$A:$D,4,0)</f>
        <v>44616</v>
      </c>
      <c r="M368" s="197"/>
      <c r="N368" s="197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idden="1">
      <c r="A369" s="197"/>
      <c r="B369" s="197"/>
      <c r="C369" s="197"/>
      <c r="D369" s="197"/>
      <c r="E369" s="197"/>
      <c r="F369" s="197"/>
      <c r="G369" s="197"/>
      <c r="H369" s="197"/>
      <c r="I369" s="197"/>
      <c r="J369" s="197"/>
      <c r="K369" s="197"/>
      <c r="L369" s="197"/>
      <c r="M369" s="197"/>
      <c r="N369" s="197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idden="1">
      <c r="A370" s="290">
        <v>206381.0</v>
      </c>
      <c r="B370" s="231" t="s">
        <v>8412</v>
      </c>
      <c r="C370" s="231">
        <v>9861.0</v>
      </c>
      <c r="D370" s="231" t="s">
        <v>195</v>
      </c>
      <c r="E370" s="291">
        <v>44564.0</v>
      </c>
      <c r="F370" s="290" t="s">
        <v>8495</v>
      </c>
      <c r="G370" s="290">
        <v>1870.0</v>
      </c>
      <c r="H370" s="290" t="s">
        <v>8309</v>
      </c>
      <c r="I370" s="236" t="str">
        <f t="shared" ref="I370:I396" si="22">IF(SEARCH("oxycodone",J370)&gt;=1,"+","-")</f>
        <v>+</v>
      </c>
      <c r="J370" s="231" t="str">
        <f>VLOOKUP(C370, 'DATA - LIS - RX'!A:B,2,0)</f>
        <v>Fentanyl, Gabapentin, Zolpidem, Cyclobenzaprine, Oxycodone</v>
      </c>
      <c r="K370" s="231" t="b">
        <f>VLOOKUP($C370, 'DATA - LIS - RX'!$A:$D,3,0)</f>
        <v>1</v>
      </c>
      <c r="L370" s="257">
        <f>VLOOKUP($C370, 'DATA - LIS - RX'!$A:$D,4,0)</f>
        <v>44601</v>
      </c>
      <c r="M370" s="197"/>
      <c r="N370" s="197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idden="1">
      <c r="A371" s="290">
        <v>206389.0</v>
      </c>
      <c r="B371" s="231" t="s">
        <v>8323</v>
      </c>
      <c r="C371" s="231">
        <v>14167.0</v>
      </c>
      <c r="D371" s="231" t="s">
        <v>2472</v>
      </c>
      <c r="E371" s="291">
        <v>44564.0</v>
      </c>
      <c r="F371" s="290" t="s">
        <v>8495</v>
      </c>
      <c r="G371" s="290">
        <v>866.0</v>
      </c>
      <c r="H371" s="290" t="s">
        <v>8309</v>
      </c>
      <c r="I371" s="236" t="str">
        <f t="shared" si="22"/>
        <v>+</v>
      </c>
      <c r="J371" s="231" t="str">
        <f>VLOOKUP(C371, 'DATA - LIS - RX'!A:B,2,0)</f>
        <v>Butalbital - APAP - Caffeine, Oxycodone</v>
      </c>
      <c r="K371" s="231" t="b">
        <f>VLOOKUP($C371, 'DATA - LIS - RX'!$A:$D,3,0)</f>
        <v>1</v>
      </c>
      <c r="L371" s="257">
        <f>VLOOKUP($C371, 'DATA - LIS - RX'!$A:$D,4,0)</f>
        <v>44601</v>
      </c>
      <c r="M371" s="197"/>
      <c r="N371" s="197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idden="1">
      <c r="A372" s="290">
        <v>206391.0</v>
      </c>
      <c r="B372" s="231" t="s">
        <v>8496</v>
      </c>
      <c r="C372" s="231">
        <v>10094.0</v>
      </c>
      <c r="D372" s="231" t="s">
        <v>2468</v>
      </c>
      <c r="E372" s="291">
        <v>44564.0</v>
      </c>
      <c r="F372" s="290" t="s">
        <v>8495</v>
      </c>
      <c r="G372" s="290">
        <v>483.0</v>
      </c>
      <c r="H372" s="290" t="s">
        <v>8309</v>
      </c>
      <c r="I372" s="236" t="str">
        <f t="shared" si="22"/>
        <v>+</v>
      </c>
      <c r="J372" s="231" t="str">
        <f>VLOOKUP(C372, 'DATA - LIS - RX'!A:B,2,0)</f>
        <v>Belbuca, Oxycodone</v>
      </c>
      <c r="K372" s="231" t="b">
        <f>VLOOKUP($C372, 'DATA - LIS - RX'!$A:$D,3,0)</f>
        <v>1</v>
      </c>
      <c r="L372" s="257">
        <f>VLOOKUP($C372, 'DATA - LIS - RX'!$A:$D,4,0)</f>
        <v>44601</v>
      </c>
      <c r="M372" s="197"/>
      <c r="N372" s="197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idden="1">
      <c r="A373" s="290">
        <v>206411.0</v>
      </c>
      <c r="B373" s="231" t="s">
        <v>8403</v>
      </c>
      <c r="C373" s="231">
        <v>9271.0</v>
      </c>
      <c r="D373" s="231" t="s">
        <v>2491</v>
      </c>
      <c r="E373" s="291">
        <v>44564.0</v>
      </c>
      <c r="F373" s="290" t="s">
        <v>8495</v>
      </c>
      <c r="G373" s="290">
        <v>1150.0</v>
      </c>
      <c r="H373" s="290" t="s">
        <v>8309</v>
      </c>
      <c r="I373" s="236" t="str">
        <f t="shared" si="22"/>
        <v>+</v>
      </c>
      <c r="J373" s="231" t="str">
        <f>VLOOKUP(C373, 'DATA - LIS - RX'!A:B,2,0)</f>
        <v>Amitriptyline, Duloxetine, Gabapentin, Oxycodone, Zolpidem </v>
      </c>
      <c r="K373" s="231" t="b">
        <f>VLOOKUP($C373, 'DATA - LIS - RX'!$A:$D,3,0)</f>
        <v>1</v>
      </c>
      <c r="L373" s="257">
        <f>VLOOKUP($C373, 'DATA - LIS - RX'!$A:$D,4,0)</f>
        <v>44601</v>
      </c>
      <c r="M373" s="197"/>
      <c r="N373" s="197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idden="1">
      <c r="A374" s="290">
        <v>206430.0</v>
      </c>
      <c r="B374" s="231" t="s">
        <v>8418</v>
      </c>
      <c r="C374" s="231">
        <v>9171.0</v>
      </c>
      <c r="D374" s="231" t="s">
        <v>2517</v>
      </c>
      <c r="E374" s="291">
        <v>44565.0</v>
      </c>
      <c r="F374" s="290" t="s">
        <v>8495</v>
      </c>
      <c r="G374" s="290" t="s">
        <v>8315</v>
      </c>
      <c r="H374" s="290" t="s">
        <v>8309</v>
      </c>
      <c r="I374" s="236" t="str">
        <f t="shared" si="22"/>
        <v>+</v>
      </c>
      <c r="J374" s="231" t="str">
        <f>VLOOKUP(C374, 'DATA - LIS - RX'!A:B,2,0)</f>
        <v>Gabapentin, Oxycodone</v>
      </c>
      <c r="K374" s="231" t="b">
        <f>VLOOKUP($C374, 'DATA - LIS - RX'!$A:$D,3,0)</f>
        <v>1</v>
      </c>
      <c r="L374" s="257">
        <f>VLOOKUP($C374, 'DATA - LIS - RX'!$A:$D,4,0)</f>
        <v>44601</v>
      </c>
      <c r="M374" s="197"/>
      <c r="N374" s="197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idden="1">
      <c r="A375" s="290">
        <v>206440.0</v>
      </c>
      <c r="B375" s="231" t="s">
        <v>8345</v>
      </c>
      <c r="C375" s="231">
        <v>10400.0</v>
      </c>
      <c r="D375" s="231" t="s">
        <v>300</v>
      </c>
      <c r="E375" s="291">
        <v>44565.0</v>
      </c>
      <c r="F375" s="290" t="s">
        <v>8495</v>
      </c>
      <c r="G375" s="290" t="s">
        <v>8315</v>
      </c>
      <c r="H375" s="290" t="s">
        <v>8309</v>
      </c>
      <c r="I375" s="236" t="str">
        <f t="shared" si="22"/>
        <v>+</v>
      </c>
      <c r="J375" s="231" t="str">
        <f>VLOOKUP(C375, 'DATA - LIS - RX'!A:B,2,0)</f>
        <v>Clonazepam, Pregabalin, Oxycodone, Morphine</v>
      </c>
      <c r="K375" s="231" t="b">
        <f>VLOOKUP($C375, 'DATA - LIS - RX'!$A:$D,3,0)</f>
        <v>1</v>
      </c>
      <c r="L375" s="257">
        <f>VLOOKUP($C375, 'DATA - LIS - RX'!$A:$D,4,0)</f>
        <v>44601</v>
      </c>
      <c r="M375" s="197"/>
      <c r="N375" s="197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idden="1">
      <c r="A376" s="290">
        <v>206442.0</v>
      </c>
      <c r="B376" s="231" t="s">
        <v>8452</v>
      </c>
      <c r="C376" s="231">
        <v>10055.0</v>
      </c>
      <c r="D376" s="231" t="s">
        <v>2530</v>
      </c>
      <c r="E376" s="291">
        <v>44565.0</v>
      </c>
      <c r="F376" s="290" t="s">
        <v>8495</v>
      </c>
      <c r="G376" s="290" t="s">
        <v>8315</v>
      </c>
      <c r="H376" s="290" t="s">
        <v>8309</v>
      </c>
      <c r="I376" s="236" t="str">
        <f t="shared" si="22"/>
        <v>#VALUE!</v>
      </c>
      <c r="J376" s="231" t="str">
        <f>VLOOKUP(C376, 'DATA - LIS - RX'!A:B,2,0)</f>
        <v>Buprenorphine, Hydrocodone</v>
      </c>
      <c r="K376" s="231" t="b">
        <f>VLOOKUP($C376, 'DATA - LIS - RX'!$A:$D,3,0)</f>
        <v>1</v>
      </c>
      <c r="L376" s="257">
        <f>VLOOKUP($C376, 'DATA - LIS - RX'!$A:$D,4,0)</f>
        <v>44601</v>
      </c>
      <c r="M376" s="197"/>
      <c r="N376" s="197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idden="1">
      <c r="A377" s="290">
        <v>206448.0</v>
      </c>
      <c r="B377" s="231" t="s">
        <v>8347</v>
      </c>
      <c r="C377" s="231">
        <v>9775.0</v>
      </c>
      <c r="D377" s="231" t="s">
        <v>219</v>
      </c>
      <c r="E377" s="291">
        <v>44565.0</v>
      </c>
      <c r="F377" s="290" t="s">
        <v>8495</v>
      </c>
      <c r="G377" s="290" t="s">
        <v>8315</v>
      </c>
      <c r="H377" s="290" t="s">
        <v>8309</v>
      </c>
      <c r="I377" s="236" t="str">
        <f t="shared" si="22"/>
        <v>+</v>
      </c>
      <c r="J377" s="231" t="str">
        <f>VLOOKUP(C377, 'DATA - LIS - RX'!A:B,2,0)</f>
        <v>Alprazolam, Gabapentin, Oxycodone, Dronabinol</v>
      </c>
      <c r="K377" s="231" t="b">
        <f>VLOOKUP($C377, 'DATA - LIS - RX'!$A:$D,3,0)</f>
        <v>1</v>
      </c>
      <c r="L377" s="257">
        <f>VLOOKUP($C377, 'DATA - LIS - RX'!$A:$D,4,0)</f>
        <v>44616</v>
      </c>
      <c r="M377" s="197"/>
      <c r="N377" s="197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idden="1">
      <c r="A378" s="290">
        <v>206458.0</v>
      </c>
      <c r="B378" s="231" t="s">
        <v>8376</v>
      </c>
      <c r="C378" s="231">
        <v>11883.0</v>
      </c>
      <c r="D378" s="231" t="s">
        <v>2569</v>
      </c>
      <c r="E378" s="291">
        <v>44566.0</v>
      </c>
      <c r="F378" s="290" t="s">
        <v>8495</v>
      </c>
      <c r="G378" s="290" t="s">
        <v>8315</v>
      </c>
      <c r="H378" s="290" t="s">
        <v>8309</v>
      </c>
      <c r="I378" s="236" t="str">
        <f t="shared" si="22"/>
        <v>+</v>
      </c>
      <c r="J378" s="231" t="str">
        <f>VLOOKUP(C378, 'DATA - LIS - RX'!A:B,2,0)</f>
        <v>Oxycodone, Duloxetine</v>
      </c>
      <c r="K378" s="231" t="b">
        <f>VLOOKUP($C378, 'DATA - LIS - RX'!$A:$D,3,0)</f>
        <v>1</v>
      </c>
      <c r="L378" s="257">
        <f>VLOOKUP($C378, 'DATA - LIS - RX'!$A:$D,4,0)</f>
        <v>44601</v>
      </c>
      <c r="M378" s="197"/>
      <c r="N378" s="197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idden="1">
      <c r="A379" s="290">
        <v>206462.0</v>
      </c>
      <c r="B379" s="231" t="s">
        <v>8497</v>
      </c>
      <c r="C379" s="231">
        <v>15713.0</v>
      </c>
      <c r="D379" s="231" t="s">
        <v>2573</v>
      </c>
      <c r="E379" s="291">
        <v>44566.0</v>
      </c>
      <c r="F379" s="290" t="s">
        <v>8495</v>
      </c>
      <c r="G379" s="290">
        <v>457.0</v>
      </c>
      <c r="H379" s="290" t="s">
        <v>8309</v>
      </c>
      <c r="I379" s="236" t="str">
        <f t="shared" si="22"/>
        <v>+</v>
      </c>
      <c r="J379" s="231" t="str">
        <f>VLOOKUP(C379, 'DATA - LIS - RX'!A:B,2,0)</f>
        <v>Oxycodone, Pregabalin</v>
      </c>
      <c r="K379" s="257" t="b">
        <f>VLOOKUP($C379, 'DATA - LIS - RX'!$A:$D,3,0)</f>
        <v>1</v>
      </c>
      <c r="L379" s="257">
        <f>VLOOKUP($C379, 'DATA - LIS - RX'!$A:$D,4,0)</f>
        <v>44601</v>
      </c>
      <c r="M379" s="197"/>
      <c r="N379" s="197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idden="1">
      <c r="A380" s="290">
        <v>206466.0</v>
      </c>
      <c r="B380" s="231" t="s">
        <v>8498</v>
      </c>
      <c r="C380" s="231">
        <v>15901.0</v>
      </c>
      <c r="D380" s="231" t="s">
        <v>2579</v>
      </c>
      <c r="E380" s="291">
        <v>44566.0</v>
      </c>
      <c r="F380" s="290" t="s">
        <v>8495</v>
      </c>
      <c r="G380" s="290" t="s">
        <v>8315</v>
      </c>
      <c r="H380" s="290" t="s">
        <v>8309</v>
      </c>
      <c r="I380" s="236" t="str">
        <f t="shared" si="22"/>
        <v>+</v>
      </c>
      <c r="J380" s="231" t="str">
        <f>VLOOKUP(C380, 'DATA - LIS - RX'!A:B,2,0)</f>
        <v>Oxycodone</v>
      </c>
      <c r="K380" s="257" t="b">
        <f>VLOOKUP($C380, 'DATA - LIS - RX'!$A:$D,3,0)</f>
        <v>1</v>
      </c>
      <c r="L380" s="257">
        <f>VLOOKUP($C380, 'DATA - LIS - RX'!$A:$D,4,0)</f>
        <v>44601</v>
      </c>
      <c r="M380" s="197"/>
      <c r="N380" s="197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idden="1">
      <c r="A381" s="290">
        <v>206506.0</v>
      </c>
      <c r="B381" s="231" t="s">
        <v>8350</v>
      </c>
      <c r="C381" s="231">
        <v>10185.0</v>
      </c>
      <c r="D381" s="231" t="s">
        <v>386</v>
      </c>
      <c r="E381" s="291">
        <v>44567.0</v>
      </c>
      <c r="F381" s="290" t="s">
        <v>8495</v>
      </c>
      <c r="G381" s="290">
        <v>583.0</v>
      </c>
      <c r="H381" s="290" t="s">
        <v>8309</v>
      </c>
      <c r="I381" s="236" t="str">
        <f t="shared" si="22"/>
        <v>+</v>
      </c>
      <c r="J381" s="231" t="str">
        <f>VLOOKUP(C381, 'DATA - LIS - RX'!A:B,2,0)</f>
        <v>Alprazolam, Gabapentin, Oxycodone</v>
      </c>
      <c r="K381" s="231" t="b">
        <f>VLOOKUP($C381, 'DATA - LIS - RX'!$A:$D,3,0)</f>
        <v>1</v>
      </c>
      <c r="L381" s="257">
        <f>VLOOKUP($C381, 'DATA - LIS - RX'!$A:$D,4,0)</f>
        <v>44636</v>
      </c>
      <c r="M381" s="197"/>
      <c r="N381" s="197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idden="1">
      <c r="A382" s="290">
        <v>206508.0</v>
      </c>
      <c r="B382" s="231" t="s">
        <v>8387</v>
      </c>
      <c r="C382" s="231">
        <v>14729.0</v>
      </c>
      <c r="D382" s="231" t="s">
        <v>216</v>
      </c>
      <c r="E382" s="291">
        <v>44567.0</v>
      </c>
      <c r="F382" s="290" t="s">
        <v>8495</v>
      </c>
      <c r="G382" s="290">
        <v>818.0</v>
      </c>
      <c r="H382" s="290" t="s">
        <v>8309</v>
      </c>
      <c r="I382" s="236" t="str">
        <f t="shared" si="22"/>
        <v>+</v>
      </c>
      <c r="J382" s="231" t="str">
        <f>VLOOKUP(C382, 'DATA - LIS - RX'!A:B,2,0)</f>
        <v>Alprazolam, Buprenorphine, Clonazepam, Oxycodone</v>
      </c>
      <c r="K382" s="231" t="b">
        <f>VLOOKUP($C382, 'DATA - LIS - RX'!$A:$D,3,0)</f>
        <v>1</v>
      </c>
      <c r="L382" s="257">
        <f>VLOOKUP($C382, 'DATA - LIS - RX'!$A:$D,4,0)</f>
        <v>44467</v>
      </c>
      <c r="M382" s="197"/>
      <c r="N382" s="197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idden="1">
      <c r="A383" s="290">
        <v>206558.0</v>
      </c>
      <c r="B383" s="231" t="s">
        <v>8499</v>
      </c>
      <c r="C383" s="231">
        <v>14219.0</v>
      </c>
      <c r="D383" s="231" t="s">
        <v>327</v>
      </c>
      <c r="E383" s="291">
        <v>44571.0</v>
      </c>
      <c r="F383" s="290" t="s">
        <v>8495</v>
      </c>
      <c r="G383" s="290">
        <v>1590.0</v>
      </c>
      <c r="H383" s="290" t="s">
        <v>8309</v>
      </c>
      <c r="I383" s="236" t="str">
        <f t="shared" si="22"/>
        <v>+</v>
      </c>
      <c r="J383" s="231" t="str">
        <f>VLOOKUP(C383, 'DATA - LIS - RX'!A:B,2,0)</f>
        <v>Oxycodone</v>
      </c>
      <c r="K383" s="231" t="b">
        <f>VLOOKUP($C383, 'DATA - LIS - RX'!$A:$D,3,0)</f>
        <v>1</v>
      </c>
      <c r="L383" s="257">
        <f>VLOOKUP($C383, 'DATA - LIS - RX'!$A:$D,4,0)</f>
        <v>44614</v>
      </c>
      <c r="M383" s="197"/>
      <c r="N383" s="197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idden="1">
      <c r="A384" s="290">
        <v>206570.0</v>
      </c>
      <c r="B384" s="231" t="s">
        <v>8500</v>
      </c>
      <c r="C384" s="231">
        <v>11812.0</v>
      </c>
      <c r="D384" s="231" t="s">
        <v>2687</v>
      </c>
      <c r="E384" s="291">
        <v>44571.0</v>
      </c>
      <c r="F384" s="290" t="s">
        <v>8495</v>
      </c>
      <c r="G384" s="290">
        <v>62.6</v>
      </c>
      <c r="H384" s="290" t="s">
        <v>8309</v>
      </c>
      <c r="I384" s="236" t="str">
        <f t="shared" si="22"/>
        <v>+</v>
      </c>
      <c r="J384" s="231" t="str">
        <f>VLOOKUP(C384, 'DATA - LIS - RX'!A:B,2,0)</f>
        <v>Buprenorphine, Oxycodone</v>
      </c>
      <c r="K384" s="231" t="b">
        <f>VLOOKUP($C384, 'DATA - LIS - RX'!$A:$D,3,0)</f>
        <v>1</v>
      </c>
      <c r="L384" s="257">
        <f>VLOOKUP($C384, 'DATA - LIS - RX'!$A:$D,4,0)</f>
        <v>44614</v>
      </c>
      <c r="M384" s="197"/>
      <c r="N384" s="197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idden="1">
      <c r="A385" s="290">
        <v>206579.0</v>
      </c>
      <c r="B385" s="231" t="s">
        <v>8436</v>
      </c>
      <c r="C385" s="231">
        <v>10732.0</v>
      </c>
      <c r="D385" s="231" t="s">
        <v>2703</v>
      </c>
      <c r="E385" s="291">
        <v>44572.0</v>
      </c>
      <c r="F385" s="290" t="s">
        <v>8495</v>
      </c>
      <c r="G385" s="290">
        <v>1750.0</v>
      </c>
      <c r="H385" s="290" t="s">
        <v>8309</v>
      </c>
      <c r="I385" s="236" t="str">
        <f t="shared" si="22"/>
        <v>+</v>
      </c>
      <c r="J385" s="231" t="str">
        <f>VLOOKUP(C385, 'DATA - LIS - RX'!A:B,2,0)</f>
        <v>Gabapentin, Amitriptyline, Oxycodone</v>
      </c>
      <c r="K385" s="231" t="b">
        <f>VLOOKUP($C385, 'DATA - LIS - RX'!$A:$D,3,0)</f>
        <v>1</v>
      </c>
      <c r="L385" s="257">
        <f>VLOOKUP($C385, 'DATA - LIS - RX'!$A:$D,4,0)</f>
        <v>44614</v>
      </c>
      <c r="M385" s="197"/>
      <c r="N385" s="197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idden="1">
      <c r="A386" s="290">
        <v>206601.0</v>
      </c>
      <c r="B386" s="231" t="s">
        <v>8358</v>
      </c>
      <c r="C386" s="231">
        <v>14262.0</v>
      </c>
      <c r="D386" s="231" t="s">
        <v>713</v>
      </c>
      <c r="E386" s="291">
        <v>44575.0</v>
      </c>
      <c r="F386" s="290" t="s">
        <v>8495</v>
      </c>
      <c r="G386" s="290" t="s">
        <v>8315</v>
      </c>
      <c r="H386" s="290" t="s">
        <v>8309</v>
      </c>
      <c r="I386" s="236" t="str">
        <f t="shared" si="22"/>
        <v>+</v>
      </c>
      <c r="J386" s="231" t="str">
        <f>VLOOKUP(C386, 'DATA - LIS - RX'!A:B,2,0)</f>
        <v>Alprazolam, Oxycodone, Buprenorphine, Pregabalin</v>
      </c>
      <c r="K386" s="231" t="b">
        <f>VLOOKUP($C386, 'DATA - LIS - RX'!$A:$D,3,0)</f>
        <v>1</v>
      </c>
      <c r="L386" s="257">
        <f>VLOOKUP($C386, 'DATA - LIS - RX'!$A:$D,4,0)</f>
        <v>44616</v>
      </c>
      <c r="M386" s="197"/>
      <c r="N386" s="197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idden="1">
      <c r="A387" s="290">
        <v>206616.0</v>
      </c>
      <c r="B387" s="231" t="s">
        <v>8328</v>
      </c>
      <c r="C387" s="231">
        <v>9938.0</v>
      </c>
      <c r="D387" s="231" t="s">
        <v>2756</v>
      </c>
      <c r="E387" s="291">
        <v>44574.0</v>
      </c>
      <c r="F387" s="290" t="s">
        <v>8495</v>
      </c>
      <c r="G387" s="290">
        <v>1280.0</v>
      </c>
      <c r="H387" s="290" t="s">
        <v>8309</v>
      </c>
      <c r="I387" s="236" t="str">
        <f t="shared" si="22"/>
        <v>+</v>
      </c>
      <c r="J387" s="231" t="str">
        <f>VLOOKUP(C387, 'DATA - LIS - RX'!A:B,2,0)</f>
        <v>Oxycodone, Duloxetine, Pregabalin</v>
      </c>
      <c r="K387" s="231" t="b">
        <f>VLOOKUP($C387, 'DATA - LIS - RX'!$A:$D,3,0)</f>
        <v>1</v>
      </c>
      <c r="L387" s="257">
        <f>VLOOKUP($C387, 'DATA - LIS - RX'!$A:$D,4,0)</f>
        <v>44615</v>
      </c>
      <c r="M387" s="197"/>
      <c r="N387" s="197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idden="1">
      <c r="A388" s="290">
        <v>206622.0</v>
      </c>
      <c r="B388" s="231" t="s">
        <v>8441</v>
      </c>
      <c r="C388" s="231">
        <v>12567.0</v>
      </c>
      <c r="D388" s="231" t="s">
        <v>1948</v>
      </c>
      <c r="E388" s="291">
        <v>44574.0</v>
      </c>
      <c r="F388" s="290" t="s">
        <v>8495</v>
      </c>
      <c r="G388" s="290">
        <v>1500.0</v>
      </c>
      <c r="H388" s="290" t="s">
        <v>8309</v>
      </c>
      <c r="I388" s="236" t="str">
        <f t="shared" si="22"/>
        <v>+</v>
      </c>
      <c r="J388" s="231" t="str">
        <f>VLOOKUP(C388, 'DATA - LIS - RX'!A:B,2,0)</f>
        <v>Gabapentin, Oxycodone</v>
      </c>
      <c r="K388" s="231" t="b">
        <f>VLOOKUP($C388, 'DATA - LIS - RX'!$A:$D,3,0)</f>
        <v>1</v>
      </c>
      <c r="L388" s="257">
        <f>VLOOKUP($C388, 'DATA - LIS - RX'!$A:$D,4,0)</f>
        <v>44615</v>
      </c>
      <c r="M388" s="197"/>
      <c r="N388" s="197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idden="1">
      <c r="A389" s="290">
        <v>206626.0</v>
      </c>
      <c r="B389" s="231" t="s">
        <v>8501</v>
      </c>
      <c r="C389" s="231">
        <v>9182.0</v>
      </c>
      <c r="D389" s="231" t="s">
        <v>2761</v>
      </c>
      <c r="E389" s="291">
        <v>44574.0</v>
      </c>
      <c r="F389" s="290" t="s">
        <v>8495</v>
      </c>
      <c r="G389" s="290">
        <v>92.1</v>
      </c>
      <c r="H389" s="290" t="s">
        <v>8309</v>
      </c>
      <c r="I389" s="236" t="str">
        <f t="shared" si="22"/>
        <v>+</v>
      </c>
      <c r="J389" s="231" t="str">
        <f>VLOOKUP(C389, 'DATA - LIS - RX'!A:B,2,0)</f>
        <v>Oxycodone</v>
      </c>
      <c r="K389" s="231" t="b">
        <f>VLOOKUP($C389, 'DATA - LIS - RX'!$A:$D,3,0)</f>
        <v>1</v>
      </c>
      <c r="L389" s="257">
        <f>VLOOKUP($C389, 'DATA - LIS - RX'!$A:$D,4,0)</f>
        <v>44615</v>
      </c>
      <c r="M389" s="197"/>
      <c r="N389" s="197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idden="1">
      <c r="A390" s="290">
        <v>206629.0</v>
      </c>
      <c r="B390" s="231" t="s">
        <v>8502</v>
      </c>
      <c r="C390" s="231">
        <v>13860.0</v>
      </c>
      <c r="D390" s="231" t="s">
        <v>2770</v>
      </c>
      <c r="E390" s="291">
        <v>44574.0</v>
      </c>
      <c r="F390" s="290" t="s">
        <v>8495</v>
      </c>
      <c r="G390" s="290">
        <v>239.0</v>
      </c>
      <c r="H390" s="290" t="s">
        <v>8309</v>
      </c>
      <c r="I390" s="236" t="str">
        <f t="shared" si="22"/>
        <v>+</v>
      </c>
      <c r="J390" s="231" t="str">
        <f>VLOOKUP(C390, 'DATA - LIS - RX'!A:B,2,0)</f>
        <v>Oxycodone</v>
      </c>
      <c r="K390" s="231" t="b">
        <f>VLOOKUP($C390, 'DATA - LIS - RX'!$A:$D,3,0)</f>
        <v>1</v>
      </c>
      <c r="L390" s="257">
        <f>VLOOKUP($C390, 'DATA - LIS - RX'!$A:$D,4,0)</f>
        <v>44616</v>
      </c>
      <c r="M390" s="197"/>
      <c r="N390" s="197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idden="1">
      <c r="A391" s="290">
        <v>206642.0</v>
      </c>
      <c r="B391" s="231" t="s">
        <v>8503</v>
      </c>
      <c r="C391" s="231">
        <v>15791.0</v>
      </c>
      <c r="D391" s="231" t="s">
        <v>401</v>
      </c>
      <c r="E391" s="291">
        <v>44573.0</v>
      </c>
      <c r="F391" s="290" t="s">
        <v>8495</v>
      </c>
      <c r="G391" s="290" t="s">
        <v>8315</v>
      </c>
      <c r="H391" s="290" t="s">
        <v>8309</v>
      </c>
      <c r="I391" s="236" t="str">
        <f t="shared" si="22"/>
        <v>#VALUE!</v>
      </c>
      <c r="J391" s="231" t="str">
        <f>VLOOKUP(C391, 'DATA - LIS - RX'!A:B,2,0)</f>
        <v>Hydrocodone, Lorazepam, Pregabalin</v>
      </c>
      <c r="K391" s="257" t="b">
        <f>VLOOKUP($C391, 'DATA - LIS - RX'!$A:$D,3,0)</f>
        <v>1</v>
      </c>
      <c r="L391" s="257">
        <f>VLOOKUP($C391, 'DATA - LIS - RX'!$A:$D,4,0)</f>
        <v>44614</v>
      </c>
      <c r="M391" s="197"/>
      <c r="N391" s="197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idden="1">
      <c r="A392" s="290">
        <v>206648.0</v>
      </c>
      <c r="B392" s="231" t="s">
        <v>8317</v>
      </c>
      <c r="C392" s="231">
        <v>11619.0</v>
      </c>
      <c r="D392" s="231" t="s">
        <v>2729</v>
      </c>
      <c r="E392" s="291">
        <v>44573.0</v>
      </c>
      <c r="F392" s="290" t="s">
        <v>8495</v>
      </c>
      <c r="G392" s="290">
        <v>1150.0</v>
      </c>
      <c r="H392" s="290" t="s">
        <v>8309</v>
      </c>
      <c r="I392" s="236" t="str">
        <f t="shared" si="22"/>
        <v>+</v>
      </c>
      <c r="J392" s="231" t="str">
        <f>VLOOKUP(C392, 'DATA - LIS - RX'!A:B,2,0)</f>
        <v>Adderall, Diazepam, Pregabalin, Oxycodone</v>
      </c>
      <c r="K392" s="231" t="b">
        <f>VLOOKUP($C392, 'DATA - LIS - RX'!$A:$D,3,0)</f>
        <v>1</v>
      </c>
      <c r="L392" s="257">
        <f>VLOOKUP($C392, 'DATA - LIS - RX'!$A:$D,4,0)</f>
        <v>44614</v>
      </c>
      <c r="M392" s="197"/>
      <c r="N392" s="197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idden="1">
      <c r="A393" s="290">
        <v>206654.0</v>
      </c>
      <c r="B393" s="231" t="s">
        <v>8504</v>
      </c>
      <c r="C393" s="231">
        <v>13019.0</v>
      </c>
      <c r="D393" s="231" t="s">
        <v>2738</v>
      </c>
      <c r="E393" s="291">
        <v>44573.0</v>
      </c>
      <c r="F393" s="290" t="s">
        <v>8495</v>
      </c>
      <c r="G393" s="290">
        <v>246.0</v>
      </c>
      <c r="H393" s="290" t="s">
        <v>8309</v>
      </c>
      <c r="I393" s="236" t="str">
        <f t="shared" si="22"/>
        <v>+</v>
      </c>
      <c r="J393" s="231" t="str">
        <f>VLOOKUP(C393, 'DATA - LIS - RX'!A:B,2,0)</f>
        <v>Oxycodone</v>
      </c>
      <c r="K393" s="231" t="b">
        <f>VLOOKUP($C393, 'DATA - LIS - RX'!$A:$D,3,0)</f>
        <v>1</v>
      </c>
      <c r="L393" s="257">
        <f>VLOOKUP($C393, 'DATA - LIS - RX'!$A:$D,4,0)</f>
        <v>44614</v>
      </c>
      <c r="M393" s="197"/>
      <c r="N393" s="197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idden="1">
      <c r="A394" s="290">
        <v>206658.0</v>
      </c>
      <c r="B394" s="231" t="s">
        <v>8407</v>
      </c>
      <c r="C394" s="231">
        <v>9987.0</v>
      </c>
      <c r="D394" s="231" t="s">
        <v>2597</v>
      </c>
      <c r="E394" s="291">
        <v>44573.0</v>
      </c>
      <c r="F394" s="290" t="s">
        <v>8495</v>
      </c>
      <c r="G394" s="290" t="s">
        <v>8315</v>
      </c>
      <c r="H394" s="290" t="s">
        <v>8309</v>
      </c>
      <c r="I394" s="236" t="str">
        <f t="shared" si="22"/>
        <v>+</v>
      </c>
      <c r="J394" s="231" t="str">
        <f>VLOOKUP(C394, 'DATA - LIS - RX'!A:B,2,0)</f>
        <v>Gabapentin, Zolpidem, Phentermine, Oxycodone, Duloxetine </v>
      </c>
      <c r="K394" s="231" t="b">
        <f>VLOOKUP($C394, 'DATA - LIS - RX'!$A:$D,3,0)</f>
        <v>1</v>
      </c>
      <c r="L394" s="257">
        <f>VLOOKUP($C394, 'DATA - LIS - RX'!$A:$D,4,0)</f>
        <v>44614</v>
      </c>
      <c r="M394" s="197"/>
      <c r="N394" s="197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idden="1">
      <c r="A395" s="290">
        <v>206668.0</v>
      </c>
      <c r="B395" s="231" t="s">
        <v>8505</v>
      </c>
      <c r="C395" s="231">
        <v>16427.0</v>
      </c>
      <c r="D395" s="231" t="s">
        <v>2760</v>
      </c>
      <c r="E395" s="291">
        <v>44574.0</v>
      </c>
      <c r="F395" s="290" t="s">
        <v>8495</v>
      </c>
      <c r="G395" s="290">
        <v>233.0</v>
      </c>
      <c r="H395" s="290" t="s">
        <v>8309</v>
      </c>
      <c r="I395" s="236" t="str">
        <f t="shared" si="22"/>
        <v>#VALUE!</v>
      </c>
      <c r="J395" s="231" t="str">
        <f>VLOOKUP(C395, 'DATA - LIS - RX'!A:B,2,0)</f>
        <v>Pregabalin, Tramadol</v>
      </c>
      <c r="K395" s="231" t="b">
        <f>VLOOKUP($C395, 'DATA - LIS - RX'!$A:$D,3,0)</f>
        <v>1</v>
      </c>
      <c r="L395" s="257">
        <f>VLOOKUP($C395, 'DATA - LIS - RX'!$A:$D,4,0)</f>
        <v>44615</v>
      </c>
      <c r="M395" s="197"/>
      <c r="N395" s="197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idden="1">
      <c r="A396" s="290">
        <v>206722.0</v>
      </c>
      <c r="B396" s="231" t="s">
        <v>8310</v>
      </c>
      <c r="C396" s="231">
        <v>11066.0</v>
      </c>
      <c r="D396" s="231" t="s">
        <v>2812</v>
      </c>
      <c r="E396" s="291">
        <v>44575.0</v>
      </c>
      <c r="F396" s="290" t="s">
        <v>8495</v>
      </c>
      <c r="G396" s="290">
        <v>158.0</v>
      </c>
      <c r="H396" s="290" t="s">
        <v>8309</v>
      </c>
      <c r="I396" s="236" t="str">
        <f t="shared" si="22"/>
        <v>#VALUE!</v>
      </c>
      <c r="J396" s="231" t="str">
        <f>VLOOKUP(C396, 'DATA - LIS - RX'!A:B,2,0)</f>
        <v>Amitriptyline, Gabapentin, Morphine, Codeine, Diazepam</v>
      </c>
      <c r="K396" s="231" t="b">
        <f>VLOOKUP($C396, 'DATA - LIS - RX'!$A:$D,3,0)</f>
        <v>1</v>
      </c>
      <c r="L396" s="257">
        <f>VLOOKUP($C396, 'DATA - LIS - RX'!$A:$D,4,0)</f>
        <v>44616</v>
      </c>
      <c r="M396" s="197"/>
      <c r="N396" s="197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idden="1">
      <c r="A397" s="197"/>
      <c r="B397" s="197"/>
      <c r="C397" s="197"/>
      <c r="D397" s="197"/>
      <c r="E397" s="197"/>
      <c r="F397" s="197"/>
      <c r="G397" s="197"/>
      <c r="H397" s="197"/>
      <c r="I397" s="197"/>
      <c r="J397" s="197"/>
      <c r="K397" s="197"/>
      <c r="L397" s="197"/>
      <c r="M397" s="197"/>
      <c r="N397" s="197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idden="1">
      <c r="A398" s="290">
        <v>206409.0</v>
      </c>
      <c r="B398" s="231" t="s">
        <v>8506</v>
      </c>
      <c r="C398" s="231">
        <v>16675.0</v>
      </c>
      <c r="D398" s="231" t="s">
        <v>2488</v>
      </c>
      <c r="E398" s="291">
        <v>44564.0</v>
      </c>
      <c r="F398" s="290" t="s">
        <v>7640</v>
      </c>
      <c r="G398" s="290">
        <v>137.0</v>
      </c>
      <c r="H398" s="290" t="s">
        <v>8309</v>
      </c>
      <c r="I398" s="236" t="str">
        <f>IF(SEARCH(F398,J398)&gt;=1,"+","-")</f>
        <v>+</v>
      </c>
      <c r="J398" s="231" t="str">
        <f>VLOOKUP(C398, 'DATA - LIS - RX'!A:B,2,0)</f>
        <v>Codeine, Nortriptyline</v>
      </c>
      <c r="K398" s="231" t="b">
        <f>VLOOKUP($C398, 'DATA - LIS - RX'!$A:$D,3,0)</f>
        <v>1</v>
      </c>
      <c r="L398" s="257">
        <f>VLOOKUP($C398, 'DATA - LIS - RX'!$A:$D,4,0)</f>
        <v>44601</v>
      </c>
      <c r="M398" s="197"/>
      <c r="N398" s="197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idden="1">
      <c r="A399" s="290">
        <v>206722.0</v>
      </c>
      <c r="B399" s="231" t="s">
        <v>8310</v>
      </c>
      <c r="C399" s="231">
        <v>11066.0</v>
      </c>
      <c r="D399" s="231" t="s">
        <v>2812</v>
      </c>
      <c r="E399" s="291">
        <v>44575.0</v>
      </c>
      <c r="F399" s="290" t="s">
        <v>7640</v>
      </c>
      <c r="G399" s="290">
        <v>340.0</v>
      </c>
      <c r="H399" s="290" t="s">
        <v>8309</v>
      </c>
      <c r="I399" s="236" t="str">
        <f>IF(SEARCH("amitriptyline",J399)&gt;=1,"+","-")</f>
        <v>+</v>
      </c>
      <c r="J399" s="231" t="str">
        <f>VLOOKUP(C399, 'DATA - LIS - RX'!A:B,2,0)</f>
        <v>Amitriptyline, Gabapentin, Morphine, Codeine, Diazepam</v>
      </c>
      <c r="K399" s="231" t="b">
        <f>VLOOKUP($C399, 'DATA - LIS - RX'!$A:$D,3,0)</f>
        <v>1</v>
      </c>
      <c r="L399" s="257">
        <f>VLOOKUP($C399, 'DATA - LIS - RX'!$A:$D,4,0)</f>
        <v>44616</v>
      </c>
      <c r="M399" s="197"/>
      <c r="N399" s="197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idden="1">
      <c r="A400" s="197"/>
      <c r="B400" s="197"/>
      <c r="C400" s="197"/>
      <c r="D400" s="197"/>
      <c r="E400" s="197"/>
      <c r="F400" s="197"/>
      <c r="G400" s="197"/>
      <c r="H400" s="197"/>
      <c r="I400" s="197"/>
      <c r="J400" s="197"/>
      <c r="K400" s="197"/>
      <c r="L400" s="197"/>
      <c r="M400" s="197"/>
      <c r="N400" s="197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idden="1">
      <c r="A401" s="290">
        <v>206378.0</v>
      </c>
      <c r="B401" s="231" t="s">
        <v>8448</v>
      </c>
      <c r="C401" s="231">
        <v>15807.0</v>
      </c>
      <c r="D401" s="231" t="s">
        <v>2454</v>
      </c>
      <c r="E401" s="291">
        <v>44564.0</v>
      </c>
      <c r="F401" s="290" t="s">
        <v>8507</v>
      </c>
      <c r="G401" s="290" t="s">
        <v>8309</v>
      </c>
      <c r="H401" s="290" t="s">
        <v>8309</v>
      </c>
      <c r="I401" s="236" t="str">
        <f t="shared" ref="I401:I577" si="23">IF(SEARCH(F401,J401)&gt;=1,"+","-")</f>
        <v>#VALUE!</v>
      </c>
      <c r="J401" s="231" t="str">
        <f>VLOOKUP(C401, 'DATA - LIS - RX'!A:B,2,0)</f>
        <v>Hydrocodone, Tramadol, Zolpidem </v>
      </c>
      <c r="K401" s="257" t="b">
        <f>VLOOKUP($C401, 'DATA - LIS - RX'!$A:$D,3,0)</f>
        <v>1</v>
      </c>
      <c r="L401" s="257">
        <f>VLOOKUP($C401, 'DATA - LIS - RX'!$A:$D,4,0)</f>
        <v>44601</v>
      </c>
      <c r="M401" s="197"/>
      <c r="N401" s="197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idden="1">
      <c r="A402" s="290">
        <v>206380.0</v>
      </c>
      <c r="B402" s="231" t="s">
        <v>8392</v>
      </c>
      <c r="C402" s="231">
        <v>17294.0</v>
      </c>
      <c r="D402" s="231" t="s">
        <v>2455</v>
      </c>
      <c r="E402" s="291">
        <v>44564.0</v>
      </c>
      <c r="F402" s="290" t="s">
        <v>8507</v>
      </c>
      <c r="G402" s="290" t="s">
        <v>8309</v>
      </c>
      <c r="H402" s="290" t="s">
        <v>8309</v>
      </c>
      <c r="I402" s="236" t="str">
        <f t="shared" si="23"/>
        <v>#VALUE!</v>
      </c>
      <c r="J402" s="231" t="str">
        <f>VLOOKUP(C402, 'DATA - LIS - RX'!A:B,2,0)</f>
        <v>Codeine, Clonazepam, Hydrocodone, Temazepam</v>
      </c>
      <c r="K402" s="231" t="b">
        <f>VLOOKUP($C402, 'DATA - LIS - RX'!$A:$D,3,0)</f>
        <v>1</v>
      </c>
      <c r="L402" s="257">
        <f>VLOOKUP($C402, 'DATA - LIS - RX'!$A:$D,4,0)</f>
        <v>44601</v>
      </c>
      <c r="M402" s="197"/>
      <c r="N402" s="197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idden="1">
      <c r="A403" s="290">
        <v>206382.0</v>
      </c>
      <c r="B403" s="231" t="s">
        <v>8508</v>
      </c>
      <c r="C403" s="231">
        <v>17733.0</v>
      </c>
      <c r="D403" s="231" t="s">
        <v>2452</v>
      </c>
      <c r="E403" s="291">
        <v>44564.0</v>
      </c>
      <c r="F403" s="290" t="s">
        <v>8507</v>
      </c>
      <c r="G403" s="290" t="s">
        <v>8309</v>
      </c>
      <c r="H403" s="290" t="s">
        <v>8309</v>
      </c>
      <c r="I403" s="236" t="str">
        <f t="shared" si="23"/>
        <v>#VALUE!</v>
      </c>
      <c r="J403" s="231" t="str">
        <f>VLOOKUP(C403, 'DATA - LIS - RX'!A:B,2,0)</f>
        <v>Hydrocodone, Pregabalin</v>
      </c>
      <c r="K403" s="231" t="b">
        <f>VLOOKUP($C403, 'DATA - LIS - RX'!$A:$D,3,0)</f>
        <v>1</v>
      </c>
      <c r="L403" s="257">
        <f>VLOOKUP($C403, 'DATA - LIS - RX'!$A:$D,4,0)</f>
        <v>44601</v>
      </c>
      <c r="M403" s="197"/>
      <c r="N403" s="197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idden="1">
      <c r="A404" s="290">
        <v>206384.0</v>
      </c>
      <c r="B404" s="231" t="s">
        <v>8414</v>
      </c>
      <c r="C404" s="231">
        <v>15702.0</v>
      </c>
      <c r="D404" s="231" t="s">
        <v>1384</v>
      </c>
      <c r="E404" s="291">
        <v>44564.0</v>
      </c>
      <c r="F404" s="290" t="s">
        <v>8507</v>
      </c>
      <c r="G404" s="290" t="s">
        <v>8309</v>
      </c>
      <c r="H404" s="290" t="s">
        <v>8309</v>
      </c>
      <c r="I404" s="236" t="str">
        <f t="shared" si="23"/>
        <v>#VALUE!</v>
      </c>
      <c r="J404" s="231" t="str">
        <f>VLOOKUP(C404, 'DATA - LIS - RX'!A:B,2,0)</f>
        <v>Belbuca, Clonazepam, Hydrocodone,  Gabapentin</v>
      </c>
      <c r="K404" s="257" t="b">
        <f>VLOOKUP($C404, 'DATA - LIS - RX'!$A:$D,3,0)</f>
        <v>1</v>
      </c>
      <c r="L404" s="257">
        <f>VLOOKUP($C404, 'DATA - LIS - RX'!$A:$D,4,0)</f>
        <v>44601</v>
      </c>
      <c r="M404" s="197"/>
      <c r="N404" s="197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idden="1">
      <c r="A405" s="290">
        <v>206385.0</v>
      </c>
      <c r="B405" s="231" t="s">
        <v>8393</v>
      </c>
      <c r="C405" s="231">
        <v>14263.0</v>
      </c>
      <c r="D405" s="231" t="s">
        <v>2466</v>
      </c>
      <c r="E405" s="291">
        <v>44564.0</v>
      </c>
      <c r="F405" s="290" t="s">
        <v>8507</v>
      </c>
      <c r="G405" s="290" t="s">
        <v>8309</v>
      </c>
      <c r="H405" s="290" t="s">
        <v>8309</v>
      </c>
      <c r="I405" s="236" t="str">
        <f t="shared" si="23"/>
        <v>#VALUE!</v>
      </c>
      <c r="J405" s="231" t="str">
        <f>VLOOKUP(C405, 'DATA - LIS - RX'!A:B,2,0)</f>
        <v>Tramadol, Codeine, Hydrocodone</v>
      </c>
      <c r="K405" s="231" t="b">
        <f>VLOOKUP($C405, 'DATA - LIS - RX'!$A:$D,3,0)</f>
        <v>1</v>
      </c>
      <c r="L405" s="257">
        <f>VLOOKUP($C405, 'DATA - LIS - RX'!$A:$D,4,0)</f>
        <v>44601</v>
      </c>
      <c r="M405" s="197"/>
      <c r="N405" s="197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idden="1">
      <c r="A406" s="290">
        <v>206386.0</v>
      </c>
      <c r="B406" s="231" t="s">
        <v>8415</v>
      </c>
      <c r="C406" s="231">
        <v>9878.0</v>
      </c>
      <c r="D406" s="231" t="s">
        <v>1231</v>
      </c>
      <c r="E406" s="291">
        <v>44564.0</v>
      </c>
      <c r="F406" s="290" t="s">
        <v>8507</v>
      </c>
      <c r="G406" s="290" t="s">
        <v>8309</v>
      </c>
      <c r="H406" s="290" t="s">
        <v>8309</v>
      </c>
      <c r="I406" s="236" t="str">
        <f t="shared" si="23"/>
        <v>#VALUE!</v>
      </c>
      <c r="J406" s="231" t="str">
        <f>VLOOKUP(C406, 'DATA - LIS - RX'!A:B,2,0)</f>
        <v>Amitriptyline, Gabapentin, Hydrocodone</v>
      </c>
      <c r="K406" s="231" t="b">
        <f>VLOOKUP($C406, 'DATA - LIS - RX'!$A:$D,3,0)</f>
        <v>1</v>
      </c>
      <c r="L406" s="257">
        <f>VLOOKUP($C406, 'DATA - LIS - RX'!$A:$D,4,0)</f>
        <v>44601</v>
      </c>
      <c r="M406" s="197"/>
      <c r="N406" s="197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idden="1">
      <c r="A407" s="290">
        <v>206388.0</v>
      </c>
      <c r="B407" s="231" t="s">
        <v>8339</v>
      </c>
      <c r="C407" s="231">
        <v>11736.0</v>
      </c>
      <c r="D407" s="231" t="s">
        <v>2460</v>
      </c>
      <c r="E407" s="291">
        <v>44564.0</v>
      </c>
      <c r="F407" s="290" t="s">
        <v>8507</v>
      </c>
      <c r="G407" s="290" t="s">
        <v>8309</v>
      </c>
      <c r="H407" s="290" t="s">
        <v>8309</v>
      </c>
      <c r="I407" s="236" t="str">
        <f t="shared" si="23"/>
        <v>#VALUE!</v>
      </c>
      <c r="J407" s="231" t="str">
        <f>VLOOKUP(C407, 'DATA - LIS - RX'!A:B,2,0)</f>
        <v>Alprazolam, Butrans, Duloxetine,  Hydrocodone, Pregabalin</v>
      </c>
      <c r="K407" s="231" t="b">
        <f>VLOOKUP($C407, 'DATA - LIS - RX'!$A:$D,3,0)</f>
        <v>1</v>
      </c>
      <c r="L407" s="257">
        <f>VLOOKUP($C407, 'DATA - LIS - RX'!$A:$D,4,0)</f>
        <v>44601</v>
      </c>
      <c r="M407" s="197"/>
      <c r="N407" s="197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idden="1">
      <c r="A408" s="290">
        <v>206394.0</v>
      </c>
      <c r="B408" s="231" t="s">
        <v>8449</v>
      </c>
      <c r="C408" s="231">
        <v>10634.0</v>
      </c>
      <c r="D408" s="231" t="s">
        <v>2474</v>
      </c>
      <c r="E408" s="291">
        <v>44564.0</v>
      </c>
      <c r="F408" s="290" t="s">
        <v>8507</v>
      </c>
      <c r="G408" s="290" t="s">
        <v>8309</v>
      </c>
      <c r="H408" s="290" t="s">
        <v>8309</v>
      </c>
      <c r="I408" s="236" t="str">
        <f t="shared" si="23"/>
        <v>#VALUE!</v>
      </c>
      <c r="J408" s="231" t="str">
        <f>VLOOKUP(C408, 'DATA - LIS - RX'!A:B,2,0)</f>
        <v>Gabapentin, Hydrocodone</v>
      </c>
      <c r="K408" s="231" t="b">
        <f>VLOOKUP($C408, 'DATA - LIS - RX'!$A:$D,3,0)</f>
        <v>1</v>
      </c>
      <c r="L408" s="257">
        <f>VLOOKUP($C408, 'DATA - LIS - RX'!$A:$D,4,0)</f>
        <v>44601</v>
      </c>
      <c r="M408" s="197"/>
      <c r="N408" s="197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idden="1">
      <c r="A409" s="290">
        <v>206395.0</v>
      </c>
      <c r="B409" s="231" t="s">
        <v>8341</v>
      </c>
      <c r="C409" s="231">
        <v>12697.0</v>
      </c>
      <c r="D409" s="231" t="s">
        <v>266</v>
      </c>
      <c r="E409" s="291">
        <v>44564.0</v>
      </c>
      <c r="F409" s="290" t="s">
        <v>8507</v>
      </c>
      <c r="G409" s="290" t="s">
        <v>8309</v>
      </c>
      <c r="H409" s="290" t="s">
        <v>8309</v>
      </c>
      <c r="I409" s="236" t="str">
        <f t="shared" si="23"/>
        <v>#VALUE!</v>
      </c>
      <c r="J409" s="231" t="str">
        <f>VLOOKUP(C409, 'DATA - LIS - RX'!A:B,2,0)</f>
        <v>Alprazolam, Amitriptyline, Cyclobenzaprine, Gabapentin, Hydrocodone</v>
      </c>
      <c r="K409" s="231" t="b">
        <f>VLOOKUP($C409, 'DATA - LIS - RX'!$A:$D,3,0)</f>
        <v>1</v>
      </c>
      <c r="L409" s="257">
        <f>VLOOKUP($C409, 'DATA - LIS - RX'!$A:$D,4,0)</f>
        <v>44636</v>
      </c>
      <c r="M409" s="197"/>
      <c r="N409" s="197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idden="1">
      <c r="A410" s="290">
        <v>206398.0</v>
      </c>
      <c r="B410" s="231" t="s">
        <v>8394</v>
      </c>
      <c r="C410" s="231">
        <v>10380.0</v>
      </c>
      <c r="D410" s="231" t="s">
        <v>2483</v>
      </c>
      <c r="E410" s="291">
        <v>44564.0</v>
      </c>
      <c r="F410" s="290" t="s">
        <v>8507</v>
      </c>
      <c r="G410" s="290" t="s">
        <v>8309</v>
      </c>
      <c r="H410" s="290" t="s">
        <v>8309</v>
      </c>
      <c r="I410" s="236" t="str">
        <f t="shared" si="23"/>
        <v>#VALUE!</v>
      </c>
      <c r="J410" s="231" t="str">
        <f>VLOOKUP(C410, 'DATA - LIS - RX'!A:B,2,0)</f>
        <v>Codeine</v>
      </c>
      <c r="K410" s="231" t="b">
        <f>VLOOKUP($C410, 'DATA - LIS - RX'!$A:$D,3,0)</f>
        <v>1</v>
      </c>
      <c r="L410" s="257">
        <f>VLOOKUP($C410, 'DATA - LIS - RX'!$A:$D,4,0)</f>
        <v>44601</v>
      </c>
      <c r="M410" s="197"/>
      <c r="N410" s="197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idden="1">
      <c r="A411" s="290">
        <v>206399.0</v>
      </c>
      <c r="B411" s="231" t="s">
        <v>8509</v>
      </c>
      <c r="C411" s="231">
        <v>13234.0</v>
      </c>
      <c r="D411" s="231" t="s">
        <v>2485</v>
      </c>
      <c r="E411" s="291">
        <v>44564.0</v>
      </c>
      <c r="F411" s="290" t="s">
        <v>8507</v>
      </c>
      <c r="G411" s="290" t="s">
        <v>8309</v>
      </c>
      <c r="H411" s="290" t="s">
        <v>8309</v>
      </c>
      <c r="I411" s="236" t="str">
        <f t="shared" si="23"/>
        <v>#VALUE!</v>
      </c>
      <c r="J411" s="231" t="str">
        <f>VLOOKUP(C411, 'DATA - LIS - RX'!A:B,2,0)</f>
        <v>Hydrocodone, Pregabalin</v>
      </c>
      <c r="K411" s="231" t="b">
        <f>VLOOKUP($C411, 'DATA - LIS - RX'!$A:$D,3,0)</f>
        <v>1</v>
      </c>
      <c r="L411" s="257">
        <f>VLOOKUP($C411, 'DATA - LIS - RX'!$A:$D,4,0)</f>
        <v>44535</v>
      </c>
      <c r="M411" s="197"/>
      <c r="N411" s="197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idden="1">
      <c r="A412" s="290">
        <v>206400.0</v>
      </c>
      <c r="B412" s="231" t="s">
        <v>8510</v>
      </c>
      <c r="C412" s="231">
        <v>13273.0</v>
      </c>
      <c r="D412" s="231" t="s">
        <v>1374</v>
      </c>
      <c r="E412" s="291">
        <v>44564.0</v>
      </c>
      <c r="F412" s="290" t="s">
        <v>8507</v>
      </c>
      <c r="G412" s="290" t="s">
        <v>8309</v>
      </c>
      <c r="H412" s="290" t="s">
        <v>8309</v>
      </c>
      <c r="I412" s="236" t="str">
        <f t="shared" si="23"/>
        <v>#VALUE!</v>
      </c>
      <c r="J412" s="231" t="str">
        <f>VLOOKUP(C412, 'DATA - LIS - RX'!A:B,2,0)</f>
        <v>Codeine</v>
      </c>
      <c r="K412" s="231" t="b">
        <f>VLOOKUP($C412, 'DATA - LIS - RX'!$A:$D,3,0)</f>
        <v>1</v>
      </c>
      <c r="L412" s="257">
        <f>VLOOKUP($C412, 'DATA - LIS - RX'!$A:$D,4,0)</f>
        <v>44577</v>
      </c>
      <c r="M412" s="197"/>
      <c r="N412" s="197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idden="1">
      <c r="A413" s="290">
        <v>206401.0</v>
      </c>
      <c r="B413" s="231" t="s">
        <v>8450</v>
      </c>
      <c r="C413" s="231">
        <v>10204.0</v>
      </c>
      <c r="D413" s="231" t="s">
        <v>2486</v>
      </c>
      <c r="E413" s="291">
        <v>44564.0</v>
      </c>
      <c r="F413" s="290" t="s">
        <v>8507</v>
      </c>
      <c r="G413" s="290" t="s">
        <v>8309</v>
      </c>
      <c r="H413" s="290" t="s">
        <v>8309</v>
      </c>
      <c r="I413" s="236" t="str">
        <f t="shared" si="23"/>
        <v>#VALUE!</v>
      </c>
      <c r="J413" s="231" t="str">
        <f>VLOOKUP(C413, 'DATA - LIS - RX'!A:B,2,0)</f>
        <v>Gabapentin, Hydrocodone</v>
      </c>
      <c r="K413" s="231" t="b">
        <f>VLOOKUP($C413, 'DATA - LIS - RX'!$A:$D,3,0)</f>
        <v>1</v>
      </c>
      <c r="L413" s="257">
        <f>VLOOKUP($C413, 'DATA - LIS - RX'!$A:$D,4,0)</f>
        <v>44601</v>
      </c>
      <c r="M413" s="197"/>
      <c r="N413" s="197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idden="1">
      <c r="A414" s="290">
        <v>206404.0</v>
      </c>
      <c r="B414" s="231" t="s">
        <v>8375</v>
      </c>
      <c r="C414" s="231">
        <v>9199.0</v>
      </c>
      <c r="D414" s="231" t="s">
        <v>2465</v>
      </c>
      <c r="E414" s="291">
        <v>44564.0</v>
      </c>
      <c r="F414" s="290" t="s">
        <v>8507</v>
      </c>
      <c r="G414" s="290" t="s">
        <v>8309</v>
      </c>
      <c r="H414" s="290" t="s">
        <v>8309</v>
      </c>
      <c r="I414" s="236" t="str">
        <f t="shared" si="23"/>
        <v>#VALUE!</v>
      </c>
      <c r="J414" s="231" t="str">
        <f>VLOOKUP(C414, 'DATA - LIS - RX'!A:B,2,0)</f>
        <v>Gabapentin, Codeine</v>
      </c>
      <c r="K414" s="231" t="b">
        <f>VLOOKUP($C414, 'DATA - LIS - RX'!$A:$D,3,0)</f>
        <v>1</v>
      </c>
      <c r="L414" s="257">
        <f>VLOOKUP($C414, 'DATA - LIS - RX'!$A:$D,4,0)</f>
        <v>44601</v>
      </c>
      <c r="M414" s="197"/>
      <c r="N414" s="197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idden="1">
      <c r="A415" s="290">
        <v>206418.0</v>
      </c>
      <c r="B415" s="231" t="s">
        <v>8511</v>
      </c>
      <c r="C415" s="231">
        <v>13442.0</v>
      </c>
      <c r="D415" s="231" t="s">
        <v>157</v>
      </c>
      <c r="E415" s="291">
        <v>44564.0</v>
      </c>
      <c r="F415" s="290" t="s">
        <v>8507</v>
      </c>
      <c r="G415" s="290" t="s">
        <v>8309</v>
      </c>
      <c r="H415" s="290" t="s">
        <v>8309</v>
      </c>
      <c r="I415" s="236" t="str">
        <f t="shared" si="23"/>
        <v>#VALUE!</v>
      </c>
      <c r="J415" s="231" t="str">
        <f>VLOOKUP(C415, 'DATA - LIS - RX'!A:B,2,0)</f>
        <v>Hydrocodone</v>
      </c>
      <c r="K415" s="231" t="b">
        <f>VLOOKUP($C415, 'DATA - LIS - RX'!$A:$D,3,0)</f>
        <v>1</v>
      </c>
      <c r="L415" s="257">
        <f>VLOOKUP($C415, 'DATA - LIS - RX'!$A:$D,4,0)</f>
        <v>44577</v>
      </c>
      <c r="M415" s="197"/>
      <c r="N415" s="197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idden="1">
      <c r="A416" s="290">
        <v>206427.0</v>
      </c>
      <c r="B416" s="231" t="s">
        <v>8451</v>
      </c>
      <c r="C416" s="231">
        <v>13850.0</v>
      </c>
      <c r="D416" s="231" t="s">
        <v>2513</v>
      </c>
      <c r="E416" s="291">
        <v>44565.0</v>
      </c>
      <c r="F416" s="290" t="s">
        <v>8507</v>
      </c>
      <c r="G416" s="290" t="s">
        <v>8309</v>
      </c>
      <c r="H416" s="290" t="s">
        <v>8309</v>
      </c>
      <c r="I416" s="236" t="str">
        <f t="shared" si="23"/>
        <v>#VALUE!</v>
      </c>
      <c r="J416" s="231" t="str">
        <f>VLOOKUP(C416, 'DATA - LIS - RX'!A:B,2,0)</f>
        <v>Hydrocodone</v>
      </c>
      <c r="K416" s="231" t="b">
        <f>VLOOKUP($C416, 'DATA - LIS - RX'!$A:$D,3,0)</f>
        <v>1</v>
      </c>
      <c r="L416" s="257">
        <f>VLOOKUP($C416, 'DATA - LIS - RX'!$A:$D,4,0)</f>
        <v>44601</v>
      </c>
      <c r="M416" s="197"/>
      <c r="N416" s="197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idden="1">
      <c r="A417" s="290">
        <v>206430.0</v>
      </c>
      <c r="B417" s="231" t="s">
        <v>8418</v>
      </c>
      <c r="C417" s="231">
        <v>9171.0</v>
      </c>
      <c r="D417" s="231" t="s">
        <v>2517</v>
      </c>
      <c r="E417" s="291">
        <v>44565.0</v>
      </c>
      <c r="F417" s="290" t="s">
        <v>8507</v>
      </c>
      <c r="G417" s="290" t="s">
        <v>8309</v>
      </c>
      <c r="H417" s="290" t="s">
        <v>8309</v>
      </c>
      <c r="I417" s="236" t="str">
        <f t="shared" si="23"/>
        <v>#VALUE!</v>
      </c>
      <c r="J417" s="231" t="str">
        <f>VLOOKUP(C417, 'DATA - LIS - RX'!A:B,2,0)</f>
        <v>Gabapentin, Oxycodone</v>
      </c>
      <c r="K417" s="231" t="b">
        <f>VLOOKUP($C417, 'DATA - LIS - RX'!$A:$D,3,0)</f>
        <v>1</v>
      </c>
      <c r="L417" s="257">
        <f>VLOOKUP($C417, 'DATA - LIS - RX'!$A:$D,4,0)</f>
        <v>44601</v>
      </c>
      <c r="M417" s="197"/>
      <c r="N417" s="197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idden="1">
      <c r="A418" s="290">
        <v>206440.0</v>
      </c>
      <c r="B418" s="231" t="s">
        <v>8345</v>
      </c>
      <c r="C418" s="231">
        <v>10400.0</v>
      </c>
      <c r="D418" s="231" t="s">
        <v>300</v>
      </c>
      <c r="E418" s="291">
        <v>44565.0</v>
      </c>
      <c r="F418" s="290" t="s">
        <v>8507</v>
      </c>
      <c r="G418" s="290" t="s">
        <v>8309</v>
      </c>
      <c r="H418" s="290" t="s">
        <v>8309</v>
      </c>
      <c r="I418" s="236" t="str">
        <f t="shared" si="23"/>
        <v>#VALUE!</v>
      </c>
      <c r="J418" s="231" t="str">
        <f>VLOOKUP(C418, 'DATA - LIS - RX'!A:B,2,0)</f>
        <v>Clonazepam, Pregabalin, Oxycodone, Morphine</v>
      </c>
      <c r="K418" s="231" t="b">
        <f>VLOOKUP($C418, 'DATA - LIS - RX'!$A:$D,3,0)</f>
        <v>1</v>
      </c>
      <c r="L418" s="257">
        <f>VLOOKUP($C418, 'DATA - LIS - RX'!$A:$D,4,0)</f>
        <v>44601</v>
      </c>
      <c r="M418" s="197"/>
      <c r="N418" s="197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idden="1">
      <c r="A419" s="290">
        <v>206442.0</v>
      </c>
      <c r="B419" s="231" t="s">
        <v>8452</v>
      </c>
      <c r="C419" s="231">
        <v>10055.0</v>
      </c>
      <c r="D419" s="231" t="s">
        <v>2530</v>
      </c>
      <c r="E419" s="291">
        <v>44565.0</v>
      </c>
      <c r="F419" s="290" t="s">
        <v>8507</v>
      </c>
      <c r="G419" s="290" t="s">
        <v>8309</v>
      </c>
      <c r="H419" s="290" t="s">
        <v>8309</v>
      </c>
      <c r="I419" s="236" t="str">
        <f t="shared" si="23"/>
        <v>#VALUE!</v>
      </c>
      <c r="J419" s="231" t="str">
        <f>VLOOKUP(C419, 'DATA - LIS - RX'!A:B,2,0)</f>
        <v>Buprenorphine, Hydrocodone</v>
      </c>
      <c r="K419" s="231" t="b">
        <f>VLOOKUP($C419, 'DATA - LIS - RX'!$A:$D,3,0)</f>
        <v>1</v>
      </c>
      <c r="L419" s="257">
        <f>VLOOKUP($C419, 'DATA - LIS - RX'!$A:$D,4,0)</f>
        <v>44601</v>
      </c>
      <c r="M419" s="197"/>
      <c r="N419" s="197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idden="1">
      <c r="A420" s="290">
        <v>206444.0</v>
      </c>
      <c r="B420" s="231" t="s">
        <v>8453</v>
      </c>
      <c r="C420" s="231">
        <v>9273.0</v>
      </c>
      <c r="D420" s="231" t="s">
        <v>2532</v>
      </c>
      <c r="E420" s="291">
        <v>44565.0</v>
      </c>
      <c r="F420" s="290" t="s">
        <v>8507</v>
      </c>
      <c r="G420" s="290" t="s">
        <v>8309</v>
      </c>
      <c r="H420" s="290" t="s">
        <v>8309</v>
      </c>
      <c r="I420" s="236" t="str">
        <f t="shared" si="23"/>
        <v>#VALUE!</v>
      </c>
      <c r="J420" s="231" t="str">
        <f>VLOOKUP(C420, 'DATA - LIS - RX'!A:B,2,0)</f>
        <v>Hydrocodone</v>
      </c>
      <c r="K420" s="231" t="b">
        <f>VLOOKUP($C420, 'DATA - LIS - RX'!$A:$D,3,0)</f>
        <v>1</v>
      </c>
      <c r="L420" s="257">
        <f>VLOOKUP($C420, 'DATA - LIS - RX'!$A:$D,4,0)</f>
        <v>44601</v>
      </c>
      <c r="M420" s="197"/>
      <c r="N420" s="197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idden="1">
      <c r="A421" s="290">
        <v>206446.0</v>
      </c>
      <c r="B421" s="231" t="s">
        <v>8421</v>
      </c>
      <c r="C421" s="231">
        <v>17826.0</v>
      </c>
      <c r="D421" s="231" t="s">
        <v>2537</v>
      </c>
      <c r="E421" s="291">
        <v>44565.0</v>
      </c>
      <c r="F421" s="290" t="s">
        <v>8507</v>
      </c>
      <c r="G421" s="290" t="s">
        <v>8309</v>
      </c>
      <c r="H421" s="290" t="s">
        <v>8309</v>
      </c>
      <c r="I421" s="236" t="str">
        <f t="shared" si="23"/>
        <v>#VALUE!</v>
      </c>
      <c r="J421" s="231" t="str">
        <f>VLOOKUP(C421, 'DATA - LIS - RX'!A:B,2,0)</f>
        <v>  -  </v>
      </c>
      <c r="K421" s="231" t="b">
        <f>VLOOKUP($C421, 'DATA - LIS - RX'!$A:$D,3,0)</f>
        <v>1</v>
      </c>
      <c r="L421" s="257">
        <f>VLOOKUP($C421, 'DATA - LIS - RX'!$A:$D,4,0)</f>
        <v>44601</v>
      </c>
      <c r="M421" s="197"/>
      <c r="N421" s="197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idden="1">
      <c r="A422" s="290">
        <v>206448.0</v>
      </c>
      <c r="B422" s="231" t="s">
        <v>8347</v>
      </c>
      <c r="C422" s="231">
        <v>9775.0</v>
      </c>
      <c r="D422" s="231" t="s">
        <v>219</v>
      </c>
      <c r="E422" s="291">
        <v>44565.0</v>
      </c>
      <c r="F422" s="290" t="s">
        <v>8507</v>
      </c>
      <c r="G422" s="290" t="s">
        <v>8309</v>
      </c>
      <c r="H422" s="290" t="s">
        <v>8309</v>
      </c>
      <c r="I422" s="236" t="str">
        <f t="shared" si="23"/>
        <v>#VALUE!</v>
      </c>
      <c r="J422" s="231" t="str">
        <f>VLOOKUP(C422, 'DATA - LIS - RX'!A:B,2,0)</f>
        <v>Alprazolam, Gabapentin, Oxycodone, Dronabinol</v>
      </c>
      <c r="K422" s="231" t="b">
        <f>VLOOKUP($C422, 'DATA - LIS - RX'!$A:$D,3,0)</f>
        <v>1</v>
      </c>
      <c r="L422" s="257">
        <f>VLOOKUP($C422, 'DATA - LIS - RX'!$A:$D,4,0)</f>
        <v>44616</v>
      </c>
      <c r="M422" s="197"/>
      <c r="N422" s="197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idden="1">
      <c r="A423" s="290">
        <v>206449.0</v>
      </c>
      <c r="B423" s="231" t="s">
        <v>8454</v>
      </c>
      <c r="C423" s="231">
        <v>13240.0</v>
      </c>
      <c r="D423" s="231" t="s">
        <v>2535</v>
      </c>
      <c r="E423" s="291">
        <v>44565.0</v>
      </c>
      <c r="F423" s="290" t="s">
        <v>8507</v>
      </c>
      <c r="G423" s="290" t="s">
        <v>8309</v>
      </c>
      <c r="H423" s="290" t="s">
        <v>8309</v>
      </c>
      <c r="I423" s="236" t="str">
        <f t="shared" si="23"/>
        <v>#VALUE!</v>
      </c>
      <c r="J423" s="231" t="str">
        <f>VLOOKUP(C423, 'DATA - LIS - RX'!A:B,2,0)</f>
        <v>Gabapentin, Hydrocodone</v>
      </c>
      <c r="K423" s="231" t="b">
        <f>VLOOKUP($C423, 'DATA - LIS - RX'!$A:$D,3,0)</f>
        <v>1</v>
      </c>
      <c r="L423" s="257">
        <f>VLOOKUP($C423, 'DATA - LIS - RX'!$A:$D,4,0)</f>
        <v>44601</v>
      </c>
      <c r="M423" s="197"/>
      <c r="N423" s="197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idden="1">
      <c r="A424" s="290">
        <v>206452.0</v>
      </c>
      <c r="B424" s="231" t="s">
        <v>8512</v>
      </c>
      <c r="C424" s="231">
        <v>10801.0</v>
      </c>
      <c r="D424" s="231" t="s">
        <v>317</v>
      </c>
      <c r="E424" s="291">
        <v>44565.0</v>
      </c>
      <c r="F424" s="290" t="s">
        <v>8507</v>
      </c>
      <c r="G424" s="290" t="s">
        <v>8309</v>
      </c>
      <c r="H424" s="290" t="s">
        <v>8309</v>
      </c>
      <c r="I424" s="236" t="str">
        <f t="shared" si="23"/>
        <v>#VALUE!</v>
      </c>
      <c r="J424" s="231" t="str">
        <f>VLOOKUP(C424, 'DATA - LIS - RX'!A:B,2,0)</f>
        <v>Hydrocodone, Pregabalin, Cyclobenzaprine</v>
      </c>
      <c r="K424" s="231" t="b">
        <f>VLOOKUP($C424, 'DATA - LIS - RX'!$A:$D,3,0)</f>
        <v>1</v>
      </c>
      <c r="L424" s="257">
        <f>VLOOKUP($C424, 'DATA - LIS - RX'!$A:$D,4,0)</f>
        <v>44578</v>
      </c>
      <c r="M424" s="197"/>
      <c r="N424" s="197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idden="1">
      <c r="A425" s="290">
        <v>206453.0</v>
      </c>
      <c r="B425" s="231" t="s">
        <v>8327</v>
      </c>
      <c r="C425" s="231">
        <v>12662.0</v>
      </c>
      <c r="D425" s="231" t="s">
        <v>475</v>
      </c>
      <c r="E425" s="291">
        <v>44565.0</v>
      </c>
      <c r="F425" s="290" t="s">
        <v>8507</v>
      </c>
      <c r="G425" s="290" t="s">
        <v>8309</v>
      </c>
      <c r="H425" s="290" t="s">
        <v>8309</v>
      </c>
      <c r="I425" s="236" t="str">
        <f t="shared" si="23"/>
        <v>#VALUE!</v>
      </c>
      <c r="J425" s="231" t="str">
        <f>VLOOKUP(C425, 'DATA - LIS - RX'!A:B,2,0)</f>
        <v>Clonazepam, Hydrocodone</v>
      </c>
      <c r="K425" s="231" t="b">
        <f>VLOOKUP($C425, 'DATA - LIS - RX'!$A:$D,3,0)</f>
        <v>1</v>
      </c>
      <c r="L425" s="257">
        <f>VLOOKUP($C425, 'DATA - LIS - RX'!$A:$D,4,0)</f>
        <v>44601</v>
      </c>
      <c r="M425" s="197"/>
      <c r="N425" s="197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idden="1">
      <c r="A426" s="290">
        <v>206455.0</v>
      </c>
      <c r="B426" s="231" t="s">
        <v>8386</v>
      </c>
      <c r="C426" s="231">
        <v>11037.0</v>
      </c>
      <c r="D426" s="231" t="s">
        <v>2545</v>
      </c>
      <c r="E426" s="291">
        <v>44565.0</v>
      </c>
      <c r="F426" s="290" t="s">
        <v>8507</v>
      </c>
      <c r="G426" s="290" t="s">
        <v>8309</v>
      </c>
      <c r="H426" s="290" t="s">
        <v>8309</v>
      </c>
      <c r="I426" s="236" t="str">
        <f t="shared" si="23"/>
        <v>#VALUE!</v>
      </c>
      <c r="J426" s="231" t="str">
        <f>VLOOKUP(C426, 'DATA - LIS - RX'!A:B,2,0)</f>
        <v>Clonazepam, Cyclobenzaprine, Hydrocodone, Duloxetine</v>
      </c>
      <c r="K426" s="231" t="b">
        <f>VLOOKUP($C426, 'DATA - LIS - RX'!$A:$D,3,0)</f>
        <v>1</v>
      </c>
      <c r="L426" s="257">
        <f>VLOOKUP($C426, 'DATA - LIS - RX'!$A:$D,4,0)</f>
        <v>44601</v>
      </c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idden="1">
      <c r="A427" s="290">
        <v>206456.0</v>
      </c>
      <c r="B427" s="231" t="s">
        <v>8455</v>
      </c>
      <c r="C427" s="231">
        <v>15534.0</v>
      </c>
      <c r="D427" s="231" t="s">
        <v>2543</v>
      </c>
      <c r="E427" s="291">
        <v>44565.0</v>
      </c>
      <c r="F427" s="290" t="s">
        <v>8507</v>
      </c>
      <c r="G427" s="290" t="s">
        <v>8309</v>
      </c>
      <c r="H427" s="290" t="s">
        <v>8309</v>
      </c>
      <c r="I427" s="236" t="str">
        <f t="shared" si="23"/>
        <v>#VALUE!</v>
      </c>
      <c r="J427" s="231" t="str">
        <f>VLOOKUP(C427, 'DATA - LIS - RX'!A:B,2,0)</f>
        <v>Hydrocodone</v>
      </c>
      <c r="K427" s="257" t="b">
        <f>VLOOKUP($C427, 'DATA - LIS - RX'!$A:$D,3,0)</f>
        <v>1</v>
      </c>
      <c r="L427" s="257">
        <f>VLOOKUP($C427, 'DATA - LIS - RX'!$A:$D,4,0)</f>
        <v>44601</v>
      </c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idden="1">
      <c r="A428" s="290">
        <v>206457.0</v>
      </c>
      <c r="B428" s="231" t="s">
        <v>8395</v>
      </c>
      <c r="C428" s="231">
        <v>17818.0</v>
      </c>
      <c r="D428" s="231" t="s">
        <v>2541</v>
      </c>
      <c r="E428" s="291">
        <v>44565.0</v>
      </c>
      <c r="F428" s="290" t="s">
        <v>8507</v>
      </c>
      <c r="G428" s="290" t="s">
        <v>8309</v>
      </c>
      <c r="H428" s="290" t="s">
        <v>8309</v>
      </c>
      <c r="I428" s="236" t="str">
        <f t="shared" si="23"/>
        <v>#VALUE!</v>
      </c>
      <c r="J428" s="231" t="str">
        <f>VLOOKUP(C428, 'DATA - LIS - RX'!A:B,2,0)</f>
        <v>Pregabalin, Tramadol</v>
      </c>
      <c r="K428" s="231" t="b">
        <f>VLOOKUP($C428, 'DATA - LIS - RX'!$A:$D,3,0)</f>
        <v>1</v>
      </c>
      <c r="L428" s="257">
        <f>VLOOKUP($C428, 'DATA - LIS - RX'!$A:$D,4,0)</f>
        <v>44601</v>
      </c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idden="1">
      <c r="A429" s="290">
        <v>206458.0</v>
      </c>
      <c r="B429" s="231" t="s">
        <v>8376</v>
      </c>
      <c r="C429" s="231">
        <v>11883.0</v>
      </c>
      <c r="D429" s="231" t="s">
        <v>2569</v>
      </c>
      <c r="E429" s="291">
        <v>44566.0</v>
      </c>
      <c r="F429" s="290" t="s">
        <v>8507</v>
      </c>
      <c r="G429" s="290" t="s">
        <v>8309</v>
      </c>
      <c r="H429" s="290" t="s">
        <v>8309</v>
      </c>
      <c r="I429" s="236" t="str">
        <f t="shared" si="23"/>
        <v>#VALUE!</v>
      </c>
      <c r="J429" s="231" t="str">
        <f>VLOOKUP(C429, 'DATA - LIS - RX'!A:B,2,0)</f>
        <v>Oxycodone, Duloxetine</v>
      </c>
      <c r="K429" s="231" t="b">
        <f>VLOOKUP($C429, 'DATA - LIS - RX'!$A:$D,3,0)</f>
        <v>1</v>
      </c>
      <c r="L429" s="257">
        <f>VLOOKUP($C429, 'DATA - LIS - RX'!$A:$D,4,0)</f>
        <v>44601</v>
      </c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idden="1">
      <c r="A430" s="290">
        <v>206459.0</v>
      </c>
      <c r="B430" s="231" t="s">
        <v>8314</v>
      </c>
      <c r="C430" s="231">
        <v>15643.0</v>
      </c>
      <c r="D430" s="231" t="s">
        <v>1249</v>
      </c>
      <c r="E430" s="291">
        <v>44566.0</v>
      </c>
      <c r="F430" s="290" t="s">
        <v>8507</v>
      </c>
      <c r="G430" s="290" t="s">
        <v>8309</v>
      </c>
      <c r="H430" s="290" t="s">
        <v>8309</v>
      </c>
      <c r="I430" s="236" t="str">
        <f t="shared" si="23"/>
        <v>#VALUE!</v>
      </c>
      <c r="J430" s="231" t="str">
        <f>VLOOKUP(C430, 'DATA - LIS - RX'!A:B,2,0)</f>
        <v>Adderall, Alprazolam, Hydrocodone</v>
      </c>
      <c r="K430" s="257" t="b">
        <f>VLOOKUP($C430, 'DATA - LIS - RX'!$A:$D,3,0)</f>
        <v>1</v>
      </c>
      <c r="L430" s="257">
        <f>VLOOKUP($C430, 'DATA - LIS - RX'!$A:$D,4,0)</f>
        <v>44601</v>
      </c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idden="1">
      <c r="A431" s="290">
        <v>206466.0</v>
      </c>
      <c r="B431" s="231" t="s">
        <v>8498</v>
      </c>
      <c r="C431" s="231">
        <v>15901.0</v>
      </c>
      <c r="D431" s="231" t="s">
        <v>2579</v>
      </c>
      <c r="E431" s="291">
        <v>44566.0</v>
      </c>
      <c r="F431" s="290" t="s">
        <v>8507</v>
      </c>
      <c r="G431" s="290" t="s">
        <v>8309</v>
      </c>
      <c r="H431" s="290" t="s">
        <v>8309</v>
      </c>
      <c r="I431" s="236" t="str">
        <f t="shared" si="23"/>
        <v>#VALUE!</v>
      </c>
      <c r="J431" s="231" t="str">
        <f>VLOOKUP(C431, 'DATA - LIS - RX'!A:B,2,0)</f>
        <v>Oxycodone</v>
      </c>
      <c r="K431" s="257" t="b">
        <f>VLOOKUP($C431, 'DATA - LIS - RX'!$A:$D,3,0)</f>
        <v>1</v>
      </c>
      <c r="L431" s="257">
        <f>VLOOKUP($C431, 'DATA - LIS - RX'!$A:$D,4,0)</f>
        <v>44601</v>
      </c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idden="1">
      <c r="A432" s="290">
        <v>206487.0</v>
      </c>
      <c r="B432" s="231" t="s">
        <v>8513</v>
      </c>
      <c r="C432" s="231">
        <v>16128.0</v>
      </c>
      <c r="D432" s="231" t="s">
        <v>1309</v>
      </c>
      <c r="E432" s="291">
        <v>44567.0</v>
      </c>
      <c r="F432" s="290" t="s">
        <v>8507</v>
      </c>
      <c r="G432" s="290" t="s">
        <v>8309</v>
      </c>
      <c r="H432" s="290" t="s">
        <v>8309</v>
      </c>
      <c r="I432" s="236" t="str">
        <f t="shared" si="23"/>
        <v>#VALUE!</v>
      </c>
      <c r="J432" s="231" t="str">
        <f>VLOOKUP(C432, 'DATA - LIS - RX'!A:B,2,0)</f>
        <v>Hydrocodone, Lorazepam</v>
      </c>
      <c r="K432" s="257" t="b">
        <f>VLOOKUP($C432, 'DATA - LIS - RX'!$A:$D,3,0)</f>
        <v>1</v>
      </c>
      <c r="L432" s="257">
        <f>VLOOKUP($C432, 'DATA - LIS - RX'!$A:$D,4,0)</f>
        <v>44535</v>
      </c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idden="1">
      <c r="A433" s="290">
        <v>206490.0</v>
      </c>
      <c r="B433" s="231" t="s">
        <v>8456</v>
      </c>
      <c r="C433" s="231">
        <v>15160.0</v>
      </c>
      <c r="D433" s="231" t="s">
        <v>2605</v>
      </c>
      <c r="E433" s="291">
        <v>44567.0</v>
      </c>
      <c r="F433" s="290" t="s">
        <v>8507</v>
      </c>
      <c r="G433" s="290" t="s">
        <v>8309</v>
      </c>
      <c r="H433" s="290" t="s">
        <v>8309</v>
      </c>
      <c r="I433" s="236" t="str">
        <f t="shared" si="23"/>
        <v>#VALUE!</v>
      </c>
      <c r="J433" s="231" t="str">
        <f>VLOOKUP(C433, 'DATA - LIS - RX'!A:B,2,0)</f>
        <v>Hydrocodone, Pregabalin</v>
      </c>
      <c r="K433" s="231" t="b">
        <f>VLOOKUP($C433, 'DATA - LIS - RX'!$A:$D,3,0)</f>
        <v>1</v>
      </c>
      <c r="L433" s="257">
        <f>VLOOKUP($C433, 'DATA - LIS - RX'!$A:$D,4,0)</f>
        <v>44502</v>
      </c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idden="1">
      <c r="A434" s="290">
        <v>206492.0</v>
      </c>
      <c r="B434" s="231" t="s">
        <v>8424</v>
      </c>
      <c r="C434" s="231">
        <v>10903.0</v>
      </c>
      <c r="D434" s="231" t="s">
        <v>422</v>
      </c>
      <c r="E434" s="291">
        <v>44567.0</v>
      </c>
      <c r="F434" s="290" t="s">
        <v>8507</v>
      </c>
      <c r="G434" s="290" t="s">
        <v>8309</v>
      </c>
      <c r="H434" s="290" t="s">
        <v>8309</v>
      </c>
      <c r="I434" s="236" t="str">
        <f t="shared" si="23"/>
        <v>#VALUE!</v>
      </c>
      <c r="J434" s="231" t="str">
        <f>VLOOKUP(C434, 'DATA - LIS - RX'!A:B,2,0)</f>
        <v>Gabapentin, Hydrocodone</v>
      </c>
      <c r="K434" s="231" t="b">
        <f>VLOOKUP($C434, 'DATA - LIS - RX'!$A:$D,3,0)</f>
        <v>1</v>
      </c>
      <c r="L434" s="257">
        <f>VLOOKUP($C434, 'DATA - LIS - RX'!$A:$D,4,0)</f>
        <v>44498</v>
      </c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idden="1">
      <c r="A435" s="290">
        <v>206493.0</v>
      </c>
      <c r="B435" s="231" t="s">
        <v>8457</v>
      </c>
      <c r="C435" s="231">
        <v>12224.0</v>
      </c>
      <c r="D435" s="231" t="s">
        <v>1287</v>
      </c>
      <c r="E435" s="291">
        <v>44567.0</v>
      </c>
      <c r="F435" s="290" t="s">
        <v>8507</v>
      </c>
      <c r="G435" s="290" t="s">
        <v>8309</v>
      </c>
      <c r="H435" s="290" t="s">
        <v>8309</v>
      </c>
      <c r="I435" s="236" t="str">
        <f t="shared" si="23"/>
        <v>#VALUE!</v>
      </c>
      <c r="J435" s="231" t="str">
        <f>VLOOKUP(C435, 'DATA - LIS - RX'!A:B,2,0)</f>
        <v>Pregabalin, Tramadol</v>
      </c>
      <c r="K435" s="231" t="b">
        <f>VLOOKUP($C435, 'DATA - LIS - RX'!$A:$D,3,0)</f>
        <v>1</v>
      </c>
      <c r="L435" s="257">
        <f>VLOOKUP($C435, 'DATA - LIS - RX'!$A:$D,4,0)</f>
        <v>44384</v>
      </c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idden="1">
      <c r="A436" s="290">
        <v>206494.0</v>
      </c>
      <c r="B436" s="231" t="s">
        <v>8514</v>
      </c>
      <c r="C436" s="231">
        <v>16348.0</v>
      </c>
      <c r="D436" s="231" t="s">
        <v>2606</v>
      </c>
      <c r="E436" s="291">
        <v>44567.0</v>
      </c>
      <c r="F436" s="290" t="s">
        <v>8507</v>
      </c>
      <c r="G436" s="290" t="s">
        <v>8309</v>
      </c>
      <c r="H436" s="290" t="s">
        <v>8309</v>
      </c>
      <c r="I436" s="236" t="str">
        <f t="shared" si="23"/>
        <v>#VALUE!</v>
      </c>
      <c r="J436" s="231" t="str">
        <f>VLOOKUP(C436, 'DATA - LIS - RX'!A:B,2,0)</f>
        <v>Clonazepam, Hydrocodone, Pregabalin</v>
      </c>
      <c r="K436" s="257" t="b">
        <f>VLOOKUP($C436, 'DATA - LIS - RX'!$A:$D,3,0)</f>
        <v>1</v>
      </c>
      <c r="L436" s="257">
        <f>VLOOKUP($C436, 'DATA - LIS - RX'!$A:$D,4,0)</f>
        <v>44565</v>
      </c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idden="1">
      <c r="A437" s="290">
        <v>206495.0</v>
      </c>
      <c r="B437" s="231" t="s">
        <v>8515</v>
      </c>
      <c r="C437" s="231">
        <v>10525.0</v>
      </c>
      <c r="D437" s="231" t="s">
        <v>180</v>
      </c>
      <c r="E437" s="291">
        <v>44567.0</v>
      </c>
      <c r="F437" s="290" t="s">
        <v>8507</v>
      </c>
      <c r="G437" s="290" t="s">
        <v>8309</v>
      </c>
      <c r="H437" s="290" t="s">
        <v>8309</v>
      </c>
      <c r="I437" s="236" t="str">
        <f t="shared" si="23"/>
        <v>#VALUE!</v>
      </c>
      <c r="J437" s="231" t="str">
        <f>VLOOKUP(C437, 'DATA - LIS - RX'!A:B,2,0)</f>
        <v>Hydrocodone</v>
      </c>
      <c r="K437" s="231" t="b">
        <f>VLOOKUP($C437, 'DATA - LIS - RX'!$A:$D,3,0)</f>
        <v>1</v>
      </c>
      <c r="L437" s="257">
        <f>VLOOKUP($C437, 'DATA - LIS - RX'!$A:$D,4,0)</f>
        <v>44579</v>
      </c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idden="1">
      <c r="A438" s="290">
        <v>206497.0</v>
      </c>
      <c r="B438" s="231" t="s">
        <v>8516</v>
      </c>
      <c r="C438" s="231">
        <v>14821.0</v>
      </c>
      <c r="D438" s="231" t="s">
        <v>204</v>
      </c>
      <c r="E438" s="291">
        <v>44567.0</v>
      </c>
      <c r="F438" s="290" t="s">
        <v>8507</v>
      </c>
      <c r="G438" s="290" t="s">
        <v>8309</v>
      </c>
      <c r="H438" s="290" t="s">
        <v>8309</v>
      </c>
      <c r="I438" s="236" t="str">
        <f t="shared" si="23"/>
        <v>#VALUE!</v>
      </c>
      <c r="J438" s="231" t="str">
        <f>VLOOKUP(C438, 'DATA - LIS - RX'!A:B,2,0)</f>
        <v>Pregabalin, Zolpidem, Codeine, Duloxetine</v>
      </c>
      <c r="K438" s="231" t="b">
        <f>VLOOKUP($C438, 'DATA - LIS - RX'!$A:$D,3,0)</f>
        <v>1</v>
      </c>
      <c r="L438" s="257">
        <f>VLOOKUP($C438, 'DATA - LIS - RX'!$A:$D,4,0)</f>
        <v>44539</v>
      </c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idden="1">
      <c r="A439" s="290">
        <v>206499.0</v>
      </c>
      <c r="B439" s="231" t="s">
        <v>8425</v>
      </c>
      <c r="C439" s="231">
        <v>9854.0</v>
      </c>
      <c r="D439" s="231" t="s">
        <v>1471</v>
      </c>
      <c r="E439" s="291">
        <v>44567.0</v>
      </c>
      <c r="F439" s="290" t="s">
        <v>8507</v>
      </c>
      <c r="G439" s="290" t="s">
        <v>8309</v>
      </c>
      <c r="H439" s="290" t="s">
        <v>8309</v>
      </c>
      <c r="I439" s="236" t="str">
        <f t="shared" si="23"/>
        <v>#VALUE!</v>
      </c>
      <c r="J439" s="231" t="str">
        <f>VLOOKUP(C439, 'DATA - LIS - RX'!A:B,2,0)</f>
        <v>Gabapentin, Hydrocodone</v>
      </c>
      <c r="K439" s="231" t="b">
        <f>VLOOKUP($C439, 'DATA - LIS - RX'!$A:$D,3,0)</f>
        <v>1</v>
      </c>
      <c r="L439" s="257">
        <f>VLOOKUP($C439, 'DATA - LIS - RX'!$A:$D,4,0)</f>
        <v>44494</v>
      </c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idden="1">
      <c r="A440" s="290">
        <v>206501.0</v>
      </c>
      <c r="B440" s="231" t="s">
        <v>8458</v>
      </c>
      <c r="C440" s="231">
        <v>9853.0</v>
      </c>
      <c r="D440" s="231" t="s">
        <v>2611</v>
      </c>
      <c r="E440" s="291">
        <v>44567.0</v>
      </c>
      <c r="F440" s="290" t="s">
        <v>8507</v>
      </c>
      <c r="G440" s="290" t="s">
        <v>8309</v>
      </c>
      <c r="H440" s="290" t="s">
        <v>8309</v>
      </c>
      <c r="I440" s="236" t="str">
        <f t="shared" si="23"/>
        <v>#VALUE!</v>
      </c>
      <c r="J440" s="231" t="str">
        <f>VLOOKUP(C440, 'DATA - LIS - RX'!A:B,2,0)</f>
        <v>Hydrocodone</v>
      </c>
      <c r="K440" s="231" t="b">
        <f>VLOOKUP($C440, 'DATA - LIS - RX'!$A:$D,3,0)</f>
        <v>1</v>
      </c>
      <c r="L440" s="257">
        <f>VLOOKUP($C440, 'DATA - LIS - RX'!$A:$D,4,0)</f>
        <v>44494</v>
      </c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idden="1">
      <c r="A441" s="290">
        <v>206502.0</v>
      </c>
      <c r="B441" s="231" t="s">
        <v>8459</v>
      </c>
      <c r="C441" s="231">
        <v>11391.0</v>
      </c>
      <c r="D441" s="231" t="s">
        <v>2615</v>
      </c>
      <c r="E441" s="291">
        <v>44567.0</v>
      </c>
      <c r="F441" s="290" t="s">
        <v>8507</v>
      </c>
      <c r="G441" s="290" t="s">
        <v>8309</v>
      </c>
      <c r="H441" s="290" t="s">
        <v>8309</v>
      </c>
      <c r="I441" s="236" t="str">
        <f t="shared" si="23"/>
        <v>#VALUE!</v>
      </c>
      <c r="J441" s="231" t="str">
        <f>VLOOKUP(C441, 'DATA - LIS - RX'!A:B,2,0)</f>
        <v>Hydrocodone</v>
      </c>
      <c r="K441" s="231" t="b">
        <f>VLOOKUP($C441, 'DATA - LIS - RX'!$A:$D,3,0)</f>
        <v>1</v>
      </c>
      <c r="L441" s="257">
        <f>VLOOKUP($C441, 'DATA - LIS - RX'!$A:$D,4,0)</f>
        <v>44496</v>
      </c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idden="1">
      <c r="A442" s="290">
        <v>206503.0</v>
      </c>
      <c r="B442" s="231" t="s">
        <v>8517</v>
      </c>
      <c r="C442" s="231">
        <v>15806.0</v>
      </c>
      <c r="D442" s="231" t="s">
        <v>175</v>
      </c>
      <c r="E442" s="291">
        <v>44567.0</v>
      </c>
      <c r="F442" s="290" t="s">
        <v>8507</v>
      </c>
      <c r="G442" s="290" t="s">
        <v>8309</v>
      </c>
      <c r="H442" s="290" t="s">
        <v>8309</v>
      </c>
      <c r="I442" s="236" t="str">
        <f t="shared" si="23"/>
        <v>#VALUE!</v>
      </c>
      <c r="J442" s="231" t="str">
        <f>VLOOKUP(C442, 'DATA - LIS - RX'!A:B,2,0)</f>
        <v>Buprenorphine, Gabapentin, Hydrocodone, Lorazepam</v>
      </c>
      <c r="K442" s="257" t="b">
        <f>VLOOKUP($C442, 'DATA - LIS - RX'!$A:$D,3,0)</f>
        <v>1</v>
      </c>
      <c r="L442" s="257">
        <f>VLOOKUP($C442, 'DATA - LIS - RX'!$A:$D,4,0)</f>
        <v>44578</v>
      </c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idden="1">
      <c r="A443" s="290">
        <v>206504.0</v>
      </c>
      <c r="B443" s="231" t="s">
        <v>8460</v>
      </c>
      <c r="C443" s="231">
        <v>17017.0</v>
      </c>
      <c r="D443" s="231" t="s">
        <v>1590</v>
      </c>
      <c r="E443" s="291">
        <v>44567.0</v>
      </c>
      <c r="F443" s="290" t="s">
        <v>8507</v>
      </c>
      <c r="G443" s="290" t="s">
        <v>8309</v>
      </c>
      <c r="H443" s="290" t="s">
        <v>8309</v>
      </c>
      <c r="I443" s="236" t="str">
        <f t="shared" si="23"/>
        <v>#VALUE!</v>
      </c>
      <c r="J443" s="231" t="str">
        <f>VLOOKUP(C443, 'DATA - LIS - RX'!A:B,2,0)</f>
        <v>Gabapentin, Hydrocodone</v>
      </c>
      <c r="K443" s="257" t="b">
        <f>VLOOKUP($C443, 'DATA - LIS - RX'!$A:$D,3,0)</f>
        <v>1</v>
      </c>
      <c r="L443" s="257">
        <f>VLOOKUP($C443, 'DATA - LIS - RX'!$A:$D,4,0)</f>
        <v>44578</v>
      </c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idden="1">
      <c r="A444" s="290">
        <v>206509.0</v>
      </c>
      <c r="B444" s="231" t="s">
        <v>8461</v>
      </c>
      <c r="C444" s="231">
        <v>16166.0</v>
      </c>
      <c r="D444" s="231" t="s">
        <v>167</v>
      </c>
      <c r="E444" s="291">
        <v>44567.0</v>
      </c>
      <c r="F444" s="290" t="s">
        <v>8507</v>
      </c>
      <c r="G444" s="290" t="s">
        <v>8309</v>
      </c>
      <c r="H444" s="290" t="s">
        <v>8309</v>
      </c>
      <c r="I444" s="236" t="str">
        <f t="shared" si="23"/>
        <v>#VALUE!</v>
      </c>
      <c r="J444" s="231" t="str">
        <f>VLOOKUP(C444, 'DATA - LIS - RX'!A:B,2,0)</f>
        <v>Duloxetine, Gabapentin, Hydrocodone</v>
      </c>
      <c r="K444" s="257" t="b">
        <f>VLOOKUP($C444, 'DATA - LIS - RX'!$A:$D,3,0)</f>
        <v>1</v>
      </c>
      <c r="L444" s="257">
        <f>VLOOKUP($C444, 'DATA - LIS - RX'!$A:$D,4,0)</f>
        <v>44495</v>
      </c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idden="1">
      <c r="A445" s="290">
        <v>206510.0</v>
      </c>
      <c r="B445" s="231" t="s">
        <v>8462</v>
      </c>
      <c r="C445" s="231">
        <v>12638.0</v>
      </c>
      <c r="D445" s="231" t="s">
        <v>2622</v>
      </c>
      <c r="E445" s="291">
        <v>44567.0</v>
      </c>
      <c r="F445" s="290" t="s">
        <v>8507</v>
      </c>
      <c r="G445" s="290" t="s">
        <v>8309</v>
      </c>
      <c r="H445" s="290" t="s">
        <v>8309</v>
      </c>
      <c r="I445" s="236" t="str">
        <f t="shared" si="23"/>
        <v>#VALUE!</v>
      </c>
      <c r="J445" s="231" t="str">
        <f>VLOOKUP(C445, 'DATA - LIS - RX'!A:B,2,0)</f>
        <v>Hydrocodone</v>
      </c>
      <c r="K445" s="231" t="b">
        <f>VLOOKUP($C445, 'DATA - LIS - RX'!$A:$D,3,0)</f>
        <v>1</v>
      </c>
      <c r="L445" s="257">
        <f>VLOOKUP($C445, 'DATA - LIS - RX'!$A:$D,4,0)</f>
        <v>44502</v>
      </c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idden="1">
      <c r="A446" s="290">
        <v>206511.0</v>
      </c>
      <c r="B446" s="231" t="s">
        <v>8427</v>
      </c>
      <c r="C446" s="231">
        <v>16167.0</v>
      </c>
      <c r="D446" s="231" t="s">
        <v>165</v>
      </c>
      <c r="E446" s="291">
        <v>44567.0</v>
      </c>
      <c r="F446" s="290" t="s">
        <v>8507</v>
      </c>
      <c r="G446" s="290" t="s">
        <v>8309</v>
      </c>
      <c r="H446" s="290" t="s">
        <v>8309</v>
      </c>
      <c r="I446" s="236" t="str">
        <f t="shared" si="23"/>
        <v>#VALUE!</v>
      </c>
      <c r="J446" s="231" t="str">
        <f>VLOOKUP(C446, 'DATA - LIS - RX'!A:B,2,0)</f>
        <v>Diazepam, Duloxetine, Gabapentin, Morphine </v>
      </c>
      <c r="K446" s="257" t="b">
        <f>VLOOKUP($C446, 'DATA - LIS - RX'!$A:$D,3,0)</f>
        <v>1</v>
      </c>
      <c r="L446" s="257">
        <f>VLOOKUP($C446, 'DATA - LIS - RX'!$A:$D,4,0)</f>
        <v>44495</v>
      </c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idden="1">
      <c r="A447" s="290">
        <v>206512.0</v>
      </c>
      <c r="B447" s="231" t="s">
        <v>8463</v>
      </c>
      <c r="C447" s="231">
        <v>16609.0</v>
      </c>
      <c r="D447" s="231" t="s">
        <v>2623</v>
      </c>
      <c r="E447" s="291">
        <v>44567.0</v>
      </c>
      <c r="F447" s="290" t="s">
        <v>8507</v>
      </c>
      <c r="G447" s="290" t="s">
        <v>8309</v>
      </c>
      <c r="H447" s="290" t="s">
        <v>8309</v>
      </c>
      <c r="I447" s="236" t="str">
        <f t="shared" si="23"/>
        <v>#VALUE!</v>
      </c>
      <c r="J447" s="231" t="str">
        <f>VLOOKUP(C447, 'DATA - LIS - RX'!A:B,2,0)</f>
        <v>Hydrocodone</v>
      </c>
      <c r="K447" s="231" t="b">
        <f>VLOOKUP($C447, 'DATA - LIS - RX'!$A:$D,3,0)</f>
        <v>1</v>
      </c>
      <c r="L447" s="257">
        <f>VLOOKUP($C447, 'DATA - LIS - RX'!$A:$D,4,0)</f>
        <v>44489</v>
      </c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idden="1">
      <c r="A448" s="290">
        <v>206515.0</v>
      </c>
      <c r="B448" s="231" t="s">
        <v>8351</v>
      </c>
      <c r="C448" s="231">
        <v>13331.0</v>
      </c>
      <c r="D448" s="231" t="s">
        <v>314</v>
      </c>
      <c r="E448" s="291">
        <v>44567.0</v>
      </c>
      <c r="F448" s="290" t="s">
        <v>8507</v>
      </c>
      <c r="G448" s="290" t="s">
        <v>8309</v>
      </c>
      <c r="H448" s="290" t="s">
        <v>8309</v>
      </c>
      <c r="I448" s="236" t="str">
        <f t="shared" si="23"/>
        <v>#VALUE!</v>
      </c>
      <c r="J448" s="231" t="str">
        <f>VLOOKUP(C448, 'DATA - LIS - RX'!A:B,2,0)</f>
        <v>Codeine, Alprazolam, Diazepam, Gabapentin</v>
      </c>
      <c r="K448" s="231" t="b">
        <f>VLOOKUP($C448, 'DATA - LIS - RX'!$A:$D,3,0)</f>
        <v>1</v>
      </c>
      <c r="L448" s="257">
        <f>VLOOKUP($C448, 'DATA - LIS - RX'!$A:$D,4,0)</f>
        <v>44582</v>
      </c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idden="1">
      <c r="A449" s="290">
        <v>206517.0</v>
      </c>
      <c r="B449" s="231" t="s">
        <v>8352</v>
      </c>
      <c r="C449" s="231">
        <v>15253.0</v>
      </c>
      <c r="D449" s="231" t="s">
        <v>457</v>
      </c>
      <c r="E449" s="291">
        <v>44567.0</v>
      </c>
      <c r="F449" s="290" t="s">
        <v>8507</v>
      </c>
      <c r="G449" s="290" t="s">
        <v>8309</v>
      </c>
      <c r="H449" s="290" t="s">
        <v>8309</v>
      </c>
      <c r="I449" s="236" t="str">
        <f t="shared" si="23"/>
        <v>#VALUE!</v>
      </c>
      <c r="J449" s="231" t="str">
        <f>VLOOKUP(C449, 'DATA - LIS - RX'!A:B,2,0)</f>
        <v>Gabapentin, Duloxetine, Buprenorphine, Hydrocodone</v>
      </c>
      <c r="K449" s="257" t="b">
        <f>VLOOKUP($C449, 'DATA - LIS - RX'!$A:$D,3,0)</f>
        <v>1</v>
      </c>
      <c r="L449" s="257">
        <f>VLOOKUP($C449, 'DATA - LIS - RX'!$A:$D,4,0)</f>
        <v>44636</v>
      </c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idden="1">
      <c r="A450" s="290">
        <v>206519.0</v>
      </c>
      <c r="B450" s="231" t="s">
        <v>8377</v>
      </c>
      <c r="C450" s="231">
        <v>15479.0</v>
      </c>
      <c r="D450" s="231" t="s">
        <v>241</v>
      </c>
      <c r="E450" s="291">
        <v>44567.0</v>
      </c>
      <c r="F450" s="290" t="s">
        <v>8507</v>
      </c>
      <c r="G450" s="290" t="s">
        <v>8309</v>
      </c>
      <c r="H450" s="290" t="s">
        <v>8309</v>
      </c>
      <c r="I450" s="236" t="str">
        <f t="shared" si="23"/>
        <v>#VALUE!</v>
      </c>
      <c r="J450" s="231" t="str">
        <f>VLOOKUP(C450, 'DATA - LIS - RX'!A:B,2,0)</f>
        <v>Oxycodone, Buprenorphine, Gabapentin</v>
      </c>
      <c r="K450" s="257" t="b">
        <f>VLOOKUP($C450, 'DATA - LIS - RX'!$A:$D,3,0)</f>
        <v>1</v>
      </c>
      <c r="L450" s="257">
        <f>VLOOKUP($C450, 'DATA - LIS - RX'!$A:$D,4,0)</f>
        <v>44582</v>
      </c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idden="1">
      <c r="A451" s="290">
        <v>206520.0</v>
      </c>
      <c r="B451" s="231" t="s">
        <v>8429</v>
      </c>
      <c r="C451" s="231">
        <v>10415.0</v>
      </c>
      <c r="D451" s="231" t="s">
        <v>2629</v>
      </c>
      <c r="E451" s="291">
        <v>44567.0</v>
      </c>
      <c r="F451" s="290" t="s">
        <v>8507</v>
      </c>
      <c r="G451" s="290" t="s">
        <v>8309</v>
      </c>
      <c r="H451" s="290" t="s">
        <v>8309</v>
      </c>
      <c r="I451" s="236" t="str">
        <f t="shared" si="23"/>
        <v>#VALUE!</v>
      </c>
      <c r="J451" s="231" t="str">
        <f>VLOOKUP(C451, 'DATA - LIS - RX'!A:B,2,0)</f>
        <v>Gabapentin, Hydrocodone</v>
      </c>
      <c r="K451" s="231" t="b">
        <f>VLOOKUP($C451, 'DATA - LIS - RX'!$A:$D,3,0)</f>
        <v>1</v>
      </c>
      <c r="L451" s="257">
        <f>VLOOKUP($C451, 'DATA - LIS - RX'!$A:$D,4,0)</f>
        <v>44384</v>
      </c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idden="1">
      <c r="A452" s="290">
        <v>206521.0</v>
      </c>
      <c r="B452" s="231" t="s">
        <v>8353</v>
      </c>
      <c r="C452" s="231">
        <v>9353.0</v>
      </c>
      <c r="D452" s="231" t="s">
        <v>2639</v>
      </c>
      <c r="E452" s="291">
        <v>44568.0</v>
      </c>
      <c r="F452" s="290" t="s">
        <v>8507</v>
      </c>
      <c r="G452" s="290" t="s">
        <v>8309</v>
      </c>
      <c r="H452" s="290" t="s">
        <v>8309</v>
      </c>
      <c r="I452" s="236" t="str">
        <f t="shared" si="23"/>
        <v>#VALUE!</v>
      </c>
      <c r="J452" s="231" t="str">
        <f>VLOOKUP(C452, 'DATA - LIS - RX'!A:B,2,0)</f>
        <v>Hydrocodone</v>
      </c>
      <c r="K452" s="231" t="b">
        <f>VLOOKUP($C452, 'DATA - LIS - RX'!$A:$D,3,0)</f>
        <v>1</v>
      </c>
      <c r="L452" s="257">
        <f>VLOOKUP($C452, 'DATA - LIS - RX'!$A:$D,4,0)</f>
        <v>44448</v>
      </c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idden="1">
      <c r="A453" s="290">
        <v>206522.0</v>
      </c>
      <c r="B453" s="231" t="s">
        <v>8464</v>
      </c>
      <c r="C453" s="231">
        <v>15851.0</v>
      </c>
      <c r="D453" s="231" t="s">
        <v>2640</v>
      </c>
      <c r="E453" s="291">
        <v>44568.0</v>
      </c>
      <c r="F453" s="290" t="s">
        <v>8507</v>
      </c>
      <c r="G453" s="290" t="s">
        <v>8309</v>
      </c>
      <c r="H453" s="290" t="s">
        <v>8309</v>
      </c>
      <c r="I453" s="236" t="str">
        <f t="shared" si="23"/>
        <v>#VALUE!</v>
      </c>
      <c r="J453" s="231" t="str">
        <f>VLOOKUP(C453, 'DATA - LIS - RX'!A:B,2,0)</f>
        <v>Hydrocodone</v>
      </c>
      <c r="K453" s="257" t="b">
        <f>VLOOKUP($C453, 'DATA - LIS - RX'!$A:$D,3,0)</f>
        <v>1</v>
      </c>
      <c r="L453" s="257">
        <f>VLOOKUP($C453, 'DATA - LIS - RX'!$A:$D,4,0)</f>
        <v>44495</v>
      </c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idden="1">
      <c r="A454" s="290">
        <v>206523.0</v>
      </c>
      <c r="B454" s="231" t="s">
        <v>8518</v>
      </c>
      <c r="C454" s="231">
        <v>14172.0</v>
      </c>
      <c r="D454" s="231" t="s">
        <v>283</v>
      </c>
      <c r="E454" s="291">
        <v>44568.0</v>
      </c>
      <c r="F454" s="290" t="s">
        <v>8507</v>
      </c>
      <c r="G454" s="290" t="s">
        <v>8309</v>
      </c>
      <c r="H454" s="290" t="s">
        <v>8309</v>
      </c>
      <c r="I454" s="236" t="str">
        <f t="shared" si="23"/>
        <v>#VALUE!</v>
      </c>
      <c r="J454" s="231" t="str">
        <f>VLOOKUP(C454, 'DATA - LIS - RX'!A:B,2,0)</f>
        <v>Gabapentin, Hydrocodone</v>
      </c>
      <c r="K454" s="231" t="b">
        <f>VLOOKUP($C454, 'DATA - LIS - RX'!$A:$D,3,0)</f>
        <v>1</v>
      </c>
      <c r="L454" s="257">
        <f>VLOOKUP($C454, 'DATA - LIS - RX'!$A:$D,4,0)</f>
        <v>44496</v>
      </c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idden="1">
      <c r="A455" s="290">
        <v>206524.0</v>
      </c>
      <c r="B455" s="231" t="s">
        <v>8378</v>
      </c>
      <c r="C455" s="231">
        <v>15359.0</v>
      </c>
      <c r="D455" s="231" t="s">
        <v>954</v>
      </c>
      <c r="E455" s="291">
        <v>44568.0</v>
      </c>
      <c r="F455" s="290" t="s">
        <v>8507</v>
      </c>
      <c r="G455" s="290" t="s">
        <v>8309</v>
      </c>
      <c r="H455" s="290" t="s">
        <v>8309</v>
      </c>
      <c r="I455" s="236" t="str">
        <f t="shared" si="23"/>
        <v>#VALUE!</v>
      </c>
      <c r="J455" s="231" t="str">
        <f>VLOOKUP(C455, 'DATA - LIS - RX'!A:B,2,0)</f>
        <v>Hydrocodone, Clonazepam, Pregabalin</v>
      </c>
      <c r="K455" s="257" t="b">
        <f>VLOOKUP($C455, 'DATA - LIS - RX'!$A:$D,3,0)</f>
        <v>1</v>
      </c>
      <c r="L455" s="257">
        <f>VLOOKUP($C455, 'DATA - LIS - RX'!$A:$D,4,0)</f>
        <v>44578</v>
      </c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idden="1">
      <c r="A456" s="290">
        <v>206525.0</v>
      </c>
      <c r="B456" s="231" t="s">
        <v>8465</v>
      </c>
      <c r="C456" s="231">
        <v>9239.0</v>
      </c>
      <c r="D456" s="231" t="s">
        <v>279</v>
      </c>
      <c r="E456" s="291">
        <v>44568.0</v>
      </c>
      <c r="F456" s="290" t="s">
        <v>8507</v>
      </c>
      <c r="G456" s="290" t="s">
        <v>8309</v>
      </c>
      <c r="H456" s="290" t="s">
        <v>8309</v>
      </c>
      <c r="I456" s="236" t="str">
        <f t="shared" si="23"/>
        <v>#VALUE!</v>
      </c>
      <c r="J456" s="231" t="str">
        <f>VLOOKUP(C456, 'DATA - LIS - RX'!A:B,2,0)</f>
        <v>Hydrocodone, Diazepam</v>
      </c>
      <c r="K456" s="231" t="b">
        <f>VLOOKUP($C456, 'DATA - LIS - RX'!$A:$D,3,0)</f>
        <v>1</v>
      </c>
      <c r="L456" s="257">
        <f>VLOOKUP($C456, 'DATA - LIS - RX'!$A:$D,4,0)</f>
        <v>44489</v>
      </c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idden="1">
      <c r="A457" s="290">
        <v>206529.0</v>
      </c>
      <c r="B457" s="231" t="s">
        <v>8354</v>
      </c>
      <c r="C457" s="231">
        <v>11931.0</v>
      </c>
      <c r="D457" s="231" t="s">
        <v>1665</v>
      </c>
      <c r="E457" s="291">
        <v>44568.0</v>
      </c>
      <c r="F457" s="290" t="s">
        <v>8507</v>
      </c>
      <c r="G457" s="290" t="s">
        <v>8309</v>
      </c>
      <c r="H457" s="290" t="s">
        <v>8309</v>
      </c>
      <c r="I457" s="236" t="str">
        <f t="shared" si="23"/>
        <v>#VALUE!</v>
      </c>
      <c r="J457" s="231" t="str">
        <f>VLOOKUP(C457, 'DATA - LIS - RX'!A:B,2,0)</f>
        <v>Alprazolam, Codeine, Gabapentin, Buprenorphine</v>
      </c>
      <c r="K457" s="231" t="b">
        <f>VLOOKUP($C457, 'DATA - LIS - RX'!$A:$D,3,0)</f>
        <v>1</v>
      </c>
      <c r="L457" s="257">
        <f>VLOOKUP($C457, 'DATA - LIS - RX'!$A:$D,4,0)</f>
        <v>44502</v>
      </c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idden="1">
      <c r="A458" s="290">
        <v>206530.0</v>
      </c>
      <c r="B458" s="231" t="s">
        <v>8519</v>
      </c>
      <c r="C458" s="231">
        <v>13283.0</v>
      </c>
      <c r="D458" s="231" t="s">
        <v>312</v>
      </c>
      <c r="E458" s="291">
        <v>44568.0</v>
      </c>
      <c r="F458" s="290" t="s">
        <v>8507</v>
      </c>
      <c r="G458" s="290" t="s">
        <v>8309</v>
      </c>
      <c r="H458" s="290" t="s">
        <v>8309</v>
      </c>
      <c r="I458" s="236" t="str">
        <f t="shared" si="23"/>
        <v>#VALUE!</v>
      </c>
      <c r="J458" s="231" t="str">
        <f>VLOOKUP(C458, 'DATA - LIS - RX'!A:B,2,0)</f>
        <v>Adderall, Pregabalin, Hydrocodone, Oxycodone</v>
      </c>
      <c r="K458" s="231" t="b">
        <f>VLOOKUP($C458, 'DATA - LIS - RX'!$A:$D,3,0)</f>
        <v>1</v>
      </c>
      <c r="L458" s="257">
        <f>VLOOKUP($C458, 'DATA - LIS - RX'!$A:$D,4,0)</f>
        <v>44582</v>
      </c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idden="1">
      <c r="A459" s="290">
        <v>206534.0</v>
      </c>
      <c r="B459" s="231" t="s">
        <v>8520</v>
      </c>
      <c r="C459" s="231">
        <v>13835.0</v>
      </c>
      <c r="D459" s="231" t="s">
        <v>257</v>
      </c>
      <c r="E459" s="291">
        <v>44568.0</v>
      </c>
      <c r="F459" s="290" t="s">
        <v>8507</v>
      </c>
      <c r="G459" s="290" t="s">
        <v>8309</v>
      </c>
      <c r="H459" s="290" t="s">
        <v>8309</v>
      </c>
      <c r="I459" s="236" t="str">
        <f t="shared" si="23"/>
        <v>#VALUE!</v>
      </c>
      <c r="J459" s="231" t="str">
        <f>VLOOKUP(C459, 'DATA - LIS - RX'!A:B,2,0)</f>
        <v>Gabapentin, Oxycodone</v>
      </c>
      <c r="K459" s="231" t="b">
        <f>VLOOKUP($C459, 'DATA - LIS - RX'!$A:$D,3,0)</f>
        <v>1</v>
      </c>
      <c r="L459" s="257">
        <f>VLOOKUP($C459, 'DATA - LIS - RX'!$A:$D,4,0)</f>
        <v>44531</v>
      </c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idden="1">
      <c r="A460" s="290">
        <v>206535.0</v>
      </c>
      <c r="B460" s="231" t="s">
        <v>8355</v>
      </c>
      <c r="C460" s="231">
        <v>16178.0</v>
      </c>
      <c r="D460" s="231" t="s">
        <v>287</v>
      </c>
      <c r="E460" s="291">
        <v>44568.0</v>
      </c>
      <c r="F460" s="290" t="s">
        <v>8507</v>
      </c>
      <c r="G460" s="290" t="s">
        <v>8309</v>
      </c>
      <c r="H460" s="290" t="s">
        <v>8309</v>
      </c>
      <c r="I460" s="236" t="str">
        <f t="shared" si="23"/>
        <v>#VALUE!</v>
      </c>
      <c r="J460" s="231" t="str">
        <f>VLOOKUP(C460, 'DATA - LIS - RX'!A:B,2,0)</f>
        <v>Alprazolam, Hydrocodone</v>
      </c>
      <c r="K460" s="257" t="b">
        <f>VLOOKUP($C460, 'DATA - LIS - RX'!$A:$D,3,0)</f>
        <v>1</v>
      </c>
      <c r="L460" s="257">
        <f>VLOOKUP($C460, 'DATA - LIS - RX'!$A:$D,4,0)</f>
        <v>44539</v>
      </c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idden="1">
      <c r="A461" s="290">
        <v>206537.0</v>
      </c>
      <c r="B461" s="231" t="s">
        <v>8430</v>
      </c>
      <c r="C461" s="231">
        <v>14103.0</v>
      </c>
      <c r="D461" s="231" t="s">
        <v>480</v>
      </c>
      <c r="E461" s="291">
        <v>44568.0</v>
      </c>
      <c r="F461" s="290" t="s">
        <v>8507</v>
      </c>
      <c r="G461" s="290" t="s">
        <v>8309</v>
      </c>
      <c r="H461" s="290" t="s">
        <v>8309</v>
      </c>
      <c r="I461" s="236" t="str">
        <f t="shared" si="23"/>
        <v>#VALUE!</v>
      </c>
      <c r="J461" s="231" t="str">
        <f>VLOOKUP(C461, 'DATA - LIS - RX'!A:B,2,0)</f>
        <v>Gabapentin, Hydrocodone</v>
      </c>
      <c r="K461" s="231" t="b">
        <f>VLOOKUP($C461, 'DATA - LIS - RX'!$A:$D,3,0)</f>
        <v>1</v>
      </c>
      <c r="L461" s="257">
        <f>VLOOKUP($C461, 'DATA - LIS - RX'!$A:$D,4,0)</f>
        <v>44384</v>
      </c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idden="1">
      <c r="A462" s="290">
        <v>206538.0</v>
      </c>
      <c r="B462" s="231" t="s">
        <v>8320</v>
      </c>
      <c r="C462" s="231">
        <v>9683.0</v>
      </c>
      <c r="D462" s="231" t="s">
        <v>388</v>
      </c>
      <c r="E462" s="291">
        <v>44568.0</v>
      </c>
      <c r="F462" s="290" t="s">
        <v>8507</v>
      </c>
      <c r="G462" s="290" t="s">
        <v>8309</v>
      </c>
      <c r="H462" s="290" t="s">
        <v>8309</v>
      </c>
      <c r="I462" s="236" t="str">
        <f t="shared" si="23"/>
        <v>#VALUE!</v>
      </c>
      <c r="J462" s="231" t="str">
        <f>VLOOKUP(C462, 'DATA - LIS - RX'!A:B,2,0)</f>
        <v>Gabapentin, Hydrocodone, Cyclobenzaprine</v>
      </c>
      <c r="K462" s="231" t="b">
        <f>VLOOKUP($C462, 'DATA - LIS - RX'!$A:$D,3,0)</f>
        <v>1</v>
      </c>
      <c r="L462" s="257">
        <f>VLOOKUP($C462, 'DATA - LIS - RX'!$A:$D,4,0)</f>
        <v>44496</v>
      </c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idden="1">
      <c r="A463" s="290">
        <v>206539.0</v>
      </c>
      <c r="B463" s="231" t="s">
        <v>8466</v>
      </c>
      <c r="C463" s="231">
        <v>12879.0</v>
      </c>
      <c r="D463" s="231" t="s">
        <v>1645</v>
      </c>
      <c r="E463" s="291">
        <v>44568.0</v>
      </c>
      <c r="F463" s="290" t="s">
        <v>8507</v>
      </c>
      <c r="G463" s="290" t="s">
        <v>8309</v>
      </c>
      <c r="H463" s="290" t="s">
        <v>8309</v>
      </c>
      <c r="I463" s="236" t="str">
        <f t="shared" si="23"/>
        <v>#VALUE!</v>
      </c>
      <c r="J463" s="231" t="str">
        <f>VLOOKUP(C463, 'DATA - LIS - RX'!A:B,2,0)</f>
        <v>Hydrocodone, Pregabalin</v>
      </c>
      <c r="K463" s="231" t="b">
        <f>VLOOKUP($C463, 'DATA - LIS - RX'!$A:$D,3,0)</f>
        <v>1</v>
      </c>
      <c r="L463" s="257">
        <f>VLOOKUP($C463, 'DATA - LIS - RX'!$A:$D,4,0)</f>
        <v>44579</v>
      </c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idden="1">
      <c r="A464" s="290">
        <v>206540.0</v>
      </c>
      <c r="B464" s="231" t="s">
        <v>8521</v>
      </c>
      <c r="C464" s="231">
        <v>14126.0</v>
      </c>
      <c r="D464" s="231" t="s">
        <v>605</v>
      </c>
      <c r="E464" s="291">
        <v>44568.0</v>
      </c>
      <c r="F464" s="290" t="s">
        <v>8507</v>
      </c>
      <c r="G464" s="290" t="s">
        <v>8309</v>
      </c>
      <c r="H464" s="290" t="s">
        <v>8309</v>
      </c>
      <c r="I464" s="236" t="str">
        <f t="shared" si="23"/>
        <v>#VALUE!</v>
      </c>
      <c r="J464" s="231" t="str">
        <f>VLOOKUP(C464, 'DATA - LIS - RX'!A:B,2,0)</f>
        <v>Pregabalin, Oxycodone</v>
      </c>
      <c r="K464" s="231" t="b">
        <f>VLOOKUP($C464, 'DATA - LIS - RX'!$A:$D,3,0)</f>
        <v>1</v>
      </c>
      <c r="L464" s="257">
        <f>VLOOKUP($C464, 'DATA - LIS - RX'!$A:$D,4,0)</f>
        <v>44640</v>
      </c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idden="1">
      <c r="A465" s="290">
        <v>206543.0</v>
      </c>
      <c r="B465" s="231" t="s">
        <v>8467</v>
      </c>
      <c r="C465" s="231">
        <v>11523.0</v>
      </c>
      <c r="D465" s="231" t="s">
        <v>2643</v>
      </c>
      <c r="E465" s="291">
        <v>44568.0</v>
      </c>
      <c r="F465" s="290" t="s">
        <v>8507</v>
      </c>
      <c r="G465" s="290" t="s">
        <v>8309</v>
      </c>
      <c r="H465" s="290" t="s">
        <v>8309</v>
      </c>
      <c r="I465" s="236" t="str">
        <f t="shared" si="23"/>
        <v>#VALUE!</v>
      </c>
      <c r="J465" s="231" t="str">
        <f>VLOOKUP(C465, 'DATA - LIS - RX'!A:B,2,0)</f>
        <v>Hydrocodone</v>
      </c>
      <c r="K465" s="231" t="b">
        <f>VLOOKUP($C465, 'DATA - LIS - RX'!$A:$D,3,0)</f>
        <v>1</v>
      </c>
      <c r="L465" s="257">
        <f>VLOOKUP($C465, 'DATA - LIS - RX'!$A:$D,4,0)</f>
        <v>44496</v>
      </c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idden="1">
      <c r="A466" s="290">
        <v>206545.0</v>
      </c>
      <c r="B466" s="231" t="s">
        <v>8379</v>
      </c>
      <c r="C466" s="231">
        <v>14858.0</v>
      </c>
      <c r="D466" s="231" t="s">
        <v>2646</v>
      </c>
      <c r="E466" s="291">
        <v>44568.0</v>
      </c>
      <c r="F466" s="290" t="s">
        <v>8507</v>
      </c>
      <c r="G466" s="290" t="s">
        <v>8309</v>
      </c>
      <c r="H466" s="290" t="s">
        <v>8309</v>
      </c>
      <c r="I466" s="236" t="str">
        <f t="shared" si="23"/>
        <v>#VALUE!</v>
      </c>
      <c r="J466" s="231" t="str">
        <f>VLOOKUP(C466, 'DATA - LIS - RX'!A:B,2,0)</f>
        <v>Gabapentin, Hydrocodone, Pregabalin</v>
      </c>
      <c r="K466" s="231" t="b">
        <f>VLOOKUP($C466, 'DATA - LIS - RX'!$A:$D,3,0)</f>
        <v>1</v>
      </c>
      <c r="L466" s="257">
        <f>VLOOKUP($C466, 'DATA - LIS - RX'!$A:$D,4,0)</f>
        <v>44454</v>
      </c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idden="1">
      <c r="A467" s="290">
        <v>206546.0</v>
      </c>
      <c r="B467" s="231" t="s">
        <v>8432</v>
      </c>
      <c r="C467" s="231">
        <v>9813.0</v>
      </c>
      <c r="D467" s="231" t="s">
        <v>2647</v>
      </c>
      <c r="E467" s="291">
        <v>44568.0</v>
      </c>
      <c r="F467" s="290" t="s">
        <v>8507</v>
      </c>
      <c r="G467" s="290" t="s">
        <v>8309</v>
      </c>
      <c r="H467" s="290" t="s">
        <v>8309</v>
      </c>
      <c r="I467" s="236" t="str">
        <f t="shared" si="23"/>
        <v>#VALUE!</v>
      </c>
      <c r="J467" s="231" t="str">
        <f>VLOOKUP(C467, 'DATA - LIS - RX'!A:B,2,0)</f>
        <v>Gabapentin, Hydrocodone</v>
      </c>
      <c r="K467" s="231" t="b">
        <f>VLOOKUP($C467, 'DATA - LIS - RX'!$A:$D,3,0)</f>
        <v>1</v>
      </c>
      <c r="L467" s="257">
        <f>VLOOKUP($C467, 'DATA - LIS - RX'!$A:$D,4,0)</f>
        <v>44480</v>
      </c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idden="1">
      <c r="A468" s="290">
        <v>206548.0</v>
      </c>
      <c r="B468" s="231" t="s">
        <v>8316</v>
      </c>
      <c r="C468" s="231">
        <v>9300.0</v>
      </c>
      <c r="D468" s="231" t="s">
        <v>2632</v>
      </c>
      <c r="E468" s="291">
        <v>44568.0</v>
      </c>
      <c r="F468" s="290" t="s">
        <v>8507</v>
      </c>
      <c r="G468" s="290" t="s">
        <v>8309</v>
      </c>
      <c r="H468" s="290" t="s">
        <v>8309</v>
      </c>
      <c r="I468" s="236" t="str">
        <f t="shared" si="23"/>
        <v>#VALUE!</v>
      </c>
      <c r="J468" s="231" t="str">
        <f>VLOOKUP(C468, 'DATA - LIS - RX'!A:B,2,0)</f>
        <v>Cyclobenzaprine, Hydrocodone</v>
      </c>
      <c r="K468" s="231" t="b">
        <f>VLOOKUP($C468, 'DATA - LIS - RX'!$A:$D,3,0)</f>
        <v>1</v>
      </c>
      <c r="L468" s="257">
        <f>VLOOKUP($C468, 'DATA - LIS - RX'!$A:$D,4,0)</f>
        <v>44497</v>
      </c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idden="1">
      <c r="A469" s="290">
        <v>206552.0</v>
      </c>
      <c r="B469" s="231" t="s">
        <v>8396</v>
      </c>
      <c r="C469" s="231">
        <v>12617.0</v>
      </c>
      <c r="D469" s="231" t="s">
        <v>2655</v>
      </c>
      <c r="E469" s="291">
        <v>44568.0</v>
      </c>
      <c r="F469" s="290" t="s">
        <v>8507</v>
      </c>
      <c r="G469" s="290" t="s">
        <v>8309</v>
      </c>
      <c r="H469" s="290" t="s">
        <v>8309</v>
      </c>
      <c r="I469" s="236" t="str">
        <f t="shared" si="23"/>
        <v>#VALUE!</v>
      </c>
      <c r="J469" s="231" t="str">
        <f>VLOOKUP(C469, 'DATA - LIS - RX'!A:B,2,0)</f>
        <v>Pregabalin</v>
      </c>
      <c r="K469" s="231" t="b">
        <f>VLOOKUP($C469, 'DATA - LIS - RX'!$A:$D,3,0)</f>
        <v>1</v>
      </c>
      <c r="L469" s="257">
        <f>VLOOKUP($C469, 'DATA - LIS - RX'!$A:$D,4,0)</f>
        <v>44494</v>
      </c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idden="1">
      <c r="A470" s="290">
        <v>206556.0</v>
      </c>
      <c r="B470" s="231" t="s">
        <v>8433</v>
      </c>
      <c r="C470" s="231">
        <v>9245.0</v>
      </c>
      <c r="D470" s="231" t="s">
        <v>573</v>
      </c>
      <c r="E470" s="291">
        <v>44571.0</v>
      </c>
      <c r="F470" s="290" t="s">
        <v>8507</v>
      </c>
      <c r="G470" s="290" t="s">
        <v>8309</v>
      </c>
      <c r="H470" s="290" t="s">
        <v>8309</v>
      </c>
      <c r="I470" s="236" t="str">
        <f t="shared" si="23"/>
        <v>#VALUE!</v>
      </c>
      <c r="J470" s="231" t="str">
        <f>VLOOKUP(C470, 'DATA - LIS - RX'!A:B,2,0)</f>
        <v>Alprazolam, Gabapentin, Hydrocodone</v>
      </c>
      <c r="K470" s="231" t="b">
        <f>VLOOKUP($C470, 'DATA - LIS - RX'!$A:$D,3,0)</f>
        <v>1</v>
      </c>
      <c r="L470" s="257">
        <f>VLOOKUP($C470, 'DATA - LIS - RX'!$A:$D,4,0)</f>
        <v>44614</v>
      </c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idden="1">
      <c r="A471" s="290">
        <v>206557.0</v>
      </c>
      <c r="B471" s="231" t="s">
        <v>8356</v>
      </c>
      <c r="C471" s="231">
        <v>15335.0</v>
      </c>
      <c r="D471" s="231" t="s">
        <v>512</v>
      </c>
      <c r="E471" s="291">
        <v>44571.0</v>
      </c>
      <c r="F471" s="290" t="s">
        <v>8507</v>
      </c>
      <c r="G471" s="290" t="s">
        <v>8309</v>
      </c>
      <c r="H471" s="290" t="s">
        <v>8309</v>
      </c>
      <c r="I471" s="236" t="str">
        <f t="shared" si="23"/>
        <v>#VALUE!</v>
      </c>
      <c r="J471" s="231" t="str">
        <f>VLOOKUP(C471, 'DATA - LIS - RX'!A:B,2,0)</f>
        <v>Alprazolam, Pregabalin, Codeine, Duloxetine</v>
      </c>
      <c r="K471" s="257" t="b">
        <f>VLOOKUP($C471, 'DATA - LIS - RX'!$A:$D,3,0)</f>
        <v>1</v>
      </c>
      <c r="L471" s="257">
        <f>VLOOKUP($C471, 'DATA - LIS - RX'!$A:$D,4,0)</f>
        <v>44614</v>
      </c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idden="1">
      <c r="A472" s="290">
        <v>206562.0</v>
      </c>
      <c r="B472" s="231" t="s">
        <v>8522</v>
      </c>
      <c r="C472" s="231">
        <v>9862.0</v>
      </c>
      <c r="D472" s="231" t="s">
        <v>411</v>
      </c>
      <c r="E472" s="291">
        <v>44571.0</v>
      </c>
      <c r="F472" s="290" t="s">
        <v>8507</v>
      </c>
      <c r="G472" s="290" t="s">
        <v>8309</v>
      </c>
      <c r="H472" s="290" t="s">
        <v>8309</v>
      </c>
      <c r="I472" s="236" t="str">
        <f t="shared" si="23"/>
        <v>#VALUE!</v>
      </c>
      <c r="J472" s="231" t="str">
        <f>VLOOKUP(C472, 'DATA - LIS - RX'!A:B,2,0)</f>
        <v>Amitriptyline, Duloxetine, Gabapentin, Hydrocodone</v>
      </c>
      <c r="K472" s="231" t="b">
        <f>VLOOKUP($C472, 'DATA - LIS - RX'!$A:$D,3,0)</f>
        <v>1</v>
      </c>
      <c r="L472" s="257">
        <f>VLOOKUP($C472, 'DATA - LIS - RX'!$A:$D,4,0)</f>
        <v>44636</v>
      </c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idden="1">
      <c r="A473" s="290">
        <v>206564.0</v>
      </c>
      <c r="B473" s="231" t="s">
        <v>8468</v>
      </c>
      <c r="C473" s="231">
        <v>9263.0</v>
      </c>
      <c r="D473" s="231" t="s">
        <v>2679</v>
      </c>
      <c r="E473" s="291">
        <v>44571.0</v>
      </c>
      <c r="F473" s="290" t="s">
        <v>8507</v>
      </c>
      <c r="G473" s="290" t="s">
        <v>8309</v>
      </c>
      <c r="H473" s="290" t="s">
        <v>8309</v>
      </c>
      <c r="I473" s="236" t="str">
        <f t="shared" si="23"/>
        <v>#VALUE!</v>
      </c>
      <c r="J473" s="231" t="str">
        <f>VLOOKUP(C473, 'DATA - LIS - RX'!A:B,2,0)</f>
        <v>Hydrocodone</v>
      </c>
      <c r="K473" s="231" t="b">
        <f>VLOOKUP($C473, 'DATA - LIS - RX'!$A:$D,3,0)</f>
        <v>1</v>
      </c>
      <c r="L473" s="257">
        <f>VLOOKUP($C473, 'DATA - LIS - RX'!$A:$D,4,0)</f>
        <v>44614</v>
      </c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idden="1">
      <c r="A474" s="290">
        <v>206566.0</v>
      </c>
      <c r="B474" s="231" t="s">
        <v>8523</v>
      </c>
      <c r="C474" s="231">
        <v>10611.0</v>
      </c>
      <c r="D474" s="231" t="s">
        <v>1701</v>
      </c>
      <c r="E474" s="291">
        <v>44571.0</v>
      </c>
      <c r="F474" s="290" t="s">
        <v>8507</v>
      </c>
      <c r="G474" s="290" t="s">
        <v>8309</v>
      </c>
      <c r="H474" s="290" t="s">
        <v>8309</v>
      </c>
      <c r="I474" s="236" t="str">
        <f t="shared" si="23"/>
        <v>#VALUE!</v>
      </c>
      <c r="J474" s="231" t="str">
        <f>VLOOKUP(C474, 'DATA - LIS - RX'!A:B,2,0)</f>
        <v>Buprenorphine, Hydrocodone, Lorazepam</v>
      </c>
      <c r="K474" s="231" t="b">
        <f>VLOOKUP($C474, 'DATA - LIS - RX'!$A:$D,3,0)</f>
        <v>1</v>
      </c>
      <c r="L474" s="257">
        <f>VLOOKUP($C474, 'DATA - LIS - RX'!$A:$D,4,0)</f>
        <v>44535</v>
      </c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idden="1">
      <c r="A475" s="290">
        <v>206567.0</v>
      </c>
      <c r="B475" s="231" t="s">
        <v>8397</v>
      </c>
      <c r="C475" s="231">
        <v>12062.0</v>
      </c>
      <c r="D475" s="231" t="s">
        <v>355</v>
      </c>
      <c r="E475" s="291">
        <v>44571.0</v>
      </c>
      <c r="F475" s="290" t="s">
        <v>8507</v>
      </c>
      <c r="G475" s="290" t="s">
        <v>8309</v>
      </c>
      <c r="H475" s="290" t="s">
        <v>8309</v>
      </c>
      <c r="I475" s="236" t="str">
        <f t="shared" si="23"/>
        <v>#VALUE!</v>
      </c>
      <c r="J475" s="231" t="str">
        <f>VLOOKUP(C475, 'DATA - LIS - RX'!A:B,2,0)</f>
        <v>Codeine, Buprenorphine, Lorazepam </v>
      </c>
      <c r="K475" s="231" t="b">
        <f>VLOOKUP($C475, 'DATA - LIS - RX'!$A:$D,3,0)</f>
        <v>1</v>
      </c>
      <c r="L475" s="257">
        <f>VLOOKUP($C475, 'DATA - LIS - RX'!$A:$D,4,0)</f>
        <v>44614</v>
      </c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idden="1">
      <c r="A476" s="290">
        <v>206569.0</v>
      </c>
      <c r="B476" s="231" t="s">
        <v>8524</v>
      </c>
      <c r="C476" s="231">
        <v>12526.0</v>
      </c>
      <c r="D476" s="231" t="s">
        <v>334</v>
      </c>
      <c r="E476" s="291">
        <v>44571.0</v>
      </c>
      <c r="F476" s="290" t="s">
        <v>8507</v>
      </c>
      <c r="G476" s="290" t="s">
        <v>8309</v>
      </c>
      <c r="H476" s="290" t="s">
        <v>8309</v>
      </c>
      <c r="I476" s="236" t="str">
        <f t="shared" si="23"/>
        <v>#VALUE!</v>
      </c>
      <c r="J476" s="231" t="str">
        <f>VLOOKUP(C476, 'DATA - LIS - RX'!A:B,2,0)</f>
        <v>Gabapentin, Codeine</v>
      </c>
      <c r="K476" s="231" t="b">
        <f>VLOOKUP($C476, 'DATA - LIS - RX'!$A:$D,3,0)</f>
        <v>1</v>
      </c>
      <c r="L476" s="257">
        <f>VLOOKUP($C476, 'DATA - LIS - RX'!$A:$D,4,0)</f>
        <v>44636</v>
      </c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idden="1">
      <c r="A477" s="290">
        <v>206571.0</v>
      </c>
      <c r="B477" s="231" t="s">
        <v>8525</v>
      </c>
      <c r="C477" s="231">
        <v>17105.0</v>
      </c>
      <c r="D477" s="231" t="s">
        <v>528</v>
      </c>
      <c r="E477" s="291">
        <v>44571.0</v>
      </c>
      <c r="F477" s="290" t="s">
        <v>8507</v>
      </c>
      <c r="G477" s="290" t="s">
        <v>8309</v>
      </c>
      <c r="H477" s="290" t="s">
        <v>8309</v>
      </c>
      <c r="I477" s="236" t="str">
        <f t="shared" si="23"/>
        <v>#VALUE!</v>
      </c>
      <c r="J477" s="231" t="str">
        <f>VLOOKUP(C477, 'DATA - LIS - RX'!A:B,2,0)</f>
        <v>Codeine, Zolpidem, Alprazolam, Duloxetine, Gabapentin</v>
      </c>
      <c r="K477" s="257" t="b">
        <f>VLOOKUP($C477, 'DATA - LIS - RX'!$A:$D,3,0)</f>
        <v>1</v>
      </c>
      <c r="L477" s="257">
        <f>VLOOKUP($C477, 'DATA - LIS - RX'!$A:$D,4,0)</f>
        <v>44638</v>
      </c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idden="1">
      <c r="A478" s="290">
        <v>206572.0</v>
      </c>
      <c r="B478" s="231" t="s">
        <v>8526</v>
      </c>
      <c r="C478" s="231">
        <v>16404.0</v>
      </c>
      <c r="D478" s="231" t="s">
        <v>375</v>
      </c>
      <c r="E478" s="291">
        <v>44571.0</v>
      </c>
      <c r="F478" s="290" t="s">
        <v>8507</v>
      </c>
      <c r="G478" s="290" t="s">
        <v>8309</v>
      </c>
      <c r="H478" s="290" t="s">
        <v>8309</v>
      </c>
      <c r="I478" s="236" t="str">
        <f t="shared" si="23"/>
        <v>#VALUE!</v>
      </c>
      <c r="J478" s="231" t="str">
        <f>VLOOKUP(C478, 'DATA - LIS - RX'!A:B,2,0)</f>
        <v>Butorphanol, Gabapentin, Hydrocodone</v>
      </c>
      <c r="K478" s="257" t="b">
        <f>VLOOKUP($C478, 'DATA - LIS - RX'!$A:$D,3,0)</f>
        <v>1</v>
      </c>
      <c r="L478" s="257">
        <f>VLOOKUP($C478, 'DATA - LIS - RX'!$A:$D,4,0)</f>
        <v>44636</v>
      </c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idden="1">
      <c r="A479" s="290">
        <v>206574.0</v>
      </c>
      <c r="B479" s="231" t="s">
        <v>8434</v>
      </c>
      <c r="C479" s="231">
        <v>15582.0</v>
      </c>
      <c r="D479" s="231" t="s">
        <v>2688</v>
      </c>
      <c r="E479" s="291">
        <v>44571.0</v>
      </c>
      <c r="F479" s="290" t="s">
        <v>8507</v>
      </c>
      <c r="G479" s="290" t="s">
        <v>8309</v>
      </c>
      <c r="H479" s="290" t="s">
        <v>8309</v>
      </c>
      <c r="I479" s="236" t="str">
        <f t="shared" si="23"/>
        <v>#VALUE!</v>
      </c>
      <c r="J479" s="231" t="str">
        <f>VLOOKUP(C479, 'DATA - LIS - RX'!A:B,2,0)</f>
        <v>Gabapentin, Hydrocodone</v>
      </c>
      <c r="K479" s="257" t="b">
        <f>VLOOKUP($C479, 'DATA - LIS - RX'!$A:$D,3,0)</f>
        <v>1</v>
      </c>
      <c r="L479" s="257">
        <f>VLOOKUP($C479, 'DATA - LIS - RX'!$A:$D,4,0)</f>
        <v>44614</v>
      </c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idden="1">
      <c r="A480" s="290">
        <v>206575.0</v>
      </c>
      <c r="B480" s="231" t="s">
        <v>8527</v>
      </c>
      <c r="C480" s="231">
        <v>10444.0</v>
      </c>
      <c r="D480" s="231" t="s">
        <v>344</v>
      </c>
      <c r="E480" s="291">
        <v>44571.0</v>
      </c>
      <c r="F480" s="290" t="s">
        <v>8507</v>
      </c>
      <c r="G480" s="290" t="s">
        <v>8309</v>
      </c>
      <c r="H480" s="290" t="s">
        <v>8309</v>
      </c>
      <c r="I480" s="236" t="str">
        <f t="shared" si="23"/>
        <v>#VALUE!</v>
      </c>
      <c r="J480" s="231" t="str">
        <f>VLOOKUP(C480, 'DATA - LIS - RX'!A:B,2,0)</f>
        <v>Buprenorphine, Clonazepam, Hydrocodone, Gabapentin, Hydromorphone</v>
      </c>
      <c r="K480" s="231" t="b">
        <f>VLOOKUP($C480, 'DATA - LIS - RX'!$A:$D,3,0)</f>
        <v>1</v>
      </c>
      <c r="L480" s="257">
        <f>VLOOKUP($C480, 'DATA - LIS - RX'!$A:$D,4,0)</f>
        <v>44565</v>
      </c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idden="1">
      <c r="A481" s="290">
        <v>206577.0</v>
      </c>
      <c r="B481" s="231" t="s">
        <v>8435</v>
      </c>
      <c r="C481" s="231">
        <v>17119.0</v>
      </c>
      <c r="D481" s="231" t="s">
        <v>6869</v>
      </c>
      <c r="E481" s="291">
        <v>44572.0</v>
      </c>
      <c r="F481" s="290" t="s">
        <v>8507</v>
      </c>
      <c r="G481" s="290" t="s">
        <v>8309</v>
      </c>
      <c r="H481" s="290" t="s">
        <v>8309</v>
      </c>
      <c r="I481" s="236" t="str">
        <f t="shared" si="23"/>
        <v>#VALUE!</v>
      </c>
      <c r="J481" s="231" t="str">
        <f>VLOOKUP(C481, 'DATA - LIS - RX'!A:B,2,0)</f>
        <v>Gabapentin, Hydrocodone, Buprenorphine, Tramadol</v>
      </c>
      <c r="K481" s="257" t="b">
        <f>VLOOKUP($C481, 'DATA - LIS - RX'!$A:$D,3,0)</f>
        <v>1</v>
      </c>
      <c r="L481" s="257">
        <f>VLOOKUP($C481, 'DATA - LIS - RX'!$A:$D,4,0)</f>
        <v>44614</v>
      </c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idden="1">
      <c r="A482" s="290">
        <v>206578.0</v>
      </c>
      <c r="B482" s="231" t="s">
        <v>8469</v>
      </c>
      <c r="C482" s="231">
        <v>12289.0</v>
      </c>
      <c r="D482" s="231" t="s">
        <v>2635</v>
      </c>
      <c r="E482" s="291">
        <v>44572.0</v>
      </c>
      <c r="F482" s="290" t="s">
        <v>8507</v>
      </c>
      <c r="G482" s="290" t="s">
        <v>8309</v>
      </c>
      <c r="H482" s="290" t="s">
        <v>8309</v>
      </c>
      <c r="I482" s="236" t="str">
        <f t="shared" si="23"/>
        <v>#VALUE!</v>
      </c>
      <c r="J482" s="231" t="str">
        <f>VLOOKUP(C482, 'DATA - LIS - RX'!A:B,2,0)</f>
        <v>Pregabalin, Hydrocodone</v>
      </c>
      <c r="K482" s="231" t="b">
        <f>VLOOKUP($C482, 'DATA - LIS - RX'!$A:$D,3,0)</f>
        <v>1</v>
      </c>
      <c r="L482" s="257">
        <f>VLOOKUP($C482, 'DATA - LIS - RX'!$A:$D,4,0)</f>
        <v>44614</v>
      </c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idden="1">
      <c r="A483" s="290">
        <v>206579.0</v>
      </c>
      <c r="B483" s="231" t="s">
        <v>8436</v>
      </c>
      <c r="C483" s="231">
        <v>10732.0</v>
      </c>
      <c r="D483" s="231" t="s">
        <v>2703</v>
      </c>
      <c r="E483" s="291">
        <v>44572.0</v>
      </c>
      <c r="F483" s="290" t="s">
        <v>8507</v>
      </c>
      <c r="G483" s="290" t="s">
        <v>8309</v>
      </c>
      <c r="H483" s="290" t="s">
        <v>8309</v>
      </c>
      <c r="I483" s="236" t="str">
        <f t="shared" si="23"/>
        <v>#VALUE!</v>
      </c>
      <c r="J483" s="231" t="str">
        <f>VLOOKUP(C483, 'DATA - LIS - RX'!A:B,2,0)</f>
        <v>Gabapentin, Amitriptyline, Oxycodone</v>
      </c>
      <c r="K483" s="231" t="b">
        <f>VLOOKUP($C483, 'DATA - LIS - RX'!$A:$D,3,0)</f>
        <v>1</v>
      </c>
      <c r="L483" s="257">
        <f>VLOOKUP($C483, 'DATA - LIS - RX'!$A:$D,4,0)</f>
        <v>44614</v>
      </c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idden="1">
      <c r="A484" s="290">
        <v>206581.0</v>
      </c>
      <c r="B484" s="231" t="s">
        <v>8528</v>
      </c>
      <c r="C484" s="231">
        <v>10768.0</v>
      </c>
      <c r="D484" s="231" t="s">
        <v>366</v>
      </c>
      <c r="E484" s="291">
        <v>44572.0</v>
      </c>
      <c r="F484" s="290" t="s">
        <v>8507</v>
      </c>
      <c r="G484" s="290" t="s">
        <v>8309</v>
      </c>
      <c r="H484" s="290" t="s">
        <v>8309</v>
      </c>
      <c r="I484" s="236" t="str">
        <f t="shared" si="23"/>
        <v>#VALUE!</v>
      </c>
      <c r="J484" s="231" t="str">
        <f>VLOOKUP(C484, 'DATA - LIS - RX'!A:B,2,0)</f>
        <v>Oxycodone, Zolpidem</v>
      </c>
      <c r="K484" s="231" t="b">
        <f>VLOOKUP($C484, 'DATA - LIS - RX'!$A:$D,3,0)</f>
        <v>1</v>
      </c>
      <c r="L484" s="257">
        <f>VLOOKUP($C484, 'DATA - LIS - RX'!$A:$D,4,0)</f>
        <v>44636</v>
      </c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idden="1">
      <c r="A485" s="290">
        <v>206583.0</v>
      </c>
      <c r="B485" s="231" t="s">
        <v>8437</v>
      </c>
      <c r="C485" s="231">
        <v>16106.0</v>
      </c>
      <c r="D485" s="231" t="s">
        <v>671</v>
      </c>
      <c r="E485" s="291">
        <v>44572.0</v>
      </c>
      <c r="F485" s="290" t="s">
        <v>8507</v>
      </c>
      <c r="G485" s="290" t="s">
        <v>8309</v>
      </c>
      <c r="H485" s="290" t="s">
        <v>8309</v>
      </c>
      <c r="I485" s="236" t="str">
        <f t="shared" si="23"/>
        <v>#VALUE!</v>
      </c>
      <c r="J485" s="231" t="str">
        <f>VLOOKUP(C485, 'DATA - LIS - RX'!A:B,2,0)</f>
        <v>Gabapentin, Hydrocodone</v>
      </c>
      <c r="K485" s="257" t="b">
        <f>VLOOKUP($C485, 'DATA - LIS - RX'!$A:$D,3,0)</f>
        <v>1</v>
      </c>
      <c r="L485" s="257">
        <f>VLOOKUP($C485, 'DATA - LIS - RX'!$A:$D,4,0)</f>
        <v>44614</v>
      </c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idden="1">
      <c r="A486" s="290">
        <v>206586.0</v>
      </c>
      <c r="B486" s="231" t="s">
        <v>8470</v>
      </c>
      <c r="C486" s="231">
        <v>13885.0</v>
      </c>
      <c r="D486" s="231" t="s">
        <v>1059</v>
      </c>
      <c r="E486" s="291">
        <v>44572.0</v>
      </c>
      <c r="F486" s="290" t="s">
        <v>8507</v>
      </c>
      <c r="G486" s="290" t="s">
        <v>8309</v>
      </c>
      <c r="H486" s="290" t="s">
        <v>8309</v>
      </c>
      <c r="I486" s="236" t="str">
        <f t="shared" si="23"/>
        <v>#VALUE!</v>
      </c>
      <c r="J486" s="231" t="str">
        <f>VLOOKUP(C486, 'DATA - LIS - RX'!A:B,2,0)</f>
        <v>Hydrocodone, Duloxetine, Gabapentin, Buprenorphine</v>
      </c>
      <c r="K486" s="231" t="b">
        <f>VLOOKUP($C486, 'DATA - LIS - RX'!$A:$D,3,0)</f>
        <v>1</v>
      </c>
      <c r="L486" s="257">
        <f>VLOOKUP($C486, 'DATA - LIS - RX'!$A:$D,4,0)</f>
        <v>44614</v>
      </c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idden="1">
      <c r="A487" s="290">
        <v>206591.0</v>
      </c>
      <c r="B487" s="231" t="s">
        <v>8529</v>
      </c>
      <c r="C487" s="231">
        <v>15771.0</v>
      </c>
      <c r="D487" s="231" t="s">
        <v>1811</v>
      </c>
      <c r="E487" s="291">
        <v>44572.0</v>
      </c>
      <c r="F487" s="290" t="s">
        <v>8507</v>
      </c>
      <c r="G487" s="290" t="s">
        <v>8309</v>
      </c>
      <c r="H487" s="290" t="s">
        <v>8309</v>
      </c>
      <c r="I487" s="236" t="str">
        <f t="shared" si="23"/>
        <v>#VALUE!</v>
      </c>
      <c r="J487" s="231" t="str">
        <f>VLOOKUP(C487, 'DATA - LIS - RX'!A:B,2,0)</f>
        <v>Gabapentin, Hydrocodone</v>
      </c>
      <c r="K487" s="257" t="b">
        <f>VLOOKUP($C487, 'DATA - LIS - RX'!$A:$D,3,0)</f>
        <v>1</v>
      </c>
      <c r="L487" s="257">
        <f>VLOOKUP($C487, 'DATA - LIS - RX'!$A:$D,4,0)</f>
        <v>44587</v>
      </c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idden="1">
      <c r="A488" s="290">
        <v>206592.0</v>
      </c>
      <c r="B488" s="231" t="s">
        <v>8471</v>
      </c>
      <c r="C488" s="231">
        <v>12469.0</v>
      </c>
      <c r="D488" s="231" t="s">
        <v>2713</v>
      </c>
      <c r="E488" s="291">
        <v>44572.0</v>
      </c>
      <c r="F488" s="290" t="s">
        <v>8507</v>
      </c>
      <c r="G488" s="290" t="s">
        <v>8309</v>
      </c>
      <c r="H488" s="290" t="s">
        <v>8309</v>
      </c>
      <c r="I488" s="236" t="str">
        <f t="shared" si="23"/>
        <v>#VALUE!</v>
      </c>
      <c r="J488" s="231" t="str">
        <f>VLOOKUP(C488, 'DATA - LIS - RX'!A:B,2,0)</f>
        <v>Hydrocodone</v>
      </c>
      <c r="K488" s="231" t="b">
        <f>VLOOKUP($C488, 'DATA - LIS - RX'!$A:$D,3,0)</f>
        <v>1</v>
      </c>
      <c r="L488" s="257">
        <f>VLOOKUP($C488, 'DATA - LIS - RX'!$A:$D,4,0)</f>
        <v>44614</v>
      </c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idden="1">
      <c r="A489" s="290">
        <v>206599.0</v>
      </c>
      <c r="B489" s="231" t="s">
        <v>8488</v>
      </c>
      <c r="C489" s="231">
        <v>13937.0</v>
      </c>
      <c r="D489" s="231" t="s">
        <v>837</v>
      </c>
      <c r="E489" s="291">
        <v>44575.0</v>
      </c>
      <c r="F489" s="290" t="s">
        <v>8507</v>
      </c>
      <c r="G489" s="290" t="s">
        <v>8309</v>
      </c>
      <c r="H489" s="290" t="s">
        <v>8309</v>
      </c>
      <c r="I489" s="236" t="str">
        <f t="shared" si="23"/>
        <v>#VALUE!</v>
      </c>
      <c r="J489" s="231" t="str">
        <f>VLOOKUP(C489, 'DATA - LIS - RX'!A:B,2,0)</f>
        <v>Morphine, Pregabalin, Hydrocodone</v>
      </c>
      <c r="K489" s="231" t="b">
        <f>VLOOKUP($C489, 'DATA - LIS - RX'!$A:$D,3,0)</f>
        <v>1</v>
      </c>
      <c r="L489" s="257">
        <f>VLOOKUP($C489, 'DATA - LIS - RX'!$A:$D,4,0)</f>
        <v>44616</v>
      </c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idden="1">
      <c r="A490" s="290">
        <v>206601.0</v>
      </c>
      <c r="B490" s="231" t="s">
        <v>8358</v>
      </c>
      <c r="C490" s="231">
        <v>14262.0</v>
      </c>
      <c r="D490" s="231" t="s">
        <v>713</v>
      </c>
      <c r="E490" s="291">
        <v>44575.0</v>
      </c>
      <c r="F490" s="290" t="s">
        <v>8507</v>
      </c>
      <c r="G490" s="290" t="s">
        <v>8309</v>
      </c>
      <c r="H490" s="290" t="s">
        <v>8309</v>
      </c>
      <c r="I490" s="236" t="str">
        <f t="shared" si="23"/>
        <v>#VALUE!</v>
      </c>
      <c r="J490" s="231" t="str">
        <f>VLOOKUP(C490, 'DATA - LIS - RX'!A:B,2,0)</f>
        <v>Alprazolam, Oxycodone, Buprenorphine, Pregabalin</v>
      </c>
      <c r="K490" s="231" t="b">
        <f>VLOOKUP($C490, 'DATA - LIS - RX'!$A:$D,3,0)</f>
        <v>1</v>
      </c>
      <c r="L490" s="257">
        <f>VLOOKUP($C490, 'DATA - LIS - RX'!$A:$D,4,0)</f>
        <v>44616</v>
      </c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idden="1">
      <c r="A491" s="290">
        <v>206603.0</v>
      </c>
      <c r="B491" s="231" t="s">
        <v>8530</v>
      </c>
      <c r="C491" s="231">
        <v>15683.0</v>
      </c>
      <c r="D491" s="231" t="s">
        <v>666</v>
      </c>
      <c r="E491" s="291">
        <v>44575.0</v>
      </c>
      <c r="F491" s="290" t="s">
        <v>8507</v>
      </c>
      <c r="G491" s="290" t="s">
        <v>8309</v>
      </c>
      <c r="H491" s="290" t="s">
        <v>8309</v>
      </c>
      <c r="I491" s="236" t="str">
        <f t="shared" si="23"/>
        <v>#VALUE!</v>
      </c>
      <c r="J491" s="231" t="str">
        <f>VLOOKUP(C491, 'DATA - LIS - RX'!A:B,2,0)</f>
        <v>Gabapentin, Hydrocodone, Duloxetine, Morphine </v>
      </c>
      <c r="K491" s="257" t="b">
        <f>VLOOKUP($C491, 'DATA - LIS - RX'!$A:$D,3,0)</f>
        <v>1</v>
      </c>
      <c r="L491" s="257">
        <f>VLOOKUP($C491, 'DATA - LIS - RX'!$A:$D,4,0)</f>
        <v>44591</v>
      </c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idden="1">
      <c r="A492" s="290">
        <v>206604.0</v>
      </c>
      <c r="B492" s="231" t="s">
        <v>8472</v>
      </c>
      <c r="C492" s="231">
        <v>9373.0</v>
      </c>
      <c r="D492" s="231" t="s">
        <v>2800</v>
      </c>
      <c r="E492" s="291">
        <v>44575.0</v>
      </c>
      <c r="F492" s="290" t="s">
        <v>8507</v>
      </c>
      <c r="G492" s="290" t="s">
        <v>8309</v>
      </c>
      <c r="H492" s="290" t="s">
        <v>8309</v>
      </c>
      <c r="I492" s="236" t="str">
        <f t="shared" si="23"/>
        <v>#VALUE!</v>
      </c>
      <c r="J492" s="231" t="str">
        <f>VLOOKUP(C492, 'DATA - LIS - RX'!A:B,2,0)</f>
        <v>Hydrocodone</v>
      </c>
      <c r="K492" s="231" t="b">
        <f>VLOOKUP($C492, 'DATA - LIS - RX'!$A:$D,3,0)</f>
        <v>1</v>
      </c>
      <c r="L492" s="257">
        <f>VLOOKUP($C492, 'DATA - LIS - RX'!$A:$D,4,0)</f>
        <v>44616</v>
      </c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idden="1">
      <c r="A493" s="290">
        <v>206605.0</v>
      </c>
      <c r="B493" s="231" t="s">
        <v>8531</v>
      </c>
      <c r="C493" s="231">
        <v>10338.0</v>
      </c>
      <c r="D493" s="231" t="s">
        <v>520</v>
      </c>
      <c r="E493" s="291">
        <v>44575.0</v>
      </c>
      <c r="F493" s="290" t="s">
        <v>8507</v>
      </c>
      <c r="G493" s="290" t="s">
        <v>8309</v>
      </c>
      <c r="H493" s="290" t="s">
        <v>8309</v>
      </c>
      <c r="I493" s="236" t="str">
        <f t="shared" si="23"/>
        <v>#VALUE!</v>
      </c>
      <c r="J493" s="231" t="str">
        <f>VLOOKUP(C493, 'DATA - LIS - RX'!A:B,2,0)</f>
        <v>Pregabalin, Hydrocodone</v>
      </c>
      <c r="K493" s="231" t="b">
        <f>VLOOKUP($C493, 'DATA - LIS - RX'!$A:$D,3,0)</f>
        <v>1</v>
      </c>
      <c r="L493" s="257">
        <f>VLOOKUP($C493, 'DATA - LIS - RX'!$A:$D,4,0)</f>
        <v>44591</v>
      </c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idden="1">
      <c r="A494" s="290">
        <v>206606.0</v>
      </c>
      <c r="B494" s="231" t="s">
        <v>8385</v>
      </c>
      <c r="C494" s="231">
        <v>10614.0</v>
      </c>
      <c r="D494" s="231" t="s">
        <v>826</v>
      </c>
      <c r="E494" s="291">
        <v>44575.0</v>
      </c>
      <c r="F494" s="290" t="s">
        <v>8507</v>
      </c>
      <c r="G494" s="290" t="s">
        <v>8309</v>
      </c>
      <c r="H494" s="290" t="s">
        <v>8309</v>
      </c>
      <c r="I494" s="236" t="str">
        <f t="shared" si="23"/>
        <v>#VALUE!</v>
      </c>
      <c r="J494" s="231" t="str">
        <f>VLOOKUP(C494, 'DATA - LIS - RX'!A:B,2,0)</f>
        <v>Codeine, Amitriptyline, Clonazepam</v>
      </c>
      <c r="K494" s="231" t="b">
        <f>VLOOKUP($C494, 'DATA - LIS - RX'!$A:$D,3,0)</f>
        <v>1</v>
      </c>
      <c r="L494" s="257">
        <f>VLOOKUP($C494, 'DATA - LIS - RX'!$A:$D,4,0)</f>
        <v>44616</v>
      </c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idden="1">
      <c r="A495" s="290">
        <v>206609.0</v>
      </c>
      <c r="B495" s="231" t="s">
        <v>8473</v>
      </c>
      <c r="C495" s="231">
        <v>17217.0</v>
      </c>
      <c r="D495" s="231" t="s">
        <v>2802</v>
      </c>
      <c r="E495" s="291">
        <v>44575.0</v>
      </c>
      <c r="F495" s="290" t="s">
        <v>8507</v>
      </c>
      <c r="G495" s="290" t="s">
        <v>8309</v>
      </c>
      <c r="H495" s="290" t="s">
        <v>8309</v>
      </c>
      <c r="I495" s="236" t="str">
        <f t="shared" si="23"/>
        <v>#VALUE!</v>
      </c>
      <c r="J495" s="231" t="str">
        <f>VLOOKUP(C495, 'DATA - LIS - RX'!A:B,2,0)</f>
        <v>Hydrocodone</v>
      </c>
      <c r="K495" s="257" t="b">
        <f>VLOOKUP($C495, 'DATA - LIS - RX'!$A:$D,3,0)</f>
        <v>1</v>
      </c>
      <c r="L495" s="257">
        <f>VLOOKUP($C495, 'DATA - LIS - RX'!$A:$D,4,0)</f>
        <v>44616</v>
      </c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idden="1">
      <c r="A496" s="290">
        <v>206611.0</v>
      </c>
      <c r="B496" s="231" t="s">
        <v>8532</v>
      </c>
      <c r="C496" s="231">
        <v>15942.0</v>
      </c>
      <c r="D496" s="231" t="s">
        <v>892</v>
      </c>
      <c r="E496" s="291">
        <v>44575.0</v>
      </c>
      <c r="F496" s="290" t="s">
        <v>8507</v>
      </c>
      <c r="G496" s="290" t="s">
        <v>8309</v>
      </c>
      <c r="H496" s="290" t="s">
        <v>8309</v>
      </c>
      <c r="I496" s="236" t="str">
        <f t="shared" si="23"/>
        <v>#VALUE!</v>
      </c>
      <c r="J496" s="231" t="str">
        <f>VLOOKUP(C496, 'DATA - LIS - RX'!A:B,2,0)</f>
        <v>Codeine, Clonazepam</v>
      </c>
      <c r="K496" s="231" t="b">
        <f>VLOOKUP($C496, 'DATA - LIS - RX'!$A:$D,3,0)</f>
        <v>1</v>
      </c>
      <c r="L496" s="257">
        <f>VLOOKUP($C496, 'DATA - LIS - RX'!$A:$D,4,0)</f>
        <v>44615</v>
      </c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idden="1">
      <c r="A497" s="290">
        <v>206612.0</v>
      </c>
      <c r="B497" s="231" t="s">
        <v>8533</v>
      </c>
      <c r="C497" s="231">
        <v>11852.0</v>
      </c>
      <c r="D497" s="231" t="s">
        <v>2755</v>
      </c>
      <c r="E497" s="291">
        <v>44574.0</v>
      </c>
      <c r="F497" s="290" t="s">
        <v>8507</v>
      </c>
      <c r="G497" s="290" t="s">
        <v>8309</v>
      </c>
      <c r="H497" s="290" t="s">
        <v>8309</v>
      </c>
      <c r="I497" s="236" t="str">
        <f t="shared" si="23"/>
        <v>#VALUE!</v>
      </c>
      <c r="J497" s="231" t="str">
        <f>VLOOKUP(C497, 'DATA - LIS - RX'!A:B,2,0)</f>
        <v>Codeine</v>
      </c>
      <c r="K497" s="231" t="b">
        <f>VLOOKUP($C497, 'DATA - LIS - RX'!$A:$D,3,0)</f>
        <v>1</v>
      </c>
      <c r="L497" s="257">
        <f>VLOOKUP($C497, 'DATA - LIS - RX'!$A:$D,4,0)</f>
        <v>44615</v>
      </c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idden="1">
      <c r="A498" s="290">
        <v>206615.0</v>
      </c>
      <c r="B498" s="231" t="s">
        <v>8439</v>
      </c>
      <c r="C498" s="231">
        <v>11536.0</v>
      </c>
      <c r="D498" s="231" t="s">
        <v>2707</v>
      </c>
      <c r="E498" s="291">
        <v>44572.0</v>
      </c>
      <c r="F498" s="290" t="s">
        <v>8507</v>
      </c>
      <c r="G498" s="290" t="s">
        <v>8309</v>
      </c>
      <c r="H498" s="290" t="s">
        <v>8309</v>
      </c>
      <c r="I498" s="236" t="str">
        <f t="shared" si="23"/>
        <v>#VALUE!</v>
      </c>
      <c r="J498" s="231" t="str">
        <f>VLOOKUP(C498, 'DATA - LIS - RX'!A:B,2,0)</f>
        <v>Gabapentin, Hydrocodone</v>
      </c>
      <c r="K498" s="231" t="b">
        <f>VLOOKUP($C498, 'DATA - LIS - RX'!$A:$D,3,0)</f>
        <v>1</v>
      </c>
      <c r="L498" s="257">
        <f>VLOOKUP($C498, 'DATA - LIS - RX'!$A:$D,4,0)</f>
        <v>44614</v>
      </c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idden="1">
      <c r="A499" s="290">
        <v>206617.0</v>
      </c>
      <c r="B499" s="231" t="s">
        <v>8390</v>
      </c>
      <c r="C499" s="231">
        <v>9493.0</v>
      </c>
      <c r="D499" s="231" t="s">
        <v>494</v>
      </c>
      <c r="E499" s="291">
        <v>44574.0</v>
      </c>
      <c r="F499" s="290" t="s">
        <v>8507</v>
      </c>
      <c r="G499" s="290" t="s">
        <v>8309</v>
      </c>
      <c r="H499" s="290" t="s">
        <v>8309</v>
      </c>
      <c r="I499" s="236" t="str">
        <f t="shared" si="23"/>
        <v>#VALUE!</v>
      </c>
      <c r="J499" s="231" t="str">
        <f>VLOOKUP(C499, 'DATA - LIS - RX'!A:B,2,0)</f>
        <v>Gabapentin, Hydrocodone</v>
      </c>
      <c r="K499" s="231" t="b">
        <f>VLOOKUP($C499, 'DATA - LIS - RX'!$A:$D,3,0)</f>
        <v>1</v>
      </c>
      <c r="L499" s="257">
        <f>VLOOKUP($C499, 'DATA - LIS - RX'!$A:$D,4,0)</f>
        <v>44638</v>
      </c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idden="1">
      <c r="A500" s="290">
        <v>206618.0</v>
      </c>
      <c r="B500" s="231" t="s">
        <v>8440</v>
      </c>
      <c r="C500" s="231">
        <v>9248.0</v>
      </c>
      <c r="D500" s="231" t="s">
        <v>2757</v>
      </c>
      <c r="E500" s="291">
        <v>44574.0</v>
      </c>
      <c r="F500" s="290" t="s">
        <v>8507</v>
      </c>
      <c r="G500" s="290" t="s">
        <v>8309</v>
      </c>
      <c r="H500" s="290" t="s">
        <v>8309</v>
      </c>
      <c r="I500" s="236" t="str">
        <f t="shared" si="23"/>
        <v>#VALUE!</v>
      </c>
      <c r="J500" s="231" t="str">
        <f>VLOOKUP(C500, 'DATA - LIS - RX'!A:B,2,0)</f>
        <v>Gabapentin, Hydrocodone</v>
      </c>
      <c r="K500" s="231" t="b">
        <f>VLOOKUP($C500, 'DATA - LIS - RX'!$A:$D,3,0)</f>
        <v>1</v>
      </c>
      <c r="L500" s="257">
        <f>VLOOKUP($C500, 'DATA - LIS - RX'!$A:$D,4,0)</f>
        <v>44615</v>
      </c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idden="1">
      <c r="A501" s="290">
        <v>206619.0</v>
      </c>
      <c r="B501" s="231" t="s">
        <v>8534</v>
      </c>
      <c r="C501" s="231">
        <v>17005.0</v>
      </c>
      <c r="D501" s="231" t="s">
        <v>2758</v>
      </c>
      <c r="E501" s="291">
        <v>44574.0</v>
      </c>
      <c r="F501" s="290" t="s">
        <v>8507</v>
      </c>
      <c r="G501" s="290" t="s">
        <v>8309</v>
      </c>
      <c r="H501" s="290" t="s">
        <v>8309</v>
      </c>
      <c r="I501" s="236" t="str">
        <f t="shared" si="23"/>
        <v>#VALUE!</v>
      </c>
      <c r="J501" s="231" t="str">
        <f>VLOOKUP(C501, 'DATA - LIS - RX'!A:B,2,0)</f>
        <v>Codeine, Duloxetine, Gabapentin</v>
      </c>
      <c r="K501" s="257" t="b">
        <f>VLOOKUP($C501, 'DATA - LIS - RX'!$A:$D,3,0)</f>
        <v>1</v>
      </c>
      <c r="L501" s="257">
        <f>VLOOKUP($C501, 'DATA - LIS - RX'!$A:$D,4,0)</f>
        <v>44533</v>
      </c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idden="1">
      <c r="A502" s="290">
        <v>206620.0</v>
      </c>
      <c r="B502" s="231" t="s">
        <v>8405</v>
      </c>
      <c r="C502" s="231">
        <v>16388.0</v>
      </c>
      <c r="D502" s="231" t="s">
        <v>1045</v>
      </c>
      <c r="E502" s="291">
        <v>44574.0</v>
      </c>
      <c r="F502" s="290" t="s">
        <v>8507</v>
      </c>
      <c r="G502" s="290" t="s">
        <v>8309</v>
      </c>
      <c r="H502" s="290" t="s">
        <v>8309</v>
      </c>
      <c r="I502" s="236" t="str">
        <f t="shared" si="23"/>
        <v>#VALUE!</v>
      </c>
      <c r="J502" s="231" t="str">
        <f>VLOOKUP(C502, 'DATA - LIS - RX'!A:B,2,0)</f>
        <v>Codeine, Duloxetine, Lorazepam, Pregabalin, Hydrocodone </v>
      </c>
      <c r="K502" s="257" t="b">
        <f>VLOOKUP($C502, 'DATA - LIS - RX'!$A:$D,3,0)</f>
        <v>1</v>
      </c>
      <c r="L502" s="257">
        <f>VLOOKUP($C502, 'DATA - LIS - RX'!$A:$D,4,0)</f>
        <v>44615</v>
      </c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idden="1">
      <c r="A503" s="290">
        <v>206621.0</v>
      </c>
      <c r="B503" s="231" t="s">
        <v>8535</v>
      </c>
      <c r="C503" s="231">
        <v>14095.0</v>
      </c>
      <c r="D503" s="231" t="s">
        <v>603</v>
      </c>
      <c r="E503" s="291">
        <v>44574.0</v>
      </c>
      <c r="F503" s="290" t="s">
        <v>8507</v>
      </c>
      <c r="G503" s="290" t="s">
        <v>8309</v>
      </c>
      <c r="H503" s="290" t="s">
        <v>8309</v>
      </c>
      <c r="I503" s="236" t="str">
        <f t="shared" si="23"/>
        <v>#VALUE!</v>
      </c>
      <c r="J503" s="231" t="str">
        <f>VLOOKUP(C503, 'DATA - LIS - RX'!A:B,2,0)</f>
        <v>Gabapentin, Hydrocodone</v>
      </c>
      <c r="K503" s="231" t="b">
        <f>VLOOKUP($C503, 'DATA - LIS - RX'!$A:$D,3,0)</f>
        <v>1</v>
      </c>
      <c r="L503" s="257">
        <f>VLOOKUP($C503, 'DATA - LIS - RX'!$A:$D,4,0)</f>
        <v>44591</v>
      </c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idden="1">
      <c r="A504" s="290">
        <v>206623.0</v>
      </c>
      <c r="B504" s="231" t="s">
        <v>8398</v>
      </c>
      <c r="C504" s="231">
        <v>13695.0</v>
      </c>
      <c r="D504" s="231" t="s">
        <v>2762</v>
      </c>
      <c r="E504" s="291">
        <v>44574.0</v>
      </c>
      <c r="F504" s="290" t="s">
        <v>8507</v>
      </c>
      <c r="G504" s="290" t="s">
        <v>8309</v>
      </c>
      <c r="H504" s="290" t="s">
        <v>8309</v>
      </c>
      <c r="I504" s="236" t="str">
        <f t="shared" si="23"/>
        <v>#VALUE!</v>
      </c>
      <c r="J504" s="231" t="str">
        <f>VLOOKUP(C504, 'DATA - LIS - RX'!A:B,2,0)</f>
        <v>Codeine, Gabapentin</v>
      </c>
      <c r="K504" s="231" t="b">
        <f>VLOOKUP($C504, 'DATA - LIS - RX'!$A:$D,3,0)</f>
        <v>1</v>
      </c>
      <c r="L504" s="257">
        <f>VLOOKUP($C504, 'DATA - LIS - RX'!$A:$D,4,0)</f>
        <v>44616</v>
      </c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idden="1">
      <c r="A505" s="290">
        <v>206624.0</v>
      </c>
      <c r="B505" s="231" t="s">
        <v>8399</v>
      </c>
      <c r="C505" s="231">
        <v>12804.0</v>
      </c>
      <c r="D505" s="231" t="s">
        <v>2763</v>
      </c>
      <c r="E505" s="291">
        <v>44574.0</v>
      </c>
      <c r="F505" s="290" t="s">
        <v>8507</v>
      </c>
      <c r="G505" s="290" t="s">
        <v>8309</v>
      </c>
      <c r="H505" s="290" t="s">
        <v>8309</v>
      </c>
      <c r="I505" s="236" t="str">
        <f t="shared" si="23"/>
        <v>#VALUE!</v>
      </c>
      <c r="J505" s="231" t="str">
        <f>VLOOKUP(C505, 'DATA - LIS - RX'!A:B,2,0)</f>
        <v>Codeine, Gabapentin, Cyclobenzaprine</v>
      </c>
      <c r="K505" s="231" t="b">
        <f>VLOOKUP($C505, 'DATA - LIS - RX'!$A:$D,3,0)</f>
        <v>1</v>
      </c>
      <c r="L505" s="257">
        <f>VLOOKUP($C505, 'DATA - LIS - RX'!$A:$D,4,0)</f>
        <v>44615</v>
      </c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idden="1">
      <c r="A506" s="290">
        <v>206625.0</v>
      </c>
      <c r="B506" s="231" t="s">
        <v>8474</v>
      </c>
      <c r="C506" s="231">
        <v>14113.0</v>
      </c>
      <c r="D506" s="231" t="s">
        <v>1935</v>
      </c>
      <c r="E506" s="291">
        <v>44574.0</v>
      </c>
      <c r="F506" s="290" t="s">
        <v>8507</v>
      </c>
      <c r="G506" s="290" t="s">
        <v>8309</v>
      </c>
      <c r="H506" s="290" t="s">
        <v>8309</v>
      </c>
      <c r="I506" s="236" t="str">
        <f t="shared" si="23"/>
        <v>#VALUE!</v>
      </c>
      <c r="J506" s="231" t="str">
        <f>VLOOKUP(C506, 'DATA - LIS - RX'!A:B,2,0)</f>
        <v>Zolpidem, Hydrocodone, Pregabalin, Duloxetine, Gabapentin</v>
      </c>
      <c r="K506" s="231" t="b">
        <f>VLOOKUP($C506, 'DATA - LIS - RX'!$A:$D,3,0)</f>
        <v>1</v>
      </c>
      <c r="L506" s="257">
        <f>VLOOKUP($C506, 'DATA - LIS - RX'!$A:$D,4,0)</f>
        <v>44615</v>
      </c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idden="1">
      <c r="A507" s="290">
        <v>206628.0</v>
      </c>
      <c r="B507" s="231" t="s">
        <v>8442</v>
      </c>
      <c r="C507" s="231">
        <v>13668.0</v>
      </c>
      <c r="D507" s="231" t="s">
        <v>730</v>
      </c>
      <c r="E507" s="291">
        <v>44574.0</v>
      </c>
      <c r="F507" s="290" t="s">
        <v>8507</v>
      </c>
      <c r="G507" s="290" t="s">
        <v>8309</v>
      </c>
      <c r="H507" s="290" t="s">
        <v>8309</v>
      </c>
      <c r="I507" s="236" t="str">
        <f t="shared" si="23"/>
        <v>#VALUE!</v>
      </c>
      <c r="J507" s="231" t="str">
        <f>VLOOKUP(C507, 'DATA - LIS - RX'!A:B,2,0)</f>
        <v>Gabapentin, Hydrocodone, Duloxetine, Cyclobenzaprine</v>
      </c>
      <c r="K507" s="231" t="b">
        <f>VLOOKUP($C507, 'DATA - LIS - RX'!$A:$D,3,0)</f>
        <v>1</v>
      </c>
      <c r="L507" s="257">
        <f>VLOOKUP($C507, 'DATA - LIS - RX'!$A:$D,4,0)</f>
        <v>44616</v>
      </c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idden="1">
      <c r="A508" s="290">
        <v>206631.0</v>
      </c>
      <c r="B508" s="231" t="s">
        <v>8409</v>
      </c>
      <c r="C508" s="231">
        <v>11282.0</v>
      </c>
      <c r="D508" s="231" t="s">
        <v>2764</v>
      </c>
      <c r="E508" s="291">
        <v>44574.0</v>
      </c>
      <c r="F508" s="290" t="s">
        <v>8507</v>
      </c>
      <c r="G508" s="290" t="s">
        <v>8309</v>
      </c>
      <c r="H508" s="290" t="s">
        <v>8309</v>
      </c>
      <c r="I508" s="236" t="str">
        <f t="shared" si="23"/>
        <v>#VALUE!</v>
      </c>
      <c r="J508" s="231" t="str">
        <f>VLOOKUP(C508, 'DATA - LIS - RX'!A:B,2,0)</f>
        <v>Methadone, Morphine, Pregabalin</v>
      </c>
      <c r="K508" s="231" t="b">
        <f>VLOOKUP($C508, 'DATA - LIS - RX'!$A:$D,3,0)</f>
        <v>1</v>
      </c>
      <c r="L508" s="257">
        <f>VLOOKUP($C508, 'DATA - LIS - RX'!$A:$D,4,0)</f>
        <v>44615</v>
      </c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idden="1">
      <c r="A509" s="290">
        <v>206632.0</v>
      </c>
      <c r="B509" s="231" t="s">
        <v>8444</v>
      </c>
      <c r="C509" s="231">
        <v>12467.0</v>
      </c>
      <c r="D509" s="231" t="s">
        <v>2768</v>
      </c>
      <c r="E509" s="291">
        <v>44574.0</v>
      </c>
      <c r="F509" s="290" t="s">
        <v>8507</v>
      </c>
      <c r="G509" s="290" t="s">
        <v>8309</v>
      </c>
      <c r="H509" s="290" t="s">
        <v>8309</v>
      </c>
      <c r="I509" s="236" t="str">
        <f t="shared" si="23"/>
        <v>#VALUE!</v>
      </c>
      <c r="J509" s="231" t="str">
        <f>VLOOKUP(C509, 'DATA - LIS - RX'!A:B,2,0)</f>
        <v>Morphine, Cyclobenzaprine, Zolpidem, Gabapentin</v>
      </c>
      <c r="K509" s="231" t="b">
        <f>VLOOKUP($C509, 'DATA - LIS - RX'!$A:$D,3,0)</f>
        <v>1</v>
      </c>
      <c r="L509" s="257">
        <f>VLOOKUP($C509, 'DATA - LIS - RX'!$A:$D,4,0)</f>
        <v>44616</v>
      </c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idden="1">
      <c r="A510" s="290">
        <v>206635.0</v>
      </c>
      <c r="B510" s="231" t="s">
        <v>8475</v>
      </c>
      <c r="C510" s="231">
        <v>14073.0</v>
      </c>
      <c r="D510" s="231" t="s">
        <v>2773</v>
      </c>
      <c r="E510" s="291">
        <v>44574.0</v>
      </c>
      <c r="F510" s="290" t="s">
        <v>8507</v>
      </c>
      <c r="G510" s="290" t="s">
        <v>8309</v>
      </c>
      <c r="H510" s="290" t="s">
        <v>8309</v>
      </c>
      <c r="I510" s="236" t="str">
        <f t="shared" si="23"/>
        <v>#VALUE!</v>
      </c>
      <c r="J510" s="231" t="str">
        <f>VLOOKUP(C510, 'DATA - LIS - RX'!A:B,2,0)</f>
        <v>Buprenorphine, Hydrocodone</v>
      </c>
      <c r="K510" s="231" t="b">
        <f>VLOOKUP($C510, 'DATA - LIS - RX'!$A:$D,3,0)</f>
        <v>1</v>
      </c>
      <c r="L510" s="257">
        <f>VLOOKUP($C510, 'DATA - LIS - RX'!$A:$D,4,0)</f>
        <v>44616</v>
      </c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idden="1">
      <c r="A511" s="290">
        <v>206636.0</v>
      </c>
      <c r="B511" s="231" t="s">
        <v>8359</v>
      </c>
      <c r="C511" s="231">
        <v>15555.0</v>
      </c>
      <c r="D511" s="231" t="s">
        <v>1021</v>
      </c>
      <c r="E511" s="291">
        <v>44573.0</v>
      </c>
      <c r="F511" s="290" t="s">
        <v>8507</v>
      </c>
      <c r="G511" s="290" t="s">
        <v>8309</v>
      </c>
      <c r="H511" s="290" t="s">
        <v>8309</v>
      </c>
      <c r="I511" s="236" t="str">
        <f t="shared" si="23"/>
        <v>#VALUE!</v>
      </c>
      <c r="J511" s="231" t="str">
        <f>VLOOKUP(C511, 'DATA - LIS - RX'!A:B,2,0)</f>
        <v>Alprazolam, Gabapentin, Hydrocodone, Cyclobenzaprine, Zolpidem </v>
      </c>
      <c r="K511" s="257" t="b">
        <f>VLOOKUP($C511, 'DATA - LIS - RX'!$A:$D,3,0)</f>
        <v>1</v>
      </c>
      <c r="L511" s="257">
        <f>VLOOKUP($C511, 'DATA - LIS - RX'!$A:$D,4,0)</f>
        <v>44614</v>
      </c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idden="1">
      <c r="A512" s="290">
        <v>206637.0</v>
      </c>
      <c r="B512" s="231" t="s">
        <v>8476</v>
      </c>
      <c r="C512" s="231">
        <v>14200.0</v>
      </c>
      <c r="D512" s="231" t="s">
        <v>1694</v>
      </c>
      <c r="E512" s="291">
        <v>44573.0</v>
      </c>
      <c r="F512" s="290" t="s">
        <v>8507</v>
      </c>
      <c r="G512" s="290" t="s">
        <v>8309</v>
      </c>
      <c r="H512" s="290" t="s">
        <v>8309</v>
      </c>
      <c r="I512" s="236" t="str">
        <f t="shared" si="23"/>
        <v>#VALUE!</v>
      </c>
      <c r="J512" s="231" t="str">
        <f>VLOOKUP(C512, 'DATA - LIS - RX'!A:B,2,0)</f>
        <v>Pregabalin, Hydrocodone</v>
      </c>
      <c r="K512" s="231" t="b">
        <f>VLOOKUP($C512, 'DATA - LIS - RX'!$A:$D,3,0)</f>
        <v>1</v>
      </c>
      <c r="L512" s="257">
        <f>VLOOKUP($C512, 'DATA - LIS - RX'!$A:$D,4,0)</f>
        <v>44614</v>
      </c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idden="1">
      <c r="A513" s="290">
        <v>206638.0</v>
      </c>
      <c r="B513" s="231" t="s">
        <v>8477</v>
      </c>
      <c r="C513" s="231">
        <v>11792.0</v>
      </c>
      <c r="D513" s="231" t="s">
        <v>581</v>
      </c>
      <c r="E513" s="291">
        <v>44573.0</v>
      </c>
      <c r="F513" s="290" t="s">
        <v>8507</v>
      </c>
      <c r="G513" s="290" t="s">
        <v>8309</v>
      </c>
      <c r="H513" s="290" t="s">
        <v>8309</v>
      </c>
      <c r="I513" s="236" t="str">
        <f t="shared" si="23"/>
        <v>#VALUE!</v>
      </c>
      <c r="J513" s="231" t="str">
        <f>VLOOKUP(C513, 'DATA - LIS - RX'!A:B,2,0)</f>
        <v>Hydrocodone, Pregabalin, Morphine </v>
      </c>
      <c r="K513" s="231" t="b">
        <f>VLOOKUP($C513, 'DATA - LIS - RX'!$A:$D,3,0)</f>
        <v>1</v>
      </c>
      <c r="L513" s="257">
        <f>VLOOKUP($C513, 'DATA - LIS - RX'!$A:$D,4,0)</f>
        <v>44614</v>
      </c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idden="1">
      <c r="A514" s="290">
        <v>206642.0</v>
      </c>
      <c r="B514" s="231" t="s">
        <v>8503</v>
      </c>
      <c r="C514" s="231">
        <v>15791.0</v>
      </c>
      <c r="D514" s="231" t="s">
        <v>401</v>
      </c>
      <c r="E514" s="291">
        <v>44573.0</v>
      </c>
      <c r="F514" s="290" t="s">
        <v>8507</v>
      </c>
      <c r="G514" s="290" t="s">
        <v>8309</v>
      </c>
      <c r="H514" s="290" t="s">
        <v>8309</v>
      </c>
      <c r="I514" s="236" t="str">
        <f t="shared" si="23"/>
        <v>#VALUE!</v>
      </c>
      <c r="J514" s="231" t="str">
        <f>VLOOKUP(C514, 'DATA - LIS - RX'!A:B,2,0)</f>
        <v>Hydrocodone, Lorazepam, Pregabalin</v>
      </c>
      <c r="K514" s="257" t="b">
        <f>VLOOKUP($C514, 'DATA - LIS - RX'!$A:$D,3,0)</f>
        <v>1</v>
      </c>
      <c r="L514" s="257">
        <f>VLOOKUP($C514, 'DATA - LIS - RX'!$A:$D,4,0)</f>
        <v>44614</v>
      </c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idden="1">
      <c r="A515" s="290">
        <v>206643.0</v>
      </c>
      <c r="B515" s="231" t="s">
        <v>8400</v>
      </c>
      <c r="C515" s="231">
        <v>14063.0</v>
      </c>
      <c r="D515" s="231" t="s">
        <v>2724</v>
      </c>
      <c r="E515" s="291">
        <v>44573.0</v>
      </c>
      <c r="F515" s="290" t="s">
        <v>8507</v>
      </c>
      <c r="G515" s="290" t="s">
        <v>8309</v>
      </c>
      <c r="H515" s="290" t="s">
        <v>8309</v>
      </c>
      <c r="I515" s="236" t="str">
        <f t="shared" si="23"/>
        <v>#VALUE!</v>
      </c>
      <c r="J515" s="231" t="str">
        <f>VLOOKUP(C515, 'DATA - LIS - RX'!A:B,2,0)</f>
        <v>Pregabalin, Tramadol, Duloxetine</v>
      </c>
      <c r="K515" s="231" t="b">
        <f>VLOOKUP($C515, 'DATA - LIS - RX'!$A:$D,3,0)</f>
        <v>1</v>
      </c>
      <c r="L515" s="257">
        <f>VLOOKUP($C515, 'DATA - LIS - RX'!$A:$D,4,0)</f>
        <v>44614</v>
      </c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idden="1">
      <c r="A516" s="290">
        <v>206644.0</v>
      </c>
      <c r="B516" s="231" t="s">
        <v>8478</v>
      </c>
      <c r="C516" s="231">
        <v>12220.0</v>
      </c>
      <c r="D516" s="231" t="s">
        <v>2725</v>
      </c>
      <c r="E516" s="291">
        <v>44573.0</v>
      </c>
      <c r="F516" s="290" t="s">
        <v>8507</v>
      </c>
      <c r="G516" s="290" t="s">
        <v>8309</v>
      </c>
      <c r="H516" s="290" t="s">
        <v>8309</v>
      </c>
      <c r="I516" s="236" t="str">
        <f t="shared" si="23"/>
        <v>#VALUE!</v>
      </c>
      <c r="J516" s="231" t="str">
        <f>VLOOKUP(C516, 'DATA - LIS - RX'!A:B,2,0)</f>
        <v>Amitriptyline, Hydrocodone</v>
      </c>
      <c r="K516" s="231" t="b">
        <f>VLOOKUP($C516, 'DATA - LIS - RX'!$A:$D,3,0)</f>
        <v>1</v>
      </c>
      <c r="L516" s="257">
        <f>VLOOKUP($C516, 'DATA - LIS - RX'!$A:$D,4,0)</f>
        <v>44614</v>
      </c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idden="1">
      <c r="A517" s="290">
        <v>206645.0</v>
      </c>
      <c r="B517" s="231" t="s">
        <v>8479</v>
      </c>
      <c r="C517" s="231">
        <v>9726.0</v>
      </c>
      <c r="D517" s="231" t="s">
        <v>718</v>
      </c>
      <c r="E517" s="291">
        <v>44573.0</v>
      </c>
      <c r="F517" s="290" t="s">
        <v>8507</v>
      </c>
      <c r="G517" s="290" t="s">
        <v>8309</v>
      </c>
      <c r="H517" s="290" t="s">
        <v>8309</v>
      </c>
      <c r="I517" s="236" t="str">
        <f t="shared" si="23"/>
        <v>#VALUE!</v>
      </c>
      <c r="J517" s="231" t="str">
        <f>VLOOKUP(C517, 'DATA - LIS - RX'!A:B,2,0)</f>
        <v>Gabapentin, Hydrocodone</v>
      </c>
      <c r="K517" s="231" t="b">
        <f>VLOOKUP($C517, 'DATA - LIS - RX'!$A:$D,3,0)</f>
        <v>1</v>
      </c>
      <c r="L517" s="257">
        <f>VLOOKUP($C517, 'DATA - LIS - RX'!$A:$D,4,0)</f>
        <v>44614</v>
      </c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idden="1">
      <c r="A518" s="290">
        <v>206649.0</v>
      </c>
      <c r="B518" s="231" t="s">
        <v>8536</v>
      </c>
      <c r="C518" s="231">
        <v>12275.0</v>
      </c>
      <c r="D518" s="231" t="s">
        <v>1047</v>
      </c>
      <c r="E518" s="291">
        <v>44573.0</v>
      </c>
      <c r="F518" s="290" t="s">
        <v>8507</v>
      </c>
      <c r="G518" s="290" t="s">
        <v>8309</v>
      </c>
      <c r="H518" s="290" t="s">
        <v>8309</v>
      </c>
      <c r="I518" s="236" t="str">
        <f t="shared" si="23"/>
        <v>#VALUE!</v>
      </c>
      <c r="J518" s="231" t="str">
        <f>VLOOKUP(C518, 'DATA - LIS - RX'!A:B,2,0)</f>
        <v>Hydrocodone</v>
      </c>
      <c r="K518" s="231" t="b">
        <f>VLOOKUP($C518, 'DATA - LIS - RX'!$A:$D,3,0)</f>
        <v>1</v>
      </c>
      <c r="L518" s="257">
        <f>VLOOKUP($C518, 'DATA - LIS - RX'!$A:$D,4,0)</f>
        <v>44615</v>
      </c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idden="1">
      <c r="A519" s="290">
        <v>206651.0</v>
      </c>
      <c r="B519" s="231" t="s">
        <v>8380</v>
      </c>
      <c r="C519" s="231">
        <v>10662.0</v>
      </c>
      <c r="D519" s="231" t="s">
        <v>2731</v>
      </c>
      <c r="E519" s="291">
        <v>44573.0</v>
      </c>
      <c r="F519" s="290" t="s">
        <v>8507</v>
      </c>
      <c r="G519" s="290" t="s">
        <v>8309</v>
      </c>
      <c r="H519" s="290" t="s">
        <v>8309</v>
      </c>
      <c r="I519" s="236" t="str">
        <f t="shared" si="23"/>
        <v>#VALUE!</v>
      </c>
      <c r="J519" s="231" t="str">
        <f>VLOOKUP(C519, 'DATA - LIS - RX'!A:B,2,0)</f>
        <v>Hydrocodone, Buprenorphine</v>
      </c>
      <c r="K519" s="231" t="b">
        <f>VLOOKUP($C519, 'DATA - LIS - RX'!$A:$D,3,0)</f>
        <v>1</v>
      </c>
      <c r="L519" s="257">
        <f>VLOOKUP($C519, 'DATA - LIS - RX'!$A:$D,4,0)</f>
        <v>44614</v>
      </c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idden="1">
      <c r="A520" s="290">
        <v>206653.0</v>
      </c>
      <c r="B520" s="231" t="s">
        <v>8537</v>
      </c>
      <c r="C520" s="231">
        <v>13187.0</v>
      </c>
      <c r="D520" s="231" t="s">
        <v>4580</v>
      </c>
      <c r="E520" s="291">
        <v>44573.0</v>
      </c>
      <c r="F520" s="290" t="s">
        <v>8507</v>
      </c>
      <c r="G520" s="290" t="s">
        <v>8309</v>
      </c>
      <c r="H520" s="290" t="s">
        <v>8309</v>
      </c>
      <c r="I520" s="236" t="str">
        <f t="shared" si="23"/>
        <v>#VALUE!</v>
      </c>
      <c r="J520" s="231" t="str">
        <f>VLOOKUP(C520, 'DATA - LIS - RX'!A:B,2,0)</f>
        <v>Hydrocodone, Pregabalin, Zolpidem, Buprenorphine, Duloxetine</v>
      </c>
      <c r="K520" s="231" t="b">
        <f>VLOOKUP($C520, 'DATA - LIS - RX'!$A:$D,3,0)</f>
        <v>1</v>
      </c>
      <c r="L520" s="257">
        <f>VLOOKUP($C520, 'DATA - LIS - RX'!$A:$D,4,0)</f>
        <v>44557</v>
      </c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idden="1">
      <c r="A521" s="290">
        <v>206655.0</v>
      </c>
      <c r="B521" s="231" t="s">
        <v>8538</v>
      </c>
      <c r="C521" s="231">
        <v>11088.0</v>
      </c>
      <c r="D521" s="231" t="s">
        <v>2739</v>
      </c>
      <c r="E521" s="291">
        <v>44573.0</v>
      </c>
      <c r="F521" s="290" t="s">
        <v>8507</v>
      </c>
      <c r="G521" s="290" t="s">
        <v>8309</v>
      </c>
      <c r="H521" s="290" t="s">
        <v>8309</v>
      </c>
      <c r="I521" s="236" t="str">
        <f t="shared" si="23"/>
        <v>#VALUE!</v>
      </c>
      <c r="J521" s="231" t="str">
        <f>VLOOKUP(C521, 'DATA - LIS - RX'!A:B,2,0)</f>
        <v>Alprazolam, Hydrocodone</v>
      </c>
      <c r="K521" s="231" t="b">
        <f>VLOOKUP($C521, 'DATA - LIS - RX'!$A:$D,3,0)</f>
        <v>1</v>
      </c>
      <c r="L521" s="257">
        <f>VLOOKUP($C521, 'DATA - LIS - RX'!$A:$D,4,0)</f>
        <v>44531</v>
      </c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idden="1">
      <c r="A522" s="290">
        <v>206656.0</v>
      </c>
      <c r="B522" s="231" t="s">
        <v>8539</v>
      </c>
      <c r="C522" s="231">
        <v>12724.0</v>
      </c>
      <c r="D522" s="231" t="s">
        <v>667</v>
      </c>
      <c r="E522" s="291">
        <v>44573.0</v>
      </c>
      <c r="F522" s="290" t="s">
        <v>8507</v>
      </c>
      <c r="G522" s="290" t="s">
        <v>8309</v>
      </c>
      <c r="H522" s="290" t="s">
        <v>8309</v>
      </c>
      <c r="I522" s="236" t="str">
        <f t="shared" si="23"/>
        <v>#VALUE!</v>
      </c>
      <c r="J522" s="231" t="str">
        <f>VLOOKUP(C522, 'DATA - LIS - RX'!A:B,2,0)</f>
        <v>Hydrocodone, Pregabalin, Zolpidem </v>
      </c>
      <c r="K522" s="231" t="b">
        <f>VLOOKUP($C522, 'DATA - LIS - RX'!$A:$D,3,0)</f>
        <v>1</v>
      </c>
      <c r="L522" s="257">
        <f>VLOOKUP($C522, 'DATA - LIS - RX'!$A:$D,4,0)</f>
        <v>44446</v>
      </c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idden="1">
      <c r="A523" s="290">
        <v>206657.0</v>
      </c>
      <c r="B523" s="231" t="s">
        <v>8401</v>
      </c>
      <c r="C523" s="231">
        <v>14159.0</v>
      </c>
      <c r="D523" s="231" t="s">
        <v>2743</v>
      </c>
      <c r="E523" s="291">
        <v>44573.0</v>
      </c>
      <c r="F523" s="290" t="s">
        <v>8507</v>
      </c>
      <c r="G523" s="290" t="s">
        <v>8309</v>
      </c>
      <c r="H523" s="290" t="s">
        <v>8309</v>
      </c>
      <c r="I523" s="236" t="str">
        <f t="shared" si="23"/>
        <v>#VALUE!</v>
      </c>
      <c r="J523" s="231" t="str">
        <f>VLOOKUP(C523, 'DATA - LIS - RX'!A:B,2,0)</f>
        <v>Pregabalin, Codeine</v>
      </c>
      <c r="K523" s="231" t="b">
        <f>VLOOKUP($C523, 'DATA - LIS - RX'!$A:$D,3,0)</f>
        <v>1</v>
      </c>
      <c r="L523" s="257">
        <f>VLOOKUP($C523, 'DATA - LIS - RX'!$A:$D,4,0)</f>
        <v>44614</v>
      </c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idden="1">
      <c r="A524" s="290">
        <v>206658.0</v>
      </c>
      <c r="B524" s="231" t="s">
        <v>8407</v>
      </c>
      <c r="C524" s="231">
        <v>9987.0</v>
      </c>
      <c r="D524" s="231" t="s">
        <v>2597</v>
      </c>
      <c r="E524" s="291">
        <v>44573.0</v>
      </c>
      <c r="F524" s="290" t="s">
        <v>8507</v>
      </c>
      <c r="G524" s="290" t="s">
        <v>8309</v>
      </c>
      <c r="H524" s="290" t="s">
        <v>8309</v>
      </c>
      <c r="I524" s="236" t="str">
        <f t="shared" si="23"/>
        <v>#VALUE!</v>
      </c>
      <c r="J524" s="231" t="str">
        <f>VLOOKUP(C524, 'DATA - LIS - RX'!A:B,2,0)</f>
        <v>Gabapentin, Zolpidem, Phentermine, Oxycodone, Duloxetine </v>
      </c>
      <c r="K524" s="231" t="b">
        <f>VLOOKUP($C524, 'DATA - LIS - RX'!$A:$D,3,0)</f>
        <v>1</v>
      </c>
      <c r="L524" s="257">
        <f>VLOOKUP($C524, 'DATA - LIS - RX'!$A:$D,4,0)</f>
        <v>44614</v>
      </c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idden="1">
      <c r="A525" s="290">
        <v>206684.0</v>
      </c>
      <c r="B525" s="231" t="s">
        <v>8446</v>
      </c>
      <c r="C525" s="231">
        <v>14691.0</v>
      </c>
      <c r="D525" s="231" t="s">
        <v>655</v>
      </c>
      <c r="E525" s="291">
        <v>44574.0</v>
      </c>
      <c r="F525" s="290" t="s">
        <v>8507</v>
      </c>
      <c r="G525" s="290" t="s">
        <v>8309</v>
      </c>
      <c r="H525" s="290" t="s">
        <v>8309</v>
      </c>
      <c r="I525" s="236" t="str">
        <f t="shared" si="23"/>
        <v>#VALUE!</v>
      </c>
      <c r="J525" s="231" t="str">
        <f>VLOOKUP(C525, 'DATA - LIS - RX'!A:B,2,0)</f>
        <v>Codeine, Cyclobenzaprine, Duloxetine, Gabapentin</v>
      </c>
      <c r="K525" s="231" t="b">
        <f>VLOOKUP($C525, 'DATA - LIS - RX'!$A:$D,3,0)</f>
        <v>1</v>
      </c>
      <c r="L525" s="257">
        <f>VLOOKUP($C525, 'DATA - LIS - RX'!$A:$D,4,0)</f>
        <v>44616</v>
      </c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idden="1">
      <c r="A526" s="290">
        <v>206686.0</v>
      </c>
      <c r="B526" s="231" t="s">
        <v>8363</v>
      </c>
      <c r="C526" s="231">
        <v>9214.0</v>
      </c>
      <c r="D526" s="231" t="s">
        <v>642</v>
      </c>
      <c r="E526" s="291">
        <v>44574.0</v>
      </c>
      <c r="F526" s="290" t="s">
        <v>8507</v>
      </c>
      <c r="G526" s="290" t="s">
        <v>8309</v>
      </c>
      <c r="H526" s="290" t="s">
        <v>8309</v>
      </c>
      <c r="I526" s="236" t="str">
        <f t="shared" si="23"/>
        <v>#VALUE!</v>
      </c>
      <c r="J526" s="231" t="str">
        <f>VLOOKUP(C526, 'DATA - LIS - RX'!A:B,2,0)</f>
        <v>Alprazolam, Hydrocodone, Zolpidem</v>
      </c>
      <c r="K526" s="231" t="b">
        <f>VLOOKUP($C526, 'DATA - LIS - RX'!$A:$D,3,0)</f>
        <v>1</v>
      </c>
      <c r="L526" s="257">
        <f>VLOOKUP($C526, 'DATA - LIS - RX'!$A:$D,4,0)</f>
        <v>44591</v>
      </c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idden="1">
      <c r="A527" s="290">
        <v>206688.0</v>
      </c>
      <c r="B527" s="231" t="s">
        <v>8408</v>
      </c>
      <c r="C527" s="231">
        <v>13938.0</v>
      </c>
      <c r="D527" s="231" t="s">
        <v>2778</v>
      </c>
      <c r="E527" s="291">
        <v>44574.0</v>
      </c>
      <c r="F527" s="290" t="s">
        <v>8507</v>
      </c>
      <c r="G527" s="290" t="s">
        <v>8309</v>
      </c>
      <c r="H527" s="290" t="s">
        <v>8309</v>
      </c>
      <c r="I527" s="236" t="str">
        <f t="shared" si="23"/>
        <v>#VALUE!</v>
      </c>
      <c r="J527" s="231" t="str">
        <f>VLOOKUP(C527, 'DATA - LIS - RX'!A:B,2,0)</f>
        <v>Pregabalin, Duloxetine, Hydrocodone</v>
      </c>
      <c r="K527" s="231" t="b">
        <f>VLOOKUP($C527, 'DATA - LIS - RX'!$A:$D,3,0)</f>
        <v>1</v>
      </c>
      <c r="L527" s="257">
        <f>VLOOKUP($C527, 'DATA - LIS - RX'!$A:$D,4,0)</f>
        <v>44616</v>
      </c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idden="1">
      <c r="A528" s="290">
        <v>206690.0</v>
      </c>
      <c r="B528" s="231" t="s">
        <v>8411</v>
      </c>
      <c r="C528" s="231">
        <v>12933.0</v>
      </c>
      <c r="D528" s="231" t="s">
        <v>2782</v>
      </c>
      <c r="E528" s="291">
        <v>44574.0</v>
      </c>
      <c r="F528" s="290" t="s">
        <v>8507</v>
      </c>
      <c r="G528" s="290" t="s">
        <v>8309</v>
      </c>
      <c r="H528" s="290" t="s">
        <v>8309</v>
      </c>
      <c r="I528" s="236" t="str">
        <f t="shared" si="23"/>
        <v>#VALUE!</v>
      </c>
      <c r="J528" s="231" t="str">
        <f>VLOOKUP(C528, 'DATA - LIS - RX'!A:B,2,0)</f>
        <v>Duloxetine, Hydrocodone, Pregabalin, Methadone, Tramadol</v>
      </c>
      <c r="K528" s="231" t="b">
        <f>VLOOKUP($C528, 'DATA - LIS - RX'!$A:$D,3,0)</f>
        <v>1</v>
      </c>
      <c r="L528" s="257">
        <f>VLOOKUP($C528, 'DATA - LIS - RX'!$A:$D,4,0)</f>
        <v>44616</v>
      </c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idden="1">
      <c r="A529" s="290">
        <v>206691.0</v>
      </c>
      <c r="B529" s="231" t="s">
        <v>8364</v>
      </c>
      <c r="C529" s="231">
        <v>13405.0</v>
      </c>
      <c r="D529" s="231" t="s">
        <v>2785</v>
      </c>
      <c r="E529" s="291">
        <v>44574.0</v>
      </c>
      <c r="F529" s="290" t="s">
        <v>8507</v>
      </c>
      <c r="G529" s="290" t="s">
        <v>8309</v>
      </c>
      <c r="H529" s="290" t="s">
        <v>8309</v>
      </c>
      <c r="I529" s="236" t="str">
        <f t="shared" si="23"/>
        <v>#VALUE!</v>
      </c>
      <c r="J529" s="231" t="str">
        <f>VLOOKUP(C529, 'DATA - LIS - RX'!A:B,2,0)</f>
        <v>Clonazepam, Hydrocodone, Pregabalin</v>
      </c>
      <c r="K529" s="231" t="b">
        <f>VLOOKUP($C529, 'DATA - LIS - RX'!$A:$D,3,0)</f>
        <v>1</v>
      </c>
      <c r="L529" s="257">
        <f>VLOOKUP($C529, 'DATA - LIS - RX'!$A:$D,4,0)</f>
        <v>44616</v>
      </c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idden="1">
      <c r="A530" s="290">
        <v>206707.0</v>
      </c>
      <c r="B530" s="231" t="s">
        <v>8365</v>
      </c>
      <c r="C530" s="231">
        <v>9976.0</v>
      </c>
      <c r="D530" s="231" t="s">
        <v>985</v>
      </c>
      <c r="E530" s="291">
        <v>44575.0</v>
      </c>
      <c r="F530" s="290" t="s">
        <v>8507</v>
      </c>
      <c r="G530" s="290" t="s">
        <v>8309</v>
      </c>
      <c r="H530" s="290" t="s">
        <v>8309</v>
      </c>
      <c r="I530" s="236" t="str">
        <f t="shared" si="23"/>
        <v>#VALUE!</v>
      </c>
      <c r="J530" s="231" t="str">
        <f>VLOOKUP(C530, 'DATA - LIS - RX'!A:B,2,0)</f>
        <v>Clonazepam, Hydrocodone, Pregabalin, Tapentadol</v>
      </c>
      <c r="K530" s="231" t="b">
        <f>VLOOKUP($C530, 'DATA - LIS - RX'!$A:$D,3,0)</f>
        <v>1</v>
      </c>
      <c r="L530" s="257">
        <f>VLOOKUP($C530, 'DATA - LIS - RX'!$A:$D,4,0)</f>
        <v>44559</v>
      </c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idden="1">
      <c r="A531" s="290">
        <v>206710.0</v>
      </c>
      <c r="B531" s="231" t="s">
        <v>8540</v>
      </c>
      <c r="C531" s="231">
        <v>12975.0</v>
      </c>
      <c r="D531" s="231" t="s">
        <v>777</v>
      </c>
      <c r="E531" s="291">
        <v>44575.0</v>
      </c>
      <c r="F531" s="290" t="s">
        <v>8507</v>
      </c>
      <c r="G531" s="290" t="s">
        <v>8309</v>
      </c>
      <c r="H531" s="290" t="s">
        <v>8309</v>
      </c>
      <c r="I531" s="236" t="str">
        <f t="shared" si="23"/>
        <v>#VALUE!</v>
      </c>
      <c r="J531" s="231" t="str">
        <f>VLOOKUP(C531, 'DATA - LIS - RX'!A:B,2,0)</f>
        <v>Codeine</v>
      </c>
      <c r="K531" s="231" t="b">
        <f>VLOOKUP($C531, 'DATA - LIS - RX'!$A:$D,3,0)</f>
        <v>1</v>
      </c>
      <c r="L531" s="257">
        <f>VLOOKUP($C531, 'DATA - LIS - RX'!$A:$D,4,0)</f>
        <v>44578</v>
      </c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idden="1">
      <c r="A532" s="290">
        <v>206711.0</v>
      </c>
      <c r="B532" s="231" t="s">
        <v>8308</v>
      </c>
      <c r="C532" s="231">
        <v>12709.0</v>
      </c>
      <c r="D532" s="231" t="s">
        <v>2805</v>
      </c>
      <c r="E532" s="291">
        <v>44575.0</v>
      </c>
      <c r="F532" s="290" t="s">
        <v>8507</v>
      </c>
      <c r="G532" s="290" t="s">
        <v>8309</v>
      </c>
      <c r="H532" s="290" t="s">
        <v>8309</v>
      </c>
      <c r="I532" s="236" t="str">
        <f t="shared" si="23"/>
        <v>#VALUE!</v>
      </c>
      <c r="J532" s="231" t="str">
        <f>VLOOKUP(C532, 'DATA - LIS - RX'!A:B,2,0)</f>
        <v>Hydrocodone, Alprazolam</v>
      </c>
      <c r="K532" s="231" t="b">
        <f>VLOOKUP($C532, 'DATA - LIS - RX'!$A:$D,3,0)</f>
        <v>1</v>
      </c>
      <c r="L532" s="257">
        <f>VLOOKUP($C532, 'DATA - LIS - RX'!$A:$D,4,0)</f>
        <v>44616</v>
      </c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idden="1">
      <c r="A533" s="290">
        <v>206715.0</v>
      </c>
      <c r="B533" s="231" t="s">
        <v>8381</v>
      </c>
      <c r="C533" s="231">
        <v>14248.0</v>
      </c>
      <c r="D533" s="231" t="s">
        <v>2809</v>
      </c>
      <c r="E533" s="291">
        <v>44575.0</v>
      </c>
      <c r="F533" s="290" t="s">
        <v>8507</v>
      </c>
      <c r="G533" s="290" t="s">
        <v>8309</v>
      </c>
      <c r="H533" s="290" t="s">
        <v>8309</v>
      </c>
      <c r="I533" s="236" t="str">
        <f t="shared" si="23"/>
        <v>#VALUE!</v>
      </c>
      <c r="J533" s="231" t="str">
        <f>VLOOKUP(C533, 'DATA - LIS - RX'!A:B,2,0)</f>
        <v>Hydrocodone, Pregabalin, Buprenorphine, Duloxetine</v>
      </c>
      <c r="K533" s="231" t="b">
        <f>VLOOKUP($C533, 'DATA - LIS - RX'!$A:$D,3,0)</f>
        <v>1</v>
      </c>
      <c r="L533" s="257">
        <f>VLOOKUP($C533, 'DATA - LIS - RX'!$A:$D,4,0)</f>
        <v>44616</v>
      </c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idden="1">
      <c r="A534" s="290">
        <v>206718.0</v>
      </c>
      <c r="B534" s="231" t="s">
        <v>8541</v>
      </c>
      <c r="C534" s="231">
        <v>9479.0</v>
      </c>
      <c r="D534" s="231" t="s">
        <v>598</v>
      </c>
      <c r="E534" s="291">
        <v>44575.0</v>
      </c>
      <c r="F534" s="290" t="s">
        <v>8507</v>
      </c>
      <c r="G534" s="290" t="s">
        <v>8309</v>
      </c>
      <c r="H534" s="290" t="s">
        <v>8309</v>
      </c>
      <c r="I534" s="236" t="str">
        <f t="shared" si="23"/>
        <v>#VALUE!</v>
      </c>
      <c r="J534" s="231" t="str">
        <f>VLOOKUP(C534, 'DATA - LIS - RX'!A:B,2,0)</f>
        <v>Alprazolam, Gabapentin, Zolpidem, Cyclobenzaprine, Oxycodone, Duloxetine</v>
      </c>
      <c r="K534" s="231" t="b">
        <f>VLOOKUP($C534, 'DATA - LIS - RX'!$A:$D,3,0)</f>
        <v>1</v>
      </c>
      <c r="L534" s="257">
        <f>VLOOKUP($C534, 'DATA - LIS - RX'!$A:$D,4,0)</f>
        <v>44640</v>
      </c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idden="1">
      <c r="A535" s="290">
        <v>206720.0</v>
      </c>
      <c r="B535" s="231" t="s">
        <v>8542</v>
      </c>
      <c r="C535" s="231">
        <v>12246.0</v>
      </c>
      <c r="D535" s="231" t="s">
        <v>1765</v>
      </c>
      <c r="E535" s="291">
        <v>44575.0</v>
      </c>
      <c r="F535" s="290" t="s">
        <v>8507</v>
      </c>
      <c r="G535" s="290" t="s">
        <v>8309</v>
      </c>
      <c r="H535" s="290" t="s">
        <v>8309</v>
      </c>
      <c r="I535" s="236" t="str">
        <f t="shared" si="23"/>
        <v>#VALUE!</v>
      </c>
      <c r="J535" s="231" t="str">
        <f>VLOOKUP(C535, 'DATA - LIS - RX'!A:B,2,0)</f>
        <v>Clonazepam, Duloxetine, Hydrocodone, Zolpidem </v>
      </c>
      <c r="K535" s="231" t="b">
        <f>VLOOKUP($C535, 'DATA - LIS - RX'!$A:$D,3,0)</f>
        <v>1</v>
      </c>
      <c r="L535" s="257">
        <f>VLOOKUP($C535, 'DATA - LIS - RX'!$A:$D,4,0)</f>
        <v>44496</v>
      </c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idden="1">
      <c r="A536" s="290">
        <v>206721.0</v>
      </c>
      <c r="B536" s="231" t="s">
        <v>8332</v>
      </c>
      <c r="C536" s="231">
        <v>9800.0</v>
      </c>
      <c r="D536" s="231" t="s">
        <v>2040</v>
      </c>
      <c r="E536" s="291">
        <v>44575.0</v>
      </c>
      <c r="F536" s="290" t="s">
        <v>8507</v>
      </c>
      <c r="G536" s="290" t="s">
        <v>8309</v>
      </c>
      <c r="H536" s="290" t="s">
        <v>8309</v>
      </c>
      <c r="I536" s="236" t="str">
        <f t="shared" si="23"/>
        <v>#VALUE!</v>
      </c>
      <c r="J536" s="231" t="str">
        <f>VLOOKUP(C536, 'DATA - LIS - RX'!A:B,2,0)</f>
        <v>Hydromorphone, Pregabalin, Duloxetine </v>
      </c>
      <c r="K536" s="231" t="b">
        <f>VLOOKUP($C536, 'DATA - LIS - RX'!$A:$D,3,0)</f>
        <v>1</v>
      </c>
      <c r="L536" s="257">
        <f>VLOOKUP($C536, 'DATA - LIS - RX'!$A:$D,4,0)</f>
        <v>44591</v>
      </c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idden="1">
      <c r="A537" s="290">
        <v>206722.0</v>
      </c>
      <c r="B537" s="231" t="s">
        <v>8310</v>
      </c>
      <c r="C537" s="231">
        <v>11066.0</v>
      </c>
      <c r="D537" s="231" t="s">
        <v>2812</v>
      </c>
      <c r="E537" s="291">
        <v>44575.0</v>
      </c>
      <c r="F537" s="290" t="s">
        <v>8507</v>
      </c>
      <c r="G537" s="290" t="s">
        <v>8309</v>
      </c>
      <c r="H537" s="290" t="s">
        <v>8309</v>
      </c>
      <c r="I537" s="236" t="str">
        <f t="shared" si="23"/>
        <v>#VALUE!</v>
      </c>
      <c r="J537" s="231" t="str">
        <f>VLOOKUP(C537, 'DATA - LIS - RX'!A:B,2,0)</f>
        <v>Amitriptyline, Gabapentin, Morphine, Codeine, Diazepam</v>
      </c>
      <c r="K537" s="231" t="b">
        <f>VLOOKUP($C537, 'DATA - LIS - RX'!$A:$D,3,0)</f>
        <v>1</v>
      </c>
      <c r="L537" s="257">
        <f>VLOOKUP($C537, 'DATA - LIS - RX'!$A:$D,4,0)</f>
        <v>44616</v>
      </c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idden="1">
      <c r="A538" s="290">
        <v>206723.0</v>
      </c>
      <c r="B538" s="231" t="s">
        <v>8543</v>
      </c>
      <c r="C538" s="231">
        <v>11065.0</v>
      </c>
      <c r="D538" s="231" t="s">
        <v>644</v>
      </c>
      <c r="E538" s="291">
        <v>44575.0</v>
      </c>
      <c r="F538" s="290" t="s">
        <v>8507</v>
      </c>
      <c r="G538" s="290" t="s">
        <v>8309</v>
      </c>
      <c r="H538" s="290" t="s">
        <v>8309</v>
      </c>
      <c r="I538" s="236" t="str">
        <f t="shared" si="23"/>
        <v>#VALUE!</v>
      </c>
      <c r="J538" s="231" t="str">
        <f>VLOOKUP(C538, 'DATA - LIS - RX'!A:B,2,0)</f>
        <v>Codeine, Cyclobenzaprine, Gabapentin</v>
      </c>
      <c r="K538" s="231" t="b">
        <f>VLOOKUP($C538, 'DATA - LIS - RX'!$A:$D,3,0)</f>
        <v>1</v>
      </c>
      <c r="L538" s="257">
        <f>VLOOKUP($C538, 'DATA - LIS - RX'!$A:$D,4,0)</f>
        <v>44640</v>
      </c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idden="1">
      <c r="A539" s="290">
        <v>206725.0</v>
      </c>
      <c r="B539" s="231" t="s">
        <v>8544</v>
      </c>
      <c r="C539" s="231">
        <v>11265.0</v>
      </c>
      <c r="D539" s="231" t="s">
        <v>2816</v>
      </c>
      <c r="E539" s="291">
        <v>44575.0</v>
      </c>
      <c r="F539" s="290" t="s">
        <v>8507</v>
      </c>
      <c r="G539" s="290" t="s">
        <v>8309</v>
      </c>
      <c r="H539" s="290" t="s">
        <v>8309</v>
      </c>
      <c r="I539" s="236" t="str">
        <f t="shared" si="23"/>
        <v>#VALUE!</v>
      </c>
      <c r="J539" s="231" t="str">
        <f>VLOOKUP(C539, 'DATA - LIS - RX'!A:B,2,0)</f>
        <v>Codeine</v>
      </c>
      <c r="K539" s="231" t="b">
        <f>VLOOKUP($C539, 'DATA - LIS - RX'!$A:$D,3,0)</f>
        <v>1</v>
      </c>
      <c r="L539" s="257">
        <f>VLOOKUP($C539, 'DATA - LIS - RX'!$A:$D,4,0)</f>
        <v>44615</v>
      </c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idden="1">
      <c r="A540" s="290">
        <v>206726.0</v>
      </c>
      <c r="B540" s="231" t="s">
        <v>8481</v>
      </c>
      <c r="C540" s="231">
        <v>10095.0</v>
      </c>
      <c r="D540" s="231" t="s">
        <v>2720</v>
      </c>
      <c r="E540" s="291">
        <v>44575.0</v>
      </c>
      <c r="F540" s="290" t="s">
        <v>8507</v>
      </c>
      <c r="G540" s="290" t="s">
        <v>8309</v>
      </c>
      <c r="H540" s="290" t="s">
        <v>8309</v>
      </c>
      <c r="I540" s="236" t="str">
        <f t="shared" si="23"/>
        <v>#VALUE!</v>
      </c>
      <c r="J540" s="231" t="str">
        <f>VLOOKUP(C540, 'DATA - LIS - RX'!A:B,2,0)</f>
        <v>Hydrocodone</v>
      </c>
      <c r="K540" s="231" t="b">
        <f>VLOOKUP($C540, 'DATA - LIS - RX'!$A:$D,3,0)</f>
        <v>1</v>
      </c>
      <c r="L540" s="257">
        <f>VLOOKUP($C540, 'DATA - LIS - RX'!$A:$D,4,0)</f>
        <v>44616</v>
      </c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idden="1">
      <c r="A541" s="290">
        <v>206735.0</v>
      </c>
      <c r="B541" s="231" t="s">
        <v>8545</v>
      </c>
      <c r="C541" s="231">
        <v>11489.0</v>
      </c>
      <c r="D541" s="231" t="s">
        <v>2828</v>
      </c>
      <c r="E541" s="291">
        <v>44578.0</v>
      </c>
      <c r="F541" s="290" t="s">
        <v>8507</v>
      </c>
      <c r="G541" s="290" t="s">
        <v>8309</v>
      </c>
      <c r="H541" s="290" t="s">
        <v>8309</v>
      </c>
      <c r="I541" s="236" t="str">
        <f t="shared" si="23"/>
        <v>#VALUE!</v>
      </c>
      <c r="J541" s="231" t="str">
        <f>VLOOKUP(C541, 'DATA - LIS - RX'!A:B,2,0)</f>
        <v>Gabapentin, Oxycodone</v>
      </c>
      <c r="K541" s="231" t="b">
        <f>VLOOKUP($C541, 'DATA - LIS - RX'!$A:$D,3,0)</f>
        <v>1</v>
      </c>
      <c r="L541" s="257">
        <f>VLOOKUP($C541, 'DATA - LIS - RX'!$A:$D,4,0)</f>
        <v>44620</v>
      </c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idden="1">
      <c r="A542" s="290">
        <v>206737.0</v>
      </c>
      <c r="B542" s="231" t="s">
        <v>8546</v>
      </c>
      <c r="C542" s="231">
        <v>10357.0</v>
      </c>
      <c r="D542" s="231" t="s">
        <v>2832</v>
      </c>
      <c r="E542" s="291">
        <v>44578.0</v>
      </c>
      <c r="F542" s="290" t="s">
        <v>8507</v>
      </c>
      <c r="G542" s="290" t="s">
        <v>8309</v>
      </c>
      <c r="H542" s="290" t="s">
        <v>8309</v>
      </c>
      <c r="I542" s="236" t="str">
        <f t="shared" si="23"/>
        <v>#VALUE!</v>
      </c>
      <c r="J542" s="231" t="str">
        <f>VLOOKUP(C542, 'DATA - LIS - RX'!A:B,2,0)</f>
        <v>Gabapentin, Hydrocodone</v>
      </c>
      <c r="K542" s="231" t="b">
        <f>VLOOKUP($C542, 'DATA - LIS - RX'!$A:$D,3,0)</f>
        <v>1</v>
      </c>
      <c r="L542" s="257">
        <f>VLOOKUP($C542, 'DATA - LIS - RX'!$A:$D,4,0)</f>
        <v>44620</v>
      </c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idden="1">
      <c r="A543" s="290">
        <v>206738.0</v>
      </c>
      <c r="B543" s="231" t="s">
        <v>8547</v>
      </c>
      <c r="C543" s="231">
        <v>14140.0</v>
      </c>
      <c r="D543" s="231" t="s">
        <v>2833</v>
      </c>
      <c r="E543" s="291">
        <v>44578.0</v>
      </c>
      <c r="F543" s="290" t="s">
        <v>8507</v>
      </c>
      <c r="G543" s="290" t="s">
        <v>8309</v>
      </c>
      <c r="H543" s="290" t="s">
        <v>8309</v>
      </c>
      <c r="I543" s="236" t="str">
        <f t="shared" si="23"/>
        <v>#VALUE!</v>
      </c>
      <c r="J543" s="231" t="str">
        <f>VLOOKUP(C543, 'DATA - LIS - RX'!A:B,2,0)</f>
        <v>Gabapentin, Hydrocodone, Buprenorphine</v>
      </c>
      <c r="K543" s="231" t="b">
        <f>VLOOKUP($C543, 'DATA - LIS - RX'!$A:$D,3,0)</f>
        <v>1</v>
      </c>
      <c r="L543" s="257">
        <f>VLOOKUP($C543, 'DATA - LIS - RX'!$A:$D,4,0)</f>
        <v>44620</v>
      </c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idden="1">
      <c r="A544" s="290">
        <v>206741.0</v>
      </c>
      <c r="B544" s="231" t="s">
        <v>8548</v>
      </c>
      <c r="C544" s="231">
        <v>10604.0</v>
      </c>
      <c r="D544" s="231" t="s">
        <v>783</v>
      </c>
      <c r="E544" s="291">
        <v>44578.0</v>
      </c>
      <c r="F544" s="290" t="s">
        <v>8507</v>
      </c>
      <c r="G544" s="290" t="s">
        <v>8309</v>
      </c>
      <c r="H544" s="290" t="s">
        <v>8309</v>
      </c>
      <c r="I544" s="236" t="str">
        <f t="shared" si="23"/>
        <v>#VALUE!</v>
      </c>
      <c r="J544" s="231" t="str">
        <f>VLOOKUP(C544, 'DATA - LIS - RX'!A:B,2,0)</f>
        <v>Amitriptyline, Gabapentin, Hydrocodone, Cyclobenzaprine</v>
      </c>
      <c r="K544" s="231" t="b">
        <f>VLOOKUP($C544, 'DATA - LIS - RX'!$A:$D,3,0)</f>
        <v>1</v>
      </c>
      <c r="L544" s="257">
        <f>VLOOKUP($C544, 'DATA - LIS - RX'!$A:$D,4,0)</f>
        <v>44559</v>
      </c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idden="1">
      <c r="A545" s="290">
        <v>206743.0</v>
      </c>
      <c r="B545" s="231" t="s">
        <v>8366</v>
      </c>
      <c r="C545" s="231">
        <v>10626.0</v>
      </c>
      <c r="D545" s="231" t="s">
        <v>728</v>
      </c>
      <c r="E545" s="291">
        <v>44578.0</v>
      </c>
      <c r="F545" s="290" t="s">
        <v>8507</v>
      </c>
      <c r="G545" s="290" t="s">
        <v>8309</v>
      </c>
      <c r="H545" s="290" t="s">
        <v>8309</v>
      </c>
      <c r="I545" s="236" t="str">
        <f t="shared" si="23"/>
        <v>#VALUE!</v>
      </c>
      <c r="J545" s="231" t="str">
        <f>VLOOKUP(C545, 'DATA - LIS - RX'!A:B,2,0)</f>
        <v>Amitriptyline, Hydrocodone, Morphine, Pregabalin</v>
      </c>
      <c r="K545" s="231" t="b">
        <f>VLOOKUP($C545, 'DATA - LIS - RX'!$A:$D,3,0)</f>
        <v>1</v>
      </c>
      <c r="L545" s="257">
        <f>VLOOKUP($C545, 'DATA - LIS - RX'!$A:$D,4,0)</f>
        <v>44577</v>
      </c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idden="1">
      <c r="A546" s="290">
        <v>206747.0</v>
      </c>
      <c r="B546" s="231" t="s">
        <v>8333</v>
      </c>
      <c r="C546" s="231">
        <v>10061.0</v>
      </c>
      <c r="D546" s="231" t="s">
        <v>2841</v>
      </c>
      <c r="E546" s="291">
        <v>44578.0</v>
      </c>
      <c r="F546" s="290" t="s">
        <v>8507</v>
      </c>
      <c r="G546" s="290" t="s">
        <v>8309</v>
      </c>
      <c r="H546" s="290" t="s">
        <v>8309</v>
      </c>
      <c r="I546" s="236" t="str">
        <f t="shared" si="23"/>
        <v>#VALUE!</v>
      </c>
      <c r="J546" s="231" t="str">
        <f>VLOOKUP(C546, 'DATA - LIS - RX'!A:B,2,0)</f>
        <v>Clonazepam, Hydrocodone</v>
      </c>
      <c r="K546" s="231" t="b">
        <f>VLOOKUP($C546, 'DATA - LIS - RX'!$A:$D,3,0)</f>
        <v>1</v>
      </c>
      <c r="L546" s="257">
        <f>VLOOKUP($C546, 'DATA - LIS - RX'!$A:$D,4,0)</f>
        <v>44620</v>
      </c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idden="1">
      <c r="A547" s="290">
        <v>206748.0</v>
      </c>
      <c r="B547" s="231" t="s">
        <v>8367</v>
      </c>
      <c r="C547" s="231">
        <v>17893.0</v>
      </c>
      <c r="D547" s="231" t="s">
        <v>755</v>
      </c>
      <c r="E547" s="291">
        <v>44578.0</v>
      </c>
      <c r="F547" s="290" t="s">
        <v>8507</v>
      </c>
      <c r="G547" s="290" t="s">
        <v>8309</v>
      </c>
      <c r="H547" s="290" t="s">
        <v>8309</v>
      </c>
      <c r="I547" s="236" t="str">
        <f t="shared" si="23"/>
        <v>#VALUE!</v>
      </c>
      <c r="J547" s="231" t="str">
        <f>VLOOKUP(C547, 'DATA - LIS - RX'!A:B,2,0)</f>
        <v>Hydrocodone, Diazepam, Buprenorphine</v>
      </c>
      <c r="K547" s="231" t="b">
        <f>VLOOKUP($C547, 'DATA - LIS - RX'!$A:$D,3,0)</f>
        <v>1</v>
      </c>
      <c r="L547" s="257">
        <f>VLOOKUP($C547, 'DATA - LIS - RX'!$A:$D,4,0)</f>
        <v>44617</v>
      </c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idden="1">
      <c r="A548" s="290">
        <v>206756.0</v>
      </c>
      <c r="B548" s="231" t="s">
        <v>8549</v>
      </c>
      <c r="C548" s="231">
        <v>12179.0</v>
      </c>
      <c r="D548" s="231" t="s">
        <v>2847</v>
      </c>
      <c r="E548" s="291">
        <v>44578.0</v>
      </c>
      <c r="F548" s="290" t="s">
        <v>8507</v>
      </c>
      <c r="G548" s="290" t="s">
        <v>8309</v>
      </c>
      <c r="H548" s="290" t="s">
        <v>8309</v>
      </c>
      <c r="I548" s="236" t="str">
        <f t="shared" si="23"/>
        <v>#VALUE!</v>
      </c>
      <c r="J548" s="231" t="str">
        <f>VLOOKUP(C548, 'DATA - LIS - RX'!A:B,2,0)</f>
        <v>Amitriptyline, Gabapentin, Hydrocodone</v>
      </c>
      <c r="K548" s="231" t="b">
        <f>VLOOKUP($C548, 'DATA - LIS - RX'!$A:$D,3,0)</f>
        <v>1</v>
      </c>
      <c r="L548" s="257">
        <f>VLOOKUP($C548, 'DATA - LIS - RX'!$A:$D,4,0)</f>
        <v>44620</v>
      </c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idden="1">
      <c r="A549" s="290">
        <v>206758.0</v>
      </c>
      <c r="B549" s="231" t="s">
        <v>8550</v>
      </c>
      <c r="C549" s="231">
        <v>12283.0</v>
      </c>
      <c r="D549" s="231" t="s">
        <v>2854</v>
      </c>
      <c r="E549" s="291">
        <v>44578.0</v>
      </c>
      <c r="F549" s="290" t="s">
        <v>8507</v>
      </c>
      <c r="G549" s="290" t="s">
        <v>8309</v>
      </c>
      <c r="H549" s="290" t="s">
        <v>8309</v>
      </c>
      <c r="I549" s="236" t="str">
        <f t="shared" si="23"/>
        <v>#VALUE!</v>
      </c>
      <c r="J549" s="231" t="str">
        <f>VLOOKUP(C549, 'DATA - LIS - RX'!A:B,2,0)</f>
        <v>Gabapentin, Hydrocodone</v>
      </c>
      <c r="K549" s="231" t="b">
        <f>VLOOKUP($C549, 'DATA - LIS - RX'!$A:$D,3,0)</f>
        <v>1</v>
      </c>
      <c r="L549" s="257">
        <f>VLOOKUP($C549, 'DATA - LIS - RX'!$A:$D,4,0)</f>
        <v>44620</v>
      </c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idden="1">
      <c r="A550" s="290">
        <v>206761.0</v>
      </c>
      <c r="B550" s="231" t="s">
        <v>8322</v>
      </c>
      <c r="C550" s="231">
        <v>11476.0</v>
      </c>
      <c r="D550" s="231" t="s">
        <v>2134</v>
      </c>
      <c r="E550" s="291">
        <v>44578.0</v>
      </c>
      <c r="F550" s="290" t="s">
        <v>8507</v>
      </c>
      <c r="G550" s="290" t="s">
        <v>8309</v>
      </c>
      <c r="H550" s="290" t="s">
        <v>8309</v>
      </c>
      <c r="I550" s="236" t="str">
        <f t="shared" si="23"/>
        <v>#VALUE!</v>
      </c>
      <c r="J550" s="231" t="str">
        <f>VLOOKUP(C550, 'DATA - LIS - RX'!A:B,2,0)</f>
        <v>Cyclobenzaprine, Gabapentin, Hydrocodone, Oxycodone, Duloxetine</v>
      </c>
      <c r="K550" s="231" t="b">
        <f>VLOOKUP($C550, 'DATA - LIS - RX'!$A:$D,3,0)</f>
        <v>1</v>
      </c>
      <c r="L550" s="257">
        <f>VLOOKUP($C550, 'DATA - LIS - RX'!$A:$D,4,0)</f>
        <v>44620</v>
      </c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idden="1">
      <c r="A551" s="290">
        <v>206762.0</v>
      </c>
      <c r="B551" s="231" t="s">
        <v>8551</v>
      </c>
      <c r="C551" s="231">
        <v>15914.0</v>
      </c>
      <c r="D551" s="231" t="s">
        <v>977</v>
      </c>
      <c r="E551" s="291">
        <v>44578.0</v>
      </c>
      <c r="F551" s="290" t="s">
        <v>8507</v>
      </c>
      <c r="G551" s="290" t="s">
        <v>8309</v>
      </c>
      <c r="H551" s="290" t="s">
        <v>8309</v>
      </c>
      <c r="I551" s="236" t="str">
        <f t="shared" si="23"/>
        <v>#VALUE!</v>
      </c>
      <c r="J551" s="231" t="str">
        <f>VLOOKUP(C551, 'DATA - LIS - RX'!A:B,2,0)</f>
        <v>Alprazolam, Duloxetine, Gabapentin, Hydrocodone</v>
      </c>
      <c r="K551" s="257" t="b">
        <f>VLOOKUP($C551, 'DATA - LIS - RX'!$A:$D,3,0)</f>
        <v>1</v>
      </c>
      <c r="L551" s="257">
        <f>VLOOKUP($C551, 'DATA - LIS - RX'!$A:$D,4,0)</f>
        <v>44620</v>
      </c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idden="1">
      <c r="A552" s="290">
        <v>206763.0</v>
      </c>
      <c r="B552" s="231" t="s">
        <v>8552</v>
      </c>
      <c r="C552" s="231">
        <v>16165.0</v>
      </c>
      <c r="D552" s="231" t="s">
        <v>2842</v>
      </c>
      <c r="E552" s="291">
        <v>44578.0</v>
      </c>
      <c r="F552" s="290" t="s">
        <v>8507</v>
      </c>
      <c r="G552" s="290" t="s">
        <v>8309</v>
      </c>
      <c r="H552" s="290" t="s">
        <v>8309</v>
      </c>
      <c r="I552" s="236" t="str">
        <f t="shared" si="23"/>
        <v>#VALUE!</v>
      </c>
      <c r="J552" s="231" t="str">
        <f>VLOOKUP(C552, 'DATA - LIS - RX'!A:B,2,0)</f>
        <v>Hydrocodone, Morphine</v>
      </c>
      <c r="K552" s="257" t="b">
        <f>VLOOKUP($C552, 'DATA - LIS - RX'!$A:$D,3,0)</f>
        <v>1</v>
      </c>
      <c r="L552" s="257">
        <f>VLOOKUP($C552, 'DATA - LIS - RX'!$A:$D,4,0)</f>
        <v>44620</v>
      </c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idden="1">
      <c r="A553" s="290">
        <v>206769.0</v>
      </c>
      <c r="B553" s="231" t="s">
        <v>8553</v>
      </c>
      <c r="C553" s="231">
        <v>17888.0</v>
      </c>
      <c r="D553" s="231" t="s">
        <v>2878</v>
      </c>
      <c r="E553" s="291">
        <v>44579.0</v>
      </c>
      <c r="F553" s="290" t="s">
        <v>8507</v>
      </c>
      <c r="G553" s="290" t="s">
        <v>8309</v>
      </c>
      <c r="H553" s="290" t="s">
        <v>8309</v>
      </c>
      <c r="I553" s="236" t="str">
        <f t="shared" si="23"/>
        <v>#VALUE!</v>
      </c>
      <c r="J553" s="231" t="str">
        <f>VLOOKUP(C553, 'DATA - LIS - RX'!A:B,2,0)</f>
        <v>  -  </v>
      </c>
      <c r="K553" s="231" t="b">
        <f>VLOOKUP($C553, 'DATA - LIS - RX'!$A:$D,3,0)</f>
        <v>1</v>
      </c>
      <c r="L553" s="257">
        <f>VLOOKUP($C553, 'DATA - LIS - RX'!$A:$D,4,0)</f>
        <v>44617</v>
      </c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idden="1">
      <c r="A554" s="290">
        <v>206771.0</v>
      </c>
      <c r="B554" s="231" t="s">
        <v>8554</v>
      </c>
      <c r="C554" s="231">
        <v>10100.0</v>
      </c>
      <c r="D554" s="231" t="s">
        <v>776</v>
      </c>
      <c r="E554" s="291">
        <v>44579.0</v>
      </c>
      <c r="F554" s="290" t="s">
        <v>8507</v>
      </c>
      <c r="G554" s="290" t="s">
        <v>8309</v>
      </c>
      <c r="H554" s="290" t="s">
        <v>8309</v>
      </c>
      <c r="I554" s="236" t="str">
        <f t="shared" si="23"/>
        <v>#VALUE!</v>
      </c>
      <c r="J554" s="231" t="str">
        <f>VLOOKUP(C554, 'DATA - LIS - RX'!A:B,2,0)</f>
        <v>Pregabalin, Hydrocodone</v>
      </c>
      <c r="K554" s="231" t="b">
        <f>VLOOKUP($C554, 'DATA - LIS - RX'!$A:$D,3,0)</f>
        <v>1</v>
      </c>
      <c r="L554" s="257">
        <f>VLOOKUP($C554, 'DATA - LIS - RX'!$A:$D,4,0)</f>
        <v>44593</v>
      </c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idden="1">
      <c r="A555" s="290">
        <v>206773.0</v>
      </c>
      <c r="B555" s="231" t="s">
        <v>8336</v>
      </c>
      <c r="C555" s="231">
        <v>11357.0</v>
      </c>
      <c r="D555" s="231" t="s">
        <v>1087</v>
      </c>
      <c r="E555" s="291">
        <v>44579.0</v>
      </c>
      <c r="F555" s="290" t="s">
        <v>8507</v>
      </c>
      <c r="G555" s="290" t="s">
        <v>8309</v>
      </c>
      <c r="H555" s="290" t="s">
        <v>8309</v>
      </c>
      <c r="I555" s="236" t="str">
        <f t="shared" si="23"/>
        <v>#VALUE!</v>
      </c>
      <c r="J555" s="231" t="str">
        <f>VLOOKUP(C555, 'DATA - LIS - RX'!A:B,2,0)</f>
        <v>Hydrocodone, Pregabalin, Nortriptyline, Tramadol</v>
      </c>
      <c r="K555" s="231" t="b">
        <f>VLOOKUP($C555, 'DATA - LIS - RX'!$A:$D,3,0)</f>
        <v>1</v>
      </c>
      <c r="L555" s="257">
        <f>VLOOKUP($C555, 'DATA - LIS - RX'!$A:$D,4,0)</f>
        <v>44620</v>
      </c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idden="1">
      <c r="A556" s="290">
        <v>206775.0</v>
      </c>
      <c r="B556" s="231" t="s">
        <v>8555</v>
      </c>
      <c r="C556" s="231">
        <v>16002.0</v>
      </c>
      <c r="D556" s="231" t="s">
        <v>820</v>
      </c>
      <c r="E556" s="291">
        <v>44579.0</v>
      </c>
      <c r="F556" s="290" t="s">
        <v>8507</v>
      </c>
      <c r="G556" s="290" t="s">
        <v>8309</v>
      </c>
      <c r="H556" s="290" t="s">
        <v>8309</v>
      </c>
      <c r="I556" s="236" t="str">
        <f t="shared" si="23"/>
        <v>#VALUE!</v>
      </c>
      <c r="J556" s="231" t="str">
        <f>VLOOKUP(C556, 'DATA - LIS - RX'!A:B,2,0)</f>
        <v>Gabapentin, Hydrocodone</v>
      </c>
      <c r="K556" s="257" t="b">
        <f>VLOOKUP($C556, 'DATA - LIS - RX'!$A:$D,3,0)</f>
        <v>1</v>
      </c>
      <c r="L556" s="257">
        <f>VLOOKUP($C556, 'DATA - LIS - RX'!$A:$D,4,0)</f>
        <v>44559</v>
      </c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idden="1">
      <c r="A557" s="290">
        <v>206776.0</v>
      </c>
      <c r="B557" s="231" t="s">
        <v>8556</v>
      </c>
      <c r="C557" s="231">
        <v>9165.0</v>
      </c>
      <c r="D557" s="231" t="s">
        <v>2898</v>
      </c>
      <c r="E557" s="291">
        <v>44579.0</v>
      </c>
      <c r="F557" s="290" t="s">
        <v>8507</v>
      </c>
      <c r="G557" s="290" t="s">
        <v>8309</v>
      </c>
      <c r="H557" s="290" t="s">
        <v>8309</v>
      </c>
      <c r="I557" s="236" t="str">
        <f t="shared" si="23"/>
        <v>#VALUE!</v>
      </c>
      <c r="J557" s="231" t="str">
        <f>VLOOKUP(C557, 'DATA - LIS - RX'!A:B,2,0)</f>
        <v>Hydromorphone, Fentanyl, Gabapentin</v>
      </c>
      <c r="K557" s="231" t="b">
        <f>VLOOKUP($C557, 'DATA - LIS - RX'!$A:$D,3,0)</f>
        <v>1</v>
      </c>
      <c r="L557" s="257">
        <f>VLOOKUP($C557, 'DATA - LIS - RX'!$A:$D,4,0)</f>
        <v>44620</v>
      </c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idden="1">
      <c r="A558" s="290">
        <v>206777.0</v>
      </c>
      <c r="B558" s="231" t="s">
        <v>8557</v>
      </c>
      <c r="C558" s="231">
        <v>17127.0</v>
      </c>
      <c r="D558" s="231" t="s">
        <v>1010</v>
      </c>
      <c r="E558" s="291">
        <v>44579.0</v>
      </c>
      <c r="F558" s="290" t="s">
        <v>8507</v>
      </c>
      <c r="G558" s="290" t="s">
        <v>8309</v>
      </c>
      <c r="H558" s="290" t="s">
        <v>8309</v>
      </c>
      <c r="I558" s="236" t="str">
        <f t="shared" si="23"/>
        <v>#VALUE!</v>
      </c>
      <c r="J558" s="231" t="str">
        <f>VLOOKUP(C558, 'DATA - LIS - RX'!A:B,2,0)</f>
        <v>Clonazepam, Hydrocodone</v>
      </c>
      <c r="K558" s="257" t="b">
        <f>VLOOKUP($C558, 'DATA - LIS - RX'!$A:$D,3,0)</f>
        <v>1</v>
      </c>
      <c r="L558" s="257">
        <f>VLOOKUP($C558, 'DATA - LIS - RX'!$A:$D,4,0)</f>
        <v>44620</v>
      </c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idden="1">
      <c r="A559" s="290">
        <v>206780.0</v>
      </c>
      <c r="B559" s="231" t="s">
        <v>8337</v>
      </c>
      <c r="C559" s="231">
        <v>16502.0</v>
      </c>
      <c r="D559" s="231" t="s">
        <v>2186</v>
      </c>
      <c r="E559" s="291">
        <v>44579.0</v>
      </c>
      <c r="F559" s="290" t="s">
        <v>8507</v>
      </c>
      <c r="G559" s="290" t="s">
        <v>8309</v>
      </c>
      <c r="H559" s="290" t="s">
        <v>8309</v>
      </c>
      <c r="I559" s="236" t="str">
        <f t="shared" si="23"/>
        <v>#VALUE!</v>
      </c>
      <c r="J559" s="231" t="str">
        <f>VLOOKUP(C559, 'DATA - LIS - RX'!A:B,2,0)</f>
        <v>Codeine</v>
      </c>
      <c r="K559" s="231" t="b">
        <f>VLOOKUP($C559, 'DATA - LIS - RX'!$A:$D,3,0)</f>
        <v>1</v>
      </c>
      <c r="L559" s="257">
        <f>VLOOKUP($C559, 'DATA - LIS - RX'!$A:$D,4,0)</f>
        <v>44620</v>
      </c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idden="1">
      <c r="A560" s="290">
        <v>206782.0</v>
      </c>
      <c r="B560" s="231" t="s">
        <v>8369</v>
      </c>
      <c r="C560" s="231">
        <v>10445.0</v>
      </c>
      <c r="D560" s="231" t="s">
        <v>1189</v>
      </c>
      <c r="E560" s="291">
        <v>44579.0</v>
      </c>
      <c r="F560" s="290" t="s">
        <v>8507</v>
      </c>
      <c r="G560" s="290" t="s">
        <v>8309</v>
      </c>
      <c r="H560" s="290" t="s">
        <v>8309</v>
      </c>
      <c r="I560" s="236" t="str">
        <f t="shared" si="23"/>
        <v>#VALUE!</v>
      </c>
      <c r="J560" s="231" t="str">
        <f>VLOOKUP(C560, 'DATA - LIS - RX'!A:B,2,0)</f>
        <v>Alprazolam, Gabapentin, Oxycodone</v>
      </c>
      <c r="K560" s="231" t="b">
        <f>VLOOKUP($C560, 'DATA - LIS - RX'!$A:$D,3,0)</f>
        <v>1</v>
      </c>
      <c r="L560" s="257">
        <f>VLOOKUP($C560, 'DATA - LIS - RX'!$A:$D,4,0)</f>
        <v>44620</v>
      </c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idden="1">
      <c r="A561" s="290">
        <v>206793.0</v>
      </c>
      <c r="B561" s="231" t="s">
        <v>8558</v>
      </c>
      <c r="C561" s="231">
        <v>10961.0</v>
      </c>
      <c r="D561" s="231" t="s">
        <v>2916</v>
      </c>
      <c r="E561" s="291">
        <v>44580.0</v>
      </c>
      <c r="F561" s="290" t="s">
        <v>8507</v>
      </c>
      <c r="G561" s="290" t="s">
        <v>8309</v>
      </c>
      <c r="H561" s="290" t="s">
        <v>8309</v>
      </c>
      <c r="I561" s="236" t="str">
        <f t="shared" si="23"/>
        <v>#VALUE!</v>
      </c>
      <c r="J561" s="231" t="str">
        <f>VLOOKUP(C561, 'DATA - LIS - RX'!A:B,2,0)</f>
        <v>Codeine, Pregabalin</v>
      </c>
      <c r="K561" s="231" t="b">
        <f>VLOOKUP($C561, 'DATA - LIS - RX'!$A:$D,3,0)</f>
        <v>1</v>
      </c>
      <c r="L561" s="257">
        <f>VLOOKUP($C561, 'DATA - LIS - RX'!$A:$D,4,0)</f>
        <v>44620</v>
      </c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idden="1">
      <c r="A562" s="290">
        <v>206794.0</v>
      </c>
      <c r="B562" s="231" t="s">
        <v>8559</v>
      </c>
      <c r="C562" s="231">
        <v>9608.0</v>
      </c>
      <c r="D562" s="231" t="s">
        <v>524</v>
      </c>
      <c r="E562" s="291">
        <v>44580.0</v>
      </c>
      <c r="F562" s="290" t="s">
        <v>8507</v>
      </c>
      <c r="G562" s="290" t="s">
        <v>8309</v>
      </c>
      <c r="H562" s="290" t="s">
        <v>8309</v>
      </c>
      <c r="I562" s="236" t="str">
        <f t="shared" si="23"/>
        <v>#VALUE!</v>
      </c>
      <c r="J562" s="231" t="str">
        <f>VLOOKUP(C562, 'DATA - LIS - RX'!A:B,2,0)</f>
        <v>Alprazolam, Hydrocodone, Duloxetine </v>
      </c>
      <c r="K562" s="231" t="b">
        <f>VLOOKUP($C562, 'DATA - LIS - RX'!$A:$D,3,0)</f>
        <v>1</v>
      </c>
      <c r="L562" s="257">
        <f>VLOOKUP($C562, 'DATA - LIS - RX'!$A:$D,4,0)</f>
        <v>44620</v>
      </c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idden="1">
      <c r="A563" s="290">
        <v>206795.0</v>
      </c>
      <c r="B563" s="231" t="s">
        <v>8560</v>
      </c>
      <c r="C563" s="231">
        <v>17632.0</v>
      </c>
      <c r="D563" s="231" t="s">
        <v>7260</v>
      </c>
      <c r="E563" s="291">
        <v>44580.0</v>
      </c>
      <c r="F563" s="290" t="s">
        <v>8507</v>
      </c>
      <c r="G563" s="290" t="s">
        <v>8309</v>
      </c>
      <c r="H563" s="290" t="s">
        <v>8309</v>
      </c>
      <c r="I563" s="236" t="str">
        <f t="shared" si="23"/>
        <v>#VALUE!</v>
      </c>
      <c r="J563" s="231" t="str">
        <f>VLOOKUP(C563, 'DATA - LIS - RX'!A:B,2,0)</f>
        <v>Codeine</v>
      </c>
      <c r="K563" s="231" t="b">
        <f>VLOOKUP($C563, 'DATA - LIS - RX'!$A:$D,3,0)</f>
        <v>1</v>
      </c>
      <c r="L563" s="257">
        <f>VLOOKUP($C563, 'DATA - LIS - RX'!$A:$D,4,0)</f>
        <v>44592</v>
      </c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idden="1">
      <c r="A564" s="290">
        <v>206796.0</v>
      </c>
      <c r="B564" s="231" t="s">
        <v>8338</v>
      </c>
      <c r="C564" s="231">
        <v>10291.0</v>
      </c>
      <c r="D564" s="231" t="s">
        <v>949</v>
      </c>
      <c r="E564" s="291">
        <v>44580.0</v>
      </c>
      <c r="F564" s="290" t="s">
        <v>8507</v>
      </c>
      <c r="G564" s="290" t="s">
        <v>8309</v>
      </c>
      <c r="H564" s="290" t="s">
        <v>8309</v>
      </c>
      <c r="I564" s="236" t="str">
        <f t="shared" si="23"/>
        <v>#VALUE!</v>
      </c>
      <c r="J564" s="231" t="str">
        <f>VLOOKUP(C564, 'DATA - LIS - RX'!A:B,2,0)</f>
        <v>Alprazolam, Hydrocodone, Cyclobenzaprine, Codeine</v>
      </c>
      <c r="K564" s="231" t="b">
        <f>VLOOKUP($C564, 'DATA - LIS - RX'!$A:$D,3,0)</f>
        <v>1</v>
      </c>
      <c r="L564" s="257">
        <f>VLOOKUP($C564, 'DATA - LIS - RX'!$A:$D,4,0)</f>
        <v>44582</v>
      </c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idden="1">
      <c r="A565" s="290">
        <v>206800.0</v>
      </c>
      <c r="B565" s="231" t="s">
        <v>8561</v>
      </c>
      <c r="C565" s="231">
        <v>15002.0</v>
      </c>
      <c r="D565" s="231" t="s">
        <v>850</v>
      </c>
      <c r="E565" s="291">
        <v>44580.0</v>
      </c>
      <c r="F565" s="290" t="s">
        <v>8507</v>
      </c>
      <c r="G565" s="290" t="s">
        <v>8309</v>
      </c>
      <c r="H565" s="290" t="s">
        <v>8309</v>
      </c>
      <c r="I565" s="236" t="str">
        <f t="shared" si="23"/>
        <v>#VALUE!</v>
      </c>
      <c r="J565" s="231" t="str">
        <f>VLOOKUP(C565, 'DATA - LIS - RX'!A:B,2,0)</f>
        <v>Gabapentin, Hydrocodone, Zolpidem</v>
      </c>
      <c r="K565" s="231" t="b">
        <f>VLOOKUP($C565, 'DATA - LIS - RX'!$A:$D,3,0)</f>
        <v>1</v>
      </c>
      <c r="L565" s="257">
        <f>VLOOKUP($C565, 'DATA - LIS - RX'!$A:$D,4,0)</f>
        <v>44593</v>
      </c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idden="1">
      <c r="A566" s="290">
        <v>206802.0</v>
      </c>
      <c r="B566" s="231" t="s">
        <v>8562</v>
      </c>
      <c r="C566" s="231">
        <v>9283.0</v>
      </c>
      <c r="D566" s="231" t="s">
        <v>1148</v>
      </c>
      <c r="E566" s="291">
        <v>44580.0</v>
      </c>
      <c r="F566" s="290" t="s">
        <v>8507</v>
      </c>
      <c r="G566" s="290" t="s">
        <v>8309</v>
      </c>
      <c r="H566" s="290" t="s">
        <v>8309</v>
      </c>
      <c r="I566" s="236" t="str">
        <f t="shared" si="23"/>
        <v>#VALUE!</v>
      </c>
      <c r="J566" s="231" t="str">
        <f>VLOOKUP(C566, 'DATA - LIS - RX'!A:B,2,0)</f>
        <v>Gabapentin, Oxycodone</v>
      </c>
      <c r="K566" s="231" t="b">
        <f>VLOOKUP($C566, 'DATA - LIS - RX'!$A:$D,3,0)</f>
        <v>1</v>
      </c>
      <c r="L566" s="257">
        <f>VLOOKUP($C566, 'DATA - LIS - RX'!$A:$D,4,0)</f>
        <v>44393</v>
      </c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idden="1">
      <c r="A567" s="290">
        <v>206805.0</v>
      </c>
      <c r="B567" s="231" t="s">
        <v>8563</v>
      </c>
      <c r="C567" s="231">
        <v>9830.0</v>
      </c>
      <c r="D567" s="231" t="s">
        <v>1944</v>
      </c>
      <c r="E567" s="291">
        <v>44580.0</v>
      </c>
      <c r="F567" s="290" t="s">
        <v>8507</v>
      </c>
      <c r="G567" s="290" t="s">
        <v>8309</v>
      </c>
      <c r="H567" s="290" t="s">
        <v>8309</v>
      </c>
      <c r="I567" s="236" t="str">
        <f t="shared" si="23"/>
        <v>#VALUE!</v>
      </c>
      <c r="J567" s="231" t="str">
        <f>VLOOKUP(C567, 'DATA - LIS - RX'!A:B,2,0)</f>
        <v>Hydromorphone, Pregabalin</v>
      </c>
      <c r="K567" s="231" t="b">
        <f>VLOOKUP($C567, 'DATA - LIS - RX'!$A:$D,3,0)</f>
        <v>1</v>
      </c>
      <c r="L567" s="257">
        <f>VLOOKUP($C567, 'DATA - LIS - RX'!$A:$D,4,0)</f>
        <v>44620</v>
      </c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idden="1">
      <c r="A568" s="290">
        <v>206809.0</v>
      </c>
      <c r="B568" s="231" t="s">
        <v>8564</v>
      </c>
      <c r="C568" s="231">
        <v>16524.0</v>
      </c>
      <c r="D568" s="231" t="s">
        <v>2132</v>
      </c>
      <c r="E568" s="291">
        <v>44580.0</v>
      </c>
      <c r="F568" s="290" t="s">
        <v>8507</v>
      </c>
      <c r="G568" s="290" t="s">
        <v>8309</v>
      </c>
      <c r="H568" s="290" t="s">
        <v>8309</v>
      </c>
      <c r="I568" s="236" t="str">
        <f t="shared" si="23"/>
        <v>#VALUE!</v>
      </c>
      <c r="J568" s="231" t="str">
        <f>VLOOKUP(C568, 'DATA - LIS - RX'!A:B,2,0)</f>
        <v>Codeine, Duloxetine, Pregabalin</v>
      </c>
      <c r="K568" s="231" t="b">
        <f>VLOOKUP($C568, 'DATA - LIS - RX'!$A:$D,3,0)</f>
        <v>1</v>
      </c>
      <c r="L568" s="257">
        <f>VLOOKUP($C568, 'DATA - LIS - RX'!$A:$D,4,0)</f>
        <v>44593</v>
      </c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idden="1">
      <c r="A569" s="290">
        <v>206810.0</v>
      </c>
      <c r="B569" s="231" t="s">
        <v>8565</v>
      </c>
      <c r="C569" s="231">
        <v>9616.0</v>
      </c>
      <c r="D569" s="231" t="s">
        <v>2928</v>
      </c>
      <c r="E569" s="291">
        <v>44580.0</v>
      </c>
      <c r="F569" s="290" t="s">
        <v>8507</v>
      </c>
      <c r="G569" s="290" t="s">
        <v>8309</v>
      </c>
      <c r="H569" s="290" t="s">
        <v>8309</v>
      </c>
      <c r="I569" s="236" t="str">
        <f t="shared" si="23"/>
        <v>#VALUE!</v>
      </c>
      <c r="J569" s="231" t="str">
        <f>VLOOKUP(C569, 'DATA - LIS - RX'!A:B,2,0)</f>
        <v>Hydrocodone</v>
      </c>
      <c r="K569" s="231" t="b">
        <f>VLOOKUP($C569, 'DATA - LIS - RX'!$A:$D,3,0)</f>
        <v>1</v>
      </c>
      <c r="L569" s="257">
        <f>VLOOKUP($C569, 'DATA - LIS - RX'!$A:$D,4,0)</f>
        <v>44620</v>
      </c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idden="1">
      <c r="A570" s="290">
        <v>206814.0</v>
      </c>
      <c r="B570" s="231" t="s">
        <v>8566</v>
      </c>
      <c r="C570" s="231">
        <v>9153.0</v>
      </c>
      <c r="D570" s="231" t="s">
        <v>1003</v>
      </c>
      <c r="E570" s="291">
        <v>44580.0</v>
      </c>
      <c r="F570" s="290" t="s">
        <v>8507</v>
      </c>
      <c r="G570" s="290" t="s">
        <v>8309</v>
      </c>
      <c r="H570" s="290" t="s">
        <v>8309</v>
      </c>
      <c r="I570" s="236" t="str">
        <f t="shared" si="23"/>
        <v>#VALUE!</v>
      </c>
      <c r="J570" s="231" t="str">
        <f>VLOOKUP(C570, 'DATA - LIS - RX'!A:B,2,0)</f>
        <v>Alprazolam, Gabapentin, Zolpidem</v>
      </c>
      <c r="K570" s="231" t="b">
        <f>VLOOKUP($C570, 'DATA - LIS - RX'!$A:$D,3,0)</f>
        <v>1</v>
      </c>
      <c r="L570" s="257">
        <f>VLOOKUP($C570, 'DATA - LIS - RX'!$A:$D,4,0)</f>
        <v>44587</v>
      </c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idden="1">
      <c r="A571" s="290">
        <v>206815.0</v>
      </c>
      <c r="B571" s="231" t="s">
        <v>8567</v>
      </c>
      <c r="C571" s="231">
        <v>17895.0</v>
      </c>
      <c r="D571" s="231" t="s">
        <v>7364</v>
      </c>
      <c r="E571" s="291">
        <v>44580.0</v>
      </c>
      <c r="F571" s="290" t="s">
        <v>8507</v>
      </c>
      <c r="G571" s="290" t="s">
        <v>8309</v>
      </c>
      <c r="H571" s="290" t="s">
        <v>8309</v>
      </c>
      <c r="I571" s="236" t="str">
        <f t="shared" si="23"/>
        <v>#VALUE!</v>
      </c>
      <c r="J571" s="231" t="str">
        <f>VLOOKUP(C571, 'DATA - LIS - RX'!A:B,2,0)</f>
        <v>Oxycodone</v>
      </c>
      <c r="K571" s="231" t="b">
        <f>VLOOKUP($C571, 'DATA - LIS - RX'!$A:$D,3,0)</f>
        <v>1</v>
      </c>
      <c r="L571" s="257">
        <f>VLOOKUP($C571, 'DATA - LIS - RX'!$A:$D,4,0)</f>
        <v>44620</v>
      </c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idden="1">
      <c r="A572" s="290">
        <v>206817.0</v>
      </c>
      <c r="B572" s="231" t="s">
        <v>8568</v>
      </c>
      <c r="C572" s="231">
        <v>12659.0</v>
      </c>
      <c r="D572" s="231" t="s">
        <v>1415</v>
      </c>
      <c r="E572" s="291">
        <v>44580.0</v>
      </c>
      <c r="F572" s="290" t="s">
        <v>8507</v>
      </c>
      <c r="G572" s="290" t="s">
        <v>8309</v>
      </c>
      <c r="H572" s="290" t="s">
        <v>8309</v>
      </c>
      <c r="I572" s="236" t="str">
        <f t="shared" si="23"/>
        <v>#VALUE!</v>
      </c>
      <c r="J572" s="231" t="str">
        <f>VLOOKUP(C572, 'DATA - LIS - RX'!A:B,2,0)</f>
        <v>Hydrocodone</v>
      </c>
      <c r="K572" s="231" t="b">
        <f>VLOOKUP($C572, 'DATA - LIS - RX'!$A:$D,3,0)</f>
        <v>1</v>
      </c>
      <c r="L572" s="257">
        <f>VLOOKUP($C572, 'DATA - LIS - RX'!$A:$D,4,0)</f>
        <v>44620</v>
      </c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idden="1">
      <c r="A573" s="290">
        <v>206818.0</v>
      </c>
      <c r="B573" s="231" t="s">
        <v>8569</v>
      </c>
      <c r="C573" s="231">
        <v>15680.0</v>
      </c>
      <c r="D573" s="231" t="s">
        <v>905</v>
      </c>
      <c r="E573" s="291">
        <v>44580.0</v>
      </c>
      <c r="F573" s="290" t="s">
        <v>8507</v>
      </c>
      <c r="G573" s="290" t="s">
        <v>8309</v>
      </c>
      <c r="H573" s="290" t="s">
        <v>8309</v>
      </c>
      <c r="I573" s="236" t="str">
        <f t="shared" si="23"/>
        <v>#VALUE!</v>
      </c>
      <c r="J573" s="231" t="str">
        <f>VLOOKUP(C573, 'DATA - LIS - RX'!A:B,2,0)</f>
        <v>Oxycodone, Pregabalin, Duloxetine, Morphine</v>
      </c>
      <c r="K573" s="257" t="b">
        <f>VLOOKUP($C573, 'DATA - LIS - RX'!$A:$D,3,0)</f>
        <v>1</v>
      </c>
      <c r="L573" s="257">
        <f>VLOOKUP($C573, 'DATA - LIS - RX'!$A:$D,4,0)</f>
        <v>44620</v>
      </c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idden="1">
      <c r="A574" s="290">
        <v>206819.0</v>
      </c>
      <c r="B574" s="231" t="s">
        <v>8383</v>
      </c>
      <c r="C574" s="231">
        <v>13023.0</v>
      </c>
      <c r="D574" s="231" t="s">
        <v>764</v>
      </c>
      <c r="E574" s="291">
        <v>44580.0</v>
      </c>
      <c r="F574" s="290" t="s">
        <v>8507</v>
      </c>
      <c r="G574" s="290" t="s">
        <v>8309</v>
      </c>
      <c r="H574" s="290" t="s">
        <v>8309</v>
      </c>
      <c r="I574" s="236" t="str">
        <f t="shared" si="23"/>
        <v>#VALUE!</v>
      </c>
      <c r="J574" s="231" t="str">
        <f>VLOOKUP(C574, 'DATA - LIS - RX'!A:B,2,0)</f>
        <v>Codeine</v>
      </c>
      <c r="K574" s="231" t="b">
        <f>VLOOKUP($C574, 'DATA - LIS - RX'!$A:$D,3,0)</f>
        <v>1</v>
      </c>
      <c r="L574" s="257">
        <f>VLOOKUP($C574, 'DATA - LIS - RX'!$A:$D,4,0)</f>
        <v>44620</v>
      </c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idden="1">
      <c r="A575" s="290">
        <v>206820.0</v>
      </c>
      <c r="B575" s="231" t="s">
        <v>8570</v>
      </c>
      <c r="C575" s="231">
        <v>11200.0</v>
      </c>
      <c r="D575" s="231" t="s">
        <v>2936</v>
      </c>
      <c r="E575" s="291">
        <v>44580.0</v>
      </c>
      <c r="F575" s="290" t="s">
        <v>8507</v>
      </c>
      <c r="G575" s="290" t="s">
        <v>8309</v>
      </c>
      <c r="H575" s="290" t="s">
        <v>8309</v>
      </c>
      <c r="I575" s="236" t="str">
        <f t="shared" si="23"/>
        <v>#VALUE!</v>
      </c>
      <c r="J575" s="231" t="str">
        <f>VLOOKUP(C575, 'DATA - LIS - RX'!A:B,2,0)</f>
        <v>Hydrocodone</v>
      </c>
      <c r="K575" s="231" t="b">
        <f>VLOOKUP($C575, 'DATA - LIS - RX'!$A:$D,3,0)</f>
        <v>1</v>
      </c>
      <c r="L575" s="257">
        <f>VLOOKUP($C575, 'DATA - LIS - RX'!$A:$D,4,0)</f>
        <v>44620</v>
      </c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idden="1">
      <c r="A576" s="290">
        <v>206822.0</v>
      </c>
      <c r="B576" s="231" t="s">
        <v>8571</v>
      </c>
      <c r="C576" s="231">
        <v>11452.0</v>
      </c>
      <c r="D576" s="231" t="s">
        <v>2937</v>
      </c>
      <c r="E576" s="291">
        <v>44580.0</v>
      </c>
      <c r="F576" s="290" t="s">
        <v>8507</v>
      </c>
      <c r="G576" s="290" t="s">
        <v>8309</v>
      </c>
      <c r="H576" s="290" t="s">
        <v>8309</v>
      </c>
      <c r="I576" s="236" t="str">
        <f t="shared" si="23"/>
        <v>#VALUE!</v>
      </c>
      <c r="J576" s="231" t="str">
        <f>VLOOKUP(C576, 'DATA - LIS - RX'!A:B,2,0)</f>
        <v>Hydrocodone, Codeine</v>
      </c>
      <c r="K576" s="231" t="b">
        <f>VLOOKUP($C576, 'DATA - LIS - RX'!$A:$D,3,0)</f>
        <v>1</v>
      </c>
      <c r="L576" s="257">
        <f>VLOOKUP($C576, 'DATA - LIS - RX'!$A:$D,4,0)</f>
        <v>44620</v>
      </c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idden="1">
      <c r="A577" s="290">
        <v>206824.0</v>
      </c>
      <c r="B577" s="231" t="s">
        <v>8372</v>
      </c>
      <c r="C577" s="231">
        <v>11072.0</v>
      </c>
      <c r="D577" s="231" t="s">
        <v>1173</v>
      </c>
      <c r="E577" s="291">
        <v>44580.0</v>
      </c>
      <c r="F577" s="290" t="s">
        <v>8507</v>
      </c>
      <c r="G577" s="290" t="s">
        <v>8309</v>
      </c>
      <c r="H577" s="290" t="s">
        <v>8309</v>
      </c>
      <c r="I577" s="236" t="str">
        <f t="shared" si="23"/>
        <v>#VALUE!</v>
      </c>
      <c r="J577" s="231" t="str">
        <f>VLOOKUP(C577, 'DATA - LIS - RX'!A:B,2,0)</f>
        <v>Zolpidem, Clonazepam, Oxycodone, Hydromorphone</v>
      </c>
      <c r="K577" s="231" t="b">
        <f>VLOOKUP($C577, 'DATA - LIS - RX'!$A:$D,3,0)</f>
        <v>1</v>
      </c>
      <c r="L577" s="257">
        <f>VLOOKUP($C577, 'DATA - LIS - RX'!$A:$D,4,0)</f>
        <v>44620</v>
      </c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idden="1">
      <c r="A578" s="197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idden="1">
      <c r="A579" s="290">
        <v>206381.0</v>
      </c>
      <c r="B579" s="231" t="s">
        <v>8412</v>
      </c>
      <c r="C579" s="231">
        <v>9861.0</v>
      </c>
      <c r="D579" s="231" t="s">
        <v>195</v>
      </c>
      <c r="E579" s="291">
        <v>44564.0</v>
      </c>
      <c r="F579" s="290" t="s">
        <v>7569</v>
      </c>
      <c r="G579" s="290">
        <v>1010.0</v>
      </c>
      <c r="H579" s="290" t="s">
        <v>8309</v>
      </c>
      <c r="I579" s="236" t="str">
        <f t="shared" ref="I579:I648" si="24">IF(SEARCH(F579,J579)&gt;=1,"+","-")</f>
        <v>+</v>
      </c>
      <c r="J579" s="231" t="str">
        <f>VLOOKUP(C579, 'DATA - LIS - RX'!A:B,2,0)</f>
        <v>Fentanyl, Gabapentin, Zolpidem, Cyclobenzaprine, Oxycodone</v>
      </c>
      <c r="K579" s="231" t="b">
        <f>VLOOKUP($C579, 'DATA - LIS - RX'!$A:$D,3,0)</f>
        <v>1</v>
      </c>
      <c r="L579" s="257">
        <f>VLOOKUP($C579, 'DATA - LIS - RX'!$A:$D,4,0)</f>
        <v>44601</v>
      </c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idden="1">
      <c r="A580" s="290">
        <v>206381.0</v>
      </c>
      <c r="B580" s="231" t="s">
        <v>8412</v>
      </c>
      <c r="C580" s="231">
        <v>9861.0</v>
      </c>
      <c r="D580" s="231" t="s">
        <v>195</v>
      </c>
      <c r="E580" s="291">
        <v>44564.0</v>
      </c>
      <c r="F580" s="290" t="s">
        <v>7569</v>
      </c>
      <c r="G580" s="290" t="s">
        <v>8309</v>
      </c>
      <c r="H580" s="290" t="s">
        <v>8309</v>
      </c>
      <c r="I580" s="236" t="str">
        <f t="shared" si="24"/>
        <v>+</v>
      </c>
      <c r="J580" s="231" t="str">
        <f>VLOOKUP(C580, 'DATA - LIS - RX'!A:B,2,0)</f>
        <v>Fentanyl, Gabapentin, Zolpidem, Cyclobenzaprine, Oxycodone</v>
      </c>
      <c r="K580" s="231" t="b">
        <f>VLOOKUP($C580, 'DATA - LIS - RX'!$A:$D,3,0)</f>
        <v>1</v>
      </c>
      <c r="L580" s="257">
        <f>VLOOKUP($C580, 'DATA - LIS - RX'!$A:$D,4,0)</f>
        <v>44601</v>
      </c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idden="1">
      <c r="A581" s="290">
        <v>206383.0</v>
      </c>
      <c r="B581" s="231" t="s">
        <v>8572</v>
      </c>
      <c r="C581" s="231">
        <v>16051.0</v>
      </c>
      <c r="D581" s="231" t="s">
        <v>2463</v>
      </c>
      <c r="E581" s="291">
        <v>44564.0</v>
      </c>
      <c r="F581" s="290" t="s">
        <v>7569</v>
      </c>
      <c r="G581" s="290" t="s">
        <v>8309</v>
      </c>
      <c r="H581" s="290" t="s">
        <v>8309</v>
      </c>
      <c r="I581" s="236" t="str">
        <f t="shared" si="24"/>
        <v>+</v>
      </c>
      <c r="J581" s="231" t="str">
        <f>VLOOKUP(C581, 'DATA - LIS - RX'!A:B,2,0)</f>
        <v>Adderall, Oxycodone</v>
      </c>
      <c r="K581" s="257" t="b">
        <f>VLOOKUP($C581, 'DATA - LIS - RX'!$A:$D,3,0)</f>
        <v>1</v>
      </c>
      <c r="L581" s="257">
        <f>VLOOKUP($C581, 'DATA - LIS - RX'!$A:$D,4,0)</f>
        <v>44539</v>
      </c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idden="1">
      <c r="A582" s="290">
        <v>206389.0</v>
      </c>
      <c r="B582" s="231" t="s">
        <v>8323</v>
      </c>
      <c r="C582" s="231">
        <v>14167.0</v>
      </c>
      <c r="D582" s="231" t="s">
        <v>2472</v>
      </c>
      <c r="E582" s="291">
        <v>44564.0</v>
      </c>
      <c r="F582" s="290" t="s">
        <v>7569</v>
      </c>
      <c r="G582" s="290" t="s">
        <v>8309</v>
      </c>
      <c r="H582" s="290" t="s">
        <v>8309</v>
      </c>
      <c r="I582" s="236" t="str">
        <f t="shared" si="24"/>
        <v>+</v>
      </c>
      <c r="J582" s="231" t="str">
        <f>VLOOKUP(C582, 'DATA - LIS - RX'!A:B,2,0)</f>
        <v>Butalbital - APAP - Caffeine, Oxycodone</v>
      </c>
      <c r="K582" s="231" t="b">
        <f>VLOOKUP($C582, 'DATA - LIS - RX'!$A:$D,3,0)</f>
        <v>1</v>
      </c>
      <c r="L582" s="257">
        <f>VLOOKUP($C582, 'DATA - LIS - RX'!$A:$D,4,0)</f>
        <v>44601</v>
      </c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idden="1">
      <c r="A583" s="290">
        <v>206389.0</v>
      </c>
      <c r="B583" s="231" t="s">
        <v>8323</v>
      </c>
      <c r="C583" s="231">
        <v>14167.0</v>
      </c>
      <c r="D583" s="231" t="s">
        <v>2472</v>
      </c>
      <c r="E583" s="291">
        <v>44564.0</v>
      </c>
      <c r="F583" s="290" t="s">
        <v>7569</v>
      </c>
      <c r="G583" s="290">
        <v>80.0</v>
      </c>
      <c r="H583" s="290" t="s">
        <v>8309</v>
      </c>
      <c r="I583" s="236" t="str">
        <f t="shared" si="24"/>
        <v>+</v>
      </c>
      <c r="J583" s="231" t="str">
        <f>VLOOKUP(C583, 'DATA - LIS - RX'!A:B,2,0)</f>
        <v>Butalbital - APAP - Caffeine, Oxycodone</v>
      </c>
      <c r="K583" s="231" t="b">
        <f>VLOOKUP($C583, 'DATA - LIS - RX'!$A:$D,3,0)</f>
        <v>1</v>
      </c>
      <c r="L583" s="257">
        <f>VLOOKUP($C583, 'DATA - LIS - RX'!$A:$D,4,0)</f>
        <v>44601</v>
      </c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idden="1">
      <c r="A584" s="290">
        <v>206390.0</v>
      </c>
      <c r="B584" s="231" t="s">
        <v>8573</v>
      </c>
      <c r="C584" s="231">
        <v>9838.0</v>
      </c>
      <c r="D584" s="231" t="s">
        <v>155</v>
      </c>
      <c r="E584" s="291">
        <v>44564.0</v>
      </c>
      <c r="F584" s="290" t="s">
        <v>7569</v>
      </c>
      <c r="G584" s="290" t="s">
        <v>8309</v>
      </c>
      <c r="H584" s="290" t="s">
        <v>8309</v>
      </c>
      <c r="I584" s="236" t="str">
        <f t="shared" si="24"/>
        <v>+</v>
      </c>
      <c r="J584" s="231" t="str">
        <f>VLOOKUP(C584, 'DATA - LIS - RX'!A:B,2,0)</f>
        <v>Clonazepam, Phentermine, Oxycodone, Percocet,  Xanax</v>
      </c>
      <c r="K584" s="231" t="b">
        <f>VLOOKUP($C584, 'DATA - LIS - RX'!$A:$D,3,0)</f>
        <v>1</v>
      </c>
      <c r="L584" s="257">
        <f>VLOOKUP($C584, 'DATA - LIS - RX'!$A:$D,4,0)</f>
        <v>44634</v>
      </c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idden="1">
      <c r="A585" s="290">
        <v>206391.0</v>
      </c>
      <c r="B585" s="231" t="s">
        <v>8496</v>
      </c>
      <c r="C585" s="231">
        <v>10094.0</v>
      </c>
      <c r="D585" s="231" t="s">
        <v>2468</v>
      </c>
      <c r="E585" s="291">
        <v>44564.0</v>
      </c>
      <c r="F585" s="290" t="s">
        <v>7569</v>
      </c>
      <c r="G585" s="290" t="s">
        <v>8309</v>
      </c>
      <c r="H585" s="290" t="s">
        <v>8309</v>
      </c>
      <c r="I585" s="236" t="str">
        <f t="shared" si="24"/>
        <v>+</v>
      </c>
      <c r="J585" s="231" t="str">
        <f>VLOOKUP(C585, 'DATA - LIS - RX'!A:B,2,0)</f>
        <v>Belbuca, Oxycodone</v>
      </c>
      <c r="K585" s="231" t="b">
        <f>VLOOKUP($C585, 'DATA - LIS - RX'!$A:$D,3,0)</f>
        <v>1</v>
      </c>
      <c r="L585" s="257">
        <f>VLOOKUP($C585, 'DATA - LIS - RX'!$A:$D,4,0)</f>
        <v>44601</v>
      </c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idden="1">
      <c r="A586" s="290">
        <v>206411.0</v>
      </c>
      <c r="B586" s="231" t="s">
        <v>8403</v>
      </c>
      <c r="C586" s="231">
        <v>9271.0</v>
      </c>
      <c r="D586" s="231" t="s">
        <v>2491</v>
      </c>
      <c r="E586" s="291">
        <v>44564.0</v>
      </c>
      <c r="F586" s="290" t="s">
        <v>7569</v>
      </c>
      <c r="G586" s="290">
        <v>186.0</v>
      </c>
      <c r="H586" s="290" t="s">
        <v>8309</v>
      </c>
      <c r="I586" s="236" t="str">
        <f t="shared" si="24"/>
        <v>+</v>
      </c>
      <c r="J586" s="231" t="str">
        <f>VLOOKUP(C586, 'DATA - LIS - RX'!A:B,2,0)</f>
        <v>Amitriptyline, Duloxetine, Gabapentin, Oxycodone, Zolpidem </v>
      </c>
      <c r="K586" s="231" t="b">
        <f>VLOOKUP($C586, 'DATA - LIS - RX'!$A:$D,3,0)</f>
        <v>1</v>
      </c>
      <c r="L586" s="257">
        <f>VLOOKUP($C586, 'DATA - LIS - RX'!$A:$D,4,0)</f>
        <v>44601</v>
      </c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idden="1">
      <c r="A587" s="290">
        <v>206411.0</v>
      </c>
      <c r="B587" s="231" t="s">
        <v>8403</v>
      </c>
      <c r="C587" s="231">
        <v>9271.0</v>
      </c>
      <c r="D587" s="231" t="s">
        <v>2491</v>
      </c>
      <c r="E587" s="291">
        <v>44564.0</v>
      </c>
      <c r="F587" s="290" t="s">
        <v>7569</v>
      </c>
      <c r="G587" s="290" t="s">
        <v>8309</v>
      </c>
      <c r="H587" s="290" t="s">
        <v>8309</v>
      </c>
      <c r="I587" s="236" t="str">
        <f t="shared" si="24"/>
        <v>+</v>
      </c>
      <c r="J587" s="231" t="str">
        <f>VLOOKUP(C587, 'DATA - LIS - RX'!A:B,2,0)</f>
        <v>Amitriptyline, Duloxetine, Gabapentin, Oxycodone, Zolpidem </v>
      </c>
      <c r="K587" s="231" t="b">
        <f>VLOOKUP($C587, 'DATA - LIS - RX'!$A:$D,3,0)</f>
        <v>1</v>
      </c>
      <c r="L587" s="257">
        <f>VLOOKUP($C587, 'DATA - LIS - RX'!$A:$D,4,0)</f>
        <v>44601</v>
      </c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idden="1">
      <c r="A588" s="290">
        <v>206426.0</v>
      </c>
      <c r="B588" s="231" t="s">
        <v>8574</v>
      </c>
      <c r="C588" s="231">
        <v>14212.0</v>
      </c>
      <c r="D588" s="231" t="s">
        <v>243</v>
      </c>
      <c r="E588" s="291">
        <v>44565.0</v>
      </c>
      <c r="F588" s="290" t="s">
        <v>7569</v>
      </c>
      <c r="G588" s="290" t="s">
        <v>8309</v>
      </c>
      <c r="H588" s="290" t="s">
        <v>8309</v>
      </c>
      <c r="I588" s="236" t="str">
        <f t="shared" si="24"/>
        <v>+</v>
      </c>
      <c r="J588" s="231" t="str">
        <f>VLOOKUP(C588, 'DATA - LIS - RX'!A:B,2,0)</f>
        <v>Clonazepam, Oxycodone</v>
      </c>
      <c r="K588" s="231" t="b">
        <f>VLOOKUP($C588, 'DATA - LIS - RX'!$A:$D,3,0)</f>
        <v>1</v>
      </c>
      <c r="L588" s="257">
        <f>VLOOKUP($C588, 'DATA - LIS - RX'!$A:$D,4,0)</f>
        <v>44636</v>
      </c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idden="1">
      <c r="A589" s="290">
        <v>206430.0</v>
      </c>
      <c r="B589" s="231" t="s">
        <v>8418</v>
      </c>
      <c r="C589" s="231">
        <v>9171.0</v>
      </c>
      <c r="D589" s="231" t="s">
        <v>2517</v>
      </c>
      <c r="E589" s="291">
        <v>44565.0</v>
      </c>
      <c r="F589" s="290" t="s">
        <v>7569</v>
      </c>
      <c r="G589" s="290" t="s">
        <v>8309</v>
      </c>
      <c r="H589" s="290" t="s">
        <v>8309</v>
      </c>
      <c r="I589" s="236" t="str">
        <f t="shared" si="24"/>
        <v>+</v>
      </c>
      <c r="J589" s="231" t="str">
        <f>VLOOKUP(C589, 'DATA - LIS - RX'!A:B,2,0)</f>
        <v>Gabapentin, Oxycodone</v>
      </c>
      <c r="K589" s="231" t="b">
        <f>VLOOKUP($C589, 'DATA - LIS - RX'!$A:$D,3,0)</f>
        <v>1</v>
      </c>
      <c r="L589" s="257">
        <f>VLOOKUP($C589, 'DATA - LIS - RX'!$A:$D,4,0)</f>
        <v>44601</v>
      </c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idden="1">
      <c r="A590" s="290">
        <v>206430.0</v>
      </c>
      <c r="B590" s="231" t="s">
        <v>8418</v>
      </c>
      <c r="C590" s="231">
        <v>9171.0</v>
      </c>
      <c r="D590" s="231" t="s">
        <v>2517</v>
      </c>
      <c r="E590" s="291">
        <v>44565.0</v>
      </c>
      <c r="F590" s="290" t="s">
        <v>7569</v>
      </c>
      <c r="G590" s="290" t="s">
        <v>8315</v>
      </c>
      <c r="H590" s="290" t="s">
        <v>8309</v>
      </c>
      <c r="I590" s="236" t="str">
        <f t="shared" si="24"/>
        <v>+</v>
      </c>
      <c r="J590" s="231" t="str">
        <f>VLOOKUP(C590, 'DATA - LIS - RX'!A:B,2,0)</f>
        <v>Gabapentin, Oxycodone</v>
      </c>
      <c r="K590" s="231" t="b">
        <f>VLOOKUP($C590, 'DATA - LIS - RX'!$A:$D,3,0)</f>
        <v>1</v>
      </c>
      <c r="L590" s="257">
        <f>VLOOKUP($C590, 'DATA - LIS - RX'!$A:$D,4,0)</f>
        <v>44601</v>
      </c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idden="1">
      <c r="A591" s="290">
        <v>206440.0</v>
      </c>
      <c r="B591" s="231" t="s">
        <v>8345</v>
      </c>
      <c r="C591" s="231">
        <v>10400.0</v>
      </c>
      <c r="D591" s="231" t="s">
        <v>300</v>
      </c>
      <c r="E591" s="291">
        <v>44565.0</v>
      </c>
      <c r="F591" s="290" t="s">
        <v>7569</v>
      </c>
      <c r="G591" s="290" t="s">
        <v>8315</v>
      </c>
      <c r="H591" s="290" t="s">
        <v>8309</v>
      </c>
      <c r="I591" s="236" t="str">
        <f t="shared" si="24"/>
        <v>+</v>
      </c>
      <c r="J591" s="231" t="str">
        <f>VLOOKUP(C591, 'DATA - LIS - RX'!A:B,2,0)</f>
        <v>Clonazepam, Pregabalin, Oxycodone, Morphine</v>
      </c>
      <c r="K591" s="231" t="b">
        <f>VLOOKUP($C591, 'DATA - LIS - RX'!$A:$D,3,0)</f>
        <v>1</v>
      </c>
      <c r="L591" s="257">
        <f>VLOOKUP($C591, 'DATA - LIS - RX'!$A:$D,4,0)</f>
        <v>44601</v>
      </c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idden="1">
      <c r="A592" s="290">
        <v>206440.0</v>
      </c>
      <c r="B592" s="231" t="s">
        <v>8345</v>
      </c>
      <c r="C592" s="231">
        <v>10400.0</v>
      </c>
      <c r="D592" s="231" t="s">
        <v>300</v>
      </c>
      <c r="E592" s="291">
        <v>44565.0</v>
      </c>
      <c r="F592" s="290" t="s">
        <v>7569</v>
      </c>
      <c r="G592" s="290" t="s">
        <v>8309</v>
      </c>
      <c r="H592" s="290" t="s">
        <v>8309</v>
      </c>
      <c r="I592" s="236" t="str">
        <f t="shared" si="24"/>
        <v>+</v>
      </c>
      <c r="J592" s="231" t="str">
        <f>VLOOKUP(C592, 'DATA - LIS - RX'!A:B,2,0)</f>
        <v>Clonazepam, Pregabalin, Oxycodone, Morphine</v>
      </c>
      <c r="K592" s="231" t="b">
        <f>VLOOKUP($C592, 'DATA - LIS - RX'!$A:$D,3,0)</f>
        <v>1</v>
      </c>
      <c r="L592" s="257">
        <f>VLOOKUP($C592, 'DATA - LIS - RX'!$A:$D,4,0)</f>
        <v>44601</v>
      </c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idden="1">
      <c r="A593" s="290">
        <v>206442.0</v>
      </c>
      <c r="B593" s="231" t="s">
        <v>8452</v>
      </c>
      <c r="C593" s="231">
        <v>10055.0</v>
      </c>
      <c r="D593" s="231" t="s">
        <v>2530</v>
      </c>
      <c r="E593" s="291">
        <v>44565.0</v>
      </c>
      <c r="F593" s="290" t="s">
        <v>7569</v>
      </c>
      <c r="G593" s="290" t="s">
        <v>8315</v>
      </c>
      <c r="H593" s="290" t="s">
        <v>8309</v>
      </c>
      <c r="I593" s="236" t="str">
        <f t="shared" si="24"/>
        <v>#VALUE!</v>
      </c>
      <c r="J593" s="231" t="str">
        <f>VLOOKUP(C593, 'DATA - LIS - RX'!A:B,2,0)</f>
        <v>Buprenorphine, Hydrocodone</v>
      </c>
      <c r="K593" s="231" t="b">
        <f>VLOOKUP($C593, 'DATA - LIS - RX'!$A:$D,3,0)</f>
        <v>1</v>
      </c>
      <c r="L593" s="257">
        <f>VLOOKUP($C593, 'DATA - LIS - RX'!$A:$D,4,0)</f>
        <v>44601</v>
      </c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idden="1">
      <c r="A594" s="290">
        <v>206442.0</v>
      </c>
      <c r="B594" s="231" t="s">
        <v>8452</v>
      </c>
      <c r="C594" s="231">
        <v>10055.0</v>
      </c>
      <c r="D594" s="231" t="s">
        <v>2530</v>
      </c>
      <c r="E594" s="291">
        <v>44565.0</v>
      </c>
      <c r="F594" s="290" t="s">
        <v>7569</v>
      </c>
      <c r="G594" s="290" t="s">
        <v>8309</v>
      </c>
      <c r="H594" s="290" t="s">
        <v>8309</v>
      </c>
      <c r="I594" s="236" t="str">
        <f t="shared" si="24"/>
        <v>#VALUE!</v>
      </c>
      <c r="J594" s="231" t="str">
        <f>VLOOKUP(C594, 'DATA - LIS - RX'!A:B,2,0)</f>
        <v>Buprenorphine, Hydrocodone</v>
      </c>
      <c r="K594" s="231" t="b">
        <f>VLOOKUP($C594, 'DATA - LIS - RX'!$A:$D,3,0)</f>
        <v>1</v>
      </c>
      <c r="L594" s="257">
        <f>VLOOKUP($C594, 'DATA - LIS - RX'!$A:$D,4,0)</f>
        <v>44601</v>
      </c>
      <c r="M594" s="292" t="str">
        <f>VLOOKUP(B594, 'FEB2022 - CC'!A:G,7,0)</f>
        <v>#N/A</v>
      </c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idden="1">
      <c r="A595" s="290">
        <v>206448.0</v>
      </c>
      <c r="B595" s="231" t="s">
        <v>8347</v>
      </c>
      <c r="C595" s="231">
        <v>9775.0</v>
      </c>
      <c r="D595" s="231" t="s">
        <v>219</v>
      </c>
      <c r="E595" s="291">
        <v>44565.0</v>
      </c>
      <c r="F595" s="290" t="s">
        <v>7569</v>
      </c>
      <c r="G595" s="290" t="s">
        <v>8315</v>
      </c>
      <c r="H595" s="290" t="s">
        <v>8309</v>
      </c>
      <c r="I595" s="236" t="str">
        <f t="shared" si="24"/>
        <v>+</v>
      </c>
      <c r="J595" s="231" t="str">
        <f>VLOOKUP(C595, 'DATA - LIS - RX'!A:B,2,0)</f>
        <v>Alprazolam, Gabapentin, Oxycodone, Dronabinol</v>
      </c>
      <c r="K595" s="231" t="b">
        <f>VLOOKUP($C595, 'DATA - LIS - RX'!$A:$D,3,0)</f>
        <v>1</v>
      </c>
      <c r="L595" s="257">
        <f>VLOOKUP($C595, 'DATA - LIS - RX'!$A:$D,4,0)</f>
        <v>44616</v>
      </c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idden="1">
      <c r="A596" s="290">
        <v>206448.0</v>
      </c>
      <c r="B596" s="231" t="s">
        <v>8347</v>
      </c>
      <c r="C596" s="231">
        <v>9775.0</v>
      </c>
      <c r="D596" s="231" t="s">
        <v>219</v>
      </c>
      <c r="E596" s="291">
        <v>44565.0</v>
      </c>
      <c r="F596" s="290" t="s">
        <v>7569</v>
      </c>
      <c r="G596" s="290" t="s">
        <v>8309</v>
      </c>
      <c r="H596" s="290" t="s">
        <v>8309</v>
      </c>
      <c r="I596" s="236" t="str">
        <f t="shared" si="24"/>
        <v>+</v>
      </c>
      <c r="J596" s="231" t="str">
        <f>VLOOKUP(C596, 'DATA - LIS - RX'!A:B,2,0)</f>
        <v>Alprazolam, Gabapentin, Oxycodone, Dronabinol</v>
      </c>
      <c r="K596" s="231" t="b">
        <f>VLOOKUP($C596, 'DATA - LIS - RX'!$A:$D,3,0)</f>
        <v>1</v>
      </c>
      <c r="L596" s="257">
        <f>VLOOKUP($C596, 'DATA - LIS - RX'!$A:$D,4,0)</f>
        <v>44616</v>
      </c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idden="1">
      <c r="A597" s="290">
        <v>206458.0</v>
      </c>
      <c r="B597" s="231" t="s">
        <v>8376</v>
      </c>
      <c r="C597" s="231">
        <v>11883.0</v>
      </c>
      <c r="D597" s="231" t="s">
        <v>2569</v>
      </c>
      <c r="E597" s="291">
        <v>44566.0</v>
      </c>
      <c r="F597" s="290" t="s">
        <v>7569</v>
      </c>
      <c r="G597" s="290">
        <v>1910.0</v>
      </c>
      <c r="H597" s="290" t="s">
        <v>8309</v>
      </c>
      <c r="I597" s="236" t="str">
        <f t="shared" si="24"/>
        <v>+</v>
      </c>
      <c r="J597" s="231" t="str">
        <f>VLOOKUP(C597, 'DATA - LIS - RX'!A:B,2,0)</f>
        <v>Oxycodone, Duloxetine</v>
      </c>
      <c r="K597" s="231" t="b">
        <f>VLOOKUP($C597, 'DATA - LIS - RX'!$A:$D,3,0)</f>
        <v>1</v>
      </c>
      <c r="L597" s="257">
        <f>VLOOKUP($C597, 'DATA - LIS - RX'!$A:$D,4,0)</f>
        <v>44601</v>
      </c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idden="1">
      <c r="A598" s="290">
        <v>206462.0</v>
      </c>
      <c r="B598" s="231" t="s">
        <v>8497</v>
      </c>
      <c r="C598" s="231">
        <v>15713.0</v>
      </c>
      <c r="D598" s="231" t="s">
        <v>2573</v>
      </c>
      <c r="E598" s="291">
        <v>44566.0</v>
      </c>
      <c r="F598" s="290" t="s">
        <v>7569</v>
      </c>
      <c r="G598" s="290">
        <v>506.0</v>
      </c>
      <c r="H598" s="290" t="s">
        <v>8309</v>
      </c>
      <c r="I598" s="236" t="str">
        <f t="shared" si="24"/>
        <v>+</v>
      </c>
      <c r="J598" s="231" t="str">
        <f>VLOOKUP(C598, 'DATA - LIS - RX'!A:B,2,0)</f>
        <v>Oxycodone, Pregabalin</v>
      </c>
      <c r="K598" s="257" t="b">
        <f>VLOOKUP($C598, 'DATA - LIS - RX'!$A:$D,3,0)</f>
        <v>1</v>
      </c>
      <c r="L598" s="257">
        <f>VLOOKUP($C598, 'DATA - LIS - RX'!$A:$D,4,0)</f>
        <v>44601</v>
      </c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idden="1">
      <c r="A599" s="290">
        <v>206462.0</v>
      </c>
      <c r="B599" s="231" t="s">
        <v>8497</v>
      </c>
      <c r="C599" s="231">
        <v>15713.0</v>
      </c>
      <c r="D599" s="231" t="s">
        <v>2573</v>
      </c>
      <c r="E599" s="291">
        <v>44566.0</v>
      </c>
      <c r="F599" s="290" t="s">
        <v>7569</v>
      </c>
      <c r="G599" s="290" t="s">
        <v>8309</v>
      </c>
      <c r="H599" s="290" t="s">
        <v>8309</v>
      </c>
      <c r="I599" s="236" t="str">
        <f t="shared" si="24"/>
        <v>+</v>
      </c>
      <c r="J599" s="231" t="str">
        <f>VLOOKUP(C599, 'DATA - LIS - RX'!A:B,2,0)</f>
        <v>Oxycodone, Pregabalin</v>
      </c>
      <c r="K599" s="257" t="b">
        <f>VLOOKUP($C599, 'DATA - LIS - RX'!$A:$D,3,0)</f>
        <v>1</v>
      </c>
      <c r="L599" s="257">
        <f>VLOOKUP($C599, 'DATA - LIS - RX'!$A:$D,4,0)</f>
        <v>44601</v>
      </c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idden="1">
      <c r="A600" s="290">
        <v>206466.0</v>
      </c>
      <c r="B600" s="231" t="s">
        <v>8498</v>
      </c>
      <c r="C600" s="231">
        <v>15901.0</v>
      </c>
      <c r="D600" s="231" t="s">
        <v>2579</v>
      </c>
      <c r="E600" s="291">
        <v>44566.0</v>
      </c>
      <c r="F600" s="290" t="s">
        <v>7569</v>
      </c>
      <c r="G600" s="290" t="s">
        <v>8309</v>
      </c>
      <c r="H600" s="290" t="s">
        <v>8309</v>
      </c>
      <c r="I600" s="236" t="str">
        <f t="shared" si="24"/>
        <v>+</v>
      </c>
      <c r="J600" s="231" t="str">
        <f>VLOOKUP(C600, 'DATA - LIS - RX'!A:B,2,0)</f>
        <v>Oxycodone</v>
      </c>
      <c r="K600" s="257" t="b">
        <f>VLOOKUP($C600, 'DATA - LIS - RX'!$A:$D,3,0)</f>
        <v>1</v>
      </c>
      <c r="L600" s="257">
        <f>VLOOKUP($C600, 'DATA - LIS - RX'!$A:$D,4,0)</f>
        <v>44601</v>
      </c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idden="1">
      <c r="A601" s="290">
        <v>206466.0</v>
      </c>
      <c r="B601" s="231" t="s">
        <v>8498</v>
      </c>
      <c r="C601" s="231">
        <v>15901.0</v>
      </c>
      <c r="D601" s="231" t="s">
        <v>2579</v>
      </c>
      <c r="E601" s="291">
        <v>44566.0</v>
      </c>
      <c r="F601" s="290" t="s">
        <v>7569</v>
      </c>
      <c r="G601" s="290" t="s">
        <v>8315</v>
      </c>
      <c r="H601" s="290" t="s">
        <v>8309</v>
      </c>
      <c r="I601" s="236" t="str">
        <f t="shared" si="24"/>
        <v>+</v>
      </c>
      <c r="J601" s="231" t="str">
        <f>VLOOKUP(C601, 'DATA - LIS - RX'!A:B,2,0)</f>
        <v>Oxycodone</v>
      </c>
      <c r="K601" s="257" t="b">
        <f>VLOOKUP($C601, 'DATA - LIS - RX'!$A:$D,3,0)</f>
        <v>1</v>
      </c>
      <c r="L601" s="257">
        <f>VLOOKUP($C601, 'DATA - LIS - RX'!$A:$D,4,0)</f>
        <v>44601</v>
      </c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idden="1">
      <c r="A602" s="290">
        <v>206493.0</v>
      </c>
      <c r="B602" s="231" t="s">
        <v>8457</v>
      </c>
      <c r="C602" s="231">
        <v>12224.0</v>
      </c>
      <c r="D602" s="231" t="s">
        <v>1287</v>
      </c>
      <c r="E602" s="291">
        <v>44567.0</v>
      </c>
      <c r="F602" s="290" t="s">
        <v>7569</v>
      </c>
      <c r="G602" s="290" t="s">
        <v>8309</v>
      </c>
      <c r="H602" s="290" t="s">
        <v>8309</v>
      </c>
      <c r="I602" s="236" t="str">
        <f t="shared" si="24"/>
        <v>#VALUE!</v>
      </c>
      <c r="J602" s="231" t="str">
        <f>VLOOKUP(C602, 'DATA - LIS - RX'!A:B,2,0)</f>
        <v>Pregabalin, Tramadol</v>
      </c>
      <c r="K602" s="231" t="b">
        <f>VLOOKUP($C602, 'DATA - LIS - RX'!$A:$D,3,0)</f>
        <v>1</v>
      </c>
      <c r="L602" s="257">
        <f>VLOOKUP($C602, 'DATA - LIS - RX'!$A:$D,4,0)</f>
        <v>44384</v>
      </c>
      <c r="M602" s="292" t="str">
        <f>VLOOKUP(B602, 'FEB2022 - CC'!A:G,7,0)</f>
        <v>#N/A</v>
      </c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idden="1">
      <c r="A603" s="290">
        <v>206506.0</v>
      </c>
      <c r="B603" s="231" t="s">
        <v>8350</v>
      </c>
      <c r="C603" s="231">
        <v>10185.0</v>
      </c>
      <c r="D603" s="231" t="s">
        <v>386</v>
      </c>
      <c r="E603" s="291">
        <v>44567.0</v>
      </c>
      <c r="F603" s="290" t="s">
        <v>7569</v>
      </c>
      <c r="G603" s="290">
        <v>245.0</v>
      </c>
      <c r="H603" s="290" t="s">
        <v>8309</v>
      </c>
      <c r="I603" s="236" t="str">
        <f t="shared" si="24"/>
        <v>+</v>
      </c>
      <c r="J603" s="231" t="str">
        <f>VLOOKUP(C603, 'DATA - LIS - RX'!A:B,2,0)</f>
        <v>Alprazolam, Gabapentin, Oxycodone</v>
      </c>
      <c r="K603" s="231" t="b">
        <f>VLOOKUP($C603, 'DATA - LIS - RX'!$A:$D,3,0)</f>
        <v>1</v>
      </c>
      <c r="L603" s="257">
        <f>VLOOKUP($C603, 'DATA - LIS - RX'!$A:$D,4,0)</f>
        <v>44636</v>
      </c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idden="1">
      <c r="A604" s="290">
        <v>206506.0</v>
      </c>
      <c r="B604" s="231" t="s">
        <v>8350</v>
      </c>
      <c r="C604" s="231">
        <v>10185.0</v>
      </c>
      <c r="D604" s="231" t="s">
        <v>386</v>
      </c>
      <c r="E604" s="291">
        <v>44567.0</v>
      </c>
      <c r="F604" s="290" t="s">
        <v>7569</v>
      </c>
      <c r="G604" s="290" t="s">
        <v>8309</v>
      </c>
      <c r="H604" s="290" t="s">
        <v>8309</v>
      </c>
      <c r="I604" s="236" t="str">
        <f t="shared" si="24"/>
        <v>+</v>
      </c>
      <c r="J604" s="231" t="str">
        <f>VLOOKUP(C604, 'DATA - LIS - RX'!A:B,2,0)</f>
        <v>Alprazolam, Gabapentin, Oxycodone</v>
      </c>
      <c r="K604" s="231" t="b">
        <f>VLOOKUP($C604, 'DATA - LIS - RX'!$A:$D,3,0)</f>
        <v>1</v>
      </c>
      <c r="L604" s="257">
        <f>VLOOKUP($C604, 'DATA - LIS - RX'!$A:$D,4,0)</f>
        <v>44636</v>
      </c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idden="1">
      <c r="A605" s="290">
        <v>206508.0</v>
      </c>
      <c r="B605" s="231" t="s">
        <v>8387</v>
      </c>
      <c r="C605" s="231">
        <v>14729.0</v>
      </c>
      <c r="D605" s="231" t="s">
        <v>216</v>
      </c>
      <c r="E605" s="291">
        <v>44567.0</v>
      </c>
      <c r="F605" s="290" t="s">
        <v>7569</v>
      </c>
      <c r="G605" s="290" t="s">
        <v>8309</v>
      </c>
      <c r="H605" s="290" t="s">
        <v>8309</v>
      </c>
      <c r="I605" s="236" t="str">
        <f t="shared" si="24"/>
        <v>+</v>
      </c>
      <c r="J605" s="231" t="str">
        <f>VLOOKUP(C605, 'DATA - LIS - RX'!A:B,2,0)</f>
        <v>Alprazolam, Buprenorphine, Clonazepam, Oxycodone</v>
      </c>
      <c r="K605" s="231" t="b">
        <f>VLOOKUP($C605, 'DATA - LIS - RX'!$A:$D,3,0)</f>
        <v>1</v>
      </c>
      <c r="L605" s="257">
        <f>VLOOKUP($C605, 'DATA - LIS - RX'!$A:$D,4,0)</f>
        <v>44467</v>
      </c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idden="1">
      <c r="A606" s="290">
        <v>206508.0</v>
      </c>
      <c r="B606" s="231" t="s">
        <v>8387</v>
      </c>
      <c r="C606" s="231">
        <v>14729.0</v>
      </c>
      <c r="D606" s="231" t="s">
        <v>216</v>
      </c>
      <c r="E606" s="291">
        <v>44567.0</v>
      </c>
      <c r="F606" s="290" t="s">
        <v>7569</v>
      </c>
      <c r="G606" s="290">
        <v>906.0</v>
      </c>
      <c r="H606" s="290" t="s">
        <v>8309</v>
      </c>
      <c r="I606" s="236" t="str">
        <f t="shared" si="24"/>
        <v>+</v>
      </c>
      <c r="J606" s="231" t="str">
        <f>VLOOKUP(C606, 'DATA - LIS - RX'!A:B,2,0)</f>
        <v>Alprazolam, Buprenorphine, Clonazepam, Oxycodone</v>
      </c>
      <c r="K606" s="231" t="b">
        <f>VLOOKUP($C606, 'DATA - LIS - RX'!$A:$D,3,0)</f>
        <v>1</v>
      </c>
      <c r="L606" s="257">
        <f>VLOOKUP($C606, 'DATA - LIS - RX'!$A:$D,4,0)</f>
        <v>44467</v>
      </c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idden="1">
      <c r="A607" s="290">
        <v>206519.0</v>
      </c>
      <c r="B607" s="231" t="s">
        <v>8377</v>
      </c>
      <c r="C607" s="231">
        <v>15479.0</v>
      </c>
      <c r="D607" s="231" t="s">
        <v>241</v>
      </c>
      <c r="E607" s="291">
        <v>44567.0</v>
      </c>
      <c r="F607" s="290" t="s">
        <v>7569</v>
      </c>
      <c r="G607" s="290" t="s">
        <v>8309</v>
      </c>
      <c r="H607" s="290" t="s">
        <v>8309</v>
      </c>
      <c r="I607" s="236" t="str">
        <f t="shared" si="24"/>
        <v>+</v>
      </c>
      <c r="J607" s="231" t="str">
        <f>VLOOKUP(C607, 'DATA - LIS - RX'!A:B,2,0)</f>
        <v>Oxycodone, Buprenorphine, Gabapentin</v>
      </c>
      <c r="K607" s="257" t="b">
        <f>VLOOKUP($C607, 'DATA - LIS - RX'!$A:$D,3,0)</f>
        <v>1</v>
      </c>
      <c r="L607" s="257">
        <f>VLOOKUP($C607, 'DATA - LIS - RX'!$A:$D,4,0)</f>
        <v>44582</v>
      </c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idden="1">
      <c r="A608" s="290">
        <v>206534.0</v>
      </c>
      <c r="B608" s="231" t="s">
        <v>8520</v>
      </c>
      <c r="C608" s="231">
        <v>13835.0</v>
      </c>
      <c r="D608" s="231" t="s">
        <v>257</v>
      </c>
      <c r="E608" s="291">
        <v>44568.0</v>
      </c>
      <c r="F608" s="290" t="s">
        <v>7569</v>
      </c>
      <c r="G608" s="290" t="s">
        <v>8309</v>
      </c>
      <c r="H608" s="290" t="s">
        <v>8309</v>
      </c>
      <c r="I608" s="236" t="str">
        <f t="shared" si="24"/>
        <v>+</v>
      </c>
      <c r="J608" s="231" t="str">
        <f>VLOOKUP(C608, 'DATA - LIS - RX'!A:B,2,0)</f>
        <v>Gabapentin, Oxycodone</v>
      </c>
      <c r="K608" s="231" t="b">
        <f>VLOOKUP($C608, 'DATA - LIS - RX'!$A:$D,3,0)</f>
        <v>1</v>
      </c>
      <c r="L608" s="257">
        <f>VLOOKUP($C608, 'DATA - LIS - RX'!$A:$D,4,0)</f>
        <v>44531</v>
      </c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idden="1">
      <c r="A609" s="290">
        <v>206540.0</v>
      </c>
      <c r="B609" s="231" t="s">
        <v>8521</v>
      </c>
      <c r="C609" s="231">
        <v>14126.0</v>
      </c>
      <c r="D609" s="231" t="s">
        <v>605</v>
      </c>
      <c r="E609" s="291">
        <v>44568.0</v>
      </c>
      <c r="F609" s="290" t="s">
        <v>7569</v>
      </c>
      <c r="G609" s="290" t="s">
        <v>8309</v>
      </c>
      <c r="H609" s="290" t="s">
        <v>8309</v>
      </c>
      <c r="I609" s="236" t="str">
        <f t="shared" si="24"/>
        <v>+</v>
      </c>
      <c r="J609" s="231" t="str">
        <f>VLOOKUP(C609, 'DATA - LIS - RX'!A:B,2,0)</f>
        <v>Pregabalin, Oxycodone</v>
      </c>
      <c r="K609" s="231" t="b">
        <f>VLOOKUP($C609, 'DATA - LIS - RX'!$A:$D,3,0)</f>
        <v>1</v>
      </c>
      <c r="L609" s="257">
        <f>VLOOKUP($C609, 'DATA - LIS - RX'!$A:$D,4,0)</f>
        <v>44640</v>
      </c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idden="1">
      <c r="A610" s="290">
        <v>206558.0</v>
      </c>
      <c r="B610" s="231" t="s">
        <v>8499</v>
      </c>
      <c r="C610" s="231">
        <v>14219.0</v>
      </c>
      <c r="D610" s="231" t="s">
        <v>327</v>
      </c>
      <c r="E610" s="291">
        <v>44571.0</v>
      </c>
      <c r="F610" s="290" t="s">
        <v>7569</v>
      </c>
      <c r="G610" s="290" t="s">
        <v>8309</v>
      </c>
      <c r="H610" s="290" t="s">
        <v>8309</v>
      </c>
      <c r="I610" s="236" t="str">
        <f t="shared" si="24"/>
        <v>+</v>
      </c>
      <c r="J610" s="231" t="str">
        <f>VLOOKUP(C610, 'DATA - LIS - RX'!A:B,2,0)</f>
        <v>Oxycodone</v>
      </c>
      <c r="K610" s="231" t="b">
        <f>VLOOKUP($C610, 'DATA - LIS - RX'!$A:$D,3,0)</f>
        <v>1</v>
      </c>
      <c r="L610" s="257">
        <f>VLOOKUP($C610, 'DATA - LIS - RX'!$A:$D,4,0)</f>
        <v>44614</v>
      </c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idden="1">
      <c r="A611" s="290">
        <v>206558.0</v>
      </c>
      <c r="B611" s="231" t="s">
        <v>8499</v>
      </c>
      <c r="C611" s="231">
        <v>14219.0</v>
      </c>
      <c r="D611" s="231" t="s">
        <v>327</v>
      </c>
      <c r="E611" s="291">
        <v>44571.0</v>
      </c>
      <c r="F611" s="290" t="s">
        <v>7569</v>
      </c>
      <c r="G611" s="290">
        <v>1020.0</v>
      </c>
      <c r="H611" s="290" t="s">
        <v>8309</v>
      </c>
      <c r="I611" s="236" t="str">
        <f t="shared" si="24"/>
        <v>+</v>
      </c>
      <c r="J611" s="231" t="str">
        <f>VLOOKUP(C611, 'DATA - LIS - RX'!A:B,2,0)</f>
        <v>Oxycodone</v>
      </c>
      <c r="K611" s="231" t="b">
        <f>VLOOKUP($C611, 'DATA - LIS - RX'!$A:$D,3,0)</f>
        <v>1</v>
      </c>
      <c r="L611" s="257">
        <f>VLOOKUP($C611, 'DATA - LIS - RX'!$A:$D,4,0)</f>
        <v>44614</v>
      </c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idden="1">
      <c r="A612" s="290">
        <v>206579.0</v>
      </c>
      <c r="B612" s="231" t="s">
        <v>8436</v>
      </c>
      <c r="C612" s="231">
        <v>10732.0</v>
      </c>
      <c r="D612" s="231" t="s">
        <v>2703</v>
      </c>
      <c r="E612" s="291">
        <v>44572.0</v>
      </c>
      <c r="F612" s="290" t="s">
        <v>7569</v>
      </c>
      <c r="G612" s="290">
        <v>458.0</v>
      </c>
      <c r="H612" s="290" t="s">
        <v>8309</v>
      </c>
      <c r="I612" s="236" t="str">
        <f t="shared" si="24"/>
        <v>+</v>
      </c>
      <c r="J612" s="231" t="str">
        <f>VLOOKUP(C612, 'DATA - LIS - RX'!A:B,2,0)</f>
        <v>Gabapentin, Amitriptyline, Oxycodone</v>
      </c>
      <c r="K612" s="231" t="b">
        <f>VLOOKUP($C612, 'DATA - LIS - RX'!$A:$D,3,0)</f>
        <v>1</v>
      </c>
      <c r="L612" s="257">
        <f>VLOOKUP($C612, 'DATA - LIS - RX'!$A:$D,4,0)</f>
        <v>44614</v>
      </c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idden="1">
      <c r="A613" s="290">
        <v>206579.0</v>
      </c>
      <c r="B613" s="231" t="s">
        <v>8436</v>
      </c>
      <c r="C613" s="231">
        <v>10732.0</v>
      </c>
      <c r="D613" s="231" t="s">
        <v>2703</v>
      </c>
      <c r="E613" s="291">
        <v>44572.0</v>
      </c>
      <c r="F613" s="290" t="s">
        <v>7569</v>
      </c>
      <c r="G613" s="290" t="s">
        <v>8309</v>
      </c>
      <c r="H613" s="290" t="s">
        <v>8309</v>
      </c>
      <c r="I613" s="236" t="str">
        <f t="shared" si="24"/>
        <v>+</v>
      </c>
      <c r="J613" s="231" t="str">
        <f>VLOOKUP(C613, 'DATA - LIS - RX'!A:B,2,0)</f>
        <v>Gabapentin, Amitriptyline, Oxycodone</v>
      </c>
      <c r="K613" s="231" t="b">
        <f>VLOOKUP($C613, 'DATA - LIS - RX'!$A:$D,3,0)</f>
        <v>1</v>
      </c>
      <c r="L613" s="257">
        <f>VLOOKUP($C613, 'DATA - LIS - RX'!$A:$D,4,0)</f>
        <v>44614</v>
      </c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idden="1">
      <c r="A614" s="290">
        <v>206601.0</v>
      </c>
      <c r="B614" s="231" t="s">
        <v>8358</v>
      </c>
      <c r="C614" s="231">
        <v>14262.0</v>
      </c>
      <c r="D614" s="231" t="s">
        <v>713</v>
      </c>
      <c r="E614" s="291">
        <v>44575.0</v>
      </c>
      <c r="F614" s="290" t="s">
        <v>7569</v>
      </c>
      <c r="G614" s="290" t="s">
        <v>8315</v>
      </c>
      <c r="H614" s="290" t="s">
        <v>8309</v>
      </c>
      <c r="I614" s="236" t="str">
        <f t="shared" si="24"/>
        <v>+</v>
      </c>
      <c r="J614" s="231" t="str">
        <f>VLOOKUP(C614, 'DATA - LIS - RX'!A:B,2,0)</f>
        <v>Alprazolam, Oxycodone, Buprenorphine, Pregabalin</v>
      </c>
      <c r="K614" s="231" t="b">
        <f>VLOOKUP($C614, 'DATA - LIS - RX'!$A:$D,3,0)</f>
        <v>1</v>
      </c>
      <c r="L614" s="257">
        <f>VLOOKUP($C614, 'DATA - LIS - RX'!$A:$D,4,0)</f>
        <v>44616</v>
      </c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idden="1">
      <c r="A615" s="290">
        <v>206601.0</v>
      </c>
      <c r="B615" s="231" t="s">
        <v>8358</v>
      </c>
      <c r="C615" s="231">
        <v>14262.0</v>
      </c>
      <c r="D615" s="231" t="s">
        <v>713</v>
      </c>
      <c r="E615" s="291">
        <v>44575.0</v>
      </c>
      <c r="F615" s="290" t="s">
        <v>7569</v>
      </c>
      <c r="G615" s="290" t="s">
        <v>8309</v>
      </c>
      <c r="H615" s="290" t="s">
        <v>8309</v>
      </c>
      <c r="I615" s="236" t="str">
        <f t="shared" si="24"/>
        <v>+</v>
      </c>
      <c r="J615" s="231" t="str">
        <f>VLOOKUP(C615, 'DATA - LIS - RX'!A:B,2,0)</f>
        <v>Alprazolam, Oxycodone, Buprenorphine, Pregabalin</v>
      </c>
      <c r="K615" s="231" t="b">
        <f>VLOOKUP($C615, 'DATA - LIS - RX'!$A:$D,3,0)</f>
        <v>1</v>
      </c>
      <c r="L615" s="257">
        <f>VLOOKUP($C615, 'DATA - LIS - RX'!$A:$D,4,0)</f>
        <v>44616</v>
      </c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idden="1">
      <c r="A616" s="290">
        <v>206610.0</v>
      </c>
      <c r="B616" s="231" t="s">
        <v>8575</v>
      </c>
      <c r="C616" s="231">
        <v>9534.0</v>
      </c>
      <c r="D616" s="231" t="s">
        <v>989</v>
      </c>
      <c r="E616" s="291">
        <v>44575.0</v>
      </c>
      <c r="F616" s="290" t="s">
        <v>7569</v>
      </c>
      <c r="G616" s="290" t="s">
        <v>8309</v>
      </c>
      <c r="H616" s="290" t="s">
        <v>8309</v>
      </c>
      <c r="I616" s="236" t="str">
        <f t="shared" si="24"/>
        <v>+</v>
      </c>
      <c r="J616" s="231" t="str">
        <f>VLOOKUP(C616, 'DATA - LIS - RX'!A:B,2,0)</f>
        <v>Clonazepam, Oxycodone</v>
      </c>
      <c r="K616" s="231" t="b">
        <f>VLOOKUP($C616, 'DATA - LIS - RX'!$A:$D,3,0)</f>
        <v>1</v>
      </c>
      <c r="L616" s="257">
        <f>VLOOKUP($C616, 'DATA - LIS - RX'!$A:$D,4,0)</f>
        <v>44591</v>
      </c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idden="1">
      <c r="A617" s="290">
        <v>206616.0</v>
      </c>
      <c r="B617" s="231" t="s">
        <v>8328</v>
      </c>
      <c r="C617" s="231">
        <v>9938.0</v>
      </c>
      <c r="D617" s="231" t="s">
        <v>2756</v>
      </c>
      <c r="E617" s="291">
        <v>44574.0</v>
      </c>
      <c r="F617" s="290" t="s">
        <v>7569</v>
      </c>
      <c r="G617" s="290">
        <v>767.0</v>
      </c>
      <c r="H617" s="290" t="s">
        <v>8309</v>
      </c>
      <c r="I617" s="236" t="str">
        <f t="shared" si="24"/>
        <v>+</v>
      </c>
      <c r="J617" s="231" t="str">
        <f>VLOOKUP(C617, 'DATA - LIS - RX'!A:B,2,0)</f>
        <v>Oxycodone, Duloxetine, Pregabalin</v>
      </c>
      <c r="K617" s="231" t="b">
        <f>VLOOKUP($C617, 'DATA - LIS - RX'!$A:$D,3,0)</f>
        <v>1</v>
      </c>
      <c r="L617" s="257">
        <f>VLOOKUP($C617, 'DATA - LIS - RX'!$A:$D,4,0)</f>
        <v>44615</v>
      </c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idden="1">
      <c r="A618" s="290">
        <v>206616.0</v>
      </c>
      <c r="B618" s="231" t="s">
        <v>8328</v>
      </c>
      <c r="C618" s="231">
        <v>9938.0</v>
      </c>
      <c r="D618" s="231" t="s">
        <v>2756</v>
      </c>
      <c r="E618" s="291">
        <v>44574.0</v>
      </c>
      <c r="F618" s="290" t="s">
        <v>7569</v>
      </c>
      <c r="G618" s="290" t="s">
        <v>8309</v>
      </c>
      <c r="H618" s="290" t="s">
        <v>8309</v>
      </c>
      <c r="I618" s="236" t="str">
        <f t="shared" si="24"/>
        <v>+</v>
      </c>
      <c r="J618" s="231" t="str">
        <f>VLOOKUP(C618, 'DATA - LIS - RX'!A:B,2,0)</f>
        <v>Oxycodone, Duloxetine, Pregabalin</v>
      </c>
      <c r="K618" s="231" t="b">
        <f>VLOOKUP($C618, 'DATA - LIS - RX'!$A:$D,3,0)</f>
        <v>1</v>
      </c>
      <c r="L618" s="257">
        <f>VLOOKUP($C618, 'DATA - LIS - RX'!$A:$D,4,0)</f>
        <v>44615</v>
      </c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idden="1">
      <c r="A619" s="290">
        <v>206622.0</v>
      </c>
      <c r="B619" s="231" t="s">
        <v>8441</v>
      </c>
      <c r="C619" s="231">
        <v>12567.0</v>
      </c>
      <c r="D619" s="231" t="s">
        <v>1948</v>
      </c>
      <c r="E619" s="291">
        <v>44574.0</v>
      </c>
      <c r="F619" s="290" t="s">
        <v>7569</v>
      </c>
      <c r="G619" s="290" t="s">
        <v>8309</v>
      </c>
      <c r="H619" s="290" t="s">
        <v>8309</v>
      </c>
      <c r="I619" s="236" t="str">
        <f t="shared" si="24"/>
        <v>+</v>
      </c>
      <c r="J619" s="231" t="str">
        <f>VLOOKUP(C619, 'DATA - LIS - RX'!A:B,2,0)</f>
        <v>Gabapentin, Oxycodone</v>
      </c>
      <c r="K619" s="231" t="b">
        <f>VLOOKUP($C619, 'DATA - LIS - RX'!$A:$D,3,0)</f>
        <v>1</v>
      </c>
      <c r="L619" s="257">
        <f>VLOOKUP($C619, 'DATA - LIS - RX'!$A:$D,4,0)</f>
        <v>44615</v>
      </c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idden="1">
      <c r="A620" s="290">
        <v>206622.0</v>
      </c>
      <c r="B620" s="231" t="s">
        <v>8441</v>
      </c>
      <c r="C620" s="231">
        <v>12567.0</v>
      </c>
      <c r="D620" s="231" t="s">
        <v>1948</v>
      </c>
      <c r="E620" s="291">
        <v>44574.0</v>
      </c>
      <c r="F620" s="290" t="s">
        <v>7569</v>
      </c>
      <c r="G620" s="290">
        <v>1680.0</v>
      </c>
      <c r="H620" s="290" t="s">
        <v>8309</v>
      </c>
      <c r="I620" s="236" t="str">
        <f t="shared" si="24"/>
        <v>+</v>
      </c>
      <c r="J620" s="231" t="str">
        <f>VLOOKUP(C620, 'DATA - LIS - RX'!A:B,2,0)</f>
        <v>Gabapentin, Oxycodone</v>
      </c>
      <c r="K620" s="231" t="b">
        <f>VLOOKUP($C620, 'DATA - LIS - RX'!$A:$D,3,0)</f>
        <v>1</v>
      </c>
      <c r="L620" s="257">
        <f>VLOOKUP($C620, 'DATA - LIS - RX'!$A:$D,4,0)</f>
        <v>44615</v>
      </c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idden="1">
      <c r="A621" s="290">
        <v>206626.0</v>
      </c>
      <c r="B621" s="231" t="s">
        <v>8501</v>
      </c>
      <c r="C621" s="231">
        <v>9182.0</v>
      </c>
      <c r="D621" s="231" t="s">
        <v>2761</v>
      </c>
      <c r="E621" s="291">
        <v>44574.0</v>
      </c>
      <c r="F621" s="290" t="s">
        <v>7569</v>
      </c>
      <c r="G621" s="290" t="s">
        <v>8309</v>
      </c>
      <c r="H621" s="290" t="s">
        <v>8309</v>
      </c>
      <c r="I621" s="236" t="str">
        <f t="shared" si="24"/>
        <v>+</v>
      </c>
      <c r="J621" s="231" t="str">
        <f>VLOOKUP(C621, 'DATA - LIS - RX'!A:B,2,0)</f>
        <v>Oxycodone</v>
      </c>
      <c r="K621" s="231" t="b">
        <f>VLOOKUP($C621, 'DATA - LIS - RX'!$A:$D,3,0)</f>
        <v>1</v>
      </c>
      <c r="L621" s="257">
        <f>VLOOKUP($C621, 'DATA - LIS - RX'!$A:$D,4,0)</f>
        <v>44615</v>
      </c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idden="1">
      <c r="A622" s="290">
        <v>206626.0</v>
      </c>
      <c r="B622" s="231" t="s">
        <v>8501</v>
      </c>
      <c r="C622" s="231">
        <v>9182.0</v>
      </c>
      <c r="D622" s="231" t="s">
        <v>2761</v>
      </c>
      <c r="E622" s="291">
        <v>44574.0</v>
      </c>
      <c r="F622" s="290" t="s">
        <v>7569</v>
      </c>
      <c r="G622" s="290">
        <v>98.6</v>
      </c>
      <c r="H622" s="290" t="s">
        <v>8309</v>
      </c>
      <c r="I622" s="236" t="str">
        <f t="shared" si="24"/>
        <v>+</v>
      </c>
      <c r="J622" s="231" t="str">
        <f>VLOOKUP(C622, 'DATA - LIS - RX'!A:B,2,0)</f>
        <v>Oxycodone</v>
      </c>
      <c r="K622" s="231" t="b">
        <f>VLOOKUP($C622, 'DATA - LIS - RX'!$A:$D,3,0)</f>
        <v>1</v>
      </c>
      <c r="L622" s="257">
        <f>VLOOKUP($C622, 'DATA - LIS - RX'!$A:$D,4,0)</f>
        <v>44615</v>
      </c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idden="1">
      <c r="A623" s="290">
        <v>206629.0</v>
      </c>
      <c r="B623" s="231" t="s">
        <v>8502</v>
      </c>
      <c r="C623" s="231">
        <v>13860.0</v>
      </c>
      <c r="D623" s="231" t="s">
        <v>2770</v>
      </c>
      <c r="E623" s="291">
        <v>44574.0</v>
      </c>
      <c r="F623" s="290" t="s">
        <v>7569</v>
      </c>
      <c r="G623" s="290" t="s">
        <v>8309</v>
      </c>
      <c r="H623" s="290" t="s">
        <v>8309</v>
      </c>
      <c r="I623" s="236" t="str">
        <f t="shared" si="24"/>
        <v>+</v>
      </c>
      <c r="J623" s="231" t="str">
        <f>VLOOKUP(C623, 'DATA - LIS - RX'!A:B,2,0)</f>
        <v>Oxycodone</v>
      </c>
      <c r="K623" s="231" t="b">
        <f>VLOOKUP($C623, 'DATA - LIS - RX'!$A:$D,3,0)</f>
        <v>1</v>
      </c>
      <c r="L623" s="257">
        <f>VLOOKUP($C623, 'DATA - LIS - RX'!$A:$D,4,0)</f>
        <v>44616</v>
      </c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idden="1">
      <c r="A624" s="290">
        <v>206629.0</v>
      </c>
      <c r="B624" s="231" t="s">
        <v>8502</v>
      </c>
      <c r="C624" s="231">
        <v>13860.0</v>
      </c>
      <c r="D624" s="231" t="s">
        <v>2770</v>
      </c>
      <c r="E624" s="291">
        <v>44574.0</v>
      </c>
      <c r="F624" s="290" t="s">
        <v>7569</v>
      </c>
      <c r="G624" s="290">
        <v>234.0</v>
      </c>
      <c r="H624" s="290" t="s">
        <v>8309</v>
      </c>
      <c r="I624" s="236" t="str">
        <f t="shared" si="24"/>
        <v>+</v>
      </c>
      <c r="J624" s="231" t="str">
        <f>VLOOKUP(C624, 'DATA - LIS - RX'!A:B,2,0)</f>
        <v>Oxycodone</v>
      </c>
      <c r="K624" s="231" t="b">
        <f>VLOOKUP($C624, 'DATA - LIS - RX'!$A:$D,3,0)</f>
        <v>1</v>
      </c>
      <c r="L624" s="257">
        <f>VLOOKUP($C624, 'DATA - LIS - RX'!$A:$D,4,0)</f>
        <v>44616</v>
      </c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idden="1">
      <c r="A625" s="290">
        <v>206642.0</v>
      </c>
      <c r="B625" s="231" t="s">
        <v>8503</v>
      </c>
      <c r="C625" s="231">
        <v>15791.0</v>
      </c>
      <c r="D625" s="231" t="s">
        <v>401</v>
      </c>
      <c r="E625" s="291">
        <v>44573.0</v>
      </c>
      <c r="F625" s="290" t="s">
        <v>7569</v>
      </c>
      <c r="G625" s="290" t="s">
        <v>8309</v>
      </c>
      <c r="H625" s="290" t="s">
        <v>8309</v>
      </c>
      <c r="I625" s="236" t="str">
        <f t="shared" si="24"/>
        <v>#VALUE!</v>
      </c>
      <c r="J625" s="231" t="str">
        <f>VLOOKUP(C625, 'DATA - LIS - RX'!A:B,2,0)</f>
        <v>Hydrocodone, Lorazepam, Pregabalin</v>
      </c>
      <c r="K625" s="257" t="b">
        <f>VLOOKUP($C625, 'DATA - LIS - RX'!$A:$D,3,0)</f>
        <v>1</v>
      </c>
      <c r="L625" s="257">
        <f>VLOOKUP($C625, 'DATA - LIS - RX'!$A:$D,4,0)</f>
        <v>44614</v>
      </c>
      <c r="M625" s="292" t="str">
        <f>VLOOKUP(B625, 'FEB2022 - CC'!A:G,7,0)</f>
        <v>#N/A</v>
      </c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idden="1">
      <c r="A626" s="290">
        <v>206642.0</v>
      </c>
      <c r="B626" s="231" t="s">
        <v>8503</v>
      </c>
      <c r="C626" s="231">
        <v>15791.0</v>
      </c>
      <c r="D626" s="231" t="s">
        <v>401</v>
      </c>
      <c r="E626" s="291">
        <v>44573.0</v>
      </c>
      <c r="F626" s="290" t="s">
        <v>7569</v>
      </c>
      <c r="G626" s="290" t="s">
        <v>8315</v>
      </c>
      <c r="H626" s="290" t="s">
        <v>8309</v>
      </c>
      <c r="I626" s="236" t="str">
        <f t="shared" si="24"/>
        <v>#VALUE!</v>
      </c>
      <c r="J626" s="231" t="str">
        <f>VLOOKUP(C626, 'DATA - LIS - RX'!A:B,2,0)</f>
        <v>Hydrocodone, Lorazepam, Pregabalin</v>
      </c>
      <c r="K626" s="257" t="b">
        <f>VLOOKUP($C626, 'DATA - LIS - RX'!$A:$D,3,0)</f>
        <v>1</v>
      </c>
      <c r="L626" s="257">
        <f>VLOOKUP($C626, 'DATA - LIS - RX'!$A:$D,4,0)</f>
        <v>44614</v>
      </c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idden="1">
      <c r="A627" s="290">
        <v>206648.0</v>
      </c>
      <c r="B627" s="231" t="s">
        <v>8317</v>
      </c>
      <c r="C627" s="231">
        <v>11619.0</v>
      </c>
      <c r="D627" s="231" t="s">
        <v>2729</v>
      </c>
      <c r="E627" s="291">
        <v>44573.0</v>
      </c>
      <c r="F627" s="290" t="s">
        <v>7569</v>
      </c>
      <c r="G627" s="290">
        <v>1380.0</v>
      </c>
      <c r="H627" s="290" t="s">
        <v>8309</v>
      </c>
      <c r="I627" s="236" t="str">
        <f t="shared" si="24"/>
        <v>+</v>
      </c>
      <c r="J627" s="231" t="str">
        <f>VLOOKUP(C627, 'DATA - LIS - RX'!A:B,2,0)</f>
        <v>Adderall, Diazepam, Pregabalin, Oxycodone</v>
      </c>
      <c r="K627" s="231" t="b">
        <f>VLOOKUP($C627, 'DATA - LIS - RX'!$A:$D,3,0)</f>
        <v>1</v>
      </c>
      <c r="L627" s="257">
        <f>VLOOKUP($C627, 'DATA - LIS - RX'!$A:$D,4,0)</f>
        <v>44614</v>
      </c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idden="1">
      <c r="A628" s="290">
        <v>206648.0</v>
      </c>
      <c r="B628" s="231" t="s">
        <v>8317</v>
      </c>
      <c r="C628" s="231">
        <v>11619.0</v>
      </c>
      <c r="D628" s="231" t="s">
        <v>2729</v>
      </c>
      <c r="E628" s="291">
        <v>44573.0</v>
      </c>
      <c r="F628" s="290" t="s">
        <v>7569</v>
      </c>
      <c r="G628" s="290" t="s">
        <v>8309</v>
      </c>
      <c r="H628" s="290" t="s">
        <v>8309</v>
      </c>
      <c r="I628" s="236" t="str">
        <f t="shared" si="24"/>
        <v>+</v>
      </c>
      <c r="J628" s="231" t="str">
        <f>VLOOKUP(C628, 'DATA - LIS - RX'!A:B,2,0)</f>
        <v>Adderall, Diazepam, Pregabalin, Oxycodone</v>
      </c>
      <c r="K628" s="231" t="b">
        <f>VLOOKUP($C628, 'DATA - LIS - RX'!$A:$D,3,0)</f>
        <v>1</v>
      </c>
      <c r="L628" s="257">
        <f>VLOOKUP($C628, 'DATA - LIS - RX'!$A:$D,4,0)</f>
        <v>44614</v>
      </c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idden="1">
      <c r="A629" s="290">
        <v>206654.0</v>
      </c>
      <c r="B629" s="231" t="s">
        <v>8504</v>
      </c>
      <c r="C629" s="231">
        <v>13019.0</v>
      </c>
      <c r="D629" s="231" t="s">
        <v>2738</v>
      </c>
      <c r="E629" s="291">
        <v>44573.0</v>
      </c>
      <c r="F629" s="290" t="s">
        <v>7569</v>
      </c>
      <c r="G629" s="290" t="s">
        <v>8309</v>
      </c>
      <c r="H629" s="290" t="s">
        <v>8309</v>
      </c>
      <c r="I629" s="236" t="str">
        <f t="shared" si="24"/>
        <v>+</v>
      </c>
      <c r="J629" s="231" t="str">
        <f>VLOOKUP(C629, 'DATA - LIS - RX'!A:B,2,0)</f>
        <v>Oxycodone</v>
      </c>
      <c r="K629" s="231" t="b">
        <f>VLOOKUP($C629, 'DATA - LIS - RX'!$A:$D,3,0)</f>
        <v>1</v>
      </c>
      <c r="L629" s="257">
        <f>VLOOKUP($C629, 'DATA - LIS - RX'!$A:$D,4,0)</f>
        <v>44614</v>
      </c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idden="1">
      <c r="A630" s="290">
        <v>206654.0</v>
      </c>
      <c r="B630" s="231" t="s">
        <v>8504</v>
      </c>
      <c r="C630" s="231">
        <v>13019.0</v>
      </c>
      <c r="D630" s="231" t="s">
        <v>2738</v>
      </c>
      <c r="E630" s="291">
        <v>44573.0</v>
      </c>
      <c r="F630" s="290" t="s">
        <v>7569</v>
      </c>
      <c r="G630" s="290">
        <v>517.0</v>
      </c>
      <c r="H630" s="290" t="s">
        <v>8309</v>
      </c>
      <c r="I630" s="236" t="str">
        <f t="shared" si="24"/>
        <v>+</v>
      </c>
      <c r="J630" s="231" t="str">
        <f>VLOOKUP(C630, 'DATA - LIS - RX'!A:B,2,0)</f>
        <v>Oxycodone</v>
      </c>
      <c r="K630" s="231" t="b">
        <f>VLOOKUP($C630, 'DATA - LIS - RX'!$A:$D,3,0)</f>
        <v>1</v>
      </c>
      <c r="L630" s="257">
        <f>VLOOKUP($C630, 'DATA - LIS - RX'!$A:$D,4,0)</f>
        <v>44614</v>
      </c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idden="1">
      <c r="A631" s="290">
        <v>206658.0</v>
      </c>
      <c r="B631" s="231" t="s">
        <v>8407</v>
      </c>
      <c r="C631" s="231">
        <v>9987.0</v>
      </c>
      <c r="D631" s="231" t="s">
        <v>2597</v>
      </c>
      <c r="E631" s="291">
        <v>44573.0</v>
      </c>
      <c r="F631" s="290" t="s">
        <v>7569</v>
      </c>
      <c r="G631" s="290">
        <v>1630.0</v>
      </c>
      <c r="H631" s="290" t="s">
        <v>8309</v>
      </c>
      <c r="I631" s="236" t="str">
        <f t="shared" si="24"/>
        <v>+</v>
      </c>
      <c r="J631" s="231" t="str">
        <f>VLOOKUP(C631, 'DATA - LIS - RX'!A:B,2,0)</f>
        <v>Gabapentin, Zolpidem, Phentermine, Oxycodone, Duloxetine </v>
      </c>
      <c r="K631" s="231" t="b">
        <f>VLOOKUP($C631, 'DATA - LIS - RX'!$A:$D,3,0)</f>
        <v>1</v>
      </c>
      <c r="L631" s="257">
        <f>VLOOKUP($C631, 'DATA - LIS - RX'!$A:$D,4,0)</f>
        <v>44614</v>
      </c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idden="1">
      <c r="A632" s="290">
        <v>206658.0</v>
      </c>
      <c r="B632" s="231" t="s">
        <v>8407</v>
      </c>
      <c r="C632" s="231">
        <v>9987.0</v>
      </c>
      <c r="D632" s="231" t="s">
        <v>2597</v>
      </c>
      <c r="E632" s="291">
        <v>44573.0</v>
      </c>
      <c r="F632" s="290" t="s">
        <v>7569</v>
      </c>
      <c r="G632" s="290" t="s">
        <v>8309</v>
      </c>
      <c r="H632" s="290" t="s">
        <v>8309</v>
      </c>
      <c r="I632" s="236" t="str">
        <f t="shared" si="24"/>
        <v>+</v>
      </c>
      <c r="J632" s="231" t="str">
        <f>VLOOKUP(C632, 'DATA - LIS - RX'!A:B,2,0)</f>
        <v>Gabapentin, Zolpidem, Phentermine, Oxycodone, Duloxetine </v>
      </c>
      <c r="K632" s="231" t="b">
        <f>VLOOKUP($C632, 'DATA - LIS - RX'!$A:$D,3,0)</f>
        <v>1</v>
      </c>
      <c r="L632" s="257">
        <f>VLOOKUP($C632, 'DATA - LIS - RX'!$A:$D,4,0)</f>
        <v>44614</v>
      </c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idden="1">
      <c r="A633" s="290">
        <v>206668.0</v>
      </c>
      <c r="B633" s="231" t="s">
        <v>8505</v>
      </c>
      <c r="C633" s="231">
        <v>16427.0</v>
      </c>
      <c r="D633" s="231" t="s">
        <v>2760</v>
      </c>
      <c r="E633" s="291">
        <v>44574.0</v>
      </c>
      <c r="F633" s="290" t="s">
        <v>7569</v>
      </c>
      <c r="G633" s="290" t="s">
        <v>8309</v>
      </c>
      <c r="H633" s="290" t="s">
        <v>8309</v>
      </c>
      <c r="I633" s="236" t="str">
        <f t="shared" si="24"/>
        <v>#VALUE!</v>
      </c>
      <c r="J633" s="231" t="str">
        <f>VLOOKUP(C633, 'DATA - LIS - RX'!A:B,2,0)</f>
        <v>Pregabalin, Tramadol</v>
      </c>
      <c r="K633" s="231" t="b">
        <f>VLOOKUP($C633, 'DATA - LIS - RX'!$A:$D,3,0)</f>
        <v>1</v>
      </c>
      <c r="L633" s="257">
        <f>VLOOKUP($C633, 'DATA - LIS - RX'!$A:$D,4,0)</f>
        <v>44615</v>
      </c>
      <c r="M633" s="292" t="str">
        <f>VLOOKUP(B633, 'FEB2022 - CC'!A:G,7,0)</f>
        <v>#N/A</v>
      </c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>
      <c r="A634" s="290">
        <v>206707.0</v>
      </c>
      <c r="B634" s="231" t="s">
        <v>8365</v>
      </c>
      <c r="C634" s="231">
        <v>9976.0</v>
      </c>
      <c r="D634" s="231" t="s">
        <v>985</v>
      </c>
      <c r="E634" s="291">
        <v>44575.0</v>
      </c>
      <c r="F634" s="290" t="s">
        <v>7569</v>
      </c>
      <c r="G634" s="290" t="s">
        <v>8309</v>
      </c>
      <c r="H634" s="290" t="s">
        <v>8309</v>
      </c>
      <c r="I634" s="236" t="str">
        <f t="shared" si="24"/>
        <v>#VALUE!</v>
      </c>
      <c r="J634" s="231" t="str">
        <f>VLOOKUP(C634, 'DATA - LIS - RX'!A:B,2,0)</f>
        <v>Clonazepam, Hydrocodone, Pregabalin, Tapentadol</v>
      </c>
      <c r="K634" s="231" t="b">
        <f>VLOOKUP($C634, 'DATA - LIS - RX'!$A:$D,3,0)</f>
        <v>1</v>
      </c>
      <c r="L634" s="257">
        <f>VLOOKUP($C634, 'DATA - LIS - RX'!$A:$D,4,0)</f>
        <v>44559</v>
      </c>
      <c r="M634" s="197" t="str">
        <f>VLOOKUP(B634, 'FEB2022 - CC'!A:G,7,0)</f>
        <v>#N/A</v>
      </c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idden="1">
      <c r="A635" s="290">
        <v>206718.0</v>
      </c>
      <c r="B635" s="231" t="s">
        <v>8541</v>
      </c>
      <c r="C635" s="231">
        <v>9479.0</v>
      </c>
      <c r="D635" s="231" t="s">
        <v>598</v>
      </c>
      <c r="E635" s="291">
        <v>44575.0</v>
      </c>
      <c r="F635" s="290" t="s">
        <v>7569</v>
      </c>
      <c r="G635" s="290" t="s">
        <v>8309</v>
      </c>
      <c r="H635" s="290" t="s">
        <v>8309</v>
      </c>
      <c r="I635" s="236" t="str">
        <f t="shared" si="24"/>
        <v>+</v>
      </c>
      <c r="J635" s="231" t="str">
        <f>VLOOKUP(C635, 'DATA - LIS - RX'!A:B,2,0)</f>
        <v>Alprazolam, Gabapentin, Zolpidem, Cyclobenzaprine, Oxycodone, Duloxetine</v>
      </c>
      <c r="K635" s="231" t="b">
        <f>VLOOKUP($C635, 'DATA - LIS - RX'!$A:$D,3,0)</f>
        <v>1</v>
      </c>
      <c r="L635" s="257">
        <f>VLOOKUP($C635, 'DATA - LIS - RX'!$A:$D,4,0)</f>
        <v>44640</v>
      </c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>
      <c r="A636" s="290">
        <v>206721.0</v>
      </c>
      <c r="B636" s="231" t="s">
        <v>8332</v>
      </c>
      <c r="C636" s="231">
        <v>9800.0</v>
      </c>
      <c r="D636" s="231" t="s">
        <v>2040</v>
      </c>
      <c r="E636" s="291">
        <v>44575.0</v>
      </c>
      <c r="F636" s="290" t="s">
        <v>7569</v>
      </c>
      <c r="G636" s="290" t="s">
        <v>8309</v>
      </c>
      <c r="H636" s="290" t="s">
        <v>8309</v>
      </c>
      <c r="I636" s="236" t="str">
        <f t="shared" si="24"/>
        <v>#VALUE!</v>
      </c>
      <c r="J636" s="231" t="str">
        <f>VLOOKUP(C636, 'DATA - LIS - RX'!A:B,2,0)</f>
        <v>Hydromorphone, Pregabalin, Duloxetine </v>
      </c>
      <c r="K636" s="231" t="b">
        <f>VLOOKUP($C636, 'DATA - LIS - RX'!$A:$D,3,0)</f>
        <v>1</v>
      </c>
      <c r="L636" s="257">
        <f>VLOOKUP($C636, 'DATA - LIS - RX'!$A:$D,4,0)</f>
        <v>44591</v>
      </c>
      <c r="M636" s="197" t="str">
        <f>VLOOKUP(B636, 'FEB2022 - CC'!A:G,7,0)</f>
        <v>#N/A</v>
      </c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idden="1">
      <c r="A637" s="290">
        <v>206722.0</v>
      </c>
      <c r="B637" s="231" t="s">
        <v>8310</v>
      </c>
      <c r="C637" s="231">
        <v>11066.0</v>
      </c>
      <c r="D637" s="231" t="s">
        <v>2812</v>
      </c>
      <c r="E637" s="291">
        <v>44575.0</v>
      </c>
      <c r="F637" s="290" t="s">
        <v>7569</v>
      </c>
      <c r="G637" s="290">
        <v>319.0</v>
      </c>
      <c r="H637" s="290" t="s">
        <v>8309</v>
      </c>
      <c r="I637" s="236" t="str">
        <f t="shared" si="24"/>
        <v>#VALUE!</v>
      </c>
      <c r="J637" s="231" t="str">
        <f>VLOOKUP(C637, 'DATA - LIS - RX'!A:B,2,0)</f>
        <v>Amitriptyline, Gabapentin, Morphine, Codeine, Diazepam</v>
      </c>
      <c r="K637" s="231" t="b">
        <f>VLOOKUP($C637, 'DATA - LIS - RX'!$A:$D,3,0)</f>
        <v>1</v>
      </c>
      <c r="L637" s="257">
        <f>VLOOKUP($C637, 'DATA - LIS - RX'!$A:$D,4,0)</f>
        <v>44616</v>
      </c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idden="1">
      <c r="A638" s="290">
        <v>206724.0</v>
      </c>
      <c r="B638" s="231" t="s">
        <v>8576</v>
      </c>
      <c r="C638" s="231">
        <v>16500.0</v>
      </c>
      <c r="D638" s="231" t="s">
        <v>2205</v>
      </c>
      <c r="E638" s="291">
        <v>44575.0</v>
      </c>
      <c r="F638" s="290" t="s">
        <v>7569</v>
      </c>
      <c r="G638" s="290" t="s">
        <v>8309</v>
      </c>
      <c r="H638" s="290" t="s">
        <v>8309</v>
      </c>
      <c r="I638" s="236" t="str">
        <f t="shared" si="24"/>
        <v>+</v>
      </c>
      <c r="J638" s="231" t="str">
        <f>VLOOKUP(C638, 'DATA - LIS - RX'!A:B,2,0)</f>
        <v>Zolpidem, Pregabalin, Oxycodone, Buprenorphine</v>
      </c>
      <c r="K638" s="257" t="b">
        <f>VLOOKUP($C638, 'DATA - LIS - RX'!$A:$D,3,0)</f>
        <v>1</v>
      </c>
      <c r="L638" s="257">
        <f>VLOOKUP($C638, 'DATA - LIS - RX'!$A:$D,4,0)</f>
        <v>44593</v>
      </c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idden="1">
      <c r="A639" s="290">
        <v>206735.0</v>
      </c>
      <c r="B639" s="231" t="s">
        <v>8545</v>
      </c>
      <c r="C639" s="231">
        <v>11489.0</v>
      </c>
      <c r="D639" s="231" t="s">
        <v>2828</v>
      </c>
      <c r="E639" s="291">
        <v>44578.0</v>
      </c>
      <c r="F639" s="290" t="s">
        <v>7569</v>
      </c>
      <c r="G639" s="290" t="s">
        <v>8309</v>
      </c>
      <c r="H639" s="290" t="s">
        <v>8309</v>
      </c>
      <c r="I639" s="236" t="str">
        <f t="shared" si="24"/>
        <v>+</v>
      </c>
      <c r="J639" s="231" t="str">
        <f>VLOOKUP(C639, 'DATA - LIS - RX'!A:B,2,0)</f>
        <v>Gabapentin, Oxycodone</v>
      </c>
      <c r="K639" s="231" t="b">
        <f>VLOOKUP($C639, 'DATA - LIS - RX'!$A:$D,3,0)</f>
        <v>1</v>
      </c>
      <c r="L639" s="257">
        <f>VLOOKUP($C639, 'DATA - LIS - RX'!$A:$D,4,0)</f>
        <v>44620</v>
      </c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idden="1">
      <c r="A640" s="290">
        <v>206757.0</v>
      </c>
      <c r="B640" s="231" t="s">
        <v>8577</v>
      </c>
      <c r="C640" s="231">
        <v>12682.0</v>
      </c>
      <c r="D640" s="231" t="s">
        <v>2848</v>
      </c>
      <c r="E640" s="291">
        <v>44578.0</v>
      </c>
      <c r="F640" s="290" t="s">
        <v>7569</v>
      </c>
      <c r="G640" s="290" t="s">
        <v>8309</v>
      </c>
      <c r="H640" s="290" t="s">
        <v>8309</v>
      </c>
      <c r="I640" s="236" t="str">
        <f t="shared" si="24"/>
        <v>+</v>
      </c>
      <c r="J640" s="231" t="str">
        <f>VLOOKUP(C640, 'DATA - LIS - RX'!A:B,2,0)</f>
        <v>Duloxetine, Oxycodone, Pregabalin</v>
      </c>
      <c r="K640" s="231" t="b">
        <f>VLOOKUP($C640, 'DATA - LIS - RX'!$A:$D,3,0)</f>
        <v>1</v>
      </c>
      <c r="L640" s="257">
        <f>VLOOKUP($C640, 'DATA - LIS - RX'!$A:$D,4,0)</f>
        <v>44620</v>
      </c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idden="1">
      <c r="A641" s="290">
        <v>206772.0</v>
      </c>
      <c r="B641" s="231" t="s">
        <v>8578</v>
      </c>
      <c r="C641" s="231">
        <v>11522.0</v>
      </c>
      <c r="D641" s="231" t="s">
        <v>2887</v>
      </c>
      <c r="E641" s="291">
        <v>44579.0</v>
      </c>
      <c r="F641" s="290" t="s">
        <v>7569</v>
      </c>
      <c r="G641" s="290" t="s">
        <v>8309</v>
      </c>
      <c r="H641" s="290" t="s">
        <v>8309</v>
      </c>
      <c r="I641" s="236" t="str">
        <f t="shared" si="24"/>
        <v>+</v>
      </c>
      <c r="J641" s="231" t="str">
        <f>VLOOKUP(C641, 'DATA - LIS - RX'!A:B,2,0)</f>
        <v>Tramadol, Oxycodone</v>
      </c>
      <c r="K641" s="231" t="b">
        <f>VLOOKUP($C641, 'DATA - LIS - RX'!$A:$D,3,0)</f>
        <v>1</v>
      </c>
      <c r="L641" s="257">
        <f>VLOOKUP($C641, 'DATA - LIS - RX'!$A:$D,4,0)</f>
        <v>44620</v>
      </c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idden="1">
      <c r="A642" s="290">
        <v>206774.0</v>
      </c>
      <c r="B642" s="231" t="s">
        <v>8579</v>
      </c>
      <c r="C642" s="231">
        <v>9945.0</v>
      </c>
      <c r="D642" s="231" t="s">
        <v>2892</v>
      </c>
      <c r="E642" s="291">
        <v>44579.0</v>
      </c>
      <c r="F642" s="290" t="s">
        <v>7569</v>
      </c>
      <c r="G642" s="290" t="s">
        <v>8309</v>
      </c>
      <c r="H642" s="290" t="s">
        <v>8309</v>
      </c>
      <c r="I642" s="236" t="str">
        <f t="shared" si="24"/>
        <v>+</v>
      </c>
      <c r="J642" s="231" t="str">
        <f>VLOOKUP(C642, 'DATA - LIS - RX'!A:B,2,0)</f>
        <v>Pregabalin, Duloxetine, Oxycodone</v>
      </c>
      <c r="K642" s="231" t="b">
        <f>VLOOKUP($C642, 'DATA - LIS - RX'!$A:$D,3,0)</f>
        <v>1</v>
      </c>
      <c r="L642" s="257">
        <f>VLOOKUP($C642, 'DATA - LIS - RX'!$A:$D,4,0)</f>
        <v>44591</v>
      </c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idden="1">
      <c r="A643" s="290">
        <v>206782.0</v>
      </c>
      <c r="B643" s="231" t="s">
        <v>8369</v>
      </c>
      <c r="C643" s="231">
        <v>10445.0</v>
      </c>
      <c r="D643" s="231" t="s">
        <v>1189</v>
      </c>
      <c r="E643" s="291">
        <v>44579.0</v>
      </c>
      <c r="F643" s="290" t="s">
        <v>7569</v>
      </c>
      <c r="G643" s="290" t="s">
        <v>8309</v>
      </c>
      <c r="H643" s="290" t="s">
        <v>8309</v>
      </c>
      <c r="I643" s="236" t="str">
        <f t="shared" si="24"/>
        <v>+</v>
      </c>
      <c r="J643" s="231" t="str">
        <f>VLOOKUP(C643, 'DATA - LIS - RX'!A:B,2,0)</f>
        <v>Alprazolam, Gabapentin, Oxycodone</v>
      </c>
      <c r="K643" s="231" t="b">
        <f>VLOOKUP($C643, 'DATA - LIS - RX'!$A:$D,3,0)</f>
        <v>1</v>
      </c>
      <c r="L643" s="257">
        <f>VLOOKUP($C643, 'DATA - LIS - RX'!$A:$D,4,0)</f>
        <v>44620</v>
      </c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idden="1">
      <c r="A644" s="290">
        <v>206802.0</v>
      </c>
      <c r="B644" s="231" t="s">
        <v>8562</v>
      </c>
      <c r="C644" s="231">
        <v>9283.0</v>
      </c>
      <c r="D644" s="231" t="s">
        <v>1148</v>
      </c>
      <c r="E644" s="291">
        <v>44580.0</v>
      </c>
      <c r="F644" s="290" t="s">
        <v>7569</v>
      </c>
      <c r="G644" s="290" t="s">
        <v>8309</v>
      </c>
      <c r="H644" s="290" t="s">
        <v>8309</v>
      </c>
      <c r="I644" s="236" t="str">
        <f t="shared" si="24"/>
        <v>+</v>
      </c>
      <c r="J644" s="231" t="str">
        <f>VLOOKUP(C644, 'DATA - LIS - RX'!A:B,2,0)</f>
        <v>Gabapentin, Oxycodone</v>
      </c>
      <c r="K644" s="231" t="b">
        <f>VLOOKUP($C644, 'DATA - LIS - RX'!$A:$D,3,0)</f>
        <v>1</v>
      </c>
      <c r="L644" s="257">
        <f>VLOOKUP($C644, 'DATA - LIS - RX'!$A:$D,4,0)</f>
        <v>44393</v>
      </c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idden="1">
      <c r="A645" s="290">
        <v>206805.0</v>
      </c>
      <c r="B645" s="231" t="s">
        <v>8563</v>
      </c>
      <c r="C645" s="231">
        <v>9830.0</v>
      </c>
      <c r="D645" s="231" t="s">
        <v>1944</v>
      </c>
      <c r="E645" s="291">
        <v>44580.0</v>
      </c>
      <c r="F645" s="290" t="s">
        <v>7569</v>
      </c>
      <c r="G645" s="290" t="s">
        <v>8309</v>
      </c>
      <c r="H645" s="290" t="s">
        <v>8309</v>
      </c>
      <c r="I645" s="236" t="str">
        <f t="shared" si="24"/>
        <v>#VALUE!</v>
      </c>
      <c r="J645" s="231" t="str">
        <f>VLOOKUP(C645, 'DATA - LIS - RX'!A:B,2,0)</f>
        <v>Hydromorphone, Pregabalin</v>
      </c>
      <c r="K645" s="231" t="b">
        <f>VLOOKUP($C645, 'DATA - LIS - RX'!$A:$D,3,0)</f>
        <v>1</v>
      </c>
      <c r="L645" s="257">
        <f>VLOOKUP($C645, 'DATA - LIS - RX'!$A:$D,4,0)</f>
        <v>44620</v>
      </c>
      <c r="M645" s="292" t="str">
        <f>VLOOKUP(B645, 'FEB2022 - CC'!A:G,7,0)</f>
        <v>#N/A</v>
      </c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idden="1">
      <c r="A646" s="290">
        <v>206815.0</v>
      </c>
      <c r="B646" s="231" t="s">
        <v>8567</v>
      </c>
      <c r="C646" s="231">
        <v>17895.0</v>
      </c>
      <c r="D646" s="231" t="s">
        <v>7364</v>
      </c>
      <c r="E646" s="291">
        <v>44580.0</v>
      </c>
      <c r="F646" s="290" t="s">
        <v>7569</v>
      </c>
      <c r="G646" s="290" t="s">
        <v>8309</v>
      </c>
      <c r="H646" s="290" t="s">
        <v>8309</v>
      </c>
      <c r="I646" s="236" t="str">
        <f t="shared" si="24"/>
        <v>+</v>
      </c>
      <c r="J646" s="231" t="str">
        <f>VLOOKUP(C646, 'DATA - LIS - RX'!A:B,2,0)</f>
        <v>Oxycodone</v>
      </c>
      <c r="K646" s="231" t="b">
        <f>VLOOKUP($C646, 'DATA - LIS - RX'!$A:$D,3,0)</f>
        <v>1</v>
      </c>
      <c r="L646" s="257">
        <f>VLOOKUP($C646, 'DATA - LIS - RX'!$A:$D,4,0)</f>
        <v>44620</v>
      </c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idden="1">
      <c r="A647" s="290">
        <v>206824.0</v>
      </c>
      <c r="B647" s="231" t="s">
        <v>8372</v>
      </c>
      <c r="C647" s="231">
        <v>11072.0</v>
      </c>
      <c r="D647" s="231" t="s">
        <v>1173</v>
      </c>
      <c r="E647" s="291">
        <v>44580.0</v>
      </c>
      <c r="F647" s="290" t="s">
        <v>7569</v>
      </c>
      <c r="G647" s="290" t="s">
        <v>8309</v>
      </c>
      <c r="H647" s="290" t="s">
        <v>8309</v>
      </c>
      <c r="I647" s="236" t="str">
        <f t="shared" si="24"/>
        <v>+</v>
      </c>
      <c r="J647" s="231" t="str">
        <f>VLOOKUP(C647, 'DATA - LIS - RX'!A:B,2,0)</f>
        <v>Zolpidem, Clonazepam, Oxycodone, Hydromorphone</v>
      </c>
      <c r="K647" s="231" t="b">
        <f>VLOOKUP($C647, 'DATA - LIS - RX'!$A:$D,3,0)</f>
        <v>1</v>
      </c>
      <c r="L647" s="257">
        <f>VLOOKUP($C647, 'DATA - LIS - RX'!$A:$D,4,0)</f>
        <v>44620</v>
      </c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idden="1">
      <c r="A648" s="290">
        <v>206825.0</v>
      </c>
      <c r="B648" s="231" t="s">
        <v>8580</v>
      </c>
      <c r="C648" s="231">
        <v>14186.0</v>
      </c>
      <c r="D648" s="231" t="s">
        <v>1312</v>
      </c>
      <c r="E648" s="291">
        <v>44580.0</v>
      </c>
      <c r="F648" s="290" t="s">
        <v>7569</v>
      </c>
      <c r="G648" s="290" t="s">
        <v>8309</v>
      </c>
      <c r="H648" s="290" t="s">
        <v>8309</v>
      </c>
      <c r="I648" s="236" t="str">
        <f t="shared" si="24"/>
        <v>+</v>
      </c>
      <c r="J648" s="231" t="str">
        <f>VLOOKUP(C648, 'DATA - LIS - RX'!A:B,2,0)</f>
        <v>Pregabalin, Oxycodone, Tramadol</v>
      </c>
      <c r="K648" s="231" t="b">
        <f>VLOOKUP($C648, 'DATA - LIS - RX'!$A:$D,3,0)</f>
        <v>1</v>
      </c>
      <c r="L648" s="257">
        <f>VLOOKUP($C648, 'DATA - LIS - RX'!$A:$D,4,0)</f>
        <v>44587</v>
      </c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idden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idden="1">
      <c r="A650" s="290">
        <v>206430.0</v>
      </c>
      <c r="B650" s="231" t="s">
        <v>8418</v>
      </c>
      <c r="C650" s="231">
        <v>9171.0</v>
      </c>
      <c r="D650" s="231" t="s">
        <v>2517</v>
      </c>
      <c r="E650" s="291">
        <v>44565.0</v>
      </c>
      <c r="F650" s="290" t="s">
        <v>8581</v>
      </c>
      <c r="G650" s="290">
        <v>52.4</v>
      </c>
      <c r="H650" s="290" t="s">
        <v>8309</v>
      </c>
      <c r="I650" s="236" t="str">
        <f t="shared" ref="I650:I654" si="25">IF(SEARCH("oxycodone",J650)&gt;=1,"+","-")</f>
        <v>+</v>
      </c>
      <c r="J650" s="231" t="str">
        <f>VLOOKUP(C650, 'DATA - LIS - RX'!A:B,2,0)</f>
        <v>Gabapentin, Oxycodone</v>
      </c>
      <c r="K650" s="231" t="b">
        <f>VLOOKUP($C650, 'DATA - LIS - RX'!$A:$D,3,0)</f>
        <v>1</v>
      </c>
      <c r="L650" s="257">
        <f>VLOOKUP($C650, 'DATA - LIS - RX'!$A:$D,4,0)</f>
        <v>44601</v>
      </c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idden="1">
      <c r="A651" s="290">
        <v>206440.0</v>
      </c>
      <c r="B651" s="231" t="s">
        <v>8345</v>
      </c>
      <c r="C651" s="231">
        <v>10400.0</v>
      </c>
      <c r="D651" s="231" t="s">
        <v>300</v>
      </c>
      <c r="E651" s="291">
        <v>44565.0</v>
      </c>
      <c r="F651" s="290" t="s">
        <v>8581</v>
      </c>
      <c r="G651" s="290">
        <v>71.4</v>
      </c>
      <c r="H651" s="290" t="s">
        <v>8309</v>
      </c>
      <c r="I651" s="236" t="str">
        <f t="shared" si="25"/>
        <v>+</v>
      </c>
      <c r="J651" s="231" t="str">
        <f>VLOOKUP(C651, 'DATA - LIS - RX'!A:B,2,0)</f>
        <v>Clonazepam, Pregabalin, Oxycodone, Morphine</v>
      </c>
      <c r="K651" s="231" t="b">
        <f>VLOOKUP($C651, 'DATA - LIS - RX'!$A:$D,3,0)</f>
        <v>1</v>
      </c>
      <c r="L651" s="257">
        <f>VLOOKUP($C651, 'DATA - LIS - RX'!$A:$D,4,0)</f>
        <v>44601</v>
      </c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idden="1">
      <c r="A652" s="290">
        <v>206442.0</v>
      </c>
      <c r="B652" s="231" t="s">
        <v>8452</v>
      </c>
      <c r="C652" s="231">
        <v>10055.0</v>
      </c>
      <c r="D652" s="231" t="s">
        <v>2530</v>
      </c>
      <c r="E652" s="291">
        <v>44565.0</v>
      </c>
      <c r="F652" s="290" t="s">
        <v>8581</v>
      </c>
      <c r="G652" s="290">
        <v>107.0</v>
      </c>
      <c r="H652" s="290" t="s">
        <v>8309</v>
      </c>
      <c r="I652" s="236" t="str">
        <f t="shared" si="25"/>
        <v>#VALUE!</v>
      </c>
      <c r="J652" s="231" t="str">
        <f>VLOOKUP(C652, 'DATA - LIS - RX'!A:B,2,0)</f>
        <v>Buprenorphine, Hydrocodone</v>
      </c>
      <c r="K652" s="231" t="b">
        <f>VLOOKUP($C652, 'DATA - LIS - RX'!$A:$D,3,0)</f>
        <v>1</v>
      </c>
      <c r="L652" s="257">
        <f>VLOOKUP($C652, 'DATA - LIS - RX'!$A:$D,4,0)</f>
        <v>44601</v>
      </c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idden="1">
      <c r="A653" s="290">
        <v>206448.0</v>
      </c>
      <c r="B653" s="231" t="s">
        <v>8347</v>
      </c>
      <c r="C653" s="231">
        <v>9775.0</v>
      </c>
      <c r="D653" s="231" t="s">
        <v>219</v>
      </c>
      <c r="E653" s="291">
        <v>44565.0</v>
      </c>
      <c r="F653" s="290" t="s">
        <v>8581</v>
      </c>
      <c r="G653" s="290">
        <v>114.0</v>
      </c>
      <c r="H653" s="290" t="s">
        <v>8309</v>
      </c>
      <c r="I653" s="236" t="str">
        <f t="shared" si="25"/>
        <v>+</v>
      </c>
      <c r="J653" s="231" t="str">
        <f>VLOOKUP(C653, 'DATA - LIS - RX'!A:B,2,0)</f>
        <v>Alprazolam, Gabapentin, Oxycodone, Dronabinol</v>
      </c>
      <c r="K653" s="231" t="b">
        <f>VLOOKUP($C653, 'DATA - LIS - RX'!$A:$D,3,0)</f>
        <v>1</v>
      </c>
      <c r="L653" s="257">
        <f>VLOOKUP($C653, 'DATA - LIS - RX'!$A:$D,4,0)</f>
        <v>44616</v>
      </c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idden="1">
      <c r="A654" s="290">
        <v>206601.0</v>
      </c>
      <c r="B654" s="231" t="s">
        <v>8358</v>
      </c>
      <c r="C654" s="231">
        <v>14262.0</v>
      </c>
      <c r="D654" s="231" t="s">
        <v>713</v>
      </c>
      <c r="E654" s="291">
        <v>44575.0</v>
      </c>
      <c r="F654" s="290" t="s">
        <v>8581</v>
      </c>
      <c r="G654" s="290">
        <v>65.3</v>
      </c>
      <c r="H654" s="290" t="s">
        <v>8309</v>
      </c>
      <c r="I654" s="236" t="str">
        <f t="shared" si="25"/>
        <v>+</v>
      </c>
      <c r="J654" s="231" t="str">
        <f>VLOOKUP(C654, 'DATA - LIS - RX'!A:B,2,0)</f>
        <v>Alprazolam, Oxycodone, Buprenorphine, Pregabalin</v>
      </c>
      <c r="K654" s="231" t="b">
        <f>VLOOKUP($C654, 'DATA - LIS - RX'!$A:$D,3,0)</f>
        <v>1</v>
      </c>
      <c r="L654" s="257">
        <f>VLOOKUP($C654, 'DATA - LIS - RX'!$A:$D,4,0)</f>
        <v>44616</v>
      </c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idden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idden="1">
      <c r="A656" s="290">
        <v>206753.0</v>
      </c>
      <c r="B656" s="231" t="s">
        <v>8582</v>
      </c>
      <c r="C656" s="231">
        <v>17849.0</v>
      </c>
      <c r="D656" s="231" t="s">
        <v>2844</v>
      </c>
      <c r="E656" s="291">
        <v>44578.0</v>
      </c>
      <c r="F656" s="290" t="s">
        <v>8583</v>
      </c>
      <c r="G656" s="290" t="s">
        <v>8309</v>
      </c>
      <c r="H656" s="290" t="s">
        <v>8309</v>
      </c>
      <c r="I656" s="236" t="str">
        <f>IF(SEARCH(F656,J656)&gt;=1,"+","-")</f>
        <v>#VALUE!</v>
      </c>
      <c r="J656" s="231" t="str">
        <f>VLOOKUP(C656, 'DATA - LIS - RX'!A:B,2,0)</f>
        <v>Codeine, Gabapentin</v>
      </c>
      <c r="K656" s="231" t="b">
        <f>VLOOKUP($C656, 'DATA - LIS - RX'!$A:$D,3,0)</f>
        <v>1</v>
      </c>
      <c r="L656" s="257">
        <f>VLOOKUP($C656, 'DATA - LIS - RX'!$A:$D,4,0)</f>
        <v>44617</v>
      </c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idden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idden="1">
      <c r="A658" s="290">
        <v>206382.0</v>
      </c>
      <c r="B658" s="231" t="s">
        <v>8508</v>
      </c>
      <c r="C658" s="231">
        <v>17733.0</v>
      </c>
      <c r="D658" s="231" t="s">
        <v>2452</v>
      </c>
      <c r="E658" s="291">
        <v>44564.0</v>
      </c>
      <c r="F658" s="290" t="s">
        <v>7570</v>
      </c>
      <c r="G658" s="290" t="s">
        <v>8315</v>
      </c>
      <c r="H658" s="290" t="s">
        <v>8309</v>
      </c>
      <c r="I658" s="236" t="str">
        <f t="shared" ref="I658:I687" si="26">IF(SEARCH(F658,J658)&gt;=1,"+","-")</f>
        <v>+</v>
      </c>
      <c r="J658" s="231" t="str">
        <f>VLOOKUP(C658, 'DATA - LIS - RX'!A:B,2,0)</f>
        <v>Hydrocodone, Pregabalin</v>
      </c>
      <c r="K658" s="231" t="b">
        <f>VLOOKUP($C658, 'DATA - LIS - RX'!$A:$D,3,0)</f>
        <v>1</v>
      </c>
      <c r="L658" s="257">
        <f>VLOOKUP($C658, 'DATA - LIS - RX'!$A:$D,4,0)</f>
        <v>44601</v>
      </c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idden="1">
      <c r="A659" s="290">
        <v>206388.0</v>
      </c>
      <c r="B659" s="231" t="s">
        <v>8339</v>
      </c>
      <c r="C659" s="231">
        <v>11736.0</v>
      </c>
      <c r="D659" s="231" t="s">
        <v>2460</v>
      </c>
      <c r="E659" s="291">
        <v>44564.0</v>
      </c>
      <c r="F659" s="290" t="s">
        <v>7570</v>
      </c>
      <c r="G659" s="290" t="s">
        <v>8315</v>
      </c>
      <c r="H659" s="290" t="s">
        <v>8309</v>
      </c>
      <c r="I659" s="236" t="str">
        <f t="shared" si="26"/>
        <v>+</v>
      </c>
      <c r="J659" s="231" t="str">
        <f>VLOOKUP(C659, 'DATA - LIS - RX'!A:B,2,0)</f>
        <v>Alprazolam, Butrans, Duloxetine,  Hydrocodone, Pregabalin</v>
      </c>
      <c r="K659" s="231" t="b">
        <f>VLOOKUP($C659, 'DATA - LIS - RX'!$A:$D,3,0)</f>
        <v>1</v>
      </c>
      <c r="L659" s="257">
        <f>VLOOKUP($C659, 'DATA - LIS - RX'!$A:$D,4,0)</f>
        <v>44601</v>
      </c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idden="1">
      <c r="A660" s="290">
        <v>206414.0</v>
      </c>
      <c r="B660" s="231" t="s">
        <v>8584</v>
      </c>
      <c r="C660" s="231">
        <v>9652.0</v>
      </c>
      <c r="D660" s="231" t="s">
        <v>2489</v>
      </c>
      <c r="E660" s="291">
        <v>44564.0</v>
      </c>
      <c r="F660" s="290" t="s">
        <v>7570</v>
      </c>
      <c r="G660" s="290" t="s">
        <v>8315</v>
      </c>
      <c r="H660" s="290" t="s">
        <v>8309</v>
      </c>
      <c r="I660" s="236" t="str">
        <f t="shared" si="26"/>
        <v>+</v>
      </c>
      <c r="J660" s="231" t="str">
        <f>VLOOKUP(C660, 'DATA - LIS - RX'!A:B,2,0)</f>
        <v>Pregabalin, Tramadol, Cyclobenzaprine</v>
      </c>
      <c r="K660" s="231" t="b">
        <f>VLOOKUP($C660, 'DATA - LIS - RX'!$A:$D,3,0)</f>
        <v>1</v>
      </c>
      <c r="L660" s="257">
        <f>VLOOKUP($C660, 'DATA - LIS - RX'!$A:$D,4,0)</f>
        <v>44601</v>
      </c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idden="1">
      <c r="A661" s="290">
        <v>206440.0</v>
      </c>
      <c r="B661" s="231" t="s">
        <v>8345</v>
      </c>
      <c r="C661" s="231">
        <v>10400.0</v>
      </c>
      <c r="D661" s="231" t="s">
        <v>300</v>
      </c>
      <c r="E661" s="291">
        <v>44565.0</v>
      </c>
      <c r="F661" s="290" t="s">
        <v>7570</v>
      </c>
      <c r="G661" s="290" t="s">
        <v>8315</v>
      </c>
      <c r="H661" s="290" t="s">
        <v>8309</v>
      </c>
      <c r="I661" s="236" t="str">
        <f t="shared" si="26"/>
        <v>+</v>
      </c>
      <c r="J661" s="231" t="str">
        <f>VLOOKUP(C661, 'DATA - LIS - RX'!A:B,2,0)</f>
        <v>Clonazepam, Pregabalin, Oxycodone, Morphine</v>
      </c>
      <c r="K661" s="231" t="b">
        <f>VLOOKUP($C661, 'DATA - LIS - RX'!$A:$D,3,0)</f>
        <v>1</v>
      </c>
      <c r="L661" s="257">
        <f>VLOOKUP($C661, 'DATA - LIS - RX'!$A:$D,4,0)</f>
        <v>44601</v>
      </c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idden="1">
      <c r="A662" s="290">
        <v>206445.0</v>
      </c>
      <c r="B662" s="231" t="s">
        <v>8585</v>
      </c>
      <c r="C662" s="231">
        <v>16703.0</v>
      </c>
      <c r="D662" s="231" t="s">
        <v>2528</v>
      </c>
      <c r="E662" s="291">
        <v>44565.0</v>
      </c>
      <c r="F662" s="290" t="s">
        <v>7570</v>
      </c>
      <c r="G662" s="290" t="s">
        <v>8315</v>
      </c>
      <c r="H662" s="290" t="s">
        <v>8309</v>
      </c>
      <c r="I662" s="236" t="str">
        <f t="shared" si="26"/>
        <v>+</v>
      </c>
      <c r="J662" s="231" t="str">
        <f>VLOOKUP(C662, 'DATA - LIS - RX'!A:B,2,0)</f>
        <v>Codeine, Pregabalin, Zolpidem</v>
      </c>
      <c r="K662" s="231" t="b">
        <f>VLOOKUP($C662, 'DATA - LIS - RX'!$A:$D,3,0)</f>
        <v>1</v>
      </c>
      <c r="L662" s="257">
        <f>VLOOKUP($C662, 'DATA - LIS - RX'!$A:$D,4,0)</f>
        <v>44601</v>
      </c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idden="1">
      <c r="A663" s="290">
        <v>206462.0</v>
      </c>
      <c r="B663" s="231" t="s">
        <v>8497</v>
      </c>
      <c r="C663" s="231">
        <v>15713.0</v>
      </c>
      <c r="D663" s="231" t="s">
        <v>2573</v>
      </c>
      <c r="E663" s="291">
        <v>44566.0</v>
      </c>
      <c r="F663" s="290" t="s">
        <v>7570</v>
      </c>
      <c r="G663" s="290" t="s">
        <v>8315</v>
      </c>
      <c r="H663" s="290" t="s">
        <v>8309</v>
      </c>
      <c r="I663" s="236" t="str">
        <f t="shared" si="26"/>
        <v>+</v>
      </c>
      <c r="J663" s="231" t="str">
        <f>VLOOKUP(C663, 'DATA - LIS - RX'!A:B,2,0)</f>
        <v>Oxycodone, Pregabalin</v>
      </c>
      <c r="K663" s="257" t="b">
        <f>VLOOKUP($C663, 'DATA - LIS - RX'!$A:$D,3,0)</f>
        <v>1</v>
      </c>
      <c r="L663" s="257">
        <f>VLOOKUP($C663, 'DATA - LIS - RX'!$A:$D,4,0)</f>
        <v>44601</v>
      </c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idden="1">
      <c r="A664" s="290">
        <v>206484.0</v>
      </c>
      <c r="B664" s="231" t="s">
        <v>8422</v>
      </c>
      <c r="C664" s="231">
        <v>16794.0</v>
      </c>
      <c r="D664" s="231" t="s">
        <v>2572</v>
      </c>
      <c r="E664" s="291">
        <v>44566.0</v>
      </c>
      <c r="F664" s="290" t="s">
        <v>7570</v>
      </c>
      <c r="G664" s="290" t="s">
        <v>8315</v>
      </c>
      <c r="H664" s="290" t="s">
        <v>8309</v>
      </c>
      <c r="I664" s="236" t="str">
        <f t="shared" si="26"/>
        <v>+</v>
      </c>
      <c r="J664" s="231" t="str">
        <f>VLOOKUP(C664, 'DATA - LIS - RX'!A:B,2,0)</f>
        <v>Gabapentin, Pregabalin, Tramadol</v>
      </c>
      <c r="K664" s="231" t="b">
        <f>VLOOKUP($C664, 'DATA - LIS - RX'!$A:$D,3,0)</f>
        <v>1</v>
      </c>
      <c r="L664" s="257">
        <f>VLOOKUP($C664, 'DATA - LIS - RX'!$A:$D,4,0)</f>
        <v>44503</v>
      </c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idden="1">
      <c r="A665" s="290">
        <v>206490.0</v>
      </c>
      <c r="B665" s="231" t="s">
        <v>8456</v>
      </c>
      <c r="C665" s="231">
        <v>15160.0</v>
      </c>
      <c r="D665" s="231" t="s">
        <v>2605</v>
      </c>
      <c r="E665" s="291">
        <v>44567.0</v>
      </c>
      <c r="F665" s="290" t="s">
        <v>7570</v>
      </c>
      <c r="G665" s="290" t="s">
        <v>8315</v>
      </c>
      <c r="H665" s="290" t="s">
        <v>8309</v>
      </c>
      <c r="I665" s="236" t="str">
        <f t="shared" si="26"/>
        <v>+</v>
      </c>
      <c r="J665" s="231" t="str">
        <f>VLOOKUP(C665, 'DATA - LIS - RX'!A:B,2,0)</f>
        <v>Hydrocodone, Pregabalin</v>
      </c>
      <c r="K665" s="231" t="b">
        <f>VLOOKUP($C665, 'DATA - LIS - RX'!$A:$D,3,0)</f>
        <v>1</v>
      </c>
      <c r="L665" s="257">
        <f>VLOOKUP($C665, 'DATA - LIS - RX'!$A:$D,4,0)</f>
        <v>44502</v>
      </c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idden="1">
      <c r="A666" s="290">
        <v>206493.0</v>
      </c>
      <c r="B666" s="231" t="s">
        <v>8457</v>
      </c>
      <c r="C666" s="231">
        <v>12224.0</v>
      </c>
      <c r="D666" s="231" t="s">
        <v>1287</v>
      </c>
      <c r="E666" s="291">
        <v>44567.0</v>
      </c>
      <c r="F666" s="290" t="s">
        <v>7570</v>
      </c>
      <c r="G666" s="290" t="s">
        <v>8315</v>
      </c>
      <c r="H666" s="290" t="s">
        <v>8309</v>
      </c>
      <c r="I666" s="236" t="str">
        <f t="shared" si="26"/>
        <v>+</v>
      </c>
      <c r="J666" s="231" t="str">
        <f>VLOOKUP(C666, 'DATA - LIS - RX'!A:B,2,0)</f>
        <v>Pregabalin, Tramadol</v>
      </c>
      <c r="K666" s="231" t="b">
        <f>VLOOKUP($C666, 'DATA - LIS - RX'!$A:$D,3,0)</f>
        <v>1</v>
      </c>
      <c r="L666" s="257">
        <f>VLOOKUP($C666, 'DATA - LIS - RX'!$A:$D,4,0)</f>
        <v>44384</v>
      </c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idden="1">
      <c r="A667" s="290">
        <v>206539.0</v>
      </c>
      <c r="B667" s="231" t="s">
        <v>8466</v>
      </c>
      <c r="C667" s="231">
        <v>12879.0</v>
      </c>
      <c r="D667" s="231" t="s">
        <v>1645</v>
      </c>
      <c r="E667" s="291">
        <v>44568.0</v>
      </c>
      <c r="F667" s="290" t="s">
        <v>7570</v>
      </c>
      <c r="G667" s="290" t="s">
        <v>8315</v>
      </c>
      <c r="H667" s="290" t="s">
        <v>8309</v>
      </c>
      <c r="I667" s="236" t="str">
        <f t="shared" si="26"/>
        <v>+</v>
      </c>
      <c r="J667" s="231" t="str">
        <f>VLOOKUP(C667, 'DATA - LIS - RX'!A:B,2,0)</f>
        <v>Hydrocodone, Pregabalin</v>
      </c>
      <c r="K667" s="231" t="b">
        <f>VLOOKUP($C667, 'DATA - LIS - RX'!$A:$D,3,0)</f>
        <v>1</v>
      </c>
      <c r="L667" s="257">
        <f>VLOOKUP($C667, 'DATA - LIS - RX'!$A:$D,4,0)</f>
        <v>44579</v>
      </c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idden="1">
      <c r="A668" s="290">
        <v>206553.0</v>
      </c>
      <c r="B668" s="231" t="s">
        <v>8404</v>
      </c>
      <c r="C668" s="231">
        <v>15146.0</v>
      </c>
      <c r="D668" s="231" t="s">
        <v>2667</v>
      </c>
      <c r="E668" s="291">
        <v>44571.0</v>
      </c>
      <c r="F668" s="290" t="s">
        <v>7570</v>
      </c>
      <c r="G668" s="290" t="s">
        <v>8315</v>
      </c>
      <c r="H668" s="290" t="s">
        <v>8309</v>
      </c>
      <c r="I668" s="236" t="str">
        <f t="shared" si="26"/>
        <v>+</v>
      </c>
      <c r="J668" s="231" t="str">
        <f>VLOOKUP(C668, 'DATA - LIS - RX'!A:B,2,0)</f>
        <v>Pregabalin, Duloxetine, Tramadol</v>
      </c>
      <c r="K668" s="231" t="b">
        <f>VLOOKUP($C668, 'DATA - LIS - RX'!$A:$D,3,0)</f>
        <v>1</v>
      </c>
      <c r="L668" s="257">
        <f>VLOOKUP($C668, 'DATA - LIS - RX'!$A:$D,4,0)</f>
        <v>44614</v>
      </c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idden="1">
      <c r="A669" s="290">
        <v>206557.0</v>
      </c>
      <c r="B669" s="231" t="s">
        <v>8356</v>
      </c>
      <c r="C669" s="231">
        <v>15335.0</v>
      </c>
      <c r="D669" s="231" t="s">
        <v>512</v>
      </c>
      <c r="E669" s="291">
        <v>44571.0</v>
      </c>
      <c r="F669" s="290" t="s">
        <v>7570</v>
      </c>
      <c r="G669" s="290" t="s">
        <v>8315</v>
      </c>
      <c r="H669" s="290" t="s">
        <v>8309</v>
      </c>
      <c r="I669" s="236" t="str">
        <f t="shared" si="26"/>
        <v>+</v>
      </c>
      <c r="J669" s="231" t="str">
        <f>VLOOKUP(C669, 'DATA - LIS - RX'!A:B,2,0)</f>
        <v>Alprazolam, Pregabalin, Codeine, Duloxetine</v>
      </c>
      <c r="K669" s="257" t="b">
        <f>VLOOKUP($C669, 'DATA - LIS - RX'!$A:$D,3,0)</f>
        <v>1</v>
      </c>
      <c r="L669" s="257">
        <f>VLOOKUP($C669, 'DATA - LIS - RX'!$A:$D,4,0)</f>
        <v>44614</v>
      </c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idden="1">
      <c r="A670" s="290">
        <v>206578.0</v>
      </c>
      <c r="B670" s="231" t="s">
        <v>8469</v>
      </c>
      <c r="C670" s="231">
        <v>12289.0</v>
      </c>
      <c r="D670" s="231" t="s">
        <v>2635</v>
      </c>
      <c r="E670" s="291">
        <v>44572.0</v>
      </c>
      <c r="F670" s="290" t="s">
        <v>7570</v>
      </c>
      <c r="G670" s="290" t="s">
        <v>8315</v>
      </c>
      <c r="H670" s="290" t="s">
        <v>8309</v>
      </c>
      <c r="I670" s="236" t="str">
        <f t="shared" si="26"/>
        <v>+</v>
      </c>
      <c r="J670" s="231" t="str">
        <f>VLOOKUP(C670, 'DATA - LIS - RX'!A:B,2,0)</f>
        <v>Pregabalin, Hydrocodone</v>
      </c>
      <c r="K670" s="231" t="b">
        <f>VLOOKUP($C670, 'DATA - LIS - RX'!$A:$D,3,0)</f>
        <v>1</v>
      </c>
      <c r="L670" s="257">
        <f>VLOOKUP($C670, 'DATA - LIS - RX'!$A:$D,4,0)</f>
        <v>44614</v>
      </c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idden="1">
      <c r="A671" s="290">
        <v>206599.0</v>
      </c>
      <c r="B671" s="231" t="s">
        <v>8488</v>
      </c>
      <c r="C671" s="231">
        <v>13937.0</v>
      </c>
      <c r="D671" s="231" t="s">
        <v>837</v>
      </c>
      <c r="E671" s="291">
        <v>44575.0</v>
      </c>
      <c r="F671" s="290" t="s">
        <v>7570</v>
      </c>
      <c r="G671" s="290" t="s">
        <v>8315</v>
      </c>
      <c r="H671" s="290" t="s">
        <v>8309</v>
      </c>
      <c r="I671" s="236" t="str">
        <f t="shared" si="26"/>
        <v>+</v>
      </c>
      <c r="J671" s="231" t="str">
        <f>VLOOKUP(C671, 'DATA - LIS - RX'!A:B,2,0)</f>
        <v>Morphine, Pregabalin, Hydrocodone</v>
      </c>
      <c r="K671" s="231" t="b">
        <f>VLOOKUP($C671, 'DATA - LIS - RX'!$A:$D,3,0)</f>
        <v>1</v>
      </c>
      <c r="L671" s="257">
        <f>VLOOKUP($C671, 'DATA - LIS - RX'!$A:$D,4,0)</f>
        <v>44616</v>
      </c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idden="1">
      <c r="A672" s="290">
        <v>206601.0</v>
      </c>
      <c r="B672" s="231" t="s">
        <v>8358</v>
      </c>
      <c r="C672" s="231">
        <v>14262.0</v>
      </c>
      <c r="D672" s="231" t="s">
        <v>713</v>
      </c>
      <c r="E672" s="291">
        <v>44575.0</v>
      </c>
      <c r="F672" s="290" t="s">
        <v>7570</v>
      </c>
      <c r="G672" s="290" t="s">
        <v>8315</v>
      </c>
      <c r="H672" s="290" t="s">
        <v>8309</v>
      </c>
      <c r="I672" s="236" t="str">
        <f t="shared" si="26"/>
        <v>+</v>
      </c>
      <c r="J672" s="231" t="str">
        <f>VLOOKUP(C672, 'DATA - LIS - RX'!A:B,2,0)</f>
        <v>Alprazolam, Oxycodone, Buprenorphine, Pregabalin</v>
      </c>
      <c r="K672" s="231" t="b">
        <f>VLOOKUP($C672, 'DATA - LIS - RX'!$A:$D,3,0)</f>
        <v>1</v>
      </c>
      <c r="L672" s="257">
        <f>VLOOKUP($C672, 'DATA - LIS - RX'!$A:$D,4,0)</f>
        <v>44616</v>
      </c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idden="1">
      <c r="A673" s="290">
        <v>206602.0</v>
      </c>
      <c r="B673" s="231" t="s">
        <v>8586</v>
      </c>
      <c r="C673" s="231">
        <v>12902.0</v>
      </c>
      <c r="D673" s="231" t="s">
        <v>569</v>
      </c>
      <c r="E673" s="291">
        <v>44575.0</v>
      </c>
      <c r="F673" s="290" t="s">
        <v>7570</v>
      </c>
      <c r="G673" s="290" t="s">
        <v>8315</v>
      </c>
      <c r="H673" s="290" t="s">
        <v>8309</v>
      </c>
      <c r="I673" s="236" t="str">
        <f t="shared" si="26"/>
        <v>+</v>
      </c>
      <c r="J673" s="231" t="str">
        <f>VLOOKUP(C673, 'DATA - LIS - RX'!A:B,2,0)</f>
        <v>Pregabalin, Codeine, Gabapentin</v>
      </c>
      <c r="K673" s="231" t="b">
        <f>VLOOKUP($C673, 'DATA - LIS - RX'!$A:$D,3,0)</f>
        <v>1</v>
      </c>
      <c r="L673" s="257">
        <f>VLOOKUP($C673, 'DATA - LIS - RX'!$A:$D,4,0)</f>
        <v>44616</v>
      </c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idden="1">
      <c r="A674" s="290">
        <v>206616.0</v>
      </c>
      <c r="B674" s="231" t="s">
        <v>8328</v>
      </c>
      <c r="C674" s="231">
        <v>9938.0</v>
      </c>
      <c r="D674" s="231" t="s">
        <v>2756</v>
      </c>
      <c r="E674" s="291">
        <v>44574.0</v>
      </c>
      <c r="F674" s="290" t="s">
        <v>7570</v>
      </c>
      <c r="G674" s="290" t="s">
        <v>8315</v>
      </c>
      <c r="H674" s="290" t="s">
        <v>8309</v>
      </c>
      <c r="I674" s="236" t="str">
        <f t="shared" si="26"/>
        <v>+</v>
      </c>
      <c r="J674" s="231" t="str">
        <f>VLOOKUP(C674, 'DATA - LIS - RX'!A:B,2,0)</f>
        <v>Oxycodone, Duloxetine, Pregabalin</v>
      </c>
      <c r="K674" s="231" t="b">
        <f>VLOOKUP($C674, 'DATA - LIS - RX'!$A:$D,3,0)</f>
        <v>1</v>
      </c>
      <c r="L674" s="257">
        <f>VLOOKUP($C674, 'DATA - LIS - RX'!$A:$D,4,0)</f>
        <v>44615</v>
      </c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idden="1">
      <c r="A675" s="290">
        <v>206620.0</v>
      </c>
      <c r="B675" s="231" t="s">
        <v>8405</v>
      </c>
      <c r="C675" s="231">
        <v>16388.0</v>
      </c>
      <c r="D675" s="231" t="s">
        <v>1045</v>
      </c>
      <c r="E675" s="291">
        <v>44574.0</v>
      </c>
      <c r="F675" s="290" t="s">
        <v>7570</v>
      </c>
      <c r="G675" s="290" t="s">
        <v>8315</v>
      </c>
      <c r="H675" s="290" t="s">
        <v>8309</v>
      </c>
      <c r="I675" s="236" t="str">
        <f t="shared" si="26"/>
        <v>+</v>
      </c>
      <c r="J675" s="231" t="str">
        <f>VLOOKUP(C675, 'DATA - LIS - RX'!A:B,2,0)</f>
        <v>Codeine, Duloxetine, Lorazepam, Pregabalin, Hydrocodone </v>
      </c>
      <c r="K675" s="257" t="b">
        <f>VLOOKUP($C675, 'DATA - LIS - RX'!$A:$D,3,0)</f>
        <v>1</v>
      </c>
      <c r="L675" s="257">
        <f>VLOOKUP($C675, 'DATA - LIS - RX'!$A:$D,4,0)</f>
        <v>44615</v>
      </c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idden="1">
      <c r="A676" s="290">
        <v>206625.0</v>
      </c>
      <c r="B676" s="231" t="s">
        <v>8474</v>
      </c>
      <c r="C676" s="231">
        <v>14113.0</v>
      </c>
      <c r="D676" s="231" t="s">
        <v>1935</v>
      </c>
      <c r="E676" s="291">
        <v>44574.0</v>
      </c>
      <c r="F676" s="290" t="s">
        <v>7570</v>
      </c>
      <c r="G676" s="290" t="s">
        <v>8315</v>
      </c>
      <c r="H676" s="290" t="s">
        <v>8309</v>
      </c>
      <c r="I676" s="236" t="str">
        <f t="shared" si="26"/>
        <v>+</v>
      </c>
      <c r="J676" s="231" t="str">
        <f>VLOOKUP(C676, 'DATA - LIS - RX'!A:B,2,0)</f>
        <v>Zolpidem, Hydrocodone, Pregabalin, Duloxetine, Gabapentin</v>
      </c>
      <c r="K676" s="231" t="b">
        <f>VLOOKUP($C676, 'DATA - LIS - RX'!$A:$D,3,0)</f>
        <v>1</v>
      </c>
      <c r="L676" s="257">
        <f>VLOOKUP($C676, 'DATA - LIS - RX'!$A:$D,4,0)</f>
        <v>44615</v>
      </c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idden="1">
      <c r="A677" s="290">
        <v>206627.0</v>
      </c>
      <c r="B677" s="231" t="s">
        <v>8406</v>
      </c>
      <c r="C677" s="231">
        <v>10521.0</v>
      </c>
      <c r="D677" s="231" t="s">
        <v>2766</v>
      </c>
      <c r="E677" s="291">
        <v>44574.0</v>
      </c>
      <c r="F677" s="290" t="s">
        <v>7570</v>
      </c>
      <c r="G677" s="290" t="s">
        <v>8315</v>
      </c>
      <c r="H677" s="290" t="s">
        <v>8309</v>
      </c>
      <c r="I677" s="236" t="str">
        <f t="shared" si="26"/>
        <v>+</v>
      </c>
      <c r="J677" s="231" t="str">
        <f>VLOOKUP(C677, 'DATA - LIS - RX'!A:B,2,0)</f>
        <v>Amitriptyline, Hydrocodone, Pregabalin, Cyclobenzaprine, Duloxetine, Zolpidem, Phentermine</v>
      </c>
      <c r="K677" s="231" t="b">
        <f>VLOOKUP($C677, 'DATA - LIS - RX'!$A:$D,3,0)</f>
        <v>1</v>
      </c>
      <c r="L677" s="257">
        <f>VLOOKUP($C677, 'DATA - LIS - RX'!$A:$D,4,0)</f>
        <v>44616</v>
      </c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idden="1">
      <c r="A678" s="290">
        <v>206631.0</v>
      </c>
      <c r="B678" s="231" t="s">
        <v>8409</v>
      </c>
      <c r="C678" s="231">
        <v>11282.0</v>
      </c>
      <c r="D678" s="231" t="s">
        <v>2764</v>
      </c>
      <c r="E678" s="291">
        <v>44574.0</v>
      </c>
      <c r="F678" s="290" t="s">
        <v>7570</v>
      </c>
      <c r="G678" s="290" t="s">
        <v>8315</v>
      </c>
      <c r="H678" s="290" t="s">
        <v>8309</v>
      </c>
      <c r="I678" s="236" t="str">
        <f t="shared" si="26"/>
        <v>+</v>
      </c>
      <c r="J678" s="231" t="str">
        <f>VLOOKUP(C678, 'DATA - LIS - RX'!A:B,2,0)</f>
        <v>Methadone, Morphine, Pregabalin</v>
      </c>
      <c r="K678" s="231" t="b">
        <f>VLOOKUP($C678, 'DATA - LIS - RX'!$A:$D,3,0)</f>
        <v>1</v>
      </c>
      <c r="L678" s="257">
        <f>VLOOKUP($C678, 'DATA - LIS - RX'!$A:$D,4,0)</f>
        <v>44615</v>
      </c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idden="1">
      <c r="A679" s="290">
        <v>206637.0</v>
      </c>
      <c r="B679" s="231" t="s">
        <v>8476</v>
      </c>
      <c r="C679" s="231">
        <v>14200.0</v>
      </c>
      <c r="D679" s="231" t="s">
        <v>1694</v>
      </c>
      <c r="E679" s="291">
        <v>44573.0</v>
      </c>
      <c r="F679" s="290" t="s">
        <v>7570</v>
      </c>
      <c r="G679" s="290" t="s">
        <v>8315</v>
      </c>
      <c r="H679" s="290" t="s">
        <v>8309</v>
      </c>
      <c r="I679" s="236" t="str">
        <f t="shared" si="26"/>
        <v>+</v>
      </c>
      <c r="J679" s="231" t="str">
        <f>VLOOKUP(C679, 'DATA - LIS - RX'!A:B,2,0)</f>
        <v>Pregabalin, Hydrocodone</v>
      </c>
      <c r="K679" s="231" t="b">
        <f>VLOOKUP($C679, 'DATA - LIS - RX'!$A:$D,3,0)</f>
        <v>1</v>
      </c>
      <c r="L679" s="257">
        <f>VLOOKUP($C679, 'DATA - LIS - RX'!$A:$D,4,0)</f>
        <v>44614</v>
      </c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idden="1">
      <c r="A680" s="290">
        <v>206638.0</v>
      </c>
      <c r="B680" s="231" t="s">
        <v>8477</v>
      </c>
      <c r="C680" s="231">
        <v>11792.0</v>
      </c>
      <c r="D680" s="231" t="s">
        <v>581</v>
      </c>
      <c r="E680" s="291">
        <v>44573.0</v>
      </c>
      <c r="F680" s="290" t="s">
        <v>7570</v>
      </c>
      <c r="G680" s="290" t="s">
        <v>8315</v>
      </c>
      <c r="H680" s="290" t="s">
        <v>8309</v>
      </c>
      <c r="I680" s="236" t="str">
        <f t="shared" si="26"/>
        <v>+</v>
      </c>
      <c r="J680" s="231" t="str">
        <f>VLOOKUP(C680, 'DATA - LIS - RX'!A:B,2,0)</f>
        <v>Hydrocodone, Pregabalin, Morphine </v>
      </c>
      <c r="K680" s="231" t="b">
        <f>VLOOKUP($C680, 'DATA - LIS - RX'!$A:$D,3,0)</f>
        <v>1</v>
      </c>
      <c r="L680" s="257">
        <f>VLOOKUP($C680, 'DATA - LIS - RX'!$A:$D,4,0)</f>
        <v>44614</v>
      </c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idden="1">
      <c r="A681" s="290">
        <v>206642.0</v>
      </c>
      <c r="B681" s="231" t="s">
        <v>8503</v>
      </c>
      <c r="C681" s="231">
        <v>15791.0</v>
      </c>
      <c r="D681" s="231" t="s">
        <v>401</v>
      </c>
      <c r="E681" s="291">
        <v>44573.0</v>
      </c>
      <c r="F681" s="290" t="s">
        <v>7570</v>
      </c>
      <c r="G681" s="290" t="s">
        <v>8315</v>
      </c>
      <c r="H681" s="290" t="s">
        <v>8309</v>
      </c>
      <c r="I681" s="236" t="str">
        <f t="shared" si="26"/>
        <v>+</v>
      </c>
      <c r="J681" s="231" t="str">
        <f>VLOOKUP(C681, 'DATA - LIS - RX'!A:B,2,0)</f>
        <v>Hydrocodone, Lorazepam, Pregabalin</v>
      </c>
      <c r="K681" s="257" t="b">
        <f>VLOOKUP($C681, 'DATA - LIS - RX'!$A:$D,3,0)</f>
        <v>1</v>
      </c>
      <c r="L681" s="257">
        <f>VLOOKUP($C681, 'DATA - LIS - RX'!$A:$D,4,0)</f>
        <v>44614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idden="1">
      <c r="A682" s="290">
        <v>206643.0</v>
      </c>
      <c r="B682" s="231" t="s">
        <v>8400</v>
      </c>
      <c r="C682" s="231">
        <v>14063.0</v>
      </c>
      <c r="D682" s="231" t="s">
        <v>2724</v>
      </c>
      <c r="E682" s="291">
        <v>44573.0</v>
      </c>
      <c r="F682" s="290" t="s">
        <v>7570</v>
      </c>
      <c r="G682" s="290" t="s">
        <v>8315</v>
      </c>
      <c r="H682" s="290" t="s">
        <v>8309</v>
      </c>
      <c r="I682" s="236" t="str">
        <f t="shared" si="26"/>
        <v>+</v>
      </c>
      <c r="J682" s="231" t="str">
        <f>VLOOKUP(C682, 'DATA - LIS - RX'!A:B,2,0)</f>
        <v>Pregabalin, Tramadol, Duloxetine</v>
      </c>
      <c r="K682" s="231" t="b">
        <f>VLOOKUP($C682, 'DATA - LIS - RX'!$A:$D,3,0)</f>
        <v>1</v>
      </c>
      <c r="L682" s="257">
        <f>VLOOKUP($C682, 'DATA - LIS - RX'!$A:$D,4,0)</f>
        <v>44614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idden="1">
      <c r="A683" s="290">
        <v>206648.0</v>
      </c>
      <c r="B683" s="231" t="s">
        <v>8317</v>
      </c>
      <c r="C683" s="231">
        <v>11619.0</v>
      </c>
      <c r="D683" s="231" t="s">
        <v>2729</v>
      </c>
      <c r="E683" s="291">
        <v>44573.0</v>
      </c>
      <c r="F683" s="290" t="s">
        <v>7570</v>
      </c>
      <c r="G683" s="290" t="s">
        <v>8315</v>
      </c>
      <c r="H683" s="290" t="s">
        <v>8309</v>
      </c>
      <c r="I683" s="236" t="str">
        <f t="shared" si="26"/>
        <v>+</v>
      </c>
      <c r="J683" s="231" t="str">
        <f>VLOOKUP(C683, 'DATA - LIS - RX'!A:B,2,0)</f>
        <v>Adderall, Diazepam, Pregabalin, Oxycodone</v>
      </c>
      <c r="K683" s="231" t="b">
        <f>VLOOKUP($C683, 'DATA - LIS - RX'!$A:$D,3,0)</f>
        <v>1</v>
      </c>
      <c r="L683" s="257">
        <f>VLOOKUP($C683, 'DATA - LIS - RX'!$A:$D,4,0)</f>
        <v>44614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idden="1">
      <c r="A684" s="290">
        <v>206685.0</v>
      </c>
      <c r="B684" s="231" t="s">
        <v>8587</v>
      </c>
      <c r="C684" s="231">
        <v>12740.0</v>
      </c>
      <c r="D684" s="231" t="s">
        <v>2774</v>
      </c>
      <c r="E684" s="291">
        <v>44574.0</v>
      </c>
      <c r="F684" s="290" t="s">
        <v>7570</v>
      </c>
      <c r="G684" s="290" t="s">
        <v>8315</v>
      </c>
      <c r="H684" s="290" t="s">
        <v>8309</v>
      </c>
      <c r="I684" s="236" t="str">
        <f t="shared" si="26"/>
        <v>+</v>
      </c>
      <c r="J684" s="231" t="str">
        <f>VLOOKUP(C684, 'DATA - LIS - RX'!A:B,2,0)</f>
        <v>Pregabalin, Tramadol</v>
      </c>
      <c r="K684" s="231" t="b">
        <f>VLOOKUP($C684, 'DATA - LIS - RX'!$A:$D,3,0)</f>
        <v>1</v>
      </c>
      <c r="L684" s="257">
        <f>VLOOKUP($C684, 'DATA - LIS - RX'!$A:$D,4,0)</f>
        <v>44616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idden="1">
      <c r="A685" s="290">
        <v>206690.0</v>
      </c>
      <c r="B685" s="231" t="s">
        <v>8411</v>
      </c>
      <c r="C685" s="231">
        <v>12933.0</v>
      </c>
      <c r="D685" s="231" t="s">
        <v>2782</v>
      </c>
      <c r="E685" s="291">
        <v>44574.0</v>
      </c>
      <c r="F685" s="290" t="s">
        <v>7570</v>
      </c>
      <c r="G685" s="290" t="s">
        <v>8315</v>
      </c>
      <c r="H685" s="290" t="s">
        <v>8309</v>
      </c>
      <c r="I685" s="236" t="str">
        <f t="shared" si="26"/>
        <v>+</v>
      </c>
      <c r="J685" s="231" t="str">
        <f>VLOOKUP(C685, 'DATA - LIS - RX'!A:B,2,0)</f>
        <v>Duloxetine, Hydrocodone, Pregabalin, Methadone, Tramadol</v>
      </c>
      <c r="K685" s="231" t="b">
        <f>VLOOKUP($C685, 'DATA - LIS - RX'!$A:$D,3,0)</f>
        <v>1</v>
      </c>
      <c r="L685" s="257">
        <f>VLOOKUP($C685, 'DATA - LIS - RX'!$A:$D,4,0)</f>
        <v>44616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idden="1">
      <c r="A686" s="290">
        <v>206715.0</v>
      </c>
      <c r="B686" s="231" t="s">
        <v>8381</v>
      </c>
      <c r="C686" s="231">
        <v>14248.0</v>
      </c>
      <c r="D686" s="231" t="s">
        <v>2809</v>
      </c>
      <c r="E686" s="291">
        <v>44575.0</v>
      </c>
      <c r="F686" s="290" t="s">
        <v>7570</v>
      </c>
      <c r="G686" s="290" t="s">
        <v>8315</v>
      </c>
      <c r="H686" s="290" t="s">
        <v>8309</v>
      </c>
      <c r="I686" s="236" t="str">
        <f t="shared" si="26"/>
        <v>+</v>
      </c>
      <c r="J686" s="231" t="str">
        <f>VLOOKUP(C686, 'DATA - LIS - RX'!A:B,2,0)</f>
        <v>Hydrocodone, Pregabalin, Buprenorphine, Duloxetine</v>
      </c>
      <c r="K686" s="231" t="b">
        <f>VLOOKUP($C686, 'DATA - LIS - RX'!$A:$D,3,0)</f>
        <v>1</v>
      </c>
      <c r="L686" s="257">
        <f>VLOOKUP($C686, 'DATA - LIS - RX'!$A:$D,4,0)</f>
        <v>44616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idden="1">
      <c r="A687" s="290">
        <v>206730.0</v>
      </c>
      <c r="B687" s="231" t="s">
        <v>8588</v>
      </c>
      <c r="C687" s="231">
        <v>17259.0</v>
      </c>
      <c r="D687" s="231" t="s">
        <v>972</v>
      </c>
      <c r="E687" s="291">
        <v>44576.0</v>
      </c>
      <c r="F687" s="290" t="s">
        <v>7570</v>
      </c>
      <c r="G687" s="290" t="s">
        <v>8315</v>
      </c>
      <c r="H687" s="290" t="s">
        <v>8309</v>
      </c>
      <c r="I687" s="236" t="str">
        <f t="shared" si="26"/>
        <v>+</v>
      </c>
      <c r="J687" s="231" t="str">
        <f>VLOOKUP(C687, 'DATA - LIS - RX'!A:B,2,0)</f>
        <v>Hydrocodone, Pregabalin</v>
      </c>
      <c r="K687" s="257" t="b">
        <f>VLOOKUP($C687, 'DATA - LIS - RX'!$A:$D,3,0)</f>
        <v>1</v>
      </c>
      <c r="L687" s="257">
        <f>VLOOKUP($C687, 'DATA - LIS - RX'!$A:$D,4,0)</f>
        <v>44616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idden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idden="1">
      <c r="A689" s="290">
        <v>206445.0</v>
      </c>
      <c r="B689" s="231" t="s">
        <v>8585</v>
      </c>
      <c r="C689" s="231">
        <v>16703.0</v>
      </c>
      <c r="D689" s="231" t="s">
        <v>2528</v>
      </c>
      <c r="E689" s="291">
        <v>44565.0</v>
      </c>
      <c r="F689" s="290" t="s">
        <v>35</v>
      </c>
      <c r="G689" s="290" t="s">
        <v>8309</v>
      </c>
      <c r="H689" s="290" t="s">
        <v>8309</v>
      </c>
      <c r="I689" s="236" t="str">
        <f t="shared" ref="I689:I705" si="27">IF(SEARCH(F689,J689)&gt;=1,"+","-")</f>
        <v>#VALUE!</v>
      </c>
      <c r="J689" s="231" t="str">
        <f>VLOOKUP(C689, 'DATA - LIS - RX'!A:B,2,0)</f>
        <v>Codeine, Pregabalin, Zolpidem</v>
      </c>
      <c r="K689" s="231" t="b">
        <f>VLOOKUP($C689, 'DATA - LIS - RX'!$A:$D,3,0)</f>
        <v>1</v>
      </c>
      <c r="L689" s="257">
        <f>VLOOKUP($C689, 'DATA - LIS - RX'!$A:$D,4,0)</f>
        <v>44601</v>
      </c>
      <c r="M689" s="292" t="str">
        <f>VLOOKUP(B689, 'FEB2022 - CC'!A:G,7,0)</f>
        <v>#N/A</v>
      </c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idden="1">
      <c r="A690" s="290">
        <v>206446.0</v>
      </c>
      <c r="B690" s="231" t="s">
        <v>8421</v>
      </c>
      <c r="C690" s="231">
        <v>17826.0</v>
      </c>
      <c r="D690" s="231" t="s">
        <v>2537</v>
      </c>
      <c r="E690" s="291">
        <v>44565.0</v>
      </c>
      <c r="F690" s="290" t="s">
        <v>35</v>
      </c>
      <c r="G690" s="290" t="s">
        <v>8309</v>
      </c>
      <c r="H690" s="290" t="s">
        <v>8309</v>
      </c>
      <c r="I690" s="236" t="str">
        <f t="shared" si="27"/>
        <v>#VALUE!</v>
      </c>
      <c r="J690" s="231" t="str">
        <f>VLOOKUP(C690, 'DATA - LIS - RX'!A:B,2,0)</f>
        <v>  -  </v>
      </c>
      <c r="K690" s="231" t="b">
        <f>VLOOKUP($C690, 'DATA - LIS - RX'!$A:$D,3,0)</f>
        <v>1</v>
      </c>
      <c r="L690" s="257">
        <f>VLOOKUP($C690, 'DATA - LIS - RX'!$A:$D,4,0)</f>
        <v>44601</v>
      </c>
      <c r="M690" s="292" t="str">
        <f>VLOOKUP(B690, 'FEB2022 - CC'!A:G,7,0)</f>
        <v>#N/A</v>
      </c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idden="1">
      <c r="A691" s="290">
        <v>206448.0</v>
      </c>
      <c r="B691" s="231" t="s">
        <v>8347</v>
      </c>
      <c r="C691" s="231">
        <v>9775.0</v>
      </c>
      <c r="D691" s="231" t="s">
        <v>219</v>
      </c>
      <c r="E691" s="291">
        <v>44565.0</v>
      </c>
      <c r="F691" s="290" t="s">
        <v>35</v>
      </c>
      <c r="G691" s="290" t="s">
        <v>8309</v>
      </c>
      <c r="H691" s="290" t="s">
        <v>8309</v>
      </c>
      <c r="I691" s="236" t="str">
        <f t="shared" si="27"/>
        <v>#VALUE!</v>
      </c>
      <c r="J691" s="231" t="str">
        <f>VLOOKUP(C691, 'DATA - LIS - RX'!A:B,2,0)</f>
        <v>Alprazolam, Gabapentin, Oxycodone, Dronabinol</v>
      </c>
      <c r="K691" s="231" t="b">
        <f>VLOOKUP($C691, 'DATA - LIS - RX'!$A:$D,3,0)</f>
        <v>1</v>
      </c>
      <c r="L691" s="257">
        <f>VLOOKUP($C691, 'DATA - LIS - RX'!$A:$D,4,0)</f>
        <v>44616</v>
      </c>
      <c r="M691" s="292" t="str">
        <f>VLOOKUP(B691, 'FEB2022 - CC'!A:G,7,0)</f>
        <v>#N/A</v>
      </c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>
      <c r="A692" s="290">
        <v>206465.0</v>
      </c>
      <c r="B692" s="231" t="s">
        <v>8589</v>
      </c>
      <c r="C692" s="231">
        <v>17186.0</v>
      </c>
      <c r="D692" s="231" t="s">
        <v>3257</v>
      </c>
      <c r="E692" s="291">
        <v>44566.0</v>
      </c>
      <c r="F692" s="290" t="s">
        <v>35</v>
      </c>
      <c r="G692" s="290" t="s">
        <v>8309</v>
      </c>
      <c r="H692" s="290" t="s">
        <v>8309</v>
      </c>
      <c r="I692" s="236" t="str">
        <f t="shared" si="27"/>
        <v>#VALUE!</v>
      </c>
      <c r="J692" s="231" t="str">
        <f>VLOOKUP(C692, 'DATA - LIS - RX'!A:B,2,0)</f>
        <v>Pregabalin, Tramadol</v>
      </c>
      <c r="K692" s="257" t="b">
        <f>VLOOKUP($C692, 'DATA - LIS - RX'!$A:$D,3,0)</f>
        <v>1</v>
      </c>
      <c r="L692" s="257">
        <f>VLOOKUP($C692, 'DATA - LIS - RX'!$A:$D,4,0)</f>
        <v>44627</v>
      </c>
      <c r="M692" s="197" t="str">
        <f>VLOOKUP(B692, 'FEB2022 - CC'!A:G,7,0)</f>
        <v>#N/A</v>
      </c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>
      <c r="A693" s="290">
        <v>206489.0</v>
      </c>
      <c r="B693" s="231" t="s">
        <v>8590</v>
      </c>
      <c r="C693" s="231">
        <v>12397.0</v>
      </c>
      <c r="D693" s="231" t="s">
        <v>677</v>
      </c>
      <c r="E693" s="291">
        <v>44567.0</v>
      </c>
      <c r="F693" s="290" t="s">
        <v>35</v>
      </c>
      <c r="G693" s="290" t="s">
        <v>8309</v>
      </c>
      <c r="H693" s="290" t="s">
        <v>8309</v>
      </c>
      <c r="I693" s="236" t="str">
        <f t="shared" si="27"/>
        <v>#VALUE!</v>
      </c>
      <c r="J693" s="231" t="str">
        <f>VLOOKUP(C693, 'DATA - LIS - RX'!A:B,2,0)</f>
        <v>Gabapentin, Duloxetine</v>
      </c>
      <c r="K693" s="231" t="b">
        <f>VLOOKUP($C693, 'DATA - LIS - RX'!$A:$D,3,0)</f>
        <v>1</v>
      </c>
      <c r="L693" s="257">
        <f>VLOOKUP($C693, 'DATA - LIS - RX'!$A:$D,4,0)</f>
        <v>44627</v>
      </c>
      <c r="M693" s="197" t="str">
        <f>VLOOKUP(B693, 'FEB2022 - CC'!A:G,7,0)</f>
        <v>#N/A</v>
      </c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>
      <c r="A694" s="290">
        <v>206550.0</v>
      </c>
      <c r="B694" s="231" t="s">
        <v>8591</v>
      </c>
      <c r="C694" s="231">
        <v>17470.0</v>
      </c>
      <c r="D694" s="231" t="s">
        <v>807</v>
      </c>
      <c r="E694" s="291">
        <v>44568.0</v>
      </c>
      <c r="F694" s="290" t="s">
        <v>35</v>
      </c>
      <c r="G694" s="290" t="s">
        <v>8309</v>
      </c>
      <c r="H694" s="290" t="s">
        <v>8309</v>
      </c>
      <c r="I694" s="236" t="str">
        <f t="shared" si="27"/>
        <v>#VALUE!</v>
      </c>
      <c r="J694" s="231" t="str">
        <f>VLOOKUP(C694, 'DATA - LIS - RX'!A:B,2,0)</f>
        <v>Hydrocodone</v>
      </c>
      <c r="K694" s="257" t="b">
        <f>VLOOKUP($C694, 'DATA - LIS - RX'!$A:$D,3,0)</f>
        <v>1</v>
      </c>
      <c r="L694" s="257">
        <f>VLOOKUP($C694, 'DATA - LIS - RX'!$A:$D,4,0)</f>
        <v>44627</v>
      </c>
      <c r="M694" s="197" t="str">
        <f>VLOOKUP(B694, 'FEB2022 - CC'!A:G,7,0)</f>
        <v>#N/A</v>
      </c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>
      <c r="A695" s="290">
        <v>206597.0</v>
      </c>
      <c r="B695" s="231" t="s">
        <v>8592</v>
      </c>
      <c r="C695" s="231">
        <v>12473.0</v>
      </c>
      <c r="D695" s="231" t="s">
        <v>967</v>
      </c>
      <c r="E695" s="291">
        <v>44575.0</v>
      </c>
      <c r="F695" s="290" t="s">
        <v>35</v>
      </c>
      <c r="G695" s="290" t="s">
        <v>8309</v>
      </c>
      <c r="H695" s="290" t="s">
        <v>8309</v>
      </c>
      <c r="I695" s="236" t="str">
        <f t="shared" si="27"/>
        <v>#VALUE!</v>
      </c>
      <c r="J695" s="231" t="str">
        <f>VLOOKUP(C695, 'DATA - LIS - RX'!A:B,2,0)</f>
        <v>  -  </v>
      </c>
      <c r="K695" s="231" t="b">
        <f>VLOOKUP($C695, 'DATA - LIS - RX'!$A:$D,3,0)</f>
        <v>1</v>
      </c>
      <c r="L695" s="257">
        <f>VLOOKUP($C695, 'DATA - LIS - RX'!$A:$D,4,0)</f>
        <v>44627</v>
      </c>
      <c r="M695" s="197" t="str">
        <f>VLOOKUP(B695, 'FEB2022 - CC'!A:G,7,0)</f>
        <v>#N/A</v>
      </c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idden="1">
      <c r="A696" s="290">
        <v>206600.0</v>
      </c>
      <c r="B696" s="231" t="s">
        <v>8438</v>
      </c>
      <c r="C696" s="231">
        <v>16995.0</v>
      </c>
      <c r="D696" s="231" t="s">
        <v>749</v>
      </c>
      <c r="E696" s="291">
        <v>44575.0</v>
      </c>
      <c r="F696" s="290" t="s">
        <v>35</v>
      </c>
      <c r="G696" s="290" t="s">
        <v>8309</v>
      </c>
      <c r="H696" s="290" t="s">
        <v>8309</v>
      </c>
      <c r="I696" s="236" t="str">
        <f t="shared" si="27"/>
        <v>#VALUE!</v>
      </c>
      <c r="J696" s="231" t="str">
        <f>VLOOKUP(C696, 'DATA - LIS - RX'!A:B,2,0)</f>
        <v>Buprenorphine, Gabapentin</v>
      </c>
      <c r="K696" s="257" t="b">
        <f>VLOOKUP($C696, 'DATA - LIS - RX'!$A:$D,3,0)</f>
        <v>1</v>
      </c>
      <c r="L696" s="257">
        <f>VLOOKUP($C696, 'DATA - LIS - RX'!$A:$D,4,0)</f>
        <v>44616</v>
      </c>
      <c r="M696" s="292" t="str">
        <f>VLOOKUP(B696, 'FEB2022 - CC'!A:G,7,0)</f>
        <v>#N/A</v>
      </c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idden="1">
      <c r="A697" s="290">
        <v>206606.0</v>
      </c>
      <c r="B697" s="231" t="s">
        <v>8385</v>
      </c>
      <c r="C697" s="231">
        <v>10614.0</v>
      </c>
      <c r="D697" s="231" t="s">
        <v>826</v>
      </c>
      <c r="E697" s="291">
        <v>44575.0</v>
      </c>
      <c r="F697" s="290" t="s">
        <v>35</v>
      </c>
      <c r="G697" s="290" t="s">
        <v>8309</v>
      </c>
      <c r="H697" s="290" t="s">
        <v>8309</v>
      </c>
      <c r="I697" s="236" t="str">
        <f t="shared" si="27"/>
        <v>#VALUE!</v>
      </c>
      <c r="J697" s="231" t="str">
        <f>VLOOKUP(C697, 'DATA - LIS - RX'!A:B,2,0)</f>
        <v>Codeine, Amitriptyline, Clonazepam</v>
      </c>
      <c r="K697" s="231" t="b">
        <f>VLOOKUP($C697, 'DATA - LIS - RX'!$A:$D,3,0)</f>
        <v>1</v>
      </c>
      <c r="L697" s="257">
        <f>VLOOKUP($C697, 'DATA - LIS - RX'!$A:$D,4,0)</f>
        <v>44616</v>
      </c>
      <c r="M697" s="292" t="str">
        <f>VLOOKUP(B697, 'FEB2022 - CC'!A:G,7,0)</f>
        <v>#N/A</v>
      </c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>
      <c r="A698" s="290">
        <v>206617.0</v>
      </c>
      <c r="B698" s="231" t="s">
        <v>8390</v>
      </c>
      <c r="C698" s="231">
        <v>9493.0</v>
      </c>
      <c r="D698" s="231" t="s">
        <v>494</v>
      </c>
      <c r="E698" s="291">
        <v>44574.0</v>
      </c>
      <c r="F698" s="290" t="s">
        <v>35</v>
      </c>
      <c r="G698" s="290" t="s">
        <v>8309</v>
      </c>
      <c r="H698" s="290" t="s">
        <v>8309</v>
      </c>
      <c r="I698" s="236" t="str">
        <f t="shared" si="27"/>
        <v>#VALUE!</v>
      </c>
      <c r="J698" s="231" t="str">
        <f>VLOOKUP(C698, 'DATA - LIS - RX'!A:B,2,0)</f>
        <v>Gabapentin, Hydrocodone</v>
      </c>
      <c r="K698" s="231" t="b">
        <f>VLOOKUP($C698, 'DATA - LIS - RX'!$A:$D,3,0)</f>
        <v>1</v>
      </c>
      <c r="L698" s="257">
        <f>VLOOKUP($C698, 'DATA - LIS - RX'!$A:$D,4,0)</f>
        <v>44638</v>
      </c>
      <c r="M698" s="197" t="str">
        <f>VLOOKUP(B698, 'FEB2022 - CC'!A:G,7,0)</f>
        <v>#N/A</v>
      </c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idden="1">
      <c r="A699" s="290">
        <v>206668.0</v>
      </c>
      <c r="B699" s="231" t="s">
        <v>8505</v>
      </c>
      <c r="C699" s="231">
        <v>16427.0</v>
      </c>
      <c r="D699" s="231" t="s">
        <v>2760</v>
      </c>
      <c r="E699" s="291">
        <v>44574.0</v>
      </c>
      <c r="F699" s="290" t="s">
        <v>35</v>
      </c>
      <c r="G699" s="290" t="s">
        <v>8309</v>
      </c>
      <c r="H699" s="290" t="s">
        <v>8309</v>
      </c>
      <c r="I699" s="236" t="str">
        <f t="shared" si="27"/>
        <v>#VALUE!</v>
      </c>
      <c r="J699" s="231" t="str">
        <f>VLOOKUP(C699, 'DATA - LIS - RX'!A:B,2,0)</f>
        <v>Pregabalin, Tramadol</v>
      </c>
      <c r="K699" s="231" t="b">
        <f>VLOOKUP($C699, 'DATA - LIS - RX'!$A:$D,3,0)</f>
        <v>1</v>
      </c>
      <c r="L699" s="257">
        <f>VLOOKUP($C699, 'DATA - LIS - RX'!$A:$D,4,0)</f>
        <v>44615</v>
      </c>
      <c r="M699" s="292" t="str">
        <f>VLOOKUP(B699, 'FEB2022 - CC'!A:G,7,0)</f>
        <v>#N/A</v>
      </c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idden="1">
      <c r="A700" s="290">
        <v>206711.0</v>
      </c>
      <c r="B700" s="231" t="s">
        <v>8308</v>
      </c>
      <c r="C700" s="231">
        <v>12709.0</v>
      </c>
      <c r="D700" s="231" t="s">
        <v>2805</v>
      </c>
      <c r="E700" s="291">
        <v>44575.0</v>
      </c>
      <c r="F700" s="290" t="s">
        <v>35</v>
      </c>
      <c r="G700" s="290" t="s">
        <v>8309</v>
      </c>
      <c r="H700" s="290" t="s">
        <v>8309</v>
      </c>
      <c r="I700" s="236" t="str">
        <f t="shared" si="27"/>
        <v>#VALUE!</v>
      </c>
      <c r="J700" s="231" t="str">
        <f>VLOOKUP(C700, 'DATA - LIS - RX'!A:B,2,0)</f>
        <v>Hydrocodone, Alprazolam</v>
      </c>
      <c r="K700" s="231" t="b">
        <f>VLOOKUP($C700, 'DATA - LIS - RX'!$A:$D,3,0)</f>
        <v>1</v>
      </c>
      <c r="L700" s="257">
        <f>VLOOKUP($C700, 'DATA - LIS - RX'!$A:$D,4,0)</f>
        <v>44616</v>
      </c>
      <c r="M700" s="292" t="str">
        <f>VLOOKUP(B700, 'FEB2022 - CC'!A:G,7,0)</f>
        <v>#N/A</v>
      </c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>
      <c r="A701" s="290">
        <v>206717.0</v>
      </c>
      <c r="B701" s="231" t="s">
        <v>8593</v>
      </c>
      <c r="C701" s="231">
        <v>16254.0</v>
      </c>
      <c r="D701" s="231" t="s">
        <v>1696</v>
      </c>
      <c r="E701" s="291">
        <v>44575.0</v>
      </c>
      <c r="F701" s="290" t="s">
        <v>35</v>
      </c>
      <c r="G701" s="290" t="s">
        <v>8309</v>
      </c>
      <c r="H701" s="290" t="s">
        <v>8309</v>
      </c>
      <c r="I701" s="236" t="str">
        <f t="shared" si="27"/>
        <v>#VALUE!</v>
      </c>
      <c r="J701" s="231" t="str">
        <f>VLOOKUP(C701, 'DATA - LIS - RX'!A:B,2,0)</f>
        <v>Clonazepam</v>
      </c>
      <c r="K701" s="257" t="b">
        <f>VLOOKUP($C701, 'DATA - LIS - RX'!$A:$D,3,0)</f>
        <v>1</v>
      </c>
      <c r="L701" s="257">
        <f>VLOOKUP($C701, 'DATA - LIS - RX'!$A:$D,4,0)</f>
        <v>44627</v>
      </c>
      <c r="M701" s="197" t="str">
        <f>VLOOKUP(B701, 'FEB2022 - CC'!A:G,7,0)</f>
        <v>#N/A</v>
      </c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>
      <c r="A702" s="290">
        <v>206724.0</v>
      </c>
      <c r="B702" s="231" t="s">
        <v>8576</v>
      </c>
      <c r="C702" s="231">
        <v>16500.0</v>
      </c>
      <c r="D702" s="231" t="s">
        <v>2205</v>
      </c>
      <c r="E702" s="291">
        <v>44575.0</v>
      </c>
      <c r="F702" s="290" t="s">
        <v>35</v>
      </c>
      <c r="G702" s="290" t="s">
        <v>8309</v>
      </c>
      <c r="H702" s="290" t="s">
        <v>8309</v>
      </c>
      <c r="I702" s="236" t="str">
        <f t="shared" si="27"/>
        <v>#VALUE!</v>
      </c>
      <c r="J702" s="231" t="str">
        <f>VLOOKUP(C702, 'DATA - LIS - RX'!A:B,2,0)</f>
        <v>Zolpidem, Pregabalin, Oxycodone, Buprenorphine</v>
      </c>
      <c r="K702" s="257" t="b">
        <f>VLOOKUP($C702, 'DATA - LIS - RX'!$A:$D,3,0)</f>
        <v>1</v>
      </c>
      <c r="L702" s="257">
        <f>VLOOKUP($C702, 'DATA - LIS - RX'!$A:$D,4,0)</f>
        <v>44593</v>
      </c>
      <c r="M702" s="197" t="str">
        <f>VLOOKUP(B702, 'FEB2022 - CC'!A:G,7,0)</f>
        <v>#N/A</v>
      </c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idden="1">
      <c r="A703" s="290">
        <v>206749.0</v>
      </c>
      <c r="B703" s="231" t="s">
        <v>8594</v>
      </c>
      <c r="C703" s="231">
        <v>17836.0</v>
      </c>
      <c r="D703" s="231" t="s">
        <v>2838</v>
      </c>
      <c r="E703" s="291">
        <v>44578.0</v>
      </c>
      <c r="F703" s="290" t="s">
        <v>35</v>
      </c>
      <c r="G703" s="290" t="s">
        <v>8309</v>
      </c>
      <c r="H703" s="290" t="s">
        <v>8309</v>
      </c>
      <c r="I703" s="236" t="str">
        <f t="shared" si="27"/>
        <v>#VALUE!</v>
      </c>
      <c r="J703" s="231" t="str">
        <f>VLOOKUP(C703, 'DATA - LIS - RX'!A:B,2,0)</f>
        <v>  -  </v>
      </c>
      <c r="K703" s="231" t="b">
        <f>VLOOKUP($C703, 'DATA - LIS - RX'!$A:$D,3,0)</f>
        <v>1</v>
      </c>
      <c r="L703" s="257">
        <f>VLOOKUP($C703, 'DATA - LIS - RX'!$A:$D,4,0)</f>
        <v>44617</v>
      </c>
      <c r="M703" s="292" t="str">
        <f>VLOOKUP(B703, 'FEB2022 - CC'!A:G,7,0)</f>
        <v>#N/A</v>
      </c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idden="1">
      <c r="A704" s="290">
        <v>206755.0</v>
      </c>
      <c r="B704" s="231" t="s">
        <v>8595</v>
      </c>
      <c r="C704" s="231">
        <v>12907.0</v>
      </c>
      <c r="D704" s="231" t="s">
        <v>2846</v>
      </c>
      <c r="E704" s="291">
        <v>44578.0</v>
      </c>
      <c r="F704" s="290" t="s">
        <v>35</v>
      </c>
      <c r="G704" s="290" t="s">
        <v>8309</v>
      </c>
      <c r="H704" s="290" t="s">
        <v>8309</v>
      </c>
      <c r="I704" s="236" t="str">
        <f t="shared" si="27"/>
        <v>#VALUE!</v>
      </c>
      <c r="J704" s="231" t="str">
        <f>VLOOKUP(C704, 'DATA - LIS - RX'!A:B,2,0)</f>
        <v>Clonazepam, Gabapentin</v>
      </c>
      <c r="K704" s="231" t="b">
        <f>VLOOKUP($C704, 'DATA - LIS - RX'!$A:$D,3,0)</f>
        <v>1</v>
      </c>
      <c r="L704" s="257">
        <f>VLOOKUP($C704, 'DATA - LIS - RX'!$A:$D,4,0)</f>
        <v>44620</v>
      </c>
      <c r="M704" s="292" t="str">
        <f>VLOOKUP(B704, 'FEB2022 - CC'!A:G,7,0)</f>
        <v>#N/A</v>
      </c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>
      <c r="A705" s="290">
        <v>206760.0</v>
      </c>
      <c r="B705" s="231" t="s">
        <v>8391</v>
      </c>
      <c r="C705" s="231">
        <v>12512.0</v>
      </c>
      <c r="D705" s="231" t="s">
        <v>2000</v>
      </c>
      <c r="E705" s="291">
        <v>44578.0</v>
      </c>
      <c r="F705" s="290" t="s">
        <v>35</v>
      </c>
      <c r="G705" s="290" t="s">
        <v>8309</v>
      </c>
      <c r="H705" s="290" t="s">
        <v>8309</v>
      </c>
      <c r="I705" s="236" t="str">
        <f t="shared" si="27"/>
        <v>#VALUE!</v>
      </c>
      <c r="J705" s="231" t="str">
        <f>VLOOKUP(C705, 'DATA - LIS - RX'!A:B,2,0)</f>
        <v>Gabapentin</v>
      </c>
      <c r="K705" s="231" t="b">
        <f>VLOOKUP($C705, 'DATA - LIS - RX'!$A:$D,3,0)</f>
        <v>1</v>
      </c>
      <c r="L705" s="257">
        <f>VLOOKUP($C705, 'DATA - LIS - RX'!$A:$D,4,0)</f>
        <v>44591</v>
      </c>
      <c r="M705" s="197" t="str">
        <f>VLOOKUP(B705, 'FEB2022 - CC'!A:G,7,0)</f>
        <v>#N/A</v>
      </c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idden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idden="1">
      <c r="A707" s="290">
        <v>206375.0</v>
      </c>
      <c r="B707" s="231" t="s">
        <v>8596</v>
      </c>
      <c r="C707" s="231">
        <v>12538.0</v>
      </c>
      <c r="D707" s="231" t="s">
        <v>2450</v>
      </c>
      <c r="E707" s="291">
        <v>44564.0</v>
      </c>
      <c r="F707" s="290" t="s">
        <v>7606</v>
      </c>
      <c r="G707" s="290" t="s">
        <v>8315</v>
      </c>
      <c r="H707" s="290" t="s">
        <v>8309</v>
      </c>
      <c r="I707" s="236" t="str">
        <f t="shared" ref="I707:I709" si="28">IF(SEARCH(F707,J707)&gt;=1,"+","-")</f>
        <v>+</v>
      </c>
      <c r="J707" s="231" t="str">
        <f>VLOOKUP(C707, 'DATA - LIS - RX'!A:B,2,0)</f>
        <v>Tramadol</v>
      </c>
      <c r="K707" s="231" t="b">
        <f>VLOOKUP($C707, 'DATA - LIS - RX'!$A:$D,3,0)</f>
        <v>1</v>
      </c>
      <c r="L707" s="257">
        <f>VLOOKUP($C707, 'DATA - LIS - RX'!$A:$D,4,0)</f>
        <v>44601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idden="1">
      <c r="A708" s="290">
        <v>206378.0</v>
      </c>
      <c r="B708" s="231" t="s">
        <v>8448</v>
      </c>
      <c r="C708" s="231">
        <v>15807.0</v>
      </c>
      <c r="D708" s="231" t="s">
        <v>2454</v>
      </c>
      <c r="E708" s="291">
        <v>44564.0</v>
      </c>
      <c r="F708" s="290" t="s">
        <v>7606</v>
      </c>
      <c r="G708" s="290" t="s">
        <v>8315</v>
      </c>
      <c r="H708" s="290" t="s">
        <v>8309</v>
      </c>
      <c r="I708" s="236" t="str">
        <f t="shared" si="28"/>
        <v>+</v>
      </c>
      <c r="J708" s="231" t="str">
        <f>VLOOKUP(C708, 'DATA - LIS - RX'!A:B,2,0)</f>
        <v>Hydrocodone, Tramadol, Zolpidem </v>
      </c>
      <c r="K708" s="257" t="b">
        <f>VLOOKUP($C708, 'DATA - LIS - RX'!$A:$D,3,0)</f>
        <v>1</v>
      </c>
      <c r="L708" s="257">
        <f>VLOOKUP($C708, 'DATA - LIS - RX'!$A:$D,4,0)</f>
        <v>44601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idden="1">
      <c r="A709" s="290">
        <v>206385.0</v>
      </c>
      <c r="B709" s="231" t="s">
        <v>8393</v>
      </c>
      <c r="C709" s="231">
        <v>14263.0</v>
      </c>
      <c r="D709" s="231" t="s">
        <v>2466</v>
      </c>
      <c r="E709" s="291">
        <v>44564.0</v>
      </c>
      <c r="F709" s="290" t="s">
        <v>7606</v>
      </c>
      <c r="G709" s="290" t="s">
        <v>8315</v>
      </c>
      <c r="H709" s="290" t="s">
        <v>8309</v>
      </c>
      <c r="I709" s="236" t="str">
        <f t="shared" si="28"/>
        <v>+</v>
      </c>
      <c r="J709" s="231" t="str">
        <f>VLOOKUP(C709, 'DATA - LIS - RX'!A:B,2,0)</f>
        <v>Tramadol, Codeine, Hydrocodone</v>
      </c>
      <c r="K709" s="231" t="b">
        <f>VLOOKUP($C709, 'DATA - LIS - RX'!$A:$D,3,0)</f>
        <v>1</v>
      </c>
      <c r="L709" s="257">
        <f>VLOOKUP($C709, 'DATA - LIS - RX'!$A:$D,4,0)</f>
        <v>44601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idden="1">
      <c r="A710" s="290">
        <v>206408.0</v>
      </c>
      <c r="B710" s="231" t="s">
        <v>8373</v>
      </c>
      <c r="C710" s="231">
        <v>12990.0</v>
      </c>
      <c r="D710" s="231" t="s">
        <v>2475</v>
      </c>
      <c r="E710" s="291">
        <v>44564.0</v>
      </c>
      <c r="F710" s="290" t="s">
        <v>7606</v>
      </c>
      <c r="G710" s="290">
        <v>695.0</v>
      </c>
      <c r="H710" s="290" t="s">
        <v>8309</v>
      </c>
      <c r="I710" s="236" t="str">
        <f>IF(SEARCH("tapentadol",J710)&gt;=1,"+","-")</f>
        <v>+</v>
      </c>
      <c r="J710" s="231" t="str">
        <f>VLOOKUP(C710, 'DATA - LIS - RX'!A:B,2,0)</f>
        <v>Tapentadol, Oxycodone, Oxycodone</v>
      </c>
      <c r="K710" s="231" t="b">
        <f>VLOOKUP($C710, 'DATA - LIS - RX'!$A:$D,3,0)</f>
        <v>1</v>
      </c>
      <c r="L710" s="257">
        <f>VLOOKUP($C710, 'DATA - LIS - RX'!$A:$D,4,0)</f>
        <v>44601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idden="1">
      <c r="A711" s="290">
        <v>206414.0</v>
      </c>
      <c r="B711" s="231" t="s">
        <v>8584</v>
      </c>
      <c r="C711" s="231">
        <v>9652.0</v>
      </c>
      <c r="D711" s="231" t="s">
        <v>2489</v>
      </c>
      <c r="E711" s="291">
        <v>44564.0</v>
      </c>
      <c r="F711" s="290" t="s">
        <v>7606</v>
      </c>
      <c r="G711" s="290">
        <v>1240.0</v>
      </c>
      <c r="H711" s="290" t="s">
        <v>8309</v>
      </c>
      <c r="I711" s="236" t="str">
        <f t="shared" ref="I711:I735" si="29">IF(SEARCH(F711,J711)&gt;=1,"+","-")</f>
        <v>+</v>
      </c>
      <c r="J711" s="231" t="str">
        <f>VLOOKUP(C711, 'DATA - LIS - RX'!A:B,2,0)</f>
        <v>Pregabalin, Tramadol, Cyclobenzaprine</v>
      </c>
      <c r="K711" s="231" t="b">
        <f>VLOOKUP($C711, 'DATA - LIS - RX'!$A:$D,3,0)</f>
        <v>1</v>
      </c>
      <c r="L711" s="257">
        <f>VLOOKUP($C711, 'DATA - LIS - RX'!$A:$D,4,0)</f>
        <v>44601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idden="1">
      <c r="A712" s="290">
        <v>206417.0</v>
      </c>
      <c r="B712" s="231" t="s">
        <v>8597</v>
      </c>
      <c r="C712" s="231">
        <v>14434.0</v>
      </c>
      <c r="D712" s="231" t="s">
        <v>770</v>
      </c>
      <c r="E712" s="291">
        <v>44564.0</v>
      </c>
      <c r="F712" s="290" t="s">
        <v>7606</v>
      </c>
      <c r="G712" s="290" t="s">
        <v>8315</v>
      </c>
      <c r="H712" s="290" t="s">
        <v>8309</v>
      </c>
      <c r="I712" s="236" t="str">
        <f t="shared" si="29"/>
        <v>+</v>
      </c>
      <c r="J712" s="231" t="str">
        <f>VLOOKUP(C712, 'DATA - LIS - RX'!A:B,2,0)</f>
        <v>Tramadol</v>
      </c>
      <c r="K712" s="231" t="b">
        <f>VLOOKUP($C712, 'DATA - LIS - RX'!$A:$D,3,0)</f>
        <v>1</v>
      </c>
      <c r="L712" s="257">
        <f>VLOOKUP($C712, 'DATA - LIS - RX'!$A:$D,4,0)</f>
        <v>44601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idden="1">
      <c r="A713" s="290">
        <v>206441.0</v>
      </c>
      <c r="B713" s="231" t="s">
        <v>8598</v>
      </c>
      <c r="C713" s="231">
        <v>15483.0</v>
      </c>
      <c r="D713" s="231" t="s">
        <v>1018</v>
      </c>
      <c r="E713" s="291">
        <v>44565.0</v>
      </c>
      <c r="F713" s="290" t="s">
        <v>7606</v>
      </c>
      <c r="G713" s="290">
        <v>134.0</v>
      </c>
      <c r="H713" s="290" t="s">
        <v>8309</v>
      </c>
      <c r="I713" s="236" t="str">
        <f t="shared" si="29"/>
        <v>+</v>
      </c>
      <c r="J713" s="231" t="str">
        <f>VLOOKUP(C713, 'DATA - LIS - RX'!A:B,2,0)</f>
        <v>Gabapentin, Tramadol, Zolpidem</v>
      </c>
      <c r="K713" s="257" t="b">
        <f>VLOOKUP($C713, 'DATA - LIS - RX'!$A:$D,3,0)</f>
        <v>1</v>
      </c>
      <c r="L713" s="257">
        <f>VLOOKUP($C713, 'DATA - LIS - RX'!$A:$D,4,0)</f>
        <v>44601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idden="1">
      <c r="A714" s="290">
        <v>206457.0</v>
      </c>
      <c r="B714" s="231" t="s">
        <v>8395</v>
      </c>
      <c r="C714" s="231">
        <v>17818.0</v>
      </c>
      <c r="D714" s="231" t="s">
        <v>2541</v>
      </c>
      <c r="E714" s="291">
        <v>44565.0</v>
      </c>
      <c r="F714" s="290" t="s">
        <v>7606</v>
      </c>
      <c r="G714" s="290" t="s">
        <v>8315</v>
      </c>
      <c r="H714" s="290" t="s">
        <v>8309</v>
      </c>
      <c r="I714" s="236" t="str">
        <f t="shared" si="29"/>
        <v>+</v>
      </c>
      <c r="J714" s="231" t="str">
        <f>VLOOKUP(C714, 'DATA - LIS - RX'!A:B,2,0)</f>
        <v>Pregabalin, Tramadol</v>
      </c>
      <c r="K714" s="231" t="b">
        <f>VLOOKUP($C714, 'DATA - LIS - RX'!$A:$D,3,0)</f>
        <v>1</v>
      </c>
      <c r="L714" s="257">
        <f>VLOOKUP($C714, 'DATA - LIS - RX'!$A:$D,4,0)</f>
        <v>44601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idden="1">
      <c r="A715" s="290">
        <v>206460.0</v>
      </c>
      <c r="B715" s="231" t="s">
        <v>8599</v>
      </c>
      <c r="C715" s="231">
        <v>16941.0</v>
      </c>
      <c r="D715" s="231" t="s">
        <v>2556</v>
      </c>
      <c r="E715" s="291">
        <v>44566.0</v>
      </c>
      <c r="F715" s="290" t="s">
        <v>7606</v>
      </c>
      <c r="G715" s="290" t="s">
        <v>8315</v>
      </c>
      <c r="H715" s="290" t="s">
        <v>8309</v>
      </c>
      <c r="I715" s="236" t="str">
        <f t="shared" si="29"/>
        <v>+</v>
      </c>
      <c r="J715" s="231" t="str">
        <f>VLOOKUP(C715, 'DATA - LIS - RX'!A:B,2,0)</f>
        <v>Tramadol</v>
      </c>
      <c r="K715" s="231" t="b">
        <f>VLOOKUP($C715, 'DATA - LIS - RX'!$A:$D,3,0)</f>
        <v>1</v>
      </c>
      <c r="L715" s="257">
        <f>VLOOKUP($C715, 'DATA - LIS - RX'!$A:$D,4,0)</f>
        <v>44601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idden="1">
      <c r="A716" s="290">
        <v>206468.0</v>
      </c>
      <c r="B716" s="231" t="s">
        <v>8600</v>
      </c>
      <c r="C716" s="231">
        <v>16202.0</v>
      </c>
      <c r="D716" s="231" t="s">
        <v>2585</v>
      </c>
      <c r="E716" s="291">
        <v>44566.0</v>
      </c>
      <c r="F716" s="290" t="s">
        <v>7606</v>
      </c>
      <c r="G716" s="290" t="s">
        <v>8315</v>
      </c>
      <c r="H716" s="290" t="s">
        <v>8309</v>
      </c>
      <c r="I716" s="236" t="str">
        <f t="shared" si="29"/>
        <v>+</v>
      </c>
      <c r="J716" s="231" t="str">
        <f>VLOOKUP(C716, 'DATA - LIS - RX'!A:B,2,0)</f>
        <v>Cyclobenzaprine, Tramadol</v>
      </c>
      <c r="K716" s="257" t="b">
        <f>VLOOKUP($C716, 'DATA - LIS - RX'!$A:$D,3,0)</f>
        <v>1</v>
      </c>
      <c r="L716" s="257">
        <f>VLOOKUP($C716, 'DATA - LIS - RX'!$A:$D,4,0)</f>
        <v>44601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idden="1">
      <c r="A717" s="290">
        <v>206484.0</v>
      </c>
      <c r="B717" s="231" t="s">
        <v>8422</v>
      </c>
      <c r="C717" s="231">
        <v>16794.0</v>
      </c>
      <c r="D717" s="231" t="s">
        <v>2572</v>
      </c>
      <c r="E717" s="291">
        <v>44566.0</v>
      </c>
      <c r="F717" s="290" t="s">
        <v>7606</v>
      </c>
      <c r="G717" s="290">
        <v>1500.0</v>
      </c>
      <c r="H717" s="290" t="s">
        <v>8309</v>
      </c>
      <c r="I717" s="236" t="str">
        <f t="shared" si="29"/>
        <v>+</v>
      </c>
      <c r="J717" s="231" t="str">
        <f>VLOOKUP(C717, 'DATA - LIS - RX'!A:B,2,0)</f>
        <v>Gabapentin, Pregabalin, Tramadol</v>
      </c>
      <c r="K717" s="231" t="b">
        <f>VLOOKUP($C717, 'DATA - LIS - RX'!$A:$D,3,0)</f>
        <v>1</v>
      </c>
      <c r="L717" s="257">
        <f>VLOOKUP($C717, 'DATA - LIS - RX'!$A:$D,4,0)</f>
        <v>44503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idden="1">
      <c r="A718" s="290">
        <v>206485.0</v>
      </c>
      <c r="B718" s="231" t="s">
        <v>8601</v>
      </c>
      <c r="C718" s="231">
        <v>17861.0</v>
      </c>
      <c r="D718" s="231" t="s">
        <v>993</v>
      </c>
      <c r="E718" s="291">
        <v>44566.0</v>
      </c>
      <c r="F718" s="290" t="s">
        <v>7606</v>
      </c>
      <c r="G718" s="290">
        <v>95.7</v>
      </c>
      <c r="H718" s="290" t="s">
        <v>8309</v>
      </c>
      <c r="I718" s="236" t="str">
        <f t="shared" si="29"/>
        <v>+</v>
      </c>
      <c r="J718" s="231" t="str">
        <f>VLOOKUP(C718, 'DATA - LIS - RX'!A:B,2,0)</f>
        <v>Tramadol</v>
      </c>
      <c r="K718" s="231" t="b">
        <f>VLOOKUP($C718, 'DATA - LIS - RX'!$A:$D,3,0)</f>
        <v>1</v>
      </c>
      <c r="L718" s="257">
        <f>VLOOKUP($C718, 'DATA - LIS - RX'!$A:$D,4,0)</f>
        <v>44615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idden="1">
      <c r="A719" s="290">
        <v>206496.0</v>
      </c>
      <c r="B719" s="231" t="s">
        <v>8602</v>
      </c>
      <c r="C719" s="231">
        <v>13447.0</v>
      </c>
      <c r="D719" s="231" t="s">
        <v>2609</v>
      </c>
      <c r="E719" s="291">
        <v>44567.0</v>
      </c>
      <c r="F719" s="290" t="s">
        <v>7606</v>
      </c>
      <c r="G719" s="290">
        <v>1970.0</v>
      </c>
      <c r="H719" s="290" t="s">
        <v>8309</v>
      </c>
      <c r="I719" s="236" t="str">
        <f t="shared" si="29"/>
        <v>+</v>
      </c>
      <c r="J719" s="231" t="str">
        <f>VLOOKUP(C719, 'DATA - LIS - RX'!A:B,2,0)</f>
        <v>Tramadol</v>
      </c>
      <c r="K719" s="231" t="b">
        <f>VLOOKUP($C719, 'DATA - LIS - RX'!$A:$D,3,0)</f>
        <v>1</v>
      </c>
      <c r="L719" s="257">
        <f>VLOOKUP($C719, 'DATA - LIS - RX'!$A:$D,4,0)</f>
        <v>44498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idden="1">
      <c r="A720" s="290">
        <v>206498.0</v>
      </c>
      <c r="B720" s="231" t="s">
        <v>8603</v>
      </c>
      <c r="C720" s="231">
        <v>15081.0</v>
      </c>
      <c r="D720" s="231" t="s">
        <v>2610</v>
      </c>
      <c r="E720" s="291">
        <v>44567.0</v>
      </c>
      <c r="F720" s="290" t="s">
        <v>7606</v>
      </c>
      <c r="G720" s="290" t="s">
        <v>8315</v>
      </c>
      <c r="H720" s="290" t="s">
        <v>8309</v>
      </c>
      <c r="I720" s="236" t="str">
        <f t="shared" si="29"/>
        <v>+</v>
      </c>
      <c r="J720" s="231" t="str">
        <f>VLOOKUP(C720, 'DATA - LIS - RX'!A:B,2,0)</f>
        <v>Cyclobenzaprine, Gabapentin, Tramadol</v>
      </c>
      <c r="K720" s="231" t="b">
        <f>VLOOKUP($C720, 'DATA - LIS - RX'!$A:$D,3,0)</f>
        <v>1</v>
      </c>
      <c r="L720" s="257">
        <f>VLOOKUP($C720, 'DATA - LIS - RX'!$A:$D,4,0)</f>
        <v>44615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idden="1">
      <c r="A721" s="290">
        <v>206504.0</v>
      </c>
      <c r="B721" s="231" t="s">
        <v>8460</v>
      </c>
      <c r="C721" s="231">
        <v>17017.0</v>
      </c>
      <c r="D721" s="231" t="s">
        <v>1590</v>
      </c>
      <c r="E721" s="291">
        <v>44567.0</v>
      </c>
      <c r="F721" s="290" t="s">
        <v>7606</v>
      </c>
      <c r="G721" s="290" t="s">
        <v>8315</v>
      </c>
      <c r="H721" s="290" t="s">
        <v>8309</v>
      </c>
      <c r="I721" s="236" t="str">
        <f t="shared" si="29"/>
        <v>#VALUE!</v>
      </c>
      <c r="J721" s="231" t="str">
        <f>VLOOKUP(C721, 'DATA - LIS - RX'!A:B,2,0)</f>
        <v>Gabapentin, Hydrocodone</v>
      </c>
      <c r="K721" s="257" t="b">
        <f>VLOOKUP($C721, 'DATA - LIS - RX'!$A:$D,3,0)</f>
        <v>1</v>
      </c>
      <c r="L721" s="257">
        <f>VLOOKUP($C721, 'DATA - LIS - RX'!$A:$D,4,0)</f>
        <v>44578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idden="1">
      <c r="A722" s="290">
        <v>206505.0</v>
      </c>
      <c r="B722" s="231" t="s">
        <v>8426</v>
      </c>
      <c r="C722" s="231">
        <v>14085.0</v>
      </c>
      <c r="D722" s="231" t="s">
        <v>2616</v>
      </c>
      <c r="E722" s="291">
        <v>44567.0</v>
      </c>
      <c r="F722" s="290" t="s">
        <v>7606</v>
      </c>
      <c r="G722" s="290" t="s">
        <v>8315</v>
      </c>
      <c r="H722" s="290" t="s">
        <v>8309</v>
      </c>
      <c r="I722" s="236" t="str">
        <f t="shared" si="29"/>
        <v>+</v>
      </c>
      <c r="J722" s="231" t="str">
        <f>VLOOKUP(C722, 'DATA - LIS - RX'!A:B,2,0)</f>
        <v>Gabapentin, Tramadol</v>
      </c>
      <c r="K722" s="231" t="b">
        <f>VLOOKUP($C722, 'DATA - LIS - RX'!$A:$D,3,0)</f>
        <v>1</v>
      </c>
      <c r="L722" s="257">
        <f>VLOOKUP($C722, 'DATA - LIS - RX'!$A:$D,4,0)</f>
        <v>44476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idden="1">
      <c r="A723" s="290">
        <v>206518.0</v>
      </c>
      <c r="B723" s="231" t="s">
        <v>8604</v>
      </c>
      <c r="C723" s="231">
        <v>16515.0</v>
      </c>
      <c r="D723" s="231" t="s">
        <v>2627</v>
      </c>
      <c r="E723" s="291">
        <v>44567.0</v>
      </c>
      <c r="F723" s="290" t="s">
        <v>7606</v>
      </c>
      <c r="G723" s="290" t="s">
        <v>8315</v>
      </c>
      <c r="H723" s="290" t="s">
        <v>8309</v>
      </c>
      <c r="I723" s="236" t="str">
        <f t="shared" si="29"/>
        <v>#VALUE!</v>
      </c>
      <c r="J723" s="231" t="str">
        <f>VLOOKUP(C723, 'DATA - LIS - RX'!A:B,2,0)</f>
        <v>Hydrocodone, Pregabalin</v>
      </c>
      <c r="K723" s="231" t="b">
        <f>VLOOKUP($C723, 'DATA - LIS - RX'!$A:$D,3,0)</f>
        <v>1</v>
      </c>
      <c r="L723" s="257">
        <f>VLOOKUP($C723, 'DATA - LIS - RX'!$A:$D,4,0)</f>
        <v>44476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idden="1">
      <c r="A724" s="290">
        <v>206542.0</v>
      </c>
      <c r="B724" s="231" t="s">
        <v>8605</v>
      </c>
      <c r="C724" s="231">
        <v>16818.0</v>
      </c>
      <c r="D724" s="231" t="s">
        <v>2644</v>
      </c>
      <c r="E724" s="291">
        <v>44568.0</v>
      </c>
      <c r="F724" s="290" t="s">
        <v>7606</v>
      </c>
      <c r="G724" s="290" t="s">
        <v>8315</v>
      </c>
      <c r="H724" s="290" t="s">
        <v>8309</v>
      </c>
      <c r="I724" s="236" t="str">
        <f t="shared" si="29"/>
        <v>+</v>
      </c>
      <c r="J724" s="231" t="str">
        <f>VLOOKUP(C724, 'DATA - LIS - RX'!A:B,2,0)</f>
        <v>Tramadol</v>
      </c>
      <c r="K724" s="231" t="b">
        <f>VLOOKUP($C724, 'DATA - LIS - RX'!$A:$D,3,0)</f>
        <v>1</v>
      </c>
      <c r="L724" s="257">
        <f>VLOOKUP($C724, 'DATA - LIS - RX'!$A:$D,4,0)</f>
        <v>44503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idden="1">
      <c r="A725" s="290">
        <v>206545.0</v>
      </c>
      <c r="B725" s="231" t="s">
        <v>8379</v>
      </c>
      <c r="C725" s="231">
        <v>14858.0</v>
      </c>
      <c r="D725" s="231" t="s">
        <v>2646</v>
      </c>
      <c r="E725" s="291">
        <v>44568.0</v>
      </c>
      <c r="F725" s="290" t="s">
        <v>7606</v>
      </c>
      <c r="G725" s="290" t="s">
        <v>8315</v>
      </c>
      <c r="H725" s="290" t="s">
        <v>8309</v>
      </c>
      <c r="I725" s="236" t="str">
        <f t="shared" si="29"/>
        <v>#VALUE!</v>
      </c>
      <c r="J725" s="231" t="str">
        <f>VLOOKUP(C725, 'DATA - LIS - RX'!A:B,2,0)</f>
        <v>Gabapentin, Hydrocodone, Pregabalin</v>
      </c>
      <c r="K725" s="231" t="b">
        <f>VLOOKUP($C725, 'DATA - LIS - RX'!$A:$D,3,0)</f>
        <v>1</v>
      </c>
      <c r="L725" s="257">
        <f>VLOOKUP($C725, 'DATA - LIS - RX'!$A:$D,4,0)</f>
        <v>44454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idden="1">
      <c r="A726" s="290">
        <v>206560.0</v>
      </c>
      <c r="B726" s="231" t="s">
        <v>8606</v>
      </c>
      <c r="C726" s="231">
        <v>12148.0</v>
      </c>
      <c r="D726" s="231" t="s">
        <v>2637</v>
      </c>
      <c r="E726" s="291">
        <v>44571.0</v>
      </c>
      <c r="F726" s="290" t="s">
        <v>7606</v>
      </c>
      <c r="G726" s="290" t="s">
        <v>8315</v>
      </c>
      <c r="H726" s="290" t="s">
        <v>8309</v>
      </c>
      <c r="I726" s="236" t="str">
        <f t="shared" si="29"/>
        <v>+</v>
      </c>
      <c r="J726" s="231" t="str">
        <f>VLOOKUP(C726, 'DATA - LIS - RX'!A:B,2,0)</f>
        <v>Tramadol</v>
      </c>
      <c r="K726" s="231" t="b">
        <f>VLOOKUP($C726, 'DATA - LIS - RX'!$A:$D,3,0)</f>
        <v>1</v>
      </c>
      <c r="L726" s="257">
        <f>VLOOKUP($C726, 'DATA - LIS - RX'!$A:$D,4,0)</f>
        <v>44477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idden="1">
      <c r="A727" s="290">
        <v>206563.0</v>
      </c>
      <c r="B727" s="231" t="s">
        <v>8607</v>
      </c>
      <c r="C727" s="231">
        <v>15750.0</v>
      </c>
      <c r="D727" s="231" t="s">
        <v>2677</v>
      </c>
      <c r="E727" s="291">
        <v>44571.0</v>
      </c>
      <c r="F727" s="290" t="s">
        <v>7606</v>
      </c>
      <c r="G727" s="290" t="s">
        <v>8315</v>
      </c>
      <c r="H727" s="290" t="s">
        <v>8309</v>
      </c>
      <c r="I727" s="236" t="str">
        <f t="shared" si="29"/>
        <v>+</v>
      </c>
      <c r="J727" s="231" t="str">
        <f>VLOOKUP(C727, 'DATA - LIS - RX'!A:B,2,0)</f>
        <v>Cyclobenzaprine,Tramadol</v>
      </c>
      <c r="K727" s="257" t="b">
        <f>VLOOKUP($C727, 'DATA - LIS - RX'!$A:$D,3,0)</f>
        <v>1</v>
      </c>
      <c r="L727" s="257">
        <f>VLOOKUP($C727, 'DATA - LIS - RX'!$A:$D,4,0)</f>
        <v>44614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idden="1">
      <c r="A728" s="290">
        <v>206587.0</v>
      </c>
      <c r="B728" s="231" t="s">
        <v>8608</v>
      </c>
      <c r="C728" s="231">
        <v>15603.0</v>
      </c>
      <c r="D728" s="231" t="s">
        <v>2705</v>
      </c>
      <c r="E728" s="291">
        <v>44572.0</v>
      </c>
      <c r="F728" s="290" t="s">
        <v>7606</v>
      </c>
      <c r="G728" s="290" t="s">
        <v>8315</v>
      </c>
      <c r="H728" s="290" t="s">
        <v>8309</v>
      </c>
      <c r="I728" s="236" t="str">
        <f t="shared" si="29"/>
        <v>+</v>
      </c>
      <c r="J728" s="231" t="str">
        <f>VLOOKUP(C728, 'DATA - LIS - RX'!A:B,2,0)</f>
        <v>Tramadol</v>
      </c>
      <c r="K728" s="257" t="b">
        <f>VLOOKUP($C728, 'DATA - LIS - RX'!$A:$D,3,0)</f>
        <v>1</v>
      </c>
      <c r="L728" s="257">
        <f>VLOOKUP($C728, 'DATA - LIS - RX'!$A:$D,4,0)</f>
        <v>44614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idden="1">
      <c r="A729" s="290">
        <v>206595.0</v>
      </c>
      <c r="B729" s="231" t="s">
        <v>8609</v>
      </c>
      <c r="C729" s="231">
        <v>15803.0</v>
      </c>
      <c r="D729" s="231" t="s">
        <v>576</v>
      </c>
      <c r="E729" s="291">
        <v>44575.0</v>
      </c>
      <c r="F729" s="290" t="s">
        <v>7606</v>
      </c>
      <c r="G729" s="290" t="s">
        <v>8315</v>
      </c>
      <c r="H729" s="290" t="s">
        <v>8309</v>
      </c>
      <c r="I729" s="236" t="str">
        <f t="shared" si="29"/>
        <v>#VALUE!</v>
      </c>
      <c r="J729" s="231" t="str">
        <f>VLOOKUP(C729, 'DATA - LIS - RX'!A:B,2,0)</f>
        <v>Hydrocodone, Oxycodone</v>
      </c>
      <c r="K729" s="257" t="b">
        <f>VLOOKUP($C729, 'DATA - LIS - RX'!$A:$D,3,0)</f>
        <v>1</v>
      </c>
      <c r="L729" s="257">
        <f>VLOOKUP($C729, 'DATA - LIS - RX'!$A:$D,4,0)</f>
        <v>44616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idden="1">
      <c r="A730" s="290">
        <v>206606.0</v>
      </c>
      <c r="B730" s="231" t="s">
        <v>8385</v>
      </c>
      <c r="C730" s="231">
        <v>10614.0</v>
      </c>
      <c r="D730" s="231" t="s">
        <v>826</v>
      </c>
      <c r="E730" s="291">
        <v>44575.0</v>
      </c>
      <c r="F730" s="290" t="s">
        <v>7606</v>
      </c>
      <c r="G730" s="290">
        <v>585.0</v>
      </c>
      <c r="H730" s="290" t="s">
        <v>8309</v>
      </c>
      <c r="I730" s="236" t="str">
        <f t="shared" si="29"/>
        <v>#VALUE!</v>
      </c>
      <c r="J730" s="231" t="str">
        <f>VLOOKUP(C730, 'DATA - LIS - RX'!A:B,2,0)</f>
        <v>Codeine, Amitriptyline, Clonazepam</v>
      </c>
      <c r="K730" s="231" t="b">
        <f>VLOOKUP($C730, 'DATA - LIS - RX'!$A:$D,3,0)</f>
        <v>1</v>
      </c>
      <c r="L730" s="257">
        <f>VLOOKUP($C730, 'DATA - LIS - RX'!$A:$D,4,0)</f>
        <v>44616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idden="1">
      <c r="A731" s="290">
        <v>206613.0</v>
      </c>
      <c r="B731" s="231" t="s">
        <v>8610</v>
      </c>
      <c r="C731" s="231">
        <v>10025.0</v>
      </c>
      <c r="D731" s="231" t="s">
        <v>2700</v>
      </c>
      <c r="E731" s="291">
        <v>44572.0</v>
      </c>
      <c r="F731" s="290" t="s">
        <v>7606</v>
      </c>
      <c r="G731" s="290" t="s">
        <v>8315</v>
      </c>
      <c r="H731" s="290" t="s">
        <v>8309</v>
      </c>
      <c r="I731" s="236" t="str">
        <f t="shared" si="29"/>
        <v>+</v>
      </c>
      <c r="J731" s="231" t="str">
        <f>VLOOKUP(C731, 'DATA - LIS - RX'!A:B,2,0)</f>
        <v>Tramadol</v>
      </c>
      <c r="K731" s="231" t="b">
        <f>VLOOKUP($C731, 'DATA - LIS - RX'!$A:$D,3,0)</f>
        <v>1</v>
      </c>
      <c r="L731" s="257">
        <f>VLOOKUP($C731, 'DATA - LIS - RX'!$A:$D,4,0)</f>
        <v>44614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idden="1">
      <c r="A732" s="290">
        <v>206661.0</v>
      </c>
      <c r="B732" s="231" t="s">
        <v>8611</v>
      </c>
      <c r="C732" s="231">
        <v>16856.0</v>
      </c>
      <c r="D732" s="231" t="s">
        <v>2746</v>
      </c>
      <c r="E732" s="291">
        <v>44573.0</v>
      </c>
      <c r="F732" s="290" t="s">
        <v>7606</v>
      </c>
      <c r="G732" s="290" t="s">
        <v>8315</v>
      </c>
      <c r="H732" s="290" t="s">
        <v>8309</v>
      </c>
      <c r="I732" s="236" t="str">
        <f t="shared" si="29"/>
        <v>+</v>
      </c>
      <c r="J732" s="231" t="str">
        <f>VLOOKUP(C732, 'DATA - LIS - RX'!A:B,2,0)</f>
        <v>Gabapentin, Tramadol, Amitriptyline</v>
      </c>
      <c r="K732" s="231" t="b">
        <f>VLOOKUP($C732, 'DATA - LIS - RX'!$A:$D,3,0)</f>
        <v>1</v>
      </c>
      <c r="L732" s="257">
        <f>VLOOKUP($C732, 'DATA - LIS - RX'!$A:$D,4,0)</f>
        <v>44614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idden="1">
      <c r="A733" s="290">
        <v>206685.0</v>
      </c>
      <c r="B733" s="231" t="s">
        <v>8587</v>
      </c>
      <c r="C733" s="231">
        <v>12740.0</v>
      </c>
      <c r="D733" s="231" t="s">
        <v>2774</v>
      </c>
      <c r="E733" s="291">
        <v>44574.0</v>
      </c>
      <c r="F733" s="290" t="s">
        <v>7606</v>
      </c>
      <c r="G733" s="290" t="s">
        <v>8315</v>
      </c>
      <c r="H733" s="290" t="s">
        <v>8309</v>
      </c>
      <c r="I733" s="236" t="str">
        <f t="shared" si="29"/>
        <v>+</v>
      </c>
      <c r="J733" s="231" t="str">
        <f>VLOOKUP(C733, 'DATA - LIS - RX'!A:B,2,0)</f>
        <v>Pregabalin, Tramadol</v>
      </c>
      <c r="K733" s="231" t="b">
        <f>VLOOKUP($C733, 'DATA - LIS - RX'!$A:$D,3,0)</f>
        <v>1</v>
      </c>
      <c r="L733" s="257">
        <f>VLOOKUP($C733, 'DATA - LIS - RX'!$A:$D,4,0)</f>
        <v>44616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idden="1">
      <c r="A734" s="290">
        <v>206712.0</v>
      </c>
      <c r="B734" s="231" t="s">
        <v>8331</v>
      </c>
      <c r="C734" s="231">
        <v>12950.0</v>
      </c>
      <c r="D734" s="231" t="s">
        <v>2807</v>
      </c>
      <c r="E734" s="291">
        <v>44575.0</v>
      </c>
      <c r="F734" s="290" t="s">
        <v>7606</v>
      </c>
      <c r="G734" s="290" t="s">
        <v>8315</v>
      </c>
      <c r="H734" s="290" t="s">
        <v>8309</v>
      </c>
      <c r="I734" s="236" t="str">
        <f t="shared" si="29"/>
        <v>+</v>
      </c>
      <c r="J734" s="231" t="str">
        <f>VLOOKUP(C734, 'DATA - LIS - RX'!A:B,2,0)</f>
        <v>Bultalbital, Tramadol, Zolpidem</v>
      </c>
      <c r="K734" s="231" t="b">
        <f>VLOOKUP($C734, 'DATA - LIS - RX'!$A:$D,3,0)</f>
        <v>1</v>
      </c>
      <c r="L734" s="257">
        <f>VLOOKUP($C734, 'DATA - LIS - RX'!$A:$D,4,0)</f>
        <v>44616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idden="1">
      <c r="A735" s="290">
        <v>206719.0</v>
      </c>
      <c r="B735" s="231" t="s">
        <v>8612</v>
      </c>
      <c r="C735" s="231">
        <v>16158.0</v>
      </c>
      <c r="D735" s="231" t="s">
        <v>2811</v>
      </c>
      <c r="E735" s="291">
        <v>44575.0</v>
      </c>
      <c r="F735" s="290" t="s">
        <v>7606</v>
      </c>
      <c r="G735" s="290" t="s">
        <v>8315</v>
      </c>
      <c r="H735" s="290" t="s">
        <v>8309</v>
      </c>
      <c r="I735" s="236" t="str">
        <f t="shared" si="29"/>
        <v>#VALUE!</v>
      </c>
      <c r="J735" s="231" t="str">
        <f>VLOOKUP(C735, 'DATA - LIS - RX'!A:B,2,0)</f>
        <v>Cyclobenzaprine, Pregabalin</v>
      </c>
      <c r="K735" s="257" t="b">
        <f>VLOOKUP($C735, 'DATA - LIS - RX'!$A:$D,3,0)</f>
        <v>1</v>
      </c>
      <c r="L735" s="257">
        <f>VLOOKUP($C735, 'DATA - LIS - RX'!$A:$D,4,0)</f>
        <v>44616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idden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idden="1">
      <c r="A737" s="290">
        <v>206450.0</v>
      </c>
      <c r="B737" s="231" t="s">
        <v>8613</v>
      </c>
      <c r="C737" s="231">
        <v>17807.0</v>
      </c>
      <c r="D737" s="231" t="s">
        <v>2540</v>
      </c>
      <c r="E737" s="291">
        <v>44565.0</v>
      </c>
      <c r="F737" s="290" t="s">
        <v>7686</v>
      </c>
      <c r="G737" s="290">
        <v>26.5</v>
      </c>
      <c r="H737" s="290" t="s">
        <v>8309</v>
      </c>
      <c r="I737" s="236" t="str">
        <f>IF(SEARCH(F737,J737)&gt;=1,"+","-")</f>
        <v>#VALUE!</v>
      </c>
      <c r="J737" s="231" t="str">
        <f>VLOOKUP(C737, 'DATA - LIS - RX'!A:B,2,0)</f>
        <v>  -  </v>
      </c>
      <c r="K737" s="231" t="b">
        <f>VLOOKUP($C737, 'DATA - LIS - RX'!$A:$D,3,0)</f>
        <v>1</v>
      </c>
      <c r="L737" s="257">
        <f>VLOOKUP($C737, 'DATA - LIS - RX'!$A:$D,4,0)</f>
        <v>44601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</sheetData>
  <autoFilter ref="$A$1:$Z$737">
    <filterColumn colId="8">
      <filters>
        <filter val="#VALUE!"/>
      </filters>
    </filterColumn>
    <filterColumn colId="6">
      <filters blank="1">
        <filter val="71.1"/>
        <filter val="71.3"/>
        <filter val="1340"/>
        <filter val="590"/>
        <filter val="350"/>
        <filter val="592"/>
        <filter val="231"/>
        <filter val="355"/>
        <filter val="68.6"/>
        <filter val="597"/>
        <filter val="234"/>
        <filter val="358"/>
        <filter val="359"/>
        <filter val="239"/>
        <filter val="83.3"/>
        <filter val="1110"/>
        <filter val="1350"/>
        <filter val="480"/>
        <filter val="1590"/>
        <filter val="240"/>
        <filter val="483"/>
        <filter val="243"/>
        <filter val="244"/>
        <filter val="245"/>
        <filter val="246"/>
        <filter val="1100"/>
        <filter val="71.4"/>
        <filter val="71.7"/>
        <filter val="807"/>
        <filter val="1120"/>
        <filter val="1240"/>
        <filter val="1360"/>
        <filter val="1480"/>
        <filter val="370"/>
        <filter val="491"/>
        <filter val="131"/>
        <filter val="374"/>
        <filter val="1910"/>
        <filter val="496"/>
        <filter val="133"/>
        <filter val="134"/>
        <filter val="137"/>
        <filter val="138"/>
        <filter val="139"/>
        <filter val="818"/>
        <filter val="81.3"/>
        <filter val="1010"/>
        <filter val="1130"/>
        <filter val="1250"/>
        <filter val="381"/>
        <filter val="1800"/>
        <filter val="143"/>
        <filter val="Positive"/>
        <filter val="269"/>
        <filter val="941"/>
        <filter val="55.1"/>
        <filter val="70.7"/>
        <filter val="826"/>
        <filter val="55.3"/>
        <filter val="92.1"/>
        <filter val="1020"/>
        <filter val="391"/>
        <filter val="1380"/>
        <filter val="395"/>
        <filter val="831"/>
        <filter val="952"/>
        <filter val="51"/>
        <filter val="66.3"/>
        <filter val="89.1"/>
        <filter val="81.9"/>
        <filter val="1030"/>
        <filter val="281"/>
        <filter val="161"/>
        <filter val="1150"/>
        <filter val="162"/>
        <filter val="163"/>
        <filter val="167"/>
        <filter val="601"/>
        <filter val="603"/>
        <filter val="54.1"/>
        <filter val="605"/>
        <filter val="969"/>
        <filter val="607"/>
        <filter val="91.1"/>
        <filter val="1040"/>
        <filter val="1160"/>
        <filter val="1280"/>
        <filter val="176"/>
        <filter val="1710"/>
        <filter val="611"/>
        <filter val="974"/>
        <filter val="853"/>
        <filter val="614"/>
        <filter val="979"/>
        <filter val="27.3"/>
        <filter val="618"/>
        <filter val="65.3"/>
        <filter val="1050"/>
        <filter val="185"/>
        <filter val="186"/>
        <filter val="187"/>
        <filter val="76.9"/>
        <filter val="742"/>
        <filter val="866"/>
        <filter val="80"/>
        <filter val="505"/>
        <filter val="506"/>
        <filter val="84"/>
        <filter val="88"/>
        <filter val="191"/>
        <filter val="193"/>
        <filter val="196"/>
        <filter val="64.8"/>
        <filter val="1610"/>
        <filter val="1970"/>
        <filter val="517"/>
        <filter val="639"/>
        <filter val="1990"/>
        <filter val="520"/>
        <filter val="1500"/>
        <filter val="766"/>
        <filter val="767"/>
        <filter val="889"/>
        <filter val="52.4"/>
        <filter val="98.6"/>
        <filter val="75.6"/>
        <filter val="770"/>
        <filter val="410"/>
        <filter val="1510"/>
        <filter val="1630"/>
        <filter val="1750"/>
        <filter val="1870"/>
        <filter val="63.4"/>
        <filter val="661"/>
        <filter val="1400"/>
        <filter val="302"/>
        <filter val="1640"/>
        <filter val="74.2"/>
        <filter val="307"/>
        <filter val="429"/>
        <filter val="794"/>
        <filter val="1410"/>
        <filter val="1650"/>
        <filter val="438"/>
        <filter val="439"/>
        <filter val="318"/>
        <filter val="62.6"/>
        <filter val="1550"/>
        <filter val="560"/>
        <filter val="322"/>
        <filter val="58.6"/>
        <filter val="201"/>
        <filter val="444"/>
        <filter val="689"/>
        <filter val="208"/>
        <filter val="73.9"/>
        <filter val="1680"/>
        <filter val="451"/>
        <filter val="693"/>
        <filter val="211"/>
        <filter val="332"/>
        <filter val="695"/>
        <filter val="698"/>
        <filter val="578"/>
        <filter val="457"/>
        <filter val="216"/>
        <filter val="458"/>
        <filter val="1570"/>
        <filter val="1690"/>
        <filter val="581"/>
        <filter val="461"/>
        <filter val="340"/>
        <filter val="462"/>
        <filter val="583"/>
        <filter val="57.5"/>
        <filter val="101"/>
        <filter val="344"/>
        <filter val="345"/>
        <filter val="106"/>
        <filter val="227"/>
        <filter val="95.9"/>
        <filter val="72.7"/>
        <filter val="906"/>
        <filter val="95.7"/>
      </filters>
    </filterColumn>
    <filterColumn colId="5">
      <filters blank="1">
        <filter val="alprazolam"/>
        <filter val="Gabapentin"/>
        <filter val="diazepam"/>
        <filter val="Oxycodone"/>
        <filter val="Fentanyl"/>
        <filter val="Morphine"/>
        <filter val="Noroxycodone"/>
        <filter val="EDDP"/>
        <filter val="Methadone"/>
        <filter val="Pregabalin"/>
        <filter val="THC"/>
        <filter val="Benzoylecgonine"/>
        <filter val="Nordiazepam"/>
        <filter val="Tramadol"/>
        <filter val="clonazepam"/>
        <filter val="Barbiturates"/>
        <filter val="Oxymorphone"/>
        <filter val="Nortriptyline"/>
        <filter val="Amitriptyline"/>
        <filter val="Norhydrocodone"/>
        <filter val="Norfentanyl"/>
        <filter val="Hydrocodone"/>
        <filter val="lorazepam"/>
        <filter val="Duloxetine"/>
        <filter val="Clonazepam"/>
        <filter val="Benzodiazepines"/>
        <filter val="Codeine"/>
        <filter val="Alprazolam"/>
        <filter val="Hydromorphone"/>
        <filter val="codeine"/>
        <filter val="hydrocodone"/>
        <filter val="Amphetamine"/>
        <filter val="buprenorphine"/>
        <filter val="Buprenorphine"/>
        <filter val="Carboxy-THC"/>
        <filter val="Amphetamines"/>
        <filter val="Cyclobenzaprine"/>
        <filter val="Zolpidem"/>
        <filter val="adderall"/>
        <filter val="Cocaine"/>
        <filter val="Norbuprenorphine"/>
        <filter val="tapentadol"/>
      </filters>
    </filterColumn>
    <filterColumn colId="12">
      <filters blank="1">
        <filter val="#N/A"/>
      </filters>
    </filterColumn>
  </autoFilter>
  <conditionalFormatting sqref="I1 I3 I5 I7:I737">
    <cfRule type="containsText" dxfId="10" priority="1" operator="containsText" text="+">
      <formula>NOT(ISERROR(SEARCH(("+"),(I1))))</formula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10.71"/>
    <col customWidth="1" min="3" max="3" width="5.86"/>
    <col customWidth="1" min="4" max="4" width="30.86"/>
    <col customWidth="1" min="5" max="5" width="10.43"/>
    <col customWidth="1" min="6" max="6" width="14.14"/>
    <col customWidth="1" min="7" max="7" width="7.14"/>
    <col customWidth="1" min="8" max="8" width="9.86"/>
    <col customWidth="1" min="9" max="9" width="8.0"/>
    <col customWidth="1" min="10" max="10" width="53.57"/>
    <col customWidth="1" hidden="1" min="11" max="11" width="5.86"/>
    <col customWidth="1" min="12" max="12" width="14.29"/>
    <col customWidth="1" min="13" max="13" width="9.14"/>
    <col customWidth="1" min="14" max="14" width="22.86"/>
  </cols>
  <sheetData>
    <row r="1">
      <c r="A1" s="290"/>
      <c r="B1" s="231"/>
      <c r="C1" s="231"/>
      <c r="D1" s="231"/>
      <c r="E1" s="291"/>
      <c r="F1" s="290"/>
      <c r="G1" s="290"/>
      <c r="H1" s="290"/>
      <c r="I1" s="236"/>
      <c r="J1" s="231"/>
      <c r="K1" s="231"/>
      <c r="L1" s="257"/>
      <c r="M1" s="293"/>
      <c r="N1" s="293"/>
    </row>
    <row r="2" hidden="1">
      <c r="A2" s="290">
        <v>206405.0</v>
      </c>
      <c r="B2" s="231" t="s">
        <v>8325</v>
      </c>
      <c r="C2" s="231">
        <v>13863.0</v>
      </c>
      <c r="D2" s="231" t="s">
        <v>260</v>
      </c>
      <c r="E2" s="291">
        <v>44564.0</v>
      </c>
      <c r="F2" s="290" t="s">
        <v>8324</v>
      </c>
      <c r="G2" s="290" t="s">
        <v>8309</v>
      </c>
      <c r="H2" s="290" t="s">
        <v>8309</v>
      </c>
      <c r="I2" s="236"/>
      <c r="J2" s="231" t="s">
        <v>7932</v>
      </c>
      <c r="K2" s="231" t="b">
        <v>1</v>
      </c>
      <c r="L2" s="257">
        <v>44591.0</v>
      </c>
      <c r="M2" s="293" t="s">
        <v>122</v>
      </c>
      <c r="N2" s="293"/>
    </row>
    <row r="3" hidden="1">
      <c r="A3" s="290">
        <v>206463.0</v>
      </c>
      <c r="B3" s="231" t="s">
        <v>8319</v>
      </c>
      <c r="C3" s="231">
        <v>14194.0</v>
      </c>
      <c r="D3" s="231" t="s">
        <v>508</v>
      </c>
      <c r="E3" s="291">
        <v>44566.0</v>
      </c>
      <c r="F3" s="290" t="s">
        <v>8318</v>
      </c>
      <c r="G3" s="290" t="s">
        <v>8309</v>
      </c>
      <c r="H3" s="290" t="s">
        <v>8309</v>
      </c>
      <c r="I3" s="236"/>
      <c r="J3" s="231" t="str">
        <f>VLOOKUP(C3, 'DATA - LIS - RX'!A:B,2,0)</f>
        <v>Alprazolam, Tapentadol, Zolpidem </v>
      </c>
      <c r="K3" s="231" t="b">
        <f>VLOOKUP($C3, 'DATA - LIS - RX'!$A:$D,3,0)</f>
        <v>1</v>
      </c>
      <c r="L3" s="257">
        <f>VLOOKUP($C3, 'DATA - LIS - RX'!$A:$D,4,0)</f>
        <v>44559</v>
      </c>
      <c r="M3" s="293" t="s">
        <v>122</v>
      </c>
      <c r="N3" s="260" t="s">
        <v>8614</v>
      </c>
    </row>
    <row r="4" hidden="1">
      <c r="A4" s="290">
        <v>206433.0</v>
      </c>
      <c r="B4" s="231" t="s">
        <v>8326</v>
      </c>
      <c r="C4" s="231">
        <v>17372.0</v>
      </c>
      <c r="D4" s="231" t="s">
        <v>486</v>
      </c>
      <c r="E4" s="291">
        <v>44565.0</v>
      </c>
      <c r="F4" s="290" t="s">
        <v>8324</v>
      </c>
      <c r="G4" s="290" t="s">
        <v>8309</v>
      </c>
      <c r="H4" s="290" t="s">
        <v>8309</v>
      </c>
      <c r="I4" s="236"/>
      <c r="J4" s="231" t="s">
        <v>7582</v>
      </c>
      <c r="K4" s="231" t="b">
        <v>1</v>
      </c>
      <c r="L4" s="257">
        <v>44577.0</v>
      </c>
      <c r="M4" s="293" t="s">
        <v>122</v>
      </c>
      <c r="N4" s="293"/>
    </row>
    <row r="5" hidden="1">
      <c r="A5" s="290">
        <v>206729.0</v>
      </c>
      <c r="B5" s="231" t="s">
        <v>8321</v>
      </c>
      <c r="C5" s="231">
        <v>14083.0</v>
      </c>
      <c r="D5" s="231" t="s">
        <v>1339</v>
      </c>
      <c r="E5" s="291">
        <v>44576.0</v>
      </c>
      <c r="F5" s="290" t="s">
        <v>8318</v>
      </c>
      <c r="G5" s="290" t="s">
        <v>8309</v>
      </c>
      <c r="H5" s="290" t="s">
        <v>8309</v>
      </c>
      <c r="I5" s="236"/>
      <c r="J5" s="231" t="str">
        <f>VLOOKUP(C5, 'DATA - LIS - RX'!A:B,2,0)</f>
        <v>Duloxetine, Methylphenidate</v>
      </c>
      <c r="K5" s="231" t="b">
        <f>VLOOKUP($C5, 'DATA - LIS - RX'!$A:$D,3,0)</f>
        <v>1</v>
      </c>
      <c r="L5" s="257">
        <f>VLOOKUP($C5, 'DATA - LIS - RX'!$A:$D,4,0)</f>
        <v>44627</v>
      </c>
      <c r="M5" s="293" t="s">
        <v>122</v>
      </c>
      <c r="N5" s="260" t="s">
        <v>8614</v>
      </c>
    </row>
    <row r="6" hidden="1">
      <c r="A6" s="290">
        <v>206405.0</v>
      </c>
      <c r="B6" s="231" t="s">
        <v>8325</v>
      </c>
      <c r="C6" s="231">
        <v>13863.0</v>
      </c>
      <c r="D6" s="231" t="s">
        <v>260</v>
      </c>
      <c r="E6" s="291">
        <v>44564.0</v>
      </c>
      <c r="F6" s="290" t="s">
        <v>8342</v>
      </c>
      <c r="G6" s="290" t="s">
        <v>8309</v>
      </c>
      <c r="H6" s="290" t="s">
        <v>8309</v>
      </c>
      <c r="I6" s="236"/>
      <c r="J6" s="231" t="s">
        <v>7932</v>
      </c>
      <c r="K6" s="231" t="b">
        <v>1</v>
      </c>
      <c r="L6" s="257">
        <v>44591.0</v>
      </c>
      <c r="M6" s="293" t="s">
        <v>122</v>
      </c>
      <c r="N6" s="260" t="s">
        <v>8614</v>
      </c>
    </row>
    <row r="7" hidden="1">
      <c r="A7" s="290">
        <v>206434.0</v>
      </c>
      <c r="B7" s="231" t="s">
        <v>8344</v>
      </c>
      <c r="C7" s="231">
        <v>13800.0</v>
      </c>
      <c r="D7" s="231" t="s">
        <v>548</v>
      </c>
      <c r="E7" s="291">
        <v>44565.0</v>
      </c>
      <c r="F7" s="290" t="s">
        <v>8342</v>
      </c>
      <c r="G7" s="290" t="s">
        <v>8309</v>
      </c>
      <c r="H7" s="290" t="s">
        <v>8309</v>
      </c>
      <c r="I7" s="236"/>
      <c r="J7" s="231" t="s">
        <v>7928</v>
      </c>
      <c r="K7" s="231" t="b">
        <v>1</v>
      </c>
      <c r="L7" s="257">
        <v>44577.0</v>
      </c>
      <c r="M7" s="293" t="s">
        <v>122</v>
      </c>
      <c r="N7" s="260" t="s">
        <v>8614</v>
      </c>
    </row>
    <row r="8" hidden="1">
      <c r="A8" s="290">
        <v>206517.0</v>
      </c>
      <c r="B8" s="231" t="s">
        <v>8352</v>
      </c>
      <c r="C8" s="231">
        <v>15253.0</v>
      </c>
      <c r="D8" s="231" t="s">
        <v>457</v>
      </c>
      <c r="E8" s="291">
        <v>44567.0</v>
      </c>
      <c r="F8" s="290" t="s">
        <v>8342</v>
      </c>
      <c r="G8" s="290" t="s">
        <v>8309</v>
      </c>
      <c r="H8" s="290" t="s">
        <v>8309</v>
      </c>
      <c r="I8" s="236"/>
      <c r="J8" s="231" t="s">
        <v>7663</v>
      </c>
      <c r="K8" s="231" t="b">
        <v>1</v>
      </c>
      <c r="L8" s="257">
        <v>44539.0</v>
      </c>
      <c r="M8" s="293" t="s">
        <v>122</v>
      </c>
      <c r="N8" s="260" t="s">
        <v>8614</v>
      </c>
    </row>
    <row r="9" hidden="1">
      <c r="A9" s="290">
        <v>206743.0</v>
      </c>
      <c r="B9" s="231" t="s">
        <v>8366</v>
      </c>
      <c r="C9" s="231">
        <v>10626.0</v>
      </c>
      <c r="D9" s="231" t="s">
        <v>728</v>
      </c>
      <c r="E9" s="291">
        <v>44578.0</v>
      </c>
      <c r="F9" s="290" t="s">
        <v>8342</v>
      </c>
      <c r="G9" s="290" t="s">
        <v>8309</v>
      </c>
      <c r="H9" s="290" t="s">
        <v>8309</v>
      </c>
      <c r="I9" s="236"/>
      <c r="J9" s="231" t="s">
        <v>7716</v>
      </c>
      <c r="K9" s="231" t="b">
        <v>1</v>
      </c>
      <c r="L9" s="257">
        <v>44577.0</v>
      </c>
      <c r="M9" s="293" t="s">
        <v>122</v>
      </c>
      <c r="N9" s="260" t="s">
        <v>8614</v>
      </c>
    </row>
    <row r="10" hidden="1">
      <c r="A10" s="290">
        <v>206433.0</v>
      </c>
      <c r="B10" s="231" t="s">
        <v>8326</v>
      </c>
      <c r="C10" s="231">
        <v>17372.0</v>
      </c>
      <c r="D10" s="231" t="s">
        <v>486</v>
      </c>
      <c r="E10" s="291">
        <v>44565.0</v>
      </c>
      <c r="F10" s="290" t="s">
        <v>7939</v>
      </c>
      <c r="G10" s="290" t="s">
        <v>8309</v>
      </c>
      <c r="H10" s="290" t="s">
        <v>8309</v>
      </c>
      <c r="I10" s="236"/>
      <c r="J10" s="231" t="s">
        <v>7582</v>
      </c>
      <c r="K10" s="231" t="b">
        <v>1</v>
      </c>
      <c r="L10" s="257">
        <v>44577.0</v>
      </c>
      <c r="M10" s="293" t="s">
        <v>122</v>
      </c>
      <c r="N10" s="260" t="s">
        <v>8614</v>
      </c>
    </row>
    <row r="11" hidden="1">
      <c r="A11" s="290">
        <v>206515.0</v>
      </c>
      <c r="B11" s="231" t="s">
        <v>8351</v>
      </c>
      <c r="C11" s="231">
        <v>13331.0</v>
      </c>
      <c r="D11" s="231" t="s">
        <v>314</v>
      </c>
      <c r="E11" s="291">
        <v>44567.0</v>
      </c>
      <c r="F11" s="290" t="s">
        <v>7939</v>
      </c>
      <c r="G11" s="290" t="s">
        <v>8309</v>
      </c>
      <c r="H11" s="290" t="s">
        <v>8309</v>
      </c>
      <c r="I11" s="236"/>
      <c r="J11" s="231" t="s">
        <v>7899</v>
      </c>
      <c r="K11" s="231" t="b">
        <v>1</v>
      </c>
      <c r="L11" s="257">
        <v>44582.0</v>
      </c>
      <c r="M11" s="293" t="s">
        <v>122</v>
      </c>
      <c r="N11" s="260" t="s">
        <v>8614</v>
      </c>
    </row>
    <row r="12" hidden="1">
      <c r="A12" s="290">
        <v>206524.0</v>
      </c>
      <c r="B12" s="231" t="s">
        <v>8378</v>
      </c>
      <c r="C12" s="231">
        <v>15359.0</v>
      </c>
      <c r="D12" s="231" t="s">
        <v>954</v>
      </c>
      <c r="E12" s="291">
        <v>44568.0</v>
      </c>
      <c r="F12" s="290" t="s">
        <v>7939</v>
      </c>
      <c r="G12" s="290" t="s">
        <v>8309</v>
      </c>
      <c r="H12" s="290" t="s">
        <v>8309</v>
      </c>
      <c r="I12" s="236"/>
      <c r="J12" s="231" t="s">
        <v>8067</v>
      </c>
      <c r="K12" s="231" t="b">
        <v>1</v>
      </c>
      <c r="L12" s="257">
        <v>44578.0</v>
      </c>
      <c r="M12" s="293" t="s">
        <v>122</v>
      </c>
      <c r="N12" s="260" t="s">
        <v>8614</v>
      </c>
    </row>
    <row r="13" hidden="1">
      <c r="A13" s="290">
        <v>206660.0</v>
      </c>
      <c r="B13" s="231" t="s">
        <v>8361</v>
      </c>
      <c r="C13" s="231">
        <v>15667.0</v>
      </c>
      <c r="D13" s="231" t="s">
        <v>886</v>
      </c>
      <c r="E13" s="291">
        <v>44573.0</v>
      </c>
      <c r="F13" s="290" t="s">
        <v>7939</v>
      </c>
      <c r="G13" s="290" t="s">
        <v>8309</v>
      </c>
      <c r="H13" s="290" t="s">
        <v>8309</v>
      </c>
      <c r="I13" s="236"/>
      <c r="J13" s="231" t="s">
        <v>7807</v>
      </c>
      <c r="K13" s="231" t="b">
        <v>1</v>
      </c>
      <c r="L13" s="257">
        <v>44577.0</v>
      </c>
      <c r="M13" s="293" t="s">
        <v>122</v>
      </c>
      <c r="N13" s="260" t="s">
        <v>8614</v>
      </c>
    </row>
    <row r="14">
      <c r="A14" s="290">
        <v>206465.0</v>
      </c>
      <c r="B14" s="231" t="str">
        <f t="shared" ref="B14:B16" si="1">C14&amp;E14</f>
        <v>1718644566</v>
      </c>
      <c r="C14" s="231">
        <v>17186.0</v>
      </c>
      <c r="D14" s="231" t="s">
        <v>3257</v>
      </c>
      <c r="E14" s="291">
        <v>44566.0</v>
      </c>
      <c r="F14" s="290" t="s">
        <v>35</v>
      </c>
      <c r="G14" s="290" t="s">
        <v>8309</v>
      </c>
      <c r="H14" s="290" t="s">
        <v>8309</v>
      </c>
      <c r="I14" s="260" t="s">
        <v>8615</v>
      </c>
      <c r="J14" s="231" t="str">
        <f>VLOOKUP(C14, 'DATA - LIS - RX'!A:B,2,0)</f>
        <v>Pregabalin, Tramadol</v>
      </c>
      <c r="K14" s="257" t="b">
        <f>VLOOKUP($C14, 'DATA - LIS - RX'!$A:$D,3,0)</f>
        <v>1</v>
      </c>
      <c r="L14" s="257">
        <f>VLOOKUP($C14, 'DATA - LIS - RX'!$A:$D,4,0)</f>
        <v>44627</v>
      </c>
      <c r="M14" s="293" t="s">
        <v>122</v>
      </c>
      <c r="N14" s="260" t="s">
        <v>63</v>
      </c>
    </row>
    <row r="15">
      <c r="A15" s="290">
        <v>206489.0</v>
      </c>
      <c r="B15" s="231" t="str">
        <f t="shared" si="1"/>
        <v>1239744567</v>
      </c>
      <c r="C15" s="231">
        <v>12397.0</v>
      </c>
      <c r="D15" s="231" t="s">
        <v>677</v>
      </c>
      <c r="E15" s="291">
        <v>44567.0</v>
      </c>
      <c r="F15" s="290" t="s">
        <v>35</v>
      </c>
      <c r="G15" s="290" t="s">
        <v>8309</v>
      </c>
      <c r="H15" s="290" t="s">
        <v>8309</v>
      </c>
      <c r="I15" s="260" t="s">
        <v>8615</v>
      </c>
      <c r="J15" s="231" t="str">
        <f>VLOOKUP(C15, 'DATA - LIS - RX'!A:B,2,0)</f>
        <v>Gabapentin, Duloxetine</v>
      </c>
      <c r="K15" s="231" t="b">
        <f>VLOOKUP($C15, 'DATA - LIS - RX'!$A:$D,3,0)</f>
        <v>1</v>
      </c>
      <c r="L15" s="257">
        <f>VLOOKUP($C15, 'DATA - LIS - RX'!$A:$D,4,0)</f>
        <v>44627</v>
      </c>
      <c r="M15" s="293" t="s">
        <v>122</v>
      </c>
      <c r="N15" s="260" t="s">
        <v>63</v>
      </c>
    </row>
    <row r="16">
      <c r="A16" s="290">
        <v>206550.0</v>
      </c>
      <c r="B16" s="231" t="str">
        <f t="shared" si="1"/>
        <v>1747044568</v>
      </c>
      <c r="C16" s="231">
        <v>17470.0</v>
      </c>
      <c r="D16" s="231" t="s">
        <v>807</v>
      </c>
      <c r="E16" s="291">
        <v>44568.0</v>
      </c>
      <c r="F16" s="290" t="s">
        <v>35</v>
      </c>
      <c r="G16" s="290" t="s">
        <v>8309</v>
      </c>
      <c r="H16" s="290" t="s">
        <v>8309</v>
      </c>
      <c r="I16" s="260" t="s">
        <v>8615</v>
      </c>
      <c r="J16" s="231" t="str">
        <f>VLOOKUP(C16, 'DATA - LIS - RX'!A:B,2,0)</f>
        <v>Hydrocodone</v>
      </c>
      <c r="K16" s="257" t="b">
        <f>VLOOKUP($C16, 'DATA - LIS - RX'!$A:$D,3,0)</f>
        <v>1</v>
      </c>
      <c r="L16" s="257">
        <f>VLOOKUP($C16, 'DATA - LIS - RX'!$A:$D,4,0)</f>
        <v>44627</v>
      </c>
      <c r="M16" s="293" t="s">
        <v>122</v>
      </c>
      <c r="N16" s="260" t="s">
        <v>63</v>
      </c>
    </row>
    <row r="17" hidden="1">
      <c r="A17" s="290">
        <v>206707.0</v>
      </c>
      <c r="B17" s="231" t="s">
        <v>8365</v>
      </c>
      <c r="C17" s="231">
        <v>9976.0</v>
      </c>
      <c r="D17" s="231" t="s">
        <v>985</v>
      </c>
      <c r="E17" s="291">
        <v>44575.0</v>
      </c>
      <c r="F17" s="290" t="s">
        <v>7569</v>
      </c>
      <c r="G17" s="290" t="s">
        <v>8309</v>
      </c>
      <c r="H17" s="290" t="s">
        <v>8309</v>
      </c>
      <c r="I17" s="236"/>
      <c r="J17" s="231" t="str">
        <f>VLOOKUP(C17, 'DATA - LIS - RX'!A:B,2,0)</f>
        <v>Clonazepam, Hydrocodone, Pregabalin, Tapentadol</v>
      </c>
      <c r="K17" s="231" t="b">
        <f>VLOOKUP($C17, 'DATA - LIS - RX'!$A:$D,3,0)</f>
        <v>1</v>
      </c>
      <c r="L17" s="257">
        <f>VLOOKUP($C17, 'DATA - LIS - RX'!$A:$D,4,0)</f>
        <v>44559</v>
      </c>
      <c r="M17" s="293" t="s">
        <v>122</v>
      </c>
      <c r="N17" s="260" t="s">
        <v>8614</v>
      </c>
    </row>
    <row r="18" hidden="1">
      <c r="A18" s="290">
        <v>206721.0</v>
      </c>
      <c r="B18" s="231" t="s">
        <v>8332</v>
      </c>
      <c r="C18" s="231">
        <v>9800.0</v>
      </c>
      <c r="D18" s="231" t="s">
        <v>2040</v>
      </c>
      <c r="E18" s="291">
        <v>44575.0</v>
      </c>
      <c r="F18" s="290" t="s">
        <v>7569</v>
      </c>
      <c r="G18" s="290" t="s">
        <v>8309</v>
      </c>
      <c r="H18" s="290" t="s">
        <v>8309</v>
      </c>
      <c r="I18" s="236"/>
      <c r="J18" s="231" t="str">
        <f>VLOOKUP(C18, 'DATA - LIS - RX'!A:B,2,0)</f>
        <v>Hydromorphone, Pregabalin, Duloxetine </v>
      </c>
      <c r="K18" s="231" t="b">
        <f>VLOOKUP($C18, 'DATA - LIS - RX'!$A:$D,3,0)</f>
        <v>1</v>
      </c>
      <c r="L18" s="257">
        <f>VLOOKUP($C18, 'DATA - LIS - RX'!$A:$D,4,0)</f>
        <v>44591</v>
      </c>
      <c r="M18" s="293" t="s">
        <v>122</v>
      </c>
      <c r="N18" s="260" t="s">
        <v>8614</v>
      </c>
    </row>
    <row r="19">
      <c r="A19" s="290">
        <v>206617.0</v>
      </c>
      <c r="B19" s="231" t="str">
        <f>C19&amp;E19</f>
        <v>949344574</v>
      </c>
      <c r="C19" s="231">
        <v>9493.0</v>
      </c>
      <c r="D19" s="231" t="s">
        <v>494</v>
      </c>
      <c r="E19" s="291">
        <v>44574.0</v>
      </c>
      <c r="F19" s="290" t="s">
        <v>8389</v>
      </c>
      <c r="G19" s="290" t="s">
        <v>8309</v>
      </c>
      <c r="H19" s="290" t="s">
        <v>8309</v>
      </c>
      <c r="I19" s="260" t="s">
        <v>8615</v>
      </c>
      <c r="J19" s="231" t="s">
        <v>7585</v>
      </c>
      <c r="K19" s="231" t="b">
        <v>1</v>
      </c>
      <c r="L19" s="257">
        <v>44497.0</v>
      </c>
      <c r="M19" s="293" t="s">
        <v>122</v>
      </c>
      <c r="N19" s="260" t="s">
        <v>63</v>
      </c>
    </row>
    <row r="20" hidden="1">
      <c r="A20" s="290">
        <v>206721.0</v>
      </c>
      <c r="B20" s="231" t="s">
        <v>8332</v>
      </c>
      <c r="C20" s="231">
        <v>9800.0</v>
      </c>
      <c r="D20" s="231" t="s">
        <v>2040</v>
      </c>
      <c r="E20" s="291">
        <v>44575.0</v>
      </c>
      <c r="F20" s="290" t="s">
        <v>8324</v>
      </c>
      <c r="G20" s="290" t="s">
        <v>8309</v>
      </c>
      <c r="H20" s="290" t="s">
        <v>8309</v>
      </c>
      <c r="I20" s="236"/>
      <c r="J20" s="231" t="s">
        <v>7645</v>
      </c>
      <c r="K20" s="231" t="b">
        <v>1</v>
      </c>
      <c r="L20" s="257">
        <v>44591.0</v>
      </c>
      <c r="M20" s="293" t="s">
        <v>122</v>
      </c>
      <c r="N20" s="293"/>
    </row>
    <row r="21">
      <c r="A21" s="290">
        <v>206617.0</v>
      </c>
      <c r="B21" s="231" t="str">
        <f t="shared" ref="B21:B27" si="2">C21&amp;E21</f>
        <v>949344574</v>
      </c>
      <c r="C21" s="231">
        <v>9493.0</v>
      </c>
      <c r="D21" s="231" t="s">
        <v>494</v>
      </c>
      <c r="E21" s="291">
        <v>44574.0</v>
      </c>
      <c r="F21" s="290" t="s">
        <v>35</v>
      </c>
      <c r="G21" s="290" t="s">
        <v>8309</v>
      </c>
      <c r="H21" s="290" t="s">
        <v>8309</v>
      </c>
      <c r="I21" s="260" t="s">
        <v>8615</v>
      </c>
      <c r="J21" s="231" t="str">
        <f>VLOOKUP(C21, 'DATA - LIS - RX'!A:B,2,0)</f>
        <v>Gabapentin, Hydrocodone</v>
      </c>
      <c r="K21" s="231" t="b">
        <f>VLOOKUP($C21, 'DATA - LIS - RX'!$A:$D,3,0)</f>
        <v>1</v>
      </c>
      <c r="L21" s="257">
        <f>VLOOKUP($C21, 'DATA - LIS - RX'!$A:$D,4,0)</f>
        <v>44638</v>
      </c>
      <c r="M21" s="293" t="s">
        <v>122</v>
      </c>
      <c r="N21" s="260" t="s">
        <v>63</v>
      </c>
    </row>
    <row r="22">
      <c r="A22" s="290">
        <v>206597.0</v>
      </c>
      <c r="B22" s="231" t="str">
        <f t="shared" si="2"/>
        <v>1247344575</v>
      </c>
      <c r="C22" s="231">
        <v>12473.0</v>
      </c>
      <c r="D22" s="231" t="s">
        <v>967</v>
      </c>
      <c r="E22" s="291">
        <v>44575.0</v>
      </c>
      <c r="F22" s="290" t="s">
        <v>35</v>
      </c>
      <c r="G22" s="290" t="s">
        <v>8309</v>
      </c>
      <c r="H22" s="290" t="s">
        <v>8309</v>
      </c>
      <c r="I22" s="260" t="s">
        <v>8615</v>
      </c>
      <c r="J22" s="231" t="str">
        <f>VLOOKUP(C22, 'DATA - LIS - RX'!A:B,2,0)</f>
        <v>  -  </v>
      </c>
      <c r="K22" s="231" t="b">
        <f>VLOOKUP($C22, 'DATA - LIS - RX'!$A:$D,3,0)</f>
        <v>1</v>
      </c>
      <c r="L22" s="257">
        <f>VLOOKUP($C22, 'DATA - LIS - RX'!$A:$D,4,0)</f>
        <v>44627</v>
      </c>
      <c r="M22" s="293" t="s">
        <v>122</v>
      </c>
      <c r="N22" s="260" t="s">
        <v>63</v>
      </c>
    </row>
    <row r="23">
      <c r="A23" s="290">
        <v>206717.0</v>
      </c>
      <c r="B23" s="231" t="str">
        <f t="shared" si="2"/>
        <v>1625444575</v>
      </c>
      <c r="C23" s="231">
        <v>16254.0</v>
      </c>
      <c r="D23" s="231" t="s">
        <v>1696</v>
      </c>
      <c r="E23" s="291">
        <v>44575.0</v>
      </c>
      <c r="F23" s="290" t="s">
        <v>35</v>
      </c>
      <c r="G23" s="290" t="s">
        <v>8309</v>
      </c>
      <c r="H23" s="290" t="s">
        <v>8309</v>
      </c>
      <c r="I23" s="260" t="s">
        <v>8615</v>
      </c>
      <c r="J23" s="231" t="str">
        <f>VLOOKUP(C23, 'DATA - LIS - RX'!A:B,2,0)</f>
        <v>Clonazepam</v>
      </c>
      <c r="K23" s="257" t="b">
        <f>VLOOKUP($C23, 'DATA - LIS - RX'!$A:$D,3,0)</f>
        <v>1</v>
      </c>
      <c r="L23" s="257">
        <f>VLOOKUP($C23, 'DATA - LIS - RX'!$A:$D,4,0)</f>
        <v>44627</v>
      </c>
      <c r="M23" s="293" t="s">
        <v>122</v>
      </c>
      <c r="N23" s="260" t="s">
        <v>63</v>
      </c>
    </row>
    <row r="24">
      <c r="A24" s="290">
        <v>206724.0</v>
      </c>
      <c r="B24" s="231" t="str">
        <f t="shared" si="2"/>
        <v>1650044575</v>
      </c>
      <c r="C24" s="231">
        <v>16500.0</v>
      </c>
      <c r="D24" s="231" t="s">
        <v>2205</v>
      </c>
      <c r="E24" s="291">
        <v>44575.0</v>
      </c>
      <c r="F24" s="290" t="s">
        <v>35</v>
      </c>
      <c r="G24" s="290" t="s">
        <v>8309</v>
      </c>
      <c r="H24" s="290" t="s">
        <v>8309</v>
      </c>
      <c r="I24" s="260" t="s">
        <v>8615</v>
      </c>
      <c r="J24" s="231" t="str">
        <f>VLOOKUP(C24, 'DATA - LIS - RX'!A:B,2,0)</f>
        <v>Zolpidem, Pregabalin, Oxycodone, Buprenorphine</v>
      </c>
      <c r="K24" s="257" t="b">
        <f>VLOOKUP($C24, 'DATA - LIS - RX'!$A:$D,3,0)</f>
        <v>1</v>
      </c>
      <c r="L24" s="257">
        <f>VLOOKUP($C24, 'DATA - LIS - RX'!$A:$D,4,0)</f>
        <v>44593</v>
      </c>
      <c r="M24" s="293" t="s">
        <v>122</v>
      </c>
      <c r="N24" s="260" t="s">
        <v>63</v>
      </c>
    </row>
    <row r="25">
      <c r="A25" s="290">
        <v>206729.0</v>
      </c>
      <c r="B25" s="231" t="str">
        <f t="shared" si="2"/>
        <v>1408344576</v>
      </c>
      <c r="C25" s="231">
        <v>14083.0</v>
      </c>
      <c r="D25" s="231" t="s">
        <v>1339</v>
      </c>
      <c r="E25" s="291">
        <v>44576.0</v>
      </c>
      <c r="F25" s="290" t="s">
        <v>8389</v>
      </c>
      <c r="G25" s="290" t="s">
        <v>8309</v>
      </c>
      <c r="H25" s="290" t="s">
        <v>8309</v>
      </c>
      <c r="I25" s="260" t="s">
        <v>8615</v>
      </c>
      <c r="J25" s="231" t="s">
        <v>7958</v>
      </c>
      <c r="K25" s="231" t="b">
        <v>1</v>
      </c>
      <c r="L25" s="257">
        <v>44577.0</v>
      </c>
      <c r="M25" s="293" t="s">
        <v>122</v>
      </c>
      <c r="N25" s="260" t="s">
        <v>63</v>
      </c>
    </row>
    <row r="26">
      <c r="A26" s="290">
        <v>206760.0</v>
      </c>
      <c r="B26" s="231" t="str">
        <f t="shared" si="2"/>
        <v>1251244578</v>
      </c>
      <c r="C26" s="231">
        <v>12512.0</v>
      </c>
      <c r="D26" s="231" t="s">
        <v>2000</v>
      </c>
      <c r="E26" s="291">
        <v>44578.0</v>
      </c>
      <c r="F26" s="290" t="s">
        <v>8389</v>
      </c>
      <c r="G26" s="290" t="s">
        <v>8309</v>
      </c>
      <c r="H26" s="290" t="s">
        <v>8309</v>
      </c>
      <c r="I26" s="260" t="s">
        <v>8615</v>
      </c>
      <c r="J26" s="231" t="s">
        <v>7576</v>
      </c>
      <c r="K26" s="231" t="b">
        <v>1</v>
      </c>
      <c r="L26" s="257">
        <v>44591.0</v>
      </c>
      <c r="M26" s="293" t="s">
        <v>122</v>
      </c>
      <c r="N26" s="260" t="s">
        <v>63</v>
      </c>
    </row>
    <row r="27">
      <c r="A27" s="290">
        <v>206760.0</v>
      </c>
      <c r="B27" s="231" t="str">
        <f t="shared" si="2"/>
        <v>1251244578</v>
      </c>
      <c r="C27" s="231">
        <v>12512.0</v>
      </c>
      <c r="D27" s="231" t="s">
        <v>2000</v>
      </c>
      <c r="E27" s="291">
        <v>44578.0</v>
      </c>
      <c r="F27" s="290" t="s">
        <v>35</v>
      </c>
      <c r="G27" s="290" t="s">
        <v>8309</v>
      </c>
      <c r="H27" s="290" t="s">
        <v>8309</v>
      </c>
      <c r="I27" s="260" t="s">
        <v>8615</v>
      </c>
      <c r="J27" s="231" t="str">
        <f>VLOOKUP(C27, 'DATA - LIS - RX'!A:B,2,0)</f>
        <v>Gabapentin</v>
      </c>
      <c r="K27" s="231" t="b">
        <f>VLOOKUP($C27, 'DATA - LIS - RX'!$A:$D,3,0)</f>
        <v>1</v>
      </c>
      <c r="L27" s="257">
        <f>VLOOKUP($C27, 'DATA - LIS - RX'!$A:$D,4,0)</f>
        <v>44591</v>
      </c>
      <c r="M27" s="293" t="s">
        <v>122</v>
      </c>
      <c r="N27" s="260" t="s">
        <v>63</v>
      </c>
    </row>
    <row r="28" hidden="1">
      <c r="A28" s="290">
        <v>206796.0</v>
      </c>
      <c r="B28" s="231" t="s">
        <v>8338</v>
      </c>
      <c r="C28" s="231">
        <v>10291.0</v>
      </c>
      <c r="D28" s="231" t="s">
        <v>949</v>
      </c>
      <c r="E28" s="291">
        <v>44580.0</v>
      </c>
      <c r="F28" s="290" t="s">
        <v>8324</v>
      </c>
      <c r="G28" s="290" t="s">
        <v>8309</v>
      </c>
      <c r="H28" s="290" t="s">
        <v>8309</v>
      </c>
      <c r="I28" s="236"/>
      <c r="J28" s="231" t="s">
        <v>7688</v>
      </c>
      <c r="K28" s="231" t="b">
        <v>1</v>
      </c>
      <c r="L28" s="257">
        <v>44582.0</v>
      </c>
      <c r="M28" s="293" t="s">
        <v>122</v>
      </c>
      <c r="N28" s="293"/>
    </row>
  </sheetData>
  <autoFilter ref="$A$1:$N$28">
    <filterColumn colId="5">
      <filters>
        <filter val="Buprenorphine"/>
        <filter val="Oxycodone"/>
        <filter val="Amphetamines"/>
        <filter val="Cocaine"/>
        <filter val="Benzodiazepines"/>
        <filter val="THC"/>
      </filters>
    </filterColumn>
    <filterColumn colId="13">
      <filters blank="1">
        <filter val="LCMS"/>
      </filters>
    </filterColumn>
    <sortState ref="A1:N28">
      <sortCondition ref="E1:E28"/>
      <sortCondition ref="F1:F28"/>
      <sortCondition ref="A1:A28"/>
    </sortState>
  </autoFilter>
  <conditionalFormatting sqref="I1:I28 M15:M18">
    <cfRule type="containsText" dxfId="10" priority="1" operator="containsText" text="+">
      <formula>NOT(ISERROR(SEARCH(("+"),(I1))))</formula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5.86"/>
    <col customWidth="1" min="3" max="3" width="8.43"/>
    <col customWidth="1" min="4" max="4" width="18.43"/>
    <col customWidth="1" min="5" max="6" width="7.86"/>
    <col customWidth="1" min="7" max="7" width="9.14"/>
    <col customWidth="1" min="8" max="8" width="10.43"/>
    <col customWidth="1" min="9" max="9" width="8.29"/>
    <col customWidth="1" min="10" max="10" width="25.0"/>
    <col customWidth="1" min="12" max="12" width="9.71"/>
    <col customWidth="1" min="13" max="13" width="6.86"/>
    <col customWidth="1" min="14" max="14" width="10.71"/>
  </cols>
  <sheetData>
    <row r="1">
      <c r="A1" s="156" t="str">
        <f t="shared" ref="A1:A2" si="1">B1&amp;F1</f>
        <v>1344244593</v>
      </c>
      <c r="B1" s="156">
        <v>13442.0</v>
      </c>
      <c r="C1" s="157">
        <v>0.5625</v>
      </c>
      <c r="D1" s="158" t="s">
        <v>157</v>
      </c>
      <c r="E1" s="159">
        <v>19087.0</v>
      </c>
      <c r="F1" s="159">
        <v>44593.0</v>
      </c>
      <c r="G1" s="160" t="s">
        <v>122</v>
      </c>
      <c r="H1" s="160" t="s">
        <v>92</v>
      </c>
      <c r="I1" s="160" t="s">
        <v>93</v>
      </c>
      <c r="J1" s="160" t="s">
        <v>147</v>
      </c>
      <c r="K1" s="155"/>
      <c r="L1" s="155" t="s">
        <v>90</v>
      </c>
      <c r="M1" s="155" t="s">
        <v>3229</v>
      </c>
      <c r="N1" s="155" t="str">
        <f t="shared" ref="N1:N2" si="2">A1</f>
        <v>1344244593</v>
      </c>
      <c r="O1" s="155"/>
      <c r="P1" s="155" t="str">
        <f t="shared" ref="P1:P2" si="3">if(COUNTIF(A:A,A1)&gt;1,"R","")</f>
        <v/>
      </c>
      <c r="Q1" s="155" t="str">
        <f t="shared" ref="Q1:Q2" si="4">if(countif(B:B,B1)&gt;1, "R", "")</f>
        <v/>
      </c>
    </row>
    <row r="2">
      <c r="A2" s="156" t="str">
        <f t="shared" si="1"/>
        <v>1802344594</v>
      </c>
      <c r="B2" s="156">
        <v>18023.0</v>
      </c>
      <c r="C2" s="157">
        <v>0.3854166666666667</v>
      </c>
      <c r="D2" s="158" t="s">
        <v>188</v>
      </c>
      <c r="E2" s="159">
        <v>36140.0</v>
      </c>
      <c r="F2" s="159">
        <v>44594.0</v>
      </c>
      <c r="G2" s="160" t="s">
        <v>96</v>
      </c>
      <c r="H2" s="160" t="s">
        <v>87</v>
      </c>
      <c r="I2" s="160" t="s">
        <v>97</v>
      </c>
      <c r="J2" s="160" t="s">
        <v>189</v>
      </c>
      <c r="K2" s="155"/>
      <c r="L2" s="155" t="s">
        <v>90</v>
      </c>
      <c r="M2" s="155">
        <v>207235.0</v>
      </c>
      <c r="N2" s="155" t="str">
        <f t="shared" si="2"/>
        <v>1802344594</v>
      </c>
      <c r="O2" s="155"/>
      <c r="P2" s="155" t="str">
        <f t="shared" si="3"/>
        <v/>
      </c>
      <c r="Q2" s="155" t="str">
        <f t="shared" si="4"/>
        <v/>
      </c>
    </row>
  </sheetData>
  <conditionalFormatting sqref="A1:Q2">
    <cfRule type="expression" dxfId="7" priority="1">
      <formula>$L1="NoShow"</formula>
    </cfRule>
  </conditionalFormatting>
  <conditionalFormatting sqref="A1:Q2">
    <cfRule type="expression" dxfId="7" priority="2">
      <formula>$L1="UAInvalid"</formula>
    </cfRule>
  </conditionalFormatting>
  <conditionalFormatting sqref="A1:Q2">
    <cfRule type="expression" dxfId="7" priority="3">
      <formula>$L1="Y117.a"</formula>
    </cfRule>
  </conditionalFormatting>
  <conditionalFormatting sqref="A1:Q2">
    <cfRule type="expression" dxfId="7" priority="4">
      <formula>$L1="Y117.x"</formula>
    </cfRule>
  </conditionalFormatting>
  <conditionalFormatting sqref="A1:Q2">
    <cfRule type="expression" dxfId="7" priority="5">
      <formula>$L1="DNARefusal"</formula>
    </cfRule>
  </conditionalFormatting>
  <conditionalFormatting sqref="A1:Q2">
    <cfRule type="expression" dxfId="7" priority="6">
      <formula>$L1="FeeNoShow"</formula>
    </cfRule>
  </conditionalFormatting>
  <conditionalFormatting sqref="A1:Q2">
    <cfRule type="expression" dxfId="7" priority="7">
      <formula>$L1="CANC"</formula>
    </cfRule>
  </conditionalFormatting>
  <conditionalFormatting sqref="A1:Q2">
    <cfRule type="expression" dxfId="7" priority="8">
      <formula>$L1="Y377.A"</formula>
    </cfRule>
  </conditionalFormatting>
  <conditionalFormatting sqref="A1:Q2">
    <cfRule type="expression" dxfId="7" priority="9">
      <formula>$L1="R/S"</formula>
    </cfRule>
  </conditionalFormatting>
  <conditionalFormatting sqref="A1:Q2">
    <cfRule type="expression" dxfId="8" priority="10">
      <formula>$G1="OUT-UAQPre"</formula>
    </cfRule>
  </conditionalFormatting>
  <conditionalFormatting sqref="A1:Q2">
    <cfRule type="expression" dxfId="8" priority="11">
      <formula>$G1="OUT-UAQ"</formula>
    </cfRule>
  </conditionalFormatting>
  <conditionalFormatting sqref="A1:Q2">
    <cfRule type="expression" dxfId="0" priority="12">
      <formula>$J1="AMBETTER - SUPERIOR"</formula>
    </cfRule>
  </conditionalFormatting>
  <conditionalFormatting sqref="A1:Q2">
    <cfRule type="expression" dxfId="0" priority="13">
      <formula>$J1="SUPERIOR HEALTH PLAN"</formula>
    </cfRule>
  </conditionalFormatting>
  <conditionalFormatting sqref="A1:Q2">
    <cfRule type="expression" dxfId="4" priority="14">
      <formula>$G1="HUMANA CHOICE CARE"</formula>
    </cfRule>
  </conditionalFormatting>
  <conditionalFormatting sqref="A1:Q2">
    <cfRule type="expression" dxfId="4" priority="15">
      <formula>$G1="HUMANA OPEN ACCESS PLAN"</formula>
    </cfRule>
  </conditionalFormatting>
  <conditionalFormatting sqref="A1:Q2">
    <cfRule type="expression" dxfId="9" priority="16">
      <formula>$G1="OUTSA-SaQu"</formula>
    </cfRule>
  </conditionalFormatting>
  <conditionalFormatting sqref="A1:Q2">
    <cfRule type="expression" dxfId="8" priority="17">
      <formula>$G1="OUTUA-QNEW"</formula>
    </cfRule>
  </conditionalFormatting>
  <conditionalFormatting sqref="A1:Q2">
    <cfRule type="expression" dxfId="8" priority="18">
      <formula>$G1="OUTUA-PrRW"</formula>
    </cfRule>
  </conditionalFormatting>
  <conditionalFormatting sqref="A1:Q2">
    <cfRule type="expression" dxfId="8" priority="19">
      <formula>$G1="OUTUA-FURW"</formula>
    </cfRule>
  </conditionalFormatting>
  <conditionalFormatting sqref="A1:Q2">
    <cfRule type="expression" dxfId="8" priority="20">
      <formula>$G1="OUTUA-NWRW"</formula>
    </cfRule>
  </conditionalFormatting>
  <conditionalFormatting sqref="A1:Q1">
    <cfRule type="expression" dxfId="9" priority="21">
      <formula>$G1="OUTSA-SaQu"</formula>
    </cfRule>
  </conditionalFormatting>
  <conditionalFormatting sqref="A1:Q2">
    <cfRule type="expression" dxfId="9" priority="22">
      <formula>$G1="OUTSA-RW"</formula>
    </cfRule>
  </conditionalFormatting>
  <conditionalFormatting sqref="A1:Q2">
    <cfRule type="expression" dxfId="8" priority="23">
      <formula>$G1="OUTDNA-Red"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10.71"/>
    <col customWidth="1" min="3" max="3" width="5.86"/>
    <col customWidth="1" min="4" max="4" width="28.86"/>
    <col customWidth="1" min="5" max="5" width="7.86"/>
    <col customWidth="1" min="6" max="6" width="14.86"/>
    <col customWidth="1" min="7" max="8" width="7.14"/>
    <col customWidth="1" min="9" max="9" width="8.0"/>
    <col customWidth="1" min="10" max="10" width="72.14"/>
    <col customWidth="1" min="11" max="11" width="5.86"/>
    <col customWidth="1" min="12" max="12" width="7.86"/>
  </cols>
  <sheetData>
    <row r="1">
      <c r="A1" s="294"/>
      <c r="B1" s="197"/>
      <c r="C1" s="197"/>
      <c r="D1" s="197"/>
      <c r="E1" s="276"/>
      <c r="F1" s="203" t="s">
        <v>7501</v>
      </c>
      <c r="G1" s="294"/>
      <c r="H1" s="294"/>
      <c r="I1" s="295"/>
      <c r="J1" s="197"/>
      <c r="K1" s="197"/>
      <c r="L1" s="197"/>
    </row>
    <row r="2">
      <c r="A2" s="290">
        <v>206430.0</v>
      </c>
      <c r="B2" s="231" t="s">
        <v>8418</v>
      </c>
      <c r="C2" s="231">
        <v>9171.0</v>
      </c>
      <c r="D2" s="231" t="s">
        <v>2517</v>
      </c>
      <c r="E2" s="291">
        <v>44565.0</v>
      </c>
      <c r="F2" s="290" t="s">
        <v>8507</v>
      </c>
      <c r="G2" s="290" t="s">
        <v>8309</v>
      </c>
      <c r="H2" s="290" t="s">
        <v>8309</v>
      </c>
      <c r="I2" s="236" t="str">
        <f t="shared" ref="I2:I25" si="1">IF(SEARCH($F$1,J2)&gt;=1,"+","-")</f>
        <v>#VALUE!</v>
      </c>
      <c r="J2" s="231" t="str">
        <f>VLOOKUP(C2, 'DATA - LIS - RX'!A:B,2,0)</f>
        <v>Gabapentin, Oxycodone</v>
      </c>
      <c r="K2" s="231" t="b">
        <f>VLOOKUP($C2, 'DATA - LIS - RX'!$A:$D,3,0)</f>
        <v>1</v>
      </c>
      <c r="L2" s="257">
        <f>VLOOKUP($C2, 'DATA - LIS - RX'!$A:$D,4,0)</f>
        <v>44601</v>
      </c>
    </row>
    <row r="3">
      <c r="A3" s="290">
        <v>206446.0</v>
      </c>
      <c r="B3" s="231" t="s">
        <v>8421</v>
      </c>
      <c r="C3" s="231">
        <v>17826.0</v>
      </c>
      <c r="D3" s="231" t="s">
        <v>2537</v>
      </c>
      <c r="E3" s="291">
        <v>44565.0</v>
      </c>
      <c r="F3" s="290" t="s">
        <v>8507</v>
      </c>
      <c r="G3" s="290" t="s">
        <v>8309</v>
      </c>
      <c r="H3" s="290" t="s">
        <v>8309</v>
      </c>
      <c r="I3" s="236" t="str">
        <f t="shared" si="1"/>
        <v>#VALUE!</v>
      </c>
      <c r="J3" s="231" t="str">
        <f>VLOOKUP(C3, 'DATA - LIS - RX'!A:B,2,0)</f>
        <v>  -  </v>
      </c>
      <c r="K3" s="231" t="b">
        <f>VLOOKUP($C3, 'DATA - LIS - RX'!$A:$D,3,0)</f>
        <v>1</v>
      </c>
      <c r="L3" s="257">
        <f>VLOOKUP($C3, 'DATA - LIS - RX'!$A:$D,4,0)</f>
        <v>44601</v>
      </c>
    </row>
    <row r="4">
      <c r="A4" s="290">
        <v>206448.0</v>
      </c>
      <c r="B4" s="231" t="s">
        <v>8347</v>
      </c>
      <c r="C4" s="231">
        <v>9775.0</v>
      </c>
      <c r="D4" s="231" t="s">
        <v>219</v>
      </c>
      <c r="E4" s="291">
        <v>44565.0</v>
      </c>
      <c r="F4" s="290" t="s">
        <v>8507</v>
      </c>
      <c r="G4" s="290" t="s">
        <v>8309</v>
      </c>
      <c r="H4" s="290" t="s">
        <v>8309</v>
      </c>
      <c r="I4" s="236" t="str">
        <f t="shared" si="1"/>
        <v>#VALUE!</v>
      </c>
      <c r="J4" s="231" t="str">
        <f>VLOOKUP(C4, 'DATA - LIS - RX'!A:B,2,0)</f>
        <v>Alprazolam, Gabapentin, Oxycodone, Dronabinol</v>
      </c>
      <c r="K4" s="231" t="b">
        <f>VLOOKUP($C4, 'DATA - LIS - RX'!$A:$D,3,0)</f>
        <v>1</v>
      </c>
      <c r="L4" s="257">
        <f>VLOOKUP($C4, 'DATA - LIS - RX'!$A:$D,4,0)</f>
        <v>44616</v>
      </c>
    </row>
    <row r="5">
      <c r="A5" s="290">
        <v>206458.0</v>
      </c>
      <c r="B5" s="231" t="s">
        <v>8376</v>
      </c>
      <c r="C5" s="231">
        <v>11883.0</v>
      </c>
      <c r="D5" s="231" t="s">
        <v>2569</v>
      </c>
      <c r="E5" s="291">
        <v>44566.0</v>
      </c>
      <c r="F5" s="290" t="s">
        <v>8507</v>
      </c>
      <c r="G5" s="290" t="s">
        <v>8309</v>
      </c>
      <c r="H5" s="290" t="s">
        <v>8309</v>
      </c>
      <c r="I5" s="236" t="str">
        <f t="shared" si="1"/>
        <v>#VALUE!</v>
      </c>
      <c r="J5" s="231" t="str">
        <f>VLOOKUP(C5, 'DATA - LIS - RX'!A:B,2,0)</f>
        <v>Oxycodone, Duloxetine</v>
      </c>
      <c r="K5" s="231" t="b">
        <f>VLOOKUP($C5, 'DATA - LIS - RX'!$A:$D,3,0)</f>
        <v>1</v>
      </c>
      <c r="L5" s="257">
        <f>VLOOKUP($C5, 'DATA - LIS - RX'!$A:$D,4,0)</f>
        <v>44601</v>
      </c>
    </row>
    <row r="6">
      <c r="A6" s="290">
        <v>206466.0</v>
      </c>
      <c r="B6" s="231" t="s">
        <v>8498</v>
      </c>
      <c r="C6" s="231">
        <v>15901.0</v>
      </c>
      <c r="D6" s="231" t="s">
        <v>2579</v>
      </c>
      <c r="E6" s="291">
        <v>44566.0</v>
      </c>
      <c r="F6" s="290" t="s">
        <v>8507</v>
      </c>
      <c r="G6" s="290" t="s">
        <v>8309</v>
      </c>
      <c r="H6" s="290" t="s">
        <v>8309</v>
      </c>
      <c r="I6" s="236" t="str">
        <f t="shared" si="1"/>
        <v>#VALUE!</v>
      </c>
      <c r="J6" s="231" t="str">
        <f>VLOOKUP(C6, 'DATA - LIS - RX'!A:B,2,0)</f>
        <v>Oxycodone</v>
      </c>
      <c r="K6" s="257" t="b">
        <f>VLOOKUP($C6, 'DATA - LIS - RX'!$A:$D,3,0)</f>
        <v>1</v>
      </c>
      <c r="L6" s="257">
        <f>VLOOKUP($C6, 'DATA - LIS - RX'!$A:$D,4,0)</f>
        <v>44601</v>
      </c>
    </row>
    <row r="7">
      <c r="A7" s="290">
        <v>206517.0</v>
      </c>
      <c r="B7" s="231" t="s">
        <v>8352</v>
      </c>
      <c r="C7" s="231">
        <v>15253.0</v>
      </c>
      <c r="D7" s="231" t="s">
        <v>457</v>
      </c>
      <c r="E7" s="291">
        <v>44567.0</v>
      </c>
      <c r="F7" s="290" t="s">
        <v>8507</v>
      </c>
      <c r="G7" s="290" t="s">
        <v>8309</v>
      </c>
      <c r="H7" s="290" t="s">
        <v>8309</v>
      </c>
      <c r="I7" s="236" t="str">
        <f t="shared" si="1"/>
        <v>#VALUE!</v>
      </c>
      <c r="J7" s="231" t="str">
        <f>VLOOKUP(C7, 'DATA - LIS - RX'!A:B,2,0)</f>
        <v>Gabapentin, Duloxetine, Buprenorphine, Hydrocodone</v>
      </c>
      <c r="K7" s="257" t="b">
        <f>VLOOKUP($C7, 'DATA - LIS - RX'!$A:$D,3,0)</f>
        <v>1</v>
      </c>
      <c r="L7" s="257">
        <f>VLOOKUP($C7, 'DATA - LIS - RX'!$A:$D,4,0)</f>
        <v>44636</v>
      </c>
    </row>
    <row r="8">
      <c r="A8" s="290">
        <v>206519.0</v>
      </c>
      <c r="B8" s="231" t="s">
        <v>8377</v>
      </c>
      <c r="C8" s="231">
        <v>15479.0</v>
      </c>
      <c r="D8" s="231" t="s">
        <v>241</v>
      </c>
      <c r="E8" s="291">
        <v>44567.0</v>
      </c>
      <c r="F8" s="290" t="s">
        <v>8507</v>
      </c>
      <c r="G8" s="290" t="s">
        <v>8309</v>
      </c>
      <c r="H8" s="290" t="s">
        <v>8309</v>
      </c>
      <c r="I8" s="236" t="str">
        <f t="shared" si="1"/>
        <v>#VALUE!</v>
      </c>
      <c r="J8" s="231" t="str">
        <f>VLOOKUP(C8, 'DATA - LIS - RX'!A:B,2,0)</f>
        <v>Oxycodone, Buprenorphine, Gabapentin</v>
      </c>
      <c r="K8" s="257" t="b">
        <f>VLOOKUP($C8, 'DATA - LIS - RX'!$A:$D,3,0)</f>
        <v>1</v>
      </c>
      <c r="L8" s="257">
        <f>VLOOKUP($C8, 'DATA - LIS - RX'!$A:$D,4,0)</f>
        <v>44582</v>
      </c>
    </row>
    <row r="9">
      <c r="A9" s="290">
        <v>206534.0</v>
      </c>
      <c r="B9" s="231" t="s">
        <v>8520</v>
      </c>
      <c r="C9" s="231">
        <v>13835.0</v>
      </c>
      <c r="D9" s="231" t="s">
        <v>257</v>
      </c>
      <c r="E9" s="291">
        <v>44568.0</v>
      </c>
      <c r="F9" s="290" t="s">
        <v>8507</v>
      </c>
      <c r="G9" s="290" t="s">
        <v>8309</v>
      </c>
      <c r="H9" s="290" t="s">
        <v>8309</v>
      </c>
      <c r="I9" s="236" t="str">
        <f t="shared" si="1"/>
        <v>#VALUE!</v>
      </c>
      <c r="J9" s="231" t="str">
        <f>VLOOKUP(C9, 'DATA - LIS - RX'!A:B,2,0)</f>
        <v>Gabapentin, Oxycodone</v>
      </c>
      <c r="K9" s="231" t="b">
        <f>VLOOKUP($C9, 'DATA - LIS - RX'!$A:$D,3,0)</f>
        <v>1</v>
      </c>
      <c r="L9" s="257">
        <f>VLOOKUP($C9, 'DATA - LIS - RX'!$A:$D,4,0)</f>
        <v>44531</v>
      </c>
    </row>
    <row r="10">
      <c r="A10" s="290">
        <v>206540.0</v>
      </c>
      <c r="B10" s="231" t="s">
        <v>8521</v>
      </c>
      <c r="C10" s="231">
        <v>14126.0</v>
      </c>
      <c r="D10" s="231" t="s">
        <v>605</v>
      </c>
      <c r="E10" s="291">
        <v>44568.0</v>
      </c>
      <c r="F10" s="290" t="s">
        <v>8507</v>
      </c>
      <c r="G10" s="290" t="s">
        <v>8309</v>
      </c>
      <c r="H10" s="290" t="s">
        <v>8309</v>
      </c>
      <c r="I10" s="236" t="str">
        <f t="shared" si="1"/>
        <v>#VALUE!</v>
      </c>
      <c r="J10" s="231" t="str">
        <f>VLOOKUP(C10, 'DATA - LIS - RX'!A:B,2,0)</f>
        <v>Pregabalin, Oxycodone</v>
      </c>
      <c r="K10" s="231" t="b">
        <f>VLOOKUP($C10, 'DATA - LIS - RX'!$A:$D,3,0)</f>
        <v>1</v>
      </c>
      <c r="L10" s="257">
        <f>VLOOKUP($C10, 'DATA - LIS - RX'!$A:$D,4,0)</f>
        <v>44640</v>
      </c>
    </row>
    <row r="11">
      <c r="A11" s="290">
        <v>206552.0</v>
      </c>
      <c r="B11" s="231" t="s">
        <v>8396</v>
      </c>
      <c r="C11" s="231">
        <v>12617.0</v>
      </c>
      <c r="D11" s="231" t="s">
        <v>2655</v>
      </c>
      <c r="E11" s="291">
        <v>44568.0</v>
      </c>
      <c r="F11" s="290" t="s">
        <v>8507</v>
      </c>
      <c r="G11" s="290" t="s">
        <v>8309</v>
      </c>
      <c r="H11" s="290" t="s">
        <v>8309</v>
      </c>
      <c r="I11" s="236" t="str">
        <f t="shared" si="1"/>
        <v>#VALUE!</v>
      </c>
      <c r="J11" s="231" t="str">
        <f>VLOOKUP(C11, 'DATA - LIS - RX'!A:B,2,0)</f>
        <v>Pregabalin</v>
      </c>
      <c r="K11" s="231" t="b">
        <f>VLOOKUP($C11, 'DATA - LIS - RX'!$A:$D,3,0)</f>
        <v>1</v>
      </c>
      <c r="L11" s="257">
        <f>VLOOKUP($C11, 'DATA - LIS - RX'!$A:$D,4,0)</f>
        <v>44494</v>
      </c>
    </row>
    <row r="12">
      <c r="A12" s="290">
        <v>206579.0</v>
      </c>
      <c r="B12" s="231" t="s">
        <v>8436</v>
      </c>
      <c r="C12" s="231">
        <v>10732.0</v>
      </c>
      <c r="D12" s="231" t="s">
        <v>2703</v>
      </c>
      <c r="E12" s="291">
        <v>44572.0</v>
      </c>
      <c r="F12" s="290" t="s">
        <v>8507</v>
      </c>
      <c r="G12" s="290" t="s">
        <v>8309</v>
      </c>
      <c r="H12" s="290" t="s">
        <v>8309</v>
      </c>
      <c r="I12" s="236" t="str">
        <f t="shared" si="1"/>
        <v>#VALUE!</v>
      </c>
      <c r="J12" s="231" t="str">
        <f>VLOOKUP(C12, 'DATA - LIS - RX'!A:B,2,0)</f>
        <v>Gabapentin, Amitriptyline, Oxycodone</v>
      </c>
      <c r="K12" s="231" t="b">
        <f>VLOOKUP($C12, 'DATA - LIS - RX'!$A:$D,3,0)</f>
        <v>1</v>
      </c>
      <c r="L12" s="257">
        <f>VLOOKUP($C12, 'DATA - LIS - RX'!$A:$D,4,0)</f>
        <v>44614</v>
      </c>
    </row>
    <row r="13">
      <c r="A13" s="290">
        <v>206581.0</v>
      </c>
      <c r="B13" s="231" t="s">
        <v>8528</v>
      </c>
      <c r="C13" s="231">
        <v>10768.0</v>
      </c>
      <c r="D13" s="231" t="s">
        <v>366</v>
      </c>
      <c r="E13" s="291">
        <v>44572.0</v>
      </c>
      <c r="F13" s="290" t="s">
        <v>8507</v>
      </c>
      <c r="G13" s="290" t="s">
        <v>8309</v>
      </c>
      <c r="H13" s="290" t="s">
        <v>8309</v>
      </c>
      <c r="I13" s="236" t="str">
        <f t="shared" si="1"/>
        <v>#VALUE!</v>
      </c>
      <c r="J13" s="231" t="str">
        <f>VLOOKUP(C13, 'DATA - LIS - RX'!A:B,2,0)</f>
        <v>Oxycodone, Zolpidem</v>
      </c>
      <c r="K13" s="231" t="b">
        <f>VLOOKUP($C13, 'DATA - LIS - RX'!$A:$D,3,0)</f>
        <v>1</v>
      </c>
      <c r="L13" s="257">
        <f>VLOOKUP($C13, 'DATA - LIS - RX'!$A:$D,4,0)</f>
        <v>44636</v>
      </c>
    </row>
    <row r="14">
      <c r="A14" s="290">
        <v>206601.0</v>
      </c>
      <c r="B14" s="231" t="s">
        <v>8358</v>
      </c>
      <c r="C14" s="231">
        <v>14262.0</v>
      </c>
      <c r="D14" s="231" t="s">
        <v>713</v>
      </c>
      <c r="E14" s="291">
        <v>44575.0</v>
      </c>
      <c r="F14" s="290" t="s">
        <v>8507</v>
      </c>
      <c r="G14" s="290" t="s">
        <v>8309</v>
      </c>
      <c r="H14" s="290" t="s">
        <v>8309</v>
      </c>
      <c r="I14" s="236" t="str">
        <f t="shared" si="1"/>
        <v>#VALUE!</v>
      </c>
      <c r="J14" s="231" t="str">
        <f>VLOOKUP(C14, 'DATA - LIS - RX'!A:B,2,0)</f>
        <v>Alprazolam, Oxycodone, Buprenorphine, Pregabalin</v>
      </c>
      <c r="K14" s="231" t="b">
        <f>VLOOKUP($C14, 'DATA - LIS - RX'!$A:$D,3,0)</f>
        <v>1</v>
      </c>
      <c r="L14" s="257">
        <f>VLOOKUP($C14, 'DATA - LIS - RX'!$A:$D,4,0)</f>
        <v>44616</v>
      </c>
    </row>
    <row r="15">
      <c r="A15" s="290">
        <v>206658.0</v>
      </c>
      <c r="B15" s="231" t="s">
        <v>8407</v>
      </c>
      <c r="C15" s="231">
        <v>9987.0</v>
      </c>
      <c r="D15" s="231" t="s">
        <v>2597</v>
      </c>
      <c r="E15" s="291">
        <v>44573.0</v>
      </c>
      <c r="F15" s="290" t="s">
        <v>8507</v>
      </c>
      <c r="G15" s="290" t="s">
        <v>8309</v>
      </c>
      <c r="H15" s="290" t="s">
        <v>8309</v>
      </c>
      <c r="I15" s="236" t="str">
        <f t="shared" si="1"/>
        <v>#VALUE!</v>
      </c>
      <c r="J15" s="231" t="str">
        <f>VLOOKUP(C15, 'DATA - LIS - RX'!A:B,2,0)</f>
        <v>Gabapentin, Zolpidem, Phentermine, Oxycodone, Duloxetine </v>
      </c>
      <c r="K15" s="231" t="b">
        <f>VLOOKUP($C15, 'DATA - LIS - RX'!$A:$D,3,0)</f>
        <v>1</v>
      </c>
      <c r="L15" s="257">
        <f>VLOOKUP($C15, 'DATA - LIS - RX'!$A:$D,4,0)</f>
        <v>44614</v>
      </c>
    </row>
    <row r="16">
      <c r="A16" s="290">
        <v>206718.0</v>
      </c>
      <c r="B16" s="231" t="s">
        <v>8541</v>
      </c>
      <c r="C16" s="231">
        <v>9479.0</v>
      </c>
      <c r="D16" s="231" t="s">
        <v>598</v>
      </c>
      <c r="E16" s="291">
        <v>44575.0</v>
      </c>
      <c r="F16" s="290" t="s">
        <v>8507</v>
      </c>
      <c r="G16" s="290" t="s">
        <v>8309</v>
      </c>
      <c r="H16" s="290" t="s">
        <v>8309</v>
      </c>
      <c r="I16" s="236" t="str">
        <f t="shared" si="1"/>
        <v>#VALUE!</v>
      </c>
      <c r="J16" s="231" t="str">
        <f>VLOOKUP(C16, 'DATA - LIS - RX'!A:B,2,0)</f>
        <v>Alprazolam, Gabapentin, Zolpidem, Cyclobenzaprine, Oxycodone, Duloxetine</v>
      </c>
      <c r="K16" s="231" t="b">
        <f>VLOOKUP($C16, 'DATA - LIS - RX'!$A:$D,3,0)</f>
        <v>1</v>
      </c>
      <c r="L16" s="257">
        <f>VLOOKUP($C16, 'DATA - LIS - RX'!$A:$D,4,0)</f>
        <v>44640</v>
      </c>
    </row>
    <row r="17">
      <c r="A17" s="290">
        <v>206721.0</v>
      </c>
      <c r="B17" s="231" t="s">
        <v>8332</v>
      </c>
      <c r="C17" s="231">
        <v>9800.0</v>
      </c>
      <c r="D17" s="231" t="s">
        <v>2040</v>
      </c>
      <c r="E17" s="291">
        <v>44575.0</v>
      </c>
      <c r="F17" s="290" t="s">
        <v>8507</v>
      </c>
      <c r="G17" s="290" t="s">
        <v>8309</v>
      </c>
      <c r="H17" s="290" t="s">
        <v>8309</v>
      </c>
      <c r="I17" s="236" t="str">
        <f t="shared" si="1"/>
        <v>#VALUE!</v>
      </c>
      <c r="J17" s="231" t="str">
        <f>VLOOKUP(C17, 'DATA - LIS - RX'!A:B,2,0)</f>
        <v>Hydromorphone, Pregabalin, Duloxetine </v>
      </c>
      <c r="K17" s="231" t="b">
        <f>VLOOKUP($C17, 'DATA - LIS - RX'!$A:$D,3,0)</f>
        <v>1</v>
      </c>
      <c r="L17" s="257">
        <f>VLOOKUP($C17, 'DATA - LIS - RX'!$A:$D,4,0)</f>
        <v>44591</v>
      </c>
    </row>
    <row r="18">
      <c r="A18" s="290">
        <v>206735.0</v>
      </c>
      <c r="B18" s="231" t="s">
        <v>8545</v>
      </c>
      <c r="C18" s="231">
        <v>11489.0</v>
      </c>
      <c r="D18" s="231" t="s">
        <v>2828</v>
      </c>
      <c r="E18" s="291">
        <v>44578.0</v>
      </c>
      <c r="F18" s="290" t="s">
        <v>8507</v>
      </c>
      <c r="G18" s="290" t="s">
        <v>8309</v>
      </c>
      <c r="H18" s="290" t="s">
        <v>8309</v>
      </c>
      <c r="I18" s="236" t="str">
        <f t="shared" si="1"/>
        <v>#VALUE!</v>
      </c>
      <c r="J18" s="231" t="str">
        <f>VLOOKUP(C18, 'DATA - LIS - RX'!A:B,2,0)</f>
        <v>Gabapentin, Oxycodone</v>
      </c>
      <c r="K18" s="231" t="b">
        <f>VLOOKUP($C18, 'DATA - LIS - RX'!$A:$D,3,0)</f>
        <v>1</v>
      </c>
      <c r="L18" s="257">
        <f>VLOOKUP($C18, 'DATA - LIS - RX'!$A:$D,4,0)</f>
        <v>44620</v>
      </c>
    </row>
    <row r="19">
      <c r="A19" s="290">
        <v>206769.0</v>
      </c>
      <c r="B19" s="231" t="s">
        <v>8553</v>
      </c>
      <c r="C19" s="231">
        <v>17888.0</v>
      </c>
      <c r="D19" s="231" t="s">
        <v>2878</v>
      </c>
      <c r="E19" s="291">
        <v>44579.0</v>
      </c>
      <c r="F19" s="290" t="s">
        <v>8507</v>
      </c>
      <c r="G19" s="290" t="s">
        <v>8309</v>
      </c>
      <c r="H19" s="290" t="s">
        <v>8309</v>
      </c>
      <c r="I19" s="236" t="str">
        <f t="shared" si="1"/>
        <v>#VALUE!</v>
      </c>
      <c r="J19" s="231" t="str">
        <f>VLOOKUP(C19, 'DATA - LIS - RX'!A:B,2,0)</f>
        <v>  -  </v>
      </c>
      <c r="K19" s="231" t="b">
        <f>VLOOKUP($C19, 'DATA - LIS - RX'!$A:$D,3,0)</f>
        <v>1</v>
      </c>
      <c r="L19" s="257">
        <f>VLOOKUP($C19, 'DATA - LIS - RX'!$A:$D,4,0)</f>
        <v>44617</v>
      </c>
    </row>
    <row r="20">
      <c r="A20" s="290">
        <v>206782.0</v>
      </c>
      <c r="B20" s="231" t="s">
        <v>8369</v>
      </c>
      <c r="C20" s="231">
        <v>10445.0</v>
      </c>
      <c r="D20" s="231" t="s">
        <v>1189</v>
      </c>
      <c r="E20" s="291">
        <v>44579.0</v>
      </c>
      <c r="F20" s="290" t="s">
        <v>8507</v>
      </c>
      <c r="G20" s="290" t="s">
        <v>8309</v>
      </c>
      <c r="H20" s="290" t="s">
        <v>8309</v>
      </c>
      <c r="I20" s="236" t="str">
        <f t="shared" si="1"/>
        <v>#VALUE!</v>
      </c>
      <c r="J20" s="231" t="str">
        <f>VLOOKUP(C20, 'DATA - LIS - RX'!A:B,2,0)</f>
        <v>Alprazolam, Gabapentin, Oxycodone</v>
      </c>
      <c r="K20" s="231" t="b">
        <f>VLOOKUP($C20, 'DATA - LIS - RX'!$A:$D,3,0)</f>
        <v>1</v>
      </c>
      <c r="L20" s="257">
        <f>VLOOKUP($C20, 'DATA - LIS - RX'!$A:$D,4,0)</f>
        <v>44620</v>
      </c>
    </row>
    <row r="21">
      <c r="A21" s="290">
        <v>206802.0</v>
      </c>
      <c r="B21" s="231" t="s">
        <v>8562</v>
      </c>
      <c r="C21" s="231">
        <v>9283.0</v>
      </c>
      <c r="D21" s="231" t="s">
        <v>1148</v>
      </c>
      <c r="E21" s="291">
        <v>44580.0</v>
      </c>
      <c r="F21" s="290" t="s">
        <v>8507</v>
      </c>
      <c r="G21" s="290" t="s">
        <v>8309</v>
      </c>
      <c r="H21" s="290" t="s">
        <v>8309</v>
      </c>
      <c r="I21" s="236" t="str">
        <f t="shared" si="1"/>
        <v>#VALUE!</v>
      </c>
      <c r="J21" s="231" t="str">
        <f>VLOOKUP(C21, 'DATA - LIS - RX'!A:B,2,0)</f>
        <v>Gabapentin, Oxycodone</v>
      </c>
      <c r="K21" s="231" t="b">
        <f>VLOOKUP($C21, 'DATA - LIS - RX'!$A:$D,3,0)</f>
        <v>1</v>
      </c>
      <c r="L21" s="257">
        <f>VLOOKUP($C21, 'DATA - LIS - RX'!$A:$D,4,0)</f>
        <v>44393</v>
      </c>
    </row>
    <row r="22">
      <c r="A22" s="290">
        <v>206805.0</v>
      </c>
      <c r="B22" s="231" t="s">
        <v>8563</v>
      </c>
      <c r="C22" s="231">
        <v>9830.0</v>
      </c>
      <c r="D22" s="231" t="s">
        <v>1944</v>
      </c>
      <c r="E22" s="291">
        <v>44580.0</v>
      </c>
      <c r="F22" s="290" t="s">
        <v>8507</v>
      </c>
      <c r="G22" s="290" t="s">
        <v>8309</v>
      </c>
      <c r="H22" s="290" t="s">
        <v>8309</v>
      </c>
      <c r="I22" s="236" t="str">
        <f t="shared" si="1"/>
        <v>#VALUE!</v>
      </c>
      <c r="J22" s="231" t="str">
        <f>VLOOKUP(C22, 'DATA - LIS - RX'!A:B,2,0)</f>
        <v>Hydromorphone, Pregabalin</v>
      </c>
      <c r="K22" s="231" t="b">
        <f>VLOOKUP($C22, 'DATA - LIS - RX'!$A:$D,3,0)</f>
        <v>1</v>
      </c>
      <c r="L22" s="257">
        <f>VLOOKUP($C22, 'DATA - LIS - RX'!$A:$D,4,0)</f>
        <v>44620</v>
      </c>
    </row>
    <row r="23">
      <c r="A23" s="290">
        <v>206814.0</v>
      </c>
      <c r="B23" s="231" t="s">
        <v>8566</v>
      </c>
      <c r="C23" s="231">
        <v>9153.0</v>
      </c>
      <c r="D23" s="231" t="s">
        <v>1003</v>
      </c>
      <c r="E23" s="291">
        <v>44580.0</v>
      </c>
      <c r="F23" s="290" t="s">
        <v>8507</v>
      </c>
      <c r="G23" s="290" t="s">
        <v>8309</v>
      </c>
      <c r="H23" s="290" t="s">
        <v>8309</v>
      </c>
      <c r="I23" s="236" t="str">
        <f t="shared" si="1"/>
        <v>#VALUE!</v>
      </c>
      <c r="J23" s="231" t="str">
        <f>VLOOKUP(C23, 'DATA - LIS - RX'!A:B,2,0)</f>
        <v>Alprazolam, Gabapentin, Zolpidem</v>
      </c>
      <c r="K23" s="231" t="b">
        <f>VLOOKUP($C23, 'DATA - LIS - RX'!$A:$D,3,0)</f>
        <v>1</v>
      </c>
      <c r="L23" s="257">
        <f>VLOOKUP($C23, 'DATA - LIS - RX'!$A:$D,4,0)</f>
        <v>44587</v>
      </c>
    </row>
    <row r="24">
      <c r="A24" s="290">
        <v>206815.0</v>
      </c>
      <c r="B24" s="231" t="s">
        <v>8567</v>
      </c>
      <c r="C24" s="231">
        <v>17895.0</v>
      </c>
      <c r="D24" s="231" t="s">
        <v>7364</v>
      </c>
      <c r="E24" s="291">
        <v>44580.0</v>
      </c>
      <c r="F24" s="290" t="s">
        <v>8507</v>
      </c>
      <c r="G24" s="290" t="s">
        <v>8309</v>
      </c>
      <c r="H24" s="290" t="s">
        <v>8309</v>
      </c>
      <c r="I24" s="236" t="str">
        <f t="shared" si="1"/>
        <v>#VALUE!</v>
      </c>
      <c r="J24" s="231" t="str">
        <f>VLOOKUP(C24, 'DATA - LIS - RX'!A:B,2,0)</f>
        <v>Oxycodone</v>
      </c>
      <c r="K24" s="231" t="b">
        <f>VLOOKUP($C24, 'DATA - LIS - RX'!$A:$D,3,0)</f>
        <v>1</v>
      </c>
      <c r="L24" s="257">
        <f>VLOOKUP($C24, 'DATA - LIS - RX'!$A:$D,4,0)</f>
        <v>44620</v>
      </c>
    </row>
    <row r="25">
      <c r="A25" s="290">
        <v>206824.0</v>
      </c>
      <c r="B25" s="231" t="s">
        <v>8372</v>
      </c>
      <c r="C25" s="231">
        <v>11072.0</v>
      </c>
      <c r="D25" s="231" t="s">
        <v>1173</v>
      </c>
      <c r="E25" s="291">
        <v>44580.0</v>
      </c>
      <c r="F25" s="290" t="s">
        <v>8507</v>
      </c>
      <c r="G25" s="290" t="s">
        <v>8309</v>
      </c>
      <c r="H25" s="290" t="s">
        <v>8309</v>
      </c>
      <c r="I25" s="236" t="str">
        <f t="shared" si="1"/>
        <v>#VALUE!</v>
      </c>
      <c r="J25" s="231" t="str">
        <f>VLOOKUP(C25, 'DATA - LIS - RX'!A:B,2,0)</f>
        <v>Zolpidem, Clonazepam, Oxycodone, Hydromorphone</v>
      </c>
      <c r="K25" s="231" t="b">
        <f>VLOOKUP($C25, 'DATA - LIS - RX'!$A:$D,3,0)</f>
        <v>1</v>
      </c>
      <c r="L25" s="257">
        <f>VLOOKUP($C25, 'DATA - LIS - RX'!$A:$D,4,0)</f>
        <v>44620</v>
      </c>
    </row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</sheetData>
  <autoFilter ref="$A$1:$Z$848">
    <filterColumn colId="7">
      <filters>
        <filter val="Positive"/>
      </filters>
    </filterColumn>
  </autoFilter>
  <conditionalFormatting sqref="I1:I25">
    <cfRule type="containsText" dxfId="10" priority="1" operator="containsText" text="+">
      <formula>NOT(ISERROR(SEARCH(("+"),(I1))))</formula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10.71"/>
    <col customWidth="1" min="3" max="3" width="5.86"/>
    <col customWidth="1" min="4" max="4" width="23.71"/>
    <col customWidth="1" min="5" max="5" width="10.43"/>
    <col customWidth="1" min="6" max="6" width="14.14"/>
    <col customWidth="1" min="7" max="7" width="7.14"/>
    <col customWidth="1" min="8" max="8" width="9.86"/>
    <col customWidth="1" min="9" max="9" width="8.0"/>
    <col customWidth="1" min="10" max="10" width="40.43"/>
    <col customWidth="1" min="11" max="12" width="5.86"/>
    <col customWidth="1" min="13" max="13" width="14.57"/>
  </cols>
  <sheetData>
    <row r="1">
      <c r="A1" s="290" t="s">
        <v>8301</v>
      </c>
      <c r="B1" s="231"/>
      <c r="C1" s="231"/>
      <c r="D1" s="290" t="s">
        <v>8302</v>
      </c>
      <c r="E1" s="291" t="s">
        <v>8303</v>
      </c>
      <c r="F1" s="290" t="s">
        <v>8304</v>
      </c>
      <c r="G1" s="290" t="s">
        <v>8305</v>
      </c>
      <c r="H1" s="290" t="s">
        <v>8306</v>
      </c>
      <c r="I1" s="236"/>
      <c r="J1" s="231"/>
      <c r="K1" s="231"/>
      <c r="L1" s="231"/>
      <c r="M1" s="236"/>
    </row>
    <row r="2">
      <c r="A2" s="290">
        <v>206408.0</v>
      </c>
      <c r="B2" s="231" t="s">
        <v>8373</v>
      </c>
      <c r="C2" s="231">
        <v>12990.0</v>
      </c>
      <c r="D2" s="231" t="s">
        <v>2475</v>
      </c>
      <c r="E2" s="291">
        <v>44564.0</v>
      </c>
      <c r="F2" s="290" t="s">
        <v>8374</v>
      </c>
      <c r="G2" s="290">
        <v>1860.0</v>
      </c>
      <c r="H2" s="290" t="s">
        <v>8309</v>
      </c>
      <c r="I2" s="236"/>
      <c r="J2" s="231" t="s">
        <v>8616</v>
      </c>
      <c r="K2" s="231" t="b">
        <v>1</v>
      </c>
      <c r="L2" s="231">
        <v>44601.0</v>
      </c>
      <c r="M2" s="260" t="s">
        <v>8617</v>
      </c>
    </row>
    <row r="4">
      <c r="A4" s="290">
        <v>206448.0</v>
      </c>
      <c r="B4" s="231" t="s">
        <v>8347</v>
      </c>
      <c r="C4" s="231">
        <v>9775.0</v>
      </c>
      <c r="D4" s="231" t="s">
        <v>219</v>
      </c>
      <c r="E4" s="291">
        <v>44565.0</v>
      </c>
      <c r="F4" s="290" t="s">
        <v>8384</v>
      </c>
      <c r="G4" s="290">
        <v>114.0</v>
      </c>
      <c r="H4" s="290" t="s">
        <v>8309</v>
      </c>
      <c r="I4" s="236"/>
      <c r="J4" s="231" t="s">
        <v>7641</v>
      </c>
      <c r="K4" s="231" t="b">
        <v>1</v>
      </c>
      <c r="L4" s="231">
        <v>44616.0</v>
      </c>
      <c r="M4" s="260" t="s">
        <v>8617</v>
      </c>
    </row>
    <row r="5">
      <c r="A5" s="290">
        <v>206606.0</v>
      </c>
      <c r="B5" s="231" t="s">
        <v>8385</v>
      </c>
      <c r="C5" s="231">
        <v>10614.0</v>
      </c>
      <c r="D5" s="231" t="s">
        <v>826</v>
      </c>
      <c r="E5" s="291">
        <v>44575.0</v>
      </c>
      <c r="F5" s="290" t="s">
        <v>8384</v>
      </c>
      <c r="G5" s="290">
        <v>35.4</v>
      </c>
      <c r="H5" s="290" t="s">
        <v>8309</v>
      </c>
      <c r="I5" s="236"/>
      <c r="J5" s="231" t="s">
        <v>7714</v>
      </c>
      <c r="K5" s="231" t="b">
        <v>1</v>
      </c>
      <c r="L5" s="231">
        <v>44616.0</v>
      </c>
      <c r="M5" s="260" t="s">
        <v>8617</v>
      </c>
    </row>
    <row r="6">
      <c r="A6" s="290">
        <v>206711.0</v>
      </c>
      <c r="B6" s="231" t="s">
        <v>8308</v>
      </c>
      <c r="C6" s="231">
        <v>12709.0</v>
      </c>
      <c r="D6" s="231" t="s">
        <v>2805</v>
      </c>
      <c r="E6" s="291">
        <v>44575.0</v>
      </c>
      <c r="F6" s="290" t="s">
        <v>8384</v>
      </c>
      <c r="G6" s="290">
        <v>56.1</v>
      </c>
      <c r="H6" s="290" t="s">
        <v>8309</v>
      </c>
      <c r="I6" s="236"/>
      <c r="J6" s="231" t="s">
        <v>7856</v>
      </c>
      <c r="K6" s="231" t="b">
        <v>1</v>
      </c>
      <c r="L6" s="231">
        <v>44616.0</v>
      </c>
      <c r="M6" s="260" t="s">
        <v>8617</v>
      </c>
    </row>
    <row r="8">
      <c r="A8" s="290">
        <v>206408.0</v>
      </c>
      <c r="B8" s="231" t="s">
        <v>8373</v>
      </c>
      <c r="C8" s="231">
        <v>12990.0</v>
      </c>
      <c r="D8" s="231" t="s">
        <v>2475</v>
      </c>
      <c r="E8" s="291">
        <v>44564.0</v>
      </c>
      <c r="F8" s="290" t="s">
        <v>8389</v>
      </c>
      <c r="G8" s="290" t="s">
        <v>8309</v>
      </c>
      <c r="H8" s="290" t="s">
        <v>8309</v>
      </c>
      <c r="I8" s="236"/>
      <c r="J8" s="231" t="s">
        <v>8616</v>
      </c>
      <c r="K8" s="231" t="b">
        <v>1</v>
      </c>
      <c r="L8" s="231">
        <v>44601.0</v>
      </c>
      <c r="M8" s="260" t="s">
        <v>7541</v>
      </c>
    </row>
    <row r="9">
      <c r="A9" s="290">
        <v>206617.0</v>
      </c>
      <c r="B9" s="231" t="s">
        <v>8390</v>
      </c>
      <c r="C9" s="231">
        <v>9493.0</v>
      </c>
      <c r="D9" s="231" t="s">
        <v>494</v>
      </c>
      <c r="E9" s="291">
        <v>44574.0</v>
      </c>
      <c r="F9" s="290" t="s">
        <v>8389</v>
      </c>
      <c r="G9" s="290" t="s">
        <v>8309</v>
      </c>
      <c r="H9" s="290" t="s">
        <v>8309</v>
      </c>
      <c r="I9" s="236"/>
      <c r="J9" s="231" t="s">
        <v>7585</v>
      </c>
      <c r="K9" s="231" t="b">
        <v>1</v>
      </c>
      <c r="L9" s="231">
        <v>44497.0</v>
      </c>
      <c r="M9" s="293" t="s">
        <v>7541</v>
      </c>
    </row>
    <row r="10">
      <c r="A10" s="290">
        <v>206729.0</v>
      </c>
      <c r="B10" s="231" t="s">
        <v>8321</v>
      </c>
      <c r="C10" s="231">
        <v>14083.0</v>
      </c>
      <c r="D10" s="231" t="s">
        <v>1339</v>
      </c>
      <c r="E10" s="291">
        <v>44576.0</v>
      </c>
      <c r="F10" s="290" t="s">
        <v>8389</v>
      </c>
      <c r="G10" s="290" t="s">
        <v>8309</v>
      </c>
      <c r="H10" s="290" t="s">
        <v>8309</v>
      </c>
      <c r="I10" s="236"/>
      <c r="J10" s="231" t="s">
        <v>7958</v>
      </c>
      <c r="K10" s="231" t="b">
        <v>1</v>
      </c>
      <c r="L10" s="231">
        <v>44577.0</v>
      </c>
      <c r="M10" s="293" t="s">
        <v>7541</v>
      </c>
    </row>
    <row r="11">
      <c r="A11" s="290">
        <v>206760.0</v>
      </c>
      <c r="B11" s="231" t="s">
        <v>8391</v>
      </c>
      <c r="C11" s="231">
        <v>12512.0</v>
      </c>
      <c r="D11" s="231" t="s">
        <v>2000</v>
      </c>
      <c r="E11" s="291">
        <v>44578.0</v>
      </c>
      <c r="F11" s="290" t="s">
        <v>8389</v>
      </c>
      <c r="G11" s="290" t="s">
        <v>8309</v>
      </c>
      <c r="H11" s="290" t="s">
        <v>8309</v>
      </c>
      <c r="I11" s="236"/>
      <c r="J11" s="231" t="s">
        <v>7576</v>
      </c>
      <c r="K11" s="231" t="b">
        <v>1</v>
      </c>
      <c r="L11" s="231">
        <v>44591.0</v>
      </c>
      <c r="M11" s="293" t="s">
        <v>7541</v>
      </c>
    </row>
    <row r="13">
      <c r="A13" s="290">
        <v>206536.0</v>
      </c>
      <c r="B13" s="231" t="s">
        <v>8485</v>
      </c>
      <c r="C13" s="231">
        <v>11903.0</v>
      </c>
      <c r="D13" s="231" t="s">
        <v>132</v>
      </c>
      <c r="E13" s="291">
        <v>44568.0</v>
      </c>
      <c r="F13" s="290" t="s">
        <v>7904</v>
      </c>
      <c r="G13" s="290" t="s">
        <v>8309</v>
      </c>
      <c r="H13" s="290" t="s">
        <v>8309</v>
      </c>
      <c r="I13" s="236"/>
      <c r="J13" s="231" t="s">
        <v>7811</v>
      </c>
      <c r="K13" s="231" t="b">
        <v>1</v>
      </c>
      <c r="L13" s="231">
        <v>44539.0</v>
      </c>
      <c r="M13" s="293" t="s">
        <v>7541</v>
      </c>
    </row>
    <row r="14">
      <c r="A14" s="290">
        <v>206707.0</v>
      </c>
      <c r="B14" s="231" t="s">
        <v>8365</v>
      </c>
      <c r="C14" s="231">
        <v>9976.0</v>
      </c>
      <c r="D14" s="231" t="s">
        <v>985</v>
      </c>
      <c r="E14" s="291">
        <v>44575.0</v>
      </c>
      <c r="F14" s="290" t="s">
        <v>7904</v>
      </c>
      <c r="G14" s="290" t="s">
        <v>8309</v>
      </c>
      <c r="H14" s="290" t="s">
        <v>8309</v>
      </c>
      <c r="I14" s="236"/>
      <c r="J14" s="231" t="s">
        <v>7658</v>
      </c>
      <c r="K14" s="231" t="b">
        <v>1</v>
      </c>
      <c r="L14" s="231">
        <v>44559.0</v>
      </c>
      <c r="M14" s="293" t="s">
        <v>7541</v>
      </c>
    </row>
    <row r="15">
      <c r="A15" s="290">
        <v>206783.0</v>
      </c>
      <c r="B15" s="231" t="s">
        <v>8486</v>
      </c>
      <c r="C15" s="231">
        <v>10929.0</v>
      </c>
      <c r="D15" s="231" t="s">
        <v>2905</v>
      </c>
      <c r="E15" s="291">
        <v>44579.0</v>
      </c>
      <c r="F15" s="290" t="s">
        <v>7904</v>
      </c>
      <c r="G15" s="290" t="s">
        <v>8309</v>
      </c>
      <c r="H15" s="290" t="s">
        <v>8309</v>
      </c>
      <c r="I15" s="236"/>
      <c r="J15" s="231" t="s">
        <v>7693</v>
      </c>
      <c r="K15" s="231" t="b">
        <v>1</v>
      </c>
      <c r="L15" s="231">
        <v>44620.0</v>
      </c>
      <c r="M15" s="293" t="s">
        <v>7541</v>
      </c>
    </row>
    <row r="17">
      <c r="A17" s="290">
        <v>206380.0</v>
      </c>
      <c r="B17" s="231" t="s">
        <v>8392</v>
      </c>
      <c r="C17" s="231">
        <v>17294.0</v>
      </c>
      <c r="D17" s="231" t="s">
        <v>2455</v>
      </c>
      <c r="E17" s="291">
        <v>44564.0</v>
      </c>
      <c r="F17" s="290" t="s">
        <v>8029</v>
      </c>
      <c r="G17" s="290">
        <v>162.0</v>
      </c>
      <c r="H17" s="290" t="s">
        <v>8309</v>
      </c>
      <c r="I17" s="236"/>
      <c r="J17" s="231" t="s">
        <v>8247</v>
      </c>
      <c r="K17" s="231" t="b">
        <v>1</v>
      </c>
      <c r="L17" s="231">
        <v>44601.0</v>
      </c>
      <c r="M17" s="293" t="s">
        <v>8617</v>
      </c>
    </row>
    <row r="18">
      <c r="A18" s="290">
        <v>206623.0</v>
      </c>
      <c r="B18" s="231" t="s">
        <v>8398</v>
      </c>
      <c r="C18" s="231">
        <v>13695.0</v>
      </c>
      <c r="D18" s="231" t="s">
        <v>2762</v>
      </c>
      <c r="E18" s="291">
        <v>44574.0</v>
      </c>
      <c r="F18" s="290" t="s">
        <v>8029</v>
      </c>
      <c r="G18" s="290">
        <v>95.9</v>
      </c>
      <c r="H18" s="290" t="s">
        <v>8309</v>
      </c>
      <c r="I18" s="236"/>
      <c r="J18" s="231" t="s">
        <v>7594</v>
      </c>
      <c r="K18" s="231" t="b">
        <v>1</v>
      </c>
      <c r="L18" s="231">
        <v>44616.0</v>
      </c>
      <c r="M18" s="293" t="s">
        <v>8617</v>
      </c>
    </row>
    <row r="20">
      <c r="A20" s="290">
        <v>206445.0</v>
      </c>
      <c r="B20" s="231" t="s">
        <v>8585</v>
      </c>
      <c r="C20" s="231">
        <v>16703.0</v>
      </c>
      <c r="D20" s="231" t="s">
        <v>2528</v>
      </c>
      <c r="E20" s="291">
        <v>44565.0</v>
      </c>
      <c r="F20" s="290" t="s">
        <v>35</v>
      </c>
      <c r="G20" s="290" t="s">
        <v>8309</v>
      </c>
      <c r="H20" s="290" t="s">
        <v>8309</v>
      </c>
      <c r="I20" s="236"/>
      <c r="J20" s="231" t="s">
        <v>8054</v>
      </c>
      <c r="K20" s="231" t="b">
        <v>1</v>
      </c>
      <c r="L20" s="231">
        <v>44601.0</v>
      </c>
      <c r="M20" s="293" t="s">
        <v>7541</v>
      </c>
    </row>
    <row r="21">
      <c r="A21" s="290">
        <v>206446.0</v>
      </c>
      <c r="B21" s="231" t="s">
        <v>8421</v>
      </c>
      <c r="C21" s="231">
        <v>17826.0</v>
      </c>
      <c r="D21" s="231" t="s">
        <v>2537</v>
      </c>
      <c r="E21" s="291">
        <v>44565.0</v>
      </c>
      <c r="F21" s="290" t="s">
        <v>35</v>
      </c>
      <c r="G21" s="290" t="s">
        <v>8309</v>
      </c>
      <c r="H21" s="290" t="s">
        <v>8309</v>
      </c>
      <c r="I21" s="236"/>
      <c r="J21" s="231" t="s">
        <v>7552</v>
      </c>
      <c r="K21" s="231" t="b">
        <v>1</v>
      </c>
      <c r="L21" s="231">
        <v>44601.0</v>
      </c>
      <c r="M21" s="293" t="s">
        <v>7541</v>
      </c>
    </row>
    <row r="22">
      <c r="A22" s="290">
        <v>206448.0</v>
      </c>
      <c r="B22" s="231" t="s">
        <v>8347</v>
      </c>
      <c r="C22" s="231">
        <v>9775.0</v>
      </c>
      <c r="D22" s="231" t="s">
        <v>219</v>
      </c>
      <c r="E22" s="291">
        <v>44565.0</v>
      </c>
      <c r="F22" s="290" t="s">
        <v>35</v>
      </c>
      <c r="G22" s="290" t="s">
        <v>8309</v>
      </c>
      <c r="H22" s="290" t="s">
        <v>8309</v>
      </c>
      <c r="I22" s="236"/>
      <c r="J22" s="231" t="s">
        <v>7641</v>
      </c>
      <c r="K22" s="231" t="b">
        <v>1</v>
      </c>
      <c r="L22" s="231">
        <v>44616.0</v>
      </c>
      <c r="M22" s="293" t="s">
        <v>7541</v>
      </c>
    </row>
    <row r="23">
      <c r="A23" s="290">
        <v>206465.0</v>
      </c>
      <c r="B23" s="231" t="s">
        <v>8589</v>
      </c>
      <c r="C23" s="231">
        <v>17186.0</v>
      </c>
      <c r="D23" s="231" t="s">
        <v>3257</v>
      </c>
      <c r="E23" s="291">
        <v>44566.0</v>
      </c>
      <c r="F23" s="290" t="s">
        <v>35</v>
      </c>
      <c r="G23" s="290" t="s">
        <v>8309</v>
      </c>
      <c r="H23" s="290" t="s">
        <v>8309</v>
      </c>
      <c r="I23" s="236"/>
      <c r="J23" s="231" t="s">
        <v>7580</v>
      </c>
      <c r="K23" s="231" t="b">
        <v>1</v>
      </c>
      <c r="L23" s="231">
        <v>44551.0</v>
      </c>
      <c r="M23" s="293" t="s">
        <v>7541</v>
      </c>
    </row>
    <row r="24">
      <c r="A24" s="290">
        <v>206489.0</v>
      </c>
      <c r="B24" s="231" t="s">
        <v>8590</v>
      </c>
      <c r="C24" s="231">
        <v>12397.0</v>
      </c>
      <c r="D24" s="231" t="s">
        <v>677</v>
      </c>
      <c r="E24" s="291">
        <v>44567.0</v>
      </c>
      <c r="F24" s="290" t="s">
        <v>35</v>
      </c>
      <c r="G24" s="290" t="s">
        <v>8309</v>
      </c>
      <c r="H24" s="290" t="s">
        <v>8309</v>
      </c>
      <c r="I24" s="236"/>
      <c r="J24" s="231" t="s">
        <v>7663</v>
      </c>
      <c r="K24" s="231" t="b">
        <v>1</v>
      </c>
      <c r="L24" s="231">
        <v>44577.0</v>
      </c>
      <c r="M24" s="293" t="s">
        <v>7541</v>
      </c>
    </row>
    <row r="25">
      <c r="A25" s="290">
        <v>206550.0</v>
      </c>
      <c r="B25" s="231" t="s">
        <v>8591</v>
      </c>
      <c r="C25" s="231">
        <v>17470.0</v>
      </c>
      <c r="D25" s="231" t="s">
        <v>807</v>
      </c>
      <c r="E25" s="291">
        <v>44568.0</v>
      </c>
      <c r="F25" s="290" t="s">
        <v>35</v>
      </c>
      <c r="G25" s="290" t="s">
        <v>8309</v>
      </c>
      <c r="H25" s="290" t="s">
        <v>8309</v>
      </c>
      <c r="I25" s="236"/>
      <c r="J25" s="231" t="s">
        <v>7566</v>
      </c>
      <c r="K25" s="231" t="b">
        <v>1</v>
      </c>
      <c r="L25" s="231">
        <v>44537.0</v>
      </c>
      <c r="M25" s="293" t="s">
        <v>7541</v>
      </c>
    </row>
    <row r="26">
      <c r="A26" s="290">
        <v>206597.0</v>
      </c>
      <c r="B26" s="231" t="s">
        <v>8592</v>
      </c>
      <c r="C26" s="231">
        <v>12473.0</v>
      </c>
      <c r="D26" s="231" t="s">
        <v>967</v>
      </c>
      <c r="E26" s="291">
        <v>44575.0</v>
      </c>
      <c r="F26" s="290" t="s">
        <v>35</v>
      </c>
      <c r="G26" s="290" t="s">
        <v>8309</v>
      </c>
      <c r="H26" s="290" t="s">
        <v>8309</v>
      </c>
      <c r="I26" s="236"/>
      <c r="J26" s="231" t="s">
        <v>7552</v>
      </c>
      <c r="K26" s="231" t="b">
        <v>1</v>
      </c>
      <c r="L26" s="231">
        <v>44498.0</v>
      </c>
      <c r="M26" s="293" t="s">
        <v>7541</v>
      </c>
    </row>
    <row r="27">
      <c r="A27" s="290">
        <v>206600.0</v>
      </c>
      <c r="B27" s="231" t="s">
        <v>8438</v>
      </c>
      <c r="C27" s="231">
        <v>16995.0</v>
      </c>
      <c r="D27" s="231" t="s">
        <v>749</v>
      </c>
      <c r="E27" s="291">
        <v>44575.0</v>
      </c>
      <c r="F27" s="290" t="s">
        <v>35</v>
      </c>
      <c r="G27" s="290" t="s">
        <v>8309</v>
      </c>
      <c r="H27" s="290" t="s">
        <v>8309</v>
      </c>
      <c r="I27" s="236"/>
      <c r="J27" s="231" t="s">
        <v>8199</v>
      </c>
      <c r="K27" s="231" t="b">
        <v>1</v>
      </c>
      <c r="L27" s="231">
        <v>44616.0</v>
      </c>
      <c r="M27" s="293" t="s">
        <v>7541</v>
      </c>
    </row>
    <row r="28">
      <c r="A28" s="290">
        <v>206606.0</v>
      </c>
      <c r="B28" s="231" t="s">
        <v>8385</v>
      </c>
      <c r="C28" s="231">
        <v>10614.0</v>
      </c>
      <c r="D28" s="231" t="s">
        <v>826</v>
      </c>
      <c r="E28" s="291">
        <v>44575.0</v>
      </c>
      <c r="F28" s="290" t="s">
        <v>35</v>
      </c>
      <c r="G28" s="290" t="s">
        <v>8309</v>
      </c>
      <c r="H28" s="290" t="s">
        <v>8309</v>
      </c>
      <c r="I28" s="236"/>
      <c r="J28" s="231" t="s">
        <v>7714</v>
      </c>
      <c r="K28" s="231" t="b">
        <v>1</v>
      </c>
      <c r="L28" s="231">
        <v>44616.0</v>
      </c>
      <c r="M28" s="293" t="s">
        <v>7541</v>
      </c>
    </row>
    <row r="29">
      <c r="A29" s="290">
        <v>206617.0</v>
      </c>
      <c r="B29" s="231" t="s">
        <v>8390</v>
      </c>
      <c r="C29" s="231">
        <v>9493.0</v>
      </c>
      <c r="D29" s="231" t="s">
        <v>494</v>
      </c>
      <c r="E29" s="291">
        <v>44574.0</v>
      </c>
      <c r="F29" s="290" t="s">
        <v>35</v>
      </c>
      <c r="G29" s="290" t="s">
        <v>8309</v>
      </c>
      <c r="H29" s="290" t="s">
        <v>8309</v>
      </c>
      <c r="I29" s="236"/>
      <c r="J29" s="231" t="s">
        <v>7585</v>
      </c>
      <c r="K29" s="231" t="b">
        <v>1</v>
      </c>
      <c r="L29" s="231">
        <v>44497.0</v>
      </c>
      <c r="M29" s="293" t="s">
        <v>7541</v>
      </c>
    </row>
    <row r="30">
      <c r="A30" s="290">
        <v>206668.0</v>
      </c>
      <c r="B30" s="231" t="s">
        <v>8505</v>
      </c>
      <c r="C30" s="231">
        <v>16427.0</v>
      </c>
      <c r="D30" s="231" t="s">
        <v>2760</v>
      </c>
      <c r="E30" s="291">
        <v>44574.0</v>
      </c>
      <c r="F30" s="290" t="s">
        <v>35</v>
      </c>
      <c r="G30" s="290" t="s">
        <v>8309</v>
      </c>
      <c r="H30" s="290" t="s">
        <v>8309</v>
      </c>
      <c r="I30" s="236"/>
      <c r="J30" s="231" t="s">
        <v>7580</v>
      </c>
      <c r="K30" s="231" t="b">
        <v>1</v>
      </c>
      <c r="L30" s="231">
        <v>44615.0</v>
      </c>
      <c r="M30" s="293" t="s">
        <v>7541</v>
      </c>
    </row>
    <row r="31">
      <c r="A31" s="290">
        <v>206711.0</v>
      </c>
      <c r="B31" s="231" t="s">
        <v>8308</v>
      </c>
      <c r="C31" s="231">
        <v>12709.0</v>
      </c>
      <c r="D31" s="231" t="s">
        <v>2805</v>
      </c>
      <c r="E31" s="291">
        <v>44575.0</v>
      </c>
      <c r="F31" s="290" t="s">
        <v>35</v>
      </c>
      <c r="G31" s="290" t="s">
        <v>8309</v>
      </c>
      <c r="H31" s="290" t="s">
        <v>8309</v>
      </c>
      <c r="I31" s="236"/>
      <c r="J31" s="231" t="s">
        <v>7856</v>
      </c>
      <c r="K31" s="231" t="b">
        <v>1</v>
      </c>
      <c r="L31" s="231">
        <v>44616.0</v>
      </c>
      <c r="M31" s="293" t="s">
        <v>7541</v>
      </c>
    </row>
    <row r="32">
      <c r="A32" s="290">
        <v>206717.0</v>
      </c>
      <c r="B32" s="231" t="s">
        <v>8593</v>
      </c>
      <c r="C32" s="231">
        <v>16254.0</v>
      </c>
      <c r="D32" s="231" t="s">
        <v>1696</v>
      </c>
      <c r="E32" s="291">
        <v>44575.0</v>
      </c>
      <c r="F32" s="290" t="s">
        <v>35</v>
      </c>
      <c r="G32" s="290" t="s">
        <v>8309</v>
      </c>
      <c r="H32" s="290" t="s">
        <v>8309</v>
      </c>
      <c r="I32" s="236"/>
      <c r="J32" s="231" t="s">
        <v>7636</v>
      </c>
      <c r="K32" s="231" t="b">
        <v>1</v>
      </c>
      <c r="L32" s="231">
        <v>44535.0</v>
      </c>
      <c r="M32" s="293" t="s">
        <v>7541</v>
      </c>
    </row>
    <row r="33">
      <c r="A33" s="290">
        <v>206724.0</v>
      </c>
      <c r="B33" s="231" t="s">
        <v>8576</v>
      </c>
      <c r="C33" s="231">
        <v>16500.0</v>
      </c>
      <c r="D33" s="231" t="s">
        <v>2205</v>
      </c>
      <c r="E33" s="291">
        <v>44575.0</v>
      </c>
      <c r="F33" s="290" t="s">
        <v>35</v>
      </c>
      <c r="G33" s="290" t="s">
        <v>8309</v>
      </c>
      <c r="H33" s="290" t="s">
        <v>8309</v>
      </c>
      <c r="I33" s="236"/>
      <c r="J33" s="231" t="s">
        <v>8170</v>
      </c>
      <c r="K33" s="231" t="b">
        <v>1</v>
      </c>
      <c r="L33" s="231">
        <v>44593.0</v>
      </c>
      <c r="M33" s="293" t="s">
        <v>7541</v>
      </c>
    </row>
    <row r="34">
      <c r="A34" s="290">
        <v>206749.0</v>
      </c>
      <c r="B34" s="231" t="s">
        <v>8594</v>
      </c>
      <c r="C34" s="231">
        <v>17836.0</v>
      </c>
      <c r="D34" s="231" t="s">
        <v>2838</v>
      </c>
      <c r="E34" s="291">
        <v>44578.0</v>
      </c>
      <c r="F34" s="290" t="s">
        <v>35</v>
      </c>
      <c r="G34" s="290" t="s">
        <v>8309</v>
      </c>
      <c r="H34" s="290" t="s">
        <v>8309</v>
      </c>
      <c r="I34" s="236"/>
      <c r="J34" s="231" t="s">
        <v>7552</v>
      </c>
      <c r="K34" s="231" t="b">
        <v>1</v>
      </c>
      <c r="L34" s="231">
        <v>44617.0</v>
      </c>
      <c r="M34" s="293" t="s">
        <v>7541</v>
      </c>
    </row>
    <row r="35">
      <c r="A35" s="290">
        <v>206755.0</v>
      </c>
      <c r="B35" s="231" t="s">
        <v>8595</v>
      </c>
      <c r="C35" s="231">
        <v>12907.0</v>
      </c>
      <c r="D35" s="231" t="s">
        <v>2846</v>
      </c>
      <c r="E35" s="291">
        <v>44578.0</v>
      </c>
      <c r="F35" s="290" t="s">
        <v>35</v>
      </c>
      <c r="G35" s="290" t="s">
        <v>8309</v>
      </c>
      <c r="H35" s="290" t="s">
        <v>8309</v>
      </c>
      <c r="I35" s="236"/>
      <c r="J35" s="231" t="s">
        <v>7839</v>
      </c>
      <c r="K35" s="231" t="b">
        <v>1</v>
      </c>
      <c r="L35" s="231">
        <v>44620.0</v>
      </c>
      <c r="M35" s="293" t="s">
        <v>7541</v>
      </c>
    </row>
    <row r="36">
      <c r="A36" s="290">
        <v>206760.0</v>
      </c>
      <c r="B36" s="231" t="s">
        <v>8391</v>
      </c>
      <c r="C36" s="231">
        <v>12512.0</v>
      </c>
      <c r="D36" s="231" t="s">
        <v>2000</v>
      </c>
      <c r="E36" s="291">
        <v>44578.0</v>
      </c>
      <c r="F36" s="290" t="s">
        <v>35</v>
      </c>
      <c r="G36" s="290" t="s">
        <v>8309</v>
      </c>
      <c r="H36" s="290" t="s">
        <v>8309</v>
      </c>
      <c r="I36" s="236"/>
      <c r="J36" s="231" t="s">
        <v>7576</v>
      </c>
      <c r="K36" s="231" t="b">
        <v>1</v>
      </c>
      <c r="L36" s="231">
        <v>44591.0</v>
      </c>
      <c r="M36" s="293" t="s">
        <v>7541</v>
      </c>
    </row>
    <row r="39">
      <c r="A39" s="290">
        <v>206465.0</v>
      </c>
      <c r="B39" s="231" t="str">
        <f t="shared" ref="B39:B49" si="1">C39&amp;E39</f>
        <v>1718644566</v>
      </c>
      <c r="C39" s="231">
        <v>17186.0</v>
      </c>
      <c r="D39" s="231" t="s">
        <v>3257</v>
      </c>
      <c r="E39" s="291">
        <v>44566.0</v>
      </c>
      <c r="F39" s="290" t="s">
        <v>35</v>
      </c>
      <c r="G39" s="290" t="s">
        <v>8309</v>
      </c>
      <c r="H39" s="290" t="s">
        <v>8309</v>
      </c>
      <c r="I39" s="260" t="s">
        <v>8615</v>
      </c>
    </row>
    <row r="40">
      <c r="A40" s="290">
        <v>206489.0</v>
      </c>
      <c r="B40" s="231" t="str">
        <f t="shared" si="1"/>
        <v>1239744567</v>
      </c>
      <c r="C40" s="231">
        <v>12397.0</v>
      </c>
      <c r="D40" s="231" t="s">
        <v>677</v>
      </c>
      <c r="E40" s="291">
        <v>44567.0</v>
      </c>
      <c r="F40" s="290" t="s">
        <v>35</v>
      </c>
      <c r="G40" s="290" t="s">
        <v>8309</v>
      </c>
      <c r="H40" s="290" t="s">
        <v>8309</v>
      </c>
      <c r="I40" s="260" t="s">
        <v>8615</v>
      </c>
    </row>
    <row r="41">
      <c r="A41" s="290">
        <v>206550.0</v>
      </c>
      <c r="B41" s="231" t="str">
        <f t="shared" si="1"/>
        <v>1747044568</v>
      </c>
      <c r="C41" s="231">
        <v>17470.0</v>
      </c>
      <c r="D41" s="231" t="s">
        <v>807</v>
      </c>
      <c r="E41" s="291">
        <v>44568.0</v>
      </c>
      <c r="F41" s="290" t="s">
        <v>35</v>
      </c>
      <c r="G41" s="290" t="s">
        <v>8309</v>
      </c>
      <c r="H41" s="290" t="s">
        <v>8309</v>
      </c>
      <c r="I41" s="260" t="s">
        <v>8615</v>
      </c>
    </row>
    <row r="42">
      <c r="A42" s="290">
        <v>206617.0</v>
      </c>
      <c r="B42" s="231" t="str">
        <f t="shared" si="1"/>
        <v>949344574</v>
      </c>
      <c r="C42" s="231">
        <v>9493.0</v>
      </c>
      <c r="D42" s="231" t="s">
        <v>494</v>
      </c>
      <c r="E42" s="291">
        <v>44574.0</v>
      </c>
      <c r="F42" s="290" t="s">
        <v>8389</v>
      </c>
      <c r="G42" s="290" t="s">
        <v>8309</v>
      </c>
      <c r="H42" s="290" t="s">
        <v>8309</v>
      </c>
      <c r="I42" s="260" t="s">
        <v>8615</v>
      </c>
    </row>
    <row r="43">
      <c r="A43" s="290">
        <v>206617.0</v>
      </c>
      <c r="B43" s="231" t="str">
        <f t="shared" si="1"/>
        <v>949344574</v>
      </c>
      <c r="C43" s="231">
        <v>9493.0</v>
      </c>
      <c r="D43" s="231" t="s">
        <v>494</v>
      </c>
      <c r="E43" s="291">
        <v>44574.0</v>
      </c>
      <c r="F43" s="290" t="s">
        <v>35</v>
      </c>
      <c r="G43" s="290" t="s">
        <v>8309</v>
      </c>
      <c r="H43" s="290" t="s">
        <v>8309</v>
      </c>
      <c r="I43" s="260" t="s">
        <v>8615</v>
      </c>
    </row>
    <row r="44">
      <c r="A44" s="290">
        <v>206597.0</v>
      </c>
      <c r="B44" s="231" t="str">
        <f t="shared" si="1"/>
        <v>1247344575</v>
      </c>
      <c r="C44" s="231">
        <v>12473.0</v>
      </c>
      <c r="D44" s="231" t="s">
        <v>967</v>
      </c>
      <c r="E44" s="291">
        <v>44575.0</v>
      </c>
      <c r="F44" s="290" t="s">
        <v>35</v>
      </c>
      <c r="G44" s="290" t="s">
        <v>8309</v>
      </c>
      <c r="H44" s="290" t="s">
        <v>8309</v>
      </c>
      <c r="I44" s="260" t="s">
        <v>8615</v>
      </c>
    </row>
    <row r="45">
      <c r="A45" s="290">
        <v>206717.0</v>
      </c>
      <c r="B45" s="231" t="str">
        <f t="shared" si="1"/>
        <v>1625444575</v>
      </c>
      <c r="C45" s="231">
        <v>16254.0</v>
      </c>
      <c r="D45" s="231" t="s">
        <v>1696</v>
      </c>
      <c r="E45" s="291">
        <v>44575.0</v>
      </c>
      <c r="F45" s="290" t="s">
        <v>35</v>
      </c>
      <c r="G45" s="290" t="s">
        <v>8309</v>
      </c>
      <c r="H45" s="290" t="s">
        <v>8309</v>
      </c>
      <c r="I45" s="260" t="s">
        <v>8615</v>
      </c>
    </row>
    <row r="46">
      <c r="A46" s="290">
        <v>206724.0</v>
      </c>
      <c r="B46" s="231" t="str">
        <f t="shared" si="1"/>
        <v>1650044575</v>
      </c>
      <c r="C46" s="231">
        <v>16500.0</v>
      </c>
      <c r="D46" s="231" t="s">
        <v>2205</v>
      </c>
      <c r="E46" s="291">
        <v>44575.0</v>
      </c>
      <c r="F46" s="290" t="s">
        <v>35</v>
      </c>
      <c r="G46" s="290" t="s">
        <v>8309</v>
      </c>
      <c r="H46" s="290" t="s">
        <v>8309</v>
      </c>
      <c r="I46" s="260" t="s">
        <v>8615</v>
      </c>
    </row>
    <row r="47">
      <c r="A47" s="290">
        <v>206729.0</v>
      </c>
      <c r="B47" s="231" t="str">
        <f t="shared" si="1"/>
        <v>1408344576</v>
      </c>
      <c r="C47" s="231">
        <v>14083.0</v>
      </c>
      <c r="D47" s="231" t="s">
        <v>1339</v>
      </c>
      <c r="E47" s="291">
        <v>44576.0</v>
      </c>
      <c r="F47" s="290" t="s">
        <v>8389</v>
      </c>
      <c r="G47" s="290" t="s">
        <v>8309</v>
      </c>
      <c r="H47" s="290" t="s">
        <v>8309</v>
      </c>
      <c r="I47" s="260" t="s">
        <v>8615</v>
      </c>
    </row>
    <row r="48">
      <c r="A48" s="290">
        <v>206760.0</v>
      </c>
      <c r="B48" s="231" t="str">
        <f t="shared" si="1"/>
        <v>1251244578</v>
      </c>
      <c r="C48" s="231">
        <v>12512.0</v>
      </c>
      <c r="D48" s="231" t="s">
        <v>2000</v>
      </c>
      <c r="E48" s="291">
        <v>44578.0</v>
      </c>
      <c r="F48" s="290" t="s">
        <v>8389</v>
      </c>
      <c r="G48" s="290" t="s">
        <v>8309</v>
      </c>
      <c r="H48" s="290" t="s">
        <v>8309</v>
      </c>
      <c r="I48" s="260" t="s">
        <v>8615</v>
      </c>
    </row>
    <row r="49">
      <c r="A49" s="290">
        <v>206760.0</v>
      </c>
      <c r="B49" s="231" t="str">
        <f t="shared" si="1"/>
        <v>1251244578</v>
      </c>
      <c r="C49" s="231">
        <v>12512.0</v>
      </c>
      <c r="D49" s="231" t="s">
        <v>2000</v>
      </c>
      <c r="E49" s="291">
        <v>44578.0</v>
      </c>
      <c r="F49" s="290" t="s">
        <v>35</v>
      </c>
      <c r="G49" s="290" t="s">
        <v>8309</v>
      </c>
      <c r="H49" s="290" t="s">
        <v>8309</v>
      </c>
      <c r="I49" s="260" t="s">
        <v>8615</v>
      </c>
    </row>
    <row r="52">
      <c r="C52" s="162">
        <v>13442.0</v>
      </c>
      <c r="D52" s="296" t="str">
        <f>VLOOKUP(C52, 'DATA - LIS - RX'!A:B,2,0)</f>
        <v>Hydrocodone</v>
      </c>
    </row>
  </sheetData>
  <conditionalFormatting sqref="I20:I36 M20:M36 I43:I49">
    <cfRule type="containsText" dxfId="10" priority="1" operator="containsText" text="+">
      <formula>NOT(ISERROR(SEARCH(("+"),(I20))))</formula>
    </cfRule>
  </conditionalFormatting>
  <conditionalFormatting sqref="I18 M18">
    <cfRule type="containsText" dxfId="10" priority="2" operator="containsText" text="+">
      <formula>NOT(ISERROR(SEARCH(("+"),(I18))))</formula>
    </cfRule>
  </conditionalFormatting>
  <conditionalFormatting sqref="I17 M17">
    <cfRule type="containsText" dxfId="10" priority="3" operator="containsText" text="+">
      <formula>NOT(ISERROR(SEARCH(("+"),(I17))))</formula>
    </cfRule>
  </conditionalFormatting>
  <conditionalFormatting sqref="I14:I15 M14:M15">
    <cfRule type="containsText" dxfId="10" priority="4" operator="containsText" text="+">
      <formula>NOT(ISERROR(SEARCH(("+"),(I14))))</formula>
    </cfRule>
  </conditionalFormatting>
  <conditionalFormatting sqref="I13 M13">
    <cfRule type="containsText" dxfId="10" priority="5" operator="containsText" text="+">
      <formula>NOT(ISERROR(SEARCH(("+"),(I13))))</formula>
    </cfRule>
  </conditionalFormatting>
  <conditionalFormatting sqref="I8:I11 M8:M11">
    <cfRule type="containsText" dxfId="10" priority="6" operator="containsText" text="+">
      <formula>NOT(ISERROR(SEARCH(("+"),(I8))))</formula>
    </cfRule>
  </conditionalFormatting>
  <conditionalFormatting sqref="I4:I6 M4:M6">
    <cfRule type="containsText" dxfId="10" priority="7" operator="containsText" text="+">
      <formula>NOT(ISERROR(SEARCH(("+"),(I4))))</formula>
    </cfRule>
  </conditionalFormatting>
  <conditionalFormatting sqref="I2 M2 M4:M6">
    <cfRule type="containsText" dxfId="10" priority="8" operator="containsText" text="+">
      <formula>NOT(ISERROR(SEARCH(("+"),(I2))))</formula>
    </cfRule>
  </conditionalFormatting>
  <conditionalFormatting sqref="I1 M1">
    <cfRule type="containsText" dxfId="10" priority="9" operator="containsText" text="+">
      <formula>NOT(ISERROR(SEARCH(("+"),(I1))))</formula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62" t="s">
        <v>8276</v>
      </c>
      <c r="C1" s="162" t="s">
        <v>8277</v>
      </c>
      <c r="D1" s="162">
        <v>1.0</v>
      </c>
      <c r="E1" s="162" t="s">
        <v>8277</v>
      </c>
      <c r="F1" s="162">
        <v>1.0</v>
      </c>
      <c r="G1" s="162">
        <v>20001.0</v>
      </c>
      <c r="H1" s="162" t="s">
        <v>8618</v>
      </c>
      <c r="I1" s="162" t="s">
        <v>8619</v>
      </c>
      <c r="J1" s="162">
        <v>25.0</v>
      </c>
      <c r="L1" s="162" t="s">
        <v>8620</v>
      </c>
      <c r="M1" s="162">
        <v>0.0</v>
      </c>
      <c r="N1" s="162" t="s">
        <v>8621</v>
      </c>
    </row>
    <row r="2">
      <c r="A2" s="162" t="s">
        <v>8278</v>
      </c>
      <c r="C2" s="162" t="s">
        <v>8277</v>
      </c>
      <c r="D2" s="162">
        <v>1.0</v>
      </c>
      <c r="E2" s="162" t="s">
        <v>8277</v>
      </c>
      <c r="F2" s="162">
        <v>1.0</v>
      </c>
      <c r="G2" s="162">
        <v>20002.0</v>
      </c>
      <c r="H2" s="162" t="s">
        <v>8618</v>
      </c>
      <c r="I2" s="162" t="s">
        <v>8619</v>
      </c>
      <c r="J2" s="162">
        <v>25.0</v>
      </c>
      <c r="L2" s="162" t="s">
        <v>8620</v>
      </c>
      <c r="M2" s="162">
        <v>0.0</v>
      </c>
      <c r="N2" s="162" t="s">
        <v>8621</v>
      </c>
    </row>
    <row r="3">
      <c r="A3" s="162" t="s">
        <v>8279</v>
      </c>
      <c r="C3" s="162" t="s">
        <v>8277</v>
      </c>
      <c r="D3" s="162">
        <v>1.0</v>
      </c>
      <c r="E3" s="162" t="s">
        <v>8277</v>
      </c>
      <c r="F3" s="162">
        <v>1.0</v>
      </c>
      <c r="G3" s="162">
        <v>20003.0</v>
      </c>
      <c r="H3" s="162" t="s">
        <v>8618</v>
      </c>
      <c r="I3" s="162" t="s">
        <v>8619</v>
      </c>
      <c r="J3" s="162">
        <v>25.0</v>
      </c>
      <c r="L3" s="162" t="s">
        <v>8620</v>
      </c>
      <c r="M3" s="162">
        <v>0.0</v>
      </c>
      <c r="N3" s="162" t="s">
        <v>8621</v>
      </c>
    </row>
    <row r="4">
      <c r="A4" s="162" t="s">
        <v>8280</v>
      </c>
      <c r="C4" s="162" t="s">
        <v>8277</v>
      </c>
      <c r="D4" s="162">
        <v>1.0</v>
      </c>
      <c r="E4" s="162" t="s">
        <v>8277</v>
      </c>
      <c r="F4" s="162">
        <v>1.0</v>
      </c>
      <c r="G4" s="162">
        <v>20004.0</v>
      </c>
      <c r="H4" s="162" t="s">
        <v>8618</v>
      </c>
      <c r="I4" s="162" t="s">
        <v>8619</v>
      </c>
      <c r="J4" s="162">
        <v>25.0</v>
      </c>
      <c r="L4" s="162" t="s">
        <v>8620</v>
      </c>
      <c r="M4" s="162">
        <v>0.0</v>
      </c>
      <c r="N4" s="162" t="s">
        <v>8621</v>
      </c>
    </row>
    <row r="5">
      <c r="A5" s="162" t="s">
        <v>8281</v>
      </c>
      <c r="C5" s="162" t="s">
        <v>8277</v>
      </c>
      <c r="D5" s="162">
        <v>1.0</v>
      </c>
      <c r="E5" s="162" t="s">
        <v>8277</v>
      </c>
      <c r="F5" s="162">
        <v>1.0</v>
      </c>
      <c r="G5" s="162">
        <v>20005.0</v>
      </c>
      <c r="H5" s="162" t="s">
        <v>8618</v>
      </c>
      <c r="I5" s="162" t="s">
        <v>8619</v>
      </c>
      <c r="J5" s="162">
        <v>25.0</v>
      </c>
      <c r="L5" s="162" t="s">
        <v>8620</v>
      </c>
      <c r="M5" s="162">
        <v>0.0</v>
      </c>
      <c r="N5" s="162" t="s">
        <v>8621</v>
      </c>
    </row>
    <row r="6">
      <c r="A6" s="162" t="s">
        <v>8282</v>
      </c>
      <c r="C6" s="162" t="s">
        <v>8277</v>
      </c>
      <c r="D6" s="162">
        <v>1.0</v>
      </c>
      <c r="E6" s="162" t="s">
        <v>8277</v>
      </c>
      <c r="F6" s="162">
        <v>1.0</v>
      </c>
      <c r="G6" s="162">
        <v>20006.0</v>
      </c>
      <c r="H6" s="162" t="s">
        <v>8618</v>
      </c>
      <c r="I6" s="162" t="s">
        <v>8619</v>
      </c>
      <c r="J6" s="162">
        <v>25.0</v>
      </c>
      <c r="L6" s="162" t="s">
        <v>8620</v>
      </c>
      <c r="M6" s="162">
        <v>0.0</v>
      </c>
      <c r="N6" s="162" t="s">
        <v>8621</v>
      </c>
    </row>
    <row r="7">
      <c r="A7" s="162" t="s">
        <v>8283</v>
      </c>
      <c r="C7" s="162" t="s">
        <v>8277</v>
      </c>
      <c r="D7" s="162">
        <v>1.0</v>
      </c>
      <c r="E7" s="162" t="s">
        <v>8277</v>
      </c>
      <c r="F7" s="162">
        <v>1.0</v>
      </c>
      <c r="G7" s="162">
        <v>20007.0</v>
      </c>
      <c r="H7" s="162" t="s">
        <v>8618</v>
      </c>
      <c r="I7" s="162" t="s">
        <v>8619</v>
      </c>
      <c r="J7" s="162">
        <v>25.0</v>
      </c>
      <c r="L7" s="162" t="s">
        <v>8620</v>
      </c>
      <c r="M7" s="162">
        <v>0.0</v>
      </c>
      <c r="N7" s="162" t="s">
        <v>8621</v>
      </c>
    </row>
    <row r="8">
      <c r="A8" s="162" t="s">
        <v>8284</v>
      </c>
      <c r="C8" s="162" t="s">
        <v>8277</v>
      </c>
      <c r="D8" s="162">
        <v>1.0</v>
      </c>
      <c r="E8" s="162" t="s">
        <v>8277</v>
      </c>
      <c r="F8" s="162">
        <v>1.0</v>
      </c>
      <c r="G8" s="162">
        <v>20008.0</v>
      </c>
      <c r="H8" s="162" t="s">
        <v>8618</v>
      </c>
      <c r="I8" s="162" t="s">
        <v>8619</v>
      </c>
      <c r="J8" s="162">
        <v>25.0</v>
      </c>
      <c r="L8" s="162" t="s">
        <v>8620</v>
      </c>
      <c r="M8" s="162">
        <v>0.0</v>
      </c>
      <c r="N8" s="162" t="s">
        <v>8621</v>
      </c>
    </row>
    <row r="9">
      <c r="A9" s="162" t="s">
        <v>8285</v>
      </c>
      <c r="C9" s="162" t="s">
        <v>8277</v>
      </c>
      <c r="D9" s="162">
        <v>1.0</v>
      </c>
      <c r="E9" s="162" t="s">
        <v>8277</v>
      </c>
      <c r="F9" s="162">
        <v>1.0</v>
      </c>
      <c r="G9" s="162">
        <v>20009.0</v>
      </c>
      <c r="H9" s="162" t="s">
        <v>8618</v>
      </c>
      <c r="I9" s="162" t="s">
        <v>8619</v>
      </c>
      <c r="J9" s="162">
        <v>25.0</v>
      </c>
      <c r="L9" s="162" t="s">
        <v>8620</v>
      </c>
      <c r="M9" s="162">
        <v>0.0</v>
      </c>
      <c r="N9" s="162" t="s">
        <v>8621</v>
      </c>
    </row>
    <row r="10">
      <c r="A10" s="162" t="s">
        <v>8286</v>
      </c>
      <c r="C10" s="162" t="s">
        <v>8277</v>
      </c>
      <c r="D10" s="162">
        <v>1.0</v>
      </c>
      <c r="E10" s="162" t="s">
        <v>8277</v>
      </c>
      <c r="F10" s="162">
        <v>1.0</v>
      </c>
      <c r="G10" s="162">
        <v>20010.0</v>
      </c>
      <c r="H10" s="162" t="s">
        <v>8618</v>
      </c>
      <c r="I10" s="162" t="s">
        <v>8619</v>
      </c>
      <c r="J10" s="162">
        <v>25.0</v>
      </c>
      <c r="L10" s="162" t="s">
        <v>8620</v>
      </c>
      <c r="M10" s="162">
        <v>0.0</v>
      </c>
      <c r="N10" s="162" t="s">
        <v>8621</v>
      </c>
    </row>
    <row r="11">
      <c r="A11" s="162" t="s">
        <v>8287</v>
      </c>
      <c r="C11" s="162" t="s">
        <v>8277</v>
      </c>
      <c r="D11" s="162">
        <v>1.0</v>
      </c>
      <c r="E11" s="162" t="s">
        <v>8277</v>
      </c>
      <c r="F11" s="162">
        <v>1.0</v>
      </c>
      <c r="G11" s="162">
        <v>105.0</v>
      </c>
      <c r="H11" s="162" t="s">
        <v>8618</v>
      </c>
      <c r="I11" s="162" t="s">
        <v>8619</v>
      </c>
      <c r="J11" s="162">
        <v>25.0</v>
      </c>
      <c r="L11" s="162" t="s">
        <v>8620</v>
      </c>
      <c r="M11" s="162">
        <v>0.0</v>
      </c>
      <c r="N11" s="162" t="s">
        <v>8621</v>
      </c>
    </row>
    <row r="12">
      <c r="A12" s="162" t="s">
        <v>8288</v>
      </c>
      <c r="C12" s="162" t="s">
        <v>8277</v>
      </c>
      <c r="D12" s="162">
        <v>1.0</v>
      </c>
      <c r="E12" s="162" t="s">
        <v>8277</v>
      </c>
      <c r="F12" s="162">
        <v>1.0</v>
      </c>
      <c r="G12" s="162">
        <v>1.0</v>
      </c>
      <c r="H12" s="162" t="s">
        <v>8618</v>
      </c>
      <c r="I12" s="162" t="s">
        <v>8619</v>
      </c>
      <c r="J12" s="162">
        <v>25.0</v>
      </c>
      <c r="L12" s="162" t="s">
        <v>8620</v>
      </c>
      <c r="M12" s="162">
        <v>0.0</v>
      </c>
      <c r="N12" s="162" t="s">
        <v>8621</v>
      </c>
    </row>
    <row r="13">
      <c r="A13" s="162" t="s">
        <v>8289</v>
      </c>
      <c r="C13" s="162" t="s">
        <v>8277</v>
      </c>
      <c r="D13" s="162">
        <v>1.0</v>
      </c>
      <c r="E13" s="162" t="s">
        <v>8277</v>
      </c>
      <c r="F13" s="162">
        <v>1.0</v>
      </c>
      <c r="G13" s="162">
        <v>2.0</v>
      </c>
      <c r="H13" s="162" t="s">
        <v>8618</v>
      </c>
      <c r="I13" s="162" t="s">
        <v>8619</v>
      </c>
      <c r="J13" s="162">
        <v>25.0</v>
      </c>
      <c r="L13" s="162" t="s">
        <v>8620</v>
      </c>
      <c r="M13" s="162">
        <v>0.0</v>
      </c>
      <c r="N13" s="162" t="s">
        <v>8621</v>
      </c>
    </row>
    <row r="14">
      <c r="A14" s="162" t="s">
        <v>8290</v>
      </c>
      <c r="C14" s="162" t="s">
        <v>8277</v>
      </c>
      <c r="D14" s="162">
        <v>1.0</v>
      </c>
      <c r="E14" s="162" t="s">
        <v>8277</v>
      </c>
      <c r="F14" s="162">
        <v>1.0</v>
      </c>
      <c r="G14" s="162">
        <v>3.0</v>
      </c>
      <c r="H14" s="162" t="s">
        <v>8618</v>
      </c>
      <c r="I14" s="162" t="s">
        <v>8619</v>
      </c>
      <c r="J14" s="162">
        <v>25.0</v>
      </c>
      <c r="L14" s="162" t="s">
        <v>8620</v>
      </c>
      <c r="M14" s="162">
        <v>0.0</v>
      </c>
      <c r="N14" s="162" t="s">
        <v>8621</v>
      </c>
    </row>
    <row r="15">
      <c r="A15" s="162" t="s">
        <v>8622</v>
      </c>
      <c r="C15" s="162" t="s">
        <v>8277</v>
      </c>
      <c r="D15" s="162">
        <v>1.0</v>
      </c>
      <c r="E15" s="162" t="s">
        <v>8277</v>
      </c>
      <c r="F15" s="162">
        <v>1.0</v>
      </c>
      <c r="G15" s="162">
        <v>4.0</v>
      </c>
      <c r="H15" s="162" t="s">
        <v>8618</v>
      </c>
      <c r="I15" s="162" t="s">
        <v>8619</v>
      </c>
      <c r="J15" s="162">
        <v>25.0</v>
      </c>
      <c r="L15" s="162" t="s">
        <v>8620</v>
      </c>
      <c r="M15" s="162">
        <v>0.0</v>
      </c>
      <c r="N15" s="162" t="s">
        <v>8621</v>
      </c>
    </row>
    <row r="16">
      <c r="A16" s="162" t="s">
        <v>8623</v>
      </c>
      <c r="C16" s="162" t="s">
        <v>8277</v>
      </c>
      <c r="D16" s="162">
        <v>1.0</v>
      </c>
      <c r="E16" s="162" t="s">
        <v>8277</v>
      </c>
      <c r="F16" s="162">
        <v>1.0</v>
      </c>
      <c r="G16" s="162">
        <v>5.0</v>
      </c>
      <c r="H16" s="162" t="s">
        <v>8618</v>
      </c>
      <c r="I16" s="162" t="s">
        <v>8619</v>
      </c>
      <c r="J16" s="162">
        <v>25.0</v>
      </c>
      <c r="L16" s="162" t="s">
        <v>8620</v>
      </c>
      <c r="M16" s="162">
        <v>0.0</v>
      </c>
      <c r="N16" s="162" t="s">
        <v>8621</v>
      </c>
    </row>
    <row r="17">
      <c r="A17" s="162" t="s">
        <v>8624</v>
      </c>
      <c r="C17" s="162" t="s">
        <v>8277</v>
      </c>
      <c r="D17" s="162">
        <v>1.0</v>
      </c>
      <c r="E17" s="162" t="s">
        <v>8277</v>
      </c>
      <c r="F17" s="162">
        <v>1.0</v>
      </c>
      <c r="G17" s="162">
        <v>6.0</v>
      </c>
      <c r="H17" s="162" t="s">
        <v>8618</v>
      </c>
      <c r="I17" s="162" t="s">
        <v>8619</v>
      </c>
      <c r="J17" s="162">
        <v>25.0</v>
      </c>
      <c r="L17" s="162" t="s">
        <v>8620</v>
      </c>
      <c r="M17" s="162">
        <v>0.0</v>
      </c>
      <c r="N17" s="162" t="s">
        <v>8621</v>
      </c>
    </row>
    <row r="18">
      <c r="A18" s="162" t="s">
        <v>8625</v>
      </c>
      <c r="C18" s="162" t="s">
        <v>8277</v>
      </c>
      <c r="D18" s="162">
        <v>1.0</v>
      </c>
      <c r="E18" s="162" t="s">
        <v>8277</v>
      </c>
      <c r="F18" s="162">
        <v>1.0</v>
      </c>
      <c r="G18" s="162">
        <v>7.0</v>
      </c>
      <c r="H18" s="162" t="s">
        <v>8618</v>
      </c>
      <c r="I18" s="162" t="s">
        <v>8619</v>
      </c>
      <c r="J18" s="162">
        <v>25.0</v>
      </c>
      <c r="L18" s="162" t="s">
        <v>8620</v>
      </c>
      <c r="M18" s="162">
        <v>0.0</v>
      </c>
      <c r="N18" s="162" t="s">
        <v>8621</v>
      </c>
    </row>
    <row r="19">
      <c r="A19" s="162" t="s">
        <v>8626</v>
      </c>
      <c r="C19" s="162" t="s">
        <v>8277</v>
      </c>
      <c r="D19" s="162">
        <v>1.0</v>
      </c>
      <c r="E19" s="162" t="s">
        <v>8277</v>
      </c>
      <c r="F19" s="162">
        <v>1.0</v>
      </c>
      <c r="G19" s="162">
        <v>8.0</v>
      </c>
      <c r="H19" s="162" t="s">
        <v>8618</v>
      </c>
      <c r="I19" s="162" t="s">
        <v>8619</v>
      </c>
      <c r="J19" s="162">
        <v>25.0</v>
      </c>
      <c r="L19" s="162" t="s">
        <v>8620</v>
      </c>
      <c r="M19" s="162">
        <v>0.0</v>
      </c>
      <c r="N19" s="162" t="s">
        <v>8621</v>
      </c>
    </row>
    <row r="20">
      <c r="A20" s="162" t="s">
        <v>8627</v>
      </c>
      <c r="C20" s="162" t="s">
        <v>8277</v>
      </c>
      <c r="D20" s="162">
        <v>1.0</v>
      </c>
      <c r="E20" s="162" t="s">
        <v>8277</v>
      </c>
      <c r="F20" s="162">
        <v>1.0</v>
      </c>
      <c r="G20" s="162">
        <v>9.0</v>
      </c>
      <c r="H20" s="162" t="s">
        <v>8618</v>
      </c>
      <c r="I20" s="162" t="s">
        <v>8619</v>
      </c>
      <c r="J20" s="162">
        <v>25.0</v>
      </c>
      <c r="L20" s="162" t="s">
        <v>8620</v>
      </c>
      <c r="M20" s="162">
        <v>0.0</v>
      </c>
      <c r="N20" s="162" t="s">
        <v>8621</v>
      </c>
    </row>
    <row r="21">
      <c r="A21" s="162" t="s">
        <v>8628</v>
      </c>
      <c r="C21" s="162" t="s">
        <v>8277</v>
      </c>
      <c r="D21" s="162">
        <v>1.0</v>
      </c>
      <c r="E21" s="162" t="s">
        <v>8277</v>
      </c>
      <c r="F21" s="162">
        <v>1.0</v>
      </c>
      <c r="G21" s="162">
        <v>10.0</v>
      </c>
      <c r="H21" s="162" t="s">
        <v>8618</v>
      </c>
      <c r="I21" s="162" t="s">
        <v>8619</v>
      </c>
      <c r="J21" s="162">
        <v>25.0</v>
      </c>
      <c r="L21" s="162" t="s">
        <v>8620</v>
      </c>
      <c r="M21" s="162">
        <v>0.0</v>
      </c>
      <c r="N21" s="162" t="s">
        <v>8621</v>
      </c>
    </row>
    <row r="22">
      <c r="A22" s="162" t="s">
        <v>8629</v>
      </c>
      <c r="C22" s="162" t="s">
        <v>8277</v>
      </c>
      <c r="D22" s="162">
        <v>1.0</v>
      </c>
      <c r="E22" s="162" t="s">
        <v>8277</v>
      </c>
      <c r="F22" s="162">
        <v>1.0</v>
      </c>
      <c r="G22" s="162">
        <v>11.0</v>
      </c>
      <c r="H22" s="162" t="s">
        <v>8618</v>
      </c>
      <c r="I22" s="162" t="s">
        <v>8619</v>
      </c>
      <c r="J22" s="162">
        <v>25.0</v>
      </c>
      <c r="L22" s="162" t="s">
        <v>8620</v>
      </c>
      <c r="M22" s="162">
        <v>0.0</v>
      </c>
      <c r="N22" s="162" t="s">
        <v>8621</v>
      </c>
    </row>
    <row r="23">
      <c r="A23" s="162" t="s">
        <v>8630</v>
      </c>
      <c r="C23" s="162" t="s">
        <v>8277</v>
      </c>
      <c r="D23" s="162">
        <v>1.0</v>
      </c>
      <c r="E23" s="162" t="s">
        <v>8277</v>
      </c>
      <c r="F23" s="162">
        <v>1.0</v>
      </c>
      <c r="G23" s="162">
        <v>12.0</v>
      </c>
      <c r="H23" s="162" t="s">
        <v>8618</v>
      </c>
      <c r="I23" s="162" t="s">
        <v>8619</v>
      </c>
      <c r="J23" s="162">
        <v>25.0</v>
      </c>
      <c r="L23" s="162" t="s">
        <v>8620</v>
      </c>
      <c r="M23" s="162">
        <v>0.0</v>
      </c>
      <c r="N23" s="162" t="s">
        <v>8621</v>
      </c>
    </row>
    <row r="24">
      <c r="A24" s="162" t="s">
        <v>8631</v>
      </c>
      <c r="C24" s="162" t="s">
        <v>8277</v>
      </c>
      <c r="D24" s="162">
        <v>1.0</v>
      </c>
      <c r="E24" s="162" t="s">
        <v>8277</v>
      </c>
      <c r="F24" s="162">
        <v>1.0</v>
      </c>
      <c r="G24" s="162">
        <v>13.0</v>
      </c>
      <c r="H24" s="162" t="s">
        <v>8618</v>
      </c>
      <c r="I24" s="162" t="s">
        <v>8619</v>
      </c>
      <c r="J24" s="162">
        <v>25.0</v>
      </c>
      <c r="L24" s="162" t="s">
        <v>8620</v>
      </c>
      <c r="M24" s="162">
        <v>0.0</v>
      </c>
      <c r="N24" s="162" t="s">
        <v>8621</v>
      </c>
    </row>
    <row r="25">
      <c r="A25" s="162" t="s">
        <v>8632</v>
      </c>
      <c r="C25" s="162" t="s">
        <v>8277</v>
      </c>
      <c r="D25" s="162">
        <v>1.0</v>
      </c>
      <c r="E25" s="162" t="s">
        <v>8277</v>
      </c>
      <c r="F25" s="162">
        <v>1.0</v>
      </c>
      <c r="G25" s="162">
        <v>14.0</v>
      </c>
      <c r="H25" s="162" t="s">
        <v>8618</v>
      </c>
      <c r="I25" s="162" t="s">
        <v>8619</v>
      </c>
      <c r="J25" s="162">
        <v>25.0</v>
      </c>
      <c r="L25" s="162" t="s">
        <v>8620</v>
      </c>
      <c r="M25" s="162">
        <v>0.0</v>
      </c>
      <c r="N25" s="162" t="s">
        <v>8621</v>
      </c>
    </row>
    <row r="26">
      <c r="A26" s="162" t="s">
        <v>8633</v>
      </c>
      <c r="C26" s="162" t="s">
        <v>8277</v>
      </c>
      <c r="D26" s="162">
        <v>1.0</v>
      </c>
      <c r="E26" s="162" t="s">
        <v>8277</v>
      </c>
      <c r="F26" s="162">
        <v>1.0</v>
      </c>
      <c r="G26" s="162">
        <v>15.0</v>
      </c>
      <c r="H26" s="162" t="s">
        <v>8618</v>
      </c>
      <c r="I26" s="162" t="s">
        <v>8619</v>
      </c>
      <c r="J26" s="162">
        <v>25.0</v>
      </c>
      <c r="L26" s="162" t="s">
        <v>8620</v>
      </c>
      <c r="M26" s="162">
        <v>0.0</v>
      </c>
      <c r="N26" s="162" t="s">
        <v>8621</v>
      </c>
    </row>
    <row r="27">
      <c r="A27" s="162" t="s">
        <v>8634</v>
      </c>
      <c r="C27" s="162" t="s">
        <v>8277</v>
      </c>
      <c r="D27" s="162">
        <v>1.0</v>
      </c>
      <c r="E27" s="162" t="s">
        <v>8277</v>
      </c>
      <c r="F27" s="162">
        <v>1.0</v>
      </c>
      <c r="G27" s="162">
        <v>16.0</v>
      </c>
      <c r="H27" s="162" t="s">
        <v>8618</v>
      </c>
      <c r="I27" s="162" t="s">
        <v>8619</v>
      </c>
      <c r="J27" s="162">
        <v>25.0</v>
      </c>
      <c r="L27" s="162" t="s">
        <v>8620</v>
      </c>
      <c r="M27" s="162">
        <v>0.0</v>
      </c>
      <c r="N27" s="162" t="s">
        <v>8621</v>
      </c>
    </row>
    <row r="28">
      <c r="A28" s="162" t="s">
        <v>8635</v>
      </c>
      <c r="C28" s="162" t="s">
        <v>8277</v>
      </c>
      <c r="D28" s="162">
        <v>1.0</v>
      </c>
      <c r="E28" s="162" t="s">
        <v>8277</v>
      </c>
      <c r="F28" s="162">
        <v>1.0</v>
      </c>
      <c r="G28" s="162">
        <v>17.0</v>
      </c>
      <c r="H28" s="162" t="s">
        <v>8618</v>
      </c>
      <c r="I28" s="162" t="s">
        <v>8619</v>
      </c>
      <c r="J28" s="162">
        <v>25.0</v>
      </c>
      <c r="L28" s="162" t="s">
        <v>8620</v>
      </c>
      <c r="M28" s="162">
        <v>0.0</v>
      </c>
      <c r="N28" s="162" t="s">
        <v>8621</v>
      </c>
    </row>
    <row r="29">
      <c r="A29" s="162" t="s">
        <v>8636</v>
      </c>
      <c r="C29" s="162" t="s">
        <v>8277</v>
      </c>
      <c r="D29" s="162">
        <v>1.0</v>
      </c>
      <c r="E29" s="162" t="s">
        <v>8277</v>
      </c>
      <c r="F29" s="162">
        <v>1.0</v>
      </c>
      <c r="G29" s="162">
        <v>18.0</v>
      </c>
      <c r="H29" s="162" t="s">
        <v>8618</v>
      </c>
      <c r="I29" s="162" t="s">
        <v>8619</v>
      </c>
      <c r="J29" s="162">
        <v>25.0</v>
      </c>
      <c r="L29" s="162" t="s">
        <v>8620</v>
      </c>
      <c r="M29" s="162">
        <v>0.0</v>
      </c>
      <c r="N29" s="162" t="s">
        <v>8621</v>
      </c>
    </row>
    <row r="30">
      <c r="A30" s="162" t="s">
        <v>8637</v>
      </c>
      <c r="C30" s="162" t="s">
        <v>8277</v>
      </c>
      <c r="D30" s="162">
        <v>1.0</v>
      </c>
      <c r="E30" s="162" t="s">
        <v>8277</v>
      </c>
      <c r="F30" s="162">
        <v>1.0</v>
      </c>
      <c r="G30" s="162">
        <v>19.0</v>
      </c>
      <c r="H30" s="162" t="s">
        <v>8618</v>
      </c>
      <c r="I30" s="162" t="s">
        <v>8619</v>
      </c>
      <c r="J30" s="162">
        <v>25.0</v>
      </c>
      <c r="L30" s="162" t="s">
        <v>8620</v>
      </c>
      <c r="M30" s="162">
        <v>0.0</v>
      </c>
      <c r="N30" s="162" t="s">
        <v>8621</v>
      </c>
    </row>
    <row r="31">
      <c r="A31" s="162" t="s">
        <v>8638</v>
      </c>
      <c r="C31" s="162" t="s">
        <v>8277</v>
      </c>
      <c r="D31" s="162">
        <v>1.0</v>
      </c>
      <c r="E31" s="162" t="s">
        <v>8277</v>
      </c>
      <c r="F31" s="162">
        <v>1.0</v>
      </c>
      <c r="G31" s="162">
        <v>20.0</v>
      </c>
      <c r="H31" s="162" t="s">
        <v>8618</v>
      </c>
      <c r="I31" s="162" t="s">
        <v>8619</v>
      </c>
      <c r="J31" s="162">
        <v>25.0</v>
      </c>
      <c r="L31" s="162" t="s">
        <v>8620</v>
      </c>
      <c r="M31" s="162">
        <v>0.0</v>
      </c>
      <c r="N31" s="162" t="s">
        <v>8621</v>
      </c>
    </row>
    <row r="32">
      <c r="A32" s="162" t="s">
        <v>8639</v>
      </c>
      <c r="C32" s="162" t="s">
        <v>8277</v>
      </c>
      <c r="D32" s="162">
        <v>1.0</v>
      </c>
      <c r="E32" s="162" t="s">
        <v>8277</v>
      </c>
      <c r="F32" s="162">
        <v>1.0</v>
      </c>
      <c r="G32" s="162">
        <v>21.0</v>
      </c>
      <c r="H32" s="162" t="s">
        <v>8618</v>
      </c>
      <c r="I32" s="162" t="s">
        <v>8619</v>
      </c>
      <c r="J32" s="162">
        <v>25.0</v>
      </c>
      <c r="L32" s="162" t="s">
        <v>8620</v>
      </c>
      <c r="M32" s="162">
        <v>0.0</v>
      </c>
      <c r="N32" s="162" t="s">
        <v>8621</v>
      </c>
    </row>
    <row r="33">
      <c r="A33" s="162" t="s">
        <v>8640</v>
      </c>
      <c r="C33" s="162" t="s">
        <v>8277</v>
      </c>
      <c r="D33" s="162">
        <v>1.0</v>
      </c>
      <c r="E33" s="162" t="s">
        <v>8277</v>
      </c>
      <c r="F33" s="162">
        <v>1.0</v>
      </c>
      <c r="G33" s="162">
        <v>22.0</v>
      </c>
      <c r="H33" s="162" t="s">
        <v>8618</v>
      </c>
      <c r="I33" s="162" t="s">
        <v>8619</v>
      </c>
      <c r="J33" s="162">
        <v>25.0</v>
      </c>
      <c r="L33" s="162" t="s">
        <v>8620</v>
      </c>
      <c r="M33" s="162">
        <v>0.0</v>
      </c>
      <c r="N33" s="162" t="s">
        <v>8621</v>
      </c>
    </row>
    <row r="34">
      <c r="A34" s="162" t="s">
        <v>8641</v>
      </c>
      <c r="C34" s="162" t="s">
        <v>8277</v>
      </c>
      <c r="D34" s="162">
        <v>1.0</v>
      </c>
      <c r="E34" s="162" t="s">
        <v>8277</v>
      </c>
      <c r="F34" s="162">
        <v>1.0</v>
      </c>
      <c r="G34" s="162">
        <v>23.0</v>
      </c>
      <c r="H34" s="162" t="s">
        <v>8618</v>
      </c>
      <c r="I34" s="162" t="s">
        <v>8619</v>
      </c>
      <c r="J34" s="162">
        <v>25.0</v>
      </c>
      <c r="L34" s="162" t="s">
        <v>8620</v>
      </c>
      <c r="M34" s="162">
        <v>0.0</v>
      </c>
      <c r="N34" s="162" t="s">
        <v>8621</v>
      </c>
    </row>
    <row r="35">
      <c r="A35" s="162" t="s">
        <v>8288</v>
      </c>
      <c r="C35" s="162" t="s">
        <v>8277</v>
      </c>
      <c r="D35" s="162">
        <v>1.0</v>
      </c>
      <c r="E35" s="162" t="s">
        <v>8277</v>
      </c>
      <c r="F35" s="162">
        <v>1.0</v>
      </c>
      <c r="G35" s="162">
        <v>1.0</v>
      </c>
      <c r="H35" s="162" t="s">
        <v>8618</v>
      </c>
      <c r="I35" s="162" t="s">
        <v>8619</v>
      </c>
      <c r="J35" s="162">
        <v>25.0</v>
      </c>
      <c r="L35" s="162" t="s">
        <v>8620</v>
      </c>
      <c r="M35" s="162">
        <v>0.0</v>
      </c>
      <c r="N35" s="162" t="s">
        <v>8621</v>
      </c>
    </row>
    <row r="36">
      <c r="A36" s="162" t="s">
        <v>8289</v>
      </c>
      <c r="C36" s="162" t="s">
        <v>8277</v>
      </c>
      <c r="D36" s="162">
        <v>1.0</v>
      </c>
      <c r="E36" s="162" t="s">
        <v>8277</v>
      </c>
      <c r="F36" s="162">
        <v>1.0</v>
      </c>
      <c r="G36" s="162">
        <v>2.0</v>
      </c>
      <c r="H36" s="162" t="s">
        <v>8618</v>
      </c>
      <c r="I36" s="162" t="s">
        <v>8619</v>
      </c>
      <c r="J36" s="162">
        <v>25.0</v>
      </c>
      <c r="L36" s="162" t="s">
        <v>8620</v>
      </c>
      <c r="M36" s="162">
        <v>0.0</v>
      </c>
      <c r="N36" s="162" t="s">
        <v>8621</v>
      </c>
    </row>
    <row r="37">
      <c r="A37" s="162" t="s">
        <v>8290</v>
      </c>
      <c r="C37" s="162" t="s">
        <v>8277</v>
      </c>
      <c r="D37" s="162">
        <v>1.0</v>
      </c>
      <c r="E37" s="162" t="s">
        <v>8277</v>
      </c>
      <c r="F37" s="162">
        <v>1.0</v>
      </c>
      <c r="G37" s="162">
        <v>3.0</v>
      </c>
      <c r="H37" s="162" t="s">
        <v>8618</v>
      </c>
      <c r="I37" s="162" t="s">
        <v>8619</v>
      </c>
      <c r="J37" s="162">
        <v>25.0</v>
      </c>
      <c r="L37" s="162" t="s">
        <v>8620</v>
      </c>
      <c r="M37" s="162">
        <v>0.0</v>
      </c>
      <c r="N37" s="162" t="s">
        <v>8621</v>
      </c>
    </row>
    <row r="38">
      <c r="A38" s="162" t="s">
        <v>8291</v>
      </c>
      <c r="C38" s="162" t="s">
        <v>8277</v>
      </c>
      <c r="D38" s="162">
        <v>1.0</v>
      </c>
      <c r="E38" s="162" t="s">
        <v>8277</v>
      </c>
      <c r="F38" s="162">
        <v>1.0</v>
      </c>
      <c r="G38" s="162">
        <v>104.0</v>
      </c>
      <c r="H38" s="162" t="s">
        <v>8618</v>
      </c>
      <c r="I38" s="162" t="s">
        <v>8619</v>
      </c>
      <c r="J38" s="162">
        <v>25.0</v>
      </c>
      <c r="L38" s="162" t="s">
        <v>8620</v>
      </c>
      <c r="M38" s="162">
        <v>0.0</v>
      </c>
      <c r="N38" s="162" t="s">
        <v>8621</v>
      </c>
    </row>
    <row r="39">
      <c r="A39" s="162" t="s">
        <v>8287</v>
      </c>
      <c r="C39" s="162" t="s">
        <v>8277</v>
      </c>
      <c r="D39" s="162">
        <v>1.0</v>
      </c>
      <c r="E39" s="162" t="s">
        <v>8277</v>
      </c>
      <c r="F39" s="162">
        <v>1.0</v>
      </c>
      <c r="G39" s="162">
        <v>105.0</v>
      </c>
      <c r="H39" s="162" t="s">
        <v>8618</v>
      </c>
      <c r="I39" s="162" t="s">
        <v>8619</v>
      </c>
      <c r="J39" s="162">
        <v>25.0</v>
      </c>
      <c r="L39" s="162" t="s">
        <v>8620</v>
      </c>
      <c r="M39" s="162">
        <v>0.0</v>
      </c>
      <c r="N39" s="162" t="s">
        <v>8621</v>
      </c>
    </row>
    <row r="40">
      <c r="A40" s="162" t="s">
        <v>8642</v>
      </c>
      <c r="C40" s="162" t="s">
        <v>8277</v>
      </c>
      <c r="D40" s="162">
        <v>1.0</v>
      </c>
      <c r="E40" s="162" t="s">
        <v>8277</v>
      </c>
      <c r="F40" s="162">
        <v>1.0</v>
      </c>
      <c r="G40" s="162">
        <v>24.0</v>
      </c>
      <c r="H40" s="162" t="s">
        <v>8618</v>
      </c>
      <c r="I40" s="162" t="s">
        <v>8619</v>
      </c>
      <c r="J40" s="162">
        <v>25.0</v>
      </c>
      <c r="L40" s="162" t="s">
        <v>8620</v>
      </c>
      <c r="M40" s="162">
        <v>0.0</v>
      </c>
      <c r="N40" s="162" t="s">
        <v>8621</v>
      </c>
    </row>
    <row r="41">
      <c r="A41" s="162" t="s">
        <v>8643</v>
      </c>
      <c r="C41" s="162" t="s">
        <v>8277</v>
      </c>
      <c r="D41" s="162">
        <v>1.0</v>
      </c>
      <c r="E41" s="162" t="s">
        <v>8277</v>
      </c>
      <c r="F41" s="162">
        <v>1.0</v>
      </c>
      <c r="G41" s="162">
        <v>25.0</v>
      </c>
      <c r="H41" s="162" t="s">
        <v>8618</v>
      </c>
      <c r="I41" s="162" t="s">
        <v>8619</v>
      </c>
      <c r="J41" s="162">
        <v>25.0</v>
      </c>
      <c r="L41" s="162" t="s">
        <v>8620</v>
      </c>
      <c r="M41" s="162">
        <v>0.0</v>
      </c>
      <c r="N41" s="162" t="s">
        <v>8621</v>
      </c>
    </row>
    <row r="42">
      <c r="A42" s="162" t="s">
        <v>8644</v>
      </c>
      <c r="C42" s="162" t="s">
        <v>8277</v>
      </c>
      <c r="D42" s="162">
        <v>1.0</v>
      </c>
      <c r="E42" s="162" t="s">
        <v>8277</v>
      </c>
      <c r="F42" s="162">
        <v>1.0</v>
      </c>
      <c r="G42" s="162">
        <v>26.0</v>
      </c>
      <c r="H42" s="162" t="s">
        <v>8618</v>
      </c>
      <c r="I42" s="162" t="s">
        <v>8619</v>
      </c>
      <c r="J42" s="162">
        <v>25.0</v>
      </c>
      <c r="L42" s="162" t="s">
        <v>8620</v>
      </c>
      <c r="M42" s="162">
        <v>0.0</v>
      </c>
      <c r="N42" s="162" t="s">
        <v>8621</v>
      </c>
    </row>
    <row r="43">
      <c r="A43" s="162" t="s">
        <v>8645</v>
      </c>
      <c r="C43" s="162" t="s">
        <v>8277</v>
      </c>
      <c r="D43" s="162">
        <v>1.0</v>
      </c>
      <c r="E43" s="162" t="s">
        <v>8277</v>
      </c>
      <c r="F43" s="162">
        <v>1.0</v>
      </c>
      <c r="G43" s="162">
        <v>27.0</v>
      </c>
      <c r="H43" s="162" t="s">
        <v>8618</v>
      </c>
      <c r="I43" s="162" t="s">
        <v>8619</v>
      </c>
      <c r="J43" s="162">
        <v>25.0</v>
      </c>
      <c r="L43" s="162" t="s">
        <v>8620</v>
      </c>
      <c r="M43" s="162">
        <v>0.0</v>
      </c>
      <c r="N43" s="162" t="s">
        <v>8621</v>
      </c>
    </row>
    <row r="44">
      <c r="A44" s="162" t="s">
        <v>8646</v>
      </c>
      <c r="C44" s="162" t="s">
        <v>8277</v>
      </c>
      <c r="D44" s="162">
        <v>1.0</v>
      </c>
      <c r="E44" s="162" t="s">
        <v>8277</v>
      </c>
      <c r="F44" s="162">
        <v>1.0</v>
      </c>
      <c r="G44" s="162">
        <v>28.0</v>
      </c>
      <c r="H44" s="162" t="s">
        <v>8618</v>
      </c>
      <c r="I44" s="162" t="s">
        <v>8619</v>
      </c>
      <c r="J44" s="162">
        <v>25.0</v>
      </c>
      <c r="L44" s="162" t="s">
        <v>8620</v>
      </c>
      <c r="M44" s="162">
        <v>0.0</v>
      </c>
      <c r="N44" s="162" t="s">
        <v>8621</v>
      </c>
    </row>
    <row r="45">
      <c r="A45" s="162" t="s">
        <v>8647</v>
      </c>
      <c r="C45" s="162" t="s">
        <v>8277</v>
      </c>
      <c r="D45" s="162">
        <v>1.0</v>
      </c>
      <c r="E45" s="162" t="s">
        <v>8277</v>
      </c>
      <c r="F45" s="162">
        <v>1.0</v>
      </c>
      <c r="G45" s="162">
        <v>29.0</v>
      </c>
      <c r="H45" s="162" t="s">
        <v>8618</v>
      </c>
      <c r="I45" s="162" t="s">
        <v>8619</v>
      </c>
      <c r="J45" s="162">
        <v>25.0</v>
      </c>
      <c r="L45" s="162" t="s">
        <v>8620</v>
      </c>
      <c r="M45" s="162">
        <v>0.0</v>
      </c>
      <c r="N45" s="162" t="s">
        <v>8621</v>
      </c>
    </row>
    <row r="46">
      <c r="A46" s="162" t="s">
        <v>8648</v>
      </c>
      <c r="C46" s="162" t="s">
        <v>8277</v>
      </c>
      <c r="D46" s="162">
        <v>1.0</v>
      </c>
      <c r="E46" s="162" t="s">
        <v>8277</v>
      </c>
      <c r="F46" s="162">
        <v>1.0</v>
      </c>
      <c r="G46" s="162">
        <v>30.0</v>
      </c>
      <c r="H46" s="162" t="s">
        <v>8618</v>
      </c>
      <c r="I46" s="162" t="s">
        <v>8619</v>
      </c>
      <c r="J46" s="162">
        <v>25.0</v>
      </c>
      <c r="L46" s="162" t="s">
        <v>8620</v>
      </c>
      <c r="M46" s="162">
        <v>0.0</v>
      </c>
      <c r="N46" s="162" t="s">
        <v>8621</v>
      </c>
    </row>
    <row r="47">
      <c r="A47" s="162" t="s">
        <v>8649</v>
      </c>
      <c r="C47" s="162" t="s">
        <v>8277</v>
      </c>
      <c r="D47" s="162">
        <v>1.0</v>
      </c>
      <c r="E47" s="162" t="s">
        <v>8277</v>
      </c>
      <c r="F47" s="162">
        <v>1.0</v>
      </c>
      <c r="G47" s="162">
        <v>31.0</v>
      </c>
      <c r="H47" s="162" t="s">
        <v>8618</v>
      </c>
      <c r="I47" s="162" t="s">
        <v>8619</v>
      </c>
      <c r="J47" s="162">
        <v>25.0</v>
      </c>
      <c r="L47" s="162" t="s">
        <v>8620</v>
      </c>
      <c r="M47" s="162">
        <v>0.0</v>
      </c>
      <c r="N47" s="162" t="s">
        <v>8621</v>
      </c>
    </row>
    <row r="48">
      <c r="A48" s="162" t="s">
        <v>8650</v>
      </c>
      <c r="C48" s="162" t="s">
        <v>8277</v>
      </c>
      <c r="D48" s="162">
        <v>1.0</v>
      </c>
      <c r="E48" s="162" t="s">
        <v>8277</v>
      </c>
      <c r="F48" s="162">
        <v>1.0</v>
      </c>
      <c r="G48" s="162">
        <v>32.0</v>
      </c>
      <c r="H48" s="162" t="s">
        <v>8618</v>
      </c>
      <c r="I48" s="162" t="s">
        <v>8619</v>
      </c>
      <c r="J48" s="162">
        <v>25.0</v>
      </c>
      <c r="L48" s="162" t="s">
        <v>8620</v>
      </c>
      <c r="M48" s="162">
        <v>0.0</v>
      </c>
      <c r="N48" s="162" t="s">
        <v>8621</v>
      </c>
    </row>
    <row r="49">
      <c r="A49" s="162" t="s">
        <v>8651</v>
      </c>
      <c r="C49" s="162" t="s">
        <v>8277</v>
      </c>
      <c r="D49" s="162">
        <v>1.0</v>
      </c>
      <c r="E49" s="162" t="s">
        <v>8277</v>
      </c>
      <c r="F49" s="162">
        <v>1.0</v>
      </c>
      <c r="G49" s="162">
        <v>33.0</v>
      </c>
      <c r="H49" s="162" t="s">
        <v>8618</v>
      </c>
      <c r="I49" s="162" t="s">
        <v>8619</v>
      </c>
      <c r="J49" s="162">
        <v>25.0</v>
      </c>
      <c r="L49" s="162" t="s">
        <v>8620</v>
      </c>
      <c r="M49" s="162">
        <v>0.0</v>
      </c>
      <c r="N49" s="162" t="s">
        <v>8621</v>
      </c>
    </row>
    <row r="50">
      <c r="A50" s="162" t="s">
        <v>8652</v>
      </c>
      <c r="C50" s="162" t="s">
        <v>8277</v>
      </c>
      <c r="D50" s="162">
        <v>1.0</v>
      </c>
      <c r="E50" s="162" t="s">
        <v>8277</v>
      </c>
      <c r="F50" s="162">
        <v>1.0</v>
      </c>
      <c r="G50" s="162">
        <v>34.0</v>
      </c>
      <c r="H50" s="162" t="s">
        <v>8618</v>
      </c>
      <c r="I50" s="162" t="s">
        <v>8619</v>
      </c>
      <c r="J50" s="162">
        <v>25.0</v>
      </c>
      <c r="L50" s="162" t="s">
        <v>8620</v>
      </c>
      <c r="M50" s="162">
        <v>0.0</v>
      </c>
      <c r="N50" s="162" t="s">
        <v>8621</v>
      </c>
    </row>
    <row r="51">
      <c r="A51" s="162" t="s">
        <v>8653</v>
      </c>
      <c r="C51" s="162" t="s">
        <v>8277</v>
      </c>
      <c r="D51" s="162">
        <v>1.0</v>
      </c>
      <c r="E51" s="162" t="s">
        <v>8277</v>
      </c>
      <c r="F51" s="162">
        <v>1.0</v>
      </c>
      <c r="G51" s="162">
        <v>35.0</v>
      </c>
      <c r="H51" s="162" t="s">
        <v>8618</v>
      </c>
      <c r="I51" s="162" t="s">
        <v>8619</v>
      </c>
      <c r="J51" s="162">
        <v>25.0</v>
      </c>
      <c r="L51" s="162" t="s">
        <v>8620</v>
      </c>
      <c r="M51" s="162">
        <v>0.0</v>
      </c>
      <c r="N51" s="162" t="s">
        <v>8621</v>
      </c>
    </row>
    <row r="52">
      <c r="A52" s="162" t="s">
        <v>8654</v>
      </c>
      <c r="C52" s="162" t="s">
        <v>8277</v>
      </c>
      <c r="D52" s="162">
        <v>1.0</v>
      </c>
      <c r="E52" s="162" t="s">
        <v>8277</v>
      </c>
      <c r="F52" s="162">
        <v>1.0</v>
      </c>
      <c r="G52" s="162">
        <v>36.0</v>
      </c>
      <c r="H52" s="162" t="s">
        <v>8618</v>
      </c>
      <c r="I52" s="162" t="s">
        <v>8619</v>
      </c>
      <c r="J52" s="162">
        <v>25.0</v>
      </c>
      <c r="L52" s="162" t="s">
        <v>8620</v>
      </c>
      <c r="M52" s="162">
        <v>0.0</v>
      </c>
      <c r="N52" s="162" t="s">
        <v>8621</v>
      </c>
    </row>
    <row r="53">
      <c r="A53" s="162" t="s">
        <v>8655</v>
      </c>
      <c r="C53" s="162" t="s">
        <v>8277</v>
      </c>
      <c r="D53" s="162">
        <v>1.0</v>
      </c>
      <c r="E53" s="162" t="s">
        <v>8277</v>
      </c>
      <c r="F53" s="162">
        <v>1.0</v>
      </c>
      <c r="G53" s="162">
        <v>37.0</v>
      </c>
      <c r="H53" s="162" t="s">
        <v>8618</v>
      </c>
      <c r="I53" s="162" t="s">
        <v>8619</v>
      </c>
      <c r="J53" s="162">
        <v>25.0</v>
      </c>
      <c r="L53" s="162" t="s">
        <v>8620</v>
      </c>
      <c r="M53" s="162">
        <v>0.0</v>
      </c>
      <c r="N53" s="162" t="s">
        <v>8621</v>
      </c>
    </row>
    <row r="54">
      <c r="A54" s="162" t="s">
        <v>8656</v>
      </c>
      <c r="C54" s="162" t="s">
        <v>8277</v>
      </c>
      <c r="D54" s="162">
        <v>1.0</v>
      </c>
      <c r="E54" s="162" t="s">
        <v>8277</v>
      </c>
      <c r="F54" s="162">
        <v>1.0</v>
      </c>
      <c r="G54" s="162">
        <v>38.0</v>
      </c>
      <c r="H54" s="162" t="s">
        <v>8618</v>
      </c>
      <c r="I54" s="162" t="s">
        <v>8619</v>
      </c>
      <c r="J54" s="162">
        <v>25.0</v>
      </c>
      <c r="L54" s="162" t="s">
        <v>8620</v>
      </c>
      <c r="M54" s="162">
        <v>0.0</v>
      </c>
      <c r="N54" s="162" t="s">
        <v>8621</v>
      </c>
    </row>
    <row r="55">
      <c r="A55" s="162" t="s">
        <v>8657</v>
      </c>
      <c r="C55" s="162" t="s">
        <v>8277</v>
      </c>
      <c r="D55" s="162">
        <v>1.0</v>
      </c>
      <c r="E55" s="162" t="s">
        <v>8277</v>
      </c>
      <c r="F55" s="162">
        <v>1.0</v>
      </c>
      <c r="G55" s="162">
        <v>39.0</v>
      </c>
      <c r="H55" s="162" t="s">
        <v>8618</v>
      </c>
      <c r="I55" s="162" t="s">
        <v>8619</v>
      </c>
      <c r="J55" s="162">
        <v>25.0</v>
      </c>
      <c r="L55" s="162" t="s">
        <v>8620</v>
      </c>
      <c r="M55" s="162">
        <v>0.0</v>
      </c>
      <c r="N55" s="162" t="s">
        <v>8621</v>
      </c>
    </row>
    <row r="56">
      <c r="A56" s="162" t="s">
        <v>8658</v>
      </c>
      <c r="C56" s="162" t="s">
        <v>8277</v>
      </c>
      <c r="D56" s="162">
        <v>1.0</v>
      </c>
      <c r="E56" s="162" t="s">
        <v>8277</v>
      </c>
      <c r="F56" s="162">
        <v>1.0</v>
      </c>
      <c r="G56" s="162">
        <v>40.0</v>
      </c>
      <c r="H56" s="162" t="s">
        <v>8618</v>
      </c>
      <c r="I56" s="162" t="s">
        <v>8619</v>
      </c>
      <c r="J56" s="162">
        <v>25.0</v>
      </c>
      <c r="L56" s="162" t="s">
        <v>8620</v>
      </c>
      <c r="M56" s="162">
        <v>0.0</v>
      </c>
      <c r="N56" s="162" t="s">
        <v>8621</v>
      </c>
    </row>
    <row r="57">
      <c r="A57" s="162" t="s">
        <v>8659</v>
      </c>
      <c r="C57" s="162" t="s">
        <v>8277</v>
      </c>
      <c r="D57" s="162">
        <v>1.0</v>
      </c>
      <c r="E57" s="162" t="s">
        <v>8277</v>
      </c>
      <c r="F57" s="162">
        <v>1.0</v>
      </c>
      <c r="G57" s="162">
        <v>41.0</v>
      </c>
      <c r="H57" s="162" t="s">
        <v>8618</v>
      </c>
      <c r="I57" s="162" t="s">
        <v>8619</v>
      </c>
      <c r="J57" s="162">
        <v>25.0</v>
      </c>
      <c r="L57" s="162" t="s">
        <v>8620</v>
      </c>
      <c r="M57" s="162">
        <v>0.0</v>
      </c>
      <c r="N57" s="162" t="s">
        <v>8621</v>
      </c>
    </row>
    <row r="58">
      <c r="A58" s="162" t="s">
        <v>8660</v>
      </c>
      <c r="C58" s="162" t="s">
        <v>8277</v>
      </c>
      <c r="D58" s="162">
        <v>1.0</v>
      </c>
      <c r="E58" s="162" t="s">
        <v>8277</v>
      </c>
      <c r="F58" s="162">
        <v>1.0</v>
      </c>
      <c r="G58" s="162">
        <v>42.0</v>
      </c>
      <c r="H58" s="162" t="s">
        <v>8618</v>
      </c>
      <c r="I58" s="162" t="s">
        <v>8619</v>
      </c>
      <c r="J58" s="162">
        <v>25.0</v>
      </c>
      <c r="L58" s="162" t="s">
        <v>8620</v>
      </c>
      <c r="M58" s="162">
        <v>0.0</v>
      </c>
      <c r="N58" s="162" t="s">
        <v>8621</v>
      </c>
    </row>
    <row r="59">
      <c r="A59" s="162" t="s">
        <v>8661</v>
      </c>
      <c r="C59" s="162" t="s">
        <v>8277</v>
      </c>
      <c r="D59" s="162">
        <v>1.0</v>
      </c>
      <c r="E59" s="162" t="s">
        <v>8277</v>
      </c>
      <c r="F59" s="162">
        <v>1.0</v>
      </c>
      <c r="G59" s="162">
        <v>43.0</v>
      </c>
      <c r="H59" s="162" t="s">
        <v>8618</v>
      </c>
      <c r="I59" s="162" t="s">
        <v>8619</v>
      </c>
      <c r="J59" s="162">
        <v>25.0</v>
      </c>
      <c r="L59" s="162" t="s">
        <v>8620</v>
      </c>
      <c r="M59" s="162">
        <v>0.0</v>
      </c>
      <c r="N59" s="162" t="s">
        <v>8621</v>
      </c>
    </row>
    <row r="60">
      <c r="A60" s="162" t="s">
        <v>8288</v>
      </c>
      <c r="C60" s="162" t="s">
        <v>8277</v>
      </c>
      <c r="D60" s="162">
        <v>1.0</v>
      </c>
      <c r="E60" s="162" t="s">
        <v>8277</v>
      </c>
      <c r="F60" s="162">
        <v>1.0</v>
      </c>
      <c r="G60" s="162">
        <v>1.0</v>
      </c>
      <c r="H60" s="162" t="s">
        <v>8618</v>
      </c>
      <c r="I60" s="162" t="s">
        <v>8619</v>
      </c>
      <c r="J60" s="162">
        <v>25.0</v>
      </c>
      <c r="L60" s="162" t="s">
        <v>8620</v>
      </c>
      <c r="M60" s="162">
        <v>0.0</v>
      </c>
      <c r="N60" s="162" t="s">
        <v>8621</v>
      </c>
    </row>
    <row r="61">
      <c r="A61" s="162" t="s">
        <v>8289</v>
      </c>
      <c r="C61" s="162" t="s">
        <v>8277</v>
      </c>
      <c r="D61" s="162">
        <v>1.0</v>
      </c>
      <c r="E61" s="162" t="s">
        <v>8277</v>
      </c>
      <c r="F61" s="162">
        <v>1.0</v>
      </c>
      <c r="G61" s="162">
        <v>2.0</v>
      </c>
      <c r="H61" s="162" t="s">
        <v>8618</v>
      </c>
      <c r="I61" s="162" t="s">
        <v>8619</v>
      </c>
      <c r="J61" s="162">
        <v>25.0</v>
      </c>
      <c r="L61" s="162" t="s">
        <v>8620</v>
      </c>
      <c r="M61" s="162">
        <v>0.0</v>
      </c>
      <c r="N61" s="162" t="s">
        <v>8621</v>
      </c>
    </row>
    <row r="62">
      <c r="A62" s="162" t="s">
        <v>8290</v>
      </c>
      <c r="C62" s="162" t="s">
        <v>8277</v>
      </c>
      <c r="D62" s="162">
        <v>1.0</v>
      </c>
      <c r="E62" s="162" t="s">
        <v>8277</v>
      </c>
      <c r="F62" s="162">
        <v>1.0</v>
      </c>
      <c r="G62" s="162">
        <v>3.0</v>
      </c>
      <c r="H62" s="162" t="s">
        <v>8618</v>
      </c>
      <c r="I62" s="162" t="s">
        <v>8619</v>
      </c>
      <c r="J62" s="162">
        <v>25.0</v>
      </c>
      <c r="L62" s="162" t="s">
        <v>8620</v>
      </c>
      <c r="M62" s="162">
        <v>0.0</v>
      </c>
      <c r="N62" s="162" t="s">
        <v>8621</v>
      </c>
    </row>
    <row r="63">
      <c r="A63" s="162" t="s">
        <v>8291</v>
      </c>
      <c r="C63" s="162" t="s">
        <v>8277</v>
      </c>
      <c r="D63" s="162">
        <v>1.0</v>
      </c>
      <c r="E63" s="162" t="s">
        <v>8277</v>
      </c>
      <c r="F63" s="162">
        <v>1.0</v>
      </c>
      <c r="G63" s="162">
        <v>104.0</v>
      </c>
      <c r="H63" s="162" t="s">
        <v>8618</v>
      </c>
      <c r="I63" s="162" t="s">
        <v>8619</v>
      </c>
      <c r="J63" s="162">
        <v>25.0</v>
      </c>
      <c r="L63" s="162" t="s">
        <v>8620</v>
      </c>
      <c r="M63" s="162">
        <v>0.0</v>
      </c>
      <c r="N63" s="162" t="s">
        <v>8621</v>
      </c>
    </row>
    <row r="64">
      <c r="A64" s="162" t="s">
        <v>8287</v>
      </c>
      <c r="C64" s="162" t="s">
        <v>8277</v>
      </c>
      <c r="D64" s="162">
        <v>1.0</v>
      </c>
      <c r="E64" s="162" t="s">
        <v>8277</v>
      </c>
      <c r="F64" s="162">
        <v>1.0</v>
      </c>
      <c r="G64" s="162">
        <v>105.0</v>
      </c>
      <c r="H64" s="162" t="s">
        <v>8618</v>
      </c>
      <c r="I64" s="162" t="s">
        <v>8619</v>
      </c>
      <c r="J64" s="162">
        <v>25.0</v>
      </c>
      <c r="L64" s="162" t="s">
        <v>8620</v>
      </c>
      <c r="M64" s="162">
        <v>0.0</v>
      </c>
      <c r="N64" s="162" t="s">
        <v>8621</v>
      </c>
    </row>
    <row r="65">
      <c r="A65" s="162" t="s">
        <v>8662</v>
      </c>
      <c r="C65" s="162" t="s">
        <v>8277</v>
      </c>
      <c r="D65" s="162">
        <v>1.0</v>
      </c>
      <c r="E65" s="162" t="s">
        <v>8277</v>
      </c>
      <c r="F65" s="162">
        <v>1.0</v>
      </c>
      <c r="G65" s="162">
        <v>44.0</v>
      </c>
      <c r="H65" s="162" t="s">
        <v>8618</v>
      </c>
      <c r="I65" s="162" t="s">
        <v>8619</v>
      </c>
      <c r="J65" s="162">
        <v>25.0</v>
      </c>
      <c r="L65" s="162" t="s">
        <v>8620</v>
      </c>
      <c r="M65" s="162">
        <v>0.0</v>
      </c>
      <c r="N65" s="162" t="s">
        <v>8621</v>
      </c>
    </row>
    <row r="66">
      <c r="A66" s="162" t="s">
        <v>8663</v>
      </c>
      <c r="C66" s="162" t="s">
        <v>8277</v>
      </c>
      <c r="D66" s="162">
        <v>1.0</v>
      </c>
      <c r="E66" s="162" t="s">
        <v>8277</v>
      </c>
      <c r="F66" s="162">
        <v>1.0</v>
      </c>
      <c r="G66" s="162">
        <v>45.0</v>
      </c>
      <c r="H66" s="162" t="s">
        <v>8618</v>
      </c>
      <c r="I66" s="162" t="s">
        <v>8619</v>
      </c>
      <c r="J66" s="162">
        <v>25.0</v>
      </c>
      <c r="L66" s="162" t="s">
        <v>8620</v>
      </c>
      <c r="M66" s="162">
        <v>0.0</v>
      </c>
      <c r="N66" s="162" t="s">
        <v>8621</v>
      </c>
    </row>
    <row r="67">
      <c r="A67" s="162" t="s">
        <v>8664</v>
      </c>
      <c r="C67" s="162" t="s">
        <v>8277</v>
      </c>
      <c r="D67" s="162">
        <v>1.0</v>
      </c>
      <c r="E67" s="162" t="s">
        <v>8277</v>
      </c>
      <c r="F67" s="162">
        <v>1.0</v>
      </c>
      <c r="G67" s="162">
        <v>46.0</v>
      </c>
      <c r="H67" s="162" t="s">
        <v>8618</v>
      </c>
      <c r="I67" s="162" t="s">
        <v>8619</v>
      </c>
      <c r="J67" s="162">
        <v>25.0</v>
      </c>
      <c r="L67" s="162" t="s">
        <v>8620</v>
      </c>
      <c r="M67" s="162">
        <v>0.0</v>
      </c>
      <c r="N67" s="162" t="s">
        <v>8621</v>
      </c>
    </row>
    <row r="68">
      <c r="A68" s="162" t="s">
        <v>8665</v>
      </c>
      <c r="C68" s="162" t="s">
        <v>8277</v>
      </c>
      <c r="D68" s="162">
        <v>1.0</v>
      </c>
      <c r="E68" s="162" t="s">
        <v>8277</v>
      </c>
      <c r="F68" s="162">
        <v>1.0</v>
      </c>
      <c r="G68" s="162">
        <v>47.0</v>
      </c>
      <c r="H68" s="162" t="s">
        <v>8618</v>
      </c>
      <c r="I68" s="162" t="s">
        <v>8619</v>
      </c>
      <c r="J68" s="162">
        <v>25.0</v>
      </c>
      <c r="L68" s="162" t="s">
        <v>8620</v>
      </c>
      <c r="M68" s="162">
        <v>0.0</v>
      </c>
      <c r="N68" s="162" t="s">
        <v>8621</v>
      </c>
    </row>
    <row r="69">
      <c r="A69" s="162" t="s">
        <v>8666</v>
      </c>
      <c r="C69" s="162" t="s">
        <v>8277</v>
      </c>
      <c r="D69" s="162">
        <v>1.0</v>
      </c>
      <c r="E69" s="162" t="s">
        <v>8277</v>
      </c>
      <c r="F69" s="162">
        <v>1.0</v>
      </c>
      <c r="G69" s="162">
        <v>48.0</v>
      </c>
      <c r="H69" s="162" t="s">
        <v>8618</v>
      </c>
      <c r="I69" s="162" t="s">
        <v>8619</v>
      </c>
      <c r="J69" s="162">
        <v>25.0</v>
      </c>
      <c r="L69" s="162" t="s">
        <v>8620</v>
      </c>
      <c r="M69" s="162">
        <v>0.0</v>
      </c>
      <c r="N69" s="162" t="s">
        <v>8621</v>
      </c>
    </row>
    <row r="70">
      <c r="A70" s="162" t="s">
        <v>8667</v>
      </c>
      <c r="C70" s="162" t="s">
        <v>8277</v>
      </c>
      <c r="D70" s="162">
        <v>1.0</v>
      </c>
      <c r="E70" s="162" t="s">
        <v>8277</v>
      </c>
      <c r="F70" s="162">
        <v>1.0</v>
      </c>
      <c r="G70" s="162">
        <v>49.0</v>
      </c>
      <c r="H70" s="162" t="s">
        <v>8618</v>
      </c>
      <c r="I70" s="162" t="s">
        <v>8619</v>
      </c>
      <c r="J70" s="162">
        <v>25.0</v>
      </c>
      <c r="L70" s="162" t="s">
        <v>8620</v>
      </c>
      <c r="M70" s="162">
        <v>0.0</v>
      </c>
      <c r="N70" s="162" t="s">
        <v>8621</v>
      </c>
    </row>
    <row r="71">
      <c r="A71" s="162" t="s">
        <v>8668</v>
      </c>
      <c r="C71" s="162" t="s">
        <v>8277</v>
      </c>
      <c r="D71" s="162">
        <v>1.0</v>
      </c>
      <c r="E71" s="162" t="s">
        <v>8277</v>
      </c>
      <c r="F71" s="162">
        <v>1.0</v>
      </c>
      <c r="G71" s="162">
        <v>50.0</v>
      </c>
      <c r="H71" s="162" t="s">
        <v>8618</v>
      </c>
      <c r="I71" s="162" t="s">
        <v>8619</v>
      </c>
      <c r="J71" s="162">
        <v>25.0</v>
      </c>
      <c r="L71" s="162" t="s">
        <v>8620</v>
      </c>
      <c r="M71" s="162">
        <v>0.0</v>
      </c>
      <c r="N71" s="162" t="s">
        <v>8621</v>
      </c>
    </row>
    <row r="72">
      <c r="A72" s="162" t="s">
        <v>8669</v>
      </c>
      <c r="C72" s="162" t="s">
        <v>8277</v>
      </c>
      <c r="D72" s="162">
        <v>1.0</v>
      </c>
      <c r="E72" s="162" t="s">
        <v>8277</v>
      </c>
      <c r="F72" s="162">
        <v>1.0</v>
      </c>
      <c r="G72" s="162">
        <v>51.0</v>
      </c>
      <c r="H72" s="162" t="s">
        <v>8618</v>
      </c>
      <c r="I72" s="162" t="s">
        <v>8619</v>
      </c>
      <c r="J72" s="162">
        <v>25.0</v>
      </c>
      <c r="L72" s="162" t="s">
        <v>8620</v>
      </c>
      <c r="M72" s="162">
        <v>0.0</v>
      </c>
      <c r="N72" s="162" t="s">
        <v>8621</v>
      </c>
    </row>
    <row r="73">
      <c r="A73" s="162" t="s">
        <v>8670</v>
      </c>
      <c r="C73" s="162" t="s">
        <v>8277</v>
      </c>
      <c r="D73" s="162">
        <v>1.0</v>
      </c>
      <c r="E73" s="162" t="s">
        <v>8277</v>
      </c>
      <c r="F73" s="162">
        <v>1.0</v>
      </c>
      <c r="G73" s="162">
        <v>52.0</v>
      </c>
      <c r="H73" s="162" t="s">
        <v>8618</v>
      </c>
      <c r="I73" s="162" t="s">
        <v>8619</v>
      </c>
      <c r="J73" s="162">
        <v>25.0</v>
      </c>
      <c r="L73" s="162" t="s">
        <v>8620</v>
      </c>
      <c r="M73" s="162">
        <v>0.0</v>
      </c>
      <c r="N73" s="162" t="s">
        <v>8621</v>
      </c>
    </row>
    <row r="74">
      <c r="A74" s="162" t="s">
        <v>8671</v>
      </c>
      <c r="C74" s="162" t="s">
        <v>8277</v>
      </c>
      <c r="D74" s="162">
        <v>1.0</v>
      </c>
      <c r="E74" s="162" t="s">
        <v>8277</v>
      </c>
      <c r="F74" s="162">
        <v>1.0</v>
      </c>
      <c r="G74" s="162">
        <v>53.0</v>
      </c>
      <c r="H74" s="162" t="s">
        <v>8618</v>
      </c>
      <c r="I74" s="162" t="s">
        <v>8619</v>
      </c>
      <c r="J74" s="162">
        <v>25.0</v>
      </c>
      <c r="L74" s="162" t="s">
        <v>8620</v>
      </c>
      <c r="M74" s="162">
        <v>0.0</v>
      </c>
      <c r="N74" s="162" t="s">
        <v>8621</v>
      </c>
    </row>
    <row r="75">
      <c r="A75" s="162" t="s">
        <v>8672</v>
      </c>
      <c r="C75" s="162" t="s">
        <v>8277</v>
      </c>
      <c r="D75" s="162">
        <v>1.0</v>
      </c>
      <c r="E75" s="162" t="s">
        <v>8277</v>
      </c>
      <c r="F75" s="162">
        <v>1.0</v>
      </c>
      <c r="G75" s="162">
        <v>54.0</v>
      </c>
      <c r="H75" s="162" t="s">
        <v>8618</v>
      </c>
      <c r="I75" s="162" t="s">
        <v>8619</v>
      </c>
      <c r="J75" s="162">
        <v>25.0</v>
      </c>
      <c r="L75" s="162" t="s">
        <v>8620</v>
      </c>
      <c r="M75" s="162">
        <v>0.0</v>
      </c>
      <c r="N75" s="162" t="s">
        <v>8621</v>
      </c>
    </row>
    <row r="76">
      <c r="A76" s="162" t="s">
        <v>8673</v>
      </c>
      <c r="C76" s="162" t="s">
        <v>8277</v>
      </c>
      <c r="D76" s="162">
        <v>1.0</v>
      </c>
      <c r="E76" s="162" t="s">
        <v>8277</v>
      </c>
      <c r="F76" s="162">
        <v>1.0</v>
      </c>
      <c r="G76" s="162">
        <v>55.0</v>
      </c>
      <c r="H76" s="162" t="s">
        <v>8618</v>
      </c>
      <c r="I76" s="162" t="s">
        <v>8619</v>
      </c>
      <c r="J76" s="162">
        <v>25.0</v>
      </c>
      <c r="L76" s="162" t="s">
        <v>8620</v>
      </c>
      <c r="M76" s="162">
        <v>0.0</v>
      </c>
      <c r="N76" s="162" t="s">
        <v>8621</v>
      </c>
    </row>
    <row r="77">
      <c r="A77" s="162" t="s">
        <v>8674</v>
      </c>
      <c r="C77" s="162" t="s">
        <v>8277</v>
      </c>
      <c r="D77" s="162">
        <v>1.0</v>
      </c>
      <c r="E77" s="162" t="s">
        <v>8277</v>
      </c>
      <c r="F77" s="162">
        <v>1.0</v>
      </c>
      <c r="G77" s="162">
        <v>56.0</v>
      </c>
      <c r="H77" s="162" t="s">
        <v>8618</v>
      </c>
      <c r="I77" s="162" t="s">
        <v>8619</v>
      </c>
      <c r="J77" s="162">
        <v>25.0</v>
      </c>
      <c r="L77" s="162" t="s">
        <v>8620</v>
      </c>
      <c r="M77" s="162">
        <v>0.0</v>
      </c>
      <c r="N77" s="162" t="s">
        <v>8621</v>
      </c>
    </row>
    <row r="78">
      <c r="A78" s="162" t="s">
        <v>8675</v>
      </c>
      <c r="C78" s="162" t="s">
        <v>8277</v>
      </c>
      <c r="D78" s="162">
        <v>1.0</v>
      </c>
      <c r="E78" s="162" t="s">
        <v>8277</v>
      </c>
      <c r="F78" s="162">
        <v>1.0</v>
      </c>
      <c r="G78" s="162">
        <v>57.0</v>
      </c>
      <c r="H78" s="162" t="s">
        <v>8618</v>
      </c>
      <c r="I78" s="162" t="s">
        <v>8619</v>
      </c>
      <c r="J78" s="162">
        <v>25.0</v>
      </c>
      <c r="L78" s="162" t="s">
        <v>8620</v>
      </c>
      <c r="M78" s="162">
        <v>0.0</v>
      </c>
      <c r="N78" s="162" t="s">
        <v>8621</v>
      </c>
    </row>
    <row r="79">
      <c r="A79" s="162" t="s">
        <v>8676</v>
      </c>
      <c r="C79" s="162" t="s">
        <v>8277</v>
      </c>
      <c r="D79" s="162">
        <v>1.0</v>
      </c>
      <c r="E79" s="162" t="s">
        <v>8277</v>
      </c>
      <c r="F79" s="162">
        <v>1.0</v>
      </c>
      <c r="G79" s="162">
        <v>58.0</v>
      </c>
      <c r="H79" s="162" t="s">
        <v>8618</v>
      </c>
      <c r="I79" s="162" t="s">
        <v>8619</v>
      </c>
      <c r="J79" s="162">
        <v>25.0</v>
      </c>
      <c r="L79" s="162" t="s">
        <v>8620</v>
      </c>
      <c r="M79" s="162">
        <v>0.0</v>
      </c>
      <c r="N79" s="162" t="s">
        <v>8621</v>
      </c>
    </row>
    <row r="80">
      <c r="A80" s="162" t="s">
        <v>8677</v>
      </c>
      <c r="C80" s="162" t="s">
        <v>8277</v>
      </c>
      <c r="D80" s="162">
        <v>1.0</v>
      </c>
      <c r="E80" s="162" t="s">
        <v>8277</v>
      </c>
      <c r="F80" s="162">
        <v>1.0</v>
      </c>
      <c r="G80" s="162">
        <v>59.0</v>
      </c>
      <c r="H80" s="162" t="s">
        <v>8618</v>
      </c>
      <c r="I80" s="162" t="s">
        <v>8619</v>
      </c>
      <c r="J80" s="162">
        <v>25.0</v>
      </c>
      <c r="L80" s="162" t="s">
        <v>8620</v>
      </c>
      <c r="M80" s="162">
        <v>0.0</v>
      </c>
      <c r="N80" s="162" t="s">
        <v>8621</v>
      </c>
    </row>
    <row r="81">
      <c r="A81" s="162" t="s">
        <v>8678</v>
      </c>
      <c r="C81" s="162" t="s">
        <v>8277</v>
      </c>
      <c r="D81" s="162">
        <v>1.0</v>
      </c>
      <c r="E81" s="162" t="s">
        <v>8277</v>
      </c>
      <c r="F81" s="162">
        <v>1.0</v>
      </c>
      <c r="G81" s="162">
        <v>60.0</v>
      </c>
      <c r="H81" s="162" t="s">
        <v>8618</v>
      </c>
      <c r="I81" s="162" t="s">
        <v>8619</v>
      </c>
      <c r="J81" s="162">
        <v>25.0</v>
      </c>
      <c r="L81" s="162" t="s">
        <v>8620</v>
      </c>
      <c r="M81" s="162">
        <v>0.0</v>
      </c>
      <c r="N81" s="162" t="s">
        <v>8621</v>
      </c>
    </row>
    <row r="82">
      <c r="A82" s="162" t="s">
        <v>8679</v>
      </c>
      <c r="C82" s="162" t="s">
        <v>8277</v>
      </c>
      <c r="D82" s="162">
        <v>1.0</v>
      </c>
      <c r="E82" s="162" t="s">
        <v>8277</v>
      </c>
      <c r="F82" s="162">
        <v>1.0</v>
      </c>
      <c r="G82" s="162">
        <v>61.0</v>
      </c>
      <c r="H82" s="162" t="s">
        <v>8618</v>
      </c>
      <c r="I82" s="162" t="s">
        <v>8619</v>
      </c>
      <c r="J82" s="162">
        <v>25.0</v>
      </c>
      <c r="L82" s="162" t="s">
        <v>8620</v>
      </c>
      <c r="M82" s="162">
        <v>0.0</v>
      </c>
      <c r="N82" s="162" t="s">
        <v>8621</v>
      </c>
    </row>
    <row r="83">
      <c r="A83" s="162" t="s">
        <v>8680</v>
      </c>
      <c r="C83" s="162" t="s">
        <v>8277</v>
      </c>
      <c r="D83" s="162">
        <v>1.0</v>
      </c>
      <c r="E83" s="162" t="s">
        <v>8277</v>
      </c>
      <c r="F83" s="162">
        <v>1.0</v>
      </c>
      <c r="G83" s="162">
        <v>62.0</v>
      </c>
      <c r="H83" s="162" t="s">
        <v>8618</v>
      </c>
      <c r="I83" s="162" t="s">
        <v>8619</v>
      </c>
      <c r="J83" s="162">
        <v>25.0</v>
      </c>
      <c r="L83" s="162" t="s">
        <v>8620</v>
      </c>
      <c r="M83" s="162">
        <v>0.0</v>
      </c>
      <c r="N83" s="162" t="s">
        <v>8621</v>
      </c>
    </row>
    <row r="84">
      <c r="A84" s="162" t="s">
        <v>8681</v>
      </c>
      <c r="C84" s="162" t="s">
        <v>8277</v>
      </c>
      <c r="D84" s="162">
        <v>1.0</v>
      </c>
      <c r="E84" s="162" t="s">
        <v>8277</v>
      </c>
      <c r="F84" s="162">
        <v>1.0</v>
      </c>
      <c r="G84" s="162">
        <v>63.0</v>
      </c>
      <c r="H84" s="162" t="s">
        <v>8618</v>
      </c>
      <c r="I84" s="162" t="s">
        <v>8619</v>
      </c>
      <c r="J84" s="162">
        <v>25.0</v>
      </c>
      <c r="L84" s="162" t="s">
        <v>8620</v>
      </c>
      <c r="M84" s="162">
        <v>0.0</v>
      </c>
      <c r="N84" s="162" t="s">
        <v>8621</v>
      </c>
    </row>
    <row r="85">
      <c r="A85" s="162" t="s">
        <v>8288</v>
      </c>
      <c r="C85" s="162" t="s">
        <v>8277</v>
      </c>
      <c r="D85" s="162">
        <v>1.0</v>
      </c>
      <c r="E85" s="162" t="s">
        <v>8277</v>
      </c>
      <c r="F85" s="162">
        <v>1.0</v>
      </c>
      <c r="G85" s="162">
        <v>1.0</v>
      </c>
      <c r="H85" s="162" t="s">
        <v>8618</v>
      </c>
      <c r="I85" s="162" t="s">
        <v>8619</v>
      </c>
      <c r="J85" s="162">
        <v>25.0</v>
      </c>
      <c r="L85" s="162" t="s">
        <v>8620</v>
      </c>
      <c r="M85" s="162">
        <v>0.0</v>
      </c>
      <c r="N85" s="162" t="s">
        <v>8621</v>
      </c>
    </row>
    <row r="86">
      <c r="A86" s="162" t="s">
        <v>8289</v>
      </c>
      <c r="C86" s="162" t="s">
        <v>8277</v>
      </c>
      <c r="D86" s="162">
        <v>1.0</v>
      </c>
      <c r="E86" s="162" t="s">
        <v>8277</v>
      </c>
      <c r="F86" s="162">
        <v>1.0</v>
      </c>
      <c r="G86" s="162">
        <v>2.0</v>
      </c>
      <c r="H86" s="162" t="s">
        <v>8618</v>
      </c>
      <c r="I86" s="162" t="s">
        <v>8619</v>
      </c>
      <c r="J86" s="162">
        <v>25.0</v>
      </c>
      <c r="L86" s="162" t="s">
        <v>8620</v>
      </c>
      <c r="M86" s="162">
        <v>0.0</v>
      </c>
      <c r="N86" s="162" t="s">
        <v>8621</v>
      </c>
    </row>
    <row r="87">
      <c r="A87" s="162" t="s">
        <v>8290</v>
      </c>
      <c r="C87" s="162" t="s">
        <v>8277</v>
      </c>
      <c r="D87" s="162">
        <v>1.0</v>
      </c>
      <c r="E87" s="162" t="s">
        <v>8277</v>
      </c>
      <c r="F87" s="162">
        <v>1.0</v>
      </c>
      <c r="G87" s="162">
        <v>3.0</v>
      </c>
      <c r="H87" s="162" t="s">
        <v>8618</v>
      </c>
      <c r="I87" s="162" t="s">
        <v>8619</v>
      </c>
      <c r="J87" s="162">
        <v>25.0</v>
      </c>
      <c r="L87" s="162" t="s">
        <v>8620</v>
      </c>
      <c r="M87" s="162">
        <v>0.0</v>
      </c>
      <c r="N87" s="162" t="s">
        <v>8621</v>
      </c>
    </row>
    <row r="88">
      <c r="A88" s="162" t="s">
        <v>8291</v>
      </c>
      <c r="C88" s="162" t="s">
        <v>8277</v>
      </c>
      <c r="D88" s="162">
        <v>1.0</v>
      </c>
      <c r="E88" s="162" t="s">
        <v>8277</v>
      </c>
      <c r="F88" s="162">
        <v>1.0</v>
      </c>
      <c r="G88" s="162">
        <v>104.0</v>
      </c>
      <c r="H88" s="162" t="s">
        <v>8618</v>
      </c>
      <c r="I88" s="162" t="s">
        <v>8619</v>
      </c>
      <c r="J88" s="162">
        <v>25.0</v>
      </c>
      <c r="L88" s="162" t="s">
        <v>8620</v>
      </c>
      <c r="M88" s="162">
        <v>0.0</v>
      </c>
      <c r="N88" s="162" t="s">
        <v>8621</v>
      </c>
    </row>
    <row r="89">
      <c r="A89" s="162" t="s">
        <v>8287</v>
      </c>
      <c r="C89" s="162" t="s">
        <v>8277</v>
      </c>
      <c r="D89" s="162">
        <v>1.0</v>
      </c>
      <c r="E89" s="162" t="s">
        <v>8277</v>
      </c>
      <c r="F89" s="162">
        <v>1.0</v>
      </c>
      <c r="G89" s="162">
        <v>105.0</v>
      </c>
      <c r="H89" s="162" t="s">
        <v>8618</v>
      </c>
      <c r="I89" s="162" t="s">
        <v>8619</v>
      </c>
      <c r="J89" s="162">
        <v>25.0</v>
      </c>
      <c r="L89" s="162" t="s">
        <v>8620</v>
      </c>
      <c r="M89" s="162">
        <v>0.0</v>
      </c>
      <c r="N89" s="162" t="s">
        <v>8621</v>
      </c>
    </row>
    <row r="90">
      <c r="A90" s="162" t="s">
        <v>8682</v>
      </c>
      <c r="C90" s="162" t="s">
        <v>8277</v>
      </c>
      <c r="D90" s="162">
        <v>1.0</v>
      </c>
      <c r="E90" s="162" t="s">
        <v>8277</v>
      </c>
      <c r="F90" s="162">
        <v>1.0</v>
      </c>
      <c r="G90" s="162">
        <v>64.0</v>
      </c>
      <c r="H90" s="162" t="s">
        <v>8618</v>
      </c>
      <c r="I90" s="162" t="s">
        <v>8619</v>
      </c>
      <c r="J90" s="162">
        <v>25.0</v>
      </c>
      <c r="L90" s="162" t="s">
        <v>8620</v>
      </c>
      <c r="M90" s="162">
        <v>0.0</v>
      </c>
      <c r="N90" s="162" t="s">
        <v>8621</v>
      </c>
    </row>
    <row r="91">
      <c r="A91" s="162" t="s">
        <v>8683</v>
      </c>
      <c r="C91" s="162" t="s">
        <v>8277</v>
      </c>
      <c r="D91" s="162">
        <v>1.0</v>
      </c>
      <c r="E91" s="162" t="s">
        <v>8277</v>
      </c>
      <c r="F91" s="162">
        <v>1.0</v>
      </c>
      <c r="G91" s="162">
        <v>65.0</v>
      </c>
      <c r="H91" s="162" t="s">
        <v>8618</v>
      </c>
      <c r="I91" s="162" t="s">
        <v>8619</v>
      </c>
      <c r="J91" s="162">
        <v>25.0</v>
      </c>
      <c r="L91" s="162" t="s">
        <v>8620</v>
      </c>
      <c r="M91" s="162">
        <v>0.0</v>
      </c>
      <c r="N91" s="162" t="s">
        <v>8621</v>
      </c>
    </row>
    <row r="92">
      <c r="A92" s="162" t="s">
        <v>8684</v>
      </c>
      <c r="C92" s="162" t="s">
        <v>8277</v>
      </c>
      <c r="D92" s="162">
        <v>1.0</v>
      </c>
      <c r="E92" s="162" t="s">
        <v>8277</v>
      </c>
      <c r="F92" s="162">
        <v>1.0</v>
      </c>
      <c r="G92" s="162">
        <v>66.0</v>
      </c>
      <c r="H92" s="162" t="s">
        <v>8618</v>
      </c>
      <c r="I92" s="162" t="s">
        <v>8619</v>
      </c>
      <c r="J92" s="162">
        <v>25.0</v>
      </c>
      <c r="L92" s="162" t="s">
        <v>8620</v>
      </c>
      <c r="M92" s="162">
        <v>0.0</v>
      </c>
      <c r="N92" s="162" t="s">
        <v>8621</v>
      </c>
    </row>
    <row r="93">
      <c r="A93" s="162" t="s">
        <v>8685</v>
      </c>
      <c r="C93" s="162" t="s">
        <v>8277</v>
      </c>
      <c r="D93" s="162">
        <v>1.0</v>
      </c>
      <c r="E93" s="162" t="s">
        <v>8277</v>
      </c>
      <c r="F93" s="162">
        <v>1.0</v>
      </c>
      <c r="G93" s="162">
        <v>67.0</v>
      </c>
      <c r="H93" s="162" t="s">
        <v>8618</v>
      </c>
      <c r="I93" s="162" t="s">
        <v>8619</v>
      </c>
      <c r="J93" s="162">
        <v>25.0</v>
      </c>
      <c r="L93" s="162" t="s">
        <v>8620</v>
      </c>
      <c r="M93" s="162">
        <v>0.0</v>
      </c>
      <c r="N93" s="162" t="s">
        <v>8621</v>
      </c>
    </row>
    <row r="94">
      <c r="A94" s="162" t="s">
        <v>8686</v>
      </c>
      <c r="C94" s="162" t="s">
        <v>8277</v>
      </c>
      <c r="D94" s="162">
        <v>1.0</v>
      </c>
      <c r="E94" s="162" t="s">
        <v>8277</v>
      </c>
      <c r="F94" s="162">
        <v>1.0</v>
      </c>
      <c r="G94" s="162">
        <v>68.0</v>
      </c>
      <c r="H94" s="162" t="s">
        <v>8618</v>
      </c>
      <c r="I94" s="162" t="s">
        <v>8619</v>
      </c>
      <c r="J94" s="162">
        <v>25.0</v>
      </c>
      <c r="L94" s="162" t="s">
        <v>8620</v>
      </c>
      <c r="M94" s="162">
        <v>0.0</v>
      </c>
      <c r="N94" s="162" t="s">
        <v>8621</v>
      </c>
    </row>
    <row r="95">
      <c r="A95" s="162" t="s">
        <v>8687</v>
      </c>
      <c r="C95" s="162" t="s">
        <v>8277</v>
      </c>
      <c r="D95" s="162">
        <v>1.0</v>
      </c>
      <c r="E95" s="162" t="s">
        <v>8277</v>
      </c>
      <c r="F95" s="162">
        <v>1.0</v>
      </c>
      <c r="G95" s="162">
        <v>69.0</v>
      </c>
      <c r="H95" s="162" t="s">
        <v>8618</v>
      </c>
      <c r="I95" s="162" t="s">
        <v>8619</v>
      </c>
      <c r="J95" s="162">
        <v>25.0</v>
      </c>
      <c r="L95" s="162" t="s">
        <v>8620</v>
      </c>
      <c r="M95" s="162">
        <v>0.0</v>
      </c>
      <c r="N95" s="162" t="s">
        <v>8621</v>
      </c>
    </row>
    <row r="96">
      <c r="A96" s="162" t="s">
        <v>8688</v>
      </c>
      <c r="C96" s="162" t="s">
        <v>8277</v>
      </c>
      <c r="D96" s="162">
        <v>1.0</v>
      </c>
      <c r="E96" s="162" t="s">
        <v>8277</v>
      </c>
      <c r="F96" s="162">
        <v>1.0</v>
      </c>
      <c r="G96" s="162">
        <v>70.0</v>
      </c>
      <c r="H96" s="162" t="s">
        <v>8618</v>
      </c>
      <c r="I96" s="162" t="s">
        <v>8619</v>
      </c>
      <c r="J96" s="162">
        <v>25.0</v>
      </c>
      <c r="L96" s="162" t="s">
        <v>8620</v>
      </c>
      <c r="M96" s="162">
        <v>0.0</v>
      </c>
      <c r="N96" s="162" t="s">
        <v>8621</v>
      </c>
    </row>
    <row r="97">
      <c r="A97" s="162" t="s">
        <v>8689</v>
      </c>
      <c r="C97" s="162" t="s">
        <v>8277</v>
      </c>
      <c r="D97" s="162">
        <v>1.0</v>
      </c>
      <c r="E97" s="162" t="s">
        <v>8277</v>
      </c>
      <c r="F97" s="162">
        <v>1.0</v>
      </c>
      <c r="G97" s="162">
        <v>71.0</v>
      </c>
      <c r="H97" s="162" t="s">
        <v>8618</v>
      </c>
      <c r="I97" s="162" t="s">
        <v>8619</v>
      </c>
      <c r="J97" s="162">
        <v>25.0</v>
      </c>
      <c r="L97" s="162" t="s">
        <v>8620</v>
      </c>
      <c r="M97" s="162">
        <v>0.0</v>
      </c>
      <c r="N97" s="162" t="s">
        <v>8621</v>
      </c>
    </row>
    <row r="98">
      <c r="A98" s="162" t="s">
        <v>8690</v>
      </c>
      <c r="C98" s="162" t="s">
        <v>8277</v>
      </c>
      <c r="D98" s="162">
        <v>1.0</v>
      </c>
      <c r="E98" s="162" t="s">
        <v>8277</v>
      </c>
      <c r="F98" s="162">
        <v>1.0</v>
      </c>
      <c r="G98" s="162">
        <v>72.0</v>
      </c>
      <c r="H98" s="162" t="s">
        <v>8618</v>
      </c>
      <c r="I98" s="162" t="s">
        <v>8619</v>
      </c>
      <c r="J98" s="162">
        <v>25.0</v>
      </c>
      <c r="L98" s="162" t="s">
        <v>8620</v>
      </c>
      <c r="M98" s="162">
        <v>0.0</v>
      </c>
      <c r="N98" s="162" t="s">
        <v>8621</v>
      </c>
    </row>
    <row r="99">
      <c r="A99" s="162" t="s">
        <v>8691</v>
      </c>
      <c r="C99" s="162" t="s">
        <v>8277</v>
      </c>
      <c r="D99" s="162">
        <v>1.0</v>
      </c>
      <c r="E99" s="162" t="s">
        <v>8277</v>
      </c>
      <c r="F99" s="162">
        <v>1.0</v>
      </c>
      <c r="G99" s="162">
        <v>73.0</v>
      </c>
      <c r="H99" s="162" t="s">
        <v>8618</v>
      </c>
      <c r="I99" s="162" t="s">
        <v>8619</v>
      </c>
      <c r="J99" s="162">
        <v>25.0</v>
      </c>
      <c r="L99" s="162" t="s">
        <v>8620</v>
      </c>
      <c r="M99" s="162">
        <v>0.0</v>
      </c>
      <c r="N99" s="162" t="s">
        <v>8621</v>
      </c>
    </row>
    <row r="100">
      <c r="A100" s="162" t="s">
        <v>8692</v>
      </c>
      <c r="C100" s="162" t="s">
        <v>8277</v>
      </c>
      <c r="D100" s="162">
        <v>1.0</v>
      </c>
      <c r="E100" s="162" t="s">
        <v>8277</v>
      </c>
      <c r="F100" s="162">
        <v>1.0</v>
      </c>
      <c r="G100" s="162">
        <v>74.0</v>
      </c>
      <c r="H100" s="162" t="s">
        <v>8618</v>
      </c>
      <c r="I100" s="162" t="s">
        <v>8619</v>
      </c>
      <c r="J100" s="162">
        <v>25.0</v>
      </c>
      <c r="L100" s="162" t="s">
        <v>8620</v>
      </c>
      <c r="M100" s="162">
        <v>0.0</v>
      </c>
      <c r="N100" s="162" t="s">
        <v>8621</v>
      </c>
    </row>
    <row r="101">
      <c r="A101" s="162" t="s">
        <v>8693</v>
      </c>
      <c r="C101" s="162" t="s">
        <v>8277</v>
      </c>
      <c r="D101" s="162">
        <v>1.0</v>
      </c>
      <c r="E101" s="162" t="s">
        <v>8277</v>
      </c>
      <c r="F101" s="162">
        <v>1.0</v>
      </c>
      <c r="G101" s="162">
        <v>75.0</v>
      </c>
      <c r="H101" s="162" t="s">
        <v>8618</v>
      </c>
      <c r="I101" s="162" t="s">
        <v>8619</v>
      </c>
      <c r="J101" s="162">
        <v>25.0</v>
      </c>
      <c r="L101" s="162" t="s">
        <v>8620</v>
      </c>
      <c r="M101" s="162">
        <v>0.0</v>
      </c>
      <c r="N101" s="162" t="s">
        <v>8621</v>
      </c>
    </row>
    <row r="102">
      <c r="A102" s="162" t="s">
        <v>8694</v>
      </c>
      <c r="C102" s="162" t="s">
        <v>8277</v>
      </c>
      <c r="D102" s="162">
        <v>1.0</v>
      </c>
      <c r="E102" s="162" t="s">
        <v>8277</v>
      </c>
      <c r="F102" s="162">
        <v>1.0</v>
      </c>
      <c r="G102" s="162">
        <v>76.0</v>
      </c>
      <c r="H102" s="162" t="s">
        <v>8618</v>
      </c>
      <c r="I102" s="162" t="s">
        <v>8619</v>
      </c>
      <c r="J102" s="162">
        <v>25.0</v>
      </c>
      <c r="L102" s="162" t="s">
        <v>8620</v>
      </c>
      <c r="M102" s="162">
        <v>0.0</v>
      </c>
      <c r="N102" s="162" t="s">
        <v>8621</v>
      </c>
    </row>
    <row r="103">
      <c r="A103" s="162" t="s">
        <v>8695</v>
      </c>
      <c r="C103" s="162" t="s">
        <v>8277</v>
      </c>
      <c r="D103" s="162">
        <v>1.0</v>
      </c>
      <c r="E103" s="162" t="s">
        <v>8277</v>
      </c>
      <c r="F103" s="162">
        <v>1.0</v>
      </c>
      <c r="G103" s="162">
        <v>77.0</v>
      </c>
      <c r="H103" s="162" t="s">
        <v>8618</v>
      </c>
      <c r="I103" s="162" t="s">
        <v>8619</v>
      </c>
      <c r="J103" s="162">
        <v>25.0</v>
      </c>
      <c r="L103" s="162" t="s">
        <v>8620</v>
      </c>
      <c r="M103" s="162">
        <v>0.0</v>
      </c>
      <c r="N103" s="162" t="s">
        <v>8621</v>
      </c>
    </row>
    <row r="104">
      <c r="A104" s="162" t="s">
        <v>8696</v>
      </c>
      <c r="C104" s="162" t="s">
        <v>8277</v>
      </c>
      <c r="D104" s="162">
        <v>1.0</v>
      </c>
      <c r="E104" s="162" t="s">
        <v>8277</v>
      </c>
      <c r="F104" s="162">
        <v>1.0</v>
      </c>
      <c r="G104" s="162">
        <v>78.0</v>
      </c>
      <c r="H104" s="162" t="s">
        <v>8618</v>
      </c>
      <c r="I104" s="162" t="s">
        <v>8619</v>
      </c>
      <c r="J104" s="162">
        <v>25.0</v>
      </c>
      <c r="L104" s="162" t="s">
        <v>8620</v>
      </c>
      <c r="M104" s="162">
        <v>0.0</v>
      </c>
      <c r="N104" s="162" t="s">
        <v>8621</v>
      </c>
    </row>
    <row r="105">
      <c r="A105" s="162" t="s">
        <v>8697</v>
      </c>
      <c r="C105" s="162" t="s">
        <v>8277</v>
      </c>
      <c r="D105" s="162">
        <v>1.0</v>
      </c>
      <c r="E105" s="162" t="s">
        <v>8277</v>
      </c>
      <c r="F105" s="162">
        <v>1.0</v>
      </c>
      <c r="G105" s="162">
        <v>79.0</v>
      </c>
      <c r="H105" s="162" t="s">
        <v>8618</v>
      </c>
      <c r="I105" s="162" t="s">
        <v>8619</v>
      </c>
      <c r="J105" s="162">
        <v>25.0</v>
      </c>
      <c r="L105" s="162" t="s">
        <v>8620</v>
      </c>
      <c r="M105" s="162">
        <v>0.0</v>
      </c>
      <c r="N105" s="162" t="s">
        <v>8621</v>
      </c>
    </row>
    <row r="106">
      <c r="A106" s="162" t="s">
        <v>8698</v>
      </c>
      <c r="C106" s="162" t="s">
        <v>8277</v>
      </c>
      <c r="D106" s="162">
        <v>1.0</v>
      </c>
      <c r="E106" s="162" t="s">
        <v>8277</v>
      </c>
      <c r="F106" s="162">
        <v>1.0</v>
      </c>
      <c r="G106" s="162">
        <v>80.0</v>
      </c>
      <c r="H106" s="162" t="s">
        <v>8618</v>
      </c>
      <c r="I106" s="162" t="s">
        <v>8619</v>
      </c>
      <c r="J106" s="162">
        <v>25.0</v>
      </c>
      <c r="L106" s="162" t="s">
        <v>8620</v>
      </c>
      <c r="M106" s="162">
        <v>0.0</v>
      </c>
      <c r="N106" s="162" t="s">
        <v>8621</v>
      </c>
    </row>
    <row r="107">
      <c r="A107" s="162" t="s">
        <v>8699</v>
      </c>
      <c r="C107" s="162" t="s">
        <v>8277</v>
      </c>
      <c r="D107" s="162">
        <v>1.0</v>
      </c>
      <c r="E107" s="162" t="s">
        <v>8277</v>
      </c>
      <c r="F107" s="162">
        <v>1.0</v>
      </c>
      <c r="G107" s="162">
        <v>81.0</v>
      </c>
      <c r="H107" s="162" t="s">
        <v>8618</v>
      </c>
      <c r="I107" s="162" t="s">
        <v>8619</v>
      </c>
      <c r="J107" s="162">
        <v>25.0</v>
      </c>
      <c r="L107" s="162" t="s">
        <v>8620</v>
      </c>
      <c r="M107" s="162">
        <v>0.0</v>
      </c>
      <c r="N107" s="162" t="s">
        <v>8621</v>
      </c>
    </row>
    <row r="108">
      <c r="A108" s="162" t="s">
        <v>8700</v>
      </c>
      <c r="C108" s="162" t="s">
        <v>8277</v>
      </c>
      <c r="D108" s="162">
        <v>1.0</v>
      </c>
      <c r="E108" s="162" t="s">
        <v>8277</v>
      </c>
      <c r="F108" s="162">
        <v>1.0</v>
      </c>
      <c r="G108" s="162">
        <v>82.0</v>
      </c>
      <c r="H108" s="162" t="s">
        <v>8618</v>
      </c>
      <c r="I108" s="162" t="s">
        <v>8619</v>
      </c>
      <c r="J108" s="162">
        <v>25.0</v>
      </c>
      <c r="L108" s="162" t="s">
        <v>8620</v>
      </c>
      <c r="M108" s="162">
        <v>0.0</v>
      </c>
      <c r="N108" s="162" t="s">
        <v>8621</v>
      </c>
    </row>
    <row r="109">
      <c r="A109" s="162" t="s">
        <v>8701</v>
      </c>
      <c r="C109" s="162" t="s">
        <v>8277</v>
      </c>
      <c r="D109" s="162">
        <v>1.0</v>
      </c>
      <c r="E109" s="162" t="s">
        <v>8277</v>
      </c>
      <c r="F109" s="162">
        <v>1.0</v>
      </c>
      <c r="G109" s="162">
        <v>83.0</v>
      </c>
      <c r="H109" s="162" t="s">
        <v>8618</v>
      </c>
      <c r="I109" s="162" t="s">
        <v>8619</v>
      </c>
      <c r="J109" s="162">
        <v>25.0</v>
      </c>
      <c r="L109" s="162" t="s">
        <v>8620</v>
      </c>
      <c r="M109" s="162">
        <v>0.0</v>
      </c>
      <c r="N109" s="162" t="s">
        <v>8621</v>
      </c>
    </row>
    <row r="110">
      <c r="A110" s="162" t="s">
        <v>8288</v>
      </c>
      <c r="C110" s="162" t="s">
        <v>8277</v>
      </c>
      <c r="D110" s="162">
        <v>1.0</v>
      </c>
      <c r="E110" s="162" t="s">
        <v>8277</v>
      </c>
      <c r="F110" s="162">
        <v>1.0</v>
      </c>
      <c r="G110" s="162">
        <v>1.0</v>
      </c>
      <c r="H110" s="162" t="s">
        <v>8618</v>
      </c>
      <c r="I110" s="162" t="s">
        <v>8619</v>
      </c>
      <c r="J110" s="162">
        <v>25.0</v>
      </c>
      <c r="L110" s="162" t="s">
        <v>8620</v>
      </c>
      <c r="M110" s="162">
        <v>0.0</v>
      </c>
      <c r="N110" s="162" t="s">
        <v>8621</v>
      </c>
    </row>
    <row r="111">
      <c r="A111" s="162" t="s">
        <v>8289</v>
      </c>
      <c r="C111" s="162" t="s">
        <v>8277</v>
      </c>
      <c r="D111" s="162">
        <v>1.0</v>
      </c>
      <c r="E111" s="162" t="s">
        <v>8277</v>
      </c>
      <c r="F111" s="162">
        <v>1.0</v>
      </c>
      <c r="G111" s="162">
        <v>2.0</v>
      </c>
      <c r="H111" s="162" t="s">
        <v>8618</v>
      </c>
      <c r="I111" s="162" t="s">
        <v>8619</v>
      </c>
      <c r="J111" s="162">
        <v>25.0</v>
      </c>
      <c r="L111" s="162" t="s">
        <v>8620</v>
      </c>
      <c r="M111" s="162">
        <v>0.0</v>
      </c>
      <c r="N111" s="162" t="s">
        <v>8621</v>
      </c>
    </row>
    <row r="112">
      <c r="A112" s="162" t="s">
        <v>8290</v>
      </c>
      <c r="C112" s="162" t="s">
        <v>8277</v>
      </c>
      <c r="D112" s="162">
        <v>1.0</v>
      </c>
      <c r="E112" s="162" t="s">
        <v>8277</v>
      </c>
      <c r="F112" s="162">
        <v>1.0</v>
      </c>
      <c r="G112" s="162">
        <v>3.0</v>
      </c>
      <c r="H112" s="162" t="s">
        <v>8618</v>
      </c>
      <c r="I112" s="162" t="s">
        <v>8619</v>
      </c>
      <c r="J112" s="162">
        <v>25.0</v>
      </c>
      <c r="L112" s="162" t="s">
        <v>8620</v>
      </c>
      <c r="M112" s="162">
        <v>0.0</v>
      </c>
      <c r="N112" s="162" t="s">
        <v>8621</v>
      </c>
    </row>
    <row r="113">
      <c r="A113" s="162" t="s">
        <v>8291</v>
      </c>
      <c r="C113" s="162" t="s">
        <v>8277</v>
      </c>
      <c r="D113" s="162">
        <v>1.0</v>
      </c>
      <c r="E113" s="162" t="s">
        <v>8277</v>
      </c>
      <c r="F113" s="162">
        <v>1.0</v>
      </c>
      <c r="G113" s="162">
        <v>104.0</v>
      </c>
      <c r="H113" s="162" t="s">
        <v>8618</v>
      </c>
      <c r="I113" s="162" t="s">
        <v>8619</v>
      </c>
      <c r="J113" s="162">
        <v>25.0</v>
      </c>
      <c r="L113" s="162" t="s">
        <v>8620</v>
      </c>
      <c r="M113" s="162">
        <v>0.0</v>
      </c>
      <c r="N113" s="162" t="s">
        <v>8621</v>
      </c>
    </row>
    <row r="114">
      <c r="A114" s="162" t="s">
        <v>8287</v>
      </c>
      <c r="C114" s="162" t="s">
        <v>8277</v>
      </c>
      <c r="D114" s="162">
        <v>1.0</v>
      </c>
      <c r="E114" s="162" t="s">
        <v>8277</v>
      </c>
      <c r="F114" s="162">
        <v>1.0</v>
      </c>
      <c r="G114" s="162">
        <v>105.0</v>
      </c>
      <c r="H114" s="162" t="s">
        <v>8618</v>
      </c>
      <c r="I114" s="162" t="s">
        <v>8619</v>
      </c>
      <c r="J114" s="162">
        <v>25.0</v>
      </c>
      <c r="L114" s="162" t="s">
        <v>8620</v>
      </c>
      <c r="M114" s="162">
        <v>0.0</v>
      </c>
      <c r="N114" s="162" t="s">
        <v>8621</v>
      </c>
    </row>
    <row r="115">
      <c r="A115" s="162" t="s">
        <v>8702</v>
      </c>
      <c r="C115" s="162" t="s">
        <v>8277</v>
      </c>
      <c r="D115" s="162">
        <v>1.0</v>
      </c>
      <c r="E115" s="162" t="s">
        <v>8277</v>
      </c>
      <c r="F115" s="162">
        <v>1.0</v>
      </c>
      <c r="G115" s="162">
        <v>84.0</v>
      </c>
      <c r="H115" s="162" t="s">
        <v>8618</v>
      </c>
      <c r="I115" s="162" t="s">
        <v>8619</v>
      </c>
      <c r="J115" s="162">
        <v>25.0</v>
      </c>
      <c r="L115" s="162" t="s">
        <v>8620</v>
      </c>
      <c r="M115" s="162">
        <v>0.0</v>
      </c>
      <c r="N115" s="162" t="s">
        <v>8621</v>
      </c>
    </row>
    <row r="116">
      <c r="A116" s="162" t="s">
        <v>8703</v>
      </c>
      <c r="C116" s="162" t="s">
        <v>8277</v>
      </c>
      <c r="D116" s="162">
        <v>1.0</v>
      </c>
      <c r="E116" s="162" t="s">
        <v>8277</v>
      </c>
      <c r="F116" s="162">
        <v>1.0</v>
      </c>
      <c r="G116" s="162">
        <v>85.0</v>
      </c>
      <c r="H116" s="162" t="s">
        <v>8618</v>
      </c>
      <c r="I116" s="162" t="s">
        <v>8619</v>
      </c>
      <c r="J116" s="162">
        <v>25.0</v>
      </c>
      <c r="L116" s="162" t="s">
        <v>8620</v>
      </c>
      <c r="M116" s="162">
        <v>0.0</v>
      </c>
      <c r="N116" s="162" t="s">
        <v>8621</v>
      </c>
    </row>
    <row r="117">
      <c r="A117" s="162" t="s">
        <v>8704</v>
      </c>
      <c r="C117" s="162" t="s">
        <v>8277</v>
      </c>
      <c r="D117" s="162">
        <v>1.0</v>
      </c>
      <c r="E117" s="162" t="s">
        <v>8277</v>
      </c>
      <c r="F117" s="162">
        <v>1.0</v>
      </c>
      <c r="G117" s="162">
        <v>86.0</v>
      </c>
      <c r="H117" s="162" t="s">
        <v>8618</v>
      </c>
      <c r="I117" s="162" t="s">
        <v>8619</v>
      </c>
      <c r="J117" s="162">
        <v>25.0</v>
      </c>
      <c r="L117" s="162" t="s">
        <v>8620</v>
      </c>
      <c r="M117" s="162">
        <v>0.0</v>
      </c>
      <c r="N117" s="162" t="s">
        <v>8621</v>
      </c>
    </row>
    <row r="118">
      <c r="A118" s="162" t="s">
        <v>8705</v>
      </c>
      <c r="C118" s="162" t="s">
        <v>8277</v>
      </c>
      <c r="D118" s="162">
        <v>1.0</v>
      </c>
      <c r="E118" s="162" t="s">
        <v>8277</v>
      </c>
      <c r="F118" s="162">
        <v>1.0</v>
      </c>
      <c r="G118" s="162">
        <v>87.0</v>
      </c>
      <c r="H118" s="162" t="s">
        <v>8618</v>
      </c>
      <c r="I118" s="162" t="s">
        <v>8619</v>
      </c>
      <c r="J118" s="162">
        <v>25.0</v>
      </c>
      <c r="L118" s="162" t="s">
        <v>8620</v>
      </c>
      <c r="M118" s="162">
        <v>0.0</v>
      </c>
      <c r="N118" s="162" t="s">
        <v>8621</v>
      </c>
    </row>
    <row r="119">
      <c r="A119" s="162" t="s">
        <v>8706</v>
      </c>
      <c r="C119" s="162" t="s">
        <v>8277</v>
      </c>
      <c r="D119" s="162">
        <v>1.0</v>
      </c>
      <c r="E119" s="162" t="s">
        <v>8277</v>
      </c>
      <c r="F119" s="162">
        <v>1.0</v>
      </c>
      <c r="G119" s="162">
        <v>88.0</v>
      </c>
      <c r="H119" s="162" t="s">
        <v>8618</v>
      </c>
      <c r="I119" s="162" t="s">
        <v>8619</v>
      </c>
      <c r="J119" s="162">
        <v>25.0</v>
      </c>
      <c r="L119" s="162" t="s">
        <v>8620</v>
      </c>
      <c r="M119" s="162">
        <v>0.0</v>
      </c>
      <c r="N119" s="162" t="s">
        <v>8621</v>
      </c>
    </row>
    <row r="120">
      <c r="A120" s="162" t="s">
        <v>8707</v>
      </c>
      <c r="C120" s="162" t="s">
        <v>8277</v>
      </c>
      <c r="D120" s="162">
        <v>1.0</v>
      </c>
      <c r="E120" s="162" t="s">
        <v>8277</v>
      </c>
      <c r="F120" s="162">
        <v>1.0</v>
      </c>
      <c r="G120" s="162">
        <v>89.0</v>
      </c>
      <c r="H120" s="162" t="s">
        <v>8618</v>
      </c>
      <c r="I120" s="162" t="s">
        <v>8619</v>
      </c>
      <c r="J120" s="162">
        <v>25.0</v>
      </c>
      <c r="L120" s="162" t="s">
        <v>8620</v>
      </c>
      <c r="M120" s="162">
        <v>0.0</v>
      </c>
      <c r="N120" s="162" t="s">
        <v>8621</v>
      </c>
    </row>
    <row r="121">
      <c r="A121" s="162" t="s">
        <v>8708</v>
      </c>
      <c r="C121" s="162" t="s">
        <v>8277</v>
      </c>
      <c r="D121" s="162">
        <v>1.0</v>
      </c>
      <c r="E121" s="162" t="s">
        <v>8277</v>
      </c>
      <c r="F121" s="162">
        <v>1.0</v>
      </c>
      <c r="G121" s="162">
        <v>90.0</v>
      </c>
      <c r="H121" s="162" t="s">
        <v>8618</v>
      </c>
      <c r="I121" s="162" t="s">
        <v>8619</v>
      </c>
      <c r="J121" s="162">
        <v>25.0</v>
      </c>
      <c r="L121" s="162" t="s">
        <v>8620</v>
      </c>
      <c r="M121" s="162">
        <v>0.0</v>
      </c>
      <c r="N121" s="162" t="s">
        <v>8621</v>
      </c>
    </row>
    <row r="122">
      <c r="A122" s="162" t="s">
        <v>8709</v>
      </c>
      <c r="C122" s="162" t="s">
        <v>8277</v>
      </c>
      <c r="D122" s="162">
        <v>1.0</v>
      </c>
      <c r="E122" s="162" t="s">
        <v>8277</v>
      </c>
      <c r="F122" s="162">
        <v>1.0</v>
      </c>
      <c r="G122" s="162">
        <v>91.0</v>
      </c>
      <c r="H122" s="162" t="s">
        <v>8618</v>
      </c>
      <c r="I122" s="162" t="s">
        <v>8619</v>
      </c>
      <c r="J122" s="162">
        <v>25.0</v>
      </c>
      <c r="L122" s="162" t="s">
        <v>8620</v>
      </c>
      <c r="M122" s="162">
        <v>0.0</v>
      </c>
      <c r="N122" s="162" t="s">
        <v>8621</v>
      </c>
    </row>
    <row r="123">
      <c r="A123" s="162" t="s">
        <v>8710</v>
      </c>
      <c r="C123" s="162" t="s">
        <v>8277</v>
      </c>
      <c r="D123" s="162">
        <v>1.0</v>
      </c>
      <c r="E123" s="162" t="s">
        <v>8277</v>
      </c>
      <c r="F123" s="162">
        <v>1.0</v>
      </c>
      <c r="G123" s="162">
        <v>92.0</v>
      </c>
      <c r="H123" s="162" t="s">
        <v>8618</v>
      </c>
      <c r="I123" s="162" t="s">
        <v>8619</v>
      </c>
      <c r="J123" s="162">
        <v>25.0</v>
      </c>
      <c r="L123" s="162" t="s">
        <v>8620</v>
      </c>
      <c r="M123" s="162">
        <v>0.0</v>
      </c>
      <c r="N123" s="162" t="s">
        <v>8621</v>
      </c>
    </row>
    <row r="124">
      <c r="A124" s="162" t="s">
        <v>8711</v>
      </c>
      <c r="C124" s="162" t="s">
        <v>8277</v>
      </c>
      <c r="D124" s="162">
        <v>1.0</v>
      </c>
      <c r="E124" s="162" t="s">
        <v>8277</v>
      </c>
      <c r="F124" s="162">
        <v>1.0</v>
      </c>
      <c r="G124" s="162">
        <v>93.0</v>
      </c>
      <c r="H124" s="162" t="s">
        <v>8618</v>
      </c>
      <c r="I124" s="162" t="s">
        <v>8619</v>
      </c>
      <c r="J124" s="162">
        <v>25.0</v>
      </c>
      <c r="L124" s="162" t="s">
        <v>8620</v>
      </c>
      <c r="M124" s="162">
        <v>0.0</v>
      </c>
      <c r="N124" s="162" t="s">
        <v>8621</v>
      </c>
    </row>
    <row r="125">
      <c r="A125" s="162" t="s">
        <v>8712</v>
      </c>
      <c r="C125" s="162" t="s">
        <v>8277</v>
      </c>
      <c r="D125" s="162">
        <v>1.0</v>
      </c>
      <c r="E125" s="162" t="s">
        <v>8277</v>
      </c>
      <c r="F125" s="162">
        <v>1.0</v>
      </c>
      <c r="G125" s="162">
        <v>94.0</v>
      </c>
      <c r="H125" s="162" t="s">
        <v>8618</v>
      </c>
      <c r="I125" s="162" t="s">
        <v>8619</v>
      </c>
      <c r="J125" s="162">
        <v>25.0</v>
      </c>
      <c r="L125" s="162" t="s">
        <v>8620</v>
      </c>
      <c r="M125" s="162">
        <v>0.0</v>
      </c>
      <c r="N125" s="162" t="s">
        <v>8621</v>
      </c>
    </row>
    <row r="126">
      <c r="A126" s="162" t="s">
        <v>8713</v>
      </c>
      <c r="C126" s="162" t="s">
        <v>8277</v>
      </c>
      <c r="D126" s="162">
        <v>1.0</v>
      </c>
      <c r="E126" s="162" t="s">
        <v>8277</v>
      </c>
      <c r="F126" s="162">
        <v>1.0</v>
      </c>
      <c r="G126" s="162">
        <v>95.0</v>
      </c>
      <c r="H126" s="162" t="s">
        <v>8618</v>
      </c>
      <c r="I126" s="162" t="s">
        <v>8619</v>
      </c>
      <c r="J126" s="162">
        <v>25.0</v>
      </c>
      <c r="L126" s="162" t="s">
        <v>8620</v>
      </c>
      <c r="M126" s="162">
        <v>0.0</v>
      </c>
      <c r="N126" s="162" t="s">
        <v>8621</v>
      </c>
    </row>
    <row r="127">
      <c r="A127" s="162" t="s">
        <v>8714</v>
      </c>
      <c r="C127" s="162" t="s">
        <v>8277</v>
      </c>
      <c r="D127" s="162">
        <v>1.0</v>
      </c>
      <c r="E127" s="162" t="s">
        <v>8277</v>
      </c>
      <c r="F127" s="162">
        <v>1.0</v>
      </c>
      <c r="G127" s="162">
        <v>96.0</v>
      </c>
      <c r="H127" s="162" t="s">
        <v>8618</v>
      </c>
      <c r="I127" s="162" t="s">
        <v>8619</v>
      </c>
      <c r="J127" s="162">
        <v>25.0</v>
      </c>
      <c r="L127" s="162" t="s">
        <v>8620</v>
      </c>
      <c r="M127" s="162">
        <v>0.0</v>
      </c>
      <c r="N127" s="162" t="s">
        <v>8621</v>
      </c>
    </row>
    <row r="128">
      <c r="A128" s="162" t="s">
        <v>8715</v>
      </c>
      <c r="C128" s="162" t="s">
        <v>8277</v>
      </c>
      <c r="D128" s="162">
        <v>1.0</v>
      </c>
      <c r="E128" s="162" t="s">
        <v>8277</v>
      </c>
      <c r="F128" s="162">
        <v>1.0</v>
      </c>
      <c r="G128" s="162">
        <v>97.0</v>
      </c>
      <c r="H128" s="162" t="s">
        <v>8618</v>
      </c>
      <c r="I128" s="162" t="s">
        <v>8619</v>
      </c>
      <c r="J128" s="162">
        <v>25.0</v>
      </c>
      <c r="L128" s="162" t="s">
        <v>8620</v>
      </c>
      <c r="M128" s="162">
        <v>0.0</v>
      </c>
      <c r="N128" s="162" t="s">
        <v>8621</v>
      </c>
    </row>
    <row r="129">
      <c r="A129" s="162" t="s">
        <v>8716</v>
      </c>
      <c r="C129" s="162" t="s">
        <v>8277</v>
      </c>
      <c r="D129" s="162">
        <v>1.0</v>
      </c>
      <c r="E129" s="162" t="s">
        <v>8277</v>
      </c>
      <c r="F129" s="162">
        <v>1.0</v>
      </c>
      <c r="G129" s="162">
        <v>98.0</v>
      </c>
      <c r="H129" s="162" t="s">
        <v>8618</v>
      </c>
      <c r="I129" s="162" t="s">
        <v>8619</v>
      </c>
      <c r="J129" s="162">
        <v>25.0</v>
      </c>
      <c r="L129" s="162" t="s">
        <v>8620</v>
      </c>
      <c r="M129" s="162">
        <v>0.0</v>
      </c>
      <c r="N129" s="162" t="s">
        <v>8621</v>
      </c>
    </row>
    <row r="130">
      <c r="A130" s="162" t="s">
        <v>8717</v>
      </c>
      <c r="C130" s="162" t="s">
        <v>8277</v>
      </c>
      <c r="D130" s="162">
        <v>1.0</v>
      </c>
      <c r="E130" s="162" t="s">
        <v>8277</v>
      </c>
      <c r="F130" s="162">
        <v>1.0</v>
      </c>
      <c r="G130" s="162">
        <v>99.0</v>
      </c>
      <c r="H130" s="162" t="s">
        <v>8618</v>
      </c>
      <c r="I130" s="162" t="s">
        <v>8619</v>
      </c>
      <c r="J130" s="162">
        <v>25.0</v>
      </c>
      <c r="L130" s="162" t="s">
        <v>8620</v>
      </c>
      <c r="M130" s="162">
        <v>0.0</v>
      </c>
      <c r="N130" s="162" t="s">
        <v>8621</v>
      </c>
    </row>
    <row r="131">
      <c r="A131" s="162" t="s">
        <v>8718</v>
      </c>
      <c r="C131" s="162" t="s">
        <v>8277</v>
      </c>
      <c r="D131" s="162">
        <v>1.0</v>
      </c>
      <c r="E131" s="162" t="s">
        <v>8277</v>
      </c>
      <c r="F131" s="162">
        <v>1.0</v>
      </c>
      <c r="G131" s="162">
        <v>100.0</v>
      </c>
      <c r="H131" s="162" t="s">
        <v>8618</v>
      </c>
      <c r="I131" s="162" t="s">
        <v>8619</v>
      </c>
      <c r="J131" s="162">
        <v>25.0</v>
      </c>
      <c r="L131" s="162" t="s">
        <v>8620</v>
      </c>
      <c r="M131" s="162">
        <v>0.0</v>
      </c>
      <c r="N131" s="162" t="s">
        <v>8621</v>
      </c>
    </row>
    <row r="132">
      <c r="A132" s="162" t="s">
        <v>8719</v>
      </c>
      <c r="C132" s="162" t="s">
        <v>8277</v>
      </c>
      <c r="D132" s="162">
        <v>1.0</v>
      </c>
      <c r="E132" s="162" t="s">
        <v>8277</v>
      </c>
      <c r="F132" s="162">
        <v>1.0</v>
      </c>
      <c r="G132" s="162">
        <v>101.0</v>
      </c>
      <c r="H132" s="162" t="s">
        <v>8618</v>
      </c>
      <c r="I132" s="162" t="s">
        <v>8619</v>
      </c>
      <c r="J132" s="162">
        <v>25.0</v>
      </c>
      <c r="L132" s="162" t="s">
        <v>8620</v>
      </c>
      <c r="M132" s="162">
        <v>0.0</v>
      </c>
      <c r="N132" s="162" t="s">
        <v>8621</v>
      </c>
    </row>
    <row r="133">
      <c r="A133" s="162" t="s">
        <v>8720</v>
      </c>
      <c r="C133" s="162" t="s">
        <v>8277</v>
      </c>
      <c r="D133" s="162">
        <v>1.0</v>
      </c>
      <c r="E133" s="162" t="s">
        <v>8277</v>
      </c>
      <c r="F133" s="162">
        <v>1.0</v>
      </c>
      <c r="G133" s="162">
        <v>102.0</v>
      </c>
      <c r="H133" s="162" t="s">
        <v>8618</v>
      </c>
      <c r="I133" s="162" t="s">
        <v>8619</v>
      </c>
      <c r="J133" s="162">
        <v>25.0</v>
      </c>
      <c r="L133" s="162" t="s">
        <v>8620</v>
      </c>
      <c r="M133" s="162">
        <v>0.0</v>
      </c>
      <c r="N133" s="162" t="s">
        <v>8621</v>
      </c>
    </row>
    <row r="134">
      <c r="A134" s="162" t="s">
        <v>8721</v>
      </c>
      <c r="C134" s="162" t="s">
        <v>8277</v>
      </c>
      <c r="D134" s="162">
        <v>1.0</v>
      </c>
      <c r="E134" s="162" t="s">
        <v>8277</v>
      </c>
      <c r="F134" s="162">
        <v>1.0</v>
      </c>
      <c r="G134" s="162">
        <v>103.0</v>
      </c>
      <c r="H134" s="162" t="s">
        <v>8618</v>
      </c>
      <c r="I134" s="162" t="s">
        <v>8619</v>
      </c>
      <c r="J134" s="162">
        <v>25.0</v>
      </c>
      <c r="L134" s="162" t="s">
        <v>8620</v>
      </c>
      <c r="M134" s="162">
        <v>0.0</v>
      </c>
      <c r="N134" s="162" t="s">
        <v>8621</v>
      </c>
    </row>
    <row r="135">
      <c r="A135" s="162" t="s">
        <v>8292</v>
      </c>
      <c r="C135" s="162" t="s">
        <v>8277</v>
      </c>
      <c r="D135" s="162">
        <v>1.0</v>
      </c>
      <c r="E135" s="162" t="s">
        <v>8277</v>
      </c>
      <c r="F135" s="162">
        <v>1.0</v>
      </c>
      <c r="G135" s="162">
        <v>1.0</v>
      </c>
      <c r="H135" s="162" t="s">
        <v>8618</v>
      </c>
      <c r="I135" s="162" t="s">
        <v>8619</v>
      </c>
      <c r="J135" s="162">
        <v>25.0</v>
      </c>
      <c r="L135" s="162" t="s">
        <v>8620</v>
      </c>
      <c r="M135" s="162">
        <v>0.0</v>
      </c>
      <c r="N135" s="162" t="s">
        <v>8621</v>
      </c>
    </row>
    <row r="136">
      <c r="A136" s="162" t="s">
        <v>8289</v>
      </c>
      <c r="C136" s="162" t="s">
        <v>8277</v>
      </c>
      <c r="D136" s="162">
        <v>1.0</v>
      </c>
      <c r="E136" s="162" t="s">
        <v>8277</v>
      </c>
      <c r="F136" s="162">
        <v>1.0</v>
      </c>
      <c r="G136" s="162">
        <v>2.0</v>
      </c>
      <c r="H136" s="162" t="s">
        <v>8618</v>
      </c>
      <c r="I136" s="162" t="s">
        <v>8619</v>
      </c>
      <c r="J136" s="162">
        <v>25.0</v>
      </c>
      <c r="L136" s="162" t="s">
        <v>8620</v>
      </c>
      <c r="M136" s="162">
        <v>0.0</v>
      </c>
      <c r="N136" s="162" t="s">
        <v>8621</v>
      </c>
    </row>
    <row r="137">
      <c r="A137" s="162" t="s">
        <v>8290</v>
      </c>
      <c r="C137" s="162" t="s">
        <v>8277</v>
      </c>
      <c r="D137" s="162">
        <v>1.0</v>
      </c>
      <c r="E137" s="162" t="s">
        <v>8277</v>
      </c>
      <c r="F137" s="162">
        <v>1.0</v>
      </c>
      <c r="G137" s="162">
        <v>3.0</v>
      </c>
      <c r="H137" s="162" t="s">
        <v>8618</v>
      </c>
      <c r="I137" s="162" t="s">
        <v>8619</v>
      </c>
      <c r="J137" s="162">
        <v>25.0</v>
      </c>
      <c r="L137" s="162" t="s">
        <v>8620</v>
      </c>
      <c r="M137" s="162">
        <v>0.0</v>
      </c>
      <c r="N137" s="162" t="s">
        <v>8621</v>
      </c>
    </row>
    <row r="138">
      <c r="A138" s="162" t="s">
        <v>8292</v>
      </c>
      <c r="C138" s="162" t="s">
        <v>8277</v>
      </c>
      <c r="D138" s="162">
        <v>1.0</v>
      </c>
      <c r="E138" s="162" t="s">
        <v>8277</v>
      </c>
      <c r="F138" s="162">
        <v>1.0</v>
      </c>
      <c r="G138" s="162">
        <v>104.0</v>
      </c>
      <c r="H138" s="162" t="s">
        <v>8618</v>
      </c>
      <c r="I138" s="162" t="s">
        <v>8619</v>
      </c>
      <c r="J138" s="162">
        <v>25.0</v>
      </c>
      <c r="L138" s="162" t="s">
        <v>8620</v>
      </c>
      <c r="M138" s="162">
        <v>0.0</v>
      </c>
      <c r="N138" s="162" t="s">
        <v>8621</v>
      </c>
    </row>
    <row r="139">
      <c r="A139" s="162" t="s">
        <v>8292</v>
      </c>
      <c r="C139" s="162" t="s">
        <v>8277</v>
      </c>
      <c r="D139" s="162">
        <v>1.0</v>
      </c>
      <c r="E139" s="162" t="s">
        <v>8277</v>
      </c>
      <c r="F139" s="162">
        <v>1.0</v>
      </c>
      <c r="G139" s="162">
        <v>1.0</v>
      </c>
      <c r="H139" s="162" t="s">
        <v>8618</v>
      </c>
      <c r="I139" s="162" t="s">
        <v>8619</v>
      </c>
      <c r="J139" s="162">
        <v>25.0</v>
      </c>
      <c r="L139" s="162" t="s">
        <v>8620</v>
      </c>
      <c r="M139" s="162">
        <v>0.0</v>
      </c>
      <c r="N139" s="162" t="s">
        <v>8621</v>
      </c>
    </row>
    <row r="140">
      <c r="A140" s="162" t="s">
        <v>8291</v>
      </c>
      <c r="C140" s="162" t="s">
        <v>8277</v>
      </c>
      <c r="D140" s="162">
        <v>1.0</v>
      </c>
      <c r="E140" s="162" t="s">
        <v>8277</v>
      </c>
      <c r="F140" s="162">
        <v>1.0</v>
      </c>
      <c r="G140" s="162">
        <v>104.0</v>
      </c>
      <c r="H140" s="162" t="s">
        <v>8618</v>
      </c>
      <c r="I140" s="162" t="s">
        <v>8619</v>
      </c>
      <c r="J140" s="162">
        <v>25.0</v>
      </c>
      <c r="L140" s="162" t="s">
        <v>8620</v>
      </c>
      <c r="M140" s="162">
        <v>0.0</v>
      </c>
      <c r="N140" s="162" t="s">
        <v>8621</v>
      </c>
    </row>
    <row r="141">
      <c r="A141" s="162" t="s">
        <v>8287</v>
      </c>
      <c r="C141" s="162" t="s">
        <v>8277</v>
      </c>
      <c r="D141" s="162">
        <v>1.0</v>
      </c>
      <c r="E141" s="162" t="s">
        <v>8277</v>
      </c>
      <c r="F141" s="162">
        <v>1.0</v>
      </c>
      <c r="G141" s="162">
        <v>105.0</v>
      </c>
      <c r="H141" s="162" t="s">
        <v>8618</v>
      </c>
      <c r="I141" s="162" t="s">
        <v>8619</v>
      </c>
      <c r="J141" s="162">
        <v>25.0</v>
      </c>
      <c r="L141" s="162" t="s">
        <v>8620</v>
      </c>
      <c r="M141" s="162">
        <v>0.0</v>
      </c>
      <c r="N141" s="162" t="s">
        <v>8621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.0"/>
    <col customWidth="1" min="3" max="3" width="3.29"/>
    <col customWidth="1" min="4" max="4" width="7.43"/>
    <col customWidth="1" min="6" max="6" width="14.71"/>
    <col customWidth="1" min="7" max="7" width="2.14"/>
    <col customWidth="1" min="8" max="8" width="14.71"/>
    <col customWidth="1" min="9" max="9" width="2.14"/>
    <col customWidth="1" min="10" max="10" width="6.43"/>
    <col customWidth="1" min="11" max="11" width="12.43"/>
    <col customWidth="1" min="12" max="12" width="23.29"/>
    <col customWidth="1" min="13" max="13" width="3.29"/>
  </cols>
  <sheetData>
    <row r="1">
      <c r="A1" s="162" t="s">
        <v>8276</v>
      </c>
      <c r="F1" s="162" t="s">
        <v>8277</v>
      </c>
      <c r="G1" s="162">
        <v>1.0</v>
      </c>
      <c r="H1" s="162" t="s">
        <v>8277</v>
      </c>
      <c r="I1" s="162">
        <v>1.0</v>
      </c>
      <c r="J1" s="162">
        <v>20001.0</v>
      </c>
      <c r="K1" s="162" t="s">
        <v>8618</v>
      </c>
      <c r="L1" s="162" t="s">
        <v>8619</v>
      </c>
      <c r="M1" s="162">
        <v>25.0</v>
      </c>
    </row>
    <row r="2">
      <c r="A2" s="162" t="s">
        <v>8278</v>
      </c>
      <c r="F2" s="162" t="s">
        <v>8277</v>
      </c>
      <c r="G2" s="162">
        <v>1.0</v>
      </c>
      <c r="H2" s="162" t="s">
        <v>8277</v>
      </c>
      <c r="I2" s="162">
        <v>1.0</v>
      </c>
      <c r="J2" s="162">
        <v>20002.0</v>
      </c>
      <c r="K2" s="162" t="s">
        <v>8618</v>
      </c>
      <c r="L2" s="162" t="s">
        <v>8619</v>
      </c>
      <c r="M2" s="162">
        <v>25.0</v>
      </c>
    </row>
    <row r="3">
      <c r="A3" s="162" t="s">
        <v>8279</v>
      </c>
      <c r="F3" s="162" t="s">
        <v>8277</v>
      </c>
      <c r="G3" s="162">
        <v>1.0</v>
      </c>
      <c r="H3" s="162" t="s">
        <v>8277</v>
      </c>
      <c r="I3" s="162">
        <v>1.0</v>
      </c>
      <c r="J3" s="162">
        <v>20003.0</v>
      </c>
      <c r="K3" s="162" t="s">
        <v>8618</v>
      </c>
      <c r="L3" s="162" t="s">
        <v>8619</v>
      </c>
      <c r="M3" s="162">
        <v>25.0</v>
      </c>
    </row>
    <row r="4">
      <c r="A4" s="162" t="s">
        <v>8280</v>
      </c>
      <c r="F4" s="162" t="s">
        <v>8277</v>
      </c>
      <c r="G4" s="162">
        <v>1.0</v>
      </c>
      <c r="H4" s="162" t="s">
        <v>8277</v>
      </c>
      <c r="I4" s="162">
        <v>1.0</v>
      </c>
      <c r="J4" s="162">
        <v>20004.0</v>
      </c>
      <c r="K4" s="162" t="s">
        <v>8618</v>
      </c>
      <c r="L4" s="162" t="s">
        <v>8619</v>
      </c>
      <c r="M4" s="162">
        <v>25.0</v>
      </c>
    </row>
    <row r="5">
      <c r="A5" s="162" t="s">
        <v>8281</v>
      </c>
      <c r="F5" s="162" t="s">
        <v>8277</v>
      </c>
      <c r="G5" s="162">
        <v>1.0</v>
      </c>
      <c r="H5" s="162" t="s">
        <v>8277</v>
      </c>
      <c r="I5" s="162">
        <v>1.0</v>
      </c>
      <c r="J5" s="162">
        <v>20005.0</v>
      </c>
      <c r="K5" s="162" t="s">
        <v>8618</v>
      </c>
      <c r="L5" s="162" t="s">
        <v>8619</v>
      </c>
      <c r="M5" s="162">
        <v>25.0</v>
      </c>
    </row>
    <row r="6">
      <c r="A6" s="162" t="s">
        <v>8282</v>
      </c>
      <c r="F6" s="162" t="s">
        <v>8277</v>
      </c>
      <c r="G6" s="162">
        <v>1.0</v>
      </c>
      <c r="H6" s="162" t="s">
        <v>8277</v>
      </c>
      <c r="I6" s="162">
        <v>1.0</v>
      </c>
      <c r="J6" s="162">
        <v>20006.0</v>
      </c>
      <c r="K6" s="162" t="s">
        <v>8618</v>
      </c>
      <c r="L6" s="162" t="s">
        <v>8619</v>
      </c>
      <c r="M6" s="162">
        <v>25.0</v>
      </c>
    </row>
    <row r="7">
      <c r="A7" s="162" t="s">
        <v>8283</v>
      </c>
      <c r="F7" s="162" t="s">
        <v>8277</v>
      </c>
      <c r="G7" s="162">
        <v>1.0</v>
      </c>
      <c r="H7" s="162" t="s">
        <v>8277</v>
      </c>
      <c r="I7" s="162">
        <v>1.0</v>
      </c>
      <c r="J7" s="162">
        <v>20007.0</v>
      </c>
      <c r="K7" s="162" t="s">
        <v>8618</v>
      </c>
      <c r="L7" s="162" t="s">
        <v>8619</v>
      </c>
      <c r="M7" s="162">
        <v>25.0</v>
      </c>
    </row>
    <row r="8">
      <c r="A8" s="162" t="s">
        <v>8284</v>
      </c>
      <c r="F8" s="162" t="s">
        <v>8277</v>
      </c>
      <c r="G8" s="162">
        <v>1.0</v>
      </c>
      <c r="H8" s="162" t="s">
        <v>8277</v>
      </c>
      <c r="I8" s="162">
        <v>1.0</v>
      </c>
      <c r="J8" s="162">
        <v>20008.0</v>
      </c>
      <c r="K8" s="162" t="s">
        <v>8618</v>
      </c>
      <c r="L8" s="162" t="s">
        <v>8619</v>
      </c>
      <c r="M8" s="162">
        <v>25.0</v>
      </c>
    </row>
    <row r="9">
      <c r="A9" s="162" t="s">
        <v>8285</v>
      </c>
      <c r="F9" s="162" t="s">
        <v>8277</v>
      </c>
      <c r="G9" s="162">
        <v>1.0</v>
      </c>
      <c r="H9" s="162" t="s">
        <v>8277</v>
      </c>
      <c r="I9" s="162">
        <v>1.0</v>
      </c>
      <c r="J9" s="162">
        <v>20009.0</v>
      </c>
      <c r="K9" s="162" t="s">
        <v>8618</v>
      </c>
      <c r="L9" s="162" t="s">
        <v>8619</v>
      </c>
      <c r="M9" s="162">
        <v>25.0</v>
      </c>
    </row>
    <row r="10">
      <c r="A10" s="162" t="s">
        <v>8286</v>
      </c>
      <c r="F10" s="162" t="s">
        <v>8277</v>
      </c>
      <c r="G10" s="162">
        <v>1.0</v>
      </c>
      <c r="H10" s="162" t="s">
        <v>8277</v>
      </c>
      <c r="I10" s="162">
        <v>1.0</v>
      </c>
      <c r="J10" s="162">
        <v>20010.0</v>
      </c>
      <c r="K10" s="162" t="s">
        <v>8618</v>
      </c>
      <c r="L10" s="162" t="s">
        <v>8619</v>
      </c>
      <c r="M10" s="162">
        <v>25.0</v>
      </c>
    </row>
    <row r="11">
      <c r="A11" s="162" t="s">
        <v>8287</v>
      </c>
      <c r="F11" s="162" t="s">
        <v>8277</v>
      </c>
      <c r="G11" s="162">
        <v>1.0</v>
      </c>
      <c r="H11" s="162" t="s">
        <v>8277</v>
      </c>
      <c r="I11" s="162">
        <v>1.0</v>
      </c>
      <c r="J11" s="162">
        <v>105.0</v>
      </c>
      <c r="K11" s="162" t="s">
        <v>8618</v>
      </c>
      <c r="L11" s="162" t="s">
        <v>8619</v>
      </c>
      <c r="M11" s="162">
        <v>25.0</v>
      </c>
    </row>
    <row r="12">
      <c r="A12" s="162" t="s">
        <v>8288</v>
      </c>
      <c r="F12" s="162" t="s">
        <v>8277</v>
      </c>
      <c r="G12" s="162">
        <v>1.0</v>
      </c>
      <c r="H12" s="162" t="s">
        <v>8277</v>
      </c>
      <c r="I12" s="162">
        <v>1.0</v>
      </c>
      <c r="J12" s="162">
        <v>1.0</v>
      </c>
      <c r="K12" s="162" t="s">
        <v>8618</v>
      </c>
      <c r="L12" s="162" t="s">
        <v>8619</v>
      </c>
      <c r="M12" s="162">
        <v>25.0</v>
      </c>
    </row>
    <row r="13">
      <c r="A13" s="162" t="s">
        <v>8289</v>
      </c>
      <c r="F13" s="162" t="s">
        <v>8277</v>
      </c>
      <c r="G13" s="162">
        <v>1.0</v>
      </c>
      <c r="H13" s="162" t="s">
        <v>8277</v>
      </c>
      <c r="I13" s="162">
        <v>1.0</v>
      </c>
      <c r="J13" s="162">
        <v>2.0</v>
      </c>
      <c r="K13" s="162" t="s">
        <v>8618</v>
      </c>
      <c r="L13" s="162" t="s">
        <v>8619</v>
      </c>
      <c r="M13" s="162">
        <v>25.0</v>
      </c>
    </row>
    <row r="14">
      <c r="A14" s="162" t="s">
        <v>8290</v>
      </c>
      <c r="F14" s="162" t="s">
        <v>8277</v>
      </c>
      <c r="G14" s="162">
        <v>1.0</v>
      </c>
      <c r="H14" s="162" t="s">
        <v>8277</v>
      </c>
      <c r="I14" s="162">
        <v>1.0</v>
      </c>
      <c r="J14" s="162">
        <v>3.0</v>
      </c>
      <c r="K14" s="162" t="s">
        <v>8618</v>
      </c>
      <c r="L14" s="162" t="s">
        <v>8619</v>
      </c>
      <c r="M14" s="162">
        <v>25.0</v>
      </c>
    </row>
    <row r="15">
      <c r="A15" s="162" t="s">
        <v>8642</v>
      </c>
      <c r="C15" s="297">
        <v>24.0</v>
      </c>
      <c r="D15" s="297" t="s">
        <v>326</v>
      </c>
      <c r="F15" s="162" t="s">
        <v>8277</v>
      </c>
      <c r="G15" s="162">
        <v>1.0</v>
      </c>
      <c r="H15" s="162" t="s">
        <v>8277</v>
      </c>
      <c r="I15" s="162">
        <v>1.0</v>
      </c>
      <c r="J15" s="162">
        <v>24.0</v>
      </c>
      <c r="K15" s="162" t="s">
        <v>8618</v>
      </c>
      <c r="L15" s="162" t="s">
        <v>8619</v>
      </c>
      <c r="M15" s="162">
        <v>25.0</v>
      </c>
    </row>
    <row r="16">
      <c r="A16" s="162" t="s">
        <v>8643</v>
      </c>
      <c r="C16" s="297">
        <v>25.0</v>
      </c>
      <c r="D16" s="297" t="s">
        <v>324</v>
      </c>
      <c r="F16" s="162" t="s">
        <v>8277</v>
      </c>
      <c r="G16" s="162">
        <v>1.0</v>
      </c>
      <c r="H16" s="162" t="s">
        <v>8277</v>
      </c>
      <c r="I16" s="162">
        <v>1.0</v>
      </c>
      <c r="J16" s="162">
        <v>25.0</v>
      </c>
      <c r="K16" s="162" t="s">
        <v>8618</v>
      </c>
      <c r="L16" s="162" t="s">
        <v>8619</v>
      </c>
      <c r="M16" s="162">
        <v>25.0</v>
      </c>
    </row>
    <row r="17">
      <c r="A17" s="162" t="s">
        <v>8644</v>
      </c>
      <c r="C17" s="297">
        <v>26.0</v>
      </c>
      <c r="D17" s="297" t="s">
        <v>336</v>
      </c>
      <c r="F17" s="162" t="s">
        <v>8277</v>
      </c>
      <c r="G17" s="162">
        <v>1.0</v>
      </c>
      <c r="H17" s="162" t="s">
        <v>8277</v>
      </c>
      <c r="I17" s="162">
        <v>1.0</v>
      </c>
      <c r="J17" s="162">
        <v>26.0</v>
      </c>
      <c r="K17" s="162" t="s">
        <v>8618</v>
      </c>
      <c r="L17" s="162" t="s">
        <v>8619</v>
      </c>
      <c r="M17" s="162">
        <v>25.0</v>
      </c>
    </row>
    <row r="18">
      <c r="A18" s="162" t="s">
        <v>8645</v>
      </c>
      <c r="C18" s="297">
        <v>27.0</v>
      </c>
      <c r="D18" s="297" t="s">
        <v>330</v>
      </c>
      <c r="F18" s="162" t="s">
        <v>8277</v>
      </c>
      <c r="G18" s="162">
        <v>1.0</v>
      </c>
      <c r="H18" s="162" t="s">
        <v>8277</v>
      </c>
      <c r="I18" s="162">
        <v>1.0</v>
      </c>
      <c r="J18" s="162">
        <v>27.0</v>
      </c>
      <c r="K18" s="162" t="s">
        <v>8618</v>
      </c>
      <c r="L18" s="162" t="s">
        <v>8619</v>
      </c>
      <c r="M18" s="162">
        <v>25.0</v>
      </c>
    </row>
    <row r="19">
      <c r="A19" s="162" t="s">
        <v>8646</v>
      </c>
      <c r="C19" s="297">
        <v>28.0</v>
      </c>
      <c r="D19" s="297" t="s">
        <v>339</v>
      </c>
      <c r="F19" s="162" t="s">
        <v>8277</v>
      </c>
      <c r="G19" s="162">
        <v>1.0</v>
      </c>
      <c r="H19" s="162" t="s">
        <v>8277</v>
      </c>
      <c r="I19" s="162">
        <v>1.0</v>
      </c>
      <c r="J19" s="162">
        <v>28.0</v>
      </c>
      <c r="K19" s="162" t="s">
        <v>8618</v>
      </c>
      <c r="L19" s="162" t="s">
        <v>8619</v>
      </c>
      <c r="M19" s="162">
        <v>25.0</v>
      </c>
    </row>
    <row r="20">
      <c r="A20" s="162" t="s">
        <v>8647</v>
      </c>
      <c r="C20" s="297">
        <v>29.0</v>
      </c>
      <c r="D20" s="297" t="s">
        <v>341</v>
      </c>
      <c r="F20" s="162" t="s">
        <v>8277</v>
      </c>
      <c r="G20" s="162">
        <v>1.0</v>
      </c>
      <c r="H20" s="162" t="s">
        <v>8277</v>
      </c>
      <c r="I20" s="162">
        <v>1.0</v>
      </c>
      <c r="J20" s="162">
        <v>29.0</v>
      </c>
      <c r="K20" s="162" t="s">
        <v>8618</v>
      </c>
      <c r="L20" s="162" t="s">
        <v>8619</v>
      </c>
      <c r="M20" s="162">
        <v>25.0</v>
      </c>
    </row>
    <row r="21">
      <c r="A21" s="162" t="s">
        <v>8648</v>
      </c>
      <c r="C21" s="297">
        <v>30.0</v>
      </c>
      <c r="D21" s="297" t="s">
        <v>332</v>
      </c>
      <c r="F21" s="162" t="s">
        <v>8277</v>
      </c>
      <c r="G21" s="162">
        <v>1.0</v>
      </c>
      <c r="H21" s="162" t="s">
        <v>8277</v>
      </c>
      <c r="I21" s="162">
        <v>1.0</v>
      </c>
      <c r="J21" s="162">
        <v>30.0</v>
      </c>
      <c r="K21" s="162" t="s">
        <v>8618</v>
      </c>
      <c r="L21" s="162" t="s">
        <v>8619</v>
      </c>
      <c r="M21" s="162">
        <v>25.0</v>
      </c>
    </row>
    <row r="22">
      <c r="A22" s="162" t="s">
        <v>8649</v>
      </c>
      <c r="C22" s="297">
        <v>31.0</v>
      </c>
      <c r="D22" s="297" t="s">
        <v>343</v>
      </c>
      <c r="F22" s="162" t="s">
        <v>8277</v>
      </c>
      <c r="G22" s="162">
        <v>1.0</v>
      </c>
      <c r="H22" s="162" t="s">
        <v>8277</v>
      </c>
      <c r="I22" s="162">
        <v>1.0</v>
      </c>
      <c r="J22" s="162">
        <v>31.0</v>
      </c>
      <c r="K22" s="162" t="s">
        <v>8618</v>
      </c>
      <c r="L22" s="162" t="s">
        <v>8619</v>
      </c>
      <c r="M22" s="162">
        <v>25.0</v>
      </c>
    </row>
    <row r="23">
      <c r="A23" s="162" t="s">
        <v>8650</v>
      </c>
      <c r="C23" s="297">
        <v>32.0</v>
      </c>
      <c r="D23" s="297" t="s">
        <v>347</v>
      </c>
      <c r="F23" s="162" t="s">
        <v>8277</v>
      </c>
      <c r="G23" s="162">
        <v>1.0</v>
      </c>
      <c r="H23" s="162" t="s">
        <v>8277</v>
      </c>
      <c r="I23" s="162">
        <v>1.0</v>
      </c>
      <c r="J23" s="162">
        <v>32.0</v>
      </c>
      <c r="K23" s="162" t="s">
        <v>8618</v>
      </c>
      <c r="L23" s="162" t="s">
        <v>8619</v>
      </c>
      <c r="M23" s="162">
        <v>25.0</v>
      </c>
    </row>
    <row r="24">
      <c r="A24" s="162" t="s">
        <v>8651</v>
      </c>
      <c r="C24" s="297">
        <v>33.0</v>
      </c>
      <c r="D24" s="297" t="s">
        <v>387</v>
      </c>
      <c r="F24" s="162" t="s">
        <v>8277</v>
      </c>
      <c r="G24" s="162">
        <v>1.0</v>
      </c>
      <c r="H24" s="162" t="s">
        <v>8277</v>
      </c>
      <c r="I24" s="162">
        <v>1.0</v>
      </c>
      <c r="J24" s="162">
        <v>33.0</v>
      </c>
      <c r="K24" s="162" t="s">
        <v>8618</v>
      </c>
      <c r="L24" s="162" t="s">
        <v>8619</v>
      </c>
      <c r="M24" s="162">
        <v>25.0</v>
      </c>
    </row>
    <row r="25">
      <c r="A25" s="162" t="s">
        <v>8652</v>
      </c>
      <c r="C25" s="297">
        <v>34.0</v>
      </c>
      <c r="D25" s="297" t="s">
        <v>363</v>
      </c>
      <c r="F25" s="162" t="s">
        <v>8277</v>
      </c>
      <c r="G25" s="162">
        <v>1.0</v>
      </c>
      <c r="H25" s="162" t="s">
        <v>8277</v>
      </c>
      <c r="I25" s="162">
        <v>1.0</v>
      </c>
      <c r="J25" s="162">
        <v>34.0</v>
      </c>
      <c r="K25" s="162" t="s">
        <v>8618</v>
      </c>
      <c r="L25" s="162" t="s">
        <v>8619</v>
      </c>
      <c r="M25" s="162">
        <v>25.0</v>
      </c>
    </row>
    <row r="26">
      <c r="A26" s="162" t="s">
        <v>8653</v>
      </c>
      <c r="C26" s="297">
        <v>35.0</v>
      </c>
      <c r="D26" s="297" t="s">
        <v>352</v>
      </c>
      <c r="F26" s="162" t="s">
        <v>8277</v>
      </c>
      <c r="G26" s="162">
        <v>1.0</v>
      </c>
      <c r="H26" s="162" t="s">
        <v>8277</v>
      </c>
      <c r="I26" s="162">
        <v>1.0</v>
      </c>
      <c r="J26" s="162">
        <v>35.0</v>
      </c>
      <c r="K26" s="162" t="s">
        <v>8618</v>
      </c>
      <c r="L26" s="162" t="s">
        <v>8619</v>
      </c>
      <c r="M26" s="162">
        <v>25.0</v>
      </c>
    </row>
    <row r="27">
      <c r="A27" s="162" t="s">
        <v>8654</v>
      </c>
      <c r="C27" s="297">
        <v>36.0</v>
      </c>
      <c r="D27" s="297" t="s">
        <v>361</v>
      </c>
      <c r="F27" s="162" t="s">
        <v>8277</v>
      </c>
      <c r="G27" s="162">
        <v>1.0</v>
      </c>
      <c r="H27" s="162" t="s">
        <v>8277</v>
      </c>
      <c r="I27" s="162">
        <v>1.0</v>
      </c>
      <c r="J27" s="162">
        <v>36.0</v>
      </c>
      <c r="K27" s="162" t="s">
        <v>8618</v>
      </c>
      <c r="L27" s="162" t="s">
        <v>8619</v>
      </c>
      <c r="M27" s="162">
        <v>25.0</v>
      </c>
    </row>
    <row r="28">
      <c r="A28" s="162" t="s">
        <v>8655</v>
      </c>
      <c r="C28" s="297">
        <v>37.0</v>
      </c>
      <c r="D28" s="297" t="s">
        <v>365</v>
      </c>
      <c r="F28" s="162" t="s">
        <v>8277</v>
      </c>
      <c r="G28" s="162">
        <v>1.0</v>
      </c>
      <c r="H28" s="162" t="s">
        <v>8277</v>
      </c>
      <c r="I28" s="162">
        <v>1.0</v>
      </c>
      <c r="J28" s="162">
        <v>37.0</v>
      </c>
      <c r="K28" s="162" t="s">
        <v>8618</v>
      </c>
      <c r="L28" s="162" t="s">
        <v>8619</v>
      </c>
      <c r="M28" s="162">
        <v>25.0</v>
      </c>
    </row>
    <row r="29">
      <c r="A29" s="162" t="s">
        <v>8656</v>
      </c>
      <c r="C29" s="297">
        <v>38.0</v>
      </c>
      <c r="D29" s="297" t="s">
        <v>367</v>
      </c>
      <c r="F29" s="162" t="s">
        <v>8277</v>
      </c>
      <c r="G29" s="162">
        <v>1.0</v>
      </c>
      <c r="H29" s="162" t="s">
        <v>8277</v>
      </c>
      <c r="I29" s="162">
        <v>1.0</v>
      </c>
      <c r="J29" s="162">
        <v>38.0</v>
      </c>
      <c r="K29" s="162" t="s">
        <v>8618</v>
      </c>
      <c r="L29" s="162" t="s">
        <v>8619</v>
      </c>
      <c r="M29" s="162">
        <v>25.0</v>
      </c>
    </row>
    <row r="30">
      <c r="A30" s="162" t="s">
        <v>8657</v>
      </c>
      <c r="C30" s="297">
        <v>39.0</v>
      </c>
      <c r="D30" s="297" t="s">
        <v>369</v>
      </c>
      <c r="F30" s="162" t="s">
        <v>8277</v>
      </c>
      <c r="G30" s="162">
        <v>1.0</v>
      </c>
      <c r="H30" s="162" t="s">
        <v>8277</v>
      </c>
      <c r="I30" s="162">
        <v>1.0</v>
      </c>
      <c r="J30" s="162">
        <v>39.0</v>
      </c>
      <c r="K30" s="162" t="s">
        <v>8618</v>
      </c>
      <c r="L30" s="162" t="s">
        <v>8619</v>
      </c>
      <c r="M30" s="162">
        <v>25.0</v>
      </c>
    </row>
    <row r="31">
      <c r="A31" s="162" t="s">
        <v>8658</v>
      </c>
      <c r="C31" s="297">
        <v>40.0</v>
      </c>
      <c r="D31" s="297" t="s">
        <v>376</v>
      </c>
      <c r="F31" s="162" t="s">
        <v>8277</v>
      </c>
      <c r="G31" s="162">
        <v>1.0</v>
      </c>
      <c r="H31" s="162" t="s">
        <v>8277</v>
      </c>
      <c r="I31" s="162">
        <v>1.0</v>
      </c>
      <c r="J31" s="162">
        <v>40.0</v>
      </c>
      <c r="K31" s="162" t="s">
        <v>8618</v>
      </c>
      <c r="L31" s="162" t="s">
        <v>8619</v>
      </c>
      <c r="M31" s="162">
        <v>25.0</v>
      </c>
    </row>
    <row r="32">
      <c r="A32" s="162" t="s">
        <v>8659</v>
      </c>
      <c r="C32" s="297">
        <v>41.0</v>
      </c>
      <c r="D32" s="297" t="s">
        <v>371</v>
      </c>
      <c r="F32" s="162" t="s">
        <v>8277</v>
      </c>
      <c r="G32" s="162">
        <v>1.0</v>
      </c>
      <c r="H32" s="162" t="s">
        <v>8277</v>
      </c>
      <c r="I32" s="162">
        <v>1.0</v>
      </c>
      <c r="J32" s="162">
        <v>41.0</v>
      </c>
      <c r="K32" s="162" t="s">
        <v>8618</v>
      </c>
      <c r="L32" s="162" t="s">
        <v>8619</v>
      </c>
      <c r="M32" s="162">
        <v>25.0</v>
      </c>
    </row>
    <row r="33">
      <c r="A33" s="162" t="s">
        <v>8660</v>
      </c>
      <c r="C33" s="297">
        <v>42.0</v>
      </c>
      <c r="D33" s="297" t="s">
        <v>378</v>
      </c>
      <c r="F33" s="162" t="s">
        <v>8277</v>
      </c>
      <c r="G33" s="162">
        <v>1.0</v>
      </c>
      <c r="H33" s="162" t="s">
        <v>8277</v>
      </c>
      <c r="I33" s="162">
        <v>1.0</v>
      </c>
      <c r="J33" s="162">
        <v>42.0</v>
      </c>
      <c r="K33" s="162" t="s">
        <v>8618</v>
      </c>
      <c r="L33" s="162" t="s">
        <v>8619</v>
      </c>
      <c r="M33" s="162">
        <v>25.0</v>
      </c>
    </row>
    <row r="34">
      <c r="A34" s="162" t="s">
        <v>8661</v>
      </c>
      <c r="C34" s="297">
        <v>43.0</v>
      </c>
      <c r="D34" s="297" t="s">
        <v>383</v>
      </c>
      <c r="F34" s="162" t="s">
        <v>8277</v>
      </c>
      <c r="G34" s="162">
        <v>1.0</v>
      </c>
      <c r="H34" s="162" t="s">
        <v>8277</v>
      </c>
      <c r="I34" s="162">
        <v>1.0</v>
      </c>
      <c r="J34" s="162">
        <v>43.0</v>
      </c>
      <c r="K34" s="162" t="s">
        <v>8618</v>
      </c>
      <c r="L34" s="162" t="s">
        <v>8619</v>
      </c>
      <c r="M34" s="162">
        <v>25.0</v>
      </c>
    </row>
    <row r="35">
      <c r="A35" s="162" t="s">
        <v>8288</v>
      </c>
      <c r="F35" s="162" t="s">
        <v>8277</v>
      </c>
      <c r="G35" s="162">
        <v>1.0</v>
      </c>
      <c r="H35" s="162" t="s">
        <v>8277</v>
      </c>
      <c r="I35" s="162">
        <v>1.0</v>
      </c>
      <c r="J35" s="162">
        <v>1.0</v>
      </c>
      <c r="K35" s="162" t="s">
        <v>8618</v>
      </c>
      <c r="L35" s="162" t="s">
        <v>8619</v>
      </c>
      <c r="M35" s="162">
        <v>25.0</v>
      </c>
    </row>
    <row r="36">
      <c r="A36" s="162" t="s">
        <v>8289</v>
      </c>
      <c r="F36" s="162" t="s">
        <v>8277</v>
      </c>
      <c r="G36" s="162">
        <v>1.0</v>
      </c>
      <c r="H36" s="162" t="s">
        <v>8277</v>
      </c>
      <c r="I36" s="162">
        <v>1.0</v>
      </c>
      <c r="J36" s="162">
        <v>2.0</v>
      </c>
      <c r="K36" s="162" t="s">
        <v>8618</v>
      </c>
      <c r="L36" s="162" t="s">
        <v>8619</v>
      </c>
      <c r="M36" s="162">
        <v>25.0</v>
      </c>
    </row>
    <row r="37">
      <c r="A37" s="162" t="s">
        <v>8290</v>
      </c>
      <c r="F37" s="162" t="s">
        <v>8277</v>
      </c>
      <c r="G37" s="162">
        <v>1.0</v>
      </c>
      <c r="H37" s="162" t="s">
        <v>8277</v>
      </c>
      <c r="I37" s="162">
        <v>1.0</v>
      </c>
      <c r="J37" s="162">
        <v>3.0</v>
      </c>
      <c r="K37" s="162" t="s">
        <v>8618</v>
      </c>
      <c r="L37" s="162" t="s">
        <v>8619</v>
      </c>
      <c r="M37" s="162">
        <v>25.0</v>
      </c>
    </row>
    <row r="38">
      <c r="A38" s="162" t="s">
        <v>8291</v>
      </c>
      <c r="F38" s="162" t="s">
        <v>8277</v>
      </c>
      <c r="G38" s="162">
        <v>1.0</v>
      </c>
      <c r="H38" s="162" t="s">
        <v>8277</v>
      </c>
      <c r="I38" s="162">
        <v>1.0</v>
      </c>
      <c r="J38" s="162">
        <v>104.0</v>
      </c>
      <c r="K38" s="162" t="s">
        <v>8618</v>
      </c>
      <c r="L38" s="162" t="s">
        <v>8619</v>
      </c>
      <c r="M38" s="162">
        <v>25.0</v>
      </c>
    </row>
    <row r="39">
      <c r="A39" s="162" t="s">
        <v>8287</v>
      </c>
      <c r="F39" s="162" t="s">
        <v>8277</v>
      </c>
      <c r="G39" s="162">
        <v>1.0</v>
      </c>
      <c r="H39" s="162" t="s">
        <v>8277</v>
      </c>
      <c r="I39" s="162">
        <v>1.0</v>
      </c>
      <c r="J39" s="162">
        <v>105.0</v>
      </c>
      <c r="K39" s="162" t="s">
        <v>8618</v>
      </c>
      <c r="L39" s="162" t="s">
        <v>8619</v>
      </c>
      <c r="M39" s="162">
        <v>25.0</v>
      </c>
    </row>
    <row r="40">
      <c r="A40" s="162" t="s">
        <v>8662</v>
      </c>
      <c r="C40" s="297">
        <v>44.0</v>
      </c>
      <c r="D40" s="297">
        <v>207239.0</v>
      </c>
      <c r="F40" s="162" t="s">
        <v>8277</v>
      </c>
      <c r="G40" s="162">
        <v>1.0</v>
      </c>
      <c r="H40" s="162" t="s">
        <v>8277</v>
      </c>
      <c r="I40" s="162">
        <v>1.0</v>
      </c>
      <c r="J40" s="162">
        <v>44.0</v>
      </c>
      <c r="K40" s="162" t="s">
        <v>8618</v>
      </c>
      <c r="L40" s="162" t="s">
        <v>8619</v>
      </c>
      <c r="M40" s="162">
        <v>25.0</v>
      </c>
    </row>
    <row r="41">
      <c r="A41" s="162" t="s">
        <v>8663</v>
      </c>
      <c r="C41" s="297">
        <v>45.0</v>
      </c>
      <c r="D41" s="297">
        <v>207236.0</v>
      </c>
      <c r="F41" s="162" t="s">
        <v>8277</v>
      </c>
      <c r="G41" s="162">
        <v>1.0</v>
      </c>
      <c r="H41" s="162" t="s">
        <v>8277</v>
      </c>
      <c r="I41" s="162">
        <v>1.0</v>
      </c>
      <c r="J41" s="162">
        <v>45.0</v>
      </c>
      <c r="K41" s="162" t="s">
        <v>8618</v>
      </c>
      <c r="L41" s="162" t="s">
        <v>8619</v>
      </c>
      <c r="M41" s="162">
        <v>25.0</v>
      </c>
    </row>
    <row r="42">
      <c r="A42" s="162" t="s">
        <v>8664</v>
      </c>
      <c r="C42" s="297">
        <v>46.0</v>
      </c>
      <c r="D42" s="297">
        <v>207237.0</v>
      </c>
      <c r="F42" s="162" t="s">
        <v>8277</v>
      </c>
      <c r="G42" s="162">
        <v>1.0</v>
      </c>
      <c r="H42" s="162" t="s">
        <v>8277</v>
      </c>
      <c r="I42" s="162">
        <v>1.0</v>
      </c>
      <c r="J42" s="162">
        <v>46.0</v>
      </c>
      <c r="K42" s="162" t="s">
        <v>8618</v>
      </c>
      <c r="L42" s="162" t="s">
        <v>8619</v>
      </c>
      <c r="M42" s="162">
        <v>25.0</v>
      </c>
    </row>
    <row r="43">
      <c r="A43" s="162" t="s">
        <v>8665</v>
      </c>
      <c r="C43" s="297">
        <v>47.0</v>
      </c>
      <c r="D43" s="297">
        <v>207238.0</v>
      </c>
      <c r="F43" s="162" t="s">
        <v>8277</v>
      </c>
      <c r="G43" s="162">
        <v>1.0</v>
      </c>
      <c r="H43" s="162" t="s">
        <v>8277</v>
      </c>
      <c r="I43" s="162">
        <v>1.0</v>
      </c>
      <c r="J43" s="162">
        <v>47.0</v>
      </c>
      <c r="K43" s="162" t="s">
        <v>8618</v>
      </c>
      <c r="L43" s="162" t="s">
        <v>8619</v>
      </c>
      <c r="M43" s="162">
        <v>25.0</v>
      </c>
    </row>
    <row r="44">
      <c r="A44" s="162" t="s">
        <v>8666</v>
      </c>
      <c r="C44" s="297">
        <v>48.0</v>
      </c>
      <c r="D44" s="297" t="s">
        <v>391</v>
      </c>
      <c r="F44" s="162" t="s">
        <v>8277</v>
      </c>
      <c r="G44" s="162">
        <v>1.0</v>
      </c>
      <c r="H44" s="162" t="s">
        <v>8277</v>
      </c>
      <c r="I44" s="162">
        <v>1.0</v>
      </c>
      <c r="J44" s="162">
        <v>48.0</v>
      </c>
      <c r="K44" s="162" t="s">
        <v>8618</v>
      </c>
      <c r="L44" s="162" t="s">
        <v>8619</v>
      </c>
      <c r="M44" s="162">
        <v>25.0</v>
      </c>
    </row>
    <row r="45">
      <c r="A45" s="162" t="s">
        <v>8667</v>
      </c>
      <c r="C45" s="297">
        <v>49.0</v>
      </c>
      <c r="D45" s="297" t="s">
        <v>394</v>
      </c>
      <c r="F45" s="162" t="s">
        <v>8277</v>
      </c>
      <c r="G45" s="162">
        <v>1.0</v>
      </c>
      <c r="H45" s="162" t="s">
        <v>8277</v>
      </c>
      <c r="I45" s="162">
        <v>1.0</v>
      </c>
      <c r="J45" s="162">
        <v>49.0</v>
      </c>
      <c r="K45" s="162" t="s">
        <v>8618</v>
      </c>
      <c r="L45" s="162" t="s">
        <v>8619</v>
      </c>
      <c r="M45" s="162">
        <v>25.0</v>
      </c>
    </row>
    <row r="46">
      <c r="A46" s="162" t="s">
        <v>8668</v>
      </c>
      <c r="C46" s="297">
        <v>50.0</v>
      </c>
      <c r="D46" s="297" t="s">
        <v>399</v>
      </c>
      <c r="F46" s="162" t="s">
        <v>8277</v>
      </c>
      <c r="G46" s="162">
        <v>1.0</v>
      </c>
      <c r="H46" s="162" t="s">
        <v>8277</v>
      </c>
      <c r="I46" s="162">
        <v>1.0</v>
      </c>
      <c r="J46" s="162">
        <v>50.0</v>
      </c>
      <c r="K46" s="162" t="s">
        <v>8618</v>
      </c>
      <c r="L46" s="162" t="s">
        <v>8619</v>
      </c>
      <c r="M46" s="162">
        <v>25.0</v>
      </c>
    </row>
    <row r="47">
      <c r="A47" s="162" t="s">
        <v>8669</v>
      </c>
      <c r="C47" s="297">
        <v>51.0</v>
      </c>
      <c r="D47" s="297" t="s">
        <v>412</v>
      </c>
      <c r="F47" s="162" t="s">
        <v>8277</v>
      </c>
      <c r="G47" s="162">
        <v>1.0</v>
      </c>
      <c r="H47" s="162" t="s">
        <v>8277</v>
      </c>
      <c r="I47" s="162">
        <v>1.0</v>
      </c>
      <c r="J47" s="162">
        <v>51.0</v>
      </c>
      <c r="K47" s="162" t="s">
        <v>8618</v>
      </c>
      <c r="L47" s="162" t="s">
        <v>8619</v>
      </c>
      <c r="M47" s="162">
        <v>25.0</v>
      </c>
    </row>
    <row r="48">
      <c r="A48" s="162" t="s">
        <v>8670</v>
      </c>
      <c r="C48" s="297">
        <v>52.0</v>
      </c>
      <c r="D48" s="297" t="s">
        <v>416</v>
      </c>
      <c r="F48" s="162" t="s">
        <v>8277</v>
      </c>
      <c r="G48" s="162">
        <v>1.0</v>
      </c>
      <c r="H48" s="162" t="s">
        <v>8277</v>
      </c>
      <c r="I48" s="162">
        <v>1.0</v>
      </c>
      <c r="J48" s="162">
        <v>52.0</v>
      </c>
      <c r="K48" s="162" t="s">
        <v>8618</v>
      </c>
      <c r="L48" s="162" t="s">
        <v>8619</v>
      </c>
      <c r="M48" s="162">
        <v>25.0</v>
      </c>
    </row>
    <row r="49">
      <c r="A49" s="162" t="s">
        <v>8671</v>
      </c>
      <c r="C49" s="297">
        <v>53.0</v>
      </c>
      <c r="D49" s="297" t="s">
        <v>419</v>
      </c>
      <c r="F49" s="162" t="s">
        <v>8277</v>
      </c>
      <c r="G49" s="162">
        <v>1.0</v>
      </c>
      <c r="H49" s="162" t="s">
        <v>8277</v>
      </c>
      <c r="I49" s="162">
        <v>1.0</v>
      </c>
      <c r="J49" s="162">
        <v>53.0</v>
      </c>
      <c r="K49" s="162" t="s">
        <v>8618</v>
      </c>
      <c r="L49" s="162" t="s">
        <v>8619</v>
      </c>
      <c r="M49" s="162">
        <v>25.0</v>
      </c>
    </row>
    <row r="50">
      <c r="A50" s="162" t="s">
        <v>8672</v>
      </c>
      <c r="C50" s="297">
        <v>54.0</v>
      </c>
      <c r="D50" s="297" t="s">
        <v>425</v>
      </c>
      <c r="F50" s="162" t="s">
        <v>8277</v>
      </c>
      <c r="G50" s="162">
        <v>1.0</v>
      </c>
      <c r="H50" s="162" t="s">
        <v>8277</v>
      </c>
      <c r="I50" s="162">
        <v>1.0</v>
      </c>
      <c r="J50" s="162">
        <v>54.0</v>
      </c>
      <c r="K50" s="162" t="s">
        <v>8618</v>
      </c>
      <c r="L50" s="162" t="s">
        <v>8619</v>
      </c>
      <c r="M50" s="162">
        <v>25.0</v>
      </c>
    </row>
    <row r="51">
      <c r="A51" s="162" t="s">
        <v>8673</v>
      </c>
      <c r="C51" s="297">
        <v>55.0</v>
      </c>
      <c r="D51" s="297" t="s">
        <v>430</v>
      </c>
      <c r="F51" s="162" t="s">
        <v>8277</v>
      </c>
      <c r="G51" s="162">
        <v>1.0</v>
      </c>
      <c r="H51" s="162" t="s">
        <v>8277</v>
      </c>
      <c r="I51" s="162">
        <v>1.0</v>
      </c>
      <c r="J51" s="162">
        <v>55.0</v>
      </c>
      <c r="K51" s="162" t="s">
        <v>8618</v>
      </c>
      <c r="L51" s="162" t="s">
        <v>8619</v>
      </c>
      <c r="M51" s="162">
        <v>25.0</v>
      </c>
    </row>
    <row r="52">
      <c r="A52" s="162" t="s">
        <v>8674</v>
      </c>
      <c r="C52" s="297">
        <v>56.0</v>
      </c>
      <c r="D52" s="297" t="s">
        <v>435</v>
      </c>
      <c r="F52" s="162" t="s">
        <v>8277</v>
      </c>
      <c r="G52" s="162">
        <v>1.0</v>
      </c>
      <c r="H52" s="162" t="s">
        <v>8277</v>
      </c>
      <c r="I52" s="162">
        <v>1.0</v>
      </c>
      <c r="J52" s="162">
        <v>56.0</v>
      </c>
      <c r="K52" s="162" t="s">
        <v>8618</v>
      </c>
      <c r="L52" s="162" t="s">
        <v>8619</v>
      </c>
      <c r="M52" s="162">
        <v>25.0</v>
      </c>
    </row>
    <row r="53">
      <c r="A53" s="162" t="s">
        <v>8675</v>
      </c>
      <c r="C53" s="297">
        <v>57.0</v>
      </c>
      <c r="D53" s="297" t="s">
        <v>440</v>
      </c>
      <c r="F53" s="162" t="s">
        <v>8277</v>
      </c>
      <c r="G53" s="162">
        <v>1.0</v>
      </c>
      <c r="H53" s="162" t="s">
        <v>8277</v>
      </c>
      <c r="I53" s="162">
        <v>1.0</v>
      </c>
      <c r="J53" s="162">
        <v>57.0</v>
      </c>
      <c r="K53" s="162" t="s">
        <v>8618</v>
      </c>
      <c r="L53" s="162" t="s">
        <v>8619</v>
      </c>
      <c r="M53" s="162">
        <v>25.0</v>
      </c>
    </row>
    <row r="54">
      <c r="A54" s="162" t="s">
        <v>8676</v>
      </c>
      <c r="C54" s="297">
        <v>58.0</v>
      </c>
      <c r="D54" s="297" t="s">
        <v>443</v>
      </c>
      <c r="F54" s="162" t="s">
        <v>8277</v>
      </c>
      <c r="G54" s="162">
        <v>1.0</v>
      </c>
      <c r="H54" s="162" t="s">
        <v>8277</v>
      </c>
      <c r="I54" s="162">
        <v>1.0</v>
      </c>
      <c r="J54" s="162">
        <v>58.0</v>
      </c>
      <c r="K54" s="162" t="s">
        <v>8618</v>
      </c>
      <c r="L54" s="162" t="s">
        <v>8619</v>
      </c>
      <c r="M54" s="162">
        <v>25.0</v>
      </c>
    </row>
    <row r="55">
      <c r="A55" s="162" t="s">
        <v>8677</v>
      </c>
      <c r="C55" s="297">
        <v>59.0</v>
      </c>
      <c r="D55" s="297" t="s">
        <v>446</v>
      </c>
      <c r="F55" s="162" t="s">
        <v>8277</v>
      </c>
      <c r="G55" s="162">
        <v>1.0</v>
      </c>
      <c r="H55" s="162" t="s">
        <v>8277</v>
      </c>
      <c r="I55" s="162">
        <v>1.0</v>
      </c>
      <c r="J55" s="162">
        <v>59.0</v>
      </c>
      <c r="K55" s="162" t="s">
        <v>8618</v>
      </c>
      <c r="L55" s="162" t="s">
        <v>8619</v>
      </c>
      <c r="M55" s="162">
        <v>25.0</v>
      </c>
    </row>
    <row r="56">
      <c r="A56" s="162" t="s">
        <v>8678</v>
      </c>
      <c r="C56" s="297">
        <v>60.0</v>
      </c>
      <c r="D56" s="297" t="s">
        <v>448</v>
      </c>
      <c r="F56" s="162" t="s">
        <v>8277</v>
      </c>
      <c r="G56" s="162">
        <v>1.0</v>
      </c>
      <c r="H56" s="162" t="s">
        <v>8277</v>
      </c>
      <c r="I56" s="162">
        <v>1.0</v>
      </c>
      <c r="J56" s="162">
        <v>60.0</v>
      </c>
      <c r="K56" s="162" t="s">
        <v>8618</v>
      </c>
      <c r="L56" s="162" t="s">
        <v>8619</v>
      </c>
      <c r="M56" s="162">
        <v>25.0</v>
      </c>
    </row>
    <row r="57">
      <c r="A57" s="162" t="s">
        <v>8679</v>
      </c>
      <c r="C57" s="297">
        <v>61.0</v>
      </c>
      <c r="D57" s="297" t="s">
        <v>452</v>
      </c>
      <c r="F57" s="162" t="s">
        <v>8277</v>
      </c>
      <c r="G57" s="162">
        <v>1.0</v>
      </c>
      <c r="H57" s="162" t="s">
        <v>8277</v>
      </c>
      <c r="I57" s="162">
        <v>1.0</v>
      </c>
      <c r="J57" s="162">
        <v>61.0</v>
      </c>
      <c r="K57" s="162" t="s">
        <v>8618</v>
      </c>
      <c r="L57" s="162" t="s">
        <v>8619</v>
      </c>
      <c r="M57" s="162">
        <v>25.0</v>
      </c>
    </row>
    <row r="58">
      <c r="A58" s="162" t="s">
        <v>8680</v>
      </c>
      <c r="C58" s="297">
        <v>62.0</v>
      </c>
      <c r="D58" s="297" t="s">
        <v>454</v>
      </c>
      <c r="F58" s="162" t="s">
        <v>8277</v>
      </c>
      <c r="G58" s="162">
        <v>1.0</v>
      </c>
      <c r="H58" s="162" t="s">
        <v>8277</v>
      </c>
      <c r="I58" s="162">
        <v>1.0</v>
      </c>
      <c r="J58" s="162">
        <v>62.0</v>
      </c>
      <c r="K58" s="162" t="s">
        <v>8618</v>
      </c>
      <c r="L58" s="162" t="s">
        <v>8619</v>
      </c>
      <c r="M58" s="162">
        <v>25.0</v>
      </c>
    </row>
    <row r="59">
      <c r="A59" s="162" t="s">
        <v>8681</v>
      </c>
      <c r="C59" s="297">
        <v>63.0</v>
      </c>
      <c r="D59" s="297" t="s">
        <v>458</v>
      </c>
      <c r="F59" s="162" t="s">
        <v>8277</v>
      </c>
      <c r="G59" s="162">
        <v>1.0</v>
      </c>
      <c r="H59" s="162" t="s">
        <v>8277</v>
      </c>
      <c r="I59" s="162">
        <v>1.0</v>
      </c>
      <c r="J59" s="162">
        <v>63.0</v>
      </c>
      <c r="K59" s="162" t="s">
        <v>8618</v>
      </c>
      <c r="L59" s="162" t="s">
        <v>8619</v>
      </c>
      <c r="M59" s="162">
        <v>25.0</v>
      </c>
    </row>
    <row r="60">
      <c r="A60" s="162" t="s">
        <v>8682</v>
      </c>
      <c r="C60" s="297">
        <v>64.0</v>
      </c>
      <c r="D60" s="297" t="s">
        <v>465</v>
      </c>
      <c r="F60" s="162" t="s">
        <v>8277</v>
      </c>
      <c r="G60" s="162">
        <v>1.0</v>
      </c>
      <c r="H60" s="162" t="s">
        <v>8277</v>
      </c>
      <c r="I60" s="162">
        <v>1.0</v>
      </c>
      <c r="J60" s="162">
        <v>64.0</v>
      </c>
      <c r="K60" s="162" t="s">
        <v>8618</v>
      </c>
      <c r="L60" s="162" t="s">
        <v>8619</v>
      </c>
      <c r="M60" s="162">
        <v>25.0</v>
      </c>
    </row>
    <row r="61">
      <c r="A61" s="162" t="s">
        <v>8683</v>
      </c>
      <c r="C61" s="297">
        <v>65.0</v>
      </c>
      <c r="D61" s="297" t="s">
        <v>467</v>
      </c>
      <c r="F61" s="162" t="s">
        <v>8277</v>
      </c>
      <c r="G61" s="162">
        <v>1.0</v>
      </c>
      <c r="H61" s="162" t="s">
        <v>8277</v>
      </c>
      <c r="I61" s="162">
        <v>1.0</v>
      </c>
      <c r="J61" s="162">
        <v>65.0</v>
      </c>
      <c r="K61" s="162" t="s">
        <v>8618</v>
      </c>
      <c r="L61" s="162" t="s">
        <v>8619</v>
      </c>
      <c r="M61" s="162">
        <v>25.0</v>
      </c>
    </row>
    <row r="62">
      <c r="A62" s="162" t="s">
        <v>8684</v>
      </c>
      <c r="C62" s="297">
        <v>66.0</v>
      </c>
      <c r="D62" s="297" t="s">
        <v>471</v>
      </c>
      <c r="F62" s="162" t="s">
        <v>8277</v>
      </c>
      <c r="G62" s="162">
        <v>1.0</v>
      </c>
      <c r="H62" s="162" t="s">
        <v>8277</v>
      </c>
      <c r="I62" s="162">
        <v>1.0</v>
      </c>
      <c r="J62" s="162">
        <v>66.0</v>
      </c>
      <c r="K62" s="162" t="s">
        <v>8618</v>
      </c>
      <c r="L62" s="162" t="s">
        <v>8619</v>
      </c>
      <c r="M62" s="162">
        <v>25.0</v>
      </c>
    </row>
    <row r="63">
      <c r="A63" s="162" t="s">
        <v>8685</v>
      </c>
      <c r="C63" s="297">
        <v>67.0</v>
      </c>
      <c r="D63" s="297" t="s">
        <v>474</v>
      </c>
      <c r="F63" s="162" t="s">
        <v>8277</v>
      </c>
      <c r="G63" s="162">
        <v>1.0</v>
      </c>
      <c r="H63" s="162" t="s">
        <v>8277</v>
      </c>
      <c r="I63" s="162">
        <v>1.0</v>
      </c>
      <c r="J63" s="162">
        <v>67.0</v>
      </c>
      <c r="K63" s="162" t="s">
        <v>8618</v>
      </c>
      <c r="L63" s="162" t="s">
        <v>8619</v>
      </c>
      <c r="M63" s="162">
        <v>25.0</v>
      </c>
    </row>
    <row r="64">
      <c r="A64" s="162" t="s">
        <v>8686</v>
      </c>
      <c r="C64" s="297">
        <v>68.0</v>
      </c>
      <c r="D64" s="297">
        <v>207269.0</v>
      </c>
      <c r="F64" s="162" t="s">
        <v>8277</v>
      </c>
      <c r="G64" s="162">
        <v>1.0</v>
      </c>
      <c r="H64" s="162" t="s">
        <v>8277</v>
      </c>
      <c r="I64" s="162">
        <v>1.0</v>
      </c>
      <c r="J64" s="162">
        <v>68.0</v>
      </c>
      <c r="K64" s="162" t="s">
        <v>8618</v>
      </c>
      <c r="L64" s="162" t="s">
        <v>8619</v>
      </c>
      <c r="M64" s="162">
        <v>25.0</v>
      </c>
    </row>
    <row r="65">
      <c r="A65" s="162" t="s">
        <v>8687</v>
      </c>
      <c r="C65" s="297">
        <v>69.0</v>
      </c>
      <c r="D65" s="297">
        <v>207169.0</v>
      </c>
      <c r="F65" s="162" t="s">
        <v>8277</v>
      </c>
      <c r="G65" s="162">
        <v>1.0</v>
      </c>
      <c r="H65" s="162" t="s">
        <v>8277</v>
      </c>
      <c r="I65" s="162">
        <v>1.0</v>
      </c>
      <c r="J65" s="162">
        <v>69.0</v>
      </c>
      <c r="K65" s="162" t="s">
        <v>8618</v>
      </c>
      <c r="L65" s="162" t="s">
        <v>8619</v>
      </c>
      <c r="M65" s="162">
        <v>25.0</v>
      </c>
    </row>
    <row r="66">
      <c r="A66" s="162" t="s">
        <v>8688</v>
      </c>
      <c r="C66" s="297">
        <v>70.0</v>
      </c>
      <c r="D66" s="297">
        <v>207087.0</v>
      </c>
      <c r="F66" s="162" t="s">
        <v>8277</v>
      </c>
      <c r="G66" s="162">
        <v>1.0</v>
      </c>
      <c r="H66" s="162" t="s">
        <v>8277</v>
      </c>
      <c r="I66" s="162">
        <v>1.0</v>
      </c>
      <c r="J66" s="162">
        <v>70.0</v>
      </c>
      <c r="K66" s="162" t="s">
        <v>8618</v>
      </c>
      <c r="L66" s="162" t="s">
        <v>8619</v>
      </c>
      <c r="M66" s="162">
        <v>25.0</v>
      </c>
    </row>
    <row r="67">
      <c r="A67" s="162" t="s">
        <v>8689</v>
      </c>
      <c r="C67" s="297">
        <v>71.0</v>
      </c>
      <c r="D67" s="297">
        <v>207070.0</v>
      </c>
      <c r="F67" s="162" t="s">
        <v>8277</v>
      </c>
      <c r="G67" s="162">
        <v>1.0</v>
      </c>
      <c r="H67" s="162" t="s">
        <v>8277</v>
      </c>
      <c r="I67" s="162">
        <v>1.0</v>
      </c>
      <c r="J67" s="162">
        <v>71.0</v>
      </c>
      <c r="K67" s="162" t="s">
        <v>8618</v>
      </c>
      <c r="L67" s="162" t="s">
        <v>8619</v>
      </c>
      <c r="M67" s="162">
        <v>25.0</v>
      </c>
    </row>
    <row r="68">
      <c r="A68" s="162" t="s">
        <v>8690</v>
      </c>
      <c r="C68" s="297">
        <v>72.0</v>
      </c>
      <c r="D68" s="297">
        <v>207174.0</v>
      </c>
      <c r="F68" s="162" t="s">
        <v>8277</v>
      </c>
      <c r="G68" s="162">
        <v>1.0</v>
      </c>
      <c r="H68" s="162" t="s">
        <v>8277</v>
      </c>
      <c r="I68" s="162">
        <v>1.0</v>
      </c>
      <c r="J68" s="162">
        <v>72.0</v>
      </c>
      <c r="K68" s="162" t="s">
        <v>8618</v>
      </c>
      <c r="L68" s="162" t="s">
        <v>8619</v>
      </c>
      <c r="M68" s="162">
        <v>25.0</v>
      </c>
    </row>
    <row r="69">
      <c r="A69" s="162" t="s">
        <v>8292</v>
      </c>
      <c r="F69" s="162" t="s">
        <v>8277</v>
      </c>
      <c r="G69" s="162">
        <v>1.0</v>
      </c>
      <c r="H69" s="162" t="s">
        <v>8277</v>
      </c>
      <c r="I69" s="162">
        <v>1.0</v>
      </c>
      <c r="J69" s="162">
        <v>1.0</v>
      </c>
      <c r="K69" s="162" t="s">
        <v>8618</v>
      </c>
      <c r="L69" s="162" t="s">
        <v>8619</v>
      </c>
      <c r="M69" s="162">
        <v>25.0</v>
      </c>
    </row>
    <row r="70">
      <c r="A70" s="162" t="s">
        <v>8289</v>
      </c>
      <c r="F70" s="162" t="s">
        <v>8277</v>
      </c>
      <c r="G70" s="162">
        <v>1.0</v>
      </c>
      <c r="H70" s="162" t="s">
        <v>8277</v>
      </c>
      <c r="I70" s="162">
        <v>1.0</v>
      </c>
      <c r="J70" s="162">
        <v>2.0</v>
      </c>
      <c r="K70" s="162" t="s">
        <v>8618</v>
      </c>
      <c r="L70" s="162" t="s">
        <v>8619</v>
      </c>
      <c r="M70" s="162">
        <v>25.0</v>
      </c>
    </row>
    <row r="71">
      <c r="A71" s="162" t="s">
        <v>8290</v>
      </c>
      <c r="F71" s="162" t="s">
        <v>8277</v>
      </c>
      <c r="G71" s="162">
        <v>1.0</v>
      </c>
      <c r="H71" s="162" t="s">
        <v>8277</v>
      </c>
      <c r="I71" s="162">
        <v>1.0</v>
      </c>
      <c r="J71" s="162">
        <v>3.0</v>
      </c>
      <c r="K71" s="162" t="s">
        <v>8618</v>
      </c>
      <c r="L71" s="162" t="s">
        <v>8619</v>
      </c>
      <c r="M71" s="162">
        <v>25.0</v>
      </c>
    </row>
    <row r="72">
      <c r="A72" s="162" t="s">
        <v>8292</v>
      </c>
      <c r="F72" s="162" t="s">
        <v>8277</v>
      </c>
      <c r="G72" s="162">
        <v>1.0</v>
      </c>
      <c r="H72" s="162" t="s">
        <v>8277</v>
      </c>
      <c r="I72" s="162">
        <v>1.0</v>
      </c>
      <c r="J72" s="162">
        <v>104.0</v>
      </c>
      <c r="K72" s="162" t="s">
        <v>8618</v>
      </c>
      <c r="L72" s="162" t="s">
        <v>8619</v>
      </c>
      <c r="M72" s="162">
        <v>25.0</v>
      </c>
    </row>
    <row r="73">
      <c r="A73" s="162" t="s">
        <v>8292</v>
      </c>
      <c r="F73" s="162" t="s">
        <v>8277</v>
      </c>
      <c r="G73" s="162">
        <v>1.0</v>
      </c>
      <c r="H73" s="162" t="s">
        <v>8277</v>
      </c>
      <c r="I73" s="162">
        <v>1.0</v>
      </c>
      <c r="J73" s="162">
        <v>1.0</v>
      </c>
      <c r="K73" s="162" t="s">
        <v>8618</v>
      </c>
      <c r="L73" s="162" t="s">
        <v>8619</v>
      </c>
      <c r="M73" s="162">
        <v>25.0</v>
      </c>
    </row>
    <row r="74">
      <c r="A74" s="162" t="s">
        <v>8291</v>
      </c>
      <c r="F74" s="162" t="s">
        <v>8277</v>
      </c>
      <c r="G74" s="162">
        <v>1.0</v>
      </c>
      <c r="H74" s="162" t="s">
        <v>8277</v>
      </c>
      <c r="I74" s="162">
        <v>1.0</v>
      </c>
      <c r="J74" s="162">
        <v>104.0</v>
      </c>
      <c r="K74" s="162" t="s">
        <v>8618</v>
      </c>
      <c r="L74" s="162" t="s">
        <v>8619</v>
      </c>
      <c r="M74" s="162">
        <v>25.0</v>
      </c>
    </row>
    <row r="75">
      <c r="A75" s="162" t="s">
        <v>8287</v>
      </c>
      <c r="F75" s="162" t="s">
        <v>8277</v>
      </c>
      <c r="G75" s="162">
        <v>1.0</v>
      </c>
      <c r="H75" s="162" t="s">
        <v>8277</v>
      </c>
      <c r="I75" s="162">
        <v>1.0</v>
      </c>
      <c r="J75" s="162">
        <v>105.0</v>
      </c>
      <c r="K75" s="162" t="s">
        <v>8618</v>
      </c>
      <c r="L75" s="162" t="s">
        <v>8619</v>
      </c>
      <c r="M75" s="162">
        <v>25.0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4.0"/>
    <col customWidth="1" min="3" max="3" width="29.0"/>
    <col customWidth="1" min="4" max="4" width="9.29"/>
    <col customWidth="1" min="5" max="5" width="9.71"/>
    <col customWidth="1" min="6" max="6" width="7.86"/>
    <col customWidth="1" min="7" max="7" width="19.0"/>
    <col customWidth="1" min="8" max="8" width="11.29"/>
    <col customWidth="1" min="9" max="9" width="11.14"/>
    <col customWidth="1" min="10" max="10" width="13.0"/>
    <col customWidth="1" min="11" max="11" width="39.71"/>
    <col customWidth="1" min="12" max="12" width="13.43"/>
    <col customWidth="1" min="13" max="13" width="13.57"/>
  </cols>
  <sheetData>
    <row r="1">
      <c r="A1" s="165" t="s">
        <v>8722</v>
      </c>
      <c r="B1" s="165"/>
      <c r="C1" s="165" t="s">
        <v>77</v>
      </c>
      <c r="D1" s="165" t="s">
        <v>8722</v>
      </c>
      <c r="E1" s="165" t="s">
        <v>46</v>
      </c>
      <c r="F1" s="174" t="s">
        <v>47</v>
      </c>
      <c r="G1" s="165" t="s">
        <v>8723</v>
      </c>
      <c r="H1" s="165" t="s">
        <v>8724</v>
      </c>
      <c r="I1" s="165" t="s">
        <v>50</v>
      </c>
      <c r="J1" s="165" t="s">
        <v>51</v>
      </c>
      <c r="K1" s="165" t="s">
        <v>52</v>
      </c>
      <c r="L1" s="174" t="s">
        <v>8725</v>
      </c>
      <c r="M1" s="165" t="s">
        <v>80</v>
      </c>
    </row>
    <row r="2" hidden="1">
      <c r="A2" s="174" t="str">
        <f t="shared" ref="A2:A884" si="1">D2&amp;F2</f>
        <v>1372144593</v>
      </c>
      <c r="B2" s="174">
        <f>VLOOKUP(A2, 'FEB VERIFIED - OPEN'!A:C, 3,0)</f>
        <v>1</v>
      </c>
      <c r="C2" s="174" t="s">
        <v>91</v>
      </c>
      <c r="D2" s="174">
        <v>13721.0</v>
      </c>
      <c r="E2" s="298">
        <v>24069.0</v>
      </c>
      <c r="F2" s="177">
        <v>44593.0</v>
      </c>
      <c r="G2" s="299">
        <v>0.375</v>
      </c>
      <c r="H2" s="174" t="s">
        <v>7463</v>
      </c>
      <c r="I2" s="174" t="s">
        <v>7464</v>
      </c>
      <c r="J2" s="174" t="s">
        <v>93</v>
      </c>
      <c r="K2" s="174" t="s">
        <v>94</v>
      </c>
      <c r="L2" s="155" t="s">
        <v>86</v>
      </c>
      <c r="M2" s="300"/>
    </row>
    <row r="3" hidden="1">
      <c r="A3" s="174" t="str">
        <f t="shared" si="1"/>
        <v>927944593</v>
      </c>
      <c r="B3" s="174">
        <f>VLOOKUP(A3, 'FEB VERIFIED - OPEN'!A:C, 3,0)</f>
        <v>2</v>
      </c>
      <c r="C3" s="174" t="s">
        <v>99</v>
      </c>
      <c r="D3" s="174">
        <v>9279.0</v>
      </c>
      <c r="E3" s="298">
        <v>25997.0</v>
      </c>
      <c r="F3" s="177">
        <v>44593.0</v>
      </c>
      <c r="G3" s="299">
        <v>0.375</v>
      </c>
      <c r="H3" s="174" t="s">
        <v>7468</v>
      </c>
      <c r="I3" s="174" t="s">
        <v>7464</v>
      </c>
      <c r="J3" s="174" t="s">
        <v>93</v>
      </c>
      <c r="K3" s="174" t="s">
        <v>102</v>
      </c>
      <c r="L3" s="155" t="s">
        <v>100</v>
      </c>
      <c r="M3" s="300"/>
    </row>
    <row r="4" hidden="1">
      <c r="A4" s="174" t="str">
        <f t="shared" si="1"/>
        <v>1361144593</v>
      </c>
      <c r="B4" s="174">
        <f>VLOOKUP(A4, 'FEB VERIFIED - OPEN'!A:C, 3,0)</f>
        <v>3</v>
      </c>
      <c r="C4" s="174" t="s">
        <v>104</v>
      </c>
      <c r="D4" s="174">
        <v>13611.0</v>
      </c>
      <c r="E4" s="298">
        <v>17151.0</v>
      </c>
      <c r="F4" s="177">
        <v>44593.0</v>
      </c>
      <c r="G4" s="299">
        <v>0.375</v>
      </c>
      <c r="H4" s="174" t="s">
        <v>7468</v>
      </c>
      <c r="I4" s="174" t="s">
        <v>7464</v>
      </c>
      <c r="J4" s="174" t="s">
        <v>93</v>
      </c>
      <c r="K4" s="174" t="s">
        <v>102</v>
      </c>
      <c r="L4" s="155" t="s">
        <v>100</v>
      </c>
      <c r="M4" s="300"/>
    </row>
    <row r="5" hidden="1">
      <c r="A5" s="174" t="str">
        <f t="shared" si="1"/>
        <v>960144593</v>
      </c>
      <c r="B5" s="174">
        <f>VLOOKUP(A5, 'FEB VERIFIED - OPEN'!A:C, 3,0)</f>
        <v>4</v>
      </c>
      <c r="C5" s="174" t="s">
        <v>116</v>
      </c>
      <c r="D5" s="174">
        <v>9601.0</v>
      </c>
      <c r="E5" s="298">
        <v>26335.0</v>
      </c>
      <c r="F5" s="177">
        <v>44593.0</v>
      </c>
      <c r="G5" s="299">
        <v>0.3854166666666667</v>
      </c>
      <c r="H5" s="174" t="s">
        <v>7463</v>
      </c>
      <c r="I5" s="174" t="s">
        <v>7464</v>
      </c>
      <c r="J5" s="174" t="s">
        <v>93</v>
      </c>
      <c r="K5" s="174" t="s">
        <v>117</v>
      </c>
      <c r="L5" s="155" t="s">
        <v>86</v>
      </c>
      <c r="M5" s="300"/>
    </row>
    <row r="6" hidden="1">
      <c r="A6" s="174" t="str">
        <f t="shared" si="1"/>
        <v>1578244593</v>
      </c>
      <c r="B6" s="174">
        <f>VLOOKUP(A6, 'FEB VERIFIED - OPEN'!A:C, 3,0)</f>
        <v>5</v>
      </c>
      <c r="C6" s="174" t="s">
        <v>110</v>
      </c>
      <c r="D6" s="174">
        <v>15782.0</v>
      </c>
      <c r="E6" s="298">
        <v>26777.0</v>
      </c>
      <c r="F6" s="177">
        <v>44593.0</v>
      </c>
      <c r="G6" s="299">
        <v>0.375</v>
      </c>
      <c r="H6" s="174" t="s">
        <v>7468</v>
      </c>
      <c r="I6" s="174" t="s">
        <v>7473</v>
      </c>
      <c r="J6" s="174" t="s">
        <v>101</v>
      </c>
      <c r="K6" s="174" t="s">
        <v>102</v>
      </c>
      <c r="L6" s="155" t="s">
        <v>100</v>
      </c>
      <c r="M6" s="300"/>
    </row>
    <row r="7" hidden="1">
      <c r="A7" s="174" t="str">
        <f t="shared" si="1"/>
        <v>1606344593</v>
      </c>
      <c r="B7" s="174">
        <f>VLOOKUP(A7, 'FEB VERIFIED - OPEN'!A:C, 3,0)</f>
        <v>6</v>
      </c>
      <c r="C7" s="174" t="s">
        <v>105</v>
      </c>
      <c r="D7" s="174">
        <v>16063.0</v>
      </c>
      <c r="E7" s="298">
        <v>24748.0</v>
      </c>
      <c r="F7" s="177">
        <v>44593.0</v>
      </c>
      <c r="G7" s="299">
        <v>0.3541666666666667</v>
      </c>
      <c r="H7" s="174" t="s">
        <v>7463</v>
      </c>
      <c r="I7" s="174" t="s">
        <v>7473</v>
      </c>
      <c r="J7" s="174" t="s">
        <v>101</v>
      </c>
      <c r="K7" s="174" t="s">
        <v>106</v>
      </c>
      <c r="L7" s="155" t="s">
        <v>100</v>
      </c>
      <c r="M7" s="300"/>
    </row>
    <row r="8" hidden="1">
      <c r="A8" s="174" t="str">
        <f t="shared" si="1"/>
        <v>1442144593</v>
      </c>
      <c r="B8" s="174">
        <f>VLOOKUP(A8, 'FEB VERIFIED - OPEN'!A:C, 3,0)</f>
        <v>7</v>
      </c>
      <c r="C8" s="174" t="s">
        <v>114</v>
      </c>
      <c r="D8" s="174">
        <v>14421.0</v>
      </c>
      <c r="E8" s="298">
        <v>26326.0</v>
      </c>
      <c r="F8" s="177">
        <v>44593.0</v>
      </c>
      <c r="G8" s="299">
        <v>0.3958333333333333</v>
      </c>
      <c r="H8" s="174" t="s">
        <v>7468</v>
      </c>
      <c r="I8" s="174" t="s">
        <v>7469</v>
      </c>
      <c r="J8" s="174" t="s">
        <v>93</v>
      </c>
      <c r="K8" s="174" t="s">
        <v>115</v>
      </c>
      <c r="L8" s="155" t="s">
        <v>86</v>
      </c>
      <c r="M8" s="300"/>
    </row>
    <row r="9" hidden="1">
      <c r="A9" s="174" t="str">
        <f t="shared" si="1"/>
        <v>1631844593</v>
      </c>
      <c r="B9" s="174">
        <f>VLOOKUP(A9, 'FEB VERIFIED - OPEN'!A:C, 3,0)</f>
        <v>8</v>
      </c>
      <c r="C9" s="174" t="s">
        <v>85</v>
      </c>
      <c r="D9" s="174">
        <v>16318.0</v>
      </c>
      <c r="E9" s="298">
        <v>18967.0</v>
      </c>
      <c r="F9" s="177">
        <v>44593.0</v>
      </c>
      <c r="G9" s="299">
        <v>0.3958333333333333</v>
      </c>
      <c r="H9" s="174" t="s">
        <v>7468</v>
      </c>
      <c r="I9" s="174" t="s">
        <v>7470</v>
      </c>
      <c r="J9" s="174" t="s">
        <v>88</v>
      </c>
      <c r="K9" s="174" t="s">
        <v>89</v>
      </c>
      <c r="L9" s="155" t="s">
        <v>86</v>
      </c>
      <c r="M9" s="300"/>
    </row>
    <row r="10" hidden="1">
      <c r="A10" s="174" t="str">
        <f t="shared" si="1"/>
        <v>1800444593</v>
      </c>
      <c r="B10" s="174">
        <f>VLOOKUP(A10, 'FEB VERIFIED - OPEN'!A:C, 3,0)</f>
        <v>9</v>
      </c>
      <c r="C10" s="174" t="s">
        <v>95</v>
      </c>
      <c r="D10" s="174">
        <v>18004.0</v>
      </c>
      <c r="E10" s="298">
        <v>24456.0</v>
      </c>
      <c r="F10" s="177">
        <v>44593.0</v>
      </c>
      <c r="G10" s="299">
        <v>0.3972222222222222</v>
      </c>
      <c r="H10" s="174" t="s">
        <v>7468</v>
      </c>
      <c r="I10" s="174" t="s">
        <v>7470</v>
      </c>
      <c r="J10" s="174" t="s">
        <v>97</v>
      </c>
      <c r="K10" s="174" t="s">
        <v>98</v>
      </c>
      <c r="L10" s="155" t="s">
        <v>96</v>
      </c>
      <c r="M10" s="300"/>
    </row>
    <row r="11" hidden="1">
      <c r="A11" s="174" t="str">
        <f t="shared" si="1"/>
        <v>1786544593</v>
      </c>
      <c r="B11" s="174">
        <f>VLOOKUP(A11, 'FEB VERIFIED - OPEN'!A:C, 3,0)</f>
        <v>10</v>
      </c>
      <c r="C11" s="174" t="s">
        <v>7350</v>
      </c>
      <c r="D11" s="174">
        <v>17865.0</v>
      </c>
      <c r="E11" s="298">
        <v>24537.0</v>
      </c>
      <c r="F11" s="177">
        <v>44593.0</v>
      </c>
      <c r="G11" s="299">
        <v>0.39791666666666664</v>
      </c>
      <c r="H11" s="174" t="s">
        <v>7463</v>
      </c>
      <c r="I11" s="174" t="s">
        <v>7472</v>
      </c>
      <c r="J11" s="174" t="s">
        <v>97</v>
      </c>
      <c r="K11" s="174" t="s">
        <v>106</v>
      </c>
      <c r="L11" s="155" t="s">
        <v>108</v>
      </c>
      <c r="M11" s="300"/>
    </row>
    <row r="12" hidden="1">
      <c r="A12" s="174" t="str">
        <f t="shared" si="1"/>
        <v>1256244593</v>
      </c>
      <c r="B12" s="174">
        <f>VLOOKUP(A12, 'FEB VERIFIED - OPEN'!A:C, 3,0)</f>
        <v>11</v>
      </c>
      <c r="C12" s="174" t="s">
        <v>109</v>
      </c>
      <c r="D12" s="174">
        <v>12562.0</v>
      </c>
      <c r="E12" s="298">
        <v>14451.0</v>
      </c>
      <c r="F12" s="177">
        <v>44593.0</v>
      </c>
      <c r="G12" s="299">
        <v>0.3993055555555556</v>
      </c>
      <c r="H12" s="174" t="s">
        <v>7463</v>
      </c>
      <c r="I12" s="174" t="s">
        <v>7472</v>
      </c>
      <c r="J12" s="174" t="s">
        <v>97</v>
      </c>
      <c r="K12" s="174" t="s">
        <v>102</v>
      </c>
      <c r="L12" s="155" t="s">
        <v>100</v>
      </c>
      <c r="M12" s="300"/>
    </row>
    <row r="13" hidden="1">
      <c r="A13" s="174" t="str">
        <f t="shared" si="1"/>
        <v>1629344593</v>
      </c>
      <c r="B13" s="174">
        <f>VLOOKUP(A13, 'FEB VERIFIED - OPEN'!A:C, 3,0)</f>
        <v>12</v>
      </c>
      <c r="C13" s="174" t="s">
        <v>118</v>
      </c>
      <c r="D13" s="174">
        <v>16293.0</v>
      </c>
      <c r="E13" s="298">
        <v>23364.0</v>
      </c>
      <c r="F13" s="177">
        <v>44593.0</v>
      </c>
      <c r="G13" s="299">
        <v>0.4166666666666667</v>
      </c>
      <c r="H13" s="174" t="s">
        <v>7468</v>
      </c>
      <c r="I13" s="174" t="s">
        <v>7472</v>
      </c>
      <c r="J13" s="174" t="s">
        <v>88</v>
      </c>
      <c r="K13" s="174" t="s">
        <v>119</v>
      </c>
      <c r="L13" s="155" t="s">
        <v>100</v>
      </c>
      <c r="M13" s="300"/>
    </row>
    <row r="14" hidden="1">
      <c r="A14" s="174" t="str">
        <f t="shared" si="1"/>
        <v>1791244593</v>
      </c>
      <c r="B14" s="174">
        <f>VLOOKUP(A14, 'FEB VERIFIED - OPEN'!A:C, 3,0)</f>
        <v>13</v>
      </c>
      <c r="C14" s="174" t="s">
        <v>120</v>
      </c>
      <c r="D14" s="174">
        <v>17912.0</v>
      </c>
      <c r="E14" s="298">
        <v>21820.0</v>
      </c>
      <c r="F14" s="177">
        <v>44593.0</v>
      </c>
      <c r="G14" s="299">
        <v>0.4166666666666667</v>
      </c>
      <c r="H14" s="174" t="s">
        <v>7468</v>
      </c>
      <c r="I14" s="174" t="s">
        <v>7472</v>
      </c>
      <c r="J14" s="174" t="s">
        <v>97</v>
      </c>
      <c r="K14" s="174" t="s">
        <v>98</v>
      </c>
      <c r="L14" s="155" t="s">
        <v>96</v>
      </c>
      <c r="M14" s="300"/>
    </row>
    <row r="15" hidden="1">
      <c r="A15" s="174" t="str">
        <f t="shared" si="1"/>
        <v>1595244593</v>
      </c>
      <c r="B15" s="174">
        <f>VLOOKUP(A15, 'FEB VERIFIED - OPEN'!A:C, 3,0)</f>
        <v>14</v>
      </c>
      <c r="C15" s="174" t="s">
        <v>111</v>
      </c>
      <c r="D15" s="174">
        <v>15952.0</v>
      </c>
      <c r="E15" s="298">
        <v>21231.0</v>
      </c>
      <c r="F15" s="177">
        <v>44593.0</v>
      </c>
      <c r="G15" s="299">
        <v>0.4166666666666667</v>
      </c>
      <c r="H15" s="174" t="s">
        <v>7463</v>
      </c>
      <c r="I15" s="174" t="s">
        <v>7473</v>
      </c>
      <c r="J15" s="174" t="s">
        <v>101</v>
      </c>
      <c r="K15" s="174" t="s">
        <v>113</v>
      </c>
      <c r="L15" s="155" t="s">
        <v>112</v>
      </c>
      <c r="M15" s="300"/>
    </row>
    <row r="16" hidden="1">
      <c r="A16" s="174" t="str">
        <f t="shared" si="1"/>
        <v>1740044593</v>
      </c>
      <c r="B16" s="174">
        <f>VLOOKUP(A16, 'FEB VERIFIED - OPEN'!A:C, 3,0)</f>
        <v>15</v>
      </c>
      <c r="C16" s="174" t="s">
        <v>121</v>
      </c>
      <c r="D16" s="174">
        <v>17400.0</v>
      </c>
      <c r="E16" s="298">
        <v>22359.0</v>
      </c>
      <c r="F16" s="177">
        <v>44593.0</v>
      </c>
      <c r="G16" s="299">
        <v>0.4236111111111111</v>
      </c>
      <c r="H16" s="174" t="s">
        <v>7468</v>
      </c>
      <c r="I16" s="174" t="s">
        <v>7473</v>
      </c>
      <c r="J16" s="174" t="s">
        <v>101</v>
      </c>
      <c r="K16" s="174" t="s">
        <v>123</v>
      </c>
      <c r="L16" s="155" t="s">
        <v>122</v>
      </c>
      <c r="M16" s="300"/>
    </row>
    <row r="17" hidden="1">
      <c r="A17" s="174" t="str">
        <f t="shared" si="1"/>
        <v>1726644593</v>
      </c>
      <c r="B17" s="174">
        <f>VLOOKUP(A17, 'FEB VERIFIED - OPEN'!A:C, 3,0)</f>
        <v>16</v>
      </c>
      <c r="C17" s="174" t="s">
        <v>130</v>
      </c>
      <c r="D17" s="174">
        <v>17266.0</v>
      </c>
      <c r="E17" s="298">
        <v>17591.0</v>
      </c>
      <c r="F17" s="177">
        <v>44593.0</v>
      </c>
      <c r="G17" s="299">
        <v>0.4270833333333333</v>
      </c>
      <c r="H17" s="174" t="s">
        <v>7463</v>
      </c>
      <c r="I17" s="174" t="s">
        <v>7464</v>
      </c>
      <c r="J17" s="174" t="s">
        <v>93</v>
      </c>
      <c r="K17" s="174" t="s">
        <v>131</v>
      </c>
      <c r="L17" s="155" t="s">
        <v>100</v>
      </c>
      <c r="M17" s="74"/>
    </row>
    <row r="18" hidden="1">
      <c r="A18" s="174" t="str">
        <f t="shared" si="1"/>
        <v>1190344593</v>
      </c>
      <c r="B18" s="174">
        <f>VLOOKUP(A18, 'FEB VERIFIED - OPEN'!A:C, 3,0)</f>
        <v>17</v>
      </c>
      <c r="C18" s="174" t="s">
        <v>132</v>
      </c>
      <c r="D18" s="174">
        <v>11903.0</v>
      </c>
      <c r="E18" s="298">
        <v>21184.0</v>
      </c>
      <c r="F18" s="177">
        <v>44593.0</v>
      </c>
      <c r="G18" s="299">
        <v>0.4375</v>
      </c>
      <c r="H18" s="174" t="s">
        <v>7468</v>
      </c>
      <c r="I18" s="174" t="s">
        <v>7464</v>
      </c>
      <c r="J18" s="174" t="s">
        <v>93</v>
      </c>
      <c r="K18" s="174" t="s">
        <v>117</v>
      </c>
      <c r="L18" s="155" t="s">
        <v>86</v>
      </c>
      <c r="M18" s="74"/>
    </row>
    <row r="19" hidden="1">
      <c r="A19" s="174" t="str">
        <f t="shared" si="1"/>
        <v>1446944593</v>
      </c>
      <c r="B19" s="174">
        <f>VLOOKUP(A19, 'FEB VERIFIED - OPEN'!A:C, 3,0)</f>
        <v>18</v>
      </c>
      <c r="C19" s="174" t="s">
        <v>133</v>
      </c>
      <c r="D19" s="174">
        <v>14469.0</v>
      </c>
      <c r="E19" s="298">
        <v>13712.0</v>
      </c>
      <c r="F19" s="177">
        <v>44593.0</v>
      </c>
      <c r="G19" s="299">
        <v>0.4375</v>
      </c>
      <c r="H19" s="174" t="s">
        <v>7468</v>
      </c>
      <c r="I19" s="174" t="s">
        <v>7472</v>
      </c>
      <c r="J19" s="174" t="s">
        <v>88</v>
      </c>
      <c r="K19" s="174" t="s">
        <v>113</v>
      </c>
      <c r="L19" s="155" t="s">
        <v>112</v>
      </c>
      <c r="M19" s="300"/>
    </row>
    <row r="20" hidden="1">
      <c r="A20" s="174" t="str">
        <f t="shared" si="1"/>
        <v>1800144593</v>
      </c>
      <c r="B20" s="174">
        <f>VLOOKUP(A20, 'FEB VERIFIED - OPEN'!A:C, 3,0)</f>
        <v>19</v>
      </c>
      <c r="C20" s="174" t="s">
        <v>124</v>
      </c>
      <c r="D20" s="174">
        <v>18001.0</v>
      </c>
      <c r="E20" s="298">
        <v>23710.0</v>
      </c>
      <c r="F20" s="177">
        <v>44593.0</v>
      </c>
      <c r="G20" s="299">
        <v>0.4375</v>
      </c>
      <c r="H20" s="174" t="s">
        <v>7468</v>
      </c>
      <c r="I20" s="174" t="s">
        <v>7470</v>
      </c>
      <c r="J20" s="174" t="s">
        <v>97</v>
      </c>
      <c r="K20" s="174" t="s">
        <v>125</v>
      </c>
      <c r="L20" s="155" t="s">
        <v>96</v>
      </c>
      <c r="M20" s="74"/>
    </row>
    <row r="21" hidden="1">
      <c r="A21" s="174" t="str">
        <f t="shared" si="1"/>
        <v>1553944593</v>
      </c>
      <c r="B21" s="174">
        <f>VLOOKUP(A21, 'FEB VERIFIED - OPEN'!A:C, 3,0)</f>
        <v>20</v>
      </c>
      <c r="C21" s="174" t="s">
        <v>134</v>
      </c>
      <c r="D21" s="174">
        <v>15539.0</v>
      </c>
      <c r="E21" s="298">
        <v>23413.0</v>
      </c>
      <c r="F21" s="177">
        <v>44593.0</v>
      </c>
      <c r="G21" s="299">
        <v>0.4409722222222222</v>
      </c>
      <c r="H21" s="174" t="s">
        <v>7468</v>
      </c>
      <c r="I21" s="174" t="s">
        <v>7472</v>
      </c>
      <c r="J21" s="174" t="s">
        <v>97</v>
      </c>
      <c r="K21" s="174" t="s">
        <v>135</v>
      </c>
      <c r="L21" s="155" t="s">
        <v>100</v>
      </c>
      <c r="M21" s="300"/>
    </row>
    <row r="22" hidden="1">
      <c r="A22" s="174" t="str">
        <f t="shared" si="1"/>
        <v>1069744593</v>
      </c>
      <c r="B22" s="174">
        <f>VLOOKUP(A22, 'FEB VERIFIED - OPEN'!A:C, 3,0)</f>
        <v>21</v>
      </c>
      <c r="C22" s="174" t="s">
        <v>126</v>
      </c>
      <c r="D22" s="174">
        <v>10697.0</v>
      </c>
      <c r="E22" s="298">
        <v>27612.0</v>
      </c>
      <c r="F22" s="177">
        <v>44593.0</v>
      </c>
      <c r="G22" s="299">
        <v>0.4375</v>
      </c>
      <c r="H22" s="174" t="s">
        <v>7468</v>
      </c>
      <c r="I22" s="174" t="s">
        <v>7473</v>
      </c>
      <c r="J22" s="174" t="s">
        <v>101</v>
      </c>
      <c r="K22" s="174" t="s">
        <v>127</v>
      </c>
      <c r="L22" s="155" t="s">
        <v>86</v>
      </c>
      <c r="M22" s="300"/>
    </row>
    <row r="23" hidden="1">
      <c r="A23" s="174" t="str">
        <f t="shared" si="1"/>
        <v>1796044593</v>
      </c>
      <c r="B23" s="174">
        <f>VLOOKUP(A23, 'FEB VERIFIED - OPEN'!A:C, 3,0)</f>
        <v>22</v>
      </c>
      <c r="C23" s="174" t="s">
        <v>128</v>
      </c>
      <c r="D23" s="174">
        <v>17960.0</v>
      </c>
      <c r="E23" s="298">
        <v>14881.0</v>
      </c>
      <c r="F23" s="177">
        <v>44593.0</v>
      </c>
      <c r="G23" s="299">
        <v>0.4479166666666667</v>
      </c>
      <c r="H23" s="174" t="s">
        <v>7468</v>
      </c>
      <c r="I23" s="174" t="s">
        <v>7472</v>
      </c>
      <c r="J23" s="174" t="s">
        <v>97</v>
      </c>
      <c r="K23" s="174" t="s">
        <v>89</v>
      </c>
      <c r="L23" s="155" t="s">
        <v>96</v>
      </c>
      <c r="M23" s="301" t="s">
        <v>7529</v>
      </c>
    </row>
    <row r="24" hidden="1">
      <c r="A24" s="174" t="str">
        <f t="shared" si="1"/>
        <v>1800044593</v>
      </c>
      <c r="B24" s="174">
        <f>VLOOKUP(A24, 'FEB VERIFIED - OPEN'!A:C, 3,0)</f>
        <v>23</v>
      </c>
      <c r="C24" s="174" t="s">
        <v>136</v>
      </c>
      <c r="D24" s="174">
        <v>18000.0</v>
      </c>
      <c r="E24" s="298">
        <v>22844.0</v>
      </c>
      <c r="F24" s="177">
        <v>44593.0</v>
      </c>
      <c r="G24" s="299">
        <v>0.4583333333333333</v>
      </c>
      <c r="H24" s="174" t="s">
        <v>7468</v>
      </c>
      <c r="I24" s="174" t="s">
        <v>7472</v>
      </c>
      <c r="J24" s="174" t="s">
        <v>97</v>
      </c>
      <c r="K24" s="174" t="s">
        <v>137</v>
      </c>
      <c r="L24" s="155" t="s">
        <v>96</v>
      </c>
      <c r="M24" s="300"/>
    </row>
    <row r="25" hidden="1">
      <c r="A25" s="174" t="str">
        <f t="shared" si="1"/>
        <v>1776744593</v>
      </c>
      <c r="B25" s="174">
        <f>VLOOKUP(A25, 'FEB VERIFIED - OPEN'!A:C, 3,0)</f>
        <v>24</v>
      </c>
      <c r="C25" s="174" t="s">
        <v>138</v>
      </c>
      <c r="D25" s="174">
        <v>17767.0</v>
      </c>
      <c r="E25" s="298">
        <v>18141.0</v>
      </c>
      <c r="F25" s="177">
        <v>44593.0</v>
      </c>
      <c r="G25" s="299">
        <v>0.46875</v>
      </c>
      <c r="H25" s="174" t="s">
        <v>7468</v>
      </c>
      <c r="I25" s="174" t="s">
        <v>7472</v>
      </c>
      <c r="J25" s="174" t="s">
        <v>97</v>
      </c>
      <c r="K25" s="174" t="s">
        <v>89</v>
      </c>
      <c r="L25" s="155" t="s">
        <v>96</v>
      </c>
      <c r="M25" s="300"/>
    </row>
    <row r="26" hidden="1">
      <c r="A26" s="174" t="str">
        <f t="shared" si="1"/>
        <v>1799844593</v>
      </c>
      <c r="B26" s="174">
        <f>VLOOKUP(A26, 'FEB VERIFIED - OPEN'!A:C, 3,0)</f>
        <v>25</v>
      </c>
      <c r="C26" s="174" t="s">
        <v>143</v>
      </c>
      <c r="D26" s="174">
        <v>17998.0</v>
      </c>
      <c r="E26" s="298">
        <v>24226.0</v>
      </c>
      <c r="F26" s="177">
        <v>44593.0</v>
      </c>
      <c r="G26" s="299">
        <v>0.4722222222222222</v>
      </c>
      <c r="H26" s="174" t="s">
        <v>7468</v>
      </c>
      <c r="I26" s="174" t="s">
        <v>7472</v>
      </c>
      <c r="J26" s="174" t="s">
        <v>97</v>
      </c>
      <c r="K26" s="174" t="s">
        <v>117</v>
      </c>
      <c r="L26" s="155" t="s">
        <v>96</v>
      </c>
      <c r="M26" s="74"/>
    </row>
    <row r="27" hidden="1">
      <c r="A27" s="174" t="str">
        <f t="shared" si="1"/>
        <v>1580244593</v>
      </c>
      <c r="B27" s="174">
        <f>VLOOKUP(A27, 'FEB VERIFIED - OPEN'!A:C, 3,0)</f>
        <v>26</v>
      </c>
      <c r="C27" s="174" t="s">
        <v>139</v>
      </c>
      <c r="D27" s="174">
        <v>15802.0</v>
      </c>
      <c r="E27" s="298">
        <v>14014.0</v>
      </c>
      <c r="F27" s="177">
        <v>44593.0</v>
      </c>
      <c r="G27" s="299">
        <v>0.4930555555555556</v>
      </c>
      <c r="H27" s="174" t="s">
        <v>7463</v>
      </c>
      <c r="I27" s="174" t="s">
        <v>7472</v>
      </c>
      <c r="J27" s="174" t="s">
        <v>88</v>
      </c>
      <c r="K27" s="174" t="s">
        <v>89</v>
      </c>
      <c r="L27" s="155" t="s">
        <v>122</v>
      </c>
      <c r="M27" s="300"/>
    </row>
    <row r="28" hidden="1">
      <c r="A28" s="174" t="str">
        <f t="shared" si="1"/>
        <v>1564144593</v>
      </c>
      <c r="B28" s="174">
        <f>VLOOKUP(A28, 'FEB VERIFIED - OPEN'!A:C, 3,0)</f>
        <v>27</v>
      </c>
      <c r="C28" s="174" t="s">
        <v>140</v>
      </c>
      <c r="D28" s="174">
        <v>15641.0</v>
      </c>
      <c r="E28" s="298">
        <v>14095.0</v>
      </c>
      <c r="F28" s="177">
        <v>44593.0</v>
      </c>
      <c r="G28" s="299">
        <v>0.49444444444444446</v>
      </c>
      <c r="H28" s="174" t="s">
        <v>7463</v>
      </c>
      <c r="I28" s="174" t="s">
        <v>7473</v>
      </c>
      <c r="J28" s="174" t="s">
        <v>101</v>
      </c>
      <c r="K28" s="174" t="s">
        <v>94</v>
      </c>
      <c r="L28" s="155" t="s">
        <v>86</v>
      </c>
      <c r="M28" s="300"/>
    </row>
    <row r="29" hidden="1">
      <c r="A29" s="174" t="str">
        <f t="shared" si="1"/>
        <v>1779644593</v>
      </c>
      <c r="B29" s="174">
        <f>VLOOKUP(A29, 'FEB VERIFIED - OPEN'!A:C, 3,0)</f>
        <v>28</v>
      </c>
      <c r="C29" s="174" t="s">
        <v>141</v>
      </c>
      <c r="D29" s="174">
        <v>17796.0</v>
      </c>
      <c r="E29" s="298">
        <v>10923.0</v>
      </c>
      <c r="F29" s="177">
        <v>44593.0</v>
      </c>
      <c r="G29" s="299">
        <v>0.5111111111111111</v>
      </c>
      <c r="H29" s="174" t="s">
        <v>7468</v>
      </c>
      <c r="I29" s="174" t="s">
        <v>7470</v>
      </c>
      <c r="J29" s="174" t="s">
        <v>97</v>
      </c>
      <c r="K29" s="174" t="s">
        <v>131</v>
      </c>
      <c r="L29" s="155" t="s">
        <v>108</v>
      </c>
      <c r="M29" s="74"/>
    </row>
    <row r="30" hidden="1">
      <c r="A30" s="174" t="str">
        <f t="shared" si="1"/>
        <v>1563944593</v>
      </c>
      <c r="B30" s="174">
        <f>VLOOKUP(A30, 'FEB VERIFIED - OPEN'!A:C, 3,0)</f>
        <v>29</v>
      </c>
      <c r="C30" s="174" t="s">
        <v>142</v>
      </c>
      <c r="D30" s="174">
        <v>15639.0</v>
      </c>
      <c r="E30" s="298">
        <v>17056.0</v>
      </c>
      <c r="F30" s="177">
        <v>44593.0</v>
      </c>
      <c r="G30" s="299">
        <v>0.5291666666666667</v>
      </c>
      <c r="H30" s="174" t="s">
        <v>7468</v>
      </c>
      <c r="I30" s="174" t="s">
        <v>7473</v>
      </c>
      <c r="J30" s="174" t="s">
        <v>101</v>
      </c>
      <c r="K30" s="174" t="s">
        <v>137</v>
      </c>
      <c r="L30" s="155" t="s">
        <v>86</v>
      </c>
      <c r="M30" s="300"/>
    </row>
    <row r="31" hidden="1">
      <c r="A31" s="174" t="str">
        <f t="shared" si="1"/>
        <v>1782944593</v>
      </c>
      <c r="B31" s="174">
        <f>VLOOKUP(A31, 'FEB VERIFIED - OPEN'!A:C, 3,0)</f>
        <v>30</v>
      </c>
      <c r="C31" s="174" t="s">
        <v>144</v>
      </c>
      <c r="D31" s="174">
        <v>17829.0</v>
      </c>
      <c r="E31" s="298">
        <v>20919.0</v>
      </c>
      <c r="F31" s="177">
        <v>44593.0</v>
      </c>
      <c r="G31" s="299">
        <v>0.5520833333333334</v>
      </c>
      <c r="H31" s="174" t="s">
        <v>7463</v>
      </c>
      <c r="I31" s="174" t="s">
        <v>7472</v>
      </c>
      <c r="J31" s="174" t="s">
        <v>97</v>
      </c>
      <c r="K31" s="174" t="s">
        <v>145</v>
      </c>
      <c r="L31" s="155" t="s">
        <v>96</v>
      </c>
      <c r="M31" s="300"/>
    </row>
    <row r="32" hidden="1">
      <c r="A32" s="174" t="str">
        <f t="shared" si="1"/>
        <v>1711644593</v>
      </c>
      <c r="B32" s="174">
        <f>VLOOKUP(A32, 'FEB VERIFIED - OPEN'!A:C, 3,0)</f>
        <v>31</v>
      </c>
      <c r="C32" s="174" t="s">
        <v>146</v>
      </c>
      <c r="D32" s="174">
        <v>17116.0</v>
      </c>
      <c r="E32" s="298">
        <v>32878.0</v>
      </c>
      <c r="F32" s="177">
        <v>44593.0</v>
      </c>
      <c r="G32" s="299">
        <v>0.5625</v>
      </c>
      <c r="H32" s="174" t="s">
        <v>7463</v>
      </c>
      <c r="I32" s="174" t="s">
        <v>7472</v>
      </c>
      <c r="J32" s="174" t="s">
        <v>97</v>
      </c>
      <c r="K32" s="174" t="s">
        <v>147</v>
      </c>
      <c r="L32" s="155" t="s">
        <v>96</v>
      </c>
      <c r="M32" s="300"/>
    </row>
    <row r="33" hidden="1">
      <c r="A33" s="174" t="str">
        <f t="shared" si="1"/>
        <v>1323044593</v>
      </c>
      <c r="B33" s="174">
        <f>VLOOKUP(A33, 'FEB VERIFIED - OPEN'!A:C, 3,0)</f>
        <v>32</v>
      </c>
      <c r="C33" s="174" t="s">
        <v>148</v>
      </c>
      <c r="D33" s="174">
        <v>13230.0</v>
      </c>
      <c r="E33" s="298">
        <v>13097.0</v>
      </c>
      <c r="F33" s="177">
        <v>44593.0</v>
      </c>
      <c r="G33" s="299">
        <v>0.5625</v>
      </c>
      <c r="H33" s="174" t="s">
        <v>7468</v>
      </c>
      <c r="I33" s="174" t="s">
        <v>7469</v>
      </c>
      <c r="J33" s="174" t="s">
        <v>93</v>
      </c>
      <c r="K33" s="174" t="s">
        <v>89</v>
      </c>
      <c r="L33" s="155" t="s">
        <v>86</v>
      </c>
      <c r="M33" s="301" t="s">
        <v>8726</v>
      </c>
    </row>
    <row r="34" hidden="1">
      <c r="A34" s="174" t="str">
        <f t="shared" si="1"/>
        <v>1192144593</v>
      </c>
      <c r="B34" s="174">
        <f>VLOOKUP(A34, 'FEB VERIFIED - OPEN'!A:C, 3,0)</f>
        <v>33</v>
      </c>
      <c r="C34" s="174" t="s">
        <v>149</v>
      </c>
      <c r="D34" s="174">
        <v>11921.0</v>
      </c>
      <c r="E34" s="298">
        <v>20656.0</v>
      </c>
      <c r="F34" s="177">
        <v>44593.0</v>
      </c>
      <c r="G34" s="299">
        <v>0.5625</v>
      </c>
      <c r="H34" s="174" t="s">
        <v>7468</v>
      </c>
      <c r="I34" s="174" t="s">
        <v>7472</v>
      </c>
      <c r="J34" s="174" t="s">
        <v>97</v>
      </c>
      <c r="K34" s="174" t="s">
        <v>137</v>
      </c>
      <c r="L34" s="155" t="s">
        <v>86</v>
      </c>
      <c r="M34" s="300"/>
    </row>
    <row r="35" hidden="1">
      <c r="A35" s="174" t="str">
        <f t="shared" si="1"/>
        <v>983844593</v>
      </c>
      <c r="B35" s="174">
        <f>VLOOKUP(A35, 'FEB VERIFIED - OPEN'!A:C, 3,0)</f>
        <v>34</v>
      </c>
      <c r="C35" s="174" t="s">
        <v>155</v>
      </c>
      <c r="D35" s="174">
        <v>9838.0</v>
      </c>
      <c r="E35" s="298">
        <v>27927.0</v>
      </c>
      <c r="F35" s="177">
        <v>44593.0</v>
      </c>
      <c r="G35" s="299">
        <v>0.5625</v>
      </c>
      <c r="H35" s="174" t="s">
        <v>7468</v>
      </c>
      <c r="I35" s="174" t="s">
        <v>7472</v>
      </c>
      <c r="J35" s="174" t="s">
        <v>88</v>
      </c>
      <c r="K35" s="174" t="s">
        <v>89</v>
      </c>
      <c r="L35" s="155" t="s">
        <v>86</v>
      </c>
      <c r="M35" s="74"/>
    </row>
    <row r="36" hidden="1">
      <c r="A36" s="174" t="str">
        <f t="shared" si="1"/>
        <v>1761944593</v>
      </c>
      <c r="B36" s="174">
        <f>VLOOKUP(A36, 'FEB VERIFIED - OPEN'!A:C, 3,0)</f>
        <v>35</v>
      </c>
      <c r="C36" s="174" t="s">
        <v>156</v>
      </c>
      <c r="D36" s="174">
        <v>17619.0</v>
      </c>
      <c r="E36" s="298">
        <v>22908.0</v>
      </c>
      <c r="F36" s="177">
        <v>44593.0</v>
      </c>
      <c r="G36" s="299">
        <v>0.07361111111111111</v>
      </c>
      <c r="H36" s="174" t="s">
        <v>7463</v>
      </c>
      <c r="I36" s="174" t="s">
        <v>7470</v>
      </c>
      <c r="J36" s="174" t="s">
        <v>97</v>
      </c>
      <c r="K36" s="174" t="s">
        <v>102</v>
      </c>
      <c r="L36" s="155" t="s">
        <v>108</v>
      </c>
      <c r="M36" s="300"/>
    </row>
    <row r="37" hidden="1">
      <c r="A37" s="174" t="str">
        <f t="shared" si="1"/>
        <v>1454544593</v>
      </c>
      <c r="B37" s="174">
        <f>VLOOKUP(A37, 'FEB VERIFIED - OPEN'!A:C, 3,0)</f>
        <v>36</v>
      </c>
      <c r="C37" s="174" t="s">
        <v>152</v>
      </c>
      <c r="D37" s="174">
        <v>14545.0</v>
      </c>
      <c r="E37" s="298">
        <v>22468.0</v>
      </c>
      <c r="F37" s="177">
        <v>44593.0</v>
      </c>
      <c r="G37" s="299">
        <v>0.0798611111111111</v>
      </c>
      <c r="H37" s="174" t="s">
        <v>7468</v>
      </c>
      <c r="I37" s="174" t="s">
        <v>7470</v>
      </c>
      <c r="J37" s="174" t="s">
        <v>88</v>
      </c>
      <c r="K37" s="174" t="s">
        <v>113</v>
      </c>
      <c r="L37" s="155" t="s">
        <v>100</v>
      </c>
      <c r="M37" s="300"/>
    </row>
    <row r="38" hidden="1">
      <c r="A38" s="174" t="str">
        <f t="shared" si="1"/>
        <v>979544593</v>
      </c>
      <c r="B38" s="174">
        <f>VLOOKUP(A38, 'FEB VERIFIED - OPEN'!A:C, 3,0)</f>
        <v>37</v>
      </c>
      <c r="C38" s="174" t="s">
        <v>150</v>
      </c>
      <c r="D38" s="174">
        <v>9795.0</v>
      </c>
      <c r="E38" s="298">
        <v>15509.0</v>
      </c>
      <c r="F38" s="177">
        <v>44593.0</v>
      </c>
      <c r="G38" s="299">
        <v>0.5416666666666666</v>
      </c>
      <c r="H38" s="174" t="s">
        <v>7463</v>
      </c>
      <c r="I38" s="174" t="s">
        <v>7473</v>
      </c>
      <c r="J38" s="174" t="s">
        <v>101</v>
      </c>
      <c r="K38" s="174" t="s">
        <v>147</v>
      </c>
      <c r="L38" s="155" t="s">
        <v>86</v>
      </c>
      <c r="M38" s="300"/>
    </row>
    <row r="39" hidden="1">
      <c r="A39" s="174" t="str">
        <f t="shared" si="1"/>
        <v>1577544593</v>
      </c>
      <c r="B39" s="174">
        <f>VLOOKUP(A39, 'FEB VERIFIED - OPEN'!A:C, 3,0)</f>
        <v>38</v>
      </c>
      <c r="C39" s="174" t="s">
        <v>153</v>
      </c>
      <c r="D39" s="174">
        <v>15775.0</v>
      </c>
      <c r="E39" s="298">
        <v>24599.0</v>
      </c>
      <c r="F39" s="177">
        <v>44593.0</v>
      </c>
      <c r="G39" s="299">
        <v>0.5520833333333334</v>
      </c>
      <c r="H39" s="174" t="s">
        <v>7468</v>
      </c>
      <c r="I39" s="174" t="s">
        <v>7473</v>
      </c>
      <c r="J39" s="174" t="s">
        <v>101</v>
      </c>
      <c r="K39" s="174" t="s">
        <v>154</v>
      </c>
      <c r="L39" s="155" t="s">
        <v>86</v>
      </c>
      <c r="M39" s="300"/>
    </row>
    <row r="40" hidden="1">
      <c r="A40" s="174" t="str">
        <f t="shared" si="1"/>
        <v>1344244593</v>
      </c>
      <c r="B40" s="174">
        <f>VLOOKUP(A40, 'FEB VERIFIED - OPEN'!A:C, 3,0)</f>
        <v>39</v>
      </c>
      <c r="C40" s="174" t="s">
        <v>157</v>
      </c>
      <c r="D40" s="174">
        <v>13442.0</v>
      </c>
      <c r="E40" s="298">
        <v>19087.0</v>
      </c>
      <c r="F40" s="177">
        <v>44593.0</v>
      </c>
      <c r="G40" s="299">
        <v>0.5902777777777778</v>
      </c>
      <c r="H40" s="174" t="s">
        <v>7463</v>
      </c>
      <c r="I40" s="174" t="s">
        <v>7469</v>
      </c>
      <c r="J40" s="174" t="s">
        <v>93</v>
      </c>
      <c r="K40" s="174" t="s">
        <v>147</v>
      </c>
      <c r="L40" s="155" t="s">
        <v>122</v>
      </c>
      <c r="M40" s="300"/>
    </row>
    <row r="41" hidden="1">
      <c r="A41" s="174" t="str">
        <f t="shared" si="1"/>
        <v>1570144593</v>
      </c>
      <c r="B41" s="174">
        <f>VLOOKUP(A41, 'FEB VERIFIED - OPEN'!A:C, 3,0)</f>
        <v>40</v>
      </c>
      <c r="C41" s="174" t="s">
        <v>159</v>
      </c>
      <c r="D41" s="174">
        <v>15701.0</v>
      </c>
      <c r="E41" s="298">
        <v>23802.0</v>
      </c>
      <c r="F41" s="177">
        <v>44593.0</v>
      </c>
      <c r="G41" s="299">
        <v>0.59375</v>
      </c>
      <c r="H41" s="174" t="s">
        <v>7468</v>
      </c>
      <c r="I41" s="174" t="s">
        <v>7470</v>
      </c>
      <c r="J41" s="174" t="s">
        <v>88</v>
      </c>
      <c r="K41" s="174" t="s">
        <v>131</v>
      </c>
      <c r="L41" s="155" t="s">
        <v>100</v>
      </c>
      <c r="M41" s="300"/>
    </row>
    <row r="42" hidden="1">
      <c r="A42" s="174" t="str">
        <f t="shared" si="1"/>
        <v>941644593</v>
      </c>
      <c r="B42" s="174">
        <f>VLOOKUP(A42, 'FEB VERIFIED - OPEN'!A:C, 3,0)</f>
        <v>41</v>
      </c>
      <c r="C42" s="174" t="s">
        <v>161</v>
      </c>
      <c r="D42" s="174">
        <v>9416.0</v>
      </c>
      <c r="E42" s="298">
        <v>30339.0</v>
      </c>
      <c r="F42" s="177">
        <v>44593.0</v>
      </c>
      <c r="G42" s="299">
        <v>0.10902777777777778</v>
      </c>
      <c r="H42" s="174" t="s">
        <v>7463</v>
      </c>
      <c r="I42" s="174" t="s">
        <v>7470</v>
      </c>
      <c r="J42" s="174" t="s">
        <v>97</v>
      </c>
      <c r="K42" s="174" t="s">
        <v>98</v>
      </c>
      <c r="L42" s="155" t="s">
        <v>86</v>
      </c>
      <c r="M42" s="300"/>
    </row>
    <row r="43" hidden="1">
      <c r="A43" s="174" t="str">
        <f t="shared" si="1"/>
        <v>1038144593</v>
      </c>
      <c r="B43" s="174">
        <f>VLOOKUP(A43, 'FEB VERIFIED - OPEN'!A:C, 3,0)</f>
        <v>42</v>
      </c>
      <c r="C43" s="174" t="s">
        <v>163</v>
      </c>
      <c r="D43" s="174">
        <v>10381.0</v>
      </c>
      <c r="E43" s="298">
        <v>15865.0</v>
      </c>
      <c r="F43" s="177">
        <v>44593.0</v>
      </c>
      <c r="G43" s="299">
        <v>0.6215277777777778</v>
      </c>
      <c r="H43" s="174" t="s">
        <v>7468</v>
      </c>
      <c r="I43" s="174" t="s">
        <v>7469</v>
      </c>
      <c r="J43" s="174" t="s">
        <v>93</v>
      </c>
      <c r="K43" s="174" t="s">
        <v>164</v>
      </c>
      <c r="L43" s="155" t="s">
        <v>86</v>
      </c>
      <c r="M43" s="300"/>
    </row>
    <row r="44" hidden="1">
      <c r="A44" s="174" t="str">
        <f t="shared" si="1"/>
        <v>1088244593</v>
      </c>
      <c r="B44" s="174">
        <f>VLOOKUP(A44, 'FEB VERIFIED - OPEN'!A:C, 3,0)</f>
        <v>43</v>
      </c>
      <c r="C44" s="174" t="s">
        <v>173</v>
      </c>
      <c r="D44" s="174">
        <v>10882.0</v>
      </c>
      <c r="E44" s="298">
        <v>25037.0</v>
      </c>
      <c r="F44" s="177">
        <v>44593.0</v>
      </c>
      <c r="G44" s="299">
        <v>0.1451388888888889</v>
      </c>
      <c r="H44" s="174" t="s">
        <v>7468</v>
      </c>
      <c r="I44" s="174" t="s">
        <v>7470</v>
      </c>
      <c r="J44" s="174" t="s">
        <v>8727</v>
      </c>
      <c r="K44" s="174" t="s">
        <v>174</v>
      </c>
      <c r="L44" s="155" t="s">
        <v>86</v>
      </c>
      <c r="M44" s="300"/>
    </row>
    <row r="45" hidden="1">
      <c r="A45" s="174" t="str">
        <f t="shared" si="1"/>
        <v>1062944593</v>
      </c>
      <c r="B45" s="174">
        <f>VLOOKUP(A45, 'FEB VERIFIED - OPEN'!A:C, 3,0)</f>
        <v>44</v>
      </c>
      <c r="C45" s="174" t="s">
        <v>170</v>
      </c>
      <c r="D45" s="174">
        <v>10629.0</v>
      </c>
      <c r="E45" s="298">
        <v>23738.0</v>
      </c>
      <c r="F45" s="177">
        <v>44593.0</v>
      </c>
      <c r="G45" s="299">
        <v>0.6666666666666666</v>
      </c>
      <c r="H45" s="174" t="s">
        <v>8728</v>
      </c>
      <c r="I45" s="174" t="s">
        <v>8729</v>
      </c>
      <c r="J45" s="174" t="s">
        <v>88</v>
      </c>
      <c r="K45" s="174" t="s">
        <v>89</v>
      </c>
      <c r="L45" s="155" t="s">
        <v>86</v>
      </c>
      <c r="M45" s="300"/>
    </row>
    <row r="46" hidden="1">
      <c r="A46" s="174" t="str">
        <f t="shared" si="1"/>
        <v>1580644593</v>
      </c>
      <c r="B46" s="174">
        <f>VLOOKUP(A46, 'FEB VERIFIED - OPEN'!A:C, 3,0)</f>
        <v>45</v>
      </c>
      <c r="C46" s="174" t="s">
        <v>175</v>
      </c>
      <c r="D46" s="174">
        <v>15806.0</v>
      </c>
      <c r="E46" s="298">
        <v>18664.0</v>
      </c>
      <c r="F46" s="177">
        <v>44593.0</v>
      </c>
      <c r="G46" s="299">
        <v>0.6666666666666666</v>
      </c>
      <c r="H46" s="174" t="s">
        <v>7463</v>
      </c>
      <c r="I46" s="174" t="s">
        <v>7472</v>
      </c>
      <c r="J46" s="174" t="s">
        <v>97</v>
      </c>
      <c r="K46" s="174" t="s">
        <v>89</v>
      </c>
      <c r="L46" s="155" t="s">
        <v>122</v>
      </c>
      <c r="M46" s="300"/>
    </row>
    <row r="47" hidden="1">
      <c r="A47" s="174" t="str">
        <f t="shared" si="1"/>
        <v>1427644593</v>
      </c>
      <c r="B47" s="174">
        <f>VLOOKUP(A47, 'FEB VERIFIED - OPEN'!A:C, 3,0)</f>
        <v>46</v>
      </c>
      <c r="C47" s="174" t="s">
        <v>171</v>
      </c>
      <c r="D47" s="174">
        <v>14276.0</v>
      </c>
      <c r="E47" s="298">
        <v>27880.0</v>
      </c>
      <c r="F47" s="177">
        <v>44593.0</v>
      </c>
      <c r="G47" s="299">
        <v>0.6736111111111112</v>
      </c>
      <c r="H47" s="174" t="s">
        <v>7463</v>
      </c>
      <c r="I47" s="174" t="s">
        <v>7472</v>
      </c>
      <c r="J47" s="174" t="s">
        <v>88</v>
      </c>
      <c r="K47" s="174" t="s">
        <v>89</v>
      </c>
      <c r="L47" s="155" t="s">
        <v>122</v>
      </c>
      <c r="M47" s="300"/>
    </row>
    <row r="48" hidden="1">
      <c r="A48" s="174" t="str">
        <f t="shared" si="1"/>
        <v>1793544593</v>
      </c>
      <c r="B48" s="174">
        <f>VLOOKUP(A48, 'FEB VERIFIED - OPEN'!A:C, 3,0)</f>
        <v>47</v>
      </c>
      <c r="C48" s="174" t="s">
        <v>168</v>
      </c>
      <c r="D48" s="174">
        <v>17935.0</v>
      </c>
      <c r="E48" s="298">
        <v>29638.0</v>
      </c>
      <c r="F48" s="177">
        <v>44593.0</v>
      </c>
      <c r="G48" s="299">
        <v>0.6770833333333334</v>
      </c>
      <c r="H48" s="174" t="s">
        <v>7468</v>
      </c>
      <c r="I48" s="174" t="s">
        <v>7472</v>
      </c>
      <c r="J48" s="174" t="s">
        <v>97</v>
      </c>
      <c r="K48" s="174" t="s">
        <v>98</v>
      </c>
      <c r="L48" s="155" t="s">
        <v>96</v>
      </c>
      <c r="M48" s="74"/>
    </row>
    <row r="49" hidden="1">
      <c r="A49" s="174" t="str">
        <f t="shared" si="1"/>
        <v>1534044593</v>
      </c>
      <c r="B49" s="174">
        <f>VLOOKUP(A49, 'FEB VERIFIED - OPEN'!A:C, 3,0)</f>
        <v>48</v>
      </c>
      <c r="C49" s="174" t="s">
        <v>158</v>
      </c>
      <c r="D49" s="174">
        <v>15340.0</v>
      </c>
      <c r="E49" s="298">
        <v>20218.0</v>
      </c>
      <c r="F49" s="177">
        <v>44593.0</v>
      </c>
      <c r="G49" s="299">
        <v>0.5520833333333334</v>
      </c>
      <c r="H49" s="174" t="s">
        <v>7463</v>
      </c>
      <c r="I49" s="174" t="s">
        <v>7473</v>
      </c>
      <c r="J49" s="174" t="s">
        <v>101</v>
      </c>
      <c r="K49" s="174" t="s">
        <v>102</v>
      </c>
      <c r="L49" s="155" t="s">
        <v>112</v>
      </c>
      <c r="M49" s="300"/>
    </row>
    <row r="50" hidden="1">
      <c r="A50" s="174" t="str">
        <f t="shared" si="1"/>
        <v>1534044593</v>
      </c>
      <c r="B50" s="174">
        <f>VLOOKUP(A50, 'FEB VERIFIED - OPEN'!A:C, 3,0)</f>
        <v>48</v>
      </c>
      <c r="C50" s="174" t="s">
        <v>158</v>
      </c>
      <c r="D50" s="174">
        <v>15340.0</v>
      </c>
      <c r="E50" s="298">
        <v>20218.0</v>
      </c>
      <c r="F50" s="177">
        <v>44593.0</v>
      </c>
      <c r="G50" s="299">
        <v>0.6458333333333334</v>
      </c>
      <c r="H50" s="174" t="s">
        <v>7463</v>
      </c>
      <c r="I50" s="174" t="s">
        <v>7473</v>
      </c>
      <c r="J50" s="174" t="s">
        <v>101</v>
      </c>
      <c r="K50" s="174" t="s">
        <v>102</v>
      </c>
      <c r="L50" s="155" t="s">
        <v>112</v>
      </c>
      <c r="M50" s="300"/>
    </row>
    <row r="51" hidden="1">
      <c r="A51" s="174" t="str">
        <f t="shared" si="1"/>
        <v>1591644593</v>
      </c>
      <c r="B51" s="174">
        <f>VLOOKUP(A51, 'FEB VERIFIED - OPEN'!A:C, 3,0)</f>
        <v>49</v>
      </c>
      <c r="C51" s="174" t="s">
        <v>162</v>
      </c>
      <c r="D51" s="174">
        <v>15916.0</v>
      </c>
      <c r="E51" s="298">
        <v>24736.0</v>
      </c>
      <c r="F51" s="177">
        <v>44593.0</v>
      </c>
      <c r="G51" s="299">
        <v>0.6215277777777778</v>
      </c>
      <c r="H51" s="174" t="s">
        <v>7468</v>
      </c>
      <c r="I51" s="174" t="s">
        <v>7473</v>
      </c>
      <c r="J51" s="174" t="s">
        <v>101</v>
      </c>
      <c r="K51" s="174" t="s">
        <v>106</v>
      </c>
      <c r="L51" s="155" t="s">
        <v>100</v>
      </c>
      <c r="M51" s="300"/>
    </row>
    <row r="52" hidden="1">
      <c r="A52" s="174" t="str">
        <f t="shared" si="1"/>
        <v>1591644593</v>
      </c>
      <c r="B52" s="174">
        <f>VLOOKUP(A52, 'FEB VERIFIED - OPEN'!A:C, 3,0)</f>
        <v>49</v>
      </c>
      <c r="C52" s="174" t="s">
        <v>162</v>
      </c>
      <c r="D52" s="174">
        <v>15916.0</v>
      </c>
      <c r="E52" s="298">
        <v>24736.0</v>
      </c>
      <c r="F52" s="177">
        <v>44593.0</v>
      </c>
      <c r="G52" s="299">
        <v>0.6458333333333334</v>
      </c>
      <c r="H52" s="174" t="s">
        <v>7468</v>
      </c>
      <c r="I52" s="174" t="s">
        <v>7473</v>
      </c>
      <c r="J52" s="174" t="s">
        <v>101</v>
      </c>
      <c r="K52" s="174" t="s">
        <v>106</v>
      </c>
      <c r="L52" s="155" t="s">
        <v>100</v>
      </c>
      <c r="M52" s="300"/>
    </row>
    <row r="53" hidden="1">
      <c r="A53" s="174" t="str">
        <f t="shared" si="1"/>
        <v>1604644595</v>
      </c>
      <c r="B53" s="174">
        <f>VLOOKUP(A53, 'FEB VERIFIED - OPEN'!A:C, 3,0)</f>
        <v>50</v>
      </c>
      <c r="C53" s="174" t="s">
        <v>250</v>
      </c>
      <c r="D53" s="174">
        <v>16046.0</v>
      </c>
      <c r="E53" s="298">
        <v>18837.0</v>
      </c>
      <c r="F53" s="177">
        <v>44595.0</v>
      </c>
      <c r="G53" s="299">
        <v>0.4166666666666667</v>
      </c>
      <c r="H53" s="174" t="s">
        <v>7463</v>
      </c>
      <c r="I53" s="174" t="s">
        <v>7472</v>
      </c>
      <c r="J53" s="174" t="s">
        <v>88</v>
      </c>
      <c r="K53" s="174" t="s">
        <v>113</v>
      </c>
      <c r="L53" s="155" t="s">
        <v>100</v>
      </c>
      <c r="M53" s="300"/>
    </row>
    <row r="54" hidden="1">
      <c r="A54" s="174" t="str">
        <f t="shared" si="1"/>
        <v>1604644595</v>
      </c>
      <c r="B54" s="174">
        <f>VLOOKUP(A54, 'FEB VERIFIED - OPEN'!A:C, 3,0)</f>
        <v>50</v>
      </c>
      <c r="C54" s="174" t="s">
        <v>250</v>
      </c>
      <c r="D54" s="174">
        <v>16046.0</v>
      </c>
      <c r="E54" s="298">
        <v>18837.0</v>
      </c>
      <c r="F54" s="177">
        <v>44595.0</v>
      </c>
      <c r="G54" s="299">
        <v>0.4305555555555556</v>
      </c>
      <c r="H54" s="174" t="s">
        <v>7463</v>
      </c>
      <c r="I54" s="174" t="s">
        <v>7473</v>
      </c>
      <c r="J54" s="174" t="s">
        <v>101</v>
      </c>
      <c r="K54" s="174" t="s">
        <v>113</v>
      </c>
      <c r="L54" s="155" t="s">
        <v>112</v>
      </c>
      <c r="M54" s="300"/>
    </row>
    <row r="55" hidden="1">
      <c r="A55" s="174" t="str">
        <f t="shared" si="1"/>
        <v>1616744593</v>
      </c>
      <c r="B55" s="174">
        <f>VLOOKUP(A55, 'FEB VERIFIED - OPEN'!A:C, 3,0)</f>
        <v>51</v>
      </c>
      <c r="C55" s="174" t="s">
        <v>165</v>
      </c>
      <c r="D55" s="174">
        <v>16167.0</v>
      </c>
      <c r="E55" s="298">
        <v>19877.0</v>
      </c>
      <c r="F55" s="177">
        <v>44593.0</v>
      </c>
      <c r="G55" s="299">
        <v>0.6458333333333334</v>
      </c>
      <c r="H55" s="174" t="s">
        <v>7463</v>
      </c>
      <c r="I55" s="174" t="s">
        <v>7473</v>
      </c>
      <c r="J55" s="174" t="s">
        <v>101</v>
      </c>
      <c r="K55" s="174" t="s">
        <v>166</v>
      </c>
      <c r="L55" s="155" t="s">
        <v>122</v>
      </c>
      <c r="M55" s="300"/>
    </row>
    <row r="56" hidden="1">
      <c r="A56" s="174" t="str">
        <f t="shared" si="1"/>
        <v>1441944593</v>
      </c>
      <c r="B56" s="174">
        <f>VLOOKUP(A56, 'FEB VERIFIED - OPEN'!A:C, 3,0)</f>
        <v>52</v>
      </c>
      <c r="C56" s="174" t="s">
        <v>169</v>
      </c>
      <c r="D56" s="174">
        <v>14419.0</v>
      </c>
      <c r="E56" s="298">
        <v>19617.0</v>
      </c>
      <c r="F56" s="177">
        <v>44593.0</v>
      </c>
      <c r="G56" s="299">
        <v>0.6354166666666666</v>
      </c>
      <c r="H56" s="174" t="s">
        <v>7468</v>
      </c>
      <c r="I56" s="174" t="s">
        <v>7473</v>
      </c>
      <c r="J56" s="174" t="s">
        <v>101</v>
      </c>
      <c r="K56" s="174" t="s">
        <v>113</v>
      </c>
      <c r="L56" s="155" t="s">
        <v>100</v>
      </c>
      <c r="M56" s="300"/>
    </row>
    <row r="57" hidden="1">
      <c r="A57" s="174" t="str">
        <f t="shared" si="1"/>
        <v>1441944593</v>
      </c>
      <c r="B57" s="174">
        <f>VLOOKUP(A57, 'FEB VERIFIED - OPEN'!A:C, 3,0)</f>
        <v>52</v>
      </c>
      <c r="C57" s="174" t="s">
        <v>169</v>
      </c>
      <c r="D57" s="174">
        <v>14419.0</v>
      </c>
      <c r="E57" s="298">
        <v>19617.0</v>
      </c>
      <c r="F57" s="177">
        <v>44593.0</v>
      </c>
      <c r="G57" s="299">
        <v>0.6458333333333334</v>
      </c>
      <c r="H57" s="174" t="s">
        <v>7463</v>
      </c>
      <c r="I57" s="174" t="s">
        <v>7473</v>
      </c>
      <c r="J57" s="174" t="s">
        <v>101</v>
      </c>
      <c r="K57" s="174" t="s">
        <v>113</v>
      </c>
      <c r="L57" s="155" t="s">
        <v>100</v>
      </c>
      <c r="M57" s="300"/>
    </row>
    <row r="58" hidden="1">
      <c r="A58" s="174" t="str">
        <f t="shared" si="1"/>
        <v>1616644593</v>
      </c>
      <c r="B58" s="174">
        <f>VLOOKUP(A58, 'FEB VERIFIED - OPEN'!A:C, 3,0)</f>
        <v>53</v>
      </c>
      <c r="C58" s="174" t="s">
        <v>167</v>
      </c>
      <c r="D58" s="174">
        <v>16166.0</v>
      </c>
      <c r="E58" s="298">
        <v>21767.0</v>
      </c>
      <c r="F58" s="177">
        <v>44593.0</v>
      </c>
      <c r="G58" s="299">
        <v>0.6458333333333334</v>
      </c>
      <c r="H58" s="174" t="s">
        <v>7468</v>
      </c>
      <c r="I58" s="174" t="s">
        <v>7473</v>
      </c>
      <c r="J58" s="174" t="s">
        <v>101</v>
      </c>
      <c r="K58" s="174" t="s">
        <v>166</v>
      </c>
      <c r="L58" s="155" t="s">
        <v>122</v>
      </c>
      <c r="M58" s="300"/>
    </row>
    <row r="59" hidden="1">
      <c r="A59" s="174" t="str">
        <f t="shared" si="1"/>
        <v>1687544593</v>
      </c>
      <c r="B59" s="174">
        <f>VLOOKUP(A59, 'FEB VERIFIED - OPEN'!A:C, 3,0)</f>
        <v>54</v>
      </c>
      <c r="C59" s="174" t="s">
        <v>160</v>
      </c>
      <c r="D59" s="174">
        <v>16875.0</v>
      </c>
      <c r="E59" s="298">
        <v>19869.0</v>
      </c>
      <c r="F59" s="177">
        <v>44593.0</v>
      </c>
      <c r="G59" s="299">
        <v>0.6458333333333334</v>
      </c>
      <c r="H59" s="174" t="s">
        <v>7463</v>
      </c>
      <c r="I59" s="174" t="s">
        <v>7473</v>
      </c>
      <c r="J59" s="174" t="s">
        <v>101</v>
      </c>
      <c r="K59" s="174" t="s">
        <v>147</v>
      </c>
      <c r="L59" s="155" t="s">
        <v>122</v>
      </c>
      <c r="M59" s="300"/>
    </row>
    <row r="60" hidden="1">
      <c r="A60" s="174" t="str">
        <f t="shared" si="1"/>
        <v>1344644593</v>
      </c>
      <c r="B60" s="174">
        <f>VLOOKUP(A60, 'FEB VERIFIED - OPEN'!A:C, 3,0)</f>
        <v>55</v>
      </c>
      <c r="C60" s="174" t="s">
        <v>172</v>
      </c>
      <c r="D60" s="174">
        <v>13446.0</v>
      </c>
      <c r="E60" s="298">
        <v>22265.0</v>
      </c>
      <c r="F60" s="177">
        <v>44593.0</v>
      </c>
      <c r="G60" s="299">
        <v>0.6458333333333334</v>
      </c>
      <c r="H60" s="174" t="s">
        <v>7468</v>
      </c>
      <c r="I60" s="174" t="s">
        <v>7473</v>
      </c>
      <c r="J60" s="174" t="s">
        <v>101</v>
      </c>
      <c r="K60" s="174" t="s">
        <v>106</v>
      </c>
      <c r="L60" s="155" t="s">
        <v>112</v>
      </c>
      <c r="M60" s="300"/>
    </row>
    <row r="61" hidden="1">
      <c r="A61" s="174" t="str">
        <f t="shared" si="1"/>
        <v>1344644593</v>
      </c>
      <c r="B61" s="174">
        <f>VLOOKUP(A61, 'FEB VERIFIED - OPEN'!A:C, 3,0)</f>
        <v>55</v>
      </c>
      <c r="C61" s="174" t="s">
        <v>172</v>
      </c>
      <c r="D61" s="174">
        <v>13446.0</v>
      </c>
      <c r="E61" s="298">
        <v>22265.0</v>
      </c>
      <c r="F61" s="177">
        <v>44593.0</v>
      </c>
      <c r="G61" s="299">
        <v>0.6458333333333334</v>
      </c>
      <c r="H61" s="174" t="s">
        <v>7468</v>
      </c>
      <c r="I61" s="174" t="s">
        <v>7473</v>
      </c>
      <c r="J61" s="174" t="s">
        <v>101</v>
      </c>
      <c r="K61" s="174" t="s">
        <v>106</v>
      </c>
      <c r="L61" s="155" t="s">
        <v>112</v>
      </c>
      <c r="M61" s="300"/>
    </row>
    <row r="62" hidden="1">
      <c r="A62" s="174" t="str">
        <f t="shared" si="1"/>
        <v>1351444594</v>
      </c>
      <c r="B62" s="174">
        <f>VLOOKUP(A62, 'FEB VERIFIED - OPEN'!A:C, 3,0)</f>
        <v>56</v>
      </c>
      <c r="C62" s="174" t="s">
        <v>176</v>
      </c>
      <c r="D62" s="174">
        <v>13514.0</v>
      </c>
      <c r="E62" s="298">
        <v>33238.0</v>
      </c>
      <c r="F62" s="177">
        <v>44594.0</v>
      </c>
      <c r="G62" s="299">
        <v>0.3333333333333333</v>
      </c>
      <c r="H62" s="174" t="s">
        <v>7468</v>
      </c>
      <c r="I62" s="174" t="s">
        <v>7473</v>
      </c>
      <c r="J62" s="174" t="s">
        <v>97</v>
      </c>
      <c r="K62" s="174" t="s">
        <v>147</v>
      </c>
      <c r="L62" s="155" t="s">
        <v>86</v>
      </c>
      <c r="M62" s="300"/>
    </row>
    <row r="63" hidden="1">
      <c r="A63" s="174" t="str">
        <f t="shared" si="1"/>
        <v>1566444594</v>
      </c>
      <c r="B63" s="174">
        <f>VLOOKUP(A63, 'FEB VERIFIED - OPEN'!A:C, 3,0)</f>
        <v>57</v>
      </c>
      <c r="C63" s="174" t="s">
        <v>177</v>
      </c>
      <c r="D63" s="174">
        <v>15664.0</v>
      </c>
      <c r="E63" s="298">
        <v>22056.0</v>
      </c>
      <c r="F63" s="177">
        <v>44594.0</v>
      </c>
      <c r="G63" s="299">
        <v>0.3333333333333333</v>
      </c>
      <c r="H63" s="174" t="s">
        <v>7468</v>
      </c>
      <c r="I63" s="174" t="s">
        <v>7464</v>
      </c>
      <c r="J63" s="174" t="s">
        <v>93</v>
      </c>
      <c r="K63" s="174" t="s">
        <v>174</v>
      </c>
      <c r="L63" s="155" t="s">
        <v>86</v>
      </c>
      <c r="M63" s="300"/>
    </row>
    <row r="64" hidden="1">
      <c r="A64" s="174" t="str">
        <f t="shared" si="1"/>
        <v>1704644594</v>
      </c>
      <c r="B64" s="174">
        <f>VLOOKUP(A64, 'FEB VERIFIED - OPEN'!A:C, 3,0)</f>
        <v>58</v>
      </c>
      <c r="C64" s="174" t="s">
        <v>178</v>
      </c>
      <c r="D64" s="174">
        <v>17046.0</v>
      </c>
      <c r="E64" s="298">
        <v>30865.0</v>
      </c>
      <c r="F64" s="177">
        <v>44594.0</v>
      </c>
      <c r="G64" s="299">
        <v>0.3541666666666667</v>
      </c>
      <c r="H64" s="174" t="s">
        <v>7468</v>
      </c>
      <c r="I64" s="174" t="s">
        <v>7464</v>
      </c>
      <c r="J64" s="174" t="s">
        <v>93</v>
      </c>
      <c r="K64" s="174" t="s">
        <v>179</v>
      </c>
      <c r="L64" s="155" t="s">
        <v>86</v>
      </c>
      <c r="M64" s="300"/>
    </row>
    <row r="65" hidden="1">
      <c r="A65" s="174" t="str">
        <f t="shared" si="1"/>
        <v>1052544594</v>
      </c>
      <c r="B65" s="174">
        <f>VLOOKUP(A65, 'FEB VERIFIED - OPEN'!A:C, 3,0)</f>
        <v>59</v>
      </c>
      <c r="C65" s="174" t="s">
        <v>180</v>
      </c>
      <c r="D65" s="174">
        <v>10525.0</v>
      </c>
      <c r="E65" s="298">
        <v>21713.0</v>
      </c>
      <c r="F65" s="177">
        <v>44594.0</v>
      </c>
      <c r="G65" s="299">
        <v>0.3645833333333333</v>
      </c>
      <c r="H65" s="174" t="s">
        <v>7463</v>
      </c>
      <c r="I65" s="174" t="s">
        <v>7464</v>
      </c>
      <c r="J65" s="174" t="s">
        <v>93</v>
      </c>
      <c r="K65" s="174" t="s">
        <v>147</v>
      </c>
      <c r="L65" s="155" t="s">
        <v>122</v>
      </c>
      <c r="M65" s="300"/>
    </row>
    <row r="66" hidden="1">
      <c r="A66" s="174" t="str">
        <f t="shared" si="1"/>
        <v>1188444594</v>
      </c>
      <c r="B66" s="174">
        <f>VLOOKUP(A66, 'FEB VERIFIED - OPEN'!A:C, 3,0)</f>
        <v>60</v>
      </c>
      <c r="C66" s="174" t="s">
        <v>184</v>
      </c>
      <c r="D66" s="174">
        <v>11884.0</v>
      </c>
      <c r="E66" s="298">
        <v>23150.0</v>
      </c>
      <c r="F66" s="177">
        <v>44594.0</v>
      </c>
      <c r="G66" s="299">
        <v>0.375</v>
      </c>
      <c r="H66" s="174" t="s">
        <v>7468</v>
      </c>
      <c r="I66" s="174" t="s">
        <v>7464</v>
      </c>
      <c r="J66" s="174" t="s">
        <v>93</v>
      </c>
      <c r="K66" s="174" t="s">
        <v>174</v>
      </c>
      <c r="L66" s="155" t="s">
        <v>86</v>
      </c>
      <c r="M66" s="300"/>
    </row>
    <row r="67" hidden="1">
      <c r="A67" s="174" t="str">
        <f t="shared" si="1"/>
        <v>1584544594</v>
      </c>
      <c r="B67" s="174">
        <f>VLOOKUP(A67, 'FEB VERIFIED - OPEN'!A:C, 3,0)</f>
        <v>61</v>
      </c>
      <c r="C67" s="174" t="s">
        <v>181</v>
      </c>
      <c r="D67" s="174">
        <v>15845.0</v>
      </c>
      <c r="E67" s="298">
        <v>26349.0</v>
      </c>
      <c r="F67" s="177">
        <v>44594.0</v>
      </c>
      <c r="G67" s="299">
        <v>0.3645833333333333</v>
      </c>
      <c r="H67" s="174" t="s">
        <v>7463</v>
      </c>
      <c r="I67" s="174" t="s">
        <v>7473</v>
      </c>
      <c r="J67" s="174" t="s">
        <v>101</v>
      </c>
      <c r="K67" s="174" t="s">
        <v>182</v>
      </c>
      <c r="L67" s="155" t="s">
        <v>86</v>
      </c>
      <c r="M67" s="300"/>
    </row>
    <row r="68" hidden="1">
      <c r="A68" s="174" t="str">
        <f t="shared" si="1"/>
        <v>1479044594</v>
      </c>
      <c r="B68" s="174">
        <f>VLOOKUP(A68, 'FEB VERIFIED - OPEN'!A:C, 3,0)</f>
        <v>62</v>
      </c>
      <c r="C68" s="174" t="s">
        <v>185</v>
      </c>
      <c r="D68" s="174">
        <v>14790.0</v>
      </c>
      <c r="E68" s="298">
        <v>24134.0</v>
      </c>
      <c r="F68" s="177">
        <v>44594.0</v>
      </c>
      <c r="G68" s="299">
        <v>0.3958333333333333</v>
      </c>
      <c r="H68" s="174" t="s">
        <v>7463</v>
      </c>
      <c r="I68" s="174" t="s">
        <v>7464</v>
      </c>
      <c r="J68" s="174" t="s">
        <v>93</v>
      </c>
      <c r="K68" s="174" t="s">
        <v>186</v>
      </c>
      <c r="L68" s="155" t="s">
        <v>86</v>
      </c>
      <c r="M68" s="300"/>
    </row>
    <row r="69" hidden="1">
      <c r="A69" s="174" t="str">
        <f t="shared" si="1"/>
        <v>1415844594</v>
      </c>
      <c r="B69" s="174">
        <f>VLOOKUP(A69, 'FEB VERIFIED - OPEN'!A:C, 3,0)</f>
        <v>63</v>
      </c>
      <c r="C69" s="174" t="s">
        <v>187</v>
      </c>
      <c r="D69" s="174">
        <v>14158.0</v>
      </c>
      <c r="E69" s="298">
        <v>14321.0</v>
      </c>
      <c r="F69" s="177">
        <v>44594.0</v>
      </c>
      <c r="G69" s="299">
        <v>0.3958333333333333</v>
      </c>
      <c r="H69" s="174" t="s">
        <v>7463</v>
      </c>
      <c r="I69" s="174" t="s">
        <v>7464</v>
      </c>
      <c r="J69" s="174" t="s">
        <v>93</v>
      </c>
      <c r="K69" s="174" t="s">
        <v>147</v>
      </c>
      <c r="L69" s="155" t="s">
        <v>86</v>
      </c>
      <c r="M69" s="300"/>
    </row>
    <row r="70" hidden="1">
      <c r="A70" s="174" t="str">
        <f t="shared" si="1"/>
        <v>1802344594</v>
      </c>
      <c r="B70" s="174">
        <f>VLOOKUP(A70, 'FEB VERIFIED - OPEN'!A:C, 3,0)</f>
        <v>64</v>
      </c>
      <c r="C70" s="174" t="s">
        <v>188</v>
      </c>
      <c r="D70" s="174">
        <v>18023.0</v>
      </c>
      <c r="E70" s="298">
        <v>36140.0</v>
      </c>
      <c r="F70" s="177">
        <v>44594.0</v>
      </c>
      <c r="G70" s="299">
        <v>0.4027777777777778</v>
      </c>
      <c r="H70" s="174" t="s">
        <v>7463</v>
      </c>
      <c r="I70" s="174" t="s">
        <v>7472</v>
      </c>
      <c r="J70" s="174" t="s">
        <v>97</v>
      </c>
      <c r="K70" s="174" t="s">
        <v>189</v>
      </c>
      <c r="L70" s="155" t="s">
        <v>96</v>
      </c>
      <c r="M70" s="301" t="s">
        <v>8730</v>
      </c>
    </row>
    <row r="71" hidden="1">
      <c r="A71" s="174" t="str">
        <f t="shared" si="1"/>
        <v>1790444594</v>
      </c>
      <c r="B71" s="174">
        <f>VLOOKUP(A71, 'FEB VERIFIED - OPEN'!A:C, 3,0)</f>
        <v>65</v>
      </c>
      <c r="C71" s="174" t="s">
        <v>183</v>
      </c>
      <c r="D71" s="174">
        <v>17904.0</v>
      </c>
      <c r="E71" s="298">
        <v>27564.0</v>
      </c>
      <c r="F71" s="177">
        <v>44594.0</v>
      </c>
      <c r="G71" s="299">
        <v>0.4305555555555556</v>
      </c>
      <c r="H71" s="174" t="s">
        <v>7468</v>
      </c>
      <c r="I71" s="174" t="s">
        <v>7472</v>
      </c>
      <c r="J71" s="174" t="s">
        <v>88</v>
      </c>
      <c r="K71" s="174" t="s">
        <v>102</v>
      </c>
      <c r="L71" s="155" t="s">
        <v>108</v>
      </c>
      <c r="M71" s="300"/>
    </row>
    <row r="72" hidden="1">
      <c r="A72" s="174" t="str">
        <f t="shared" si="1"/>
        <v>1182744594</v>
      </c>
      <c r="B72" s="174">
        <f>VLOOKUP(A72, 'FEB VERIFIED - OPEN'!A:C, 3,0)</f>
        <v>66</v>
      </c>
      <c r="C72" s="174" t="s">
        <v>193</v>
      </c>
      <c r="D72" s="174">
        <v>11827.0</v>
      </c>
      <c r="E72" s="298">
        <v>30145.0</v>
      </c>
      <c r="F72" s="177">
        <v>44594.0</v>
      </c>
      <c r="G72" s="299">
        <v>0.4305555555555556</v>
      </c>
      <c r="H72" s="174" t="s">
        <v>7468</v>
      </c>
      <c r="I72" s="174" t="s">
        <v>7464</v>
      </c>
      <c r="J72" s="174" t="s">
        <v>93</v>
      </c>
      <c r="K72" s="174" t="s">
        <v>179</v>
      </c>
      <c r="L72" s="155" t="s">
        <v>86</v>
      </c>
      <c r="M72" s="300"/>
    </row>
    <row r="73" hidden="1">
      <c r="A73" s="174" t="str">
        <f t="shared" si="1"/>
        <v>1801444594</v>
      </c>
      <c r="B73" s="174">
        <f>VLOOKUP(A73, 'FEB VERIFIED - OPEN'!A:C, 3,0)</f>
        <v>67</v>
      </c>
      <c r="C73" s="174" t="s">
        <v>190</v>
      </c>
      <c r="D73" s="174">
        <v>18014.0</v>
      </c>
      <c r="E73" s="298">
        <v>28943.0</v>
      </c>
      <c r="F73" s="177">
        <v>44594.0</v>
      </c>
      <c r="G73" s="299">
        <v>0.4375</v>
      </c>
      <c r="H73" s="174" t="s">
        <v>7463</v>
      </c>
      <c r="I73" s="174" t="s">
        <v>7472</v>
      </c>
      <c r="J73" s="174" t="s">
        <v>88</v>
      </c>
      <c r="K73" s="174" t="s">
        <v>102</v>
      </c>
      <c r="L73" s="155" t="s">
        <v>108</v>
      </c>
      <c r="M73" s="300"/>
    </row>
    <row r="74" hidden="1">
      <c r="A74" s="174" t="str">
        <f t="shared" si="1"/>
        <v>1637744594</v>
      </c>
      <c r="B74" s="174">
        <f>VLOOKUP(A74, 'FEB VERIFIED - OPEN'!A:C, 3,0)</f>
        <v>68</v>
      </c>
      <c r="C74" s="174" t="s">
        <v>194</v>
      </c>
      <c r="D74" s="174">
        <v>16377.0</v>
      </c>
      <c r="E74" s="298">
        <v>26719.0</v>
      </c>
      <c r="F74" s="177">
        <v>44594.0</v>
      </c>
      <c r="G74" s="299">
        <v>0.4375</v>
      </c>
      <c r="H74" s="174" t="s">
        <v>7463</v>
      </c>
      <c r="I74" s="174" t="s">
        <v>7464</v>
      </c>
      <c r="J74" s="174" t="s">
        <v>93</v>
      </c>
      <c r="K74" s="174" t="s">
        <v>102</v>
      </c>
      <c r="L74" s="155" t="s">
        <v>100</v>
      </c>
      <c r="M74" s="300"/>
    </row>
    <row r="75" hidden="1">
      <c r="A75" s="174" t="str">
        <f t="shared" si="1"/>
        <v>1798444594</v>
      </c>
      <c r="B75" s="174">
        <f>VLOOKUP(A75, 'FEB VERIFIED - OPEN'!A:C, 3,0)</f>
        <v>69</v>
      </c>
      <c r="C75" s="174" t="s">
        <v>191</v>
      </c>
      <c r="D75" s="174">
        <v>17984.0</v>
      </c>
      <c r="E75" s="298">
        <v>19027.0</v>
      </c>
      <c r="F75" s="177">
        <v>44594.0</v>
      </c>
      <c r="G75" s="299">
        <v>0.4375</v>
      </c>
      <c r="H75" s="174" t="s">
        <v>7463</v>
      </c>
      <c r="I75" s="174" t="s">
        <v>7472</v>
      </c>
      <c r="J75" s="174" t="s">
        <v>88</v>
      </c>
      <c r="K75" s="174" t="s">
        <v>192</v>
      </c>
      <c r="L75" s="155" t="s">
        <v>108</v>
      </c>
      <c r="M75" s="300"/>
    </row>
    <row r="76" hidden="1">
      <c r="A76" s="174" t="str">
        <f t="shared" si="1"/>
        <v>1007844594</v>
      </c>
      <c r="B76" s="174">
        <f>VLOOKUP(A76, 'FEB VERIFIED - OPEN'!A:C, 3,0)</f>
        <v>70</v>
      </c>
      <c r="C76" s="174" t="s">
        <v>198</v>
      </c>
      <c r="D76" s="174">
        <v>10078.0</v>
      </c>
      <c r="E76" s="298">
        <v>11441.0</v>
      </c>
      <c r="F76" s="177">
        <v>44594.0</v>
      </c>
      <c r="G76" s="299">
        <v>0.44027777777777777</v>
      </c>
      <c r="H76" s="174" t="s">
        <v>7468</v>
      </c>
      <c r="I76" s="174" t="s">
        <v>7473</v>
      </c>
      <c r="J76" s="174" t="s">
        <v>101</v>
      </c>
      <c r="K76" s="174" t="s">
        <v>199</v>
      </c>
      <c r="L76" s="155" t="s">
        <v>112</v>
      </c>
      <c r="M76" s="300"/>
    </row>
    <row r="77" hidden="1">
      <c r="A77" s="174" t="str">
        <f t="shared" si="1"/>
        <v>1718044594</v>
      </c>
      <c r="B77" s="174">
        <f>VLOOKUP(A77, 'FEB VERIFIED - OPEN'!A:C, 3,0)</f>
        <v>71</v>
      </c>
      <c r="C77" s="174" t="s">
        <v>200</v>
      </c>
      <c r="D77" s="174">
        <v>17180.0</v>
      </c>
      <c r="E77" s="298">
        <v>14910.0</v>
      </c>
      <c r="F77" s="177">
        <v>44594.0</v>
      </c>
      <c r="G77" s="299">
        <v>0.4479166666666667</v>
      </c>
      <c r="H77" s="174" t="s">
        <v>7468</v>
      </c>
      <c r="I77" s="174" t="s">
        <v>7472</v>
      </c>
      <c r="J77" s="174" t="s">
        <v>97</v>
      </c>
      <c r="K77" s="174" t="s">
        <v>192</v>
      </c>
      <c r="L77" s="155" t="s">
        <v>100</v>
      </c>
      <c r="M77" s="300"/>
    </row>
    <row r="78" hidden="1">
      <c r="A78" s="174" t="str">
        <f t="shared" si="1"/>
        <v>1621944594</v>
      </c>
      <c r="B78" s="174">
        <f>VLOOKUP(A78, 'FEB VERIFIED - OPEN'!A:C, 3,0)</f>
        <v>72</v>
      </c>
      <c r="C78" s="174" t="s">
        <v>201</v>
      </c>
      <c r="D78" s="174">
        <v>16219.0</v>
      </c>
      <c r="E78" s="298">
        <v>24090.0</v>
      </c>
      <c r="F78" s="177">
        <v>44594.0</v>
      </c>
      <c r="G78" s="299">
        <v>0.4479166666666667</v>
      </c>
      <c r="H78" s="174" t="s">
        <v>7463</v>
      </c>
      <c r="I78" s="174" t="s">
        <v>7473</v>
      </c>
      <c r="J78" s="174" t="s">
        <v>101</v>
      </c>
      <c r="K78" s="174" t="s">
        <v>186</v>
      </c>
      <c r="L78" s="155" t="s">
        <v>122</v>
      </c>
      <c r="M78" s="300"/>
    </row>
    <row r="79" hidden="1">
      <c r="A79" s="174" t="str">
        <f t="shared" si="1"/>
        <v>986144594</v>
      </c>
      <c r="B79" s="174">
        <f>VLOOKUP(A79, 'FEB VERIFIED - OPEN'!A:C, 3,0)</f>
        <v>73</v>
      </c>
      <c r="C79" s="174" t="s">
        <v>195</v>
      </c>
      <c r="D79" s="174">
        <v>9861.0</v>
      </c>
      <c r="E79" s="298">
        <v>22756.0</v>
      </c>
      <c r="F79" s="177">
        <v>44594.0</v>
      </c>
      <c r="G79" s="299">
        <v>0.4166666666666667</v>
      </c>
      <c r="H79" s="174" t="s">
        <v>7468</v>
      </c>
      <c r="I79" s="174" t="s">
        <v>7473</v>
      </c>
      <c r="J79" s="174" t="s">
        <v>101</v>
      </c>
      <c r="K79" s="174" t="s">
        <v>154</v>
      </c>
      <c r="L79" s="155" t="s">
        <v>122</v>
      </c>
      <c r="M79" s="300"/>
    </row>
    <row r="80" hidden="1">
      <c r="A80" s="174" t="str">
        <f t="shared" si="1"/>
        <v>1081944594</v>
      </c>
      <c r="B80" s="174">
        <f>VLOOKUP(A80, 'FEB VERIFIED - OPEN'!A:C, 3,0)</f>
        <v>74</v>
      </c>
      <c r="C80" s="174" t="s">
        <v>196</v>
      </c>
      <c r="D80" s="174">
        <v>10819.0</v>
      </c>
      <c r="E80" s="298">
        <v>33525.0</v>
      </c>
      <c r="F80" s="177">
        <v>44594.0</v>
      </c>
      <c r="G80" s="299">
        <v>0.4583333333333333</v>
      </c>
      <c r="H80" s="174" t="s">
        <v>7463</v>
      </c>
      <c r="I80" s="174" t="s">
        <v>7473</v>
      </c>
      <c r="J80" s="174" t="s">
        <v>101</v>
      </c>
      <c r="K80" s="174" t="s">
        <v>197</v>
      </c>
      <c r="L80" s="155" t="s">
        <v>100</v>
      </c>
      <c r="M80" s="300"/>
    </row>
    <row r="81" hidden="1">
      <c r="A81" s="174" t="str">
        <f t="shared" si="1"/>
        <v>1706644594</v>
      </c>
      <c r="B81" s="174">
        <f>VLOOKUP(A81, 'FEB VERIFIED - OPEN'!A:C, 3,0)</f>
        <v>75</v>
      </c>
      <c r="C81" s="174" t="s">
        <v>208</v>
      </c>
      <c r="D81" s="174">
        <v>17066.0</v>
      </c>
      <c r="E81" s="298">
        <v>16544.0</v>
      </c>
      <c r="F81" s="177">
        <v>44594.0</v>
      </c>
      <c r="G81" s="299">
        <v>0.0</v>
      </c>
      <c r="H81" s="174" t="s">
        <v>7468</v>
      </c>
      <c r="I81" s="174" t="s">
        <v>7472</v>
      </c>
      <c r="J81" s="174" t="s">
        <v>88</v>
      </c>
      <c r="K81" s="174" t="s">
        <v>131</v>
      </c>
      <c r="L81" s="155" t="s">
        <v>100</v>
      </c>
      <c r="M81" s="300"/>
    </row>
    <row r="82" hidden="1">
      <c r="A82" s="174" t="str">
        <f t="shared" si="1"/>
        <v>1321544594</v>
      </c>
      <c r="B82" s="174">
        <f>VLOOKUP(A82, 'FEB VERIFIED - OPEN'!A:C, 3,0)</f>
        <v>76</v>
      </c>
      <c r="C82" s="174" t="s">
        <v>210</v>
      </c>
      <c r="D82" s="174">
        <v>13215.0</v>
      </c>
      <c r="E82" s="298">
        <v>20143.0</v>
      </c>
      <c r="F82" s="177">
        <v>44594.0</v>
      </c>
      <c r="G82" s="299">
        <v>0.4722222222222222</v>
      </c>
      <c r="H82" s="174" t="s">
        <v>7468</v>
      </c>
      <c r="I82" s="174" t="s">
        <v>7472</v>
      </c>
      <c r="J82" s="174" t="s">
        <v>88</v>
      </c>
      <c r="K82" s="174" t="s">
        <v>131</v>
      </c>
      <c r="L82" s="155" t="s">
        <v>100</v>
      </c>
      <c r="M82" s="300"/>
    </row>
    <row r="83" hidden="1">
      <c r="A83" s="174" t="str">
        <f t="shared" si="1"/>
        <v>1746244594</v>
      </c>
      <c r="B83" s="174">
        <f>VLOOKUP(A83, 'FEB VERIFIED - OPEN'!A:C, 3,0)</f>
        <v>77</v>
      </c>
      <c r="C83" s="174" t="s">
        <v>202</v>
      </c>
      <c r="D83" s="174">
        <v>17462.0</v>
      </c>
      <c r="E83" s="298">
        <v>25331.0</v>
      </c>
      <c r="F83" s="177">
        <v>44594.0</v>
      </c>
      <c r="G83" s="299">
        <v>0.4722222222222222</v>
      </c>
      <c r="H83" s="174" t="s">
        <v>7468</v>
      </c>
      <c r="I83" s="174" t="s">
        <v>7464</v>
      </c>
      <c r="J83" s="174" t="s">
        <v>93</v>
      </c>
      <c r="K83" s="174" t="s">
        <v>106</v>
      </c>
      <c r="L83" s="155" t="s">
        <v>112</v>
      </c>
      <c r="M83" s="300"/>
    </row>
    <row r="84" hidden="1">
      <c r="A84" s="174" t="str">
        <f t="shared" si="1"/>
        <v>1770844594</v>
      </c>
      <c r="B84" s="174">
        <f>VLOOKUP(A84, 'FEB VERIFIED - OPEN'!A:C, 3,0)</f>
        <v>78</v>
      </c>
      <c r="C84" s="174" t="s">
        <v>3251</v>
      </c>
      <c r="D84" s="174">
        <v>17708.0</v>
      </c>
      <c r="E84" s="298">
        <v>14701.0</v>
      </c>
      <c r="F84" s="177">
        <v>44594.0</v>
      </c>
      <c r="G84" s="299">
        <v>0.4861111111111111</v>
      </c>
      <c r="H84" s="174" t="s">
        <v>7468</v>
      </c>
      <c r="I84" s="174" t="s">
        <v>7472</v>
      </c>
      <c r="J84" s="174" t="s">
        <v>88</v>
      </c>
      <c r="K84" s="174" t="s">
        <v>89</v>
      </c>
      <c r="L84" s="155" t="s">
        <v>96</v>
      </c>
      <c r="M84" s="300"/>
    </row>
    <row r="85" hidden="1">
      <c r="A85" s="174" t="str">
        <f t="shared" si="1"/>
        <v>1482144594</v>
      </c>
      <c r="B85" s="174">
        <f>VLOOKUP(A85, 'FEB VERIFIED - OPEN'!A:C, 3,0)</f>
        <v>79</v>
      </c>
      <c r="C85" s="174" t="s">
        <v>204</v>
      </c>
      <c r="D85" s="174">
        <v>14821.0</v>
      </c>
      <c r="E85" s="298">
        <v>21380.0</v>
      </c>
      <c r="F85" s="177">
        <v>44594.0</v>
      </c>
      <c r="G85" s="299">
        <v>0.4479166666666667</v>
      </c>
      <c r="H85" s="174" t="s">
        <v>7468</v>
      </c>
      <c r="I85" s="174" t="s">
        <v>7473</v>
      </c>
      <c r="J85" s="174" t="s">
        <v>101</v>
      </c>
      <c r="K85" s="174" t="s">
        <v>137</v>
      </c>
      <c r="L85" s="155" t="s">
        <v>122</v>
      </c>
      <c r="M85" s="300"/>
    </row>
    <row r="86" hidden="1">
      <c r="A86" s="174" t="str">
        <f t="shared" si="1"/>
        <v>1554944594</v>
      </c>
      <c r="B86" s="174">
        <f>VLOOKUP(A86, 'FEB VERIFIED - OPEN'!A:C, 3,0)</f>
        <v>80</v>
      </c>
      <c r="C86" s="174" t="s">
        <v>205</v>
      </c>
      <c r="D86" s="174">
        <v>15549.0</v>
      </c>
      <c r="E86" s="298">
        <v>27220.0</v>
      </c>
      <c r="F86" s="177">
        <v>44594.0</v>
      </c>
      <c r="G86" s="299">
        <v>0.5</v>
      </c>
      <c r="H86" s="174" t="s">
        <v>7468</v>
      </c>
      <c r="I86" s="174" t="s">
        <v>7464</v>
      </c>
      <c r="J86" s="174" t="s">
        <v>8731</v>
      </c>
      <c r="K86" s="174" t="s">
        <v>206</v>
      </c>
      <c r="L86" s="155" t="s">
        <v>122</v>
      </c>
      <c r="M86" s="300"/>
    </row>
    <row r="87" hidden="1">
      <c r="A87" s="174" t="str">
        <f t="shared" si="1"/>
        <v>1101244594</v>
      </c>
      <c r="B87" s="174">
        <f>VLOOKUP(A87, 'FEB VERIFIED - OPEN'!A:C, 3,0)</f>
        <v>81</v>
      </c>
      <c r="C87" s="174" t="s">
        <v>209</v>
      </c>
      <c r="D87" s="174">
        <v>11012.0</v>
      </c>
      <c r="E87" s="298">
        <v>23539.0</v>
      </c>
      <c r="F87" s="177">
        <v>44594.0</v>
      </c>
      <c r="G87" s="299">
        <v>0.5111111111111111</v>
      </c>
      <c r="H87" s="174" t="s">
        <v>7463</v>
      </c>
      <c r="I87" s="174" t="s">
        <v>7473</v>
      </c>
      <c r="J87" s="174" t="s">
        <v>93</v>
      </c>
      <c r="K87" s="174" t="s">
        <v>174</v>
      </c>
      <c r="L87" s="155" t="s">
        <v>86</v>
      </c>
      <c r="M87" s="300"/>
    </row>
    <row r="88" hidden="1">
      <c r="A88" s="174" t="str">
        <f t="shared" si="1"/>
        <v>1305344594</v>
      </c>
      <c r="B88" s="174">
        <f>VLOOKUP(A88, 'FEB VERIFIED - OPEN'!A:C, 3,0)</f>
        <v>82</v>
      </c>
      <c r="C88" s="174" t="s">
        <v>207</v>
      </c>
      <c r="D88" s="174">
        <v>13053.0</v>
      </c>
      <c r="E88" s="298">
        <v>31604.0</v>
      </c>
      <c r="F88" s="177">
        <v>44594.0</v>
      </c>
      <c r="G88" s="299">
        <v>0.5243055555555556</v>
      </c>
      <c r="H88" s="174" t="s">
        <v>7468</v>
      </c>
      <c r="I88" s="174" t="s">
        <v>7473</v>
      </c>
      <c r="J88" s="174" t="s">
        <v>101</v>
      </c>
      <c r="K88" s="174" t="s">
        <v>98</v>
      </c>
      <c r="L88" s="155" t="s">
        <v>122</v>
      </c>
      <c r="M88" s="300"/>
    </row>
    <row r="89" hidden="1">
      <c r="A89" s="174" t="str">
        <f t="shared" si="1"/>
        <v>1718644594</v>
      </c>
      <c r="B89" s="174">
        <f>VLOOKUP(A89, 'FEB VERIFIED - OPEN'!A:C, 3,0)</f>
        <v>83</v>
      </c>
      <c r="C89" s="174" t="s">
        <v>3257</v>
      </c>
      <c r="D89" s="174">
        <v>17186.0</v>
      </c>
      <c r="E89" s="298">
        <v>32887.0</v>
      </c>
      <c r="F89" s="177">
        <v>44594.0</v>
      </c>
      <c r="G89" s="299">
        <v>0.5625</v>
      </c>
      <c r="H89" s="174" t="s">
        <v>7468</v>
      </c>
      <c r="I89" s="174" t="s">
        <v>7464</v>
      </c>
      <c r="J89" s="174" t="s">
        <v>93</v>
      </c>
      <c r="K89" s="174" t="s">
        <v>179</v>
      </c>
      <c r="L89" s="155" t="s">
        <v>122</v>
      </c>
      <c r="M89" s="300"/>
    </row>
    <row r="90" hidden="1">
      <c r="A90" s="174" t="str">
        <f t="shared" si="1"/>
        <v>1648144594</v>
      </c>
      <c r="B90" s="174">
        <f>VLOOKUP(A90, 'FEB VERIFIED - OPEN'!A:C, 3,0)</f>
        <v>84</v>
      </c>
      <c r="C90" s="174" t="s">
        <v>212</v>
      </c>
      <c r="D90" s="174">
        <v>16481.0</v>
      </c>
      <c r="E90" s="298">
        <v>23102.0</v>
      </c>
      <c r="F90" s="177">
        <v>44594.0</v>
      </c>
      <c r="G90" s="299">
        <v>0.5625</v>
      </c>
      <c r="H90" s="174" t="s">
        <v>7463</v>
      </c>
      <c r="I90" s="174" t="s">
        <v>7464</v>
      </c>
      <c r="J90" s="174" t="s">
        <v>101</v>
      </c>
      <c r="K90" s="174" t="s">
        <v>147</v>
      </c>
      <c r="L90" s="155" t="s">
        <v>86</v>
      </c>
      <c r="M90" s="300"/>
    </row>
    <row r="91" hidden="1">
      <c r="A91" s="174" t="str">
        <f t="shared" si="1"/>
        <v>1472944594</v>
      </c>
      <c r="B91" s="174">
        <f>VLOOKUP(A91, 'FEB VERIFIED - OPEN'!A:C, 3,0)</f>
        <v>85</v>
      </c>
      <c r="C91" s="174" t="s">
        <v>216</v>
      </c>
      <c r="D91" s="174">
        <v>14729.0</v>
      </c>
      <c r="E91" s="298">
        <v>30461.0</v>
      </c>
      <c r="F91" s="177">
        <v>44594.0</v>
      </c>
      <c r="G91" s="299">
        <v>0.5625</v>
      </c>
      <c r="H91" s="174" t="s">
        <v>7468</v>
      </c>
      <c r="I91" s="174" t="s">
        <v>7464</v>
      </c>
      <c r="J91" s="174" t="s">
        <v>93</v>
      </c>
      <c r="K91" s="174" t="s">
        <v>189</v>
      </c>
      <c r="L91" s="155" t="s">
        <v>122</v>
      </c>
      <c r="M91" s="300"/>
    </row>
    <row r="92" hidden="1">
      <c r="A92" s="174" t="str">
        <f t="shared" si="1"/>
        <v>1580044594</v>
      </c>
      <c r="B92" s="174">
        <f>VLOOKUP(A92, 'FEB VERIFIED - OPEN'!A:C, 3,0)</f>
        <v>86</v>
      </c>
      <c r="C92" s="174" t="s">
        <v>213</v>
      </c>
      <c r="D92" s="174">
        <v>15800.0</v>
      </c>
      <c r="E92" s="298">
        <v>21210.0</v>
      </c>
      <c r="F92" s="177">
        <v>44594.0</v>
      </c>
      <c r="G92" s="299">
        <v>0.5729166666666666</v>
      </c>
      <c r="H92" s="174" t="s">
        <v>7463</v>
      </c>
      <c r="I92" s="174" t="s">
        <v>7464</v>
      </c>
      <c r="J92" s="174" t="s">
        <v>93</v>
      </c>
      <c r="K92" s="174" t="s">
        <v>98</v>
      </c>
      <c r="L92" s="155" t="s">
        <v>86</v>
      </c>
      <c r="M92" s="300"/>
    </row>
    <row r="93" hidden="1">
      <c r="A93" s="174" t="str">
        <f t="shared" si="1"/>
        <v>1800244594</v>
      </c>
      <c r="B93" s="174">
        <f>VLOOKUP(A93, 'FEB VERIFIED - OPEN'!A:C, 3,0)</f>
        <v>87</v>
      </c>
      <c r="C93" s="174" t="s">
        <v>214</v>
      </c>
      <c r="D93" s="174">
        <v>18002.0</v>
      </c>
      <c r="E93" s="298">
        <v>19647.0</v>
      </c>
      <c r="F93" s="177">
        <v>44594.0</v>
      </c>
      <c r="G93" s="299">
        <v>0.5729166666666666</v>
      </c>
      <c r="H93" s="174" t="s">
        <v>7463</v>
      </c>
      <c r="I93" s="174" t="s">
        <v>8729</v>
      </c>
      <c r="J93" s="174" t="s">
        <v>88</v>
      </c>
      <c r="K93" s="174" t="s">
        <v>113</v>
      </c>
      <c r="L93" s="155" t="s">
        <v>108</v>
      </c>
      <c r="M93" s="300"/>
    </row>
    <row r="94" hidden="1">
      <c r="A94" s="174" t="str">
        <f t="shared" si="1"/>
        <v>1779344594</v>
      </c>
      <c r="B94" s="174">
        <f>VLOOKUP(A94, 'FEB VERIFIED - OPEN'!A:C, 3,0)</f>
        <v>88</v>
      </c>
      <c r="C94" s="174" t="s">
        <v>217</v>
      </c>
      <c r="D94" s="174">
        <v>17793.0</v>
      </c>
      <c r="E94" s="298">
        <v>20823.0</v>
      </c>
      <c r="F94" s="177">
        <v>44594.0</v>
      </c>
      <c r="G94" s="299">
        <v>0.5791666666666667</v>
      </c>
      <c r="H94" s="174" t="s">
        <v>7468</v>
      </c>
      <c r="I94" s="174" t="s">
        <v>7473</v>
      </c>
      <c r="J94" s="174" t="s">
        <v>97</v>
      </c>
      <c r="K94" s="174" t="s">
        <v>218</v>
      </c>
      <c r="L94" s="155" t="s">
        <v>96</v>
      </c>
      <c r="M94" s="300"/>
    </row>
    <row r="95" hidden="1">
      <c r="A95" s="174" t="str">
        <f t="shared" si="1"/>
        <v>1524444594</v>
      </c>
      <c r="B95" s="174">
        <f>VLOOKUP(A95, 'FEB VERIFIED - OPEN'!A:C, 3,0)</f>
        <v>89</v>
      </c>
      <c r="C95" s="174" t="s">
        <v>220</v>
      </c>
      <c r="D95" s="174">
        <v>15244.0</v>
      </c>
      <c r="E95" s="298">
        <v>22139.0</v>
      </c>
      <c r="F95" s="177">
        <v>44594.0</v>
      </c>
      <c r="G95" s="299">
        <v>0.5833333333333334</v>
      </c>
      <c r="H95" s="174" t="s">
        <v>7468</v>
      </c>
      <c r="I95" s="174" t="s">
        <v>7464</v>
      </c>
      <c r="J95" s="174" t="s">
        <v>93</v>
      </c>
      <c r="K95" s="174" t="s">
        <v>221</v>
      </c>
      <c r="L95" s="155" t="s">
        <v>86</v>
      </c>
      <c r="M95" s="300"/>
    </row>
    <row r="96" hidden="1">
      <c r="A96" s="174" t="str">
        <f t="shared" si="1"/>
        <v>1698244594</v>
      </c>
      <c r="B96" s="174">
        <f>VLOOKUP(A96, 'FEB VERIFIED - OPEN'!A:C, 3,0)</f>
        <v>90</v>
      </c>
      <c r="C96" s="174" t="s">
        <v>225</v>
      </c>
      <c r="D96" s="174">
        <v>16982.0</v>
      </c>
      <c r="E96" s="298">
        <v>21978.0</v>
      </c>
      <c r="F96" s="177">
        <v>44594.0</v>
      </c>
      <c r="G96" s="299">
        <v>0.5833333333333334</v>
      </c>
      <c r="H96" s="174" t="s">
        <v>7468</v>
      </c>
      <c r="I96" s="174" t="s">
        <v>7464</v>
      </c>
      <c r="J96" s="174" t="s">
        <v>93</v>
      </c>
      <c r="K96" s="174" t="s">
        <v>98</v>
      </c>
      <c r="L96" s="155" t="s">
        <v>86</v>
      </c>
      <c r="M96" s="300"/>
    </row>
    <row r="97" hidden="1">
      <c r="A97" s="174" t="str">
        <f t="shared" si="1"/>
        <v>1564844594</v>
      </c>
      <c r="B97" s="174">
        <f>VLOOKUP(A97, 'FEB VERIFIED - OPEN'!A:C, 3,0)</f>
        <v>91</v>
      </c>
      <c r="C97" s="174" t="s">
        <v>226</v>
      </c>
      <c r="D97" s="174">
        <v>15648.0</v>
      </c>
      <c r="E97" s="298">
        <v>25882.0</v>
      </c>
      <c r="F97" s="177">
        <v>44594.0</v>
      </c>
      <c r="G97" s="299">
        <v>0.59375</v>
      </c>
      <c r="H97" s="174" t="s">
        <v>7463</v>
      </c>
      <c r="I97" s="174" t="s">
        <v>7472</v>
      </c>
      <c r="J97" s="174" t="s">
        <v>88</v>
      </c>
      <c r="K97" s="174" t="s">
        <v>102</v>
      </c>
      <c r="L97" s="155" t="s">
        <v>100</v>
      </c>
      <c r="M97" s="300"/>
    </row>
    <row r="98" hidden="1">
      <c r="A98" s="174" t="str">
        <f t="shared" si="1"/>
        <v>1200144594</v>
      </c>
      <c r="B98" s="174">
        <f>VLOOKUP(A98, 'FEB VERIFIED - OPEN'!A:C, 3,0)</f>
        <v>92</v>
      </c>
      <c r="C98" s="174" t="s">
        <v>222</v>
      </c>
      <c r="D98" s="174">
        <v>12001.0</v>
      </c>
      <c r="E98" s="298">
        <v>29034.0</v>
      </c>
      <c r="F98" s="177">
        <v>44594.0</v>
      </c>
      <c r="G98" s="299">
        <v>0.5625</v>
      </c>
      <c r="H98" s="174" t="s">
        <v>7468</v>
      </c>
      <c r="I98" s="174" t="s">
        <v>7473</v>
      </c>
      <c r="J98" s="174" t="s">
        <v>101</v>
      </c>
      <c r="K98" s="174" t="s">
        <v>182</v>
      </c>
      <c r="L98" s="155" t="s">
        <v>86</v>
      </c>
      <c r="M98" s="300"/>
    </row>
    <row r="99" hidden="1">
      <c r="A99" s="174" t="str">
        <f t="shared" si="1"/>
        <v>977544594</v>
      </c>
      <c r="B99" s="174">
        <f>VLOOKUP(A99, 'FEB VERIFIED - OPEN'!A:C, 3,0)</f>
        <v>93</v>
      </c>
      <c r="C99" s="174" t="s">
        <v>219</v>
      </c>
      <c r="D99" s="174">
        <v>9775.0</v>
      </c>
      <c r="E99" s="298">
        <v>16906.0</v>
      </c>
      <c r="F99" s="177">
        <v>44594.0</v>
      </c>
      <c r="G99" s="299">
        <v>0.59375</v>
      </c>
      <c r="H99" s="174" t="s">
        <v>7463</v>
      </c>
      <c r="I99" s="174" t="s">
        <v>7473</v>
      </c>
      <c r="J99" s="174" t="s">
        <v>101</v>
      </c>
      <c r="K99" s="174" t="s">
        <v>94</v>
      </c>
      <c r="L99" s="155" t="s">
        <v>122</v>
      </c>
      <c r="M99" s="300"/>
    </row>
    <row r="100" hidden="1">
      <c r="A100" s="174" t="str">
        <f t="shared" si="1"/>
        <v>917644594</v>
      </c>
      <c r="B100" s="174">
        <f>VLOOKUP(A100, 'FEB VERIFIED - OPEN'!A:C, 3,0)</f>
        <v>94</v>
      </c>
      <c r="C100" s="174" t="s">
        <v>227</v>
      </c>
      <c r="D100" s="174">
        <v>9176.0</v>
      </c>
      <c r="E100" s="298">
        <v>17667.0</v>
      </c>
      <c r="F100" s="177">
        <v>44594.0</v>
      </c>
      <c r="G100" s="299">
        <v>0.6041666666666666</v>
      </c>
      <c r="H100" s="174" t="s">
        <v>7468</v>
      </c>
      <c r="I100" s="174" t="s">
        <v>7473</v>
      </c>
      <c r="J100" s="174" t="s">
        <v>101</v>
      </c>
      <c r="K100" s="174" t="s">
        <v>89</v>
      </c>
      <c r="L100" s="155" t="s">
        <v>86</v>
      </c>
      <c r="M100" s="300"/>
    </row>
    <row r="101" hidden="1">
      <c r="A101" s="174" t="str">
        <f t="shared" si="1"/>
        <v>1113144594</v>
      </c>
      <c r="B101" s="174">
        <f>VLOOKUP(A101, 'FEB VERIFIED - OPEN'!A:C, 3,0)</f>
        <v>95</v>
      </c>
      <c r="C101" s="174" t="s">
        <v>229</v>
      </c>
      <c r="D101" s="174">
        <v>11131.0</v>
      </c>
      <c r="E101" s="298">
        <v>16644.0</v>
      </c>
      <c r="F101" s="177">
        <v>44594.0</v>
      </c>
      <c r="G101" s="299">
        <v>0.5833333333333334</v>
      </c>
      <c r="H101" s="174" t="s">
        <v>7463</v>
      </c>
      <c r="I101" s="174" t="s">
        <v>7473</v>
      </c>
      <c r="J101" s="174" t="s">
        <v>101</v>
      </c>
      <c r="K101" s="174" t="s">
        <v>89</v>
      </c>
      <c r="L101" s="155" t="s">
        <v>122</v>
      </c>
      <c r="M101" s="300"/>
    </row>
    <row r="102" hidden="1">
      <c r="A102" s="174" t="str">
        <f t="shared" si="1"/>
        <v>1592344594</v>
      </c>
      <c r="B102" s="174">
        <f>VLOOKUP(A102, 'FEB VERIFIED - OPEN'!A:C, 3,0)</f>
        <v>96</v>
      </c>
      <c r="C102" s="174" t="s">
        <v>230</v>
      </c>
      <c r="D102" s="174">
        <v>15923.0</v>
      </c>
      <c r="E102" s="298">
        <v>23037.0</v>
      </c>
      <c r="F102" s="177">
        <v>44594.0</v>
      </c>
      <c r="G102" s="299">
        <v>0.59375</v>
      </c>
      <c r="H102" s="174" t="s">
        <v>7463</v>
      </c>
      <c r="I102" s="174" t="s">
        <v>7473</v>
      </c>
      <c r="J102" s="174" t="s">
        <v>101</v>
      </c>
      <c r="K102" s="174" t="s">
        <v>147</v>
      </c>
      <c r="L102" s="155" t="s">
        <v>122</v>
      </c>
      <c r="M102" s="300"/>
    </row>
    <row r="103" hidden="1">
      <c r="A103" s="174" t="str">
        <f t="shared" si="1"/>
        <v>1519044594</v>
      </c>
      <c r="B103" s="174">
        <f>VLOOKUP(A103, 'FEB VERIFIED - OPEN'!A:C, 3,0)</f>
        <v>97</v>
      </c>
      <c r="C103" s="174" t="s">
        <v>231</v>
      </c>
      <c r="D103" s="174">
        <v>15190.0</v>
      </c>
      <c r="E103" s="298">
        <v>11783.0</v>
      </c>
      <c r="F103" s="177">
        <v>44594.0</v>
      </c>
      <c r="G103" s="299">
        <v>0.625</v>
      </c>
      <c r="H103" s="174" t="s">
        <v>7468</v>
      </c>
      <c r="I103" s="174" t="s">
        <v>7464</v>
      </c>
      <c r="J103" s="174" t="s">
        <v>93</v>
      </c>
      <c r="K103" s="174" t="s">
        <v>94</v>
      </c>
      <c r="L103" s="155" t="s">
        <v>86</v>
      </c>
      <c r="M103" s="300"/>
    </row>
    <row r="104" hidden="1">
      <c r="A104" s="174" t="str">
        <f t="shared" si="1"/>
        <v>1417844594</v>
      </c>
      <c r="B104" s="174">
        <f>VLOOKUP(A104, 'FEB VERIFIED - OPEN'!A:C, 3,0)</f>
        <v>98</v>
      </c>
      <c r="C104" s="174" t="s">
        <v>236</v>
      </c>
      <c r="D104" s="174">
        <v>14178.0</v>
      </c>
      <c r="E104" s="298">
        <v>20540.0</v>
      </c>
      <c r="F104" s="177">
        <v>44594.0</v>
      </c>
      <c r="G104" s="299">
        <v>0.625</v>
      </c>
      <c r="H104" s="174" t="s">
        <v>7463</v>
      </c>
      <c r="I104" s="174" t="s">
        <v>7464</v>
      </c>
      <c r="J104" s="174" t="s">
        <v>93</v>
      </c>
      <c r="K104" s="174" t="s">
        <v>147</v>
      </c>
      <c r="L104" s="155" t="s">
        <v>122</v>
      </c>
      <c r="M104" s="300"/>
    </row>
    <row r="105" hidden="1">
      <c r="A105" s="174" t="str">
        <f t="shared" si="1"/>
        <v>1785544594</v>
      </c>
      <c r="B105" s="174">
        <f>VLOOKUP(A105, 'FEB VERIFIED - OPEN'!A:C, 3,0)</f>
        <v>99</v>
      </c>
      <c r="C105" s="174" t="s">
        <v>232</v>
      </c>
      <c r="D105" s="174">
        <v>17855.0</v>
      </c>
      <c r="E105" s="298">
        <v>20194.0</v>
      </c>
      <c r="F105" s="177">
        <v>44594.0</v>
      </c>
      <c r="G105" s="299">
        <v>0.6458333333333334</v>
      </c>
      <c r="H105" s="174" t="s">
        <v>7468</v>
      </c>
      <c r="I105" s="174" t="s">
        <v>7472</v>
      </c>
      <c r="J105" s="174" t="s">
        <v>88</v>
      </c>
      <c r="K105" s="174" t="s">
        <v>131</v>
      </c>
      <c r="L105" s="155" t="s">
        <v>108</v>
      </c>
      <c r="M105" s="300"/>
    </row>
    <row r="106" hidden="1">
      <c r="A106" s="174" t="str">
        <f t="shared" si="1"/>
        <v>1232844594</v>
      </c>
      <c r="B106" s="174">
        <f>VLOOKUP(A106, 'FEB VERIFIED - OPEN'!A:C, 3,0)</f>
        <v>100</v>
      </c>
      <c r="C106" s="174" t="s">
        <v>238</v>
      </c>
      <c r="D106" s="174">
        <v>12328.0</v>
      </c>
      <c r="E106" s="298">
        <v>18799.0</v>
      </c>
      <c r="F106" s="177">
        <v>44594.0</v>
      </c>
      <c r="G106" s="299">
        <v>0.65625</v>
      </c>
      <c r="H106" s="174" t="s">
        <v>7463</v>
      </c>
      <c r="I106" s="174" t="s">
        <v>7464</v>
      </c>
      <c r="J106" s="174" t="s">
        <v>93</v>
      </c>
      <c r="K106" s="174" t="s">
        <v>154</v>
      </c>
      <c r="L106" s="155" t="s">
        <v>86</v>
      </c>
      <c r="M106" s="300"/>
    </row>
    <row r="107" hidden="1">
      <c r="A107" s="174" t="str">
        <f t="shared" si="1"/>
        <v>1782544594</v>
      </c>
      <c r="B107" s="174">
        <f>VLOOKUP(A107, 'FEB VERIFIED - OPEN'!A:C, 3,0)</f>
        <v>101</v>
      </c>
      <c r="C107" s="174" t="s">
        <v>234</v>
      </c>
      <c r="D107" s="174">
        <v>17825.0</v>
      </c>
      <c r="E107" s="298">
        <v>15882.0</v>
      </c>
      <c r="F107" s="177">
        <v>44594.0</v>
      </c>
      <c r="G107" s="299">
        <v>0.65625</v>
      </c>
      <c r="H107" s="174" t="s">
        <v>7463</v>
      </c>
      <c r="I107" s="174" t="s">
        <v>7472</v>
      </c>
      <c r="J107" s="174" t="s">
        <v>88</v>
      </c>
      <c r="K107" s="174" t="s">
        <v>102</v>
      </c>
      <c r="L107" s="155" t="s">
        <v>108</v>
      </c>
      <c r="M107" s="301" t="s">
        <v>7529</v>
      </c>
    </row>
    <row r="108" hidden="1">
      <c r="A108" s="174" t="str">
        <f t="shared" si="1"/>
        <v>1228744594</v>
      </c>
      <c r="B108" s="174">
        <f>VLOOKUP(A108, 'FEB VERIFIED - OPEN'!A:C, 3,0)</f>
        <v>102</v>
      </c>
      <c r="C108" s="174" t="s">
        <v>237</v>
      </c>
      <c r="D108" s="174">
        <v>12287.0</v>
      </c>
      <c r="E108" s="298">
        <v>26721.0</v>
      </c>
      <c r="F108" s="177">
        <v>44594.0</v>
      </c>
      <c r="G108" s="299">
        <v>0.65625</v>
      </c>
      <c r="H108" s="174" t="s">
        <v>7468</v>
      </c>
      <c r="I108" s="174" t="s">
        <v>7472</v>
      </c>
      <c r="J108" s="174" t="s">
        <v>97</v>
      </c>
      <c r="K108" s="174" t="s">
        <v>102</v>
      </c>
      <c r="L108" s="155" t="s">
        <v>112</v>
      </c>
      <c r="M108" s="300"/>
    </row>
    <row r="109" hidden="1">
      <c r="A109" s="174" t="str">
        <f t="shared" si="1"/>
        <v>1112744594</v>
      </c>
      <c r="B109" s="174">
        <f>VLOOKUP(A109, 'FEB VERIFIED - OPEN'!A:C, 3,0)</f>
        <v>103</v>
      </c>
      <c r="C109" s="174" t="s">
        <v>239</v>
      </c>
      <c r="D109" s="174">
        <v>11127.0</v>
      </c>
      <c r="E109" s="298">
        <v>25704.0</v>
      </c>
      <c r="F109" s="177">
        <v>44594.0</v>
      </c>
      <c r="G109" s="299">
        <v>0.65625</v>
      </c>
      <c r="H109" s="174" t="s">
        <v>7468</v>
      </c>
      <c r="I109" s="174" t="s">
        <v>7472</v>
      </c>
      <c r="J109" s="174" t="s">
        <v>88</v>
      </c>
      <c r="K109" s="174" t="s">
        <v>102</v>
      </c>
      <c r="L109" s="155" t="s">
        <v>100</v>
      </c>
      <c r="M109" s="300"/>
    </row>
    <row r="110" hidden="1">
      <c r="A110" s="174" t="str">
        <f t="shared" si="1"/>
        <v>1796744594</v>
      </c>
      <c r="B110" s="174">
        <f>VLOOKUP(A110, 'FEB VERIFIED - OPEN'!A:C, 3,0)</f>
        <v>104</v>
      </c>
      <c r="C110" s="174" t="s">
        <v>215</v>
      </c>
      <c r="D110" s="174">
        <v>17967.0</v>
      </c>
      <c r="E110" s="298">
        <v>19257.0</v>
      </c>
      <c r="F110" s="177">
        <v>44594.0</v>
      </c>
      <c r="G110" s="299">
        <v>0.5416666666666666</v>
      </c>
      <c r="H110" s="174" t="s">
        <v>8728</v>
      </c>
      <c r="I110" s="174" t="s">
        <v>8732</v>
      </c>
      <c r="J110" s="174" t="s">
        <v>88</v>
      </c>
      <c r="K110" s="174" t="s">
        <v>102</v>
      </c>
      <c r="L110" s="155" t="s">
        <v>108</v>
      </c>
      <c r="M110" s="300"/>
    </row>
    <row r="111" hidden="1">
      <c r="A111" s="174" t="str">
        <f t="shared" si="1"/>
        <v>1683744594</v>
      </c>
      <c r="B111" s="174">
        <f>VLOOKUP(A111, 'FEB VERIFIED - OPEN'!A:C, 3,0)</f>
        <v>105</v>
      </c>
      <c r="C111" s="174" t="s">
        <v>223</v>
      </c>
      <c r="D111" s="174">
        <v>16837.0</v>
      </c>
      <c r="E111" s="298">
        <v>20933.0</v>
      </c>
      <c r="F111" s="177">
        <v>44594.0</v>
      </c>
      <c r="G111" s="299">
        <v>0.5625</v>
      </c>
      <c r="H111" s="174" t="s">
        <v>8733</v>
      </c>
      <c r="I111" s="174" t="s">
        <v>8732</v>
      </c>
      <c r="J111" s="174" t="s">
        <v>88</v>
      </c>
      <c r="K111" s="174" t="s">
        <v>224</v>
      </c>
      <c r="L111" s="155" t="s">
        <v>100</v>
      </c>
      <c r="M111" s="300"/>
    </row>
    <row r="112" hidden="1">
      <c r="A112" s="174" t="str">
        <f t="shared" si="1"/>
        <v>1416144594</v>
      </c>
      <c r="B112" s="174">
        <f>VLOOKUP(A112, 'FEB VERIFIED - OPEN'!A:C, 3,0)</f>
        <v>106</v>
      </c>
      <c r="C112" s="174" t="s">
        <v>235</v>
      </c>
      <c r="D112" s="174">
        <v>14161.0</v>
      </c>
      <c r="E112" s="298">
        <v>18739.0</v>
      </c>
      <c r="F112" s="177">
        <v>44594.0</v>
      </c>
      <c r="G112" s="299">
        <v>0.6770833333333334</v>
      </c>
      <c r="H112" s="174" t="s">
        <v>7463</v>
      </c>
      <c r="I112" s="174" t="s">
        <v>7473</v>
      </c>
      <c r="J112" s="174" t="s">
        <v>101</v>
      </c>
      <c r="K112" s="174" t="s">
        <v>98</v>
      </c>
      <c r="L112" s="155" t="s">
        <v>86</v>
      </c>
      <c r="M112" s="300"/>
    </row>
    <row r="113" hidden="1">
      <c r="A113" s="174" t="str">
        <f t="shared" si="1"/>
        <v>1547944594</v>
      </c>
      <c r="B113" s="174">
        <f>VLOOKUP(A113, 'FEB VERIFIED - OPEN'!A:C, 3,0)</f>
        <v>107</v>
      </c>
      <c r="C113" s="174" t="s">
        <v>241</v>
      </c>
      <c r="D113" s="174">
        <v>15479.0</v>
      </c>
      <c r="E113" s="298">
        <v>28397.0</v>
      </c>
      <c r="F113" s="177">
        <v>44594.0</v>
      </c>
      <c r="G113" s="299">
        <v>0.6770833333333334</v>
      </c>
      <c r="H113" s="174" t="s">
        <v>7468</v>
      </c>
      <c r="I113" s="174" t="s">
        <v>7473</v>
      </c>
      <c r="J113" s="174" t="s">
        <v>101</v>
      </c>
      <c r="K113" s="174" t="s">
        <v>242</v>
      </c>
      <c r="L113" s="155" t="s">
        <v>122</v>
      </c>
      <c r="M113" s="300"/>
    </row>
    <row r="114" hidden="1">
      <c r="A114" s="174" t="str">
        <f t="shared" si="1"/>
        <v>1801344594</v>
      </c>
      <c r="B114" s="174">
        <f>VLOOKUP(A114, 'FEB VERIFIED - OPEN'!A:C, 3,0)</f>
        <v>108</v>
      </c>
      <c r="C114" s="174" t="s">
        <v>228</v>
      </c>
      <c r="D114" s="174">
        <v>18013.0</v>
      </c>
      <c r="E114" s="298">
        <v>21042.0</v>
      </c>
      <c r="F114" s="177">
        <v>44594.0</v>
      </c>
      <c r="G114" s="299">
        <v>0.5729166666666666</v>
      </c>
      <c r="H114" s="174" t="s">
        <v>8733</v>
      </c>
      <c r="I114" s="174" t="s">
        <v>8732</v>
      </c>
      <c r="J114" s="174" t="s">
        <v>8734</v>
      </c>
      <c r="K114" s="174" t="s">
        <v>147</v>
      </c>
      <c r="L114" s="155" t="s">
        <v>96</v>
      </c>
      <c r="M114" s="300"/>
    </row>
    <row r="115" hidden="1">
      <c r="A115" s="174" t="str">
        <f t="shared" si="1"/>
        <v>1667744594</v>
      </c>
      <c r="B115" s="174">
        <f>VLOOKUP(A115, 'FEB VERIFIED - OPEN'!A:C, 3,0)</f>
        <v>109</v>
      </c>
      <c r="C115" s="174" t="s">
        <v>233</v>
      </c>
      <c r="D115" s="174">
        <v>16677.0</v>
      </c>
      <c r="E115" s="298">
        <v>20737.0</v>
      </c>
      <c r="F115" s="177">
        <v>44594.0</v>
      </c>
      <c r="G115" s="299">
        <v>0.59375</v>
      </c>
      <c r="H115" s="174" t="s">
        <v>8728</v>
      </c>
      <c r="I115" s="174" t="s">
        <v>8732</v>
      </c>
      <c r="J115" s="174" t="s">
        <v>88</v>
      </c>
      <c r="K115" s="174" t="s">
        <v>89</v>
      </c>
      <c r="L115" s="155" t="s">
        <v>96</v>
      </c>
      <c r="M115" s="300"/>
    </row>
    <row r="116" hidden="1">
      <c r="A116" s="174" t="str">
        <f t="shared" si="1"/>
        <v>1014144594</v>
      </c>
      <c r="B116" s="174">
        <f>VLOOKUP(A116, 'FEB VERIFIED - OPEN'!A:C, 3,0)</f>
        <v>110</v>
      </c>
      <c r="C116" s="174" t="s">
        <v>240</v>
      </c>
      <c r="D116" s="174">
        <v>10141.0</v>
      </c>
      <c r="E116" s="298">
        <v>23797.0</v>
      </c>
      <c r="F116" s="177">
        <v>44594.0</v>
      </c>
      <c r="G116" s="299">
        <v>0.6875</v>
      </c>
      <c r="H116" s="174" t="s">
        <v>7468</v>
      </c>
      <c r="I116" s="174" t="s">
        <v>7473</v>
      </c>
      <c r="J116" s="174" t="s">
        <v>101</v>
      </c>
      <c r="K116" s="174" t="s">
        <v>135</v>
      </c>
      <c r="L116" s="155" t="s">
        <v>112</v>
      </c>
      <c r="M116" s="300"/>
    </row>
    <row r="117" hidden="1">
      <c r="A117" s="174" t="str">
        <f t="shared" si="1"/>
        <v>1421244595</v>
      </c>
      <c r="B117" s="174">
        <f>VLOOKUP(A117, 'FEB VERIFIED - OPEN'!A:C, 3,0)</f>
        <v>111</v>
      </c>
      <c r="C117" s="174" t="s">
        <v>243</v>
      </c>
      <c r="D117" s="174">
        <v>14212.0</v>
      </c>
      <c r="E117" s="298">
        <v>21952.0</v>
      </c>
      <c r="F117" s="177">
        <v>44595.0</v>
      </c>
      <c r="G117" s="299">
        <v>0.34097222222222223</v>
      </c>
      <c r="H117" s="174" t="s">
        <v>7468</v>
      </c>
      <c r="I117" s="174" t="s">
        <v>7473</v>
      </c>
      <c r="J117" s="174" t="s">
        <v>101</v>
      </c>
      <c r="K117" s="174" t="s">
        <v>174</v>
      </c>
      <c r="L117" s="155" t="s">
        <v>86</v>
      </c>
      <c r="M117" s="300"/>
    </row>
    <row r="118" hidden="1">
      <c r="A118" s="174" t="str">
        <f t="shared" si="1"/>
        <v>927844595</v>
      </c>
      <c r="B118" s="174">
        <f>VLOOKUP(A118, 'FEB VERIFIED - OPEN'!A:C, 3,0)</f>
        <v>112</v>
      </c>
      <c r="C118" s="174" t="s">
        <v>244</v>
      </c>
      <c r="D118" s="174">
        <v>9278.0</v>
      </c>
      <c r="E118" s="298">
        <v>24413.0</v>
      </c>
      <c r="F118" s="177">
        <v>44595.0</v>
      </c>
      <c r="G118" s="299">
        <v>0.3958333333333333</v>
      </c>
      <c r="H118" s="174" t="s">
        <v>7463</v>
      </c>
      <c r="I118" s="174" t="s">
        <v>7472</v>
      </c>
      <c r="J118" s="174" t="s">
        <v>97</v>
      </c>
      <c r="K118" s="174" t="s">
        <v>147</v>
      </c>
      <c r="L118" s="155" t="s">
        <v>122</v>
      </c>
      <c r="M118" s="300"/>
    </row>
    <row r="119" hidden="1">
      <c r="A119" s="174" t="str">
        <f t="shared" si="1"/>
        <v>1593844595</v>
      </c>
      <c r="B119" s="174">
        <f>VLOOKUP(A119, 'FEB VERIFIED - OPEN'!A:C, 3,0)</f>
        <v>113</v>
      </c>
      <c r="C119" s="174" t="s">
        <v>245</v>
      </c>
      <c r="D119" s="174">
        <v>15938.0</v>
      </c>
      <c r="E119" s="298">
        <v>24547.0</v>
      </c>
      <c r="F119" s="177">
        <v>44595.0</v>
      </c>
      <c r="G119" s="299">
        <v>0.3958333333333333</v>
      </c>
      <c r="H119" s="174" t="s">
        <v>7468</v>
      </c>
      <c r="I119" s="174" t="s">
        <v>7472</v>
      </c>
      <c r="J119" s="174" t="s">
        <v>97</v>
      </c>
      <c r="K119" s="174" t="s">
        <v>98</v>
      </c>
      <c r="L119" s="155" t="s">
        <v>86</v>
      </c>
      <c r="M119" s="300"/>
    </row>
    <row r="120" hidden="1">
      <c r="A120" s="174" t="str">
        <f t="shared" si="1"/>
        <v>1699944595</v>
      </c>
      <c r="B120" s="174">
        <f>VLOOKUP(A120, 'FEB VERIFIED - OPEN'!A:C, 3,0)</f>
        <v>114</v>
      </c>
      <c r="C120" s="174" t="s">
        <v>246</v>
      </c>
      <c r="D120" s="174">
        <v>16999.0</v>
      </c>
      <c r="E120" s="298">
        <v>25187.0</v>
      </c>
      <c r="F120" s="177">
        <v>44595.0</v>
      </c>
      <c r="G120" s="299">
        <v>0.3958333333333333</v>
      </c>
      <c r="H120" s="174" t="s">
        <v>7463</v>
      </c>
      <c r="I120" s="174" t="s">
        <v>7472</v>
      </c>
      <c r="J120" s="174" t="s">
        <v>97</v>
      </c>
      <c r="K120" s="174" t="s">
        <v>247</v>
      </c>
      <c r="L120" s="155" t="s">
        <v>86</v>
      </c>
      <c r="M120" s="300"/>
    </row>
    <row r="121" hidden="1">
      <c r="A121" s="174" t="str">
        <f t="shared" si="1"/>
        <v>1512944595</v>
      </c>
      <c r="B121" s="174">
        <f>VLOOKUP(A121, 'FEB VERIFIED - OPEN'!A:C, 3,0)</f>
        <v>115</v>
      </c>
      <c r="C121" s="174" t="s">
        <v>248</v>
      </c>
      <c r="D121" s="174">
        <v>15129.0</v>
      </c>
      <c r="E121" s="298">
        <v>22829.0</v>
      </c>
      <c r="F121" s="177">
        <v>44595.0</v>
      </c>
      <c r="G121" s="299">
        <v>0.3958333333333333</v>
      </c>
      <c r="H121" s="174" t="s">
        <v>7463</v>
      </c>
      <c r="I121" s="174" t="s">
        <v>7472</v>
      </c>
      <c r="J121" s="174" t="s">
        <v>97</v>
      </c>
      <c r="K121" s="174" t="s">
        <v>189</v>
      </c>
      <c r="L121" s="155" t="s">
        <v>86</v>
      </c>
      <c r="M121" s="300"/>
    </row>
    <row r="122" hidden="1">
      <c r="A122" s="174" t="str">
        <f t="shared" si="1"/>
        <v>989644595</v>
      </c>
      <c r="B122" s="174">
        <f>VLOOKUP(A122, 'FEB VERIFIED - OPEN'!A:C, 3,0)</f>
        <v>116</v>
      </c>
      <c r="C122" s="174" t="s">
        <v>249</v>
      </c>
      <c r="D122" s="174">
        <v>9896.0</v>
      </c>
      <c r="E122" s="298">
        <v>26782.0</v>
      </c>
      <c r="F122" s="177">
        <v>44595.0</v>
      </c>
      <c r="G122" s="299">
        <v>0.375</v>
      </c>
      <c r="H122" s="174" t="s">
        <v>7463</v>
      </c>
      <c r="I122" s="174" t="s">
        <v>7473</v>
      </c>
      <c r="J122" s="174" t="s">
        <v>101</v>
      </c>
      <c r="K122" s="174" t="s">
        <v>192</v>
      </c>
      <c r="L122" s="155" t="s">
        <v>100</v>
      </c>
      <c r="M122" s="300"/>
    </row>
    <row r="123" hidden="1">
      <c r="A123" s="174" t="str">
        <f t="shared" si="1"/>
        <v>1017044593</v>
      </c>
      <c r="B123" s="174">
        <f>VLOOKUP(A123, 'FEB VERIFIED - OPEN'!A:C, 3,0)</f>
        <v>117</v>
      </c>
      <c r="C123" s="174" t="s">
        <v>151</v>
      </c>
      <c r="D123" s="174">
        <v>10170.0</v>
      </c>
      <c r="E123" s="298">
        <v>23032.0</v>
      </c>
      <c r="F123" s="177">
        <v>44593.0</v>
      </c>
      <c r="G123" s="299">
        <v>0.6145833333333334</v>
      </c>
      <c r="H123" s="174" t="s">
        <v>7468</v>
      </c>
      <c r="I123" s="174" t="s">
        <v>7473</v>
      </c>
      <c r="J123" s="174" t="s">
        <v>101</v>
      </c>
      <c r="K123" s="174" t="s">
        <v>131</v>
      </c>
      <c r="L123" s="155" t="s">
        <v>100</v>
      </c>
      <c r="M123" s="300"/>
    </row>
    <row r="124" hidden="1">
      <c r="A124" s="174" t="str">
        <f t="shared" si="1"/>
        <v>1017044593</v>
      </c>
      <c r="B124" s="174">
        <f>VLOOKUP(A124, 'FEB VERIFIED - OPEN'!A:C, 3,0)</f>
        <v>117</v>
      </c>
      <c r="C124" s="174" t="s">
        <v>151</v>
      </c>
      <c r="D124" s="174">
        <v>10170.0</v>
      </c>
      <c r="E124" s="298">
        <v>23032.0</v>
      </c>
      <c r="F124" s="177">
        <v>44593.0</v>
      </c>
      <c r="G124" s="299">
        <v>0.6458333333333334</v>
      </c>
      <c r="H124" s="174" t="s">
        <v>7468</v>
      </c>
      <c r="I124" s="174" t="s">
        <v>7473</v>
      </c>
      <c r="J124" s="174" t="s">
        <v>101</v>
      </c>
      <c r="K124" s="174" t="s">
        <v>131</v>
      </c>
      <c r="L124" s="155" t="s">
        <v>100</v>
      </c>
      <c r="M124" s="300"/>
    </row>
    <row r="125" hidden="1">
      <c r="A125" s="174" t="str">
        <f t="shared" si="1"/>
        <v>1014544595</v>
      </c>
      <c r="B125" s="174">
        <f>VLOOKUP(A125, 'FEB VERIFIED - OPEN'!A:C, 3,0)</f>
        <v>118</v>
      </c>
      <c r="C125" s="174" t="s">
        <v>252</v>
      </c>
      <c r="D125" s="174">
        <v>10145.0</v>
      </c>
      <c r="E125" s="298">
        <v>30566.0</v>
      </c>
      <c r="F125" s="177">
        <v>44595.0</v>
      </c>
      <c r="G125" s="299">
        <v>0.4479166666666667</v>
      </c>
      <c r="H125" s="174" t="s">
        <v>7468</v>
      </c>
      <c r="I125" s="174" t="s">
        <v>7472</v>
      </c>
      <c r="J125" s="174" t="s">
        <v>97</v>
      </c>
      <c r="K125" s="174" t="s">
        <v>106</v>
      </c>
      <c r="L125" s="155" t="s">
        <v>100</v>
      </c>
      <c r="M125" s="300"/>
    </row>
    <row r="126" hidden="1">
      <c r="A126" s="174" t="str">
        <f t="shared" si="1"/>
        <v>1667144595</v>
      </c>
      <c r="B126" s="174">
        <f>VLOOKUP(A126, 'FEB VERIFIED - OPEN'!A:C, 3,0)</f>
        <v>119</v>
      </c>
      <c r="C126" s="174" t="s">
        <v>254</v>
      </c>
      <c r="D126" s="174">
        <v>16671.0</v>
      </c>
      <c r="E126" s="298">
        <v>22559.0</v>
      </c>
      <c r="F126" s="177">
        <v>44595.0</v>
      </c>
      <c r="G126" s="299">
        <v>0.4479166666666667</v>
      </c>
      <c r="H126" s="174" t="s">
        <v>7463</v>
      </c>
      <c r="I126" s="174" t="s">
        <v>7473</v>
      </c>
      <c r="J126" s="174" t="s">
        <v>101</v>
      </c>
      <c r="K126" s="174" t="s">
        <v>113</v>
      </c>
      <c r="L126" s="155" t="s">
        <v>100</v>
      </c>
      <c r="M126" s="300"/>
    </row>
    <row r="127" hidden="1">
      <c r="A127" s="174" t="str">
        <f t="shared" si="1"/>
        <v>1287144595</v>
      </c>
      <c r="B127" s="174">
        <f>VLOOKUP(A127, 'FEB VERIFIED - OPEN'!A:C, 3,0)</f>
        <v>120</v>
      </c>
      <c r="C127" s="174" t="s">
        <v>255</v>
      </c>
      <c r="D127" s="174">
        <v>12871.0</v>
      </c>
      <c r="E127" s="298">
        <v>32304.0</v>
      </c>
      <c r="F127" s="177">
        <v>44595.0</v>
      </c>
      <c r="G127" s="299">
        <v>0.4583333333333333</v>
      </c>
      <c r="H127" s="174" t="s">
        <v>7463</v>
      </c>
      <c r="I127" s="174" t="s">
        <v>7473</v>
      </c>
      <c r="J127" s="174" t="s">
        <v>101</v>
      </c>
      <c r="K127" s="174" t="s">
        <v>154</v>
      </c>
      <c r="L127" s="155" t="s">
        <v>86</v>
      </c>
      <c r="M127" s="300"/>
    </row>
    <row r="128" hidden="1">
      <c r="A128" s="174" t="str">
        <f t="shared" si="1"/>
        <v>1383544595</v>
      </c>
      <c r="B128" s="174">
        <f>VLOOKUP(A128, 'FEB VERIFIED - OPEN'!A:C, 3,0)</f>
        <v>121</v>
      </c>
      <c r="C128" s="174" t="s">
        <v>257</v>
      </c>
      <c r="D128" s="174">
        <v>13835.0</v>
      </c>
      <c r="E128" s="298">
        <v>18179.0</v>
      </c>
      <c r="F128" s="177">
        <v>44595.0</v>
      </c>
      <c r="G128" s="299">
        <v>0.4791666666666667</v>
      </c>
      <c r="H128" s="174" t="s">
        <v>8733</v>
      </c>
      <c r="I128" s="174" t="s">
        <v>8729</v>
      </c>
      <c r="J128" s="174" t="s">
        <v>97</v>
      </c>
      <c r="K128" s="174" t="s">
        <v>147</v>
      </c>
      <c r="L128" s="155" t="s">
        <v>122</v>
      </c>
      <c r="M128" s="300"/>
    </row>
    <row r="129" hidden="1">
      <c r="A129" s="174" t="str">
        <f t="shared" si="1"/>
        <v>1386344595</v>
      </c>
      <c r="B129" s="174">
        <f>VLOOKUP(A129, 'FEB VERIFIED - OPEN'!A:C, 3,0)</f>
        <v>122</v>
      </c>
      <c r="C129" s="174" t="s">
        <v>260</v>
      </c>
      <c r="D129" s="174">
        <v>13863.0</v>
      </c>
      <c r="E129" s="298">
        <v>29842.0</v>
      </c>
      <c r="F129" s="177">
        <v>44595.0</v>
      </c>
      <c r="G129" s="299">
        <v>0.4791666666666667</v>
      </c>
      <c r="H129" s="174" t="s">
        <v>8733</v>
      </c>
      <c r="I129" s="174" t="s">
        <v>8732</v>
      </c>
      <c r="J129" s="174" t="s">
        <v>8735</v>
      </c>
      <c r="K129" s="174" t="s">
        <v>218</v>
      </c>
      <c r="L129" s="155" t="s">
        <v>122</v>
      </c>
      <c r="M129" s="300"/>
    </row>
    <row r="130" hidden="1">
      <c r="A130" s="174" t="str">
        <f t="shared" si="1"/>
        <v>1039244595</v>
      </c>
      <c r="B130" s="174">
        <f>VLOOKUP(A130, 'FEB VERIFIED - OPEN'!A:C, 3,0)</f>
        <v>123</v>
      </c>
      <c r="C130" s="174" t="s">
        <v>256</v>
      </c>
      <c r="D130" s="174">
        <v>10392.0</v>
      </c>
      <c r="E130" s="298">
        <v>31105.0</v>
      </c>
      <c r="F130" s="177">
        <v>44595.0</v>
      </c>
      <c r="G130" s="299">
        <v>0.4791666666666667</v>
      </c>
      <c r="H130" s="174" t="s">
        <v>7463</v>
      </c>
      <c r="I130" s="174" t="s">
        <v>7473</v>
      </c>
      <c r="J130" s="174" t="s">
        <v>101</v>
      </c>
      <c r="K130" s="174" t="s">
        <v>89</v>
      </c>
      <c r="L130" s="155" t="s">
        <v>86</v>
      </c>
      <c r="M130" s="301" t="s">
        <v>7529</v>
      </c>
    </row>
    <row r="131" hidden="1">
      <c r="A131" s="174" t="str">
        <f t="shared" si="1"/>
        <v>1739944595</v>
      </c>
      <c r="B131" s="174">
        <f>VLOOKUP(A131, 'FEB VERIFIED - OPEN'!A:C, 3,0)</f>
        <v>124</v>
      </c>
      <c r="C131" s="174" t="s">
        <v>258</v>
      </c>
      <c r="D131" s="174">
        <v>17399.0</v>
      </c>
      <c r="E131" s="298">
        <v>19585.0</v>
      </c>
      <c r="F131" s="177">
        <v>44595.0</v>
      </c>
      <c r="G131" s="299">
        <v>0.5416666666666666</v>
      </c>
      <c r="H131" s="174" t="s">
        <v>7468</v>
      </c>
      <c r="I131" s="174" t="s">
        <v>7473</v>
      </c>
      <c r="J131" s="174" t="s">
        <v>101</v>
      </c>
      <c r="K131" s="174" t="s">
        <v>259</v>
      </c>
      <c r="L131" s="155" t="s">
        <v>86</v>
      </c>
      <c r="M131" s="300"/>
    </row>
    <row r="132" hidden="1">
      <c r="A132" s="174" t="str">
        <f t="shared" si="1"/>
        <v>1495044595</v>
      </c>
      <c r="B132" s="174">
        <f>VLOOKUP(A132, 'FEB VERIFIED - OPEN'!A:C, 3,0)</f>
        <v>125</v>
      </c>
      <c r="C132" s="174" t="s">
        <v>261</v>
      </c>
      <c r="D132" s="174">
        <v>14950.0</v>
      </c>
      <c r="E132" s="298">
        <v>27319.0</v>
      </c>
      <c r="F132" s="177">
        <v>44595.0</v>
      </c>
      <c r="G132" s="299">
        <v>0.5520833333333334</v>
      </c>
      <c r="H132" s="174" t="s">
        <v>7468</v>
      </c>
      <c r="I132" s="174" t="s">
        <v>7473</v>
      </c>
      <c r="J132" s="174" t="s">
        <v>101</v>
      </c>
      <c r="K132" s="174" t="s">
        <v>262</v>
      </c>
      <c r="L132" s="155" t="s">
        <v>86</v>
      </c>
      <c r="M132" s="300"/>
    </row>
    <row r="133" hidden="1">
      <c r="A133" s="174" t="str">
        <f t="shared" si="1"/>
        <v>928644595</v>
      </c>
      <c r="B133" s="174">
        <f>VLOOKUP(A133, 'FEB VERIFIED - OPEN'!A:C, 3,0)</f>
        <v>126</v>
      </c>
      <c r="C133" s="174" t="s">
        <v>263</v>
      </c>
      <c r="D133" s="174">
        <v>9286.0</v>
      </c>
      <c r="E133" s="298">
        <v>14829.0</v>
      </c>
      <c r="F133" s="177">
        <v>44595.0</v>
      </c>
      <c r="G133" s="299">
        <v>0.5833333333333334</v>
      </c>
      <c r="H133" s="174" t="s">
        <v>8728</v>
      </c>
      <c r="I133" s="174" t="s">
        <v>8732</v>
      </c>
      <c r="J133" s="174" t="s">
        <v>8735</v>
      </c>
      <c r="K133" s="174" t="s">
        <v>89</v>
      </c>
      <c r="L133" s="155" t="s">
        <v>86</v>
      </c>
      <c r="M133" s="300"/>
    </row>
    <row r="134" hidden="1">
      <c r="A134" s="174" t="str">
        <f t="shared" si="1"/>
        <v>1032844595</v>
      </c>
      <c r="B134" s="174">
        <f>VLOOKUP(A134, 'FEB VERIFIED - OPEN'!A:C, 3,0)</f>
        <v>127</v>
      </c>
      <c r="C134" s="174" t="s">
        <v>265</v>
      </c>
      <c r="D134" s="174">
        <v>10328.0</v>
      </c>
      <c r="E134" s="298">
        <v>23256.0</v>
      </c>
      <c r="F134" s="177">
        <v>44595.0</v>
      </c>
      <c r="G134" s="299">
        <v>0.5833333333333334</v>
      </c>
      <c r="H134" s="174" t="s">
        <v>7463</v>
      </c>
      <c r="I134" s="174" t="s">
        <v>7473</v>
      </c>
      <c r="J134" s="174" t="s">
        <v>101</v>
      </c>
      <c r="K134" s="174" t="s">
        <v>174</v>
      </c>
      <c r="L134" s="155" t="s">
        <v>86</v>
      </c>
      <c r="M134" s="300"/>
    </row>
    <row r="135" hidden="1">
      <c r="A135" s="174" t="str">
        <f t="shared" si="1"/>
        <v>1269744595</v>
      </c>
      <c r="B135" s="174">
        <f>VLOOKUP(A135, 'FEB VERIFIED - OPEN'!A:C, 3,0)</f>
        <v>128</v>
      </c>
      <c r="C135" s="174" t="s">
        <v>266</v>
      </c>
      <c r="D135" s="174">
        <v>12697.0</v>
      </c>
      <c r="E135" s="298">
        <v>30536.0</v>
      </c>
      <c r="F135" s="177">
        <v>44595.0</v>
      </c>
      <c r="G135" s="299">
        <v>0.5833333333333334</v>
      </c>
      <c r="H135" s="174" t="s">
        <v>7463</v>
      </c>
      <c r="I135" s="174" t="s">
        <v>7473</v>
      </c>
      <c r="J135" s="174" t="s">
        <v>101</v>
      </c>
      <c r="K135" s="174" t="s">
        <v>137</v>
      </c>
      <c r="L135" s="155" t="s">
        <v>86</v>
      </c>
      <c r="M135" s="300"/>
    </row>
    <row r="136" hidden="1">
      <c r="A136" s="174" t="str">
        <f t="shared" si="1"/>
        <v>1719944595</v>
      </c>
      <c r="B136" s="174">
        <f>VLOOKUP(A136, 'FEB VERIFIED - OPEN'!A:C, 3,0)</f>
        <v>129</v>
      </c>
      <c r="C136" s="174" t="s">
        <v>264</v>
      </c>
      <c r="D136" s="174">
        <v>17199.0</v>
      </c>
      <c r="E136" s="298">
        <v>34129.0</v>
      </c>
      <c r="F136" s="177">
        <v>44595.0</v>
      </c>
      <c r="G136" s="299">
        <v>0.6041666666666666</v>
      </c>
      <c r="H136" s="174" t="s">
        <v>8728</v>
      </c>
      <c r="I136" s="174" t="s">
        <v>8732</v>
      </c>
      <c r="J136" s="174" t="s">
        <v>8735</v>
      </c>
      <c r="K136" s="174" t="s">
        <v>117</v>
      </c>
      <c r="L136" s="155" t="s">
        <v>86</v>
      </c>
      <c r="M136" s="300"/>
    </row>
    <row r="137" hidden="1">
      <c r="A137" s="174" t="str">
        <f t="shared" si="1"/>
        <v>1804144595</v>
      </c>
      <c r="B137" s="174">
        <f>VLOOKUP(A137, 'FEB VERIFIED - OPEN'!A:C, 3,0)</f>
        <v>130</v>
      </c>
      <c r="C137" s="174" t="s">
        <v>268</v>
      </c>
      <c r="D137" s="174">
        <v>18041.0</v>
      </c>
      <c r="E137" s="298">
        <v>19826.0</v>
      </c>
      <c r="F137" s="177">
        <v>44595.0</v>
      </c>
      <c r="G137" s="299">
        <v>0.6041666666666666</v>
      </c>
      <c r="H137" s="174" t="s">
        <v>8733</v>
      </c>
      <c r="I137" s="174" t="s">
        <v>8732</v>
      </c>
      <c r="J137" s="174" t="s">
        <v>88</v>
      </c>
      <c r="K137" s="174" t="s">
        <v>102</v>
      </c>
      <c r="L137" s="155" t="s">
        <v>108</v>
      </c>
      <c r="M137" s="300"/>
    </row>
    <row r="138" hidden="1">
      <c r="A138" s="174" t="str">
        <f t="shared" si="1"/>
        <v>1633044595</v>
      </c>
      <c r="B138" s="174">
        <f>VLOOKUP(A138, 'FEB VERIFIED - OPEN'!A:C, 3,0)</f>
        <v>131</v>
      </c>
      <c r="C138" s="174" t="s">
        <v>267</v>
      </c>
      <c r="D138" s="174">
        <v>16330.0</v>
      </c>
      <c r="E138" s="298">
        <v>24636.0</v>
      </c>
      <c r="F138" s="177">
        <v>44595.0</v>
      </c>
      <c r="G138" s="299">
        <v>0.6319444444444444</v>
      </c>
      <c r="H138" s="174" t="s">
        <v>7463</v>
      </c>
      <c r="I138" s="174" t="s">
        <v>7473</v>
      </c>
      <c r="J138" s="174" t="s">
        <v>101</v>
      </c>
      <c r="K138" s="174" t="s">
        <v>147</v>
      </c>
      <c r="L138" s="155" t="s">
        <v>86</v>
      </c>
      <c r="M138" s="300"/>
    </row>
    <row r="139" hidden="1">
      <c r="A139" s="174" t="str">
        <f t="shared" si="1"/>
        <v>1411744595</v>
      </c>
      <c r="B139" s="174">
        <f>VLOOKUP(A139, 'FEB VERIFIED - OPEN'!A:C, 3,0)</f>
        <v>132</v>
      </c>
      <c r="C139" s="174" t="s">
        <v>269</v>
      </c>
      <c r="D139" s="174">
        <v>14117.0</v>
      </c>
      <c r="E139" s="298">
        <v>24626.0</v>
      </c>
      <c r="F139" s="177">
        <v>44595.0</v>
      </c>
      <c r="G139" s="299">
        <v>0.6388888888888888</v>
      </c>
      <c r="H139" s="174" t="s">
        <v>8728</v>
      </c>
      <c r="I139" s="174" t="s">
        <v>8732</v>
      </c>
      <c r="J139" s="174" t="s">
        <v>8735</v>
      </c>
      <c r="K139" s="174" t="s">
        <v>106</v>
      </c>
      <c r="L139" s="155" t="s">
        <v>100</v>
      </c>
      <c r="M139" s="300"/>
    </row>
    <row r="140" hidden="1">
      <c r="A140" s="174" t="str">
        <f t="shared" si="1"/>
        <v>1248944596</v>
      </c>
      <c r="B140" s="174">
        <f>VLOOKUP(A140, 'FEB VERIFIED - OPEN'!A:C, 3,0)</f>
        <v>133</v>
      </c>
      <c r="C140" s="174" t="s">
        <v>270</v>
      </c>
      <c r="D140" s="174">
        <v>12489.0</v>
      </c>
      <c r="E140" s="298">
        <v>21111.0</v>
      </c>
      <c r="F140" s="177">
        <v>44596.0</v>
      </c>
      <c r="G140" s="299">
        <v>0.3333333333333333</v>
      </c>
      <c r="H140" s="174" t="s">
        <v>7468</v>
      </c>
      <c r="I140" s="174" t="s">
        <v>7473</v>
      </c>
      <c r="J140" s="174" t="s">
        <v>97</v>
      </c>
      <c r="K140" s="174" t="s">
        <v>94</v>
      </c>
      <c r="L140" s="155" t="s">
        <v>122</v>
      </c>
      <c r="M140" s="300"/>
    </row>
    <row r="141" hidden="1">
      <c r="A141" s="174" t="str">
        <f t="shared" si="1"/>
        <v>1300544596</v>
      </c>
      <c r="B141" s="174">
        <f>VLOOKUP(A141, 'FEB VERIFIED - OPEN'!A:C, 3,0)</f>
        <v>134</v>
      </c>
      <c r="C141" s="174" t="s">
        <v>274</v>
      </c>
      <c r="D141" s="174">
        <v>13005.0</v>
      </c>
      <c r="E141" s="298">
        <v>22674.0</v>
      </c>
      <c r="F141" s="177">
        <v>44596.0</v>
      </c>
      <c r="G141" s="299">
        <v>0.3645833333333333</v>
      </c>
      <c r="H141" s="174" t="s">
        <v>7463</v>
      </c>
      <c r="I141" s="174" t="s">
        <v>7472</v>
      </c>
      <c r="J141" s="174" t="s">
        <v>88</v>
      </c>
      <c r="K141" s="174" t="s">
        <v>131</v>
      </c>
      <c r="L141" s="155" t="s">
        <v>112</v>
      </c>
      <c r="M141" s="300"/>
    </row>
    <row r="142" hidden="1">
      <c r="A142" s="174" t="str">
        <f t="shared" si="1"/>
        <v>943644596</v>
      </c>
      <c r="B142" s="174">
        <f>VLOOKUP(A142, 'FEB VERIFIED - OPEN'!A:C, 3,0)</f>
        <v>135</v>
      </c>
      <c r="C142" s="174" t="s">
        <v>278</v>
      </c>
      <c r="D142" s="174">
        <v>9436.0</v>
      </c>
      <c r="E142" s="298">
        <v>16542.0</v>
      </c>
      <c r="F142" s="177">
        <v>44596.0</v>
      </c>
      <c r="G142" s="299">
        <v>0.3645833333333333</v>
      </c>
      <c r="H142" s="174" t="s">
        <v>7468</v>
      </c>
      <c r="I142" s="174" t="s">
        <v>7470</v>
      </c>
      <c r="J142" s="174" t="s">
        <v>88</v>
      </c>
      <c r="K142" s="174" t="s">
        <v>102</v>
      </c>
      <c r="L142" s="155" t="s">
        <v>100</v>
      </c>
      <c r="M142" s="300"/>
    </row>
    <row r="143" hidden="1">
      <c r="A143" s="174" t="str">
        <f t="shared" si="1"/>
        <v>1458144596</v>
      </c>
      <c r="B143" s="174">
        <f>VLOOKUP(A143, 'FEB VERIFIED - OPEN'!A:C, 3,0)</f>
        <v>136</v>
      </c>
      <c r="C143" s="174" t="s">
        <v>275</v>
      </c>
      <c r="D143" s="174">
        <v>14581.0</v>
      </c>
      <c r="E143" s="298">
        <v>21223.0</v>
      </c>
      <c r="F143" s="177">
        <v>44596.0</v>
      </c>
      <c r="G143" s="299">
        <v>0.3680555555555556</v>
      </c>
      <c r="H143" s="174" t="s">
        <v>7463</v>
      </c>
      <c r="I143" s="174" t="s">
        <v>7470</v>
      </c>
      <c r="J143" s="174" t="s">
        <v>88</v>
      </c>
      <c r="K143" s="174" t="s">
        <v>113</v>
      </c>
      <c r="L143" s="155" t="s">
        <v>100</v>
      </c>
      <c r="M143" s="300"/>
    </row>
    <row r="144" hidden="1">
      <c r="A144" s="174" t="str">
        <f t="shared" si="1"/>
        <v>1591144596</v>
      </c>
      <c r="B144" s="174">
        <f>VLOOKUP(A144, 'FEB VERIFIED - OPEN'!A:C, 3,0)</f>
        <v>137</v>
      </c>
      <c r="C144" s="174" t="s">
        <v>276</v>
      </c>
      <c r="D144" s="174">
        <v>15911.0</v>
      </c>
      <c r="E144" s="298">
        <v>29976.0</v>
      </c>
      <c r="F144" s="177">
        <v>44596.0</v>
      </c>
      <c r="G144" s="299">
        <v>0.375</v>
      </c>
      <c r="H144" s="174" t="s">
        <v>7468</v>
      </c>
      <c r="I144" s="174" t="s">
        <v>7464</v>
      </c>
      <c r="J144" s="174" t="s">
        <v>101</v>
      </c>
      <c r="K144" s="174" t="s">
        <v>189</v>
      </c>
      <c r="L144" s="155" t="s">
        <v>86</v>
      </c>
      <c r="M144" s="300"/>
    </row>
    <row r="145" hidden="1">
      <c r="A145" s="174" t="str">
        <f t="shared" si="1"/>
        <v>1036844596</v>
      </c>
      <c r="B145" s="174">
        <f>VLOOKUP(A145, 'FEB VERIFIED - OPEN'!A:C, 3,0)</f>
        <v>138</v>
      </c>
      <c r="C145" s="174" t="s">
        <v>272</v>
      </c>
      <c r="D145" s="174">
        <v>10368.0</v>
      </c>
      <c r="E145" s="298">
        <v>29922.0</v>
      </c>
      <c r="F145" s="177">
        <v>44596.0</v>
      </c>
      <c r="G145" s="299">
        <v>0.375</v>
      </c>
      <c r="H145" s="174" t="s">
        <v>7468</v>
      </c>
      <c r="I145" s="174" t="s">
        <v>7464</v>
      </c>
      <c r="J145" s="174" t="s">
        <v>101</v>
      </c>
      <c r="K145" s="174" t="s">
        <v>174</v>
      </c>
      <c r="L145" s="155" t="s">
        <v>86</v>
      </c>
      <c r="M145" s="300"/>
    </row>
    <row r="146" hidden="1">
      <c r="A146" s="174" t="str">
        <f t="shared" si="1"/>
        <v>923944596</v>
      </c>
      <c r="B146" s="174">
        <f>VLOOKUP(A146, 'FEB VERIFIED - OPEN'!A:C, 3,0)</f>
        <v>139</v>
      </c>
      <c r="C146" s="174" t="s">
        <v>279</v>
      </c>
      <c r="D146" s="174">
        <v>9239.0</v>
      </c>
      <c r="E146" s="298">
        <v>17941.0</v>
      </c>
      <c r="F146" s="177">
        <v>44596.0</v>
      </c>
      <c r="G146" s="299">
        <v>0.3854166666666667</v>
      </c>
      <c r="H146" s="174" t="s">
        <v>7463</v>
      </c>
      <c r="I146" s="174" t="s">
        <v>7464</v>
      </c>
      <c r="J146" s="174" t="s">
        <v>101</v>
      </c>
      <c r="K146" s="174" t="s">
        <v>147</v>
      </c>
      <c r="L146" s="155" t="s">
        <v>122</v>
      </c>
      <c r="M146" s="300"/>
    </row>
    <row r="147" hidden="1">
      <c r="A147" s="174" t="str">
        <f t="shared" si="1"/>
        <v>1417244596</v>
      </c>
      <c r="B147" s="174">
        <f>VLOOKUP(A147, 'FEB VERIFIED - OPEN'!A:C, 3,0)</f>
        <v>140</v>
      </c>
      <c r="C147" s="174" t="s">
        <v>283</v>
      </c>
      <c r="D147" s="174">
        <v>14172.0</v>
      </c>
      <c r="E147" s="298">
        <v>17875.0</v>
      </c>
      <c r="F147" s="177">
        <v>44596.0</v>
      </c>
      <c r="G147" s="299">
        <v>0.3854166666666667</v>
      </c>
      <c r="H147" s="174" t="s">
        <v>7463</v>
      </c>
      <c r="I147" s="174" t="s">
        <v>7464</v>
      </c>
      <c r="J147" s="174" t="s">
        <v>101</v>
      </c>
      <c r="K147" s="174" t="s">
        <v>147</v>
      </c>
      <c r="L147" s="155" t="s">
        <v>86</v>
      </c>
      <c r="M147" s="300"/>
    </row>
    <row r="148" hidden="1">
      <c r="A148" s="174" t="str">
        <f t="shared" si="1"/>
        <v>1078044596</v>
      </c>
      <c r="B148" s="174">
        <f>VLOOKUP(A148, 'FEB VERIFIED - OPEN'!A:C, 3,0)</f>
        <v>141</v>
      </c>
      <c r="C148" s="174" t="s">
        <v>281</v>
      </c>
      <c r="D148" s="174">
        <v>10780.0</v>
      </c>
      <c r="E148" s="298">
        <v>17668.0</v>
      </c>
      <c r="F148" s="177">
        <v>44596.0</v>
      </c>
      <c r="G148" s="299">
        <v>0.3958333333333333</v>
      </c>
      <c r="H148" s="174" t="s">
        <v>7468</v>
      </c>
      <c r="I148" s="174" t="s">
        <v>7472</v>
      </c>
      <c r="J148" s="174" t="s">
        <v>88</v>
      </c>
      <c r="K148" s="174" t="s">
        <v>131</v>
      </c>
      <c r="L148" s="155" t="s">
        <v>112</v>
      </c>
      <c r="M148" s="300"/>
    </row>
    <row r="149" hidden="1">
      <c r="A149" s="174" t="str">
        <f t="shared" si="1"/>
        <v>1691344596</v>
      </c>
      <c r="B149" s="174">
        <f>VLOOKUP(A149, 'FEB VERIFIED - OPEN'!A:C, 3,0)</f>
        <v>142</v>
      </c>
      <c r="C149" s="174" t="s">
        <v>282</v>
      </c>
      <c r="D149" s="174">
        <v>16913.0</v>
      </c>
      <c r="E149" s="298">
        <v>20603.0</v>
      </c>
      <c r="F149" s="177">
        <v>44596.0</v>
      </c>
      <c r="G149" s="299">
        <v>0.3958333333333333</v>
      </c>
      <c r="H149" s="174" t="s">
        <v>7463</v>
      </c>
      <c r="I149" s="174" t="s">
        <v>7472</v>
      </c>
      <c r="J149" s="174" t="s">
        <v>88</v>
      </c>
      <c r="K149" s="174" t="s">
        <v>131</v>
      </c>
      <c r="L149" s="155" t="s">
        <v>100</v>
      </c>
      <c r="M149" s="300"/>
    </row>
    <row r="150" hidden="1">
      <c r="A150" s="174" t="str">
        <f t="shared" si="1"/>
        <v>1680444596</v>
      </c>
      <c r="B150" s="174">
        <f>VLOOKUP(A150, 'FEB VERIFIED - OPEN'!A:C, 3,0)</f>
        <v>143</v>
      </c>
      <c r="C150" s="174" t="s">
        <v>285</v>
      </c>
      <c r="D150" s="174">
        <v>16804.0</v>
      </c>
      <c r="E150" s="298">
        <v>14781.0</v>
      </c>
      <c r="F150" s="177">
        <v>44596.0</v>
      </c>
      <c r="G150" s="299">
        <v>0.4166666666666667</v>
      </c>
      <c r="H150" s="174" t="s">
        <v>7468</v>
      </c>
      <c r="I150" s="174" t="s">
        <v>7472</v>
      </c>
      <c r="J150" s="174" t="s">
        <v>88</v>
      </c>
      <c r="K150" s="174" t="s">
        <v>113</v>
      </c>
      <c r="L150" s="155" t="s">
        <v>100</v>
      </c>
      <c r="M150" s="300"/>
    </row>
    <row r="151" hidden="1">
      <c r="A151" s="174" t="str">
        <f t="shared" si="1"/>
        <v>1617844596</v>
      </c>
      <c r="B151" s="174">
        <f>VLOOKUP(A151, 'FEB VERIFIED - OPEN'!A:C, 3,0)</f>
        <v>144</v>
      </c>
      <c r="C151" s="174" t="s">
        <v>287</v>
      </c>
      <c r="D151" s="174">
        <v>16178.0</v>
      </c>
      <c r="E151" s="298">
        <v>16356.0</v>
      </c>
      <c r="F151" s="177">
        <v>44596.0</v>
      </c>
      <c r="G151" s="299">
        <v>0.4236111111111111</v>
      </c>
      <c r="H151" s="174" t="s">
        <v>7468</v>
      </c>
      <c r="I151" s="174" t="s">
        <v>7470</v>
      </c>
      <c r="J151" s="174" t="s">
        <v>88</v>
      </c>
      <c r="K151" s="174" t="s">
        <v>89</v>
      </c>
      <c r="L151" s="155" t="s">
        <v>122</v>
      </c>
      <c r="M151" s="300"/>
    </row>
    <row r="152" hidden="1">
      <c r="A152" s="174" t="str">
        <f t="shared" si="1"/>
        <v>1558944596</v>
      </c>
      <c r="B152" s="174">
        <f>VLOOKUP(A152, 'FEB VERIFIED - OPEN'!A:C, 3,0)</f>
        <v>145</v>
      </c>
      <c r="C152" s="174" t="s">
        <v>289</v>
      </c>
      <c r="D152" s="174">
        <v>15589.0</v>
      </c>
      <c r="E152" s="298">
        <v>24482.0</v>
      </c>
      <c r="F152" s="177">
        <v>44596.0</v>
      </c>
      <c r="G152" s="299">
        <v>0.4270833333333333</v>
      </c>
      <c r="H152" s="174" t="s">
        <v>7468</v>
      </c>
      <c r="I152" s="174" t="s">
        <v>7472</v>
      </c>
      <c r="J152" s="174" t="s">
        <v>88</v>
      </c>
      <c r="K152" s="174" t="s">
        <v>102</v>
      </c>
      <c r="L152" s="155" t="s">
        <v>112</v>
      </c>
      <c r="M152" s="300"/>
    </row>
    <row r="153" hidden="1">
      <c r="A153" s="174" t="str">
        <f t="shared" si="1"/>
        <v>1520944596</v>
      </c>
      <c r="B153" s="174">
        <f>VLOOKUP(A153, 'FEB VERIFIED - OPEN'!A:C, 3,0)</f>
        <v>146</v>
      </c>
      <c r="C153" s="174" t="s">
        <v>286</v>
      </c>
      <c r="D153" s="174">
        <v>15209.0</v>
      </c>
      <c r="E153" s="298">
        <v>14594.0</v>
      </c>
      <c r="F153" s="177">
        <v>44596.0</v>
      </c>
      <c r="G153" s="299">
        <v>0.4375</v>
      </c>
      <c r="H153" s="174" t="s">
        <v>7463</v>
      </c>
      <c r="I153" s="174" t="s">
        <v>7464</v>
      </c>
      <c r="J153" s="174" t="s">
        <v>101</v>
      </c>
      <c r="K153" s="174" t="s">
        <v>102</v>
      </c>
      <c r="L153" s="155" t="s">
        <v>100</v>
      </c>
      <c r="M153" s="300"/>
    </row>
    <row r="154" hidden="1">
      <c r="A154" s="174" t="str">
        <f t="shared" si="1"/>
        <v>1675744596</v>
      </c>
      <c r="B154" s="174">
        <f>VLOOKUP(A154, 'FEB VERIFIED - OPEN'!A:C, 3,0)</f>
        <v>147</v>
      </c>
      <c r="C154" s="174" t="s">
        <v>290</v>
      </c>
      <c r="D154" s="174">
        <v>16757.0</v>
      </c>
      <c r="E154" s="298">
        <v>22411.0</v>
      </c>
      <c r="F154" s="177">
        <v>44596.0</v>
      </c>
      <c r="G154" s="299">
        <v>0.4375</v>
      </c>
      <c r="H154" s="174" t="s">
        <v>7463</v>
      </c>
      <c r="I154" s="174" t="s">
        <v>7470</v>
      </c>
      <c r="J154" s="174" t="s">
        <v>97</v>
      </c>
      <c r="K154" s="174" t="s">
        <v>291</v>
      </c>
      <c r="L154" s="155" t="s">
        <v>86</v>
      </c>
      <c r="M154" s="300"/>
    </row>
    <row r="155" hidden="1">
      <c r="A155" s="174" t="str">
        <f t="shared" si="1"/>
        <v>1259244596</v>
      </c>
      <c r="B155" s="174">
        <f>VLOOKUP(A155, 'FEB VERIFIED - OPEN'!A:C, 3,0)</f>
        <v>148</v>
      </c>
      <c r="C155" s="174" t="s">
        <v>293</v>
      </c>
      <c r="D155" s="174">
        <v>12592.0</v>
      </c>
      <c r="E155" s="298">
        <v>22417.0</v>
      </c>
      <c r="F155" s="177">
        <v>44596.0</v>
      </c>
      <c r="G155" s="299">
        <v>0.4375</v>
      </c>
      <c r="H155" s="174" t="s">
        <v>7468</v>
      </c>
      <c r="I155" s="174" t="s">
        <v>7472</v>
      </c>
      <c r="J155" s="174" t="s">
        <v>88</v>
      </c>
      <c r="K155" s="174" t="s">
        <v>113</v>
      </c>
      <c r="L155" s="155" t="s">
        <v>100</v>
      </c>
      <c r="M155" s="300"/>
    </row>
    <row r="156" hidden="1">
      <c r="A156" s="174" t="str">
        <f t="shared" si="1"/>
        <v>986344596</v>
      </c>
      <c r="B156" s="174">
        <f>VLOOKUP(A156, 'FEB VERIFIED - OPEN'!A:C, 3,0)</f>
        <v>149</v>
      </c>
      <c r="C156" s="174" t="s">
        <v>294</v>
      </c>
      <c r="D156" s="174">
        <v>9863.0</v>
      </c>
      <c r="E156" s="298">
        <v>17578.0</v>
      </c>
      <c r="F156" s="177">
        <v>44596.0</v>
      </c>
      <c r="G156" s="299">
        <v>0.4479166666666667</v>
      </c>
      <c r="H156" s="174" t="s">
        <v>7468</v>
      </c>
      <c r="I156" s="174" t="s">
        <v>7464</v>
      </c>
      <c r="J156" s="174" t="s">
        <v>101</v>
      </c>
      <c r="K156" s="174" t="s">
        <v>199</v>
      </c>
      <c r="L156" s="155" t="s">
        <v>112</v>
      </c>
      <c r="M156" s="300"/>
    </row>
    <row r="157" hidden="1">
      <c r="A157" s="174" t="str">
        <f t="shared" si="1"/>
        <v>1552944596</v>
      </c>
      <c r="B157" s="174">
        <f>VLOOKUP(A157, 'FEB VERIFIED - OPEN'!A:C, 3,0)</f>
        <v>150</v>
      </c>
      <c r="C157" s="174" t="s">
        <v>295</v>
      </c>
      <c r="D157" s="174">
        <v>15529.0</v>
      </c>
      <c r="E157" s="298">
        <v>24662.0</v>
      </c>
      <c r="F157" s="177">
        <v>44596.0</v>
      </c>
      <c r="G157" s="299">
        <v>0.46875</v>
      </c>
      <c r="H157" s="174" t="s">
        <v>7468</v>
      </c>
      <c r="I157" s="174" t="s">
        <v>7472</v>
      </c>
      <c r="J157" s="174" t="s">
        <v>88</v>
      </c>
      <c r="K157" s="174" t="s">
        <v>131</v>
      </c>
      <c r="L157" s="155" t="s">
        <v>100</v>
      </c>
      <c r="M157" s="300"/>
    </row>
    <row r="158" hidden="1">
      <c r="A158" s="174" t="str">
        <f t="shared" si="1"/>
        <v>1771344596</v>
      </c>
      <c r="B158" s="174">
        <f>VLOOKUP(A158, 'FEB VERIFIED - OPEN'!A:C, 3,0)</f>
        <v>151</v>
      </c>
      <c r="C158" s="174" t="s">
        <v>296</v>
      </c>
      <c r="D158" s="174">
        <v>17713.0</v>
      </c>
      <c r="E158" s="298">
        <v>21325.0</v>
      </c>
      <c r="F158" s="177">
        <v>44596.0</v>
      </c>
      <c r="G158" s="299">
        <v>0.4791666666666667</v>
      </c>
      <c r="H158" s="174" t="s">
        <v>7463</v>
      </c>
      <c r="I158" s="174" t="s">
        <v>7464</v>
      </c>
      <c r="J158" s="174" t="s">
        <v>101</v>
      </c>
      <c r="K158" s="174" t="s">
        <v>154</v>
      </c>
      <c r="L158" s="155" t="s">
        <v>122</v>
      </c>
      <c r="M158" s="300"/>
    </row>
    <row r="159" hidden="1">
      <c r="A159" s="174" t="str">
        <f t="shared" si="1"/>
        <v>1656044596</v>
      </c>
      <c r="B159" s="174">
        <f>VLOOKUP(A159, 'FEB VERIFIED - OPEN'!A:C, 3,0)</f>
        <v>152</v>
      </c>
      <c r="C159" s="174" t="s">
        <v>298</v>
      </c>
      <c r="D159" s="174">
        <v>16560.0</v>
      </c>
      <c r="E159" s="298">
        <v>17367.0</v>
      </c>
      <c r="F159" s="177">
        <v>44596.0</v>
      </c>
      <c r="G159" s="299">
        <v>0.4791666666666667</v>
      </c>
      <c r="H159" s="174" t="s">
        <v>7463</v>
      </c>
      <c r="I159" s="174" t="s">
        <v>7464</v>
      </c>
      <c r="J159" s="174" t="s">
        <v>101</v>
      </c>
      <c r="K159" s="174" t="s">
        <v>94</v>
      </c>
      <c r="L159" s="155" t="s">
        <v>122</v>
      </c>
      <c r="M159" s="300"/>
    </row>
    <row r="160" hidden="1">
      <c r="A160" s="174" t="str">
        <f t="shared" si="1"/>
        <v>1599344596</v>
      </c>
      <c r="B160" s="174">
        <f>VLOOKUP(A160, 'FEB VERIFIED - OPEN'!A:C, 3,0)</f>
        <v>153</v>
      </c>
      <c r="C160" s="174" t="s">
        <v>303</v>
      </c>
      <c r="D160" s="174">
        <v>15993.0</v>
      </c>
      <c r="E160" s="298">
        <v>30933.0</v>
      </c>
      <c r="F160" s="177">
        <v>44596.0</v>
      </c>
      <c r="G160" s="299">
        <v>0.4791666666666667</v>
      </c>
      <c r="H160" s="174" t="s">
        <v>7468</v>
      </c>
      <c r="I160" s="174" t="s">
        <v>7464</v>
      </c>
      <c r="J160" s="174" t="s">
        <v>101</v>
      </c>
      <c r="K160" s="174" t="s">
        <v>106</v>
      </c>
      <c r="L160" s="155" t="s">
        <v>100</v>
      </c>
      <c r="M160" s="300"/>
    </row>
    <row r="161" hidden="1">
      <c r="A161" s="174" t="str">
        <f t="shared" si="1"/>
        <v>1040044596</v>
      </c>
      <c r="B161" s="174">
        <f>VLOOKUP(A161, 'FEB VERIFIED - OPEN'!A:C, 3,0)</f>
        <v>154</v>
      </c>
      <c r="C161" s="174" t="s">
        <v>300</v>
      </c>
      <c r="D161" s="174">
        <v>10400.0</v>
      </c>
      <c r="E161" s="298">
        <v>23351.0</v>
      </c>
      <c r="F161" s="177">
        <v>44596.0</v>
      </c>
      <c r="G161" s="299">
        <v>0.4895833333333333</v>
      </c>
      <c r="H161" s="174" t="s">
        <v>7463</v>
      </c>
      <c r="I161" s="174" t="s">
        <v>7464</v>
      </c>
      <c r="J161" s="174" t="s">
        <v>101</v>
      </c>
      <c r="K161" s="174" t="s">
        <v>301</v>
      </c>
      <c r="L161" s="155" t="s">
        <v>122</v>
      </c>
      <c r="M161" s="300"/>
    </row>
    <row r="162" hidden="1">
      <c r="A162" s="174" t="str">
        <f t="shared" si="1"/>
        <v>1202744596</v>
      </c>
      <c r="B162" s="174">
        <f>VLOOKUP(A162, 'FEB VERIFIED - OPEN'!A:C, 3,0)</f>
        <v>155</v>
      </c>
      <c r="C162" s="174" t="s">
        <v>304</v>
      </c>
      <c r="D162" s="174">
        <v>12027.0</v>
      </c>
      <c r="E162" s="298">
        <v>23428.0</v>
      </c>
      <c r="F162" s="177">
        <v>44596.0</v>
      </c>
      <c r="G162" s="299">
        <v>0.5625</v>
      </c>
      <c r="H162" s="174" t="s">
        <v>7463</v>
      </c>
      <c r="I162" s="174" t="s">
        <v>7472</v>
      </c>
      <c r="J162" s="174" t="s">
        <v>88</v>
      </c>
      <c r="K162" s="174" t="s">
        <v>113</v>
      </c>
      <c r="L162" s="155" t="s">
        <v>100</v>
      </c>
      <c r="M162" s="300"/>
    </row>
    <row r="163" hidden="1">
      <c r="A163" s="174" t="str">
        <f t="shared" si="1"/>
        <v>1135544596</v>
      </c>
      <c r="B163" s="174">
        <f>VLOOKUP(A163, 'FEB VERIFIED - OPEN'!A:C, 3,0)</f>
        <v>156</v>
      </c>
      <c r="C163" s="174" t="s">
        <v>305</v>
      </c>
      <c r="D163" s="174">
        <v>11355.0</v>
      </c>
      <c r="E163" s="298">
        <v>21117.0</v>
      </c>
      <c r="F163" s="177">
        <v>44596.0</v>
      </c>
      <c r="G163" s="299">
        <v>0.5625</v>
      </c>
      <c r="H163" s="174" t="s">
        <v>7468</v>
      </c>
      <c r="I163" s="174" t="s">
        <v>7472</v>
      </c>
      <c r="J163" s="174" t="s">
        <v>88</v>
      </c>
      <c r="K163" s="174" t="s">
        <v>102</v>
      </c>
      <c r="L163" s="155" t="s">
        <v>112</v>
      </c>
      <c r="M163" s="300"/>
    </row>
    <row r="164" hidden="1">
      <c r="A164" s="174" t="str">
        <f t="shared" si="1"/>
        <v>1249944596</v>
      </c>
      <c r="B164" s="174">
        <f>VLOOKUP(A164, 'FEB VERIFIED - OPEN'!A:C, 3,0)</f>
        <v>157</v>
      </c>
      <c r="C164" s="174" t="s">
        <v>306</v>
      </c>
      <c r="D164" s="174">
        <v>12499.0</v>
      </c>
      <c r="E164" s="298">
        <v>20699.0</v>
      </c>
      <c r="F164" s="177">
        <v>44596.0</v>
      </c>
      <c r="G164" s="299">
        <v>0.0625</v>
      </c>
      <c r="H164" s="174" t="s">
        <v>7463</v>
      </c>
      <c r="I164" s="174" t="s">
        <v>7470</v>
      </c>
      <c r="J164" s="174" t="s">
        <v>88</v>
      </c>
      <c r="K164" s="174" t="s">
        <v>102</v>
      </c>
      <c r="L164" s="155" t="s">
        <v>112</v>
      </c>
      <c r="M164" s="300"/>
    </row>
    <row r="165" hidden="1">
      <c r="A165" s="174" t="str">
        <f t="shared" si="1"/>
        <v>1689644596</v>
      </c>
      <c r="B165" s="174">
        <f>VLOOKUP(A165, 'FEB VERIFIED - OPEN'!A:C, 3,0)</f>
        <v>158</v>
      </c>
      <c r="C165" s="174" t="s">
        <v>307</v>
      </c>
      <c r="D165" s="174">
        <v>16896.0</v>
      </c>
      <c r="E165" s="298">
        <v>22688.0</v>
      </c>
      <c r="F165" s="177">
        <v>44596.0</v>
      </c>
      <c r="G165" s="299">
        <v>0.5833333333333334</v>
      </c>
      <c r="H165" s="174" t="s">
        <v>7463</v>
      </c>
      <c r="I165" s="174" t="s">
        <v>7464</v>
      </c>
      <c r="J165" s="174" t="s">
        <v>101</v>
      </c>
      <c r="K165" s="174" t="s">
        <v>308</v>
      </c>
      <c r="L165" s="155" t="s">
        <v>86</v>
      </c>
      <c r="M165" s="300"/>
    </row>
    <row r="166" hidden="1">
      <c r="A166" s="174" t="str">
        <f t="shared" si="1"/>
        <v>1085444596</v>
      </c>
      <c r="B166" s="174">
        <f>VLOOKUP(A166, 'FEB VERIFIED - OPEN'!A:C, 3,0)</f>
        <v>159</v>
      </c>
      <c r="C166" s="174" t="s">
        <v>310</v>
      </c>
      <c r="D166" s="174">
        <v>10854.0</v>
      </c>
      <c r="E166" s="298">
        <v>26580.0</v>
      </c>
      <c r="F166" s="177">
        <v>44596.0</v>
      </c>
      <c r="G166" s="299">
        <v>0.5972222222222222</v>
      </c>
      <c r="H166" s="174" t="s">
        <v>7468</v>
      </c>
      <c r="I166" s="174" t="s">
        <v>7464</v>
      </c>
      <c r="J166" s="174" t="s">
        <v>101</v>
      </c>
      <c r="K166" s="174" t="s">
        <v>291</v>
      </c>
      <c r="L166" s="155" t="s">
        <v>86</v>
      </c>
      <c r="M166" s="300"/>
    </row>
    <row r="167" hidden="1">
      <c r="A167" s="174" t="str">
        <f t="shared" si="1"/>
        <v>1328344596</v>
      </c>
      <c r="B167" s="174">
        <f>VLOOKUP(A167, 'FEB VERIFIED - OPEN'!A:C, 3,0)</f>
        <v>160</v>
      </c>
      <c r="C167" s="174" t="s">
        <v>312</v>
      </c>
      <c r="D167" s="174">
        <v>13283.0</v>
      </c>
      <c r="E167" s="298">
        <v>28196.0</v>
      </c>
      <c r="F167" s="177">
        <v>44596.0</v>
      </c>
      <c r="G167" s="299">
        <v>0.6041666666666666</v>
      </c>
      <c r="H167" s="174" t="s">
        <v>7463</v>
      </c>
      <c r="I167" s="174" t="s">
        <v>7464</v>
      </c>
      <c r="J167" s="174" t="s">
        <v>101</v>
      </c>
      <c r="K167" s="174" t="s">
        <v>147</v>
      </c>
      <c r="L167" s="155" t="s">
        <v>122</v>
      </c>
      <c r="M167" s="300"/>
    </row>
    <row r="168" hidden="1">
      <c r="A168" s="174" t="str">
        <f t="shared" si="1"/>
        <v>1333144596</v>
      </c>
      <c r="B168" s="174">
        <f>VLOOKUP(A168, 'FEB VERIFIED - OPEN'!A:C, 3,0)</f>
        <v>161</v>
      </c>
      <c r="C168" s="174" t="s">
        <v>314</v>
      </c>
      <c r="D168" s="174">
        <v>13331.0</v>
      </c>
      <c r="E168" s="298">
        <v>17613.0</v>
      </c>
      <c r="F168" s="177">
        <v>44596.0</v>
      </c>
      <c r="G168" s="299">
        <v>0.6145833333333334</v>
      </c>
      <c r="H168" s="174" t="s">
        <v>7463</v>
      </c>
      <c r="I168" s="174" t="s">
        <v>7464</v>
      </c>
      <c r="J168" s="174" t="s">
        <v>101</v>
      </c>
      <c r="K168" s="174" t="s">
        <v>221</v>
      </c>
      <c r="L168" s="155" t="s">
        <v>122</v>
      </c>
      <c r="M168" s="300"/>
    </row>
    <row r="169" hidden="1">
      <c r="A169" s="174" t="str">
        <f t="shared" si="1"/>
        <v>1600844596</v>
      </c>
      <c r="B169" s="174">
        <f>VLOOKUP(A169, 'FEB VERIFIED - OPEN'!A:C, 3,0)</f>
        <v>162</v>
      </c>
      <c r="C169" s="174" t="s">
        <v>316</v>
      </c>
      <c r="D169" s="174">
        <v>16008.0</v>
      </c>
      <c r="E169" s="298">
        <v>18674.0</v>
      </c>
      <c r="F169" s="177">
        <v>44596.0</v>
      </c>
      <c r="G169" s="299">
        <v>0.6180555555555556</v>
      </c>
      <c r="H169" s="174" t="s">
        <v>7463</v>
      </c>
      <c r="I169" s="174" t="s">
        <v>7472</v>
      </c>
      <c r="J169" s="174" t="s">
        <v>88</v>
      </c>
      <c r="K169" s="174" t="s">
        <v>119</v>
      </c>
      <c r="L169" s="155" t="s">
        <v>100</v>
      </c>
      <c r="M169" s="300"/>
    </row>
    <row r="170" hidden="1">
      <c r="A170" s="174" t="str">
        <f t="shared" si="1"/>
        <v>1063244596</v>
      </c>
      <c r="B170" s="174">
        <f>VLOOKUP(A170, 'FEB VERIFIED - OPEN'!A:C, 3,0)</f>
        <v>163</v>
      </c>
      <c r="C170" s="174" t="s">
        <v>319</v>
      </c>
      <c r="D170" s="174">
        <v>10632.0</v>
      </c>
      <c r="E170" s="298">
        <v>22528.0</v>
      </c>
      <c r="F170" s="177">
        <v>44596.0</v>
      </c>
      <c r="G170" s="299">
        <v>0.6180555555555556</v>
      </c>
      <c r="H170" s="174" t="s">
        <v>7468</v>
      </c>
      <c r="I170" s="174" t="s">
        <v>7464</v>
      </c>
      <c r="J170" s="174" t="s">
        <v>101</v>
      </c>
      <c r="K170" s="174" t="s">
        <v>106</v>
      </c>
      <c r="L170" s="155" t="s">
        <v>112</v>
      </c>
      <c r="M170" s="300"/>
    </row>
    <row r="171" hidden="1">
      <c r="A171" s="174" t="str">
        <f t="shared" si="1"/>
        <v>1080144596</v>
      </c>
      <c r="B171" s="174">
        <f>VLOOKUP(A171, 'FEB VERIFIED - OPEN'!A:C, 3,0)</f>
        <v>164</v>
      </c>
      <c r="C171" s="174" t="s">
        <v>317</v>
      </c>
      <c r="D171" s="174">
        <v>10801.0</v>
      </c>
      <c r="E171" s="298">
        <v>28794.0</v>
      </c>
      <c r="F171" s="177">
        <v>44596.0</v>
      </c>
      <c r="G171" s="299">
        <v>0.65625</v>
      </c>
      <c r="H171" s="174" t="s">
        <v>7468</v>
      </c>
      <c r="I171" s="174" t="s">
        <v>7464</v>
      </c>
      <c r="J171" s="174" t="s">
        <v>101</v>
      </c>
      <c r="K171" s="174" t="s">
        <v>154</v>
      </c>
      <c r="L171" s="155" t="s">
        <v>122</v>
      </c>
      <c r="M171" s="300"/>
    </row>
    <row r="172" hidden="1">
      <c r="A172" s="174" t="str">
        <f t="shared" si="1"/>
        <v>1211844596</v>
      </c>
      <c r="B172" s="174">
        <f>VLOOKUP(A172, 'FEB VERIFIED - OPEN'!A:C, 3,0)</f>
        <v>165</v>
      </c>
      <c r="C172" s="174" t="s">
        <v>320</v>
      </c>
      <c r="D172" s="174">
        <v>12118.0</v>
      </c>
      <c r="E172" s="298">
        <v>34867.0</v>
      </c>
      <c r="F172" s="177">
        <v>44596.0</v>
      </c>
      <c r="G172" s="299">
        <v>0.65625</v>
      </c>
      <c r="H172" s="174" t="s">
        <v>7468</v>
      </c>
      <c r="I172" s="174" t="s">
        <v>7464</v>
      </c>
      <c r="J172" s="174" t="s">
        <v>101</v>
      </c>
      <c r="K172" s="174" t="s">
        <v>301</v>
      </c>
      <c r="L172" s="155" t="s">
        <v>86</v>
      </c>
      <c r="M172" s="300"/>
    </row>
    <row r="173" hidden="1">
      <c r="A173" s="174" t="str">
        <f t="shared" si="1"/>
        <v>1563244599</v>
      </c>
      <c r="B173" s="174">
        <f>VLOOKUP(A173, 'FEB VERIFIED - OPEN'!A:C, 3,0)</f>
        <v>166</v>
      </c>
      <c r="C173" s="174" t="s">
        <v>322</v>
      </c>
      <c r="D173" s="174">
        <v>15632.0</v>
      </c>
      <c r="E173" s="298">
        <v>23874.0</v>
      </c>
      <c r="F173" s="177">
        <v>44599.0</v>
      </c>
      <c r="G173" s="299">
        <v>0.3125</v>
      </c>
      <c r="H173" s="174" t="s">
        <v>7463</v>
      </c>
      <c r="I173" s="174" t="s">
        <v>7473</v>
      </c>
      <c r="J173" s="174" t="s">
        <v>88</v>
      </c>
      <c r="K173" s="174" t="s">
        <v>89</v>
      </c>
      <c r="L173" s="155" t="s">
        <v>86</v>
      </c>
      <c r="M173" s="300"/>
    </row>
    <row r="174" hidden="1">
      <c r="A174" s="174" t="str">
        <f t="shared" si="1"/>
        <v>1229244599</v>
      </c>
      <c r="B174" s="174">
        <f>VLOOKUP(A174, 'FEB VERIFIED - OPEN'!A:C, 3,0)</f>
        <v>167</v>
      </c>
      <c r="C174" s="174" t="s">
        <v>325</v>
      </c>
      <c r="D174" s="174">
        <v>12292.0</v>
      </c>
      <c r="E174" s="298">
        <v>20548.0</v>
      </c>
      <c r="F174" s="177">
        <v>44599.0</v>
      </c>
      <c r="G174" s="299">
        <v>0.35138888888888886</v>
      </c>
      <c r="H174" s="174" t="s">
        <v>7463</v>
      </c>
      <c r="I174" s="174" t="s">
        <v>7473</v>
      </c>
      <c r="J174" s="174" t="s">
        <v>101</v>
      </c>
      <c r="K174" s="174" t="s">
        <v>221</v>
      </c>
      <c r="L174" s="155" t="s">
        <v>86</v>
      </c>
      <c r="M174" s="302" t="s">
        <v>8726</v>
      </c>
    </row>
    <row r="175" hidden="1">
      <c r="A175" s="174" t="str">
        <f t="shared" si="1"/>
        <v>1421944599</v>
      </c>
      <c r="B175" s="174">
        <f>VLOOKUP(A175, 'FEB VERIFIED - OPEN'!A:C, 3,0)</f>
        <v>168</v>
      </c>
      <c r="C175" s="174" t="s">
        <v>327</v>
      </c>
      <c r="D175" s="174">
        <v>14219.0</v>
      </c>
      <c r="E175" s="298">
        <v>24977.0</v>
      </c>
      <c r="F175" s="177">
        <v>44599.0</v>
      </c>
      <c r="G175" s="299">
        <v>0.3645833333333333</v>
      </c>
      <c r="H175" s="174" t="s">
        <v>7463</v>
      </c>
      <c r="I175" s="174" t="s">
        <v>7473</v>
      </c>
      <c r="J175" s="174" t="s">
        <v>101</v>
      </c>
      <c r="K175" s="174" t="s">
        <v>174</v>
      </c>
      <c r="L175" s="155" t="s">
        <v>122</v>
      </c>
      <c r="M175" s="300"/>
    </row>
    <row r="176" hidden="1">
      <c r="A176" s="174" t="str">
        <f t="shared" si="1"/>
        <v>1416044599</v>
      </c>
      <c r="B176" s="174">
        <f>VLOOKUP(A176, 'FEB VERIFIED - OPEN'!A:C, 3,0)</f>
        <v>169</v>
      </c>
      <c r="C176" s="174" t="s">
        <v>323</v>
      </c>
      <c r="D176" s="174">
        <v>14160.0</v>
      </c>
      <c r="E176" s="298">
        <v>29818.0</v>
      </c>
      <c r="F176" s="177">
        <v>44599.0</v>
      </c>
      <c r="G176" s="299">
        <v>0.375</v>
      </c>
      <c r="H176" s="174" t="s">
        <v>7463</v>
      </c>
      <c r="I176" s="174" t="s">
        <v>7470</v>
      </c>
      <c r="J176" s="174" t="s">
        <v>97</v>
      </c>
      <c r="K176" s="174" t="s">
        <v>147</v>
      </c>
      <c r="L176" s="155" t="s">
        <v>86</v>
      </c>
      <c r="M176" s="300"/>
    </row>
    <row r="177" hidden="1">
      <c r="A177" s="174" t="str">
        <f t="shared" si="1"/>
        <v>1088044599</v>
      </c>
      <c r="B177" s="174">
        <f>VLOOKUP(A177, 'FEB VERIFIED - OPEN'!A:C, 3,0)</f>
        <v>170</v>
      </c>
      <c r="C177" s="174" t="s">
        <v>333</v>
      </c>
      <c r="D177" s="174">
        <v>10880.0</v>
      </c>
      <c r="E177" s="298">
        <v>21427.0</v>
      </c>
      <c r="F177" s="177">
        <v>44599.0</v>
      </c>
      <c r="G177" s="299">
        <v>0.375</v>
      </c>
      <c r="H177" s="174" t="s">
        <v>7468</v>
      </c>
      <c r="I177" s="174" t="s">
        <v>7473</v>
      </c>
      <c r="J177" s="174" t="s">
        <v>101</v>
      </c>
      <c r="K177" s="174" t="s">
        <v>131</v>
      </c>
      <c r="L177" s="155" t="s">
        <v>100</v>
      </c>
      <c r="M177" s="300"/>
    </row>
    <row r="178" hidden="1">
      <c r="A178" s="174" t="str">
        <f t="shared" si="1"/>
        <v>1252644599</v>
      </c>
      <c r="B178" s="174">
        <f>VLOOKUP(A178, 'FEB VERIFIED - OPEN'!A:C, 3,0)</f>
        <v>171</v>
      </c>
      <c r="C178" s="174" t="s">
        <v>334</v>
      </c>
      <c r="D178" s="174">
        <v>12526.0</v>
      </c>
      <c r="E178" s="298">
        <v>17903.0</v>
      </c>
      <c r="F178" s="177">
        <v>44599.0</v>
      </c>
      <c r="G178" s="299">
        <v>0.3854166666666667</v>
      </c>
      <c r="H178" s="174" t="s">
        <v>7468</v>
      </c>
      <c r="I178" s="174" t="s">
        <v>7473</v>
      </c>
      <c r="J178" s="174" t="s">
        <v>101</v>
      </c>
      <c r="K178" s="174" t="s">
        <v>335</v>
      </c>
      <c r="L178" s="155" t="s">
        <v>86</v>
      </c>
      <c r="M178" s="300"/>
    </row>
    <row r="179" hidden="1">
      <c r="A179" s="174" t="str">
        <f t="shared" si="1"/>
        <v>1786244599</v>
      </c>
      <c r="B179" s="174">
        <f>VLOOKUP(A179, 'FEB VERIFIED - OPEN'!A:C, 3,0)</f>
        <v>172</v>
      </c>
      <c r="C179" s="174" t="s">
        <v>329</v>
      </c>
      <c r="D179" s="174">
        <v>17862.0</v>
      </c>
      <c r="E179" s="298">
        <v>27210.0</v>
      </c>
      <c r="F179" s="177">
        <v>44599.0</v>
      </c>
      <c r="G179" s="299">
        <v>0.4027777777777778</v>
      </c>
      <c r="H179" s="174" t="s">
        <v>7468</v>
      </c>
      <c r="I179" s="174" t="s">
        <v>7470</v>
      </c>
      <c r="J179" s="174" t="s">
        <v>97</v>
      </c>
      <c r="K179" s="174" t="s">
        <v>154</v>
      </c>
      <c r="L179" s="155" t="s">
        <v>96</v>
      </c>
      <c r="M179" s="300"/>
    </row>
    <row r="180" hidden="1">
      <c r="A180" s="174" t="str">
        <f t="shared" si="1"/>
        <v>1721044599</v>
      </c>
      <c r="B180" s="174">
        <f>VLOOKUP(A180, 'FEB VERIFIED - OPEN'!A:C, 3,0)</f>
        <v>173</v>
      </c>
      <c r="C180" s="174" t="s">
        <v>337</v>
      </c>
      <c r="D180" s="174">
        <v>17210.0</v>
      </c>
      <c r="E180" s="298">
        <v>21998.0</v>
      </c>
      <c r="F180" s="177">
        <v>44599.0</v>
      </c>
      <c r="G180" s="299">
        <v>0.4027777777777778</v>
      </c>
      <c r="H180" s="174" t="s">
        <v>7463</v>
      </c>
      <c r="I180" s="174" t="s">
        <v>7472</v>
      </c>
      <c r="J180" s="174" t="s">
        <v>97</v>
      </c>
      <c r="K180" s="174" t="s">
        <v>102</v>
      </c>
      <c r="L180" s="155" t="s">
        <v>108</v>
      </c>
      <c r="M180" s="300"/>
    </row>
    <row r="181" hidden="1">
      <c r="A181" s="174" t="str">
        <f t="shared" si="1"/>
        <v>1795044599</v>
      </c>
      <c r="B181" s="174">
        <f>VLOOKUP(A181, 'FEB VERIFIED - OPEN'!A:C, 3,0)</f>
        <v>174</v>
      </c>
      <c r="C181" s="174" t="s">
        <v>338</v>
      </c>
      <c r="D181" s="174">
        <v>17950.0</v>
      </c>
      <c r="E181" s="298">
        <v>28008.0</v>
      </c>
      <c r="F181" s="177">
        <v>44599.0</v>
      </c>
      <c r="G181" s="299">
        <v>0.4201388888888889</v>
      </c>
      <c r="H181" s="174" t="s">
        <v>7468</v>
      </c>
      <c r="I181" s="174" t="s">
        <v>7470</v>
      </c>
      <c r="J181" s="174" t="s">
        <v>97</v>
      </c>
      <c r="K181" s="174" t="s">
        <v>154</v>
      </c>
      <c r="L181" s="155" t="s">
        <v>96</v>
      </c>
      <c r="M181" s="300"/>
    </row>
    <row r="182" hidden="1">
      <c r="A182" s="174" t="str">
        <f t="shared" si="1"/>
        <v>919344599</v>
      </c>
      <c r="B182" s="174">
        <f>VLOOKUP(A182, 'FEB VERIFIED - OPEN'!A:C, 3,0)</f>
        <v>175</v>
      </c>
      <c r="C182" s="174" t="s">
        <v>340</v>
      </c>
      <c r="D182" s="174">
        <v>9193.0</v>
      </c>
      <c r="E182" s="298">
        <v>18632.0</v>
      </c>
      <c r="F182" s="177">
        <v>44599.0</v>
      </c>
      <c r="G182" s="299">
        <v>0.4166666666666667</v>
      </c>
      <c r="H182" s="174" t="s">
        <v>7468</v>
      </c>
      <c r="I182" s="174" t="s">
        <v>7472</v>
      </c>
      <c r="J182" s="174" t="s">
        <v>97</v>
      </c>
      <c r="K182" s="174" t="s">
        <v>89</v>
      </c>
      <c r="L182" s="155" t="s">
        <v>86</v>
      </c>
      <c r="M182" s="300"/>
    </row>
    <row r="183" hidden="1">
      <c r="A183" s="174" t="str">
        <f t="shared" si="1"/>
        <v>1715344599</v>
      </c>
      <c r="B183" s="174">
        <f>VLOOKUP(A183, 'FEB VERIFIED - OPEN'!A:C, 3,0)</f>
        <v>176</v>
      </c>
      <c r="C183" s="174" t="s">
        <v>331</v>
      </c>
      <c r="D183" s="174">
        <v>17153.0</v>
      </c>
      <c r="E183" s="298">
        <v>29857.0</v>
      </c>
      <c r="F183" s="177">
        <v>44599.0</v>
      </c>
      <c r="G183" s="299">
        <v>0.4270833333333333</v>
      </c>
      <c r="H183" s="174" t="s">
        <v>7468</v>
      </c>
      <c r="I183" s="174" t="s">
        <v>7470</v>
      </c>
      <c r="J183" s="174" t="s">
        <v>97</v>
      </c>
      <c r="K183" s="174" t="s">
        <v>117</v>
      </c>
      <c r="L183" s="155" t="s">
        <v>96</v>
      </c>
      <c r="M183" s="300"/>
    </row>
    <row r="184" hidden="1">
      <c r="A184" s="174" t="str">
        <f t="shared" si="1"/>
        <v>1802144599</v>
      </c>
      <c r="B184" s="174">
        <f>VLOOKUP(A184, 'FEB VERIFIED - OPEN'!A:C, 3,0)</f>
        <v>177</v>
      </c>
      <c r="C184" s="174" t="s">
        <v>342</v>
      </c>
      <c r="D184" s="174">
        <v>18021.0</v>
      </c>
      <c r="E184" s="298">
        <v>37457.0</v>
      </c>
      <c r="F184" s="177">
        <v>44599.0</v>
      </c>
      <c r="G184" s="299">
        <v>0.44166666666666665</v>
      </c>
      <c r="H184" s="174" t="s">
        <v>7463</v>
      </c>
      <c r="I184" s="174" t="s">
        <v>7470</v>
      </c>
      <c r="J184" s="174" t="s">
        <v>97</v>
      </c>
      <c r="K184" s="174" t="s">
        <v>189</v>
      </c>
      <c r="L184" s="155" t="s">
        <v>96</v>
      </c>
      <c r="M184" s="300"/>
    </row>
    <row r="185" hidden="1">
      <c r="A185" s="174" t="str">
        <f t="shared" si="1"/>
        <v>1044444599</v>
      </c>
      <c r="B185" s="174">
        <f>VLOOKUP(A185, 'FEB VERIFIED - OPEN'!A:C, 3,0)</f>
        <v>178</v>
      </c>
      <c r="C185" s="174" t="s">
        <v>344</v>
      </c>
      <c r="D185" s="174">
        <v>10444.0</v>
      </c>
      <c r="E185" s="298">
        <v>26614.0</v>
      </c>
      <c r="F185" s="177">
        <v>44599.0</v>
      </c>
      <c r="G185" s="299">
        <v>0.4166666666666667</v>
      </c>
      <c r="H185" s="174" t="s">
        <v>7468</v>
      </c>
      <c r="I185" s="174" t="s">
        <v>7473</v>
      </c>
      <c r="J185" s="174" t="s">
        <v>101</v>
      </c>
      <c r="K185" s="174" t="s">
        <v>137</v>
      </c>
      <c r="L185" s="155" t="s">
        <v>122</v>
      </c>
      <c r="M185" s="300"/>
    </row>
    <row r="186" hidden="1">
      <c r="A186" s="174" t="str">
        <f t="shared" si="1"/>
        <v>1801644599</v>
      </c>
      <c r="B186" s="174">
        <f>VLOOKUP(A186, 'FEB VERIFIED - OPEN'!A:C, 3,0)</f>
        <v>179</v>
      </c>
      <c r="C186" s="174" t="s">
        <v>350</v>
      </c>
      <c r="D186" s="174">
        <v>18016.0</v>
      </c>
      <c r="E186" s="298">
        <v>21543.0</v>
      </c>
      <c r="F186" s="177">
        <v>44599.0</v>
      </c>
      <c r="G186" s="299">
        <v>0.4423611111111111</v>
      </c>
      <c r="H186" s="174" t="s">
        <v>7468</v>
      </c>
      <c r="I186" s="174" t="s">
        <v>7470</v>
      </c>
      <c r="J186" s="174" t="s">
        <v>97</v>
      </c>
      <c r="K186" s="174" t="s">
        <v>106</v>
      </c>
      <c r="L186" s="155" t="s">
        <v>108</v>
      </c>
      <c r="M186" s="300"/>
    </row>
    <row r="187" hidden="1">
      <c r="A187" s="174" t="str">
        <f t="shared" si="1"/>
        <v>1241244599</v>
      </c>
      <c r="B187" s="174">
        <f>VLOOKUP(A187, 'FEB VERIFIED - OPEN'!A:C, 3,0)</f>
        <v>180</v>
      </c>
      <c r="C187" s="174" t="s">
        <v>346</v>
      </c>
      <c r="D187" s="174">
        <v>12412.0</v>
      </c>
      <c r="E187" s="298">
        <v>21267.0</v>
      </c>
      <c r="F187" s="177">
        <v>44599.0</v>
      </c>
      <c r="G187" s="299">
        <v>0.4479166666666667</v>
      </c>
      <c r="H187" s="174" t="s">
        <v>7463</v>
      </c>
      <c r="I187" s="174" t="s">
        <v>7473</v>
      </c>
      <c r="J187" s="174" t="s">
        <v>101</v>
      </c>
      <c r="K187" s="174" t="s">
        <v>174</v>
      </c>
      <c r="L187" s="155" t="s">
        <v>86</v>
      </c>
      <c r="M187" s="300"/>
    </row>
    <row r="188" hidden="1">
      <c r="A188" s="174" t="str">
        <f t="shared" si="1"/>
        <v>1018544599</v>
      </c>
      <c r="B188" s="174">
        <f>VLOOKUP(A188, 'FEB VERIFIED - OPEN'!A:C, 3,0)</f>
        <v>181</v>
      </c>
      <c r="C188" s="174" t="s">
        <v>386</v>
      </c>
      <c r="D188" s="174">
        <v>10185.0</v>
      </c>
      <c r="E188" s="298">
        <v>24575.0</v>
      </c>
      <c r="F188" s="177">
        <v>44599.0</v>
      </c>
      <c r="G188" s="299">
        <v>0.46875</v>
      </c>
      <c r="H188" s="174" t="s">
        <v>7468</v>
      </c>
      <c r="I188" s="174" t="s">
        <v>7473</v>
      </c>
      <c r="J188" s="174" t="s">
        <v>101</v>
      </c>
      <c r="K188" s="174" t="s">
        <v>94</v>
      </c>
      <c r="L188" s="155" t="s">
        <v>86</v>
      </c>
      <c r="M188" s="300"/>
    </row>
    <row r="189" hidden="1">
      <c r="A189" s="174" t="str">
        <f t="shared" si="1"/>
        <v>1754444599</v>
      </c>
      <c r="B189" s="174">
        <f>VLOOKUP(A189, 'FEB VERIFIED - OPEN'!A:C, 3,0)</f>
        <v>182</v>
      </c>
      <c r="C189" s="174" t="s">
        <v>354</v>
      </c>
      <c r="D189" s="174">
        <v>17544.0</v>
      </c>
      <c r="E189" s="298">
        <v>23721.0</v>
      </c>
      <c r="F189" s="177">
        <v>44599.0</v>
      </c>
      <c r="G189" s="299">
        <v>0.4722222222222222</v>
      </c>
      <c r="H189" s="174" t="s">
        <v>7468</v>
      </c>
      <c r="I189" s="174" t="s">
        <v>7472</v>
      </c>
      <c r="J189" s="174" t="s">
        <v>88</v>
      </c>
      <c r="K189" s="174" t="s">
        <v>224</v>
      </c>
      <c r="L189" s="155" t="s">
        <v>112</v>
      </c>
      <c r="M189" s="300"/>
    </row>
    <row r="190" hidden="1">
      <c r="A190" s="174" t="str">
        <f t="shared" si="1"/>
        <v>1608644599</v>
      </c>
      <c r="B190" s="174">
        <f>VLOOKUP(A190, 'FEB VERIFIED - OPEN'!A:C, 3,0)</f>
        <v>183</v>
      </c>
      <c r="C190" s="174" t="s">
        <v>362</v>
      </c>
      <c r="D190" s="174">
        <v>16086.0</v>
      </c>
      <c r="E190" s="298">
        <v>29859.0</v>
      </c>
      <c r="F190" s="177">
        <v>44599.0</v>
      </c>
      <c r="G190" s="299">
        <v>0.4791666666666667</v>
      </c>
      <c r="H190" s="174" t="s">
        <v>7468</v>
      </c>
      <c r="I190" s="174" t="s">
        <v>7472</v>
      </c>
      <c r="J190" s="174" t="s">
        <v>88</v>
      </c>
      <c r="K190" s="174" t="s">
        <v>89</v>
      </c>
      <c r="L190" s="155" t="s">
        <v>86</v>
      </c>
      <c r="M190" s="300"/>
    </row>
    <row r="191" hidden="1">
      <c r="A191" s="174" t="str">
        <f t="shared" si="1"/>
        <v>1206244599</v>
      </c>
      <c r="B191" s="174">
        <f>VLOOKUP(A191, 'FEB VERIFIED - OPEN'!A:C, 3,0)</f>
        <v>184</v>
      </c>
      <c r="C191" s="174" t="s">
        <v>355</v>
      </c>
      <c r="D191" s="174">
        <v>12062.0</v>
      </c>
      <c r="E191" s="298">
        <v>11801.0</v>
      </c>
      <c r="F191" s="177">
        <v>44599.0</v>
      </c>
      <c r="G191" s="299">
        <v>0.4791666666666667</v>
      </c>
      <c r="H191" s="174" t="s">
        <v>7468</v>
      </c>
      <c r="I191" s="174" t="s">
        <v>7473</v>
      </c>
      <c r="J191" s="174" t="s">
        <v>101</v>
      </c>
      <c r="K191" s="174" t="s">
        <v>89</v>
      </c>
      <c r="L191" s="155" t="s">
        <v>122</v>
      </c>
      <c r="M191" s="300"/>
    </row>
    <row r="192" hidden="1">
      <c r="A192" s="174" t="str">
        <f t="shared" si="1"/>
        <v>1565744599</v>
      </c>
      <c r="B192" s="174">
        <f>VLOOKUP(A192, 'FEB VERIFIED - OPEN'!A:C, 3,0)</f>
        <v>185</v>
      </c>
      <c r="C192" s="174" t="s">
        <v>357</v>
      </c>
      <c r="D192" s="174">
        <v>15657.0</v>
      </c>
      <c r="E192" s="298">
        <v>24273.0</v>
      </c>
      <c r="F192" s="177">
        <v>44599.0</v>
      </c>
      <c r="G192" s="299">
        <v>0.4791666666666667</v>
      </c>
      <c r="H192" s="174" t="s">
        <v>7468</v>
      </c>
      <c r="I192" s="174" t="s">
        <v>7473</v>
      </c>
      <c r="J192" s="174" t="s">
        <v>101</v>
      </c>
      <c r="K192" s="174" t="s">
        <v>358</v>
      </c>
      <c r="L192" s="155" t="s">
        <v>122</v>
      </c>
      <c r="M192" s="300"/>
    </row>
    <row r="193" hidden="1">
      <c r="A193" s="174" t="str">
        <f t="shared" si="1"/>
        <v>1802944599</v>
      </c>
      <c r="B193" s="174">
        <f>VLOOKUP(A193, 'FEB VERIFIED - OPEN'!A:C, 3,0)</f>
        <v>186</v>
      </c>
      <c r="C193" s="174" t="s">
        <v>351</v>
      </c>
      <c r="D193" s="174">
        <v>18029.0</v>
      </c>
      <c r="E193" s="298">
        <v>34870.0</v>
      </c>
      <c r="F193" s="177">
        <v>44599.0</v>
      </c>
      <c r="G193" s="299">
        <v>0.4861111111111111</v>
      </c>
      <c r="H193" s="174" t="s">
        <v>7468</v>
      </c>
      <c r="I193" s="174" t="s">
        <v>7472</v>
      </c>
      <c r="J193" s="174" t="s">
        <v>97</v>
      </c>
      <c r="K193" s="174" t="s">
        <v>98</v>
      </c>
      <c r="L193" s="155" t="s">
        <v>96</v>
      </c>
      <c r="M193" s="300"/>
    </row>
    <row r="194" hidden="1">
      <c r="A194" s="174" t="str">
        <f t="shared" si="1"/>
        <v>1351844599</v>
      </c>
      <c r="B194" s="174">
        <f>VLOOKUP(A194, 'FEB VERIFIED - OPEN'!A:C, 3,0)</f>
        <v>187</v>
      </c>
      <c r="C194" s="174" t="s">
        <v>360</v>
      </c>
      <c r="D194" s="174">
        <v>13518.0</v>
      </c>
      <c r="E194" s="298">
        <v>32525.0</v>
      </c>
      <c r="F194" s="177">
        <v>44599.0</v>
      </c>
      <c r="G194" s="299">
        <v>0.4861111111111111</v>
      </c>
      <c r="H194" s="174" t="s">
        <v>7463</v>
      </c>
      <c r="I194" s="174" t="s">
        <v>7472</v>
      </c>
      <c r="J194" s="174" t="s">
        <v>97</v>
      </c>
      <c r="K194" s="174" t="s">
        <v>189</v>
      </c>
      <c r="L194" s="155" t="s">
        <v>86</v>
      </c>
      <c r="M194" s="300"/>
    </row>
    <row r="195" hidden="1">
      <c r="A195" s="174" t="str">
        <f t="shared" si="1"/>
        <v>1803344599</v>
      </c>
      <c r="B195" s="174">
        <f>VLOOKUP(A195, 'FEB VERIFIED - OPEN'!A:C, 3,0)</f>
        <v>188</v>
      </c>
      <c r="C195" s="174" t="s">
        <v>364</v>
      </c>
      <c r="D195" s="174">
        <v>18033.0</v>
      </c>
      <c r="E195" s="298">
        <v>20590.0</v>
      </c>
      <c r="F195" s="177">
        <v>44599.0</v>
      </c>
      <c r="G195" s="299">
        <v>0.4861111111111111</v>
      </c>
      <c r="H195" s="174" t="s">
        <v>7463</v>
      </c>
      <c r="I195" s="174" t="s">
        <v>7470</v>
      </c>
      <c r="J195" s="174" t="s">
        <v>97</v>
      </c>
      <c r="K195" s="174" t="s">
        <v>98</v>
      </c>
      <c r="L195" s="155" t="s">
        <v>96</v>
      </c>
      <c r="M195" s="300"/>
    </row>
    <row r="196" hidden="1">
      <c r="A196" s="174" t="str">
        <f t="shared" si="1"/>
        <v>1076844599</v>
      </c>
      <c r="B196" s="174">
        <f>VLOOKUP(A196, 'FEB VERIFIED - OPEN'!A:C, 3,0)</f>
        <v>189</v>
      </c>
      <c r="C196" s="174" t="s">
        <v>366</v>
      </c>
      <c r="D196" s="174">
        <v>10768.0</v>
      </c>
      <c r="E196" s="298">
        <v>19517.0</v>
      </c>
      <c r="F196" s="177">
        <v>44599.0</v>
      </c>
      <c r="G196" s="299">
        <v>0.4652777777777778</v>
      </c>
      <c r="H196" s="174" t="s">
        <v>7468</v>
      </c>
      <c r="I196" s="174" t="s">
        <v>7473</v>
      </c>
      <c r="J196" s="174" t="s">
        <v>101</v>
      </c>
      <c r="K196" s="174" t="s">
        <v>98</v>
      </c>
      <c r="L196" s="155" t="s">
        <v>122</v>
      </c>
      <c r="M196" s="300"/>
    </row>
    <row r="197" hidden="1">
      <c r="A197" s="174" t="str">
        <f t="shared" si="1"/>
        <v>1738844599</v>
      </c>
      <c r="B197" s="174">
        <f>VLOOKUP(A197, 'FEB VERIFIED - OPEN'!A:C, 3,0)</f>
        <v>190</v>
      </c>
      <c r="C197" s="174" t="s">
        <v>348</v>
      </c>
      <c r="D197" s="174">
        <v>17388.0</v>
      </c>
      <c r="E197" s="298">
        <v>20837.0</v>
      </c>
      <c r="F197" s="177">
        <v>44599.0</v>
      </c>
      <c r="G197" s="299">
        <v>0.4895833333333333</v>
      </c>
      <c r="H197" s="174" t="s">
        <v>7463</v>
      </c>
      <c r="I197" s="174" t="s">
        <v>7473</v>
      </c>
      <c r="J197" s="174" t="s">
        <v>101</v>
      </c>
      <c r="K197" s="174" t="s">
        <v>147</v>
      </c>
      <c r="L197" s="155" t="s">
        <v>122</v>
      </c>
      <c r="M197" s="300"/>
    </row>
    <row r="198" hidden="1">
      <c r="A198" s="174" t="str">
        <f t="shared" si="1"/>
        <v>1770944599</v>
      </c>
      <c r="B198" s="174">
        <f>VLOOKUP(A198, 'FEB VERIFIED - OPEN'!A:C, 3,0)</f>
        <v>191</v>
      </c>
      <c r="C198" s="174" t="s">
        <v>368</v>
      </c>
      <c r="D198" s="174">
        <v>17709.0</v>
      </c>
      <c r="E198" s="298">
        <v>29001.0</v>
      </c>
      <c r="F198" s="177">
        <v>44599.0</v>
      </c>
      <c r="G198" s="299">
        <v>0.5</v>
      </c>
      <c r="H198" s="174" t="s">
        <v>7468</v>
      </c>
      <c r="I198" s="174" t="s">
        <v>7470</v>
      </c>
      <c r="J198" s="174" t="s">
        <v>97</v>
      </c>
      <c r="K198" s="174" t="s">
        <v>179</v>
      </c>
      <c r="L198" s="155" t="s">
        <v>96</v>
      </c>
      <c r="M198" s="300"/>
    </row>
    <row r="199" hidden="1">
      <c r="A199" s="174" t="str">
        <f t="shared" si="1"/>
        <v>1042944599</v>
      </c>
      <c r="B199" s="174">
        <f>VLOOKUP(A199, 'FEB VERIFIED - OPEN'!A:C, 3,0)</f>
        <v>192</v>
      </c>
      <c r="C199" s="174" t="s">
        <v>353</v>
      </c>
      <c r="D199" s="174">
        <v>10429.0</v>
      </c>
      <c r="E199" s="298">
        <v>16572.0</v>
      </c>
      <c r="F199" s="177">
        <v>44599.0</v>
      </c>
      <c r="G199" s="299">
        <v>0.5083333333333333</v>
      </c>
      <c r="H199" s="174" t="s">
        <v>7468</v>
      </c>
      <c r="I199" s="174" t="s">
        <v>7473</v>
      </c>
      <c r="J199" s="174" t="s">
        <v>101</v>
      </c>
      <c r="K199" s="174" t="s">
        <v>102</v>
      </c>
      <c r="L199" s="155" t="s">
        <v>100</v>
      </c>
      <c r="M199" s="300"/>
    </row>
    <row r="200" hidden="1">
      <c r="A200" s="174" t="str">
        <f t="shared" si="1"/>
        <v>1640444599</v>
      </c>
      <c r="B200" s="174">
        <f>VLOOKUP(A200, 'FEB VERIFIED - OPEN'!A:C, 3,0)</f>
        <v>193</v>
      </c>
      <c r="C200" s="174" t="s">
        <v>375</v>
      </c>
      <c r="D200" s="174">
        <v>16404.0</v>
      </c>
      <c r="E200" s="298">
        <v>21743.0</v>
      </c>
      <c r="F200" s="177">
        <v>44599.0</v>
      </c>
      <c r="G200" s="299">
        <v>0.5729166666666666</v>
      </c>
      <c r="H200" s="174" t="s">
        <v>7463</v>
      </c>
      <c r="I200" s="174" t="s">
        <v>7464</v>
      </c>
      <c r="J200" s="174" t="s">
        <v>101</v>
      </c>
      <c r="K200" s="174" t="s">
        <v>147</v>
      </c>
      <c r="L200" s="155" t="s">
        <v>86</v>
      </c>
      <c r="M200" s="300"/>
    </row>
    <row r="201" hidden="1">
      <c r="A201" s="174" t="str">
        <f t="shared" si="1"/>
        <v>1180144599</v>
      </c>
      <c r="B201" s="174">
        <f>VLOOKUP(A201, 'FEB VERIFIED - OPEN'!A:C, 3,0)</f>
        <v>194</v>
      </c>
      <c r="C201" s="174" t="s">
        <v>370</v>
      </c>
      <c r="D201" s="174">
        <v>11801.0</v>
      </c>
      <c r="E201" s="298">
        <v>9862.0</v>
      </c>
      <c r="F201" s="177">
        <v>44599.0</v>
      </c>
      <c r="G201" s="299">
        <v>0.59375</v>
      </c>
      <c r="H201" s="174" t="s">
        <v>7468</v>
      </c>
      <c r="I201" s="174" t="s">
        <v>7464</v>
      </c>
      <c r="J201" s="174" t="s">
        <v>101</v>
      </c>
      <c r="K201" s="174" t="s">
        <v>335</v>
      </c>
      <c r="L201" s="155" t="s">
        <v>86</v>
      </c>
      <c r="M201" s="300"/>
    </row>
    <row r="202" hidden="1">
      <c r="A202" s="174" t="str">
        <f t="shared" si="1"/>
        <v>1802444599</v>
      </c>
      <c r="B202" s="174">
        <f>VLOOKUP(A202, 'FEB VERIFIED - OPEN'!A:C, 3,0)</f>
        <v>195</v>
      </c>
      <c r="C202" s="174" t="s">
        <v>377</v>
      </c>
      <c r="D202" s="174">
        <v>18024.0</v>
      </c>
      <c r="E202" s="298">
        <v>30137.0</v>
      </c>
      <c r="F202" s="177">
        <v>44599.0</v>
      </c>
      <c r="G202" s="299">
        <v>0.59375</v>
      </c>
      <c r="H202" s="174" t="s">
        <v>7468</v>
      </c>
      <c r="I202" s="174" t="s">
        <v>7472</v>
      </c>
      <c r="J202" s="174" t="s">
        <v>97</v>
      </c>
      <c r="K202" s="174" t="s">
        <v>335</v>
      </c>
      <c r="L202" s="155" t="s">
        <v>96</v>
      </c>
      <c r="M202" s="300"/>
    </row>
    <row r="203" hidden="1">
      <c r="A203" s="174" t="str">
        <f t="shared" si="1"/>
        <v>1770444599</v>
      </c>
      <c r="B203" s="174">
        <f>VLOOKUP(A203, 'FEB VERIFIED - OPEN'!A:C, 3,0)</f>
        <v>196</v>
      </c>
      <c r="C203" s="174" t="s">
        <v>3294</v>
      </c>
      <c r="D203" s="174">
        <v>17704.0</v>
      </c>
      <c r="E203" s="298">
        <v>26847.0</v>
      </c>
      <c r="F203" s="177">
        <v>44599.0</v>
      </c>
      <c r="G203" s="299">
        <v>0.59375</v>
      </c>
      <c r="H203" s="174" t="s">
        <v>7463</v>
      </c>
      <c r="I203" s="174" t="s">
        <v>7473</v>
      </c>
      <c r="J203" s="174" t="s">
        <v>101</v>
      </c>
      <c r="K203" s="174" t="s">
        <v>89</v>
      </c>
      <c r="L203" s="155" t="s">
        <v>86</v>
      </c>
      <c r="M203" s="300"/>
    </row>
    <row r="204" hidden="1">
      <c r="A204" s="174" t="str">
        <f t="shared" si="1"/>
        <v>1794844599</v>
      </c>
      <c r="B204" s="174">
        <f>VLOOKUP(A204, 'FEB VERIFIED - OPEN'!A:C, 3,0)</f>
        <v>197</v>
      </c>
      <c r="C204" s="174" t="s">
        <v>379</v>
      </c>
      <c r="D204" s="174">
        <v>17948.0</v>
      </c>
      <c r="E204" s="298">
        <v>21335.0</v>
      </c>
      <c r="F204" s="177">
        <v>44599.0</v>
      </c>
      <c r="G204" s="299">
        <v>0.5972222222222222</v>
      </c>
      <c r="H204" s="174" t="s">
        <v>7468</v>
      </c>
      <c r="I204" s="174" t="s">
        <v>7472</v>
      </c>
      <c r="J204" s="174" t="s">
        <v>97</v>
      </c>
      <c r="K204" s="174" t="s">
        <v>117</v>
      </c>
      <c r="L204" s="155" t="s">
        <v>96</v>
      </c>
      <c r="M204" s="300"/>
    </row>
    <row r="205" hidden="1">
      <c r="A205" s="174" t="str">
        <f t="shared" si="1"/>
        <v>1497144599</v>
      </c>
      <c r="B205" s="174">
        <f>VLOOKUP(A205, 'FEB VERIFIED - OPEN'!A:C, 3,0)</f>
        <v>198</v>
      </c>
      <c r="C205" s="174" t="s">
        <v>372</v>
      </c>
      <c r="D205" s="174">
        <v>14971.0</v>
      </c>
      <c r="E205" s="298">
        <v>19737.0</v>
      </c>
      <c r="F205" s="177">
        <v>44599.0</v>
      </c>
      <c r="G205" s="299">
        <v>0.6041666666666666</v>
      </c>
      <c r="H205" s="174" t="s">
        <v>7468</v>
      </c>
      <c r="I205" s="174" t="s">
        <v>7470</v>
      </c>
      <c r="J205" s="174" t="s">
        <v>97</v>
      </c>
      <c r="K205" s="174" t="s">
        <v>221</v>
      </c>
      <c r="L205" s="155" t="s">
        <v>86</v>
      </c>
      <c r="M205" s="300"/>
    </row>
    <row r="206" hidden="1">
      <c r="A206" s="174" t="str">
        <f t="shared" si="1"/>
        <v>1268144599</v>
      </c>
      <c r="B206" s="174">
        <f>VLOOKUP(A206, 'FEB VERIFIED - OPEN'!A:C, 3,0)</f>
        <v>199</v>
      </c>
      <c r="C206" s="174" t="s">
        <v>381</v>
      </c>
      <c r="D206" s="174">
        <v>12681.0</v>
      </c>
      <c r="E206" s="298">
        <v>23343.0</v>
      </c>
      <c r="F206" s="177">
        <v>44599.0</v>
      </c>
      <c r="G206" s="299">
        <v>0.6041666666666666</v>
      </c>
      <c r="H206" s="174" t="s">
        <v>7468</v>
      </c>
      <c r="I206" s="174" t="s">
        <v>7472</v>
      </c>
      <c r="J206" s="174" t="s">
        <v>101</v>
      </c>
      <c r="K206" s="174" t="s">
        <v>98</v>
      </c>
      <c r="L206" s="155" t="s">
        <v>86</v>
      </c>
      <c r="M206" s="300"/>
    </row>
    <row r="207" hidden="1">
      <c r="A207" s="174" t="str">
        <f t="shared" si="1"/>
        <v>1799144599</v>
      </c>
      <c r="B207" s="174">
        <f>VLOOKUP(A207, 'FEB VERIFIED - OPEN'!A:C, 3,0)</f>
        <v>200</v>
      </c>
      <c r="C207" s="174" t="s">
        <v>384</v>
      </c>
      <c r="D207" s="174">
        <v>17991.0</v>
      </c>
      <c r="E207" s="298">
        <v>25883.0</v>
      </c>
      <c r="F207" s="177">
        <v>44599.0</v>
      </c>
      <c r="G207" s="299">
        <v>0.6041666666666666</v>
      </c>
      <c r="H207" s="174" t="s">
        <v>7463</v>
      </c>
      <c r="I207" s="174" t="s">
        <v>7470</v>
      </c>
      <c r="J207" s="174" t="s">
        <v>97</v>
      </c>
      <c r="K207" s="174" t="s">
        <v>385</v>
      </c>
      <c r="L207" s="155" t="s">
        <v>108</v>
      </c>
      <c r="M207" s="300"/>
    </row>
    <row r="208" hidden="1">
      <c r="A208" s="174" t="str">
        <f t="shared" si="1"/>
        <v>1790544599</v>
      </c>
      <c r="B208" s="174">
        <f>VLOOKUP(A208, 'FEB VERIFIED - OPEN'!A:C, 3,0)</f>
        <v>201</v>
      </c>
      <c r="C208" s="174" t="s">
        <v>7365</v>
      </c>
      <c r="D208" s="174">
        <v>17905.0</v>
      </c>
      <c r="E208" s="298">
        <v>25479.0</v>
      </c>
      <c r="F208" s="177">
        <v>44599.0</v>
      </c>
      <c r="G208" s="299">
        <v>0.6041666666666666</v>
      </c>
      <c r="H208" s="174" t="s">
        <v>7463</v>
      </c>
      <c r="I208" s="174" t="s">
        <v>7470</v>
      </c>
      <c r="J208" s="174" t="s">
        <v>97</v>
      </c>
      <c r="K208" s="174" t="s">
        <v>197</v>
      </c>
      <c r="L208" s="155" t="s">
        <v>108</v>
      </c>
      <c r="M208" s="301" t="s">
        <v>7529</v>
      </c>
    </row>
    <row r="209" hidden="1">
      <c r="A209" s="174" t="str">
        <f t="shared" si="1"/>
        <v>1683544599</v>
      </c>
      <c r="B209" s="174">
        <f>VLOOKUP(A209, 'FEB VERIFIED - OPEN'!A:C, 3,0)</f>
        <v>202</v>
      </c>
      <c r="C209" s="174" t="s">
        <v>374</v>
      </c>
      <c r="D209" s="174">
        <v>16835.0</v>
      </c>
      <c r="E209" s="298">
        <v>24826.0</v>
      </c>
      <c r="F209" s="177">
        <v>44599.0</v>
      </c>
      <c r="G209" s="299">
        <v>0.6145833333333334</v>
      </c>
      <c r="H209" s="174" t="s">
        <v>7468</v>
      </c>
      <c r="I209" s="174" t="s">
        <v>7470</v>
      </c>
      <c r="J209" s="174" t="s">
        <v>97</v>
      </c>
      <c r="K209" s="174" t="s">
        <v>197</v>
      </c>
      <c r="L209" s="155" t="s">
        <v>108</v>
      </c>
      <c r="M209" s="300"/>
    </row>
    <row r="210" hidden="1">
      <c r="A210" s="174" t="str">
        <f t="shared" si="1"/>
        <v>1498744599</v>
      </c>
      <c r="B210" s="174">
        <f>VLOOKUP(A210, 'FEB VERIFIED - OPEN'!A:C, 3,0)</f>
        <v>203</v>
      </c>
      <c r="C210" s="174" t="s">
        <v>380</v>
      </c>
      <c r="D210" s="174">
        <v>14987.0</v>
      </c>
      <c r="E210" s="298">
        <v>27390.0</v>
      </c>
      <c r="F210" s="177">
        <v>44599.0</v>
      </c>
      <c r="G210" s="299">
        <v>0.625</v>
      </c>
      <c r="H210" s="174" t="s">
        <v>7463</v>
      </c>
      <c r="I210" s="174" t="s">
        <v>7470</v>
      </c>
      <c r="J210" s="174" t="s">
        <v>88</v>
      </c>
      <c r="K210" s="174" t="s">
        <v>224</v>
      </c>
      <c r="L210" s="155" t="s">
        <v>112</v>
      </c>
      <c r="M210" s="300"/>
    </row>
    <row r="211" hidden="1">
      <c r="A211" s="174" t="str">
        <f t="shared" si="1"/>
        <v>968344600</v>
      </c>
      <c r="B211" s="174">
        <f>VLOOKUP(A211, 'FEB VERIFIED - OPEN'!A:C, 3,0)</f>
        <v>204</v>
      </c>
      <c r="C211" s="174" t="s">
        <v>388</v>
      </c>
      <c r="D211" s="174">
        <v>9683.0</v>
      </c>
      <c r="E211" s="298">
        <v>29811.0</v>
      </c>
      <c r="F211" s="177">
        <v>44600.0</v>
      </c>
      <c r="G211" s="299">
        <v>0.3263888888888889</v>
      </c>
      <c r="H211" s="174" t="s">
        <v>7463</v>
      </c>
      <c r="I211" s="174" t="s">
        <v>7473</v>
      </c>
      <c r="J211" s="174" t="s">
        <v>101</v>
      </c>
      <c r="K211" s="174" t="s">
        <v>117</v>
      </c>
      <c r="L211" s="155" t="s">
        <v>122</v>
      </c>
      <c r="M211" s="300"/>
    </row>
    <row r="212">
      <c r="A212" s="174" t="str">
        <f t="shared" si="1"/>
        <v>1661844600</v>
      </c>
      <c r="B212" s="174">
        <f>VLOOKUP(A212, 'FEB VERIFIED - OPEN'!A:C, 3,0)</f>
        <v>205</v>
      </c>
      <c r="C212" s="174" t="s">
        <v>390</v>
      </c>
      <c r="D212" s="174">
        <v>16618.0</v>
      </c>
      <c r="E212" s="298">
        <v>19461.0</v>
      </c>
      <c r="F212" s="177">
        <v>44600.0</v>
      </c>
      <c r="G212" s="299">
        <v>0.3541666666666667</v>
      </c>
      <c r="H212" s="174" t="s">
        <v>7463</v>
      </c>
      <c r="I212" s="174" t="s">
        <v>7464</v>
      </c>
      <c r="J212" s="174" t="s">
        <v>93</v>
      </c>
      <c r="K212" s="174" t="s">
        <v>147</v>
      </c>
      <c r="L212" s="155" t="s">
        <v>86</v>
      </c>
      <c r="M212" s="300"/>
    </row>
    <row r="213" hidden="1">
      <c r="A213" s="174" t="str">
        <f t="shared" si="1"/>
        <v>1596244600</v>
      </c>
      <c r="B213" s="174">
        <f>VLOOKUP(A213, 'FEB VERIFIED - OPEN'!A:C, 3,0)</f>
        <v>206</v>
      </c>
      <c r="C213" s="174" t="s">
        <v>396</v>
      </c>
      <c r="D213" s="174">
        <v>15962.0</v>
      </c>
      <c r="E213" s="298">
        <v>15921.0</v>
      </c>
      <c r="F213" s="177">
        <v>44600.0</v>
      </c>
      <c r="G213" s="299">
        <v>0.3645833333333333</v>
      </c>
      <c r="H213" s="174" t="s">
        <v>7468</v>
      </c>
      <c r="I213" s="174" t="s">
        <v>7464</v>
      </c>
      <c r="J213" s="174" t="s">
        <v>93</v>
      </c>
      <c r="K213" s="174" t="s">
        <v>135</v>
      </c>
      <c r="L213" s="155" t="s">
        <v>100</v>
      </c>
      <c r="M213" s="300"/>
    </row>
    <row r="214" hidden="1">
      <c r="A214" s="174" t="str">
        <f t="shared" si="1"/>
        <v>1602144600</v>
      </c>
      <c r="B214" s="174">
        <f>VLOOKUP(A214, 'FEB VERIFIED - OPEN'!A:C, 3,0)</f>
        <v>207</v>
      </c>
      <c r="C214" s="174" t="s">
        <v>397</v>
      </c>
      <c r="D214" s="174">
        <v>16021.0</v>
      </c>
      <c r="E214" s="298">
        <v>16360.0</v>
      </c>
      <c r="F214" s="177">
        <v>44600.0</v>
      </c>
      <c r="G214" s="299">
        <v>0.375</v>
      </c>
      <c r="H214" s="174" t="s">
        <v>7468</v>
      </c>
      <c r="I214" s="174" t="s">
        <v>7464</v>
      </c>
      <c r="J214" s="174" t="s">
        <v>93</v>
      </c>
      <c r="K214" s="174" t="s">
        <v>113</v>
      </c>
      <c r="L214" s="155" t="s">
        <v>100</v>
      </c>
      <c r="M214" s="300"/>
    </row>
    <row r="215" hidden="1">
      <c r="A215" s="174" t="str">
        <f t="shared" si="1"/>
        <v>975244600</v>
      </c>
      <c r="B215" s="174">
        <f>VLOOKUP(A215, 'FEB VERIFIED - OPEN'!A:C, 3,0)</f>
        <v>208</v>
      </c>
      <c r="C215" s="174" t="s">
        <v>400</v>
      </c>
      <c r="D215" s="174">
        <v>9752.0</v>
      </c>
      <c r="E215" s="298">
        <v>17975.0</v>
      </c>
      <c r="F215" s="177">
        <v>44600.0</v>
      </c>
      <c r="G215" s="299">
        <v>0.375</v>
      </c>
      <c r="H215" s="174" t="s">
        <v>7463</v>
      </c>
      <c r="I215" s="174" t="s">
        <v>7464</v>
      </c>
      <c r="J215" s="174" t="s">
        <v>93</v>
      </c>
      <c r="K215" s="174" t="s">
        <v>131</v>
      </c>
      <c r="L215" s="155" t="s">
        <v>112</v>
      </c>
      <c r="M215" s="300"/>
    </row>
    <row r="216" hidden="1">
      <c r="A216" s="174" t="str">
        <f t="shared" si="1"/>
        <v>1579144600</v>
      </c>
      <c r="B216" s="174">
        <f>VLOOKUP(A216, 'FEB VERIFIED - OPEN'!A:C, 3,0)</f>
        <v>209</v>
      </c>
      <c r="C216" s="174" t="s">
        <v>401</v>
      </c>
      <c r="D216" s="174">
        <v>15791.0</v>
      </c>
      <c r="E216" s="298">
        <v>21098.0</v>
      </c>
      <c r="F216" s="177">
        <v>44600.0</v>
      </c>
      <c r="G216" s="299">
        <v>0.375</v>
      </c>
      <c r="H216" s="174" t="s">
        <v>7468</v>
      </c>
      <c r="I216" s="174" t="s">
        <v>7464</v>
      </c>
      <c r="J216" s="174" t="s">
        <v>93</v>
      </c>
      <c r="K216" s="174" t="s">
        <v>174</v>
      </c>
      <c r="L216" s="155" t="s">
        <v>122</v>
      </c>
      <c r="M216" s="300"/>
    </row>
    <row r="217">
      <c r="A217" s="174" t="str">
        <f t="shared" si="1"/>
        <v>1805144600</v>
      </c>
      <c r="B217" s="174">
        <f>VLOOKUP(A217, 'FEB VERIFIED - OPEN'!A:C, 3,0)</f>
        <v>210</v>
      </c>
      <c r="C217" s="174" t="s">
        <v>393</v>
      </c>
      <c r="D217" s="174">
        <v>18051.0</v>
      </c>
      <c r="E217" s="298">
        <v>21863.0</v>
      </c>
      <c r="F217" s="177">
        <v>44600.0</v>
      </c>
      <c r="G217" s="299">
        <v>0.3958333333333333</v>
      </c>
      <c r="H217" s="174" t="s">
        <v>7463</v>
      </c>
      <c r="I217" s="174" t="s">
        <v>7470</v>
      </c>
      <c r="J217" s="174" t="s">
        <v>97</v>
      </c>
      <c r="K217" s="174" t="s">
        <v>154</v>
      </c>
      <c r="L217" s="155" t="s">
        <v>96</v>
      </c>
      <c r="M217" s="300"/>
    </row>
    <row r="218">
      <c r="A218" s="174" t="str">
        <f t="shared" si="1"/>
        <v>1805544600</v>
      </c>
      <c r="B218" s="174">
        <f>VLOOKUP(A218, 'FEB VERIFIED - OPEN'!A:C, 3,0)</f>
        <v>211</v>
      </c>
      <c r="C218" s="174" t="s">
        <v>398</v>
      </c>
      <c r="D218" s="174">
        <v>18055.0</v>
      </c>
      <c r="E218" s="298">
        <v>17978.0</v>
      </c>
      <c r="F218" s="177">
        <v>44600.0</v>
      </c>
      <c r="G218" s="299">
        <v>0.3958333333333333</v>
      </c>
      <c r="H218" s="174" t="s">
        <v>7468</v>
      </c>
      <c r="I218" s="174" t="s">
        <v>7470</v>
      </c>
      <c r="J218" s="174" t="s">
        <v>97</v>
      </c>
      <c r="K218" s="174" t="s">
        <v>166</v>
      </c>
      <c r="L218" s="155" t="s">
        <v>96</v>
      </c>
      <c r="M218" s="300"/>
    </row>
    <row r="219" hidden="1">
      <c r="A219" s="174" t="str">
        <f t="shared" si="1"/>
        <v>1208244600</v>
      </c>
      <c r="B219" s="174">
        <f>VLOOKUP(A219, 'FEB VERIFIED - OPEN'!A:C, 3,0)</f>
        <v>212</v>
      </c>
      <c r="C219" s="174" t="s">
        <v>392</v>
      </c>
      <c r="D219" s="174">
        <v>12082.0</v>
      </c>
      <c r="E219" s="298">
        <v>22122.0</v>
      </c>
      <c r="F219" s="177">
        <v>44600.0</v>
      </c>
      <c r="G219" s="299">
        <v>0.3958333333333333</v>
      </c>
      <c r="H219" s="174" t="s">
        <v>7468</v>
      </c>
      <c r="I219" s="174" t="s">
        <v>7464</v>
      </c>
      <c r="J219" s="174" t="s">
        <v>93</v>
      </c>
      <c r="K219" s="174" t="s">
        <v>106</v>
      </c>
      <c r="L219" s="155" t="s">
        <v>112</v>
      </c>
      <c r="M219" s="300"/>
    </row>
    <row r="220" hidden="1">
      <c r="A220" s="174" t="str">
        <f t="shared" si="1"/>
        <v>1695244600</v>
      </c>
      <c r="B220" s="174">
        <f>VLOOKUP(A220, 'FEB VERIFIED - OPEN'!A:C, 3,0)</f>
        <v>213</v>
      </c>
      <c r="C220" s="174" t="s">
        <v>403</v>
      </c>
      <c r="D220" s="174">
        <v>16952.0</v>
      </c>
      <c r="E220" s="298">
        <v>19025.0</v>
      </c>
      <c r="F220" s="177">
        <v>44600.0</v>
      </c>
      <c r="G220" s="299">
        <v>0.3854166666666667</v>
      </c>
      <c r="H220" s="174" t="s">
        <v>7463</v>
      </c>
      <c r="I220" s="174" t="s">
        <v>7473</v>
      </c>
      <c r="J220" s="174" t="s">
        <v>101</v>
      </c>
      <c r="K220" s="174" t="s">
        <v>131</v>
      </c>
      <c r="L220" s="155" t="s">
        <v>100</v>
      </c>
      <c r="M220" s="300"/>
    </row>
    <row r="221" hidden="1">
      <c r="A221" s="174" t="str">
        <f t="shared" si="1"/>
        <v>1803244600</v>
      </c>
      <c r="B221" s="174">
        <f>VLOOKUP(A221, 'FEB VERIFIED - OPEN'!A:C, 3,0)</f>
        <v>214</v>
      </c>
      <c r="C221" s="174" t="s">
        <v>408</v>
      </c>
      <c r="D221" s="174">
        <v>18032.0</v>
      </c>
      <c r="E221" s="298">
        <v>15823.0</v>
      </c>
      <c r="F221" s="177">
        <v>44600.0</v>
      </c>
      <c r="G221" s="299">
        <v>0.4166666666666667</v>
      </c>
      <c r="H221" s="174" t="s">
        <v>7468</v>
      </c>
      <c r="I221" s="174" t="s">
        <v>7470</v>
      </c>
      <c r="J221" s="174" t="s">
        <v>97</v>
      </c>
      <c r="K221" s="174" t="s">
        <v>94</v>
      </c>
      <c r="L221" s="155" t="s">
        <v>96</v>
      </c>
      <c r="M221" s="301" t="s">
        <v>7529</v>
      </c>
    </row>
    <row r="222" hidden="1">
      <c r="A222" s="174" t="str">
        <f t="shared" si="1"/>
        <v>1747244600</v>
      </c>
      <c r="B222" s="174">
        <f>VLOOKUP(A222, 'FEB VERIFIED - OPEN'!A:C, 3,0)</f>
        <v>215</v>
      </c>
      <c r="C222" s="174" t="s">
        <v>7061</v>
      </c>
      <c r="D222" s="174">
        <v>17472.0</v>
      </c>
      <c r="E222" s="298">
        <v>23857.0</v>
      </c>
      <c r="F222" s="177">
        <v>44600.0</v>
      </c>
      <c r="G222" s="299">
        <v>0.4166666666666667</v>
      </c>
      <c r="H222" s="174" t="s">
        <v>7463</v>
      </c>
      <c r="I222" s="174" t="s">
        <v>7464</v>
      </c>
      <c r="J222" s="174" t="s">
        <v>93</v>
      </c>
      <c r="K222" s="174" t="s">
        <v>405</v>
      </c>
      <c r="L222" s="155" t="s">
        <v>122</v>
      </c>
      <c r="M222" s="300"/>
    </row>
    <row r="223" hidden="1">
      <c r="A223" s="174" t="str">
        <f t="shared" si="1"/>
        <v>1147844600</v>
      </c>
      <c r="B223" s="174">
        <f>VLOOKUP(A223, 'FEB VERIFIED - OPEN'!A:C, 3,0)</f>
        <v>216</v>
      </c>
      <c r="C223" s="174" t="s">
        <v>409</v>
      </c>
      <c r="D223" s="174">
        <v>11478.0</v>
      </c>
      <c r="E223" s="298">
        <v>22542.0</v>
      </c>
      <c r="F223" s="177">
        <v>44600.0</v>
      </c>
      <c r="G223" s="299">
        <v>0.4166666666666667</v>
      </c>
      <c r="H223" s="174" t="s">
        <v>7463</v>
      </c>
      <c r="I223" s="174" t="s">
        <v>7464</v>
      </c>
      <c r="J223" s="174" t="s">
        <v>93</v>
      </c>
      <c r="K223" s="174" t="s">
        <v>102</v>
      </c>
      <c r="L223" s="155" t="s">
        <v>100</v>
      </c>
      <c r="M223" s="300"/>
    </row>
    <row r="224">
      <c r="A224" s="174" t="str">
        <f t="shared" si="1"/>
        <v>986244600</v>
      </c>
      <c r="B224" s="174">
        <f>VLOOKUP(A224, 'FEB VERIFIED - OPEN'!A:C, 3,0)</f>
        <v>217</v>
      </c>
      <c r="C224" s="174" t="s">
        <v>411</v>
      </c>
      <c r="D224" s="174">
        <v>9862.0</v>
      </c>
      <c r="E224" s="298">
        <v>18805.0</v>
      </c>
      <c r="F224" s="177">
        <v>44600.0</v>
      </c>
      <c r="G224" s="299">
        <v>0.4166666666666667</v>
      </c>
      <c r="H224" s="174" t="s">
        <v>7463</v>
      </c>
      <c r="I224" s="174" t="s">
        <v>7464</v>
      </c>
      <c r="J224" s="174" t="s">
        <v>93</v>
      </c>
      <c r="K224" s="174" t="s">
        <v>147</v>
      </c>
      <c r="L224" s="155" t="s">
        <v>86</v>
      </c>
      <c r="M224" s="300"/>
    </row>
    <row r="225" hidden="1">
      <c r="A225" s="174" t="str">
        <f t="shared" si="1"/>
        <v>1694244600</v>
      </c>
      <c r="B225" s="174">
        <f>VLOOKUP(A225, 'FEB VERIFIED - OPEN'!A:C, 3,0)</f>
        <v>218</v>
      </c>
      <c r="C225" s="174" t="s">
        <v>410</v>
      </c>
      <c r="D225" s="174">
        <v>16942.0</v>
      </c>
      <c r="E225" s="298">
        <v>21275.0</v>
      </c>
      <c r="F225" s="177">
        <v>44600.0</v>
      </c>
      <c r="G225" s="299">
        <v>0.4166666666666667</v>
      </c>
      <c r="H225" s="174" t="s">
        <v>7468</v>
      </c>
      <c r="I225" s="174" t="s">
        <v>7473</v>
      </c>
      <c r="J225" s="174" t="s">
        <v>101</v>
      </c>
      <c r="K225" s="174" t="s">
        <v>102</v>
      </c>
      <c r="L225" s="155" t="s">
        <v>100</v>
      </c>
      <c r="M225" s="300"/>
    </row>
    <row r="226" hidden="1">
      <c r="A226" s="174" t="str">
        <f t="shared" si="1"/>
        <v>1577244600</v>
      </c>
      <c r="B226" s="174">
        <f>VLOOKUP(A226, 'FEB VERIFIED - OPEN'!A:C, 3,0)</f>
        <v>219</v>
      </c>
      <c r="C226" s="174" t="s">
        <v>407</v>
      </c>
      <c r="D226" s="174">
        <v>15772.0</v>
      </c>
      <c r="E226" s="298">
        <v>24343.0</v>
      </c>
      <c r="F226" s="177">
        <v>44600.0</v>
      </c>
      <c r="G226" s="299">
        <v>0.4270833333333333</v>
      </c>
      <c r="H226" s="174" t="s">
        <v>7468</v>
      </c>
      <c r="I226" s="174" t="s">
        <v>7472</v>
      </c>
      <c r="J226" s="174" t="s">
        <v>88</v>
      </c>
      <c r="K226" s="174" t="s">
        <v>192</v>
      </c>
      <c r="L226" s="155" t="s">
        <v>112</v>
      </c>
      <c r="M226" s="300"/>
    </row>
    <row r="227" hidden="1">
      <c r="A227" s="174" t="str">
        <f t="shared" si="1"/>
        <v>1803644600</v>
      </c>
      <c r="B227" s="174">
        <f>VLOOKUP(A227, 'FEB VERIFIED - OPEN'!A:C, 3,0)</f>
        <v>220</v>
      </c>
      <c r="C227" s="174" t="s">
        <v>395</v>
      </c>
      <c r="D227" s="174">
        <v>18036.0</v>
      </c>
      <c r="E227" s="298">
        <v>17456.0</v>
      </c>
      <c r="F227" s="177">
        <v>44600.0</v>
      </c>
      <c r="G227" s="299">
        <v>0.4375</v>
      </c>
      <c r="H227" s="174" t="s">
        <v>7463</v>
      </c>
      <c r="I227" s="174" t="s">
        <v>7470</v>
      </c>
      <c r="J227" s="174" t="s">
        <v>97</v>
      </c>
      <c r="K227" s="174" t="s">
        <v>102</v>
      </c>
      <c r="L227" s="155" t="s">
        <v>108</v>
      </c>
      <c r="M227" s="300"/>
    </row>
    <row r="228" hidden="1">
      <c r="A228" s="174" t="str">
        <f t="shared" si="1"/>
        <v>1403544600</v>
      </c>
      <c r="B228" s="174">
        <f>VLOOKUP(A228, 'FEB VERIFIED - OPEN'!A:C, 3,0)</f>
        <v>221</v>
      </c>
      <c r="C228" s="174" t="s">
        <v>417</v>
      </c>
      <c r="D228" s="174">
        <v>14035.0</v>
      </c>
      <c r="E228" s="298">
        <v>22362.0</v>
      </c>
      <c r="F228" s="177">
        <v>44600.0</v>
      </c>
      <c r="G228" s="299">
        <v>0.4375</v>
      </c>
      <c r="H228" s="174" t="s">
        <v>7468</v>
      </c>
      <c r="I228" s="174" t="s">
        <v>7470</v>
      </c>
      <c r="J228" s="174" t="s">
        <v>97</v>
      </c>
      <c r="K228" s="174" t="s">
        <v>113</v>
      </c>
      <c r="L228" s="155" t="s">
        <v>112</v>
      </c>
      <c r="M228" s="300"/>
    </row>
    <row r="229" hidden="1">
      <c r="A229" s="174" t="str">
        <f t="shared" si="1"/>
        <v>1334944600</v>
      </c>
      <c r="B229" s="174">
        <f>VLOOKUP(A229, 'FEB VERIFIED - OPEN'!A:C, 3,0)</f>
        <v>222</v>
      </c>
      <c r="C229" s="174" t="s">
        <v>413</v>
      </c>
      <c r="D229" s="174">
        <v>13349.0</v>
      </c>
      <c r="E229" s="298">
        <v>24549.0</v>
      </c>
      <c r="F229" s="177">
        <v>44600.0</v>
      </c>
      <c r="G229" s="299">
        <v>0.4479166666666667</v>
      </c>
      <c r="H229" s="174" t="s">
        <v>7468</v>
      </c>
      <c r="I229" s="174" t="s">
        <v>7464</v>
      </c>
      <c r="J229" s="174" t="s">
        <v>93</v>
      </c>
      <c r="K229" s="174" t="s">
        <v>102</v>
      </c>
      <c r="L229" s="155" t="s">
        <v>112</v>
      </c>
      <c r="M229" s="300"/>
    </row>
    <row r="230">
      <c r="A230" s="174" t="str">
        <f t="shared" si="1"/>
        <v>1802844600</v>
      </c>
      <c r="B230" s="174">
        <f>VLOOKUP(A230, 'FEB VERIFIED - OPEN'!A:C, 3,0)</f>
        <v>223</v>
      </c>
      <c r="C230" s="174" t="s">
        <v>418</v>
      </c>
      <c r="D230" s="174">
        <v>18028.0</v>
      </c>
      <c r="E230" s="298">
        <v>17455.0</v>
      </c>
      <c r="F230" s="177">
        <v>44600.0</v>
      </c>
      <c r="G230" s="299">
        <v>0.4513888888888889</v>
      </c>
      <c r="H230" s="174" t="s">
        <v>7468</v>
      </c>
      <c r="I230" s="174" t="s">
        <v>7472</v>
      </c>
      <c r="J230" s="174" t="s">
        <v>97</v>
      </c>
      <c r="K230" s="174" t="s">
        <v>358</v>
      </c>
      <c r="L230" s="155" t="s">
        <v>96</v>
      </c>
      <c r="M230" s="300"/>
    </row>
    <row r="231" hidden="1">
      <c r="A231" s="174" t="str">
        <f t="shared" si="1"/>
        <v>1670544600</v>
      </c>
      <c r="B231" s="174">
        <f>VLOOKUP(A231, 'FEB VERIFIED - OPEN'!A:C, 3,0)</f>
        <v>224</v>
      </c>
      <c r="C231" s="174" t="s">
        <v>422</v>
      </c>
      <c r="D231" s="174">
        <v>16705.0</v>
      </c>
      <c r="E231" s="298">
        <v>20001.0</v>
      </c>
      <c r="F231" s="177">
        <v>44600.0</v>
      </c>
      <c r="G231" s="299">
        <v>0.4583333333333333</v>
      </c>
      <c r="H231" s="174" t="s">
        <v>7463</v>
      </c>
      <c r="I231" s="174" t="s">
        <v>7472</v>
      </c>
      <c r="J231" s="174" t="s">
        <v>88</v>
      </c>
      <c r="K231" s="174" t="s">
        <v>131</v>
      </c>
      <c r="L231" s="155" t="s">
        <v>112</v>
      </c>
      <c r="M231" s="301" t="s">
        <v>7529</v>
      </c>
    </row>
    <row r="232" hidden="1">
      <c r="A232" s="174" t="str">
        <f t="shared" si="1"/>
        <v>1803844600</v>
      </c>
      <c r="B232" s="174">
        <f>VLOOKUP(A232, 'FEB VERIFIED - OPEN'!A:C, 3,0)</f>
        <v>225</v>
      </c>
      <c r="C232" s="174" t="s">
        <v>434</v>
      </c>
      <c r="D232" s="174">
        <v>18038.0</v>
      </c>
      <c r="E232" s="298">
        <v>26246.0</v>
      </c>
      <c r="F232" s="177">
        <v>44600.0</v>
      </c>
      <c r="G232" s="299">
        <v>0.46875</v>
      </c>
      <c r="H232" s="174" t="s">
        <v>7463</v>
      </c>
      <c r="I232" s="174" t="s">
        <v>7472</v>
      </c>
      <c r="J232" s="174" t="s">
        <v>97</v>
      </c>
      <c r="K232" s="174" t="s">
        <v>98</v>
      </c>
      <c r="L232" s="155" t="s">
        <v>96</v>
      </c>
      <c r="M232" s="302" t="s">
        <v>8726</v>
      </c>
    </row>
    <row r="233">
      <c r="A233" s="174" t="str">
        <f t="shared" si="1"/>
        <v>1004944600</v>
      </c>
      <c r="B233" s="174">
        <f>VLOOKUP(A233, 'FEB VERIFIED - OPEN'!A:C, 3,0)</f>
        <v>226</v>
      </c>
      <c r="C233" s="174" t="s">
        <v>414</v>
      </c>
      <c r="D233" s="174">
        <v>10049.0</v>
      </c>
      <c r="E233" s="298">
        <v>20472.0</v>
      </c>
      <c r="F233" s="177">
        <v>44600.0</v>
      </c>
      <c r="G233" s="299">
        <v>0.40625</v>
      </c>
      <c r="H233" s="174" t="s">
        <v>7468</v>
      </c>
      <c r="I233" s="174" t="s">
        <v>7473</v>
      </c>
      <c r="J233" s="174" t="s">
        <v>101</v>
      </c>
      <c r="K233" s="174" t="s">
        <v>415</v>
      </c>
      <c r="L233" s="155" t="s">
        <v>86</v>
      </c>
      <c r="M233" s="300"/>
    </row>
    <row r="234" hidden="1">
      <c r="A234" s="174" t="str">
        <f t="shared" si="1"/>
        <v>1576244600</v>
      </c>
      <c r="B234" s="174">
        <f>VLOOKUP(A234, 'FEB VERIFIED - OPEN'!A:C, 3,0)</f>
        <v>227</v>
      </c>
      <c r="C234" s="174" t="s">
        <v>423</v>
      </c>
      <c r="D234" s="174">
        <v>15762.0</v>
      </c>
      <c r="E234" s="298">
        <v>28325.0</v>
      </c>
      <c r="F234" s="177">
        <v>44600.0</v>
      </c>
      <c r="G234" s="299">
        <v>0.4375</v>
      </c>
      <c r="H234" s="174" t="s">
        <v>7468</v>
      </c>
      <c r="I234" s="174" t="s">
        <v>7473</v>
      </c>
      <c r="J234" s="174" t="s">
        <v>101</v>
      </c>
      <c r="K234" s="174" t="s">
        <v>102</v>
      </c>
      <c r="L234" s="155" t="s">
        <v>100</v>
      </c>
      <c r="M234" s="300"/>
    </row>
    <row r="235" hidden="1">
      <c r="A235" s="174" t="str">
        <f t="shared" si="1"/>
        <v>1016044600</v>
      </c>
      <c r="B235" s="174">
        <f>VLOOKUP(A235, 'FEB VERIFIED - OPEN'!A:C, 3,0)</f>
        <v>228</v>
      </c>
      <c r="C235" s="174" t="s">
        <v>427</v>
      </c>
      <c r="D235" s="174">
        <v>10160.0</v>
      </c>
      <c r="E235" s="298">
        <v>21263.0</v>
      </c>
      <c r="F235" s="177">
        <v>44600.0</v>
      </c>
      <c r="G235" s="299">
        <v>0.4479166666666667</v>
      </c>
      <c r="H235" s="174" t="s">
        <v>7463</v>
      </c>
      <c r="I235" s="174" t="s">
        <v>7473</v>
      </c>
      <c r="J235" s="174" t="s">
        <v>101</v>
      </c>
      <c r="K235" s="174" t="s">
        <v>174</v>
      </c>
      <c r="L235" s="155" t="s">
        <v>122</v>
      </c>
      <c r="M235" s="300"/>
    </row>
    <row r="236" hidden="1">
      <c r="A236" s="174" t="str">
        <f t="shared" si="1"/>
        <v>1297444600</v>
      </c>
      <c r="B236" s="174">
        <f>VLOOKUP(A236, 'FEB VERIFIED - OPEN'!A:C, 3,0)</f>
        <v>229</v>
      </c>
      <c r="C236" s="174" t="s">
        <v>432</v>
      </c>
      <c r="D236" s="174">
        <v>12974.0</v>
      </c>
      <c r="E236" s="298">
        <v>14278.0</v>
      </c>
      <c r="F236" s="177">
        <v>44600.0</v>
      </c>
      <c r="G236" s="299">
        <v>0.47638888888888886</v>
      </c>
      <c r="H236" s="174" t="s">
        <v>7468</v>
      </c>
      <c r="I236" s="174" t="s">
        <v>7472</v>
      </c>
      <c r="J236" s="174" t="s">
        <v>97</v>
      </c>
      <c r="K236" s="174" t="s">
        <v>131</v>
      </c>
      <c r="L236" s="155" t="s">
        <v>100</v>
      </c>
      <c r="M236" s="300"/>
    </row>
    <row r="237">
      <c r="A237" s="174" t="str">
        <f t="shared" si="1"/>
        <v>1806644600</v>
      </c>
      <c r="B237" s="174">
        <f>VLOOKUP(A237, 'FEB VERIFIED - OPEN'!A:C, 3,0)</f>
        <v>230</v>
      </c>
      <c r="C237" s="174" t="s">
        <v>429</v>
      </c>
      <c r="D237" s="174">
        <v>18066.0</v>
      </c>
      <c r="E237" s="298">
        <v>23481.0</v>
      </c>
      <c r="F237" s="177">
        <v>44600.0</v>
      </c>
      <c r="G237" s="299">
        <v>0.4791666666666667</v>
      </c>
      <c r="H237" s="174" t="s">
        <v>7468</v>
      </c>
      <c r="I237" s="174" t="s">
        <v>7472</v>
      </c>
      <c r="J237" s="174" t="s">
        <v>97</v>
      </c>
      <c r="K237" s="174" t="s">
        <v>405</v>
      </c>
      <c r="L237" s="155" t="s">
        <v>96</v>
      </c>
      <c r="M237" s="300"/>
    </row>
    <row r="238" hidden="1">
      <c r="A238" s="174" t="str">
        <f t="shared" si="1"/>
        <v>1711944600</v>
      </c>
      <c r="B238" s="174">
        <f>VLOOKUP(A238, 'FEB VERIFIED - OPEN'!A:C, 3,0)</f>
        <v>231</v>
      </c>
      <c r="C238" s="174" t="s">
        <v>6869</v>
      </c>
      <c r="D238" s="174">
        <v>17119.0</v>
      </c>
      <c r="E238" s="298">
        <v>22189.0</v>
      </c>
      <c r="F238" s="177">
        <v>44600.0</v>
      </c>
      <c r="G238" s="299">
        <v>0.4270833333333333</v>
      </c>
      <c r="H238" s="174" t="s">
        <v>7468</v>
      </c>
      <c r="I238" s="174" t="s">
        <v>7473</v>
      </c>
      <c r="J238" s="174" t="s">
        <v>101</v>
      </c>
      <c r="K238" s="174" t="s">
        <v>189</v>
      </c>
      <c r="L238" s="155" t="s">
        <v>122</v>
      </c>
      <c r="M238" s="300"/>
    </row>
    <row r="239" hidden="1">
      <c r="A239" s="174" t="str">
        <f t="shared" si="1"/>
        <v>1318744600</v>
      </c>
      <c r="B239" s="174">
        <f>VLOOKUP(A239, 'FEB VERIFIED - OPEN'!A:C, 3,0)</f>
        <v>232</v>
      </c>
      <c r="C239" s="174" t="s">
        <v>4580</v>
      </c>
      <c r="D239" s="174">
        <v>13187.0</v>
      </c>
      <c r="E239" s="298">
        <v>20156.0</v>
      </c>
      <c r="F239" s="177">
        <v>44600.0</v>
      </c>
      <c r="G239" s="299">
        <v>0.46875</v>
      </c>
      <c r="H239" s="174" t="s">
        <v>7468</v>
      </c>
      <c r="I239" s="174" t="s">
        <v>7473</v>
      </c>
      <c r="J239" s="174" t="s">
        <v>101</v>
      </c>
      <c r="K239" s="174" t="s">
        <v>437</v>
      </c>
      <c r="L239" s="155" t="s">
        <v>122</v>
      </c>
      <c r="M239" s="300"/>
    </row>
    <row r="240">
      <c r="A240" s="174" t="str">
        <f t="shared" si="1"/>
        <v>1107044600</v>
      </c>
      <c r="B240" s="174">
        <f>VLOOKUP(A240, 'FEB VERIFIED - OPEN'!A:C, 3,0)</f>
        <v>233</v>
      </c>
      <c r="C240" s="174" t="s">
        <v>424</v>
      </c>
      <c r="D240" s="174">
        <v>11070.0</v>
      </c>
      <c r="E240" s="298">
        <v>19238.0</v>
      </c>
      <c r="F240" s="177">
        <v>44600.0</v>
      </c>
      <c r="G240" s="299">
        <v>0.4375</v>
      </c>
      <c r="H240" s="174" t="s">
        <v>7463</v>
      </c>
      <c r="I240" s="174" t="s">
        <v>7473</v>
      </c>
      <c r="J240" s="174" t="s">
        <v>93</v>
      </c>
      <c r="K240" s="174" t="s">
        <v>147</v>
      </c>
      <c r="L240" s="155" t="s">
        <v>86</v>
      </c>
      <c r="M240" s="300"/>
    </row>
    <row r="241" hidden="1">
      <c r="A241" s="174" t="str">
        <f t="shared" si="1"/>
        <v>1633644600</v>
      </c>
      <c r="B241" s="174">
        <f>VLOOKUP(A241, 'FEB VERIFIED - OPEN'!A:C, 3,0)</f>
        <v>234</v>
      </c>
      <c r="C241" s="174" t="s">
        <v>426</v>
      </c>
      <c r="D241" s="174">
        <v>16336.0</v>
      </c>
      <c r="E241" s="298">
        <v>20145.0</v>
      </c>
      <c r="F241" s="177">
        <v>44600.0</v>
      </c>
      <c r="G241" s="299">
        <v>0.4375</v>
      </c>
      <c r="H241" s="174" t="s">
        <v>7468</v>
      </c>
      <c r="I241" s="174" t="s">
        <v>7473</v>
      </c>
      <c r="J241" s="174" t="s">
        <v>93</v>
      </c>
      <c r="K241" s="174" t="s">
        <v>113</v>
      </c>
      <c r="L241" s="155" t="s">
        <v>100</v>
      </c>
      <c r="M241" s="300"/>
    </row>
    <row r="242" hidden="1">
      <c r="A242" s="174" t="str">
        <f t="shared" si="1"/>
        <v>1768244600</v>
      </c>
      <c r="B242" s="174">
        <f>VLOOKUP(A242, 'FEB VERIFIED - OPEN'!A:C, 3,0)</f>
        <v>235</v>
      </c>
      <c r="C242" s="174" t="s">
        <v>431</v>
      </c>
      <c r="D242" s="174">
        <v>17682.0</v>
      </c>
      <c r="E242" s="298">
        <v>19868.0</v>
      </c>
      <c r="F242" s="177">
        <v>44600.0</v>
      </c>
      <c r="G242" s="299">
        <v>0.4479166666666667</v>
      </c>
      <c r="H242" s="174" t="s">
        <v>7463</v>
      </c>
      <c r="I242" s="174" t="s">
        <v>7473</v>
      </c>
      <c r="J242" s="174" t="s">
        <v>93</v>
      </c>
      <c r="K242" s="174" t="s">
        <v>224</v>
      </c>
      <c r="L242" s="155" t="s">
        <v>112</v>
      </c>
      <c r="M242" s="300"/>
    </row>
    <row r="243" hidden="1">
      <c r="A243" s="174" t="str">
        <f t="shared" si="1"/>
        <v>1131544600</v>
      </c>
      <c r="B243" s="174">
        <f>VLOOKUP(A243, 'FEB VERIFIED - OPEN'!A:C, 3,0)</f>
        <v>236</v>
      </c>
      <c r="C243" s="174" t="s">
        <v>433</v>
      </c>
      <c r="D243" s="174">
        <v>11315.0</v>
      </c>
      <c r="E243" s="298">
        <v>28233.0</v>
      </c>
      <c r="F243" s="177">
        <v>44600.0</v>
      </c>
      <c r="G243" s="299">
        <v>0.4583333333333333</v>
      </c>
      <c r="H243" s="174" t="s">
        <v>7463</v>
      </c>
      <c r="I243" s="174" t="s">
        <v>7473</v>
      </c>
      <c r="J243" s="174" t="s">
        <v>93</v>
      </c>
      <c r="K243" s="174" t="s">
        <v>131</v>
      </c>
      <c r="L243" s="155" t="s">
        <v>112</v>
      </c>
      <c r="M243" s="300"/>
    </row>
    <row r="244" hidden="1">
      <c r="A244" s="174" t="str">
        <f t="shared" si="1"/>
        <v>1403044600</v>
      </c>
      <c r="B244" s="174">
        <f>VLOOKUP(A244, 'FEB VERIFIED - OPEN'!A:C, 3,0)</f>
        <v>237</v>
      </c>
      <c r="C244" s="174" t="s">
        <v>449</v>
      </c>
      <c r="D244" s="174">
        <v>14030.0</v>
      </c>
      <c r="E244" s="298">
        <v>17261.0</v>
      </c>
      <c r="F244" s="177">
        <v>44600.0</v>
      </c>
      <c r="G244" s="299">
        <v>0.5625</v>
      </c>
      <c r="H244" s="174" t="s">
        <v>7463</v>
      </c>
      <c r="I244" s="174" t="s">
        <v>7470</v>
      </c>
      <c r="J244" s="174" t="s">
        <v>88</v>
      </c>
      <c r="K244" s="174" t="s">
        <v>102</v>
      </c>
      <c r="L244" s="155" t="s">
        <v>100</v>
      </c>
      <c r="M244" s="300"/>
    </row>
    <row r="245">
      <c r="A245" s="174" t="str">
        <f t="shared" si="1"/>
        <v>1691444600</v>
      </c>
      <c r="B245" s="174">
        <f>VLOOKUP(A245, 'FEB VERIFIED - OPEN'!A:C, 3,0)</f>
        <v>238</v>
      </c>
      <c r="C245" s="174" t="s">
        <v>439</v>
      </c>
      <c r="D245" s="174">
        <v>16914.0</v>
      </c>
      <c r="E245" s="298">
        <v>22267.0</v>
      </c>
      <c r="F245" s="177">
        <v>44600.0</v>
      </c>
      <c r="G245" s="299">
        <v>0.06944444444444445</v>
      </c>
      <c r="H245" s="174" t="s">
        <v>7468</v>
      </c>
      <c r="I245" s="174" t="s">
        <v>7470</v>
      </c>
      <c r="J245" s="174" t="s">
        <v>97</v>
      </c>
      <c r="K245" s="174" t="s">
        <v>247</v>
      </c>
      <c r="L245" s="155" t="s">
        <v>86</v>
      </c>
      <c r="M245" s="300"/>
    </row>
    <row r="246" hidden="1">
      <c r="A246" s="174" t="str">
        <f t="shared" si="1"/>
        <v>962844600</v>
      </c>
      <c r="B246" s="174">
        <f>VLOOKUP(A246, 'FEB VERIFIED - OPEN'!A:C, 3,0)</f>
        <v>239</v>
      </c>
      <c r="C246" s="174" t="s">
        <v>441</v>
      </c>
      <c r="D246" s="174">
        <v>9628.0</v>
      </c>
      <c r="E246" s="298">
        <v>19679.0</v>
      </c>
      <c r="F246" s="177">
        <v>44600.0</v>
      </c>
      <c r="G246" s="299">
        <v>0.5416666666666666</v>
      </c>
      <c r="H246" s="174" t="s">
        <v>7468</v>
      </c>
      <c r="I246" s="174" t="s">
        <v>7473</v>
      </c>
      <c r="J246" s="174" t="s">
        <v>93</v>
      </c>
      <c r="K246" s="174" t="s">
        <v>102</v>
      </c>
      <c r="L246" s="155" t="s">
        <v>100</v>
      </c>
      <c r="M246" s="300"/>
    </row>
    <row r="247" hidden="1">
      <c r="A247" s="174" t="str">
        <f t="shared" si="1"/>
        <v>1742844600</v>
      </c>
      <c r="B247" s="174">
        <f>VLOOKUP(A247, 'FEB VERIFIED - OPEN'!A:C, 3,0)</f>
        <v>240</v>
      </c>
      <c r="C247" s="174" t="s">
        <v>450</v>
      </c>
      <c r="D247" s="174">
        <v>17428.0</v>
      </c>
      <c r="E247" s="298">
        <v>19307.0</v>
      </c>
      <c r="F247" s="177">
        <v>44600.0</v>
      </c>
      <c r="G247" s="299">
        <v>0.5833333333333334</v>
      </c>
      <c r="H247" s="174" t="s">
        <v>7463</v>
      </c>
      <c r="I247" s="174" t="s">
        <v>7472</v>
      </c>
      <c r="J247" s="174" t="s">
        <v>88</v>
      </c>
      <c r="K247" s="174" t="s">
        <v>113</v>
      </c>
      <c r="L247" s="155" t="s">
        <v>100</v>
      </c>
      <c r="M247" s="300"/>
    </row>
    <row r="248" hidden="1">
      <c r="A248" s="174" t="str">
        <f t="shared" si="1"/>
        <v>1628744600</v>
      </c>
      <c r="B248" s="174">
        <f>VLOOKUP(A248, 'FEB VERIFIED - OPEN'!A:C, 3,0)</f>
        <v>241</v>
      </c>
      <c r="C248" s="174" t="s">
        <v>461</v>
      </c>
      <c r="D248" s="174">
        <v>16287.0</v>
      </c>
      <c r="E248" s="298">
        <v>11138.0</v>
      </c>
      <c r="F248" s="177">
        <v>44600.0</v>
      </c>
      <c r="G248" s="299">
        <v>0.6041666666666666</v>
      </c>
      <c r="H248" s="174" t="s">
        <v>7468</v>
      </c>
      <c r="I248" s="174" t="s">
        <v>7472</v>
      </c>
      <c r="J248" s="174" t="s">
        <v>88</v>
      </c>
      <c r="K248" s="174" t="s">
        <v>102</v>
      </c>
      <c r="L248" s="155" t="s">
        <v>100</v>
      </c>
      <c r="M248" s="300"/>
    </row>
    <row r="249">
      <c r="A249" s="174" t="str">
        <f t="shared" si="1"/>
        <v>1807444600</v>
      </c>
      <c r="B249" s="174">
        <f>VLOOKUP(A249, 'FEB VERIFIED - OPEN'!A:C, 3,0)</f>
        <v>242</v>
      </c>
      <c r="C249" s="174" t="s">
        <v>445</v>
      </c>
      <c r="D249" s="174">
        <v>18074.0</v>
      </c>
      <c r="E249" s="298">
        <v>21940.0</v>
      </c>
      <c r="F249" s="177">
        <v>44600.0</v>
      </c>
      <c r="G249" s="299">
        <v>0.625</v>
      </c>
      <c r="H249" s="174" t="s">
        <v>7468</v>
      </c>
      <c r="I249" s="174" t="s">
        <v>7472</v>
      </c>
      <c r="J249" s="174" t="s">
        <v>97</v>
      </c>
      <c r="K249" s="174" t="s">
        <v>117</v>
      </c>
      <c r="L249" s="155" t="s">
        <v>96</v>
      </c>
      <c r="M249" s="300"/>
    </row>
    <row r="250" hidden="1">
      <c r="A250" s="174" t="str">
        <f t="shared" si="1"/>
        <v>1131444600</v>
      </c>
      <c r="B250" s="174">
        <f>VLOOKUP(A250, 'FEB VERIFIED - OPEN'!A:C, 3,0)</f>
        <v>243</v>
      </c>
      <c r="C250" s="174" t="s">
        <v>462</v>
      </c>
      <c r="D250" s="174">
        <v>11314.0</v>
      </c>
      <c r="E250" s="298">
        <v>16759.0</v>
      </c>
      <c r="F250" s="177">
        <v>44600.0</v>
      </c>
      <c r="G250" s="299">
        <v>0.625</v>
      </c>
      <c r="H250" s="174" t="s">
        <v>7468</v>
      </c>
      <c r="I250" s="174" t="s">
        <v>7472</v>
      </c>
      <c r="J250" s="174" t="s">
        <v>97</v>
      </c>
      <c r="K250" s="174" t="s">
        <v>102</v>
      </c>
      <c r="L250" s="155" t="s">
        <v>100</v>
      </c>
      <c r="M250" s="300"/>
    </row>
    <row r="251" hidden="1">
      <c r="A251" s="174" t="str">
        <f t="shared" si="1"/>
        <v>1584244600</v>
      </c>
      <c r="B251" s="174">
        <f>VLOOKUP(A251, 'FEB VERIFIED - OPEN'!A:C, 3,0)</f>
        <v>244</v>
      </c>
      <c r="C251" s="174" t="s">
        <v>463</v>
      </c>
      <c r="D251" s="174">
        <v>15842.0</v>
      </c>
      <c r="E251" s="298">
        <v>18789.0</v>
      </c>
      <c r="F251" s="177">
        <v>44600.0</v>
      </c>
      <c r="G251" s="299">
        <v>0.625</v>
      </c>
      <c r="H251" s="174" t="s">
        <v>7468</v>
      </c>
      <c r="I251" s="174" t="s">
        <v>7472</v>
      </c>
      <c r="J251" s="174" t="s">
        <v>88</v>
      </c>
      <c r="K251" s="174" t="s">
        <v>102</v>
      </c>
      <c r="L251" s="155" t="s">
        <v>112</v>
      </c>
      <c r="M251" s="300"/>
    </row>
    <row r="252" hidden="1">
      <c r="A252" s="174" t="str">
        <f t="shared" si="1"/>
        <v>1104544600</v>
      </c>
      <c r="B252" s="174">
        <f>VLOOKUP(A252, 'FEB VERIFIED - OPEN'!A:C, 3,0)</f>
        <v>245</v>
      </c>
      <c r="C252" s="174" t="s">
        <v>469</v>
      </c>
      <c r="D252" s="174">
        <v>11045.0</v>
      </c>
      <c r="E252" s="298">
        <v>16559.0</v>
      </c>
      <c r="F252" s="177">
        <v>44600.0</v>
      </c>
      <c r="G252" s="299">
        <v>0.6388888888888888</v>
      </c>
      <c r="H252" s="174" t="s">
        <v>7468</v>
      </c>
      <c r="I252" s="174" t="s">
        <v>7472</v>
      </c>
      <c r="J252" s="174" t="s">
        <v>88</v>
      </c>
      <c r="K252" s="174" t="s">
        <v>113</v>
      </c>
      <c r="L252" s="155" t="s">
        <v>100</v>
      </c>
      <c r="M252" s="300"/>
    </row>
    <row r="253">
      <c r="A253" s="174" t="str">
        <f t="shared" si="1"/>
        <v>1754544600</v>
      </c>
      <c r="B253" s="174">
        <f>VLOOKUP(A253, 'FEB VERIFIED - OPEN'!A:C, 3,0)</f>
        <v>246</v>
      </c>
      <c r="C253" s="174" t="s">
        <v>464</v>
      </c>
      <c r="D253" s="174">
        <v>17545.0</v>
      </c>
      <c r="E253" s="298">
        <v>20813.0</v>
      </c>
      <c r="F253" s="177">
        <v>44600.0</v>
      </c>
      <c r="G253" s="299">
        <v>0.6388888888888888</v>
      </c>
      <c r="H253" s="174" t="s">
        <v>7468</v>
      </c>
      <c r="I253" s="174" t="s">
        <v>7472</v>
      </c>
      <c r="J253" s="174" t="s">
        <v>97</v>
      </c>
      <c r="K253" s="174" t="s">
        <v>154</v>
      </c>
      <c r="L253" s="155" t="s">
        <v>96</v>
      </c>
      <c r="M253" s="300"/>
    </row>
    <row r="254" hidden="1">
      <c r="A254" s="174" t="str">
        <f t="shared" si="1"/>
        <v>1702444600</v>
      </c>
      <c r="B254" s="174">
        <f>VLOOKUP(A254, 'FEB VERIFIED - OPEN'!A:C, 3,0)</f>
        <v>247</v>
      </c>
      <c r="C254" s="174" t="s">
        <v>468</v>
      </c>
      <c r="D254" s="174">
        <v>17024.0</v>
      </c>
      <c r="E254" s="298">
        <v>31335.0</v>
      </c>
      <c r="F254" s="177">
        <v>44600.0</v>
      </c>
      <c r="G254" s="299">
        <v>0.6458333333333334</v>
      </c>
      <c r="H254" s="174" t="s">
        <v>7468</v>
      </c>
      <c r="I254" s="174" t="s">
        <v>7470</v>
      </c>
      <c r="J254" s="174" t="s">
        <v>97</v>
      </c>
      <c r="K254" s="174" t="s">
        <v>106</v>
      </c>
      <c r="L254" s="155" t="s">
        <v>108</v>
      </c>
      <c r="M254" s="300"/>
    </row>
    <row r="255">
      <c r="A255" s="174" t="str">
        <f t="shared" si="1"/>
        <v>1525344600</v>
      </c>
      <c r="B255" s="174">
        <f>VLOOKUP(A255, 'FEB VERIFIED - OPEN'!A:C, 3,0)</f>
        <v>248</v>
      </c>
      <c r="C255" s="174" t="s">
        <v>457</v>
      </c>
      <c r="D255" s="174">
        <v>15253.0</v>
      </c>
      <c r="E255" s="298">
        <v>24706.0</v>
      </c>
      <c r="F255" s="177">
        <v>44600.0</v>
      </c>
      <c r="G255" s="299">
        <v>0.5833333333333334</v>
      </c>
      <c r="H255" s="174" t="s">
        <v>7468</v>
      </c>
      <c r="I255" s="174" t="s">
        <v>7473</v>
      </c>
      <c r="J255" s="174" t="s">
        <v>101</v>
      </c>
      <c r="K255" s="174" t="s">
        <v>137</v>
      </c>
      <c r="L255" s="155" t="s">
        <v>86</v>
      </c>
      <c r="M255" s="300"/>
    </row>
    <row r="256">
      <c r="A256" s="174" t="str">
        <f t="shared" si="1"/>
        <v>1169844600</v>
      </c>
      <c r="B256" s="174">
        <f>VLOOKUP(A256, 'FEB VERIFIED - OPEN'!A:C, 3,0)</f>
        <v>249</v>
      </c>
      <c r="C256" s="174" t="s">
        <v>447</v>
      </c>
      <c r="D256" s="174">
        <v>11698.0</v>
      </c>
      <c r="E256" s="298">
        <v>33194.0</v>
      </c>
      <c r="F256" s="177">
        <v>44600.0</v>
      </c>
      <c r="G256" s="299">
        <v>0.5625</v>
      </c>
      <c r="H256" s="174" t="s">
        <v>7468</v>
      </c>
      <c r="I256" s="174" t="s">
        <v>7473</v>
      </c>
      <c r="J256" s="174" t="s">
        <v>101</v>
      </c>
      <c r="K256" s="174" t="s">
        <v>154</v>
      </c>
      <c r="L256" s="155" t="s">
        <v>86</v>
      </c>
      <c r="M256" s="300"/>
    </row>
    <row r="257">
      <c r="A257" s="174" t="str">
        <f t="shared" si="1"/>
        <v>917244600</v>
      </c>
      <c r="B257" s="174">
        <f>VLOOKUP(A257, 'FEB VERIFIED - OPEN'!A:C, 3,0)</f>
        <v>250</v>
      </c>
      <c r="C257" s="174" t="s">
        <v>470</v>
      </c>
      <c r="D257" s="174">
        <v>9172.0</v>
      </c>
      <c r="E257" s="298">
        <v>21800.0</v>
      </c>
      <c r="F257" s="177">
        <v>44600.0</v>
      </c>
      <c r="G257" s="299">
        <v>0.625</v>
      </c>
      <c r="H257" s="174" t="s">
        <v>7463</v>
      </c>
      <c r="I257" s="174" t="s">
        <v>7473</v>
      </c>
      <c r="J257" s="174" t="s">
        <v>93</v>
      </c>
      <c r="K257" s="174" t="s">
        <v>147</v>
      </c>
      <c r="L257" s="155" t="s">
        <v>86</v>
      </c>
      <c r="M257" s="300"/>
    </row>
    <row r="258">
      <c r="A258" s="174" t="str">
        <f t="shared" si="1"/>
        <v>1278744600</v>
      </c>
      <c r="B258" s="174">
        <f>VLOOKUP(A258, 'FEB VERIFIED - OPEN'!A:C, 3,0)</f>
        <v>251</v>
      </c>
      <c r="C258" s="174" t="s">
        <v>451</v>
      </c>
      <c r="D258" s="174">
        <v>12787.0</v>
      </c>
      <c r="E258" s="298">
        <v>27859.0</v>
      </c>
      <c r="F258" s="177">
        <v>44600.0</v>
      </c>
      <c r="G258" s="299">
        <v>0.5729166666666666</v>
      </c>
      <c r="H258" s="174" t="s">
        <v>7468</v>
      </c>
      <c r="I258" s="174" t="s">
        <v>7473</v>
      </c>
      <c r="J258" s="174" t="s">
        <v>101</v>
      </c>
      <c r="K258" s="174" t="s">
        <v>174</v>
      </c>
      <c r="L258" s="155" t="s">
        <v>86</v>
      </c>
      <c r="M258" s="300"/>
    </row>
    <row r="259" hidden="1">
      <c r="A259" s="174" t="str">
        <f t="shared" si="1"/>
        <v>1468244600</v>
      </c>
      <c r="B259" s="174">
        <f>VLOOKUP(A259, 'FEB VERIFIED - OPEN'!A:C, 3,0)</f>
        <v>252</v>
      </c>
      <c r="C259" s="174" t="s">
        <v>459</v>
      </c>
      <c r="D259" s="174">
        <v>14682.0</v>
      </c>
      <c r="E259" s="298">
        <v>33997.0</v>
      </c>
      <c r="F259" s="177">
        <v>44600.0</v>
      </c>
      <c r="G259" s="299">
        <v>0.5833333333333334</v>
      </c>
      <c r="H259" s="174" t="s">
        <v>7468</v>
      </c>
      <c r="I259" s="174" t="s">
        <v>7473</v>
      </c>
      <c r="J259" s="174" t="s">
        <v>93</v>
      </c>
      <c r="K259" s="174" t="s">
        <v>89</v>
      </c>
      <c r="L259" s="155" t="s">
        <v>122</v>
      </c>
      <c r="M259" s="300"/>
    </row>
    <row r="260">
      <c r="A260" s="174" t="str">
        <f t="shared" si="1"/>
        <v>1067344600</v>
      </c>
      <c r="B260" s="174">
        <f>VLOOKUP(A260, 'FEB VERIFIED - OPEN'!A:C, 3,0)</f>
        <v>253</v>
      </c>
      <c r="C260" s="174" t="s">
        <v>442</v>
      </c>
      <c r="D260" s="174">
        <v>10673.0</v>
      </c>
      <c r="E260" s="298">
        <v>21995.0</v>
      </c>
      <c r="F260" s="177">
        <v>44600.0</v>
      </c>
      <c r="G260" s="299">
        <v>0.5763888888888888</v>
      </c>
      <c r="H260" s="174" t="s">
        <v>7468</v>
      </c>
      <c r="I260" s="174" t="s">
        <v>7473</v>
      </c>
      <c r="J260" s="174" t="s">
        <v>93</v>
      </c>
      <c r="K260" s="174" t="s">
        <v>335</v>
      </c>
      <c r="L260" s="155" t="s">
        <v>86</v>
      </c>
      <c r="M260" s="300"/>
    </row>
    <row r="261">
      <c r="A261" s="174" t="str">
        <f t="shared" si="1"/>
        <v>1173344600</v>
      </c>
      <c r="B261" s="174">
        <f>VLOOKUP(A261, 'FEB VERIFIED - OPEN'!A:C, 3,0)</f>
        <v>254</v>
      </c>
      <c r="C261" s="174" t="s">
        <v>466</v>
      </c>
      <c r="D261" s="174">
        <v>11733.0</v>
      </c>
      <c r="E261" s="298">
        <v>17813.0</v>
      </c>
      <c r="F261" s="177">
        <v>44600.0</v>
      </c>
      <c r="G261" s="299">
        <v>0.59375</v>
      </c>
      <c r="H261" s="174" t="s">
        <v>7463</v>
      </c>
      <c r="I261" s="174" t="s">
        <v>7473</v>
      </c>
      <c r="J261" s="174" t="s">
        <v>101</v>
      </c>
      <c r="K261" s="174" t="s">
        <v>147</v>
      </c>
      <c r="L261" s="155" t="s">
        <v>86</v>
      </c>
      <c r="M261" s="300"/>
    </row>
    <row r="262">
      <c r="A262" s="174" t="str">
        <f t="shared" si="1"/>
        <v>1717744600</v>
      </c>
      <c r="B262" s="174">
        <f>VLOOKUP(A262, 'FEB VERIFIED - OPEN'!A:C, 3,0)</f>
        <v>255</v>
      </c>
      <c r="C262" s="174" t="s">
        <v>453</v>
      </c>
      <c r="D262" s="174">
        <v>17177.0</v>
      </c>
      <c r="E262" s="298">
        <v>30401.0</v>
      </c>
      <c r="F262" s="177">
        <v>44600.0</v>
      </c>
      <c r="G262" s="299">
        <v>0.5729166666666666</v>
      </c>
      <c r="H262" s="174" t="s">
        <v>7468</v>
      </c>
      <c r="I262" s="174" t="s">
        <v>7473</v>
      </c>
      <c r="J262" s="174" t="s">
        <v>93</v>
      </c>
      <c r="K262" s="174" t="s">
        <v>335</v>
      </c>
      <c r="L262" s="155" t="s">
        <v>86</v>
      </c>
      <c r="M262" s="300"/>
    </row>
    <row r="263">
      <c r="A263" s="174" t="str">
        <f t="shared" si="1"/>
        <v>1329344600</v>
      </c>
      <c r="B263" s="174">
        <f>VLOOKUP(A263, 'FEB VERIFIED - OPEN'!A:C, 3,0)</f>
        <v>256</v>
      </c>
      <c r="C263" s="174" t="s">
        <v>455</v>
      </c>
      <c r="D263" s="174">
        <v>13293.0</v>
      </c>
      <c r="E263" s="298">
        <v>30806.0</v>
      </c>
      <c r="F263" s="177">
        <v>44600.0</v>
      </c>
      <c r="G263" s="299">
        <v>0.625</v>
      </c>
      <c r="H263" s="174" t="s">
        <v>7468</v>
      </c>
      <c r="I263" s="174" t="s">
        <v>7473</v>
      </c>
      <c r="J263" s="174" t="s">
        <v>93</v>
      </c>
      <c r="K263" s="174" t="s">
        <v>98</v>
      </c>
      <c r="L263" s="155" t="s">
        <v>86</v>
      </c>
      <c r="M263" s="300"/>
    </row>
    <row r="264" hidden="1">
      <c r="A264" s="174" t="str">
        <f t="shared" si="1"/>
        <v>945744600</v>
      </c>
      <c r="B264" s="174">
        <f>VLOOKUP(A264, 'FEB VERIFIED - OPEN'!A:C, 3,0)</f>
        <v>257</v>
      </c>
      <c r="C264" s="174" t="s">
        <v>472</v>
      </c>
      <c r="D264" s="174">
        <v>9457.0</v>
      </c>
      <c r="E264" s="298">
        <v>18817.0</v>
      </c>
      <c r="F264" s="177">
        <v>44600.0</v>
      </c>
      <c r="G264" s="299">
        <v>0.6354166666666666</v>
      </c>
      <c r="H264" s="174" t="s">
        <v>7468</v>
      </c>
      <c r="I264" s="174" t="s">
        <v>7473</v>
      </c>
      <c r="J264" s="174" t="s">
        <v>93</v>
      </c>
      <c r="K264" s="174" t="s">
        <v>102</v>
      </c>
      <c r="L264" s="155" t="s">
        <v>100</v>
      </c>
      <c r="M264" s="300"/>
    </row>
    <row r="265" hidden="1">
      <c r="A265" s="174" t="str">
        <f t="shared" si="1"/>
        <v>1139344600</v>
      </c>
      <c r="B265" s="174">
        <f>VLOOKUP(A265, 'FEB VERIFIED - OPEN'!A:C, 3,0)</f>
        <v>258</v>
      </c>
      <c r="C265" s="174" t="s">
        <v>444</v>
      </c>
      <c r="D265" s="174">
        <v>11393.0</v>
      </c>
      <c r="E265" s="298">
        <v>20624.0</v>
      </c>
      <c r="F265" s="177">
        <v>44600.0</v>
      </c>
      <c r="G265" s="299">
        <v>0.5520833333333334</v>
      </c>
      <c r="H265" s="174" t="s">
        <v>7468</v>
      </c>
      <c r="I265" s="174" t="s">
        <v>7473</v>
      </c>
      <c r="J265" s="174" t="s">
        <v>101</v>
      </c>
      <c r="K265" s="174" t="s">
        <v>102</v>
      </c>
      <c r="L265" s="155" t="s">
        <v>100</v>
      </c>
      <c r="M265" s="300"/>
    </row>
    <row r="266" hidden="1">
      <c r="A266" s="174" t="str">
        <f t="shared" si="1"/>
        <v>1266244600</v>
      </c>
      <c r="B266" s="174">
        <f>VLOOKUP(A266, 'FEB VERIFIED - OPEN'!A:C, 3,0)</f>
        <v>259</v>
      </c>
      <c r="C266" s="174" t="s">
        <v>475</v>
      </c>
      <c r="D266" s="174">
        <v>12662.0</v>
      </c>
      <c r="E266" s="298">
        <v>25947.0</v>
      </c>
      <c r="F266" s="177">
        <v>44600.0</v>
      </c>
      <c r="G266" s="299">
        <v>0.6458333333333334</v>
      </c>
      <c r="H266" s="174" t="s">
        <v>7468</v>
      </c>
      <c r="I266" s="174" t="s">
        <v>7473</v>
      </c>
      <c r="J266" s="174" t="s">
        <v>93</v>
      </c>
      <c r="K266" s="174" t="s">
        <v>174</v>
      </c>
      <c r="L266" s="155" t="s">
        <v>122</v>
      </c>
      <c r="M266" s="300"/>
    </row>
    <row r="267">
      <c r="A267" s="174" t="str">
        <f t="shared" si="1"/>
        <v>1001044600</v>
      </c>
      <c r="B267" s="174">
        <f>VLOOKUP(A267, 'FEB VERIFIED - OPEN'!A:C, 3,0)</f>
        <v>260</v>
      </c>
      <c r="C267" s="174" t="s">
        <v>473</v>
      </c>
      <c r="D267" s="174">
        <v>10010.0</v>
      </c>
      <c r="E267" s="298">
        <v>17232.0</v>
      </c>
      <c r="F267" s="177">
        <v>44600.0</v>
      </c>
      <c r="G267" s="299">
        <v>0.6666666666666666</v>
      </c>
      <c r="H267" s="174" t="s">
        <v>7463</v>
      </c>
      <c r="I267" s="174" t="s">
        <v>7470</v>
      </c>
      <c r="J267" s="174" t="s">
        <v>97</v>
      </c>
      <c r="K267" s="174" t="s">
        <v>164</v>
      </c>
      <c r="L267" s="155" t="s">
        <v>86</v>
      </c>
      <c r="M267" s="300"/>
    </row>
    <row r="268" hidden="1">
      <c r="A268" s="174" t="str">
        <f t="shared" si="1"/>
        <v>1604144600</v>
      </c>
      <c r="B268" s="174">
        <f>VLOOKUP(A268, 'FEB VERIFIED - OPEN'!A:C, 3,0)</f>
        <v>261</v>
      </c>
      <c r="C268" s="174" t="s">
        <v>477</v>
      </c>
      <c r="D268" s="174">
        <v>16041.0</v>
      </c>
      <c r="E268" s="298">
        <v>25669.0</v>
      </c>
      <c r="F268" s="177">
        <v>44600.0</v>
      </c>
      <c r="G268" s="299">
        <v>0.65</v>
      </c>
      <c r="H268" s="174" t="s">
        <v>7468</v>
      </c>
      <c r="I268" s="174" t="s">
        <v>7473</v>
      </c>
      <c r="J268" s="174" t="s">
        <v>93</v>
      </c>
      <c r="K268" s="174" t="s">
        <v>106</v>
      </c>
      <c r="L268" s="155" t="s">
        <v>100</v>
      </c>
      <c r="M268" s="300"/>
    </row>
    <row r="269" hidden="1">
      <c r="A269" s="174" t="str">
        <f t="shared" si="1"/>
        <v>1590644601</v>
      </c>
      <c r="B269" s="174">
        <f>VLOOKUP(A269, 'FEB VERIFIED - OPEN'!A:C, 3,0)</f>
        <v>262</v>
      </c>
      <c r="C269" s="174" t="s">
        <v>478</v>
      </c>
      <c r="D269" s="174">
        <v>15906.0</v>
      </c>
      <c r="E269" s="298">
        <v>19970.0</v>
      </c>
      <c r="F269" s="177">
        <v>44601.0</v>
      </c>
      <c r="G269" s="299">
        <v>0.3333333333333333</v>
      </c>
      <c r="H269" s="174" t="s">
        <v>7468</v>
      </c>
      <c r="I269" s="174" t="s">
        <v>7473</v>
      </c>
      <c r="J269" s="174" t="s">
        <v>101</v>
      </c>
      <c r="K269" s="174" t="s">
        <v>221</v>
      </c>
      <c r="L269" s="155" t="s">
        <v>122</v>
      </c>
      <c r="M269" s="300"/>
    </row>
    <row r="270" hidden="1">
      <c r="A270" s="174" t="str">
        <f t="shared" si="1"/>
        <v>1410344601</v>
      </c>
      <c r="B270" s="174">
        <f>VLOOKUP(A270, 'FEB VERIFIED - OPEN'!A:C, 3,0)</f>
        <v>263</v>
      </c>
      <c r="C270" s="174" t="s">
        <v>480</v>
      </c>
      <c r="D270" s="174">
        <v>14103.0</v>
      </c>
      <c r="E270" s="298">
        <v>16960.0</v>
      </c>
      <c r="F270" s="177">
        <v>44601.0</v>
      </c>
      <c r="G270" s="299">
        <v>0.34375</v>
      </c>
      <c r="H270" s="174" t="s">
        <v>7463</v>
      </c>
      <c r="I270" s="174" t="s">
        <v>7464</v>
      </c>
      <c r="J270" s="174" t="s">
        <v>93</v>
      </c>
      <c r="K270" s="174" t="s">
        <v>147</v>
      </c>
      <c r="L270" s="155" t="s">
        <v>122</v>
      </c>
      <c r="M270" s="300"/>
    </row>
    <row r="271" hidden="1">
      <c r="A271" s="174" t="str">
        <f t="shared" si="1"/>
        <v>1737244601</v>
      </c>
      <c r="B271" s="174">
        <f>VLOOKUP(A271, 'FEB VERIFIED - OPEN'!A:C, 3,0)</f>
        <v>264</v>
      </c>
      <c r="C271" s="174" t="s">
        <v>486</v>
      </c>
      <c r="D271" s="174">
        <v>17372.0</v>
      </c>
      <c r="E271" s="298">
        <v>28927.0</v>
      </c>
      <c r="F271" s="177">
        <v>44601.0</v>
      </c>
      <c r="G271" s="299">
        <v>0.3645833333333333</v>
      </c>
      <c r="H271" s="174" t="s">
        <v>7468</v>
      </c>
      <c r="I271" s="174" t="s">
        <v>7472</v>
      </c>
      <c r="J271" s="174" t="s">
        <v>97</v>
      </c>
      <c r="K271" s="174" t="s">
        <v>179</v>
      </c>
      <c r="L271" s="155" t="s">
        <v>122</v>
      </c>
      <c r="M271" s="300"/>
    </row>
    <row r="272" hidden="1">
      <c r="A272" s="174" t="str">
        <f t="shared" si="1"/>
        <v>1130344601</v>
      </c>
      <c r="B272" s="174">
        <f>VLOOKUP(A272, 'FEB VERIFIED - OPEN'!A:C, 3,0)</f>
        <v>265</v>
      </c>
      <c r="C272" s="174" t="s">
        <v>484</v>
      </c>
      <c r="D272" s="174">
        <v>11303.0</v>
      </c>
      <c r="E272" s="298">
        <v>17223.0</v>
      </c>
      <c r="F272" s="177">
        <v>44601.0</v>
      </c>
      <c r="G272" s="299">
        <v>0.3541666666666667</v>
      </c>
      <c r="H272" s="174" t="s">
        <v>7463</v>
      </c>
      <c r="I272" s="174" t="s">
        <v>7464</v>
      </c>
      <c r="J272" s="174" t="s">
        <v>93</v>
      </c>
      <c r="K272" s="174" t="s">
        <v>147</v>
      </c>
      <c r="L272" s="155" t="s">
        <v>122</v>
      </c>
      <c r="M272" s="300"/>
    </row>
    <row r="273" hidden="1">
      <c r="A273" s="174" t="str">
        <f t="shared" si="1"/>
        <v>1614044601</v>
      </c>
      <c r="B273" s="174">
        <f>VLOOKUP(A273, 'FEB VERIFIED - OPEN'!A:C, 3,0)</f>
        <v>266</v>
      </c>
      <c r="C273" s="174" t="s">
        <v>488</v>
      </c>
      <c r="D273" s="174">
        <v>16140.0</v>
      </c>
      <c r="E273" s="298">
        <v>19835.0</v>
      </c>
      <c r="F273" s="177">
        <v>44601.0</v>
      </c>
      <c r="G273" s="299">
        <v>0.3645833333333333</v>
      </c>
      <c r="H273" s="174" t="s">
        <v>7463</v>
      </c>
      <c r="I273" s="174" t="s">
        <v>7473</v>
      </c>
      <c r="J273" s="174" t="s">
        <v>101</v>
      </c>
      <c r="K273" s="174" t="s">
        <v>147</v>
      </c>
      <c r="L273" s="155" t="s">
        <v>86</v>
      </c>
      <c r="M273" s="300"/>
    </row>
    <row r="274" hidden="1">
      <c r="A274" s="174" t="str">
        <f t="shared" si="1"/>
        <v>1801244601</v>
      </c>
      <c r="B274" s="174">
        <f>VLOOKUP(A274, 'FEB VERIFIED - OPEN'!A:C, 3,0)</f>
        <v>267</v>
      </c>
      <c r="C274" s="174" t="s">
        <v>490</v>
      </c>
      <c r="D274" s="174">
        <v>18012.0</v>
      </c>
      <c r="E274" s="298">
        <v>15815.0</v>
      </c>
      <c r="F274" s="177">
        <v>44601.0</v>
      </c>
      <c r="G274" s="299">
        <v>0.3645833333333333</v>
      </c>
      <c r="H274" s="174" t="s">
        <v>7468</v>
      </c>
      <c r="I274" s="174" t="s">
        <v>7472</v>
      </c>
      <c r="J274" s="174" t="s">
        <v>88</v>
      </c>
      <c r="K274" s="174" t="s">
        <v>131</v>
      </c>
      <c r="L274" s="155" t="s">
        <v>108</v>
      </c>
      <c r="M274" s="300"/>
    </row>
    <row r="275" hidden="1">
      <c r="A275" s="174" t="str">
        <f t="shared" si="1"/>
        <v>971644601</v>
      </c>
      <c r="B275" s="174">
        <f>VLOOKUP(A275, 'FEB VERIFIED - OPEN'!A:C, 3,0)</f>
        <v>268</v>
      </c>
      <c r="C275" s="174" t="s">
        <v>493</v>
      </c>
      <c r="D275" s="174">
        <v>9716.0</v>
      </c>
      <c r="E275" s="298">
        <v>20692.0</v>
      </c>
      <c r="F275" s="177">
        <v>44601.0</v>
      </c>
      <c r="G275" s="299">
        <v>0.375</v>
      </c>
      <c r="H275" s="174" t="s">
        <v>7468</v>
      </c>
      <c r="I275" s="174" t="s">
        <v>7464</v>
      </c>
      <c r="J275" s="174" t="s">
        <v>93</v>
      </c>
      <c r="K275" s="174" t="s">
        <v>102</v>
      </c>
      <c r="L275" s="155" t="s">
        <v>112</v>
      </c>
      <c r="M275" s="300"/>
    </row>
    <row r="276" hidden="1">
      <c r="A276" s="174" t="str">
        <f t="shared" si="1"/>
        <v>1775944601</v>
      </c>
      <c r="B276" s="174">
        <f>VLOOKUP(A276, 'FEB VERIFIED - OPEN'!A:C, 3,0)</f>
        <v>269</v>
      </c>
      <c r="C276" s="174" t="s">
        <v>482</v>
      </c>
      <c r="D276" s="174">
        <v>17759.0</v>
      </c>
      <c r="E276" s="298">
        <v>13627.0</v>
      </c>
      <c r="F276" s="177">
        <v>44601.0</v>
      </c>
      <c r="G276" s="299">
        <v>0.34375</v>
      </c>
      <c r="H276" s="174" t="s">
        <v>7468</v>
      </c>
      <c r="I276" s="174" t="s">
        <v>7472</v>
      </c>
      <c r="J276" s="174" t="s">
        <v>88</v>
      </c>
      <c r="K276" s="174" t="s">
        <v>102</v>
      </c>
      <c r="L276" s="155" t="s">
        <v>108</v>
      </c>
      <c r="M276" s="300"/>
    </row>
    <row r="277" hidden="1">
      <c r="A277" s="174" t="str">
        <f t="shared" si="1"/>
        <v>1120544601</v>
      </c>
      <c r="B277" s="174">
        <f>VLOOKUP(A277, 'FEB VERIFIED - OPEN'!A:C, 3,0)</f>
        <v>270</v>
      </c>
      <c r="C277" s="174" t="s">
        <v>491</v>
      </c>
      <c r="D277" s="174">
        <v>11205.0</v>
      </c>
      <c r="E277" s="298">
        <v>31645.0</v>
      </c>
      <c r="F277" s="177">
        <v>44601.0</v>
      </c>
      <c r="G277" s="299">
        <v>0.3645833333333333</v>
      </c>
      <c r="H277" s="174" t="s">
        <v>7463</v>
      </c>
      <c r="I277" s="174" t="s">
        <v>7464</v>
      </c>
      <c r="J277" s="174" t="s">
        <v>93</v>
      </c>
      <c r="K277" s="174" t="s">
        <v>147</v>
      </c>
      <c r="L277" s="155" t="s">
        <v>86</v>
      </c>
      <c r="M277" s="300"/>
    </row>
    <row r="278" hidden="1">
      <c r="A278" s="174" t="str">
        <f t="shared" si="1"/>
        <v>1734044601</v>
      </c>
      <c r="B278" s="174">
        <f>VLOOKUP(A278, 'FEB VERIFIED - OPEN'!A:C, 3,0)</f>
        <v>271</v>
      </c>
      <c r="C278" s="174" t="s">
        <v>510</v>
      </c>
      <c r="D278" s="174">
        <v>17340.0</v>
      </c>
      <c r="E278" s="298">
        <v>26715.0</v>
      </c>
      <c r="F278" s="177">
        <v>44601.0</v>
      </c>
      <c r="G278" s="299">
        <v>0.40625</v>
      </c>
      <c r="H278" s="174" t="s">
        <v>7463</v>
      </c>
      <c r="I278" s="174" t="s">
        <v>7472</v>
      </c>
      <c r="J278" s="174" t="s">
        <v>97</v>
      </c>
      <c r="K278" s="174" t="s">
        <v>98</v>
      </c>
      <c r="L278" s="155" t="s">
        <v>86</v>
      </c>
      <c r="M278" s="300"/>
    </row>
    <row r="279" hidden="1">
      <c r="A279" s="174" t="str">
        <f t="shared" si="1"/>
        <v>1571644601</v>
      </c>
      <c r="B279" s="174">
        <f>VLOOKUP(A279, 'FEB VERIFIED - OPEN'!A:C, 3,0)</f>
        <v>272</v>
      </c>
      <c r="C279" s="174" t="s">
        <v>497</v>
      </c>
      <c r="D279" s="174">
        <v>15716.0</v>
      </c>
      <c r="E279" s="298">
        <v>22638.0</v>
      </c>
      <c r="F279" s="177">
        <v>44601.0</v>
      </c>
      <c r="G279" s="299">
        <v>0.3854166666666667</v>
      </c>
      <c r="H279" s="174" t="s">
        <v>7463</v>
      </c>
      <c r="I279" s="174" t="s">
        <v>7473</v>
      </c>
      <c r="J279" s="174" t="s">
        <v>101</v>
      </c>
      <c r="K279" s="174" t="s">
        <v>147</v>
      </c>
      <c r="L279" s="155" t="s">
        <v>122</v>
      </c>
      <c r="M279" s="300"/>
    </row>
    <row r="280" hidden="1">
      <c r="A280" s="174" t="str">
        <f t="shared" si="1"/>
        <v>1704344601</v>
      </c>
      <c r="B280" s="174">
        <f>VLOOKUP(A280, 'FEB VERIFIED - OPEN'!A:C, 3,0)</f>
        <v>273</v>
      </c>
      <c r="C280" s="174" t="s">
        <v>499</v>
      </c>
      <c r="D280" s="174">
        <v>17043.0</v>
      </c>
      <c r="E280" s="298">
        <v>28322.0</v>
      </c>
      <c r="F280" s="177">
        <v>44601.0</v>
      </c>
      <c r="G280" s="299">
        <v>0.4479166666666667</v>
      </c>
      <c r="H280" s="174" t="s">
        <v>7468</v>
      </c>
      <c r="I280" s="174" t="s">
        <v>7472</v>
      </c>
      <c r="J280" s="174" t="s">
        <v>97</v>
      </c>
      <c r="K280" s="174" t="s">
        <v>174</v>
      </c>
      <c r="L280" s="155" t="s">
        <v>122</v>
      </c>
      <c r="M280" s="300"/>
    </row>
    <row r="281" hidden="1">
      <c r="A281" s="174" t="str">
        <f t="shared" si="1"/>
        <v>949344601</v>
      </c>
      <c r="B281" s="174">
        <f>VLOOKUP(A281, 'FEB VERIFIED - OPEN'!A:C, 3,0)</f>
        <v>274</v>
      </c>
      <c r="C281" s="174" t="s">
        <v>494</v>
      </c>
      <c r="D281" s="174">
        <v>9493.0</v>
      </c>
      <c r="E281" s="298">
        <v>20636.0</v>
      </c>
      <c r="F281" s="177">
        <v>44601.0</v>
      </c>
      <c r="G281" s="299">
        <v>0.375</v>
      </c>
      <c r="H281" s="174" t="s">
        <v>7463</v>
      </c>
      <c r="I281" s="174" t="s">
        <v>7464</v>
      </c>
      <c r="J281" s="174" t="s">
        <v>93</v>
      </c>
      <c r="K281" s="174" t="s">
        <v>147</v>
      </c>
      <c r="L281" s="155" t="s">
        <v>86</v>
      </c>
      <c r="M281" s="300"/>
    </row>
    <row r="282" hidden="1">
      <c r="A282" s="174" t="str">
        <f t="shared" si="1"/>
        <v>1254344601</v>
      </c>
      <c r="B282" s="174">
        <f>VLOOKUP(A282, 'FEB VERIFIED - OPEN'!A:C, 3,0)</f>
        <v>275</v>
      </c>
      <c r="C282" s="174" t="s">
        <v>496</v>
      </c>
      <c r="D282" s="174">
        <v>12543.0</v>
      </c>
      <c r="E282" s="298">
        <v>22657.0</v>
      </c>
      <c r="F282" s="177">
        <v>44601.0</v>
      </c>
      <c r="G282" s="299">
        <v>0.375</v>
      </c>
      <c r="H282" s="174" t="s">
        <v>7463</v>
      </c>
      <c r="I282" s="174" t="s">
        <v>7472</v>
      </c>
      <c r="J282" s="174" t="s">
        <v>88</v>
      </c>
      <c r="K282" s="174" t="s">
        <v>119</v>
      </c>
      <c r="L282" s="155" t="s">
        <v>100</v>
      </c>
      <c r="M282" s="300"/>
    </row>
    <row r="283" hidden="1">
      <c r="A283" s="174" t="str">
        <f t="shared" si="1"/>
        <v>1806344601</v>
      </c>
      <c r="B283" s="174">
        <f>VLOOKUP(A283, 'FEB VERIFIED - OPEN'!A:C, 3,0)</f>
        <v>276</v>
      </c>
      <c r="C283" s="174" t="s">
        <v>502</v>
      </c>
      <c r="D283" s="174">
        <v>18063.0</v>
      </c>
      <c r="E283" s="298">
        <v>20233.0</v>
      </c>
      <c r="F283" s="177">
        <v>44601.0</v>
      </c>
      <c r="G283" s="299">
        <v>0.3958333333333333</v>
      </c>
      <c r="H283" s="174" t="s">
        <v>7468</v>
      </c>
      <c r="I283" s="174" t="s">
        <v>7470</v>
      </c>
      <c r="J283" s="174" t="s">
        <v>88</v>
      </c>
      <c r="K283" s="174" t="s">
        <v>89</v>
      </c>
      <c r="L283" s="155" t="s">
        <v>96</v>
      </c>
      <c r="M283" s="300"/>
    </row>
    <row r="284" hidden="1">
      <c r="A284" s="174" t="str">
        <f t="shared" si="1"/>
        <v>1599444601</v>
      </c>
      <c r="B284" s="174">
        <f>VLOOKUP(A284, 'FEB VERIFIED - OPEN'!A:C, 3,0)</f>
        <v>277</v>
      </c>
      <c r="C284" s="174" t="s">
        <v>6248</v>
      </c>
      <c r="D284" s="174">
        <v>15994.0</v>
      </c>
      <c r="E284" s="298">
        <v>13335.0</v>
      </c>
      <c r="F284" s="177">
        <v>44601.0</v>
      </c>
      <c r="G284" s="299">
        <v>0.3854166666666667</v>
      </c>
      <c r="H284" s="174" t="s">
        <v>7468</v>
      </c>
      <c r="I284" s="174" t="s">
        <v>7464</v>
      </c>
      <c r="J284" s="174" t="s">
        <v>93</v>
      </c>
      <c r="K284" s="174" t="s">
        <v>224</v>
      </c>
      <c r="L284" s="155" t="s">
        <v>100</v>
      </c>
      <c r="M284" s="300"/>
    </row>
    <row r="285" hidden="1">
      <c r="A285" s="174" t="str">
        <f t="shared" si="1"/>
        <v>1199844601</v>
      </c>
      <c r="B285" s="174">
        <f>VLOOKUP(A285, 'FEB VERIFIED - OPEN'!A:C, 3,0)</f>
        <v>278</v>
      </c>
      <c r="C285" s="174" t="s">
        <v>504</v>
      </c>
      <c r="D285" s="174">
        <v>11998.0</v>
      </c>
      <c r="E285" s="298">
        <v>12569.0</v>
      </c>
      <c r="F285" s="177">
        <v>44601.0</v>
      </c>
      <c r="G285" s="299">
        <v>0.3958333333333333</v>
      </c>
      <c r="H285" s="174" t="s">
        <v>7468</v>
      </c>
      <c r="I285" s="174" t="s">
        <v>7470</v>
      </c>
      <c r="J285" s="174" t="s">
        <v>88</v>
      </c>
      <c r="K285" s="174" t="s">
        <v>113</v>
      </c>
      <c r="L285" s="155" t="s">
        <v>100</v>
      </c>
      <c r="M285" s="300"/>
    </row>
    <row r="286" hidden="1">
      <c r="A286" s="174" t="str">
        <f t="shared" si="1"/>
        <v>1064944601</v>
      </c>
      <c r="B286" s="174">
        <f>VLOOKUP(A286, 'FEB VERIFIED - OPEN'!A:C, 3,0)</f>
        <v>279</v>
      </c>
      <c r="C286" s="174" t="s">
        <v>505</v>
      </c>
      <c r="D286" s="174">
        <v>10649.0</v>
      </c>
      <c r="E286" s="298">
        <v>21647.0</v>
      </c>
      <c r="F286" s="177">
        <v>44601.0</v>
      </c>
      <c r="G286" s="299">
        <v>0.3958333333333333</v>
      </c>
      <c r="H286" s="174" t="s">
        <v>7468</v>
      </c>
      <c r="I286" s="174" t="s">
        <v>7464</v>
      </c>
      <c r="J286" s="174" t="s">
        <v>93</v>
      </c>
      <c r="K286" s="174" t="s">
        <v>113</v>
      </c>
      <c r="L286" s="155" t="s">
        <v>112</v>
      </c>
      <c r="M286" s="300"/>
    </row>
    <row r="287" hidden="1">
      <c r="A287" s="174" t="str">
        <f t="shared" si="1"/>
        <v>1240844601</v>
      </c>
      <c r="B287" s="174">
        <f>VLOOKUP(A287, 'FEB VERIFIED - OPEN'!A:C, 3,0)</f>
        <v>280</v>
      </c>
      <c r="C287" s="174" t="s">
        <v>506</v>
      </c>
      <c r="D287" s="174">
        <v>12408.0</v>
      </c>
      <c r="E287" s="298">
        <v>23198.0</v>
      </c>
      <c r="F287" s="177">
        <v>44601.0</v>
      </c>
      <c r="G287" s="299">
        <v>0.3958333333333333</v>
      </c>
      <c r="H287" s="174" t="s">
        <v>7468</v>
      </c>
      <c r="I287" s="174" t="s">
        <v>7464</v>
      </c>
      <c r="J287" s="174" t="s">
        <v>93</v>
      </c>
      <c r="K287" s="174" t="s">
        <v>117</v>
      </c>
      <c r="L287" s="155" t="s">
        <v>86</v>
      </c>
      <c r="M287" s="300"/>
    </row>
    <row r="288" hidden="1">
      <c r="A288" s="174" t="str">
        <f t="shared" si="1"/>
        <v>1419444601</v>
      </c>
      <c r="B288" s="174">
        <f>VLOOKUP(A288, 'FEB VERIFIED - OPEN'!A:C, 3,0)</f>
        <v>281</v>
      </c>
      <c r="C288" s="174" t="s">
        <v>508</v>
      </c>
      <c r="D288" s="174">
        <v>14194.0</v>
      </c>
      <c r="E288" s="298">
        <v>25721.0</v>
      </c>
      <c r="F288" s="177">
        <v>44601.0</v>
      </c>
      <c r="G288" s="299">
        <v>0.3958333333333333</v>
      </c>
      <c r="H288" s="174" t="s">
        <v>7468</v>
      </c>
      <c r="I288" s="174" t="s">
        <v>7472</v>
      </c>
      <c r="J288" s="174" t="s">
        <v>97</v>
      </c>
      <c r="K288" s="174" t="s">
        <v>189</v>
      </c>
      <c r="L288" s="155" t="s">
        <v>122</v>
      </c>
      <c r="M288" s="300"/>
    </row>
    <row r="289" hidden="1">
      <c r="A289" s="174" t="str">
        <f t="shared" si="1"/>
        <v>1608244601</v>
      </c>
      <c r="B289" s="174">
        <f>VLOOKUP(A289, 'FEB VERIFIED - OPEN'!A:C, 3,0)</f>
        <v>282</v>
      </c>
      <c r="C289" s="174" t="s">
        <v>514</v>
      </c>
      <c r="D289" s="174">
        <v>16082.0</v>
      </c>
      <c r="E289" s="298">
        <v>22883.0</v>
      </c>
      <c r="F289" s="177">
        <v>44601.0</v>
      </c>
      <c r="G289" s="299">
        <v>0.4166666666666667</v>
      </c>
      <c r="H289" s="174" t="s">
        <v>7468</v>
      </c>
      <c r="I289" s="174" t="s">
        <v>7472</v>
      </c>
      <c r="J289" s="174" t="s">
        <v>88</v>
      </c>
      <c r="K289" s="174" t="s">
        <v>224</v>
      </c>
      <c r="L289" s="155" t="s">
        <v>100</v>
      </c>
      <c r="M289" s="300"/>
    </row>
    <row r="290" hidden="1">
      <c r="A290" s="174" t="str">
        <f t="shared" si="1"/>
        <v>1572444601</v>
      </c>
      <c r="B290" s="174">
        <f>VLOOKUP(A290, 'FEB VERIFIED - OPEN'!A:C, 3,0)</f>
        <v>283</v>
      </c>
      <c r="C290" s="174" t="s">
        <v>516</v>
      </c>
      <c r="D290" s="174">
        <v>15724.0</v>
      </c>
      <c r="E290" s="298">
        <v>23824.0</v>
      </c>
      <c r="F290" s="177">
        <v>44601.0</v>
      </c>
      <c r="G290" s="299">
        <v>0.4375</v>
      </c>
      <c r="H290" s="174" t="s">
        <v>7468</v>
      </c>
      <c r="I290" s="174" t="s">
        <v>7464</v>
      </c>
      <c r="J290" s="174" t="s">
        <v>93</v>
      </c>
      <c r="K290" s="174" t="s">
        <v>106</v>
      </c>
      <c r="L290" s="155" t="s">
        <v>100</v>
      </c>
      <c r="M290" s="300"/>
    </row>
    <row r="291" hidden="1">
      <c r="A291" s="174" t="str">
        <f t="shared" si="1"/>
        <v>1533544601</v>
      </c>
      <c r="B291" s="174">
        <f>VLOOKUP(A291, 'FEB VERIFIED - OPEN'!A:C, 3,0)</f>
        <v>284</v>
      </c>
      <c r="C291" s="174" t="s">
        <v>512</v>
      </c>
      <c r="D291" s="174">
        <v>15335.0</v>
      </c>
      <c r="E291" s="298">
        <v>33029.0</v>
      </c>
      <c r="F291" s="177">
        <v>44601.0</v>
      </c>
      <c r="G291" s="299">
        <v>0.40625</v>
      </c>
      <c r="H291" s="174" t="s">
        <v>7468</v>
      </c>
      <c r="I291" s="174" t="s">
        <v>7464</v>
      </c>
      <c r="J291" s="174" t="s">
        <v>93</v>
      </c>
      <c r="K291" s="174" t="s">
        <v>98</v>
      </c>
      <c r="L291" s="155" t="s">
        <v>122</v>
      </c>
      <c r="M291" s="300"/>
    </row>
    <row r="292" hidden="1">
      <c r="A292" s="174" t="str">
        <f t="shared" si="1"/>
        <v>1556944601</v>
      </c>
      <c r="B292" s="174">
        <f>VLOOKUP(A292, 'FEB VERIFIED - OPEN'!A:C, 3,0)</f>
        <v>285</v>
      </c>
      <c r="C292" s="174" t="s">
        <v>483</v>
      </c>
      <c r="D292" s="174">
        <v>15569.0</v>
      </c>
      <c r="E292" s="298">
        <v>25170.0</v>
      </c>
      <c r="F292" s="177">
        <v>44601.0</v>
      </c>
      <c r="G292" s="299">
        <v>0.3333333333333333</v>
      </c>
      <c r="H292" s="174" t="s">
        <v>7468</v>
      </c>
      <c r="I292" s="174" t="s">
        <v>7472</v>
      </c>
      <c r="J292" s="174" t="s">
        <v>97</v>
      </c>
      <c r="K292" s="174" t="s">
        <v>106</v>
      </c>
      <c r="L292" s="155" t="s">
        <v>100</v>
      </c>
      <c r="M292" s="300"/>
    </row>
    <row r="293" hidden="1">
      <c r="A293" s="174" t="str">
        <f t="shared" si="1"/>
        <v>1589144601</v>
      </c>
      <c r="B293" s="174">
        <f>VLOOKUP(A293, 'FEB VERIFIED - OPEN'!A:C, 3,0)</f>
        <v>286</v>
      </c>
      <c r="C293" s="174" t="s">
        <v>517</v>
      </c>
      <c r="D293" s="174">
        <v>15891.0</v>
      </c>
      <c r="E293" s="298">
        <v>25116.0</v>
      </c>
      <c r="F293" s="177">
        <v>44601.0</v>
      </c>
      <c r="G293" s="299">
        <v>0.4375</v>
      </c>
      <c r="H293" s="174" t="s">
        <v>7463</v>
      </c>
      <c r="I293" s="174" t="s">
        <v>7473</v>
      </c>
      <c r="J293" s="174" t="s">
        <v>101</v>
      </c>
      <c r="K293" s="174" t="s">
        <v>518</v>
      </c>
      <c r="L293" s="155" t="s">
        <v>122</v>
      </c>
      <c r="M293" s="300"/>
    </row>
    <row r="294" hidden="1">
      <c r="A294" s="174" t="str">
        <f t="shared" si="1"/>
        <v>1033844601</v>
      </c>
      <c r="B294" s="174">
        <f>VLOOKUP(A294, 'FEB VERIFIED - OPEN'!A:C, 3,0)</f>
        <v>287</v>
      </c>
      <c r="C294" s="174" t="s">
        <v>520</v>
      </c>
      <c r="D294" s="174">
        <v>10338.0</v>
      </c>
      <c r="E294" s="298">
        <v>34388.0</v>
      </c>
      <c r="F294" s="177">
        <v>44601.0</v>
      </c>
      <c r="G294" s="299">
        <v>0.4479166666666667</v>
      </c>
      <c r="H294" s="174" t="s">
        <v>7468</v>
      </c>
      <c r="I294" s="174" t="s">
        <v>7464</v>
      </c>
      <c r="J294" s="174" t="s">
        <v>93</v>
      </c>
      <c r="K294" s="174" t="s">
        <v>179</v>
      </c>
      <c r="L294" s="155" t="s">
        <v>122</v>
      </c>
      <c r="M294" s="300"/>
    </row>
    <row r="295" hidden="1">
      <c r="A295" s="174" t="str">
        <f t="shared" si="1"/>
        <v>1388044601</v>
      </c>
      <c r="B295" s="174">
        <f>VLOOKUP(A295, 'FEB VERIFIED - OPEN'!A:C, 3,0)</f>
        <v>288</v>
      </c>
      <c r="C295" s="174" t="s">
        <v>522</v>
      </c>
      <c r="D295" s="174">
        <v>13880.0</v>
      </c>
      <c r="E295" s="298">
        <v>18348.0</v>
      </c>
      <c r="F295" s="177">
        <v>44601.0</v>
      </c>
      <c r="G295" s="299">
        <v>0.4479166666666667</v>
      </c>
      <c r="H295" s="174" t="s">
        <v>7468</v>
      </c>
      <c r="I295" s="174" t="s">
        <v>7472</v>
      </c>
      <c r="J295" s="174" t="s">
        <v>88</v>
      </c>
      <c r="K295" s="174" t="s">
        <v>89</v>
      </c>
      <c r="L295" s="155" t="s">
        <v>86</v>
      </c>
      <c r="M295" s="300"/>
    </row>
    <row r="296" hidden="1">
      <c r="A296" s="174" t="str">
        <f t="shared" si="1"/>
        <v>960844601</v>
      </c>
      <c r="B296" s="174">
        <f>VLOOKUP(A296, 'FEB VERIFIED - OPEN'!A:C, 3,0)</f>
        <v>289</v>
      </c>
      <c r="C296" s="174" t="s">
        <v>524</v>
      </c>
      <c r="D296" s="174">
        <v>9608.0</v>
      </c>
      <c r="E296" s="298">
        <v>21736.0</v>
      </c>
      <c r="F296" s="177">
        <v>44601.0</v>
      </c>
      <c r="G296" s="299">
        <v>0.4583333333333333</v>
      </c>
      <c r="H296" s="174" t="s">
        <v>7468</v>
      </c>
      <c r="I296" s="174" t="s">
        <v>7472</v>
      </c>
      <c r="J296" s="174" t="s">
        <v>97</v>
      </c>
      <c r="K296" s="174" t="s">
        <v>135</v>
      </c>
      <c r="L296" s="155" t="s">
        <v>112</v>
      </c>
      <c r="M296" s="300"/>
    </row>
    <row r="297" hidden="1">
      <c r="A297" s="174" t="str">
        <f t="shared" si="1"/>
        <v>1643144601</v>
      </c>
      <c r="B297" s="174">
        <f>VLOOKUP(A297, 'FEB VERIFIED - OPEN'!A:C, 3,0)</f>
        <v>290</v>
      </c>
      <c r="C297" s="174" t="s">
        <v>525</v>
      </c>
      <c r="D297" s="174">
        <v>16431.0</v>
      </c>
      <c r="E297" s="298">
        <v>18157.0</v>
      </c>
      <c r="F297" s="177">
        <v>44601.0</v>
      </c>
      <c r="G297" s="299">
        <v>0.4583333333333333</v>
      </c>
      <c r="H297" s="174" t="s">
        <v>7468</v>
      </c>
      <c r="I297" s="174" t="s">
        <v>7464</v>
      </c>
      <c r="J297" s="174" t="s">
        <v>93</v>
      </c>
      <c r="K297" s="174" t="s">
        <v>182</v>
      </c>
      <c r="L297" s="155" t="s">
        <v>86</v>
      </c>
      <c r="M297" s="300"/>
    </row>
    <row r="298" hidden="1">
      <c r="A298" s="174" t="str">
        <f t="shared" si="1"/>
        <v>1576544601</v>
      </c>
      <c r="B298" s="174">
        <f>VLOOKUP(A298, 'FEB VERIFIED - OPEN'!A:C, 3,0)</f>
        <v>291</v>
      </c>
      <c r="C298" s="174" t="s">
        <v>530</v>
      </c>
      <c r="D298" s="174">
        <v>15765.0</v>
      </c>
      <c r="E298" s="298">
        <v>23265.0</v>
      </c>
      <c r="F298" s="177">
        <v>44601.0</v>
      </c>
      <c r="G298" s="299">
        <v>0.46875</v>
      </c>
      <c r="H298" s="174" t="s">
        <v>7468</v>
      </c>
      <c r="I298" s="174" t="s">
        <v>7473</v>
      </c>
      <c r="J298" s="174" t="s">
        <v>101</v>
      </c>
      <c r="K298" s="174" t="s">
        <v>113</v>
      </c>
      <c r="L298" s="155" t="s">
        <v>112</v>
      </c>
      <c r="M298" s="300"/>
    </row>
    <row r="299" hidden="1">
      <c r="A299" s="174" t="str">
        <f t="shared" si="1"/>
        <v>1745744601</v>
      </c>
      <c r="B299" s="174">
        <f>VLOOKUP(A299, 'FEB VERIFIED - OPEN'!A:C, 3,0)</f>
        <v>292</v>
      </c>
      <c r="C299" s="174" t="s">
        <v>527</v>
      </c>
      <c r="D299" s="174">
        <v>17457.0</v>
      </c>
      <c r="E299" s="298">
        <v>13539.0</v>
      </c>
      <c r="F299" s="177">
        <v>44601.0</v>
      </c>
      <c r="G299" s="299">
        <v>0.4583333333333333</v>
      </c>
      <c r="H299" s="174" t="s">
        <v>7463</v>
      </c>
      <c r="I299" s="174" t="s">
        <v>7473</v>
      </c>
      <c r="J299" s="174" t="s">
        <v>101</v>
      </c>
      <c r="K299" s="174" t="s">
        <v>131</v>
      </c>
      <c r="L299" s="155" t="s">
        <v>100</v>
      </c>
      <c r="M299" s="300"/>
    </row>
    <row r="300" hidden="1">
      <c r="A300" s="174" t="str">
        <f t="shared" si="1"/>
        <v>1497244601</v>
      </c>
      <c r="B300" s="174">
        <f>VLOOKUP(A300, 'FEB VERIFIED - OPEN'!A:C, 3,0)</f>
        <v>293</v>
      </c>
      <c r="C300" s="174" t="s">
        <v>537</v>
      </c>
      <c r="D300" s="174">
        <v>14972.0</v>
      </c>
      <c r="E300" s="298">
        <v>25152.0</v>
      </c>
      <c r="F300" s="177">
        <v>44601.0</v>
      </c>
      <c r="G300" s="299">
        <v>0.5416666666666666</v>
      </c>
      <c r="H300" s="174" t="s">
        <v>7463</v>
      </c>
      <c r="I300" s="174" t="s">
        <v>7473</v>
      </c>
      <c r="J300" s="174" t="s">
        <v>101</v>
      </c>
      <c r="K300" s="174" t="s">
        <v>189</v>
      </c>
      <c r="L300" s="155" t="s">
        <v>86</v>
      </c>
      <c r="M300" s="300"/>
    </row>
    <row r="301" hidden="1">
      <c r="A301" s="174" t="str">
        <f t="shared" si="1"/>
        <v>1723544601</v>
      </c>
      <c r="B301" s="174">
        <f>VLOOKUP(A301, 'FEB VERIFIED - OPEN'!A:C, 3,0)</f>
        <v>294</v>
      </c>
      <c r="C301" s="174" t="s">
        <v>534</v>
      </c>
      <c r="D301" s="174">
        <v>17235.0</v>
      </c>
      <c r="E301" s="298">
        <v>23653.0</v>
      </c>
      <c r="F301" s="177">
        <v>44601.0</v>
      </c>
      <c r="G301" s="299">
        <v>0.53125</v>
      </c>
      <c r="H301" s="174" t="s">
        <v>7463</v>
      </c>
      <c r="I301" s="174" t="s">
        <v>7473</v>
      </c>
      <c r="J301" s="174" t="s">
        <v>93</v>
      </c>
      <c r="K301" s="174" t="s">
        <v>102</v>
      </c>
      <c r="L301" s="155" t="s">
        <v>100</v>
      </c>
      <c r="M301" s="300"/>
    </row>
    <row r="302" hidden="1">
      <c r="A302" s="174" t="str">
        <f t="shared" si="1"/>
        <v>954044601</v>
      </c>
      <c r="B302" s="174">
        <f>VLOOKUP(A302, 'FEB VERIFIED - OPEN'!A:C, 3,0)</f>
        <v>295</v>
      </c>
      <c r="C302" s="174" t="s">
        <v>543</v>
      </c>
      <c r="D302" s="174">
        <v>9540.0</v>
      </c>
      <c r="E302" s="298">
        <v>31846.0</v>
      </c>
      <c r="F302" s="177">
        <v>44601.0</v>
      </c>
      <c r="G302" s="299">
        <v>0.5625</v>
      </c>
      <c r="H302" s="174" t="s">
        <v>7463</v>
      </c>
      <c r="I302" s="174" t="s">
        <v>7472</v>
      </c>
      <c r="J302" s="174" t="s">
        <v>97</v>
      </c>
      <c r="K302" s="174" t="s">
        <v>127</v>
      </c>
      <c r="L302" s="155" t="s">
        <v>86</v>
      </c>
      <c r="M302" s="300"/>
    </row>
    <row r="303" hidden="1">
      <c r="A303" s="174" t="str">
        <f t="shared" si="1"/>
        <v>1100044601</v>
      </c>
      <c r="B303" s="174">
        <f>VLOOKUP(A303, 'FEB VERIFIED - OPEN'!A:C, 3,0)</f>
        <v>296</v>
      </c>
      <c r="C303" s="174" t="s">
        <v>545</v>
      </c>
      <c r="D303" s="174">
        <v>11000.0</v>
      </c>
      <c r="E303" s="298">
        <v>16385.0</v>
      </c>
      <c r="F303" s="177">
        <v>44601.0</v>
      </c>
      <c r="G303" s="299">
        <v>0.5625</v>
      </c>
      <c r="H303" s="174" t="s">
        <v>7468</v>
      </c>
      <c r="I303" s="174" t="s">
        <v>7472</v>
      </c>
      <c r="J303" s="174" t="s">
        <v>97</v>
      </c>
      <c r="K303" s="174" t="s">
        <v>94</v>
      </c>
      <c r="L303" s="155" t="s">
        <v>86</v>
      </c>
      <c r="M303" s="300"/>
    </row>
    <row r="304" hidden="1">
      <c r="A304" s="174" t="str">
        <f t="shared" si="1"/>
        <v>1541244601</v>
      </c>
      <c r="B304" s="174">
        <f>VLOOKUP(A304, 'FEB VERIFIED - OPEN'!A:C, 3,0)</f>
        <v>297</v>
      </c>
      <c r="C304" s="174" t="s">
        <v>535</v>
      </c>
      <c r="D304" s="174">
        <v>15412.0</v>
      </c>
      <c r="E304" s="298">
        <v>9126.0</v>
      </c>
      <c r="F304" s="177">
        <v>44601.0</v>
      </c>
      <c r="G304" s="299">
        <v>0.53125</v>
      </c>
      <c r="H304" s="174" t="s">
        <v>7463</v>
      </c>
      <c r="I304" s="174" t="s">
        <v>7473</v>
      </c>
      <c r="J304" s="174" t="s">
        <v>93</v>
      </c>
      <c r="K304" s="174" t="s">
        <v>147</v>
      </c>
      <c r="L304" s="155" t="s">
        <v>122</v>
      </c>
      <c r="M304" s="300"/>
    </row>
    <row r="305" hidden="1">
      <c r="A305" s="174" t="str">
        <f t="shared" si="1"/>
        <v>1683444601</v>
      </c>
      <c r="B305" s="174">
        <f>VLOOKUP(A305, 'FEB VERIFIED - OPEN'!A:C, 3,0)</f>
        <v>298</v>
      </c>
      <c r="C305" s="174" t="s">
        <v>547</v>
      </c>
      <c r="D305" s="174">
        <v>16834.0</v>
      </c>
      <c r="E305" s="298">
        <v>19637.0</v>
      </c>
      <c r="F305" s="177">
        <v>44601.0</v>
      </c>
      <c r="G305" s="299">
        <v>0.5625</v>
      </c>
      <c r="H305" s="174" t="s">
        <v>7463</v>
      </c>
      <c r="I305" s="174" t="s">
        <v>7472</v>
      </c>
      <c r="J305" s="174" t="s">
        <v>88</v>
      </c>
      <c r="K305" s="174" t="s">
        <v>119</v>
      </c>
      <c r="L305" s="155" t="s">
        <v>112</v>
      </c>
      <c r="M305" s="300"/>
    </row>
    <row r="306" hidden="1">
      <c r="A306" s="174" t="str">
        <f t="shared" si="1"/>
        <v>1598844601</v>
      </c>
      <c r="B306" s="174">
        <f>VLOOKUP(A306, 'FEB VERIFIED - OPEN'!A:C, 3,0)</f>
        <v>299</v>
      </c>
      <c r="C306" s="174" t="s">
        <v>539</v>
      </c>
      <c r="D306" s="174">
        <v>15988.0</v>
      </c>
      <c r="E306" s="298">
        <v>17400.0</v>
      </c>
      <c r="F306" s="177">
        <v>44601.0</v>
      </c>
      <c r="G306" s="299">
        <v>0.5416666666666666</v>
      </c>
      <c r="H306" s="174" t="s">
        <v>7463</v>
      </c>
      <c r="I306" s="174" t="s">
        <v>7473</v>
      </c>
      <c r="J306" s="174" t="s">
        <v>93</v>
      </c>
      <c r="K306" s="174" t="s">
        <v>89</v>
      </c>
      <c r="L306" s="155" t="s">
        <v>86</v>
      </c>
      <c r="M306" s="300"/>
    </row>
    <row r="307" hidden="1">
      <c r="A307" s="174" t="str">
        <f t="shared" si="1"/>
        <v>1662644601</v>
      </c>
      <c r="B307" s="174">
        <f>VLOOKUP(A307, 'FEB VERIFIED - OPEN'!A:C, 3,0)</f>
        <v>300</v>
      </c>
      <c r="C307" s="174" t="s">
        <v>541</v>
      </c>
      <c r="D307" s="174">
        <v>16626.0</v>
      </c>
      <c r="E307" s="298">
        <v>22990.0</v>
      </c>
      <c r="F307" s="177">
        <v>44601.0</v>
      </c>
      <c r="G307" s="299">
        <v>0.5520833333333334</v>
      </c>
      <c r="H307" s="174" t="s">
        <v>7468</v>
      </c>
      <c r="I307" s="174" t="s">
        <v>7470</v>
      </c>
      <c r="J307" s="174" t="s">
        <v>97</v>
      </c>
      <c r="K307" s="174" t="s">
        <v>115</v>
      </c>
      <c r="L307" s="155" t="s">
        <v>96</v>
      </c>
      <c r="M307" s="300"/>
    </row>
    <row r="308" hidden="1">
      <c r="A308" s="174" t="str">
        <f t="shared" si="1"/>
        <v>1380044601</v>
      </c>
      <c r="B308" s="174">
        <f>VLOOKUP(A308, 'FEB VERIFIED - OPEN'!A:C, 3,0)</f>
        <v>301</v>
      </c>
      <c r="C308" s="174" t="s">
        <v>548</v>
      </c>
      <c r="D308" s="174">
        <v>13800.0</v>
      </c>
      <c r="E308" s="298">
        <v>21061.0</v>
      </c>
      <c r="F308" s="177">
        <v>44601.0</v>
      </c>
      <c r="G308" s="299">
        <v>0.5625</v>
      </c>
      <c r="H308" s="174" t="s">
        <v>7468</v>
      </c>
      <c r="I308" s="174" t="s">
        <v>7473</v>
      </c>
      <c r="J308" s="174" t="s">
        <v>93</v>
      </c>
      <c r="K308" s="174" t="s">
        <v>549</v>
      </c>
      <c r="L308" s="155" t="s">
        <v>112</v>
      </c>
      <c r="M308" s="300"/>
    </row>
    <row r="309" hidden="1">
      <c r="A309" s="174" t="str">
        <f t="shared" si="1"/>
        <v>1557844601</v>
      </c>
      <c r="B309" s="174">
        <f>VLOOKUP(A309, 'FEB VERIFIED - OPEN'!A:C, 3,0)</f>
        <v>302</v>
      </c>
      <c r="C309" s="174" t="s">
        <v>552</v>
      </c>
      <c r="D309" s="174">
        <v>15578.0</v>
      </c>
      <c r="E309" s="298">
        <v>24337.0</v>
      </c>
      <c r="F309" s="177">
        <v>44601.0</v>
      </c>
      <c r="G309" s="299">
        <v>0.5729166666666666</v>
      </c>
      <c r="H309" s="174" t="s">
        <v>7463</v>
      </c>
      <c r="I309" s="174" t="s">
        <v>7472</v>
      </c>
      <c r="J309" s="174" t="s">
        <v>97</v>
      </c>
      <c r="K309" s="174" t="s">
        <v>553</v>
      </c>
      <c r="L309" s="155" t="s">
        <v>86</v>
      </c>
      <c r="M309" s="300"/>
    </row>
    <row r="310" hidden="1">
      <c r="A310" s="174" t="str">
        <f t="shared" si="1"/>
        <v>1597144601</v>
      </c>
      <c r="B310" s="174">
        <f>VLOOKUP(A310, 'FEB VERIFIED - OPEN'!A:C, 3,0)</f>
        <v>303</v>
      </c>
      <c r="C310" s="174" t="s">
        <v>555</v>
      </c>
      <c r="D310" s="174">
        <v>15971.0</v>
      </c>
      <c r="E310" s="298">
        <v>26266.0</v>
      </c>
      <c r="F310" s="177">
        <v>44601.0</v>
      </c>
      <c r="G310" s="299">
        <v>0.5729166666666666</v>
      </c>
      <c r="H310" s="174" t="s">
        <v>7468</v>
      </c>
      <c r="I310" s="174" t="s">
        <v>7473</v>
      </c>
      <c r="J310" s="174" t="s">
        <v>101</v>
      </c>
      <c r="K310" s="174" t="s">
        <v>549</v>
      </c>
      <c r="L310" s="155" t="s">
        <v>100</v>
      </c>
      <c r="M310" s="300"/>
    </row>
    <row r="311" hidden="1">
      <c r="A311" s="174" t="str">
        <f t="shared" si="1"/>
        <v>1806044601</v>
      </c>
      <c r="B311" s="174">
        <f>VLOOKUP(A311, 'FEB VERIFIED - OPEN'!A:C, 3,0)</f>
        <v>304</v>
      </c>
      <c r="C311" s="174" t="s">
        <v>8736</v>
      </c>
      <c r="D311" s="174">
        <v>18060.0</v>
      </c>
      <c r="E311" s="298">
        <v>19866.0</v>
      </c>
      <c r="F311" s="177">
        <v>44601.0</v>
      </c>
      <c r="G311" s="299">
        <v>0.5625</v>
      </c>
      <c r="H311" s="174" t="s">
        <v>7468</v>
      </c>
      <c r="I311" s="174" t="s">
        <v>7470</v>
      </c>
      <c r="J311" s="174" t="s">
        <v>88</v>
      </c>
      <c r="K311" s="174" t="s">
        <v>89</v>
      </c>
      <c r="L311" s="155" t="s">
        <v>96</v>
      </c>
      <c r="M311" s="300"/>
    </row>
    <row r="312" hidden="1">
      <c r="A312" s="174" t="str">
        <f t="shared" si="1"/>
        <v>1621644601</v>
      </c>
      <c r="B312" s="174">
        <f>VLOOKUP(A312, 'FEB VERIFIED - OPEN'!A:C, 3,0)</f>
        <v>305</v>
      </c>
      <c r="C312" s="174" t="s">
        <v>556</v>
      </c>
      <c r="D312" s="174">
        <v>16216.0</v>
      </c>
      <c r="E312" s="298">
        <v>25289.0</v>
      </c>
      <c r="F312" s="177">
        <v>44601.0</v>
      </c>
      <c r="G312" s="299">
        <v>0.59375</v>
      </c>
      <c r="H312" s="174" t="s">
        <v>7468</v>
      </c>
      <c r="I312" s="174" t="s">
        <v>7472</v>
      </c>
      <c r="J312" s="174" t="s">
        <v>97</v>
      </c>
      <c r="K312" s="174" t="s">
        <v>166</v>
      </c>
      <c r="L312" s="155" t="s">
        <v>96</v>
      </c>
      <c r="M312" s="300"/>
    </row>
    <row r="313" hidden="1">
      <c r="A313" s="174" t="str">
        <f t="shared" si="1"/>
        <v>1652144601</v>
      </c>
      <c r="B313" s="174">
        <f>VLOOKUP(A313, 'FEB VERIFIED - OPEN'!A:C, 3,0)</f>
        <v>306</v>
      </c>
      <c r="C313" s="174" t="s">
        <v>560</v>
      </c>
      <c r="D313" s="174">
        <v>16521.0</v>
      </c>
      <c r="E313" s="298">
        <v>19307.0</v>
      </c>
      <c r="F313" s="177">
        <v>44601.0</v>
      </c>
      <c r="G313" s="299">
        <v>0.59375</v>
      </c>
      <c r="H313" s="174" t="s">
        <v>7468</v>
      </c>
      <c r="I313" s="174" t="s">
        <v>7464</v>
      </c>
      <c r="J313" s="174" t="s">
        <v>93</v>
      </c>
      <c r="K313" s="174" t="s">
        <v>117</v>
      </c>
      <c r="L313" s="155" t="s">
        <v>86</v>
      </c>
      <c r="M313" s="300"/>
    </row>
    <row r="314" hidden="1">
      <c r="A314" s="174" t="str">
        <f t="shared" si="1"/>
        <v>989244601</v>
      </c>
      <c r="B314" s="174">
        <f>VLOOKUP(A314, 'FEB VERIFIED - OPEN'!A:C, 3,0)</f>
        <v>307</v>
      </c>
      <c r="C314" s="174" t="s">
        <v>562</v>
      </c>
      <c r="D314" s="174">
        <v>9892.0</v>
      </c>
      <c r="E314" s="298">
        <v>24543.0</v>
      </c>
      <c r="F314" s="177">
        <v>44601.0</v>
      </c>
      <c r="G314" s="299">
        <v>0.59375</v>
      </c>
      <c r="H314" s="174" t="s">
        <v>7463</v>
      </c>
      <c r="I314" s="174" t="s">
        <v>7473</v>
      </c>
      <c r="J314" s="174" t="s">
        <v>101</v>
      </c>
      <c r="K314" s="174" t="s">
        <v>147</v>
      </c>
      <c r="L314" s="155" t="s">
        <v>122</v>
      </c>
      <c r="M314" s="300"/>
    </row>
    <row r="315" hidden="1">
      <c r="A315" s="174" t="str">
        <f t="shared" si="1"/>
        <v>1802244601</v>
      </c>
      <c r="B315" s="174">
        <f>VLOOKUP(A315, 'FEB VERIFIED - OPEN'!A:C, 3,0)</f>
        <v>308</v>
      </c>
      <c r="C315" s="174" t="s">
        <v>564</v>
      </c>
      <c r="D315" s="174">
        <v>18022.0</v>
      </c>
      <c r="E315" s="298">
        <v>19421.0</v>
      </c>
      <c r="F315" s="177">
        <v>44601.0</v>
      </c>
      <c r="G315" s="299">
        <v>0.59375</v>
      </c>
      <c r="H315" s="174" t="s">
        <v>7468</v>
      </c>
      <c r="I315" s="174" t="s">
        <v>7472</v>
      </c>
      <c r="J315" s="174" t="s">
        <v>88</v>
      </c>
      <c r="K315" s="174" t="s">
        <v>102</v>
      </c>
      <c r="L315" s="155" t="s">
        <v>108</v>
      </c>
      <c r="M315" s="301" t="s">
        <v>7529</v>
      </c>
    </row>
    <row r="316" hidden="1">
      <c r="A316" s="174" t="str">
        <f t="shared" si="1"/>
        <v>1384844601</v>
      </c>
      <c r="B316" s="174">
        <f>VLOOKUP(A316, 'FEB VERIFIED - OPEN'!A:C, 3,0)</f>
        <v>309</v>
      </c>
      <c r="C316" s="174" t="s">
        <v>565</v>
      </c>
      <c r="D316" s="174">
        <v>13848.0</v>
      </c>
      <c r="E316" s="298">
        <v>16483.0</v>
      </c>
      <c r="F316" s="177">
        <v>44601.0</v>
      </c>
      <c r="G316" s="299">
        <v>0.6041666666666666</v>
      </c>
      <c r="H316" s="174" t="s">
        <v>7468</v>
      </c>
      <c r="I316" s="174" t="s">
        <v>7464</v>
      </c>
      <c r="J316" s="174" t="s">
        <v>93</v>
      </c>
      <c r="K316" s="174" t="s">
        <v>135</v>
      </c>
      <c r="L316" s="155" t="s">
        <v>100</v>
      </c>
      <c r="M316" s="300"/>
    </row>
    <row r="317" hidden="1">
      <c r="A317" s="174" t="str">
        <f t="shared" si="1"/>
        <v>1682944601</v>
      </c>
      <c r="B317" s="174">
        <f>VLOOKUP(A317, 'FEB VERIFIED - OPEN'!A:C, 3,0)</f>
        <v>310</v>
      </c>
      <c r="C317" s="174" t="s">
        <v>566</v>
      </c>
      <c r="D317" s="174">
        <v>16829.0</v>
      </c>
      <c r="E317" s="298">
        <v>25909.0</v>
      </c>
      <c r="F317" s="177">
        <v>44601.0</v>
      </c>
      <c r="G317" s="299">
        <v>0.6041666666666666</v>
      </c>
      <c r="H317" s="174" t="s">
        <v>7468</v>
      </c>
      <c r="I317" s="174" t="s">
        <v>7470</v>
      </c>
      <c r="J317" s="174" t="s">
        <v>97</v>
      </c>
      <c r="K317" s="174" t="s">
        <v>567</v>
      </c>
      <c r="L317" s="155" t="s">
        <v>96</v>
      </c>
      <c r="M317" s="300"/>
    </row>
    <row r="318" hidden="1">
      <c r="A318" s="174" t="str">
        <f t="shared" si="1"/>
        <v>1167044601</v>
      </c>
      <c r="B318" s="174">
        <f>VLOOKUP(A318, 'FEB VERIFIED - OPEN'!A:C, 3,0)</f>
        <v>311</v>
      </c>
      <c r="C318" s="174" t="s">
        <v>515</v>
      </c>
      <c r="D318" s="174">
        <v>11670.0</v>
      </c>
      <c r="E318" s="298">
        <v>20486.0</v>
      </c>
      <c r="F318" s="177">
        <v>44601.0</v>
      </c>
      <c r="G318" s="299">
        <v>0.4270833333333333</v>
      </c>
      <c r="H318" s="174" t="s">
        <v>7468</v>
      </c>
      <c r="I318" s="174" t="s">
        <v>7472</v>
      </c>
      <c r="J318" s="174" t="s">
        <v>97</v>
      </c>
      <c r="K318" s="174" t="s">
        <v>102</v>
      </c>
      <c r="L318" s="155" t="s">
        <v>112</v>
      </c>
      <c r="M318" s="300"/>
    </row>
    <row r="319" hidden="1">
      <c r="A319" s="174" t="str">
        <f t="shared" si="1"/>
        <v>1710544601</v>
      </c>
      <c r="B319" s="174">
        <f>VLOOKUP(A319, 'FEB VERIFIED - OPEN'!A:C, 3,0)</f>
        <v>312</v>
      </c>
      <c r="C319" s="174" t="s">
        <v>528</v>
      </c>
      <c r="D319" s="174">
        <v>17105.0</v>
      </c>
      <c r="E319" s="298">
        <v>25263.0</v>
      </c>
      <c r="F319" s="177">
        <v>44601.0</v>
      </c>
      <c r="G319" s="299">
        <v>0.4583333333333333</v>
      </c>
      <c r="H319" s="174" t="s">
        <v>7468</v>
      </c>
      <c r="I319" s="174" t="s">
        <v>7470</v>
      </c>
      <c r="J319" s="174" t="s">
        <v>97</v>
      </c>
      <c r="K319" s="174" t="s">
        <v>174</v>
      </c>
      <c r="L319" s="155" t="s">
        <v>86</v>
      </c>
      <c r="M319" s="300"/>
    </row>
    <row r="320" hidden="1">
      <c r="A320" s="174" t="str">
        <f t="shared" si="1"/>
        <v>1602744601</v>
      </c>
      <c r="B320" s="174">
        <f>VLOOKUP(A320, 'FEB VERIFIED - OPEN'!A:C, 3,0)</f>
        <v>313</v>
      </c>
      <c r="C320" s="174" t="s">
        <v>531</v>
      </c>
      <c r="D320" s="174">
        <v>16027.0</v>
      </c>
      <c r="E320" s="298">
        <v>30414.0</v>
      </c>
      <c r="F320" s="177">
        <v>44601.0</v>
      </c>
      <c r="G320" s="299">
        <v>0.46875</v>
      </c>
      <c r="H320" s="174" t="s">
        <v>7468</v>
      </c>
      <c r="I320" s="174" t="s">
        <v>7470</v>
      </c>
      <c r="J320" s="174" t="s">
        <v>97</v>
      </c>
      <c r="K320" s="174" t="s">
        <v>308</v>
      </c>
      <c r="L320" s="155" t="s">
        <v>86</v>
      </c>
      <c r="M320" s="300"/>
    </row>
    <row r="321" hidden="1">
      <c r="A321" s="174" t="str">
        <f t="shared" si="1"/>
        <v>1803744601</v>
      </c>
      <c r="B321" s="174">
        <f>VLOOKUP(A321, 'FEB VERIFIED - OPEN'!A:C, 3,0)</f>
        <v>314</v>
      </c>
      <c r="C321" s="174" t="s">
        <v>533</v>
      </c>
      <c r="D321" s="174">
        <v>18037.0</v>
      </c>
      <c r="E321" s="298">
        <v>20346.0</v>
      </c>
      <c r="F321" s="177">
        <v>44601.0</v>
      </c>
      <c r="G321" s="299">
        <v>0.46875</v>
      </c>
      <c r="H321" s="174" t="s">
        <v>7468</v>
      </c>
      <c r="I321" s="174" t="s">
        <v>7472</v>
      </c>
      <c r="J321" s="174" t="s">
        <v>88</v>
      </c>
      <c r="K321" s="174" t="s">
        <v>102</v>
      </c>
      <c r="L321" s="155" t="s">
        <v>108</v>
      </c>
      <c r="M321" s="300"/>
    </row>
    <row r="322" hidden="1">
      <c r="A322" s="174" t="str">
        <f t="shared" si="1"/>
        <v>1555644601</v>
      </c>
      <c r="B322" s="174">
        <f>VLOOKUP(A322, 'FEB VERIFIED - OPEN'!A:C, 3,0)</f>
        <v>315</v>
      </c>
      <c r="C322" s="174" t="s">
        <v>6041</v>
      </c>
      <c r="D322" s="174">
        <v>15556.0</v>
      </c>
      <c r="E322" s="298">
        <v>12814.0</v>
      </c>
      <c r="F322" s="177">
        <v>44601.0</v>
      </c>
      <c r="G322" s="299">
        <v>0.5833333333333334</v>
      </c>
      <c r="H322" s="174" t="s">
        <v>7468</v>
      </c>
      <c r="I322" s="174" t="s">
        <v>7473</v>
      </c>
      <c r="J322" s="174" t="s">
        <v>101</v>
      </c>
      <c r="K322" s="174" t="s">
        <v>131</v>
      </c>
      <c r="L322" s="155" t="s">
        <v>100</v>
      </c>
      <c r="M322" s="300"/>
    </row>
    <row r="323" hidden="1">
      <c r="A323" s="174" t="str">
        <f t="shared" si="1"/>
        <v>1749244601</v>
      </c>
      <c r="B323" s="174">
        <f>VLOOKUP(A323, 'FEB VERIFIED - OPEN'!A:C, 3,0)</f>
        <v>316</v>
      </c>
      <c r="C323" s="174" t="s">
        <v>558</v>
      </c>
      <c r="D323" s="174">
        <v>17492.0</v>
      </c>
      <c r="E323" s="298">
        <v>14490.0</v>
      </c>
      <c r="F323" s="177">
        <v>44601.0</v>
      </c>
      <c r="G323" s="299">
        <v>0.5729166666666666</v>
      </c>
      <c r="H323" s="174" t="s">
        <v>7468</v>
      </c>
      <c r="I323" s="174" t="s">
        <v>7473</v>
      </c>
      <c r="J323" s="174" t="s">
        <v>101</v>
      </c>
      <c r="K323" s="174" t="s">
        <v>192</v>
      </c>
      <c r="L323" s="155" t="s">
        <v>100</v>
      </c>
      <c r="M323" s="300"/>
    </row>
    <row r="324" hidden="1">
      <c r="A324" s="174" t="str">
        <f t="shared" si="1"/>
        <v>1693744601</v>
      </c>
      <c r="B324" s="174">
        <f>VLOOKUP(A324, 'FEB VERIFIED - OPEN'!A:C, 3,0)</f>
        <v>317</v>
      </c>
      <c r="C324" s="174" t="s">
        <v>571</v>
      </c>
      <c r="D324" s="174">
        <v>16937.0</v>
      </c>
      <c r="E324" s="298">
        <v>22909.0</v>
      </c>
      <c r="F324" s="177">
        <v>44601.0</v>
      </c>
      <c r="G324" s="299">
        <v>0.625</v>
      </c>
      <c r="H324" s="174" t="s">
        <v>7468</v>
      </c>
      <c r="I324" s="174" t="s">
        <v>7464</v>
      </c>
      <c r="J324" s="174" t="s">
        <v>93</v>
      </c>
      <c r="K324" s="174" t="s">
        <v>106</v>
      </c>
      <c r="L324" s="155" t="s">
        <v>100</v>
      </c>
      <c r="M324" s="301" t="s">
        <v>7529</v>
      </c>
    </row>
    <row r="325" hidden="1">
      <c r="A325" s="174" t="str">
        <f t="shared" si="1"/>
        <v>1290244601</v>
      </c>
      <c r="B325" s="174">
        <f>VLOOKUP(A325, 'FEB VERIFIED - OPEN'!A:C, 3,0)</f>
        <v>318</v>
      </c>
      <c r="C325" s="174" t="s">
        <v>569</v>
      </c>
      <c r="D325" s="174">
        <v>12902.0</v>
      </c>
      <c r="E325" s="298">
        <v>22034.0</v>
      </c>
      <c r="F325" s="177">
        <v>44601.0</v>
      </c>
      <c r="G325" s="299">
        <v>0.6145833333333334</v>
      </c>
      <c r="H325" s="174" t="s">
        <v>7468</v>
      </c>
      <c r="I325" s="174" t="s">
        <v>7464</v>
      </c>
      <c r="J325" s="174" t="s">
        <v>93</v>
      </c>
      <c r="K325" s="174" t="s">
        <v>174</v>
      </c>
      <c r="L325" s="155" t="s">
        <v>86</v>
      </c>
      <c r="M325" s="300"/>
    </row>
    <row r="326" hidden="1">
      <c r="A326" s="174" t="str">
        <f t="shared" si="1"/>
        <v>924544602</v>
      </c>
      <c r="B326" s="174">
        <f>VLOOKUP(A326, 'FEB VERIFIED - OPEN'!A:C, 3,0)</f>
        <v>319</v>
      </c>
      <c r="C326" s="174" t="s">
        <v>573</v>
      </c>
      <c r="D326" s="174">
        <v>9245.0</v>
      </c>
      <c r="E326" s="298">
        <v>16580.0</v>
      </c>
      <c r="F326" s="177">
        <v>44602.0</v>
      </c>
      <c r="G326" s="299">
        <v>0.3333333333333333</v>
      </c>
      <c r="H326" s="174" t="s">
        <v>7468</v>
      </c>
      <c r="I326" s="174" t="s">
        <v>7464</v>
      </c>
      <c r="J326" s="174" t="s">
        <v>93</v>
      </c>
      <c r="K326" s="174" t="s">
        <v>94</v>
      </c>
      <c r="L326" s="155" t="s">
        <v>122</v>
      </c>
      <c r="M326" s="300"/>
    </row>
    <row r="327" hidden="1">
      <c r="A327" s="174" t="str">
        <f t="shared" si="1"/>
        <v>1226444602</v>
      </c>
      <c r="B327" s="174">
        <f>VLOOKUP(A327, 'FEB VERIFIED - OPEN'!A:C, 3,0)</f>
        <v>320</v>
      </c>
      <c r="C327" s="174" t="s">
        <v>575</v>
      </c>
      <c r="D327" s="174">
        <v>12264.0</v>
      </c>
      <c r="E327" s="298">
        <v>13630.0</v>
      </c>
      <c r="F327" s="177">
        <v>44602.0</v>
      </c>
      <c r="G327" s="299">
        <v>0.3333333333333333</v>
      </c>
      <c r="H327" s="174" t="s">
        <v>7463</v>
      </c>
      <c r="I327" s="174" t="s">
        <v>7464</v>
      </c>
      <c r="J327" s="174" t="s">
        <v>93</v>
      </c>
      <c r="K327" s="174" t="s">
        <v>131</v>
      </c>
      <c r="L327" s="155" t="s">
        <v>112</v>
      </c>
      <c r="M327" s="300"/>
    </row>
    <row r="328" hidden="1">
      <c r="A328" s="174" t="str">
        <f t="shared" si="1"/>
        <v>1808544602</v>
      </c>
      <c r="B328" s="174">
        <f>VLOOKUP(A328, 'FEB VERIFIED - OPEN'!A:C, 3,0)</f>
        <v>321</v>
      </c>
      <c r="C328" s="174" t="s">
        <v>579</v>
      </c>
      <c r="D328" s="174">
        <v>18085.0</v>
      </c>
      <c r="E328" s="298">
        <v>23129.0</v>
      </c>
      <c r="F328" s="177">
        <v>44602.0</v>
      </c>
      <c r="G328" s="299">
        <v>0.34375</v>
      </c>
      <c r="H328" s="174" t="s">
        <v>7463</v>
      </c>
      <c r="I328" s="174" t="s">
        <v>7470</v>
      </c>
      <c r="J328" s="174" t="s">
        <v>88</v>
      </c>
      <c r="K328" s="174" t="s">
        <v>131</v>
      </c>
      <c r="L328" s="155" t="s">
        <v>108</v>
      </c>
      <c r="M328" s="300"/>
    </row>
    <row r="329" hidden="1">
      <c r="A329" s="174" t="str">
        <f t="shared" si="1"/>
        <v>1530944602</v>
      </c>
      <c r="B329" s="174">
        <f>VLOOKUP(A329, 'FEB VERIFIED - OPEN'!A:C, 3,0)</f>
        <v>322</v>
      </c>
      <c r="C329" s="174" t="s">
        <v>583</v>
      </c>
      <c r="D329" s="174">
        <v>15309.0</v>
      </c>
      <c r="E329" s="298">
        <v>22714.0</v>
      </c>
      <c r="F329" s="177">
        <v>44602.0</v>
      </c>
      <c r="G329" s="299">
        <v>0.3541666666666667</v>
      </c>
      <c r="H329" s="174" t="s">
        <v>7463</v>
      </c>
      <c r="I329" s="174" t="s">
        <v>7472</v>
      </c>
      <c r="J329" s="174" t="s">
        <v>88</v>
      </c>
      <c r="K329" s="174" t="s">
        <v>113</v>
      </c>
      <c r="L329" s="155" t="s">
        <v>112</v>
      </c>
      <c r="M329" s="300"/>
    </row>
    <row r="330" hidden="1">
      <c r="A330" s="174" t="str">
        <f t="shared" si="1"/>
        <v>1440644602</v>
      </c>
      <c r="B330" s="174">
        <f>VLOOKUP(A330, 'FEB VERIFIED - OPEN'!A:C, 3,0)</f>
        <v>323</v>
      </c>
      <c r="C330" s="174" t="s">
        <v>580</v>
      </c>
      <c r="D330" s="174">
        <v>14406.0</v>
      </c>
      <c r="E330" s="298">
        <v>28161.0</v>
      </c>
      <c r="F330" s="177">
        <v>44602.0</v>
      </c>
      <c r="G330" s="299">
        <v>0.34375</v>
      </c>
      <c r="H330" s="174" t="s">
        <v>7463</v>
      </c>
      <c r="I330" s="174" t="s">
        <v>7464</v>
      </c>
      <c r="J330" s="174" t="s">
        <v>93</v>
      </c>
      <c r="K330" s="174" t="s">
        <v>262</v>
      </c>
      <c r="L330" s="155" t="s">
        <v>86</v>
      </c>
      <c r="M330" s="300"/>
    </row>
    <row r="331" hidden="1">
      <c r="A331" s="174" t="str">
        <f t="shared" si="1"/>
        <v>1010144602</v>
      </c>
      <c r="B331" s="174">
        <f>VLOOKUP(A331, 'FEB VERIFIED - OPEN'!A:C, 3,0)</f>
        <v>324</v>
      </c>
      <c r="C331" s="174" t="s">
        <v>572</v>
      </c>
      <c r="D331" s="174">
        <v>10101.0</v>
      </c>
      <c r="E331" s="298">
        <v>21656.0</v>
      </c>
      <c r="F331" s="177">
        <v>44602.0</v>
      </c>
      <c r="G331" s="299">
        <v>0.3125</v>
      </c>
      <c r="H331" s="174" t="s">
        <v>7463</v>
      </c>
      <c r="I331" s="174" t="s">
        <v>7473</v>
      </c>
      <c r="J331" s="174" t="s">
        <v>88</v>
      </c>
      <c r="K331" s="174" t="s">
        <v>102</v>
      </c>
      <c r="L331" s="155" t="s">
        <v>100</v>
      </c>
      <c r="M331" s="300"/>
    </row>
    <row r="332" hidden="1">
      <c r="A332" s="174" t="str">
        <f t="shared" si="1"/>
        <v>1507544602</v>
      </c>
      <c r="B332" s="174">
        <f>VLOOKUP(A332, 'FEB VERIFIED - OPEN'!A:C, 3,0)</f>
        <v>325</v>
      </c>
      <c r="C332" s="174" t="s">
        <v>584</v>
      </c>
      <c r="D332" s="174">
        <v>15075.0</v>
      </c>
      <c r="E332" s="298">
        <v>19774.0</v>
      </c>
      <c r="F332" s="177">
        <v>44602.0</v>
      </c>
      <c r="G332" s="299">
        <v>0.3541666666666667</v>
      </c>
      <c r="H332" s="174" t="s">
        <v>7468</v>
      </c>
      <c r="I332" s="174" t="s">
        <v>7464</v>
      </c>
      <c r="J332" s="174" t="s">
        <v>93</v>
      </c>
      <c r="K332" s="174" t="s">
        <v>89</v>
      </c>
      <c r="L332" s="155" t="s">
        <v>86</v>
      </c>
      <c r="M332" s="300"/>
    </row>
    <row r="333" hidden="1">
      <c r="A333" s="174" t="str">
        <f t="shared" si="1"/>
        <v>1580344602</v>
      </c>
      <c r="B333" s="174">
        <f>VLOOKUP(A333, 'FEB VERIFIED - OPEN'!A:C, 3,0)</f>
        <v>326</v>
      </c>
      <c r="C333" s="174" t="s">
        <v>576</v>
      </c>
      <c r="D333" s="174">
        <v>15803.0</v>
      </c>
      <c r="E333" s="298">
        <v>23681.0</v>
      </c>
      <c r="F333" s="177">
        <v>44602.0</v>
      </c>
      <c r="G333" s="299">
        <v>0.3333333333333333</v>
      </c>
      <c r="H333" s="174" t="s">
        <v>7468</v>
      </c>
      <c r="I333" s="174" t="s">
        <v>7473</v>
      </c>
      <c r="J333" s="174" t="s">
        <v>101</v>
      </c>
      <c r="K333" s="174" t="s">
        <v>577</v>
      </c>
      <c r="L333" s="155" t="s">
        <v>122</v>
      </c>
      <c r="M333" s="300"/>
    </row>
    <row r="334" hidden="1">
      <c r="A334" s="174" t="str">
        <f t="shared" si="1"/>
        <v>1238144602</v>
      </c>
      <c r="B334" s="174">
        <f>VLOOKUP(A334, 'FEB VERIFIED - OPEN'!A:C, 3,0)</f>
        <v>327</v>
      </c>
      <c r="C334" s="174" t="s">
        <v>587</v>
      </c>
      <c r="D334" s="174">
        <v>12381.0</v>
      </c>
      <c r="E334" s="298">
        <v>26666.0</v>
      </c>
      <c r="F334" s="177">
        <v>44602.0</v>
      </c>
      <c r="G334" s="299">
        <v>0.3645833333333333</v>
      </c>
      <c r="H334" s="174" t="s">
        <v>7468</v>
      </c>
      <c r="I334" s="174" t="s">
        <v>7472</v>
      </c>
      <c r="J334" s="174" t="s">
        <v>97</v>
      </c>
      <c r="K334" s="174" t="s">
        <v>221</v>
      </c>
      <c r="L334" s="155" t="s">
        <v>86</v>
      </c>
      <c r="M334" s="300"/>
    </row>
    <row r="335" hidden="1">
      <c r="A335" s="174" t="str">
        <f t="shared" si="1"/>
        <v>1587944602</v>
      </c>
      <c r="B335" s="174">
        <f>VLOOKUP(A335, 'FEB VERIFIED - OPEN'!A:C, 3,0)</f>
        <v>328</v>
      </c>
      <c r="C335" s="174" t="s">
        <v>589</v>
      </c>
      <c r="D335" s="174">
        <v>15879.0</v>
      </c>
      <c r="E335" s="298">
        <v>28372.0</v>
      </c>
      <c r="F335" s="177">
        <v>44602.0</v>
      </c>
      <c r="G335" s="299">
        <v>0.375</v>
      </c>
      <c r="H335" s="174" t="s">
        <v>7463</v>
      </c>
      <c r="I335" s="174" t="s">
        <v>7464</v>
      </c>
      <c r="J335" s="174" t="s">
        <v>93</v>
      </c>
      <c r="K335" s="174" t="s">
        <v>147</v>
      </c>
      <c r="L335" s="155" t="s">
        <v>86</v>
      </c>
      <c r="M335" s="300"/>
    </row>
    <row r="336" hidden="1">
      <c r="A336" s="174" t="str">
        <f t="shared" si="1"/>
        <v>1210244602</v>
      </c>
      <c r="B336" s="174">
        <f>VLOOKUP(A336, 'FEB VERIFIED - OPEN'!A:C, 3,0)</f>
        <v>329</v>
      </c>
      <c r="C336" s="174" t="s">
        <v>586</v>
      </c>
      <c r="D336" s="174">
        <v>12102.0</v>
      </c>
      <c r="E336" s="298">
        <v>17055.0</v>
      </c>
      <c r="F336" s="177">
        <v>44602.0</v>
      </c>
      <c r="G336" s="299">
        <v>0.3541666666666667</v>
      </c>
      <c r="H336" s="174" t="s">
        <v>7468</v>
      </c>
      <c r="I336" s="174" t="s">
        <v>7473</v>
      </c>
      <c r="J336" s="174" t="s">
        <v>101</v>
      </c>
      <c r="K336" s="174" t="s">
        <v>131</v>
      </c>
      <c r="L336" s="155" t="s">
        <v>100</v>
      </c>
      <c r="M336" s="300"/>
    </row>
    <row r="337" hidden="1">
      <c r="A337" s="174" t="str">
        <f t="shared" si="1"/>
        <v>937844602</v>
      </c>
      <c r="B337" s="174">
        <f>VLOOKUP(A337, 'FEB VERIFIED - OPEN'!A:C, 3,0)</f>
        <v>330</v>
      </c>
      <c r="C337" s="174" t="s">
        <v>593</v>
      </c>
      <c r="D337" s="174">
        <v>9378.0</v>
      </c>
      <c r="E337" s="298">
        <v>15869.0</v>
      </c>
      <c r="F337" s="177">
        <v>44602.0</v>
      </c>
      <c r="G337" s="299">
        <v>0.3854166666666667</v>
      </c>
      <c r="H337" s="174" t="s">
        <v>7468</v>
      </c>
      <c r="I337" s="174" t="s">
        <v>7470</v>
      </c>
      <c r="J337" s="174" t="s">
        <v>97</v>
      </c>
      <c r="K337" s="174" t="s">
        <v>131</v>
      </c>
      <c r="L337" s="155" t="s">
        <v>100</v>
      </c>
      <c r="M337" s="300"/>
    </row>
    <row r="338" hidden="1">
      <c r="A338" s="174" t="str">
        <f t="shared" si="1"/>
        <v>1046744602</v>
      </c>
      <c r="B338" s="174">
        <f>VLOOKUP(A338, 'FEB VERIFIED - OPEN'!A:C, 3,0)</f>
        <v>331</v>
      </c>
      <c r="C338" s="174" t="s">
        <v>591</v>
      </c>
      <c r="D338" s="174">
        <v>10467.0</v>
      </c>
      <c r="E338" s="298">
        <v>18038.0</v>
      </c>
      <c r="F338" s="177">
        <v>44602.0</v>
      </c>
      <c r="G338" s="299">
        <v>0.4583333333333333</v>
      </c>
      <c r="H338" s="174" t="s">
        <v>7468</v>
      </c>
      <c r="I338" s="174" t="s">
        <v>7473</v>
      </c>
      <c r="J338" s="174" t="s">
        <v>101</v>
      </c>
      <c r="K338" s="174" t="s">
        <v>102</v>
      </c>
      <c r="L338" s="155" t="s">
        <v>100</v>
      </c>
      <c r="M338" s="300"/>
    </row>
    <row r="339" hidden="1">
      <c r="A339" s="174" t="str">
        <f t="shared" si="1"/>
        <v>1480244602</v>
      </c>
      <c r="B339" s="174">
        <f>VLOOKUP(A339, 'FEB VERIFIED - OPEN'!A:C, 3,0)</f>
        <v>332</v>
      </c>
      <c r="C339" s="174" t="s">
        <v>594</v>
      </c>
      <c r="D339" s="174">
        <v>14802.0</v>
      </c>
      <c r="E339" s="298">
        <v>33158.0</v>
      </c>
      <c r="F339" s="177">
        <v>44602.0</v>
      </c>
      <c r="G339" s="299">
        <v>0.3958333333333333</v>
      </c>
      <c r="H339" s="174" t="s">
        <v>7468</v>
      </c>
      <c r="I339" s="174" t="s">
        <v>7473</v>
      </c>
      <c r="J339" s="174" t="s">
        <v>101</v>
      </c>
      <c r="K339" s="174" t="s">
        <v>179</v>
      </c>
      <c r="L339" s="155" t="s">
        <v>86</v>
      </c>
      <c r="M339" s="300"/>
    </row>
    <row r="340" hidden="1">
      <c r="A340" s="174" t="str">
        <f t="shared" si="1"/>
        <v>1808044602</v>
      </c>
      <c r="B340" s="174">
        <f>VLOOKUP(A340, 'FEB VERIFIED - OPEN'!A:C, 3,0)</f>
        <v>333</v>
      </c>
      <c r="C340" s="174" t="s">
        <v>596</v>
      </c>
      <c r="D340" s="174">
        <v>18080.0</v>
      </c>
      <c r="E340" s="298">
        <v>24514.0</v>
      </c>
      <c r="F340" s="177">
        <v>44602.0</v>
      </c>
      <c r="G340" s="299">
        <v>0.3958333333333333</v>
      </c>
      <c r="H340" s="174" t="s">
        <v>7463</v>
      </c>
      <c r="I340" s="174" t="s">
        <v>7472</v>
      </c>
      <c r="J340" s="174" t="s">
        <v>88</v>
      </c>
      <c r="K340" s="174" t="s">
        <v>89</v>
      </c>
      <c r="L340" s="155" t="s">
        <v>96</v>
      </c>
      <c r="M340" s="300"/>
    </row>
    <row r="341" hidden="1">
      <c r="A341" s="174" t="str">
        <f t="shared" si="1"/>
        <v>947944602</v>
      </c>
      <c r="B341" s="174">
        <f>VLOOKUP(A341, 'FEB VERIFIED - OPEN'!A:C, 3,0)</f>
        <v>334</v>
      </c>
      <c r="C341" s="174" t="s">
        <v>598</v>
      </c>
      <c r="D341" s="174">
        <v>9479.0</v>
      </c>
      <c r="E341" s="298">
        <v>19225.0</v>
      </c>
      <c r="F341" s="177">
        <v>44602.0</v>
      </c>
      <c r="G341" s="299">
        <v>0.3958333333333333</v>
      </c>
      <c r="H341" s="174" t="s">
        <v>7468</v>
      </c>
      <c r="I341" s="174" t="s">
        <v>7464</v>
      </c>
      <c r="J341" s="174" t="s">
        <v>93</v>
      </c>
      <c r="K341" s="174" t="s">
        <v>89</v>
      </c>
      <c r="L341" s="155" t="s">
        <v>86</v>
      </c>
      <c r="M341" s="300"/>
    </row>
    <row r="342" hidden="1">
      <c r="A342" s="174" t="str">
        <f t="shared" si="1"/>
        <v>1412644602</v>
      </c>
      <c r="B342" s="174">
        <f>VLOOKUP(A342, 'FEB VERIFIED - OPEN'!A:C, 3,0)</f>
        <v>335</v>
      </c>
      <c r="C342" s="174" t="s">
        <v>605</v>
      </c>
      <c r="D342" s="174">
        <v>14126.0</v>
      </c>
      <c r="E342" s="298">
        <v>18823.0</v>
      </c>
      <c r="F342" s="177">
        <v>44602.0</v>
      </c>
      <c r="G342" s="299">
        <v>0.40625</v>
      </c>
      <c r="H342" s="174" t="s">
        <v>7463</v>
      </c>
      <c r="I342" s="174" t="s">
        <v>7464</v>
      </c>
      <c r="J342" s="174" t="s">
        <v>93</v>
      </c>
      <c r="K342" s="174" t="s">
        <v>147</v>
      </c>
      <c r="L342" s="155" t="s">
        <v>86</v>
      </c>
      <c r="M342" s="300"/>
    </row>
    <row r="343" hidden="1">
      <c r="A343" s="174" t="str">
        <f t="shared" si="1"/>
        <v>1179244602</v>
      </c>
      <c r="B343" s="174">
        <f>VLOOKUP(A343, 'FEB VERIFIED - OPEN'!A:C, 3,0)</f>
        <v>336</v>
      </c>
      <c r="C343" s="174" t="s">
        <v>581</v>
      </c>
      <c r="D343" s="174">
        <v>11792.0</v>
      </c>
      <c r="E343" s="298">
        <v>20872.0</v>
      </c>
      <c r="F343" s="177">
        <v>44602.0</v>
      </c>
      <c r="G343" s="299">
        <v>0.34375</v>
      </c>
      <c r="H343" s="174" t="s">
        <v>7468</v>
      </c>
      <c r="I343" s="174" t="s">
        <v>7473</v>
      </c>
      <c r="J343" s="174" t="s">
        <v>101</v>
      </c>
      <c r="K343" s="174" t="s">
        <v>89</v>
      </c>
      <c r="L343" s="155" t="s">
        <v>122</v>
      </c>
      <c r="M343" s="300"/>
    </row>
    <row r="344" hidden="1">
      <c r="A344" s="174" t="str">
        <f t="shared" si="1"/>
        <v>1346644602</v>
      </c>
      <c r="B344" s="174">
        <f>VLOOKUP(A344, 'FEB VERIFIED - OPEN'!A:C, 3,0)</f>
        <v>337</v>
      </c>
      <c r="C344" s="174" t="s">
        <v>610</v>
      </c>
      <c r="D344" s="174">
        <v>13466.0</v>
      </c>
      <c r="E344" s="298">
        <v>26953.0</v>
      </c>
      <c r="F344" s="177">
        <v>44602.0</v>
      </c>
      <c r="G344" s="299">
        <v>0.4270833333333333</v>
      </c>
      <c r="H344" s="174" t="s">
        <v>7468</v>
      </c>
      <c r="I344" s="174" t="s">
        <v>7473</v>
      </c>
      <c r="J344" s="174" t="s">
        <v>101</v>
      </c>
      <c r="K344" s="174" t="s">
        <v>166</v>
      </c>
      <c r="L344" s="155" t="s">
        <v>86</v>
      </c>
      <c r="M344" s="300"/>
    </row>
    <row r="345" hidden="1">
      <c r="A345" s="174" t="str">
        <f t="shared" si="1"/>
        <v>1016444602</v>
      </c>
      <c r="B345" s="174">
        <f>VLOOKUP(A345, 'FEB VERIFIED - OPEN'!A:C, 3,0)</f>
        <v>338</v>
      </c>
      <c r="C345" s="174" t="s">
        <v>592</v>
      </c>
      <c r="D345" s="174">
        <v>10164.0</v>
      </c>
      <c r="E345" s="298">
        <v>21050.0</v>
      </c>
      <c r="F345" s="177">
        <v>44602.0</v>
      </c>
      <c r="G345" s="299">
        <v>0.375</v>
      </c>
      <c r="H345" s="174" t="s">
        <v>7468</v>
      </c>
      <c r="I345" s="174" t="s">
        <v>7464</v>
      </c>
      <c r="J345" s="174" t="s">
        <v>93</v>
      </c>
      <c r="K345" s="174" t="s">
        <v>106</v>
      </c>
      <c r="L345" s="155" t="s">
        <v>112</v>
      </c>
      <c r="M345" s="300"/>
    </row>
    <row r="346" hidden="1">
      <c r="A346" s="174" t="str">
        <f t="shared" si="1"/>
        <v>1118744602</v>
      </c>
      <c r="B346" s="174">
        <f>VLOOKUP(A346, 'FEB VERIFIED - OPEN'!A:C, 3,0)</f>
        <v>339</v>
      </c>
      <c r="C346" s="174" t="s">
        <v>600</v>
      </c>
      <c r="D346" s="174">
        <v>11187.0</v>
      </c>
      <c r="E346" s="298">
        <v>22577.0</v>
      </c>
      <c r="F346" s="177">
        <v>44602.0</v>
      </c>
      <c r="G346" s="299">
        <v>0.3958333333333333</v>
      </c>
      <c r="H346" s="174" t="s">
        <v>7468</v>
      </c>
      <c r="I346" s="174" t="s">
        <v>7470</v>
      </c>
      <c r="J346" s="174" t="s">
        <v>88</v>
      </c>
      <c r="K346" s="174" t="s">
        <v>135</v>
      </c>
      <c r="L346" s="155" t="s">
        <v>108</v>
      </c>
      <c r="M346" s="300"/>
    </row>
    <row r="347" hidden="1">
      <c r="A347" s="174" t="str">
        <f t="shared" si="1"/>
        <v>1617544602</v>
      </c>
      <c r="B347" s="174">
        <f>VLOOKUP(A347, 'FEB VERIFIED - OPEN'!A:C, 3,0)</f>
        <v>340</v>
      </c>
      <c r="C347" s="174" t="s">
        <v>601</v>
      </c>
      <c r="D347" s="174">
        <v>16175.0</v>
      </c>
      <c r="E347" s="298">
        <v>15210.0</v>
      </c>
      <c r="F347" s="177">
        <v>44602.0</v>
      </c>
      <c r="G347" s="299">
        <v>0.3958333333333333</v>
      </c>
      <c r="H347" s="174" t="s">
        <v>7468</v>
      </c>
      <c r="I347" s="174" t="s">
        <v>7470</v>
      </c>
      <c r="J347" s="174" t="s">
        <v>88</v>
      </c>
      <c r="K347" s="174" t="s">
        <v>89</v>
      </c>
      <c r="L347" s="155" t="s">
        <v>96</v>
      </c>
      <c r="M347" s="300"/>
    </row>
    <row r="348" hidden="1">
      <c r="A348" s="174" t="str">
        <f t="shared" si="1"/>
        <v>1808344602</v>
      </c>
      <c r="B348" s="174">
        <f>VLOOKUP(A348, 'FEB VERIFIED - OPEN'!A:C, 3,0)</f>
        <v>341</v>
      </c>
      <c r="C348" s="174" t="s">
        <v>607</v>
      </c>
      <c r="D348" s="174">
        <v>18083.0</v>
      </c>
      <c r="E348" s="298">
        <v>19211.0</v>
      </c>
      <c r="F348" s="177">
        <v>44602.0</v>
      </c>
      <c r="G348" s="299">
        <v>0.4166666666666667</v>
      </c>
      <c r="H348" s="174" t="s">
        <v>7468</v>
      </c>
      <c r="I348" s="174" t="s">
        <v>7470</v>
      </c>
      <c r="J348" s="174" t="s">
        <v>88</v>
      </c>
      <c r="K348" s="174" t="s">
        <v>224</v>
      </c>
      <c r="L348" s="155" t="s">
        <v>108</v>
      </c>
      <c r="M348" s="300"/>
    </row>
    <row r="349" hidden="1">
      <c r="A349" s="174" t="str">
        <f t="shared" si="1"/>
        <v>1704244602</v>
      </c>
      <c r="B349" s="174">
        <f>VLOOKUP(A349, 'FEB VERIFIED - OPEN'!A:C, 3,0)</f>
        <v>342</v>
      </c>
      <c r="C349" s="174" t="s">
        <v>612</v>
      </c>
      <c r="D349" s="174">
        <v>17042.0</v>
      </c>
      <c r="E349" s="298">
        <v>16764.0</v>
      </c>
      <c r="F349" s="177">
        <v>44602.0</v>
      </c>
      <c r="G349" s="299">
        <v>0.4270833333333333</v>
      </c>
      <c r="H349" s="174" t="s">
        <v>7463</v>
      </c>
      <c r="I349" s="174" t="s">
        <v>7472</v>
      </c>
      <c r="J349" s="174" t="s">
        <v>97</v>
      </c>
      <c r="K349" s="174" t="s">
        <v>147</v>
      </c>
      <c r="L349" s="155" t="s">
        <v>86</v>
      </c>
      <c r="M349" s="300"/>
    </row>
    <row r="350" hidden="1">
      <c r="A350" s="174" t="str">
        <f t="shared" si="1"/>
        <v>1310944602</v>
      </c>
      <c r="B350" s="174">
        <f>VLOOKUP(A350, 'FEB VERIFIED - OPEN'!A:C, 3,0)</f>
        <v>343</v>
      </c>
      <c r="C350" s="174" t="s">
        <v>614</v>
      </c>
      <c r="D350" s="174">
        <v>13109.0</v>
      </c>
      <c r="E350" s="298">
        <v>29219.0</v>
      </c>
      <c r="F350" s="177">
        <v>44602.0</v>
      </c>
      <c r="G350" s="299">
        <v>0.4270833333333333</v>
      </c>
      <c r="H350" s="174" t="s">
        <v>7463</v>
      </c>
      <c r="I350" s="174" t="s">
        <v>7464</v>
      </c>
      <c r="J350" s="174" t="s">
        <v>93</v>
      </c>
      <c r="K350" s="174" t="s">
        <v>335</v>
      </c>
      <c r="L350" s="155" t="s">
        <v>86</v>
      </c>
      <c r="M350" s="300"/>
    </row>
    <row r="351" hidden="1">
      <c r="A351" s="174" t="str">
        <f t="shared" si="1"/>
        <v>1409544602</v>
      </c>
      <c r="B351" s="174">
        <f>VLOOKUP(A351, 'FEB VERIFIED - OPEN'!A:C, 3,0)</f>
        <v>344</v>
      </c>
      <c r="C351" s="174" t="s">
        <v>603</v>
      </c>
      <c r="D351" s="174">
        <v>14095.0</v>
      </c>
      <c r="E351" s="298">
        <v>22965.0</v>
      </c>
      <c r="F351" s="177">
        <v>44602.0</v>
      </c>
      <c r="G351" s="299">
        <v>0.3958333333333333</v>
      </c>
      <c r="H351" s="174" t="s">
        <v>7468</v>
      </c>
      <c r="I351" s="174" t="s">
        <v>7473</v>
      </c>
      <c r="J351" s="174" t="s">
        <v>101</v>
      </c>
      <c r="K351" s="174" t="s">
        <v>98</v>
      </c>
      <c r="L351" s="155" t="s">
        <v>122</v>
      </c>
      <c r="M351" s="300"/>
    </row>
    <row r="352" hidden="1">
      <c r="A352" s="174" t="str">
        <f t="shared" si="1"/>
        <v>1542844602</v>
      </c>
      <c r="B352" s="174">
        <f>VLOOKUP(A352, 'FEB VERIFIED - OPEN'!A:C, 3,0)</f>
        <v>345</v>
      </c>
      <c r="C352" s="174" t="s">
        <v>626</v>
      </c>
      <c r="D352" s="174">
        <v>15428.0</v>
      </c>
      <c r="E352" s="298">
        <v>30271.0</v>
      </c>
      <c r="F352" s="177">
        <v>44602.0</v>
      </c>
      <c r="G352" s="299">
        <v>0.4583333333333333</v>
      </c>
      <c r="H352" s="174" t="s">
        <v>7468</v>
      </c>
      <c r="I352" s="174" t="s">
        <v>7473</v>
      </c>
      <c r="J352" s="174" t="s">
        <v>101</v>
      </c>
      <c r="K352" s="174" t="s">
        <v>98</v>
      </c>
      <c r="L352" s="155" t="s">
        <v>86</v>
      </c>
      <c r="M352" s="300"/>
    </row>
    <row r="353" hidden="1">
      <c r="A353" s="174" t="str">
        <f t="shared" si="1"/>
        <v>1719144602</v>
      </c>
      <c r="B353" s="174">
        <f>VLOOKUP(A353, 'FEB VERIFIED - OPEN'!A:C, 3,0)</f>
        <v>346</v>
      </c>
      <c r="C353" s="174" t="s">
        <v>620</v>
      </c>
      <c r="D353" s="174">
        <v>17191.0</v>
      </c>
      <c r="E353" s="298">
        <v>28971.0</v>
      </c>
      <c r="F353" s="177">
        <v>44602.0</v>
      </c>
      <c r="G353" s="299">
        <v>0.4479166666666667</v>
      </c>
      <c r="H353" s="174" t="s">
        <v>7468</v>
      </c>
      <c r="I353" s="174" t="s">
        <v>7470</v>
      </c>
      <c r="J353" s="174" t="s">
        <v>97</v>
      </c>
      <c r="K353" s="174" t="s">
        <v>405</v>
      </c>
      <c r="L353" s="155" t="s">
        <v>86</v>
      </c>
      <c r="M353" s="300"/>
    </row>
    <row r="354" hidden="1">
      <c r="A354" s="174" t="str">
        <f t="shared" si="1"/>
        <v>1340244602</v>
      </c>
      <c r="B354" s="174">
        <f>VLOOKUP(A354, 'FEB VERIFIED - OPEN'!A:C, 3,0)</f>
        <v>347</v>
      </c>
      <c r="C354" s="174" t="s">
        <v>616</v>
      </c>
      <c r="D354" s="174">
        <v>13402.0</v>
      </c>
      <c r="E354" s="298">
        <v>27668.0</v>
      </c>
      <c r="F354" s="177">
        <v>44602.0</v>
      </c>
      <c r="G354" s="299">
        <v>0.4375</v>
      </c>
      <c r="H354" s="174" t="s">
        <v>7468</v>
      </c>
      <c r="I354" s="174" t="s">
        <v>7473</v>
      </c>
      <c r="J354" s="174" t="s">
        <v>101</v>
      </c>
      <c r="K354" s="174" t="s">
        <v>174</v>
      </c>
      <c r="L354" s="155" t="s">
        <v>122</v>
      </c>
      <c r="M354" s="300"/>
    </row>
    <row r="355" hidden="1">
      <c r="A355" s="174" t="str">
        <f t="shared" si="1"/>
        <v>1808944602</v>
      </c>
      <c r="B355" s="174">
        <f>VLOOKUP(A355, 'FEB VERIFIED - OPEN'!A:C, 3,0)</f>
        <v>348</v>
      </c>
      <c r="C355" s="174" t="s">
        <v>622</v>
      </c>
      <c r="D355" s="174">
        <v>18089.0</v>
      </c>
      <c r="E355" s="298">
        <v>13624.0</v>
      </c>
      <c r="F355" s="177">
        <v>44602.0</v>
      </c>
      <c r="G355" s="299">
        <v>0.4479166666666667</v>
      </c>
      <c r="H355" s="174" t="s">
        <v>7468</v>
      </c>
      <c r="I355" s="174" t="s">
        <v>7472</v>
      </c>
      <c r="J355" s="174" t="s">
        <v>88</v>
      </c>
      <c r="K355" s="174" t="s">
        <v>89</v>
      </c>
      <c r="L355" s="155" t="s">
        <v>96</v>
      </c>
      <c r="M355" s="300"/>
    </row>
    <row r="356" hidden="1">
      <c r="A356" s="174" t="str">
        <f t="shared" si="1"/>
        <v>1610744602</v>
      </c>
      <c r="B356" s="174">
        <f>VLOOKUP(A356, 'FEB VERIFIED - OPEN'!A:C, 3,0)</f>
        <v>349</v>
      </c>
      <c r="C356" s="174" t="s">
        <v>618</v>
      </c>
      <c r="D356" s="174">
        <v>16107.0</v>
      </c>
      <c r="E356" s="298">
        <v>14998.0</v>
      </c>
      <c r="F356" s="177">
        <v>44602.0</v>
      </c>
      <c r="G356" s="299">
        <v>0.4375</v>
      </c>
      <c r="H356" s="174" t="s">
        <v>7468</v>
      </c>
      <c r="I356" s="174" t="s">
        <v>7473</v>
      </c>
      <c r="J356" s="174" t="s">
        <v>101</v>
      </c>
      <c r="K356" s="174" t="s">
        <v>89</v>
      </c>
      <c r="L356" s="155" t="s">
        <v>122</v>
      </c>
      <c r="M356" s="300"/>
    </row>
    <row r="357" hidden="1">
      <c r="A357" s="174" t="str">
        <f t="shared" si="1"/>
        <v>1800644602</v>
      </c>
      <c r="B357" s="174">
        <f>VLOOKUP(A357, 'FEB VERIFIED - OPEN'!A:C, 3,0)</f>
        <v>350</v>
      </c>
      <c r="C357" s="174" t="s">
        <v>624</v>
      </c>
      <c r="D357" s="174">
        <v>18006.0</v>
      </c>
      <c r="E357" s="298">
        <v>20785.0</v>
      </c>
      <c r="F357" s="177">
        <v>44602.0</v>
      </c>
      <c r="G357" s="299">
        <v>0.4479166666666667</v>
      </c>
      <c r="H357" s="174" t="s">
        <v>7463</v>
      </c>
      <c r="I357" s="174" t="s">
        <v>7470</v>
      </c>
      <c r="J357" s="174" t="s">
        <v>88</v>
      </c>
      <c r="K357" s="174" t="s">
        <v>89</v>
      </c>
      <c r="L357" s="155" t="s">
        <v>96</v>
      </c>
      <c r="M357" s="300"/>
    </row>
    <row r="358" hidden="1">
      <c r="A358" s="174" t="str">
        <f t="shared" si="1"/>
        <v>1570944602</v>
      </c>
      <c r="B358" s="174">
        <f>VLOOKUP(A358, 'FEB VERIFIED - OPEN'!A:C, 3,0)</f>
        <v>351</v>
      </c>
      <c r="C358" s="174" t="s">
        <v>628</v>
      </c>
      <c r="D358" s="174">
        <v>15709.0</v>
      </c>
      <c r="E358" s="298">
        <v>33385.0</v>
      </c>
      <c r="F358" s="177">
        <v>44602.0</v>
      </c>
      <c r="G358" s="299">
        <v>0.4583333333333333</v>
      </c>
      <c r="H358" s="174" t="s">
        <v>7463</v>
      </c>
      <c r="I358" s="174" t="s">
        <v>7472</v>
      </c>
      <c r="J358" s="174" t="s">
        <v>97</v>
      </c>
      <c r="K358" s="174" t="s">
        <v>106</v>
      </c>
      <c r="L358" s="155" t="s">
        <v>100</v>
      </c>
      <c r="M358" s="300"/>
    </row>
    <row r="359" hidden="1">
      <c r="A359" s="174" t="str">
        <f t="shared" si="1"/>
        <v>1550344602</v>
      </c>
      <c r="B359" s="174">
        <f>VLOOKUP(A359, 'FEB VERIFIED - OPEN'!A:C, 3,0)</f>
        <v>352</v>
      </c>
      <c r="C359" s="174" t="s">
        <v>629</v>
      </c>
      <c r="D359" s="174">
        <v>15503.0</v>
      </c>
      <c r="E359" s="298">
        <v>18910.0</v>
      </c>
      <c r="F359" s="177">
        <v>44602.0</v>
      </c>
      <c r="G359" s="299">
        <v>0.46875</v>
      </c>
      <c r="H359" s="174" t="s">
        <v>7463</v>
      </c>
      <c r="I359" s="174" t="s">
        <v>7472</v>
      </c>
      <c r="J359" s="174" t="s">
        <v>97</v>
      </c>
      <c r="K359" s="174" t="s">
        <v>131</v>
      </c>
      <c r="L359" s="155" t="s">
        <v>100</v>
      </c>
      <c r="M359" s="300"/>
    </row>
    <row r="360" hidden="1">
      <c r="A360" s="174" t="str">
        <f t="shared" si="1"/>
        <v>1231644602</v>
      </c>
      <c r="B360" s="174">
        <f>VLOOKUP(A360, 'FEB VERIFIED - OPEN'!A:C, 3,0)</f>
        <v>353</v>
      </c>
      <c r="C360" s="174" t="s">
        <v>625</v>
      </c>
      <c r="D360" s="174">
        <v>12316.0</v>
      </c>
      <c r="E360" s="298">
        <v>21955.0</v>
      </c>
      <c r="F360" s="177">
        <v>44602.0</v>
      </c>
      <c r="G360" s="299">
        <v>0.4479166666666667</v>
      </c>
      <c r="H360" s="174" t="s">
        <v>7463</v>
      </c>
      <c r="I360" s="174" t="s">
        <v>7464</v>
      </c>
      <c r="J360" s="174" t="s">
        <v>93</v>
      </c>
      <c r="K360" s="174" t="s">
        <v>102</v>
      </c>
      <c r="L360" s="155" t="s">
        <v>112</v>
      </c>
      <c r="M360" s="300"/>
    </row>
    <row r="361" hidden="1">
      <c r="A361" s="174" t="str">
        <f t="shared" si="1"/>
        <v>1389244602</v>
      </c>
      <c r="B361" s="174">
        <f>VLOOKUP(A361, 'FEB VERIFIED - OPEN'!A:C, 3,0)</f>
        <v>354</v>
      </c>
      <c r="C361" s="174" t="s">
        <v>630</v>
      </c>
      <c r="D361" s="174">
        <v>13892.0</v>
      </c>
      <c r="E361" s="298">
        <v>25062.0</v>
      </c>
      <c r="F361" s="177">
        <v>44602.0</v>
      </c>
      <c r="G361" s="299">
        <v>0.46875</v>
      </c>
      <c r="H361" s="174" t="s">
        <v>7468</v>
      </c>
      <c r="I361" s="174" t="s">
        <v>7464</v>
      </c>
      <c r="J361" s="174" t="s">
        <v>93</v>
      </c>
      <c r="K361" s="174" t="s">
        <v>174</v>
      </c>
      <c r="L361" s="155" t="s">
        <v>86</v>
      </c>
      <c r="M361" s="300"/>
    </row>
    <row r="362" hidden="1">
      <c r="A362" s="174" t="str">
        <f t="shared" si="1"/>
        <v>1364144602</v>
      </c>
      <c r="B362" s="174">
        <f>VLOOKUP(A362, 'FEB VERIFIED - OPEN'!A:C, 3,0)</f>
        <v>355</v>
      </c>
      <c r="C362" s="174" t="s">
        <v>608</v>
      </c>
      <c r="D362" s="174">
        <v>13641.0</v>
      </c>
      <c r="E362" s="298">
        <v>29118.0</v>
      </c>
      <c r="F362" s="177">
        <v>44602.0</v>
      </c>
      <c r="G362" s="174" t="e">
        <v>#N/A</v>
      </c>
      <c r="H362" s="174" t="s">
        <v>7463</v>
      </c>
      <c r="I362" s="174" t="s">
        <v>7473</v>
      </c>
      <c r="J362" s="74"/>
      <c r="K362" s="174" t="s">
        <v>147</v>
      </c>
      <c r="L362" s="155" t="s">
        <v>86</v>
      </c>
      <c r="M362" s="300"/>
    </row>
    <row r="363" hidden="1">
      <c r="A363" s="174" t="str">
        <f t="shared" si="1"/>
        <v>1678844602</v>
      </c>
      <c r="B363" s="174">
        <f>VLOOKUP(A363, 'FEB VERIFIED - OPEN'!A:C, 3,0)</f>
        <v>356</v>
      </c>
      <c r="C363" s="174" t="s">
        <v>632</v>
      </c>
      <c r="D363" s="174">
        <v>16788.0</v>
      </c>
      <c r="E363" s="298">
        <v>18684.0</v>
      </c>
      <c r="F363" s="177">
        <v>44602.0</v>
      </c>
      <c r="G363" s="299">
        <v>0.5416666666666666</v>
      </c>
      <c r="H363" s="174" t="s">
        <v>7468</v>
      </c>
      <c r="I363" s="174" t="s">
        <v>7473</v>
      </c>
      <c r="J363" s="174" t="s">
        <v>101</v>
      </c>
      <c r="K363" s="174" t="s">
        <v>154</v>
      </c>
      <c r="L363" s="155" t="s">
        <v>86</v>
      </c>
      <c r="M363" s="300"/>
    </row>
    <row r="364" hidden="1">
      <c r="A364" s="174" t="str">
        <f t="shared" si="1"/>
        <v>1151644602</v>
      </c>
      <c r="B364" s="174">
        <f>VLOOKUP(A364, 'FEB VERIFIED - OPEN'!A:C, 3,0)</f>
        <v>357</v>
      </c>
      <c r="C364" s="174" t="s">
        <v>634</v>
      </c>
      <c r="D364" s="174">
        <v>11516.0</v>
      </c>
      <c r="E364" s="298">
        <v>19283.0</v>
      </c>
      <c r="F364" s="177">
        <v>44602.0</v>
      </c>
      <c r="G364" s="299">
        <v>0.5729166666666666</v>
      </c>
      <c r="H364" s="174" t="s">
        <v>7468</v>
      </c>
      <c r="I364" s="174" t="s">
        <v>7470</v>
      </c>
      <c r="J364" s="174" t="s">
        <v>88</v>
      </c>
      <c r="K364" s="174" t="s">
        <v>113</v>
      </c>
      <c r="L364" s="155" t="s">
        <v>112</v>
      </c>
      <c r="M364" s="301" t="s">
        <v>8737</v>
      </c>
    </row>
    <row r="365" hidden="1">
      <c r="A365" s="174" t="str">
        <f t="shared" si="1"/>
        <v>1408744602</v>
      </c>
      <c r="B365" s="174">
        <f>VLOOKUP(A365, 'FEB VERIFIED - OPEN'!A:C, 3,0)</f>
        <v>358</v>
      </c>
      <c r="C365" s="174" t="s">
        <v>636</v>
      </c>
      <c r="D365" s="174">
        <v>14087.0</v>
      </c>
      <c r="E365" s="298">
        <v>20668.0</v>
      </c>
      <c r="F365" s="177">
        <v>44602.0</v>
      </c>
      <c r="G365" s="299">
        <v>0.5625</v>
      </c>
      <c r="H365" s="174" t="s">
        <v>7468</v>
      </c>
      <c r="I365" s="174" t="s">
        <v>7473</v>
      </c>
      <c r="J365" s="174" t="s">
        <v>93</v>
      </c>
      <c r="K365" s="174" t="s">
        <v>147</v>
      </c>
      <c r="L365" s="155" t="s">
        <v>86</v>
      </c>
      <c r="M365" s="300"/>
    </row>
    <row r="366" hidden="1">
      <c r="A366" s="174" t="str">
        <f t="shared" si="1"/>
        <v>955544602</v>
      </c>
      <c r="B366" s="174">
        <f>VLOOKUP(A366, 'FEB VERIFIED - OPEN'!A:C, 3,0)</f>
        <v>359</v>
      </c>
      <c r="C366" s="174" t="s">
        <v>635</v>
      </c>
      <c r="D366" s="174">
        <v>9555.0</v>
      </c>
      <c r="E366" s="298">
        <v>17568.0</v>
      </c>
      <c r="F366" s="177">
        <v>44602.0</v>
      </c>
      <c r="G366" s="299">
        <v>0.5520833333333334</v>
      </c>
      <c r="H366" s="174" t="s">
        <v>7468</v>
      </c>
      <c r="I366" s="174" t="s">
        <v>7470</v>
      </c>
      <c r="J366" s="174" t="s">
        <v>88</v>
      </c>
      <c r="K366" s="174" t="s">
        <v>102</v>
      </c>
      <c r="L366" s="155" t="s">
        <v>100</v>
      </c>
      <c r="M366" s="300"/>
    </row>
    <row r="367" hidden="1">
      <c r="A367" s="174" t="str">
        <f t="shared" si="1"/>
        <v>1757744602</v>
      </c>
      <c r="B367" s="174">
        <f>VLOOKUP(A367, 'FEB VERIFIED - OPEN'!A:C, 3,0)</f>
        <v>360</v>
      </c>
      <c r="C367" s="174" t="s">
        <v>643</v>
      </c>
      <c r="D367" s="174">
        <v>17577.0</v>
      </c>
      <c r="E367" s="298">
        <v>23885.0</v>
      </c>
      <c r="F367" s="177">
        <v>44602.0</v>
      </c>
      <c r="G367" s="299">
        <v>0.5729166666666666</v>
      </c>
      <c r="H367" s="174" t="s">
        <v>7463</v>
      </c>
      <c r="I367" s="174" t="s">
        <v>7464</v>
      </c>
      <c r="J367" s="174" t="s">
        <v>93</v>
      </c>
      <c r="K367" s="174" t="s">
        <v>102</v>
      </c>
      <c r="L367" s="155" t="s">
        <v>112</v>
      </c>
      <c r="M367" s="300"/>
    </row>
    <row r="368" hidden="1">
      <c r="A368" s="174" t="str">
        <f t="shared" si="1"/>
        <v>1401844602</v>
      </c>
      <c r="B368" s="174">
        <f>VLOOKUP(A368, 'FEB VERIFIED - OPEN'!A:C, 3,0)</f>
        <v>361</v>
      </c>
      <c r="C368" s="174" t="s">
        <v>638</v>
      </c>
      <c r="D368" s="174">
        <v>14018.0</v>
      </c>
      <c r="E368" s="298">
        <v>27273.0</v>
      </c>
      <c r="F368" s="177">
        <v>44602.0</v>
      </c>
      <c r="G368" s="299">
        <v>0.5625</v>
      </c>
      <c r="H368" s="174" t="s">
        <v>7463</v>
      </c>
      <c r="I368" s="174" t="s">
        <v>7470</v>
      </c>
      <c r="J368" s="174" t="s">
        <v>97</v>
      </c>
      <c r="K368" s="174" t="s">
        <v>98</v>
      </c>
      <c r="L368" s="155" t="s">
        <v>86</v>
      </c>
      <c r="M368" s="300"/>
    </row>
    <row r="369" hidden="1">
      <c r="A369" s="174" t="str">
        <f t="shared" si="1"/>
        <v>1803944602</v>
      </c>
      <c r="B369" s="174">
        <f>VLOOKUP(A369, 'FEB VERIFIED - OPEN'!A:C, 3,0)</f>
        <v>362</v>
      </c>
      <c r="C369" s="174" t="s">
        <v>640</v>
      </c>
      <c r="D369" s="174">
        <v>18039.0</v>
      </c>
      <c r="E369" s="298">
        <v>16982.0</v>
      </c>
      <c r="F369" s="177">
        <v>44602.0</v>
      </c>
      <c r="G369" s="299">
        <v>0.5625</v>
      </c>
      <c r="H369" s="174" t="s">
        <v>7468</v>
      </c>
      <c r="I369" s="174" t="s">
        <v>7470</v>
      </c>
      <c r="J369" s="174" t="s">
        <v>88</v>
      </c>
      <c r="K369" s="174" t="s">
        <v>89</v>
      </c>
      <c r="L369" s="155" t="s">
        <v>96</v>
      </c>
      <c r="M369" s="300"/>
    </row>
    <row r="370" hidden="1">
      <c r="A370" s="174" t="str">
        <f t="shared" si="1"/>
        <v>1109044602</v>
      </c>
      <c r="B370" s="174">
        <f>VLOOKUP(A370, 'FEB VERIFIED - OPEN'!A:C, 3,0)</f>
        <v>363</v>
      </c>
      <c r="C370" s="174" t="s">
        <v>645</v>
      </c>
      <c r="D370" s="174">
        <v>11090.0</v>
      </c>
      <c r="E370" s="298">
        <v>29523.0</v>
      </c>
      <c r="F370" s="177">
        <v>44602.0</v>
      </c>
      <c r="G370" s="299">
        <v>0.6041666666666666</v>
      </c>
      <c r="H370" s="174" t="s">
        <v>7468</v>
      </c>
      <c r="I370" s="174" t="s">
        <v>7464</v>
      </c>
      <c r="J370" s="174" t="s">
        <v>93</v>
      </c>
      <c r="K370" s="174" t="s">
        <v>147</v>
      </c>
      <c r="L370" s="155" t="s">
        <v>86</v>
      </c>
      <c r="M370" s="300"/>
    </row>
    <row r="371" hidden="1">
      <c r="A371" s="174" t="str">
        <f t="shared" si="1"/>
        <v>1469144602</v>
      </c>
      <c r="B371" s="174">
        <f>VLOOKUP(A371, 'FEB VERIFIED - OPEN'!A:C, 3,0)</f>
        <v>364</v>
      </c>
      <c r="C371" s="174" t="s">
        <v>655</v>
      </c>
      <c r="D371" s="174">
        <v>14691.0</v>
      </c>
      <c r="E371" s="298">
        <v>18045.0</v>
      </c>
      <c r="F371" s="177">
        <v>44602.0</v>
      </c>
      <c r="G371" s="299">
        <v>0.6354166666666666</v>
      </c>
      <c r="H371" s="174" t="s">
        <v>7468</v>
      </c>
      <c r="I371" s="174" t="s">
        <v>7472</v>
      </c>
      <c r="J371" s="174" t="s">
        <v>88</v>
      </c>
      <c r="K371" s="174" t="s">
        <v>89</v>
      </c>
      <c r="L371" s="155" t="s">
        <v>122</v>
      </c>
      <c r="M371" s="300"/>
    </row>
    <row r="372" hidden="1">
      <c r="A372" s="174" t="str">
        <f t="shared" si="1"/>
        <v>1752244602</v>
      </c>
      <c r="B372" s="174">
        <f>VLOOKUP(A372, 'FEB VERIFIED - OPEN'!A:C, 3,0)</f>
        <v>365</v>
      </c>
      <c r="C372" s="174" t="s">
        <v>651</v>
      </c>
      <c r="D372" s="174">
        <v>17522.0</v>
      </c>
      <c r="E372" s="298">
        <v>18023.0</v>
      </c>
      <c r="F372" s="177">
        <v>44602.0</v>
      </c>
      <c r="G372" s="299">
        <v>0.625</v>
      </c>
      <c r="H372" s="174" t="s">
        <v>7468</v>
      </c>
      <c r="I372" s="174" t="s">
        <v>7464</v>
      </c>
      <c r="J372" s="174" t="s">
        <v>93</v>
      </c>
      <c r="K372" s="174" t="s">
        <v>131</v>
      </c>
      <c r="L372" s="155" t="s">
        <v>100</v>
      </c>
      <c r="M372" s="300"/>
    </row>
    <row r="373" hidden="1">
      <c r="A373" s="174" t="str">
        <f t="shared" si="1"/>
        <v>1681144602</v>
      </c>
      <c r="B373" s="174">
        <f>VLOOKUP(A373, 'FEB VERIFIED - OPEN'!A:C, 3,0)</f>
        <v>366</v>
      </c>
      <c r="C373" s="174" t="s">
        <v>652</v>
      </c>
      <c r="D373" s="174">
        <v>16811.0</v>
      </c>
      <c r="E373" s="298">
        <v>22145.0</v>
      </c>
      <c r="F373" s="177">
        <v>44602.0</v>
      </c>
      <c r="G373" s="299">
        <v>0.625</v>
      </c>
      <c r="H373" s="174" t="s">
        <v>7468</v>
      </c>
      <c r="I373" s="174" t="s">
        <v>7473</v>
      </c>
      <c r="J373" s="174" t="s">
        <v>101</v>
      </c>
      <c r="K373" s="174" t="s">
        <v>98</v>
      </c>
      <c r="L373" s="155" t="s">
        <v>86</v>
      </c>
      <c r="M373" s="300"/>
    </row>
    <row r="374" hidden="1">
      <c r="A374" s="174" t="str">
        <f t="shared" si="1"/>
        <v>1569244602</v>
      </c>
      <c r="B374" s="174">
        <f>VLOOKUP(A374, 'FEB VERIFIED - OPEN'!A:C, 3,0)</f>
        <v>367</v>
      </c>
      <c r="C374" s="174" t="s">
        <v>650</v>
      </c>
      <c r="D374" s="174">
        <v>15692.0</v>
      </c>
      <c r="E374" s="298">
        <v>19760.0</v>
      </c>
      <c r="F374" s="177">
        <v>44602.0</v>
      </c>
      <c r="G374" s="299">
        <v>0.5625</v>
      </c>
      <c r="H374" s="174" t="s">
        <v>7468</v>
      </c>
      <c r="I374" s="174" t="s">
        <v>7473</v>
      </c>
      <c r="J374" s="174" t="s">
        <v>101</v>
      </c>
      <c r="K374" s="174" t="s">
        <v>102</v>
      </c>
      <c r="L374" s="155" t="s">
        <v>100</v>
      </c>
      <c r="M374" s="300"/>
    </row>
    <row r="375" hidden="1">
      <c r="A375" s="174" t="str">
        <f t="shared" si="1"/>
        <v>1305044602</v>
      </c>
      <c r="B375" s="174">
        <f>VLOOKUP(A375, 'FEB VERIFIED - OPEN'!A:C, 3,0)</f>
        <v>368</v>
      </c>
      <c r="C375" s="174" t="s">
        <v>654</v>
      </c>
      <c r="D375" s="174">
        <v>13050.0</v>
      </c>
      <c r="E375" s="298">
        <v>23718.0</v>
      </c>
      <c r="F375" s="177">
        <v>44602.0</v>
      </c>
      <c r="G375" s="299">
        <v>0.5833333333333334</v>
      </c>
      <c r="H375" s="174" t="s">
        <v>7463</v>
      </c>
      <c r="I375" s="174" t="s">
        <v>7473</v>
      </c>
      <c r="J375" s="174" t="s">
        <v>93</v>
      </c>
      <c r="K375" s="174" t="s">
        <v>102</v>
      </c>
      <c r="L375" s="155" t="s">
        <v>112</v>
      </c>
      <c r="M375" s="300"/>
    </row>
    <row r="376" hidden="1">
      <c r="A376" s="174" t="str">
        <f t="shared" si="1"/>
        <v>1188144602</v>
      </c>
      <c r="B376" s="174">
        <f>VLOOKUP(A376, 'FEB VERIFIED - OPEN'!A:C, 3,0)</f>
        <v>369</v>
      </c>
      <c r="C376" s="174" t="s">
        <v>647</v>
      </c>
      <c r="D376" s="174">
        <v>11881.0</v>
      </c>
      <c r="E376" s="298">
        <v>14449.0</v>
      </c>
      <c r="F376" s="177">
        <v>44602.0</v>
      </c>
      <c r="G376" s="299">
        <v>0.6041666666666666</v>
      </c>
      <c r="H376" s="174" t="s">
        <v>7463</v>
      </c>
      <c r="I376" s="174" t="s">
        <v>7472</v>
      </c>
      <c r="J376" s="174" t="s">
        <v>97</v>
      </c>
      <c r="K376" s="174" t="s">
        <v>89</v>
      </c>
      <c r="L376" s="155" t="s">
        <v>122</v>
      </c>
      <c r="M376" s="300"/>
    </row>
    <row r="377" hidden="1">
      <c r="A377" s="174" t="str">
        <f t="shared" si="1"/>
        <v>1645644602</v>
      </c>
      <c r="B377" s="174">
        <f>VLOOKUP(A377, 'FEB VERIFIED - OPEN'!A:C, 3,0)</f>
        <v>370</v>
      </c>
      <c r="C377" s="174" t="s">
        <v>658</v>
      </c>
      <c r="D377" s="174">
        <v>16456.0</v>
      </c>
      <c r="E377" s="298">
        <v>33340.0</v>
      </c>
      <c r="F377" s="177">
        <v>44602.0</v>
      </c>
      <c r="G377" s="299">
        <v>0.6458333333333334</v>
      </c>
      <c r="H377" s="174" t="s">
        <v>7468</v>
      </c>
      <c r="I377" s="174" t="s">
        <v>7473</v>
      </c>
      <c r="J377" s="174" t="s">
        <v>101</v>
      </c>
      <c r="K377" s="174" t="s">
        <v>154</v>
      </c>
      <c r="L377" s="155" t="s">
        <v>86</v>
      </c>
      <c r="M377" s="300"/>
    </row>
    <row r="378" hidden="1">
      <c r="A378" s="174" t="str">
        <f t="shared" si="1"/>
        <v>1491844602</v>
      </c>
      <c r="B378" s="174">
        <f>VLOOKUP(A378, 'FEB VERIFIED - OPEN'!A:C, 3,0)</f>
        <v>371</v>
      </c>
      <c r="C378" s="174" t="s">
        <v>649</v>
      </c>
      <c r="D378" s="174">
        <v>14918.0</v>
      </c>
      <c r="E378" s="298">
        <v>29730.0</v>
      </c>
      <c r="F378" s="177">
        <v>44602.0</v>
      </c>
      <c r="G378" s="174" t="e">
        <v>#N/A</v>
      </c>
      <c r="H378" s="174" t="s">
        <v>7468</v>
      </c>
      <c r="I378" s="174" t="s">
        <v>7473</v>
      </c>
      <c r="J378" s="174" t="s">
        <v>101</v>
      </c>
      <c r="K378" s="174" t="s">
        <v>106</v>
      </c>
      <c r="L378" s="155" t="s">
        <v>100</v>
      </c>
      <c r="M378" s="300"/>
    </row>
    <row r="379" hidden="1">
      <c r="A379" s="174" t="str">
        <f t="shared" si="1"/>
        <v>1027744603</v>
      </c>
      <c r="B379" s="174">
        <f>VLOOKUP(A379, 'FEB VERIFIED - OPEN'!A:C, 3,0)</f>
        <v>372</v>
      </c>
      <c r="C379" s="174" t="s">
        <v>664</v>
      </c>
      <c r="D379" s="174">
        <v>10277.0</v>
      </c>
      <c r="E379" s="298">
        <v>19210.0</v>
      </c>
      <c r="F379" s="177">
        <v>44603.0</v>
      </c>
      <c r="G379" s="299">
        <v>0.3541666666666667</v>
      </c>
      <c r="H379" s="174" t="s">
        <v>7463</v>
      </c>
      <c r="I379" s="174" t="s">
        <v>7470</v>
      </c>
      <c r="J379" s="174" t="s">
        <v>88</v>
      </c>
      <c r="K379" s="174" t="s">
        <v>89</v>
      </c>
      <c r="L379" s="155" t="s">
        <v>86</v>
      </c>
      <c r="M379" s="300"/>
    </row>
    <row r="380" hidden="1">
      <c r="A380" s="174" t="str">
        <f t="shared" si="1"/>
        <v>1783244603</v>
      </c>
      <c r="B380" s="174">
        <f>VLOOKUP(A380, 'FEB VERIFIED - OPEN'!A:C, 3,0)</f>
        <v>373</v>
      </c>
      <c r="C380" s="174" t="s">
        <v>665</v>
      </c>
      <c r="D380" s="174">
        <v>17832.0</v>
      </c>
      <c r="E380" s="298">
        <v>16496.0</v>
      </c>
      <c r="F380" s="177">
        <v>44603.0</v>
      </c>
      <c r="G380" s="299">
        <v>0.3541666666666667</v>
      </c>
      <c r="H380" s="174" t="s">
        <v>7463</v>
      </c>
      <c r="I380" s="174" t="s">
        <v>7472</v>
      </c>
      <c r="J380" s="174" t="s">
        <v>88</v>
      </c>
      <c r="K380" s="174" t="s">
        <v>102</v>
      </c>
      <c r="L380" s="155" t="s">
        <v>112</v>
      </c>
      <c r="M380" s="300"/>
    </row>
    <row r="381" hidden="1">
      <c r="A381" s="174" t="str">
        <f t="shared" si="1"/>
        <v>1070244603</v>
      </c>
      <c r="B381" s="174">
        <f>VLOOKUP(A381, 'FEB VERIFIED - OPEN'!A:C, 3,0)</f>
        <v>374</v>
      </c>
      <c r="C381" s="174" t="s">
        <v>660</v>
      </c>
      <c r="D381" s="174">
        <v>10702.0</v>
      </c>
      <c r="E381" s="298">
        <v>18579.0</v>
      </c>
      <c r="F381" s="177">
        <v>44603.0</v>
      </c>
      <c r="G381" s="299">
        <v>0.3333333333333333</v>
      </c>
      <c r="H381" s="174" t="s">
        <v>7463</v>
      </c>
      <c r="I381" s="174" t="s">
        <v>7473</v>
      </c>
      <c r="J381" s="174" t="s">
        <v>101</v>
      </c>
      <c r="K381" s="174" t="s">
        <v>147</v>
      </c>
      <c r="L381" s="155" t="s">
        <v>122</v>
      </c>
      <c r="M381" s="300"/>
    </row>
    <row r="382" hidden="1">
      <c r="A382" s="174" t="str">
        <f t="shared" si="1"/>
        <v>1568344603</v>
      </c>
      <c r="B382" s="174">
        <f>VLOOKUP(A382, 'FEB VERIFIED - OPEN'!A:C, 3,0)</f>
        <v>375</v>
      </c>
      <c r="C382" s="174" t="s">
        <v>666</v>
      </c>
      <c r="D382" s="174">
        <v>15683.0</v>
      </c>
      <c r="E382" s="298">
        <v>25687.0</v>
      </c>
      <c r="F382" s="177">
        <v>44603.0</v>
      </c>
      <c r="G382" s="299">
        <v>0.3541666666666667</v>
      </c>
      <c r="H382" s="174" t="s">
        <v>7463</v>
      </c>
      <c r="I382" s="174" t="s">
        <v>7473</v>
      </c>
      <c r="J382" s="174" t="s">
        <v>101</v>
      </c>
      <c r="K382" s="174" t="s">
        <v>182</v>
      </c>
      <c r="L382" s="155" t="s">
        <v>122</v>
      </c>
      <c r="M382" s="300"/>
    </row>
    <row r="383" hidden="1">
      <c r="A383" s="174" t="str">
        <f t="shared" si="1"/>
        <v>1707144603</v>
      </c>
      <c r="B383" s="174">
        <f>VLOOKUP(A383, 'FEB VERIFIED - OPEN'!A:C, 3,0)</f>
        <v>376</v>
      </c>
      <c r="C383" s="174" t="s">
        <v>668</v>
      </c>
      <c r="D383" s="174">
        <v>17071.0</v>
      </c>
      <c r="E383" s="298">
        <v>20042.0</v>
      </c>
      <c r="F383" s="177">
        <v>44603.0</v>
      </c>
      <c r="G383" s="299">
        <v>0.375</v>
      </c>
      <c r="H383" s="174" t="s">
        <v>7463</v>
      </c>
      <c r="I383" s="174" t="s">
        <v>7470</v>
      </c>
      <c r="J383" s="174" t="s">
        <v>97</v>
      </c>
      <c r="K383" s="174" t="s">
        <v>147</v>
      </c>
      <c r="L383" s="155" t="s">
        <v>122</v>
      </c>
      <c r="M383" s="300"/>
    </row>
    <row r="384" hidden="1">
      <c r="A384" s="174" t="str">
        <f t="shared" si="1"/>
        <v>1610644603</v>
      </c>
      <c r="B384" s="174">
        <f>VLOOKUP(A384, 'FEB VERIFIED - OPEN'!A:C, 3,0)</f>
        <v>377</v>
      </c>
      <c r="C384" s="174" t="s">
        <v>671</v>
      </c>
      <c r="D384" s="174">
        <v>16106.0</v>
      </c>
      <c r="E384" s="298">
        <v>23484.0</v>
      </c>
      <c r="F384" s="177">
        <v>44603.0</v>
      </c>
      <c r="G384" s="299">
        <v>0.3854166666666667</v>
      </c>
      <c r="H384" s="174" t="s">
        <v>7468</v>
      </c>
      <c r="I384" s="174" t="s">
        <v>7472</v>
      </c>
      <c r="J384" s="174" t="s">
        <v>88</v>
      </c>
      <c r="K384" s="174" t="s">
        <v>89</v>
      </c>
      <c r="L384" s="155" t="s">
        <v>122</v>
      </c>
      <c r="M384" s="300"/>
    </row>
    <row r="385" hidden="1">
      <c r="A385" s="174" t="str">
        <f t="shared" si="1"/>
        <v>1124544603</v>
      </c>
      <c r="B385" s="174">
        <f>VLOOKUP(A385, 'FEB VERIFIED - OPEN'!A:C, 3,0)</f>
        <v>378</v>
      </c>
      <c r="C385" s="174" t="s">
        <v>661</v>
      </c>
      <c r="D385" s="174">
        <v>11245.0</v>
      </c>
      <c r="E385" s="298">
        <v>23641.0</v>
      </c>
      <c r="F385" s="177">
        <v>44603.0</v>
      </c>
      <c r="G385" s="299">
        <v>0.3854166666666667</v>
      </c>
      <c r="H385" s="174" t="s">
        <v>7468</v>
      </c>
      <c r="I385" s="174" t="s">
        <v>7473</v>
      </c>
      <c r="J385" s="174" t="s">
        <v>101</v>
      </c>
      <c r="K385" s="174" t="s">
        <v>242</v>
      </c>
      <c r="L385" s="155" t="s">
        <v>86</v>
      </c>
      <c r="M385" s="300"/>
    </row>
    <row r="386" hidden="1">
      <c r="A386" s="174" t="str">
        <f t="shared" si="1"/>
        <v>922744603</v>
      </c>
      <c r="B386" s="174">
        <f>VLOOKUP(A386, 'FEB VERIFIED - OPEN'!A:C, 3,0)</f>
        <v>379</v>
      </c>
      <c r="C386" s="174" t="s">
        <v>669</v>
      </c>
      <c r="D386" s="174">
        <v>9227.0</v>
      </c>
      <c r="E386" s="298">
        <v>21258.0</v>
      </c>
      <c r="F386" s="177">
        <v>44603.0</v>
      </c>
      <c r="G386" s="299">
        <v>0.375</v>
      </c>
      <c r="H386" s="174" t="s">
        <v>7463</v>
      </c>
      <c r="I386" s="174" t="s">
        <v>7470</v>
      </c>
      <c r="J386" s="174" t="s">
        <v>88</v>
      </c>
      <c r="K386" s="174" t="s">
        <v>119</v>
      </c>
      <c r="L386" s="155" t="s">
        <v>100</v>
      </c>
      <c r="M386" s="300"/>
    </row>
    <row r="387" hidden="1">
      <c r="A387" s="174" t="str">
        <f t="shared" si="1"/>
        <v>1617044603</v>
      </c>
      <c r="B387" s="174">
        <f>VLOOKUP(A387, 'FEB VERIFIED - OPEN'!A:C, 3,0)</f>
        <v>380</v>
      </c>
      <c r="C387" s="174" t="s">
        <v>672</v>
      </c>
      <c r="D387" s="174">
        <v>16170.0</v>
      </c>
      <c r="E387" s="298">
        <v>14821.0</v>
      </c>
      <c r="F387" s="177">
        <v>44603.0</v>
      </c>
      <c r="G387" s="299">
        <v>0.3958333333333333</v>
      </c>
      <c r="H387" s="174" t="s">
        <v>7463</v>
      </c>
      <c r="I387" s="174" t="s">
        <v>7472</v>
      </c>
      <c r="J387" s="174" t="s">
        <v>88</v>
      </c>
      <c r="K387" s="174" t="s">
        <v>113</v>
      </c>
      <c r="L387" s="155" t="s">
        <v>100</v>
      </c>
      <c r="M387" s="300"/>
    </row>
    <row r="388" hidden="1">
      <c r="A388" s="174" t="str">
        <f t="shared" si="1"/>
        <v>1378444603</v>
      </c>
      <c r="B388" s="174">
        <f>VLOOKUP(A388, 'FEB VERIFIED - OPEN'!A:C, 3,0)</f>
        <v>381</v>
      </c>
      <c r="C388" s="174" t="s">
        <v>662</v>
      </c>
      <c r="D388" s="174">
        <v>13784.0</v>
      </c>
      <c r="E388" s="298">
        <v>21088.0</v>
      </c>
      <c r="F388" s="177">
        <v>44603.0</v>
      </c>
      <c r="G388" s="299">
        <v>0.3333333333333333</v>
      </c>
      <c r="H388" s="174" t="s">
        <v>7468</v>
      </c>
      <c r="I388" s="174" t="s">
        <v>7464</v>
      </c>
      <c r="J388" s="174" t="s">
        <v>93</v>
      </c>
      <c r="K388" s="174" t="s">
        <v>106</v>
      </c>
      <c r="L388" s="155" t="s">
        <v>112</v>
      </c>
      <c r="M388" s="300"/>
    </row>
    <row r="389" hidden="1">
      <c r="A389" s="174" t="str">
        <f t="shared" si="1"/>
        <v>1239744603</v>
      </c>
      <c r="B389" s="174">
        <f>VLOOKUP(A389, 'FEB VERIFIED - OPEN'!A:C, 3,0)</f>
        <v>382</v>
      </c>
      <c r="C389" s="174" t="s">
        <v>677</v>
      </c>
      <c r="D389" s="174">
        <v>12397.0</v>
      </c>
      <c r="E389" s="298">
        <v>24151.0</v>
      </c>
      <c r="F389" s="177">
        <v>44603.0</v>
      </c>
      <c r="G389" s="299">
        <v>0.4166666666666667</v>
      </c>
      <c r="H389" s="174" t="s">
        <v>7463</v>
      </c>
      <c r="I389" s="174" t="s">
        <v>7472</v>
      </c>
      <c r="J389" s="174" t="s">
        <v>97</v>
      </c>
      <c r="K389" s="174" t="s">
        <v>174</v>
      </c>
      <c r="L389" s="155" t="s">
        <v>122</v>
      </c>
      <c r="M389" s="300"/>
    </row>
    <row r="390" hidden="1">
      <c r="A390" s="174" t="str">
        <f t="shared" si="1"/>
        <v>1692844603</v>
      </c>
      <c r="B390" s="174">
        <f>VLOOKUP(A390, 'FEB VERIFIED - OPEN'!A:C, 3,0)</f>
        <v>383</v>
      </c>
      <c r="C390" s="174" t="s">
        <v>663</v>
      </c>
      <c r="D390" s="174">
        <v>16928.0</v>
      </c>
      <c r="E390" s="298">
        <v>20393.0</v>
      </c>
      <c r="F390" s="177">
        <v>44603.0</v>
      </c>
      <c r="G390" s="299">
        <v>0.34375</v>
      </c>
      <c r="H390" s="174" t="s">
        <v>7463</v>
      </c>
      <c r="I390" s="174" t="s">
        <v>7464</v>
      </c>
      <c r="J390" s="174" t="s">
        <v>93</v>
      </c>
      <c r="K390" s="174" t="s">
        <v>147</v>
      </c>
      <c r="L390" s="155" t="s">
        <v>122</v>
      </c>
      <c r="M390" s="300"/>
    </row>
    <row r="391" hidden="1">
      <c r="A391" s="174" t="str">
        <f t="shared" si="1"/>
        <v>1272444603</v>
      </c>
      <c r="B391" s="174">
        <f>VLOOKUP(A391, 'FEB VERIFIED - OPEN'!A:C, 3,0)</f>
        <v>384</v>
      </c>
      <c r="C391" s="174" t="s">
        <v>667</v>
      </c>
      <c r="D391" s="174">
        <v>12724.0</v>
      </c>
      <c r="E391" s="298">
        <v>25314.0</v>
      </c>
      <c r="F391" s="177">
        <v>44603.0</v>
      </c>
      <c r="G391" s="299">
        <v>0.3645833333333333</v>
      </c>
      <c r="H391" s="174" t="s">
        <v>7463</v>
      </c>
      <c r="I391" s="174" t="s">
        <v>7464</v>
      </c>
      <c r="J391" s="174" t="s">
        <v>93</v>
      </c>
      <c r="K391" s="174" t="s">
        <v>262</v>
      </c>
      <c r="L391" s="155" t="s">
        <v>122</v>
      </c>
      <c r="M391" s="300"/>
    </row>
    <row r="392" hidden="1">
      <c r="A392" s="174" t="str">
        <f t="shared" si="1"/>
        <v>1153244603</v>
      </c>
      <c r="B392" s="174">
        <f>VLOOKUP(A392, 'FEB VERIFIED - OPEN'!A:C, 3,0)</f>
        <v>385</v>
      </c>
      <c r="C392" s="174" t="s">
        <v>670</v>
      </c>
      <c r="D392" s="174">
        <v>11532.0</v>
      </c>
      <c r="E392" s="298">
        <v>20475.0</v>
      </c>
      <c r="F392" s="177">
        <v>44603.0</v>
      </c>
      <c r="G392" s="299">
        <v>0.375</v>
      </c>
      <c r="H392" s="174" t="s">
        <v>7468</v>
      </c>
      <c r="I392" s="174" t="s">
        <v>7464</v>
      </c>
      <c r="J392" s="174" t="s">
        <v>93</v>
      </c>
      <c r="K392" s="174" t="s">
        <v>131</v>
      </c>
      <c r="L392" s="155" t="s">
        <v>100</v>
      </c>
      <c r="M392" s="300"/>
    </row>
    <row r="393" hidden="1">
      <c r="A393" s="174" t="str">
        <f t="shared" si="1"/>
        <v>1629744603</v>
      </c>
      <c r="B393" s="174">
        <f>VLOOKUP(A393, 'FEB VERIFIED - OPEN'!A:C, 3,0)</f>
        <v>386</v>
      </c>
      <c r="C393" s="174" t="s">
        <v>673</v>
      </c>
      <c r="D393" s="174">
        <v>16297.0</v>
      </c>
      <c r="E393" s="298">
        <v>15281.0</v>
      </c>
      <c r="F393" s="177">
        <v>44603.0</v>
      </c>
      <c r="G393" s="299">
        <v>0.3333333333333333</v>
      </c>
      <c r="H393" s="174" t="s">
        <v>7468</v>
      </c>
      <c r="I393" s="174" t="s">
        <v>7464</v>
      </c>
      <c r="J393" s="174" t="s">
        <v>93</v>
      </c>
      <c r="K393" s="174" t="s">
        <v>549</v>
      </c>
      <c r="L393" s="155" t="s">
        <v>100</v>
      </c>
      <c r="M393" s="300"/>
    </row>
    <row r="394" hidden="1">
      <c r="A394" s="174" t="str">
        <f t="shared" si="1"/>
        <v>1579844603</v>
      </c>
      <c r="B394" s="174">
        <f>VLOOKUP(A394, 'FEB VERIFIED - OPEN'!A:C, 3,0)</f>
        <v>387</v>
      </c>
      <c r="C394" s="174" t="s">
        <v>679</v>
      </c>
      <c r="D394" s="174">
        <v>15798.0</v>
      </c>
      <c r="E394" s="298">
        <v>26903.0</v>
      </c>
      <c r="F394" s="177">
        <v>44603.0</v>
      </c>
      <c r="G394" s="299">
        <v>0.4270833333333333</v>
      </c>
      <c r="H394" s="174" t="s">
        <v>7463</v>
      </c>
      <c r="I394" s="174" t="s">
        <v>7473</v>
      </c>
      <c r="J394" s="174" t="s">
        <v>101</v>
      </c>
      <c r="K394" s="174" t="s">
        <v>147</v>
      </c>
      <c r="L394" s="155" t="s">
        <v>86</v>
      </c>
      <c r="M394" s="300"/>
    </row>
    <row r="395" hidden="1">
      <c r="A395" s="174" t="str">
        <f t="shared" si="1"/>
        <v>1419844603</v>
      </c>
      <c r="B395" s="174">
        <f>VLOOKUP(A395, 'FEB VERIFIED - OPEN'!A:C, 3,0)</f>
        <v>388</v>
      </c>
      <c r="C395" s="174" t="s">
        <v>680</v>
      </c>
      <c r="D395" s="174">
        <v>14198.0</v>
      </c>
      <c r="E395" s="298">
        <v>25589.0</v>
      </c>
      <c r="F395" s="177">
        <v>44603.0</v>
      </c>
      <c r="G395" s="299">
        <v>0.4270833333333333</v>
      </c>
      <c r="H395" s="174" t="s">
        <v>7463</v>
      </c>
      <c r="I395" s="174" t="s">
        <v>7470</v>
      </c>
      <c r="J395" s="174" t="s">
        <v>97</v>
      </c>
      <c r="K395" s="174" t="s">
        <v>147</v>
      </c>
      <c r="L395" s="155" t="s">
        <v>86</v>
      </c>
      <c r="M395" s="300"/>
    </row>
    <row r="396" hidden="1">
      <c r="A396" s="174" t="str">
        <f t="shared" si="1"/>
        <v>1747844603</v>
      </c>
      <c r="B396" s="174">
        <f>VLOOKUP(A396, 'FEB VERIFIED - OPEN'!A:C, 3,0)</f>
        <v>389</v>
      </c>
      <c r="C396" s="174" t="s">
        <v>7066</v>
      </c>
      <c r="D396" s="174">
        <v>17478.0</v>
      </c>
      <c r="E396" s="298">
        <v>17962.0</v>
      </c>
      <c r="F396" s="177">
        <v>44603.0</v>
      </c>
      <c r="G396" s="299">
        <v>0.4270833333333333</v>
      </c>
      <c r="H396" s="174" t="s">
        <v>7468</v>
      </c>
      <c r="I396" s="174" t="s">
        <v>7464</v>
      </c>
      <c r="J396" s="174" t="s">
        <v>93</v>
      </c>
      <c r="K396" s="174" t="s">
        <v>102</v>
      </c>
      <c r="L396" s="155" t="s">
        <v>112</v>
      </c>
      <c r="M396" s="300"/>
    </row>
    <row r="397" hidden="1">
      <c r="A397" s="174" t="str">
        <f t="shared" si="1"/>
        <v>1000344603</v>
      </c>
      <c r="B397" s="174">
        <f>VLOOKUP(A397, 'FEB VERIFIED - OPEN'!A:C, 3,0)</f>
        <v>390</v>
      </c>
      <c r="C397" s="174" t="s">
        <v>674</v>
      </c>
      <c r="D397" s="174">
        <v>10003.0</v>
      </c>
      <c r="E397" s="298">
        <v>17511.0</v>
      </c>
      <c r="F397" s="177">
        <v>44603.0</v>
      </c>
      <c r="G397" s="299">
        <v>0.3958333333333333</v>
      </c>
      <c r="H397" s="174" t="s">
        <v>7468</v>
      </c>
      <c r="I397" s="174" t="s">
        <v>7470</v>
      </c>
      <c r="J397" s="174" t="s">
        <v>88</v>
      </c>
      <c r="K397" s="174" t="s">
        <v>102</v>
      </c>
      <c r="L397" s="155" t="s">
        <v>100</v>
      </c>
      <c r="M397" s="300"/>
    </row>
    <row r="398" hidden="1">
      <c r="A398" s="174" t="str">
        <f t="shared" si="1"/>
        <v>1559744603</v>
      </c>
      <c r="B398" s="174">
        <f>VLOOKUP(A398, 'FEB VERIFIED - OPEN'!A:C, 3,0)</f>
        <v>391</v>
      </c>
      <c r="C398" s="174" t="s">
        <v>678</v>
      </c>
      <c r="D398" s="174">
        <v>15597.0</v>
      </c>
      <c r="E398" s="298">
        <v>16309.0</v>
      </c>
      <c r="F398" s="177">
        <v>44603.0</v>
      </c>
      <c r="G398" s="299">
        <v>0.4166666666666667</v>
      </c>
      <c r="H398" s="174" t="s">
        <v>7463</v>
      </c>
      <c r="I398" s="174" t="s">
        <v>7470</v>
      </c>
      <c r="J398" s="174" t="s">
        <v>88</v>
      </c>
      <c r="K398" s="174" t="s">
        <v>131</v>
      </c>
      <c r="L398" s="155" t="s">
        <v>100</v>
      </c>
      <c r="M398" s="300"/>
    </row>
    <row r="399" hidden="1">
      <c r="A399" s="174" t="str">
        <f t="shared" si="1"/>
        <v>1583844603</v>
      </c>
      <c r="B399" s="174">
        <f>VLOOKUP(A399, 'FEB VERIFIED - OPEN'!A:C, 3,0)</f>
        <v>392</v>
      </c>
      <c r="C399" s="174" t="s">
        <v>684</v>
      </c>
      <c r="D399" s="174">
        <v>15838.0</v>
      </c>
      <c r="E399" s="298">
        <v>21409.0</v>
      </c>
      <c r="F399" s="177">
        <v>44603.0</v>
      </c>
      <c r="G399" s="299">
        <v>0.4583333333333333</v>
      </c>
      <c r="H399" s="174" t="s">
        <v>7468</v>
      </c>
      <c r="I399" s="174" t="s">
        <v>7473</v>
      </c>
      <c r="J399" s="174" t="s">
        <v>101</v>
      </c>
      <c r="K399" s="174" t="s">
        <v>113</v>
      </c>
      <c r="L399" s="155" t="s">
        <v>112</v>
      </c>
      <c r="M399" s="300"/>
    </row>
    <row r="400" hidden="1">
      <c r="A400" s="174" t="str">
        <f t="shared" si="1"/>
        <v>1433244603</v>
      </c>
      <c r="B400" s="174">
        <f>VLOOKUP(A400, 'FEB VERIFIED - OPEN'!A:C, 3,0)</f>
        <v>393</v>
      </c>
      <c r="C400" s="174" t="s">
        <v>676</v>
      </c>
      <c r="D400" s="174">
        <v>14332.0</v>
      </c>
      <c r="E400" s="298">
        <v>23076.0</v>
      </c>
      <c r="F400" s="177">
        <v>44603.0</v>
      </c>
      <c r="G400" s="299">
        <v>0.40625</v>
      </c>
      <c r="H400" s="174" t="s">
        <v>7468</v>
      </c>
      <c r="I400" s="174" t="s">
        <v>7464</v>
      </c>
      <c r="J400" s="174" t="s">
        <v>93</v>
      </c>
      <c r="K400" s="174" t="s">
        <v>98</v>
      </c>
      <c r="L400" s="155" t="s">
        <v>86</v>
      </c>
      <c r="M400" s="300"/>
    </row>
    <row r="401" hidden="1">
      <c r="A401" s="174" t="str">
        <f t="shared" si="1"/>
        <v>1219744603</v>
      </c>
      <c r="B401" s="174">
        <f>VLOOKUP(A401, 'FEB VERIFIED - OPEN'!A:C, 3,0)</f>
        <v>394</v>
      </c>
      <c r="C401" s="174" t="s">
        <v>682</v>
      </c>
      <c r="D401" s="174">
        <v>12197.0</v>
      </c>
      <c r="E401" s="298">
        <v>20786.0</v>
      </c>
      <c r="F401" s="177">
        <v>44603.0</v>
      </c>
      <c r="G401" s="299">
        <v>0.3541666666666667</v>
      </c>
      <c r="H401" s="174" t="s">
        <v>7468</v>
      </c>
      <c r="I401" s="174" t="s">
        <v>7470</v>
      </c>
      <c r="J401" s="174" t="s">
        <v>93</v>
      </c>
      <c r="K401" s="174" t="s">
        <v>102</v>
      </c>
      <c r="L401" s="155" t="s">
        <v>100</v>
      </c>
      <c r="M401" s="300"/>
    </row>
    <row r="402" hidden="1">
      <c r="A402" s="174" t="str">
        <f t="shared" si="1"/>
        <v>1497744603</v>
      </c>
      <c r="B402" s="174">
        <f>VLOOKUP(A402, 'FEB VERIFIED - OPEN'!A:C, 3,0)</f>
        <v>395</v>
      </c>
      <c r="C402" s="174" t="s">
        <v>683</v>
      </c>
      <c r="D402" s="174">
        <v>14977.0</v>
      </c>
      <c r="E402" s="298">
        <v>21888.0</v>
      </c>
      <c r="F402" s="177">
        <v>44603.0</v>
      </c>
      <c r="G402" s="299">
        <v>0.4479166666666667</v>
      </c>
      <c r="H402" s="174" t="s">
        <v>7463</v>
      </c>
      <c r="I402" s="174" t="s">
        <v>7472</v>
      </c>
      <c r="J402" s="174" t="s">
        <v>97</v>
      </c>
      <c r="K402" s="174" t="s">
        <v>147</v>
      </c>
      <c r="L402" s="155" t="s">
        <v>86</v>
      </c>
      <c r="M402" s="300"/>
    </row>
    <row r="403" hidden="1">
      <c r="A403" s="174" t="str">
        <f t="shared" si="1"/>
        <v>946344603</v>
      </c>
      <c r="B403" s="174">
        <f>VLOOKUP(A403, 'FEB VERIFIED - OPEN'!A:C, 3,0)</f>
        <v>396</v>
      </c>
      <c r="C403" s="174" t="s">
        <v>685</v>
      </c>
      <c r="D403" s="174">
        <v>9463.0</v>
      </c>
      <c r="E403" s="298">
        <v>25642.0</v>
      </c>
      <c r="F403" s="177">
        <v>44603.0</v>
      </c>
      <c r="G403" s="299">
        <v>0.4583333333333333</v>
      </c>
      <c r="H403" s="174" t="s">
        <v>7463</v>
      </c>
      <c r="I403" s="174" t="s">
        <v>7472</v>
      </c>
      <c r="J403" s="174" t="s">
        <v>88</v>
      </c>
      <c r="K403" s="174" t="s">
        <v>131</v>
      </c>
      <c r="L403" s="155" t="s">
        <v>100</v>
      </c>
      <c r="M403" s="300"/>
    </row>
    <row r="404" hidden="1">
      <c r="A404" s="174" t="str">
        <f t="shared" si="1"/>
        <v>1650344603</v>
      </c>
      <c r="B404" s="174">
        <f>VLOOKUP(A404, 'FEB VERIFIED - OPEN'!A:C, 3,0)</f>
        <v>397</v>
      </c>
      <c r="C404" s="174" t="s">
        <v>688</v>
      </c>
      <c r="D404" s="174">
        <v>16503.0</v>
      </c>
      <c r="E404" s="298">
        <v>12325.0</v>
      </c>
      <c r="F404" s="177">
        <v>44603.0</v>
      </c>
      <c r="G404" s="299">
        <v>0.4791666666666667</v>
      </c>
      <c r="H404" s="174" t="s">
        <v>7463</v>
      </c>
      <c r="I404" s="174" t="s">
        <v>7472</v>
      </c>
      <c r="J404" s="174" t="s">
        <v>97</v>
      </c>
      <c r="K404" s="174" t="s">
        <v>405</v>
      </c>
      <c r="L404" s="155" t="s">
        <v>86</v>
      </c>
      <c r="M404" s="300"/>
    </row>
    <row r="405" hidden="1">
      <c r="A405" s="174" t="str">
        <f t="shared" si="1"/>
        <v>1618444603</v>
      </c>
      <c r="B405" s="174">
        <f>VLOOKUP(A405, 'FEB VERIFIED - OPEN'!A:C, 3,0)</f>
        <v>398</v>
      </c>
      <c r="C405" s="174" t="s">
        <v>686</v>
      </c>
      <c r="D405" s="174">
        <v>16184.0</v>
      </c>
      <c r="E405" s="298">
        <v>17049.0</v>
      </c>
      <c r="F405" s="177">
        <v>44603.0</v>
      </c>
      <c r="G405" s="299">
        <v>0.46875</v>
      </c>
      <c r="H405" s="174" t="s">
        <v>7468</v>
      </c>
      <c r="I405" s="174" t="s">
        <v>7470</v>
      </c>
      <c r="J405" s="174" t="s">
        <v>88</v>
      </c>
      <c r="K405" s="174" t="s">
        <v>224</v>
      </c>
      <c r="L405" s="155" t="s">
        <v>100</v>
      </c>
      <c r="M405" s="300"/>
    </row>
    <row r="406" hidden="1">
      <c r="A406" s="174" t="str">
        <f t="shared" si="1"/>
        <v>1488744603</v>
      </c>
      <c r="B406" s="174">
        <f>VLOOKUP(A406, 'FEB VERIFIED - OPEN'!A:C, 3,0)</f>
        <v>399</v>
      </c>
      <c r="C406" s="174" t="s">
        <v>689</v>
      </c>
      <c r="D406" s="174">
        <v>14887.0</v>
      </c>
      <c r="E406" s="298">
        <v>18270.0</v>
      </c>
      <c r="F406" s="177">
        <v>44603.0</v>
      </c>
      <c r="G406" s="299">
        <v>0.4791666666666667</v>
      </c>
      <c r="H406" s="174" t="s">
        <v>7468</v>
      </c>
      <c r="I406" s="174" t="s">
        <v>7472</v>
      </c>
      <c r="J406" s="174" t="s">
        <v>88</v>
      </c>
      <c r="K406" s="174" t="s">
        <v>192</v>
      </c>
      <c r="L406" s="155" t="s">
        <v>100</v>
      </c>
      <c r="M406" s="300"/>
    </row>
    <row r="407" hidden="1">
      <c r="A407" s="174" t="str">
        <f t="shared" si="1"/>
        <v>1142144603</v>
      </c>
      <c r="B407" s="174">
        <f>VLOOKUP(A407, 'FEB VERIFIED - OPEN'!A:C, 3,0)</f>
        <v>400</v>
      </c>
      <c r="C407" s="174" t="s">
        <v>687</v>
      </c>
      <c r="D407" s="174">
        <v>11421.0</v>
      </c>
      <c r="E407" s="298">
        <v>14043.0</v>
      </c>
      <c r="F407" s="177">
        <v>44603.0</v>
      </c>
      <c r="G407" s="299">
        <v>0.46875</v>
      </c>
      <c r="H407" s="174" t="s">
        <v>7468</v>
      </c>
      <c r="I407" s="174" t="s">
        <v>7473</v>
      </c>
      <c r="J407" s="174" t="s">
        <v>101</v>
      </c>
      <c r="K407" s="174" t="s">
        <v>199</v>
      </c>
      <c r="L407" s="155" t="s">
        <v>100</v>
      </c>
      <c r="M407" s="300"/>
    </row>
    <row r="408" hidden="1">
      <c r="A408" s="174" t="str">
        <f t="shared" si="1"/>
        <v>1567344603</v>
      </c>
      <c r="B408" s="174">
        <f>VLOOKUP(A408, 'FEB VERIFIED - OPEN'!A:C, 3,0)</f>
        <v>401</v>
      </c>
      <c r="C408" s="174" t="s">
        <v>692</v>
      </c>
      <c r="D408" s="174">
        <v>15673.0</v>
      </c>
      <c r="E408" s="298">
        <v>21105.0</v>
      </c>
      <c r="F408" s="177">
        <v>44603.0</v>
      </c>
      <c r="G408" s="299">
        <v>0.5520833333333334</v>
      </c>
      <c r="H408" s="174" t="s">
        <v>7468</v>
      </c>
      <c r="I408" s="174" t="s">
        <v>7477</v>
      </c>
      <c r="J408" s="174" t="s">
        <v>88</v>
      </c>
      <c r="K408" s="174" t="s">
        <v>192</v>
      </c>
      <c r="L408" s="155" t="s">
        <v>100</v>
      </c>
      <c r="M408" s="300"/>
    </row>
    <row r="409" hidden="1">
      <c r="A409" s="174" t="str">
        <f t="shared" si="1"/>
        <v>1553744603</v>
      </c>
      <c r="B409" s="174">
        <f>VLOOKUP(A409, 'FEB VERIFIED - OPEN'!A:C, 3,0)</f>
        <v>402</v>
      </c>
      <c r="C409" s="174" t="s">
        <v>690</v>
      </c>
      <c r="D409" s="174">
        <v>15537.0</v>
      </c>
      <c r="E409" s="298">
        <v>21607.0</v>
      </c>
      <c r="F409" s="177">
        <v>44603.0</v>
      </c>
      <c r="G409" s="299">
        <v>0.5416666666666666</v>
      </c>
      <c r="H409" s="174" t="s">
        <v>7468</v>
      </c>
      <c r="I409" s="174" t="s">
        <v>7470</v>
      </c>
      <c r="J409" s="174" t="s">
        <v>88</v>
      </c>
      <c r="K409" s="174" t="s">
        <v>131</v>
      </c>
      <c r="L409" s="155" t="s">
        <v>100</v>
      </c>
      <c r="M409" s="300"/>
    </row>
    <row r="410" hidden="1">
      <c r="A410" s="174" t="str">
        <f t="shared" si="1"/>
        <v>1407044603</v>
      </c>
      <c r="B410" s="174">
        <f>VLOOKUP(A410, 'FEB VERIFIED - OPEN'!A:C, 3,0)</f>
        <v>403</v>
      </c>
      <c r="C410" s="174" t="s">
        <v>693</v>
      </c>
      <c r="D410" s="174">
        <v>14070.0</v>
      </c>
      <c r="E410" s="298">
        <v>26355.0</v>
      </c>
      <c r="F410" s="177">
        <v>44603.0</v>
      </c>
      <c r="G410" s="299">
        <v>0.5520833333333334</v>
      </c>
      <c r="H410" s="174" t="s">
        <v>7468</v>
      </c>
      <c r="I410" s="174" t="s">
        <v>7473</v>
      </c>
      <c r="J410" s="174" t="s">
        <v>93</v>
      </c>
      <c r="K410" s="174" t="s">
        <v>154</v>
      </c>
      <c r="L410" s="155" t="s">
        <v>86</v>
      </c>
      <c r="M410" s="300"/>
    </row>
    <row r="411" hidden="1">
      <c r="A411" s="174" t="str">
        <f t="shared" si="1"/>
        <v>1559244603</v>
      </c>
      <c r="B411" s="174">
        <f>VLOOKUP(A411, 'FEB VERIFIED - OPEN'!A:C, 3,0)</f>
        <v>404</v>
      </c>
      <c r="C411" s="174" t="s">
        <v>694</v>
      </c>
      <c r="D411" s="174">
        <v>15592.0</v>
      </c>
      <c r="E411" s="298">
        <v>17154.0</v>
      </c>
      <c r="F411" s="177">
        <v>44603.0</v>
      </c>
      <c r="G411" s="299">
        <v>0.5625</v>
      </c>
      <c r="H411" s="174" t="s">
        <v>7468</v>
      </c>
      <c r="I411" s="174" t="s">
        <v>7472</v>
      </c>
      <c r="J411" s="174" t="s">
        <v>88</v>
      </c>
      <c r="K411" s="174" t="s">
        <v>102</v>
      </c>
      <c r="L411" s="155" t="s">
        <v>100</v>
      </c>
      <c r="M411" s="300"/>
    </row>
    <row r="412" hidden="1">
      <c r="A412" s="174" t="str">
        <f t="shared" si="1"/>
        <v>1644244603</v>
      </c>
      <c r="B412" s="174">
        <f>VLOOKUP(A412, 'FEB VERIFIED - OPEN'!A:C, 3,0)</f>
        <v>405</v>
      </c>
      <c r="C412" s="174" t="s">
        <v>697</v>
      </c>
      <c r="D412" s="174">
        <v>16442.0</v>
      </c>
      <c r="E412" s="298">
        <v>22978.0</v>
      </c>
      <c r="F412" s="177">
        <v>44603.0</v>
      </c>
      <c r="G412" s="299">
        <v>0.5833333333333334</v>
      </c>
      <c r="H412" s="174" t="s">
        <v>7468</v>
      </c>
      <c r="I412" s="174" t="s">
        <v>7473</v>
      </c>
      <c r="J412" s="174" t="s">
        <v>93</v>
      </c>
      <c r="K412" s="174" t="s">
        <v>137</v>
      </c>
      <c r="L412" s="155" t="s">
        <v>122</v>
      </c>
      <c r="M412" s="300"/>
    </row>
    <row r="413" hidden="1">
      <c r="A413" s="174" t="str">
        <f t="shared" si="1"/>
        <v>1644344603</v>
      </c>
      <c r="B413" s="174">
        <f>VLOOKUP(A413, 'FEB VERIFIED - OPEN'!A:C, 3,0)</f>
        <v>406</v>
      </c>
      <c r="C413" s="174" t="s">
        <v>698</v>
      </c>
      <c r="D413" s="174">
        <v>16443.0</v>
      </c>
      <c r="E413" s="298">
        <v>33995.0</v>
      </c>
      <c r="F413" s="177">
        <v>44603.0</v>
      </c>
      <c r="G413" s="299">
        <v>0.5833333333333334</v>
      </c>
      <c r="H413" s="174" t="s">
        <v>7468</v>
      </c>
      <c r="I413" s="174" t="s">
        <v>7473</v>
      </c>
      <c r="J413" s="174" t="s">
        <v>93</v>
      </c>
      <c r="K413" s="174" t="s">
        <v>137</v>
      </c>
      <c r="L413" s="155" t="s">
        <v>122</v>
      </c>
      <c r="M413" s="300"/>
    </row>
    <row r="414" hidden="1">
      <c r="A414" s="174" t="str">
        <f t="shared" si="1"/>
        <v>1418844603</v>
      </c>
      <c r="B414" s="174">
        <f>VLOOKUP(A414, 'FEB VERIFIED - OPEN'!A:C, 3,0)</f>
        <v>407</v>
      </c>
      <c r="C414" s="174" t="s">
        <v>696</v>
      </c>
      <c r="D414" s="174">
        <v>14188.0</v>
      </c>
      <c r="E414" s="298">
        <v>23480.0</v>
      </c>
      <c r="F414" s="177">
        <v>44603.0</v>
      </c>
      <c r="G414" s="299">
        <v>0.5729166666666666</v>
      </c>
      <c r="H414" s="174" t="s">
        <v>7463</v>
      </c>
      <c r="I414" s="174" t="s">
        <v>7473</v>
      </c>
      <c r="J414" s="174" t="s">
        <v>101</v>
      </c>
      <c r="K414" s="174" t="s">
        <v>147</v>
      </c>
      <c r="L414" s="155" t="s">
        <v>86</v>
      </c>
      <c r="M414" s="300"/>
    </row>
    <row r="415" hidden="1">
      <c r="A415" s="174" t="str">
        <f t="shared" si="1"/>
        <v>1311644603</v>
      </c>
      <c r="B415" s="174">
        <f>VLOOKUP(A415, 'FEB VERIFIED - OPEN'!A:C, 3,0)</f>
        <v>408</v>
      </c>
      <c r="C415" s="174" t="s">
        <v>699</v>
      </c>
      <c r="D415" s="174">
        <v>13116.0</v>
      </c>
      <c r="E415" s="298">
        <v>22927.0</v>
      </c>
      <c r="F415" s="177">
        <v>44603.0</v>
      </c>
      <c r="G415" s="299">
        <v>0.5833333333333334</v>
      </c>
      <c r="H415" s="174" t="s">
        <v>7468</v>
      </c>
      <c r="I415" s="174" t="s">
        <v>7472</v>
      </c>
      <c r="J415" s="174" t="s">
        <v>88</v>
      </c>
      <c r="K415" s="174" t="s">
        <v>102</v>
      </c>
      <c r="L415" s="155" t="s">
        <v>112</v>
      </c>
      <c r="M415" s="300"/>
    </row>
    <row r="416" hidden="1">
      <c r="A416" s="174" t="str">
        <f t="shared" si="1"/>
        <v>1407644603</v>
      </c>
      <c r="B416" s="174">
        <f>VLOOKUP(A416, 'FEB VERIFIED - OPEN'!A:C, 3,0)</f>
        <v>409</v>
      </c>
      <c r="C416" s="174" t="s">
        <v>691</v>
      </c>
      <c r="D416" s="174">
        <v>14076.0</v>
      </c>
      <c r="E416" s="298">
        <v>29289.0</v>
      </c>
      <c r="F416" s="177">
        <v>44603.0</v>
      </c>
      <c r="G416" s="299">
        <v>0.6041666666666666</v>
      </c>
      <c r="H416" s="174" t="s">
        <v>7463</v>
      </c>
      <c r="I416" s="174" t="s">
        <v>7464</v>
      </c>
      <c r="J416" s="174" t="s">
        <v>93</v>
      </c>
      <c r="K416" s="174" t="s">
        <v>147</v>
      </c>
      <c r="L416" s="155" t="s">
        <v>122</v>
      </c>
      <c r="M416" s="300"/>
    </row>
    <row r="417" hidden="1">
      <c r="A417" s="174" t="str">
        <f t="shared" si="1"/>
        <v>1628344603</v>
      </c>
      <c r="B417" s="174">
        <f>VLOOKUP(A417, 'FEB VERIFIED - OPEN'!A:C, 3,0)</f>
        <v>410</v>
      </c>
      <c r="C417" s="174" t="s">
        <v>142</v>
      </c>
      <c r="D417" s="174">
        <v>16283.0</v>
      </c>
      <c r="E417" s="298">
        <v>19566.0</v>
      </c>
      <c r="F417" s="177">
        <v>44603.0</v>
      </c>
      <c r="G417" s="299">
        <v>0.6041666666666666</v>
      </c>
      <c r="H417" s="174" t="s">
        <v>7468</v>
      </c>
      <c r="I417" s="174" t="s">
        <v>7470</v>
      </c>
      <c r="J417" s="174" t="s">
        <v>88</v>
      </c>
      <c r="K417" s="174" t="s">
        <v>89</v>
      </c>
      <c r="L417" s="155" t="s">
        <v>86</v>
      </c>
      <c r="M417" s="300"/>
    </row>
    <row r="418" hidden="1">
      <c r="A418" s="174" t="str">
        <f t="shared" si="1"/>
        <v>1144744603</v>
      </c>
      <c r="B418" s="174">
        <f>VLOOKUP(A418, 'FEB VERIFIED - OPEN'!A:C, 3,0)</f>
        <v>411</v>
      </c>
      <c r="C418" s="174" t="s">
        <v>706</v>
      </c>
      <c r="D418" s="174">
        <v>11447.0</v>
      </c>
      <c r="E418" s="298">
        <v>25776.0</v>
      </c>
      <c r="F418" s="177">
        <v>44603.0</v>
      </c>
      <c r="G418" s="299">
        <v>0.6458333333333334</v>
      </c>
      <c r="H418" s="174" t="s">
        <v>7468</v>
      </c>
      <c r="I418" s="174" t="s">
        <v>7472</v>
      </c>
      <c r="J418" s="174" t="s">
        <v>97</v>
      </c>
      <c r="K418" s="174" t="s">
        <v>113</v>
      </c>
      <c r="L418" s="155" t="s">
        <v>100</v>
      </c>
      <c r="M418" s="300"/>
    </row>
    <row r="419" hidden="1">
      <c r="A419" s="174" t="str">
        <f t="shared" si="1"/>
        <v>1421644603</v>
      </c>
      <c r="B419" s="174">
        <f>VLOOKUP(A419, 'FEB VERIFIED - OPEN'!A:C, 3,0)</f>
        <v>412</v>
      </c>
      <c r="C419" s="174" t="s">
        <v>700</v>
      </c>
      <c r="D419" s="174">
        <v>14216.0</v>
      </c>
      <c r="E419" s="298">
        <v>22769.0</v>
      </c>
      <c r="F419" s="177">
        <v>44603.0</v>
      </c>
      <c r="G419" s="299">
        <v>0.6041666666666666</v>
      </c>
      <c r="H419" s="174" t="s">
        <v>7468</v>
      </c>
      <c r="I419" s="174" t="s">
        <v>7470</v>
      </c>
      <c r="J419" s="174" t="s">
        <v>88</v>
      </c>
      <c r="K419" s="174" t="s">
        <v>131</v>
      </c>
      <c r="L419" s="155" t="s">
        <v>100</v>
      </c>
      <c r="M419" s="300"/>
    </row>
    <row r="420" hidden="1">
      <c r="A420" s="174" t="str">
        <f t="shared" si="1"/>
        <v>1230944603</v>
      </c>
      <c r="B420" s="174">
        <f>VLOOKUP(A420, 'FEB VERIFIED - OPEN'!A:C, 3,0)</f>
        <v>413</v>
      </c>
      <c r="C420" s="174" t="s">
        <v>695</v>
      </c>
      <c r="D420" s="174">
        <v>12309.0</v>
      </c>
      <c r="E420" s="298">
        <v>16897.0</v>
      </c>
      <c r="F420" s="177">
        <v>44603.0</v>
      </c>
      <c r="G420" s="299">
        <v>0.5625</v>
      </c>
      <c r="H420" s="174" t="s">
        <v>7463</v>
      </c>
      <c r="I420" s="174" t="s">
        <v>7473</v>
      </c>
      <c r="J420" s="174" t="s">
        <v>101</v>
      </c>
      <c r="K420" s="174" t="s">
        <v>147</v>
      </c>
      <c r="L420" s="155" t="s">
        <v>122</v>
      </c>
      <c r="M420" s="300"/>
    </row>
    <row r="421" hidden="1">
      <c r="A421" s="174" t="str">
        <f t="shared" si="1"/>
        <v>947044603</v>
      </c>
      <c r="B421" s="174">
        <f>VLOOKUP(A421, 'FEB VERIFIED - OPEN'!A:C, 3,0)</f>
        <v>414</v>
      </c>
      <c r="C421" s="174" t="s">
        <v>701</v>
      </c>
      <c r="D421" s="174">
        <v>9470.0</v>
      </c>
      <c r="E421" s="298">
        <v>14237.0</v>
      </c>
      <c r="F421" s="177">
        <v>44603.0</v>
      </c>
      <c r="G421" s="299">
        <v>0.6041666666666666</v>
      </c>
      <c r="H421" s="174" t="s">
        <v>7468</v>
      </c>
      <c r="I421" s="174" t="s">
        <v>7472</v>
      </c>
      <c r="J421" s="174" t="s">
        <v>88</v>
      </c>
      <c r="K421" s="174" t="s">
        <v>102</v>
      </c>
      <c r="L421" s="155" t="s">
        <v>100</v>
      </c>
      <c r="M421" s="300"/>
    </row>
    <row r="422" hidden="1">
      <c r="A422" s="174" t="str">
        <f t="shared" si="1"/>
        <v>1274144603</v>
      </c>
      <c r="B422" s="174">
        <f>VLOOKUP(A422, 'FEB VERIFIED - OPEN'!A:C, 3,0)</f>
        <v>415</v>
      </c>
      <c r="C422" s="174" t="s">
        <v>702</v>
      </c>
      <c r="D422" s="174">
        <v>12741.0</v>
      </c>
      <c r="E422" s="298">
        <v>25142.0</v>
      </c>
      <c r="F422" s="177">
        <v>44603.0</v>
      </c>
      <c r="G422" s="299">
        <v>0.625</v>
      </c>
      <c r="H422" s="174" t="s">
        <v>7468</v>
      </c>
      <c r="I422" s="174" t="s">
        <v>7472</v>
      </c>
      <c r="J422" s="174" t="s">
        <v>88</v>
      </c>
      <c r="K422" s="174" t="s">
        <v>89</v>
      </c>
      <c r="L422" s="155" t="s">
        <v>86</v>
      </c>
      <c r="M422" s="300"/>
    </row>
    <row r="423" hidden="1">
      <c r="A423" s="174" t="str">
        <f t="shared" si="1"/>
        <v>1219044603</v>
      </c>
      <c r="B423" s="174">
        <f>VLOOKUP(A423, 'FEB VERIFIED - OPEN'!A:C, 3,0)</f>
        <v>416</v>
      </c>
      <c r="C423" s="174" t="s">
        <v>703</v>
      </c>
      <c r="D423" s="174">
        <v>12190.0</v>
      </c>
      <c r="E423" s="298">
        <v>16791.0</v>
      </c>
      <c r="F423" s="177">
        <v>44603.0</v>
      </c>
      <c r="G423" s="299">
        <v>0.625</v>
      </c>
      <c r="H423" s="174" t="s">
        <v>7468</v>
      </c>
      <c r="I423" s="174" t="s">
        <v>7470</v>
      </c>
      <c r="J423" s="174" t="s">
        <v>88</v>
      </c>
      <c r="K423" s="174" t="s">
        <v>89</v>
      </c>
      <c r="L423" s="155" t="s">
        <v>122</v>
      </c>
      <c r="M423" s="300"/>
    </row>
    <row r="424" hidden="1">
      <c r="A424" s="174" t="str">
        <f t="shared" si="1"/>
        <v>921344603</v>
      </c>
      <c r="B424" s="174">
        <f>VLOOKUP(A424, 'FEB VERIFIED - OPEN'!A:C, 3,0)</f>
        <v>417</v>
      </c>
      <c r="C424" s="174" t="s">
        <v>705</v>
      </c>
      <c r="D424" s="174">
        <v>9213.0</v>
      </c>
      <c r="E424" s="298">
        <v>21844.0</v>
      </c>
      <c r="F424" s="177">
        <v>44603.0</v>
      </c>
      <c r="G424" s="299">
        <v>0.6354166666666666</v>
      </c>
      <c r="H424" s="174" t="s">
        <v>7468</v>
      </c>
      <c r="I424" s="174" t="s">
        <v>7470</v>
      </c>
      <c r="J424" s="174" t="s">
        <v>97</v>
      </c>
      <c r="K424" s="174" t="s">
        <v>199</v>
      </c>
      <c r="L424" s="155" t="s">
        <v>100</v>
      </c>
      <c r="M424" s="300"/>
    </row>
    <row r="425" hidden="1">
      <c r="A425" s="174" t="str">
        <f t="shared" si="1"/>
        <v>1415644603</v>
      </c>
      <c r="B425" s="174">
        <f>VLOOKUP(A425, 'FEB VERIFIED - OPEN'!A:C, 3,0)</f>
        <v>418</v>
      </c>
      <c r="C425" s="174" t="s">
        <v>704</v>
      </c>
      <c r="D425" s="174">
        <v>14156.0</v>
      </c>
      <c r="E425" s="298">
        <v>18022.0</v>
      </c>
      <c r="F425" s="177">
        <v>44603.0</v>
      </c>
      <c r="G425" s="299">
        <v>0.625</v>
      </c>
      <c r="H425" s="174" t="s">
        <v>7468</v>
      </c>
      <c r="I425" s="174" t="s">
        <v>7473</v>
      </c>
      <c r="J425" s="174" t="s">
        <v>101</v>
      </c>
      <c r="K425" s="174" t="s">
        <v>199</v>
      </c>
      <c r="L425" s="155" t="s">
        <v>100</v>
      </c>
      <c r="M425" s="300"/>
    </row>
    <row r="426" hidden="1">
      <c r="A426" s="174" t="str">
        <f t="shared" si="1"/>
        <v>1193344603</v>
      </c>
      <c r="B426" s="174">
        <f>VLOOKUP(A426, 'FEB VERIFIED - OPEN'!A:C, 3,0)</f>
        <v>419</v>
      </c>
      <c r="C426" s="174" t="s">
        <v>707</v>
      </c>
      <c r="D426" s="174">
        <v>11933.0</v>
      </c>
      <c r="E426" s="298">
        <v>26960.0</v>
      </c>
      <c r="F426" s="177">
        <v>44603.0</v>
      </c>
      <c r="G426" s="299">
        <v>0.6458333333333334</v>
      </c>
      <c r="H426" s="174" t="s">
        <v>7463</v>
      </c>
      <c r="I426" s="174" t="s">
        <v>7473</v>
      </c>
      <c r="J426" s="174" t="s">
        <v>101</v>
      </c>
      <c r="K426" s="174" t="s">
        <v>137</v>
      </c>
      <c r="L426" s="155" t="s">
        <v>122</v>
      </c>
      <c r="M426" s="300"/>
    </row>
    <row r="427" hidden="1">
      <c r="A427" s="174" t="str">
        <f t="shared" si="1"/>
        <v>992944603</v>
      </c>
      <c r="B427" s="174">
        <f>VLOOKUP(A427, 'FEB VERIFIED - OPEN'!A:C, 3,0)</f>
        <v>420</v>
      </c>
      <c r="C427" s="174" t="s">
        <v>708</v>
      </c>
      <c r="D427" s="174">
        <v>9929.0</v>
      </c>
      <c r="E427" s="298">
        <v>28475.0</v>
      </c>
      <c r="F427" s="177">
        <v>44603.0</v>
      </c>
      <c r="G427" s="299">
        <v>0.6458333333333334</v>
      </c>
      <c r="H427" s="174" t="s">
        <v>7468</v>
      </c>
      <c r="I427" s="174" t="s">
        <v>7472</v>
      </c>
      <c r="J427" s="174" t="s">
        <v>88</v>
      </c>
      <c r="K427" s="174" t="s">
        <v>385</v>
      </c>
      <c r="L427" s="155" t="s">
        <v>100</v>
      </c>
      <c r="M427" s="300"/>
    </row>
    <row r="428" hidden="1">
      <c r="A428" s="174" t="str">
        <f t="shared" si="1"/>
        <v>1665644603</v>
      </c>
      <c r="B428" s="174">
        <f>VLOOKUP(A428, 'FEB VERIFIED - OPEN'!A:C, 3,0)</f>
        <v>421</v>
      </c>
      <c r="C428" s="174" t="s">
        <v>709</v>
      </c>
      <c r="D428" s="174">
        <v>16656.0</v>
      </c>
      <c r="E428" s="298">
        <v>19104.0</v>
      </c>
      <c r="F428" s="177">
        <v>44603.0</v>
      </c>
      <c r="G428" s="299">
        <v>0.6458333333333334</v>
      </c>
      <c r="H428" s="174" t="s">
        <v>7468</v>
      </c>
      <c r="I428" s="174" t="s">
        <v>7464</v>
      </c>
      <c r="J428" s="174" t="s">
        <v>93</v>
      </c>
      <c r="K428" s="174" t="s">
        <v>102</v>
      </c>
      <c r="L428" s="155" t="s">
        <v>100</v>
      </c>
      <c r="M428" s="300"/>
    </row>
    <row r="429" hidden="1">
      <c r="A429" s="174" t="str">
        <f t="shared" si="1"/>
        <v>953144603</v>
      </c>
      <c r="B429" s="174">
        <f>VLOOKUP(A429, 'FEB VERIFIED - OPEN'!A:C, 3,0)</f>
        <v>422</v>
      </c>
      <c r="C429" s="174" t="s">
        <v>711</v>
      </c>
      <c r="D429" s="174">
        <v>9531.0</v>
      </c>
      <c r="E429" s="298">
        <v>17451.0</v>
      </c>
      <c r="F429" s="177">
        <v>44603.0</v>
      </c>
      <c r="G429" s="299">
        <v>0.65625</v>
      </c>
      <c r="H429" s="174" t="s">
        <v>7468</v>
      </c>
      <c r="I429" s="174" t="s">
        <v>7472</v>
      </c>
      <c r="J429" s="174" t="s">
        <v>97</v>
      </c>
      <c r="K429" s="174" t="s">
        <v>549</v>
      </c>
      <c r="L429" s="155" t="s">
        <v>112</v>
      </c>
      <c r="M429" s="300"/>
    </row>
    <row r="430" hidden="1">
      <c r="A430" s="174" t="str">
        <f t="shared" si="1"/>
        <v>1634044603</v>
      </c>
      <c r="B430" s="174">
        <f>VLOOKUP(A430, 'FEB VERIFIED - OPEN'!A:C, 3,0)</f>
        <v>423</v>
      </c>
      <c r="C430" s="174" t="s">
        <v>712</v>
      </c>
      <c r="D430" s="174">
        <v>16340.0</v>
      </c>
      <c r="E430" s="298">
        <v>21007.0</v>
      </c>
      <c r="F430" s="177">
        <v>44603.0</v>
      </c>
      <c r="G430" s="299">
        <v>0.6770833333333334</v>
      </c>
      <c r="H430" s="174" t="s">
        <v>7463</v>
      </c>
      <c r="I430" s="174" t="s">
        <v>7472</v>
      </c>
      <c r="J430" s="174" t="s">
        <v>97</v>
      </c>
      <c r="K430" s="174" t="s">
        <v>189</v>
      </c>
      <c r="L430" s="155" t="s">
        <v>122</v>
      </c>
      <c r="M430" s="300"/>
    </row>
    <row r="431" hidden="1">
      <c r="A431" s="174" t="str">
        <f t="shared" si="1"/>
        <v>1424944603</v>
      </c>
      <c r="B431" s="174">
        <f>VLOOKUP(A431, 'FEB VERIFIED - OPEN'!A:C, 3,0)</f>
        <v>424</v>
      </c>
      <c r="C431" s="174" t="s">
        <v>710</v>
      </c>
      <c r="D431" s="174">
        <v>14249.0</v>
      </c>
      <c r="E431" s="298">
        <v>27991.0</v>
      </c>
      <c r="F431" s="177">
        <v>44603.0</v>
      </c>
      <c r="G431" s="299">
        <v>0.6458333333333334</v>
      </c>
      <c r="H431" s="174" t="s">
        <v>7463</v>
      </c>
      <c r="I431" s="174" t="s">
        <v>7473</v>
      </c>
      <c r="J431" s="174" t="s">
        <v>101</v>
      </c>
      <c r="K431" s="174" t="s">
        <v>147</v>
      </c>
      <c r="L431" s="155" t="s">
        <v>86</v>
      </c>
      <c r="M431" s="300"/>
    </row>
    <row r="432" hidden="1">
      <c r="A432" s="174" t="str">
        <f t="shared" si="1"/>
        <v>1804644606</v>
      </c>
      <c r="B432" s="174">
        <f>VLOOKUP(A432, 'FEB VERIFIED - OPEN'!A:C, 3,0)</f>
        <v>425</v>
      </c>
      <c r="C432" s="174" t="s">
        <v>719</v>
      </c>
      <c r="D432" s="174">
        <v>18046.0</v>
      </c>
      <c r="E432" s="298">
        <v>21540.0</v>
      </c>
      <c r="F432" s="177">
        <v>44606.0</v>
      </c>
      <c r="G432" s="299">
        <v>0.4166666666666667</v>
      </c>
      <c r="H432" s="174" t="s">
        <v>7463</v>
      </c>
      <c r="I432" s="174" t="s">
        <v>7470</v>
      </c>
      <c r="J432" s="174" t="s">
        <v>97</v>
      </c>
      <c r="K432" s="174" t="s">
        <v>98</v>
      </c>
      <c r="L432" s="155" t="s">
        <v>96</v>
      </c>
      <c r="M432" s="300"/>
    </row>
    <row r="433" hidden="1">
      <c r="A433" s="174" t="str">
        <f t="shared" si="1"/>
        <v>1786944606</v>
      </c>
      <c r="B433" s="174">
        <f>VLOOKUP(A433, 'FEB VERIFIED - OPEN'!A:C, 3,0)</f>
        <v>426</v>
      </c>
      <c r="C433" s="174" t="s">
        <v>2924</v>
      </c>
      <c r="D433" s="174">
        <v>17869.0</v>
      </c>
      <c r="E433" s="298">
        <v>14526.0</v>
      </c>
      <c r="F433" s="177">
        <v>44606.0</v>
      </c>
      <c r="G433" s="299">
        <v>0.3645833333333333</v>
      </c>
      <c r="H433" s="174" t="s">
        <v>7463</v>
      </c>
      <c r="I433" s="174" t="s">
        <v>7470</v>
      </c>
      <c r="J433" s="174" t="s">
        <v>88</v>
      </c>
      <c r="K433" s="174" t="s">
        <v>89</v>
      </c>
      <c r="L433" s="155" t="s">
        <v>122</v>
      </c>
      <c r="M433" s="300"/>
    </row>
    <row r="434" hidden="1">
      <c r="A434" s="174" t="str">
        <f t="shared" si="1"/>
        <v>1807744606</v>
      </c>
      <c r="B434" s="174">
        <f>VLOOKUP(A434, 'FEB VERIFIED - OPEN'!A:C, 3,0)</f>
        <v>427</v>
      </c>
      <c r="C434" s="174" t="s">
        <v>721</v>
      </c>
      <c r="D434" s="174">
        <v>18077.0</v>
      </c>
      <c r="E434" s="298">
        <v>25390.0</v>
      </c>
      <c r="F434" s="177">
        <v>44606.0</v>
      </c>
      <c r="G434" s="299">
        <v>0.3645833333333333</v>
      </c>
      <c r="H434" s="174" t="s">
        <v>7468</v>
      </c>
      <c r="I434" s="174" t="s">
        <v>7470</v>
      </c>
      <c r="J434" s="174" t="s">
        <v>97</v>
      </c>
      <c r="K434" s="174" t="s">
        <v>137</v>
      </c>
      <c r="L434" s="155" t="s">
        <v>96</v>
      </c>
      <c r="M434" s="300"/>
    </row>
    <row r="435" hidden="1">
      <c r="A435" s="174" t="str">
        <f t="shared" si="1"/>
        <v>1472544606</v>
      </c>
      <c r="B435" s="174">
        <f>VLOOKUP(A435, 'FEB VERIFIED - OPEN'!A:C, 3,0)</f>
        <v>428</v>
      </c>
      <c r="C435" s="174" t="s">
        <v>722</v>
      </c>
      <c r="D435" s="174">
        <v>14725.0</v>
      </c>
      <c r="E435" s="298">
        <v>24665.0</v>
      </c>
      <c r="F435" s="177">
        <v>44606.0</v>
      </c>
      <c r="G435" s="299">
        <v>0.3645833333333333</v>
      </c>
      <c r="H435" s="174" t="s">
        <v>7463</v>
      </c>
      <c r="I435" s="174" t="s">
        <v>7472</v>
      </c>
      <c r="J435" s="174" t="s">
        <v>97</v>
      </c>
      <c r="K435" s="174" t="s">
        <v>145</v>
      </c>
      <c r="L435" s="155" t="s">
        <v>86</v>
      </c>
      <c r="M435" s="300"/>
    </row>
    <row r="436" hidden="1">
      <c r="A436" s="174" t="str">
        <f t="shared" si="1"/>
        <v>1688744606</v>
      </c>
      <c r="B436" s="174">
        <f>VLOOKUP(A436, 'FEB VERIFIED - OPEN'!A:C, 3,0)</f>
        <v>429</v>
      </c>
      <c r="C436" s="174" t="s">
        <v>724</v>
      </c>
      <c r="D436" s="174">
        <v>16887.0</v>
      </c>
      <c r="E436" s="298">
        <v>27615.0</v>
      </c>
      <c r="F436" s="177">
        <v>44606.0</v>
      </c>
      <c r="G436" s="299">
        <v>0.375</v>
      </c>
      <c r="H436" s="174" t="s">
        <v>7463</v>
      </c>
      <c r="I436" s="174" t="s">
        <v>7470</v>
      </c>
      <c r="J436" s="174" t="s">
        <v>97</v>
      </c>
      <c r="K436" s="174" t="s">
        <v>725</v>
      </c>
      <c r="L436" s="155" t="s">
        <v>86</v>
      </c>
      <c r="M436" s="300"/>
    </row>
    <row r="437" hidden="1">
      <c r="A437" s="174" t="str">
        <f t="shared" si="1"/>
        <v>1366844606</v>
      </c>
      <c r="B437" s="174">
        <f>VLOOKUP(A437, 'FEB VERIFIED - OPEN'!A:C, 3,0)</f>
        <v>430</v>
      </c>
      <c r="C437" s="174" t="s">
        <v>730</v>
      </c>
      <c r="D437" s="174">
        <v>13668.0</v>
      </c>
      <c r="E437" s="298">
        <v>23634.0</v>
      </c>
      <c r="F437" s="177">
        <v>44606.0</v>
      </c>
      <c r="G437" s="299">
        <v>0.3958333333333333</v>
      </c>
      <c r="H437" s="174" t="s">
        <v>7463</v>
      </c>
      <c r="I437" s="174" t="s">
        <v>7470</v>
      </c>
      <c r="J437" s="174" t="s">
        <v>97</v>
      </c>
      <c r="K437" s="174" t="s">
        <v>731</v>
      </c>
      <c r="L437" s="155" t="s">
        <v>122</v>
      </c>
      <c r="M437" s="300"/>
    </row>
    <row r="438" hidden="1">
      <c r="A438" s="174" t="str">
        <f t="shared" si="1"/>
        <v>1805844606</v>
      </c>
      <c r="B438" s="174">
        <f>VLOOKUP(A438, 'FEB VERIFIED - OPEN'!A:C, 3,0)</f>
        <v>431</v>
      </c>
      <c r="C438" s="174" t="s">
        <v>732</v>
      </c>
      <c r="D438" s="174">
        <v>18058.0</v>
      </c>
      <c r="E438" s="298">
        <v>22897.0</v>
      </c>
      <c r="F438" s="177">
        <v>44606.0</v>
      </c>
      <c r="G438" s="299">
        <v>0.3958333333333333</v>
      </c>
      <c r="H438" s="174" t="s">
        <v>7463</v>
      </c>
      <c r="I438" s="174" t="s">
        <v>7472</v>
      </c>
      <c r="J438" s="174" t="s">
        <v>97</v>
      </c>
      <c r="K438" s="174" t="s">
        <v>94</v>
      </c>
      <c r="L438" s="155" t="s">
        <v>96</v>
      </c>
      <c r="M438" s="300"/>
    </row>
    <row r="439" hidden="1">
      <c r="A439" s="174" t="str">
        <f t="shared" si="1"/>
        <v>1811344606</v>
      </c>
      <c r="B439" s="174">
        <f>VLOOKUP(A439, 'FEB VERIFIED - OPEN'!A:C, 3,0)</f>
        <v>432</v>
      </c>
      <c r="C439" s="174" t="s">
        <v>733</v>
      </c>
      <c r="D439" s="174">
        <v>18113.0</v>
      </c>
      <c r="E439" s="298">
        <v>17944.0</v>
      </c>
      <c r="F439" s="177">
        <v>44606.0</v>
      </c>
      <c r="G439" s="299">
        <v>0.3958333333333333</v>
      </c>
      <c r="H439" s="174" t="s">
        <v>7463</v>
      </c>
      <c r="I439" s="174" t="s">
        <v>7472</v>
      </c>
      <c r="J439" s="174" t="s">
        <v>97</v>
      </c>
      <c r="K439" s="174" t="s">
        <v>166</v>
      </c>
      <c r="L439" s="155" t="s">
        <v>96</v>
      </c>
      <c r="M439" s="300"/>
    </row>
    <row r="440" hidden="1">
      <c r="A440" s="174" t="str">
        <f t="shared" si="1"/>
        <v>1426244606</v>
      </c>
      <c r="B440" s="174">
        <f>VLOOKUP(A440, 'FEB VERIFIED - OPEN'!A:C, 3,0)</f>
        <v>433</v>
      </c>
      <c r="C440" s="174" t="s">
        <v>713</v>
      </c>
      <c r="D440" s="174">
        <v>14262.0</v>
      </c>
      <c r="E440" s="298">
        <v>31118.0</v>
      </c>
      <c r="F440" s="177">
        <v>44606.0</v>
      </c>
      <c r="G440" s="299">
        <v>0.3333333333333333</v>
      </c>
      <c r="H440" s="174" t="s">
        <v>7468</v>
      </c>
      <c r="I440" s="174" t="s">
        <v>7473</v>
      </c>
      <c r="J440" s="174" t="s">
        <v>101</v>
      </c>
      <c r="K440" s="174" t="s">
        <v>89</v>
      </c>
      <c r="L440" s="155" t="s">
        <v>122</v>
      </c>
      <c r="M440" s="300"/>
    </row>
    <row r="441" hidden="1">
      <c r="A441" s="174" t="str">
        <f t="shared" si="1"/>
        <v>1136344606</v>
      </c>
      <c r="B441" s="174">
        <f>VLOOKUP(A441, 'FEB VERIFIED - OPEN'!A:C, 3,0)</f>
        <v>434</v>
      </c>
      <c r="C441" s="174" t="s">
        <v>716</v>
      </c>
      <c r="D441" s="174">
        <v>11363.0</v>
      </c>
      <c r="E441" s="298">
        <v>23246.0</v>
      </c>
      <c r="F441" s="177">
        <v>44606.0</v>
      </c>
      <c r="G441" s="299">
        <v>0.34375</v>
      </c>
      <c r="H441" s="174" t="s">
        <v>7463</v>
      </c>
      <c r="I441" s="174" t="s">
        <v>7473</v>
      </c>
      <c r="J441" s="174" t="s">
        <v>101</v>
      </c>
      <c r="K441" s="174" t="s">
        <v>154</v>
      </c>
      <c r="L441" s="155" t="s">
        <v>86</v>
      </c>
      <c r="M441" s="301" t="s">
        <v>8738</v>
      </c>
    </row>
    <row r="442" hidden="1">
      <c r="A442" s="174" t="str">
        <f t="shared" si="1"/>
        <v>1401944606</v>
      </c>
      <c r="B442" s="174">
        <f>VLOOKUP(A442, 'FEB VERIFIED - OPEN'!A:C, 3,0)</f>
        <v>435</v>
      </c>
      <c r="C442" s="174" t="s">
        <v>726</v>
      </c>
      <c r="D442" s="174">
        <v>14019.0</v>
      </c>
      <c r="E442" s="298">
        <v>23292.0</v>
      </c>
      <c r="F442" s="177">
        <v>44606.0</v>
      </c>
      <c r="G442" s="299">
        <v>0.375</v>
      </c>
      <c r="H442" s="174" t="s">
        <v>7463</v>
      </c>
      <c r="I442" s="174" t="s">
        <v>7473</v>
      </c>
      <c r="J442" s="174" t="s">
        <v>101</v>
      </c>
      <c r="K442" s="174" t="s">
        <v>147</v>
      </c>
      <c r="L442" s="155" t="s">
        <v>122</v>
      </c>
      <c r="M442" s="300"/>
    </row>
    <row r="443" hidden="1">
      <c r="A443" s="174" t="str">
        <f t="shared" si="1"/>
        <v>1120944606</v>
      </c>
      <c r="B443" s="174">
        <f>VLOOKUP(A443, 'FEB VERIFIED - OPEN'!A:C, 3,0)</f>
        <v>436</v>
      </c>
      <c r="C443" s="174" t="s">
        <v>734</v>
      </c>
      <c r="D443" s="174">
        <v>11209.0</v>
      </c>
      <c r="E443" s="298">
        <v>27406.0</v>
      </c>
      <c r="F443" s="177">
        <v>44606.0</v>
      </c>
      <c r="G443" s="299">
        <v>0.3958333333333333</v>
      </c>
      <c r="H443" s="174" t="s">
        <v>7463</v>
      </c>
      <c r="I443" s="174" t="s">
        <v>7473</v>
      </c>
      <c r="J443" s="174" t="s">
        <v>101</v>
      </c>
      <c r="K443" s="174" t="s">
        <v>127</v>
      </c>
      <c r="L443" s="155" t="s">
        <v>122</v>
      </c>
      <c r="M443" s="300"/>
    </row>
    <row r="444" hidden="1">
      <c r="A444" s="174" t="str">
        <f t="shared" si="1"/>
        <v>1014044606</v>
      </c>
      <c r="B444" s="174">
        <f>VLOOKUP(A444, 'FEB VERIFIED - OPEN'!A:C, 3,0)</f>
        <v>437</v>
      </c>
      <c r="C444" s="174" t="s">
        <v>738</v>
      </c>
      <c r="D444" s="174">
        <v>10140.0</v>
      </c>
      <c r="E444" s="298">
        <v>24305.0</v>
      </c>
      <c r="F444" s="177">
        <v>44606.0</v>
      </c>
      <c r="G444" s="299">
        <v>0.4166666666666667</v>
      </c>
      <c r="H444" s="174" t="s">
        <v>7468</v>
      </c>
      <c r="I444" s="174" t="s">
        <v>7470</v>
      </c>
      <c r="J444" s="174" t="s">
        <v>97</v>
      </c>
      <c r="K444" s="174" t="s">
        <v>131</v>
      </c>
      <c r="L444" s="155" t="s">
        <v>100</v>
      </c>
      <c r="M444" s="300"/>
    </row>
    <row r="445" hidden="1">
      <c r="A445" s="174" t="str">
        <f t="shared" si="1"/>
        <v>1490844606</v>
      </c>
      <c r="B445" s="174">
        <f>VLOOKUP(A445, 'FEB VERIFIED - OPEN'!A:C, 3,0)</f>
        <v>438</v>
      </c>
      <c r="C445" s="174" t="s">
        <v>714</v>
      </c>
      <c r="D445" s="174">
        <v>14908.0</v>
      </c>
      <c r="E445" s="298">
        <v>23122.0</v>
      </c>
      <c r="F445" s="177">
        <v>44606.0</v>
      </c>
      <c r="G445" s="299">
        <v>0.3333333333333333</v>
      </c>
      <c r="H445" s="174" t="s">
        <v>7468</v>
      </c>
      <c r="I445" s="174" t="s">
        <v>7464</v>
      </c>
      <c r="J445" s="174" t="s">
        <v>93</v>
      </c>
      <c r="K445" s="174" t="s">
        <v>106</v>
      </c>
      <c r="L445" s="155" t="s">
        <v>100</v>
      </c>
      <c r="M445" s="300"/>
    </row>
    <row r="446" hidden="1">
      <c r="A446" s="174" t="str">
        <f t="shared" si="1"/>
        <v>1593944606</v>
      </c>
      <c r="B446" s="174">
        <f>VLOOKUP(A446, 'FEB VERIFIED - OPEN'!A:C, 3,0)</f>
        <v>439</v>
      </c>
      <c r="C446" s="174" t="s">
        <v>717</v>
      </c>
      <c r="D446" s="174">
        <v>15939.0</v>
      </c>
      <c r="E446" s="298">
        <v>24219.0</v>
      </c>
      <c r="F446" s="177">
        <v>44606.0</v>
      </c>
      <c r="G446" s="299">
        <v>0.34375</v>
      </c>
      <c r="H446" s="174" t="s">
        <v>7468</v>
      </c>
      <c r="I446" s="174" t="s">
        <v>7464</v>
      </c>
      <c r="J446" s="174" t="s">
        <v>93</v>
      </c>
      <c r="K446" s="174" t="s">
        <v>189</v>
      </c>
      <c r="L446" s="155" t="s">
        <v>86</v>
      </c>
      <c r="M446" s="300"/>
    </row>
    <row r="447" hidden="1">
      <c r="A447" s="174" t="str">
        <f t="shared" si="1"/>
        <v>972644606</v>
      </c>
      <c r="B447" s="174">
        <f>VLOOKUP(A447, 'FEB VERIFIED - OPEN'!A:C, 3,0)</f>
        <v>440</v>
      </c>
      <c r="C447" s="174" t="s">
        <v>718</v>
      </c>
      <c r="D447" s="174">
        <v>9726.0</v>
      </c>
      <c r="E447" s="298">
        <v>23374.0</v>
      </c>
      <c r="F447" s="177">
        <v>44606.0</v>
      </c>
      <c r="G447" s="299">
        <v>0.3541666666666667</v>
      </c>
      <c r="H447" s="174" t="s">
        <v>7463</v>
      </c>
      <c r="I447" s="174" t="s">
        <v>7464</v>
      </c>
      <c r="J447" s="174" t="s">
        <v>93</v>
      </c>
      <c r="K447" s="174" t="s">
        <v>147</v>
      </c>
      <c r="L447" s="155" t="s">
        <v>122</v>
      </c>
      <c r="M447" s="300"/>
    </row>
    <row r="448" hidden="1">
      <c r="A448" s="174" t="str">
        <f t="shared" si="1"/>
        <v>1784444606</v>
      </c>
      <c r="B448" s="174">
        <f>VLOOKUP(A448, 'FEB VERIFIED - OPEN'!A:C, 3,0)</f>
        <v>441</v>
      </c>
      <c r="C448" s="174" t="s">
        <v>723</v>
      </c>
      <c r="D448" s="174">
        <v>17844.0</v>
      </c>
      <c r="E448" s="298">
        <v>30422.0</v>
      </c>
      <c r="F448" s="177">
        <v>44606.0</v>
      </c>
      <c r="G448" s="299">
        <v>0.3645833333333333</v>
      </c>
      <c r="H448" s="174" t="s">
        <v>7468</v>
      </c>
      <c r="I448" s="174" t="s">
        <v>7464</v>
      </c>
      <c r="J448" s="174" t="s">
        <v>93</v>
      </c>
      <c r="K448" s="174" t="s">
        <v>174</v>
      </c>
      <c r="L448" s="155" t="s">
        <v>122</v>
      </c>
      <c r="M448" s="300"/>
    </row>
    <row r="449" hidden="1">
      <c r="A449" s="174" t="str">
        <f t="shared" si="1"/>
        <v>1108044606</v>
      </c>
      <c r="B449" s="174">
        <f>VLOOKUP(A449, 'FEB VERIFIED - OPEN'!A:C, 3,0)</f>
        <v>442</v>
      </c>
      <c r="C449" s="174" t="s">
        <v>727</v>
      </c>
      <c r="D449" s="174">
        <v>11080.0</v>
      </c>
      <c r="E449" s="298">
        <v>16280.0</v>
      </c>
      <c r="F449" s="177">
        <v>44606.0</v>
      </c>
      <c r="G449" s="299">
        <v>0.375</v>
      </c>
      <c r="H449" s="174" t="s">
        <v>7468</v>
      </c>
      <c r="I449" s="174" t="s">
        <v>7464</v>
      </c>
      <c r="J449" s="174" t="s">
        <v>93</v>
      </c>
      <c r="K449" s="174" t="s">
        <v>119</v>
      </c>
      <c r="L449" s="155" t="s">
        <v>100</v>
      </c>
      <c r="M449" s="300"/>
    </row>
    <row r="450" hidden="1">
      <c r="A450" s="174" t="str">
        <f t="shared" si="1"/>
        <v>1062644606</v>
      </c>
      <c r="B450" s="174">
        <f>VLOOKUP(A450, 'FEB VERIFIED - OPEN'!A:C, 3,0)</f>
        <v>443</v>
      </c>
      <c r="C450" s="174" t="s">
        <v>728</v>
      </c>
      <c r="D450" s="174">
        <v>10626.0</v>
      </c>
      <c r="E450" s="298">
        <v>18426.0</v>
      </c>
      <c r="F450" s="177">
        <v>44606.0</v>
      </c>
      <c r="G450" s="299">
        <v>0.375</v>
      </c>
      <c r="H450" s="174" t="s">
        <v>7463</v>
      </c>
      <c r="I450" s="174" t="s">
        <v>7464</v>
      </c>
      <c r="J450" s="174" t="s">
        <v>93</v>
      </c>
      <c r="K450" s="174" t="s">
        <v>147</v>
      </c>
      <c r="L450" s="155" t="s">
        <v>122</v>
      </c>
      <c r="M450" s="300"/>
    </row>
    <row r="451" hidden="1">
      <c r="A451" s="174" t="str">
        <f t="shared" si="1"/>
        <v>1131944606</v>
      </c>
      <c r="B451" s="174">
        <f>VLOOKUP(A451, 'FEB VERIFIED - OPEN'!A:C, 3,0)</f>
        <v>444</v>
      </c>
      <c r="C451" s="174" t="s">
        <v>735</v>
      </c>
      <c r="D451" s="174">
        <v>11319.0</v>
      </c>
      <c r="E451" s="298">
        <v>22198.0</v>
      </c>
      <c r="F451" s="177">
        <v>44606.0</v>
      </c>
      <c r="G451" s="299">
        <v>0.3958333333333333</v>
      </c>
      <c r="H451" s="174" t="s">
        <v>7468</v>
      </c>
      <c r="I451" s="174" t="s">
        <v>7464</v>
      </c>
      <c r="J451" s="174" t="s">
        <v>93</v>
      </c>
      <c r="K451" s="174" t="s">
        <v>102</v>
      </c>
      <c r="L451" s="155" t="s">
        <v>112</v>
      </c>
      <c r="M451" s="300"/>
    </row>
    <row r="452" hidden="1">
      <c r="A452" s="174" t="str">
        <f t="shared" si="1"/>
        <v>1673444606</v>
      </c>
      <c r="B452" s="174">
        <f>VLOOKUP(A452, 'FEB VERIFIED - OPEN'!A:C, 3,0)</f>
        <v>445</v>
      </c>
      <c r="C452" s="174" t="s">
        <v>715</v>
      </c>
      <c r="D452" s="174">
        <v>16734.0</v>
      </c>
      <c r="E452" s="298">
        <v>16208.0</v>
      </c>
      <c r="F452" s="177">
        <v>44606.0</v>
      </c>
      <c r="G452" s="299">
        <v>0.3333333333333333</v>
      </c>
      <c r="H452" s="174" t="s">
        <v>7468</v>
      </c>
      <c r="I452" s="174" t="s">
        <v>7473</v>
      </c>
      <c r="J452" s="174" t="s">
        <v>101</v>
      </c>
      <c r="K452" s="174" t="s">
        <v>224</v>
      </c>
      <c r="L452" s="155" t="s">
        <v>100</v>
      </c>
      <c r="M452" s="300"/>
    </row>
    <row r="453" hidden="1">
      <c r="A453" s="174" t="str">
        <f t="shared" si="1"/>
        <v>1609044606</v>
      </c>
      <c r="B453" s="174">
        <f>VLOOKUP(A453, 'FEB VERIFIED - OPEN'!A:C, 3,0)</f>
        <v>446</v>
      </c>
      <c r="C453" s="174" t="s">
        <v>736</v>
      </c>
      <c r="D453" s="174">
        <v>16090.0</v>
      </c>
      <c r="E453" s="298">
        <v>23657.0</v>
      </c>
      <c r="F453" s="177">
        <v>44606.0</v>
      </c>
      <c r="G453" s="299">
        <v>0.3958333333333333</v>
      </c>
      <c r="H453" s="174" t="s">
        <v>7468</v>
      </c>
      <c r="I453" s="174" t="s">
        <v>7473</v>
      </c>
      <c r="J453" s="174" t="s">
        <v>101</v>
      </c>
      <c r="K453" s="174" t="s">
        <v>106</v>
      </c>
      <c r="L453" s="155" t="s">
        <v>100</v>
      </c>
      <c r="M453" s="300"/>
    </row>
    <row r="454" hidden="1">
      <c r="A454" s="174" t="str">
        <f t="shared" si="1"/>
        <v>964244606</v>
      </c>
      <c r="B454" s="174">
        <f>VLOOKUP(A454, 'FEB VERIFIED - OPEN'!A:C, 3,0)</f>
        <v>447</v>
      </c>
      <c r="C454" s="174" t="s">
        <v>740</v>
      </c>
      <c r="D454" s="174">
        <v>9642.0</v>
      </c>
      <c r="E454" s="298">
        <v>17215.0</v>
      </c>
      <c r="F454" s="177">
        <v>44606.0</v>
      </c>
      <c r="G454" s="299">
        <v>0.4270833333333333</v>
      </c>
      <c r="H454" s="174" t="s">
        <v>7468</v>
      </c>
      <c r="I454" s="174" t="s">
        <v>7473</v>
      </c>
      <c r="J454" s="174" t="s">
        <v>101</v>
      </c>
      <c r="K454" s="174" t="s">
        <v>113</v>
      </c>
      <c r="L454" s="155" t="s">
        <v>100</v>
      </c>
      <c r="M454" s="300"/>
    </row>
    <row r="455" hidden="1">
      <c r="A455" s="174" t="str">
        <f t="shared" si="1"/>
        <v>1361044606</v>
      </c>
      <c r="B455" s="174">
        <f>VLOOKUP(A455, 'FEB VERIFIED - OPEN'!A:C, 3,0)</f>
        <v>448</v>
      </c>
      <c r="C455" s="174" t="s">
        <v>737</v>
      </c>
      <c r="D455" s="174">
        <v>13610.0</v>
      </c>
      <c r="E455" s="298">
        <v>18047.0</v>
      </c>
      <c r="F455" s="177">
        <v>44606.0</v>
      </c>
      <c r="G455" s="299">
        <v>0.40625</v>
      </c>
      <c r="H455" s="174" t="s">
        <v>7468</v>
      </c>
      <c r="I455" s="174" t="s">
        <v>7464</v>
      </c>
      <c r="J455" s="174" t="s">
        <v>93</v>
      </c>
      <c r="K455" s="174" t="s">
        <v>164</v>
      </c>
      <c r="L455" s="155" t="s">
        <v>86</v>
      </c>
      <c r="M455" s="300"/>
    </row>
    <row r="456" hidden="1">
      <c r="A456" s="174" t="str">
        <f t="shared" si="1"/>
        <v>1223044606</v>
      </c>
      <c r="B456" s="174">
        <f>VLOOKUP(A456, 'FEB VERIFIED - OPEN'!A:C, 3,0)</f>
        <v>449</v>
      </c>
      <c r="C456" s="174" t="s">
        <v>739</v>
      </c>
      <c r="D456" s="174">
        <v>12230.0</v>
      </c>
      <c r="E456" s="298">
        <v>18378.0</v>
      </c>
      <c r="F456" s="177">
        <v>44606.0</v>
      </c>
      <c r="G456" s="299">
        <v>0.4166666666666667</v>
      </c>
      <c r="H456" s="174" t="s">
        <v>7463</v>
      </c>
      <c r="I456" s="174" t="s">
        <v>7470</v>
      </c>
      <c r="J456" s="174" t="s">
        <v>97</v>
      </c>
      <c r="K456" s="174" t="s">
        <v>89</v>
      </c>
      <c r="L456" s="155" t="s">
        <v>96</v>
      </c>
      <c r="M456" s="300"/>
    </row>
    <row r="457" hidden="1">
      <c r="A457" s="174" t="str">
        <f t="shared" si="1"/>
        <v>1549044606</v>
      </c>
      <c r="B457" s="174">
        <f>VLOOKUP(A457, 'FEB VERIFIED - OPEN'!A:C, 3,0)</f>
        <v>450</v>
      </c>
      <c r="C457" s="174" t="s">
        <v>743</v>
      </c>
      <c r="D457" s="174">
        <v>15490.0</v>
      </c>
      <c r="E457" s="298">
        <v>31492.0</v>
      </c>
      <c r="F457" s="177">
        <v>44606.0</v>
      </c>
      <c r="G457" s="299">
        <v>0.4479166666666667</v>
      </c>
      <c r="H457" s="174" t="s">
        <v>7463</v>
      </c>
      <c r="I457" s="174" t="s">
        <v>7470</v>
      </c>
      <c r="J457" s="174" t="s">
        <v>97</v>
      </c>
      <c r="K457" s="174" t="s">
        <v>189</v>
      </c>
      <c r="L457" s="155" t="s">
        <v>86</v>
      </c>
      <c r="M457" s="300"/>
    </row>
    <row r="458" hidden="1">
      <c r="A458" s="174" t="str">
        <f t="shared" si="1"/>
        <v>1800344606</v>
      </c>
      <c r="B458" s="174">
        <f>VLOOKUP(A458, 'FEB VERIFIED - OPEN'!A:C, 3,0)</f>
        <v>451</v>
      </c>
      <c r="C458" s="174" t="s">
        <v>744</v>
      </c>
      <c r="D458" s="174">
        <v>18003.0</v>
      </c>
      <c r="E458" s="298">
        <v>23265.0</v>
      </c>
      <c r="F458" s="177">
        <v>44606.0</v>
      </c>
      <c r="G458" s="299">
        <v>0.4479166666666667</v>
      </c>
      <c r="H458" s="174" t="s">
        <v>7468</v>
      </c>
      <c r="I458" s="174" t="s">
        <v>7472</v>
      </c>
      <c r="J458" s="174" t="s">
        <v>97</v>
      </c>
      <c r="K458" s="174" t="s">
        <v>189</v>
      </c>
      <c r="L458" s="155" t="s">
        <v>96</v>
      </c>
      <c r="M458" s="300"/>
    </row>
    <row r="459" hidden="1">
      <c r="A459" s="174" t="str">
        <f t="shared" si="1"/>
        <v>1294644606</v>
      </c>
      <c r="B459" s="174">
        <f>VLOOKUP(A459, 'FEB VERIFIED - OPEN'!A:C, 3,0)</f>
        <v>452</v>
      </c>
      <c r="C459" s="174" t="s">
        <v>729</v>
      </c>
      <c r="D459" s="174">
        <v>12946.0</v>
      </c>
      <c r="E459" s="298">
        <v>22894.0</v>
      </c>
      <c r="F459" s="177">
        <v>44606.0</v>
      </c>
      <c r="G459" s="299">
        <v>0.3854166666666667</v>
      </c>
      <c r="H459" s="174" t="s">
        <v>7468</v>
      </c>
      <c r="I459" s="174" t="s">
        <v>7473</v>
      </c>
      <c r="J459" s="174" t="s">
        <v>101</v>
      </c>
      <c r="K459" s="174" t="s">
        <v>106</v>
      </c>
      <c r="L459" s="155" t="s">
        <v>112</v>
      </c>
      <c r="M459" s="300"/>
    </row>
    <row r="460" hidden="1">
      <c r="A460" s="174" t="str">
        <f t="shared" si="1"/>
        <v>1231844606</v>
      </c>
      <c r="B460" s="174">
        <f>VLOOKUP(A460, 'FEB VERIFIED - OPEN'!A:C, 3,0)</f>
        <v>453</v>
      </c>
      <c r="C460" s="174" t="s">
        <v>741</v>
      </c>
      <c r="D460" s="174">
        <v>12318.0</v>
      </c>
      <c r="E460" s="298">
        <v>20463.0</v>
      </c>
      <c r="F460" s="177">
        <v>44606.0</v>
      </c>
      <c r="G460" s="299">
        <v>0.4375</v>
      </c>
      <c r="H460" s="174" t="s">
        <v>7463</v>
      </c>
      <c r="I460" s="174" t="s">
        <v>7464</v>
      </c>
      <c r="J460" s="174" t="s">
        <v>93</v>
      </c>
      <c r="K460" s="174" t="s">
        <v>102</v>
      </c>
      <c r="L460" s="155" t="s">
        <v>100</v>
      </c>
      <c r="M460" s="300"/>
    </row>
    <row r="461" hidden="1">
      <c r="A461" s="174" t="str">
        <f t="shared" si="1"/>
        <v>1805744606</v>
      </c>
      <c r="B461" s="174">
        <f>VLOOKUP(A461, 'FEB VERIFIED - OPEN'!A:C, 3,0)</f>
        <v>454</v>
      </c>
      <c r="C461" s="174" t="s">
        <v>745</v>
      </c>
      <c r="D461" s="174">
        <v>18057.0</v>
      </c>
      <c r="E461" s="298">
        <v>20898.0</v>
      </c>
      <c r="F461" s="177">
        <v>44606.0</v>
      </c>
      <c r="G461" s="299">
        <v>0.4479166666666667</v>
      </c>
      <c r="H461" s="174" t="s">
        <v>7468</v>
      </c>
      <c r="I461" s="174" t="s">
        <v>7472</v>
      </c>
      <c r="J461" s="174" t="s">
        <v>97</v>
      </c>
      <c r="K461" s="174" t="s">
        <v>117</v>
      </c>
      <c r="L461" s="155" t="s">
        <v>96</v>
      </c>
      <c r="M461" s="300"/>
    </row>
    <row r="462" hidden="1">
      <c r="A462" s="174" t="str">
        <f t="shared" si="1"/>
        <v>1811544606</v>
      </c>
      <c r="B462" s="174">
        <f>VLOOKUP(A462, 'FEB VERIFIED - OPEN'!A:C, 3,0)</f>
        <v>455</v>
      </c>
      <c r="C462" s="174" t="s">
        <v>746</v>
      </c>
      <c r="D462" s="174">
        <v>18115.0</v>
      </c>
      <c r="E462" s="298">
        <v>30483.0</v>
      </c>
      <c r="F462" s="177">
        <v>44606.0</v>
      </c>
      <c r="G462" s="299">
        <v>0.46875</v>
      </c>
      <c r="H462" s="174" t="s">
        <v>7463</v>
      </c>
      <c r="I462" s="174" t="s">
        <v>7470</v>
      </c>
      <c r="J462" s="174" t="s">
        <v>97</v>
      </c>
      <c r="K462" s="174" t="s">
        <v>747</v>
      </c>
      <c r="L462" s="155" t="s">
        <v>96</v>
      </c>
      <c r="M462" s="300"/>
    </row>
    <row r="463" hidden="1">
      <c r="A463" s="174" t="str">
        <f t="shared" si="1"/>
        <v>1572944606</v>
      </c>
      <c r="B463" s="174">
        <f>VLOOKUP(A463, 'FEB VERIFIED - OPEN'!A:C, 3,0)</f>
        <v>456</v>
      </c>
      <c r="C463" s="174" t="s">
        <v>742</v>
      </c>
      <c r="D463" s="174">
        <v>15729.0</v>
      </c>
      <c r="E463" s="298">
        <v>27327.0</v>
      </c>
      <c r="F463" s="177">
        <v>44606.0</v>
      </c>
      <c r="G463" s="299">
        <v>0.4375</v>
      </c>
      <c r="H463" s="174" t="s">
        <v>7468</v>
      </c>
      <c r="I463" s="174" t="s">
        <v>7464</v>
      </c>
      <c r="J463" s="174" t="s">
        <v>93</v>
      </c>
      <c r="K463" s="174" t="s">
        <v>98</v>
      </c>
      <c r="L463" s="155" t="s">
        <v>86</v>
      </c>
      <c r="M463" s="300"/>
    </row>
    <row r="464" hidden="1">
      <c r="A464" s="174" t="str">
        <f t="shared" si="1"/>
        <v>1807344606</v>
      </c>
      <c r="B464" s="174">
        <f>VLOOKUP(A464, 'FEB VERIFIED - OPEN'!A:C, 3,0)</f>
        <v>457</v>
      </c>
      <c r="C464" s="174" t="s">
        <v>748</v>
      </c>
      <c r="D464" s="174">
        <v>18073.0</v>
      </c>
      <c r="E464" s="298">
        <v>23991.0</v>
      </c>
      <c r="F464" s="177">
        <v>44606.0</v>
      </c>
      <c r="G464" s="299">
        <v>0.46875</v>
      </c>
      <c r="H464" s="174" t="s">
        <v>7463</v>
      </c>
      <c r="I464" s="174" t="s">
        <v>7470</v>
      </c>
      <c r="J464" s="174" t="s">
        <v>97</v>
      </c>
      <c r="K464" s="174" t="s">
        <v>174</v>
      </c>
      <c r="L464" s="155" t="s">
        <v>96</v>
      </c>
      <c r="M464" s="300"/>
    </row>
    <row r="465" hidden="1">
      <c r="A465" s="174" t="str">
        <f t="shared" si="1"/>
        <v>1699544606</v>
      </c>
      <c r="B465" s="174">
        <f>VLOOKUP(A465, 'FEB VERIFIED - OPEN'!A:C, 3,0)</f>
        <v>458</v>
      </c>
      <c r="C465" s="174" t="s">
        <v>749</v>
      </c>
      <c r="D465" s="174">
        <v>16995.0</v>
      </c>
      <c r="E465" s="298">
        <v>24264.0</v>
      </c>
      <c r="F465" s="177">
        <v>44606.0</v>
      </c>
      <c r="G465" s="174" t="e">
        <v>#N/A</v>
      </c>
      <c r="H465" s="174" t="s">
        <v>7468</v>
      </c>
      <c r="I465" s="174" t="s">
        <v>7464</v>
      </c>
      <c r="J465" s="174" t="e">
        <v>#N/A</v>
      </c>
      <c r="K465" s="174" t="s">
        <v>137</v>
      </c>
      <c r="L465" s="155" t="s">
        <v>122</v>
      </c>
      <c r="M465" s="300"/>
    </row>
    <row r="466" hidden="1">
      <c r="A466" s="174" t="str">
        <f t="shared" si="1"/>
        <v>1804344606</v>
      </c>
      <c r="B466" s="174">
        <f>VLOOKUP(A466, 'FEB VERIFIED - OPEN'!A:C, 3,0)</f>
        <v>459</v>
      </c>
      <c r="C466" s="174" t="s">
        <v>750</v>
      </c>
      <c r="D466" s="174">
        <v>18043.0</v>
      </c>
      <c r="E466" s="298">
        <v>25256.0</v>
      </c>
      <c r="F466" s="177">
        <v>44606.0</v>
      </c>
      <c r="G466" s="299">
        <v>0.5416666666666666</v>
      </c>
      <c r="H466" s="174" t="s">
        <v>7468</v>
      </c>
      <c r="I466" s="174" t="s">
        <v>7472</v>
      </c>
      <c r="J466" s="174" t="s">
        <v>97</v>
      </c>
      <c r="K466" s="174" t="s">
        <v>117</v>
      </c>
      <c r="L466" s="155" t="s">
        <v>96</v>
      </c>
      <c r="M466" s="300"/>
    </row>
    <row r="467" hidden="1">
      <c r="A467" s="174" t="str">
        <f t="shared" si="1"/>
        <v>1811444606</v>
      </c>
      <c r="B467" s="174">
        <f>VLOOKUP(A467, 'FEB VERIFIED - OPEN'!A:C, 3,0)</f>
        <v>460</v>
      </c>
      <c r="C467" s="174" t="s">
        <v>751</v>
      </c>
      <c r="D467" s="174">
        <v>18114.0</v>
      </c>
      <c r="E467" s="298">
        <v>32736.0</v>
      </c>
      <c r="F467" s="177">
        <v>44606.0</v>
      </c>
      <c r="G467" s="299">
        <v>0.5416666666666666</v>
      </c>
      <c r="H467" s="174" t="s">
        <v>7463</v>
      </c>
      <c r="I467" s="174" t="s">
        <v>7470</v>
      </c>
      <c r="J467" s="174" t="s">
        <v>97</v>
      </c>
      <c r="K467" s="174" t="s">
        <v>147</v>
      </c>
      <c r="L467" s="155" t="s">
        <v>96</v>
      </c>
      <c r="M467" s="300"/>
    </row>
    <row r="468" hidden="1">
      <c r="A468" s="174" t="str">
        <f t="shared" si="1"/>
        <v>1419644606</v>
      </c>
      <c r="B468" s="174">
        <f>VLOOKUP(A468, 'FEB VERIFIED - OPEN'!A:C, 3,0)</f>
        <v>461</v>
      </c>
      <c r="C468" s="174" t="s">
        <v>752</v>
      </c>
      <c r="D468" s="174">
        <v>14196.0</v>
      </c>
      <c r="E468" s="298">
        <v>12003.0</v>
      </c>
      <c r="F468" s="177">
        <v>44606.0</v>
      </c>
      <c r="G468" s="299">
        <v>0.5416666666666666</v>
      </c>
      <c r="H468" s="174" t="s">
        <v>7468</v>
      </c>
      <c r="I468" s="174" t="s">
        <v>7473</v>
      </c>
      <c r="J468" s="174" t="s">
        <v>101</v>
      </c>
      <c r="K468" s="174" t="s">
        <v>89</v>
      </c>
      <c r="L468" s="155" t="s">
        <v>86</v>
      </c>
      <c r="M468" s="300"/>
    </row>
    <row r="469" hidden="1">
      <c r="A469" s="174" t="str">
        <f t="shared" si="1"/>
        <v>1789344606</v>
      </c>
      <c r="B469" s="174">
        <f>VLOOKUP(A469, 'FEB VERIFIED - OPEN'!A:C, 3,0)</f>
        <v>462</v>
      </c>
      <c r="C469" s="174" t="s">
        <v>755</v>
      </c>
      <c r="D469" s="174">
        <v>17893.0</v>
      </c>
      <c r="E469" s="298">
        <v>17174.0</v>
      </c>
      <c r="F469" s="177">
        <v>44606.0</v>
      </c>
      <c r="G469" s="299">
        <v>0.5625</v>
      </c>
      <c r="H469" s="174" t="s">
        <v>7463</v>
      </c>
      <c r="I469" s="174" t="s">
        <v>7464</v>
      </c>
      <c r="J469" s="174" t="s">
        <v>93</v>
      </c>
      <c r="K469" s="174" t="s">
        <v>147</v>
      </c>
      <c r="L469" s="155" t="s">
        <v>122</v>
      </c>
      <c r="M469" s="300"/>
    </row>
    <row r="470" hidden="1">
      <c r="A470" s="174" t="str">
        <f t="shared" si="1"/>
        <v>1595144606</v>
      </c>
      <c r="B470" s="174">
        <f>VLOOKUP(A470, 'FEB VERIFIED - OPEN'!A:C, 3,0)</f>
        <v>463</v>
      </c>
      <c r="C470" s="174" t="s">
        <v>759</v>
      </c>
      <c r="D470" s="174">
        <v>15951.0</v>
      </c>
      <c r="E470" s="298">
        <v>31987.0</v>
      </c>
      <c r="F470" s="177">
        <v>44606.0</v>
      </c>
      <c r="G470" s="299">
        <v>0.5729166666666666</v>
      </c>
      <c r="H470" s="174" t="s">
        <v>7463</v>
      </c>
      <c r="I470" s="174" t="s">
        <v>7470</v>
      </c>
      <c r="J470" s="174" t="s">
        <v>88</v>
      </c>
      <c r="K470" s="174" t="s">
        <v>131</v>
      </c>
      <c r="L470" s="155" t="s">
        <v>100</v>
      </c>
      <c r="M470" s="300"/>
    </row>
    <row r="471" hidden="1">
      <c r="A471" s="174" t="str">
        <f t="shared" si="1"/>
        <v>1597944606</v>
      </c>
      <c r="B471" s="174">
        <f>VLOOKUP(A471, 'FEB VERIFIED - OPEN'!A:C, 3,0)</f>
        <v>464</v>
      </c>
      <c r="C471" s="174" t="s">
        <v>756</v>
      </c>
      <c r="D471" s="174">
        <v>15979.0</v>
      </c>
      <c r="E471" s="298">
        <v>22579.0</v>
      </c>
      <c r="F471" s="177">
        <v>44606.0</v>
      </c>
      <c r="G471" s="299">
        <v>0.5625</v>
      </c>
      <c r="H471" s="174" t="s">
        <v>7463</v>
      </c>
      <c r="I471" s="174" t="s">
        <v>7473</v>
      </c>
      <c r="J471" s="174" t="s">
        <v>101</v>
      </c>
      <c r="K471" s="174" t="s">
        <v>113</v>
      </c>
      <c r="L471" s="155" t="s">
        <v>100</v>
      </c>
      <c r="M471" s="300"/>
    </row>
    <row r="472" hidden="1">
      <c r="A472" s="174" t="str">
        <f t="shared" si="1"/>
        <v>1408844606</v>
      </c>
      <c r="B472" s="174">
        <f>VLOOKUP(A472, 'FEB VERIFIED - OPEN'!A:C, 3,0)</f>
        <v>465</v>
      </c>
      <c r="C472" s="174" t="s">
        <v>761</v>
      </c>
      <c r="D472" s="174">
        <v>14088.0</v>
      </c>
      <c r="E472" s="298">
        <v>22147.0</v>
      </c>
      <c r="F472" s="177">
        <v>44606.0</v>
      </c>
      <c r="G472" s="299">
        <v>0.5833333333333334</v>
      </c>
      <c r="H472" s="174" t="s">
        <v>7463</v>
      </c>
      <c r="I472" s="174" t="s">
        <v>7464</v>
      </c>
      <c r="J472" s="174" t="s">
        <v>93</v>
      </c>
      <c r="K472" s="174" t="s">
        <v>147</v>
      </c>
      <c r="L472" s="155" t="s">
        <v>86</v>
      </c>
      <c r="M472" s="300"/>
    </row>
    <row r="473" hidden="1">
      <c r="A473" s="174" t="str">
        <f t="shared" si="1"/>
        <v>1395944606</v>
      </c>
      <c r="B473" s="174">
        <f>VLOOKUP(A473, 'FEB VERIFIED - OPEN'!A:C, 3,0)</f>
        <v>466</v>
      </c>
      <c r="C473" s="174" t="s">
        <v>753</v>
      </c>
      <c r="D473" s="174">
        <v>13959.0</v>
      </c>
      <c r="E473" s="298">
        <v>17526.0</v>
      </c>
      <c r="F473" s="177">
        <v>44606.0</v>
      </c>
      <c r="G473" s="299">
        <v>0.5520833333333334</v>
      </c>
      <c r="H473" s="174" t="s">
        <v>7468</v>
      </c>
      <c r="I473" s="174" t="s">
        <v>7464</v>
      </c>
      <c r="J473" s="174" t="s">
        <v>93</v>
      </c>
      <c r="K473" s="174" t="s">
        <v>164</v>
      </c>
      <c r="L473" s="155" t="s">
        <v>86</v>
      </c>
      <c r="M473" s="300"/>
    </row>
    <row r="474" hidden="1">
      <c r="A474" s="174" t="str">
        <f t="shared" si="1"/>
        <v>1064644606</v>
      </c>
      <c r="B474" s="174">
        <f>VLOOKUP(A474, 'FEB VERIFIED - OPEN'!A:C, 3,0)</f>
        <v>467</v>
      </c>
      <c r="C474" s="174" t="s">
        <v>754</v>
      </c>
      <c r="D474" s="174">
        <v>10646.0</v>
      </c>
      <c r="E474" s="298">
        <v>12791.0</v>
      </c>
      <c r="F474" s="177">
        <v>44606.0</v>
      </c>
      <c r="G474" s="299">
        <v>0.5520833333333334</v>
      </c>
      <c r="H474" s="174" t="s">
        <v>7468</v>
      </c>
      <c r="I474" s="174" t="s">
        <v>7473</v>
      </c>
      <c r="J474" s="174" t="s">
        <v>101</v>
      </c>
      <c r="K474" s="174" t="s">
        <v>166</v>
      </c>
      <c r="L474" s="155" t="s">
        <v>122</v>
      </c>
      <c r="M474" s="300"/>
    </row>
    <row r="475" hidden="1">
      <c r="A475" s="174" t="str">
        <f t="shared" si="1"/>
        <v>1558044606</v>
      </c>
      <c r="B475" s="174">
        <f>VLOOKUP(A475, 'FEB VERIFIED - OPEN'!A:C, 3,0)</f>
        <v>468</v>
      </c>
      <c r="C475" s="174" t="s">
        <v>762</v>
      </c>
      <c r="D475" s="174">
        <v>15580.0</v>
      </c>
      <c r="E475" s="298">
        <v>19803.0</v>
      </c>
      <c r="F475" s="177">
        <v>44606.0</v>
      </c>
      <c r="G475" s="299">
        <v>0.5833333333333334</v>
      </c>
      <c r="H475" s="174" t="s">
        <v>7463</v>
      </c>
      <c r="I475" s="174" t="s">
        <v>7473</v>
      </c>
      <c r="J475" s="174" t="s">
        <v>101</v>
      </c>
      <c r="K475" s="174" t="s">
        <v>102</v>
      </c>
      <c r="L475" s="155" t="s">
        <v>112</v>
      </c>
      <c r="M475" s="300"/>
    </row>
    <row r="476" hidden="1">
      <c r="A476" s="174" t="str">
        <f t="shared" si="1"/>
        <v>1302344606</v>
      </c>
      <c r="B476" s="174">
        <f>VLOOKUP(A476, 'FEB VERIFIED - OPEN'!A:C, 3,0)</f>
        <v>469</v>
      </c>
      <c r="C476" s="174" t="s">
        <v>764</v>
      </c>
      <c r="D476" s="174">
        <v>13023.0</v>
      </c>
      <c r="E476" s="298">
        <v>11936.0</v>
      </c>
      <c r="F476" s="177">
        <v>44606.0</v>
      </c>
      <c r="G476" s="299">
        <v>0.59375</v>
      </c>
      <c r="H476" s="174" t="s">
        <v>7463</v>
      </c>
      <c r="I476" s="174" t="s">
        <v>7473</v>
      </c>
      <c r="J476" s="174" t="s">
        <v>101</v>
      </c>
      <c r="K476" s="174" t="s">
        <v>89</v>
      </c>
      <c r="L476" s="155" t="s">
        <v>122</v>
      </c>
      <c r="M476" s="300"/>
    </row>
    <row r="477" hidden="1">
      <c r="A477" s="174" t="str">
        <f t="shared" si="1"/>
        <v>955244606</v>
      </c>
      <c r="B477" s="174">
        <f>VLOOKUP(A477, 'FEB VERIFIED - OPEN'!A:C, 3,0)</f>
        <v>470</v>
      </c>
      <c r="C477" s="174" t="s">
        <v>765</v>
      </c>
      <c r="D477" s="174">
        <v>9552.0</v>
      </c>
      <c r="E477" s="298">
        <v>25547.0</v>
      </c>
      <c r="F477" s="177">
        <v>44606.0</v>
      </c>
      <c r="G477" s="299">
        <v>0.59375</v>
      </c>
      <c r="H477" s="174" t="s">
        <v>7468</v>
      </c>
      <c r="I477" s="174" t="s">
        <v>7470</v>
      </c>
      <c r="J477" s="174" t="s">
        <v>88</v>
      </c>
      <c r="K477" s="174" t="s">
        <v>102</v>
      </c>
      <c r="L477" s="155" t="s">
        <v>112</v>
      </c>
      <c r="M477" s="300"/>
    </row>
    <row r="478" hidden="1">
      <c r="A478" s="174" t="str">
        <f t="shared" si="1"/>
        <v>1032644606</v>
      </c>
      <c r="B478" s="174">
        <f>VLOOKUP(A478, 'FEB VERIFIED - OPEN'!A:C, 3,0)</f>
        <v>471</v>
      </c>
      <c r="C478" s="174" t="s">
        <v>760</v>
      </c>
      <c r="D478" s="174">
        <v>10326.0</v>
      </c>
      <c r="E478" s="298">
        <v>23490.0</v>
      </c>
      <c r="F478" s="177">
        <v>44606.0</v>
      </c>
      <c r="G478" s="299">
        <v>0.5729166666666666</v>
      </c>
      <c r="H478" s="174" t="s">
        <v>7468</v>
      </c>
      <c r="I478" s="174" t="s">
        <v>7473</v>
      </c>
      <c r="J478" s="174" t="s">
        <v>101</v>
      </c>
      <c r="K478" s="174" t="s">
        <v>174</v>
      </c>
      <c r="L478" s="155" t="s">
        <v>86</v>
      </c>
      <c r="M478" s="300"/>
    </row>
    <row r="479" hidden="1">
      <c r="A479" s="174" t="str">
        <f t="shared" si="1"/>
        <v>1583544606</v>
      </c>
      <c r="B479" s="174">
        <f>VLOOKUP(A479, 'FEB VERIFIED - OPEN'!A:C, 3,0)</f>
        <v>472</v>
      </c>
      <c r="C479" s="174" t="s">
        <v>763</v>
      </c>
      <c r="D479" s="174">
        <v>15835.0</v>
      </c>
      <c r="E479" s="298">
        <v>21919.0</v>
      </c>
      <c r="F479" s="177">
        <v>44606.0</v>
      </c>
      <c r="G479" s="299">
        <v>0.5833333333333334</v>
      </c>
      <c r="H479" s="174" t="s">
        <v>7468</v>
      </c>
      <c r="I479" s="174" t="s">
        <v>7470</v>
      </c>
      <c r="J479" s="174" t="s">
        <v>88</v>
      </c>
      <c r="K479" s="174" t="s">
        <v>131</v>
      </c>
      <c r="L479" s="155" t="s">
        <v>112</v>
      </c>
      <c r="M479" s="300"/>
    </row>
    <row r="480" hidden="1">
      <c r="A480" s="174" t="str">
        <f t="shared" si="1"/>
        <v>1774644606</v>
      </c>
      <c r="B480" s="174">
        <f>VLOOKUP(A480, 'FEB VERIFIED - OPEN'!A:C, 3,0)</f>
        <v>473</v>
      </c>
      <c r="C480" s="174" t="s">
        <v>766</v>
      </c>
      <c r="D480" s="174">
        <v>17746.0</v>
      </c>
      <c r="E480" s="298">
        <v>23814.0</v>
      </c>
      <c r="F480" s="177">
        <v>44606.0</v>
      </c>
      <c r="G480" s="299">
        <v>0.59375</v>
      </c>
      <c r="H480" s="174" t="s">
        <v>7468</v>
      </c>
      <c r="I480" s="174" t="s">
        <v>7472</v>
      </c>
      <c r="J480" s="174" t="s">
        <v>97</v>
      </c>
      <c r="K480" s="174" t="s">
        <v>113</v>
      </c>
      <c r="L480" s="155" t="s">
        <v>108</v>
      </c>
      <c r="M480" s="300"/>
    </row>
    <row r="481" hidden="1">
      <c r="A481" s="174" t="str">
        <f t="shared" si="1"/>
        <v>1809744606</v>
      </c>
      <c r="B481" s="174">
        <f>VLOOKUP(A481, 'FEB VERIFIED - OPEN'!A:C, 3,0)</f>
        <v>474</v>
      </c>
      <c r="C481" s="174" t="s">
        <v>767</v>
      </c>
      <c r="D481" s="174">
        <v>18097.0</v>
      </c>
      <c r="E481" s="298">
        <v>28980.0</v>
      </c>
      <c r="F481" s="177">
        <v>44606.0</v>
      </c>
      <c r="G481" s="299">
        <v>0.59375</v>
      </c>
      <c r="H481" s="174" t="s">
        <v>7468</v>
      </c>
      <c r="I481" s="174" t="s">
        <v>7470</v>
      </c>
      <c r="J481" s="174" t="s">
        <v>97</v>
      </c>
      <c r="K481" s="174" t="s">
        <v>117</v>
      </c>
      <c r="L481" s="155" t="s">
        <v>96</v>
      </c>
      <c r="M481" s="300"/>
    </row>
    <row r="482" hidden="1">
      <c r="A482" s="174" t="str">
        <f t="shared" si="1"/>
        <v>1720044606</v>
      </c>
      <c r="B482" s="174">
        <f>VLOOKUP(A482, 'FEB VERIFIED - OPEN'!A:C, 3,0)</f>
        <v>475</v>
      </c>
      <c r="C482" s="174" t="s">
        <v>757</v>
      </c>
      <c r="D482" s="174">
        <v>17200.0</v>
      </c>
      <c r="E482" s="298">
        <v>27599.0</v>
      </c>
      <c r="F482" s="177">
        <v>44606.0</v>
      </c>
      <c r="G482" s="299">
        <v>0.5625</v>
      </c>
      <c r="H482" s="174" t="s">
        <v>7463</v>
      </c>
      <c r="I482" s="174" t="s">
        <v>7470</v>
      </c>
      <c r="J482" s="174" t="s">
        <v>97</v>
      </c>
      <c r="K482" s="174" t="s">
        <v>758</v>
      </c>
      <c r="L482" s="155" t="s">
        <v>96</v>
      </c>
      <c r="M482" s="300"/>
    </row>
    <row r="483" hidden="1">
      <c r="A483" s="174" t="str">
        <f t="shared" si="1"/>
        <v>1123444606</v>
      </c>
      <c r="B483" s="174">
        <f>VLOOKUP(A483, 'FEB VERIFIED - OPEN'!A:C, 3,0)</f>
        <v>476</v>
      </c>
      <c r="C483" s="174" t="s">
        <v>768</v>
      </c>
      <c r="D483" s="174">
        <v>11234.0</v>
      </c>
      <c r="E483" s="298">
        <v>26498.0</v>
      </c>
      <c r="F483" s="177">
        <v>44606.0</v>
      </c>
      <c r="G483" s="299">
        <v>0.59375</v>
      </c>
      <c r="H483" s="174" t="s">
        <v>7468</v>
      </c>
      <c r="I483" s="174" t="s">
        <v>7472</v>
      </c>
      <c r="J483" s="174" t="s">
        <v>97</v>
      </c>
      <c r="K483" s="174" t="s">
        <v>89</v>
      </c>
      <c r="L483" s="155" t="s">
        <v>86</v>
      </c>
      <c r="M483" s="301" t="s">
        <v>8739</v>
      </c>
    </row>
    <row r="484" hidden="1">
      <c r="A484" s="174" t="str">
        <f t="shared" si="1"/>
        <v>977844606</v>
      </c>
      <c r="B484" s="174">
        <f>VLOOKUP(A484, 'FEB VERIFIED - OPEN'!A:C, 3,0)</f>
        <v>477</v>
      </c>
      <c r="C484" s="174" t="s">
        <v>771</v>
      </c>
      <c r="D484" s="174">
        <v>9778.0</v>
      </c>
      <c r="E484" s="298">
        <v>32095.0</v>
      </c>
      <c r="F484" s="177">
        <v>44606.0</v>
      </c>
      <c r="G484" s="299">
        <v>0.6145833333333334</v>
      </c>
      <c r="H484" s="174" t="s">
        <v>7468</v>
      </c>
      <c r="I484" s="174" t="s">
        <v>7472</v>
      </c>
      <c r="J484" s="174" t="s">
        <v>97</v>
      </c>
      <c r="K484" s="174" t="s">
        <v>772</v>
      </c>
      <c r="L484" s="155" t="s">
        <v>108</v>
      </c>
      <c r="M484" s="301" t="s">
        <v>8740</v>
      </c>
    </row>
    <row r="485" hidden="1">
      <c r="A485" s="174" t="str">
        <f t="shared" si="1"/>
        <v>1625544606</v>
      </c>
      <c r="B485" s="174">
        <f>VLOOKUP(A485, 'FEB VERIFIED - OPEN'!A:C, 3,0)</f>
        <v>478</v>
      </c>
      <c r="C485" s="174" t="s">
        <v>774</v>
      </c>
      <c r="D485" s="174">
        <v>16255.0</v>
      </c>
      <c r="E485" s="298">
        <v>18350.0</v>
      </c>
      <c r="F485" s="177">
        <v>44606.0</v>
      </c>
      <c r="G485" s="299">
        <v>0.625</v>
      </c>
      <c r="H485" s="174" t="s">
        <v>7468</v>
      </c>
      <c r="I485" s="174" t="s">
        <v>7473</v>
      </c>
      <c r="J485" s="174" t="s">
        <v>101</v>
      </c>
      <c r="K485" s="174" t="s">
        <v>131</v>
      </c>
      <c r="L485" s="155" t="s">
        <v>100</v>
      </c>
      <c r="M485" s="300"/>
    </row>
    <row r="486" hidden="1">
      <c r="A486" s="174" t="str">
        <f t="shared" si="1"/>
        <v>1010044606</v>
      </c>
      <c r="B486" s="174">
        <f>VLOOKUP(A486, 'FEB VERIFIED - OPEN'!A:C, 3,0)</f>
        <v>479</v>
      </c>
      <c r="C486" s="174" t="s">
        <v>776</v>
      </c>
      <c r="D486" s="174">
        <v>10100.0</v>
      </c>
      <c r="E486" s="298">
        <v>21315.0</v>
      </c>
      <c r="F486" s="177">
        <v>44606.0</v>
      </c>
      <c r="G486" s="299">
        <v>0.6354166666666666</v>
      </c>
      <c r="H486" s="174" t="s">
        <v>7468</v>
      </c>
      <c r="I486" s="174" t="s">
        <v>7464</v>
      </c>
      <c r="J486" s="174" t="s">
        <v>93</v>
      </c>
      <c r="K486" s="174" t="s">
        <v>164</v>
      </c>
      <c r="L486" s="155" t="s">
        <v>122</v>
      </c>
      <c r="M486" s="300"/>
    </row>
    <row r="487" hidden="1">
      <c r="A487" s="174" t="str">
        <f t="shared" si="1"/>
        <v>1357944606</v>
      </c>
      <c r="B487" s="174">
        <f>VLOOKUP(A487, 'FEB VERIFIED - OPEN'!A:C, 3,0)</f>
        <v>480</v>
      </c>
      <c r="C487" s="174" t="s">
        <v>769</v>
      </c>
      <c r="D487" s="174">
        <v>13579.0</v>
      </c>
      <c r="E487" s="298">
        <v>23956.0</v>
      </c>
      <c r="F487" s="177">
        <v>44606.0</v>
      </c>
      <c r="G487" s="299">
        <v>0.6041666666666666</v>
      </c>
      <c r="H487" s="174" t="s">
        <v>7468</v>
      </c>
      <c r="I487" s="174" t="s">
        <v>7473</v>
      </c>
      <c r="J487" s="174" t="s">
        <v>101</v>
      </c>
      <c r="K487" s="174" t="s">
        <v>174</v>
      </c>
      <c r="L487" s="155" t="s">
        <v>122</v>
      </c>
      <c r="M487" s="300"/>
    </row>
    <row r="488" hidden="1">
      <c r="A488" s="174" t="str">
        <f t="shared" si="1"/>
        <v>1297544606</v>
      </c>
      <c r="B488" s="174">
        <f>VLOOKUP(A488, 'FEB VERIFIED - OPEN'!A:C, 3,0)</f>
        <v>481</v>
      </c>
      <c r="C488" s="174" t="s">
        <v>777</v>
      </c>
      <c r="D488" s="174">
        <v>12975.0</v>
      </c>
      <c r="E488" s="298">
        <v>14177.0</v>
      </c>
      <c r="F488" s="177">
        <v>44606.0</v>
      </c>
      <c r="G488" s="299">
        <v>0.6354166666666666</v>
      </c>
      <c r="H488" s="174" t="s">
        <v>7463</v>
      </c>
      <c r="I488" s="174" t="s">
        <v>7473</v>
      </c>
      <c r="J488" s="174" t="s">
        <v>101</v>
      </c>
      <c r="K488" s="174" t="s">
        <v>94</v>
      </c>
      <c r="L488" s="155" t="s">
        <v>122</v>
      </c>
      <c r="M488" s="300"/>
    </row>
    <row r="489" hidden="1">
      <c r="A489" s="174" t="str">
        <f t="shared" si="1"/>
        <v>930944606</v>
      </c>
      <c r="B489" s="174">
        <f>VLOOKUP(A489, 'FEB VERIFIED - OPEN'!A:C, 3,0)</f>
        <v>482</v>
      </c>
      <c r="C489" s="174" t="s">
        <v>778</v>
      </c>
      <c r="D489" s="174">
        <v>9309.0</v>
      </c>
      <c r="E489" s="298">
        <v>16967.0</v>
      </c>
      <c r="F489" s="177">
        <v>44606.0</v>
      </c>
      <c r="G489" s="299">
        <v>0.6458333333333334</v>
      </c>
      <c r="H489" s="174" t="s">
        <v>7463</v>
      </c>
      <c r="I489" s="174" t="s">
        <v>7472</v>
      </c>
      <c r="J489" s="174" t="s">
        <v>97</v>
      </c>
      <c r="K489" s="174" t="s">
        <v>147</v>
      </c>
      <c r="L489" s="155" t="s">
        <v>122</v>
      </c>
      <c r="M489" s="300"/>
    </row>
    <row r="490" hidden="1">
      <c r="A490" s="174" t="str">
        <f t="shared" si="1"/>
        <v>1272144606</v>
      </c>
      <c r="B490" s="174">
        <f>VLOOKUP(A490, 'FEB VERIFIED - OPEN'!A:C, 3,0)</f>
        <v>483</v>
      </c>
      <c r="C490" s="174" t="s">
        <v>779</v>
      </c>
      <c r="D490" s="174">
        <v>12721.0</v>
      </c>
      <c r="E490" s="298">
        <v>29014.0</v>
      </c>
      <c r="F490" s="177">
        <v>44606.0</v>
      </c>
      <c r="G490" s="299">
        <v>0.6458333333333334</v>
      </c>
      <c r="H490" s="174" t="s">
        <v>7463</v>
      </c>
      <c r="I490" s="174" t="s">
        <v>7473</v>
      </c>
      <c r="J490" s="174" t="s">
        <v>101</v>
      </c>
      <c r="K490" s="174" t="s">
        <v>147</v>
      </c>
      <c r="L490" s="155" t="s">
        <v>86</v>
      </c>
      <c r="M490" s="300"/>
    </row>
    <row r="491" hidden="1">
      <c r="A491" s="174" t="str">
        <f t="shared" si="1"/>
        <v>1443444606</v>
      </c>
      <c r="B491" s="174">
        <f>VLOOKUP(A491, 'FEB VERIFIED - OPEN'!A:C, 3,0)</f>
        <v>484</v>
      </c>
      <c r="C491" s="174" t="s">
        <v>770</v>
      </c>
      <c r="D491" s="174">
        <v>14434.0</v>
      </c>
      <c r="E491" s="298">
        <v>22526.0</v>
      </c>
      <c r="F491" s="177">
        <v>44606.0</v>
      </c>
      <c r="G491" s="299">
        <v>0.6041666666666666</v>
      </c>
      <c r="H491" s="174" t="s">
        <v>7468</v>
      </c>
      <c r="I491" s="174" t="s">
        <v>7473</v>
      </c>
      <c r="J491" s="174" t="s">
        <v>101</v>
      </c>
      <c r="K491" s="174" t="s">
        <v>405</v>
      </c>
      <c r="L491" s="155" t="s">
        <v>122</v>
      </c>
      <c r="M491" s="300"/>
    </row>
    <row r="492" hidden="1">
      <c r="A492" s="174" t="str">
        <f t="shared" si="1"/>
        <v>1397244606</v>
      </c>
      <c r="B492" s="174">
        <f>VLOOKUP(A492, 'FEB VERIFIED - OPEN'!A:C, 3,0)</f>
        <v>485</v>
      </c>
      <c r="C492" s="174" t="s">
        <v>775</v>
      </c>
      <c r="D492" s="174">
        <v>13972.0</v>
      </c>
      <c r="E492" s="298">
        <v>17231.0</v>
      </c>
      <c r="F492" s="177">
        <v>44606.0</v>
      </c>
      <c r="G492" s="299">
        <v>0.625</v>
      </c>
      <c r="H492" s="174" t="s">
        <v>7468</v>
      </c>
      <c r="I492" s="174" t="s">
        <v>7473</v>
      </c>
      <c r="J492" s="174" t="s">
        <v>101</v>
      </c>
      <c r="K492" s="174" t="s">
        <v>224</v>
      </c>
      <c r="L492" s="155" t="s">
        <v>112</v>
      </c>
      <c r="M492" s="300"/>
    </row>
    <row r="493" hidden="1">
      <c r="A493" s="174" t="str">
        <f t="shared" si="1"/>
        <v>1332944606</v>
      </c>
      <c r="B493" s="174">
        <f>VLOOKUP(A493, 'FEB VERIFIED - OPEN'!A:C, 3,0)</f>
        <v>486</v>
      </c>
      <c r="C493" s="174" t="s">
        <v>780</v>
      </c>
      <c r="D493" s="174">
        <v>13329.0</v>
      </c>
      <c r="E493" s="298">
        <v>26626.0</v>
      </c>
      <c r="F493" s="177">
        <v>44606.0</v>
      </c>
      <c r="G493" s="299">
        <v>0.6458333333333334</v>
      </c>
      <c r="H493" s="174" t="s">
        <v>7463</v>
      </c>
      <c r="I493" s="174" t="s">
        <v>7464</v>
      </c>
      <c r="J493" s="174" t="s">
        <v>93</v>
      </c>
      <c r="K493" s="174" t="s">
        <v>117</v>
      </c>
      <c r="L493" s="155" t="s">
        <v>86</v>
      </c>
      <c r="M493" s="300"/>
    </row>
    <row r="494" hidden="1">
      <c r="A494" s="174" t="str">
        <f t="shared" si="1"/>
        <v>1552444607</v>
      </c>
      <c r="B494" s="174">
        <f>VLOOKUP(A494, 'FEB VERIFIED - OPEN'!A:C, 3,0)</f>
        <v>487</v>
      </c>
      <c r="C494" s="174" t="s">
        <v>790</v>
      </c>
      <c r="D494" s="174">
        <v>15524.0</v>
      </c>
      <c r="E494" s="298">
        <v>19310.0</v>
      </c>
      <c r="F494" s="177">
        <v>44607.0</v>
      </c>
      <c r="G494" s="299">
        <v>0.3958333333333333</v>
      </c>
      <c r="H494" s="174" t="s">
        <v>7463</v>
      </c>
      <c r="I494" s="174" t="s">
        <v>7464</v>
      </c>
      <c r="J494" s="174" t="s">
        <v>93</v>
      </c>
      <c r="K494" s="174" t="s">
        <v>102</v>
      </c>
      <c r="L494" s="155" t="s">
        <v>112</v>
      </c>
      <c r="M494" s="300"/>
    </row>
    <row r="495" hidden="1">
      <c r="A495" s="174" t="str">
        <f t="shared" si="1"/>
        <v>1060444607</v>
      </c>
      <c r="B495" s="174">
        <f>VLOOKUP(A495, 'FEB VERIFIED - OPEN'!A:C, 3,0)</f>
        <v>488</v>
      </c>
      <c r="C495" s="174" t="s">
        <v>783</v>
      </c>
      <c r="D495" s="174">
        <v>10604.0</v>
      </c>
      <c r="E495" s="298">
        <v>30878.0</v>
      </c>
      <c r="F495" s="177">
        <v>44607.0</v>
      </c>
      <c r="G495" s="299">
        <v>0.34375</v>
      </c>
      <c r="H495" s="174" t="s">
        <v>7463</v>
      </c>
      <c r="I495" s="174" t="s">
        <v>7464</v>
      </c>
      <c r="J495" s="174" t="s">
        <v>93</v>
      </c>
      <c r="K495" s="174" t="s">
        <v>147</v>
      </c>
      <c r="L495" s="155" t="s">
        <v>86</v>
      </c>
      <c r="M495" s="300"/>
    </row>
    <row r="496" hidden="1">
      <c r="A496" s="174" t="str">
        <f t="shared" si="1"/>
        <v>1743144607</v>
      </c>
      <c r="B496" s="174">
        <f>VLOOKUP(A496, 'FEB VERIFIED - OPEN'!A:C, 3,0)</f>
        <v>489</v>
      </c>
      <c r="C496" s="174" t="s">
        <v>786</v>
      </c>
      <c r="D496" s="174">
        <v>17431.0</v>
      </c>
      <c r="E496" s="298">
        <v>30474.0</v>
      </c>
      <c r="F496" s="177">
        <v>44607.0</v>
      </c>
      <c r="G496" s="299">
        <v>0.3541666666666667</v>
      </c>
      <c r="H496" s="174" t="s">
        <v>7463</v>
      </c>
      <c r="I496" s="174" t="s">
        <v>7464</v>
      </c>
      <c r="J496" s="174" t="s">
        <v>93</v>
      </c>
      <c r="K496" s="174" t="s">
        <v>197</v>
      </c>
      <c r="L496" s="155" t="s">
        <v>112</v>
      </c>
      <c r="M496" s="300"/>
    </row>
    <row r="497" hidden="1">
      <c r="A497" s="174" t="str">
        <f t="shared" si="1"/>
        <v>1405044607</v>
      </c>
      <c r="B497" s="174">
        <f>VLOOKUP(A497, 'FEB VERIFIED - OPEN'!A:C, 3,0)</f>
        <v>490</v>
      </c>
      <c r="C497" s="174" t="s">
        <v>788</v>
      </c>
      <c r="D497" s="174">
        <v>14050.0</v>
      </c>
      <c r="E497" s="298">
        <v>20523.0</v>
      </c>
      <c r="F497" s="177">
        <v>44607.0</v>
      </c>
      <c r="G497" s="299">
        <v>0.375</v>
      </c>
      <c r="H497" s="174" t="s">
        <v>7463</v>
      </c>
      <c r="I497" s="174" t="s">
        <v>7464</v>
      </c>
      <c r="J497" s="174" t="s">
        <v>93</v>
      </c>
      <c r="K497" s="174" t="s">
        <v>147</v>
      </c>
      <c r="L497" s="155" t="s">
        <v>86</v>
      </c>
      <c r="M497" s="300"/>
    </row>
    <row r="498" hidden="1">
      <c r="A498" s="174" t="str">
        <f t="shared" si="1"/>
        <v>1017444607</v>
      </c>
      <c r="B498" s="174">
        <f>VLOOKUP(A498, 'FEB VERIFIED - OPEN'!A:C, 3,0)</f>
        <v>491</v>
      </c>
      <c r="C498" s="174" t="s">
        <v>791</v>
      </c>
      <c r="D498" s="174">
        <v>10174.0</v>
      </c>
      <c r="E498" s="298">
        <v>13226.0</v>
      </c>
      <c r="F498" s="177">
        <v>44607.0</v>
      </c>
      <c r="G498" s="299">
        <v>0.3958333333333333</v>
      </c>
      <c r="H498" s="174" t="s">
        <v>7468</v>
      </c>
      <c r="I498" s="174" t="s">
        <v>7472</v>
      </c>
      <c r="J498" s="174" t="s">
        <v>88</v>
      </c>
      <c r="K498" s="174" t="s">
        <v>102</v>
      </c>
      <c r="L498" s="155" t="s">
        <v>100</v>
      </c>
      <c r="M498" s="300"/>
    </row>
    <row r="499" hidden="1">
      <c r="A499" s="174" t="str">
        <f t="shared" si="1"/>
        <v>1798044607</v>
      </c>
      <c r="B499" s="174">
        <f>VLOOKUP(A499, 'FEB VERIFIED - OPEN'!A:C, 3,0)</f>
        <v>492</v>
      </c>
      <c r="C499" s="174" t="s">
        <v>784</v>
      </c>
      <c r="D499" s="174">
        <v>17980.0</v>
      </c>
      <c r="E499" s="298">
        <v>23385.0</v>
      </c>
      <c r="F499" s="177">
        <v>44607.0</v>
      </c>
      <c r="G499" s="299">
        <v>0.34375</v>
      </c>
      <c r="H499" s="174" t="s">
        <v>7468</v>
      </c>
      <c r="I499" s="174" t="s">
        <v>7470</v>
      </c>
      <c r="J499" s="174" t="s">
        <v>97</v>
      </c>
      <c r="K499" s="174" t="s">
        <v>98</v>
      </c>
      <c r="L499" s="155" t="s">
        <v>96</v>
      </c>
      <c r="M499" s="300"/>
    </row>
    <row r="500" hidden="1">
      <c r="A500" s="174" t="str">
        <f t="shared" si="1"/>
        <v>1354644607</v>
      </c>
      <c r="B500" s="174">
        <f>VLOOKUP(A500, 'FEB VERIFIED - OPEN'!A:C, 3,0)</f>
        <v>493</v>
      </c>
      <c r="C500" s="174" t="s">
        <v>792</v>
      </c>
      <c r="D500" s="174">
        <v>13546.0</v>
      </c>
      <c r="E500" s="298">
        <v>17856.0</v>
      </c>
      <c r="F500" s="177">
        <v>44607.0</v>
      </c>
      <c r="G500" s="299">
        <v>0.3958333333333333</v>
      </c>
      <c r="H500" s="174" t="s">
        <v>7468</v>
      </c>
      <c r="I500" s="174" t="s">
        <v>7473</v>
      </c>
      <c r="J500" s="174" t="s">
        <v>101</v>
      </c>
      <c r="K500" s="174" t="s">
        <v>102</v>
      </c>
      <c r="L500" s="155" t="s">
        <v>100</v>
      </c>
      <c r="M500" s="300"/>
    </row>
    <row r="501" hidden="1">
      <c r="A501" s="174" t="str">
        <f t="shared" si="1"/>
        <v>1005844607</v>
      </c>
      <c r="B501" s="174">
        <f>VLOOKUP(A501, 'FEB VERIFIED - OPEN'!A:C, 3,0)</f>
        <v>494</v>
      </c>
      <c r="C501" s="174" t="s">
        <v>782</v>
      </c>
      <c r="D501" s="174">
        <v>10058.0</v>
      </c>
      <c r="E501" s="298">
        <v>23141.0</v>
      </c>
      <c r="F501" s="177">
        <v>44607.0</v>
      </c>
      <c r="G501" s="299">
        <v>0.3333333333333333</v>
      </c>
      <c r="H501" s="174" t="s">
        <v>7468</v>
      </c>
      <c r="I501" s="174" t="s">
        <v>7473</v>
      </c>
      <c r="J501" s="174" t="s">
        <v>101</v>
      </c>
      <c r="K501" s="174" t="s">
        <v>131</v>
      </c>
      <c r="L501" s="155" t="s">
        <v>100</v>
      </c>
      <c r="M501" s="300"/>
    </row>
    <row r="502" hidden="1">
      <c r="A502" s="174" t="str">
        <f t="shared" si="1"/>
        <v>971744607</v>
      </c>
      <c r="B502" s="174">
        <f>VLOOKUP(A502, 'FEB VERIFIED - OPEN'!A:C, 3,0)</f>
        <v>495</v>
      </c>
      <c r="C502" s="174" t="s">
        <v>787</v>
      </c>
      <c r="D502" s="174">
        <v>9717.0</v>
      </c>
      <c r="E502" s="298">
        <v>21889.0</v>
      </c>
      <c r="F502" s="177">
        <v>44607.0</v>
      </c>
      <c r="G502" s="299">
        <v>0.3541666666666667</v>
      </c>
      <c r="H502" s="174" t="s">
        <v>7463</v>
      </c>
      <c r="I502" s="174" t="s">
        <v>7473</v>
      </c>
      <c r="J502" s="174" t="s">
        <v>101</v>
      </c>
      <c r="K502" s="174" t="s">
        <v>89</v>
      </c>
      <c r="L502" s="155" t="s">
        <v>86</v>
      </c>
      <c r="M502" s="300"/>
    </row>
    <row r="503" hidden="1">
      <c r="A503" s="174" t="str">
        <f t="shared" si="1"/>
        <v>1174244607</v>
      </c>
      <c r="B503" s="174">
        <f>VLOOKUP(A503, 'FEB VERIFIED - OPEN'!A:C, 3,0)</f>
        <v>496</v>
      </c>
      <c r="C503" s="174" t="s">
        <v>781</v>
      </c>
      <c r="D503" s="174">
        <v>11742.0</v>
      </c>
      <c r="E503" s="298">
        <v>18849.0</v>
      </c>
      <c r="F503" s="177">
        <v>44607.0</v>
      </c>
      <c r="G503" s="299">
        <v>0.3125</v>
      </c>
      <c r="H503" s="174" t="s">
        <v>7463</v>
      </c>
      <c r="I503" s="174" t="s">
        <v>7473</v>
      </c>
      <c r="J503" s="174" t="s">
        <v>97</v>
      </c>
      <c r="K503" s="174" t="s">
        <v>119</v>
      </c>
      <c r="L503" s="155" t="s">
        <v>100</v>
      </c>
      <c r="M503" s="300"/>
    </row>
    <row r="504" hidden="1">
      <c r="A504" s="174" t="str">
        <f t="shared" si="1"/>
        <v>1717344607</v>
      </c>
      <c r="B504" s="174">
        <f>VLOOKUP(A504, 'FEB VERIFIED - OPEN'!A:C, 3,0)</f>
        <v>497</v>
      </c>
      <c r="C504" s="174" t="s">
        <v>785</v>
      </c>
      <c r="D504" s="174">
        <v>17173.0</v>
      </c>
      <c r="E504" s="298">
        <v>29239.0</v>
      </c>
      <c r="F504" s="177">
        <v>44607.0</v>
      </c>
      <c r="G504" s="299">
        <v>0.34375</v>
      </c>
      <c r="H504" s="174" t="s">
        <v>7463</v>
      </c>
      <c r="I504" s="174" t="s">
        <v>7472</v>
      </c>
      <c r="J504" s="174" t="s">
        <v>97</v>
      </c>
      <c r="K504" s="174" t="s">
        <v>174</v>
      </c>
      <c r="L504" s="155" t="s">
        <v>96</v>
      </c>
      <c r="M504" s="300"/>
    </row>
    <row r="505" hidden="1">
      <c r="A505" s="174" t="str">
        <f t="shared" si="1"/>
        <v>1807544607</v>
      </c>
      <c r="B505" s="174">
        <f>VLOOKUP(A505, 'FEB VERIFIED - OPEN'!A:C, 3,0)</f>
        <v>498</v>
      </c>
      <c r="C505" s="174" t="s">
        <v>793</v>
      </c>
      <c r="D505" s="174">
        <v>18075.0</v>
      </c>
      <c r="E505" s="298">
        <v>22229.0</v>
      </c>
      <c r="F505" s="177">
        <v>44607.0</v>
      </c>
      <c r="G505" s="299">
        <v>0.3958333333333333</v>
      </c>
      <c r="H505" s="174" t="s">
        <v>7463</v>
      </c>
      <c r="I505" s="174" t="s">
        <v>7470</v>
      </c>
      <c r="J505" s="174" t="s">
        <v>97</v>
      </c>
      <c r="K505" s="174" t="s">
        <v>549</v>
      </c>
      <c r="L505" s="155" t="s">
        <v>108</v>
      </c>
      <c r="M505" s="300"/>
    </row>
    <row r="506" hidden="1">
      <c r="A506" s="174" t="str">
        <f t="shared" si="1"/>
        <v>1482844607</v>
      </c>
      <c r="B506" s="174">
        <f>VLOOKUP(A506, 'FEB VERIFIED - OPEN'!A:C, 3,0)</f>
        <v>499</v>
      </c>
      <c r="C506" s="174" t="s">
        <v>797</v>
      </c>
      <c r="D506" s="174">
        <v>14828.0</v>
      </c>
      <c r="E506" s="298">
        <v>25524.0</v>
      </c>
      <c r="F506" s="177">
        <v>44607.0</v>
      </c>
      <c r="G506" s="299">
        <v>0.4166666666666667</v>
      </c>
      <c r="H506" s="174" t="s">
        <v>7463</v>
      </c>
      <c r="I506" s="174" t="s">
        <v>7472</v>
      </c>
      <c r="J506" s="174" t="s">
        <v>97</v>
      </c>
      <c r="K506" s="174" t="s">
        <v>218</v>
      </c>
      <c r="L506" s="155" t="s">
        <v>86</v>
      </c>
      <c r="M506" s="300"/>
    </row>
    <row r="507" hidden="1">
      <c r="A507" s="174" t="str">
        <f t="shared" si="1"/>
        <v>1515444607</v>
      </c>
      <c r="B507" s="174">
        <f>VLOOKUP(A507, 'FEB VERIFIED - OPEN'!A:C, 3,0)</f>
        <v>500</v>
      </c>
      <c r="C507" s="174" t="s">
        <v>794</v>
      </c>
      <c r="D507" s="174">
        <v>15154.0</v>
      </c>
      <c r="E507" s="298">
        <v>19976.0</v>
      </c>
      <c r="F507" s="177">
        <v>44607.0</v>
      </c>
      <c r="G507" s="299">
        <v>0.40625</v>
      </c>
      <c r="H507" s="174" t="s">
        <v>7468</v>
      </c>
      <c r="I507" s="174" t="s">
        <v>7464</v>
      </c>
      <c r="J507" s="174" t="s">
        <v>93</v>
      </c>
      <c r="K507" s="174" t="s">
        <v>131</v>
      </c>
      <c r="L507" s="155" t="s">
        <v>100</v>
      </c>
      <c r="M507" s="300"/>
    </row>
    <row r="508" hidden="1">
      <c r="A508" s="174" t="str">
        <f t="shared" si="1"/>
        <v>1615644607</v>
      </c>
      <c r="B508" s="174">
        <f>VLOOKUP(A508, 'FEB VERIFIED - OPEN'!A:C, 3,0)</f>
        <v>501</v>
      </c>
      <c r="C508" s="174" t="s">
        <v>795</v>
      </c>
      <c r="D508" s="174">
        <v>16156.0</v>
      </c>
      <c r="E508" s="298">
        <v>29705.0</v>
      </c>
      <c r="F508" s="177">
        <v>44607.0</v>
      </c>
      <c r="G508" s="299">
        <v>0.40625</v>
      </c>
      <c r="H508" s="174" t="s">
        <v>7468</v>
      </c>
      <c r="I508" s="174" t="s">
        <v>7464</v>
      </c>
      <c r="J508" s="174" t="s">
        <v>93</v>
      </c>
      <c r="K508" s="174" t="s">
        <v>174</v>
      </c>
      <c r="L508" s="155" t="s">
        <v>122</v>
      </c>
      <c r="M508" s="300"/>
    </row>
    <row r="509" hidden="1">
      <c r="A509" s="174" t="str">
        <f t="shared" si="1"/>
        <v>1809544607</v>
      </c>
      <c r="B509" s="174">
        <f>VLOOKUP(A509, 'FEB VERIFIED - OPEN'!A:C, 3,0)</f>
        <v>502</v>
      </c>
      <c r="C509" s="174" t="s">
        <v>802</v>
      </c>
      <c r="D509" s="174">
        <v>18095.0</v>
      </c>
      <c r="E509" s="298">
        <v>15672.0</v>
      </c>
      <c r="F509" s="177">
        <v>44607.0</v>
      </c>
      <c r="G509" s="299">
        <v>0.4479166666666667</v>
      </c>
      <c r="H509" s="174" t="s">
        <v>7468</v>
      </c>
      <c r="I509" s="174" t="s">
        <v>7472</v>
      </c>
      <c r="J509" s="174" t="s">
        <v>97</v>
      </c>
      <c r="K509" s="174" t="s">
        <v>102</v>
      </c>
      <c r="L509" s="155" t="s">
        <v>108</v>
      </c>
      <c r="M509" s="300"/>
    </row>
    <row r="510" hidden="1">
      <c r="A510" s="174" t="str">
        <f t="shared" si="1"/>
        <v>1335544607</v>
      </c>
      <c r="B510" s="174">
        <f>VLOOKUP(A510, 'FEB VERIFIED - OPEN'!A:C, 3,0)</f>
        <v>503</v>
      </c>
      <c r="C510" s="174" t="s">
        <v>799</v>
      </c>
      <c r="D510" s="174">
        <v>13355.0</v>
      </c>
      <c r="E510" s="298">
        <v>27322.0</v>
      </c>
      <c r="F510" s="177">
        <v>44607.0</v>
      </c>
      <c r="G510" s="299">
        <v>0.4375</v>
      </c>
      <c r="H510" s="174" t="s">
        <v>7468</v>
      </c>
      <c r="I510" s="174" t="s">
        <v>7464</v>
      </c>
      <c r="J510" s="174" t="s">
        <v>93</v>
      </c>
      <c r="K510" s="174" t="s">
        <v>242</v>
      </c>
      <c r="L510" s="155" t="s">
        <v>122</v>
      </c>
      <c r="M510" s="300"/>
    </row>
    <row r="511" hidden="1">
      <c r="A511" s="174" t="str">
        <f t="shared" si="1"/>
        <v>1587344607</v>
      </c>
      <c r="B511" s="174">
        <f>VLOOKUP(A511, 'FEB VERIFIED - OPEN'!A:C, 3,0)</f>
        <v>504</v>
      </c>
      <c r="C511" s="174" t="s">
        <v>803</v>
      </c>
      <c r="D511" s="174">
        <v>15873.0</v>
      </c>
      <c r="E511" s="298">
        <v>17286.0</v>
      </c>
      <c r="F511" s="177">
        <v>44607.0</v>
      </c>
      <c r="G511" s="299">
        <v>0.4479166666666667</v>
      </c>
      <c r="H511" s="174" t="s">
        <v>7463</v>
      </c>
      <c r="I511" s="174" t="s">
        <v>7472</v>
      </c>
      <c r="J511" s="174" t="s">
        <v>97</v>
      </c>
      <c r="K511" s="174" t="s">
        <v>218</v>
      </c>
      <c r="L511" s="155" t="s">
        <v>86</v>
      </c>
      <c r="M511" s="300"/>
    </row>
    <row r="512" hidden="1">
      <c r="A512" s="174" t="str">
        <f t="shared" si="1"/>
        <v>1560844607</v>
      </c>
      <c r="B512" s="174">
        <f>VLOOKUP(A512, 'FEB VERIFIED - OPEN'!A:C, 3,0)</f>
        <v>505</v>
      </c>
      <c r="C512" s="174" t="s">
        <v>798</v>
      </c>
      <c r="D512" s="174">
        <v>15608.0</v>
      </c>
      <c r="E512" s="298">
        <v>20238.0</v>
      </c>
      <c r="F512" s="177">
        <v>44607.0</v>
      </c>
      <c r="G512" s="299">
        <v>0.4166666666666667</v>
      </c>
      <c r="H512" s="174" t="s">
        <v>7468</v>
      </c>
      <c r="I512" s="174" t="s">
        <v>7464</v>
      </c>
      <c r="J512" s="174" t="s">
        <v>93</v>
      </c>
      <c r="K512" s="174" t="s">
        <v>131</v>
      </c>
      <c r="L512" s="155" t="s">
        <v>100</v>
      </c>
      <c r="M512" s="300"/>
    </row>
    <row r="513" hidden="1">
      <c r="A513" s="174" t="str">
        <f t="shared" si="1"/>
        <v>1293044607</v>
      </c>
      <c r="B513" s="174">
        <f>VLOOKUP(A513, 'FEB VERIFIED - OPEN'!A:C, 3,0)</f>
        <v>506</v>
      </c>
      <c r="C513" s="174" t="s">
        <v>804</v>
      </c>
      <c r="D513" s="174">
        <v>12930.0</v>
      </c>
      <c r="E513" s="298">
        <v>21097.0</v>
      </c>
      <c r="F513" s="177">
        <v>44607.0</v>
      </c>
      <c r="G513" s="299">
        <v>0.4479166666666667</v>
      </c>
      <c r="H513" s="174" t="s">
        <v>7463</v>
      </c>
      <c r="I513" s="174" t="s">
        <v>7464</v>
      </c>
      <c r="J513" s="174" t="s">
        <v>93</v>
      </c>
      <c r="K513" s="174" t="s">
        <v>147</v>
      </c>
      <c r="L513" s="155" t="s">
        <v>86</v>
      </c>
      <c r="M513" s="300"/>
    </row>
    <row r="514" hidden="1">
      <c r="A514" s="174" t="str">
        <f t="shared" si="1"/>
        <v>1394644607</v>
      </c>
      <c r="B514" s="174">
        <f>VLOOKUP(A514, 'FEB VERIFIED - OPEN'!A:C, 3,0)</f>
        <v>507</v>
      </c>
      <c r="C514" s="174" t="s">
        <v>800</v>
      </c>
      <c r="D514" s="174">
        <v>13946.0</v>
      </c>
      <c r="E514" s="298">
        <v>26251.0</v>
      </c>
      <c r="F514" s="177">
        <v>44607.0</v>
      </c>
      <c r="G514" s="299">
        <v>0.4375</v>
      </c>
      <c r="H514" s="174" t="s">
        <v>7463</v>
      </c>
      <c r="I514" s="174" t="s">
        <v>7473</v>
      </c>
      <c r="J514" s="174" t="s">
        <v>101</v>
      </c>
      <c r="K514" s="174" t="s">
        <v>147</v>
      </c>
      <c r="L514" s="155" t="s">
        <v>86</v>
      </c>
      <c r="M514" s="300"/>
    </row>
    <row r="515" hidden="1">
      <c r="A515" s="174" t="str">
        <f t="shared" si="1"/>
        <v>1810644607</v>
      </c>
      <c r="B515" s="174">
        <f>VLOOKUP(A515, 'FEB VERIFIED - OPEN'!A:C, 3,0)</f>
        <v>508</v>
      </c>
      <c r="C515" s="174" t="s">
        <v>805</v>
      </c>
      <c r="D515" s="174">
        <v>18106.0</v>
      </c>
      <c r="E515" s="298">
        <v>20979.0</v>
      </c>
      <c r="F515" s="177">
        <v>44607.0</v>
      </c>
      <c r="G515" s="299">
        <v>0.4479166666666667</v>
      </c>
      <c r="H515" s="174" t="s">
        <v>7463</v>
      </c>
      <c r="I515" s="174" t="s">
        <v>7470</v>
      </c>
      <c r="J515" s="174" t="s">
        <v>97</v>
      </c>
      <c r="K515" s="174" t="s">
        <v>806</v>
      </c>
      <c r="L515" s="155" t="s">
        <v>108</v>
      </c>
      <c r="M515" s="300"/>
    </row>
    <row r="516" hidden="1">
      <c r="A516" s="174" t="str">
        <f t="shared" si="1"/>
        <v>1747044607</v>
      </c>
      <c r="B516" s="174">
        <f>VLOOKUP(A516, 'FEB VERIFIED - OPEN'!A:C, 3,0)</f>
        <v>509</v>
      </c>
      <c r="C516" s="174" t="s">
        <v>807</v>
      </c>
      <c r="D516" s="174">
        <v>17470.0</v>
      </c>
      <c r="E516" s="298">
        <v>34674.0</v>
      </c>
      <c r="F516" s="177">
        <v>44607.0</v>
      </c>
      <c r="G516" s="299">
        <v>0.4479166666666667</v>
      </c>
      <c r="H516" s="174" t="s">
        <v>7463</v>
      </c>
      <c r="I516" s="174" t="s">
        <v>7473</v>
      </c>
      <c r="J516" s="174" t="s">
        <v>101</v>
      </c>
      <c r="K516" s="174" t="s">
        <v>179</v>
      </c>
      <c r="L516" s="155" t="s">
        <v>86</v>
      </c>
      <c r="M516" s="300"/>
    </row>
    <row r="517" hidden="1">
      <c r="A517" s="174" t="str">
        <f t="shared" si="1"/>
        <v>1808744607</v>
      </c>
      <c r="B517" s="174">
        <f>VLOOKUP(A517, 'FEB VERIFIED - OPEN'!A:C, 3,0)</f>
        <v>510</v>
      </c>
      <c r="C517" s="174" t="s">
        <v>808</v>
      </c>
      <c r="D517" s="174">
        <v>18087.0</v>
      </c>
      <c r="E517" s="298">
        <v>23194.0</v>
      </c>
      <c r="F517" s="177">
        <v>44607.0</v>
      </c>
      <c r="G517" s="299">
        <v>0.4479166666666667</v>
      </c>
      <c r="H517" s="174" t="s">
        <v>7468</v>
      </c>
      <c r="I517" s="174" t="s">
        <v>7470</v>
      </c>
      <c r="J517" s="174" t="s">
        <v>97</v>
      </c>
      <c r="K517" s="174" t="s">
        <v>98</v>
      </c>
      <c r="L517" s="155" t="s">
        <v>96</v>
      </c>
      <c r="M517" s="300"/>
    </row>
    <row r="518" hidden="1">
      <c r="A518" s="174" t="str">
        <f t="shared" si="1"/>
        <v>994544607</v>
      </c>
      <c r="B518" s="174">
        <f>VLOOKUP(A518, 'FEB VERIFIED - OPEN'!A:C, 3,0)</f>
        <v>511</v>
      </c>
      <c r="C518" s="174" t="s">
        <v>2892</v>
      </c>
      <c r="D518" s="174">
        <v>9945.0</v>
      </c>
      <c r="E518" s="298">
        <v>21443.0</v>
      </c>
      <c r="F518" s="177">
        <v>44607.0</v>
      </c>
      <c r="G518" s="299">
        <v>0.4583333333333333</v>
      </c>
      <c r="H518" s="174" t="s">
        <v>7463</v>
      </c>
      <c r="I518" s="174" t="s">
        <v>7464</v>
      </c>
      <c r="J518" s="174" t="s">
        <v>93</v>
      </c>
      <c r="K518" s="174" t="s">
        <v>147</v>
      </c>
      <c r="L518" s="155" t="s">
        <v>122</v>
      </c>
      <c r="M518" s="300"/>
    </row>
    <row r="519" hidden="1">
      <c r="A519" s="174" t="str">
        <f t="shared" si="1"/>
        <v>1807244607</v>
      </c>
      <c r="B519" s="174">
        <f>VLOOKUP(A519, 'FEB VERIFIED - OPEN'!A:C, 3,0)</f>
        <v>512</v>
      </c>
      <c r="C519" s="174" t="s">
        <v>811</v>
      </c>
      <c r="D519" s="174">
        <v>18072.0</v>
      </c>
      <c r="E519" s="298">
        <v>21909.0</v>
      </c>
      <c r="F519" s="177">
        <v>44607.0</v>
      </c>
      <c r="G519" s="299">
        <v>0.46875</v>
      </c>
      <c r="H519" s="174" t="s">
        <v>7468</v>
      </c>
      <c r="I519" s="174" t="s">
        <v>7472</v>
      </c>
      <c r="J519" s="174" t="s">
        <v>97</v>
      </c>
      <c r="K519" s="174" t="s">
        <v>189</v>
      </c>
      <c r="L519" s="155" t="s">
        <v>96</v>
      </c>
      <c r="M519" s="300"/>
    </row>
    <row r="520" hidden="1">
      <c r="A520" s="174" t="str">
        <f t="shared" si="1"/>
        <v>1715744607</v>
      </c>
      <c r="B520" s="174">
        <f>VLOOKUP(A520, 'FEB VERIFIED - OPEN'!A:C, 3,0)</f>
        <v>513</v>
      </c>
      <c r="C520" s="174" t="s">
        <v>801</v>
      </c>
      <c r="D520" s="174">
        <v>17157.0</v>
      </c>
      <c r="E520" s="298">
        <v>21795.0</v>
      </c>
      <c r="F520" s="177">
        <v>44607.0</v>
      </c>
      <c r="G520" s="299">
        <v>0.4895833333333333</v>
      </c>
      <c r="H520" s="174" t="s">
        <v>7468</v>
      </c>
      <c r="I520" s="174" t="s">
        <v>7473</v>
      </c>
      <c r="J520" s="174" t="s">
        <v>101</v>
      </c>
      <c r="K520" s="174" t="s">
        <v>335</v>
      </c>
      <c r="L520" s="155" t="s">
        <v>86</v>
      </c>
      <c r="M520" s="300"/>
    </row>
    <row r="521" hidden="1">
      <c r="A521" s="174" t="str">
        <f t="shared" si="1"/>
        <v>1697544607</v>
      </c>
      <c r="B521" s="174">
        <f>VLOOKUP(A521, 'FEB VERIFIED - OPEN'!A:C, 3,0)</f>
        <v>514</v>
      </c>
      <c r="C521" s="174" t="s">
        <v>812</v>
      </c>
      <c r="D521" s="174">
        <v>16975.0</v>
      </c>
      <c r="E521" s="298">
        <v>27957.0</v>
      </c>
      <c r="F521" s="177">
        <v>44607.0</v>
      </c>
      <c r="G521" s="299">
        <v>0.46875</v>
      </c>
      <c r="H521" s="174" t="s">
        <v>7463</v>
      </c>
      <c r="I521" s="174" t="s">
        <v>7470</v>
      </c>
      <c r="J521" s="174" t="s">
        <v>97</v>
      </c>
      <c r="K521" s="174" t="s">
        <v>813</v>
      </c>
      <c r="L521" s="155" t="s">
        <v>96</v>
      </c>
      <c r="M521" s="301" t="s">
        <v>7529</v>
      </c>
    </row>
    <row r="522" hidden="1">
      <c r="A522" s="174" t="str">
        <f t="shared" si="1"/>
        <v>1518144607</v>
      </c>
      <c r="B522" s="174">
        <f>VLOOKUP(A522, 'FEB VERIFIED - OPEN'!A:C, 3,0)</f>
        <v>515</v>
      </c>
      <c r="C522" s="174" t="s">
        <v>814</v>
      </c>
      <c r="D522" s="174">
        <v>15181.0</v>
      </c>
      <c r="E522" s="298">
        <v>25311.0</v>
      </c>
      <c r="F522" s="177">
        <v>44607.0</v>
      </c>
      <c r="G522" s="299">
        <v>0.4895833333333333</v>
      </c>
      <c r="H522" s="174" t="s">
        <v>7468</v>
      </c>
      <c r="I522" s="174" t="s">
        <v>7472</v>
      </c>
      <c r="J522" s="174" t="s">
        <v>88</v>
      </c>
      <c r="K522" s="174" t="s">
        <v>89</v>
      </c>
      <c r="L522" s="155" t="s">
        <v>122</v>
      </c>
      <c r="M522" s="300"/>
    </row>
    <row r="523" hidden="1">
      <c r="A523" s="174" t="str">
        <f t="shared" si="1"/>
        <v>1587044607</v>
      </c>
      <c r="B523" s="174">
        <f>VLOOKUP(A523, 'FEB VERIFIED - OPEN'!A:C, 3,0)</f>
        <v>516</v>
      </c>
      <c r="C523" s="174" t="s">
        <v>815</v>
      </c>
      <c r="D523" s="174">
        <v>15870.0</v>
      </c>
      <c r="E523" s="298">
        <v>23931.0</v>
      </c>
      <c r="F523" s="177">
        <v>44607.0</v>
      </c>
      <c r="G523" s="299">
        <v>0.5416666666666666</v>
      </c>
      <c r="H523" s="174" t="s">
        <v>7468</v>
      </c>
      <c r="I523" s="174" t="s">
        <v>7473</v>
      </c>
      <c r="J523" s="174" t="s">
        <v>101</v>
      </c>
      <c r="K523" s="174" t="s">
        <v>106</v>
      </c>
      <c r="L523" s="155" t="s">
        <v>112</v>
      </c>
      <c r="M523" s="300"/>
    </row>
    <row r="524" hidden="1">
      <c r="A524" s="174" t="str">
        <f t="shared" si="1"/>
        <v>940544607</v>
      </c>
      <c r="B524" s="174">
        <f>VLOOKUP(A524, 'FEB VERIFIED - OPEN'!A:C, 3,0)</f>
        <v>517</v>
      </c>
      <c r="C524" s="174" t="s">
        <v>816</v>
      </c>
      <c r="D524" s="174">
        <v>9405.0</v>
      </c>
      <c r="E524" s="298">
        <v>23240.0</v>
      </c>
      <c r="F524" s="177">
        <v>44607.0</v>
      </c>
      <c r="G524" s="299">
        <v>0.5416666666666666</v>
      </c>
      <c r="H524" s="174" t="s">
        <v>7468</v>
      </c>
      <c r="I524" s="174" t="s">
        <v>7464</v>
      </c>
      <c r="J524" s="174" t="s">
        <v>93</v>
      </c>
      <c r="K524" s="174" t="s">
        <v>102</v>
      </c>
      <c r="L524" s="155" t="s">
        <v>112</v>
      </c>
      <c r="M524" s="300"/>
    </row>
    <row r="525" hidden="1">
      <c r="A525" s="174" t="str">
        <f t="shared" si="1"/>
        <v>1805944607</v>
      </c>
      <c r="B525" s="174">
        <f>VLOOKUP(A525, 'FEB VERIFIED - OPEN'!A:C, 3,0)</f>
        <v>518</v>
      </c>
      <c r="C525" s="174" t="s">
        <v>817</v>
      </c>
      <c r="D525" s="174">
        <v>18059.0</v>
      </c>
      <c r="E525" s="298">
        <v>27676.0</v>
      </c>
      <c r="F525" s="177">
        <v>44607.0</v>
      </c>
      <c r="G525" s="299">
        <v>0.5416666666666666</v>
      </c>
      <c r="H525" s="174" t="s">
        <v>7463</v>
      </c>
      <c r="I525" s="174" t="s">
        <v>7472</v>
      </c>
      <c r="J525" s="174" t="s">
        <v>97</v>
      </c>
      <c r="K525" s="174" t="s">
        <v>147</v>
      </c>
      <c r="L525" s="155" t="s">
        <v>96</v>
      </c>
      <c r="M525" s="300"/>
    </row>
    <row r="526" hidden="1">
      <c r="A526" s="174" t="str">
        <f t="shared" si="1"/>
        <v>1600244607</v>
      </c>
      <c r="B526" s="174">
        <f>VLOOKUP(A526, 'FEB VERIFIED - OPEN'!A:C, 3,0)</f>
        <v>519</v>
      </c>
      <c r="C526" s="174" t="s">
        <v>820</v>
      </c>
      <c r="D526" s="174">
        <v>16002.0</v>
      </c>
      <c r="E526" s="298">
        <v>33968.0</v>
      </c>
      <c r="F526" s="177">
        <v>44607.0</v>
      </c>
      <c r="G526" s="299">
        <v>0.5625</v>
      </c>
      <c r="H526" s="174" t="s">
        <v>7468</v>
      </c>
      <c r="I526" s="174" t="s">
        <v>7464</v>
      </c>
      <c r="J526" s="174" t="s">
        <v>93</v>
      </c>
      <c r="K526" s="174" t="s">
        <v>154</v>
      </c>
      <c r="L526" s="155" t="s">
        <v>86</v>
      </c>
      <c r="M526" s="300"/>
    </row>
    <row r="527" hidden="1">
      <c r="A527" s="174" t="str">
        <f t="shared" si="1"/>
        <v>1808244607</v>
      </c>
      <c r="B527" s="174">
        <f>VLOOKUP(A527, 'FEB VERIFIED - OPEN'!A:C, 3,0)</f>
        <v>520</v>
      </c>
      <c r="C527" s="174" t="s">
        <v>821</v>
      </c>
      <c r="D527" s="174">
        <v>18082.0</v>
      </c>
      <c r="E527" s="298">
        <v>17686.0</v>
      </c>
      <c r="F527" s="177">
        <v>44607.0</v>
      </c>
      <c r="G527" s="299">
        <v>0.5625</v>
      </c>
      <c r="H527" s="174" t="s">
        <v>7468</v>
      </c>
      <c r="I527" s="174" t="s">
        <v>7470</v>
      </c>
      <c r="J527" s="174" t="s">
        <v>97</v>
      </c>
      <c r="K527" s="174" t="s">
        <v>113</v>
      </c>
      <c r="L527" s="155" t="s">
        <v>108</v>
      </c>
      <c r="M527" s="300"/>
    </row>
    <row r="528" hidden="1">
      <c r="A528" s="174" t="str">
        <f t="shared" si="1"/>
        <v>1488944607</v>
      </c>
      <c r="B528" s="174">
        <f>VLOOKUP(A528, 'FEB VERIFIED - OPEN'!A:C, 3,0)</f>
        <v>521</v>
      </c>
      <c r="C528" s="174" t="s">
        <v>823</v>
      </c>
      <c r="D528" s="174">
        <v>14889.0</v>
      </c>
      <c r="E528" s="298">
        <v>20777.0</v>
      </c>
      <c r="F528" s="177">
        <v>44607.0</v>
      </c>
      <c r="G528" s="299">
        <v>0.5729166666666666</v>
      </c>
      <c r="H528" s="174" t="s">
        <v>7463</v>
      </c>
      <c r="I528" s="174" t="s">
        <v>7464</v>
      </c>
      <c r="J528" s="174" t="s">
        <v>93</v>
      </c>
      <c r="K528" s="174" t="s">
        <v>119</v>
      </c>
      <c r="L528" s="155" t="s">
        <v>112</v>
      </c>
      <c r="M528" s="300"/>
    </row>
    <row r="529" hidden="1">
      <c r="A529" s="174" t="str">
        <f t="shared" si="1"/>
        <v>1111044607</v>
      </c>
      <c r="B529" s="174">
        <f>VLOOKUP(A529, 'FEB VERIFIED - OPEN'!A:C, 3,0)</f>
        <v>522</v>
      </c>
      <c r="C529" s="174" t="s">
        <v>822</v>
      </c>
      <c r="D529" s="174">
        <v>11110.0</v>
      </c>
      <c r="E529" s="298">
        <v>13190.0</v>
      </c>
      <c r="F529" s="177">
        <v>44607.0</v>
      </c>
      <c r="G529" s="299">
        <v>0.5625</v>
      </c>
      <c r="H529" s="174" t="s">
        <v>7468</v>
      </c>
      <c r="I529" s="174" t="s">
        <v>7472</v>
      </c>
      <c r="J529" s="174" t="s">
        <v>88</v>
      </c>
      <c r="K529" s="174" t="s">
        <v>102</v>
      </c>
      <c r="L529" s="155" t="s">
        <v>100</v>
      </c>
      <c r="M529" s="300"/>
    </row>
    <row r="530" hidden="1">
      <c r="A530" s="174" t="str">
        <f t="shared" si="1"/>
        <v>916944607</v>
      </c>
      <c r="B530" s="174">
        <f>VLOOKUP(A530, 'FEB VERIFIED - OPEN'!A:C, 3,0)</f>
        <v>523</v>
      </c>
      <c r="C530" s="174" t="s">
        <v>825</v>
      </c>
      <c r="D530" s="174">
        <v>9169.0</v>
      </c>
      <c r="E530" s="298">
        <v>16745.0</v>
      </c>
      <c r="F530" s="177">
        <v>44607.0</v>
      </c>
      <c r="G530" s="299">
        <v>0.5833333333333334</v>
      </c>
      <c r="H530" s="174" t="s">
        <v>7468</v>
      </c>
      <c r="I530" s="174" t="s">
        <v>7464</v>
      </c>
      <c r="J530" s="174" t="s">
        <v>93</v>
      </c>
      <c r="K530" s="174" t="s">
        <v>89</v>
      </c>
      <c r="L530" s="155" t="s">
        <v>86</v>
      </c>
      <c r="M530" s="301" t="s">
        <v>8739</v>
      </c>
    </row>
    <row r="531" hidden="1">
      <c r="A531" s="174" t="str">
        <f t="shared" si="1"/>
        <v>1458744607</v>
      </c>
      <c r="B531" s="174">
        <f>VLOOKUP(A531, 'FEB VERIFIED - OPEN'!A:C, 3,0)</f>
        <v>524</v>
      </c>
      <c r="C531" s="174" t="s">
        <v>819</v>
      </c>
      <c r="D531" s="174">
        <v>14587.0</v>
      </c>
      <c r="E531" s="298">
        <v>22546.0</v>
      </c>
      <c r="F531" s="177">
        <v>44607.0</v>
      </c>
      <c r="G531" s="299">
        <v>0.5520833333333334</v>
      </c>
      <c r="H531" s="174" t="s">
        <v>7463</v>
      </c>
      <c r="I531" s="174" t="s">
        <v>7464</v>
      </c>
      <c r="J531" s="174" t="s">
        <v>93</v>
      </c>
      <c r="K531" s="174" t="s">
        <v>308</v>
      </c>
      <c r="L531" s="155" t="s">
        <v>86</v>
      </c>
      <c r="M531" s="300"/>
    </row>
    <row r="532" hidden="1">
      <c r="A532" s="174" t="str">
        <f t="shared" si="1"/>
        <v>1061444607</v>
      </c>
      <c r="B532" s="174">
        <f>VLOOKUP(A532, 'FEB VERIFIED - OPEN'!A:C, 3,0)</f>
        <v>525</v>
      </c>
      <c r="C532" s="174" t="s">
        <v>826</v>
      </c>
      <c r="D532" s="174">
        <v>10614.0</v>
      </c>
      <c r="E532" s="298">
        <v>19605.0</v>
      </c>
      <c r="F532" s="177">
        <v>44607.0</v>
      </c>
      <c r="G532" s="299">
        <v>0.59375</v>
      </c>
      <c r="H532" s="174" t="s">
        <v>7468</v>
      </c>
      <c r="I532" s="174" t="s">
        <v>7464</v>
      </c>
      <c r="J532" s="174" t="s">
        <v>93</v>
      </c>
      <c r="K532" s="174" t="s">
        <v>154</v>
      </c>
      <c r="L532" s="155" t="s">
        <v>122</v>
      </c>
      <c r="M532" s="300"/>
    </row>
    <row r="533" hidden="1">
      <c r="A533" s="174" t="str">
        <f t="shared" si="1"/>
        <v>1810844607</v>
      </c>
      <c r="B533" s="174">
        <f>VLOOKUP(A533, 'FEB VERIFIED - OPEN'!A:C, 3,0)</f>
        <v>526</v>
      </c>
      <c r="C533" s="174" t="s">
        <v>818</v>
      </c>
      <c r="D533" s="174">
        <v>18108.0</v>
      </c>
      <c r="E533" s="298">
        <v>13026.0</v>
      </c>
      <c r="F533" s="177">
        <v>44607.0</v>
      </c>
      <c r="G533" s="299">
        <v>0.5416666666666666</v>
      </c>
      <c r="H533" s="174" t="s">
        <v>7468</v>
      </c>
      <c r="I533" s="174" t="s">
        <v>7472</v>
      </c>
      <c r="J533" s="174" t="s">
        <v>97</v>
      </c>
      <c r="K533" s="174" t="s">
        <v>102</v>
      </c>
      <c r="L533" s="155" t="s">
        <v>108</v>
      </c>
      <c r="M533" s="300"/>
    </row>
    <row r="534" hidden="1">
      <c r="A534" s="174" t="str">
        <f t="shared" si="1"/>
        <v>1809844607</v>
      </c>
      <c r="B534" s="174">
        <f>VLOOKUP(A534, 'FEB VERIFIED - OPEN'!A:C, 3,0)</f>
        <v>527</v>
      </c>
      <c r="C534" s="174" t="s">
        <v>832</v>
      </c>
      <c r="D534" s="174">
        <v>18098.0</v>
      </c>
      <c r="E534" s="298">
        <v>18133.0</v>
      </c>
      <c r="F534" s="177">
        <v>44607.0</v>
      </c>
      <c r="G534" s="299">
        <v>0.6145833333333334</v>
      </c>
      <c r="H534" s="174" t="s">
        <v>7463</v>
      </c>
      <c r="I534" s="174" t="s">
        <v>7470</v>
      </c>
      <c r="J534" s="174" t="s">
        <v>97</v>
      </c>
      <c r="K534" s="174" t="s">
        <v>335</v>
      </c>
      <c r="L534" s="155" t="s">
        <v>96</v>
      </c>
      <c r="M534" s="300"/>
    </row>
    <row r="535" hidden="1">
      <c r="A535" s="174" t="str">
        <f t="shared" si="1"/>
        <v>1733444607</v>
      </c>
      <c r="B535" s="174">
        <f>VLOOKUP(A535, 'FEB VERIFIED - OPEN'!A:C, 3,0)</f>
        <v>528</v>
      </c>
      <c r="C535" s="174" t="s">
        <v>824</v>
      </c>
      <c r="D535" s="174">
        <v>17334.0</v>
      </c>
      <c r="E535" s="298">
        <v>25243.0</v>
      </c>
      <c r="F535" s="177">
        <v>44607.0</v>
      </c>
      <c r="G535" s="299">
        <v>0.5729166666666666</v>
      </c>
      <c r="H535" s="174" t="s">
        <v>7463</v>
      </c>
      <c r="I535" s="174" t="s">
        <v>7473</v>
      </c>
      <c r="J535" s="174" t="s">
        <v>101</v>
      </c>
      <c r="K535" s="174" t="s">
        <v>113</v>
      </c>
      <c r="L535" s="155" t="s">
        <v>112</v>
      </c>
      <c r="M535" s="300"/>
    </row>
    <row r="536" hidden="1">
      <c r="A536" s="174" t="str">
        <f t="shared" si="1"/>
        <v>1393744607</v>
      </c>
      <c r="B536" s="174">
        <f>VLOOKUP(A536, 'FEB VERIFIED - OPEN'!A:C, 3,0)</f>
        <v>529</v>
      </c>
      <c r="C536" s="174" t="s">
        <v>837</v>
      </c>
      <c r="D536" s="174">
        <v>13937.0</v>
      </c>
      <c r="E536" s="298">
        <v>33308.0</v>
      </c>
      <c r="F536" s="177">
        <v>44607.0</v>
      </c>
      <c r="G536" s="299">
        <v>0.6354166666666666</v>
      </c>
      <c r="H536" s="174" t="s">
        <v>7463</v>
      </c>
      <c r="I536" s="174" t="s">
        <v>7464</v>
      </c>
      <c r="J536" s="174" t="s">
        <v>93</v>
      </c>
      <c r="K536" s="174" t="s">
        <v>262</v>
      </c>
      <c r="L536" s="155" t="s">
        <v>122</v>
      </c>
      <c r="M536" s="300"/>
    </row>
    <row r="537" hidden="1">
      <c r="A537" s="174" t="str">
        <f t="shared" si="1"/>
        <v>1813944607</v>
      </c>
      <c r="B537" s="174">
        <f>VLOOKUP(A537, 'FEB VERIFIED - OPEN'!A:C, 3,0)</f>
        <v>530</v>
      </c>
      <c r="C537" s="174" t="s">
        <v>827</v>
      </c>
      <c r="D537" s="174">
        <v>18139.0</v>
      </c>
      <c r="E537" s="298">
        <v>23268.0</v>
      </c>
      <c r="F537" s="177">
        <v>44607.0</v>
      </c>
      <c r="G537" s="299">
        <v>0.6354166666666666</v>
      </c>
      <c r="H537" s="174" t="s">
        <v>7463</v>
      </c>
      <c r="I537" s="174" t="s">
        <v>7472</v>
      </c>
      <c r="J537" s="174" t="s">
        <v>97</v>
      </c>
      <c r="K537" s="174" t="s">
        <v>98</v>
      </c>
      <c r="L537" s="155" t="s">
        <v>96</v>
      </c>
      <c r="M537" s="300"/>
    </row>
    <row r="538" hidden="1">
      <c r="A538" s="174" t="str">
        <f t="shared" si="1"/>
        <v>1121644607</v>
      </c>
      <c r="B538" s="174">
        <f>VLOOKUP(A538, 'FEB VERIFIED - OPEN'!A:C, 3,0)</f>
        <v>531</v>
      </c>
      <c r="C538" s="174" t="s">
        <v>838</v>
      </c>
      <c r="D538" s="174">
        <v>11216.0</v>
      </c>
      <c r="E538" s="298">
        <v>27234.0</v>
      </c>
      <c r="F538" s="177">
        <v>44607.0</v>
      </c>
      <c r="G538" s="299">
        <v>0.6354166666666666</v>
      </c>
      <c r="H538" s="174" t="s">
        <v>7463</v>
      </c>
      <c r="I538" s="174" t="s">
        <v>7472</v>
      </c>
      <c r="J538" s="174" t="s">
        <v>97</v>
      </c>
      <c r="K538" s="174" t="s">
        <v>308</v>
      </c>
      <c r="L538" s="155" t="s">
        <v>86</v>
      </c>
      <c r="M538" s="300"/>
    </row>
    <row r="539" hidden="1">
      <c r="A539" s="174" t="str">
        <f t="shared" si="1"/>
        <v>1574144607</v>
      </c>
      <c r="B539" s="174">
        <f>VLOOKUP(A539, 'FEB VERIFIED - OPEN'!A:C, 3,0)</f>
        <v>532</v>
      </c>
      <c r="C539" s="174" t="s">
        <v>833</v>
      </c>
      <c r="D539" s="174">
        <v>15741.0</v>
      </c>
      <c r="E539" s="298">
        <v>17556.0</v>
      </c>
      <c r="F539" s="177">
        <v>44607.0</v>
      </c>
      <c r="G539" s="299">
        <v>0.6145833333333334</v>
      </c>
      <c r="H539" s="174" t="s">
        <v>7468</v>
      </c>
      <c r="I539" s="174" t="s">
        <v>7470</v>
      </c>
      <c r="J539" s="174" t="s">
        <v>88</v>
      </c>
      <c r="K539" s="174" t="s">
        <v>89</v>
      </c>
      <c r="L539" s="155" t="s">
        <v>122</v>
      </c>
      <c r="M539" s="300"/>
    </row>
    <row r="540" hidden="1">
      <c r="A540" s="174" t="str">
        <f t="shared" si="1"/>
        <v>1810744607</v>
      </c>
      <c r="B540" s="174">
        <f>VLOOKUP(A540, 'FEB VERIFIED - OPEN'!A:C, 3,0)</f>
        <v>533</v>
      </c>
      <c r="C540" s="174" t="s">
        <v>828</v>
      </c>
      <c r="D540" s="174">
        <v>18107.0</v>
      </c>
      <c r="E540" s="298">
        <v>16069.0</v>
      </c>
      <c r="F540" s="177">
        <v>44607.0</v>
      </c>
      <c r="G540" s="299">
        <v>0.59375</v>
      </c>
      <c r="H540" s="174" t="s">
        <v>7463</v>
      </c>
      <c r="I540" s="174" t="s">
        <v>7470</v>
      </c>
      <c r="J540" s="174" t="s">
        <v>97</v>
      </c>
      <c r="K540" s="174" t="s">
        <v>358</v>
      </c>
      <c r="L540" s="155" t="s">
        <v>96</v>
      </c>
      <c r="M540" s="300"/>
    </row>
    <row r="541" hidden="1">
      <c r="A541" s="174" t="str">
        <f t="shared" si="1"/>
        <v>1710644607</v>
      </c>
      <c r="B541" s="174">
        <f>VLOOKUP(A541, 'FEB VERIFIED - OPEN'!A:C, 3,0)</f>
        <v>534</v>
      </c>
      <c r="C541" s="174" t="s">
        <v>6858</v>
      </c>
      <c r="D541" s="174">
        <v>17106.0</v>
      </c>
      <c r="E541" s="298">
        <v>11696.0</v>
      </c>
      <c r="F541" s="177">
        <v>44607.0</v>
      </c>
      <c r="G541" s="299">
        <v>0.6458333333333334</v>
      </c>
      <c r="H541" s="174" t="s">
        <v>7463</v>
      </c>
      <c r="I541" s="174" t="s">
        <v>7464</v>
      </c>
      <c r="J541" s="174" t="s">
        <v>93</v>
      </c>
      <c r="K541" s="174" t="s">
        <v>224</v>
      </c>
      <c r="L541" s="155" t="s">
        <v>100</v>
      </c>
      <c r="M541" s="300"/>
    </row>
    <row r="542" hidden="1">
      <c r="A542" s="174" t="str">
        <f t="shared" si="1"/>
        <v>914144607</v>
      </c>
      <c r="B542" s="174">
        <f>VLOOKUP(A542, 'FEB VERIFIED - OPEN'!A:C, 3,0)</f>
        <v>535</v>
      </c>
      <c r="C542" s="174" t="s">
        <v>835</v>
      </c>
      <c r="D542" s="174">
        <v>9141.0</v>
      </c>
      <c r="E542" s="298">
        <v>30758.0</v>
      </c>
      <c r="F542" s="177">
        <v>44607.0</v>
      </c>
      <c r="G542" s="299">
        <v>0.625</v>
      </c>
      <c r="H542" s="174" t="s">
        <v>7468</v>
      </c>
      <c r="I542" s="174" t="s">
        <v>7464</v>
      </c>
      <c r="J542" s="174" t="s">
        <v>93</v>
      </c>
      <c r="K542" s="174" t="s">
        <v>179</v>
      </c>
      <c r="L542" s="155" t="s">
        <v>122</v>
      </c>
      <c r="M542" s="300"/>
    </row>
    <row r="543" hidden="1">
      <c r="A543" s="174" t="str">
        <f t="shared" si="1"/>
        <v>1009044607</v>
      </c>
      <c r="B543" s="174">
        <f>VLOOKUP(A543, 'FEB VERIFIED - OPEN'!A:C, 3,0)</f>
        <v>536</v>
      </c>
      <c r="C543" s="174" t="s">
        <v>834</v>
      </c>
      <c r="D543" s="174">
        <v>10090.0</v>
      </c>
      <c r="E543" s="298">
        <v>19362.0</v>
      </c>
      <c r="F543" s="177">
        <v>44607.0</v>
      </c>
      <c r="G543" s="299">
        <v>0.65625</v>
      </c>
      <c r="H543" s="174" t="s">
        <v>7468</v>
      </c>
      <c r="I543" s="174" t="s">
        <v>7470</v>
      </c>
      <c r="J543" s="174" t="s">
        <v>88</v>
      </c>
      <c r="K543" s="174" t="s">
        <v>131</v>
      </c>
      <c r="L543" s="155" t="s">
        <v>112</v>
      </c>
      <c r="M543" s="300"/>
    </row>
    <row r="544" hidden="1">
      <c r="A544" s="174" t="str">
        <f t="shared" si="1"/>
        <v>943144607</v>
      </c>
      <c r="B544" s="174">
        <f>VLOOKUP(A544, 'FEB VERIFIED - OPEN'!A:C, 3,0)</f>
        <v>537</v>
      </c>
      <c r="C544" s="174" t="s">
        <v>829</v>
      </c>
      <c r="D544" s="174">
        <v>9431.0</v>
      </c>
      <c r="E544" s="298">
        <v>17511.0</v>
      </c>
      <c r="F544" s="177">
        <v>44607.0</v>
      </c>
      <c r="G544" s="299">
        <v>0.59375</v>
      </c>
      <c r="H544" s="174" t="s">
        <v>7468</v>
      </c>
      <c r="I544" s="174" t="s">
        <v>7470</v>
      </c>
      <c r="J544" s="174" t="s">
        <v>88</v>
      </c>
      <c r="K544" s="174" t="s">
        <v>89</v>
      </c>
      <c r="L544" s="155" t="s">
        <v>86</v>
      </c>
      <c r="M544" s="300"/>
    </row>
    <row r="545" hidden="1">
      <c r="A545" s="174" t="str">
        <f t="shared" si="1"/>
        <v>1809144607</v>
      </c>
      <c r="B545" s="174">
        <f>VLOOKUP(A545, 'FEB VERIFIED - OPEN'!A:C, 3,0)</f>
        <v>538</v>
      </c>
      <c r="C545" s="174" t="s">
        <v>830</v>
      </c>
      <c r="D545" s="174">
        <v>18091.0</v>
      </c>
      <c r="E545" s="298">
        <v>18093.0</v>
      </c>
      <c r="F545" s="177">
        <v>44607.0</v>
      </c>
      <c r="G545" s="299">
        <v>0.59375</v>
      </c>
      <c r="H545" s="174" t="s">
        <v>7463</v>
      </c>
      <c r="I545" s="174" t="s">
        <v>7470</v>
      </c>
      <c r="J545" s="174" t="s">
        <v>97</v>
      </c>
      <c r="K545" s="174" t="s">
        <v>135</v>
      </c>
      <c r="L545" s="155" t="s">
        <v>108</v>
      </c>
      <c r="M545" s="301" t="s">
        <v>8739</v>
      </c>
    </row>
    <row r="546" hidden="1">
      <c r="A546" s="174" t="str">
        <f t="shared" si="1"/>
        <v>1651344607</v>
      </c>
      <c r="B546" s="174">
        <f>VLOOKUP(A546, 'FEB VERIFIED - OPEN'!A:C, 3,0)</f>
        <v>539</v>
      </c>
      <c r="C546" s="174" t="s">
        <v>831</v>
      </c>
      <c r="D546" s="174">
        <v>16513.0</v>
      </c>
      <c r="E546" s="298">
        <v>17670.0</v>
      </c>
      <c r="F546" s="177">
        <v>44607.0</v>
      </c>
      <c r="G546" s="299">
        <v>0.6354166666666666</v>
      </c>
      <c r="H546" s="174" t="s">
        <v>7463</v>
      </c>
      <c r="I546" s="174" t="s">
        <v>7473</v>
      </c>
      <c r="J546" s="174" t="s">
        <v>101</v>
      </c>
      <c r="K546" s="174" t="s">
        <v>102</v>
      </c>
      <c r="L546" s="155" t="s">
        <v>112</v>
      </c>
      <c r="M546" s="300"/>
    </row>
    <row r="547" hidden="1">
      <c r="A547" s="174" t="str">
        <f t="shared" si="1"/>
        <v>1498244607</v>
      </c>
      <c r="B547" s="174">
        <f>VLOOKUP(A547, 'FEB VERIFIED - OPEN'!A:C, 3,0)</f>
        <v>540</v>
      </c>
      <c r="C547" s="174" t="s">
        <v>810</v>
      </c>
      <c r="D547" s="174">
        <v>14982.0</v>
      </c>
      <c r="E547" s="298">
        <v>15634.0</v>
      </c>
      <c r="F547" s="177">
        <v>44607.0</v>
      </c>
      <c r="G547" s="299">
        <v>0.4895833333333333</v>
      </c>
      <c r="H547" s="174" t="s">
        <v>7468</v>
      </c>
      <c r="I547" s="174" t="s">
        <v>7473</v>
      </c>
      <c r="J547" s="174" t="s">
        <v>101</v>
      </c>
      <c r="K547" s="174" t="s">
        <v>131</v>
      </c>
      <c r="L547" s="155" t="s">
        <v>100</v>
      </c>
      <c r="M547" s="300"/>
    </row>
    <row r="548" hidden="1">
      <c r="A548" s="174" t="str">
        <f t="shared" si="1"/>
        <v>1589444607</v>
      </c>
      <c r="B548" s="174">
        <f>VLOOKUP(A548, 'FEB VERIFIED - OPEN'!A:C, 3,0)</f>
        <v>541</v>
      </c>
      <c r="C548" s="174" t="s">
        <v>836</v>
      </c>
      <c r="D548" s="174">
        <v>15894.0</v>
      </c>
      <c r="E548" s="298">
        <v>18114.0</v>
      </c>
      <c r="F548" s="177">
        <v>44607.0</v>
      </c>
      <c r="G548" s="299">
        <v>0.625</v>
      </c>
      <c r="H548" s="174" t="s">
        <v>7463</v>
      </c>
      <c r="I548" s="174" t="s">
        <v>7464</v>
      </c>
      <c r="J548" s="174" t="s">
        <v>93</v>
      </c>
      <c r="K548" s="174" t="s">
        <v>102</v>
      </c>
      <c r="L548" s="155" t="s">
        <v>100</v>
      </c>
      <c r="M548" s="300"/>
    </row>
    <row r="549" hidden="1">
      <c r="A549" s="174" t="str">
        <f t="shared" si="1"/>
        <v>1540944608</v>
      </c>
      <c r="B549" s="174">
        <f>VLOOKUP(A549, 'FEB VERIFIED - OPEN'!A:C, 3,0)</f>
        <v>542</v>
      </c>
      <c r="C549" s="174" t="s">
        <v>841</v>
      </c>
      <c r="D549" s="174">
        <v>15409.0</v>
      </c>
      <c r="E549" s="298">
        <v>16055.0</v>
      </c>
      <c r="F549" s="177">
        <v>44608.0</v>
      </c>
      <c r="G549" s="299">
        <v>0.3125</v>
      </c>
      <c r="H549" s="174" t="s">
        <v>7468</v>
      </c>
      <c r="I549" s="174" t="s">
        <v>7473</v>
      </c>
      <c r="J549" s="174" t="s">
        <v>97</v>
      </c>
      <c r="K549" s="174" t="s">
        <v>224</v>
      </c>
      <c r="L549" s="155" t="s">
        <v>100</v>
      </c>
      <c r="M549" s="300"/>
    </row>
    <row r="550" hidden="1">
      <c r="A550" s="174" t="str">
        <f t="shared" si="1"/>
        <v>1321744608</v>
      </c>
      <c r="B550" s="174">
        <f>VLOOKUP(A550, 'FEB VERIFIED - OPEN'!A:C, 3,0)</f>
        <v>543</v>
      </c>
      <c r="C550" s="174" t="s">
        <v>842</v>
      </c>
      <c r="D550" s="174">
        <v>13217.0</v>
      </c>
      <c r="E550" s="298">
        <v>17043.0</v>
      </c>
      <c r="F550" s="177">
        <v>44608.0</v>
      </c>
      <c r="G550" s="299">
        <v>0.3333333333333333</v>
      </c>
      <c r="H550" s="174" t="s">
        <v>7463</v>
      </c>
      <c r="I550" s="174" t="s">
        <v>7473</v>
      </c>
      <c r="J550" s="174" t="s">
        <v>101</v>
      </c>
      <c r="K550" s="174" t="s">
        <v>147</v>
      </c>
      <c r="L550" s="155" t="s">
        <v>86</v>
      </c>
      <c r="M550" s="300"/>
    </row>
    <row r="551" hidden="1">
      <c r="A551" s="174" t="str">
        <f t="shared" si="1"/>
        <v>1075344608</v>
      </c>
      <c r="B551" s="174">
        <f>VLOOKUP(A551, 'FEB VERIFIED - OPEN'!A:C, 3,0)</f>
        <v>544</v>
      </c>
      <c r="C551" s="174" t="s">
        <v>843</v>
      </c>
      <c r="D551" s="174">
        <v>10753.0</v>
      </c>
      <c r="E551" s="298">
        <v>19695.0</v>
      </c>
      <c r="F551" s="177">
        <v>44608.0</v>
      </c>
      <c r="G551" s="299">
        <v>0.34375</v>
      </c>
      <c r="H551" s="174" t="s">
        <v>7468</v>
      </c>
      <c r="I551" s="174" t="s">
        <v>7464</v>
      </c>
      <c r="J551" s="174" t="s">
        <v>93</v>
      </c>
      <c r="K551" s="174" t="s">
        <v>131</v>
      </c>
      <c r="L551" s="155" t="s">
        <v>100</v>
      </c>
      <c r="M551" s="301" t="s">
        <v>7529</v>
      </c>
    </row>
    <row r="552" hidden="1">
      <c r="A552" s="174" t="str">
        <f t="shared" si="1"/>
        <v>1286944608</v>
      </c>
      <c r="B552" s="174">
        <f>VLOOKUP(A552, 'FEB VERIFIED - OPEN'!A:C, 3,0)</f>
        <v>545</v>
      </c>
      <c r="C552" s="174" t="s">
        <v>844</v>
      </c>
      <c r="D552" s="174">
        <v>12869.0</v>
      </c>
      <c r="E552" s="298">
        <v>25511.0</v>
      </c>
      <c r="F552" s="177">
        <v>44608.0</v>
      </c>
      <c r="G552" s="299">
        <v>0.34375</v>
      </c>
      <c r="H552" s="174" t="s">
        <v>7468</v>
      </c>
      <c r="I552" s="174" t="s">
        <v>7473</v>
      </c>
      <c r="J552" s="174" t="s">
        <v>101</v>
      </c>
      <c r="K552" s="174" t="s">
        <v>94</v>
      </c>
      <c r="L552" s="155" t="s">
        <v>122</v>
      </c>
      <c r="M552" s="300"/>
    </row>
    <row r="553" hidden="1">
      <c r="A553" s="174" t="str">
        <f t="shared" si="1"/>
        <v>1598944608</v>
      </c>
      <c r="B553" s="174">
        <f>VLOOKUP(A553, 'FEB VERIFIED - OPEN'!A:C, 3,0)</f>
        <v>546</v>
      </c>
      <c r="C553" s="174" t="s">
        <v>848</v>
      </c>
      <c r="D553" s="174">
        <v>15989.0</v>
      </c>
      <c r="E553" s="298">
        <v>30622.0</v>
      </c>
      <c r="F553" s="177">
        <v>44608.0</v>
      </c>
      <c r="G553" s="299">
        <v>0.3645833333333333</v>
      </c>
      <c r="H553" s="174" t="s">
        <v>7468</v>
      </c>
      <c r="I553" s="174" t="s">
        <v>7464</v>
      </c>
      <c r="J553" s="174" t="s">
        <v>93</v>
      </c>
      <c r="K553" s="174" t="s">
        <v>174</v>
      </c>
      <c r="L553" s="155" t="s">
        <v>86</v>
      </c>
      <c r="M553" s="300"/>
    </row>
    <row r="554" hidden="1">
      <c r="A554" s="174" t="str">
        <f t="shared" si="1"/>
        <v>952944608</v>
      </c>
      <c r="B554" s="174">
        <f>VLOOKUP(A554, 'FEB VERIFIED - OPEN'!A:C, 3,0)</f>
        <v>547</v>
      </c>
      <c r="C554" s="174" t="s">
        <v>846</v>
      </c>
      <c r="D554" s="174">
        <v>9529.0</v>
      </c>
      <c r="E554" s="298">
        <v>28740.0</v>
      </c>
      <c r="F554" s="177">
        <v>44608.0</v>
      </c>
      <c r="G554" s="299">
        <v>0.3541666666666667</v>
      </c>
      <c r="H554" s="174" t="s">
        <v>7468</v>
      </c>
      <c r="I554" s="174" t="s">
        <v>7473</v>
      </c>
      <c r="J554" s="174" t="s">
        <v>101</v>
      </c>
      <c r="K554" s="174" t="s">
        <v>772</v>
      </c>
      <c r="L554" s="155" t="s">
        <v>112</v>
      </c>
      <c r="M554" s="300"/>
    </row>
    <row r="555" hidden="1">
      <c r="A555" s="174" t="str">
        <f t="shared" si="1"/>
        <v>1500244608</v>
      </c>
      <c r="B555" s="174">
        <f>VLOOKUP(A555, 'FEB VERIFIED - OPEN'!A:C, 3,0)</f>
        <v>548</v>
      </c>
      <c r="C555" s="174" t="s">
        <v>850</v>
      </c>
      <c r="D555" s="174">
        <v>15002.0</v>
      </c>
      <c r="E555" s="298">
        <v>21001.0</v>
      </c>
      <c r="F555" s="177">
        <v>44608.0</v>
      </c>
      <c r="G555" s="299">
        <v>0.375</v>
      </c>
      <c r="H555" s="174" t="s">
        <v>7468</v>
      </c>
      <c r="I555" s="174" t="s">
        <v>7464</v>
      </c>
      <c r="J555" s="174" t="s">
        <v>93</v>
      </c>
      <c r="K555" s="174" t="s">
        <v>127</v>
      </c>
      <c r="L555" s="155" t="s">
        <v>122</v>
      </c>
      <c r="M555" s="300"/>
    </row>
    <row r="556" hidden="1">
      <c r="A556" s="174" t="str">
        <f t="shared" si="1"/>
        <v>1261444608</v>
      </c>
      <c r="B556" s="174">
        <f>VLOOKUP(A556, 'FEB VERIFIED - OPEN'!A:C, 3,0)</f>
        <v>549</v>
      </c>
      <c r="C556" s="174" t="s">
        <v>849</v>
      </c>
      <c r="D556" s="174">
        <v>12614.0</v>
      </c>
      <c r="E556" s="298">
        <v>21378.0</v>
      </c>
      <c r="F556" s="177">
        <v>44608.0</v>
      </c>
      <c r="G556" s="299">
        <v>0.3645833333333333</v>
      </c>
      <c r="H556" s="174" t="s">
        <v>7468</v>
      </c>
      <c r="I556" s="174" t="s">
        <v>7473</v>
      </c>
      <c r="J556" s="174" t="s">
        <v>101</v>
      </c>
      <c r="K556" s="174" t="s">
        <v>147</v>
      </c>
      <c r="L556" s="155" t="s">
        <v>86</v>
      </c>
      <c r="M556" s="300"/>
    </row>
    <row r="557" hidden="1">
      <c r="A557" s="174" t="str">
        <f t="shared" si="1"/>
        <v>1122144608</v>
      </c>
      <c r="B557" s="174">
        <f>VLOOKUP(A557, 'FEB VERIFIED - OPEN'!A:C, 3,0)</f>
        <v>550</v>
      </c>
      <c r="C557" s="174" t="s">
        <v>861</v>
      </c>
      <c r="D557" s="174">
        <v>11221.0</v>
      </c>
      <c r="E557" s="298">
        <v>21080.0</v>
      </c>
      <c r="F557" s="177">
        <v>44608.0</v>
      </c>
      <c r="G557" s="299">
        <v>0.4375</v>
      </c>
      <c r="H557" s="174" t="s">
        <v>7463</v>
      </c>
      <c r="I557" s="174" t="s">
        <v>7464</v>
      </c>
      <c r="J557" s="174" t="s">
        <v>93</v>
      </c>
      <c r="K557" s="174" t="s">
        <v>147</v>
      </c>
      <c r="L557" s="155" t="s">
        <v>86</v>
      </c>
      <c r="M557" s="300"/>
    </row>
    <row r="558" hidden="1">
      <c r="A558" s="174" t="str">
        <f t="shared" si="1"/>
        <v>1368044608</v>
      </c>
      <c r="B558" s="174">
        <f>VLOOKUP(A558, 'FEB VERIFIED - OPEN'!A:C, 3,0)</f>
        <v>551</v>
      </c>
      <c r="C558" s="174" t="s">
        <v>854</v>
      </c>
      <c r="D558" s="174">
        <v>13680.0</v>
      </c>
      <c r="E558" s="298">
        <v>26459.0</v>
      </c>
      <c r="F558" s="177">
        <v>44608.0</v>
      </c>
      <c r="G558" s="299">
        <v>0.40625</v>
      </c>
      <c r="H558" s="174" t="s">
        <v>7468</v>
      </c>
      <c r="I558" s="174" t="s">
        <v>7473</v>
      </c>
      <c r="J558" s="174" t="s">
        <v>101</v>
      </c>
      <c r="K558" s="174" t="s">
        <v>147</v>
      </c>
      <c r="L558" s="155" t="s">
        <v>122</v>
      </c>
      <c r="M558" s="300"/>
    </row>
    <row r="559" hidden="1">
      <c r="A559" s="174" t="str">
        <f t="shared" si="1"/>
        <v>1814644608</v>
      </c>
      <c r="B559" s="174">
        <f>VLOOKUP(A559, 'FEB VERIFIED - OPEN'!A:C, 3,0)</f>
        <v>552</v>
      </c>
      <c r="C559" s="174" t="s">
        <v>845</v>
      </c>
      <c r="D559" s="174">
        <v>18146.0</v>
      </c>
      <c r="E559" s="298">
        <v>20786.0</v>
      </c>
      <c r="F559" s="177">
        <v>44608.0</v>
      </c>
      <c r="G559" s="299">
        <v>0.4375</v>
      </c>
      <c r="H559" s="174" t="s">
        <v>7463</v>
      </c>
      <c r="I559" s="174" t="s">
        <v>7470</v>
      </c>
      <c r="J559" s="174" t="s">
        <v>88</v>
      </c>
      <c r="K559" s="174" t="s">
        <v>89</v>
      </c>
      <c r="L559" s="155" t="s">
        <v>96</v>
      </c>
      <c r="M559" s="300"/>
    </row>
    <row r="560" hidden="1">
      <c r="A560" s="174" t="str">
        <f t="shared" si="1"/>
        <v>1672144608</v>
      </c>
      <c r="B560" s="174">
        <f>VLOOKUP(A560, 'FEB VERIFIED - OPEN'!A:C, 3,0)</f>
        <v>553</v>
      </c>
      <c r="C560" s="174" t="s">
        <v>857</v>
      </c>
      <c r="D560" s="174">
        <v>16721.0</v>
      </c>
      <c r="E560" s="298">
        <v>29245.0</v>
      </c>
      <c r="F560" s="177">
        <v>44608.0</v>
      </c>
      <c r="G560" s="299">
        <v>0.40625</v>
      </c>
      <c r="H560" s="174" t="s">
        <v>7468</v>
      </c>
      <c r="I560" s="174" t="s">
        <v>7473</v>
      </c>
      <c r="J560" s="174" t="s">
        <v>101</v>
      </c>
      <c r="K560" s="174" t="s">
        <v>147</v>
      </c>
      <c r="L560" s="155" t="s">
        <v>86</v>
      </c>
      <c r="M560" s="300"/>
    </row>
    <row r="561" hidden="1">
      <c r="A561" s="174" t="str">
        <f t="shared" si="1"/>
        <v>1619644608</v>
      </c>
      <c r="B561" s="174">
        <f>VLOOKUP(A561, 'FEB VERIFIED - OPEN'!A:C, 3,0)</f>
        <v>554</v>
      </c>
      <c r="C561" s="174" t="s">
        <v>847</v>
      </c>
      <c r="D561" s="174">
        <v>16196.0</v>
      </c>
      <c r="E561" s="298">
        <v>17763.0</v>
      </c>
      <c r="F561" s="177">
        <v>44608.0</v>
      </c>
      <c r="G561" s="299">
        <v>0.3958333333333333</v>
      </c>
      <c r="H561" s="174" t="s">
        <v>7463</v>
      </c>
      <c r="I561" s="174" t="s">
        <v>7470</v>
      </c>
      <c r="J561" s="174" t="s">
        <v>88</v>
      </c>
      <c r="K561" s="174" t="s">
        <v>135</v>
      </c>
      <c r="L561" s="155" t="s">
        <v>112</v>
      </c>
      <c r="M561" s="300"/>
    </row>
    <row r="562" hidden="1">
      <c r="A562" s="174" t="str">
        <f t="shared" si="1"/>
        <v>1726444608</v>
      </c>
      <c r="B562" s="174">
        <f>VLOOKUP(A562, 'FEB VERIFIED - OPEN'!A:C, 3,0)</f>
        <v>555</v>
      </c>
      <c r="C562" s="174" t="s">
        <v>860</v>
      </c>
      <c r="D562" s="174">
        <v>17264.0</v>
      </c>
      <c r="E562" s="298">
        <v>18156.0</v>
      </c>
      <c r="F562" s="177">
        <v>44608.0</v>
      </c>
      <c r="G562" s="299">
        <v>0.4270833333333333</v>
      </c>
      <c r="H562" s="174" t="s">
        <v>7463</v>
      </c>
      <c r="I562" s="174" t="s">
        <v>7473</v>
      </c>
      <c r="J562" s="174" t="s">
        <v>101</v>
      </c>
      <c r="K562" s="174" t="s">
        <v>147</v>
      </c>
      <c r="L562" s="155" t="s">
        <v>86</v>
      </c>
      <c r="M562" s="300"/>
    </row>
    <row r="563" hidden="1">
      <c r="A563" s="174" t="str">
        <f t="shared" si="1"/>
        <v>1584944608</v>
      </c>
      <c r="B563" s="174">
        <f>VLOOKUP(A563, 'FEB VERIFIED - OPEN'!A:C, 3,0)</f>
        <v>556</v>
      </c>
      <c r="C563" s="174" t="s">
        <v>851</v>
      </c>
      <c r="D563" s="174">
        <v>15849.0</v>
      </c>
      <c r="E563" s="298">
        <v>32104.0</v>
      </c>
      <c r="F563" s="177">
        <v>44608.0</v>
      </c>
      <c r="G563" s="299">
        <v>0.375</v>
      </c>
      <c r="H563" s="174" t="s">
        <v>7468</v>
      </c>
      <c r="I563" s="174" t="s">
        <v>7472</v>
      </c>
      <c r="J563" s="174" t="s">
        <v>97</v>
      </c>
      <c r="K563" s="174" t="s">
        <v>852</v>
      </c>
      <c r="L563" s="155" t="s">
        <v>86</v>
      </c>
      <c r="M563" s="300"/>
    </row>
    <row r="564" hidden="1">
      <c r="A564" s="174" t="str">
        <f t="shared" si="1"/>
        <v>1748544608</v>
      </c>
      <c r="B564" s="174">
        <f>VLOOKUP(A564, 'FEB VERIFIED - OPEN'!A:C, 3,0)</f>
        <v>557</v>
      </c>
      <c r="C564" s="174" t="s">
        <v>853</v>
      </c>
      <c r="D564" s="174">
        <v>17485.0</v>
      </c>
      <c r="E564" s="298">
        <v>24152.0</v>
      </c>
      <c r="F564" s="177">
        <v>44608.0</v>
      </c>
      <c r="G564" s="299">
        <v>0.4375</v>
      </c>
      <c r="H564" s="174" t="s">
        <v>7468</v>
      </c>
      <c r="I564" s="174" t="s">
        <v>7470</v>
      </c>
      <c r="J564" s="174" t="s">
        <v>97</v>
      </c>
      <c r="K564" s="174" t="s">
        <v>166</v>
      </c>
      <c r="L564" s="155" t="s">
        <v>86</v>
      </c>
      <c r="M564" s="300"/>
    </row>
    <row r="565" hidden="1">
      <c r="A565" s="174" t="str">
        <f t="shared" si="1"/>
        <v>1140344608</v>
      </c>
      <c r="B565" s="174">
        <f>VLOOKUP(A565, 'FEB VERIFIED - OPEN'!A:C, 3,0)</f>
        <v>558</v>
      </c>
      <c r="C565" s="174" t="s">
        <v>858</v>
      </c>
      <c r="D565" s="174">
        <v>11403.0</v>
      </c>
      <c r="E565" s="298">
        <v>26190.0</v>
      </c>
      <c r="F565" s="177">
        <v>44608.0</v>
      </c>
      <c r="G565" s="299">
        <v>0.4375</v>
      </c>
      <c r="H565" s="174" t="s">
        <v>7463</v>
      </c>
      <c r="I565" s="174" t="s">
        <v>7470</v>
      </c>
      <c r="J565" s="174" t="s">
        <v>88</v>
      </c>
      <c r="K565" s="174" t="s">
        <v>131</v>
      </c>
      <c r="L565" s="155" t="s">
        <v>112</v>
      </c>
      <c r="M565" s="300"/>
    </row>
    <row r="566" hidden="1">
      <c r="A566" s="174" t="str">
        <f t="shared" si="1"/>
        <v>1810244608</v>
      </c>
      <c r="B566" s="174">
        <f>VLOOKUP(A566, 'FEB VERIFIED - OPEN'!A:C, 3,0)</f>
        <v>559</v>
      </c>
      <c r="C566" s="174" t="s">
        <v>859</v>
      </c>
      <c r="D566" s="174">
        <v>18102.0</v>
      </c>
      <c r="E566" s="298">
        <v>14309.0</v>
      </c>
      <c r="F566" s="177">
        <v>44608.0</v>
      </c>
      <c r="G566" s="299">
        <v>0.4479166666666667</v>
      </c>
      <c r="H566" s="174" t="s">
        <v>7468</v>
      </c>
      <c r="I566" s="174" t="s">
        <v>7470</v>
      </c>
      <c r="J566" s="174" t="s">
        <v>88</v>
      </c>
      <c r="K566" s="174" t="s">
        <v>89</v>
      </c>
      <c r="L566" s="155" t="s">
        <v>96</v>
      </c>
      <c r="M566" s="300"/>
    </row>
    <row r="567" hidden="1">
      <c r="A567" s="174" t="str">
        <f t="shared" si="1"/>
        <v>1811044608</v>
      </c>
      <c r="B567" s="174">
        <f>VLOOKUP(A567, 'FEB VERIFIED - OPEN'!A:C, 3,0)</f>
        <v>560</v>
      </c>
      <c r="C567" s="174" t="s">
        <v>855</v>
      </c>
      <c r="D567" s="174">
        <v>18110.0</v>
      </c>
      <c r="E567" s="298">
        <v>18462.0</v>
      </c>
      <c r="F567" s="177">
        <v>44608.0</v>
      </c>
      <c r="G567" s="299">
        <v>0.3958333333333333</v>
      </c>
      <c r="H567" s="174" t="s">
        <v>7468</v>
      </c>
      <c r="I567" s="174" t="s">
        <v>7472</v>
      </c>
      <c r="J567" s="174" t="s">
        <v>88</v>
      </c>
      <c r="K567" s="174" t="s">
        <v>131</v>
      </c>
      <c r="L567" s="155" t="s">
        <v>108</v>
      </c>
      <c r="M567" s="300"/>
    </row>
    <row r="568" hidden="1">
      <c r="A568" s="174" t="str">
        <f t="shared" si="1"/>
        <v>1810144608</v>
      </c>
      <c r="B568" s="174">
        <f>VLOOKUP(A568, 'FEB VERIFIED - OPEN'!A:C, 3,0)</f>
        <v>561</v>
      </c>
      <c r="C568" s="174" t="s">
        <v>856</v>
      </c>
      <c r="D568" s="174">
        <v>18101.0</v>
      </c>
      <c r="E568" s="298">
        <v>18715.0</v>
      </c>
      <c r="F568" s="177">
        <v>44608.0</v>
      </c>
      <c r="G568" s="299">
        <v>0.4479166666666667</v>
      </c>
      <c r="H568" s="174" t="s">
        <v>7468</v>
      </c>
      <c r="I568" s="174" t="s">
        <v>7470</v>
      </c>
      <c r="J568" s="174" t="s">
        <v>88</v>
      </c>
      <c r="K568" s="174" t="s">
        <v>102</v>
      </c>
      <c r="L568" s="155" t="s">
        <v>108</v>
      </c>
      <c r="M568" s="300"/>
    </row>
    <row r="569" hidden="1">
      <c r="A569" s="174" t="str">
        <f t="shared" si="1"/>
        <v>1057144608</v>
      </c>
      <c r="B569" s="174">
        <f>VLOOKUP(A569, 'FEB VERIFIED - OPEN'!A:C, 3,0)</f>
        <v>562</v>
      </c>
      <c r="C569" s="174" t="s">
        <v>862</v>
      </c>
      <c r="D569" s="174">
        <v>10571.0</v>
      </c>
      <c r="E569" s="298">
        <v>21775.0</v>
      </c>
      <c r="F569" s="177">
        <v>44608.0</v>
      </c>
      <c r="G569" s="299">
        <v>0.4479166666666667</v>
      </c>
      <c r="H569" s="174" t="s">
        <v>7468</v>
      </c>
      <c r="I569" s="174" t="s">
        <v>7464</v>
      </c>
      <c r="J569" s="174" t="s">
        <v>93</v>
      </c>
      <c r="K569" s="174" t="s">
        <v>147</v>
      </c>
      <c r="L569" s="155" t="s">
        <v>86</v>
      </c>
      <c r="M569" s="300"/>
    </row>
    <row r="570" hidden="1">
      <c r="A570" s="174" t="str">
        <f t="shared" si="1"/>
        <v>1614944608</v>
      </c>
      <c r="B570" s="174">
        <f>VLOOKUP(A570, 'FEB VERIFIED - OPEN'!A:C, 3,0)</f>
        <v>563</v>
      </c>
      <c r="C570" s="174" t="s">
        <v>863</v>
      </c>
      <c r="D570" s="174">
        <v>16149.0</v>
      </c>
      <c r="E570" s="298">
        <v>14652.0</v>
      </c>
      <c r="F570" s="177">
        <v>44608.0</v>
      </c>
      <c r="G570" s="299">
        <v>0.4479166666666667</v>
      </c>
      <c r="H570" s="174" t="s">
        <v>7468</v>
      </c>
      <c r="I570" s="174" t="s">
        <v>7472</v>
      </c>
      <c r="J570" s="174" t="s">
        <v>88</v>
      </c>
      <c r="K570" s="174" t="s">
        <v>89</v>
      </c>
      <c r="L570" s="155" t="s">
        <v>96</v>
      </c>
      <c r="M570" s="300"/>
    </row>
    <row r="571" hidden="1">
      <c r="A571" s="174" t="str">
        <f t="shared" si="1"/>
        <v>1415244608</v>
      </c>
      <c r="B571" s="174">
        <f>VLOOKUP(A571, 'FEB VERIFIED - OPEN'!A:C, 3,0)</f>
        <v>564</v>
      </c>
      <c r="C571" s="174" t="s">
        <v>864</v>
      </c>
      <c r="D571" s="174">
        <v>14152.0</v>
      </c>
      <c r="E571" s="298">
        <v>25368.0</v>
      </c>
      <c r="F571" s="177">
        <v>44608.0</v>
      </c>
      <c r="G571" s="299">
        <v>0.4583333333333333</v>
      </c>
      <c r="H571" s="174" t="s">
        <v>7468</v>
      </c>
      <c r="I571" s="174" t="s">
        <v>7472</v>
      </c>
      <c r="J571" s="174" t="s">
        <v>97</v>
      </c>
      <c r="K571" s="174" t="s">
        <v>174</v>
      </c>
      <c r="L571" s="155" t="s">
        <v>122</v>
      </c>
      <c r="M571" s="300"/>
    </row>
    <row r="572" hidden="1">
      <c r="A572" s="174" t="str">
        <f t="shared" si="1"/>
        <v>1815244608</v>
      </c>
      <c r="B572" s="174">
        <f>VLOOKUP(A572, 'FEB VERIFIED - OPEN'!A:C, 3,0)</f>
        <v>565</v>
      </c>
      <c r="C572" s="174" t="s">
        <v>865</v>
      </c>
      <c r="D572" s="174">
        <v>18152.0</v>
      </c>
      <c r="E572" s="298">
        <v>24358.0</v>
      </c>
      <c r="F572" s="177">
        <v>44608.0</v>
      </c>
      <c r="G572" s="299">
        <v>0.5</v>
      </c>
      <c r="H572" s="174" t="s">
        <v>7468</v>
      </c>
      <c r="I572" s="174" t="s">
        <v>7472</v>
      </c>
      <c r="J572" s="174" t="s">
        <v>88</v>
      </c>
      <c r="K572" s="174" t="s">
        <v>102</v>
      </c>
      <c r="L572" s="155" t="s">
        <v>108</v>
      </c>
      <c r="M572" s="300"/>
    </row>
    <row r="573" hidden="1">
      <c r="A573" s="174" t="str">
        <f t="shared" si="1"/>
        <v>1333744608</v>
      </c>
      <c r="B573" s="174">
        <f>VLOOKUP(A573, 'FEB VERIFIED - OPEN'!A:C, 3,0)</f>
        <v>566</v>
      </c>
      <c r="C573" s="174" t="s">
        <v>866</v>
      </c>
      <c r="D573" s="174">
        <v>13337.0</v>
      </c>
      <c r="E573" s="298">
        <v>24039.0</v>
      </c>
      <c r="F573" s="177">
        <v>44608.0</v>
      </c>
      <c r="G573" s="299">
        <v>0.46875</v>
      </c>
      <c r="H573" s="174" t="s">
        <v>7468</v>
      </c>
      <c r="I573" s="174" t="s">
        <v>7464</v>
      </c>
      <c r="J573" s="174" t="s">
        <v>93</v>
      </c>
      <c r="K573" s="174" t="s">
        <v>131</v>
      </c>
      <c r="L573" s="155" t="s">
        <v>100</v>
      </c>
      <c r="M573" s="300"/>
    </row>
    <row r="574" hidden="1">
      <c r="A574" s="174" t="str">
        <f t="shared" si="1"/>
        <v>1048144608</v>
      </c>
      <c r="B574" s="174">
        <f>VLOOKUP(A574, 'FEB VERIFIED - OPEN'!A:C, 3,0)</f>
        <v>567</v>
      </c>
      <c r="C574" s="174" t="s">
        <v>878</v>
      </c>
      <c r="D574" s="174">
        <v>10481.0</v>
      </c>
      <c r="E574" s="298">
        <v>22006.0</v>
      </c>
      <c r="F574" s="177">
        <v>44608.0</v>
      </c>
      <c r="G574" s="299">
        <v>0.5729166666666666</v>
      </c>
      <c r="H574" s="174" t="s">
        <v>7468</v>
      </c>
      <c r="I574" s="174" t="s">
        <v>7472</v>
      </c>
      <c r="J574" s="174" t="s">
        <v>88</v>
      </c>
      <c r="K574" s="174" t="s">
        <v>89</v>
      </c>
      <c r="L574" s="155" t="s">
        <v>86</v>
      </c>
      <c r="M574" s="300"/>
    </row>
    <row r="575" hidden="1">
      <c r="A575" s="174" t="str">
        <f t="shared" si="1"/>
        <v>1142844608</v>
      </c>
      <c r="B575" s="174">
        <f>VLOOKUP(A575, 'FEB VERIFIED - OPEN'!A:C, 3,0)</f>
        <v>568</v>
      </c>
      <c r="C575" s="174" t="s">
        <v>867</v>
      </c>
      <c r="D575" s="174">
        <v>11428.0</v>
      </c>
      <c r="E575" s="298">
        <v>16107.0</v>
      </c>
      <c r="F575" s="177">
        <v>44608.0</v>
      </c>
      <c r="G575" s="299">
        <v>0.5416666666666666</v>
      </c>
      <c r="H575" s="174" t="s">
        <v>7468</v>
      </c>
      <c r="I575" s="174" t="s">
        <v>7470</v>
      </c>
      <c r="J575" s="174" t="s">
        <v>88</v>
      </c>
      <c r="K575" s="174" t="s">
        <v>131</v>
      </c>
      <c r="L575" s="155" t="s">
        <v>100</v>
      </c>
      <c r="M575" s="300"/>
    </row>
    <row r="576" hidden="1">
      <c r="A576" s="174" t="str">
        <f t="shared" si="1"/>
        <v>1349844608</v>
      </c>
      <c r="B576" s="174">
        <f>VLOOKUP(A576, 'FEB VERIFIED - OPEN'!A:C, 3,0)</f>
        <v>569</v>
      </c>
      <c r="C576" s="174" t="s">
        <v>871</v>
      </c>
      <c r="D576" s="174">
        <v>13498.0</v>
      </c>
      <c r="E576" s="298">
        <v>20405.0</v>
      </c>
      <c r="F576" s="177">
        <v>44608.0</v>
      </c>
      <c r="G576" s="299">
        <v>0.5520833333333334</v>
      </c>
      <c r="H576" s="174" t="s">
        <v>7463</v>
      </c>
      <c r="I576" s="174" t="s">
        <v>7472</v>
      </c>
      <c r="J576" s="174" t="s">
        <v>88</v>
      </c>
      <c r="K576" s="174" t="s">
        <v>131</v>
      </c>
      <c r="L576" s="155" t="s">
        <v>100</v>
      </c>
      <c r="M576" s="300"/>
    </row>
    <row r="577" hidden="1">
      <c r="A577" s="174" t="str">
        <f t="shared" si="1"/>
        <v>1581244608</v>
      </c>
      <c r="B577" s="174">
        <f>VLOOKUP(A577, 'FEB VERIFIED - OPEN'!A:C, 3,0)</f>
        <v>570</v>
      </c>
      <c r="C577" s="174" t="s">
        <v>868</v>
      </c>
      <c r="D577" s="174">
        <v>15812.0</v>
      </c>
      <c r="E577" s="298">
        <v>31904.0</v>
      </c>
      <c r="F577" s="177">
        <v>44608.0</v>
      </c>
      <c r="G577" s="299">
        <v>0.5416666666666666</v>
      </c>
      <c r="H577" s="174" t="s">
        <v>7463</v>
      </c>
      <c r="I577" s="174" t="s">
        <v>7473</v>
      </c>
      <c r="J577" s="174" t="s">
        <v>93</v>
      </c>
      <c r="K577" s="174" t="s">
        <v>189</v>
      </c>
      <c r="L577" s="155" t="s">
        <v>86</v>
      </c>
      <c r="M577" s="300"/>
    </row>
    <row r="578" hidden="1">
      <c r="A578" s="174" t="str">
        <f t="shared" si="1"/>
        <v>977944608</v>
      </c>
      <c r="B578" s="174">
        <f>VLOOKUP(A578, 'FEB VERIFIED - OPEN'!A:C, 3,0)</f>
        <v>571</v>
      </c>
      <c r="C578" s="174" t="s">
        <v>874</v>
      </c>
      <c r="D578" s="174">
        <v>9779.0</v>
      </c>
      <c r="E578" s="298">
        <v>22449.0</v>
      </c>
      <c r="F578" s="177">
        <v>44608.0</v>
      </c>
      <c r="G578" s="299">
        <v>0.5625</v>
      </c>
      <c r="H578" s="174" t="s">
        <v>7468</v>
      </c>
      <c r="I578" s="174" t="s">
        <v>7473</v>
      </c>
      <c r="J578" s="174" t="s">
        <v>93</v>
      </c>
      <c r="K578" s="174" t="s">
        <v>813</v>
      </c>
      <c r="L578" s="155" t="s">
        <v>122</v>
      </c>
      <c r="M578" s="300"/>
    </row>
    <row r="579" hidden="1">
      <c r="A579" s="174" t="str">
        <f t="shared" si="1"/>
        <v>1804744608</v>
      </c>
      <c r="B579" s="174">
        <f>VLOOKUP(A579, 'FEB VERIFIED - OPEN'!A:C, 3,0)</f>
        <v>572</v>
      </c>
      <c r="C579" s="174" t="s">
        <v>872</v>
      </c>
      <c r="D579" s="174">
        <v>18047.0</v>
      </c>
      <c r="E579" s="298">
        <v>20905.0</v>
      </c>
      <c r="F579" s="177">
        <v>44608.0</v>
      </c>
      <c r="G579" s="299">
        <v>0.5520833333333334</v>
      </c>
      <c r="H579" s="174" t="s">
        <v>7463</v>
      </c>
      <c r="I579" s="174" t="s">
        <v>7470</v>
      </c>
      <c r="J579" s="174" t="s">
        <v>97</v>
      </c>
      <c r="K579" s="174" t="s">
        <v>154</v>
      </c>
      <c r="L579" s="155" t="s">
        <v>96</v>
      </c>
      <c r="M579" s="300"/>
    </row>
    <row r="580" hidden="1">
      <c r="A580" s="174" t="str">
        <f t="shared" si="1"/>
        <v>1814144608</v>
      </c>
      <c r="B580" s="174">
        <f>VLOOKUP(A580, 'FEB VERIFIED - OPEN'!A:C, 3,0)</f>
        <v>573</v>
      </c>
      <c r="C580" s="174" t="s">
        <v>875</v>
      </c>
      <c r="D580" s="174">
        <v>18141.0</v>
      </c>
      <c r="E580" s="298">
        <v>13336.0</v>
      </c>
      <c r="F580" s="177">
        <v>44608.0</v>
      </c>
      <c r="G580" s="299">
        <v>0.5625</v>
      </c>
      <c r="H580" s="174" t="s">
        <v>7468</v>
      </c>
      <c r="I580" s="174" t="s">
        <v>7472</v>
      </c>
      <c r="J580" s="174" t="s">
        <v>88</v>
      </c>
      <c r="K580" s="174" t="s">
        <v>224</v>
      </c>
      <c r="L580" s="155" t="s">
        <v>108</v>
      </c>
      <c r="M580" s="300"/>
    </row>
    <row r="581" hidden="1">
      <c r="A581" s="174" t="str">
        <f t="shared" si="1"/>
        <v>1692744608</v>
      </c>
      <c r="B581" s="174">
        <f>VLOOKUP(A581, 'FEB VERIFIED - OPEN'!A:C, 3,0)</f>
        <v>574</v>
      </c>
      <c r="C581" s="174" t="s">
        <v>869</v>
      </c>
      <c r="D581" s="174">
        <v>16927.0</v>
      </c>
      <c r="E581" s="298">
        <v>19924.0</v>
      </c>
      <c r="F581" s="177">
        <v>44608.0</v>
      </c>
      <c r="G581" s="299">
        <v>0.5416666666666666</v>
      </c>
      <c r="H581" s="174" t="s">
        <v>7468</v>
      </c>
      <c r="I581" s="174" t="s">
        <v>7473</v>
      </c>
      <c r="J581" s="174" t="s">
        <v>101</v>
      </c>
      <c r="K581" s="174" t="s">
        <v>166</v>
      </c>
      <c r="L581" s="155" t="s">
        <v>86</v>
      </c>
      <c r="M581" s="300"/>
    </row>
    <row r="582" hidden="1">
      <c r="A582" s="174" t="str">
        <f t="shared" si="1"/>
        <v>1690544608</v>
      </c>
      <c r="B582" s="174">
        <f>VLOOKUP(A582, 'FEB VERIFIED - OPEN'!A:C, 3,0)</f>
        <v>575</v>
      </c>
      <c r="C582" s="174" t="s">
        <v>876</v>
      </c>
      <c r="D582" s="174">
        <v>16905.0</v>
      </c>
      <c r="E582" s="298">
        <v>19927.0</v>
      </c>
      <c r="F582" s="177">
        <v>44608.0</v>
      </c>
      <c r="G582" s="299">
        <v>0.5625</v>
      </c>
      <c r="H582" s="174" t="s">
        <v>7468</v>
      </c>
      <c r="I582" s="174" t="s">
        <v>7473</v>
      </c>
      <c r="J582" s="174" t="s">
        <v>93</v>
      </c>
      <c r="K582" s="174" t="s">
        <v>131</v>
      </c>
      <c r="L582" s="155" t="s">
        <v>100</v>
      </c>
      <c r="M582" s="300"/>
    </row>
    <row r="583" hidden="1">
      <c r="A583" s="174" t="str">
        <f t="shared" si="1"/>
        <v>1220844608</v>
      </c>
      <c r="B583" s="174">
        <f>VLOOKUP(A583, 'FEB VERIFIED - OPEN'!A:C, 3,0)</f>
        <v>576</v>
      </c>
      <c r="C583" s="174" t="s">
        <v>877</v>
      </c>
      <c r="D583" s="174">
        <v>12208.0</v>
      </c>
      <c r="E583" s="298">
        <v>15804.0</v>
      </c>
      <c r="F583" s="177">
        <v>44608.0</v>
      </c>
      <c r="G583" s="299">
        <v>0.5625</v>
      </c>
      <c r="H583" s="174" t="s">
        <v>7468</v>
      </c>
      <c r="I583" s="174" t="s">
        <v>7473</v>
      </c>
      <c r="J583" s="174" t="s">
        <v>101</v>
      </c>
      <c r="K583" s="174" t="s">
        <v>192</v>
      </c>
      <c r="L583" s="155" t="s">
        <v>100</v>
      </c>
      <c r="M583" s="300"/>
    </row>
    <row r="584" hidden="1">
      <c r="A584" s="174" t="str">
        <f t="shared" si="1"/>
        <v>1811944608</v>
      </c>
      <c r="B584" s="174">
        <f>VLOOKUP(A584, 'FEB VERIFIED - OPEN'!A:C, 3,0)</f>
        <v>577</v>
      </c>
      <c r="C584" s="174" t="s">
        <v>870</v>
      </c>
      <c r="D584" s="174">
        <v>18119.0</v>
      </c>
      <c r="E584" s="298">
        <v>14367.0</v>
      </c>
      <c r="F584" s="177">
        <v>44608.0</v>
      </c>
      <c r="G584" s="299">
        <v>0.5416666666666666</v>
      </c>
      <c r="H584" s="174" t="s">
        <v>7468</v>
      </c>
      <c r="I584" s="174" t="s">
        <v>7470</v>
      </c>
      <c r="J584" s="174" t="s">
        <v>88</v>
      </c>
      <c r="K584" s="174" t="s">
        <v>192</v>
      </c>
      <c r="L584" s="155" t="s">
        <v>108</v>
      </c>
      <c r="M584" s="300"/>
    </row>
    <row r="585" hidden="1">
      <c r="A585" s="174" t="str">
        <f t="shared" si="1"/>
        <v>1808644608</v>
      </c>
      <c r="B585" s="174">
        <f>VLOOKUP(A585, 'FEB VERIFIED - OPEN'!A:C, 3,0)</f>
        <v>578</v>
      </c>
      <c r="C585" s="174" t="s">
        <v>873</v>
      </c>
      <c r="D585" s="174">
        <v>18086.0</v>
      </c>
      <c r="E585" s="298">
        <v>26511.0</v>
      </c>
      <c r="F585" s="177">
        <v>44608.0</v>
      </c>
      <c r="G585" s="299">
        <v>0.5520833333333334</v>
      </c>
      <c r="H585" s="174" t="s">
        <v>7468</v>
      </c>
      <c r="I585" s="174" t="s">
        <v>7472</v>
      </c>
      <c r="J585" s="174" t="s">
        <v>97</v>
      </c>
      <c r="K585" s="174" t="s">
        <v>154</v>
      </c>
      <c r="L585" s="155" t="s">
        <v>96</v>
      </c>
      <c r="M585" s="300"/>
    </row>
    <row r="586" hidden="1">
      <c r="A586" s="174" t="str">
        <f t="shared" si="1"/>
        <v>1813144608</v>
      </c>
      <c r="B586" s="174">
        <f>VLOOKUP(A586, 'FEB VERIFIED - OPEN'!A:C, 3,0)</f>
        <v>579</v>
      </c>
      <c r="C586" s="174" t="s">
        <v>879</v>
      </c>
      <c r="D586" s="174">
        <v>18131.0</v>
      </c>
      <c r="E586" s="298">
        <v>35173.0</v>
      </c>
      <c r="F586" s="177">
        <v>44608.0</v>
      </c>
      <c r="G586" s="299">
        <v>0.59375</v>
      </c>
      <c r="H586" s="174" t="s">
        <v>7468</v>
      </c>
      <c r="I586" s="174" t="s">
        <v>7470</v>
      </c>
      <c r="J586" s="174" t="s">
        <v>97</v>
      </c>
      <c r="K586" s="174" t="s">
        <v>291</v>
      </c>
      <c r="L586" s="155" t="s">
        <v>96</v>
      </c>
      <c r="M586" s="300"/>
    </row>
    <row r="587" hidden="1">
      <c r="A587" s="174" t="str">
        <f t="shared" si="1"/>
        <v>1027344608</v>
      </c>
      <c r="B587" s="174">
        <f>VLOOKUP(A587, 'FEB VERIFIED - OPEN'!A:C, 3,0)</f>
        <v>580</v>
      </c>
      <c r="C587" s="174" t="s">
        <v>891</v>
      </c>
      <c r="D587" s="174">
        <v>10273.0</v>
      </c>
      <c r="E587" s="298">
        <v>15730.0</v>
      </c>
      <c r="F587" s="177">
        <v>44608.0</v>
      </c>
      <c r="G587" s="299">
        <v>0.6354166666666666</v>
      </c>
      <c r="H587" s="174" t="s">
        <v>7468</v>
      </c>
      <c r="I587" s="174" t="s">
        <v>7472</v>
      </c>
      <c r="J587" s="174" t="s">
        <v>97</v>
      </c>
      <c r="K587" s="174" t="s">
        <v>166</v>
      </c>
      <c r="L587" s="155" t="s">
        <v>122</v>
      </c>
      <c r="M587" s="300"/>
    </row>
    <row r="588" hidden="1">
      <c r="A588" s="174" t="str">
        <f t="shared" si="1"/>
        <v>1096744608</v>
      </c>
      <c r="B588" s="174">
        <f>VLOOKUP(A588, 'FEB VERIFIED - OPEN'!A:C, 3,0)</f>
        <v>581</v>
      </c>
      <c r="C588" s="174" t="s">
        <v>882</v>
      </c>
      <c r="D588" s="174">
        <v>10967.0</v>
      </c>
      <c r="E588" s="298">
        <v>18921.0</v>
      </c>
      <c r="F588" s="177">
        <v>44608.0</v>
      </c>
      <c r="G588" s="299">
        <v>0.6145833333333334</v>
      </c>
      <c r="H588" s="174" t="s">
        <v>7468</v>
      </c>
      <c r="I588" s="174" t="s">
        <v>7473</v>
      </c>
      <c r="J588" s="174" t="s">
        <v>101</v>
      </c>
      <c r="K588" s="174" t="s">
        <v>94</v>
      </c>
      <c r="L588" s="155" t="s">
        <v>86</v>
      </c>
      <c r="M588" s="300"/>
    </row>
    <row r="589" hidden="1">
      <c r="A589" s="174" t="str">
        <f t="shared" si="1"/>
        <v>1566744608</v>
      </c>
      <c r="B589" s="174">
        <f>VLOOKUP(A589, 'FEB VERIFIED - OPEN'!A:C, 3,0)</f>
        <v>582</v>
      </c>
      <c r="C589" s="174" t="s">
        <v>886</v>
      </c>
      <c r="D589" s="174">
        <v>15667.0</v>
      </c>
      <c r="E589" s="298">
        <v>28612.0</v>
      </c>
      <c r="F589" s="177">
        <v>44608.0</v>
      </c>
      <c r="G589" s="299">
        <v>0.6145833333333334</v>
      </c>
      <c r="H589" s="174" t="s">
        <v>7468</v>
      </c>
      <c r="I589" s="174" t="s">
        <v>7464</v>
      </c>
      <c r="J589" s="174" t="s">
        <v>93</v>
      </c>
      <c r="K589" s="174" t="s">
        <v>179</v>
      </c>
      <c r="L589" s="155" t="s">
        <v>122</v>
      </c>
      <c r="M589" s="300"/>
    </row>
    <row r="590" hidden="1">
      <c r="A590" s="174" t="str">
        <f t="shared" si="1"/>
        <v>1764044608</v>
      </c>
      <c r="B590" s="174">
        <f>VLOOKUP(A590, 'FEB VERIFIED - OPEN'!A:C, 3,0)</f>
        <v>583</v>
      </c>
      <c r="C590" s="174" t="s">
        <v>883</v>
      </c>
      <c r="D590" s="174">
        <v>17640.0</v>
      </c>
      <c r="E590" s="298">
        <v>22120.0</v>
      </c>
      <c r="F590" s="177">
        <v>44608.0</v>
      </c>
      <c r="G590" s="299">
        <v>0.6041666666666666</v>
      </c>
      <c r="H590" s="174" t="s">
        <v>7468</v>
      </c>
      <c r="I590" s="174" t="s">
        <v>7470</v>
      </c>
      <c r="J590" s="174" t="s">
        <v>97</v>
      </c>
      <c r="K590" s="174" t="s">
        <v>117</v>
      </c>
      <c r="L590" s="155" t="s">
        <v>96</v>
      </c>
      <c r="M590" s="300"/>
    </row>
    <row r="591" hidden="1">
      <c r="A591" s="174" t="str">
        <f t="shared" si="1"/>
        <v>967244608</v>
      </c>
      <c r="B591" s="174">
        <f>VLOOKUP(A591, 'FEB VERIFIED - OPEN'!A:C, 3,0)</f>
        <v>584</v>
      </c>
      <c r="C591" s="174" t="s">
        <v>884</v>
      </c>
      <c r="D591" s="174">
        <v>9672.0</v>
      </c>
      <c r="E591" s="298">
        <v>27199.0</v>
      </c>
      <c r="F591" s="177">
        <v>44608.0</v>
      </c>
      <c r="G591" s="299">
        <v>0.6041666666666666</v>
      </c>
      <c r="H591" s="174" t="s">
        <v>7463</v>
      </c>
      <c r="I591" s="174" t="s">
        <v>7464</v>
      </c>
      <c r="J591" s="174" t="s">
        <v>93</v>
      </c>
      <c r="K591" s="174" t="s">
        <v>147</v>
      </c>
      <c r="L591" s="155" t="s">
        <v>86</v>
      </c>
      <c r="M591" s="300"/>
    </row>
    <row r="592" hidden="1">
      <c r="A592" s="174" t="str">
        <f t="shared" si="1"/>
        <v>1213144608</v>
      </c>
      <c r="B592" s="174">
        <f>VLOOKUP(A592, 'FEB VERIFIED - OPEN'!A:C, 3,0)</f>
        <v>585</v>
      </c>
      <c r="C592" s="174" t="s">
        <v>889</v>
      </c>
      <c r="D592" s="174">
        <v>12131.0</v>
      </c>
      <c r="E592" s="298">
        <v>22551.0</v>
      </c>
      <c r="F592" s="177">
        <v>44608.0</v>
      </c>
      <c r="G592" s="299">
        <v>0.625</v>
      </c>
      <c r="H592" s="174" t="s">
        <v>7463</v>
      </c>
      <c r="I592" s="174" t="s">
        <v>7473</v>
      </c>
      <c r="J592" s="174" t="s">
        <v>101</v>
      </c>
      <c r="K592" s="174" t="s">
        <v>174</v>
      </c>
      <c r="L592" s="155" t="s">
        <v>122</v>
      </c>
      <c r="M592" s="300"/>
    </row>
    <row r="593" hidden="1">
      <c r="A593" s="174" t="str">
        <f t="shared" si="1"/>
        <v>1796344608</v>
      </c>
      <c r="B593" s="174">
        <f>VLOOKUP(A593, 'FEB VERIFIED - OPEN'!A:C, 3,0)</f>
        <v>586</v>
      </c>
      <c r="C593" s="174" t="s">
        <v>880</v>
      </c>
      <c r="D593" s="174">
        <v>17963.0</v>
      </c>
      <c r="E593" s="298">
        <v>19664.0</v>
      </c>
      <c r="F593" s="177">
        <v>44608.0</v>
      </c>
      <c r="G593" s="299">
        <v>0.59375</v>
      </c>
      <c r="H593" s="174" t="s">
        <v>7468</v>
      </c>
      <c r="I593" s="174" t="s">
        <v>7470</v>
      </c>
      <c r="J593" s="174" t="s">
        <v>88</v>
      </c>
      <c r="K593" s="174" t="s">
        <v>102</v>
      </c>
      <c r="L593" s="155" t="s">
        <v>108</v>
      </c>
      <c r="M593" s="300"/>
    </row>
    <row r="594" hidden="1">
      <c r="A594" s="174" t="str">
        <f t="shared" si="1"/>
        <v>920044608</v>
      </c>
      <c r="B594" s="174">
        <f>VLOOKUP(A594, 'FEB VERIFIED - OPEN'!A:C, 3,0)</f>
        <v>587</v>
      </c>
      <c r="C594" s="174" t="s">
        <v>887</v>
      </c>
      <c r="D594" s="174">
        <v>9200.0</v>
      </c>
      <c r="E594" s="298">
        <v>22540.0</v>
      </c>
      <c r="F594" s="177">
        <v>44608.0</v>
      </c>
      <c r="G594" s="299">
        <v>0.375</v>
      </c>
      <c r="H594" s="174" t="s">
        <v>7468</v>
      </c>
      <c r="I594" s="174" t="s">
        <v>7473</v>
      </c>
      <c r="J594" s="174" t="s">
        <v>97</v>
      </c>
      <c r="K594" s="174" t="s">
        <v>98</v>
      </c>
      <c r="L594" s="155" t="s">
        <v>122</v>
      </c>
      <c r="M594" s="300"/>
    </row>
    <row r="595" hidden="1">
      <c r="A595" s="174" t="str">
        <f t="shared" si="1"/>
        <v>1815744608</v>
      </c>
      <c r="B595" s="174">
        <f>VLOOKUP(A595, 'FEB VERIFIED - OPEN'!A:C, 3,0)</f>
        <v>588</v>
      </c>
      <c r="C595" s="174" t="s">
        <v>881</v>
      </c>
      <c r="D595" s="174">
        <v>18157.0</v>
      </c>
      <c r="E595" s="298">
        <v>20071.0</v>
      </c>
      <c r="F595" s="177">
        <v>44608.0</v>
      </c>
      <c r="G595" s="299">
        <v>0.6354166666666666</v>
      </c>
      <c r="H595" s="174" t="s">
        <v>7468</v>
      </c>
      <c r="I595" s="174" t="s">
        <v>7472</v>
      </c>
      <c r="J595" s="174" t="s">
        <v>88</v>
      </c>
      <c r="K595" s="174" t="s">
        <v>89</v>
      </c>
      <c r="L595" s="155" t="s">
        <v>96</v>
      </c>
      <c r="M595" s="300"/>
    </row>
    <row r="596" hidden="1">
      <c r="A596" s="174" t="str">
        <f t="shared" si="1"/>
        <v>1772744608</v>
      </c>
      <c r="B596" s="174">
        <f>VLOOKUP(A596, 'FEB VERIFIED - OPEN'!A:C, 3,0)</f>
        <v>589</v>
      </c>
      <c r="C596" s="174" t="s">
        <v>890</v>
      </c>
      <c r="D596" s="174">
        <v>17727.0</v>
      </c>
      <c r="E596" s="298">
        <v>28711.0</v>
      </c>
      <c r="F596" s="177">
        <v>44608.0</v>
      </c>
      <c r="G596" s="299">
        <v>0.625</v>
      </c>
      <c r="H596" s="174" t="s">
        <v>7463</v>
      </c>
      <c r="I596" s="174" t="s">
        <v>7473</v>
      </c>
      <c r="J596" s="174" t="s">
        <v>101</v>
      </c>
      <c r="K596" s="174" t="s">
        <v>335</v>
      </c>
      <c r="L596" s="155" t="s">
        <v>86</v>
      </c>
      <c r="M596" s="300"/>
    </row>
    <row r="597" hidden="1">
      <c r="A597" s="174" t="str">
        <f t="shared" si="1"/>
        <v>1810044608</v>
      </c>
      <c r="B597" s="174">
        <f>VLOOKUP(A597, 'FEB VERIFIED - OPEN'!A:C, 3,0)</f>
        <v>590</v>
      </c>
      <c r="C597" s="174" t="s">
        <v>885</v>
      </c>
      <c r="D597" s="174">
        <v>18100.0</v>
      </c>
      <c r="E597" s="298">
        <v>14158.0</v>
      </c>
      <c r="F597" s="177">
        <v>44608.0</v>
      </c>
      <c r="G597" s="299">
        <v>0.6041666666666666</v>
      </c>
      <c r="H597" s="174" t="s">
        <v>7468</v>
      </c>
      <c r="I597" s="174" t="s">
        <v>7472</v>
      </c>
      <c r="J597" s="174" t="s">
        <v>97</v>
      </c>
      <c r="K597" s="174" t="s">
        <v>89</v>
      </c>
      <c r="L597" s="155" t="s">
        <v>96</v>
      </c>
      <c r="M597" s="300"/>
    </row>
    <row r="598" hidden="1">
      <c r="A598" s="174" t="str">
        <f t="shared" si="1"/>
        <v>1804244608</v>
      </c>
      <c r="B598" s="174">
        <f>VLOOKUP(A598, 'FEB VERIFIED - OPEN'!A:C, 3,0)</f>
        <v>591</v>
      </c>
      <c r="C598" s="174" t="s">
        <v>888</v>
      </c>
      <c r="D598" s="174">
        <v>18042.0</v>
      </c>
      <c r="E598" s="298">
        <v>12490.0</v>
      </c>
      <c r="F598" s="177">
        <v>44608.0</v>
      </c>
      <c r="G598" s="299">
        <v>0.6145833333333334</v>
      </c>
      <c r="H598" s="174" t="s">
        <v>7463</v>
      </c>
      <c r="I598" s="174" t="s">
        <v>7472</v>
      </c>
      <c r="J598" s="174" t="s">
        <v>88</v>
      </c>
      <c r="K598" s="174" t="s">
        <v>89</v>
      </c>
      <c r="L598" s="155" t="s">
        <v>96</v>
      </c>
      <c r="M598" s="300"/>
    </row>
    <row r="599" hidden="1">
      <c r="A599" s="174" t="str">
        <f t="shared" si="1"/>
        <v>1570444609</v>
      </c>
      <c r="B599" s="174">
        <f>VLOOKUP(A599, 'FEB VERIFIED - OPEN'!A:C, 3,0)</f>
        <v>592</v>
      </c>
      <c r="C599" s="174" t="s">
        <v>896</v>
      </c>
      <c r="D599" s="174">
        <v>15704.0</v>
      </c>
      <c r="E599" s="298">
        <v>23553.0</v>
      </c>
      <c r="F599" s="177">
        <v>44609.0</v>
      </c>
      <c r="G599" s="299">
        <v>0.375</v>
      </c>
      <c r="H599" s="174" t="s">
        <v>7468</v>
      </c>
      <c r="I599" s="174" t="s">
        <v>7470</v>
      </c>
      <c r="J599" s="174" t="s">
        <v>88</v>
      </c>
      <c r="K599" s="174" t="s">
        <v>224</v>
      </c>
      <c r="L599" s="155" t="s">
        <v>100</v>
      </c>
      <c r="M599" s="300"/>
    </row>
    <row r="600" hidden="1">
      <c r="A600" s="174" t="str">
        <f t="shared" si="1"/>
        <v>1486944609</v>
      </c>
      <c r="B600" s="174">
        <f>VLOOKUP(A600, 'FEB VERIFIED - OPEN'!A:C, 3,0)</f>
        <v>593</v>
      </c>
      <c r="C600" s="174" t="s">
        <v>895</v>
      </c>
      <c r="D600" s="174">
        <v>14869.0</v>
      </c>
      <c r="E600" s="298">
        <v>26458.0</v>
      </c>
      <c r="F600" s="177">
        <v>44609.0</v>
      </c>
      <c r="G600" s="299">
        <v>0.375</v>
      </c>
      <c r="H600" s="174" t="s">
        <v>7468</v>
      </c>
      <c r="I600" s="174" t="s">
        <v>7472</v>
      </c>
      <c r="J600" s="174" t="s">
        <v>88</v>
      </c>
      <c r="K600" s="174" t="s">
        <v>89</v>
      </c>
      <c r="L600" s="155" t="s">
        <v>86</v>
      </c>
      <c r="M600" s="301" t="s">
        <v>7529</v>
      </c>
    </row>
    <row r="601" hidden="1">
      <c r="A601" s="174" t="str">
        <f t="shared" si="1"/>
        <v>1562044609</v>
      </c>
      <c r="B601" s="174">
        <f>VLOOKUP(A601, 'FEB VERIFIED - OPEN'!A:C, 3,0)</f>
        <v>594</v>
      </c>
      <c r="C601" s="174" t="s">
        <v>897</v>
      </c>
      <c r="D601" s="174">
        <v>15620.0</v>
      </c>
      <c r="E601" s="298">
        <v>19311.0</v>
      </c>
      <c r="F601" s="177">
        <v>44609.0</v>
      </c>
      <c r="G601" s="299">
        <v>0.375</v>
      </c>
      <c r="H601" s="174" t="s">
        <v>7463</v>
      </c>
      <c r="I601" s="174" t="s">
        <v>7464</v>
      </c>
      <c r="J601" s="174" t="s">
        <v>93</v>
      </c>
      <c r="K601" s="174" t="s">
        <v>89</v>
      </c>
      <c r="L601" s="155" t="s">
        <v>122</v>
      </c>
      <c r="M601" s="300"/>
    </row>
    <row r="602" hidden="1">
      <c r="A602" s="174" t="str">
        <f t="shared" si="1"/>
        <v>1278144609</v>
      </c>
      <c r="B602" s="174">
        <f>VLOOKUP(A602, 'FEB VERIFIED - OPEN'!A:C, 3,0)</f>
        <v>595</v>
      </c>
      <c r="C602" s="174" t="s">
        <v>894</v>
      </c>
      <c r="D602" s="174">
        <v>12781.0</v>
      </c>
      <c r="E602" s="298">
        <v>19260.0</v>
      </c>
      <c r="F602" s="177">
        <v>44609.0</v>
      </c>
      <c r="G602" s="299">
        <v>0.3333333333333333</v>
      </c>
      <c r="H602" s="174" t="s">
        <v>7468</v>
      </c>
      <c r="I602" s="174" t="s">
        <v>7464</v>
      </c>
      <c r="J602" s="174" t="s">
        <v>93</v>
      </c>
      <c r="K602" s="174" t="s">
        <v>89</v>
      </c>
      <c r="L602" s="155" t="s">
        <v>86</v>
      </c>
      <c r="M602" s="300"/>
    </row>
    <row r="603" hidden="1">
      <c r="A603" s="174" t="str">
        <f t="shared" si="1"/>
        <v>1448944609</v>
      </c>
      <c r="B603" s="174">
        <f>VLOOKUP(A603, 'FEB VERIFIED - OPEN'!A:C, 3,0)</f>
        <v>596</v>
      </c>
      <c r="C603" s="174" t="s">
        <v>898</v>
      </c>
      <c r="D603" s="174">
        <v>14489.0</v>
      </c>
      <c r="E603" s="298">
        <v>26451.0</v>
      </c>
      <c r="F603" s="177">
        <v>44609.0</v>
      </c>
      <c r="G603" s="299">
        <v>0.3854166666666667</v>
      </c>
      <c r="H603" s="174" t="s">
        <v>7468</v>
      </c>
      <c r="I603" s="174" t="s">
        <v>7472</v>
      </c>
      <c r="J603" s="174" t="s">
        <v>97</v>
      </c>
      <c r="K603" s="174" t="s">
        <v>117</v>
      </c>
      <c r="L603" s="155" t="s">
        <v>86</v>
      </c>
      <c r="M603" s="300"/>
    </row>
    <row r="604" hidden="1">
      <c r="A604" s="174" t="str">
        <f t="shared" si="1"/>
        <v>1408444609</v>
      </c>
      <c r="B604" s="174">
        <f>VLOOKUP(A604, 'FEB VERIFIED - OPEN'!A:C, 3,0)</f>
        <v>597</v>
      </c>
      <c r="C604" s="174" t="s">
        <v>899</v>
      </c>
      <c r="D604" s="174">
        <v>14084.0</v>
      </c>
      <c r="E604" s="298">
        <v>29711.0</v>
      </c>
      <c r="F604" s="177">
        <v>44609.0</v>
      </c>
      <c r="G604" s="299">
        <v>0.3854166666666667</v>
      </c>
      <c r="H604" s="174" t="s">
        <v>7463</v>
      </c>
      <c r="I604" s="174" t="s">
        <v>7470</v>
      </c>
      <c r="J604" s="174" t="s">
        <v>97</v>
      </c>
      <c r="K604" s="174" t="s">
        <v>147</v>
      </c>
      <c r="L604" s="155" t="s">
        <v>86</v>
      </c>
      <c r="M604" s="300"/>
    </row>
    <row r="605" hidden="1">
      <c r="A605" s="174" t="str">
        <f t="shared" si="1"/>
        <v>1750844609</v>
      </c>
      <c r="B605" s="174">
        <f>VLOOKUP(A605, 'FEB VERIFIED - OPEN'!A:C, 3,0)</f>
        <v>598</v>
      </c>
      <c r="C605" s="174" t="s">
        <v>7236</v>
      </c>
      <c r="D605" s="174">
        <v>17508.0</v>
      </c>
      <c r="E605" s="298">
        <v>26371.0</v>
      </c>
      <c r="F605" s="177">
        <v>44609.0</v>
      </c>
      <c r="G605" s="299">
        <v>0.3958333333333333</v>
      </c>
      <c r="H605" s="174" t="s">
        <v>7468</v>
      </c>
      <c r="I605" s="174" t="s">
        <v>7470</v>
      </c>
      <c r="J605" s="174" t="s">
        <v>97</v>
      </c>
      <c r="K605" s="174" t="s">
        <v>301</v>
      </c>
      <c r="L605" s="155" t="s">
        <v>122</v>
      </c>
      <c r="M605" s="300"/>
    </row>
    <row r="606" hidden="1">
      <c r="A606" s="174" t="str">
        <f t="shared" si="1"/>
        <v>1226744609</v>
      </c>
      <c r="B606" s="174">
        <f>VLOOKUP(A606, 'FEB VERIFIED - OPEN'!A:C, 3,0)</f>
        <v>599</v>
      </c>
      <c r="C606" s="174" t="s">
        <v>903</v>
      </c>
      <c r="D606" s="174">
        <v>12267.0</v>
      </c>
      <c r="E606" s="298">
        <v>23969.0</v>
      </c>
      <c r="F606" s="177">
        <v>44609.0</v>
      </c>
      <c r="G606" s="299">
        <v>0.3958333333333333</v>
      </c>
      <c r="H606" s="174" t="s">
        <v>7468</v>
      </c>
      <c r="I606" s="174" t="s">
        <v>7470</v>
      </c>
      <c r="J606" s="174" t="s">
        <v>97</v>
      </c>
      <c r="K606" s="174" t="s">
        <v>174</v>
      </c>
      <c r="L606" s="155" t="s">
        <v>86</v>
      </c>
      <c r="M606" s="300"/>
    </row>
    <row r="607" hidden="1">
      <c r="A607" s="174" t="str">
        <f t="shared" si="1"/>
        <v>1594244609</v>
      </c>
      <c r="B607" s="174">
        <f>VLOOKUP(A607, 'FEB VERIFIED - OPEN'!A:C, 3,0)</f>
        <v>600</v>
      </c>
      <c r="C607" s="174" t="s">
        <v>892</v>
      </c>
      <c r="D607" s="174">
        <v>15942.0</v>
      </c>
      <c r="E607" s="298">
        <v>20598.0</v>
      </c>
      <c r="F607" s="177">
        <v>44609.0</v>
      </c>
      <c r="G607" s="299">
        <v>0.3125</v>
      </c>
      <c r="H607" s="174" t="s">
        <v>7463</v>
      </c>
      <c r="I607" s="174" t="s">
        <v>7473</v>
      </c>
      <c r="J607" s="174" t="s">
        <v>97</v>
      </c>
      <c r="K607" s="174" t="s">
        <v>186</v>
      </c>
      <c r="L607" s="155" t="s">
        <v>122</v>
      </c>
      <c r="M607" s="300"/>
    </row>
    <row r="608" hidden="1">
      <c r="A608" s="174" t="str">
        <f t="shared" si="1"/>
        <v>919444609</v>
      </c>
      <c r="B608" s="174">
        <f>VLOOKUP(A608, 'FEB VERIFIED - OPEN'!A:C, 3,0)</f>
        <v>601</v>
      </c>
      <c r="C608" s="174" t="s">
        <v>893</v>
      </c>
      <c r="D608" s="174">
        <v>9194.0</v>
      </c>
      <c r="E608" s="298">
        <v>21494.0</v>
      </c>
      <c r="F608" s="177">
        <v>44609.0</v>
      </c>
      <c r="G608" s="299">
        <v>0.3229166666666667</v>
      </c>
      <c r="H608" s="174" t="s">
        <v>7463</v>
      </c>
      <c r="I608" s="174" t="s">
        <v>7473</v>
      </c>
      <c r="J608" s="174" t="s">
        <v>88</v>
      </c>
      <c r="K608" s="174" t="s">
        <v>113</v>
      </c>
      <c r="L608" s="155" t="s">
        <v>100</v>
      </c>
      <c r="M608" s="300"/>
    </row>
    <row r="609" hidden="1">
      <c r="A609" s="174" t="str">
        <f t="shared" si="1"/>
        <v>1247744609</v>
      </c>
      <c r="B609" s="174">
        <f>VLOOKUP(A609, 'FEB VERIFIED - OPEN'!A:C, 3,0)</f>
        <v>602</v>
      </c>
      <c r="C609" s="174" t="s">
        <v>900</v>
      </c>
      <c r="D609" s="174">
        <v>12477.0</v>
      </c>
      <c r="E609" s="298">
        <v>24073.0</v>
      </c>
      <c r="F609" s="177">
        <v>44609.0</v>
      </c>
      <c r="G609" s="299">
        <v>0.375</v>
      </c>
      <c r="H609" s="174" t="s">
        <v>7468</v>
      </c>
      <c r="I609" s="174" t="s">
        <v>7473</v>
      </c>
      <c r="J609" s="174" t="s">
        <v>101</v>
      </c>
      <c r="K609" s="174" t="s">
        <v>549</v>
      </c>
      <c r="L609" s="155" t="s">
        <v>112</v>
      </c>
      <c r="M609" s="300"/>
    </row>
    <row r="610" hidden="1">
      <c r="A610" s="174" t="str">
        <f t="shared" si="1"/>
        <v>1509344609</v>
      </c>
      <c r="B610" s="174">
        <f>VLOOKUP(A610, 'FEB VERIFIED - OPEN'!A:C, 3,0)</f>
        <v>603</v>
      </c>
      <c r="C610" s="174" t="s">
        <v>904</v>
      </c>
      <c r="D610" s="174">
        <v>15093.0</v>
      </c>
      <c r="E610" s="298">
        <v>22471.0</v>
      </c>
      <c r="F610" s="177">
        <v>44609.0</v>
      </c>
      <c r="G610" s="299">
        <v>0.3958333333333333</v>
      </c>
      <c r="H610" s="174" t="s">
        <v>7468</v>
      </c>
      <c r="I610" s="174" t="s">
        <v>7473</v>
      </c>
      <c r="J610" s="174" t="s">
        <v>101</v>
      </c>
      <c r="K610" s="174" t="s">
        <v>189</v>
      </c>
      <c r="L610" s="155" t="s">
        <v>86</v>
      </c>
      <c r="M610" s="300"/>
    </row>
    <row r="611" hidden="1">
      <c r="A611" s="174" t="str">
        <f t="shared" si="1"/>
        <v>1634944609</v>
      </c>
      <c r="B611" s="174">
        <f>VLOOKUP(A611, 'FEB VERIFIED - OPEN'!A:C, 3,0)</f>
        <v>604</v>
      </c>
      <c r="C611" s="174" t="s">
        <v>907</v>
      </c>
      <c r="D611" s="174">
        <v>16349.0</v>
      </c>
      <c r="E611" s="298">
        <v>13922.0</v>
      </c>
      <c r="F611" s="177">
        <v>44609.0</v>
      </c>
      <c r="G611" s="299">
        <v>0.40625</v>
      </c>
      <c r="H611" s="174" t="s">
        <v>7468</v>
      </c>
      <c r="I611" s="174" t="s">
        <v>7470</v>
      </c>
      <c r="J611" s="174" t="s">
        <v>97</v>
      </c>
      <c r="K611" s="174" t="s">
        <v>94</v>
      </c>
      <c r="L611" s="155" t="s">
        <v>86</v>
      </c>
      <c r="M611" s="300"/>
    </row>
    <row r="612" hidden="1">
      <c r="A612" s="174" t="str">
        <f t="shared" si="1"/>
        <v>1439244609</v>
      </c>
      <c r="B612" s="174">
        <f>VLOOKUP(A612, 'FEB VERIFIED - OPEN'!A:C, 3,0)</f>
        <v>605</v>
      </c>
      <c r="C612" s="174" t="s">
        <v>901</v>
      </c>
      <c r="D612" s="174">
        <v>14392.0</v>
      </c>
      <c r="E612" s="298">
        <v>21549.0</v>
      </c>
      <c r="F612" s="177">
        <v>44609.0</v>
      </c>
      <c r="G612" s="299">
        <v>0.3854166666666667</v>
      </c>
      <c r="H612" s="174" t="s">
        <v>7468</v>
      </c>
      <c r="I612" s="174" t="s">
        <v>7473</v>
      </c>
      <c r="J612" s="174" t="s">
        <v>101</v>
      </c>
      <c r="K612" s="174" t="s">
        <v>813</v>
      </c>
      <c r="L612" s="155" t="s">
        <v>122</v>
      </c>
      <c r="M612" s="300"/>
    </row>
    <row r="613" hidden="1">
      <c r="A613" s="174" t="str">
        <f t="shared" si="1"/>
        <v>1568044609</v>
      </c>
      <c r="B613" s="174">
        <f>VLOOKUP(A613, 'FEB VERIFIED - OPEN'!A:C, 3,0)</f>
        <v>606</v>
      </c>
      <c r="C613" s="174" t="s">
        <v>905</v>
      </c>
      <c r="D613" s="174">
        <v>15680.0</v>
      </c>
      <c r="E613" s="298">
        <v>26249.0</v>
      </c>
      <c r="F613" s="177">
        <v>44609.0</v>
      </c>
      <c r="G613" s="299">
        <v>0.3958333333333333</v>
      </c>
      <c r="H613" s="174" t="s">
        <v>7468</v>
      </c>
      <c r="I613" s="174" t="s">
        <v>7464</v>
      </c>
      <c r="J613" s="174" t="s">
        <v>93</v>
      </c>
      <c r="K613" s="174" t="s">
        <v>189</v>
      </c>
      <c r="L613" s="155" t="s">
        <v>122</v>
      </c>
      <c r="M613" s="300"/>
    </row>
    <row r="614" hidden="1">
      <c r="A614" s="174" t="str">
        <f t="shared" si="1"/>
        <v>1594844609</v>
      </c>
      <c r="B614" s="174">
        <f>VLOOKUP(A614, 'FEB VERIFIED - OPEN'!A:C, 3,0)</f>
        <v>607</v>
      </c>
      <c r="C614" s="174" t="s">
        <v>910</v>
      </c>
      <c r="D614" s="174">
        <v>15948.0</v>
      </c>
      <c r="E614" s="298">
        <v>20139.0</v>
      </c>
      <c r="F614" s="177">
        <v>44609.0</v>
      </c>
      <c r="G614" s="299">
        <v>0.4166666666666667</v>
      </c>
      <c r="H614" s="174" t="s">
        <v>7463</v>
      </c>
      <c r="I614" s="174" t="s">
        <v>7470</v>
      </c>
      <c r="J614" s="174" t="s">
        <v>97</v>
      </c>
      <c r="K614" s="174" t="s">
        <v>199</v>
      </c>
      <c r="L614" s="155" t="s">
        <v>112</v>
      </c>
      <c r="M614" s="300"/>
    </row>
    <row r="615" hidden="1">
      <c r="A615" s="174" t="str">
        <f t="shared" si="1"/>
        <v>1134044609</v>
      </c>
      <c r="B615" s="174">
        <f>VLOOKUP(A615, 'FEB VERIFIED - OPEN'!A:C, 3,0)</f>
        <v>608</v>
      </c>
      <c r="C615" s="174" t="s">
        <v>911</v>
      </c>
      <c r="D615" s="174">
        <v>11340.0</v>
      </c>
      <c r="E615" s="298">
        <v>19369.0</v>
      </c>
      <c r="F615" s="177">
        <v>44609.0</v>
      </c>
      <c r="G615" s="299">
        <v>0.4166666666666667</v>
      </c>
      <c r="H615" s="174" t="s">
        <v>7468</v>
      </c>
      <c r="I615" s="174" t="s">
        <v>7472</v>
      </c>
      <c r="J615" s="174" t="s">
        <v>88</v>
      </c>
      <c r="K615" s="174" t="s">
        <v>89</v>
      </c>
      <c r="L615" s="155" t="s">
        <v>86</v>
      </c>
      <c r="M615" s="300"/>
    </row>
    <row r="616" hidden="1">
      <c r="A616" s="174" t="str">
        <f t="shared" si="1"/>
        <v>1101644609</v>
      </c>
      <c r="B616" s="174">
        <f>VLOOKUP(A616, 'FEB VERIFIED - OPEN'!A:C, 3,0)</f>
        <v>609</v>
      </c>
      <c r="C616" s="174" t="s">
        <v>908</v>
      </c>
      <c r="D616" s="174">
        <v>11016.0</v>
      </c>
      <c r="E616" s="298">
        <v>23703.0</v>
      </c>
      <c r="F616" s="177">
        <v>44609.0</v>
      </c>
      <c r="G616" s="299">
        <v>0.40625</v>
      </c>
      <c r="H616" s="174" t="s">
        <v>7463</v>
      </c>
      <c r="I616" s="174" t="s">
        <v>7464</v>
      </c>
      <c r="J616" s="174" t="s">
        <v>93</v>
      </c>
      <c r="K616" s="174" t="s">
        <v>199</v>
      </c>
      <c r="L616" s="155" t="s">
        <v>112</v>
      </c>
      <c r="M616" s="300"/>
    </row>
    <row r="617" hidden="1">
      <c r="A617" s="174" t="str">
        <f t="shared" si="1"/>
        <v>1815844609</v>
      </c>
      <c r="B617" s="174">
        <f>VLOOKUP(A617, 'FEB VERIFIED - OPEN'!A:C, 3,0)</f>
        <v>610</v>
      </c>
      <c r="C617" s="174" t="s">
        <v>906</v>
      </c>
      <c r="D617" s="174">
        <v>18158.0</v>
      </c>
      <c r="E617" s="298">
        <v>20169.0</v>
      </c>
      <c r="F617" s="177">
        <v>44609.0</v>
      </c>
      <c r="G617" s="299">
        <v>0.3958333333333333</v>
      </c>
      <c r="H617" s="174" t="s">
        <v>7468</v>
      </c>
      <c r="I617" s="174" t="s">
        <v>7472</v>
      </c>
      <c r="J617" s="174" t="s">
        <v>88</v>
      </c>
      <c r="K617" s="174" t="s">
        <v>131</v>
      </c>
      <c r="L617" s="155" t="s">
        <v>108</v>
      </c>
      <c r="M617" s="300"/>
    </row>
    <row r="618" hidden="1">
      <c r="A618" s="174" t="str">
        <f t="shared" si="1"/>
        <v>1583744609</v>
      </c>
      <c r="B618" s="174">
        <f>VLOOKUP(A618, 'FEB VERIFIED - OPEN'!A:C, 3,0)</f>
        <v>611</v>
      </c>
      <c r="C618" s="174" t="s">
        <v>912</v>
      </c>
      <c r="D618" s="174">
        <v>15837.0</v>
      </c>
      <c r="E618" s="298">
        <v>26371.0</v>
      </c>
      <c r="F618" s="177">
        <v>44609.0</v>
      </c>
      <c r="G618" s="299">
        <v>0.4166666666666667</v>
      </c>
      <c r="H618" s="174" t="s">
        <v>7463</v>
      </c>
      <c r="I618" s="174" t="s">
        <v>7464</v>
      </c>
      <c r="J618" s="174" t="s">
        <v>93</v>
      </c>
      <c r="K618" s="174" t="s">
        <v>102</v>
      </c>
      <c r="L618" s="155" t="s">
        <v>100</v>
      </c>
      <c r="M618" s="300"/>
    </row>
    <row r="619" hidden="1">
      <c r="A619" s="174" t="str">
        <f t="shared" si="1"/>
        <v>1095944609</v>
      </c>
      <c r="B619" s="174">
        <f>VLOOKUP(A619, 'FEB VERIFIED - OPEN'!A:C, 3,0)</f>
        <v>612</v>
      </c>
      <c r="C619" s="174" t="s">
        <v>909</v>
      </c>
      <c r="D619" s="174">
        <v>10959.0</v>
      </c>
      <c r="E619" s="298">
        <v>20829.0</v>
      </c>
      <c r="F619" s="177">
        <v>44609.0</v>
      </c>
      <c r="G619" s="299">
        <v>0.4270833333333333</v>
      </c>
      <c r="H619" s="174" t="s">
        <v>7463</v>
      </c>
      <c r="I619" s="174" t="s">
        <v>7473</v>
      </c>
      <c r="J619" s="174" t="s">
        <v>101</v>
      </c>
      <c r="K619" s="174" t="s">
        <v>182</v>
      </c>
      <c r="L619" s="155" t="s">
        <v>86</v>
      </c>
      <c r="M619" s="300"/>
    </row>
    <row r="620" hidden="1">
      <c r="A620" s="174" t="str">
        <f t="shared" si="1"/>
        <v>1246344609</v>
      </c>
      <c r="B620" s="174">
        <f>VLOOKUP(A620, 'FEB VERIFIED - OPEN'!A:C, 3,0)</f>
        <v>613</v>
      </c>
      <c r="C620" s="174" t="s">
        <v>913</v>
      </c>
      <c r="D620" s="174">
        <v>12463.0</v>
      </c>
      <c r="E620" s="298">
        <v>26067.0</v>
      </c>
      <c r="F620" s="177">
        <v>44609.0</v>
      </c>
      <c r="G620" s="299">
        <v>0.4166666666666667</v>
      </c>
      <c r="H620" s="174" t="s">
        <v>7463</v>
      </c>
      <c r="I620" s="174" t="s">
        <v>7473</v>
      </c>
      <c r="J620" s="174" t="s">
        <v>101</v>
      </c>
      <c r="K620" s="174" t="s">
        <v>147</v>
      </c>
      <c r="L620" s="155" t="s">
        <v>86</v>
      </c>
      <c r="M620" s="300"/>
    </row>
    <row r="621" hidden="1">
      <c r="A621" s="174" t="str">
        <f t="shared" si="1"/>
        <v>1627144609</v>
      </c>
      <c r="B621" s="174">
        <f>VLOOKUP(A621, 'FEB VERIFIED - OPEN'!A:C, 3,0)</f>
        <v>614</v>
      </c>
      <c r="C621" s="174" t="s">
        <v>920</v>
      </c>
      <c r="D621" s="174">
        <v>16271.0</v>
      </c>
      <c r="E621" s="298">
        <v>19087.0</v>
      </c>
      <c r="F621" s="177">
        <v>44609.0</v>
      </c>
      <c r="G621" s="299">
        <v>0.46875</v>
      </c>
      <c r="H621" s="174" t="s">
        <v>7468</v>
      </c>
      <c r="I621" s="174" t="s">
        <v>7472</v>
      </c>
      <c r="J621" s="174" t="s">
        <v>88</v>
      </c>
      <c r="K621" s="174" t="s">
        <v>102</v>
      </c>
      <c r="L621" s="155" t="s">
        <v>108</v>
      </c>
      <c r="M621" s="300"/>
    </row>
    <row r="622" hidden="1">
      <c r="A622" s="174" t="str">
        <f t="shared" si="1"/>
        <v>1436744609</v>
      </c>
      <c r="B622" s="174">
        <f>VLOOKUP(A622, 'FEB VERIFIED - OPEN'!A:C, 3,0)</f>
        <v>615</v>
      </c>
      <c r="C622" s="174" t="s">
        <v>918</v>
      </c>
      <c r="D622" s="174">
        <v>14367.0</v>
      </c>
      <c r="E622" s="298">
        <v>30917.0</v>
      </c>
      <c r="F622" s="177">
        <v>44609.0</v>
      </c>
      <c r="G622" s="299">
        <v>0.4583333333333333</v>
      </c>
      <c r="H622" s="174" t="s">
        <v>7468</v>
      </c>
      <c r="I622" s="174" t="s">
        <v>7472</v>
      </c>
      <c r="J622" s="174" t="s">
        <v>97</v>
      </c>
      <c r="K622" s="174" t="s">
        <v>189</v>
      </c>
      <c r="L622" s="155" t="s">
        <v>86</v>
      </c>
      <c r="M622" s="300"/>
    </row>
    <row r="623" hidden="1">
      <c r="A623" s="174" t="str">
        <f t="shared" si="1"/>
        <v>1138744609</v>
      </c>
      <c r="B623" s="174">
        <f>VLOOKUP(A623, 'FEB VERIFIED - OPEN'!A:C, 3,0)</f>
        <v>616</v>
      </c>
      <c r="C623" s="174" t="s">
        <v>915</v>
      </c>
      <c r="D623" s="174">
        <v>11387.0</v>
      </c>
      <c r="E623" s="298">
        <v>21062.0</v>
      </c>
      <c r="F623" s="177">
        <v>44609.0</v>
      </c>
      <c r="G623" s="299">
        <v>0.4375</v>
      </c>
      <c r="H623" s="174" t="s">
        <v>7463</v>
      </c>
      <c r="I623" s="174" t="s">
        <v>7473</v>
      </c>
      <c r="J623" s="174" t="s">
        <v>101</v>
      </c>
      <c r="K623" s="174" t="s">
        <v>813</v>
      </c>
      <c r="L623" s="155" t="s">
        <v>86</v>
      </c>
      <c r="M623" s="301" t="s">
        <v>8741</v>
      </c>
    </row>
    <row r="624" hidden="1">
      <c r="A624" s="174" t="str">
        <f t="shared" si="1"/>
        <v>1281144609</v>
      </c>
      <c r="B624" s="174">
        <f>VLOOKUP(A624, 'FEB VERIFIED - OPEN'!A:C, 3,0)</f>
        <v>617</v>
      </c>
      <c r="C624" s="174" t="s">
        <v>914</v>
      </c>
      <c r="D624" s="174">
        <v>12811.0</v>
      </c>
      <c r="E624" s="298">
        <v>14050.0</v>
      </c>
      <c r="F624" s="177">
        <v>44609.0</v>
      </c>
      <c r="G624" s="299">
        <v>0.4583333333333333</v>
      </c>
      <c r="H624" s="174" t="s">
        <v>7463</v>
      </c>
      <c r="I624" s="174" t="s">
        <v>7473</v>
      </c>
      <c r="J624" s="174" t="s">
        <v>101</v>
      </c>
      <c r="K624" s="174" t="s">
        <v>94</v>
      </c>
      <c r="L624" s="155" t="s">
        <v>86</v>
      </c>
      <c r="M624" s="300"/>
    </row>
    <row r="625" hidden="1">
      <c r="A625" s="174" t="str">
        <f t="shared" si="1"/>
        <v>1347244609</v>
      </c>
      <c r="B625" s="174">
        <f>VLOOKUP(A625, 'FEB VERIFIED - OPEN'!A:C, 3,0)</f>
        <v>618</v>
      </c>
      <c r="C625" s="174" t="s">
        <v>919</v>
      </c>
      <c r="D625" s="174">
        <v>13472.0</v>
      </c>
      <c r="E625" s="298">
        <v>21682.0</v>
      </c>
      <c r="F625" s="177">
        <v>44609.0</v>
      </c>
      <c r="G625" s="299">
        <v>0.4583333333333333</v>
      </c>
      <c r="H625" s="174" t="s">
        <v>7463</v>
      </c>
      <c r="I625" s="174" t="s">
        <v>7473</v>
      </c>
      <c r="J625" s="174" t="s">
        <v>101</v>
      </c>
      <c r="K625" s="174" t="s">
        <v>131</v>
      </c>
      <c r="L625" s="155" t="s">
        <v>100</v>
      </c>
      <c r="M625" s="300"/>
    </row>
    <row r="626" hidden="1">
      <c r="A626" s="174" t="str">
        <f t="shared" si="1"/>
        <v>1757544609</v>
      </c>
      <c r="B626" s="174">
        <f>VLOOKUP(A626, 'FEB VERIFIED - OPEN'!A:C, 3,0)</f>
        <v>619</v>
      </c>
      <c r="C626" s="174" t="s">
        <v>916</v>
      </c>
      <c r="D626" s="174">
        <v>17575.0</v>
      </c>
      <c r="E626" s="298">
        <v>30266.0</v>
      </c>
      <c r="F626" s="177">
        <v>44609.0</v>
      </c>
      <c r="G626" s="299">
        <v>0.4479166666666667</v>
      </c>
      <c r="H626" s="174" t="s">
        <v>7468</v>
      </c>
      <c r="I626" s="174" t="s">
        <v>7473</v>
      </c>
      <c r="J626" s="174" t="s">
        <v>101</v>
      </c>
      <c r="K626" s="174" t="s">
        <v>189</v>
      </c>
      <c r="L626" s="155" t="s">
        <v>122</v>
      </c>
      <c r="M626" s="300"/>
    </row>
    <row r="627" hidden="1">
      <c r="A627" s="174" t="str">
        <f t="shared" si="1"/>
        <v>1756244609</v>
      </c>
      <c r="B627" s="174">
        <f>VLOOKUP(A627, 'FEB VERIFIED - OPEN'!A:C, 3,0)</f>
        <v>620</v>
      </c>
      <c r="C627" s="174" t="s">
        <v>7094</v>
      </c>
      <c r="D627" s="174">
        <v>17562.0</v>
      </c>
      <c r="E627" s="298">
        <v>14131.0</v>
      </c>
      <c r="F627" s="177">
        <v>44609.0</v>
      </c>
      <c r="G627" s="174" t="e">
        <v>#N/A</v>
      </c>
      <c r="H627" s="174" t="s">
        <v>7468</v>
      </c>
      <c r="I627" s="174" t="s">
        <v>7464</v>
      </c>
      <c r="J627" s="174" t="e">
        <v>#N/A</v>
      </c>
      <c r="K627" s="174" t="s">
        <v>199</v>
      </c>
      <c r="L627" s="155" t="s">
        <v>100</v>
      </c>
      <c r="M627" s="300"/>
    </row>
    <row r="628" hidden="1">
      <c r="A628" s="174" t="str">
        <f t="shared" si="1"/>
        <v>1589644609</v>
      </c>
      <c r="B628" s="174">
        <f>VLOOKUP(A628, 'FEB VERIFIED - OPEN'!A:C, 3,0)</f>
        <v>621</v>
      </c>
      <c r="C628" s="174" t="s">
        <v>921</v>
      </c>
      <c r="D628" s="174">
        <v>15896.0</v>
      </c>
      <c r="E628" s="298">
        <v>18717.0</v>
      </c>
      <c r="F628" s="177">
        <v>44609.0</v>
      </c>
      <c r="G628" s="299">
        <v>0.46875</v>
      </c>
      <c r="H628" s="174" t="s">
        <v>7463</v>
      </c>
      <c r="I628" s="174" t="s">
        <v>7472</v>
      </c>
      <c r="J628" s="174" t="s">
        <v>88</v>
      </c>
      <c r="K628" s="174" t="s">
        <v>813</v>
      </c>
      <c r="L628" s="155" t="s">
        <v>96</v>
      </c>
      <c r="M628" s="301" t="s">
        <v>8739</v>
      </c>
    </row>
    <row r="629" hidden="1">
      <c r="A629" s="174" t="str">
        <f t="shared" si="1"/>
        <v>1167544609</v>
      </c>
      <c r="B629" s="174">
        <f>VLOOKUP(A629, 'FEB VERIFIED - OPEN'!A:C, 3,0)</f>
        <v>622</v>
      </c>
      <c r="C629" s="174" t="s">
        <v>922</v>
      </c>
      <c r="D629" s="174">
        <v>11675.0</v>
      </c>
      <c r="E629" s="298">
        <v>19439.0</v>
      </c>
      <c r="F629" s="177">
        <v>44609.0</v>
      </c>
      <c r="G629" s="299">
        <v>0.5416666666666666</v>
      </c>
      <c r="H629" s="174" t="s">
        <v>7468</v>
      </c>
      <c r="I629" s="174" t="s">
        <v>7473</v>
      </c>
      <c r="J629" s="174" t="s">
        <v>101</v>
      </c>
      <c r="K629" s="174" t="s">
        <v>102</v>
      </c>
      <c r="L629" s="155" t="s">
        <v>100</v>
      </c>
      <c r="M629" s="300"/>
    </row>
    <row r="630" hidden="1">
      <c r="A630" s="174" t="str">
        <f t="shared" si="1"/>
        <v>924444609</v>
      </c>
      <c r="B630" s="174">
        <f>VLOOKUP(A630, 'FEB VERIFIED - OPEN'!A:C, 3,0)</f>
        <v>623</v>
      </c>
      <c r="C630" s="174" t="s">
        <v>923</v>
      </c>
      <c r="D630" s="174">
        <v>9244.0</v>
      </c>
      <c r="E630" s="298">
        <v>30083.0</v>
      </c>
      <c r="F630" s="177">
        <v>44609.0</v>
      </c>
      <c r="G630" s="299">
        <v>0.5416666666666666</v>
      </c>
      <c r="H630" s="174" t="s">
        <v>7468</v>
      </c>
      <c r="I630" s="174" t="s">
        <v>7464</v>
      </c>
      <c r="J630" s="174" t="s">
        <v>93</v>
      </c>
      <c r="K630" s="174" t="s">
        <v>179</v>
      </c>
      <c r="L630" s="155" t="s">
        <v>122</v>
      </c>
      <c r="M630" s="300"/>
    </row>
    <row r="631" hidden="1">
      <c r="A631" s="174" t="str">
        <f t="shared" si="1"/>
        <v>1712544609</v>
      </c>
      <c r="B631" s="174">
        <f>VLOOKUP(A631, 'FEB VERIFIED - OPEN'!A:C, 3,0)</f>
        <v>624</v>
      </c>
      <c r="C631" s="174" t="s">
        <v>924</v>
      </c>
      <c r="D631" s="174">
        <v>17125.0</v>
      </c>
      <c r="E631" s="298">
        <v>17554.0</v>
      </c>
      <c r="F631" s="177">
        <v>44609.0</v>
      </c>
      <c r="G631" s="299">
        <v>0.5520833333333334</v>
      </c>
      <c r="H631" s="174" t="s">
        <v>7463</v>
      </c>
      <c r="I631" s="174" t="s">
        <v>7464</v>
      </c>
      <c r="J631" s="174" t="s">
        <v>93</v>
      </c>
      <c r="K631" s="174" t="s">
        <v>166</v>
      </c>
      <c r="L631" s="155" t="s">
        <v>122</v>
      </c>
      <c r="M631" s="300"/>
    </row>
    <row r="632" hidden="1">
      <c r="A632" s="174" t="str">
        <f t="shared" si="1"/>
        <v>921044609</v>
      </c>
      <c r="B632" s="174">
        <f>VLOOKUP(A632, 'FEB VERIFIED - OPEN'!A:C, 3,0)</f>
        <v>625</v>
      </c>
      <c r="C632" s="174" t="s">
        <v>925</v>
      </c>
      <c r="D632" s="174">
        <v>9210.0</v>
      </c>
      <c r="E632" s="298">
        <v>9983.0</v>
      </c>
      <c r="F632" s="177">
        <v>44609.0</v>
      </c>
      <c r="G632" s="299">
        <v>0.5625</v>
      </c>
      <c r="H632" s="174" t="s">
        <v>7468</v>
      </c>
      <c r="I632" s="174" t="s">
        <v>7472</v>
      </c>
      <c r="J632" s="174" t="s">
        <v>88</v>
      </c>
      <c r="K632" s="174" t="s">
        <v>89</v>
      </c>
      <c r="L632" s="155" t="s">
        <v>86</v>
      </c>
      <c r="M632" s="300"/>
    </row>
    <row r="633" hidden="1">
      <c r="A633" s="174" t="str">
        <f t="shared" si="1"/>
        <v>1565844609</v>
      </c>
      <c r="B633" s="174">
        <f>VLOOKUP(A633, 'FEB VERIFIED - OPEN'!A:C, 3,0)</f>
        <v>626</v>
      </c>
      <c r="C633" s="174" t="s">
        <v>926</v>
      </c>
      <c r="D633" s="174">
        <v>15658.0</v>
      </c>
      <c r="E633" s="298">
        <v>20620.0</v>
      </c>
      <c r="F633" s="177">
        <v>44609.0</v>
      </c>
      <c r="G633" s="299">
        <v>0.5625</v>
      </c>
      <c r="H633" s="174" t="s">
        <v>7468</v>
      </c>
      <c r="I633" s="174" t="s">
        <v>7472</v>
      </c>
      <c r="J633" s="174" t="s">
        <v>97</v>
      </c>
      <c r="K633" s="174" t="s">
        <v>102</v>
      </c>
      <c r="L633" s="155" t="s">
        <v>100</v>
      </c>
      <c r="M633" s="300"/>
    </row>
    <row r="634" hidden="1">
      <c r="A634" s="174" t="str">
        <f t="shared" si="1"/>
        <v>1390344609</v>
      </c>
      <c r="B634" s="174">
        <f>VLOOKUP(A634, 'FEB VERIFIED - OPEN'!A:C, 3,0)</f>
        <v>627</v>
      </c>
      <c r="C634" s="174" t="s">
        <v>927</v>
      </c>
      <c r="D634" s="174">
        <v>13903.0</v>
      </c>
      <c r="E634" s="298">
        <v>22038.0</v>
      </c>
      <c r="F634" s="177">
        <v>44609.0</v>
      </c>
      <c r="G634" s="299">
        <v>0.5625</v>
      </c>
      <c r="H634" s="174" t="s">
        <v>7468</v>
      </c>
      <c r="I634" s="174" t="s">
        <v>7464</v>
      </c>
      <c r="J634" s="174" t="s">
        <v>93</v>
      </c>
      <c r="K634" s="174" t="s">
        <v>117</v>
      </c>
      <c r="L634" s="155" t="s">
        <v>86</v>
      </c>
      <c r="M634" s="300"/>
    </row>
    <row r="635" hidden="1">
      <c r="A635" s="174" t="str">
        <f t="shared" si="1"/>
        <v>1249244609</v>
      </c>
      <c r="B635" s="174">
        <f>VLOOKUP(A635, 'FEB VERIFIED - OPEN'!A:C, 3,0)</f>
        <v>628</v>
      </c>
      <c r="C635" s="174" t="s">
        <v>929</v>
      </c>
      <c r="D635" s="174">
        <v>12492.0</v>
      </c>
      <c r="E635" s="298">
        <v>20836.0</v>
      </c>
      <c r="F635" s="177">
        <v>44609.0</v>
      </c>
      <c r="G635" s="299">
        <v>0.5729166666666666</v>
      </c>
      <c r="H635" s="174" t="s">
        <v>7468</v>
      </c>
      <c r="I635" s="174" t="s">
        <v>7464</v>
      </c>
      <c r="J635" s="174" t="s">
        <v>93</v>
      </c>
      <c r="K635" s="174" t="s">
        <v>137</v>
      </c>
      <c r="L635" s="155" t="s">
        <v>122</v>
      </c>
      <c r="M635" s="300"/>
    </row>
    <row r="636" hidden="1">
      <c r="A636" s="174" t="str">
        <f t="shared" si="1"/>
        <v>1407144609</v>
      </c>
      <c r="B636" s="174">
        <f>VLOOKUP(A636, 'FEB VERIFIED - OPEN'!A:C, 3,0)</f>
        <v>629</v>
      </c>
      <c r="C636" s="174" t="s">
        <v>928</v>
      </c>
      <c r="D636" s="174">
        <v>14071.0</v>
      </c>
      <c r="E636" s="298">
        <v>25236.0</v>
      </c>
      <c r="F636" s="177">
        <v>44609.0</v>
      </c>
      <c r="G636" s="299">
        <v>0.5625</v>
      </c>
      <c r="H636" s="174" t="s">
        <v>7468</v>
      </c>
      <c r="I636" s="174" t="s">
        <v>7473</v>
      </c>
      <c r="J636" s="174" t="s">
        <v>101</v>
      </c>
      <c r="K636" s="174" t="s">
        <v>308</v>
      </c>
      <c r="L636" s="155" t="s">
        <v>86</v>
      </c>
      <c r="M636" s="300"/>
    </row>
    <row r="637" hidden="1">
      <c r="A637" s="174" t="str">
        <f t="shared" si="1"/>
        <v>1497844609</v>
      </c>
      <c r="B637" s="174">
        <f>VLOOKUP(A637, 'FEB VERIFIED - OPEN'!A:C, 3,0)</f>
        <v>630</v>
      </c>
      <c r="C637" s="174" t="s">
        <v>930</v>
      </c>
      <c r="D637" s="174">
        <v>14978.0</v>
      </c>
      <c r="E637" s="298">
        <v>22798.0</v>
      </c>
      <c r="F637" s="177">
        <v>44609.0</v>
      </c>
      <c r="G637" s="299">
        <v>0.5833333333333334</v>
      </c>
      <c r="H637" s="174" t="s">
        <v>7468</v>
      </c>
      <c r="I637" s="174" t="s">
        <v>7470</v>
      </c>
      <c r="J637" s="174" t="s">
        <v>97</v>
      </c>
      <c r="K637" s="174" t="s">
        <v>174</v>
      </c>
      <c r="L637" s="155" t="s">
        <v>86</v>
      </c>
      <c r="M637" s="300"/>
    </row>
    <row r="638" hidden="1">
      <c r="A638" s="174" t="str">
        <f t="shared" si="1"/>
        <v>1405444609</v>
      </c>
      <c r="B638" s="174">
        <f>VLOOKUP(A638, 'FEB VERIFIED - OPEN'!A:C, 3,0)</f>
        <v>631</v>
      </c>
      <c r="C638" s="174" t="s">
        <v>931</v>
      </c>
      <c r="D638" s="174">
        <v>14054.0</v>
      </c>
      <c r="E638" s="298">
        <v>19098.0</v>
      </c>
      <c r="F638" s="177">
        <v>44609.0</v>
      </c>
      <c r="G638" s="299">
        <v>0.5833333333333334</v>
      </c>
      <c r="H638" s="174" t="s">
        <v>7463</v>
      </c>
      <c r="I638" s="174" t="s">
        <v>7464</v>
      </c>
      <c r="J638" s="174" t="s">
        <v>93</v>
      </c>
      <c r="K638" s="174" t="s">
        <v>164</v>
      </c>
      <c r="L638" s="155" t="s">
        <v>86</v>
      </c>
      <c r="M638" s="300"/>
    </row>
    <row r="639" hidden="1">
      <c r="A639" s="174" t="str">
        <f t="shared" si="1"/>
        <v>1101144609</v>
      </c>
      <c r="B639" s="174">
        <f>VLOOKUP(A639, 'FEB VERIFIED - OPEN'!A:C, 3,0)</f>
        <v>632</v>
      </c>
      <c r="C639" s="174" t="s">
        <v>932</v>
      </c>
      <c r="D639" s="174">
        <v>11011.0</v>
      </c>
      <c r="E639" s="298">
        <v>15419.0</v>
      </c>
      <c r="F639" s="177">
        <v>44609.0</v>
      </c>
      <c r="G639" s="299">
        <v>0.5833333333333334</v>
      </c>
      <c r="H639" s="174" t="s">
        <v>7468</v>
      </c>
      <c r="I639" s="174" t="s">
        <v>7470</v>
      </c>
      <c r="J639" s="174" t="s">
        <v>97</v>
      </c>
      <c r="K639" s="174" t="s">
        <v>102</v>
      </c>
      <c r="L639" s="155" t="s">
        <v>100</v>
      </c>
      <c r="M639" s="300"/>
    </row>
    <row r="640" hidden="1">
      <c r="A640" s="174" t="str">
        <f t="shared" si="1"/>
        <v>1124244609</v>
      </c>
      <c r="B640" s="174">
        <f>VLOOKUP(A640, 'FEB VERIFIED - OPEN'!A:C, 3,0)</f>
        <v>633</v>
      </c>
      <c r="C640" s="174" t="s">
        <v>933</v>
      </c>
      <c r="D640" s="174">
        <v>11242.0</v>
      </c>
      <c r="E640" s="298">
        <v>24788.0</v>
      </c>
      <c r="F640" s="177">
        <v>44609.0</v>
      </c>
      <c r="G640" s="299">
        <v>0.5833333333333334</v>
      </c>
      <c r="H640" s="174" t="s">
        <v>7468</v>
      </c>
      <c r="I640" s="174" t="s">
        <v>7464</v>
      </c>
      <c r="J640" s="174" t="s">
        <v>93</v>
      </c>
      <c r="K640" s="174" t="s">
        <v>89</v>
      </c>
      <c r="L640" s="155" t="s">
        <v>86</v>
      </c>
      <c r="M640" s="301" t="s">
        <v>7529</v>
      </c>
    </row>
    <row r="641" hidden="1">
      <c r="A641" s="174" t="str">
        <f t="shared" si="1"/>
        <v>1018144609</v>
      </c>
      <c r="B641" s="174">
        <f>VLOOKUP(A641, 'FEB VERIFIED - OPEN'!A:C, 3,0)</f>
        <v>634</v>
      </c>
      <c r="C641" s="174" t="s">
        <v>934</v>
      </c>
      <c r="D641" s="174">
        <v>10181.0</v>
      </c>
      <c r="E641" s="298">
        <v>13596.0</v>
      </c>
      <c r="F641" s="177">
        <v>44609.0</v>
      </c>
      <c r="G641" s="299">
        <v>0.59375</v>
      </c>
      <c r="H641" s="174" t="s">
        <v>7468</v>
      </c>
      <c r="I641" s="174" t="s">
        <v>7464</v>
      </c>
      <c r="J641" s="174" t="s">
        <v>93</v>
      </c>
      <c r="K641" s="174" t="s">
        <v>935</v>
      </c>
      <c r="L641" s="155" t="s">
        <v>86</v>
      </c>
      <c r="M641" s="300"/>
    </row>
    <row r="642" hidden="1">
      <c r="A642" s="174" t="str">
        <f t="shared" si="1"/>
        <v>1166944609</v>
      </c>
      <c r="B642" s="174">
        <f>VLOOKUP(A642, 'FEB VERIFIED - OPEN'!A:C, 3,0)</f>
        <v>635</v>
      </c>
      <c r="C642" s="174" t="s">
        <v>938</v>
      </c>
      <c r="D642" s="174">
        <v>11669.0</v>
      </c>
      <c r="E642" s="298">
        <v>21906.0</v>
      </c>
      <c r="F642" s="177">
        <v>44609.0</v>
      </c>
      <c r="G642" s="299">
        <v>0.6145833333333334</v>
      </c>
      <c r="H642" s="174" t="s">
        <v>7468</v>
      </c>
      <c r="I642" s="174" t="s">
        <v>7473</v>
      </c>
      <c r="J642" s="174" t="s">
        <v>101</v>
      </c>
      <c r="K642" s="174" t="s">
        <v>106</v>
      </c>
      <c r="L642" s="155" t="s">
        <v>100</v>
      </c>
      <c r="M642" s="301" t="s">
        <v>8741</v>
      </c>
    </row>
    <row r="643" hidden="1">
      <c r="A643" s="174" t="str">
        <f t="shared" si="1"/>
        <v>1668744609</v>
      </c>
      <c r="B643" s="174">
        <f>VLOOKUP(A643, 'FEB VERIFIED - OPEN'!A:C, 3,0)</f>
        <v>636</v>
      </c>
      <c r="C643" s="174" t="s">
        <v>936</v>
      </c>
      <c r="D643" s="174">
        <v>16687.0</v>
      </c>
      <c r="E643" s="298">
        <v>17055.0</v>
      </c>
      <c r="F643" s="177">
        <v>44609.0</v>
      </c>
      <c r="G643" s="299">
        <v>0.59375</v>
      </c>
      <c r="H643" s="174" t="s">
        <v>7463</v>
      </c>
      <c r="I643" s="174" t="s">
        <v>7473</v>
      </c>
      <c r="J643" s="174" t="s">
        <v>101</v>
      </c>
      <c r="K643" s="174" t="s">
        <v>147</v>
      </c>
      <c r="L643" s="155" t="s">
        <v>86</v>
      </c>
      <c r="M643" s="300"/>
    </row>
    <row r="644" hidden="1">
      <c r="A644" s="174" t="str">
        <f t="shared" si="1"/>
        <v>1276744609</v>
      </c>
      <c r="B644" s="174">
        <f>VLOOKUP(A644, 'FEB VERIFIED - OPEN'!A:C, 3,0)</f>
        <v>637</v>
      </c>
      <c r="C644" s="174" t="s">
        <v>943</v>
      </c>
      <c r="D644" s="174">
        <v>12767.0</v>
      </c>
      <c r="E644" s="298">
        <v>29651.0</v>
      </c>
      <c r="F644" s="177">
        <v>44609.0</v>
      </c>
      <c r="G644" s="299">
        <v>0.6354166666666666</v>
      </c>
      <c r="H644" s="174" t="s">
        <v>7468</v>
      </c>
      <c r="I644" s="174" t="s">
        <v>7473</v>
      </c>
      <c r="J644" s="174" t="s">
        <v>101</v>
      </c>
      <c r="K644" s="174" t="s">
        <v>98</v>
      </c>
      <c r="L644" s="155" t="s">
        <v>86</v>
      </c>
      <c r="M644" s="300"/>
    </row>
    <row r="645" hidden="1">
      <c r="A645" s="174" t="str">
        <f t="shared" si="1"/>
        <v>1417644609</v>
      </c>
      <c r="B645" s="174">
        <f>VLOOKUP(A645, 'FEB VERIFIED - OPEN'!A:C, 3,0)</f>
        <v>638</v>
      </c>
      <c r="C645" s="174" t="s">
        <v>940</v>
      </c>
      <c r="D645" s="174">
        <v>14176.0</v>
      </c>
      <c r="E645" s="298">
        <v>25015.0</v>
      </c>
      <c r="F645" s="177">
        <v>44609.0</v>
      </c>
      <c r="G645" s="299">
        <v>0.625</v>
      </c>
      <c r="H645" s="174" t="s">
        <v>7463</v>
      </c>
      <c r="I645" s="174" t="s">
        <v>7464</v>
      </c>
      <c r="J645" s="174" t="s">
        <v>93</v>
      </c>
      <c r="K645" s="174" t="s">
        <v>98</v>
      </c>
      <c r="L645" s="155" t="s">
        <v>86</v>
      </c>
      <c r="M645" s="300"/>
    </row>
    <row r="646" hidden="1">
      <c r="A646" s="174" t="str">
        <f t="shared" si="1"/>
        <v>1236344609</v>
      </c>
      <c r="B646" s="174">
        <f>VLOOKUP(A646, 'FEB VERIFIED - OPEN'!A:C, 3,0)</f>
        <v>639</v>
      </c>
      <c r="C646" s="174" t="s">
        <v>944</v>
      </c>
      <c r="D646" s="174">
        <v>12363.0</v>
      </c>
      <c r="E646" s="298">
        <v>23307.0</v>
      </c>
      <c r="F646" s="177">
        <v>44609.0</v>
      </c>
      <c r="G646" s="299">
        <v>0.6354166666666666</v>
      </c>
      <c r="H646" s="174" t="s">
        <v>7463</v>
      </c>
      <c r="I646" s="174" t="s">
        <v>7464</v>
      </c>
      <c r="J646" s="174" t="s">
        <v>93</v>
      </c>
      <c r="K646" s="174" t="s">
        <v>89</v>
      </c>
      <c r="L646" s="155" t="s">
        <v>86</v>
      </c>
      <c r="M646" s="300"/>
    </row>
    <row r="647" hidden="1">
      <c r="A647" s="174" t="str">
        <f t="shared" si="1"/>
        <v>1504644609</v>
      </c>
      <c r="B647" s="174">
        <f>VLOOKUP(A647, 'FEB VERIFIED - OPEN'!A:C, 3,0)</f>
        <v>640</v>
      </c>
      <c r="C647" s="174" t="s">
        <v>941</v>
      </c>
      <c r="D647" s="174">
        <v>15046.0</v>
      </c>
      <c r="E647" s="298">
        <v>35872.0</v>
      </c>
      <c r="F647" s="177">
        <v>44609.0</v>
      </c>
      <c r="G647" s="299">
        <v>0.6041666666666666</v>
      </c>
      <c r="H647" s="174" t="s">
        <v>7468</v>
      </c>
      <c r="I647" s="174" t="s">
        <v>7470</v>
      </c>
      <c r="J647" s="174" t="s">
        <v>97</v>
      </c>
      <c r="K647" s="174" t="s">
        <v>189</v>
      </c>
      <c r="L647" s="155" t="s">
        <v>122</v>
      </c>
      <c r="M647" s="300"/>
    </row>
    <row r="648" hidden="1">
      <c r="A648" s="174" t="str">
        <f t="shared" si="1"/>
        <v>1816344609</v>
      </c>
      <c r="B648" s="174">
        <f>VLOOKUP(A648, 'FEB VERIFIED - OPEN'!A:C, 3,0)</f>
        <v>641</v>
      </c>
      <c r="C648" s="174" t="s">
        <v>939</v>
      </c>
      <c r="D648" s="174">
        <v>18163.0</v>
      </c>
      <c r="E648" s="298">
        <v>15402.0</v>
      </c>
      <c r="F648" s="177">
        <v>44609.0</v>
      </c>
      <c r="G648" s="299">
        <v>0.65625</v>
      </c>
      <c r="H648" s="174" t="s">
        <v>7463</v>
      </c>
      <c r="I648" s="174" t="s">
        <v>7472</v>
      </c>
      <c r="J648" s="174" t="s">
        <v>88</v>
      </c>
      <c r="K648" s="174" t="s">
        <v>131</v>
      </c>
      <c r="L648" s="155" t="s">
        <v>108</v>
      </c>
      <c r="M648" s="300"/>
    </row>
    <row r="649" hidden="1">
      <c r="A649" s="174" t="str">
        <f t="shared" si="1"/>
        <v>1712344609</v>
      </c>
      <c r="B649" s="174">
        <f>VLOOKUP(A649, 'FEB VERIFIED - OPEN'!A:C, 3,0)</f>
        <v>642</v>
      </c>
      <c r="C649" s="174" t="s">
        <v>945</v>
      </c>
      <c r="D649" s="174">
        <v>17123.0</v>
      </c>
      <c r="E649" s="298">
        <v>20047.0</v>
      </c>
      <c r="F649" s="177">
        <v>44609.0</v>
      </c>
      <c r="G649" s="299">
        <v>0.6458333333333334</v>
      </c>
      <c r="H649" s="174" t="s">
        <v>7468</v>
      </c>
      <c r="I649" s="174" t="s">
        <v>7464</v>
      </c>
      <c r="J649" s="174" t="s">
        <v>93</v>
      </c>
      <c r="K649" s="174" t="s">
        <v>131</v>
      </c>
      <c r="L649" s="155" t="s">
        <v>100</v>
      </c>
      <c r="M649" s="300"/>
    </row>
    <row r="650" hidden="1">
      <c r="A650" s="174" t="str">
        <f t="shared" si="1"/>
        <v>1157144609</v>
      </c>
      <c r="B650" s="174">
        <f>VLOOKUP(A650, 'FEB VERIFIED - OPEN'!A:C, 3,0)</f>
        <v>643</v>
      </c>
      <c r="C650" s="174" t="s">
        <v>937</v>
      </c>
      <c r="D650" s="174">
        <v>11571.0</v>
      </c>
      <c r="E650" s="298">
        <v>8669.0</v>
      </c>
      <c r="F650" s="177">
        <v>44609.0</v>
      </c>
      <c r="G650" s="299">
        <v>0.6041666666666666</v>
      </c>
      <c r="H650" s="174" t="s">
        <v>7468</v>
      </c>
      <c r="I650" s="174" t="s">
        <v>7464</v>
      </c>
      <c r="J650" s="174" t="s">
        <v>93</v>
      </c>
      <c r="K650" s="174" t="s">
        <v>89</v>
      </c>
      <c r="L650" s="155" t="s">
        <v>86</v>
      </c>
      <c r="M650" s="301" t="s">
        <v>8742</v>
      </c>
    </row>
    <row r="651" hidden="1">
      <c r="A651" s="174" t="str">
        <f t="shared" si="1"/>
        <v>1563744609</v>
      </c>
      <c r="B651" s="174">
        <f>VLOOKUP(A651, 'FEB VERIFIED - OPEN'!A:C, 3,0)</f>
        <v>644</v>
      </c>
      <c r="C651" s="174" t="s">
        <v>942</v>
      </c>
      <c r="D651" s="174">
        <v>15637.0</v>
      </c>
      <c r="E651" s="298">
        <v>25033.0</v>
      </c>
      <c r="F651" s="177">
        <v>44609.0</v>
      </c>
      <c r="G651" s="299">
        <v>0.625</v>
      </c>
      <c r="H651" s="174" t="s">
        <v>7468</v>
      </c>
      <c r="I651" s="174" t="s">
        <v>7472</v>
      </c>
      <c r="J651" s="174" t="s">
        <v>97</v>
      </c>
      <c r="K651" s="174" t="s">
        <v>98</v>
      </c>
      <c r="L651" s="155" t="s">
        <v>86</v>
      </c>
      <c r="M651" s="300"/>
    </row>
    <row r="652" hidden="1">
      <c r="A652" s="174" t="str">
        <f t="shared" si="1"/>
        <v>1772844610</v>
      </c>
      <c r="B652" s="174">
        <f>VLOOKUP(A652, 'FEB VERIFIED - OPEN'!A:C, 3,0)</f>
        <v>645</v>
      </c>
      <c r="C652" s="174" t="s">
        <v>946</v>
      </c>
      <c r="D652" s="174">
        <v>17728.0</v>
      </c>
      <c r="E652" s="298">
        <v>16889.0</v>
      </c>
      <c r="F652" s="177">
        <v>44610.0</v>
      </c>
      <c r="G652" s="299">
        <v>0.3125</v>
      </c>
      <c r="H652" s="174" t="s">
        <v>7463</v>
      </c>
      <c r="I652" s="174" t="s">
        <v>7473</v>
      </c>
      <c r="J652" s="174" t="s">
        <v>97</v>
      </c>
      <c r="K652" s="174" t="s">
        <v>218</v>
      </c>
      <c r="L652" s="155" t="s">
        <v>86</v>
      </c>
      <c r="M652" s="300"/>
    </row>
    <row r="653" hidden="1">
      <c r="A653" s="174" t="str">
        <f t="shared" si="1"/>
        <v>1719044610</v>
      </c>
      <c r="B653" s="174">
        <f>VLOOKUP(A653, 'FEB VERIFIED - OPEN'!A:C, 3,0)</f>
        <v>646</v>
      </c>
      <c r="C653" s="174" t="s">
        <v>947</v>
      </c>
      <c r="D653" s="174">
        <v>17190.0</v>
      </c>
      <c r="E653" s="298">
        <v>19879.0</v>
      </c>
      <c r="F653" s="177">
        <v>44610.0</v>
      </c>
      <c r="G653" s="299">
        <v>0.3229166666666667</v>
      </c>
      <c r="H653" s="174" t="s">
        <v>7468</v>
      </c>
      <c r="I653" s="174" t="s">
        <v>7473</v>
      </c>
      <c r="J653" s="174" t="s">
        <v>88</v>
      </c>
      <c r="K653" s="174" t="s">
        <v>89</v>
      </c>
      <c r="L653" s="155" t="s">
        <v>86</v>
      </c>
      <c r="M653" s="300"/>
    </row>
    <row r="654" hidden="1">
      <c r="A654" s="174" t="str">
        <f t="shared" si="1"/>
        <v>1208344610</v>
      </c>
      <c r="B654" s="174">
        <f>VLOOKUP(A654, 'FEB VERIFIED - OPEN'!A:C, 3,0)</f>
        <v>647</v>
      </c>
      <c r="C654" s="174" t="s">
        <v>951</v>
      </c>
      <c r="D654" s="174">
        <v>12083.0</v>
      </c>
      <c r="E654" s="298">
        <v>22041.0</v>
      </c>
      <c r="F654" s="177">
        <v>44610.0</v>
      </c>
      <c r="G654" s="299">
        <v>0.34375</v>
      </c>
      <c r="H654" s="174" t="s">
        <v>7463</v>
      </c>
      <c r="I654" s="174" t="s">
        <v>7473</v>
      </c>
      <c r="J654" s="174" t="s">
        <v>97</v>
      </c>
      <c r="K654" s="174" t="s">
        <v>147</v>
      </c>
      <c r="L654" s="155" t="s">
        <v>86</v>
      </c>
      <c r="M654" s="300"/>
    </row>
    <row r="655" hidden="1">
      <c r="A655" s="174" t="str">
        <f t="shared" si="1"/>
        <v>1728044610</v>
      </c>
      <c r="B655" s="174">
        <f>VLOOKUP(A655, 'FEB VERIFIED - OPEN'!A:C, 3,0)</f>
        <v>648</v>
      </c>
      <c r="C655" s="174" t="s">
        <v>6958</v>
      </c>
      <c r="D655" s="174">
        <v>17280.0</v>
      </c>
      <c r="E655" s="298">
        <v>29439.0</v>
      </c>
      <c r="F655" s="177">
        <v>44610.0</v>
      </c>
      <c r="G655" s="299">
        <v>0.3333333333333333</v>
      </c>
      <c r="H655" s="174" t="s">
        <v>7468</v>
      </c>
      <c r="I655" s="174" t="s">
        <v>7473</v>
      </c>
      <c r="J655" s="174" t="s">
        <v>101</v>
      </c>
      <c r="K655" s="174" t="s">
        <v>98</v>
      </c>
      <c r="L655" s="155" t="s">
        <v>86</v>
      </c>
      <c r="M655" s="300"/>
    </row>
    <row r="656" hidden="1">
      <c r="A656" s="174" t="str">
        <f t="shared" si="1"/>
        <v>1029144610</v>
      </c>
      <c r="B656" s="174">
        <f>VLOOKUP(A656, 'FEB VERIFIED - OPEN'!A:C, 3,0)</f>
        <v>649</v>
      </c>
      <c r="C656" s="174" t="s">
        <v>949</v>
      </c>
      <c r="D656" s="174">
        <v>10291.0</v>
      </c>
      <c r="E656" s="298">
        <v>20391.0</v>
      </c>
      <c r="F656" s="177">
        <v>44610.0</v>
      </c>
      <c r="G656" s="299">
        <v>0.375</v>
      </c>
      <c r="H656" s="174" t="s">
        <v>7468</v>
      </c>
      <c r="I656" s="174" t="s">
        <v>7472</v>
      </c>
      <c r="J656" s="174" t="s">
        <v>88</v>
      </c>
      <c r="K656" s="174" t="s">
        <v>89</v>
      </c>
      <c r="L656" s="155" t="s">
        <v>122</v>
      </c>
      <c r="M656" s="300"/>
    </row>
    <row r="657" hidden="1">
      <c r="A657" s="174" t="str">
        <f t="shared" si="1"/>
        <v>1401044610</v>
      </c>
      <c r="B657" s="174">
        <f>VLOOKUP(A657, 'FEB VERIFIED - OPEN'!A:C, 3,0)</f>
        <v>650</v>
      </c>
      <c r="C657" s="174" t="s">
        <v>958</v>
      </c>
      <c r="D657" s="174">
        <v>14010.0</v>
      </c>
      <c r="E657" s="298">
        <v>21325.0</v>
      </c>
      <c r="F657" s="177">
        <v>44610.0</v>
      </c>
      <c r="G657" s="299">
        <v>0.375</v>
      </c>
      <c r="H657" s="174" t="s">
        <v>7463</v>
      </c>
      <c r="I657" s="174" t="s">
        <v>7464</v>
      </c>
      <c r="J657" s="174" t="s">
        <v>93</v>
      </c>
      <c r="K657" s="174" t="s">
        <v>192</v>
      </c>
      <c r="L657" s="155" t="s">
        <v>100</v>
      </c>
      <c r="M657" s="300"/>
    </row>
    <row r="658" hidden="1">
      <c r="A658" s="174" t="str">
        <f t="shared" si="1"/>
        <v>1604844610</v>
      </c>
      <c r="B658" s="174">
        <f>VLOOKUP(A658, 'FEB VERIFIED - OPEN'!A:C, 3,0)</f>
        <v>651</v>
      </c>
      <c r="C658" s="174" t="s">
        <v>959</v>
      </c>
      <c r="D658" s="174">
        <v>16048.0</v>
      </c>
      <c r="E658" s="298">
        <v>20964.0</v>
      </c>
      <c r="F658" s="177">
        <v>44610.0</v>
      </c>
      <c r="G658" s="174" t="e">
        <v>#N/A</v>
      </c>
      <c r="H658" s="174" t="s">
        <v>7463</v>
      </c>
      <c r="I658" s="174" t="s">
        <v>7464</v>
      </c>
      <c r="J658" s="174" t="e">
        <v>#N/A</v>
      </c>
      <c r="K658" s="174" t="s">
        <v>224</v>
      </c>
      <c r="L658" s="155" t="s">
        <v>100</v>
      </c>
      <c r="M658" s="300"/>
    </row>
    <row r="659" hidden="1">
      <c r="A659" s="174" t="str">
        <f t="shared" si="1"/>
        <v>1746944610</v>
      </c>
      <c r="B659" s="174">
        <f>VLOOKUP(A659, 'FEB VERIFIED - OPEN'!A:C, 3,0)</f>
        <v>652</v>
      </c>
      <c r="C659" s="174" t="s">
        <v>956</v>
      </c>
      <c r="D659" s="174">
        <v>17469.0</v>
      </c>
      <c r="E659" s="298">
        <v>24017.0</v>
      </c>
      <c r="F659" s="177">
        <v>44610.0</v>
      </c>
      <c r="G659" s="299">
        <v>0.3958333333333333</v>
      </c>
      <c r="H659" s="174" t="s">
        <v>7463</v>
      </c>
      <c r="I659" s="174" t="s">
        <v>7470</v>
      </c>
      <c r="J659" s="174" t="s">
        <v>97</v>
      </c>
      <c r="K659" s="174" t="s">
        <v>98</v>
      </c>
      <c r="L659" s="155" t="s">
        <v>86</v>
      </c>
      <c r="M659" s="300"/>
    </row>
    <row r="660" hidden="1">
      <c r="A660" s="174" t="str">
        <f t="shared" si="1"/>
        <v>1112144610</v>
      </c>
      <c r="B660" s="174">
        <f>VLOOKUP(A660, 'FEB VERIFIED - OPEN'!A:C, 3,0)</f>
        <v>653</v>
      </c>
      <c r="C660" s="174" t="s">
        <v>960</v>
      </c>
      <c r="D660" s="174">
        <v>11121.0</v>
      </c>
      <c r="E660" s="298">
        <v>24534.0</v>
      </c>
      <c r="F660" s="177">
        <v>44610.0</v>
      </c>
      <c r="G660" s="299">
        <v>0.3958333333333333</v>
      </c>
      <c r="H660" s="174" t="s">
        <v>7463</v>
      </c>
      <c r="I660" s="174" t="s">
        <v>7472</v>
      </c>
      <c r="J660" s="174" t="s">
        <v>88</v>
      </c>
      <c r="K660" s="174" t="s">
        <v>113</v>
      </c>
      <c r="L660" s="155" t="s">
        <v>112</v>
      </c>
      <c r="M660" s="300"/>
    </row>
    <row r="661" hidden="1">
      <c r="A661" s="174" t="str">
        <f t="shared" si="1"/>
        <v>1535944610</v>
      </c>
      <c r="B661" s="174">
        <f>VLOOKUP(A661, 'FEB VERIFIED - OPEN'!A:C, 3,0)</f>
        <v>654</v>
      </c>
      <c r="C661" s="174" t="s">
        <v>954</v>
      </c>
      <c r="D661" s="174">
        <v>15359.0</v>
      </c>
      <c r="E661" s="298">
        <v>29328.0</v>
      </c>
      <c r="F661" s="177">
        <v>44610.0</v>
      </c>
      <c r="G661" s="299">
        <v>0.3541666666666667</v>
      </c>
      <c r="H661" s="174" t="s">
        <v>7468</v>
      </c>
      <c r="I661" s="174" t="s">
        <v>7473</v>
      </c>
      <c r="J661" s="174" t="s">
        <v>101</v>
      </c>
      <c r="K661" s="174" t="s">
        <v>174</v>
      </c>
      <c r="L661" s="155" t="s">
        <v>122</v>
      </c>
      <c r="M661" s="300"/>
    </row>
    <row r="662" hidden="1">
      <c r="A662" s="174" t="str">
        <f t="shared" si="1"/>
        <v>971844610</v>
      </c>
      <c r="B662" s="174">
        <f>VLOOKUP(A662, 'FEB VERIFIED - OPEN'!A:C, 3,0)</f>
        <v>655</v>
      </c>
      <c r="C662" s="174" t="s">
        <v>957</v>
      </c>
      <c r="D662" s="174">
        <v>9718.0</v>
      </c>
      <c r="E662" s="298">
        <v>19657.0</v>
      </c>
      <c r="F662" s="177">
        <v>44610.0</v>
      </c>
      <c r="G662" s="299">
        <v>0.3958333333333333</v>
      </c>
      <c r="H662" s="174" t="s">
        <v>7468</v>
      </c>
      <c r="I662" s="174" t="s">
        <v>7472</v>
      </c>
      <c r="J662" s="174" t="s">
        <v>88</v>
      </c>
      <c r="K662" s="174" t="s">
        <v>102</v>
      </c>
      <c r="L662" s="155" t="s">
        <v>112</v>
      </c>
      <c r="M662" s="300"/>
    </row>
    <row r="663" hidden="1">
      <c r="A663" s="174" t="str">
        <f t="shared" si="1"/>
        <v>921244610</v>
      </c>
      <c r="B663" s="174">
        <f>VLOOKUP(A663, 'FEB VERIFIED - OPEN'!A:C, 3,0)</f>
        <v>656</v>
      </c>
      <c r="C663" s="174" t="s">
        <v>962</v>
      </c>
      <c r="D663" s="174">
        <v>9212.0</v>
      </c>
      <c r="E663" s="298">
        <v>18834.0</v>
      </c>
      <c r="F663" s="177">
        <v>44610.0</v>
      </c>
      <c r="G663" s="299">
        <v>0.3958333333333333</v>
      </c>
      <c r="H663" s="174" t="s">
        <v>7463</v>
      </c>
      <c r="I663" s="174" t="s">
        <v>7470</v>
      </c>
      <c r="J663" s="174" t="s">
        <v>97</v>
      </c>
      <c r="K663" s="174" t="s">
        <v>182</v>
      </c>
      <c r="L663" s="155" t="s">
        <v>86</v>
      </c>
      <c r="M663" s="300"/>
    </row>
    <row r="664" hidden="1">
      <c r="A664" s="174" t="str">
        <f t="shared" si="1"/>
        <v>1469544610</v>
      </c>
      <c r="B664" s="174">
        <f>VLOOKUP(A664, 'FEB VERIFIED - OPEN'!A:C, 3,0)</f>
        <v>657</v>
      </c>
      <c r="C664" s="174" t="s">
        <v>963</v>
      </c>
      <c r="D664" s="174">
        <v>14695.0</v>
      </c>
      <c r="E664" s="298">
        <v>20258.0</v>
      </c>
      <c r="F664" s="177">
        <v>44610.0</v>
      </c>
      <c r="G664" s="174" t="e">
        <v>#N/A</v>
      </c>
      <c r="H664" s="174" t="s">
        <v>7463</v>
      </c>
      <c r="I664" s="174" t="s">
        <v>7464</v>
      </c>
      <c r="J664" s="174" t="e">
        <v>#N/A</v>
      </c>
      <c r="K664" s="174" t="s">
        <v>135</v>
      </c>
      <c r="L664" s="155" t="s">
        <v>112</v>
      </c>
      <c r="M664" s="300"/>
    </row>
    <row r="665" hidden="1">
      <c r="A665" s="174" t="str">
        <f t="shared" si="1"/>
        <v>1396744610</v>
      </c>
      <c r="B665" s="174">
        <f>VLOOKUP(A665, 'FEB VERIFIED - OPEN'!A:C, 3,0)</f>
        <v>658</v>
      </c>
      <c r="C665" s="174" t="s">
        <v>955</v>
      </c>
      <c r="D665" s="174">
        <v>13967.0</v>
      </c>
      <c r="E665" s="298">
        <v>16308.0</v>
      </c>
      <c r="F665" s="177">
        <v>44610.0</v>
      </c>
      <c r="G665" s="174" t="e">
        <v>#N/A</v>
      </c>
      <c r="H665" s="174" t="s">
        <v>7463</v>
      </c>
      <c r="I665" s="174" t="s">
        <v>7464</v>
      </c>
      <c r="J665" s="174" t="e">
        <v>#N/A</v>
      </c>
      <c r="K665" s="174" t="s">
        <v>192</v>
      </c>
      <c r="L665" s="155" t="s">
        <v>100</v>
      </c>
      <c r="M665" s="300"/>
    </row>
    <row r="666" hidden="1">
      <c r="A666" s="174" t="str">
        <f t="shared" si="1"/>
        <v>1576344610</v>
      </c>
      <c r="B666" s="174">
        <f>VLOOKUP(A666, 'FEB VERIFIED - OPEN'!A:C, 3,0)</f>
        <v>659</v>
      </c>
      <c r="C666" s="174" t="s">
        <v>952</v>
      </c>
      <c r="D666" s="174">
        <v>15763.0</v>
      </c>
      <c r="E666" s="298">
        <v>23818.0</v>
      </c>
      <c r="F666" s="177">
        <v>44610.0</v>
      </c>
      <c r="G666" s="174" t="e">
        <v>#N/A</v>
      </c>
      <c r="H666" s="174" t="s">
        <v>7468</v>
      </c>
      <c r="I666" s="174" t="s">
        <v>7464</v>
      </c>
      <c r="J666" s="174" t="e">
        <v>#N/A</v>
      </c>
      <c r="K666" s="174" t="s">
        <v>758</v>
      </c>
      <c r="L666" s="155" t="s">
        <v>122</v>
      </c>
      <c r="M666" s="300"/>
    </row>
    <row r="667" hidden="1">
      <c r="A667" s="174" t="str">
        <f t="shared" si="1"/>
        <v>1568444610</v>
      </c>
      <c r="B667" s="174">
        <f>VLOOKUP(A667, 'FEB VERIFIED - OPEN'!A:C, 3,0)</f>
        <v>660</v>
      </c>
      <c r="C667" s="174" t="s">
        <v>950</v>
      </c>
      <c r="D667" s="174">
        <v>15684.0</v>
      </c>
      <c r="E667" s="298">
        <v>29785.0</v>
      </c>
      <c r="F667" s="177">
        <v>44610.0</v>
      </c>
      <c r="G667" s="174" t="e">
        <v>#N/A</v>
      </c>
      <c r="H667" s="174" t="s">
        <v>7468</v>
      </c>
      <c r="I667" s="174" t="s">
        <v>7464</v>
      </c>
      <c r="J667" s="174" t="e">
        <v>#N/A</v>
      </c>
      <c r="K667" s="174" t="s">
        <v>106</v>
      </c>
      <c r="L667" s="155" t="s">
        <v>112</v>
      </c>
      <c r="M667" s="300"/>
    </row>
    <row r="668" hidden="1">
      <c r="A668" s="174" t="str">
        <f t="shared" si="1"/>
        <v>1090644610</v>
      </c>
      <c r="B668" s="174">
        <f>VLOOKUP(A668, 'FEB VERIFIED - OPEN'!A:C, 3,0)</f>
        <v>661</v>
      </c>
      <c r="C668" s="174" t="s">
        <v>953</v>
      </c>
      <c r="D668" s="174">
        <v>10906.0</v>
      </c>
      <c r="E668" s="298">
        <v>30712.0</v>
      </c>
      <c r="F668" s="177">
        <v>44610.0</v>
      </c>
      <c r="G668" s="299">
        <v>0.4270833333333333</v>
      </c>
      <c r="H668" s="174" t="s">
        <v>7468</v>
      </c>
      <c r="I668" s="174" t="s">
        <v>7473</v>
      </c>
      <c r="J668" s="174" t="s">
        <v>101</v>
      </c>
      <c r="K668" s="174" t="s">
        <v>102</v>
      </c>
      <c r="L668" s="155" t="s">
        <v>100</v>
      </c>
      <c r="M668" s="300"/>
    </row>
    <row r="669" hidden="1">
      <c r="A669" s="174" t="str">
        <f t="shared" si="1"/>
        <v>1731244610</v>
      </c>
      <c r="B669" s="174">
        <f>VLOOKUP(A669, 'FEB VERIFIED - OPEN'!A:C, 3,0)</f>
        <v>662</v>
      </c>
      <c r="C669" s="174" t="s">
        <v>6741</v>
      </c>
      <c r="D669" s="174">
        <v>17312.0</v>
      </c>
      <c r="E669" s="298">
        <v>26135.0</v>
      </c>
      <c r="F669" s="177">
        <v>44610.0</v>
      </c>
      <c r="G669" s="299">
        <v>0.375</v>
      </c>
      <c r="H669" s="174" t="s">
        <v>7468</v>
      </c>
      <c r="I669" s="174" t="s">
        <v>7473</v>
      </c>
      <c r="J669" s="174" t="s">
        <v>101</v>
      </c>
      <c r="K669" s="174" t="s">
        <v>179</v>
      </c>
      <c r="L669" s="155" t="s">
        <v>86</v>
      </c>
      <c r="M669" s="300"/>
    </row>
    <row r="670" hidden="1">
      <c r="A670" s="174" t="str">
        <f t="shared" si="1"/>
        <v>1622344610</v>
      </c>
      <c r="B670" s="174">
        <f>VLOOKUP(A670, 'FEB VERIFIED - OPEN'!A:C, 3,0)</f>
        <v>663</v>
      </c>
      <c r="C670" s="174" t="s">
        <v>964</v>
      </c>
      <c r="D670" s="174">
        <v>16223.0</v>
      </c>
      <c r="E670" s="298">
        <v>20569.0</v>
      </c>
      <c r="F670" s="177">
        <v>44610.0</v>
      </c>
      <c r="G670" s="299">
        <v>0.4166666666666667</v>
      </c>
      <c r="H670" s="174" t="s">
        <v>7468</v>
      </c>
      <c r="I670" s="174" t="s">
        <v>7472</v>
      </c>
      <c r="J670" s="174" t="s">
        <v>97</v>
      </c>
      <c r="K670" s="174" t="s">
        <v>335</v>
      </c>
      <c r="L670" s="155" t="s">
        <v>86</v>
      </c>
      <c r="M670" s="300"/>
    </row>
    <row r="671" hidden="1">
      <c r="A671" s="174" t="str">
        <f t="shared" si="1"/>
        <v>1316044610</v>
      </c>
      <c r="B671" s="174">
        <f>VLOOKUP(A671, 'FEB VERIFIED - OPEN'!A:C, 3,0)</f>
        <v>664</v>
      </c>
      <c r="C671" s="174" t="s">
        <v>965</v>
      </c>
      <c r="D671" s="174">
        <v>13160.0</v>
      </c>
      <c r="E671" s="298">
        <v>16977.0</v>
      </c>
      <c r="F671" s="177">
        <v>44610.0</v>
      </c>
      <c r="G671" s="299">
        <v>0.4166666666666667</v>
      </c>
      <c r="H671" s="174" t="s">
        <v>7468</v>
      </c>
      <c r="I671" s="174" t="s">
        <v>7470</v>
      </c>
      <c r="J671" s="174" t="s">
        <v>88</v>
      </c>
      <c r="K671" s="174" t="s">
        <v>119</v>
      </c>
      <c r="L671" s="155" t="s">
        <v>112</v>
      </c>
      <c r="M671" s="300"/>
    </row>
    <row r="672" hidden="1">
      <c r="A672" s="174" t="str">
        <f t="shared" si="1"/>
        <v>1060644610</v>
      </c>
      <c r="B672" s="174">
        <f>VLOOKUP(A672, 'FEB VERIFIED - OPEN'!A:C, 3,0)</f>
        <v>665</v>
      </c>
      <c r="C672" s="174" t="s">
        <v>966</v>
      </c>
      <c r="D672" s="174">
        <v>10606.0</v>
      </c>
      <c r="E672" s="298">
        <v>22291.0</v>
      </c>
      <c r="F672" s="177">
        <v>44610.0</v>
      </c>
      <c r="G672" s="299">
        <v>0.4166666666666667</v>
      </c>
      <c r="H672" s="174" t="s">
        <v>7463</v>
      </c>
      <c r="I672" s="174" t="s">
        <v>7473</v>
      </c>
      <c r="J672" s="174" t="s">
        <v>101</v>
      </c>
      <c r="K672" s="174" t="s">
        <v>89</v>
      </c>
      <c r="L672" s="155" t="s">
        <v>86</v>
      </c>
      <c r="M672" s="300"/>
    </row>
    <row r="673" hidden="1">
      <c r="A673" s="174" t="str">
        <f t="shared" si="1"/>
        <v>1247344610</v>
      </c>
      <c r="B673" s="174">
        <f>VLOOKUP(A673, 'FEB VERIFIED - OPEN'!A:C, 3,0)</f>
        <v>666</v>
      </c>
      <c r="C673" s="174" t="s">
        <v>967</v>
      </c>
      <c r="D673" s="174">
        <v>12473.0</v>
      </c>
      <c r="E673" s="298">
        <v>23807.0</v>
      </c>
      <c r="F673" s="177">
        <v>44610.0</v>
      </c>
      <c r="G673" s="174" t="e">
        <v>#N/A</v>
      </c>
      <c r="H673" s="174" t="s">
        <v>7463</v>
      </c>
      <c r="I673" s="174" t="s">
        <v>7464</v>
      </c>
      <c r="J673" s="174" t="e">
        <v>#N/A</v>
      </c>
      <c r="K673" s="174" t="s">
        <v>164</v>
      </c>
      <c r="L673" s="155" t="s">
        <v>86</v>
      </c>
      <c r="M673" s="300"/>
    </row>
    <row r="674" hidden="1">
      <c r="A674" s="174" t="str">
        <f t="shared" si="1"/>
        <v>1600344610</v>
      </c>
      <c r="B674" s="174">
        <f>VLOOKUP(A674, 'FEB VERIFIED - OPEN'!A:C, 3,0)</f>
        <v>667</v>
      </c>
      <c r="C674" s="174" t="s">
        <v>968</v>
      </c>
      <c r="D674" s="174">
        <v>16003.0</v>
      </c>
      <c r="E674" s="298">
        <v>25541.0</v>
      </c>
      <c r="F674" s="177">
        <v>44610.0</v>
      </c>
      <c r="G674" s="299">
        <v>0.40625</v>
      </c>
      <c r="H674" s="174" t="s">
        <v>7468</v>
      </c>
      <c r="I674" s="174" t="s">
        <v>7473</v>
      </c>
      <c r="J674" s="174" t="s">
        <v>101</v>
      </c>
      <c r="K674" s="174" t="s">
        <v>106</v>
      </c>
      <c r="L674" s="155" t="s">
        <v>100</v>
      </c>
      <c r="M674" s="300"/>
    </row>
    <row r="675" hidden="1">
      <c r="A675" s="174" t="str">
        <f t="shared" si="1"/>
        <v>1512644610</v>
      </c>
      <c r="B675" s="174">
        <f>VLOOKUP(A675, 'FEB VERIFIED - OPEN'!A:C, 3,0)</f>
        <v>668</v>
      </c>
      <c r="C675" s="174" t="s">
        <v>969</v>
      </c>
      <c r="D675" s="174">
        <v>15126.0</v>
      </c>
      <c r="E675" s="298">
        <v>23561.0</v>
      </c>
      <c r="F675" s="177">
        <v>44610.0</v>
      </c>
      <c r="G675" s="174" t="e">
        <v>#N/A</v>
      </c>
      <c r="H675" s="174" t="s">
        <v>7463</v>
      </c>
      <c r="I675" s="174" t="s">
        <v>7464</v>
      </c>
      <c r="J675" s="174" t="e">
        <v>#N/A</v>
      </c>
      <c r="K675" s="174" t="s">
        <v>106</v>
      </c>
      <c r="L675" s="155" t="s">
        <v>112</v>
      </c>
      <c r="M675" s="300"/>
    </row>
    <row r="676" hidden="1">
      <c r="A676" s="174" t="str">
        <f t="shared" si="1"/>
        <v>1719544610</v>
      </c>
      <c r="B676" s="174">
        <f>VLOOKUP(A676, 'FEB VERIFIED - OPEN'!A:C, 3,0)</f>
        <v>669</v>
      </c>
      <c r="C676" s="174" t="s">
        <v>970</v>
      </c>
      <c r="D676" s="174">
        <v>17195.0</v>
      </c>
      <c r="E676" s="298">
        <v>23337.0</v>
      </c>
      <c r="F676" s="177">
        <v>44610.0</v>
      </c>
      <c r="G676" s="299">
        <v>0.4270833333333333</v>
      </c>
      <c r="H676" s="174" t="s">
        <v>7463</v>
      </c>
      <c r="I676" s="174" t="s">
        <v>7472</v>
      </c>
      <c r="J676" s="174" t="s">
        <v>97</v>
      </c>
      <c r="K676" s="174" t="s">
        <v>106</v>
      </c>
      <c r="L676" s="155" t="s">
        <v>112</v>
      </c>
      <c r="M676" s="300"/>
    </row>
    <row r="677" hidden="1">
      <c r="A677" s="174" t="str">
        <f t="shared" si="1"/>
        <v>1599844610</v>
      </c>
      <c r="B677" s="174">
        <f>VLOOKUP(A677, 'FEB VERIFIED - OPEN'!A:C, 3,0)</f>
        <v>670</v>
      </c>
      <c r="C677" s="174" t="s">
        <v>971</v>
      </c>
      <c r="D677" s="174">
        <v>15998.0</v>
      </c>
      <c r="E677" s="298">
        <v>19064.0</v>
      </c>
      <c r="F677" s="177">
        <v>44610.0</v>
      </c>
      <c r="G677" s="299">
        <v>0.4375</v>
      </c>
      <c r="H677" s="174" t="s">
        <v>7468</v>
      </c>
      <c r="I677" s="174" t="s">
        <v>7470</v>
      </c>
      <c r="J677" s="174" t="s">
        <v>88</v>
      </c>
      <c r="K677" s="174" t="s">
        <v>89</v>
      </c>
      <c r="L677" s="155" t="s">
        <v>122</v>
      </c>
      <c r="M677" s="300"/>
    </row>
    <row r="678" hidden="1">
      <c r="A678" s="174" t="str">
        <f t="shared" si="1"/>
        <v>1236044610</v>
      </c>
      <c r="B678" s="174">
        <f>VLOOKUP(A678, 'FEB VERIFIED - OPEN'!A:C, 3,0)</f>
        <v>671</v>
      </c>
      <c r="C678" s="174" t="s">
        <v>979</v>
      </c>
      <c r="D678" s="174">
        <v>12360.0</v>
      </c>
      <c r="E678" s="298">
        <v>27366.0</v>
      </c>
      <c r="F678" s="177">
        <v>44610.0</v>
      </c>
      <c r="G678" s="299">
        <v>0.4583333333333333</v>
      </c>
      <c r="H678" s="174" t="s">
        <v>7468</v>
      </c>
      <c r="I678" s="174" t="s">
        <v>7473</v>
      </c>
      <c r="J678" s="174" t="s">
        <v>101</v>
      </c>
      <c r="K678" s="174" t="s">
        <v>113</v>
      </c>
      <c r="L678" s="155" t="s">
        <v>100</v>
      </c>
      <c r="M678" s="300"/>
    </row>
    <row r="679" hidden="1">
      <c r="A679" s="174" t="str">
        <f t="shared" si="1"/>
        <v>1343644610</v>
      </c>
      <c r="B679" s="174">
        <f>VLOOKUP(A679, 'FEB VERIFIED - OPEN'!A:C, 3,0)</f>
        <v>672</v>
      </c>
      <c r="C679" s="174" t="s">
        <v>973</v>
      </c>
      <c r="D679" s="174">
        <v>13436.0</v>
      </c>
      <c r="E679" s="298">
        <v>12775.0</v>
      </c>
      <c r="F679" s="177">
        <v>44610.0</v>
      </c>
      <c r="G679" s="299">
        <v>0.46875</v>
      </c>
      <c r="H679" s="174" t="s">
        <v>7463</v>
      </c>
      <c r="I679" s="174" t="s">
        <v>7472</v>
      </c>
      <c r="J679" s="174" t="s">
        <v>88</v>
      </c>
      <c r="K679" s="174" t="s">
        <v>89</v>
      </c>
      <c r="L679" s="155" t="s">
        <v>86</v>
      </c>
      <c r="M679" s="300"/>
    </row>
    <row r="680" hidden="1">
      <c r="A680" s="174" t="str">
        <f t="shared" si="1"/>
        <v>1714644610</v>
      </c>
      <c r="B680" s="174">
        <f>VLOOKUP(A680, 'FEB VERIFIED - OPEN'!A:C, 3,0)</f>
        <v>673</v>
      </c>
      <c r="C680" s="174" t="s">
        <v>974</v>
      </c>
      <c r="D680" s="174">
        <v>17146.0</v>
      </c>
      <c r="E680" s="298">
        <v>20905.0</v>
      </c>
      <c r="F680" s="177">
        <v>44610.0</v>
      </c>
      <c r="G680" s="299">
        <v>0.46875</v>
      </c>
      <c r="H680" s="174" t="s">
        <v>7463</v>
      </c>
      <c r="I680" s="174" t="s">
        <v>7472</v>
      </c>
      <c r="J680" s="174" t="s">
        <v>97</v>
      </c>
      <c r="K680" s="174" t="s">
        <v>975</v>
      </c>
      <c r="L680" s="155" t="s">
        <v>86</v>
      </c>
      <c r="M680" s="300"/>
    </row>
    <row r="681" hidden="1">
      <c r="A681" s="174" t="str">
        <f t="shared" si="1"/>
        <v>1725944610</v>
      </c>
      <c r="B681" s="174">
        <f>VLOOKUP(A681, 'FEB VERIFIED - OPEN'!A:C, 3,0)</f>
        <v>674</v>
      </c>
      <c r="C681" s="174" t="s">
        <v>972</v>
      </c>
      <c r="D681" s="174">
        <v>17259.0</v>
      </c>
      <c r="E681" s="298">
        <v>30466.0</v>
      </c>
      <c r="F681" s="177">
        <v>44610.0</v>
      </c>
      <c r="G681" s="299">
        <v>0.46875</v>
      </c>
      <c r="H681" s="174" t="s">
        <v>7463</v>
      </c>
      <c r="I681" s="174" t="s">
        <v>7473</v>
      </c>
      <c r="J681" s="174" t="s">
        <v>101</v>
      </c>
      <c r="K681" s="174" t="s">
        <v>147</v>
      </c>
      <c r="L681" s="155" t="s">
        <v>122</v>
      </c>
      <c r="M681" s="300"/>
    </row>
    <row r="682" hidden="1">
      <c r="A682" s="174" t="str">
        <f t="shared" si="1"/>
        <v>1591444610</v>
      </c>
      <c r="B682" s="174">
        <f>VLOOKUP(A682, 'FEB VERIFIED - OPEN'!A:C, 3,0)</f>
        <v>675</v>
      </c>
      <c r="C682" s="174" t="s">
        <v>977</v>
      </c>
      <c r="D682" s="174">
        <v>15914.0</v>
      </c>
      <c r="E682" s="298">
        <v>21149.0</v>
      </c>
      <c r="F682" s="177">
        <v>44610.0</v>
      </c>
      <c r="G682" s="174" t="e">
        <v>#N/A</v>
      </c>
      <c r="H682" s="174" t="s">
        <v>7468</v>
      </c>
      <c r="I682" s="174" t="s">
        <v>7464</v>
      </c>
      <c r="J682" s="174" t="e">
        <v>#N/A</v>
      </c>
      <c r="K682" s="174" t="s">
        <v>174</v>
      </c>
      <c r="L682" s="155" t="s">
        <v>122</v>
      </c>
      <c r="M682" s="300"/>
    </row>
    <row r="683" hidden="1">
      <c r="A683" s="174" t="str">
        <f t="shared" si="1"/>
        <v>1179844610</v>
      </c>
      <c r="B683" s="174">
        <f>VLOOKUP(A683, 'FEB VERIFIED - OPEN'!A:C, 3,0)</f>
        <v>676</v>
      </c>
      <c r="C683" s="174" t="s">
        <v>980</v>
      </c>
      <c r="D683" s="174">
        <v>11798.0</v>
      </c>
      <c r="E683" s="298">
        <v>16818.0</v>
      </c>
      <c r="F683" s="177">
        <v>44610.0</v>
      </c>
      <c r="G683" s="174" t="e">
        <v>#N/A</v>
      </c>
      <c r="H683" s="174" t="s">
        <v>7463</v>
      </c>
      <c r="I683" s="174" t="s">
        <v>7464</v>
      </c>
      <c r="J683" s="174" t="e">
        <v>#N/A</v>
      </c>
      <c r="K683" s="174" t="s">
        <v>102</v>
      </c>
      <c r="L683" s="155" t="s">
        <v>100</v>
      </c>
      <c r="M683" s="300"/>
    </row>
    <row r="684" hidden="1">
      <c r="A684" s="174" t="str">
        <f t="shared" si="1"/>
        <v>997644610</v>
      </c>
      <c r="B684" s="174">
        <f>VLOOKUP(A684, 'FEB VERIFIED - OPEN'!A:C, 3,0)</f>
        <v>677</v>
      </c>
      <c r="C684" s="174" t="s">
        <v>985</v>
      </c>
      <c r="D684" s="174">
        <v>9976.0</v>
      </c>
      <c r="E684" s="298">
        <v>19321.0</v>
      </c>
      <c r="F684" s="177">
        <v>44610.0</v>
      </c>
      <c r="G684" s="299">
        <v>0.4791666666666667</v>
      </c>
      <c r="H684" s="174" t="s">
        <v>7468</v>
      </c>
      <c r="I684" s="174" t="s">
        <v>7472</v>
      </c>
      <c r="J684" s="174" t="s">
        <v>88</v>
      </c>
      <c r="K684" s="174" t="s">
        <v>89</v>
      </c>
      <c r="L684" s="155" t="s">
        <v>86</v>
      </c>
      <c r="M684" s="300"/>
    </row>
    <row r="685" hidden="1">
      <c r="A685" s="174" t="str">
        <f t="shared" si="1"/>
        <v>1696844610</v>
      </c>
      <c r="B685" s="174">
        <f>VLOOKUP(A685, 'FEB VERIFIED - OPEN'!A:C, 3,0)</f>
        <v>678</v>
      </c>
      <c r="C685" s="174" t="s">
        <v>6782</v>
      </c>
      <c r="D685" s="174">
        <v>16968.0</v>
      </c>
      <c r="E685" s="298">
        <v>17193.0</v>
      </c>
      <c r="F685" s="177">
        <v>44610.0</v>
      </c>
      <c r="G685" s="299">
        <v>0.4791666666666667</v>
      </c>
      <c r="H685" s="174" t="s">
        <v>7463</v>
      </c>
      <c r="I685" s="174" t="s">
        <v>7470</v>
      </c>
      <c r="J685" s="174" t="s">
        <v>97</v>
      </c>
      <c r="K685" s="174" t="s">
        <v>186</v>
      </c>
      <c r="L685" s="155" t="s">
        <v>86</v>
      </c>
      <c r="M685" s="300"/>
    </row>
    <row r="686" hidden="1">
      <c r="A686" s="174" t="str">
        <f t="shared" si="1"/>
        <v>1509744610</v>
      </c>
      <c r="B686" s="174">
        <f>VLOOKUP(A686, 'FEB VERIFIED - OPEN'!A:C, 3,0)</f>
        <v>679</v>
      </c>
      <c r="C686" s="174" t="s">
        <v>981</v>
      </c>
      <c r="D686" s="174">
        <v>15097.0</v>
      </c>
      <c r="E686" s="298">
        <v>35193.0</v>
      </c>
      <c r="F686" s="177">
        <v>44610.0</v>
      </c>
      <c r="G686" s="299">
        <v>0.4791666666666667</v>
      </c>
      <c r="H686" s="174" t="s">
        <v>7463</v>
      </c>
      <c r="I686" s="174" t="s">
        <v>7470</v>
      </c>
      <c r="J686" s="174" t="s">
        <v>97</v>
      </c>
      <c r="K686" s="174" t="s">
        <v>147</v>
      </c>
      <c r="L686" s="155" t="s">
        <v>86</v>
      </c>
      <c r="M686" s="300"/>
    </row>
    <row r="687" hidden="1">
      <c r="A687" s="174" t="str">
        <f t="shared" si="1"/>
        <v>1221244610</v>
      </c>
      <c r="B687" s="174">
        <f>VLOOKUP(A687, 'FEB VERIFIED - OPEN'!A:C, 3,0)</f>
        <v>680</v>
      </c>
      <c r="C687" s="174" t="s">
        <v>982</v>
      </c>
      <c r="D687" s="174">
        <v>12212.0</v>
      </c>
      <c r="E687" s="298">
        <v>19493.0</v>
      </c>
      <c r="F687" s="177">
        <v>44610.0</v>
      </c>
      <c r="G687" s="299">
        <v>0.4791666666666667</v>
      </c>
      <c r="H687" s="174" t="s">
        <v>7468</v>
      </c>
      <c r="I687" s="174" t="s">
        <v>7473</v>
      </c>
      <c r="J687" s="174" t="s">
        <v>101</v>
      </c>
      <c r="K687" s="174" t="s">
        <v>113</v>
      </c>
      <c r="L687" s="155" t="s">
        <v>100</v>
      </c>
      <c r="M687" s="300"/>
    </row>
    <row r="688" hidden="1">
      <c r="A688" s="174" t="str">
        <f t="shared" si="1"/>
        <v>1376844610</v>
      </c>
      <c r="B688" s="174">
        <f>VLOOKUP(A688, 'FEB VERIFIED - OPEN'!A:C, 3,0)</f>
        <v>681</v>
      </c>
      <c r="C688" s="174" t="s">
        <v>983</v>
      </c>
      <c r="D688" s="174">
        <v>13768.0</v>
      </c>
      <c r="E688" s="298">
        <v>14281.0</v>
      </c>
      <c r="F688" s="177">
        <v>44610.0</v>
      </c>
      <c r="G688" s="299">
        <v>0.4791666666666667</v>
      </c>
      <c r="H688" s="174" t="s">
        <v>7463</v>
      </c>
      <c r="I688" s="174" t="s">
        <v>7472</v>
      </c>
      <c r="J688" s="174" t="s">
        <v>88</v>
      </c>
      <c r="K688" s="174" t="s">
        <v>102</v>
      </c>
      <c r="L688" s="155" t="s">
        <v>100</v>
      </c>
      <c r="M688" s="300"/>
    </row>
    <row r="689" hidden="1">
      <c r="A689" s="174" t="str">
        <f t="shared" si="1"/>
        <v>1250844610</v>
      </c>
      <c r="B689" s="174">
        <f>VLOOKUP(A689, 'FEB VERIFIED - OPEN'!A:C, 3,0)</f>
        <v>682</v>
      </c>
      <c r="C689" s="174" t="s">
        <v>984</v>
      </c>
      <c r="D689" s="174">
        <v>12508.0</v>
      </c>
      <c r="E689" s="298">
        <v>18129.0</v>
      </c>
      <c r="F689" s="177">
        <v>44610.0</v>
      </c>
      <c r="G689" s="299">
        <v>0.4791666666666667</v>
      </c>
      <c r="H689" s="174" t="s">
        <v>7463</v>
      </c>
      <c r="I689" s="174" t="s">
        <v>7472</v>
      </c>
      <c r="J689" s="174" t="s">
        <v>88</v>
      </c>
      <c r="K689" s="174" t="s">
        <v>113</v>
      </c>
      <c r="L689" s="155" t="s">
        <v>100</v>
      </c>
      <c r="M689" s="300"/>
    </row>
    <row r="690" hidden="1">
      <c r="A690" s="174" t="str">
        <f t="shared" si="1"/>
        <v>1716844610</v>
      </c>
      <c r="B690" s="174">
        <f>VLOOKUP(A690, 'FEB VERIFIED - OPEN'!A:C, 3,0)</f>
        <v>683</v>
      </c>
      <c r="C690" s="174" t="s">
        <v>986</v>
      </c>
      <c r="D690" s="174">
        <v>17168.0</v>
      </c>
      <c r="E690" s="298">
        <v>27344.0</v>
      </c>
      <c r="F690" s="177">
        <v>44610.0</v>
      </c>
      <c r="G690" s="299">
        <v>0.4895833333333333</v>
      </c>
      <c r="H690" s="174" t="s">
        <v>7468</v>
      </c>
      <c r="I690" s="174" t="s">
        <v>7472</v>
      </c>
      <c r="J690" s="174" t="s">
        <v>97</v>
      </c>
      <c r="K690" s="174" t="s">
        <v>242</v>
      </c>
      <c r="L690" s="155" t="s">
        <v>122</v>
      </c>
      <c r="M690" s="300"/>
    </row>
    <row r="691" hidden="1">
      <c r="A691" s="174" t="str">
        <f t="shared" si="1"/>
        <v>979344610</v>
      </c>
      <c r="B691" s="174">
        <f>VLOOKUP(A691, 'FEB VERIFIED - OPEN'!A:C, 3,0)</f>
        <v>684</v>
      </c>
      <c r="C691" s="174" t="s">
        <v>976</v>
      </c>
      <c r="D691" s="174">
        <v>9793.0</v>
      </c>
      <c r="E691" s="298">
        <v>9749.0</v>
      </c>
      <c r="F691" s="177">
        <v>44610.0</v>
      </c>
      <c r="G691" s="299">
        <v>0.4895833333333333</v>
      </c>
      <c r="H691" s="174" t="s">
        <v>7468</v>
      </c>
      <c r="I691" s="174" t="s">
        <v>7473</v>
      </c>
      <c r="J691" s="174" t="s">
        <v>101</v>
      </c>
      <c r="K691" s="174" t="s">
        <v>89</v>
      </c>
      <c r="L691" s="155" t="s">
        <v>86</v>
      </c>
      <c r="M691" s="301" t="s">
        <v>8741</v>
      </c>
    </row>
    <row r="692" hidden="1">
      <c r="A692" s="174" t="str">
        <f t="shared" si="1"/>
        <v>984644610</v>
      </c>
      <c r="B692" s="174">
        <f>VLOOKUP(A692, 'FEB VERIFIED - OPEN'!A:C, 3,0)</f>
        <v>685</v>
      </c>
      <c r="C692" s="174" t="s">
        <v>988</v>
      </c>
      <c r="D692" s="174">
        <v>9846.0</v>
      </c>
      <c r="E692" s="298">
        <v>25384.0</v>
      </c>
      <c r="F692" s="177">
        <v>44610.0</v>
      </c>
      <c r="G692" s="299">
        <v>0.53125</v>
      </c>
      <c r="H692" s="174" t="s">
        <v>7463</v>
      </c>
      <c r="I692" s="174" t="s">
        <v>7473</v>
      </c>
      <c r="J692" s="174" t="s">
        <v>93</v>
      </c>
      <c r="K692" s="174" t="s">
        <v>131</v>
      </c>
      <c r="L692" s="155" t="s">
        <v>112</v>
      </c>
      <c r="M692" s="300"/>
    </row>
    <row r="693" hidden="1">
      <c r="A693" s="174" t="str">
        <f t="shared" si="1"/>
        <v>1077244610</v>
      </c>
      <c r="B693" s="174">
        <f>VLOOKUP(A693, 'FEB VERIFIED - OPEN'!A:C, 3,0)</f>
        <v>686</v>
      </c>
      <c r="C693" s="174" t="s">
        <v>992</v>
      </c>
      <c r="D693" s="174">
        <v>10772.0</v>
      </c>
      <c r="E693" s="298">
        <v>20763.0</v>
      </c>
      <c r="F693" s="177">
        <v>44610.0</v>
      </c>
      <c r="G693" s="299">
        <v>0.53125</v>
      </c>
      <c r="H693" s="174" t="s">
        <v>7463</v>
      </c>
      <c r="I693" s="174" t="s">
        <v>7473</v>
      </c>
      <c r="J693" s="174" t="s">
        <v>93</v>
      </c>
      <c r="K693" s="174" t="s">
        <v>102</v>
      </c>
      <c r="L693" s="155" t="s">
        <v>100</v>
      </c>
      <c r="M693" s="300"/>
    </row>
    <row r="694" hidden="1">
      <c r="A694" s="174" t="str">
        <f t="shared" si="1"/>
        <v>1565544610</v>
      </c>
      <c r="B694" s="174">
        <f>VLOOKUP(A694, 'FEB VERIFIED - OPEN'!A:C, 3,0)</f>
        <v>687</v>
      </c>
      <c r="C694" s="174" t="s">
        <v>995</v>
      </c>
      <c r="D694" s="174">
        <v>15655.0</v>
      </c>
      <c r="E694" s="298">
        <v>18038.0</v>
      </c>
      <c r="F694" s="177">
        <v>44610.0</v>
      </c>
      <c r="G694" s="299">
        <v>0.5416666666666666</v>
      </c>
      <c r="H694" s="174" t="s">
        <v>7468</v>
      </c>
      <c r="I694" s="174" t="s">
        <v>7473</v>
      </c>
      <c r="J694" s="174" t="s">
        <v>101</v>
      </c>
      <c r="K694" s="174" t="s">
        <v>113</v>
      </c>
      <c r="L694" s="155" t="s">
        <v>112</v>
      </c>
      <c r="M694" s="300"/>
    </row>
    <row r="695" hidden="1">
      <c r="A695" s="174" t="str">
        <f t="shared" si="1"/>
        <v>953444610</v>
      </c>
      <c r="B695" s="174">
        <f>VLOOKUP(A695, 'FEB VERIFIED - OPEN'!A:C, 3,0)</f>
        <v>688</v>
      </c>
      <c r="C695" s="174" t="s">
        <v>989</v>
      </c>
      <c r="D695" s="174">
        <v>9534.0</v>
      </c>
      <c r="E695" s="298">
        <v>29839.0</v>
      </c>
      <c r="F695" s="177">
        <v>44610.0</v>
      </c>
      <c r="G695" s="299">
        <v>0.5520833333333334</v>
      </c>
      <c r="H695" s="174" t="s">
        <v>7463</v>
      </c>
      <c r="I695" s="174" t="s">
        <v>7473</v>
      </c>
      <c r="J695" s="174" t="s">
        <v>101</v>
      </c>
      <c r="K695" s="174" t="s">
        <v>147</v>
      </c>
      <c r="L695" s="155" t="s">
        <v>122</v>
      </c>
      <c r="M695" s="300"/>
    </row>
    <row r="696" hidden="1">
      <c r="A696" s="174" t="str">
        <f t="shared" si="1"/>
        <v>916344610</v>
      </c>
      <c r="B696" s="174">
        <f>VLOOKUP(A696, 'FEB VERIFIED - OPEN'!A:C, 3,0)</f>
        <v>689</v>
      </c>
      <c r="C696" s="174" t="s">
        <v>990</v>
      </c>
      <c r="D696" s="174">
        <v>9163.0</v>
      </c>
      <c r="E696" s="298">
        <v>17275.0</v>
      </c>
      <c r="F696" s="177">
        <v>44610.0</v>
      </c>
      <c r="G696" s="299">
        <v>0.5520833333333334</v>
      </c>
      <c r="H696" s="174" t="s">
        <v>7463</v>
      </c>
      <c r="I696" s="174" t="s">
        <v>7472</v>
      </c>
      <c r="J696" s="174" t="s">
        <v>88</v>
      </c>
      <c r="K696" s="174" t="s">
        <v>89</v>
      </c>
      <c r="L696" s="155" t="s">
        <v>86</v>
      </c>
      <c r="M696" s="300"/>
    </row>
    <row r="697" hidden="1">
      <c r="A697" s="174" t="str">
        <f t="shared" si="1"/>
        <v>1632944610</v>
      </c>
      <c r="B697" s="174">
        <f>VLOOKUP(A697, 'FEB VERIFIED - OPEN'!A:C, 3,0)</f>
        <v>690</v>
      </c>
      <c r="C697" s="174" t="s">
        <v>1000</v>
      </c>
      <c r="D697" s="174">
        <v>16329.0</v>
      </c>
      <c r="E697" s="298">
        <v>23619.0</v>
      </c>
      <c r="F697" s="177">
        <v>44610.0</v>
      </c>
      <c r="G697" s="174" t="e">
        <v>#N/A</v>
      </c>
      <c r="H697" s="174" t="s">
        <v>7463</v>
      </c>
      <c r="I697" s="174" t="s">
        <v>7464</v>
      </c>
      <c r="J697" s="174" t="e">
        <v>#N/A</v>
      </c>
      <c r="K697" s="174" t="s">
        <v>224</v>
      </c>
      <c r="L697" s="155" t="s">
        <v>112</v>
      </c>
      <c r="M697" s="300"/>
    </row>
    <row r="698" hidden="1">
      <c r="A698" s="174" t="str">
        <f t="shared" si="1"/>
        <v>1581744610</v>
      </c>
      <c r="B698" s="174">
        <f>VLOOKUP(A698, 'FEB VERIFIED - OPEN'!A:C, 3,0)</f>
        <v>691</v>
      </c>
      <c r="C698" s="174" t="s">
        <v>991</v>
      </c>
      <c r="D698" s="174">
        <v>15817.0</v>
      </c>
      <c r="E698" s="298">
        <v>31161.0</v>
      </c>
      <c r="F698" s="177">
        <v>44610.0</v>
      </c>
      <c r="G698" s="174" t="e">
        <v>#N/A</v>
      </c>
      <c r="H698" s="174" t="s">
        <v>7468</v>
      </c>
      <c r="I698" s="174" t="s">
        <v>7464</v>
      </c>
      <c r="J698" s="174" t="e">
        <v>#N/A</v>
      </c>
      <c r="K698" s="174" t="s">
        <v>106</v>
      </c>
      <c r="L698" s="155" t="s">
        <v>112</v>
      </c>
      <c r="M698" s="300"/>
    </row>
    <row r="699" hidden="1">
      <c r="A699" s="174" t="str">
        <f t="shared" si="1"/>
        <v>1786144610</v>
      </c>
      <c r="B699" s="174">
        <f>VLOOKUP(A699, 'FEB VERIFIED - OPEN'!A:C, 3,0)</f>
        <v>692</v>
      </c>
      <c r="C699" s="174" t="s">
        <v>993</v>
      </c>
      <c r="D699" s="174">
        <v>17861.0</v>
      </c>
      <c r="E699" s="298">
        <v>21685.0</v>
      </c>
      <c r="F699" s="177">
        <v>44610.0</v>
      </c>
      <c r="G699" s="299">
        <v>0.5625</v>
      </c>
      <c r="H699" s="174" t="s">
        <v>7468</v>
      </c>
      <c r="I699" s="174" t="s">
        <v>7472</v>
      </c>
      <c r="J699" s="174" t="s">
        <v>97</v>
      </c>
      <c r="K699" s="174" t="s">
        <v>405</v>
      </c>
      <c r="L699" s="155" t="s">
        <v>122</v>
      </c>
      <c r="M699" s="300"/>
    </row>
    <row r="700" hidden="1">
      <c r="A700" s="174" t="str">
        <f t="shared" si="1"/>
        <v>1529844610</v>
      </c>
      <c r="B700" s="174">
        <f>VLOOKUP(A700, 'FEB VERIFIED - OPEN'!A:C, 3,0)</f>
        <v>693</v>
      </c>
      <c r="C700" s="174" t="s">
        <v>996</v>
      </c>
      <c r="D700" s="174">
        <v>15298.0</v>
      </c>
      <c r="E700" s="298">
        <v>28361.0</v>
      </c>
      <c r="F700" s="177">
        <v>44610.0</v>
      </c>
      <c r="G700" s="174" t="e">
        <v>#N/A</v>
      </c>
      <c r="H700" s="174" t="s">
        <v>7468</v>
      </c>
      <c r="I700" s="174" t="s">
        <v>7464</v>
      </c>
      <c r="J700" s="174" t="e">
        <v>#N/A</v>
      </c>
      <c r="K700" s="174" t="s">
        <v>98</v>
      </c>
      <c r="L700" s="155" t="s">
        <v>122</v>
      </c>
      <c r="M700" s="300"/>
    </row>
    <row r="701" hidden="1">
      <c r="A701" s="174" t="str">
        <f t="shared" si="1"/>
        <v>1033044610</v>
      </c>
      <c r="B701" s="174">
        <f>VLOOKUP(A701, 'FEB VERIFIED - OPEN'!A:C, 3,0)</f>
        <v>694</v>
      </c>
      <c r="C701" s="174" t="s">
        <v>997</v>
      </c>
      <c r="D701" s="174">
        <v>10330.0</v>
      </c>
      <c r="E701" s="298">
        <v>23562.0</v>
      </c>
      <c r="F701" s="177">
        <v>44610.0</v>
      </c>
      <c r="G701" s="299">
        <v>0.5729166666666666</v>
      </c>
      <c r="H701" s="174" t="s">
        <v>7468</v>
      </c>
      <c r="I701" s="174" t="s">
        <v>7472</v>
      </c>
      <c r="J701" s="174" t="s">
        <v>97</v>
      </c>
      <c r="K701" s="174" t="s">
        <v>98</v>
      </c>
      <c r="L701" s="155" t="s">
        <v>122</v>
      </c>
      <c r="M701" s="300"/>
    </row>
    <row r="702" hidden="1">
      <c r="A702" s="174" t="str">
        <f t="shared" si="1"/>
        <v>1275844610</v>
      </c>
      <c r="B702" s="174">
        <f>VLOOKUP(A702, 'FEB VERIFIED - OPEN'!A:C, 3,0)</f>
        <v>695</v>
      </c>
      <c r="C702" s="174" t="s">
        <v>998</v>
      </c>
      <c r="D702" s="174">
        <v>12758.0</v>
      </c>
      <c r="E702" s="298">
        <v>32853.0</v>
      </c>
      <c r="F702" s="177">
        <v>44610.0</v>
      </c>
      <c r="G702" s="174" t="e">
        <v>#N/A</v>
      </c>
      <c r="H702" s="174" t="s">
        <v>7463</v>
      </c>
      <c r="I702" s="174" t="s">
        <v>7464</v>
      </c>
      <c r="J702" s="174" t="e">
        <v>#N/A</v>
      </c>
      <c r="K702" s="174" t="s">
        <v>117</v>
      </c>
      <c r="L702" s="155" t="s">
        <v>86</v>
      </c>
      <c r="M702" s="300"/>
    </row>
    <row r="703" hidden="1">
      <c r="A703" s="174" t="str">
        <f t="shared" si="1"/>
        <v>1703244610</v>
      </c>
      <c r="B703" s="174">
        <f>VLOOKUP(A703, 'FEB VERIFIED - OPEN'!A:C, 3,0)</f>
        <v>696</v>
      </c>
      <c r="C703" s="174" t="s">
        <v>1001</v>
      </c>
      <c r="D703" s="174">
        <v>17032.0</v>
      </c>
      <c r="E703" s="298">
        <v>26641.0</v>
      </c>
      <c r="F703" s="177">
        <v>44610.0</v>
      </c>
      <c r="G703" s="299">
        <v>0.5833333333333334</v>
      </c>
      <c r="H703" s="174" t="s">
        <v>7468</v>
      </c>
      <c r="I703" s="174" t="s">
        <v>7472</v>
      </c>
      <c r="J703" s="174" t="s">
        <v>97</v>
      </c>
      <c r="K703" s="174" t="s">
        <v>106</v>
      </c>
      <c r="L703" s="155" t="s">
        <v>100</v>
      </c>
      <c r="M703" s="300"/>
    </row>
    <row r="704" hidden="1">
      <c r="A704" s="174" t="str">
        <f t="shared" si="1"/>
        <v>1438844610</v>
      </c>
      <c r="B704" s="174">
        <f>VLOOKUP(A704, 'FEB VERIFIED - OPEN'!A:C, 3,0)</f>
        <v>697</v>
      </c>
      <c r="C704" s="174" t="s">
        <v>994</v>
      </c>
      <c r="D704" s="174">
        <v>14388.0</v>
      </c>
      <c r="E704" s="298">
        <v>20264.0</v>
      </c>
      <c r="F704" s="177">
        <v>44610.0</v>
      </c>
      <c r="G704" s="174" t="e">
        <v>#N/A</v>
      </c>
      <c r="H704" s="174" t="s">
        <v>7463</v>
      </c>
      <c r="I704" s="174" t="s">
        <v>7464</v>
      </c>
      <c r="J704" s="174" t="e">
        <v>#N/A</v>
      </c>
      <c r="K704" s="174" t="s">
        <v>182</v>
      </c>
      <c r="L704" s="155" t="s">
        <v>86</v>
      </c>
      <c r="M704" s="300"/>
    </row>
    <row r="705" hidden="1">
      <c r="A705" s="174" t="str">
        <f t="shared" si="1"/>
        <v>915344610</v>
      </c>
      <c r="B705" s="174">
        <f>VLOOKUP(A705, 'FEB VERIFIED - OPEN'!A:C, 3,0)</f>
        <v>698</v>
      </c>
      <c r="C705" s="174" t="s">
        <v>1003</v>
      </c>
      <c r="D705" s="174">
        <v>9153.0</v>
      </c>
      <c r="E705" s="298">
        <v>24623.0</v>
      </c>
      <c r="F705" s="177">
        <v>44610.0</v>
      </c>
      <c r="G705" s="174" t="e">
        <v>#N/A</v>
      </c>
      <c r="H705" s="174" t="s">
        <v>7468</v>
      </c>
      <c r="I705" s="174" t="s">
        <v>7464</v>
      </c>
      <c r="J705" s="174" t="e">
        <v>#N/A</v>
      </c>
      <c r="K705" s="174" t="s">
        <v>186</v>
      </c>
      <c r="L705" s="155" t="s">
        <v>122</v>
      </c>
      <c r="M705" s="300"/>
    </row>
    <row r="706" hidden="1">
      <c r="A706" s="174" t="str">
        <f t="shared" si="1"/>
        <v>1622044610</v>
      </c>
      <c r="B706" s="174">
        <f>VLOOKUP(A706, 'FEB VERIFIED - OPEN'!A:C, 3,0)</f>
        <v>699</v>
      </c>
      <c r="C706" s="174" t="s">
        <v>1004</v>
      </c>
      <c r="D706" s="174">
        <v>16220.0</v>
      </c>
      <c r="E706" s="298">
        <v>15500.0</v>
      </c>
      <c r="F706" s="177">
        <v>44610.0</v>
      </c>
      <c r="G706" s="299">
        <v>0.59375</v>
      </c>
      <c r="H706" s="174" t="s">
        <v>7468</v>
      </c>
      <c r="I706" s="174" t="s">
        <v>7472</v>
      </c>
      <c r="J706" s="174" t="s">
        <v>88</v>
      </c>
      <c r="K706" s="174" t="s">
        <v>224</v>
      </c>
      <c r="L706" s="155" t="s">
        <v>100</v>
      </c>
      <c r="M706" s="300"/>
    </row>
    <row r="707" hidden="1">
      <c r="A707" s="174" t="str">
        <f t="shared" si="1"/>
        <v>1692244610</v>
      </c>
      <c r="B707" s="174">
        <f>VLOOKUP(A707, 'FEB VERIFIED - OPEN'!A:C, 3,0)</f>
        <v>700</v>
      </c>
      <c r="C707" s="174" t="s">
        <v>1005</v>
      </c>
      <c r="D707" s="174">
        <v>16922.0</v>
      </c>
      <c r="E707" s="298">
        <v>25738.0</v>
      </c>
      <c r="F707" s="177">
        <v>44610.0</v>
      </c>
      <c r="G707" s="299">
        <v>0.6145833333333334</v>
      </c>
      <c r="H707" s="174" t="s">
        <v>7468</v>
      </c>
      <c r="I707" s="174" t="s">
        <v>7472</v>
      </c>
      <c r="J707" s="174" t="s">
        <v>88</v>
      </c>
      <c r="K707" s="174" t="s">
        <v>131</v>
      </c>
      <c r="L707" s="155" t="s">
        <v>100</v>
      </c>
      <c r="M707" s="300"/>
    </row>
    <row r="708" hidden="1">
      <c r="A708" s="174" t="str">
        <f t="shared" si="1"/>
        <v>1764744610</v>
      </c>
      <c r="B708" s="174">
        <f>VLOOKUP(A708, 'FEB VERIFIED - OPEN'!A:C, 3,0)</f>
        <v>701</v>
      </c>
      <c r="C708" s="174" t="s">
        <v>1007</v>
      </c>
      <c r="D708" s="174">
        <v>17647.0</v>
      </c>
      <c r="E708" s="298">
        <v>27610.0</v>
      </c>
      <c r="F708" s="177">
        <v>44610.0</v>
      </c>
      <c r="G708" s="299">
        <v>0.625</v>
      </c>
      <c r="H708" s="174" t="s">
        <v>7468</v>
      </c>
      <c r="I708" s="174" t="s">
        <v>7472</v>
      </c>
      <c r="J708" s="174" t="s">
        <v>88</v>
      </c>
      <c r="K708" s="174" t="s">
        <v>192</v>
      </c>
      <c r="L708" s="155" t="s">
        <v>112</v>
      </c>
      <c r="M708" s="300"/>
    </row>
    <row r="709" hidden="1">
      <c r="A709" s="174" t="str">
        <f t="shared" si="1"/>
        <v>1335744610</v>
      </c>
      <c r="B709" s="174">
        <f>VLOOKUP(A709, 'FEB VERIFIED - OPEN'!A:C, 3,0)</f>
        <v>702</v>
      </c>
      <c r="C709" s="174" t="s">
        <v>1009</v>
      </c>
      <c r="D709" s="174">
        <v>13357.0</v>
      </c>
      <c r="E709" s="298">
        <v>20115.0</v>
      </c>
      <c r="F709" s="177">
        <v>44610.0</v>
      </c>
      <c r="G709" s="299">
        <v>0.6354166666666666</v>
      </c>
      <c r="H709" s="174" t="s">
        <v>7463</v>
      </c>
      <c r="I709" s="174" t="s">
        <v>7470</v>
      </c>
      <c r="J709" s="174" t="s">
        <v>88</v>
      </c>
      <c r="K709" s="174" t="s">
        <v>192</v>
      </c>
      <c r="L709" s="155" t="s">
        <v>112</v>
      </c>
      <c r="M709" s="302" t="s">
        <v>8726</v>
      </c>
    </row>
    <row r="710" hidden="1">
      <c r="A710" s="174" t="str">
        <f t="shared" si="1"/>
        <v>1438344610</v>
      </c>
      <c r="B710" s="174">
        <f>VLOOKUP(A710, 'FEB VERIFIED - OPEN'!A:C, 3,0)</f>
        <v>703</v>
      </c>
      <c r="C710" s="174" t="s">
        <v>1012</v>
      </c>
      <c r="D710" s="174">
        <v>14383.0</v>
      </c>
      <c r="E710" s="298">
        <v>19460.0</v>
      </c>
      <c r="F710" s="177">
        <v>44610.0</v>
      </c>
      <c r="G710" s="299">
        <v>0.625</v>
      </c>
      <c r="H710" s="174" t="s">
        <v>7468</v>
      </c>
      <c r="I710" s="174" t="s">
        <v>7473</v>
      </c>
      <c r="J710" s="174" t="s">
        <v>101</v>
      </c>
      <c r="K710" s="174" t="s">
        <v>137</v>
      </c>
      <c r="L710" s="155" t="s">
        <v>86</v>
      </c>
      <c r="M710" s="300"/>
    </row>
    <row r="711" hidden="1">
      <c r="A711" s="174" t="str">
        <f t="shared" si="1"/>
        <v>1474244610</v>
      </c>
      <c r="B711" s="174">
        <f>VLOOKUP(A711, 'FEB VERIFIED - OPEN'!A:C, 3,0)</f>
        <v>704</v>
      </c>
      <c r="C711" s="174" t="s">
        <v>1006</v>
      </c>
      <c r="D711" s="174">
        <v>14742.0</v>
      </c>
      <c r="E711" s="298">
        <v>19050.0</v>
      </c>
      <c r="F711" s="177">
        <v>44610.0</v>
      </c>
      <c r="G711" s="299">
        <v>0.6354166666666666</v>
      </c>
      <c r="H711" s="174" t="s">
        <v>7463</v>
      </c>
      <c r="I711" s="174" t="s">
        <v>7472</v>
      </c>
      <c r="J711" s="174" t="s">
        <v>97</v>
      </c>
      <c r="K711" s="174" t="s">
        <v>385</v>
      </c>
      <c r="L711" s="155" t="s">
        <v>100</v>
      </c>
      <c r="M711" s="301" t="s">
        <v>7529</v>
      </c>
    </row>
    <row r="712" hidden="1">
      <c r="A712" s="174" t="str">
        <f t="shared" si="1"/>
        <v>1712744610</v>
      </c>
      <c r="B712" s="174">
        <f>VLOOKUP(A712, 'FEB VERIFIED - OPEN'!A:C, 3,0)</f>
        <v>705</v>
      </c>
      <c r="C712" s="174" t="s">
        <v>1010</v>
      </c>
      <c r="D712" s="174">
        <v>17127.0</v>
      </c>
      <c r="E712" s="298">
        <v>20178.0</v>
      </c>
      <c r="F712" s="177">
        <v>44610.0</v>
      </c>
      <c r="G712" s="174" t="e">
        <v>#N/A</v>
      </c>
      <c r="H712" s="174" t="s">
        <v>7463</v>
      </c>
      <c r="I712" s="174" t="s">
        <v>7464</v>
      </c>
      <c r="J712" s="174" t="e">
        <v>#N/A</v>
      </c>
      <c r="K712" s="174" t="s">
        <v>1011</v>
      </c>
      <c r="L712" s="155" t="s">
        <v>122</v>
      </c>
      <c r="M712" s="300"/>
    </row>
    <row r="713" hidden="1">
      <c r="A713" s="174" t="str">
        <f t="shared" si="1"/>
        <v>1579544610</v>
      </c>
      <c r="B713" s="174">
        <f>VLOOKUP(A713, 'FEB VERIFIED - OPEN'!A:C, 3,0)</f>
        <v>706</v>
      </c>
      <c r="C713" s="174" t="s">
        <v>1008</v>
      </c>
      <c r="D713" s="174">
        <v>15795.0</v>
      </c>
      <c r="E713" s="298">
        <v>15753.0</v>
      </c>
      <c r="F713" s="177">
        <v>44610.0</v>
      </c>
      <c r="G713" s="299">
        <v>0.6666666666666666</v>
      </c>
      <c r="H713" s="174" t="s">
        <v>7463</v>
      </c>
      <c r="I713" s="174" t="s">
        <v>7470</v>
      </c>
      <c r="J713" s="174" t="s">
        <v>97</v>
      </c>
      <c r="K713" s="174" t="s">
        <v>147</v>
      </c>
      <c r="L713" s="155" t="s">
        <v>86</v>
      </c>
      <c r="M713" s="300"/>
    </row>
    <row r="714" hidden="1">
      <c r="A714" s="174" t="str">
        <f t="shared" si="1"/>
        <v>1200844610</v>
      </c>
      <c r="B714" s="174">
        <f>VLOOKUP(A714, 'FEB VERIFIED - OPEN'!A:C, 3,0)</f>
        <v>707</v>
      </c>
      <c r="C714" s="174" t="s">
        <v>1019</v>
      </c>
      <c r="D714" s="174">
        <v>12008.0</v>
      </c>
      <c r="E714" s="298">
        <v>22902.0</v>
      </c>
      <c r="F714" s="177">
        <v>44610.0</v>
      </c>
      <c r="G714" s="299">
        <v>0.6666666666666666</v>
      </c>
      <c r="H714" s="174" t="s">
        <v>7463</v>
      </c>
      <c r="I714" s="174" t="s">
        <v>7470</v>
      </c>
      <c r="J714" s="174" t="s">
        <v>88</v>
      </c>
      <c r="K714" s="174" t="s">
        <v>89</v>
      </c>
      <c r="L714" s="155" t="s">
        <v>86</v>
      </c>
      <c r="M714" s="300"/>
    </row>
    <row r="715" hidden="1">
      <c r="A715" s="174" t="str">
        <f t="shared" si="1"/>
        <v>1620444610</v>
      </c>
      <c r="B715" s="174">
        <f>VLOOKUP(A715, 'FEB VERIFIED - OPEN'!A:C, 3,0)</f>
        <v>708</v>
      </c>
      <c r="C715" s="174" t="s">
        <v>1013</v>
      </c>
      <c r="D715" s="174">
        <v>16204.0</v>
      </c>
      <c r="E715" s="298">
        <v>19496.0</v>
      </c>
      <c r="F715" s="177">
        <v>44610.0</v>
      </c>
      <c r="G715" s="299">
        <v>0.6666666666666666</v>
      </c>
      <c r="H715" s="174" t="s">
        <v>7468</v>
      </c>
      <c r="I715" s="174" t="s">
        <v>7472</v>
      </c>
      <c r="J715" s="174" t="s">
        <v>88</v>
      </c>
      <c r="K715" s="174" t="s">
        <v>192</v>
      </c>
      <c r="L715" s="155" t="s">
        <v>100</v>
      </c>
      <c r="M715" s="300"/>
    </row>
    <row r="716" hidden="1">
      <c r="A716" s="174" t="str">
        <f t="shared" si="1"/>
        <v>1546144610</v>
      </c>
      <c r="B716" s="174">
        <f>VLOOKUP(A716, 'FEB VERIFIED - OPEN'!A:C, 3,0)</f>
        <v>709</v>
      </c>
      <c r="C716" s="174" t="s">
        <v>1014</v>
      </c>
      <c r="D716" s="174">
        <v>15461.0</v>
      </c>
      <c r="E716" s="298">
        <v>13322.0</v>
      </c>
      <c r="F716" s="177">
        <v>44610.0</v>
      </c>
      <c r="G716" s="299">
        <v>0.6666666666666666</v>
      </c>
      <c r="H716" s="174" t="s">
        <v>7468</v>
      </c>
      <c r="I716" s="174" t="s">
        <v>7472</v>
      </c>
      <c r="J716" s="174" t="s">
        <v>88</v>
      </c>
      <c r="K716" s="174" t="s">
        <v>89</v>
      </c>
      <c r="L716" s="155" t="s">
        <v>86</v>
      </c>
      <c r="M716" s="300"/>
    </row>
    <row r="717" hidden="1">
      <c r="A717" s="174" t="str">
        <f t="shared" si="1"/>
        <v>1748244610</v>
      </c>
      <c r="B717" s="174">
        <f>VLOOKUP(A717, 'FEB VERIFIED - OPEN'!A:C, 3,0)</f>
        <v>710</v>
      </c>
      <c r="C717" s="174" t="s">
        <v>1015</v>
      </c>
      <c r="D717" s="174">
        <v>17482.0</v>
      </c>
      <c r="E717" s="298">
        <v>23647.0</v>
      </c>
      <c r="F717" s="177">
        <v>44610.0</v>
      </c>
      <c r="G717" s="299">
        <v>0.6770833333333334</v>
      </c>
      <c r="H717" s="174" t="s">
        <v>7468</v>
      </c>
      <c r="I717" s="174" t="s">
        <v>7473</v>
      </c>
      <c r="J717" s="174" t="s">
        <v>101</v>
      </c>
      <c r="K717" s="174" t="s">
        <v>518</v>
      </c>
      <c r="L717" s="155" t="s">
        <v>86</v>
      </c>
      <c r="M717" s="301" t="s">
        <v>8739</v>
      </c>
    </row>
    <row r="718" hidden="1">
      <c r="A718" s="174" t="str">
        <f t="shared" si="1"/>
        <v>1582444610</v>
      </c>
      <c r="B718" s="174">
        <f>VLOOKUP(A718, 'FEB VERIFIED - OPEN'!A:C, 3,0)</f>
        <v>711</v>
      </c>
      <c r="C718" s="174" t="s">
        <v>987</v>
      </c>
      <c r="D718" s="174">
        <v>15824.0</v>
      </c>
      <c r="E718" s="298">
        <v>22206.0</v>
      </c>
      <c r="F718" s="177">
        <v>44610.0</v>
      </c>
      <c r="G718" s="299">
        <v>0.6875</v>
      </c>
      <c r="H718" s="174" t="s">
        <v>7468</v>
      </c>
      <c r="I718" s="174" t="s">
        <v>7472</v>
      </c>
      <c r="J718" s="174" t="s">
        <v>88</v>
      </c>
      <c r="K718" s="174" t="s">
        <v>224</v>
      </c>
      <c r="L718" s="155" t="s">
        <v>100</v>
      </c>
      <c r="M718" s="300"/>
    </row>
    <row r="719" hidden="1">
      <c r="A719" s="174" t="str">
        <f t="shared" si="1"/>
        <v>1555544613</v>
      </c>
      <c r="B719" s="174">
        <f>VLOOKUP(A719, 'FEB VERIFIED - OPEN'!A:C, 3,0)</f>
        <v>712</v>
      </c>
      <c r="C719" s="174" t="s">
        <v>1021</v>
      </c>
      <c r="D719" s="174">
        <v>15555.0</v>
      </c>
      <c r="E719" s="298">
        <v>20542.0</v>
      </c>
      <c r="F719" s="177">
        <v>44613.0</v>
      </c>
      <c r="G719" s="299">
        <v>0.3229166666666667</v>
      </c>
      <c r="H719" s="300"/>
      <c r="I719" s="174" t="s">
        <v>7472</v>
      </c>
      <c r="J719" s="174" t="s">
        <v>88</v>
      </c>
      <c r="K719" s="174" t="s">
        <v>89</v>
      </c>
      <c r="L719" s="155" t="s">
        <v>122</v>
      </c>
      <c r="M719" s="74"/>
    </row>
    <row r="720" hidden="1">
      <c r="A720" s="174" t="str">
        <f t="shared" si="1"/>
        <v>1814444613</v>
      </c>
      <c r="B720" s="174">
        <f>VLOOKUP(A720, 'FEB VERIFIED - OPEN'!A:C, 3,0)</f>
        <v>713</v>
      </c>
      <c r="C720" s="174" t="s">
        <v>1023</v>
      </c>
      <c r="D720" s="174">
        <v>18144.0</v>
      </c>
      <c r="E720" s="298">
        <v>19469.0</v>
      </c>
      <c r="F720" s="177">
        <v>44613.0</v>
      </c>
      <c r="G720" s="299">
        <v>0.34375</v>
      </c>
      <c r="H720" s="300"/>
      <c r="I720" s="174" t="s">
        <v>7470</v>
      </c>
      <c r="J720" s="174" t="s">
        <v>97</v>
      </c>
      <c r="K720" s="174" t="s">
        <v>137</v>
      </c>
      <c r="L720" s="155" t="s">
        <v>96</v>
      </c>
      <c r="M720" s="74"/>
    </row>
    <row r="721" hidden="1">
      <c r="A721" s="174" t="str">
        <f t="shared" si="1"/>
        <v>1279544613</v>
      </c>
      <c r="B721" s="174">
        <f>VLOOKUP(A721, 'FEB VERIFIED - OPEN'!A:C, 3,0)</f>
        <v>714</v>
      </c>
      <c r="C721" s="174" t="s">
        <v>1024</v>
      </c>
      <c r="D721" s="174">
        <v>12795.0</v>
      </c>
      <c r="E721" s="298">
        <v>25954.0</v>
      </c>
      <c r="F721" s="177">
        <v>44613.0</v>
      </c>
      <c r="G721" s="299">
        <v>0.3541666666666667</v>
      </c>
      <c r="H721" s="300"/>
      <c r="I721" s="174" t="s">
        <v>7473</v>
      </c>
      <c r="J721" s="174" t="s">
        <v>101</v>
      </c>
      <c r="K721" s="174" t="s">
        <v>147</v>
      </c>
      <c r="L721" s="155" t="s">
        <v>122</v>
      </c>
      <c r="M721" s="74"/>
    </row>
    <row r="722" hidden="1">
      <c r="A722" s="174" t="str">
        <f t="shared" si="1"/>
        <v>1537944613</v>
      </c>
      <c r="B722" s="174">
        <f>VLOOKUP(A722, 'FEB VERIFIED - OPEN'!A:C, 3,0)</f>
        <v>715</v>
      </c>
      <c r="C722" s="174" t="s">
        <v>1025</v>
      </c>
      <c r="D722" s="174">
        <v>15379.0</v>
      </c>
      <c r="E722" s="298">
        <v>17858.0</v>
      </c>
      <c r="F722" s="177">
        <v>44613.0</v>
      </c>
      <c r="G722" s="299">
        <v>0.3541666666666667</v>
      </c>
      <c r="H722" s="300"/>
      <c r="I722" s="174" t="s">
        <v>7464</v>
      </c>
      <c r="J722" s="174" t="s">
        <v>93</v>
      </c>
      <c r="K722" s="174" t="s">
        <v>182</v>
      </c>
      <c r="L722" s="155" t="s">
        <v>86</v>
      </c>
      <c r="M722" s="74"/>
    </row>
    <row r="723" hidden="1">
      <c r="A723" s="174" t="str">
        <f t="shared" si="1"/>
        <v>1583144613</v>
      </c>
      <c r="B723" s="174">
        <f>VLOOKUP(A723, 'FEB VERIFIED - OPEN'!A:C, 3,0)</f>
        <v>716</v>
      </c>
      <c r="C723" s="174" t="s">
        <v>1027</v>
      </c>
      <c r="D723" s="174">
        <v>15831.0</v>
      </c>
      <c r="E723" s="298">
        <v>27556.0</v>
      </c>
      <c r="F723" s="177">
        <v>44613.0</v>
      </c>
      <c r="G723" s="299">
        <v>0.3645833333333333</v>
      </c>
      <c r="H723" s="300"/>
      <c r="I723" s="174" t="s">
        <v>7473</v>
      </c>
      <c r="J723" s="174" t="s">
        <v>101</v>
      </c>
      <c r="K723" s="174" t="s">
        <v>98</v>
      </c>
      <c r="L723" s="155" t="s">
        <v>122</v>
      </c>
      <c r="M723" s="74"/>
    </row>
    <row r="724" hidden="1">
      <c r="A724" s="174" t="str">
        <f t="shared" si="1"/>
        <v>1798244613</v>
      </c>
      <c r="B724" s="174">
        <f>VLOOKUP(A724, 'FEB VERIFIED - OPEN'!A:C, 3,0)</f>
        <v>717</v>
      </c>
      <c r="C724" s="174" t="s">
        <v>1028</v>
      </c>
      <c r="D724" s="174">
        <v>17982.0</v>
      </c>
      <c r="E724" s="298">
        <v>31771.0</v>
      </c>
      <c r="F724" s="177">
        <v>44613.0</v>
      </c>
      <c r="G724" s="299">
        <v>0.3645833333333333</v>
      </c>
      <c r="H724" s="300"/>
      <c r="I724" s="174" t="s">
        <v>7470</v>
      </c>
      <c r="J724" s="174" t="s">
        <v>97</v>
      </c>
      <c r="K724" s="174" t="s">
        <v>154</v>
      </c>
      <c r="L724" s="155" t="s">
        <v>96</v>
      </c>
      <c r="M724" s="74"/>
    </row>
    <row r="725" hidden="1">
      <c r="A725" s="174" t="str">
        <f t="shared" si="1"/>
        <v>1802344613</v>
      </c>
      <c r="B725" s="174">
        <f>VLOOKUP(A725, 'FEB VERIFIED - OPEN'!A:C, 3,0)</f>
        <v>718</v>
      </c>
      <c r="C725" s="174" t="s">
        <v>188</v>
      </c>
      <c r="D725" s="174">
        <v>18023.0</v>
      </c>
      <c r="E725" s="298">
        <v>36140.0</v>
      </c>
      <c r="F725" s="177">
        <v>44613.0</v>
      </c>
      <c r="G725" s="299">
        <v>0.3645833333333333</v>
      </c>
      <c r="H725" s="300"/>
      <c r="I725" s="174" t="s">
        <v>7470</v>
      </c>
      <c r="J725" s="174" t="s">
        <v>97</v>
      </c>
      <c r="K725" s="174" t="s">
        <v>189</v>
      </c>
      <c r="L725" s="155" t="s">
        <v>86</v>
      </c>
      <c r="M725" s="74"/>
    </row>
    <row r="726" hidden="1">
      <c r="A726" s="174" t="str">
        <f t="shared" si="1"/>
        <v>1609644613</v>
      </c>
      <c r="B726" s="174">
        <f>VLOOKUP(A726, 'FEB VERIFIED - OPEN'!A:C, 3,0)</f>
        <v>719</v>
      </c>
      <c r="C726" s="174" t="s">
        <v>1030</v>
      </c>
      <c r="D726" s="174">
        <v>16096.0</v>
      </c>
      <c r="E726" s="298">
        <v>30163.0</v>
      </c>
      <c r="F726" s="177">
        <v>44613.0</v>
      </c>
      <c r="G726" s="299">
        <v>0.375</v>
      </c>
      <c r="H726" s="300"/>
      <c r="I726" s="174" t="s">
        <v>7464</v>
      </c>
      <c r="J726" s="174" t="s">
        <v>93</v>
      </c>
      <c r="K726" s="174" t="s">
        <v>147</v>
      </c>
      <c r="L726" s="155" t="s">
        <v>86</v>
      </c>
      <c r="M726" s="74"/>
    </row>
    <row r="727" hidden="1">
      <c r="A727" s="174" t="str">
        <f t="shared" si="1"/>
        <v>967644613</v>
      </c>
      <c r="B727" s="174">
        <f>VLOOKUP(A727, 'FEB VERIFIED - OPEN'!A:C, 3,0)</f>
        <v>720</v>
      </c>
      <c r="C727" s="174" t="s">
        <v>1031</v>
      </c>
      <c r="D727" s="174">
        <v>9676.0</v>
      </c>
      <c r="E727" s="298">
        <v>20831.0</v>
      </c>
      <c r="F727" s="177">
        <v>44613.0</v>
      </c>
      <c r="G727" s="299">
        <v>0.3854166666666667</v>
      </c>
      <c r="H727" s="300"/>
      <c r="I727" s="174" t="s">
        <v>7473</v>
      </c>
      <c r="J727" s="174" t="s">
        <v>101</v>
      </c>
      <c r="K727" s="174" t="s">
        <v>147</v>
      </c>
      <c r="L727" s="155" t="s">
        <v>122</v>
      </c>
      <c r="M727" s="74"/>
    </row>
    <row r="728" hidden="1">
      <c r="A728" s="174" t="str">
        <f t="shared" si="1"/>
        <v>1076644613</v>
      </c>
      <c r="B728" s="174">
        <f>VLOOKUP(A728, 'FEB VERIFIED - OPEN'!A:C, 3,0)</f>
        <v>721</v>
      </c>
      <c r="C728" s="174" t="s">
        <v>1033</v>
      </c>
      <c r="D728" s="174">
        <v>10766.0</v>
      </c>
      <c r="E728" s="298">
        <v>27154.0</v>
      </c>
      <c r="F728" s="177">
        <v>44613.0</v>
      </c>
      <c r="G728" s="299">
        <v>0.3958333333333333</v>
      </c>
      <c r="H728" s="300"/>
      <c r="I728" s="174" t="s">
        <v>7464</v>
      </c>
      <c r="J728" s="174" t="s">
        <v>93</v>
      </c>
      <c r="K728" s="174" t="s">
        <v>174</v>
      </c>
      <c r="L728" s="155" t="s">
        <v>86</v>
      </c>
      <c r="M728" s="74"/>
    </row>
    <row r="729" hidden="1">
      <c r="A729" s="174" t="str">
        <f t="shared" si="1"/>
        <v>1720944613</v>
      </c>
      <c r="B729" s="174">
        <f>VLOOKUP(A729, 'FEB VERIFIED - OPEN'!A:C, 3,0)</f>
        <v>722</v>
      </c>
      <c r="C729" s="174" t="s">
        <v>1034</v>
      </c>
      <c r="D729" s="174">
        <v>17209.0</v>
      </c>
      <c r="E729" s="298">
        <v>31086.0</v>
      </c>
      <c r="F729" s="177">
        <v>44613.0</v>
      </c>
      <c r="G729" s="299">
        <v>0.3958333333333333</v>
      </c>
      <c r="H729" s="300"/>
      <c r="I729" s="174" t="s">
        <v>7473</v>
      </c>
      <c r="J729" s="174" t="s">
        <v>101</v>
      </c>
      <c r="K729" s="174" t="s">
        <v>98</v>
      </c>
      <c r="L729" s="155" t="s">
        <v>86</v>
      </c>
      <c r="M729" s="74"/>
    </row>
    <row r="730" hidden="1">
      <c r="A730" s="174" t="str">
        <f t="shared" si="1"/>
        <v>1813044613</v>
      </c>
      <c r="B730" s="174">
        <f>VLOOKUP(A730, 'FEB VERIFIED - OPEN'!A:C, 3,0)</f>
        <v>723</v>
      </c>
      <c r="C730" s="174" t="s">
        <v>1035</v>
      </c>
      <c r="D730" s="174">
        <v>18130.0</v>
      </c>
      <c r="E730" s="298">
        <v>23798.0</v>
      </c>
      <c r="F730" s="177">
        <v>44613.0</v>
      </c>
      <c r="G730" s="299">
        <v>0.3958333333333333</v>
      </c>
      <c r="H730" s="300"/>
      <c r="I730" s="174" t="s">
        <v>7470</v>
      </c>
      <c r="J730" s="174" t="s">
        <v>97</v>
      </c>
      <c r="K730" s="174" t="s">
        <v>189</v>
      </c>
      <c r="L730" s="155" t="s">
        <v>96</v>
      </c>
      <c r="M730" s="74"/>
    </row>
    <row r="731" hidden="1">
      <c r="A731" s="174" t="str">
        <f t="shared" si="1"/>
        <v>1323544613</v>
      </c>
      <c r="B731" s="174">
        <f>VLOOKUP(A731, 'FEB VERIFIED - OPEN'!A:C, 3,0)</f>
        <v>724</v>
      </c>
      <c r="C731" s="174" t="s">
        <v>1039</v>
      </c>
      <c r="D731" s="174">
        <v>13235.0</v>
      </c>
      <c r="E731" s="298">
        <v>25452.0</v>
      </c>
      <c r="F731" s="177">
        <v>44613.0</v>
      </c>
      <c r="G731" s="299">
        <v>0.40625</v>
      </c>
      <c r="H731" s="300"/>
      <c r="I731" s="174" t="s">
        <v>7464</v>
      </c>
      <c r="J731" s="174" t="s">
        <v>93</v>
      </c>
      <c r="K731" s="174" t="s">
        <v>154</v>
      </c>
      <c r="L731" s="155" t="s">
        <v>122</v>
      </c>
      <c r="M731" s="74"/>
    </row>
    <row r="732" hidden="1">
      <c r="A732" s="174" t="str">
        <f t="shared" si="1"/>
        <v>1033744613</v>
      </c>
      <c r="B732" s="174">
        <f>VLOOKUP(A732, 'FEB VERIFIED - OPEN'!A:C, 3,0)</f>
        <v>725</v>
      </c>
      <c r="C732" s="174" t="s">
        <v>1042</v>
      </c>
      <c r="D732" s="174">
        <v>10337.0</v>
      </c>
      <c r="E732" s="298">
        <v>28137.0</v>
      </c>
      <c r="F732" s="177">
        <v>44613.0</v>
      </c>
      <c r="G732" s="299">
        <v>0.4166666666666667</v>
      </c>
      <c r="H732" s="300"/>
      <c r="I732" s="174" t="s">
        <v>7473</v>
      </c>
      <c r="J732" s="174" t="s">
        <v>101</v>
      </c>
      <c r="K732" s="174" t="s">
        <v>221</v>
      </c>
      <c r="L732" s="155" t="s">
        <v>86</v>
      </c>
      <c r="M732" s="74"/>
    </row>
    <row r="733" hidden="1">
      <c r="A733" s="174" t="str">
        <f t="shared" si="1"/>
        <v>1597244613</v>
      </c>
      <c r="B733" s="174">
        <f>VLOOKUP(A733, 'FEB VERIFIED - OPEN'!A:C, 3,0)</f>
        <v>726</v>
      </c>
      <c r="C733" s="174" t="s">
        <v>1043</v>
      </c>
      <c r="D733" s="174">
        <v>15972.0</v>
      </c>
      <c r="E733" s="298">
        <v>22825.0</v>
      </c>
      <c r="F733" s="177">
        <v>44613.0</v>
      </c>
      <c r="G733" s="299">
        <v>0.4166666666666667</v>
      </c>
      <c r="H733" s="300"/>
      <c r="I733" s="174" t="s">
        <v>7464</v>
      </c>
      <c r="J733" s="174" t="s">
        <v>93</v>
      </c>
      <c r="K733" s="174" t="s">
        <v>89</v>
      </c>
      <c r="L733" s="155" t="s">
        <v>122</v>
      </c>
      <c r="M733" s="74"/>
    </row>
    <row r="734" hidden="1">
      <c r="A734" s="174" t="str">
        <f t="shared" si="1"/>
        <v>1812844613</v>
      </c>
      <c r="B734" s="174">
        <f>VLOOKUP(A734, 'FEB VERIFIED - OPEN'!A:C, 3,0)</f>
        <v>727</v>
      </c>
      <c r="C734" s="174" t="s">
        <v>1044</v>
      </c>
      <c r="D734" s="174">
        <v>18128.0</v>
      </c>
      <c r="E734" s="298">
        <v>12964.0</v>
      </c>
      <c r="F734" s="177">
        <v>44613.0</v>
      </c>
      <c r="G734" s="299">
        <v>0.4166666666666667</v>
      </c>
      <c r="H734" s="300"/>
      <c r="I734" s="174" t="s">
        <v>7470</v>
      </c>
      <c r="J734" s="174" t="s">
        <v>97</v>
      </c>
      <c r="K734" s="174" t="s">
        <v>166</v>
      </c>
      <c r="L734" s="155" t="s">
        <v>96</v>
      </c>
      <c r="M734" s="74"/>
    </row>
    <row r="735" hidden="1">
      <c r="A735" s="174" t="str">
        <f t="shared" si="1"/>
        <v>1638844613</v>
      </c>
      <c r="B735" s="174">
        <f>VLOOKUP(A735, 'FEB VERIFIED - OPEN'!A:C, 3,0)</f>
        <v>728</v>
      </c>
      <c r="C735" s="174" t="s">
        <v>1045</v>
      </c>
      <c r="D735" s="174">
        <v>16388.0</v>
      </c>
      <c r="E735" s="298">
        <v>15830.0</v>
      </c>
      <c r="F735" s="177">
        <v>44613.0</v>
      </c>
      <c r="G735" s="299">
        <v>0.4270833333333333</v>
      </c>
      <c r="H735" s="300"/>
      <c r="I735" s="174" t="s">
        <v>7473</v>
      </c>
      <c r="J735" s="174" t="s">
        <v>101</v>
      </c>
      <c r="K735" s="174" t="s">
        <v>358</v>
      </c>
      <c r="L735" s="155" t="s">
        <v>122</v>
      </c>
      <c r="M735" s="74"/>
    </row>
    <row r="736" hidden="1">
      <c r="A736" s="174" t="str">
        <f t="shared" si="1"/>
        <v>1227544613</v>
      </c>
      <c r="B736" s="174">
        <f>VLOOKUP(A736, 'FEB VERIFIED - OPEN'!A:C, 3,0)</f>
        <v>729</v>
      </c>
      <c r="C736" s="174" t="s">
        <v>1047</v>
      </c>
      <c r="D736" s="174">
        <v>12275.0</v>
      </c>
      <c r="E736" s="298">
        <v>14237.0</v>
      </c>
      <c r="F736" s="177">
        <v>44613.0</v>
      </c>
      <c r="G736" s="299">
        <v>0.4375</v>
      </c>
      <c r="H736" s="300"/>
      <c r="I736" s="174" t="s">
        <v>7473</v>
      </c>
      <c r="J736" s="174" t="s">
        <v>101</v>
      </c>
      <c r="K736" s="174" t="s">
        <v>186</v>
      </c>
      <c r="L736" s="155" t="s">
        <v>86</v>
      </c>
      <c r="M736" s="74"/>
    </row>
    <row r="737" hidden="1">
      <c r="A737" s="174" t="str">
        <f t="shared" si="1"/>
        <v>1673944613</v>
      </c>
      <c r="B737" s="174">
        <f>VLOOKUP(A737, 'FEB VERIFIED - OPEN'!A:C, 3,0)</f>
        <v>730</v>
      </c>
      <c r="C737" s="174" t="s">
        <v>1048</v>
      </c>
      <c r="D737" s="174">
        <v>16739.0</v>
      </c>
      <c r="E737" s="298">
        <v>16716.0</v>
      </c>
      <c r="F737" s="177">
        <v>44613.0</v>
      </c>
      <c r="G737" s="299">
        <v>0.4375</v>
      </c>
      <c r="H737" s="300"/>
      <c r="I737" s="174" t="s">
        <v>7464</v>
      </c>
      <c r="J737" s="174" t="s">
        <v>93</v>
      </c>
      <c r="K737" s="174" t="s">
        <v>182</v>
      </c>
      <c r="L737" s="155" t="s">
        <v>86</v>
      </c>
      <c r="M737" s="74"/>
    </row>
    <row r="738" hidden="1">
      <c r="A738" s="174" t="str">
        <f t="shared" si="1"/>
        <v>1758144613</v>
      </c>
      <c r="B738" s="174">
        <f>VLOOKUP(A738, 'FEB VERIFIED - OPEN'!A:C, 3,0)</f>
        <v>731</v>
      </c>
      <c r="C738" s="174" t="s">
        <v>1049</v>
      </c>
      <c r="D738" s="174">
        <v>17581.0</v>
      </c>
      <c r="E738" s="298">
        <v>29340.0</v>
      </c>
      <c r="F738" s="177">
        <v>44613.0</v>
      </c>
      <c r="G738" s="299">
        <v>0.4479166666666667</v>
      </c>
      <c r="H738" s="300"/>
      <c r="I738" s="174" t="s">
        <v>7470</v>
      </c>
      <c r="J738" s="174" t="s">
        <v>97</v>
      </c>
      <c r="K738" s="174" t="s">
        <v>242</v>
      </c>
      <c r="L738" s="155" t="s">
        <v>96</v>
      </c>
      <c r="M738" s="74"/>
    </row>
    <row r="739" hidden="1">
      <c r="A739" s="174" t="str">
        <f t="shared" si="1"/>
        <v>1812544613</v>
      </c>
      <c r="B739" s="174">
        <f>VLOOKUP(A739, 'FEB VERIFIED - OPEN'!A:C, 3,0)</f>
        <v>732</v>
      </c>
      <c r="C739" s="174" t="s">
        <v>1050</v>
      </c>
      <c r="D739" s="174">
        <v>18125.0</v>
      </c>
      <c r="E739" s="298">
        <v>29910.0</v>
      </c>
      <c r="F739" s="177">
        <v>44613.0</v>
      </c>
      <c r="G739" s="299">
        <v>0.4479166666666667</v>
      </c>
      <c r="H739" s="300"/>
      <c r="I739" s="174" t="s">
        <v>7470</v>
      </c>
      <c r="J739" s="174" t="s">
        <v>97</v>
      </c>
      <c r="K739" s="174" t="s">
        <v>747</v>
      </c>
      <c r="L739" s="155" t="s">
        <v>96</v>
      </c>
      <c r="M739" s="74"/>
    </row>
    <row r="740" hidden="1">
      <c r="A740" s="174" t="str">
        <f t="shared" si="1"/>
        <v>1603544613</v>
      </c>
      <c r="B740" s="174">
        <f>VLOOKUP(A740, 'FEB VERIFIED - OPEN'!A:C, 3,0)</f>
        <v>733</v>
      </c>
      <c r="C740" s="174" t="s">
        <v>1053</v>
      </c>
      <c r="D740" s="174">
        <v>16035.0</v>
      </c>
      <c r="E740" s="298">
        <v>19873.0</v>
      </c>
      <c r="F740" s="177">
        <v>44613.0</v>
      </c>
      <c r="G740" s="299">
        <v>0.4583333333333333</v>
      </c>
      <c r="H740" s="300"/>
      <c r="I740" s="174" t="s">
        <v>7470</v>
      </c>
      <c r="J740" s="174" t="s">
        <v>97</v>
      </c>
      <c r="K740" s="174" t="s">
        <v>1054</v>
      </c>
      <c r="L740" s="155" t="s">
        <v>86</v>
      </c>
      <c r="M740" s="74"/>
    </row>
    <row r="741" hidden="1">
      <c r="A741" s="174" t="str">
        <f t="shared" si="1"/>
        <v>1138944613</v>
      </c>
      <c r="B741" s="174">
        <f>VLOOKUP(A741, 'FEB VERIFIED - OPEN'!A:C, 3,0)</f>
        <v>734</v>
      </c>
      <c r="C741" s="174" t="s">
        <v>1055</v>
      </c>
      <c r="D741" s="174">
        <v>11389.0</v>
      </c>
      <c r="E741" s="298">
        <v>26165.0</v>
      </c>
      <c r="F741" s="177">
        <v>44613.0</v>
      </c>
      <c r="G741" s="299">
        <v>0.46875</v>
      </c>
      <c r="H741" s="300"/>
      <c r="I741" s="174" t="s">
        <v>7473</v>
      </c>
      <c r="J741" s="174" t="s">
        <v>101</v>
      </c>
      <c r="K741" s="174" t="s">
        <v>89</v>
      </c>
      <c r="L741" s="155" t="s">
        <v>122</v>
      </c>
      <c r="M741" s="74"/>
    </row>
    <row r="742" hidden="1">
      <c r="A742" s="174" t="str">
        <f t="shared" si="1"/>
        <v>1613544613</v>
      </c>
      <c r="B742" s="174">
        <f>VLOOKUP(A742, 'FEB VERIFIED - OPEN'!A:C, 3,0)</f>
        <v>735</v>
      </c>
      <c r="C742" s="174" t="s">
        <v>1056</v>
      </c>
      <c r="D742" s="174">
        <v>16135.0</v>
      </c>
      <c r="E742" s="298">
        <v>26455.0</v>
      </c>
      <c r="F742" s="177">
        <v>44613.0</v>
      </c>
      <c r="G742" s="299">
        <v>0.4791666666666667</v>
      </c>
      <c r="H742" s="300"/>
      <c r="I742" s="174" t="s">
        <v>7470</v>
      </c>
      <c r="J742" s="174" t="s">
        <v>97</v>
      </c>
      <c r="K742" s="174" t="s">
        <v>117</v>
      </c>
      <c r="L742" s="155" t="s">
        <v>86</v>
      </c>
      <c r="M742" s="74"/>
    </row>
    <row r="743" hidden="1">
      <c r="A743" s="174" t="str">
        <f t="shared" si="1"/>
        <v>926544613</v>
      </c>
      <c r="B743" s="174">
        <f>VLOOKUP(A743, 'FEB VERIFIED - OPEN'!A:C, 3,0)</f>
        <v>736</v>
      </c>
      <c r="C743" s="174" t="s">
        <v>1058</v>
      </c>
      <c r="D743" s="174">
        <v>9265.0</v>
      </c>
      <c r="E743" s="298">
        <v>22971.0</v>
      </c>
      <c r="F743" s="177">
        <v>44613.0</v>
      </c>
      <c r="G743" s="299">
        <v>0.5416666666666666</v>
      </c>
      <c r="H743" s="300"/>
      <c r="I743" s="174" t="s">
        <v>7473</v>
      </c>
      <c r="J743" s="174" t="s">
        <v>101</v>
      </c>
      <c r="K743" s="174" t="s">
        <v>166</v>
      </c>
      <c r="L743" s="155" t="s">
        <v>86</v>
      </c>
      <c r="M743" s="74"/>
    </row>
    <row r="744" hidden="1">
      <c r="A744" s="174" t="str">
        <f t="shared" si="1"/>
        <v>1388544613</v>
      </c>
      <c r="B744" s="174">
        <f>VLOOKUP(A744, 'FEB VERIFIED - OPEN'!A:C, 3,0)</f>
        <v>737</v>
      </c>
      <c r="C744" s="174" t="s">
        <v>1059</v>
      </c>
      <c r="D744" s="174">
        <v>13885.0</v>
      </c>
      <c r="E744" s="298">
        <v>22542.0</v>
      </c>
      <c r="F744" s="177">
        <v>44613.0</v>
      </c>
      <c r="G744" s="299">
        <v>0.5416666666666666</v>
      </c>
      <c r="H744" s="300"/>
      <c r="I744" s="174" t="s">
        <v>7473</v>
      </c>
      <c r="J744" s="174" t="s">
        <v>101</v>
      </c>
      <c r="K744" s="174" t="s">
        <v>117</v>
      </c>
      <c r="L744" s="155" t="s">
        <v>122</v>
      </c>
      <c r="M744" s="74"/>
    </row>
    <row r="745" hidden="1">
      <c r="A745" s="174" t="str">
        <f t="shared" si="1"/>
        <v>1425644613</v>
      </c>
      <c r="B745" s="174">
        <f>VLOOKUP(A745, 'FEB VERIFIED - OPEN'!A:C, 3,0)</f>
        <v>738</v>
      </c>
      <c r="C745" s="174" t="s">
        <v>1060</v>
      </c>
      <c r="D745" s="174">
        <v>14256.0</v>
      </c>
      <c r="E745" s="298">
        <v>9908.0</v>
      </c>
      <c r="F745" s="177">
        <v>44613.0</v>
      </c>
      <c r="G745" s="299">
        <v>0.5416666666666666</v>
      </c>
      <c r="H745" s="300"/>
      <c r="I745" s="174" t="s">
        <v>7470</v>
      </c>
      <c r="J745" s="174" t="s">
        <v>97</v>
      </c>
      <c r="K745" s="174" t="s">
        <v>89</v>
      </c>
      <c r="L745" s="155" t="s">
        <v>96</v>
      </c>
      <c r="M745" s="74"/>
    </row>
    <row r="746" hidden="1">
      <c r="A746" s="174" t="str">
        <f t="shared" si="1"/>
        <v>1815944613</v>
      </c>
      <c r="B746" s="174">
        <f>VLOOKUP(A746, 'FEB VERIFIED - OPEN'!A:C, 3,0)</f>
        <v>739</v>
      </c>
      <c r="C746" s="174" t="s">
        <v>1061</v>
      </c>
      <c r="D746" s="174">
        <v>18159.0</v>
      </c>
      <c r="E746" s="298">
        <v>32054.0</v>
      </c>
      <c r="F746" s="177">
        <v>44613.0</v>
      </c>
      <c r="G746" s="299">
        <v>0.5416666666666666</v>
      </c>
      <c r="H746" s="300"/>
      <c r="I746" s="174" t="s">
        <v>7470</v>
      </c>
      <c r="J746" s="174" t="s">
        <v>97</v>
      </c>
      <c r="K746" s="174" t="s">
        <v>117</v>
      </c>
      <c r="L746" s="155" t="s">
        <v>96</v>
      </c>
      <c r="M746" s="74"/>
    </row>
    <row r="747" hidden="1">
      <c r="A747" s="174" t="str">
        <f t="shared" si="1"/>
        <v>1763744613</v>
      </c>
      <c r="B747" s="174">
        <f>VLOOKUP(A747, 'FEB VERIFIED - OPEN'!A:C, 3,0)</f>
        <v>740</v>
      </c>
      <c r="C747" s="174" t="s">
        <v>1066</v>
      </c>
      <c r="D747" s="174">
        <v>17637.0</v>
      </c>
      <c r="E747" s="298">
        <v>21661.0</v>
      </c>
      <c r="F747" s="177">
        <v>44613.0</v>
      </c>
      <c r="G747" s="299">
        <v>0.5625</v>
      </c>
      <c r="H747" s="300"/>
      <c r="I747" s="174" t="s">
        <v>7464</v>
      </c>
      <c r="J747" s="174" t="s">
        <v>93</v>
      </c>
      <c r="K747" s="174" t="s">
        <v>415</v>
      </c>
      <c r="L747" s="155" t="s">
        <v>122</v>
      </c>
      <c r="M747" s="74"/>
    </row>
    <row r="748" hidden="1">
      <c r="A748" s="174" t="str">
        <f t="shared" si="1"/>
        <v>1255644613</v>
      </c>
      <c r="B748" s="174">
        <f>VLOOKUP(A748, 'FEB VERIFIED - OPEN'!A:C, 3,0)</f>
        <v>741</v>
      </c>
      <c r="C748" s="174" t="s">
        <v>1070</v>
      </c>
      <c r="D748" s="174">
        <v>12556.0</v>
      </c>
      <c r="E748" s="298">
        <v>17986.0</v>
      </c>
      <c r="F748" s="177">
        <v>44613.0</v>
      </c>
      <c r="G748" s="299">
        <v>0.5729166666666666</v>
      </c>
      <c r="H748" s="300"/>
      <c r="I748" s="174" t="s">
        <v>7473</v>
      </c>
      <c r="J748" s="174" t="s">
        <v>101</v>
      </c>
      <c r="K748" s="174" t="s">
        <v>221</v>
      </c>
      <c r="L748" s="155" t="s">
        <v>86</v>
      </c>
      <c r="M748" s="74"/>
    </row>
    <row r="749" hidden="1">
      <c r="A749" s="174" t="str">
        <f t="shared" si="1"/>
        <v>1490044613</v>
      </c>
      <c r="B749" s="174">
        <f>VLOOKUP(A749, 'FEB VERIFIED - OPEN'!A:C, 3,0)</f>
        <v>742</v>
      </c>
      <c r="C749" s="174" t="s">
        <v>1071</v>
      </c>
      <c r="D749" s="174">
        <v>14900.0</v>
      </c>
      <c r="E749" s="298">
        <v>23223.0</v>
      </c>
      <c r="F749" s="177">
        <v>44613.0</v>
      </c>
      <c r="G749" s="299">
        <v>0.5729166666666666</v>
      </c>
      <c r="H749" s="300"/>
      <c r="I749" s="174" t="s">
        <v>7470</v>
      </c>
      <c r="J749" s="174" t="s">
        <v>97</v>
      </c>
      <c r="K749" s="174" t="s">
        <v>247</v>
      </c>
      <c r="L749" s="155" t="s">
        <v>122</v>
      </c>
      <c r="M749" s="74"/>
    </row>
    <row r="750" hidden="1">
      <c r="A750" s="174" t="str">
        <f t="shared" si="1"/>
        <v>1062344613</v>
      </c>
      <c r="B750" s="174">
        <f>VLOOKUP(A750, 'FEB VERIFIED - OPEN'!A:C, 3,0)</f>
        <v>743</v>
      </c>
      <c r="C750" s="174" t="s">
        <v>1072</v>
      </c>
      <c r="D750" s="174">
        <v>10623.0</v>
      </c>
      <c r="E750" s="298">
        <v>21882.0</v>
      </c>
      <c r="F750" s="177">
        <v>44613.0</v>
      </c>
      <c r="G750" s="299">
        <v>0.5833333333333334</v>
      </c>
      <c r="H750" s="300"/>
      <c r="I750" s="174" t="s">
        <v>7464</v>
      </c>
      <c r="J750" s="174" t="s">
        <v>93</v>
      </c>
      <c r="K750" s="174" t="s">
        <v>405</v>
      </c>
      <c r="L750" s="155" t="s">
        <v>122</v>
      </c>
      <c r="M750" s="74"/>
    </row>
    <row r="751" hidden="1">
      <c r="A751" s="174" t="str">
        <f t="shared" si="1"/>
        <v>1004744613</v>
      </c>
      <c r="B751" s="174">
        <f>VLOOKUP(A751, 'FEB VERIFIED - OPEN'!A:C, 3,0)</f>
        <v>744</v>
      </c>
      <c r="C751" s="174" t="s">
        <v>1075</v>
      </c>
      <c r="D751" s="174">
        <v>10047.0</v>
      </c>
      <c r="E751" s="298">
        <v>24501.0</v>
      </c>
      <c r="F751" s="177">
        <v>44613.0</v>
      </c>
      <c r="G751" s="299">
        <v>0.59375</v>
      </c>
      <c r="H751" s="300"/>
      <c r="I751" s="174" t="s">
        <v>7464</v>
      </c>
      <c r="J751" s="174" t="s">
        <v>93</v>
      </c>
      <c r="K751" s="174" t="s">
        <v>89</v>
      </c>
      <c r="L751" s="155" t="s">
        <v>122</v>
      </c>
      <c r="M751" s="74"/>
    </row>
    <row r="752" hidden="1">
      <c r="A752" s="174" t="str">
        <f t="shared" si="1"/>
        <v>1418544613</v>
      </c>
      <c r="B752" s="174">
        <f>VLOOKUP(A752, 'FEB VERIFIED - OPEN'!A:C, 3,0)</f>
        <v>745</v>
      </c>
      <c r="C752" s="174" t="s">
        <v>1076</v>
      </c>
      <c r="D752" s="174">
        <v>14185.0</v>
      </c>
      <c r="E752" s="298">
        <v>9736.0</v>
      </c>
      <c r="F752" s="177">
        <v>44613.0</v>
      </c>
      <c r="G752" s="299">
        <v>0.59375</v>
      </c>
      <c r="H752" s="300"/>
      <c r="I752" s="174" t="s">
        <v>7472</v>
      </c>
      <c r="J752" s="174" t="s">
        <v>88</v>
      </c>
      <c r="K752" s="174" t="s">
        <v>89</v>
      </c>
      <c r="L752" s="155" t="s">
        <v>86</v>
      </c>
      <c r="M752" s="74"/>
    </row>
    <row r="753" hidden="1">
      <c r="A753" s="174" t="str">
        <f t="shared" si="1"/>
        <v>1812744613</v>
      </c>
      <c r="B753" s="174">
        <f>VLOOKUP(A753, 'FEB VERIFIED - OPEN'!A:C, 3,0)</f>
        <v>746</v>
      </c>
      <c r="C753" s="174" t="s">
        <v>8743</v>
      </c>
      <c r="D753" s="174">
        <v>18127.0</v>
      </c>
      <c r="E753" s="298">
        <v>31549.0</v>
      </c>
      <c r="F753" s="177">
        <v>44613.0</v>
      </c>
      <c r="G753" s="299">
        <v>0.59375</v>
      </c>
      <c r="H753" s="300"/>
      <c r="I753" s="174" t="s">
        <v>7470</v>
      </c>
      <c r="J753" s="174" t="s">
        <v>97</v>
      </c>
      <c r="K753" s="174" t="s">
        <v>189</v>
      </c>
      <c r="L753" s="155" t="s">
        <v>96</v>
      </c>
      <c r="M753" s="74"/>
    </row>
    <row r="754" hidden="1">
      <c r="A754" s="174" t="str">
        <f t="shared" si="1"/>
        <v>1817844613</v>
      </c>
      <c r="B754" s="174">
        <f>VLOOKUP(A754, 'FEB VERIFIED - OPEN'!A:C, 3,0)</f>
        <v>747</v>
      </c>
      <c r="C754" s="174" t="s">
        <v>1078</v>
      </c>
      <c r="D754" s="174">
        <v>18178.0</v>
      </c>
      <c r="E754" s="298">
        <v>30404.0</v>
      </c>
      <c r="F754" s="177">
        <v>44613.0</v>
      </c>
      <c r="G754" s="299">
        <v>0.59375</v>
      </c>
      <c r="H754" s="300"/>
      <c r="I754" s="174" t="s">
        <v>7470</v>
      </c>
      <c r="J754" s="174" t="s">
        <v>97</v>
      </c>
      <c r="K754" s="174" t="s">
        <v>98</v>
      </c>
      <c r="L754" s="155" t="s">
        <v>96</v>
      </c>
      <c r="M754" s="74"/>
    </row>
    <row r="755" hidden="1">
      <c r="A755" s="174" t="str">
        <f t="shared" si="1"/>
        <v>936144613</v>
      </c>
      <c r="B755" s="174">
        <f>VLOOKUP(A755, 'FEB VERIFIED - OPEN'!A:C, 3,0)</f>
        <v>748</v>
      </c>
      <c r="C755" s="174" t="s">
        <v>1081</v>
      </c>
      <c r="D755" s="174">
        <v>9361.0</v>
      </c>
      <c r="E755" s="298">
        <v>28389.0</v>
      </c>
      <c r="F755" s="177">
        <v>44613.0</v>
      </c>
      <c r="G755" s="299">
        <v>0.6041666666666666</v>
      </c>
      <c r="H755" s="300"/>
      <c r="I755" s="174" t="s">
        <v>7473</v>
      </c>
      <c r="J755" s="174" t="s">
        <v>101</v>
      </c>
      <c r="K755" s="174" t="s">
        <v>174</v>
      </c>
      <c r="L755" s="155" t="s">
        <v>122</v>
      </c>
      <c r="M755" s="74"/>
    </row>
    <row r="756" hidden="1">
      <c r="A756" s="174" t="str">
        <f t="shared" si="1"/>
        <v>1591044613</v>
      </c>
      <c r="B756" s="174">
        <f>VLOOKUP(A756, 'FEB VERIFIED - OPEN'!A:C, 3,0)</f>
        <v>749</v>
      </c>
      <c r="C756" s="174" t="s">
        <v>1082</v>
      </c>
      <c r="D756" s="174">
        <v>15910.0</v>
      </c>
      <c r="E756" s="298">
        <v>23715.0</v>
      </c>
      <c r="F756" s="177">
        <v>44613.0</v>
      </c>
      <c r="G756" s="299">
        <v>0.625</v>
      </c>
      <c r="H756" s="300"/>
      <c r="I756" s="174" t="s">
        <v>7473</v>
      </c>
      <c r="J756" s="174" t="s">
        <v>101</v>
      </c>
      <c r="K756" s="174" t="s">
        <v>147</v>
      </c>
      <c r="L756" s="155" t="s">
        <v>86</v>
      </c>
      <c r="M756" s="74"/>
    </row>
    <row r="757" hidden="1">
      <c r="A757" s="174" t="str">
        <f t="shared" si="1"/>
        <v>924244613</v>
      </c>
      <c r="B757" s="174">
        <f>VLOOKUP(A757, 'FEB VERIFIED - OPEN'!A:C, 3,0)</f>
        <v>750</v>
      </c>
      <c r="C757" s="174" t="s">
        <v>1084</v>
      </c>
      <c r="D757" s="174">
        <v>9242.0</v>
      </c>
      <c r="E757" s="298">
        <v>20485.0</v>
      </c>
      <c r="F757" s="177">
        <v>44613.0</v>
      </c>
      <c r="G757" s="299">
        <v>0.6458333333333334</v>
      </c>
      <c r="H757" s="300"/>
      <c r="I757" s="174" t="s">
        <v>7470</v>
      </c>
      <c r="J757" s="174" t="s">
        <v>97</v>
      </c>
      <c r="K757" s="174" t="s">
        <v>218</v>
      </c>
      <c r="L757" s="155" t="s">
        <v>86</v>
      </c>
      <c r="M757" s="74"/>
    </row>
    <row r="758" hidden="1">
      <c r="A758" s="174" t="str">
        <f t="shared" si="1"/>
        <v>1169044613</v>
      </c>
      <c r="B758" s="174">
        <f>VLOOKUP(A758, 'FEB VERIFIED - OPEN'!A:C, 3,0)</f>
        <v>751</v>
      </c>
      <c r="C758" s="174" t="s">
        <v>1085</v>
      </c>
      <c r="D758" s="174">
        <v>11690.0</v>
      </c>
      <c r="E758" s="298">
        <v>16779.0</v>
      </c>
      <c r="F758" s="177">
        <v>44613.0</v>
      </c>
      <c r="G758" s="299">
        <v>0.6458333333333334</v>
      </c>
      <c r="H758" s="300"/>
      <c r="I758" s="174" t="s">
        <v>7472</v>
      </c>
      <c r="J758" s="174" t="s">
        <v>88</v>
      </c>
      <c r="K758" s="174" t="s">
        <v>89</v>
      </c>
      <c r="L758" s="155" t="s">
        <v>86</v>
      </c>
      <c r="M758" s="74"/>
    </row>
    <row r="759" hidden="1">
      <c r="A759" s="174" t="str">
        <f t="shared" si="1"/>
        <v>1418444613</v>
      </c>
      <c r="B759" s="174">
        <f>VLOOKUP(A759, 'FEB VERIFIED - OPEN'!A:C, 3,0)</f>
        <v>752</v>
      </c>
      <c r="C759" s="174" t="s">
        <v>1086</v>
      </c>
      <c r="D759" s="174">
        <v>14184.0</v>
      </c>
      <c r="E759" s="298">
        <v>21084.0</v>
      </c>
      <c r="F759" s="177">
        <v>44613.0</v>
      </c>
      <c r="G759" s="299">
        <v>0.6458333333333334</v>
      </c>
      <c r="H759" s="300"/>
      <c r="I759" s="174" t="s">
        <v>7464</v>
      </c>
      <c r="J759" s="174" t="s">
        <v>93</v>
      </c>
      <c r="K759" s="174" t="s">
        <v>166</v>
      </c>
      <c r="L759" s="155" t="s">
        <v>122</v>
      </c>
      <c r="M759" s="74"/>
    </row>
    <row r="760" hidden="1">
      <c r="A760" s="174" t="str">
        <f t="shared" si="1"/>
        <v>1135744614</v>
      </c>
      <c r="B760" s="174">
        <f>VLOOKUP(A760, 'FEB VERIFIED - OPEN'!A:C, 3,0)</f>
        <v>753</v>
      </c>
      <c r="C760" s="174" t="s">
        <v>1087</v>
      </c>
      <c r="D760" s="174">
        <v>11357.0</v>
      </c>
      <c r="E760" s="298">
        <v>14592.0</v>
      </c>
      <c r="F760" s="177">
        <v>44614.0</v>
      </c>
      <c r="G760" s="299">
        <v>0.3333333333333333</v>
      </c>
      <c r="H760" s="300"/>
      <c r="I760" s="174" t="s">
        <v>7473</v>
      </c>
      <c r="J760" s="174" t="s">
        <v>101</v>
      </c>
      <c r="K760" s="174" t="s">
        <v>89</v>
      </c>
      <c r="L760" s="155" t="s">
        <v>122</v>
      </c>
      <c r="M760" s="74"/>
    </row>
    <row r="761" hidden="1">
      <c r="A761" s="174" t="str">
        <f t="shared" si="1"/>
        <v>1557044614</v>
      </c>
      <c r="B761" s="174">
        <f>VLOOKUP(A761, 'FEB VERIFIED - OPEN'!A:C, 3,0)</f>
        <v>754</v>
      </c>
      <c r="C761" s="174" t="s">
        <v>1088</v>
      </c>
      <c r="D761" s="174">
        <v>15570.0</v>
      </c>
      <c r="E761" s="298">
        <v>19023.0</v>
      </c>
      <c r="F761" s="177">
        <v>44614.0</v>
      </c>
      <c r="G761" s="299">
        <v>0.3333333333333333</v>
      </c>
      <c r="H761" s="300"/>
      <c r="I761" s="174" t="s">
        <v>7472</v>
      </c>
      <c r="J761" s="174" t="s">
        <v>88</v>
      </c>
      <c r="K761" s="174" t="s">
        <v>89</v>
      </c>
      <c r="L761" s="155" t="s">
        <v>86</v>
      </c>
      <c r="M761" s="74"/>
    </row>
    <row r="762" hidden="1">
      <c r="A762" s="174" t="str">
        <f t="shared" si="1"/>
        <v>1816744614</v>
      </c>
      <c r="B762" s="174">
        <f>VLOOKUP(A762, 'FEB VERIFIED - OPEN'!A:C, 3,0)</f>
        <v>755</v>
      </c>
      <c r="C762" s="174" t="s">
        <v>1090</v>
      </c>
      <c r="D762" s="174">
        <v>18167.0</v>
      </c>
      <c r="E762" s="298">
        <v>24539.0</v>
      </c>
      <c r="F762" s="177">
        <v>44614.0</v>
      </c>
      <c r="G762" s="299">
        <v>0.34375</v>
      </c>
      <c r="H762" s="300"/>
      <c r="I762" s="174" t="s">
        <v>7470</v>
      </c>
      <c r="J762" s="174" t="s">
        <v>97</v>
      </c>
      <c r="K762" s="174" t="s">
        <v>98</v>
      </c>
      <c r="L762" s="155" t="s">
        <v>96</v>
      </c>
      <c r="M762" s="74"/>
    </row>
    <row r="763" hidden="1">
      <c r="A763" s="174" t="str">
        <f t="shared" si="1"/>
        <v>1383044614</v>
      </c>
      <c r="B763" s="174">
        <f>VLOOKUP(A763, 'FEB VERIFIED - OPEN'!A:C, 3,0)</f>
        <v>756</v>
      </c>
      <c r="C763" s="174" t="s">
        <v>1092</v>
      </c>
      <c r="D763" s="174">
        <v>13830.0</v>
      </c>
      <c r="E763" s="298">
        <v>29294.0</v>
      </c>
      <c r="F763" s="177">
        <v>44614.0</v>
      </c>
      <c r="G763" s="299">
        <v>0.3541666666666667</v>
      </c>
      <c r="H763" s="300"/>
      <c r="I763" s="174" t="s">
        <v>7473</v>
      </c>
      <c r="J763" s="174" t="s">
        <v>101</v>
      </c>
      <c r="K763" s="174" t="s">
        <v>89</v>
      </c>
      <c r="L763" s="155" t="s">
        <v>122</v>
      </c>
      <c r="M763" s="74"/>
    </row>
    <row r="764" hidden="1">
      <c r="A764" s="174" t="str">
        <f t="shared" si="1"/>
        <v>1561144614</v>
      </c>
      <c r="B764" s="174">
        <f>VLOOKUP(A764, 'FEB VERIFIED - OPEN'!A:C, 3,0)</f>
        <v>757</v>
      </c>
      <c r="C764" s="174" t="s">
        <v>1093</v>
      </c>
      <c r="D764" s="174">
        <v>15611.0</v>
      </c>
      <c r="E764" s="298">
        <v>21765.0</v>
      </c>
      <c r="F764" s="177">
        <v>44614.0</v>
      </c>
      <c r="G764" s="299">
        <v>0.3541666666666667</v>
      </c>
      <c r="H764" s="300"/>
      <c r="I764" s="174" t="s">
        <v>7464</v>
      </c>
      <c r="J764" s="174" t="s">
        <v>93</v>
      </c>
      <c r="K764" s="174" t="s">
        <v>186</v>
      </c>
      <c r="L764" s="155" t="s">
        <v>86</v>
      </c>
      <c r="M764" s="74"/>
    </row>
    <row r="765" hidden="1">
      <c r="A765" s="174" t="str">
        <f t="shared" si="1"/>
        <v>1120744614</v>
      </c>
      <c r="B765" s="174">
        <f>VLOOKUP(A765, 'FEB VERIFIED - OPEN'!A:C, 3,0)</f>
        <v>758</v>
      </c>
      <c r="C765" s="174" t="s">
        <v>1096</v>
      </c>
      <c r="D765" s="174">
        <v>11207.0</v>
      </c>
      <c r="E765" s="298">
        <v>9739.0</v>
      </c>
      <c r="F765" s="177">
        <v>44614.0</v>
      </c>
      <c r="G765" s="299">
        <v>0.3854166666666667</v>
      </c>
      <c r="H765" s="300"/>
      <c r="I765" s="174" t="s">
        <v>7464</v>
      </c>
      <c r="J765" s="174" t="s">
        <v>93</v>
      </c>
      <c r="K765" s="174" t="s">
        <v>89</v>
      </c>
      <c r="L765" s="155" t="s">
        <v>86</v>
      </c>
      <c r="M765" s="74"/>
    </row>
    <row r="766" hidden="1">
      <c r="A766" s="174" t="str">
        <f t="shared" si="1"/>
        <v>1437344614</v>
      </c>
      <c r="B766" s="174">
        <f>VLOOKUP(A766, 'FEB VERIFIED - OPEN'!A:C, 3,0)</f>
        <v>759</v>
      </c>
      <c r="C766" s="174" t="s">
        <v>1098</v>
      </c>
      <c r="D766" s="174">
        <v>14373.0</v>
      </c>
      <c r="E766" s="298">
        <v>28183.0</v>
      </c>
      <c r="F766" s="177">
        <v>44614.0</v>
      </c>
      <c r="G766" s="299">
        <v>0.3958333333333333</v>
      </c>
      <c r="H766" s="300"/>
      <c r="I766" s="174" t="s">
        <v>7464</v>
      </c>
      <c r="J766" s="174" t="s">
        <v>93</v>
      </c>
      <c r="K766" s="174" t="s">
        <v>98</v>
      </c>
      <c r="L766" s="155" t="s">
        <v>122</v>
      </c>
      <c r="M766" s="74"/>
    </row>
    <row r="767" hidden="1">
      <c r="A767" s="174" t="str">
        <f t="shared" si="1"/>
        <v>1624544614</v>
      </c>
      <c r="B767" s="174">
        <f>VLOOKUP(A767, 'FEB VERIFIED - OPEN'!A:C, 3,0)</f>
        <v>760</v>
      </c>
      <c r="C767" s="174" t="s">
        <v>1099</v>
      </c>
      <c r="D767" s="174">
        <v>16245.0</v>
      </c>
      <c r="E767" s="298">
        <v>22836.0</v>
      </c>
      <c r="F767" s="177">
        <v>44614.0</v>
      </c>
      <c r="G767" s="299">
        <v>0.3958333333333333</v>
      </c>
      <c r="H767" s="300"/>
      <c r="I767" s="174" t="s">
        <v>7473</v>
      </c>
      <c r="J767" s="174" t="s">
        <v>101</v>
      </c>
      <c r="K767" s="174" t="s">
        <v>137</v>
      </c>
      <c r="L767" s="155" t="s">
        <v>122</v>
      </c>
      <c r="M767" s="74"/>
    </row>
    <row r="768" hidden="1">
      <c r="A768" s="174" t="str">
        <f t="shared" si="1"/>
        <v>1816044614</v>
      </c>
      <c r="B768" s="174">
        <f>VLOOKUP(A768, 'FEB VERIFIED - OPEN'!A:C, 3,0)</f>
        <v>761</v>
      </c>
      <c r="C768" s="174" t="s">
        <v>1100</v>
      </c>
      <c r="D768" s="174">
        <v>18160.0</v>
      </c>
      <c r="E768" s="298">
        <v>24722.0</v>
      </c>
      <c r="F768" s="177">
        <v>44614.0</v>
      </c>
      <c r="G768" s="299">
        <v>0.3958333333333333</v>
      </c>
      <c r="H768" s="300"/>
      <c r="I768" s="174" t="s">
        <v>7470</v>
      </c>
      <c r="J768" s="174" t="s">
        <v>97</v>
      </c>
      <c r="K768" s="174" t="s">
        <v>405</v>
      </c>
      <c r="L768" s="155" t="s">
        <v>96</v>
      </c>
      <c r="M768" s="74"/>
    </row>
    <row r="769" hidden="1">
      <c r="A769" s="174" t="str">
        <f t="shared" si="1"/>
        <v>1818544614</v>
      </c>
      <c r="B769" s="174">
        <f>VLOOKUP(A769, 'FEB VERIFIED - OPEN'!A:C, 3,0)</f>
        <v>762</v>
      </c>
      <c r="C769" s="174" t="s">
        <v>1101</v>
      </c>
      <c r="D769" s="174">
        <v>18185.0</v>
      </c>
      <c r="E769" s="298">
        <v>29783.0</v>
      </c>
      <c r="F769" s="177">
        <v>44614.0</v>
      </c>
      <c r="G769" s="299">
        <v>0.3958333333333333</v>
      </c>
      <c r="H769" s="300"/>
      <c r="I769" s="174" t="s">
        <v>7470</v>
      </c>
      <c r="J769" s="174" t="s">
        <v>97</v>
      </c>
      <c r="K769" s="174" t="s">
        <v>179</v>
      </c>
      <c r="L769" s="155" t="s">
        <v>96</v>
      </c>
      <c r="M769" s="74"/>
    </row>
    <row r="770" hidden="1">
      <c r="A770" s="174" t="str">
        <f t="shared" si="1"/>
        <v>949244614</v>
      </c>
      <c r="B770" s="174">
        <f>VLOOKUP(A770, 'FEB VERIFIED - OPEN'!A:C, 3,0)</f>
        <v>763</v>
      </c>
      <c r="C770" s="174" t="s">
        <v>1103</v>
      </c>
      <c r="D770" s="174">
        <v>9492.0</v>
      </c>
      <c r="E770" s="298">
        <v>16812.0</v>
      </c>
      <c r="F770" s="177">
        <v>44614.0</v>
      </c>
      <c r="G770" s="299">
        <v>0.40625</v>
      </c>
      <c r="H770" s="300"/>
      <c r="I770" s="174" t="s">
        <v>7473</v>
      </c>
      <c r="J770" s="174" t="s">
        <v>101</v>
      </c>
      <c r="K770" s="174" t="s">
        <v>147</v>
      </c>
      <c r="L770" s="155" t="s">
        <v>86</v>
      </c>
      <c r="M770" s="74"/>
    </row>
    <row r="771" hidden="1">
      <c r="A771" s="174" t="str">
        <f t="shared" si="1"/>
        <v>1367344614</v>
      </c>
      <c r="B771" s="174">
        <f>VLOOKUP(A771, 'FEB VERIFIED - OPEN'!A:C, 3,0)</f>
        <v>764</v>
      </c>
      <c r="C771" s="174" t="s">
        <v>1105</v>
      </c>
      <c r="D771" s="174">
        <v>13673.0</v>
      </c>
      <c r="E771" s="298">
        <v>25366.0</v>
      </c>
      <c r="F771" s="177">
        <v>44614.0</v>
      </c>
      <c r="G771" s="299">
        <v>0.4166666666666667</v>
      </c>
      <c r="H771" s="300"/>
      <c r="I771" s="174" t="s">
        <v>7473</v>
      </c>
      <c r="J771" s="174" t="s">
        <v>101</v>
      </c>
      <c r="K771" s="174" t="s">
        <v>405</v>
      </c>
      <c r="L771" s="155" t="s">
        <v>86</v>
      </c>
      <c r="M771" s="74"/>
    </row>
    <row r="772" hidden="1">
      <c r="A772" s="174" t="str">
        <f t="shared" si="1"/>
        <v>1817344614</v>
      </c>
      <c r="B772" s="174">
        <f>VLOOKUP(A772, 'FEB VERIFIED - OPEN'!A:C, 3,0)</f>
        <v>765</v>
      </c>
      <c r="C772" s="174" t="s">
        <v>1106</v>
      </c>
      <c r="D772" s="174">
        <v>18173.0</v>
      </c>
      <c r="E772" s="298">
        <v>15794.0</v>
      </c>
      <c r="F772" s="177">
        <v>44614.0</v>
      </c>
      <c r="G772" s="299">
        <v>0.4166666666666667</v>
      </c>
      <c r="H772" s="300"/>
      <c r="I772" s="174" t="s">
        <v>7470</v>
      </c>
      <c r="J772" s="174" t="s">
        <v>97</v>
      </c>
      <c r="K772" s="174" t="s">
        <v>174</v>
      </c>
      <c r="L772" s="155" t="s">
        <v>96</v>
      </c>
      <c r="M772" s="74"/>
    </row>
    <row r="773" hidden="1">
      <c r="A773" s="174" t="str">
        <f t="shared" si="1"/>
        <v>1425744614</v>
      </c>
      <c r="B773" s="174">
        <f>VLOOKUP(A773, 'FEB VERIFIED - OPEN'!A:C, 3,0)</f>
        <v>766</v>
      </c>
      <c r="C773" s="174" t="s">
        <v>1111</v>
      </c>
      <c r="D773" s="174">
        <v>14257.0</v>
      </c>
      <c r="E773" s="298">
        <v>15843.0</v>
      </c>
      <c r="F773" s="177">
        <v>44614.0</v>
      </c>
      <c r="G773" s="299">
        <v>0.4479166666666667</v>
      </c>
      <c r="H773" s="300"/>
      <c r="I773" s="174" t="s">
        <v>7470</v>
      </c>
      <c r="J773" s="174" t="s">
        <v>97</v>
      </c>
      <c r="K773" s="174" t="s">
        <v>147</v>
      </c>
      <c r="L773" s="155" t="s">
        <v>122</v>
      </c>
      <c r="M773" s="74"/>
    </row>
    <row r="774" hidden="1">
      <c r="A774" s="174" t="str">
        <f t="shared" si="1"/>
        <v>1817944614</v>
      </c>
      <c r="B774" s="174">
        <f>VLOOKUP(A774, 'FEB VERIFIED - OPEN'!A:C, 3,0)</f>
        <v>767</v>
      </c>
      <c r="C774" s="174" t="s">
        <v>1112</v>
      </c>
      <c r="D774" s="174">
        <v>18179.0</v>
      </c>
      <c r="E774" s="298">
        <v>20924.0</v>
      </c>
      <c r="F774" s="177">
        <v>44614.0</v>
      </c>
      <c r="G774" s="299">
        <v>0.4479166666666667</v>
      </c>
      <c r="H774" s="300"/>
      <c r="I774" s="174" t="s">
        <v>7470</v>
      </c>
      <c r="J774" s="174" t="s">
        <v>97</v>
      </c>
      <c r="K774" s="174" t="s">
        <v>117</v>
      </c>
      <c r="L774" s="155" t="s">
        <v>96</v>
      </c>
      <c r="M774" s="74"/>
    </row>
    <row r="775" hidden="1">
      <c r="A775" s="174" t="str">
        <f t="shared" si="1"/>
        <v>1768344614</v>
      </c>
      <c r="B775" s="174">
        <f>VLOOKUP(A775, 'FEB VERIFIED - OPEN'!A:C, 3,0)</f>
        <v>768</v>
      </c>
      <c r="C775" s="174" t="s">
        <v>1114</v>
      </c>
      <c r="D775" s="174">
        <v>17683.0</v>
      </c>
      <c r="E775" s="298">
        <v>36630.0</v>
      </c>
      <c r="F775" s="177">
        <v>44614.0</v>
      </c>
      <c r="G775" s="299">
        <v>0.4791666666666667</v>
      </c>
      <c r="H775" s="300"/>
      <c r="I775" s="174" t="s">
        <v>7470</v>
      </c>
      <c r="J775" s="174" t="s">
        <v>97</v>
      </c>
      <c r="K775" s="174" t="s">
        <v>98</v>
      </c>
      <c r="L775" s="155" t="s">
        <v>122</v>
      </c>
      <c r="M775" s="74"/>
    </row>
    <row r="776" hidden="1">
      <c r="A776" s="174" t="str">
        <f t="shared" si="1"/>
        <v>1071844614</v>
      </c>
      <c r="B776" s="174">
        <f>VLOOKUP(A776, 'FEB VERIFIED - OPEN'!A:C, 3,0)</f>
        <v>769</v>
      </c>
      <c r="C776" s="174" t="s">
        <v>1121</v>
      </c>
      <c r="D776" s="174">
        <v>10718.0</v>
      </c>
      <c r="E776" s="298">
        <v>25173.0</v>
      </c>
      <c r="F776" s="177">
        <v>44614.0</v>
      </c>
      <c r="G776" s="299">
        <v>0.5625</v>
      </c>
      <c r="H776" s="300"/>
      <c r="I776" s="174" t="s">
        <v>7464</v>
      </c>
      <c r="J776" s="174" t="s">
        <v>93</v>
      </c>
      <c r="K776" s="174" t="s">
        <v>174</v>
      </c>
      <c r="L776" s="155" t="s">
        <v>86</v>
      </c>
      <c r="M776" s="74"/>
    </row>
    <row r="777" hidden="1">
      <c r="A777" s="174" t="str">
        <f t="shared" si="1"/>
        <v>1698344614</v>
      </c>
      <c r="B777" s="174">
        <f>VLOOKUP(A777, 'FEB VERIFIED - OPEN'!A:C, 3,0)</f>
        <v>770</v>
      </c>
      <c r="C777" s="174" t="s">
        <v>1122</v>
      </c>
      <c r="D777" s="174">
        <v>16983.0</v>
      </c>
      <c r="E777" s="298">
        <v>33550.0</v>
      </c>
      <c r="F777" s="177">
        <v>44614.0</v>
      </c>
      <c r="G777" s="299">
        <v>0.5625</v>
      </c>
      <c r="H777" s="300"/>
      <c r="I777" s="174" t="s">
        <v>7464</v>
      </c>
      <c r="J777" s="174" t="s">
        <v>93</v>
      </c>
      <c r="K777" s="174" t="s">
        <v>189</v>
      </c>
      <c r="L777" s="155" t="s">
        <v>122</v>
      </c>
      <c r="M777" s="74"/>
    </row>
    <row r="778" hidden="1">
      <c r="A778" s="174" t="str">
        <f t="shared" si="1"/>
        <v>1814944614</v>
      </c>
      <c r="B778" s="174">
        <f>VLOOKUP(A778, 'FEB VERIFIED - OPEN'!A:C, 3,0)</f>
        <v>771</v>
      </c>
      <c r="C778" s="174" t="s">
        <v>1123</v>
      </c>
      <c r="D778" s="174">
        <v>18149.0</v>
      </c>
      <c r="E778" s="298">
        <v>34389.0</v>
      </c>
      <c r="F778" s="177">
        <v>44614.0</v>
      </c>
      <c r="G778" s="299">
        <v>0.5625</v>
      </c>
      <c r="H778" s="300"/>
      <c r="I778" s="174" t="s">
        <v>7470</v>
      </c>
      <c r="J778" s="174" t="s">
        <v>97</v>
      </c>
      <c r="K778" s="174" t="s">
        <v>358</v>
      </c>
      <c r="L778" s="155" t="s">
        <v>96</v>
      </c>
      <c r="M778" s="74"/>
    </row>
    <row r="779" hidden="1">
      <c r="A779" s="174" t="str">
        <f t="shared" si="1"/>
        <v>1815444614</v>
      </c>
      <c r="B779" s="174">
        <f>VLOOKUP(A779, 'FEB VERIFIED - OPEN'!A:C, 3,0)</f>
        <v>772</v>
      </c>
      <c r="C779" s="174" t="s">
        <v>1124</v>
      </c>
      <c r="D779" s="174">
        <v>18154.0</v>
      </c>
      <c r="E779" s="298">
        <v>16024.0</v>
      </c>
      <c r="F779" s="177">
        <v>44614.0</v>
      </c>
      <c r="G779" s="299">
        <v>0.5625</v>
      </c>
      <c r="H779" s="300"/>
      <c r="I779" s="174" t="s">
        <v>7470</v>
      </c>
      <c r="J779" s="174" t="s">
        <v>97</v>
      </c>
      <c r="K779" s="174" t="s">
        <v>166</v>
      </c>
      <c r="L779" s="155" t="s">
        <v>96</v>
      </c>
      <c r="M779" s="74"/>
    </row>
    <row r="780" hidden="1">
      <c r="A780" s="174" t="str">
        <f t="shared" si="1"/>
        <v>1632044614</v>
      </c>
      <c r="B780" s="174">
        <f>VLOOKUP(A780, 'FEB VERIFIED - OPEN'!A:C, 3,0)</f>
        <v>773</v>
      </c>
      <c r="C780" s="174" t="s">
        <v>1126</v>
      </c>
      <c r="D780" s="174">
        <v>16320.0</v>
      </c>
      <c r="E780" s="298">
        <v>12609.0</v>
      </c>
      <c r="F780" s="177">
        <v>44614.0</v>
      </c>
      <c r="G780" s="299">
        <v>0.5729166666666666</v>
      </c>
      <c r="H780" s="300"/>
      <c r="I780" s="174" t="s">
        <v>7464</v>
      </c>
      <c r="J780" s="174" t="s">
        <v>93</v>
      </c>
      <c r="K780" s="174" t="s">
        <v>1011</v>
      </c>
      <c r="L780" s="155" t="s">
        <v>122</v>
      </c>
      <c r="M780" s="74"/>
    </row>
    <row r="781" hidden="1">
      <c r="A781" s="174" t="str">
        <f t="shared" si="1"/>
        <v>1743244614</v>
      </c>
      <c r="B781" s="174">
        <f>VLOOKUP(A781, 'FEB VERIFIED - OPEN'!A:C, 3,0)</f>
        <v>774</v>
      </c>
      <c r="C781" s="174" t="s">
        <v>1127</v>
      </c>
      <c r="D781" s="174">
        <v>17432.0</v>
      </c>
      <c r="E781" s="298">
        <v>28960.0</v>
      </c>
      <c r="F781" s="177">
        <v>44614.0</v>
      </c>
      <c r="G781" s="299">
        <v>0.5833333333333334</v>
      </c>
      <c r="H781" s="300"/>
      <c r="I781" s="174" t="s">
        <v>7464</v>
      </c>
      <c r="J781" s="174" t="s">
        <v>93</v>
      </c>
      <c r="K781" s="174" t="s">
        <v>1017</v>
      </c>
      <c r="L781" s="155" t="s">
        <v>86</v>
      </c>
      <c r="M781" s="74"/>
    </row>
    <row r="782" hidden="1">
      <c r="A782" s="174" t="str">
        <f t="shared" si="1"/>
        <v>1687344614</v>
      </c>
      <c r="B782" s="174">
        <f>VLOOKUP(A782, 'FEB VERIFIED - OPEN'!A:C, 3,0)</f>
        <v>775</v>
      </c>
      <c r="C782" s="174" t="s">
        <v>1128</v>
      </c>
      <c r="D782" s="174">
        <v>16873.0</v>
      </c>
      <c r="E782" s="298">
        <v>25643.0</v>
      </c>
      <c r="F782" s="177">
        <v>44614.0</v>
      </c>
      <c r="G782" s="299">
        <v>0.59375</v>
      </c>
      <c r="H782" s="300"/>
      <c r="I782" s="174" t="s">
        <v>7470</v>
      </c>
      <c r="J782" s="174" t="s">
        <v>97</v>
      </c>
      <c r="K782" s="174" t="s">
        <v>174</v>
      </c>
      <c r="L782" s="155" t="s">
        <v>96</v>
      </c>
      <c r="M782" s="74"/>
    </row>
    <row r="783" hidden="1">
      <c r="A783" s="174" t="str">
        <f t="shared" si="1"/>
        <v>1814244614</v>
      </c>
      <c r="B783" s="174">
        <f>VLOOKUP(A783, 'FEB VERIFIED - OPEN'!A:C, 3,0)</f>
        <v>776</v>
      </c>
      <c r="C783" s="174" t="s">
        <v>1129</v>
      </c>
      <c r="D783" s="174">
        <v>18142.0</v>
      </c>
      <c r="E783" s="298">
        <v>23091.0</v>
      </c>
      <c r="F783" s="177">
        <v>44614.0</v>
      </c>
      <c r="G783" s="299">
        <v>0.59375</v>
      </c>
      <c r="H783" s="300"/>
      <c r="I783" s="174" t="s">
        <v>7470</v>
      </c>
      <c r="J783" s="174" t="s">
        <v>97</v>
      </c>
      <c r="K783" s="174" t="s">
        <v>174</v>
      </c>
      <c r="L783" s="155" t="s">
        <v>96</v>
      </c>
      <c r="M783" s="74"/>
    </row>
    <row r="784" hidden="1">
      <c r="A784" s="174" t="str">
        <f t="shared" si="1"/>
        <v>1780444614</v>
      </c>
      <c r="B784" s="174">
        <f>VLOOKUP(A784, 'FEB VERIFIED - OPEN'!A:C, 3,0)</f>
        <v>777</v>
      </c>
      <c r="C784" s="174" t="s">
        <v>1132</v>
      </c>
      <c r="D784" s="174">
        <v>17804.0</v>
      </c>
      <c r="E784" s="298">
        <v>26496.0</v>
      </c>
      <c r="F784" s="177">
        <v>44614.0</v>
      </c>
      <c r="G784" s="299">
        <v>0.6145833333333334</v>
      </c>
      <c r="H784" s="300"/>
      <c r="I784" s="174" t="s">
        <v>7470</v>
      </c>
      <c r="J784" s="174" t="s">
        <v>97</v>
      </c>
      <c r="K784" s="174" t="s">
        <v>98</v>
      </c>
      <c r="L784" s="155" t="s">
        <v>96</v>
      </c>
      <c r="M784" s="74"/>
    </row>
    <row r="785" hidden="1">
      <c r="A785" s="174" t="str">
        <f t="shared" si="1"/>
        <v>1794544614</v>
      </c>
      <c r="B785" s="174">
        <f>VLOOKUP(A785, 'FEB VERIFIED - OPEN'!A:C, 3,0)</f>
        <v>778</v>
      </c>
      <c r="C785" s="174" t="s">
        <v>1133</v>
      </c>
      <c r="D785" s="174">
        <v>17945.0</v>
      </c>
      <c r="E785" s="298">
        <v>33072.0</v>
      </c>
      <c r="F785" s="177">
        <v>44614.0</v>
      </c>
      <c r="G785" s="299">
        <v>0.6145833333333334</v>
      </c>
      <c r="H785" s="300"/>
      <c r="I785" s="174" t="s">
        <v>7470</v>
      </c>
      <c r="J785" s="174" t="s">
        <v>97</v>
      </c>
      <c r="K785" s="174" t="s">
        <v>98</v>
      </c>
      <c r="L785" s="155" t="s">
        <v>96</v>
      </c>
      <c r="M785" s="74"/>
    </row>
    <row r="786" hidden="1">
      <c r="A786" s="174" t="str">
        <f t="shared" si="1"/>
        <v>1081744614</v>
      </c>
      <c r="B786" s="174">
        <f>VLOOKUP(A786, 'FEB VERIFIED - OPEN'!A:C, 3,0)</f>
        <v>779</v>
      </c>
      <c r="C786" s="174" t="s">
        <v>1136</v>
      </c>
      <c r="D786" s="174">
        <v>10817.0</v>
      </c>
      <c r="E786" s="298">
        <v>22099.0</v>
      </c>
      <c r="F786" s="177">
        <v>44614.0</v>
      </c>
      <c r="G786" s="299">
        <v>0.6458333333333334</v>
      </c>
      <c r="H786" s="300"/>
      <c r="I786" s="174" t="s">
        <v>7470</v>
      </c>
      <c r="J786" s="174" t="s">
        <v>97</v>
      </c>
      <c r="K786" s="174" t="s">
        <v>1137</v>
      </c>
      <c r="L786" s="155" t="s">
        <v>86</v>
      </c>
      <c r="M786" s="74"/>
    </row>
    <row r="787" hidden="1">
      <c r="A787" s="174" t="str">
        <f t="shared" si="1"/>
        <v>1452044614</v>
      </c>
      <c r="B787" s="174">
        <f>VLOOKUP(A787, 'FEB VERIFIED - OPEN'!A:C, 3,0)</f>
        <v>780</v>
      </c>
      <c r="C787" s="174" t="s">
        <v>1138</v>
      </c>
      <c r="D787" s="174">
        <v>14520.0</v>
      </c>
      <c r="E787" s="298">
        <v>28140.0</v>
      </c>
      <c r="F787" s="177">
        <v>44614.0</v>
      </c>
      <c r="G787" s="299">
        <v>0.6458333333333334</v>
      </c>
      <c r="H787" s="300"/>
      <c r="I787" s="174" t="s">
        <v>7473</v>
      </c>
      <c r="J787" s="174" t="s">
        <v>101</v>
      </c>
      <c r="K787" s="174" t="s">
        <v>154</v>
      </c>
      <c r="L787" s="155" t="s">
        <v>122</v>
      </c>
      <c r="M787" s="74"/>
    </row>
    <row r="788" hidden="1">
      <c r="A788" s="174" t="str">
        <f t="shared" si="1"/>
        <v>1475744615</v>
      </c>
      <c r="B788" s="174">
        <f>VLOOKUP(A788, 'FEB VERIFIED - OPEN'!A:C, 3,0)</f>
        <v>781</v>
      </c>
      <c r="C788" s="174" t="s">
        <v>1141</v>
      </c>
      <c r="D788" s="174">
        <v>14757.0</v>
      </c>
      <c r="E788" s="298">
        <v>14870.0</v>
      </c>
      <c r="F788" s="177">
        <v>44615.0</v>
      </c>
      <c r="G788" s="299">
        <v>0.3541666666666667</v>
      </c>
      <c r="H788" s="300"/>
      <c r="I788" s="174" t="s">
        <v>7473</v>
      </c>
      <c r="J788" s="174" t="s">
        <v>101</v>
      </c>
      <c r="K788" s="174" t="s">
        <v>221</v>
      </c>
      <c r="L788" s="155" t="s">
        <v>86</v>
      </c>
      <c r="M788" s="74"/>
    </row>
    <row r="789" hidden="1">
      <c r="A789" s="174" t="str">
        <f t="shared" si="1"/>
        <v>1237544615</v>
      </c>
      <c r="B789" s="174">
        <f>VLOOKUP(A789, 'FEB VERIFIED - OPEN'!A:C, 3,0)</f>
        <v>782</v>
      </c>
      <c r="C789" s="174" t="s">
        <v>1142</v>
      </c>
      <c r="D789" s="174">
        <v>12375.0</v>
      </c>
      <c r="E789" s="298">
        <v>25838.0</v>
      </c>
      <c r="F789" s="177">
        <v>44615.0</v>
      </c>
      <c r="G789" s="299">
        <v>0.375</v>
      </c>
      <c r="H789" s="300"/>
      <c r="I789" s="174" t="s">
        <v>7473</v>
      </c>
      <c r="J789" s="174" t="s">
        <v>101</v>
      </c>
      <c r="K789" s="174" t="s">
        <v>147</v>
      </c>
      <c r="L789" s="155" t="s">
        <v>122</v>
      </c>
      <c r="M789" s="74"/>
    </row>
    <row r="790" hidden="1">
      <c r="A790" s="174" t="str">
        <f t="shared" si="1"/>
        <v>1498544615</v>
      </c>
      <c r="B790" s="174">
        <f>VLOOKUP(A790, 'FEB VERIFIED - OPEN'!A:C, 3,0)</f>
        <v>783</v>
      </c>
      <c r="C790" s="174" t="s">
        <v>1143</v>
      </c>
      <c r="D790" s="174">
        <v>14985.0</v>
      </c>
      <c r="E790" s="298">
        <v>25658.0</v>
      </c>
      <c r="F790" s="177">
        <v>44615.0</v>
      </c>
      <c r="G790" s="299">
        <v>0.375</v>
      </c>
      <c r="H790" s="300"/>
      <c r="I790" s="174" t="s">
        <v>7464</v>
      </c>
      <c r="J790" s="174" t="s">
        <v>93</v>
      </c>
      <c r="K790" s="174" t="s">
        <v>117</v>
      </c>
      <c r="L790" s="155" t="s">
        <v>86</v>
      </c>
      <c r="M790" s="74"/>
    </row>
    <row r="791" hidden="1">
      <c r="A791" s="174" t="str">
        <f t="shared" si="1"/>
        <v>1629444615</v>
      </c>
      <c r="B791" s="174">
        <f>VLOOKUP(A791, 'FEB VERIFIED - OPEN'!A:C, 3,0)</f>
        <v>784</v>
      </c>
      <c r="C791" s="174" t="s">
        <v>1144</v>
      </c>
      <c r="D791" s="174">
        <v>16294.0</v>
      </c>
      <c r="E791" s="298">
        <v>24388.0</v>
      </c>
      <c r="F791" s="177">
        <v>44615.0</v>
      </c>
      <c r="G791" s="299">
        <v>0.375</v>
      </c>
      <c r="H791" s="300"/>
      <c r="I791" s="174" t="s">
        <v>7473</v>
      </c>
      <c r="J791" s="174" t="s">
        <v>101</v>
      </c>
      <c r="K791" s="174" t="s">
        <v>358</v>
      </c>
      <c r="L791" s="155" t="s">
        <v>122</v>
      </c>
      <c r="M791" s="74"/>
    </row>
    <row r="792" hidden="1">
      <c r="A792" s="174" t="str">
        <f t="shared" si="1"/>
        <v>1522344615</v>
      </c>
      <c r="B792" s="174">
        <f>VLOOKUP(A792, 'FEB VERIFIED - OPEN'!A:C, 3,0)</f>
        <v>785</v>
      </c>
      <c r="C792" s="174" t="s">
        <v>1146</v>
      </c>
      <c r="D792" s="174">
        <v>15223.0</v>
      </c>
      <c r="E792" s="298">
        <v>13792.0</v>
      </c>
      <c r="F792" s="177">
        <v>44615.0</v>
      </c>
      <c r="G792" s="299">
        <v>0.3854166666666667</v>
      </c>
      <c r="H792" s="300"/>
      <c r="I792" s="174" t="s">
        <v>7464</v>
      </c>
      <c r="J792" s="174" t="s">
        <v>93</v>
      </c>
      <c r="K792" s="174" t="s">
        <v>94</v>
      </c>
      <c r="L792" s="155" t="s">
        <v>86</v>
      </c>
      <c r="M792" s="74"/>
    </row>
    <row r="793" hidden="1">
      <c r="A793" s="174" t="str">
        <f t="shared" si="1"/>
        <v>928344615</v>
      </c>
      <c r="B793" s="174">
        <f>VLOOKUP(A793, 'FEB VERIFIED - OPEN'!A:C, 3,0)</f>
        <v>786</v>
      </c>
      <c r="C793" s="174" t="s">
        <v>1148</v>
      </c>
      <c r="D793" s="174">
        <v>9283.0</v>
      </c>
      <c r="E793" s="298">
        <v>20483.0</v>
      </c>
      <c r="F793" s="177">
        <v>44615.0</v>
      </c>
      <c r="G793" s="299">
        <v>0.40625</v>
      </c>
      <c r="H793" s="300"/>
      <c r="I793" s="174" t="s">
        <v>7470</v>
      </c>
      <c r="J793" s="174" t="s">
        <v>97</v>
      </c>
      <c r="K793" s="174" t="s">
        <v>89</v>
      </c>
      <c r="L793" s="155" t="s">
        <v>86</v>
      </c>
      <c r="M793" s="74"/>
    </row>
    <row r="794" hidden="1">
      <c r="A794" s="174" t="str">
        <f t="shared" si="1"/>
        <v>1172844615</v>
      </c>
      <c r="B794" s="174">
        <f>VLOOKUP(A794, 'FEB VERIFIED - OPEN'!A:C, 3,0)</f>
        <v>787</v>
      </c>
      <c r="C794" s="174" t="s">
        <v>1149</v>
      </c>
      <c r="D794" s="174">
        <v>11728.0</v>
      </c>
      <c r="E794" s="298">
        <v>28621.0</v>
      </c>
      <c r="F794" s="177">
        <v>44615.0</v>
      </c>
      <c r="G794" s="299">
        <v>0.40625</v>
      </c>
      <c r="H794" s="300"/>
      <c r="I794" s="174" t="s">
        <v>7470</v>
      </c>
      <c r="J794" s="174" t="s">
        <v>97</v>
      </c>
      <c r="K794" s="174" t="s">
        <v>335</v>
      </c>
      <c r="L794" s="155" t="s">
        <v>86</v>
      </c>
      <c r="M794" s="74"/>
    </row>
    <row r="795" hidden="1">
      <c r="A795" s="174" t="str">
        <f t="shared" si="1"/>
        <v>1817444615</v>
      </c>
      <c r="B795" s="174">
        <f>VLOOKUP(A795, 'FEB VERIFIED - OPEN'!A:C, 3,0)</f>
        <v>788</v>
      </c>
      <c r="C795" s="174" t="s">
        <v>1152</v>
      </c>
      <c r="D795" s="174">
        <v>18174.0</v>
      </c>
      <c r="E795" s="298">
        <v>18472.0</v>
      </c>
      <c r="F795" s="177">
        <v>44615.0</v>
      </c>
      <c r="G795" s="299">
        <v>0.4166666666666667</v>
      </c>
      <c r="H795" s="300"/>
      <c r="I795" s="174" t="s">
        <v>7472</v>
      </c>
      <c r="J795" s="174" t="s">
        <v>88</v>
      </c>
      <c r="K795" s="174" t="s">
        <v>89</v>
      </c>
      <c r="L795" s="155" t="s">
        <v>96</v>
      </c>
      <c r="M795" s="74"/>
    </row>
    <row r="796" hidden="1">
      <c r="A796" s="174" t="str">
        <f t="shared" si="1"/>
        <v>1785444615</v>
      </c>
      <c r="B796" s="174">
        <f>VLOOKUP(A796, 'FEB VERIFIED - OPEN'!A:C, 3,0)</f>
        <v>789</v>
      </c>
      <c r="C796" s="174" t="s">
        <v>1157</v>
      </c>
      <c r="D796" s="174">
        <v>17854.0</v>
      </c>
      <c r="E796" s="298">
        <v>22029.0</v>
      </c>
      <c r="F796" s="177">
        <v>44615.0</v>
      </c>
      <c r="G796" s="299">
        <v>0.4479166666666667</v>
      </c>
      <c r="H796" s="300"/>
      <c r="I796" s="174" t="s">
        <v>7473</v>
      </c>
      <c r="J796" s="174" t="s">
        <v>101</v>
      </c>
      <c r="K796" s="174" t="s">
        <v>174</v>
      </c>
      <c r="L796" s="155" t="s">
        <v>122</v>
      </c>
      <c r="M796" s="74"/>
    </row>
    <row r="797" hidden="1">
      <c r="A797" s="174" t="str">
        <f t="shared" si="1"/>
        <v>1751244615</v>
      </c>
      <c r="B797" s="174">
        <f>VLOOKUP(A797, 'FEB VERIFIED - OPEN'!A:C, 3,0)</f>
        <v>790</v>
      </c>
      <c r="C797" s="174" t="s">
        <v>1161</v>
      </c>
      <c r="D797" s="174">
        <v>17512.0</v>
      </c>
      <c r="E797" s="298">
        <v>16813.0</v>
      </c>
      <c r="F797" s="177">
        <v>44615.0</v>
      </c>
      <c r="G797" s="299">
        <v>0.46875</v>
      </c>
      <c r="H797" s="300"/>
      <c r="I797" s="174" t="s">
        <v>7470</v>
      </c>
      <c r="J797" s="174" t="s">
        <v>97</v>
      </c>
      <c r="K797" s="174" t="s">
        <v>147</v>
      </c>
      <c r="L797" s="155" t="s">
        <v>86</v>
      </c>
      <c r="M797" s="74"/>
    </row>
    <row r="798" hidden="1">
      <c r="A798" s="174" t="str">
        <f t="shared" si="1"/>
        <v>1342944615</v>
      </c>
      <c r="B798" s="174">
        <f>VLOOKUP(A798, 'FEB VERIFIED - OPEN'!A:C, 3,0)</f>
        <v>791</v>
      </c>
      <c r="C798" s="174" t="s">
        <v>1163</v>
      </c>
      <c r="D798" s="174">
        <v>13429.0</v>
      </c>
      <c r="E798" s="298">
        <v>18323.0</v>
      </c>
      <c r="F798" s="177">
        <v>44615.0</v>
      </c>
      <c r="G798" s="299">
        <v>0.5416666666666666</v>
      </c>
      <c r="H798" s="300"/>
      <c r="I798" s="174" t="s">
        <v>7472</v>
      </c>
      <c r="J798" s="174" t="s">
        <v>88</v>
      </c>
      <c r="K798" s="174" t="s">
        <v>89</v>
      </c>
      <c r="L798" s="155" t="s">
        <v>86</v>
      </c>
      <c r="M798" s="74"/>
    </row>
    <row r="799" hidden="1">
      <c r="A799" s="174" t="str">
        <f t="shared" si="1"/>
        <v>1565944615</v>
      </c>
      <c r="B799" s="174">
        <f>VLOOKUP(A799, 'FEB VERIFIED - OPEN'!A:C, 3,0)</f>
        <v>792</v>
      </c>
      <c r="C799" s="174" t="s">
        <v>1164</v>
      </c>
      <c r="D799" s="174">
        <v>15659.0</v>
      </c>
      <c r="E799" s="298">
        <v>32631.0</v>
      </c>
      <c r="F799" s="177">
        <v>44615.0</v>
      </c>
      <c r="G799" s="299">
        <v>0.5416666666666666</v>
      </c>
      <c r="H799" s="300"/>
      <c r="I799" s="174" t="s">
        <v>7473</v>
      </c>
      <c r="J799" s="174" t="s">
        <v>101</v>
      </c>
      <c r="K799" s="174" t="s">
        <v>179</v>
      </c>
      <c r="L799" s="155" t="s">
        <v>86</v>
      </c>
      <c r="M799" s="74"/>
    </row>
    <row r="800" hidden="1">
      <c r="A800" s="174" t="str">
        <f t="shared" si="1"/>
        <v>1626244615</v>
      </c>
      <c r="B800" s="174">
        <f>VLOOKUP(A800, 'FEB VERIFIED - OPEN'!A:C, 3,0)</f>
        <v>793</v>
      </c>
      <c r="C800" s="174" t="s">
        <v>1165</v>
      </c>
      <c r="D800" s="174">
        <v>16262.0</v>
      </c>
      <c r="E800" s="298">
        <v>23868.0</v>
      </c>
      <c r="F800" s="177">
        <v>44615.0</v>
      </c>
      <c r="G800" s="299">
        <v>0.5416666666666666</v>
      </c>
      <c r="H800" s="300"/>
      <c r="I800" s="174" t="s">
        <v>7464</v>
      </c>
      <c r="J800" s="174" t="s">
        <v>93</v>
      </c>
      <c r="K800" s="174" t="s">
        <v>147</v>
      </c>
      <c r="L800" s="155" t="s">
        <v>122</v>
      </c>
      <c r="M800" s="74"/>
    </row>
    <row r="801" hidden="1">
      <c r="A801" s="174" t="str">
        <f t="shared" si="1"/>
        <v>1105944615</v>
      </c>
      <c r="B801" s="174">
        <f>VLOOKUP(A801, 'FEB VERIFIED - OPEN'!A:C, 3,0)</f>
        <v>794</v>
      </c>
      <c r="C801" s="174" t="s">
        <v>1167</v>
      </c>
      <c r="D801" s="174">
        <v>11059.0</v>
      </c>
      <c r="E801" s="298">
        <v>17955.0</v>
      </c>
      <c r="F801" s="177">
        <v>44615.0</v>
      </c>
      <c r="G801" s="299">
        <v>0.5520833333333334</v>
      </c>
      <c r="H801" s="300"/>
      <c r="I801" s="174" t="s">
        <v>7464</v>
      </c>
      <c r="J801" s="174" t="s">
        <v>93</v>
      </c>
      <c r="K801" s="174" t="s">
        <v>147</v>
      </c>
      <c r="L801" s="155" t="s">
        <v>86</v>
      </c>
      <c r="M801" s="74"/>
    </row>
    <row r="802" hidden="1">
      <c r="A802" s="174" t="str">
        <f t="shared" si="1"/>
        <v>1778944615</v>
      </c>
      <c r="B802" s="174">
        <f>VLOOKUP(A802, 'FEB VERIFIED - OPEN'!A:C, 3,0)</f>
        <v>795</v>
      </c>
      <c r="C802" s="174" t="s">
        <v>1168</v>
      </c>
      <c r="D802" s="174">
        <v>17789.0</v>
      </c>
      <c r="E802" s="298">
        <v>22877.0</v>
      </c>
      <c r="F802" s="177">
        <v>44615.0</v>
      </c>
      <c r="G802" s="299">
        <v>0.5520833333333334</v>
      </c>
      <c r="H802" s="300"/>
      <c r="I802" s="174" t="s">
        <v>7470</v>
      </c>
      <c r="J802" s="174" t="s">
        <v>97</v>
      </c>
      <c r="K802" s="174" t="s">
        <v>94</v>
      </c>
      <c r="L802" s="155" t="s">
        <v>96</v>
      </c>
      <c r="M802" s="74"/>
    </row>
    <row r="803" hidden="1">
      <c r="A803" s="174" t="str">
        <f t="shared" si="1"/>
        <v>1107244615</v>
      </c>
      <c r="B803" s="174">
        <f>VLOOKUP(A803, 'FEB VERIFIED - OPEN'!A:C, 3,0)</f>
        <v>796</v>
      </c>
      <c r="C803" s="174" t="s">
        <v>1173</v>
      </c>
      <c r="D803" s="174">
        <v>11072.0</v>
      </c>
      <c r="E803" s="298">
        <v>27956.0</v>
      </c>
      <c r="F803" s="177">
        <v>44615.0</v>
      </c>
      <c r="G803" s="299">
        <v>0.5729166666666666</v>
      </c>
      <c r="H803" s="300"/>
      <c r="I803" s="174" t="s">
        <v>7470</v>
      </c>
      <c r="J803" s="174" t="s">
        <v>97</v>
      </c>
      <c r="K803" s="174" t="s">
        <v>335</v>
      </c>
      <c r="L803" s="155" t="s">
        <v>122</v>
      </c>
      <c r="M803" s="74"/>
    </row>
    <row r="804" hidden="1">
      <c r="A804" s="174" t="str">
        <f t="shared" si="1"/>
        <v>1817644615</v>
      </c>
      <c r="B804" s="174">
        <f>VLOOKUP(A804, 'FEB VERIFIED - OPEN'!A:C, 3,0)</f>
        <v>797</v>
      </c>
      <c r="C804" s="174" t="s">
        <v>1174</v>
      </c>
      <c r="D804" s="174">
        <v>18176.0</v>
      </c>
      <c r="E804" s="298">
        <v>23907.0</v>
      </c>
      <c r="F804" s="177">
        <v>44615.0</v>
      </c>
      <c r="G804" s="299">
        <v>0.5729166666666666</v>
      </c>
      <c r="H804" s="300"/>
      <c r="I804" s="174" t="s">
        <v>7470</v>
      </c>
      <c r="J804" s="174" t="s">
        <v>97</v>
      </c>
      <c r="K804" s="174" t="s">
        <v>405</v>
      </c>
      <c r="L804" s="155" t="s">
        <v>96</v>
      </c>
      <c r="M804" s="74"/>
    </row>
    <row r="805" hidden="1">
      <c r="A805" s="174" t="str">
        <f t="shared" si="1"/>
        <v>1820744615</v>
      </c>
      <c r="B805" s="174">
        <f>VLOOKUP(A805, 'FEB VERIFIED - OPEN'!A:C, 3,0)</f>
        <v>798</v>
      </c>
      <c r="C805" s="174" t="s">
        <v>1175</v>
      </c>
      <c r="D805" s="174">
        <v>18207.0</v>
      </c>
      <c r="E805" s="298">
        <v>37315.0</v>
      </c>
      <c r="F805" s="177">
        <v>44615.0</v>
      </c>
      <c r="G805" s="299">
        <v>0.5729166666666666</v>
      </c>
      <c r="H805" s="300"/>
      <c r="I805" s="174" t="s">
        <v>7470</v>
      </c>
      <c r="J805" s="174" t="s">
        <v>97</v>
      </c>
      <c r="K805" s="174" t="s">
        <v>189</v>
      </c>
      <c r="L805" s="155" t="s">
        <v>96</v>
      </c>
      <c r="M805" s="74"/>
    </row>
    <row r="806" hidden="1">
      <c r="A806" s="174" t="str">
        <f t="shared" si="1"/>
        <v>1046644615</v>
      </c>
      <c r="B806" s="174">
        <f>VLOOKUP(A806, 'FEB VERIFIED - OPEN'!A:C, 3,0)</f>
        <v>799</v>
      </c>
      <c r="C806" s="174" t="s">
        <v>1177</v>
      </c>
      <c r="D806" s="174">
        <v>10466.0</v>
      </c>
      <c r="E806" s="298">
        <v>20330.0</v>
      </c>
      <c r="F806" s="177">
        <v>44615.0</v>
      </c>
      <c r="G806" s="299">
        <v>0.59375</v>
      </c>
      <c r="H806" s="300"/>
      <c r="I806" s="174" t="s">
        <v>7464</v>
      </c>
      <c r="J806" s="174" t="s">
        <v>93</v>
      </c>
      <c r="K806" s="174" t="s">
        <v>147</v>
      </c>
      <c r="L806" s="155" t="s">
        <v>122</v>
      </c>
      <c r="M806" s="74"/>
    </row>
    <row r="807" hidden="1">
      <c r="A807" s="174" t="str">
        <f t="shared" si="1"/>
        <v>1639244615</v>
      </c>
      <c r="B807" s="174">
        <f>VLOOKUP(A807, 'FEB VERIFIED - OPEN'!A:C, 3,0)</f>
        <v>800</v>
      </c>
      <c r="C807" s="174" t="s">
        <v>1178</v>
      </c>
      <c r="D807" s="174">
        <v>16392.0</v>
      </c>
      <c r="E807" s="298">
        <v>29159.0</v>
      </c>
      <c r="F807" s="177">
        <v>44615.0</v>
      </c>
      <c r="G807" s="299">
        <v>0.59375</v>
      </c>
      <c r="H807" s="300"/>
      <c r="I807" s="174" t="s">
        <v>7473</v>
      </c>
      <c r="J807" s="174" t="s">
        <v>101</v>
      </c>
      <c r="K807" s="174" t="s">
        <v>189</v>
      </c>
      <c r="L807" s="155" t="s">
        <v>122</v>
      </c>
      <c r="M807" s="74"/>
    </row>
    <row r="808" hidden="1">
      <c r="A808" s="174" t="str">
        <f t="shared" si="1"/>
        <v>1521944615</v>
      </c>
      <c r="B808" s="174">
        <f>VLOOKUP(A808, 'FEB VERIFIED - OPEN'!A:C, 3,0)</f>
        <v>801</v>
      </c>
      <c r="C808" s="174" t="s">
        <v>1179</v>
      </c>
      <c r="D808" s="174">
        <v>15219.0</v>
      </c>
      <c r="E808" s="298">
        <v>20125.0</v>
      </c>
      <c r="F808" s="177">
        <v>44615.0</v>
      </c>
      <c r="G808" s="299">
        <v>0.6041666666666666</v>
      </c>
      <c r="H808" s="300"/>
      <c r="I808" s="174" t="s">
        <v>7473</v>
      </c>
      <c r="J808" s="174" t="s">
        <v>101</v>
      </c>
      <c r="K808" s="174" t="s">
        <v>147</v>
      </c>
      <c r="L808" s="155" t="s">
        <v>122</v>
      </c>
      <c r="M808" s="74"/>
    </row>
    <row r="809" hidden="1">
      <c r="A809" s="174" t="str">
        <f t="shared" si="1"/>
        <v>1532844615</v>
      </c>
      <c r="B809" s="174">
        <f>VLOOKUP(A809, 'FEB VERIFIED - OPEN'!A:C, 3,0)</f>
        <v>802</v>
      </c>
      <c r="C809" s="174" t="s">
        <v>1180</v>
      </c>
      <c r="D809" s="174">
        <v>15328.0</v>
      </c>
      <c r="E809" s="298">
        <v>26212.0</v>
      </c>
      <c r="F809" s="177">
        <v>44615.0</v>
      </c>
      <c r="G809" s="299">
        <v>0.6041666666666666</v>
      </c>
      <c r="H809" s="300"/>
      <c r="I809" s="174" t="s">
        <v>7464</v>
      </c>
      <c r="J809" s="174" t="s">
        <v>93</v>
      </c>
      <c r="K809" s="174" t="s">
        <v>174</v>
      </c>
      <c r="L809" s="155" t="s">
        <v>86</v>
      </c>
      <c r="M809" s="74"/>
    </row>
    <row r="810" hidden="1">
      <c r="A810" s="174" t="str">
        <f t="shared" si="1"/>
        <v>1628644615</v>
      </c>
      <c r="B810" s="174">
        <f>VLOOKUP(A810, 'FEB VERIFIED - OPEN'!A:C, 3,0)</f>
        <v>803</v>
      </c>
      <c r="C810" s="174" t="s">
        <v>1181</v>
      </c>
      <c r="D810" s="174">
        <v>16286.0</v>
      </c>
      <c r="E810" s="298">
        <v>16305.0</v>
      </c>
      <c r="F810" s="177">
        <v>44615.0</v>
      </c>
      <c r="G810" s="299">
        <v>0.6041666666666666</v>
      </c>
      <c r="H810" s="300"/>
      <c r="I810" s="174" t="s">
        <v>7464</v>
      </c>
      <c r="J810" s="174" t="s">
        <v>93</v>
      </c>
      <c r="K810" s="174" t="s">
        <v>147</v>
      </c>
      <c r="L810" s="155" t="s">
        <v>86</v>
      </c>
      <c r="M810" s="74"/>
    </row>
    <row r="811" hidden="1">
      <c r="A811" s="174" t="str">
        <f t="shared" si="1"/>
        <v>1819244615</v>
      </c>
      <c r="B811" s="174">
        <f>VLOOKUP(A811, 'FEB VERIFIED - OPEN'!A:C, 3,0)</f>
        <v>804</v>
      </c>
      <c r="C811" s="174" t="s">
        <v>1182</v>
      </c>
      <c r="D811" s="174">
        <v>18192.0</v>
      </c>
      <c r="E811" s="298">
        <v>22602.0</v>
      </c>
      <c r="F811" s="177">
        <v>44615.0</v>
      </c>
      <c r="G811" s="299">
        <v>0.6041666666666666</v>
      </c>
      <c r="H811" s="300"/>
      <c r="I811" s="174" t="s">
        <v>7470</v>
      </c>
      <c r="J811" s="174" t="s">
        <v>97</v>
      </c>
      <c r="K811" s="174" t="s">
        <v>127</v>
      </c>
      <c r="L811" s="155" t="s">
        <v>96</v>
      </c>
      <c r="M811" s="74"/>
    </row>
    <row r="812" hidden="1">
      <c r="A812" s="174" t="str">
        <f t="shared" si="1"/>
        <v>916444615</v>
      </c>
      <c r="B812" s="174">
        <f>VLOOKUP(A812, 'FEB VERIFIED - OPEN'!A:C, 3,0)</f>
        <v>805</v>
      </c>
      <c r="C812" s="174" t="s">
        <v>1183</v>
      </c>
      <c r="D812" s="174">
        <v>9164.0</v>
      </c>
      <c r="E812" s="298">
        <v>12175.0</v>
      </c>
      <c r="F812" s="177">
        <v>44615.0</v>
      </c>
      <c r="G812" s="299">
        <v>0.6145833333333334</v>
      </c>
      <c r="H812" s="300"/>
      <c r="I812" s="174" t="s">
        <v>7472</v>
      </c>
      <c r="J812" s="174" t="s">
        <v>88</v>
      </c>
      <c r="K812" s="174" t="s">
        <v>89</v>
      </c>
      <c r="L812" s="155" t="s">
        <v>122</v>
      </c>
      <c r="M812" s="74"/>
    </row>
    <row r="813" hidden="1">
      <c r="A813" s="174" t="str">
        <f t="shared" si="1"/>
        <v>957444615</v>
      </c>
      <c r="B813" s="174">
        <f>VLOOKUP(A813, 'FEB VERIFIED - OPEN'!A:C, 3,0)</f>
        <v>806</v>
      </c>
      <c r="C813" s="174" t="s">
        <v>1184</v>
      </c>
      <c r="D813" s="174">
        <v>9574.0</v>
      </c>
      <c r="E813" s="298">
        <v>22789.0</v>
      </c>
      <c r="F813" s="177">
        <v>44615.0</v>
      </c>
      <c r="G813" s="299">
        <v>0.6145833333333334</v>
      </c>
      <c r="H813" s="300"/>
      <c r="I813" s="174" t="s">
        <v>7473</v>
      </c>
      <c r="J813" s="174" t="s">
        <v>101</v>
      </c>
      <c r="K813" s="174" t="s">
        <v>127</v>
      </c>
      <c r="L813" s="155" t="s">
        <v>86</v>
      </c>
      <c r="M813" s="74"/>
    </row>
    <row r="814" hidden="1">
      <c r="A814" s="174" t="str">
        <f t="shared" si="1"/>
        <v>1818944615</v>
      </c>
      <c r="B814" s="174">
        <f>VLOOKUP(A814, 'FEB VERIFIED - OPEN'!A:C, 3,0)</f>
        <v>807</v>
      </c>
      <c r="C814" s="174" t="s">
        <v>1185</v>
      </c>
      <c r="D814" s="174">
        <v>18189.0</v>
      </c>
      <c r="E814" s="298">
        <v>29148.0</v>
      </c>
      <c r="F814" s="177">
        <v>44615.0</v>
      </c>
      <c r="G814" s="299">
        <v>0.6145833333333334</v>
      </c>
      <c r="H814" s="300"/>
      <c r="I814" s="174" t="s">
        <v>7472</v>
      </c>
      <c r="J814" s="174" t="s">
        <v>88</v>
      </c>
      <c r="K814" s="174" t="s">
        <v>98</v>
      </c>
      <c r="L814" s="155" t="s">
        <v>96</v>
      </c>
      <c r="M814" s="74"/>
    </row>
    <row r="815" hidden="1">
      <c r="A815" s="174" t="str">
        <f t="shared" si="1"/>
        <v>1003144615</v>
      </c>
      <c r="B815" s="174">
        <f>VLOOKUP(A815, 'FEB VERIFIED - OPEN'!A:C, 3,0)</f>
        <v>808</v>
      </c>
      <c r="C815" s="174" t="s">
        <v>1188</v>
      </c>
      <c r="D815" s="174">
        <v>10031.0</v>
      </c>
      <c r="E815" s="298">
        <v>17004.0</v>
      </c>
      <c r="F815" s="177">
        <v>44615.0</v>
      </c>
      <c r="G815" s="299">
        <v>0.625</v>
      </c>
      <c r="H815" s="300"/>
      <c r="I815" s="174" t="s">
        <v>7472</v>
      </c>
      <c r="J815" s="174" t="s">
        <v>88</v>
      </c>
      <c r="K815" s="174" t="s">
        <v>89</v>
      </c>
      <c r="L815" s="155" t="s">
        <v>86</v>
      </c>
      <c r="M815" s="74"/>
    </row>
    <row r="816" hidden="1">
      <c r="A816" s="174" t="str">
        <f t="shared" si="1"/>
        <v>1044544615</v>
      </c>
      <c r="B816" s="174">
        <f>VLOOKUP(A816, 'FEB VERIFIED - OPEN'!A:C, 3,0)</f>
        <v>809</v>
      </c>
      <c r="C816" s="174" t="s">
        <v>1189</v>
      </c>
      <c r="D816" s="174">
        <v>10445.0</v>
      </c>
      <c r="E816" s="298">
        <v>16254.0</v>
      </c>
      <c r="F816" s="177">
        <v>44615.0</v>
      </c>
      <c r="G816" s="299">
        <v>0.6354166666666666</v>
      </c>
      <c r="H816" s="300"/>
      <c r="I816" s="174" t="s">
        <v>7470</v>
      </c>
      <c r="J816" s="174" t="s">
        <v>97</v>
      </c>
      <c r="K816" s="174" t="s">
        <v>89</v>
      </c>
      <c r="L816" s="155" t="s">
        <v>122</v>
      </c>
      <c r="M816" s="74"/>
    </row>
    <row r="817" hidden="1">
      <c r="A817" s="174" t="str">
        <f t="shared" si="1"/>
        <v>1141144615</v>
      </c>
      <c r="B817" s="174">
        <f>VLOOKUP(A817, 'FEB VERIFIED - OPEN'!A:C, 3,0)</f>
        <v>810</v>
      </c>
      <c r="C817" s="174" t="s">
        <v>1190</v>
      </c>
      <c r="D817" s="174">
        <v>11411.0</v>
      </c>
      <c r="E817" s="298">
        <v>26573.0</v>
      </c>
      <c r="F817" s="177">
        <v>44615.0</v>
      </c>
      <c r="G817" s="299">
        <v>0.6354166666666666</v>
      </c>
      <c r="H817" s="300"/>
      <c r="I817" s="174" t="s">
        <v>7470</v>
      </c>
      <c r="J817" s="174" t="s">
        <v>97</v>
      </c>
      <c r="K817" s="174" t="s">
        <v>117</v>
      </c>
      <c r="L817" s="155" t="s">
        <v>122</v>
      </c>
      <c r="M817" s="74"/>
    </row>
    <row r="818" hidden="1">
      <c r="A818" s="174" t="str">
        <f t="shared" si="1"/>
        <v>1173844615</v>
      </c>
      <c r="B818" s="174">
        <f>VLOOKUP(A818, 'FEB VERIFIED - OPEN'!A:C, 3,0)</f>
        <v>811</v>
      </c>
      <c r="C818" s="174" t="s">
        <v>1191</v>
      </c>
      <c r="D818" s="174">
        <v>11738.0</v>
      </c>
      <c r="E818" s="298">
        <v>19881.0</v>
      </c>
      <c r="F818" s="177">
        <v>44615.0</v>
      </c>
      <c r="G818" s="299">
        <v>0.6354166666666666</v>
      </c>
      <c r="H818" s="300"/>
      <c r="I818" s="174" t="s">
        <v>7472</v>
      </c>
      <c r="J818" s="174" t="s">
        <v>88</v>
      </c>
      <c r="K818" s="174" t="s">
        <v>89</v>
      </c>
      <c r="L818" s="155" t="s">
        <v>86</v>
      </c>
      <c r="M818" s="74"/>
    </row>
    <row r="819" hidden="1">
      <c r="A819" s="174" t="str">
        <f t="shared" si="1"/>
        <v>1244644615</v>
      </c>
      <c r="B819" s="174">
        <f>VLOOKUP(A819, 'FEB VERIFIED - OPEN'!A:C, 3,0)</f>
        <v>812</v>
      </c>
      <c r="C819" s="174" t="s">
        <v>1193</v>
      </c>
      <c r="D819" s="174">
        <v>12446.0</v>
      </c>
      <c r="E819" s="298">
        <v>33168.0</v>
      </c>
      <c r="F819" s="177">
        <v>44615.0</v>
      </c>
      <c r="G819" s="299">
        <v>0.6458333333333334</v>
      </c>
      <c r="H819" s="300"/>
      <c r="I819" s="174" t="s">
        <v>7464</v>
      </c>
      <c r="J819" s="174" t="s">
        <v>93</v>
      </c>
      <c r="K819" s="174" t="s">
        <v>147</v>
      </c>
      <c r="L819" s="155" t="s">
        <v>86</v>
      </c>
      <c r="M819" s="74"/>
    </row>
    <row r="820" hidden="1">
      <c r="A820" s="174" t="str">
        <f t="shared" si="1"/>
        <v>1504444615</v>
      </c>
      <c r="B820" s="174">
        <f>VLOOKUP(A820, 'FEB VERIFIED - OPEN'!A:C, 3,0)</f>
        <v>813</v>
      </c>
      <c r="C820" s="174" t="s">
        <v>1194</v>
      </c>
      <c r="D820" s="174">
        <v>15044.0</v>
      </c>
      <c r="E820" s="298">
        <v>21018.0</v>
      </c>
      <c r="F820" s="177">
        <v>44615.0</v>
      </c>
      <c r="G820" s="299">
        <v>0.6458333333333334</v>
      </c>
      <c r="H820" s="300"/>
      <c r="I820" s="174" t="s">
        <v>7473</v>
      </c>
      <c r="J820" s="174" t="s">
        <v>101</v>
      </c>
      <c r="K820" s="174" t="s">
        <v>577</v>
      </c>
      <c r="L820" s="155" t="s">
        <v>122</v>
      </c>
      <c r="M820" s="74"/>
    </row>
    <row r="821" hidden="1">
      <c r="A821" s="174" t="str">
        <f t="shared" si="1"/>
        <v>1553044615</v>
      </c>
      <c r="B821" s="174">
        <f>VLOOKUP(A821, 'FEB VERIFIED - OPEN'!A:C, 3,0)</f>
        <v>814</v>
      </c>
      <c r="C821" s="174" t="s">
        <v>1195</v>
      </c>
      <c r="D821" s="174">
        <v>15530.0</v>
      </c>
      <c r="E821" s="298">
        <v>16683.0</v>
      </c>
      <c r="F821" s="177">
        <v>44615.0</v>
      </c>
      <c r="G821" s="299">
        <v>0.6458333333333334</v>
      </c>
      <c r="H821" s="300"/>
      <c r="I821" s="174" t="s">
        <v>7472</v>
      </c>
      <c r="J821" s="174" t="s">
        <v>88</v>
      </c>
      <c r="K821" s="174" t="s">
        <v>89</v>
      </c>
      <c r="L821" s="155" t="s">
        <v>122</v>
      </c>
      <c r="M821" s="74"/>
    </row>
    <row r="822" hidden="1">
      <c r="A822" s="174" t="str">
        <f t="shared" si="1"/>
        <v>1122344616</v>
      </c>
      <c r="B822" s="174">
        <f>VLOOKUP(A822, 'FEB VERIFIED - OPEN'!A:C, 3,0)</f>
        <v>815</v>
      </c>
      <c r="C822" s="174" t="s">
        <v>1196</v>
      </c>
      <c r="D822" s="174">
        <v>11223.0</v>
      </c>
      <c r="E822" s="298">
        <v>27156.0</v>
      </c>
      <c r="F822" s="177">
        <v>44616.0</v>
      </c>
      <c r="G822" s="299">
        <v>0.3333333333333333</v>
      </c>
      <c r="H822" s="300"/>
      <c r="I822" s="174" t="s">
        <v>7464</v>
      </c>
      <c r="J822" s="174" t="s">
        <v>93</v>
      </c>
      <c r="K822" s="174" t="s">
        <v>174</v>
      </c>
      <c r="L822" s="155" t="s">
        <v>122</v>
      </c>
      <c r="M822" s="74"/>
    </row>
    <row r="823" hidden="1">
      <c r="A823" s="174" t="str">
        <f t="shared" si="1"/>
        <v>1418344616</v>
      </c>
      <c r="B823" s="174">
        <f>VLOOKUP(A823, 'FEB VERIFIED - OPEN'!A:C, 3,0)</f>
        <v>816</v>
      </c>
      <c r="C823" s="174" t="s">
        <v>1197</v>
      </c>
      <c r="D823" s="174">
        <v>14183.0</v>
      </c>
      <c r="E823" s="298">
        <v>17152.0</v>
      </c>
      <c r="F823" s="177">
        <v>44616.0</v>
      </c>
      <c r="G823" s="299">
        <v>0.3333333333333333</v>
      </c>
      <c r="H823" s="300"/>
      <c r="I823" s="174" t="s">
        <v>7470</v>
      </c>
      <c r="J823" s="174" t="s">
        <v>97</v>
      </c>
      <c r="K823" s="174" t="s">
        <v>147</v>
      </c>
      <c r="L823" s="155" t="s">
        <v>86</v>
      </c>
      <c r="M823" s="74"/>
    </row>
    <row r="824" hidden="1">
      <c r="A824" s="174" t="str">
        <f t="shared" si="1"/>
        <v>1697444616</v>
      </c>
      <c r="B824" s="174">
        <f>VLOOKUP(A824, 'FEB VERIFIED - OPEN'!A:C, 3,0)</f>
        <v>817</v>
      </c>
      <c r="C824" s="174" t="s">
        <v>1198</v>
      </c>
      <c r="D824" s="174">
        <v>16974.0</v>
      </c>
      <c r="E824" s="298">
        <v>18458.0</v>
      </c>
      <c r="F824" s="177">
        <v>44616.0</v>
      </c>
      <c r="G824" s="299">
        <v>0.3333333333333333</v>
      </c>
      <c r="H824" s="300"/>
      <c r="I824" s="174" t="s">
        <v>7473</v>
      </c>
      <c r="J824" s="174" t="s">
        <v>101</v>
      </c>
      <c r="K824" s="174" t="s">
        <v>147</v>
      </c>
      <c r="L824" s="155" t="s">
        <v>122</v>
      </c>
      <c r="M824" s="74"/>
    </row>
    <row r="825" hidden="1">
      <c r="A825" s="174" t="str">
        <f t="shared" si="1"/>
        <v>1633344616</v>
      </c>
      <c r="B825" s="174">
        <f>VLOOKUP(A825, 'FEB VERIFIED - OPEN'!A:C, 3,0)</f>
        <v>818</v>
      </c>
      <c r="C825" s="174" t="s">
        <v>1203</v>
      </c>
      <c r="D825" s="174">
        <v>16333.0</v>
      </c>
      <c r="E825" s="298">
        <v>31071.0</v>
      </c>
      <c r="F825" s="177">
        <v>44616.0</v>
      </c>
      <c r="G825" s="299">
        <v>0.3541666666666667</v>
      </c>
      <c r="H825" s="300"/>
      <c r="I825" s="174" t="s">
        <v>7473</v>
      </c>
      <c r="J825" s="174" t="s">
        <v>101</v>
      </c>
      <c r="K825" s="174" t="s">
        <v>189</v>
      </c>
      <c r="L825" s="155" t="s">
        <v>86</v>
      </c>
      <c r="M825" s="74"/>
    </row>
    <row r="826" hidden="1">
      <c r="A826" s="174" t="str">
        <f t="shared" si="1"/>
        <v>1277544616</v>
      </c>
      <c r="B826" s="174">
        <f>VLOOKUP(A826, 'FEB VERIFIED - OPEN'!A:C, 3,0)</f>
        <v>819</v>
      </c>
      <c r="C826" s="174" t="s">
        <v>1205</v>
      </c>
      <c r="D826" s="174">
        <v>12775.0</v>
      </c>
      <c r="E826" s="298">
        <v>21667.0</v>
      </c>
      <c r="F826" s="177">
        <v>44616.0</v>
      </c>
      <c r="G826" s="299">
        <v>0.3645833333333333</v>
      </c>
      <c r="H826" s="300"/>
      <c r="I826" s="174" t="s">
        <v>7470</v>
      </c>
      <c r="J826" s="174" t="s">
        <v>97</v>
      </c>
      <c r="K826" s="174" t="s">
        <v>218</v>
      </c>
      <c r="L826" s="155" t="s">
        <v>86</v>
      </c>
      <c r="M826" s="74"/>
    </row>
    <row r="827" hidden="1">
      <c r="A827" s="174" t="str">
        <f t="shared" si="1"/>
        <v>1345844616</v>
      </c>
      <c r="B827" s="174">
        <f>VLOOKUP(A827, 'FEB VERIFIED - OPEN'!A:C, 3,0)</f>
        <v>820</v>
      </c>
      <c r="C827" s="174" t="s">
        <v>1208</v>
      </c>
      <c r="D827" s="174">
        <v>13458.0</v>
      </c>
      <c r="E827" s="298">
        <v>21888.0</v>
      </c>
      <c r="F827" s="177">
        <v>44616.0</v>
      </c>
      <c r="G827" s="299">
        <v>0.3958333333333333</v>
      </c>
      <c r="H827" s="300"/>
      <c r="I827" s="174" t="s">
        <v>7473</v>
      </c>
      <c r="J827" s="174" t="s">
        <v>101</v>
      </c>
      <c r="K827" s="174" t="s">
        <v>335</v>
      </c>
      <c r="L827" s="155" t="s">
        <v>86</v>
      </c>
      <c r="M827" s="74"/>
    </row>
    <row r="828" hidden="1">
      <c r="A828" s="174" t="str">
        <f t="shared" si="1"/>
        <v>1450344616</v>
      </c>
      <c r="B828" s="174">
        <f>VLOOKUP(A828, 'FEB VERIFIED - OPEN'!A:C, 3,0)</f>
        <v>821</v>
      </c>
      <c r="C828" s="174" t="s">
        <v>1209</v>
      </c>
      <c r="D828" s="174">
        <v>14503.0</v>
      </c>
      <c r="E828" s="298">
        <v>22835.0</v>
      </c>
      <c r="F828" s="177">
        <v>44616.0</v>
      </c>
      <c r="G828" s="299">
        <v>0.3958333333333333</v>
      </c>
      <c r="H828" s="300"/>
      <c r="I828" s="174" t="s">
        <v>7464</v>
      </c>
      <c r="J828" s="174" t="s">
        <v>93</v>
      </c>
      <c r="K828" s="174" t="s">
        <v>242</v>
      </c>
      <c r="L828" s="155" t="s">
        <v>86</v>
      </c>
      <c r="M828" s="74"/>
    </row>
    <row r="829" hidden="1">
      <c r="A829" s="174" t="str">
        <f t="shared" si="1"/>
        <v>1560444616</v>
      </c>
      <c r="B829" s="174">
        <f>VLOOKUP(A829, 'FEB VERIFIED - OPEN'!A:C, 3,0)</f>
        <v>822</v>
      </c>
      <c r="C829" s="174" t="s">
        <v>1210</v>
      </c>
      <c r="D829" s="174">
        <v>15604.0</v>
      </c>
      <c r="E829" s="298">
        <v>20476.0</v>
      </c>
      <c r="F829" s="177">
        <v>44616.0</v>
      </c>
      <c r="G829" s="299">
        <v>0.3958333333333333</v>
      </c>
      <c r="H829" s="300"/>
      <c r="I829" s="174" t="s">
        <v>7464</v>
      </c>
      <c r="J829" s="174" t="s">
        <v>93</v>
      </c>
      <c r="K829" s="174" t="s">
        <v>137</v>
      </c>
      <c r="L829" s="155" t="s">
        <v>122</v>
      </c>
      <c r="M829" s="74"/>
    </row>
    <row r="830" hidden="1">
      <c r="A830" s="174" t="str">
        <f t="shared" si="1"/>
        <v>1011544616</v>
      </c>
      <c r="B830" s="174">
        <f>VLOOKUP(A830, 'FEB VERIFIED - OPEN'!A:C, 3,0)</f>
        <v>823</v>
      </c>
      <c r="C830" s="174" t="s">
        <v>1213</v>
      </c>
      <c r="D830" s="174">
        <v>10115.0</v>
      </c>
      <c r="E830" s="298">
        <v>28803.0</v>
      </c>
      <c r="F830" s="177">
        <v>44616.0</v>
      </c>
      <c r="G830" s="299">
        <v>0.40625</v>
      </c>
      <c r="H830" s="300"/>
      <c r="I830" s="174" t="s">
        <v>7473</v>
      </c>
      <c r="J830" s="174" t="s">
        <v>101</v>
      </c>
      <c r="K830" s="174" t="s">
        <v>174</v>
      </c>
      <c r="L830" s="155" t="s">
        <v>122</v>
      </c>
      <c r="M830" s="74"/>
    </row>
    <row r="831" hidden="1">
      <c r="A831" s="174" t="str">
        <f t="shared" si="1"/>
        <v>1079644616</v>
      </c>
      <c r="B831" s="174">
        <f>VLOOKUP(A831, 'FEB VERIFIED - OPEN'!A:C, 3,0)</f>
        <v>824</v>
      </c>
      <c r="C831" s="174" t="s">
        <v>1214</v>
      </c>
      <c r="D831" s="174">
        <v>10796.0</v>
      </c>
      <c r="E831" s="298">
        <v>19515.0</v>
      </c>
      <c r="F831" s="177">
        <v>44616.0</v>
      </c>
      <c r="G831" s="299">
        <v>0.4166666666666667</v>
      </c>
      <c r="H831" s="300"/>
      <c r="I831" s="174" t="s">
        <v>7473</v>
      </c>
      <c r="J831" s="174" t="s">
        <v>101</v>
      </c>
      <c r="K831" s="174" t="s">
        <v>94</v>
      </c>
      <c r="L831" s="155" t="s">
        <v>122</v>
      </c>
      <c r="M831" s="74"/>
    </row>
    <row r="832" hidden="1">
      <c r="A832" s="174" t="str">
        <f t="shared" si="1"/>
        <v>1266944616</v>
      </c>
      <c r="B832" s="174">
        <f>VLOOKUP(A832, 'FEB VERIFIED - OPEN'!A:C, 3,0)</f>
        <v>825</v>
      </c>
      <c r="C832" s="174" t="s">
        <v>1215</v>
      </c>
      <c r="D832" s="174">
        <v>12669.0</v>
      </c>
      <c r="E832" s="298">
        <v>24179.0</v>
      </c>
      <c r="F832" s="177">
        <v>44616.0</v>
      </c>
      <c r="G832" s="299">
        <v>0.4166666666666667</v>
      </c>
      <c r="H832" s="300"/>
      <c r="I832" s="174" t="s">
        <v>7464</v>
      </c>
      <c r="J832" s="174" t="s">
        <v>93</v>
      </c>
      <c r="K832" s="174" t="s">
        <v>89</v>
      </c>
      <c r="L832" s="155" t="s">
        <v>86</v>
      </c>
      <c r="M832" s="74"/>
    </row>
    <row r="833" hidden="1">
      <c r="A833" s="174" t="str">
        <f t="shared" si="1"/>
        <v>1731644616</v>
      </c>
      <c r="B833" s="174">
        <f>VLOOKUP(A833, 'FEB VERIFIED - OPEN'!A:C, 3,0)</f>
        <v>826</v>
      </c>
      <c r="C833" s="174" t="s">
        <v>6980</v>
      </c>
      <c r="D833" s="174">
        <v>17316.0</v>
      </c>
      <c r="E833" s="298">
        <v>21188.0</v>
      </c>
      <c r="F833" s="177">
        <v>44616.0</v>
      </c>
      <c r="G833" s="299">
        <v>0.4166666666666667</v>
      </c>
      <c r="H833" s="300"/>
      <c r="I833" s="174" t="s">
        <v>7473</v>
      </c>
      <c r="J833" s="174" t="s">
        <v>101</v>
      </c>
      <c r="K833" s="174" t="s">
        <v>1011</v>
      </c>
      <c r="L833" s="155" t="s">
        <v>86</v>
      </c>
      <c r="M833" s="74"/>
    </row>
    <row r="834" hidden="1">
      <c r="A834" s="174" t="str">
        <f t="shared" si="1"/>
        <v>1754844616</v>
      </c>
      <c r="B834" s="174">
        <f>VLOOKUP(A834, 'FEB VERIFIED - OPEN'!A:C, 3,0)</f>
        <v>827</v>
      </c>
      <c r="C834" s="174" t="s">
        <v>1221</v>
      </c>
      <c r="D834" s="174">
        <v>17548.0</v>
      </c>
      <c r="E834" s="298">
        <v>20628.0</v>
      </c>
      <c r="F834" s="177">
        <v>44616.0</v>
      </c>
      <c r="G834" s="299">
        <v>0.4479166666666667</v>
      </c>
      <c r="H834" s="300"/>
      <c r="I834" s="174" t="s">
        <v>7472</v>
      </c>
      <c r="J834" s="174" t="s">
        <v>88</v>
      </c>
      <c r="K834" s="174" t="s">
        <v>98</v>
      </c>
      <c r="L834" s="155" t="s">
        <v>96</v>
      </c>
      <c r="M834" s="74"/>
    </row>
    <row r="835" hidden="1">
      <c r="A835" s="174" t="str">
        <f t="shared" si="1"/>
        <v>1791144616</v>
      </c>
      <c r="B835" s="174">
        <f>VLOOKUP(A835, 'FEB VERIFIED - OPEN'!A:C, 3,0)</f>
        <v>828</v>
      </c>
      <c r="C835" s="174" t="s">
        <v>1222</v>
      </c>
      <c r="D835" s="174">
        <v>17911.0</v>
      </c>
      <c r="E835" s="298">
        <v>24230.0</v>
      </c>
      <c r="F835" s="177">
        <v>44616.0</v>
      </c>
      <c r="G835" s="299">
        <v>0.4479166666666667</v>
      </c>
      <c r="H835" s="300"/>
      <c r="I835" s="174" t="s">
        <v>7470</v>
      </c>
      <c r="J835" s="174" t="s">
        <v>97</v>
      </c>
      <c r="K835" s="174" t="s">
        <v>98</v>
      </c>
      <c r="L835" s="155" t="s">
        <v>122</v>
      </c>
      <c r="M835" s="74"/>
    </row>
    <row r="836" hidden="1">
      <c r="A836" s="174" t="str">
        <f t="shared" si="1"/>
        <v>1360144616</v>
      </c>
      <c r="B836" s="174">
        <f>VLOOKUP(A836, 'FEB VERIFIED - OPEN'!A:C, 3,0)</f>
        <v>829</v>
      </c>
      <c r="C836" s="174" t="s">
        <v>1224</v>
      </c>
      <c r="D836" s="174">
        <v>13601.0</v>
      </c>
      <c r="E836" s="298">
        <v>19131.0</v>
      </c>
      <c r="F836" s="177">
        <v>44616.0</v>
      </c>
      <c r="G836" s="299">
        <v>0.4583333333333333</v>
      </c>
      <c r="H836" s="300"/>
      <c r="I836" s="174" t="s">
        <v>7464</v>
      </c>
      <c r="J836" s="174" t="s">
        <v>93</v>
      </c>
      <c r="K836" s="174" t="s">
        <v>166</v>
      </c>
      <c r="L836" s="155" t="s">
        <v>86</v>
      </c>
      <c r="M836" s="74"/>
    </row>
    <row r="837" hidden="1">
      <c r="A837" s="174" t="str">
        <f t="shared" si="1"/>
        <v>1647444616</v>
      </c>
      <c r="B837" s="174">
        <f>VLOOKUP(A837, 'FEB VERIFIED - OPEN'!A:C, 3,0)</f>
        <v>830</v>
      </c>
      <c r="C837" s="174" t="s">
        <v>1225</v>
      </c>
      <c r="D837" s="174">
        <v>16474.0</v>
      </c>
      <c r="E837" s="298">
        <v>24316.0</v>
      </c>
      <c r="F837" s="177">
        <v>44616.0</v>
      </c>
      <c r="G837" s="299">
        <v>0.4583333333333333</v>
      </c>
      <c r="H837" s="300"/>
      <c r="I837" s="174" t="s">
        <v>7470</v>
      </c>
      <c r="J837" s="174" t="s">
        <v>97</v>
      </c>
      <c r="K837" s="174" t="s">
        <v>98</v>
      </c>
      <c r="L837" s="155" t="s">
        <v>86</v>
      </c>
      <c r="M837" s="74"/>
    </row>
    <row r="838" hidden="1">
      <c r="A838" s="174" t="str">
        <f t="shared" si="1"/>
        <v>1379944616</v>
      </c>
      <c r="B838" s="174">
        <f>VLOOKUP(A838, 'FEB VERIFIED - OPEN'!A:C, 3,0)</f>
        <v>831</v>
      </c>
      <c r="C838" s="174" t="s">
        <v>1226</v>
      </c>
      <c r="D838" s="174">
        <v>13799.0</v>
      </c>
      <c r="E838" s="298">
        <v>24564.0</v>
      </c>
      <c r="F838" s="177">
        <v>44616.0</v>
      </c>
      <c r="G838" s="299">
        <v>0.46875</v>
      </c>
      <c r="H838" s="300"/>
      <c r="I838" s="174" t="s">
        <v>7473</v>
      </c>
      <c r="J838" s="174" t="s">
        <v>101</v>
      </c>
      <c r="K838" s="174" t="s">
        <v>147</v>
      </c>
      <c r="L838" s="155" t="s">
        <v>86</v>
      </c>
      <c r="M838" s="74"/>
    </row>
    <row r="839" hidden="1">
      <c r="A839" s="174" t="str">
        <f t="shared" si="1"/>
        <v>1460244616</v>
      </c>
      <c r="B839" s="174">
        <f>VLOOKUP(A839, 'FEB VERIFIED - OPEN'!A:C, 3,0)</f>
        <v>832</v>
      </c>
      <c r="C839" s="174" t="s">
        <v>1227</v>
      </c>
      <c r="D839" s="174">
        <v>14602.0</v>
      </c>
      <c r="E839" s="298">
        <v>24599.0</v>
      </c>
      <c r="F839" s="177">
        <v>44616.0</v>
      </c>
      <c r="G839" s="299">
        <v>0.4895833333333333</v>
      </c>
      <c r="H839" s="300"/>
      <c r="I839" s="174" t="s">
        <v>7470</v>
      </c>
      <c r="J839" s="174" t="s">
        <v>97</v>
      </c>
      <c r="K839" s="174" t="s">
        <v>98</v>
      </c>
      <c r="L839" s="155" t="s">
        <v>122</v>
      </c>
      <c r="M839" s="74"/>
    </row>
    <row r="840" hidden="1">
      <c r="A840" s="174" t="str">
        <f t="shared" si="1"/>
        <v>1286644616</v>
      </c>
      <c r="B840" s="174">
        <f>VLOOKUP(A840, 'FEB VERIFIED - OPEN'!A:C, 3,0)</f>
        <v>833</v>
      </c>
      <c r="C840" s="174" t="s">
        <v>1230</v>
      </c>
      <c r="D840" s="174">
        <v>12866.0</v>
      </c>
      <c r="E840" s="298">
        <v>29894.0</v>
      </c>
      <c r="F840" s="177">
        <v>44616.0</v>
      </c>
      <c r="G840" s="299">
        <v>0.5416666666666666</v>
      </c>
      <c r="H840" s="300"/>
      <c r="I840" s="174" t="s">
        <v>7464</v>
      </c>
      <c r="J840" s="174" t="s">
        <v>93</v>
      </c>
      <c r="K840" s="174" t="s">
        <v>189</v>
      </c>
      <c r="L840" s="155" t="s">
        <v>86</v>
      </c>
      <c r="M840" s="74"/>
    </row>
    <row r="841" hidden="1">
      <c r="A841" s="174" t="str">
        <f t="shared" si="1"/>
        <v>987844616</v>
      </c>
      <c r="B841" s="174">
        <f>VLOOKUP(A841, 'FEB VERIFIED - OPEN'!A:C, 3,0)</f>
        <v>834</v>
      </c>
      <c r="C841" s="174" t="s">
        <v>1231</v>
      </c>
      <c r="D841" s="174">
        <v>9878.0</v>
      </c>
      <c r="E841" s="298">
        <v>26966.0</v>
      </c>
      <c r="F841" s="177">
        <v>44616.0</v>
      </c>
      <c r="G841" s="299">
        <v>0.5520833333333334</v>
      </c>
      <c r="H841" s="300"/>
      <c r="I841" s="174" t="s">
        <v>7464</v>
      </c>
      <c r="J841" s="174" t="s">
        <v>93</v>
      </c>
      <c r="K841" s="174" t="s">
        <v>179</v>
      </c>
      <c r="L841" s="155" t="s">
        <v>122</v>
      </c>
      <c r="M841" s="74"/>
    </row>
    <row r="842" hidden="1">
      <c r="A842" s="174" t="str">
        <f t="shared" si="1"/>
        <v>1514544616</v>
      </c>
      <c r="B842" s="174">
        <f>VLOOKUP(A842, 'FEB VERIFIED - OPEN'!A:C, 3,0)</f>
        <v>835</v>
      </c>
      <c r="C842" s="174" t="s">
        <v>1234</v>
      </c>
      <c r="D842" s="174">
        <v>15145.0</v>
      </c>
      <c r="E842" s="298">
        <v>18524.0</v>
      </c>
      <c r="F842" s="177">
        <v>44616.0</v>
      </c>
      <c r="G842" s="299">
        <v>0.5729166666666666</v>
      </c>
      <c r="H842" s="300"/>
      <c r="I842" s="174" t="s">
        <v>7464</v>
      </c>
      <c r="J842" s="174" t="s">
        <v>93</v>
      </c>
      <c r="K842" s="174" t="s">
        <v>147</v>
      </c>
      <c r="L842" s="155" t="s">
        <v>122</v>
      </c>
      <c r="M842" s="74"/>
    </row>
    <row r="843" hidden="1">
      <c r="A843" s="174" t="str">
        <f t="shared" si="1"/>
        <v>1039544616</v>
      </c>
      <c r="B843" s="174">
        <f>VLOOKUP(A843, 'FEB VERIFIED - OPEN'!A:C, 3,0)</f>
        <v>836</v>
      </c>
      <c r="C843" s="174" t="s">
        <v>1235</v>
      </c>
      <c r="D843" s="174">
        <v>10395.0</v>
      </c>
      <c r="E843" s="298">
        <v>16600.0</v>
      </c>
      <c r="F843" s="177">
        <v>44616.0</v>
      </c>
      <c r="G843" s="299">
        <v>0.5833333333333334</v>
      </c>
      <c r="H843" s="300"/>
      <c r="I843" s="174" t="s">
        <v>7473</v>
      </c>
      <c r="J843" s="174" t="s">
        <v>101</v>
      </c>
      <c r="K843" s="174" t="s">
        <v>186</v>
      </c>
      <c r="L843" s="155" t="s">
        <v>122</v>
      </c>
      <c r="M843" s="74"/>
    </row>
    <row r="844" hidden="1">
      <c r="A844" s="174" t="str">
        <f t="shared" si="1"/>
        <v>1559144616</v>
      </c>
      <c r="B844" s="174">
        <f>VLOOKUP(A844, 'FEB VERIFIED - OPEN'!A:C, 3,0)</f>
        <v>837</v>
      </c>
      <c r="C844" s="174" t="s">
        <v>1236</v>
      </c>
      <c r="D844" s="174">
        <v>15591.0</v>
      </c>
      <c r="E844" s="298">
        <v>21357.0</v>
      </c>
      <c r="F844" s="177">
        <v>44616.0</v>
      </c>
      <c r="G844" s="299">
        <v>0.59375</v>
      </c>
      <c r="H844" s="300"/>
      <c r="I844" s="174" t="s">
        <v>7472</v>
      </c>
      <c r="J844" s="174" t="s">
        <v>88</v>
      </c>
      <c r="K844" s="174" t="s">
        <v>98</v>
      </c>
      <c r="L844" s="155" t="s">
        <v>122</v>
      </c>
      <c r="M844" s="74"/>
    </row>
    <row r="845" hidden="1">
      <c r="A845" s="174" t="str">
        <f t="shared" si="1"/>
        <v>1721444616</v>
      </c>
      <c r="B845" s="174">
        <f>VLOOKUP(A845, 'FEB VERIFIED - OPEN'!A:C, 3,0)</f>
        <v>838</v>
      </c>
      <c r="C845" s="174" t="s">
        <v>1237</v>
      </c>
      <c r="D845" s="174">
        <v>17214.0</v>
      </c>
      <c r="E845" s="298">
        <v>27931.0</v>
      </c>
      <c r="F845" s="177">
        <v>44616.0</v>
      </c>
      <c r="G845" s="299">
        <v>0.6145833333333334</v>
      </c>
      <c r="H845" s="300"/>
      <c r="I845" s="174" t="s">
        <v>7473</v>
      </c>
      <c r="J845" s="174" t="s">
        <v>101</v>
      </c>
      <c r="K845" s="174" t="s">
        <v>301</v>
      </c>
      <c r="L845" s="155" t="s">
        <v>122</v>
      </c>
      <c r="M845" s="74"/>
    </row>
    <row r="846" hidden="1">
      <c r="A846" s="174" t="str">
        <f t="shared" si="1"/>
        <v>1032344616</v>
      </c>
      <c r="B846" s="174">
        <f>VLOOKUP(A846, 'FEB VERIFIED - OPEN'!A:C, 3,0)</f>
        <v>839</v>
      </c>
      <c r="C846" s="174" t="s">
        <v>1238</v>
      </c>
      <c r="D846" s="174">
        <v>10323.0</v>
      </c>
      <c r="E846" s="298">
        <v>25052.0</v>
      </c>
      <c r="F846" s="177">
        <v>44616.0</v>
      </c>
      <c r="G846" s="299">
        <v>0.625</v>
      </c>
      <c r="H846" s="300"/>
      <c r="I846" s="174" t="s">
        <v>7473</v>
      </c>
      <c r="J846" s="174" t="s">
        <v>101</v>
      </c>
      <c r="K846" s="174" t="s">
        <v>174</v>
      </c>
      <c r="L846" s="155" t="s">
        <v>122</v>
      </c>
      <c r="M846" s="74"/>
    </row>
    <row r="847" hidden="1">
      <c r="A847" s="174" t="str">
        <f t="shared" si="1"/>
        <v>1179744616</v>
      </c>
      <c r="B847" s="174">
        <f>VLOOKUP(A847, 'FEB VERIFIED - OPEN'!A:C, 3,0)</f>
        <v>840</v>
      </c>
      <c r="C847" s="174" t="s">
        <v>1239</v>
      </c>
      <c r="D847" s="174">
        <v>11797.0</v>
      </c>
      <c r="E847" s="298">
        <v>22586.0</v>
      </c>
      <c r="F847" s="177">
        <v>44616.0</v>
      </c>
      <c r="G847" s="299">
        <v>0.625</v>
      </c>
      <c r="H847" s="300"/>
      <c r="I847" s="174" t="s">
        <v>7464</v>
      </c>
      <c r="J847" s="174" t="s">
        <v>93</v>
      </c>
      <c r="K847" s="174" t="s">
        <v>117</v>
      </c>
      <c r="L847" s="155" t="s">
        <v>86</v>
      </c>
      <c r="M847" s="74"/>
    </row>
    <row r="848" hidden="1">
      <c r="A848" s="174" t="str">
        <f t="shared" si="1"/>
        <v>1605344616</v>
      </c>
      <c r="B848" s="174">
        <f>VLOOKUP(A848, 'FEB VERIFIED - OPEN'!A:C, 3,0)</f>
        <v>841</v>
      </c>
      <c r="C848" s="174" t="s">
        <v>1240</v>
      </c>
      <c r="D848" s="174">
        <v>16053.0</v>
      </c>
      <c r="E848" s="298">
        <v>22521.0</v>
      </c>
      <c r="F848" s="177">
        <v>44616.0</v>
      </c>
      <c r="G848" s="299">
        <v>0.625</v>
      </c>
      <c r="H848" s="300"/>
      <c r="I848" s="174" t="s">
        <v>7464</v>
      </c>
      <c r="J848" s="174" t="s">
        <v>93</v>
      </c>
      <c r="K848" s="174" t="s">
        <v>731</v>
      </c>
      <c r="L848" s="155" t="s">
        <v>86</v>
      </c>
      <c r="M848" s="74"/>
    </row>
    <row r="849" hidden="1">
      <c r="A849" s="174" t="str">
        <f t="shared" si="1"/>
        <v>1058344616</v>
      </c>
      <c r="B849" s="174">
        <f>VLOOKUP(A849, 'FEB VERIFIED - OPEN'!A:C, 3,0)</f>
        <v>842</v>
      </c>
      <c r="C849" s="174" t="s">
        <v>1243</v>
      </c>
      <c r="D849" s="174">
        <v>10583.0</v>
      </c>
      <c r="E849" s="298">
        <v>24764.0</v>
      </c>
      <c r="F849" s="177">
        <v>44616.0</v>
      </c>
      <c r="G849" s="299">
        <v>0.6354166666666666</v>
      </c>
      <c r="H849" s="300"/>
      <c r="I849" s="174" t="s">
        <v>7464</v>
      </c>
      <c r="J849" s="174" t="s">
        <v>93</v>
      </c>
      <c r="K849" s="174" t="s">
        <v>813</v>
      </c>
      <c r="L849" s="155" t="s">
        <v>122</v>
      </c>
      <c r="M849" s="74"/>
    </row>
    <row r="850" hidden="1">
      <c r="A850" s="174" t="str">
        <f t="shared" si="1"/>
        <v>1669544616</v>
      </c>
      <c r="B850" s="174">
        <f>VLOOKUP(A850, 'FEB VERIFIED - OPEN'!A:C, 3,0)</f>
        <v>843</v>
      </c>
      <c r="C850" s="174" t="s">
        <v>1244</v>
      </c>
      <c r="D850" s="174">
        <v>16695.0</v>
      </c>
      <c r="E850" s="298">
        <v>22489.0</v>
      </c>
      <c r="F850" s="177">
        <v>44616.0</v>
      </c>
      <c r="G850" s="299">
        <v>0.6458333333333334</v>
      </c>
      <c r="H850" s="300"/>
      <c r="I850" s="174" t="s">
        <v>7473</v>
      </c>
      <c r="J850" s="174" t="s">
        <v>101</v>
      </c>
      <c r="K850" s="174" t="s">
        <v>117</v>
      </c>
      <c r="L850" s="155" t="s">
        <v>86</v>
      </c>
      <c r="M850" s="74"/>
    </row>
    <row r="851" hidden="1">
      <c r="A851" s="174" t="str">
        <f t="shared" si="1"/>
        <v>1758744616</v>
      </c>
      <c r="B851" s="174">
        <f>VLOOKUP(A851, 'FEB VERIFIED - OPEN'!A:C, 3,0)</f>
        <v>844</v>
      </c>
      <c r="C851" s="174" t="s">
        <v>1245</v>
      </c>
      <c r="D851" s="174">
        <v>17587.0</v>
      </c>
      <c r="E851" s="298">
        <v>25234.0</v>
      </c>
      <c r="F851" s="177">
        <v>44616.0</v>
      </c>
      <c r="G851" s="299">
        <v>0.6458333333333334</v>
      </c>
      <c r="H851" s="300"/>
      <c r="I851" s="174" t="s">
        <v>7473</v>
      </c>
      <c r="J851" s="174" t="s">
        <v>101</v>
      </c>
      <c r="K851" s="174" t="s">
        <v>147</v>
      </c>
      <c r="L851" s="155" t="s">
        <v>122</v>
      </c>
      <c r="M851" s="74"/>
    </row>
    <row r="852" hidden="1">
      <c r="A852" s="174" t="str">
        <f t="shared" si="1"/>
        <v>1764544616</v>
      </c>
      <c r="B852" s="174">
        <f>VLOOKUP(A852, 'FEB VERIFIED - OPEN'!A:C, 3,0)</f>
        <v>845</v>
      </c>
      <c r="C852" s="174" t="s">
        <v>1246</v>
      </c>
      <c r="D852" s="174">
        <v>17645.0</v>
      </c>
      <c r="E852" s="298">
        <v>28342.0</v>
      </c>
      <c r="F852" s="177">
        <v>44616.0</v>
      </c>
      <c r="G852" s="299">
        <v>0.6458333333333334</v>
      </c>
      <c r="H852" s="300"/>
      <c r="I852" s="174" t="s">
        <v>7464</v>
      </c>
      <c r="J852" s="174" t="s">
        <v>93</v>
      </c>
      <c r="K852" s="174" t="s">
        <v>335</v>
      </c>
      <c r="L852" s="155" t="s">
        <v>122</v>
      </c>
      <c r="M852" s="74"/>
    </row>
    <row r="853" hidden="1">
      <c r="A853" s="174" t="str">
        <f t="shared" si="1"/>
        <v>1635544617</v>
      </c>
      <c r="B853" s="174">
        <f>VLOOKUP(A853, 'FEB VERIFIED - OPEN'!A:C, 3,0)</f>
        <v>846</v>
      </c>
      <c r="C853" s="174" t="s">
        <v>1250</v>
      </c>
      <c r="D853" s="174">
        <v>16355.0</v>
      </c>
      <c r="E853" s="298">
        <v>13948.0</v>
      </c>
      <c r="F853" s="177">
        <v>44617.0</v>
      </c>
      <c r="G853" s="299">
        <v>0.3645833333333333</v>
      </c>
      <c r="H853" s="300"/>
      <c r="I853" s="174" t="s">
        <v>7470</v>
      </c>
      <c r="J853" s="174" t="s">
        <v>97</v>
      </c>
      <c r="K853" s="174" t="s">
        <v>154</v>
      </c>
      <c r="L853" s="155" t="s">
        <v>122</v>
      </c>
      <c r="M853" s="74"/>
    </row>
    <row r="854" hidden="1">
      <c r="A854" s="174" t="str">
        <f t="shared" si="1"/>
        <v>1625244617</v>
      </c>
      <c r="B854" s="174">
        <f>VLOOKUP(A854, 'FEB VERIFIED - OPEN'!A:C, 3,0)</f>
        <v>847</v>
      </c>
      <c r="C854" s="174" t="s">
        <v>1252</v>
      </c>
      <c r="D854" s="174">
        <v>16252.0</v>
      </c>
      <c r="E854" s="298">
        <v>31498.0</v>
      </c>
      <c r="F854" s="177">
        <v>44617.0</v>
      </c>
      <c r="G854" s="299">
        <v>0.3854166666666667</v>
      </c>
      <c r="H854" s="300"/>
      <c r="I854" s="174" t="s">
        <v>7473</v>
      </c>
      <c r="J854" s="174" t="s">
        <v>101</v>
      </c>
      <c r="K854" s="174" t="s">
        <v>189</v>
      </c>
      <c r="L854" s="155" t="s">
        <v>86</v>
      </c>
      <c r="M854" s="74"/>
    </row>
    <row r="855" hidden="1">
      <c r="A855" s="174" t="str">
        <f t="shared" si="1"/>
        <v>1560644617</v>
      </c>
      <c r="B855" s="174">
        <f>VLOOKUP(A855, 'FEB VERIFIED - OPEN'!A:C, 3,0)</f>
        <v>848</v>
      </c>
      <c r="C855" s="174" t="s">
        <v>1253</v>
      </c>
      <c r="D855" s="174">
        <v>15606.0</v>
      </c>
      <c r="E855" s="298">
        <v>21464.0</v>
      </c>
      <c r="F855" s="177">
        <v>44617.0</v>
      </c>
      <c r="G855" s="299">
        <v>0.3958333333333333</v>
      </c>
      <c r="H855" s="300"/>
      <c r="I855" s="174" t="s">
        <v>7473</v>
      </c>
      <c r="J855" s="174" t="s">
        <v>101</v>
      </c>
      <c r="K855" s="174" t="s">
        <v>813</v>
      </c>
      <c r="L855" s="155" t="s">
        <v>86</v>
      </c>
      <c r="M855" s="74"/>
    </row>
    <row r="856" hidden="1">
      <c r="A856" s="174" t="str">
        <f t="shared" si="1"/>
        <v>1623644617</v>
      </c>
      <c r="B856" s="174">
        <f>VLOOKUP(A856, 'FEB VERIFIED - OPEN'!A:C, 3,0)</f>
        <v>849</v>
      </c>
      <c r="C856" s="174" t="s">
        <v>1254</v>
      </c>
      <c r="D856" s="174">
        <v>16236.0</v>
      </c>
      <c r="E856" s="298">
        <v>20696.0</v>
      </c>
      <c r="F856" s="177">
        <v>44617.0</v>
      </c>
      <c r="G856" s="299">
        <v>0.40625</v>
      </c>
      <c r="H856" s="300"/>
      <c r="I856" s="174" t="s">
        <v>7473</v>
      </c>
      <c r="J856" s="174" t="s">
        <v>101</v>
      </c>
      <c r="K856" s="174" t="s">
        <v>186</v>
      </c>
      <c r="L856" s="155" t="s">
        <v>86</v>
      </c>
      <c r="M856" s="74"/>
    </row>
    <row r="857" hidden="1">
      <c r="A857" s="174" t="str">
        <f t="shared" si="1"/>
        <v>1087844617</v>
      </c>
      <c r="B857" s="174">
        <f>VLOOKUP(A857, 'FEB VERIFIED - OPEN'!A:C, 3,0)</f>
        <v>850</v>
      </c>
      <c r="C857" s="174" t="s">
        <v>1258</v>
      </c>
      <c r="D857" s="174">
        <v>10878.0</v>
      </c>
      <c r="E857" s="298">
        <v>25475.0</v>
      </c>
      <c r="F857" s="177">
        <v>44617.0</v>
      </c>
      <c r="G857" s="299">
        <v>0.4479166666666667</v>
      </c>
      <c r="H857" s="300"/>
      <c r="I857" s="174" t="s">
        <v>7473</v>
      </c>
      <c r="J857" s="174" t="s">
        <v>101</v>
      </c>
      <c r="K857" s="174" t="s">
        <v>147</v>
      </c>
      <c r="L857" s="155" t="s">
        <v>86</v>
      </c>
      <c r="M857" s="74"/>
    </row>
    <row r="858" hidden="1">
      <c r="A858" s="174" t="str">
        <f t="shared" si="1"/>
        <v>1578644617</v>
      </c>
      <c r="B858" s="174">
        <f>VLOOKUP(A858, 'FEB VERIFIED - OPEN'!A:C, 3,0)</f>
        <v>851</v>
      </c>
      <c r="C858" s="174" t="s">
        <v>1260</v>
      </c>
      <c r="D858" s="174">
        <v>15786.0</v>
      </c>
      <c r="E858" s="298">
        <v>21798.0</v>
      </c>
      <c r="F858" s="177">
        <v>44617.0</v>
      </c>
      <c r="G858" s="299">
        <v>0.5416666666666666</v>
      </c>
      <c r="H858" s="300"/>
      <c r="I858" s="174" t="s">
        <v>7473</v>
      </c>
      <c r="J858" s="174" t="s">
        <v>101</v>
      </c>
      <c r="K858" s="174" t="s">
        <v>117</v>
      </c>
      <c r="L858" s="155" t="s">
        <v>122</v>
      </c>
      <c r="M858" s="74"/>
    </row>
    <row r="859" hidden="1">
      <c r="A859" s="174" t="str">
        <f t="shared" si="1"/>
        <v>1663744617</v>
      </c>
      <c r="B859" s="174">
        <f>VLOOKUP(A859, 'FEB VERIFIED - OPEN'!A:C, 3,0)</f>
        <v>852</v>
      </c>
      <c r="C859" s="174" t="s">
        <v>1261</v>
      </c>
      <c r="D859" s="174">
        <v>16637.0</v>
      </c>
      <c r="E859" s="298">
        <v>30813.0</v>
      </c>
      <c r="F859" s="177">
        <v>44617.0</v>
      </c>
      <c r="G859" s="299">
        <v>0.5520833333333334</v>
      </c>
      <c r="H859" s="300"/>
      <c r="I859" s="174" t="s">
        <v>7473</v>
      </c>
      <c r="J859" s="174" t="s">
        <v>101</v>
      </c>
      <c r="K859" s="174" t="s">
        <v>405</v>
      </c>
      <c r="L859" s="155" t="s">
        <v>122</v>
      </c>
      <c r="M859" s="74"/>
    </row>
    <row r="860" hidden="1">
      <c r="A860" s="174" t="str">
        <f t="shared" si="1"/>
        <v>1727644617</v>
      </c>
      <c r="B860" s="174">
        <f>VLOOKUP(A860, 'FEB VERIFIED - OPEN'!A:C, 3,0)</f>
        <v>853</v>
      </c>
      <c r="C860" s="174" t="s">
        <v>7254</v>
      </c>
      <c r="D860" s="174">
        <v>17276.0</v>
      </c>
      <c r="E860" s="298">
        <v>25945.0</v>
      </c>
      <c r="F860" s="177">
        <v>44617.0</v>
      </c>
      <c r="G860" s="299">
        <v>0.5729166666666666</v>
      </c>
      <c r="H860" s="300"/>
      <c r="I860" s="174" t="s">
        <v>7473</v>
      </c>
      <c r="J860" s="174" t="s">
        <v>101</v>
      </c>
      <c r="K860" s="174" t="s">
        <v>308</v>
      </c>
      <c r="L860" s="155" t="s">
        <v>86</v>
      </c>
      <c r="M860" s="74"/>
    </row>
    <row r="861" hidden="1">
      <c r="A861" s="174" t="str">
        <f t="shared" si="1"/>
        <v>1100444617</v>
      </c>
      <c r="B861" s="174">
        <f>VLOOKUP(A861, 'FEB VERIFIED - OPEN'!A:C, 3,0)</f>
        <v>854</v>
      </c>
      <c r="C861" s="174" t="s">
        <v>1268</v>
      </c>
      <c r="D861" s="174">
        <v>11004.0</v>
      </c>
      <c r="E861" s="298">
        <v>27126.0</v>
      </c>
      <c r="F861" s="177">
        <v>44617.0</v>
      </c>
      <c r="G861" s="299">
        <v>0.6041666666666666</v>
      </c>
      <c r="H861" s="300"/>
      <c r="I861" s="174" t="s">
        <v>7473</v>
      </c>
      <c r="J861" s="174" t="s">
        <v>101</v>
      </c>
      <c r="K861" s="174" t="s">
        <v>291</v>
      </c>
      <c r="L861" s="155" t="s">
        <v>122</v>
      </c>
      <c r="M861" s="74"/>
    </row>
    <row r="862" hidden="1">
      <c r="A862" s="174" t="str">
        <f t="shared" si="1"/>
        <v>918744617</v>
      </c>
      <c r="B862" s="174">
        <f>VLOOKUP(A862, 'FEB VERIFIED - OPEN'!A:C, 3,0)</f>
        <v>855</v>
      </c>
      <c r="C862" s="174" t="s">
        <v>1269</v>
      </c>
      <c r="D862" s="174">
        <v>9187.0</v>
      </c>
      <c r="E862" s="298">
        <v>21033.0</v>
      </c>
      <c r="F862" s="177">
        <v>44617.0</v>
      </c>
      <c r="G862" s="299">
        <v>0.6145833333333334</v>
      </c>
      <c r="H862" s="300"/>
      <c r="I862" s="174" t="s">
        <v>7470</v>
      </c>
      <c r="J862" s="174" t="s">
        <v>97</v>
      </c>
      <c r="K862" s="174" t="s">
        <v>218</v>
      </c>
      <c r="L862" s="155" t="s">
        <v>86</v>
      </c>
      <c r="M862" s="74"/>
    </row>
    <row r="863" hidden="1">
      <c r="A863" s="174" t="str">
        <f t="shared" si="1"/>
        <v>1057344620</v>
      </c>
      <c r="B863" s="174">
        <f>VLOOKUP(A863, 'FEB VERIFIED - OPEN'!A:C, 3,0)</f>
        <v>856</v>
      </c>
      <c r="C863" s="174" t="s">
        <v>1278</v>
      </c>
      <c r="D863" s="174">
        <v>10573.0</v>
      </c>
      <c r="E863" s="298">
        <v>23562.0</v>
      </c>
      <c r="F863" s="177">
        <v>44620.0</v>
      </c>
      <c r="G863" s="299">
        <v>0.375</v>
      </c>
      <c r="H863" s="300"/>
      <c r="I863" s="174" t="s">
        <v>7470</v>
      </c>
      <c r="J863" s="174" t="s">
        <v>97</v>
      </c>
      <c r="K863" s="174" t="s">
        <v>147</v>
      </c>
      <c r="L863" s="155" t="s">
        <v>86</v>
      </c>
      <c r="M863" s="74"/>
    </row>
    <row r="864" hidden="1">
      <c r="A864" s="174" t="str">
        <f t="shared" si="1"/>
        <v>1176144620</v>
      </c>
      <c r="B864" s="174">
        <f>VLOOKUP(A864, 'FEB VERIFIED - OPEN'!A:C, 3,0)</f>
        <v>857</v>
      </c>
      <c r="C864" s="174" t="s">
        <v>1289</v>
      </c>
      <c r="D864" s="174">
        <v>11761.0</v>
      </c>
      <c r="E864" s="298">
        <v>32726.0</v>
      </c>
      <c r="F864" s="177">
        <v>44620.0</v>
      </c>
      <c r="G864" s="299">
        <v>0.4166666666666667</v>
      </c>
      <c r="H864" s="300"/>
      <c r="I864" s="174" t="s">
        <v>7470</v>
      </c>
      <c r="J864" s="174" t="s">
        <v>97</v>
      </c>
      <c r="K864" s="174" t="s">
        <v>174</v>
      </c>
      <c r="L864" s="155" t="s">
        <v>122</v>
      </c>
      <c r="M864" s="74"/>
    </row>
    <row r="865" hidden="1">
      <c r="A865" s="174" t="str">
        <f t="shared" si="1"/>
        <v>1222444620</v>
      </c>
      <c r="B865" s="174">
        <f>VLOOKUP(A865, 'FEB VERIFIED - OPEN'!A:C, 3,0)</f>
        <v>858</v>
      </c>
      <c r="C865" s="174" t="s">
        <v>1287</v>
      </c>
      <c r="D865" s="174">
        <v>12224.0</v>
      </c>
      <c r="E865" s="298">
        <v>28683.0</v>
      </c>
      <c r="F865" s="177">
        <v>44620.0</v>
      </c>
      <c r="G865" s="299">
        <v>0.40625</v>
      </c>
      <c r="H865" s="300"/>
      <c r="I865" s="174" t="s">
        <v>7470</v>
      </c>
      <c r="J865" s="174" t="s">
        <v>97</v>
      </c>
      <c r="K865" s="174" t="s">
        <v>189</v>
      </c>
      <c r="L865" s="155" t="s">
        <v>86</v>
      </c>
      <c r="M865" s="74"/>
    </row>
    <row r="866" hidden="1">
      <c r="A866" s="174" t="str">
        <f t="shared" si="1"/>
        <v>1418644620</v>
      </c>
      <c r="B866" s="174">
        <f>VLOOKUP(A866, 'FEB VERIFIED - OPEN'!A:C, 3,0)</f>
        <v>859</v>
      </c>
      <c r="C866" s="174" t="s">
        <v>1312</v>
      </c>
      <c r="D866" s="174">
        <v>14186.0</v>
      </c>
      <c r="E866" s="298">
        <v>22075.0</v>
      </c>
      <c r="F866" s="177">
        <v>44620.0</v>
      </c>
      <c r="G866" s="299">
        <v>0.6458333333333334</v>
      </c>
      <c r="H866" s="300"/>
      <c r="I866" s="174" t="s">
        <v>7473</v>
      </c>
      <c r="J866" s="174" t="s">
        <v>101</v>
      </c>
      <c r="K866" s="174" t="s">
        <v>147</v>
      </c>
      <c r="L866" s="155" t="s">
        <v>122</v>
      </c>
      <c r="M866" s="74"/>
    </row>
    <row r="867" hidden="1">
      <c r="A867" s="174" t="str">
        <f t="shared" si="1"/>
        <v>1461244620</v>
      </c>
      <c r="B867" s="174">
        <f>VLOOKUP(A867, 'FEB VERIFIED - OPEN'!A:C, 3,0)</f>
        <v>860</v>
      </c>
      <c r="C867" s="174" t="s">
        <v>1291</v>
      </c>
      <c r="D867" s="174">
        <v>14612.0</v>
      </c>
      <c r="E867" s="298">
        <v>15554.0</v>
      </c>
      <c r="F867" s="177">
        <v>44620.0</v>
      </c>
      <c r="G867" s="299">
        <v>0.4375</v>
      </c>
      <c r="H867" s="300"/>
      <c r="I867" s="174" t="s">
        <v>7473</v>
      </c>
      <c r="J867" s="174" t="s">
        <v>101</v>
      </c>
      <c r="K867" s="174" t="s">
        <v>137</v>
      </c>
      <c r="L867" s="155" t="s">
        <v>122</v>
      </c>
      <c r="M867" s="74"/>
    </row>
    <row r="868" hidden="1">
      <c r="A868" s="174" t="str">
        <f t="shared" si="1"/>
        <v>1475344620</v>
      </c>
      <c r="B868" s="174">
        <f>VLOOKUP(A868, 'FEB VERIFIED - OPEN'!A:C, 3,0)</f>
        <v>861</v>
      </c>
      <c r="C868" s="174" t="s">
        <v>1275</v>
      </c>
      <c r="D868" s="174">
        <v>14753.0</v>
      </c>
      <c r="E868" s="298">
        <v>27070.0</v>
      </c>
      <c r="F868" s="177">
        <v>44620.0</v>
      </c>
      <c r="G868" s="299">
        <v>0.3541666666666667</v>
      </c>
      <c r="H868" s="300"/>
      <c r="I868" s="174" t="s">
        <v>7473</v>
      </c>
      <c r="J868" s="174" t="s">
        <v>101</v>
      </c>
      <c r="K868" s="174" t="s">
        <v>147</v>
      </c>
      <c r="L868" s="155" t="s">
        <v>86</v>
      </c>
      <c r="M868" s="74"/>
    </row>
    <row r="869" hidden="1">
      <c r="A869" s="174" t="str">
        <f t="shared" si="1"/>
        <v>1490944620</v>
      </c>
      <c r="B869" s="174">
        <f>VLOOKUP(A869, 'FEB VERIFIED - OPEN'!A:C, 3,0)</f>
        <v>862</v>
      </c>
      <c r="C869" s="174" t="s">
        <v>1280</v>
      </c>
      <c r="D869" s="174">
        <v>14909.0</v>
      </c>
      <c r="E869" s="298">
        <v>24721.0</v>
      </c>
      <c r="F869" s="177">
        <v>44620.0</v>
      </c>
      <c r="G869" s="299">
        <v>0.3854166666666667</v>
      </c>
      <c r="H869" s="300"/>
      <c r="I869" s="174" t="s">
        <v>7473</v>
      </c>
      <c r="J869" s="174" t="s">
        <v>101</v>
      </c>
      <c r="K869" s="174" t="s">
        <v>731</v>
      </c>
      <c r="L869" s="155" t="s">
        <v>86</v>
      </c>
      <c r="M869" s="74"/>
    </row>
    <row r="870" hidden="1">
      <c r="A870" s="174" t="str">
        <f t="shared" si="1"/>
        <v>1517544620</v>
      </c>
      <c r="B870" s="174">
        <f>VLOOKUP(A870, 'FEB VERIFIED - OPEN'!A:C, 3,0)</f>
        <v>863</v>
      </c>
      <c r="C870" s="174" t="s">
        <v>1300</v>
      </c>
      <c r="D870" s="174">
        <v>15175.0</v>
      </c>
      <c r="E870" s="298">
        <v>14364.0</v>
      </c>
      <c r="F870" s="177">
        <v>44620.0</v>
      </c>
      <c r="G870" s="299">
        <v>0.5520833333333334</v>
      </c>
      <c r="H870" s="300"/>
      <c r="I870" s="174" t="s">
        <v>7470</v>
      </c>
      <c r="J870" s="174" t="s">
        <v>97</v>
      </c>
      <c r="K870" s="174" t="s">
        <v>89</v>
      </c>
      <c r="L870" s="155" t="s">
        <v>122</v>
      </c>
      <c r="M870" s="74"/>
    </row>
    <row r="871" hidden="1">
      <c r="A871" s="174" t="str">
        <f t="shared" si="1"/>
        <v>1537544620</v>
      </c>
      <c r="B871" s="174">
        <f>VLOOKUP(A871, 'FEB VERIFIED - OPEN'!A:C, 3,0)</f>
        <v>864</v>
      </c>
      <c r="C871" s="174" t="s">
        <v>1295</v>
      </c>
      <c r="D871" s="174">
        <v>15375.0</v>
      </c>
      <c r="E871" s="298">
        <v>26002.0</v>
      </c>
      <c r="F871" s="177">
        <v>44620.0</v>
      </c>
      <c r="G871" s="299">
        <v>0.4583333333333333</v>
      </c>
      <c r="H871" s="300"/>
      <c r="I871" s="174" t="s">
        <v>7473</v>
      </c>
      <c r="J871" s="174" t="s">
        <v>101</v>
      </c>
      <c r="K871" s="174" t="s">
        <v>179</v>
      </c>
      <c r="L871" s="155" t="s">
        <v>122</v>
      </c>
      <c r="M871" s="74"/>
    </row>
    <row r="872" hidden="1">
      <c r="A872" s="174" t="str">
        <f t="shared" si="1"/>
        <v>1554944620</v>
      </c>
      <c r="B872" s="174">
        <f>VLOOKUP(A872, 'FEB VERIFIED - OPEN'!A:C, 3,0)</f>
        <v>865</v>
      </c>
      <c r="C872" s="174" t="s">
        <v>205</v>
      </c>
      <c r="D872" s="174">
        <v>15549.0</v>
      </c>
      <c r="E872" s="298">
        <v>27220.0</v>
      </c>
      <c r="F872" s="177">
        <v>44620.0</v>
      </c>
      <c r="G872" s="299">
        <v>0.4375</v>
      </c>
      <c r="H872" s="300"/>
      <c r="I872" s="174" t="s">
        <v>7470</v>
      </c>
      <c r="J872" s="174" t="s">
        <v>97</v>
      </c>
      <c r="K872" s="174" t="s">
        <v>206</v>
      </c>
      <c r="L872" s="155" t="s">
        <v>122</v>
      </c>
      <c r="M872" s="74"/>
    </row>
    <row r="873" hidden="1">
      <c r="A873" s="174" t="str">
        <f t="shared" si="1"/>
        <v>1612844620</v>
      </c>
      <c r="B873" s="174">
        <f>VLOOKUP(A873, 'FEB VERIFIED - OPEN'!A:C, 3,0)</f>
        <v>866</v>
      </c>
      <c r="C873" s="174" t="s">
        <v>1309</v>
      </c>
      <c r="D873" s="174">
        <v>16128.0</v>
      </c>
      <c r="E873" s="298">
        <v>16663.0</v>
      </c>
      <c r="F873" s="177">
        <v>44620.0</v>
      </c>
      <c r="G873" s="299">
        <v>0.625</v>
      </c>
      <c r="H873" s="300"/>
      <c r="I873" s="174" t="s">
        <v>7470</v>
      </c>
      <c r="J873" s="174" t="s">
        <v>93</v>
      </c>
      <c r="K873" s="174" t="s">
        <v>186</v>
      </c>
      <c r="L873" s="155" t="s">
        <v>122</v>
      </c>
      <c r="M873" s="74"/>
    </row>
    <row r="874" hidden="1">
      <c r="A874" s="174" t="str">
        <f t="shared" si="1"/>
        <v>1765744620</v>
      </c>
      <c r="B874" s="174">
        <f>VLOOKUP(A874, 'FEB VERIFIED - OPEN'!A:C, 3,0)</f>
        <v>867</v>
      </c>
      <c r="C874" s="174" t="s">
        <v>1292</v>
      </c>
      <c r="D874" s="174">
        <v>17657.0</v>
      </c>
      <c r="E874" s="298">
        <v>21009.0</v>
      </c>
      <c r="F874" s="177">
        <v>44620.0</v>
      </c>
      <c r="G874" s="299">
        <v>0.4479166666666667</v>
      </c>
      <c r="H874" s="300"/>
      <c r="I874" s="174" t="s">
        <v>7470</v>
      </c>
      <c r="J874" s="174" t="s">
        <v>97</v>
      </c>
      <c r="K874" s="174" t="s">
        <v>174</v>
      </c>
      <c r="L874" s="155" t="s">
        <v>96</v>
      </c>
      <c r="M874" s="74"/>
    </row>
    <row r="875" hidden="1">
      <c r="A875" s="174" t="str">
        <f t="shared" si="1"/>
        <v>1788744620</v>
      </c>
      <c r="B875" s="174">
        <f>VLOOKUP(A875, 'FEB VERIFIED - OPEN'!A:C, 3,0)</f>
        <v>868</v>
      </c>
      <c r="C875" s="174" t="s">
        <v>7369</v>
      </c>
      <c r="D875" s="174">
        <v>17887.0</v>
      </c>
      <c r="E875" s="298">
        <v>20748.0</v>
      </c>
      <c r="F875" s="177">
        <v>44620.0</v>
      </c>
      <c r="G875" s="299">
        <v>0.34375</v>
      </c>
      <c r="H875" s="300"/>
      <c r="I875" s="174" t="s">
        <v>7470</v>
      </c>
      <c r="J875" s="174" t="s">
        <v>97</v>
      </c>
      <c r="K875" s="174" t="s">
        <v>94</v>
      </c>
      <c r="L875" s="155" t="s">
        <v>96</v>
      </c>
      <c r="M875" s="74"/>
    </row>
    <row r="876" hidden="1">
      <c r="A876" s="174" t="str">
        <f t="shared" si="1"/>
        <v>1800944620</v>
      </c>
      <c r="B876" s="174">
        <f>VLOOKUP(A876, 'FEB VERIFIED - OPEN'!A:C, 3,0)</f>
        <v>869</v>
      </c>
      <c r="C876" s="174" t="s">
        <v>1304</v>
      </c>
      <c r="D876" s="174">
        <v>18009.0</v>
      </c>
      <c r="E876" s="298">
        <v>21752.0</v>
      </c>
      <c r="F876" s="177">
        <v>44620.0</v>
      </c>
      <c r="G876" s="299">
        <v>0.5625</v>
      </c>
      <c r="H876" s="300"/>
      <c r="I876" s="174" t="s">
        <v>7470</v>
      </c>
      <c r="J876" s="174" t="s">
        <v>97</v>
      </c>
      <c r="K876" s="174" t="s">
        <v>308</v>
      </c>
      <c r="L876" s="155" t="s">
        <v>96</v>
      </c>
      <c r="M876" s="74"/>
    </row>
    <row r="877" hidden="1">
      <c r="A877" s="174" t="str">
        <f t="shared" si="1"/>
        <v>1810544620</v>
      </c>
      <c r="B877" s="174">
        <f>VLOOKUP(A877, 'FEB VERIFIED - OPEN'!A:C, 3,0)</f>
        <v>870</v>
      </c>
      <c r="C877" s="174" t="s">
        <v>1308</v>
      </c>
      <c r="D877" s="174">
        <v>18105.0</v>
      </c>
      <c r="E877" s="298">
        <v>20582.0</v>
      </c>
      <c r="F877" s="177">
        <v>44620.0</v>
      </c>
      <c r="G877" s="299">
        <v>0.6145833333333334</v>
      </c>
      <c r="H877" s="300"/>
      <c r="I877" s="174" t="s">
        <v>7473</v>
      </c>
      <c r="J877" s="174" t="s">
        <v>97</v>
      </c>
      <c r="K877" s="174" t="s">
        <v>154</v>
      </c>
      <c r="L877" s="155" t="s">
        <v>96</v>
      </c>
      <c r="M877" s="74"/>
    </row>
    <row r="878" hidden="1">
      <c r="A878" s="174" t="str">
        <f t="shared" si="1"/>
        <v>1817144620</v>
      </c>
      <c r="B878" s="174">
        <f>VLOOKUP(A878, 'FEB VERIFIED - OPEN'!A:C, 3,0)</f>
        <v>871</v>
      </c>
      <c r="C878" s="174" t="s">
        <v>1305</v>
      </c>
      <c r="D878" s="174">
        <v>18171.0</v>
      </c>
      <c r="E878" s="298">
        <v>20639.0</v>
      </c>
      <c r="F878" s="177">
        <v>44620.0</v>
      </c>
      <c r="G878" s="299">
        <v>0.59375</v>
      </c>
      <c r="H878" s="300"/>
      <c r="I878" s="174" t="s">
        <v>7470</v>
      </c>
      <c r="J878" s="174" t="s">
        <v>97</v>
      </c>
      <c r="K878" s="174" t="s">
        <v>166</v>
      </c>
      <c r="L878" s="155" t="s">
        <v>96</v>
      </c>
      <c r="M878" s="74"/>
    </row>
    <row r="879" hidden="1">
      <c r="A879" s="174" t="str">
        <f t="shared" si="1"/>
        <v>1819944620</v>
      </c>
      <c r="B879" s="174">
        <f>VLOOKUP(A879, 'FEB VERIFIED - OPEN'!A:C, 3,0)</f>
        <v>872</v>
      </c>
      <c r="C879" s="174" t="s">
        <v>1284</v>
      </c>
      <c r="D879" s="174">
        <v>18199.0</v>
      </c>
      <c r="E879" s="298">
        <v>17766.0</v>
      </c>
      <c r="F879" s="177">
        <v>44620.0</v>
      </c>
      <c r="G879" s="299">
        <v>0.3958333333333333</v>
      </c>
      <c r="H879" s="300"/>
      <c r="I879" s="174" t="s">
        <v>7470</v>
      </c>
      <c r="J879" s="174" t="s">
        <v>97</v>
      </c>
      <c r="K879" s="174" t="s">
        <v>89</v>
      </c>
      <c r="L879" s="155" t="s">
        <v>96</v>
      </c>
      <c r="M879" s="74"/>
    </row>
    <row r="880" hidden="1">
      <c r="A880" s="174" t="str">
        <f t="shared" si="1"/>
        <v>1820144620</v>
      </c>
      <c r="B880" s="174">
        <f>VLOOKUP(A880, 'FEB VERIFIED - OPEN'!A:C, 3,0)</f>
        <v>873</v>
      </c>
      <c r="C880" s="174" t="s">
        <v>1277</v>
      </c>
      <c r="D880" s="174">
        <v>18201.0</v>
      </c>
      <c r="E880" s="298">
        <v>17292.0</v>
      </c>
      <c r="F880" s="177">
        <v>44620.0</v>
      </c>
      <c r="G880" s="299">
        <v>0.3645833333333333</v>
      </c>
      <c r="H880" s="300"/>
      <c r="I880" s="174" t="s">
        <v>7470</v>
      </c>
      <c r="J880" s="174" t="s">
        <v>97</v>
      </c>
      <c r="K880" s="174" t="s">
        <v>89</v>
      </c>
      <c r="L880" s="155" t="s">
        <v>96</v>
      </c>
      <c r="M880" s="74"/>
    </row>
    <row r="881" hidden="1">
      <c r="A881" s="174" t="str">
        <f t="shared" si="1"/>
        <v>1820244620</v>
      </c>
      <c r="B881" s="174">
        <f>VLOOKUP(A881, 'FEB VERIFIED - OPEN'!A:C, 3,0)</f>
        <v>874</v>
      </c>
      <c r="C881" s="174" t="s">
        <v>1306</v>
      </c>
      <c r="D881" s="174">
        <v>18202.0</v>
      </c>
      <c r="E881" s="298">
        <v>23015.0</v>
      </c>
      <c r="F881" s="177">
        <v>44620.0</v>
      </c>
      <c r="G881" s="299">
        <v>0.59375</v>
      </c>
      <c r="H881" s="300"/>
      <c r="I881" s="174" t="s">
        <v>7470</v>
      </c>
      <c r="J881" s="174" t="s">
        <v>97</v>
      </c>
      <c r="K881" s="174" t="s">
        <v>405</v>
      </c>
      <c r="L881" s="155" t="s">
        <v>96</v>
      </c>
      <c r="M881" s="74"/>
    </row>
    <row r="882" hidden="1">
      <c r="A882" s="174" t="str">
        <f t="shared" si="1"/>
        <v>1820544620</v>
      </c>
      <c r="B882" s="174">
        <f>VLOOKUP(A882, 'FEB VERIFIED - OPEN'!A:C, 3,0)</f>
        <v>875</v>
      </c>
      <c r="C882" s="174" t="s">
        <v>1293</v>
      </c>
      <c r="D882" s="174">
        <v>18205.0</v>
      </c>
      <c r="E882" s="298">
        <v>34355.0</v>
      </c>
      <c r="F882" s="177">
        <v>44620.0</v>
      </c>
      <c r="G882" s="299">
        <v>0.4479166666666667</v>
      </c>
      <c r="H882" s="300"/>
      <c r="I882" s="174" t="s">
        <v>7470</v>
      </c>
      <c r="J882" s="174" t="s">
        <v>97</v>
      </c>
      <c r="K882" s="174" t="s">
        <v>179</v>
      </c>
      <c r="L882" s="155" t="s">
        <v>96</v>
      </c>
      <c r="M882" s="74"/>
    </row>
    <row r="883" hidden="1">
      <c r="A883" s="174" t="str">
        <f t="shared" si="1"/>
        <v>1824644620</v>
      </c>
      <c r="B883" s="174">
        <f>VLOOKUP(A883, 'FEB VERIFIED - OPEN'!A:C, 3,0)</f>
        <v>876</v>
      </c>
      <c r="C883" s="174" t="s">
        <v>1290</v>
      </c>
      <c r="D883" s="174">
        <v>18246.0</v>
      </c>
      <c r="E883" s="298">
        <v>31137.0</v>
      </c>
      <c r="F883" s="177">
        <v>44620.0</v>
      </c>
      <c r="G883" s="299">
        <v>0.4166666666666667</v>
      </c>
      <c r="H883" s="300"/>
      <c r="I883" s="174" t="s">
        <v>7470</v>
      </c>
      <c r="J883" s="174" t="s">
        <v>97</v>
      </c>
      <c r="K883" s="174" t="s">
        <v>577</v>
      </c>
      <c r="L883" s="155" t="s">
        <v>96</v>
      </c>
      <c r="M883" s="74"/>
    </row>
    <row r="884" hidden="1">
      <c r="A884" s="174" t="str">
        <f t="shared" si="1"/>
        <v>1807044607</v>
      </c>
      <c r="B884" s="174" t="str">
        <f>VLOOKUP(A884, 'FEB VERIFIED - OPEN'!A:C, 3,0)</f>
        <v>#N/A</v>
      </c>
      <c r="C884" s="174" t="s">
        <v>8744</v>
      </c>
      <c r="D884" s="174">
        <v>18070.0</v>
      </c>
      <c r="E884" s="298">
        <v>29140.0</v>
      </c>
      <c r="F884" s="177">
        <v>44607.0</v>
      </c>
      <c r="G884" s="299">
        <v>0.4479166666666667</v>
      </c>
      <c r="H884" s="174" t="s">
        <v>7463</v>
      </c>
      <c r="I884" s="174" t="s">
        <v>7472</v>
      </c>
      <c r="J884" s="174" t="s">
        <v>97</v>
      </c>
      <c r="K884" s="174" t="s">
        <v>747</v>
      </c>
      <c r="L884" s="155" t="s">
        <v>96</v>
      </c>
      <c r="M884" s="302" t="s">
        <v>8726</v>
      </c>
    </row>
  </sheetData>
  <autoFilter ref="$A$1:$M$884">
    <filterColumn colId="5">
      <filters>
        <filter val="02/08/22"/>
      </filters>
    </filterColumn>
    <filterColumn colId="11">
      <filters>
        <filter val="UA-NWPT"/>
        <filter val="UA"/>
      </filters>
    </filterColumn>
    <filterColumn colId="12">
      <filters blank="1">
        <filter val="SE CAMBIO SEGURO 02/11/22"/>
        <filter val="cancelled per Belem"/>
        <filter val="Swab"/>
        <filter val="swab"/>
        <filter val="outbound"/>
        <filter val="corresponde UA"/>
        <filter val="QUEST"/>
      </filters>
    </filterColumn>
  </autoFilter>
  <conditionalFormatting sqref="L649 L710 L719 L870 L874 L884">
    <cfRule type="expression" dxfId="0" priority="1">
      <formula>#REF!="AMBETTER - SUPERIOR"</formula>
    </cfRule>
  </conditionalFormatting>
  <conditionalFormatting sqref="L649 L710 L719 L870 L874 L884">
    <cfRule type="expression" dxfId="0" priority="2">
      <formula>#REF!="SUPERIOR HEALTH PLAN"</formula>
    </cfRule>
  </conditionalFormatting>
  <conditionalFormatting sqref="L649 L710 L719 L870 L874 L884">
    <cfRule type="expression" dxfId="4" priority="3">
      <formula>$J649="HUMANA CHOICE CARE"</formula>
    </cfRule>
  </conditionalFormatting>
  <conditionalFormatting sqref="L649 L710 L719 L870 L874 L884">
    <cfRule type="expression" dxfId="4" priority="4">
      <formula>$J649="HUMANA OPEN ACCESS PLAN"</formula>
    </cfRule>
  </conditionalFormatting>
  <conditionalFormatting sqref="L649 L710 L719 L870 L874 L884">
    <cfRule type="expression" dxfId="8" priority="5">
      <formula>$J649="OUTUA-PrRW"</formula>
    </cfRule>
  </conditionalFormatting>
  <conditionalFormatting sqref="L649 L710 L719 L870 L874 L884">
    <cfRule type="expression" dxfId="8" priority="6">
      <formula>$J649="OUTUA-FURW"</formula>
    </cfRule>
  </conditionalFormatting>
  <conditionalFormatting sqref="L649 L710 L719 L870 L874 L884">
    <cfRule type="expression" dxfId="8" priority="7">
      <formula>$J649="OUTUA-NWRW"</formula>
    </cfRule>
  </conditionalFormatting>
  <conditionalFormatting sqref="L649 L710 L719 L870 L874 L884">
    <cfRule type="expression" dxfId="9" priority="8">
      <formula>$J649="OUTSA-RW"</formula>
    </cfRule>
  </conditionalFormatting>
  <conditionalFormatting sqref="L622">
    <cfRule type="expression" dxfId="0" priority="9">
      <formula>#REF!="AMBETTER - SUPERIOR"</formula>
    </cfRule>
  </conditionalFormatting>
  <conditionalFormatting sqref="L622">
    <cfRule type="expression" dxfId="0" priority="10">
      <formula>#REF!="SUPERIOR HEALTH PLAN"</formula>
    </cfRule>
  </conditionalFormatting>
  <conditionalFormatting sqref="L622">
    <cfRule type="expression" dxfId="4" priority="11">
      <formula>$J622="HUMANA CHOICE CARE"</formula>
    </cfRule>
  </conditionalFormatting>
  <conditionalFormatting sqref="L622">
    <cfRule type="expression" dxfId="4" priority="12">
      <formula>$J622="HUMANA OPEN ACCESS PLAN"</formula>
    </cfRule>
  </conditionalFormatting>
  <conditionalFormatting sqref="L622">
    <cfRule type="expression" dxfId="8" priority="13">
      <formula>$J622="OUTUA-PrRW"</formula>
    </cfRule>
  </conditionalFormatting>
  <conditionalFormatting sqref="L622">
    <cfRule type="expression" dxfId="8" priority="14">
      <formula>$J622="OUTUA-FURW"</formula>
    </cfRule>
  </conditionalFormatting>
  <conditionalFormatting sqref="L622">
    <cfRule type="expression" dxfId="8" priority="15">
      <formula>$J622="OUTUA-NWRW"</formula>
    </cfRule>
  </conditionalFormatting>
  <conditionalFormatting sqref="L622">
    <cfRule type="expression" dxfId="9" priority="16">
      <formula>$J622="OUTSA-RW"</formula>
    </cfRule>
  </conditionalFormatting>
  <conditionalFormatting sqref="L618">
    <cfRule type="expression" dxfId="0" priority="17">
      <formula>#REF!="AMBETTER - SUPERIOR"</formula>
    </cfRule>
  </conditionalFormatting>
  <conditionalFormatting sqref="L618">
    <cfRule type="expression" dxfId="0" priority="18">
      <formula>#REF!="SUPERIOR HEALTH PLAN"</formula>
    </cfRule>
  </conditionalFormatting>
  <conditionalFormatting sqref="L618">
    <cfRule type="expression" dxfId="4" priority="19">
      <formula>$J618="HUMANA CHOICE CARE"</formula>
    </cfRule>
  </conditionalFormatting>
  <conditionalFormatting sqref="L618">
    <cfRule type="expression" dxfId="4" priority="20">
      <formula>$J618="HUMANA OPEN ACCESS PLAN"</formula>
    </cfRule>
  </conditionalFormatting>
  <conditionalFormatting sqref="L618">
    <cfRule type="expression" dxfId="8" priority="21">
      <formula>$J618="OUTUA-PrRW"</formula>
    </cfRule>
  </conditionalFormatting>
  <conditionalFormatting sqref="L618">
    <cfRule type="expression" dxfId="8" priority="22">
      <formula>$J618="OUTUA-FURW"</formula>
    </cfRule>
  </conditionalFormatting>
  <conditionalFormatting sqref="L618">
    <cfRule type="expression" dxfId="8" priority="23">
      <formula>$J618="OUTUA-NWRW"</formula>
    </cfRule>
  </conditionalFormatting>
  <conditionalFormatting sqref="L618">
    <cfRule type="expression" dxfId="9" priority="24">
      <formula>$J618="OUTSA-RW"</formula>
    </cfRule>
  </conditionalFormatting>
  <conditionalFormatting sqref="L594">
    <cfRule type="expression" dxfId="0" priority="25">
      <formula>#REF!="AMBETTER - SUPERIOR"</formula>
    </cfRule>
  </conditionalFormatting>
  <conditionalFormatting sqref="L594">
    <cfRule type="expression" dxfId="0" priority="26">
      <formula>#REF!="SUPERIOR HEALTH PLAN"</formula>
    </cfRule>
  </conditionalFormatting>
  <conditionalFormatting sqref="L594">
    <cfRule type="expression" dxfId="4" priority="27">
      <formula>$J594="HUMANA CHOICE CARE"</formula>
    </cfRule>
  </conditionalFormatting>
  <conditionalFormatting sqref="L594">
    <cfRule type="expression" dxfId="4" priority="28">
      <formula>$J594="HUMANA OPEN ACCESS PLAN"</formula>
    </cfRule>
  </conditionalFormatting>
  <conditionalFormatting sqref="L594">
    <cfRule type="expression" dxfId="8" priority="29">
      <formula>$J594="OUTUA-PrRW"</formula>
    </cfRule>
  </conditionalFormatting>
  <conditionalFormatting sqref="L594">
    <cfRule type="expression" dxfId="8" priority="30">
      <formula>$J594="OUTUA-FURW"</formula>
    </cfRule>
  </conditionalFormatting>
  <conditionalFormatting sqref="L594">
    <cfRule type="expression" dxfId="8" priority="31">
      <formula>$J594="OUTUA-NWRW"</formula>
    </cfRule>
  </conditionalFormatting>
  <conditionalFormatting sqref="L594">
    <cfRule type="expression" dxfId="9" priority="32">
      <formula>$J594="OUTSA-RW"</formula>
    </cfRule>
  </conditionalFormatting>
  <conditionalFormatting sqref="L585">
    <cfRule type="expression" dxfId="0" priority="33">
      <formula>#REF!="AMBETTER - SUPERIOR"</formula>
    </cfRule>
  </conditionalFormatting>
  <conditionalFormatting sqref="L585">
    <cfRule type="expression" dxfId="0" priority="34">
      <formula>#REF!="SUPERIOR HEALTH PLAN"</formula>
    </cfRule>
  </conditionalFormatting>
  <conditionalFormatting sqref="L585">
    <cfRule type="expression" dxfId="4" priority="35">
      <formula>$J585="HUMANA CHOICE CARE"</formula>
    </cfRule>
  </conditionalFormatting>
  <conditionalFormatting sqref="L585">
    <cfRule type="expression" dxfId="4" priority="36">
      <formula>$J585="HUMANA OPEN ACCESS PLAN"</formula>
    </cfRule>
  </conditionalFormatting>
  <conditionalFormatting sqref="L585">
    <cfRule type="expression" dxfId="8" priority="37">
      <formula>$J585="OUTUA-PrRW"</formula>
    </cfRule>
  </conditionalFormatting>
  <conditionalFormatting sqref="L585">
    <cfRule type="expression" dxfId="8" priority="38">
      <formula>$J585="OUTUA-FURW"</formula>
    </cfRule>
  </conditionalFormatting>
  <conditionalFormatting sqref="L585">
    <cfRule type="expression" dxfId="8" priority="39">
      <formula>$J585="OUTUA-NWRW"</formula>
    </cfRule>
  </conditionalFormatting>
  <conditionalFormatting sqref="L585">
    <cfRule type="expression" dxfId="9" priority="40">
      <formula>$J585="OUTSA-RW"</formula>
    </cfRule>
  </conditionalFormatting>
  <conditionalFormatting sqref="L581">
    <cfRule type="expression" dxfId="0" priority="41">
      <formula>#REF!="AMBETTER - SUPERIOR"</formula>
    </cfRule>
  </conditionalFormatting>
  <conditionalFormatting sqref="L581">
    <cfRule type="expression" dxfId="0" priority="42">
      <formula>#REF!="SUPERIOR HEALTH PLAN"</formula>
    </cfRule>
  </conditionalFormatting>
  <conditionalFormatting sqref="L581">
    <cfRule type="expression" dxfId="4" priority="43">
      <formula>$J581="HUMANA CHOICE CARE"</formula>
    </cfRule>
  </conditionalFormatting>
  <conditionalFormatting sqref="L581">
    <cfRule type="expression" dxfId="4" priority="44">
      <formula>$J581="HUMANA OPEN ACCESS PLAN"</formula>
    </cfRule>
  </conditionalFormatting>
  <conditionalFormatting sqref="L581">
    <cfRule type="expression" dxfId="8" priority="45">
      <formula>$J581="OUTUA-PrRW"</formula>
    </cfRule>
  </conditionalFormatting>
  <conditionalFormatting sqref="L581">
    <cfRule type="expression" dxfId="8" priority="46">
      <formula>$J581="OUTUA-FURW"</formula>
    </cfRule>
  </conditionalFormatting>
  <conditionalFormatting sqref="L581">
    <cfRule type="expression" dxfId="8" priority="47">
      <formula>$J581="OUTUA-NWRW"</formula>
    </cfRule>
  </conditionalFormatting>
  <conditionalFormatting sqref="L581">
    <cfRule type="expression" dxfId="9" priority="48">
      <formula>$J581="OUTSA-RW"</formula>
    </cfRule>
  </conditionalFormatting>
  <conditionalFormatting sqref="L573">
    <cfRule type="expression" dxfId="0" priority="49">
      <formula>#REF!="AMBETTER - SUPERIOR"</formula>
    </cfRule>
  </conditionalFormatting>
  <conditionalFormatting sqref="L573">
    <cfRule type="expression" dxfId="0" priority="50">
      <formula>#REF!="SUPERIOR HEALTH PLAN"</formula>
    </cfRule>
  </conditionalFormatting>
  <conditionalFormatting sqref="L573">
    <cfRule type="expression" dxfId="4" priority="51">
      <formula>$J573="HUMANA CHOICE CARE"</formula>
    </cfRule>
  </conditionalFormatting>
  <conditionalFormatting sqref="L573">
    <cfRule type="expression" dxfId="4" priority="52">
      <formula>$J573="HUMANA OPEN ACCESS PLAN"</formula>
    </cfRule>
  </conditionalFormatting>
  <conditionalFormatting sqref="L573">
    <cfRule type="expression" dxfId="8" priority="53">
      <formula>$J573="OUTUA-PrRW"</formula>
    </cfRule>
  </conditionalFormatting>
  <conditionalFormatting sqref="L573">
    <cfRule type="expression" dxfId="8" priority="54">
      <formula>$J573="OUTUA-FURW"</formula>
    </cfRule>
  </conditionalFormatting>
  <conditionalFormatting sqref="L573">
    <cfRule type="expression" dxfId="8" priority="55">
      <formula>$J573="OUTUA-NWRW"</formula>
    </cfRule>
  </conditionalFormatting>
  <conditionalFormatting sqref="L573">
    <cfRule type="expression" dxfId="9" priority="56">
      <formula>$J573="OUTSA-RW"</formula>
    </cfRule>
  </conditionalFormatting>
  <conditionalFormatting sqref="L569">
    <cfRule type="expression" dxfId="0" priority="57">
      <formula>#REF!="AMBETTER - SUPERIOR"</formula>
    </cfRule>
  </conditionalFormatting>
  <conditionalFormatting sqref="L569">
    <cfRule type="expression" dxfId="0" priority="58">
      <formula>#REF!="SUPERIOR HEALTH PLAN"</formula>
    </cfRule>
  </conditionalFormatting>
  <conditionalFormatting sqref="L569">
    <cfRule type="expression" dxfId="4" priority="59">
      <formula>$J569="HUMANA CHOICE CARE"</formula>
    </cfRule>
  </conditionalFormatting>
  <conditionalFormatting sqref="L569">
    <cfRule type="expression" dxfId="4" priority="60">
      <formula>$J569="HUMANA OPEN ACCESS PLAN"</formula>
    </cfRule>
  </conditionalFormatting>
  <conditionalFormatting sqref="L569">
    <cfRule type="expression" dxfId="8" priority="61">
      <formula>$J569="OUTUA-PrRW"</formula>
    </cfRule>
  </conditionalFormatting>
  <conditionalFormatting sqref="L569">
    <cfRule type="expression" dxfId="8" priority="62">
      <formula>$J569="OUTUA-FURW"</formula>
    </cfRule>
  </conditionalFormatting>
  <conditionalFormatting sqref="L569">
    <cfRule type="expression" dxfId="8" priority="63">
      <formula>$J569="OUTUA-NWRW"</formula>
    </cfRule>
  </conditionalFormatting>
  <conditionalFormatting sqref="L569">
    <cfRule type="expression" dxfId="9" priority="64">
      <formula>$J569="OUTSA-RW"</formula>
    </cfRule>
  </conditionalFormatting>
  <conditionalFormatting sqref="L568">
    <cfRule type="expression" dxfId="0" priority="65">
      <formula>#REF!="AMBETTER - SUPERIOR"</formula>
    </cfRule>
  </conditionalFormatting>
  <conditionalFormatting sqref="L568">
    <cfRule type="expression" dxfId="0" priority="66">
      <formula>#REF!="SUPERIOR HEALTH PLAN"</formula>
    </cfRule>
  </conditionalFormatting>
  <conditionalFormatting sqref="L568">
    <cfRule type="expression" dxfId="4" priority="67">
      <formula>$J568="HUMANA CHOICE CARE"</formula>
    </cfRule>
  </conditionalFormatting>
  <conditionalFormatting sqref="L568">
    <cfRule type="expression" dxfId="4" priority="68">
      <formula>$J568="HUMANA OPEN ACCESS PLAN"</formula>
    </cfRule>
  </conditionalFormatting>
  <conditionalFormatting sqref="L568">
    <cfRule type="expression" dxfId="8" priority="69">
      <formula>$J568="OUTUA-PrRW"</formula>
    </cfRule>
  </conditionalFormatting>
  <conditionalFormatting sqref="L568">
    <cfRule type="expression" dxfId="8" priority="70">
      <formula>$J568="OUTUA-FURW"</formula>
    </cfRule>
  </conditionalFormatting>
  <conditionalFormatting sqref="L568">
    <cfRule type="expression" dxfId="8" priority="71">
      <formula>$J568="OUTUA-NWRW"</formula>
    </cfRule>
  </conditionalFormatting>
  <conditionalFormatting sqref="L568">
    <cfRule type="expression" dxfId="9" priority="72">
      <formula>$J568="OUTSA-RW"</formula>
    </cfRule>
  </conditionalFormatting>
  <conditionalFormatting sqref="L546">
    <cfRule type="expression" dxfId="0" priority="73">
      <formula>#REF!="AMBETTER - SUPERIOR"</formula>
    </cfRule>
  </conditionalFormatting>
  <conditionalFormatting sqref="L546">
    <cfRule type="expression" dxfId="0" priority="74">
      <formula>#REF!="SUPERIOR HEALTH PLAN"</formula>
    </cfRule>
  </conditionalFormatting>
  <conditionalFormatting sqref="L546">
    <cfRule type="expression" dxfId="4" priority="75">
      <formula>$J546="HUMANA CHOICE CARE"</formula>
    </cfRule>
  </conditionalFormatting>
  <conditionalFormatting sqref="L546">
    <cfRule type="expression" dxfId="4" priority="76">
      <formula>$J546="HUMANA OPEN ACCESS PLAN"</formula>
    </cfRule>
  </conditionalFormatting>
  <conditionalFormatting sqref="L546">
    <cfRule type="expression" dxfId="8" priority="77">
      <formula>$J546="OUTUA-PrRW"</formula>
    </cfRule>
  </conditionalFormatting>
  <conditionalFormatting sqref="L546">
    <cfRule type="expression" dxfId="8" priority="78">
      <formula>$J546="OUTUA-FURW"</formula>
    </cfRule>
  </conditionalFormatting>
  <conditionalFormatting sqref="L546">
    <cfRule type="expression" dxfId="8" priority="79">
      <formula>$J546="OUTUA-NWRW"</formula>
    </cfRule>
  </conditionalFormatting>
  <conditionalFormatting sqref="L546">
    <cfRule type="expression" dxfId="9" priority="80">
      <formula>$J546="OUTSA-RW"</formula>
    </cfRule>
  </conditionalFormatting>
  <conditionalFormatting sqref="L534">
    <cfRule type="expression" dxfId="0" priority="81">
      <formula>#REF!="AMBETTER - SUPERIOR"</formula>
    </cfRule>
  </conditionalFormatting>
  <conditionalFormatting sqref="L534">
    <cfRule type="expression" dxfId="0" priority="82">
      <formula>#REF!="SUPERIOR HEALTH PLAN"</formula>
    </cfRule>
  </conditionalFormatting>
  <conditionalFormatting sqref="L534">
    <cfRule type="expression" dxfId="4" priority="83">
      <formula>$J534="HUMANA CHOICE CARE"</formula>
    </cfRule>
  </conditionalFormatting>
  <conditionalFormatting sqref="L534">
    <cfRule type="expression" dxfId="4" priority="84">
      <formula>$J534="HUMANA OPEN ACCESS PLAN"</formula>
    </cfRule>
  </conditionalFormatting>
  <conditionalFormatting sqref="L534">
    <cfRule type="expression" dxfId="8" priority="85">
      <formula>$J534="OUTUA-PrRW"</formula>
    </cfRule>
  </conditionalFormatting>
  <conditionalFormatting sqref="L534">
    <cfRule type="expression" dxfId="8" priority="86">
      <formula>$J534="OUTUA-FURW"</formula>
    </cfRule>
  </conditionalFormatting>
  <conditionalFormatting sqref="L534">
    <cfRule type="expression" dxfId="8" priority="87">
      <formula>$J534="OUTUA-NWRW"</formula>
    </cfRule>
  </conditionalFormatting>
  <conditionalFormatting sqref="L534">
    <cfRule type="expression" dxfId="9" priority="88">
      <formula>$J534="OUTSA-RW"</formula>
    </cfRule>
  </conditionalFormatting>
  <conditionalFormatting sqref="L528">
    <cfRule type="expression" dxfId="0" priority="89">
      <formula>#REF!="AMBETTER - SUPERIOR"</formula>
    </cfRule>
  </conditionalFormatting>
  <conditionalFormatting sqref="L528">
    <cfRule type="expression" dxfId="0" priority="90">
      <formula>#REF!="SUPERIOR HEALTH PLAN"</formula>
    </cfRule>
  </conditionalFormatting>
  <conditionalFormatting sqref="L528">
    <cfRule type="expression" dxfId="4" priority="91">
      <formula>$J528="HUMANA CHOICE CARE"</formula>
    </cfRule>
  </conditionalFormatting>
  <conditionalFormatting sqref="L528">
    <cfRule type="expression" dxfId="4" priority="92">
      <formula>$J528="HUMANA OPEN ACCESS PLAN"</formula>
    </cfRule>
  </conditionalFormatting>
  <conditionalFormatting sqref="L528">
    <cfRule type="expression" dxfId="8" priority="93">
      <formula>$J528="OUTUA-PrRW"</formula>
    </cfRule>
  </conditionalFormatting>
  <conditionalFormatting sqref="L528">
    <cfRule type="expression" dxfId="8" priority="94">
      <formula>$J528="OUTUA-FURW"</formula>
    </cfRule>
  </conditionalFormatting>
  <conditionalFormatting sqref="L528">
    <cfRule type="expression" dxfId="8" priority="95">
      <formula>$J528="OUTUA-NWRW"</formula>
    </cfRule>
  </conditionalFormatting>
  <conditionalFormatting sqref="L528">
    <cfRule type="expression" dxfId="9" priority="96">
      <formula>$J528="OUTSA-RW"</formula>
    </cfRule>
  </conditionalFormatting>
  <conditionalFormatting sqref="L516">
    <cfRule type="expression" dxfId="0" priority="97">
      <formula>#REF!="AMBETTER - SUPERIOR"</formula>
    </cfRule>
  </conditionalFormatting>
  <conditionalFormatting sqref="L516">
    <cfRule type="expression" dxfId="0" priority="98">
      <formula>#REF!="SUPERIOR HEALTH PLAN"</formula>
    </cfRule>
  </conditionalFormatting>
  <conditionalFormatting sqref="L516">
    <cfRule type="expression" dxfId="4" priority="99">
      <formula>$J516="HUMANA CHOICE CARE"</formula>
    </cfRule>
  </conditionalFormatting>
  <conditionalFormatting sqref="L516">
    <cfRule type="expression" dxfId="4" priority="100">
      <formula>$J516="HUMANA OPEN ACCESS PLAN"</formula>
    </cfRule>
  </conditionalFormatting>
  <conditionalFormatting sqref="L516">
    <cfRule type="expression" dxfId="8" priority="101">
      <formula>$J516="OUTUA-PrRW"</formula>
    </cfRule>
  </conditionalFormatting>
  <conditionalFormatting sqref="L516">
    <cfRule type="expression" dxfId="8" priority="102">
      <formula>$J516="OUTUA-FURW"</formula>
    </cfRule>
  </conditionalFormatting>
  <conditionalFormatting sqref="L516">
    <cfRule type="expression" dxfId="8" priority="103">
      <formula>$J516="OUTUA-NWRW"</formula>
    </cfRule>
  </conditionalFormatting>
  <conditionalFormatting sqref="L516">
    <cfRule type="expression" dxfId="9" priority="104">
      <formula>$J516="OUTSA-RW"</formula>
    </cfRule>
  </conditionalFormatting>
  <conditionalFormatting sqref="L510">
    <cfRule type="expression" dxfId="0" priority="105">
      <formula>#REF!="AMBETTER - SUPERIOR"</formula>
    </cfRule>
  </conditionalFormatting>
  <conditionalFormatting sqref="L510">
    <cfRule type="expression" dxfId="0" priority="106">
      <formula>#REF!="SUPERIOR HEALTH PLAN"</formula>
    </cfRule>
  </conditionalFormatting>
  <conditionalFormatting sqref="L510">
    <cfRule type="expression" dxfId="4" priority="107">
      <formula>$J510="HUMANA CHOICE CARE"</formula>
    </cfRule>
  </conditionalFormatting>
  <conditionalFormatting sqref="L510">
    <cfRule type="expression" dxfId="4" priority="108">
      <formula>$J510="HUMANA OPEN ACCESS PLAN"</formula>
    </cfRule>
  </conditionalFormatting>
  <conditionalFormatting sqref="L510">
    <cfRule type="expression" dxfId="8" priority="109">
      <formula>$J510="OUTUA-PrRW"</formula>
    </cfRule>
  </conditionalFormatting>
  <conditionalFormatting sqref="L510">
    <cfRule type="expression" dxfId="8" priority="110">
      <formula>$J510="OUTUA-FURW"</formula>
    </cfRule>
  </conditionalFormatting>
  <conditionalFormatting sqref="L510">
    <cfRule type="expression" dxfId="8" priority="111">
      <formula>$J510="OUTUA-NWRW"</formula>
    </cfRule>
  </conditionalFormatting>
  <conditionalFormatting sqref="L510">
    <cfRule type="expression" dxfId="9" priority="112">
      <formula>$J510="OUTSA-RW"</formula>
    </cfRule>
  </conditionalFormatting>
  <conditionalFormatting sqref="L505">
    <cfRule type="expression" dxfId="0" priority="113">
      <formula>#REF!="AMBETTER - SUPERIOR"</formula>
    </cfRule>
  </conditionalFormatting>
  <conditionalFormatting sqref="L505">
    <cfRule type="expression" dxfId="0" priority="114">
      <formula>#REF!="SUPERIOR HEALTH PLAN"</formula>
    </cfRule>
  </conditionalFormatting>
  <conditionalFormatting sqref="L505">
    <cfRule type="expression" dxfId="4" priority="115">
      <formula>$J505="HUMANA CHOICE CARE"</formula>
    </cfRule>
  </conditionalFormatting>
  <conditionalFormatting sqref="L505">
    <cfRule type="expression" dxfId="4" priority="116">
      <formula>$J505="HUMANA OPEN ACCESS PLAN"</formula>
    </cfRule>
  </conditionalFormatting>
  <conditionalFormatting sqref="L505">
    <cfRule type="expression" dxfId="8" priority="117">
      <formula>$J505="OUTUA-PrRW"</formula>
    </cfRule>
  </conditionalFormatting>
  <conditionalFormatting sqref="L505">
    <cfRule type="expression" dxfId="8" priority="118">
      <formula>$J505="OUTUA-FURW"</formula>
    </cfRule>
  </conditionalFormatting>
  <conditionalFormatting sqref="L505">
    <cfRule type="expression" dxfId="8" priority="119">
      <formula>$J505="OUTUA-NWRW"</formula>
    </cfRule>
  </conditionalFormatting>
  <conditionalFormatting sqref="L505">
    <cfRule type="expression" dxfId="9" priority="120">
      <formula>$J505="OUTSA-RW"</formula>
    </cfRule>
  </conditionalFormatting>
  <conditionalFormatting sqref="L484">
    <cfRule type="expression" dxfId="0" priority="121">
      <formula>#REF!="AMBETTER - SUPERIOR"</formula>
    </cfRule>
  </conditionalFormatting>
  <conditionalFormatting sqref="L484">
    <cfRule type="expression" dxfId="0" priority="122">
      <formula>#REF!="SUPERIOR HEALTH PLAN"</formula>
    </cfRule>
  </conditionalFormatting>
  <conditionalFormatting sqref="L484">
    <cfRule type="expression" dxfId="4" priority="123">
      <formula>$J484="HUMANA CHOICE CARE"</formula>
    </cfRule>
  </conditionalFormatting>
  <conditionalFormatting sqref="L484">
    <cfRule type="expression" dxfId="4" priority="124">
      <formula>$J484="HUMANA OPEN ACCESS PLAN"</formula>
    </cfRule>
  </conditionalFormatting>
  <conditionalFormatting sqref="L484">
    <cfRule type="expression" dxfId="8" priority="125">
      <formula>$J484="OUTUA-PrRW"</formula>
    </cfRule>
  </conditionalFormatting>
  <conditionalFormatting sqref="L484">
    <cfRule type="expression" dxfId="8" priority="126">
      <formula>$J484="OUTUA-FURW"</formula>
    </cfRule>
  </conditionalFormatting>
  <conditionalFormatting sqref="L484">
    <cfRule type="expression" dxfId="8" priority="127">
      <formula>$J484="OUTUA-NWRW"</formula>
    </cfRule>
  </conditionalFormatting>
  <conditionalFormatting sqref="L484">
    <cfRule type="expression" dxfId="9" priority="128">
      <formula>$J484="OUTSA-RW"</formula>
    </cfRule>
  </conditionalFormatting>
  <conditionalFormatting sqref="L480">
    <cfRule type="expression" dxfId="0" priority="129">
      <formula>#REF!="AMBETTER - SUPERIOR"</formula>
    </cfRule>
  </conditionalFormatting>
  <conditionalFormatting sqref="L480">
    <cfRule type="expression" dxfId="0" priority="130">
      <formula>#REF!="SUPERIOR HEALTH PLAN"</formula>
    </cfRule>
  </conditionalFormatting>
  <conditionalFormatting sqref="L480">
    <cfRule type="expression" dxfId="4" priority="131">
      <formula>$J480="HUMANA CHOICE CARE"</formula>
    </cfRule>
  </conditionalFormatting>
  <conditionalFormatting sqref="L480">
    <cfRule type="expression" dxfId="4" priority="132">
      <formula>$J480="HUMANA OPEN ACCESS PLAN"</formula>
    </cfRule>
  </conditionalFormatting>
  <conditionalFormatting sqref="L480">
    <cfRule type="expression" dxfId="8" priority="133">
      <formula>$J480="OUTUA-PrRW"</formula>
    </cfRule>
  </conditionalFormatting>
  <conditionalFormatting sqref="L480">
    <cfRule type="expression" dxfId="8" priority="134">
      <formula>$J480="OUTUA-FURW"</formula>
    </cfRule>
  </conditionalFormatting>
  <conditionalFormatting sqref="L480">
    <cfRule type="expression" dxfId="8" priority="135">
      <formula>$J480="OUTUA-NWRW"</formula>
    </cfRule>
  </conditionalFormatting>
  <conditionalFormatting sqref="L480">
    <cfRule type="expression" dxfId="9" priority="136">
      <formula>$J480="OUTSA-RW"</formula>
    </cfRule>
  </conditionalFormatting>
  <conditionalFormatting sqref="L348">
    <cfRule type="expression" dxfId="0" priority="137">
      <formula>#REF!="AMBETTER - SUPERIOR"</formula>
    </cfRule>
  </conditionalFormatting>
  <conditionalFormatting sqref="L348">
    <cfRule type="expression" dxfId="0" priority="138">
      <formula>#REF!="SUPERIOR HEALTH PLAN"</formula>
    </cfRule>
  </conditionalFormatting>
  <conditionalFormatting sqref="L348">
    <cfRule type="expression" dxfId="4" priority="139">
      <formula>$J348="HUMANA CHOICE CARE"</formula>
    </cfRule>
  </conditionalFormatting>
  <conditionalFormatting sqref="L348">
    <cfRule type="expression" dxfId="4" priority="140">
      <formula>$J348="HUMANA OPEN ACCESS PLAN"</formula>
    </cfRule>
  </conditionalFormatting>
  <conditionalFormatting sqref="L348">
    <cfRule type="expression" dxfId="8" priority="141">
      <formula>$J348="OUTUA-PrRW"</formula>
    </cfRule>
  </conditionalFormatting>
  <conditionalFormatting sqref="L348">
    <cfRule type="expression" dxfId="8" priority="142">
      <formula>$J348="OUTUA-FURW"</formula>
    </cfRule>
  </conditionalFormatting>
  <conditionalFormatting sqref="L348">
    <cfRule type="expression" dxfId="8" priority="143">
      <formula>$J348="OUTUA-NWRW"</formula>
    </cfRule>
  </conditionalFormatting>
  <conditionalFormatting sqref="L348">
    <cfRule type="expression" dxfId="9" priority="144">
      <formula>$J348="OUTSA-RW"</formula>
    </cfRule>
  </conditionalFormatting>
  <conditionalFormatting sqref="L346">
    <cfRule type="expression" dxfId="0" priority="145">
      <formula>#REF!="AMBETTER - SUPERIOR"</formula>
    </cfRule>
  </conditionalFormatting>
  <conditionalFormatting sqref="L346">
    <cfRule type="expression" dxfId="0" priority="146">
      <formula>#REF!="SUPERIOR HEALTH PLAN"</formula>
    </cfRule>
  </conditionalFormatting>
  <conditionalFormatting sqref="L346">
    <cfRule type="expression" dxfId="4" priority="147">
      <formula>$J346="HUMANA CHOICE CARE"</formula>
    </cfRule>
  </conditionalFormatting>
  <conditionalFormatting sqref="L346">
    <cfRule type="expression" dxfId="4" priority="148">
      <formula>$J346="HUMANA OPEN ACCESS PLAN"</formula>
    </cfRule>
  </conditionalFormatting>
  <conditionalFormatting sqref="L346">
    <cfRule type="expression" dxfId="8" priority="149">
      <formula>$J346="OUTUA-PrRW"</formula>
    </cfRule>
  </conditionalFormatting>
  <conditionalFormatting sqref="L346">
    <cfRule type="expression" dxfId="8" priority="150">
      <formula>$J346="OUTUA-FURW"</formula>
    </cfRule>
  </conditionalFormatting>
  <conditionalFormatting sqref="L346">
    <cfRule type="expression" dxfId="8" priority="151">
      <formula>$J346="OUTUA-NWRW"</formula>
    </cfRule>
  </conditionalFormatting>
  <conditionalFormatting sqref="L346">
    <cfRule type="expression" dxfId="9" priority="152">
      <formula>$J346="OUTSA-RW"</formula>
    </cfRule>
  </conditionalFormatting>
  <conditionalFormatting sqref="L328">
    <cfRule type="expression" dxfId="0" priority="153">
      <formula>#REF!="AMBETTER - SUPERIOR"</formula>
    </cfRule>
  </conditionalFormatting>
  <conditionalFormatting sqref="L328">
    <cfRule type="expression" dxfId="0" priority="154">
      <formula>#REF!="SUPERIOR HEALTH PLAN"</formula>
    </cfRule>
  </conditionalFormatting>
  <conditionalFormatting sqref="L328">
    <cfRule type="expression" dxfId="4" priority="155">
      <formula>$J328="HUMANA CHOICE CARE"</formula>
    </cfRule>
  </conditionalFormatting>
  <conditionalFormatting sqref="L328">
    <cfRule type="expression" dxfId="4" priority="156">
      <formula>$J328="HUMANA OPEN ACCESS PLAN"</formula>
    </cfRule>
  </conditionalFormatting>
  <conditionalFormatting sqref="L328">
    <cfRule type="expression" dxfId="8" priority="157">
      <formula>$J328="OUTUA-PrRW"</formula>
    </cfRule>
  </conditionalFormatting>
  <conditionalFormatting sqref="L328">
    <cfRule type="expression" dxfId="8" priority="158">
      <formula>$J328="OUTUA-FURW"</formula>
    </cfRule>
  </conditionalFormatting>
  <conditionalFormatting sqref="L328">
    <cfRule type="expression" dxfId="8" priority="159">
      <formula>$J328="OUTUA-NWRW"</formula>
    </cfRule>
  </conditionalFormatting>
  <conditionalFormatting sqref="L328">
    <cfRule type="expression" dxfId="9" priority="160">
      <formula>$J328="OUTSA-RW"</formula>
    </cfRule>
  </conditionalFormatting>
  <conditionalFormatting sqref="L321">
    <cfRule type="expression" dxfId="0" priority="161">
      <formula>#REF!="AMBETTER - SUPERIOR"</formula>
    </cfRule>
  </conditionalFormatting>
  <conditionalFormatting sqref="L321">
    <cfRule type="expression" dxfId="0" priority="162">
      <formula>#REF!="SUPERIOR HEALTH PLAN"</formula>
    </cfRule>
  </conditionalFormatting>
  <conditionalFormatting sqref="L321">
    <cfRule type="expression" dxfId="4" priority="163">
      <formula>$J321="HUMANA CHOICE CARE"</formula>
    </cfRule>
  </conditionalFormatting>
  <conditionalFormatting sqref="L321">
    <cfRule type="expression" dxfId="4" priority="164">
      <formula>$J321="HUMANA OPEN ACCESS PLAN"</formula>
    </cfRule>
  </conditionalFormatting>
  <conditionalFormatting sqref="L321">
    <cfRule type="expression" dxfId="8" priority="165">
      <formula>$J321="OUTUA-PrRW"</formula>
    </cfRule>
  </conditionalFormatting>
  <conditionalFormatting sqref="L321">
    <cfRule type="expression" dxfId="8" priority="166">
      <formula>$J321="OUTUA-FURW"</formula>
    </cfRule>
  </conditionalFormatting>
  <conditionalFormatting sqref="L321">
    <cfRule type="expression" dxfId="8" priority="167">
      <formula>$J321="OUTUA-NWRW"</formula>
    </cfRule>
  </conditionalFormatting>
  <conditionalFormatting sqref="L321">
    <cfRule type="expression" dxfId="9" priority="168">
      <formula>$J321="OUTSA-RW"</formula>
    </cfRule>
  </conditionalFormatting>
  <conditionalFormatting sqref="L315">
    <cfRule type="expression" dxfId="0" priority="169">
      <formula>#REF!="AMBETTER - SUPERIOR"</formula>
    </cfRule>
  </conditionalFormatting>
  <conditionalFormatting sqref="L315">
    <cfRule type="expression" dxfId="0" priority="170">
      <formula>#REF!="SUPERIOR HEALTH PLAN"</formula>
    </cfRule>
  </conditionalFormatting>
  <conditionalFormatting sqref="L315">
    <cfRule type="expression" dxfId="4" priority="171">
      <formula>$J315="HUMANA CHOICE CARE"</formula>
    </cfRule>
  </conditionalFormatting>
  <conditionalFormatting sqref="L315">
    <cfRule type="expression" dxfId="4" priority="172">
      <formula>$J315="HUMANA OPEN ACCESS PLAN"</formula>
    </cfRule>
  </conditionalFormatting>
  <conditionalFormatting sqref="L315">
    <cfRule type="expression" dxfId="8" priority="173">
      <formula>$J315="OUTUA-PrRW"</formula>
    </cfRule>
  </conditionalFormatting>
  <conditionalFormatting sqref="L315">
    <cfRule type="expression" dxfId="8" priority="174">
      <formula>$J315="OUTUA-FURW"</formula>
    </cfRule>
  </conditionalFormatting>
  <conditionalFormatting sqref="L315">
    <cfRule type="expression" dxfId="8" priority="175">
      <formula>$J315="OUTUA-NWRW"</formula>
    </cfRule>
  </conditionalFormatting>
  <conditionalFormatting sqref="L315">
    <cfRule type="expression" dxfId="9" priority="176">
      <formula>$J315="OUTSA-RW"</formula>
    </cfRule>
  </conditionalFormatting>
  <conditionalFormatting sqref="L276">
    <cfRule type="expression" dxfId="0" priority="177">
      <formula>#REF!="AMBETTER - SUPERIOR"</formula>
    </cfRule>
  </conditionalFormatting>
  <conditionalFormatting sqref="L276">
    <cfRule type="expression" dxfId="0" priority="178">
      <formula>#REF!="SUPERIOR HEALTH PLAN"</formula>
    </cfRule>
  </conditionalFormatting>
  <conditionalFormatting sqref="L276">
    <cfRule type="expression" dxfId="4" priority="179">
      <formula>$J276="HUMANA CHOICE CARE"</formula>
    </cfRule>
  </conditionalFormatting>
  <conditionalFormatting sqref="L276">
    <cfRule type="expression" dxfId="4" priority="180">
      <formula>$J276="HUMANA OPEN ACCESS PLAN"</formula>
    </cfRule>
  </conditionalFormatting>
  <conditionalFormatting sqref="L276">
    <cfRule type="expression" dxfId="8" priority="181">
      <formula>$J276="OUTUA-PrRW"</formula>
    </cfRule>
  </conditionalFormatting>
  <conditionalFormatting sqref="L276">
    <cfRule type="expression" dxfId="8" priority="182">
      <formula>$J276="OUTUA-FURW"</formula>
    </cfRule>
  </conditionalFormatting>
  <conditionalFormatting sqref="L276">
    <cfRule type="expression" dxfId="8" priority="183">
      <formula>$J276="OUTUA-NWRW"</formula>
    </cfRule>
  </conditionalFormatting>
  <conditionalFormatting sqref="L276">
    <cfRule type="expression" dxfId="9" priority="184">
      <formula>$J276="OUTSA-RW"</formula>
    </cfRule>
  </conditionalFormatting>
  <conditionalFormatting sqref="L274">
    <cfRule type="expression" dxfId="0" priority="185">
      <formula>#REF!="AMBETTER - SUPERIOR"</formula>
    </cfRule>
  </conditionalFormatting>
  <conditionalFormatting sqref="L274">
    <cfRule type="expression" dxfId="0" priority="186">
      <formula>#REF!="SUPERIOR HEALTH PLAN"</formula>
    </cfRule>
  </conditionalFormatting>
  <conditionalFormatting sqref="L274">
    <cfRule type="expression" dxfId="4" priority="187">
      <formula>$J274="HUMANA CHOICE CARE"</formula>
    </cfRule>
  </conditionalFormatting>
  <conditionalFormatting sqref="L274">
    <cfRule type="expression" dxfId="4" priority="188">
      <formula>$J274="HUMANA OPEN ACCESS PLAN"</formula>
    </cfRule>
  </conditionalFormatting>
  <conditionalFormatting sqref="L274">
    <cfRule type="expression" dxfId="8" priority="189">
      <formula>$J274="OUTUA-PrRW"</formula>
    </cfRule>
  </conditionalFormatting>
  <conditionalFormatting sqref="L274">
    <cfRule type="expression" dxfId="8" priority="190">
      <formula>$J274="OUTUA-FURW"</formula>
    </cfRule>
  </conditionalFormatting>
  <conditionalFormatting sqref="L274">
    <cfRule type="expression" dxfId="8" priority="191">
      <formula>$J274="OUTUA-NWRW"</formula>
    </cfRule>
  </conditionalFormatting>
  <conditionalFormatting sqref="L274">
    <cfRule type="expression" dxfId="9" priority="192">
      <formula>$J274="OUTSA-RW"</formula>
    </cfRule>
  </conditionalFormatting>
  <conditionalFormatting sqref="L254">
    <cfRule type="expression" dxfId="0" priority="193">
      <formula>#REF!="AMBETTER - SUPERIOR"</formula>
    </cfRule>
  </conditionalFormatting>
  <conditionalFormatting sqref="L254">
    <cfRule type="expression" dxfId="0" priority="194">
      <formula>#REF!="SUPERIOR HEALTH PLAN"</formula>
    </cfRule>
  </conditionalFormatting>
  <conditionalFormatting sqref="L254">
    <cfRule type="expression" dxfId="4" priority="195">
      <formula>$J254="HUMANA CHOICE CARE"</formula>
    </cfRule>
  </conditionalFormatting>
  <conditionalFormatting sqref="L254">
    <cfRule type="expression" dxfId="4" priority="196">
      <formula>$J254="HUMANA OPEN ACCESS PLAN"</formula>
    </cfRule>
  </conditionalFormatting>
  <conditionalFormatting sqref="L254">
    <cfRule type="expression" dxfId="8" priority="197">
      <formula>$J254="OUTUA-PrRW"</formula>
    </cfRule>
  </conditionalFormatting>
  <conditionalFormatting sqref="L254">
    <cfRule type="expression" dxfId="8" priority="198">
      <formula>$J254="OUTUA-FURW"</formula>
    </cfRule>
  </conditionalFormatting>
  <conditionalFormatting sqref="L254">
    <cfRule type="expression" dxfId="8" priority="199">
      <formula>$J254="OUTUA-NWRW"</formula>
    </cfRule>
  </conditionalFormatting>
  <conditionalFormatting sqref="L254">
    <cfRule type="expression" dxfId="9" priority="200">
      <formula>$J254="OUTSA-RW"</formula>
    </cfRule>
  </conditionalFormatting>
  <conditionalFormatting sqref="L227">
    <cfRule type="expression" dxfId="0" priority="201">
      <formula>#REF!="AMBETTER - SUPERIOR"</formula>
    </cfRule>
  </conditionalFormatting>
  <conditionalFormatting sqref="L227">
    <cfRule type="expression" dxfId="0" priority="202">
      <formula>#REF!="SUPERIOR HEALTH PLAN"</formula>
    </cfRule>
  </conditionalFormatting>
  <conditionalFormatting sqref="L227">
    <cfRule type="expression" dxfId="4" priority="203">
      <formula>$J227="HUMANA CHOICE CARE"</formula>
    </cfRule>
  </conditionalFormatting>
  <conditionalFormatting sqref="L227">
    <cfRule type="expression" dxfId="4" priority="204">
      <formula>$J227="HUMANA OPEN ACCESS PLAN"</formula>
    </cfRule>
  </conditionalFormatting>
  <conditionalFormatting sqref="L227">
    <cfRule type="expression" dxfId="8" priority="205">
      <formula>$J227="OUTUA-PrRW"</formula>
    </cfRule>
  </conditionalFormatting>
  <conditionalFormatting sqref="L227">
    <cfRule type="expression" dxfId="8" priority="206">
      <formula>$J227="OUTUA-FURW"</formula>
    </cfRule>
  </conditionalFormatting>
  <conditionalFormatting sqref="L227">
    <cfRule type="expression" dxfId="8" priority="207">
      <formula>$J227="OUTUA-NWRW"</formula>
    </cfRule>
  </conditionalFormatting>
  <conditionalFormatting sqref="L227">
    <cfRule type="expression" dxfId="9" priority="208">
      <formula>$J227="OUTSA-RW"</formula>
    </cfRule>
  </conditionalFormatting>
  <conditionalFormatting sqref="L209">
    <cfRule type="expression" dxfId="0" priority="209">
      <formula>#REF!="AMBETTER - SUPERIOR"</formula>
    </cfRule>
  </conditionalFormatting>
  <conditionalFormatting sqref="L209">
    <cfRule type="expression" dxfId="0" priority="210">
      <formula>#REF!="SUPERIOR HEALTH PLAN"</formula>
    </cfRule>
  </conditionalFormatting>
  <conditionalFormatting sqref="L209">
    <cfRule type="expression" dxfId="4" priority="211">
      <formula>$J209="HUMANA CHOICE CARE"</formula>
    </cfRule>
  </conditionalFormatting>
  <conditionalFormatting sqref="L209">
    <cfRule type="expression" dxfId="4" priority="212">
      <formula>$J209="HUMANA OPEN ACCESS PLAN"</formula>
    </cfRule>
  </conditionalFormatting>
  <conditionalFormatting sqref="L209">
    <cfRule type="expression" dxfId="8" priority="213">
      <formula>$J209="OUTUA-PrRW"</formula>
    </cfRule>
  </conditionalFormatting>
  <conditionalFormatting sqref="L209">
    <cfRule type="expression" dxfId="8" priority="214">
      <formula>$J209="OUTUA-FURW"</formula>
    </cfRule>
  </conditionalFormatting>
  <conditionalFormatting sqref="L209">
    <cfRule type="expression" dxfId="8" priority="215">
      <formula>$J209="OUTUA-NWRW"</formula>
    </cfRule>
  </conditionalFormatting>
  <conditionalFormatting sqref="L209">
    <cfRule type="expression" dxfId="9" priority="216">
      <formula>$J209="OUTSA-RW"</formula>
    </cfRule>
  </conditionalFormatting>
  <conditionalFormatting sqref="L208">
    <cfRule type="expression" dxfId="0" priority="217">
      <formula>#REF!="AMBETTER - SUPERIOR"</formula>
    </cfRule>
  </conditionalFormatting>
  <conditionalFormatting sqref="L208">
    <cfRule type="expression" dxfId="0" priority="218">
      <formula>#REF!="SUPERIOR HEALTH PLAN"</formula>
    </cfRule>
  </conditionalFormatting>
  <conditionalFormatting sqref="L208">
    <cfRule type="expression" dxfId="4" priority="219">
      <formula>$J208="HUMANA CHOICE CARE"</formula>
    </cfRule>
  </conditionalFormatting>
  <conditionalFormatting sqref="L208">
    <cfRule type="expression" dxfId="4" priority="220">
      <formula>$J208="HUMANA OPEN ACCESS PLAN"</formula>
    </cfRule>
  </conditionalFormatting>
  <conditionalFormatting sqref="L208">
    <cfRule type="expression" dxfId="8" priority="221">
      <formula>$J208="OUTUA-PrRW"</formula>
    </cfRule>
  </conditionalFormatting>
  <conditionalFormatting sqref="L208">
    <cfRule type="expression" dxfId="8" priority="222">
      <formula>$J208="OUTUA-FURW"</formula>
    </cfRule>
  </conditionalFormatting>
  <conditionalFormatting sqref="L208">
    <cfRule type="expression" dxfId="8" priority="223">
      <formula>$J208="OUTUA-NWRW"</formula>
    </cfRule>
  </conditionalFormatting>
  <conditionalFormatting sqref="L208">
    <cfRule type="expression" dxfId="9" priority="224">
      <formula>$J208="OUTSA-RW"</formula>
    </cfRule>
  </conditionalFormatting>
  <conditionalFormatting sqref="L207">
    <cfRule type="expression" dxfId="0" priority="225">
      <formula>#REF!="AMBETTER - SUPERIOR"</formula>
    </cfRule>
  </conditionalFormatting>
  <conditionalFormatting sqref="L207">
    <cfRule type="expression" dxfId="0" priority="226">
      <formula>#REF!="SUPERIOR HEALTH PLAN"</formula>
    </cfRule>
  </conditionalFormatting>
  <conditionalFormatting sqref="L207">
    <cfRule type="expression" dxfId="4" priority="227">
      <formula>$J207="HUMANA CHOICE CARE"</formula>
    </cfRule>
  </conditionalFormatting>
  <conditionalFormatting sqref="L207">
    <cfRule type="expression" dxfId="4" priority="228">
      <formula>$J207="HUMANA OPEN ACCESS PLAN"</formula>
    </cfRule>
  </conditionalFormatting>
  <conditionalFormatting sqref="L207">
    <cfRule type="expression" dxfId="8" priority="229">
      <formula>$J207="OUTUA-PrRW"</formula>
    </cfRule>
  </conditionalFormatting>
  <conditionalFormatting sqref="L207">
    <cfRule type="expression" dxfId="8" priority="230">
      <formula>$J207="OUTUA-FURW"</formula>
    </cfRule>
  </conditionalFormatting>
  <conditionalFormatting sqref="L207">
    <cfRule type="expression" dxfId="8" priority="231">
      <formula>$J207="OUTUA-NWRW"</formula>
    </cfRule>
  </conditionalFormatting>
  <conditionalFormatting sqref="L207">
    <cfRule type="expression" dxfId="9" priority="232">
      <formula>$J207="OUTSA-RW"</formula>
    </cfRule>
  </conditionalFormatting>
  <conditionalFormatting sqref="L186">
    <cfRule type="expression" dxfId="0" priority="233">
      <formula>#REF!="AMBETTER - SUPERIOR"</formula>
    </cfRule>
  </conditionalFormatting>
  <conditionalFormatting sqref="L186">
    <cfRule type="expression" dxfId="0" priority="234">
      <formula>#REF!="SUPERIOR HEALTH PLAN"</formula>
    </cfRule>
  </conditionalFormatting>
  <conditionalFormatting sqref="L186">
    <cfRule type="expression" dxfId="4" priority="235">
      <formula>$J186="HUMANA CHOICE CARE"</formula>
    </cfRule>
  </conditionalFormatting>
  <conditionalFormatting sqref="L186">
    <cfRule type="expression" dxfId="4" priority="236">
      <formula>$J186="HUMANA OPEN ACCESS PLAN"</formula>
    </cfRule>
  </conditionalFormatting>
  <conditionalFormatting sqref="L186">
    <cfRule type="expression" dxfId="8" priority="237">
      <formula>$J186="OUTUA-PrRW"</formula>
    </cfRule>
  </conditionalFormatting>
  <conditionalFormatting sqref="L186">
    <cfRule type="expression" dxfId="8" priority="238">
      <formula>$J186="OUTUA-FURW"</formula>
    </cfRule>
  </conditionalFormatting>
  <conditionalFormatting sqref="L186">
    <cfRule type="expression" dxfId="8" priority="239">
      <formula>$J186="OUTUA-NWRW"</formula>
    </cfRule>
  </conditionalFormatting>
  <conditionalFormatting sqref="L186">
    <cfRule type="expression" dxfId="9" priority="240">
      <formula>$J186="OUTSA-RW"</formula>
    </cfRule>
  </conditionalFormatting>
  <conditionalFormatting sqref="L180">
    <cfRule type="expression" dxfId="0" priority="241">
      <formula>#REF!="AMBETTER - SUPERIOR"</formula>
    </cfRule>
  </conditionalFormatting>
  <conditionalFormatting sqref="L180">
    <cfRule type="expression" dxfId="0" priority="242">
      <formula>#REF!="SUPERIOR HEALTH PLAN"</formula>
    </cfRule>
  </conditionalFormatting>
  <conditionalFormatting sqref="L180">
    <cfRule type="expression" dxfId="4" priority="243">
      <formula>$J180="HUMANA CHOICE CARE"</formula>
    </cfRule>
  </conditionalFormatting>
  <conditionalFormatting sqref="L180">
    <cfRule type="expression" dxfId="4" priority="244">
      <formula>$J180="HUMANA OPEN ACCESS PLAN"</formula>
    </cfRule>
  </conditionalFormatting>
  <conditionalFormatting sqref="L180">
    <cfRule type="expression" dxfId="8" priority="245">
      <formula>$J180="OUTUA-PrRW"</formula>
    </cfRule>
  </conditionalFormatting>
  <conditionalFormatting sqref="L180">
    <cfRule type="expression" dxfId="8" priority="246">
      <formula>$J180="OUTUA-FURW"</formula>
    </cfRule>
  </conditionalFormatting>
  <conditionalFormatting sqref="L180">
    <cfRule type="expression" dxfId="8" priority="247">
      <formula>$J180="OUTUA-NWRW"</formula>
    </cfRule>
  </conditionalFormatting>
  <conditionalFormatting sqref="L180">
    <cfRule type="expression" dxfId="9" priority="248">
      <formula>$J180="OUTSA-RW"</formula>
    </cfRule>
  </conditionalFormatting>
  <conditionalFormatting sqref="L137">
    <cfRule type="expression" dxfId="0" priority="249">
      <formula>#REF!="AMBETTER - SUPERIOR"</formula>
    </cfRule>
  </conditionalFormatting>
  <conditionalFormatting sqref="L137">
    <cfRule type="expression" dxfId="0" priority="250">
      <formula>#REF!="SUPERIOR HEALTH PLAN"</formula>
    </cfRule>
  </conditionalFormatting>
  <conditionalFormatting sqref="L137">
    <cfRule type="expression" dxfId="4" priority="251">
      <formula>$J137="HUMANA CHOICE CARE"</formula>
    </cfRule>
  </conditionalFormatting>
  <conditionalFormatting sqref="L137">
    <cfRule type="expression" dxfId="4" priority="252">
      <formula>$J137="HUMANA OPEN ACCESS PLAN"</formula>
    </cfRule>
  </conditionalFormatting>
  <conditionalFormatting sqref="L137">
    <cfRule type="expression" dxfId="8" priority="253">
      <formula>$J137="OUTUA-PrRW"</formula>
    </cfRule>
  </conditionalFormatting>
  <conditionalFormatting sqref="L137">
    <cfRule type="expression" dxfId="8" priority="254">
      <formula>$J137="OUTUA-FURW"</formula>
    </cfRule>
  </conditionalFormatting>
  <conditionalFormatting sqref="L137">
    <cfRule type="expression" dxfId="8" priority="255">
      <formula>$J137="OUTUA-NWRW"</formula>
    </cfRule>
  </conditionalFormatting>
  <conditionalFormatting sqref="L137">
    <cfRule type="expression" dxfId="9" priority="256">
      <formula>$J137="OUTSA-RW"</formula>
    </cfRule>
  </conditionalFormatting>
  <conditionalFormatting sqref="L110">
    <cfRule type="expression" dxfId="0" priority="257">
      <formula>#REF!="AMBETTER - SUPERIOR"</formula>
    </cfRule>
  </conditionalFormatting>
  <conditionalFormatting sqref="L110">
    <cfRule type="expression" dxfId="0" priority="258">
      <formula>#REF!="SUPERIOR HEALTH PLAN"</formula>
    </cfRule>
  </conditionalFormatting>
  <conditionalFormatting sqref="L110">
    <cfRule type="expression" dxfId="4" priority="259">
      <formula>$J110="HUMANA CHOICE CARE"</formula>
    </cfRule>
  </conditionalFormatting>
  <conditionalFormatting sqref="L110">
    <cfRule type="expression" dxfId="4" priority="260">
      <formula>$J110="HUMANA OPEN ACCESS PLAN"</formula>
    </cfRule>
  </conditionalFormatting>
  <conditionalFormatting sqref="L110">
    <cfRule type="expression" dxfId="8" priority="261">
      <formula>$J110="OUTUA-PrRW"</formula>
    </cfRule>
  </conditionalFormatting>
  <conditionalFormatting sqref="L110">
    <cfRule type="expression" dxfId="8" priority="262">
      <formula>$J110="OUTUA-FURW"</formula>
    </cfRule>
  </conditionalFormatting>
  <conditionalFormatting sqref="L110">
    <cfRule type="expression" dxfId="8" priority="263">
      <formula>$J110="OUTUA-NWRW"</formula>
    </cfRule>
  </conditionalFormatting>
  <conditionalFormatting sqref="L110">
    <cfRule type="expression" dxfId="9" priority="264">
      <formula>$J110="OUTSA-RW"</formula>
    </cfRule>
  </conditionalFormatting>
  <conditionalFormatting sqref="L107">
    <cfRule type="expression" dxfId="0" priority="265">
      <formula>#REF!="AMBETTER - SUPERIOR"</formula>
    </cfRule>
  </conditionalFormatting>
  <conditionalFormatting sqref="L107">
    <cfRule type="expression" dxfId="0" priority="266">
      <formula>#REF!="SUPERIOR HEALTH PLAN"</formula>
    </cfRule>
  </conditionalFormatting>
  <conditionalFormatting sqref="L107">
    <cfRule type="expression" dxfId="4" priority="267">
      <formula>$J107="HUMANA CHOICE CARE"</formula>
    </cfRule>
  </conditionalFormatting>
  <conditionalFormatting sqref="L107">
    <cfRule type="expression" dxfId="4" priority="268">
      <formula>$J107="HUMANA OPEN ACCESS PLAN"</formula>
    </cfRule>
  </conditionalFormatting>
  <conditionalFormatting sqref="L107">
    <cfRule type="expression" dxfId="8" priority="269">
      <formula>$J107="OUTUA-PrRW"</formula>
    </cfRule>
  </conditionalFormatting>
  <conditionalFormatting sqref="L107">
    <cfRule type="expression" dxfId="8" priority="270">
      <formula>$J107="OUTUA-FURW"</formula>
    </cfRule>
  </conditionalFormatting>
  <conditionalFormatting sqref="L107">
    <cfRule type="expression" dxfId="8" priority="271">
      <formula>$J107="OUTUA-NWRW"</formula>
    </cfRule>
  </conditionalFormatting>
  <conditionalFormatting sqref="L107">
    <cfRule type="expression" dxfId="9" priority="272">
      <formula>$J107="OUTSA-RW"</formula>
    </cfRule>
  </conditionalFormatting>
  <conditionalFormatting sqref="L105">
    <cfRule type="expression" dxfId="0" priority="273">
      <formula>#REF!="AMBETTER - SUPERIOR"</formula>
    </cfRule>
  </conditionalFormatting>
  <conditionalFormatting sqref="L105">
    <cfRule type="expression" dxfId="0" priority="274">
      <formula>#REF!="SUPERIOR HEALTH PLAN"</formula>
    </cfRule>
  </conditionalFormatting>
  <conditionalFormatting sqref="L105">
    <cfRule type="expression" dxfId="4" priority="275">
      <formula>$J105="HUMANA CHOICE CARE"</formula>
    </cfRule>
  </conditionalFormatting>
  <conditionalFormatting sqref="L105">
    <cfRule type="expression" dxfId="4" priority="276">
      <formula>$J105="HUMANA OPEN ACCESS PLAN"</formula>
    </cfRule>
  </conditionalFormatting>
  <conditionalFormatting sqref="L105">
    <cfRule type="expression" dxfId="8" priority="277">
      <formula>$J105="OUTUA-PrRW"</formula>
    </cfRule>
  </conditionalFormatting>
  <conditionalFormatting sqref="L105">
    <cfRule type="expression" dxfId="8" priority="278">
      <formula>$J105="OUTUA-FURW"</formula>
    </cfRule>
  </conditionalFormatting>
  <conditionalFormatting sqref="L105">
    <cfRule type="expression" dxfId="8" priority="279">
      <formula>$J105="OUTUA-NWRW"</formula>
    </cfRule>
  </conditionalFormatting>
  <conditionalFormatting sqref="L105">
    <cfRule type="expression" dxfId="9" priority="280">
      <formula>$J105="OUTSA-RW"</formula>
    </cfRule>
  </conditionalFormatting>
  <conditionalFormatting sqref="L93">
    <cfRule type="expression" dxfId="0" priority="281">
      <formula>#REF!="AMBETTER - SUPERIOR"</formula>
    </cfRule>
  </conditionalFormatting>
  <conditionalFormatting sqref="L93">
    <cfRule type="expression" dxfId="0" priority="282">
      <formula>#REF!="SUPERIOR HEALTH PLAN"</formula>
    </cfRule>
  </conditionalFormatting>
  <conditionalFormatting sqref="L93">
    <cfRule type="expression" dxfId="4" priority="283">
      <formula>$J93="HUMANA CHOICE CARE"</formula>
    </cfRule>
  </conditionalFormatting>
  <conditionalFormatting sqref="L93">
    <cfRule type="expression" dxfId="4" priority="284">
      <formula>$J93="HUMANA OPEN ACCESS PLAN"</formula>
    </cfRule>
  </conditionalFormatting>
  <conditionalFormatting sqref="L93">
    <cfRule type="expression" dxfId="8" priority="285">
      <formula>$J93="OUTUA-PrRW"</formula>
    </cfRule>
  </conditionalFormatting>
  <conditionalFormatting sqref="L93">
    <cfRule type="expression" dxfId="8" priority="286">
      <formula>$J93="OUTUA-FURW"</formula>
    </cfRule>
  </conditionalFormatting>
  <conditionalFormatting sqref="L93">
    <cfRule type="expression" dxfId="8" priority="287">
      <formula>$J93="OUTUA-NWRW"</formula>
    </cfRule>
  </conditionalFormatting>
  <conditionalFormatting sqref="L93">
    <cfRule type="expression" dxfId="9" priority="288">
      <formula>$J93="OUTSA-RW"</formula>
    </cfRule>
  </conditionalFormatting>
  <conditionalFormatting sqref="L75">
    <cfRule type="expression" dxfId="0" priority="289">
      <formula>#REF!="AMBETTER - SUPERIOR"</formula>
    </cfRule>
  </conditionalFormatting>
  <conditionalFormatting sqref="L75">
    <cfRule type="expression" dxfId="0" priority="290">
      <formula>#REF!="SUPERIOR HEALTH PLAN"</formula>
    </cfRule>
  </conditionalFormatting>
  <conditionalFormatting sqref="L75">
    <cfRule type="expression" dxfId="4" priority="291">
      <formula>$J75="HUMANA CHOICE CARE"</formula>
    </cfRule>
  </conditionalFormatting>
  <conditionalFormatting sqref="L75">
    <cfRule type="expression" dxfId="4" priority="292">
      <formula>$J75="HUMANA OPEN ACCESS PLAN"</formula>
    </cfRule>
  </conditionalFormatting>
  <conditionalFormatting sqref="L75">
    <cfRule type="expression" dxfId="8" priority="293">
      <formula>$J75="OUTUA-PrRW"</formula>
    </cfRule>
  </conditionalFormatting>
  <conditionalFormatting sqref="L75">
    <cfRule type="expression" dxfId="8" priority="294">
      <formula>$J75="OUTUA-FURW"</formula>
    </cfRule>
  </conditionalFormatting>
  <conditionalFormatting sqref="L75">
    <cfRule type="expression" dxfId="8" priority="295">
      <formula>$J75="OUTUA-NWRW"</formula>
    </cfRule>
  </conditionalFormatting>
  <conditionalFormatting sqref="L75">
    <cfRule type="expression" dxfId="9" priority="296">
      <formula>$J75="OUTSA-RW"</formula>
    </cfRule>
  </conditionalFormatting>
  <conditionalFormatting sqref="L73">
    <cfRule type="expression" dxfId="0" priority="297">
      <formula>#REF!="AMBETTER - SUPERIOR"</formula>
    </cfRule>
  </conditionalFormatting>
  <conditionalFormatting sqref="L73">
    <cfRule type="expression" dxfId="0" priority="298">
      <formula>#REF!="SUPERIOR HEALTH PLAN"</formula>
    </cfRule>
  </conditionalFormatting>
  <conditionalFormatting sqref="L73">
    <cfRule type="expression" dxfId="4" priority="299">
      <formula>$J73="HUMANA CHOICE CARE"</formula>
    </cfRule>
  </conditionalFormatting>
  <conditionalFormatting sqref="L73">
    <cfRule type="expression" dxfId="4" priority="300">
      <formula>$J73="HUMANA OPEN ACCESS PLAN"</formula>
    </cfRule>
  </conditionalFormatting>
  <conditionalFormatting sqref="L73">
    <cfRule type="expression" dxfId="8" priority="301">
      <formula>$J73="OUTUA-PrRW"</formula>
    </cfRule>
  </conditionalFormatting>
  <conditionalFormatting sqref="L73">
    <cfRule type="expression" dxfId="8" priority="302">
      <formula>$J73="OUTUA-FURW"</formula>
    </cfRule>
  </conditionalFormatting>
  <conditionalFormatting sqref="L73">
    <cfRule type="expression" dxfId="8" priority="303">
      <formula>$J73="OUTUA-NWRW"</formula>
    </cfRule>
  </conditionalFormatting>
  <conditionalFormatting sqref="L73">
    <cfRule type="expression" dxfId="9" priority="304">
      <formula>$J73="OUTSA-RW"</formula>
    </cfRule>
  </conditionalFormatting>
  <conditionalFormatting sqref="L71">
    <cfRule type="expression" dxfId="0" priority="305">
      <formula>#REF!="AMBETTER - SUPERIOR"</formula>
    </cfRule>
  </conditionalFormatting>
  <conditionalFormatting sqref="L71">
    <cfRule type="expression" dxfId="0" priority="306">
      <formula>#REF!="SUPERIOR HEALTH PLAN"</formula>
    </cfRule>
  </conditionalFormatting>
  <conditionalFormatting sqref="L71">
    <cfRule type="expression" dxfId="4" priority="307">
      <formula>$J71="HUMANA CHOICE CARE"</formula>
    </cfRule>
  </conditionalFormatting>
  <conditionalFormatting sqref="L71">
    <cfRule type="expression" dxfId="4" priority="308">
      <formula>$J71="HUMANA OPEN ACCESS PLAN"</formula>
    </cfRule>
  </conditionalFormatting>
  <conditionalFormatting sqref="L71">
    <cfRule type="expression" dxfId="8" priority="309">
      <formula>$J71="OUTUA-PrRW"</formula>
    </cfRule>
  </conditionalFormatting>
  <conditionalFormatting sqref="L71">
    <cfRule type="expression" dxfId="8" priority="310">
      <formula>$J71="OUTUA-FURW"</formula>
    </cfRule>
  </conditionalFormatting>
  <conditionalFormatting sqref="L71">
    <cfRule type="expression" dxfId="8" priority="311">
      <formula>$J71="OUTUA-NWRW"</formula>
    </cfRule>
  </conditionalFormatting>
  <conditionalFormatting sqref="L71">
    <cfRule type="expression" dxfId="9" priority="312">
      <formula>$J71="OUTSA-RW"</formula>
    </cfRule>
  </conditionalFormatting>
  <conditionalFormatting sqref="L36">
    <cfRule type="expression" dxfId="0" priority="313">
      <formula>#REF!="AMBETTER - SUPERIOR"</formula>
    </cfRule>
  </conditionalFormatting>
  <conditionalFormatting sqref="L36">
    <cfRule type="expression" dxfId="0" priority="314">
      <formula>#REF!="SUPERIOR HEALTH PLAN"</formula>
    </cfRule>
  </conditionalFormatting>
  <conditionalFormatting sqref="L36">
    <cfRule type="expression" dxfId="4" priority="315">
      <formula>$J36="HUMANA CHOICE CARE"</formula>
    </cfRule>
  </conditionalFormatting>
  <conditionalFormatting sqref="L36">
    <cfRule type="expression" dxfId="4" priority="316">
      <formula>$J36="HUMANA OPEN ACCESS PLAN"</formula>
    </cfRule>
  </conditionalFormatting>
  <conditionalFormatting sqref="L36">
    <cfRule type="expression" dxfId="8" priority="317">
      <formula>$J36="OUTUA-PrRW"</formula>
    </cfRule>
  </conditionalFormatting>
  <conditionalFormatting sqref="L36">
    <cfRule type="expression" dxfId="8" priority="318">
      <formula>$J36="OUTUA-FURW"</formula>
    </cfRule>
  </conditionalFormatting>
  <conditionalFormatting sqref="L36">
    <cfRule type="expression" dxfId="8" priority="319">
      <formula>$J36="OUTUA-NWRW"</formula>
    </cfRule>
  </conditionalFormatting>
  <conditionalFormatting sqref="L36">
    <cfRule type="expression" dxfId="9" priority="320">
      <formula>$J36="OUTSA-RW"</formula>
    </cfRule>
  </conditionalFormatting>
  <conditionalFormatting sqref="L29">
    <cfRule type="expression" dxfId="0" priority="321">
      <formula>#REF!="AMBETTER - SUPERIOR"</formula>
    </cfRule>
  </conditionalFormatting>
  <conditionalFormatting sqref="L29">
    <cfRule type="expression" dxfId="0" priority="322">
      <formula>#REF!="SUPERIOR HEALTH PLAN"</formula>
    </cfRule>
  </conditionalFormatting>
  <conditionalFormatting sqref="L29">
    <cfRule type="expression" dxfId="4" priority="323">
      <formula>$J29="HUMANA CHOICE CARE"</formula>
    </cfRule>
  </conditionalFormatting>
  <conditionalFormatting sqref="L29">
    <cfRule type="expression" dxfId="4" priority="324">
      <formula>$J29="HUMANA OPEN ACCESS PLAN"</formula>
    </cfRule>
  </conditionalFormatting>
  <conditionalFormatting sqref="L29">
    <cfRule type="expression" dxfId="8" priority="325">
      <formula>$J29="OUTUA-PrRW"</formula>
    </cfRule>
  </conditionalFormatting>
  <conditionalFormatting sqref="L29">
    <cfRule type="expression" dxfId="8" priority="326">
      <formula>$J29="OUTUA-FURW"</formula>
    </cfRule>
  </conditionalFormatting>
  <conditionalFormatting sqref="L29">
    <cfRule type="expression" dxfId="8" priority="327">
      <formula>$J29="OUTUA-NWRW"</formula>
    </cfRule>
  </conditionalFormatting>
  <conditionalFormatting sqref="L29">
    <cfRule type="expression" dxfId="9" priority="328">
      <formula>$J29="OUTSA-RW"</formula>
    </cfRule>
  </conditionalFormatting>
  <conditionalFormatting sqref="L11">
    <cfRule type="expression" dxfId="0" priority="329">
      <formula>#REF!="AMBETTER - SUPERIOR"</formula>
    </cfRule>
  </conditionalFormatting>
  <conditionalFormatting sqref="L11">
    <cfRule type="expression" dxfId="0" priority="330">
      <formula>#REF!="SUPERIOR HEALTH PLAN"</formula>
    </cfRule>
  </conditionalFormatting>
  <conditionalFormatting sqref="L11">
    <cfRule type="expression" dxfId="4" priority="331">
      <formula>$J11="HUMANA CHOICE CARE"</formula>
    </cfRule>
  </conditionalFormatting>
  <conditionalFormatting sqref="L11">
    <cfRule type="expression" dxfId="4" priority="332">
      <formula>$J11="HUMANA OPEN ACCESS PLAN"</formula>
    </cfRule>
  </conditionalFormatting>
  <conditionalFormatting sqref="L11">
    <cfRule type="expression" dxfId="8" priority="333">
      <formula>$J11="OUTUA-PrRW"</formula>
    </cfRule>
  </conditionalFormatting>
  <conditionalFormatting sqref="L11">
    <cfRule type="expression" dxfId="8" priority="334">
      <formula>$J11="OUTUA-FURW"</formula>
    </cfRule>
  </conditionalFormatting>
  <conditionalFormatting sqref="L11">
    <cfRule type="expression" dxfId="8" priority="335">
      <formula>$J11="OUTUA-NWRW"</formula>
    </cfRule>
  </conditionalFormatting>
  <conditionalFormatting sqref="L11">
    <cfRule type="expression" dxfId="9" priority="336">
      <formula>$J11="OUTSA-RW"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8.43"/>
    <col customWidth="1" min="3" max="3" width="31.29"/>
    <col customWidth="1" min="4" max="5" width="7.86"/>
    <col customWidth="1" min="6" max="6" width="10.43"/>
    <col customWidth="1" min="7" max="7" width="10.86"/>
    <col customWidth="1" min="8" max="8" width="10.14"/>
    <col customWidth="1" min="9" max="9" width="32.0"/>
    <col customWidth="1" min="10" max="10" width="7.0"/>
    <col customWidth="1" min="11" max="11" width="12.57"/>
    <col customWidth="1" min="12" max="12" width="7.0"/>
  </cols>
  <sheetData>
    <row r="1">
      <c r="A1" s="151" t="s">
        <v>45</v>
      </c>
      <c r="B1" s="151" t="s">
        <v>48</v>
      </c>
      <c r="C1" s="151" t="s">
        <v>77</v>
      </c>
      <c r="D1" s="151" t="s">
        <v>46</v>
      </c>
      <c r="E1" s="151" t="s">
        <v>47</v>
      </c>
      <c r="F1" s="151" t="s">
        <v>78</v>
      </c>
      <c r="G1" s="151" t="s">
        <v>79</v>
      </c>
      <c r="H1" s="151" t="s">
        <v>51</v>
      </c>
      <c r="I1" s="151" t="s">
        <v>52</v>
      </c>
      <c r="J1" s="151" t="s">
        <v>80</v>
      </c>
      <c r="K1" s="151" t="s">
        <v>81</v>
      </c>
      <c r="L1" s="151" t="s">
        <v>80</v>
      </c>
    </row>
    <row r="2">
      <c r="A2" s="155">
        <v>15906.0</v>
      </c>
      <c r="B2" s="171">
        <v>0.3333333333333333</v>
      </c>
      <c r="C2" s="303" t="s">
        <v>478</v>
      </c>
      <c r="D2" s="172">
        <v>19970.0</v>
      </c>
      <c r="E2" s="172">
        <v>44601.0</v>
      </c>
      <c r="F2" s="155" t="s">
        <v>122</v>
      </c>
      <c r="G2" s="155" t="s">
        <v>92</v>
      </c>
      <c r="H2" s="155" t="s">
        <v>101</v>
      </c>
      <c r="I2" s="155" t="s">
        <v>221</v>
      </c>
      <c r="J2" s="155"/>
      <c r="K2" s="155" t="s">
        <v>90</v>
      </c>
      <c r="L2" s="155"/>
    </row>
    <row r="3">
      <c r="A3" s="155">
        <v>14103.0</v>
      </c>
      <c r="B3" s="171">
        <v>0.34375</v>
      </c>
      <c r="C3" s="303" t="s">
        <v>480</v>
      </c>
      <c r="D3" s="172">
        <v>16960.0</v>
      </c>
      <c r="E3" s="172">
        <v>44601.0</v>
      </c>
      <c r="F3" s="155" t="s">
        <v>122</v>
      </c>
      <c r="G3" s="155" t="s">
        <v>92</v>
      </c>
      <c r="H3" s="155" t="s">
        <v>93</v>
      </c>
      <c r="I3" s="155" t="s">
        <v>147</v>
      </c>
      <c r="J3" s="155"/>
      <c r="K3" s="155" t="s">
        <v>90</v>
      </c>
      <c r="L3" s="155"/>
    </row>
    <row r="4">
      <c r="A4" s="155">
        <v>17372.0</v>
      </c>
      <c r="B4" s="171">
        <v>0.3645833333333333</v>
      </c>
      <c r="C4" s="303" t="s">
        <v>486</v>
      </c>
      <c r="D4" s="172">
        <v>28927.0</v>
      </c>
      <c r="E4" s="172">
        <v>44601.0</v>
      </c>
      <c r="F4" s="155" t="s">
        <v>122</v>
      </c>
      <c r="G4" s="155" t="s">
        <v>87</v>
      </c>
      <c r="H4" s="155" t="s">
        <v>97</v>
      </c>
      <c r="I4" s="155" t="s">
        <v>179</v>
      </c>
      <c r="J4" s="155"/>
      <c r="K4" s="155" t="s">
        <v>90</v>
      </c>
      <c r="L4" s="155"/>
    </row>
    <row r="5">
      <c r="A5" s="155">
        <v>11303.0</v>
      </c>
      <c r="B5" s="171">
        <v>0.3541666666666667</v>
      </c>
      <c r="C5" s="303" t="s">
        <v>484</v>
      </c>
      <c r="D5" s="172">
        <v>17223.0</v>
      </c>
      <c r="E5" s="172">
        <v>44601.0</v>
      </c>
      <c r="F5" s="155" t="s">
        <v>122</v>
      </c>
      <c r="G5" s="155" t="s">
        <v>92</v>
      </c>
      <c r="H5" s="155" t="s">
        <v>93</v>
      </c>
      <c r="I5" s="155" t="s">
        <v>147</v>
      </c>
      <c r="J5" s="155"/>
      <c r="K5" s="155" t="s">
        <v>90</v>
      </c>
      <c r="L5" s="155"/>
    </row>
    <row r="6">
      <c r="A6" s="155">
        <v>16140.0</v>
      </c>
      <c r="B6" s="171">
        <v>0.3645833333333333</v>
      </c>
      <c r="C6" s="303" t="s">
        <v>488</v>
      </c>
      <c r="D6" s="172">
        <v>19835.0</v>
      </c>
      <c r="E6" s="172">
        <v>44601.0</v>
      </c>
      <c r="F6" s="155" t="s">
        <v>86</v>
      </c>
      <c r="G6" s="155" t="s">
        <v>92</v>
      </c>
      <c r="H6" s="155" t="s">
        <v>101</v>
      </c>
      <c r="I6" s="155" t="s">
        <v>147</v>
      </c>
      <c r="J6" s="155"/>
      <c r="K6" s="155" t="s">
        <v>90</v>
      </c>
      <c r="L6" s="155"/>
    </row>
    <row r="7">
      <c r="A7" s="155">
        <v>11205.0</v>
      </c>
      <c r="B7" s="171">
        <v>0.3645833333333333</v>
      </c>
      <c r="C7" s="303" t="s">
        <v>491</v>
      </c>
      <c r="D7" s="172">
        <v>31645.0</v>
      </c>
      <c r="E7" s="172">
        <v>44601.0</v>
      </c>
      <c r="F7" s="155" t="s">
        <v>86</v>
      </c>
      <c r="G7" s="155" t="s">
        <v>92</v>
      </c>
      <c r="H7" s="155" t="s">
        <v>93</v>
      </c>
      <c r="I7" s="155" t="s">
        <v>147</v>
      </c>
      <c r="J7" s="155"/>
      <c r="K7" s="155" t="s">
        <v>90</v>
      </c>
      <c r="L7" s="155"/>
    </row>
    <row r="8">
      <c r="A8" s="155">
        <v>17340.0</v>
      </c>
      <c r="B8" s="171">
        <v>0.40625</v>
      </c>
      <c r="C8" s="303" t="s">
        <v>510</v>
      </c>
      <c r="D8" s="172">
        <v>26715.0</v>
      </c>
      <c r="E8" s="172">
        <v>44601.0</v>
      </c>
      <c r="F8" s="155" t="s">
        <v>86</v>
      </c>
      <c r="G8" s="155" t="s">
        <v>87</v>
      </c>
      <c r="H8" s="155" t="s">
        <v>97</v>
      </c>
      <c r="I8" s="155" t="s">
        <v>98</v>
      </c>
      <c r="J8" s="155"/>
      <c r="K8" s="155" t="s">
        <v>90</v>
      </c>
      <c r="L8" s="155"/>
    </row>
    <row r="9">
      <c r="A9" s="155">
        <v>15716.0</v>
      </c>
      <c r="B9" s="171">
        <v>0.3854166666666667</v>
      </c>
      <c r="C9" s="303" t="s">
        <v>497</v>
      </c>
      <c r="D9" s="172">
        <v>22638.0</v>
      </c>
      <c r="E9" s="172">
        <v>44601.0</v>
      </c>
      <c r="F9" s="155" t="s">
        <v>122</v>
      </c>
      <c r="G9" s="155" t="s">
        <v>92</v>
      </c>
      <c r="H9" s="155" t="s">
        <v>101</v>
      </c>
      <c r="I9" s="155" t="s">
        <v>147</v>
      </c>
      <c r="J9" s="155"/>
      <c r="K9" s="155" t="s">
        <v>90</v>
      </c>
      <c r="L9" s="155"/>
    </row>
    <row r="10">
      <c r="A10" s="155">
        <v>17043.0</v>
      </c>
      <c r="B10" s="171">
        <v>0.3854166666666667</v>
      </c>
      <c r="C10" s="303" t="s">
        <v>499</v>
      </c>
      <c r="D10" s="172">
        <v>28322.0</v>
      </c>
      <c r="E10" s="172">
        <v>44601.0</v>
      </c>
      <c r="F10" s="155" t="s">
        <v>122</v>
      </c>
      <c r="G10" s="155" t="s">
        <v>87</v>
      </c>
      <c r="H10" s="155" t="s">
        <v>97</v>
      </c>
      <c r="I10" s="155" t="s">
        <v>174</v>
      </c>
      <c r="J10" s="155"/>
      <c r="K10" s="155" t="s">
        <v>90</v>
      </c>
      <c r="L10" s="155"/>
    </row>
    <row r="11">
      <c r="A11" s="155">
        <v>9493.0</v>
      </c>
      <c r="B11" s="171">
        <v>0.375</v>
      </c>
      <c r="C11" s="303" t="s">
        <v>494</v>
      </c>
      <c r="D11" s="172">
        <v>20636.0</v>
      </c>
      <c r="E11" s="172">
        <v>44601.0</v>
      </c>
      <c r="F11" s="155" t="s">
        <v>86</v>
      </c>
      <c r="G11" s="155" t="s">
        <v>92</v>
      </c>
      <c r="H11" s="155" t="s">
        <v>93</v>
      </c>
      <c r="I11" s="155" t="s">
        <v>147</v>
      </c>
      <c r="J11" s="155"/>
      <c r="K11" s="155" t="s">
        <v>90</v>
      </c>
      <c r="L11" s="155"/>
    </row>
    <row r="12">
      <c r="A12" s="155">
        <v>18063.0</v>
      </c>
      <c r="B12" s="171">
        <v>0.3958333333333333</v>
      </c>
      <c r="C12" s="303" t="s">
        <v>502</v>
      </c>
      <c r="D12" s="172">
        <v>20233.0</v>
      </c>
      <c r="E12" s="172">
        <v>44601.0</v>
      </c>
      <c r="F12" s="155" t="s">
        <v>96</v>
      </c>
      <c r="G12" s="155" t="s">
        <v>87</v>
      </c>
      <c r="H12" s="155" t="s">
        <v>88</v>
      </c>
      <c r="I12" s="155" t="s">
        <v>89</v>
      </c>
      <c r="J12" s="155"/>
      <c r="K12" s="155" t="s">
        <v>90</v>
      </c>
      <c r="L12" s="155"/>
    </row>
    <row r="13">
      <c r="A13" s="155">
        <v>12408.0</v>
      </c>
      <c r="B13" s="171">
        <v>0.3958333333333333</v>
      </c>
      <c r="C13" s="303" t="s">
        <v>506</v>
      </c>
      <c r="D13" s="172">
        <v>23198.0</v>
      </c>
      <c r="E13" s="172">
        <v>44601.0</v>
      </c>
      <c r="F13" s="155" t="s">
        <v>86</v>
      </c>
      <c r="G13" s="155" t="s">
        <v>92</v>
      </c>
      <c r="H13" s="155" t="s">
        <v>93</v>
      </c>
      <c r="I13" s="155" t="s">
        <v>117</v>
      </c>
      <c r="J13" s="155"/>
      <c r="K13" s="155" t="s">
        <v>90</v>
      </c>
      <c r="L13" s="155"/>
    </row>
    <row r="14">
      <c r="A14" s="155">
        <v>14194.0</v>
      </c>
      <c r="B14" s="171">
        <v>0.3958333333333333</v>
      </c>
      <c r="C14" s="303" t="s">
        <v>508</v>
      </c>
      <c r="D14" s="172">
        <v>25721.0</v>
      </c>
      <c r="E14" s="172">
        <v>44601.0</v>
      </c>
      <c r="F14" s="155" t="s">
        <v>122</v>
      </c>
      <c r="G14" s="155" t="s">
        <v>87</v>
      </c>
      <c r="H14" s="155" t="s">
        <v>97</v>
      </c>
      <c r="I14" s="155" t="s">
        <v>189</v>
      </c>
      <c r="J14" s="155"/>
      <c r="K14" s="155" t="s">
        <v>90</v>
      </c>
      <c r="L14" s="155"/>
    </row>
    <row r="15">
      <c r="A15" s="155">
        <v>15335.0</v>
      </c>
      <c r="B15" s="171">
        <v>0.40625</v>
      </c>
      <c r="C15" s="303" t="s">
        <v>512</v>
      </c>
      <c r="D15" s="172">
        <v>33029.0</v>
      </c>
      <c r="E15" s="172">
        <v>44601.0</v>
      </c>
      <c r="F15" s="155" t="s">
        <v>122</v>
      </c>
      <c r="G15" s="155" t="s">
        <v>92</v>
      </c>
      <c r="H15" s="155" t="s">
        <v>93</v>
      </c>
      <c r="I15" s="155" t="s">
        <v>98</v>
      </c>
      <c r="J15" s="155"/>
      <c r="K15" s="155" t="s">
        <v>90</v>
      </c>
      <c r="L15" s="155"/>
    </row>
    <row r="16">
      <c r="A16" s="155">
        <v>15891.0</v>
      </c>
      <c r="B16" s="171">
        <v>0.4375</v>
      </c>
      <c r="C16" s="303" t="s">
        <v>517</v>
      </c>
      <c r="D16" s="172">
        <v>25116.0</v>
      </c>
      <c r="E16" s="172">
        <v>44601.0</v>
      </c>
      <c r="F16" s="155" t="s">
        <v>122</v>
      </c>
      <c r="G16" s="155" t="s">
        <v>92</v>
      </c>
      <c r="H16" s="155" t="s">
        <v>101</v>
      </c>
      <c r="I16" s="155" t="s">
        <v>518</v>
      </c>
      <c r="J16" s="155"/>
      <c r="K16" s="155" t="s">
        <v>90</v>
      </c>
      <c r="L16" s="155"/>
    </row>
    <row r="17">
      <c r="A17" s="155">
        <v>10338.0</v>
      </c>
      <c r="B17" s="171">
        <v>0.4479166666666667</v>
      </c>
      <c r="C17" s="303" t="s">
        <v>520</v>
      </c>
      <c r="D17" s="172">
        <v>34388.0</v>
      </c>
      <c r="E17" s="172">
        <v>44601.0</v>
      </c>
      <c r="F17" s="155" t="s">
        <v>122</v>
      </c>
      <c r="G17" s="155" t="s">
        <v>92</v>
      </c>
      <c r="H17" s="155" t="s">
        <v>93</v>
      </c>
      <c r="I17" s="155" t="s">
        <v>179</v>
      </c>
      <c r="J17" s="155"/>
      <c r="K17" s="155" t="s">
        <v>90</v>
      </c>
      <c r="L17" s="155"/>
    </row>
    <row r="18">
      <c r="A18" s="155">
        <v>13880.0</v>
      </c>
      <c r="B18" s="171">
        <v>0.4479166666666667</v>
      </c>
      <c r="C18" s="303" t="s">
        <v>522</v>
      </c>
      <c r="D18" s="172">
        <v>18348.0</v>
      </c>
      <c r="E18" s="172">
        <v>44601.0</v>
      </c>
      <c r="F18" s="155" t="s">
        <v>86</v>
      </c>
      <c r="G18" s="155" t="s">
        <v>87</v>
      </c>
      <c r="H18" s="155" t="s">
        <v>88</v>
      </c>
      <c r="I18" s="155" t="s">
        <v>89</v>
      </c>
      <c r="J18" s="155"/>
      <c r="K18" s="155" t="s">
        <v>90</v>
      </c>
      <c r="L18" s="155"/>
    </row>
    <row r="19">
      <c r="A19" s="155">
        <v>16431.0</v>
      </c>
      <c r="B19" s="171">
        <v>0.4583333333333333</v>
      </c>
      <c r="C19" s="303" t="s">
        <v>525</v>
      </c>
      <c r="D19" s="172">
        <v>18157.0</v>
      </c>
      <c r="E19" s="172">
        <v>44601.0</v>
      </c>
      <c r="F19" s="155" t="s">
        <v>86</v>
      </c>
      <c r="G19" s="155" t="s">
        <v>92</v>
      </c>
      <c r="H19" s="155" t="s">
        <v>93</v>
      </c>
      <c r="I19" s="155" t="s">
        <v>182</v>
      </c>
      <c r="J19" s="155"/>
      <c r="K19" s="155" t="s">
        <v>90</v>
      </c>
      <c r="L19" s="155"/>
    </row>
    <row r="20">
      <c r="A20" s="155">
        <v>14972.0</v>
      </c>
      <c r="B20" s="171">
        <v>0.5416666666666666</v>
      </c>
      <c r="C20" s="303" t="s">
        <v>537</v>
      </c>
      <c r="D20" s="172">
        <v>25152.0</v>
      </c>
      <c r="E20" s="172">
        <v>44601.0</v>
      </c>
      <c r="F20" s="155" t="s">
        <v>86</v>
      </c>
      <c r="G20" s="155" t="s">
        <v>92</v>
      </c>
      <c r="H20" s="155" t="s">
        <v>101</v>
      </c>
      <c r="I20" s="155" t="s">
        <v>189</v>
      </c>
      <c r="J20" s="155"/>
      <c r="K20" s="155" t="s">
        <v>90</v>
      </c>
      <c r="L20" s="155"/>
    </row>
    <row r="21">
      <c r="A21" s="155">
        <v>9540.0</v>
      </c>
      <c r="B21" s="171">
        <v>0.5625</v>
      </c>
      <c r="C21" s="303" t="s">
        <v>543</v>
      </c>
      <c r="D21" s="172">
        <v>31846.0</v>
      </c>
      <c r="E21" s="172">
        <v>44601.0</v>
      </c>
      <c r="F21" s="155" t="s">
        <v>86</v>
      </c>
      <c r="G21" s="155" t="s">
        <v>87</v>
      </c>
      <c r="H21" s="155" t="s">
        <v>97</v>
      </c>
      <c r="I21" s="155" t="s">
        <v>127</v>
      </c>
      <c r="J21" s="155"/>
      <c r="K21" s="155" t="s">
        <v>90</v>
      </c>
      <c r="L21" s="155"/>
    </row>
    <row r="22">
      <c r="A22" s="155">
        <v>11000.0</v>
      </c>
      <c r="B22" s="171">
        <v>0.5625</v>
      </c>
      <c r="C22" s="303" t="s">
        <v>545</v>
      </c>
      <c r="D22" s="172">
        <v>16385.0</v>
      </c>
      <c r="E22" s="172">
        <v>44601.0</v>
      </c>
      <c r="F22" s="155" t="s">
        <v>86</v>
      </c>
      <c r="G22" s="155" t="s">
        <v>87</v>
      </c>
      <c r="H22" s="155" t="s">
        <v>97</v>
      </c>
      <c r="I22" s="155" t="s">
        <v>94</v>
      </c>
      <c r="J22" s="155"/>
      <c r="K22" s="155" t="s">
        <v>90</v>
      </c>
      <c r="L22" s="155"/>
    </row>
    <row r="23">
      <c r="A23" s="155">
        <v>15412.0</v>
      </c>
      <c r="B23" s="171">
        <v>0.53125</v>
      </c>
      <c r="C23" s="303" t="s">
        <v>535</v>
      </c>
      <c r="D23" s="172">
        <v>9126.0</v>
      </c>
      <c r="E23" s="172">
        <v>44601.0</v>
      </c>
      <c r="F23" s="155" t="s">
        <v>122</v>
      </c>
      <c r="G23" s="155" t="s">
        <v>92</v>
      </c>
      <c r="H23" s="155" t="s">
        <v>93</v>
      </c>
      <c r="I23" s="155" t="s">
        <v>147</v>
      </c>
      <c r="J23" s="155"/>
      <c r="K23" s="155" t="s">
        <v>90</v>
      </c>
      <c r="L23" s="155"/>
    </row>
    <row r="24">
      <c r="A24" s="155">
        <v>15988.0</v>
      </c>
      <c r="B24" s="171">
        <v>0.5416666666666666</v>
      </c>
      <c r="C24" s="303" t="s">
        <v>539</v>
      </c>
      <c r="D24" s="172">
        <v>17400.0</v>
      </c>
      <c r="E24" s="172">
        <v>44601.0</v>
      </c>
      <c r="F24" s="155" t="s">
        <v>86</v>
      </c>
      <c r="G24" s="155" t="s">
        <v>92</v>
      </c>
      <c r="H24" s="155" t="s">
        <v>93</v>
      </c>
      <c r="I24" s="155" t="s">
        <v>89</v>
      </c>
      <c r="J24" s="155"/>
      <c r="K24" s="155" t="s">
        <v>90</v>
      </c>
      <c r="L24" s="155"/>
    </row>
    <row r="25">
      <c r="A25" s="155">
        <v>16626.0</v>
      </c>
      <c r="B25" s="171">
        <v>0.5520833333333334</v>
      </c>
      <c r="C25" s="303" t="s">
        <v>541</v>
      </c>
      <c r="D25" s="172">
        <v>22990.0</v>
      </c>
      <c r="E25" s="172">
        <v>44601.0</v>
      </c>
      <c r="F25" s="155" t="s">
        <v>96</v>
      </c>
      <c r="G25" s="155" t="s">
        <v>87</v>
      </c>
      <c r="H25" s="155" t="s">
        <v>97</v>
      </c>
      <c r="I25" s="155" t="s">
        <v>115</v>
      </c>
      <c r="J25" s="155"/>
      <c r="K25" s="155" t="s">
        <v>90</v>
      </c>
      <c r="L25" s="155"/>
    </row>
    <row r="26">
      <c r="A26" s="155">
        <v>15578.0</v>
      </c>
      <c r="B26" s="171">
        <v>0.5729166666666666</v>
      </c>
      <c r="C26" s="303" t="s">
        <v>552</v>
      </c>
      <c r="D26" s="172">
        <v>24337.0</v>
      </c>
      <c r="E26" s="172">
        <v>44601.0</v>
      </c>
      <c r="F26" s="155" t="s">
        <v>86</v>
      </c>
      <c r="G26" s="155" t="s">
        <v>87</v>
      </c>
      <c r="H26" s="155" t="s">
        <v>97</v>
      </c>
      <c r="I26" s="155" t="s">
        <v>553</v>
      </c>
      <c r="J26" s="155"/>
      <c r="K26" s="155" t="s">
        <v>90</v>
      </c>
      <c r="L26" s="155"/>
    </row>
    <row r="27">
      <c r="A27" s="155">
        <v>18060.0</v>
      </c>
      <c r="B27" s="171">
        <v>0.5625</v>
      </c>
      <c r="C27" s="303" t="s">
        <v>550</v>
      </c>
      <c r="D27" s="172">
        <v>19866.0</v>
      </c>
      <c r="E27" s="172">
        <v>44601.0</v>
      </c>
      <c r="F27" s="155" t="s">
        <v>96</v>
      </c>
      <c r="G27" s="155" t="s">
        <v>87</v>
      </c>
      <c r="H27" s="155" t="s">
        <v>88</v>
      </c>
      <c r="I27" s="155" t="s">
        <v>89</v>
      </c>
      <c r="J27" s="155"/>
      <c r="K27" s="155" t="s">
        <v>90</v>
      </c>
      <c r="L27" s="155"/>
    </row>
    <row r="28">
      <c r="A28" s="155">
        <v>16216.0</v>
      </c>
      <c r="B28" s="171">
        <v>0.5729166666666666</v>
      </c>
      <c r="C28" s="303" t="s">
        <v>556</v>
      </c>
      <c r="D28" s="172">
        <v>25289.0</v>
      </c>
      <c r="E28" s="172">
        <v>44601.0</v>
      </c>
      <c r="F28" s="155" t="s">
        <v>96</v>
      </c>
      <c r="G28" s="155" t="s">
        <v>87</v>
      </c>
      <c r="H28" s="155" t="s">
        <v>97</v>
      </c>
      <c r="I28" s="155" t="s">
        <v>166</v>
      </c>
      <c r="J28" s="155"/>
      <c r="K28" s="155" t="s">
        <v>90</v>
      </c>
      <c r="L28" s="155"/>
    </row>
    <row r="29">
      <c r="A29" s="155">
        <v>16521.0</v>
      </c>
      <c r="B29" s="171">
        <v>0.59375</v>
      </c>
      <c r="C29" s="303" t="s">
        <v>560</v>
      </c>
      <c r="D29" s="172">
        <v>19307.0</v>
      </c>
      <c r="E29" s="172">
        <v>44601.0</v>
      </c>
      <c r="F29" s="155" t="s">
        <v>86</v>
      </c>
      <c r="G29" s="155" t="s">
        <v>92</v>
      </c>
      <c r="H29" s="155" t="s">
        <v>93</v>
      </c>
      <c r="I29" s="155" t="s">
        <v>117</v>
      </c>
      <c r="J29" s="155"/>
      <c r="K29" s="155" t="s">
        <v>90</v>
      </c>
      <c r="L29" s="155"/>
    </row>
    <row r="30">
      <c r="A30" s="155">
        <v>9892.0</v>
      </c>
      <c r="B30" s="171">
        <v>0.59375</v>
      </c>
      <c r="C30" s="303" t="s">
        <v>562</v>
      </c>
      <c r="D30" s="172">
        <v>24543.0</v>
      </c>
      <c r="E30" s="172">
        <v>44601.0</v>
      </c>
      <c r="F30" s="155" t="s">
        <v>122</v>
      </c>
      <c r="G30" s="155" t="s">
        <v>92</v>
      </c>
      <c r="H30" s="155" t="s">
        <v>101</v>
      </c>
      <c r="I30" s="155" t="s">
        <v>147</v>
      </c>
      <c r="J30" s="155"/>
      <c r="K30" s="155" t="s">
        <v>90</v>
      </c>
      <c r="L30" s="155"/>
    </row>
    <row r="31">
      <c r="A31" s="155">
        <v>16829.0</v>
      </c>
      <c r="B31" s="171">
        <v>0.6041666666666666</v>
      </c>
      <c r="C31" s="303" t="s">
        <v>566</v>
      </c>
      <c r="D31" s="172">
        <v>25909.0</v>
      </c>
      <c r="E31" s="172">
        <v>44601.0</v>
      </c>
      <c r="F31" s="155" t="s">
        <v>96</v>
      </c>
      <c r="G31" s="155" t="s">
        <v>87</v>
      </c>
      <c r="H31" s="155" t="s">
        <v>97</v>
      </c>
      <c r="I31" s="303" t="s">
        <v>567</v>
      </c>
      <c r="J31" s="155"/>
      <c r="K31" s="155" t="s">
        <v>90</v>
      </c>
      <c r="L31" s="155"/>
    </row>
    <row r="32">
      <c r="A32" s="155">
        <v>17105.0</v>
      </c>
      <c r="B32" s="171">
        <v>0.4583333333333333</v>
      </c>
      <c r="C32" s="303" t="s">
        <v>528</v>
      </c>
      <c r="D32" s="172">
        <v>25263.0</v>
      </c>
      <c r="E32" s="172">
        <v>44601.0</v>
      </c>
      <c r="F32" s="155" t="s">
        <v>86</v>
      </c>
      <c r="G32" s="155" t="s">
        <v>87</v>
      </c>
      <c r="H32" s="155" t="s">
        <v>97</v>
      </c>
      <c r="I32" s="155" t="s">
        <v>174</v>
      </c>
      <c r="J32" s="155"/>
      <c r="K32" s="155" t="s">
        <v>90</v>
      </c>
      <c r="L32" s="155"/>
    </row>
    <row r="33">
      <c r="A33" s="155">
        <v>16027.0</v>
      </c>
      <c r="B33" s="171">
        <v>0.46875</v>
      </c>
      <c r="C33" s="303" t="s">
        <v>531</v>
      </c>
      <c r="D33" s="172">
        <v>30414.0</v>
      </c>
      <c r="E33" s="172">
        <v>44601.0</v>
      </c>
      <c r="F33" s="155" t="s">
        <v>86</v>
      </c>
      <c r="G33" s="155" t="s">
        <v>87</v>
      </c>
      <c r="H33" s="155" t="s">
        <v>97</v>
      </c>
      <c r="I33" s="155" t="s">
        <v>308</v>
      </c>
      <c r="J33" s="155"/>
      <c r="K33" s="155" t="s">
        <v>90</v>
      </c>
      <c r="L33" s="155"/>
    </row>
    <row r="34">
      <c r="A34" s="155">
        <v>12902.0</v>
      </c>
      <c r="B34" s="171">
        <v>0.6145833333333334</v>
      </c>
      <c r="C34" s="303" t="s">
        <v>569</v>
      </c>
      <c r="D34" s="172">
        <v>22034.0</v>
      </c>
      <c r="E34" s="172">
        <v>44601.0</v>
      </c>
      <c r="F34" s="155" t="s">
        <v>86</v>
      </c>
      <c r="G34" s="155" t="s">
        <v>92</v>
      </c>
      <c r="H34" s="155" t="s">
        <v>93</v>
      </c>
      <c r="I34" s="155" t="s">
        <v>174</v>
      </c>
      <c r="J34" s="155"/>
      <c r="K34" s="155" t="s">
        <v>90</v>
      </c>
      <c r="L34" s="155"/>
    </row>
    <row r="35">
      <c r="A35" s="155">
        <v>9245.0</v>
      </c>
      <c r="B35" s="171">
        <v>0.3333333333333333</v>
      </c>
      <c r="C35" s="303" t="s">
        <v>573</v>
      </c>
      <c r="D35" s="172">
        <v>16580.0</v>
      </c>
      <c r="E35" s="172">
        <v>44602.0</v>
      </c>
      <c r="F35" s="155" t="s">
        <v>122</v>
      </c>
      <c r="G35" s="155" t="s">
        <v>92</v>
      </c>
      <c r="H35" s="155" t="s">
        <v>93</v>
      </c>
      <c r="I35" s="155" t="s">
        <v>94</v>
      </c>
      <c r="J35" s="155"/>
      <c r="K35" s="155" t="s">
        <v>90</v>
      </c>
      <c r="L35" s="155"/>
    </row>
    <row r="36">
      <c r="A36" s="155">
        <v>14406.0</v>
      </c>
      <c r="B36" s="171">
        <v>0.34375</v>
      </c>
      <c r="C36" s="303" t="s">
        <v>580</v>
      </c>
      <c r="D36" s="172">
        <v>28161.0</v>
      </c>
      <c r="E36" s="172">
        <v>44602.0</v>
      </c>
      <c r="F36" s="155" t="s">
        <v>86</v>
      </c>
      <c r="G36" s="155" t="s">
        <v>92</v>
      </c>
      <c r="H36" s="155" t="s">
        <v>93</v>
      </c>
      <c r="I36" s="155" t="s">
        <v>262</v>
      </c>
      <c r="J36" s="155"/>
      <c r="K36" s="155" t="s">
        <v>90</v>
      </c>
      <c r="L36" s="155"/>
    </row>
    <row r="37">
      <c r="A37" s="155">
        <v>15075.0</v>
      </c>
      <c r="B37" s="171">
        <v>0.3541666666666667</v>
      </c>
      <c r="C37" s="303" t="s">
        <v>584</v>
      </c>
      <c r="D37" s="172">
        <v>19774.0</v>
      </c>
      <c r="E37" s="172">
        <v>44602.0</v>
      </c>
      <c r="F37" s="155" t="s">
        <v>86</v>
      </c>
      <c r="G37" s="155" t="s">
        <v>92</v>
      </c>
      <c r="H37" s="155" t="s">
        <v>93</v>
      </c>
      <c r="I37" s="155" t="s">
        <v>89</v>
      </c>
      <c r="J37" s="155"/>
      <c r="K37" s="155" t="s">
        <v>90</v>
      </c>
      <c r="L37" s="155"/>
    </row>
    <row r="38">
      <c r="A38" s="155">
        <v>15803.0</v>
      </c>
      <c r="B38" s="171">
        <v>0.3333333333333333</v>
      </c>
      <c r="C38" s="303" t="s">
        <v>576</v>
      </c>
      <c r="D38" s="172">
        <v>23681.0</v>
      </c>
      <c r="E38" s="172">
        <v>44602.0</v>
      </c>
      <c r="F38" s="155" t="s">
        <v>122</v>
      </c>
      <c r="G38" s="155" t="s">
        <v>92</v>
      </c>
      <c r="H38" s="155" t="s">
        <v>101</v>
      </c>
      <c r="I38" s="155" t="s">
        <v>577</v>
      </c>
      <c r="J38" s="155"/>
      <c r="K38" s="155" t="s">
        <v>90</v>
      </c>
      <c r="L38" s="155"/>
    </row>
    <row r="39">
      <c r="A39" s="155">
        <v>12381.0</v>
      </c>
      <c r="B39" s="171">
        <v>0.3645833333333333</v>
      </c>
      <c r="C39" s="303" t="s">
        <v>587</v>
      </c>
      <c r="D39" s="172">
        <v>26666.0</v>
      </c>
      <c r="E39" s="172">
        <v>44602.0</v>
      </c>
      <c r="F39" s="155" t="s">
        <v>86</v>
      </c>
      <c r="G39" s="155" t="s">
        <v>87</v>
      </c>
      <c r="H39" s="155" t="s">
        <v>97</v>
      </c>
      <c r="I39" s="155" t="s">
        <v>221</v>
      </c>
      <c r="J39" s="155"/>
      <c r="K39" s="155" t="s">
        <v>90</v>
      </c>
      <c r="L39" s="155"/>
    </row>
    <row r="40">
      <c r="A40" s="155">
        <v>15879.0</v>
      </c>
      <c r="B40" s="171">
        <v>0.375</v>
      </c>
      <c r="C40" s="303" t="s">
        <v>589</v>
      </c>
      <c r="D40" s="172">
        <v>28372.0</v>
      </c>
      <c r="E40" s="172">
        <v>44602.0</v>
      </c>
      <c r="F40" s="155" t="s">
        <v>86</v>
      </c>
      <c r="G40" s="155" t="s">
        <v>92</v>
      </c>
      <c r="H40" s="155" t="s">
        <v>93</v>
      </c>
      <c r="I40" s="155" t="s">
        <v>147</v>
      </c>
      <c r="J40" s="155"/>
      <c r="K40" s="155" t="s">
        <v>90</v>
      </c>
      <c r="L40" s="155"/>
    </row>
    <row r="41">
      <c r="A41" s="155">
        <v>14802.0</v>
      </c>
      <c r="B41" s="171">
        <v>0.3958333333333333</v>
      </c>
      <c r="C41" s="303" t="s">
        <v>594</v>
      </c>
      <c r="D41" s="172">
        <v>33158.0</v>
      </c>
      <c r="E41" s="172">
        <v>44602.0</v>
      </c>
      <c r="F41" s="155" t="s">
        <v>86</v>
      </c>
      <c r="G41" s="155" t="s">
        <v>92</v>
      </c>
      <c r="H41" s="155" t="s">
        <v>101</v>
      </c>
      <c r="I41" s="155" t="s">
        <v>179</v>
      </c>
      <c r="J41" s="155"/>
      <c r="K41" s="155" t="s">
        <v>90</v>
      </c>
      <c r="L41" s="155"/>
    </row>
    <row r="42">
      <c r="A42" s="155">
        <v>18080.0</v>
      </c>
      <c r="B42" s="171">
        <v>0.3958333333333333</v>
      </c>
      <c r="C42" s="303" t="s">
        <v>596</v>
      </c>
      <c r="D42" s="172">
        <v>24514.0</v>
      </c>
      <c r="E42" s="172">
        <v>44602.0</v>
      </c>
      <c r="F42" s="155" t="s">
        <v>96</v>
      </c>
      <c r="G42" s="155" t="s">
        <v>87</v>
      </c>
      <c r="H42" s="155" t="s">
        <v>88</v>
      </c>
      <c r="I42" s="155" t="s">
        <v>89</v>
      </c>
      <c r="J42" s="155"/>
      <c r="K42" s="155" t="s">
        <v>90</v>
      </c>
      <c r="L42" s="155"/>
    </row>
    <row r="43">
      <c r="A43" s="155">
        <v>9479.0</v>
      </c>
      <c r="B43" s="171">
        <v>0.3958333333333333</v>
      </c>
      <c r="C43" s="303" t="s">
        <v>598</v>
      </c>
      <c r="D43" s="172">
        <v>19225.0</v>
      </c>
      <c r="E43" s="172">
        <v>44602.0</v>
      </c>
      <c r="F43" s="155" t="s">
        <v>86</v>
      </c>
      <c r="G43" s="155" t="s">
        <v>92</v>
      </c>
      <c r="H43" s="155" t="s">
        <v>93</v>
      </c>
      <c r="I43" s="155" t="s">
        <v>89</v>
      </c>
      <c r="J43" s="155"/>
      <c r="K43" s="155" t="s">
        <v>90</v>
      </c>
      <c r="L43" s="155"/>
    </row>
    <row r="44">
      <c r="A44" s="155">
        <v>14126.0</v>
      </c>
      <c r="B44" s="171">
        <v>0.40625</v>
      </c>
      <c r="C44" s="303" t="s">
        <v>605</v>
      </c>
      <c r="D44" s="172">
        <v>18823.0</v>
      </c>
      <c r="E44" s="172">
        <v>44602.0</v>
      </c>
      <c r="F44" s="155" t="s">
        <v>86</v>
      </c>
      <c r="G44" s="155" t="s">
        <v>92</v>
      </c>
      <c r="H44" s="155" t="s">
        <v>93</v>
      </c>
      <c r="I44" s="155" t="s">
        <v>147</v>
      </c>
      <c r="J44" s="155"/>
      <c r="K44" s="155" t="s">
        <v>90</v>
      </c>
      <c r="L44" s="155"/>
    </row>
    <row r="45">
      <c r="A45" s="155">
        <v>11792.0</v>
      </c>
      <c r="B45" s="171">
        <v>0.34375</v>
      </c>
      <c r="C45" s="303" t="s">
        <v>581</v>
      </c>
      <c r="D45" s="172">
        <v>20872.0</v>
      </c>
      <c r="E45" s="172">
        <v>44602.0</v>
      </c>
      <c r="F45" s="155" t="s">
        <v>122</v>
      </c>
      <c r="G45" s="155" t="s">
        <v>92</v>
      </c>
      <c r="H45" s="155" t="s">
        <v>101</v>
      </c>
      <c r="I45" s="155" t="s">
        <v>89</v>
      </c>
      <c r="J45" s="155"/>
      <c r="K45" s="155" t="s">
        <v>90</v>
      </c>
      <c r="L45" s="155"/>
    </row>
    <row r="46">
      <c r="A46" s="155">
        <v>13466.0</v>
      </c>
      <c r="B46" s="171">
        <v>0.4270833333333333</v>
      </c>
      <c r="C46" s="303" t="s">
        <v>610</v>
      </c>
      <c r="D46" s="172">
        <v>26953.0</v>
      </c>
      <c r="E46" s="172">
        <v>44602.0</v>
      </c>
      <c r="F46" s="155" t="s">
        <v>86</v>
      </c>
      <c r="G46" s="155" t="s">
        <v>92</v>
      </c>
      <c r="H46" s="155" t="s">
        <v>101</v>
      </c>
      <c r="I46" s="155" t="s">
        <v>166</v>
      </c>
      <c r="J46" s="155"/>
      <c r="K46" s="155" t="s">
        <v>90</v>
      </c>
      <c r="L46" s="155"/>
    </row>
    <row r="47">
      <c r="A47" s="155">
        <v>16175.0</v>
      </c>
      <c r="B47" s="171">
        <v>0.3958333333333333</v>
      </c>
      <c r="C47" s="303" t="s">
        <v>601</v>
      </c>
      <c r="D47" s="172">
        <v>15210.0</v>
      </c>
      <c r="E47" s="172">
        <v>44602.0</v>
      </c>
      <c r="F47" s="155" t="s">
        <v>96</v>
      </c>
      <c r="G47" s="155" t="s">
        <v>87</v>
      </c>
      <c r="H47" s="155" t="s">
        <v>88</v>
      </c>
      <c r="I47" s="155" t="s">
        <v>89</v>
      </c>
      <c r="J47" s="155"/>
      <c r="K47" s="155" t="s">
        <v>90</v>
      </c>
      <c r="L47" s="155"/>
    </row>
    <row r="48">
      <c r="A48" s="155">
        <v>17042.0</v>
      </c>
      <c r="B48" s="171">
        <v>0.4270833333333333</v>
      </c>
      <c r="C48" s="303" t="s">
        <v>612</v>
      </c>
      <c r="D48" s="172">
        <v>16764.0</v>
      </c>
      <c r="E48" s="172">
        <v>44602.0</v>
      </c>
      <c r="F48" s="155" t="s">
        <v>86</v>
      </c>
      <c r="G48" s="155" t="s">
        <v>87</v>
      </c>
      <c r="H48" s="155" t="s">
        <v>97</v>
      </c>
      <c r="I48" s="155" t="s">
        <v>147</v>
      </c>
      <c r="J48" s="155"/>
      <c r="K48" s="155" t="s">
        <v>90</v>
      </c>
      <c r="L48" s="155"/>
    </row>
    <row r="49">
      <c r="A49" s="155">
        <v>13109.0</v>
      </c>
      <c r="B49" s="171">
        <v>0.4270833333333333</v>
      </c>
      <c r="C49" s="303" t="s">
        <v>614</v>
      </c>
      <c r="D49" s="172">
        <v>29219.0</v>
      </c>
      <c r="E49" s="172">
        <v>44602.0</v>
      </c>
      <c r="F49" s="155" t="s">
        <v>86</v>
      </c>
      <c r="G49" s="155" t="s">
        <v>92</v>
      </c>
      <c r="H49" s="155" t="s">
        <v>93</v>
      </c>
      <c r="I49" s="155" t="s">
        <v>335</v>
      </c>
      <c r="J49" s="155"/>
      <c r="K49" s="155" t="s">
        <v>90</v>
      </c>
      <c r="L49" s="155"/>
    </row>
    <row r="50">
      <c r="A50" s="155">
        <v>14095.0</v>
      </c>
      <c r="B50" s="171">
        <v>0.3958333333333333</v>
      </c>
      <c r="C50" s="303" t="s">
        <v>603</v>
      </c>
      <c r="D50" s="172">
        <v>22965.0</v>
      </c>
      <c r="E50" s="172">
        <v>44602.0</v>
      </c>
      <c r="F50" s="155" t="s">
        <v>122</v>
      </c>
      <c r="G50" s="155" t="s">
        <v>92</v>
      </c>
      <c r="H50" s="155" t="s">
        <v>101</v>
      </c>
      <c r="I50" s="155" t="s">
        <v>98</v>
      </c>
      <c r="J50" s="155"/>
      <c r="K50" s="155" t="s">
        <v>90</v>
      </c>
      <c r="L50" s="155"/>
    </row>
    <row r="51">
      <c r="A51" s="155">
        <v>15428.0</v>
      </c>
      <c r="B51" s="171">
        <v>0.4583333333333333</v>
      </c>
      <c r="C51" s="303" t="s">
        <v>626</v>
      </c>
      <c r="D51" s="172">
        <v>30271.0</v>
      </c>
      <c r="E51" s="172">
        <v>44602.0</v>
      </c>
      <c r="F51" s="155" t="s">
        <v>86</v>
      </c>
      <c r="G51" s="155" t="s">
        <v>92</v>
      </c>
      <c r="H51" s="155" t="s">
        <v>101</v>
      </c>
      <c r="I51" s="155" t="s">
        <v>98</v>
      </c>
      <c r="J51" s="155"/>
      <c r="K51" s="155" t="s">
        <v>90</v>
      </c>
      <c r="L51" s="155"/>
    </row>
    <row r="52">
      <c r="A52" s="155">
        <v>17191.0</v>
      </c>
      <c r="B52" s="171">
        <v>0.4479166666666667</v>
      </c>
      <c r="C52" s="303" t="s">
        <v>620</v>
      </c>
      <c r="D52" s="172">
        <v>28971.0</v>
      </c>
      <c r="E52" s="172">
        <v>44602.0</v>
      </c>
      <c r="F52" s="155" t="s">
        <v>86</v>
      </c>
      <c r="G52" s="155" t="s">
        <v>87</v>
      </c>
      <c r="H52" s="155" t="s">
        <v>97</v>
      </c>
      <c r="I52" s="155" t="s">
        <v>405</v>
      </c>
      <c r="J52" s="155"/>
      <c r="K52" s="155" t="s">
        <v>90</v>
      </c>
      <c r="L52" s="155"/>
    </row>
    <row r="53">
      <c r="A53" s="155">
        <v>13402.0</v>
      </c>
      <c r="B53" s="171">
        <v>0.4375</v>
      </c>
      <c r="C53" s="303" t="s">
        <v>616</v>
      </c>
      <c r="D53" s="172">
        <v>27668.0</v>
      </c>
      <c r="E53" s="172">
        <v>44602.0</v>
      </c>
      <c r="F53" s="155" t="s">
        <v>122</v>
      </c>
      <c r="G53" s="155" t="s">
        <v>92</v>
      </c>
      <c r="H53" s="155" t="s">
        <v>101</v>
      </c>
      <c r="I53" s="155" t="s">
        <v>174</v>
      </c>
      <c r="J53" s="155"/>
      <c r="K53" s="155" t="s">
        <v>90</v>
      </c>
      <c r="L53" s="155"/>
    </row>
    <row r="54">
      <c r="A54" s="155">
        <v>18089.0</v>
      </c>
      <c r="B54" s="171">
        <v>0.4479166666666667</v>
      </c>
      <c r="C54" s="303" t="s">
        <v>622</v>
      </c>
      <c r="D54" s="172">
        <v>13624.0</v>
      </c>
      <c r="E54" s="172">
        <v>44602.0</v>
      </c>
      <c r="F54" s="155" t="s">
        <v>96</v>
      </c>
      <c r="G54" s="155" t="s">
        <v>87</v>
      </c>
      <c r="H54" s="155" t="s">
        <v>88</v>
      </c>
      <c r="I54" s="155" t="s">
        <v>89</v>
      </c>
      <c r="J54" s="155"/>
      <c r="K54" s="155" t="s">
        <v>90</v>
      </c>
      <c r="L54" s="155"/>
    </row>
    <row r="55">
      <c r="A55" s="155">
        <v>16107.0</v>
      </c>
      <c r="B55" s="171">
        <v>0.4375</v>
      </c>
      <c r="C55" s="303" t="s">
        <v>618</v>
      </c>
      <c r="D55" s="172">
        <v>14998.0</v>
      </c>
      <c r="E55" s="172">
        <v>44602.0</v>
      </c>
      <c r="F55" s="155" t="s">
        <v>122</v>
      </c>
      <c r="G55" s="155" t="s">
        <v>92</v>
      </c>
      <c r="H55" s="155" t="s">
        <v>101</v>
      </c>
      <c r="I55" s="155" t="s">
        <v>89</v>
      </c>
      <c r="J55" s="155"/>
      <c r="K55" s="155" t="s">
        <v>90</v>
      </c>
      <c r="L55" s="155"/>
    </row>
    <row r="56">
      <c r="A56" s="155">
        <v>18006.0</v>
      </c>
      <c r="B56" s="171">
        <v>0.4479166666666667</v>
      </c>
      <c r="C56" s="303" t="s">
        <v>624</v>
      </c>
      <c r="D56" s="172">
        <v>20785.0</v>
      </c>
      <c r="E56" s="172">
        <v>44602.0</v>
      </c>
      <c r="F56" s="155" t="s">
        <v>96</v>
      </c>
      <c r="G56" s="155" t="s">
        <v>87</v>
      </c>
      <c r="H56" s="155" t="s">
        <v>88</v>
      </c>
      <c r="I56" s="155" t="s">
        <v>89</v>
      </c>
      <c r="J56" s="155"/>
      <c r="K56" s="155" t="s">
        <v>90</v>
      </c>
      <c r="L56" s="155"/>
    </row>
    <row r="57">
      <c r="A57" s="155">
        <v>13892.0</v>
      </c>
      <c r="B57" s="171">
        <v>0.46875</v>
      </c>
      <c r="C57" s="303" t="s">
        <v>630</v>
      </c>
      <c r="D57" s="172">
        <v>25062.0</v>
      </c>
      <c r="E57" s="172">
        <v>44602.0</v>
      </c>
      <c r="F57" s="155" t="s">
        <v>86</v>
      </c>
      <c r="G57" s="155" t="s">
        <v>92</v>
      </c>
      <c r="H57" s="155" t="s">
        <v>93</v>
      </c>
      <c r="I57" s="155" t="s">
        <v>174</v>
      </c>
      <c r="J57" s="155"/>
      <c r="K57" s="155" t="s">
        <v>90</v>
      </c>
      <c r="L57" s="155"/>
    </row>
    <row r="58">
      <c r="A58" s="155">
        <v>13641.0</v>
      </c>
      <c r="B58" s="171">
        <v>0.4166666666666667</v>
      </c>
      <c r="C58" s="303" t="s">
        <v>608</v>
      </c>
      <c r="D58" s="172">
        <v>29118.0</v>
      </c>
      <c r="E58" s="172">
        <v>44602.0</v>
      </c>
      <c r="F58" s="155" t="s">
        <v>86</v>
      </c>
      <c r="G58" s="155" t="s">
        <v>92</v>
      </c>
      <c r="H58" s="155" t="s">
        <v>101</v>
      </c>
      <c r="I58" s="155" t="s">
        <v>147</v>
      </c>
      <c r="J58" s="155"/>
      <c r="K58" s="155" t="s">
        <v>90</v>
      </c>
      <c r="L58" s="155"/>
    </row>
    <row r="59">
      <c r="A59" s="155">
        <v>16788.0</v>
      </c>
      <c r="B59" s="171">
        <v>0.5416666666666666</v>
      </c>
      <c r="C59" s="303" t="s">
        <v>632</v>
      </c>
      <c r="D59" s="172">
        <v>18684.0</v>
      </c>
      <c r="E59" s="172">
        <v>44602.0</v>
      </c>
      <c r="F59" s="155" t="s">
        <v>86</v>
      </c>
      <c r="G59" s="155" t="s">
        <v>92</v>
      </c>
      <c r="H59" s="155" t="s">
        <v>101</v>
      </c>
      <c r="I59" s="155" t="s">
        <v>154</v>
      </c>
      <c r="J59" s="155"/>
      <c r="K59" s="155" t="s">
        <v>90</v>
      </c>
      <c r="L59" s="155"/>
    </row>
    <row r="60">
      <c r="A60" s="155">
        <v>14087.0</v>
      </c>
      <c r="B60" s="171">
        <v>0.5625</v>
      </c>
      <c r="C60" s="303" t="s">
        <v>636</v>
      </c>
      <c r="D60" s="172">
        <v>20668.0</v>
      </c>
      <c r="E60" s="172">
        <v>44602.0</v>
      </c>
      <c r="F60" s="155" t="s">
        <v>86</v>
      </c>
      <c r="G60" s="155" t="s">
        <v>92</v>
      </c>
      <c r="H60" s="155" t="s">
        <v>93</v>
      </c>
      <c r="I60" s="155" t="s">
        <v>147</v>
      </c>
      <c r="J60" s="155"/>
      <c r="K60" s="155" t="s">
        <v>90</v>
      </c>
      <c r="L60" s="155"/>
    </row>
    <row r="61">
      <c r="A61" s="155">
        <v>14018.0</v>
      </c>
      <c r="B61" s="171">
        <v>0.5625</v>
      </c>
      <c r="C61" s="303" t="s">
        <v>638</v>
      </c>
      <c r="D61" s="172">
        <v>27273.0</v>
      </c>
      <c r="E61" s="172">
        <v>44602.0</v>
      </c>
      <c r="F61" s="155" t="s">
        <v>86</v>
      </c>
      <c r="G61" s="155" t="s">
        <v>87</v>
      </c>
      <c r="H61" s="155" t="s">
        <v>97</v>
      </c>
      <c r="I61" s="155" t="s">
        <v>98</v>
      </c>
      <c r="J61" s="155"/>
      <c r="K61" s="155" t="s">
        <v>90</v>
      </c>
      <c r="L61" s="155"/>
    </row>
    <row r="62">
      <c r="A62" s="155">
        <v>18039.0</v>
      </c>
      <c r="B62" s="171">
        <v>0.5625</v>
      </c>
      <c r="C62" s="303" t="s">
        <v>640</v>
      </c>
      <c r="D62" s="172">
        <v>16982.0</v>
      </c>
      <c r="E62" s="172">
        <v>44602.0</v>
      </c>
      <c r="F62" s="155" t="s">
        <v>96</v>
      </c>
      <c r="G62" s="155" t="s">
        <v>87</v>
      </c>
      <c r="H62" s="155" t="s">
        <v>88</v>
      </c>
      <c r="I62" s="155" t="s">
        <v>89</v>
      </c>
      <c r="J62" s="155"/>
      <c r="K62" s="155" t="s">
        <v>90</v>
      </c>
      <c r="L62" s="155"/>
    </row>
    <row r="63">
      <c r="A63" s="155">
        <v>11090.0</v>
      </c>
      <c r="B63" s="171">
        <v>0.6041666666666666</v>
      </c>
      <c r="C63" s="303" t="s">
        <v>645</v>
      </c>
      <c r="D63" s="172">
        <v>29523.0</v>
      </c>
      <c r="E63" s="172">
        <v>44602.0</v>
      </c>
      <c r="F63" s="155" t="s">
        <v>86</v>
      </c>
      <c r="G63" s="155" t="s">
        <v>92</v>
      </c>
      <c r="H63" s="155" t="s">
        <v>93</v>
      </c>
      <c r="I63" s="155" t="s">
        <v>147</v>
      </c>
      <c r="J63" s="155"/>
      <c r="K63" s="155" t="s">
        <v>90</v>
      </c>
      <c r="L63" s="155"/>
    </row>
    <row r="64">
      <c r="A64" s="155">
        <v>14691.0</v>
      </c>
      <c r="B64" s="171">
        <v>0.6354166666666666</v>
      </c>
      <c r="C64" s="303" t="s">
        <v>655</v>
      </c>
      <c r="D64" s="172">
        <v>18045.0</v>
      </c>
      <c r="E64" s="172">
        <v>44602.0</v>
      </c>
      <c r="F64" s="155" t="s">
        <v>122</v>
      </c>
      <c r="G64" s="155" t="s">
        <v>87</v>
      </c>
      <c r="H64" s="155" t="s">
        <v>88</v>
      </c>
      <c r="I64" s="155" t="s">
        <v>89</v>
      </c>
      <c r="J64" s="155"/>
      <c r="K64" s="155" t="s">
        <v>90</v>
      </c>
      <c r="L64" s="155"/>
    </row>
    <row r="65">
      <c r="A65" s="155">
        <v>16811.0</v>
      </c>
      <c r="B65" s="171">
        <v>0.625</v>
      </c>
      <c r="C65" s="303" t="s">
        <v>652</v>
      </c>
      <c r="D65" s="172">
        <v>22145.0</v>
      </c>
      <c r="E65" s="172">
        <v>44602.0</v>
      </c>
      <c r="F65" s="155" t="s">
        <v>86</v>
      </c>
      <c r="G65" s="155" t="s">
        <v>92</v>
      </c>
      <c r="H65" s="155" t="s">
        <v>101</v>
      </c>
      <c r="I65" s="155" t="s">
        <v>98</v>
      </c>
      <c r="J65" s="155"/>
      <c r="K65" s="155" t="s">
        <v>90</v>
      </c>
      <c r="L65" s="155"/>
    </row>
    <row r="66">
      <c r="A66" s="155">
        <v>11881.0</v>
      </c>
      <c r="B66" s="171">
        <v>0.6041666666666666</v>
      </c>
      <c r="C66" s="303" t="s">
        <v>647</v>
      </c>
      <c r="D66" s="172">
        <v>14449.0</v>
      </c>
      <c r="E66" s="172">
        <v>44602.0</v>
      </c>
      <c r="F66" s="155" t="s">
        <v>122</v>
      </c>
      <c r="G66" s="155" t="s">
        <v>87</v>
      </c>
      <c r="H66" s="155" t="s">
        <v>97</v>
      </c>
      <c r="I66" s="155" t="s">
        <v>89</v>
      </c>
      <c r="J66" s="155"/>
      <c r="K66" s="155" t="s">
        <v>90</v>
      </c>
      <c r="L66" s="155"/>
    </row>
    <row r="67">
      <c r="A67" s="155">
        <v>16456.0</v>
      </c>
      <c r="B67" s="171">
        <v>0.6458333333333334</v>
      </c>
      <c r="C67" s="303" t="s">
        <v>658</v>
      </c>
      <c r="D67" s="172">
        <v>33340.0</v>
      </c>
      <c r="E67" s="172">
        <v>44602.0</v>
      </c>
      <c r="F67" s="155" t="s">
        <v>86</v>
      </c>
      <c r="G67" s="155" t="s">
        <v>92</v>
      </c>
      <c r="H67" s="155" t="s">
        <v>101</v>
      </c>
      <c r="I67" s="155" t="s">
        <v>154</v>
      </c>
      <c r="J67" s="155"/>
      <c r="K67" s="155" t="s">
        <v>90</v>
      </c>
      <c r="L67" s="155"/>
    </row>
    <row r="68">
      <c r="A68" s="155">
        <v>9214.0</v>
      </c>
      <c r="B68" s="171">
        <v>0.5729166666666666</v>
      </c>
      <c r="C68" s="303" t="s">
        <v>642</v>
      </c>
      <c r="D68" s="172">
        <v>20158.0</v>
      </c>
      <c r="E68" s="172">
        <v>44602.0</v>
      </c>
      <c r="F68" s="155" t="s">
        <v>122</v>
      </c>
      <c r="G68" s="155" t="s">
        <v>92</v>
      </c>
      <c r="H68" s="155" t="s">
        <v>101</v>
      </c>
      <c r="I68" s="155" t="s">
        <v>94</v>
      </c>
      <c r="J68" s="155"/>
      <c r="K68" s="155" t="s">
        <v>90</v>
      </c>
      <c r="L68" s="155" t="s">
        <v>8745</v>
      </c>
    </row>
    <row r="69">
      <c r="A69" s="155">
        <v>11065.0</v>
      </c>
      <c r="B69" s="171">
        <v>0.5833333333333334</v>
      </c>
      <c r="C69" s="303" t="s">
        <v>644</v>
      </c>
      <c r="D69" s="172">
        <v>18803.0</v>
      </c>
      <c r="E69" s="172">
        <v>44602.0</v>
      </c>
      <c r="F69" s="155" t="s">
        <v>86</v>
      </c>
      <c r="G69" s="155" t="s">
        <v>92</v>
      </c>
      <c r="H69" s="155" t="s">
        <v>101</v>
      </c>
      <c r="I69" s="155" t="s">
        <v>94</v>
      </c>
      <c r="J69" s="155"/>
      <c r="K69" s="155" t="s">
        <v>90</v>
      </c>
      <c r="L69" s="155" t="s">
        <v>8745</v>
      </c>
    </row>
    <row r="70">
      <c r="A70" s="155">
        <v>9237.0</v>
      </c>
      <c r="B70" s="171">
        <v>0.6458333333333334</v>
      </c>
      <c r="C70" s="303" t="s">
        <v>657</v>
      </c>
      <c r="D70" s="172">
        <v>16916.0</v>
      </c>
      <c r="E70" s="172">
        <v>44602.0</v>
      </c>
      <c r="F70" s="155" t="s">
        <v>86</v>
      </c>
      <c r="G70" s="155" t="s">
        <v>92</v>
      </c>
      <c r="H70" s="155" t="s">
        <v>93</v>
      </c>
      <c r="I70" s="155" t="s">
        <v>147</v>
      </c>
      <c r="J70" s="155"/>
      <c r="K70" s="155" t="s">
        <v>90</v>
      </c>
      <c r="L70" s="155" t="s">
        <v>8745</v>
      </c>
    </row>
    <row r="71">
      <c r="A71" s="155">
        <v>10277.0</v>
      </c>
      <c r="B71" s="171">
        <v>0.3541666666666667</v>
      </c>
      <c r="C71" s="155" t="s">
        <v>664</v>
      </c>
      <c r="D71" s="172">
        <v>19210.0</v>
      </c>
      <c r="E71" s="172">
        <v>44603.0</v>
      </c>
      <c r="F71" s="155" t="s">
        <v>86</v>
      </c>
      <c r="G71" s="155" t="s">
        <v>87</v>
      </c>
      <c r="H71" s="155" t="s">
        <v>88</v>
      </c>
      <c r="I71" s="155" t="s">
        <v>89</v>
      </c>
      <c r="J71" s="155"/>
      <c r="K71" s="155" t="s">
        <v>90</v>
      </c>
      <c r="L71" s="155"/>
    </row>
    <row r="72">
      <c r="A72" s="155">
        <v>10702.0</v>
      </c>
      <c r="B72" s="171">
        <v>0.3333333333333333</v>
      </c>
      <c r="C72" s="303" t="s">
        <v>660</v>
      </c>
      <c r="D72" s="172">
        <v>18579.0</v>
      </c>
      <c r="E72" s="172">
        <v>44603.0</v>
      </c>
      <c r="F72" s="155" t="s">
        <v>122</v>
      </c>
      <c r="G72" s="155" t="s">
        <v>92</v>
      </c>
      <c r="H72" s="155" t="s">
        <v>101</v>
      </c>
      <c r="I72" s="155" t="s">
        <v>147</v>
      </c>
      <c r="J72" s="155"/>
      <c r="K72" s="155" t="s">
        <v>90</v>
      </c>
      <c r="L72" s="155"/>
    </row>
    <row r="73">
      <c r="A73" s="155">
        <v>15683.0</v>
      </c>
      <c r="B73" s="171">
        <v>0.3541666666666667</v>
      </c>
      <c r="C73" s="303" t="s">
        <v>666</v>
      </c>
      <c r="D73" s="172">
        <v>25687.0</v>
      </c>
      <c r="E73" s="172">
        <v>44603.0</v>
      </c>
      <c r="F73" s="155" t="s">
        <v>122</v>
      </c>
      <c r="G73" s="155" t="s">
        <v>92</v>
      </c>
      <c r="H73" s="155" t="s">
        <v>101</v>
      </c>
      <c r="I73" s="155" t="s">
        <v>182</v>
      </c>
      <c r="J73" s="155"/>
      <c r="K73" s="155" t="s">
        <v>90</v>
      </c>
      <c r="L73" s="155"/>
    </row>
    <row r="74">
      <c r="A74" s="155">
        <v>17071.0</v>
      </c>
      <c r="B74" s="171">
        <v>0.375</v>
      </c>
      <c r="C74" s="303" t="s">
        <v>668</v>
      </c>
      <c r="D74" s="172">
        <v>20042.0</v>
      </c>
      <c r="E74" s="172">
        <v>44603.0</v>
      </c>
      <c r="F74" s="155" t="s">
        <v>122</v>
      </c>
      <c r="G74" s="155" t="s">
        <v>87</v>
      </c>
      <c r="H74" s="155" t="s">
        <v>97</v>
      </c>
      <c r="I74" s="155" t="s">
        <v>147</v>
      </c>
      <c r="J74" s="155"/>
      <c r="K74" s="155" t="s">
        <v>90</v>
      </c>
      <c r="L74" s="155"/>
    </row>
    <row r="75">
      <c r="A75" s="155">
        <v>16106.0</v>
      </c>
      <c r="B75" s="171">
        <v>0.3854166666666667</v>
      </c>
      <c r="C75" s="303" t="s">
        <v>671</v>
      </c>
      <c r="D75" s="172">
        <v>23484.0</v>
      </c>
      <c r="E75" s="172">
        <v>44603.0</v>
      </c>
      <c r="F75" s="155" t="s">
        <v>122</v>
      </c>
      <c r="G75" s="155" t="s">
        <v>87</v>
      </c>
      <c r="H75" s="155" t="s">
        <v>88</v>
      </c>
      <c r="I75" s="155" t="s">
        <v>89</v>
      </c>
      <c r="J75" s="155"/>
      <c r="K75" s="155" t="s">
        <v>90</v>
      </c>
      <c r="L75" s="155"/>
    </row>
    <row r="76">
      <c r="A76" s="155">
        <v>11245.0</v>
      </c>
      <c r="B76" s="171">
        <v>0.3333333333333333</v>
      </c>
      <c r="C76" s="303" t="s">
        <v>661</v>
      </c>
      <c r="D76" s="172">
        <v>23641.0</v>
      </c>
      <c r="E76" s="172">
        <v>44603.0</v>
      </c>
      <c r="F76" s="155" t="s">
        <v>86</v>
      </c>
      <c r="G76" s="155" t="s">
        <v>92</v>
      </c>
      <c r="H76" s="155" t="s">
        <v>101</v>
      </c>
      <c r="I76" s="155" t="s">
        <v>242</v>
      </c>
      <c r="J76" s="155"/>
      <c r="K76" s="155" t="s">
        <v>90</v>
      </c>
      <c r="L76" s="155"/>
    </row>
    <row r="77">
      <c r="A77" s="155">
        <v>12397.0</v>
      </c>
      <c r="B77" s="171">
        <v>0.4166666666666667</v>
      </c>
      <c r="C77" s="303" t="s">
        <v>677</v>
      </c>
      <c r="D77" s="172">
        <v>24151.0</v>
      </c>
      <c r="E77" s="172">
        <v>44603.0</v>
      </c>
      <c r="F77" s="155" t="s">
        <v>122</v>
      </c>
      <c r="G77" s="155" t="s">
        <v>87</v>
      </c>
      <c r="H77" s="155" t="s">
        <v>97</v>
      </c>
      <c r="I77" s="155" t="s">
        <v>174</v>
      </c>
      <c r="J77" s="155"/>
      <c r="K77" s="155" t="s">
        <v>90</v>
      </c>
      <c r="L77" s="155"/>
    </row>
    <row r="78">
      <c r="A78" s="155">
        <v>16928.0</v>
      </c>
      <c r="B78" s="171">
        <v>0.34375</v>
      </c>
      <c r="C78" s="303" t="s">
        <v>663</v>
      </c>
      <c r="D78" s="172">
        <v>20393.0</v>
      </c>
      <c r="E78" s="172">
        <v>44603.0</v>
      </c>
      <c r="F78" s="155" t="s">
        <v>122</v>
      </c>
      <c r="G78" s="155" t="s">
        <v>92</v>
      </c>
      <c r="H78" s="155" t="s">
        <v>93</v>
      </c>
      <c r="I78" s="155" t="s">
        <v>147</v>
      </c>
      <c r="J78" s="155"/>
      <c r="K78" s="155" t="s">
        <v>90</v>
      </c>
      <c r="L78" s="155"/>
    </row>
    <row r="79">
      <c r="A79" s="155">
        <v>12724.0</v>
      </c>
      <c r="B79" s="171">
        <v>0.3541666666666667</v>
      </c>
      <c r="C79" s="303" t="s">
        <v>667</v>
      </c>
      <c r="D79" s="172">
        <v>25314.0</v>
      </c>
      <c r="E79" s="172">
        <v>44603.0</v>
      </c>
      <c r="F79" s="155" t="s">
        <v>122</v>
      </c>
      <c r="G79" s="155" t="s">
        <v>92</v>
      </c>
      <c r="H79" s="155" t="s">
        <v>93</v>
      </c>
      <c r="I79" s="155" t="s">
        <v>262</v>
      </c>
      <c r="J79" s="155"/>
      <c r="K79" s="155" t="s">
        <v>90</v>
      </c>
      <c r="L79" s="155"/>
    </row>
    <row r="80">
      <c r="A80" s="155">
        <v>15798.0</v>
      </c>
      <c r="B80" s="171">
        <v>0.4270833333333333</v>
      </c>
      <c r="C80" s="303" t="s">
        <v>679</v>
      </c>
      <c r="D80" s="172">
        <v>26903.0</v>
      </c>
      <c r="E80" s="172">
        <v>44603.0</v>
      </c>
      <c r="F80" s="155" t="s">
        <v>86</v>
      </c>
      <c r="G80" s="155" t="s">
        <v>92</v>
      </c>
      <c r="H80" s="155" t="s">
        <v>101</v>
      </c>
      <c r="I80" s="155" t="s">
        <v>147</v>
      </c>
      <c r="J80" s="155"/>
      <c r="K80" s="155" t="s">
        <v>90</v>
      </c>
      <c r="L80" s="155"/>
    </row>
    <row r="81">
      <c r="A81" s="155">
        <v>14198.0</v>
      </c>
      <c r="B81" s="171">
        <v>0.4270833333333333</v>
      </c>
      <c r="C81" s="303" t="s">
        <v>680</v>
      </c>
      <c r="D81" s="172">
        <v>25589.0</v>
      </c>
      <c r="E81" s="172">
        <v>44603.0</v>
      </c>
      <c r="F81" s="155" t="s">
        <v>86</v>
      </c>
      <c r="G81" s="155" t="s">
        <v>87</v>
      </c>
      <c r="H81" s="155" t="s">
        <v>97</v>
      </c>
      <c r="I81" s="155" t="s">
        <v>147</v>
      </c>
      <c r="J81" s="155"/>
      <c r="K81" s="155" t="s">
        <v>90</v>
      </c>
      <c r="L81" s="155"/>
    </row>
    <row r="82">
      <c r="A82" s="155">
        <v>14332.0</v>
      </c>
      <c r="B82" s="171">
        <v>0.40625</v>
      </c>
      <c r="C82" s="303" t="s">
        <v>676</v>
      </c>
      <c r="D82" s="172">
        <v>23076.0</v>
      </c>
      <c r="E82" s="172">
        <v>44603.0</v>
      </c>
      <c r="F82" s="155" t="s">
        <v>86</v>
      </c>
      <c r="G82" s="155" t="s">
        <v>92</v>
      </c>
      <c r="H82" s="155" t="s">
        <v>93</v>
      </c>
      <c r="I82" s="155" t="s">
        <v>98</v>
      </c>
      <c r="J82" s="155"/>
      <c r="K82" s="155" t="s">
        <v>90</v>
      </c>
      <c r="L82" s="155"/>
    </row>
    <row r="83">
      <c r="A83" s="155">
        <v>14977.0</v>
      </c>
      <c r="B83" s="171">
        <v>0.4479166666666667</v>
      </c>
      <c r="C83" s="303" t="s">
        <v>683</v>
      </c>
      <c r="D83" s="172">
        <v>21888.0</v>
      </c>
      <c r="E83" s="172">
        <v>44603.0</v>
      </c>
      <c r="F83" s="155" t="s">
        <v>86</v>
      </c>
      <c r="G83" s="155" t="s">
        <v>87</v>
      </c>
      <c r="H83" s="155" t="s">
        <v>97</v>
      </c>
      <c r="I83" s="155" t="s">
        <v>147</v>
      </c>
      <c r="J83" s="155"/>
      <c r="K83" s="155" t="s">
        <v>90</v>
      </c>
      <c r="L83" s="155"/>
    </row>
    <row r="84">
      <c r="A84" s="155">
        <v>16503.0</v>
      </c>
      <c r="B84" s="171">
        <v>0.4791666666666667</v>
      </c>
      <c r="C84" s="303" t="s">
        <v>688</v>
      </c>
      <c r="D84" s="172">
        <v>12325.0</v>
      </c>
      <c r="E84" s="172">
        <v>44603.0</v>
      </c>
      <c r="F84" s="155" t="s">
        <v>86</v>
      </c>
      <c r="G84" s="155" t="s">
        <v>87</v>
      </c>
      <c r="H84" s="155" t="s">
        <v>97</v>
      </c>
      <c r="I84" s="155" t="s">
        <v>405</v>
      </c>
      <c r="J84" s="155"/>
      <c r="K84" s="155" t="s">
        <v>90</v>
      </c>
      <c r="L84" s="155"/>
    </row>
    <row r="85">
      <c r="A85" s="155">
        <v>14070.0</v>
      </c>
      <c r="B85" s="171">
        <v>0.5625</v>
      </c>
      <c r="C85" s="303" t="s">
        <v>693</v>
      </c>
      <c r="D85" s="172">
        <v>26355.0</v>
      </c>
      <c r="E85" s="172">
        <v>44603.0</v>
      </c>
      <c r="F85" s="155" t="s">
        <v>86</v>
      </c>
      <c r="G85" s="155" t="s">
        <v>92</v>
      </c>
      <c r="H85" s="155" t="s">
        <v>93</v>
      </c>
      <c r="I85" s="155" t="s">
        <v>154</v>
      </c>
      <c r="J85" s="155"/>
      <c r="K85" s="155" t="s">
        <v>90</v>
      </c>
      <c r="L85" s="155"/>
    </row>
    <row r="86">
      <c r="A86" s="155">
        <v>16442.0</v>
      </c>
      <c r="B86" s="171">
        <v>0.5833333333333334</v>
      </c>
      <c r="C86" s="303" t="s">
        <v>697</v>
      </c>
      <c r="D86" s="172">
        <v>22978.0</v>
      </c>
      <c r="E86" s="172">
        <v>44603.0</v>
      </c>
      <c r="F86" s="155" t="s">
        <v>122</v>
      </c>
      <c r="G86" s="155" t="s">
        <v>92</v>
      </c>
      <c r="H86" s="155" t="s">
        <v>93</v>
      </c>
      <c r="I86" s="155" t="s">
        <v>137</v>
      </c>
      <c r="J86" s="155"/>
      <c r="K86" s="155" t="s">
        <v>90</v>
      </c>
      <c r="L86" s="155"/>
    </row>
    <row r="87">
      <c r="A87" s="155">
        <v>16443.0</v>
      </c>
      <c r="B87" s="171">
        <v>0.5833333333333334</v>
      </c>
      <c r="C87" s="303" t="s">
        <v>698</v>
      </c>
      <c r="D87" s="172">
        <v>33995.0</v>
      </c>
      <c r="E87" s="172">
        <v>44603.0</v>
      </c>
      <c r="F87" s="155" t="s">
        <v>122</v>
      </c>
      <c r="G87" s="155" t="s">
        <v>92</v>
      </c>
      <c r="H87" s="155" t="s">
        <v>93</v>
      </c>
      <c r="I87" s="155" t="s">
        <v>137</v>
      </c>
      <c r="J87" s="155"/>
      <c r="K87" s="155" t="s">
        <v>90</v>
      </c>
      <c r="L87" s="155"/>
    </row>
    <row r="88">
      <c r="A88" s="155">
        <v>14188.0</v>
      </c>
      <c r="B88" s="171">
        <v>0.5729166666666666</v>
      </c>
      <c r="C88" s="303" t="s">
        <v>696</v>
      </c>
      <c r="D88" s="172">
        <v>23480.0</v>
      </c>
      <c r="E88" s="172">
        <v>44603.0</v>
      </c>
      <c r="F88" s="155" t="s">
        <v>86</v>
      </c>
      <c r="G88" s="155" t="s">
        <v>92</v>
      </c>
      <c r="H88" s="155" t="s">
        <v>101</v>
      </c>
      <c r="I88" s="155" t="s">
        <v>147</v>
      </c>
      <c r="J88" s="155"/>
      <c r="K88" s="155" t="s">
        <v>90</v>
      </c>
      <c r="L88" s="155"/>
    </row>
    <row r="89">
      <c r="A89" s="155">
        <v>14076.0</v>
      </c>
      <c r="B89" s="171">
        <v>0.5416666666666666</v>
      </c>
      <c r="C89" s="303" t="s">
        <v>691</v>
      </c>
      <c r="D89" s="172">
        <v>29289.0</v>
      </c>
      <c r="E89" s="172">
        <v>44603.0</v>
      </c>
      <c r="F89" s="155" t="s">
        <v>122</v>
      </c>
      <c r="G89" s="155" t="s">
        <v>92</v>
      </c>
      <c r="H89" s="155" t="s">
        <v>93</v>
      </c>
      <c r="I89" s="155" t="s">
        <v>147</v>
      </c>
      <c r="J89" s="155"/>
      <c r="K89" s="155" t="s">
        <v>90</v>
      </c>
      <c r="L89" s="155"/>
    </row>
    <row r="90">
      <c r="A90" s="155">
        <v>16283.0</v>
      </c>
      <c r="B90" s="171">
        <v>0.5729166666666666</v>
      </c>
      <c r="C90" s="303" t="s">
        <v>142</v>
      </c>
      <c r="D90" s="172">
        <v>19566.0</v>
      </c>
      <c r="E90" s="172">
        <v>44603.0</v>
      </c>
      <c r="F90" s="155" t="s">
        <v>86</v>
      </c>
      <c r="G90" s="155" t="s">
        <v>87</v>
      </c>
      <c r="H90" s="155" t="s">
        <v>88</v>
      </c>
      <c r="I90" s="155" t="s">
        <v>89</v>
      </c>
      <c r="J90" s="155"/>
      <c r="K90" s="155" t="s">
        <v>90</v>
      </c>
      <c r="L90" s="155"/>
    </row>
    <row r="91">
      <c r="A91" s="155">
        <v>12309.0</v>
      </c>
      <c r="B91" s="171">
        <v>0.5625</v>
      </c>
      <c r="C91" s="303" t="s">
        <v>695</v>
      </c>
      <c r="D91" s="172">
        <v>16897.0</v>
      </c>
      <c r="E91" s="172">
        <v>44603.0</v>
      </c>
      <c r="F91" s="155" t="s">
        <v>122</v>
      </c>
      <c r="G91" s="155" t="s">
        <v>92</v>
      </c>
      <c r="H91" s="155" t="s">
        <v>101</v>
      </c>
      <c r="I91" s="155" t="s">
        <v>147</v>
      </c>
      <c r="J91" s="155"/>
      <c r="K91" s="155" t="s">
        <v>90</v>
      </c>
      <c r="L91" s="155"/>
    </row>
    <row r="92">
      <c r="A92" s="155">
        <v>12741.0</v>
      </c>
      <c r="B92" s="171">
        <v>0.625</v>
      </c>
      <c r="C92" s="303" t="s">
        <v>702</v>
      </c>
      <c r="D92" s="172">
        <v>25142.0</v>
      </c>
      <c r="E92" s="172">
        <v>44603.0</v>
      </c>
      <c r="F92" s="155" t="s">
        <v>86</v>
      </c>
      <c r="G92" s="155" t="s">
        <v>87</v>
      </c>
      <c r="H92" s="155" t="s">
        <v>88</v>
      </c>
      <c r="I92" s="155" t="s">
        <v>89</v>
      </c>
      <c r="J92" s="155"/>
      <c r="K92" s="155" t="s">
        <v>90</v>
      </c>
      <c r="L92" s="155"/>
    </row>
    <row r="93">
      <c r="A93" s="155">
        <v>12190.0</v>
      </c>
      <c r="B93" s="171">
        <v>0.625</v>
      </c>
      <c r="C93" s="303" t="s">
        <v>703</v>
      </c>
      <c r="D93" s="172">
        <v>16791.0</v>
      </c>
      <c r="E93" s="172">
        <v>44603.0</v>
      </c>
      <c r="F93" s="155" t="s">
        <v>122</v>
      </c>
      <c r="G93" s="155" t="s">
        <v>87</v>
      </c>
      <c r="H93" s="155" t="s">
        <v>88</v>
      </c>
      <c r="I93" s="155" t="s">
        <v>89</v>
      </c>
      <c r="J93" s="155"/>
      <c r="K93" s="155" t="s">
        <v>90</v>
      </c>
      <c r="L93" s="155"/>
    </row>
    <row r="94">
      <c r="A94" s="155">
        <v>11933.0</v>
      </c>
      <c r="B94" s="171">
        <v>0.6458333333333334</v>
      </c>
      <c r="C94" s="303" t="s">
        <v>707</v>
      </c>
      <c r="D94" s="172">
        <v>26960.0</v>
      </c>
      <c r="E94" s="172">
        <v>44603.0</v>
      </c>
      <c r="F94" s="155" t="s">
        <v>122</v>
      </c>
      <c r="G94" s="155" t="s">
        <v>92</v>
      </c>
      <c r="H94" s="155" t="s">
        <v>101</v>
      </c>
      <c r="I94" s="155" t="s">
        <v>137</v>
      </c>
      <c r="J94" s="155"/>
      <c r="K94" s="155" t="s">
        <v>90</v>
      </c>
      <c r="L94" s="155"/>
    </row>
    <row r="95">
      <c r="A95" s="155">
        <v>16340.0</v>
      </c>
      <c r="B95" s="171">
        <v>0.6770833333333334</v>
      </c>
      <c r="C95" s="303" t="s">
        <v>712</v>
      </c>
      <c r="D95" s="172">
        <v>21007.0</v>
      </c>
      <c r="E95" s="172">
        <v>44603.0</v>
      </c>
      <c r="F95" s="155" t="s">
        <v>122</v>
      </c>
      <c r="G95" s="155" t="s">
        <v>87</v>
      </c>
      <c r="H95" s="155" t="s">
        <v>97</v>
      </c>
      <c r="I95" s="155" t="s">
        <v>189</v>
      </c>
      <c r="J95" s="155"/>
      <c r="K95" s="155" t="s">
        <v>90</v>
      </c>
      <c r="L95" s="155"/>
    </row>
    <row r="96">
      <c r="A96" s="155">
        <v>14249.0</v>
      </c>
      <c r="B96" s="171">
        <v>0.6458333333333334</v>
      </c>
      <c r="C96" s="303" t="s">
        <v>710</v>
      </c>
      <c r="D96" s="172">
        <v>27991.0</v>
      </c>
      <c r="E96" s="172">
        <v>44603.0</v>
      </c>
      <c r="F96" s="155" t="s">
        <v>86</v>
      </c>
      <c r="G96" s="155" t="s">
        <v>92</v>
      </c>
      <c r="H96" s="155" t="s">
        <v>101</v>
      </c>
      <c r="I96" s="155" t="s">
        <v>147</v>
      </c>
      <c r="J96" s="155"/>
      <c r="K96" s="155" t="s">
        <v>90</v>
      </c>
      <c r="L96" s="155"/>
    </row>
  </sheetData>
  <conditionalFormatting sqref="A95:L96">
    <cfRule type="expression" dxfId="0" priority="1">
      <formula>$I95="AMBETTER - SUPERIOR"</formula>
    </cfRule>
  </conditionalFormatting>
  <conditionalFormatting sqref="A95:L96">
    <cfRule type="expression" dxfId="0" priority="2">
      <formula>$I95="SUPERIOR HEALTH PLAN"</formula>
    </cfRule>
  </conditionalFormatting>
  <conditionalFormatting sqref="A95:L96">
    <cfRule type="expression" dxfId="4" priority="3">
      <formula>$F95="HUMANA CHOICE CARE"</formula>
    </cfRule>
  </conditionalFormatting>
  <conditionalFormatting sqref="A95:L96">
    <cfRule type="expression" dxfId="4" priority="4">
      <formula>$F95="HUMANA OPEN ACCESS PLAN"</formula>
    </cfRule>
  </conditionalFormatting>
  <conditionalFormatting sqref="A95:L96">
    <cfRule type="expression" dxfId="8" priority="5">
      <formula>$F95="OUTUA-PrRW"</formula>
    </cfRule>
  </conditionalFormatting>
  <conditionalFormatting sqref="A95:L96">
    <cfRule type="expression" dxfId="8" priority="6">
      <formula>$F95="OUTUA-FURW"</formula>
    </cfRule>
  </conditionalFormatting>
  <conditionalFormatting sqref="A95:L96">
    <cfRule type="expression" dxfId="8" priority="7">
      <formula>$F95="OUTUA-NWRW"</formula>
    </cfRule>
  </conditionalFormatting>
  <conditionalFormatting sqref="A95:L96">
    <cfRule type="expression" dxfId="9" priority="8">
      <formula>$F95="OUTSA-RW"</formula>
    </cfRule>
  </conditionalFormatting>
  <conditionalFormatting sqref="A94:L94">
    <cfRule type="expression" dxfId="0" priority="9">
      <formula>$I94="AMBETTER - SUPERIOR"</formula>
    </cfRule>
  </conditionalFormatting>
  <conditionalFormatting sqref="A94:L94">
    <cfRule type="expression" dxfId="0" priority="10">
      <formula>$I94="SUPERIOR HEALTH PLAN"</formula>
    </cfRule>
  </conditionalFormatting>
  <conditionalFormatting sqref="A94:L94">
    <cfRule type="expression" dxfId="4" priority="11">
      <formula>$F94="HUMANA CHOICE CARE"</formula>
    </cfRule>
  </conditionalFormatting>
  <conditionalFormatting sqref="A94:L94">
    <cfRule type="expression" dxfId="4" priority="12">
      <formula>$F94="HUMANA OPEN ACCESS PLAN"</formula>
    </cfRule>
  </conditionalFormatting>
  <conditionalFormatting sqref="A94:L94">
    <cfRule type="expression" dxfId="8" priority="13">
      <formula>$F94="OUTUA-PrRW"</formula>
    </cfRule>
  </conditionalFormatting>
  <conditionalFormatting sqref="A94:L94">
    <cfRule type="expression" dxfId="8" priority="14">
      <formula>$F94="OUTUA-FURW"</formula>
    </cfRule>
  </conditionalFormatting>
  <conditionalFormatting sqref="A94:L94">
    <cfRule type="expression" dxfId="8" priority="15">
      <formula>$F94="OUTUA-NWRW"</formula>
    </cfRule>
  </conditionalFormatting>
  <conditionalFormatting sqref="A94:L94">
    <cfRule type="expression" dxfId="9" priority="16">
      <formula>$F94="OUTSA-RW"</formula>
    </cfRule>
  </conditionalFormatting>
  <conditionalFormatting sqref="A92:L93">
    <cfRule type="expression" dxfId="0" priority="17">
      <formula>$I92="AMBETTER - SUPERIOR"</formula>
    </cfRule>
  </conditionalFormatting>
  <conditionalFormatting sqref="A92:L93">
    <cfRule type="expression" dxfId="0" priority="18">
      <formula>$I92="SUPERIOR HEALTH PLAN"</formula>
    </cfRule>
  </conditionalFormatting>
  <conditionalFormatting sqref="A92:L93">
    <cfRule type="expression" dxfId="4" priority="19">
      <formula>$F92="HUMANA CHOICE CARE"</formula>
    </cfRule>
  </conditionalFormatting>
  <conditionalFormatting sqref="A92:L93">
    <cfRule type="expression" dxfId="4" priority="20">
      <formula>$F92="HUMANA OPEN ACCESS PLAN"</formula>
    </cfRule>
  </conditionalFormatting>
  <conditionalFormatting sqref="A92:L93">
    <cfRule type="expression" dxfId="8" priority="21">
      <formula>$F92="OUTUA-PrRW"</formula>
    </cfRule>
  </conditionalFormatting>
  <conditionalFormatting sqref="A92:L93">
    <cfRule type="expression" dxfId="8" priority="22">
      <formula>$F92="OUTUA-FURW"</formula>
    </cfRule>
  </conditionalFormatting>
  <conditionalFormatting sqref="A92:L93">
    <cfRule type="expression" dxfId="8" priority="23">
      <formula>$F92="OUTUA-NWRW"</formula>
    </cfRule>
  </conditionalFormatting>
  <conditionalFormatting sqref="A92:L93">
    <cfRule type="expression" dxfId="9" priority="24">
      <formula>$F92="OUTSA-RW"</formula>
    </cfRule>
  </conditionalFormatting>
  <conditionalFormatting sqref="A91:L91">
    <cfRule type="expression" dxfId="0" priority="25">
      <formula>$I91="AMBETTER - SUPERIOR"</formula>
    </cfRule>
  </conditionalFormatting>
  <conditionalFormatting sqref="A91:L91">
    <cfRule type="expression" dxfId="0" priority="26">
      <formula>$I91="SUPERIOR HEALTH PLAN"</formula>
    </cfRule>
  </conditionalFormatting>
  <conditionalFormatting sqref="A91:L91">
    <cfRule type="expression" dxfId="4" priority="27">
      <formula>$F91="HUMANA CHOICE CARE"</formula>
    </cfRule>
  </conditionalFormatting>
  <conditionalFormatting sqref="A91:L91">
    <cfRule type="expression" dxfId="4" priority="28">
      <formula>$F91="HUMANA OPEN ACCESS PLAN"</formula>
    </cfRule>
  </conditionalFormatting>
  <conditionalFormatting sqref="A91:L91">
    <cfRule type="expression" dxfId="8" priority="29">
      <formula>$F91="OUTUA-PrRW"</formula>
    </cfRule>
  </conditionalFormatting>
  <conditionalFormatting sqref="A91:L91">
    <cfRule type="expression" dxfId="8" priority="30">
      <formula>$F91="OUTUA-FURW"</formula>
    </cfRule>
  </conditionalFormatting>
  <conditionalFormatting sqref="A91:L91">
    <cfRule type="expression" dxfId="8" priority="31">
      <formula>$F91="OUTUA-NWRW"</formula>
    </cfRule>
  </conditionalFormatting>
  <conditionalFormatting sqref="A91:L91">
    <cfRule type="expression" dxfId="9" priority="32">
      <formula>$F91="OUTSA-RW"</formula>
    </cfRule>
  </conditionalFormatting>
  <conditionalFormatting sqref="A89:L90">
    <cfRule type="expression" dxfId="0" priority="33">
      <formula>$I89="AMBETTER - SUPERIOR"</formula>
    </cfRule>
  </conditionalFormatting>
  <conditionalFormatting sqref="A89:L90">
    <cfRule type="expression" dxfId="0" priority="34">
      <formula>$I89="SUPERIOR HEALTH PLAN"</formula>
    </cfRule>
  </conditionalFormatting>
  <conditionalFormatting sqref="A89:L90">
    <cfRule type="expression" dxfId="4" priority="35">
      <formula>$F89="HUMANA CHOICE CARE"</formula>
    </cfRule>
  </conditionalFormatting>
  <conditionalFormatting sqref="A89:L90">
    <cfRule type="expression" dxfId="4" priority="36">
      <formula>$F89="HUMANA OPEN ACCESS PLAN"</formula>
    </cfRule>
  </conditionalFormatting>
  <conditionalFormatting sqref="A89:L90">
    <cfRule type="expression" dxfId="8" priority="37">
      <formula>$F89="OUTUA-PrRW"</formula>
    </cfRule>
  </conditionalFormatting>
  <conditionalFormatting sqref="A89:L90">
    <cfRule type="expression" dxfId="8" priority="38">
      <formula>$F89="OUTUA-FURW"</formula>
    </cfRule>
  </conditionalFormatting>
  <conditionalFormatting sqref="A89:L90">
    <cfRule type="expression" dxfId="8" priority="39">
      <formula>$F89="OUTUA-NWRW"</formula>
    </cfRule>
  </conditionalFormatting>
  <conditionalFormatting sqref="A89:L90">
    <cfRule type="expression" dxfId="9" priority="40">
      <formula>$F89="OUTSA-RW"</formula>
    </cfRule>
  </conditionalFormatting>
  <conditionalFormatting sqref="A86:L88">
    <cfRule type="expression" dxfId="0" priority="41">
      <formula>$I86="AMBETTER - SUPERIOR"</formula>
    </cfRule>
  </conditionalFormatting>
  <conditionalFormatting sqref="A86:L88">
    <cfRule type="expression" dxfId="0" priority="42">
      <formula>$I86="SUPERIOR HEALTH PLAN"</formula>
    </cfRule>
  </conditionalFormatting>
  <conditionalFormatting sqref="A86:L88">
    <cfRule type="expression" dxfId="4" priority="43">
      <formula>$F86="HUMANA CHOICE CARE"</formula>
    </cfRule>
  </conditionalFormatting>
  <conditionalFormatting sqref="A86:L88">
    <cfRule type="expression" dxfId="4" priority="44">
      <formula>$F86="HUMANA OPEN ACCESS PLAN"</formula>
    </cfRule>
  </conditionalFormatting>
  <conditionalFormatting sqref="A86:L88">
    <cfRule type="expression" dxfId="8" priority="45">
      <formula>$F86="OUTUA-PrRW"</formula>
    </cfRule>
  </conditionalFormatting>
  <conditionalFormatting sqref="A86:L88">
    <cfRule type="expression" dxfId="8" priority="46">
      <formula>$F86="OUTUA-FURW"</formula>
    </cfRule>
  </conditionalFormatting>
  <conditionalFormatting sqref="A86:L88">
    <cfRule type="expression" dxfId="8" priority="47">
      <formula>$F86="OUTUA-NWRW"</formula>
    </cfRule>
  </conditionalFormatting>
  <conditionalFormatting sqref="A86:L88">
    <cfRule type="expression" dxfId="9" priority="48">
      <formula>$F86="OUTSA-RW"</formula>
    </cfRule>
  </conditionalFormatting>
  <conditionalFormatting sqref="A85:L85">
    <cfRule type="expression" dxfId="0" priority="49">
      <formula>$I85="AMBETTER - SUPERIOR"</formula>
    </cfRule>
  </conditionalFormatting>
  <conditionalFormatting sqref="A85:L85">
    <cfRule type="expression" dxfId="0" priority="50">
      <formula>$I85="SUPERIOR HEALTH PLAN"</formula>
    </cfRule>
  </conditionalFormatting>
  <conditionalFormatting sqref="A85:L85">
    <cfRule type="expression" dxfId="4" priority="51">
      <formula>$F85="HUMANA CHOICE CARE"</formula>
    </cfRule>
  </conditionalFormatting>
  <conditionalFormatting sqref="A85:L85">
    <cfRule type="expression" dxfId="4" priority="52">
      <formula>$F85="HUMANA OPEN ACCESS PLAN"</formula>
    </cfRule>
  </conditionalFormatting>
  <conditionalFormatting sqref="A85:L85">
    <cfRule type="expression" dxfId="8" priority="53">
      <formula>$F85="OUTUA-PrRW"</formula>
    </cfRule>
  </conditionalFormatting>
  <conditionalFormatting sqref="A85:L85">
    <cfRule type="expression" dxfId="8" priority="54">
      <formula>$F85="OUTUA-FURW"</formula>
    </cfRule>
  </conditionalFormatting>
  <conditionalFormatting sqref="A85:L85">
    <cfRule type="expression" dxfId="8" priority="55">
      <formula>$F85="OUTUA-NWRW"</formula>
    </cfRule>
  </conditionalFormatting>
  <conditionalFormatting sqref="A85:L85">
    <cfRule type="expression" dxfId="9" priority="56">
      <formula>$F85="OUTSA-RW"</formula>
    </cfRule>
  </conditionalFormatting>
  <conditionalFormatting sqref="A84:L84">
    <cfRule type="expression" dxfId="0" priority="57">
      <formula>$I84="AMBETTER - SUPERIOR"</formula>
    </cfRule>
  </conditionalFormatting>
  <conditionalFormatting sqref="A84:L84">
    <cfRule type="expression" dxfId="0" priority="58">
      <formula>$I84="SUPERIOR HEALTH PLAN"</formula>
    </cfRule>
  </conditionalFormatting>
  <conditionalFormatting sqref="A84:L84">
    <cfRule type="expression" dxfId="4" priority="59">
      <formula>$F84="HUMANA CHOICE CARE"</formula>
    </cfRule>
  </conditionalFormatting>
  <conditionalFormatting sqref="A84:L84">
    <cfRule type="expression" dxfId="4" priority="60">
      <formula>$F84="HUMANA OPEN ACCESS PLAN"</formula>
    </cfRule>
  </conditionalFormatting>
  <conditionalFormatting sqref="A84:L84">
    <cfRule type="expression" dxfId="8" priority="61">
      <formula>$F84="OUTUA-PrRW"</formula>
    </cfRule>
  </conditionalFormatting>
  <conditionalFormatting sqref="A84:L84">
    <cfRule type="expression" dxfId="8" priority="62">
      <formula>$F84="OUTUA-FURW"</formula>
    </cfRule>
  </conditionalFormatting>
  <conditionalFormatting sqref="A84:L84">
    <cfRule type="expression" dxfId="8" priority="63">
      <formula>$F84="OUTUA-NWRW"</formula>
    </cfRule>
  </conditionalFormatting>
  <conditionalFormatting sqref="A84:L84">
    <cfRule type="expression" dxfId="9" priority="64">
      <formula>$F84="OUTSA-RW"</formula>
    </cfRule>
  </conditionalFormatting>
  <conditionalFormatting sqref="A83:L83">
    <cfRule type="expression" dxfId="0" priority="65">
      <formula>$I83="AMBETTER - SUPERIOR"</formula>
    </cfRule>
  </conditionalFormatting>
  <conditionalFormatting sqref="A83:L83">
    <cfRule type="expression" dxfId="0" priority="66">
      <formula>$I83="SUPERIOR HEALTH PLAN"</formula>
    </cfRule>
  </conditionalFormatting>
  <conditionalFormatting sqref="A83:L83">
    <cfRule type="expression" dxfId="4" priority="67">
      <formula>$F83="HUMANA CHOICE CARE"</formula>
    </cfRule>
  </conditionalFormatting>
  <conditionalFormatting sqref="A83:L83">
    <cfRule type="expression" dxfId="4" priority="68">
      <formula>$F83="HUMANA OPEN ACCESS PLAN"</formula>
    </cfRule>
  </conditionalFormatting>
  <conditionalFormatting sqref="A83:L83">
    <cfRule type="expression" dxfId="8" priority="69">
      <formula>$F83="OUTUA-PrRW"</formula>
    </cfRule>
  </conditionalFormatting>
  <conditionalFormatting sqref="A83:L83">
    <cfRule type="expression" dxfId="8" priority="70">
      <formula>$F83="OUTUA-FURW"</formula>
    </cfRule>
  </conditionalFormatting>
  <conditionalFormatting sqref="A83:L83">
    <cfRule type="expression" dxfId="8" priority="71">
      <formula>$F83="OUTUA-NWRW"</formula>
    </cfRule>
  </conditionalFormatting>
  <conditionalFormatting sqref="A83:L83">
    <cfRule type="expression" dxfId="9" priority="72">
      <formula>$F83="OUTSA-RW"</formula>
    </cfRule>
  </conditionalFormatting>
  <conditionalFormatting sqref="A82:L82">
    <cfRule type="expression" dxfId="0" priority="73">
      <formula>$I82="AMBETTER - SUPERIOR"</formula>
    </cfRule>
  </conditionalFormatting>
  <conditionalFormatting sqref="A82:L82">
    <cfRule type="expression" dxfId="0" priority="74">
      <formula>$I82="SUPERIOR HEALTH PLAN"</formula>
    </cfRule>
  </conditionalFormatting>
  <conditionalFormatting sqref="A82:L82">
    <cfRule type="expression" dxfId="4" priority="75">
      <formula>$F82="HUMANA CHOICE CARE"</formula>
    </cfRule>
  </conditionalFormatting>
  <conditionalFormatting sqref="A82:L82">
    <cfRule type="expression" dxfId="4" priority="76">
      <formula>$F82="HUMANA OPEN ACCESS PLAN"</formula>
    </cfRule>
  </conditionalFormatting>
  <conditionalFormatting sqref="A82:L82">
    <cfRule type="expression" dxfId="8" priority="77">
      <formula>$F82="OUTUA-PrRW"</formula>
    </cfRule>
  </conditionalFormatting>
  <conditionalFormatting sqref="A82:L82">
    <cfRule type="expression" dxfId="8" priority="78">
      <formula>$F82="OUTUA-FURW"</formula>
    </cfRule>
  </conditionalFormatting>
  <conditionalFormatting sqref="A82:L82">
    <cfRule type="expression" dxfId="8" priority="79">
      <formula>$F82="OUTUA-NWRW"</formula>
    </cfRule>
  </conditionalFormatting>
  <conditionalFormatting sqref="A82:L82">
    <cfRule type="expression" dxfId="9" priority="80">
      <formula>$F82="OUTSA-RW"</formula>
    </cfRule>
  </conditionalFormatting>
  <conditionalFormatting sqref="A80:L81">
    <cfRule type="expression" dxfId="0" priority="81">
      <formula>$I80="AMBETTER - SUPERIOR"</formula>
    </cfRule>
  </conditionalFormatting>
  <conditionalFormatting sqref="A80:L81">
    <cfRule type="expression" dxfId="0" priority="82">
      <formula>$I80="SUPERIOR HEALTH PLAN"</formula>
    </cfRule>
  </conditionalFormatting>
  <conditionalFormatting sqref="A80:L81">
    <cfRule type="expression" dxfId="4" priority="83">
      <formula>$F80="HUMANA CHOICE CARE"</formula>
    </cfRule>
  </conditionalFormatting>
  <conditionalFormatting sqref="A80:L81">
    <cfRule type="expression" dxfId="4" priority="84">
      <formula>$F80="HUMANA OPEN ACCESS PLAN"</formula>
    </cfRule>
  </conditionalFormatting>
  <conditionalFormatting sqref="A80:L81">
    <cfRule type="expression" dxfId="8" priority="85">
      <formula>$F80="OUTUA-PrRW"</formula>
    </cfRule>
  </conditionalFormatting>
  <conditionalFormatting sqref="A80:L81">
    <cfRule type="expression" dxfId="8" priority="86">
      <formula>$F80="OUTUA-FURW"</formula>
    </cfRule>
  </conditionalFormatting>
  <conditionalFormatting sqref="A80:L81">
    <cfRule type="expression" dxfId="8" priority="87">
      <formula>$F80="OUTUA-NWRW"</formula>
    </cfRule>
  </conditionalFormatting>
  <conditionalFormatting sqref="A80:L81">
    <cfRule type="expression" dxfId="9" priority="88">
      <formula>$F80="OUTSA-RW"</formula>
    </cfRule>
  </conditionalFormatting>
  <conditionalFormatting sqref="A77:L79">
    <cfRule type="expression" dxfId="0" priority="89">
      <formula>$I77="AMBETTER - SUPERIOR"</formula>
    </cfRule>
  </conditionalFormatting>
  <conditionalFormatting sqref="A77:L79">
    <cfRule type="expression" dxfId="0" priority="90">
      <formula>$I77="SUPERIOR HEALTH PLAN"</formula>
    </cfRule>
  </conditionalFormatting>
  <conditionalFormatting sqref="A77:L79">
    <cfRule type="expression" dxfId="4" priority="91">
      <formula>$F77="HUMANA CHOICE CARE"</formula>
    </cfRule>
  </conditionalFormatting>
  <conditionalFormatting sqref="A77:L79">
    <cfRule type="expression" dxfId="4" priority="92">
      <formula>$F77="HUMANA OPEN ACCESS PLAN"</formula>
    </cfRule>
  </conditionalFormatting>
  <conditionalFormatting sqref="A77:L79">
    <cfRule type="expression" dxfId="8" priority="93">
      <formula>$F77="OUTUA-PrRW"</formula>
    </cfRule>
  </conditionalFormatting>
  <conditionalFormatting sqref="A77:L79">
    <cfRule type="expression" dxfId="8" priority="94">
      <formula>$F77="OUTUA-FURW"</formula>
    </cfRule>
  </conditionalFormatting>
  <conditionalFormatting sqref="A77:L79">
    <cfRule type="expression" dxfId="8" priority="95">
      <formula>$F77="OUTUA-NWRW"</formula>
    </cfRule>
  </conditionalFormatting>
  <conditionalFormatting sqref="A77:L79">
    <cfRule type="expression" dxfId="9" priority="96">
      <formula>$F77="OUTSA-RW"</formula>
    </cfRule>
  </conditionalFormatting>
  <conditionalFormatting sqref="A72:L76">
    <cfRule type="expression" dxfId="0" priority="97">
      <formula>$I72="AMBETTER - SUPERIOR"</formula>
    </cfRule>
  </conditionalFormatting>
  <conditionalFormatting sqref="A72:L76">
    <cfRule type="expression" dxfId="0" priority="98">
      <formula>$I72="SUPERIOR HEALTH PLAN"</formula>
    </cfRule>
  </conditionalFormatting>
  <conditionalFormatting sqref="A72:L76">
    <cfRule type="expression" dxfId="4" priority="99">
      <formula>$F72="HUMANA CHOICE CARE"</formula>
    </cfRule>
  </conditionalFormatting>
  <conditionalFormatting sqref="A72:L76">
    <cfRule type="expression" dxfId="4" priority="100">
      <formula>$F72="HUMANA OPEN ACCESS PLAN"</formula>
    </cfRule>
  </conditionalFormatting>
  <conditionalFormatting sqref="A72:L76">
    <cfRule type="expression" dxfId="8" priority="101">
      <formula>$F72="OUTUA-PrRW"</formula>
    </cfRule>
  </conditionalFormatting>
  <conditionalFormatting sqref="A72:L76">
    <cfRule type="expression" dxfId="8" priority="102">
      <formula>$F72="OUTUA-FURW"</formula>
    </cfRule>
  </conditionalFormatting>
  <conditionalFormatting sqref="A72:L76">
    <cfRule type="expression" dxfId="8" priority="103">
      <formula>$F72="OUTUA-NWRW"</formula>
    </cfRule>
  </conditionalFormatting>
  <conditionalFormatting sqref="A72:L76">
    <cfRule type="expression" dxfId="9" priority="104">
      <formula>$F72="OUTSA-RW"</formula>
    </cfRule>
  </conditionalFormatting>
  <conditionalFormatting sqref="A71:L71">
    <cfRule type="expression" dxfId="0" priority="105">
      <formula>$I71="AMBETTER - SUPERIOR"</formula>
    </cfRule>
  </conditionalFormatting>
  <conditionalFormatting sqref="A71:L71">
    <cfRule type="expression" dxfId="0" priority="106">
      <formula>$I71="SUPERIOR HEALTH PLAN"</formula>
    </cfRule>
  </conditionalFormatting>
  <conditionalFormatting sqref="A71:L71">
    <cfRule type="expression" dxfId="4" priority="107">
      <formula>$F71="HUMANA CHOICE CARE"</formula>
    </cfRule>
  </conditionalFormatting>
  <conditionalFormatting sqref="A71:L71">
    <cfRule type="expression" dxfId="4" priority="108">
      <formula>$F71="HUMANA OPEN ACCESS PLAN"</formula>
    </cfRule>
  </conditionalFormatting>
  <conditionalFormatting sqref="A71:L71">
    <cfRule type="expression" dxfId="8" priority="109">
      <formula>$F71="OUTUA-PrRW"</formula>
    </cfRule>
  </conditionalFormatting>
  <conditionalFormatting sqref="A71:L71">
    <cfRule type="expression" dxfId="8" priority="110">
      <formula>$F71="OUTUA-FURW"</formula>
    </cfRule>
  </conditionalFormatting>
  <conditionalFormatting sqref="A71:L71">
    <cfRule type="expression" dxfId="8" priority="111">
      <formula>$F71="OUTUA-NWRW"</formula>
    </cfRule>
  </conditionalFormatting>
  <conditionalFormatting sqref="A71:L71">
    <cfRule type="expression" dxfId="9" priority="112">
      <formula>$F71="OUTSA-RW"</formula>
    </cfRule>
  </conditionalFormatting>
  <conditionalFormatting sqref="A66:L67">
    <cfRule type="expression" dxfId="0" priority="113">
      <formula>$I66="AMBETTER - SUPERIOR"</formula>
    </cfRule>
  </conditionalFormatting>
  <conditionalFormatting sqref="A66:L67">
    <cfRule type="expression" dxfId="0" priority="114">
      <formula>$I66="SUPERIOR HEALTH PLAN"</formula>
    </cfRule>
  </conditionalFormatting>
  <conditionalFormatting sqref="A66:L67">
    <cfRule type="expression" dxfId="4" priority="115">
      <formula>$F66="HUMANA CHOICE CARE"</formula>
    </cfRule>
  </conditionalFormatting>
  <conditionalFormatting sqref="A66:L67">
    <cfRule type="expression" dxfId="4" priority="116">
      <formula>$F66="HUMANA OPEN ACCESS PLAN"</formula>
    </cfRule>
  </conditionalFormatting>
  <conditionalFormatting sqref="A66:L67">
    <cfRule type="expression" dxfId="8" priority="117">
      <formula>$F66="OUTUA-PrRW"</formula>
    </cfRule>
  </conditionalFormatting>
  <conditionalFormatting sqref="A66:L67">
    <cfRule type="expression" dxfId="8" priority="118">
      <formula>$F66="OUTUA-FURW"</formula>
    </cfRule>
  </conditionalFormatting>
  <conditionalFormatting sqref="A66:L67">
    <cfRule type="expression" dxfId="8" priority="119">
      <formula>$F66="OUTUA-NWRW"</formula>
    </cfRule>
  </conditionalFormatting>
  <conditionalFormatting sqref="A66:L67">
    <cfRule type="expression" dxfId="9" priority="120">
      <formula>$F66="OUTSA-RW"</formula>
    </cfRule>
  </conditionalFormatting>
  <conditionalFormatting sqref="A65:L65">
    <cfRule type="expression" dxfId="0" priority="121">
      <formula>$I65="AMBETTER - SUPERIOR"</formula>
    </cfRule>
  </conditionalFormatting>
  <conditionalFormatting sqref="A65:L65">
    <cfRule type="expression" dxfId="0" priority="122">
      <formula>$I65="SUPERIOR HEALTH PLAN"</formula>
    </cfRule>
  </conditionalFormatting>
  <conditionalFormatting sqref="A65:L65">
    <cfRule type="expression" dxfId="4" priority="123">
      <formula>$F65="HUMANA CHOICE CARE"</formula>
    </cfRule>
  </conditionalFormatting>
  <conditionalFormatting sqref="A65:L65">
    <cfRule type="expression" dxfId="4" priority="124">
      <formula>$F65="HUMANA OPEN ACCESS PLAN"</formula>
    </cfRule>
  </conditionalFormatting>
  <conditionalFormatting sqref="A65:L65">
    <cfRule type="expression" dxfId="8" priority="125">
      <formula>$F65="OUTUA-PrRW"</formula>
    </cfRule>
  </conditionalFormatting>
  <conditionalFormatting sqref="A65:L65">
    <cfRule type="expression" dxfId="8" priority="126">
      <formula>$F65="OUTUA-FURW"</formula>
    </cfRule>
  </conditionalFormatting>
  <conditionalFormatting sqref="A65:L65">
    <cfRule type="expression" dxfId="8" priority="127">
      <formula>$F65="OUTUA-NWRW"</formula>
    </cfRule>
  </conditionalFormatting>
  <conditionalFormatting sqref="A65:L65">
    <cfRule type="expression" dxfId="9" priority="128">
      <formula>$F65="OUTSA-RW"</formula>
    </cfRule>
  </conditionalFormatting>
  <conditionalFormatting sqref="A61:L64">
    <cfRule type="expression" dxfId="0" priority="129">
      <formula>$I61="AMBETTER - SUPERIOR"</formula>
    </cfRule>
  </conditionalFormatting>
  <conditionalFormatting sqref="A61:L64">
    <cfRule type="expression" dxfId="0" priority="130">
      <formula>$I61="SUPERIOR HEALTH PLAN"</formula>
    </cfRule>
  </conditionalFormatting>
  <conditionalFormatting sqref="A61:L64">
    <cfRule type="expression" dxfId="4" priority="131">
      <formula>$F61="HUMANA CHOICE CARE"</formula>
    </cfRule>
  </conditionalFormatting>
  <conditionalFormatting sqref="A61:L64">
    <cfRule type="expression" dxfId="4" priority="132">
      <formula>$F61="HUMANA OPEN ACCESS PLAN"</formula>
    </cfRule>
  </conditionalFormatting>
  <conditionalFormatting sqref="A61:L64">
    <cfRule type="expression" dxfId="8" priority="133">
      <formula>$F61="OUTUA-PrRW"</formula>
    </cfRule>
  </conditionalFormatting>
  <conditionalFormatting sqref="A61:L64">
    <cfRule type="expression" dxfId="8" priority="134">
      <formula>$F61="OUTUA-FURW"</formula>
    </cfRule>
  </conditionalFormatting>
  <conditionalFormatting sqref="A61:L64">
    <cfRule type="expression" dxfId="8" priority="135">
      <formula>$F61="OUTUA-NWRW"</formula>
    </cfRule>
  </conditionalFormatting>
  <conditionalFormatting sqref="A61:L64">
    <cfRule type="expression" dxfId="9" priority="136">
      <formula>$F61="OUTSA-RW"</formula>
    </cfRule>
  </conditionalFormatting>
  <conditionalFormatting sqref="A60:L60">
    <cfRule type="expression" dxfId="0" priority="137">
      <formula>$I60="AMBETTER - SUPERIOR"</formula>
    </cfRule>
  </conditionalFormatting>
  <conditionalFormatting sqref="A60:L60">
    <cfRule type="expression" dxfId="0" priority="138">
      <formula>$I60="SUPERIOR HEALTH PLAN"</formula>
    </cfRule>
  </conditionalFormatting>
  <conditionalFormatting sqref="A60:L60">
    <cfRule type="expression" dxfId="4" priority="139">
      <formula>$F60="HUMANA CHOICE CARE"</formula>
    </cfRule>
  </conditionalFormatting>
  <conditionalFormatting sqref="A60:L60">
    <cfRule type="expression" dxfId="4" priority="140">
      <formula>$F60="HUMANA OPEN ACCESS PLAN"</formula>
    </cfRule>
  </conditionalFormatting>
  <conditionalFormatting sqref="A60:L60">
    <cfRule type="expression" dxfId="8" priority="141">
      <formula>$F60="OUTUA-PrRW"</formula>
    </cfRule>
  </conditionalFormatting>
  <conditionalFormatting sqref="A60:L60">
    <cfRule type="expression" dxfId="8" priority="142">
      <formula>$F60="OUTUA-FURW"</formula>
    </cfRule>
  </conditionalFormatting>
  <conditionalFormatting sqref="A60:L60">
    <cfRule type="expression" dxfId="8" priority="143">
      <formula>$F60="OUTUA-NWRW"</formula>
    </cfRule>
  </conditionalFormatting>
  <conditionalFormatting sqref="A60:L60">
    <cfRule type="expression" dxfId="9" priority="144">
      <formula>$F60="OUTSA-RW"</formula>
    </cfRule>
  </conditionalFormatting>
  <conditionalFormatting sqref="A57:L59">
    <cfRule type="expression" dxfId="0" priority="145">
      <formula>$I57="AMBETTER - SUPERIOR"</formula>
    </cfRule>
  </conditionalFormatting>
  <conditionalFormatting sqref="A57:L59">
    <cfRule type="expression" dxfId="0" priority="146">
      <formula>$I57="SUPERIOR HEALTH PLAN"</formula>
    </cfRule>
  </conditionalFormatting>
  <conditionalFormatting sqref="A57:L59">
    <cfRule type="expression" dxfId="4" priority="147">
      <formula>$F57="HUMANA CHOICE CARE"</formula>
    </cfRule>
  </conditionalFormatting>
  <conditionalFormatting sqref="A57:L59">
    <cfRule type="expression" dxfId="4" priority="148">
      <formula>$F57="HUMANA OPEN ACCESS PLAN"</formula>
    </cfRule>
  </conditionalFormatting>
  <conditionalFormatting sqref="A57:L59">
    <cfRule type="expression" dxfId="8" priority="149">
      <formula>$F57="OUTUA-PrRW"</formula>
    </cfRule>
  </conditionalFormatting>
  <conditionalFormatting sqref="A57:L59">
    <cfRule type="expression" dxfId="8" priority="150">
      <formula>$F57="OUTUA-FURW"</formula>
    </cfRule>
  </conditionalFormatting>
  <conditionalFormatting sqref="A57:L59">
    <cfRule type="expression" dxfId="8" priority="151">
      <formula>$F57="OUTUA-NWRW"</formula>
    </cfRule>
  </conditionalFormatting>
  <conditionalFormatting sqref="A57:L59">
    <cfRule type="expression" dxfId="9" priority="152">
      <formula>$F57="OUTSA-RW"</formula>
    </cfRule>
  </conditionalFormatting>
  <conditionalFormatting sqref="A48:L56">
    <cfRule type="expression" dxfId="0" priority="153">
      <formula>$I48="AMBETTER - SUPERIOR"</formula>
    </cfRule>
  </conditionalFormatting>
  <conditionalFormatting sqref="A48:L56">
    <cfRule type="expression" dxfId="0" priority="154">
      <formula>$I48="SUPERIOR HEALTH PLAN"</formula>
    </cfRule>
  </conditionalFormatting>
  <conditionalFormatting sqref="A48:L56">
    <cfRule type="expression" dxfId="4" priority="155">
      <formula>$F48="HUMANA CHOICE CARE"</formula>
    </cfRule>
  </conditionalFormatting>
  <conditionalFormatting sqref="A48:L56">
    <cfRule type="expression" dxfId="4" priority="156">
      <formula>$F48="HUMANA OPEN ACCESS PLAN"</formula>
    </cfRule>
  </conditionalFormatting>
  <conditionalFormatting sqref="A48:L56">
    <cfRule type="expression" dxfId="8" priority="157">
      <formula>$F48="OUTUA-PrRW"</formula>
    </cfRule>
  </conditionalFormatting>
  <conditionalFormatting sqref="A48:L56">
    <cfRule type="expression" dxfId="8" priority="158">
      <formula>$F48="OUTUA-FURW"</formula>
    </cfRule>
  </conditionalFormatting>
  <conditionalFormatting sqref="A48:L56">
    <cfRule type="expression" dxfId="8" priority="159">
      <formula>$F48="OUTUA-NWRW"</formula>
    </cfRule>
  </conditionalFormatting>
  <conditionalFormatting sqref="A48:L56">
    <cfRule type="expression" dxfId="9" priority="160">
      <formula>$F48="OUTSA-RW"</formula>
    </cfRule>
  </conditionalFormatting>
  <conditionalFormatting sqref="A47:L47">
    <cfRule type="expression" dxfId="0" priority="161">
      <formula>$I47="AMBETTER - SUPERIOR"</formula>
    </cfRule>
  </conditionalFormatting>
  <conditionalFormatting sqref="A47:L47">
    <cfRule type="expression" dxfId="0" priority="162">
      <formula>$I47="SUPERIOR HEALTH PLAN"</formula>
    </cfRule>
  </conditionalFormatting>
  <conditionalFormatting sqref="A47:L47">
    <cfRule type="expression" dxfId="4" priority="163">
      <formula>$F47="HUMANA CHOICE CARE"</formula>
    </cfRule>
  </conditionalFormatting>
  <conditionalFormatting sqref="A47:L47">
    <cfRule type="expression" dxfId="4" priority="164">
      <formula>$F47="HUMANA OPEN ACCESS PLAN"</formula>
    </cfRule>
  </conditionalFormatting>
  <conditionalFormatting sqref="A47:L47">
    <cfRule type="expression" dxfId="8" priority="165">
      <formula>$F47="OUTUA-PrRW"</formula>
    </cfRule>
  </conditionalFormatting>
  <conditionalFormatting sqref="A47:L47">
    <cfRule type="expression" dxfId="8" priority="166">
      <formula>$F47="OUTUA-FURW"</formula>
    </cfRule>
  </conditionalFormatting>
  <conditionalFormatting sqref="A47:L47">
    <cfRule type="expression" dxfId="8" priority="167">
      <formula>$F47="OUTUA-NWRW"</formula>
    </cfRule>
  </conditionalFormatting>
  <conditionalFormatting sqref="A47:L47">
    <cfRule type="expression" dxfId="9" priority="168">
      <formula>$F47="OUTSA-RW"</formula>
    </cfRule>
  </conditionalFormatting>
  <conditionalFormatting sqref="A41:L46">
    <cfRule type="expression" dxfId="0" priority="169">
      <formula>$I41="AMBETTER - SUPERIOR"</formula>
    </cfRule>
  </conditionalFormatting>
  <conditionalFormatting sqref="A41:L46">
    <cfRule type="expression" dxfId="0" priority="170">
      <formula>$I41="SUPERIOR HEALTH PLAN"</formula>
    </cfRule>
  </conditionalFormatting>
  <conditionalFormatting sqref="A41:L46">
    <cfRule type="expression" dxfId="4" priority="171">
      <formula>$F41="HUMANA CHOICE CARE"</formula>
    </cfRule>
  </conditionalFormatting>
  <conditionalFormatting sqref="A41:L46">
    <cfRule type="expression" dxfId="4" priority="172">
      <formula>$F41="HUMANA OPEN ACCESS PLAN"</formula>
    </cfRule>
  </conditionalFormatting>
  <conditionalFormatting sqref="A41:L46">
    <cfRule type="expression" dxfId="8" priority="173">
      <formula>$F41="OUTUA-PrRW"</formula>
    </cfRule>
  </conditionalFormatting>
  <conditionalFormatting sqref="A41:L46">
    <cfRule type="expression" dxfId="8" priority="174">
      <formula>$F41="OUTUA-FURW"</formula>
    </cfRule>
  </conditionalFormatting>
  <conditionalFormatting sqref="A41:L46">
    <cfRule type="expression" dxfId="8" priority="175">
      <formula>$F41="OUTUA-NWRW"</formula>
    </cfRule>
  </conditionalFormatting>
  <conditionalFormatting sqref="A41:L46">
    <cfRule type="expression" dxfId="9" priority="176">
      <formula>$F41="OUTSA-RW"</formula>
    </cfRule>
  </conditionalFormatting>
  <conditionalFormatting sqref="A37:L40">
    <cfRule type="expression" dxfId="0" priority="177">
      <formula>$I37="AMBETTER - SUPERIOR"</formula>
    </cfRule>
  </conditionalFormatting>
  <conditionalFormatting sqref="A37:L40">
    <cfRule type="expression" dxfId="0" priority="178">
      <formula>$I37="SUPERIOR HEALTH PLAN"</formula>
    </cfRule>
  </conditionalFormatting>
  <conditionalFormatting sqref="A37:L40">
    <cfRule type="expression" dxfId="4" priority="179">
      <formula>$F37="HUMANA CHOICE CARE"</formula>
    </cfRule>
  </conditionalFormatting>
  <conditionalFormatting sqref="A37:L40">
    <cfRule type="expression" dxfId="4" priority="180">
      <formula>$F37="HUMANA OPEN ACCESS PLAN"</formula>
    </cfRule>
  </conditionalFormatting>
  <conditionalFormatting sqref="A37:L40">
    <cfRule type="expression" dxfId="8" priority="181">
      <formula>$F37="OUTUA-PrRW"</formula>
    </cfRule>
  </conditionalFormatting>
  <conditionalFormatting sqref="A37:L40">
    <cfRule type="expression" dxfId="8" priority="182">
      <formula>$F37="OUTUA-FURW"</formula>
    </cfRule>
  </conditionalFormatting>
  <conditionalFormatting sqref="A37:L40">
    <cfRule type="expression" dxfId="8" priority="183">
      <formula>$F37="OUTUA-NWRW"</formula>
    </cfRule>
  </conditionalFormatting>
  <conditionalFormatting sqref="A37:L40">
    <cfRule type="expression" dxfId="9" priority="184">
      <formula>$F37="OUTSA-RW"</formula>
    </cfRule>
  </conditionalFormatting>
  <conditionalFormatting sqref="A36:L36">
    <cfRule type="expression" dxfId="0" priority="185">
      <formula>$I36="AMBETTER - SUPERIOR"</formula>
    </cfRule>
  </conditionalFormatting>
  <conditionalFormatting sqref="A36:L36">
    <cfRule type="expression" dxfId="0" priority="186">
      <formula>$I36="SUPERIOR HEALTH PLAN"</formula>
    </cfRule>
  </conditionalFormatting>
  <conditionalFormatting sqref="A36:L36">
    <cfRule type="expression" dxfId="4" priority="187">
      <formula>$F36="HUMANA CHOICE CARE"</formula>
    </cfRule>
  </conditionalFormatting>
  <conditionalFormatting sqref="A36:L36">
    <cfRule type="expression" dxfId="4" priority="188">
      <formula>$F36="HUMANA OPEN ACCESS PLAN"</formula>
    </cfRule>
  </conditionalFormatting>
  <conditionalFormatting sqref="A36:L36">
    <cfRule type="expression" dxfId="8" priority="189">
      <formula>$F36="OUTUA-PrRW"</formula>
    </cfRule>
  </conditionalFormatting>
  <conditionalFormatting sqref="A36:L36">
    <cfRule type="expression" dxfId="8" priority="190">
      <formula>$F36="OUTUA-FURW"</formula>
    </cfRule>
  </conditionalFormatting>
  <conditionalFormatting sqref="A36:L36">
    <cfRule type="expression" dxfId="8" priority="191">
      <formula>$F36="OUTUA-NWRW"</formula>
    </cfRule>
  </conditionalFormatting>
  <conditionalFormatting sqref="A36:L36">
    <cfRule type="expression" dxfId="9" priority="192">
      <formula>$F36="OUTSA-RW"</formula>
    </cfRule>
  </conditionalFormatting>
  <conditionalFormatting sqref="A34:L35">
    <cfRule type="expression" dxfId="0" priority="193">
      <formula>$I34="AMBETTER - SUPERIOR"</formula>
    </cfRule>
  </conditionalFormatting>
  <conditionalFormatting sqref="A34:L35">
    <cfRule type="expression" dxfId="0" priority="194">
      <formula>$I34="SUPERIOR HEALTH PLAN"</formula>
    </cfRule>
  </conditionalFormatting>
  <conditionalFormatting sqref="A34:L35">
    <cfRule type="expression" dxfId="4" priority="195">
      <formula>$F34="HUMANA CHOICE CARE"</formula>
    </cfRule>
  </conditionalFormatting>
  <conditionalFormatting sqref="A34:L35">
    <cfRule type="expression" dxfId="4" priority="196">
      <formula>$F34="HUMANA OPEN ACCESS PLAN"</formula>
    </cfRule>
  </conditionalFormatting>
  <conditionalFormatting sqref="A34:L35">
    <cfRule type="expression" dxfId="8" priority="197">
      <formula>$F34="OUTUA-PrRW"</formula>
    </cfRule>
  </conditionalFormatting>
  <conditionalFormatting sqref="A34:L35">
    <cfRule type="expression" dxfId="8" priority="198">
      <formula>$F34="OUTUA-FURW"</formula>
    </cfRule>
  </conditionalFormatting>
  <conditionalFormatting sqref="A34:L35">
    <cfRule type="expression" dxfId="8" priority="199">
      <formula>$F34="OUTUA-NWRW"</formula>
    </cfRule>
  </conditionalFormatting>
  <conditionalFormatting sqref="A34:L35">
    <cfRule type="expression" dxfId="9" priority="200">
      <formula>$F34="OUTSA-RW"</formula>
    </cfRule>
  </conditionalFormatting>
  <conditionalFormatting sqref="A32:L33">
    <cfRule type="expression" dxfId="0" priority="201">
      <formula>$I32="AMBETTER - SUPERIOR"</formula>
    </cfRule>
  </conditionalFormatting>
  <conditionalFormatting sqref="A32:L33">
    <cfRule type="expression" dxfId="0" priority="202">
      <formula>$I32="SUPERIOR HEALTH PLAN"</formula>
    </cfRule>
  </conditionalFormatting>
  <conditionalFormatting sqref="A32:L33">
    <cfRule type="expression" dxfId="4" priority="203">
      <formula>$F32="HUMANA CHOICE CARE"</formula>
    </cfRule>
  </conditionalFormatting>
  <conditionalFormatting sqref="A32:L33">
    <cfRule type="expression" dxfId="4" priority="204">
      <formula>$F32="HUMANA OPEN ACCESS PLAN"</formula>
    </cfRule>
  </conditionalFormatting>
  <conditionalFormatting sqref="A32:L33">
    <cfRule type="expression" dxfId="8" priority="205">
      <formula>$F32="OUTUA-PrRW"</formula>
    </cfRule>
  </conditionalFormatting>
  <conditionalFormatting sqref="A32:L33">
    <cfRule type="expression" dxfId="8" priority="206">
      <formula>$F32="OUTUA-FURW"</formula>
    </cfRule>
  </conditionalFormatting>
  <conditionalFormatting sqref="A32:L33">
    <cfRule type="expression" dxfId="8" priority="207">
      <formula>$F32="OUTUA-NWRW"</formula>
    </cfRule>
  </conditionalFormatting>
  <conditionalFormatting sqref="A32:L33">
    <cfRule type="expression" dxfId="9" priority="208">
      <formula>$F32="OUTSA-RW"</formula>
    </cfRule>
  </conditionalFormatting>
  <conditionalFormatting sqref="A31:L31">
    <cfRule type="expression" dxfId="0" priority="209">
      <formula>$I31="AMBETTER - SUPERIOR"</formula>
    </cfRule>
  </conditionalFormatting>
  <conditionalFormatting sqref="A31:L31">
    <cfRule type="expression" dxfId="0" priority="210">
      <formula>$I31="SUPERIOR HEALTH PLAN"</formula>
    </cfRule>
  </conditionalFormatting>
  <conditionalFormatting sqref="A31:L31">
    <cfRule type="expression" dxfId="4" priority="211">
      <formula>$F31="HUMANA CHOICE CARE"</formula>
    </cfRule>
  </conditionalFormatting>
  <conditionalFormatting sqref="A31:L31">
    <cfRule type="expression" dxfId="4" priority="212">
      <formula>$F31="HUMANA OPEN ACCESS PLAN"</formula>
    </cfRule>
  </conditionalFormatting>
  <conditionalFormatting sqref="A31:L31">
    <cfRule type="expression" dxfId="8" priority="213">
      <formula>$F31="OUTUA-PrRW"</formula>
    </cfRule>
  </conditionalFormatting>
  <conditionalFormatting sqref="A31:L31">
    <cfRule type="expression" dxfId="8" priority="214">
      <formula>$F31="OUTUA-FURW"</formula>
    </cfRule>
  </conditionalFormatting>
  <conditionalFormatting sqref="A31:L31">
    <cfRule type="expression" dxfId="8" priority="215">
      <formula>$F31="OUTUA-NWRW"</formula>
    </cfRule>
  </conditionalFormatting>
  <conditionalFormatting sqref="A31:L31">
    <cfRule type="expression" dxfId="9" priority="216">
      <formula>$F31="OUTSA-RW"</formula>
    </cfRule>
  </conditionalFormatting>
  <conditionalFormatting sqref="A27:L30">
    <cfRule type="expression" dxfId="0" priority="217">
      <formula>$I27="AMBETTER - SUPERIOR"</formula>
    </cfRule>
  </conditionalFormatting>
  <conditionalFormatting sqref="A27:L30">
    <cfRule type="expression" dxfId="0" priority="218">
      <formula>$I27="SUPERIOR HEALTH PLAN"</formula>
    </cfRule>
  </conditionalFormatting>
  <conditionalFormatting sqref="A27:L30">
    <cfRule type="expression" dxfId="4" priority="219">
      <formula>$F27="HUMANA CHOICE CARE"</formula>
    </cfRule>
  </conditionalFormatting>
  <conditionalFormatting sqref="A27:L30">
    <cfRule type="expression" dxfId="4" priority="220">
      <formula>$F27="HUMANA OPEN ACCESS PLAN"</formula>
    </cfRule>
  </conditionalFormatting>
  <conditionalFormatting sqref="A27:L30">
    <cfRule type="expression" dxfId="8" priority="221">
      <formula>$F27="OUTUA-PrRW"</formula>
    </cfRule>
  </conditionalFormatting>
  <conditionalFormatting sqref="A27:L30">
    <cfRule type="expression" dxfId="8" priority="222">
      <formula>$F27="OUTUA-FURW"</formula>
    </cfRule>
  </conditionalFormatting>
  <conditionalFormatting sqref="A27:L30">
    <cfRule type="expression" dxfId="8" priority="223">
      <formula>$F27="OUTUA-NWRW"</formula>
    </cfRule>
  </conditionalFormatting>
  <conditionalFormatting sqref="A27:L30">
    <cfRule type="expression" dxfId="9" priority="224">
      <formula>$F27="OUTSA-RW"</formula>
    </cfRule>
  </conditionalFormatting>
  <conditionalFormatting sqref="A26:L26">
    <cfRule type="expression" dxfId="0" priority="225">
      <formula>$I26="AMBETTER - SUPERIOR"</formula>
    </cfRule>
  </conditionalFormatting>
  <conditionalFormatting sqref="A26:L26">
    <cfRule type="expression" dxfId="0" priority="226">
      <formula>$I26="SUPERIOR HEALTH PLAN"</formula>
    </cfRule>
  </conditionalFormatting>
  <conditionalFormatting sqref="A26:L26">
    <cfRule type="expression" dxfId="4" priority="227">
      <formula>$F26="HUMANA CHOICE CARE"</formula>
    </cfRule>
  </conditionalFormatting>
  <conditionalFormatting sqref="A26:L26">
    <cfRule type="expression" dxfId="4" priority="228">
      <formula>$F26="HUMANA OPEN ACCESS PLAN"</formula>
    </cfRule>
  </conditionalFormatting>
  <conditionalFormatting sqref="A26:L26">
    <cfRule type="expression" dxfId="8" priority="229">
      <formula>$F26="OUTUA-PrRW"</formula>
    </cfRule>
  </conditionalFormatting>
  <conditionalFormatting sqref="A26:L26">
    <cfRule type="expression" dxfId="8" priority="230">
      <formula>$F26="OUTUA-FURW"</formula>
    </cfRule>
  </conditionalFormatting>
  <conditionalFormatting sqref="A26:L26">
    <cfRule type="expression" dxfId="8" priority="231">
      <formula>$F26="OUTUA-NWRW"</formula>
    </cfRule>
  </conditionalFormatting>
  <conditionalFormatting sqref="A26:L26">
    <cfRule type="expression" dxfId="9" priority="232">
      <formula>$F26="OUTSA-RW"</formula>
    </cfRule>
  </conditionalFormatting>
  <conditionalFormatting sqref="A24:L25">
    <cfRule type="expression" dxfId="0" priority="233">
      <formula>$I24="AMBETTER - SUPERIOR"</formula>
    </cfRule>
  </conditionalFormatting>
  <conditionalFormatting sqref="A24:L25">
    <cfRule type="expression" dxfId="0" priority="234">
      <formula>$I24="SUPERIOR HEALTH PLAN"</formula>
    </cfRule>
  </conditionalFormatting>
  <conditionalFormatting sqref="A24:L25">
    <cfRule type="expression" dxfId="4" priority="235">
      <formula>$F24="HUMANA CHOICE CARE"</formula>
    </cfRule>
  </conditionalFormatting>
  <conditionalFormatting sqref="A24:L25">
    <cfRule type="expression" dxfId="4" priority="236">
      <formula>$F24="HUMANA OPEN ACCESS PLAN"</formula>
    </cfRule>
  </conditionalFormatting>
  <conditionalFormatting sqref="A24:L25">
    <cfRule type="expression" dxfId="8" priority="237">
      <formula>$F24="OUTUA-PrRW"</formula>
    </cfRule>
  </conditionalFormatting>
  <conditionalFormatting sqref="A24:L25">
    <cfRule type="expression" dxfId="8" priority="238">
      <formula>$F24="OUTUA-FURW"</formula>
    </cfRule>
  </conditionalFormatting>
  <conditionalFormatting sqref="A24:L25">
    <cfRule type="expression" dxfId="8" priority="239">
      <formula>$F24="OUTUA-NWRW"</formula>
    </cfRule>
  </conditionalFormatting>
  <conditionalFormatting sqref="A24:L25">
    <cfRule type="expression" dxfId="9" priority="240">
      <formula>$F24="OUTSA-RW"</formula>
    </cfRule>
  </conditionalFormatting>
  <conditionalFormatting sqref="A21:L23">
    <cfRule type="expression" dxfId="0" priority="241">
      <formula>$I21="AMBETTER - SUPERIOR"</formula>
    </cfRule>
  </conditionalFormatting>
  <conditionalFormatting sqref="A21:L23">
    <cfRule type="expression" dxfId="0" priority="242">
      <formula>$I21="SUPERIOR HEALTH PLAN"</formula>
    </cfRule>
  </conditionalFormatting>
  <conditionalFormatting sqref="A21:L23">
    <cfRule type="expression" dxfId="4" priority="243">
      <formula>$F21="HUMANA CHOICE CARE"</formula>
    </cfRule>
  </conditionalFormatting>
  <conditionalFormatting sqref="A21:L23">
    <cfRule type="expression" dxfId="4" priority="244">
      <formula>$F21="HUMANA OPEN ACCESS PLAN"</formula>
    </cfRule>
  </conditionalFormatting>
  <conditionalFormatting sqref="A21:L23">
    <cfRule type="expression" dxfId="8" priority="245">
      <formula>$F21="OUTUA-PrRW"</formula>
    </cfRule>
  </conditionalFormatting>
  <conditionalFormatting sqref="A21:L23">
    <cfRule type="expression" dxfId="8" priority="246">
      <formula>$F21="OUTUA-FURW"</formula>
    </cfRule>
  </conditionalFormatting>
  <conditionalFormatting sqref="A21:L23">
    <cfRule type="expression" dxfId="8" priority="247">
      <formula>$F21="OUTUA-NWRW"</formula>
    </cfRule>
  </conditionalFormatting>
  <conditionalFormatting sqref="A21:L23">
    <cfRule type="expression" dxfId="9" priority="248">
      <formula>$F21="OUTSA-RW"</formula>
    </cfRule>
  </conditionalFormatting>
  <conditionalFormatting sqref="A20:L20">
    <cfRule type="expression" dxfId="0" priority="249">
      <formula>$I20="AMBETTER - SUPERIOR"</formula>
    </cfRule>
  </conditionalFormatting>
  <conditionalFormatting sqref="A20:L20">
    <cfRule type="expression" dxfId="0" priority="250">
      <formula>$I20="SUPERIOR HEALTH PLAN"</formula>
    </cfRule>
  </conditionalFormatting>
  <conditionalFormatting sqref="A20:L20">
    <cfRule type="expression" dxfId="4" priority="251">
      <formula>$F20="HUMANA CHOICE CARE"</formula>
    </cfRule>
  </conditionalFormatting>
  <conditionalFormatting sqref="A20:L20">
    <cfRule type="expression" dxfId="4" priority="252">
      <formula>$F20="HUMANA OPEN ACCESS PLAN"</formula>
    </cfRule>
  </conditionalFormatting>
  <conditionalFormatting sqref="A20:L20">
    <cfRule type="expression" dxfId="8" priority="253">
      <formula>$F20="OUTUA-PrRW"</formula>
    </cfRule>
  </conditionalFormatting>
  <conditionalFormatting sqref="A20:L20">
    <cfRule type="expression" dxfId="8" priority="254">
      <formula>$F20="OUTUA-FURW"</formula>
    </cfRule>
  </conditionalFormatting>
  <conditionalFormatting sqref="A20:L20">
    <cfRule type="expression" dxfId="8" priority="255">
      <formula>$F20="OUTUA-NWRW"</formula>
    </cfRule>
  </conditionalFormatting>
  <conditionalFormatting sqref="A20:L20">
    <cfRule type="expression" dxfId="9" priority="256">
      <formula>$F20="OUTSA-RW"</formula>
    </cfRule>
  </conditionalFormatting>
  <conditionalFormatting sqref="A19:L19">
    <cfRule type="expression" dxfId="0" priority="257">
      <formula>$I19="AMBETTER - SUPERIOR"</formula>
    </cfRule>
  </conditionalFormatting>
  <conditionalFormatting sqref="A19:L19">
    <cfRule type="expression" dxfId="0" priority="258">
      <formula>$I19="SUPERIOR HEALTH PLAN"</formula>
    </cfRule>
  </conditionalFormatting>
  <conditionalFormatting sqref="A19:L19">
    <cfRule type="expression" dxfId="4" priority="259">
      <formula>$F19="HUMANA CHOICE CARE"</formula>
    </cfRule>
  </conditionalFormatting>
  <conditionalFormatting sqref="A19:L19">
    <cfRule type="expression" dxfId="4" priority="260">
      <formula>$F19="HUMANA OPEN ACCESS PLAN"</formula>
    </cfRule>
  </conditionalFormatting>
  <conditionalFormatting sqref="A19:L19">
    <cfRule type="expression" dxfId="8" priority="261">
      <formula>$F19="OUTUA-PrRW"</formula>
    </cfRule>
  </conditionalFormatting>
  <conditionalFormatting sqref="A19:L19">
    <cfRule type="expression" dxfId="8" priority="262">
      <formula>$F19="OUTUA-FURW"</formula>
    </cfRule>
  </conditionalFormatting>
  <conditionalFormatting sqref="A19:L19">
    <cfRule type="expression" dxfId="8" priority="263">
      <formula>$F19="OUTUA-NWRW"</formula>
    </cfRule>
  </conditionalFormatting>
  <conditionalFormatting sqref="A19:L19">
    <cfRule type="expression" dxfId="9" priority="264">
      <formula>$F19="OUTSA-RW"</formula>
    </cfRule>
  </conditionalFormatting>
  <conditionalFormatting sqref="A16:L18">
    <cfRule type="expression" dxfId="0" priority="265">
      <formula>$I16="AMBETTER - SUPERIOR"</formula>
    </cfRule>
  </conditionalFormatting>
  <conditionalFormatting sqref="A16:L18">
    <cfRule type="expression" dxfId="0" priority="266">
      <formula>$I16="SUPERIOR HEALTH PLAN"</formula>
    </cfRule>
  </conditionalFormatting>
  <conditionalFormatting sqref="A16:L18">
    <cfRule type="expression" dxfId="4" priority="267">
      <formula>$F16="HUMANA CHOICE CARE"</formula>
    </cfRule>
  </conditionalFormatting>
  <conditionalFormatting sqref="A16:L18">
    <cfRule type="expression" dxfId="4" priority="268">
      <formula>$F16="HUMANA OPEN ACCESS PLAN"</formula>
    </cfRule>
  </conditionalFormatting>
  <conditionalFormatting sqref="A16:L18">
    <cfRule type="expression" dxfId="8" priority="269">
      <formula>$F16="OUTUA-PrRW"</formula>
    </cfRule>
  </conditionalFormatting>
  <conditionalFormatting sqref="A16:L18">
    <cfRule type="expression" dxfId="8" priority="270">
      <formula>$F16="OUTUA-FURW"</formula>
    </cfRule>
  </conditionalFormatting>
  <conditionalFormatting sqref="A16:L18">
    <cfRule type="expression" dxfId="8" priority="271">
      <formula>$F16="OUTUA-NWRW"</formula>
    </cfRule>
  </conditionalFormatting>
  <conditionalFormatting sqref="A16:L18">
    <cfRule type="expression" dxfId="9" priority="272">
      <formula>$F16="OUTSA-RW"</formula>
    </cfRule>
  </conditionalFormatting>
  <conditionalFormatting sqref="A15:L15">
    <cfRule type="expression" dxfId="0" priority="273">
      <formula>$I15="AMBETTER - SUPERIOR"</formula>
    </cfRule>
  </conditionalFormatting>
  <conditionalFormatting sqref="A15:L15">
    <cfRule type="expression" dxfId="0" priority="274">
      <formula>$I15="SUPERIOR HEALTH PLAN"</formula>
    </cfRule>
  </conditionalFormatting>
  <conditionalFormatting sqref="A15:L15">
    <cfRule type="expression" dxfId="4" priority="275">
      <formula>$F15="HUMANA CHOICE CARE"</formula>
    </cfRule>
  </conditionalFormatting>
  <conditionalFormatting sqref="A15:L15">
    <cfRule type="expression" dxfId="4" priority="276">
      <formula>$F15="HUMANA OPEN ACCESS PLAN"</formula>
    </cfRule>
  </conditionalFormatting>
  <conditionalFormatting sqref="A15:L15">
    <cfRule type="expression" dxfId="8" priority="277">
      <formula>$F15="OUTUA-PrRW"</formula>
    </cfRule>
  </conditionalFormatting>
  <conditionalFormatting sqref="A15:L15">
    <cfRule type="expression" dxfId="8" priority="278">
      <formula>$F15="OUTUA-FURW"</formula>
    </cfRule>
  </conditionalFormatting>
  <conditionalFormatting sqref="A15:L15">
    <cfRule type="expression" dxfId="8" priority="279">
      <formula>$F15="OUTUA-NWRW"</formula>
    </cfRule>
  </conditionalFormatting>
  <conditionalFormatting sqref="A15:L15">
    <cfRule type="expression" dxfId="9" priority="280">
      <formula>$F15="OUTSA-RW"</formula>
    </cfRule>
  </conditionalFormatting>
  <conditionalFormatting sqref="A13:L14">
    <cfRule type="expression" dxfId="0" priority="281">
      <formula>$I13="AMBETTER - SUPERIOR"</formula>
    </cfRule>
  </conditionalFormatting>
  <conditionalFormatting sqref="A13:L14">
    <cfRule type="expression" dxfId="0" priority="282">
      <formula>$I13="SUPERIOR HEALTH PLAN"</formula>
    </cfRule>
  </conditionalFormatting>
  <conditionalFormatting sqref="A13:L14">
    <cfRule type="expression" dxfId="4" priority="283">
      <formula>$F13="HUMANA CHOICE CARE"</formula>
    </cfRule>
  </conditionalFormatting>
  <conditionalFormatting sqref="A13:L14">
    <cfRule type="expression" dxfId="4" priority="284">
      <formula>$F13="HUMANA OPEN ACCESS PLAN"</formula>
    </cfRule>
  </conditionalFormatting>
  <conditionalFormatting sqref="A13:L14">
    <cfRule type="expression" dxfId="8" priority="285">
      <formula>$F13="OUTUA-PrRW"</formula>
    </cfRule>
  </conditionalFormatting>
  <conditionalFormatting sqref="A13:L14">
    <cfRule type="expression" dxfId="8" priority="286">
      <formula>$F13="OUTUA-FURW"</formula>
    </cfRule>
  </conditionalFormatting>
  <conditionalFormatting sqref="A13:L14">
    <cfRule type="expression" dxfId="8" priority="287">
      <formula>$F13="OUTUA-NWRW"</formula>
    </cfRule>
  </conditionalFormatting>
  <conditionalFormatting sqref="A13:L14">
    <cfRule type="expression" dxfId="9" priority="288">
      <formula>$F13="OUTSA-RW"</formula>
    </cfRule>
  </conditionalFormatting>
  <conditionalFormatting sqref="A12:L12">
    <cfRule type="expression" dxfId="0" priority="289">
      <formula>$I12="AMBETTER - SUPERIOR"</formula>
    </cfRule>
  </conditionalFormatting>
  <conditionalFormatting sqref="A12:L12">
    <cfRule type="expression" dxfId="0" priority="290">
      <formula>$I12="SUPERIOR HEALTH PLAN"</formula>
    </cfRule>
  </conditionalFormatting>
  <conditionalFormatting sqref="A12:L12">
    <cfRule type="expression" dxfId="4" priority="291">
      <formula>$F12="HUMANA CHOICE CARE"</formula>
    </cfRule>
  </conditionalFormatting>
  <conditionalFormatting sqref="A12:L12">
    <cfRule type="expression" dxfId="4" priority="292">
      <formula>$F12="HUMANA OPEN ACCESS PLAN"</formula>
    </cfRule>
  </conditionalFormatting>
  <conditionalFormatting sqref="A12:L12">
    <cfRule type="expression" dxfId="8" priority="293">
      <formula>$F12="OUTUA-PrRW"</formula>
    </cfRule>
  </conditionalFormatting>
  <conditionalFormatting sqref="A12:L12">
    <cfRule type="expression" dxfId="8" priority="294">
      <formula>$F12="OUTUA-FURW"</formula>
    </cfRule>
  </conditionalFormatting>
  <conditionalFormatting sqref="A12:L12">
    <cfRule type="expression" dxfId="8" priority="295">
      <formula>$F12="OUTUA-NWRW"</formula>
    </cfRule>
  </conditionalFormatting>
  <conditionalFormatting sqref="A12:L12">
    <cfRule type="expression" dxfId="9" priority="296">
      <formula>$F12="OUTSA-RW"</formula>
    </cfRule>
  </conditionalFormatting>
  <conditionalFormatting sqref="A7:L11">
    <cfRule type="expression" dxfId="0" priority="297">
      <formula>$I7="AMBETTER - SUPERIOR"</formula>
    </cfRule>
  </conditionalFormatting>
  <conditionalFormatting sqref="A7:L11">
    <cfRule type="expression" dxfId="0" priority="298">
      <formula>$I7="SUPERIOR HEALTH PLAN"</formula>
    </cfRule>
  </conditionalFormatting>
  <conditionalFormatting sqref="A7:L11">
    <cfRule type="expression" dxfId="4" priority="299">
      <formula>$F7="HUMANA CHOICE CARE"</formula>
    </cfRule>
  </conditionalFormatting>
  <conditionalFormatting sqref="A7:L11">
    <cfRule type="expression" dxfId="4" priority="300">
      <formula>$F7="HUMANA OPEN ACCESS PLAN"</formula>
    </cfRule>
  </conditionalFormatting>
  <conditionalFormatting sqref="A7:L11">
    <cfRule type="expression" dxfId="8" priority="301">
      <formula>$F7="OUTUA-PrRW"</formula>
    </cfRule>
  </conditionalFormatting>
  <conditionalFormatting sqref="A7:L11">
    <cfRule type="expression" dxfId="8" priority="302">
      <formula>$F7="OUTUA-FURW"</formula>
    </cfRule>
  </conditionalFormatting>
  <conditionalFormatting sqref="A7:L11">
    <cfRule type="expression" dxfId="8" priority="303">
      <formula>$F7="OUTUA-NWRW"</formula>
    </cfRule>
  </conditionalFormatting>
  <conditionalFormatting sqref="A7:L11">
    <cfRule type="expression" dxfId="9" priority="304">
      <formula>$F7="OUTSA-RW"</formula>
    </cfRule>
  </conditionalFormatting>
  <conditionalFormatting sqref="A2:L6">
    <cfRule type="expression" dxfId="0" priority="305">
      <formula>$I2="AMBETTER - SUPERIOR"</formula>
    </cfRule>
  </conditionalFormatting>
  <conditionalFormatting sqref="A2:L6">
    <cfRule type="expression" dxfId="0" priority="306">
      <formula>$I2="SUPERIOR HEALTH PLAN"</formula>
    </cfRule>
  </conditionalFormatting>
  <conditionalFormatting sqref="A2:L6">
    <cfRule type="expression" dxfId="4" priority="307">
      <formula>$F2="HUMANA CHOICE CARE"</formula>
    </cfRule>
  </conditionalFormatting>
  <conditionalFormatting sqref="A2:L6">
    <cfRule type="expression" dxfId="4" priority="308">
      <formula>$F2="HUMANA OPEN ACCESS PLAN"</formula>
    </cfRule>
  </conditionalFormatting>
  <conditionalFormatting sqref="A2:L6">
    <cfRule type="expression" dxfId="8" priority="309">
      <formula>$F2="OUTUA-PrRW"</formula>
    </cfRule>
  </conditionalFormatting>
  <conditionalFormatting sqref="A2:L6">
    <cfRule type="expression" dxfId="8" priority="310">
      <formula>$F2="OUTUA-FURW"</formula>
    </cfRule>
  </conditionalFormatting>
  <conditionalFormatting sqref="A2:L6">
    <cfRule type="expression" dxfId="8" priority="311">
      <formula>$F2="OUTUA-NWRW"</formula>
    </cfRule>
  </conditionalFormatting>
  <conditionalFormatting sqref="A2:L6">
    <cfRule type="expression" dxfId="9" priority="312">
      <formula>$F2="OUTSA-RW"</formula>
    </cfRule>
  </conditionalFormatting>
  <conditionalFormatting sqref="A68:L70">
    <cfRule type="expression" dxfId="0" priority="313">
      <formula>$I68="AMBETTER - SUPERIOR"</formula>
    </cfRule>
  </conditionalFormatting>
  <conditionalFormatting sqref="A68:L70">
    <cfRule type="expression" dxfId="0" priority="314">
      <formula>$I68="SUPERIOR HEALTH PLAN"</formula>
    </cfRule>
  </conditionalFormatting>
  <conditionalFormatting sqref="A68:L70">
    <cfRule type="expression" dxfId="4" priority="315">
      <formula>$F68="HUMANA CHOICE CARE"</formula>
    </cfRule>
  </conditionalFormatting>
  <conditionalFormatting sqref="A68:L70">
    <cfRule type="expression" dxfId="4" priority="316">
      <formula>$F68="HUMANA OPEN ACCESS PLAN"</formula>
    </cfRule>
  </conditionalFormatting>
  <conditionalFormatting sqref="A68:L70">
    <cfRule type="expression" dxfId="8" priority="317">
      <formula>$F68="OUTUA-PrRW"</formula>
    </cfRule>
  </conditionalFormatting>
  <conditionalFormatting sqref="A68:L70">
    <cfRule type="expression" dxfId="8" priority="318">
      <formula>$F68="OUTUA-FURW"</formula>
    </cfRule>
  </conditionalFormatting>
  <conditionalFormatting sqref="A68:L70">
    <cfRule type="expression" dxfId="8" priority="319">
      <formula>$F68="OUTUA-NWRW"</formula>
    </cfRule>
  </conditionalFormatting>
  <conditionalFormatting sqref="A68:L70">
    <cfRule type="expression" dxfId="9" priority="320">
      <formula>$F68="OUTSA-RW"</formula>
    </cfRule>
  </conditionalFormatting>
  <conditionalFormatting sqref="A1:L1">
    <cfRule type="expression" dxfId="0" priority="321">
      <formula>$I1="AMBETTER - SUPERIOR"</formula>
    </cfRule>
  </conditionalFormatting>
  <conditionalFormatting sqref="A1:L1">
    <cfRule type="expression" dxfId="0" priority="322">
      <formula>$I1="SUPERIOR HEALTH PLAN"</formula>
    </cfRule>
  </conditionalFormatting>
  <conditionalFormatting sqref="A1:L1">
    <cfRule type="expression" dxfId="4" priority="323">
      <formula>$F1="HUMANA CHOICE CARE"</formula>
    </cfRule>
  </conditionalFormatting>
  <conditionalFormatting sqref="A1:L1">
    <cfRule type="expression" dxfId="4" priority="324">
      <formula>$F1="HUMANA OPEN ACCESS PLAN"</formula>
    </cfRule>
  </conditionalFormatting>
  <conditionalFormatting sqref="A1:L1">
    <cfRule type="expression" dxfId="8" priority="325">
      <formula>$F1="OUTUA-PrRW"</formula>
    </cfRule>
  </conditionalFormatting>
  <conditionalFormatting sqref="A1:L1">
    <cfRule type="expression" dxfId="8" priority="326">
      <formula>$F1="OUTUA-FURW"</formula>
    </cfRule>
  </conditionalFormatting>
  <conditionalFormatting sqref="A1:L1">
    <cfRule type="expression" dxfId="8" priority="327">
      <formula>$F1="OUTUA-NWRW"</formula>
    </cfRule>
  </conditionalFormatting>
  <conditionalFormatting sqref="A1:L1">
    <cfRule type="expression" dxfId="9" priority="328">
      <formula>$F1="OUTSA-RW"</formula>
    </cfRule>
  </conditionalFormatting>
  <conditionalFormatting sqref="A58:L67 A71:L96">
    <cfRule type="expression" dxfId="0" priority="329">
      <formula>$G58="AMBETTER - SUPERIOR"</formula>
    </cfRule>
  </conditionalFormatting>
  <conditionalFormatting sqref="A58:L67 A71:L96">
    <cfRule type="expression" dxfId="0" priority="330">
      <formula>$G58="SUPERIOR HEALTH PLAN"</formula>
    </cfRule>
  </conditionalFormatting>
  <conditionalFormatting sqref="A58:L67 A71:L96">
    <cfRule type="expression" dxfId="4" priority="331">
      <formula>$D58="HUMANA CHOICE CARE"</formula>
    </cfRule>
  </conditionalFormatting>
  <conditionalFormatting sqref="A58:L67 A71:L96">
    <cfRule type="expression" dxfId="4" priority="332">
      <formula>$D58="HUMANA OPEN ACCESS PLAN"</formula>
    </cfRule>
  </conditionalFormatting>
  <conditionalFormatting sqref="A58:L67 A71:L96">
    <cfRule type="expression" dxfId="8" priority="333">
      <formula>$D58="OUTUA-PrRW"</formula>
    </cfRule>
  </conditionalFormatting>
  <conditionalFormatting sqref="A58:L67 A71:L96">
    <cfRule type="expression" dxfId="8" priority="334">
      <formula>$D58="OUTUA-FURW"</formula>
    </cfRule>
  </conditionalFormatting>
  <conditionalFormatting sqref="A58:L67 A71:L96">
    <cfRule type="expression" dxfId="8" priority="335">
      <formula>$D58="OUTUA-NWRW"</formula>
    </cfRule>
  </conditionalFormatting>
  <conditionalFormatting sqref="A58:L67 A71:L96">
    <cfRule type="expression" dxfId="9" priority="336">
      <formula>$D58="OUTSA-RW"</formula>
    </cfRule>
  </conditionalFormatting>
  <conditionalFormatting sqref="A57:L57">
    <cfRule type="expression" dxfId="0" priority="337">
      <formula>$G57="AMBETTER - SUPERIOR"</formula>
    </cfRule>
  </conditionalFormatting>
  <conditionalFormatting sqref="A57:L57">
    <cfRule type="expression" dxfId="0" priority="338">
      <formula>$G57="SUPERIOR HEALTH PLAN"</formula>
    </cfRule>
  </conditionalFormatting>
  <conditionalFormatting sqref="A57:L57">
    <cfRule type="expression" dxfId="4" priority="339">
      <formula>$D57="HUMANA CHOICE CARE"</formula>
    </cfRule>
  </conditionalFormatting>
  <conditionalFormatting sqref="A57:L57">
    <cfRule type="expression" dxfId="4" priority="340">
      <formula>$D57="HUMANA OPEN ACCESS PLAN"</formula>
    </cfRule>
  </conditionalFormatting>
  <conditionalFormatting sqref="A57:L57">
    <cfRule type="expression" dxfId="8" priority="341">
      <formula>$D57="OUTUA-PrRW"</formula>
    </cfRule>
  </conditionalFormatting>
  <conditionalFormatting sqref="A57:L57">
    <cfRule type="expression" dxfId="8" priority="342">
      <formula>$D57="OUTUA-FURW"</formula>
    </cfRule>
  </conditionalFormatting>
  <conditionalFormatting sqref="A57:L57">
    <cfRule type="expression" dxfId="8" priority="343">
      <formula>$D57="OUTUA-NWRW"</formula>
    </cfRule>
  </conditionalFormatting>
  <conditionalFormatting sqref="A57:L57">
    <cfRule type="expression" dxfId="9" priority="344">
      <formula>$D57="OUTSA-RW"</formula>
    </cfRule>
  </conditionalFormatting>
  <conditionalFormatting sqref="A56:L56">
    <cfRule type="expression" dxfId="0" priority="345">
      <formula>$G56="AMBETTER - SUPERIOR"</formula>
    </cfRule>
  </conditionalFormatting>
  <conditionalFormatting sqref="A56:L56">
    <cfRule type="expression" dxfId="0" priority="346">
      <formula>$G56="SUPERIOR HEALTH PLAN"</formula>
    </cfRule>
  </conditionalFormatting>
  <conditionalFormatting sqref="A56:L56">
    <cfRule type="expression" dxfId="4" priority="347">
      <formula>$D56="HUMANA CHOICE CARE"</formula>
    </cfRule>
  </conditionalFormatting>
  <conditionalFormatting sqref="A56:L56">
    <cfRule type="expression" dxfId="4" priority="348">
      <formula>$D56="HUMANA OPEN ACCESS PLAN"</formula>
    </cfRule>
  </conditionalFormatting>
  <conditionalFormatting sqref="A56:L56">
    <cfRule type="expression" dxfId="8" priority="349">
      <formula>$D56="OUTUA-PrRW"</formula>
    </cfRule>
  </conditionalFormatting>
  <conditionalFormatting sqref="A56:L56">
    <cfRule type="expression" dxfId="8" priority="350">
      <formula>$D56="OUTUA-FURW"</formula>
    </cfRule>
  </conditionalFormatting>
  <conditionalFormatting sqref="A56:L56">
    <cfRule type="expression" dxfId="8" priority="351">
      <formula>$D56="OUTUA-NWRW"</formula>
    </cfRule>
  </conditionalFormatting>
  <conditionalFormatting sqref="A56:L56">
    <cfRule type="expression" dxfId="9" priority="352">
      <formula>$D56="OUTSA-RW"</formula>
    </cfRule>
  </conditionalFormatting>
  <conditionalFormatting sqref="A55:L55">
    <cfRule type="expression" dxfId="0" priority="353">
      <formula>$G55="AMBETTER - SUPERIOR"</formula>
    </cfRule>
  </conditionalFormatting>
  <conditionalFormatting sqref="A55:L55">
    <cfRule type="expression" dxfId="0" priority="354">
      <formula>$G55="SUPERIOR HEALTH PLAN"</formula>
    </cfRule>
  </conditionalFormatting>
  <conditionalFormatting sqref="A55:L55">
    <cfRule type="expression" dxfId="4" priority="355">
      <formula>$D55="HUMANA CHOICE CARE"</formula>
    </cfRule>
  </conditionalFormatting>
  <conditionalFormatting sqref="A55:L55">
    <cfRule type="expression" dxfId="4" priority="356">
      <formula>$D55="HUMANA OPEN ACCESS PLAN"</formula>
    </cfRule>
  </conditionalFormatting>
  <conditionalFormatting sqref="A55:L55">
    <cfRule type="expression" dxfId="8" priority="357">
      <formula>$D55="OUTUA-PrRW"</formula>
    </cfRule>
  </conditionalFormatting>
  <conditionalFormatting sqref="A55:L55">
    <cfRule type="expression" dxfId="8" priority="358">
      <formula>$D55="OUTUA-FURW"</formula>
    </cfRule>
  </conditionalFormatting>
  <conditionalFormatting sqref="A55:L55">
    <cfRule type="expression" dxfId="8" priority="359">
      <formula>$D55="OUTUA-NWRW"</formula>
    </cfRule>
  </conditionalFormatting>
  <conditionalFormatting sqref="A55:L55">
    <cfRule type="expression" dxfId="9" priority="360">
      <formula>$D55="OUTSA-RW"</formula>
    </cfRule>
  </conditionalFormatting>
  <conditionalFormatting sqref="A54:L54">
    <cfRule type="expression" dxfId="0" priority="361">
      <formula>$G54="AMBETTER - SUPERIOR"</formula>
    </cfRule>
  </conditionalFormatting>
  <conditionalFormatting sqref="A54:L54">
    <cfRule type="expression" dxfId="0" priority="362">
      <formula>$G54="SUPERIOR HEALTH PLAN"</formula>
    </cfRule>
  </conditionalFormatting>
  <conditionalFormatting sqref="A54:L54">
    <cfRule type="expression" dxfId="4" priority="363">
      <formula>$D54="HUMANA CHOICE CARE"</formula>
    </cfRule>
  </conditionalFormatting>
  <conditionalFormatting sqref="A54:L54">
    <cfRule type="expression" dxfId="4" priority="364">
      <formula>$D54="HUMANA OPEN ACCESS PLAN"</formula>
    </cfRule>
  </conditionalFormatting>
  <conditionalFormatting sqref="A54:L54">
    <cfRule type="expression" dxfId="8" priority="365">
      <formula>$D54="OUTUA-PrRW"</formula>
    </cfRule>
  </conditionalFormatting>
  <conditionalFormatting sqref="A54:L54">
    <cfRule type="expression" dxfId="8" priority="366">
      <formula>$D54="OUTUA-FURW"</formula>
    </cfRule>
  </conditionalFormatting>
  <conditionalFormatting sqref="A54:L54">
    <cfRule type="expression" dxfId="8" priority="367">
      <formula>$D54="OUTUA-NWRW"</formula>
    </cfRule>
  </conditionalFormatting>
  <conditionalFormatting sqref="A54:L54">
    <cfRule type="expression" dxfId="9" priority="368">
      <formula>$D54="OUTSA-RW"</formula>
    </cfRule>
  </conditionalFormatting>
  <conditionalFormatting sqref="A53:L53">
    <cfRule type="expression" dxfId="0" priority="369">
      <formula>$G53="AMBETTER - SUPERIOR"</formula>
    </cfRule>
  </conditionalFormatting>
  <conditionalFormatting sqref="A53:L53">
    <cfRule type="expression" dxfId="0" priority="370">
      <formula>$G53="SUPERIOR HEALTH PLAN"</formula>
    </cfRule>
  </conditionalFormatting>
  <conditionalFormatting sqref="A53:L53">
    <cfRule type="expression" dxfId="4" priority="371">
      <formula>$D53="HUMANA CHOICE CARE"</formula>
    </cfRule>
  </conditionalFormatting>
  <conditionalFormatting sqref="A53:L53">
    <cfRule type="expression" dxfId="4" priority="372">
      <formula>$D53="HUMANA OPEN ACCESS PLAN"</formula>
    </cfRule>
  </conditionalFormatting>
  <conditionalFormatting sqref="A53:L53">
    <cfRule type="expression" dxfId="8" priority="373">
      <formula>$D53="OUTUA-PrRW"</formula>
    </cfRule>
  </conditionalFormatting>
  <conditionalFormatting sqref="A53:L53">
    <cfRule type="expression" dxfId="8" priority="374">
      <formula>$D53="OUTUA-FURW"</formula>
    </cfRule>
  </conditionalFormatting>
  <conditionalFormatting sqref="A53:L53">
    <cfRule type="expression" dxfId="8" priority="375">
      <formula>$D53="OUTUA-NWRW"</formula>
    </cfRule>
  </conditionalFormatting>
  <conditionalFormatting sqref="A53:L53">
    <cfRule type="expression" dxfId="9" priority="376">
      <formula>$D53="OUTSA-RW"</formula>
    </cfRule>
  </conditionalFormatting>
  <conditionalFormatting sqref="A52:L52">
    <cfRule type="expression" dxfId="0" priority="377">
      <formula>$G52="AMBETTER - SUPERIOR"</formula>
    </cfRule>
  </conditionalFormatting>
  <conditionalFormatting sqref="A52:L52">
    <cfRule type="expression" dxfId="0" priority="378">
      <formula>$G52="SUPERIOR HEALTH PLAN"</formula>
    </cfRule>
  </conditionalFormatting>
  <conditionalFormatting sqref="A52:L52">
    <cfRule type="expression" dxfId="4" priority="379">
      <formula>$D52="HUMANA CHOICE CARE"</formula>
    </cfRule>
  </conditionalFormatting>
  <conditionalFormatting sqref="A52:L52">
    <cfRule type="expression" dxfId="4" priority="380">
      <formula>$D52="HUMANA OPEN ACCESS PLAN"</formula>
    </cfRule>
  </conditionalFormatting>
  <conditionalFormatting sqref="A52:L52">
    <cfRule type="expression" dxfId="8" priority="381">
      <formula>$D52="OUTUA-PrRW"</formula>
    </cfRule>
  </conditionalFormatting>
  <conditionalFormatting sqref="A52:L52">
    <cfRule type="expression" dxfId="8" priority="382">
      <formula>$D52="OUTUA-FURW"</formula>
    </cfRule>
  </conditionalFormatting>
  <conditionalFormatting sqref="A52:L52">
    <cfRule type="expression" dxfId="8" priority="383">
      <formula>$D52="OUTUA-NWRW"</formula>
    </cfRule>
  </conditionalFormatting>
  <conditionalFormatting sqref="A52:L52">
    <cfRule type="expression" dxfId="9" priority="384">
      <formula>$D52="OUTSA-RW"</formula>
    </cfRule>
  </conditionalFormatting>
  <conditionalFormatting sqref="A51:L51">
    <cfRule type="expression" dxfId="0" priority="385">
      <formula>$G51="AMBETTER - SUPERIOR"</formula>
    </cfRule>
  </conditionalFormatting>
  <conditionalFormatting sqref="A51:L51">
    <cfRule type="expression" dxfId="0" priority="386">
      <formula>$G51="SUPERIOR HEALTH PLAN"</formula>
    </cfRule>
  </conditionalFormatting>
  <conditionalFormatting sqref="A51:L51">
    <cfRule type="expression" dxfId="4" priority="387">
      <formula>$D51="HUMANA CHOICE CARE"</formula>
    </cfRule>
  </conditionalFormatting>
  <conditionalFormatting sqref="A51:L51">
    <cfRule type="expression" dxfId="4" priority="388">
      <formula>$D51="HUMANA OPEN ACCESS PLAN"</formula>
    </cfRule>
  </conditionalFormatting>
  <conditionalFormatting sqref="A51:L51">
    <cfRule type="expression" dxfId="8" priority="389">
      <formula>$D51="OUTUA-PrRW"</formula>
    </cfRule>
  </conditionalFormatting>
  <conditionalFormatting sqref="A51:L51">
    <cfRule type="expression" dxfId="8" priority="390">
      <formula>$D51="OUTUA-FURW"</formula>
    </cfRule>
  </conditionalFormatting>
  <conditionalFormatting sqref="A51:L51">
    <cfRule type="expression" dxfId="8" priority="391">
      <formula>$D51="OUTUA-NWRW"</formula>
    </cfRule>
  </conditionalFormatting>
  <conditionalFormatting sqref="A51:L51">
    <cfRule type="expression" dxfId="9" priority="392">
      <formula>$D51="OUTSA-RW"</formula>
    </cfRule>
  </conditionalFormatting>
  <conditionalFormatting sqref="A49:L50">
    <cfRule type="expression" dxfId="0" priority="393">
      <formula>$G49="AMBETTER - SUPERIOR"</formula>
    </cfRule>
  </conditionalFormatting>
  <conditionalFormatting sqref="A49:L50">
    <cfRule type="expression" dxfId="0" priority="394">
      <formula>$G49="SUPERIOR HEALTH PLAN"</formula>
    </cfRule>
  </conditionalFormatting>
  <conditionalFormatting sqref="A49:L50">
    <cfRule type="expression" dxfId="4" priority="395">
      <formula>$D49="HUMANA CHOICE CARE"</formula>
    </cfRule>
  </conditionalFormatting>
  <conditionalFormatting sqref="A49:L50">
    <cfRule type="expression" dxfId="4" priority="396">
      <formula>$D49="HUMANA OPEN ACCESS PLAN"</formula>
    </cfRule>
  </conditionalFormatting>
  <conditionalFormatting sqref="A49:L50">
    <cfRule type="expression" dxfId="8" priority="397">
      <formula>$D49="OUTUA-PrRW"</formula>
    </cfRule>
  </conditionalFormatting>
  <conditionalFormatting sqref="A49:L50">
    <cfRule type="expression" dxfId="8" priority="398">
      <formula>$D49="OUTUA-FURW"</formula>
    </cfRule>
  </conditionalFormatting>
  <conditionalFormatting sqref="A49:L50">
    <cfRule type="expression" dxfId="8" priority="399">
      <formula>$D49="OUTUA-NWRW"</formula>
    </cfRule>
  </conditionalFormatting>
  <conditionalFormatting sqref="A49:L50">
    <cfRule type="expression" dxfId="9" priority="400">
      <formula>$D49="OUTSA-RW"</formula>
    </cfRule>
  </conditionalFormatting>
  <conditionalFormatting sqref="A48:L48">
    <cfRule type="expression" dxfId="0" priority="401">
      <formula>$G48="AMBETTER - SUPERIOR"</formula>
    </cfRule>
  </conditionalFormatting>
  <conditionalFormatting sqref="A48:L48">
    <cfRule type="expression" dxfId="0" priority="402">
      <formula>$G48="SUPERIOR HEALTH PLAN"</formula>
    </cfRule>
  </conditionalFormatting>
  <conditionalFormatting sqref="A48:L48">
    <cfRule type="expression" dxfId="4" priority="403">
      <formula>$D48="HUMANA CHOICE CARE"</formula>
    </cfRule>
  </conditionalFormatting>
  <conditionalFormatting sqref="A48:L48">
    <cfRule type="expression" dxfId="4" priority="404">
      <formula>$D48="HUMANA OPEN ACCESS PLAN"</formula>
    </cfRule>
  </conditionalFormatting>
  <conditionalFormatting sqref="A48:L48">
    <cfRule type="expression" dxfId="8" priority="405">
      <formula>$D48="OUTUA-PrRW"</formula>
    </cfRule>
  </conditionalFormatting>
  <conditionalFormatting sqref="A48:L48">
    <cfRule type="expression" dxfId="8" priority="406">
      <formula>$D48="OUTUA-FURW"</formula>
    </cfRule>
  </conditionalFormatting>
  <conditionalFormatting sqref="A48:L48">
    <cfRule type="expression" dxfId="8" priority="407">
      <formula>$D48="OUTUA-NWRW"</formula>
    </cfRule>
  </conditionalFormatting>
  <conditionalFormatting sqref="A48:L48">
    <cfRule type="expression" dxfId="9" priority="408">
      <formula>$D48="OUTSA-RW"</formula>
    </cfRule>
  </conditionalFormatting>
  <conditionalFormatting sqref="A47:L47">
    <cfRule type="expression" dxfId="0" priority="409">
      <formula>$G47="AMBETTER - SUPERIOR"</formula>
    </cfRule>
  </conditionalFormatting>
  <conditionalFormatting sqref="A47:L47">
    <cfRule type="expression" dxfId="0" priority="410">
      <formula>$G47="SUPERIOR HEALTH PLAN"</formula>
    </cfRule>
  </conditionalFormatting>
  <conditionalFormatting sqref="A47:L47">
    <cfRule type="expression" dxfId="4" priority="411">
      <formula>$D47="HUMANA CHOICE CARE"</formula>
    </cfRule>
  </conditionalFormatting>
  <conditionalFormatting sqref="A47:L47">
    <cfRule type="expression" dxfId="4" priority="412">
      <formula>$D47="HUMANA OPEN ACCESS PLAN"</formula>
    </cfRule>
  </conditionalFormatting>
  <conditionalFormatting sqref="A47:L47">
    <cfRule type="expression" dxfId="8" priority="413">
      <formula>$D47="OUTUA-PrRW"</formula>
    </cfRule>
  </conditionalFormatting>
  <conditionalFormatting sqref="A47:L47">
    <cfRule type="expression" dxfId="8" priority="414">
      <formula>$D47="OUTUA-FURW"</formula>
    </cfRule>
  </conditionalFormatting>
  <conditionalFormatting sqref="A47:L47">
    <cfRule type="expression" dxfId="8" priority="415">
      <formula>$D47="OUTUA-NWRW"</formula>
    </cfRule>
  </conditionalFormatting>
  <conditionalFormatting sqref="A47:L47">
    <cfRule type="expression" dxfId="9" priority="416">
      <formula>$D47="OUTSA-RW"</formula>
    </cfRule>
  </conditionalFormatting>
  <conditionalFormatting sqref="A44:L44">
    <cfRule type="expression" dxfId="0" priority="417">
      <formula>$G44="AMBETTER - SUPERIOR"</formula>
    </cfRule>
  </conditionalFormatting>
  <conditionalFormatting sqref="A44:L44">
    <cfRule type="expression" dxfId="0" priority="418">
      <formula>$G44="SUPERIOR HEALTH PLAN"</formula>
    </cfRule>
  </conditionalFormatting>
  <conditionalFormatting sqref="A44:L44">
    <cfRule type="expression" dxfId="4" priority="419">
      <formula>$D44="HUMANA CHOICE CARE"</formula>
    </cfRule>
  </conditionalFormatting>
  <conditionalFormatting sqref="A44:L44">
    <cfRule type="expression" dxfId="4" priority="420">
      <formula>$D44="HUMANA OPEN ACCESS PLAN"</formula>
    </cfRule>
  </conditionalFormatting>
  <conditionalFormatting sqref="A44:L44">
    <cfRule type="expression" dxfId="8" priority="421">
      <formula>$D44="OUTUA-PrRW"</formula>
    </cfRule>
  </conditionalFormatting>
  <conditionalFormatting sqref="A44:L44">
    <cfRule type="expression" dxfId="8" priority="422">
      <formula>$D44="OUTUA-FURW"</formula>
    </cfRule>
  </conditionalFormatting>
  <conditionalFormatting sqref="A44:L44">
    <cfRule type="expression" dxfId="8" priority="423">
      <formula>$D44="OUTUA-NWRW"</formula>
    </cfRule>
  </conditionalFormatting>
  <conditionalFormatting sqref="A44:L44">
    <cfRule type="expression" dxfId="9" priority="424">
      <formula>$D44="OUTSA-RW"</formula>
    </cfRule>
  </conditionalFormatting>
  <conditionalFormatting sqref="A43:L43">
    <cfRule type="expression" dxfId="0" priority="425">
      <formula>$G43="AMBETTER - SUPERIOR"</formula>
    </cfRule>
  </conditionalFormatting>
  <conditionalFormatting sqref="A43:L43">
    <cfRule type="expression" dxfId="0" priority="426">
      <formula>$G43="SUPERIOR HEALTH PLAN"</formula>
    </cfRule>
  </conditionalFormatting>
  <conditionalFormatting sqref="A43:L43">
    <cfRule type="expression" dxfId="4" priority="427">
      <formula>$D43="HUMANA CHOICE CARE"</formula>
    </cfRule>
  </conditionalFormatting>
  <conditionalFormatting sqref="A43:L43">
    <cfRule type="expression" dxfId="4" priority="428">
      <formula>$D43="HUMANA OPEN ACCESS PLAN"</formula>
    </cfRule>
  </conditionalFormatting>
  <conditionalFormatting sqref="A43:L43">
    <cfRule type="expression" dxfId="8" priority="429">
      <formula>$D43="OUTUA-PrRW"</formula>
    </cfRule>
  </conditionalFormatting>
  <conditionalFormatting sqref="A43:L43">
    <cfRule type="expression" dxfId="8" priority="430">
      <formula>$D43="OUTUA-FURW"</formula>
    </cfRule>
  </conditionalFormatting>
  <conditionalFormatting sqref="A43:L43">
    <cfRule type="expression" dxfId="8" priority="431">
      <formula>$D43="OUTUA-NWRW"</formula>
    </cfRule>
  </conditionalFormatting>
  <conditionalFormatting sqref="A43:L43">
    <cfRule type="expression" dxfId="9" priority="432">
      <formula>$D43="OUTSA-RW"</formula>
    </cfRule>
  </conditionalFormatting>
  <conditionalFormatting sqref="A40:L42">
    <cfRule type="expression" dxfId="0" priority="433">
      <formula>$G40="AMBETTER - SUPERIOR"</formula>
    </cfRule>
  </conditionalFormatting>
  <conditionalFormatting sqref="A40:L42">
    <cfRule type="expression" dxfId="0" priority="434">
      <formula>$G40="SUPERIOR HEALTH PLAN"</formula>
    </cfRule>
  </conditionalFormatting>
  <conditionalFormatting sqref="A40:L42">
    <cfRule type="expression" dxfId="4" priority="435">
      <formula>$D40="HUMANA CHOICE CARE"</formula>
    </cfRule>
  </conditionalFormatting>
  <conditionalFormatting sqref="A40:L42">
    <cfRule type="expression" dxfId="4" priority="436">
      <formula>$D40="HUMANA OPEN ACCESS PLAN"</formula>
    </cfRule>
  </conditionalFormatting>
  <conditionalFormatting sqref="A40:L42">
    <cfRule type="expression" dxfId="8" priority="437">
      <formula>$D40="OUTUA-PrRW"</formula>
    </cfRule>
  </conditionalFormatting>
  <conditionalFormatting sqref="A40:L42">
    <cfRule type="expression" dxfId="8" priority="438">
      <formula>$D40="OUTUA-FURW"</formula>
    </cfRule>
  </conditionalFormatting>
  <conditionalFormatting sqref="A40:L42">
    <cfRule type="expression" dxfId="8" priority="439">
      <formula>$D40="OUTUA-NWRW"</formula>
    </cfRule>
  </conditionalFormatting>
  <conditionalFormatting sqref="A40:L42">
    <cfRule type="expression" dxfId="9" priority="440">
      <formula>$D40="OUTSA-RW"</formula>
    </cfRule>
  </conditionalFormatting>
  <conditionalFormatting sqref="A39:L39">
    <cfRule type="expression" dxfId="0" priority="441">
      <formula>$G39="AMBETTER - SUPERIOR"</formula>
    </cfRule>
  </conditionalFormatting>
  <conditionalFormatting sqref="A39:L39">
    <cfRule type="expression" dxfId="0" priority="442">
      <formula>$G39="SUPERIOR HEALTH PLAN"</formula>
    </cfRule>
  </conditionalFormatting>
  <conditionalFormatting sqref="A39:L39">
    <cfRule type="expression" dxfId="4" priority="443">
      <formula>$D39="HUMANA CHOICE CARE"</formula>
    </cfRule>
  </conditionalFormatting>
  <conditionalFormatting sqref="A39:L39">
    <cfRule type="expression" dxfId="4" priority="444">
      <formula>$D39="HUMANA OPEN ACCESS PLAN"</formula>
    </cfRule>
  </conditionalFormatting>
  <conditionalFormatting sqref="A39:L39">
    <cfRule type="expression" dxfId="8" priority="445">
      <formula>$D39="OUTUA-PrRW"</formula>
    </cfRule>
  </conditionalFormatting>
  <conditionalFormatting sqref="A39:L39">
    <cfRule type="expression" dxfId="8" priority="446">
      <formula>$D39="OUTUA-FURW"</formula>
    </cfRule>
  </conditionalFormatting>
  <conditionalFormatting sqref="A39:L39">
    <cfRule type="expression" dxfId="8" priority="447">
      <formula>$D39="OUTUA-NWRW"</formula>
    </cfRule>
  </conditionalFormatting>
  <conditionalFormatting sqref="A39:L39">
    <cfRule type="expression" dxfId="9" priority="448">
      <formula>$D39="OUTSA-RW"</formula>
    </cfRule>
  </conditionalFormatting>
  <conditionalFormatting sqref="A36:L38">
    <cfRule type="expression" dxfId="0" priority="449">
      <formula>$G36="AMBETTER - SUPERIOR"</formula>
    </cfRule>
  </conditionalFormatting>
  <conditionalFormatting sqref="A36:L38">
    <cfRule type="expression" dxfId="0" priority="450">
      <formula>$G36="SUPERIOR HEALTH PLAN"</formula>
    </cfRule>
  </conditionalFormatting>
  <conditionalFormatting sqref="A36:L38">
    <cfRule type="expression" dxfId="4" priority="451">
      <formula>$D36="HUMANA CHOICE CARE"</formula>
    </cfRule>
  </conditionalFormatting>
  <conditionalFormatting sqref="A36:L38">
    <cfRule type="expression" dxfId="4" priority="452">
      <formula>$D36="HUMANA OPEN ACCESS PLAN"</formula>
    </cfRule>
  </conditionalFormatting>
  <conditionalFormatting sqref="A36:L38">
    <cfRule type="expression" dxfId="8" priority="453">
      <formula>$D36="OUTUA-PrRW"</formula>
    </cfRule>
  </conditionalFormatting>
  <conditionalFormatting sqref="A36:L38">
    <cfRule type="expression" dxfId="8" priority="454">
      <formula>$D36="OUTUA-FURW"</formula>
    </cfRule>
  </conditionalFormatting>
  <conditionalFormatting sqref="A36:L38">
    <cfRule type="expression" dxfId="8" priority="455">
      <formula>$D36="OUTUA-NWRW"</formula>
    </cfRule>
  </conditionalFormatting>
  <conditionalFormatting sqref="A36:L38">
    <cfRule type="expression" dxfId="9" priority="456">
      <formula>$D36="OUTSA-RW"</formula>
    </cfRule>
  </conditionalFormatting>
  <conditionalFormatting sqref="A35:L35">
    <cfRule type="expression" dxfId="0" priority="457">
      <formula>$G35="AMBETTER - SUPERIOR"</formula>
    </cfRule>
  </conditionalFormatting>
  <conditionalFormatting sqref="A35:L35">
    <cfRule type="expression" dxfId="0" priority="458">
      <formula>$G35="SUPERIOR HEALTH PLAN"</formula>
    </cfRule>
  </conditionalFormatting>
  <conditionalFormatting sqref="A35:L35">
    <cfRule type="expression" dxfId="4" priority="459">
      <formula>$D35="HUMANA CHOICE CARE"</formula>
    </cfRule>
  </conditionalFormatting>
  <conditionalFormatting sqref="A35:L35">
    <cfRule type="expression" dxfId="4" priority="460">
      <formula>$D35="HUMANA OPEN ACCESS PLAN"</formula>
    </cfRule>
  </conditionalFormatting>
  <conditionalFormatting sqref="A35:L35">
    <cfRule type="expression" dxfId="8" priority="461">
      <formula>$D35="OUTUA-PrRW"</formula>
    </cfRule>
  </conditionalFormatting>
  <conditionalFormatting sqref="A35:L35">
    <cfRule type="expression" dxfId="8" priority="462">
      <formula>$D35="OUTUA-FURW"</formula>
    </cfRule>
  </conditionalFormatting>
  <conditionalFormatting sqref="A35:L35">
    <cfRule type="expression" dxfId="8" priority="463">
      <formula>$D35="OUTUA-NWRW"</formula>
    </cfRule>
  </conditionalFormatting>
  <conditionalFormatting sqref="A35:L35">
    <cfRule type="expression" dxfId="9" priority="464">
      <formula>$D35="OUTSA-RW"</formula>
    </cfRule>
  </conditionalFormatting>
  <conditionalFormatting sqref="A34:L34">
    <cfRule type="expression" dxfId="0" priority="465">
      <formula>$G34="AMBETTER - SUPERIOR"</formula>
    </cfRule>
  </conditionalFormatting>
  <conditionalFormatting sqref="A34:L34">
    <cfRule type="expression" dxfId="0" priority="466">
      <formula>$G34="SUPERIOR HEALTH PLAN"</formula>
    </cfRule>
  </conditionalFormatting>
  <conditionalFormatting sqref="A34:L34">
    <cfRule type="expression" dxfId="4" priority="467">
      <formula>$D34="HUMANA CHOICE CARE"</formula>
    </cfRule>
  </conditionalFormatting>
  <conditionalFormatting sqref="A34:L34">
    <cfRule type="expression" dxfId="4" priority="468">
      <formula>$D34="HUMANA OPEN ACCESS PLAN"</formula>
    </cfRule>
  </conditionalFormatting>
  <conditionalFormatting sqref="A34:L34">
    <cfRule type="expression" dxfId="8" priority="469">
      <formula>$D34="OUTUA-PrRW"</formula>
    </cfRule>
  </conditionalFormatting>
  <conditionalFormatting sqref="A34:L34">
    <cfRule type="expression" dxfId="8" priority="470">
      <formula>$D34="OUTUA-FURW"</formula>
    </cfRule>
  </conditionalFormatting>
  <conditionalFormatting sqref="A34:L34">
    <cfRule type="expression" dxfId="8" priority="471">
      <formula>$D34="OUTUA-NWRW"</formula>
    </cfRule>
  </conditionalFormatting>
  <conditionalFormatting sqref="A34:L34">
    <cfRule type="expression" dxfId="9" priority="472">
      <formula>$D34="OUTSA-RW"</formula>
    </cfRule>
  </conditionalFormatting>
  <conditionalFormatting sqref="A32:L33">
    <cfRule type="expression" dxfId="0" priority="473">
      <formula>$G32="AMBETTER - SUPERIOR"</formula>
    </cfRule>
  </conditionalFormatting>
  <conditionalFormatting sqref="A32:L33">
    <cfRule type="expression" dxfId="0" priority="474">
      <formula>$G32="SUPERIOR HEALTH PLAN"</formula>
    </cfRule>
  </conditionalFormatting>
  <conditionalFormatting sqref="A32:L33">
    <cfRule type="expression" dxfId="4" priority="475">
      <formula>$D32="HUMANA CHOICE CARE"</formula>
    </cfRule>
  </conditionalFormatting>
  <conditionalFormatting sqref="A32:L33">
    <cfRule type="expression" dxfId="4" priority="476">
      <formula>$D32="HUMANA OPEN ACCESS PLAN"</formula>
    </cfRule>
  </conditionalFormatting>
  <conditionalFormatting sqref="A32:L33">
    <cfRule type="expression" dxfId="8" priority="477">
      <formula>$D32="OUTUA-PrRW"</formula>
    </cfRule>
  </conditionalFormatting>
  <conditionalFormatting sqref="A32:L33">
    <cfRule type="expression" dxfId="8" priority="478">
      <formula>$D32="OUTUA-FURW"</formula>
    </cfRule>
  </conditionalFormatting>
  <conditionalFormatting sqref="A32:L33">
    <cfRule type="expression" dxfId="8" priority="479">
      <formula>$D32="OUTUA-NWRW"</formula>
    </cfRule>
  </conditionalFormatting>
  <conditionalFormatting sqref="A32:L33">
    <cfRule type="expression" dxfId="9" priority="480">
      <formula>$D32="OUTSA-RW"</formula>
    </cfRule>
  </conditionalFormatting>
  <conditionalFormatting sqref="A30:L31">
    <cfRule type="expression" dxfId="0" priority="481">
      <formula>$G30="AMBETTER - SUPERIOR"</formula>
    </cfRule>
  </conditionalFormatting>
  <conditionalFormatting sqref="A30:L31">
    <cfRule type="expression" dxfId="0" priority="482">
      <formula>$G30="SUPERIOR HEALTH PLAN"</formula>
    </cfRule>
  </conditionalFormatting>
  <conditionalFormatting sqref="A30:L31">
    <cfRule type="expression" dxfId="4" priority="483">
      <formula>$D30="HUMANA CHOICE CARE"</formula>
    </cfRule>
  </conditionalFormatting>
  <conditionalFormatting sqref="A30:L31">
    <cfRule type="expression" dxfId="4" priority="484">
      <formula>$D30="HUMANA OPEN ACCESS PLAN"</formula>
    </cfRule>
  </conditionalFormatting>
  <conditionalFormatting sqref="A30:L31">
    <cfRule type="expression" dxfId="8" priority="485">
      <formula>$D30="OUTUA-PrRW"</formula>
    </cfRule>
  </conditionalFormatting>
  <conditionalFormatting sqref="A30:L31">
    <cfRule type="expression" dxfId="8" priority="486">
      <formula>$D30="OUTUA-FURW"</formula>
    </cfRule>
  </conditionalFormatting>
  <conditionalFormatting sqref="A30:L31">
    <cfRule type="expression" dxfId="8" priority="487">
      <formula>$D30="OUTUA-NWRW"</formula>
    </cfRule>
  </conditionalFormatting>
  <conditionalFormatting sqref="A30:L31">
    <cfRule type="expression" dxfId="9" priority="488">
      <formula>$D30="OUTSA-RW"</formula>
    </cfRule>
  </conditionalFormatting>
  <conditionalFormatting sqref="A29:L29">
    <cfRule type="expression" dxfId="0" priority="489">
      <formula>$G29="AMBETTER - SUPERIOR"</formula>
    </cfRule>
  </conditionalFormatting>
  <conditionalFormatting sqref="A29:L29">
    <cfRule type="expression" dxfId="0" priority="490">
      <formula>$G29="SUPERIOR HEALTH PLAN"</formula>
    </cfRule>
  </conditionalFormatting>
  <conditionalFormatting sqref="A29:L29">
    <cfRule type="expression" dxfId="4" priority="491">
      <formula>$D29="HUMANA CHOICE CARE"</formula>
    </cfRule>
  </conditionalFormatting>
  <conditionalFormatting sqref="A29:L29">
    <cfRule type="expression" dxfId="4" priority="492">
      <formula>$D29="HUMANA OPEN ACCESS PLAN"</formula>
    </cfRule>
  </conditionalFormatting>
  <conditionalFormatting sqref="A29:L29">
    <cfRule type="expression" dxfId="8" priority="493">
      <formula>$D29="OUTUA-PrRW"</formula>
    </cfRule>
  </conditionalFormatting>
  <conditionalFormatting sqref="A29:L29">
    <cfRule type="expression" dxfId="8" priority="494">
      <formula>$D29="OUTUA-FURW"</formula>
    </cfRule>
  </conditionalFormatting>
  <conditionalFormatting sqref="A29:L29">
    <cfRule type="expression" dxfId="8" priority="495">
      <formula>$D29="OUTUA-NWRW"</formula>
    </cfRule>
  </conditionalFormatting>
  <conditionalFormatting sqref="A29:L29">
    <cfRule type="expression" dxfId="9" priority="496">
      <formula>$D29="OUTSA-RW"</formula>
    </cfRule>
  </conditionalFormatting>
  <conditionalFormatting sqref="A28:L28">
    <cfRule type="expression" dxfId="0" priority="497">
      <formula>$G28="AMBETTER - SUPERIOR"</formula>
    </cfRule>
  </conditionalFormatting>
  <conditionalFormatting sqref="A28:L28">
    <cfRule type="expression" dxfId="0" priority="498">
      <formula>$G28="SUPERIOR HEALTH PLAN"</formula>
    </cfRule>
  </conditionalFormatting>
  <conditionalFormatting sqref="A28:L28">
    <cfRule type="expression" dxfId="4" priority="499">
      <formula>$D28="HUMANA CHOICE CARE"</formula>
    </cfRule>
  </conditionalFormatting>
  <conditionalFormatting sqref="A28:L28">
    <cfRule type="expression" dxfId="4" priority="500">
      <formula>$D28="HUMANA OPEN ACCESS PLAN"</formula>
    </cfRule>
  </conditionalFormatting>
  <conditionalFormatting sqref="A28:L28">
    <cfRule type="expression" dxfId="8" priority="501">
      <formula>$D28="OUTUA-PrRW"</formula>
    </cfRule>
  </conditionalFormatting>
  <conditionalFormatting sqref="A28:L28">
    <cfRule type="expression" dxfId="8" priority="502">
      <formula>$D28="OUTUA-FURW"</formula>
    </cfRule>
  </conditionalFormatting>
  <conditionalFormatting sqref="A28:L28">
    <cfRule type="expression" dxfId="8" priority="503">
      <formula>$D28="OUTUA-NWRW"</formula>
    </cfRule>
  </conditionalFormatting>
  <conditionalFormatting sqref="A28:L28">
    <cfRule type="expression" dxfId="9" priority="504">
      <formula>$D28="OUTSA-RW"</formula>
    </cfRule>
  </conditionalFormatting>
  <conditionalFormatting sqref="A24:L27">
    <cfRule type="expression" dxfId="0" priority="505">
      <formula>$G24="AMBETTER - SUPERIOR"</formula>
    </cfRule>
  </conditionalFormatting>
  <conditionalFormatting sqref="A24:L27">
    <cfRule type="expression" dxfId="0" priority="506">
      <formula>$G24="SUPERIOR HEALTH PLAN"</formula>
    </cfRule>
  </conditionalFormatting>
  <conditionalFormatting sqref="A24:L27">
    <cfRule type="expression" dxfId="4" priority="507">
      <formula>$D24="HUMANA CHOICE CARE"</formula>
    </cfRule>
  </conditionalFormatting>
  <conditionalFormatting sqref="A24:L27">
    <cfRule type="expression" dxfId="4" priority="508">
      <formula>$D24="HUMANA OPEN ACCESS PLAN"</formula>
    </cfRule>
  </conditionalFormatting>
  <conditionalFormatting sqref="A24:L27">
    <cfRule type="expression" dxfId="8" priority="509">
      <formula>$D24="OUTUA-PrRW"</formula>
    </cfRule>
  </conditionalFormatting>
  <conditionalFormatting sqref="A24:L27">
    <cfRule type="expression" dxfId="8" priority="510">
      <formula>$D24="OUTUA-FURW"</formula>
    </cfRule>
  </conditionalFormatting>
  <conditionalFormatting sqref="A24:L27">
    <cfRule type="expression" dxfId="8" priority="511">
      <formula>$D24="OUTUA-NWRW"</formula>
    </cfRule>
  </conditionalFormatting>
  <conditionalFormatting sqref="A24:L27">
    <cfRule type="expression" dxfId="9" priority="512">
      <formula>$D24="OUTSA-RW"</formula>
    </cfRule>
  </conditionalFormatting>
  <conditionalFormatting sqref="A22:L23">
    <cfRule type="expression" dxfId="0" priority="513">
      <formula>$G22="AMBETTER - SUPERIOR"</formula>
    </cfRule>
  </conditionalFormatting>
  <conditionalFormatting sqref="A22:L23">
    <cfRule type="expression" dxfId="0" priority="514">
      <formula>$G22="SUPERIOR HEALTH PLAN"</formula>
    </cfRule>
  </conditionalFormatting>
  <conditionalFormatting sqref="A22:L23">
    <cfRule type="expression" dxfId="4" priority="515">
      <formula>$D22="HUMANA CHOICE CARE"</formula>
    </cfRule>
  </conditionalFormatting>
  <conditionalFormatting sqref="A22:L23">
    <cfRule type="expression" dxfId="4" priority="516">
      <formula>$D22="HUMANA OPEN ACCESS PLAN"</formula>
    </cfRule>
  </conditionalFormatting>
  <conditionalFormatting sqref="A22:L23">
    <cfRule type="expression" dxfId="8" priority="517">
      <formula>$D22="OUTUA-PrRW"</formula>
    </cfRule>
  </conditionalFormatting>
  <conditionalFormatting sqref="A22:L23">
    <cfRule type="expression" dxfId="8" priority="518">
      <formula>$D22="OUTUA-FURW"</formula>
    </cfRule>
  </conditionalFormatting>
  <conditionalFormatting sqref="A22:L23">
    <cfRule type="expression" dxfId="8" priority="519">
      <formula>$D22="OUTUA-NWRW"</formula>
    </cfRule>
  </conditionalFormatting>
  <conditionalFormatting sqref="A22:L23">
    <cfRule type="expression" dxfId="9" priority="520">
      <formula>$D22="OUTSA-RW"</formula>
    </cfRule>
  </conditionalFormatting>
  <conditionalFormatting sqref="A21:L21">
    <cfRule type="expression" dxfId="0" priority="521">
      <formula>$G21="AMBETTER - SUPERIOR"</formula>
    </cfRule>
  </conditionalFormatting>
  <conditionalFormatting sqref="A21:L21">
    <cfRule type="expression" dxfId="0" priority="522">
      <formula>$G21="SUPERIOR HEALTH PLAN"</formula>
    </cfRule>
  </conditionalFormatting>
  <conditionalFormatting sqref="A21:L21">
    <cfRule type="expression" dxfId="4" priority="523">
      <formula>$D21="HUMANA CHOICE CARE"</formula>
    </cfRule>
  </conditionalFormatting>
  <conditionalFormatting sqref="A21:L21">
    <cfRule type="expression" dxfId="4" priority="524">
      <formula>$D21="HUMANA OPEN ACCESS PLAN"</formula>
    </cfRule>
  </conditionalFormatting>
  <conditionalFormatting sqref="A21:L21">
    <cfRule type="expression" dxfId="8" priority="525">
      <formula>$D21="OUTUA-PrRW"</formula>
    </cfRule>
  </conditionalFormatting>
  <conditionalFormatting sqref="A21:L21">
    <cfRule type="expression" dxfId="8" priority="526">
      <formula>$D21="OUTUA-FURW"</formula>
    </cfRule>
  </conditionalFormatting>
  <conditionalFormatting sqref="A21:L21">
    <cfRule type="expression" dxfId="8" priority="527">
      <formula>$D21="OUTUA-NWRW"</formula>
    </cfRule>
  </conditionalFormatting>
  <conditionalFormatting sqref="A21:L21">
    <cfRule type="expression" dxfId="9" priority="528">
      <formula>$D21="OUTSA-RW"</formula>
    </cfRule>
  </conditionalFormatting>
  <conditionalFormatting sqref="A20:L20">
    <cfRule type="expression" dxfId="0" priority="529">
      <formula>$G20="AMBETTER - SUPERIOR"</formula>
    </cfRule>
  </conditionalFormatting>
  <conditionalFormatting sqref="A20:L20">
    <cfRule type="expression" dxfId="0" priority="530">
      <formula>$G20="SUPERIOR HEALTH PLAN"</formula>
    </cfRule>
  </conditionalFormatting>
  <conditionalFormatting sqref="A20:L20">
    <cfRule type="expression" dxfId="4" priority="531">
      <formula>$D20="HUMANA CHOICE CARE"</formula>
    </cfRule>
  </conditionalFormatting>
  <conditionalFormatting sqref="A20:L20">
    <cfRule type="expression" dxfId="4" priority="532">
      <formula>$D20="HUMANA OPEN ACCESS PLAN"</formula>
    </cfRule>
  </conditionalFormatting>
  <conditionalFormatting sqref="A20:L20">
    <cfRule type="expression" dxfId="8" priority="533">
      <formula>$D20="OUTUA-PrRW"</formula>
    </cfRule>
  </conditionalFormatting>
  <conditionalFormatting sqref="A20:L20">
    <cfRule type="expression" dxfId="8" priority="534">
      <formula>$D20="OUTUA-FURW"</formula>
    </cfRule>
  </conditionalFormatting>
  <conditionalFormatting sqref="A20:L20">
    <cfRule type="expression" dxfId="8" priority="535">
      <formula>$D20="OUTUA-NWRW"</formula>
    </cfRule>
  </conditionalFormatting>
  <conditionalFormatting sqref="A20:L20">
    <cfRule type="expression" dxfId="9" priority="536">
      <formula>$D20="OUTSA-RW"</formula>
    </cfRule>
  </conditionalFormatting>
  <conditionalFormatting sqref="A19:L19">
    <cfRule type="expression" dxfId="0" priority="537">
      <formula>$G19="AMBETTER - SUPERIOR"</formula>
    </cfRule>
  </conditionalFormatting>
  <conditionalFormatting sqref="A19:L19">
    <cfRule type="expression" dxfId="0" priority="538">
      <formula>$G19="SUPERIOR HEALTH PLAN"</formula>
    </cfRule>
  </conditionalFormatting>
  <conditionalFormatting sqref="A19:L19">
    <cfRule type="expression" dxfId="4" priority="539">
      <formula>$D19="HUMANA CHOICE CARE"</formula>
    </cfRule>
  </conditionalFormatting>
  <conditionalFormatting sqref="A19:L19">
    <cfRule type="expression" dxfId="4" priority="540">
      <formula>$D19="HUMANA OPEN ACCESS PLAN"</formula>
    </cfRule>
  </conditionalFormatting>
  <conditionalFormatting sqref="A19:L19">
    <cfRule type="expression" dxfId="8" priority="541">
      <formula>$D19="OUTUA-PrRW"</formula>
    </cfRule>
  </conditionalFormatting>
  <conditionalFormatting sqref="A19:L19">
    <cfRule type="expression" dxfId="8" priority="542">
      <formula>$D19="OUTUA-FURW"</formula>
    </cfRule>
  </conditionalFormatting>
  <conditionalFormatting sqref="A19:L19">
    <cfRule type="expression" dxfId="8" priority="543">
      <formula>$D19="OUTUA-NWRW"</formula>
    </cfRule>
  </conditionalFormatting>
  <conditionalFormatting sqref="A19:L19">
    <cfRule type="expression" dxfId="9" priority="544">
      <formula>$D19="OUTSA-RW"</formula>
    </cfRule>
  </conditionalFormatting>
  <conditionalFormatting sqref="A17:L18">
    <cfRule type="expression" dxfId="0" priority="545">
      <formula>$G17="AMBETTER - SUPERIOR"</formula>
    </cfRule>
  </conditionalFormatting>
  <conditionalFormatting sqref="A17:L18">
    <cfRule type="expression" dxfId="0" priority="546">
      <formula>$G17="SUPERIOR HEALTH PLAN"</formula>
    </cfRule>
  </conditionalFormatting>
  <conditionalFormatting sqref="A17:L18">
    <cfRule type="expression" dxfId="4" priority="547">
      <formula>$D17="HUMANA CHOICE CARE"</formula>
    </cfRule>
  </conditionalFormatting>
  <conditionalFormatting sqref="A17:L18">
    <cfRule type="expression" dxfId="4" priority="548">
      <formula>$D17="HUMANA OPEN ACCESS PLAN"</formula>
    </cfRule>
  </conditionalFormatting>
  <conditionalFormatting sqref="A17:L18">
    <cfRule type="expression" dxfId="8" priority="549">
      <formula>$D17="OUTUA-PrRW"</formula>
    </cfRule>
  </conditionalFormatting>
  <conditionalFormatting sqref="A17:L18">
    <cfRule type="expression" dxfId="8" priority="550">
      <formula>$D17="OUTUA-FURW"</formula>
    </cfRule>
  </conditionalFormatting>
  <conditionalFormatting sqref="A17:L18">
    <cfRule type="expression" dxfId="8" priority="551">
      <formula>$D17="OUTUA-NWRW"</formula>
    </cfRule>
  </conditionalFormatting>
  <conditionalFormatting sqref="A17:L18">
    <cfRule type="expression" dxfId="9" priority="552">
      <formula>$D17="OUTSA-RW"</formula>
    </cfRule>
  </conditionalFormatting>
  <conditionalFormatting sqref="A16:L16">
    <cfRule type="expression" dxfId="0" priority="553">
      <formula>$G16="AMBETTER - SUPERIOR"</formula>
    </cfRule>
  </conditionalFormatting>
  <conditionalFormatting sqref="A16:L16">
    <cfRule type="expression" dxfId="0" priority="554">
      <formula>$G16="SUPERIOR HEALTH PLAN"</formula>
    </cfRule>
  </conditionalFormatting>
  <conditionalFormatting sqref="A16:L16">
    <cfRule type="expression" dxfId="4" priority="555">
      <formula>$D16="HUMANA CHOICE CARE"</formula>
    </cfRule>
  </conditionalFormatting>
  <conditionalFormatting sqref="A16:L16">
    <cfRule type="expression" dxfId="4" priority="556">
      <formula>$D16="HUMANA OPEN ACCESS PLAN"</formula>
    </cfRule>
  </conditionalFormatting>
  <conditionalFormatting sqref="A16:L16">
    <cfRule type="expression" dxfId="8" priority="557">
      <formula>$D16="OUTUA-PrRW"</formula>
    </cfRule>
  </conditionalFormatting>
  <conditionalFormatting sqref="A16:L16">
    <cfRule type="expression" dxfId="8" priority="558">
      <formula>$D16="OUTUA-FURW"</formula>
    </cfRule>
  </conditionalFormatting>
  <conditionalFormatting sqref="A16:L16">
    <cfRule type="expression" dxfId="8" priority="559">
      <formula>$D16="OUTUA-NWRW"</formula>
    </cfRule>
  </conditionalFormatting>
  <conditionalFormatting sqref="A16:L16">
    <cfRule type="expression" dxfId="9" priority="560">
      <formula>$D16="OUTSA-RW"</formula>
    </cfRule>
  </conditionalFormatting>
  <conditionalFormatting sqref="A13:L15">
    <cfRule type="expression" dxfId="0" priority="561">
      <formula>$G13="AMBETTER - SUPERIOR"</formula>
    </cfRule>
  </conditionalFormatting>
  <conditionalFormatting sqref="A13:L15">
    <cfRule type="expression" dxfId="0" priority="562">
      <formula>$G13="SUPERIOR HEALTH PLAN"</formula>
    </cfRule>
  </conditionalFormatting>
  <conditionalFormatting sqref="A13:L15">
    <cfRule type="expression" dxfId="4" priority="563">
      <formula>$D13="HUMANA CHOICE CARE"</formula>
    </cfRule>
  </conditionalFormatting>
  <conditionalFormatting sqref="A13:L15">
    <cfRule type="expression" dxfId="4" priority="564">
      <formula>$D13="HUMANA OPEN ACCESS PLAN"</formula>
    </cfRule>
  </conditionalFormatting>
  <conditionalFormatting sqref="A13:L15">
    <cfRule type="expression" dxfId="8" priority="565">
      <formula>$D13="OUTUA-PrRW"</formula>
    </cfRule>
  </conditionalFormatting>
  <conditionalFormatting sqref="A13:L15">
    <cfRule type="expression" dxfId="8" priority="566">
      <formula>$D13="OUTUA-FURW"</formula>
    </cfRule>
  </conditionalFormatting>
  <conditionalFormatting sqref="A13:L15">
    <cfRule type="expression" dxfId="8" priority="567">
      <formula>$D13="OUTUA-NWRW"</formula>
    </cfRule>
  </conditionalFormatting>
  <conditionalFormatting sqref="A13:L15">
    <cfRule type="expression" dxfId="9" priority="568">
      <formula>$D13="OUTSA-RW"</formula>
    </cfRule>
  </conditionalFormatting>
  <conditionalFormatting sqref="A12:L12">
    <cfRule type="expression" dxfId="0" priority="569">
      <formula>$G12="AMBETTER - SUPERIOR"</formula>
    </cfRule>
  </conditionalFormatting>
  <conditionalFormatting sqref="A12:L12">
    <cfRule type="expression" dxfId="0" priority="570">
      <formula>$G12="SUPERIOR HEALTH PLAN"</formula>
    </cfRule>
  </conditionalFormatting>
  <conditionalFormatting sqref="A12:L12">
    <cfRule type="expression" dxfId="4" priority="571">
      <formula>$D12="HUMANA CHOICE CARE"</formula>
    </cfRule>
  </conditionalFormatting>
  <conditionalFormatting sqref="A12:L12">
    <cfRule type="expression" dxfId="4" priority="572">
      <formula>$D12="HUMANA OPEN ACCESS PLAN"</formula>
    </cfRule>
  </conditionalFormatting>
  <conditionalFormatting sqref="A12:L12">
    <cfRule type="expression" dxfId="8" priority="573">
      <formula>$D12="OUTUA-PrRW"</formula>
    </cfRule>
  </conditionalFormatting>
  <conditionalFormatting sqref="A12:L12">
    <cfRule type="expression" dxfId="8" priority="574">
      <formula>$D12="OUTUA-FURW"</formula>
    </cfRule>
  </conditionalFormatting>
  <conditionalFormatting sqref="A12:L12">
    <cfRule type="expression" dxfId="8" priority="575">
      <formula>$D12="OUTUA-NWRW"</formula>
    </cfRule>
  </conditionalFormatting>
  <conditionalFormatting sqref="A12:L12">
    <cfRule type="expression" dxfId="9" priority="576">
      <formula>$D12="OUTSA-RW"</formula>
    </cfRule>
  </conditionalFormatting>
  <conditionalFormatting sqref="A10:L11">
    <cfRule type="expression" dxfId="0" priority="577">
      <formula>$G10="AMBETTER - SUPERIOR"</formula>
    </cfRule>
  </conditionalFormatting>
  <conditionalFormatting sqref="A10:L11">
    <cfRule type="expression" dxfId="0" priority="578">
      <formula>$G10="SUPERIOR HEALTH PLAN"</formula>
    </cfRule>
  </conditionalFormatting>
  <conditionalFormatting sqref="A10:L11">
    <cfRule type="expression" dxfId="4" priority="579">
      <formula>$D10="HUMANA CHOICE CARE"</formula>
    </cfRule>
  </conditionalFormatting>
  <conditionalFormatting sqref="A10:L11">
    <cfRule type="expression" dxfId="4" priority="580">
      <formula>$D10="HUMANA OPEN ACCESS PLAN"</formula>
    </cfRule>
  </conditionalFormatting>
  <conditionalFormatting sqref="A10:L11">
    <cfRule type="expression" dxfId="8" priority="581">
      <formula>$D10="OUTUA-PrRW"</formula>
    </cfRule>
  </conditionalFormatting>
  <conditionalFormatting sqref="A10:L11">
    <cfRule type="expression" dxfId="8" priority="582">
      <formula>$D10="OUTUA-FURW"</formula>
    </cfRule>
  </conditionalFormatting>
  <conditionalFormatting sqref="A10:L11">
    <cfRule type="expression" dxfId="8" priority="583">
      <formula>$D10="OUTUA-NWRW"</formula>
    </cfRule>
  </conditionalFormatting>
  <conditionalFormatting sqref="A10:L11">
    <cfRule type="expression" dxfId="9" priority="584">
      <formula>$D10="OUTSA-RW"</formula>
    </cfRule>
  </conditionalFormatting>
  <conditionalFormatting sqref="A8:L9">
    <cfRule type="expression" dxfId="0" priority="585">
      <formula>$G8="AMBETTER - SUPERIOR"</formula>
    </cfRule>
  </conditionalFormatting>
  <conditionalFormatting sqref="A8:L9">
    <cfRule type="expression" dxfId="0" priority="586">
      <formula>$G8="SUPERIOR HEALTH PLAN"</formula>
    </cfRule>
  </conditionalFormatting>
  <conditionalFormatting sqref="A8:L9">
    <cfRule type="expression" dxfId="4" priority="587">
      <formula>$D8="HUMANA CHOICE CARE"</formula>
    </cfRule>
  </conditionalFormatting>
  <conditionalFormatting sqref="A8:L9">
    <cfRule type="expression" dxfId="4" priority="588">
      <formula>$D8="HUMANA OPEN ACCESS PLAN"</formula>
    </cfRule>
  </conditionalFormatting>
  <conditionalFormatting sqref="A8:L9">
    <cfRule type="expression" dxfId="8" priority="589">
      <formula>$D8="OUTUA-PrRW"</formula>
    </cfRule>
  </conditionalFormatting>
  <conditionalFormatting sqref="A8:L9">
    <cfRule type="expression" dxfId="8" priority="590">
      <formula>$D8="OUTUA-FURW"</formula>
    </cfRule>
  </conditionalFormatting>
  <conditionalFormatting sqref="A8:L9">
    <cfRule type="expression" dxfId="8" priority="591">
      <formula>$D8="OUTUA-NWRW"</formula>
    </cfRule>
  </conditionalFormatting>
  <conditionalFormatting sqref="A8:L9">
    <cfRule type="expression" dxfId="9" priority="592">
      <formula>$D8="OUTSA-RW"</formula>
    </cfRule>
  </conditionalFormatting>
  <conditionalFormatting sqref="A7:L7">
    <cfRule type="expression" dxfId="0" priority="593">
      <formula>$G7="AMBETTER - SUPERIOR"</formula>
    </cfRule>
  </conditionalFormatting>
  <conditionalFormatting sqref="A7:L7">
    <cfRule type="expression" dxfId="0" priority="594">
      <formula>$G7="SUPERIOR HEALTH PLAN"</formula>
    </cfRule>
  </conditionalFormatting>
  <conditionalFormatting sqref="A7:L7">
    <cfRule type="expression" dxfId="4" priority="595">
      <formula>$D7="HUMANA CHOICE CARE"</formula>
    </cfRule>
  </conditionalFormatting>
  <conditionalFormatting sqref="A7:L7">
    <cfRule type="expression" dxfId="4" priority="596">
      <formula>$D7="HUMANA OPEN ACCESS PLAN"</formula>
    </cfRule>
  </conditionalFormatting>
  <conditionalFormatting sqref="A7:L7">
    <cfRule type="expression" dxfId="8" priority="597">
      <formula>$D7="OUTUA-PrRW"</formula>
    </cfRule>
  </conditionalFormatting>
  <conditionalFormatting sqref="A7:L7">
    <cfRule type="expression" dxfId="8" priority="598">
      <formula>$D7="OUTUA-FURW"</formula>
    </cfRule>
  </conditionalFormatting>
  <conditionalFormatting sqref="A7:L7">
    <cfRule type="expression" dxfId="8" priority="599">
      <formula>$D7="OUTUA-NWRW"</formula>
    </cfRule>
  </conditionalFormatting>
  <conditionalFormatting sqref="A7:L7">
    <cfRule type="expression" dxfId="9" priority="600">
      <formula>$D7="OUTSA-RW"</formula>
    </cfRule>
  </conditionalFormatting>
  <conditionalFormatting sqref="A6:L6">
    <cfRule type="expression" dxfId="0" priority="601">
      <formula>$G6="AMBETTER - SUPERIOR"</formula>
    </cfRule>
  </conditionalFormatting>
  <conditionalFormatting sqref="A6:L6">
    <cfRule type="expression" dxfId="0" priority="602">
      <formula>$G6="SUPERIOR HEALTH PLAN"</formula>
    </cfRule>
  </conditionalFormatting>
  <conditionalFormatting sqref="A6:L6">
    <cfRule type="expression" dxfId="4" priority="603">
      <formula>$D6="HUMANA CHOICE CARE"</formula>
    </cfRule>
  </conditionalFormatting>
  <conditionalFormatting sqref="A6:L6">
    <cfRule type="expression" dxfId="4" priority="604">
      <formula>$D6="HUMANA OPEN ACCESS PLAN"</formula>
    </cfRule>
  </conditionalFormatting>
  <conditionalFormatting sqref="A6:L6">
    <cfRule type="expression" dxfId="8" priority="605">
      <formula>$D6="OUTUA-PrRW"</formula>
    </cfRule>
  </conditionalFormatting>
  <conditionalFormatting sqref="A6:L6">
    <cfRule type="expression" dxfId="8" priority="606">
      <formula>$D6="OUTUA-FURW"</formula>
    </cfRule>
  </conditionalFormatting>
  <conditionalFormatting sqref="A6:L6">
    <cfRule type="expression" dxfId="8" priority="607">
      <formula>$D6="OUTUA-NWRW"</formula>
    </cfRule>
  </conditionalFormatting>
  <conditionalFormatting sqref="A6:L6">
    <cfRule type="expression" dxfId="9" priority="608">
      <formula>$D6="OUTSA-RW"</formula>
    </cfRule>
  </conditionalFormatting>
  <conditionalFormatting sqref="A5:L5">
    <cfRule type="expression" dxfId="0" priority="609">
      <formula>$G5="AMBETTER - SUPERIOR"</formula>
    </cfRule>
  </conditionalFormatting>
  <conditionalFormatting sqref="A5:L5">
    <cfRule type="expression" dxfId="0" priority="610">
      <formula>$G5="SUPERIOR HEALTH PLAN"</formula>
    </cfRule>
  </conditionalFormatting>
  <conditionalFormatting sqref="A5:L5">
    <cfRule type="expression" dxfId="4" priority="611">
      <formula>$D5="HUMANA CHOICE CARE"</formula>
    </cfRule>
  </conditionalFormatting>
  <conditionalFormatting sqref="A5:L5">
    <cfRule type="expression" dxfId="4" priority="612">
      <formula>$D5="HUMANA OPEN ACCESS PLAN"</formula>
    </cfRule>
  </conditionalFormatting>
  <conditionalFormatting sqref="A5:L5">
    <cfRule type="expression" dxfId="8" priority="613">
      <formula>$D5="OUTUA-PrRW"</formula>
    </cfRule>
  </conditionalFormatting>
  <conditionalFormatting sqref="A5:L5">
    <cfRule type="expression" dxfId="8" priority="614">
      <formula>$D5="OUTUA-FURW"</formula>
    </cfRule>
  </conditionalFormatting>
  <conditionalFormatting sqref="A5:L5">
    <cfRule type="expression" dxfId="8" priority="615">
      <formula>$D5="OUTUA-NWRW"</formula>
    </cfRule>
  </conditionalFormatting>
  <conditionalFormatting sqref="A5:L5">
    <cfRule type="expression" dxfId="9" priority="616">
      <formula>$D5="OUTSA-RW"</formula>
    </cfRule>
  </conditionalFormatting>
  <conditionalFormatting sqref="A4:L4">
    <cfRule type="expression" dxfId="0" priority="617">
      <formula>$G4="AMBETTER - SUPERIOR"</formula>
    </cfRule>
  </conditionalFormatting>
  <conditionalFormatting sqref="A4:L4">
    <cfRule type="expression" dxfId="0" priority="618">
      <formula>$G4="SUPERIOR HEALTH PLAN"</formula>
    </cfRule>
  </conditionalFormatting>
  <conditionalFormatting sqref="A4:L4">
    <cfRule type="expression" dxfId="4" priority="619">
      <formula>$D4="HUMANA CHOICE CARE"</formula>
    </cfRule>
  </conditionalFormatting>
  <conditionalFormatting sqref="A4:L4">
    <cfRule type="expression" dxfId="4" priority="620">
      <formula>$D4="HUMANA OPEN ACCESS PLAN"</formula>
    </cfRule>
  </conditionalFormatting>
  <conditionalFormatting sqref="A4:L4">
    <cfRule type="expression" dxfId="8" priority="621">
      <formula>$D4="OUTUA-PrRW"</formula>
    </cfRule>
  </conditionalFormatting>
  <conditionalFormatting sqref="A4:L4">
    <cfRule type="expression" dxfId="8" priority="622">
      <formula>$D4="OUTUA-FURW"</formula>
    </cfRule>
  </conditionalFormatting>
  <conditionalFormatting sqref="A4:L4">
    <cfRule type="expression" dxfId="8" priority="623">
      <formula>$D4="OUTUA-NWRW"</formula>
    </cfRule>
  </conditionalFormatting>
  <conditionalFormatting sqref="A4:L4">
    <cfRule type="expression" dxfId="9" priority="624">
      <formula>$D4="OUTSA-RW"</formula>
    </cfRule>
  </conditionalFormatting>
  <conditionalFormatting sqref="A3:L3">
    <cfRule type="expression" dxfId="0" priority="625">
      <formula>$G3="AMBETTER - SUPERIOR"</formula>
    </cfRule>
  </conditionalFormatting>
  <conditionalFormatting sqref="A3:L3">
    <cfRule type="expression" dxfId="0" priority="626">
      <formula>$G3="SUPERIOR HEALTH PLAN"</formula>
    </cfRule>
  </conditionalFormatting>
  <conditionalFormatting sqref="A3:L3">
    <cfRule type="expression" dxfId="4" priority="627">
      <formula>$D3="HUMANA CHOICE CARE"</formula>
    </cfRule>
  </conditionalFormatting>
  <conditionalFormatting sqref="A3:L3">
    <cfRule type="expression" dxfId="4" priority="628">
      <formula>$D3="HUMANA OPEN ACCESS PLAN"</formula>
    </cfRule>
  </conditionalFormatting>
  <conditionalFormatting sqref="A3:L3">
    <cfRule type="expression" dxfId="8" priority="629">
      <formula>$D3="OUTUA-PrRW"</formula>
    </cfRule>
  </conditionalFormatting>
  <conditionalFormatting sqref="A3:L3">
    <cfRule type="expression" dxfId="8" priority="630">
      <formula>$D3="OUTUA-FURW"</formula>
    </cfRule>
  </conditionalFormatting>
  <conditionalFormatting sqref="A3:L3">
    <cfRule type="expression" dxfId="8" priority="631">
      <formula>$D3="OUTUA-NWRW"</formula>
    </cfRule>
  </conditionalFormatting>
  <conditionalFormatting sqref="A3:L3">
    <cfRule type="expression" dxfId="9" priority="632">
      <formula>$D3="OUTSA-RW"</formula>
    </cfRule>
  </conditionalFormatting>
  <conditionalFormatting sqref="A2:L2">
    <cfRule type="expression" dxfId="0" priority="633">
      <formula>$G2="AMBETTER - SUPERIOR"</formula>
    </cfRule>
  </conditionalFormatting>
  <conditionalFormatting sqref="A2:L2">
    <cfRule type="expression" dxfId="0" priority="634">
      <formula>$G2="SUPERIOR HEALTH PLAN"</formula>
    </cfRule>
  </conditionalFormatting>
  <conditionalFormatting sqref="A2:L2">
    <cfRule type="expression" dxfId="4" priority="635">
      <formula>$D2="HUMANA CHOICE CARE"</formula>
    </cfRule>
  </conditionalFormatting>
  <conditionalFormatting sqref="A2:L2">
    <cfRule type="expression" dxfId="4" priority="636">
      <formula>$D2="HUMANA OPEN ACCESS PLAN"</formula>
    </cfRule>
  </conditionalFormatting>
  <conditionalFormatting sqref="A2:L2">
    <cfRule type="expression" dxfId="8" priority="637">
      <formula>$D2="OUTUA-PrRW"</formula>
    </cfRule>
  </conditionalFormatting>
  <conditionalFormatting sqref="A2:L2">
    <cfRule type="expression" dxfId="8" priority="638">
      <formula>$D2="OUTUA-FURW"</formula>
    </cfRule>
  </conditionalFormatting>
  <conditionalFormatting sqref="A2:L2">
    <cfRule type="expression" dxfId="8" priority="639">
      <formula>$D2="OUTUA-NWRW"</formula>
    </cfRule>
  </conditionalFormatting>
  <conditionalFormatting sqref="A2:L2">
    <cfRule type="expression" dxfId="9" priority="640">
      <formula>$D2="OUTSA-RW"</formula>
    </cfRule>
  </conditionalFormatting>
  <conditionalFormatting sqref="A69:L70">
    <cfRule type="expression" dxfId="0" priority="641">
      <formula>$G69="AMBETTER - SUPERIOR"</formula>
    </cfRule>
  </conditionalFormatting>
  <conditionalFormatting sqref="A69:L70">
    <cfRule type="expression" dxfId="0" priority="642">
      <formula>$G69="SUPERIOR HEALTH PLAN"</formula>
    </cfRule>
  </conditionalFormatting>
  <conditionalFormatting sqref="A69:L70">
    <cfRule type="expression" dxfId="4" priority="643">
      <formula>$D69="HUMANA CHOICE CARE"</formula>
    </cfRule>
  </conditionalFormatting>
  <conditionalFormatting sqref="A69:L70">
    <cfRule type="expression" dxfId="4" priority="644">
      <formula>$D69="HUMANA OPEN ACCESS PLAN"</formula>
    </cfRule>
  </conditionalFormatting>
  <conditionalFormatting sqref="A69:L70">
    <cfRule type="expression" dxfId="8" priority="645">
      <formula>$D69="OUTUA-PrRW"</formula>
    </cfRule>
  </conditionalFormatting>
  <conditionalFormatting sqref="A69:L70">
    <cfRule type="expression" dxfId="8" priority="646">
      <formula>$D69="OUTUA-FURW"</formula>
    </cfRule>
  </conditionalFormatting>
  <conditionalFormatting sqref="A69:L70">
    <cfRule type="expression" dxfId="8" priority="647">
      <formula>$D69="OUTUA-NWRW"</formula>
    </cfRule>
  </conditionalFormatting>
  <conditionalFormatting sqref="A69:L70">
    <cfRule type="expression" dxfId="9" priority="648">
      <formula>$D69="OUTSA-RW"</formula>
    </cfRule>
  </conditionalFormatting>
  <conditionalFormatting sqref="A68:L68">
    <cfRule type="expression" dxfId="0" priority="649">
      <formula>$G68="AMBETTER - SUPERIOR"</formula>
    </cfRule>
  </conditionalFormatting>
  <conditionalFormatting sqref="A68:L68">
    <cfRule type="expression" dxfId="0" priority="650">
      <formula>$G68="SUPERIOR HEALTH PLAN"</formula>
    </cfRule>
  </conditionalFormatting>
  <conditionalFormatting sqref="A68:L68">
    <cfRule type="expression" dxfId="4" priority="651">
      <formula>$D68="HUMANA CHOICE CARE"</formula>
    </cfRule>
  </conditionalFormatting>
  <conditionalFormatting sqref="A68:L68">
    <cfRule type="expression" dxfId="4" priority="652">
      <formula>$D68="HUMANA OPEN ACCESS PLAN"</formula>
    </cfRule>
  </conditionalFormatting>
  <conditionalFormatting sqref="A68:L68">
    <cfRule type="expression" dxfId="8" priority="653">
      <formula>$D68="OUTUA-PrRW"</formula>
    </cfRule>
  </conditionalFormatting>
  <conditionalFormatting sqref="A68:L68">
    <cfRule type="expression" dxfId="8" priority="654">
      <formula>$D68="OUTUA-FURW"</formula>
    </cfRule>
  </conditionalFormatting>
  <conditionalFormatting sqref="A68:L68">
    <cfRule type="expression" dxfId="8" priority="655">
      <formula>$D68="OUTUA-NWRW"</formula>
    </cfRule>
  </conditionalFormatting>
  <conditionalFormatting sqref="A68:L68">
    <cfRule type="expression" dxfId="9" priority="656">
      <formula>$D68="OUTSA-RW"</formula>
    </cfRule>
  </conditionalFormatting>
  <conditionalFormatting sqref="A45:L46">
    <cfRule type="expression" dxfId="0" priority="657">
      <formula>$G45="AMBETTER - SUPERIOR"</formula>
    </cfRule>
  </conditionalFormatting>
  <conditionalFormatting sqref="A45:L46">
    <cfRule type="expression" dxfId="0" priority="658">
      <formula>$G45="SUPERIOR HEALTH PLAN"</formula>
    </cfRule>
  </conditionalFormatting>
  <conditionalFormatting sqref="A45:L46">
    <cfRule type="expression" dxfId="4" priority="659">
      <formula>$D45="HUMANA CHOICE CARE"</formula>
    </cfRule>
  </conditionalFormatting>
  <conditionalFormatting sqref="A45:L46">
    <cfRule type="expression" dxfId="4" priority="660">
      <formula>$D45="HUMANA OPEN ACCESS PLAN"</formula>
    </cfRule>
  </conditionalFormatting>
  <conditionalFormatting sqref="A45:L46">
    <cfRule type="expression" dxfId="8" priority="661">
      <formula>$D45="OUTUA-PrRW"</formula>
    </cfRule>
  </conditionalFormatting>
  <conditionalFormatting sqref="A45:L46">
    <cfRule type="expression" dxfId="8" priority="662">
      <formula>$D45="OUTUA-FURW"</formula>
    </cfRule>
  </conditionalFormatting>
  <conditionalFormatting sqref="A45:L46">
    <cfRule type="expression" dxfId="8" priority="663">
      <formula>$D45="OUTUA-NWRW"</formula>
    </cfRule>
  </conditionalFormatting>
  <conditionalFormatting sqref="A45:L46">
    <cfRule type="expression" dxfId="9" priority="664">
      <formula>$D45="OUTSA-RW"</formula>
    </cfRule>
  </conditionalFormatting>
  <conditionalFormatting sqref="A1:L1">
    <cfRule type="expression" dxfId="0" priority="665">
      <formula>$G1="AMBETTER - SUPERIOR"</formula>
    </cfRule>
  </conditionalFormatting>
  <conditionalFormatting sqref="A1:L1">
    <cfRule type="expression" dxfId="0" priority="666">
      <formula>$G1="SUPERIOR HEALTH PLAN"</formula>
    </cfRule>
  </conditionalFormatting>
  <conditionalFormatting sqref="A1:L1">
    <cfRule type="expression" dxfId="4" priority="667">
      <formula>$D1="HUMANA CHOICE CARE"</formula>
    </cfRule>
  </conditionalFormatting>
  <conditionalFormatting sqref="A1:L1">
    <cfRule type="expression" dxfId="4" priority="668">
      <formula>$D1="HUMANA OPEN ACCESS PLAN"</formula>
    </cfRule>
  </conditionalFormatting>
  <conditionalFormatting sqref="A1:L1">
    <cfRule type="expression" dxfId="8" priority="669">
      <formula>$D1="OUTUA-PrRW"</formula>
    </cfRule>
  </conditionalFormatting>
  <conditionalFormatting sqref="A1:L1">
    <cfRule type="expression" dxfId="8" priority="670">
      <formula>$D1="OUTUA-FURW"</formula>
    </cfRule>
  </conditionalFormatting>
  <conditionalFormatting sqref="A1:L1">
    <cfRule type="expression" dxfId="8" priority="671">
      <formula>$D1="OUTUA-NWRW"</formula>
    </cfRule>
  </conditionalFormatting>
  <conditionalFormatting sqref="A1:L1">
    <cfRule type="expression" dxfId="9" priority="672">
      <formula>$D1="OUTSA-RW"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0.71"/>
    <col customWidth="1" min="2" max="3" width="8.14"/>
    <col customWidth="1" min="4" max="4" width="7.86"/>
    <col customWidth="1" min="5" max="5" width="8.71"/>
    <col customWidth="1" min="6" max="6" width="31.86"/>
    <col customWidth="1" min="7" max="8" width="7.86"/>
    <col customWidth="1" min="9" max="9" width="13.43"/>
    <col customWidth="1" min="10" max="10" width="13.71"/>
    <col customWidth="1" min="11" max="11" width="13.0"/>
    <col customWidth="1" min="12" max="12" width="43.57"/>
    <col customWidth="1" min="13" max="13" width="8.86"/>
    <col customWidth="1" min="14" max="14" width="15.43"/>
    <col customWidth="1" min="15" max="15" width="9.86"/>
  </cols>
  <sheetData>
    <row r="1">
      <c r="A1" s="151"/>
      <c r="B1" s="304" t="s">
        <v>8746</v>
      </c>
      <c r="C1" s="287" t="s">
        <v>8747</v>
      </c>
      <c r="D1" s="151" t="s">
        <v>45</v>
      </c>
      <c r="E1" s="151" t="s">
        <v>48</v>
      </c>
      <c r="F1" s="151" t="s">
        <v>77</v>
      </c>
      <c r="G1" s="151" t="s">
        <v>46</v>
      </c>
      <c r="H1" s="151" t="s">
        <v>47</v>
      </c>
      <c r="I1" s="151" t="s">
        <v>78</v>
      </c>
      <c r="J1" s="151" t="s">
        <v>79</v>
      </c>
      <c r="K1" s="151" t="s">
        <v>51</v>
      </c>
      <c r="L1" s="151" t="s">
        <v>52</v>
      </c>
      <c r="M1" s="151" t="s">
        <v>80</v>
      </c>
      <c r="N1" s="151" t="s">
        <v>81</v>
      </c>
      <c r="O1" s="151" t="s">
        <v>80</v>
      </c>
    </row>
    <row r="2" hidden="1">
      <c r="A2" s="155" t="str">
        <f t="shared" ref="A2:A1015" si="1">D2&amp;H2</f>
        <v>1503844595</v>
      </c>
      <c r="B2" s="304">
        <v>119.0</v>
      </c>
      <c r="C2" s="305">
        <v>-1.4797191250082165E-15</v>
      </c>
      <c r="D2" s="155">
        <v>15038.0</v>
      </c>
      <c r="E2" s="171">
        <v>0.4270833333333333</v>
      </c>
      <c r="F2" s="303" t="s">
        <v>251</v>
      </c>
      <c r="G2" s="172">
        <v>25266.0</v>
      </c>
      <c r="H2" s="172">
        <v>44595.0</v>
      </c>
      <c r="I2" s="155" t="s">
        <v>112</v>
      </c>
      <c r="J2" s="155" t="s">
        <v>92</v>
      </c>
      <c r="K2" s="155" t="s">
        <v>101</v>
      </c>
      <c r="L2" s="155" t="s">
        <v>197</v>
      </c>
      <c r="M2" s="155"/>
      <c r="N2" s="155" t="s">
        <v>103</v>
      </c>
      <c r="O2" s="155" t="s">
        <v>8748</v>
      </c>
    </row>
    <row r="3" hidden="1">
      <c r="A3" s="155" t="str">
        <f t="shared" si="1"/>
        <v>921444602</v>
      </c>
      <c r="B3" s="304">
        <v>363.0</v>
      </c>
      <c r="C3" s="305">
        <v>0.007246376811592723</v>
      </c>
      <c r="D3" s="155">
        <v>9214.0</v>
      </c>
      <c r="E3" s="171">
        <v>0.5729166666666666</v>
      </c>
      <c r="F3" s="303" t="s">
        <v>642</v>
      </c>
      <c r="G3" s="172">
        <v>20158.0</v>
      </c>
      <c r="H3" s="172">
        <v>44602.0</v>
      </c>
      <c r="I3" s="155" t="s">
        <v>122</v>
      </c>
      <c r="J3" s="155" t="s">
        <v>92</v>
      </c>
      <c r="K3" s="155" t="s">
        <v>101</v>
      </c>
      <c r="L3" s="155" t="s">
        <v>94</v>
      </c>
      <c r="M3" s="155"/>
      <c r="N3" s="155" t="s">
        <v>90</v>
      </c>
      <c r="O3" s="155" t="s">
        <v>8745</v>
      </c>
    </row>
    <row r="4">
      <c r="A4" s="155" t="str">
        <f t="shared" si="1"/>
        <v>1106544602</v>
      </c>
      <c r="B4" s="304">
        <v>365.0</v>
      </c>
      <c r="C4" s="305">
        <v>0.014492753623186926</v>
      </c>
      <c r="D4" s="155">
        <v>11065.0</v>
      </c>
      <c r="E4" s="171">
        <v>0.5833333333333334</v>
      </c>
      <c r="F4" s="303" t="s">
        <v>644</v>
      </c>
      <c r="G4" s="172">
        <v>18803.0</v>
      </c>
      <c r="H4" s="172">
        <v>44602.0</v>
      </c>
      <c r="I4" s="155" t="s">
        <v>86</v>
      </c>
      <c r="J4" s="155" t="s">
        <v>92</v>
      </c>
      <c r="K4" s="155" t="s">
        <v>101</v>
      </c>
      <c r="L4" s="155" t="s">
        <v>94</v>
      </c>
      <c r="M4" s="155"/>
      <c r="N4" s="155" t="s">
        <v>90</v>
      </c>
      <c r="O4" s="155" t="s">
        <v>8745</v>
      </c>
    </row>
    <row r="5">
      <c r="A5" s="155" t="str">
        <f t="shared" si="1"/>
        <v>923744602</v>
      </c>
      <c r="B5" s="304">
        <v>375.0</v>
      </c>
      <c r="C5" s="305">
        <v>0.02173913043478113</v>
      </c>
      <c r="D5" s="155">
        <v>9237.0</v>
      </c>
      <c r="E5" s="171">
        <v>0.6458333333333334</v>
      </c>
      <c r="F5" s="303" t="s">
        <v>657</v>
      </c>
      <c r="G5" s="172">
        <v>16916.0</v>
      </c>
      <c r="H5" s="172">
        <v>44602.0</v>
      </c>
      <c r="I5" s="155" t="s">
        <v>86</v>
      </c>
      <c r="J5" s="155" t="s">
        <v>92</v>
      </c>
      <c r="K5" s="155" t="s">
        <v>93</v>
      </c>
      <c r="L5" s="155" t="s">
        <v>147</v>
      </c>
      <c r="M5" s="155"/>
      <c r="N5" s="155" t="s">
        <v>90</v>
      </c>
      <c r="O5" s="155" t="s">
        <v>8745</v>
      </c>
    </row>
    <row r="6" hidden="1">
      <c r="A6" s="155" t="str">
        <f t="shared" si="1"/>
        <v>1578344603</v>
      </c>
      <c r="B6" s="304">
        <v>392.0</v>
      </c>
      <c r="C6" s="305">
        <v>0.028985507246375334</v>
      </c>
      <c r="D6" s="155">
        <v>15783.0</v>
      </c>
      <c r="E6" s="171">
        <v>0.40625</v>
      </c>
      <c r="F6" s="303" t="s">
        <v>675</v>
      </c>
      <c r="G6" s="172">
        <v>20965.0</v>
      </c>
      <c r="H6" s="172">
        <v>44603.0</v>
      </c>
      <c r="I6" s="155" t="s">
        <v>112</v>
      </c>
      <c r="J6" s="155" t="s">
        <v>92</v>
      </c>
      <c r="K6" s="155" t="s">
        <v>101</v>
      </c>
      <c r="L6" s="155" t="s">
        <v>106</v>
      </c>
      <c r="M6" s="155"/>
      <c r="N6" s="155" t="s">
        <v>103</v>
      </c>
      <c r="O6" s="155" t="s">
        <v>8748</v>
      </c>
    </row>
    <row r="7" hidden="1">
      <c r="A7" s="155" t="str">
        <f t="shared" si="1"/>
        <v>1646744607</v>
      </c>
      <c r="B7" s="304">
        <v>504.0</v>
      </c>
      <c r="C7" s="305">
        <v>0.03623188405796954</v>
      </c>
      <c r="D7" s="155">
        <v>16467.0</v>
      </c>
      <c r="E7" s="171">
        <v>0.3958333333333333</v>
      </c>
      <c r="F7" s="303" t="s">
        <v>789</v>
      </c>
      <c r="G7" s="172">
        <v>25813.0</v>
      </c>
      <c r="H7" s="172">
        <v>44607.0</v>
      </c>
      <c r="I7" s="155" t="s">
        <v>86</v>
      </c>
      <c r="J7" s="155" t="s">
        <v>92</v>
      </c>
      <c r="K7" s="155" t="s">
        <v>93</v>
      </c>
      <c r="L7" s="155" t="s">
        <v>89</v>
      </c>
      <c r="M7" s="155"/>
      <c r="N7" s="155" t="s">
        <v>90</v>
      </c>
      <c r="O7" s="155" t="s">
        <v>8745</v>
      </c>
    </row>
    <row r="8" hidden="1">
      <c r="A8" s="155" t="str">
        <f t="shared" si="1"/>
        <v>1807844607</v>
      </c>
      <c r="B8" s="304">
        <v>507.0</v>
      </c>
      <c r="C8" s="305">
        <v>0.04347826086956374</v>
      </c>
      <c r="D8" s="155">
        <v>18078.0</v>
      </c>
      <c r="E8" s="171">
        <v>0.4166666666666667</v>
      </c>
      <c r="F8" s="303" t="s">
        <v>796</v>
      </c>
      <c r="G8" s="172">
        <v>35070.0</v>
      </c>
      <c r="H8" s="172">
        <v>44607.0</v>
      </c>
      <c r="I8" s="155" t="s">
        <v>96</v>
      </c>
      <c r="J8" s="155" t="s">
        <v>87</v>
      </c>
      <c r="K8" s="155" t="s">
        <v>97</v>
      </c>
      <c r="L8" s="155" t="s">
        <v>147</v>
      </c>
      <c r="M8" s="155"/>
      <c r="N8" s="155" t="s">
        <v>90</v>
      </c>
      <c r="O8" s="155" t="s">
        <v>8745</v>
      </c>
    </row>
    <row r="9" hidden="1">
      <c r="A9" s="155" t="str">
        <f t="shared" si="1"/>
        <v>1469044607</v>
      </c>
      <c r="B9" s="304">
        <v>549.0</v>
      </c>
      <c r="C9" s="305">
        <v>0.05072463768115794</v>
      </c>
      <c r="D9" s="155">
        <v>14690.0</v>
      </c>
      <c r="E9" s="171">
        <v>0.6458333333333334</v>
      </c>
      <c r="F9" s="303" t="s">
        <v>839</v>
      </c>
      <c r="G9" s="172">
        <v>23183.0</v>
      </c>
      <c r="H9" s="172">
        <v>44607.0</v>
      </c>
      <c r="I9" s="155" t="s">
        <v>112</v>
      </c>
      <c r="J9" s="155" t="s">
        <v>87</v>
      </c>
      <c r="K9" s="155" t="s">
        <v>97</v>
      </c>
      <c r="L9" s="155" t="s">
        <v>131</v>
      </c>
      <c r="M9" s="155"/>
      <c r="N9" s="155" t="s">
        <v>103</v>
      </c>
      <c r="O9" s="155" t="s">
        <v>8748</v>
      </c>
    </row>
    <row r="10" hidden="1">
      <c r="A10" s="155" t="str">
        <f t="shared" si="1"/>
        <v>1466944610</v>
      </c>
      <c r="B10" s="304">
        <v>706.0</v>
      </c>
      <c r="C10" s="305">
        <v>0.05797101449275214</v>
      </c>
      <c r="D10" s="155">
        <v>14669.0</v>
      </c>
      <c r="E10" s="171">
        <v>0.5729166666666666</v>
      </c>
      <c r="F10" s="303" t="s">
        <v>999</v>
      </c>
      <c r="G10" s="172">
        <v>14682.0</v>
      </c>
      <c r="H10" s="172">
        <v>44610.0</v>
      </c>
      <c r="I10" s="155" t="s">
        <v>86</v>
      </c>
      <c r="J10" s="155" t="s">
        <v>92</v>
      </c>
      <c r="K10" s="155" t="s">
        <v>101</v>
      </c>
      <c r="L10" s="155" t="s">
        <v>182</v>
      </c>
      <c r="M10" s="155"/>
      <c r="N10" s="155" t="s">
        <v>90</v>
      </c>
      <c r="O10" s="155" t="s">
        <v>8745</v>
      </c>
    </row>
    <row r="11" hidden="1">
      <c r="A11" s="155" t="str">
        <f t="shared" si="1"/>
        <v>1343244610</v>
      </c>
      <c r="B11" s="304">
        <v>721.0</v>
      </c>
      <c r="C11" s="305">
        <v>0.06521739130434634</v>
      </c>
      <c r="D11" s="155">
        <v>13432.0</v>
      </c>
      <c r="E11" s="171">
        <v>0.6354166666666666</v>
      </c>
      <c r="F11" s="303" t="s">
        <v>1016</v>
      </c>
      <c r="G11" s="172">
        <v>26678.0</v>
      </c>
      <c r="H11" s="172">
        <v>44610.0</v>
      </c>
      <c r="I11" s="155" t="s">
        <v>122</v>
      </c>
      <c r="J11" s="155" t="s">
        <v>92</v>
      </c>
      <c r="K11" s="155" t="s">
        <v>93</v>
      </c>
      <c r="L11" s="155" t="s">
        <v>1017</v>
      </c>
      <c r="M11" s="155"/>
      <c r="N11" s="155" t="s">
        <v>90</v>
      </c>
      <c r="O11" s="155" t="s">
        <v>8745</v>
      </c>
    </row>
    <row r="12" hidden="1">
      <c r="A12" s="155" t="str">
        <f t="shared" si="1"/>
        <v>1508844610</v>
      </c>
      <c r="B12" s="304">
        <v>723.0</v>
      </c>
      <c r="C12" s="305">
        <v>0.07246376811594055</v>
      </c>
      <c r="D12" s="155">
        <v>15088.0</v>
      </c>
      <c r="E12" s="171">
        <v>0.6458333333333334</v>
      </c>
      <c r="F12" s="303" t="s">
        <v>1018</v>
      </c>
      <c r="G12" s="172">
        <v>27426.0</v>
      </c>
      <c r="H12" s="172">
        <v>44610.0</v>
      </c>
      <c r="I12" s="155" t="s">
        <v>86</v>
      </c>
      <c r="J12" s="155" t="s">
        <v>92</v>
      </c>
      <c r="K12" s="155" t="s">
        <v>101</v>
      </c>
      <c r="L12" s="155" t="s">
        <v>154</v>
      </c>
      <c r="M12" s="155"/>
      <c r="N12" s="155" t="s">
        <v>90</v>
      </c>
      <c r="O12" s="155" t="s">
        <v>8745</v>
      </c>
    </row>
    <row r="13" hidden="1">
      <c r="A13" s="155" t="str">
        <f t="shared" si="1"/>
        <v>1003044610</v>
      </c>
      <c r="B13" s="304">
        <v>710.0</v>
      </c>
      <c r="C13" s="305">
        <v>0.07971014492753475</v>
      </c>
      <c r="D13" s="155">
        <v>10030.0</v>
      </c>
      <c r="E13" s="171">
        <v>0.5833333333333334</v>
      </c>
      <c r="F13" s="303" t="s">
        <v>1002</v>
      </c>
      <c r="G13" s="172">
        <v>28740.0</v>
      </c>
      <c r="H13" s="172">
        <v>44610.0</v>
      </c>
      <c r="I13" s="155" t="s">
        <v>100</v>
      </c>
      <c r="J13" s="155" t="s">
        <v>92</v>
      </c>
      <c r="K13" s="155" t="s">
        <v>93</v>
      </c>
      <c r="L13" s="155" t="s">
        <v>102</v>
      </c>
      <c r="M13" s="155"/>
      <c r="N13" s="155" t="s">
        <v>103</v>
      </c>
      <c r="O13" s="155" t="s">
        <v>8748</v>
      </c>
    </row>
    <row r="14" hidden="1">
      <c r="A14" s="155" t="str">
        <f t="shared" si="1"/>
        <v>1736344613</v>
      </c>
      <c r="B14" s="304">
        <v>724.0</v>
      </c>
      <c r="C14" s="305">
        <v>0.08695652173912896</v>
      </c>
      <c r="D14" s="155">
        <v>17363.0</v>
      </c>
      <c r="E14" s="171">
        <v>0.3125</v>
      </c>
      <c r="F14" s="303" t="s">
        <v>1020</v>
      </c>
      <c r="G14" s="172">
        <v>25187.0</v>
      </c>
      <c r="H14" s="172">
        <v>44613.0</v>
      </c>
      <c r="I14" s="155" t="s">
        <v>100</v>
      </c>
      <c r="J14" s="155" t="s">
        <v>87</v>
      </c>
      <c r="K14" s="155" t="s">
        <v>97</v>
      </c>
      <c r="L14" s="155" t="s">
        <v>102</v>
      </c>
      <c r="M14" s="155"/>
      <c r="N14" s="155" t="s">
        <v>103</v>
      </c>
      <c r="O14" s="155" t="s">
        <v>8748</v>
      </c>
    </row>
    <row r="15" hidden="1">
      <c r="A15" s="155" t="str">
        <f t="shared" si="1"/>
        <v>1446644613</v>
      </c>
      <c r="B15" s="304">
        <v>726.0</v>
      </c>
      <c r="C15" s="305">
        <v>0.09420289855072317</v>
      </c>
      <c r="D15" s="155">
        <v>14466.0</v>
      </c>
      <c r="E15" s="171">
        <v>0.3333333333333333</v>
      </c>
      <c r="F15" s="303" t="s">
        <v>1022</v>
      </c>
      <c r="G15" s="172">
        <v>15805.0</v>
      </c>
      <c r="H15" s="172">
        <v>44613.0</v>
      </c>
      <c r="I15" s="155" t="s">
        <v>100</v>
      </c>
      <c r="J15" s="155" t="s">
        <v>92</v>
      </c>
      <c r="K15" s="155" t="s">
        <v>93</v>
      </c>
      <c r="L15" s="155" t="s">
        <v>102</v>
      </c>
      <c r="M15" s="155"/>
      <c r="N15" s="155" t="s">
        <v>103</v>
      </c>
      <c r="O15" s="155" t="s">
        <v>8748</v>
      </c>
    </row>
    <row r="16" hidden="1">
      <c r="A16" s="155" t="str">
        <f t="shared" si="1"/>
        <v>1811144613</v>
      </c>
      <c r="B16" s="304">
        <v>733.0</v>
      </c>
      <c r="C16" s="305">
        <v>0.10144927536231738</v>
      </c>
      <c r="D16" s="155">
        <v>18111.0</v>
      </c>
      <c r="E16" s="171">
        <v>0.3645833333333333</v>
      </c>
      <c r="F16" s="303" t="s">
        <v>1026</v>
      </c>
      <c r="G16" s="172">
        <v>15159.0</v>
      </c>
      <c r="H16" s="172">
        <v>44613.0</v>
      </c>
      <c r="I16" s="155" t="s">
        <v>108</v>
      </c>
      <c r="J16" s="155" t="s">
        <v>87</v>
      </c>
      <c r="K16" s="155" t="s">
        <v>97</v>
      </c>
      <c r="L16" s="155" t="s">
        <v>131</v>
      </c>
      <c r="M16" s="155"/>
      <c r="N16" s="155" t="s">
        <v>103</v>
      </c>
      <c r="O16" s="155" t="s">
        <v>8748</v>
      </c>
    </row>
    <row r="17" hidden="1">
      <c r="A17" s="155" t="str">
        <f t="shared" si="1"/>
        <v>1795144613</v>
      </c>
      <c r="B17" s="304">
        <v>739.0</v>
      </c>
      <c r="C17" s="305">
        <v>0.10869565217391158</v>
      </c>
      <c r="D17" s="155">
        <v>17951.0</v>
      </c>
      <c r="E17" s="171">
        <v>0.3958333333333333</v>
      </c>
      <c r="F17" s="303" t="s">
        <v>1032</v>
      </c>
      <c r="G17" s="172">
        <v>17003.0</v>
      </c>
      <c r="H17" s="172">
        <v>44613.0</v>
      </c>
      <c r="I17" s="155" t="s">
        <v>108</v>
      </c>
      <c r="J17" s="155" t="s">
        <v>87</v>
      </c>
      <c r="K17" s="155" t="s">
        <v>97</v>
      </c>
      <c r="L17" s="155" t="s">
        <v>102</v>
      </c>
      <c r="M17" s="155"/>
      <c r="N17" s="155" t="s">
        <v>103</v>
      </c>
      <c r="O17" s="155" t="s">
        <v>8748</v>
      </c>
    </row>
    <row r="18" hidden="1">
      <c r="A18" s="155" t="str">
        <f t="shared" si="1"/>
        <v>1809444613</v>
      </c>
      <c r="B18" s="304">
        <v>741.0</v>
      </c>
      <c r="C18" s="305">
        <v>0.11594202898550579</v>
      </c>
      <c r="D18" s="155">
        <v>18094.0</v>
      </c>
      <c r="E18" s="171">
        <v>0.40625</v>
      </c>
      <c r="F18" s="303" t="s">
        <v>1036</v>
      </c>
      <c r="G18" s="172">
        <v>26421.0</v>
      </c>
      <c r="H18" s="172">
        <v>44613.0</v>
      </c>
      <c r="I18" s="155" t="s">
        <v>108</v>
      </c>
      <c r="J18" s="155" t="s">
        <v>87</v>
      </c>
      <c r="K18" s="155" t="s">
        <v>97</v>
      </c>
      <c r="L18" s="155" t="s">
        <v>106</v>
      </c>
      <c r="M18" s="155"/>
      <c r="N18" s="155" t="s">
        <v>103</v>
      </c>
      <c r="O18" s="155" t="s">
        <v>8748</v>
      </c>
    </row>
    <row r="19" hidden="1">
      <c r="A19" s="155" t="str">
        <f t="shared" si="1"/>
        <v>1164344613</v>
      </c>
      <c r="B19" s="304">
        <v>742.0</v>
      </c>
      <c r="C19" s="305">
        <v>0.1231884057971</v>
      </c>
      <c r="D19" s="155">
        <v>11643.0</v>
      </c>
      <c r="E19" s="171">
        <v>0.40625</v>
      </c>
      <c r="F19" s="303" t="s">
        <v>1037</v>
      </c>
      <c r="G19" s="172">
        <v>14248.0</v>
      </c>
      <c r="H19" s="172">
        <v>44613.0</v>
      </c>
      <c r="I19" s="155" t="s">
        <v>100</v>
      </c>
      <c r="J19" s="155" t="s">
        <v>92</v>
      </c>
      <c r="K19" s="155" t="s">
        <v>93</v>
      </c>
      <c r="L19" s="155" t="s">
        <v>113</v>
      </c>
      <c r="M19" s="155"/>
      <c r="N19" s="155" t="s">
        <v>103</v>
      </c>
      <c r="O19" s="155" t="s">
        <v>8748</v>
      </c>
    </row>
    <row r="20" hidden="1">
      <c r="A20" s="155" t="str">
        <f t="shared" si="1"/>
        <v>1516344613</v>
      </c>
      <c r="B20" s="304">
        <v>743.0</v>
      </c>
      <c r="C20" s="305">
        <v>0.1304347826086942</v>
      </c>
      <c r="D20" s="155">
        <v>15163.0</v>
      </c>
      <c r="E20" s="171">
        <v>0.40625</v>
      </c>
      <c r="F20" s="303" t="s">
        <v>1038</v>
      </c>
      <c r="G20" s="172">
        <v>17848.0</v>
      </c>
      <c r="H20" s="172">
        <v>44613.0</v>
      </c>
      <c r="I20" s="155" t="s">
        <v>100</v>
      </c>
      <c r="J20" s="155" t="s">
        <v>92</v>
      </c>
      <c r="K20" s="155" t="s">
        <v>101</v>
      </c>
      <c r="L20" s="155" t="s">
        <v>192</v>
      </c>
      <c r="M20" s="155"/>
      <c r="N20" s="155" t="s">
        <v>103</v>
      </c>
      <c r="O20" s="155" t="s">
        <v>8748</v>
      </c>
    </row>
    <row r="21" hidden="1">
      <c r="A21" s="155" t="str">
        <f t="shared" si="1"/>
        <v>1813344613</v>
      </c>
      <c r="B21" s="304">
        <v>747.0</v>
      </c>
      <c r="C21" s="305">
        <v>0.1376811594202884</v>
      </c>
      <c r="D21" s="155">
        <v>18133.0</v>
      </c>
      <c r="E21" s="171">
        <v>0.4166666666666667</v>
      </c>
      <c r="F21" s="303" t="s">
        <v>1040</v>
      </c>
      <c r="G21" s="172">
        <v>20467.0</v>
      </c>
      <c r="H21" s="172">
        <v>44613.0</v>
      </c>
      <c r="I21" s="155" t="s">
        <v>108</v>
      </c>
      <c r="J21" s="155" t="s">
        <v>87</v>
      </c>
      <c r="K21" s="155" t="s">
        <v>97</v>
      </c>
      <c r="L21" s="155" t="s">
        <v>131</v>
      </c>
      <c r="M21" s="155"/>
      <c r="N21" s="155" t="s">
        <v>103</v>
      </c>
      <c r="O21" s="155" t="s">
        <v>8748</v>
      </c>
    </row>
    <row r="22" hidden="1">
      <c r="A22" s="155" t="str">
        <f t="shared" si="1"/>
        <v>1503944613</v>
      </c>
      <c r="B22" s="304">
        <v>748.0</v>
      </c>
      <c r="C22" s="305">
        <v>0.14492753623188262</v>
      </c>
      <c r="D22" s="155">
        <v>15039.0</v>
      </c>
      <c r="E22" s="171">
        <v>0.4166666666666667</v>
      </c>
      <c r="F22" s="303" t="s">
        <v>1041</v>
      </c>
      <c r="G22" s="172">
        <v>19466.0</v>
      </c>
      <c r="H22" s="172">
        <v>44613.0</v>
      </c>
      <c r="I22" s="155" t="s">
        <v>112</v>
      </c>
      <c r="J22" s="155" t="s">
        <v>87</v>
      </c>
      <c r="K22" s="155" t="s">
        <v>88</v>
      </c>
      <c r="L22" s="155" t="s">
        <v>102</v>
      </c>
      <c r="M22" s="155"/>
      <c r="N22" s="155" t="s">
        <v>103</v>
      </c>
      <c r="O22" s="155" t="s">
        <v>8748</v>
      </c>
    </row>
    <row r="23" hidden="1">
      <c r="A23" s="155" t="str">
        <f t="shared" si="1"/>
        <v>1712144613</v>
      </c>
      <c r="B23" s="304">
        <v>752.0</v>
      </c>
      <c r="C23" s="305">
        <v>0.15217391304347683</v>
      </c>
      <c r="D23" s="155">
        <v>17121.0</v>
      </c>
      <c r="E23" s="171">
        <v>0.4375</v>
      </c>
      <c r="F23" s="303" t="s">
        <v>1046</v>
      </c>
      <c r="G23" s="172">
        <v>10085.0</v>
      </c>
      <c r="H23" s="172">
        <v>44613.0</v>
      </c>
      <c r="I23" s="155" t="s">
        <v>100</v>
      </c>
      <c r="J23" s="155" t="s">
        <v>87</v>
      </c>
      <c r="K23" s="155" t="s">
        <v>88</v>
      </c>
      <c r="L23" s="155" t="s">
        <v>224</v>
      </c>
      <c r="M23" s="155"/>
      <c r="N23" s="155" t="s">
        <v>103</v>
      </c>
      <c r="O23" s="155" t="s">
        <v>8748</v>
      </c>
    </row>
    <row r="24" hidden="1">
      <c r="A24" s="155" t="str">
        <f t="shared" si="1"/>
        <v>1473844613</v>
      </c>
      <c r="B24" s="304">
        <v>756.0</v>
      </c>
      <c r="C24" s="305">
        <v>0.15942028985507103</v>
      </c>
      <c r="D24" s="155">
        <v>14738.0</v>
      </c>
      <c r="E24" s="171">
        <v>0.4583333333333333</v>
      </c>
      <c r="F24" s="303" t="s">
        <v>1051</v>
      </c>
      <c r="G24" s="172">
        <v>23696.0</v>
      </c>
      <c r="H24" s="172">
        <v>44613.0</v>
      </c>
      <c r="I24" s="155" t="s">
        <v>112</v>
      </c>
      <c r="J24" s="155" t="s">
        <v>92</v>
      </c>
      <c r="K24" s="155" t="s">
        <v>101</v>
      </c>
      <c r="L24" s="155" t="s">
        <v>102</v>
      </c>
      <c r="M24" s="155"/>
      <c r="N24" s="155" t="s">
        <v>103</v>
      </c>
      <c r="O24" s="155" t="s">
        <v>8748</v>
      </c>
    </row>
    <row r="25" hidden="1">
      <c r="A25" s="155" t="str">
        <f t="shared" si="1"/>
        <v>1448344613</v>
      </c>
      <c r="B25" s="304">
        <v>757.0</v>
      </c>
      <c r="C25" s="305">
        <v>0.16666666666666524</v>
      </c>
      <c r="D25" s="155">
        <v>14483.0</v>
      </c>
      <c r="E25" s="171">
        <v>0.4583333333333333</v>
      </c>
      <c r="F25" s="303" t="s">
        <v>1052</v>
      </c>
      <c r="G25" s="172">
        <v>22579.0</v>
      </c>
      <c r="H25" s="172">
        <v>44613.0</v>
      </c>
      <c r="I25" s="155" t="s">
        <v>112</v>
      </c>
      <c r="J25" s="155" t="s">
        <v>87</v>
      </c>
      <c r="K25" s="155" t="s">
        <v>88</v>
      </c>
      <c r="L25" s="155" t="s">
        <v>102</v>
      </c>
      <c r="M25" s="155"/>
      <c r="N25" s="155" t="s">
        <v>103</v>
      </c>
      <c r="O25" s="155" t="s">
        <v>8748</v>
      </c>
    </row>
    <row r="26" hidden="1">
      <c r="A26" s="155" t="str">
        <f t="shared" si="1"/>
        <v>1602944613</v>
      </c>
      <c r="B26" s="304">
        <v>760.0</v>
      </c>
      <c r="C26" s="305">
        <v>0.17391304347825945</v>
      </c>
      <c r="D26" s="155">
        <v>16029.0</v>
      </c>
      <c r="E26" s="171">
        <v>0.4895833333333333</v>
      </c>
      <c r="F26" s="303" t="s">
        <v>1057</v>
      </c>
      <c r="G26" s="172">
        <v>15431.0</v>
      </c>
      <c r="H26" s="172">
        <v>44613.0</v>
      </c>
      <c r="I26" s="155" t="s">
        <v>100</v>
      </c>
      <c r="J26" s="155" t="s">
        <v>87</v>
      </c>
      <c r="K26" s="155" t="s">
        <v>88</v>
      </c>
      <c r="L26" s="155" t="s">
        <v>224</v>
      </c>
      <c r="M26" s="155"/>
      <c r="N26" s="155" t="s">
        <v>103</v>
      </c>
      <c r="O26" s="155" t="s">
        <v>8748</v>
      </c>
    </row>
    <row r="27" hidden="1">
      <c r="A27" s="155" t="str">
        <f t="shared" si="1"/>
        <v>1204944613</v>
      </c>
      <c r="B27" s="304">
        <v>765.0</v>
      </c>
      <c r="C27" s="305">
        <v>0.18115942028985366</v>
      </c>
      <c r="D27" s="155">
        <v>12049.0</v>
      </c>
      <c r="E27" s="171">
        <v>0.5520833333333334</v>
      </c>
      <c r="F27" s="303" t="s">
        <v>1062</v>
      </c>
      <c r="G27" s="172">
        <v>24229.0</v>
      </c>
      <c r="H27" s="172">
        <v>44613.0</v>
      </c>
      <c r="I27" s="155" t="s">
        <v>112</v>
      </c>
      <c r="J27" s="155" t="s">
        <v>92</v>
      </c>
      <c r="K27" s="155" t="s">
        <v>93</v>
      </c>
      <c r="L27" s="155" t="s">
        <v>1063</v>
      </c>
      <c r="M27" s="155"/>
      <c r="N27" s="155" t="s">
        <v>103</v>
      </c>
      <c r="O27" s="155" t="s">
        <v>8748</v>
      </c>
    </row>
    <row r="28" hidden="1">
      <c r="A28" s="155" t="str">
        <f t="shared" si="1"/>
        <v>1049844613</v>
      </c>
      <c r="B28" s="304">
        <v>767.0</v>
      </c>
      <c r="C28" s="305">
        <v>0.18840579710144786</v>
      </c>
      <c r="D28" s="155">
        <v>10498.0</v>
      </c>
      <c r="E28" s="171">
        <v>0.5625</v>
      </c>
      <c r="F28" s="303" t="s">
        <v>1064</v>
      </c>
      <c r="G28" s="172">
        <v>28308.0</v>
      </c>
      <c r="H28" s="172">
        <v>44613.0</v>
      </c>
      <c r="I28" s="155" t="s">
        <v>112</v>
      </c>
      <c r="J28" s="155" t="s">
        <v>92</v>
      </c>
      <c r="K28" s="155" t="s">
        <v>101</v>
      </c>
      <c r="L28" s="155" t="s">
        <v>102</v>
      </c>
      <c r="M28" s="155"/>
      <c r="N28" s="155" t="s">
        <v>103</v>
      </c>
      <c r="O28" s="155" t="s">
        <v>8748</v>
      </c>
    </row>
    <row r="29" hidden="1">
      <c r="A29" s="155" t="str">
        <f t="shared" si="1"/>
        <v>1182944613</v>
      </c>
      <c r="B29" s="304">
        <v>768.0</v>
      </c>
      <c r="C29" s="305">
        <v>0.19565217391304207</v>
      </c>
      <c r="D29" s="155">
        <v>11829.0</v>
      </c>
      <c r="E29" s="171">
        <v>0.5625</v>
      </c>
      <c r="F29" s="303" t="s">
        <v>1065</v>
      </c>
      <c r="G29" s="172">
        <v>23698.0</v>
      </c>
      <c r="H29" s="172">
        <v>44613.0</v>
      </c>
      <c r="I29" s="155" t="s">
        <v>112</v>
      </c>
      <c r="J29" s="155" t="s">
        <v>92</v>
      </c>
      <c r="K29" s="155" t="s">
        <v>101</v>
      </c>
      <c r="L29" s="155" t="s">
        <v>106</v>
      </c>
      <c r="M29" s="155"/>
      <c r="N29" s="155" t="s">
        <v>103</v>
      </c>
      <c r="O29" s="155" t="s">
        <v>8748</v>
      </c>
    </row>
    <row r="30" hidden="1">
      <c r="A30" s="155" t="str">
        <f t="shared" si="1"/>
        <v>1604544613</v>
      </c>
      <c r="B30" s="304">
        <v>771.0</v>
      </c>
      <c r="C30" s="305">
        <v>0.20289855072463628</v>
      </c>
      <c r="D30" s="155">
        <v>16045.0</v>
      </c>
      <c r="E30" s="171">
        <v>0.5729166666666666</v>
      </c>
      <c r="F30" s="303" t="s">
        <v>1067</v>
      </c>
      <c r="G30" s="172">
        <v>24633.0</v>
      </c>
      <c r="H30" s="172">
        <v>44613.0</v>
      </c>
      <c r="I30" s="155" t="s">
        <v>112</v>
      </c>
      <c r="J30" s="155" t="s">
        <v>92</v>
      </c>
      <c r="K30" s="155" t="s">
        <v>93</v>
      </c>
      <c r="L30" s="155" t="s">
        <v>119</v>
      </c>
      <c r="M30" s="155"/>
      <c r="N30" s="155" t="s">
        <v>103</v>
      </c>
      <c r="O30" s="155" t="s">
        <v>8748</v>
      </c>
    </row>
    <row r="31" hidden="1">
      <c r="A31" s="155" t="str">
        <f t="shared" si="1"/>
        <v>1563844613</v>
      </c>
      <c r="B31" s="304">
        <v>772.0</v>
      </c>
      <c r="C31" s="305">
        <v>0.21014492753623049</v>
      </c>
      <c r="D31" s="155">
        <v>15638.0</v>
      </c>
      <c r="E31" s="171">
        <v>0.5729166666666666</v>
      </c>
      <c r="F31" s="303" t="s">
        <v>1068</v>
      </c>
      <c r="G31" s="172">
        <v>18174.0</v>
      </c>
      <c r="H31" s="172">
        <v>44613.0</v>
      </c>
      <c r="I31" s="155" t="s">
        <v>112</v>
      </c>
      <c r="J31" s="155" t="s">
        <v>92</v>
      </c>
      <c r="K31" s="155" t="s">
        <v>101</v>
      </c>
      <c r="L31" s="155" t="s">
        <v>135</v>
      </c>
      <c r="M31" s="155"/>
      <c r="N31" s="155" t="s">
        <v>103</v>
      </c>
      <c r="O31" s="155" t="s">
        <v>8748</v>
      </c>
    </row>
    <row r="32" hidden="1">
      <c r="A32" s="155" t="str">
        <f t="shared" si="1"/>
        <v>1727144613</v>
      </c>
      <c r="B32" s="304">
        <v>773.0</v>
      </c>
      <c r="C32" s="305">
        <v>0.2173913043478247</v>
      </c>
      <c r="D32" s="155">
        <v>17271.0</v>
      </c>
      <c r="E32" s="171">
        <v>0.5729166666666666</v>
      </c>
      <c r="F32" s="303" t="s">
        <v>1069</v>
      </c>
      <c r="G32" s="172">
        <v>30677.0</v>
      </c>
      <c r="H32" s="172">
        <v>44613.0</v>
      </c>
      <c r="I32" s="155" t="s">
        <v>100</v>
      </c>
      <c r="J32" s="155" t="s">
        <v>87</v>
      </c>
      <c r="K32" s="155" t="s">
        <v>88</v>
      </c>
      <c r="L32" s="155" t="s">
        <v>192</v>
      </c>
      <c r="M32" s="155"/>
      <c r="N32" s="155" t="s">
        <v>103</v>
      </c>
      <c r="O32" s="155" t="s">
        <v>8748</v>
      </c>
    </row>
    <row r="33" hidden="1">
      <c r="A33" s="155" t="str">
        <f t="shared" si="1"/>
        <v>1549144613</v>
      </c>
      <c r="B33" s="304">
        <v>779.0</v>
      </c>
      <c r="C33" s="305">
        <v>0.2246376811594189</v>
      </c>
      <c r="D33" s="155">
        <v>15491.0</v>
      </c>
      <c r="E33" s="171">
        <v>0.59375</v>
      </c>
      <c r="F33" s="303" t="s">
        <v>1073</v>
      </c>
      <c r="G33" s="172">
        <v>17962.0</v>
      </c>
      <c r="H33" s="172">
        <v>44613.0</v>
      </c>
      <c r="I33" s="155" t="s">
        <v>129</v>
      </c>
      <c r="J33" s="155" t="s">
        <v>92</v>
      </c>
      <c r="K33" s="155" t="s">
        <v>93</v>
      </c>
      <c r="L33" s="155" t="s">
        <v>199</v>
      </c>
      <c r="M33" s="155"/>
      <c r="N33" s="155" t="s">
        <v>103</v>
      </c>
      <c r="O33" s="155" t="s">
        <v>8748</v>
      </c>
    </row>
    <row r="34" hidden="1">
      <c r="A34" s="155" t="str">
        <f t="shared" si="1"/>
        <v>1792944613</v>
      </c>
      <c r="B34" s="304">
        <v>780.0</v>
      </c>
      <c r="C34" s="305">
        <v>0.2318840579710131</v>
      </c>
      <c r="D34" s="155">
        <v>17929.0</v>
      </c>
      <c r="E34" s="171">
        <v>0.59375</v>
      </c>
      <c r="F34" s="303" t="s">
        <v>1074</v>
      </c>
      <c r="G34" s="172">
        <v>15674.0</v>
      </c>
      <c r="H34" s="172">
        <v>44613.0</v>
      </c>
      <c r="I34" s="155" t="s">
        <v>112</v>
      </c>
      <c r="J34" s="155" t="s">
        <v>92</v>
      </c>
      <c r="K34" s="155" t="s">
        <v>101</v>
      </c>
      <c r="L34" s="155" t="s">
        <v>131</v>
      </c>
      <c r="M34" s="155"/>
      <c r="N34" s="155" t="s">
        <v>103</v>
      </c>
      <c r="O34" s="155" t="s">
        <v>8748</v>
      </c>
    </row>
    <row r="35" hidden="1">
      <c r="A35" s="155" t="str">
        <f t="shared" si="1"/>
        <v>1666344613</v>
      </c>
      <c r="B35" s="304">
        <v>782.0</v>
      </c>
      <c r="C35" s="305">
        <v>0.23913043478260732</v>
      </c>
      <c r="D35" s="155">
        <v>16663.0</v>
      </c>
      <c r="E35" s="171">
        <v>0.6041666666666666</v>
      </c>
      <c r="F35" s="303" t="s">
        <v>1079</v>
      </c>
      <c r="G35" s="172">
        <v>23574.0</v>
      </c>
      <c r="H35" s="172">
        <v>44613.0</v>
      </c>
      <c r="I35" s="155" t="s">
        <v>100</v>
      </c>
      <c r="J35" s="155" t="s">
        <v>92</v>
      </c>
      <c r="K35" s="155" t="s">
        <v>93</v>
      </c>
      <c r="L35" s="155" t="s">
        <v>224</v>
      </c>
      <c r="M35" s="155"/>
      <c r="N35" s="155" t="s">
        <v>103</v>
      </c>
      <c r="O35" s="155" t="s">
        <v>8748</v>
      </c>
    </row>
    <row r="36" hidden="1">
      <c r="A36" s="155" t="str">
        <f t="shared" si="1"/>
        <v>1289144613</v>
      </c>
      <c r="B36" s="304">
        <v>783.0</v>
      </c>
      <c r="C36" s="305">
        <v>0.24637681159420152</v>
      </c>
      <c r="D36" s="155">
        <v>12891.0</v>
      </c>
      <c r="E36" s="171">
        <v>0.6041666666666666</v>
      </c>
      <c r="F36" s="303" t="s">
        <v>1080</v>
      </c>
      <c r="G36" s="172">
        <v>11364.0</v>
      </c>
      <c r="H36" s="172">
        <v>44613.0</v>
      </c>
      <c r="I36" s="155" t="s">
        <v>112</v>
      </c>
      <c r="J36" s="155" t="s">
        <v>92</v>
      </c>
      <c r="K36" s="155" t="s">
        <v>93</v>
      </c>
      <c r="L36" s="155" t="s">
        <v>135</v>
      </c>
      <c r="M36" s="155"/>
      <c r="N36" s="155" t="s">
        <v>103</v>
      </c>
      <c r="O36" s="155" t="s">
        <v>8748</v>
      </c>
    </row>
    <row r="37" hidden="1">
      <c r="A37" s="155" t="str">
        <f t="shared" si="1"/>
        <v>940744613</v>
      </c>
      <c r="B37" s="304">
        <v>788.0</v>
      </c>
      <c r="C37" s="305">
        <v>0.25362318840579573</v>
      </c>
      <c r="D37" s="155">
        <v>9407.0</v>
      </c>
      <c r="E37" s="171">
        <v>0.6458333333333334</v>
      </c>
      <c r="F37" s="303" t="s">
        <v>1083</v>
      </c>
      <c r="G37" s="172">
        <v>20817.0</v>
      </c>
      <c r="H37" s="172">
        <v>44613.0</v>
      </c>
      <c r="I37" s="155" t="s">
        <v>112</v>
      </c>
      <c r="J37" s="155" t="s">
        <v>92</v>
      </c>
      <c r="K37" s="155" t="s">
        <v>93</v>
      </c>
      <c r="L37" s="155" t="s">
        <v>199</v>
      </c>
      <c r="M37" s="155"/>
      <c r="N37" s="155" t="s">
        <v>103</v>
      </c>
      <c r="O37" s="155" t="s">
        <v>8748</v>
      </c>
    </row>
    <row r="38" hidden="1">
      <c r="A38" s="155" t="str">
        <f t="shared" si="1"/>
        <v>1816844614</v>
      </c>
      <c r="B38" s="304">
        <v>792.0</v>
      </c>
      <c r="C38" s="305">
        <v>0.2608695652173899</v>
      </c>
      <c r="D38" s="155">
        <v>18168.0</v>
      </c>
      <c r="E38" s="171">
        <v>0.34375</v>
      </c>
      <c r="F38" s="303" t="s">
        <v>1089</v>
      </c>
      <c r="G38" s="172">
        <v>19508.0</v>
      </c>
      <c r="H38" s="172">
        <v>44614.0</v>
      </c>
      <c r="I38" s="155" t="s">
        <v>108</v>
      </c>
      <c r="J38" s="155" t="s">
        <v>87</v>
      </c>
      <c r="K38" s="155" t="s">
        <v>97</v>
      </c>
      <c r="L38" s="155" t="s">
        <v>102</v>
      </c>
      <c r="M38" s="155"/>
      <c r="N38" s="155" t="s">
        <v>103</v>
      </c>
      <c r="O38" s="155" t="s">
        <v>8748</v>
      </c>
    </row>
    <row r="39" hidden="1">
      <c r="A39" s="155" t="str">
        <f t="shared" si="1"/>
        <v>1559544614</v>
      </c>
      <c r="B39" s="304">
        <v>795.0</v>
      </c>
      <c r="C39" s="305">
        <v>0.2681159420289841</v>
      </c>
      <c r="D39" s="155">
        <v>15595.0</v>
      </c>
      <c r="E39" s="171">
        <v>0.3541666666666667</v>
      </c>
      <c r="F39" s="303" t="s">
        <v>1091</v>
      </c>
      <c r="G39" s="172">
        <v>16882.0</v>
      </c>
      <c r="H39" s="172">
        <v>44614.0</v>
      </c>
      <c r="I39" s="155" t="s">
        <v>112</v>
      </c>
      <c r="J39" s="155" t="s">
        <v>92</v>
      </c>
      <c r="K39" s="155" t="s">
        <v>101</v>
      </c>
      <c r="L39" s="155" t="s">
        <v>119</v>
      </c>
      <c r="M39" s="155"/>
      <c r="N39" s="155" t="s">
        <v>103</v>
      </c>
      <c r="O39" s="155" t="s">
        <v>8748</v>
      </c>
    </row>
    <row r="40" hidden="1">
      <c r="A40" s="155" t="str">
        <f t="shared" si="1"/>
        <v>1531544614</v>
      </c>
      <c r="B40" s="304">
        <v>796.0</v>
      </c>
      <c r="C40" s="305">
        <v>0.27536231884057827</v>
      </c>
      <c r="D40" s="155">
        <v>15315.0</v>
      </c>
      <c r="E40" s="171">
        <v>0.375</v>
      </c>
      <c r="F40" s="303" t="s">
        <v>1094</v>
      </c>
      <c r="G40" s="172">
        <v>23045.0</v>
      </c>
      <c r="H40" s="172">
        <v>44614.0</v>
      </c>
      <c r="I40" s="155" t="s">
        <v>100</v>
      </c>
      <c r="J40" s="155" t="s">
        <v>92</v>
      </c>
      <c r="K40" s="155" t="s">
        <v>93</v>
      </c>
      <c r="L40" s="155" t="s">
        <v>106</v>
      </c>
      <c r="M40" s="155"/>
      <c r="N40" s="155" t="s">
        <v>103</v>
      </c>
      <c r="O40" s="155" t="s">
        <v>8748</v>
      </c>
    </row>
    <row r="41" hidden="1">
      <c r="A41" s="155" t="str">
        <f t="shared" si="1"/>
        <v>1771044614</v>
      </c>
      <c r="B41" s="304">
        <v>798.0</v>
      </c>
      <c r="C41" s="305">
        <v>0.28260869565217245</v>
      </c>
      <c r="D41" s="155">
        <v>17710.0</v>
      </c>
      <c r="E41" s="171">
        <v>0.3854166666666667</v>
      </c>
      <c r="F41" s="303" t="s">
        <v>1095</v>
      </c>
      <c r="G41" s="172">
        <v>19920.0</v>
      </c>
      <c r="H41" s="172">
        <v>44614.0</v>
      </c>
      <c r="I41" s="155" t="s">
        <v>112</v>
      </c>
      <c r="J41" s="155" t="s">
        <v>87</v>
      </c>
      <c r="K41" s="155" t="s">
        <v>88</v>
      </c>
      <c r="L41" s="155" t="s">
        <v>119</v>
      </c>
      <c r="M41" s="155"/>
      <c r="N41" s="155" t="s">
        <v>103</v>
      </c>
      <c r="O41" s="155" t="s">
        <v>8748</v>
      </c>
    </row>
    <row r="42" hidden="1">
      <c r="A42" s="155" t="str">
        <f t="shared" si="1"/>
        <v>1801744614</v>
      </c>
      <c r="B42" s="304">
        <v>803.0</v>
      </c>
      <c r="C42" s="305">
        <v>0.2898550724637666</v>
      </c>
      <c r="D42" s="155">
        <v>18017.0</v>
      </c>
      <c r="E42" s="171">
        <v>0.3958333333333333</v>
      </c>
      <c r="F42" s="303" t="s">
        <v>1097</v>
      </c>
      <c r="G42" s="172">
        <v>24651.0</v>
      </c>
      <c r="H42" s="172">
        <v>44614.0</v>
      </c>
      <c r="I42" s="155" t="s">
        <v>108</v>
      </c>
      <c r="J42" s="155" t="s">
        <v>87</v>
      </c>
      <c r="K42" s="155" t="s">
        <v>97</v>
      </c>
      <c r="L42" s="155" t="s">
        <v>131</v>
      </c>
      <c r="M42" s="155"/>
      <c r="N42" s="155" t="s">
        <v>103</v>
      </c>
      <c r="O42" s="155" t="s">
        <v>8748</v>
      </c>
    </row>
    <row r="43" hidden="1">
      <c r="A43" s="155" t="str">
        <f t="shared" si="1"/>
        <v>1753344614</v>
      </c>
      <c r="B43" s="304">
        <v>805.0</v>
      </c>
      <c r="C43" s="305">
        <v>0.2971014492753608</v>
      </c>
      <c r="D43" s="155">
        <v>17533.0</v>
      </c>
      <c r="E43" s="171">
        <v>0.40625</v>
      </c>
      <c r="F43" s="303" t="s">
        <v>1102</v>
      </c>
      <c r="G43" s="172">
        <v>24130.0</v>
      </c>
      <c r="H43" s="172">
        <v>44614.0</v>
      </c>
      <c r="I43" s="155" t="s">
        <v>129</v>
      </c>
      <c r="J43" s="155" t="s">
        <v>92</v>
      </c>
      <c r="K43" s="155" t="s">
        <v>93</v>
      </c>
      <c r="L43" s="155" t="s">
        <v>813</v>
      </c>
      <c r="M43" s="155"/>
      <c r="N43" s="155" t="s">
        <v>103</v>
      </c>
      <c r="O43" s="155" t="s">
        <v>8748</v>
      </c>
    </row>
    <row r="44" hidden="1">
      <c r="A44" s="155" t="str">
        <f t="shared" si="1"/>
        <v>1590744614</v>
      </c>
      <c r="B44" s="304">
        <v>808.0</v>
      </c>
      <c r="C44" s="305">
        <v>0.304347826086955</v>
      </c>
      <c r="D44" s="155">
        <v>15907.0</v>
      </c>
      <c r="E44" s="171">
        <v>0.4166666666666667</v>
      </c>
      <c r="F44" s="303" t="s">
        <v>1095</v>
      </c>
      <c r="G44" s="172">
        <v>31056.0</v>
      </c>
      <c r="H44" s="172">
        <v>44614.0</v>
      </c>
      <c r="I44" s="155" t="s">
        <v>112</v>
      </c>
      <c r="J44" s="155" t="s">
        <v>92</v>
      </c>
      <c r="K44" s="155" t="s">
        <v>101</v>
      </c>
      <c r="L44" s="155" t="s">
        <v>549</v>
      </c>
      <c r="M44" s="155"/>
      <c r="N44" s="155" t="s">
        <v>103</v>
      </c>
      <c r="O44" s="155" t="s">
        <v>8748</v>
      </c>
    </row>
    <row r="45" hidden="1">
      <c r="A45" s="155" t="str">
        <f t="shared" si="1"/>
        <v>947144614</v>
      </c>
      <c r="B45" s="304">
        <v>809.0</v>
      </c>
      <c r="C45" s="305">
        <v>0.31159420289854917</v>
      </c>
      <c r="D45" s="155">
        <v>9471.0</v>
      </c>
      <c r="E45" s="171">
        <v>0.4166666666666667</v>
      </c>
      <c r="F45" s="303" t="s">
        <v>1104</v>
      </c>
      <c r="G45" s="172">
        <v>23973.0</v>
      </c>
      <c r="H45" s="172">
        <v>44614.0</v>
      </c>
      <c r="I45" s="155" t="s">
        <v>100</v>
      </c>
      <c r="J45" s="155" t="s">
        <v>92</v>
      </c>
      <c r="K45" s="155" t="s">
        <v>93</v>
      </c>
      <c r="L45" s="155" t="s">
        <v>131</v>
      </c>
      <c r="M45" s="155"/>
      <c r="N45" s="155" t="s">
        <v>103</v>
      </c>
      <c r="O45" s="155" t="s">
        <v>8748</v>
      </c>
    </row>
    <row r="46" hidden="1">
      <c r="A46" s="155" t="str">
        <f t="shared" si="1"/>
        <v>1697344614</v>
      </c>
      <c r="B46" s="304">
        <v>810.0</v>
      </c>
      <c r="C46" s="305">
        <v>0.31884057971014335</v>
      </c>
      <c r="D46" s="155">
        <v>16973.0</v>
      </c>
      <c r="E46" s="171">
        <v>0.4375</v>
      </c>
      <c r="F46" s="303" t="s">
        <v>1107</v>
      </c>
      <c r="G46" s="172">
        <v>24541.0</v>
      </c>
      <c r="H46" s="172">
        <v>44614.0</v>
      </c>
      <c r="I46" s="155" t="s">
        <v>112</v>
      </c>
      <c r="J46" s="155" t="s">
        <v>92</v>
      </c>
      <c r="K46" s="155" t="s">
        <v>93</v>
      </c>
      <c r="L46" s="155" t="s">
        <v>224</v>
      </c>
      <c r="M46" s="155"/>
      <c r="N46" s="155" t="s">
        <v>103</v>
      </c>
      <c r="O46" s="155" t="s">
        <v>8748</v>
      </c>
    </row>
    <row r="47" hidden="1">
      <c r="A47" s="155" t="str">
        <f t="shared" si="1"/>
        <v>1287844614</v>
      </c>
      <c r="B47" s="304">
        <v>811.0</v>
      </c>
      <c r="C47" s="305">
        <v>0.3260869565217375</v>
      </c>
      <c r="D47" s="155">
        <v>12878.0</v>
      </c>
      <c r="E47" s="171">
        <v>0.4375</v>
      </c>
      <c r="F47" s="303" t="s">
        <v>1108</v>
      </c>
      <c r="G47" s="172">
        <v>28115.0</v>
      </c>
      <c r="H47" s="172">
        <v>44614.0</v>
      </c>
      <c r="I47" s="155" t="s">
        <v>112</v>
      </c>
      <c r="J47" s="155" t="s">
        <v>92</v>
      </c>
      <c r="K47" s="155" t="s">
        <v>101</v>
      </c>
      <c r="L47" s="155" t="s">
        <v>106</v>
      </c>
      <c r="M47" s="155"/>
      <c r="N47" s="155" t="s">
        <v>103</v>
      </c>
      <c r="O47" s="155" t="s">
        <v>8748</v>
      </c>
    </row>
    <row r="48" hidden="1">
      <c r="A48" s="155" t="str">
        <f t="shared" si="1"/>
        <v>1739244614</v>
      </c>
      <c r="B48" s="304">
        <v>814.0</v>
      </c>
      <c r="C48" s="305">
        <v>0.3333333333333317</v>
      </c>
      <c r="D48" s="155">
        <v>17392.0</v>
      </c>
      <c r="E48" s="171">
        <v>0.4479166666666667</v>
      </c>
      <c r="F48" s="303" t="s">
        <v>1109</v>
      </c>
      <c r="G48" s="172">
        <v>15475.0</v>
      </c>
      <c r="H48" s="172">
        <v>44614.0</v>
      </c>
      <c r="I48" s="155" t="s">
        <v>108</v>
      </c>
      <c r="J48" s="155" t="s">
        <v>87</v>
      </c>
      <c r="K48" s="155" t="s">
        <v>97</v>
      </c>
      <c r="L48" s="155" t="s">
        <v>199</v>
      </c>
      <c r="M48" s="155"/>
      <c r="N48" s="155" t="s">
        <v>103</v>
      </c>
      <c r="O48" s="155" t="s">
        <v>8748</v>
      </c>
    </row>
    <row r="49" hidden="1">
      <c r="A49" s="155" t="str">
        <f t="shared" si="1"/>
        <v>997944614</v>
      </c>
      <c r="B49" s="304">
        <v>815.0</v>
      </c>
      <c r="C49" s="305">
        <v>0.3405797101449259</v>
      </c>
      <c r="D49" s="155">
        <v>9979.0</v>
      </c>
      <c r="E49" s="171">
        <v>0.4479166666666667</v>
      </c>
      <c r="F49" s="303" t="s">
        <v>1110</v>
      </c>
      <c r="G49" s="172">
        <v>16425.0</v>
      </c>
      <c r="H49" s="172">
        <v>44614.0</v>
      </c>
      <c r="I49" s="155" t="s">
        <v>112</v>
      </c>
      <c r="J49" s="155" t="s">
        <v>92</v>
      </c>
      <c r="K49" s="155" t="s">
        <v>101</v>
      </c>
      <c r="L49" s="155" t="s">
        <v>102</v>
      </c>
      <c r="M49" s="155"/>
      <c r="N49" s="155" t="s">
        <v>103</v>
      </c>
      <c r="O49" s="155" t="s">
        <v>8748</v>
      </c>
    </row>
    <row r="50" hidden="1">
      <c r="A50" s="155" t="str">
        <f t="shared" si="1"/>
        <v>1813244614</v>
      </c>
      <c r="B50" s="304">
        <v>816.0</v>
      </c>
      <c r="C50" s="305">
        <v>0.34782608695652006</v>
      </c>
      <c r="D50" s="155">
        <v>18132.0</v>
      </c>
      <c r="E50" s="171">
        <v>0.46875</v>
      </c>
      <c r="F50" s="303" t="s">
        <v>1113</v>
      </c>
      <c r="G50" s="172">
        <v>18736.0</v>
      </c>
      <c r="H50" s="172">
        <v>44614.0</v>
      </c>
      <c r="I50" s="155" t="s">
        <v>129</v>
      </c>
      <c r="J50" s="155" t="s">
        <v>87</v>
      </c>
      <c r="K50" s="155" t="s">
        <v>97</v>
      </c>
      <c r="L50" s="155" t="s">
        <v>131</v>
      </c>
      <c r="M50" s="155"/>
      <c r="N50" s="155" t="s">
        <v>103</v>
      </c>
      <c r="O50" s="155" t="s">
        <v>8748</v>
      </c>
    </row>
    <row r="51" hidden="1">
      <c r="A51" s="155" t="str">
        <f t="shared" si="1"/>
        <v>1816544614</v>
      </c>
      <c r="B51" s="304">
        <v>818.0</v>
      </c>
      <c r="C51" s="305">
        <v>0.35507246376811424</v>
      </c>
      <c r="D51" s="155">
        <v>18165.0</v>
      </c>
      <c r="E51" s="171">
        <v>0.5416666666666666</v>
      </c>
      <c r="F51" s="303" t="s">
        <v>1115</v>
      </c>
      <c r="G51" s="172">
        <v>21830.0</v>
      </c>
      <c r="H51" s="172">
        <v>44614.0</v>
      </c>
      <c r="I51" s="155" t="s">
        <v>108</v>
      </c>
      <c r="J51" s="155" t="s">
        <v>87</v>
      </c>
      <c r="K51" s="155" t="s">
        <v>97</v>
      </c>
      <c r="L51" s="155" t="s">
        <v>102</v>
      </c>
      <c r="M51" s="155"/>
      <c r="N51" s="155" t="s">
        <v>103</v>
      </c>
      <c r="O51" s="155" t="s">
        <v>8748</v>
      </c>
    </row>
    <row r="52" hidden="1">
      <c r="A52" s="155" t="str">
        <f t="shared" si="1"/>
        <v>1684244614</v>
      </c>
      <c r="B52" s="304">
        <v>819.0</v>
      </c>
      <c r="C52" s="305">
        <v>0.3623188405797084</v>
      </c>
      <c r="D52" s="155">
        <v>16842.0</v>
      </c>
      <c r="E52" s="171">
        <v>0.5416666666666666</v>
      </c>
      <c r="F52" s="303" t="s">
        <v>1116</v>
      </c>
      <c r="G52" s="172">
        <v>21658.0</v>
      </c>
      <c r="H52" s="172">
        <v>44614.0</v>
      </c>
      <c r="I52" s="155" t="s">
        <v>112</v>
      </c>
      <c r="J52" s="155" t="s">
        <v>92</v>
      </c>
      <c r="K52" s="155" t="s">
        <v>101</v>
      </c>
      <c r="L52" s="155" t="s">
        <v>106</v>
      </c>
      <c r="M52" s="155"/>
      <c r="N52" s="155" t="s">
        <v>103</v>
      </c>
      <c r="O52" s="155" t="s">
        <v>8748</v>
      </c>
    </row>
    <row r="53" hidden="1">
      <c r="A53" s="155" t="str">
        <f t="shared" si="1"/>
        <v>1592544614</v>
      </c>
      <c r="B53" s="304">
        <v>820.0</v>
      </c>
      <c r="C53" s="305">
        <v>0.3695652173913026</v>
      </c>
      <c r="D53" s="155">
        <v>15925.0</v>
      </c>
      <c r="E53" s="171">
        <v>0.5520833333333334</v>
      </c>
      <c r="F53" s="303" t="s">
        <v>1117</v>
      </c>
      <c r="G53" s="172">
        <v>14629.0</v>
      </c>
      <c r="H53" s="172">
        <v>44614.0</v>
      </c>
      <c r="I53" s="155" t="s">
        <v>100</v>
      </c>
      <c r="J53" s="155" t="s">
        <v>87</v>
      </c>
      <c r="K53" s="155" t="s">
        <v>88</v>
      </c>
      <c r="L53" s="155" t="s">
        <v>135</v>
      </c>
      <c r="M53" s="155"/>
      <c r="N53" s="155" t="s">
        <v>103</v>
      </c>
      <c r="O53" s="155" t="s">
        <v>8748</v>
      </c>
    </row>
    <row r="54" hidden="1">
      <c r="A54" s="155" t="str">
        <f t="shared" si="1"/>
        <v>1510244614</v>
      </c>
      <c r="B54" s="304">
        <v>821.0</v>
      </c>
      <c r="C54" s="305">
        <v>0.3768115942028968</v>
      </c>
      <c r="D54" s="155">
        <v>15102.0</v>
      </c>
      <c r="E54" s="171">
        <v>0.5520833333333334</v>
      </c>
      <c r="F54" s="303" t="s">
        <v>1118</v>
      </c>
      <c r="G54" s="172">
        <v>24527.0</v>
      </c>
      <c r="H54" s="172">
        <v>44614.0</v>
      </c>
      <c r="I54" s="155" t="s">
        <v>112</v>
      </c>
      <c r="J54" s="155" t="s">
        <v>92</v>
      </c>
      <c r="K54" s="155" t="s">
        <v>93</v>
      </c>
      <c r="L54" s="155" t="s">
        <v>131</v>
      </c>
      <c r="M54" s="155"/>
      <c r="N54" s="155" t="s">
        <v>103</v>
      </c>
      <c r="O54" s="155" t="s">
        <v>8748</v>
      </c>
    </row>
    <row r="55" hidden="1">
      <c r="A55" s="155" t="str">
        <f t="shared" si="1"/>
        <v>1413544614</v>
      </c>
      <c r="B55" s="304">
        <v>826.0</v>
      </c>
      <c r="C55" s="305">
        <v>0.38405797101449096</v>
      </c>
      <c r="D55" s="155">
        <v>14135.0</v>
      </c>
      <c r="E55" s="171">
        <v>0.5625</v>
      </c>
      <c r="F55" s="303" t="s">
        <v>1119</v>
      </c>
      <c r="G55" s="172">
        <v>17862.0</v>
      </c>
      <c r="H55" s="172">
        <v>44614.0</v>
      </c>
      <c r="I55" s="155" t="s">
        <v>112</v>
      </c>
      <c r="J55" s="155" t="s">
        <v>87</v>
      </c>
      <c r="K55" s="155" t="s">
        <v>88</v>
      </c>
      <c r="L55" s="155" t="s">
        <v>131</v>
      </c>
      <c r="M55" s="155"/>
      <c r="N55" s="155" t="s">
        <v>103</v>
      </c>
      <c r="O55" s="155" t="s">
        <v>8748</v>
      </c>
    </row>
    <row r="56" hidden="1">
      <c r="A56" s="155" t="str">
        <f t="shared" si="1"/>
        <v>1022644614</v>
      </c>
      <c r="B56" s="304">
        <v>827.0</v>
      </c>
      <c r="C56" s="305">
        <v>0.39130434782608514</v>
      </c>
      <c r="D56" s="155">
        <v>10226.0</v>
      </c>
      <c r="E56" s="171">
        <v>0.5625</v>
      </c>
      <c r="F56" s="303" t="s">
        <v>1120</v>
      </c>
      <c r="G56" s="172">
        <v>24555.0</v>
      </c>
      <c r="H56" s="172">
        <v>44614.0</v>
      </c>
      <c r="I56" s="155" t="s">
        <v>100</v>
      </c>
      <c r="J56" s="155" t="s">
        <v>92</v>
      </c>
      <c r="K56" s="155" t="s">
        <v>101</v>
      </c>
      <c r="L56" s="155" t="s">
        <v>106</v>
      </c>
      <c r="M56" s="155"/>
      <c r="N56" s="155" t="s">
        <v>103</v>
      </c>
      <c r="O56" s="155" t="s">
        <v>8748</v>
      </c>
    </row>
    <row r="57" hidden="1">
      <c r="A57" s="155" t="str">
        <f t="shared" si="1"/>
        <v>1481444614</v>
      </c>
      <c r="B57" s="304">
        <v>829.0</v>
      </c>
      <c r="C57" s="305">
        <v>0.3985507246376793</v>
      </c>
      <c r="D57" s="155">
        <v>14814.0</v>
      </c>
      <c r="E57" s="171">
        <v>0.5729166666666666</v>
      </c>
      <c r="F57" s="303" t="s">
        <v>1125</v>
      </c>
      <c r="G57" s="172">
        <v>20167.0</v>
      </c>
      <c r="H57" s="172">
        <v>44614.0</v>
      </c>
      <c r="I57" s="155" t="s">
        <v>112</v>
      </c>
      <c r="J57" s="155" t="s">
        <v>87</v>
      </c>
      <c r="K57" s="155" t="s">
        <v>88</v>
      </c>
      <c r="L57" s="155" t="s">
        <v>131</v>
      </c>
      <c r="M57" s="155"/>
      <c r="N57" s="155" t="s">
        <v>103</v>
      </c>
      <c r="O57" s="155" t="s">
        <v>8748</v>
      </c>
    </row>
    <row r="58" hidden="1">
      <c r="A58" s="155" t="str">
        <f t="shared" si="1"/>
        <v>1190644614</v>
      </c>
      <c r="B58" s="304">
        <v>833.0</v>
      </c>
      <c r="C58" s="305">
        <v>0.4057971014492735</v>
      </c>
      <c r="D58" s="155">
        <v>11906.0</v>
      </c>
      <c r="E58" s="171">
        <v>0.6041666666666666</v>
      </c>
      <c r="F58" s="303" t="s">
        <v>1130</v>
      </c>
      <c r="G58" s="172">
        <v>22067.0</v>
      </c>
      <c r="H58" s="172">
        <v>44614.0</v>
      </c>
      <c r="I58" s="155" t="s">
        <v>100</v>
      </c>
      <c r="J58" s="155" t="s">
        <v>92</v>
      </c>
      <c r="K58" s="155" t="s">
        <v>101</v>
      </c>
      <c r="L58" s="155" t="s">
        <v>135</v>
      </c>
      <c r="M58" s="155"/>
      <c r="N58" s="155" t="s">
        <v>103</v>
      </c>
      <c r="O58" s="155" t="s">
        <v>8748</v>
      </c>
    </row>
    <row r="59" hidden="1">
      <c r="A59" s="155" t="str">
        <f t="shared" si="1"/>
        <v>1116544614</v>
      </c>
      <c r="B59" s="304">
        <v>836.0</v>
      </c>
      <c r="C59" s="305">
        <v>0.4130434782608677</v>
      </c>
      <c r="D59" s="155">
        <v>11165.0</v>
      </c>
      <c r="E59" s="171">
        <v>0.6145833333333334</v>
      </c>
      <c r="F59" s="303" t="s">
        <v>1131</v>
      </c>
      <c r="G59" s="172">
        <v>17791.0</v>
      </c>
      <c r="H59" s="172">
        <v>44614.0</v>
      </c>
      <c r="I59" s="155" t="s">
        <v>100</v>
      </c>
      <c r="J59" s="155" t="s">
        <v>92</v>
      </c>
      <c r="K59" s="155" t="s">
        <v>101</v>
      </c>
      <c r="L59" s="155" t="s">
        <v>102</v>
      </c>
      <c r="M59" s="155"/>
      <c r="N59" s="155" t="s">
        <v>103</v>
      </c>
      <c r="O59" s="155" t="s">
        <v>8748</v>
      </c>
    </row>
    <row r="60" hidden="1">
      <c r="A60" s="155" t="str">
        <f t="shared" si="1"/>
        <v>1375744614</v>
      </c>
      <c r="B60" s="304">
        <v>837.0</v>
      </c>
      <c r="C60" s="305">
        <v>0.42028985507246186</v>
      </c>
      <c r="D60" s="155">
        <v>13757.0</v>
      </c>
      <c r="E60" s="171">
        <v>0.6354166666666666</v>
      </c>
      <c r="F60" s="303" t="s">
        <v>1134</v>
      </c>
      <c r="G60" s="172">
        <v>24280.0</v>
      </c>
      <c r="H60" s="172">
        <v>44614.0</v>
      </c>
      <c r="I60" s="155" t="s">
        <v>112</v>
      </c>
      <c r="J60" s="155" t="s">
        <v>87</v>
      </c>
      <c r="K60" s="155" t="s">
        <v>97</v>
      </c>
      <c r="L60" s="155" t="s">
        <v>131</v>
      </c>
      <c r="M60" s="155"/>
      <c r="N60" s="155" t="s">
        <v>103</v>
      </c>
      <c r="O60" s="155" t="s">
        <v>8748</v>
      </c>
    </row>
    <row r="61" hidden="1">
      <c r="A61" s="155" t="str">
        <f t="shared" si="1"/>
        <v>1783344614</v>
      </c>
      <c r="B61" s="304">
        <v>838.0</v>
      </c>
      <c r="C61" s="305">
        <v>0.42753623188405604</v>
      </c>
      <c r="D61" s="155">
        <v>17833.0</v>
      </c>
      <c r="E61" s="171">
        <v>0.6354166666666666</v>
      </c>
      <c r="F61" s="303" t="s">
        <v>1135</v>
      </c>
      <c r="G61" s="172">
        <v>16597.0</v>
      </c>
      <c r="H61" s="172">
        <v>44614.0</v>
      </c>
      <c r="I61" s="155" t="s">
        <v>112</v>
      </c>
      <c r="J61" s="155" t="s">
        <v>92</v>
      </c>
      <c r="K61" s="155" t="s">
        <v>93</v>
      </c>
      <c r="L61" s="155" t="s">
        <v>199</v>
      </c>
      <c r="M61" s="155"/>
      <c r="N61" s="155" t="s">
        <v>103</v>
      </c>
      <c r="O61" s="155" t="s">
        <v>8748</v>
      </c>
    </row>
    <row r="62" hidden="1">
      <c r="A62" s="155" t="str">
        <f t="shared" si="1"/>
        <v>1101744615</v>
      </c>
      <c r="B62" s="304">
        <v>841.0</v>
      </c>
      <c r="C62" s="305">
        <v>0.4347826086956502</v>
      </c>
      <c r="D62" s="155">
        <v>11017.0</v>
      </c>
      <c r="E62" s="171">
        <v>0.3333333333333333</v>
      </c>
      <c r="F62" s="303" t="s">
        <v>1139</v>
      </c>
      <c r="G62" s="172">
        <v>22235.0</v>
      </c>
      <c r="H62" s="172">
        <v>44615.0</v>
      </c>
      <c r="I62" s="155" t="s">
        <v>112</v>
      </c>
      <c r="J62" s="155" t="s">
        <v>92</v>
      </c>
      <c r="K62" s="155" t="s">
        <v>101</v>
      </c>
      <c r="L62" s="155" t="s">
        <v>102</v>
      </c>
      <c r="M62" s="155"/>
      <c r="N62" s="155" t="s">
        <v>103</v>
      </c>
      <c r="O62" s="155" t="s">
        <v>8748</v>
      </c>
    </row>
    <row r="63" hidden="1">
      <c r="A63" s="155" t="str">
        <f t="shared" si="1"/>
        <v>1570644615</v>
      </c>
      <c r="B63" s="304">
        <v>842.0</v>
      </c>
      <c r="C63" s="305">
        <v>0.4420289855072444</v>
      </c>
      <c r="D63" s="155">
        <v>15706.0</v>
      </c>
      <c r="E63" s="171">
        <v>0.34375</v>
      </c>
      <c r="F63" s="303" t="s">
        <v>1140</v>
      </c>
      <c r="G63" s="172">
        <v>28206.0</v>
      </c>
      <c r="H63" s="172">
        <v>44615.0</v>
      </c>
      <c r="I63" s="155" t="s">
        <v>112</v>
      </c>
      <c r="J63" s="155" t="s">
        <v>92</v>
      </c>
      <c r="K63" s="155" t="s">
        <v>101</v>
      </c>
      <c r="L63" s="155" t="s">
        <v>106</v>
      </c>
      <c r="M63" s="155"/>
      <c r="N63" s="155" t="s">
        <v>103</v>
      </c>
      <c r="O63" s="155" t="s">
        <v>8748</v>
      </c>
    </row>
    <row r="64" hidden="1">
      <c r="A64" s="155" t="str">
        <f t="shared" si="1"/>
        <v>1607244615</v>
      </c>
      <c r="B64" s="304">
        <v>848.0</v>
      </c>
      <c r="C64" s="305">
        <v>0.4492753623188386</v>
      </c>
      <c r="D64" s="155">
        <v>16072.0</v>
      </c>
      <c r="E64" s="171">
        <v>0.3854166666666667</v>
      </c>
      <c r="F64" s="303" t="s">
        <v>1145</v>
      </c>
      <c r="G64" s="172">
        <v>19202.0</v>
      </c>
      <c r="H64" s="172">
        <v>44615.0</v>
      </c>
      <c r="I64" s="155" t="s">
        <v>112</v>
      </c>
      <c r="J64" s="155" t="s">
        <v>92</v>
      </c>
      <c r="K64" s="155" t="s">
        <v>101</v>
      </c>
      <c r="L64" s="155" t="s">
        <v>192</v>
      </c>
      <c r="M64" s="155"/>
      <c r="N64" s="155" t="s">
        <v>103</v>
      </c>
      <c r="O64" s="155" t="s">
        <v>8748</v>
      </c>
    </row>
    <row r="65" hidden="1">
      <c r="A65" s="155" t="str">
        <f t="shared" si="1"/>
        <v>1565344615</v>
      </c>
      <c r="B65" s="304">
        <v>851.0</v>
      </c>
      <c r="C65" s="305">
        <v>0.45652173913043276</v>
      </c>
      <c r="D65" s="155">
        <v>15653.0</v>
      </c>
      <c r="E65" s="171">
        <v>0.40625</v>
      </c>
      <c r="F65" s="303" t="s">
        <v>1147</v>
      </c>
      <c r="G65" s="172">
        <v>18431.0</v>
      </c>
      <c r="H65" s="172">
        <v>44615.0</v>
      </c>
      <c r="I65" s="155" t="s">
        <v>100</v>
      </c>
      <c r="J65" s="155" t="s">
        <v>92</v>
      </c>
      <c r="K65" s="155" t="s">
        <v>93</v>
      </c>
      <c r="L65" s="155" t="s">
        <v>199</v>
      </c>
      <c r="M65" s="155"/>
      <c r="N65" s="155" t="s">
        <v>103</v>
      </c>
      <c r="O65" s="155" t="s">
        <v>8748</v>
      </c>
    </row>
    <row r="66" hidden="1">
      <c r="A66" s="155" t="str">
        <f t="shared" si="1"/>
        <v>1373944615</v>
      </c>
      <c r="B66" s="304">
        <v>853.0</v>
      </c>
      <c r="C66" s="305">
        <v>0.46376811594202694</v>
      </c>
      <c r="D66" s="155">
        <v>13739.0</v>
      </c>
      <c r="E66" s="171">
        <v>0.4166666666666667</v>
      </c>
      <c r="F66" s="303" t="s">
        <v>1150</v>
      </c>
      <c r="G66" s="172">
        <v>22361.0</v>
      </c>
      <c r="H66" s="172">
        <v>44615.0</v>
      </c>
      <c r="I66" s="155" t="s">
        <v>112</v>
      </c>
      <c r="J66" s="155" t="s">
        <v>92</v>
      </c>
      <c r="K66" s="155" t="s">
        <v>93</v>
      </c>
      <c r="L66" s="155" t="s">
        <v>102</v>
      </c>
      <c r="M66" s="155"/>
      <c r="N66" s="155" t="s">
        <v>103</v>
      </c>
      <c r="O66" s="155" t="s">
        <v>8748</v>
      </c>
    </row>
    <row r="67" hidden="1">
      <c r="A67" s="155" t="str">
        <f t="shared" si="1"/>
        <v>1005044615</v>
      </c>
      <c r="B67" s="304">
        <v>854.0</v>
      </c>
      <c r="C67" s="305">
        <v>0.4710144927536211</v>
      </c>
      <c r="D67" s="155">
        <v>10050.0</v>
      </c>
      <c r="E67" s="171">
        <v>0.4166666666666667</v>
      </c>
      <c r="F67" s="303" t="s">
        <v>1151</v>
      </c>
      <c r="G67" s="172">
        <v>17254.0</v>
      </c>
      <c r="H67" s="172">
        <v>44615.0</v>
      </c>
      <c r="I67" s="155" t="s">
        <v>100</v>
      </c>
      <c r="J67" s="155" t="s">
        <v>92</v>
      </c>
      <c r="K67" s="155" t="s">
        <v>101</v>
      </c>
      <c r="L67" s="155" t="s">
        <v>131</v>
      </c>
      <c r="M67" s="155"/>
      <c r="N67" s="155" t="s">
        <v>103</v>
      </c>
      <c r="O67" s="155" t="s">
        <v>8748</v>
      </c>
    </row>
    <row r="68" hidden="1">
      <c r="A68" s="155" t="str">
        <f t="shared" si="1"/>
        <v>1025544615</v>
      </c>
      <c r="B68" s="304">
        <v>855.0</v>
      </c>
      <c r="C68" s="305">
        <v>0.4782608695652153</v>
      </c>
      <c r="D68" s="155">
        <v>10255.0</v>
      </c>
      <c r="E68" s="171">
        <v>0.4270833333333333</v>
      </c>
      <c r="F68" s="303" t="s">
        <v>1153</v>
      </c>
      <c r="G68" s="172">
        <v>17542.0</v>
      </c>
      <c r="H68" s="172">
        <v>44615.0</v>
      </c>
      <c r="I68" s="155" t="s">
        <v>100</v>
      </c>
      <c r="J68" s="155" t="s">
        <v>87</v>
      </c>
      <c r="K68" s="155" t="s">
        <v>88</v>
      </c>
      <c r="L68" s="155" t="s">
        <v>102</v>
      </c>
      <c r="M68" s="155"/>
      <c r="N68" s="155" t="s">
        <v>103</v>
      </c>
      <c r="O68" s="155" t="s">
        <v>8748</v>
      </c>
    </row>
    <row r="69" hidden="1">
      <c r="A69" s="155" t="str">
        <f t="shared" si="1"/>
        <v>1799944615</v>
      </c>
      <c r="B69" s="304">
        <v>856.0</v>
      </c>
      <c r="C69" s="305">
        <v>0.4855072463768095</v>
      </c>
      <c r="D69" s="155">
        <v>17999.0</v>
      </c>
      <c r="E69" s="171">
        <v>0.4375</v>
      </c>
      <c r="F69" s="303" t="s">
        <v>1154</v>
      </c>
      <c r="G69" s="172">
        <v>23637.0</v>
      </c>
      <c r="H69" s="172">
        <v>44615.0</v>
      </c>
      <c r="I69" s="155" t="s">
        <v>112</v>
      </c>
      <c r="J69" s="155" t="s">
        <v>92</v>
      </c>
      <c r="K69" s="155" t="s">
        <v>93</v>
      </c>
      <c r="L69" s="155" t="s">
        <v>102</v>
      </c>
      <c r="M69" s="155"/>
      <c r="N69" s="155" t="s">
        <v>103</v>
      </c>
      <c r="O69" s="155" t="s">
        <v>8748</v>
      </c>
    </row>
    <row r="70" hidden="1">
      <c r="A70" s="155" t="str">
        <f t="shared" si="1"/>
        <v>1759244615</v>
      </c>
      <c r="B70" s="304">
        <v>858.0</v>
      </c>
      <c r="C70" s="305">
        <v>0.49275362318840366</v>
      </c>
      <c r="D70" s="155">
        <v>17592.0</v>
      </c>
      <c r="E70" s="171">
        <v>0.4479166666666667</v>
      </c>
      <c r="F70" s="303" t="s">
        <v>1155</v>
      </c>
      <c r="G70" s="172">
        <v>20500.0</v>
      </c>
      <c r="H70" s="172">
        <v>44615.0</v>
      </c>
      <c r="I70" s="155" t="s">
        <v>108</v>
      </c>
      <c r="J70" s="155" t="s">
        <v>87</v>
      </c>
      <c r="K70" s="155" t="s">
        <v>88</v>
      </c>
      <c r="L70" s="155" t="s">
        <v>102</v>
      </c>
      <c r="M70" s="155"/>
      <c r="N70" s="155" t="s">
        <v>103</v>
      </c>
      <c r="O70" s="155" t="s">
        <v>8748</v>
      </c>
    </row>
    <row r="71" hidden="1">
      <c r="A71" s="155" t="str">
        <f t="shared" si="1"/>
        <v>1700144615</v>
      </c>
      <c r="B71" s="304">
        <v>859.0</v>
      </c>
      <c r="C71" s="305">
        <v>0.49999999999999784</v>
      </c>
      <c r="D71" s="155">
        <v>17001.0</v>
      </c>
      <c r="E71" s="171">
        <v>0.4479166666666667</v>
      </c>
      <c r="F71" s="303" t="s">
        <v>1156</v>
      </c>
      <c r="G71" s="172">
        <v>21083.0</v>
      </c>
      <c r="H71" s="172">
        <v>44615.0</v>
      </c>
      <c r="I71" s="155" t="s">
        <v>108</v>
      </c>
      <c r="J71" s="155" t="s">
        <v>87</v>
      </c>
      <c r="K71" s="155" t="s">
        <v>88</v>
      </c>
      <c r="L71" s="155" t="s">
        <v>135</v>
      </c>
      <c r="M71" s="155"/>
      <c r="N71" s="155" t="s">
        <v>103</v>
      </c>
      <c r="O71" s="155" t="s">
        <v>8748</v>
      </c>
    </row>
    <row r="72" hidden="1">
      <c r="A72" s="155" t="str">
        <f t="shared" si="1"/>
        <v>1387944615</v>
      </c>
      <c r="B72" s="304">
        <v>860.0</v>
      </c>
      <c r="C72" s="305">
        <v>0.507246376811592</v>
      </c>
      <c r="D72" s="155">
        <v>13879.0</v>
      </c>
      <c r="E72" s="171">
        <v>0.4583333333333333</v>
      </c>
      <c r="F72" s="303" t="s">
        <v>1158</v>
      </c>
      <c r="G72" s="172">
        <v>11423.0</v>
      </c>
      <c r="H72" s="172">
        <v>44615.0</v>
      </c>
      <c r="I72" s="155" t="s">
        <v>100</v>
      </c>
      <c r="J72" s="155" t="s">
        <v>92</v>
      </c>
      <c r="K72" s="155" t="s">
        <v>101</v>
      </c>
      <c r="L72" s="155" t="s">
        <v>102</v>
      </c>
      <c r="M72" s="155"/>
      <c r="N72" s="155" t="s">
        <v>103</v>
      </c>
      <c r="O72" s="155" t="s">
        <v>8748</v>
      </c>
    </row>
    <row r="73" hidden="1">
      <c r="A73" s="155" t="str">
        <f t="shared" si="1"/>
        <v>1134844615</v>
      </c>
      <c r="B73" s="304">
        <v>862.0</v>
      </c>
      <c r="C73" s="305">
        <v>0.5144927536231862</v>
      </c>
      <c r="D73" s="155">
        <v>11348.0</v>
      </c>
      <c r="E73" s="171">
        <v>0.46875</v>
      </c>
      <c r="F73" s="303" t="s">
        <v>1159</v>
      </c>
      <c r="G73" s="172">
        <v>18296.0</v>
      </c>
      <c r="H73" s="172">
        <v>44615.0</v>
      </c>
      <c r="I73" s="155" t="s">
        <v>100</v>
      </c>
      <c r="J73" s="155" t="s">
        <v>92</v>
      </c>
      <c r="K73" s="155" t="s">
        <v>101</v>
      </c>
      <c r="L73" s="155" t="s">
        <v>192</v>
      </c>
      <c r="M73" s="155"/>
      <c r="N73" s="155" t="s">
        <v>103</v>
      </c>
      <c r="O73" s="155" t="s">
        <v>8748</v>
      </c>
    </row>
    <row r="74" hidden="1">
      <c r="A74" s="155" t="str">
        <f t="shared" si="1"/>
        <v>1818444615</v>
      </c>
      <c r="B74" s="304">
        <v>863.0</v>
      </c>
      <c r="C74" s="305">
        <v>0.5217391304347805</v>
      </c>
      <c r="D74" s="155">
        <v>18184.0</v>
      </c>
      <c r="E74" s="171">
        <v>0.46875</v>
      </c>
      <c r="F74" s="303" t="s">
        <v>1160</v>
      </c>
      <c r="G74" s="172">
        <v>21431.0</v>
      </c>
      <c r="H74" s="172">
        <v>44615.0</v>
      </c>
      <c r="I74" s="155" t="s">
        <v>108</v>
      </c>
      <c r="J74" s="155" t="s">
        <v>87</v>
      </c>
      <c r="K74" s="155" t="s">
        <v>88</v>
      </c>
      <c r="L74" s="155" t="s">
        <v>131</v>
      </c>
      <c r="M74" s="155"/>
      <c r="N74" s="155" t="s">
        <v>103</v>
      </c>
      <c r="O74" s="155" t="s">
        <v>8748</v>
      </c>
    </row>
    <row r="75" hidden="1">
      <c r="A75" s="155" t="str">
        <f t="shared" si="1"/>
        <v>1179544615</v>
      </c>
      <c r="B75" s="304">
        <v>864.0</v>
      </c>
      <c r="C75" s="305">
        <v>0.5289855072463747</v>
      </c>
      <c r="D75" s="155">
        <v>11795.0</v>
      </c>
      <c r="E75" s="171">
        <v>0.4791666666666667</v>
      </c>
      <c r="F75" s="303" t="s">
        <v>1162</v>
      </c>
      <c r="G75" s="172">
        <v>18542.0</v>
      </c>
      <c r="H75" s="172">
        <v>44615.0</v>
      </c>
      <c r="I75" s="155" t="s">
        <v>100</v>
      </c>
      <c r="J75" s="155" t="s">
        <v>87</v>
      </c>
      <c r="K75" s="155" t="s">
        <v>88</v>
      </c>
      <c r="L75" s="155" t="s">
        <v>113</v>
      </c>
      <c r="M75" s="155"/>
      <c r="N75" s="155" t="s">
        <v>103</v>
      </c>
      <c r="O75" s="155" t="s">
        <v>8748</v>
      </c>
    </row>
    <row r="76" hidden="1">
      <c r="A76" s="155" t="str">
        <f t="shared" si="1"/>
        <v>1573744615</v>
      </c>
      <c r="B76" s="304">
        <v>870.0</v>
      </c>
      <c r="C76" s="305">
        <v>0.536231884057969</v>
      </c>
      <c r="D76" s="155">
        <v>15737.0</v>
      </c>
      <c r="E76" s="171">
        <v>0.5520833333333334</v>
      </c>
      <c r="F76" s="303" t="s">
        <v>1166</v>
      </c>
      <c r="G76" s="172">
        <v>27398.0</v>
      </c>
      <c r="H76" s="172">
        <v>44615.0</v>
      </c>
      <c r="I76" s="155" t="s">
        <v>100</v>
      </c>
      <c r="J76" s="155" t="s">
        <v>87</v>
      </c>
      <c r="K76" s="155" t="s">
        <v>88</v>
      </c>
      <c r="L76" s="155" t="s">
        <v>102</v>
      </c>
      <c r="M76" s="155"/>
      <c r="N76" s="155" t="s">
        <v>103</v>
      </c>
      <c r="O76" s="155" t="s">
        <v>8748</v>
      </c>
    </row>
    <row r="77" hidden="1">
      <c r="A77" s="155" t="str">
        <f t="shared" si="1"/>
        <v>1584044615</v>
      </c>
      <c r="B77" s="304">
        <v>871.0</v>
      </c>
      <c r="C77" s="305">
        <v>0.5434782608695632</v>
      </c>
      <c r="D77" s="155">
        <v>15840.0</v>
      </c>
      <c r="E77" s="171">
        <v>0.5625</v>
      </c>
      <c r="F77" s="303" t="s">
        <v>1169</v>
      </c>
      <c r="G77" s="172">
        <v>16549.0</v>
      </c>
      <c r="H77" s="172">
        <v>44615.0</v>
      </c>
      <c r="I77" s="155" t="s">
        <v>112</v>
      </c>
      <c r="J77" s="155" t="s">
        <v>87</v>
      </c>
      <c r="K77" s="155" t="s">
        <v>88</v>
      </c>
      <c r="L77" s="155" t="s">
        <v>135</v>
      </c>
      <c r="M77" s="155"/>
      <c r="N77" s="155" t="s">
        <v>103</v>
      </c>
      <c r="O77" s="155" t="s">
        <v>8748</v>
      </c>
    </row>
    <row r="78" hidden="1">
      <c r="A78" s="155" t="str">
        <f t="shared" si="1"/>
        <v>1595344615</v>
      </c>
      <c r="B78" s="304">
        <v>872.0</v>
      </c>
      <c r="C78" s="305">
        <v>0.5507246376811574</v>
      </c>
      <c r="D78" s="155">
        <v>15953.0</v>
      </c>
      <c r="E78" s="171">
        <v>0.5625</v>
      </c>
      <c r="F78" s="303" t="s">
        <v>1170</v>
      </c>
      <c r="G78" s="172">
        <v>29255.0</v>
      </c>
      <c r="H78" s="172">
        <v>44615.0</v>
      </c>
      <c r="I78" s="155" t="s">
        <v>112</v>
      </c>
      <c r="J78" s="155" t="s">
        <v>92</v>
      </c>
      <c r="K78" s="155" t="s">
        <v>101</v>
      </c>
      <c r="L78" s="155" t="s">
        <v>106</v>
      </c>
      <c r="M78" s="155"/>
      <c r="N78" s="155" t="s">
        <v>103</v>
      </c>
      <c r="O78" s="155" t="s">
        <v>8748</v>
      </c>
    </row>
    <row r="79" hidden="1">
      <c r="A79" s="155" t="str">
        <f t="shared" si="1"/>
        <v>1402444615</v>
      </c>
      <c r="B79" s="304">
        <v>876.0</v>
      </c>
      <c r="C79" s="305">
        <v>0.5579710144927517</v>
      </c>
      <c r="D79" s="155">
        <v>14024.0</v>
      </c>
      <c r="E79" s="171">
        <v>0.5729166666666666</v>
      </c>
      <c r="F79" s="303" t="s">
        <v>1171</v>
      </c>
      <c r="G79" s="172">
        <v>15850.0</v>
      </c>
      <c r="H79" s="172">
        <v>44615.0</v>
      </c>
      <c r="I79" s="155" t="s">
        <v>112</v>
      </c>
      <c r="J79" s="155" t="s">
        <v>87</v>
      </c>
      <c r="K79" s="155" t="s">
        <v>88</v>
      </c>
      <c r="L79" s="155" t="s">
        <v>135</v>
      </c>
      <c r="M79" s="155"/>
      <c r="N79" s="155" t="s">
        <v>103</v>
      </c>
      <c r="O79" s="155" t="s">
        <v>8748</v>
      </c>
    </row>
    <row r="80" hidden="1">
      <c r="A80" s="155" t="str">
        <f t="shared" si="1"/>
        <v>1596644615</v>
      </c>
      <c r="B80" s="304">
        <v>877.0</v>
      </c>
      <c r="C80" s="305">
        <v>0.5652173913043459</v>
      </c>
      <c r="D80" s="155">
        <v>15966.0</v>
      </c>
      <c r="E80" s="171">
        <v>0.5729166666666666</v>
      </c>
      <c r="F80" s="303" t="s">
        <v>1172</v>
      </c>
      <c r="G80" s="172">
        <v>17152.0</v>
      </c>
      <c r="H80" s="172">
        <v>44615.0</v>
      </c>
      <c r="I80" s="155" t="s">
        <v>112</v>
      </c>
      <c r="J80" s="155" t="s">
        <v>92</v>
      </c>
      <c r="K80" s="155" t="s">
        <v>101</v>
      </c>
      <c r="L80" s="155" t="s">
        <v>119</v>
      </c>
      <c r="M80" s="155"/>
      <c r="N80" s="155" t="s">
        <v>103</v>
      </c>
      <c r="O80" s="155" t="s">
        <v>8748</v>
      </c>
    </row>
    <row r="81" hidden="1">
      <c r="A81" s="155" t="str">
        <f t="shared" si="1"/>
        <v>1185344615</v>
      </c>
      <c r="B81" s="304">
        <v>878.0</v>
      </c>
      <c r="C81" s="305">
        <v>0.5724637681159401</v>
      </c>
      <c r="D81" s="155">
        <v>11853.0</v>
      </c>
      <c r="E81" s="171">
        <v>0.5833333333333334</v>
      </c>
      <c r="F81" s="303" t="s">
        <v>1176</v>
      </c>
      <c r="G81" s="172">
        <v>18889.0</v>
      </c>
      <c r="H81" s="172">
        <v>44615.0</v>
      </c>
      <c r="I81" s="155" t="s">
        <v>100</v>
      </c>
      <c r="J81" s="155" t="s">
        <v>92</v>
      </c>
      <c r="K81" s="155" t="s">
        <v>93</v>
      </c>
      <c r="L81" s="155" t="s">
        <v>102</v>
      </c>
      <c r="M81" s="155"/>
      <c r="N81" s="155" t="s">
        <v>103</v>
      </c>
      <c r="O81" s="155" t="s">
        <v>8748</v>
      </c>
    </row>
    <row r="82" hidden="1">
      <c r="A82" s="155" t="str">
        <f t="shared" si="1"/>
        <v>1433044615</v>
      </c>
      <c r="B82" s="304">
        <v>889.0</v>
      </c>
      <c r="C82" s="305">
        <v>0.5797101449275344</v>
      </c>
      <c r="D82" s="155">
        <v>14330.0</v>
      </c>
      <c r="E82" s="171">
        <v>0.625</v>
      </c>
      <c r="F82" s="303" t="s">
        <v>1186</v>
      </c>
      <c r="G82" s="172">
        <v>17506.0</v>
      </c>
      <c r="H82" s="172">
        <v>44615.0</v>
      </c>
      <c r="I82" s="155" t="s">
        <v>100</v>
      </c>
      <c r="J82" s="155" t="s">
        <v>92</v>
      </c>
      <c r="K82" s="155" t="s">
        <v>101</v>
      </c>
      <c r="L82" s="155" t="s">
        <v>385</v>
      </c>
      <c r="M82" s="155"/>
      <c r="N82" s="155" t="s">
        <v>103</v>
      </c>
      <c r="O82" s="155" t="s">
        <v>8748</v>
      </c>
    </row>
    <row r="83" hidden="1">
      <c r="A83" s="155" t="str">
        <f t="shared" si="1"/>
        <v>1016144615</v>
      </c>
      <c r="B83" s="304">
        <v>890.0</v>
      </c>
      <c r="C83" s="305">
        <v>0.5869565217391286</v>
      </c>
      <c r="D83" s="155">
        <v>10161.0</v>
      </c>
      <c r="E83" s="171">
        <v>0.625</v>
      </c>
      <c r="F83" s="303" t="s">
        <v>1187</v>
      </c>
      <c r="G83" s="172">
        <v>22351.0</v>
      </c>
      <c r="H83" s="172">
        <v>44615.0</v>
      </c>
      <c r="I83" s="155" t="s">
        <v>100</v>
      </c>
      <c r="J83" s="155" t="s">
        <v>92</v>
      </c>
      <c r="K83" s="155" t="s">
        <v>101</v>
      </c>
      <c r="L83" s="155" t="s">
        <v>113</v>
      </c>
      <c r="M83" s="155"/>
      <c r="N83" s="155" t="s">
        <v>103</v>
      </c>
      <c r="O83" s="155" t="s">
        <v>8748</v>
      </c>
    </row>
    <row r="84" hidden="1">
      <c r="A84" s="155" t="str">
        <f t="shared" si="1"/>
        <v>917444615</v>
      </c>
      <c r="B84" s="304">
        <v>897.0</v>
      </c>
      <c r="C84" s="305">
        <v>0.5942028985507228</v>
      </c>
      <c r="D84" s="155">
        <v>9174.0</v>
      </c>
      <c r="E84" s="171">
        <v>0.6458333333333334</v>
      </c>
      <c r="F84" s="303" t="s">
        <v>1192</v>
      </c>
      <c r="G84" s="172">
        <v>19192.0</v>
      </c>
      <c r="H84" s="172">
        <v>44615.0</v>
      </c>
      <c r="I84" s="155" t="s">
        <v>112</v>
      </c>
      <c r="J84" s="155" t="s">
        <v>87</v>
      </c>
      <c r="K84" s="155" t="s">
        <v>88</v>
      </c>
      <c r="L84" s="155" t="s">
        <v>102</v>
      </c>
      <c r="M84" s="155"/>
      <c r="N84" s="155" t="s">
        <v>103</v>
      </c>
      <c r="O84" s="155" t="s">
        <v>8748</v>
      </c>
    </row>
    <row r="85" hidden="1">
      <c r="A85" s="155" t="str">
        <f t="shared" si="1"/>
        <v>1558344616</v>
      </c>
      <c r="B85" s="304">
        <v>901.0</v>
      </c>
      <c r="C85" s="305">
        <v>0.6014492753623171</v>
      </c>
      <c r="D85" s="155">
        <v>15583.0</v>
      </c>
      <c r="E85" s="171">
        <v>0.34375</v>
      </c>
      <c r="F85" s="303" t="s">
        <v>1199</v>
      </c>
      <c r="G85" s="172">
        <v>16991.0</v>
      </c>
      <c r="H85" s="172">
        <v>44616.0</v>
      </c>
      <c r="I85" s="155" t="s">
        <v>100</v>
      </c>
      <c r="J85" s="155" t="s">
        <v>92</v>
      </c>
      <c r="K85" s="155" t="s">
        <v>93</v>
      </c>
      <c r="L85" s="155" t="s">
        <v>102</v>
      </c>
      <c r="M85" s="155"/>
      <c r="N85" s="155" t="s">
        <v>103</v>
      </c>
      <c r="O85" s="155" t="s">
        <v>8748</v>
      </c>
    </row>
    <row r="86" hidden="1">
      <c r="A86" s="155" t="str">
        <f t="shared" si="1"/>
        <v>1818844616</v>
      </c>
      <c r="B86" s="304">
        <v>902.0</v>
      </c>
      <c r="C86" s="305">
        <v>0.6086956521739113</v>
      </c>
      <c r="D86" s="155">
        <v>18188.0</v>
      </c>
      <c r="E86" s="171">
        <v>0.34375</v>
      </c>
      <c r="F86" s="303" t="s">
        <v>1200</v>
      </c>
      <c r="G86" s="172">
        <v>16605.0</v>
      </c>
      <c r="H86" s="172">
        <v>44616.0</v>
      </c>
      <c r="I86" s="155" t="s">
        <v>108</v>
      </c>
      <c r="J86" s="155" t="s">
        <v>87</v>
      </c>
      <c r="K86" s="155" t="s">
        <v>88</v>
      </c>
      <c r="L86" s="155" t="s">
        <v>102</v>
      </c>
      <c r="M86" s="155"/>
      <c r="N86" s="155" t="s">
        <v>103</v>
      </c>
      <c r="O86" s="155" t="s">
        <v>8748</v>
      </c>
    </row>
    <row r="87" hidden="1">
      <c r="A87" s="155" t="str">
        <f t="shared" si="1"/>
        <v>1818044616</v>
      </c>
      <c r="B87" s="304">
        <v>903.0</v>
      </c>
      <c r="C87" s="305">
        <v>0.6159420289855055</v>
      </c>
      <c r="D87" s="155">
        <v>18180.0</v>
      </c>
      <c r="E87" s="171">
        <v>0.34375</v>
      </c>
      <c r="F87" s="303" t="s">
        <v>1201</v>
      </c>
      <c r="G87" s="172">
        <v>14490.0</v>
      </c>
      <c r="H87" s="172">
        <v>44616.0</v>
      </c>
      <c r="I87" s="155" t="s">
        <v>108</v>
      </c>
      <c r="J87" s="155" t="s">
        <v>87</v>
      </c>
      <c r="K87" s="155" t="s">
        <v>88</v>
      </c>
      <c r="L87" s="155" t="s">
        <v>135</v>
      </c>
      <c r="M87" s="155"/>
      <c r="N87" s="155" t="s">
        <v>103</v>
      </c>
      <c r="O87" s="155" t="s">
        <v>8748</v>
      </c>
    </row>
    <row r="88" hidden="1">
      <c r="A88" s="155" t="str">
        <f t="shared" si="1"/>
        <v>1277044616</v>
      </c>
      <c r="B88" s="304">
        <v>905.0</v>
      </c>
      <c r="C88" s="305">
        <v>0.6231884057970998</v>
      </c>
      <c r="D88" s="155">
        <v>12770.0</v>
      </c>
      <c r="E88" s="171">
        <v>0.3541666666666667</v>
      </c>
      <c r="F88" s="303" t="s">
        <v>1202</v>
      </c>
      <c r="G88" s="172">
        <v>21063.0</v>
      </c>
      <c r="H88" s="172">
        <v>44616.0</v>
      </c>
      <c r="I88" s="155" t="s">
        <v>100</v>
      </c>
      <c r="J88" s="155" t="s">
        <v>87</v>
      </c>
      <c r="K88" s="155" t="s">
        <v>88</v>
      </c>
      <c r="L88" s="155" t="s">
        <v>102</v>
      </c>
      <c r="M88" s="155"/>
      <c r="N88" s="155" t="s">
        <v>103</v>
      </c>
      <c r="O88" s="155" t="s">
        <v>8748</v>
      </c>
    </row>
    <row r="89" hidden="1">
      <c r="A89" s="155" t="str">
        <f t="shared" si="1"/>
        <v>1495744616</v>
      </c>
      <c r="B89" s="304">
        <v>907.0</v>
      </c>
      <c r="C89" s="305">
        <v>0.630434782608694</v>
      </c>
      <c r="D89" s="155">
        <v>14957.0</v>
      </c>
      <c r="E89" s="171">
        <v>0.3645833333333333</v>
      </c>
      <c r="F89" s="303" t="s">
        <v>1204</v>
      </c>
      <c r="G89" s="172">
        <v>20366.0</v>
      </c>
      <c r="H89" s="172">
        <v>44616.0</v>
      </c>
      <c r="I89" s="155" t="s">
        <v>108</v>
      </c>
      <c r="J89" s="155" t="s">
        <v>87</v>
      </c>
      <c r="K89" s="155" t="s">
        <v>88</v>
      </c>
      <c r="L89" s="155" t="s">
        <v>113</v>
      </c>
      <c r="M89" s="155"/>
      <c r="N89" s="155" t="s">
        <v>103</v>
      </c>
      <c r="O89" s="155" t="s">
        <v>8748</v>
      </c>
    </row>
    <row r="90" hidden="1">
      <c r="A90" s="155" t="str">
        <f t="shared" si="1"/>
        <v>996544616</v>
      </c>
      <c r="B90" s="304">
        <v>908.0</v>
      </c>
      <c r="C90" s="305">
        <v>0.6376811594202882</v>
      </c>
      <c r="D90" s="155">
        <v>9965.0</v>
      </c>
      <c r="E90" s="171">
        <v>0.375</v>
      </c>
      <c r="F90" s="303" t="s">
        <v>1206</v>
      </c>
      <c r="G90" s="172">
        <v>23819.0</v>
      </c>
      <c r="H90" s="172">
        <v>44616.0</v>
      </c>
      <c r="I90" s="155" t="s">
        <v>100</v>
      </c>
      <c r="J90" s="155" t="s">
        <v>92</v>
      </c>
      <c r="K90" s="155" t="s">
        <v>93</v>
      </c>
      <c r="L90" s="155" t="s">
        <v>113</v>
      </c>
      <c r="M90" s="155"/>
      <c r="N90" s="155" t="s">
        <v>103</v>
      </c>
      <c r="O90" s="155" t="s">
        <v>8748</v>
      </c>
    </row>
    <row r="91" hidden="1">
      <c r="A91" s="155" t="str">
        <f t="shared" si="1"/>
        <v>1562344616</v>
      </c>
      <c r="B91" s="304">
        <v>912.0</v>
      </c>
      <c r="C91" s="305">
        <v>0.6449275362318825</v>
      </c>
      <c r="D91" s="155">
        <v>15623.0</v>
      </c>
      <c r="E91" s="171">
        <v>0.3958333333333333</v>
      </c>
      <c r="F91" s="303" t="s">
        <v>1207</v>
      </c>
      <c r="G91" s="172">
        <v>24495.0</v>
      </c>
      <c r="H91" s="172">
        <v>44616.0</v>
      </c>
      <c r="I91" s="155" t="s">
        <v>100</v>
      </c>
      <c r="J91" s="155" t="s">
        <v>87</v>
      </c>
      <c r="K91" s="155" t="s">
        <v>88</v>
      </c>
      <c r="L91" s="155" t="s">
        <v>102</v>
      </c>
      <c r="M91" s="155"/>
      <c r="N91" s="155" t="s">
        <v>103</v>
      </c>
      <c r="O91" s="155" t="s">
        <v>8748</v>
      </c>
    </row>
    <row r="92" hidden="1">
      <c r="A92" s="155" t="str">
        <f t="shared" si="1"/>
        <v>972244616</v>
      </c>
      <c r="B92" s="304">
        <v>914.0</v>
      </c>
      <c r="C92" s="305">
        <v>0.6521739130434767</v>
      </c>
      <c r="D92" s="155">
        <v>9722.0</v>
      </c>
      <c r="E92" s="171">
        <v>0.40625</v>
      </c>
      <c r="F92" s="303" t="s">
        <v>1211</v>
      </c>
      <c r="G92" s="172">
        <v>14366.0</v>
      </c>
      <c r="H92" s="172">
        <v>44616.0</v>
      </c>
      <c r="I92" s="155" t="s">
        <v>112</v>
      </c>
      <c r="J92" s="155" t="s">
        <v>87</v>
      </c>
      <c r="K92" s="155" t="s">
        <v>97</v>
      </c>
      <c r="L92" s="155" t="s">
        <v>135</v>
      </c>
      <c r="M92" s="155"/>
      <c r="N92" s="155" t="s">
        <v>103</v>
      </c>
      <c r="O92" s="155" t="s">
        <v>8748</v>
      </c>
    </row>
    <row r="93" hidden="1">
      <c r="A93" s="155" t="str">
        <f t="shared" si="1"/>
        <v>1140544616</v>
      </c>
      <c r="B93" s="304">
        <v>915.0</v>
      </c>
      <c r="C93" s="305">
        <v>0.659420289855071</v>
      </c>
      <c r="D93" s="155">
        <v>11405.0</v>
      </c>
      <c r="E93" s="171">
        <v>0.40625</v>
      </c>
      <c r="F93" s="303" t="s">
        <v>1212</v>
      </c>
      <c r="G93" s="172">
        <v>22772.0</v>
      </c>
      <c r="H93" s="172">
        <v>44616.0</v>
      </c>
      <c r="I93" s="155" t="s">
        <v>112</v>
      </c>
      <c r="J93" s="155" t="s">
        <v>92</v>
      </c>
      <c r="K93" s="155" t="s">
        <v>93</v>
      </c>
      <c r="L93" s="155" t="s">
        <v>102</v>
      </c>
      <c r="M93" s="155"/>
      <c r="N93" s="155" t="s">
        <v>103</v>
      </c>
      <c r="O93" s="155" t="s">
        <v>8748</v>
      </c>
    </row>
    <row r="94" hidden="1">
      <c r="A94" s="155" t="str">
        <f t="shared" si="1"/>
        <v>1588044616</v>
      </c>
      <c r="B94" s="304">
        <v>919.0</v>
      </c>
      <c r="C94" s="305">
        <v>0.6666666666666652</v>
      </c>
      <c r="D94" s="155">
        <v>15880.0</v>
      </c>
      <c r="E94" s="171">
        <v>0.4270833333333333</v>
      </c>
      <c r="F94" s="303" t="s">
        <v>1217</v>
      </c>
      <c r="G94" s="172">
        <v>20718.0</v>
      </c>
      <c r="H94" s="172">
        <v>44616.0</v>
      </c>
      <c r="I94" s="155" t="s">
        <v>100</v>
      </c>
      <c r="J94" s="155" t="s">
        <v>92</v>
      </c>
      <c r="K94" s="155" t="s">
        <v>93</v>
      </c>
      <c r="L94" s="155" t="s">
        <v>135</v>
      </c>
      <c r="M94" s="155"/>
      <c r="N94" s="155" t="s">
        <v>103</v>
      </c>
      <c r="O94" s="155" t="s">
        <v>8748</v>
      </c>
    </row>
    <row r="95" hidden="1">
      <c r="A95" s="155" t="str">
        <f t="shared" si="1"/>
        <v>1032744616</v>
      </c>
      <c r="B95" s="304">
        <v>920.0</v>
      </c>
      <c r="C95" s="305">
        <v>0.6739130434782594</v>
      </c>
      <c r="D95" s="155">
        <v>10327.0</v>
      </c>
      <c r="E95" s="171">
        <v>0.4375</v>
      </c>
      <c r="F95" s="303" t="s">
        <v>1218</v>
      </c>
      <c r="G95" s="172">
        <v>18737.0</v>
      </c>
      <c r="H95" s="172">
        <v>44616.0</v>
      </c>
      <c r="I95" s="155" t="s">
        <v>112</v>
      </c>
      <c r="J95" s="155" t="s">
        <v>92</v>
      </c>
      <c r="K95" s="155" t="s">
        <v>93</v>
      </c>
      <c r="L95" s="155" t="s">
        <v>131</v>
      </c>
      <c r="M95" s="155"/>
      <c r="N95" s="155" t="s">
        <v>103</v>
      </c>
      <c r="O95" s="155" t="s">
        <v>8748</v>
      </c>
    </row>
    <row r="96" hidden="1">
      <c r="A96" s="155" t="str">
        <f t="shared" si="1"/>
        <v>1820044616</v>
      </c>
      <c r="B96" s="304">
        <v>923.0</v>
      </c>
      <c r="C96" s="305">
        <v>0.6811594202898537</v>
      </c>
      <c r="D96" s="155">
        <v>18200.0</v>
      </c>
      <c r="E96" s="171">
        <v>0.4479166666666667</v>
      </c>
      <c r="F96" s="303" t="s">
        <v>1219</v>
      </c>
      <c r="G96" s="172">
        <v>20078.0</v>
      </c>
      <c r="H96" s="172">
        <v>44616.0</v>
      </c>
      <c r="I96" s="155" t="s">
        <v>108</v>
      </c>
      <c r="J96" s="155" t="s">
        <v>87</v>
      </c>
      <c r="K96" s="155" t="s">
        <v>88</v>
      </c>
      <c r="L96" s="155" t="s">
        <v>131</v>
      </c>
      <c r="M96" s="155"/>
      <c r="N96" s="155" t="s">
        <v>103</v>
      </c>
      <c r="O96" s="155" t="s">
        <v>8748</v>
      </c>
    </row>
    <row r="97" hidden="1">
      <c r="A97" s="155" t="str">
        <f t="shared" si="1"/>
        <v>1479344616</v>
      </c>
      <c r="B97" s="304">
        <v>924.0</v>
      </c>
      <c r="C97" s="305">
        <v>0.6884057971014479</v>
      </c>
      <c r="D97" s="155">
        <v>14793.0</v>
      </c>
      <c r="E97" s="171">
        <v>0.4479166666666667</v>
      </c>
      <c r="F97" s="303" t="s">
        <v>1220</v>
      </c>
      <c r="G97" s="172">
        <v>22658.0</v>
      </c>
      <c r="H97" s="172">
        <v>44616.0</v>
      </c>
      <c r="I97" s="155" t="s">
        <v>112</v>
      </c>
      <c r="J97" s="155" t="s">
        <v>92</v>
      </c>
      <c r="K97" s="155" t="s">
        <v>93</v>
      </c>
      <c r="L97" s="155" t="s">
        <v>102</v>
      </c>
      <c r="M97" s="155"/>
      <c r="N97" s="155" t="s">
        <v>103</v>
      </c>
      <c r="O97" s="155" t="s">
        <v>8748</v>
      </c>
    </row>
    <row r="98" hidden="1">
      <c r="A98" s="155" t="str">
        <f t="shared" si="1"/>
        <v>1121544616</v>
      </c>
      <c r="B98" s="304">
        <v>927.0</v>
      </c>
      <c r="C98" s="305">
        <v>0.6956521739130421</v>
      </c>
      <c r="D98" s="155">
        <v>11215.0</v>
      </c>
      <c r="E98" s="171">
        <v>0.4583333333333333</v>
      </c>
      <c r="F98" s="303" t="s">
        <v>1223</v>
      </c>
      <c r="G98" s="172">
        <v>24298.0</v>
      </c>
      <c r="H98" s="172">
        <v>44616.0</v>
      </c>
      <c r="I98" s="155" t="s">
        <v>112</v>
      </c>
      <c r="J98" s="155" t="s">
        <v>92</v>
      </c>
      <c r="K98" s="155" t="s">
        <v>101</v>
      </c>
      <c r="L98" s="155" t="s">
        <v>135</v>
      </c>
      <c r="M98" s="155"/>
      <c r="N98" s="155" t="s">
        <v>103</v>
      </c>
      <c r="O98" s="155" t="s">
        <v>8748</v>
      </c>
    </row>
    <row r="99" hidden="1">
      <c r="A99" s="155" t="str">
        <f t="shared" si="1"/>
        <v>954844616</v>
      </c>
      <c r="B99" s="304">
        <v>931.0</v>
      </c>
      <c r="C99" s="305">
        <v>0.7028985507246364</v>
      </c>
      <c r="D99" s="155">
        <v>9548.0</v>
      </c>
      <c r="E99" s="171">
        <v>0.5416666666666666</v>
      </c>
      <c r="F99" s="303" t="s">
        <v>1228</v>
      </c>
      <c r="G99" s="172">
        <v>20139.0</v>
      </c>
      <c r="H99" s="172">
        <v>44616.0</v>
      </c>
      <c r="I99" s="155" t="s">
        <v>112</v>
      </c>
      <c r="J99" s="155" t="s">
        <v>87</v>
      </c>
      <c r="K99" s="155" t="s">
        <v>93</v>
      </c>
      <c r="L99" s="155" t="s">
        <v>131</v>
      </c>
      <c r="M99" s="155"/>
      <c r="N99" s="155" t="s">
        <v>253</v>
      </c>
      <c r="O99" s="155" t="s">
        <v>8748</v>
      </c>
    </row>
    <row r="100" hidden="1">
      <c r="A100" s="155" t="str">
        <f t="shared" si="1"/>
        <v>1821944616</v>
      </c>
      <c r="B100" s="304">
        <v>932.0</v>
      </c>
      <c r="C100" s="305">
        <v>0.7101449275362306</v>
      </c>
      <c r="D100" s="155">
        <v>18219.0</v>
      </c>
      <c r="E100" s="171">
        <v>0.5416666666666666</v>
      </c>
      <c r="F100" s="303" t="s">
        <v>1229</v>
      </c>
      <c r="G100" s="172">
        <v>18878.0</v>
      </c>
      <c r="H100" s="172">
        <v>44616.0</v>
      </c>
      <c r="I100" s="155" t="s">
        <v>108</v>
      </c>
      <c r="J100" s="155" t="s">
        <v>87</v>
      </c>
      <c r="K100" s="155" t="s">
        <v>88</v>
      </c>
      <c r="L100" s="155" t="s">
        <v>131</v>
      </c>
      <c r="M100" s="155"/>
      <c r="N100" s="155" t="s">
        <v>103</v>
      </c>
      <c r="O100" s="155" t="s">
        <v>8748</v>
      </c>
    </row>
    <row r="101" hidden="1">
      <c r="A101" s="155" t="str">
        <f t="shared" si="1"/>
        <v>1437644616</v>
      </c>
      <c r="B101" s="304">
        <v>934.0</v>
      </c>
      <c r="C101" s="305">
        <v>0.7173913043478248</v>
      </c>
      <c r="D101" s="155">
        <v>14376.0</v>
      </c>
      <c r="E101" s="171">
        <v>0.5625</v>
      </c>
      <c r="F101" s="303" t="s">
        <v>1232</v>
      </c>
      <c r="G101" s="172">
        <v>19032.0</v>
      </c>
      <c r="H101" s="172">
        <v>44616.0</v>
      </c>
      <c r="I101" s="155" t="s">
        <v>100</v>
      </c>
      <c r="J101" s="155" t="s">
        <v>87</v>
      </c>
      <c r="K101" s="155" t="s">
        <v>88</v>
      </c>
      <c r="L101" s="155" t="s">
        <v>131</v>
      </c>
      <c r="M101" s="155"/>
      <c r="N101" s="155" t="s">
        <v>103</v>
      </c>
      <c r="O101" s="155" t="s">
        <v>8748</v>
      </c>
    </row>
    <row r="102" hidden="1">
      <c r="A102" s="155" t="str">
        <f t="shared" si="1"/>
        <v>1823044616</v>
      </c>
      <c r="B102" s="304">
        <v>935.0</v>
      </c>
      <c r="C102" s="305">
        <v>0.7246376811594191</v>
      </c>
      <c r="D102" s="155">
        <v>18230.0</v>
      </c>
      <c r="E102" s="171">
        <v>0.5625</v>
      </c>
      <c r="F102" s="303" t="s">
        <v>1233</v>
      </c>
      <c r="G102" s="172">
        <v>17549.0</v>
      </c>
      <c r="H102" s="172">
        <v>44616.0</v>
      </c>
      <c r="I102" s="155" t="s">
        <v>108</v>
      </c>
      <c r="J102" s="155" t="s">
        <v>87</v>
      </c>
      <c r="K102" s="155" t="s">
        <v>88</v>
      </c>
      <c r="L102" s="155" t="s">
        <v>119</v>
      </c>
      <c r="M102" s="155"/>
      <c r="N102" s="155" t="s">
        <v>103</v>
      </c>
      <c r="O102" s="155" t="s">
        <v>8748</v>
      </c>
    </row>
    <row r="103" hidden="1">
      <c r="A103" s="155" t="str">
        <f t="shared" si="1"/>
        <v>1366244616</v>
      </c>
      <c r="B103" s="304">
        <v>944.0</v>
      </c>
      <c r="C103" s="305">
        <v>0.7318840579710133</v>
      </c>
      <c r="D103" s="155">
        <v>13662.0</v>
      </c>
      <c r="E103" s="171">
        <v>0.6354166666666666</v>
      </c>
      <c r="F103" s="303" t="s">
        <v>1241</v>
      </c>
      <c r="G103" s="172">
        <v>21491.0</v>
      </c>
      <c r="H103" s="172">
        <v>44616.0</v>
      </c>
      <c r="I103" s="155" t="s">
        <v>100</v>
      </c>
      <c r="J103" s="155" t="s">
        <v>87</v>
      </c>
      <c r="K103" s="155" t="s">
        <v>88</v>
      </c>
      <c r="L103" s="155" t="s">
        <v>113</v>
      </c>
      <c r="M103" s="155"/>
      <c r="N103" s="155" t="s">
        <v>103</v>
      </c>
      <c r="O103" s="155" t="s">
        <v>8748</v>
      </c>
    </row>
    <row r="104" hidden="1">
      <c r="A104" s="155" t="str">
        <f t="shared" si="1"/>
        <v>1376644616</v>
      </c>
      <c r="B104" s="304">
        <v>945.0</v>
      </c>
      <c r="C104" s="305">
        <v>0.7391304347826075</v>
      </c>
      <c r="D104" s="155">
        <v>13766.0</v>
      </c>
      <c r="E104" s="171">
        <v>0.6354166666666666</v>
      </c>
      <c r="F104" s="303" t="s">
        <v>1242</v>
      </c>
      <c r="G104" s="172">
        <v>27553.0</v>
      </c>
      <c r="H104" s="172">
        <v>44616.0</v>
      </c>
      <c r="I104" s="155" t="s">
        <v>100</v>
      </c>
      <c r="J104" s="155" t="s">
        <v>87</v>
      </c>
      <c r="K104" s="155" t="s">
        <v>88</v>
      </c>
      <c r="L104" s="155" t="s">
        <v>102</v>
      </c>
      <c r="M104" s="155"/>
      <c r="N104" s="155" t="s">
        <v>103</v>
      </c>
      <c r="O104" s="155" t="s">
        <v>8748</v>
      </c>
    </row>
    <row r="105" hidden="1">
      <c r="A105" s="155" t="str">
        <f t="shared" si="1"/>
        <v>941144617</v>
      </c>
      <c r="B105" s="304">
        <v>949.0</v>
      </c>
      <c r="C105" s="305">
        <v>0.7463768115942018</v>
      </c>
      <c r="D105" s="155">
        <v>9411.0</v>
      </c>
      <c r="E105" s="171">
        <v>0.3333333333333333</v>
      </c>
      <c r="F105" s="303" t="s">
        <v>1247</v>
      </c>
      <c r="G105" s="172">
        <v>21700.0</v>
      </c>
      <c r="H105" s="172">
        <v>44617.0</v>
      </c>
      <c r="I105" s="155" t="s">
        <v>100</v>
      </c>
      <c r="J105" s="155" t="s">
        <v>87</v>
      </c>
      <c r="K105" s="155" t="s">
        <v>97</v>
      </c>
      <c r="L105" s="155" t="s">
        <v>197</v>
      </c>
      <c r="M105" s="155"/>
      <c r="N105" s="155" t="s">
        <v>253</v>
      </c>
      <c r="O105" s="155" t="s">
        <v>8748</v>
      </c>
    </row>
    <row r="106" hidden="1">
      <c r="A106" s="155" t="str">
        <f t="shared" si="1"/>
        <v>1573844617</v>
      </c>
      <c r="B106" s="304">
        <v>950.0</v>
      </c>
      <c r="C106" s="305">
        <v>0.753623188405796</v>
      </c>
      <c r="D106" s="155">
        <v>15738.0</v>
      </c>
      <c r="E106" s="171">
        <v>0.34375</v>
      </c>
      <c r="F106" s="303" t="s">
        <v>1248</v>
      </c>
      <c r="G106" s="172">
        <v>23184.0</v>
      </c>
      <c r="H106" s="172">
        <v>44617.0</v>
      </c>
      <c r="I106" s="155" t="s">
        <v>112</v>
      </c>
      <c r="J106" s="155" t="s">
        <v>92</v>
      </c>
      <c r="K106" s="155" t="s">
        <v>101</v>
      </c>
      <c r="L106" s="155" t="s">
        <v>192</v>
      </c>
      <c r="M106" s="155"/>
      <c r="N106" s="155" t="s">
        <v>103</v>
      </c>
      <c r="O106" s="155" t="s">
        <v>8748</v>
      </c>
    </row>
    <row r="107" hidden="1">
      <c r="A107" s="155" t="str">
        <f t="shared" si="1"/>
        <v>1564344617</v>
      </c>
      <c r="B107" s="304">
        <v>952.0</v>
      </c>
      <c r="C107" s="305">
        <v>0.7608695652173902</v>
      </c>
      <c r="D107" s="155">
        <v>15643.0</v>
      </c>
      <c r="E107" s="171">
        <v>0.3645833333333333</v>
      </c>
      <c r="F107" s="303" t="s">
        <v>1249</v>
      </c>
      <c r="G107" s="172">
        <v>26218.0</v>
      </c>
      <c r="H107" s="172">
        <v>44617.0</v>
      </c>
      <c r="I107" s="155" t="s">
        <v>112</v>
      </c>
      <c r="J107" s="155" t="s">
        <v>92</v>
      </c>
      <c r="K107" s="155" t="s">
        <v>101</v>
      </c>
      <c r="L107" s="155" t="s">
        <v>131</v>
      </c>
      <c r="M107" s="155"/>
      <c r="N107" s="155" t="s">
        <v>103</v>
      </c>
      <c r="O107" s="155" t="s">
        <v>8748</v>
      </c>
    </row>
    <row r="108" hidden="1">
      <c r="A108" s="155" t="str">
        <f t="shared" si="1"/>
        <v>1713744617</v>
      </c>
      <c r="B108" s="304">
        <v>953.0</v>
      </c>
      <c r="C108" s="305">
        <v>0.7681159420289845</v>
      </c>
      <c r="D108" s="155">
        <v>17137.0</v>
      </c>
      <c r="E108" s="171">
        <v>0.375</v>
      </c>
      <c r="F108" s="303" t="s">
        <v>1251</v>
      </c>
      <c r="G108" s="172">
        <v>22217.0</v>
      </c>
      <c r="H108" s="172">
        <v>44617.0</v>
      </c>
      <c r="I108" s="155" t="s">
        <v>100</v>
      </c>
      <c r="J108" s="155" t="s">
        <v>87</v>
      </c>
      <c r="K108" s="155" t="s">
        <v>88</v>
      </c>
      <c r="L108" s="155" t="s">
        <v>224</v>
      </c>
      <c r="M108" s="155"/>
      <c r="N108" s="155" t="s">
        <v>103</v>
      </c>
      <c r="O108" s="155" t="s">
        <v>8748</v>
      </c>
    </row>
    <row r="109" hidden="1">
      <c r="A109" s="155" t="str">
        <f t="shared" si="1"/>
        <v>1529144617</v>
      </c>
      <c r="B109" s="304">
        <v>957.0</v>
      </c>
      <c r="C109" s="305">
        <v>0.7753623188405787</v>
      </c>
      <c r="D109" s="155">
        <v>15291.0</v>
      </c>
      <c r="E109" s="171">
        <v>0.4270833333333333</v>
      </c>
      <c r="F109" s="303" t="s">
        <v>1255</v>
      </c>
      <c r="G109" s="172">
        <v>16997.0</v>
      </c>
      <c r="H109" s="172">
        <v>44617.0</v>
      </c>
      <c r="I109" s="155" t="s">
        <v>112</v>
      </c>
      <c r="J109" s="155" t="s">
        <v>87</v>
      </c>
      <c r="K109" s="155" t="s">
        <v>88</v>
      </c>
      <c r="L109" s="155" t="s">
        <v>102</v>
      </c>
      <c r="M109" s="155"/>
      <c r="N109" s="155" t="s">
        <v>103</v>
      </c>
      <c r="O109" s="155" t="s">
        <v>8748</v>
      </c>
    </row>
    <row r="110" hidden="1">
      <c r="A110" s="155" t="str">
        <f t="shared" si="1"/>
        <v>1186244617</v>
      </c>
      <c r="B110" s="304">
        <v>959.0</v>
      </c>
      <c r="C110" s="305">
        <v>0.782608695652173</v>
      </c>
      <c r="D110" s="155">
        <v>11862.0</v>
      </c>
      <c r="E110" s="171">
        <v>0.4479166666666667</v>
      </c>
      <c r="F110" s="303" t="s">
        <v>1256</v>
      </c>
      <c r="G110" s="172">
        <v>19416.0</v>
      </c>
      <c r="H110" s="172">
        <v>44617.0</v>
      </c>
      <c r="I110" s="155" t="s">
        <v>100</v>
      </c>
      <c r="J110" s="155" t="s">
        <v>87</v>
      </c>
      <c r="K110" s="155" t="s">
        <v>88</v>
      </c>
      <c r="L110" s="155" t="s">
        <v>131</v>
      </c>
      <c r="M110" s="155"/>
      <c r="N110" s="155" t="s">
        <v>103</v>
      </c>
      <c r="O110" s="155" t="s">
        <v>8748</v>
      </c>
    </row>
    <row r="111" hidden="1">
      <c r="A111" s="155" t="str">
        <f t="shared" si="1"/>
        <v>1385444617</v>
      </c>
      <c r="B111" s="304">
        <v>960.0</v>
      </c>
      <c r="C111" s="305">
        <v>0.7898550724637672</v>
      </c>
      <c r="D111" s="155">
        <v>13854.0</v>
      </c>
      <c r="E111" s="171">
        <v>0.4479166666666667</v>
      </c>
      <c r="F111" s="303" t="s">
        <v>1257</v>
      </c>
      <c r="G111" s="172">
        <v>19452.0</v>
      </c>
      <c r="H111" s="172">
        <v>44617.0</v>
      </c>
      <c r="I111" s="155" t="s">
        <v>100</v>
      </c>
      <c r="J111" s="155" t="s">
        <v>87</v>
      </c>
      <c r="K111" s="155" t="s">
        <v>88</v>
      </c>
      <c r="L111" s="155" t="s">
        <v>102</v>
      </c>
      <c r="M111" s="155"/>
      <c r="N111" s="155" t="s">
        <v>103</v>
      </c>
      <c r="O111" s="155" t="s">
        <v>8748</v>
      </c>
    </row>
    <row r="112" hidden="1">
      <c r="A112" s="155" t="str">
        <f t="shared" si="1"/>
        <v>1582744617</v>
      </c>
      <c r="B112" s="304">
        <v>962.0</v>
      </c>
      <c r="C112" s="305">
        <v>0.7971014492753614</v>
      </c>
      <c r="D112" s="155">
        <v>15827.0</v>
      </c>
      <c r="E112" s="171">
        <v>0.5416666666666666</v>
      </c>
      <c r="F112" s="303" t="s">
        <v>1259</v>
      </c>
      <c r="G112" s="172">
        <v>17462.0</v>
      </c>
      <c r="H112" s="172">
        <v>44617.0</v>
      </c>
      <c r="I112" s="155" t="s">
        <v>100</v>
      </c>
      <c r="J112" s="155" t="s">
        <v>87</v>
      </c>
      <c r="K112" s="155" t="s">
        <v>88</v>
      </c>
      <c r="L112" s="155" t="s">
        <v>135</v>
      </c>
      <c r="M112" s="155"/>
      <c r="N112" s="155" t="s">
        <v>103</v>
      </c>
      <c r="O112" s="155" t="s">
        <v>8748</v>
      </c>
    </row>
    <row r="113" hidden="1">
      <c r="A113" s="155" t="str">
        <f t="shared" si="1"/>
        <v>1724244617</v>
      </c>
      <c r="B113" s="304">
        <v>964.0</v>
      </c>
      <c r="C113" s="305">
        <v>0.8043478260869557</v>
      </c>
      <c r="D113" s="155">
        <v>17242.0</v>
      </c>
      <c r="E113" s="171">
        <v>0.5625</v>
      </c>
      <c r="F113" s="303" t="s">
        <v>1262</v>
      </c>
      <c r="G113" s="172">
        <v>23320.0</v>
      </c>
      <c r="H113" s="172">
        <v>44617.0</v>
      </c>
      <c r="I113" s="155" t="s">
        <v>100</v>
      </c>
      <c r="J113" s="155" t="s">
        <v>92</v>
      </c>
      <c r="K113" s="155" t="s">
        <v>101</v>
      </c>
      <c r="L113" s="155" t="s">
        <v>106</v>
      </c>
      <c r="M113" s="155"/>
      <c r="N113" s="155" t="s">
        <v>103</v>
      </c>
      <c r="O113" s="155" t="s">
        <v>8748</v>
      </c>
    </row>
    <row r="114" hidden="1">
      <c r="A114" s="155" t="str">
        <f t="shared" si="1"/>
        <v>1554044617</v>
      </c>
      <c r="B114" s="304">
        <v>965.0</v>
      </c>
      <c r="C114" s="305">
        <v>0.8115942028985499</v>
      </c>
      <c r="D114" s="155">
        <v>15540.0</v>
      </c>
      <c r="E114" s="171">
        <v>0.5625</v>
      </c>
      <c r="F114" s="303" t="s">
        <v>1263</v>
      </c>
      <c r="G114" s="172">
        <v>23559.0</v>
      </c>
      <c r="H114" s="172">
        <v>44617.0</v>
      </c>
      <c r="I114" s="155" t="s">
        <v>112</v>
      </c>
      <c r="J114" s="155" t="s">
        <v>87</v>
      </c>
      <c r="K114" s="155" t="s">
        <v>88</v>
      </c>
      <c r="L114" s="155" t="s">
        <v>135</v>
      </c>
      <c r="M114" s="155"/>
      <c r="N114" s="155" t="s">
        <v>103</v>
      </c>
      <c r="O114" s="155" t="s">
        <v>8748</v>
      </c>
    </row>
    <row r="115" hidden="1">
      <c r="A115" s="155" t="str">
        <f t="shared" si="1"/>
        <v>1794444617</v>
      </c>
      <c r="B115" s="304">
        <v>967.0</v>
      </c>
      <c r="C115" s="305">
        <v>0.8188405797101441</v>
      </c>
      <c r="D115" s="155">
        <v>17944.0</v>
      </c>
      <c r="E115" s="171">
        <v>0.5833333333333334</v>
      </c>
      <c r="F115" s="303" t="s">
        <v>1265</v>
      </c>
      <c r="G115" s="172">
        <v>23947.0</v>
      </c>
      <c r="H115" s="172">
        <v>44617.0</v>
      </c>
      <c r="I115" s="155" t="s">
        <v>112</v>
      </c>
      <c r="J115" s="155" t="s">
        <v>87</v>
      </c>
      <c r="K115" s="155" t="s">
        <v>88</v>
      </c>
      <c r="L115" s="155" t="s">
        <v>131</v>
      </c>
      <c r="M115" s="155"/>
      <c r="N115" s="155" t="s">
        <v>103</v>
      </c>
      <c r="O115" s="155" t="s">
        <v>8748</v>
      </c>
    </row>
    <row r="116" hidden="1">
      <c r="A116" s="155" t="str">
        <f t="shared" si="1"/>
        <v>1617244617</v>
      </c>
      <c r="B116" s="304">
        <v>968.0</v>
      </c>
      <c r="C116" s="305">
        <v>0.8260869565217384</v>
      </c>
      <c r="D116" s="155">
        <v>16172.0</v>
      </c>
      <c r="E116" s="171">
        <v>0.59375</v>
      </c>
      <c r="F116" s="303" t="s">
        <v>1266</v>
      </c>
      <c r="G116" s="172">
        <v>28162.0</v>
      </c>
      <c r="H116" s="172">
        <v>44617.0</v>
      </c>
      <c r="I116" s="155" t="s">
        <v>112</v>
      </c>
      <c r="J116" s="155" t="s">
        <v>92</v>
      </c>
      <c r="K116" s="155" t="s">
        <v>101</v>
      </c>
      <c r="L116" s="155" t="s">
        <v>197</v>
      </c>
      <c r="M116" s="155"/>
      <c r="N116" s="155" t="s">
        <v>103</v>
      </c>
      <c r="O116" s="155" t="s">
        <v>8748</v>
      </c>
    </row>
    <row r="117" hidden="1">
      <c r="A117" s="155" t="str">
        <f t="shared" si="1"/>
        <v>1257944617</v>
      </c>
      <c r="B117" s="304">
        <v>969.0</v>
      </c>
      <c r="C117" s="305">
        <v>0.8333333333333326</v>
      </c>
      <c r="D117" s="155">
        <v>12579.0</v>
      </c>
      <c r="E117" s="171">
        <v>0.59375</v>
      </c>
      <c r="F117" s="303" t="s">
        <v>1267</v>
      </c>
      <c r="G117" s="172">
        <v>16235.0</v>
      </c>
      <c r="H117" s="172">
        <v>44617.0</v>
      </c>
      <c r="I117" s="155" t="s">
        <v>112</v>
      </c>
      <c r="J117" s="155" t="s">
        <v>87</v>
      </c>
      <c r="K117" s="155" t="s">
        <v>88</v>
      </c>
      <c r="L117" s="155" t="s">
        <v>102</v>
      </c>
      <c r="M117" s="155"/>
      <c r="N117" s="155" t="s">
        <v>103</v>
      </c>
      <c r="O117" s="155" t="s">
        <v>8748</v>
      </c>
    </row>
    <row r="118" hidden="1">
      <c r="A118" s="155" t="str">
        <f t="shared" si="1"/>
        <v>1734944617</v>
      </c>
      <c r="B118" s="304">
        <v>972.0</v>
      </c>
      <c r="C118" s="305">
        <v>0.8405797101449268</v>
      </c>
      <c r="D118" s="155">
        <v>17349.0</v>
      </c>
      <c r="E118" s="171">
        <v>0.625</v>
      </c>
      <c r="F118" s="303" t="s">
        <v>1270</v>
      </c>
      <c r="G118" s="172">
        <v>16193.0</v>
      </c>
      <c r="H118" s="172">
        <v>44617.0</v>
      </c>
      <c r="I118" s="155" t="s">
        <v>100</v>
      </c>
      <c r="J118" s="155" t="s">
        <v>87</v>
      </c>
      <c r="K118" s="155" t="s">
        <v>88</v>
      </c>
      <c r="L118" s="155" t="s">
        <v>131</v>
      </c>
      <c r="M118" s="155"/>
      <c r="N118" s="155" t="s">
        <v>103</v>
      </c>
      <c r="O118" s="155" t="s">
        <v>8748</v>
      </c>
    </row>
    <row r="119" hidden="1">
      <c r="A119" s="155" t="str">
        <f t="shared" si="1"/>
        <v>1667844617</v>
      </c>
      <c r="B119" s="304">
        <v>973.0</v>
      </c>
      <c r="C119" s="305">
        <v>0.8478260869565211</v>
      </c>
      <c r="D119" s="155">
        <v>16678.0</v>
      </c>
      <c r="E119" s="171">
        <v>0.6354166666666666</v>
      </c>
      <c r="F119" s="303" t="s">
        <v>1271</v>
      </c>
      <c r="G119" s="172">
        <v>27277.0</v>
      </c>
      <c r="H119" s="172">
        <v>44617.0</v>
      </c>
      <c r="I119" s="155" t="s">
        <v>100</v>
      </c>
      <c r="J119" s="155" t="s">
        <v>92</v>
      </c>
      <c r="K119" s="155" t="s">
        <v>101</v>
      </c>
      <c r="L119" s="155" t="s">
        <v>106</v>
      </c>
      <c r="M119" s="155"/>
      <c r="N119" s="155" t="s">
        <v>103</v>
      </c>
      <c r="O119" s="155" t="s">
        <v>8748</v>
      </c>
    </row>
    <row r="120" hidden="1">
      <c r="A120" s="155" t="str">
        <f t="shared" si="1"/>
        <v>1164644617</v>
      </c>
      <c r="B120" s="304">
        <v>974.0</v>
      </c>
      <c r="C120" s="305">
        <v>0.8550724637681153</v>
      </c>
      <c r="D120" s="155">
        <v>11646.0</v>
      </c>
      <c r="E120" s="171">
        <v>0.6458333333333334</v>
      </c>
      <c r="F120" s="303" t="s">
        <v>1272</v>
      </c>
      <c r="G120" s="172">
        <v>28354.0</v>
      </c>
      <c r="H120" s="172">
        <v>44617.0</v>
      </c>
      <c r="I120" s="155" t="s">
        <v>100</v>
      </c>
      <c r="J120" s="155" t="s">
        <v>92</v>
      </c>
      <c r="K120" s="155" t="s">
        <v>101</v>
      </c>
      <c r="L120" s="155" t="s">
        <v>131</v>
      </c>
      <c r="M120" s="155"/>
      <c r="N120" s="155" t="s">
        <v>103</v>
      </c>
      <c r="O120" s="155" t="s">
        <v>8748</v>
      </c>
    </row>
    <row r="121" hidden="1">
      <c r="A121" s="155" t="str">
        <f t="shared" si="1"/>
        <v>935944620</v>
      </c>
      <c r="B121" s="304">
        <v>976.0</v>
      </c>
      <c r="C121" s="305">
        <v>0.8623188405797095</v>
      </c>
      <c r="D121" s="155">
        <v>9359.0</v>
      </c>
      <c r="E121" s="171">
        <v>0.34375</v>
      </c>
      <c r="F121" s="303" t="s">
        <v>1273</v>
      </c>
      <c r="G121" s="172">
        <v>20605.0</v>
      </c>
      <c r="H121" s="172">
        <v>44620.0</v>
      </c>
      <c r="I121" s="155" t="s">
        <v>112</v>
      </c>
      <c r="J121" s="155" t="s">
        <v>92</v>
      </c>
      <c r="K121" s="155" t="s">
        <v>93</v>
      </c>
      <c r="L121" s="155" t="s">
        <v>102</v>
      </c>
      <c r="M121" s="155"/>
      <c r="N121" s="155" t="s">
        <v>103</v>
      </c>
      <c r="O121" s="155" t="s">
        <v>8748</v>
      </c>
    </row>
    <row r="122" hidden="1">
      <c r="A122" s="155" t="str">
        <f t="shared" si="1"/>
        <v>1819444620</v>
      </c>
      <c r="B122" s="304">
        <v>979.0</v>
      </c>
      <c r="C122" s="305">
        <v>0.8695652173913038</v>
      </c>
      <c r="D122" s="155">
        <v>18194.0</v>
      </c>
      <c r="E122" s="171">
        <v>0.3645833333333333</v>
      </c>
      <c r="F122" s="303" t="s">
        <v>1276</v>
      </c>
      <c r="G122" s="172">
        <v>20128.0</v>
      </c>
      <c r="H122" s="172">
        <v>44620.0</v>
      </c>
      <c r="I122" s="155" t="s">
        <v>108</v>
      </c>
      <c r="J122" s="155" t="s">
        <v>87</v>
      </c>
      <c r="K122" s="155" t="s">
        <v>97</v>
      </c>
      <c r="L122" s="155" t="s">
        <v>224</v>
      </c>
      <c r="M122" s="155"/>
      <c r="N122" s="155" t="s">
        <v>103</v>
      </c>
      <c r="O122" s="155" t="s">
        <v>8748</v>
      </c>
    </row>
    <row r="123" hidden="1">
      <c r="A123" s="155" t="str">
        <f t="shared" si="1"/>
        <v>1673144620</v>
      </c>
      <c r="B123" s="304">
        <v>982.0</v>
      </c>
      <c r="C123" s="305">
        <v>0.876811594202898</v>
      </c>
      <c r="D123" s="155">
        <v>16731.0</v>
      </c>
      <c r="E123" s="171">
        <v>0.3854166666666667</v>
      </c>
      <c r="F123" s="303" t="s">
        <v>1279</v>
      </c>
      <c r="G123" s="172">
        <v>19431.0</v>
      </c>
      <c r="H123" s="172">
        <v>44620.0</v>
      </c>
      <c r="I123" s="155" t="s">
        <v>112</v>
      </c>
      <c r="J123" s="155" t="s">
        <v>87</v>
      </c>
      <c r="K123" s="155" t="s">
        <v>88</v>
      </c>
      <c r="L123" s="155" t="s">
        <v>192</v>
      </c>
      <c r="M123" s="155"/>
      <c r="N123" s="155" t="s">
        <v>103</v>
      </c>
      <c r="O123" s="155" t="s">
        <v>8748</v>
      </c>
    </row>
    <row r="124" hidden="1">
      <c r="A124" s="155" t="str">
        <f t="shared" si="1"/>
        <v>1820944620</v>
      </c>
      <c r="B124" s="304">
        <v>984.0</v>
      </c>
      <c r="C124" s="305">
        <v>0.8840579710144922</v>
      </c>
      <c r="D124" s="155">
        <v>18209.0</v>
      </c>
      <c r="E124" s="171">
        <v>0.3958333333333333</v>
      </c>
      <c r="F124" s="303" t="s">
        <v>1281</v>
      </c>
      <c r="G124" s="172">
        <v>12394.0</v>
      </c>
      <c r="H124" s="172">
        <v>44620.0</v>
      </c>
      <c r="I124" s="155" t="s">
        <v>108</v>
      </c>
      <c r="J124" s="155" t="s">
        <v>87</v>
      </c>
      <c r="K124" s="155" t="s">
        <v>97</v>
      </c>
      <c r="L124" s="155" t="s">
        <v>197</v>
      </c>
      <c r="M124" s="155"/>
      <c r="N124" s="155" t="s">
        <v>103</v>
      </c>
      <c r="O124" s="155" t="s">
        <v>8748</v>
      </c>
    </row>
    <row r="125" hidden="1">
      <c r="A125" s="155" t="str">
        <f t="shared" si="1"/>
        <v>1755044620</v>
      </c>
      <c r="B125" s="304">
        <v>985.0</v>
      </c>
      <c r="C125" s="305">
        <v>0.8913043478260865</v>
      </c>
      <c r="D125" s="155">
        <v>17550.0</v>
      </c>
      <c r="E125" s="171">
        <v>0.3958333333333333</v>
      </c>
      <c r="F125" s="303" t="s">
        <v>1282</v>
      </c>
      <c r="G125" s="172">
        <v>21743.0</v>
      </c>
      <c r="H125" s="172">
        <v>44620.0</v>
      </c>
      <c r="I125" s="155" t="s">
        <v>112</v>
      </c>
      <c r="J125" s="155" t="s">
        <v>92</v>
      </c>
      <c r="K125" s="155" t="s">
        <v>93</v>
      </c>
      <c r="L125" s="155" t="s">
        <v>106</v>
      </c>
      <c r="M125" s="155"/>
      <c r="N125" s="155" t="s">
        <v>103</v>
      </c>
      <c r="O125" s="155" t="s">
        <v>8748</v>
      </c>
    </row>
    <row r="126" hidden="1">
      <c r="A126" s="155" t="str">
        <f t="shared" si="1"/>
        <v>1554844620</v>
      </c>
      <c r="B126" s="304">
        <v>986.0</v>
      </c>
      <c r="C126" s="305">
        <v>0.8985507246376807</v>
      </c>
      <c r="D126" s="155">
        <v>15548.0</v>
      </c>
      <c r="E126" s="171">
        <v>0.3958333333333333</v>
      </c>
      <c r="F126" s="303" t="s">
        <v>1283</v>
      </c>
      <c r="G126" s="172">
        <v>25310.0</v>
      </c>
      <c r="H126" s="172">
        <v>44620.0</v>
      </c>
      <c r="I126" s="155" t="s">
        <v>100</v>
      </c>
      <c r="J126" s="155" t="s">
        <v>87</v>
      </c>
      <c r="K126" s="155" t="s">
        <v>88</v>
      </c>
      <c r="L126" s="155" t="s">
        <v>131</v>
      </c>
      <c r="M126" s="155"/>
      <c r="N126" s="155" t="s">
        <v>103</v>
      </c>
      <c r="O126" s="155" t="s">
        <v>8748</v>
      </c>
    </row>
    <row r="127" hidden="1">
      <c r="A127" s="155" t="str">
        <f t="shared" si="1"/>
        <v>920944620</v>
      </c>
      <c r="B127" s="304">
        <v>988.0</v>
      </c>
      <c r="C127" s="305">
        <v>0.9057971014492749</v>
      </c>
      <c r="D127" s="155">
        <v>9209.0</v>
      </c>
      <c r="E127" s="171">
        <v>0.40625</v>
      </c>
      <c r="F127" s="303" t="s">
        <v>1285</v>
      </c>
      <c r="G127" s="172">
        <v>20421.0</v>
      </c>
      <c r="H127" s="172">
        <v>44620.0</v>
      </c>
      <c r="I127" s="155" t="s">
        <v>100</v>
      </c>
      <c r="J127" s="155" t="s">
        <v>87</v>
      </c>
      <c r="K127" s="155" t="s">
        <v>88</v>
      </c>
      <c r="L127" s="155" t="s">
        <v>102</v>
      </c>
      <c r="M127" s="155"/>
      <c r="N127" s="155" t="s">
        <v>103</v>
      </c>
      <c r="O127" s="155" t="s">
        <v>8748</v>
      </c>
    </row>
    <row r="128" hidden="1">
      <c r="A128" s="155" t="str">
        <f t="shared" si="1"/>
        <v>985644620</v>
      </c>
      <c r="B128" s="304">
        <v>989.0</v>
      </c>
      <c r="C128" s="305">
        <v>0.9130434782608692</v>
      </c>
      <c r="D128" s="155">
        <v>9856.0</v>
      </c>
      <c r="E128" s="171">
        <v>0.40625</v>
      </c>
      <c r="F128" s="303" t="s">
        <v>1286</v>
      </c>
      <c r="G128" s="172">
        <v>13655.0</v>
      </c>
      <c r="H128" s="172">
        <v>44620.0</v>
      </c>
      <c r="I128" s="155" t="s">
        <v>100</v>
      </c>
      <c r="J128" s="155" t="s">
        <v>87</v>
      </c>
      <c r="K128" s="155" t="s">
        <v>88</v>
      </c>
      <c r="L128" s="155" t="s">
        <v>102</v>
      </c>
      <c r="M128" s="155"/>
      <c r="N128" s="155" t="s">
        <v>103</v>
      </c>
      <c r="O128" s="155" t="s">
        <v>8748</v>
      </c>
    </row>
    <row r="129" hidden="1">
      <c r="A129" s="155" t="str">
        <f t="shared" si="1"/>
        <v>964544620</v>
      </c>
      <c r="B129" s="304">
        <v>992.0</v>
      </c>
      <c r="C129" s="305">
        <v>0.9202898550724634</v>
      </c>
      <c r="D129" s="155">
        <v>9645.0</v>
      </c>
      <c r="E129" s="171">
        <v>0.4166666666666667</v>
      </c>
      <c r="F129" s="303" t="s">
        <v>1288</v>
      </c>
      <c r="G129" s="172">
        <v>17705.0</v>
      </c>
      <c r="H129" s="172">
        <v>44620.0</v>
      </c>
      <c r="I129" s="155" t="s">
        <v>112</v>
      </c>
      <c r="J129" s="155" t="s">
        <v>92</v>
      </c>
      <c r="K129" s="155" t="s">
        <v>93</v>
      </c>
      <c r="L129" s="155" t="s">
        <v>102</v>
      </c>
      <c r="M129" s="155"/>
      <c r="N129" s="155" t="s">
        <v>103</v>
      </c>
      <c r="O129" s="155" t="s">
        <v>8748</v>
      </c>
    </row>
    <row r="130" hidden="1">
      <c r="A130" s="155" t="str">
        <f t="shared" si="1"/>
        <v>996144620</v>
      </c>
      <c r="B130" s="304">
        <v>998.0</v>
      </c>
      <c r="C130" s="305">
        <v>0.9275362318840576</v>
      </c>
      <c r="D130" s="155">
        <v>9961.0</v>
      </c>
      <c r="E130" s="171">
        <v>0.4583333333333333</v>
      </c>
      <c r="F130" s="303" t="s">
        <v>1294</v>
      </c>
      <c r="G130" s="172">
        <v>17793.0</v>
      </c>
      <c r="H130" s="172">
        <v>44620.0</v>
      </c>
      <c r="I130" s="155" t="s">
        <v>129</v>
      </c>
      <c r="J130" s="155" t="s">
        <v>87</v>
      </c>
      <c r="K130" s="155" t="s">
        <v>97</v>
      </c>
      <c r="L130" s="155" t="s">
        <v>102</v>
      </c>
      <c r="M130" s="155"/>
      <c r="N130" s="155" t="s">
        <v>103</v>
      </c>
      <c r="O130" s="155" t="s">
        <v>8748</v>
      </c>
    </row>
    <row r="131" hidden="1">
      <c r="A131" s="155" t="str">
        <f t="shared" si="1"/>
        <v>1819044620</v>
      </c>
      <c r="B131" s="304">
        <v>999.0</v>
      </c>
      <c r="C131" s="305">
        <v>0.9347826086956519</v>
      </c>
      <c r="D131" s="155">
        <v>18190.0</v>
      </c>
      <c r="E131" s="171">
        <v>0.46875</v>
      </c>
      <c r="F131" s="303" t="s">
        <v>1296</v>
      </c>
      <c r="G131" s="172">
        <v>24588.0</v>
      </c>
      <c r="H131" s="172">
        <v>44620.0</v>
      </c>
      <c r="I131" s="155" t="s">
        <v>108</v>
      </c>
      <c r="J131" s="155" t="s">
        <v>87</v>
      </c>
      <c r="K131" s="155" t="s">
        <v>97</v>
      </c>
      <c r="L131" s="155" t="s">
        <v>1297</v>
      </c>
      <c r="M131" s="155"/>
      <c r="N131" s="155" t="s">
        <v>103</v>
      </c>
      <c r="O131" s="155" t="s">
        <v>8748</v>
      </c>
    </row>
    <row r="132" hidden="1">
      <c r="A132" s="155" t="str">
        <f t="shared" si="1"/>
        <v>1609744620</v>
      </c>
      <c r="B132" s="304">
        <v>1000.0</v>
      </c>
      <c r="C132" s="305">
        <v>0.9420289855072461</v>
      </c>
      <c r="D132" s="155">
        <v>16097.0</v>
      </c>
      <c r="E132" s="171">
        <v>0.46875</v>
      </c>
      <c r="F132" s="303" t="s">
        <v>1298</v>
      </c>
      <c r="G132" s="172">
        <v>19149.0</v>
      </c>
      <c r="H132" s="172">
        <v>44620.0</v>
      </c>
      <c r="I132" s="155" t="s">
        <v>100</v>
      </c>
      <c r="J132" s="155" t="s">
        <v>92</v>
      </c>
      <c r="K132" s="155" t="s">
        <v>93</v>
      </c>
      <c r="L132" s="155" t="s">
        <v>131</v>
      </c>
      <c r="M132" s="155"/>
      <c r="N132" s="155" t="s">
        <v>103</v>
      </c>
      <c r="O132" s="155" t="s">
        <v>8748</v>
      </c>
    </row>
    <row r="133" hidden="1">
      <c r="A133" s="155" t="str">
        <f t="shared" si="1"/>
        <v>1678644620</v>
      </c>
      <c r="B133" s="304">
        <v>1001.0</v>
      </c>
      <c r="C133" s="305">
        <v>0.9492753623188404</v>
      </c>
      <c r="D133" s="155">
        <v>16786.0</v>
      </c>
      <c r="E133" s="171">
        <v>0.4791666666666667</v>
      </c>
      <c r="F133" s="303" t="s">
        <v>1299</v>
      </c>
      <c r="G133" s="172">
        <v>19366.0</v>
      </c>
      <c r="H133" s="172">
        <v>44620.0</v>
      </c>
      <c r="I133" s="155" t="s">
        <v>112</v>
      </c>
      <c r="J133" s="155" t="s">
        <v>87</v>
      </c>
      <c r="K133" s="155" t="s">
        <v>88</v>
      </c>
      <c r="L133" s="155" t="s">
        <v>113</v>
      </c>
      <c r="M133" s="155"/>
      <c r="N133" s="155" t="s">
        <v>103</v>
      </c>
      <c r="O133" s="155" t="s">
        <v>8748</v>
      </c>
    </row>
    <row r="134" hidden="1">
      <c r="A134" s="155" t="str">
        <f t="shared" si="1"/>
        <v>1598744620</v>
      </c>
      <c r="B134" s="304">
        <v>1004.0</v>
      </c>
      <c r="C134" s="305">
        <v>0.9565217391304346</v>
      </c>
      <c r="D134" s="155">
        <v>15987.0</v>
      </c>
      <c r="E134" s="171">
        <v>0.5625</v>
      </c>
      <c r="F134" s="303" t="s">
        <v>1301</v>
      </c>
      <c r="G134" s="172">
        <v>17734.0</v>
      </c>
      <c r="H134" s="172">
        <v>44620.0</v>
      </c>
      <c r="I134" s="155" t="s">
        <v>112</v>
      </c>
      <c r="J134" s="155" t="s">
        <v>92</v>
      </c>
      <c r="K134" s="155" t="s">
        <v>101</v>
      </c>
      <c r="L134" s="155" t="s">
        <v>224</v>
      </c>
      <c r="M134" s="155"/>
      <c r="N134" s="155" t="s">
        <v>103</v>
      </c>
      <c r="O134" s="155" t="s">
        <v>8748</v>
      </c>
    </row>
    <row r="135" hidden="1">
      <c r="A135" s="155" t="str">
        <f t="shared" si="1"/>
        <v>1114644620</v>
      </c>
      <c r="B135" s="304">
        <v>1005.0</v>
      </c>
      <c r="C135" s="305">
        <v>0.9637681159420288</v>
      </c>
      <c r="D135" s="155">
        <v>11146.0</v>
      </c>
      <c r="E135" s="171">
        <v>0.5625</v>
      </c>
      <c r="F135" s="303" t="s">
        <v>1302</v>
      </c>
      <c r="G135" s="172">
        <v>22785.0</v>
      </c>
      <c r="H135" s="172">
        <v>44620.0</v>
      </c>
      <c r="I135" s="155" t="s">
        <v>100</v>
      </c>
      <c r="J135" s="155" t="s">
        <v>92</v>
      </c>
      <c r="K135" s="155" t="s">
        <v>93</v>
      </c>
      <c r="L135" s="155" t="s">
        <v>106</v>
      </c>
      <c r="M135" s="155"/>
      <c r="N135" s="155" t="s">
        <v>103</v>
      </c>
      <c r="O135" s="155" t="s">
        <v>8748</v>
      </c>
    </row>
    <row r="136" hidden="1">
      <c r="A136" s="155" t="str">
        <f t="shared" si="1"/>
        <v>1526544620</v>
      </c>
      <c r="B136" s="304">
        <v>1006.0</v>
      </c>
      <c r="C136" s="305">
        <v>0.9710144927536231</v>
      </c>
      <c r="D136" s="155">
        <v>15265.0</v>
      </c>
      <c r="E136" s="171">
        <v>0.5625</v>
      </c>
      <c r="F136" s="303" t="s">
        <v>1303</v>
      </c>
      <c r="G136" s="172">
        <v>26902.0</v>
      </c>
      <c r="H136" s="172">
        <v>44620.0</v>
      </c>
      <c r="I136" s="155" t="s">
        <v>112</v>
      </c>
      <c r="J136" s="155" t="s">
        <v>92</v>
      </c>
      <c r="K136" s="155" t="s">
        <v>93</v>
      </c>
      <c r="L136" s="155" t="s">
        <v>102</v>
      </c>
      <c r="M136" s="155"/>
      <c r="N136" s="155" t="s">
        <v>103</v>
      </c>
      <c r="O136" s="155" t="s">
        <v>8748</v>
      </c>
    </row>
    <row r="137" hidden="1">
      <c r="A137" s="155" t="str">
        <f t="shared" si="1"/>
        <v>1509844620</v>
      </c>
      <c r="B137" s="304">
        <v>1009.0</v>
      </c>
      <c r="C137" s="305">
        <v>0.9782608695652173</v>
      </c>
      <c r="D137" s="155">
        <v>15098.0</v>
      </c>
      <c r="E137" s="171">
        <v>0.6041666666666666</v>
      </c>
      <c r="F137" s="303" t="s">
        <v>1307</v>
      </c>
      <c r="G137" s="172">
        <v>26742.0</v>
      </c>
      <c r="H137" s="172">
        <v>44620.0</v>
      </c>
      <c r="I137" s="155" t="s">
        <v>100</v>
      </c>
      <c r="J137" s="155" t="s">
        <v>87</v>
      </c>
      <c r="K137" s="155" t="s">
        <v>88</v>
      </c>
      <c r="L137" s="155" t="s">
        <v>113</v>
      </c>
      <c r="M137" s="155"/>
      <c r="N137" s="155" t="s">
        <v>103</v>
      </c>
      <c r="O137" s="155" t="s">
        <v>8748</v>
      </c>
    </row>
    <row r="138" hidden="1">
      <c r="A138" s="155" t="str">
        <f t="shared" si="1"/>
        <v>1440344620</v>
      </c>
      <c r="B138" s="304">
        <v>1013.0</v>
      </c>
      <c r="C138" s="305">
        <v>0.9855072463768115</v>
      </c>
      <c r="D138" s="155">
        <v>14403.0</v>
      </c>
      <c r="E138" s="171">
        <v>0.6458333333333334</v>
      </c>
      <c r="F138" s="303" t="s">
        <v>1310</v>
      </c>
      <c r="G138" s="172">
        <v>22013.0</v>
      </c>
      <c r="H138" s="172">
        <v>44620.0</v>
      </c>
      <c r="I138" s="155" t="s">
        <v>100</v>
      </c>
      <c r="J138" s="155" t="s">
        <v>92</v>
      </c>
      <c r="K138" s="155" t="s">
        <v>93</v>
      </c>
      <c r="L138" s="155" t="s">
        <v>113</v>
      </c>
      <c r="M138" s="155"/>
      <c r="N138" s="155" t="s">
        <v>103</v>
      </c>
      <c r="O138" s="155" t="s">
        <v>8748</v>
      </c>
    </row>
    <row r="139" hidden="1">
      <c r="A139" s="155" t="str">
        <f t="shared" si="1"/>
        <v>1111344620</v>
      </c>
      <c r="B139" s="304">
        <v>1014.0</v>
      </c>
      <c r="C139" s="305">
        <v>0.9927536231884058</v>
      </c>
      <c r="D139" s="155">
        <v>11113.0</v>
      </c>
      <c r="E139" s="171">
        <v>0.6458333333333334</v>
      </c>
      <c r="F139" s="303" t="s">
        <v>1311</v>
      </c>
      <c r="G139" s="172">
        <v>19005.0</v>
      </c>
      <c r="H139" s="172">
        <v>44620.0</v>
      </c>
      <c r="I139" s="155" t="s">
        <v>112</v>
      </c>
      <c r="J139" s="155" t="s">
        <v>92</v>
      </c>
      <c r="K139" s="155" t="s">
        <v>101</v>
      </c>
      <c r="L139" s="155" t="s">
        <v>131</v>
      </c>
      <c r="M139" s="155"/>
      <c r="N139" s="155" t="s">
        <v>103</v>
      </c>
      <c r="O139" s="155" t="s">
        <v>8748</v>
      </c>
    </row>
    <row r="140" hidden="1">
      <c r="A140" s="155" t="str">
        <f t="shared" si="1"/>
        <v>1372144593</v>
      </c>
      <c r="B140" s="304">
        <v>2.0</v>
      </c>
      <c r="C140" s="287">
        <v>1.0</v>
      </c>
      <c r="D140" s="155">
        <v>13721.0</v>
      </c>
      <c r="E140" s="171">
        <v>0.34375</v>
      </c>
      <c r="F140" s="303" t="s">
        <v>91</v>
      </c>
      <c r="G140" s="172">
        <v>24069.0</v>
      </c>
      <c r="H140" s="172">
        <v>44593.0</v>
      </c>
      <c r="I140" s="155" t="s">
        <v>86</v>
      </c>
      <c r="J140" s="155" t="s">
        <v>92</v>
      </c>
      <c r="K140" s="155" t="s">
        <v>93</v>
      </c>
      <c r="L140" s="155" t="s">
        <v>94</v>
      </c>
      <c r="M140" s="155"/>
      <c r="N140" s="155" t="s">
        <v>90</v>
      </c>
      <c r="O140" s="155"/>
    </row>
    <row r="141" hidden="1">
      <c r="A141" s="155" t="str">
        <f t="shared" si="1"/>
        <v>927944593</v>
      </c>
      <c r="B141" s="304">
        <v>5.0</v>
      </c>
      <c r="C141" s="287">
        <v>2.0</v>
      </c>
      <c r="D141" s="155">
        <v>9279.0</v>
      </c>
      <c r="E141" s="171">
        <v>0.3541666666666667</v>
      </c>
      <c r="F141" s="303" t="s">
        <v>99</v>
      </c>
      <c r="G141" s="172">
        <v>25997.0</v>
      </c>
      <c r="H141" s="172">
        <v>44593.0</v>
      </c>
      <c r="I141" s="155" t="s">
        <v>100</v>
      </c>
      <c r="J141" s="155" t="s">
        <v>92</v>
      </c>
      <c r="K141" s="155" t="s">
        <v>101</v>
      </c>
      <c r="L141" s="155" t="s">
        <v>102</v>
      </c>
      <c r="M141" s="155"/>
      <c r="N141" s="155" t="s">
        <v>103</v>
      </c>
      <c r="O141" s="155" t="s">
        <v>8748</v>
      </c>
    </row>
    <row r="142" hidden="1">
      <c r="A142" s="155" t="str">
        <f t="shared" si="1"/>
        <v>1361144593</v>
      </c>
      <c r="B142" s="304">
        <v>4.0</v>
      </c>
      <c r="C142" s="287">
        <v>3.0</v>
      </c>
      <c r="D142" s="155">
        <v>13611.0</v>
      </c>
      <c r="E142" s="171">
        <v>0.3541666666666667</v>
      </c>
      <c r="F142" s="303" t="s">
        <v>104</v>
      </c>
      <c r="G142" s="172">
        <v>17151.0</v>
      </c>
      <c r="H142" s="172">
        <v>44593.0</v>
      </c>
      <c r="I142" s="155" t="s">
        <v>100</v>
      </c>
      <c r="J142" s="155" t="s">
        <v>92</v>
      </c>
      <c r="K142" s="155" t="s">
        <v>93</v>
      </c>
      <c r="L142" s="155" t="s">
        <v>102</v>
      </c>
      <c r="M142" s="155"/>
      <c r="N142" s="155" t="s">
        <v>103</v>
      </c>
      <c r="O142" s="155" t="s">
        <v>8748</v>
      </c>
    </row>
    <row r="143" hidden="1">
      <c r="A143" s="155" t="str">
        <f t="shared" si="1"/>
        <v>960144593</v>
      </c>
      <c r="B143" s="304">
        <v>12.0</v>
      </c>
      <c r="C143" s="287">
        <v>4.0</v>
      </c>
      <c r="D143" s="155">
        <v>9601.0</v>
      </c>
      <c r="E143" s="171">
        <v>0.3958333333333333</v>
      </c>
      <c r="F143" s="303" t="s">
        <v>116</v>
      </c>
      <c r="G143" s="172">
        <v>26335.0</v>
      </c>
      <c r="H143" s="172">
        <v>44593.0</v>
      </c>
      <c r="I143" s="155" t="s">
        <v>86</v>
      </c>
      <c r="J143" s="155" t="s">
        <v>92</v>
      </c>
      <c r="K143" s="155" t="s">
        <v>93</v>
      </c>
      <c r="L143" s="155" t="s">
        <v>117</v>
      </c>
      <c r="M143" s="155"/>
      <c r="N143" s="155" t="s">
        <v>90</v>
      </c>
      <c r="O143" s="155"/>
    </row>
    <row r="144" hidden="1">
      <c r="A144" s="155" t="str">
        <f t="shared" si="1"/>
        <v>1578244593</v>
      </c>
      <c r="B144" s="304">
        <v>9.0</v>
      </c>
      <c r="C144" s="287">
        <v>5.0</v>
      </c>
      <c r="D144" s="155">
        <v>15782.0</v>
      </c>
      <c r="E144" s="171">
        <v>0.375</v>
      </c>
      <c r="F144" s="303" t="s">
        <v>110</v>
      </c>
      <c r="G144" s="172">
        <v>26777.0</v>
      </c>
      <c r="H144" s="172">
        <v>44593.0</v>
      </c>
      <c r="I144" s="155" t="s">
        <v>100</v>
      </c>
      <c r="J144" s="155" t="s">
        <v>92</v>
      </c>
      <c r="K144" s="155" t="s">
        <v>101</v>
      </c>
      <c r="L144" s="155" t="s">
        <v>102</v>
      </c>
      <c r="M144" s="155"/>
      <c r="N144" s="155" t="s">
        <v>103</v>
      </c>
      <c r="O144" s="155" t="s">
        <v>8748</v>
      </c>
    </row>
    <row r="145" hidden="1">
      <c r="A145" s="155" t="str">
        <f t="shared" si="1"/>
        <v>1606344593</v>
      </c>
      <c r="B145" s="304">
        <v>6.0</v>
      </c>
      <c r="C145" s="287">
        <v>6.0</v>
      </c>
      <c r="D145" s="155">
        <v>16063.0</v>
      </c>
      <c r="E145" s="171">
        <v>0.3541666666666667</v>
      </c>
      <c r="F145" s="303" t="s">
        <v>105</v>
      </c>
      <c r="G145" s="172">
        <v>24748.0</v>
      </c>
      <c r="H145" s="172">
        <v>44593.0</v>
      </c>
      <c r="I145" s="155" t="s">
        <v>100</v>
      </c>
      <c r="J145" s="155" t="s">
        <v>92</v>
      </c>
      <c r="K145" s="155" t="s">
        <v>101</v>
      </c>
      <c r="L145" s="155" t="s">
        <v>106</v>
      </c>
      <c r="M145" s="155"/>
      <c r="N145" s="155" t="s">
        <v>103</v>
      </c>
      <c r="O145" s="155" t="s">
        <v>8748</v>
      </c>
    </row>
    <row r="146" hidden="1">
      <c r="A146" s="155" t="str">
        <f t="shared" si="1"/>
        <v>1442144593</v>
      </c>
      <c r="B146" s="304">
        <v>11.0</v>
      </c>
      <c r="C146" s="287">
        <v>7.0</v>
      </c>
      <c r="D146" s="155">
        <v>14421.0</v>
      </c>
      <c r="E146" s="171">
        <v>0.3854166666666667</v>
      </c>
      <c r="F146" s="303" t="s">
        <v>114</v>
      </c>
      <c r="G146" s="172">
        <v>26326.0</v>
      </c>
      <c r="H146" s="172">
        <v>44593.0</v>
      </c>
      <c r="I146" s="155" t="s">
        <v>86</v>
      </c>
      <c r="J146" s="155" t="s">
        <v>92</v>
      </c>
      <c r="K146" s="155" t="s">
        <v>93</v>
      </c>
      <c r="L146" s="155" t="s">
        <v>115</v>
      </c>
      <c r="M146" s="155"/>
      <c r="N146" s="155" t="s">
        <v>90</v>
      </c>
      <c r="O146" s="155"/>
    </row>
    <row r="147" hidden="1">
      <c r="A147" s="155" t="str">
        <f t="shared" si="1"/>
        <v>1631844593</v>
      </c>
      <c r="B147" s="304">
        <v>1.0</v>
      </c>
      <c r="C147" s="287">
        <v>8.0</v>
      </c>
      <c r="D147" s="155">
        <v>16318.0</v>
      </c>
      <c r="E147" s="171">
        <v>0.3333333333333333</v>
      </c>
      <c r="F147" s="303" t="s">
        <v>85</v>
      </c>
      <c r="G147" s="172">
        <v>18967.0</v>
      </c>
      <c r="H147" s="172">
        <v>44593.0</v>
      </c>
      <c r="I147" s="155" t="s">
        <v>86</v>
      </c>
      <c r="J147" s="155" t="s">
        <v>87</v>
      </c>
      <c r="K147" s="155" t="s">
        <v>88</v>
      </c>
      <c r="L147" s="155" t="s">
        <v>89</v>
      </c>
      <c r="M147" s="155"/>
      <c r="N147" s="155" t="s">
        <v>90</v>
      </c>
      <c r="O147" s="155"/>
    </row>
    <row r="148" hidden="1">
      <c r="A148" s="155" t="str">
        <f t="shared" si="1"/>
        <v>1800444593</v>
      </c>
      <c r="B148" s="304">
        <v>3.0</v>
      </c>
      <c r="C148" s="287">
        <v>9.0</v>
      </c>
      <c r="D148" s="155">
        <v>18004.0</v>
      </c>
      <c r="E148" s="171">
        <v>0.34375</v>
      </c>
      <c r="F148" s="303" t="s">
        <v>95</v>
      </c>
      <c r="G148" s="172">
        <v>24456.0</v>
      </c>
      <c r="H148" s="172">
        <v>44593.0</v>
      </c>
      <c r="I148" s="155" t="s">
        <v>96</v>
      </c>
      <c r="J148" s="155" t="s">
        <v>87</v>
      </c>
      <c r="K148" s="155" t="s">
        <v>97</v>
      </c>
      <c r="L148" s="155" t="s">
        <v>98</v>
      </c>
      <c r="M148" s="155"/>
      <c r="N148" s="155" t="s">
        <v>90</v>
      </c>
      <c r="O148" s="155"/>
    </row>
    <row r="149" hidden="1">
      <c r="A149" s="155" t="str">
        <f t="shared" si="1"/>
        <v>1786544593</v>
      </c>
      <c r="B149" s="304">
        <v>7.0</v>
      </c>
      <c r="C149" s="287">
        <v>10.0</v>
      </c>
      <c r="D149" s="155">
        <v>17865.0</v>
      </c>
      <c r="E149" s="171">
        <v>0.3645833333333333</v>
      </c>
      <c r="F149" s="303" t="s">
        <v>107</v>
      </c>
      <c r="G149" s="172">
        <v>24537.0</v>
      </c>
      <c r="H149" s="172">
        <v>44593.0</v>
      </c>
      <c r="I149" s="155" t="s">
        <v>108</v>
      </c>
      <c r="J149" s="155" t="s">
        <v>87</v>
      </c>
      <c r="K149" s="155" t="s">
        <v>97</v>
      </c>
      <c r="L149" s="155" t="s">
        <v>106</v>
      </c>
      <c r="M149" s="155"/>
      <c r="N149" s="155" t="s">
        <v>103</v>
      </c>
      <c r="O149" s="155" t="s">
        <v>8748</v>
      </c>
    </row>
    <row r="150" hidden="1">
      <c r="A150" s="155" t="str">
        <f t="shared" si="1"/>
        <v>1256244593</v>
      </c>
      <c r="B150" s="304">
        <v>8.0</v>
      </c>
      <c r="C150" s="287">
        <v>11.0</v>
      </c>
      <c r="D150" s="155">
        <v>12562.0</v>
      </c>
      <c r="E150" s="171">
        <v>0.3645833333333333</v>
      </c>
      <c r="F150" s="303" t="s">
        <v>109</v>
      </c>
      <c r="G150" s="172">
        <v>14451.0</v>
      </c>
      <c r="H150" s="172">
        <v>44593.0</v>
      </c>
      <c r="I150" s="155" t="s">
        <v>100</v>
      </c>
      <c r="J150" s="155" t="s">
        <v>87</v>
      </c>
      <c r="K150" s="155" t="s">
        <v>97</v>
      </c>
      <c r="L150" s="155" t="s">
        <v>102</v>
      </c>
      <c r="M150" s="155"/>
      <c r="N150" s="155" t="s">
        <v>103</v>
      </c>
      <c r="O150" s="155" t="s">
        <v>8748</v>
      </c>
    </row>
    <row r="151" hidden="1">
      <c r="A151" s="155" t="str">
        <f t="shared" si="1"/>
        <v>1629344593</v>
      </c>
      <c r="B151" s="304">
        <v>13.0</v>
      </c>
      <c r="C151" s="287">
        <v>12.0</v>
      </c>
      <c r="D151" s="155">
        <v>16293.0</v>
      </c>
      <c r="E151" s="171">
        <v>0.3958333333333333</v>
      </c>
      <c r="F151" s="303" t="s">
        <v>118</v>
      </c>
      <c r="G151" s="172">
        <v>23364.0</v>
      </c>
      <c r="H151" s="172">
        <v>44593.0</v>
      </c>
      <c r="I151" s="155" t="s">
        <v>100</v>
      </c>
      <c r="J151" s="155" t="s">
        <v>87</v>
      </c>
      <c r="K151" s="155" t="s">
        <v>88</v>
      </c>
      <c r="L151" s="155" t="s">
        <v>119</v>
      </c>
      <c r="M151" s="155"/>
      <c r="N151" s="155" t="s">
        <v>103</v>
      </c>
      <c r="O151" s="155" t="s">
        <v>8748</v>
      </c>
    </row>
    <row r="152" hidden="1">
      <c r="A152" s="155" t="str">
        <f t="shared" si="1"/>
        <v>1791244593</v>
      </c>
      <c r="B152" s="304">
        <v>17.0</v>
      </c>
      <c r="C152" s="287">
        <v>13.0</v>
      </c>
      <c r="D152" s="155">
        <v>17912.0</v>
      </c>
      <c r="E152" s="171">
        <v>0.3958333333333333</v>
      </c>
      <c r="F152" s="303" t="s">
        <v>120</v>
      </c>
      <c r="G152" s="172">
        <v>21820.0</v>
      </c>
      <c r="H152" s="172">
        <v>44593.0</v>
      </c>
      <c r="I152" s="155" t="s">
        <v>96</v>
      </c>
      <c r="J152" s="155" t="s">
        <v>87</v>
      </c>
      <c r="K152" s="155" t="s">
        <v>97</v>
      </c>
      <c r="L152" s="155" t="s">
        <v>98</v>
      </c>
      <c r="M152" s="155"/>
      <c r="N152" s="155" t="s">
        <v>90</v>
      </c>
      <c r="O152" s="155"/>
    </row>
    <row r="153" hidden="1">
      <c r="A153" s="155" t="str">
        <f t="shared" si="1"/>
        <v>1595244593</v>
      </c>
      <c r="B153" s="304">
        <v>10.0</v>
      </c>
      <c r="C153" s="287">
        <v>14.0</v>
      </c>
      <c r="D153" s="155">
        <v>15952.0</v>
      </c>
      <c r="E153" s="171">
        <v>0.375</v>
      </c>
      <c r="F153" s="303" t="s">
        <v>111</v>
      </c>
      <c r="G153" s="172">
        <v>21231.0</v>
      </c>
      <c r="H153" s="172">
        <v>44593.0</v>
      </c>
      <c r="I153" s="155" t="s">
        <v>112</v>
      </c>
      <c r="J153" s="155" t="s">
        <v>92</v>
      </c>
      <c r="K153" s="155" t="s">
        <v>101</v>
      </c>
      <c r="L153" s="155" t="s">
        <v>113</v>
      </c>
      <c r="M153" s="155"/>
      <c r="N153" s="155" t="s">
        <v>103</v>
      </c>
      <c r="O153" s="155" t="s">
        <v>8748</v>
      </c>
    </row>
    <row r="154" hidden="1">
      <c r="A154" s="155" t="str">
        <f t="shared" si="1"/>
        <v>1740044593</v>
      </c>
      <c r="B154" s="304">
        <v>15.0</v>
      </c>
      <c r="C154" s="287">
        <v>15.0</v>
      </c>
      <c r="D154" s="155">
        <v>17400.0</v>
      </c>
      <c r="E154" s="171">
        <v>0.3958333333333333</v>
      </c>
      <c r="F154" s="303" t="s">
        <v>121</v>
      </c>
      <c r="G154" s="172">
        <v>22359.0</v>
      </c>
      <c r="H154" s="172">
        <v>44593.0</v>
      </c>
      <c r="I154" s="155" t="s">
        <v>122</v>
      </c>
      <c r="J154" s="155" t="s">
        <v>92</v>
      </c>
      <c r="K154" s="155" t="s">
        <v>101</v>
      </c>
      <c r="L154" s="303" t="s">
        <v>123</v>
      </c>
      <c r="M154" s="155"/>
      <c r="N154" s="155" t="s">
        <v>90</v>
      </c>
      <c r="O154" s="155"/>
    </row>
    <row r="155" hidden="1">
      <c r="A155" s="155" t="str">
        <f t="shared" si="1"/>
        <v>1726644593</v>
      </c>
      <c r="B155" s="304">
        <v>19.0</v>
      </c>
      <c r="C155" s="287">
        <v>16.0</v>
      </c>
      <c r="D155" s="155">
        <v>17266.0</v>
      </c>
      <c r="E155" s="171">
        <v>0.40625</v>
      </c>
      <c r="F155" s="303" t="s">
        <v>130</v>
      </c>
      <c r="G155" s="172">
        <v>17591.0</v>
      </c>
      <c r="H155" s="172">
        <v>44593.0</v>
      </c>
      <c r="I155" s="155" t="s">
        <v>100</v>
      </c>
      <c r="J155" s="155" t="s">
        <v>92</v>
      </c>
      <c r="K155" s="155" t="s">
        <v>93</v>
      </c>
      <c r="L155" s="155" t="s">
        <v>131</v>
      </c>
      <c r="M155" s="155"/>
      <c r="N155" s="155" t="s">
        <v>103</v>
      </c>
      <c r="O155" s="155" t="s">
        <v>8748</v>
      </c>
    </row>
    <row r="156" hidden="1">
      <c r="A156" s="155" t="str">
        <f t="shared" si="1"/>
        <v>1190344593</v>
      </c>
      <c r="B156" s="304">
        <v>20.0</v>
      </c>
      <c r="C156" s="287">
        <v>17.0</v>
      </c>
      <c r="D156" s="155">
        <v>11903.0</v>
      </c>
      <c r="E156" s="171">
        <v>0.40625</v>
      </c>
      <c r="F156" s="303" t="s">
        <v>132</v>
      </c>
      <c r="G156" s="172">
        <v>21184.0</v>
      </c>
      <c r="H156" s="172">
        <v>44593.0</v>
      </c>
      <c r="I156" s="155" t="s">
        <v>86</v>
      </c>
      <c r="J156" s="155" t="s">
        <v>92</v>
      </c>
      <c r="K156" s="155" t="s">
        <v>93</v>
      </c>
      <c r="L156" s="155" t="s">
        <v>117</v>
      </c>
      <c r="M156" s="155"/>
      <c r="N156" s="155" t="s">
        <v>90</v>
      </c>
      <c r="O156" s="155"/>
    </row>
    <row r="157" hidden="1">
      <c r="A157" s="155" t="str">
        <f t="shared" si="1"/>
        <v>1446944593</v>
      </c>
      <c r="B157" s="304">
        <v>21.0</v>
      </c>
      <c r="C157" s="287">
        <v>18.0</v>
      </c>
      <c r="D157" s="155">
        <v>14469.0</v>
      </c>
      <c r="E157" s="171">
        <v>0.40625</v>
      </c>
      <c r="F157" s="303" t="s">
        <v>133</v>
      </c>
      <c r="G157" s="172">
        <v>13712.0</v>
      </c>
      <c r="H157" s="172">
        <v>44593.0</v>
      </c>
      <c r="I157" s="155" t="s">
        <v>112</v>
      </c>
      <c r="J157" s="155" t="s">
        <v>87</v>
      </c>
      <c r="K157" s="155" t="s">
        <v>88</v>
      </c>
      <c r="L157" s="155" t="s">
        <v>113</v>
      </c>
      <c r="M157" s="155"/>
      <c r="N157" s="155" t="s">
        <v>103</v>
      </c>
      <c r="O157" s="155" t="s">
        <v>8748</v>
      </c>
    </row>
    <row r="158" hidden="1">
      <c r="A158" s="155" t="str">
        <f t="shared" si="1"/>
        <v>1800144593</v>
      </c>
      <c r="B158" s="304">
        <v>16.0</v>
      </c>
      <c r="C158" s="287">
        <v>19.0</v>
      </c>
      <c r="D158" s="155">
        <v>18001.0</v>
      </c>
      <c r="E158" s="171">
        <v>0.3958333333333333</v>
      </c>
      <c r="F158" s="303" t="s">
        <v>124</v>
      </c>
      <c r="G158" s="172">
        <v>23710.0</v>
      </c>
      <c r="H158" s="172">
        <v>44593.0</v>
      </c>
      <c r="I158" s="155" t="s">
        <v>96</v>
      </c>
      <c r="J158" s="155" t="s">
        <v>87</v>
      </c>
      <c r="K158" s="155" t="s">
        <v>97</v>
      </c>
      <c r="L158" s="155" t="s">
        <v>125</v>
      </c>
      <c r="M158" s="155"/>
      <c r="N158" s="155" t="s">
        <v>90</v>
      </c>
      <c r="O158" s="155"/>
    </row>
    <row r="159" hidden="1">
      <c r="A159" s="155" t="str">
        <f t="shared" si="1"/>
        <v>1553944593</v>
      </c>
      <c r="B159" s="304">
        <v>23.0</v>
      </c>
      <c r="C159" s="287">
        <v>20.0</v>
      </c>
      <c r="D159" s="155">
        <v>15539.0</v>
      </c>
      <c r="E159" s="171">
        <v>0.4166666666666667</v>
      </c>
      <c r="F159" s="303" t="s">
        <v>134</v>
      </c>
      <c r="G159" s="172">
        <v>23413.0</v>
      </c>
      <c r="H159" s="172">
        <v>44593.0</v>
      </c>
      <c r="I159" s="155" t="s">
        <v>100</v>
      </c>
      <c r="J159" s="155" t="s">
        <v>87</v>
      </c>
      <c r="K159" s="155" t="s">
        <v>97</v>
      </c>
      <c r="L159" s="155" t="s">
        <v>135</v>
      </c>
      <c r="M159" s="155"/>
      <c r="N159" s="155" t="s">
        <v>103</v>
      </c>
      <c r="O159" s="155" t="s">
        <v>8748</v>
      </c>
    </row>
    <row r="160" hidden="1">
      <c r="A160" s="155" t="str">
        <f t="shared" si="1"/>
        <v>1069744593</v>
      </c>
      <c r="B160" s="304">
        <v>14.0</v>
      </c>
      <c r="C160" s="287">
        <v>21.0</v>
      </c>
      <c r="D160" s="155">
        <v>10697.0</v>
      </c>
      <c r="E160" s="171">
        <v>0.3958333333333333</v>
      </c>
      <c r="F160" s="303" t="s">
        <v>126</v>
      </c>
      <c r="G160" s="172">
        <v>27612.0</v>
      </c>
      <c r="H160" s="172">
        <v>44593.0</v>
      </c>
      <c r="I160" s="155" t="s">
        <v>86</v>
      </c>
      <c r="J160" s="155" t="s">
        <v>92</v>
      </c>
      <c r="K160" s="155" t="s">
        <v>101</v>
      </c>
      <c r="L160" s="155" t="s">
        <v>127</v>
      </c>
      <c r="M160" s="155"/>
      <c r="N160" s="155" t="s">
        <v>90</v>
      </c>
      <c r="O160" s="155"/>
    </row>
    <row r="161" hidden="1">
      <c r="A161" s="155" t="str">
        <f t="shared" si="1"/>
        <v>1796044593</v>
      </c>
      <c r="B161" s="304">
        <v>18.0</v>
      </c>
      <c r="C161" s="287">
        <v>22.0</v>
      </c>
      <c r="D161" s="155">
        <v>17960.0</v>
      </c>
      <c r="E161" s="171">
        <v>0.3958333333333333</v>
      </c>
      <c r="F161" s="303" t="s">
        <v>128</v>
      </c>
      <c r="G161" s="172">
        <v>14881.0</v>
      </c>
      <c r="H161" s="172">
        <v>44593.0</v>
      </c>
      <c r="I161" s="155" t="s">
        <v>129</v>
      </c>
      <c r="J161" s="155" t="s">
        <v>87</v>
      </c>
      <c r="K161" s="155" t="s">
        <v>97</v>
      </c>
      <c r="L161" s="155" t="s">
        <v>89</v>
      </c>
      <c r="M161" s="155"/>
      <c r="N161" s="155" t="s">
        <v>103</v>
      </c>
      <c r="O161" s="155" t="s">
        <v>8748</v>
      </c>
    </row>
    <row r="162" hidden="1">
      <c r="A162" s="155" t="str">
        <f t="shared" si="1"/>
        <v>1800044593</v>
      </c>
      <c r="B162" s="304">
        <v>22.0</v>
      </c>
      <c r="C162" s="287">
        <v>23.0</v>
      </c>
      <c r="D162" s="155">
        <v>18000.0</v>
      </c>
      <c r="E162" s="171">
        <v>0.4166666666666667</v>
      </c>
      <c r="F162" s="303" t="s">
        <v>136</v>
      </c>
      <c r="G162" s="172">
        <v>22844.0</v>
      </c>
      <c r="H162" s="172">
        <v>44593.0</v>
      </c>
      <c r="I162" s="155" t="s">
        <v>96</v>
      </c>
      <c r="J162" s="155" t="s">
        <v>87</v>
      </c>
      <c r="K162" s="155" t="s">
        <v>97</v>
      </c>
      <c r="L162" s="155" t="s">
        <v>137</v>
      </c>
      <c r="M162" s="155"/>
      <c r="N162" s="155" t="s">
        <v>90</v>
      </c>
      <c r="O162" s="155"/>
    </row>
    <row r="163" hidden="1">
      <c r="A163" s="155" t="str">
        <f t="shared" si="1"/>
        <v>1776744593</v>
      </c>
      <c r="B163" s="304">
        <v>26.0</v>
      </c>
      <c r="C163" s="287">
        <v>24.0</v>
      </c>
      <c r="D163" s="155">
        <v>17767.0</v>
      </c>
      <c r="E163" s="171">
        <v>0.4479166666666667</v>
      </c>
      <c r="F163" s="303" t="s">
        <v>138</v>
      </c>
      <c r="G163" s="172">
        <v>18141.0</v>
      </c>
      <c r="H163" s="172">
        <v>44593.0</v>
      </c>
      <c r="I163" s="155" t="s">
        <v>96</v>
      </c>
      <c r="J163" s="155" t="s">
        <v>87</v>
      </c>
      <c r="K163" s="155" t="s">
        <v>97</v>
      </c>
      <c r="L163" s="155" t="s">
        <v>89</v>
      </c>
      <c r="M163" s="155"/>
      <c r="N163" s="155" t="s">
        <v>90</v>
      </c>
      <c r="O163" s="155"/>
    </row>
    <row r="164" hidden="1">
      <c r="A164" s="155" t="str">
        <f t="shared" si="1"/>
        <v>1799844593</v>
      </c>
      <c r="B164" s="304">
        <v>29.0</v>
      </c>
      <c r="C164" s="287">
        <v>25.0</v>
      </c>
      <c r="D164" s="155">
        <v>17998.0</v>
      </c>
      <c r="E164" s="171">
        <v>0.46875</v>
      </c>
      <c r="F164" s="303" t="s">
        <v>143</v>
      </c>
      <c r="G164" s="172">
        <v>24226.0</v>
      </c>
      <c r="H164" s="172">
        <v>44593.0</v>
      </c>
      <c r="I164" s="155" t="s">
        <v>96</v>
      </c>
      <c r="J164" s="155" t="s">
        <v>87</v>
      </c>
      <c r="K164" s="155" t="s">
        <v>97</v>
      </c>
      <c r="L164" s="155" t="s">
        <v>117</v>
      </c>
      <c r="M164" s="155"/>
      <c r="N164" s="155" t="s">
        <v>90</v>
      </c>
      <c r="O164" s="155"/>
    </row>
    <row r="165" hidden="1">
      <c r="A165" s="155" t="str">
        <f t="shared" si="1"/>
        <v>1580244593</v>
      </c>
      <c r="B165" s="304">
        <v>24.0</v>
      </c>
      <c r="C165" s="287">
        <v>26.0</v>
      </c>
      <c r="D165" s="155">
        <v>15802.0</v>
      </c>
      <c r="E165" s="171">
        <v>0.4479166666666667</v>
      </c>
      <c r="F165" s="303" t="s">
        <v>139</v>
      </c>
      <c r="G165" s="172">
        <v>14014.0</v>
      </c>
      <c r="H165" s="172">
        <v>44593.0</v>
      </c>
      <c r="I165" s="155" t="s">
        <v>122</v>
      </c>
      <c r="J165" s="155" t="s">
        <v>87</v>
      </c>
      <c r="K165" s="155" t="s">
        <v>88</v>
      </c>
      <c r="L165" s="155" t="s">
        <v>89</v>
      </c>
      <c r="M165" s="155"/>
      <c r="N165" s="155" t="s">
        <v>90</v>
      </c>
      <c r="O165" s="155"/>
    </row>
    <row r="166" hidden="1">
      <c r="A166" s="155" t="str">
        <f t="shared" si="1"/>
        <v>1564144593</v>
      </c>
      <c r="B166" s="304">
        <v>27.0</v>
      </c>
      <c r="C166" s="287">
        <v>27.0</v>
      </c>
      <c r="D166" s="155">
        <v>15641.0</v>
      </c>
      <c r="E166" s="171">
        <v>0.4479166666666667</v>
      </c>
      <c r="F166" s="303" t="s">
        <v>140</v>
      </c>
      <c r="G166" s="172">
        <v>14095.0</v>
      </c>
      <c r="H166" s="172">
        <v>44593.0</v>
      </c>
      <c r="I166" s="155" t="s">
        <v>86</v>
      </c>
      <c r="J166" s="155" t="s">
        <v>92</v>
      </c>
      <c r="K166" s="155" t="s">
        <v>101</v>
      </c>
      <c r="L166" s="155" t="s">
        <v>94</v>
      </c>
      <c r="M166" s="155"/>
      <c r="N166" s="155" t="s">
        <v>90</v>
      </c>
      <c r="O166" s="155"/>
    </row>
    <row r="167" hidden="1">
      <c r="A167" s="155" t="str">
        <f t="shared" si="1"/>
        <v>1779644593</v>
      </c>
      <c r="B167" s="304">
        <v>25.0</v>
      </c>
      <c r="C167" s="287">
        <v>28.0</v>
      </c>
      <c r="D167" s="155">
        <v>17796.0</v>
      </c>
      <c r="E167" s="171">
        <v>0.4479166666666667</v>
      </c>
      <c r="F167" s="303" t="s">
        <v>141</v>
      </c>
      <c r="G167" s="172">
        <v>10923.0</v>
      </c>
      <c r="H167" s="172">
        <v>44593.0</v>
      </c>
      <c r="I167" s="155" t="s">
        <v>108</v>
      </c>
      <c r="J167" s="155" t="s">
        <v>87</v>
      </c>
      <c r="K167" s="155" t="s">
        <v>97</v>
      </c>
      <c r="L167" s="155" t="s">
        <v>131</v>
      </c>
      <c r="M167" s="155"/>
      <c r="N167" s="155" t="s">
        <v>103</v>
      </c>
      <c r="O167" s="155" t="s">
        <v>8748</v>
      </c>
    </row>
    <row r="168" hidden="1">
      <c r="A168" s="155" t="str">
        <f t="shared" si="1"/>
        <v>1563944593</v>
      </c>
      <c r="B168" s="304">
        <v>28.0</v>
      </c>
      <c r="C168" s="287">
        <v>29.0</v>
      </c>
      <c r="D168" s="155">
        <v>15639.0</v>
      </c>
      <c r="E168" s="171">
        <v>0.4583333333333333</v>
      </c>
      <c r="F168" s="303" t="s">
        <v>142</v>
      </c>
      <c r="G168" s="172">
        <v>17056.0</v>
      </c>
      <c r="H168" s="172">
        <v>44593.0</v>
      </c>
      <c r="I168" s="155" t="s">
        <v>86</v>
      </c>
      <c r="J168" s="155" t="s">
        <v>92</v>
      </c>
      <c r="K168" s="155" t="s">
        <v>101</v>
      </c>
      <c r="L168" s="155" t="s">
        <v>137</v>
      </c>
      <c r="M168" s="155"/>
      <c r="N168" s="155" t="s">
        <v>90</v>
      </c>
      <c r="O168" s="155"/>
    </row>
    <row r="169" hidden="1">
      <c r="A169" s="155" t="str">
        <f t="shared" si="1"/>
        <v>1782944593</v>
      </c>
      <c r="B169" s="304">
        <v>34.0</v>
      </c>
      <c r="C169" s="287">
        <v>30.0</v>
      </c>
      <c r="D169" s="155">
        <v>17829.0</v>
      </c>
      <c r="E169" s="171">
        <v>0.5416666666666666</v>
      </c>
      <c r="F169" s="303" t="s">
        <v>144</v>
      </c>
      <c r="G169" s="172">
        <v>20919.0</v>
      </c>
      <c r="H169" s="172">
        <v>44593.0</v>
      </c>
      <c r="I169" s="155" t="s">
        <v>96</v>
      </c>
      <c r="J169" s="155" t="s">
        <v>87</v>
      </c>
      <c r="K169" s="155" t="s">
        <v>97</v>
      </c>
      <c r="L169" s="155" t="s">
        <v>145</v>
      </c>
      <c r="M169" s="155"/>
      <c r="N169" s="155" t="s">
        <v>90</v>
      </c>
      <c r="O169" s="155"/>
    </row>
    <row r="170" hidden="1">
      <c r="A170" s="155" t="str">
        <f t="shared" si="1"/>
        <v>1711644593</v>
      </c>
      <c r="B170" s="304">
        <v>33.0</v>
      </c>
      <c r="C170" s="287">
        <v>31.0</v>
      </c>
      <c r="D170" s="155">
        <v>17116.0</v>
      </c>
      <c r="E170" s="171">
        <v>0.5416666666666666</v>
      </c>
      <c r="F170" s="303" t="s">
        <v>146</v>
      </c>
      <c r="G170" s="172">
        <v>32878.0</v>
      </c>
      <c r="H170" s="172">
        <v>44593.0</v>
      </c>
      <c r="I170" s="155" t="s">
        <v>96</v>
      </c>
      <c r="J170" s="155" t="s">
        <v>87</v>
      </c>
      <c r="K170" s="155" t="s">
        <v>97</v>
      </c>
      <c r="L170" s="155" t="s">
        <v>147</v>
      </c>
      <c r="M170" s="155"/>
      <c r="N170" s="155" t="s">
        <v>90</v>
      </c>
      <c r="O170" s="155"/>
    </row>
    <row r="171" hidden="1">
      <c r="A171" s="155" t="str">
        <f t="shared" si="1"/>
        <v>1323044593</v>
      </c>
      <c r="B171" s="304">
        <v>30.0</v>
      </c>
      <c r="C171" s="287">
        <v>32.0</v>
      </c>
      <c r="D171" s="155">
        <v>13230.0</v>
      </c>
      <c r="E171" s="171">
        <v>0.5416666666666666</v>
      </c>
      <c r="F171" s="303" t="s">
        <v>148</v>
      </c>
      <c r="G171" s="172">
        <v>13097.0</v>
      </c>
      <c r="H171" s="172">
        <v>44593.0</v>
      </c>
      <c r="I171" s="155" t="s">
        <v>86</v>
      </c>
      <c r="J171" s="155" t="s">
        <v>92</v>
      </c>
      <c r="K171" s="155" t="s">
        <v>93</v>
      </c>
      <c r="L171" s="155" t="s">
        <v>89</v>
      </c>
      <c r="M171" s="155"/>
      <c r="N171" s="155" t="s">
        <v>90</v>
      </c>
      <c r="O171" s="155"/>
    </row>
    <row r="172" hidden="1">
      <c r="A172" s="155" t="str">
        <f t="shared" si="1"/>
        <v>1192144593</v>
      </c>
      <c r="B172" s="304">
        <v>35.0</v>
      </c>
      <c r="C172" s="287">
        <v>33.0</v>
      </c>
      <c r="D172" s="155">
        <v>11921.0</v>
      </c>
      <c r="E172" s="171">
        <v>0.5416666666666666</v>
      </c>
      <c r="F172" s="303" t="s">
        <v>149</v>
      </c>
      <c r="G172" s="172">
        <v>20656.0</v>
      </c>
      <c r="H172" s="172">
        <v>44593.0</v>
      </c>
      <c r="I172" s="155" t="s">
        <v>86</v>
      </c>
      <c r="J172" s="155" t="s">
        <v>87</v>
      </c>
      <c r="K172" s="155" t="s">
        <v>97</v>
      </c>
      <c r="L172" s="155" t="s">
        <v>137</v>
      </c>
      <c r="M172" s="155"/>
      <c r="N172" s="155" t="s">
        <v>90</v>
      </c>
      <c r="O172" s="155"/>
    </row>
    <row r="173" hidden="1">
      <c r="A173" s="155" t="str">
        <f t="shared" si="1"/>
        <v>983844593</v>
      </c>
      <c r="B173" s="304">
        <v>39.0</v>
      </c>
      <c r="C173" s="287">
        <v>34.0</v>
      </c>
      <c r="D173" s="155">
        <v>9838.0</v>
      </c>
      <c r="E173" s="171">
        <v>0.5625</v>
      </c>
      <c r="F173" s="303" t="s">
        <v>155</v>
      </c>
      <c r="G173" s="172">
        <v>27927.0</v>
      </c>
      <c r="H173" s="172">
        <v>44593.0</v>
      </c>
      <c r="I173" s="155" t="s">
        <v>86</v>
      </c>
      <c r="J173" s="155" t="s">
        <v>87</v>
      </c>
      <c r="K173" s="155" t="s">
        <v>88</v>
      </c>
      <c r="L173" s="155" t="s">
        <v>89</v>
      </c>
      <c r="M173" s="155"/>
      <c r="N173" s="155" t="s">
        <v>90</v>
      </c>
      <c r="O173" s="155"/>
    </row>
    <row r="174" hidden="1">
      <c r="A174" s="155" t="str">
        <f t="shared" si="1"/>
        <v>1761944593</v>
      </c>
      <c r="B174" s="304">
        <v>41.0</v>
      </c>
      <c r="C174" s="287">
        <v>35.0</v>
      </c>
      <c r="D174" s="155">
        <v>17619.0</v>
      </c>
      <c r="E174" s="171">
        <v>0.5625</v>
      </c>
      <c r="F174" s="303" t="s">
        <v>156</v>
      </c>
      <c r="G174" s="172">
        <v>22908.0</v>
      </c>
      <c r="H174" s="172">
        <v>44593.0</v>
      </c>
      <c r="I174" s="155" t="s">
        <v>108</v>
      </c>
      <c r="J174" s="155" t="s">
        <v>87</v>
      </c>
      <c r="K174" s="155" t="s">
        <v>97</v>
      </c>
      <c r="L174" s="155" t="s">
        <v>102</v>
      </c>
      <c r="M174" s="155"/>
      <c r="N174" s="155" t="s">
        <v>103</v>
      </c>
      <c r="O174" s="155" t="s">
        <v>8748</v>
      </c>
    </row>
    <row r="175" hidden="1">
      <c r="A175" s="155" t="str">
        <f t="shared" si="1"/>
        <v>1454544593</v>
      </c>
      <c r="B175" s="304">
        <v>36.0</v>
      </c>
      <c r="C175" s="287">
        <v>36.0</v>
      </c>
      <c r="D175" s="155">
        <v>14545.0</v>
      </c>
      <c r="E175" s="171">
        <v>0.5520833333333334</v>
      </c>
      <c r="F175" s="303" t="s">
        <v>152</v>
      </c>
      <c r="G175" s="172">
        <v>22468.0</v>
      </c>
      <c r="H175" s="172">
        <v>44593.0</v>
      </c>
      <c r="I175" s="155" t="s">
        <v>100</v>
      </c>
      <c r="J175" s="155" t="s">
        <v>87</v>
      </c>
      <c r="K175" s="155" t="s">
        <v>88</v>
      </c>
      <c r="L175" s="155" t="s">
        <v>113</v>
      </c>
      <c r="M175" s="155"/>
      <c r="N175" s="155" t="s">
        <v>103</v>
      </c>
      <c r="O175" s="155" t="s">
        <v>8748</v>
      </c>
    </row>
    <row r="176" hidden="1">
      <c r="A176" s="155" t="str">
        <f t="shared" si="1"/>
        <v>979544593</v>
      </c>
      <c r="B176" s="304">
        <v>31.0</v>
      </c>
      <c r="C176" s="287">
        <v>37.0</v>
      </c>
      <c r="D176" s="155">
        <v>9795.0</v>
      </c>
      <c r="E176" s="171">
        <v>0.5416666666666666</v>
      </c>
      <c r="F176" s="303" t="s">
        <v>150</v>
      </c>
      <c r="G176" s="172">
        <v>15509.0</v>
      </c>
      <c r="H176" s="172">
        <v>44593.0</v>
      </c>
      <c r="I176" s="155" t="s">
        <v>86</v>
      </c>
      <c r="J176" s="155" t="s">
        <v>92</v>
      </c>
      <c r="K176" s="155" t="s">
        <v>101</v>
      </c>
      <c r="L176" s="155" t="s">
        <v>147</v>
      </c>
      <c r="M176" s="155"/>
      <c r="N176" s="155" t="s">
        <v>90</v>
      </c>
      <c r="O176" s="155"/>
    </row>
    <row r="177" hidden="1">
      <c r="A177" s="155" t="str">
        <f t="shared" si="1"/>
        <v>1577544593</v>
      </c>
      <c r="B177" s="304">
        <v>37.0</v>
      </c>
      <c r="C177" s="287">
        <v>38.0</v>
      </c>
      <c r="D177" s="155">
        <v>15775.0</v>
      </c>
      <c r="E177" s="171">
        <v>0.5520833333333334</v>
      </c>
      <c r="F177" s="303" t="s">
        <v>153</v>
      </c>
      <c r="G177" s="172">
        <v>24599.0</v>
      </c>
      <c r="H177" s="172">
        <v>44593.0</v>
      </c>
      <c r="I177" s="155" t="s">
        <v>86</v>
      </c>
      <c r="J177" s="155" t="s">
        <v>92</v>
      </c>
      <c r="K177" s="155" t="s">
        <v>101</v>
      </c>
      <c r="L177" s="155" t="s">
        <v>154</v>
      </c>
      <c r="M177" s="155"/>
      <c r="N177" s="155" t="s">
        <v>90</v>
      </c>
      <c r="O177" s="155"/>
    </row>
    <row r="178" hidden="1">
      <c r="A178" s="155" t="str">
        <f t="shared" si="1"/>
        <v>1344244593</v>
      </c>
      <c r="B178" s="304">
        <v>38.0</v>
      </c>
      <c r="C178" s="287">
        <v>39.0</v>
      </c>
      <c r="D178" s="155">
        <v>13442.0</v>
      </c>
      <c r="E178" s="171">
        <v>0.5625</v>
      </c>
      <c r="F178" s="303" t="s">
        <v>157</v>
      </c>
      <c r="G178" s="172">
        <v>19087.0</v>
      </c>
      <c r="H178" s="172">
        <v>44593.0</v>
      </c>
      <c r="I178" s="155" t="s">
        <v>122</v>
      </c>
      <c r="J178" s="155" t="s">
        <v>92</v>
      </c>
      <c r="K178" s="155" t="s">
        <v>93</v>
      </c>
      <c r="L178" s="155" t="s">
        <v>147</v>
      </c>
      <c r="M178" s="155"/>
      <c r="N178" s="155" t="s">
        <v>90</v>
      </c>
      <c r="O178" s="155"/>
    </row>
    <row r="179" hidden="1">
      <c r="A179" s="155" t="str">
        <f t="shared" si="1"/>
        <v>1570144593</v>
      </c>
      <c r="B179" s="304">
        <v>42.0</v>
      </c>
      <c r="C179" s="287">
        <v>40.0</v>
      </c>
      <c r="D179" s="155">
        <v>15701.0</v>
      </c>
      <c r="E179" s="171">
        <v>0.5729166666666666</v>
      </c>
      <c r="F179" s="303" t="s">
        <v>159</v>
      </c>
      <c r="G179" s="172">
        <v>23802.0</v>
      </c>
      <c r="H179" s="172">
        <v>44593.0</v>
      </c>
      <c r="I179" s="155" t="s">
        <v>100</v>
      </c>
      <c r="J179" s="155" t="s">
        <v>87</v>
      </c>
      <c r="K179" s="155" t="s">
        <v>88</v>
      </c>
      <c r="L179" s="155" t="s">
        <v>131</v>
      </c>
      <c r="M179" s="155"/>
      <c r="N179" s="155" t="s">
        <v>103</v>
      </c>
      <c r="O179" s="155" t="s">
        <v>8748</v>
      </c>
    </row>
    <row r="180" hidden="1">
      <c r="A180" s="155" t="str">
        <f t="shared" si="1"/>
        <v>941644593</v>
      </c>
      <c r="B180" s="304">
        <v>45.0</v>
      </c>
      <c r="C180" s="287">
        <v>41.0</v>
      </c>
      <c r="D180" s="155">
        <v>9416.0</v>
      </c>
      <c r="E180" s="171">
        <v>0.59375</v>
      </c>
      <c r="F180" s="303" t="s">
        <v>161</v>
      </c>
      <c r="G180" s="172">
        <v>30339.0</v>
      </c>
      <c r="H180" s="172">
        <v>44593.0</v>
      </c>
      <c r="I180" s="155" t="s">
        <v>86</v>
      </c>
      <c r="J180" s="155" t="s">
        <v>87</v>
      </c>
      <c r="K180" s="155" t="s">
        <v>97</v>
      </c>
      <c r="L180" s="155" t="s">
        <v>98</v>
      </c>
      <c r="M180" s="155"/>
      <c r="N180" s="155" t="s">
        <v>90</v>
      </c>
      <c r="O180" s="155"/>
    </row>
    <row r="181" hidden="1">
      <c r="A181" s="155" t="str">
        <f t="shared" si="1"/>
        <v>1038144593</v>
      </c>
      <c r="B181" s="304">
        <v>46.0</v>
      </c>
      <c r="C181" s="287">
        <v>42.0</v>
      </c>
      <c r="D181" s="155">
        <v>10381.0</v>
      </c>
      <c r="E181" s="171">
        <v>0.6041666666666666</v>
      </c>
      <c r="F181" s="303" t="s">
        <v>163</v>
      </c>
      <c r="G181" s="172">
        <v>15865.0</v>
      </c>
      <c r="H181" s="172">
        <v>44593.0</v>
      </c>
      <c r="I181" s="155" t="s">
        <v>86</v>
      </c>
      <c r="J181" s="155" t="s">
        <v>92</v>
      </c>
      <c r="K181" s="155" t="s">
        <v>93</v>
      </c>
      <c r="L181" s="155" t="s">
        <v>164</v>
      </c>
      <c r="M181" s="155"/>
      <c r="N181" s="155" t="s">
        <v>90</v>
      </c>
      <c r="O181" s="155"/>
    </row>
    <row r="182" hidden="1">
      <c r="A182" s="155" t="str">
        <f t="shared" si="1"/>
        <v>1088244593</v>
      </c>
      <c r="B182" s="304">
        <v>54.0</v>
      </c>
      <c r="C182" s="287">
        <v>43.0</v>
      </c>
      <c r="D182" s="155">
        <v>10882.0</v>
      </c>
      <c r="E182" s="171">
        <v>0.6458333333333334</v>
      </c>
      <c r="F182" s="303" t="s">
        <v>173</v>
      </c>
      <c r="G182" s="172">
        <v>25037.0</v>
      </c>
      <c r="H182" s="172">
        <v>44593.0</v>
      </c>
      <c r="I182" s="155" t="s">
        <v>86</v>
      </c>
      <c r="J182" s="155" t="s">
        <v>87</v>
      </c>
      <c r="K182" s="155" t="s">
        <v>97</v>
      </c>
      <c r="L182" s="155" t="s">
        <v>174</v>
      </c>
      <c r="M182" s="155"/>
      <c r="N182" s="155" t="s">
        <v>90</v>
      </c>
      <c r="O182" s="155"/>
    </row>
    <row r="183" hidden="1">
      <c r="A183" s="155" t="str">
        <f t="shared" si="1"/>
        <v>1062944593</v>
      </c>
      <c r="B183" s="304">
        <v>51.0</v>
      </c>
      <c r="C183" s="287">
        <v>44.0</v>
      </c>
      <c r="D183" s="155">
        <v>10629.0</v>
      </c>
      <c r="E183" s="171">
        <v>0.625</v>
      </c>
      <c r="F183" s="303" t="s">
        <v>170</v>
      </c>
      <c r="G183" s="172">
        <v>23738.0</v>
      </c>
      <c r="H183" s="172">
        <v>44593.0</v>
      </c>
      <c r="I183" s="155" t="s">
        <v>86</v>
      </c>
      <c r="J183" s="155" t="s">
        <v>87</v>
      </c>
      <c r="K183" s="155" t="s">
        <v>88</v>
      </c>
      <c r="L183" s="155" t="s">
        <v>89</v>
      </c>
      <c r="M183" s="155"/>
      <c r="N183" s="155" t="s">
        <v>90</v>
      </c>
      <c r="O183" s="155"/>
    </row>
    <row r="184" hidden="1">
      <c r="A184" s="155" t="str">
        <f t="shared" si="1"/>
        <v>1580644593</v>
      </c>
      <c r="B184" s="304">
        <v>55.0</v>
      </c>
      <c r="C184" s="287">
        <v>45.0</v>
      </c>
      <c r="D184" s="155">
        <v>15806.0</v>
      </c>
      <c r="E184" s="171">
        <v>0.6458333333333334</v>
      </c>
      <c r="F184" s="303" t="s">
        <v>175</v>
      </c>
      <c r="G184" s="172">
        <v>18664.0</v>
      </c>
      <c r="H184" s="172">
        <v>44593.0</v>
      </c>
      <c r="I184" s="155" t="s">
        <v>122</v>
      </c>
      <c r="J184" s="155" t="s">
        <v>87</v>
      </c>
      <c r="K184" s="155" t="s">
        <v>97</v>
      </c>
      <c r="L184" s="155" t="s">
        <v>89</v>
      </c>
      <c r="M184" s="155"/>
      <c r="N184" s="155" t="s">
        <v>90</v>
      </c>
      <c r="O184" s="155"/>
    </row>
    <row r="185" hidden="1">
      <c r="A185" s="155" t="str">
        <f t="shared" si="1"/>
        <v>1427644593</v>
      </c>
      <c r="B185" s="304">
        <v>52.0</v>
      </c>
      <c r="C185" s="287">
        <v>46.0</v>
      </c>
      <c r="D185" s="155">
        <v>14276.0</v>
      </c>
      <c r="E185" s="171">
        <v>0.6354166666666666</v>
      </c>
      <c r="F185" s="303" t="s">
        <v>171</v>
      </c>
      <c r="G185" s="172">
        <v>27880.0</v>
      </c>
      <c r="H185" s="172">
        <v>44593.0</v>
      </c>
      <c r="I185" s="155" t="s">
        <v>122</v>
      </c>
      <c r="J185" s="155" t="s">
        <v>87</v>
      </c>
      <c r="K185" s="155" t="s">
        <v>88</v>
      </c>
      <c r="L185" s="155" t="s">
        <v>89</v>
      </c>
      <c r="M185" s="155"/>
      <c r="N185" s="155" t="s">
        <v>90</v>
      </c>
      <c r="O185" s="155"/>
    </row>
    <row r="186" hidden="1">
      <c r="A186" s="155" t="str">
        <f t="shared" si="1"/>
        <v>1793544593</v>
      </c>
      <c r="B186" s="304">
        <v>50.0</v>
      </c>
      <c r="C186" s="287">
        <v>47.0</v>
      </c>
      <c r="D186" s="155">
        <v>17935.0</v>
      </c>
      <c r="E186" s="171">
        <v>0.6145833333333334</v>
      </c>
      <c r="F186" s="303" t="s">
        <v>168</v>
      </c>
      <c r="G186" s="172">
        <v>29638.0</v>
      </c>
      <c r="H186" s="172">
        <v>44593.0</v>
      </c>
      <c r="I186" s="155" t="s">
        <v>96</v>
      </c>
      <c r="J186" s="155" t="s">
        <v>87</v>
      </c>
      <c r="K186" s="155" t="s">
        <v>97</v>
      </c>
      <c r="L186" s="155" t="s">
        <v>98</v>
      </c>
      <c r="M186" s="155"/>
      <c r="N186" s="155" t="s">
        <v>90</v>
      </c>
      <c r="O186" s="155"/>
    </row>
    <row r="187" hidden="1">
      <c r="A187" s="155" t="str">
        <f t="shared" si="1"/>
        <v>1534044593</v>
      </c>
      <c r="B187" s="304">
        <v>40.0</v>
      </c>
      <c r="C187" s="287">
        <v>48.0</v>
      </c>
      <c r="D187" s="155">
        <v>15340.0</v>
      </c>
      <c r="E187" s="171">
        <v>0.5625</v>
      </c>
      <c r="F187" s="303" t="s">
        <v>158</v>
      </c>
      <c r="G187" s="172">
        <v>20218.0</v>
      </c>
      <c r="H187" s="172">
        <v>44593.0</v>
      </c>
      <c r="I187" s="155" t="s">
        <v>112</v>
      </c>
      <c r="J187" s="155" t="s">
        <v>92</v>
      </c>
      <c r="K187" s="155" t="s">
        <v>101</v>
      </c>
      <c r="L187" s="155" t="s">
        <v>102</v>
      </c>
      <c r="M187" s="155"/>
      <c r="N187" s="155" t="s">
        <v>103</v>
      </c>
      <c r="O187" s="155" t="s">
        <v>8748</v>
      </c>
    </row>
    <row r="188" hidden="1">
      <c r="A188" s="155" t="str">
        <f t="shared" si="1"/>
        <v>1591644593</v>
      </c>
      <c r="B188" s="304">
        <v>44.0</v>
      </c>
      <c r="C188" s="287">
        <v>49.0</v>
      </c>
      <c r="D188" s="155">
        <v>15916.0</v>
      </c>
      <c r="E188" s="171">
        <v>0.59375</v>
      </c>
      <c r="F188" s="303" t="s">
        <v>162</v>
      </c>
      <c r="G188" s="172">
        <v>24736.0</v>
      </c>
      <c r="H188" s="172">
        <v>44593.0</v>
      </c>
      <c r="I188" s="155" t="s">
        <v>100</v>
      </c>
      <c r="J188" s="155" t="s">
        <v>92</v>
      </c>
      <c r="K188" s="155" t="s">
        <v>101</v>
      </c>
      <c r="L188" s="155" t="s">
        <v>106</v>
      </c>
      <c r="M188" s="155"/>
      <c r="N188" s="155" t="s">
        <v>103</v>
      </c>
      <c r="O188" s="155" t="s">
        <v>8748</v>
      </c>
    </row>
    <row r="189" hidden="1">
      <c r="A189" s="155" t="str">
        <f t="shared" si="1"/>
        <v>1604644595</v>
      </c>
      <c r="B189" s="304">
        <v>117.0</v>
      </c>
      <c r="C189" s="287">
        <v>50.0</v>
      </c>
      <c r="D189" s="155">
        <v>16046.0</v>
      </c>
      <c r="E189" s="171">
        <v>0.4166666666666667</v>
      </c>
      <c r="F189" s="303" t="s">
        <v>250</v>
      </c>
      <c r="G189" s="172">
        <v>18837.0</v>
      </c>
      <c r="H189" s="172">
        <v>44595.0</v>
      </c>
      <c r="I189" s="155" t="s">
        <v>100</v>
      </c>
      <c r="J189" s="155" t="s">
        <v>87</v>
      </c>
      <c r="K189" s="155" t="s">
        <v>88</v>
      </c>
      <c r="L189" s="155" t="s">
        <v>113</v>
      </c>
      <c r="M189" s="155"/>
      <c r="N189" s="155" t="s">
        <v>103</v>
      </c>
      <c r="O189" s="155" t="s">
        <v>8748</v>
      </c>
    </row>
    <row r="190" hidden="1">
      <c r="A190" s="155" t="str">
        <f t="shared" si="1"/>
        <v>1616744593</v>
      </c>
      <c r="B190" s="304">
        <v>47.0</v>
      </c>
      <c r="C190" s="287">
        <v>51.0</v>
      </c>
      <c r="D190" s="155">
        <v>16167.0</v>
      </c>
      <c r="E190" s="171">
        <v>0.6041666666666666</v>
      </c>
      <c r="F190" s="303" t="s">
        <v>165</v>
      </c>
      <c r="G190" s="172">
        <v>19877.0</v>
      </c>
      <c r="H190" s="172">
        <v>44593.0</v>
      </c>
      <c r="I190" s="155" t="s">
        <v>122</v>
      </c>
      <c r="J190" s="155" t="s">
        <v>92</v>
      </c>
      <c r="K190" s="155" t="s">
        <v>101</v>
      </c>
      <c r="L190" s="155" t="s">
        <v>166</v>
      </c>
      <c r="M190" s="155"/>
      <c r="N190" s="155" t="s">
        <v>90</v>
      </c>
      <c r="O190" s="155"/>
    </row>
    <row r="191" hidden="1">
      <c r="A191" s="155" t="str">
        <f t="shared" si="1"/>
        <v>1441944593</v>
      </c>
      <c r="B191" s="304">
        <v>49.0</v>
      </c>
      <c r="C191" s="287">
        <v>52.0</v>
      </c>
      <c r="D191" s="155">
        <v>14419.0</v>
      </c>
      <c r="E191" s="171">
        <v>0.6145833333333334</v>
      </c>
      <c r="F191" s="303" t="s">
        <v>169</v>
      </c>
      <c r="G191" s="172">
        <v>19617.0</v>
      </c>
      <c r="H191" s="172">
        <v>44593.0</v>
      </c>
      <c r="I191" s="155" t="s">
        <v>100</v>
      </c>
      <c r="J191" s="155" t="s">
        <v>92</v>
      </c>
      <c r="K191" s="155" t="s">
        <v>101</v>
      </c>
      <c r="L191" s="155" t="s">
        <v>113</v>
      </c>
      <c r="M191" s="155"/>
      <c r="N191" s="155" t="s">
        <v>103</v>
      </c>
      <c r="O191" s="155" t="s">
        <v>8748</v>
      </c>
    </row>
    <row r="192" hidden="1">
      <c r="A192" s="155" t="str">
        <f t="shared" si="1"/>
        <v>1616644593</v>
      </c>
      <c r="B192" s="304">
        <v>48.0</v>
      </c>
      <c r="C192" s="287">
        <v>53.0</v>
      </c>
      <c r="D192" s="155">
        <v>16166.0</v>
      </c>
      <c r="E192" s="171">
        <v>0.6041666666666666</v>
      </c>
      <c r="F192" s="303" t="s">
        <v>167</v>
      </c>
      <c r="G192" s="172">
        <v>21767.0</v>
      </c>
      <c r="H192" s="172">
        <v>44593.0</v>
      </c>
      <c r="I192" s="155" t="s">
        <v>122</v>
      </c>
      <c r="J192" s="155" t="s">
        <v>92</v>
      </c>
      <c r="K192" s="155" t="s">
        <v>101</v>
      </c>
      <c r="L192" s="155" t="s">
        <v>166</v>
      </c>
      <c r="M192" s="155"/>
      <c r="N192" s="155" t="s">
        <v>90</v>
      </c>
      <c r="O192" s="155"/>
    </row>
    <row r="193" hidden="1">
      <c r="A193" s="155" t="str">
        <f t="shared" si="1"/>
        <v>1687544593</v>
      </c>
      <c r="B193" s="304">
        <v>43.0</v>
      </c>
      <c r="C193" s="287">
        <v>54.0</v>
      </c>
      <c r="D193" s="155">
        <v>16875.0</v>
      </c>
      <c r="E193" s="171">
        <v>0.5833333333333334</v>
      </c>
      <c r="F193" s="303" t="s">
        <v>160</v>
      </c>
      <c r="G193" s="172">
        <v>19869.0</v>
      </c>
      <c r="H193" s="172">
        <v>44593.0</v>
      </c>
      <c r="I193" s="155" t="s">
        <v>122</v>
      </c>
      <c r="J193" s="155" t="s">
        <v>92</v>
      </c>
      <c r="K193" s="155" t="s">
        <v>101</v>
      </c>
      <c r="L193" s="155" t="s">
        <v>147</v>
      </c>
      <c r="M193" s="155"/>
      <c r="N193" s="155" t="s">
        <v>90</v>
      </c>
      <c r="O193" s="155"/>
    </row>
    <row r="194" hidden="1">
      <c r="A194" s="155" t="str">
        <f t="shared" si="1"/>
        <v>1344644593</v>
      </c>
      <c r="B194" s="304">
        <v>53.0</v>
      </c>
      <c r="C194" s="287">
        <v>55.0</v>
      </c>
      <c r="D194" s="155">
        <v>13446.0</v>
      </c>
      <c r="E194" s="171">
        <v>0.6354166666666666</v>
      </c>
      <c r="F194" s="303" t="s">
        <v>172</v>
      </c>
      <c r="G194" s="172">
        <v>22265.0</v>
      </c>
      <c r="H194" s="172">
        <v>44593.0</v>
      </c>
      <c r="I194" s="155" t="s">
        <v>112</v>
      </c>
      <c r="J194" s="155" t="s">
        <v>92</v>
      </c>
      <c r="K194" s="155" t="s">
        <v>101</v>
      </c>
      <c r="L194" s="155" t="s">
        <v>106</v>
      </c>
      <c r="M194" s="155"/>
      <c r="N194" s="155" t="s">
        <v>103</v>
      </c>
      <c r="O194" s="155" t="s">
        <v>8748</v>
      </c>
    </row>
    <row r="195" hidden="1">
      <c r="A195" s="155" t="str">
        <f t="shared" si="1"/>
        <v>1351444594</v>
      </c>
      <c r="B195" s="304">
        <v>56.0</v>
      </c>
      <c r="C195" s="287">
        <v>56.0</v>
      </c>
      <c r="D195" s="155">
        <v>13514.0</v>
      </c>
      <c r="E195" s="171">
        <v>0.3333333333333333</v>
      </c>
      <c r="F195" s="303" t="s">
        <v>176</v>
      </c>
      <c r="G195" s="172">
        <v>33238.0</v>
      </c>
      <c r="H195" s="172">
        <v>44594.0</v>
      </c>
      <c r="I195" s="155" t="s">
        <v>86</v>
      </c>
      <c r="J195" s="155" t="s">
        <v>87</v>
      </c>
      <c r="K195" s="155" t="s">
        <v>97</v>
      </c>
      <c r="L195" s="155" t="s">
        <v>147</v>
      </c>
      <c r="M195" s="155"/>
      <c r="N195" s="155" t="s">
        <v>90</v>
      </c>
      <c r="O195" s="155"/>
    </row>
    <row r="196" hidden="1">
      <c r="A196" s="155" t="str">
        <f t="shared" si="1"/>
        <v>1566444594</v>
      </c>
      <c r="B196" s="304">
        <v>57.0</v>
      </c>
      <c r="C196" s="287">
        <v>57.0</v>
      </c>
      <c r="D196" s="155">
        <v>15664.0</v>
      </c>
      <c r="E196" s="171">
        <v>0.3333333333333333</v>
      </c>
      <c r="F196" s="303" t="s">
        <v>177</v>
      </c>
      <c r="G196" s="172">
        <v>22056.0</v>
      </c>
      <c r="H196" s="172">
        <v>44594.0</v>
      </c>
      <c r="I196" s="155" t="s">
        <v>86</v>
      </c>
      <c r="J196" s="155" t="s">
        <v>92</v>
      </c>
      <c r="K196" s="155" t="s">
        <v>93</v>
      </c>
      <c r="L196" s="155" t="s">
        <v>174</v>
      </c>
      <c r="M196" s="155"/>
      <c r="N196" s="155" t="s">
        <v>90</v>
      </c>
      <c r="O196" s="155"/>
    </row>
    <row r="197" hidden="1">
      <c r="A197" s="155" t="str">
        <f t="shared" si="1"/>
        <v>1704644594</v>
      </c>
      <c r="B197" s="304">
        <v>58.0</v>
      </c>
      <c r="C197" s="287">
        <v>58.0</v>
      </c>
      <c r="D197" s="155">
        <v>17046.0</v>
      </c>
      <c r="E197" s="171">
        <v>0.3541666666666667</v>
      </c>
      <c r="F197" s="303" t="s">
        <v>178</v>
      </c>
      <c r="G197" s="172">
        <v>30865.0</v>
      </c>
      <c r="H197" s="172">
        <v>44594.0</v>
      </c>
      <c r="I197" s="155" t="s">
        <v>86</v>
      </c>
      <c r="J197" s="155" t="s">
        <v>92</v>
      </c>
      <c r="K197" s="155" t="s">
        <v>93</v>
      </c>
      <c r="L197" s="155" t="s">
        <v>179</v>
      </c>
      <c r="M197" s="155"/>
      <c r="N197" s="155" t="s">
        <v>90</v>
      </c>
      <c r="O197" s="155"/>
    </row>
    <row r="198" hidden="1">
      <c r="A198" s="155" t="str">
        <f t="shared" si="1"/>
        <v>1052544594</v>
      </c>
      <c r="B198" s="304">
        <v>59.0</v>
      </c>
      <c r="C198" s="287">
        <v>59.0</v>
      </c>
      <c r="D198" s="155">
        <v>10525.0</v>
      </c>
      <c r="E198" s="171">
        <v>0.3541666666666667</v>
      </c>
      <c r="F198" s="303" t="s">
        <v>180</v>
      </c>
      <c r="G198" s="172">
        <v>21713.0</v>
      </c>
      <c r="H198" s="172">
        <v>44594.0</v>
      </c>
      <c r="I198" s="155" t="s">
        <v>122</v>
      </c>
      <c r="J198" s="155" t="s">
        <v>92</v>
      </c>
      <c r="K198" s="155" t="s">
        <v>93</v>
      </c>
      <c r="L198" s="155" t="s">
        <v>147</v>
      </c>
      <c r="M198" s="155"/>
      <c r="N198" s="155" t="s">
        <v>90</v>
      </c>
      <c r="O198" s="155"/>
    </row>
    <row r="199" hidden="1">
      <c r="A199" s="155" t="str">
        <f t="shared" si="1"/>
        <v>1188444594</v>
      </c>
      <c r="B199" s="304">
        <v>63.0</v>
      </c>
      <c r="C199" s="287">
        <v>60.0</v>
      </c>
      <c r="D199" s="155">
        <v>11884.0</v>
      </c>
      <c r="E199" s="171">
        <v>0.375</v>
      </c>
      <c r="F199" s="303" t="s">
        <v>184</v>
      </c>
      <c r="G199" s="172">
        <v>23150.0</v>
      </c>
      <c r="H199" s="172">
        <v>44594.0</v>
      </c>
      <c r="I199" s="155" t="s">
        <v>86</v>
      </c>
      <c r="J199" s="155" t="s">
        <v>92</v>
      </c>
      <c r="K199" s="155" t="s">
        <v>93</v>
      </c>
      <c r="L199" s="155" t="s">
        <v>174</v>
      </c>
      <c r="M199" s="155"/>
      <c r="N199" s="155" t="s">
        <v>90</v>
      </c>
      <c r="O199" s="155"/>
    </row>
    <row r="200" hidden="1">
      <c r="A200" s="155" t="str">
        <f t="shared" si="1"/>
        <v>1584544594</v>
      </c>
      <c r="B200" s="304">
        <v>61.0</v>
      </c>
      <c r="C200" s="287">
        <v>61.0</v>
      </c>
      <c r="D200" s="155">
        <v>15845.0</v>
      </c>
      <c r="E200" s="171">
        <v>0.3645833333333333</v>
      </c>
      <c r="F200" s="303" t="s">
        <v>181</v>
      </c>
      <c r="G200" s="172">
        <v>26349.0</v>
      </c>
      <c r="H200" s="172">
        <v>44594.0</v>
      </c>
      <c r="I200" s="155" t="s">
        <v>86</v>
      </c>
      <c r="J200" s="155" t="s">
        <v>92</v>
      </c>
      <c r="K200" s="155" t="s">
        <v>101</v>
      </c>
      <c r="L200" s="155" t="s">
        <v>182</v>
      </c>
      <c r="M200" s="155"/>
      <c r="N200" s="155" t="s">
        <v>90</v>
      </c>
      <c r="O200" s="155"/>
    </row>
    <row r="201" hidden="1">
      <c r="A201" s="155" t="str">
        <f t="shared" si="1"/>
        <v>1479044594</v>
      </c>
      <c r="B201" s="304">
        <v>62.0</v>
      </c>
      <c r="C201" s="287">
        <v>62.0</v>
      </c>
      <c r="D201" s="155">
        <v>14790.0</v>
      </c>
      <c r="E201" s="171">
        <v>0.375</v>
      </c>
      <c r="F201" s="303" t="s">
        <v>185</v>
      </c>
      <c r="G201" s="172">
        <v>24134.0</v>
      </c>
      <c r="H201" s="172">
        <v>44594.0</v>
      </c>
      <c r="I201" s="155" t="s">
        <v>86</v>
      </c>
      <c r="J201" s="155" t="s">
        <v>92</v>
      </c>
      <c r="K201" s="155" t="s">
        <v>93</v>
      </c>
      <c r="L201" s="155" t="s">
        <v>186</v>
      </c>
      <c r="M201" s="155"/>
      <c r="N201" s="155" t="s">
        <v>90</v>
      </c>
      <c r="O201" s="155"/>
    </row>
    <row r="202" hidden="1">
      <c r="A202" s="155" t="str">
        <f t="shared" si="1"/>
        <v>1415844594</v>
      </c>
      <c r="B202" s="304">
        <v>64.0</v>
      </c>
      <c r="C202" s="287">
        <v>63.0</v>
      </c>
      <c r="D202" s="155">
        <v>14158.0</v>
      </c>
      <c r="E202" s="171">
        <v>0.3854166666666667</v>
      </c>
      <c r="F202" s="303" t="s">
        <v>187</v>
      </c>
      <c r="G202" s="172">
        <v>14321.0</v>
      </c>
      <c r="H202" s="172">
        <v>44594.0</v>
      </c>
      <c r="I202" s="155" t="s">
        <v>86</v>
      </c>
      <c r="J202" s="155" t="s">
        <v>92</v>
      </c>
      <c r="K202" s="155" t="s">
        <v>93</v>
      </c>
      <c r="L202" s="155" t="s">
        <v>147</v>
      </c>
      <c r="M202" s="155"/>
      <c r="N202" s="155" t="s">
        <v>90</v>
      </c>
      <c r="O202" s="155"/>
    </row>
    <row r="203" hidden="1">
      <c r="A203" s="155" t="str">
        <f t="shared" si="1"/>
        <v>1802344594</v>
      </c>
      <c r="B203" s="304">
        <v>65.0</v>
      </c>
      <c r="C203" s="287">
        <v>64.0</v>
      </c>
      <c r="D203" s="155">
        <v>18023.0</v>
      </c>
      <c r="E203" s="171">
        <v>0.3854166666666667</v>
      </c>
      <c r="F203" s="303" t="s">
        <v>188</v>
      </c>
      <c r="G203" s="172">
        <v>36140.0</v>
      </c>
      <c r="H203" s="172">
        <v>44594.0</v>
      </c>
      <c r="I203" s="155" t="s">
        <v>96</v>
      </c>
      <c r="J203" s="155" t="s">
        <v>87</v>
      </c>
      <c r="K203" s="155" t="s">
        <v>97</v>
      </c>
      <c r="L203" s="155" t="s">
        <v>189</v>
      </c>
      <c r="M203" s="155"/>
      <c r="N203" s="155" t="s">
        <v>1029</v>
      </c>
      <c r="O203" s="155"/>
    </row>
    <row r="204" hidden="1">
      <c r="A204" s="155" t="str">
        <f t="shared" si="1"/>
        <v>1790444594</v>
      </c>
      <c r="B204" s="304">
        <v>60.0</v>
      </c>
      <c r="C204" s="287">
        <v>65.0</v>
      </c>
      <c r="D204" s="155">
        <v>17904.0</v>
      </c>
      <c r="E204" s="171">
        <v>0.3645833333333333</v>
      </c>
      <c r="F204" s="303" t="s">
        <v>183</v>
      </c>
      <c r="G204" s="172">
        <v>27564.0</v>
      </c>
      <c r="H204" s="172">
        <v>44594.0</v>
      </c>
      <c r="I204" s="155" t="s">
        <v>108</v>
      </c>
      <c r="J204" s="155" t="s">
        <v>87</v>
      </c>
      <c r="K204" s="155" t="s">
        <v>88</v>
      </c>
      <c r="L204" s="155" t="s">
        <v>102</v>
      </c>
      <c r="M204" s="155"/>
      <c r="N204" s="155" t="s">
        <v>103</v>
      </c>
      <c r="O204" s="155" t="s">
        <v>8748</v>
      </c>
    </row>
    <row r="205" hidden="1">
      <c r="A205" s="155" t="str">
        <f t="shared" si="1"/>
        <v>1182744594</v>
      </c>
      <c r="B205" s="304">
        <v>68.0</v>
      </c>
      <c r="C205" s="287">
        <v>66.0</v>
      </c>
      <c r="D205" s="155">
        <v>11827.0</v>
      </c>
      <c r="E205" s="171">
        <v>0.40625</v>
      </c>
      <c r="F205" s="303" t="s">
        <v>193</v>
      </c>
      <c r="G205" s="172">
        <v>30145.0</v>
      </c>
      <c r="H205" s="172">
        <v>44594.0</v>
      </c>
      <c r="I205" s="155" t="s">
        <v>86</v>
      </c>
      <c r="J205" s="155" t="s">
        <v>92</v>
      </c>
      <c r="K205" s="155" t="s">
        <v>93</v>
      </c>
      <c r="L205" s="155" t="s">
        <v>179</v>
      </c>
      <c r="M205" s="155"/>
      <c r="N205" s="155" t="s">
        <v>90</v>
      </c>
      <c r="O205" s="155"/>
    </row>
    <row r="206" hidden="1">
      <c r="A206" s="155" t="str">
        <f t="shared" si="1"/>
        <v>1801444594</v>
      </c>
      <c r="B206" s="304">
        <v>66.0</v>
      </c>
      <c r="C206" s="287">
        <v>67.0</v>
      </c>
      <c r="D206" s="155">
        <v>18014.0</v>
      </c>
      <c r="E206" s="171">
        <v>0.3958333333333333</v>
      </c>
      <c r="F206" s="303" t="s">
        <v>190</v>
      </c>
      <c r="G206" s="172">
        <v>28943.0</v>
      </c>
      <c r="H206" s="172">
        <v>44594.0</v>
      </c>
      <c r="I206" s="155" t="s">
        <v>108</v>
      </c>
      <c r="J206" s="155" t="s">
        <v>87</v>
      </c>
      <c r="K206" s="155" t="s">
        <v>88</v>
      </c>
      <c r="L206" s="155" t="s">
        <v>102</v>
      </c>
      <c r="M206" s="155"/>
      <c r="N206" s="155" t="s">
        <v>103</v>
      </c>
      <c r="O206" s="155" t="s">
        <v>8748</v>
      </c>
    </row>
    <row r="207" hidden="1">
      <c r="A207" s="155" t="str">
        <f t="shared" si="1"/>
        <v>1637744594</v>
      </c>
      <c r="B207" s="304">
        <v>71.0</v>
      </c>
      <c r="C207" s="287">
        <v>68.0</v>
      </c>
      <c r="D207" s="155">
        <v>16377.0</v>
      </c>
      <c r="E207" s="171">
        <v>0.4166666666666667</v>
      </c>
      <c r="F207" s="303" t="s">
        <v>194</v>
      </c>
      <c r="G207" s="172">
        <v>26719.0</v>
      </c>
      <c r="H207" s="172">
        <v>44594.0</v>
      </c>
      <c r="I207" s="155" t="s">
        <v>100</v>
      </c>
      <c r="J207" s="155" t="s">
        <v>92</v>
      </c>
      <c r="K207" s="155" t="s">
        <v>93</v>
      </c>
      <c r="L207" s="155" t="s">
        <v>102</v>
      </c>
      <c r="M207" s="155"/>
      <c r="N207" s="155" t="s">
        <v>103</v>
      </c>
      <c r="O207" s="155" t="s">
        <v>8748</v>
      </c>
    </row>
    <row r="208" hidden="1">
      <c r="A208" s="155" t="str">
        <f t="shared" si="1"/>
        <v>1798444594</v>
      </c>
      <c r="B208" s="304">
        <v>67.0</v>
      </c>
      <c r="C208" s="287">
        <v>69.0</v>
      </c>
      <c r="D208" s="155">
        <v>17984.0</v>
      </c>
      <c r="E208" s="171">
        <v>0.3958333333333333</v>
      </c>
      <c r="F208" s="303" t="s">
        <v>191</v>
      </c>
      <c r="G208" s="172">
        <v>19027.0</v>
      </c>
      <c r="H208" s="172">
        <v>44594.0</v>
      </c>
      <c r="I208" s="155" t="s">
        <v>108</v>
      </c>
      <c r="J208" s="155" t="s">
        <v>87</v>
      </c>
      <c r="K208" s="155" t="s">
        <v>88</v>
      </c>
      <c r="L208" s="155" t="s">
        <v>192</v>
      </c>
      <c r="M208" s="155"/>
      <c r="N208" s="155" t="s">
        <v>103</v>
      </c>
      <c r="O208" s="155" t="s">
        <v>8748</v>
      </c>
    </row>
    <row r="209" hidden="1">
      <c r="A209" s="155" t="str">
        <f t="shared" si="1"/>
        <v>1007844594</v>
      </c>
      <c r="B209" s="304">
        <v>72.0</v>
      </c>
      <c r="C209" s="287">
        <v>70.0</v>
      </c>
      <c r="D209" s="155">
        <v>10078.0</v>
      </c>
      <c r="E209" s="171">
        <v>0.4270833333333333</v>
      </c>
      <c r="F209" s="303" t="s">
        <v>198</v>
      </c>
      <c r="G209" s="172">
        <v>11441.0</v>
      </c>
      <c r="H209" s="172">
        <v>44594.0</v>
      </c>
      <c r="I209" s="155" t="s">
        <v>112</v>
      </c>
      <c r="J209" s="155" t="s">
        <v>92</v>
      </c>
      <c r="K209" s="155" t="s">
        <v>101</v>
      </c>
      <c r="L209" s="155" t="s">
        <v>199</v>
      </c>
      <c r="M209" s="155"/>
      <c r="N209" s="155" t="s">
        <v>103</v>
      </c>
      <c r="O209" s="155" t="s">
        <v>8749</v>
      </c>
    </row>
    <row r="210" hidden="1">
      <c r="A210" s="155" t="str">
        <f t="shared" si="1"/>
        <v>1718044594</v>
      </c>
      <c r="B210" s="304">
        <v>73.0</v>
      </c>
      <c r="C210" s="287">
        <v>71.0</v>
      </c>
      <c r="D210" s="155">
        <v>17180.0</v>
      </c>
      <c r="E210" s="171">
        <v>0.4375</v>
      </c>
      <c r="F210" s="303" t="s">
        <v>200</v>
      </c>
      <c r="G210" s="172">
        <v>14910.0</v>
      </c>
      <c r="H210" s="172">
        <v>44594.0</v>
      </c>
      <c r="I210" s="155" t="s">
        <v>100</v>
      </c>
      <c r="J210" s="155" t="s">
        <v>87</v>
      </c>
      <c r="K210" s="155" t="s">
        <v>97</v>
      </c>
      <c r="L210" s="155" t="s">
        <v>192</v>
      </c>
      <c r="M210" s="155"/>
      <c r="N210" s="155" t="s">
        <v>103</v>
      </c>
      <c r="O210" s="155" t="s">
        <v>8748</v>
      </c>
    </row>
    <row r="211" hidden="1">
      <c r="A211" s="155" t="str">
        <f t="shared" si="1"/>
        <v>1621944594</v>
      </c>
      <c r="B211" s="304">
        <v>75.0</v>
      </c>
      <c r="C211" s="287">
        <v>72.0</v>
      </c>
      <c r="D211" s="155">
        <v>16219.0</v>
      </c>
      <c r="E211" s="171">
        <v>0.4479166666666667</v>
      </c>
      <c r="F211" s="303" t="s">
        <v>201</v>
      </c>
      <c r="G211" s="172">
        <v>24090.0</v>
      </c>
      <c r="H211" s="172">
        <v>44594.0</v>
      </c>
      <c r="I211" s="155" t="s">
        <v>122</v>
      </c>
      <c r="J211" s="155" t="s">
        <v>92</v>
      </c>
      <c r="K211" s="155" t="s">
        <v>88</v>
      </c>
      <c r="L211" s="155" t="s">
        <v>186</v>
      </c>
      <c r="M211" s="155"/>
      <c r="N211" s="155" t="s">
        <v>90</v>
      </c>
      <c r="O211" s="155"/>
    </row>
    <row r="212" hidden="1">
      <c r="A212" s="155" t="str">
        <f t="shared" si="1"/>
        <v>986144594</v>
      </c>
      <c r="B212" s="304">
        <v>70.0</v>
      </c>
      <c r="C212" s="287">
        <v>73.0</v>
      </c>
      <c r="D212" s="155">
        <v>9861.0</v>
      </c>
      <c r="E212" s="171">
        <v>0.4166666666666667</v>
      </c>
      <c r="F212" s="303" t="s">
        <v>195</v>
      </c>
      <c r="G212" s="172">
        <v>22756.0</v>
      </c>
      <c r="H212" s="172">
        <v>44594.0</v>
      </c>
      <c r="I212" s="155" t="s">
        <v>122</v>
      </c>
      <c r="J212" s="155" t="s">
        <v>92</v>
      </c>
      <c r="K212" s="155" t="s">
        <v>101</v>
      </c>
      <c r="L212" s="155" t="s">
        <v>154</v>
      </c>
      <c r="M212" s="155"/>
      <c r="N212" s="155" t="s">
        <v>90</v>
      </c>
      <c r="O212" s="155"/>
    </row>
    <row r="213" hidden="1">
      <c r="A213" s="155" t="str">
        <f t="shared" si="1"/>
        <v>1081944594</v>
      </c>
      <c r="B213" s="304">
        <v>69.0</v>
      </c>
      <c r="C213" s="287">
        <v>74.0</v>
      </c>
      <c r="D213" s="155">
        <v>10819.0</v>
      </c>
      <c r="E213" s="171">
        <v>0.4166666666666667</v>
      </c>
      <c r="F213" s="303" t="s">
        <v>196</v>
      </c>
      <c r="G213" s="172">
        <v>33525.0</v>
      </c>
      <c r="H213" s="172">
        <v>44594.0</v>
      </c>
      <c r="I213" s="155" t="s">
        <v>100</v>
      </c>
      <c r="J213" s="155" t="s">
        <v>92</v>
      </c>
      <c r="K213" s="155" t="s">
        <v>101</v>
      </c>
      <c r="L213" s="155" t="s">
        <v>197</v>
      </c>
      <c r="M213" s="155"/>
      <c r="N213" s="155" t="s">
        <v>103</v>
      </c>
      <c r="O213" s="155" t="s">
        <v>8748</v>
      </c>
    </row>
    <row r="214" hidden="1">
      <c r="A214" s="155" t="str">
        <f t="shared" si="1"/>
        <v>1706644594</v>
      </c>
      <c r="B214" s="304">
        <v>80.0</v>
      </c>
      <c r="C214" s="287">
        <v>75.0</v>
      </c>
      <c r="D214" s="155">
        <v>17066.0</v>
      </c>
      <c r="E214" s="171">
        <v>0.46875</v>
      </c>
      <c r="F214" s="303" t="s">
        <v>208</v>
      </c>
      <c r="G214" s="172">
        <v>16544.0</v>
      </c>
      <c r="H214" s="172">
        <v>44594.0</v>
      </c>
      <c r="I214" s="155" t="s">
        <v>100</v>
      </c>
      <c r="J214" s="155" t="s">
        <v>87</v>
      </c>
      <c r="K214" s="155" t="s">
        <v>88</v>
      </c>
      <c r="L214" s="155" t="s">
        <v>131</v>
      </c>
      <c r="M214" s="155"/>
      <c r="N214" s="155" t="s">
        <v>103</v>
      </c>
      <c r="O214" s="155" t="s">
        <v>8748</v>
      </c>
    </row>
    <row r="215" hidden="1">
      <c r="A215" s="155" t="str">
        <f t="shared" si="1"/>
        <v>1321544594</v>
      </c>
      <c r="B215" s="304">
        <v>82.0</v>
      </c>
      <c r="C215" s="287">
        <v>76.0</v>
      </c>
      <c r="D215" s="155">
        <v>13215.0</v>
      </c>
      <c r="E215" s="171">
        <v>0.4791666666666667</v>
      </c>
      <c r="F215" s="303" t="s">
        <v>210</v>
      </c>
      <c r="G215" s="172">
        <v>20143.0</v>
      </c>
      <c r="H215" s="172">
        <v>44594.0</v>
      </c>
      <c r="I215" s="155" t="s">
        <v>100</v>
      </c>
      <c r="J215" s="155" t="s">
        <v>87</v>
      </c>
      <c r="K215" s="155" t="s">
        <v>88</v>
      </c>
      <c r="L215" s="155" t="s">
        <v>131</v>
      </c>
      <c r="M215" s="155"/>
      <c r="N215" s="155" t="s">
        <v>103</v>
      </c>
      <c r="O215" s="155" t="s">
        <v>8748</v>
      </c>
    </row>
    <row r="216" hidden="1">
      <c r="A216" s="155" t="str">
        <f t="shared" si="1"/>
        <v>1746244594</v>
      </c>
      <c r="B216" s="304">
        <v>77.0</v>
      </c>
      <c r="C216" s="287">
        <v>77.0</v>
      </c>
      <c r="D216" s="155">
        <v>17462.0</v>
      </c>
      <c r="E216" s="171">
        <v>0.4479166666666667</v>
      </c>
      <c r="F216" s="303" t="s">
        <v>202</v>
      </c>
      <c r="G216" s="172">
        <v>25331.0</v>
      </c>
      <c r="H216" s="172">
        <v>44594.0</v>
      </c>
      <c r="I216" s="155" t="s">
        <v>112</v>
      </c>
      <c r="J216" s="155" t="s">
        <v>92</v>
      </c>
      <c r="K216" s="155" t="s">
        <v>93</v>
      </c>
      <c r="L216" s="155" t="s">
        <v>106</v>
      </c>
      <c r="M216" s="155"/>
      <c r="N216" s="155" t="s">
        <v>103</v>
      </c>
      <c r="O216" s="155" t="s">
        <v>8748</v>
      </c>
    </row>
    <row r="217" hidden="1">
      <c r="A217" s="155" t="str">
        <f t="shared" si="1"/>
        <v>1770844594</v>
      </c>
      <c r="B217" s="304">
        <v>74.0</v>
      </c>
      <c r="C217" s="287">
        <v>78.0</v>
      </c>
      <c r="D217" s="155">
        <v>17708.0</v>
      </c>
      <c r="E217" s="171">
        <v>0.4479166666666667</v>
      </c>
      <c r="F217" s="303" t="s">
        <v>203</v>
      </c>
      <c r="G217" s="172">
        <v>14701.0</v>
      </c>
      <c r="H217" s="172">
        <v>44594.0</v>
      </c>
      <c r="I217" s="155" t="s">
        <v>96</v>
      </c>
      <c r="J217" s="155" t="s">
        <v>87</v>
      </c>
      <c r="K217" s="155" t="s">
        <v>88</v>
      </c>
      <c r="L217" s="155" t="s">
        <v>89</v>
      </c>
      <c r="M217" s="155"/>
      <c r="N217" s="155" t="s">
        <v>90</v>
      </c>
      <c r="O217" s="155"/>
    </row>
    <row r="218" hidden="1">
      <c r="A218" s="155" t="str">
        <f t="shared" si="1"/>
        <v>1482144594</v>
      </c>
      <c r="B218" s="304">
        <v>76.0</v>
      </c>
      <c r="C218" s="287">
        <v>79.0</v>
      </c>
      <c r="D218" s="155">
        <v>14821.0</v>
      </c>
      <c r="E218" s="171">
        <v>0.4479166666666667</v>
      </c>
      <c r="F218" s="303" t="s">
        <v>204</v>
      </c>
      <c r="G218" s="172">
        <v>21380.0</v>
      </c>
      <c r="H218" s="172">
        <v>44594.0</v>
      </c>
      <c r="I218" s="155" t="s">
        <v>122</v>
      </c>
      <c r="J218" s="155" t="s">
        <v>92</v>
      </c>
      <c r="K218" s="155" t="s">
        <v>101</v>
      </c>
      <c r="L218" s="155" t="s">
        <v>137</v>
      </c>
      <c r="M218" s="155"/>
      <c r="N218" s="155" t="s">
        <v>90</v>
      </c>
      <c r="O218" s="155"/>
    </row>
    <row r="219" hidden="1">
      <c r="A219" s="155" t="str">
        <f t="shared" si="1"/>
        <v>1554944594</v>
      </c>
      <c r="B219" s="304">
        <v>78.0</v>
      </c>
      <c r="C219" s="287">
        <v>80.0</v>
      </c>
      <c r="D219" s="155">
        <v>15549.0</v>
      </c>
      <c r="E219" s="171">
        <v>0.4583333333333333</v>
      </c>
      <c r="F219" s="303" t="s">
        <v>205</v>
      </c>
      <c r="G219" s="172">
        <v>27220.0</v>
      </c>
      <c r="H219" s="172">
        <v>44594.0</v>
      </c>
      <c r="I219" s="155" t="s">
        <v>122</v>
      </c>
      <c r="J219" s="155" t="s">
        <v>92</v>
      </c>
      <c r="K219" s="155" t="s">
        <v>93</v>
      </c>
      <c r="L219" s="155" t="s">
        <v>206</v>
      </c>
      <c r="M219" s="155"/>
      <c r="N219" s="155" t="s">
        <v>90</v>
      </c>
      <c r="O219" s="155"/>
    </row>
    <row r="220" hidden="1">
      <c r="A220" s="155" t="str">
        <f t="shared" si="1"/>
        <v>1101244594</v>
      </c>
      <c r="B220" s="304">
        <v>81.0</v>
      </c>
      <c r="C220" s="287">
        <v>81.0</v>
      </c>
      <c r="D220" s="155">
        <v>11012.0</v>
      </c>
      <c r="E220" s="171">
        <v>0.46875</v>
      </c>
      <c r="F220" s="303" t="s">
        <v>209</v>
      </c>
      <c r="G220" s="172">
        <v>23539.0</v>
      </c>
      <c r="H220" s="172">
        <v>44594.0</v>
      </c>
      <c r="I220" s="155" t="s">
        <v>86</v>
      </c>
      <c r="J220" s="155" t="s">
        <v>92</v>
      </c>
      <c r="K220" s="155" t="s">
        <v>93</v>
      </c>
      <c r="L220" s="155" t="s">
        <v>174</v>
      </c>
      <c r="M220" s="155"/>
      <c r="N220" s="155" t="s">
        <v>90</v>
      </c>
      <c r="O220" s="155"/>
    </row>
    <row r="221" hidden="1">
      <c r="A221" s="155" t="str">
        <f t="shared" si="1"/>
        <v>1305344594</v>
      </c>
      <c r="B221" s="304">
        <v>79.0</v>
      </c>
      <c r="C221" s="287">
        <v>82.0</v>
      </c>
      <c r="D221" s="155">
        <v>13053.0</v>
      </c>
      <c r="E221" s="171">
        <v>0.4583333333333333</v>
      </c>
      <c r="F221" s="303" t="s">
        <v>207</v>
      </c>
      <c r="G221" s="172">
        <v>31604.0</v>
      </c>
      <c r="H221" s="172">
        <v>44594.0</v>
      </c>
      <c r="I221" s="155" t="s">
        <v>122</v>
      </c>
      <c r="J221" s="155" t="s">
        <v>92</v>
      </c>
      <c r="K221" s="155" t="s">
        <v>101</v>
      </c>
      <c r="L221" s="155" t="s">
        <v>98</v>
      </c>
      <c r="M221" s="155"/>
      <c r="N221" s="155" t="s">
        <v>90</v>
      </c>
      <c r="O221" s="155"/>
    </row>
    <row r="222" hidden="1">
      <c r="A222" s="155" t="str">
        <f t="shared" si="1"/>
        <v>1718644594</v>
      </c>
      <c r="B222" s="304">
        <v>87.0</v>
      </c>
      <c r="C222" s="287">
        <v>83.0</v>
      </c>
      <c r="D222" s="155">
        <v>17186.0</v>
      </c>
      <c r="E222" s="171">
        <v>0.5416666666666666</v>
      </c>
      <c r="F222" s="303" t="s">
        <v>211</v>
      </c>
      <c r="G222" s="172">
        <v>32887.0</v>
      </c>
      <c r="H222" s="172">
        <v>44594.0</v>
      </c>
      <c r="I222" s="155" t="s">
        <v>122</v>
      </c>
      <c r="J222" s="155" t="s">
        <v>92</v>
      </c>
      <c r="K222" s="155" t="s">
        <v>93</v>
      </c>
      <c r="L222" s="155" t="s">
        <v>179</v>
      </c>
      <c r="M222" s="155"/>
      <c r="N222" s="155" t="s">
        <v>90</v>
      </c>
      <c r="O222" s="155"/>
    </row>
    <row r="223" hidden="1">
      <c r="A223" s="155" t="str">
        <f t="shared" si="1"/>
        <v>1648144594</v>
      </c>
      <c r="B223" s="304">
        <v>85.0</v>
      </c>
      <c r="C223" s="287">
        <v>84.0</v>
      </c>
      <c r="D223" s="155">
        <v>16481.0</v>
      </c>
      <c r="E223" s="171">
        <v>0.5416666666666666</v>
      </c>
      <c r="F223" s="303" t="s">
        <v>212</v>
      </c>
      <c r="G223" s="172">
        <v>23102.0</v>
      </c>
      <c r="H223" s="172">
        <v>44594.0</v>
      </c>
      <c r="I223" s="155" t="s">
        <v>86</v>
      </c>
      <c r="J223" s="155" t="s">
        <v>92</v>
      </c>
      <c r="K223" s="155" t="s">
        <v>101</v>
      </c>
      <c r="L223" s="155" t="s">
        <v>147</v>
      </c>
      <c r="M223" s="155"/>
      <c r="N223" s="155" t="s">
        <v>90</v>
      </c>
      <c r="O223" s="155"/>
    </row>
    <row r="224" hidden="1">
      <c r="A224" s="155" t="str">
        <f t="shared" si="1"/>
        <v>1472944594</v>
      </c>
      <c r="B224" s="304">
        <v>89.0</v>
      </c>
      <c r="C224" s="287">
        <v>85.0</v>
      </c>
      <c r="D224" s="155">
        <v>14729.0</v>
      </c>
      <c r="E224" s="171">
        <v>0.5520833333333334</v>
      </c>
      <c r="F224" s="303" t="s">
        <v>216</v>
      </c>
      <c r="G224" s="172">
        <v>30461.0</v>
      </c>
      <c r="H224" s="172">
        <v>44594.0</v>
      </c>
      <c r="I224" s="155" t="s">
        <v>122</v>
      </c>
      <c r="J224" s="155" t="s">
        <v>92</v>
      </c>
      <c r="K224" s="155" t="s">
        <v>93</v>
      </c>
      <c r="L224" s="155" t="s">
        <v>189</v>
      </c>
      <c r="M224" s="155"/>
      <c r="N224" s="155" t="s">
        <v>90</v>
      </c>
      <c r="O224" s="155"/>
    </row>
    <row r="225" hidden="1">
      <c r="A225" s="155" t="str">
        <f t="shared" si="1"/>
        <v>1580044594</v>
      </c>
      <c r="B225" s="304">
        <v>86.0</v>
      </c>
      <c r="C225" s="287">
        <v>86.0</v>
      </c>
      <c r="D225" s="155">
        <v>15800.0</v>
      </c>
      <c r="E225" s="171">
        <v>0.5416666666666666</v>
      </c>
      <c r="F225" s="303" t="s">
        <v>213</v>
      </c>
      <c r="G225" s="172">
        <v>21210.0</v>
      </c>
      <c r="H225" s="172">
        <v>44594.0</v>
      </c>
      <c r="I225" s="155" t="s">
        <v>86</v>
      </c>
      <c r="J225" s="155" t="s">
        <v>92</v>
      </c>
      <c r="K225" s="155" t="s">
        <v>93</v>
      </c>
      <c r="L225" s="155" t="s">
        <v>98</v>
      </c>
      <c r="M225" s="155"/>
      <c r="N225" s="155" t="s">
        <v>90</v>
      </c>
      <c r="O225" s="155"/>
    </row>
    <row r="226" hidden="1">
      <c r="A226" s="155" t="str">
        <f t="shared" si="1"/>
        <v>1800244594</v>
      </c>
      <c r="B226" s="304">
        <v>83.0</v>
      </c>
      <c r="C226" s="287">
        <v>87.0</v>
      </c>
      <c r="D226" s="155">
        <v>18002.0</v>
      </c>
      <c r="E226" s="171">
        <v>0.5416666666666666</v>
      </c>
      <c r="F226" s="303" t="s">
        <v>214</v>
      </c>
      <c r="G226" s="172">
        <v>19647.0</v>
      </c>
      <c r="H226" s="172">
        <v>44594.0</v>
      </c>
      <c r="I226" s="155" t="s">
        <v>108</v>
      </c>
      <c r="J226" s="155" t="s">
        <v>87</v>
      </c>
      <c r="K226" s="155" t="s">
        <v>88</v>
      </c>
      <c r="L226" s="155" t="s">
        <v>113</v>
      </c>
      <c r="M226" s="155"/>
      <c r="N226" s="155" t="s">
        <v>103</v>
      </c>
      <c r="O226" s="155" t="s">
        <v>8748</v>
      </c>
    </row>
    <row r="227" hidden="1">
      <c r="A227" s="155" t="str">
        <f t="shared" si="1"/>
        <v>1779344594</v>
      </c>
      <c r="B227" s="304">
        <v>88.0</v>
      </c>
      <c r="C227" s="287">
        <v>88.0</v>
      </c>
      <c r="D227" s="155">
        <v>17793.0</v>
      </c>
      <c r="E227" s="171">
        <v>0.5520833333333334</v>
      </c>
      <c r="F227" s="303" t="s">
        <v>217</v>
      </c>
      <c r="G227" s="172">
        <v>20823.0</v>
      </c>
      <c r="H227" s="172">
        <v>44594.0</v>
      </c>
      <c r="I227" s="155" t="s">
        <v>96</v>
      </c>
      <c r="J227" s="155" t="s">
        <v>87</v>
      </c>
      <c r="K227" s="155" t="s">
        <v>97</v>
      </c>
      <c r="L227" s="155" t="s">
        <v>218</v>
      </c>
      <c r="M227" s="155"/>
      <c r="N227" s="155" t="s">
        <v>90</v>
      </c>
      <c r="O227" s="155"/>
    </row>
    <row r="228" hidden="1">
      <c r="A228" s="155" t="str">
        <f t="shared" si="1"/>
        <v>1524444594</v>
      </c>
      <c r="B228" s="304">
        <v>93.0</v>
      </c>
      <c r="C228" s="287">
        <v>89.0</v>
      </c>
      <c r="D228" s="155">
        <v>15244.0</v>
      </c>
      <c r="E228" s="171">
        <v>0.5625</v>
      </c>
      <c r="F228" s="303" t="s">
        <v>220</v>
      </c>
      <c r="G228" s="172">
        <v>22139.0</v>
      </c>
      <c r="H228" s="172">
        <v>44594.0</v>
      </c>
      <c r="I228" s="155" t="s">
        <v>86</v>
      </c>
      <c r="J228" s="155" t="s">
        <v>92</v>
      </c>
      <c r="K228" s="155" t="s">
        <v>93</v>
      </c>
      <c r="L228" s="155" t="s">
        <v>221</v>
      </c>
      <c r="M228" s="155"/>
      <c r="N228" s="155" t="s">
        <v>90</v>
      </c>
      <c r="O228" s="155"/>
    </row>
    <row r="229" hidden="1">
      <c r="A229" s="155" t="str">
        <f t="shared" si="1"/>
        <v>1698244594</v>
      </c>
      <c r="B229" s="304">
        <v>97.0</v>
      </c>
      <c r="C229" s="287">
        <v>90.0</v>
      </c>
      <c r="D229" s="155">
        <v>16982.0</v>
      </c>
      <c r="E229" s="171">
        <v>0.5729166666666666</v>
      </c>
      <c r="F229" s="303" t="s">
        <v>225</v>
      </c>
      <c r="G229" s="172">
        <v>21978.0</v>
      </c>
      <c r="H229" s="172">
        <v>44594.0</v>
      </c>
      <c r="I229" s="155" t="s">
        <v>86</v>
      </c>
      <c r="J229" s="155" t="s">
        <v>92</v>
      </c>
      <c r="K229" s="155" t="s">
        <v>93</v>
      </c>
      <c r="L229" s="155" t="s">
        <v>98</v>
      </c>
      <c r="M229" s="155"/>
      <c r="N229" s="155" t="s">
        <v>90</v>
      </c>
      <c r="O229" s="155"/>
    </row>
    <row r="230" hidden="1">
      <c r="A230" s="155" t="str">
        <f t="shared" si="1"/>
        <v>1564844594</v>
      </c>
      <c r="B230" s="304">
        <v>95.0</v>
      </c>
      <c r="C230" s="287">
        <v>91.0</v>
      </c>
      <c r="D230" s="155">
        <v>15648.0</v>
      </c>
      <c r="E230" s="171">
        <v>0.5729166666666666</v>
      </c>
      <c r="F230" s="303" t="s">
        <v>226</v>
      </c>
      <c r="G230" s="172">
        <v>25882.0</v>
      </c>
      <c r="H230" s="172">
        <v>44594.0</v>
      </c>
      <c r="I230" s="155" t="s">
        <v>100</v>
      </c>
      <c r="J230" s="155" t="s">
        <v>87</v>
      </c>
      <c r="K230" s="155" t="s">
        <v>88</v>
      </c>
      <c r="L230" s="155" t="s">
        <v>102</v>
      </c>
      <c r="M230" s="155"/>
      <c r="N230" s="155" t="s">
        <v>103</v>
      </c>
      <c r="O230" s="155" t="s">
        <v>8748</v>
      </c>
    </row>
    <row r="231" hidden="1">
      <c r="A231" s="155" t="str">
        <f t="shared" si="1"/>
        <v>1200144594</v>
      </c>
      <c r="B231" s="304">
        <v>92.0</v>
      </c>
      <c r="C231" s="287">
        <v>92.0</v>
      </c>
      <c r="D231" s="155">
        <v>12001.0</v>
      </c>
      <c r="E231" s="171">
        <v>0.5625</v>
      </c>
      <c r="F231" s="303" t="s">
        <v>222</v>
      </c>
      <c r="G231" s="172">
        <v>29034.0</v>
      </c>
      <c r="H231" s="172">
        <v>44594.0</v>
      </c>
      <c r="I231" s="155" t="s">
        <v>86</v>
      </c>
      <c r="J231" s="155" t="s">
        <v>92</v>
      </c>
      <c r="K231" s="155" t="s">
        <v>101</v>
      </c>
      <c r="L231" s="155" t="s">
        <v>182</v>
      </c>
      <c r="M231" s="155"/>
      <c r="N231" s="155" t="s">
        <v>90</v>
      </c>
      <c r="O231" s="155"/>
    </row>
    <row r="232" hidden="1">
      <c r="A232" s="155" t="str">
        <f t="shared" si="1"/>
        <v>977544594</v>
      </c>
      <c r="B232" s="304">
        <v>90.0</v>
      </c>
      <c r="C232" s="287">
        <v>93.0</v>
      </c>
      <c r="D232" s="155">
        <v>9775.0</v>
      </c>
      <c r="E232" s="171">
        <v>0.5520833333333334</v>
      </c>
      <c r="F232" s="303" t="s">
        <v>219</v>
      </c>
      <c r="G232" s="172">
        <v>16906.0</v>
      </c>
      <c r="H232" s="172">
        <v>44594.0</v>
      </c>
      <c r="I232" s="155" t="s">
        <v>122</v>
      </c>
      <c r="J232" s="155" t="s">
        <v>92</v>
      </c>
      <c r="K232" s="155" t="s">
        <v>101</v>
      </c>
      <c r="L232" s="155" t="s">
        <v>94</v>
      </c>
      <c r="M232" s="155"/>
      <c r="N232" s="155" t="s">
        <v>90</v>
      </c>
      <c r="O232" s="155"/>
    </row>
    <row r="233" hidden="1">
      <c r="A233" s="155" t="str">
        <f t="shared" si="1"/>
        <v>917644594</v>
      </c>
      <c r="B233" s="304">
        <v>96.0</v>
      </c>
      <c r="C233" s="287">
        <v>94.0</v>
      </c>
      <c r="D233" s="155">
        <v>9176.0</v>
      </c>
      <c r="E233" s="171">
        <v>0.5729166666666666</v>
      </c>
      <c r="F233" s="303" t="s">
        <v>227</v>
      </c>
      <c r="G233" s="172">
        <v>17667.0</v>
      </c>
      <c r="H233" s="172">
        <v>44594.0</v>
      </c>
      <c r="I233" s="155" t="s">
        <v>86</v>
      </c>
      <c r="J233" s="155" t="s">
        <v>92</v>
      </c>
      <c r="K233" s="155" t="s">
        <v>101</v>
      </c>
      <c r="L233" s="155" t="s">
        <v>89</v>
      </c>
      <c r="M233" s="155"/>
      <c r="N233" s="155" t="s">
        <v>90</v>
      </c>
      <c r="O233" s="155"/>
    </row>
    <row r="234" hidden="1">
      <c r="A234" s="155" t="str">
        <f t="shared" si="1"/>
        <v>1113144594</v>
      </c>
      <c r="B234" s="304">
        <v>98.0</v>
      </c>
      <c r="C234" s="287">
        <v>95.0</v>
      </c>
      <c r="D234" s="155">
        <v>11131.0</v>
      </c>
      <c r="E234" s="171">
        <v>0.5833333333333334</v>
      </c>
      <c r="F234" s="303" t="s">
        <v>229</v>
      </c>
      <c r="G234" s="172">
        <v>16644.0</v>
      </c>
      <c r="H234" s="172">
        <v>44594.0</v>
      </c>
      <c r="I234" s="155" t="s">
        <v>122</v>
      </c>
      <c r="J234" s="155" t="s">
        <v>92</v>
      </c>
      <c r="K234" s="155" t="s">
        <v>101</v>
      </c>
      <c r="L234" s="155" t="s">
        <v>89</v>
      </c>
      <c r="M234" s="155"/>
      <c r="N234" s="155" t="s">
        <v>90</v>
      </c>
      <c r="O234" s="155"/>
    </row>
    <row r="235" hidden="1">
      <c r="A235" s="155" t="str">
        <f t="shared" si="1"/>
        <v>1592344594</v>
      </c>
      <c r="B235" s="304">
        <v>100.0</v>
      </c>
      <c r="C235" s="287">
        <v>96.0</v>
      </c>
      <c r="D235" s="155">
        <v>15923.0</v>
      </c>
      <c r="E235" s="171">
        <v>0.59375</v>
      </c>
      <c r="F235" s="303" t="s">
        <v>230</v>
      </c>
      <c r="G235" s="172">
        <v>23037.0</v>
      </c>
      <c r="H235" s="172">
        <v>44594.0</v>
      </c>
      <c r="I235" s="155" t="s">
        <v>122</v>
      </c>
      <c r="J235" s="155" t="s">
        <v>92</v>
      </c>
      <c r="K235" s="155" t="s">
        <v>101</v>
      </c>
      <c r="L235" s="155" t="s">
        <v>147</v>
      </c>
      <c r="M235" s="155"/>
      <c r="N235" s="155" t="s">
        <v>90</v>
      </c>
      <c r="O235" s="155"/>
    </row>
    <row r="236" hidden="1">
      <c r="A236" s="155" t="str">
        <f t="shared" si="1"/>
        <v>1519044594</v>
      </c>
      <c r="B236" s="304">
        <v>101.0</v>
      </c>
      <c r="C236" s="287">
        <v>97.0</v>
      </c>
      <c r="D236" s="155">
        <v>15190.0</v>
      </c>
      <c r="E236" s="171">
        <v>0.59375</v>
      </c>
      <c r="F236" s="303" t="s">
        <v>231</v>
      </c>
      <c r="G236" s="172">
        <v>11783.0</v>
      </c>
      <c r="H236" s="172">
        <v>44594.0</v>
      </c>
      <c r="I236" s="155" t="s">
        <v>86</v>
      </c>
      <c r="J236" s="155" t="s">
        <v>92</v>
      </c>
      <c r="K236" s="155" t="s">
        <v>93</v>
      </c>
      <c r="L236" s="155" t="s">
        <v>94</v>
      </c>
      <c r="M236" s="155"/>
      <c r="N236" s="155" t="s">
        <v>90</v>
      </c>
      <c r="O236" s="155"/>
    </row>
    <row r="237" hidden="1">
      <c r="A237" s="155" t="str">
        <f t="shared" si="1"/>
        <v>1417844594</v>
      </c>
      <c r="B237" s="304">
        <v>106.0</v>
      </c>
      <c r="C237" s="287">
        <v>98.0</v>
      </c>
      <c r="D237" s="155">
        <v>14178.0</v>
      </c>
      <c r="E237" s="171">
        <v>0.625</v>
      </c>
      <c r="F237" s="303" t="s">
        <v>236</v>
      </c>
      <c r="G237" s="172">
        <v>20540.0</v>
      </c>
      <c r="H237" s="172">
        <v>44594.0</v>
      </c>
      <c r="I237" s="155" t="s">
        <v>122</v>
      </c>
      <c r="J237" s="155" t="s">
        <v>92</v>
      </c>
      <c r="K237" s="155" t="s">
        <v>93</v>
      </c>
      <c r="L237" s="155" t="s">
        <v>147</v>
      </c>
      <c r="M237" s="155"/>
      <c r="N237" s="155" t="s">
        <v>90</v>
      </c>
      <c r="O237" s="155"/>
    </row>
    <row r="238" hidden="1">
      <c r="A238" s="155" t="str">
        <f t="shared" si="1"/>
        <v>1785544594</v>
      </c>
      <c r="B238" s="304">
        <v>99.0</v>
      </c>
      <c r="C238" s="287">
        <v>99.0</v>
      </c>
      <c r="D238" s="155">
        <v>17855.0</v>
      </c>
      <c r="E238" s="171">
        <v>0.59375</v>
      </c>
      <c r="F238" s="303" t="s">
        <v>232</v>
      </c>
      <c r="G238" s="172">
        <v>20194.0</v>
      </c>
      <c r="H238" s="172">
        <v>44594.0</v>
      </c>
      <c r="I238" s="155" t="s">
        <v>108</v>
      </c>
      <c r="J238" s="155" t="s">
        <v>87</v>
      </c>
      <c r="K238" s="155" t="s">
        <v>88</v>
      </c>
      <c r="L238" s="155" t="s">
        <v>131</v>
      </c>
      <c r="M238" s="155"/>
      <c r="N238" s="155" t="s">
        <v>103</v>
      </c>
      <c r="O238" s="155" t="s">
        <v>8748</v>
      </c>
    </row>
    <row r="239" hidden="1">
      <c r="A239" s="155" t="str">
        <f t="shared" si="1"/>
        <v>1232844594</v>
      </c>
      <c r="B239" s="304">
        <v>109.0</v>
      </c>
      <c r="C239" s="287">
        <v>100.0</v>
      </c>
      <c r="D239" s="155">
        <v>12328.0</v>
      </c>
      <c r="E239" s="171">
        <v>0.6354166666666666</v>
      </c>
      <c r="F239" s="303" t="s">
        <v>238</v>
      </c>
      <c r="G239" s="172">
        <v>18799.0</v>
      </c>
      <c r="H239" s="172">
        <v>44594.0</v>
      </c>
      <c r="I239" s="155" t="s">
        <v>86</v>
      </c>
      <c r="J239" s="155" t="s">
        <v>92</v>
      </c>
      <c r="K239" s="155" t="s">
        <v>93</v>
      </c>
      <c r="L239" s="155" t="s">
        <v>154</v>
      </c>
      <c r="M239" s="155"/>
      <c r="N239" s="155" t="s">
        <v>90</v>
      </c>
      <c r="O239" s="155"/>
    </row>
    <row r="240" hidden="1">
      <c r="A240" s="155" t="str">
        <f t="shared" si="1"/>
        <v>1782544594</v>
      </c>
      <c r="B240" s="304">
        <v>103.0</v>
      </c>
      <c r="C240" s="287">
        <v>101.0</v>
      </c>
      <c r="D240" s="155">
        <v>17825.0</v>
      </c>
      <c r="E240" s="171">
        <v>0.6145833333333334</v>
      </c>
      <c r="F240" s="303" t="s">
        <v>234</v>
      </c>
      <c r="G240" s="172">
        <v>15882.0</v>
      </c>
      <c r="H240" s="172">
        <v>44594.0</v>
      </c>
      <c r="I240" s="155" t="s">
        <v>129</v>
      </c>
      <c r="J240" s="155" t="s">
        <v>87</v>
      </c>
      <c r="K240" s="155" t="s">
        <v>88</v>
      </c>
      <c r="L240" s="155" t="s">
        <v>102</v>
      </c>
      <c r="M240" s="155"/>
      <c r="N240" s="155" t="s">
        <v>103</v>
      </c>
      <c r="O240" s="155" t="s">
        <v>8748</v>
      </c>
    </row>
    <row r="241" hidden="1">
      <c r="A241" s="155" t="str">
        <f t="shared" si="1"/>
        <v>1228744594</v>
      </c>
      <c r="B241" s="304">
        <v>105.0</v>
      </c>
      <c r="C241" s="287">
        <v>102.0</v>
      </c>
      <c r="D241" s="155">
        <v>12287.0</v>
      </c>
      <c r="E241" s="171">
        <v>0.625</v>
      </c>
      <c r="F241" s="303" t="s">
        <v>237</v>
      </c>
      <c r="G241" s="172">
        <v>26721.0</v>
      </c>
      <c r="H241" s="172">
        <v>44594.0</v>
      </c>
      <c r="I241" s="155" t="s">
        <v>112</v>
      </c>
      <c r="J241" s="155" t="s">
        <v>87</v>
      </c>
      <c r="K241" s="155" t="s">
        <v>97</v>
      </c>
      <c r="L241" s="155" t="s">
        <v>102</v>
      </c>
      <c r="M241" s="155"/>
      <c r="N241" s="155" t="s">
        <v>103</v>
      </c>
      <c r="O241" s="155" t="s">
        <v>8748</v>
      </c>
    </row>
    <row r="242" hidden="1">
      <c r="A242" s="155" t="str">
        <f t="shared" si="1"/>
        <v>1112744594</v>
      </c>
      <c r="B242" s="304">
        <v>107.0</v>
      </c>
      <c r="C242" s="287">
        <v>103.0</v>
      </c>
      <c r="D242" s="155">
        <v>11127.0</v>
      </c>
      <c r="E242" s="171">
        <v>0.6354166666666666</v>
      </c>
      <c r="F242" s="303" t="s">
        <v>239</v>
      </c>
      <c r="G242" s="172">
        <v>25704.0</v>
      </c>
      <c r="H242" s="172">
        <v>44594.0</v>
      </c>
      <c r="I242" s="155" t="s">
        <v>100</v>
      </c>
      <c r="J242" s="155" t="s">
        <v>87</v>
      </c>
      <c r="K242" s="155" t="s">
        <v>88</v>
      </c>
      <c r="L242" s="155" t="s">
        <v>102</v>
      </c>
      <c r="M242" s="155"/>
      <c r="N242" s="155" t="s">
        <v>103</v>
      </c>
      <c r="O242" s="155" t="s">
        <v>8748</v>
      </c>
    </row>
    <row r="243" hidden="1">
      <c r="A243" s="155" t="str">
        <f t="shared" si="1"/>
        <v>1796744594</v>
      </c>
      <c r="B243" s="304">
        <v>84.0</v>
      </c>
      <c r="C243" s="287">
        <v>104.0</v>
      </c>
      <c r="D243" s="155">
        <v>17967.0</v>
      </c>
      <c r="E243" s="171">
        <v>0.5416666666666666</v>
      </c>
      <c r="F243" s="303" t="s">
        <v>215</v>
      </c>
      <c r="G243" s="172">
        <v>19257.0</v>
      </c>
      <c r="H243" s="172">
        <v>44594.0</v>
      </c>
      <c r="I243" s="155" t="s">
        <v>108</v>
      </c>
      <c r="J243" s="155" t="s">
        <v>87</v>
      </c>
      <c r="K243" s="155" t="s">
        <v>88</v>
      </c>
      <c r="L243" s="155" t="s">
        <v>102</v>
      </c>
      <c r="M243" s="155"/>
      <c r="N243" s="155" t="s">
        <v>103</v>
      </c>
      <c r="O243" s="155" t="s">
        <v>8748</v>
      </c>
    </row>
    <row r="244" hidden="1">
      <c r="A244" s="155" t="str">
        <f t="shared" si="1"/>
        <v>1683744594</v>
      </c>
      <c r="B244" s="304">
        <v>91.0</v>
      </c>
      <c r="C244" s="287">
        <v>105.0</v>
      </c>
      <c r="D244" s="155">
        <v>16837.0</v>
      </c>
      <c r="E244" s="171">
        <v>0.5625</v>
      </c>
      <c r="F244" s="303" t="s">
        <v>223</v>
      </c>
      <c r="G244" s="172">
        <v>20933.0</v>
      </c>
      <c r="H244" s="172">
        <v>44594.0</v>
      </c>
      <c r="I244" s="155" t="s">
        <v>100</v>
      </c>
      <c r="J244" s="155" t="s">
        <v>87</v>
      </c>
      <c r="K244" s="155" t="s">
        <v>88</v>
      </c>
      <c r="L244" s="155" t="s">
        <v>224</v>
      </c>
      <c r="M244" s="155"/>
      <c r="N244" s="155" t="s">
        <v>103</v>
      </c>
      <c r="O244" s="155" t="s">
        <v>8748</v>
      </c>
    </row>
    <row r="245" hidden="1">
      <c r="A245" s="155" t="str">
        <f t="shared" si="1"/>
        <v>1416144594</v>
      </c>
      <c r="B245" s="304">
        <v>104.0</v>
      </c>
      <c r="C245" s="287">
        <v>106.0</v>
      </c>
      <c r="D245" s="155">
        <v>14161.0</v>
      </c>
      <c r="E245" s="171">
        <v>0.6145833333333334</v>
      </c>
      <c r="F245" s="303" t="s">
        <v>235</v>
      </c>
      <c r="G245" s="172">
        <v>18739.0</v>
      </c>
      <c r="H245" s="172">
        <v>44594.0</v>
      </c>
      <c r="I245" s="155" t="s">
        <v>86</v>
      </c>
      <c r="J245" s="155" t="s">
        <v>92</v>
      </c>
      <c r="K245" s="155" t="s">
        <v>101</v>
      </c>
      <c r="L245" s="155" t="s">
        <v>98</v>
      </c>
      <c r="M245" s="155"/>
      <c r="N245" s="155" t="s">
        <v>90</v>
      </c>
      <c r="O245" s="155"/>
    </row>
    <row r="246" hidden="1">
      <c r="A246" s="155" t="str">
        <f t="shared" si="1"/>
        <v>1547944594</v>
      </c>
      <c r="B246" s="304">
        <v>110.0</v>
      </c>
      <c r="C246" s="287">
        <v>107.0</v>
      </c>
      <c r="D246" s="155">
        <v>15479.0</v>
      </c>
      <c r="E246" s="171">
        <v>0.6458333333333334</v>
      </c>
      <c r="F246" s="303" t="s">
        <v>241</v>
      </c>
      <c r="G246" s="172">
        <v>28397.0</v>
      </c>
      <c r="H246" s="172">
        <v>44594.0</v>
      </c>
      <c r="I246" s="155" t="s">
        <v>122</v>
      </c>
      <c r="J246" s="155" t="s">
        <v>92</v>
      </c>
      <c r="K246" s="155" t="s">
        <v>101</v>
      </c>
      <c r="L246" s="155" t="s">
        <v>242</v>
      </c>
      <c r="M246" s="155"/>
      <c r="N246" s="155" t="s">
        <v>90</v>
      </c>
      <c r="O246" s="155"/>
    </row>
    <row r="247" hidden="1">
      <c r="A247" s="155" t="str">
        <f t="shared" si="1"/>
        <v>1801344594</v>
      </c>
      <c r="B247" s="304">
        <v>94.0</v>
      </c>
      <c r="C247" s="287">
        <v>108.0</v>
      </c>
      <c r="D247" s="155">
        <v>18013.0</v>
      </c>
      <c r="E247" s="171">
        <v>0.5729166666666666</v>
      </c>
      <c r="F247" s="303" t="s">
        <v>228</v>
      </c>
      <c r="G247" s="172">
        <v>21042.0</v>
      </c>
      <c r="H247" s="172">
        <v>44594.0</v>
      </c>
      <c r="I247" s="155" t="s">
        <v>96</v>
      </c>
      <c r="J247" s="155" t="s">
        <v>87</v>
      </c>
      <c r="K247" s="155" t="s">
        <v>97</v>
      </c>
      <c r="L247" s="155" t="s">
        <v>147</v>
      </c>
      <c r="M247" s="155"/>
      <c r="N247" s="155" t="s">
        <v>90</v>
      </c>
      <c r="O247" s="155"/>
    </row>
    <row r="248" hidden="1">
      <c r="A248" s="155" t="str">
        <f t="shared" si="1"/>
        <v>1667744594</v>
      </c>
      <c r="B248" s="304">
        <v>102.0</v>
      </c>
      <c r="C248" s="287">
        <v>109.0</v>
      </c>
      <c r="D248" s="155">
        <v>16677.0</v>
      </c>
      <c r="E248" s="171">
        <v>0.59375</v>
      </c>
      <c r="F248" s="303" t="s">
        <v>233</v>
      </c>
      <c r="G248" s="172">
        <v>20737.0</v>
      </c>
      <c r="H248" s="172">
        <v>44594.0</v>
      </c>
      <c r="I248" s="155" t="s">
        <v>96</v>
      </c>
      <c r="J248" s="155" t="s">
        <v>87</v>
      </c>
      <c r="K248" s="155" t="s">
        <v>88</v>
      </c>
      <c r="L248" s="155" t="s">
        <v>89</v>
      </c>
      <c r="M248" s="155"/>
      <c r="N248" s="155" t="s">
        <v>90</v>
      </c>
      <c r="O248" s="155"/>
    </row>
    <row r="249" hidden="1">
      <c r="A249" s="155" t="str">
        <f t="shared" si="1"/>
        <v>1014144594</v>
      </c>
      <c r="B249" s="304">
        <v>108.0</v>
      </c>
      <c r="C249" s="287">
        <v>110.0</v>
      </c>
      <c r="D249" s="155">
        <v>10141.0</v>
      </c>
      <c r="E249" s="171">
        <v>0.6354166666666666</v>
      </c>
      <c r="F249" s="303" t="s">
        <v>240</v>
      </c>
      <c r="G249" s="172">
        <v>23797.0</v>
      </c>
      <c r="H249" s="172">
        <v>44594.0</v>
      </c>
      <c r="I249" s="155" t="s">
        <v>112</v>
      </c>
      <c r="J249" s="155" t="s">
        <v>92</v>
      </c>
      <c r="K249" s="155" t="s">
        <v>101</v>
      </c>
      <c r="L249" s="155" t="s">
        <v>135</v>
      </c>
      <c r="M249" s="155"/>
      <c r="N249" s="155" t="s">
        <v>103</v>
      </c>
      <c r="O249" s="155" t="s">
        <v>8748</v>
      </c>
    </row>
    <row r="250" hidden="1">
      <c r="A250" s="155" t="str">
        <f t="shared" si="1"/>
        <v>1421244595</v>
      </c>
      <c r="B250" s="304">
        <v>111.0</v>
      </c>
      <c r="C250" s="287">
        <v>111.0</v>
      </c>
      <c r="D250" s="155">
        <v>14212.0</v>
      </c>
      <c r="E250" s="171">
        <v>0.3541666666666667</v>
      </c>
      <c r="F250" s="303" t="s">
        <v>243</v>
      </c>
      <c r="G250" s="172">
        <v>21952.0</v>
      </c>
      <c r="H250" s="172">
        <v>44595.0</v>
      </c>
      <c r="I250" s="155" t="s">
        <v>86</v>
      </c>
      <c r="J250" s="155" t="s">
        <v>92</v>
      </c>
      <c r="K250" s="155" t="s">
        <v>101</v>
      </c>
      <c r="L250" s="155" t="s">
        <v>174</v>
      </c>
      <c r="M250" s="155"/>
      <c r="N250" s="155" t="s">
        <v>90</v>
      </c>
      <c r="O250" s="155"/>
    </row>
    <row r="251" hidden="1">
      <c r="A251" s="155" t="str">
        <f t="shared" si="1"/>
        <v>927844595</v>
      </c>
      <c r="B251" s="304">
        <v>113.0</v>
      </c>
      <c r="C251" s="287">
        <v>112.0</v>
      </c>
      <c r="D251" s="155">
        <v>9278.0</v>
      </c>
      <c r="E251" s="171">
        <v>0.3541666666666667</v>
      </c>
      <c r="F251" s="303" t="s">
        <v>244</v>
      </c>
      <c r="G251" s="172">
        <v>24413.0</v>
      </c>
      <c r="H251" s="172">
        <v>44595.0</v>
      </c>
      <c r="I251" s="155" t="s">
        <v>122</v>
      </c>
      <c r="J251" s="155" t="s">
        <v>87</v>
      </c>
      <c r="K251" s="155" t="s">
        <v>97</v>
      </c>
      <c r="L251" s="155" t="s">
        <v>147</v>
      </c>
      <c r="M251" s="155"/>
      <c r="N251" s="155" t="s">
        <v>90</v>
      </c>
      <c r="O251" s="155"/>
    </row>
    <row r="252" hidden="1">
      <c r="A252" s="155" t="str">
        <f t="shared" si="1"/>
        <v>1593844595</v>
      </c>
      <c r="B252" s="304">
        <v>112.0</v>
      </c>
      <c r="C252" s="287">
        <v>113.0</v>
      </c>
      <c r="D252" s="155">
        <v>15938.0</v>
      </c>
      <c r="E252" s="171">
        <v>0.3541666666666667</v>
      </c>
      <c r="F252" s="303" t="s">
        <v>245</v>
      </c>
      <c r="G252" s="172">
        <v>24547.0</v>
      </c>
      <c r="H252" s="172">
        <v>44595.0</v>
      </c>
      <c r="I252" s="155" t="s">
        <v>86</v>
      </c>
      <c r="J252" s="155" t="s">
        <v>87</v>
      </c>
      <c r="K252" s="155" t="s">
        <v>97</v>
      </c>
      <c r="L252" s="155" t="s">
        <v>98</v>
      </c>
      <c r="M252" s="155"/>
      <c r="N252" s="155" t="s">
        <v>90</v>
      </c>
      <c r="O252" s="155"/>
    </row>
    <row r="253" hidden="1">
      <c r="A253" s="155" t="str">
        <f t="shared" si="1"/>
        <v>1699944595</v>
      </c>
      <c r="B253" s="304">
        <v>114.0</v>
      </c>
      <c r="C253" s="287">
        <v>114.0</v>
      </c>
      <c r="D253" s="155">
        <v>16999.0</v>
      </c>
      <c r="E253" s="171">
        <v>0.3645833333333333</v>
      </c>
      <c r="F253" s="303" t="s">
        <v>246</v>
      </c>
      <c r="G253" s="172">
        <v>25187.0</v>
      </c>
      <c r="H253" s="172">
        <v>44595.0</v>
      </c>
      <c r="I253" s="155" t="s">
        <v>86</v>
      </c>
      <c r="J253" s="155" t="s">
        <v>87</v>
      </c>
      <c r="K253" s="155" t="s">
        <v>97</v>
      </c>
      <c r="L253" s="155" t="s">
        <v>247</v>
      </c>
      <c r="M253" s="155"/>
      <c r="N253" s="155" t="s">
        <v>90</v>
      </c>
      <c r="O253" s="155"/>
    </row>
    <row r="254" hidden="1">
      <c r="A254" s="155" t="str">
        <f t="shared" si="1"/>
        <v>1512944595</v>
      </c>
      <c r="B254" s="304">
        <v>115.0</v>
      </c>
      <c r="C254" s="287">
        <v>115.0</v>
      </c>
      <c r="D254" s="155">
        <v>15129.0</v>
      </c>
      <c r="E254" s="171">
        <v>0.3645833333333333</v>
      </c>
      <c r="F254" s="303" t="s">
        <v>248</v>
      </c>
      <c r="G254" s="172">
        <v>22829.0</v>
      </c>
      <c r="H254" s="172">
        <v>44595.0</v>
      </c>
      <c r="I254" s="155" t="s">
        <v>86</v>
      </c>
      <c r="J254" s="155" t="s">
        <v>87</v>
      </c>
      <c r="K254" s="155" t="s">
        <v>97</v>
      </c>
      <c r="L254" s="155" t="s">
        <v>189</v>
      </c>
      <c r="M254" s="155"/>
      <c r="N254" s="155" t="s">
        <v>90</v>
      </c>
      <c r="O254" s="155"/>
    </row>
    <row r="255" hidden="1">
      <c r="A255" s="155" t="str">
        <f t="shared" si="1"/>
        <v>989644595</v>
      </c>
      <c r="B255" s="304">
        <v>116.0</v>
      </c>
      <c r="C255" s="287">
        <v>116.0</v>
      </c>
      <c r="D255" s="155">
        <v>9896.0</v>
      </c>
      <c r="E255" s="171">
        <v>0.375</v>
      </c>
      <c r="F255" s="303" t="s">
        <v>249</v>
      </c>
      <c r="G255" s="172">
        <v>26782.0</v>
      </c>
      <c r="H255" s="172">
        <v>44595.0</v>
      </c>
      <c r="I255" s="155" t="s">
        <v>100</v>
      </c>
      <c r="J255" s="155" t="s">
        <v>92</v>
      </c>
      <c r="K255" s="155" t="s">
        <v>101</v>
      </c>
      <c r="L255" s="155" t="s">
        <v>192</v>
      </c>
      <c r="M255" s="155"/>
      <c r="N255" s="155" t="s">
        <v>103</v>
      </c>
      <c r="O255" s="155" t="s">
        <v>8748</v>
      </c>
    </row>
    <row r="256" hidden="1">
      <c r="A256" s="155" t="str">
        <f t="shared" si="1"/>
        <v>1017044593</v>
      </c>
      <c r="B256" s="304">
        <v>32.0</v>
      </c>
      <c r="C256" s="287">
        <v>117.0</v>
      </c>
      <c r="D256" s="155">
        <v>10170.0</v>
      </c>
      <c r="E256" s="171">
        <v>0.5416666666666666</v>
      </c>
      <c r="F256" s="303" t="s">
        <v>151</v>
      </c>
      <c r="G256" s="172">
        <v>23032.0</v>
      </c>
      <c r="H256" s="172">
        <v>44593.0</v>
      </c>
      <c r="I256" s="155" t="s">
        <v>100</v>
      </c>
      <c r="J256" s="155" t="s">
        <v>92</v>
      </c>
      <c r="K256" s="155" t="s">
        <v>101</v>
      </c>
      <c r="L256" s="155" t="s">
        <v>131</v>
      </c>
      <c r="M256" s="155"/>
      <c r="N256" s="155" t="s">
        <v>103</v>
      </c>
      <c r="O256" s="155" t="s">
        <v>8748</v>
      </c>
    </row>
    <row r="257" hidden="1">
      <c r="A257" s="155" t="str">
        <f t="shared" si="1"/>
        <v>1014544595</v>
      </c>
      <c r="B257" s="304">
        <v>118.0</v>
      </c>
      <c r="C257" s="287">
        <v>118.0</v>
      </c>
      <c r="D257" s="155">
        <v>10145.0</v>
      </c>
      <c r="E257" s="171">
        <v>0.4270833333333333</v>
      </c>
      <c r="F257" s="303" t="s">
        <v>252</v>
      </c>
      <c r="G257" s="172">
        <v>30566.0</v>
      </c>
      <c r="H257" s="172">
        <v>44595.0</v>
      </c>
      <c r="I257" s="155" t="s">
        <v>100</v>
      </c>
      <c r="J257" s="155" t="s">
        <v>87</v>
      </c>
      <c r="K257" s="155" t="s">
        <v>97</v>
      </c>
      <c r="L257" s="155" t="s">
        <v>106</v>
      </c>
      <c r="M257" s="155"/>
      <c r="N257" s="155" t="s">
        <v>253</v>
      </c>
      <c r="O257" s="155" t="s">
        <v>8748</v>
      </c>
    </row>
    <row r="258" hidden="1">
      <c r="A258" s="155" t="str">
        <f t="shared" si="1"/>
        <v>1667144595</v>
      </c>
      <c r="B258" s="304">
        <v>120.0</v>
      </c>
      <c r="C258" s="287">
        <v>119.0</v>
      </c>
      <c r="D258" s="155">
        <v>16671.0</v>
      </c>
      <c r="E258" s="171">
        <v>0.4375</v>
      </c>
      <c r="F258" s="303" t="s">
        <v>254</v>
      </c>
      <c r="G258" s="172">
        <v>22559.0</v>
      </c>
      <c r="H258" s="172">
        <v>44595.0</v>
      </c>
      <c r="I258" s="155" t="s">
        <v>100</v>
      </c>
      <c r="J258" s="155" t="s">
        <v>92</v>
      </c>
      <c r="K258" s="155" t="s">
        <v>101</v>
      </c>
      <c r="L258" s="155" t="s">
        <v>113</v>
      </c>
      <c r="M258" s="155"/>
      <c r="N258" s="155" t="s">
        <v>103</v>
      </c>
      <c r="O258" s="155" t="s">
        <v>8748</v>
      </c>
    </row>
    <row r="259" hidden="1">
      <c r="A259" s="155" t="str">
        <f t="shared" si="1"/>
        <v>1287144595</v>
      </c>
      <c r="B259" s="304">
        <v>122.0</v>
      </c>
      <c r="C259" s="287">
        <v>120.0</v>
      </c>
      <c r="D259" s="155">
        <v>12871.0</v>
      </c>
      <c r="E259" s="171">
        <v>0.4583333333333333</v>
      </c>
      <c r="F259" s="303" t="s">
        <v>255</v>
      </c>
      <c r="G259" s="172">
        <v>32304.0</v>
      </c>
      <c r="H259" s="172">
        <v>44595.0</v>
      </c>
      <c r="I259" s="155" t="s">
        <v>86</v>
      </c>
      <c r="J259" s="155" t="s">
        <v>92</v>
      </c>
      <c r="K259" s="155" t="s">
        <v>101</v>
      </c>
      <c r="L259" s="155" t="s">
        <v>154</v>
      </c>
      <c r="M259" s="155"/>
      <c r="N259" s="155" t="s">
        <v>90</v>
      </c>
      <c r="O259" s="155"/>
    </row>
    <row r="260" hidden="1">
      <c r="A260" s="155" t="str">
        <f t="shared" si="1"/>
        <v>1383544595</v>
      </c>
      <c r="B260" s="304">
        <v>124.0</v>
      </c>
      <c r="C260" s="287">
        <v>121.0</v>
      </c>
      <c r="D260" s="155">
        <v>13835.0</v>
      </c>
      <c r="E260" s="171">
        <v>0.46875</v>
      </c>
      <c r="F260" s="303" t="s">
        <v>257</v>
      </c>
      <c r="G260" s="172">
        <v>18179.0</v>
      </c>
      <c r="H260" s="172">
        <v>44595.0</v>
      </c>
      <c r="I260" s="155" t="s">
        <v>122</v>
      </c>
      <c r="J260" s="155" t="s">
        <v>87</v>
      </c>
      <c r="K260" s="155" t="s">
        <v>97</v>
      </c>
      <c r="L260" s="155" t="s">
        <v>147</v>
      </c>
      <c r="M260" s="155"/>
      <c r="N260" s="155" t="s">
        <v>90</v>
      </c>
      <c r="O260" s="155"/>
    </row>
    <row r="261" hidden="1">
      <c r="A261" s="155" t="str">
        <f t="shared" si="1"/>
        <v>1386344595</v>
      </c>
      <c r="B261" s="304">
        <v>125.0</v>
      </c>
      <c r="C261" s="287">
        <v>122.0</v>
      </c>
      <c r="D261" s="155">
        <v>13863.0</v>
      </c>
      <c r="E261" s="171">
        <v>0.4791666666666667</v>
      </c>
      <c r="F261" s="303" t="s">
        <v>260</v>
      </c>
      <c r="G261" s="172">
        <v>29842.0</v>
      </c>
      <c r="H261" s="172">
        <v>44595.0</v>
      </c>
      <c r="I261" s="155" t="s">
        <v>122</v>
      </c>
      <c r="J261" s="155" t="s">
        <v>87</v>
      </c>
      <c r="K261" s="155" t="s">
        <v>97</v>
      </c>
      <c r="L261" s="155" t="s">
        <v>218</v>
      </c>
      <c r="M261" s="155"/>
      <c r="N261" s="155" t="s">
        <v>90</v>
      </c>
      <c r="O261" s="155"/>
    </row>
    <row r="262" hidden="1">
      <c r="A262" s="155" t="str">
        <f t="shared" si="1"/>
        <v>1039244595</v>
      </c>
      <c r="B262" s="304">
        <v>121.0</v>
      </c>
      <c r="C262" s="287">
        <v>123.0</v>
      </c>
      <c r="D262" s="155">
        <v>10392.0</v>
      </c>
      <c r="E262" s="171">
        <v>0.4583333333333333</v>
      </c>
      <c r="F262" s="303" t="s">
        <v>256</v>
      </c>
      <c r="G262" s="172">
        <v>31105.0</v>
      </c>
      <c r="H262" s="172">
        <v>44595.0</v>
      </c>
      <c r="I262" s="155" t="s">
        <v>129</v>
      </c>
      <c r="J262" s="155" t="s">
        <v>92</v>
      </c>
      <c r="K262" s="155" t="s">
        <v>101</v>
      </c>
      <c r="L262" s="155" t="s">
        <v>89</v>
      </c>
      <c r="M262" s="155"/>
      <c r="N262" s="155" t="s">
        <v>103</v>
      </c>
      <c r="O262" s="155" t="s">
        <v>8748</v>
      </c>
    </row>
    <row r="263" hidden="1">
      <c r="A263" s="155" t="str">
        <f t="shared" si="1"/>
        <v>1739944595</v>
      </c>
      <c r="B263" s="304">
        <v>123.0</v>
      </c>
      <c r="C263" s="287">
        <v>124.0</v>
      </c>
      <c r="D263" s="155">
        <v>17399.0</v>
      </c>
      <c r="E263" s="171">
        <v>0.46875</v>
      </c>
      <c r="F263" s="303" t="s">
        <v>258</v>
      </c>
      <c r="G263" s="172">
        <v>19585.0</v>
      </c>
      <c r="H263" s="172">
        <v>44595.0</v>
      </c>
      <c r="I263" s="155" t="s">
        <v>86</v>
      </c>
      <c r="J263" s="155" t="s">
        <v>92</v>
      </c>
      <c r="K263" s="155" t="s">
        <v>101</v>
      </c>
      <c r="L263" s="155" t="s">
        <v>259</v>
      </c>
      <c r="M263" s="155"/>
      <c r="N263" s="155" t="s">
        <v>90</v>
      </c>
      <c r="O263" s="155"/>
    </row>
    <row r="264" hidden="1">
      <c r="A264" s="155" t="str">
        <f t="shared" si="1"/>
        <v>1495044595</v>
      </c>
      <c r="B264" s="304">
        <v>126.0</v>
      </c>
      <c r="C264" s="287">
        <v>125.0</v>
      </c>
      <c r="D264" s="155">
        <v>14950.0</v>
      </c>
      <c r="E264" s="171">
        <v>0.5416666666666666</v>
      </c>
      <c r="F264" s="303" t="s">
        <v>261</v>
      </c>
      <c r="G264" s="172">
        <v>27319.0</v>
      </c>
      <c r="H264" s="172">
        <v>44595.0</v>
      </c>
      <c r="I264" s="155" t="s">
        <v>86</v>
      </c>
      <c r="J264" s="155" t="s">
        <v>92</v>
      </c>
      <c r="K264" s="155" t="s">
        <v>101</v>
      </c>
      <c r="L264" s="155" t="s">
        <v>262</v>
      </c>
      <c r="M264" s="155"/>
      <c r="N264" s="155" t="s">
        <v>90</v>
      </c>
      <c r="O264" s="155"/>
    </row>
    <row r="265" hidden="1">
      <c r="A265" s="155" t="str">
        <f t="shared" si="1"/>
        <v>928644595</v>
      </c>
      <c r="B265" s="304">
        <v>127.0</v>
      </c>
      <c r="C265" s="287">
        <v>126.0</v>
      </c>
      <c r="D265" s="155">
        <v>9286.0</v>
      </c>
      <c r="E265" s="171">
        <v>0.5625</v>
      </c>
      <c r="F265" s="303" t="s">
        <v>263</v>
      </c>
      <c r="G265" s="172">
        <v>14829.0</v>
      </c>
      <c r="H265" s="172">
        <v>44595.0</v>
      </c>
      <c r="I265" s="155" t="s">
        <v>86</v>
      </c>
      <c r="J265" s="155" t="s">
        <v>87</v>
      </c>
      <c r="K265" s="155" t="s">
        <v>97</v>
      </c>
      <c r="L265" s="155" t="s">
        <v>89</v>
      </c>
      <c r="M265" s="155"/>
      <c r="N265" s="155" t="s">
        <v>90</v>
      </c>
      <c r="O265" s="155"/>
    </row>
    <row r="266" hidden="1">
      <c r="A266" s="155" t="str">
        <f t="shared" si="1"/>
        <v>1032844595</v>
      </c>
      <c r="B266" s="304">
        <v>129.0</v>
      </c>
      <c r="C266" s="287">
        <v>127.0</v>
      </c>
      <c r="D266" s="155">
        <v>10328.0</v>
      </c>
      <c r="E266" s="171">
        <v>0.5729166666666666</v>
      </c>
      <c r="F266" s="303" t="s">
        <v>265</v>
      </c>
      <c r="G266" s="172">
        <v>23256.0</v>
      </c>
      <c r="H266" s="172">
        <v>44595.0</v>
      </c>
      <c r="I266" s="155" t="s">
        <v>86</v>
      </c>
      <c r="J266" s="155" t="s">
        <v>92</v>
      </c>
      <c r="K266" s="155" t="s">
        <v>101</v>
      </c>
      <c r="L266" s="155" t="s">
        <v>174</v>
      </c>
      <c r="M266" s="155"/>
      <c r="N266" s="155" t="s">
        <v>90</v>
      </c>
      <c r="O266" s="155"/>
    </row>
    <row r="267" hidden="1">
      <c r="A267" s="155" t="str">
        <f t="shared" si="1"/>
        <v>1269744595</v>
      </c>
      <c r="B267" s="304">
        <v>131.0</v>
      </c>
      <c r="C267" s="287">
        <v>128.0</v>
      </c>
      <c r="D267" s="155">
        <v>12697.0</v>
      </c>
      <c r="E267" s="171">
        <v>0.5833333333333334</v>
      </c>
      <c r="F267" s="303" t="s">
        <v>266</v>
      </c>
      <c r="G267" s="172">
        <v>30536.0</v>
      </c>
      <c r="H267" s="172">
        <v>44595.0</v>
      </c>
      <c r="I267" s="155" t="s">
        <v>86</v>
      </c>
      <c r="J267" s="155" t="s">
        <v>92</v>
      </c>
      <c r="K267" s="155" t="s">
        <v>101</v>
      </c>
      <c r="L267" s="155" t="s">
        <v>137</v>
      </c>
      <c r="M267" s="155"/>
      <c r="N267" s="155" t="s">
        <v>90</v>
      </c>
      <c r="O267" s="155"/>
    </row>
    <row r="268" hidden="1">
      <c r="A268" s="155" t="str">
        <f t="shared" si="1"/>
        <v>1719944595</v>
      </c>
      <c r="B268" s="304">
        <v>128.0</v>
      </c>
      <c r="C268" s="287">
        <v>129.0</v>
      </c>
      <c r="D268" s="155">
        <v>17199.0</v>
      </c>
      <c r="E268" s="171">
        <v>0.5625</v>
      </c>
      <c r="F268" s="303" t="s">
        <v>264</v>
      </c>
      <c r="G268" s="172">
        <v>34129.0</v>
      </c>
      <c r="H268" s="172">
        <v>44595.0</v>
      </c>
      <c r="I268" s="155" t="s">
        <v>86</v>
      </c>
      <c r="J268" s="155" t="s">
        <v>87</v>
      </c>
      <c r="K268" s="155" t="s">
        <v>97</v>
      </c>
      <c r="L268" s="155" t="s">
        <v>117</v>
      </c>
      <c r="M268" s="155"/>
      <c r="N268" s="155" t="s">
        <v>90</v>
      </c>
      <c r="O268" s="155"/>
    </row>
    <row r="269" hidden="1">
      <c r="A269" s="155" t="str">
        <f t="shared" si="1"/>
        <v>1804144595</v>
      </c>
      <c r="B269" s="304">
        <v>132.0</v>
      </c>
      <c r="C269" s="287">
        <v>130.0</v>
      </c>
      <c r="D269" s="155">
        <v>18041.0</v>
      </c>
      <c r="E269" s="171">
        <v>0.59375</v>
      </c>
      <c r="F269" s="303" t="s">
        <v>268</v>
      </c>
      <c r="G269" s="172">
        <v>19826.0</v>
      </c>
      <c r="H269" s="172">
        <v>44595.0</v>
      </c>
      <c r="I269" s="155" t="s">
        <v>108</v>
      </c>
      <c r="J269" s="155" t="s">
        <v>87</v>
      </c>
      <c r="K269" s="155" t="s">
        <v>88</v>
      </c>
      <c r="L269" s="155" t="s">
        <v>102</v>
      </c>
      <c r="M269" s="155"/>
      <c r="N269" s="155" t="s">
        <v>103</v>
      </c>
      <c r="O269" s="155" t="s">
        <v>8748</v>
      </c>
    </row>
    <row r="270" hidden="1">
      <c r="A270" s="155" t="str">
        <f t="shared" si="1"/>
        <v>1633044595</v>
      </c>
      <c r="B270" s="304">
        <v>130.0</v>
      </c>
      <c r="C270" s="287">
        <v>131.0</v>
      </c>
      <c r="D270" s="155">
        <v>16330.0</v>
      </c>
      <c r="E270" s="171">
        <v>0.5833333333333334</v>
      </c>
      <c r="F270" s="303" t="s">
        <v>267</v>
      </c>
      <c r="G270" s="172">
        <v>24636.0</v>
      </c>
      <c r="H270" s="172">
        <v>44595.0</v>
      </c>
      <c r="I270" s="155" t="s">
        <v>86</v>
      </c>
      <c r="J270" s="155" t="s">
        <v>87</v>
      </c>
      <c r="K270" s="155" t="s">
        <v>97</v>
      </c>
      <c r="L270" s="155" t="s">
        <v>147</v>
      </c>
      <c r="M270" s="155"/>
      <c r="N270" s="155" t="s">
        <v>90</v>
      </c>
      <c r="O270" s="155"/>
    </row>
    <row r="271" hidden="1">
      <c r="A271" s="155" t="str">
        <f t="shared" si="1"/>
        <v>1411744595</v>
      </c>
      <c r="B271" s="304">
        <v>133.0</v>
      </c>
      <c r="C271" s="287">
        <v>132.0</v>
      </c>
      <c r="D271" s="155">
        <v>14117.0</v>
      </c>
      <c r="E271" s="171">
        <v>0.6145833333333334</v>
      </c>
      <c r="F271" s="303" t="s">
        <v>269</v>
      </c>
      <c r="G271" s="172">
        <v>24626.0</v>
      </c>
      <c r="H271" s="172">
        <v>44595.0</v>
      </c>
      <c r="I271" s="155" t="s">
        <v>100</v>
      </c>
      <c r="J271" s="155" t="s">
        <v>87</v>
      </c>
      <c r="K271" s="155" t="s">
        <v>97</v>
      </c>
      <c r="L271" s="155" t="s">
        <v>106</v>
      </c>
      <c r="M271" s="155"/>
      <c r="N271" s="155" t="s">
        <v>253</v>
      </c>
      <c r="O271" s="155" t="s">
        <v>8748</v>
      </c>
    </row>
    <row r="272" hidden="1">
      <c r="A272" s="155" t="str">
        <f t="shared" si="1"/>
        <v>1248944596</v>
      </c>
      <c r="B272" s="304">
        <v>134.0</v>
      </c>
      <c r="C272" s="287">
        <v>133.0</v>
      </c>
      <c r="D272" s="155">
        <v>12489.0</v>
      </c>
      <c r="E272" s="171">
        <v>0.3333333333333333</v>
      </c>
      <c r="F272" s="303" t="s">
        <v>270</v>
      </c>
      <c r="G272" s="172">
        <v>21111.0</v>
      </c>
      <c r="H272" s="172">
        <v>44596.0</v>
      </c>
      <c r="I272" s="155" t="s">
        <v>122</v>
      </c>
      <c r="J272" s="155" t="s">
        <v>87</v>
      </c>
      <c r="K272" s="155" t="s">
        <v>97</v>
      </c>
      <c r="L272" s="155" t="s">
        <v>94</v>
      </c>
      <c r="M272" s="155"/>
      <c r="N272" s="155" t="s">
        <v>90</v>
      </c>
      <c r="O272" s="155"/>
    </row>
    <row r="273" hidden="1">
      <c r="A273" s="155" t="str">
        <f t="shared" si="1"/>
        <v>1300544596</v>
      </c>
      <c r="B273" s="304">
        <v>137.0</v>
      </c>
      <c r="C273" s="287">
        <v>134.0</v>
      </c>
      <c r="D273" s="155">
        <v>13005.0</v>
      </c>
      <c r="E273" s="171">
        <v>0.3541666666666667</v>
      </c>
      <c r="F273" s="303" t="s">
        <v>274</v>
      </c>
      <c r="G273" s="172">
        <v>22674.0</v>
      </c>
      <c r="H273" s="172">
        <v>44596.0</v>
      </c>
      <c r="I273" s="155" t="s">
        <v>112</v>
      </c>
      <c r="J273" s="155" t="s">
        <v>87</v>
      </c>
      <c r="K273" s="155" t="s">
        <v>88</v>
      </c>
      <c r="L273" s="155" t="s">
        <v>131</v>
      </c>
      <c r="M273" s="155"/>
      <c r="N273" s="155" t="s">
        <v>103</v>
      </c>
      <c r="O273" s="155" t="s">
        <v>8748</v>
      </c>
    </row>
    <row r="274" hidden="1">
      <c r="A274" s="155" t="str">
        <f t="shared" si="1"/>
        <v>943644596</v>
      </c>
      <c r="B274" s="304">
        <v>139.0</v>
      </c>
      <c r="C274" s="287">
        <v>135.0</v>
      </c>
      <c r="D274" s="155">
        <v>9436.0</v>
      </c>
      <c r="E274" s="171">
        <v>0.3645833333333333</v>
      </c>
      <c r="F274" s="303" t="s">
        <v>278</v>
      </c>
      <c r="G274" s="172">
        <v>16542.0</v>
      </c>
      <c r="H274" s="172">
        <v>44596.0</v>
      </c>
      <c r="I274" s="155" t="s">
        <v>100</v>
      </c>
      <c r="J274" s="155" t="s">
        <v>87</v>
      </c>
      <c r="K274" s="155" t="s">
        <v>88</v>
      </c>
      <c r="L274" s="155" t="s">
        <v>102</v>
      </c>
      <c r="M274" s="155"/>
      <c r="N274" s="155" t="s">
        <v>103</v>
      </c>
      <c r="O274" s="155" t="s">
        <v>8748</v>
      </c>
    </row>
    <row r="275" hidden="1">
      <c r="A275" s="155" t="str">
        <f t="shared" si="1"/>
        <v>1458144596</v>
      </c>
      <c r="B275" s="304">
        <v>136.0</v>
      </c>
      <c r="C275" s="287">
        <v>136.0</v>
      </c>
      <c r="D275" s="155">
        <v>14581.0</v>
      </c>
      <c r="E275" s="171">
        <v>0.3541666666666667</v>
      </c>
      <c r="F275" s="303" t="s">
        <v>275</v>
      </c>
      <c r="G275" s="172">
        <v>21223.0</v>
      </c>
      <c r="H275" s="172">
        <v>44596.0</v>
      </c>
      <c r="I275" s="155" t="s">
        <v>100</v>
      </c>
      <c r="J275" s="155" t="s">
        <v>87</v>
      </c>
      <c r="K275" s="155" t="s">
        <v>88</v>
      </c>
      <c r="L275" s="155" t="s">
        <v>113</v>
      </c>
      <c r="M275" s="155"/>
      <c r="N275" s="155" t="s">
        <v>103</v>
      </c>
      <c r="O275" s="155" t="s">
        <v>8748</v>
      </c>
    </row>
    <row r="276" hidden="1">
      <c r="A276" s="155" t="str">
        <f t="shared" si="1"/>
        <v>1591144596</v>
      </c>
      <c r="B276" s="304">
        <v>138.0</v>
      </c>
      <c r="C276" s="287">
        <v>137.0</v>
      </c>
      <c r="D276" s="155">
        <v>15911.0</v>
      </c>
      <c r="E276" s="171">
        <v>0.3541666666666667</v>
      </c>
      <c r="F276" s="303" t="s">
        <v>276</v>
      </c>
      <c r="G276" s="172">
        <v>29976.0</v>
      </c>
      <c r="H276" s="172">
        <v>44596.0</v>
      </c>
      <c r="I276" s="155" t="s">
        <v>86</v>
      </c>
      <c r="J276" s="155" t="s">
        <v>92</v>
      </c>
      <c r="K276" s="155" t="s">
        <v>101</v>
      </c>
      <c r="L276" s="155" t="s">
        <v>189</v>
      </c>
      <c r="M276" s="155"/>
      <c r="N276" s="155" t="s">
        <v>90</v>
      </c>
      <c r="O276" s="155"/>
    </row>
    <row r="277" hidden="1">
      <c r="A277" s="155" t="str">
        <f t="shared" si="1"/>
        <v>1036844596</v>
      </c>
      <c r="B277" s="304">
        <v>135.0</v>
      </c>
      <c r="C277" s="287">
        <v>138.0</v>
      </c>
      <c r="D277" s="155">
        <v>10368.0</v>
      </c>
      <c r="E277" s="171">
        <v>0.3333333333333333</v>
      </c>
      <c r="F277" s="303" t="s">
        <v>272</v>
      </c>
      <c r="G277" s="172">
        <v>29922.0</v>
      </c>
      <c r="H277" s="172">
        <v>44596.0</v>
      </c>
      <c r="I277" s="155" t="s">
        <v>86</v>
      </c>
      <c r="J277" s="155" t="s">
        <v>92</v>
      </c>
      <c r="K277" s="155" t="s">
        <v>101</v>
      </c>
      <c r="L277" s="155" t="s">
        <v>174</v>
      </c>
      <c r="M277" s="155"/>
      <c r="N277" s="155" t="s">
        <v>90</v>
      </c>
      <c r="O277" s="155"/>
    </row>
    <row r="278" hidden="1">
      <c r="A278" s="155" t="str">
        <f t="shared" si="1"/>
        <v>923944596</v>
      </c>
      <c r="B278" s="304">
        <v>142.0</v>
      </c>
      <c r="C278" s="287">
        <v>139.0</v>
      </c>
      <c r="D278" s="155">
        <v>9239.0</v>
      </c>
      <c r="E278" s="171">
        <v>0.375</v>
      </c>
      <c r="F278" s="303" t="s">
        <v>279</v>
      </c>
      <c r="G278" s="172">
        <v>17941.0</v>
      </c>
      <c r="H278" s="172">
        <v>44596.0</v>
      </c>
      <c r="I278" s="155" t="s">
        <v>122</v>
      </c>
      <c r="J278" s="155" t="s">
        <v>92</v>
      </c>
      <c r="K278" s="155" t="s">
        <v>101</v>
      </c>
      <c r="L278" s="155" t="s">
        <v>147</v>
      </c>
      <c r="M278" s="155"/>
      <c r="N278" s="155" t="s">
        <v>90</v>
      </c>
      <c r="O278" s="155"/>
    </row>
    <row r="279" hidden="1">
      <c r="A279" s="155" t="str">
        <f t="shared" si="1"/>
        <v>1417244596</v>
      </c>
      <c r="B279" s="304">
        <v>143.0</v>
      </c>
      <c r="C279" s="287">
        <v>140.0</v>
      </c>
      <c r="D279" s="155">
        <v>14172.0</v>
      </c>
      <c r="E279" s="171">
        <v>0.3854166666666667</v>
      </c>
      <c r="F279" s="303" t="s">
        <v>283</v>
      </c>
      <c r="G279" s="172">
        <v>17875.0</v>
      </c>
      <c r="H279" s="172">
        <v>44596.0</v>
      </c>
      <c r="I279" s="155" t="s">
        <v>86</v>
      </c>
      <c r="J279" s="155" t="s">
        <v>92</v>
      </c>
      <c r="K279" s="155" t="s">
        <v>101</v>
      </c>
      <c r="L279" s="155" t="s">
        <v>147</v>
      </c>
      <c r="M279" s="155"/>
      <c r="N279" s="155" t="s">
        <v>90</v>
      </c>
      <c r="O279" s="155"/>
    </row>
    <row r="280" hidden="1">
      <c r="A280" s="155" t="str">
        <f t="shared" si="1"/>
        <v>1078044596</v>
      </c>
      <c r="B280" s="304">
        <v>141.0</v>
      </c>
      <c r="C280" s="287">
        <v>141.0</v>
      </c>
      <c r="D280" s="155">
        <v>10780.0</v>
      </c>
      <c r="E280" s="171">
        <v>0.375</v>
      </c>
      <c r="F280" s="303" t="s">
        <v>281</v>
      </c>
      <c r="G280" s="172">
        <v>17668.0</v>
      </c>
      <c r="H280" s="172">
        <v>44596.0</v>
      </c>
      <c r="I280" s="155" t="s">
        <v>112</v>
      </c>
      <c r="J280" s="155" t="s">
        <v>87</v>
      </c>
      <c r="K280" s="155" t="s">
        <v>88</v>
      </c>
      <c r="L280" s="155" t="s">
        <v>131</v>
      </c>
      <c r="M280" s="155"/>
      <c r="N280" s="155" t="s">
        <v>103</v>
      </c>
      <c r="O280" s="155" t="s">
        <v>8748</v>
      </c>
    </row>
    <row r="281" hidden="1">
      <c r="A281" s="155" t="str">
        <f t="shared" si="1"/>
        <v>1691344596</v>
      </c>
      <c r="B281" s="304">
        <v>140.0</v>
      </c>
      <c r="C281" s="287">
        <v>142.0</v>
      </c>
      <c r="D281" s="155">
        <v>16913.0</v>
      </c>
      <c r="E281" s="171">
        <v>0.375</v>
      </c>
      <c r="F281" s="303" t="s">
        <v>282</v>
      </c>
      <c r="G281" s="172">
        <v>20603.0</v>
      </c>
      <c r="H281" s="172">
        <v>44596.0</v>
      </c>
      <c r="I281" s="155" t="s">
        <v>100</v>
      </c>
      <c r="J281" s="155" t="s">
        <v>87</v>
      </c>
      <c r="K281" s="155" t="s">
        <v>88</v>
      </c>
      <c r="L281" s="155" t="s">
        <v>131</v>
      </c>
      <c r="M281" s="155"/>
      <c r="N281" s="155" t="s">
        <v>103</v>
      </c>
      <c r="O281" s="155" t="s">
        <v>8748</v>
      </c>
    </row>
    <row r="282" hidden="1">
      <c r="A282" s="155" t="str">
        <f t="shared" si="1"/>
        <v>1680444596</v>
      </c>
      <c r="B282" s="304">
        <v>144.0</v>
      </c>
      <c r="C282" s="287">
        <v>143.0</v>
      </c>
      <c r="D282" s="155">
        <v>16804.0</v>
      </c>
      <c r="E282" s="171">
        <v>0.3958333333333333</v>
      </c>
      <c r="F282" s="303" t="s">
        <v>285</v>
      </c>
      <c r="G282" s="172">
        <v>14781.0</v>
      </c>
      <c r="H282" s="172">
        <v>44596.0</v>
      </c>
      <c r="I282" s="155" t="s">
        <v>100</v>
      </c>
      <c r="J282" s="155" t="s">
        <v>87</v>
      </c>
      <c r="K282" s="155" t="s">
        <v>88</v>
      </c>
      <c r="L282" s="155" t="s">
        <v>113</v>
      </c>
      <c r="M282" s="155"/>
      <c r="N282" s="155" t="s">
        <v>103</v>
      </c>
      <c r="O282" s="155" t="s">
        <v>8748</v>
      </c>
    </row>
    <row r="283" hidden="1">
      <c r="A283" s="155" t="str">
        <f t="shared" si="1"/>
        <v>1617844596</v>
      </c>
      <c r="B283" s="304">
        <v>146.0</v>
      </c>
      <c r="C283" s="287">
        <v>144.0</v>
      </c>
      <c r="D283" s="155">
        <v>16178.0</v>
      </c>
      <c r="E283" s="171">
        <v>0.4166666666666667</v>
      </c>
      <c r="F283" s="303" t="s">
        <v>287</v>
      </c>
      <c r="G283" s="172">
        <v>16356.0</v>
      </c>
      <c r="H283" s="172">
        <v>44596.0</v>
      </c>
      <c r="I283" s="155" t="s">
        <v>122</v>
      </c>
      <c r="J283" s="155" t="s">
        <v>87</v>
      </c>
      <c r="K283" s="155" t="s">
        <v>88</v>
      </c>
      <c r="L283" s="155" t="s">
        <v>89</v>
      </c>
      <c r="M283" s="155"/>
      <c r="N283" s="155" t="s">
        <v>90</v>
      </c>
      <c r="O283" s="155"/>
    </row>
    <row r="284" hidden="1">
      <c r="A284" s="155" t="str">
        <f t="shared" si="1"/>
        <v>1558944596</v>
      </c>
      <c r="B284" s="304">
        <v>147.0</v>
      </c>
      <c r="C284" s="287">
        <v>145.0</v>
      </c>
      <c r="D284" s="155">
        <v>15589.0</v>
      </c>
      <c r="E284" s="171">
        <v>0.4166666666666667</v>
      </c>
      <c r="F284" s="303" t="s">
        <v>289</v>
      </c>
      <c r="G284" s="172">
        <v>24482.0</v>
      </c>
      <c r="H284" s="172">
        <v>44596.0</v>
      </c>
      <c r="I284" s="155" t="s">
        <v>112</v>
      </c>
      <c r="J284" s="155" t="s">
        <v>87</v>
      </c>
      <c r="K284" s="155" t="s">
        <v>88</v>
      </c>
      <c r="L284" s="155" t="s">
        <v>102</v>
      </c>
      <c r="M284" s="155"/>
      <c r="N284" s="155" t="s">
        <v>103</v>
      </c>
      <c r="O284" s="155" t="s">
        <v>8748</v>
      </c>
    </row>
    <row r="285" hidden="1">
      <c r="A285" s="155" t="str">
        <f t="shared" si="1"/>
        <v>1520944596</v>
      </c>
      <c r="B285" s="304">
        <v>145.0</v>
      </c>
      <c r="C285" s="287">
        <v>146.0</v>
      </c>
      <c r="D285" s="155">
        <v>15209.0</v>
      </c>
      <c r="E285" s="171">
        <v>0.40625</v>
      </c>
      <c r="F285" s="303" t="s">
        <v>286</v>
      </c>
      <c r="G285" s="172">
        <v>14594.0</v>
      </c>
      <c r="H285" s="172">
        <v>44596.0</v>
      </c>
      <c r="I285" s="155" t="s">
        <v>100</v>
      </c>
      <c r="J285" s="155" t="s">
        <v>92</v>
      </c>
      <c r="K285" s="155" t="s">
        <v>101</v>
      </c>
      <c r="L285" s="155" t="s">
        <v>102</v>
      </c>
      <c r="M285" s="155"/>
      <c r="N285" s="155" t="s">
        <v>103</v>
      </c>
      <c r="O285" s="155" t="s">
        <v>8748</v>
      </c>
    </row>
    <row r="286" hidden="1">
      <c r="A286" s="155" t="str">
        <f t="shared" si="1"/>
        <v>1675744596</v>
      </c>
      <c r="B286" s="304">
        <v>148.0</v>
      </c>
      <c r="C286" s="287">
        <v>147.0</v>
      </c>
      <c r="D286" s="155">
        <v>16757.0</v>
      </c>
      <c r="E286" s="171">
        <v>0.4375</v>
      </c>
      <c r="F286" s="303" t="s">
        <v>290</v>
      </c>
      <c r="G286" s="172">
        <v>22411.0</v>
      </c>
      <c r="H286" s="172">
        <v>44596.0</v>
      </c>
      <c r="I286" s="155" t="s">
        <v>86</v>
      </c>
      <c r="J286" s="155" t="s">
        <v>87</v>
      </c>
      <c r="K286" s="155" t="s">
        <v>97</v>
      </c>
      <c r="L286" s="155" t="s">
        <v>291</v>
      </c>
      <c r="M286" s="155"/>
      <c r="N286" s="155" t="s">
        <v>90</v>
      </c>
      <c r="O286" s="155"/>
    </row>
    <row r="287" hidden="1">
      <c r="A287" s="155" t="str">
        <f t="shared" si="1"/>
        <v>1259244596</v>
      </c>
      <c r="B287" s="304">
        <v>149.0</v>
      </c>
      <c r="C287" s="287">
        <v>148.0</v>
      </c>
      <c r="D287" s="155">
        <v>12592.0</v>
      </c>
      <c r="E287" s="171">
        <v>0.4375</v>
      </c>
      <c r="F287" s="303" t="s">
        <v>293</v>
      </c>
      <c r="G287" s="172">
        <v>22417.0</v>
      </c>
      <c r="H287" s="172">
        <v>44596.0</v>
      </c>
      <c r="I287" s="155" t="s">
        <v>100</v>
      </c>
      <c r="J287" s="155" t="s">
        <v>87</v>
      </c>
      <c r="K287" s="155" t="s">
        <v>88</v>
      </c>
      <c r="L287" s="155" t="s">
        <v>113</v>
      </c>
      <c r="M287" s="155"/>
      <c r="N287" s="155" t="s">
        <v>103</v>
      </c>
      <c r="O287" s="155" t="s">
        <v>8748</v>
      </c>
    </row>
    <row r="288" hidden="1">
      <c r="A288" s="155" t="str">
        <f t="shared" si="1"/>
        <v>986344596</v>
      </c>
      <c r="B288" s="304">
        <v>150.0</v>
      </c>
      <c r="C288" s="287">
        <v>149.0</v>
      </c>
      <c r="D288" s="155">
        <v>9863.0</v>
      </c>
      <c r="E288" s="171">
        <v>0.4375</v>
      </c>
      <c r="F288" s="303" t="s">
        <v>294</v>
      </c>
      <c r="G288" s="172">
        <v>17578.0</v>
      </c>
      <c r="H288" s="172">
        <v>44596.0</v>
      </c>
      <c r="I288" s="155" t="s">
        <v>112</v>
      </c>
      <c r="J288" s="155" t="s">
        <v>92</v>
      </c>
      <c r="K288" s="155" t="s">
        <v>101</v>
      </c>
      <c r="L288" s="155" t="s">
        <v>199</v>
      </c>
      <c r="M288" s="155"/>
      <c r="N288" s="155" t="s">
        <v>103</v>
      </c>
      <c r="O288" s="155"/>
    </row>
    <row r="289" hidden="1">
      <c r="A289" s="155" t="str">
        <f t="shared" si="1"/>
        <v>1552944596</v>
      </c>
      <c r="B289" s="304">
        <v>151.0</v>
      </c>
      <c r="C289" s="287">
        <v>150.0</v>
      </c>
      <c r="D289" s="155">
        <v>15529.0</v>
      </c>
      <c r="E289" s="171">
        <v>0.4479166666666667</v>
      </c>
      <c r="F289" s="303" t="s">
        <v>295</v>
      </c>
      <c r="G289" s="172">
        <v>24662.0</v>
      </c>
      <c r="H289" s="172">
        <v>44596.0</v>
      </c>
      <c r="I289" s="155" t="s">
        <v>100</v>
      </c>
      <c r="J289" s="155" t="s">
        <v>87</v>
      </c>
      <c r="K289" s="155" t="s">
        <v>88</v>
      </c>
      <c r="L289" s="155" t="s">
        <v>131</v>
      </c>
      <c r="M289" s="155"/>
      <c r="N289" s="155" t="s">
        <v>103</v>
      </c>
      <c r="O289" s="155" t="s">
        <v>8748</v>
      </c>
    </row>
    <row r="290" hidden="1">
      <c r="A290" s="155" t="str">
        <f t="shared" si="1"/>
        <v>1771344596</v>
      </c>
      <c r="B290" s="304">
        <v>152.0</v>
      </c>
      <c r="C290" s="287">
        <v>151.0</v>
      </c>
      <c r="D290" s="155">
        <v>17713.0</v>
      </c>
      <c r="E290" s="171">
        <v>0.4479166666666667</v>
      </c>
      <c r="F290" s="303" t="s">
        <v>296</v>
      </c>
      <c r="G290" s="172">
        <v>21325.0</v>
      </c>
      <c r="H290" s="172">
        <v>44596.0</v>
      </c>
      <c r="I290" s="155" t="s">
        <v>122</v>
      </c>
      <c r="J290" s="155" t="s">
        <v>92</v>
      </c>
      <c r="K290" s="155" t="s">
        <v>101</v>
      </c>
      <c r="L290" s="155" t="s">
        <v>154</v>
      </c>
      <c r="M290" s="155"/>
      <c r="N290" s="155" t="s">
        <v>90</v>
      </c>
      <c r="O290" s="155"/>
    </row>
    <row r="291" hidden="1">
      <c r="A291" s="155" t="str">
        <f t="shared" si="1"/>
        <v>1656044596</v>
      </c>
      <c r="B291" s="304">
        <v>153.0</v>
      </c>
      <c r="C291" s="287">
        <v>152.0</v>
      </c>
      <c r="D291" s="155">
        <v>16560.0</v>
      </c>
      <c r="E291" s="171">
        <v>0.4479166666666667</v>
      </c>
      <c r="F291" s="303" t="s">
        <v>298</v>
      </c>
      <c r="G291" s="172">
        <v>17367.0</v>
      </c>
      <c r="H291" s="172">
        <v>44596.0</v>
      </c>
      <c r="I291" s="155" t="s">
        <v>122</v>
      </c>
      <c r="J291" s="155" t="s">
        <v>92</v>
      </c>
      <c r="K291" s="155" t="s">
        <v>101</v>
      </c>
      <c r="L291" s="155" t="s">
        <v>94</v>
      </c>
      <c r="M291" s="155"/>
      <c r="N291" s="155" t="s">
        <v>90</v>
      </c>
      <c r="O291" s="155"/>
    </row>
    <row r="292" hidden="1">
      <c r="A292" s="155" t="str">
        <f t="shared" si="1"/>
        <v>1599344596</v>
      </c>
      <c r="B292" s="304">
        <v>155.0</v>
      </c>
      <c r="C292" s="287">
        <v>153.0</v>
      </c>
      <c r="D292" s="155">
        <v>15993.0</v>
      </c>
      <c r="E292" s="171">
        <v>0.46875</v>
      </c>
      <c r="F292" s="303" t="s">
        <v>303</v>
      </c>
      <c r="G292" s="172">
        <v>30933.0</v>
      </c>
      <c r="H292" s="172">
        <v>44596.0</v>
      </c>
      <c r="I292" s="155" t="s">
        <v>100</v>
      </c>
      <c r="J292" s="155" t="s">
        <v>92</v>
      </c>
      <c r="K292" s="155" t="s">
        <v>101</v>
      </c>
      <c r="L292" s="155" t="s">
        <v>106</v>
      </c>
      <c r="M292" s="155"/>
      <c r="N292" s="155" t="s">
        <v>103</v>
      </c>
      <c r="O292" s="155" t="s">
        <v>8748</v>
      </c>
    </row>
    <row r="293" hidden="1">
      <c r="A293" s="155" t="str">
        <f t="shared" si="1"/>
        <v>1040044596</v>
      </c>
      <c r="B293" s="304">
        <v>154.0</v>
      </c>
      <c r="C293" s="287">
        <v>154.0</v>
      </c>
      <c r="D293" s="155">
        <v>10400.0</v>
      </c>
      <c r="E293" s="171">
        <v>0.4583333333333333</v>
      </c>
      <c r="F293" s="303" t="s">
        <v>300</v>
      </c>
      <c r="G293" s="172">
        <v>23351.0</v>
      </c>
      <c r="H293" s="172">
        <v>44596.0</v>
      </c>
      <c r="I293" s="155" t="s">
        <v>122</v>
      </c>
      <c r="J293" s="155" t="s">
        <v>92</v>
      </c>
      <c r="K293" s="155" t="s">
        <v>101</v>
      </c>
      <c r="L293" s="155" t="s">
        <v>301</v>
      </c>
      <c r="M293" s="155"/>
      <c r="N293" s="155" t="s">
        <v>90</v>
      </c>
      <c r="O293" s="155"/>
    </row>
    <row r="294" hidden="1">
      <c r="A294" s="155" t="str">
        <f t="shared" si="1"/>
        <v>1202744596</v>
      </c>
      <c r="B294" s="304">
        <v>156.0</v>
      </c>
      <c r="C294" s="287">
        <v>155.0</v>
      </c>
      <c r="D294" s="155">
        <v>12027.0</v>
      </c>
      <c r="E294" s="171">
        <v>0.5416666666666666</v>
      </c>
      <c r="F294" s="303" t="s">
        <v>304</v>
      </c>
      <c r="G294" s="172">
        <v>23428.0</v>
      </c>
      <c r="H294" s="172">
        <v>44596.0</v>
      </c>
      <c r="I294" s="155" t="s">
        <v>100</v>
      </c>
      <c r="J294" s="155" t="s">
        <v>87</v>
      </c>
      <c r="K294" s="155" t="s">
        <v>88</v>
      </c>
      <c r="L294" s="155" t="s">
        <v>113</v>
      </c>
      <c r="M294" s="155"/>
      <c r="N294" s="155" t="s">
        <v>103</v>
      </c>
      <c r="O294" s="155" t="s">
        <v>8748</v>
      </c>
    </row>
    <row r="295" hidden="1">
      <c r="A295" s="155" t="str">
        <f t="shared" si="1"/>
        <v>1135544596</v>
      </c>
      <c r="B295" s="304">
        <v>157.0</v>
      </c>
      <c r="C295" s="287">
        <v>156.0</v>
      </c>
      <c r="D295" s="155">
        <v>11355.0</v>
      </c>
      <c r="E295" s="171">
        <v>0.5520833333333334</v>
      </c>
      <c r="F295" s="303" t="s">
        <v>305</v>
      </c>
      <c r="G295" s="172">
        <v>21117.0</v>
      </c>
      <c r="H295" s="172">
        <v>44596.0</v>
      </c>
      <c r="I295" s="155" t="s">
        <v>112</v>
      </c>
      <c r="J295" s="155" t="s">
        <v>87</v>
      </c>
      <c r="K295" s="155" t="s">
        <v>88</v>
      </c>
      <c r="L295" s="155" t="s">
        <v>102</v>
      </c>
      <c r="M295" s="155"/>
      <c r="N295" s="155" t="s">
        <v>103</v>
      </c>
      <c r="O295" s="155" t="s">
        <v>8748</v>
      </c>
    </row>
    <row r="296" hidden="1">
      <c r="A296" s="155" t="str">
        <f t="shared" si="1"/>
        <v>1249944596</v>
      </c>
      <c r="B296" s="304">
        <v>158.0</v>
      </c>
      <c r="C296" s="287">
        <v>157.0</v>
      </c>
      <c r="D296" s="155">
        <v>12499.0</v>
      </c>
      <c r="E296" s="171">
        <v>0.5625</v>
      </c>
      <c r="F296" s="303" t="s">
        <v>306</v>
      </c>
      <c r="G296" s="172">
        <v>20699.0</v>
      </c>
      <c r="H296" s="172">
        <v>44596.0</v>
      </c>
      <c r="I296" s="155" t="s">
        <v>112</v>
      </c>
      <c r="J296" s="155" t="s">
        <v>87</v>
      </c>
      <c r="K296" s="155" t="s">
        <v>88</v>
      </c>
      <c r="L296" s="155" t="s">
        <v>102</v>
      </c>
      <c r="M296" s="155"/>
      <c r="N296" s="155" t="s">
        <v>103</v>
      </c>
      <c r="O296" s="155" t="s">
        <v>8748</v>
      </c>
    </row>
    <row r="297" hidden="1">
      <c r="A297" s="155" t="str">
        <f t="shared" si="1"/>
        <v>1689644596</v>
      </c>
      <c r="B297" s="304">
        <v>159.0</v>
      </c>
      <c r="C297" s="287">
        <v>158.0</v>
      </c>
      <c r="D297" s="155">
        <v>16896.0</v>
      </c>
      <c r="E297" s="171">
        <v>0.5625</v>
      </c>
      <c r="F297" s="303" t="s">
        <v>307</v>
      </c>
      <c r="G297" s="172">
        <v>22688.0</v>
      </c>
      <c r="H297" s="172">
        <v>44596.0</v>
      </c>
      <c r="I297" s="155" t="s">
        <v>86</v>
      </c>
      <c r="J297" s="155" t="s">
        <v>92</v>
      </c>
      <c r="K297" s="155" t="s">
        <v>101</v>
      </c>
      <c r="L297" s="155" t="s">
        <v>308</v>
      </c>
      <c r="M297" s="155"/>
      <c r="N297" s="155" t="s">
        <v>90</v>
      </c>
      <c r="O297" s="155"/>
    </row>
    <row r="298" hidden="1">
      <c r="A298" s="155" t="str">
        <f t="shared" si="1"/>
        <v>1085444596</v>
      </c>
      <c r="B298" s="304">
        <v>160.0</v>
      </c>
      <c r="C298" s="287">
        <v>159.0</v>
      </c>
      <c r="D298" s="155">
        <v>10854.0</v>
      </c>
      <c r="E298" s="171">
        <v>0.5833333333333334</v>
      </c>
      <c r="F298" s="303" t="s">
        <v>310</v>
      </c>
      <c r="G298" s="172">
        <v>26580.0</v>
      </c>
      <c r="H298" s="172">
        <v>44596.0</v>
      </c>
      <c r="I298" s="155" t="s">
        <v>86</v>
      </c>
      <c r="J298" s="155" t="s">
        <v>92</v>
      </c>
      <c r="K298" s="155" t="s">
        <v>101</v>
      </c>
      <c r="L298" s="155" t="s">
        <v>291</v>
      </c>
      <c r="M298" s="155"/>
      <c r="N298" s="155" t="s">
        <v>90</v>
      </c>
      <c r="O298" s="155"/>
    </row>
    <row r="299" hidden="1">
      <c r="A299" s="155" t="str">
        <f t="shared" si="1"/>
        <v>1328344596</v>
      </c>
      <c r="B299" s="304">
        <v>161.0</v>
      </c>
      <c r="C299" s="287">
        <v>160.0</v>
      </c>
      <c r="D299" s="155">
        <v>13283.0</v>
      </c>
      <c r="E299" s="171">
        <v>0.5833333333333334</v>
      </c>
      <c r="F299" s="303" t="s">
        <v>312</v>
      </c>
      <c r="G299" s="172">
        <v>28196.0</v>
      </c>
      <c r="H299" s="172">
        <v>44596.0</v>
      </c>
      <c r="I299" s="155" t="s">
        <v>122</v>
      </c>
      <c r="J299" s="155" t="s">
        <v>92</v>
      </c>
      <c r="K299" s="155" t="s">
        <v>101</v>
      </c>
      <c r="L299" s="155" t="s">
        <v>147</v>
      </c>
      <c r="M299" s="155"/>
      <c r="N299" s="155" t="s">
        <v>90</v>
      </c>
      <c r="O299" s="155"/>
    </row>
    <row r="300" hidden="1">
      <c r="A300" s="155" t="str">
        <f t="shared" si="1"/>
        <v>1333144596</v>
      </c>
      <c r="B300" s="304">
        <v>163.0</v>
      </c>
      <c r="C300" s="287">
        <v>161.0</v>
      </c>
      <c r="D300" s="155">
        <v>13331.0</v>
      </c>
      <c r="E300" s="171">
        <v>0.6041666666666666</v>
      </c>
      <c r="F300" s="303" t="s">
        <v>314</v>
      </c>
      <c r="G300" s="172">
        <v>17613.0</v>
      </c>
      <c r="H300" s="172">
        <v>44596.0</v>
      </c>
      <c r="I300" s="155" t="s">
        <v>122</v>
      </c>
      <c r="J300" s="155" t="s">
        <v>92</v>
      </c>
      <c r="K300" s="155" t="s">
        <v>101</v>
      </c>
      <c r="L300" s="155" t="s">
        <v>221</v>
      </c>
      <c r="M300" s="155"/>
      <c r="N300" s="155" t="s">
        <v>90</v>
      </c>
      <c r="O300" s="155"/>
    </row>
    <row r="301" hidden="1">
      <c r="A301" s="155" t="str">
        <f t="shared" si="1"/>
        <v>1600844596</v>
      </c>
      <c r="B301" s="304">
        <v>162.0</v>
      </c>
      <c r="C301" s="287">
        <v>162.0</v>
      </c>
      <c r="D301" s="155">
        <v>16008.0</v>
      </c>
      <c r="E301" s="171">
        <v>0.6041666666666666</v>
      </c>
      <c r="F301" s="303" t="s">
        <v>316</v>
      </c>
      <c r="G301" s="172">
        <v>18674.0</v>
      </c>
      <c r="H301" s="172">
        <v>44596.0</v>
      </c>
      <c r="I301" s="155" t="s">
        <v>100</v>
      </c>
      <c r="J301" s="155" t="s">
        <v>87</v>
      </c>
      <c r="K301" s="155" t="s">
        <v>88</v>
      </c>
      <c r="L301" s="155" t="s">
        <v>119</v>
      </c>
      <c r="M301" s="155"/>
      <c r="N301" s="155" t="s">
        <v>103</v>
      </c>
      <c r="O301" s="155" t="s">
        <v>8748</v>
      </c>
    </row>
    <row r="302" hidden="1">
      <c r="A302" s="155" t="str">
        <f t="shared" si="1"/>
        <v>1063244596</v>
      </c>
      <c r="B302" s="304">
        <v>165.0</v>
      </c>
      <c r="C302" s="287">
        <v>163.0</v>
      </c>
      <c r="D302" s="155">
        <v>10632.0</v>
      </c>
      <c r="E302" s="171">
        <v>0.625</v>
      </c>
      <c r="F302" s="303" t="s">
        <v>319</v>
      </c>
      <c r="G302" s="172">
        <v>22528.0</v>
      </c>
      <c r="H302" s="172">
        <v>44596.0</v>
      </c>
      <c r="I302" s="155" t="s">
        <v>112</v>
      </c>
      <c r="J302" s="155" t="s">
        <v>92</v>
      </c>
      <c r="K302" s="155" t="s">
        <v>101</v>
      </c>
      <c r="L302" s="155" t="s">
        <v>106</v>
      </c>
      <c r="M302" s="155"/>
      <c r="N302" s="155" t="s">
        <v>103</v>
      </c>
      <c r="O302" s="155" t="s">
        <v>8748</v>
      </c>
    </row>
    <row r="303" hidden="1">
      <c r="A303" s="155" t="str">
        <f t="shared" si="1"/>
        <v>1080144596</v>
      </c>
      <c r="B303" s="304">
        <v>164.0</v>
      </c>
      <c r="C303" s="287">
        <v>164.0</v>
      </c>
      <c r="D303" s="155">
        <v>10801.0</v>
      </c>
      <c r="E303" s="171">
        <v>0.6145833333333334</v>
      </c>
      <c r="F303" s="303" t="s">
        <v>317</v>
      </c>
      <c r="G303" s="172">
        <v>28794.0</v>
      </c>
      <c r="H303" s="172">
        <v>44596.0</v>
      </c>
      <c r="I303" s="155" t="s">
        <v>122</v>
      </c>
      <c r="J303" s="155" t="s">
        <v>92</v>
      </c>
      <c r="K303" s="155" t="s">
        <v>101</v>
      </c>
      <c r="L303" s="155" t="s">
        <v>154</v>
      </c>
      <c r="M303" s="155"/>
      <c r="N303" s="155" t="s">
        <v>90</v>
      </c>
      <c r="O303" s="155"/>
    </row>
    <row r="304" hidden="1">
      <c r="A304" s="155" t="str">
        <f t="shared" si="1"/>
        <v>1211844596</v>
      </c>
      <c r="B304" s="304">
        <v>166.0</v>
      </c>
      <c r="C304" s="287">
        <v>165.0</v>
      </c>
      <c r="D304" s="155">
        <v>12118.0</v>
      </c>
      <c r="E304" s="171">
        <v>0.6354166666666666</v>
      </c>
      <c r="F304" s="303" t="s">
        <v>320</v>
      </c>
      <c r="G304" s="172">
        <v>34867.0</v>
      </c>
      <c r="H304" s="172">
        <v>44596.0</v>
      </c>
      <c r="I304" s="155" t="s">
        <v>86</v>
      </c>
      <c r="J304" s="155" t="s">
        <v>92</v>
      </c>
      <c r="K304" s="155" t="s">
        <v>101</v>
      </c>
      <c r="L304" s="155" t="s">
        <v>301</v>
      </c>
      <c r="M304" s="155"/>
      <c r="N304" s="155" t="s">
        <v>90</v>
      </c>
      <c r="O304" s="155"/>
    </row>
    <row r="305" hidden="1">
      <c r="A305" s="155" t="str">
        <f t="shared" si="1"/>
        <v>1563244599</v>
      </c>
      <c r="B305" s="304">
        <v>167.0</v>
      </c>
      <c r="C305" s="287">
        <v>166.0</v>
      </c>
      <c r="D305" s="155">
        <v>15632.0</v>
      </c>
      <c r="E305" s="171">
        <v>0.3125</v>
      </c>
      <c r="F305" s="303" t="s">
        <v>322</v>
      </c>
      <c r="G305" s="172">
        <v>23874.0</v>
      </c>
      <c r="H305" s="172">
        <v>44599.0</v>
      </c>
      <c r="I305" s="155" t="s">
        <v>86</v>
      </c>
      <c r="J305" s="155" t="s">
        <v>87</v>
      </c>
      <c r="K305" s="155" t="s">
        <v>88</v>
      </c>
      <c r="L305" s="155" t="s">
        <v>89</v>
      </c>
      <c r="M305" s="155"/>
      <c r="N305" s="155" t="s">
        <v>253</v>
      </c>
      <c r="O305" s="155"/>
    </row>
    <row r="306" hidden="1">
      <c r="A306" s="155" t="str">
        <f t="shared" si="1"/>
        <v>1229244599</v>
      </c>
      <c r="B306" s="304">
        <v>169.0</v>
      </c>
      <c r="C306" s="287">
        <v>167.0</v>
      </c>
      <c r="D306" s="155">
        <v>12292.0</v>
      </c>
      <c r="E306" s="171">
        <v>0.3333333333333333</v>
      </c>
      <c r="F306" s="303" t="s">
        <v>325</v>
      </c>
      <c r="G306" s="172">
        <v>20548.0</v>
      </c>
      <c r="H306" s="172">
        <v>44599.0</v>
      </c>
      <c r="I306" s="155" t="s">
        <v>86</v>
      </c>
      <c r="J306" s="155" t="s">
        <v>92</v>
      </c>
      <c r="K306" s="155" t="s">
        <v>101</v>
      </c>
      <c r="L306" s="155" t="s">
        <v>221</v>
      </c>
      <c r="M306" s="155"/>
      <c r="N306" s="155" t="s">
        <v>90</v>
      </c>
      <c r="O306" s="155"/>
    </row>
    <row r="307" hidden="1">
      <c r="A307" s="155" t="str">
        <f t="shared" si="1"/>
        <v>1421944599</v>
      </c>
      <c r="B307" s="304">
        <v>172.0</v>
      </c>
      <c r="C307" s="287">
        <v>168.0</v>
      </c>
      <c r="D307" s="155">
        <v>14219.0</v>
      </c>
      <c r="E307" s="171">
        <v>0.3645833333333333</v>
      </c>
      <c r="F307" s="303" t="s">
        <v>327</v>
      </c>
      <c r="G307" s="172">
        <v>24977.0</v>
      </c>
      <c r="H307" s="172">
        <v>44599.0</v>
      </c>
      <c r="I307" s="155" t="s">
        <v>122</v>
      </c>
      <c r="J307" s="155" t="s">
        <v>92</v>
      </c>
      <c r="K307" s="155" t="s">
        <v>101</v>
      </c>
      <c r="L307" s="155" t="s">
        <v>174</v>
      </c>
      <c r="M307" s="155"/>
      <c r="N307" s="155" t="s">
        <v>90</v>
      </c>
      <c r="O307" s="155"/>
    </row>
    <row r="308" hidden="1">
      <c r="A308" s="155" t="str">
        <f t="shared" si="1"/>
        <v>1416044599</v>
      </c>
      <c r="B308" s="304">
        <v>168.0</v>
      </c>
      <c r="C308" s="287">
        <v>169.0</v>
      </c>
      <c r="D308" s="155">
        <v>14160.0</v>
      </c>
      <c r="E308" s="171">
        <v>0.3229166666666667</v>
      </c>
      <c r="F308" s="303" t="s">
        <v>323</v>
      </c>
      <c r="G308" s="172">
        <v>29818.0</v>
      </c>
      <c r="H308" s="172">
        <v>44599.0</v>
      </c>
      <c r="I308" s="155" t="s">
        <v>86</v>
      </c>
      <c r="J308" s="155" t="s">
        <v>87</v>
      </c>
      <c r="K308" s="155" t="s">
        <v>97</v>
      </c>
      <c r="L308" s="155" t="s">
        <v>147</v>
      </c>
      <c r="M308" s="155"/>
      <c r="N308" s="155" t="s">
        <v>90</v>
      </c>
      <c r="O308" s="155"/>
    </row>
    <row r="309" hidden="1">
      <c r="A309" s="155" t="str">
        <f t="shared" si="1"/>
        <v>1088044599</v>
      </c>
      <c r="B309" s="304">
        <v>173.0</v>
      </c>
      <c r="C309" s="287">
        <v>170.0</v>
      </c>
      <c r="D309" s="155">
        <v>10880.0</v>
      </c>
      <c r="E309" s="171">
        <v>0.375</v>
      </c>
      <c r="F309" s="303" t="s">
        <v>333</v>
      </c>
      <c r="G309" s="172">
        <v>21427.0</v>
      </c>
      <c r="H309" s="172">
        <v>44599.0</v>
      </c>
      <c r="I309" s="155" t="s">
        <v>100</v>
      </c>
      <c r="J309" s="155" t="s">
        <v>92</v>
      </c>
      <c r="K309" s="155" t="s">
        <v>101</v>
      </c>
      <c r="L309" s="155" t="s">
        <v>131</v>
      </c>
      <c r="M309" s="155"/>
      <c r="N309" s="155" t="s">
        <v>103</v>
      </c>
      <c r="O309" s="155" t="s">
        <v>8748</v>
      </c>
    </row>
    <row r="310" hidden="1">
      <c r="A310" s="155" t="str">
        <f t="shared" si="1"/>
        <v>1252644599</v>
      </c>
      <c r="B310" s="304">
        <v>174.0</v>
      </c>
      <c r="C310" s="287">
        <v>171.0</v>
      </c>
      <c r="D310" s="155">
        <v>12526.0</v>
      </c>
      <c r="E310" s="171">
        <v>0.3854166666666667</v>
      </c>
      <c r="F310" s="303" t="s">
        <v>334</v>
      </c>
      <c r="G310" s="172">
        <v>17903.0</v>
      </c>
      <c r="H310" s="172">
        <v>44599.0</v>
      </c>
      <c r="I310" s="155" t="s">
        <v>86</v>
      </c>
      <c r="J310" s="155" t="s">
        <v>92</v>
      </c>
      <c r="K310" s="155" t="s">
        <v>101</v>
      </c>
      <c r="L310" s="155" t="s">
        <v>335</v>
      </c>
      <c r="M310" s="155"/>
      <c r="N310" s="155" t="s">
        <v>90</v>
      </c>
      <c r="O310" s="155"/>
    </row>
    <row r="311" hidden="1">
      <c r="A311" s="155" t="str">
        <f t="shared" si="1"/>
        <v>1786244599</v>
      </c>
      <c r="B311" s="304">
        <v>171.0</v>
      </c>
      <c r="C311" s="287">
        <v>172.0</v>
      </c>
      <c r="D311" s="155">
        <v>17862.0</v>
      </c>
      <c r="E311" s="171">
        <v>0.3645833333333333</v>
      </c>
      <c r="F311" s="303" t="s">
        <v>329</v>
      </c>
      <c r="G311" s="172">
        <v>27210.0</v>
      </c>
      <c r="H311" s="172">
        <v>44599.0</v>
      </c>
      <c r="I311" s="155" t="s">
        <v>96</v>
      </c>
      <c r="J311" s="155" t="s">
        <v>87</v>
      </c>
      <c r="K311" s="155" t="s">
        <v>97</v>
      </c>
      <c r="L311" s="155" t="s">
        <v>154</v>
      </c>
      <c r="M311" s="155"/>
      <c r="N311" s="155" t="s">
        <v>90</v>
      </c>
      <c r="O311" s="155"/>
    </row>
    <row r="312" hidden="1">
      <c r="A312" s="155" t="str">
        <f t="shared" si="1"/>
        <v>1721044599</v>
      </c>
      <c r="B312" s="304">
        <v>175.0</v>
      </c>
      <c r="C312" s="287">
        <v>173.0</v>
      </c>
      <c r="D312" s="155">
        <v>17210.0</v>
      </c>
      <c r="E312" s="171">
        <v>0.3958333333333333</v>
      </c>
      <c r="F312" s="303" t="s">
        <v>337</v>
      </c>
      <c r="G312" s="172">
        <v>21998.0</v>
      </c>
      <c r="H312" s="172">
        <v>44599.0</v>
      </c>
      <c r="I312" s="155" t="s">
        <v>108</v>
      </c>
      <c r="J312" s="155" t="s">
        <v>87</v>
      </c>
      <c r="K312" s="155" t="s">
        <v>97</v>
      </c>
      <c r="L312" s="155" t="s">
        <v>102</v>
      </c>
      <c r="M312" s="155"/>
      <c r="N312" s="155" t="s">
        <v>103</v>
      </c>
      <c r="O312" s="155" t="s">
        <v>8748</v>
      </c>
    </row>
    <row r="313" hidden="1">
      <c r="A313" s="155" t="str">
        <f t="shared" si="1"/>
        <v>1795044599</v>
      </c>
      <c r="B313" s="304">
        <v>176.0</v>
      </c>
      <c r="C313" s="287">
        <v>174.0</v>
      </c>
      <c r="D313" s="155">
        <v>17950.0</v>
      </c>
      <c r="E313" s="171">
        <v>0.3958333333333333</v>
      </c>
      <c r="F313" s="303" t="s">
        <v>338</v>
      </c>
      <c r="G313" s="172">
        <v>28008.0</v>
      </c>
      <c r="H313" s="172">
        <v>44599.0</v>
      </c>
      <c r="I313" s="155" t="s">
        <v>96</v>
      </c>
      <c r="J313" s="155" t="s">
        <v>87</v>
      </c>
      <c r="K313" s="155" t="s">
        <v>97</v>
      </c>
      <c r="L313" s="155" t="s">
        <v>154</v>
      </c>
      <c r="M313" s="155"/>
      <c r="N313" s="155" t="s">
        <v>90</v>
      </c>
      <c r="O313" s="155"/>
    </row>
    <row r="314" hidden="1">
      <c r="A314" s="155" t="str">
        <f t="shared" si="1"/>
        <v>919344599</v>
      </c>
      <c r="B314" s="304">
        <v>177.0</v>
      </c>
      <c r="C314" s="287">
        <v>175.0</v>
      </c>
      <c r="D314" s="155">
        <v>9193.0</v>
      </c>
      <c r="E314" s="171">
        <v>0.40625</v>
      </c>
      <c r="F314" s="303" t="s">
        <v>340</v>
      </c>
      <c r="G314" s="172">
        <v>18632.0</v>
      </c>
      <c r="H314" s="172">
        <v>44599.0</v>
      </c>
      <c r="I314" s="155" t="s">
        <v>86</v>
      </c>
      <c r="J314" s="155" t="s">
        <v>87</v>
      </c>
      <c r="K314" s="155" t="s">
        <v>97</v>
      </c>
      <c r="L314" s="155" t="s">
        <v>89</v>
      </c>
      <c r="M314" s="155"/>
      <c r="N314" s="155" t="s">
        <v>90</v>
      </c>
      <c r="O314" s="155"/>
    </row>
    <row r="315" hidden="1">
      <c r="A315" s="155" t="str">
        <f t="shared" si="1"/>
        <v>1715344599</v>
      </c>
      <c r="B315" s="304">
        <v>170.0</v>
      </c>
      <c r="C315" s="287">
        <v>176.0</v>
      </c>
      <c r="D315" s="155">
        <v>17153.0</v>
      </c>
      <c r="E315" s="171">
        <v>0.3645833333333333</v>
      </c>
      <c r="F315" s="303" t="s">
        <v>331</v>
      </c>
      <c r="G315" s="172">
        <v>29857.0</v>
      </c>
      <c r="H315" s="172">
        <v>44599.0</v>
      </c>
      <c r="I315" s="155" t="s">
        <v>96</v>
      </c>
      <c r="J315" s="155" t="s">
        <v>87</v>
      </c>
      <c r="K315" s="155" t="s">
        <v>97</v>
      </c>
      <c r="L315" s="155" t="s">
        <v>117</v>
      </c>
      <c r="M315" s="155"/>
      <c r="N315" s="155" t="s">
        <v>90</v>
      </c>
      <c r="O315" s="155"/>
    </row>
    <row r="316" hidden="1">
      <c r="A316" s="155" t="str">
        <f t="shared" si="1"/>
        <v>1802144599</v>
      </c>
      <c r="B316" s="304">
        <v>178.0</v>
      </c>
      <c r="C316" s="287">
        <v>177.0</v>
      </c>
      <c r="D316" s="155">
        <v>18021.0</v>
      </c>
      <c r="E316" s="171">
        <v>0.4166666666666667</v>
      </c>
      <c r="F316" s="303" t="s">
        <v>342</v>
      </c>
      <c r="G316" s="172">
        <v>37457.0</v>
      </c>
      <c r="H316" s="172">
        <v>44599.0</v>
      </c>
      <c r="I316" s="155" t="s">
        <v>96</v>
      </c>
      <c r="J316" s="155" t="s">
        <v>87</v>
      </c>
      <c r="K316" s="155" t="s">
        <v>97</v>
      </c>
      <c r="L316" s="155" t="s">
        <v>189</v>
      </c>
      <c r="M316" s="155"/>
      <c r="N316" s="155" t="s">
        <v>90</v>
      </c>
      <c r="O316" s="155"/>
    </row>
    <row r="317" hidden="1">
      <c r="A317" s="155" t="str">
        <f t="shared" si="1"/>
        <v>1044444599</v>
      </c>
      <c r="B317" s="304">
        <v>179.0</v>
      </c>
      <c r="C317" s="287">
        <v>178.0</v>
      </c>
      <c r="D317" s="155">
        <v>10444.0</v>
      </c>
      <c r="E317" s="171">
        <v>0.4166666666666667</v>
      </c>
      <c r="F317" s="303" t="s">
        <v>344</v>
      </c>
      <c r="G317" s="172">
        <v>26614.0</v>
      </c>
      <c r="H317" s="172">
        <v>44599.0</v>
      </c>
      <c r="I317" s="155" t="s">
        <v>122</v>
      </c>
      <c r="J317" s="155" t="s">
        <v>92</v>
      </c>
      <c r="K317" s="155" t="s">
        <v>101</v>
      </c>
      <c r="L317" s="155" t="s">
        <v>137</v>
      </c>
      <c r="M317" s="155"/>
      <c r="N317" s="155" t="s">
        <v>90</v>
      </c>
      <c r="O317" s="155"/>
    </row>
    <row r="318" hidden="1">
      <c r="A318" s="155" t="str">
        <f t="shared" si="1"/>
        <v>1801644599</v>
      </c>
      <c r="B318" s="304">
        <v>182.0</v>
      </c>
      <c r="C318" s="287">
        <v>179.0</v>
      </c>
      <c r="D318" s="155">
        <v>18016.0</v>
      </c>
      <c r="E318" s="171">
        <v>0.4479166666666667</v>
      </c>
      <c r="F318" s="303" t="s">
        <v>350</v>
      </c>
      <c r="G318" s="172">
        <v>21543.0</v>
      </c>
      <c r="H318" s="172">
        <v>44599.0</v>
      </c>
      <c r="I318" s="155" t="s">
        <v>108</v>
      </c>
      <c r="J318" s="155" t="s">
        <v>87</v>
      </c>
      <c r="K318" s="155" t="s">
        <v>97</v>
      </c>
      <c r="L318" s="155" t="s">
        <v>106</v>
      </c>
      <c r="M318" s="155"/>
      <c r="N318" s="155" t="s">
        <v>103</v>
      </c>
      <c r="O318" s="155" t="s">
        <v>8748</v>
      </c>
    </row>
    <row r="319" hidden="1">
      <c r="A319" s="155" t="str">
        <f t="shared" si="1"/>
        <v>1241244599</v>
      </c>
      <c r="B319" s="304">
        <v>180.0</v>
      </c>
      <c r="C319" s="287">
        <v>180.0</v>
      </c>
      <c r="D319" s="155">
        <v>12412.0</v>
      </c>
      <c r="E319" s="171">
        <v>0.4166666666666667</v>
      </c>
      <c r="F319" s="303" t="s">
        <v>346</v>
      </c>
      <c r="G319" s="172">
        <v>21267.0</v>
      </c>
      <c r="H319" s="172">
        <v>44599.0</v>
      </c>
      <c r="I319" s="155" t="s">
        <v>86</v>
      </c>
      <c r="J319" s="155" t="s">
        <v>92</v>
      </c>
      <c r="K319" s="155" t="s">
        <v>101</v>
      </c>
      <c r="L319" s="155" t="s">
        <v>174</v>
      </c>
      <c r="M319" s="155"/>
      <c r="N319" s="155" t="s">
        <v>90</v>
      </c>
      <c r="O319" s="155"/>
    </row>
    <row r="320" hidden="1">
      <c r="A320" s="155" t="str">
        <f t="shared" si="1"/>
        <v>1018544599</v>
      </c>
      <c r="B320" s="304">
        <v>204.0</v>
      </c>
      <c r="C320" s="287">
        <v>181.0</v>
      </c>
      <c r="D320" s="155">
        <v>10185.0</v>
      </c>
      <c r="E320" s="171">
        <v>0.6354166666666666</v>
      </c>
      <c r="F320" s="303" t="s">
        <v>386</v>
      </c>
      <c r="G320" s="172">
        <v>24575.0</v>
      </c>
      <c r="H320" s="172">
        <v>44599.0</v>
      </c>
      <c r="I320" s="155" t="s">
        <v>86</v>
      </c>
      <c r="J320" s="155" t="s">
        <v>92</v>
      </c>
      <c r="K320" s="155" t="s">
        <v>101</v>
      </c>
      <c r="L320" s="155" t="s">
        <v>94</v>
      </c>
      <c r="M320" s="155"/>
      <c r="N320" s="155" t="s">
        <v>90</v>
      </c>
      <c r="O320" s="155"/>
    </row>
    <row r="321" hidden="1">
      <c r="A321" s="155" t="str">
        <f t="shared" si="1"/>
        <v>1754444599</v>
      </c>
      <c r="B321" s="304">
        <v>188.0</v>
      </c>
      <c r="C321" s="287">
        <v>182.0</v>
      </c>
      <c r="D321" s="155">
        <v>17544.0</v>
      </c>
      <c r="E321" s="171">
        <v>0.4583333333333333</v>
      </c>
      <c r="F321" s="303" t="s">
        <v>354</v>
      </c>
      <c r="G321" s="172">
        <v>23721.0</v>
      </c>
      <c r="H321" s="172">
        <v>44599.0</v>
      </c>
      <c r="I321" s="155" t="s">
        <v>112</v>
      </c>
      <c r="J321" s="155" t="s">
        <v>87</v>
      </c>
      <c r="K321" s="155" t="s">
        <v>88</v>
      </c>
      <c r="L321" s="155" t="s">
        <v>224</v>
      </c>
      <c r="M321" s="155"/>
      <c r="N321" s="155" t="s">
        <v>103</v>
      </c>
      <c r="O321" s="155" t="s">
        <v>8748</v>
      </c>
    </row>
    <row r="322" hidden="1">
      <c r="A322" s="155" t="str">
        <f t="shared" si="1"/>
        <v>1608644599</v>
      </c>
      <c r="B322" s="304">
        <v>192.0</v>
      </c>
      <c r="C322" s="287">
        <v>183.0</v>
      </c>
      <c r="D322" s="155">
        <v>16086.0</v>
      </c>
      <c r="E322" s="171">
        <v>0.46875</v>
      </c>
      <c r="F322" s="303" t="s">
        <v>362</v>
      </c>
      <c r="G322" s="172">
        <v>29859.0</v>
      </c>
      <c r="H322" s="172">
        <v>44599.0</v>
      </c>
      <c r="I322" s="155" t="s">
        <v>86</v>
      </c>
      <c r="J322" s="155" t="s">
        <v>87</v>
      </c>
      <c r="K322" s="155" t="s">
        <v>88</v>
      </c>
      <c r="L322" s="155" t="s">
        <v>89</v>
      </c>
      <c r="M322" s="155"/>
      <c r="N322" s="155" t="s">
        <v>90</v>
      </c>
      <c r="O322" s="155"/>
    </row>
    <row r="323" hidden="1">
      <c r="A323" s="155" t="str">
        <f t="shared" si="1"/>
        <v>1206244599</v>
      </c>
      <c r="B323" s="304">
        <v>186.0</v>
      </c>
      <c r="C323" s="287">
        <v>184.0</v>
      </c>
      <c r="D323" s="155">
        <v>12062.0</v>
      </c>
      <c r="E323" s="171">
        <v>0.4583333333333333</v>
      </c>
      <c r="F323" s="303" t="s">
        <v>355</v>
      </c>
      <c r="G323" s="172">
        <v>11801.0</v>
      </c>
      <c r="H323" s="172">
        <v>44599.0</v>
      </c>
      <c r="I323" s="155" t="s">
        <v>122</v>
      </c>
      <c r="J323" s="155" t="s">
        <v>92</v>
      </c>
      <c r="K323" s="155" t="s">
        <v>101</v>
      </c>
      <c r="L323" s="155" t="s">
        <v>89</v>
      </c>
      <c r="M323" s="155"/>
      <c r="N323" s="155" t="s">
        <v>90</v>
      </c>
      <c r="O323" s="155"/>
    </row>
    <row r="324" hidden="1">
      <c r="A324" s="155" t="str">
        <f t="shared" si="1"/>
        <v>1565744599</v>
      </c>
      <c r="B324" s="304">
        <v>187.0</v>
      </c>
      <c r="C324" s="287">
        <v>185.0</v>
      </c>
      <c r="D324" s="155">
        <v>15657.0</v>
      </c>
      <c r="E324" s="171">
        <v>0.4583333333333333</v>
      </c>
      <c r="F324" s="303" t="s">
        <v>357</v>
      </c>
      <c r="G324" s="172">
        <v>24273.0</v>
      </c>
      <c r="H324" s="172">
        <v>44599.0</v>
      </c>
      <c r="I324" s="155" t="s">
        <v>122</v>
      </c>
      <c r="J324" s="155" t="s">
        <v>92</v>
      </c>
      <c r="K324" s="155" t="s">
        <v>101</v>
      </c>
      <c r="L324" s="155" t="s">
        <v>358</v>
      </c>
      <c r="M324" s="155"/>
      <c r="N324" s="155" t="s">
        <v>90</v>
      </c>
      <c r="O324" s="155"/>
    </row>
    <row r="325" hidden="1">
      <c r="A325" s="155" t="str">
        <f t="shared" si="1"/>
        <v>1802944599</v>
      </c>
      <c r="B325" s="304">
        <v>183.0</v>
      </c>
      <c r="C325" s="287">
        <v>186.0</v>
      </c>
      <c r="D325" s="155">
        <v>18029.0</v>
      </c>
      <c r="E325" s="171">
        <v>0.4479166666666667</v>
      </c>
      <c r="F325" s="303" t="s">
        <v>351</v>
      </c>
      <c r="G325" s="172">
        <v>34870.0</v>
      </c>
      <c r="H325" s="172">
        <v>44599.0</v>
      </c>
      <c r="I325" s="155" t="s">
        <v>96</v>
      </c>
      <c r="J325" s="155" t="s">
        <v>87</v>
      </c>
      <c r="K325" s="155" t="s">
        <v>97</v>
      </c>
      <c r="L325" s="155" t="s">
        <v>98</v>
      </c>
      <c r="M325" s="155"/>
      <c r="N325" s="155" t="s">
        <v>90</v>
      </c>
      <c r="O325" s="155"/>
    </row>
    <row r="326" hidden="1">
      <c r="A326" s="155" t="str">
        <f t="shared" si="1"/>
        <v>1351844599</v>
      </c>
      <c r="B326" s="304">
        <v>185.0</v>
      </c>
      <c r="C326" s="287">
        <v>187.0</v>
      </c>
      <c r="D326" s="155">
        <v>13518.0</v>
      </c>
      <c r="E326" s="171">
        <v>0.4583333333333333</v>
      </c>
      <c r="F326" s="303" t="s">
        <v>360</v>
      </c>
      <c r="G326" s="172">
        <v>32525.0</v>
      </c>
      <c r="H326" s="172">
        <v>44599.0</v>
      </c>
      <c r="I326" s="155" t="s">
        <v>86</v>
      </c>
      <c r="J326" s="155" t="s">
        <v>87</v>
      </c>
      <c r="K326" s="155" t="s">
        <v>97</v>
      </c>
      <c r="L326" s="155" t="s">
        <v>189</v>
      </c>
      <c r="M326" s="155"/>
      <c r="N326" s="155" t="s">
        <v>90</v>
      </c>
      <c r="O326" s="155"/>
    </row>
    <row r="327" hidden="1">
      <c r="A327" s="155" t="str">
        <f t="shared" si="1"/>
        <v>1803344599</v>
      </c>
      <c r="B327" s="304">
        <v>190.0</v>
      </c>
      <c r="C327" s="287">
        <v>188.0</v>
      </c>
      <c r="D327" s="155">
        <v>18033.0</v>
      </c>
      <c r="E327" s="171">
        <v>0.46875</v>
      </c>
      <c r="F327" s="303" t="s">
        <v>364</v>
      </c>
      <c r="G327" s="172">
        <v>20590.0</v>
      </c>
      <c r="H327" s="172">
        <v>44599.0</v>
      </c>
      <c r="I327" s="155" t="s">
        <v>96</v>
      </c>
      <c r="J327" s="155" t="s">
        <v>87</v>
      </c>
      <c r="K327" s="155" t="s">
        <v>97</v>
      </c>
      <c r="L327" s="155" t="s">
        <v>98</v>
      </c>
      <c r="M327" s="155"/>
      <c r="N327" s="155" t="s">
        <v>90</v>
      </c>
      <c r="O327" s="155"/>
    </row>
    <row r="328" hidden="1">
      <c r="A328" s="155" t="str">
        <f t="shared" si="1"/>
        <v>1076844599</v>
      </c>
      <c r="B328" s="304">
        <v>191.0</v>
      </c>
      <c r="C328" s="287">
        <v>189.0</v>
      </c>
      <c r="D328" s="155">
        <v>10768.0</v>
      </c>
      <c r="E328" s="171">
        <v>0.46875</v>
      </c>
      <c r="F328" s="303" t="s">
        <v>366</v>
      </c>
      <c r="G328" s="172">
        <v>19517.0</v>
      </c>
      <c r="H328" s="172">
        <v>44599.0</v>
      </c>
      <c r="I328" s="155" t="s">
        <v>86</v>
      </c>
      <c r="J328" s="155" t="s">
        <v>92</v>
      </c>
      <c r="K328" s="155" t="s">
        <v>101</v>
      </c>
      <c r="L328" s="155" t="s">
        <v>98</v>
      </c>
      <c r="M328" s="155"/>
      <c r="N328" s="155" t="s">
        <v>90</v>
      </c>
      <c r="O328" s="155"/>
    </row>
    <row r="329" hidden="1">
      <c r="A329" s="155" t="str">
        <f t="shared" si="1"/>
        <v>1738844599</v>
      </c>
      <c r="B329" s="304">
        <v>181.0</v>
      </c>
      <c r="C329" s="287">
        <v>190.0</v>
      </c>
      <c r="D329" s="155">
        <v>17388.0</v>
      </c>
      <c r="E329" s="171">
        <v>0.4375</v>
      </c>
      <c r="F329" s="303" t="s">
        <v>348</v>
      </c>
      <c r="G329" s="172">
        <v>20837.0</v>
      </c>
      <c r="H329" s="172">
        <v>44599.0</v>
      </c>
      <c r="I329" s="155" t="s">
        <v>122</v>
      </c>
      <c r="J329" s="155" t="s">
        <v>92</v>
      </c>
      <c r="K329" s="155" t="s">
        <v>101</v>
      </c>
      <c r="L329" s="155" t="s">
        <v>147</v>
      </c>
      <c r="M329" s="155"/>
      <c r="N329" s="155" t="s">
        <v>90</v>
      </c>
      <c r="O329" s="155"/>
    </row>
    <row r="330" hidden="1">
      <c r="A330" s="155" t="str">
        <f t="shared" si="1"/>
        <v>1770944599</v>
      </c>
      <c r="B330" s="304">
        <v>189.0</v>
      </c>
      <c r="C330" s="287">
        <v>191.0</v>
      </c>
      <c r="D330" s="155">
        <v>17709.0</v>
      </c>
      <c r="E330" s="171">
        <v>0.46875</v>
      </c>
      <c r="F330" s="303" t="s">
        <v>368</v>
      </c>
      <c r="G330" s="172">
        <v>29001.0</v>
      </c>
      <c r="H330" s="172">
        <v>44599.0</v>
      </c>
      <c r="I330" s="155" t="s">
        <v>96</v>
      </c>
      <c r="J330" s="155" t="s">
        <v>87</v>
      </c>
      <c r="K330" s="155" t="s">
        <v>97</v>
      </c>
      <c r="L330" s="155" t="s">
        <v>179</v>
      </c>
      <c r="M330" s="155"/>
      <c r="N330" s="155" t="s">
        <v>90</v>
      </c>
      <c r="O330" s="155"/>
    </row>
    <row r="331" hidden="1">
      <c r="A331" s="155" t="str">
        <f t="shared" si="1"/>
        <v>1042944599</v>
      </c>
      <c r="B331" s="304">
        <v>184.0</v>
      </c>
      <c r="C331" s="287">
        <v>192.0</v>
      </c>
      <c r="D331" s="155">
        <v>10429.0</v>
      </c>
      <c r="E331" s="171">
        <v>0.4479166666666667</v>
      </c>
      <c r="F331" s="303" t="s">
        <v>353</v>
      </c>
      <c r="G331" s="172">
        <v>16572.0</v>
      </c>
      <c r="H331" s="172">
        <v>44599.0</v>
      </c>
      <c r="I331" s="155" t="s">
        <v>112</v>
      </c>
      <c r="J331" s="155" t="s">
        <v>92</v>
      </c>
      <c r="K331" s="155" t="s">
        <v>101</v>
      </c>
      <c r="L331" s="155" t="s">
        <v>102</v>
      </c>
      <c r="M331" s="155"/>
      <c r="N331" s="155" t="s">
        <v>103</v>
      </c>
      <c r="O331" s="155" t="s">
        <v>8748</v>
      </c>
    </row>
    <row r="332" hidden="1">
      <c r="A332" s="155" t="str">
        <f t="shared" si="1"/>
        <v>1640444599</v>
      </c>
      <c r="B332" s="304">
        <v>199.0</v>
      </c>
      <c r="C332" s="287">
        <v>193.0</v>
      </c>
      <c r="D332" s="155">
        <v>16404.0</v>
      </c>
      <c r="E332" s="171">
        <v>0.5625</v>
      </c>
      <c r="F332" s="303" t="s">
        <v>375</v>
      </c>
      <c r="G332" s="172">
        <v>21743.0</v>
      </c>
      <c r="H332" s="172">
        <v>44599.0</v>
      </c>
      <c r="I332" s="155" t="s">
        <v>86</v>
      </c>
      <c r="J332" s="155" t="s">
        <v>92</v>
      </c>
      <c r="K332" s="155" t="s">
        <v>101</v>
      </c>
      <c r="L332" s="155" t="s">
        <v>147</v>
      </c>
      <c r="M332" s="155"/>
      <c r="N332" s="155" t="s">
        <v>90</v>
      </c>
      <c r="O332" s="155"/>
    </row>
    <row r="333" hidden="1">
      <c r="A333" s="155" t="str">
        <f t="shared" si="1"/>
        <v>1180144599</v>
      </c>
      <c r="B333" s="304">
        <v>196.0</v>
      </c>
      <c r="C333" s="287">
        <v>194.0</v>
      </c>
      <c r="D333" s="155">
        <v>11801.0</v>
      </c>
      <c r="E333" s="171">
        <v>0.5416666666666666</v>
      </c>
      <c r="F333" s="303" t="s">
        <v>370</v>
      </c>
      <c r="G333" s="172">
        <v>9862.0</v>
      </c>
      <c r="H333" s="172">
        <v>44599.0</v>
      </c>
      <c r="I333" s="155" t="s">
        <v>86</v>
      </c>
      <c r="J333" s="155" t="s">
        <v>92</v>
      </c>
      <c r="K333" s="155" t="s">
        <v>101</v>
      </c>
      <c r="L333" s="155" t="s">
        <v>335</v>
      </c>
      <c r="M333" s="155"/>
      <c r="N333" s="155" t="s">
        <v>90</v>
      </c>
      <c r="O333" s="155"/>
    </row>
    <row r="334" hidden="1">
      <c r="A334" s="155" t="str">
        <f t="shared" si="1"/>
        <v>1802444599</v>
      </c>
      <c r="B334" s="304">
        <v>198.0</v>
      </c>
      <c r="C334" s="287">
        <v>195.0</v>
      </c>
      <c r="D334" s="155">
        <v>18024.0</v>
      </c>
      <c r="E334" s="171">
        <v>0.5625</v>
      </c>
      <c r="F334" s="303" t="s">
        <v>377</v>
      </c>
      <c r="G334" s="172">
        <v>30137.0</v>
      </c>
      <c r="H334" s="172">
        <v>44599.0</v>
      </c>
      <c r="I334" s="155" t="s">
        <v>96</v>
      </c>
      <c r="J334" s="155" t="s">
        <v>87</v>
      </c>
      <c r="K334" s="155" t="s">
        <v>97</v>
      </c>
      <c r="L334" s="155" t="s">
        <v>335</v>
      </c>
      <c r="M334" s="155"/>
      <c r="N334" s="155" t="s">
        <v>90</v>
      </c>
      <c r="O334" s="155"/>
    </row>
    <row r="335" hidden="1">
      <c r="A335" s="155" t="str">
        <f t="shared" si="1"/>
        <v>1770444599</v>
      </c>
      <c r="B335" s="304">
        <v>203.0</v>
      </c>
      <c r="C335" s="287">
        <v>196.0</v>
      </c>
      <c r="D335" s="155">
        <v>17704.0</v>
      </c>
      <c r="E335" s="171">
        <v>0.59375</v>
      </c>
      <c r="F335" s="303" t="s">
        <v>382</v>
      </c>
      <c r="G335" s="172">
        <v>26847.0</v>
      </c>
      <c r="H335" s="172">
        <v>44599.0</v>
      </c>
      <c r="I335" s="155" t="s">
        <v>86</v>
      </c>
      <c r="J335" s="155" t="s">
        <v>92</v>
      </c>
      <c r="K335" s="155" t="s">
        <v>101</v>
      </c>
      <c r="L335" s="155" t="s">
        <v>89</v>
      </c>
      <c r="M335" s="155"/>
      <c r="N335" s="155" t="s">
        <v>90</v>
      </c>
      <c r="O335" s="155"/>
    </row>
    <row r="336" hidden="1">
      <c r="A336" s="155" t="str">
        <f t="shared" si="1"/>
        <v>1794844599</v>
      </c>
      <c r="B336" s="304">
        <v>197.0</v>
      </c>
      <c r="C336" s="287">
        <v>197.0</v>
      </c>
      <c r="D336" s="155">
        <v>17948.0</v>
      </c>
      <c r="E336" s="171">
        <v>0.5625</v>
      </c>
      <c r="F336" s="303" t="s">
        <v>379</v>
      </c>
      <c r="G336" s="172">
        <v>21335.0</v>
      </c>
      <c r="H336" s="172">
        <v>44599.0</v>
      </c>
      <c r="I336" s="155" t="s">
        <v>96</v>
      </c>
      <c r="J336" s="155" t="s">
        <v>87</v>
      </c>
      <c r="K336" s="155" t="s">
        <v>97</v>
      </c>
      <c r="L336" s="155" t="s">
        <v>117</v>
      </c>
      <c r="M336" s="155"/>
      <c r="N336" s="155" t="s">
        <v>90</v>
      </c>
      <c r="O336" s="155"/>
    </row>
    <row r="337" hidden="1">
      <c r="A337" s="155" t="str">
        <f t="shared" si="1"/>
        <v>1497144599</v>
      </c>
      <c r="B337" s="304">
        <v>195.0</v>
      </c>
      <c r="C337" s="287">
        <v>198.0</v>
      </c>
      <c r="D337" s="155">
        <v>14971.0</v>
      </c>
      <c r="E337" s="171">
        <v>0.5416666666666666</v>
      </c>
      <c r="F337" s="303" t="s">
        <v>372</v>
      </c>
      <c r="G337" s="172">
        <v>19737.0</v>
      </c>
      <c r="H337" s="172">
        <v>44599.0</v>
      </c>
      <c r="I337" s="155" t="s">
        <v>86</v>
      </c>
      <c r="J337" s="155" t="s">
        <v>87</v>
      </c>
      <c r="K337" s="155" t="s">
        <v>97</v>
      </c>
      <c r="L337" s="155" t="s">
        <v>221</v>
      </c>
      <c r="M337" s="155"/>
      <c r="N337" s="155" t="s">
        <v>90</v>
      </c>
      <c r="O337" s="155"/>
    </row>
    <row r="338" hidden="1">
      <c r="A338" s="155" t="str">
        <f t="shared" si="1"/>
        <v>1268144599</v>
      </c>
      <c r="B338" s="304">
        <v>201.0</v>
      </c>
      <c r="C338" s="287">
        <v>199.0</v>
      </c>
      <c r="D338" s="155">
        <v>12681.0</v>
      </c>
      <c r="E338" s="171">
        <v>0.5729166666666666</v>
      </c>
      <c r="F338" s="303" t="s">
        <v>381</v>
      </c>
      <c r="G338" s="172">
        <v>23343.0</v>
      </c>
      <c r="H338" s="172">
        <v>44599.0</v>
      </c>
      <c r="I338" s="155" t="s">
        <v>86</v>
      </c>
      <c r="J338" s="155" t="s">
        <v>87</v>
      </c>
      <c r="K338" s="155" t="s">
        <v>101</v>
      </c>
      <c r="L338" s="155" t="s">
        <v>98</v>
      </c>
      <c r="M338" s="155"/>
      <c r="N338" s="155" t="s">
        <v>90</v>
      </c>
      <c r="O338" s="155"/>
    </row>
    <row r="339" hidden="1">
      <c r="A339" s="155" t="str">
        <f t="shared" si="1"/>
        <v>1799144599</v>
      </c>
      <c r="B339" s="304">
        <v>202.0</v>
      </c>
      <c r="C339" s="287">
        <v>200.0</v>
      </c>
      <c r="D339" s="155">
        <v>17991.0</v>
      </c>
      <c r="E339" s="171">
        <v>0.59375</v>
      </c>
      <c r="F339" s="303" t="s">
        <v>384</v>
      </c>
      <c r="G339" s="172">
        <v>25883.0</v>
      </c>
      <c r="H339" s="172">
        <v>44599.0</v>
      </c>
      <c r="I339" s="155" t="s">
        <v>96</v>
      </c>
      <c r="J339" s="155" t="s">
        <v>87</v>
      </c>
      <c r="K339" s="155" t="s">
        <v>97</v>
      </c>
      <c r="L339" s="155" t="s">
        <v>385</v>
      </c>
      <c r="M339" s="155"/>
      <c r="N339" s="155" t="s">
        <v>90</v>
      </c>
      <c r="O339" s="155"/>
    </row>
    <row r="340" hidden="1">
      <c r="A340" s="155" t="str">
        <f t="shared" si="1"/>
        <v>1790544599</v>
      </c>
      <c r="B340" s="304">
        <v>194.0</v>
      </c>
      <c r="C340" s="287">
        <v>201.0</v>
      </c>
      <c r="D340" s="155">
        <v>17905.0</v>
      </c>
      <c r="E340" s="171">
        <v>0.5416666666666666</v>
      </c>
      <c r="F340" s="303" t="s">
        <v>373</v>
      </c>
      <c r="G340" s="172">
        <v>25479.0</v>
      </c>
      <c r="H340" s="172">
        <v>44599.0</v>
      </c>
      <c r="I340" s="155" t="s">
        <v>129</v>
      </c>
      <c r="J340" s="155" t="s">
        <v>87</v>
      </c>
      <c r="K340" s="155" t="s">
        <v>97</v>
      </c>
      <c r="L340" s="155" t="s">
        <v>197</v>
      </c>
      <c r="M340" s="155"/>
      <c r="N340" s="155" t="s">
        <v>103</v>
      </c>
      <c r="O340" s="155" t="s">
        <v>8748</v>
      </c>
    </row>
    <row r="341" hidden="1">
      <c r="A341" s="155" t="str">
        <f t="shared" si="1"/>
        <v>1683544599</v>
      </c>
      <c r="B341" s="304">
        <v>193.0</v>
      </c>
      <c r="C341" s="287">
        <v>202.0</v>
      </c>
      <c r="D341" s="155">
        <v>16835.0</v>
      </c>
      <c r="E341" s="171">
        <v>0.5416666666666666</v>
      </c>
      <c r="F341" s="303" t="s">
        <v>374</v>
      </c>
      <c r="G341" s="172">
        <v>24826.0</v>
      </c>
      <c r="H341" s="172">
        <v>44599.0</v>
      </c>
      <c r="I341" s="155" t="s">
        <v>108</v>
      </c>
      <c r="J341" s="155" t="s">
        <v>87</v>
      </c>
      <c r="K341" s="155" t="s">
        <v>97</v>
      </c>
      <c r="L341" s="155" t="s">
        <v>197</v>
      </c>
      <c r="M341" s="155"/>
      <c r="N341" s="155" t="s">
        <v>103</v>
      </c>
      <c r="O341" s="155" t="s">
        <v>8748</v>
      </c>
    </row>
    <row r="342" hidden="1">
      <c r="A342" s="155" t="str">
        <f t="shared" si="1"/>
        <v>1498744599</v>
      </c>
      <c r="B342" s="304">
        <v>200.0</v>
      </c>
      <c r="C342" s="287">
        <v>203.0</v>
      </c>
      <c r="D342" s="155">
        <v>14987.0</v>
      </c>
      <c r="E342" s="171">
        <v>0.5625</v>
      </c>
      <c r="F342" s="303" t="s">
        <v>380</v>
      </c>
      <c r="G342" s="172">
        <v>27390.0</v>
      </c>
      <c r="H342" s="172">
        <v>44599.0</v>
      </c>
      <c r="I342" s="155" t="s">
        <v>112</v>
      </c>
      <c r="J342" s="155" t="s">
        <v>87</v>
      </c>
      <c r="K342" s="155" t="s">
        <v>88</v>
      </c>
      <c r="L342" s="155" t="s">
        <v>224</v>
      </c>
      <c r="M342" s="155"/>
      <c r="N342" s="155" t="s">
        <v>103</v>
      </c>
      <c r="O342" s="155" t="s">
        <v>8748</v>
      </c>
    </row>
    <row r="343" hidden="1">
      <c r="A343" s="155" t="str">
        <f t="shared" si="1"/>
        <v>968344600</v>
      </c>
      <c r="B343" s="304">
        <v>205.0</v>
      </c>
      <c r="C343" s="287">
        <v>204.0</v>
      </c>
      <c r="D343" s="155">
        <v>9683.0</v>
      </c>
      <c r="E343" s="171">
        <v>0.3333333333333333</v>
      </c>
      <c r="F343" s="303" t="s">
        <v>388</v>
      </c>
      <c r="G343" s="172">
        <v>29811.0</v>
      </c>
      <c r="H343" s="172">
        <v>44600.0</v>
      </c>
      <c r="I343" s="155" t="s">
        <v>122</v>
      </c>
      <c r="J343" s="155" t="s">
        <v>92</v>
      </c>
      <c r="K343" s="155" t="s">
        <v>101</v>
      </c>
      <c r="L343" s="155" t="s">
        <v>117</v>
      </c>
      <c r="M343" s="155"/>
      <c r="N343" s="155" t="s">
        <v>90</v>
      </c>
      <c r="O343" s="155"/>
    </row>
    <row r="344" hidden="1">
      <c r="A344" s="155" t="str">
        <f t="shared" si="1"/>
        <v>1661844600</v>
      </c>
      <c r="B344" s="304">
        <v>206.0</v>
      </c>
      <c r="C344" s="287">
        <v>205.0</v>
      </c>
      <c r="D344" s="155">
        <v>16618.0</v>
      </c>
      <c r="E344" s="171">
        <v>0.3333333333333333</v>
      </c>
      <c r="F344" s="303" t="s">
        <v>390</v>
      </c>
      <c r="G344" s="172">
        <v>19461.0</v>
      </c>
      <c r="H344" s="172">
        <v>44600.0</v>
      </c>
      <c r="I344" s="155" t="s">
        <v>86</v>
      </c>
      <c r="J344" s="155" t="s">
        <v>92</v>
      </c>
      <c r="K344" s="155" t="s">
        <v>93</v>
      </c>
      <c r="L344" s="155" t="s">
        <v>147</v>
      </c>
      <c r="M344" s="155"/>
      <c r="N344" s="155" t="s">
        <v>90</v>
      </c>
      <c r="O344" s="155"/>
    </row>
    <row r="345" hidden="1">
      <c r="A345" s="155" t="str">
        <f t="shared" si="1"/>
        <v>1596244600</v>
      </c>
      <c r="B345" s="304">
        <v>211.0</v>
      </c>
      <c r="C345" s="287">
        <v>206.0</v>
      </c>
      <c r="D345" s="155">
        <v>15962.0</v>
      </c>
      <c r="E345" s="171">
        <v>0.3541666666666667</v>
      </c>
      <c r="F345" s="303" t="s">
        <v>396</v>
      </c>
      <c r="G345" s="172">
        <v>15921.0</v>
      </c>
      <c r="H345" s="172">
        <v>44600.0</v>
      </c>
      <c r="I345" s="155" t="s">
        <v>100</v>
      </c>
      <c r="J345" s="155" t="s">
        <v>92</v>
      </c>
      <c r="K345" s="155" t="s">
        <v>93</v>
      </c>
      <c r="L345" s="155" t="s">
        <v>135</v>
      </c>
      <c r="M345" s="155"/>
      <c r="N345" s="155" t="s">
        <v>103</v>
      </c>
      <c r="O345" s="155" t="s">
        <v>8748</v>
      </c>
    </row>
    <row r="346" hidden="1">
      <c r="A346" s="155" t="str">
        <f t="shared" si="1"/>
        <v>1602144600</v>
      </c>
      <c r="B346" s="304">
        <v>210.0</v>
      </c>
      <c r="C346" s="287">
        <v>207.0</v>
      </c>
      <c r="D346" s="155">
        <v>16021.0</v>
      </c>
      <c r="E346" s="171">
        <v>0.3541666666666667</v>
      </c>
      <c r="F346" s="303" t="s">
        <v>397</v>
      </c>
      <c r="G346" s="172">
        <v>16360.0</v>
      </c>
      <c r="H346" s="172">
        <v>44600.0</v>
      </c>
      <c r="I346" s="155" t="s">
        <v>100</v>
      </c>
      <c r="J346" s="155" t="s">
        <v>92</v>
      </c>
      <c r="K346" s="155" t="s">
        <v>93</v>
      </c>
      <c r="L346" s="155" t="s">
        <v>113</v>
      </c>
      <c r="M346" s="155"/>
      <c r="N346" s="155" t="s">
        <v>103</v>
      </c>
      <c r="O346" s="155" t="s">
        <v>8748</v>
      </c>
    </row>
    <row r="347" hidden="1">
      <c r="A347" s="155" t="str">
        <f t="shared" si="1"/>
        <v>975244600</v>
      </c>
      <c r="B347" s="304">
        <v>214.0</v>
      </c>
      <c r="C347" s="287">
        <v>208.0</v>
      </c>
      <c r="D347" s="155">
        <v>9752.0</v>
      </c>
      <c r="E347" s="171">
        <v>0.375</v>
      </c>
      <c r="F347" s="303" t="s">
        <v>400</v>
      </c>
      <c r="G347" s="172">
        <v>17975.0</v>
      </c>
      <c r="H347" s="172">
        <v>44600.0</v>
      </c>
      <c r="I347" s="155" t="s">
        <v>112</v>
      </c>
      <c r="J347" s="155" t="s">
        <v>92</v>
      </c>
      <c r="K347" s="155" t="s">
        <v>93</v>
      </c>
      <c r="L347" s="155" t="s">
        <v>131</v>
      </c>
      <c r="M347" s="155"/>
      <c r="N347" s="155" t="s">
        <v>103</v>
      </c>
      <c r="O347" s="155" t="s">
        <v>8748</v>
      </c>
    </row>
    <row r="348" hidden="1">
      <c r="A348" s="155" t="str">
        <f t="shared" si="1"/>
        <v>1579144600</v>
      </c>
      <c r="B348" s="304">
        <v>213.0</v>
      </c>
      <c r="C348" s="287">
        <v>209.0</v>
      </c>
      <c r="D348" s="155">
        <v>15791.0</v>
      </c>
      <c r="E348" s="171">
        <v>0.375</v>
      </c>
      <c r="F348" s="303" t="s">
        <v>401</v>
      </c>
      <c r="G348" s="172">
        <v>21098.0</v>
      </c>
      <c r="H348" s="172">
        <v>44600.0</v>
      </c>
      <c r="I348" s="155" t="s">
        <v>122</v>
      </c>
      <c r="J348" s="155" t="s">
        <v>92</v>
      </c>
      <c r="K348" s="155" t="s">
        <v>93</v>
      </c>
      <c r="L348" s="155" t="s">
        <v>174</v>
      </c>
      <c r="M348" s="155"/>
      <c r="N348" s="155" t="s">
        <v>90</v>
      </c>
      <c r="O348" s="155"/>
    </row>
    <row r="349" hidden="1">
      <c r="A349" s="155" t="str">
        <f t="shared" si="1"/>
        <v>1805144600</v>
      </c>
      <c r="B349" s="304">
        <v>208.0</v>
      </c>
      <c r="C349" s="287">
        <v>210.0</v>
      </c>
      <c r="D349" s="155">
        <v>18051.0</v>
      </c>
      <c r="E349" s="171">
        <v>0.34375</v>
      </c>
      <c r="F349" s="303" t="s">
        <v>393</v>
      </c>
      <c r="G349" s="172">
        <v>21863.0</v>
      </c>
      <c r="H349" s="172">
        <v>44600.0</v>
      </c>
      <c r="I349" s="155" t="s">
        <v>96</v>
      </c>
      <c r="J349" s="155" t="s">
        <v>87</v>
      </c>
      <c r="K349" s="155" t="s">
        <v>97</v>
      </c>
      <c r="L349" s="155" t="s">
        <v>154</v>
      </c>
      <c r="M349" s="155"/>
      <c r="N349" s="155" t="s">
        <v>90</v>
      </c>
      <c r="O349" s="155"/>
    </row>
    <row r="350" hidden="1">
      <c r="A350" s="155" t="str">
        <f t="shared" si="1"/>
        <v>1805544600</v>
      </c>
      <c r="B350" s="304">
        <v>212.0</v>
      </c>
      <c r="C350" s="287">
        <v>211.0</v>
      </c>
      <c r="D350" s="155">
        <v>18055.0</v>
      </c>
      <c r="E350" s="171">
        <v>0.3645833333333333</v>
      </c>
      <c r="F350" s="303" t="s">
        <v>398</v>
      </c>
      <c r="G350" s="172">
        <v>17978.0</v>
      </c>
      <c r="H350" s="172">
        <v>44600.0</v>
      </c>
      <c r="I350" s="155" t="s">
        <v>96</v>
      </c>
      <c r="J350" s="155" t="s">
        <v>87</v>
      </c>
      <c r="K350" s="155" t="s">
        <v>97</v>
      </c>
      <c r="L350" s="155" t="s">
        <v>166</v>
      </c>
      <c r="M350" s="155"/>
      <c r="N350" s="155" t="s">
        <v>90</v>
      </c>
      <c r="O350" s="155"/>
    </row>
    <row r="351" hidden="1">
      <c r="A351" s="155" t="str">
        <f t="shared" si="1"/>
        <v>1208244600</v>
      </c>
      <c r="B351" s="304">
        <v>207.0</v>
      </c>
      <c r="C351" s="287">
        <v>212.0</v>
      </c>
      <c r="D351" s="155">
        <v>12082.0</v>
      </c>
      <c r="E351" s="171">
        <v>0.3333333333333333</v>
      </c>
      <c r="F351" s="303" t="s">
        <v>392</v>
      </c>
      <c r="G351" s="172">
        <v>22122.0</v>
      </c>
      <c r="H351" s="172">
        <v>44600.0</v>
      </c>
      <c r="I351" s="155" t="s">
        <v>112</v>
      </c>
      <c r="J351" s="155" t="s">
        <v>92</v>
      </c>
      <c r="K351" s="155" t="s">
        <v>93</v>
      </c>
      <c r="L351" s="155" t="s">
        <v>106</v>
      </c>
      <c r="M351" s="155"/>
      <c r="N351" s="155" t="s">
        <v>103</v>
      </c>
      <c r="O351" s="155" t="s">
        <v>8748</v>
      </c>
    </row>
    <row r="352" hidden="1">
      <c r="A352" s="155" t="str">
        <f t="shared" si="1"/>
        <v>1695244600</v>
      </c>
      <c r="B352" s="304">
        <v>216.0</v>
      </c>
      <c r="C352" s="287">
        <v>213.0</v>
      </c>
      <c r="D352" s="155">
        <v>16952.0</v>
      </c>
      <c r="E352" s="171">
        <v>0.3854166666666667</v>
      </c>
      <c r="F352" s="303" t="s">
        <v>403</v>
      </c>
      <c r="G352" s="172">
        <v>19025.0</v>
      </c>
      <c r="H352" s="172">
        <v>44600.0</v>
      </c>
      <c r="I352" s="155" t="s">
        <v>100</v>
      </c>
      <c r="J352" s="155" t="s">
        <v>92</v>
      </c>
      <c r="K352" s="155" t="s">
        <v>101</v>
      </c>
      <c r="L352" s="155" t="s">
        <v>131</v>
      </c>
      <c r="M352" s="155"/>
      <c r="N352" s="155" t="s">
        <v>103</v>
      </c>
      <c r="O352" s="155" t="s">
        <v>8748</v>
      </c>
    </row>
    <row r="353" hidden="1">
      <c r="A353" s="155" t="str">
        <f t="shared" si="1"/>
        <v>1803244600</v>
      </c>
      <c r="B353" s="304">
        <v>218.0</v>
      </c>
      <c r="C353" s="287">
        <v>214.0</v>
      </c>
      <c r="D353" s="155">
        <v>18032.0</v>
      </c>
      <c r="E353" s="171">
        <v>0.3958333333333333</v>
      </c>
      <c r="F353" s="303" t="s">
        <v>408</v>
      </c>
      <c r="G353" s="172">
        <v>15823.0</v>
      </c>
      <c r="H353" s="172">
        <v>44600.0</v>
      </c>
      <c r="I353" s="155" t="s">
        <v>129</v>
      </c>
      <c r="J353" s="155" t="s">
        <v>87</v>
      </c>
      <c r="K353" s="155" t="s">
        <v>97</v>
      </c>
      <c r="L353" s="155" t="s">
        <v>94</v>
      </c>
      <c r="M353" s="155"/>
      <c r="N353" s="155" t="s">
        <v>103</v>
      </c>
      <c r="O353" s="155" t="s">
        <v>8748</v>
      </c>
    </row>
    <row r="354" hidden="1">
      <c r="A354" s="155" t="str">
        <f t="shared" si="1"/>
        <v>1747244600</v>
      </c>
      <c r="B354" s="304">
        <v>217.0</v>
      </c>
      <c r="C354" s="287">
        <v>215.0</v>
      </c>
      <c r="D354" s="155">
        <v>17472.0</v>
      </c>
      <c r="E354" s="171">
        <v>0.3854166666666667</v>
      </c>
      <c r="F354" s="303" t="s">
        <v>404</v>
      </c>
      <c r="G354" s="172">
        <v>23857.0</v>
      </c>
      <c r="H354" s="172">
        <v>44600.0</v>
      </c>
      <c r="I354" s="155" t="s">
        <v>122</v>
      </c>
      <c r="J354" s="155" t="s">
        <v>92</v>
      </c>
      <c r="K354" s="155" t="s">
        <v>93</v>
      </c>
      <c r="L354" s="155" t="s">
        <v>405</v>
      </c>
      <c r="M354" s="155"/>
      <c r="N354" s="155" t="s">
        <v>90</v>
      </c>
      <c r="O354" s="155"/>
    </row>
    <row r="355" hidden="1">
      <c r="A355" s="155" t="str">
        <f t="shared" si="1"/>
        <v>1147844600</v>
      </c>
      <c r="B355" s="304">
        <v>219.0</v>
      </c>
      <c r="C355" s="287">
        <v>216.0</v>
      </c>
      <c r="D355" s="155">
        <v>11478.0</v>
      </c>
      <c r="E355" s="171">
        <v>0.3958333333333333</v>
      </c>
      <c r="F355" s="303" t="s">
        <v>409</v>
      </c>
      <c r="G355" s="172">
        <v>22542.0</v>
      </c>
      <c r="H355" s="172">
        <v>44600.0</v>
      </c>
      <c r="I355" s="155" t="s">
        <v>100</v>
      </c>
      <c r="J355" s="155" t="s">
        <v>92</v>
      </c>
      <c r="K355" s="155" t="s">
        <v>93</v>
      </c>
      <c r="L355" s="155" t="s">
        <v>102</v>
      </c>
      <c r="M355" s="155"/>
      <c r="N355" s="155" t="s">
        <v>103</v>
      </c>
      <c r="O355" s="155" t="s">
        <v>8748</v>
      </c>
    </row>
    <row r="356" hidden="1">
      <c r="A356" s="155" t="str">
        <f t="shared" si="1"/>
        <v>986244600</v>
      </c>
      <c r="B356" s="304">
        <v>222.0</v>
      </c>
      <c r="C356" s="287">
        <v>217.0</v>
      </c>
      <c r="D356" s="155">
        <v>9862.0</v>
      </c>
      <c r="E356" s="171">
        <v>0.40625</v>
      </c>
      <c r="F356" s="303" t="s">
        <v>411</v>
      </c>
      <c r="G356" s="172">
        <v>18805.0</v>
      </c>
      <c r="H356" s="172">
        <v>44600.0</v>
      </c>
      <c r="I356" s="155" t="s">
        <v>86</v>
      </c>
      <c r="J356" s="155" t="s">
        <v>92</v>
      </c>
      <c r="K356" s="155" t="s">
        <v>93</v>
      </c>
      <c r="L356" s="155" t="s">
        <v>147</v>
      </c>
      <c r="M356" s="155"/>
      <c r="N356" s="155" t="s">
        <v>90</v>
      </c>
      <c r="O356" s="155"/>
    </row>
    <row r="357" hidden="1">
      <c r="A357" s="155" t="str">
        <f t="shared" si="1"/>
        <v>1694244600</v>
      </c>
      <c r="B357" s="304">
        <v>220.0</v>
      </c>
      <c r="C357" s="287">
        <v>218.0</v>
      </c>
      <c r="D357" s="155">
        <v>16942.0</v>
      </c>
      <c r="E357" s="171">
        <v>0.3958333333333333</v>
      </c>
      <c r="F357" s="303" t="s">
        <v>410</v>
      </c>
      <c r="G357" s="172">
        <v>21275.0</v>
      </c>
      <c r="H357" s="172">
        <v>44600.0</v>
      </c>
      <c r="I357" s="155" t="s">
        <v>100</v>
      </c>
      <c r="J357" s="155" t="s">
        <v>92</v>
      </c>
      <c r="K357" s="155" t="s">
        <v>101</v>
      </c>
      <c r="L357" s="155" t="s">
        <v>102</v>
      </c>
      <c r="M357" s="155"/>
      <c r="N357" s="155" t="s">
        <v>103</v>
      </c>
      <c r="O357" s="155" t="s">
        <v>8748</v>
      </c>
    </row>
    <row r="358" hidden="1">
      <c r="A358" s="155" t="str">
        <f t="shared" si="1"/>
        <v>1577244600</v>
      </c>
      <c r="B358" s="304">
        <v>215.0</v>
      </c>
      <c r="C358" s="287">
        <v>219.0</v>
      </c>
      <c r="D358" s="155">
        <v>15772.0</v>
      </c>
      <c r="E358" s="171">
        <v>0.3854166666666667</v>
      </c>
      <c r="F358" s="303" t="s">
        <v>407</v>
      </c>
      <c r="G358" s="172">
        <v>24343.0</v>
      </c>
      <c r="H358" s="172">
        <v>44600.0</v>
      </c>
      <c r="I358" s="155" t="s">
        <v>112</v>
      </c>
      <c r="J358" s="155" t="s">
        <v>87</v>
      </c>
      <c r="K358" s="155" t="s">
        <v>88</v>
      </c>
      <c r="L358" s="155" t="s">
        <v>192</v>
      </c>
      <c r="M358" s="155"/>
      <c r="N358" s="155" t="s">
        <v>103</v>
      </c>
      <c r="O358" s="155" t="s">
        <v>8748</v>
      </c>
    </row>
    <row r="359" hidden="1">
      <c r="A359" s="155" t="str">
        <f t="shared" si="1"/>
        <v>1803644600</v>
      </c>
      <c r="B359" s="304">
        <v>209.0</v>
      </c>
      <c r="C359" s="287">
        <v>220.0</v>
      </c>
      <c r="D359" s="155">
        <v>18036.0</v>
      </c>
      <c r="E359" s="171">
        <v>0.34375</v>
      </c>
      <c r="F359" s="303" t="s">
        <v>395</v>
      </c>
      <c r="G359" s="172">
        <v>17456.0</v>
      </c>
      <c r="H359" s="172">
        <v>44600.0</v>
      </c>
      <c r="I359" s="155" t="s">
        <v>108</v>
      </c>
      <c r="J359" s="155" t="s">
        <v>87</v>
      </c>
      <c r="K359" s="155" t="s">
        <v>97</v>
      </c>
      <c r="L359" s="155" t="s">
        <v>102</v>
      </c>
      <c r="M359" s="155"/>
      <c r="N359" s="155" t="s">
        <v>103</v>
      </c>
      <c r="O359" s="155" t="s">
        <v>8748</v>
      </c>
    </row>
    <row r="360" hidden="1">
      <c r="A360" s="155" t="str">
        <f t="shared" si="1"/>
        <v>1403544600</v>
      </c>
      <c r="B360" s="304">
        <v>225.0</v>
      </c>
      <c r="C360" s="287">
        <v>221.0</v>
      </c>
      <c r="D360" s="155">
        <v>14035.0</v>
      </c>
      <c r="E360" s="171">
        <v>0.4166666666666667</v>
      </c>
      <c r="F360" s="303" t="s">
        <v>417</v>
      </c>
      <c r="G360" s="172">
        <v>22362.0</v>
      </c>
      <c r="H360" s="172">
        <v>44600.0</v>
      </c>
      <c r="I360" s="155" t="s">
        <v>112</v>
      </c>
      <c r="J360" s="155" t="s">
        <v>87</v>
      </c>
      <c r="K360" s="155" t="s">
        <v>97</v>
      </c>
      <c r="L360" s="155" t="s">
        <v>113</v>
      </c>
      <c r="M360" s="155"/>
      <c r="N360" s="155" t="s">
        <v>103</v>
      </c>
      <c r="O360" s="155" t="s">
        <v>8748</v>
      </c>
    </row>
    <row r="361" hidden="1">
      <c r="A361" s="155" t="str">
        <f t="shared" si="1"/>
        <v>1334944600</v>
      </c>
      <c r="B361" s="304">
        <v>223.0</v>
      </c>
      <c r="C361" s="287">
        <v>222.0</v>
      </c>
      <c r="D361" s="155">
        <v>13349.0</v>
      </c>
      <c r="E361" s="171">
        <v>0.40625</v>
      </c>
      <c r="F361" s="303" t="s">
        <v>413</v>
      </c>
      <c r="G361" s="172">
        <v>24549.0</v>
      </c>
      <c r="H361" s="172">
        <v>44600.0</v>
      </c>
      <c r="I361" s="155" t="s">
        <v>112</v>
      </c>
      <c r="J361" s="155" t="s">
        <v>92</v>
      </c>
      <c r="K361" s="155" t="s">
        <v>93</v>
      </c>
      <c r="L361" s="155" t="s">
        <v>102</v>
      </c>
      <c r="M361" s="155"/>
      <c r="N361" s="155" t="s">
        <v>103</v>
      </c>
      <c r="O361" s="155" t="s">
        <v>8748</v>
      </c>
    </row>
    <row r="362" hidden="1">
      <c r="A362" s="155" t="str">
        <f t="shared" si="1"/>
        <v>1802844600</v>
      </c>
      <c r="B362" s="304">
        <v>224.0</v>
      </c>
      <c r="C362" s="287">
        <v>223.0</v>
      </c>
      <c r="D362" s="155">
        <v>18028.0</v>
      </c>
      <c r="E362" s="171">
        <v>0.4166666666666667</v>
      </c>
      <c r="F362" s="303" t="s">
        <v>418</v>
      </c>
      <c r="G362" s="172">
        <v>17455.0</v>
      </c>
      <c r="H362" s="172">
        <v>44600.0</v>
      </c>
      <c r="I362" s="155" t="s">
        <v>96</v>
      </c>
      <c r="J362" s="155" t="s">
        <v>87</v>
      </c>
      <c r="K362" s="155" t="s">
        <v>97</v>
      </c>
      <c r="L362" s="155" t="s">
        <v>358</v>
      </c>
      <c r="M362" s="155"/>
      <c r="N362" s="155" t="s">
        <v>90</v>
      </c>
      <c r="O362" s="155"/>
    </row>
    <row r="363" hidden="1">
      <c r="A363" s="155" t="str">
        <f t="shared" si="1"/>
        <v>1670544600</v>
      </c>
      <c r="B363" s="304">
        <v>227.0</v>
      </c>
      <c r="C363" s="287">
        <v>224.0</v>
      </c>
      <c r="D363" s="155">
        <v>16705.0</v>
      </c>
      <c r="E363" s="171">
        <v>0.4375</v>
      </c>
      <c r="F363" s="303" t="s">
        <v>422</v>
      </c>
      <c r="G363" s="172">
        <v>20001.0</v>
      </c>
      <c r="H363" s="172">
        <v>44600.0</v>
      </c>
      <c r="I363" s="155" t="s">
        <v>129</v>
      </c>
      <c r="J363" s="155" t="s">
        <v>87</v>
      </c>
      <c r="K363" s="155" t="s">
        <v>88</v>
      </c>
      <c r="L363" s="155" t="s">
        <v>131</v>
      </c>
      <c r="M363" s="155"/>
      <c r="N363" s="155" t="s">
        <v>103</v>
      </c>
      <c r="O363" s="155" t="s">
        <v>8748</v>
      </c>
    </row>
    <row r="364" hidden="1">
      <c r="A364" s="155" t="str">
        <f t="shared" si="1"/>
        <v>1803844600</v>
      </c>
      <c r="B364" s="304">
        <v>236.0</v>
      </c>
      <c r="C364" s="287">
        <v>225.0</v>
      </c>
      <c r="D364" s="155">
        <v>18038.0</v>
      </c>
      <c r="E364" s="171">
        <v>0.46875</v>
      </c>
      <c r="F364" s="303" t="s">
        <v>434</v>
      </c>
      <c r="G364" s="172">
        <v>26246.0</v>
      </c>
      <c r="H364" s="172">
        <v>44600.0</v>
      </c>
      <c r="I364" s="155" t="s">
        <v>96</v>
      </c>
      <c r="J364" s="155" t="s">
        <v>87</v>
      </c>
      <c r="K364" s="155" t="s">
        <v>97</v>
      </c>
      <c r="L364" s="155" t="s">
        <v>98</v>
      </c>
      <c r="M364" s="155"/>
      <c r="N364" s="155" t="s">
        <v>90</v>
      </c>
      <c r="O364" s="155"/>
    </row>
    <row r="365" hidden="1">
      <c r="A365" s="155" t="str">
        <f t="shared" si="1"/>
        <v>1004944600</v>
      </c>
      <c r="B365" s="304">
        <v>221.0</v>
      </c>
      <c r="C365" s="287">
        <v>226.0</v>
      </c>
      <c r="D365" s="155">
        <v>10049.0</v>
      </c>
      <c r="E365" s="171">
        <v>0.40625</v>
      </c>
      <c r="F365" s="303" t="s">
        <v>414</v>
      </c>
      <c r="G365" s="172">
        <v>20472.0</v>
      </c>
      <c r="H365" s="172">
        <v>44600.0</v>
      </c>
      <c r="I365" s="155" t="s">
        <v>86</v>
      </c>
      <c r="J365" s="155" t="s">
        <v>92</v>
      </c>
      <c r="K365" s="155" t="s">
        <v>101</v>
      </c>
      <c r="L365" s="155" t="s">
        <v>415</v>
      </c>
      <c r="M365" s="155"/>
      <c r="N365" s="155" t="s">
        <v>90</v>
      </c>
      <c r="O365" s="155"/>
    </row>
    <row r="366" hidden="1">
      <c r="A366" s="155" t="str">
        <f t="shared" si="1"/>
        <v>1576244600</v>
      </c>
      <c r="B366" s="304">
        <v>228.0</v>
      </c>
      <c r="C366" s="287">
        <v>227.0</v>
      </c>
      <c r="D366" s="155">
        <v>15762.0</v>
      </c>
      <c r="E366" s="171">
        <v>0.4375</v>
      </c>
      <c r="F366" s="303" t="s">
        <v>423</v>
      </c>
      <c r="G366" s="172">
        <v>28325.0</v>
      </c>
      <c r="H366" s="172">
        <v>44600.0</v>
      </c>
      <c r="I366" s="155" t="s">
        <v>100</v>
      </c>
      <c r="J366" s="155" t="s">
        <v>92</v>
      </c>
      <c r="K366" s="155" t="s">
        <v>101</v>
      </c>
      <c r="L366" s="155" t="s">
        <v>102</v>
      </c>
      <c r="M366" s="155"/>
      <c r="N366" s="155" t="s">
        <v>103</v>
      </c>
      <c r="O366" s="155" t="s">
        <v>8748</v>
      </c>
    </row>
    <row r="367" hidden="1">
      <c r="A367" s="155" t="str">
        <f t="shared" si="1"/>
        <v>1016044600</v>
      </c>
      <c r="B367" s="304">
        <v>232.0</v>
      </c>
      <c r="C367" s="287">
        <v>228.0</v>
      </c>
      <c r="D367" s="155">
        <v>10160.0</v>
      </c>
      <c r="E367" s="171">
        <v>0.4479166666666667</v>
      </c>
      <c r="F367" s="303" t="s">
        <v>427</v>
      </c>
      <c r="G367" s="172">
        <v>21263.0</v>
      </c>
      <c r="H367" s="172">
        <v>44600.0</v>
      </c>
      <c r="I367" s="155" t="s">
        <v>122</v>
      </c>
      <c r="J367" s="155" t="s">
        <v>92</v>
      </c>
      <c r="K367" s="155" t="s">
        <v>101</v>
      </c>
      <c r="L367" s="155" t="s">
        <v>174</v>
      </c>
      <c r="M367" s="155"/>
      <c r="N367" s="155" t="s">
        <v>90</v>
      </c>
      <c r="O367" s="155"/>
    </row>
    <row r="368" hidden="1">
      <c r="A368" s="155" t="str">
        <f t="shared" si="1"/>
        <v>1297444600</v>
      </c>
      <c r="B368" s="304">
        <v>234.0</v>
      </c>
      <c r="C368" s="287">
        <v>229.0</v>
      </c>
      <c r="D368" s="155">
        <v>12974.0</v>
      </c>
      <c r="E368" s="171">
        <v>0.4583333333333333</v>
      </c>
      <c r="F368" s="303" t="s">
        <v>432</v>
      </c>
      <c r="G368" s="172">
        <v>14278.0</v>
      </c>
      <c r="H368" s="172">
        <v>44600.0</v>
      </c>
      <c r="I368" s="155" t="s">
        <v>100</v>
      </c>
      <c r="J368" s="155" t="s">
        <v>87</v>
      </c>
      <c r="K368" s="155" t="s">
        <v>97</v>
      </c>
      <c r="L368" s="155" t="s">
        <v>131</v>
      </c>
      <c r="M368" s="155"/>
      <c r="N368" s="155" t="s">
        <v>103</v>
      </c>
      <c r="O368" s="155" t="s">
        <v>8748</v>
      </c>
    </row>
    <row r="369" hidden="1">
      <c r="A369" s="155" t="str">
        <f t="shared" si="1"/>
        <v>1806644600</v>
      </c>
      <c r="B369" s="304">
        <v>231.0</v>
      </c>
      <c r="C369" s="287">
        <v>230.0</v>
      </c>
      <c r="D369" s="155">
        <v>18066.0</v>
      </c>
      <c r="E369" s="171">
        <v>0.4479166666666667</v>
      </c>
      <c r="F369" s="303" t="s">
        <v>429</v>
      </c>
      <c r="G369" s="172">
        <v>23481.0</v>
      </c>
      <c r="H369" s="172">
        <v>44600.0</v>
      </c>
      <c r="I369" s="155" t="s">
        <v>96</v>
      </c>
      <c r="J369" s="155" t="s">
        <v>87</v>
      </c>
      <c r="K369" s="155" t="s">
        <v>97</v>
      </c>
      <c r="L369" s="155" t="s">
        <v>405</v>
      </c>
      <c r="M369" s="155"/>
      <c r="N369" s="155" t="s">
        <v>90</v>
      </c>
      <c r="O369" s="155"/>
    </row>
    <row r="370" hidden="1">
      <c r="A370" s="155" t="str">
        <f t="shared" si="1"/>
        <v>1711944600</v>
      </c>
      <c r="B370" s="304">
        <v>226.0</v>
      </c>
      <c r="C370" s="287">
        <v>231.0</v>
      </c>
      <c r="D370" s="155">
        <v>17119.0</v>
      </c>
      <c r="E370" s="171">
        <v>0.4270833333333333</v>
      </c>
      <c r="F370" s="303" t="s">
        <v>420</v>
      </c>
      <c r="G370" s="172">
        <v>22189.0</v>
      </c>
      <c r="H370" s="172">
        <v>44600.0</v>
      </c>
      <c r="I370" s="155" t="s">
        <v>122</v>
      </c>
      <c r="J370" s="155" t="s">
        <v>92</v>
      </c>
      <c r="K370" s="155" t="s">
        <v>101</v>
      </c>
      <c r="L370" s="155" t="s">
        <v>189</v>
      </c>
      <c r="M370" s="155"/>
      <c r="N370" s="155" t="s">
        <v>90</v>
      </c>
      <c r="O370" s="155"/>
    </row>
    <row r="371" hidden="1">
      <c r="A371" s="155" t="str">
        <f t="shared" si="1"/>
        <v>1318744600</v>
      </c>
      <c r="B371" s="304">
        <v>237.0</v>
      </c>
      <c r="C371" s="287">
        <v>232.0</v>
      </c>
      <c r="D371" s="155">
        <v>13187.0</v>
      </c>
      <c r="E371" s="171">
        <v>0.46875</v>
      </c>
      <c r="F371" s="303" t="s">
        <v>436</v>
      </c>
      <c r="G371" s="172">
        <v>20156.0</v>
      </c>
      <c r="H371" s="172">
        <v>44600.0</v>
      </c>
      <c r="I371" s="155" t="s">
        <v>122</v>
      </c>
      <c r="J371" s="155" t="s">
        <v>92</v>
      </c>
      <c r="K371" s="155" t="s">
        <v>101</v>
      </c>
      <c r="L371" s="155" t="s">
        <v>437</v>
      </c>
      <c r="M371" s="155"/>
      <c r="N371" s="155" t="s">
        <v>90</v>
      </c>
      <c r="O371" s="155"/>
    </row>
    <row r="372" hidden="1">
      <c r="A372" s="155" t="str">
        <f t="shared" si="1"/>
        <v>1107044600</v>
      </c>
      <c r="B372" s="304">
        <v>230.0</v>
      </c>
      <c r="C372" s="287">
        <v>233.0</v>
      </c>
      <c r="D372" s="155">
        <v>11070.0</v>
      </c>
      <c r="E372" s="171">
        <v>0.4375</v>
      </c>
      <c r="F372" s="303" t="s">
        <v>424</v>
      </c>
      <c r="G372" s="172">
        <v>19238.0</v>
      </c>
      <c r="H372" s="172">
        <v>44600.0</v>
      </c>
      <c r="I372" s="155" t="s">
        <v>86</v>
      </c>
      <c r="J372" s="155" t="s">
        <v>92</v>
      </c>
      <c r="K372" s="155" t="s">
        <v>93</v>
      </c>
      <c r="L372" s="155" t="s">
        <v>147</v>
      </c>
      <c r="M372" s="155"/>
      <c r="N372" s="155" t="s">
        <v>90</v>
      </c>
      <c r="O372" s="155"/>
    </row>
    <row r="373" hidden="1">
      <c r="A373" s="155" t="str">
        <f t="shared" si="1"/>
        <v>1633644600</v>
      </c>
      <c r="B373" s="304">
        <v>229.0</v>
      </c>
      <c r="C373" s="287">
        <v>234.0</v>
      </c>
      <c r="D373" s="155">
        <v>16336.0</v>
      </c>
      <c r="E373" s="171">
        <v>0.4375</v>
      </c>
      <c r="F373" s="303" t="s">
        <v>426</v>
      </c>
      <c r="G373" s="172">
        <v>20145.0</v>
      </c>
      <c r="H373" s="172">
        <v>44600.0</v>
      </c>
      <c r="I373" s="155" t="s">
        <v>100</v>
      </c>
      <c r="J373" s="155" t="s">
        <v>92</v>
      </c>
      <c r="K373" s="155" t="s">
        <v>93</v>
      </c>
      <c r="L373" s="155" t="s">
        <v>113</v>
      </c>
      <c r="M373" s="155"/>
      <c r="N373" s="155" t="s">
        <v>103</v>
      </c>
      <c r="O373" s="155" t="s">
        <v>8748</v>
      </c>
    </row>
    <row r="374" hidden="1">
      <c r="A374" s="155" t="str">
        <f t="shared" si="1"/>
        <v>1768244600</v>
      </c>
      <c r="B374" s="304">
        <v>233.0</v>
      </c>
      <c r="C374" s="287">
        <v>235.0</v>
      </c>
      <c r="D374" s="155">
        <v>17682.0</v>
      </c>
      <c r="E374" s="171">
        <v>0.4479166666666667</v>
      </c>
      <c r="F374" s="303" t="s">
        <v>431</v>
      </c>
      <c r="G374" s="172">
        <v>19868.0</v>
      </c>
      <c r="H374" s="172">
        <v>44600.0</v>
      </c>
      <c r="I374" s="155" t="s">
        <v>112</v>
      </c>
      <c r="J374" s="155" t="s">
        <v>92</v>
      </c>
      <c r="K374" s="155" t="s">
        <v>93</v>
      </c>
      <c r="L374" s="155" t="s">
        <v>224</v>
      </c>
      <c r="M374" s="155"/>
      <c r="N374" s="155" t="s">
        <v>103</v>
      </c>
      <c r="O374" s="155" t="s">
        <v>8748</v>
      </c>
    </row>
    <row r="375" hidden="1">
      <c r="A375" s="155" t="str">
        <f t="shared" si="1"/>
        <v>1131544600</v>
      </c>
      <c r="B375" s="304">
        <v>235.0</v>
      </c>
      <c r="C375" s="287">
        <v>236.0</v>
      </c>
      <c r="D375" s="155">
        <v>11315.0</v>
      </c>
      <c r="E375" s="171">
        <v>0.4583333333333333</v>
      </c>
      <c r="F375" s="303" t="s">
        <v>433</v>
      </c>
      <c r="G375" s="172">
        <v>28233.0</v>
      </c>
      <c r="H375" s="172">
        <v>44600.0</v>
      </c>
      <c r="I375" s="155" t="s">
        <v>112</v>
      </c>
      <c r="J375" s="155" t="s">
        <v>92</v>
      </c>
      <c r="K375" s="155" t="s">
        <v>93</v>
      </c>
      <c r="L375" s="155" t="s">
        <v>131</v>
      </c>
      <c r="M375" s="155"/>
      <c r="N375" s="155" t="s">
        <v>103</v>
      </c>
      <c r="O375" s="155" t="s">
        <v>8748</v>
      </c>
    </row>
    <row r="376" hidden="1">
      <c r="A376" s="155" t="str">
        <f t="shared" si="1"/>
        <v>1403044600</v>
      </c>
      <c r="B376" s="304">
        <v>245.0</v>
      </c>
      <c r="C376" s="287">
        <v>237.0</v>
      </c>
      <c r="D376" s="155">
        <v>14030.0</v>
      </c>
      <c r="E376" s="171">
        <v>0.5729166666666666</v>
      </c>
      <c r="F376" s="303" t="s">
        <v>449</v>
      </c>
      <c r="G376" s="172">
        <v>17261.0</v>
      </c>
      <c r="H376" s="172">
        <v>44600.0</v>
      </c>
      <c r="I376" s="155" t="s">
        <v>100</v>
      </c>
      <c r="J376" s="155" t="s">
        <v>87</v>
      </c>
      <c r="K376" s="155" t="s">
        <v>88</v>
      </c>
      <c r="L376" s="155" t="s">
        <v>102</v>
      </c>
      <c r="M376" s="155"/>
      <c r="N376" s="155" t="s">
        <v>103</v>
      </c>
      <c r="O376" s="155" t="s">
        <v>8748</v>
      </c>
    </row>
    <row r="377" hidden="1">
      <c r="A377" s="155" t="str">
        <f t="shared" si="1"/>
        <v>1691444600</v>
      </c>
      <c r="B377" s="304">
        <v>238.0</v>
      </c>
      <c r="C377" s="287">
        <v>238.0</v>
      </c>
      <c r="D377" s="155">
        <v>16914.0</v>
      </c>
      <c r="E377" s="171">
        <v>0.5416666666666666</v>
      </c>
      <c r="F377" s="303" t="s">
        <v>439</v>
      </c>
      <c r="G377" s="172">
        <v>22267.0</v>
      </c>
      <c r="H377" s="172">
        <v>44600.0</v>
      </c>
      <c r="I377" s="155" t="s">
        <v>86</v>
      </c>
      <c r="J377" s="155" t="s">
        <v>87</v>
      </c>
      <c r="K377" s="155" t="s">
        <v>97</v>
      </c>
      <c r="L377" s="155" t="s">
        <v>247</v>
      </c>
      <c r="M377" s="155"/>
      <c r="N377" s="155" t="s">
        <v>90</v>
      </c>
      <c r="O377" s="155"/>
    </row>
    <row r="378" hidden="1">
      <c r="A378" s="155" t="str">
        <f t="shared" si="1"/>
        <v>962844600</v>
      </c>
      <c r="B378" s="304">
        <v>239.0</v>
      </c>
      <c r="C378" s="287">
        <v>239.0</v>
      </c>
      <c r="D378" s="155">
        <v>9628.0</v>
      </c>
      <c r="E378" s="171">
        <v>0.5416666666666666</v>
      </c>
      <c r="F378" s="303" t="s">
        <v>441</v>
      </c>
      <c r="G378" s="172">
        <v>19679.0</v>
      </c>
      <c r="H378" s="172">
        <v>44600.0</v>
      </c>
      <c r="I378" s="155" t="s">
        <v>100</v>
      </c>
      <c r="J378" s="155" t="s">
        <v>92</v>
      </c>
      <c r="K378" s="155" t="s">
        <v>93</v>
      </c>
      <c r="L378" s="155" t="s">
        <v>102</v>
      </c>
      <c r="M378" s="155"/>
      <c r="N378" s="155" t="s">
        <v>103</v>
      </c>
      <c r="O378" s="155" t="s">
        <v>8748</v>
      </c>
    </row>
    <row r="379" hidden="1">
      <c r="A379" s="155" t="str">
        <f t="shared" si="1"/>
        <v>1742844600</v>
      </c>
      <c r="B379" s="304">
        <v>244.0</v>
      </c>
      <c r="C379" s="287">
        <v>240.0</v>
      </c>
      <c r="D379" s="155">
        <v>17428.0</v>
      </c>
      <c r="E379" s="171">
        <v>0.5729166666666666</v>
      </c>
      <c r="F379" s="303" t="s">
        <v>450</v>
      </c>
      <c r="G379" s="172">
        <v>19307.0</v>
      </c>
      <c r="H379" s="172">
        <v>44600.0</v>
      </c>
      <c r="I379" s="155" t="s">
        <v>100</v>
      </c>
      <c r="J379" s="155" t="s">
        <v>87</v>
      </c>
      <c r="K379" s="155" t="s">
        <v>88</v>
      </c>
      <c r="L379" s="155" t="s">
        <v>113</v>
      </c>
      <c r="M379" s="155"/>
      <c r="N379" s="155" t="s">
        <v>103</v>
      </c>
      <c r="O379" s="155" t="s">
        <v>8748</v>
      </c>
    </row>
    <row r="380" hidden="1">
      <c r="A380" s="155" t="str">
        <f t="shared" si="1"/>
        <v>1628744600</v>
      </c>
      <c r="B380" s="304">
        <v>254.0</v>
      </c>
      <c r="C380" s="287">
        <v>241.0</v>
      </c>
      <c r="D380" s="155">
        <v>16287.0</v>
      </c>
      <c r="E380" s="171">
        <v>0.59375</v>
      </c>
      <c r="F380" s="303" t="s">
        <v>461</v>
      </c>
      <c r="G380" s="172">
        <v>11138.0</v>
      </c>
      <c r="H380" s="172">
        <v>44600.0</v>
      </c>
      <c r="I380" s="155" t="s">
        <v>100</v>
      </c>
      <c r="J380" s="155" t="s">
        <v>87</v>
      </c>
      <c r="K380" s="155" t="s">
        <v>88</v>
      </c>
      <c r="L380" s="155" t="s">
        <v>102</v>
      </c>
      <c r="M380" s="155"/>
      <c r="N380" s="155" t="s">
        <v>103</v>
      </c>
      <c r="O380" s="155" t="s">
        <v>8748</v>
      </c>
    </row>
    <row r="381" hidden="1">
      <c r="A381" s="155" t="str">
        <f t="shared" si="1"/>
        <v>1807444600</v>
      </c>
      <c r="B381" s="304">
        <v>243.0</v>
      </c>
      <c r="C381" s="287">
        <v>242.0</v>
      </c>
      <c r="D381" s="155">
        <v>18074.0</v>
      </c>
      <c r="E381" s="171">
        <v>0.5625</v>
      </c>
      <c r="F381" s="303" t="s">
        <v>445</v>
      </c>
      <c r="G381" s="172">
        <v>21940.0</v>
      </c>
      <c r="H381" s="172">
        <v>44600.0</v>
      </c>
      <c r="I381" s="155" t="s">
        <v>96</v>
      </c>
      <c r="J381" s="155" t="s">
        <v>87</v>
      </c>
      <c r="K381" s="155" t="s">
        <v>97</v>
      </c>
      <c r="L381" s="155" t="s">
        <v>117</v>
      </c>
      <c r="M381" s="155"/>
      <c r="N381" s="155" t="s">
        <v>90</v>
      </c>
      <c r="O381" s="155"/>
    </row>
    <row r="382" hidden="1">
      <c r="A382" s="155" t="str">
        <f t="shared" si="1"/>
        <v>1131444600</v>
      </c>
      <c r="B382" s="304">
        <v>252.0</v>
      </c>
      <c r="C382" s="287">
        <v>243.0</v>
      </c>
      <c r="D382" s="155">
        <v>11314.0</v>
      </c>
      <c r="E382" s="171">
        <v>0.59375</v>
      </c>
      <c r="F382" s="303" t="s">
        <v>462</v>
      </c>
      <c r="G382" s="172">
        <v>16759.0</v>
      </c>
      <c r="H382" s="172">
        <v>44600.0</v>
      </c>
      <c r="I382" s="155" t="s">
        <v>100</v>
      </c>
      <c r="J382" s="155" t="s">
        <v>87</v>
      </c>
      <c r="K382" s="155" t="s">
        <v>97</v>
      </c>
      <c r="L382" s="155" t="s">
        <v>102</v>
      </c>
      <c r="M382" s="155"/>
      <c r="N382" s="155" t="s">
        <v>103</v>
      </c>
      <c r="O382" s="155"/>
    </row>
    <row r="383" hidden="1">
      <c r="A383" s="155" t="str">
        <f t="shared" si="1"/>
        <v>1584244600</v>
      </c>
      <c r="B383" s="304">
        <v>253.0</v>
      </c>
      <c r="C383" s="287">
        <v>244.0</v>
      </c>
      <c r="D383" s="155">
        <v>15842.0</v>
      </c>
      <c r="E383" s="171">
        <v>0.59375</v>
      </c>
      <c r="F383" s="303" t="s">
        <v>463</v>
      </c>
      <c r="G383" s="172">
        <v>18789.0</v>
      </c>
      <c r="H383" s="172">
        <v>44600.0</v>
      </c>
      <c r="I383" s="155" t="s">
        <v>112</v>
      </c>
      <c r="J383" s="155" t="s">
        <v>87</v>
      </c>
      <c r="K383" s="155" t="s">
        <v>88</v>
      </c>
      <c r="L383" s="155" t="s">
        <v>102</v>
      </c>
      <c r="M383" s="155"/>
      <c r="N383" s="155" t="s">
        <v>103</v>
      </c>
      <c r="O383" s="155" t="s">
        <v>8748</v>
      </c>
    </row>
    <row r="384" hidden="1">
      <c r="A384" s="155" t="str">
        <f t="shared" si="1"/>
        <v>1104544600</v>
      </c>
      <c r="B384" s="304">
        <v>257.0</v>
      </c>
      <c r="C384" s="287">
        <v>245.0</v>
      </c>
      <c r="D384" s="155">
        <v>11045.0</v>
      </c>
      <c r="E384" s="171">
        <v>0.625</v>
      </c>
      <c r="F384" s="303" t="s">
        <v>469</v>
      </c>
      <c r="G384" s="172">
        <v>16559.0</v>
      </c>
      <c r="H384" s="172">
        <v>44600.0</v>
      </c>
      <c r="I384" s="155" t="s">
        <v>100</v>
      </c>
      <c r="J384" s="155" t="s">
        <v>87</v>
      </c>
      <c r="K384" s="155" t="s">
        <v>88</v>
      </c>
      <c r="L384" s="155" t="s">
        <v>113</v>
      </c>
      <c r="M384" s="155"/>
      <c r="N384" s="155" t="s">
        <v>103</v>
      </c>
      <c r="O384" s="155" t="s">
        <v>8748</v>
      </c>
    </row>
    <row r="385" hidden="1">
      <c r="A385" s="155" t="str">
        <f t="shared" si="1"/>
        <v>1754544600</v>
      </c>
      <c r="B385" s="304">
        <v>251.0</v>
      </c>
      <c r="C385" s="287">
        <v>246.0</v>
      </c>
      <c r="D385" s="155">
        <v>17545.0</v>
      </c>
      <c r="E385" s="171">
        <v>0.59375</v>
      </c>
      <c r="F385" s="303" t="s">
        <v>464</v>
      </c>
      <c r="G385" s="172">
        <v>20813.0</v>
      </c>
      <c r="H385" s="172">
        <v>44600.0</v>
      </c>
      <c r="I385" s="155" t="s">
        <v>96</v>
      </c>
      <c r="J385" s="155" t="s">
        <v>87</v>
      </c>
      <c r="K385" s="155" t="s">
        <v>97</v>
      </c>
      <c r="L385" s="155" t="s">
        <v>154</v>
      </c>
      <c r="M385" s="155"/>
      <c r="N385" s="155" t="s">
        <v>90</v>
      </c>
      <c r="O385" s="155"/>
    </row>
    <row r="386" hidden="1">
      <c r="A386" s="155" t="str">
        <f t="shared" si="1"/>
        <v>1702444600</v>
      </c>
      <c r="B386" s="304">
        <v>256.0</v>
      </c>
      <c r="C386" s="287">
        <v>247.0</v>
      </c>
      <c r="D386" s="155">
        <v>17024.0</v>
      </c>
      <c r="E386" s="171">
        <v>0.6145833333333334</v>
      </c>
      <c r="F386" s="303" t="s">
        <v>468</v>
      </c>
      <c r="G386" s="172">
        <v>31335.0</v>
      </c>
      <c r="H386" s="172">
        <v>44600.0</v>
      </c>
      <c r="I386" s="155" t="s">
        <v>108</v>
      </c>
      <c r="J386" s="155" t="s">
        <v>87</v>
      </c>
      <c r="K386" s="155" t="s">
        <v>97</v>
      </c>
      <c r="L386" s="155" t="s">
        <v>106</v>
      </c>
      <c r="M386" s="155"/>
      <c r="N386" s="155" t="s">
        <v>103</v>
      </c>
      <c r="O386" s="155" t="s">
        <v>8748</v>
      </c>
    </row>
    <row r="387" hidden="1">
      <c r="A387" s="155" t="str">
        <f t="shared" si="1"/>
        <v>1525344600</v>
      </c>
      <c r="B387" s="304">
        <v>249.0</v>
      </c>
      <c r="C387" s="287">
        <v>248.0</v>
      </c>
      <c r="D387" s="155">
        <v>15253.0</v>
      </c>
      <c r="E387" s="171">
        <v>0.5833333333333334</v>
      </c>
      <c r="F387" s="303" t="s">
        <v>457</v>
      </c>
      <c r="G387" s="172">
        <v>24706.0</v>
      </c>
      <c r="H387" s="172">
        <v>44600.0</v>
      </c>
      <c r="I387" s="155" t="s">
        <v>86</v>
      </c>
      <c r="J387" s="155" t="s">
        <v>92</v>
      </c>
      <c r="K387" s="155" t="s">
        <v>101</v>
      </c>
      <c r="L387" s="155" t="s">
        <v>137</v>
      </c>
      <c r="M387" s="155"/>
      <c r="N387" s="155" t="s">
        <v>90</v>
      </c>
      <c r="O387" s="155"/>
    </row>
    <row r="388" hidden="1">
      <c r="A388" s="155" t="str">
        <f t="shared" si="1"/>
        <v>1169844600</v>
      </c>
      <c r="B388" s="304">
        <v>242.0</v>
      </c>
      <c r="C388" s="287">
        <v>249.0</v>
      </c>
      <c r="D388" s="155">
        <v>11698.0</v>
      </c>
      <c r="E388" s="171">
        <v>0.5625</v>
      </c>
      <c r="F388" s="303" t="s">
        <v>447</v>
      </c>
      <c r="G388" s="172">
        <v>33194.0</v>
      </c>
      <c r="H388" s="172">
        <v>44600.0</v>
      </c>
      <c r="I388" s="155" t="s">
        <v>86</v>
      </c>
      <c r="J388" s="155" t="s">
        <v>92</v>
      </c>
      <c r="K388" s="155" t="s">
        <v>101</v>
      </c>
      <c r="L388" s="155" t="s">
        <v>154</v>
      </c>
      <c r="M388" s="155"/>
      <c r="N388" s="155" t="s">
        <v>90</v>
      </c>
      <c r="O388" s="155"/>
    </row>
    <row r="389" hidden="1">
      <c r="A389" s="155" t="str">
        <f t="shared" si="1"/>
        <v>917244600</v>
      </c>
      <c r="B389" s="304">
        <v>258.0</v>
      </c>
      <c r="C389" s="287">
        <v>250.0</v>
      </c>
      <c r="D389" s="155">
        <v>9172.0</v>
      </c>
      <c r="E389" s="171">
        <v>0.625</v>
      </c>
      <c r="F389" s="303" t="s">
        <v>470</v>
      </c>
      <c r="G389" s="172">
        <v>21800.0</v>
      </c>
      <c r="H389" s="172">
        <v>44600.0</v>
      </c>
      <c r="I389" s="155" t="s">
        <v>86</v>
      </c>
      <c r="J389" s="155" t="s">
        <v>92</v>
      </c>
      <c r="K389" s="155" t="s">
        <v>93</v>
      </c>
      <c r="L389" s="155" t="s">
        <v>147</v>
      </c>
      <c r="M389" s="155"/>
      <c r="N389" s="155" t="s">
        <v>90</v>
      </c>
      <c r="O389" s="155"/>
    </row>
    <row r="390" hidden="1">
      <c r="A390" s="155" t="str">
        <f t="shared" si="1"/>
        <v>1278744600</v>
      </c>
      <c r="B390" s="304">
        <v>246.0</v>
      </c>
      <c r="C390" s="287">
        <v>251.0</v>
      </c>
      <c r="D390" s="155">
        <v>12787.0</v>
      </c>
      <c r="E390" s="171">
        <v>0.5729166666666666</v>
      </c>
      <c r="F390" s="303" t="s">
        <v>451</v>
      </c>
      <c r="G390" s="172">
        <v>27859.0</v>
      </c>
      <c r="H390" s="172">
        <v>44600.0</v>
      </c>
      <c r="I390" s="155" t="s">
        <v>86</v>
      </c>
      <c r="J390" s="155" t="s">
        <v>92</v>
      </c>
      <c r="K390" s="155" t="s">
        <v>101</v>
      </c>
      <c r="L390" s="155" t="s">
        <v>174</v>
      </c>
      <c r="M390" s="155"/>
      <c r="N390" s="155" t="s">
        <v>90</v>
      </c>
      <c r="O390" s="155"/>
    </row>
    <row r="391" hidden="1">
      <c r="A391" s="155" t="str">
        <f t="shared" si="1"/>
        <v>1468244600</v>
      </c>
      <c r="B391" s="304">
        <v>250.0</v>
      </c>
      <c r="C391" s="287">
        <v>252.0</v>
      </c>
      <c r="D391" s="155">
        <v>14682.0</v>
      </c>
      <c r="E391" s="171">
        <v>0.5833333333333334</v>
      </c>
      <c r="F391" s="303" t="s">
        <v>459</v>
      </c>
      <c r="G391" s="172">
        <v>33997.0</v>
      </c>
      <c r="H391" s="172">
        <v>44600.0</v>
      </c>
      <c r="I391" s="155" t="s">
        <v>122</v>
      </c>
      <c r="J391" s="155" t="s">
        <v>92</v>
      </c>
      <c r="K391" s="155" t="s">
        <v>93</v>
      </c>
      <c r="L391" s="155" t="s">
        <v>89</v>
      </c>
      <c r="M391" s="155"/>
      <c r="N391" s="155" t="s">
        <v>90</v>
      </c>
      <c r="O391" s="155"/>
    </row>
    <row r="392" hidden="1">
      <c r="A392" s="155" t="str">
        <f t="shared" si="1"/>
        <v>1067344600</v>
      </c>
      <c r="B392" s="304">
        <v>240.0</v>
      </c>
      <c r="C392" s="287">
        <v>253.0</v>
      </c>
      <c r="D392" s="155">
        <v>10673.0</v>
      </c>
      <c r="E392" s="171">
        <v>0.5416666666666666</v>
      </c>
      <c r="F392" s="303" t="s">
        <v>442</v>
      </c>
      <c r="G392" s="172">
        <v>21995.0</v>
      </c>
      <c r="H392" s="172">
        <v>44600.0</v>
      </c>
      <c r="I392" s="155" t="s">
        <v>86</v>
      </c>
      <c r="J392" s="155" t="s">
        <v>92</v>
      </c>
      <c r="K392" s="155" t="s">
        <v>93</v>
      </c>
      <c r="L392" s="155" t="s">
        <v>335</v>
      </c>
      <c r="M392" s="155"/>
      <c r="N392" s="155" t="s">
        <v>90</v>
      </c>
      <c r="O392" s="155"/>
    </row>
    <row r="393" hidden="1">
      <c r="A393" s="155" t="str">
        <f t="shared" si="1"/>
        <v>1173344600</v>
      </c>
      <c r="B393" s="304">
        <v>255.0</v>
      </c>
      <c r="C393" s="287">
        <v>254.0</v>
      </c>
      <c r="D393" s="155">
        <v>11733.0</v>
      </c>
      <c r="E393" s="171">
        <v>0.59375</v>
      </c>
      <c r="F393" s="303" t="s">
        <v>466</v>
      </c>
      <c r="G393" s="172">
        <v>17813.0</v>
      </c>
      <c r="H393" s="172">
        <v>44600.0</v>
      </c>
      <c r="I393" s="155" t="s">
        <v>86</v>
      </c>
      <c r="J393" s="155" t="s">
        <v>92</v>
      </c>
      <c r="K393" s="155" t="s">
        <v>101</v>
      </c>
      <c r="L393" s="155" t="s">
        <v>147</v>
      </c>
      <c r="M393" s="155"/>
      <c r="N393" s="155" t="s">
        <v>90</v>
      </c>
      <c r="O393" s="155"/>
    </row>
    <row r="394" hidden="1">
      <c r="A394" s="155" t="str">
        <f t="shared" si="1"/>
        <v>1717744600</v>
      </c>
      <c r="B394" s="304">
        <v>247.0</v>
      </c>
      <c r="C394" s="287">
        <v>255.0</v>
      </c>
      <c r="D394" s="155">
        <v>17177.0</v>
      </c>
      <c r="E394" s="171">
        <v>0.5729166666666666</v>
      </c>
      <c r="F394" s="303" t="s">
        <v>453</v>
      </c>
      <c r="G394" s="172">
        <v>30401.0</v>
      </c>
      <c r="H394" s="172">
        <v>44600.0</v>
      </c>
      <c r="I394" s="155" t="s">
        <v>86</v>
      </c>
      <c r="J394" s="155" t="s">
        <v>92</v>
      </c>
      <c r="K394" s="155" t="s">
        <v>93</v>
      </c>
      <c r="L394" s="155" t="s">
        <v>335</v>
      </c>
      <c r="M394" s="155"/>
      <c r="N394" s="155" t="s">
        <v>90</v>
      </c>
      <c r="O394" s="155"/>
    </row>
    <row r="395" hidden="1">
      <c r="A395" s="155" t="str">
        <f t="shared" si="1"/>
        <v>1329344600</v>
      </c>
      <c r="B395" s="304">
        <v>248.0</v>
      </c>
      <c r="C395" s="287">
        <v>256.0</v>
      </c>
      <c r="D395" s="155">
        <v>13293.0</v>
      </c>
      <c r="E395" s="171">
        <v>0.5729166666666666</v>
      </c>
      <c r="F395" s="303" t="s">
        <v>455</v>
      </c>
      <c r="G395" s="172">
        <v>30806.0</v>
      </c>
      <c r="H395" s="172">
        <v>44600.0</v>
      </c>
      <c r="I395" s="155" t="s">
        <v>122</v>
      </c>
      <c r="J395" s="155" t="s">
        <v>92</v>
      </c>
      <c r="K395" s="155" t="s">
        <v>93</v>
      </c>
      <c r="L395" s="155" t="s">
        <v>98</v>
      </c>
      <c r="M395" s="155"/>
      <c r="N395" s="155" t="s">
        <v>90</v>
      </c>
      <c r="O395" s="155"/>
    </row>
    <row r="396" hidden="1">
      <c r="A396" s="155" t="str">
        <f t="shared" si="1"/>
        <v>945744600</v>
      </c>
      <c r="B396" s="304">
        <v>260.0</v>
      </c>
      <c r="C396" s="287">
        <v>257.0</v>
      </c>
      <c r="D396" s="155">
        <v>9457.0</v>
      </c>
      <c r="E396" s="171">
        <v>0.6354166666666666</v>
      </c>
      <c r="F396" s="303" t="s">
        <v>472</v>
      </c>
      <c r="G396" s="172">
        <v>18817.0</v>
      </c>
      <c r="H396" s="172">
        <v>44600.0</v>
      </c>
      <c r="I396" s="155" t="s">
        <v>100</v>
      </c>
      <c r="J396" s="155" t="s">
        <v>92</v>
      </c>
      <c r="K396" s="155" t="s">
        <v>93</v>
      </c>
      <c r="L396" s="155" t="s">
        <v>102</v>
      </c>
      <c r="M396" s="155"/>
      <c r="N396" s="155" t="s">
        <v>103</v>
      </c>
      <c r="O396" s="155" t="s">
        <v>8748</v>
      </c>
    </row>
    <row r="397" hidden="1">
      <c r="A397" s="155" t="str">
        <f t="shared" si="1"/>
        <v>1139344600</v>
      </c>
      <c r="B397" s="304">
        <v>241.0</v>
      </c>
      <c r="C397" s="287">
        <v>258.0</v>
      </c>
      <c r="D397" s="155">
        <v>11393.0</v>
      </c>
      <c r="E397" s="171">
        <v>0.5520833333333334</v>
      </c>
      <c r="F397" s="303" t="s">
        <v>444</v>
      </c>
      <c r="G397" s="172">
        <v>20624.0</v>
      </c>
      <c r="H397" s="172">
        <v>44600.0</v>
      </c>
      <c r="I397" s="155" t="s">
        <v>100</v>
      </c>
      <c r="J397" s="155" t="s">
        <v>92</v>
      </c>
      <c r="K397" s="155" t="s">
        <v>101</v>
      </c>
      <c r="L397" s="155" t="s">
        <v>102</v>
      </c>
      <c r="M397" s="155"/>
      <c r="N397" s="155" t="s">
        <v>103</v>
      </c>
      <c r="O397" s="155" t="s">
        <v>8748</v>
      </c>
    </row>
    <row r="398" hidden="1">
      <c r="A398" s="155" t="str">
        <f t="shared" si="1"/>
        <v>1266244600</v>
      </c>
      <c r="B398" s="304">
        <v>262.0</v>
      </c>
      <c r="C398" s="287">
        <v>259.0</v>
      </c>
      <c r="D398" s="155">
        <v>12662.0</v>
      </c>
      <c r="E398" s="171">
        <v>0.6458333333333334</v>
      </c>
      <c r="F398" s="303" t="s">
        <v>475</v>
      </c>
      <c r="G398" s="172">
        <v>25947.0</v>
      </c>
      <c r="H398" s="172">
        <v>44600.0</v>
      </c>
      <c r="I398" s="155" t="s">
        <v>122</v>
      </c>
      <c r="J398" s="155" t="s">
        <v>92</v>
      </c>
      <c r="K398" s="155" t="s">
        <v>93</v>
      </c>
      <c r="L398" s="155" t="s">
        <v>174</v>
      </c>
      <c r="M398" s="155"/>
      <c r="N398" s="155" t="s">
        <v>90</v>
      </c>
      <c r="O398" s="155"/>
    </row>
    <row r="399" hidden="1">
      <c r="A399" s="155" t="str">
        <f t="shared" si="1"/>
        <v>1001044600</v>
      </c>
      <c r="B399" s="304">
        <v>259.0</v>
      </c>
      <c r="C399" s="287">
        <v>260.0</v>
      </c>
      <c r="D399" s="155">
        <v>10010.0</v>
      </c>
      <c r="E399" s="171">
        <v>0.6354166666666666</v>
      </c>
      <c r="F399" s="303" t="s">
        <v>473</v>
      </c>
      <c r="G399" s="172">
        <v>17232.0</v>
      </c>
      <c r="H399" s="172">
        <v>44600.0</v>
      </c>
      <c r="I399" s="155" t="s">
        <v>86</v>
      </c>
      <c r="J399" s="155" t="s">
        <v>87</v>
      </c>
      <c r="K399" s="155" t="s">
        <v>97</v>
      </c>
      <c r="L399" s="155" t="s">
        <v>164</v>
      </c>
      <c r="M399" s="155"/>
      <c r="N399" s="155" t="s">
        <v>90</v>
      </c>
      <c r="O399" s="155"/>
    </row>
    <row r="400" hidden="1">
      <c r="A400" s="155" t="str">
        <f t="shared" si="1"/>
        <v>1604144600</v>
      </c>
      <c r="B400" s="304">
        <v>261.0</v>
      </c>
      <c r="C400" s="287">
        <v>261.0</v>
      </c>
      <c r="D400" s="155">
        <v>16041.0</v>
      </c>
      <c r="E400" s="171">
        <v>0.6458333333333334</v>
      </c>
      <c r="F400" s="303" t="s">
        <v>477</v>
      </c>
      <c r="G400" s="172">
        <v>25669.0</v>
      </c>
      <c r="H400" s="172">
        <v>44600.0</v>
      </c>
      <c r="I400" s="155" t="s">
        <v>100</v>
      </c>
      <c r="J400" s="155" t="s">
        <v>92</v>
      </c>
      <c r="K400" s="155" t="s">
        <v>93</v>
      </c>
      <c r="L400" s="155" t="s">
        <v>106</v>
      </c>
      <c r="M400" s="155"/>
      <c r="N400" s="155" t="s">
        <v>103</v>
      </c>
      <c r="O400" s="155" t="s">
        <v>8748</v>
      </c>
    </row>
    <row r="401" hidden="1">
      <c r="A401" s="155" t="str">
        <f t="shared" si="1"/>
        <v>1590644601</v>
      </c>
      <c r="B401" s="304">
        <v>263.0</v>
      </c>
      <c r="C401" s="287">
        <v>262.0</v>
      </c>
      <c r="D401" s="155">
        <v>15906.0</v>
      </c>
      <c r="E401" s="171">
        <v>0.3333333333333333</v>
      </c>
      <c r="F401" s="303" t="s">
        <v>478</v>
      </c>
      <c r="G401" s="172">
        <v>19970.0</v>
      </c>
      <c r="H401" s="172">
        <v>44601.0</v>
      </c>
      <c r="I401" s="155" t="s">
        <v>122</v>
      </c>
      <c r="J401" s="155" t="s">
        <v>92</v>
      </c>
      <c r="K401" s="155" t="s">
        <v>101</v>
      </c>
      <c r="L401" s="155" t="s">
        <v>221</v>
      </c>
      <c r="M401" s="155"/>
      <c r="N401" s="155" t="s">
        <v>90</v>
      </c>
      <c r="O401" s="155"/>
    </row>
    <row r="402" hidden="1">
      <c r="A402" s="155" t="str">
        <f t="shared" si="1"/>
        <v>1410344601</v>
      </c>
      <c r="B402" s="304">
        <v>264.0</v>
      </c>
      <c r="C402" s="287">
        <v>263.0</v>
      </c>
      <c r="D402" s="155">
        <v>14103.0</v>
      </c>
      <c r="E402" s="171">
        <v>0.34375</v>
      </c>
      <c r="F402" s="303" t="s">
        <v>480</v>
      </c>
      <c r="G402" s="172">
        <v>16960.0</v>
      </c>
      <c r="H402" s="172">
        <v>44601.0</v>
      </c>
      <c r="I402" s="155" t="s">
        <v>122</v>
      </c>
      <c r="J402" s="155" t="s">
        <v>92</v>
      </c>
      <c r="K402" s="155" t="s">
        <v>93</v>
      </c>
      <c r="L402" s="155" t="s">
        <v>147</v>
      </c>
      <c r="M402" s="155"/>
      <c r="N402" s="155" t="s">
        <v>90</v>
      </c>
      <c r="O402" s="155"/>
    </row>
    <row r="403" hidden="1">
      <c r="A403" s="155" t="str">
        <f t="shared" si="1"/>
        <v>1737244601</v>
      </c>
      <c r="B403" s="304">
        <v>269.0</v>
      </c>
      <c r="C403" s="287">
        <v>264.0</v>
      </c>
      <c r="D403" s="155">
        <v>17372.0</v>
      </c>
      <c r="E403" s="171">
        <v>0.3645833333333333</v>
      </c>
      <c r="F403" s="303" t="s">
        <v>486</v>
      </c>
      <c r="G403" s="172">
        <v>28927.0</v>
      </c>
      <c r="H403" s="172">
        <v>44601.0</v>
      </c>
      <c r="I403" s="155" t="s">
        <v>122</v>
      </c>
      <c r="J403" s="155" t="s">
        <v>87</v>
      </c>
      <c r="K403" s="155" t="s">
        <v>97</v>
      </c>
      <c r="L403" s="155" t="s">
        <v>179</v>
      </c>
      <c r="M403" s="155"/>
      <c r="N403" s="155" t="s">
        <v>90</v>
      </c>
      <c r="O403" s="155"/>
    </row>
    <row r="404" hidden="1">
      <c r="A404" s="155" t="str">
        <f t="shared" si="1"/>
        <v>1130344601</v>
      </c>
      <c r="B404" s="304">
        <v>267.0</v>
      </c>
      <c r="C404" s="287">
        <v>265.0</v>
      </c>
      <c r="D404" s="155">
        <v>11303.0</v>
      </c>
      <c r="E404" s="171">
        <v>0.3541666666666667</v>
      </c>
      <c r="F404" s="303" t="s">
        <v>484</v>
      </c>
      <c r="G404" s="172">
        <v>17223.0</v>
      </c>
      <c r="H404" s="172">
        <v>44601.0</v>
      </c>
      <c r="I404" s="155" t="s">
        <v>122</v>
      </c>
      <c r="J404" s="155" t="s">
        <v>92</v>
      </c>
      <c r="K404" s="155" t="s">
        <v>93</v>
      </c>
      <c r="L404" s="155" t="s">
        <v>147</v>
      </c>
      <c r="M404" s="155"/>
      <c r="N404" s="155" t="s">
        <v>90</v>
      </c>
      <c r="O404" s="155"/>
    </row>
    <row r="405">
      <c r="A405" s="155" t="str">
        <f t="shared" si="1"/>
        <v>1614044601</v>
      </c>
      <c r="B405" s="304">
        <v>271.0</v>
      </c>
      <c r="C405" s="287">
        <v>266.0</v>
      </c>
      <c r="D405" s="155">
        <v>16140.0</v>
      </c>
      <c r="E405" s="171">
        <v>0.3645833333333333</v>
      </c>
      <c r="F405" s="303" t="s">
        <v>488</v>
      </c>
      <c r="G405" s="172">
        <v>19835.0</v>
      </c>
      <c r="H405" s="172">
        <v>44601.0</v>
      </c>
      <c r="I405" s="155" t="s">
        <v>86</v>
      </c>
      <c r="J405" s="155" t="s">
        <v>92</v>
      </c>
      <c r="K405" s="155" t="s">
        <v>101</v>
      </c>
      <c r="L405" s="155" t="s">
        <v>147</v>
      </c>
      <c r="M405" s="155"/>
      <c r="N405" s="155" t="s">
        <v>90</v>
      </c>
      <c r="O405" s="155"/>
    </row>
    <row r="406" hidden="1">
      <c r="A406" s="155" t="str">
        <f t="shared" si="1"/>
        <v>1801244601</v>
      </c>
      <c r="B406" s="304">
        <v>270.0</v>
      </c>
      <c r="C406" s="287">
        <v>267.0</v>
      </c>
      <c r="D406" s="155">
        <v>18012.0</v>
      </c>
      <c r="E406" s="171">
        <v>0.3645833333333333</v>
      </c>
      <c r="F406" s="303" t="s">
        <v>490</v>
      </c>
      <c r="G406" s="172">
        <v>15815.0</v>
      </c>
      <c r="H406" s="172">
        <v>44601.0</v>
      </c>
      <c r="I406" s="155" t="s">
        <v>108</v>
      </c>
      <c r="J406" s="155" t="s">
        <v>87</v>
      </c>
      <c r="K406" s="155" t="s">
        <v>88</v>
      </c>
      <c r="L406" s="155" t="s">
        <v>131</v>
      </c>
      <c r="M406" s="155"/>
      <c r="N406" s="155" t="s">
        <v>103</v>
      </c>
      <c r="O406" s="155" t="s">
        <v>8748</v>
      </c>
    </row>
    <row r="407" hidden="1">
      <c r="A407" s="155" t="str">
        <f t="shared" si="1"/>
        <v>971644601</v>
      </c>
      <c r="B407" s="304">
        <v>274.0</v>
      </c>
      <c r="C407" s="287">
        <v>268.0</v>
      </c>
      <c r="D407" s="155">
        <v>9716.0</v>
      </c>
      <c r="E407" s="171">
        <v>0.375</v>
      </c>
      <c r="F407" s="303" t="s">
        <v>493</v>
      </c>
      <c r="G407" s="172">
        <v>20692.0</v>
      </c>
      <c r="H407" s="172">
        <v>44601.0</v>
      </c>
      <c r="I407" s="155" t="s">
        <v>112</v>
      </c>
      <c r="J407" s="155" t="s">
        <v>92</v>
      </c>
      <c r="K407" s="155" t="s">
        <v>93</v>
      </c>
      <c r="L407" s="155" t="s">
        <v>102</v>
      </c>
      <c r="M407" s="155"/>
      <c r="N407" s="155" t="s">
        <v>103</v>
      </c>
      <c r="O407" s="155" t="s">
        <v>8748</v>
      </c>
    </row>
    <row r="408" hidden="1">
      <c r="A408" s="155" t="str">
        <f t="shared" si="1"/>
        <v>1775944601</v>
      </c>
      <c r="B408" s="304">
        <v>266.0</v>
      </c>
      <c r="C408" s="287">
        <v>269.0</v>
      </c>
      <c r="D408" s="155">
        <v>17759.0</v>
      </c>
      <c r="E408" s="171">
        <v>0.34375</v>
      </c>
      <c r="F408" s="303" t="s">
        <v>482</v>
      </c>
      <c r="G408" s="172">
        <v>13627.0</v>
      </c>
      <c r="H408" s="172">
        <v>44601.0</v>
      </c>
      <c r="I408" s="155" t="s">
        <v>108</v>
      </c>
      <c r="J408" s="155" t="s">
        <v>87</v>
      </c>
      <c r="K408" s="155" t="s">
        <v>88</v>
      </c>
      <c r="L408" s="155" t="s">
        <v>102</v>
      </c>
      <c r="M408" s="155"/>
      <c r="N408" s="155" t="s">
        <v>103</v>
      </c>
      <c r="O408" s="155" t="s">
        <v>8748</v>
      </c>
    </row>
    <row r="409">
      <c r="A409" s="155" t="str">
        <f t="shared" si="1"/>
        <v>1120544601</v>
      </c>
      <c r="B409" s="304">
        <v>268.0</v>
      </c>
      <c r="C409" s="287">
        <v>270.0</v>
      </c>
      <c r="D409" s="155">
        <v>11205.0</v>
      </c>
      <c r="E409" s="171">
        <v>0.3645833333333333</v>
      </c>
      <c r="F409" s="303" t="s">
        <v>491</v>
      </c>
      <c r="G409" s="172">
        <v>31645.0</v>
      </c>
      <c r="H409" s="172">
        <v>44601.0</v>
      </c>
      <c r="I409" s="155" t="s">
        <v>86</v>
      </c>
      <c r="J409" s="155" t="s">
        <v>92</v>
      </c>
      <c r="K409" s="155" t="s">
        <v>93</v>
      </c>
      <c r="L409" s="155" t="s">
        <v>147</v>
      </c>
      <c r="M409" s="155"/>
      <c r="N409" s="155" t="s">
        <v>90</v>
      </c>
      <c r="O409" s="155"/>
    </row>
    <row r="410">
      <c r="A410" s="155" t="str">
        <f t="shared" si="1"/>
        <v>1734044601</v>
      </c>
      <c r="B410" s="304">
        <v>283.0</v>
      </c>
      <c r="C410" s="287">
        <v>271.0</v>
      </c>
      <c r="D410" s="155">
        <v>17340.0</v>
      </c>
      <c r="E410" s="171">
        <v>0.40625</v>
      </c>
      <c r="F410" s="303" t="s">
        <v>510</v>
      </c>
      <c r="G410" s="172">
        <v>26715.0</v>
      </c>
      <c r="H410" s="172">
        <v>44601.0</v>
      </c>
      <c r="I410" s="155" t="s">
        <v>86</v>
      </c>
      <c r="J410" s="155" t="s">
        <v>87</v>
      </c>
      <c r="K410" s="155" t="s">
        <v>97</v>
      </c>
      <c r="L410" s="155" t="s">
        <v>98</v>
      </c>
      <c r="M410" s="155"/>
      <c r="N410" s="155" t="s">
        <v>90</v>
      </c>
      <c r="O410" s="155"/>
    </row>
    <row r="411" hidden="1">
      <c r="A411" s="155" t="str">
        <f t="shared" si="1"/>
        <v>1571644601</v>
      </c>
      <c r="B411" s="304">
        <v>276.0</v>
      </c>
      <c r="C411" s="287">
        <v>272.0</v>
      </c>
      <c r="D411" s="155">
        <v>15716.0</v>
      </c>
      <c r="E411" s="171">
        <v>0.3854166666666667</v>
      </c>
      <c r="F411" s="303" t="s">
        <v>497</v>
      </c>
      <c r="G411" s="172">
        <v>22638.0</v>
      </c>
      <c r="H411" s="172">
        <v>44601.0</v>
      </c>
      <c r="I411" s="155" t="s">
        <v>122</v>
      </c>
      <c r="J411" s="155" t="s">
        <v>92</v>
      </c>
      <c r="K411" s="155" t="s">
        <v>101</v>
      </c>
      <c r="L411" s="155" t="s">
        <v>147</v>
      </c>
      <c r="M411" s="155"/>
      <c r="N411" s="155" t="s">
        <v>90</v>
      </c>
      <c r="O411" s="155"/>
    </row>
    <row r="412" hidden="1">
      <c r="A412" s="155" t="str">
        <f t="shared" si="1"/>
        <v>1704344601</v>
      </c>
      <c r="B412" s="304">
        <v>275.0</v>
      </c>
      <c r="C412" s="287">
        <v>273.0</v>
      </c>
      <c r="D412" s="155">
        <v>17043.0</v>
      </c>
      <c r="E412" s="171">
        <v>0.3854166666666667</v>
      </c>
      <c r="F412" s="303" t="s">
        <v>499</v>
      </c>
      <c r="G412" s="172">
        <v>28322.0</v>
      </c>
      <c r="H412" s="172">
        <v>44601.0</v>
      </c>
      <c r="I412" s="155" t="s">
        <v>122</v>
      </c>
      <c r="J412" s="155" t="s">
        <v>87</v>
      </c>
      <c r="K412" s="155" t="s">
        <v>97</v>
      </c>
      <c r="L412" s="155" t="s">
        <v>174</v>
      </c>
      <c r="M412" s="155"/>
      <c r="N412" s="155" t="s">
        <v>90</v>
      </c>
      <c r="O412" s="155"/>
    </row>
    <row r="413">
      <c r="A413" s="155" t="str">
        <f t="shared" si="1"/>
        <v>949344601</v>
      </c>
      <c r="B413" s="304">
        <v>272.0</v>
      </c>
      <c r="C413" s="287">
        <v>274.0</v>
      </c>
      <c r="D413" s="155">
        <v>9493.0</v>
      </c>
      <c r="E413" s="171">
        <v>0.375</v>
      </c>
      <c r="F413" s="303" t="s">
        <v>494</v>
      </c>
      <c r="G413" s="172">
        <v>20636.0</v>
      </c>
      <c r="H413" s="172">
        <v>44601.0</v>
      </c>
      <c r="I413" s="155" t="s">
        <v>86</v>
      </c>
      <c r="J413" s="155" t="s">
        <v>92</v>
      </c>
      <c r="K413" s="155" t="s">
        <v>93</v>
      </c>
      <c r="L413" s="155" t="s">
        <v>147</v>
      </c>
      <c r="M413" s="155"/>
      <c r="N413" s="155" t="s">
        <v>90</v>
      </c>
      <c r="O413" s="155"/>
    </row>
    <row r="414" hidden="1">
      <c r="A414" s="155" t="str">
        <f t="shared" si="1"/>
        <v>1254344601</v>
      </c>
      <c r="B414" s="304">
        <v>273.0</v>
      </c>
      <c r="C414" s="287">
        <v>275.0</v>
      </c>
      <c r="D414" s="155">
        <v>12543.0</v>
      </c>
      <c r="E414" s="171">
        <v>0.375</v>
      </c>
      <c r="F414" s="303" t="s">
        <v>496</v>
      </c>
      <c r="G414" s="172">
        <v>22657.0</v>
      </c>
      <c r="H414" s="172">
        <v>44601.0</v>
      </c>
      <c r="I414" s="155" t="s">
        <v>100</v>
      </c>
      <c r="J414" s="155" t="s">
        <v>87</v>
      </c>
      <c r="K414" s="155" t="s">
        <v>88</v>
      </c>
      <c r="L414" s="155" t="s">
        <v>119</v>
      </c>
      <c r="M414" s="155"/>
      <c r="N414" s="155" t="s">
        <v>103</v>
      </c>
      <c r="O414" s="155" t="s">
        <v>8748</v>
      </c>
    </row>
    <row r="415">
      <c r="A415" s="155" t="str">
        <f t="shared" si="1"/>
        <v>1806344601</v>
      </c>
      <c r="B415" s="304">
        <v>279.0</v>
      </c>
      <c r="C415" s="287">
        <v>276.0</v>
      </c>
      <c r="D415" s="155">
        <v>18063.0</v>
      </c>
      <c r="E415" s="171">
        <v>0.3958333333333333</v>
      </c>
      <c r="F415" s="303" t="s">
        <v>502</v>
      </c>
      <c r="G415" s="172">
        <v>20233.0</v>
      </c>
      <c r="H415" s="172">
        <v>44601.0</v>
      </c>
      <c r="I415" s="155" t="s">
        <v>96</v>
      </c>
      <c r="J415" s="155" t="s">
        <v>87</v>
      </c>
      <c r="K415" s="155" t="s">
        <v>88</v>
      </c>
      <c r="L415" s="155" t="s">
        <v>89</v>
      </c>
      <c r="M415" s="155"/>
      <c r="N415" s="155" t="s">
        <v>90</v>
      </c>
      <c r="O415" s="155"/>
    </row>
    <row r="416" hidden="1">
      <c r="A416" s="155" t="str">
        <f t="shared" si="1"/>
        <v>1599444601</v>
      </c>
      <c r="B416" s="304">
        <v>277.0</v>
      </c>
      <c r="C416" s="287">
        <v>277.0</v>
      </c>
      <c r="D416" s="155">
        <v>15994.0</v>
      </c>
      <c r="E416" s="171">
        <v>0.3854166666666667</v>
      </c>
      <c r="F416" s="303" t="s">
        <v>501</v>
      </c>
      <c r="G416" s="172">
        <v>13335.0</v>
      </c>
      <c r="H416" s="172">
        <v>44601.0</v>
      </c>
      <c r="I416" s="155" t="s">
        <v>100</v>
      </c>
      <c r="J416" s="155" t="s">
        <v>92</v>
      </c>
      <c r="K416" s="155" t="s">
        <v>93</v>
      </c>
      <c r="L416" s="155" t="s">
        <v>224</v>
      </c>
      <c r="M416" s="155"/>
      <c r="N416" s="155" t="s">
        <v>103</v>
      </c>
      <c r="O416" s="155" t="s">
        <v>8748</v>
      </c>
    </row>
    <row r="417" hidden="1">
      <c r="A417" s="155" t="str">
        <f t="shared" si="1"/>
        <v>1199844601</v>
      </c>
      <c r="B417" s="304">
        <v>280.0</v>
      </c>
      <c r="C417" s="287">
        <v>278.0</v>
      </c>
      <c r="D417" s="155">
        <v>11998.0</v>
      </c>
      <c r="E417" s="171">
        <v>0.3958333333333333</v>
      </c>
      <c r="F417" s="303" t="s">
        <v>504</v>
      </c>
      <c r="G417" s="172">
        <v>12569.0</v>
      </c>
      <c r="H417" s="172">
        <v>44601.0</v>
      </c>
      <c r="I417" s="155" t="s">
        <v>100</v>
      </c>
      <c r="J417" s="155" t="s">
        <v>87</v>
      </c>
      <c r="K417" s="155" t="s">
        <v>88</v>
      </c>
      <c r="L417" s="155" t="s">
        <v>113</v>
      </c>
      <c r="M417" s="155"/>
      <c r="N417" s="155" t="s">
        <v>103</v>
      </c>
      <c r="O417" s="155" t="s">
        <v>8748</v>
      </c>
    </row>
    <row r="418" hidden="1">
      <c r="A418" s="155" t="str">
        <f t="shared" si="1"/>
        <v>1064944601</v>
      </c>
      <c r="B418" s="304">
        <v>282.0</v>
      </c>
      <c r="C418" s="287">
        <v>279.0</v>
      </c>
      <c r="D418" s="155">
        <v>10649.0</v>
      </c>
      <c r="E418" s="171">
        <v>0.3958333333333333</v>
      </c>
      <c r="F418" s="303" t="s">
        <v>505</v>
      </c>
      <c r="G418" s="172">
        <v>21647.0</v>
      </c>
      <c r="H418" s="172">
        <v>44601.0</v>
      </c>
      <c r="I418" s="155" t="s">
        <v>112</v>
      </c>
      <c r="J418" s="155" t="s">
        <v>92</v>
      </c>
      <c r="K418" s="155" t="s">
        <v>93</v>
      </c>
      <c r="L418" s="155" t="s">
        <v>113</v>
      </c>
      <c r="M418" s="155"/>
      <c r="N418" s="155" t="s">
        <v>103</v>
      </c>
      <c r="O418" s="155" t="s">
        <v>8748</v>
      </c>
    </row>
    <row r="419">
      <c r="A419" s="155" t="str">
        <f t="shared" si="1"/>
        <v>1240844601</v>
      </c>
      <c r="B419" s="304">
        <v>281.0</v>
      </c>
      <c r="C419" s="287">
        <v>280.0</v>
      </c>
      <c r="D419" s="155">
        <v>12408.0</v>
      </c>
      <c r="E419" s="171">
        <v>0.3958333333333333</v>
      </c>
      <c r="F419" s="303" t="s">
        <v>506</v>
      </c>
      <c r="G419" s="172">
        <v>23198.0</v>
      </c>
      <c r="H419" s="172">
        <v>44601.0</v>
      </c>
      <c r="I419" s="155" t="s">
        <v>86</v>
      </c>
      <c r="J419" s="155" t="s">
        <v>92</v>
      </c>
      <c r="K419" s="155" t="s">
        <v>93</v>
      </c>
      <c r="L419" s="155" t="s">
        <v>117</v>
      </c>
      <c r="M419" s="155"/>
      <c r="N419" s="155" t="s">
        <v>90</v>
      </c>
      <c r="O419" s="155"/>
    </row>
    <row r="420" hidden="1">
      <c r="A420" s="155" t="str">
        <f t="shared" si="1"/>
        <v>1419444601</v>
      </c>
      <c r="B420" s="304">
        <v>278.0</v>
      </c>
      <c r="C420" s="287">
        <v>281.0</v>
      </c>
      <c r="D420" s="155">
        <v>14194.0</v>
      </c>
      <c r="E420" s="171">
        <v>0.3958333333333333</v>
      </c>
      <c r="F420" s="303" t="s">
        <v>508</v>
      </c>
      <c r="G420" s="172">
        <v>25721.0</v>
      </c>
      <c r="H420" s="172">
        <v>44601.0</v>
      </c>
      <c r="I420" s="155" t="s">
        <v>122</v>
      </c>
      <c r="J420" s="155" t="s">
        <v>87</v>
      </c>
      <c r="K420" s="155" t="s">
        <v>97</v>
      </c>
      <c r="L420" s="155" t="s">
        <v>189</v>
      </c>
      <c r="M420" s="155"/>
      <c r="N420" s="155" t="s">
        <v>90</v>
      </c>
      <c r="O420" s="155"/>
    </row>
    <row r="421" hidden="1">
      <c r="A421" s="155" t="str">
        <f t="shared" si="1"/>
        <v>1608244601</v>
      </c>
      <c r="B421" s="304">
        <v>285.0</v>
      </c>
      <c r="C421" s="287">
        <v>282.0</v>
      </c>
      <c r="D421" s="155">
        <v>16082.0</v>
      </c>
      <c r="E421" s="171">
        <v>0.4166666666666667</v>
      </c>
      <c r="F421" s="303" t="s">
        <v>514</v>
      </c>
      <c r="G421" s="172">
        <v>22883.0</v>
      </c>
      <c r="H421" s="172">
        <v>44601.0</v>
      </c>
      <c r="I421" s="155" t="s">
        <v>100</v>
      </c>
      <c r="J421" s="155" t="s">
        <v>87</v>
      </c>
      <c r="K421" s="155" t="s">
        <v>88</v>
      </c>
      <c r="L421" s="155" t="s">
        <v>224</v>
      </c>
      <c r="M421" s="155"/>
      <c r="N421" s="155" t="s">
        <v>103</v>
      </c>
      <c r="O421" s="155" t="s">
        <v>8748</v>
      </c>
    </row>
    <row r="422" hidden="1">
      <c r="A422" s="155" t="str">
        <f t="shared" si="1"/>
        <v>1572444601</v>
      </c>
      <c r="B422" s="304">
        <v>288.0</v>
      </c>
      <c r="C422" s="287">
        <v>283.0</v>
      </c>
      <c r="D422" s="155">
        <v>15724.0</v>
      </c>
      <c r="E422" s="171">
        <v>0.4375</v>
      </c>
      <c r="F422" s="303" t="s">
        <v>516</v>
      </c>
      <c r="G422" s="172">
        <v>23824.0</v>
      </c>
      <c r="H422" s="172">
        <v>44601.0</v>
      </c>
      <c r="I422" s="155" t="s">
        <v>100</v>
      </c>
      <c r="J422" s="155" t="s">
        <v>92</v>
      </c>
      <c r="K422" s="155" t="s">
        <v>93</v>
      </c>
      <c r="L422" s="155" t="s">
        <v>106</v>
      </c>
      <c r="M422" s="155"/>
      <c r="N422" s="155" t="s">
        <v>103</v>
      </c>
      <c r="O422" s="155" t="s">
        <v>8748</v>
      </c>
    </row>
    <row r="423" hidden="1">
      <c r="A423" s="155" t="str">
        <f t="shared" si="1"/>
        <v>1533544601</v>
      </c>
      <c r="B423" s="304">
        <v>284.0</v>
      </c>
      <c r="C423" s="287">
        <v>284.0</v>
      </c>
      <c r="D423" s="155">
        <v>15335.0</v>
      </c>
      <c r="E423" s="171">
        <v>0.40625</v>
      </c>
      <c r="F423" s="303" t="s">
        <v>512</v>
      </c>
      <c r="G423" s="172">
        <v>33029.0</v>
      </c>
      <c r="H423" s="172">
        <v>44601.0</v>
      </c>
      <c r="I423" s="155" t="s">
        <v>122</v>
      </c>
      <c r="J423" s="155" t="s">
        <v>92</v>
      </c>
      <c r="K423" s="155" t="s">
        <v>93</v>
      </c>
      <c r="L423" s="155" t="s">
        <v>98</v>
      </c>
      <c r="M423" s="155"/>
      <c r="N423" s="155" t="s">
        <v>90</v>
      </c>
      <c r="O423" s="155"/>
    </row>
    <row r="424" hidden="1">
      <c r="A424" s="155" t="str">
        <f t="shared" si="1"/>
        <v>1556944601</v>
      </c>
      <c r="B424" s="304">
        <v>265.0</v>
      </c>
      <c r="C424" s="287">
        <v>285.0</v>
      </c>
      <c r="D424" s="155">
        <v>15569.0</v>
      </c>
      <c r="E424" s="171">
        <v>0.34375</v>
      </c>
      <c r="F424" s="303" t="s">
        <v>483</v>
      </c>
      <c r="G424" s="172">
        <v>25170.0</v>
      </c>
      <c r="H424" s="172">
        <v>44601.0</v>
      </c>
      <c r="I424" s="155" t="s">
        <v>100</v>
      </c>
      <c r="J424" s="155" t="s">
        <v>87</v>
      </c>
      <c r="K424" s="155" t="s">
        <v>97</v>
      </c>
      <c r="L424" s="155" t="s">
        <v>106</v>
      </c>
      <c r="M424" s="155"/>
      <c r="N424" s="155" t="s">
        <v>253</v>
      </c>
      <c r="O424" s="155" t="s">
        <v>8748</v>
      </c>
    </row>
    <row r="425" hidden="1">
      <c r="A425" s="155" t="str">
        <f t="shared" si="1"/>
        <v>1589144601</v>
      </c>
      <c r="B425" s="304">
        <v>287.0</v>
      </c>
      <c r="C425" s="287">
        <v>286.0</v>
      </c>
      <c r="D425" s="155">
        <v>15891.0</v>
      </c>
      <c r="E425" s="171">
        <v>0.4375</v>
      </c>
      <c r="F425" s="303" t="s">
        <v>517</v>
      </c>
      <c r="G425" s="172">
        <v>25116.0</v>
      </c>
      <c r="H425" s="172">
        <v>44601.0</v>
      </c>
      <c r="I425" s="155" t="s">
        <v>122</v>
      </c>
      <c r="J425" s="155" t="s">
        <v>92</v>
      </c>
      <c r="K425" s="155" t="s">
        <v>101</v>
      </c>
      <c r="L425" s="155" t="s">
        <v>518</v>
      </c>
      <c r="M425" s="155"/>
      <c r="N425" s="155" t="s">
        <v>90</v>
      </c>
      <c r="O425" s="155"/>
    </row>
    <row r="426" hidden="1">
      <c r="A426" s="155" t="str">
        <f t="shared" si="1"/>
        <v>1033844601</v>
      </c>
      <c r="B426" s="304">
        <v>290.0</v>
      </c>
      <c r="C426" s="287">
        <v>287.0</v>
      </c>
      <c r="D426" s="155">
        <v>10338.0</v>
      </c>
      <c r="E426" s="171">
        <v>0.4479166666666667</v>
      </c>
      <c r="F426" s="303" t="s">
        <v>520</v>
      </c>
      <c r="G426" s="172">
        <v>34388.0</v>
      </c>
      <c r="H426" s="172">
        <v>44601.0</v>
      </c>
      <c r="I426" s="155" t="s">
        <v>122</v>
      </c>
      <c r="J426" s="155" t="s">
        <v>92</v>
      </c>
      <c r="K426" s="155" t="s">
        <v>93</v>
      </c>
      <c r="L426" s="155" t="s">
        <v>179</v>
      </c>
      <c r="M426" s="155"/>
      <c r="N426" s="155" t="s">
        <v>90</v>
      </c>
      <c r="O426" s="155"/>
    </row>
    <row r="427">
      <c r="A427" s="155" t="str">
        <f t="shared" si="1"/>
        <v>1388044601</v>
      </c>
      <c r="B427" s="304">
        <v>289.0</v>
      </c>
      <c r="C427" s="287">
        <v>288.0</v>
      </c>
      <c r="D427" s="155">
        <v>13880.0</v>
      </c>
      <c r="E427" s="171">
        <v>0.4479166666666667</v>
      </c>
      <c r="F427" s="303" t="s">
        <v>522</v>
      </c>
      <c r="G427" s="172">
        <v>18348.0</v>
      </c>
      <c r="H427" s="172">
        <v>44601.0</v>
      </c>
      <c r="I427" s="155" t="s">
        <v>86</v>
      </c>
      <c r="J427" s="155" t="s">
        <v>87</v>
      </c>
      <c r="K427" s="155" t="s">
        <v>88</v>
      </c>
      <c r="L427" s="155" t="s">
        <v>89</v>
      </c>
      <c r="M427" s="155"/>
      <c r="N427" s="155" t="s">
        <v>90</v>
      </c>
      <c r="O427" s="155"/>
    </row>
    <row r="428" hidden="1">
      <c r="A428" s="155" t="str">
        <f t="shared" si="1"/>
        <v>960844601</v>
      </c>
      <c r="B428" s="304">
        <v>292.0</v>
      </c>
      <c r="C428" s="287">
        <v>289.0</v>
      </c>
      <c r="D428" s="155">
        <v>9608.0</v>
      </c>
      <c r="E428" s="171">
        <v>0.4583333333333333</v>
      </c>
      <c r="F428" s="303" t="s">
        <v>524</v>
      </c>
      <c r="G428" s="172">
        <v>21736.0</v>
      </c>
      <c r="H428" s="172">
        <v>44601.0</v>
      </c>
      <c r="I428" s="155" t="s">
        <v>112</v>
      </c>
      <c r="J428" s="155" t="s">
        <v>87</v>
      </c>
      <c r="K428" s="155" t="s">
        <v>97</v>
      </c>
      <c r="L428" s="155" t="s">
        <v>135</v>
      </c>
      <c r="M428" s="155"/>
      <c r="N428" s="155" t="s">
        <v>103</v>
      </c>
      <c r="O428" s="155" t="s">
        <v>8748</v>
      </c>
    </row>
    <row r="429">
      <c r="A429" s="155" t="str">
        <f t="shared" si="1"/>
        <v>1643144601</v>
      </c>
      <c r="B429" s="304">
        <v>293.0</v>
      </c>
      <c r="C429" s="287">
        <v>290.0</v>
      </c>
      <c r="D429" s="155">
        <v>16431.0</v>
      </c>
      <c r="E429" s="171">
        <v>0.4583333333333333</v>
      </c>
      <c r="F429" s="303" t="s">
        <v>525</v>
      </c>
      <c r="G429" s="172">
        <v>18157.0</v>
      </c>
      <c r="H429" s="172">
        <v>44601.0</v>
      </c>
      <c r="I429" s="155" t="s">
        <v>86</v>
      </c>
      <c r="J429" s="155" t="s">
        <v>92</v>
      </c>
      <c r="K429" s="155" t="s">
        <v>93</v>
      </c>
      <c r="L429" s="155" t="s">
        <v>182</v>
      </c>
      <c r="M429" s="155"/>
      <c r="N429" s="155" t="s">
        <v>90</v>
      </c>
      <c r="O429" s="155"/>
    </row>
    <row r="430" hidden="1">
      <c r="A430" s="155" t="str">
        <f t="shared" si="1"/>
        <v>1576544601</v>
      </c>
      <c r="B430" s="304">
        <v>297.0</v>
      </c>
      <c r="C430" s="287">
        <v>291.0</v>
      </c>
      <c r="D430" s="155">
        <v>15765.0</v>
      </c>
      <c r="E430" s="171">
        <v>0.46875</v>
      </c>
      <c r="F430" s="303" t="s">
        <v>530</v>
      </c>
      <c r="G430" s="172">
        <v>23265.0</v>
      </c>
      <c r="H430" s="172">
        <v>44601.0</v>
      </c>
      <c r="I430" s="155" t="s">
        <v>112</v>
      </c>
      <c r="J430" s="155" t="s">
        <v>92</v>
      </c>
      <c r="K430" s="155" t="s">
        <v>101</v>
      </c>
      <c r="L430" s="155" t="s">
        <v>113</v>
      </c>
      <c r="M430" s="155"/>
      <c r="N430" s="155" t="s">
        <v>103</v>
      </c>
      <c r="O430" s="155" t="s">
        <v>8748</v>
      </c>
    </row>
    <row r="431" hidden="1">
      <c r="A431" s="155" t="str">
        <f t="shared" si="1"/>
        <v>1745744601</v>
      </c>
      <c r="B431" s="304">
        <v>294.0</v>
      </c>
      <c r="C431" s="287">
        <v>292.0</v>
      </c>
      <c r="D431" s="155">
        <v>17457.0</v>
      </c>
      <c r="E431" s="171">
        <v>0.4583333333333333</v>
      </c>
      <c r="F431" s="303" t="s">
        <v>527</v>
      </c>
      <c r="G431" s="172">
        <v>13539.0</v>
      </c>
      <c r="H431" s="172">
        <v>44601.0</v>
      </c>
      <c r="I431" s="155" t="s">
        <v>100</v>
      </c>
      <c r="J431" s="155" t="s">
        <v>92</v>
      </c>
      <c r="K431" s="155" t="s">
        <v>101</v>
      </c>
      <c r="L431" s="155" t="s">
        <v>131</v>
      </c>
      <c r="M431" s="155"/>
      <c r="N431" s="155" t="s">
        <v>103</v>
      </c>
      <c r="O431" s="155" t="s">
        <v>8748</v>
      </c>
    </row>
    <row r="432">
      <c r="A432" s="155" t="str">
        <f t="shared" si="1"/>
        <v>1497244601</v>
      </c>
      <c r="B432" s="304">
        <v>300.0</v>
      </c>
      <c r="C432" s="287">
        <v>293.0</v>
      </c>
      <c r="D432" s="155">
        <v>14972.0</v>
      </c>
      <c r="E432" s="171">
        <v>0.5416666666666666</v>
      </c>
      <c r="F432" s="303" t="s">
        <v>537</v>
      </c>
      <c r="G432" s="172">
        <v>25152.0</v>
      </c>
      <c r="H432" s="172">
        <v>44601.0</v>
      </c>
      <c r="I432" s="155" t="s">
        <v>86</v>
      </c>
      <c r="J432" s="155" t="s">
        <v>92</v>
      </c>
      <c r="K432" s="155" t="s">
        <v>101</v>
      </c>
      <c r="L432" s="155" t="s">
        <v>189</v>
      </c>
      <c r="M432" s="155"/>
      <c r="N432" s="155" t="s">
        <v>90</v>
      </c>
      <c r="O432" s="155"/>
    </row>
    <row r="433" hidden="1">
      <c r="A433" s="155" t="str">
        <f t="shared" si="1"/>
        <v>1723544601</v>
      </c>
      <c r="B433" s="304">
        <v>298.0</v>
      </c>
      <c r="C433" s="287">
        <v>294.0</v>
      </c>
      <c r="D433" s="155">
        <v>17235.0</v>
      </c>
      <c r="E433" s="171">
        <v>0.53125</v>
      </c>
      <c r="F433" s="303" t="s">
        <v>534</v>
      </c>
      <c r="G433" s="172">
        <v>23653.0</v>
      </c>
      <c r="H433" s="172">
        <v>44601.0</v>
      </c>
      <c r="I433" s="155" t="s">
        <v>100</v>
      </c>
      <c r="J433" s="155" t="s">
        <v>92</v>
      </c>
      <c r="K433" s="155" t="s">
        <v>93</v>
      </c>
      <c r="L433" s="155" t="s">
        <v>102</v>
      </c>
      <c r="M433" s="155"/>
      <c r="N433" s="155" t="s">
        <v>103</v>
      </c>
      <c r="O433" s="155" t="s">
        <v>8748</v>
      </c>
    </row>
    <row r="434">
      <c r="A434" s="155" t="str">
        <f t="shared" si="1"/>
        <v>954044601</v>
      </c>
      <c r="B434" s="304">
        <v>303.0</v>
      </c>
      <c r="C434" s="287">
        <v>295.0</v>
      </c>
      <c r="D434" s="155">
        <v>9540.0</v>
      </c>
      <c r="E434" s="171">
        <v>0.5625</v>
      </c>
      <c r="F434" s="303" t="s">
        <v>543</v>
      </c>
      <c r="G434" s="172">
        <v>31846.0</v>
      </c>
      <c r="H434" s="172">
        <v>44601.0</v>
      </c>
      <c r="I434" s="155" t="s">
        <v>86</v>
      </c>
      <c r="J434" s="155" t="s">
        <v>87</v>
      </c>
      <c r="K434" s="155" t="s">
        <v>97</v>
      </c>
      <c r="L434" s="155" t="s">
        <v>127</v>
      </c>
      <c r="M434" s="155"/>
      <c r="N434" s="155" t="s">
        <v>90</v>
      </c>
      <c r="O434" s="155"/>
    </row>
    <row r="435">
      <c r="A435" s="155" t="str">
        <f t="shared" si="1"/>
        <v>1100044601</v>
      </c>
      <c r="B435" s="304">
        <v>304.0</v>
      </c>
      <c r="C435" s="287">
        <v>296.0</v>
      </c>
      <c r="D435" s="155">
        <v>11000.0</v>
      </c>
      <c r="E435" s="171">
        <v>0.5625</v>
      </c>
      <c r="F435" s="303" t="s">
        <v>545</v>
      </c>
      <c r="G435" s="172">
        <v>16385.0</v>
      </c>
      <c r="H435" s="172">
        <v>44601.0</v>
      </c>
      <c r="I435" s="155" t="s">
        <v>86</v>
      </c>
      <c r="J435" s="155" t="s">
        <v>87</v>
      </c>
      <c r="K435" s="155" t="s">
        <v>97</v>
      </c>
      <c r="L435" s="155" t="s">
        <v>94</v>
      </c>
      <c r="M435" s="155"/>
      <c r="N435" s="155" t="s">
        <v>90</v>
      </c>
      <c r="O435" s="155"/>
    </row>
    <row r="436" hidden="1">
      <c r="A436" s="155" t="str">
        <f t="shared" si="1"/>
        <v>1541244601</v>
      </c>
      <c r="B436" s="304">
        <v>299.0</v>
      </c>
      <c r="C436" s="287">
        <v>297.0</v>
      </c>
      <c r="D436" s="155">
        <v>15412.0</v>
      </c>
      <c r="E436" s="171">
        <v>0.53125</v>
      </c>
      <c r="F436" s="303" t="s">
        <v>535</v>
      </c>
      <c r="G436" s="172">
        <v>9126.0</v>
      </c>
      <c r="H436" s="172">
        <v>44601.0</v>
      </c>
      <c r="I436" s="155" t="s">
        <v>122</v>
      </c>
      <c r="J436" s="155" t="s">
        <v>92</v>
      </c>
      <c r="K436" s="155" t="s">
        <v>93</v>
      </c>
      <c r="L436" s="155" t="s">
        <v>147</v>
      </c>
      <c r="M436" s="155"/>
      <c r="N436" s="155" t="s">
        <v>90</v>
      </c>
      <c r="O436" s="155"/>
    </row>
    <row r="437" hidden="1">
      <c r="A437" s="155" t="str">
        <f t="shared" si="1"/>
        <v>1683444601</v>
      </c>
      <c r="B437" s="304">
        <v>306.0</v>
      </c>
      <c r="C437" s="287">
        <v>298.0</v>
      </c>
      <c r="D437" s="155">
        <v>16834.0</v>
      </c>
      <c r="E437" s="171">
        <v>0.5625</v>
      </c>
      <c r="F437" s="303" t="s">
        <v>547</v>
      </c>
      <c r="G437" s="172">
        <v>19637.0</v>
      </c>
      <c r="H437" s="172">
        <v>44601.0</v>
      </c>
      <c r="I437" s="155" t="s">
        <v>112</v>
      </c>
      <c r="J437" s="155" t="s">
        <v>87</v>
      </c>
      <c r="K437" s="155" t="s">
        <v>88</v>
      </c>
      <c r="L437" s="155" t="s">
        <v>119</v>
      </c>
      <c r="M437" s="155"/>
      <c r="N437" s="155" t="s">
        <v>103</v>
      </c>
      <c r="O437" s="155" t="s">
        <v>8748</v>
      </c>
    </row>
    <row r="438">
      <c r="A438" s="155" t="str">
        <f t="shared" si="1"/>
        <v>1598844601</v>
      </c>
      <c r="B438" s="304">
        <v>301.0</v>
      </c>
      <c r="C438" s="287">
        <v>299.0</v>
      </c>
      <c r="D438" s="155">
        <v>15988.0</v>
      </c>
      <c r="E438" s="171">
        <v>0.5416666666666666</v>
      </c>
      <c r="F438" s="303" t="s">
        <v>539</v>
      </c>
      <c r="G438" s="172">
        <v>17400.0</v>
      </c>
      <c r="H438" s="172">
        <v>44601.0</v>
      </c>
      <c r="I438" s="155" t="s">
        <v>86</v>
      </c>
      <c r="J438" s="155" t="s">
        <v>92</v>
      </c>
      <c r="K438" s="155" t="s">
        <v>93</v>
      </c>
      <c r="L438" s="155" t="s">
        <v>89</v>
      </c>
      <c r="M438" s="155"/>
      <c r="N438" s="155" t="s">
        <v>90</v>
      </c>
      <c r="O438" s="155"/>
    </row>
    <row r="439">
      <c r="A439" s="155" t="str">
        <f t="shared" si="1"/>
        <v>1662644601</v>
      </c>
      <c r="B439" s="304">
        <v>302.0</v>
      </c>
      <c r="C439" s="287">
        <v>300.0</v>
      </c>
      <c r="D439" s="155">
        <v>16626.0</v>
      </c>
      <c r="E439" s="171">
        <v>0.5520833333333334</v>
      </c>
      <c r="F439" s="303" t="s">
        <v>541</v>
      </c>
      <c r="G439" s="172">
        <v>22990.0</v>
      </c>
      <c r="H439" s="172">
        <v>44601.0</v>
      </c>
      <c r="I439" s="155" t="s">
        <v>96</v>
      </c>
      <c r="J439" s="155" t="s">
        <v>87</v>
      </c>
      <c r="K439" s="155" t="s">
        <v>97</v>
      </c>
      <c r="L439" s="155" t="s">
        <v>115</v>
      </c>
      <c r="M439" s="155"/>
      <c r="N439" s="155" t="s">
        <v>90</v>
      </c>
      <c r="O439" s="155"/>
    </row>
    <row r="440" hidden="1">
      <c r="A440" s="155" t="str">
        <f t="shared" si="1"/>
        <v>1380044601</v>
      </c>
      <c r="B440" s="304">
        <v>307.0</v>
      </c>
      <c r="C440" s="287">
        <v>301.0</v>
      </c>
      <c r="D440" s="155">
        <v>13800.0</v>
      </c>
      <c r="E440" s="171">
        <v>0.5625</v>
      </c>
      <c r="F440" s="303" t="s">
        <v>548</v>
      </c>
      <c r="G440" s="172">
        <v>21061.0</v>
      </c>
      <c r="H440" s="172">
        <v>44601.0</v>
      </c>
      <c r="I440" s="155" t="s">
        <v>112</v>
      </c>
      <c r="J440" s="155" t="s">
        <v>92</v>
      </c>
      <c r="K440" s="155" t="s">
        <v>93</v>
      </c>
      <c r="L440" s="155" t="s">
        <v>549</v>
      </c>
      <c r="M440" s="155"/>
      <c r="N440" s="155" t="s">
        <v>103</v>
      </c>
      <c r="O440" s="155" t="s">
        <v>8748</v>
      </c>
    </row>
    <row r="441">
      <c r="A441" s="155" t="str">
        <f t="shared" si="1"/>
        <v>1557844601</v>
      </c>
      <c r="B441" s="304">
        <v>308.0</v>
      </c>
      <c r="C441" s="287">
        <v>302.0</v>
      </c>
      <c r="D441" s="155">
        <v>15578.0</v>
      </c>
      <c r="E441" s="171">
        <v>0.5729166666666666</v>
      </c>
      <c r="F441" s="303" t="s">
        <v>552</v>
      </c>
      <c r="G441" s="172">
        <v>24337.0</v>
      </c>
      <c r="H441" s="172">
        <v>44601.0</v>
      </c>
      <c r="I441" s="155" t="s">
        <v>86</v>
      </c>
      <c r="J441" s="155" t="s">
        <v>87</v>
      </c>
      <c r="K441" s="155" t="s">
        <v>97</v>
      </c>
      <c r="L441" s="155" t="s">
        <v>553</v>
      </c>
      <c r="M441" s="155"/>
      <c r="N441" s="155" t="s">
        <v>90</v>
      </c>
      <c r="O441" s="155"/>
    </row>
    <row r="442" hidden="1">
      <c r="A442" s="155" t="str">
        <f t="shared" si="1"/>
        <v>1597144601</v>
      </c>
      <c r="B442" s="304">
        <v>309.0</v>
      </c>
      <c r="C442" s="287">
        <v>303.0</v>
      </c>
      <c r="D442" s="155">
        <v>15971.0</v>
      </c>
      <c r="E442" s="171">
        <v>0.5729166666666666</v>
      </c>
      <c r="F442" s="303" t="s">
        <v>555</v>
      </c>
      <c r="G442" s="172">
        <v>26266.0</v>
      </c>
      <c r="H442" s="172">
        <v>44601.0</v>
      </c>
      <c r="I442" s="155" t="s">
        <v>100</v>
      </c>
      <c r="J442" s="155" t="s">
        <v>92</v>
      </c>
      <c r="K442" s="155" t="s">
        <v>101</v>
      </c>
      <c r="L442" s="155" t="s">
        <v>549</v>
      </c>
      <c r="M442" s="155"/>
      <c r="N442" s="155" t="s">
        <v>103</v>
      </c>
      <c r="O442" s="155" t="s">
        <v>8748</v>
      </c>
    </row>
    <row r="443">
      <c r="A443" s="155" t="str">
        <f t="shared" si="1"/>
        <v>1806044601</v>
      </c>
      <c r="B443" s="304">
        <v>305.0</v>
      </c>
      <c r="C443" s="287">
        <v>304.0</v>
      </c>
      <c r="D443" s="155">
        <v>18060.0</v>
      </c>
      <c r="E443" s="171">
        <v>0.5625</v>
      </c>
      <c r="F443" s="303" t="s">
        <v>550</v>
      </c>
      <c r="G443" s="172">
        <v>19866.0</v>
      </c>
      <c r="H443" s="172">
        <v>44601.0</v>
      </c>
      <c r="I443" s="155" t="s">
        <v>96</v>
      </c>
      <c r="J443" s="155" t="s">
        <v>87</v>
      </c>
      <c r="K443" s="155" t="s">
        <v>88</v>
      </c>
      <c r="L443" s="155" t="s">
        <v>89</v>
      </c>
      <c r="M443" s="155"/>
      <c r="N443" s="155" t="s">
        <v>90</v>
      </c>
      <c r="O443" s="155"/>
    </row>
    <row r="444">
      <c r="A444" s="155" t="str">
        <f t="shared" si="1"/>
        <v>1621644601</v>
      </c>
      <c r="B444" s="304">
        <v>311.0</v>
      </c>
      <c r="C444" s="287">
        <v>305.0</v>
      </c>
      <c r="D444" s="155">
        <v>16216.0</v>
      </c>
      <c r="E444" s="171">
        <v>0.5729166666666666</v>
      </c>
      <c r="F444" s="303" t="s">
        <v>556</v>
      </c>
      <c r="G444" s="172">
        <v>25289.0</v>
      </c>
      <c r="H444" s="172">
        <v>44601.0</v>
      </c>
      <c r="I444" s="155" t="s">
        <v>96</v>
      </c>
      <c r="J444" s="155" t="s">
        <v>87</v>
      </c>
      <c r="K444" s="155" t="s">
        <v>97</v>
      </c>
      <c r="L444" s="155" t="s">
        <v>166</v>
      </c>
      <c r="M444" s="155"/>
      <c r="N444" s="155" t="s">
        <v>90</v>
      </c>
      <c r="O444" s="155"/>
    </row>
    <row r="445">
      <c r="A445" s="155" t="str">
        <f t="shared" si="1"/>
        <v>1652144601</v>
      </c>
      <c r="B445" s="304">
        <v>315.0</v>
      </c>
      <c r="C445" s="287">
        <v>306.0</v>
      </c>
      <c r="D445" s="155">
        <v>16521.0</v>
      </c>
      <c r="E445" s="171">
        <v>0.59375</v>
      </c>
      <c r="F445" s="303" t="s">
        <v>560</v>
      </c>
      <c r="G445" s="172">
        <v>19307.0</v>
      </c>
      <c r="H445" s="172">
        <v>44601.0</v>
      </c>
      <c r="I445" s="155" t="s">
        <v>86</v>
      </c>
      <c r="J445" s="155" t="s">
        <v>92</v>
      </c>
      <c r="K445" s="155" t="s">
        <v>93</v>
      </c>
      <c r="L445" s="155" t="s">
        <v>117</v>
      </c>
      <c r="M445" s="155"/>
      <c r="N445" s="155" t="s">
        <v>90</v>
      </c>
      <c r="O445" s="155"/>
    </row>
    <row r="446" hidden="1">
      <c r="A446" s="155" t="str">
        <f t="shared" si="1"/>
        <v>989244601</v>
      </c>
      <c r="B446" s="304">
        <v>314.0</v>
      </c>
      <c r="C446" s="287">
        <v>307.0</v>
      </c>
      <c r="D446" s="155">
        <v>9892.0</v>
      </c>
      <c r="E446" s="171">
        <v>0.59375</v>
      </c>
      <c r="F446" s="303" t="s">
        <v>562</v>
      </c>
      <c r="G446" s="172">
        <v>24543.0</v>
      </c>
      <c r="H446" s="172">
        <v>44601.0</v>
      </c>
      <c r="I446" s="155" t="s">
        <v>122</v>
      </c>
      <c r="J446" s="155" t="s">
        <v>92</v>
      </c>
      <c r="K446" s="155" t="s">
        <v>101</v>
      </c>
      <c r="L446" s="155" t="s">
        <v>147</v>
      </c>
      <c r="M446" s="155"/>
      <c r="N446" s="155" t="s">
        <v>90</v>
      </c>
      <c r="O446" s="155"/>
    </row>
    <row r="447" hidden="1">
      <c r="A447" s="155" t="str">
        <f t="shared" si="1"/>
        <v>1802244601</v>
      </c>
      <c r="B447" s="304">
        <v>313.0</v>
      </c>
      <c r="C447" s="287">
        <v>308.0</v>
      </c>
      <c r="D447" s="155">
        <v>18022.0</v>
      </c>
      <c r="E447" s="171">
        <v>0.59375</v>
      </c>
      <c r="F447" s="303" t="s">
        <v>564</v>
      </c>
      <c r="G447" s="172">
        <v>19421.0</v>
      </c>
      <c r="H447" s="172">
        <v>44601.0</v>
      </c>
      <c r="I447" s="155" t="s">
        <v>129</v>
      </c>
      <c r="J447" s="155" t="s">
        <v>87</v>
      </c>
      <c r="K447" s="155" t="s">
        <v>88</v>
      </c>
      <c r="L447" s="155" t="s">
        <v>102</v>
      </c>
      <c r="M447" s="155"/>
      <c r="N447" s="155" t="s">
        <v>103</v>
      </c>
      <c r="O447" s="155"/>
    </row>
    <row r="448" hidden="1">
      <c r="A448" s="155" t="str">
        <f t="shared" si="1"/>
        <v>1384844601</v>
      </c>
      <c r="B448" s="304">
        <v>317.0</v>
      </c>
      <c r="C448" s="287">
        <v>309.0</v>
      </c>
      <c r="D448" s="155">
        <v>13848.0</v>
      </c>
      <c r="E448" s="171">
        <v>0.6041666666666666</v>
      </c>
      <c r="F448" s="303" t="s">
        <v>565</v>
      </c>
      <c r="G448" s="172">
        <v>16483.0</v>
      </c>
      <c r="H448" s="172">
        <v>44601.0</v>
      </c>
      <c r="I448" s="155" t="s">
        <v>100</v>
      </c>
      <c r="J448" s="155" t="s">
        <v>92</v>
      </c>
      <c r="K448" s="155" t="s">
        <v>93</v>
      </c>
      <c r="L448" s="155" t="s">
        <v>135</v>
      </c>
      <c r="M448" s="155"/>
      <c r="N448" s="155" t="s">
        <v>103</v>
      </c>
      <c r="O448" s="155" t="s">
        <v>8748</v>
      </c>
    </row>
    <row r="449">
      <c r="A449" s="155" t="str">
        <f t="shared" si="1"/>
        <v>1682944601</v>
      </c>
      <c r="B449" s="304">
        <v>316.0</v>
      </c>
      <c r="C449" s="287">
        <v>310.0</v>
      </c>
      <c r="D449" s="155">
        <v>16829.0</v>
      </c>
      <c r="E449" s="171">
        <v>0.6041666666666666</v>
      </c>
      <c r="F449" s="303" t="s">
        <v>566</v>
      </c>
      <c r="G449" s="172">
        <v>25909.0</v>
      </c>
      <c r="H449" s="172">
        <v>44601.0</v>
      </c>
      <c r="I449" s="155" t="s">
        <v>96</v>
      </c>
      <c r="J449" s="155" t="s">
        <v>87</v>
      </c>
      <c r="K449" s="155" t="s">
        <v>97</v>
      </c>
      <c r="L449" s="303" t="s">
        <v>567</v>
      </c>
      <c r="M449" s="155"/>
      <c r="N449" s="155" t="s">
        <v>90</v>
      </c>
      <c r="O449" s="155"/>
    </row>
    <row r="450" hidden="1">
      <c r="A450" s="155" t="str">
        <f t="shared" si="1"/>
        <v>1167044601</v>
      </c>
      <c r="B450" s="304">
        <v>286.0</v>
      </c>
      <c r="C450" s="287">
        <v>311.0</v>
      </c>
      <c r="D450" s="155">
        <v>11670.0</v>
      </c>
      <c r="E450" s="171">
        <v>0.4270833333333333</v>
      </c>
      <c r="F450" s="303" t="s">
        <v>515</v>
      </c>
      <c r="G450" s="172">
        <v>20486.0</v>
      </c>
      <c r="H450" s="172">
        <v>44601.0</v>
      </c>
      <c r="I450" s="155" t="s">
        <v>112</v>
      </c>
      <c r="J450" s="155" t="s">
        <v>87</v>
      </c>
      <c r="K450" s="155" t="s">
        <v>97</v>
      </c>
      <c r="L450" s="155" t="s">
        <v>102</v>
      </c>
      <c r="M450" s="155"/>
      <c r="N450" s="155" t="s">
        <v>103</v>
      </c>
      <c r="O450" s="155" t="s">
        <v>8748</v>
      </c>
    </row>
    <row r="451">
      <c r="A451" s="155" t="str">
        <f t="shared" si="1"/>
        <v>1710544601</v>
      </c>
      <c r="B451" s="304">
        <v>291.0</v>
      </c>
      <c r="C451" s="287">
        <v>312.0</v>
      </c>
      <c r="D451" s="155">
        <v>17105.0</v>
      </c>
      <c r="E451" s="171">
        <v>0.4583333333333333</v>
      </c>
      <c r="F451" s="303" t="s">
        <v>528</v>
      </c>
      <c r="G451" s="172">
        <v>25263.0</v>
      </c>
      <c r="H451" s="172">
        <v>44601.0</v>
      </c>
      <c r="I451" s="155" t="s">
        <v>86</v>
      </c>
      <c r="J451" s="155" t="s">
        <v>87</v>
      </c>
      <c r="K451" s="155" t="s">
        <v>97</v>
      </c>
      <c r="L451" s="155" t="s">
        <v>174</v>
      </c>
      <c r="M451" s="155"/>
      <c r="N451" s="155" t="s">
        <v>90</v>
      </c>
      <c r="O451" s="155"/>
    </row>
    <row r="452">
      <c r="A452" s="155" t="str">
        <f t="shared" si="1"/>
        <v>1602744601</v>
      </c>
      <c r="B452" s="304">
        <v>295.0</v>
      </c>
      <c r="C452" s="287">
        <v>313.0</v>
      </c>
      <c r="D452" s="155">
        <v>16027.0</v>
      </c>
      <c r="E452" s="171">
        <v>0.46875</v>
      </c>
      <c r="F452" s="303" t="s">
        <v>531</v>
      </c>
      <c r="G452" s="172">
        <v>30414.0</v>
      </c>
      <c r="H452" s="172">
        <v>44601.0</v>
      </c>
      <c r="I452" s="155" t="s">
        <v>86</v>
      </c>
      <c r="J452" s="155" t="s">
        <v>87</v>
      </c>
      <c r="K452" s="155" t="s">
        <v>97</v>
      </c>
      <c r="L452" s="155" t="s">
        <v>308</v>
      </c>
      <c r="M452" s="155"/>
      <c r="N452" s="155" t="s">
        <v>90</v>
      </c>
      <c r="O452" s="155"/>
    </row>
    <row r="453" hidden="1">
      <c r="A453" s="155" t="str">
        <f t="shared" si="1"/>
        <v>1803744601</v>
      </c>
      <c r="B453" s="304">
        <v>296.0</v>
      </c>
      <c r="C453" s="287">
        <v>314.0</v>
      </c>
      <c r="D453" s="155">
        <v>18037.0</v>
      </c>
      <c r="E453" s="171">
        <v>0.46875</v>
      </c>
      <c r="F453" s="303" t="s">
        <v>533</v>
      </c>
      <c r="G453" s="172">
        <v>20346.0</v>
      </c>
      <c r="H453" s="172">
        <v>44601.0</v>
      </c>
      <c r="I453" s="155" t="s">
        <v>108</v>
      </c>
      <c r="J453" s="155" t="s">
        <v>87</v>
      </c>
      <c r="K453" s="155" t="s">
        <v>88</v>
      </c>
      <c r="L453" s="155" t="s">
        <v>102</v>
      </c>
      <c r="M453" s="155"/>
      <c r="N453" s="155" t="s">
        <v>103</v>
      </c>
      <c r="O453" s="155" t="s">
        <v>8748</v>
      </c>
    </row>
    <row r="454" hidden="1">
      <c r="A454" s="155" t="str">
        <f t="shared" si="1"/>
        <v>1555644601</v>
      </c>
      <c r="B454" s="304">
        <v>312.0</v>
      </c>
      <c r="C454" s="287">
        <v>315.0</v>
      </c>
      <c r="D454" s="155">
        <v>15556.0</v>
      </c>
      <c r="E454" s="171">
        <v>0.5833333333333334</v>
      </c>
      <c r="F454" s="303" t="s">
        <v>559</v>
      </c>
      <c r="G454" s="172">
        <v>12814.0</v>
      </c>
      <c r="H454" s="172">
        <v>44601.0</v>
      </c>
      <c r="I454" s="155" t="s">
        <v>100</v>
      </c>
      <c r="J454" s="155" t="s">
        <v>92</v>
      </c>
      <c r="K454" s="155" t="s">
        <v>101</v>
      </c>
      <c r="L454" s="155" t="s">
        <v>131</v>
      </c>
      <c r="M454" s="155"/>
      <c r="N454" s="155" t="s">
        <v>103</v>
      </c>
      <c r="O454" s="155" t="s">
        <v>8748</v>
      </c>
    </row>
    <row r="455" hidden="1">
      <c r="A455" s="155" t="str">
        <f t="shared" si="1"/>
        <v>1749244601</v>
      </c>
      <c r="B455" s="304">
        <v>310.0</v>
      </c>
      <c r="C455" s="287">
        <v>316.0</v>
      </c>
      <c r="D455" s="155">
        <v>17492.0</v>
      </c>
      <c r="E455" s="171">
        <v>0.5729166666666666</v>
      </c>
      <c r="F455" s="303" t="s">
        <v>558</v>
      </c>
      <c r="G455" s="172">
        <v>14490.0</v>
      </c>
      <c r="H455" s="172">
        <v>44601.0</v>
      </c>
      <c r="I455" s="155" t="s">
        <v>100</v>
      </c>
      <c r="J455" s="155" t="s">
        <v>92</v>
      </c>
      <c r="K455" s="155" t="s">
        <v>101</v>
      </c>
      <c r="L455" s="155" t="s">
        <v>192</v>
      </c>
      <c r="M455" s="155"/>
      <c r="N455" s="155" t="s">
        <v>103</v>
      </c>
      <c r="O455" s="155" t="s">
        <v>8748</v>
      </c>
    </row>
    <row r="456" hidden="1">
      <c r="A456" s="155" t="str">
        <f t="shared" si="1"/>
        <v>1693744601</v>
      </c>
      <c r="B456" s="304">
        <v>319.0</v>
      </c>
      <c r="C456" s="287">
        <v>317.0</v>
      </c>
      <c r="D456" s="155">
        <v>16937.0</v>
      </c>
      <c r="E456" s="171">
        <v>0.625</v>
      </c>
      <c r="F456" s="303" t="s">
        <v>571</v>
      </c>
      <c r="G456" s="172">
        <v>22909.0</v>
      </c>
      <c r="H456" s="172">
        <v>44601.0</v>
      </c>
      <c r="I456" s="155" t="s">
        <v>129</v>
      </c>
      <c r="J456" s="155" t="s">
        <v>92</v>
      </c>
      <c r="K456" s="155" t="s">
        <v>93</v>
      </c>
      <c r="L456" s="155" t="s">
        <v>106</v>
      </c>
      <c r="M456" s="155"/>
      <c r="N456" s="155" t="s">
        <v>103</v>
      </c>
      <c r="O456" s="155"/>
    </row>
    <row r="457">
      <c r="A457" s="155" t="str">
        <f t="shared" si="1"/>
        <v>1290244601</v>
      </c>
      <c r="B457" s="304">
        <v>318.0</v>
      </c>
      <c r="C457" s="287">
        <v>318.0</v>
      </c>
      <c r="D457" s="155">
        <v>12902.0</v>
      </c>
      <c r="E457" s="171">
        <v>0.6145833333333334</v>
      </c>
      <c r="F457" s="303" t="s">
        <v>569</v>
      </c>
      <c r="G457" s="172">
        <v>22034.0</v>
      </c>
      <c r="H457" s="172">
        <v>44601.0</v>
      </c>
      <c r="I457" s="155" t="s">
        <v>86</v>
      </c>
      <c r="J457" s="155" t="s">
        <v>92</v>
      </c>
      <c r="K457" s="155" t="s">
        <v>93</v>
      </c>
      <c r="L457" s="155" t="s">
        <v>174</v>
      </c>
      <c r="M457" s="155"/>
      <c r="N457" s="155" t="s">
        <v>90</v>
      </c>
      <c r="O457" s="155"/>
    </row>
    <row r="458" hidden="1">
      <c r="A458" s="155" t="str">
        <f t="shared" si="1"/>
        <v>924544602</v>
      </c>
      <c r="B458" s="304">
        <v>322.0</v>
      </c>
      <c r="C458" s="287">
        <v>319.0</v>
      </c>
      <c r="D458" s="155">
        <v>9245.0</v>
      </c>
      <c r="E458" s="171">
        <v>0.3333333333333333</v>
      </c>
      <c r="F458" s="303" t="s">
        <v>573</v>
      </c>
      <c r="G458" s="172">
        <v>16580.0</v>
      </c>
      <c r="H458" s="172">
        <v>44602.0</v>
      </c>
      <c r="I458" s="155" t="s">
        <v>122</v>
      </c>
      <c r="J458" s="155" t="s">
        <v>92</v>
      </c>
      <c r="K458" s="155" t="s">
        <v>93</v>
      </c>
      <c r="L458" s="155" t="s">
        <v>94</v>
      </c>
      <c r="M458" s="155"/>
      <c r="N458" s="155" t="s">
        <v>90</v>
      </c>
      <c r="O458" s="155"/>
    </row>
    <row r="459" hidden="1">
      <c r="A459" s="155" t="str">
        <f t="shared" si="1"/>
        <v>1226444602</v>
      </c>
      <c r="B459" s="304">
        <v>323.0</v>
      </c>
      <c r="C459" s="287">
        <v>320.0</v>
      </c>
      <c r="D459" s="155">
        <v>12264.0</v>
      </c>
      <c r="E459" s="171">
        <v>0.3333333333333333</v>
      </c>
      <c r="F459" s="303" t="s">
        <v>575</v>
      </c>
      <c r="G459" s="172">
        <v>13630.0</v>
      </c>
      <c r="H459" s="172">
        <v>44602.0</v>
      </c>
      <c r="I459" s="155" t="s">
        <v>112</v>
      </c>
      <c r="J459" s="155" t="s">
        <v>92</v>
      </c>
      <c r="K459" s="155" t="s">
        <v>93</v>
      </c>
      <c r="L459" s="155" t="s">
        <v>131</v>
      </c>
      <c r="M459" s="155"/>
      <c r="N459" s="155" t="s">
        <v>103</v>
      </c>
      <c r="O459" s="155" t="s">
        <v>8748</v>
      </c>
    </row>
    <row r="460" hidden="1">
      <c r="A460" s="155" t="str">
        <f t="shared" si="1"/>
        <v>1808544602</v>
      </c>
      <c r="B460" s="304">
        <v>324.0</v>
      </c>
      <c r="C460" s="287">
        <v>321.0</v>
      </c>
      <c r="D460" s="155">
        <v>18085.0</v>
      </c>
      <c r="E460" s="171">
        <v>0.34375</v>
      </c>
      <c r="F460" s="303" t="s">
        <v>579</v>
      </c>
      <c r="G460" s="172">
        <v>23129.0</v>
      </c>
      <c r="H460" s="172">
        <v>44602.0</v>
      </c>
      <c r="I460" s="155" t="s">
        <v>108</v>
      </c>
      <c r="J460" s="155" t="s">
        <v>87</v>
      </c>
      <c r="K460" s="155" t="s">
        <v>88</v>
      </c>
      <c r="L460" s="155" t="s">
        <v>131</v>
      </c>
      <c r="M460" s="155"/>
      <c r="N460" s="155" t="s">
        <v>103</v>
      </c>
      <c r="O460" s="155" t="s">
        <v>8748</v>
      </c>
    </row>
    <row r="461" hidden="1">
      <c r="A461" s="155" t="str">
        <f t="shared" si="1"/>
        <v>1530944602</v>
      </c>
      <c r="B461" s="304">
        <v>328.0</v>
      </c>
      <c r="C461" s="287">
        <v>322.0</v>
      </c>
      <c r="D461" s="155">
        <v>15309.0</v>
      </c>
      <c r="E461" s="171">
        <v>0.3541666666666667</v>
      </c>
      <c r="F461" s="303" t="s">
        <v>583</v>
      </c>
      <c r="G461" s="172">
        <v>22714.0</v>
      </c>
      <c r="H461" s="172">
        <v>44602.0</v>
      </c>
      <c r="I461" s="155" t="s">
        <v>112</v>
      </c>
      <c r="J461" s="155" t="s">
        <v>87</v>
      </c>
      <c r="K461" s="155" t="s">
        <v>88</v>
      </c>
      <c r="L461" s="155" t="s">
        <v>113</v>
      </c>
      <c r="M461" s="155"/>
      <c r="N461" s="155" t="s">
        <v>103</v>
      </c>
      <c r="O461" s="155" t="s">
        <v>8748</v>
      </c>
    </row>
    <row r="462">
      <c r="A462" s="155" t="str">
        <f t="shared" si="1"/>
        <v>1440644602</v>
      </c>
      <c r="B462" s="304">
        <v>326.0</v>
      </c>
      <c r="C462" s="287">
        <v>323.0</v>
      </c>
      <c r="D462" s="155">
        <v>14406.0</v>
      </c>
      <c r="E462" s="171">
        <v>0.34375</v>
      </c>
      <c r="F462" s="303" t="s">
        <v>580</v>
      </c>
      <c r="G462" s="172">
        <v>28161.0</v>
      </c>
      <c r="H462" s="172">
        <v>44602.0</v>
      </c>
      <c r="I462" s="155" t="s">
        <v>86</v>
      </c>
      <c r="J462" s="155" t="s">
        <v>92</v>
      </c>
      <c r="K462" s="155" t="s">
        <v>93</v>
      </c>
      <c r="L462" s="155" t="s">
        <v>262</v>
      </c>
      <c r="M462" s="155"/>
      <c r="N462" s="155" t="s">
        <v>90</v>
      </c>
      <c r="O462" s="155"/>
    </row>
    <row r="463" hidden="1">
      <c r="A463" s="155" t="str">
        <f t="shared" si="1"/>
        <v>1010144602</v>
      </c>
      <c r="B463" s="304">
        <v>320.0</v>
      </c>
      <c r="C463" s="287">
        <v>324.0</v>
      </c>
      <c r="D463" s="155">
        <v>10101.0</v>
      </c>
      <c r="E463" s="171">
        <v>0.3125</v>
      </c>
      <c r="F463" s="303" t="s">
        <v>572</v>
      </c>
      <c r="G463" s="172">
        <v>21656.0</v>
      </c>
      <c r="H463" s="172">
        <v>44602.0</v>
      </c>
      <c r="I463" s="155" t="s">
        <v>100</v>
      </c>
      <c r="J463" s="155" t="s">
        <v>87</v>
      </c>
      <c r="K463" s="155" t="s">
        <v>88</v>
      </c>
      <c r="L463" s="155" t="s">
        <v>102</v>
      </c>
      <c r="M463" s="155"/>
      <c r="N463" s="155" t="s">
        <v>103</v>
      </c>
      <c r="O463" s="155" t="s">
        <v>8748</v>
      </c>
    </row>
    <row r="464">
      <c r="A464" s="155" t="str">
        <f t="shared" si="1"/>
        <v>1507544602</v>
      </c>
      <c r="B464" s="304">
        <v>329.0</v>
      </c>
      <c r="C464" s="287">
        <v>325.0</v>
      </c>
      <c r="D464" s="155">
        <v>15075.0</v>
      </c>
      <c r="E464" s="171">
        <v>0.3541666666666667</v>
      </c>
      <c r="F464" s="303" t="s">
        <v>584</v>
      </c>
      <c r="G464" s="172">
        <v>19774.0</v>
      </c>
      <c r="H464" s="172">
        <v>44602.0</v>
      </c>
      <c r="I464" s="155" t="s">
        <v>86</v>
      </c>
      <c r="J464" s="155" t="s">
        <v>92</v>
      </c>
      <c r="K464" s="155" t="s">
        <v>93</v>
      </c>
      <c r="L464" s="155" t="s">
        <v>89</v>
      </c>
      <c r="M464" s="155"/>
      <c r="N464" s="155" t="s">
        <v>90</v>
      </c>
      <c r="O464" s="155"/>
    </row>
    <row r="465" hidden="1">
      <c r="A465" s="155" t="str">
        <f t="shared" si="1"/>
        <v>1580344602</v>
      </c>
      <c r="B465" s="304">
        <v>321.0</v>
      </c>
      <c r="C465" s="287">
        <v>326.0</v>
      </c>
      <c r="D465" s="155">
        <v>15803.0</v>
      </c>
      <c r="E465" s="171">
        <v>0.3333333333333333</v>
      </c>
      <c r="F465" s="303" t="s">
        <v>576</v>
      </c>
      <c r="G465" s="172">
        <v>23681.0</v>
      </c>
      <c r="H465" s="172">
        <v>44602.0</v>
      </c>
      <c r="I465" s="155" t="s">
        <v>122</v>
      </c>
      <c r="J465" s="155" t="s">
        <v>92</v>
      </c>
      <c r="K465" s="155" t="s">
        <v>101</v>
      </c>
      <c r="L465" s="155" t="s">
        <v>577</v>
      </c>
      <c r="M465" s="155"/>
      <c r="N465" s="155" t="s">
        <v>90</v>
      </c>
      <c r="O465" s="155"/>
    </row>
    <row r="466">
      <c r="A466" s="155" t="str">
        <f t="shared" si="1"/>
        <v>1238144602</v>
      </c>
      <c r="B466" s="304">
        <v>330.0</v>
      </c>
      <c r="C466" s="287">
        <v>327.0</v>
      </c>
      <c r="D466" s="155">
        <v>12381.0</v>
      </c>
      <c r="E466" s="171">
        <v>0.3645833333333333</v>
      </c>
      <c r="F466" s="303" t="s">
        <v>587</v>
      </c>
      <c r="G466" s="172">
        <v>26666.0</v>
      </c>
      <c r="H466" s="172">
        <v>44602.0</v>
      </c>
      <c r="I466" s="155" t="s">
        <v>86</v>
      </c>
      <c r="J466" s="155" t="s">
        <v>87</v>
      </c>
      <c r="K466" s="155" t="s">
        <v>97</v>
      </c>
      <c r="L466" s="155" t="s">
        <v>221</v>
      </c>
      <c r="M466" s="155"/>
      <c r="N466" s="155" t="s">
        <v>90</v>
      </c>
      <c r="O466" s="155"/>
    </row>
    <row r="467">
      <c r="A467" s="155" t="str">
        <f t="shared" si="1"/>
        <v>1587944602</v>
      </c>
      <c r="B467" s="304">
        <v>332.0</v>
      </c>
      <c r="C467" s="287">
        <v>328.0</v>
      </c>
      <c r="D467" s="155">
        <v>15879.0</v>
      </c>
      <c r="E467" s="171">
        <v>0.375</v>
      </c>
      <c r="F467" s="303" t="s">
        <v>589</v>
      </c>
      <c r="G467" s="172">
        <v>28372.0</v>
      </c>
      <c r="H467" s="172">
        <v>44602.0</v>
      </c>
      <c r="I467" s="155" t="s">
        <v>86</v>
      </c>
      <c r="J467" s="155" t="s">
        <v>92</v>
      </c>
      <c r="K467" s="155" t="s">
        <v>93</v>
      </c>
      <c r="L467" s="155" t="s">
        <v>147</v>
      </c>
      <c r="M467" s="155"/>
      <c r="N467" s="155" t="s">
        <v>90</v>
      </c>
      <c r="O467" s="155"/>
    </row>
    <row r="468" hidden="1">
      <c r="A468" s="155" t="str">
        <f t="shared" si="1"/>
        <v>1210244602</v>
      </c>
      <c r="B468" s="304">
        <v>327.0</v>
      </c>
      <c r="C468" s="287">
        <v>329.0</v>
      </c>
      <c r="D468" s="155">
        <v>12102.0</v>
      </c>
      <c r="E468" s="171">
        <v>0.3541666666666667</v>
      </c>
      <c r="F468" s="303" t="s">
        <v>586</v>
      </c>
      <c r="G468" s="172">
        <v>17055.0</v>
      </c>
      <c r="H468" s="172">
        <v>44602.0</v>
      </c>
      <c r="I468" s="155" t="s">
        <v>100</v>
      </c>
      <c r="J468" s="155" t="s">
        <v>92</v>
      </c>
      <c r="K468" s="155" t="s">
        <v>101</v>
      </c>
      <c r="L468" s="155" t="s">
        <v>131</v>
      </c>
      <c r="M468" s="155"/>
      <c r="N468" s="155" t="s">
        <v>90</v>
      </c>
      <c r="O468" s="155"/>
    </row>
    <row r="469" hidden="1">
      <c r="A469" s="155" t="str">
        <f t="shared" si="1"/>
        <v>937844602</v>
      </c>
      <c r="B469" s="304">
        <v>334.0</v>
      </c>
      <c r="C469" s="287">
        <v>330.0</v>
      </c>
      <c r="D469" s="155">
        <v>9378.0</v>
      </c>
      <c r="E469" s="171">
        <v>0.3854166666666667</v>
      </c>
      <c r="F469" s="303" t="s">
        <v>593</v>
      </c>
      <c r="G469" s="172">
        <v>15869.0</v>
      </c>
      <c r="H469" s="172">
        <v>44602.0</v>
      </c>
      <c r="I469" s="155" t="s">
        <v>100</v>
      </c>
      <c r="J469" s="155" t="s">
        <v>87</v>
      </c>
      <c r="K469" s="155" t="s">
        <v>97</v>
      </c>
      <c r="L469" s="155" t="s">
        <v>131</v>
      </c>
      <c r="M469" s="155"/>
      <c r="N469" s="155" t="s">
        <v>103</v>
      </c>
      <c r="O469" s="155" t="s">
        <v>8748</v>
      </c>
    </row>
    <row r="470" hidden="1">
      <c r="A470" s="155" t="str">
        <f t="shared" si="1"/>
        <v>1046744602</v>
      </c>
      <c r="B470" s="304">
        <v>331.0</v>
      </c>
      <c r="C470" s="287">
        <v>331.0</v>
      </c>
      <c r="D470" s="155">
        <v>10467.0</v>
      </c>
      <c r="E470" s="171">
        <v>0.375</v>
      </c>
      <c r="F470" s="303" t="s">
        <v>591</v>
      </c>
      <c r="G470" s="172">
        <v>18038.0</v>
      </c>
      <c r="H470" s="172">
        <v>44602.0</v>
      </c>
      <c r="I470" s="155" t="s">
        <v>100</v>
      </c>
      <c r="J470" s="155" t="s">
        <v>92</v>
      </c>
      <c r="K470" s="155" t="s">
        <v>101</v>
      </c>
      <c r="L470" s="155" t="s">
        <v>102</v>
      </c>
      <c r="M470" s="155"/>
      <c r="N470" s="155" t="s">
        <v>103</v>
      </c>
      <c r="O470" s="155" t="s">
        <v>8748</v>
      </c>
    </row>
    <row r="471">
      <c r="A471" s="155" t="str">
        <f t="shared" si="1"/>
        <v>1480244602</v>
      </c>
      <c r="B471" s="304">
        <v>338.0</v>
      </c>
      <c r="C471" s="287">
        <v>332.0</v>
      </c>
      <c r="D471" s="155">
        <v>14802.0</v>
      </c>
      <c r="E471" s="171">
        <v>0.3958333333333333</v>
      </c>
      <c r="F471" s="303" t="s">
        <v>594</v>
      </c>
      <c r="G471" s="172">
        <v>33158.0</v>
      </c>
      <c r="H471" s="172">
        <v>44602.0</v>
      </c>
      <c r="I471" s="155" t="s">
        <v>86</v>
      </c>
      <c r="J471" s="155" t="s">
        <v>92</v>
      </c>
      <c r="K471" s="155" t="s">
        <v>101</v>
      </c>
      <c r="L471" s="155" t="s">
        <v>179</v>
      </c>
      <c r="M471" s="155"/>
      <c r="N471" s="155" t="s">
        <v>90</v>
      </c>
      <c r="O471" s="155"/>
    </row>
    <row r="472">
      <c r="A472" s="155" t="str">
        <f t="shared" si="1"/>
        <v>1808044602</v>
      </c>
      <c r="B472" s="304">
        <v>335.0</v>
      </c>
      <c r="C472" s="287">
        <v>333.0</v>
      </c>
      <c r="D472" s="155">
        <v>18080.0</v>
      </c>
      <c r="E472" s="171">
        <v>0.3958333333333333</v>
      </c>
      <c r="F472" s="303" t="s">
        <v>596</v>
      </c>
      <c r="G472" s="172">
        <v>24514.0</v>
      </c>
      <c r="H472" s="172">
        <v>44602.0</v>
      </c>
      <c r="I472" s="155" t="s">
        <v>96</v>
      </c>
      <c r="J472" s="155" t="s">
        <v>87</v>
      </c>
      <c r="K472" s="155" t="s">
        <v>88</v>
      </c>
      <c r="L472" s="155" t="s">
        <v>89</v>
      </c>
      <c r="M472" s="155"/>
      <c r="N472" s="155" t="s">
        <v>90</v>
      </c>
      <c r="O472" s="155"/>
    </row>
    <row r="473">
      <c r="A473" s="155" t="str">
        <f t="shared" si="1"/>
        <v>947944602</v>
      </c>
      <c r="B473" s="304">
        <v>340.0</v>
      </c>
      <c r="C473" s="287">
        <v>334.0</v>
      </c>
      <c r="D473" s="155">
        <v>9479.0</v>
      </c>
      <c r="E473" s="171">
        <v>0.3958333333333333</v>
      </c>
      <c r="F473" s="303" t="s">
        <v>598</v>
      </c>
      <c r="G473" s="172">
        <v>19225.0</v>
      </c>
      <c r="H473" s="172">
        <v>44602.0</v>
      </c>
      <c r="I473" s="155" t="s">
        <v>86</v>
      </c>
      <c r="J473" s="155" t="s">
        <v>92</v>
      </c>
      <c r="K473" s="155" t="s">
        <v>93</v>
      </c>
      <c r="L473" s="155" t="s">
        <v>89</v>
      </c>
      <c r="M473" s="155"/>
      <c r="N473" s="155" t="s">
        <v>90</v>
      </c>
      <c r="O473" s="155"/>
    </row>
    <row r="474">
      <c r="A474" s="155" t="str">
        <f t="shared" si="1"/>
        <v>1412644602</v>
      </c>
      <c r="B474" s="304">
        <v>341.0</v>
      </c>
      <c r="C474" s="287">
        <v>335.0</v>
      </c>
      <c r="D474" s="155">
        <v>14126.0</v>
      </c>
      <c r="E474" s="171">
        <v>0.40625</v>
      </c>
      <c r="F474" s="303" t="s">
        <v>605</v>
      </c>
      <c r="G474" s="172">
        <v>18823.0</v>
      </c>
      <c r="H474" s="172">
        <v>44602.0</v>
      </c>
      <c r="I474" s="155" t="s">
        <v>86</v>
      </c>
      <c r="J474" s="155" t="s">
        <v>92</v>
      </c>
      <c r="K474" s="155" t="s">
        <v>93</v>
      </c>
      <c r="L474" s="155" t="s">
        <v>147</v>
      </c>
      <c r="M474" s="155"/>
      <c r="N474" s="155" t="s">
        <v>90</v>
      </c>
      <c r="O474" s="155"/>
    </row>
    <row r="475" hidden="1">
      <c r="A475" s="155" t="str">
        <f t="shared" si="1"/>
        <v>1179244602</v>
      </c>
      <c r="B475" s="304">
        <v>325.0</v>
      </c>
      <c r="C475" s="287">
        <v>336.0</v>
      </c>
      <c r="D475" s="155">
        <v>11792.0</v>
      </c>
      <c r="E475" s="171">
        <v>0.34375</v>
      </c>
      <c r="F475" s="303" t="s">
        <v>581</v>
      </c>
      <c r="G475" s="172">
        <v>20872.0</v>
      </c>
      <c r="H475" s="172">
        <v>44602.0</v>
      </c>
      <c r="I475" s="155" t="s">
        <v>122</v>
      </c>
      <c r="J475" s="155" t="s">
        <v>92</v>
      </c>
      <c r="K475" s="155" t="s">
        <v>101</v>
      </c>
      <c r="L475" s="155" t="s">
        <v>89</v>
      </c>
      <c r="M475" s="155"/>
      <c r="N475" s="155" t="s">
        <v>90</v>
      </c>
      <c r="O475" s="155"/>
    </row>
    <row r="476">
      <c r="A476" s="155" t="str">
        <f t="shared" si="1"/>
        <v>1346644602</v>
      </c>
      <c r="B476" s="304">
        <v>345.0</v>
      </c>
      <c r="C476" s="287">
        <v>337.0</v>
      </c>
      <c r="D476" s="155">
        <v>13466.0</v>
      </c>
      <c r="E476" s="171">
        <v>0.4270833333333333</v>
      </c>
      <c r="F476" s="303" t="s">
        <v>610</v>
      </c>
      <c r="G476" s="172">
        <v>26953.0</v>
      </c>
      <c r="H476" s="172">
        <v>44602.0</v>
      </c>
      <c r="I476" s="155" t="s">
        <v>86</v>
      </c>
      <c r="J476" s="155" t="s">
        <v>92</v>
      </c>
      <c r="K476" s="155" t="s">
        <v>101</v>
      </c>
      <c r="L476" s="155" t="s">
        <v>166</v>
      </c>
      <c r="M476" s="155"/>
      <c r="N476" s="155" t="s">
        <v>90</v>
      </c>
      <c r="O476" s="155"/>
    </row>
    <row r="477" hidden="1">
      <c r="A477" s="155" t="str">
        <f t="shared" si="1"/>
        <v>1016444602</v>
      </c>
      <c r="B477" s="304">
        <v>333.0</v>
      </c>
      <c r="C477" s="287">
        <v>338.0</v>
      </c>
      <c r="D477" s="155">
        <v>10164.0</v>
      </c>
      <c r="E477" s="171">
        <v>0.375</v>
      </c>
      <c r="F477" s="303" t="s">
        <v>592</v>
      </c>
      <c r="G477" s="172">
        <v>21050.0</v>
      </c>
      <c r="H477" s="172">
        <v>44602.0</v>
      </c>
      <c r="I477" s="155" t="s">
        <v>112</v>
      </c>
      <c r="J477" s="155" t="s">
        <v>92</v>
      </c>
      <c r="K477" s="155" t="s">
        <v>93</v>
      </c>
      <c r="L477" s="155" t="s">
        <v>106</v>
      </c>
      <c r="M477" s="155"/>
      <c r="N477" s="155" t="s">
        <v>103</v>
      </c>
      <c r="O477" s="155" t="s">
        <v>8750</v>
      </c>
    </row>
    <row r="478" hidden="1">
      <c r="A478" s="155" t="str">
        <f t="shared" si="1"/>
        <v>1118744602</v>
      </c>
      <c r="B478" s="304">
        <v>336.0</v>
      </c>
      <c r="C478" s="287">
        <v>339.0</v>
      </c>
      <c r="D478" s="155">
        <v>11187.0</v>
      </c>
      <c r="E478" s="171">
        <v>0.3958333333333333</v>
      </c>
      <c r="F478" s="303" t="s">
        <v>600</v>
      </c>
      <c r="G478" s="172">
        <v>22577.0</v>
      </c>
      <c r="H478" s="172">
        <v>44602.0</v>
      </c>
      <c r="I478" s="155" t="s">
        <v>108</v>
      </c>
      <c r="J478" s="155" t="s">
        <v>87</v>
      </c>
      <c r="K478" s="155" t="s">
        <v>88</v>
      </c>
      <c r="L478" s="155" t="s">
        <v>135</v>
      </c>
      <c r="M478" s="155"/>
      <c r="N478" s="155" t="s">
        <v>103</v>
      </c>
      <c r="O478" s="155" t="s">
        <v>8748</v>
      </c>
    </row>
    <row r="479">
      <c r="A479" s="155" t="str">
        <f t="shared" si="1"/>
        <v>1617544602</v>
      </c>
      <c r="B479" s="304">
        <v>337.0</v>
      </c>
      <c r="C479" s="287">
        <v>340.0</v>
      </c>
      <c r="D479" s="155">
        <v>16175.0</v>
      </c>
      <c r="E479" s="171">
        <v>0.3958333333333333</v>
      </c>
      <c r="F479" s="303" t="s">
        <v>601</v>
      </c>
      <c r="G479" s="172">
        <v>15210.0</v>
      </c>
      <c r="H479" s="172">
        <v>44602.0</v>
      </c>
      <c r="I479" s="155" t="s">
        <v>96</v>
      </c>
      <c r="J479" s="155" t="s">
        <v>87</v>
      </c>
      <c r="K479" s="155" t="s">
        <v>88</v>
      </c>
      <c r="L479" s="155" t="s">
        <v>89</v>
      </c>
      <c r="M479" s="155"/>
      <c r="N479" s="155" t="s">
        <v>90</v>
      </c>
      <c r="O479" s="155"/>
    </row>
    <row r="480" hidden="1">
      <c r="A480" s="155" t="str">
        <f t="shared" si="1"/>
        <v>1808344602</v>
      </c>
      <c r="B480" s="304">
        <v>342.0</v>
      </c>
      <c r="C480" s="287">
        <v>341.0</v>
      </c>
      <c r="D480" s="155">
        <v>18083.0</v>
      </c>
      <c r="E480" s="171">
        <v>0.4166666666666667</v>
      </c>
      <c r="F480" s="303" t="s">
        <v>607</v>
      </c>
      <c r="G480" s="172">
        <v>19211.0</v>
      </c>
      <c r="H480" s="172">
        <v>44602.0</v>
      </c>
      <c r="I480" s="155" t="s">
        <v>108</v>
      </c>
      <c r="J480" s="155" t="s">
        <v>87</v>
      </c>
      <c r="K480" s="155" t="s">
        <v>88</v>
      </c>
      <c r="L480" s="155" t="s">
        <v>224</v>
      </c>
      <c r="M480" s="155"/>
      <c r="N480" s="155" t="s">
        <v>103</v>
      </c>
      <c r="O480" s="155" t="s">
        <v>8748</v>
      </c>
    </row>
    <row r="481">
      <c r="A481" s="155" t="str">
        <f t="shared" si="1"/>
        <v>1704244602</v>
      </c>
      <c r="B481" s="304">
        <v>344.0</v>
      </c>
      <c r="C481" s="287">
        <v>342.0</v>
      </c>
      <c r="D481" s="155">
        <v>17042.0</v>
      </c>
      <c r="E481" s="171">
        <v>0.4270833333333333</v>
      </c>
      <c r="F481" s="303" t="s">
        <v>612</v>
      </c>
      <c r="G481" s="172">
        <v>16764.0</v>
      </c>
      <c r="H481" s="172">
        <v>44602.0</v>
      </c>
      <c r="I481" s="155" t="s">
        <v>86</v>
      </c>
      <c r="J481" s="155" t="s">
        <v>87</v>
      </c>
      <c r="K481" s="155" t="s">
        <v>97</v>
      </c>
      <c r="L481" s="155" t="s">
        <v>147</v>
      </c>
      <c r="M481" s="155"/>
      <c r="N481" s="155" t="s">
        <v>90</v>
      </c>
      <c r="O481" s="155"/>
    </row>
    <row r="482">
      <c r="A482" s="155" t="str">
        <f t="shared" si="1"/>
        <v>1310944602</v>
      </c>
      <c r="B482" s="304">
        <v>346.0</v>
      </c>
      <c r="C482" s="287">
        <v>343.0</v>
      </c>
      <c r="D482" s="155">
        <v>13109.0</v>
      </c>
      <c r="E482" s="171">
        <v>0.4270833333333333</v>
      </c>
      <c r="F482" s="303" t="s">
        <v>614</v>
      </c>
      <c r="G482" s="172">
        <v>29219.0</v>
      </c>
      <c r="H482" s="172">
        <v>44602.0</v>
      </c>
      <c r="I482" s="155" t="s">
        <v>86</v>
      </c>
      <c r="J482" s="155" t="s">
        <v>92</v>
      </c>
      <c r="K482" s="155" t="s">
        <v>93</v>
      </c>
      <c r="L482" s="155" t="s">
        <v>335</v>
      </c>
      <c r="M482" s="155"/>
      <c r="N482" s="155" t="s">
        <v>90</v>
      </c>
      <c r="O482" s="155"/>
    </row>
    <row r="483" hidden="1">
      <c r="A483" s="155" t="str">
        <f t="shared" si="1"/>
        <v>1409544602</v>
      </c>
      <c r="B483" s="304">
        <v>339.0</v>
      </c>
      <c r="C483" s="287">
        <v>344.0</v>
      </c>
      <c r="D483" s="155">
        <v>14095.0</v>
      </c>
      <c r="E483" s="171">
        <v>0.3958333333333333</v>
      </c>
      <c r="F483" s="303" t="s">
        <v>603</v>
      </c>
      <c r="G483" s="172">
        <v>22965.0</v>
      </c>
      <c r="H483" s="172">
        <v>44602.0</v>
      </c>
      <c r="I483" s="155" t="s">
        <v>122</v>
      </c>
      <c r="J483" s="155" t="s">
        <v>92</v>
      </c>
      <c r="K483" s="155" t="s">
        <v>101</v>
      </c>
      <c r="L483" s="155" t="s">
        <v>98</v>
      </c>
      <c r="M483" s="155"/>
      <c r="N483" s="155" t="s">
        <v>90</v>
      </c>
      <c r="O483" s="155"/>
    </row>
    <row r="484">
      <c r="A484" s="155" t="str">
        <f t="shared" si="1"/>
        <v>1542844602</v>
      </c>
      <c r="B484" s="304">
        <v>354.0</v>
      </c>
      <c r="C484" s="287">
        <v>345.0</v>
      </c>
      <c r="D484" s="155">
        <v>15428.0</v>
      </c>
      <c r="E484" s="171">
        <v>0.4583333333333333</v>
      </c>
      <c r="F484" s="303" t="s">
        <v>626</v>
      </c>
      <c r="G484" s="172">
        <v>30271.0</v>
      </c>
      <c r="H484" s="172">
        <v>44602.0</v>
      </c>
      <c r="I484" s="155" t="s">
        <v>86</v>
      </c>
      <c r="J484" s="155" t="s">
        <v>92</v>
      </c>
      <c r="K484" s="155" t="s">
        <v>101</v>
      </c>
      <c r="L484" s="155" t="s">
        <v>98</v>
      </c>
      <c r="M484" s="155"/>
      <c r="N484" s="155" t="s">
        <v>90</v>
      </c>
      <c r="O484" s="155"/>
    </row>
    <row r="485">
      <c r="A485" s="155" t="str">
        <f t="shared" si="1"/>
        <v>1719144602</v>
      </c>
      <c r="B485" s="304">
        <v>349.0</v>
      </c>
      <c r="C485" s="287">
        <v>346.0</v>
      </c>
      <c r="D485" s="155">
        <v>17191.0</v>
      </c>
      <c r="E485" s="171">
        <v>0.4479166666666667</v>
      </c>
      <c r="F485" s="303" t="s">
        <v>620</v>
      </c>
      <c r="G485" s="172">
        <v>28971.0</v>
      </c>
      <c r="H485" s="172">
        <v>44602.0</v>
      </c>
      <c r="I485" s="155" t="s">
        <v>86</v>
      </c>
      <c r="J485" s="155" t="s">
        <v>87</v>
      </c>
      <c r="K485" s="155" t="s">
        <v>97</v>
      </c>
      <c r="L485" s="155" t="s">
        <v>405</v>
      </c>
      <c r="M485" s="155"/>
      <c r="N485" s="155" t="s">
        <v>90</v>
      </c>
      <c r="O485" s="155"/>
    </row>
    <row r="486" hidden="1">
      <c r="A486" s="155" t="str">
        <f t="shared" si="1"/>
        <v>1340244602</v>
      </c>
      <c r="B486" s="304">
        <v>348.0</v>
      </c>
      <c r="C486" s="287">
        <v>347.0</v>
      </c>
      <c r="D486" s="155">
        <v>13402.0</v>
      </c>
      <c r="E486" s="171">
        <v>0.4375</v>
      </c>
      <c r="F486" s="303" t="s">
        <v>616</v>
      </c>
      <c r="G486" s="172">
        <v>27668.0</v>
      </c>
      <c r="H486" s="172">
        <v>44602.0</v>
      </c>
      <c r="I486" s="155" t="s">
        <v>122</v>
      </c>
      <c r="J486" s="155" t="s">
        <v>92</v>
      </c>
      <c r="K486" s="155" t="s">
        <v>101</v>
      </c>
      <c r="L486" s="155" t="s">
        <v>174</v>
      </c>
      <c r="M486" s="155"/>
      <c r="N486" s="155" t="s">
        <v>90</v>
      </c>
      <c r="O486" s="155"/>
    </row>
    <row r="487">
      <c r="A487" s="155" t="str">
        <f t="shared" si="1"/>
        <v>1808944602</v>
      </c>
      <c r="B487" s="304">
        <v>350.0</v>
      </c>
      <c r="C487" s="287">
        <v>348.0</v>
      </c>
      <c r="D487" s="155">
        <v>18089.0</v>
      </c>
      <c r="E487" s="171">
        <v>0.4479166666666667</v>
      </c>
      <c r="F487" s="303" t="s">
        <v>622</v>
      </c>
      <c r="G487" s="172">
        <v>13624.0</v>
      </c>
      <c r="H487" s="172">
        <v>44602.0</v>
      </c>
      <c r="I487" s="155" t="s">
        <v>96</v>
      </c>
      <c r="J487" s="155" t="s">
        <v>87</v>
      </c>
      <c r="K487" s="155" t="s">
        <v>88</v>
      </c>
      <c r="L487" s="155" t="s">
        <v>89</v>
      </c>
      <c r="M487" s="155"/>
      <c r="N487" s="155" t="s">
        <v>90</v>
      </c>
      <c r="O487" s="155"/>
    </row>
    <row r="488" hidden="1">
      <c r="A488" s="155" t="str">
        <f t="shared" si="1"/>
        <v>1610744602</v>
      </c>
      <c r="B488" s="304">
        <v>347.0</v>
      </c>
      <c r="C488" s="287">
        <v>349.0</v>
      </c>
      <c r="D488" s="155">
        <v>16107.0</v>
      </c>
      <c r="E488" s="171">
        <v>0.4375</v>
      </c>
      <c r="F488" s="303" t="s">
        <v>618</v>
      </c>
      <c r="G488" s="172">
        <v>14998.0</v>
      </c>
      <c r="H488" s="172">
        <v>44602.0</v>
      </c>
      <c r="I488" s="155" t="s">
        <v>122</v>
      </c>
      <c r="J488" s="155" t="s">
        <v>92</v>
      </c>
      <c r="K488" s="155" t="s">
        <v>101</v>
      </c>
      <c r="L488" s="155" t="s">
        <v>89</v>
      </c>
      <c r="M488" s="155"/>
      <c r="N488" s="155" t="s">
        <v>90</v>
      </c>
      <c r="O488" s="155"/>
    </row>
    <row r="489">
      <c r="A489" s="155" t="str">
        <f t="shared" si="1"/>
        <v>1800644602</v>
      </c>
      <c r="B489" s="304">
        <v>351.0</v>
      </c>
      <c r="C489" s="287">
        <v>350.0</v>
      </c>
      <c r="D489" s="155">
        <v>18006.0</v>
      </c>
      <c r="E489" s="171">
        <v>0.4479166666666667</v>
      </c>
      <c r="F489" s="303" t="s">
        <v>624</v>
      </c>
      <c r="G489" s="172">
        <v>20785.0</v>
      </c>
      <c r="H489" s="172">
        <v>44602.0</v>
      </c>
      <c r="I489" s="155" t="s">
        <v>96</v>
      </c>
      <c r="J489" s="155" t="s">
        <v>87</v>
      </c>
      <c r="K489" s="155" t="s">
        <v>88</v>
      </c>
      <c r="L489" s="155" t="s">
        <v>89</v>
      </c>
      <c r="M489" s="155"/>
      <c r="N489" s="155" t="s">
        <v>90</v>
      </c>
      <c r="O489" s="155"/>
    </row>
    <row r="490" hidden="1">
      <c r="A490" s="155" t="str">
        <f t="shared" si="1"/>
        <v>1570944602</v>
      </c>
      <c r="B490" s="304">
        <v>353.0</v>
      </c>
      <c r="C490" s="287">
        <v>351.0</v>
      </c>
      <c r="D490" s="155">
        <v>15709.0</v>
      </c>
      <c r="E490" s="171">
        <v>0.4583333333333333</v>
      </c>
      <c r="F490" s="303" t="s">
        <v>628</v>
      </c>
      <c r="G490" s="172">
        <v>33385.0</v>
      </c>
      <c r="H490" s="172">
        <v>44602.0</v>
      </c>
      <c r="I490" s="155" t="s">
        <v>100</v>
      </c>
      <c r="J490" s="155" t="s">
        <v>87</v>
      </c>
      <c r="K490" s="155" t="s">
        <v>97</v>
      </c>
      <c r="L490" s="155" t="s">
        <v>106</v>
      </c>
      <c r="M490" s="155"/>
      <c r="N490" s="155" t="s">
        <v>253</v>
      </c>
      <c r="O490" s="155" t="s">
        <v>8748</v>
      </c>
    </row>
    <row r="491" hidden="1">
      <c r="A491" s="155" t="str">
        <f t="shared" si="1"/>
        <v>1550344602</v>
      </c>
      <c r="B491" s="304">
        <v>355.0</v>
      </c>
      <c r="C491" s="287">
        <v>352.0</v>
      </c>
      <c r="D491" s="155">
        <v>15503.0</v>
      </c>
      <c r="E491" s="171">
        <v>0.46875</v>
      </c>
      <c r="F491" s="303" t="s">
        <v>629</v>
      </c>
      <c r="G491" s="172">
        <v>18910.0</v>
      </c>
      <c r="H491" s="172">
        <v>44602.0</v>
      </c>
      <c r="I491" s="155" t="s">
        <v>100</v>
      </c>
      <c r="J491" s="155" t="s">
        <v>87</v>
      </c>
      <c r="K491" s="155" t="s">
        <v>97</v>
      </c>
      <c r="L491" s="155" t="s">
        <v>131</v>
      </c>
      <c r="M491" s="155"/>
      <c r="N491" s="155" t="s">
        <v>103</v>
      </c>
      <c r="O491" s="155" t="s">
        <v>8748</v>
      </c>
    </row>
    <row r="492" hidden="1">
      <c r="A492" s="155" t="str">
        <f t="shared" si="1"/>
        <v>1231644602</v>
      </c>
      <c r="B492" s="304">
        <v>352.0</v>
      </c>
      <c r="C492" s="287">
        <v>353.0</v>
      </c>
      <c r="D492" s="155">
        <v>12316.0</v>
      </c>
      <c r="E492" s="171">
        <v>0.4479166666666667</v>
      </c>
      <c r="F492" s="303" t="s">
        <v>625</v>
      </c>
      <c r="G492" s="172">
        <v>21955.0</v>
      </c>
      <c r="H492" s="172">
        <v>44602.0</v>
      </c>
      <c r="I492" s="155" t="s">
        <v>112</v>
      </c>
      <c r="J492" s="155" t="s">
        <v>92</v>
      </c>
      <c r="K492" s="155" t="s">
        <v>93</v>
      </c>
      <c r="L492" s="155" t="s">
        <v>102</v>
      </c>
      <c r="M492" s="155"/>
      <c r="N492" s="155" t="s">
        <v>103</v>
      </c>
      <c r="O492" s="155" t="s">
        <v>8748</v>
      </c>
    </row>
    <row r="493">
      <c r="A493" s="155" t="str">
        <f t="shared" si="1"/>
        <v>1389244602</v>
      </c>
      <c r="B493" s="304">
        <v>356.0</v>
      </c>
      <c r="C493" s="287">
        <v>354.0</v>
      </c>
      <c r="D493" s="155">
        <v>13892.0</v>
      </c>
      <c r="E493" s="171">
        <v>0.46875</v>
      </c>
      <c r="F493" s="303" t="s">
        <v>630</v>
      </c>
      <c r="G493" s="172">
        <v>25062.0</v>
      </c>
      <c r="H493" s="172">
        <v>44602.0</v>
      </c>
      <c r="I493" s="155" t="s">
        <v>86</v>
      </c>
      <c r="J493" s="155" t="s">
        <v>92</v>
      </c>
      <c r="K493" s="155" t="s">
        <v>93</v>
      </c>
      <c r="L493" s="155" t="s">
        <v>174</v>
      </c>
      <c r="M493" s="155"/>
      <c r="N493" s="155" t="s">
        <v>90</v>
      </c>
      <c r="O493" s="155"/>
    </row>
    <row r="494">
      <c r="A494" s="155" t="str">
        <f t="shared" si="1"/>
        <v>1364144602</v>
      </c>
      <c r="B494" s="304">
        <v>343.0</v>
      </c>
      <c r="C494" s="287">
        <v>355.0</v>
      </c>
      <c r="D494" s="155">
        <v>13641.0</v>
      </c>
      <c r="E494" s="171">
        <v>0.4166666666666667</v>
      </c>
      <c r="F494" s="303" t="s">
        <v>608</v>
      </c>
      <c r="G494" s="172">
        <v>29118.0</v>
      </c>
      <c r="H494" s="172">
        <v>44602.0</v>
      </c>
      <c r="I494" s="155" t="s">
        <v>86</v>
      </c>
      <c r="J494" s="155" t="s">
        <v>92</v>
      </c>
      <c r="K494" s="155" t="s">
        <v>101</v>
      </c>
      <c r="L494" s="155" t="s">
        <v>147</v>
      </c>
      <c r="M494" s="155"/>
      <c r="N494" s="155" t="s">
        <v>90</v>
      </c>
      <c r="O494" s="155"/>
    </row>
    <row r="495">
      <c r="A495" s="155" t="str">
        <f t="shared" si="1"/>
        <v>1678844602</v>
      </c>
      <c r="B495" s="304">
        <v>357.0</v>
      </c>
      <c r="C495" s="287">
        <v>356.0</v>
      </c>
      <c r="D495" s="155">
        <v>16788.0</v>
      </c>
      <c r="E495" s="171">
        <v>0.5416666666666666</v>
      </c>
      <c r="F495" s="303" t="s">
        <v>632</v>
      </c>
      <c r="G495" s="172">
        <v>18684.0</v>
      </c>
      <c r="H495" s="172">
        <v>44602.0</v>
      </c>
      <c r="I495" s="155" t="s">
        <v>86</v>
      </c>
      <c r="J495" s="155" t="s">
        <v>92</v>
      </c>
      <c r="K495" s="155" t="s">
        <v>101</v>
      </c>
      <c r="L495" s="155" t="s">
        <v>154</v>
      </c>
      <c r="M495" s="155"/>
      <c r="N495" s="155" t="s">
        <v>90</v>
      </c>
      <c r="O495" s="155"/>
    </row>
    <row r="496" hidden="1">
      <c r="A496" s="155" t="str">
        <f t="shared" si="1"/>
        <v>1151644602</v>
      </c>
      <c r="B496" s="304">
        <v>358.0</v>
      </c>
      <c r="C496" s="287">
        <v>357.0</v>
      </c>
      <c r="D496" s="155">
        <v>11516.0</v>
      </c>
      <c r="E496" s="171">
        <v>0.5520833333333334</v>
      </c>
      <c r="F496" s="303" t="s">
        <v>634</v>
      </c>
      <c r="G496" s="172">
        <v>19283.0</v>
      </c>
      <c r="H496" s="172">
        <v>44602.0</v>
      </c>
      <c r="I496" s="155" t="s">
        <v>100</v>
      </c>
      <c r="J496" s="155" t="s">
        <v>87</v>
      </c>
      <c r="K496" s="155" t="s">
        <v>88</v>
      </c>
      <c r="L496" s="155" t="s">
        <v>113</v>
      </c>
      <c r="M496" s="155"/>
      <c r="N496" s="155" t="s">
        <v>103</v>
      </c>
      <c r="O496" s="155" t="s">
        <v>8748</v>
      </c>
    </row>
    <row r="497">
      <c r="A497" s="155" t="str">
        <f t="shared" si="1"/>
        <v>1408744602</v>
      </c>
      <c r="B497" s="304">
        <v>362.0</v>
      </c>
      <c r="C497" s="287">
        <v>358.0</v>
      </c>
      <c r="D497" s="155">
        <v>14087.0</v>
      </c>
      <c r="E497" s="171">
        <v>0.5625</v>
      </c>
      <c r="F497" s="303" t="s">
        <v>636</v>
      </c>
      <c r="G497" s="172">
        <v>20668.0</v>
      </c>
      <c r="H497" s="172">
        <v>44602.0</v>
      </c>
      <c r="I497" s="155" t="s">
        <v>86</v>
      </c>
      <c r="J497" s="155" t="s">
        <v>92</v>
      </c>
      <c r="K497" s="155" t="s">
        <v>93</v>
      </c>
      <c r="L497" s="155" t="s">
        <v>147</v>
      </c>
      <c r="M497" s="155"/>
      <c r="N497" s="155" t="s">
        <v>90</v>
      </c>
      <c r="O497" s="155"/>
    </row>
    <row r="498" hidden="1">
      <c r="A498" s="155" t="str">
        <f t="shared" si="1"/>
        <v>955544602</v>
      </c>
      <c r="B498" s="304">
        <v>359.0</v>
      </c>
      <c r="C498" s="287">
        <v>359.0</v>
      </c>
      <c r="D498" s="155">
        <v>9555.0</v>
      </c>
      <c r="E498" s="171">
        <v>0.5520833333333334</v>
      </c>
      <c r="F498" s="303" t="s">
        <v>635</v>
      </c>
      <c r="G498" s="172">
        <v>17568.0</v>
      </c>
      <c r="H498" s="172">
        <v>44602.0</v>
      </c>
      <c r="I498" s="155" t="s">
        <v>100</v>
      </c>
      <c r="J498" s="155" t="s">
        <v>87</v>
      </c>
      <c r="K498" s="155" t="s">
        <v>88</v>
      </c>
      <c r="L498" s="155" t="s">
        <v>102</v>
      </c>
      <c r="M498" s="155"/>
      <c r="N498" s="155" t="s">
        <v>103</v>
      </c>
      <c r="O498" s="155" t="s">
        <v>8748</v>
      </c>
    </row>
    <row r="499" hidden="1">
      <c r="A499" s="155" t="str">
        <f t="shared" si="1"/>
        <v>1757744602</v>
      </c>
      <c r="B499" s="304">
        <v>364.0</v>
      </c>
      <c r="C499" s="287">
        <v>360.0</v>
      </c>
      <c r="D499" s="155">
        <v>17577.0</v>
      </c>
      <c r="E499" s="171">
        <v>0.5729166666666666</v>
      </c>
      <c r="F499" s="303" t="s">
        <v>643</v>
      </c>
      <c r="G499" s="172">
        <v>23885.0</v>
      </c>
      <c r="H499" s="172">
        <v>44602.0</v>
      </c>
      <c r="I499" s="155" t="s">
        <v>112</v>
      </c>
      <c r="J499" s="155" t="s">
        <v>92</v>
      </c>
      <c r="K499" s="155" t="s">
        <v>93</v>
      </c>
      <c r="L499" s="155" t="s">
        <v>102</v>
      </c>
      <c r="M499" s="155"/>
      <c r="N499" s="155" t="s">
        <v>103</v>
      </c>
      <c r="O499" s="155" t="s">
        <v>8748</v>
      </c>
    </row>
    <row r="500">
      <c r="A500" s="155" t="str">
        <f t="shared" si="1"/>
        <v>1401844602</v>
      </c>
      <c r="B500" s="304">
        <v>360.0</v>
      </c>
      <c r="C500" s="287">
        <v>361.0</v>
      </c>
      <c r="D500" s="155">
        <v>14018.0</v>
      </c>
      <c r="E500" s="171">
        <v>0.5625</v>
      </c>
      <c r="F500" s="303" t="s">
        <v>638</v>
      </c>
      <c r="G500" s="172">
        <v>27273.0</v>
      </c>
      <c r="H500" s="172">
        <v>44602.0</v>
      </c>
      <c r="I500" s="155" t="s">
        <v>86</v>
      </c>
      <c r="J500" s="155" t="s">
        <v>87</v>
      </c>
      <c r="K500" s="155" t="s">
        <v>97</v>
      </c>
      <c r="L500" s="155" t="s">
        <v>98</v>
      </c>
      <c r="M500" s="155"/>
      <c r="N500" s="155" t="s">
        <v>90</v>
      </c>
      <c r="O500" s="155"/>
    </row>
    <row r="501">
      <c r="A501" s="155" t="str">
        <f t="shared" si="1"/>
        <v>1803944602</v>
      </c>
      <c r="B501" s="304">
        <v>361.0</v>
      </c>
      <c r="C501" s="287">
        <v>362.0</v>
      </c>
      <c r="D501" s="155">
        <v>18039.0</v>
      </c>
      <c r="E501" s="171">
        <v>0.5625</v>
      </c>
      <c r="F501" s="303" t="s">
        <v>640</v>
      </c>
      <c r="G501" s="172">
        <v>16982.0</v>
      </c>
      <c r="H501" s="172">
        <v>44602.0</v>
      </c>
      <c r="I501" s="155" t="s">
        <v>96</v>
      </c>
      <c r="J501" s="155" t="s">
        <v>87</v>
      </c>
      <c r="K501" s="155" t="s">
        <v>88</v>
      </c>
      <c r="L501" s="155" t="s">
        <v>89</v>
      </c>
      <c r="M501" s="155"/>
      <c r="N501" s="155" t="s">
        <v>90</v>
      </c>
      <c r="O501" s="155"/>
    </row>
    <row r="502">
      <c r="A502" s="155" t="str">
        <f t="shared" si="1"/>
        <v>1109044602</v>
      </c>
      <c r="B502" s="304">
        <v>367.0</v>
      </c>
      <c r="C502" s="287">
        <v>363.0</v>
      </c>
      <c r="D502" s="155">
        <v>11090.0</v>
      </c>
      <c r="E502" s="171">
        <v>0.6041666666666666</v>
      </c>
      <c r="F502" s="303" t="s">
        <v>645</v>
      </c>
      <c r="G502" s="172">
        <v>29523.0</v>
      </c>
      <c r="H502" s="172">
        <v>44602.0</v>
      </c>
      <c r="I502" s="155" t="s">
        <v>86</v>
      </c>
      <c r="J502" s="155" t="s">
        <v>92</v>
      </c>
      <c r="K502" s="155" t="s">
        <v>93</v>
      </c>
      <c r="L502" s="155" t="s">
        <v>147</v>
      </c>
      <c r="M502" s="155"/>
      <c r="N502" s="155" t="s">
        <v>90</v>
      </c>
      <c r="O502" s="155"/>
    </row>
    <row r="503" hidden="1">
      <c r="A503" s="155" t="str">
        <f t="shared" si="1"/>
        <v>1469144602</v>
      </c>
      <c r="B503" s="304">
        <v>373.0</v>
      </c>
      <c r="C503" s="287">
        <v>364.0</v>
      </c>
      <c r="D503" s="155">
        <v>14691.0</v>
      </c>
      <c r="E503" s="171">
        <v>0.6354166666666666</v>
      </c>
      <c r="F503" s="303" t="s">
        <v>655</v>
      </c>
      <c r="G503" s="172">
        <v>18045.0</v>
      </c>
      <c r="H503" s="172">
        <v>44602.0</v>
      </c>
      <c r="I503" s="155" t="s">
        <v>122</v>
      </c>
      <c r="J503" s="155" t="s">
        <v>87</v>
      </c>
      <c r="K503" s="155" t="s">
        <v>88</v>
      </c>
      <c r="L503" s="155" t="s">
        <v>89</v>
      </c>
      <c r="M503" s="155"/>
      <c r="N503" s="155" t="s">
        <v>90</v>
      </c>
      <c r="O503" s="155"/>
    </row>
    <row r="504" hidden="1">
      <c r="A504" s="155" t="str">
        <f t="shared" si="1"/>
        <v>1752244602</v>
      </c>
      <c r="B504" s="304">
        <v>372.0</v>
      </c>
      <c r="C504" s="287">
        <v>365.0</v>
      </c>
      <c r="D504" s="155">
        <v>17522.0</v>
      </c>
      <c r="E504" s="171">
        <v>0.625</v>
      </c>
      <c r="F504" s="303" t="s">
        <v>651</v>
      </c>
      <c r="G504" s="172">
        <v>18023.0</v>
      </c>
      <c r="H504" s="172">
        <v>44602.0</v>
      </c>
      <c r="I504" s="155" t="s">
        <v>100</v>
      </c>
      <c r="J504" s="155" t="s">
        <v>92</v>
      </c>
      <c r="K504" s="155" t="s">
        <v>93</v>
      </c>
      <c r="L504" s="155" t="s">
        <v>131</v>
      </c>
      <c r="M504" s="155"/>
      <c r="N504" s="155" t="s">
        <v>103</v>
      </c>
      <c r="O504" s="155" t="s">
        <v>8748</v>
      </c>
    </row>
    <row r="505">
      <c r="A505" s="155" t="str">
        <f t="shared" si="1"/>
        <v>1681144602</v>
      </c>
      <c r="B505" s="304">
        <v>370.0</v>
      </c>
      <c r="C505" s="287">
        <v>366.0</v>
      </c>
      <c r="D505" s="155">
        <v>16811.0</v>
      </c>
      <c r="E505" s="171">
        <v>0.625</v>
      </c>
      <c r="F505" s="303" t="s">
        <v>652</v>
      </c>
      <c r="G505" s="172">
        <v>22145.0</v>
      </c>
      <c r="H505" s="172">
        <v>44602.0</v>
      </c>
      <c r="I505" s="155" t="s">
        <v>86</v>
      </c>
      <c r="J505" s="155" t="s">
        <v>92</v>
      </c>
      <c r="K505" s="155" t="s">
        <v>101</v>
      </c>
      <c r="L505" s="155" t="s">
        <v>98</v>
      </c>
      <c r="M505" s="155"/>
      <c r="N505" s="155" t="s">
        <v>90</v>
      </c>
      <c r="O505" s="155"/>
    </row>
    <row r="506" hidden="1">
      <c r="A506" s="155" t="str">
        <f t="shared" si="1"/>
        <v>1569244602</v>
      </c>
      <c r="B506" s="304">
        <v>369.0</v>
      </c>
      <c r="C506" s="287">
        <v>367.0</v>
      </c>
      <c r="D506" s="155">
        <v>15692.0</v>
      </c>
      <c r="E506" s="171">
        <v>0.6145833333333334</v>
      </c>
      <c r="F506" s="303" t="s">
        <v>650</v>
      </c>
      <c r="G506" s="172">
        <v>19760.0</v>
      </c>
      <c r="H506" s="172">
        <v>44602.0</v>
      </c>
      <c r="I506" s="155" t="s">
        <v>100</v>
      </c>
      <c r="J506" s="155" t="s">
        <v>92</v>
      </c>
      <c r="K506" s="155" t="s">
        <v>101</v>
      </c>
      <c r="L506" s="155" t="s">
        <v>102</v>
      </c>
      <c r="M506" s="155"/>
      <c r="N506" s="155" t="s">
        <v>103</v>
      </c>
      <c r="O506" s="155" t="s">
        <v>8748</v>
      </c>
    </row>
    <row r="507" hidden="1">
      <c r="A507" s="155" t="str">
        <f t="shared" si="1"/>
        <v>1305044602</v>
      </c>
      <c r="B507" s="304">
        <v>371.0</v>
      </c>
      <c r="C507" s="287">
        <v>368.0</v>
      </c>
      <c r="D507" s="155">
        <v>13050.0</v>
      </c>
      <c r="E507" s="171">
        <v>0.625</v>
      </c>
      <c r="F507" s="303" t="s">
        <v>654</v>
      </c>
      <c r="G507" s="172">
        <v>23718.0</v>
      </c>
      <c r="H507" s="172">
        <v>44602.0</v>
      </c>
      <c r="I507" s="155" t="s">
        <v>112</v>
      </c>
      <c r="J507" s="155" t="s">
        <v>92</v>
      </c>
      <c r="K507" s="155" t="s">
        <v>93</v>
      </c>
      <c r="L507" s="155" t="s">
        <v>102</v>
      </c>
      <c r="M507" s="155"/>
      <c r="N507" s="155" t="s">
        <v>103</v>
      </c>
      <c r="O507" s="155" t="s">
        <v>8748</v>
      </c>
    </row>
    <row r="508" hidden="1">
      <c r="A508" s="155" t="str">
        <f t="shared" si="1"/>
        <v>1188144602</v>
      </c>
      <c r="B508" s="304">
        <v>366.0</v>
      </c>
      <c r="C508" s="287">
        <v>369.0</v>
      </c>
      <c r="D508" s="155">
        <v>11881.0</v>
      </c>
      <c r="E508" s="171">
        <v>0.6041666666666666</v>
      </c>
      <c r="F508" s="303" t="s">
        <v>647</v>
      </c>
      <c r="G508" s="172">
        <v>14449.0</v>
      </c>
      <c r="H508" s="172">
        <v>44602.0</v>
      </c>
      <c r="I508" s="155" t="s">
        <v>122</v>
      </c>
      <c r="J508" s="155" t="s">
        <v>87</v>
      </c>
      <c r="K508" s="155" t="s">
        <v>97</v>
      </c>
      <c r="L508" s="155" t="s">
        <v>89</v>
      </c>
      <c r="M508" s="155"/>
      <c r="N508" s="155" t="s">
        <v>90</v>
      </c>
      <c r="O508" s="155"/>
    </row>
    <row r="509">
      <c r="A509" s="155" t="str">
        <f t="shared" si="1"/>
        <v>1645644602</v>
      </c>
      <c r="B509" s="304">
        <v>374.0</v>
      </c>
      <c r="C509" s="287">
        <v>370.0</v>
      </c>
      <c r="D509" s="155">
        <v>16456.0</v>
      </c>
      <c r="E509" s="171">
        <v>0.6458333333333334</v>
      </c>
      <c r="F509" s="303" t="s">
        <v>658</v>
      </c>
      <c r="G509" s="172">
        <v>33340.0</v>
      </c>
      <c r="H509" s="172">
        <v>44602.0</v>
      </c>
      <c r="I509" s="155" t="s">
        <v>86</v>
      </c>
      <c r="J509" s="155" t="s">
        <v>92</v>
      </c>
      <c r="K509" s="155" t="s">
        <v>101</v>
      </c>
      <c r="L509" s="155" t="s">
        <v>154</v>
      </c>
      <c r="M509" s="155"/>
      <c r="N509" s="155" t="s">
        <v>90</v>
      </c>
      <c r="O509" s="155"/>
    </row>
    <row r="510" hidden="1">
      <c r="A510" s="155" t="str">
        <f t="shared" si="1"/>
        <v>1491844602</v>
      </c>
      <c r="B510" s="304">
        <v>368.0</v>
      </c>
      <c r="C510" s="287">
        <v>371.0</v>
      </c>
      <c r="D510" s="155">
        <v>14918.0</v>
      </c>
      <c r="E510" s="171">
        <v>0.6041666666666666</v>
      </c>
      <c r="F510" s="303" t="s">
        <v>649</v>
      </c>
      <c r="G510" s="172">
        <v>29730.0</v>
      </c>
      <c r="H510" s="172">
        <v>44602.0</v>
      </c>
      <c r="I510" s="155" t="s">
        <v>100</v>
      </c>
      <c r="J510" s="155" t="s">
        <v>92</v>
      </c>
      <c r="K510" s="155" t="s">
        <v>101</v>
      </c>
      <c r="L510" s="155" t="s">
        <v>106</v>
      </c>
      <c r="M510" s="155"/>
      <c r="N510" s="155" t="s">
        <v>103</v>
      </c>
      <c r="O510" s="155" t="s">
        <v>8748</v>
      </c>
    </row>
    <row r="511">
      <c r="A511" s="155" t="str">
        <f t="shared" si="1"/>
        <v>1027744603</v>
      </c>
      <c r="B511" s="304">
        <v>380.0</v>
      </c>
      <c r="C511" s="287">
        <v>372.0</v>
      </c>
      <c r="D511" s="155">
        <v>10277.0</v>
      </c>
      <c r="E511" s="171">
        <v>0.3541666666666667</v>
      </c>
      <c r="F511" s="155" t="s">
        <v>664</v>
      </c>
      <c r="G511" s="172">
        <v>19210.0</v>
      </c>
      <c r="H511" s="172">
        <v>44603.0</v>
      </c>
      <c r="I511" s="155" t="s">
        <v>86</v>
      </c>
      <c r="J511" s="155" t="s">
        <v>87</v>
      </c>
      <c r="K511" s="155" t="s">
        <v>88</v>
      </c>
      <c r="L511" s="155" t="s">
        <v>89</v>
      </c>
      <c r="M511" s="155"/>
      <c r="N511" s="155" t="s">
        <v>90</v>
      </c>
      <c r="O511" s="155"/>
    </row>
    <row r="512" hidden="1">
      <c r="A512" s="155" t="str">
        <f t="shared" si="1"/>
        <v>1783244603</v>
      </c>
      <c r="B512" s="304">
        <v>381.0</v>
      </c>
      <c r="C512" s="287">
        <v>373.0</v>
      </c>
      <c r="D512" s="155">
        <v>17832.0</v>
      </c>
      <c r="E512" s="171">
        <v>0.3541666666666667</v>
      </c>
      <c r="F512" s="303" t="s">
        <v>665</v>
      </c>
      <c r="G512" s="172">
        <v>16496.0</v>
      </c>
      <c r="H512" s="172">
        <v>44603.0</v>
      </c>
      <c r="I512" s="155" t="s">
        <v>112</v>
      </c>
      <c r="J512" s="155" t="s">
        <v>87</v>
      </c>
      <c r="K512" s="155" t="s">
        <v>88</v>
      </c>
      <c r="L512" s="155" t="s">
        <v>102</v>
      </c>
      <c r="M512" s="155"/>
      <c r="N512" s="155" t="s">
        <v>103</v>
      </c>
      <c r="O512" s="155" t="s">
        <v>8748</v>
      </c>
    </row>
    <row r="513" hidden="1">
      <c r="A513" s="155" t="str">
        <f t="shared" si="1"/>
        <v>1070244603</v>
      </c>
      <c r="B513" s="304">
        <v>377.0</v>
      </c>
      <c r="C513" s="287">
        <v>374.0</v>
      </c>
      <c r="D513" s="155">
        <v>10702.0</v>
      </c>
      <c r="E513" s="171">
        <v>0.3333333333333333</v>
      </c>
      <c r="F513" s="303" t="s">
        <v>660</v>
      </c>
      <c r="G513" s="172">
        <v>18579.0</v>
      </c>
      <c r="H513" s="172">
        <v>44603.0</v>
      </c>
      <c r="I513" s="155" t="s">
        <v>122</v>
      </c>
      <c r="J513" s="155" t="s">
        <v>92</v>
      </c>
      <c r="K513" s="155" t="s">
        <v>101</v>
      </c>
      <c r="L513" s="155" t="s">
        <v>147</v>
      </c>
      <c r="M513" s="155"/>
      <c r="N513" s="155" t="s">
        <v>90</v>
      </c>
      <c r="O513" s="155"/>
    </row>
    <row r="514" hidden="1">
      <c r="A514" s="155" t="str">
        <f t="shared" si="1"/>
        <v>1568344603</v>
      </c>
      <c r="B514" s="304">
        <v>382.0</v>
      </c>
      <c r="C514" s="287">
        <v>375.0</v>
      </c>
      <c r="D514" s="155">
        <v>15683.0</v>
      </c>
      <c r="E514" s="171">
        <v>0.3541666666666667</v>
      </c>
      <c r="F514" s="303" t="s">
        <v>666</v>
      </c>
      <c r="G514" s="172">
        <v>25687.0</v>
      </c>
      <c r="H514" s="172">
        <v>44603.0</v>
      </c>
      <c r="I514" s="155" t="s">
        <v>122</v>
      </c>
      <c r="J514" s="155" t="s">
        <v>92</v>
      </c>
      <c r="K514" s="155" t="s">
        <v>101</v>
      </c>
      <c r="L514" s="155" t="s">
        <v>182</v>
      </c>
      <c r="M514" s="155"/>
      <c r="N514" s="155" t="s">
        <v>90</v>
      </c>
      <c r="O514" s="155"/>
    </row>
    <row r="515" hidden="1">
      <c r="A515" s="155" t="str">
        <f t="shared" si="1"/>
        <v>1707144603</v>
      </c>
      <c r="B515" s="304">
        <v>384.0</v>
      </c>
      <c r="C515" s="287">
        <v>376.0</v>
      </c>
      <c r="D515" s="155">
        <v>17071.0</v>
      </c>
      <c r="E515" s="171">
        <v>0.375</v>
      </c>
      <c r="F515" s="303" t="s">
        <v>668</v>
      </c>
      <c r="G515" s="172">
        <v>20042.0</v>
      </c>
      <c r="H515" s="172">
        <v>44603.0</v>
      </c>
      <c r="I515" s="155" t="s">
        <v>122</v>
      </c>
      <c r="J515" s="155" t="s">
        <v>87</v>
      </c>
      <c r="K515" s="155" t="s">
        <v>97</v>
      </c>
      <c r="L515" s="155" t="s">
        <v>147</v>
      </c>
      <c r="M515" s="155"/>
      <c r="N515" s="155" t="s">
        <v>90</v>
      </c>
      <c r="O515" s="155"/>
    </row>
    <row r="516" hidden="1">
      <c r="A516" s="155" t="str">
        <f t="shared" si="1"/>
        <v>1610644603</v>
      </c>
      <c r="B516" s="304">
        <v>387.0</v>
      </c>
      <c r="C516" s="287">
        <v>377.0</v>
      </c>
      <c r="D516" s="155">
        <v>16106.0</v>
      </c>
      <c r="E516" s="171">
        <v>0.3854166666666667</v>
      </c>
      <c r="F516" s="303" t="s">
        <v>671</v>
      </c>
      <c r="G516" s="172">
        <v>23484.0</v>
      </c>
      <c r="H516" s="172">
        <v>44603.0</v>
      </c>
      <c r="I516" s="155" t="s">
        <v>122</v>
      </c>
      <c r="J516" s="155" t="s">
        <v>87</v>
      </c>
      <c r="K516" s="155" t="s">
        <v>88</v>
      </c>
      <c r="L516" s="155" t="s">
        <v>89</v>
      </c>
      <c r="M516" s="155"/>
      <c r="N516" s="155" t="s">
        <v>90</v>
      </c>
      <c r="O516" s="155"/>
    </row>
    <row r="517">
      <c r="A517" s="155" t="str">
        <f t="shared" si="1"/>
        <v>1124544603</v>
      </c>
      <c r="B517" s="304">
        <v>376.0</v>
      </c>
      <c r="C517" s="287">
        <v>378.0</v>
      </c>
      <c r="D517" s="155">
        <v>11245.0</v>
      </c>
      <c r="E517" s="171">
        <v>0.3333333333333333</v>
      </c>
      <c r="F517" s="303" t="s">
        <v>661</v>
      </c>
      <c r="G517" s="172">
        <v>23641.0</v>
      </c>
      <c r="H517" s="172">
        <v>44603.0</v>
      </c>
      <c r="I517" s="155" t="s">
        <v>86</v>
      </c>
      <c r="J517" s="155" t="s">
        <v>92</v>
      </c>
      <c r="K517" s="155" t="s">
        <v>101</v>
      </c>
      <c r="L517" s="155" t="s">
        <v>242</v>
      </c>
      <c r="M517" s="155"/>
      <c r="N517" s="155" t="s">
        <v>90</v>
      </c>
      <c r="O517" s="155"/>
    </row>
    <row r="518" hidden="1">
      <c r="A518" s="155" t="str">
        <f t="shared" si="1"/>
        <v>922744603</v>
      </c>
      <c r="B518" s="304">
        <v>385.0</v>
      </c>
      <c r="C518" s="287">
        <v>379.0</v>
      </c>
      <c r="D518" s="155">
        <v>9227.0</v>
      </c>
      <c r="E518" s="171">
        <v>0.375</v>
      </c>
      <c r="F518" s="303" t="s">
        <v>669</v>
      </c>
      <c r="G518" s="172">
        <v>21258.0</v>
      </c>
      <c r="H518" s="172">
        <v>44603.0</v>
      </c>
      <c r="I518" s="155" t="s">
        <v>100</v>
      </c>
      <c r="J518" s="155" t="s">
        <v>87</v>
      </c>
      <c r="K518" s="155" t="s">
        <v>88</v>
      </c>
      <c r="L518" s="155" t="s">
        <v>119</v>
      </c>
      <c r="M518" s="155"/>
      <c r="N518" s="155" t="s">
        <v>103</v>
      </c>
      <c r="O518" s="155" t="s">
        <v>8748</v>
      </c>
    </row>
    <row r="519" hidden="1">
      <c r="A519" s="155" t="str">
        <f t="shared" si="1"/>
        <v>1617044603</v>
      </c>
      <c r="B519" s="304">
        <v>388.0</v>
      </c>
      <c r="C519" s="287">
        <v>380.0</v>
      </c>
      <c r="D519" s="155">
        <v>16170.0</v>
      </c>
      <c r="E519" s="171">
        <v>0.3958333333333333</v>
      </c>
      <c r="F519" s="303" t="s">
        <v>672</v>
      </c>
      <c r="G519" s="172">
        <v>14821.0</v>
      </c>
      <c r="H519" s="172">
        <v>44603.0</v>
      </c>
      <c r="I519" s="155" t="s">
        <v>100</v>
      </c>
      <c r="J519" s="155" t="s">
        <v>87</v>
      </c>
      <c r="K519" s="155" t="s">
        <v>88</v>
      </c>
      <c r="L519" s="155" t="s">
        <v>113</v>
      </c>
      <c r="M519" s="155"/>
      <c r="N519" s="155" t="s">
        <v>103</v>
      </c>
      <c r="O519" s="155" t="s">
        <v>8748</v>
      </c>
    </row>
    <row r="520" hidden="1">
      <c r="A520" s="155" t="str">
        <f t="shared" si="1"/>
        <v>1378444603</v>
      </c>
      <c r="B520" s="304">
        <v>378.0</v>
      </c>
      <c r="C520" s="287">
        <v>381.0</v>
      </c>
      <c r="D520" s="155">
        <v>13784.0</v>
      </c>
      <c r="E520" s="171">
        <v>0.3333333333333333</v>
      </c>
      <c r="F520" s="303" t="s">
        <v>662</v>
      </c>
      <c r="G520" s="172">
        <v>21088.0</v>
      </c>
      <c r="H520" s="172">
        <v>44603.0</v>
      </c>
      <c r="I520" s="155" t="s">
        <v>112</v>
      </c>
      <c r="J520" s="155" t="s">
        <v>92</v>
      </c>
      <c r="K520" s="155" t="s">
        <v>93</v>
      </c>
      <c r="L520" s="155" t="s">
        <v>106</v>
      </c>
      <c r="M520" s="155"/>
      <c r="N520" s="155" t="s">
        <v>103</v>
      </c>
      <c r="O520" s="155" t="s">
        <v>8748</v>
      </c>
    </row>
    <row r="521" hidden="1">
      <c r="A521" s="155" t="str">
        <f t="shared" si="1"/>
        <v>1239744603</v>
      </c>
      <c r="B521" s="304">
        <v>393.0</v>
      </c>
      <c r="C521" s="287">
        <v>382.0</v>
      </c>
      <c r="D521" s="155">
        <v>12397.0</v>
      </c>
      <c r="E521" s="171">
        <v>0.4166666666666667</v>
      </c>
      <c r="F521" s="303" t="s">
        <v>677</v>
      </c>
      <c r="G521" s="172">
        <v>24151.0</v>
      </c>
      <c r="H521" s="172">
        <v>44603.0</v>
      </c>
      <c r="I521" s="155" t="s">
        <v>122</v>
      </c>
      <c r="J521" s="155" t="s">
        <v>87</v>
      </c>
      <c r="K521" s="155" t="s">
        <v>97</v>
      </c>
      <c r="L521" s="155" t="s">
        <v>174</v>
      </c>
      <c r="M521" s="155"/>
      <c r="N521" s="155" t="s">
        <v>90</v>
      </c>
      <c r="O521" s="155"/>
    </row>
    <row r="522" hidden="1">
      <c r="A522" s="155" t="str">
        <f t="shared" si="1"/>
        <v>1692844603</v>
      </c>
      <c r="B522" s="304">
        <v>379.0</v>
      </c>
      <c r="C522" s="287">
        <v>383.0</v>
      </c>
      <c r="D522" s="155">
        <v>16928.0</v>
      </c>
      <c r="E522" s="171">
        <v>0.34375</v>
      </c>
      <c r="F522" s="303" t="s">
        <v>663</v>
      </c>
      <c r="G522" s="172">
        <v>20393.0</v>
      </c>
      <c r="H522" s="172">
        <v>44603.0</v>
      </c>
      <c r="I522" s="155" t="s">
        <v>122</v>
      </c>
      <c r="J522" s="155" t="s">
        <v>92</v>
      </c>
      <c r="K522" s="155" t="s">
        <v>93</v>
      </c>
      <c r="L522" s="155" t="s">
        <v>147</v>
      </c>
      <c r="M522" s="155"/>
      <c r="N522" s="155" t="s">
        <v>90</v>
      </c>
      <c r="O522" s="155"/>
    </row>
    <row r="523" hidden="1">
      <c r="A523" s="155" t="str">
        <f t="shared" si="1"/>
        <v>1272444603</v>
      </c>
      <c r="B523" s="304">
        <v>383.0</v>
      </c>
      <c r="C523" s="287">
        <v>384.0</v>
      </c>
      <c r="D523" s="155">
        <v>12724.0</v>
      </c>
      <c r="E523" s="171">
        <v>0.3541666666666667</v>
      </c>
      <c r="F523" s="303" t="s">
        <v>667</v>
      </c>
      <c r="G523" s="172">
        <v>25314.0</v>
      </c>
      <c r="H523" s="172">
        <v>44603.0</v>
      </c>
      <c r="I523" s="155" t="s">
        <v>122</v>
      </c>
      <c r="J523" s="155" t="s">
        <v>92</v>
      </c>
      <c r="K523" s="155" t="s">
        <v>93</v>
      </c>
      <c r="L523" s="155" t="s">
        <v>262</v>
      </c>
      <c r="M523" s="155"/>
      <c r="N523" s="155" t="s">
        <v>90</v>
      </c>
      <c r="O523" s="155"/>
    </row>
    <row r="524" hidden="1">
      <c r="A524" s="155" t="str">
        <f t="shared" si="1"/>
        <v>1153244603</v>
      </c>
      <c r="B524" s="304">
        <v>386.0</v>
      </c>
      <c r="C524" s="287">
        <v>385.0</v>
      </c>
      <c r="D524" s="155">
        <v>11532.0</v>
      </c>
      <c r="E524" s="171">
        <v>0.375</v>
      </c>
      <c r="F524" s="303" t="s">
        <v>670</v>
      </c>
      <c r="G524" s="172">
        <v>20475.0</v>
      </c>
      <c r="H524" s="172">
        <v>44603.0</v>
      </c>
      <c r="I524" s="155" t="s">
        <v>100</v>
      </c>
      <c r="J524" s="155" t="s">
        <v>92</v>
      </c>
      <c r="K524" s="155" t="s">
        <v>93</v>
      </c>
      <c r="L524" s="155" t="s">
        <v>131</v>
      </c>
      <c r="M524" s="155"/>
      <c r="N524" s="155" t="s">
        <v>103</v>
      </c>
      <c r="O524" s="155" t="s">
        <v>8748</v>
      </c>
    </row>
    <row r="525" hidden="1">
      <c r="A525" s="155" t="str">
        <f t="shared" si="1"/>
        <v>1629744603</v>
      </c>
      <c r="B525" s="304">
        <v>390.0</v>
      </c>
      <c r="C525" s="287">
        <v>386.0</v>
      </c>
      <c r="D525" s="155">
        <v>16297.0</v>
      </c>
      <c r="E525" s="171">
        <v>0.3958333333333333</v>
      </c>
      <c r="F525" s="303" t="s">
        <v>673</v>
      </c>
      <c r="G525" s="172">
        <v>15281.0</v>
      </c>
      <c r="H525" s="172">
        <v>44603.0</v>
      </c>
      <c r="I525" s="155" t="s">
        <v>100</v>
      </c>
      <c r="J525" s="155" t="s">
        <v>92</v>
      </c>
      <c r="K525" s="155" t="s">
        <v>93</v>
      </c>
      <c r="L525" s="155" t="s">
        <v>549</v>
      </c>
      <c r="M525" s="155"/>
      <c r="N525" s="155" t="s">
        <v>103</v>
      </c>
      <c r="O525" s="155" t="s">
        <v>8748</v>
      </c>
    </row>
    <row r="526">
      <c r="A526" s="155" t="str">
        <f t="shared" si="1"/>
        <v>1579844603</v>
      </c>
      <c r="B526" s="304">
        <v>396.0</v>
      </c>
      <c r="C526" s="287">
        <v>387.0</v>
      </c>
      <c r="D526" s="155">
        <v>15798.0</v>
      </c>
      <c r="E526" s="171">
        <v>0.4270833333333333</v>
      </c>
      <c r="F526" s="303" t="s">
        <v>679</v>
      </c>
      <c r="G526" s="172">
        <v>26903.0</v>
      </c>
      <c r="H526" s="172">
        <v>44603.0</v>
      </c>
      <c r="I526" s="155" t="s">
        <v>86</v>
      </c>
      <c r="J526" s="155" t="s">
        <v>92</v>
      </c>
      <c r="K526" s="155" t="s">
        <v>101</v>
      </c>
      <c r="L526" s="155" t="s">
        <v>147</v>
      </c>
      <c r="M526" s="155"/>
      <c r="N526" s="155" t="s">
        <v>90</v>
      </c>
      <c r="O526" s="155"/>
    </row>
    <row r="527">
      <c r="A527" s="155" t="str">
        <f t="shared" si="1"/>
        <v>1419844603</v>
      </c>
      <c r="B527" s="304">
        <v>395.0</v>
      </c>
      <c r="C527" s="287">
        <v>388.0</v>
      </c>
      <c r="D527" s="155">
        <v>14198.0</v>
      </c>
      <c r="E527" s="171">
        <v>0.4270833333333333</v>
      </c>
      <c r="F527" s="303" t="s">
        <v>680</v>
      </c>
      <c r="G527" s="172">
        <v>25589.0</v>
      </c>
      <c r="H527" s="172">
        <v>44603.0</v>
      </c>
      <c r="I527" s="155" t="s">
        <v>86</v>
      </c>
      <c r="J527" s="155" t="s">
        <v>87</v>
      </c>
      <c r="K527" s="155" t="s">
        <v>97</v>
      </c>
      <c r="L527" s="155" t="s">
        <v>147</v>
      </c>
      <c r="M527" s="155"/>
      <c r="N527" s="155" t="s">
        <v>90</v>
      </c>
      <c r="O527" s="155"/>
    </row>
    <row r="528" hidden="1">
      <c r="A528" s="155" t="str">
        <f t="shared" si="1"/>
        <v>1747844603</v>
      </c>
      <c r="B528" s="304">
        <v>397.0</v>
      </c>
      <c r="C528" s="287">
        <v>389.0</v>
      </c>
      <c r="D528" s="155">
        <v>17478.0</v>
      </c>
      <c r="E528" s="171">
        <v>0.4270833333333333</v>
      </c>
      <c r="F528" s="303" t="s">
        <v>681</v>
      </c>
      <c r="G528" s="172">
        <v>17962.0</v>
      </c>
      <c r="H528" s="172">
        <v>44603.0</v>
      </c>
      <c r="I528" s="155" t="s">
        <v>112</v>
      </c>
      <c r="J528" s="155" t="s">
        <v>92</v>
      </c>
      <c r="K528" s="155" t="s">
        <v>93</v>
      </c>
      <c r="L528" s="155" t="s">
        <v>102</v>
      </c>
      <c r="M528" s="155"/>
      <c r="N528" s="155" t="s">
        <v>103</v>
      </c>
      <c r="O528" s="155" t="s">
        <v>8748</v>
      </c>
    </row>
    <row r="529" hidden="1">
      <c r="A529" s="155" t="str">
        <f t="shared" si="1"/>
        <v>1000344603</v>
      </c>
      <c r="B529" s="304">
        <v>389.0</v>
      </c>
      <c r="C529" s="287">
        <v>390.0</v>
      </c>
      <c r="D529" s="155">
        <v>10003.0</v>
      </c>
      <c r="E529" s="171">
        <v>0.3958333333333333</v>
      </c>
      <c r="F529" s="303" t="s">
        <v>674</v>
      </c>
      <c r="G529" s="172">
        <v>17511.0</v>
      </c>
      <c r="H529" s="172">
        <v>44603.0</v>
      </c>
      <c r="I529" s="155" t="s">
        <v>100</v>
      </c>
      <c r="J529" s="155" t="s">
        <v>87</v>
      </c>
      <c r="K529" s="155" t="s">
        <v>88</v>
      </c>
      <c r="L529" s="155" t="s">
        <v>102</v>
      </c>
      <c r="M529" s="155"/>
      <c r="N529" s="155" t="s">
        <v>103</v>
      </c>
      <c r="O529" s="155" t="s">
        <v>8748</v>
      </c>
    </row>
    <row r="530" hidden="1">
      <c r="A530" s="155" t="str">
        <f t="shared" si="1"/>
        <v>1559744603</v>
      </c>
      <c r="B530" s="304">
        <v>394.0</v>
      </c>
      <c r="C530" s="287">
        <v>391.0</v>
      </c>
      <c r="D530" s="155">
        <v>15597.0</v>
      </c>
      <c r="E530" s="171">
        <v>0.4166666666666667</v>
      </c>
      <c r="F530" s="303" t="s">
        <v>678</v>
      </c>
      <c r="G530" s="172">
        <v>16309.0</v>
      </c>
      <c r="H530" s="172">
        <v>44603.0</v>
      </c>
      <c r="I530" s="155" t="s">
        <v>100</v>
      </c>
      <c r="J530" s="155" t="s">
        <v>87</v>
      </c>
      <c r="K530" s="155" t="s">
        <v>88</v>
      </c>
      <c r="L530" s="155" t="s">
        <v>131</v>
      </c>
      <c r="M530" s="155"/>
      <c r="N530" s="155" t="s">
        <v>103</v>
      </c>
      <c r="O530" s="155" t="s">
        <v>8748</v>
      </c>
    </row>
    <row r="531" hidden="1">
      <c r="A531" s="155" t="str">
        <f t="shared" si="1"/>
        <v>1583844603</v>
      </c>
      <c r="B531" s="304">
        <v>401.0</v>
      </c>
      <c r="C531" s="287">
        <v>392.0</v>
      </c>
      <c r="D531" s="155">
        <v>15838.0</v>
      </c>
      <c r="E531" s="171">
        <v>0.4583333333333333</v>
      </c>
      <c r="F531" s="303" t="s">
        <v>684</v>
      </c>
      <c r="G531" s="172">
        <v>21409.0</v>
      </c>
      <c r="H531" s="172">
        <v>44603.0</v>
      </c>
      <c r="I531" s="155" t="s">
        <v>112</v>
      </c>
      <c r="J531" s="155" t="s">
        <v>92</v>
      </c>
      <c r="K531" s="155" t="s">
        <v>101</v>
      </c>
      <c r="L531" s="155" t="s">
        <v>113</v>
      </c>
      <c r="M531" s="155"/>
      <c r="N531" s="155" t="s">
        <v>103</v>
      </c>
      <c r="O531" s="155" t="s">
        <v>8748</v>
      </c>
    </row>
    <row r="532">
      <c r="A532" s="155" t="str">
        <f t="shared" si="1"/>
        <v>1433244603</v>
      </c>
      <c r="B532" s="304">
        <v>391.0</v>
      </c>
      <c r="C532" s="287">
        <v>393.0</v>
      </c>
      <c r="D532" s="155">
        <v>14332.0</v>
      </c>
      <c r="E532" s="171">
        <v>0.40625</v>
      </c>
      <c r="F532" s="303" t="s">
        <v>676</v>
      </c>
      <c r="G532" s="172">
        <v>23076.0</v>
      </c>
      <c r="H532" s="172">
        <v>44603.0</v>
      </c>
      <c r="I532" s="155" t="s">
        <v>86</v>
      </c>
      <c r="J532" s="155" t="s">
        <v>92</v>
      </c>
      <c r="K532" s="155" t="s">
        <v>93</v>
      </c>
      <c r="L532" s="155" t="s">
        <v>98</v>
      </c>
      <c r="M532" s="155"/>
      <c r="N532" s="155" t="s">
        <v>90</v>
      </c>
      <c r="O532" s="155"/>
    </row>
    <row r="533" hidden="1">
      <c r="A533" s="155" t="str">
        <f t="shared" si="1"/>
        <v>1219744603</v>
      </c>
      <c r="B533" s="304">
        <v>398.0</v>
      </c>
      <c r="C533" s="287">
        <v>394.0</v>
      </c>
      <c r="D533" s="155">
        <v>12197.0</v>
      </c>
      <c r="E533" s="171">
        <v>0.4375</v>
      </c>
      <c r="F533" s="303" t="s">
        <v>682</v>
      </c>
      <c r="G533" s="172">
        <v>20786.0</v>
      </c>
      <c r="H533" s="172">
        <v>44603.0</v>
      </c>
      <c r="I533" s="155" t="s">
        <v>100</v>
      </c>
      <c r="J533" s="155" t="s">
        <v>87</v>
      </c>
      <c r="K533" s="155" t="s">
        <v>93</v>
      </c>
      <c r="L533" s="155" t="s">
        <v>102</v>
      </c>
      <c r="M533" s="155"/>
      <c r="N533" s="155" t="s">
        <v>103</v>
      </c>
      <c r="O533" s="155" t="s">
        <v>8748</v>
      </c>
    </row>
    <row r="534">
      <c r="A534" s="155" t="str">
        <f t="shared" si="1"/>
        <v>1497744603</v>
      </c>
      <c r="B534" s="304">
        <v>399.0</v>
      </c>
      <c r="C534" s="287">
        <v>395.0</v>
      </c>
      <c r="D534" s="155">
        <v>14977.0</v>
      </c>
      <c r="E534" s="171">
        <v>0.4479166666666667</v>
      </c>
      <c r="F534" s="303" t="s">
        <v>683</v>
      </c>
      <c r="G534" s="172">
        <v>21888.0</v>
      </c>
      <c r="H534" s="172">
        <v>44603.0</v>
      </c>
      <c r="I534" s="155" t="s">
        <v>86</v>
      </c>
      <c r="J534" s="155" t="s">
        <v>87</v>
      </c>
      <c r="K534" s="155" t="s">
        <v>97</v>
      </c>
      <c r="L534" s="155" t="s">
        <v>147</v>
      </c>
      <c r="M534" s="155"/>
      <c r="N534" s="155" t="s">
        <v>90</v>
      </c>
      <c r="O534" s="155"/>
    </row>
    <row r="535" hidden="1">
      <c r="A535" s="155" t="str">
        <f t="shared" si="1"/>
        <v>946344603</v>
      </c>
      <c r="B535" s="304">
        <v>400.0</v>
      </c>
      <c r="C535" s="287">
        <v>396.0</v>
      </c>
      <c r="D535" s="155">
        <v>9463.0</v>
      </c>
      <c r="E535" s="171">
        <v>0.4583333333333333</v>
      </c>
      <c r="F535" s="303" t="s">
        <v>685</v>
      </c>
      <c r="G535" s="172">
        <v>25642.0</v>
      </c>
      <c r="H535" s="172">
        <v>44603.0</v>
      </c>
      <c r="I535" s="155" t="s">
        <v>100</v>
      </c>
      <c r="J535" s="155" t="s">
        <v>87</v>
      </c>
      <c r="K535" s="155" t="s">
        <v>88</v>
      </c>
      <c r="L535" s="155" t="s">
        <v>131</v>
      </c>
      <c r="M535" s="155"/>
      <c r="N535" s="155" t="s">
        <v>103</v>
      </c>
      <c r="O535" s="155" t="s">
        <v>8748</v>
      </c>
    </row>
    <row r="536">
      <c r="A536" s="155" t="str">
        <f t="shared" si="1"/>
        <v>1650344603</v>
      </c>
      <c r="B536" s="304">
        <v>404.0</v>
      </c>
      <c r="C536" s="287">
        <v>397.0</v>
      </c>
      <c r="D536" s="155">
        <v>16503.0</v>
      </c>
      <c r="E536" s="171">
        <v>0.4791666666666667</v>
      </c>
      <c r="F536" s="303" t="s">
        <v>688</v>
      </c>
      <c r="G536" s="172">
        <v>12325.0</v>
      </c>
      <c r="H536" s="172">
        <v>44603.0</v>
      </c>
      <c r="I536" s="155" t="s">
        <v>86</v>
      </c>
      <c r="J536" s="155" t="s">
        <v>87</v>
      </c>
      <c r="K536" s="155" t="s">
        <v>97</v>
      </c>
      <c r="L536" s="155" t="s">
        <v>405</v>
      </c>
      <c r="M536" s="155"/>
      <c r="N536" s="155" t="s">
        <v>90</v>
      </c>
      <c r="O536" s="155"/>
    </row>
    <row r="537" hidden="1">
      <c r="A537" s="155" t="str">
        <f t="shared" si="1"/>
        <v>1618444603</v>
      </c>
      <c r="B537" s="304">
        <v>402.0</v>
      </c>
      <c r="C537" s="287">
        <v>398.0</v>
      </c>
      <c r="D537" s="155">
        <v>16184.0</v>
      </c>
      <c r="E537" s="171">
        <v>0.46875</v>
      </c>
      <c r="F537" s="303" t="s">
        <v>686</v>
      </c>
      <c r="G537" s="172">
        <v>17049.0</v>
      </c>
      <c r="H537" s="172">
        <v>44603.0</v>
      </c>
      <c r="I537" s="155" t="s">
        <v>100</v>
      </c>
      <c r="J537" s="155" t="s">
        <v>87</v>
      </c>
      <c r="K537" s="155" t="s">
        <v>88</v>
      </c>
      <c r="L537" s="155" t="s">
        <v>224</v>
      </c>
      <c r="M537" s="155"/>
      <c r="N537" s="155" t="s">
        <v>103</v>
      </c>
      <c r="O537" s="155" t="s">
        <v>8748</v>
      </c>
    </row>
    <row r="538" hidden="1">
      <c r="A538" s="155" t="str">
        <f t="shared" si="1"/>
        <v>1488744603</v>
      </c>
      <c r="B538" s="304">
        <v>405.0</v>
      </c>
      <c r="C538" s="287">
        <v>399.0</v>
      </c>
      <c r="D538" s="155">
        <v>14887.0</v>
      </c>
      <c r="E538" s="171">
        <v>0.4791666666666667</v>
      </c>
      <c r="F538" s="303" t="s">
        <v>689</v>
      </c>
      <c r="G538" s="172">
        <v>18270.0</v>
      </c>
      <c r="H538" s="172">
        <v>44603.0</v>
      </c>
      <c r="I538" s="155" t="s">
        <v>100</v>
      </c>
      <c r="J538" s="155" t="s">
        <v>87</v>
      </c>
      <c r="K538" s="155" t="s">
        <v>88</v>
      </c>
      <c r="L538" s="155" t="s">
        <v>192</v>
      </c>
      <c r="M538" s="155"/>
      <c r="N538" s="155" t="s">
        <v>103</v>
      </c>
      <c r="O538" s="155" t="s">
        <v>8748</v>
      </c>
    </row>
    <row r="539" hidden="1">
      <c r="A539" s="155" t="str">
        <f t="shared" si="1"/>
        <v>1142144603</v>
      </c>
      <c r="B539" s="304">
        <v>403.0</v>
      </c>
      <c r="C539" s="287">
        <v>400.0</v>
      </c>
      <c r="D539" s="155">
        <v>11421.0</v>
      </c>
      <c r="E539" s="171">
        <v>0.46875</v>
      </c>
      <c r="F539" s="303" t="s">
        <v>687</v>
      </c>
      <c r="G539" s="172">
        <v>14043.0</v>
      </c>
      <c r="H539" s="172">
        <v>44603.0</v>
      </c>
      <c r="I539" s="155" t="s">
        <v>100</v>
      </c>
      <c r="J539" s="155" t="s">
        <v>92</v>
      </c>
      <c r="K539" s="155" t="s">
        <v>101</v>
      </c>
      <c r="L539" s="155" t="s">
        <v>199</v>
      </c>
      <c r="M539" s="155"/>
      <c r="N539" s="155" t="s">
        <v>103</v>
      </c>
      <c r="O539" s="155" t="s">
        <v>8748</v>
      </c>
    </row>
    <row r="540" hidden="1">
      <c r="A540" s="155" t="str">
        <f t="shared" si="1"/>
        <v>1567344603</v>
      </c>
      <c r="B540" s="304">
        <v>408.0</v>
      </c>
      <c r="C540" s="287">
        <v>401.0</v>
      </c>
      <c r="D540" s="155">
        <v>15673.0</v>
      </c>
      <c r="E540" s="171">
        <v>0.5520833333333334</v>
      </c>
      <c r="F540" s="303" t="s">
        <v>692</v>
      </c>
      <c r="G540" s="172">
        <v>21105.0</v>
      </c>
      <c r="H540" s="172">
        <v>44603.0</v>
      </c>
      <c r="I540" s="155" t="s">
        <v>100</v>
      </c>
      <c r="J540" s="155" t="s">
        <v>87</v>
      </c>
      <c r="K540" s="155" t="s">
        <v>88</v>
      </c>
      <c r="L540" s="155" t="s">
        <v>192</v>
      </c>
      <c r="M540" s="155"/>
      <c r="N540" s="155" t="s">
        <v>103</v>
      </c>
      <c r="O540" s="155" t="s">
        <v>8748</v>
      </c>
    </row>
    <row r="541" hidden="1">
      <c r="A541" s="155" t="str">
        <f t="shared" si="1"/>
        <v>1553744603</v>
      </c>
      <c r="B541" s="304">
        <v>406.0</v>
      </c>
      <c r="C541" s="287">
        <v>402.0</v>
      </c>
      <c r="D541" s="155">
        <v>15537.0</v>
      </c>
      <c r="E541" s="171">
        <v>0.5416666666666666</v>
      </c>
      <c r="F541" s="303" t="s">
        <v>690</v>
      </c>
      <c r="G541" s="172">
        <v>21607.0</v>
      </c>
      <c r="H541" s="172">
        <v>44603.0</v>
      </c>
      <c r="I541" s="155" t="s">
        <v>100</v>
      </c>
      <c r="J541" s="155" t="s">
        <v>87</v>
      </c>
      <c r="K541" s="155" t="s">
        <v>88</v>
      </c>
      <c r="L541" s="155" t="s">
        <v>131</v>
      </c>
      <c r="M541" s="155"/>
      <c r="N541" s="155" t="s">
        <v>103</v>
      </c>
      <c r="O541" s="155" t="s">
        <v>8748</v>
      </c>
    </row>
    <row r="542">
      <c r="A542" s="155" t="str">
        <f t="shared" si="1"/>
        <v>1407044603</v>
      </c>
      <c r="B542" s="304">
        <v>411.0</v>
      </c>
      <c r="C542" s="287">
        <v>403.0</v>
      </c>
      <c r="D542" s="155">
        <v>14070.0</v>
      </c>
      <c r="E542" s="171">
        <v>0.5625</v>
      </c>
      <c r="F542" s="303" t="s">
        <v>693</v>
      </c>
      <c r="G542" s="172">
        <v>26355.0</v>
      </c>
      <c r="H542" s="172">
        <v>44603.0</v>
      </c>
      <c r="I542" s="155" t="s">
        <v>86</v>
      </c>
      <c r="J542" s="155" t="s">
        <v>92</v>
      </c>
      <c r="K542" s="155" t="s">
        <v>93</v>
      </c>
      <c r="L542" s="155" t="s">
        <v>154</v>
      </c>
      <c r="M542" s="155"/>
      <c r="N542" s="155" t="s">
        <v>90</v>
      </c>
      <c r="O542" s="155"/>
    </row>
    <row r="543" hidden="1">
      <c r="A543" s="155" t="str">
        <f t="shared" si="1"/>
        <v>1559244603</v>
      </c>
      <c r="B543" s="304">
        <v>409.0</v>
      </c>
      <c r="C543" s="287">
        <v>404.0</v>
      </c>
      <c r="D543" s="155">
        <v>15592.0</v>
      </c>
      <c r="E543" s="171">
        <v>0.5625</v>
      </c>
      <c r="F543" s="303" t="s">
        <v>694</v>
      </c>
      <c r="G543" s="172">
        <v>17154.0</v>
      </c>
      <c r="H543" s="172">
        <v>44603.0</v>
      </c>
      <c r="I543" s="155" t="s">
        <v>100</v>
      </c>
      <c r="J543" s="155" t="s">
        <v>87</v>
      </c>
      <c r="K543" s="155" t="s">
        <v>88</v>
      </c>
      <c r="L543" s="155" t="s">
        <v>102</v>
      </c>
      <c r="M543" s="155"/>
      <c r="N543" s="155" t="s">
        <v>103</v>
      </c>
      <c r="O543" s="155" t="s">
        <v>8748</v>
      </c>
    </row>
    <row r="544" hidden="1">
      <c r="A544" s="155" t="str">
        <f t="shared" si="1"/>
        <v>1644244603</v>
      </c>
      <c r="B544" s="304">
        <v>415.0</v>
      </c>
      <c r="C544" s="287">
        <v>405.0</v>
      </c>
      <c r="D544" s="155">
        <v>16442.0</v>
      </c>
      <c r="E544" s="171">
        <v>0.5833333333333334</v>
      </c>
      <c r="F544" s="303" t="s">
        <v>697</v>
      </c>
      <c r="G544" s="172">
        <v>22978.0</v>
      </c>
      <c r="H544" s="172">
        <v>44603.0</v>
      </c>
      <c r="I544" s="155" t="s">
        <v>122</v>
      </c>
      <c r="J544" s="155" t="s">
        <v>92</v>
      </c>
      <c r="K544" s="155" t="s">
        <v>93</v>
      </c>
      <c r="L544" s="155" t="s">
        <v>137</v>
      </c>
      <c r="M544" s="155"/>
      <c r="N544" s="155" t="s">
        <v>90</v>
      </c>
      <c r="O544" s="155"/>
    </row>
    <row r="545" hidden="1">
      <c r="A545" s="155" t="str">
        <f t="shared" si="1"/>
        <v>1644344603</v>
      </c>
      <c r="B545" s="304">
        <v>416.0</v>
      </c>
      <c r="C545" s="287">
        <v>406.0</v>
      </c>
      <c r="D545" s="155">
        <v>16443.0</v>
      </c>
      <c r="E545" s="171">
        <v>0.5833333333333334</v>
      </c>
      <c r="F545" s="303" t="s">
        <v>698</v>
      </c>
      <c r="G545" s="172">
        <v>33995.0</v>
      </c>
      <c r="H545" s="172">
        <v>44603.0</v>
      </c>
      <c r="I545" s="155" t="s">
        <v>122</v>
      </c>
      <c r="J545" s="155" t="s">
        <v>92</v>
      </c>
      <c r="K545" s="155" t="s">
        <v>93</v>
      </c>
      <c r="L545" s="155" t="s">
        <v>137</v>
      </c>
      <c r="M545" s="155"/>
      <c r="N545" s="155" t="s">
        <v>90</v>
      </c>
      <c r="O545" s="155"/>
    </row>
    <row r="546">
      <c r="A546" s="155" t="str">
        <f t="shared" si="1"/>
        <v>1418844603</v>
      </c>
      <c r="B546" s="304">
        <v>413.0</v>
      </c>
      <c r="C546" s="287">
        <v>407.0</v>
      </c>
      <c r="D546" s="155">
        <v>14188.0</v>
      </c>
      <c r="E546" s="171">
        <v>0.5729166666666666</v>
      </c>
      <c r="F546" s="303" t="s">
        <v>696</v>
      </c>
      <c r="G546" s="172">
        <v>23480.0</v>
      </c>
      <c r="H546" s="172">
        <v>44603.0</v>
      </c>
      <c r="I546" s="155" t="s">
        <v>86</v>
      </c>
      <c r="J546" s="155" t="s">
        <v>92</v>
      </c>
      <c r="K546" s="155" t="s">
        <v>101</v>
      </c>
      <c r="L546" s="155" t="s">
        <v>147</v>
      </c>
      <c r="M546" s="155"/>
      <c r="N546" s="155" t="s">
        <v>90</v>
      </c>
      <c r="O546" s="155"/>
    </row>
    <row r="547" hidden="1">
      <c r="A547" s="155" t="str">
        <f t="shared" si="1"/>
        <v>1311644603</v>
      </c>
      <c r="B547" s="304">
        <v>414.0</v>
      </c>
      <c r="C547" s="287">
        <v>408.0</v>
      </c>
      <c r="D547" s="155">
        <v>13116.0</v>
      </c>
      <c r="E547" s="171">
        <v>0.5833333333333334</v>
      </c>
      <c r="F547" s="303" t="s">
        <v>699</v>
      </c>
      <c r="G547" s="172">
        <v>22927.0</v>
      </c>
      <c r="H547" s="172">
        <v>44603.0</v>
      </c>
      <c r="I547" s="155" t="s">
        <v>112</v>
      </c>
      <c r="J547" s="155" t="s">
        <v>87</v>
      </c>
      <c r="K547" s="155" t="s">
        <v>88</v>
      </c>
      <c r="L547" s="155" t="s">
        <v>102</v>
      </c>
      <c r="M547" s="155"/>
      <c r="N547" s="155" t="s">
        <v>103</v>
      </c>
      <c r="O547" s="155" t="s">
        <v>8748</v>
      </c>
    </row>
    <row r="548" hidden="1">
      <c r="A548" s="155" t="str">
        <f t="shared" si="1"/>
        <v>1407644603</v>
      </c>
      <c r="B548" s="304">
        <v>407.0</v>
      </c>
      <c r="C548" s="287">
        <v>409.0</v>
      </c>
      <c r="D548" s="155">
        <v>14076.0</v>
      </c>
      <c r="E548" s="171">
        <v>0.5416666666666666</v>
      </c>
      <c r="F548" s="303" t="s">
        <v>691</v>
      </c>
      <c r="G548" s="172">
        <v>29289.0</v>
      </c>
      <c r="H548" s="172">
        <v>44603.0</v>
      </c>
      <c r="I548" s="155" t="s">
        <v>122</v>
      </c>
      <c r="J548" s="155" t="s">
        <v>92</v>
      </c>
      <c r="K548" s="155" t="s">
        <v>93</v>
      </c>
      <c r="L548" s="155" t="s">
        <v>147</v>
      </c>
      <c r="M548" s="155"/>
      <c r="N548" s="155" t="s">
        <v>90</v>
      </c>
      <c r="O548" s="155"/>
    </row>
    <row r="549">
      <c r="A549" s="155" t="str">
        <f t="shared" si="1"/>
        <v>1628344603</v>
      </c>
      <c r="B549" s="304">
        <v>412.0</v>
      </c>
      <c r="C549" s="287">
        <v>410.0</v>
      </c>
      <c r="D549" s="155">
        <v>16283.0</v>
      </c>
      <c r="E549" s="171">
        <v>0.5729166666666666</v>
      </c>
      <c r="F549" s="303" t="s">
        <v>142</v>
      </c>
      <c r="G549" s="172">
        <v>19566.0</v>
      </c>
      <c r="H549" s="172">
        <v>44603.0</v>
      </c>
      <c r="I549" s="155" t="s">
        <v>86</v>
      </c>
      <c r="J549" s="155" t="s">
        <v>87</v>
      </c>
      <c r="K549" s="155" t="s">
        <v>88</v>
      </c>
      <c r="L549" s="155" t="s">
        <v>89</v>
      </c>
      <c r="M549" s="155"/>
      <c r="N549" s="155" t="s">
        <v>90</v>
      </c>
      <c r="O549" s="155"/>
    </row>
    <row r="550" hidden="1">
      <c r="A550" s="155" t="str">
        <f t="shared" si="1"/>
        <v>1144744603</v>
      </c>
      <c r="B550" s="304">
        <v>423.0</v>
      </c>
      <c r="C550" s="287">
        <v>411.0</v>
      </c>
      <c r="D550" s="155">
        <v>11447.0</v>
      </c>
      <c r="E550" s="171">
        <v>0.6458333333333334</v>
      </c>
      <c r="F550" s="303" t="s">
        <v>706</v>
      </c>
      <c r="G550" s="172">
        <v>25776.0</v>
      </c>
      <c r="H550" s="172">
        <v>44603.0</v>
      </c>
      <c r="I550" s="155" t="s">
        <v>100</v>
      </c>
      <c r="J550" s="155" t="s">
        <v>87</v>
      </c>
      <c r="K550" s="155" t="s">
        <v>97</v>
      </c>
      <c r="L550" s="155" t="s">
        <v>113</v>
      </c>
      <c r="M550" s="155"/>
      <c r="N550" s="155" t="s">
        <v>90</v>
      </c>
      <c r="O550" s="155"/>
    </row>
    <row r="551" hidden="1">
      <c r="A551" s="155" t="str">
        <f t="shared" si="1"/>
        <v>1421644603</v>
      </c>
      <c r="B551" s="304">
        <v>417.0</v>
      </c>
      <c r="C551" s="287">
        <v>412.0</v>
      </c>
      <c r="D551" s="155">
        <v>14216.0</v>
      </c>
      <c r="E551" s="171">
        <v>0.6041666666666666</v>
      </c>
      <c r="F551" s="303" t="s">
        <v>700</v>
      </c>
      <c r="G551" s="172">
        <v>22769.0</v>
      </c>
      <c r="H551" s="172">
        <v>44603.0</v>
      </c>
      <c r="I551" s="155" t="s">
        <v>100</v>
      </c>
      <c r="J551" s="155" t="s">
        <v>87</v>
      </c>
      <c r="K551" s="155" t="s">
        <v>88</v>
      </c>
      <c r="L551" s="155" t="s">
        <v>131</v>
      </c>
      <c r="M551" s="155"/>
      <c r="N551" s="155" t="s">
        <v>103</v>
      </c>
      <c r="O551" s="155" t="s">
        <v>8748</v>
      </c>
    </row>
    <row r="552" hidden="1">
      <c r="A552" s="155" t="str">
        <f t="shared" si="1"/>
        <v>1230944603</v>
      </c>
      <c r="B552" s="304">
        <v>410.0</v>
      </c>
      <c r="C552" s="287">
        <v>413.0</v>
      </c>
      <c r="D552" s="155">
        <v>12309.0</v>
      </c>
      <c r="E552" s="171">
        <v>0.5625</v>
      </c>
      <c r="F552" s="303" t="s">
        <v>695</v>
      </c>
      <c r="G552" s="172">
        <v>16897.0</v>
      </c>
      <c r="H552" s="172">
        <v>44603.0</v>
      </c>
      <c r="I552" s="155" t="s">
        <v>122</v>
      </c>
      <c r="J552" s="155" t="s">
        <v>92</v>
      </c>
      <c r="K552" s="155" t="s">
        <v>101</v>
      </c>
      <c r="L552" s="155" t="s">
        <v>147</v>
      </c>
      <c r="M552" s="155"/>
      <c r="N552" s="155" t="s">
        <v>90</v>
      </c>
      <c r="O552" s="155"/>
    </row>
    <row r="553" hidden="1">
      <c r="A553" s="155" t="str">
        <f t="shared" si="1"/>
        <v>947044603</v>
      </c>
      <c r="B553" s="304">
        <v>418.0</v>
      </c>
      <c r="C553" s="287">
        <v>414.0</v>
      </c>
      <c r="D553" s="155">
        <v>9470.0</v>
      </c>
      <c r="E553" s="171">
        <v>0.6041666666666666</v>
      </c>
      <c r="F553" s="303" t="s">
        <v>701</v>
      </c>
      <c r="G553" s="172">
        <v>14237.0</v>
      </c>
      <c r="H553" s="172">
        <v>44603.0</v>
      </c>
      <c r="I553" s="155" t="s">
        <v>100</v>
      </c>
      <c r="J553" s="155" t="s">
        <v>87</v>
      </c>
      <c r="K553" s="155" t="s">
        <v>88</v>
      </c>
      <c r="L553" s="155" t="s">
        <v>102</v>
      </c>
      <c r="M553" s="155"/>
      <c r="N553" s="155" t="s">
        <v>103</v>
      </c>
      <c r="O553" s="155" t="s">
        <v>8748</v>
      </c>
    </row>
    <row r="554">
      <c r="A554" s="155" t="str">
        <f t="shared" si="1"/>
        <v>1274144603</v>
      </c>
      <c r="B554" s="304">
        <v>419.0</v>
      </c>
      <c r="C554" s="287">
        <v>415.0</v>
      </c>
      <c r="D554" s="155">
        <v>12741.0</v>
      </c>
      <c r="E554" s="171">
        <v>0.625</v>
      </c>
      <c r="F554" s="303" t="s">
        <v>702</v>
      </c>
      <c r="G554" s="172">
        <v>25142.0</v>
      </c>
      <c r="H554" s="172">
        <v>44603.0</v>
      </c>
      <c r="I554" s="155" t="s">
        <v>86</v>
      </c>
      <c r="J554" s="155" t="s">
        <v>87</v>
      </c>
      <c r="K554" s="155" t="s">
        <v>88</v>
      </c>
      <c r="L554" s="155" t="s">
        <v>89</v>
      </c>
      <c r="M554" s="155"/>
      <c r="N554" s="155" t="s">
        <v>90</v>
      </c>
      <c r="O554" s="155"/>
    </row>
    <row r="555" hidden="1">
      <c r="A555" s="155" t="str">
        <f t="shared" si="1"/>
        <v>1219044603</v>
      </c>
      <c r="B555" s="304">
        <v>420.0</v>
      </c>
      <c r="C555" s="287">
        <v>416.0</v>
      </c>
      <c r="D555" s="155">
        <v>12190.0</v>
      </c>
      <c r="E555" s="171">
        <v>0.625</v>
      </c>
      <c r="F555" s="303" t="s">
        <v>703</v>
      </c>
      <c r="G555" s="172">
        <v>16791.0</v>
      </c>
      <c r="H555" s="172">
        <v>44603.0</v>
      </c>
      <c r="I555" s="155" t="s">
        <v>122</v>
      </c>
      <c r="J555" s="155" t="s">
        <v>87</v>
      </c>
      <c r="K555" s="155" t="s">
        <v>88</v>
      </c>
      <c r="L555" s="155" t="s">
        <v>89</v>
      </c>
      <c r="M555" s="155"/>
      <c r="N555" s="155" t="s">
        <v>90</v>
      </c>
      <c r="O555" s="155"/>
    </row>
    <row r="556" hidden="1">
      <c r="A556" s="155" t="str">
        <f t="shared" si="1"/>
        <v>921344603</v>
      </c>
      <c r="B556" s="304">
        <v>422.0</v>
      </c>
      <c r="C556" s="287">
        <v>417.0</v>
      </c>
      <c r="D556" s="155">
        <v>9213.0</v>
      </c>
      <c r="E556" s="171">
        <v>0.6354166666666666</v>
      </c>
      <c r="F556" s="303" t="s">
        <v>705</v>
      </c>
      <c r="G556" s="172">
        <v>21844.0</v>
      </c>
      <c r="H556" s="172">
        <v>44603.0</v>
      </c>
      <c r="I556" s="155" t="s">
        <v>100</v>
      </c>
      <c r="J556" s="155" t="s">
        <v>87</v>
      </c>
      <c r="K556" s="155" t="s">
        <v>97</v>
      </c>
      <c r="L556" s="155" t="s">
        <v>199</v>
      </c>
      <c r="M556" s="155"/>
      <c r="N556" s="155" t="s">
        <v>253</v>
      </c>
      <c r="O556" s="155" t="s">
        <v>8748</v>
      </c>
    </row>
    <row r="557" hidden="1">
      <c r="A557" s="155" t="str">
        <f t="shared" si="1"/>
        <v>1415644603</v>
      </c>
      <c r="B557" s="304">
        <v>421.0</v>
      </c>
      <c r="C557" s="287">
        <v>418.0</v>
      </c>
      <c r="D557" s="155">
        <v>14156.0</v>
      </c>
      <c r="E557" s="171">
        <v>0.625</v>
      </c>
      <c r="F557" s="303" t="s">
        <v>704</v>
      </c>
      <c r="G557" s="172">
        <v>18022.0</v>
      </c>
      <c r="H557" s="172">
        <v>44603.0</v>
      </c>
      <c r="I557" s="155" t="s">
        <v>100</v>
      </c>
      <c r="J557" s="155" t="s">
        <v>92</v>
      </c>
      <c r="K557" s="155" t="s">
        <v>101</v>
      </c>
      <c r="L557" s="155" t="s">
        <v>199</v>
      </c>
      <c r="M557" s="155"/>
      <c r="N557" s="155" t="s">
        <v>103</v>
      </c>
      <c r="O557" s="155" t="s">
        <v>8748</v>
      </c>
    </row>
    <row r="558" hidden="1">
      <c r="A558" s="155" t="str">
        <f t="shared" si="1"/>
        <v>1193344603</v>
      </c>
      <c r="B558" s="304">
        <v>426.0</v>
      </c>
      <c r="C558" s="287">
        <v>419.0</v>
      </c>
      <c r="D558" s="155">
        <v>11933.0</v>
      </c>
      <c r="E558" s="171">
        <v>0.6458333333333334</v>
      </c>
      <c r="F558" s="303" t="s">
        <v>707</v>
      </c>
      <c r="G558" s="172">
        <v>26960.0</v>
      </c>
      <c r="H558" s="172">
        <v>44603.0</v>
      </c>
      <c r="I558" s="155" t="s">
        <v>122</v>
      </c>
      <c r="J558" s="155" t="s">
        <v>92</v>
      </c>
      <c r="K558" s="155" t="s">
        <v>101</v>
      </c>
      <c r="L558" s="155" t="s">
        <v>137</v>
      </c>
      <c r="M558" s="155"/>
      <c r="N558" s="155" t="s">
        <v>90</v>
      </c>
      <c r="O558" s="155"/>
    </row>
    <row r="559" hidden="1">
      <c r="A559" s="155" t="str">
        <f t="shared" si="1"/>
        <v>992944603</v>
      </c>
      <c r="B559" s="304">
        <v>424.0</v>
      </c>
      <c r="C559" s="287">
        <v>420.0</v>
      </c>
      <c r="D559" s="155">
        <v>9929.0</v>
      </c>
      <c r="E559" s="171">
        <v>0.6458333333333334</v>
      </c>
      <c r="F559" s="303" t="s">
        <v>708</v>
      </c>
      <c r="G559" s="172">
        <v>28475.0</v>
      </c>
      <c r="H559" s="172">
        <v>44603.0</v>
      </c>
      <c r="I559" s="155" t="s">
        <v>100</v>
      </c>
      <c r="J559" s="155" t="s">
        <v>87</v>
      </c>
      <c r="K559" s="155" t="s">
        <v>88</v>
      </c>
      <c r="L559" s="155" t="s">
        <v>385</v>
      </c>
      <c r="M559" s="155"/>
      <c r="N559" s="155" t="s">
        <v>103</v>
      </c>
      <c r="O559" s="155" t="s">
        <v>8748</v>
      </c>
    </row>
    <row r="560" hidden="1">
      <c r="A560" s="155" t="str">
        <f t="shared" si="1"/>
        <v>1665644603</v>
      </c>
      <c r="B560" s="304">
        <v>427.0</v>
      </c>
      <c r="C560" s="287">
        <v>421.0</v>
      </c>
      <c r="D560" s="155">
        <v>16656.0</v>
      </c>
      <c r="E560" s="171">
        <v>0.6458333333333334</v>
      </c>
      <c r="F560" s="303" t="s">
        <v>709</v>
      </c>
      <c r="G560" s="172">
        <v>19104.0</v>
      </c>
      <c r="H560" s="172">
        <v>44603.0</v>
      </c>
      <c r="I560" s="155" t="s">
        <v>100</v>
      </c>
      <c r="J560" s="155" t="s">
        <v>92</v>
      </c>
      <c r="K560" s="155" t="s">
        <v>93</v>
      </c>
      <c r="L560" s="155" t="s">
        <v>102</v>
      </c>
      <c r="M560" s="155"/>
      <c r="N560" s="155" t="s">
        <v>103</v>
      </c>
      <c r="O560" s="155" t="s">
        <v>8748</v>
      </c>
    </row>
    <row r="561" hidden="1">
      <c r="A561" s="155" t="str">
        <f t="shared" si="1"/>
        <v>953144603</v>
      </c>
      <c r="B561" s="304">
        <v>428.0</v>
      </c>
      <c r="C561" s="287">
        <v>422.0</v>
      </c>
      <c r="D561" s="155">
        <v>9531.0</v>
      </c>
      <c r="E561" s="171">
        <v>0.65625</v>
      </c>
      <c r="F561" s="303" t="s">
        <v>711</v>
      </c>
      <c r="G561" s="172">
        <v>17451.0</v>
      </c>
      <c r="H561" s="172">
        <v>44603.0</v>
      </c>
      <c r="I561" s="155" t="s">
        <v>112</v>
      </c>
      <c r="J561" s="155" t="s">
        <v>87</v>
      </c>
      <c r="K561" s="155" t="s">
        <v>97</v>
      </c>
      <c r="L561" s="155" t="s">
        <v>549</v>
      </c>
      <c r="M561" s="303"/>
      <c r="N561" s="155" t="s">
        <v>103</v>
      </c>
      <c r="O561" s="155" t="s">
        <v>8748</v>
      </c>
    </row>
    <row r="562" hidden="1">
      <c r="A562" s="155" t="str">
        <f t="shared" si="1"/>
        <v>1634044603</v>
      </c>
      <c r="B562" s="304">
        <v>429.0</v>
      </c>
      <c r="C562" s="287">
        <v>423.0</v>
      </c>
      <c r="D562" s="155">
        <v>16340.0</v>
      </c>
      <c r="E562" s="171">
        <v>0.6770833333333334</v>
      </c>
      <c r="F562" s="303" t="s">
        <v>712</v>
      </c>
      <c r="G562" s="172">
        <v>21007.0</v>
      </c>
      <c r="H562" s="172">
        <v>44603.0</v>
      </c>
      <c r="I562" s="155" t="s">
        <v>122</v>
      </c>
      <c r="J562" s="155" t="s">
        <v>87</v>
      </c>
      <c r="K562" s="155" t="s">
        <v>97</v>
      </c>
      <c r="L562" s="155" t="s">
        <v>189</v>
      </c>
      <c r="M562" s="155"/>
      <c r="N562" s="155" t="s">
        <v>90</v>
      </c>
      <c r="O562" s="155"/>
    </row>
    <row r="563">
      <c r="A563" s="155" t="str">
        <f t="shared" si="1"/>
        <v>1424944603</v>
      </c>
      <c r="B563" s="304">
        <v>425.0</v>
      </c>
      <c r="C563" s="287">
        <v>424.0</v>
      </c>
      <c r="D563" s="155">
        <v>14249.0</v>
      </c>
      <c r="E563" s="171">
        <v>0.6458333333333334</v>
      </c>
      <c r="F563" s="303" t="s">
        <v>710</v>
      </c>
      <c r="G563" s="172">
        <v>27991.0</v>
      </c>
      <c r="H563" s="172">
        <v>44603.0</v>
      </c>
      <c r="I563" s="155" t="s">
        <v>86</v>
      </c>
      <c r="J563" s="155" t="s">
        <v>92</v>
      </c>
      <c r="K563" s="155" t="s">
        <v>101</v>
      </c>
      <c r="L563" s="155" t="s">
        <v>147</v>
      </c>
      <c r="M563" s="155"/>
      <c r="N563" s="155" t="s">
        <v>90</v>
      </c>
      <c r="O563" s="155"/>
    </row>
    <row r="564" hidden="1">
      <c r="A564" s="155" t="str">
        <f t="shared" si="1"/>
        <v>1804644606</v>
      </c>
      <c r="B564" s="304">
        <v>436.0</v>
      </c>
      <c r="C564" s="287">
        <v>425.0</v>
      </c>
      <c r="D564" s="155">
        <v>18046.0</v>
      </c>
      <c r="E564" s="171">
        <v>0.3645833333333333</v>
      </c>
      <c r="F564" s="303" t="s">
        <v>719</v>
      </c>
      <c r="G564" s="172">
        <v>21540.0</v>
      </c>
      <c r="H564" s="172">
        <v>44606.0</v>
      </c>
      <c r="I564" s="155" t="s">
        <v>96</v>
      </c>
      <c r="J564" s="155" t="s">
        <v>87</v>
      </c>
      <c r="K564" s="155" t="s">
        <v>97</v>
      </c>
      <c r="L564" s="155" t="s">
        <v>98</v>
      </c>
      <c r="M564" s="155"/>
      <c r="N564" s="155" t="s">
        <v>90</v>
      </c>
      <c r="O564" s="155"/>
    </row>
    <row r="565" hidden="1">
      <c r="A565" s="155" t="str">
        <f t="shared" si="1"/>
        <v>1786944606</v>
      </c>
      <c r="B565" s="304">
        <v>439.0</v>
      </c>
      <c r="C565" s="287">
        <v>426.0</v>
      </c>
      <c r="D565" s="155">
        <v>17869.0</v>
      </c>
      <c r="E565" s="171">
        <v>0.3645833333333333</v>
      </c>
      <c r="F565" s="303" t="s">
        <v>720</v>
      </c>
      <c r="G565" s="172">
        <v>14526.0</v>
      </c>
      <c r="H565" s="172">
        <v>44606.0</v>
      </c>
      <c r="I565" s="155" t="s">
        <v>122</v>
      </c>
      <c r="J565" s="155" t="s">
        <v>87</v>
      </c>
      <c r="K565" s="155" t="s">
        <v>88</v>
      </c>
      <c r="L565" s="155" t="s">
        <v>89</v>
      </c>
      <c r="M565" s="155"/>
      <c r="N565" s="155" t="s">
        <v>90</v>
      </c>
      <c r="O565" s="155"/>
    </row>
    <row r="566" hidden="1">
      <c r="A566" s="155" t="str">
        <f t="shared" si="1"/>
        <v>1807744606</v>
      </c>
      <c r="B566" s="304">
        <v>437.0</v>
      </c>
      <c r="C566" s="287">
        <v>427.0</v>
      </c>
      <c r="D566" s="155">
        <v>18077.0</v>
      </c>
      <c r="E566" s="171">
        <v>0.3645833333333333</v>
      </c>
      <c r="F566" s="303" t="s">
        <v>721</v>
      </c>
      <c r="G566" s="172">
        <v>25390.0</v>
      </c>
      <c r="H566" s="172">
        <v>44606.0</v>
      </c>
      <c r="I566" s="155" t="s">
        <v>96</v>
      </c>
      <c r="J566" s="155" t="s">
        <v>87</v>
      </c>
      <c r="K566" s="155" t="s">
        <v>97</v>
      </c>
      <c r="L566" s="155" t="s">
        <v>137</v>
      </c>
      <c r="M566" s="155"/>
      <c r="N566" s="155" t="s">
        <v>90</v>
      </c>
      <c r="O566" s="155"/>
    </row>
    <row r="567" hidden="1">
      <c r="A567" s="155" t="str">
        <f t="shared" si="1"/>
        <v>1472544606</v>
      </c>
      <c r="B567" s="304">
        <v>438.0</v>
      </c>
      <c r="C567" s="287">
        <v>428.0</v>
      </c>
      <c r="D567" s="155">
        <v>14725.0</v>
      </c>
      <c r="E567" s="171">
        <v>0.3645833333333333</v>
      </c>
      <c r="F567" s="303" t="s">
        <v>722</v>
      </c>
      <c r="G567" s="172">
        <v>24665.0</v>
      </c>
      <c r="H567" s="172">
        <v>44606.0</v>
      </c>
      <c r="I567" s="155" t="s">
        <v>86</v>
      </c>
      <c r="J567" s="155" t="s">
        <v>87</v>
      </c>
      <c r="K567" s="155" t="s">
        <v>97</v>
      </c>
      <c r="L567" s="155" t="s">
        <v>145</v>
      </c>
      <c r="M567" s="155"/>
      <c r="N567" s="155" t="s">
        <v>90</v>
      </c>
      <c r="O567" s="155"/>
    </row>
    <row r="568" hidden="1">
      <c r="A568" s="155" t="str">
        <f t="shared" si="1"/>
        <v>1688744606</v>
      </c>
      <c r="B568" s="304">
        <v>441.0</v>
      </c>
      <c r="C568" s="287">
        <v>429.0</v>
      </c>
      <c r="D568" s="155">
        <v>16887.0</v>
      </c>
      <c r="E568" s="171">
        <v>0.375</v>
      </c>
      <c r="F568" s="303" t="s">
        <v>724</v>
      </c>
      <c r="G568" s="172">
        <v>27615.0</v>
      </c>
      <c r="H568" s="172">
        <v>44606.0</v>
      </c>
      <c r="I568" s="155" t="s">
        <v>86</v>
      </c>
      <c r="J568" s="155" t="s">
        <v>87</v>
      </c>
      <c r="K568" s="155" t="s">
        <v>97</v>
      </c>
      <c r="L568" s="155" t="s">
        <v>725</v>
      </c>
      <c r="M568" s="155"/>
      <c r="N568" s="155" t="s">
        <v>90</v>
      </c>
      <c r="O568" s="155"/>
    </row>
    <row r="569" hidden="1">
      <c r="A569" s="155" t="str">
        <f t="shared" si="1"/>
        <v>1366844606</v>
      </c>
      <c r="B569" s="304">
        <v>448.0</v>
      </c>
      <c r="C569" s="287">
        <v>430.0</v>
      </c>
      <c r="D569" s="155">
        <v>13668.0</v>
      </c>
      <c r="E569" s="171">
        <v>0.3958333333333333</v>
      </c>
      <c r="F569" s="303" t="s">
        <v>730</v>
      </c>
      <c r="G569" s="172">
        <v>23634.0</v>
      </c>
      <c r="H569" s="172">
        <v>44606.0</v>
      </c>
      <c r="I569" s="155" t="s">
        <v>122</v>
      </c>
      <c r="J569" s="155" t="s">
        <v>87</v>
      </c>
      <c r="K569" s="155" t="s">
        <v>97</v>
      </c>
      <c r="L569" s="155" t="s">
        <v>731</v>
      </c>
      <c r="M569" s="155"/>
      <c r="N569" s="155" t="s">
        <v>90</v>
      </c>
      <c r="O569" s="155"/>
    </row>
    <row r="570" hidden="1">
      <c r="A570" s="155" t="str">
        <f t="shared" si="1"/>
        <v>1805844606</v>
      </c>
      <c r="B570" s="304">
        <v>446.0</v>
      </c>
      <c r="C570" s="287">
        <v>431.0</v>
      </c>
      <c r="D570" s="155">
        <v>18058.0</v>
      </c>
      <c r="E570" s="171">
        <v>0.3958333333333333</v>
      </c>
      <c r="F570" s="303" t="s">
        <v>732</v>
      </c>
      <c r="G570" s="172">
        <v>22897.0</v>
      </c>
      <c r="H570" s="172">
        <v>44606.0</v>
      </c>
      <c r="I570" s="155" t="s">
        <v>96</v>
      </c>
      <c r="J570" s="155" t="s">
        <v>87</v>
      </c>
      <c r="K570" s="155" t="s">
        <v>97</v>
      </c>
      <c r="L570" s="155" t="s">
        <v>94</v>
      </c>
      <c r="M570" s="155"/>
      <c r="N570" s="155" t="s">
        <v>90</v>
      </c>
      <c r="O570" s="155"/>
    </row>
    <row r="571" hidden="1">
      <c r="A571" s="155" t="str">
        <f t="shared" si="1"/>
        <v>1811344606</v>
      </c>
      <c r="B571" s="304">
        <v>447.0</v>
      </c>
      <c r="C571" s="287">
        <v>432.0</v>
      </c>
      <c r="D571" s="155">
        <v>18113.0</v>
      </c>
      <c r="E571" s="171">
        <v>0.3958333333333333</v>
      </c>
      <c r="F571" s="303" t="s">
        <v>733</v>
      </c>
      <c r="G571" s="172">
        <v>17944.0</v>
      </c>
      <c r="H571" s="172">
        <v>44606.0</v>
      </c>
      <c r="I571" s="155" t="s">
        <v>96</v>
      </c>
      <c r="J571" s="155" t="s">
        <v>87</v>
      </c>
      <c r="K571" s="155" t="s">
        <v>97</v>
      </c>
      <c r="L571" s="155" t="s">
        <v>166</v>
      </c>
      <c r="M571" s="155"/>
      <c r="N571" s="155" t="s">
        <v>90</v>
      </c>
      <c r="O571" s="155"/>
    </row>
    <row r="572" hidden="1">
      <c r="A572" s="155" t="str">
        <f t="shared" si="1"/>
        <v>1426244606</v>
      </c>
      <c r="B572" s="304">
        <v>430.0</v>
      </c>
      <c r="C572" s="287">
        <v>433.0</v>
      </c>
      <c r="D572" s="155">
        <v>14262.0</v>
      </c>
      <c r="E572" s="171">
        <v>0.3333333333333333</v>
      </c>
      <c r="F572" s="303" t="s">
        <v>713</v>
      </c>
      <c r="G572" s="172">
        <v>31118.0</v>
      </c>
      <c r="H572" s="172">
        <v>44606.0</v>
      </c>
      <c r="I572" s="155" t="s">
        <v>122</v>
      </c>
      <c r="J572" s="155" t="s">
        <v>92</v>
      </c>
      <c r="K572" s="155" t="s">
        <v>101</v>
      </c>
      <c r="L572" s="155" t="s">
        <v>89</v>
      </c>
      <c r="M572" s="155"/>
      <c r="N572" s="155" t="s">
        <v>90</v>
      </c>
      <c r="O572" s="155"/>
    </row>
    <row r="573" hidden="1">
      <c r="A573" s="155" t="str">
        <f t="shared" si="1"/>
        <v>1136344606</v>
      </c>
      <c r="B573" s="304">
        <v>433.0</v>
      </c>
      <c r="C573" s="287">
        <v>434.0</v>
      </c>
      <c r="D573" s="155">
        <v>11363.0</v>
      </c>
      <c r="E573" s="171">
        <v>0.34375</v>
      </c>
      <c r="F573" s="303" t="s">
        <v>716</v>
      </c>
      <c r="G573" s="172">
        <v>23246.0</v>
      </c>
      <c r="H573" s="172">
        <v>44606.0</v>
      </c>
      <c r="I573" s="155" t="s">
        <v>100</v>
      </c>
      <c r="J573" s="155" t="s">
        <v>92</v>
      </c>
      <c r="K573" s="155" t="s">
        <v>101</v>
      </c>
      <c r="L573" s="155" t="s">
        <v>154</v>
      </c>
      <c r="M573" s="155"/>
      <c r="N573" s="155" t="s">
        <v>103</v>
      </c>
      <c r="O573" s="155"/>
    </row>
    <row r="574" hidden="1">
      <c r="A574" s="155" t="str">
        <f t="shared" si="1"/>
        <v>1401944606</v>
      </c>
      <c r="B574" s="304">
        <v>442.0</v>
      </c>
      <c r="C574" s="287">
        <v>435.0</v>
      </c>
      <c r="D574" s="155">
        <v>14019.0</v>
      </c>
      <c r="E574" s="171">
        <v>0.375</v>
      </c>
      <c r="F574" s="303" t="s">
        <v>726</v>
      </c>
      <c r="G574" s="172">
        <v>23292.0</v>
      </c>
      <c r="H574" s="172">
        <v>44606.0</v>
      </c>
      <c r="I574" s="155" t="s">
        <v>122</v>
      </c>
      <c r="J574" s="155" t="s">
        <v>92</v>
      </c>
      <c r="K574" s="155" t="s">
        <v>101</v>
      </c>
      <c r="L574" s="155" t="s">
        <v>147</v>
      </c>
      <c r="M574" s="155"/>
      <c r="N574" s="155" t="s">
        <v>90</v>
      </c>
      <c r="O574" s="155"/>
    </row>
    <row r="575" hidden="1">
      <c r="A575" s="155" t="str">
        <f t="shared" si="1"/>
        <v>1120944606</v>
      </c>
      <c r="B575" s="304">
        <v>450.0</v>
      </c>
      <c r="C575" s="287">
        <v>436.0</v>
      </c>
      <c r="D575" s="155">
        <v>11209.0</v>
      </c>
      <c r="E575" s="171">
        <v>0.3958333333333333</v>
      </c>
      <c r="F575" s="303" t="s">
        <v>734</v>
      </c>
      <c r="G575" s="172">
        <v>27406.0</v>
      </c>
      <c r="H575" s="172">
        <v>44606.0</v>
      </c>
      <c r="I575" s="155" t="s">
        <v>122</v>
      </c>
      <c r="J575" s="155" t="s">
        <v>92</v>
      </c>
      <c r="K575" s="155" t="s">
        <v>101</v>
      </c>
      <c r="L575" s="155" t="s">
        <v>127</v>
      </c>
      <c r="M575" s="155"/>
      <c r="N575" s="155" t="s">
        <v>90</v>
      </c>
      <c r="O575" s="155"/>
    </row>
    <row r="576" hidden="1">
      <c r="A576" s="155" t="str">
        <f t="shared" si="1"/>
        <v>1014044606</v>
      </c>
      <c r="B576" s="304">
        <v>454.0</v>
      </c>
      <c r="C576" s="287">
        <v>437.0</v>
      </c>
      <c r="D576" s="155">
        <v>10140.0</v>
      </c>
      <c r="E576" s="171">
        <v>0.4166666666666667</v>
      </c>
      <c r="F576" s="303" t="s">
        <v>738</v>
      </c>
      <c r="G576" s="172">
        <v>24305.0</v>
      </c>
      <c r="H576" s="172">
        <v>44606.0</v>
      </c>
      <c r="I576" s="155" t="s">
        <v>100</v>
      </c>
      <c r="J576" s="155" t="s">
        <v>87</v>
      </c>
      <c r="K576" s="155" t="s">
        <v>97</v>
      </c>
      <c r="L576" s="155" t="s">
        <v>131</v>
      </c>
      <c r="M576" s="155"/>
      <c r="N576" s="155" t="s">
        <v>103</v>
      </c>
      <c r="O576" s="155" t="s">
        <v>8748</v>
      </c>
    </row>
    <row r="577" hidden="1">
      <c r="A577" s="155" t="str">
        <f t="shared" si="1"/>
        <v>1490844606</v>
      </c>
      <c r="B577" s="304">
        <v>431.0</v>
      </c>
      <c r="C577" s="287">
        <v>438.0</v>
      </c>
      <c r="D577" s="155">
        <v>14908.0</v>
      </c>
      <c r="E577" s="171">
        <v>0.3333333333333333</v>
      </c>
      <c r="F577" s="303" t="s">
        <v>714</v>
      </c>
      <c r="G577" s="172">
        <v>23122.0</v>
      </c>
      <c r="H577" s="172">
        <v>44606.0</v>
      </c>
      <c r="I577" s="155" t="s">
        <v>100</v>
      </c>
      <c r="J577" s="155" t="s">
        <v>92</v>
      </c>
      <c r="K577" s="155" t="s">
        <v>93</v>
      </c>
      <c r="L577" s="155" t="s">
        <v>106</v>
      </c>
      <c r="M577" s="155"/>
      <c r="N577" s="155" t="s">
        <v>103</v>
      </c>
      <c r="O577" s="155" t="s">
        <v>8748</v>
      </c>
    </row>
    <row r="578" hidden="1">
      <c r="A578" s="155" t="str">
        <f t="shared" si="1"/>
        <v>1593944606</v>
      </c>
      <c r="B578" s="304">
        <v>434.0</v>
      </c>
      <c r="C578" s="287">
        <v>439.0</v>
      </c>
      <c r="D578" s="155">
        <v>15939.0</v>
      </c>
      <c r="E578" s="171">
        <v>0.34375</v>
      </c>
      <c r="F578" s="303" t="s">
        <v>717</v>
      </c>
      <c r="G578" s="172">
        <v>24219.0</v>
      </c>
      <c r="H578" s="172">
        <v>44606.0</v>
      </c>
      <c r="I578" s="155" t="s">
        <v>86</v>
      </c>
      <c r="J578" s="155" t="s">
        <v>92</v>
      </c>
      <c r="K578" s="155" t="s">
        <v>93</v>
      </c>
      <c r="L578" s="155" t="s">
        <v>189</v>
      </c>
      <c r="M578" s="155"/>
      <c r="N578" s="155" t="s">
        <v>90</v>
      </c>
      <c r="O578" s="155"/>
    </row>
    <row r="579" hidden="1">
      <c r="A579" s="155" t="str">
        <f t="shared" si="1"/>
        <v>972644606</v>
      </c>
      <c r="B579" s="304">
        <v>435.0</v>
      </c>
      <c r="C579" s="287">
        <v>440.0</v>
      </c>
      <c r="D579" s="155">
        <v>9726.0</v>
      </c>
      <c r="E579" s="171">
        <v>0.3541666666666667</v>
      </c>
      <c r="F579" s="303" t="s">
        <v>718</v>
      </c>
      <c r="G579" s="172">
        <v>23374.0</v>
      </c>
      <c r="H579" s="172">
        <v>44606.0</v>
      </c>
      <c r="I579" s="155" t="s">
        <v>122</v>
      </c>
      <c r="J579" s="155" t="s">
        <v>92</v>
      </c>
      <c r="K579" s="155" t="s">
        <v>93</v>
      </c>
      <c r="L579" s="155" t="s">
        <v>147</v>
      </c>
      <c r="M579" s="155"/>
      <c r="N579" s="155" t="s">
        <v>90</v>
      </c>
      <c r="O579" s="155"/>
    </row>
    <row r="580" hidden="1">
      <c r="A580" s="155" t="str">
        <f t="shared" si="1"/>
        <v>1784444606</v>
      </c>
      <c r="B580" s="304">
        <v>440.0</v>
      </c>
      <c r="C580" s="287">
        <v>441.0</v>
      </c>
      <c r="D580" s="155">
        <v>17844.0</v>
      </c>
      <c r="E580" s="171">
        <v>0.3645833333333333</v>
      </c>
      <c r="F580" s="303" t="s">
        <v>723</v>
      </c>
      <c r="G580" s="172">
        <v>30422.0</v>
      </c>
      <c r="H580" s="172">
        <v>44606.0</v>
      </c>
      <c r="I580" s="155" t="s">
        <v>122</v>
      </c>
      <c r="J580" s="155" t="s">
        <v>92</v>
      </c>
      <c r="K580" s="155" t="s">
        <v>93</v>
      </c>
      <c r="L580" s="155" t="s">
        <v>174</v>
      </c>
      <c r="M580" s="155"/>
      <c r="N580" s="155" t="s">
        <v>90</v>
      </c>
      <c r="O580" s="155"/>
    </row>
    <row r="581" hidden="1">
      <c r="A581" s="155" t="str">
        <f t="shared" si="1"/>
        <v>1108044606</v>
      </c>
      <c r="B581" s="304">
        <v>444.0</v>
      </c>
      <c r="C581" s="287">
        <v>442.0</v>
      </c>
      <c r="D581" s="155">
        <v>11080.0</v>
      </c>
      <c r="E581" s="171">
        <v>0.375</v>
      </c>
      <c r="F581" s="303" t="s">
        <v>727</v>
      </c>
      <c r="G581" s="172">
        <v>16280.0</v>
      </c>
      <c r="H581" s="172">
        <v>44606.0</v>
      </c>
      <c r="I581" s="155" t="s">
        <v>100</v>
      </c>
      <c r="J581" s="155" t="s">
        <v>92</v>
      </c>
      <c r="K581" s="155" t="s">
        <v>93</v>
      </c>
      <c r="L581" s="155" t="s">
        <v>119</v>
      </c>
      <c r="M581" s="155"/>
      <c r="N581" s="155" t="s">
        <v>103</v>
      </c>
      <c r="O581" s="155" t="s">
        <v>8748</v>
      </c>
    </row>
    <row r="582" hidden="1">
      <c r="A582" s="155" t="str">
        <f t="shared" si="1"/>
        <v>1062644606</v>
      </c>
      <c r="B582" s="304">
        <v>443.0</v>
      </c>
      <c r="C582" s="287">
        <v>443.0</v>
      </c>
      <c r="D582" s="155">
        <v>10626.0</v>
      </c>
      <c r="E582" s="171">
        <v>0.375</v>
      </c>
      <c r="F582" s="303" t="s">
        <v>728</v>
      </c>
      <c r="G582" s="172">
        <v>18426.0</v>
      </c>
      <c r="H582" s="172">
        <v>44606.0</v>
      </c>
      <c r="I582" s="155" t="s">
        <v>122</v>
      </c>
      <c r="J582" s="155" t="s">
        <v>92</v>
      </c>
      <c r="K582" s="155" t="s">
        <v>93</v>
      </c>
      <c r="L582" s="155" t="s">
        <v>147</v>
      </c>
      <c r="M582" s="155"/>
      <c r="N582" s="155" t="s">
        <v>90</v>
      </c>
      <c r="O582" s="155"/>
    </row>
    <row r="583" hidden="1">
      <c r="A583" s="155" t="str">
        <f t="shared" si="1"/>
        <v>1131944606</v>
      </c>
      <c r="B583" s="304">
        <v>451.0</v>
      </c>
      <c r="C583" s="287">
        <v>444.0</v>
      </c>
      <c r="D583" s="155">
        <v>11319.0</v>
      </c>
      <c r="E583" s="171">
        <v>0.3958333333333333</v>
      </c>
      <c r="F583" s="303" t="s">
        <v>735</v>
      </c>
      <c r="G583" s="172">
        <v>22198.0</v>
      </c>
      <c r="H583" s="172">
        <v>44606.0</v>
      </c>
      <c r="I583" s="155" t="s">
        <v>112</v>
      </c>
      <c r="J583" s="155" t="s">
        <v>92</v>
      </c>
      <c r="K583" s="155" t="s">
        <v>93</v>
      </c>
      <c r="L583" s="155" t="s">
        <v>102</v>
      </c>
      <c r="M583" s="155"/>
      <c r="N583" s="155" t="s">
        <v>103</v>
      </c>
      <c r="O583" s="155" t="s">
        <v>8748</v>
      </c>
    </row>
    <row r="584" hidden="1">
      <c r="A584" s="155" t="str">
        <f t="shared" si="1"/>
        <v>1673444606</v>
      </c>
      <c r="B584" s="304">
        <v>432.0</v>
      </c>
      <c r="C584" s="287">
        <v>445.0</v>
      </c>
      <c r="D584" s="155">
        <v>16734.0</v>
      </c>
      <c r="E584" s="171">
        <v>0.3333333333333333</v>
      </c>
      <c r="F584" s="303" t="s">
        <v>715</v>
      </c>
      <c r="G584" s="172">
        <v>16208.0</v>
      </c>
      <c r="H584" s="172">
        <v>44606.0</v>
      </c>
      <c r="I584" s="155" t="s">
        <v>100</v>
      </c>
      <c r="J584" s="155" t="s">
        <v>92</v>
      </c>
      <c r="K584" s="155" t="s">
        <v>101</v>
      </c>
      <c r="L584" s="155" t="s">
        <v>224</v>
      </c>
      <c r="M584" s="155"/>
      <c r="N584" s="155" t="s">
        <v>103</v>
      </c>
      <c r="O584" s="155" t="s">
        <v>8748</v>
      </c>
    </row>
    <row r="585" hidden="1">
      <c r="A585" s="155" t="str">
        <f t="shared" si="1"/>
        <v>1609044606</v>
      </c>
      <c r="B585" s="304">
        <v>449.0</v>
      </c>
      <c r="C585" s="287">
        <v>446.0</v>
      </c>
      <c r="D585" s="155">
        <v>16090.0</v>
      </c>
      <c r="E585" s="171">
        <v>0.3958333333333333</v>
      </c>
      <c r="F585" s="303" t="s">
        <v>736</v>
      </c>
      <c r="G585" s="172">
        <v>23657.0</v>
      </c>
      <c r="H585" s="172">
        <v>44606.0</v>
      </c>
      <c r="I585" s="155" t="s">
        <v>100</v>
      </c>
      <c r="J585" s="155" t="s">
        <v>92</v>
      </c>
      <c r="K585" s="155" t="s">
        <v>101</v>
      </c>
      <c r="L585" s="155" t="s">
        <v>106</v>
      </c>
      <c r="M585" s="155"/>
      <c r="N585" s="155" t="s">
        <v>103</v>
      </c>
      <c r="O585" s="155" t="s">
        <v>8748</v>
      </c>
    </row>
    <row r="586" hidden="1">
      <c r="A586" s="155" t="str">
        <f t="shared" si="1"/>
        <v>964244606</v>
      </c>
      <c r="B586" s="304">
        <v>455.0</v>
      </c>
      <c r="C586" s="287">
        <v>447.0</v>
      </c>
      <c r="D586" s="155">
        <v>9642.0</v>
      </c>
      <c r="E586" s="171">
        <v>0.4270833333333333</v>
      </c>
      <c r="F586" s="303" t="s">
        <v>740</v>
      </c>
      <c r="G586" s="172">
        <v>17215.0</v>
      </c>
      <c r="H586" s="172">
        <v>44606.0</v>
      </c>
      <c r="I586" s="155" t="s">
        <v>100</v>
      </c>
      <c r="J586" s="155" t="s">
        <v>92</v>
      </c>
      <c r="K586" s="155" t="s">
        <v>101</v>
      </c>
      <c r="L586" s="155" t="s">
        <v>113</v>
      </c>
      <c r="M586" s="155"/>
      <c r="N586" s="155" t="s">
        <v>103</v>
      </c>
      <c r="O586" s="155" t="s">
        <v>8748</v>
      </c>
    </row>
    <row r="587" hidden="1">
      <c r="A587" s="155" t="str">
        <f t="shared" si="1"/>
        <v>1361044606</v>
      </c>
      <c r="B587" s="304">
        <v>452.0</v>
      </c>
      <c r="C587" s="287">
        <v>448.0</v>
      </c>
      <c r="D587" s="155">
        <v>13610.0</v>
      </c>
      <c r="E587" s="171">
        <v>0.40625</v>
      </c>
      <c r="F587" s="303" t="s">
        <v>737</v>
      </c>
      <c r="G587" s="172">
        <v>18047.0</v>
      </c>
      <c r="H587" s="172">
        <v>44606.0</v>
      </c>
      <c r="I587" s="155" t="s">
        <v>86</v>
      </c>
      <c r="J587" s="155" t="s">
        <v>92</v>
      </c>
      <c r="K587" s="155" t="s">
        <v>93</v>
      </c>
      <c r="L587" s="155" t="s">
        <v>164</v>
      </c>
      <c r="M587" s="155"/>
      <c r="N587" s="155" t="s">
        <v>90</v>
      </c>
      <c r="O587" s="155"/>
    </row>
    <row r="588" hidden="1">
      <c r="A588" s="155" t="str">
        <f t="shared" si="1"/>
        <v>1223044606</v>
      </c>
      <c r="B588" s="304">
        <v>453.0</v>
      </c>
      <c r="C588" s="287">
        <v>449.0</v>
      </c>
      <c r="D588" s="155">
        <v>12230.0</v>
      </c>
      <c r="E588" s="171">
        <v>0.4166666666666667</v>
      </c>
      <c r="F588" s="303" t="s">
        <v>739</v>
      </c>
      <c r="G588" s="172">
        <v>18378.0</v>
      </c>
      <c r="H588" s="172">
        <v>44606.0</v>
      </c>
      <c r="I588" s="155" t="s">
        <v>86</v>
      </c>
      <c r="J588" s="155" t="s">
        <v>87</v>
      </c>
      <c r="K588" s="155" t="s">
        <v>97</v>
      </c>
      <c r="L588" s="155" t="s">
        <v>89</v>
      </c>
      <c r="M588" s="155"/>
      <c r="N588" s="155" t="s">
        <v>90</v>
      </c>
      <c r="O588" s="155"/>
    </row>
    <row r="589" hidden="1">
      <c r="A589" s="155" t="str">
        <f t="shared" si="1"/>
        <v>1549044606</v>
      </c>
      <c r="B589" s="304">
        <v>460.0</v>
      </c>
      <c r="C589" s="287">
        <v>450.0</v>
      </c>
      <c r="D589" s="155">
        <v>15490.0</v>
      </c>
      <c r="E589" s="171">
        <v>0.4479166666666667</v>
      </c>
      <c r="F589" s="303" t="s">
        <v>743</v>
      </c>
      <c r="G589" s="172">
        <v>31492.0</v>
      </c>
      <c r="H589" s="172">
        <v>44606.0</v>
      </c>
      <c r="I589" s="155" t="s">
        <v>86</v>
      </c>
      <c r="J589" s="155" t="s">
        <v>87</v>
      </c>
      <c r="K589" s="155" t="s">
        <v>97</v>
      </c>
      <c r="L589" s="155" t="s">
        <v>189</v>
      </c>
      <c r="M589" s="155"/>
      <c r="N589" s="155" t="s">
        <v>90</v>
      </c>
      <c r="O589" s="155"/>
    </row>
    <row r="590" hidden="1">
      <c r="A590" s="155" t="str">
        <f t="shared" si="1"/>
        <v>1800344606</v>
      </c>
      <c r="B590" s="304">
        <v>458.0</v>
      </c>
      <c r="C590" s="287">
        <v>451.0</v>
      </c>
      <c r="D590" s="155">
        <v>18003.0</v>
      </c>
      <c r="E590" s="171">
        <v>0.4479166666666667</v>
      </c>
      <c r="F590" s="303" t="s">
        <v>744</v>
      </c>
      <c r="G590" s="172">
        <v>23265.0</v>
      </c>
      <c r="H590" s="172">
        <v>44606.0</v>
      </c>
      <c r="I590" s="155" t="s">
        <v>96</v>
      </c>
      <c r="J590" s="155" t="s">
        <v>87</v>
      </c>
      <c r="K590" s="155" t="s">
        <v>97</v>
      </c>
      <c r="L590" s="155" t="s">
        <v>189</v>
      </c>
      <c r="M590" s="155"/>
      <c r="N590" s="155" t="s">
        <v>90</v>
      </c>
      <c r="O590" s="155"/>
    </row>
    <row r="591" hidden="1">
      <c r="A591" s="155" t="str">
        <f t="shared" si="1"/>
        <v>1294644606</v>
      </c>
      <c r="B591" s="304">
        <v>445.0</v>
      </c>
      <c r="C591" s="287">
        <v>452.0</v>
      </c>
      <c r="D591" s="155">
        <v>12946.0</v>
      </c>
      <c r="E591" s="171">
        <v>0.3854166666666667</v>
      </c>
      <c r="F591" s="303" t="s">
        <v>729</v>
      </c>
      <c r="G591" s="172">
        <v>22894.0</v>
      </c>
      <c r="H591" s="172">
        <v>44606.0</v>
      </c>
      <c r="I591" s="155" t="s">
        <v>112</v>
      </c>
      <c r="J591" s="155" t="s">
        <v>92</v>
      </c>
      <c r="K591" s="155" t="s">
        <v>101</v>
      </c>
      <c r="L591" s="155" t="s">
        <v>106</v>
      </c>
      <c r="M591" s="155"/>
      <c r="N591" s="155" t="s">
        <v>103</v>
      </c>
      <c r="O591" s="155" t="s">
        <v>8748</v>
      </c>
    </row>
    <row r="592" hidden="1">
      <c r="A592" s="155" t="str">
        <f t="shared" si="1"/>
        <v>1231844606</v>
      </c>
      <c r="B592" s="304">
        <v>456.0</v>
      </c>
      <c r="C592" s="287">
        <v>453.0</v>
      </c>
      <c r="D592" s="155">
        <v>12318.0</v>
      </c>
      <c r="E592" s="171">
        <v>0.4375</v>
      </c>
      <c r="F592" s="303" t="s">
        <v>741</v>
      </c>
      <c r="G592" s="172">
        <v>20463.0</v>
      </c>
      <c r="H592" s="172">
        <v>44606.0</v>
      </c>
      <c r="I592" s="155" t="s">
        <v>100</v>
      </c>
      <c r="J592" s="155" t="s">
        <v>92</v>
      </c>
      <c r="K592" s="155" t="s">
        <v>93</v>
      </c>
      <c r="L592" s="155" t="s">
        <v>102</v>
      </c>
      <c r="M592" s="155"/>
      <c r="N592" s="155" t="s">
        <v>103</v>
      </c>
      <c r="O592" s="155" t="s">
        <v>8748</v>
      </c>
    </row>
    <row r="593" hidden="1">
      <c r="A593" s="155" t="str">
        <f t="shared" si="1"/>
        <v>1805744606</v>
      </c>
      <c r="B593" s="304">
        <v>459.0</v>
      </c>
      <c r="C593" s="287">
        <v>454.0</v>
      </c>
      <c r="D593" s="155">
        <v>18057.0</v>
      </c>
      <c r="E593" s="171">
        <v>0.4479166666666667</v>
      </c>
      <c r="F593" s="303" t="s">
        <v>745</v>
      </c>
      <c r="G593" s="172">
        <v>20898.0</v>
      </c>
      <c r="H593" s="172">
        <v>44606.0</v>
      </c>
      <c r="I593" s="155" t="s">
        <v>96</v>
      </c>
      <c r="J593" s="155" t="s">
        <v>87</v>
      </c>
      <c r="K593" s="155" t="s">
        <v>97</v>
      </c>
      <c r="L593" s="155" t="s">
        <v>117</v>
      </c>
      <c r="M593" s="155"/>
      <c r="N593" s="155" t="s">
        <v>90</v>
      </c>
      <c r="O593" s="155"/>
    </row>
    <row r="594" hidden="1">
      <c r="A594" s="155" t="str">
        <f t="shared" si="1"/>
        <v>1811544606</v>
      </c>
      <c r="B594" s="304">
        <v>462.0</v>
      </c>
      <c r="C594" s="287">
        <v>455.0</v>
      </c>
      <c r="D594" s="155">
        <v>18115.0</v>
      </c>
      <c r="E594" s="171">
        <v>0.46875</v>
      </c>
      <c r="F594" s="303" t="s">
        <v>746</v>
      </c>
      <c r="G594" s="172">
        <v>30483.0</v>
      </c>
      <c r="H594" s="172">
        <v>44606.0</v>
      </c>
      <c r="I594" s="155" t="s">
        <v>96</v>
      </c>
      <c r="J594" s="155" t="s">
        <v>87</v>
      </c>
      <c r="K594" s="155" t="s">
        <v>97</v>
      </c>
      <c r="L594" s="155" t="s">
        <v>747</v>
      </c>
      <c r="M594" s="155"/>
      <c r="N594" s="155" t="s">
        <v>90</v>
      </c>
      <c r="O594" s="155"/>
    </row>
    <row r="595" hidden="1">
      <c r="A595" s="155" t="str">
        <f t="shared" si="1"/>
        <v>1572944606</v>
      </c>
      <c r="B595" s="304">
        <v>457.0</v>
      </c>
      <c r="C595" s="287">
        <v>456.0</v>
      </c>
      <c r="D595" s="155">
        <v>15729.0</v>
      </c>
      <c r="E595" s="171">
        <v>0.4375</v>
      </c>
      <c r="F595" s="303" t="s">
        <v>742</v>
      </c>
      <c r="G595" s="172">
        <v>27327.0</v>
      </c>
      <c r="H595" s="172">
        <v>44606.0</v>
      </c>
      <c r="I595" s="155" t="s">
        <v>86</v>
      </c>
      <c r="J595" s="155" t="s">
        <v>92</v>
      </c>
      <c r="K595" s="155" t="s">
        <v>93</v>
      </c>
      <c r="L595" s="155" t="s">
        <v>98</v>
      </c>
      <c r="M595" s="155"/>
      <c r="N595" s="155" t="s">
        <v>90</v>
      </c>
      <c r="O595" s="155"/>
    </row>
    <row r="596" hidden="1">
      <c r="A596" s="155" t="str">
        <f t="shared" si="1"/>
        <v>1807344606</v>
      </c>
      <c r="B596" s="304">
        <v>461.0</v>
      </c>
      <c r="C596" s="287">
        <v>457.0</v>
      </c>
      <c r="D596" s="155">
        <v>18073.0</v>
      </c>
      <c r="E596" s="171">
        <v>0.46875</v>
      </c>
      <c r="F596" s="303" t="s">
        <v>748</v>
      </c>
      <c r="G596" s="172">
        <v>23991.0</v>
      </c>
      <c r="H596" s="172">
        <v>44606.0</v>
      </c>
      <c r="I596" s="155" t="s">
        <v>96</v>
      </c>
      <c r="J596" s="155" t="s">
        <v>87</v>
      </c>
      <c r="K596" s="155" t="s">
        <v>97</v>
      </c>
      <c r="L596" s="155" t="s">
        <v>174</v>
      </c>
      <c r="M596" s="155"/>
      <c r="N596" s="155" t="s">
        <v>90</v>
      </c>
      <c r="O596" s="155"/>
    </row>
    <row r="597" hidden="1">
      <c r="A597" s="155" t="str">
        <f t="shared" si="1"/>
        <v>1699544606</v>
      </c>
      <c r="B597" s="304">
        <v>466.0</v>
      </c>
      <c r="C597" s="287">
        <v>458.0</v>
      </c>
      <c r="D597" s="155">
        <v>16995.0</v>
      </c>
      <c r="E597" s="171">
        <v>0.5416666666666666</v>
      </c>
      <c r="F597" s="303" t="s">
        <v>749</v>
      </c>
      <c r="G597" s="172">
        <v>24264.0</v>
      </c>
      <c r="H597" s="172">
        <v>44606.0</v>
      </c>
      <c r="I597" s="155" t="s">
        <v>122</v>
      </c>
      <c r="J597" s="155" t="s">
        <v>92</v>
      </c>
      <c r="K597" s="155" t="s">
        <v>93</v>
      </c>
      <c r="L597" s="155" t="s">
        <v>137</v>
      </c>
      <c r="M597" s="155"/>
      <c r="N597" s="155" t="s">
        <v>90</v>
      </c>
      <c r="O597" s="155"/>
    </row>
    <row r="598" hidden="1">
      <c r="A598" s="155" t="str">
        <f t="shared" si="1"/>
        <v>1804344606</v>
      </c>
      <c r="B598" s="304">
        <v>463.0</v>
      </c>
      <c r="C598" s="287">
        <v>459.0</v>
      </c>
      <c r="D598" s="155">
        <v>18043.0</v>
      </c>
      <c r="E598" s="171">
        <v>0.5416666666666666</v>
      </c>
      <c r="F598" s="303" t="s">
        <v>750</v>
      </c>
      <c r="G598" s="172">
        <v>25256.0</v>
      </c>
      <c r="H598" s="172">
        <v>44606.0</v>
      </c>
      <c r="I598" s="155" t="s">
        <v>96</v>
      </c>
      <c r="J598" s="155" t="s">
        <v>87</v>
      </c>
      <c r="K598" s="155" t="s">
        <v>97</v>
      </c>
      <c r="L598" s="155" t="s">
        <v>117</v>
      </c>
      <c r="M598" s="155"/>
      <c r="N598" s="155" t="s">
        <v>90</v>
      </c>
      <c r="O598" s="155"/>
    </row>
    <row r="599" hidden="1">
      <c r="A599" s="155" t="str">
        <f t="shared" si="1"/>
        <v>1811444606</v>
      </c>
      <c r="B599" s="304">
        <v>464.0</v>
      </c>
      <c r="C599" s="287">
        <v>460.0</v>
      </c>
      <c r="D599" s="155">
        <v>18114.0</v>
      </c>
      <c r="E599" s="171">
        <v>0.5416666666666666</v>
      </c>
      <c r="F599" s="303" t="s">
        <v>751</v>
      </c>
      <c r="G599" s="172">
        <v>32736.0</v>
      </c>
      <c r="H599" s="172">
        <v>44606.0</v>
      </c>
      <c r="I599" s="155" t="s">
        <v>96</v>
      </c>
      <c r="J599" s="155" t="s">
        <v>87</v>
      </c>
      <c r="K599" s="155" t="s">
        <v>97</v>
      </c>
      <c r="L599" s="155" t="s">
        <v>147</v>
      </c>
      <c r="M599" s="155"/>
      <c r="N599" s="155" t="s">
        <v>90</v>
      </c>
      <c r="O599" s="155"/>
    </row>
    <row r="600" hidden="1">
      <c r="A600" s="155" t="str">
        <f t="shared" si="1"/>
        <v>1419644606</v>
      </c>
      <c r="B600" s="304">
        <v>465.0</v>
      </c>
      <c r="C600" s="287">
        <v>461.0</v>
      </c>
      <c r="D600" s="155">
        <v>14196.0</v>
      </c>
      <c r="E600" s="171">
        <v>0.5416666666666666</v>
      </c>
      <c r="F600" s="303" t="s">
        <v>752</v>
      </c>
      <c r="G600" s="172">
        <v>12003.0</v>
      </c>
      <c r="H600" s="172">
        <v>44606.0</v>
      </c>
      <c r="I600" s="155" t="s">
        <v>86</v>
      </c>
      <c r="J600" s="155" t="s">
        <v>92</v>
      </c>
      <c r="K600" s="155" t="s">
        <v>101</v>
      </c>
      <c r="L600" s="155" t="s">
        <v>89</v>
      </c>
      <c r="M600" s="155"/>
      <c r="N600" s="155" t="s">
        <v>90</v>
      </c>
      <c r="O600" s="155"/>
    </row>
    <row r="601" hidden="1">
      <c r="A601" s="155" t="str">
        <f t="shared" si="1"/>
        <v>1789344606</v>
      </c>
      <c r="B601" s="304">
        <v>470.0</v>
      </c>
      <c r="C601" s="287">
        <v>462.0</v>
      </c>
      <c r="D601" s="155">
        <v>17893.0</v>
      </c>
      <c r="E601" s="171">
        <v>0.5625</v>
      </c>
      <c r="F601" s="303" t="s">
        <v>755</v>
      </c>
      <c r="G601" s="172">
        <v>17174.0</v>
      </c>
      <c r="H601" s="172">
        <v>44606.0</v>
      </c>
      <c r="I601" s="155" t="s">
        <v>122</v>
      </c>
      <c r="J601" s="155" t="s">
        <v>92</v>
      </c>
      <c r="K601" s="155" t="s">
        <v>93</v>
      </c>
      <c r="L601" s="155" t="s">
        <v>147</v>
      </c>
      <c r="M601" s="155"/>
      <c r="N601" s="155" t="s">
        <v>90</v>
      </c>
      <c r="O601" s="155"/>
    </row>
    <row r="602" hidden="1">
      <c r="A602" s="155" t="str">
        <f t="shared" si="1"/>
        <v>1595144606</v>
      </c>
      <c r="B602" s="304">
        <v>472.0</v>
      </c>
      <c r="C602" s="287">
        <v>463.0</v>
      </c>
      <c r="D602" s="155">
        <v>15951.0</v>
      </c>
      <c r="E602" s="171">
        <v>0.5729166666666666</v>
      </c>
      <c r="F602" s="303" t="s">
        <v>759</v>
      </c>
      <c r="G602" s="172">
        <v>31987.0</v>
      </c>
      <c r="H602" s="172">
        <v>44606.0</v>
      </c>
      <c r="I602" s="155" t="s">
        <v>100</v>
      </c>
      <c r="J602" s="155" t="s">
        <v>87</v>
      </c>
      <c r="K602" s="155" t="s">
        <v>88</v>
      </c>
      <c r="L602" s="155" t="s">
        <v>131</v>
      </c>
      <c r="M602" s="155"/>
      <c r="N602" s="155" t="s">
        <v>103</v>
      </c>
      <c r="O602" s="155" t="s">
        <v>8748</v>
      </c>
    </row>
    <row r="603" hidden="1">
      <c r="A603" s="155" t="str">
        <f t="shared" si="1"/>
        <v>1597944606</v>
      </c>
      <c r="B603" s="304">
        <v>469.0</v>
      </c>
      <c r="C603" s="287">
        <v>464.0</v>
      </c>
      <c r="D603" s="155">
        <v>15979.0</v>
      </c>
      <c r="E603" s="171">
        <v>0.5625</v>
      </c>
      <c r="F603" s="303" t="s">
        <v>756</v>
      </c>
      <c r="G603" s="172">
        <v>22579.0</v>
      </c>
      <c r="H603" s="172">
        <v>44606.0</v>
      </c>
      <c r="I603" s="155" t="s">
        <v>100</v>
      </c>
      <c r="J603" s="155" t="s">
        <v>92</v>
      </c>
      <c r="K603" s="155" t="s">
        <v>101</v>
      </c>
      <c r="L603" s="155" t="s">
        <v>113</v>
      </c>
      <c r="M603" s="155"/>
      <c r="N603" s="155" t="s">
        <v>103</v>
      </c>
      <c r="O603" s="155" t="s">
        <v>8748</v>
      </c>
    </row>
    <row r="604" hidden="1">
      <c r="A604" s="155" t="str">
        <f t="shared" si="1"/>
        <v>1408844606</v>
      </c>
      <c r="B604" s="304">
        <v>476.0</v>
      </c>
      <c r="C604" s="287">
        <v>465.0</v>
      </c>
      <c r="D604" s="155">
        <v>14088.0</v>
      </c>
      <c r="E604" s="171">
        <v>0.5833333333333334</v>
      </c>
      <c r="F604" s="303" t="s">
        <v>761</v>
      </c>
      <c r="G604" s="172">
        <v>22147.0</v>
      </c>
      <c r="H604" s="172">
        <v>44606.0</v>
      </c>
      <c r="I604" s="155" t="s">
        <v>86</v>
      </c>
      <c r="J604" s="155" t="s">
        <v>92</v>
      </c>
      <c r="K604" s="155" t="s">
        <v>93</v>
      </c>
      <c r="L604" s="155" t="s">
        <v>147</v>
      </c>
      <c r="M604" s="155"/>
      <c r="N604" s="155" t="s">
        <v>90</v>
      </c>
      <c r="O604" s="155"/>
    </row>
    <row r="605" hidden="1">
      <c r="A605" s="155" t="str">
        <f t="shared" si="1"/>
        <v>1395944606</v>
      </c>
      <c r="B605" s="304">
        <v>468.0</v>
      </c>
      <c r="C605" s="287">
        <v>466.0</v>
      </c>
      <c r="D605" s="155">
        <v>13959.0</v>
      </c>
      <c r="E605" s="171">
        <v>0.5520833333333334</v>
      </c>
      <c r="F605" s="303" t="s">
        <v>753</v>
      </c>
      <c r="G605" s="172">
        <v>17526.0</v>
      </c>
      <c r="H605" s="172">
        <v>44606.0</v>
      </c>
      <c r="I605" s="155" t="s">
        <v>86</v>
      </c>
      <c r="J605" s="155" t="s">
        <v>92</v>
      </c>
      <c r="K605" s="155" t="s">
        <v>93</v>
      </c>
      <c r="L605" s="155" t="s">
        <v>164</v>
      </c>
      <c r="M605" s="155"/>
      <c r="N605" s="155" t="s">
        <v>90</v>
      </c>
      <c r="O605" s="155"/>
    </row>
    <row r="606" hidden="1">
      <c r="A606" s="155" t="str">
        <f t="shared" si="1"/>
        <v>1064644606</v>
      </c>
      <c r="B606" s="304">
        <v>467.0</v>
      </c>
      <c r="C606" s="287">
        <v>467.0</v>
      </c>
      <c r="D606" s="155">
        <v>10646.0</v>
      </c>
      <c r="E606" s="171">
        <v>0.5520833333333334</v>
      </c>
      <c r="F606" s="303" t="s">
        <v>754</v>
      </c>
      <c r="G606" s="172">
        <v>12791.0</v>
      </c>
      <c r="H606" s="172">
        <v>44606.0</v>
      </c>
      <c r="I606" s="155" t="s">
        <v>122</v>
      </c>
      <c r="J606" s="155" t="s">
        <v>92</v>
      </c>
      <c r="K606" s="155" t="s">
        <v>101</v>
      </c>
      <c r="L606" s="155" t="s">
        <v>166</v>
      </c>
      <c r="M606" s="155"/>
      <c r="N606" s="155" t="s">
        <v>90</v>
      </c>
      <c r="O606" s="155"/>
    </row>
    <row r="607" hidden="1">
      <c r="A607" s="155" t="str">
        <f t="shared" si="1"/>
        <v>1558044606</v>
      </c>
      <c r="B607" s="304">
        <v>475.0</v>
      </c>
      <c r="C607" s="287">
        <v>468.0</v>
      </c>
      <c r="D607" s="155">
        <v>15580.0</v>
      </c>
      <c r="E607" s="171">
        <v>0.5833333333333334</v>
      </c>
      <c r="F607" s="303" t="s">
        <v>762</v>
      </c>
      <c r="G607" s="172">
        <v>19803.0</v>
      </c>
      <c r="H607" s="172">
        <v>44606.0</v>
      </c>
      <c r="I607" s="155" t="s">
        <v>112</v>
      </c>
      <c r="J607" s="155" t="s">
        <v>92</v>
      </c>
      <c r="K607" s="155" t="s">
        <v>101</v>
      </c>
      <c r="L607" s="155" t="s">
        <v>102</v>
      </c>
      <c r="M607" s="155"/>
      <c r="N607" s="155" t="s">
        <v>103</v>
      </c>
      <c r="O607" s="155" t="s">
        <v>8748</v>
      </c>
    </row>
    <row r="608" hidden="1">
      <c r="A608" s="155" t="str">
        <f t="shared" si="1"/>
        <v>1302344606</v>
      </c>
      <c r="B608" s="304">
        <v>480.0</v>
      </c>
      <c r="C608" s="287">
        <v>469.0</v>
      </c>
      <c r="D608" s="155">
        <v>13023.0</v>
      </c>
      <c r="E608" s="171">
        <v>0.59375</v>
      </c>
      <c r="F608" s="303" t="s">
        <v>764</v>
      </c>
      <c r="G608" s="172">
        <v>11936.0</v>
      </c>
      <c r="H608" s="172">
        <v>44606.0</v>
      </c>
      <c r="I608" s="155" t="s">
        <v>122</v>
      </c>
      <c r="J608" s="155" t="s">
        <v>92</v>
      </c>
      <c r="K608" s="155" t="s">
        <v>101</v>
      </c>
      <c r="L608" s="155" t="s">
        <v>89</v>
      </c>
      <c r="M608" s="155"/>
      <c r="N608" s="155" t="s">
        <v>90</v>
      </c>
      <c r="O608" s="155"/>
    </row>
    <row r="609" hidden="1">
      <c r="A609" s="155" t="str">
        <f t="shared" si="1"/>
        <v>955244606</v>
      </c>
      <c r="B609" s="304">
        <v>481.0</v>
      </c>
      <c r="C609" s="287">
        <v>470.0</v>
      </c>
      <c r="D609" s="155">
        <v>9552.0</v>
      </c>
      <c r="E609" s="171">
        <v>0.59375</v>
      </c>
      <c r="F609" s="303" t="s">
        <v>765</v>
      </c>
      <c r="G609" s="172">
        <v>25547.0</v>
      </c>
      <c r="H609" s="172">
        <v>44606.0</v>
      </c>
      <c r="I609" s="155" t="s">
        <v>112</v>
      </c>
      <c r="J609" s="155" t="s">
        <v>87</v>
      </c>
      <c r="K609" s="155" t="s">
        <v>88</v>
      </c>
      <c r="L609" s="155" t="s">
        <v>102</v>
      </c>
      <c r="M609" s="155"/>
      <c r="N609" s="155" t="s">
        <v>103</v>
      </c>
      <c r="O609" s="155" t="s">
        <v>8748</v>
      </c>
    </row>
    <row r="610" hidden="1">
      <c r="A610" s="155" t="str">
        <f t="shared" si="1"/>
        <v>1032644606</v>
      </c>
      <c r="B610" s="304">
        <v>473.0</v>
      </c>
      <c r="C610" s="287">
        <v>471.0</v>
      </c>
      <c r="D610" s="155">
        <v>10326.0</v>
      </c>
      <c r="E610" s="171">
        <v>0.5729166666666666</v>
      </c>
      <c r="F610" s="303" t="s">
        <v>760</v>
      </c>
      <c r="G610" s="172">
        <v>23490.0</v>
      </c>
      <c r="H610" s="172">
        <v>44606.0</v>
      </c>
      <c r="I610" s="155" t="s">
        <v>86</v>
      </c>
      <c r="J610" s="155" t="s">
        <v>92</v>
      </c>
      <c r="K610" s="155" t="s">
        <v>101</v>
      </c>
      <c r="L610" s="155" t="s">
        <v>174</v>
      </c>
      <c r="M610" s="155"/>
      <c r="N610" s="155" t="s">
        <v>90</v>
      </c>
      <c r="O610" s="155"/>
    </row>
    <row r="611" hidden="1">
      <c r="A611" s="155" t="str">
        <f t="shared" si="1"/>
        <v>1583544606</v>
      </c>
      <c r="B611" s="304">
        <v>474.0</v>
      </c>
      <c r="C611" s="287">
        <v>472.0</v>
      </c>
      <c r="D611" s="155">
        <v>15835.0</v>
      </c>
      <c r="E611" s="171">
        <v>0.5833333333333334</v>
      </c>
      <c r="F611" s="303" t="s">
        <v>763</v>
      </c>
      <c r="G611" s="172">
        <v>21919.0</v>
      </c>
      <c r="H611" s="172">
        <v>44606.0</v>
      </c>
      <c r="I611" s="155" t="s">
        <v>112</v>
      </c>
      <c r="J611" s="155" t="s">
        <v>87</v>
      </c>
      <c r="K611" s="155" t="s">
        <v>88</v>
      </c>
      <c r="L611" s="155" t="s">
        <v>131</v>
      </c>
      <c r="M611" s="155"/>
      <c r="N611" s="155" t="s">
        <v>103</v>
      </c>
      <c r="O611" s="155" t="s">
        <v>8748</v>
      </c>
    </row>
    <row r="612" hidden="1">
      <c r="A612" s="155" t="str">
        <f t="shared" si="1"/>
        <v>1774644606</v>
      </c>
      <c r="B612" s="304">
        <v>477.0</v>
      </c>
      <c r="C612" s="287">
        <v>473.0</v>
      </c>
      <c r="D612" s="155">
        <v>17746.0</v>
      </c>
      <c r="E612" s="171">
        <v>0.59375</v>
      </c>
      <c r="F612" s="303" t="s">
        <v>766</v>
      </c>
      <c r="G612" s="172">
        <v>23814.0</v>
      </c>
      <c r="H612" s="172">
        <v>44606.0</v>
      </c>
      <c r="I612" s="155" t="s">
        <v>108</v>
      </c>
      <c r="J612" s="155" t="s">
        <v>87</v>
      </c>
      <c r="K612" s="155" t="s">
        <v>97</v>
      </c>
      <c r="L612" s="155" t="s">
        <v>113</v>
      </c>
      <c r="M612" s="155"/>
      <c r="N612" s="155" t="s">
        <v>103</v>
      </c>
      <c r="O612" s="155" t="s">
        <v>8748</v>
      </c>
    </row>
    <row r="613" hidden="1">
      <c r="A613" s="155" t="str">
        <f t="shared" si="1"/>
        <v>1809744606</v>
      </c>
      <c r="B613" s="304">
        <v>478.0</v>
      </c>
      <c r="C613" s="287">
        <v>474.0</v>
      </c>
      <c r="D613" s="155">
        <v>18097.0</v>
      </c>
      <c r="E613" s="171">
        <v>0.59375</v>
      </c>
      <c r="F613" s="303" t="s">
        <v>767</v>
      </c>
      <c r="G613" s="172">
        <v>28980.0</v>
      </c>
      <c r="H613" s="172">
        <v>44606.0</v>
      </c>
      <c r="I613" s="155" t="s">
        <v>96</v>
      </c>
      <c r="J613" s="155" t="s">
        <v>87</v>
      </c>
      <c r="K613" s="155" t="s">
        <v>97</v>
      </c>
      <c r="L613" s="155" t="s">
        <v>117</v>
      </c>
      <c r="M613" s="155"/>
      <c r="N613" s="155" t="s">
        <v>90</v>
      </c>
      <c r="O613" s="155"/>
    </row>
    <row r="614" hidden="1">
      <c r="A614" s="155" t="str">
        <f t="shared" si="1"/>
        <v>1720044606</v>
      </c>
      <c r="B614" s="304">
        <v>471.0</v>
      </c>
      <c r="C614" s="287">
        <v>475.0</v>
      </c>
      <c r="D614" s="155">
        <v>17200.0</v>
      </c>
      <c r="E614" s="171">
        <v>0.5625</v>
      </c>
      <c r="F614" s="303" t="s">
        <v>757</v>
      </c>
      <c r="G614" s="172">
        <v>27599.0</v>
      </c>
      <c r="H614" s="172">
        <v>44606.0</v>
      </c>
      <c r="I614" s="155" t="s">
        <v>96</v>
      </c>
      <c r="J614" s="155" t="s">
        <v>87</v>
      </c>
      <c r="K614" s="155" t="s">
        <v>97</v>
      </c>
      <c r="L614" s="155" t="s">
        <v>758</v>
      </c>
      <c r="M614" s="155"/>
      <c r="N614" s="155" t="s">
        <v>90</v>
      </c>
      <c r="O614" s="155"/>
    </row>
    <row r="615" hidden="1">
      <c r="A615" s="155" t="str">
        <f t="shared" si="1"/>
        <v>1123444606</v>
      </c>
      <c r="B615" s="304">
        <v>479.0</v>
      </c>
      <c r="C615" s="287">
        <v>476.0</v>
      </c>
      <c r="D615" s="155">
        <v>11234.0</v>
      </c>
      <c r="E615" s="171">
        <v>0.59375</v>
      </c>
      <c r="F615" s="303" t="s">
        <v>768</v>
      </c>
      <c r="G615" s="172">
        <v>26498.0</v>
      </c>
      <c r="H615" s="172">
        <v>44606.0</v>
      </c>
      <c r="I615" s="155" t="s">
        <v>129</v>
      </c>
      <c r="J615" s="155" t="s">
        <v>87</v>
      </c>
      <c r="K615" s="155" t="s">
        <v>97</v>
      </c>
      <c r="L615" s="155" t="s">
        <v>89</v>
      </c>
      <c r="M615" s="155"/>
      <c r="N615" s="155" t="s">
        <v>103</v>
      </c>
      <c r="O615" s="155" t="s">
        <v>8748</v>
      </c>
    </row>
    <row r="616" hidden="1">
      <c r="A616" s="155" t="str">
        <f t="shared" si="1"/>
        <v>977844606</v>
      </c>
      <c r="B616" s="304">
        <v>484.0</v>
      </c>
      <c r="C616" s="287">
        <v>477.0</v>
      </c>
      <c r="D616" s="155">
        <v>9778.0</v>
      </c>
      <c r="E616" s="171">
        <v>0.6145833333333334</v>
      </c>
      <c r="F616" s="303" t="s">
        <v>771</v>
      </c>
      <c r="G616" s="172">
        <v>32095.0</v>
      </c>
      <c r="H616" s="172">
        <v>44606.0</v>
      </c>
      <c r="I616" s="155" t="s">
        <v>108</v>
      </c>
      <c r="J616" s="155" t="s">
        <v>87</v>
      </c>
      <c r="K616" s="155" t="s">
        <v>97</v>
      </c>
      <c r="L616" s="155" t="s">
        <v>772</v>
      </c>
      <c r="M616" s="155"/>
      <c r="N616" s="155" t="s">
        <v>773</v>
      </c>
      <c r="O616" s="155"/>
    </row>
    <row r="617" hidden="1">
      <c r="A617" s="155" t="str">
        <f t="shared" si="1"/>
        <v>1625544606</v>
      </c>
      <c r="B617" s="304">
        <v>486.0</v>
      </c>
      <c r="C617" s="287">
        <v>478.0</v>
      </c>
      <c r="D617" s="155">
        <v>16255.0</v>
      </c>
      <c r="E617" s="171">
        <v>0.625</v>
      </c>
      <c r="F617" s="303" t="s">
        <v>774</v>
      </c>
      <c r="G617" s="172">
        <v>18350.0</v>
      </c>
      <c r="H617" s="172">
        <v>44606.0</v>
      </c>
      <c r="I617" s="155" t="s">
        <v>100</v>
      </c>
      <c r="J617" s="155" t="s">
        <v>92</v>
      </c>
      <c r="K617" s="155" t="s">
        <v>101</v>
      </c>
      <c r="L617" s="155" t="s">
        <v>131</v>
      </c>
      <c r="M617" s="155"/>
      <c r="N617" s="155" t="s">
        <v>103</v>
      </c>
      <c r="O617" s="155" t="s">
        <v>8748</v>
      </c>
    </row>
    <row r="618" hidden="1">
      <c r="A618" s="155" t="str">
        <f t="shared" si="1"/>
        <v>1010044606</v>
      </c>
      <c r="B618" s="304">
        <v>488.0</v>
      </c>
      <c r="C618" s="287">
        <v>479.0</v>
      </c>
      <c r="D618" s="155">
        <v>10100.0</v>
      </c>
      <c r="E618" s="171">
        <v>0.6354166666666666</v>
      </c>
      <c r="F618" s="303" t="s">
        <v>776</v>
      </c>
      <c r="G618" s="172">
        <v>21315.0</v>
      </c>
      <c r="H618" s="172">
        <v>44606.0</v>
      </c>
      <c r="I618" s="155" t="s">
        <v>122</v>
      </c>
      <c r="J618" s="155" t="s">
        <v>92</v>
      </c>
      <c r="K618" s="155" t="s">
        <v>93</v>
      </c>
      <c r="L618" s="155" t="s">
        <v>164</v>
      </c>
      <c r="M618" s="155"/>
      <c r="N618" s="155" t="s">
        <v>90</v>
      </c>
      <c r="O618" s="155"/>
    </row>
    <row r="619" hidden="1">
      <c r="A619" s="155" t="str">
        <f t="shared" si="1"/>
        <v>1357944606</v>
      </c>
      <c r="B619" s="304">
        <v>482.0</v>
      </c>
      <c r="C619" s="287">
        <v>480.0</v>
      </c>
      <c r="D619" s="155">
        <v>13579.0</v>
      </c>
      <c r="E619" s="171">
        <v>0.6041666666666666</v>
      </c>
      <c r="F619" s="303" t="s">
        <v>769</v>
      </c>
      <c r="G619" s="172">
        <v>23956.0</v>
      </c>
      <c r="H619" s="172">
        <v>44606.0</v>
      </c>
      <c r="I619" s="155" t="s">
        <v>122</v>
      </c>
      <c r="J619" s="155" t="s">
        <v>92</v>
      </c>
      <c r="K619" s="155" t="s">
        <v>101</v>
      </c>
      <c r="L619" s="155" t="s">
        <v>174</v>
      </c>
      <c r="M619" s="155"/>
      <c r="N619" s="155" t="s">
        <v>90</v>
      </c>
      <c r="O619" s="155"/>
    </row>
    <row r="620" hidden="1">
      <c r="A620" s="155" t="str">
        <f t="shared" si="1"/>
        <v>1297544606</v>
      </c>
      <c r="B620" s="304">
        <v>487.0</v>
      </c>
      <c r="C620" s="287">
        <v>481.0</v>
      </c>
      <c r="D620" s="155">
        <v>12975.0</v>
      </c>
      <c r="E620" s="171">
        <v>0.6354166666666666</v>
      </c>
      <c r="F620" s="303" t="s">
        <v>777</v>
      </c>
      <c r="G620" s="172">
        <v>14177.0</v>
      </c>
      <c r="H620" s="172">
        <v>44606.0</v>
      </c>
      <c r="I620" s="155" t="s">
        <v>122</v>
      </c>
      <c r="J620" s="155" t="s">
        <v>92</v>
      </c>
      <c r="K620" s="155" t="s">
        <v>101</v>
      </c>
      <c r="L620" s="155" t="s">
        <v>94</v>
      </c>
      <c r="M620" s="155"/>
      <c r="N620" s="155" t="s">
        <v>90</v>
      </c>
      <c r="O620" s="155"/>
    </row>
    <row r="621" hidden="1">
      <c r="A621" s="155" t="str">
        <f t="shared" si="1"/>
        <v>930944606</v>
      </c>
      <c r="B621" s="304">
        <v>489.0</v>
      </c>
      <c r="C621" s="287">
        <v>482.0</v>
      </c>
      <c r="D621" s="155">
        <v>9309.0</v>
      </c>
      <c r="E621" s="171">
        <v>0.6458333333333334</v>
      </c>
      <c r="F621" s="303" t="s">
        <v>778</v>
      </c>
      <c r="G621" s="172">
        <v>16967.0</v>
      </c>
      <c r="H621" s="172">
        <v>44606.0</v>
      </c>
      <c r="I621" s="155" t="s">
        <v>122</v>
      </c>
      <c r="J621" s="155" t="s">
        <v>87</v>
      </c>
      <c r="K621" s="155" t="s">
        <v>97</v>
      </c>
      <c r="L621" s="155" t="s">
        <v>147</v>
      </c>
      <c r="M621" s="155"/>
      <c r="N621" s="155" t="s">
        <v>90</v>
      </c>
      <c r="O621" s="155"/>
    </row>
    <row r="622" hidden="1">
      <c r="A622" s="155" t="str">
        <f t="shared" si="1"/>
        <v>1272144606</v>
      </c>
      <c r="B622" s="304">
        <v>490.0</v>
      </c>
      <c r="C622" s="287">
        <v>483.0</v>
      </c>
      <c r="D622" s="155">
        <v>12721.0</v>
      </c>
      <c r="E622" s="171">
        <v>0.6458333333333334</v>
      </c>
      <c r="F622" s="303" t="s">
        <v>779</v>
      </c>
      <c r="G622" s="172">
        <v>29014.0</v>
      </c>
      <c r="H622" s="172">
        <v>44606.0</v>
      </c>
      <c r="I622" s="155" t="s">
        <v>86</v>
      </c>
      <c r="J622" s="155" t="s">
        <v>92</v>
      </c>
      <c r="K622" s="155" t="s">
        <v>101</v>
      </c>
      <c r="L622" s="155" t="s">
        <v>147</v>
      </c>
      <c r="M622" s="155"/>
      <c r="N622" s="155" t="s">
        <v>90</v>
      </c>
      <c r="O622" s="155"/>
    </row>
    <row r="623" hidden="1">
      <c r="A623" s="155" t="str">
        <f t="shared" si="1"/>
        <v>1443444606</v>
      </c>
      <c r="B623" s="304">
        <v>483.0</v>
      </c>
      <c r="C623" s="287">
        <v>484.0</v>
      </c>
      <c r="D623" s="155">
        <v>14434.0</v>
      </c>
      <c r="E623" s="171">
        <v>0.6041666666666666</v>
      </c>
      <c r="F623" s="303" t="s">
        <v>770</v>
      </c>
      <c r="G623" s="172">
        <v>22526.0</v>
      </c>
      <c r="H623" s="172">
        <v>44606.0</v>
      </c>
      <c r="I623" s="155" t="s">
        <v>122</v>
      </c>
      <c r="J623" s="155" t="s">
        <v>92</v>
      </c>
      <c r="K623" s="155" t="s">
        <v>101</v>
      </c>
      <c r="L623" s="155" t="s">
        <v>405</v>
      </c>
      <c r="M623" s="155"/>
      <c r="N623" s="155" t="s">
        <v>90</v>
      </c>
      <c r="O623" s="155"/>
    </row>
    <row r="624" hidden="1">
      <c r="A624" s="155" t="str">
        <f t="shared" si="1"/>
        <v>1397244606</v>
      </c>
      <c r="B624" s="304">
        <v>485.0</v>
      </c>
      <c r="C624" s="287">
        <v>485.0</v>
      </c>
      <c r="D624" s="155">
        <v>13972.0</v>
      </c>
      <c r="E624" s="171">
        <v>0.625</v>
      </c>
      <c r="F624" s="303" t="s">
        <v>775</v>
      </c>
      <c r="G624" s="172">
        <v>17231.0</v>
      </c>
      <c r="H624" s="172">
        <v>44606.0</v>
      </c>
      <c r="I624" s="155" t="s">
        <v>112</v>
      </c>
      <c r="J624" s="155" t="s">
        <v>92</v>
      </c>
      <c r="K624" s="155" t="s">
        <v>101</v>
      </c>
      <c r="L624" s="155" t="s">
        <v>224</v>
      </c>
      <c r="M624" s="155"/>
      <c r="N624" s="155" t="s">
        <v>103</v>
      </c>
      <c r="O624" s="155" t="s">
        <v>8748</v>
      </c>
    </row>
    <row r="625" hidden="1">
      <c r="A625" s="155" t="str">
        <f t="shared" si="1"/>
        <v>1332944606</v>
      </c>
      <c r="B625" s="304">
        <v>491.0</v>
      </c>
      <c r="C625" s="287">
        <v>486.0</v>
      </c>
      <c r="D625" s="155">
        <v>13329.0</v>
      </c>
      <c r="E625" s="171">
        <v>0.6458333333333334</v>
      </c>
      <c r="F625" s="303" t="s">
        <v>780</v>
      </c>
      <c r="G625" s="172">
        <v>26626.0</v>
      </c>
      <c r="H625" s="172">
        <v>44606.0</v>
      </c>
      <c r="I625" s="155" t="s">
        <v>86</v>
      </c>
      <c r="J625" s="155" t="s">
        <v>92</v>
      </c>
      <c r="K625" s="155" t="s">
        <v>93</v>
      </c>
      <c r="L625" s="155" t="s">
        <v>117</v>
      </c>
      <c r="M625" s="155"/>
      <c r="N625" s="155" t="s">
        <v>90</v>
      </c>
      <c r="O625" s="155"/>
    </row>
    <row r="626" hidden="1">
      <c r="A626" s="155" t="str">
        <f t="shared" si="1"/>
        <v>1552444607</v>
      </c>
      <c r="B626" s="304">
        <v>503.0</v>
      </c>
      <c r="C626" s="287">
        <v>487.0</v>
      </c>
      <c r="D626" s="155">
        <v>15524.0</v>
      </c>
      <c r="E626" s="171">
        <v>0.3958333333333333</v>
      </c>
      <c r="F626" s="303" t="s">
        <v>790</v>
      </c>
      <c r="G626" s="172">
        <v>19310.0</v>
      </c>
      <c r="H626" s="172">
        <v>44607.0</v>
      </c>
      <c r="I626" s="155" t="s">
        <v>112</v>
      </c>
      <c r="J626" s="155" t="s">
        <v>92</v>
      </c>
      <c r="K626" s="155" t="s">
        <v>93</v>
      </c>
      <c r="L626" s="155" t="s">
        <v>102</v>
      </c>
      <c r="M626" s="155"/>
      <c r="N626" s="155" t="s">
        <v>103</v>
      </c>
      <c r="O626" s="155" t="s">
        <v>8748</v>
      </c>
    </row>
    <row r="627" hidden="1">
      <c r="A627" s="155" t="str">
        <f t="shared" si="1"/>
        <v>1060444607</v>
      </c>
      <c r="B627" s="304">
        <v>496.0</v>
      </c>
      <c r="C627" s="287">
        <v>488.0</v>
      </c>
      <c r="D627" s="155">
        <v>10604.0</v>
      </c>
      <c r="E627" s="171">
        <v>0.34375</v>
      </c>
      <c r="F627" s="303" t="s">
        <v>783</v>
      </c>
      <c r="G627" s="172">
        <v>30878.0</v>
      </c>
      <c r="H627" s="172">
        <v>44607.0</v>
      </c>
      <c r="I627" s="155" t="s">
        <v>86</v>
      </c>
      <c r="J627" s="155" t="s">
        <v>92</v>
      </c>
      <c r="K627" s="155" t="s">
        <v>93</v>
      </c>
      <c r="L627" s="155" t="s">
        <v>147</v>
      </c>
      <c r="M627" s="155"/>
      <c r="N627" s="155" t="s">
        <v>90</v>
      </c>
      <c r="O627" s="155"/>
    </row>
    <row r="628" hidden="1">
      <c r="A628" s="155" t="str">
        <f t="shared" si="1"/>
        <v>1743144607</v>
      </c>
      <c r="B628" s="304">
        <v>498.0</v>
      </c>
      <c r="C628" s="287">
        <v>489.0</v>
      </c>
      <c r="D628" s="155">
        <v>17431.0</v>
      </c>
      <c r="E628" s="171">
        <v>0.3541666666666667</v>
      </c>
      <c r="F628" s="303" t="s">
        <v>786</v>
      </c>
      <c r="G628" s="172">
        <v>30474.0</v>
      </c>
      <c r="H628" s="172">
        <v>44607.0</v>
      </c>
      <c r="I628" s="155" t="s">
        <v>112</v>
      </c>
      <c r="J628" s="155" t="s">
        <v>92</v>
      </c>
      <c r="K628" s="155" t="s">
        <v>93</v>
      </c>
      <c r="L628" s="155" t="s">
        <v>197</v>
      </c>
      <c r="M628" s="155"/>
      <c r="N628" s="155" t="s">
        <v>103</v>
      </c>
      <c r="O628" s="155" t="s">
        <v>8748</v>
      </c>
    </row>
    <row r="629" hidden="1">
      <c r="A629" s="155" t="str">
        <f t="shared" si="1"/>
        <v>1405044607</v>
      </c>
      <c r="B629" s="304">
        <v>499.0</v>
      </c>
      <c r="C629" s="287">
        <v>490.0</v>
      </c>
      <c r="D629" s="155">
        <v>14050.0</v>
      </c>
      <c r="E629" s="171">
        <v>0.375</v>
      </c>
      <c r="F629" s="303" t="s">
        <v>788</v>
      </c>
      <c r="G629" s="172">
        <v>20523.0</v>
      </c>
      <c r="H629" s="172">
        <v>44607.0</v>
      </c>
      <c r="I629" s="155" t="s">
        <v>86</v>
      </c>
      <c r="J629" s="155" t="s">
        <v>92</v>
      </c>
      <c r="K629" s="155" t="s">
        <v>93</v>
      </c>
      <c r="L629" s="155" t="s">
        <v>147</v>
      </c>
      <c r="M629" s="155"/>
      <c r="N629" s="155" t="s">
        <v>90</v>
      </c>
      <c r="O629" s="155"/>
    </row>
    <row r="630" hidden="1">
      <c r="A630" s="155" t="str">
        <f t="shared" si="1"/>
        <v>1017444607</v>
      </c>
      <c r="B630" s="304">
        <v>501.0</v>
      </c>
      <c r="C630" s="287">
        <v>491.0</v>
      </c>
      <c r="D630" s="155">
        <v>10174.0</v>
      </c>
      <c r="E630" s="171">
        <v>0.3958333333333333</v>
      </c>
      <c r="F630" s="303" t="s">
        <v>791</v>
      </c>
      <c r="G630" s="172">
        <v>13226.0</v>
      </c>
      <c r="H630" s="172">
        <v>44607.0</v>
      </c>
      <c r="I630" s="155" t="s">
        <v>100</v>
      </c>
      <c r="J630" s="155" t="s">
        <v>87</v>
      </c>
      <c r="K630" s="155" t="s">
        <v>88</v>
      </c>
      <c r="L630" s="155" t="s">
        <v>102</v>
      </c>
      <c r="M630" s="155"/>
      <c r="N630" s="155" t="s">
        <v>103</v>
      </c>
      <c r="O630" s="155" t="s">
        <v>8748</v>
      </c>
    </row>
    <row r="631" hidden="1">
      <c r="A631" s="155" t="str">
        <f t="shared" si="1"/>
        <v>1798044607</v>
      </c>
      <c r="B631" s="304">
        <v>494.0</v>
      </c>
      <c r="C631" s="287">
        <v>492.0</v>
      </c>
      <c r="D631" s="155">
        <v>17980.0</v>
      </c>
      <c r="E631" s="171">
        <v>0.34375</v>
      </c>
      <c r="F631" s="303" t="s">
        <v>784</v>
      </c>
      <c r="G631" s="172">
        <v>23385.0</v>
      </c>
      <c r="H631" s="172">
        <v>44607.0</v>
      </c>
      <c r="I631" s="155" t="s">
        <v>96</v>
      </c>
      <c r="J631" s="155" t="s">
        <v>87</v>
      </c>
      <c r="K631" s="155" t="s">
        <v>97</v>
      </c>
      <c r="L631" s="155" t="s">
        <v>98</v>
      </c>
      <c r="M631" s="155"/>
      <c r="N631" s="155" t="s">
        <v>90</v>
      </c>
      <c r="O631" s="155"/>
    </row>
    <row r="632" hidden="1">
      <c r="A632" s="155" t="str">
        <f t="shared" si="1"/>
        <v>1354644607</v>
      </c>
      <c r="B632" s="304">
        <v>502.0</v>
      </c>
      <c r="C632" s="287">
        <v>493.0</v>
      </c>
      <c r="D632" s="155">
        <v>13546.0</v>
      </c>
      <c r="E632" s="171">
        <v>0.3958333333333333</v>
      </c>
      <c r="F632" s="303" t="s">
        <v>792</v>
      </c>
      <c r="G632" s="172">
        <v>17856.0</v>
      </c>
      <c r="H632" s="172">
        <v>44607.0</v>
      </c>
      <c r="I632" s="155" t="s">
        <v>100</v>
      </c>
      <c r="J632" s="155" t="s">
        <v>92</v>
      </c>
      <c r="K632" s="155" t="s">
        <v>101</v>
      </c>
      <c r="L632" s="155" t="s">
        <v>102</v>
      </c>
      <c r="M632" s="155"/>
      <c r="N632" s="155" t="s">
        <v>103</v>
      </c>
      <c r="O632" s="155" t="s">
        <v>8748</v>
      </c>
    </row>
    <row r="633" hidden="1">
      <c r="A633" s="155" t="str">
        <f t="shared" si="1"/>
        <v>1005844607</v>
      </c>
      <c r="B633" s="304">
        <v>493.0</v>
      </c>
      <c r="C633" s="287">
        <v>494.0</v>
      </c>
      <c r="D633" s="155">
        <v>10058.0</v>
      </c>
      <c r="E633" s="171">
        <v>0.3333333333333333</v>
      </c>
      <c r="F633" s="303" t="s">
        <v>782</v>
      </c>
      <c r="G633" s="172">
        <v>23141.0</v>
      </c>
      <c r="H633" s="172">
        <v>44607.0</v>
      </c>
      <c r="I633" s="155" t="s">
        <v>100</v>
      </c>
      <c r="J633" s="155" t="s">
        <v>92</v>
      </c>
      <c r="K633" s="155" t="s">
        <v>101</v>
      </c>
      <c r="L633" s="155" t="s">
        <v>131</v>
      </c>
      <c r="M633" s="155"/>
      <c r="N633" s="155" t="s">
        <v>103</v>
      </c>
      <c r="O633" s="155" t="s">
        <v>8748</v>
      </c>
    </row>
    <row r="634" hidden="1">
      <c r="A634" s="155" t="str">
        <f t="shared" si="1"/>
        <v>971744607</v>
      </c>
      <c r="B634" s="304">
        <v>497.0</v>
      </c>
      <c r="C634" s="287">
        <v>495.0</v>
      </c>
      <c r="D634" s="155">
        <v>9717.0</v>
      </c>
      <c r="E634" s="171">
        <v>0.3541666666666667</v>
      </c>
      <c r="F634" s="303" t="s">
        <v>787</v>
      </c>
      <c r="G634" s="172">
        <v>21889.0</v>
      </c>
      <c r="H634" s="172">
        <v>44607.0</v>
      </c>
      <c r="I634" s="155" t="s">
        <v>86</v>
      </c>
      <c r="J634" s="155" t="s">
        <v>92</v>
      </c>
      <c r="K634" s="155" t="s">
        <v>101</v>
      </c>
      <c r="L634" s="155" t="s">
        <v>89</v>
      </c>
      <c r="M634" s="155"/>
      <c r="N634" s="155" t="s">
        <v>90</v>
      </c>
      <c r="O634" s="155"/>
    </row>
    <row r="635" hidden="1">
      <c r="A635" s="155" t="str">
        <f t="shared" si="1"/>
        <v>1174244607</v>
      </c>
      <c r="B635" s="304">
        <v>492.0</v>
      </c>
      <c r="C635" s="287">
        <v>496.0</v>
      </c>
      <c r="D635" s="155">
        <v>11742.0</v>
      </c>
      <c r="E635" s="171">
        <v>0.3125</v>
      </c>
      <c r="F635" s="303" t="s">
        <v>781</v>
      </c>
      <c r="G635" s="172">
        <v>18849.0</v>
      </c>
      <c r="H635" s="172">
        <v>44607.0</v>
      </c>
      <c r="I635" s="155" t="s">
        <v>100</v>
      </c>
      <c r="J635" s="155" t="s">
        <v>87</v>
      </c>
      <c r="K635" s="155" t="s">
        <v>97</v>
      </c>
      <c r="L635" s="155" t="s">
        <v>119</v>
      </c>
      <c r="M635" s="155"/>
      <c r="N635" s="155" t="s">
        <v>103</v>
      </c>
      <c r="O635" s="155" t="s">
        <v>8748</v>
      </c>
    </row>
    <row r="636" hidden="1">
      <c r="A636" s="155" t="str">
        <f t="shared" si="1"/>
        <v>1717344607</v>
      </c>
      <c r="B636" s="304">
        <v>495.0</v>
      </c>
      <c r="C636" s="287">
        <v>497.0</v>
      </c>
      <c r="D636" s="155">
        <v>17173.0</v>
      </c>
      <c r="E636" s="171">
        <v>0.34375</v>
      </c>
      <c r="F636" s="303" t="s">
        <v>785</v>
      </c>
      <c r="G636" s="172">
        <v>29239.0</v>
      </c>
      <c r="H636" s="172">
        <v>44607.0</v>
      </c>
      <c r="I636" s="155" t="s">
        <v>96</v>
      </c>
      <c r="J636" s="155" t="s">
        <v>87</v>
      </c>
      <c r="K636" s="155" t="s">
        <v>97</v>
      </c>
      <c r="L636" s="155" t="s">
        <v>174</v>
      </c>
      <c r="M636" s="155"/>
      <c r="N636" s="155" t="s">
        <v>90</v>
      </c>
      <c r="O636" s="155"/>
    </row>
    <row r="637" hidden="1">
      <c r="A637" s="155" t="str">
        <f t="shared" si="1"/>
        <v>1807544607</v>
      </c>
      <c r="B637" s="304">
        <v>500.0</v>
      </c>
      <c r="C637" s="287">
        <v>498.0</v>
      </c>
      <c r="D637" s="155">
        <v>18075.0</v>
      </c>
      <c r="E637" s="171">
        <v>0.3958333333333333</v>
      </c>
      <c r="F637" s="303" t="s">
        <v>793</v>
      </c>
      <c r="G637" s="172">
        <v>22229.0</v>
      </c>
      <c r="H637" s="172">
        <v>44607.0</v>
      </c>
      <c r="I637" s="155" t="s">
        <v>108</v>
      </c>
      <c r="J637" s="155" t="s">
        <v>87</v>
      </c>
      <c r="K637" s="155" t="s">
        <v>97</v>
      </c>
      <c r="L637" s="155" t="s">
        <v>549</v>
      </c>
      <c r="M637" s="155"/>
      <c r="N637" s="155" t="s">
        <v>103</v>
      </c>
      <c r="O637" s="155" t="s">
        <v>8748</v>
      </c>
    </row>
    <row r="638" hidden="1">
      <c r="A638" s="155" t="str">
        <f t="shared" si="1"/>
        <v>1482844607</v>
      </c>
      <c r="B638" s="304">
        <v>508.0</v>
      </c>
      <c r="C638" s="287">
        <v>499.0</v>
      </c>
      <c r="D638" s="155">
        <v>14828.0</v>
      </c>
      <c r="E638" s="171">
        <v>0.4166666666666667</v>
      </c>
      <c r="F638" s="303" t="s">
        <v>797</v>
      </c>
      <c r="G638" s="172">
        <v>25524.0</v>
      </c>
      <c r="H638" s="172">
        <v>44607.0</v>
      </c>
      <c r="I638" s="155" t="s">
        <v>86</v>
      </c>
      <c r="J638" s="155" t="s">
        <v>87</v>
      </c>
      <c r="K638" s="155" t="s">
        <v>97</v>
      </c>
      <c r="L638" s="155" t="s">
        <v>218</v>
      </c>
      <c r="M638" s="155"/>
      <c r="N638" s="155" t="s">
        <v>90</v>
      </c>
      <c r="O638" s="155"/>
    </row>
    <row r="639" hidden="1">
      <c r="A639" s="155" t="str">
        <f t="shared" si="1"/>
        <v>1515444607</v>
      </c>
      <c r="B639" s="304">
        <v>506.0</v>
      </c>
      <c r="C639" s="287">
        <v>500.0</v>
      </c>
      <c r="D639" s="155">
        <v>15154.0</v>
      </c>
      <c r="E639" s="171">
        <v>0.40625</v>
      </c>
      <c r="F639" s="303" t="s">
        <v>794</v>
      </c>
      <c r="G639" s="172">
        <v>19976.0</v>
      </c>
      <c r="H639" s="172">
        <v>44607.0</v>
      </c>
      <c r="I639" s="155" t="s">
        <v>100</v>
      </c>
      <c r="J639" s="155" t="s">
        <v>92</v>
      </c>
      <c r="K639" s="155" t="s">
        <v>93</v>
      </c>
      <c r="L639" s="155" t="s">
        <v>131</v>
      </c>
      <c r="M639" s="155"/>
      <c r="N639" s="155" t="s">
        <v>103</v>
      </c>
      <c r="O639" s="155" t="s">
        <v>8748</v>
      </c>
    </row>
    <row r="640" hidden="1">
      <c r="A640" s="155" t="str">
        <f t="shared" si="1"/>
        <v>1615644607</v>
      </c>
      <c r="B640" s="304">
        <v>505.0</v>
      </c>
      <c r="C640" s="287">
        <v>501.0</v>
      </c>
      <c r="D640" s="155">
        <v>16156.0</v>
      </c>
      <c r="E640" s="171">
        <v>0.40625</v>
      </c>
      <c r="F640" s="303" t="s">
        <v>795</v>
      </c>
      <c r="G640" s="172">
        <v>29705.0</v>
      </c>
      <c r="H640" s="172">
        <v>44607.0</v>
      </c>
      <c r="I640" s="155" t="s">
        <v>122</v>
      </c>
      <c r="J640" s="155" t="s">
        <v>92</v>
      </c>
      <c r="K640" s="155" t="s">
        <v>93</v>
      </c>
      <c r="L640" s="155" t="s">
        <v>174</v>
      </c>
      <c r="M640" s="155"/>
      <c r="N640" s="155" t="s">
        <v>90</v>
      </c>
      <c r="O640" s="155"/>
    </row>
    <row r="641" hidden="1">
      <c r="A641" s="155" t="str">
        <f t="shared" si="1"/>
        <v>1809544607</v>
      </c>
      <c r="B641" s="304">
        <v>514.0</v>
      </c>
      <c r="C641" s="287">
        <v>502.0</v>
      </c>
      <c r="D641" s="155">
        <v>18095.0</v>
      </c>
      <c r="E641" s="171">
        <v>0.4479166666666667</v>
      </c>
      <c r="F641" s="303" t="s">
        <v>802</v>
      </c>
      <c r="G641" s="172">
        <v>15672.0</v>
      </c>
      <c r="H641" s="172">
        <v>44607.0</v>
      </c>
      <c r="I641" s="155" t="s">
        <v>108</v>
      </c>
      <c r="J641" s="155" t="s">
        <v>87</v>
      </c>
      <c r="K641" s="155" t="s">
        <v>97</v>
      </c>
      <c r="L641" s="155" t="s">
        <v>102</v>
      </c>
      <c r="M641" s="155"/>
      <c r="N641" s="155" t="s">
        <v>103</v>
      </c>
      <c r="O641" s="155" t="s">
        <v>8748</v>
      </c>
    </row>
    <row r="642" hidden="1">
      <c r="A642" s="155" t="str">
        <f t="shared" si="1"/>
        <v>1335544607</v>
      </c>
      <c r="B642" s="304">
        <v>511.0</v>
      </c>
      <c r="C642" s="287">
        <v>503.0</v>
      </c>
      <c r="D642" s="155">
        <v>13355.0</v>
      </c>
      <c r="E642" s="171">
        <v>0.4375</v>
      </c>
      <c r="F642" s="303" t="s">
        <v>799</v>
      </c>
      <c r="G642" s="172">
        <v>27322.0</v>
      </c>
      <c r="H642" s="172">
        <v>44607.0</v>
      </c>
      <c r="I642" s="155" t="s">
        <v>122</v>
      </c>
      <c r="J642" s="155" t="s">
        <v>92</v>
      </c>
      <c r="K642" s="155" t="s">
        <v>93</v>
      </c>
      <c r="L642" s="155" t="s">
        <v>242</v>
      </c>
      <c r="M642" s="155"/>
      <c r="N642" s="155" t="s">
        <v>90</v>
      </c>
      <c r="O642" s="155"/>
    </row>
    <row r="643" hidden="1">
      <c r="A643" s="155" t="str">
        <f t="shared" si="1"/>
        <v>1587344607</v>
      </c>
      <c r="B643" s="304">
        <v>516.0</v>
      </c>
      <c r="C643" s="287">
        <v>504.0</v>
      </c>
      <c r="D643" s="155">
        <v>15873.0</v>
      </c>
      <c r="E643" s="171">
        <v>0.4479166666666667</v>
      </c>
      <c r="F643" s="303" t="s">
        <v>803</v>
      </c>
      <c r="G643" s="172">
        <v>17286.0</v>
      </c>
      <c r="H643" s="172">
        <v>44607.0</v>
      </c>
      <c r="I643" s="155" t="s">
        <v>86</v>
      </c>
      <c r="J643" s="155" t="s">
        <v>87</v>
      </c>
      <c r="K643" s="155" t="s">
        <v>97</v>
      </c>
      <c r="L643" s="155" t="s">
        <v>218</v>
      </c>
      <c r="M643" s="155"/>
      <c r="N643" s="155" t="s">
        <v>90</v>
      </c>
      <c r="O643" s="155"/>
    </row>
    <row r="644" hidden="1">
      <c r="A644" s="155" t="str">
        <f t="shared" si="1"/>
        <v>1560844607</v>
      </c>
      <c r="B644" s="304">
        <v>509.0</v>
      </c>
      <c r="C644" s="287">
        <v>505.0</v>
      </c>
      <c r="D644" s="155">
        <v>15608.0</v>
      </c>
      <c r="E644" s="171">
        <v>0.4166666666666667</v>
      </c>
      <c r="F644" s="303" t="s">
        <v>798</v>
      </c>
      <c r="G644" s="172">
        <v>20238.0</v>
      </c>
      <c r="H644" s="172">
        <v>44607.0</v>
      </c>
      <c r="I644" s="155" t="s">
        <v>100</v>
      </c>
      <c r="J644" s="155" t="s">
        <v>92</v>
      </c>
      <c r="K644" s="155" t="s">
        <v>93</v>
      </c>
      <c r="L644" s="155" t="s">
        <v>131</v>
      </c>
      <c r="M644" s="155"/>
      <c r="N644" s="155" t="s">
        <v>103</v>
      </c>
      <c r="O644" s="155" t="s">
        <v>8748</v>
      </c>
    </row>
    <row r="645" hidden="1">
      <c r="A645" s="155" t="str">
        <f t="shared" si="1"/>
        <v>1293044607</v>
      </c>
      <c r="B645" s="304">
        <v>518.0</v>
      </c>
      <c r="C645" s="287">
        <v>506.0</v>
      </c>
      <c r="D645" s="155">
        <v>12930.0</v>
      </c>
      <c r="E645" s="171">
        <v>0.4479166666666667</v>
      </c>
      <c r="F645" s="303" t="s">
        <v>804</v>
      </c>
      <c r="G645" s="172">
        <v>21097.0</v>
      </c>
      <c r="H645" s="172">
        <v>44607.0</v>
      </c>
      <c r="I645" s="155" t="s">
        <v>86</v>
      </c>
      <c r="J645" s="155" t="s">
        <v>92</v>
      </c>
      <c r="K645" s="155" t="s">
        <v>93</v>
      </c>
      <c r="L645" s="155" t="s">
        <v>147</v>
      </c>
      <c r="M645" s="155"/>
      <c r="N645" s="155" t="s">
        <v>90</v>
      </c>
      <c r="O645" s="155"/>
    </row>
    <row r="646" hidden="1">
      <c r="A646" s="155" t="str">
        <f t="shared" si="1"/>
        <v>1394644607</v>
      </c>
      <c r="B646" s="304">
        <v>510.0</v>
      </c>
      <c r="C646" s="287">
        <v>507.0</v>
      </c>
      <c r="D646" s="155">
        <v>13946.0</v>
      </c>
      <c r="E646" s="171">
        <v>0.4375</v>
      </c>
      <c r="F646" s="303" t="s">
        <v>800</v>
      </c>
      <c r="G646" s="172">
        <v>26251.0</v>
      </c>
      <c r="H646" s="172">
        <v>44607.0</v>
      </c>
      <c r="I646" s="155" t="s">
        <v>86</v>
      </c>
      <c r="J646" s="155" t="s">
        <v>92</v>
      </c>
      <c r="K646" s="155" t="s">
        <v>101</v>
      </c>
      <c r="L646" s="155" t="s">
        <v>147</v>
      </c>
      <c r="M646" s="155"/>
      <c r="N646" s="155" t="s">
        <v>90</v>
      </c>
      <c r="O646" s="155"/>
    </row>
    <row r="647" hidden="1">
      <c r="A647" s="155" t="str">
        <f t="shared" si="1"/>
        <v>1810644607</v>
      </c>
      <c r="B647" s="304">
        <v>513.0</v>
      </c>
      <c r="C647" s="287">
        <v>508.0</v>
      </c>
      <c r="D647" s="155">
        <v>18106.0</v>
      </c>
      <c r="E647" s="171">
        <v>0.4479166666666667</v>
      </c>
      <c r="F647" s="303" t="s">
        <v>805</v>
      </c>
      <c r="G647" s="172">
        <v>20979.0</v>
      </c>
      <c r="H647" s="172">
        <v>44607.0</v>
      </c>
      <c r="I647" s="155" t="s">
        <v>108</v>
      </c>
      <c r="J647" s="155" t="s">
        <v>87</v>
      </c>
      <c r="K647" s="155" t="s">
        <v>97</v>
      </c>
      <c r="L647" s="155" t="s">
        <v>806</v>
      </c>
      <c r="M647" s="155"/>
      <c r="N647" s="155" t="s">
        <v>103</v>
      </c>
      <c r="O647" s="155" t="s">
        <v>8748</v>
      </c>
    </row>
    <row r="648" hidden="1">
      <c r="A648" s="155" t="str">
        <f t="shared" si="1"/>
        <v>1747044607</v>
      </c>
      <c r="B648" s="304">
        <v>517.0</v>
      </c>
      <c r="C648" s="287">
        <v>509.0</v>
      </c>
      <c r="D648" s="155">
        <v>17470.0</v>
      </c>
      <c r="E648" s="171">
        <v>0.4479166666666667</v>
      </c>
      <c r="F648" s="303" t="s">
        <v>807</v>
      </c>
      <c r="G648" s="172">
        <v>34674.0</v>
      </c>
      <c r="H648" s="172">
        <v>44607.0</v>
      </c>
      <c r="I648" s="155" t="s">
        <v>86</v>
      </c>
      <c r="J648" s="155" t="s">
        <v>92</v>
      </c>
      <c r="K648" s="155" t="s">
        <v>101</v>
      </c>
      <c r="L648" s="155" t="s">
        <v>179</v>
      </c>
      <c r="M648" s="155"/>
      <c r="N648" s="155" t="s">
        <v>90</v>
      </c>
      <c r="O648" s="155"/>
    </row>
    <row r="649" hidden="1">
      <c r="A649" s="155" t="str">
        <f t="shared" si="1"/>
        <v>1808744607</v>
      </c>
      <c r="B649" s="304">
        <v>515.0</v>
      </c>
      <c r="C649" s="287">
        <v>510.0</v>
      </c>
      <c r="D649" s="155">
        <v>18087.0</v>
      </c>
      <c r="E649" s="171">
        <v>0.4479166666666667</v>
      </c>
      <c r="F649" s="303" t="s">
        <v>808</v>
      </c>
      <c r="G649" s="172">
        <v>23194.0</v>
      </c>
      <c r="H649" s="172">
        <v>44607.0</v>
      </c>
      <c r="I649" s="155" t="s">
        <v>96</v>
      </c>
      <c r="J649" s="155" t="s">
        <v>87</v>
      </c>
      <c r="K649" s="155" t="s">
        <v>97</v>
      </c>
      <c r="L649" s="155" t="s">
        <v>98</v>
      </c>
      <c r="M649" s="155"/>
      <c r="N649" s="155" t="s">
        <v>90</v>
      </c>
      <c r="O649" s="155"/>
    </row>
    <row r="650" hidden="1">
      <c r="A650" s="155" t="str">
        <f t="shared" si="1"/>
        <v>994544607</v>
      </c>
      <c r="B650" s="304">
        <v>520.0</v>
      </c>
      <c r="C650" s="287">
        <v>511.0</v>
      </c>
      <c r="D650" s="155">
        <v>9945.0</v>
      </c>
      <c r="E650" s="171">
        <v>0.4583333333333333</v>
      </c>
      <c r="F650" s="303" t="s">
        <v>809</v>
      </c>
      <c r="G650" s="172">
        <v>21443.0</v>
      </c>
      <c r="H650" s="172">
        <v>44607.0</v>
      </c>
      <c r="I650" s="155" t="s">
        <v>122</v>
      </c>
      <c r="J650" s="155" t="s">
        <v>92</v>
      </c>
      <c r="K650" s="155" t="s">
        <v>93</v>
      </c>
      <c r="L650" s="155" t="s">
        <v>147</v>
      </c>
      <c r="M650" s="155"/>
      <c r="N650" s="155" t="s">
        <v>90</v>
      </c>
      <c r="O650" s="155"/>
    </row>
    <row r="651" hidden="1">
      <c r="A651" s="155" t="str">
        <f t="shared" si="1"/>
        <v>1807244607</v>
      </c>
      <c r="B651" s="304">
        <v>522.0</v>
      </c>
      <c r="C651" s="287">
        <v>512.0</v>
      </c>
      <c r="D651" s="155">
        <v>18072.0</v>
      </c>
      <c r="E651" s="171">
        <v>0.46875</v>
      </c>
      <c r="F651" s="303" t="s">
        <v>811</v>
      </c>
      <c r="G651" s="172">
        <v>21909.0</v>
      </c>
      <c r="H651" s="172">
        <v>44607.0</v>
      </c>
      <c r="I651" s="155" t="s">
        <v>96</v>
      </c>
      <c r="J651" s="155" t="s">
        <v>87</v>
      </c>
      <c r="K651" s="155" t="s">
        <v>97</v>
      </c>
      <c r="L651" s="155" t="s">
        <v>189</v>
      </c>
      <c r="M651" s="155"/>
      <c r="N651" s="155" t="s">
        <v>90</v>
      </c>
      <c r="O651" s="155"/>
    </row>
    <row r="652" hidden="1">
      <c r="A652" s="155" t="str">
        <f t="shared" si="1"/>
        <v>1715744607</v>
      </c>
      <c r="B652" s="304">
        <v>512.0</v>
      </c>
      <c r="C652" s="287">
        <v>513.0</v>
      </c>
      <c r="D652" s="155">
        <v>17157.0</v>
      </c>
      <c r="E652" s="171">
        <v>0.4375</v>
      </c>
      <c r="F652" s="303" t="s">
        <v>801</v>
      </c>
      <c r="G652" s="172">
        <v>21795.0</v>
      </c>
      <c r="H652" s="172">
        <v>44607.0</v>
      </c>
      <c r="I652" s="155" t="s">
        <v>86</v>
      </c>
      <c r="J652" s="155" t="s">
        <v>92</v>
      </c>
      <c r="K652" s="155" t="s">
        <v>101</v>
      </c>
      <c r="L652" s="155" t="s">
        <v>335</v>
      </c>
      <c r="M652" s="155"/>
      <c r="N652" s="155" t="s">
        <v>90</v>
      </c>
      <c r="O652" s="155"/>
    </row>
    <row r="653" hidden="1">
      <c r="A653" s="155" t="str">
        <f t="shared" si="1"/>
        <v>1697544607</v>
      </c>
      <c r="B653" s="304">
        <v>521.0</v>
      </c>
      <c r="C653" s="287">
        <v>514.0</v>
      </c>
      <c r="D653" s="155">
        <v>16975.0</v>
      </c>
      <c r="E653" s="171">
        <v>0.46875</v>
      </c>
      <c r="F653" s="303" t="s">
        <v>812</v>
      </c>
      <c r="G653" s="172">
        <v>27957.0</v>
      </c>
      <c r="H653" s="172">
        <v>44607.0</v>
      </c>
      <c r="I653" s="155" t="s">
        <v>129</v>
      </c>
      <c r="J653" s="155" t="s">
        <v>87</v>
      </c>
      <c r="K653" s="155" t="s">
        <v>97</v>
      </c>
      <c r="L653" s="155" t="s">
        <v>813</v>
      </c>
      <c r="M653" s="155"/>
      <c r="N653" s="155" t="s">
        <v>103</v>
      </c>
      <c r="O653" s="155" t="s">
        <v>8748</v>
      </c>
    </row>
    <row r="654" hidden="1">
      <c r="A654" s="155" t="str">
        <f t="shared" si="1"/>
        <v>1518144607</v>
      </c>
      <c r="B654" s="304">
        <v>523.0</v>
      </c>
      <c r="C654" s="287">
        <v>515.0</v>
      </c>
      <c r="D654" s="155">
        <v>15181.0</v>
      </c>
      <c r="E654" s="171">
        <v>0.4895833333333333</v>
      </c>
      <c r="F654" s="303" t="s">
        <v>814</v>
      </c>
      <c r="G654" s="172">
        <v>25311.0</v>
      </c>
      <c r="H654" s="172">
        <v>44607.0</v>
      </c>
      <c r="I654" s="155" t="s">
        <v>122</v>
      </c>
      <c r="J654" s="155" t="s">
        <v>87</v>
      </c>
      <c r="K654" s="155" t="s">
        <v>88</v>
      </c>
      <c r="L654" s="155" t="s">
        <v>89</v>
      </c>
      <c r="M654" s="155"/>
      <c r="N654" s="155" t="s">
        <v>90</v>
      </c>
      <c r="O654" s="155"/>
    </row>
    <row r="655" hidden="1">
      <c r="A655" s="155" t="str">
        <f t="shared" si="1"/>
        <v>1587044607</v>
      </c>
      <c r="B655" s="304">
        <v>526.0</v>
      </c>
      <c r="C655" s="287">
        <v>516.0</v>
      </c>
      <c r="D655" s="155">
        <v>15870.0</v>
      </c>
      <c r="E655" s="171">
        <v>0.5416666666666666</v>
      </c>
      <c r="F655" s="303" t="s">
        <v>815</v>
      </c>
      <c r="G655" s="172">
        <v>23931.0</v>
      </c>
      <c r="H655" s="172">
        <v>44607.0</v>
      </c>
      <c r="I655" s="155" t="s">
        <v>112</v>
      </c>
      <c r="J655" s="155" t="s">
        <v>92</v>
      </c>
      <c r="K655" s="155" t="s">
        <v>101</v>
      </c>
      <c r="L655" s="155" t="s">
        <v>106</v>
      </c>
      <c r="M655" s="155"/>
      <c r="N655" s="155" t="s">
        <v>103</v>
      </c>
      <c r="O655" s="155" t="s">
        <v>8748</v>
      </c>
    </row>
    <row r="656" hidden="1">
      <c r="A656" s="155" t="str">
        <f t="shared" si="1"/>
        <v>940544607</v>
      </c>
      <c r="B656" s="304">
        <v>527.0</v>
      </c>
      <c r="C656" s="287">
        <v>517.0</v>
      </c>
      <c r="D656" s="155">
        <v>9405.0</v>
      </c>
      <c r="E656" s="171">
        <v>0.5416666666666666</v>
      </c>
      <c r="F656" s="303" t="s">
        <v>816</v>
      </c>
      <c r="G656" s="172">
        <v>23240.0</v>
      </c>
      <c r="H656" s="172">
        <v>44607.0</v>
      </c>
      <c r="I656" s="155" t="s">
        <v>112</v>
      </c>
      <c r="J656" s="155" t="s">
        <v>92</v>
      </c>
      <c r="K656" s="155" t="s">
        <v>93</v>
      </c>
      <c r="L656" s="155" t="s">
        <v>102</v>
      </c>
      <c r="M656" s="155"/>
      <c r="N656" s="155" t="s">
        <v>103</v>
      </c>
      <c r="O656" s="155" t="s">
        <v>8748</v>
      </c>
    </row>
    <row r="657" hidden="1">
      <c r="A657" s="155" t="str">
        <f t="shared" si="1"/>
        <v>1805944607</v>
      </c>
      <c r="B657" s="304">
        <v>524.0</v>
      </c>
      <c r="C657" s="287">
        <v>518.0</v>
      </c>
      <c r="D657" s="155">
        <v>18059.0</v>
      </c>
      <c r="E657" s="171">
        <v>0.5416666666666666</v>
      </c>
      <c r="F657" s="303" t="s">
        <v>817</v>
      </c>
      <c r="G657" s="172">
        <v>27676.0</v>
      </c>
      <c r="H657" s="172">
        <v>44607.0</v>
      </c>
      <c r="I657" s="155" t="s">
        <v>96</v>
      </c>
      <c r="J657" s="155" t="s">
        <v>87</v>
      </c>
      <c r="K657" s="155" t="s">
        <v>97</v>
      </c>
      <c r="L657" s="155" t="s">
        <v>147</v>
      </c>
      <c r="M657" s="155"/>
      <c r="N657" s="155" t="s">
        <v>90</v>
      </c>
      <c r="O657" s="155"/>
    </row>
    <row r="658" hidden="1">
      <c r="A658" s="155" t="str">
        <f t="shared" si="1"/>
        <v>1600244607</v>
      </c>
      <c r="B658" s="304">
        <v>531.0</v>
      </c>
      <c r="C658" s="287">
        <v>519.0</v>
      </c>
      <c r="D658" s="155">
        <v>16002.0</v>
      </c>
      <c r="E658" s="171">
        <v>0.5625</v>
      </c>
      <c r="F658" s="303" t="s">
        <v>820</v>
      </c>
      <c r="G658" s="172">
        <v>33968.0</v>
      </c>
      <c r="H658" s="172">
        <v>44607.0</v>
      </c>
      <c r="I658" s="155" t="s">
        <v>86</v>
      </c>
      <c r="J658" s="155" t="s">
        <v>92</v>
      </c>
      <c r="K658" s="155" t="s">
        <v>93</v>
      </c>
      <c r="L658" s="155" t="s">
        <v>154</v>
      </c>
      <c r="M658" s="155"/>
      <c r="N658" s="155" t="s">
        <v>90</v>
      </c>
      <c r="O658" s="155"/>
    </row>
    <row r="659" hidden="1">
      <c r="A659" s="155" t="str">
        <f t="shared" si="1"/>
        <v>1808244607</v>
      </c>
      <c r="B659" s="304">
        <v>529.0</v>
      </c>
      <c r="C659" s="287">
        <v>520.0</v>
      </c>
      <c r="D659" s="155">
        <v>18082.0</v>
      </c>
      <c r="E659" s="171">
        <v>0.5625</v>
      </c>
      <c r="F659" s="303" t="s">
        <v>821</v>
      </c>
      <c r="G659" s="172">
        <v>17686.0</v>
      </c>
      <c r="H659" s="172">
        <v>44607.0</v>
      </c>
      <c r="I659" s="155" t="s">
        <v>108</v>
      </c>
      <c r="J659" s="155" t="s">
        <v>87</v>
      </c>
      <c r="K659" s="155" t="s">
        <v>97</v>
      </c>
      <c r="L659" s="155" t="s">
        <v>113</v>
      </c>
      <c r="M659" s="155"/>
      <c r="N659" s="155" t="s">
        <v>103</v>
      </c>
      <c r="O659" s="155" t="s">
        <v>8748</v>
      </c>
    </row>
    <row r="660" hidden="1">
      <c r="A660" s="155" t="str">
        <f t="shared" si="1"/>
        <v>1488944607</v>
      </c>
      <c r="B660" s="304">
        <v>533.0</v>
      </c>
      <c r="C660" s="287">
        <v>521.0</v>
      </c>
      <c r="D660" s="155">
        <v>14889.0</v>
      </c>
      <c r="E660" s="171">
        <v>0.5729166666666666</v>
      </c>
      <c r="F660" s="303" t="s">
        <v>823</v>
      </c>
      <c r="G660" s="172">
        <v>20777.0</v>
      </c>
      <c r="H660" s="172">
        <v>44607.0</v>
      </c>
      <c r="I660" s="155" t="s">
        <v>112</v>
      </c>
      <c r="J660" s="155" t="s">
        <v>92</v>
      </c>
      <c r="K660" s="155" t="s">
        <v>93</v>
      </c>
      <c r="L660" s="155" t="s">
        <v>119</v>
      </c>
      <c r="M660" s="155"/>
      <c r="N660" s="155" t="s">
        <v>103</v>
      </c>
      <c r="O660" s="155" t="s">
        <v>8748</v>
      </c>
    </row>
    <row r="661" hidden="1">
      <c r="A661" s="155" t="str">
        <f t="shared" si="1"/>
        <v>1111044607</v>
      </c>
      <c r="B661" s="304">
        <v>530.0</v>
      </c>
      <c r="C661" s="287">
        <v>522.0</v>
      </c>
      <c r="D661" s="155">
        <v>11110.0</v>
      </c>
      <c r="E661" s="171">
        <v>0.5625</v>
      </c>
      <c r="F661" s="303" t="s">
        <v>822</v>
      </c>
      <c r="G661" s="172">
        <v>13190.0</v>
      </c>
      <c r="H661" s="172">
        <v>44607.0</v>
      </c>
      <c r="I661" s="155" t="s">
        <v>100</v>
      </c>
      <c r="J661" s="155" t="s">
        <v>87</v>
      </c>
      <c r="K661" s="155" t="s">
        <v>88</v>
      </c>
      <c r="L661" s="155" t="s">
        <v>102</v>
      </c>
      <c r="M661" s="155"/>
      <c r="N661" s="155" t="s">
        <v>103</v>
      </c>
      <c r="O661" s="155" t="s">
        <v>8748</v>
      </c>
    </row>
    <row r="662" hidden="1">
      <c r="A662" s="155" t="str">
        <f t="shared" si="1"/>
        <v>916944607</v>
      </c>
      <c r="B662" s="304">
        <v>534.0</v>
      </c>
      <c r="C662" s="287">
        <v>523.0</v>
      </c>
      <c r="D662" s="155">
        <v>9169.0</v>
      </c>
      <c r="E662" s="171">
        <v>0.5833333333333334</v>
      </c>
      <c r="F662" s="303" t="s">
        <v>825</v>
      </c>
      <c r="G662" s="172">
        <v>16745.0</v>
      </c>
      <c r="H662" s="172">
        <v>44607.0</v>
      </c>
      <c r="I662" s="155" t="s">
        <v>129</v>
      </c>
      <c r="J662" s="155" t="s">
        <v>92</v>
      </c>
      <c r="K662" s="155" t="s">
        <v>93</v>
      </c>
      <c r="L662" s="155" t="s">
        <v>89</v>
      </c>
      <c r="M662" s="155"/>
      <c r="N662" s="155" t="s">
        <v>103</v>
      </c>
      <c r="O662" s="155" t="s">
        <v>8748</v>
      </c>
    </row>
    <row r="663" hidden="1">
      <c r="A663" s="155" t="str">
        <f t="shared" si="1"/>
        <v>1458744607</v>
      </c>
      <c r="B663" s="304">
        <v>528.0</v>
      </c>
      <c r="C663" s="287">
        <v>524.0</v>
      </c>
      <c r="D663" s="155">
        <v>14587.0</v>
      </c>
      <c r="E663" s="171">
        <v>0.5520833333333334</v>
      </c>
      <c r="F663" s="303" t="s">
        <v>819</v>
      </c>
      <c r="G663" s="172">
        <v>22546.0</v>
      </c>
      <c r="H663" s="172">
        <v>44607.0</v>
      </c>
      <c r="I663" s="155" t="s">
        <v>86</v>
      </c>
      <c r="J663" s="155" t="s">
        <v>92</v>
      </c>
      <c r="K663" s="155" t="s">
        <v>93</v>
      </c>
      <c r="L663" s="155" t="s">
        <v>308</v>
      </c>
      <c r="M663" s="155"/>
      <c r="N663" s="155" t="s">
        <v>90</v>
      </c>
      <c r="O663" s="155"/>
    </row>
    <row r="664" hidden="1">
      <c r="A664" s="155" t="str">
        <f t="shared" si="1"/>
        <v>1061444607</v>
      </c>
      <c r="B664" s="304">
        <v>538.0</v>
      </c>
      <c r="C664" s="287">
        <v>525.0</v>
      </c>
      <c r="D664" s="155">
        <v>10614.0</v>
      </c>
      <c r="E664" s="171">
        <v>0.59375</v>
      </c>
      <c r="F664" s="303" t="s">
        <v>826</v>
      </c>
      <c r="G664" s="172">
        <v>19605.0</v>
      </c>
      <c r="H664" s="172">
        <v>44607.0</v>
      </c>
      <c r="I664" s="155" t="s">
        <v>122</v>
      </c>
      <c r="J664" s="155" t="s">
        <v>92</v>
      </c>
      <c r="K664" s="155" t="s">
        <v>93</v>
      </c>
      <c r="L664" s="155" t="s">
        <v>154</v>
      </c>
      <c r="M664" s="155"/>
      <c r="N664" s="155" t="s">
        <v>90</v>
      </c>
      <c r="O664" s="155"/>
    </row>
    <row r="665" hidden="1">
      <c r="A665" s="155" t="str">
        <f t="shared" si="1"/>
        <v>1810844607</v>
      </c>
      <c r="B665" s="304">
        <v>525.0</v>
      </c>
      <c r="C665" s="287">
        <v>526.0</v>
      </c>
      <c r="D665" s="155">
        <v>18108.0</v>
      </c>
      <c r="E665" s="171">
        <v>0.5416666666666666</v>
      </c>
      <c r="F665" s="303" t="s">
        <v>818</v>
      </c>
      <c r="G665" s="172">
        <v>13026.0</v>
      </c>
      <c r="H665" s="172">
        <v>44607.0</v>
      </c>
      <c r="I665" s="155" t="s">
        <v>108</v>
      </c>
      <c r="J665" s="155" t="s">
        <v>87</v>
      </c>
      <c r="K665" s="155" t="s">
        <v>97</v>
      </c>
      <c r="L665" s="155" t="s">
        <v>102</v>
      </c>
      <c r="M665" s="155"/>
      <c r="N665" s="155" t="s">
        <v>103</v>
      </c>
      <c r="O665" s="155" t="s">
        <v>8748</v>
      </c>
    </row>
    <row r="666" hidden="1">
      <c r="A666" s="155" t="str">
        <f t="shared" si="1"/>
        <v>1809844607</v>
      </c>
      <c r="B666" s="304">
        <v>541.0</v>
      </c>
      <c r="C666" s="287">
        <v>527.0</v>
      </c>
      <c r="D666" s="155">
        <v>18098.0</v>
      </c>
      <c r="E666" s="171">
        <v>0.6145833333333334</v>
      </c>
      <c r="F666" s="303" t="s">
        <v>832</v>
      </c>
      <c r="G666" s="172">
        <v>18133.0</v>
      </c>
      <c r="H666" s="172">
        <v>44607.0</v>
      </c>
      <c r="I666" s="155" t="s">
        <v>96</v>
      </c>
      <c r="J666" s="155" t="s">
        <v>87</v>
      </c>
      <c r="K666" s="155" t="s">
        <v>97</v>
      </c>
      <c r="L666" s="155" t="s">
        <v>335</v>
      </c>
      <c r="M666" s="155"/>
      <c r="N666" s="155" t="s">
        <v>90</v>
      </c>
      <c r="O666" s="155"/>
    </row>
    <row r="667" hidden="1">
      <c r="A667" s="155" t="str">
        <f t="shared" si="1"/>
        <v>1733444607</v>
      </c>
      <c r="B667" s="304">
        <v>532.0</v>
      </c>
      <c r="C667" s="287">
        <v>528.0</v>
      </c>
      <c r="D667" s="155">
        <v>17334.0</v>
      </c>
      <c r="E667" s="171">
        <v>0.5729166666666666</v>
      </c>
      <c r="F667" s="303" t="s">
        <v>824</v>
      </c>
      <c r="G667" s="172">
        <v>25243.0</v>
      </c>
      <c r="H667" s="172">
        <v>44607.0</v>
      </c>
      <c r="I667" s="155" t="s">
        <v>112</v>
      </c>
      <c r="J667" s="155" t="s">
        <v>92</v>
      </c>
      <c r="K667" s="155" t="s">
        <v>101</v>
      </c>
      <c r="L667" s="155" t="s">
        <v>113</v>
      </c>
      <c r="M667" s="155"/>
      <c r="N667" s="155" t="s">
        <v>103</v>
      </c>
      <c r="O667" s="155" t="s">
        <v>8748</v>
      </c>
    </row>
    <row r="668" hidden="1">
      <c r="A668" s="155" t="str">
        <f t="shared" si="1"/>
        <v>1393744607</v>
      </c>
      <c r="B668" s="304">
        <v>547.0</v>
      </c>
      <c r="C668" s="287">
        <v>529.0</v>
      </c>
      <c r="D668" s="155">
        <v>13937.0</v>
      </c>
      <c r="E668" s="171">
        <v>0.6354166666666666</v>
      </c>
      <c r="F668" s="303" t="s">
        <v>837</v>
      </c>
      <c r="G668" s="172">
        <v>33308.0</v>
      </c>
      <c r="H668" s="172">
        <v>44607.0</v>
      </c>
      <c r="I668" s="155" t="s">
        <v>122</v>
      </c>
      <c r="J668" s="155" t="s">
        <v>92</v>
      </c>
      <c r="K668" s="155" t="s">
        <v>93</v>
      </c>
      <c r="L668" s="155" t="s">
        <v>262</v>
      </c>
      <c r="M668" s="155"/>
      <c r="N668" s="155" t="s">
        <v>90</v>
      </c>
      <c r="O668" s="155"/>
    </row>
    <row r="669" hidden="1">
      <c r="A669" s="155" t="str">
        <f t="shared" si="1"/>
        <v>1813944607</v>
      </c>
      <c r="B669" s="304">
        <v>539.0</v>
      </c>
      <c r="C669" s="287">
        <v>530.0</v>
      </c>
      <c r="D669" s="155">
        <v>18139.0</v>
      </c>
      <c r="E669" s="171">
        <v>0.59375</v>
      </c>
      <c r="F669" s="303" t="s">
        <v>827</v>
      </c>
      <c r="G669" s="172">
        <v>23268.0</v>
      </c>
      <c r="H669" s="172">
        <v>44607.0</v>
      </c>
      <c r="I669" s="155" t="s">
        <v>96</v>
      </c>
      <c r="J669" s="155" t="s">
        <v>87</v>
      </c>
      <c r="K669" s="155" t="s">
        <v>97</v>
      </c>
      <c r="L669" s="155" t="s">
        <v>98</v>
      </c>
      <c r="M669" s="155"/>
      <c r="N669" s="155" t="s">
        <v>90</v>
      </c>
      <c r="O669" s="155"/>
    </row>
    <row r="670" hidden="1">
      <c r="A670" s="155" t="str">
        <f t="shared" si="1"/>
        <v>1121644607</v>
      </c>
      <c r="B670" s="304">
        <v>546.0</v>
      </c>
      <c r="C670" s="287">
        <v>531.0</v>
      </c>
      <c r="D670" s="155">
        <v>11216.0</v>
      </c>
      <c r="E670" s="171">
        <v>0.6354166666666666</v>
      </c>
      <c r="F670" s="303" t="s">
        <v>838</v>
      </c>
      <c r="G670" s="172">
        <v>27234.0</v>
      </c>
      <c r="H670" s="172">
        <v>44607.0</v>
      </c>
      <c r="I670" s="155" t="s">
        <v>86</v>
      </c>
      <c r="J670" s="155" t="s">
        <v>87</v>
      </c>
      <c r="K670" s="155" t="s">
        <v>97</v>
      </c>
      <c r="L670" s="155" t="s">
        <v>308</v>
      </c>
      <c r="M670" s="155"/>
      <c r="N670" s="155" t="s">
        <v>90</v>
      </c>
      <c r="O670" s="155"/>
    </row>
    <row r="671" hidden="1">
      <c r="A671" s="155" t="str">
        <f t="shared" si="1"/>
        <v>1574144607</v>
      </c>
      <c r="B671" s="304">
        <v>542.0</v>
      </c>
      <c r="C671" s="287">
        <v>532.0</v>
      </c>
      <c r="D671" s="155">
        <v>15741.0</v>
      </c>
      <c r="E671" s="171">
        <v>0.6145833333333334</v>
      </c>
      <c r="F671" s="303" t="s">
        <v>833</v>
      </c>
      <c r="G671" s="172">
        <v>17556.0</v>
      </c>
      <c r="H671" s="172">
        <v>44607.0</v>
      </c>
      <c r="I671" s="155" t="s">
        <v>122</v>
      </c>
      <c r="J671" s="155" t="s">
        <v>87</v>
      </c>
      <c r="K671" s="155" t="s">
        <v>88</v>
      </c>
      <c r="L671" s="155" t="s">
        <v>89</v>
      </c>
      <c r="M671" s="155"/>
      <c r="N671" s="155" t="s">
        <v>90</v>
      </c>
      <c r="O671" s="155"/>
    </row>
    <row r="672" hidden="1">
      <c r="A672" s="155" t="str">
        <f t="shared" si="1"/>
        <v>1810744607</v>
      </c>
      <c r="B672" s="304">
        <v>536.0</v>
      </c>
      <c r="C672" s="287">
        <v>533.0</v>
      </c>
      <c r="D672" s="155">
        <v>18107.0</v>
      </c>
      <c r="E672" s="171">
        <v>0.59375</v>
      </c>
      <c r="F672" s="303" t="s">
        <v>828</v>
      </c>
      <c r="G672" s="172">
        <v>16069.0</v>
      </c>
      <c r="H672" s="172">
        <v>44607.0</v>
      </c>
      <c r="I672" s="155" t="s">
        <v>96</v>
      </c>
      <c r="J672" s="155" t="s">
        <v>87</v>
      </c>
      <c r="K672" s="155" t="s">
        <v>97</v>
      </c>
      <c r="L672" s="155" t="s">
        <v>358</v>
      </c>
      <c r="M672" s="155"/>
      <c r="N672" s="155" t="s">
        <v>90</v>
      </c>
      <c r="O672" s="155"/>
    </row>
    <row r="673" hidden="1">
      <c r="A673" s="155" t="str">
        <f t="shared" si="1"/>
        <v>1710644607</v>
      </c>
      <c r="B673" s="304">
        <v>548.0</v>
      </c>
      <c r="C673" s="287">
        <v>534.0</v>
      </c>
      <c r="D673" s="155">
        <v>17106.0</v>
      </c>
      <c r="E673" s="171">
        <v>0.6458333333333334</v>
      </c>
      <c r="F673" s="303" t="s">
        <v>840</v>
      </c>
      <c r="G673" s="172">
        <v>11696.0</v>
      </c>
      <c r="H673" s="172">
        <v>44607.0</v>
      </c>
      <c r="I673" s="155" t="s">
        <v>100</v>
      </c>
      <c r="J673" s="155" t="s">
        <v>92</v>
      </c>
      <c r="K673" s="155" t="s">
        <v>93</v>
      </c>
      <c r="L673" s="155" t="s">
        <v>224</v>
      </c>
      <c r="M673" s="155"/>
      <c r="N673" s="155" t="s">
        <v>103</v>
      </c>
      <c r="O673" s="155" t="s">
        <v>8748</v>
      </c>
    </row>
    <row r="674" hidden="1">
      <c r="A674" s="155" t="str">
        <f t="shared" si="1"/>
        <v>914144607</v>
      </c>
      <c r="B674" s="304">
        <v>545.0</v>
      </c>
      <c r="C674" s="287">
        <v>535.0</v>
      </c>
      <c r="D674" s="155">
        <v>9141.0</v>
      </c>
      <c r="E674" s="171">
        <v>0.625</v>
      </c>
      <c r="F674" s="303" t="s">
        <v>835</v>
      </c>
      <c r="G674" s="172">
        <v>30758.0</v>
      </c>
      <c r="H674" s="172">
        <v>44607.0</v>
      </c>
      <c r="I674" s="155" t="s">
        <v>122</v>
      </c>
      <c r="J674" s="155" t="s">
        <v>92</v>
      </c>
      <c r="K674" s="155" t="s">
        <v>93</v>
      </c>
      <c r="L674" s="155" t="s">
        <v>179</v>
      </c>
      <c r="M674" s="155"/>
      <c r="N674" s="155" t="s">
        <v>90</v>
      </c>
      <c r="O674" s="155"/>
    </row>
    <row r="675" hidden="1">
      <c r="A675" s="155" t="str">
        <f t="shared" si="1"/>
        <v>1009044607</v>
      </c>
      <c r="B675" s="304">
        <v>543.0</v>
      </c>
      <c r="C675" s="287">
        <v>536.0</v>
      </c>
      <c r="D675" s="155">
        <v>10090.0</v>
      </c>
      <c r="E675" s="171">
        <v>0.6145833333333334</v>
      </c>
      <c r="F675" s="303" t="s">
        <v>834</v>
      </c>
      <c r="G675" s="172">
        <v>19362.0</v>
      </c>
      <c r="H675" s="172">
        <v>44607.0</v>
      </c>
      <c r="I675" s="155" t="s">
        <v>100</v>
      </c>
      <c r="J675" s="155" t="s">
        <v>87</v>
      </c>
      <c r="K675" s="155" t="s">
        <v>88</v>
      </c>
      <c r="L675" s="155" t="s">
        <v>131</v>
      </c>
      <c r="M675" s="155"/>
      <c r="N675" s="155" t="s">
        <v>103</v>
      </c>
      <c r="O675" s="155"/>
    </row>
    <row r="676" hidden="1">
      <c r="A676" s="155" t="str">
        <f t="shared" si="1"/>
        <v>943144607</v>
      </c>
      <c r="B676" s="304">
        <v>537.0</v>
      </c>
      <c r="C676" s="287">
        <v>537.0</v>
      </c>
      <c r="D676" s="155">
        <v>9431.0</v>
      </c>
      <c r="E676" s="171">
        <v>0.59375</v>
      </c>
      <c r="F676" s="303" t="s">
        <v>829</v>
      </c>
      <c r="G676" s="172">
        <v>17511.0</v>
      </c>
      <c r="H676" s="172">
        <v>44607.0</v>
      </c>
      <c r="I676" s="155" t="s">
        <v>86</v>
      </c>
      <c r="J676" s="155" t="s">
        <v>87</v>
      </c>
      <c r="K676" s="155" t="s">
        <v>88</v>
      </c>
      <c r="L676" s="155" t="s">
        <v>89</v>
      </c>
      <c r="M676" s="155"/>
      <c r="N676" s="155" t="s">
        <v>90</v>
      </c>
      <c r="O676" s="155"/>
    </row>
    <row r="677" hidden="1">
      <c r="A677" s="155" t="str">
        <f t="shared" si="1"/>
        <v>1809144607</v>
      </c>
      <c r="B677" s="304">
        <v>535.0</v>
      </c>
      <c r="C677" s="287">
        <v>538.0</v>
      </c>
      <c r="D677" s="155">
        <v>18091.0</v>
      </c>
      <c r="E677" s="171">
        <v>0.59375</v>
      </c>
      <c r="F677" s="303" t="s">
        <v>830</v>
      </c>
      <c r="G677" s="172">
        <v>18093.0</v>
      </c>
      <c r="H677" s="172">
        <v>44607.0</v>
      </c>
      <c r="I677" s="155" t="s">
        <v>129</v>
      </c>
      <c r="J677" s="155" t="s">
        <v>87</v>
      </c>
      <c r="K677" s="155" t="s">
        <v>97</v>
      </c>
      <c r="L677" s="155" t="s">
        <v>135</v>
      </c>
      <c r="M677" s="155"/>
      <c r="N677" s="155" t="s">
        <v>103</v>
      </c>
      <c r="O677" s="155" t="s">
        <v>8748</v>
      </c>
    </row>
    <row r="678" hidden="1">
      <c r="A678" s="155" t="str">
        <f t="shared" si="1"/>
        <v>1651344607</v>
      </c>
      <c r="B678" s="304">
        <v>540.0</v>
      </c>
      <c r="C678" s="287">
        <v>539.0</v>
      </c>
      <c r="D678" s="155">
        <v>16513.0</v>
      </c>
      <c r="E678" s="171">
        <v>0.6041666666666666</v>
      </c>
      <c r="F678" s="303" t="s">
        <v>831</v>
      </c>
      <c r="G678" s="172">
        <v>17670.0</v>
      </c>
      <c r="H678" s="172">
        <v>44607.0</v>
      </c>
      <c r="I678" s="155" t="s">
        <v>112</v>
      </c>
      <c r="J678" s="155" t="s">
        <v>92</v>
      </c>
      <c r="K678" s="155" t="s">
        <v>97</v>
      </c>
      <c r="L678" s="155" t="s">
        <v>102</v>
      </c>
      <c r="M678" s="155"/>
      <c r="N678" s="155" t="s">
        <v>103</v>
      </c>
      <c r="O678" s="155" t="s">
        <v>8748</v>
      </c>
    </row>
    <row r="679" hidden="1">
      <c r="A679" s="155" t="str">
        <f t="shared" si="1"/>
        <v>1498244607</v>
      </c>
      <c r="B679" s="304">
        <v>519.0</v>
      </c>
      <c r="C679" s="287">
        <v>540.0</v>
      </c>
      <c r="D679" s="155">
        <v>14982.0</v>
      </c>
      <c r="E679" s="171">
        <v>0.4583333333333333</v>
      </c>
      <c r="F679" s="303" t="s">
        <v>810</v>
      </c>
      <c r="G679" s="172">
        <v>15634.0</v>
      </c>
      <c r="H679" s="172">
        <v>44607.0</v>
      </c>
      <c r="I679" s="155" t="s">
        <v>100</v>
      </c>
      <c r="J679" s="155" t="s">
        <v>92</v>
      </c>
      <c r="K679" s="155" t="s">
        <v>101</v>
      </c>
      <c r="L679" s="155" t="s">
        <v>131</v>
      </c>
      <c r="M679" s="155"/>
      <c r="N679" s="155" t="s">
        <v>103</v>
      </c>
      <c r="O679" s="155"/>
    </row>
    <row r="680" hidden="1">
      <c r="A680" s="155" t="str">
        <f t="shared" si="1"/>
        <v>1589444607</v>
      </c>
      <c r="B680" s="304">
        <v>544.0</v>
      </c>
      <c r="C680" s="287">
        <v>541.0</v>
      </c>
      <c r="D680" s="155">
        <v>15894.0</v>
      </c>
      <c r="E680" s="171">
        <v>0.625</v>
      </c>
      <c r="F680" s="303" t="s">
        <v>836</v>
      </c>
      <c r="G680" s="172">
        <v>18114.0</v>
      </c>
      <c r="H680" s="172">
        <v>44607.0</v>
      </c>
      <c r="I680" s="155" t="s">
        <v>100</v>
      </c>
      <c r="J680" s="155" t="s">
        <v>92</v>
      </c>
      <c r="K680" s="155" t="s">
        <v>101</v>
      </c>
      <c r="L680" s="155" t="s">
        <v>102</v>
      </c>
      <c r="M680" s="155"/>
      <c r="N680" s="155" t="s">
        <v>253</v>
      </c>
      <c r="O680" s="155" t="s">
        <v>8748</v>
      </c>
    </row>
    <row r="681" hidden="1">
      <c r="A681" s="155" t="str">
        <f t="shared" si="1"/>
        <v>1540944608</v>
      </c>
      <c r="B681" s="304">
        <v>550.0</v>
      </c>
      <c r="C681" s="287">
        <v>542.0</v>
      </c>
      <c r="D681" s="155">
        <v>15409.0</v>
      </c>
      <c r="E681" s="171">
        <v>0.3229166666666667</v>
      </c>
      <c r="F681" s="303" t="s">
        <v>841</v>
      </c>
      <c r="G681" s="172">
        <v>16055.0</v>
      </c>
      <c r="H681" s="172">
        <v>44608.0</v>
      </c>
      <c r="I681" s="155" t="s">
        <v>100</v>
      </c>
      <c r="J681" s="155" t="s">
        <v>87</v>
      </c>
      <c r="K681" s="155" t="s">
        <v>88</v>
      </c>
      <c r="L681" s="155" t="s">
        <v>224</v>
      </c>
      <c r="M681" s="155"/>
      <c r="N681" s="155" t="s">
        <v>103</v>
      </c>
      <c r="O681" s="155" t="s">
        <v>8748</v>
      </c>
    </row>
    <row r="682" hidden="1">
      <c r="A682" s="155" t="str">
        <f t="shared" si="1"/>
        <v>1321744608</v>
      </c>
      <c r="B682" s="304">
        <v>551.0</v>
      </c>
      <c r="C682" s="287">
        <v>543.0</v>
      </c>
      <c r="D682" s="155">
        <v>13217.0</v>
      </c>
      <c r="E682" s="171">
        <v>0.3333333333333333</v>
      </c>
      <c r="F682" s="303" t="s">
        <v>842</v>
      </c>
      <c r="G682" s="172">
        <v>17043.0</v>
      </c>
      <c r="H682" s="172">
        <v>44608.0</v>
      </c>
      <c r="I682" s="155" t="s">
        <v>86</v>
      </c>
      <c r="J682" s="155" t="s">
        <v>92</v>
      </c>
      <c r="K682" s="155" t="s">
        <v>101</v>
      </c>
      <c r="L682" s="155" t="s">
        <v>147</v>
      </c>
      <c r="M682" s="155"/>
      <c r="N682" s="155" t="s">
        <v>90</v>
      </c>
      <c r="O682" s="155"/>
    </row>
    <row r="683" hidden="1">
      <c r="A683" s="155" t="str">
        <f t="shared" si="1"/>
        <v>1075344608</v>
      </c>
      <c r="B683" s="304">
        <v>553.0</v>
      </c>
      <c r="C683" s="287">
        <v>544.0</v>
      </c>
      <c r="D683" s="155">
        <v>10753.0</v>
      </c>
      <c r="E683" s="171">
        <v>0.34375</v>
      </c>
      <c r="F683" s="303" t="s">
        <v>843</v>
      </c>
      <c r="G683" s="172">
        <v>19695.0</v>
      </c>
      <c r="H683" s="172">
        <v>44608.0</v>
      </c>
      <c r="I683" s="155" t="s">
        <v>129</v>
      </c>
      <c r="J683" s="155" t="s">
        <v>92</v>
      </c>
      <c r="K683" s="155" t="s">
        <v>93</v>
      </c>
      <c r="L683" s="155" t="s">
        <v>131</v>
      </c>
      <c r="M683" s="155"/>
      <c r="N683" s="155" t="s">
        <v>103</v>
      </c>
      <c r="O683" s="155" t="s">
        <v>8748</v>
      </c>
    </row>
    <row r="684" hidden="1">
      <c r="A684" s="155" t="str">
        <f t="shared" si="1"/>
        <v>1286944608</v>
      </c>
      <c r="B684" s="304">
        <v>552.0</v>
      </c>
      <c r="C684" s="287">
        <v>545.0</v>
      </c>
      <c r="D684" s="155">
        <v>12869.0</v>
      </c>
      <c r="E684" s="171">
        <v>0.34375</v>
      </c>
      <c r="F684" s="303" t="s">
        <v>844</v>
      </c>
      <c r="G684" s="172">
        <v>25511.0</v>
      </c>
      <c r="H684" s="172">
        <v>44608.0</v>
      </c>
      <c r="I684" s="155" t="s">
        <v>122</v>
      </c>
      <c r="J684" s="155" t="s">
        <v>92</v>
      </c>
      <c r="K684" s="155" t="s">
        <v>101</v>
      </c>
      <c r="L684" s="155" t="s">
        <v>94</v>
      </c>
      <c r="M684" s="155"/>
      <c r="N684" s="155" t="s">
        <v>90</v>
      </c>
      <c r="O684" s="155"/>
    </row>
    <row r="685" hidden="1">
      <c r="A685" s="155" t="str">
        <f t="shared" si="1"/>
        <v>1598944608</v>
      </c>
      <c r="B685" s="304">
        <v>558.0</v>
      </c>
      <c r="C685" s="287">
        <v>546.0</v>
      </c>
      <c r="D685" s="155">
        <v>15989.0</v>
      </c>
      <c r="E685" s="171">
        <v>0.3645833333333333</v>
      </c>
      <c r="F685" s="303" t="s">
        <v>848</v>
      </c>
      <c r="G685" s="172">
        <v>30622.0</v>
      </c>
      <c r="H685" s="172">
        <v>44608.0</v>
      </c>
      <c r="I685" s="155" t="s">
        <v>86</v>
      </c>
      <c r="J685" s="155" t="s">
        <v>92</v>
      </c>
      <c r="K685" s="155" t="s">
        <v>93</v>
      </c>
      <c r="L685" s="155" t="s">
        <v>174</v>
      </c>
      <c r="M685" s="155"/>
      <c r="N685" s="155" t="s">
        <v>90</v>
      </c>
      <c r="O685" s="155"/>
    </row>
    <row r="686" hidden="1">
      <c r="A686" s="155" t="str">
        <f t="shared" si="1"/>
        <v>952944608</v>
      </c>
      <c r="B686" s="304">
        <v>556.0</v>
      </c>
      <c r="C686" s="287">
        <v>547.0</v>
      </c>
      <c r="D686" s="155">
        <v>9529.0</v>
      </c>
      <c r="E686" s="171">
        <v>0.3541666666666667</v>
      </c>
      <c r="F686" s="303" t="s">
        <v>846</v>
      </c>
      <c r="G686" s="172">
        <v>28740.0</v>
      </c>
      <c r="H686" s="172">
        <v>44608.0</v>
      </c>
      <c r="I686" s="155" t="s">
        <v>112</v>
      </c>
      <c r="J686" s="155" t="s">
        <v>92</v>
      </c>
      <c r="K686" s="155" t="s">
        <v>101</v>
      </c>
      <c r="L686" s="155" t="s">
        <v>772</v>
      </c>
      <c r="M686" s="155"/>
      <c r="N686" s="155" t="s">
        <v>103</v>
      </c>
      <c r="O686" s="155" t="s">
        <v>8748</v>
      </c>
    </row>
    <row r="687" hidden="1">
      <c r="A687" s="155" t="str">
        <f t="shared" si="1"/>
        <v>1500244608</v>
      </c>
      <c r="B687" s="304">
        <v>560.0</v>
      </c>
      <c r="C687" s="287">
        <v>548.0</v>
      </c>
      <c r="D687" s="155">
        <v>15002.0</v>
      </c>
      <c r="E687" s="171">
        <v>0.375</v>
      </c>
      <c r="F687" s="303" t="s">
        <v>850</v>
      </c>
      <c r="G687" s="172">
        <v>21001.0</v>
      </c>
      <c r="H687" s="172">
        <v>44608.0</v>
      </c>
      <c r="I687" s="155" t="s">
        <v>122</v>
      </c>
      <c r="J687" s="155" t="s">
        <v>92</v>
      </c>
      <c r="K687" s="155" t="s">
        <v>93</v>
      </c>
      <c r="L687" s="155" t="s">
        <v>127</v>
      </c>
      <c r="M687" s="155"/>
      <c r="N687" s="155" t="s">
        <v>90</v>
      </c>
      <c r="O687" s="155"/>
    </row>
    <row r="688" hidden="1">
      <c r="A688" s="155" t="str">
        <f t="shared" si="1"/>
        <v>1261444608</v>
      </c>
      <c r="B688" s="304">
        <v>557.0</v>
      </c>
      <c r="C688" s="287">
        <v>549.0</v>
      </c>
      <c r="D688" s="155">
        <v>12614.0</v>
      </c>
      <c r="E688" s="171">
        <v>0.3645833333333333</v>
      </c>
      <c r="F688" s="303" t="s">
        <v>849</v>
      </c>
      <c r="G688" s="172">
        <v>21378.0</v>
      </c>
      <c r="H688" s="172">
        <v>44608.0</v>
      </c>
      <c r="I688" s="155" t="s">
        <v>86</v>
      </c>
      <c r="J688" s="155" t="s">
        <v>92</v>
      </c>
      <c r="K688" s="155" t="s">
        <v>101</v>
      </c>
      <c r="L688" s="155" t="s">
        <v>147</v>
      </c>
      <c r="M688" s="155"/>
      <c r="N688" s="155" t="s">
        <v>90</v>
      </c>
      <c r="O688" s="155"/>
    </row>
    <row r="689" hidden="1">
      <c r="A689" s="155" t="str">
        <f t="shared" si="1"/>
        <v>1122144608</v>
      </c>
      <c r="B689" s="304">
        <v>569.0</v>
      </c>
      <c r="C689" s="287">
        <v>550.0</v>
      </c>
      <c r="D689" s="155">
        <v>11221.0</v>
      </c>
      <c r="E689" s="171">
        <v>0.4375</v>
      </c>
      <c r="F689" s="303" t="s">
        <v>861</v>
      </c>
      <c r="G689" s="172">
        <v>21080.0</v>
      </c>
      <c r="H689" s="172">
        <v>44608.0</v>
      </c>
      <c r="I689" s="155" t="s">
        <v>86</v>
      </c>
      <c r="J689" s="155" t="s">
        <v>92</v>
      </c>
      <c r="K689" s="155" t="s">
        <v>93</v>
      </c>
      <c r="L689" s="155" t="s">
        <v>147</v>
      </c>
      <c r="M689" s="155"/>
      <c r="N689" s="155" t="s">
        <v>90</v>
      </c>
      <c r="O689" s="155"/>
    </row>
    <row r="690" hidden="1">
      <c r="A690" s="155" t="str">
        <f t="shared" si="1"/>
        <v>1368044608</v>
      </c>
      <c r="B690" s="304">
        <v>564.0</v>
      </c>
      <c r="C690" s="287">
        <v>551.0</v>
      </c>
      <c r="D690" s="155">
        <v>13680.0</v>
      </c>
      <c r="E690" s="171">
        <v>0.3958333333333333</v>
      </c>
      <c r="F690" s="303" t="s">
        <v>854</v>
      </c>
      <c r="G690" s="172">
        <v>26459.0</v>
      </c>
      <c r="H690" s="172">
        <v>44608.0</v>
      </c>
      <c r="I690" s="155" t="s">
        <v>122</v>
      </c>
      <c r="J690" s="155" t="s">
        <v>92</v>
      </c>
      <c r="K690" s="155" t="s">
        <v>101</v>
      </c>
      <c r="L690" s="155" t="s">
        <v>147</v>
      </c>
      <c r="M690" s="155"/>
      <c r="N690" s="155" t="s">
        <v>90</v>
      </c>
      <c r="O690" s="155"/>
    </row>
    <row r="691" hidden="1">
      <c r="A691" s="155" t="str">
        <f t="shared" si="1"/>
        <v>1814644608</v>
      </c>
      <c r="B691" s="304">
        <v>554.0</v>
      </c>
      <c r="C691" s="287">
        <v>552.0</v>
      </c>
      <c r="D691" s="155">
        <v>18146.0</v>
      </c>
      <c r="E691" s="171">
        <v>0.34375</v>
      </c>
      <c r="F691" s="303" t="s">
        <v>845</v>
      </c>
      <c r="G691" s="172">
        <v>20786.0</v>
      </c>
      <c r="H691" s="172">
        <v>44608.0</v>
      </c>
      <c r="I691" s="155" t="s">
        <v>96</v>
      </c>
      <c r="J691" s="155" t="s">
        <v>87</v>
      </c>
      <c r="K691" s="155" t="s">
        <v>88</v>
      </c>
      <c r="L691" s="155" t="s">
        <v>89</v>
      </c>
      <c r="M691" s="155"/>
      <c r="N691" s="155" t="s">
        <v>90</v>
      </c>
      <c r="O691" s="155"/>
    </row>
    <row r="692" hidden="1">
      <c r="A692" s="155" t="str">
        <f t="shared" si="1"/>
        <v>1672144608</v>
      </c>
      <c r="B692" s="304">
        <v>566.0</v>
      </c>
      <c r="C692" s="287">
        <v>553.0</v>
      </c>
      <c r="D692" s="155">
        <v>16721.0</v>
      </c>
      <c r="E692" s="171">
        <v>0.40625</v>
      </c>
      <c r="F692" s="303" t="s">
        <v>857</v>
      </c>
      <c r="G692" s="172">
        <v>29245.0</v>
      </c>
      <c r="H692" s="172">
        <v>44608.0</v>
      </c>
      <c r="I692" s="155" t="s">
        <v>86</v>
      </c>
      <c r="J692" s="155" t="s">
        <v>92</v>
      </c>
      <c r="K692" s="155" t="s">
        <v>101</v>
      </c>
      <c r="L692" s="155" t="s">
        <v>147</v>
      </c>
      <c r="M692" s="155"/>
      <c r="N692" s="155" t="s">
        <v>90</v>
      </c>
      <c r="O692" s="155"/>
    </row>
    <row r="693" hidden="1">
      <c r="A693" s="155" t="str">
        <f t="shared" si="1"/>
        <v>1619644608</v>
      </c>
      <c r="B693" s="304">
        <v>555.0</v>
      </c>
      <c r="C693" s="287">
        <v>554.0</v>
      </c>
      <c r="D693" s="155">
        <v>16196.0</v>
      </c>
      <c r="E693" s="171">
        <v>0.3541666666666667</v>
      </c>
      <c r="F693" s="303" t="s">
        <v>847</v>
      </c>
      <c r="G693" s="172">
        <v>17763.0</v>
      </c>
      <c r="H693" s="172">
        <v>44608.0</v>
      </c>
      <c r="I693" s="155" t="s">
        <v>112</v>
      </c>
      <c r="J693" s="155" t="s">
        <v>87</v>
      </c>
      <c r="K693" s="155" t="s">
        <v>88</v>
      </c>
      <c r="L693" s="155" t="s">
        <v>135</v>
      </c>
      <c r="M693" s="155"/>
      <c r="N693" s="155" t="s">
        <v>103</v>
      </c>
      <c r="O693" s="155" t="s">
        <v>8748</v>
      </c>
    </row>
    <row r="694" hidden="1">
      <c r="A694" s="155" t="str">
        <f t="shared" si="1"/>
        <v>1726444608</v>
      </c>
      <c r="B694" s="304">
        <v>568.0</v>
      </c>
      <c r="C694" s="287">
        <v>555.0</v>
      </c>
      <c r="D694" s="155">
        <v>17264.0</v>
      </c>
      <c r="E694" s="171">
        <v>0.4270833333333333</v>
      </c>
      <c r="F694" s="303" t="s">
        <v>860</v>
      </c>
      <c r="G694" s="172">
        <v>18156.0</v>
      </c>
      <c r="H694" s="172">
        <v>44608.0</v>
      </c>
      <c r="I694" s="155" t="s">
        <v>86</v>
      </c>
      <c r="J694" s="155" t="s">
        <v>92</v>
      </c>
      <c r="K694" s="155" t="s">
        <v>101</v>
      </c>
      <c r="L694" s="155" t="s">
        <v>147</v>
      </c>
      <c r="M694" s="155"/>
      <c r="N694" s="155" t="s">
        <v>90</v>
      </c>
      <c r="O694" s="155"/>
    </row>
    <row r="695" hidden="1">
      <c r="A695" s="155" t="str">
        <f t="shared" si="1"/>
        <v>1584944608</v>
      </c>
      <c r="B695" s="304">
        <v>559.0</v>
      </c>
      <c r="C695" s="287">
        <v>556.0</v>
      </c>
      <c r="D695" s="155">
        <v>15849.0</v>
      </c>
      <c r="E695" s="171">
        <v>0.375</v>
      </c>
      <c r="F695" s="303" t="s">
        <v>851</v>
      </c>
      <c r="G695" s="172">
        <v>32104.0</v>
      </c>
      <c r="H695" s="172">
        <v>44608.0</v>
      </c>
      <c r="I695" s="155" t="s">
        <v>86</v>
      </c>
      <c r="J695" s="155" t="s">
        <v>87</v>
      </c>
      <c r="K695" s="155" t="s">
        <v>97</v>
      </c>
      <c r="L695" s="155" t="s">
        <v>852</v>
      </c>
      <c r="M695" s="155"/>
      <c r="N695" s="155" t="s">
        <v>90</v>
      </c>
      <c r="O695" s="155"/>
    </row>
    <row r="696" hidden="1">
      <c r="A696" s="155" t="str">
        <f t="shared" si="1"/>
        <v>1748544608</v>
      </c>
      <c r="B696" s="304">
        <v>561.0</v>
      </c>
      <c r="C696" s="287">
        <v>557.0</v>
      </c>
      <c r="D696" s="155">
        <v>17485.0</v>
      </c>
      <c r="E696" s="171">
        <v>0.3854166666666667</v>
      </c>
      <c r="F696" s="303" t="s">
        <v>853</v>
      </c>
      <c r="G696" s="172">
        <v>24152.0</v>
      </c>
      <c r="H696" s="172">
        <v>44608.0</v>
      </c>
      <c r="I696" s="155" t="s">
        <v>86</v>
      </c>
      <c r="J696" s="155" t="s">
        <v>87</v>
      </c>
      <c r="K696" s="155" t="s">
        <v>97</v>
      </c>
      <c r="L696" s="155" t="s">
        <v>166</v>
      </c>
      <c r="M696" s="155"/>
      <c r="N696" s="155" t="s">
        <v>90</v>
      </c>
      <c r="O696" s="155"/>
    </row>
    <row r="697" hidden="1">
      <c r="A697" s="155" t="str">
        <f t="shared" si="1"/>
        <v>1140344608</v>
      </c>
      <c r="B697" s="304">
        <v>565.0</v>
      </c>
      <c r="C697" s="287">
        <v>558.0</v>
      </c>
      <c r="D697" s="155">
        <v>11403.0</v>
      </c>
      <c r="E697" s="171">
        <v>0.40625</v>
      </c>
      <c r="F697" s="303" t="s">
        <v>858</v>
      </c>
      <c r="G697" s="172">
        <v>26190.0</v>
      </c>
      <c r="H697" s="172">
        <v>44608.0</v>
      </c>
      <c r="I697" s="155" t="s">
        <v>112</v>
      </c>
      <c r="J697" s="155" t="s">
        <v>87</v>
      </c>
      <c r="K697" s="155" t="s">
        <v>88</v>
      </c>
      <c r="L697" s="155" t="s">
        <v>131</v>
      </c>
      <c r="M697" s="155"/>
      <c r="N697" s="155" t="s">
        <v>103</v>
      </c>
      <c r="O697" s="155" t="s">
        <v>8748</v>
      </c>
    </row>
    <row r="698" hidden="1">
      <c r="A698" s="155" t="str">
        <f t="shared" si="1"/>
        <v>1810244608</v>
      </c>
      <c r="B698" s="304">
        <v>567.0</v>
      </c>
      <c r="C698" s="287">
        <v>559.0</v>
      </c>
      <c r="D698" s="155">
        <v>18102.0</v>
      </c>
      <c r="E698" s="171">
        <v>0.4166666666666667</v>
      </c>
      <c r="F698" s="303" t="s">
        <v>859</v>
      </c>
      <c r="G698" s="172">
        <v>14309.0</v>
      </c>
      <c r="H698" s="172">
        <v>44608.0</v>
      </c>
      <c r="I698" s="155" t="s">
        <v>96</v>
      </c>
      <c r="J698" s="155" t="s">
        <v>87</v>
      </c>
      <c r="K698" s="155" t="s">
        <v>88</v>
      </c>
      <c r="L698" s="155" t="s">
        <v>89</v>
      </c>
      <c r="M698" s="155"/>
      <c r="N698" s="155" t="s">
        <v>90</v>
      </c>
      <c r="O698" s="155"/>
    </row>
    <row r="699" hidden="1">
      <c r="A699" s="155" t="str">
        <f t="shared" si="1"/>
        <v>1811044608</v>
      </c>
      <c r="B699" s="304">
        <v>562.0</v>
      </c>
      <c r="C699" s="287">
        <v>560.0</v>
      </c>
      <c r="D699" s="155">
        <v>18110.0</v>
      </c>
      <c r="E699" s="171">
        <v>0.3958333333333333</v>
      </c>
      <c r="F699" s="303" t="s">
        <v>855</v>
      </c>
      <c r="G699" s="172">
        <v>18462.0</v>
      </c>
      <c r="H699" s="172">
        <v>44608.0</v>
      </c>
      <c r="I699" s="155" t="s">
        <v>108</v>
      </c>
      <c r="J699" s="155" t="s">
        <v>87</v>
      </c>
      <c r="K699" s="155" t="s">
        <v>88</v>
      </c>
      <c r="L699" s="155" t="s">
        <v>131</v>
      </c>
      <c r="M699" s="155"/>
      <c r="N699" s="155" t="s">
        <v>103</v>
      </c>
      <c r="O699" s="155" t="s">
        <v>8748</v>
      </c>
    </row>
    <row r="700" hidden="1">
      <c r="A700" s="155" t="str">
        <f t="shared" si="1"/>
        <v>1810144608</v>
      </c>
      <c r="B700" s="304">
        <v>563.0</v>
      </c>
      <c r="C700" s="287">
        <v>561.0</v>
      </c>
      <c r="D700" s="155">
        <v>18101.0</v>
      </c>
      <c r="E700" s="171">
        <v>0.3958333333333333</v>
      </c>
      <c r="F700" s="303" t="s">
        <v>856</v>
      </c>
      <c r="G700" s="172">
        <v>18715.0</v>
      </c>
      <c r="H700" s="172">
        <v>44608.0</v>
      </c>
      <c r="I700" s="155" t="s">
        <v>108</v>
      </c>
      <c r="J700" s="155" t="s">
        <v>87</v>
      </c>
      <c r="K700" s="155" t="s">
        <v>88</v>
      </c>
      <c r="L700" s="155" t="s">
        <v>102</v>
      </c>
      <c r="M700" s="155"/>
      <c r="N700" s="155" t="s">
        <v>103</v>
      </c>
      <c r="O700" s="155" t="s">
        <v>8748</v>
      </c>
    </row>
    <row r="701" hidden="1">
      <c r="A701" s="155" t="str">
        <f t="shared" si="1"/>
        <v>1057144608</v>
      </c>
      <c r="B701" s="304">
        <v>571.0</v>
      </c>
      <c r="C701" s="287">
        <v>562.0</v>
      </c>
      <c r="D701" s="155">
        <v>10571.0</v>
      </c>
      <c r="E701" s="171">
        <v>0.4479166666666667</v>
      </c>
      <c r="F701" s="303" t="s">
        <v>862</v>
      </c>
      <c r="G701" s="172">
        <v>21775.0</v>
      </c>
      <c r="H701" s="172">
        <v>44608.0</v>
      </c>
      <c r="I701" s="155" t="s">
        <v>86</v>
      </c>
      <c r="J701" s="155" t="s">
        <v>92</v>
      </c>
      <c r="K701" s="155" t="s">
        <v>93</v>
      </c>
      <c r="L701" s="155" t="s">
        <v>147</v>
      </c>
      <c r="M701" s="155"/>
      <c r="N701" s="155" t="s">
        <v>90</v>
      </c>
      <c r="O701" s="155"/>
    </row>
    <row r="702" hidden="1">
      <c r="A702" s="155" t="str">
        <f t="shared" si="1"/>
        <v>1614944608</v>
      </c>
      <c r="B702" s="304">
        <v>570.0</v>
      </c>
      <c r="C702" s="287">
        <v>563.0</v>
      </c>
      <c r="D702" s="155">
        <v>16149.0</v>
      </c>
      <c r="E702" s="171">
        <v>0.4479166666666667</v>
      </c>
      <c r="F702" s="303" t="s">
        <v>863</v>
      </c>
      <c r="G702" s="172">
        <v>14652.0</v>
      </c>
      <c r="H702" s="172">
        <v>44608.0</v>
      </c>
      <c r="I702" s="155" t="s">
        <v>96</v>
      </c>
      <c r="J702" s="155" t="s">
        <v>87</v>
      </c>
      <c r="K702" s="155" t="s">
        <v>88</v>
      </c>
      <c r="L702" s="155" t="s">
        <v>89</v>
      </c>
      <c r="M702" s="155"/>
      <c r="N702" s="155" t="s">
        <v>90</v>
      </c>
      <c r="O702" s="155"/>
    </row>
    <row r="703" hidden="1">
      <c r="A703" s="155" t="str">
        <f t="shared" si="1"/>
        <v>1415244608</v>
      </c>
      <c r="B703" s="304">
        <v>572.0</v>
      </c>
      <c r="C703" s="287">
        <v>564.0</v>
      </c>
      <c r="D703" s="155">
        <v>14152.0</v>
      </c>
      <c r="E703" s="171">
        <v>0.4583333333333333</v>
      </c>
      <c r="F703" s="303" t="s">
        <v>864</v>
      </c>
      <c r="G703" s="172">
        <v>25368.0</v>
      </c>
      <c r="H703" s="172">
        <v>44608.0</v>
      </c>
      <c r="I703" s="155" t="s">
        <v>122</v>
      </c>
      <c r="J703" s="155" t="s">
        <v>87</v>
      </c>
      <c r="K703" s="155" t="s">
        <v>97</v>
      </c>
      <c r="L703" s="155" t="s">
        <v>174</v>
      </c>
      <c r="M703" s="155"/>
      <c r="N703" s="155" t="s">
        <v>90</v>
      </c>
      <c r="O703" s="155"/>
    </row>
    <row r="704" hidden="1">
      <c r="A704" s="155" t="str">
        <f t="shared" si="1"/>
        <v>1815244608</v>
      </c>
      <c r="B704" s="304">
        <v>574.0</v>
      </c>
      <c r="C704" s="287">
        <v>565.0</v>
      </c>
      <c r="D704" s="155">
        <v>18152.0</v>
      </c>
      <c r="E704" s="171">
        <v>0.46875</v>
      </c>
      <c r="F704" s="303" t="s">
        <v>865</v>
      </c>
      <c r="G704" s="172">
        <v>24358.0</v>
      </c>
      <c r="H704" s="172">
        <v>44608.0</v>
      </c>
      <c r="I704" s="155" t="s">
        <v>108</v>
      </c>
      <c r="J704" s="155" t="s">
        <v>87</v>
      </c>
      <c r="K704" s="155" t="s">
        <v>88</v>
      </c>
      <c r="L704" s="155" t="s">
        <v>102</v>
      </c>
      <c r="M704" s="155"/>
      <c r="N704" s="155" t="s">
        <v>103</v>
      </c>
      <c r="O704" s="155" t="s">
        <v>8748</v>
      </c>
    </row>
    <row r="705" hidden="1">
      <c r="A705" s="155" t="str">
        <f t="shared" si="1"/>
        <v>1333744608</v>
      </c>
      <c r="B705" s="304">
        <v>573.0</v>
      </c>
      <c r="C705" s="287">
        <v>566.0</v>
      </c>
      <c r="D705" s="155">
        <v>13337.0</v>
      </c>
      <c r="E705" s="171">
        <v>0.46875</v>
      </c>
      <c r="F705" s="303" t="s">
        <v>866</v>
      </c>
      <c r="G705" s="172">
        <v>24039.0</v>
      </c>
      <c r="H705" s="172">
        <v>44608.0</v>
      </c>
      <c r="I705" s="155" t="s">
        <v>100</v>
      </c>
      <c r="J705" s="155" t="s">
        <v>92</v>
      </c>
      <c r="K705" s="155" t="s">
        <v>93</v>
      </c>
      <c r="L705" s="155" t="s">
        <v>131</v>
      </c>
      <c r="M705" s="155"/>
      <c r="N705" s="155" t="s">
        <v>103</v>
      </c>
      <c r="O705" s="155" t="s">
        <v>8748</v>
      </c>
    </row>
    <row r="706" hidden="1">
      <c r="A706" s="155" t="str">
        <f t="shared" si="1"/>
        <v>1048144608</v>
      </c>
      <c r="B706" s="304">
        <v>586.0</v>
      </c>
      <c r="C706" s="287">
        <v>567.0</v>
      </c>
      <c r="D706" s="155">
        <v>10481.0</v>
      </c>
      <c r="E706" s="171">
        <v>0.5729166666666666</v>
      </c>
      <c r="F706" s="303" t="s">
        <v>878</v>
      </c>
      <c r="G706" s="172">
        <v>22006.0</v>
      </c>
      <c r="H706" s="172">
        <v>44608.0</v>
      </c>
      <c r="I706" s="155" t="s">
        <v>86</v>
      </c>
      <c r="J706" s="155" t="s">
        <v>87</v>
      </c>
      <c r="K706" s="155" t="s">
        <v>88</v>
      </c>
      <c r="L706" s="155" t="s">
        <v>89</v>
      </c>
      <c r="M706" s="155"/>
      <c r="N706" s="155" t="s">
        <v>90</v>
      </c>
      <c r="O706" s="155"/>
    </row>
    <row r="707" hidden="1">
      <c r="A707" s="155" t="str">
        <f t="shared" si="1"/>
        <v>1142844608</v>
      </c>
      <c r="B707" s="304">
        <v>576.0</v>
      </c>
      <c r="C707" s="287">
        <v>568.0</v>
      </c>
      <c r="D707" s="155">
        <v>11428.0</v>
      </c>
      <c r="E707" s="171">
        <v>0.5416666666666666</v>
      </c>
      <c r="F707" s="303" t="s">
        <v>867</v>
      </c>
      <c r="G707" s="172">
        <v>16107.0</v>
      </c>
      <c r="H707" s="172">
        <v>44608.0</v>
      </c>
      <c r="I707" s="155" t="s">
        <v>100</v>
      </c>
      <c r="J707" s="155" t="s">
        <v>87</v>
      </c>
      <c r="K707" s="155" t="s">
        <v>88</v>
      </c>
      <c r="L707" s="155" t="s">
        <v>131</v>
      </c>
      <c r="M707" s="155"/>
      <c r="N707" s="155" t="s">
        <v>103</v>
      </c>
      <c r="O707" s="155" t="s">
        <v>8748</v>
      </c>
    </row>
    <row r="708" hidden="1">
      <c r="A708" s="155" t="str">
        <f t="shared" si="1"/>
        <v>1349844608</v>
      </c>
      <c r="B708" s="304">
        <v>579.0</v>
      </c>
      <c r="C708" s="287">
        <v>569.0</v>
      </c>
      <c r="D708" s="155">
        <v>13498.0</v>
      </c>
      <c r="E708" s="171">
        <v>0.5520833333333334</v>
      </c>
      <c r="F708" s="303" t="s">
        <v>871</v>
      </c>
      <c r="G708" s="172">
        <v>20405.0</v>
      </c>
      <c r="H708" s="172">
        <v>44608.0</v>
      </c>
      <c r="I708" s="155" t="s">
        <v>100</v>
      </c>
      <c r="J708" s="155" t="s">
        <v>87</v>
      </c>
      <c r="K708" s="155" t="s">
        <v>88</v>
      </c>
      <c r="L708" s="155" t="s">
        <v>131</v>
      </c>
      <c r="M708" s="155"/>
      <c r="N708" s="155" t="s">
        <v>103</v>
      </c>
      <c r="O708" s="155" t="s">
        <v>8748</v>
      </c>
    </row>
    <row r="709" hidden="1">
      <c r="A709" s="155" t="str">
        <f t="shared" si="1"/>
        <v>1581244608</v>
      </c>
      <c r="B709" s="304">
        <v>578.0</v>
      </c>
      <c r="C709" s="287">
        <v>570.0</v>
      </c>
      <c r="D709" s="155">
        <v>15812.0</v>
      </c>
      <c r="E709" s="171">
        <v>0.5416666666666666</v>
      </c>
      <c r="F709" s="303" t="s">
        <v>868</v>
      </c>
      <c r="G709" s="172">
        <v>31904.0</v>
      </c>
      <c r="H709" s="172">
        <v>44608.0</v>
      </c>
      <c r="I709" s="155" t="s">
        <v>86</v>
      </c>
      <c r="J709" s="155" t="s">
        <v>92</v>
      </c>
      <c r="K709" s="155" t="s">
        <v>93</v>
      </c>
      <c r="L709" s="155" t="s">
        <v>189</v>
      </c>
      <c r="M709" s="155"/>
      <c r="N709" s="155" t="s">
        <v>90</v>
      </c>
      <c r="O709" s="155"/>
    </row>
    <row r="710" hidden="1">
      <c r="A710" s="155" t="str">
        <f t="shared" si="1"/>
        <v>977944608</v>
      </c>
      <c r="B710" s="304">
        <v>584.0</v>
      </c>
      <c r="C710" s="287">
        <v>571.0</v>
      </c>
      <c r="D710" s="155">
        <v>9779.0</v>
      </c>
      <c r="E710" s="171">
        <v>0.5625</v>
      </c>
      <c r="F710" s="303" t="s">
        <v>874</v>
      </c>
      <c r="G710" s="172">
        <v>22449.0</v>
      </c>
      <c r="H710" s="172">
        <v>44608.0</v>
      </c>
      <c r="I710" s="155" t="s">
        <v>122</v>
      </c>
      <c r="J710" s="155" t="s">
        <v>92</v>
      </c>
      <c r="K710" s="155" t="s">
        <v>93</v>
      </c>
      <c r="L710" s="155" t="s">
        <v>813</v>
      </c>
      <c r="M710" s="155"/>
      <c r="N710" s="155" t="s">
        <v>90</v>
      </c>
      <c r="O710" s="155"/>
    </row>
    <row r="711" hidden="1">
      <c r="A711" s="155" t="str">
        <f t="shared" si="1"/>
        <v>1804744608</v>
      </c>
      <c r="B711" s="304">
        <v>581.0</v>
      </c>
      <c r="C711" s="287">
        <v>572.0</v>
      </c>
      <c r="D711" s="155">
        <v>18047.0</v>
      </c>
      <c r="E711" s="171">
        <v>0.5520833333333334</v>
      </c>
      <c r="F711" s="303" t="s">
        <v>872</v>
      </c>
      <c r="G711" s="172">
        <v>20905.0</v>
      </c>
      <c r="H711" s="172">
        <v>44608.0</v>
      </c>
      <c r="I711" s="155" t="s">
        <v>96</v>
      </c>
      <c r="J711" s="155" t="s">
        <v>87</v>
      </c>
      <c r="K711" s="155" t="s">
        <v>97</v>
      </c>
      <c r="L711" s="155" t="s">
        <v>154</v>
      </c>
      <c r="M711" s="155"/>
      <c r="N711" s="155" t="s">
        <v>90</v>
      </c>
      <c r="O711" s="155"/>
    </row>
    <row r="712" hidden="1">
      <c r="A712" s="155" t="str">
        <f t="shared" si="1"/>
        <v>1814144608</v>
      </c>
      <c r="B712" s="304">
        <v>585.0</v>
      </c>
      <c r="C712" s="287">
        <v>573.0</v>
      </c>
      <c r="D712" s="155">
        <v>18141.0</v>
      </c>
      <c r="E712" s="171">
        <v>0.5625</v>
      </c>
      <c r="F712" s="303" t="s">
        <v>875</v>
      </c>
      <c r="G712" s="172">
        <v>13336.0</v>
      </c>
      <c r="H712" s="172">
        <v>44608.0</v>
      </c>
      <c r="I712" s="155" t="s">
        <v>108</v>
      </c>
      <c r="J712" s="155" t="s">
        <v>87</v>
      </c>
      <c r="K712" s="155" t="s">
        <v>88</v>
      </c>
      <c r="L712" s="155" t="s">
        <v>224</v>
      </c>
      <c r="M712" s="155"/>
      <c r="N712" s="155" t="s">
        <v>103</v>
      </c>
      <c r="O712" s="155" t="s">
        <v>8748</v>
      </c>
    </row>
    <row r="713" hidden="1">
      <c r="A713" s="155" t="str">
        <f t="shared" si="1"/>
        <v>1692744608</v>
      </c>
      <c r="B713" s="304">
        <v>577.0</v>
      </c>
      <c r="C713" s="287">
        <v>574.0</v>
      </c>
      <c r="D713" s="155">
        <v>16927.0</v>
      </c>
      <c r="E713" s="171">
        <v>0.5416666666666666</v>
      </c>
      <c r="F713" s="303" t="s">
        <v>869</v>
      </c>
      <c r="G713" s="172">
        <v>19924.0</v>
      </c>
      <c r="H713" s="172">
        <v>44608.0</v>
      </c>
      <c r="I713" s="155" t="s">
        <v>86</v>
      </c>
      <c r="J713" s="155" t="s">
        <v>92</v>
      </c>
      <c r="K713" s="155" t="s">
        <v>101</v>
      </c>
      <c r="L713" s="155" t="s">
        <v>166</v>
      </c>
      <c r="M713" s="155"/>
      <c r="N713" s="155" t="s">
        <v>90</v>
      </c>
      <c r="O713" s="155"/>
    </row>
    <row r="714" hidden="1">
      <c r="A714" s="155" t="str">
        <f t="shared" si="1"/>
        <v>1690544608</v>
      </c>
      <c r="B714" s="304">
        <v>583.0</v>
      </c>
      <c r="C714" s="287">
        <v>575.0</v>
      </c>
      <c r="D714" s="155">
        <v>16905.0</v>
      </c>
      <c r="E714" s="171">
        <v>0.5625</v>
      </c>
      <c r="F714" s="303" t="s">
        <v>876</v>
      </c>
      <c r="G714" s="172">
        <v>19927.0</v>
      </c>
      <c r="H714" s="172">
        <v>44608.0</v>
      </c>
      <c r="I714" s="155" t="s">
        <v>100</v>
      </c>
      <c r="J714" s="155" t="s">
        <v>92</v>
      </c>
      <c r="K714" s="155" t="s">
        <v>93</v>
      </c>
      <c r="L714" s="155" t="s">
        <v>131</v>
      </c>
      <c r="M714" s="155"/>
      <c r="N714" s="155" t="s">
        <v>103</v>
      </c>
      <c r="O714" s="155" t="s">
        <v>8748</v>
      </c>
    </row>
    <row r="715" hidden="1">
      <c r="A715" s="155" t="str">
        <f t="shared" si="1"/>
        <v>1220844608</v>
      </c>
      <c r="B715" s="304">
        <v>582.0</v>
      </c>
      <c r="C715" s="287">
        <v>576.0</v>
      </c>
      <c r="D715" s="155">
        <v>12208.0</v>
      </c>
      <c r="E715" s="171">
        <v>0.5625</v>
      </c>
      <c r="F715" s="303" t="s">
        <v>877</v>
      </c>
      <c r="G715" s="172">
        <v>15804.0</v>
      </c>
      <c r="H715" s="172">
        <v>44608.0</v>
      </c>
      <c r="I715" s="155" t="s">
        <v>100</v>
      </c>
      <c r="J715" s="155" t="s">
        <v>92</v>
      </c>
      <c r="K715" s="155" t="s">
        <v>101</v>
      </c>
      <c r="L715" s="155" t="s">
        <v>192</v>
      </c>
      <c r="M715" s="155"/>
      <c r="N715" s="155" t="s">
        <v>103</v>
      </c>
      <c r="O715" s="155" t="s">
        <v>8748</v>
      </c>
    </row>
    <row r="716" hidden="1">
      <c r="A716" s="155" t="str">
        <f t="shared" si="1"/>
        <v>1811944608</v>
      </c>
      <c r="B716" s="304">
        <v>575.0</v>
      </c>
      <c r="C716" s="287">
        <v>577.0</v>
      </c>
      <c r="D716" s="155">
        <v>18119.0</v>
      </c>
      <c r="E716" s="171">
        <v>0.5416666666666666</v>
      </c>
      <c r="F716" s="303" t="s">
        <v>870</v>
      </c>
      <c r="G716" s="172">
        <v>14367.0</v>
      </c>
      <c r="H716" s="172">
        <v>44608.0</v>
      </c>
      <c r="I716" s="155" t="s">
        <v>108</v>
      </c>
      <c r="J716" s="155" t="s">
        <v>87</v>
      </c>
      <c r="K716" s="155" t="s">
        <v>88</v>
      </c>
      <c r="L716" s="155" t="s">
        <v>192</v>
      </c>
      <c r="M716" s="155"/>
      <c r="N716" s="155" t="s">
        <v>103</v>
      </c>
      <c r="O716" s="155" t="s">
        <v>8748</v>
      </c>
    </row>
    <row r="717" hidden="1">
      <c r="A717" s="155" t="str">
        <f t="shared" si="1"/>
        <v>1808644608</v>
      </c>
      <c r="B717" s="304">
        <v>580.0</v>
      </c>
      <c r="C717" s="287">
        <v>578.0</v>
      </c>
      <c r="D717" s="155">
        <v>18086.0</v>
      </c>
      <c r="E717" s="171">
        <v>0.5520833333333334</v>
      </c>
      <c r="F717" s="303" t="s">
        <v>873</v>
      </c>
      <c r="G717" s="172">
        <v>26511.0</v>
      </c>
      <c r="H717" s="172">
        <v>44608.0</v>
      </c>
      <c r="I717" s="155" t="s">
        <v>96</v>
      </c>
      <c r="J717" s="155" t="s">
        <v>87</v>
      </c>
      <c r="K717" s="155" t="s">
        <v>97</v>
      </c>
      <c r="L717" s="155" t="s">
        <v>154</v>
      </c>
      <c r="M717" s="155"/>
      <c r="N717" s="155" t="s">
        <v>90</v>
      </c>
      <c r="O717" s="155"/>
    </row>
    <row r="718" hidden="1">
      <c r="A718" s="155" t="str">
        <f t="shared" si="1"/>
        <v>1813144608</v>
      </c>
      <c r="B718" s="304">
        <v>587.0</v>
      </c>
      <c r="C718" s="287">
        <v>579.0</v>
      </c>
      <c r="D718" s="155">
        <v>18131.0</v>
      </c>
      <c r="E718" s="171">
        <v>0.5729166666666666</v>
      </c>
      <c r="F718" s="303" t="s">
        <v>879</v>
      </c>
      <c r="G718" s="172">
        <v>35173.0</v>
      </c>
      <c r="H718" s="172">
        <v>44608.0</v>
      </c>
      <c r="I718" s="155" t="s">
        <v>96</v>
      </c>
      <c r="J718" s="155" t="s">
        <v>87</v>
      </c>
      <c r="K718" s="155" t="s">
        <v>97</v>
      </c>
      <c r="L718" s="155" t="s">
        <v>291</v>
      </c>
      <c r="M718" s="155"/>
      <c r="N718" s="155" t="s">
        <v>90</v>
      </c>
      <c r="O718" s="155"/>
    </row>
    <row r="719" hidden="1">
      <c r="A719" s="155" t="str">
        <f t="shared" si="1"/>
        <v>1027344608</v>
      </c>
      <c r="B719" s="304">
        <v>599.0</v>
      </c>
      <c r="C719" s="287">
        <v>580.0</v>
      </c>
      <c r="D719" s="155">
        <v>10273.0</v>
      </c>
      <c r="E719" s="171">
        <v>0.6354166666666666</v>
      </c>
      <c r="F719" s="303" t="s">
        <v>891</v>
      </c>
      <c r="G719" s="172">
        <v>15730.0</v>
      </c>
      <c r="H719" s="172">
        <v>44608.0</v>
      </c>
      <c r="I719" s="155" t="s">
        <v>122</v>
      </c>
      <c r="J719" s="155" t="s">
        <v>87</v>
      </c>
      <c r="K719" s="155" t="s">
        <v>97</v>
      </c>
      <c r="L719" s="155" t="s">
        <v>166</v>
      </c>
      <c r="M719" s="155"/>
      <c r="N719" s="155" t="s">
        <v>90</v>
      </c>
      <c r="O719" s="155"/>
    </row>
    <row r="720" hidden="1">
      <c r="A720" s="155" t="str">
        <f t="shared" si="1"/>
        <v>1096744608</v>
      </c>
      <c r="B720" s="304">
        <v>592.0</v>
      </c>
      <c r="C720" s="287">
        <v>581.0</v>
      </c>
      <c r="D720" s="155">
        <v>10967.0</v>
      </c>
      <c r="E720" s="171">
        <v>0.6041666666666666</v>
      </c>
      <c r="F720" s="303" t="s">
        <v>882</v>
      </c>
      <c r="G720" s="172">
        <v>18921.0</v>
      </c>
      <c r="H720" s="172">
        <v>44608.0</v>
      </c>
      <c r="I720" s="155" t="s">
        <v>86</v>
      </c>
      <c r="J720" s="155" t="s">
        <v>92</v>
      </c>
      <c r="K720" s="155" t="s">
        <v>101</v>
      </c>
      <c r="L720" s="155" t="s">
        <v>94</v>
      </c>
      <c r="M720" s="155"/>
      <c r="N720" s="155" t="s">
        <v>90</v>
      </c>
      <c r="O720" s="155"/>
    </row>
    <row r="721" hidden="1">
      <c r="A721" s="155" t="str">
        <f t="shared" si="1"/>
        <v>1566744608</v>
      </c>
      <c r="B721" s="304">
        <v>595.0</v>
      </c>
      <c r="C721" s="287">
        <v>582.0</v>
      </c>
      <c r="D721" s="155">
        <v>15667.0</v>
      </c>
      <c r="E721" s="171">
        <v>0.6145833333333334</v>
      </c>
      <c r="F721" s="303" t="s">
        <v>886</v>
      </c>
      <c r="G721" s="172">
        <v>28612.0</v>
      </c>
      <c r="H721" s="172">
        <v>44608.0</v>
      </c>
      <c r="I721" s="155" t="s">
        <v>122</v>
      </c>
      <c r="J721" s="155" t="s">
        <v>92</v>
      </c>
      <c r="K721" s="155" t="s">
        <v>93</v>
      </c>
      <c r="L721" s="155" t="s">
        <v>179</v>
      </c>
      <c r="M721" s="155"/>
      <c r="N721" s="155" t="s">
        <v>90</v>
      </c>
      <c r="O721" s="155"/>
    </row>
    <row r="722" hidden="1">
      <c r="A722" s="155" t="str">
        <f t="shared" si="1"/>
        <v>1764044608</v>
      </c>
      <c r="B722" s="304">
        <v>591.0</v>
      </c>
      <c r="C722" s="287">
        <v>583.0</v>
      </c>
      <c r="D722" s="155">
        <v>17640.0</v>
      </c>
      <c r="E722" s="171">
        <v>0.6041666666666666</v>
      </c>
      <c r="F722" s="303" t="s">
        <v>883</v>
      </c>
      <c r="G722" s="172">
        <v>22120.0</v>
      </c>
      <c r="H722" s="172">
        <v>44608.0</v>
      </c>
      <c r="I722" s="155" t="s">
        <v>96</v>
      </c>
      <c r="J722" s="155" t="s">
        <v>87</v>
      </c>
      <c r="K722" s="155" t="s">
        <v>97</v>
      </c>
      <c r="L722" s="155" t="s">
        <v>117</v>
      </c>
      <c r="M722" s="155"/>
      <c r="N722" s="155" t="s">
        <v>90</v>
      </c>
      <c r="O722" s="155"/>
    </row>
    <row r="723" hidden="1">
      <c r="A723" s="155" t="str">
        <f t="shared" si="1"/>
        <v>967244608</v>
      </c>
      <c r="B723" s="304">
        <v>593.0</v>
      </c>
      <c r="C723" s="287">
        <v>584.0</v>
      </c>
      <c r="D723" s="155">
        <v>9672.0</v>
      </c>
      <c r="E723" s="171">
        <v>0.6041666666666666</v>
      </c>
      <c r="F723" s="303" t="s">
        <v>884</v>
      </c>
      <c r="G723" s="172">
        <v>27199.0</v>
      </c>
      <c r="H723" s="172">
        <v>44608.0</v>
      </c>
      <c r="I723" s="155" t="s">
        <v>86</v>
      </c>
      <c r="J723" s="155" t="s">
        <v>92</v>
      </c>
      <c r="K723" s="155" t="s">
        <v>93</v>
      </c>
      <c r="L723" s="155" t="s">
        <v>147</v>
      </c>
      <c r="M723" s="155"/>
      <c r="N723" s="155" t="s">
        <v>90</v>
      </c>
      <c r="O723" s="155"/>
    </row>
    <row r="724" hidden="1">
      <c r="A724" s="155" t="str">
        <f t="shared" si="1"/>
        <v>1213144608</v>
      </c>
      <c r="B724" s="304">
        <v>598.0</v>
      </c>
      <c r="C724" s="287">
        <v>585.0</v>
      </c>
      <c r="D724" s="155">
        <v>12131.0</v>
      </c>
      <c r="E724" s="171">
        <v>0.625</v>
      </c>
      <c r="F724" s="303" t="s">
        <v>889</v>
      </c>
      <c r="G724" s="172">
        <v>22551.0</v>
      </c>
      <c r="H724" s="172">
        <v>44608.0</v>
      </c>
      <c r="I724" s="155" t="s">
        <v>122</v>
      </c>
      <c r="J724" s="155" t="s">
        <v>92</v>
      </c>
      <c r="K724" s="155" t="s">
        <v>101</v>
      </c>
      <c r="L724" s="155" t="s">
        <v>174</v>
      </c>
      <c r="M724" s="155"/>
      <c r="N724" s="155" t="s">
        <v>90</v>
      </c>
      <c r="O724" s="155"/>
    </row>
    <row r="725" hidden="1">
      <c r="A725" s="155" t="str">
        <f t="shared" si="1"/>
        <v>1796344608</v>
      </c>
      <c r="B725" s="304">
        <v>588.0</v>
      </c>
      <c r="C725" s="287">
        <v>586.0</v>
      </c>
      <c r="D725" s="155">
        <v>17963.0</v>
      </c>
      <c r="E725" s="171">
        <v>0.59375</v>
      </c>
      <c r="F725" s="303" t="s">
        <v>880</v>
      </c>
      <c r="G725" s="172">
        <v>19664.0</v>
      </c>
      <c r="H725" s="172">
        <v>44608.0</v>
      </c>
      <c r="I725" s="155" t="s">
        <v>108</v>
      </c>
      <c r="J725" s="155" t="s">
        <v>87</v>
      </c>
      <c r="K725" s="155" t="s">
        <v>88</v>
      </c>
      <c r="L725" s="155" t="s">
        <v>102</v>
      </c>
      <c r="M725" s="155"/>
      <c r="N725" s="155" t="s">
        <v>103</v>
      </c>
      <c r="O725" s="155" t="s">
        <v>8748</v>
      </c>
    </row>
    <row r="726" hidden="1">
      <c r="A726" s="155" t="str">
        <f t="shared" si="1"/>
        <v>920044608</v>
      </c>
      <c r="B726" s="304">
        <v>596.0</v>
      </c>
      <c r="C726" s="287">
        <v>587.0</v>
      </c>
      <c r="D726" s="155">
        <v>9200.0</v>
      </c>
      <c r="E726" s="171">
        <v>0.6145833333333334</v>
      </c>
      <c r="F726" s="303" t="s">
        <v>887</v>
      </c>
      <c r="G726" s="172">
        <v>22540.0</v>
      </c>
      <c r="H726" s="172">
        <v>44608.0</v>
      </c>
      <c r="I726" s="155" t="s">
        <v>122</v>
      </c>
      <c r="J726" s="155" t="s">
        <v>92</v>
      </c>
      <c r="K726" s="155" t="s">
        <v>101</v>
      </c>
      <c r="L726" s="155" t="s">
        <v>98</v>
      </c>
      <c r="M726" s="155"/>
      <c r="N726" s="155" t="s">
        <v>90</v>
      </c>
      <c r="O726" s="155"/>
    </row>
    <row r="727" hidden="1">
      <c r="A727" s="155" t="str">
        <f t="shared" si="1"/>
        <v>1815744608</v>
      </c>
      <c r="B727" s="304">
        <v>589.0</v>
      </c>
      <c r="C727" s="287">
        <v>588.0</v>
      </c>
      <c r="D727" s="155">
        <v>18157.0</v>
      </c>
      <c r="E727" s="171">
        <v>0.59375</v>
      </c>
      <c r="F727" s="303" t="s">
        <v>881</v>
      </c>
      <c r="G727" s="172">
        <v>20071.0</v>
      </c>
      <c r="H727" s="172">
        <v>44608.0</v>
      </c>
      <c r="I727" s="155" t="s">
        <v>96</v>
      </c>
      <c r="J727" s="155" t="s">
        <v>87</v>
      </c>
      <c r="K727" s="155" t="s">
        <v>88</v>
      </c>
      <c r="L727" s="155" t="s">
        <v>89</v>
      </c>
      <c r="M727" s="155"/>
      <c r="N727" s="155" t="s">
        <v>90</v>
      </c>
      <c r="O727" s="155"/>
    </row>
    <row r="728" hidden="1">
      <c r="A728" s="155" t="str">
        <f t="shared" si="1"/>
        <v>1772744608</v>
      </c>
      <c r="B728" s="304">
        <v>597.0</v>
      </c>
      <c r="C728" s="287">
        <v>589.0</v>
      </c>
      <c r="D728" s="155">
        <v>17727.0</v>
      </c>
      <c r="E728" s="171">
        <v>0.625</v>
      </c>
      <c r="F728" s="303" t="s">
        <v>890</v>
      </c>
      <c r="G728" s="172">
        <v>28711.0</v>
      </c>
      <c r="H728" s="172">
        <v>44608.0</v>
      </c>
      <c r="I728" s="155" t="s">
        <v>86</v>
      </c>
      <c r="J728" s="155" t="s">
        <v>92</v>
      </c>
      <c r="K728" s="155" t="s">
        <v>101</v>
      </c>
      <c r="L728" s="155" t="s">
        <v>335</v>
      </c>
      <c r="M728" s="155"/>
      <c r="N728" s="155" t="s">
        <v>90</v>
      </c>
      <c r="O728" s="155"/>
    </row>
    <row r="729" hidden="1">
      <c r="A729" s="155" t="str">
        <f t="shared" si="1"/>
        <v>1810044608</v>
      </c>
      <c r="B729" s="304">
        <v>590.0</v>
      </c>
      <c r="C729" s="287">
        <v>590.0</v>
      </c>
      <c r="D729" s="155">
        <v>18100.0</v>
      </c>
      <c r="E729" s="171">
        <v>0.6041666666666666</v>
      </c>
      <c r="F729" s="303" t="s">
        <v>885</v>
      </c>
      <c r="G729" s="172">
        <v>14158.0</v>
      </c>
      <c r="H729" s="172">
        <v>44608.0</v>
      </c>
      <c r="I729" s="155" t="s">
        <v>96</v>
      </c>
      <c r="J729" s="155" t="s">
        <v>87</v>
      </c>
      <c r="K729" s="155" t="s">
        <v>97</v>
      </c>
      <c r="L729" s="155" t="s">
        <v>89</v>
      </c>
      <c r="M729" s="155"/>
      <c r="N729" s="155" t="s">
        <v>90</v>
      </c>
      <c r="O729" s="155"/>
    </row>
    <row r="730" hidden="1">
      <c r="A730" s="155" t="str">
        <f t="shared" si="1"/>
        <v>1804244608</v>
      </c>
      <c r="B730" s="304">
        <v>594.0</v>
      </c>
      <c r="C730" s="287">
        <v>591.0</v>
      </c>
      <c r="D730" s="155">
        <v>18042.0</v>
      </c>
      <c r="E730" s="171">
        <v>0.6145833333333334</v>
      </c>
      <c r="F730" s="303" t="s">
        <v>888</v>
      </c>
      <c r="G730" s="172">
        <v>12490.0</v>
      </c>
      <c r="H730" s="172">
        <v>44608.0</v>
      </c>
      <c r="I730" s="155" t="s">
        <v>96</v>
      </c>
      <c r="J730" s="155" t="s">
        <v>87</v>
      </c>
      <c r="K730" s="155" t="s">
        <v>88</v>
      </c>
      <c r="L730" s="155" t="s">
        <v>89</v>
      </c>
      <c r="M730" s="155"/>
      <c r="N730" s="155" t="s">
        <v>90</v>
      </c>
      <c r="O730" s="155"/>
    </row>
    <row r="731" hidden="1">
      <c r="A731" s="155" t="str">
        <f t="shared" si="1"/>
        <v>1570444609</v>
      </c>
      <c r="B731" s="304">
        <v>604.0</v>
      </c>
      <c r="C731" s="287">
        <v>592.0</v>
      </c>
      <c r="D731" s="155">
        <v>15704.0</v>
      </c>
      <c r="E731" s="171">
        <v>0.3645833333333333</v>
      </c>
      <c r="F731" s="303" t="s">
        <v>896</v>
      </c>
      <c r="G731" s="172">
        <v>23553.0</v>
      </c>
      <c r="H731" s="172">
        <v>44609.0</v>
      </c>
      <c r="I731" s="155" t="s">
        <v>100</v>
      </c>
      <c r="J731" s="155" t="s">
        <v>87</v>
      </c>
      <c r="K731" s="155" t="s">
        <v>88</v>
      </c>
      <c r="L731" s="155" t="s">
        <v>224</v>
      </c>
      <c r="M731" s="155"/>
      <c r="N731" s="155" t="s">
        <v>103</v>
      </c>
      <c r="O731" s="155" t="s">
        <v>8748</v>
      </c>
    </row>
    <row r="732" hidden="1">
      <c r="A732" s="155" t="str">
        <f t="shared" si="1"/>
        <v>1486944609</v>
      </c>
      <c r="B732" s="304">
        <v>603.0</v>
      </c>
      <c r="C732" s="287">
        <v>593.0</v>
      </c>
      <c r="D732" s="155">
        <v>14869.0</v>
      </c>
      <c r="E732" s="171">
        <v>0.3541666666666667</v>
      </c>
      <c r="F732" s="303" t="s">
        <v>895</v>
      </c>
      <c r="G732" s="172">
        <v>26458.0</v>
      </c>
      <c r="H732" s="172">
        <v>44609.0</v>
      </c>
      <c r="I732" s="155" t="s">
        <v>129</v>
      </c>
      <c r="J732" s="155" t="s">
        <v>87</v>
      </c>
      <c r="K732" s="155" t="s">
        <v>88</v>
      </c>
      <c r="L732" s="155" t="s">
        <v>89</v>
      </c>
      <c r="M732" s="155"/>
      <c r="N732" s="155" t="s">
        <v>103</v>
      </c>
      <c r="O732" s="155" t="s">
        <v>8748</v>
      </c>
    </row>
    <row r="733" hidden="1">
      <c r="A733" s="155" t="str">
        <f t="shared" si="1"/>
        <v>1562044609</v>
      </c>
      <c r="B733" s="304">
        <v>608.0</v>
      </c>
      <c r="C733" s="287">
        <v>594.0</v>
      </c>
      <c r="D733" s="155">
        <v>15620.0</v>
      </c>
      <c r="E733" s="171">
        <v>0.375</v>
      </c>
      <c r="F733" s="303" t="s">
        <v>897</v>
      </c>
      <c r="G733" s="172">
        <v>19311.0</v>
      </c>
      <c r="H733" s="172">
        <v>44609.0</v>
      </c>
      <c r="I733" s="155" t="s">
        <v>122</v>
      </c>
      <c r="J733" s="155" t="s">
        <v>92</v>
      </c>
      <c r="K733" s="155" t="s">
        <v>93</v>
      </c>
      <c r="L733" s="155" t="s">
        <v>89</v>
      </c>
      <c r="M733" s="155"/>
      <c r="N733" s="155" t="s">
        <v>90</v>
      </c>
      <c r="O733" s="155"/>
    </row>
    <row r="734" hidden="1">
      <c r="A734" s="155" t="str">
        <f t="shared" si="1"/>
        <v>1278144609</v>
      </c>
      <c r="B734" s="304">
        <v>602.0</v>
      </c>
      <c r="C734" s="287">
        <v>595.0</v>
      </c>
      <c r="D734" s="155">
        <v>12781.0</v>
      </c>
      <c r="E734" s="171">
        <v>0.3333333333333333</v>
      </c>
      <c r="F734" s="303" t="s">
        <v>894</v>
      </c>
      <c r="G734" s="172">
        <v>19260.0</v>
      </c>
      <c r="H734" s="172">
        <v>44609.0</v>
      </c>
      <c r="I734" s="155" t="s">
        <v>86</v>
      </c>
      <c r="J734" s="155" t="s">
        <v>92</v>
      </c>
      <c r="K734" s="155" t="s">
        <v>93</v>
      </c>
      <c r="L734" s="155" t="s">
        <v>89</v>
      </c>
      <c r="M734" s="155"/>
      <c r="N734" s="155" t="s">
        <v>90</v>
      </c>
      <c r="O734" s="155"/>
    </row>
    <row r="735" hidden="1">
      <c r="A735" s="155" t="str">
        <f t="shared" si="1"/>
        <v>1448944609</v>
      </c>
      <c r="B735" s="304">
        <v>605.0</v>
      </c>
      <c r="C735" s="287">
        <v>596.0</v>
      </c>
      <c r="D735" s="155">
        <v>14489.0</v>
      </c>
      <c r="E735" s="171">
        <v>0.375</v>
      </c>
      <c r="F735" s="303" t="s">
        <v>898</v>
      </c>
      <c r="G735" s="172">
        <v>26451.0</v>
      </c>
      <c r="H735" s="172">
        <v>44609.0</v>
      </c>
      <c r="I735" s="155" t="s">
        <v>86</v>
      </c>
      <c r="J735" s="155" t="s">
        <v>87</v>
      </c>
      <c r="K735" s="155" t="s">
        <v>97</v>
      </c>
      <c r="L735" s="155" t="s">
        <v>117</v>
      </c>
      <c r="M735" s="155"/>
      <c r="N735" s="155" t="s">
        <v>90</v>
      </c>
      <c r="O735" s="155"/>
    </row>
    <row r="736" hidden="1">
      <c r="A736" s="155" t="str">
        <f t="shared" si="1"/>
        <v>1408444609</v>
      </c>
      <c r="B736" s="304">
        <v>606.0</v>
      </c>
      <c r="C736" s="287">
        <v>597.0</v>
      </c>
      <c r="D736" s="155">
        <v>14084.0</v>
      </c>
      <c r="E736" s="171">
        <v>0.375</v>
      </c>
      <c r="F736" s="303" t="s">
        <v>899</v>
      </c>
      <c r="G736" s="172">
        <v>29711.0</v>
      </c>
      <c r="H736" s="172">
        <v>44609.0</v>
      </c>
      <c r="I736" s="155" t="s">
        <v>86</v>
      </c>
      <c r="J736" s="155" t="s">
        <v>87</v>
      </c>
      <c r="K736" s="155" t="s">
        <v>97</v>
      </c>
      <c r="L736" s="155" t="s">
        <v>147</v>
      </c>
      <c r="M736" s="155"/>
      <c r="N736" s="155" t="s">
        <v>90</v>
      </c>
      <c r="O736" s="155"/>
    </row>
    <row r="737" hidden="1">
      <c r="A737" s="155" t="str">
        <f t="shared" si="1"/>
        <v>1750844609</v>
      </c>
      <c r="B737" s="304">
        <v>610.0</v>
      </c>
      <c r="C737" s="287">
        <v>598.0</v>
      </c>
      <c r="D737" s="155">
        <v>17508.0</v>
      </c>
      <c r="E737" s="171">
        <v>0.3958333333333333</v>
      </c>
      <c r="F737" s="303" t="s">
        <v>902</v>
      </c>
      <c r="G737" s="172">
        <v>26371.0</v>
      </c>
      <c r="H737" s="172">
        <v>44609.0</v>
      </c>
      <c r="I737" s="155" t="s">
        <v>122</v>
      </c>
      <c r="J737" s="155" t="s">
        <v>87</v>
      </c>
      <c r="K737" s="155" t="s">
        <v>97</v>
      </c>
      <c r="L737" s="155" t="s">
        <v>301</v>
      </c>
      <c r="M737" s="155"/>
      <c r="N737" s="155" t="s">
        <v>90</v>
      </c>
      <c r="O737" s="155"/>
    </row>
    <row r="738" hidden="1">
      <c r="A738" s="155" t="str">
        <f t="shared" si="1"/>
        <v>1226744609</v>
      </c>
      <c r="B738" s="304">
        <v>611.0</v>
      </c>
      <c r="C738" s="287">
        <v>599.0</v>
      </c>
      <c r="D738" s="155">
        <v>12267.0</v>
      </c>
      <c r="E738" s="171">
        <v>0.3958333333333333</v>
      </c>
      <c r="F738" s="303" t="s">
        <v>903</v>
      </c>
      <c r="G738" s="172">
        <v>23969.0</v>
      </c>
      <c r="H738" s="172">
        <v>44609.0</v>
      </c>
      <c r="I738" s="155" t="s">
        <v>86</v>
      </c>
      <c r="J738" s="155" t="s">
        <v>87</v>
      </c>
      <c r="K738" s="155" t="s">
        <v>97</v>
      </c>
      <c r="L738" s="155" t="s">
        <v>174</v>
      </c>
      <c r="M738" s="155"/>
      <c r="N738" s="155" t="s">
        <v>90</v>
      </c>
      <c r="O738" s="155"/>
    </row>
    <row r="739" hidden="1">
      <c r="A739" s="155" t="str">
        <f t="shared" si="1"/>
        <v>1594244609</v>
      </c>
      <c r="B739" s="304">
        <v>601.0</v>
      </c>
      <c r="C739" s="287">
        <v>600.0</v>
      </c>
      <c r="D739" s="155">
        <v>15942.0</v>
      </c>
      <c r="E739" s="171">
        <v>0.3229166666666667</v>
      </c>
      <c r="F739" s="303" t="s">
        <v>892</v>
      </c>
      <c r="G739" s="172">
        <v>20598.0</v>
      </c>
      <c r="H739" s="172">
        <v>44609.0</v>
      </c>
      <c r="I739" s="155" t="s">
        <v>122</v>
      </c>
      <c r="J739" s="155" t="s">
        <v>87</v>
      </c>
      <c r="K739" s="155" t="s">
        <v>97</v>
      </c>
      <c r="L739" s="155" t="s">
        <v>186</v>
      </c>
      <c r="M739" s="155"/>
      <c r="N739" s="155" t="s">
        <v>90</v>
      </c>
      <c r="O739" s="155"/>
    </row>
    <row r="740" hidden="1">
      <c r="A740" s="155" t="str">
        <f t="shared" si="1"/>
        <v>919444609</v>
      </c>
      <c r="B740" s="304">
        <v>600.0</v>
      </c>
      <c r="C740" s="287">
        <v>601.0</v>
      </c>
      <c r="D740" s="155">
        <v>9194.0</v>
      </c>
      <c r="E740" s="171">
        <v>0.3229166666666667</v>
      </c>
      <c r="F740" s="303" t="s">
        <v>893</v>
      </c>
      <c r="G740" s="172">
        <v>21494.0</v>
      </c>
      <c r="H740" s="172">
        <v>44609.0</v>
      </c>
      <c r="I740" s="155" t="s">
        <v>100</v>
      </c>
      <c r="J740" s="155" t="s">
        <v>87</v>
      </c>
      <c r="K740" s="155" t="s">
        <v>88</v>
      </c>
      <c r="L740" s="155" t="s">
        <v>113</v>
      </c>
      <c r="M740" s="155"/>
      <c r="N740" s="155" t="s">
        <v>103</v>
      </c>
      <c r="O740" s="155" t="s">
        <v>8748</v>
      </c>
    </row>
    <row r="741" hidden="1">
      <c r="A741" s="155" t="str">
        <f t="shared" si="1"/>
        <v>1247744609</v>
      </c>
      <c r="B741" s="304">
        <v>607.0</v>
      </c>
      <c r="C741" s="287">
        <v>602.0</v>
      </c>
      <c r="D741" s="155">
        <v>12477.0</v>
      </c>
      <c r="E741" s="171">
        <v>0.375</v>
      </c>
      <c r="F741" s="303" t="s">
        <v>900</v>
      </c>
      <c r="G741" s="172">
        <v>24073.0</v>
      </c>
      <c r="H741" s="172">
        <v>44609.0</v>
      </c>
      <c r="I741" s="155" t="s">
        <v>112</v>
      </c>
      <c r="J741" s="155" t="s">
        <v>92</v>
      </c>
      <c r="K741" s="155" t="s">
        <v>101</v>
      </c>
      <c r="L741" s="155" t="s">
        <v>549</v>
      </c>
      <c r="M741" s="155"/>
      <c r="N741" s="155" t="s">
        <v>103</v>
      </c>
      <c r="O741" s="155" t="s">
        <v>8748</v>
      </c>
    </row>
    <row r="742" hidden="1">
      <c r="A742" s="155" t="str">
        <f t="shared" si="1"/>
        <v>1509344609</v>
      </c>
      <c r="B742" s="304">
        <v>612.0</v>
      </c>
      <c r="C742" s="287">
        <v>603.0</v>
      </c>
      <c r="D742" s="155">
        <v>15093.0</v>
      </c>
      <c r="E742" s="171">
        <v>0.3958333333333333</v>
      </c>
      <c r="F742" s="303" t="s">
        <v>904</v>
      </c>
      <c r="G742" s="172">
        <v>22471.0</v>
      </c>
      <c r="H742" s="172">
        <v>44609.0</v>
      </c>
      <c r="I742" s="155" t="s">
        <v>86</v>
      </c>
      <c r="J742" s="155" t="s">
        <v>92</v>
      </c>
      <c r="K742" s="155" t="s">
        <v>101</v>
      </c>
      <c r="L742" s="155" t="s">
        <v>189</v>
      </c>
      <c r="M742" s="155"/>
      <c r="N742" s="155" t="s">
        <v>90</v>
      </c>
      <c r="O742" s="155"/>
    </row>
    <row r="743" hidden="1">
      <c r="A743" s="155" t="str">
        <f t="shared" si="1"/>
        <v>1634944609</v>
      </c>
      <c r="B743" s="304">
        <v>615.0</v>
      </c>
      <c r="C743" s="287">
        <v>604.0</v>
      </c>
      <c r="D743" s="155">
        <v>16349.0</v>
      </c>
      <c r="E743" s="171">
        <v>0.40625</v>
      </c>
      <c r="F743" s="303" t="s">
        <v>907</v>
      </c>
      <c r="G743" s="172">
        <v>13922.0</v>
      </c>
      <c r="H743" s="172">
        <v>44609.0</v>
      </c>
      <c r="I743" s="155" t="s">
        <v>86</v>
      </c>
      <c r="J743" s="155" t="s">
        <v>87</v>
      </c>
      <c r="K743" s="155" t="s">
        <v>97</v>
      </c>
      <c r="L743" s="155" t="s">
        <v>94</v>
      </c>
      <c r="M743" s="155"/>
      <c r="N743" s="155" t="s">
        <v>90</v>
      </c>
      <c r="O743" s="155"/>
    </row>
    <row r="744" hidden="1">
      <c r="A744" s="155" t="str">
        <f t="shared" si="1"/>
        <v>1439244609</v>
      </c>
      <c r="B744" s="304">
        <v>609.0</v>
      </c>
      <c r="C744" s="287">
        <v>605.0</v>
      </c>
      <c r="D744" s="155">
        <v>14392.0</v>
      </c>
      <c r="E744" s="171">
        <v>0.3854166666666667</v>
      </c>
      <c r="F744" s="303" t="s">
        <v>901</v>
      </c>
      <c r="G744" s="172">
        <v>21549.0</v>
      </c>
      <c r="H744" s="172">
        <v>44609.0</v>
      </c>
      <c r="I744" s="155" t="s">
        <v>122</v>
      </c>
      <c r="J744" s="155" t="s">
        <v>92</v>
      </c>
      <c r="K744" s="155" t="s">
        <v>101</v>
      </c>
      <c r="L744" s="155" t="s">
        <v>813</v>
      </c>
      <c r="M744" s="155"/>
      <c r="N744" s="155" t="s">
        <v>90</v>
      </c>
      <c r="O744" s="155"/>
    </row>
    <row r="745" hidden="1">
      <c r="A745" s="155" t="str">
        <f t="shared" si="1"/>
        <v>1568044609</v>
      </c>
      <c r="B745" s="304">
        <v>613.0</v>
      </c>
      <c r="C745" s="287">
        <v>606.0</v>
      </c>
      <c r="D745" s="155">
        <v>15680.0</v>
      </c>
      <c r="E745" s="171">
        <v>0.3958333333333333</v>
      </c>
      <c r="F745" s="303" t="s">
        <v>905</v>
      </c>
      <c r="G745" s="172">
        <v>26249.0</v>
      </c>
      <c r="H745" s="172">
        <v>44609.0</v>
      </c>
      <c r="I745" s="155" t="s">
        <v>122</v>
      </c>
      <c r="J745" s="155" t="s">
        <v>92</v>
      </c>
      <c r="K745" s="155" t="s">
        <v>93</v>
      </c>
      <c r="L745" s="155" t="s">
        <v>189</v>
      </c>
      <c r="M745" s="155"/>
      <c r="N745" s="155" t="s">
        <v>90</v>
      </c>
      <c r="O745" s="155"/>
    </row>
    <row r="746" hidden="1">
      <c r="A746" s="155" t="str">
        <f t="shared" si="1"/>
        <v>1594844609</v>
      </c>
      <c r="B746" s="304">
        <v>619.0</v>
      </c>
      <c r="C746" s="287">
        <v>607.0</v>
      </c>
      <c r="D746" s="155">
        <v>15948.0</v>
      </c>
      <c r="E746" s="171">
        <v>0.4166666666666667</v>
      </c>
      <c r="F746" s="303" t="s">
        <v>910</v>
      </c>
      <c r="G746" s="172">
        <v>20139.0</v>
      </c>
      <c r="H746" s="172">
        <v>44609.0</v>
      </c>
      <c r="I746" s="155" t="s">
        <v>112</v>
      </c>
      <c r="J746" s="155" t="s">
        <v>87</v>
      </c>
      <c r="K746" s="155" t="s">
        <v>97</v>
      </c>
      <c r="L746" s="155" t="s">
        <v>199</v>
      </c>
      <c r="M746" s="155"/>
      <c r="N746" s="155" t="s">
        <v>253</v>
      </c>
      <c r="O746" s="155"/>
    </row>
    <row r="747" hidden="1">
      <c r="A747" s="155" t="str">
        <f t="shared" si="1"/>
        <v>1134044609</v>
      </c>
      <c r="B747" s="304">
        <v>618.0</v>
      </c>
      <c r="C747" s="287">
        <v>608.0</v>
      </c>
      <c r="D747" s="155">
        <v>11340.0</v>
      </c>
      <c r="E747" s="171">
        <v>0.4166666666666667</v>
      </c>
      <c r="F747" s="303" t="s">
        <v>911</v>
      </c>
      <c r="G747" s="172">
        <v>19369.0</v>
      </c>
      <c r="H747" s="172">
        <v>44609.0</v>
      </c>
      <c r="I747" s="155" t="s">
        <v>86</v>
      </c>
      <c r="J747" s="155" t="s">
        <v>87</v>
      </c>
      <c r="K747" s="155" t="s">
        <v>88</v>
      </c>
      <c r="L747" s="155" t="s">
        <v>89</v>
      </c>
      <c r="M747" s="155"/>
      <c r="N747" s="155" t="s">
        <v>90</v>
      </c>
      <c r="O747" s="155"/>
    </row>
    <row r="748" hidden="1">
      <c r="A748" s="155" t="str">
        <f t="shared" si="1"/>
        <v>1101644609</v>
      </c>
      <c r="B748" s="304">
        <v>617.0</v>
      </c>
      <c r="C748" s="287">
        <v>609.0</v>
      </c>
      <c r="D748" s="155">
        <v>11016.0</v>
      </c>
      <c r="E748" s="171">
        <v>0.40625</v>
      </c>
      <c r="F748" s="303" t="s">
        <v>908</v>
      </c>
      <c r="G748" s="172">
        <v>23703.0</v>
      </c>
      <c r="H748" s="172">
        <v>44609.0</v>
      </c>
      <c r="I748" s="155" t="s">
        <v>112</v>
      </c>
      <c r="J748" s="155" t="s">
        <v>92</v>
      </c>
      <c r="K748" s="155" t="s">
        <v>93</v>
      </c>
      <c r="L748" s="155" t="s">
        <v>199</v>
      </c>
      <c r="M748" s="155"/>
      <c r="N748" s="155" t="s">
        <v>103</v>
      </c>
      <c r="O748" s="155" t="s">
        <v>8748</v>
      </c>
    </row>
    <row r="749" hidden="1">
      <c r="A749" s="155" t="str">
        <f t="shared" si="1"/>
        <v>1815844609</v>
      </c>
      <c r="B749" s="304">
        <v>614.0</v>
      </c>
      <c r="C749" s="287">
        <v>610.0</v>
      </c>
      <c r="D749" s="155">
        <v>18158.0</v>
      </c>
      <c r="E749" s="171">
        <v>0.3958333333333333</v>
      </c>
      <c r="F749" s="303" t="s">
        <v>906</v>
      </c>
      <c r="G749" s="172">
        <v>20169.0</v>
      </c>
      <c r="H749" s="172">
        <v>44609.0</v>
      </c>
      <c r="I749" s="155" t="s">
        <v>108</v>
      </c>
      <c r="J749" s="155" t="s">
        <v>87</v>
      </c>
      <c r="K749" s="155" t="s">
        <v>88</v>
      </c>
      <c r="L749" s="155" t="s">
        <v>131</v>
      </c>
      <c r="M749" s="155"/>
      <c r="N749" s="155" t="s">
        <v>103</v>
      </c>
      <c r="O749" s="155" t="s">
        <v>8748</v>
      </c>
    </row>
    <row r="750" hidden="1">
      <c r="A750" s="155" t="str">
        <f t="shared" si="1"/>
        <v>1583744609</v>
      </c>
      <c r="B750" s="304">
        <v>621.0</v>
      </c>
      <c r="C750" s="287">
        <v>611.0</v>
      </c>
      <c r="D750" s="155">
        <v>15837.0</v>
      </c>
      <c r="E750" s="171">
        <v>0.4166666666666667</v>
      </c>
      <c r="F750" s="303" t="s">
        <v>912</v>
      </c>
      <c r="G750" s="172">
        <v>26371.0</v>
      </c>
      <c r="H750" s="172">
        <v>44609.0</v>
      </c>
      <c r="I750" s="155" t="s">
        <v>100</v>
      </c>
      <c r="J750" s="155" t="s">
        <v>92</v>
      </c>
      <c r="K750" s="155" t="s">
        <v>93</v>
      </c>
      <c r="L750" s="155" t="s">
        <v>102</v>
      </c>
      <c r="M750" s="155"/>
      <c r="N750" s="155" t="s">
        <v>103</v>
      </c>
      <c r="O750" s="155" t="s">
        <v>8748</v>
      </c>
    </row>
    <row r="751" hidden="1">
      <c r="A751" s="155" t="str">
        <f t="shared" si="1"/>
        <v>1095944609</v>
      </c>
      <c r="B751" s="304">
        <v>616.0</v>
      </c>
      <c r="C751" s="287">
        <v>612.0</v>
      </c>
      <c r="D751" s="155">
        <v>10959.0</v>
      </c>
      <c r="E751" s="171">
        <v>0.40625</v>
      </c>
      <c r="F751" s="303" t="s">
        <v>909</v>
      </c>
      <c r="G751" s="172">
        <v>20829.0</v>
      </c>
      <c r="H751" s="172">
        <v>44609.0</v>
      </c>
      <c r="I751" s="155" t="s">
        <v>86</v>
      </c>
      <c r="J751" s="155" t="s">
        <v>92</v>
      </c>
      <c r="K751" s="155" t="s">
        <v>101</v>
      </c>
      <c r="L751" s="155" t="s">
        <v>182</v>
      </c>
      <c r="M751" s="155"/>
      <c r="N751" s="155" t="s">
        <v>90</v>
      </c>
      <c r="O751" s="155"/>
    </row>
    <row r="752" hidden="1">
      <c r="A752" s="155" t="str">
        <f t="shared" si="1"/>
        <v>1246344609</v>
      </c>
      <c r="B752" s="304">
        <v>620.0</v>
      </c>
      <c r="C752" s="287">
        <v>613.0</v>
      </c>
      <c r="D752" s="155">
        <v>12463.0</v>
      </c>
      <c r="E752" s="171">
        <v>0.4166666666666667</v>
      </c>
      <c r="F752" s="303" t="s">
        <v>913</v>
      </c>
      <c r="G752" s="172">
        <v>26067.0</v>
      </c>
      <c r="H752" s="172">
        <v>44609.0</v>
      </c>
      <c r="I752" s="155" t="s">
        <v>86</v>
      </c>
      <c r="J752" s="155" t="s">
        <v>92</v>
      </c>
      <c r="K752" s="155" t="s">
        <v>101</v>
      </c>
      <c r="L752" s="155" t="s">
        <v>147</v>
      </c>
      <c r="M752" s="155"/>
      <c r="N752" s="155" t="s">
        <v>90</v>
      </c>
      <c r="O752" s="155"/>
    </row>
    <row r="753" hidden="1">
      <c r="A753" s="155" t="str">
        <f t="shared" si="1"/>
        <v>1627144609</v>
      </c>
      <c r="B753" s="304">
        <v>628.0</v>
      </c>
      <c r="C753" s="287">
        <v>614.0</v>
      </c>
      <c r="D753" s="155">
        <v>16271.0</v>
      </c>
      <c r="E753" s="171">
        <v>0.46875</v>
      </c>
      <c r="F753" s="303" t="s">
        <v>920</v>
      </c>
      <c r="G753" s="172">
        <v>19087.0</v>
      </c>
      <c r="H753" s="172">
        <v>44609.0</v>
      </c>
      <c r="I753" s="155" t="s">
        <v>108</v>
      </c>
      <c r="J753" s="155" t="s">
        <v>87</v>
      </c>
      <c r="K753" s="155" t="s">
        <v>88</v>
      </c>
      <c r="L753" s="155" t="s">
        <v>102</v>
      </c>
      <c r="M753" s="155"/>
      <c r="N753" s="155" t="s">
        <v>103</v>
      </c>
      <c r="O753" s="155" t="s">
        <v>8748</v>
      </c>
    </row>
    <row r="754" hidden="1">
      <c r="A754" s="155" t="str">
        <f t="shared" si="1"/>
        <v>1436744609</v>
      </c>
      <c r="B754" s="304">
        <v>626.0</v>
      </c>
      <c r="C754" s="287">
        <v>615.0</v>
      </c>
      <c r="D754" s="155">
        <v>14367.0</v>
      </c>
      <c r="E754" s="171">
        <v>0.4583333333333333</v>
      </c>
      <c r="F754" s="303" t="s">
        <v>918</v>
      </c>
      <c r="G754" s="172">
        <v>30917.0</v>
      </c>
      <c r="H754" s="172">
        <v>44609.0</v>
      </c>
      <c r="I754" s="155" t="s">
        <v>86</v>
      </c>
      <c r="J754" s="155" t="s">
        <v>87</v>
      </c>
      <c r="K754" s="155" t="s">
        <v>97</v>
      </c>
      <c r="L754" s="155" t="s">
        <v>189</v>
      </c>
      <c r="M754" s="155"/>
      <c r="N754" s="155" t="s">
        <v>90</v>
      </c>
      <c r="O754" s="155"/>
    </row>
    <row r="755" hidden="1">
      <c r="A755" s="155" t="str">
        <f t="shared" si="1"/>
        <v>1138744609</v>
      </c>
      <c r="B755" s="304">
        <v>623.0</v>
      </c>
      <c r="C755" s="287">
        <v>616.0</v>
      </c>
      <c r="D755" s="155">
        <v>11387.0</v>
      </c>
      <c r="E755" s="171">
        <v>0.4375</v>
      </c>
      <c r="F755" s="303" t="s">
        <v>915</v>
      </c>
      <c r="G755" s="172">
        <v>21062.0</v>
      </c>
      <c r="H755" s="172">
        <v>44609.0</v>
      </c>
      <c r="I755" s="155" t="s">
        <v>129</v>
      </c>
      <c r="J755" s="155" t="s">
        <v>92</v>
      </c>
      <c r="K755" s="155" t="s">
        <v>101</v>
      </c>
      <c r="L755" s="155" t="s">
        <v>813</v>
      </c>
      <c r="M755" s="155"/>
      <c r="N755" s="155" t="s">
        <v>103</v>
      </c>
      <c r="O755" s="155" t="s">
        <v>8748</v>
      </c>
    </row>
    <row r="756" hidden="1">
      <c r="A756" s="155" t="str">
        <f t="shared" si="1"/>
        <v>1281144609</v>
      </c>
      <c r="B756" s="304">
        <v>622.0</v>
      </c>
      <c r="C756" s="287">
        <v>617.0</v>
      </c>
      <c r="D756" s="155">
        <v>12811.0</v>
      </c>
      <c r="E756" s="171">
        <v>0.4270833333333333</v>
      </c>
      <c r="F756" s="303" t="s">
        <v>914</v>
      </c>
      <c r="G756" s="172">
        <v>14050.0</v>
      </c>
      <c r="H756" s="172">
        <v>44609.0</v>
      </c>
      <c r="I756" s="155" t="s">
        <v>86</v>
      </c>
      <c r="J756" s="155" t="s">
        <v>92</v>
      </c>
      <c r="K756" s="155" t="s">
        <v>101</v>
      </c>
      <c r="L756" s="155" t="s">
        <v>94</v>
      </c>
      <c r="M756" s="155"/>
      <c r="N756" s="155" t="s">
        <v>90</v>
      </c>
      <c r="O756" s="155"/>
    </row>
    <row r="757" hidden="1">
      <c r="A757" s="155" t="str">
        <f t="shared" si="1"/>
        <v>1347244609</v>
      </c>
      <c r="B757" s="304">
        <v>627.0</v>
      </c>
      <c r="C757" s="287">
        <v>618.0</v>
      </c>
      <c r="D757" s="155">
        <v>13472.0</v>
      </c>
      <c r="E757" s="171">
        <v>0.4583333333333333</v>
      </c>
      <c r="F757" s="303" t="s">
        <v>919</v>
      </c>
      <c r="G757" s="172">
        <v>21682.0</v>
      </c>
      <c r="H757" s="172">
        <v>44609.0</v>
      </c>
      <c r="I757" s="155" t="s">
        <v>100</v>
      </c>
      <c r="J757" s="155" t="s">
        <v>92</v>
      </c>
      <c r="K757" s="155" t="s">
        <v>101</v>
      </c>
      <c r="L757" s="155" t="s">
        <v>131</v>
      </c>
      <c r="M757" s="155"/>
      <c r="N757" s="155" t="s">
        <v>103</v>
      </c>
      <c r="O757" s="155" t="s">
        <v>8748</v>
      </c>
    </row>
    <row r="758" hidden="1">
      <c r="A758" s="155" t="str">
        <f t="shared" si="1"/>
        <v>1757544609</v>
      </c>
      <c r="B758" s="304">
        <v>624.0</v>
      </c>
      <c r="C758" s="287">
        <v>619.0</v>
      </c>
      <c r="D758" s="155">
        <v>17575.0</v>
      </c>
      <c r="E758" s="171">
        <v>0.4479166666666667</v>
      </c>
      <c r="F758" s="303" t="s">
        <v>916</v>
      </c>
      <c r="G758" s="172">
        <v>30266.0</v>
      </c>
      <c r="H758" s="172">
        <v>44609.0</v>
      </c>
      <c r="I758" s="155" t="s">
        <v>122</v>
      </c>
      <c r="J758" s="155" t="s">
        <v>92</v>
      </c>
      <c r="K758" s="155" t="s">
        <v>101</v>
      </c>
      <c r="L758" s="155" t="s">
        <v>189</v>
      </c>
      <c r="M758" s="155"/>
      <c r="N758" s="155" t="s">
        <v>90</v>
      </c>
      <c r="O758" s="155"/>
    </row>
    <row r="759" hidden="1">
      <c r="A759" s="155" t="str">
        <f t="shared" si="1"/>
        <v>1756244609</v>
      </c>
      <c r="B759" s="304">
        <v>625.0</v>
      </c>
      <c r="C759" s="287">
        <v>620.0</v>
      </c>
      <c r="D759" s="155">
        <v>17562.0</v>
      </c>
      <c r="E759" s="171">
        <v>0.4479166666666667</v>
      </c>
      <c r="F759" s="303" t="s">
        <v>917</v>
      </c>
      <c r="G759" s="172">
        <v>14131.0</v>
      </c>
      <c r="H759" s="172">
        <v>44609.0</v>
      </c>
      <c r="I759" s="155" t="s">
        <v>100</v>
      </c>
      <c r="J759" s="155" t="s">
        <v>92</v>
      </c>
      <c r="K759" s="155" t="s">
        <v>93</v>
      </c>
      <c r="L759" s="155" t="s">
        <v>199</v>
      </c>
      <c r="M759" s="155"/>
      <c r="N759" s="155" t="s">
        <v>103</v>
      </c>
      <c r="O759" s="155" t="s">
        <v>8748</v>
      </c>
    </row>
    <row r="760" hidden="1">
      <c r="A760" s="155" t="str">
        <f t="shared" si="1"/>
        <v>1589644609</v>
      </c>
      <c r="B760" s="304">
        <v>629.0</v>
      </c>
      <c r="C760" s="287">
        <v>621.0</v>
      </c>
      <c r="D760" s="155">
        <v>15896.0</v>
      </c>
      <c r="E760" s="171">
        <v>0.46875</v>
      </c>
      <c r="F760" s="303" t="s">
        <v>921</v>
      </c>
      <c r="G760" s="172">
        <v>18717.0</v>
      </c>
      <c r="H760" s="172">
        <v>44609.0</v>
      </c>
      <c r="I760" s="155" t="s">
        <v>129</v>
      </c>
      <c r="J760" s="155" t="s">
        <v>87</v>
      </c>
      <c r="K760" s="155" t="s">
        <v>88</v>
      </c>
      <c r="L760" s="155" t="s">
        <v>813</v>
      </c>
      <c r="M760" s="155"/>
      <c r="N760" s="155" t="s">
        <v>103</v>
      </c>
      <c r="O760" s="155" t="s">
        <v>8748</v>
      </c>
    </row>
    <row r="761" hidden="1">
      <c r="A761" s="155" t="str">
        <f t="shared" si="1"/>
        <v>1167544609</v>
      </c>
      <c r="B761" s="304">
        <v>630.0</v>
      </c>
      <c r="C761" s="287">
        <v>622.0</v>
      </c>
      <c r="D761" s="155">
        <v>11675.0</v>
      </c>
      <c r="E761" s="171">
        <v>0.5416666666666666</v>
      </c>
      <c r="F761" s="303" t="s">
        <v>922</v>
      </c>
      <c r="G761" s="172">
        <v>19439.0</v>
      </c>
      <c r="H761" s="172">
        <v>44609.0</v>
      </c>
      <c r="I761" s="155" t="s">
        <v>100</v>
      </c>
      <c r="J761" s="155" t="s">
        <v>92</v>
      </c>
      <c r="K761" s="155" t="s">
        <v>101</v>
      </c>
      <c r="L761" s="155" t="s">
        <v>102</v>
      </c>
      <c r="M761" s="155"/>
      <c r="N761" s="155" t="s">
        <v>103</v>
      </c>
      <c r="O761" s="155" t="s">
        <v>8748</v>
      </c>
    </row>
    <row r="762" hidden="1">
      <c r="A762" s="155" t="str">
        <f t="shared" si="1"/>
        <v>924444609</v>
      </c>
      <c r="B762" s="304">
        <v>631.0</v>
      </c>
      <c r="C762" s="287">
        <v>623.0</v>
      </c>
      <c r="D762" s="155">
        <v>9244.0</v>
      </c>
      <c r="E762" s="171">
        <v>0.5416666666666666</v>
      </c>
      <c r="F762" s="303" t="s">
        <v>923</v>
      </c>
      <c r="G762" s="172">
        <v>30083.0</v>
      </c>
      <c r="H762" s="172">
        <v>44609.0</v>
      </c>
      <c r="I762" s="155" t="s">
        <v>122</v>
      </c>
      <c r="J762" s="155" t="s">
        <v>92</v>
      </c>
      <c r="K762" s="155" t="s">
        <v>93</v>
      </c>
      <c r="L762" s="155" t="s">
        <v>179</v>
      </c>
      <c r="M762" s="155"/>
      <c r="N762" s="155" t="s">
        <v>90</v>
      </c>
      <c r="O762" s="155"/>
    </row>
    <row r="763" hidden="1">
      <c r="A763" s="155" t="str">
        <f t="shared" si="1"/>
        <v>1712544609</v>
      </c>
      <c r="B763" s="304">
        <v>632.0</v>
      </c>
      <c r="C763" s="287">
        <v>624.0</v>
      </c>
      <c r="D763" s="155">
        <v>17125.0</v>
      </c>
      <c r="E763" s="171">
        <v>0.5520833333333334</v>
      </c>
      <c r="F763" s="303" t="s">
        <v>924</v>
      </c>
      <c r="G763" s="172">
        <v>17554.0</v>
      </c>
      <c r="H763" s="172">
        <v>44609.0</v>
      </c>
      <c r="I763" s="155" t="s">
        <v>122</v>
      </c>
      <c r="J763" s="155" t="s">
        <v>92</v>
      </c>
      <c r="K763" s="155" t="s">
        <v>93</v>
      </c>
      <c r="L763" s="155" t="s">
        <v>166</v>
      </c>
      <c r="M763" s="155"/>
      <c r="N763" s="155" t="s">
        <v>90</v>
      </c>
      <c r="O763" s="155"/>
    </row>
    <row r="764" hidden="1">
      <c r="A764" s="155" t="str">
        <f t="shared" si="1"/>
        <v>921044609</v>
      </c>
      <c r="B764" s="304">
        <v>634.0</v>
      </c>
      <c r="C764" s="287">
        <v>625.0</v>
      </c>
      <c r="D764" s="155">
        <v>9210.0</v>
      </c>
      <c r="E764" s="171">
        <v>0.5625</v>
      </c>
      <c r="F764" s="303" t="s">
        <v>925</v>
      </c>
      <c r="G764" s="172">
        <v>9983.0</v>
      </c>
      <c r="H764" s="172">
        <v>44609.0</v>
      </c>
      <c r="I764" s="155" t="s">
        <v>86</v>
      </c>
      <c r="J764" s="155" t="s">
        <v>87</v>
      </c>
      <c r="K764" s="155" t="s">
        <v>88</v>
      </c>
      <c r="L764" s="155" t="s">
        <v>89</v>
      </c>
      <c r="M764" s="155"/>
      <c r="N764" s="155" t="s">
        <v>90</v>
      </c>
      <c r="O764" s="155"/>
    </row>
    <row r="765" hidden="1">
      <c r="A765" s="155" t="str">
        <f t="shared" si="1"/>
        <v>1565844609</v>
      </c>
      <c r="B765" s="304">
        <v>633.0</v>
      </c>
      <c r="C765" s="287">
        <v>626.0</v>
      </c>
      <c r="D765" s="155">
        <v>15658.0</v>
      </c>
      <c r="E765" s="171">
        <v>0.5625</v>
      </c>
      <c r="F765" s="303" t="s">
        <v>926</v>
      </c>
      <c r="G765" s="172">
        <v>20620.0</v>
      </c>
      <c r="H765" s="172">
        <v>44609.0</v>
      </c>
      <c r="I765" s="155" t="s">
        <v>100</v>
      </c>
      <c r="J765" s="155" t="s">
        <v>87</v>
      </c>
      <c r="K765" s="155" t="s">
        <v>97</v>
      </c>
      <c r="L765" s="155" t="s">
        <v>102</v>
      </c>
      <c r="M765" s="155"/>
      <c r="N765" s="155" t="s">
        <v>103</v>
      </c>
      <c r="O765" s="155" t="s">
        <v>8748</v>
      </c>
    </row>
    <row r="766" hidden="1">
      <c r="A766" s="155" t="str">
        <f t="shared" si="1"/>
        <v>1390344609</v>
      </c>
      <c r="B766" s="304">
        <v>636.0</v>
      </c>
      <c r="C766" s="287">
        <v>627.0</v>
      </c>
      <c r="D766" s="155">
        <v>13903.0</v>
      </c>
      <c r="E766" s="171">
        <v>0.5625</v>
      </c>
      <c r="F766" s="303" t="s">
        <v>927</v>
      </c>
      <c r="G766" s="172">
        <v>22038.0</v>
      </c>
      <c r="H766" s="172">
        <v>44609.0</v>
      </c>
      <c r="I766" s="155" t="s">
        <v>86</v>
      </c>
      <c r="J766" s="155" t="s">
        <v>92</v>
      </c>
      <c r="K766" s="155" t="s">
        <v>93</v>
      </c>
      <c r="L766" s="155" t="s">
        <v>117</v>
      </c>
      <c r="M766" s="155"/>
      <c r="N766" s="155" t="s">
        <v>90</v>
      </c>
      <c r="O766" s="155"/>
    </row>
    <row r="767" hidden="1">
      <c r="A767" s="155" t="str">
        <f t="shared" si="1"/>
        <v>1249244609</v>
      </c>
      <c r="B767" s="304">
        <v>637.0</v>
      </c>
      <c r="C767" s="287">
        <v>628.0</v>
      </c>
      <c r="D767" s="155">
        <v>12492.0</v>
      </c>
      <c r="E767" s="171">
        <v>0.5729166666666666</v>
      </c>
      <c r="F767" s="303" t="s">
        <v>929</v>
      </c>
      <c r="G767" s="172">
        <v>20836.0</v>
      </c>
      <c r="H767" s="172">
        <v>44609.0</v>
      </c>
      <c r="I767" s="155" t="s">
        <v>122</v>
      </c>
      <c r="J767" s="155" t="s">
        <v>92</v>
      </c>
      <c r="K767" s="155" t="s">
        <v>93</v>
      </c>
      <c r="L767" s="155" t="s">
        <v>137</v>
      </c>
      <c r="M767" s="155"/>
      <c r="N767" s="155" t="s">
        <v>90</v>
      </c>
      <c r="O767" s="155"/>
    </row>
    <row r="768" hidden="1">
      <c r="A768" s="155" t="str">
        <f t="shared" si="1"/>
        <v>1407144609</v>
      </c>
      <c r="B768" s="304">
        <v>635.0</v>
      </c>
      <c r="C768" s="287">
        <v>629.0</v>
      </c>
      <c r="D768" s="155">
        <v>14071.0</v>
      </c>
      <c r="E768" s="171">
        <v>0.5625</v>
      </c>
      <c r="F768" s="303" t="s">
        <v>928</v>
      </c>
      <c r="G768" s="172">
        <v>25236.0</v>
      </c>
      <c r="H768" s="172">
        <v>44609.0</v>
      </c>
      <c r="I768" s="155" t="s">
        <v>86</v>
      </c>
      <c r="J768" s="155" t="s">
        <v>92</v>
      </c>
      <c r="K768" s="155" t="s">
        <v>101</v>
      </c>
      <c r="L768" s="155" t="s">
        <v>308</v>
      </c>
      <c r="M768" s="155"/>
      <c r="N768" s="155" t="s">
        <v>90</v>
      </c>
      <c r="O768" s="155"/>
    </row>
    <row r="769" hidden="1">
      <c r="A769" s="155" t="str">
        <f t="shared" si="1"/>
        <v>1497844609</v>
      </c>
      <c r="B769" s="304">
        <v>639.0</v>
      </c>
      <c r="C769" s="287">
        <v>630.0</v>
      </c>
      <c r="D769" s="155">
        <v>14978.0</v>
      </c>
      <c r="E769" s="171">
        <v>0.5833333333333334</v>
      </c>
      <c r="F769" s="303" t="s">
        <v>930</v>
      </c>
      <c r="G769" s="172">
        <v>22798.0</v>
      </c>
      <c r="H769" s="172">
        <v>44609.0</v>
      </c>
      <c r="I769" s="155" t="s">
        <v>86</v>
      </c>
      <c r="J769" s="155" t="s">
        <v>87</v>
      </c>
      <c r="K769" s="155" t="s">
        <v>97</v>
      </c>
      <c r="L769" s="155" t="s">
        <v>174</v>
      </c>
      <c r="M769" s="155"/>
      <c r="N769" s="155" t="s">
        <v>90</v>
      </c>
      <c r="O769" s="155"/>
    </row>
    <row r="770" hidden="1">
      <c r="A770" s="155" t="str">
        <f t="shared" si="1"/>
        <v>1405444609</v>
      </c>
      <c r="B770" s="304">
        <v>640.0</v>
      </c>
      <c r="C770" s="287">
        <v>631.0</v>
      </c>
      <c r="D770" s="155">
        <v>14054.0</v>
      </c>
      <c r="E770" s="171">
        <v>0.5833333333333334</v>
      </c>
      <c r="F770" s="303" t="s">
        <v>931</v>
      </c>
      <c r="G770" s="172">
        <v>19098.0</v>
      </c>
      <c r="H770" s="172">
        <v>44609.0</v>
      </c>
      <c r="I770" s="155" t="s">
        <v>86</v>
      </c>
      <c r="J770" s="155" t="s">
        <v>92</v>
      </c>
      <c r="K770" s="155" t="s">
        <v>93</v>
      </c>
      <c r="L770" s="155" t="s">
        <v>164</v>
      </c>
      <c r="M770" s="155"/>
      <c r="N770" s="155" t="s">
        <v>90</v>
      </c>
      <c r="O770" s="155"/>
    </row>
    <row r="771" hidden="1">
      <c r="A771" s="155" t="str">
        <f t="shared" si="1"/>
        <v>1101144609</v>
      </c>
      <c r="B771" s="304">
        <v>638.0</v>
      </c>
      <c r="C771" s="287">
        <v>632.0</v>
      </c>
      <c r="D771" s="155">
        <v>11011.0</v>
      </c>
      <c r="E771" s="171">
        <v>0.5833333333333334</v>
      </c>
      <c r="F771" s="303" t="s">
        <v>932</v>
      </c>
      <c r="G771" s="172">
        <v>15419.0</v>
      </c>
      <c r="H771" s="172">
        <v>44609.0</v>
      </c>
      <c r="I771" s="155" t="s">
        <v>100</v>
      </c>
      <c r="J771" s="155" t="s">
        <v>87</v>
      </c>
      <c r="K771" s="155" t="s">
        <v>97</v>
      </c>
      <c r="L771" s="155" t="s">
        <v>102</v>
      </c>
      <c r="M771" s="155"/>
      <c r="N771" s="155" t="s">
        <v>103</v>
      </c>
      <c r="O771" s="155" t="s">
        <v>8748</v>
      </c>
    </row>
    <row r="772" hidden="1">
      <c r="A772" s="155" t="str">
        <f t="shared" si="1"/>
        <v>1124244609</v>
      </c>
      <c r="B772" s="304">
        <v>641.0</v>
      </c>
      <c r="C772" s="287">
        <v>633.0</v>
      </c>
      <c r="D772" s="155">
        <v>11242.0</v>
      </c>
      <c r="E772" s="171">
        <v>0.5833333333333334</v>
      </c>
      <c r="F772" s="303" t="s">
        <v>933</v>
      </c>
      <c r="G772" s="172">
        <v>24788.0</v>
      </c>
      <c r="H772" s="172">
        <v>44609.0</v>
      </c>
      <c r="I772" s="155" t="s">
        <v>129</v>
      </c>
      <c r="J772" s="155" t="s">
        <v>92</v>
      </c>
      <c r="K772" s="155" t="s">
        <v>93</v>
      </c>
      <c r="L772" s="155" t="s">
        <v>89</v>
      </c>
      <c r="M772" s="155"/>
      <c r="N772" s="155" t="s">
        <v>103</v>
      </c>
      <c r="O772" s="155"/>
    </row>
    <row r="773" hidden="1">
      <c r="A773" s="155" t="str">
        <f t="shared" si="1"/>
        <v>1018144609</v>
      </c>
      <c r="B773" s="304">
        <v>643.0</v>
      </c>
      <c r="C773" s="287">
        <v>634.0</v>
      </c>
      <c r="D773" s="155">
        <v>10181.0</v>
      </c>
      <c r="E773" s="171">
        <v>0.59375</v>
      </c>
      <c r="F773" s="303" t="s">
        <v>934</v>
      </c>
      <c r="G773" s="172">
        <v>13596.0</v>
      </c>
      <c r="H773" s="172">
        <v>44609.0</v>
      </c>
      <c r="I773" s="155" t="s">
        <v>86</v>
      </c>
      <c r="J773" s="155" t="s">
        <v>92</v>
      </c>
      <c r="K773" s="155" t="s">
        <v>93</v>
      </c>
      <c r="L773" s="303" t="s">
        <v>935</v>
      </c>
      <c r="M773" s="155"/>
      <c r="N773" s="155" t="s">
        <v>90</v>
      </c>
      <c r="O773" s="155"/>
    </row>
    <row r="774" hidden="1">
      <c r="A774" s="155" t="str">
        <f t="shared" si="1"/>
        <v>1166944609</v>
      </c>
      <c r="B774" s="304">
        <v>645.0</v>
      </c>
      <c r="C774" s="287">
        <v>635.0</v>
      </c>
      <c r="D774" s="155">
        <v>11669.0</v>
      </c>
      <c r="E774" s="171">
        <v>0.6145833333333334</v>
      </c>
      <c r="F774" s="303" t="s">
        <v>938</v>
      </c>
      <c r="G774" s="172">
        <v>21906.0</v>
      </c>
      <c r="H774" s="172">
        <v>44609.0</v>
      </c>
      <c r="I774" s="155" t="s">
        <v>129</v>
      </c>
      <c r="J774" s="155" t="s">
        <v>92</v>
      </c>
      <c r="K774" s="155" t="s">
        <v>101</v>
      </c>
      <c r="L774" s="155" t="s">
        <v>106</v>
      </c>
      <c r="M774" s="155"/>
      <c r="N774" s="155" t="s">
        <v>103</v>
      </c>
      <c r="O774" s="155" t="s">
        <v>8748</v>
      </c>
    </row>
    <row r="775" hidden="1">
      <c r="A775" s="155" t="str">
        <f t="shared" si="1"/>
        <v>1668744609</v>
      </c>
      <c r="B775" s="304">
        <v>642.0</v>
      </c>
      <c r="C775" s="287">
        <v>636.0</v>
      </c>
      <c r="D775" s="155">
        <v>16687.0</v>
      </c>
      <c r="E775" s="171">
        <v>0.59375</v>
      </c>
      <c r="F775" s="303" t="s">
        <v>936</v>
      </c>
      <c r="G775" s="172">
        <v>17055.0</v>
      </c>
      <c r="H775" s="172">
        <v>44609.0</v>
      </c>
      <c r="I775" s="155" t="s">
        <v>86</v>
      </c>
      <c r="J775" s="155" t="s">
        <v>92</v>
      </c>
      <c r="K775" s="155" t="s">
        <v>101</v>
      </c>
      <c r="L775" s="155" t="s">
        <v>147</v>
      </c>
      <c r="M775" s="155"/>
      <c r="N775" s="155" t="s">
        <v>90</v>
      </c>
      <c r="O775" s="155"/>
    </row>
    <row r="776" hidden="1">
      <c r="A776" s="155" t="str">
        <f t="shared" si="1"/>
        <v>1276744609</v>
      </c>
      <c r="B776" s="304">
        <v>650.0</v>
      </c>
      <c r="C776" s="287">
        <v>637.0</v>
      </c>
      <c r="D776" s="155">
        <v>12767.0</v>
      </c>
      <c r="E776" s="171">
        <v>0.6354166666666666</v>
      </c>
      <c r="F776" s="303" t="s">
        <v>943</v>
      </c>
      <c r="G776" s="172">
        <v>29651.0</v>
      </c>
      <c r="H776" s="172">
        <v>44609.0</v>
      </c>
      <c r="I776" s="155" t="s">
        <v>86</v>
      </c>
      <c r="J776" s="155" t="s">
        <v>92</v>
      </c>
      <c r="K776" s="155" t="s">
        <v>101</v>
      </c>
      <c r="L776" s="155" t="s">
        <v>98</v>
      </c>
      <c r="M776" s="155"/>
      <c r="N776" s="155" t="s">
        <v>90</v>
      </c>
      <c r="O776" s="155"/>
    </row>
    <row r="777" hidden="1">
      <c r="A777" s="155" t="str">
        <f t="shared" si="1"/>
        <v>1417644609</v>
      </c>
      <c r="B777" s="304">
        <v>649.0</v>
      </c>
      <c r="C777" s="287">
        <v>638.0</v>
      </c>
      <c r="D777" s="155">
        <v>14176.0</v>
      </c>
      <c r="E777" s="171">
        <v>0.625</v>
      </c>
      <c r="F777" s="303" t="s">
        <v>940</v>
      </c>
      <c r="G777" s="172">
        <v>25015.0</v>
      </c>
      <c r="H777" s="172">
        <v>44609.0</v>
      </c>
      <c r="I777" s="155" t="s">
        <v>86</v>
      </c>
      <c r="J777" s="155" t="s">
        <v>92</v>
      </c>
      <c r="K777" s="155" t="s">
        <v>93</v>
      </c>
      <c r="L777" s="155" t="s">
        <v>98</v>
      </c>
      <c r="M777" s="155"/>
      <c r="N777" s="155" t="s">
        <v>90</v>
      </c>
      <c r="O777" s="155"/>
    </row>
    <row r="778" hidden="1">
      <c r="A778" s="155" t="str">
        <f t="shared" si="1"/>
        <v>1236344609</v>
      </c>
      <c r="B778" s="304">
        <v>651.0</v>
      </c>
      <c r="C778" s="287">
        <v>639.0</v>
      </c>
      <c r="D778" s="155">
        <v>12363.0</v>
      </c>
      <c r="E778" s="171">
        <v>0.6354166666666666</v>
      </c>
      <c r="F778" s="303" t="s">
        <v>944</v>
      </c>
      <c r="G778" s="172">
        <v>23307.0</v>
      </c>
      <c r="H778" s="172">
        <v>44609.0</v>
      </c>
      <c r="I778" s="155" t="s">
        <v>86</v>
      </c>
      <c r="J778" s="155" t="s">
        <v>92</v>
      </c>
      <c r="K778" s="155" t="s">
        <v>93</v>
      </c>
      <c r="L778" s="155" t="s">
        <v>89</v>
      </c>
      <c r="M778" s="155"/>
      <c r="N778" s="155" t="s">
        <v>90</v>
      </c>
      <c r="O778" s="155"/>
    </row>
    <row r="779" hidden="1">
      <c r="A779" s="155" t="str">
        <f t="shared" si="1"/>
        <v>1504644609</v>
      </c>
      <c r="B779" s="304">
        <v>647.0</v>
      </c>
      <c r="C779" s="287">
        <v>640.0</v>
      </c>
      <c r="D779" s="155">
        <v>15046.0</v>
      </c>
      <c r="E779" s="171">
        <v>0.625</v>
      </c>
      <c r="F779" s="303" t="s">
        <v>941</v>
      </c>
      <c r="G779" s="172">
        <v>35872.0</v>
      </c>
      <c r="H779" s="172">
        <v>44609.0</v>
      </c>
      <c r="I779" s="155" t="s">
        <v>122</v>
      </c>
      <c r="J779" s="155" t="s">
        <v>87</v>
      </c>
      <c r="K779" s="155" t="s">
        <v>97</v>
      </c>
      <c r="L779" s="155" t="s">
        <v>189</v>
      </c>
      <c r="M779" s="155"/>
      <c r="N779" s="155" t="s">
        <v>90</v>
      </c>
      <c r="O779" s="155"/>
    </row>
    <row r="780" hidden="1">
      <c r="A780" s="155" t="str">
        <f t="shared" si="1"/>
        <v>1816344609</v>
      </c>
      <c r="B780" s="304">
        <v>646.0</v>
      </c>
      <c r="C780" s="287">
        <v>641.0</v>
      </c>
      <c r="D780" s="155">
        <v>18163.0</v>
      </c>
      <c r="E780" s="171">
        <v>0.6145833333333334</v>
      </c>
      <c r="F780" s="303" t="s">
        <v>939</v>
      </c>
      <c r="G780" s="172">
        <v>15402.0</v>
      </c>
      <c r="H780" s="172">
        <v>44609.0</v>
      </c>
      <c r="I780" s="155" t="s">
        <v>108</v>
      </c>
      <c r="J780" s="155" t="s">
        <v>87</v>
      </c>
      <c r="K780" s="155" t="s">
        <v>88</v>
      </c>
      <c r="L780" s="155" t="s">
        <v>131</v>
      </c>
      <c r="M780" s="155"/>
      <c r="N780" s="155" t="s">
        <v>103</v>
      </c>
      <c r="O780" s="155" t="s">
        <v>8748</v>
      </c>
    </row>
    <row r="781" hidden="1">
      <c r="A781" s="155" t="str">
        <f t="shared" si="1"/>
        <v>1712344609</v>
      </c>
      <c r="B781" s="304">
        <v>652.0</v>
      </c>
      <c r="C781" s="287">
        <v>642.0</v>
      </c>
      <c r="D781" s="155">
        <v>17123.0</v>
      </c>
      <c r="E781" s="171">
        <v>0.6458333333333334</v>
      </c>
      <c r="F781" s="303" t="s">
        <v>945</v>
      </c>
      <c r="G781" s="172">
        <v>20047.0</v>
      </c>
      <c r="H781" s="172">
        <v>44609.0</v>
      </c>
      <c r="I781" s="155" t="s">
        <v>100</v>
      </c>
      <c r="J781" s="155" t="s">
        <v>92</v>
      </c>
      <c r="K781" s="155" t="s">
        <v>93</v>
      </c>
      <c r="L781" s="155" t="s">
        <v>131</v>
      </c>
      <c r="M781" s="155"/>
      <c r="N781" s="155" t="s">
        <v>103</v>
      </c>
      <c r="O781" s="155" t="s">
        <v>8748</v>
      </c>
    </row>
    <row r="782" hidden="1">
      <c r="A782" s="155" t="str">
        <f t="shared" si="1"/>
        <v>1157144609</v>
      </c>
      <c r="B782" s="304">
        <v>644.0</v>
      </c>
      <c r="C782" s="287">
        <v>643.0</v>
      </c>
      <c r="D782" s="155">
        <v>11571.0</v>
      </c>
      <c r="E782" s="171">
        <v>0.6041666666666666</v>
      </c>
      <c r="F782" s="303" t="s">
        <v>937</v>
      </c>
      <c r="G782" s="172">
        <v>8669.0</v>
      </c>
      <c r="H782" s="172">
        <v>44609.0</v>
      </c>
      <c r="I782" s="155" t="s">
        <v>122</v>
      </c>
      <c r="J782" s="155" t="s">
        <v>92</v>
      </c>
      <c r="K782" s="155" t="s">
        <v>93</v>
      </c>
      <c r="L782" s="155" t="s">
        <v>89</v>
      </c>
      <c r="M782" s="155"/>
      <c r="N782" s="155" t="s">
        <v>90</v>
      </c>
      <c r="O782" s="155"/>
    </row>
    <row r="783" hidden="1">
      <c r="A783" s="155" t="str">
        <f t="shared" si="1"/>
        <v>1563744609</v>
      </c>
      <c r="B783" s="304">
        <v>648.0</v>
      </c>
      <c r="C783" s="287">
        <v>644.0</v>
      </c>
      <c r="D783" s="155">
        <v>15637.0</v>
      </c>
      <c r="E783" s="171">
        <v>0.625</v>
      </c>
      <c r="F783" s="303" t="s">
        <v>942</v>
      </c>
      <c r="G783" s="172">
        <v>25033.0</v>
      </c>
      <c r="H783" s="172">
        <v>44609.0</v>
      </c>
      <c r="I783" s="155" t="s">
        <v>86</v>
      </c>
      <c r="J783" s="155" t="s">
        <v>87</v>
      </c>
      <c r="K783" s="155" t="s">
        <v>97</v>
      </c>
      <c r="L783" s="155" t="s">
        <v>98</v>
      </c>
      <c r="M783" s="155"/>
      <c r="N783" s="155" t="s">
        <v>90</v>
      </c>
      <c r="O783" s="155"/>
    </row>
    <row r="784" hidden="1">
      <c r="A784" s="155" t="str">
        <f t="shared" si="1"/>
        <v>1772844610</v>
      </c>
      <c r="B784" s="304">
        <v>653.0</v>
      </c>
      <c r="C784" s="287">
        <v>645.0</v>
      </c>
      <c r="D784" s="155">
        <v>17728.0</v>
      </c>
      <c r="E784" s="171">
        <v>0.3020833333333333</v>
      </c>
      <c r="F784" s="303" t="s">
        <v>946</v>
      </c>
      <c r="G784" s="172">
        <v>16889.0</v>
      </c>
      <c r="H784" s="172">
        <v>44610.0</v>
      </c>
      <c r="I784" s="155" t="s">
        <v>122</v>
      </c>
      <c r="J784" s="155" t="s">
        <v>87</v>
      </c>
      <c r="K784" s="155" t="s">
        <v>97</v>
      </c>
      <c r="L784" s="155" t="s">
        <v>218</v>
      </c>
      <c r="M784" s="155"/>
      <c r="N784" s="155" t="s">
        <v>90</v>
      </c>
      <c r="O784" s="155"/>
    </row>
    <row r="785" hidden="1">
      <c r="A785" s="155" t="str">
        <f t="shared" si="1"/>
        <v>1719044610</v>
      </c>
      <c r="B785" s="304">
        <v>654.0</v>
      </c>
      <c r="C785" s="287">
        <v>646.0</v>
      </c>
      <c r="D785" s="155">
        <v>17190.0</v>
      </c>
      <c r="E785" s="171">
        <v>0.3229166666666667</v>
      </c>
      <c r="F785" s="303" t="s">
        <v>947</v>
      </c>
      <c r="G785" s="172">
        <v>19879.0</v>
      </c>
      <c r="H785" s="172">
        <v>44610.0</v>
      </c>
      <c r="I785" s="155" t="s">
        <v>86</v>
      </c>
      <c r="J785" s="155" t="s">
        <v>87</v>
      </c>
      <c r="K785" s="155" t="s">
        <v>88</v>
      </c>
      <c r="L785" s="155" t="s">
        <v>89</v>
      </c>
      <c r="M785" s="155"/>
      <c r="N785" s="155" t="s">
        <v>90</v>
      </c>
      <c r="O785" s="155"/>
    </row>
    <row r="786" hidden="1">
      <c r="A786" s="155" t="str">
        <f t="shared" si="1"/>
        <v>1208344610</v>
      </c>
      <c r="B786" s="304">
        <v>660.0</v>
      </c>
      <c r="C786" s="287">
        <v>647.0</v>
      </c>
      <c r="D786" s="155">
        <v>12083.0</v>
      </c>
      <c r="E786" s="171">
        <v>0.34375</v>
      </c>
      <c r="F786" s="303" t="s">
        <v>951</v>
      </c>
      <c r="G786" s="172">
        <v>22041.0</v>
      </c>
      <c r="H786" s="172">
        <v>44610.0</v>
      </c>
      <c r="I786" s="155" t="s">
        <v>86</v>
      </c>
      <c r="J786" s="155" t="s">
        <v>87</v>
      </c>
      <c r="K786" s="155" t="s">
        <v>97</v>
      </c>
      <c r="L786" s="155" t="s">
        <v>147</v>
      </c>
      <c r="M786" s="155"/>
      <c r="N786" s="155" t="s">
        <v>90</v>
      </c>
      <c r="O786" s="155"/>
    </row>
    <row r="787" hidden="1">
      <c r="A787" s="155" t="str">
        <f t="shared" si="1"/>
        <v>1728044610</v>
      </c>
      <c r="B787" s="304">
        <v>657.0</v>
      </c>
      <c r="C787" s="287">
        <v>648.0</v>
      </c>
      <c r="D787" s="155">
        <v>17280.0</v>
      </c>
      <c r="E787" s="171">
        <v>0.3333333333333333</v>
      </c>
      <c r="F787" s="303" t="s">
        <v>948</v>
      </c>
      <c r="G787" s="172">
        <v>29439.0</v>
      </c>
      <c r="H787" s="172">
        <v>44610.0</v>
      </c>
      <c r="I787" s="155" t="s">
        <v>86</v>
      </c>
      <c r="J787" s="155" t="s">
        <v>92</v>
      </c>
      <c r="K787" s="155" t="s">
        <v>101</v>
      </c>
      <c r="L787" s="155" t="s">
        <v>98</v>
      </c>
      <c r="M787" s="155"/>
      <c r="N787" s="155" t="s">
        <v>90</v>
      </c>
      <c r="O787" s="155"/>
    </row>
    <row r="788" hidden="1">
      <c r="A788" s="155" t="str">
        <f t="shared" si="1"/>
        <v>1029144610</v>
      </c>
      <c r="B788" s="304">
        <v>655.0</v>
      </c>
      <c r="C788" s="287">
        <v>649.0</v>
      </c>
      <c r="D788" s="155">
        <v>10291.0</v>
      </c>
      <c r="E788" s="171">
        <v>0.3333333333333333</v>
      </c>
      <c r="F788" s="303" t="s">
        <v>949</v>
      </c>
      <c r="G788" s="172">
        <v>20391.0</v>
      </c>
      <c r="H788" s="172">
        <v>44610.0</v>
      </c>
      <c r="I788" s="155" t="s">
        <v>122</v>
      </c>
      <c r="J788" s="155" t="s">
        <v>87</v>
      </c>
      <c r="K788" s="155" t="s">
        <v>88</v>
      </c>
      <c r="L788" s="155" t="s">
        <v>89</v>
      </c>
      <c r="M788" s="155"/>
      <c r="N788" s="155" t="s">
        <v>90</v>
      </c>
      <c r="O788" s="155"/>
    </row>
    <row r="789" hidden="1">
      <c r="A789" s="155" t="str">
        <f t="shared" si="1"/>
        <v>1401044610</v>
      </c>
      <c r="B789" s="304">
        <v>666.0</v>
      </c>
      <c r="C789" s="287">
        <v>650.0</v>
      </c>
      <c r="D789" s="155">
        <v>14010.0</v>
      </c>
      <c r="E789" s="171">
        <v>0.375</v>
      </c>
      <c r="F789" s="303" t="s">
        <v>958</v>
      </c>
      <c r="G789" s="172">
        <v>21325.0</v>
      </c>
      <c r="H789" s="172">
        <v>44610.0</v>
      </c>
      <c r="I789" s="155" t="s">
        <v>100</v>
      </c>
      <c r="J789" s="155" t="s">
        <v>92</v>
      </c>
      <c r="K789" s="155" t="s">
        <v>93</v>
      </c>
      <c r="L789" s="155" t="s">
        <v>192</v>
      </c>
      <c r="M789" s="155"/>
      <c r="N789" s="155" t="s">
        <v>103</v>
      </c>
      <c r="O789" s="155" t="s">
        <v>8748</v>
      </c>
    </row>
    <row r="790" hidden="1">
      <c r="A790" s="155" t="str">
        <f t="shared" si="1"/>
        <v>1604844610</v>
      </c>
      <c r="B790" s="304">
        <v>667.0</v>
      </c>
      <c r="C790" s="287">
        <v>651.0</v>
      </c>
      <c r="D790" s="155">
        <v>16048.0</v>
      </c>
      <c r="E790" s="171">
        <v>0.375</v>
      </c>
      <c r="F790" s="303" t="s">
        <v>959</v>
      </c>
      <c r="G790" s="172">
        <v>20964.0</v>
      </c>
      <c r="H790" s="172">
        <v>44610.0</v>
      </c>
      <c r="I790" s="155" t="s">
        <v>100</v>
      </c>
      <c r="J790" s="155" t="s">
        <v>92</v>
      </c>
      <c r="K790" s="155" t="s">
        <v>93</v>
      </c>
      <c r="L790" s="155" t="s">
        <v>224</v>
      </c>
      <c r="M790" s="155"/>
      <c r="N790" s="155" t="s">
        <v>103</v>
      </c>
      <c r="O790" s="155" t="s">
        <v>8748</v>
      </c>
    </row>
    <row r="791" hidden="1">
      <c r="A791" s="155" t="str">
        <f t="shared" si="1"/>
        <v>1746944610</v>
      </c>
      <c r="B791" s="304">
        <v>664.0</v>
      </c>
      <c r="C791" s="287">
        <v>652.0</v>
      </c>
      <c r="D791" s="155">
        <v>17469.0</v>
      </c>
      <c r="E791" s="171">
        <v>0.3645833333333333</v>
      </c>
      <c r="F791" s="303" t="s">
        <v>956</v>
      </c>
      <c r="G791" s="172">
        <v>24017.0</v>
      </c>
      <c r="H791" s="172">
        <v>44610.0</v>
      </c>
      <c r="I791" s="155" t="s">
        <v>86</v>
      </c>
      <c r="J791" s="155" t="s">
        <v>87</v>
      </c>
      <c r="K791" s="155" t="s">
        <v>97</v>
      </c>
      <c r="L791" s="155" t="s">
        <v>98</v>
      </c>
      <c r="M791" s="155"/>
      <c r="N791" s="155" t="s">
        <v>90</v>
      </c>
      <c r="O791" s="155"/>
    </row>
    <row r="792" hidden="1">
      <c r="A792" s="155" t="str">
        <f t="shared" si="1"/>
        <v>1112144610</v>
      </c>
      <c r="B792" s="304">
        <v>665.0</v>
      </c>
      <c r="C792" s="287">
        <v>653.0</v>
      </c>
      <c r="D792" s="155">
        <v>11121.0</v>
      </c>
      <c r="E792" s="171">
        <v>0.375</v>
      </c>
      <c r="F792" s="303" t="s">
        <v>960</v>
      </c>
      <c r="G792" s="172">
        <v>24534.0</v>
      </c>
      <c r="H792" s="172">
        <v>44610.0</v>
      </c>
      <c r="I792" s="155" t="s">
        <v>112</v>
      </c>
      <c r="J792" s="155" t="s">
        <v>87</v>
      </c>
      <c r="K792" s="155" t="s">
        <v>88</v>
      </c>
      <c r="L792" s="155" t="s">
        <v>113</v>
      </c>
      <c r="M792" s="155"/>
      <c r="N792" s="155" t="s">
        <v>103</v>
      </c>
      <c r="O792" s="155" t="s">
        <v>8748</v>
      </c>
    </row>
    <row r="793" hidden="1">
      <c r="A793" s="155" t="str">
        <f t="shared" si="1"/>
        <v>1535944610</v>
      </c>
      <c r="B793" s="304">
        <v>662.0</v>
      </c>
      <c r="C793" s="287">
        <v>654.0</v>
      </c>
      <c r="D793" s="155">
        <v>15359.0</v>
      </c>
      <c r="E793" s="171">
        <v>0.3541666666666667</v>
      </c>
      <c r="F793" s="303" t="s">
        <v>954</v>
      </c>
      <c r="G793" s="172">
        <v>29328.0</v>
      </c>
      <c r="H793" s="172">
        <v>44610.0</v>
      </c>
      <c r="I793" s="155" t="s">
        <v>122</v>
      </c>
      <c r="J793" s="155" t="s">
        <v>92</v>
      </c>
      <c r="K793" s="155" t="s">
        <v>101</v>
      </c>
      <c r="L793" s="155" t="s">
        <v>174</v>
      </c>
      <c r="M793" s="155"/>
      <c r="N793" s="155" t="s">
        <v>90</v>
      </c>
      <c r="O793" s="155"/>
    </row>
    <row r="794" hidden="1">
      <c r="A794" s="155" t="str">
        <f t="shared" si="1"/>
        <v>971844610</v>
      </c>
      <c r="B794" s="304">
        <v>663.0</v>
      </c>
      <c r="C794" s="287">
        <v>655.0</v>
      </c>
      <c r="D794" s="155">
        <v>9718.0</v>
      </c>
      <c r="E794" s="171">
        <v>0.3645833333333333</v>
      </c>
      <c r="F794" s="303" t="s">
        <v>957</v>
      </c>
      <c r="G794" s="172">
        <v>19657.0</v>
      </c>
      <c r="H794" s="172">
        <v>44610.0</v>
      </c>
      <c r="I794" s="155" t="s">
        <v>112</v>
      </c>
      <c r="J794" s="155" t="s">
        <v>87</v>
      </c>
      <c r="K794" s="155" t="s">
        <v>88</v>
      </c>
      <c r="L794" s="155" t="s">
        <v>102</v>
      </c>
      <c r="M794" s="155"/>
      <c r="N794" s="155" t="s">
        <v>103</v>
      </c>
      <c r="O794" s="155" t="s">
        <v>8748</v>
      </c>
    </row>
    <row r="795" hidden="1">
      <c r="A795" s="155" t="str">
        <f t="shared" si="1"/>
        <v>921244610</v>
      </c>
      <c r="B795" s="304">
        <v>670.0</v>
      </c>
      <c r="C795" s="287">
        <v>656.0</v>
      </c>
      <c r="D795" s="155">
        <v>9212.0</v>
      </c>
      <c r="E795" s="171">
        <v>0.3958333333333333</v>
      </c>
      <c r="F795" s="303" t="s">
        <v>962</v>
      </c>
      <c r="G795" s="172">
        <v>18834.0</v>
      </c>
      <c r="H795" s="172">
        <v>44610.0</v>
      </c>
      <c r="I795" s="155" t="s">
        <v>86</v>
      </c>
      <c r="J795" s="155" t="s">
        <v>87</v>
      </c>
      <c r="K795" s="155" t="s">
        <v>97</v>
      </c>
      <c r="L795" s="155" t="s">
        <v>182</v>
      </c>
      <c r="M795" s="155"/>
      <c r="N795" s="155" t="s">
        <v>90</v>
      </c>
      <c r="O795" s="155"/>
    </row>
    <row r="796" hidden="1">
      <c r="A796" s="155" t="str">
        <f t="shared" si="1"/>
        <v>1469544610</v>
      </c>
      <c r="B796" s="304">
        <v>669.0</v>
      </c>
      <c r="C796" s="287">
        <v>657.0</v>
      </c>
      <c r="D796" s="155">
        <v>14695.0</v>
      </c>
      <c r="E796" s="171">
        <v>0.3958333333333333</v>
      </c>
      <c r="F796" s="303" t="s">
        <v>963</v>
      </c>
      <c r="G796" s="172">
        <v>20258.0</v>
      </c>
      <c r="H796" s="172">
        <v>44610.0</v>
      </c>
      <c r="I796" s="155" t="s">
        <v>112</v>
      </c>
      <c r="J796" s="155" t="s">
        <v>92</v>
      </c>
      <c r="K796" s="155" t="s">
        <v>93</v>
      </c>
      <c r="L796" s="155" t="s">
        <v>135</v>
      </c>
      <c r="M796" s="155"/>
      <c r="N796" s="155" t="s">
        <v>103</v>
      </c>
      <c r="O796" s="155" t="s">
        <v>8748</v>
      </c>
    </row>
    <row r="797" hidden="1">
      <c r="A797" s="155" t="str">
        <f t="shared" si="1"/>
        <v>1396744610</v>
      </c>
      <c r="B797" s="304">
        <v>661.0</v>
      </c>
      <c r="C797" s="287">
        <v>658.0</v>
      </c>
      <c r="D797" s="155">
        <v>13967.0</v>
      </c>
      <c r="E797" s="171">
        <v>0.3541666666666667</v>
      </c>
      <c r="F797" s="303" t="s">
        <v>955</v>
      </c>
      <c r="G797" s="172">
        <v>16308.0</v>
      </c>
      <c r="H797" s="172">
        <v>44610.0</v>
      </c>
      <c r="I797" s="155" t="s">
        <v>100</v>
      </c>
      <c r="J797" s="155" t="s">
        <v>92</v>
      </c>
      <c r="K797" s="155" t="s">
        <v>93</v>
      </c>
      <c r="L797" s="155" t="s">
        <v>192</v>
      </c>
      <c r="M797" s="155"/>
      <c r="N797" s="155" t="s">
        <v>103</v>
      </c>
      <c r="O797" s="155" t="s">
        <v>8748</v>
      </c>
    </row>
    <row r="798" hidden="1">
      <c r="A798" s="155" t="str">
        <f t="shared" si="1"/>
        <v>1576344610</v>
      </c>
      <c r="B798" s="304">
        <v>658.0</v>
      </c>
      <c r="C798" s="287">
        <v>659.0</v>
      </c>
      <c r="D798" s="155">
        <v>15763.0</v>
      </c>
      <c r="E798" s="171">
        <v>0.34375</v>
      </c>
      <c r="F798" s="303" t="s">
        <v>952</v>
      </c>
      <c r="G798" s="172">
        <v>23818.0</v>
      </c>
      <c r="H798" s="172">
        <v>44610.0</v>
      </c>
      <c r="I798" s="155" t="s">
        <v>122</v>
      </c>
      <c r="J798" s="155" t="s">
        <v>92</v>
      </c>
      <c r="K798" s="155" t="s">
        <v>93</v>
      </c>
      <c r="L798" s="155" t="s">
        <v>758</v>
      </c>
      <c r="M798" s="155"/>
      <c r="N798" s="155" t="s">
        <v>90</v>
      </c>
      <c r="O798" s="155"/>
    </row>
    <row r="799" hidden="1">
      <c r="A799" s="155" t="str">
        <f t="shared" si="1"/>
        <v>1568444610</v>
      </c>
      <c r="B799" s="304">
        <v>656.0</v>
      </c>
      <c r="C799" s="287">
        <v>660.0</v>
      </c>
      <c r="D799" s="155">
        <v>15684.0</v>
      </c>
      <c r="E799" s="171">
        <v>0.3333333333333333</v>
      </c>
      <c r="F799" s="303" t="s">
        <v>950</v>
      </c>
      <c r="G799" s="172">
        <v>29785.0</v>
      </c>
      <c r="H799" s="172">
        <v>44610.0</v>
      </c>
      <c r="I799" s="155" t="s">
        <v>112</v>
      </c>
      <c r="J799" s="155" t="s">
        <v>92</v>
      </c>
      <c r="K799" s="155" t="s">
        <v>93</v>
      </c>
      <c r="L799" s="155" t="s">
        <v>106</v>
      </c>
      <c r="M799" s="155"/>
      <c r="N799" s="155" t="s">
        <v>103</v>
      </c>
      <c r="O799" s="155" t="s">
        <v>8748</v>
      </c>
    </row>
    <row r="800" hidden="1">
      <c r="A800" s="155" t="str">
        <f t="shared" si="1"/>
        <v>1090644610</v>
      </c>
      <c r="B800" s="304">
        <v>659.0</v>
      </c>
      <c r="C800" s="287">
        <v>661.0</v>
      </c>
      <c r="D800" s="155">
        <v>10906.0</v>
      </c>
      <c r="E800" s="171">
        <v>0.34375</v>
      </c>
      <c r="F800" s="303" t="s">
        <v>953</v>
      </c>
      <c r="G800" s="172">
        <v>30712.0</v>
      </c>
      <c r="H800" s="172">
        <v>44610.0</v>
      </c>
      <c r="I800" s="155" t="s">
        <v>100</v>
      </c>
      <c r="J800" s="155" t="s">
        <v>92</v>
      </c>
      <c r="K800" s="155" t="s">
        <v>101</v>
      </c>
      <c r="L800" s="155" t="s">
        <v>102</v>
      </c>
      <c r="M800" s="155"/>
      <c r="N800" s="155" t="s">
        <v>103</v>
      </c>
      <c r="O800" s="155" t="s">
        <v>8748</v>
      </c>
    </row>
    <row r="801" hidden="1">
      <c r="A801" s="155" t="str">
        <f t="shared" si="1"/>
        <v>1731244610</v>
      </c>
      <c r="B801" s="304">
        <v>668.0</v>
      </c>
      <c r="C801" s="287">
        <v>662.0</v>
      </c>
      <c r="D801" s="155">
        <v>17312.0</v>
      </c>
      <c r="E801" s="171">
        <v>0.375</v>
      </c>
      <c r="F801" s="303" t="s">
        <v>961</v>
      </c>
      <c r="G801" s="172">
        <v>26135.0</v>
      </c>
      <c r="H801" s="172">
        <v>44610.0</v>
      </c>
      <c r="I801" s="155" t="s">
        <v>86</v>
      </c>
      <c r="J801" s="155" t="s">
        <v>92</v>
      </c>
      <c r="K801" s="155" t="s">
        <v>101</v>
      </c>
      <c r="L801" s="155" t="s">
        <v>179</v>
      </c>
      <c r="M801" s="155"/>
      <c r="N801" s="155" t="s">
        <v>90</v>
      </c>
      <c r="O801" s="155"/>
    </row>
    <row r="802" hidden="1">
      <c r="A802" s="155" t="str">
        <f t="shared" si="1"/>
        <v>1622344610</v>
      </c>
      <c r="B802" s="304">
        <v>675.0</v>
      </c>
      <c r="C802" s="287">
        <v>663.0</v>
      </c>
      <c r="D802" s="155">
        <v>16223.0</v>
      </c>
      <c r="E802" s="171">
        <v>0.40625</v>
      </c>
      <c r="F802" s="303" t="s">
        <v>964</v>
      </c>
      <c r="G802" s="172">
        <v>20569.0</v>
      </c>
      <c r="H802" s="172">
        <v>44610.0</v>
      </c>
      <c r="I802" s="155" t="s">
        <v>86</v>
      </c>
      <c r="J802" s="155" t="s">
        <v>87</v>
      </c>
      <c r="K802" s="155" t="s">
        <v>97</v>
      </c>
      <c r="L802" s="155" t="s">
        <v>335</v>
      </c>
      <c r="M802" s="155"/>
      <c r="N802" s="155" t="s">
        <v>90</v>
      </c>
      <c r="O802" s="155"/>
    </row>
    <row r="803" hidden="1">
      <c r="A803" s="155" t="str">
        <f t="shared" si="1"/>
        <v>1316044610</v>
      </c>
      <c r="B803" s="304">
        <v>671.0</v>
      </c>
      <c r="C803" s="287">
        <v>664.0</v>
      </c>
      <c r="D803" s="155">
        <v>13160.0</v>
      </c>
      <c r="E803" s="171">
        <v>0.40625</v>
      </c>
      <c r="F803" s="303" t="s">
        <v>965</v>
      </c>
      <c r="G803" s="172">
        <v>16977.0</v>
      </c>
      <c r="H803" s="172">
        <v>44610.0</v>
      </c>
      <c r="I803" s="155" t="s">
        <v>112</v>
      </c>
      <c r="J803" s="155" t="s">
        <v>87</v>
      </c>
      <c r="K803" s="155" t="s">
        <v>88</v>
      </c>
      <c r="L803" s="155" t="s">
        <v>119</v>
      </c>
      <c r="M803" s="155"/>
      <c r="N803" s="155" t="s">
        <v>103</v>
      </c>
      <c r="O803" s="155" t="s">
        <v>8748</v>
      </c>
    </row>
    <row r="804" hidden="1">
      <c r="A804" s="155" t="str">
        <f t="shared" si="1"/>
        <v>1060644610</v>
      </c>
      <c r="B804" s="304">
        <v>673.0</v>
      </c>
      <c r="C804" s="287">
        <v>665.0</v>
      </c>
      <c r="D804" s="155">
        <v>10606.0</v>
      </c>
      <c r="E804" s="171">
        <v>0.40625</v>
      </c>
      <c r="F804" s="303" t="s">
        <v>966</v>
      </c>
      <c r="G804" s="172">
        <v>22291.0</v>
      </c>
      <c r="H804" s="172">
        <v>44610.0</v>
      </c>
      <c r="I804" s="155" t="s">
        <v>86</v>
      </c>
      <c r="J804" s="155" t="s">
        <v>92</v>
      </c>
      <c r="K804" s="155" t="s">
        <v>101</v>
      </c>
      <c r="L804" s="155" t="s">
        <v>89</v>
      </c>
      <c r="M804" s="155"/>
      <c r="N804" s="155" t="s">
        <v>90</v>
      </c>
      <c r="O804" s="155"/>
    </row>
    <row r="805" hidden="1">
      <c r="A805" s="155" t="str">
        <f t="shared" si="1"/>
        <v>1247344610</v>
      </c>
      <c r="B805" s="304">
        <v>672.0</v>
      </c>
      <c r="C805" s="287">
        <v>666.0</v>
      </c>
      <c r="D805" s="155">
        <v>12473.0</v>
      </c>
      <c r="E805" s="171">
        <v>0.40625</v>
      </c>
      <c r="F805" s="303" t="s">
        <v>967</v>
      </c>
      <c r="G805" s="172">
        <v>23807.0</v>
      </c>
      <c r="H805" s="172">
        <v>44610.0</v>
      </c>
      <c r="I805" s="155" t="s">
        <v>86</v>
      </c>
      <c r="J805" s="155" t="s">
        <v>92</v>
      </c>
      <c r="K805" s="155" t="s">
        <v>93</v>
      </c>
      <c r="L805" s="155" t="s">
        <v>164</v>
      </c>
      <c r="M805" s="155"/>
      <c r="N805" s="155" t="s">
        <v>90</v>
      </c>
      <c r="O805" s="155"/>
    </row>
    <row r="806" hidden="1">
      <c r="A806" s="155" t="str">
        <f t="shared" si="1"/>
        <v>1600344610</v>
      </c>
      <c r="B806" s="304">
        <v>674.0</v>
      </c>
      <c r="C806" s="287">
        <v>667.0</v>
      </c>
      <c r="D806" s="155">
        <v>16003.0</v>
      </c>
      <c r="E806" s="171">
        <v>0.40625</v>
      </c>
      <c r="F806" s="303" t="s">
        <v>968</v>
      </c>
      <c r="G806" s="172">
        <v>25541.0</v>
      </c>
      <c r="H806" s="172">
        <v>44610.0</v>
      </c>
      <c r="I806" s="155" t="s">
        <v>100</v>
      </c>
      <c r="J806" s="155" t="s">
        <v>92</v>
      </c>
      <c r="K806" s="155" t="s">
        <v>101</v>
      </c>
      <c r="L806" s="155" t="s">
        <v>106</v>
      </c>
      <c r="M806" s="155"/>
      <c r="N806" s="155" t="s">
        <v>103</v>
      </c>
      <c r="O806" s="155" t="s">
        <v>8748</v>
      </c>
    </row>
    <row r="807" hidden="1">
      <c r="A807" s="155" t="str">
        <f t="shared" si="1"/>
        <v>1512644610</v>
      </c>
      <c r="B807" s="304">
        <v>677.0</v>
      </c>
      <c r="C807" s="287">
        <v>668.0</v>
      </c>
      <c r="D807" s="155">
        <v>15126.0</v>
      </c>
      <c r="E807" s="171">
        <v>0.4166666666666667</v>
      </c>
      <c r="F807" s="303" t="s">
        <v>969</v>
      </c>
      <c r="G807" s="172">
        <v>23561.0</v>
      </c>
      <c r="H807" s="172">
        <v>44610.0</v>
      </c>
      <c r="I807" s="155" t="s">
        <v>112</v>
      </c>
      <c r="J807" s="155" t="s">
        <v>92</v>
      </c>
      <c r="K807" s="155" t="s">
        <v>93</v>
      </c>
      <c r="L807" s="155" t="s">
        <v>106</v>
      </c>
      <c r="M807" s="155"/>
      <c r="N807" s="155" t="s">
        <v>103</v>
      </c>
      <c r="O807" s="155" t="s">
        <v>8748</v>
      </c>
    </row>
    <row r="808" hidden="1">
      <c r="A808" s="155" t="str">
        <f t="shared" si="1"/>
        <v>1719544610</v>
      </c>
      <c r="B808" s="304">
        <v>678.0</v>
      </c>
      <c r="C808" s="287">
        <v>669.0</v>
      </c>
      <c r="D808" s="155">
        <v>17195.0</v>
      </c>
      <c r="E808" s="171">
        <v>0.4166666666666667</v>
      </c>
      <c r="F808" s="303" t="s">
        <v>970</v>
      </c>
      <c r="G808" s="172">
        <v>23337.0</v>
      </c>
      <c r="H808" s="172">
        <v>44610.0</v>
      </c>
      <c r="I808" s="155" t="s">
        <v>112</v>
      </c>
      <c r="J808" s="155" t="s">
        <v>87</v>
      </c>
      <c r="K808" s="155" t="s">
        <v>97</v>
      </c>
      <c r="L808" s="155" t="s">
        <v>106</v>
      </c>
      <c r="M808" s="155"/>
      <c r="N808" s="155" t="s">
        <v>253</v>
      </c>
      <c r="O808" s="155" t="s">
        <v>8748</v>
      </c>
    </row>
    <row r="809" hidden="1">
      <c r="A809" s="155" t="str">
        <f t="shared" si="1"/>
        <v>1599844610</v>
      </c>
      <c r="B809" s="304">
        <v>676.0</v>
      </c>
      <c r="C809" s="287">
        <v>670.0</v>
      </c>
      <c r="D809" s="155">
        <v>15998.0</v>
      </c>
      <c r="E809" s="171">
        <v>0.4166666666666667</v>
      </c>
      <c r="F809" s="303" t="s">
        <v>971</v>
      </c>
      <c r="G809" s="172">
        <v>19064.0</v>
      </c>
      <c r="H809" s="172">
        <v>44610.0</v>
      </c>
      <c r="I809" s="155" t="s">
        <v>122</v>
      </c>
      <c r="J809" s="155" t="s">
        <v>87</v>
      </c>
      <c r="K809" s="155" t="s">
        <v>88</v>
      </c>
      <c r="L809" s="155" t="s">
        <v>89</v>
      </c>
      <c r="M809" s="155"/>
      <c r="N809" s="155" t="s">
        <v>90</v>
      </c>
      <c r="O809" s="155"/>
    </row>
    <row r="810" hidden="1">
      <c r="A810" s="155" t="str">
        <f t="shared" si="1"/>
        <v>1236044610</v>
      </c>
      <c r="B810" s="304">
        <v>688.0</v>
      </c>
      <c r="C810" s="287">
        <v>671.0</v>
      </c>
      <c r="D810" s="155">
        <v>12360.0</v>
      </c>
      <c r="E810" s="171">
        <v>0.4583333333333333</v>
      </c>
      <c r="F810" s="303" t="s">
        <v>979</v>
      </c>
      <c r="G810" s="172">
        <v>27366.0</v>
      </c>
      <c r="H810" s="172">
        <v>44610.0</v>
      </c>
      <c r="I810" s="155" t="s">
        <v>100</v>
      </c>
      <c r="J810" s="155" t="s">
        <v>92</v>
      </c>
      <c r="K810" s="155" t="s">
        <v>101</v>
      </c>
      <c r="L810" s="155" t="s">
        <v>113</v>
      </c>
      <c r="M810" s="155"/>
      <c r="N810" s="155" t="s">
        <v>103</v>
      </c>
      <c r="O810" s="155" t="s">
        <v>8748</v>
      </c>
    </row>
    <row r="811" hidden="1">
      <c r="A811" s="155" t="str">
        <f t="shared" si="1"/>
        <v>1343644610</v>
      </c>
      <c r="B811" s="304">
        <v>680.0</v>
      </c>
      <c r="C811" s="287">
        <v>672.0</v>
      </c>
      <c r="D811" s="155">
        <v>13436.0</v>
      </c>
      <c r="E811" s="171">
        <v>0.4375</v>
      </c>
      <c r="F811" s="303" t="s">
        <v>973</v>
      </c>
      <c r="G811" s="172">
        <v>12775.0</v>
      </c>
      <c r="H811" s="172">
        <v>44610.0</v>
      </c>
      <c r="I811" s="155" t="s">
        <v>86</v>
      </c>
      <c r="J811" s="155" t="s">
        <v>87</v>
      </c>
      <c r="K811" s="155" t="s">
        <v>88</v>
      </c>
      <c r="L811" s="155" t="s">
        <v>89</v>
      </c>
      <c r="M811" s="155"/>
      <c r="N811" s="155" t="s">
        <v>90</v>
      </c>
      <c r="O811" s="155"/>
    </row>
    <row r="812" hidden="1">
      <c r="A812" s="155" t="str">
        <f t="shared" si="1"/>
        <v>1714644610</v>
      </c>
      <c r="B812" s="304">
        <v>682.0</v>
      </c>
      <c r="C812" s="287">
        <v>673.0</v>
      </c>
      <c r="D812" s="155">
        <v>17146.0</v>
      </c>
      <c r="E812" s="171">
        <v>0.4375</v>
      </c>
      <c r="F812" s="303" t="s">
        <v>974</v>
      </c>
      <c r="G812" s="172">
        <v>20905.0</v>
      </c>
      <c r="H812" s="172">
        <v>44610.0</v>
      </c>
      <c r="I812" s="155" t="s">
        <v>86</v>
      </c>
      <c r="J812" s="155" t="s">
        <v>87</v>
      </c>
      <c r="K812" s="155" t="s">
        <v>97</v>
      </c>
      <c r="L812" s="155" t="s">
        <v>975</v>
      </c>
      <c r="M812" s="155"/>
      <c r="N812" s="155" t="s">
        <v>90</v>
      </c>
      <c r="O812" s="155"/>
    </row>
    <row r="813" hidden="1">
      <c r="A813" s="155" t="str">
        <f t="shared" si="1"/>
        <v>1725944610</v>
      </c>
      <c r="B813" s="304">
        <v>679.0</v>
      </c>
      <c r="C813" s="287">
        <v>674.0</v>
      </c>
      <c r="D813" s="155">
        <v>17259.0</v>
      </c>
      <c r="E813" s="171">
        <v>0.4166666666666667</v>
      </c>
      <c r="F813" s="303" t="s">
        <v>972</v>
      </c>
      <c r="G813" s="172">
        <v>30466.0</v>
      </c>
      <c r="H813" s="172">
        <v>44610.0</v>
      </c>
      <c r="I813" s="155" t="s">
        <v>122</v>
      </c>
      <c r="J813" s="155" t="s">
        <v>92</v>
      </c>
      <c r="K813" s="155" t="s">
        <v>101</v>
      </c>
      <c r="L813" s="155" t="s">
        <v>147</v>
      </c>
      <c r="M813" s="155"/>
      <c r="N813" s="155" t="s">
        <v>90</v>
      </c>
      <c r="O813" s="155"/>
    </row>
    <row r="814" hidden="1">
      <c r="A814" s="155" t="str">
        <f t="shared" si="1"/>
        <v>1591444610</v>
      </c>
      <c r="B814" s="304">
        <v>683.0</v>
      </c>
      <c r="C814" s="287">
        <v>675.0</v>
      </c>
      <c r="D814" s="155">
        <v>15914.0</v>
      </c>
      <c r="E814" s="171">
        <v>0.4479166666666667</v>
      </c>
      <c r="F814" s="303" t="s">
        <v>977</v>
      </c>
      <c r="G814" s="172">
        <v>21149.0</v>
      </c>
      <c r="H814" s="172">
        <v>44610.0</v>
      </c>
      <c r="I814" s="155" t="s">
        <v>122</v>
      </c>
      <c r="J814" s="155" t="s">
        <v>92</v>
      </c>
      <c r="K814" s="155" t="s">
        <v>93</v>
      </c>
      <c r="L814" s="155" t="s">
        <v>174</v>
      </c>
      <c r="M814" s="155"/>
      <c r="N814" s="155" t="s">
        <v>90</v>
      </c>
      <c r="O814" s="155"/>
    </row>
    <row r="815" hidden="1">
      <c r="A815" s="155" t="str">
        <f t="shared" si="1"/>
        <v>1179844610</v>
      </c>
      <c r="B815" s="304">
        <v>687.0</v>
      </c>
      <c r="C815" s="287">
        <v>676.0</v>
      </c>
      <c r="D815" s="155">
        <v>11798.0</v>
      </c>
      <c r="E815" s="171">
        <v>0.4583333333333333</v>
      </c>
      <c r="F815" s="303" t="s">
        <v>980</v>
      </c>
      <c r="G815" s="172">
        <v>16818.0</v>
      </c>
      <c r="H815" s="172">
        <v>44610.0</v>
      </c>
      <c r="I815" s="155" t="s">
        <v>100</v>
      </c>
      <c r="J815" s="155" t="s">
        <v>92</v>
      </c>
      <c r="K815" s="155" t="s">
        <v>93</v>
      </c>
      <c r="L815" s="155" t="s">
        <v>102</v>
      </c>
      <c r="M815" s="155"/>
      <c r="N815" s="155" t="s">
        <v>103</v>
      </c>
      <c r="O815" s="155" t="s">
        <v>8748</v>
      </c>
    </row>
    <row r="816" hidden="1">
      <c r="A816" s="155" t="str">
        <f t="shared" si="1"/>
        <v>997644610</v>
      </c>
      <c r="B816" s="304">
        <v>691.0</v>
      </c>
      <c r="C816" s="287">
        <v>677.0</v>
      </c>
      <c r="D816" s="155">
        <v>9976.0</v>
      </c>
      <c r="E816" s="171">
        <v>0.46875</v>
      </c>
      <c r="F816" s="303" t="s">
        <v>985</v>
      </c>
      <c r="G816" s="172">
        <v>19321.0</v>
      </c>
      <c r="H816" s="172">
        <v>44610.0</v>
      </c>
      <c r="I816" s="155" t="s">
        <v>86</v>
      </c>
      <c r="J816" s="155" t="s">
        <v>87</v>
      </c>
      <c r="K816" s="155" t="s">
        <v>88</v>
      </c>
      <c r="L816" s="155" t="s">
        <v>89</v>
      </c>
      <c r="M816" s="155"/>
      <c r="N816" s="155" t="s">
        <v>90</v>
      </c>
      <c r="O816" s="155"/>
    </row>
    <row r="817" hidden="1">
      <c r="A817" s="155" t="str">
        <f t="shared" si="1"/>
        <v>1696844610</v>
      </c>
      <c r="B817" s="304">
        <v>684.0</v>
      </c>
      <c r="C817" s="287">
        <v>678.0</v>
      </c>
      <c r="D817" s="183">
        <v>16968.0</v>
      </c>
      <c r="E817" s="171">
        <v>0.4479166666666667</v>
      </c>
      <c r="F817" s="303" t="s">
        <v>978</v>
      </c>
      <c r="G817" s="172">
        <v>17193.0</v>
      </c>
      <c r="H817" s="172">
        <v>44610.0</v>
      </c>
      <c r="I817" s="155" t="s">
        <v>86</v>
      </c>
      <c r="J817" s="155" t="s">
        <v>87</v>
      </c>
      <c r="K817" s="155" t="s">
        <v>97</v>
      </c>
      <c r="L817" s="155" t="s">
        <v>186</v>
      </c>
      <c r="M817" s="155"/>
      <c r="N817" s="155" t="s">
        <v>90</v>
      </c>
      <c r="O817" s="155"/>
    </row>
    <row r="818" hidden="1">
      <c r="A818" s="155" t="str">
        <f t="shared" si="1"/>
        <v>1509744610</v>
      </c>
      <c r="B818" s="304">
        <v>690.0</v>
      </c>
      <c r="C818" s="287">
        <v>679.0</v>
      </c>
      <c r="D818" s="155">
        <v>15097.0</v>
      </c>
      <c r="E818" s="171">
        <v>0.4583333333333333</v>
      </c>
      <c r="F818" s="303" t="s">
        <v>981</v>
      </c>
      <c r="G818" s="172">
        <v>35193.0</v>
      </c>
      <c r="H818" s="172">
        <v>44610.0</v>
      </c>
      <c r="I818" s="155" t="s">
        <v>86</v>
      </c>
      <c r="J818" s="155" t="s">
        <v>87</v>
      </c>
      <c r="K818" s="155" t="s">
        <v>97</v>
      </c>
      <c r="L818" s="155" t="s">
        <v>147</v>
      </c>
      <c r="M818" s="155"/>
      <c r="N818" s="155" t="s">
        <v>90</v>
      </c>
      <c r="O818" s="155"/>
    </row>
    <row r="819" hidden="1">
      <c r="A819" s="155" t="str">
        <f t="shared" si="1"/>
        <v>1221244610</v>
      </c>
      <c r="B819" s="304">
        <v>689.0</v>
      </c>
      <c r="C819" s="287">
        <v>680.0</v>
      </c>
      <c r="D819" s="155">
        <v>12212.0</v>
      </c>
      <c r="E819" s="171">
        <v>0.4583333333333333</v>
      </c>
      <c r="F819" s="303" t="s">
        <v>982</v>
      </c>
      <c r="G819" s="172">
        <v>19493.0</v>
      </c>
      <c r="H819" s="172">
        <v>44610.0</v>
      </c>
      <c r="I819" s="155" t="s">
        <v>100</v>
      </c>
      <c r="J819" s="155" t="s">
        <v>92</v>
      </c>
      <c r="K819" s="155" t="s">
        <v>101</v>
      </c>
      <c r="L819" s="155" t="s">
        <v>113</v>
      </c>
      <c r="M819" s="155"/>
      <c r="N819" s="155" t="s">
        <v>103</v>
      </c>
      <c r="O819" s="155" t="s">
        <v>8748</v>
      </c>
    </row>
    <row r="820" hidden="1">
      <c r="A820" s="155" t="str">
        <f t="shared" si="1"/>
        <v>1376844610</v>
      </c>
      <c r="B820" s="304">
        <v>685.0</v>
      </c>
      <c r="C820" s="287">
        <v>681.0</v>
      </c>
      <c r="D820" s="155">
        <v>13768.0</v>
      </c>
      <c r="E820" s="171">
        <v>0.4583333333333333</v>
      </c>
      <c r="F820" s="303" t="s">
        <v>983</v>
      </c>
      <c r="G820" s="172">
        <v>14281.0</v>
      </c>
      <c r="H820" s="172">
        <v>44610.0</v>
      </c>
      <c r="I820" s="155" t="s">
        <v>100</v>
      </c>
      <c r="J820" s="155" t="s">
        <v>87</v>
      </c>
      <c r="K820" s="155" t="s">
        <v>88</v>
      </c>
      <c r="L820" s="155" t="s">
        <v>102</v>
      </c>
      <c r="M820" s="155"/>
      <c r="N820" s="155" t="s">
        <v>103</v>
      </c>
      <c r="O820" s="155" t="s">
        <v>8748</v>
      </c>
    </row>
    <row r="821" hidden="1">
      <c r="A821" s="155" t="str">
        <f t="shared" si="1"/>
        <v>1250844610</v>
      </c>
      <c r="B821" s="304">
        <v>686.0</v>
      </c>
      <c r="C821" s="287">
        <v>682.0</v>
      </c>
      <c r="D821" s="155">
        <v>12508.0</v>
      </c>
      <c r="E821" s="171">
        <v>0.4583333333333333</v>
      </c>
      <c r="F821" s="303" t="s">
        <v>984</v>
      </c>
      <c r="G821" s="172">
        <v>18129.0</v>
      </c>
      <c r="H821" s="172">
        <v>44610.0</v>
      </c>
      <c r="I821" s="155" t="s">
        <v>100</v>
      </c>
      <c r="J821" s="155" t="s">
        <v>87</v>
      </c>
      <c r="K821" s="155" t="s">
        <v>88</v>
      </c>
      <c r="L821" s="155" t="s">
        <v>113</v>
      </c>
      <c r="M821" s="155"/>
      <c r="N821" s="155" t="s">
        <v>103</v>
      </c>
      <c r="O821" s="155" t="s">
        <v>8748</v>
      </c>
    </row>
    <row r="822" hidden="1">
      <c r="A822" s="155" t="str">
        <f t="shared" si="1"/>
        <v>1716844610</v>
      </c>
      <c r="B822" s="304">
        <v>693.0</v>
      </c>
      <c r="C822" s="287">
        <v>683.0</v>
      </c>
      <c r="D822" s="155">
        <v>17168.0</v>
      </c>
      <c r="E822" s="171">
        <v>0.4791666666666667</v>
      </c>
      <c r="F822" s="303" t="s">
        <v>986</v>
      </c>
      <c r="G822" s="172">
        <v>27344.0</v>
      </c>
      <c r="H822" s="172">
        <v>44610.0</v>
      </c>
      <c r="I822" s="155" t="s">
        <v>122</v>
      </c>
      <c r="J822" s="155" t="s">
        <v>87</v>
      </c>
      <c r="K822" s="155" t="s">
        <v>97</v>
      </c>
      <c r="L822" s="155" t="s">
        <v>242</v>
      </c>
      <c r="M822" s="155"/>
      <c r="N822" s="155" t="s">
        <v>90</v>
      </c>
      <c r="O822" s="155"/>
    </row>
    <row r="823" hidden="1">
      <c r="A823" s="155" t="str">
        <f t="shared" si="1"/>
        <v>979344610</v>
      </c>
      <c r="B823" s="304">
        <v>681.0</v>
      </c>
      <c r="C823" s="287">
        <v>684.0</v>
      </c>
      <c r="D823" s="155">
        <v>9793.0</v>
      </c>
      <c r="E823" s="171">
        <v>0.4375</v>
      </c>
      <c r="F823" s="303" t="s">
        <v>976</v>
      </c>
      <c r="G823" s="172">
        <v>9749.0</v>
      </c>
      <c r="H823" s="172">
        <v>44610.0</v>
      </c>
      <c r="I823" s="155" t="s">
        <v>129</v>
      </c>
      <c r="J823" s="155" t="s">
        <v>92</v>
      </c>
      <c r="K823" s="155" t="s">
        <v>101</v>
      </c>
      <c r="L823" s="155" t="s">
        <v>89</v>
      </c>
      <c r="M823" s="155"/>
      <c r="N823" s="155" t="s">
        <v>103</v>
      </c>
      <c r="O823" s="155" t="s">
        <v>8748</v>
      </c>
    </row>
    <row r="824" hidden="1">
      <c r="A824" s="155" t="str">
        <f t="shared" si="1"/>
        <v>984644610</v>
      </c>
      <c r="B824" s="304">
        <v>695.0</v>
      </c>
      <c r="C824" s="287">
        <v>685.0</v>
      </c>
      <c r="D824" s="155">
        <v>9846.0</v>
      </c>
      <c r="E824" s="171">
        <v>0.5416666666666666</v>
      </c>
      <c r="F824" s="303" t="s">
        <v>988</v>
      </c>
      <c r="G824" s="172">
        <v>25384.0</v>
      </c>
      <c r="H824" s="172">
        <v>44610.0</v>
      </c>
      <c r="I824" s="155" t="s">
        <v>112</v>
      </c>
      <c r="J824" s="155" t="s">
        <v>92</v>
      </c>
      <c r="K824" s="155" t="s">
        <v>93</v>
      </c>
      <c r="L824" s="155" t="s">
        <v>131</v>
      </c>
      <c r="M824" s="155"/>
      <c r="N824" s="155" t="s">
        <v>103</v>
      </c>
      <c r="O824" s="155" t="s">
        <v>8748</v>
      </c>
    </row>
    <row r="825" hidden="1">
      <c r="A825" s="155" t="str">
        <f t="shared" si="1"/>
        <v>1077244610</v>
      </c>
      <c r="B825" s="304">
        <v>699.0</v>
      </c>
      <c r="C825" s="287">
        <v>686.0</v>
      </c>
      <c r="D825" s="155">
        <v>10772.0</v>
      </c>
      <c r="E825" s="171">
        <v>0.5520833333333334</v>
      </c>
      <c r="F825" s="303" t="s">
        <v>992</v>
      </c>
      <c r="G825" s="172">
        <v>20763.0</v>
      </c>
      <c r="H825" s="172">
        <v>44610.0</v>
      </c>
      <c r="I825" s="155" t="s">
        <v>100</v>
      </c>
      <c r="J825" s="155" t="s">
        <v>92</v>
      </c>
      <c r="K825" s="155" t="s">
        <v>93</v>
      </c>
      <c r="L825" s="155" t="s">
        <v>102</v>
      </c>
      <c r="M825" s="155"/>
      <c r="N825" s="155" t="s">
        <v>103</v>
      </c>
      <c r="O825" s="155" t="s">
        <v>8748</v>
      </c>
    </row>
    <row r="826" hidden="1">
      <c r="A826" s="155" t="str">
        <f t="shared" si="1"/>
        <v>1565544610</v>
      </c>
      <c r="B826" s="304">
        <v>703.0</v>
      </c>
      <c r="C826" s="287">
        <v>687.0</v>
      </c>
      <c r="D826" s="155">
        <v>15655.0</v>
      </c>
      <c r="E826" s="171">
        <v>0.5625</v>
      </c>
      <c r="F826" s="303" t="s">
        <v>995</v>
      </c>
      <c r="G826" s="172">
        <v>18038.0</v>
      </c>
      <c r="H826" s="172">
        <v>44610.0</v>
      </c>
      <c r="I826" s="155" t="s">
        <v>112</v>
      </c>
      <c r="J826" s="155" t="s">
        <v>92</v>
      </c>
      <c r="K826" s="155" t="s">
        <v>101</v>
      </c>
      <c r="L826" s="155" t="s">
        <v>113</v>
      </c>
      <c r="M826" s="155"/>
      <c r="N826" s="155" t="s">
        <v>103</v>
      </c>
      <c r="O826" s="155" t="s">
        <v>8748</v>
      </c>
    </row>
    <row r="827" hidden="1">
      <c r="A827" s="155" t="str">
        <f t="shared" si="1"/>
        <v>953444610</v>
      </c>
      <c r="B827" s="304">
        <v>697.0</v>
      </c>
      <c r="C827" s="287">
        <v>688.0</v>
      </c>
      <c r="D827" s="155">
        <v>9534.0</v>
      </c>
      <c r="E827" s="171">
        <v>0.5416666666666666</v>
      </c>
      <c r="F827" s="303" t="s">
        <v>989</v>
      </c>
      <c r="G827" s="172">
        <v>29839.0</v>
      </c>
      <c r="H827" s="172">
        <v>44610.0</v>
      </c>
      <c r="I827" s="155" t="s">
        <v>122</v>
      </c>
      <c r="J827" s="155" t="s">
        <v>92</v>
      </c>
      <c r="K827" s="155" t="s">
        <v>101</v>
      </c>
      <c r="L827" s="155" t="s">
        <v>147</v>
      </c>
      <c r="M827" s="155"/>
      <c r="N827" s="155" t="s">
        <v>90</v>
      </c>
      <c r="O827" s="155"/>
    </row>
    <row r="828" hidden="1">
      <c r="A828" s="155" t="str">
        <f t="shared" si="1"/>
        <v>916344610</v>
      </c>
      <c r="B828" s="304">
        <v>694.0</v>
      </c>
      <c r="C828" s="287">
        <v>689.0</v>
      </c>
      <c r="D828" s="155">
        <v>9163.0</v>
      </c>
      <c r="E828" s="171">
        <v>0.5416666666666666</v>
      </c>
      <c r="F828" s="155" t="s">
        <v>990</v>
      </c>
      <c r="G828" s="172">
        <v>17275.0</v>
      </c>
      <c r="H828" s="172">
        <v>44610.0</v>
      </c>
      <c r="I828" s="155" t="s">
        <v>86</v>
      </c>
      <c r="J828" s="155" t="s">
        <v>87</v>
      </c>
      <c r="K828" s="155" t="s">
        <v>88</v>
      </c>
      <c r="L828" s="155" t="s">
        <v>89</v>
      </c>
      <c r="M828" s="155"/>
      <c r="N828" s="155" t="s">
        <v>90</v>
      </c>
      <c r="O828" s="155"/>
    </row>
    <row r="829" hidden="1">
      <c r="A829" s="155" t="str">
        <f t="shared" si="1"/>
        <v>1632944610</v>
      </c>
      <c r="B829" s="304">
        <v>705.0</v>
      </c>
      <c r="C829" s="287">
        <v>690.0</v>
      </c>
      <c r="D829" s="155">
        <v>16329.0</v>
      </c>
      <c r="E829" s="171">
        <v>0.5729166666666666</v>
      </c>
      <c r="F829" s="303" t="s">
        <v>1000</v>
      </c>
      <c r="G829" s="172">
        <v>23619.0</v>
      </c>
      <c r="H829" s="172">
        <v>44610.0</v>
      </c>
      <c r="I829" s="155" t="s">
        <v>112</v>
      </c>
      <c r="J829" s="155" t="s">
        <v>92</v>
      </c>
      <c r="K829" s="155" t="s">
        <v>93</v>
      </c>
      <c r="L829" s="155" t="s">
        <v>224</v>
      </c>
      <c r="M829" s="155"/>
      <c r="N829" s="155" t="s">
        <v>103</v>
      </c>
      <c r="O829" s="155" t="s">
        <v>8748</v>
      </c>
    </row>
    <row r="830" hidden="1">
      <c r="A830" s="155" t="str">
        <f t="shared" si="1"/>
        <v>1581744610</v>
      </c>
      <c r="B830" s="304">
        <v>696.0</v>
      </c>
      <c r="C830" s="287">
        <v>691.0</v>
      </c>
      <c r="D830" s="155">
        <v>15817.0</v>
      </c>
      <c r="E830" s="171">
        <v>0.5416666666666666</v>
      </c>
      <c r="F830" s="303" t="s">
        <v>991</v>
      </c>
      <c r="G830" s="172">
        <v>31161.0</v>
      </c>
      <c r="H830" s="172">
        <v>44610.0</v>
      </c>
      <c r="I830" s="155" t="s">
        <v>112</v>
      </c>
      <c r="J830" s="155" t="s">
        <v>92</v>
      </c>
      <c r="K830" s="155" t="s">
        <v>93</v>
      </c>
      <c r="L830" s="155" t="s">
        <v>106</v>
      </c>
      <c r="M830" s="155"/>
      <c r="N830" s="155" t="s">
        <v>103</v>
      </c>
      <c r="O830" s="155" t="s">
        <v>8748</v>
      </c>
    </row>
    <row r="831" hidden="1">
      <c r="A831" s="155" t="str">
        <f t="shared" si="1"/>
        <v>1786144610</v>
      </c>
      <c r="B831" s="304">
        <v>700.0</v>
      </c>
      <c r="C831" s="287">
        <v>692.0</v>
      </c>
      <c r="D831" s="155">
        <v>17861.0</v>
      </c>
      <c r="E831" s="171">
        <v>0.5520833333333334</v>
      </c>
      <c r="F831" s="303" t="s">
        <v>993</v>
      </c>
      <c r="G831" s="172">
        <v>21685.0</v>
      </c>
      <c r="H831" s="172">
        <v>44610.0</v>
      </c>
      <c r="I831" s="155" t="s">
        <v>122</v>
      </c>
      <c r="J831" s="155" t="s">
        <v>87</v>
      </c>
      <c r="K831" s="155" t="s">
        <v>97</v>
      </c>
      <c r="L831" s="155" t="s">
        <v>405</v>
      </c>
      <c r="M831" s="155"/>
      <c r="N831" s="155" t="s">
        <v>90</v>
      </c>
      <c r="O831" s="155"/>
    </row>
    <row r="832" hidden="1">
      <c r="A832" s="155" t="str">
        <f t="shared" si="1"/>
        <v>1529844610</v>
      </c>
      <c r="B832" s="304">
        <v>701.0</v>
      </c>
      <c r="C832" s="287">
        <v>693.0</v>
      </c>
      <c r="D832" s="155">
        <v>15298.0</v>
      </c>
      <c r="E832" s="171">
        <v>0.5625</v>
      </c>
      <c r="F832" s="303" t="s">
        <v>996</v>
      </c>
      <c r="G832" s="172">
        <v>28361.0</v>
      </c>
      <c r="H832" s="172">
        <v>44610.0</v>
      </c>
      <c r="I832" s="155" t="s">
        <v>122</v>
      </c>
      <c r="J832" s="155" t="s">
        <v>92</v>
      </c>
      <c r="K832" s="155" t="s">
        <v>93</v>
      </c>
      <c r="L832" s="155" t="s">
        <v>98</v>
      </c>
      <c r="M832" s="155"/>
      <c r="N832" s="155" t="s">
        <v>90</v>
      </c>
      <c r="O832" s="155"/>
    </row>
    <row r="833" hidden="1">
      <c r="A833" s="155" t="str">
        <f t="shared" si="1"/>
        <v>1033044610</v>
      </c>
      <c r="B833" s="304">
        <v>704.0</v>
      </c>
      <c r="C833" s="287">
        <v>694.0</v>
      </c>
      <c r="D833" s="155">
        <v>10330.0</v>
      </c>
      <c r="E833" s="171">
        <v>0.5625</v>
      </c>
      <c r="F833" s="303" t="s">
        <v>997</v>
      </c>
      <c r="G833" s="172">
        <v>23562.0</v>
      </c>
      <c r="H833" s="172">
        <v>44610.0</v>
      </c>
      <c r="I833" s="155" t="s">
        <v>122</v>
      </c>
      <c r="J833" s="155" t="s">
        <v>87</v>
      </c>
      <c r="K833" s="155" t="s">
        <v>97</v>
      </c>
      <c r="L833" s="155" t="s">
        <v>98</v>
      </c>
      <c r="M833" s="155"/>
      <c r="N833" s="155" t="s">
        <v>90</v>
      </c>
      <c r="O833" s="155"/>
    </row>
    <row r="834" hidden="1">
      <c r="A834" s="155" t="str">
        <f t="shared" si="1"/>
        <v>1275844610</v>
      </c>
      <c r="B834" s="304">
        <v>702.0</v>
      </c>
      <c r="C834" s="287">
        <v>695.0</v>
      </c>
      <c r="D834" s="155">
        <v>12758.0</v>
      </c>
      <c r="E834" s="171">
        <v>0.5625</v>
      </c>
      <c r="F834" s="303" t="s">
        <v>998</v>
      </c>
      <c r="G834" s="172">
        <v>32853.0</v>
      </c>
      <c r="H834" s="172">
        <v>44610.0</v>
      </c>
      <c r="I834" s="155" t="s">
        <v>86</v>
      </c>
      <c r="J834" s="155" t="s">
        <v>92</v>
      </c>
      <c r="K834" s="155" t="s">
        <v>101</v>
      </c>
      <c r="L834" s="155" t="s">
        <v>117</v>
      </c>
      <c r="M834" s="155"/>
      <c r="N834" s="155" t="s">
        <v>90</v>
      </c>
      <c r="O834" s="155"/>
    </row>
    <row r="835" hidden="1">
      <c r="A835" s="155" t="str">
        <f t="shared" si="1"/>
        <v>1703244610</v>
      </c>
      <c r="B835" s="304">
        <v>707.0</v>
      </c>
      <c r="C835" s="287">
        <v>696.0</v>
      </c>
      <c r="D835" s="155">
        <v>17032.0</v>
      </c>
      <c r="E835" s="171">
        <v>0.5729166666666666</v>
      </c>
      <c r="F835" s="303" t="s">
        <v>1001</v>
      </c>
      <c r="G835" s="172">
        <v>26641.0</v>
      </c>
      <c r="H835" s="172">
        <v>44610.0</v>
      </c>
      <c r="I835" s="155" t="s">
        <v>100</v>
      </c>
      <c r="J835" s="155" t="s">
        <v>87</v>
      </c>
      <c r="K835" s="155" t="s">
        <v>97</v>
      </c>
      <c r="L835" s="155" t="s">
        <v>106</v>
      </c>
      <c r="M835" s="155"/>
      <c r="N835" s="155" t="s">
        <v>253</v>
      </c>
      <c r="O835" s="155" t="s">
        <v>8748</v>
      </c>
    </row>
    <row r="836" hidden="1">
      <c r="A836" s="155" t="str">
        <f t="shared" si="1"/>
        <v>1438844610</v>
      </c>
      <c r="B836" s="304">
        <v>698.0</v>
      </c>
      <c r="C836" s="287">
        <v>697.0</v>
      </c>
      <c r="D836" s="155">
        <v>14388.0</v>
      </c>
      <c r="E836" s="171">
        <v>0.5520833333333334</v>
      </c>
      <c r="F836" s="303" t="s">
        <v>994</v>
      </c>
      <c r="G836" s="172">
        <v>20264.0</v>
      </c>
      <c r="H836" s="172">
        <v>44610.0</v>
      </c>
      <c r="I836" s="155" t="s">
        <v>86</v>
      </c>
      <c r="J836" s="155" t="s">
        <v>92</v>
      </c>
      <c r="K836" s="155" t="s">
        <v>88</v>
      </c>
      <c r="L836" s="155" t="s">
        <v>182</v>
      </c>
      <c r="M836" s="155"/>
      <c r="N836" s="155" t="s">
        <v>90</v>
      </c>
      <c r="O836" s="155"/>
    </row>
    <row r="837" hidden="1">
      <c r="A837" s="155" t="str">
        <f t="shared" si="1"/>
        <v>915344610</v>
      </c>
      <c r="B837" s="304">
        <v>709.0</v>
      </c>
      <c r="C837" s="287">
        <v>698.0</v>
      </c>
      <c r="D837" s="155">
        <v>9153.0</v>
      </c>
      <c r="E837" s="171">
        <v>0.5833333333333334</v>
      </c>
      <c r="F837" s="303" t="s">
        <v>1003</v>
      </c>
      <c r="G837" s="172">
        <v>24623.0</v>
      </c>
      <c r="H837" s="172">
        <v>44610.0</v>
      </c>
      <c r="I837" s="155" t="s">
        <v>122</v>
      </c>
      <c r="J837" s="155" t="s">
        <v>92</v>
      </c>
      <c r="K837" s="155" t="s">
        <v>101</v>
      </c>
      <c r="L837" s="155" t="s">
        <v>186</v>
      </c>
      <c r="M837" s="155"/>
      <c r="N837" s="155" t="s">
        <v>90</v>
      </c>
      <c r="O837" s="155"/>
    </row>
    <row r="838" hidden="1">
      <c r="A838" s="155" t="str">
        <f t="shared" si="1"/>
        <v>1622044610</v>
      </c>
      <c r="B838" s="304">
        <v>708.0</v>
      </c>
      <c r="C838" s="287">
        <v>699.0</v>
      </c>
      <c r="D838" s="155">
        <v>16220.0</v>
      </c>
      <c r="E838" s="171">
        <v>0.5833333333333334</v>
      </c>
      <c r="F838" s="303" t="s">
        <v>1004</v>
      </c>
      <c r="G838" s="172">
        <v>15500.0</v>
      </c>
      <c r="H838" s="172">
        <v>44610.0</v>
      </c>
      <c r="I838" s="155" t="s">
        <v>100</v>
      </c>
      <c r="J838" s="155" t="s">
        <v>87</v>
      </c>
      <c r="K838" s="155" t="s">
        <v>88</v>
      </c>
      <c r="L838" s="155" t="s">
        <v>224</v>
      </c>
      <c r="M838" s="155"/>
      <c r="N838" s="155" t="s">
        <v>103</v>
      </c>
      <c r="O838" s="155" t="s">
        <v>8748</v>
      </c>
    </row>
    <row r="839" hidden="1">
      <c r="A839" s="155" t="str">
        <f t="shared" si="1"/>
        <v>1692244610</v>
      </c>
      <c r="B839" s="304">
        <v>712.0</v>
      </c>
      <c r="C839" s="287">
        <v>700.0</v>
      </c>
      <c r="D839" s="155">
        <v>16922.0</v>
      </c>
      <c r="E839" s="171">
        <v>0.59375</v>
      </c>
      <c r="F839" s="303" t="s">
        <v>1005</v>
      </c>
      <c r="G839" s="172">
        <v>25738.0</v>
      </c>
      <c r="H839" s="172">
        <v>44610.0</v>
      </c>
      <c r="I839" s="155" t="s">
        <v>100</v>
      </c>
      <c r="J839" s="155" t="s">
        <v>87</v>
      </c>
      <c r="K839" s="155" t="s">
        <v>88</v>
      </c>
      <c r="L839" s="155" t="s">
        <v>131</v>
      </c>
      <c r="M839" s="155"/>
      <c r="N839" s="155" t="s">
        <v>103</v>
      </c>
      <c r="O839" s="155" t="s">
        <v>8748</v>
      </c>
    </row>
    <row r="840" hidden="1">
      <c r="A840" s="155" t="str">
        <f t="shared" si="1"/>
        <v>1764744610</v>
      </c>
      <c r="B840" s="304">
        <v>713.0</v>
      </c>
      <c r="C840" s="287">
        <v>701.0</v>
      </c>
      <c r="D840" s="155">
        <v>17647.0</v>
      </c>
      <c r="E840" s="171">
        <v>0.6041666666666666</v>
      </c>
      <c r="F840" s="303" t="s">
        <v>1007</v>
      </c>
      <c r="G840" s="172">
        <v>27610.0</v>
      </c>
      <c r="H840" s="172">
        <v>44610.0</v>
      </c>
      <c r="I840" s="155" t="s">
        <v>112</v>
      </c>
      <c r="J840" s="155" t="s">
        <v>87</v>
      </c>
      <c r="K840" s="155" t="s">
        <v>88</v>
      </c>
      <c r="L840" s="155" t="s">
        <v>192</v>
      </c>
      <c r="M840" s="155"/>
      <c r="N840" s="155" t="s">
        <v>103</v>
      </c>
      <c r="O840" s="155" t="s">
        <v>8748</v>
      </c>
    </row>
    <row r="841" hidden="1">
      <c r="A841" s="155" t="str">
        <f t="shared" si="1"/>
        <v>1335744610</v>
      </c>
      <c r="B841" s="304">
        <v>716.0</v>
      </c>
      <c r="C841" s="287">
        <v>702.0</v>
      </c>
      <c r="D841" s="155">
        <v>13357.0</v>
      </c>
      <c r="E841" s="171">
        <v>0.6145833333333334</v>
      </c>
      <c r="F841" s="303" t="s">
        <v>1009</v>
      </c>
      <c r="G841" s="172">
        <v>20115.0</v>
      </c>
      <c r="H841" s="172">
        <v>44610.0</v>
      </c>
      <c r="I841" s="155" t="s">
        <v>112</v>
      </c>
      <c r="J841" s="155" t="s">
        <v>87</v>
      </c>
      <c r="K841" s="155" t="s">
        <v>88</v>
      </c>
      <c r="L841" s="155" t="s">
        <v>192</v>
      </c>
      <c r="M841" s="155"/>
      <c r="N841" s="155" t="s">
        <v>103</v>
      </c>
      <c r="O841" s="155" t="s">
        <v>8748</v>
      </c>
    </row>
    <row r="842" hidden="1">
      <c r="A842" s="155" t="str">
        <f t="shared" si="1"/>
        <v>1438344610</v>
      </c>
      <c r="B842" s="304">
        <v>720.0</v>
      </c>
      <c r="C842" s="287">
        <v>703.0</v>
      </c>
      <c r="D842" s="155">
        <v>14383.0</v>
      </c>
      <c r="E842" s="171">
        <v>0.625</v>
      </c>
      <c r="F842" s="303" t="s">
        <v>1012</v>
      </c>
      <c r="G842" s="172">
        <v>19460.0</v>
      </c>
      <c r="H842" s="172">
        <v>44610.0</v>
      </c>
      <c r="I842" s="155" t="s">
        <v>86</v>
      </c>
      <c r="J842" s="155" t="s">
        <v>92</v>
      </c>
      <c r="K842" s="155" t="s">
        <v>101</v>
      </c>
      <c r="L842" s="155" t="s">
        <v>137</v>
      </c>
      <c r="M842" s="155"/>
      <c r="N842" s="155" t="s">
        <v>90</v>
      </c>
      <c r="O842" s="155"/>
    </row>
    <row r="843" hidden="1">
      <c r="A843" s="155" t="str">
        <f t="shared" si="1"/>
        <v>1474244610</v>
      </c>
      <c r="B843" s="304">
        <v>711.0</v>
      </c>
      <c r="C843" s="287">
        <v>704.0</v>
      </c>
      <c r="D843" s="155">
        <v>14742.0</v>
      </c>
      <c r="E843" s="171">
        <v>0.59375</v>
      </c>
      <c r="F843" s="303" t="s">
        <v>1006</v>
      </c>
      <c r="G843" s="172">
        <v>19050.0</v>
      </c>
      <c r="H843" s="172">
        <v>44610.0</v>
      </c>
      <c r="I843" s="155" t="s">
        <v>129</v>
      </c>
      <c r="J843" s="155" t="s">
        <v>87</v>
      </c>
      <c r="K843" s="155" t="s">
        <v>97</v>
      </c>
      <c r="L843" s="155" t="s">
        <v>385</v>
      </c>
      <c r="M843" s="155"/>
      <c r="N843" s="155" t="s">
        <v>103</v>
      </c>
      <c r="O843" s="155" t="s">
        <v>8748</v>
      </c>
    </row>
    <row r="844" hidden="1">
      <c r="A844" s="155" t="str">
        <f t="shared" si="1"/>
        <v>1712744610</v>
      </c>
      <c r="B844" s="304">
        <v>715.0</v>
      </c>
      <c r="C844" s="287">
        <v>705.0</v>
      </c>
      <c r="D844" s="155">
        <v>17127.0</v>
      </c>
      <c r="E844" s="171">
        <v>0.6145833333333334</v>
      </c>
      <c r="F844" s="303" t="s">
        <v>1010</v>
      </c>
      <c r="G844" s="172">
        <v>20178.0</v>
      </c>
      <c r="H844" s="172">
        <v>44610.0</v>
      </c>
      <c r="I844" s="155" t="s">
        <v>122</v>
      </c>
      <c r="J844" s="155" t="s">
        <v>92</v>
      </c>
      <c r="K844" s="155" t="s">
        <v>93</v>
      </c>
      <c r="L844" s="155" t="s">
        <v>1011</v>
      </c>
      <c r="M844" s="155"/>
      <c r="N844" s="155" t="s">
        <v>90</v>
      </c>
      <c r="O844" s="155"/>
    </row>
    <row r="845" hidden="1">
      <c r="A845" s="155" t="str">
        <f t="shared" si="1"/>
        <v>1579544610</v>
      </c>
      <c r="B845" s="304">
        <v>714.0</v>
      </c>
      <c r="C845" s="287">
        <v>706.0</v>
      </c>
      <c r="D845" s="155">
        <v>15795.0</v>
      </c>
      <c r="E845" s="171">
        <v>0.6041666666666666</v>
      </c>
      <c r="F845" s="303" t="s">
        <v>1008</v>
      </c>
      <c r="G845" s="172">
        <v>15753.0</v>
      </c>
      <c r="H845" s="172">
        <v>44610.0</v>
      </c>
      <c r="I845" s="155" t="s">
        <v>86</v>
      </c>
      <c r="J845" s="155" t="s">
        <v>87</v>
      </c>
      <c r="K845" s="155" t="s">
        <v>97</v>
      </c>
      <c r="L845" s="155" t="s">
        <v>147</v>
      </c>
      <c r="M845" s="155"/>
      <c r="N845" s="155" t="s">
        <v>90</v>
      </c>
      <c r="O845" s="155"/>
    </row>
    <row r="846" hidden="1">
      <c r="A846" s="155" t="str">
        <f t="shared" si="1"/>
        <v>1200844610</v>
      </c>
      <c r="B846" s="304">
        <v>722.0</v>
      </c>
      <c r="C846" s="287">
        <v>707.0</v>
      </c>
      <c r="D846" s="155">
        <v>12008.0</v>
      </c>
      <c r="E846" s="171">
        <v>0.6458333333333334</v>
      </c>
      <c r="F846" s="303" t="s">
        <v>1019</v>
      </c>
      <c r="G846" s="172">
        <v>22902.0</v>
      </c>
      <c r="H846" s="172">
        <v>44610.0</v>
      </c>
      <c r="I846" s="155" t="s">
        <v>86</v>
      </c>
      <c r="J846" s="155" t="s">
        <v>87</v>
      </c>
      <c r="K846" s="155" t="s">
        <v>88</v>
      </c>
      <c r="L846" s="155" t="s">
        <v>89</v>
      </c>
      <c r="M846" s="155"/>
      <c r="N846" s="155" t="s">
        <v>90</v>
      </c>
      <c r="O846" s="155"/>
    </row>
    <row r="847" hidden="1">
      <c r="A847" s="155" t="str">
        <f t="shared" si="1"/>
        <v>1620444610</v>
      </c>
      <c r="B847" s="304">
        <v>718.0</v>
      </c>
      <c r="C847" s="287">
        <v>708.0</v>
      </c>
      <c r="D847" s="155">
        <v>16204.0</v>
      </c>
      <c r="E847" s="171">
        <v>0.625</v>
      </c>
      <c r="F847" s="303" t="s">
        <v>1013</v>
      </c>
      <c r="G847" s="172">
        <v>19496.0</v>
      </c>
      <c r="H847" s="172">
        <v>44610.0</v>
      </c>
      <c r="I847" s="155" t="s">
        <v>100</v>
      </c>
      <c r="J847" s="155" t="s">
        <v>87</v>
      </c>
      <c r="K847" s="155" t="s">
        <v>88</v>
      </c>
      <c r="L847" s="155" t="s">
        <v>192</v>
      </c>
      <c r="M847" s="155"/>
      <c r="N847" s="155" t="s">
        <v>103</v>
      </c>
      <c r="O847" s="155" t="s">
        <v>8748</v>
      </c>
    </row>
    <row r="848" hidden="1">
      <c r="A848" s="155" t="str">
        <f t="shared" si="1"/>
        <v>1546144610</v>
      </c>
      <c r="B848" s="304">
        <v>717.0</v>
      </c>
      <c r="C848" s="287">
        <v>709.0</v>
      </c>
      <c r="D848" s="155">
        <v>15461.0</v>
      </c>
      <c r="E848" s="171">
        <v>0.625</v>
      </c>
      <c r="F848" s="303" t="s">
        <v>1014</v>
      </c>
      <c r="G848" s="172">
        <v>13322.0</v>
      </c>
      <c r="H848" s="172">
        <v>44610.0</v>
      </c>
      <c r="I848" s="155" t="s">
        <v>86</v>
      </c>
      <c r="J848" s="155" t="s">
        <v>87</v>
      </c>
      <c r="K848" s="155" t="s">
        <v>88</v>
      </c>
      <c r="L848" s="155" t="s">
        <v>89</v>
      </c>
      <c r="M848" s="155"/>
      <c r="N848" s="155" t="s">
        <v>90</v>
      </c>
      <c r="O848" s="155"/>
    </row>
    <row r="849" hidden="1">
      <c r="A849" s="155" t="str">
        <f t="shared" si="1"/>
        <v>1748244610</v>
      </c>
      <c r="B849" s="304">
        <v>719.0</v>
      </c>
      <c r="C849" s="287">
        <v>710.0</v>
      </c>
      <c r="D849" s="155">
        <v>17482.0</v>
      </c>
      <c r="E849" s="171">
        <v>0.625</v>
      </c>
      <c r="F849" s="303" t="s">
        <v>1015</v>
      </c>
      <c r="G849" s="172">
        <v>23647.0</v>
      </c>
      <c r="H849" s="172">
        <v>44610.0</v>
      </c>
      <c r="I849" s="155" t="s">
        <v>129</v>
      </c>
      <c r="J849" s="155" t="s">
        <v>92</v>
      </c>
      <c r="K849" s="155" t="s">
        <v>101</v>
      </c>
      <c r="L849" s="155" t="s">
        <v>518</v>
      </c>
      <c r="M849" s="155"/>
      <c r="N849" s="155" t="s">
        <v>103</v>
      </c>
      <c r="O849" s="155" t="s">
        <v>8748</v>
      </c>
    </row>
    <row r="850" hidden="1">
      <c r="A850" s="155" t="str">
        <f t="shared" si="1"/>
        <v>1582444610</v>
      </c>
      <c r="B850" s="304">
        <v>692.0</v>
      </c>
      <c r="C850" s="287">
        <v>711.0</v>
      </c>
      <c r="D850" s="155">
        <v>15824.0</v>
      </c>
      <c r="E850" s="171">
        <v>0.4791666666666667</v>
      </c>
      <c r="F850" s="303" t="s">
        <v>987</v>
      </c>
      <c r="G850" s="172">
        <v>22206.0</v>
      </c>
      <c r="H850" s="172">
        <v>44610.0</v>
      </c>
      <c r="I850" s="155" t="s">
        <v>100</v>
      </c>
      <c r="J850" s="155" t="s">
        <v>87</v>
      </c>
      <c r="K850" s="155" t="s">
        <v>88</v>
      </c>
      <c r="L850" s="155" t="s">
        <v>224</v>
      </c>
      <c r="M850" s="155"/>
      <c r="N850" s="155" t="s">
        <v>103</v>
      </c>
      <c r="O850" s="155" t="s">
        <v>8748</v>
      </c>
    </row>
    <row r="851" hidden="1">
      <c r="A851" s="155" t="str">
        <f t="shared" si="1"/>
        <v>1555544613</v>
      </c>
      <c r="B851" s="304">
        <v>725.0</v>
      </c>
      <c r="C851" s="287">
        <v>712.0</v>
      </c>
      <c r="D851" s="155">
        <v>15555.0</v>
      </c>
      <c r="E851" s="171">
        <v>0.3229166666666667</v>
      </c>
      <c r="F851" s="303" t="s">
        <v>1021</v>
      </c>
      <c r="G851" s="172">
        <v>20542.0</v>
      </c>
      <c r="H851" s="172">
        <v>44613.0</v>
      </c>
      <c r="I851" s="155" t="s">
        <v>122</v>
      </c>
      <c r="J851" s="155" t="s">
        <v>87</v>
      </c>
      <c r="K851" s="155" t="s">
        <v>88</v>
      </c>
      <c r="L851" s="155" t="s">
        <v>89</v>
      </c>
      <c r="M851" s="155"/>
      <c r="N851" s="155" t="s">
        <v>90</v>
      </c>
      <c r="O851" s="155"/>
    </row>
    <row r="852" hidden="1">
      <c r="A852" s="155" t="str">
        <f t="shared" si="1"/>
        <v>1814444613</v>
      </c>
      <c r="B852" s="304">
        <v>727.0</v>
      </c>
      <c r="C852" s="287">
        <v>713.0</v>
      </c>
      <c r="D852" s="155">
        <v>18144.0</v>
      </c>
      <c r="E852" s="171">
        <v>0.34375</v>
      </c>
      <c r="F852" s="303" t="s">
        <v>1023</v>
      </c>
      <c r="G852" s="172">
        <v>19469.0</v>
      </c>
      <c r="H852" s="172">
        <v>44613.0</v>
      </c>
      <c r="I852" s="155" t="s">
        <v>96</v>
      </c>
      <c r="J852" s="155" t="s">
        <v>87</v>
      </c>
      <c r="K852" s="155" t="s">
        <v>97</v>
      </c>
      <c r="L852" s="155" t="s">
        <v>137</v>
      </c>
      <c r="M852" s="155"/>
      <c r="N852" s="155" t="s">
        <v>90</v>
      </c>
      <c r="O852" s="155"/>
    </row>
    <row r="853" hidden="1">
      <c r="A853" s="155" t="str">
        <f t="shared" si="1"/>
        <v>1279544613</v>
      </c>
      <c r="B853" s="304">
        <v>729.0</v>
      </c>
      <c r="C853" s="287">
        <v>714.0</v>
      </c>
      <c r="D853" s="155">
        <v>12795.0</v>
      </c>
      <c r="E853" s="171">
        <v>0.3541666666666667</v>
      </c>
      <c r="F853" s="303" t="s">
        <v>1024</v>
      </c>
      <c r="G853" s="172">
        <v>25954.0</v>
      </c>
      <c r="H853" s="172">
        <v>44613.0</v>
      </c>
      <c r="I853" s="155" t="s">
        <v>122</v>
      </c>
      <c r="J853" s="155" t="s">
        <v>92</v>
      </c>
      <c r="K853" s="155" t="s">
        <v>101</v>
      </c>
      <c r="L853" s="155" t="s">
        <v>147</v>
      </c>
      <c r="M853" s="155"/>
      <c r="N853" s="155" t="s">
        <v>90</v>
      </c>
      <c r="O853" s="155"/>
    </row>
    <row r="854" hidden="1">
      <c r="A854" s="155" t="str">
        <f t="shared" si="1"/>
        <v>1537944613</v>
      </c>
      <c r="B854" s="304">
        <v>728.0</v>
      </c>
      <c r="C854" s="287">
        <v>715.0</v>
      </c>
      <c r="D854" s="155">
        <v>15379.0</v>
      </c>
      <c r="E854" s="171">
        <v>0.3541666666666667</v>
      </c>
      <c r="F854" s="303" t="s">
        <v>1025</v>
      </c>
      <c r="G854" s="172">
        <v>17858.0</v>
      </c>
      <c r="H854" s="172">
        <v>44613.0</v>
      </c>
      <c r="I854" s="155" t="s">
        <v>86</v>
      </c>
      <c r="J854" s="155" t="s">
        <v>92</v>
      </c>
      <c r="K854" s="155" t="s">
        <v>93</v>
      </c>
      <c r="L854" s="155" t="s">
        <v>182</v>
      </c>
      <c r="M854" s="155"/>
      <c r="N854" s="155" t="s">
        <v>90</v>
      </c>
      <c r="O854" s="155"/>
    </row>
    <row r="855" hidden="1">
      <c r="A855" s="155" t="str">
        <f t="shared" si="1"/>
        <v>1583144613</v>
      </c>
      <c r="B855" s="304">
        <v>732.0</v>
      </c>
      <c r="C855" s="287">
        <v>716.0</v>
      </c>
      <c r="D855" s="155">
        <v>15831.0</v>
      </c>
      <c r="E855" s="171">
        <v>0.3645833333333333</v>
      </c>
      <c r="F855" s="303" t="s">
        <v>1027</v>
      </c>
      <c r="G855" s="172">
        <v>27556.0</v>
      </c>
      <c r="H855" s="172">
        <v>44613.0</v>
      </c>
      <c r="I855" s="155" t="s">
        <v>122</v>
      </c>
      <c r="J855" s="155" t="s">
        <v>92</v>
      </c>
      <c r="K855" s="155" t="s">
        <v>101</v>
      </c>
      <c r="L855" s="155" t="s">
        <v>98</v>
      </c>
      <c r="M855" s="155"/>
      <c r="N855" s="155" t="s">
        <v>90</v>
      </c>
      <c r="O855" s="155"/>
    </row>
    <row r="856" hidden="1">
      <c r="A856" s="155" t="str">
        <f t="shared" si="1"/>
        <v>1798244613</v>
      </c>
      <c r="B856" s="304">
        <v>730.0</v>
      </c>
      <c r="C856" s="287">
        <v>717.0</v>
      </c>
      <c r="D856" s="155">
        <v>17982.0</v>
      </c>
      <c r="E856" s="171">
        <v>0.3645833333333333</v>
      </c>
      <c r="F856" s="303" t="s">
        <v>1028</v>
      </c>
      <c r="G856" s="172">
        <v>31771.0</v>
      </c>
      <c r="H856" s="172">
        <v>44613.0</v>
      </c>
      <c r="I856" s="155" t="s">
        <v>96</v>
      </c>
      <c r="J856" s="155" t="s">
        <v>87</v>
      </c>
      <c r="K856" s="155" t="s">
        <v>97</v>
      </c>
      <c r="L856" s="155" t="s">
        <v>154</v>
      </c>
      <c r="M856" s="155"/>
      <c r="N856" s="155" t="s">
        <v>90</v>
      </c>
      <c r="O856" s="155"/>
    </row>
    <row r="857" hidden="1">
      <c r="A857" s="155" t="str">
        <f t="shared" si="1"/>
        <v>1802344613</v>
      </c>
      <c r="B857" s="304">
        <v>731.0</v>
      </c>
      <c r="C857" s="287">
        <v>718.0</v>
      </c>
      <c r="D857" s="155">
        <v>18023.0</v>
      </c>
      <c r="E857" s="171">
        <v>0.3645833333333333</v>
      </c>
      <c r="F857" s="303" t="s">
        <v>188</v>
      </c>
      <c r="G857" s="172">
        <v>36140.0</v>
      </c>
      <c r="H857" s="172">
        <v>44613.0</v>
      </c>
      <c r="I857" s="155" t="s">
        <v>86</v>
      </c>
      <c r="J857" s="155" t="s">
        <v>87</v>
      </c>
      <c r="K857" s="155" t="s">
        <v>97</v>
      </c>
      <c r="L857" s="155" t="s">
        <v>189</v>
      </c>
      <c r="M857" s="155"/>
      <c r="N857" s="155" t="s">
        <v>90</v>
      </c>
      <c r="O857" s="155"/>
    </row>
    <row r="858" hidden="1">
      <c r="A858" s="155" t="str">
        <f t="shared" si="1"/>
        <v>1609644613</v>
      </c>
      <c r="B858" s="304">
        <v>734.0</v>
      </c>
      <c r="C858" s="287">
        <v>719.0</v>
      </c>
      <c r="D858" s="155">
        <v>16096.0</v>
      </c>
      <c r="E858" s="171">
        <v>0.375</v>
      </c>
      <c r="F858" s="303" t="s">
        <v>1030</v>
      </c>
      <c r="G858" s="172">
        <v>30163.0</v>
      </c>
      <c r="H858" s="172">
        <v>44613.0</v>
      </c>
      <c r="I858" s="155" t="s">
        <v>86</v>
      </c>
      <c r="J858" s="155" t="s">
        <v>92</v>
      </c>
      <c r="K858" s="155" t="s">
        <v>93</v>
      </c>
      <c r="L858" s="155" t="s">
        <v>147</v>
      </c>
      <c r="M858" s="155"/>
      <c r="N858" s="155" t="s">
        <v>90</v>
      </c>
      <c r="O858" s="155"/>
    </row>
    <row r="859" hidden="1">
      <c r="A859" s="155" t="str">
        <f t="shared" si="1"/>
        <v>967644613</v>
      </c>
      <c r="B859" s="304">
        <v>735.0</v>
      </c>
      <c r="C859" s="287">
        <v>720.0</v>
      </c>
      <c r="D859" s="155">
        <v>9676.0</v>
      </c>
      <c r="E859" s="171">
        <v>0.3854166666666667</v>
      </c>
      <c r="F859" s="303" t="s">
        <v>1031</v>
      </c>
      <c r="G859" s="172">
        <v>20831.0</v>
      </c>
      <c r="H859" s="172">
        <v>44613.0</v>
      </c>
      <c r="I859" s="155" t="s">
        <v>122</v>
      </c>
      <c r="J859" s="155" t="s">
        <v>92</v>
      </c>
      <c r="K859" s="155" t="s">
        <v>101</v>
      </c>
      <c r="L859" s="155" t="s">
        <v>147</v>
      </c>
      <c r="M859" s="155"/>
      <c r="N859" s="155" t="s">
        <v>90</v>
      </c>
      <c r="O859" s="155"/>
    </row>
    <row r="860" hidden="1">
      <c r="A860" s="155" t="str">
        <f t="shared" si="1"/>
        <v>1076644613</v>
      </c>
      <c r="B860" s="304">
        <v>737.0</v>
      </c>
      <c r="C860" s="287">
        <v>721.0</v>
      </c>
      <c r="D860" s="155">
        <v>10766.0</v>
      </c>
      <c r="E860" s="171">
        <v>0.3958333333333333</v>
      </c>
      <c r="F860" s="303" t="s">
        <v>1033</v>
      </c>
      <c r="G860" s="172">
        <v>27154.0</v>
      </c>
      <c r="H860" s="172">
        <v>44613.0</v>
      </c>
      <c r="I860" s="155" t="s">
        <v>86</v>
      </c>
      <c r="J860" s="155" t="s">
        <v>92</v>
      </c>
      <c r="K860" s="155" t="s">
        <v>93</v>
      </c>
      <c r="L860" s="155" t="s">
        <v>174</v>
      </c>
      <c r="M860" s="155"/>
      <c r="N860" s="155" t="s">
        <v>90</v>
      </c>
      <c r="O860" s="155"/>
    </row>
    <row r="861" hidden="1">
      <c r="A861" s="155" t="str">
        <f t="shared" si="1"/>
        <v>1720944613</v>
      </c>
      <c r="B861" s="304">
        <v>738.0</v>
      </c>
      <c r="C861" s="287">
        <v>722.0</v>
      </c>
      <c r="D861" s="155">
        <v>17209.0</v>
      </c>
      <c r="E861" s="171">
        <v>0.3958333333333333</v>
      </c>
      <c r="F861" s="303" t="s">
        <v>1034</v>
      </c>
      <c r="G861" s="172">
        <v>31086.0</v>
      </c>
      <c r="H861" s="172">
        <v>44613.0</v>
      </c>
      <c r="I861" s="155" t="s">
        <v>86</v>
      </c>
      <c r="J861" s="155" t="s">
        <v>92</v>
      </c>
      <c r="K861" s="155" t="s">
        <v>101</v>
      </c>
      <c r="L861" s="155" t="s">
        <v>98</v>
      </c>
      <c r="M861" s="155"/>
      <c r="N861" s="155" t="s">
        <v>90</v>
      </c>
      <c r="O861" s="155"/>
    </row>
    <row r="862" hidden="1">
      <c r="A862" s="155" t="str">
        <f t="shared" si="1"/>
        <v>1813044613</v>
      </c>
      <c r="B862" s="304">
        <v>736.0</v>
      </c>
      <c r="C862" s="287">
        <v>723.0</v>
      </c>
      <c r="D862" s="155">
        <v>18130.0</v>
      </c>
      <c r="E862" s="171">
        <v>0.3958333333333333</v>
      </c>
      <c r="F862" s="303" t="s">
        <v>1035</v>
      </c>
      <c r="G862" s="172">
        <v>23798.0</v>
      </c>
      <c r="H862" s="172">
        <v>44613.0</v>
      </c>
      <c r="I862" s="155" t="s">
        <v>96</v>
      </c>
      <c r="J862" s="155" t="s">
        <v>87</v>
      </c>
      <c r="K862" s="155" t="s">
        <v>97</v>
      </c>
      <c r="L862" s="155" t="s">
        <v>189</v>
      </c>
      <c r="M862" s="155"/>
      <c r="N862" s="155" t="s">
        <v>90</v>
      </c>
      <c r="O862" s="155"/>
    </row>
    <row r="863" hidden="1">
      <c r="A863" s="155" t="str">
        <f t="shared" si="1"/>
        <v>1323544613</v>
      </c>
      <c r="B863" s="304">
        <v>740.0</v>
      </c>
      <c r="C863" s="287">
        <v>724.0</v>
      </c>
      <c r="D863" s="155">
        <v>13235.0</v>
      </c>
      <c r="E863" s="171">
        <v>0.40625</v>
      </c>
      <c r="F863" s="303" t="s">
        <v>1039</v>
      </c>
      <c r="G863" s="172">
        <v>25452.0</v>
      </c>
      <c r="H863" s="172">
        <v>44613.0</v>
      </c>
      <c r="I863" s="155" t="s">
        <v>122</v>
      </c>
      <c r="J863" s="155" t="s">
        <v>92</v>
      </c>
      <c r="K863" s="155" t="s">
        <v>93</v>
      </c>
      <c r="L863" s="155" t="s">
        <v>154</v>
      </c>
      <c r="M863" s="155"/>
      <c r="N863" s="155" t="s">
        <v>90</v>
      </c>
      <c r="O863" s="155"/>
    </row>
    <row r="864" hidden="1">
      <c r="A864" s="155" t="str">
        <f t="shared" si="1"/>
        <v>1033744613</v>
      </c>
      <c r="B864" s="304">
        <v>745.0</v>
      </c>
      <c r="C864" s="287">
        <v>725.0</v>
      </c>
      <c r="D864" s="155">
        <v>10337.0</v>
      </c>
      <c r="E864" s="171">
        <v>0.4166666666666667</v>
      </c>
      <c r="F864" s="303" t="s">
        <v>1042</v>
      </c>
      <c r="G864" s="172">
        <v>28137.0</v>
      </c>
      <c r="H864" s="172">
        <v>44613.0</v>
      </c>
      <c r="I864" s="155" t="s">
        <v>86</v>
      </c>
      <c r="J864" s="155" t="s">
        <v>92</v>
      </c>
      <c r="K864" s="155" t="s">
        <v>101</v>
      </c>
      <c r="L864" s="155" t="s">
        <v>221</v>
      </c>
      <c r="M864" s="155"/>
      <c r="N864" s="155" t="s">
        <v>90</v>
      </c>
      <c r="O864" s="155"/>
    </row>
    <row r="865" hidden="1">
      <c r="A865" s="155" t="str">
        <f t="shared" si="1"/>
        <v>1597244613</v>
      </c>
      <c r="B865" s="304">
        <v>744.0</v>
      </c>
      <c r="C865" s="287">
        <v>726.0</v>
      </c>
      <c r="D865" s="155">
        <v>15972.0</v>
      </c>
      <c r="E865" s="171">
        <v>0.4166666666666667</v>
      </c>
      <c r="F865" s="303" t="s">
        <v>1043</v>
      </c>
      <c r="G865" s="172">
        <v>22825.0</v>
      </c>
      <c r="H865" s="172">
        <v>44613.0</v>
      </c>
      <c r="I865" s="155" t="s">
        <v>122</v>
      </c>
      <c r="J865" s="155" t="s">
        <v>92</v>
      </c>
      <c r="K865" s="155" t="s">
        <v>93</v>
      </c>
      <c r="L865" s="155" t="s">
        <v>89</v>
      </c>
      <c r="M865" s="155"/>
      <c r="N865" s="155" t="s">
        <v>90</v>
      </c>
      <c r="O865" s="155"/>
    </row>
    <row r="866" hidden="1">
      <c r="A866" s="155" t="str">
        <f t="shared" si="1"/>
        <v>1812844613</v>
      </c>
      <c r="B866" s="304">
        <v>746.0</v>
      </c>
      <c r="C866" s="287">
        <v>727.0</v>
      </c>
      <c r="D866" s="155">
        <v>18128.0</v>
      </c>
      <c r="E866" s="171">
        <v>0.4166666666666667</v>
      </c>
      <c r="F866" s="303" t="s">
        <v>1044</v>
      </c>
      <c r="G866" s="172">
        <v>12964.0</v>
      </c>
      <c r="H866" s="172">
        <v>44613.0</v>
      </c>
      <c r="I866" s="155" t="s">
        <v>96</v>
      </c>
      <c r="J866" s="155" t="s">
        <v>87</v>
      </c>
      <c r="K866" s="155" t="s">
        <v>97</v>
      </c>
      <c r="L866" s="155" t="s">
        <v>166</v>
      </c>
      <c r="M866" s="155"/>
      <c r="N866" s="155" t="s">
        <v>90</v>
      </c>
      <c r="O866" s="155"/>
    </row>
    <row r="867" hidden="1">
      <c r="A867" s="155" t="str">
        <f t="shared" si="1"/>
        <v>1638844613</v>
      </c>
      <c r="B867" s="304">
        <v>749.0</v>
      </c>
      <c r="C867" s="287">
        <v>728.0</v>
      </c>
      <c r="D867" s="155">
        <v>16388.0</v>
      </c>
      <c r="E867" s="171">
        <v>0.4270833333333333</v>
      </c>
      <c r="F867" s="303" t="s">
        <v>1045</v>
      </c>
      <c r="G867" s="172">
        <v>15830.0</v>
      </c>
      <c r="H867" s="172">
        <v>44613.0</v>
      </c>
      <c r="I867" s="155" t="s">
        <v>122</v>
      </c>
      <c r="J867" s="155" t="s">
        <v>92</v>
      </c>
      <c r="K867" s="155" t="s">
        <v>101</v>
      </c>
      <c r="L867" s="155" t="s">
        <v>358</v>
      </c>
      <c r="M867" s="155"/>
      <c r="N867" s="155" t="s">
        <v>90</v>
      </c>
      <c r="O867" s="155"/>
    </row>
    <row r="868" hidden="1">
      <c r="A868" s="155" t="str">
        <f t="shared" si="1"/>
        <v>1227544613</v>
      </c>
      <c r="B868" s="304">
        <v>751.0</v>
      </c>
      <c r="C868" s="287">
        <v>729.0</v>
      </c>
      <c r="D868" s="155">
        <v>12275.0</v>
      </c>
      <c r="E868" s="171">
        <v>0.4375</v>
      </c>
      <c r="F868" s="303" t="s">
        <v>1047</v>
      </c>
      <c r="G868" s="172">
        <v>14237.0</v>
      </c>
      <c r="H868" s="172">
        <v>44613.0</v>
      </c>
      <c r="I868" s="155" t="s">
        <v>86</v>
      </c>
      <c r="J868" s="155" t="s">
        <v>92</v>
      </c>
      <c r="K868" s="155" t="s">
        <v>101</v>
      </c>
      <c r="L868" s="155" t="s">
        <v>186</v>
      </c>
      <c r="M868" s="155"/>
      <c r="N868" s="155" t="s">
        <v>90</v>
      </c>
      <c r="O868" s="155"/>
    </row>
    <row r="869" hidden="1">
      <c r="A869" s="155" t="str">
        <f t="shared" si="1"/>
        <v>1673944613</v>
      </c>
      <c r="B869" s="304">
        <v>750.0</v>
      </c>
      <c r="C869" s="287">
        <v>730.0</v>
      </c>
      <c r="D869" s="155">
        <v>16739.0</v>
      </c>
      <c r="E869" s="171">
        <v>0.4375</v>
      </c>
      <c r="F869" s="303" t="s">
        <v>1048</v>
      </c>
      <c r="G869" s="172">
        <v>16716.0</v>
      </c>
      <c r="H869" s="172">
        <v>44613.0</v>
      </c>
      <c r="I869" s="155" t="s">
        <v>86</v>
      </c>
      <c r="J869" s="155" t="s">
        <v>92</v>
      </c>
      <c r="K869" s="155" t="s">
        <v>93</v>
      </c>
      <c r="L869" s="155" t="s">
        <v>182</v>
      </c>
      <c r="M869" s="155"/>
      <c r="N869" s="155" t="s">
        <v>90</v>
      </c>
      <c r="O869" s="155"/>
    </row>
    <row r="870" hidden="1">
      <c r="A870" s="155" t="str">
        <f t="shared" si="1"/>
        <v>1758144613</v>
      </c>
      <c r="B870" s="304">
        <v>754.0</v>
      </c>
      <c r="C870" s="287">
        <v>731.0</v>
      </c>
      <c r="D870" s="155">
        <v>17581.0</v>
      </c>
      <c r="E870" s="171">
        <v>0.4479166666666667</v>
      </c>
      <c r="F870" s="303" t="s">
        <v>1049</v>
      </c>
      <c r="G870" s="172">
        <v>29340.0</v>
      </c>
      <c r="H870" s="172">
        <v>44613.0</v>
      </c>
      <c r="I870" s="155" t="s">
        <v>96</v>
      </c>
      <c r="J870" s="155" t="s">
        <v>87</v>
      </c>
      <c r="K870" s="155" t="s">
        <v>97</v>
      </c>
      <c r="L870" s="155" t="s">
        <v>242</v>
      </c>
      <c r="M870" s="155"/>
      <c r="N870" s="155" t="s">
        <v>90</v>
      </c>
      <c r="O870" s="155"/>
    </row>
    <row r="871" hidden="1">
      <c r="A871" s="155" t="str">
        <f t="shared" si="1"/>
        <v>1812544613</v>
      </c>
      <c r="B871" s="304">
        <v>753.0</v>
      </c>
      <c r="C871" s="287">
        <v>732.0</v>
      </c>
      <c r="D871" s="155">
        <v>18125.0</v>
      </c>
      <c r="E871" s="171">
        <v>0.4479166666666667</v>
      </c>
      <c r="F871" s="303" t="s">
        <v>1050</v>
      </c>
      <c r="G871" s="172">
        <v>29910.0</v>
      </c>
      <c r="H871" s="172">
        <v>44613.0</v>
      </c>
      <c r="I871" s="155" t="s">
        <v>96</v>
      </c>
      <c r="J871" s="155" t="s">
        <v>87</v>
      </c>
      <c r="K871" s="155" t="s">
        <v>97</v>
      </c>
      <c r="L871" s="155" t="s">
        <v>747</v>
      </c>
      <c r="M871" s="155"/>
      <c r="N871" s="155" t="s">
        <v>90</v>
      </c>
      <c r="O871" s="155"/>
    </row>
    <row r="872" hidden="1">
      <c r="A872" s="155" t="str">
        <f t="shared" si="1"/>
        <v>1603544613</v>
      </c>
      <c r="B872" s="304">
        <v>755.0</v>
      </c>
      <c r="C872" s="287">
        <v>733.0</v>
      </c>
      <c r="D872" s="155">
        <v>16035.0</v>
      </c>
      <c r="E872" s="171">
        <v>0.4583333333333333</v>
      </c>
      <c r="F872" s="303" t="s">
        <v>1053</v>
      </c>
      <c r="G872" s="172">
        <v>19873.0</v>
      </c>
      <c r="H872" s="172">
        <v>44613.0</v>
      </c>
      <c r="I872" s="155" t="s">
        <v>86</v>
      </c>
      <c r="J872" s="155" t="s">
        <v>87</v>
      </c>
      <c r="K872" s="155" t="s">
        <v>97</v>
      </c>
      <c r="L872" s="155" t="s">
        <v>1054</v>
      </c>
      <c r="M872" s="155"/>
      <c r="N872" s="155" t="s">
        <v>90</v>
      </c>
      <c r="O872" s="155"/>
    </row>
    <row r="873" hidden="1">
      <c r="A873" s="155" t="str">
        <f t="shared" si="1"/>
        <v>1138944613</v>
      </c>
      <c r="B873" s="304">
        <v>758.0</v>
      </c>
      <c r="C873" s="287">
        <v>734.0</v>
      </c>
      <c r="D873" s="155">
        <v>11389.0</v>
      </c>
      <c r="E873" s="171">
        <v>0.46875</v>
      </c>
      <c r="F873" s="303" t="s">
        <v>1055</v>
      </c>
      <c r="G873" s="172">
        <v>26165.0</v>
      </c>
      <c r="H873" s="172">
        <v>44613.0</v>
      </c>
      <c r="I873" s="155" t="s">
        <v>122</v>
      </c>
      <c r="J873" s="155" t="s">
        <v>92</v>
      </c>
      <c r="K873" s="155" t="s">
        <v>101</v>
      </c>
      <c r="L873" s="155" t="s">
        <v>89</v>
      </c>
      <c r="M873" s="155"/>
      <c r="N873" s="155" t="s">
        <v>90</v>
      </c>
      <c r="O873" s="155"/>
    </row>
    <row r="874" hidden="1">
      <c r="A874" s="155" t="str">
        <f t="shared" si="1"/>
        <v>1613544613</v>
      </c>
      <c r="B874" s="304">
        <v>759.0</v>
      </c>
      <c r="C874" s="287">
        <v>735.0</v>
      </c>
      <c r="D874" s="155">
        <v>16135.0</v>
      </c>
      <c r="E874" s="171">
        <v>0.4791666666666667</v>
      </c>
      <c r="F874" s="303" t="s">
        <v>1056</v>
      </c>
      <c r="G874" s="172">
        <v>26455.0</v>
      </c>
      <c r="H874" s="172">
        <v>44613.0</v>
      </c>
      <c r="I874" s="155" t="s">
        <v>86</v>
      </c>
      <c r="J874" s="155" t="s">
        <v>87</v>
      </c>
      <c r="K874" s="155" t="s">
        <v>97</v>
      </c>
      <c r="L874" s="155" t="s">
        <v>117</v>
      </c>
      <c r="M874" s="155"/>
      <c r="N874" s="155" t="s">
        <v>90</v>
      </c>
      <c r="O874" s="155"/>
    </row>
    <row r="875" hidden="1">
      <c r="A875" s="155" t="str">
        <f t="shared" si="1"/>
        <v>926544613</v>
      </c>
      <c r="B875" s="304">
        <v>764.0</v>
      </c>
      <c r="C875" s="287">
        <v>736.0</v>
      </c>
      <c r="D875" s="155">
        <v>9265.0</v>
      </c>
      <c r="E875" s="171">
        <v>0.5416666666666666</v>
      </c>
      <c r="F875" s="303" t="s">
        <v>1058</v>
      </c>
      <c r="G875" s="172">
        <v>22971.0</v>
      </c>
      <c r="H875" s="172">
        <v>44613.0</v>
      </c>
      <c r="I875" s="155" t="s">
        <v>86</v>
      </c>
      <c r="J875" s="155" t="s">
        <v>92</v>
      </c>
      <c r="K875" s="155" t="s">
        <v>101</v>
      </c>
      <c r="L875" s="155" t="s">
        <v>166</v>
      </c>
      <c r="M875" s="155"/>
      <c r="N875" s="155" t="s">
        <v>90</v>
      </c>
      <c r="O875" s="155"/>
    </row>
    <row r="876" hidden="1">
      <c r="A876" s="155" t="str">
        <f t="shared" si="1"/>
        <v>1388544613</v>
      </c>
      <c r="B876" s="304">
        <v>763.0</v>
      </c>
      <c r="C876" s="287">
        <v>737.0</v>
      </c>
      <c r="D876" s="155">
        <v>13885.0</v>
      </c>
      <c r="E876" s="171">
        <v>0.5416666666666666</v>
      </c>
      <c r="F876" s="303" t="s">
        <v>1059</v>
      </c>
      <c r="G876" s="172">
        <v>22542.0</v>
      </c>
      <c r="H876" s="172">
        <v>44613.0</v>
      </c>
      <c r="I876" s="155" t="s">
        <v>122</v>
      </c>
      <c r="J876" s="155" t="s">
        <v>92</v>
      </c>
      <c r="K876" s="155" t="s">
        <v>101</v>
      </c>
      <c r="L876" s="155" t="s">
        <v>117</v>
      </c>
      <c r="M876" s="155"/>
      <c r="N876" s="155" t="s">
        <v>90</v>
      </c>
      <c r="O876" s="155"/>
    </row>
    <row r="877" hidden="1">
      <c r="A877" s="155" t="str">
        <f t="shared" si="1"/>
        <v>1425644613</v>
      </c>
      <c r="B877" s="304">
        <v>761.0</v>
      </c>
      <c r="C877" s="287">
        <v>738.0</v>
      </c>
      <c r="D877" s="155">
        <v>14256.0</v>
      </c>
      <c r="E877" s="171">
        <v>0.5416666666666666</v>
      </c>
      <c r="F877" s="303" t="s">
        <v>1060</v>
      </c>
      <c r="G877" s="172">
        <v>9908.0</v>
      </c>
      <c r="H877" s="172">
        <v>44613.0</v>
      </c>
      <c r="I877" s="155" t="s">
        <v>96</v>
      </c>
      <c r="J877" s="155" t="s">
        <v>87</v>
      </c>
      <c r="K877" s="155" t="s">
        <v>97</v>
      </c>
      <c r="L877" s="155" t="s">
        <v>89</v>
      </c>
      <c r="M877" s="155"/>
      <c r="N877" s="155" t="s">
        <v>90</v>
      </c>
      <c r="O877" s="155"/>
    </row>
    <row r="878" hidden="1">
      <c r="A878" s="155" t="str">
        <f t="shared" si="1"/>
        <v>1815944613</v>
      </c>
      <c r="B878" s="304">
        <v>762.0</v>
      </c>
      <c r="C878" s="287">
        <v>739.0</v>
      </c>
      <c r="D878" s="155">
        <v>18159.0</v>
      </c>
      <c r="E878" s="171">
        <v>0.5416666666666666</v>
      </c>
      <c r="F878" s="303" t="s">
        <v>1061</v>
      </c>
      <c r="G878" s="172">
        <v>32054.0</v>
      </c>
      <c r="H878" s="172">
        <v>44613.0</v>
      </c>
      <c r="I878" s="155" t="s">
        <v>96</v>
      </c>
      <c r="J878" s="155" t="s">
        <v>87</v>
      </c>
      <c r="K878" s="155" t="s">
        <v>97</v>
      </c>
      <c r="L878" s="155" t="s">
        <v>117</v>
      </c>
      <c r="M878" s="155"/>
      <c r="N878" s="155" t="s">
        <v>90</v>
      </c>
      <c r="O878" s="155"/>
    </row>
    <row r="879" hidden="1">
      <c r="A879" s="155" t="str">
        <f t="shared" si="1"/>
        <v>1763744613</v>
      </c>
      <c r="B879" s="304">
        <v>766.0</v>
      </c>
      <c r="C879" s="287">
        <v>740.0</v>
      </c>
      <c r="D879" s="155">
        <v>17637.0</v>
      </c>
      <c r="E879" s="171">
        <v>0.5625</v>
      </c>
      <c r="F879" s="303" t="s">
        <v>1066</v>
      </c>
      <c r="G879" s="172">
        <v>21661.0</v>
      </c>
      <c r="H879" s="172">
        <v>44613.0</v>
      </c>
      <c r="I879" s="155" t="s">
        <v>122</v>
      </c>
      <c r="J879" s="155" t="s">
        <v>92</v>
      </c>
      <c r="K879" s="155" t="s">
        <v>93</v>
      </c>
      <c r="L879" s="155" t="s">
        <v>415</v>
      </c>
      <c r="M879" s="155"/>
      <c r="N879" s="155" t="s">
        <v>90</v>
      </c>
      <c r="O879" s="155"/>
    </row>
    <row r="880" hidden="1">
      <c r="A880" s="155" t="str">
        <f t="shared" si="1"/>
        <v>1255644613</v>
      </c>
      <c r="B880" s="304">
        <v>770.0</v>
      </c>
      <c r="C880" s="287">
        <v>741.0</v>
      </c>
      <c r="D880" s="155">
        <v>12556.0</v>
      </c>
      <c r="E880" s="171">
        <v>0.5729166666666666</v>
      </c>
      <c r="F880" s="303" t="s">
        <v>1070</v>
      </c>
      <c r="G880" s="172">
        <v>17986.0</v>
      </c>
      <c r="H880" s="172">
        <v>44613.0</v>
      </c>
      <c r="I880" s="155" t="s">
        <v>86</v>
      </c>
      <c r="J880" s="155" t="s">
        <v>92</v>
      </c>
      <c r="K880" s="155" t="s">
        <v>101</v>
      </c>
      <c r="L880" s="155" t="s">
        <v>221</v>
      </c>
      <c r="M880" s="155"/>
      <c r="N880" s="155" t="s">
        <v>90</v>
      </c>
      <c r="O880" s="155"/>
    </row>
    <row r="881" hidden="1">
      <c r="A881" s="155" t="str">
        <f t="shared" si="1"/>
        <v>1490044613</v>
      </c>
      <c r="B881" s="304">
        <v>769.0</v>
      </c>
      <c r="C881" s="287">
        <v>742.0</v>
      </c>
      <c r="D881" s="155">
        <v>14900.0</v>
      </c>
      <c r="E881" s="171">
        <v>0.5729166666666666</v>
      </c>
      <c r="F881" s="303" t="s">
        <v>1071</v>
      </c>
      <c r="G881" s="172">
        <v>23223.0</v>
      </c>
      <c r="H881" s="172">
        <v>44613.0</v>
      </c>
      <c r="I881" s="155" t="s">
        <v>122</v>
      </c>
      <c r="J881" s="155" t="s">
        <v>87</v>
      </c>
      <c r="K881" s="155" t="s">
        <v>97</v>
      </c>
      <c r="L881" s="155" t="s">
        <v>247</v>
      </c>
      <c r="M881" s="155"/>
      <c r="N881" s="155" t="s">
        <v>90</v>
      </c>
      <c r="O881" s="155"/>
    </row>
    <row r="882" hidden="1">
      <c r="A882" s="155" t="str">
        <f t="shared" si="1"/>
        <v>1062344613</v>
      </c>
      <c r="B882" s="304">
        <v>774.0</v>
      </c>
      <c r="C882" s="287">
        <v>743.0</v>
      </c>
      <c r="D882" s="155">
        <v>10623.0</v>
      </c>
      <c r="E882" s="171">
        <v>0.5833333333333334</v>
      </c>
      <c r="F882" s="303" t="s">
        <v>1072</v>
      </c>
      <c r="G882" s="172">
        <v>21882.0</v>
      </c>
      <c r="H882" s="172">
        <v>44613.0</v>
      </c>
      <c r="I882" s="155" t="s">
        <v>122</v>
      </c>
      <c r="J882" s="155" t="s">
        <v>92</v>
      </c>
      <c r="K882" s="155" t="s">
        <v>93</v>
      </c>
      <c r="L882" s="155" t="s">
        <v>405</v>
      </c>
      <c r="M882" s="155"/>
      <c r="N882" s="155" t="s">
        <v>90</v>
      </c>
      <c r="O882" s="155"/>
    </row>
    <row r="883" hidden="1">
      <c r="A883" s="155" t="str">
        <f t="shared" si="1"/>
        <v>1004744613</v>
      </c>
      <c r="B883" s="304">
        <v>776.0</v>
      </c>
      <c r="C883" s="287">
        <v>744.0</v>
      </c>
      <c r="D883" s="155">
        <v>10047.0</v>
      </c>
      <c r="E883" s="171">
        <v>0.59375</v>
      </c>
      <c r="F883" s="303" t="s">
        <v>1075</v>
      </c>
      <c r="G883" s="172">
        <v>24501.0</v>
      </c>
      <c r="H883" s="172">
        <v>44613.0</v>
      </c>
      <c r="I883" s="155" t="s">
        <v>122</v>
      </c>
      <c r="J883" s="155" t="s">
        <v>92</v>
      </c>
      <c r="K883" s="155" t="s">
        <v>93</v>
      </c>
      <c r="L883" s="155" t="s">
        <v>89</v>
      </c>
      <c r="M883" s="155"/>
      <c r="N883" s="155" t="s">
        <v>90</v>
      </c>
      <c r="O883" s="155"/>
    </row>
    <row r="884" hidden="1">
      <c r="A884" s="155" t="str">
        <f t="shared" si="1"/>
        <v>1418544613</v>
      </c>
      <c r="B884" s="304">
        <v>777.0</v>
      </c>
      <c r="C884" s="287">
        <v>745.0</v>
      </c>
      <c r="D884" s="155">
        <v>14185.0</v>
      </c>
      <c r="E884" s="171">
        <v>0.59375</v>
      </c>
      <c r="F884" s="303" t="s">
        <v>1076</v>
      </c>
      <c r="G884" s="172">
        <v>9736.0</v>
      </c>
      <c r="H884" s="172">
        <v>44613.0</v>
      </c>
      <c r="I884" s="155" t="s">
        <v>86</v>
      </c>
      <c r="J884" s="155" t="s">
        <v>87</v>
      </c>
      <c r="K884" s="155" t="s">
        <v>88</v>
      </c>
      <c r="L884" s="155" t="s">
        <v>89</v>
      </c>
      <c r="M884" s="155"/>
      <c r="N884" s="155" t="s">
        <v>90</v>
      </c>
      <c r="O884" s="155"/>
    </row>
    <row r="885" hidden="1">
      <c r="A885" s="155" t="str">
        <f t="shared" si="1"/>
        <v>1812744613</v>
      </c>
      <c r="B885" s="304">
        <v>775.0</v>
      </c>
      <c r="C885" s="287">
        <v>746.0</v>
      </c>
      <c r="D885" s="155">
        <v>18127.0</v>
      </c>
      <c r="E885" s="171">
        <v>0.59375</v>
      </c>
      <c r="F885" s="303" t="s">
        <v>1077</v>
      </c>
      <c r="G885" s="172">
        <v>31549.0</v>
      </c>
      <c r="H885" s="172">
        <v>44613.0</v>
      </c>
      <c r="I885" s="155" t="s">
        <v>96</v>
      </c>
      <c r="J885" s="155" t="s">
        <v>87</v>
      </c>
      <c r="K885" s="155" t="s">
        <v>97</v>
      </c>
      <c r="L885" s="155" t="s">
        <v>189</v>
      </c>
      <c r="M885" s="155"/>
      <c r="N885" s="155" t="s">
        <v>90</v>
      </c>
      <c r="O885" s="155"/>
    </row>
    <row r="886" hidden="1">
      <c r="A886" s="155" t="str">
        <f t="shared" si="1"/>
        <v>1817844613</v>
      </c>
      <c r="B886" s="304">
        <v>778.0</v>
      </c>
      <c r="C886" s="287">
        <v>747.0</v>
      </c>
      <c r="D886" s="155">
        <v>18178.0</v>
      </c>
      <c r="E886" s="171">
        <v>0.59375</v>
      </c>
      <c r="F886" s="303" t="s">
        <v>1078</v>
      </c>
      <c r="G886" s="172">
        <v>30404.0</v>
      </c>
      <c r="H886" s="172">
        <v>44613.0</v>
      </c>
      <c r="I886" s="155" t="s">
        <v>96</v>
      </c>
      <c r="J886" s="155" t="s">
        <v>87</v>
      </c>
      <c r="K886" s="155" t="s">
        <v>97</v>
      </c>
      <c r="L886" s="155" t="s">
        <v>98</v>
      </c>
      <c r="M886" s="155"/>
      <c r="N886" s="155" t="s">
        <v>90</v>
      </c>
      <c r="O886" s="155"/>
    </row>
    <row r="887" hidden="1">
      <c r="A887" s="155" t="str">
        <f t="shared" si="1"/>
        <v>936144613</v>
      </c>
      <c r="B887" s="304">
        <v>781.0</v>
      </c>
      <c r="C887" s="287">
        <v>748.0</v>
      </c>
      <c r="D887" s="155">
        <v>9361.0</v>
      </c>
      <c r="E887" s="171">
        <v>0.6041666666666666</v>
      </c>
      <c r="F887" s="303" t="s">
        <v>1081</v>
      </c>
      <c r="G887" s="172">
        <v>28389.0</v>
      </c>
      <c r="H887" s="172">
        <v>44613.0</v>
      </c>
      <c r="I887" s="155" t="s">
        <v>122</v>
      </c>
      <c r="J887" s="155" t="s">
        <v>92</v>
      </c>
      <c r="K887" s="155" t="s">
        <v>101</v>
      </c>
      <c r="L887" s="155" t="s">
        <v>174</v>
      </c>
      <c r="M887" s="155"/>
      <c r="N887" s="155" t="s">
        <v>90</v>
      </c>
      <c r="O887" s="155"/>
    </row>
    <row r="888" hidden="1">
      <c r="A888" s="155" t="str">
        <f t="shared" si="1"/>
        <v>1591044613</v>
      </c>
      <c r="B888" s="304">
        <v>784.0</v>
      </c>
      <c r="C888" s="287">
        <v>749.0</v>
      </c>
      <c r="D888" s="155">
        <v>15910.0</v>
      </c>
      <c r="E888" s="171">
        <v>0.625</v>
      </c>
      <c r="F888" s="303" t="s">
        <v>1082</v>
      </c>
      <c r="G888" s="172">
        <v>23715.0</v>
      </c>
      <c r="H888" s="172">
        <v>44613.0</v>
      </c>
      <c r="I888" s="155" t="s">
        <v>86</v>
      </c>
      <c r="J888" s="155" t="s">
        <v>92</v>
      </c>
      <c r="K888" s="155" t="s">
        <v>101</v>
      </c>
      <c r="L888" s="155" t="s">
        <v>147</v>
      </c>
      <c r="M888" s="155"/>
      <c r="N888" s="155" t="s">
        <v>90</v>
      </c>
      <c r="O888" s="155"/>
    </row>
    <row r="889" hidden="1">
      <c r="A889" s="155" t="str">
        <f t="shared" si="1"/>
        <v>924244613</v>
      </c>
      <c r="B889" s="304">
        <v>785.0</v>
      </c>
      <c r="C889" s="287">
        <v>750.0</v>
      </c>
      <c r="D889" s="155">
        <v>9242.0</v>
      </c>
      <c r="E889" s="171">
        <v>0.6458333333333334</v>
      </c>
      <c r="F889" s="303" t="s">
        <v>1084</v>
      </c>
      <c r="G889" s="172">
        <v>20485.0</v>
      </c>
      <c r="H889" s="172">
        <v>44613.0</v>
      </c>
      <c r="I889" s="155" t="s">
        <v>86</v>
      </c>
      <c r="J889" s="155" t="s">
        <v>87</v>
      </c>
      <c r="K889" s="155" t="s">
        <v>97</v>
      </c>
      <c r="L889" s="155" t="s">
        <v>218</v>
      </c>
      <c r="M889" s="155"/>
      <c r="N889" s="155" t="s">
        <v>90</v>
      </c>
      <c r="O889" s="155"/>
    </row>
    <row r="890" hidden="1">
      <c r="A890" s="155" t="str">
        <f t="shared" si="1"/>
        <v>1169044613</v>
      </c>
      <c r="B890" s="304">
        <v>787.0</v>
      </c>
      <c r="C890" s="287">
        <v>751.0</v>
      </c>
      <c r="D890" s="155">
        <v>11690.0</v>
      </c>
      <c r="E890" s="171">
        <v>0.6458333333333334</v>
      </c>
      <c r="F890" s="303" t="s">
        <v>1085</v>
      </c>
      <c r="G890" s="172">
        <v>16779.0</v>
      </c>
      <c r="H890" s="172">
        <v>44613.0</v>
      </c>
      <c r="I890" s="155" t="s">
        <v>86</v>
      </c>
      <c r="J890" s="155" t="s">
        <v>87</v>
      </c>
      <c r="K890" s="155" t="s">
        <v>88</v>
      </c>
      <c r="L890" s="155" t="s">
        <v>89</v>
      </c>
      <c r="M890" s="155"/>
      <c r="N890" s="155" t="s">
        <v>90</v>
      </c>
      <c r="O890" s="155"/>
    </row>
    <row r="891" hidden="1">
      <c r="A891" s="155" t="str">
        <f t="shared" si="1"/>
        <v>1418444613</v>
      </c>
      <c r="B891" s="304">
        <v>786.0</v>
      </c>
      <c r="C891" s="287">
        <v>752.0</v>
      </c>
      <c r="D891" s="155">
        <v>14184.0</v>
      </c>
      <c r="E891" s="171">
        <v>0.6458333333333334</v>
      </c>
      <c r="F891" s="303" t="s">
        <v>1086</v>
      </c>
      <c r="G891" s="172">
        <v>21084.0</v>
      </c>
      <c r="H891" s="172">
        <v>44613.0</v>
      </c>
      <c r="I891" s="155" t="s">
        <v>122</v>
      </c>
      <c r="J891" s="155" t="s">
        <v>92</v>
      </c>
      <c r="K891" s="155" t="s">
        <v>93</v>
      </c>
      <c r="L891" s="155" t="s">
        <v>166</v>
      </c>
      <c r="M891" s="155"/>
      <c r="N891" s="155" t="s">
        <v>90</v>
      </c>
      <c r="O891" s="155"/>
    </row>
    <row r="892" hidden="1">
      <c r="A892" s="155" t="str">
        <f t="shared" si="1"/>
        <v>1135744614</v>
      </c>
      <c r="B892" s="304">
        <v>790.0</v>
      </c>
      <c r="C892" s="287">
        <v>753.0</v>
      </c>
      <c r="D892" s="155">
        <v>11357.0</v>
      </c>
      <c r="E892" s="171">
        <v>0.3333333333333333</v>
      </c>
      <c r="F892" s="303" t="s">
        <v>1087</v>
      </c>
      <c r="G892" s="172">
        <v>14592.0</v>
      </c>
      <c r="H892" s="172">
        <v>44614.0</v>
      </c>
      <c r="I892" s="155" t="s">
        <v>122</v>
      </c>
      <c r="J892" s="155" t="s">
        <v>92</v>
      </c>
      <c r="K892" s="155" t="s">
        <v>101</v>
      </c>
      <c r="L892" s="155" t="s">
        <v>89</v>
      </c>
      <c r="M892" s="155"/>
      <c r="N892" s="155" t="s">
        <v>90</v>
      </c>
      <c r="O892" s="155"/>
    </row>
    <row r="893" hidden="1">
      <c r="A893" s="155" t="str">
        <f t="shared" si="1"/>
        <v>1557044614</v>
      </c>
      <c r="B893" s="304">
        <v>789.0</v>
      </c>
      <c r="C893" s="287">
        <v>754.0</v>
      </c>
      <c r="D893" s="155">
        <v>15570.0</v>
      </c>
      <c r="E893" s="171">
        <v>0.3333333333333333</v>
      </c>
      <c r="F893" s="303" t="s">
        <v>1088</v>
      </c>
      <c r="G893" s="172">
        <v>19023.0</v>
      </c>
      <c r="H893" s="172">
        <v>44614.0</v>
      </c>
      <c r="I893" s="155" t="s">
        <v>86</v>
      </c>
      <c r="J893" s="155" t="s">
        <v>87</v>
      </c>
      <c r="K893" s="155" t="s">
        <v>88</v>
      </c>
      <c r="L893" s="155" t="s">
        <v>89</v>
      </c>
      <c r="M893" s="155"/>
      <c r="N893" s="155" t="s">
        <v>90</v>
      </c>
      <c r="O893" s="155"/>
    </row>
    <row r="894" hidden="1">
      <c r="A894" s="155" t="str">
        <f t="shared" si="1"/>
        <v>1816744614</v>
      </c>
      <c r="B894" s="304">
        <v>791.0</v>
      </c>
      <c r="C894" s="287">
        <v>755.0</v>
      </c>
      <c r="D894" s="155">
        <v>18167.0</v>
      </c>
      <c r="E894" s="171">
        <v>0.34375</v>
      </c>
      <c r="F894" s="303" t="s">
        <v>1090</v>
      </c>
      <c r="G894" s="172">
        <v>24539.0</v>
      </c>
      <c r="H894" s="172">
        <v>44614.0</v>
      </c>
      <c r="I894" s="155" t="s">
        <v>96</v>
      </c>
      <c r="J894" s="155" t="s">
        <v>87</v>
      </c>
      <c r="K894" s="155" t="s">
        <v>97</v>
      </c>
      <c r="L894" s="155" t="s">
        <v>98</v>
      </c>
      <c r="M894" s="155"/>
      <c r="N894" s="155" t="s">
        <v>90</v>
      </c>
      <c r="O894" s="155"/>
    </row>
    <row r="895" hidden="1">
      <c r="A895" s="155" t="str">
        <f t="shared" si="1"/>
        <v>1383044614</v>
      </c>
      <c r="B895" s="304">
        <v>794.0</v>
      </c>
      <c r="C895" s="287">
        <v>756.0</v>
      </c>
      <c r="D895" s="155">
        <v>13830.0</v>
      </c>
      <c r="E895" s="171">
        <v>0.3541666666666667</v>
      </c>
      <c r="F895" s="303" t="s">
        <v>1092</v>
      </c>
      <c r="G895" s="172">
        <v>29294.0</v>
      </c>
      <c r="H895" s="172">
        <v>44614.0</v>
      </c>
      <c r="I895" s="155" t="s">
        <v>122</v>
      </c>
      <c r="J895" s="155" t="s">
        <v>92</v>
      </c>
      <c r="K895" s="155" t="s">
        <v>101</v>
      </c>
      <c r="L895" s="155" t="s">
        <v>89</v>
      </c>
      <c r="M895" s="155"/>
      <c r="N895" s="155" t="s">
        <v>90</v>
      </c>
      <c r="O895" s="155"/>
    </row>
    <row r="896" hidden="1">
      <c r="A896" s="155" t="str">
        <f t="shared" si="1"/>
        <v>1561144614</v>
      </c>
      <c r="B896" s="304">
        <v>793.0</v>
      </c>
      <c r="C896" s="287">
        <v>757.0</v>
      </c>
      <c r="D896" s="155">
        <v>15611.0</v>
      </c>
      <c r="E896" s="171">
        <v>0.3541666666666667</v>
      </c>
      <c r="F896" s="303" t="s">
        <v>1093</v>
      </c>
      <c r="G896" s="172">
        <v>21765.0</v>
      </c>
      <c r="H896" s="172">
        <v>44614.0</v>
      </c>
      <c r="I896" s="155" t="s">
        <v>86</v>
      </c>
      <c r="J896" s="155" t="s">
        <v>92</v>
      </c>
      <c r="K896" s="155" t="s">
        <v>93</v>
      </c>
      <c r="L896" s="155" t="s">
        <v>186</v>
      </c>
      <c r="M896" s="155"/>
      <c r="N896" s="155" t="s">
        <v>90</v>
      </c>
      <c r="O896" s="155"/>
    </row>
    <row r="897" hidden="1">
      <c r="A897" s="155" t="str">
        <f t="shared" si="1"/>
        <v>1120744614</v>
      </c>
      <c r="B897" s="304">
        <v>797.0</v>
      </c>
      <c r="C897" s="287">
        <v>758.0</v>
      </c>
      <c r="D897" s="155">
        <v>11207.0</v>
      </c>
      <c r="E897" s="171">
        <v>0.3854166666666667</v>
      </c>
      <c r="F897" s="303" t="s">
        <v>1096</v>
      </c>
      <c r="G897" s="172">
        <v>9739.0</v>
      </c>
      <c r="H897" s="172">
        <v>44614.0</v>
      </c>
      <c r="I897" s="155" t="s">
        <v>86</v>
      </c>
      <c r="J897" s="155" t="s">
        <v>92</v>
      </c>
      <c r="K897" s="155" t="s">
        <v>93</v>
      </c>
      <c r="L897" s="155" t="s">
        <v>89</v>
      </c>
      <c r="M897" s="155"/>
      <c r="N897" s="155" t="s">
        <v>90</v>
      </c>
      <c r="O897" s="155"/>
    </row>
    <row r="898" hidden="1">
      <c r="A898" s="155" t="str">
        <f t="shared" si="1"/>
        <v>1437344614</v>
      </c>
      <c r="B898" s="304">
        <v>800.0</v>
      </c>
      <c r="C898" s="287">
        <v>759.0</v>
      </c>
      <c r="D898" s="155">
        <v>14373.0</v>
      </c>
      <c r="E898" s="171">
        <v>0.3958333333333333</v>
      </c>
      <c r="F898" s="303" t="s">
        <v>1098</v>
      </c>
      <c r="G898" s="172">
        <v>28183.0</v>
      </c>
      <c r="H898" s="172">
        <v>44614.0</v>
      </c>
      <c r="I898" s="155" t="s">
        <v>122</v>
      </c>
      <c r="J898" s="155" t="s">
        <v>92</v>
      </c>
      <c r="K898" s="155" t="s">
        <v>93</v>
      </c>
      <c r="L898" s="155" t="s">
        <v>98</v>
      </c>
      <c r="M898" s="155"/>
      <c r="N898" s="155" t="s">
        <v>90</v>
      </c>
      <c r="O898" s="155"/>
    </row>
    <row r="899" hidden="1">
      <c r="A899" s="155" t="str">
        <f t="shared" si="1"/>
        <v>1624544614</v>
      </c>
      <c r="B899" s="304">
        <v>801.0</v>
      </c>
      <c r="C899" s="287">
        <v>760.0</v>
      </c>
      <c r="D899" s="155">
        <v>16245.0</v>
      </c>
      <c r="E899" s="171">
        <v>0.3958333333333333</v>
      </c>
      <c r="F899" s="303" t="s">
        <v>1099</v>
      </c>
      <c r="G899" s="172">
        <v>22836.0</v>
      </c>
      <c r="H899" s="172">
        <v>44614.0</v>
      </c>
      <c r="I899" s="155" t="s">
        <v>122</v>
      </c>
      <c r="J899" s="155" t="s">
        <v>92</v>
      </c>
      <c r="K899" s="155" t="s">
        <v>101</v>
      </c>
      <c r="L899" s="155" t="s">
        <v>137</v>
      </c>
      <c r="M899" s="155"/>
      <c r="N899" s="155" t="s">
        <v>90</v>
      </c>
      <c r="O899" s="155"/>
    </row>
    <row r="900" hidden="1">
      <c r="A900" s="155" t="str">
        <f t="shared" si="1"/>
        <v>1816044614</v>
      </c>
      <c r="B900" s="304">
        <v>799.0</v>
      </c>
      <c r="C900" s="287">
        <v>761.0</v>
      </c>
      <c r="D900" s="155">
        <v>18160.0</v>
      </c>
      <c r="E900" s="171">
        <v>0.3958333333333333</v>
      </c>
      <c r="F900" s="303" t="s">
        <v>1100</v>
      </c>
      <c r="G900" s="172">
        <v>24722.0</v>
      </c>
      <c r="H900" s="172">
        <v>44614.0</v>
      </c>
      <c r="I900" s="155" t="s">
        <v>96</v>
      </c>
      <c r="J900" s="155" t="s">
        <v>87</v>
      </c>
      <c r="K900" s="155" t="s">
        <v>97</v>
      </c>
      <c r="L900" s="155" t="s">
        <v>405</v>
      </c>
      <c r="M900" s="155"/>
      <c r="N900" s="155" t="s">
        <v>90</v>
      </c>
      <c r="O900" s="155"/>
    </row>
    <row r="901" hidden="1">
      <c r="A901" s="155" t="str">
        <f t="shared" si="1"/>
        <v>1818544614</v>
      </c>
      <c r="B901" s="304">
        <v>802.0</v>
      </c>
      <c r="C901" s="287">
        <v>762.0</v>
      </c>
      <c r="D901" s="155">
        <v>18185.0</v>
      </c>
      <c r="E901" s="171">
        <v>0.3958333333333333</v>
      </c>
      <c r="F901" s="303" t="s">
        <v>1101</v>
      </c>
      <c r="G901" s="172">
        <v>29783.0</v>
      </c>
      <c r="H901" s="172">
        <v>44614.0</v>
      </c>
      <c r="I901" s="155" t="s">
        <v>96</v>
      </c>
      <c r="J901" s="155" t="s">
        <v>87</v>
      </c>
      <c r="K901" s="155" t="s">
        <v>97</v>
      </c>
      <c r="L901" s="155" t="s">
        <v>179</v>
      </c>
      <c r="M901" s="155"/>
      <c r="N901" s="155" t="s">
        <v>90</v>
      </c>
      <c r="O901" s="155"/>
    </row>
    <row r="902" hidden="1">
      <c r="A902" s="155" t="str">
        <f t="shared" si="1"/>
        <v>949244614</v>
      </c>
      <c r="B902" s="304">
        <v>804.0</v>
      </c>
      <c r="C902" s="287">
        <v>763.0</v>
      </c>
      <c r="D902" s="155">
        <v>9492.0</v>
      </c>
      <c r="E902" s="171">
        <v>0.40625</v>
      </c>
      <c r="F902" s="303" t="s">
        <v>1103</v>
      </c>
      <c r="G902" s="172">
        <v>16812.0</v>
      </c>
      <c r="H902" s="172">
        <v>44614.0</v>
      </c>
      <c r="I902" s="155" t="s">
        <v>86</v>
      </c>
      <c r="J902" s="155" t="s">
        <v>92</v>
      </c>
      <c r="K902" s="155" t="s">
        <v>101</v>
      </c>
      <c r="L902" s="155" t="s">
        <v>147</v>
      </c>
      <c r="M902" s="155"/>
      <c r="N902" s="155" t="s">
        <v>90</v>
      </c>
      <c r="O902" s="155"/>
    </row>
    <row r="903" hidden="1">
      <c r="A903" s="155" t="str">
        <f t="shared" si="1"/>
        <v>1367344614</v>
      </c>
      <c r="B903" s="304">
        <v>807.0</v>
      </c>
      <c r="C903" s="287">
        <v>764.0</v>
      </c>
      <c r="D903" s="155">
        <v>13673.0</v>
      </c>
      <c r="E903" s="171">
        <v>0.4166666666666667</v>
      </c>
      <c r="F903" s="303" t="s">
        <v>1105</v>
      </c>
      <c r="G903" s="172">
        <v>25366.0</v>
      </c>
      <c r="H903" s="172">
        <v>44614.0</v>
      </c>
      <c r="I903" s="155" t="s">
        <v>86</v>
      </c>
      <c r="J903" s="155" t="s">
        <v>92</v>
      </c>
      <c r="K903" s="155" t="s">
        <v>101</v>
      </c>
      <c r="L903" s="155" t="s">
        <v>405</v>
      </c>
      <c r="M903" s="155"/>
      <c r="N903" s="155" t="s">
        <v>90</v>
      </c>
      <c r="O903" s="155"/>
    </row>
    <row r="904" hidden="1">
      <c r="A904" s="155" t="str">
        <f t="shared" si="1"/>
        <v>1817344614</v>
      </c>
      <c r="B904" s="304">
        <v>806.0</v>
      </c>
      <c r="C904" s="287">
        <v>765.0</v>
      </c>
      <c r="D904" s="155">
        <v>18173.0</v>
      </c>
      <c r="E904" s="171">
        <v>0.4166666666666667</v>
      </c>
      <c r="F904" s="303" t="s">
        <v>1106</v>
      </c>
      <c r="G904" s="172">
        <v>15794.0</v>
      </c>
      <c r="H904" s="172">
        <v>44614.0</v>
      </c>
      <c r="I904" s="155" t="s">
        <v>96</v>
      </c>
      <c r="J904" s="155" t="s">
        <v>87</v>
      </c>
      <c r="K904" s="155" t="s">
        <v>97</v>
      </c>
      <c r="L904" s="155" t="s">
        <v>174</v>
      </c>
      <c r="M904" s="155"/>
      <c r="N904" s="155" t="s">
        <v>90</v>
      </c>
      <c r="O904" s="155"/>
    </row>
    <row r="905" hidden="1">
      <c r="A905" s="155" t="str">
        <f t="shared" si="1"/>
        <v>1425744614</v>
      </c>
      <c r="B905" s="304">
        <v>813.0</v>
      </c>
      <c r="C905" s="287">
        <v>766.0</v>
      </c>
      <c r="D905" s="155">
        <v>14257.0</v>
      </c>
      <c r="E905" s="171">
        <v>0.4479166666666667</v>
      </c>
      <c r="F905" s="303" t="s">
        <v>1111</v>
      </c>
      <c r="G905" s="172">
        <v>15843.0</v>
      </c>
      <c r="H905" s="172">
        <v>44614.0</v>
      </c>
      <c r="I905" s="155" t="s">
        <v>122</v>
      </c>
      <c r="J905" s="155" t="s">
        <v>87</v>
      </c>
      <c r="K905" s="155" t="s">
        <v>97</v>
      </c>
      <c r="L905" s="155" t="s">
        <v>147</v>
      </c>
      <c r="M905" s="155"/>
      <c r="N905" s="155" t="s">
        <v>90</v>
      </c>
      <c r="O905" s="155"/>
    </row>
    <row r="906" hidden="1">
      <c r="A906" s="155" t="str">
        <f t="shared" si="1"/>
        <v>1817944614</v>
      </c>
      <c r="B906" s="304">
        <v>812.0</v>
      </c>
      <c r="C906" s="287">
        <v>767.0</v>
      </c>
      <c r="D906" s="155">
        <v>18179.0</v>
      </c>
      <c r="E906" s="171">
        <v>0.4479166666666667</v>
      </c>
      <c r="F906" s="303" t="s">
        <v>1112</v>
      </c>
      <c r="G906" s="172">
        <v>20924.0</v>
      </c>
      <c r="H906" s="172">
        <v>44614.0</v>
      </c>
      <c r="I906" s="155" t="s">
        <v>96</v>
      </c>
      <c r="J906" s="155" t="s">
        <v>87</v>
      </c>
      <c r="K906" s="155" t="s">
        <v>97</v>
      </c>
      <c r="L906" s="155" t="s">
        <v>117</v>
      </c>
      <c r="M906" s="155"/>
      <c r="N906" s="155" t="s">
        <v>90</v>
      </c>
      <c r="O906" s="155"/>
    </row>
    <row r="907" hidden="1">
      <c r="A907" s="155" t="str">
        <f t="shared" si="1"/>
        <v>1768344614</v>
      </c>
      <c r="B907" s="304">
        <v>817.0</v>
      </c>
      <c r="C907" s="287">
        <v>768.0</v>
      </c>
      <c r="D907" s="155">
        <v>17683.0</v>
      </c>
      <c r="E907" s="171">
        <v>0.4791666666666667</v>
      </c>
      <c r="F907" s="303" t="s">
        <v>1114</v>
      </c>
      <c r="G907" s="172">
        <v>36630.0</v>
      </c>
      <c r="H907" s="172">
        <v>44614.0</v>
      </c>
      <c r="I907" s="155" t="s">
        <v>122</v>
      </c>
      <c r="J907" s="155" t="s">
        <v>87</v>
      </c>
      <c r="K907" s="155" t="s">
        <v>97</v>
      </c>
      <c r="L907" s="155" t="s">
        <v>98</v>
      </c>
      <c r="M907" s="155"/>
      <c r="N907" s="155" t="s">
        <v>90</v>
      </c>
      <c r="O907" s="155"/>
    </row>
    <row r="908" hidden="1">
      <c r="A908" s="155" t="str">
        <f t="shared" si="1"/>
        <v>1071844614</v>
      </c>
      <c r="B908" s="304">
        <v>824.0</v>
      </c>
      <c r="C908" s="287">
        <v>769.0</v>
      </c>
      <c r="D908" s="155">
        <v>10718.0</v>
      </c>
      <c r="E908" s="171">
        <v>0.5625</v>
      </c>
      <c r="F908" s="303" t="s">
        <v>1121</v>
      </c>
      <c r="G908" s="172">
        <v>25173.0</v>
      </c>
      <c r="H908" s="172">
        <v>44614.0</v>
      </c>
      <c r="I908" s="155" t="s">
        <v>86</v>
      </c>
      <c r="J908" s="155" t="s">
        <v>92</v>
      </c>
      <c r="K908" s="155" t="s">
        <v>93</v>
      </c>
      <c r="L908" s="155" t="s">
        <v>174</v>
      </c>
      <c r="M908" s="155"/>
      <c r="N908" s="155" t="s">
        <v>90</v>
      </c>
      <c r="O908" s="155"/>
    </row>
    <row r="909" hidden="1">
      <c r="A909" s="155" t="str">
        <f t="shared" si="1"/>
        <v>1698344614</v>
      </c>
      <c r="B909" s="304">
        <v>825.0</v>
      </c>
      <c r="C909" s="287">
        <v>770.0</v>
      </c>
      <c r="D909" s="155">
        <v>16983.0</v>
      </c>
      <c r="E909" s="171">
        <v>0.5625</v>
      </c>
      <c r="F909" s="303" t="s">
        <v>1122</v>
      </c>
      <c r="G909" s="172">
        <v>33550.0</v>
      </c>
      <c r="H909" s="172">
        <v>44614.0</v>
      </c>
      <c r="I909" s="155" t="s">
        <v>122</v>
      </c>
      <c r="J909" s="155" t="s">
        <v>92</v>
      </c>
      <c r="K909" s="155" t="s">
        <v>93</v>
      </c>
      <c r="L909" s="155" t="s">
        <v>189</v>
      </c>
      <c r="M909" s="155"/>
      <c r="N909" s="155" t="s">
        <v>90</v>
      </c>
      <c r="O909" s="155"/>
    </row>
    <row r="910" hidden="1">
      <c r="A910" s="155" t="str">
        <f t="shared" si="1"/>
        <v>1814944614</v>
      </c>
      <c r="B910" s="304">
        <v>823.0</v>
      </c>
      <c r="C910" s="287">
        <v>771.0</v>
      </c>
      <c r="D910" s="155">
        <v>18149.0</v>
      </c>
      <c r="E910" s="171">
        <v>0.5625</v>
      </c>
      <c r="F910" s="303" t="s">
        <v>1123</v>
      </c>
      <c r="G910" s="172">
        <v>34389.0</v>
      </c>
      <c r="H910" s="172">
        <v>44614.0</v>
      </c>
      <c r="I910" s="155" t="s">
        <v>96</v>
      </c>
      <c r="J910" s="155" t="s">
        <v>87</v>
      </c>
      <c r="K910" s="155" t="s">
        <v>97</v>
      </c>
      <c r="L910" s="155" t="s">
        <v>358</v>
      </c>
      <c r="M910" s="155"/>
      <c r="N910" s="155" t="s">
        <v>90</v>
      </c>
      <c r="O910" s="155"/>
    </row>
    <row r="911" hidden="1">
      <c r="A911" s="155" t="str">
        <f t="shared" si="1"/>
        <v>1815444614</v>
      </c>
      <c r="B911" s="304">
        <v>822.0</v>
      </c>
      <c r="C911" s="287">
        <v>772.0</v>
      </c>
      <c r="D911" s="155">
        <v>18154.0</v>
      </c>
      <c r="E911" s="171">
        <v>0.5625</v>
      </c>
      <c r="F911" s="303" t="s">
        <v>1124</v>
      </c>
      <c r="G911" s="172">
        <v>16024.0</v>
      </c>
      <c r="H911" s="172">
        <v>44614.0</v>
      </c>
      <c r="I911" s="155" t="s">
        <v>96</v>
      </c>
      <c r="J911" s="155" t="s">
        <v>87</v>
      </c>
      <c r="K911" s="155" t="s">
        <v>97</v>
      </c>
      <c r="L911" s="155" t="s">
        <v>166</v>
      </c>
      <c r="M911" s="155"/>
      <c r="N911" s="155" t="s">
        <v>90</v>
      </c>
      <c r="O911" s="155"/>
    </row>
    <row r="912" hidden="1">
      <c r="A912" s="155" t="str">
        <f t="shared" si="1"/>
        <v>1632044614</v>
      </c>
      <c r="B912" s="304">
        <v>828.0</v>
      </c>
      <c r="C912" s="287">
        <v>773.0</v>
      </c>
      <c r="D912" s="155">
        <v>16320.0</v>
      </c>
      <c r="E912" s="171">
        <v>0.5729166666666666</v>
      </c>
      <c r="F912" s="303" t="s">
        <v>1126</v>
      </c>
      <c r="G912" s="172">
        <v>12609.0</v>
      </c>
      <c r="H912" s="172">
        <v>44614.0</v>
      </c>
      <c r="I912" s="155" t="s">
        <v>122</v>
      </c>
      <c r="J912" s="155" t="s">
        <v>92</v>
      </c>
      <c r="K912" s="155" t="s">
        <v>93</v>
      </c>
      <c r="L912" s="155" t="s">
        <v>1011</v>
      </c>
      <c r="M912" s="155"/>
      <c r="N912" s="155" t="s">
        <v>90</v>
      </c>
      <c r="O912" s="155"/>
    </row>
    <row r="913" hidden="1">
      <c r="A913" s="155" t="str">
        <f t="shared" si="1"/>
        <v>1743244614</v>
      </c>
      <c r="B913" s="304">
        <v>830.0</v>
      </c>
      <c r="C913" s="287">
        <v>774.0</v>
      </c>
      <c r="D913" s="155">
        <v>17432.0</v>
      </c>
      <c r="E913" s="171">
        <v>0.5833333333333334</v>
      </c>
      <c r="F913" s="303" t="s">
        <v>1127</v>
      </c>
      <c r="G913" s="172">
        <v>28960.0</v>
      </c>
      <c r="H913" s="172">
        <v>44614.0</v>
      </c>
      <c r="I913" s="155" t="s">
        <v>86</v>
      </c>
      <c r="J913" s="155" t="s">
        <v>92</v>
      </c>
      <c r="K913" s="155" t="s">
        <v>93</v>
      </c>
      <c r="L913" s="155" t="s">
        <v>1017</v>
      </c>
      <c r="M913" s="155"/>
      <c r="N913" s="155" t="s">
        <v>90</v>
      </c>
      <c r="O913" s="155"/>
    </row>
    <row r="914" hidden="1">
      <c r="A914" s="155" t="str">
        <f t="shared" si="1"/>
        <v>1687344614</v>
      </c>
      <c r="B914" s="304">
        <v>832.0</v>
      </c>
      <c r="C914" s="287">
        <v>775.0</v>
      </c>
      <c r="D914" s="155">
        <v>16873.0</v>
      </c>
      <c r="E914" s="171">
        <v>0.59375</v>
      </c>
      <c r="F914" s="303" t="s">
        <v>1128</v>
      </c>
      <c r="G914" s="172">
        <v>25643.0</v>
      </c>
      <c r="H914" s="172">
        <v>44614.0</v>
      </c>
      <c r="I914" s="155" t="s">
        <v>96</v>
      </c>
      <c r="J914" s="155" t="s">
        <v>87</v>
      </c>
      <c r="K914" s="155" t="s">
        <v>97</v>
      </c>
      <c r="L914" s="155" t="s">
        <v>174</v>
      </c>
      <c r="M914" s="155"/>
      <c r="N914" s="155" t="s">
        <v>90</v>
      </c>
      <c r="O914" s="155"/>
    </row>
    <row r="915" hidden="1">
      <c r="A915" s="155" t="str">
        <f t="shared" si="1"/>
        <v>1814244614</v>
      </c>
      <c r="B915" s="304">
        <v>831.0</v>
      </c>
      <c r="C915" s="287">
        <v>776.0</v>
      </c>
      <c r="D915" s="155">
        <v>18142.0</v>
      </c>
      <c r="E915" s="171">
        <v>0.59375</v>
      </c>
      <c r="F915" s="303" t="s">
        <v>1129</v>
      </c>
      <c r="G915" s="172">
        <v>23091.0</v>
      </c>
      <c r="H915" s="172">
        <v>44614.0</v>
      </c>
      <c r="I915" s="155" t="s">
        <v>96</v>
      </c>
      <c r="J915" s="155" t="s">
        <v>87</v>
      </c>
      <c r="K915" s="155" t="s">
        <v>97</v>
      </c>
      <c r="L915" s="155" t="s">
        <v>174</v>
      </c>
      <c r="M915" s="155"/>
      <c r="N915" s="155" t="s">
        <v>90</v>
      </c>
      <c r="O915" s="155"/>
    </row>
    <row r="916" hidden="1">
      <c r="A916" s="155" t="str">
        <f t="shared" si="1"/>
        <v>1780444614</v>
      </c>
      <c r="B916" s="304">
        <v>835.0</v>
      </c>
      <c r="C916" s="287">
        <v>777.0</v>
      </c>
      <c r="D916" s="155">
        <v>17804.0</v>
      </c>
      <c r="E916" s="171">
        <v>0.6145833333333334</v>
      </c>
      <c r="F916" s="303" t="s">
        <v>1132</v>
      </c>
      <c r="G916" s="172">
        <v>26496.0</v>
      </c>
      <c r="H916" s="172">
        <v>44614.0</v>
      </c>
      <c r="I916" s="155" t="s">
        <v>96</v>
      </c>
      <c r="J916" s="155" t="s">
        <v>87</v>
      </c>
      <c r="K916" s="155" t="s">
        <v>97</v>
      </c>
      <c r="L916" s="155" t="s">
        <v>98</v>
      </c>
      <c r="M916" s="155"/>
      <c r="N916" s="155" t="s">
        <v>90</v>
      </c>
      <c r="O916" s="155"/>
    </row>
    <row r="917" hidden="1">
      <c r="A917" s="155" t="str">
        <f t="shared" si="1"/>
        <v>1794544614</v>
      </c>
      <c r="B917" s="304">
        <v>834.0</v>
      </c>
      <c r="C917" s="287">
        <v>778.0</v>
      </c>
      <c r="D917" s="155">
        <v>17945.0</v>
      </c>
      <c r="E917" s="171">
        <v>0.6145833333333334</v>
      </c>
      <c r="F917" s="303" t="s">
        <v>1133</v>
      </c>
      <c r="G917" s="172">
        <v>33072.0</v>
      </c>
      <c r="H917" s="172">
        <v>44614.0</v>
      </c>
      <c r="I917" s="155" t="s">
        <v>96</v>
      </c>
      <c r="J917" s="155" t="s">
        <v>87</v>
      </c>
      <c r="K917" s="155" t="s">
        <v>97</v>
      </c>
      <c r="L917" s="155" t="s">
        <v>98</v>
      </c>
      <c r="M917" s="155"/>
      <c r="N917" s="155" t="s">
        <v>90</v>
      </c>
      <c r="O917" s="155"/>
    </row>
    <row r="918" hidden="1">
      <c r="A918" s="155" t="str">
        <f t="shared" si="1"/>
        <v>1081744614</v>
      </c>
      <c r="B918" s="304">
        <v>839.0</v>
      </c>
      <c r="C918" s="287">
        <v>779.0</v>
      </c>
      <c r="D918" s="155">
        <v>10817.0</v>
      </c>
      <c r="E918" s="171">
        <v>0.6458333333333334</v>
      </c>
      <c r="F918" s="303" t="s">
        <v>1136</v>
      </c>
      <c r="G918" s="172">
        <v>22099.0</v>
      </c>
      <c r="H918" s="172">
        <v>44614.0</v>
      </c>
      <c r="I918" s="155" t="s">
        <v>86</v>
      </c>
      <c r="J918" s="155" t="s">
        <v>87</v>
      </c>
      <c r="K918" s="155" t="s">
        <v>97</v>
      </c>
      <c r="L918" s="155" t="s">
        <v>1137</v>
      </c>
      <c r="M918" s="155"/>
      <c r="N918" s="155" t="s">
        <v>90</v>
      </c>
      <c r="O918" s="155"/>
    </row>
    <row r="919" hidden="1">
      <c r="A919" s="155" t="str">
        <f t="shared" si="1"/>
        <v>1452044614</v>
      </c>
      <c r="B919" s="304">
        <v>840.0</v>
      </c>
      <c r="C919" s="287">
        <v>780.0</v>
      </c>
      <c r="D919" s="155">
        <v>14520.0</v>
      </c>
      <c r="E919" s="171">
        <v>0.6458333333333334</v>
      </c>
      <c r="F919" s="303" t="s">
        <v>1138</v>
      </c>
      <c r="G919" s="172">
        <v>28140.0</v>
      </c>
      <c r="H919" s="172">
        <v>44614.0</v>
      </c>
      <c r="I919" s="155" t="s">
        <v>122</v>
      </c>
      <c r="J919" s="155" t="s">
        <v>92</v>
      </c>
      <c r="K919" s="155" t="s">
        <v>101</v>
      </c>
      <c r="L919" s="155" t="s">
        <v>154</v>
      </c>
      <c r="M919" s="155"/>
      <c r="N919" s="155" t="s">
        <v>90</v>
      </c>
      <c r="O919" s="155"/>
    </row>
    <row r="920" hidden="1">
      <c r="A920" s="155" t="str">
        <f t="shared" si="1"/>
        <v>1475744615</v>
      </c>
      <c r="B920" s="304">
        <v>843.0</v>
      </c>
      <c r="C920" s="287">
        <v>781.0</v>
      </c>
      <c r="D920" s="155">
        <v>14757.0</v>
      </c>
      <c r="E920" s="171">
        <v>0.3541666666666667</v>
      </c>
      <c r="F920" s="303" t="s">
        <v>1141</v>
      </c>
      <c r="G920" s="172">
        <v>14870.0</v>
      </c>
      <c r="H920" s="172">
        <v>44615.0</v>
      </c>
      <c r="I920" s="155" t="s">
        <v>86</v>
      </c>
      <c r="J920" s="155" t="s">
        <v>92</v>
      </c>
      <c r="K920" s="155" t="s">
        <v>101</v>
      </c>
      <c r="L920" s="155" t="s">
        <v>221</v>
      </c>
      <c r="M920" s="155"/>
      <c r="N920" s="155" t="s">
        <v>90</v>
      </c>
      <c r="O920" s="155"/>
    </row>
    <row r="921" hidden="1">
      <c r="A921" s="155" t="str">
        <f t="shared" si="1"/>
        <v>1237544615</v>
      </c>
      <c r="B921" s="304">
        <v>845.0</v>
      </c>
      <c r="C921" s="287">
        <v>782.0</v>
      </c>
      <c r="D921" s="155">
        <v>12375.0</v>
      </c>
      <c r="E921" s="171">
        <v>0.375</v>
      </c>
      <c r="F921" s="303" t="s">
        <v>1142</v>
      </c>
      <c r="G921" s="172">
        <v>25838.0</v>
      </c>
      <c r="H921" s="172">
        <v>44615.0</v>
      </c>
      <c r="I921" s="155" t="s">
        <v>122</v>
      </c>
      <c r="J921" s="155" t="s">
        <v>92</v>
      </c>
      <c r="K921" s="155" t="s">
        <v>101</v>
      </c>
      <c r="L921" s="155" t="s">
        <v>147</v>
      </c>
      <c r="M921" s="155"/>
      <c r="N921" s="155" t="s">
        <v>90</v>
      </c>
      <c r="O921" s="155"/>
    </row>
    <row r="922" hidden="1">
      <c r="A922" s="155" t="str">
        <f t="shared" si="1"/>
        <v>1498544615</v>
      </c>
      <c r="B922" s="304">
        <v>844.0</v>
      </c>
      <c r="C922" s="287">
        <v>783.0</v>
      </c>
      <c r="D922" s="155">
        <v>14985.0</v>
      </c>
      <c r="E922" s="171">
        <v>0.375</v>
      </c>
      <c r="F922" s="303" t="s">
        <v>1143</v>
      </c>
      <c r="G922" s="172">
        <v>25658.0</v>
      </c>
      <c r="H922" s="172">
        <v>44615.0</v>
      </c>
      <c r="I922" s="155" t="s">
        <v>86</v>
      </c>
      <c r="J922" s="155" t="s">
        <v>92</v>
      </c>
      <c r="K922" s="155" t="s">
        <v>93</v>
      </c>
      <c r="L922" s="155" t="s">
        <v>117</v>
      </c>
      <c r="M922" s="155"/>
      <c r="N922" s="155" t="s">
        <v>90</v>
      </c>
      <c r="O922" s="155"/>
    </row>
    <row r="923" hidden="1">
      <c r="A923" s="155" t="str">
        <f t="shared" si="1"/>
        <v>1629444615</v>
      </c>
      <c r="B923" s="304">
        <v>846.0</v>
      </c>
      <c r="C923" s="287">
        <v>784.0</v>
      </c>
      <c r="D923" s="155">
        <v>16294.0</v>
      </c>
      <c r="E923" s="171">
        <v>0.375</v>
      </c>
      <c r="F923" s="303" t="s">
        <v>1144</v>
      </c>
      <c r="G923" s="172">
        <v>24388.0</v>
      </c>
      <c r="H923" s="172">
        <v>44615.0</v>
      </c>
      <c r="I923" s="155" t="s">
        <v>122</v>
      </c>
      <c r="J923" s="155" t="s">
        <v>92</v>
      </c>
      <c r="K923" s="155" t="s">
        <v>101</v>
      </c>
      <c r="L923" s="155" t="s">
        <v>358</v>
      </c>
      <c r="M923" s="155"/>
      <c r="N923" s="155" t="s">
        <v>90</v>
      </c>
      <c r="O923" s="155"/>
    </row>
    <row r="924" hidden="1">
      <c r="A924" s="155" t="str">
        <f t="shared" si="1"/>
        <v>1522344615</v>
      </c>
      <c r="B924" s="304">
        <v>847.0</v>
      </c>
      <c r="C924" s="287">
        <v>785.0</v>
      </c>
      <c r="D924" s="155">
        <v>15223.0</v>
      </c>
      <c r="E924" s="171">
        <v>0.3854166666666667</v>
      </c>
      <c r="F924" s="303" t="s">
        <v>1146</v>
      </c>
      <c r="G924" s="172">
        <v>13792.0</v>
      </c>
      <c r="H924" s="172">
        <v>44615.0</v>
      </c>
      <c r="I924" s="155" t="s">
        <v>86</v>
      </c>
      <c r="J924" s="155" t="s">
        <v>92</v>
      </c>
      <c r="K924" s="155" t="s">
        <v>93</v>
      </c>
      <c r="L924" s="155" t="s">
        <v>94</v>
      </c>
      <c r="M924" s="155"/>
      <c r="N924" s="155" t="s">
        <v>90</v>
      </c>
      <c r="O924" s="155"/>
    </row>
    <row r="925" hidden="1">
      <c r="A925" s="155" t="str">
        <f t="shared" si="1"/>
        <v>928344615</v>
      </c>
      <c r="B925" s="304">
        <v>850.0</v>
      </c>
      <c r="C925" s="287">
        <v>786.0</v>
      </c>
      <c r="D925" s="155">
        <v>9283.0</v>
      </c>
      <c r="E925" s="171">
        <v>0.40625</v>
      </c>
      <c r="F925" s="303" t="s">
        <v>1148</v>
      </c>
      <c r="G925" s="172">
        <v>20483.0</v>
      </c>
      <c r="H925" s="172">
        <v>44615.0</v>
      </c>
      <c r="I925" s="155" t="s">
        <v>86</v>
      </c>
      <c r="J925" s="155" t="s">
        <v>87</v>
      </c>
      <c r="K925" s="155" t="s">
        <v>97</v>
      </c>
      <c r="L925" s="155" t="s">
        <v>89</v>
      </c>
      <c r="M925" s="155"/>
      <c r="N925" s="155" t="s">
        <v>90</v>
      </c>
      <c r="O925" s="155"/>
    </row>
    <row r="926" hidden="1">
      <c r="A926" s="155" t="str">
        <f t="shared" si="1"/>
        <v>1172844615</v>
      </c>
      <c r="B926" s="304">
        <v>849.0</v>
      </c>
      <c r="C926" s="287">
        <v>787.0</v>
      </c>
      <c r="D926" s="155">
        <v>11728.0</v>
      </c>
      <c r="E926" s="171">
        <v>0.40625</v>
      </c>
      <c r="F926" s="303" t="s">
        <v>1149</v>
      </c>
      <c r="G926" s="172">
        <v>28621.0</v>
      </c>
      <c r="H926" s="172">
        <v>44615.0</v>
      </c>
      <c r="I926" s="155" t="s">
        <v>86</v>
      </c>
      <c r="J926" s="155" t="s">
        <v>87</v>
      </c>
      <c r="K926" s="155" t="s">
        <v>97</v>
      </c>
      <c r="L926" s="155" t="s">
        <v>335</v>
      </c>
      <c r="M926" s="155"/>
      <c r="N926" s="155" t="s">
        <v>90</v>
      </c>
      <c r="O926" s="155"/>
    </row>
    <row r="927" hidden="1">
      <c r="A927" s="155" t="str">
        <f t="shared" si="1"/>
        <v>1817444615</v>
      </c>
      <c r="B927" s="304">
        <v>852.0</v>
      </c>
      <c r="C927" s="287">
        <v>788.0</v>
      </c>
      <c r="D927" s="155">
        <v>18174.0</v>
      </c>
      <c r="E927" s="171">
        <v>0.4166666666666667</v>
      </c>
      <c r="F927" s="303" t="s">
        <v>1152</v>
      </c>
      <c r="G927" s="172">
        <v>18472.0</v>
      </c>
      <c r="H927" s="172">
        <v>44615.0</v>
      </c>
      <c r="I927" s="155" t="s">
        <v>96</v>
      </c>
      <c r="J927" s="155" t="s">
        <v>87</v>
      </c>
      <c r="K927" s="155" t="s">
        <v>88</v>
      </c>
      <c r="L927" s="155" t="s">
        <v>89</v>
      </c>
      <c r="M927" s="155"/>
      <c r="N927" s="155" t="s">
        <v>90</v>
      </c>
      <c r="O927" s="155"/>
    </row>
    <row r="928" hidden="1">
      <c r="A928" s="155" t="str">
        <f t="shared" si="1"/>
        <v>1785444615</v>
      </c>
      <c r="B928" s="304">
        <v>857.0</v>
      </c>
      <c r="C928" s="287">
        <v>789.0</v>
      </c>
      <c r="D928" s="155">
        <v>17854.0</v>
      </c>
      <c r="E928" s="171">
        <v>0.4479166666666667</v>
      </c>
      <c r="F928" s="303" t="s">
        <v>1157</v>
      </c>
      <c r="G928" s="172">
        <v>22029.0</v>
      </c>
      <c r="H928" s="172">
        <v>44615.0</v>
      </c>
      <c r="I928" s="155" t="s">
        <v>122</v>
      </c>
      <c r="J928" s="155" t="s">
        <v>92</v>
      </c>
      <c r="K928" s="155" t="s">
        <v>101</v>
      </c>
      <c r="L928" s="155" t="s">
        <v>174</v>
      </c>
      <c r="M928" s="155"/>
      <c r="N928" s="155" t="s">
        <v>90</v>
      </c>
      <c r="O928" s="155"/>
    </row>
    <row r="929" hidden="1">
      <c r="A929" s="155" t="str">
        <f t="shared" si="1"/>
        <v>1751244615</v>
      </c>
      <c r="B929" s="304">
        <v>861.0</v>
      </c>
      <c r="C929" s="287">
        <v>790.0</v>
      </c>
      <c r="D929" s="155">
        <v>17512.0</v>
      </c>
      <c r="E929" s="171">
        <v>0.46875</v>
      </c>
      <c r="F929" s="303" t="s">
        <v>1161</v>
      </c>
      <c r="G929" s="172">
        <v>16813.0</v>
      </c>
      <c r="H929" s="172">
        <v>44615.0</v>
      </c>
      <c r="I929" s="155" t="s">
        <v>86</v>
      </c>
      <c r="J929" s="155" t="s">
        <v>87</v>
      </c>
      <c r="K929" s="155" t="s">
        <v>97</v>
      </c>
      <c r="L929" s="155" t="s">
        <v>147</v>
      </c>
      <c r="M929" s="155"/>
      <c r="N929" s="155" t="s">
        <v>90</v>
      </c>
      <c r="O929" s="155"/>
    </row>
    <row r="930" hidden="1">
      <c r="A930" s="155" t="str">
        <f t="shared" si="1"/>
        <v>1342944615</v>
      </c>
      <c r="B930" s="304">
        <v>865.0</v>
      </c>
      <c r="C930" s="287">
        <v>791.0</v>
      </c>
      <c r="D930" s="155">
        <v>13429.0</v>
      </c>
      <c r="E930" s="171">
        <v>0.5416666666666666</v>
      </c>
      <c r="F930" s="303" t="s">
        <v>1163</v>
      </c>
      <c r="G930" s="172">
        <v>18323.0</v>
      </c>
      <c r="H930" s="172">
        <v>44615.0</v>
      </c>
      <c r="I930" s="155" t="s">
        <v>86</v>
      </c>
      <c r="J930" s="155" t="s">
        <v>92</v>
      </c>
      <c r="K930" s="155" t="s">
        <v>88</v>
      </c>
      <c r="L930" s="155" t="s">
        <v>89</v>
      </c>
      <c r="M930" s="155"/>
      <c r="N930" s="155" t="s">
        <v>90</v>
      </c>
      <c r="O930" s="155"/>
    </row>
    <row r="931" hidden="1">
      <c r="A931" s="155" t="str">
        <f t="shared" si="1"/>
        <v>1565944615</v>
      </c>
      <c r="B931" s="304">
        <v>866.0</v>
      </c>
      <c r="C931" s="287">
        <v>792.0</v>
      </c>
      <c r="D931" s="155">
        <v>15659.0</v>
      </c>
      <c r="E931" s="171">
        <v>0.5416666666666666</v>
      </c>
      <c r="F931" s="303" t="s">
        <v>1164</v>
      </c>
      <c r="G931" s="172">
        <v>32631.0</v>
      </c>
      <c r="H931" s="172">
        <v>44615.0</v>
      </c>
      <c r="I931" s="155" t="s">
        <v>86</v>
      </c>
      <c r="J931" s="155" t="s">
        <v>92</v>
      </c>
      <c r="K931" s="155" t="s">
        <v>101</v>
      </c>
      <c r="L931" s="155" t="s">
        <v>179</v>
      </c>
      <c r="M931" s="155"/>
      <c r="N931" s="155" t="s">
        <v>90</v>
      </c>
      <c r="O931" s="155"/>
    </row>
    <row r="932" hidden="1">
      <c r="A932" s="155" t="str">
        <f t="shared" si="1"/>
        <v>1626244615</v>
      </c>
      <c r="B932" s="304">
        <v>867.0</v>
      </c>
      <c r="C932" s="287">
        <v>793.0</v>
      </c>
      <c r="D932" s="155">
        <v>16262.0</v>
      </c>
      <c r="E932" s="171">
        <v>0.5416666666666666</v>
      </c>
      <c r="F932" s="303" t="s">
        <v>1165</v>
      </c>
      <c r="G932" s="172">
        <v>23868.0</v>
      </c>
      <c r="H932" s="172">
        <v>44615.0</v>
      </c>
      <c r="I932" s="155" t="s">
        <v>122</v>
      </c>
      <c r="J932" s="155" t="s">
        <v>92</v>
      </c>
      <c r="K932" s="155" t="s">
        <v>93</v>
      </c>
      <c r="L932" s="155" t="s">
        <v>147</v>
      </c>
      <c r="M932" s="155"/>
      <c r="N932" s="155" t="s">
        <v>90</v>
      </c>
      <c r="O932" s="155"/>
    </row>
    <row r="933" hidden="1">
      <c r="A933" s="155" t="str">
        <f t="shared" si="1"/>
        <v>1105944615</v>
      </c>
      <c r="B933" s="304">
        <v>868.0</v>
      </c>
      <c r="C933" s="287">
        <v>794.0</v>
      </c>
      <c r="D933" s="155">
        <v>11059.0</v>
      </c>
      <c r="E933" s="171">
        <v>0.5520833333333334</v>
      </c>
      <c r="F933" s="303" t="s">
        <v>1167</v>
      </c>
      <c r="G933" s="172">
        <v>17955.0</v>
      </c>
      <c r="H933" s="172">
        <v>44615.0</v>
      </c>
      <c r="I933" s="155" t="s">
        <v>86</v>
      </c>
      <c r="J933" s="155" t="s">
        <v>92</v>
      </c>
      <c r="K933" s="155" t="s">
        <v>93</v>
      </c>
      <c r="L933" s="155" t="s">
        <v>147</v>
      </c>
      <c r="M933" s="155"/>
      <c r="N933" s="155" t="s">
        <v>90</v>
      </c>
      <c r="O933" s="155"/>
    </row>
    <row r="934" hidden="1">
      <c r="A934" s="155" t="str">
        <f t="shared" si="1"/>
        <v>1778944615</v>
      </c>
      <c r="B934" s="304">
        <v>869.0</v>
      </c>
      <c r="C934" s="287">
        <v>795.0</v>
      </c>
      <c r="D934" s="155">
        <v>17789.0</v>
      </c>
      <c r="E934" s="171">
        <v>0.5520833333333334</v>
      </c>
      <c r="F934" s="303" t="s">
        <v>1168</v>
      </c>
      <c r="G934" s="172">
        <v>22877.0</v>
      </c>
      <c r="H934" s="172">
        <v>44615.0</v>
      </c>
      <c r="I934" s="155" t="s">
        <v>96</v>
      </c>
      <c r="J934" s="155" t="s">
        <v>87</v>
      </c>
      <c r="K934" s="155" t="s">
        <v>97</v>
      </c>
      <c r="L934" s="155" t="s">
        <v>94</v>
      </c>
      <c r="M934" s="155"/>
      <c r="N934" s="155" t="s">
        <v>90</v>
      </c>
      <c r="O934" s="155"/>
    </row>
    <row r="935" hidden="1">
      <c r="A935" s="155" t="str">
        <f t="shared" si="1"/>
        <v>1107244615</v>
      </c>
      <c r="B935" s="304">
        <v>873.0</v>
      </c>
      <c r="C935" s="287">
        <v>796.0</v>
      </c>
      <c r="D935" s="155">
        <v>11072.0</v>
      </c>
      <c r="E935" s="171">
        <v>0.5729166666666666</v>
      </c>
      <c r="F935" s="303" t="s">
        <v>1173</v>
      </c>
      <c r="G935" s="172">
        <v>27956.0</v>
      </c>
      <c r="H935" s="172">
        <v>44615.0</v>
      </c>
      <c r="I935" s="155" t="s">
        <v>122</v>
      </c>
      <c r="J935" s="155" t="s">
        <v>87</v>
      </c>
      <c r="K935" s="155" t="s">
        <v>97</v>
      </c>
      <c r="L935" s="155" t="s">
        <v>335</v>
      </c>
      <c r="M935" s="155"/>
      <c r="N935" s="155" t="s">
        <v>90</v>
      </c>
      <c r="O935" s="155"/>
    </row>
    <row r="936" hidden="1">
      <c r="A936" s="155" t="str">
        <f t="shared" si="1"/>
        <v>1817644615</v>
      </c>
      <c r="B936" s="304">
        <v>874.0</v>
      </c>
      <c r="C936" s="287">
        <v>797.0</v>
      </c>
      <c r="D936" s="155">
        <v>18176.0</v>
      </c>
      <c r="E936" s="171">
        <v>0.5729166666666666</v>
      </c>
      <c r="F936" s="303" t="s">
        <v>1174</v>
      </c>
      <c r="G936" s="172">
        <v>23907.0</v>
      </c>
      <c r="H936" s="172">
        <v>44615.0</v>
      </c>
      <c r="I936" s="155" t="s">
        <v>96</v>
      </c>
      <c r="J936" s="155" t="s">
        <v>87</v>
      </c>
      <c r="K936" s="155" t="s">
        <v>97</v>
      </c>
      <c r="L936" s="155" t="s">
        <v>405</v>
      </c>
      <c r="M936" s="155"/>
      <c r="N936" s="155" t="s">
        <v>90</v>
      </c>
      <c r="O936" s="155"/>
    </row>
    <row r="937" hidden="1">
      <c r="A937" s="155" t="str">
        <f t="shared" si="1"/>
        <v>1820744615</v>
      </c>
      <c r="B937" s="304">
        <v>875.0</v>
      </c>
      <c r="C937" s="287">
        <v>798.0</v>
      </c>
      <c r="D937" s="155">
        <v>18207.0</v>
      </c>
      <c r="E937" s="171">
        <v>0.5729166666666666</v>
      </c>
      <c r="F937" s="303" t="s">
        <v>1175</v>
      </c>
      <c r="G937" s="172">
        <v>37315.0</v>
      </c>
      <c r="H937" s="172">
        <v>44615.0</v>
      </c>
      <c r="I937" s="155" t="s">
        <v>96</v>
      </c>
      <c r="J937" s="155" t="s">
        <v>87</v>
      </c>
      <c r="K937" s="155" t="s">
        <v>97</v>
      </c>
      <c r="L937" s="155" t="s">
        <v>189</v>
      </c>
      <c r="M937" s="155"/>
      <c r="N937" s="155" t="s">
        <v>90</v>
      </c>
      <c r="O937" s="155"/>
    </row>
    <row r="938" hidden="1">
      <c r="A938" s="155" t="str">
        <f t="shared" si="1"/>
        <v>1046644615</v>
      </c>
      <c r="B938" s="304">
        <v>879.0</v>
      </c>
      <c r="C938" s="287">
        <v>799.0</v>
      </c>
      <c r="D938" s="155">
        <v>10466.0</v>
      </c>
      <c r="E938" s="171">
        <v>0.59375</v>
      </c>
      <c r="F938" s="303" t="s">
        <v>1177</v>
      </c>
      <c r="G938" s="172">
        <v>20330.0</v>
      </c>
      <c r="H938" s="172">
        <v>44615.0</v>
      </c>
      <c r="I938" s="155" t="s">
        <v>122</v>
      </c>
      <c r="J938" s="155" t="s">
        <v>92</v>
      </c>
      <c r="K938" s="155" t="s">
        <v>93</v>
      </c>
      <c r="L938" s="155" t="s">
        <v>147</v>
      </c>
      <c r="M938" s="155"/>
      <c r="N938" s="155" t="s">
        <v>90</v>
      </c>
      <c r="O938" s="155"/>
    </row>
    <row r="939" hidden="1">
      <c r="A939" s="155" t="str">
        <f t="shared" si="1"/>
        <v>1639244615</v>
      </c>
      <c r="B939" s="304">
        <v>880.0</v>
      </c>
      <c r="C939" s="287">
        <v>800.0</v>
      </c>
      <c r="D939" s="155">
        <v>16392.0</v>
      </c>
      <c r="E939" s="171">
        <v>0.59375</v>
      </c>
      <c r="F939" s="303" t="s">
        <v>1178</v>
      </c>
      <c r="G939" s="172">
        <v>29159.0</v>
      </c>
      <c r="H939" s="172">
        <v>44615.0</v>
      </c>
      <c r="I939" s="155" t="s">
        <v>122</v>
      </c>
      <c r="J939" s="155" t="s">
        <v>92</v>
      </c>
      <c r="K939" s="155" t="s">
        <v>101</v>
      </c>
      <c r="L939" s="155" t="s">
        <v>189</v>
      </c>
      <c r="M939" s="155"/>
      <c r="N939" s="155" t="s">
        <v>90</v>
      </c>
      <c r="O939" s="155"/>
    </row>
    <row r="940" hidden="1">
      <c r="A940" s="155" t="str">
        <f t="shared" si="1"/>
        <v>1521944615</v>
      </c>
      <c r="B940" s="304">
        <v>881.0</v>
      </c>
      <c r="C940" s="287">
        <v>801.0</v>
      </c>
      <c r="D940" s="155">
        <v>15219.0</v>
      </c>
      <c r="E940" s="171">
        <v>0.6041666666666666</v>
      </c>
      <c r="F940" s="303" t="s">
        <v>1179</v>
      </c>
      <c r="G940" s="172">
        <v>20125.0</v>
      </c>
      <c r="H940" s="172">
        <v>44615.0</v>
      </c>
      <c r="I940" s="155" t="s">
        <v>122</v>
      </c>
      <c r="J940" s="155" t="s">
        <v>92</v>
      </c>
      <c r="K940" s="155" t="s">
        <v>101</v>
      </c>
      <c r="L940" s="155" t="s">
        <v>147</v>
      </c>
      <c r="M940" s="155"/>
      <c r="N940" s="155" t="s">
        <v>90</v>
      </c>
      <c r="O940" s="155"/>
    </row>
    <row r="941" hidden="1">
      <c r="A941" s="155" t="str">
        <f t="shared" si="1"/>
        <v>1532844615</v>
      </c>
      <c r="B941" s="304">
        <v>882.0</v>
      </c>
      <c r="C941" s="287">
        <v>802.0</v>
      </c>
      <c r="D941" s="155">
        <v>15328.0</v>
      </c>
      <c r="E941" s="171">
        <v>0.6041666666666666</v>
      </c>
      <c r="F941" s="303" t="s">
        <v>1180</v>
      </c>
      <c r="G941" s="172">
        <v>26212.0</v>
      </c>
      <c r="H941" s="172">
        <v>44615.0</v>
      </c>
      <c r="I941" s="155" t="s">
        <v>86</v>
      </c>
      <c r="J941" s="155" t="s">
        <v>92</v>
      </c>
      <c r="K941" s="155" t="s">
        <v>93</v>
      </c>
      <c r="L941" s="155" t="s">
        <v>174</v>
      </c>
      <c r="M941" s="155"/>
      <c r="N941" s="155" t="s">
        <v>90</v>
      </c>
      <c r="O941" s="155"/>
    </row>
    <row r="942" hidden="1">
      <c r="A942" s="155" t="str">
        <f t="shared" si="1"/>
        <v>1628644615</v>
      </c>
      <c r="B942" s="304">
        <v>883.0</v>
      </c>
      <c r="C942" s="287">
        <v>803.0</v>
      </c>
      <c r="D942" s="155">
        <v>16286.0</v>
      </c>
      <c r="E942" s="171">
        <v>0.6041666666666666</v>
      </c>
      <c r="F942" s="303" t="s">
        <v>1181</v>
      </c>
      <c r="G942" s="172">
        <v>16305.0</v>
      </c>
      <c r="H942" s="172">
        <v>44615.0</v>
      </c>
      <c r="I942" s="155" t="s">
        <v>86</v>
      </c>
      <c r="J942" s="155" t="s">
        <v>92</v>
      </c>
      <c r="K942" s="155" t="s">
        <v>93</v>
      </c>
      <c r="L942" s="155" t="s">
        <v>147</v>
      </c>
      <c r="M942" s="155"/>
      <c r="N942" s="155" t="s">
        <v>90</v>
      </c>
      <c r="O942" s="155"/>
    </row>
    <row r="943" hidden="1">
      <c r="A943" s="155" t="str">
        <f t="shared" si="1"/>
        <v>1819244615</v>
      </c>
      <c r="B943" s="304">
        <v>884.0</v>
      </c>
      <c r="C943" s="287">
        <v>804.0</v>
      </c>
      <c r="D943" s="155">
        <v>18192.0</v>
      </c>
      <c r="E943" s="171">
        <v>0.6041666666666666</v>
      </c>
      <c r="F943" s="303" t="s">
        <v>1182</v>
      </c>
      <c r="G943" s="172">
        <v>22602.0</v>
      </c>
      <c r="H943" s="172">
        <v>44615.0</v>
      </c>
      <c r="I943" s="155" t="s">
        <v>96</v>
      </c>
      <c r="J943" s="155" t="s">
        <v>87</v>
      </c>
      <c r="K943" s="155" t="s">
        <v>97</v>
      </c>
      <c r="L943" s="155" t="s">
        <v>127</v>
      </c>
      <c r="M943" s="155"/>
      <c r="N943" s="155" t="s">
        <v>90</v>
      </c>
      <c r="O943" s="155"/>
    </row>
    <row r="944" hidden="1">
      <c r="A944" s="155" t="str">
        <f t="shared" si="1"/>
        <v>916444615</v>
      </c>
      <c r="B944" s="304">
        <v>885.0</v>
      </c>
      <c r="C944" s="287">
        <v>805.0</v>
      </c>
      <c r="D944" s="155">
        <v>9164.0</v>
      </c>
      <c r="E944" s="171">
        <v>0.6145833333333334</v>
      </c>
      <c r="F944" s="303" t="s">
        <v>1183</v>
      </c>
      <c r="G944" s="172">
        <v>12175.0</v>
      </c>
      <c r="H944" s="172">
        <v>44615.0</v>
      </c>
      <c r="I944" s="155" t="s">
        <v>122</v>
      </c>
      <c r="J944" s="155" t="s">
        <v>87</v>
      </c>
      <c r="K944" s="155" t="s">
        <v>88</v>
      </c>
      <c r="L944" s="155" t="s">
        <v>89</v>
      </c>
      <c r="M944" s="155"/>
      <c r="N944" s="155" t="s">
        <v>90</v>
      </c>
      <c r="O944" s="155"/>
    </row>
    <row r="945" hidden="1">
      <c r="A945" s="155" t="str">
        <f t="shared" si="1"/>
        <v>957444615</v>
      </c>
      <c r="B945" s="304">
        <v>886.0</v>
      </c>
      <c r="C945" s="287">
        <v>806.0</v>
      </c>
      <c r="D945" s="155">
        <v>9574.0</v>
      </c>
      <c r="E945" s="171">
        <v>0.6145833333333334</v>
      </c>
      <c r="F945" s="303" t="s">
        <v>1184</v>
      </c>
      <c r="G945" s="172">
        <v>22789.0</v>
      </c>
      <c r="H945" s="172">
        <v>44615.0</v>
      </c>
      <c r="I945" s="155" t="s">
        <v>86</v>
      </c>
      <c r="J945" s="155" t="s">
        <v>92</v>
      </c>
      <c r="K945" s="155" t="s">
        <v>101</v>
      </c>
      <c r="L945" s="155" t="s">
        <v>127</v>
      </c>
      <c r="M945" s="155"/>
      <c r="N945" s="155" t="s">
        <v>90</v>
      </c>
      <c r="O945" s="155"/>
    </row>
    <row r="946" hidden="1">
      <c r="A946" s="155" t="str">
        <f t="shared" si="1"/>
        <v>1818944615</v>
      </c>
      <c r="B946" s="304">
        <v>887.0</v>
      </c>
      <c r="C946" s="287">
        <v>807.0</v>
      </c>
      <c r="D946" s="155">
        <v>18189.0</v>
      </c>
      <c r="E946" s="171">
        <v>0.6145833333333334</v>
      </c>
      <c r="F946" s="303" t="s">
        <v>1185</v>
      </c>
      <c r="G946" s="172">
        <v>29148.0</v>
      </c>
      <c r="H946" s="172">
        <v>44615.0</v>
      </c>
      <c r="I946" s="155" t="s">
        <v>96</v>
      </c>
      <c r="J946" s="155" t="s">
        <v>87</v>
      </c>
      <c r="K946" s="155" t="s">
        <v>88</v>
      </c>
      <c r="L946" s="155" t="s">
        <v>98</v>
      </c>
      <c r="M946" s="155"/>
      <c r="N946" s="155" t="s">
        <v>90</v>
      </c>
      <c r="O946" s="155"/>
    </row>
    <row r="947" hidden="1">
      <c r="A947" s="155" t="str">
        <f t="shared" si="1"/>
        <v>1003144615</v>
      </c>
      <c r="B947" s="304">
        <v>888.0</v>
      </c>
      <c r="C947" s="287">
        <v>808.0</v>
      </c>
      <c r="D947" s="155">
        <v>10031.0</v>
      </c>
      <c r="E947" s="171">
        <v>0.625</v>
      </c>
      <c r="F947" s="303" t="s">
        <v>1188</v>
      </c>
      <c r="G947" s="172">
        <v>17004.0</v>
      </c>
      <c r="H947" s="172">
        <v>44615.0</v>
      </c>
      <c r="I947" s="155" t="s">
        <v>86</v>
      </c>
      <c r="J947" s="155" t="s">
        <v>87</v>
      </c>
      <c r="K947" s="155" t="s">
        <v>88</v>
      </c>
      <c r="L947" s="155" t="s">
        <v>89</v>
      </c>
      <c r="M947" s="155"/>
      <c r="N947" s="155" t="s">
        <v>90</v>
      </c>
      <c r="O947" s="155"/>
    </row>
    <row r="948" hidden="1">
      <c r="A948" s="155" t="str">
        <f t="shared" si="1"/>
        <v>1044544615</v>
      </c>
      <c r="B948" s="304">
        <v>891.0</v>
      </c>
      <c r="C948" s="287">
        <v>809.0</v>
      </c>
      <c r="D948" s="155">
        <v>10445.0</v>
      </c>
      <c r="E948" s="171">
        <v>0.6354166666666666</v>
      </c>
      <c r="F948" s="303" t="s">
        <v>1189</v>
      </c>
      <c r="G948" s="172">
        <v>16254.0</v>
      </c>
      <c r="H948" s="172">
        <v>44615.0</v>
      </c>
      <c r="I948" s="155" t="s">
        <v>122</v>
      </c>
      <c r="J948" s="155" t="s">
        <v>87</v>
      </c>
      <c r="K948" s="155" t="s">
        <v>97</v>
      </c>
      <c r="L948" s="155" t="s">
        <v>89</v>
      </c>
      <c r="M948" s="155"/>
      <c r="N948" s="155" t="s">
        <v>90</v>
      </c>
      <c r="O948" s="155"/>
    </row>
    <row r="949" hidden="1">
      <c r="A949" s="155" t="str">
        <f t="shared" si="1"/>
        <v>1141144615</v>
      </c>
      <c r="B949" s="304">
        <v>892.0</v>
      </c>
      <c r="C949" s="287">
        <v>810.0</v>
      </c>
      <c r="D949" s="155">
        <v>11411.0</v>
      </c>
      <c r="E949" s="171">
        <v>0.6354166666666666</v>
      </c>
      <c r="F949" s="303" t="s">
        <v>1190</v>
      </c>
      <c r="G949" s="172">
        <v>26573.0</v>
      </c>
      <c r="H949" s="172">
        <v>44615.0</v>
      </c>
      <c r="I949" s="155" t="s">
        <v>122</v>
      </c>
      <c r="J949" s="155" t="s">
        <v>87</v>
      </c>
      <c r="K949" s="155" t="s">
        <v>97</v>
      </c>
      <c r="L949" s="155" t="s">
        <v>117</v>
      </c>
      <c r="M949" s="155"/>
      <c r="N949" s="155" t="s">
        <v>90</v>
      </c>
      <c r="O949" s="155"/>
    </row>
    <row r="950" hidden="1">
      <c r="A950" s="155" t="str">
        <f t="shared" si="1"/>
        <v>1173844615</v>
      </c>
      <c r="B950" s="304">
        <v>893.0</v>
      </c>
      <c r="C950" s="287">
        <v>811.0</v>
      </c>
      <c r="D950" s="155">
        <v>11738.0</v>
      </c>
      <c r="E950" s="171">
        <v>0.6354166666666666</v>
      </c>
      <c r="F950" s="303" t="s">
        <v>1191</v>
      </c>
      <c r="G950" s="172">
        <v>19881.0</v>
      </c>
      <c r="H950" s="172">
        <v>44615.0</v>
      </c>
      <c r="I950" s="155" t="s">
        <v>86</v>
      </c>
      <c r="J950" s="155" t="s">
        <v>87</v>
      </c>
      <c r="K950" s="155" t="s">
        <v>88</v>
      </c>
      <c r="L950" s="155" t="s">
        <v>89</v>
      </c>
      <c r="M950" s="155"/>
      <c r="N950" s="155" t="s">
        <v>90</v>
      </c>
      <c r="O950" s="155"/>
    </row>
    <row r="951" hidden="1">
      <c r="A951" s="155" t="str">
        <f t="shared" si="1"/>
        <v>1244644615</v>
      </c>
      <c r="B951" s="304">
        <v>894.0</v>
      </c>
      <c r="C951" s="287">
        <v>812.0</v>
      </c>
      <c r="D951" s="155">
        <v>12446.0</v>
      </c>
      <c r="E951" s="171">
        <v>0.6458333333333334</v>
      </c>
      <c r="F951" s="303" t="s">
        <v>1193</v>
      </c>
      <c r="G951" s="172">
        <v>33168.0</v>
      </c>
      <c r="H951" s="172">
        <v>44615.0</v>
      </c>
      <c r="I951" s="155" t="s">
        <v>86</v>
      </c>
      <c r="J951" s="155" t="s">
        <v>92</v>
      </c>
      <c r="K951" s="155" t="s">
        <v>93</v>
      </c>
      <c r="L951" s="155" t="s">
        <v>147</v>
      </c>
      <c r="M951" s="155"/>
      <c r="N951" s="155" t="s">
        <v>90</v>
      </c>
      <c r="O951" s="155"/>
    </row>
    <row r="952" hidden="1">
      <c r="A952" s="155" t="str">
        <f t="shared" si="1"/>
        <v>1504444615</v>
      </c>
      <c r="B952" s="304">
        <v>895.0</v>
      </c>
      <c r="C952" s="287">
        <v>813.0</v>
      </c>
      <c r="D952" s="155">
        <v>15044.0</v>
      </c>
      <c r="E952" s="171">
        <v>0.6458333333333334</v>
      </c>
      <c r="F952" s="303" t="s">
        <v>1194</v>
      </c>
      <c r="G952" s="172">
        <v>21018.0</v>
      </c>
      <c r="H952" s="172">
        <v>44615.0</v>
      </c>
      <c r="I952" s="155" t="s">
        <v>122</v>
      </c>
      <c r="J952" s="155" t="s">
        <v>92</v>
      </c>
      <c r="K952" s="155" t="s">
        <v>101</v>
      </c>
      <c r="L952" s="155" t="s">
        <v>577</v>
      </c>
      <c r="M952" s="155"/>
      <c r="N952" s="155" t="s">
        <v>90</v>
      </c>
      <c r="O952" s="155"/>
    </row>
    <row r="953" hidden="1">
      <c r="A953" s="155" t="str">
        <f t="shared" si="1"/>
        <v>1553044615</v>
      </c>
      <c r="B953" s="304">
        <v>896.0</v>
      </c>
      <c r="C953" s="287">
        <v>814.0</v>
      </c>
      <c r="D953" s="155">
        <v>15530.0</v>
      </c>
      <c r="E953" s="171">
        <v>0.6458333333333334</v>
      </c>
      <c r="F953" s="303" t="s">
        <v>1195</v>
      </c>
      <c r="G953" s="172">
        <v>16683.0</v>
      </c>
      <c r="H953" s="172">
        <v>44615.0</v>
      </c>
      <c r="I953" s="155" t="s">
        <v>122</v>
      </c>
      <c r="J953" s="155" t="s">
        <v>87</v>
      </c>
      <c r="K953" s="155" t="s">
        <v>88</v>
      </c>
      <c r="L953" s="155" t="s">
        <v>89</v>
      </c>
      <c r="M953" s="155"/>
      <c r="N953" s="155" t="s">
        <v>90</v>
      </c>
      <c r="O953" s="155"/>
    </row>
    <row r="954" hidden="1">
      <c r="A954" s="155" t="str">
        <f t="shared" si="1"/>
        <v>1122344616</v>
      </c>
      <c r="B954" s="304">
        <v>898.0</v>
      </c>
      <c r="C954" s="287">
        <v>815.0</v>
      </c>
      <c r="D954" s="155">
        <v>11223.0</v>
      </c>
      <c r="E954" s="171">
        <v>0.3333333333333333</v>
      </c>
      <c r="F954" s="303" t="s">
        <v>1196</v>
      </c>
      <c r="G954" s="172">
        <v>27156.0</v>
      </c>
      <c r="H954" s="172">
        <v>44616.0</v>
      </c>
      <c r="I954" s="155" t="s">
        <v>122</v>
      </c>
      <c r="J954" s="155" t="s">
        <v>92</v>
      </c>
      <c r="K954" s="155" t="s">
        <v>93</v>
      </c>
      <c r="L954" s="155" t="s">
        <v>174</v>
      </c>
      <c r="M954" s="155"/>
      <c r="N954" s="155" t="s">
        <v>90</v>
      </c>
      <c r="O954" s="155"/>
    </row>
    <row r="955" hidden="1">
      <c r="A955" s="155" t="str">
        <f t="shared" si="1"/>
        <v>1418344616</v>
      </c>
      <c r="B955" s="304">
        <v>899.0</v>
      </c>
      <c r="C955" s="287">
        <v>816.0</v>
      </c>
      <c r="D955" s="155">
        <v>14183.0</v>
      </c>
      <c r="E955" s="171">
        <v>0.3333333333333333</v>
      </c>
      <c r="F955" s="303" t="s">
        <v>1197</v>
      </c>
      <c r="G955" s="172">
        <v>17152.0</v>
      </c>
      <c r="H955" s="172">
        <v>44616.0</v>
      </c>
      <c r="I955" s="155" t="s">
        <v>86</v>
      </c>
      <c r="J955" s="155" t="s">
        <v>87</v>
      </c>
      <c r="K955" s="155" t="s">
        <v>97</v>
      </c>
      <c r="L955" s="155" t="s">
        <v>147</v>
      </c>
      <c r="M955" s="155"/>
      <c r="N955" s="155" t="s">
        <v>90</v>
      </c>
      <c r="O955" s="155"/>
    </row>
    <row r="956" hidden="1">
      <c r="A956" s="155" t="str">
        <f t="shared" si="1"/>
        <v>1697444616</v>
      </c>
      <c r="B956" s="304">
        <v>900.0</v>
      </c>
      <c r="C956" s="287">
        <v>817.0</v>
      </c>
      <c r="D956" s="155">
        <v>16974.0</v>
      </c>
      <c r="E956" s="171">
        <v>0.3333333333333333</v>
      </c>
      <c r="F956" s="303" t="s">
        <v>1198</v>
      </c>
      <c r="G956" s="172">
        <v>18458.0</v>
      </c>
      <c r="H956" s="172">
        <v>44616.0</v>
      </c>
      <c r="I956" s="155" t="s">
        <v>122</v>
      </c>
      <c r="J956" s="155" t="s">
        <v>92</v>
      </c>
      <c r="K956" s="155" t="s">
        <v>101</v>
      </c>
      <c r="L956" s="155" t="s">
        <v>147</v>
      </c>
      <c r="M956" s="155"/>
      <c r="N956" s="155" t="s">
        <v>90</v>
      </c>
      <c r="O956" s="155"/>
    </row>
    <row r="957" hidden="1">
      <c r="A957" s="155" t="str">
        <f t="shared" si="1"/>
        <v>1633344616</v>
      </c>
      <c r="B957" s="304">
        <v>904.0</v>
      </c>
      <c r="C957" s="287">
        <v>818.0</v>
      </c>
      <c r="D957" s="155">
        <v>16333.0</v>
      </c>
      <c r="E957" s="171">
        <v>0.3541666666666667</v>
      </c>
      <c r="F957" s="303" t="s">
        <v>1203</v>
      </c>
      <c r="G957" s="172">
        <v>31071.0</v>
      </c>
      <c r="H957" s="172">
        <v>44616.0</v>
      </c>
      <c r="I957" s="155" t="s">
        <v>86</v>
      </c>
      <c r="J957" s="155" t="s">
        <v>92</v>
      </c>
      <c r="K957" s="155" t="s">
        <v>101</v>
      </c>
      <c r="L957" s="155" t="s">
        <v>189</v>
      </c>
      <c r="M957" s="155"/>
      <c r="N957" s="155" t="s">
        <v>90</v>
      </c>
      <c r="O957" s="155"/>
    </row>
    <row r="958" hidden="1">
      <c r="A958" s="155" t="str">
        <f t="shared" si="1"/>
        <v>1277544616</v>
      </c>
      <c r="B958" s="304">
        <v>906.0</v>
      </c>
      <c r="C958" s="287">
        <v>819.0</v>
      </c>
      <c r="D958" s="155">
        <v>12775.0</v>
      </c>
      <c r="E958" s="171">
        <v>0.3645833333333333</v>
      </c>
      <c r="F958" s="303" t="s">
        <v>1205</v>
      </c>
      <c r="G958" s="172">
        <v>21667.0</v>
      </c>
      <c r="H958" s="172">
        <v>44616.0</v>
      </c>
      <c r="I958" s="155" t="s">
        <v>86</v>
      </c>
      <c r="J958" s="155" t="s">
        <v>87</v>
      </c>
      <c r="K958" s="155" t="s">
        <v>97</v>
      </c>
      <c r="L958" s="155" t="s">
        <v>218</v>
      </c>
      <c r="M958" s="155"/>
      <c r="N958" s="155" t="s">
        <v>90</v>
      </c>
      <c r="O958" s="155"/>
    </row>
    <row r="959" hidden="1">
      <c r="A959" s="155" t="str">
        <f t="shared" si="1"/>
        <v>1345844616</v>
      </c>
      <c r="B959" s="304">
        <v>909.0</v>
      </c>
      <c r="C959" s="287">
        <v>820.0</v>
      </c>
      <c r="D959" s="155">
        <v>13458.0</v>
      </c>
      <c r="E959" s="171">
        <v>0.3958333333333333</v>
      </c>
      <c r="F959" s="303" t="s">
        <v>1208</v>
      </c>
      <c r="G959" s="172">
        <v>21888.0</v>
      </c>
      <c r="H959" s="172">
        <v>44616.0</v>
      </c>
      <c r="I959" s="155" t="s">
        <v>86</v>
      </c>
      <c r="J959" s="155" t="s">
        <v>92</v>
      </c>
      <c r="K959" s="155" t="s">
        <v>101</v>
      </c>
      <c r="L959" s="155" t="s">
        <v>335</v>
      </c>
      <c r="M959" s="155"/>
      <c r="N959" s="155" t="s">
        <v>90</v>
      </c>
      <c r="O959" s="155"/>
    </row>
    <row r="960" hidden="1">
      <c r="A960" s="155" t="str">
        <f t="shared" si="1"/>
        <v>1450344616</v>
      </c>
      <c r="B960" s="304">
        <v>910.0</v>
      </c>
      <c r="C960" s="287">
        <v>821.0</v>
      </c>
      <c r="D960" s="155">
        <v>14503.0</v>
      </c>
      <c r="E960" s="171">
        <v>0.3958333333333333</v>
      </c>
      <c r="F960" s="303" t="s">
        <v>1209</v>
      </c>
      <c r="G960" s="172">
        <v>22835.0</v>
      </c>
      <c r="H960" s="172">
        <v>44616.0</v>
      </c>
      <c r="I960" s="155" t="s">
        <v>86</v>
      </c>
      <c r="J960" s="155" t="s">
        <v>92</v>
      </c>
      <c r="K960" s="155" t="s">
        <v>93</v>
      </c>
      <c r="L960" s="155" t="s">
        <v>242</v>
      </c>
      <c r="M960" s="155"/>
      <c r="N960" s="155" t="s">
        <v>90</v>
      </c>
      <c r="O960" s="155"/>
    </row>
    <row r="961" hidden="1">
      <c r="A961" s="155" t="str">
        <f t="shared" si="1"/>
        <v>1560444616</v>
      </c>
      <c r="B961" s="304">
        <v>911.0</v>
      </c>
      <c r="C961" s="287">
        <v>822.0</v>
      </c>
      <c r="D961" s="155">
        <v>15604.0</v>
      </c>
      <c r="E961" s="171">
        <v>0.3958333333333333</v>
      </c>
      <c r="F961" s="303" t="s">
        <v>1210</v>
      </c>
      <c r="G961" s="172">
        <v>20476.0</v>
      </c>
      <c r="H961" s="172">
        <v>44616.0</v>
      </c>
      <c r="I961" s="155" t="s">
        <v>122</v>
      </c>
      <c r="J961" s="155" t="s">
        <v>92</v>
      </c>
      <c r="K961" s="155" t="s">
        <v>93</v>
      </c>
      <c r="L961" s="155" t="s">
        <v>137</v>
      </c>
      <c r="M961" s="155"/>
      <c r="N961" s="155" t="s">
        <v>90</v>
      </c>
      <c r="O961" s="155"/>
    </row>
    <row r="962" hidden="1">
      <c r="A962" s="155" t="str">
        <f t="shared" si="1"/>
        <v>1011544616</v>
      </c>
      <c r="B962" s="304">
        <v>913.0</v>
      </c>
      <c r="C962" s="287">
        <v>823.0</v>
      </c>
      <c r="D962" s="155">
        <v>10115.0</v>
      </c>
      <c r="E962" s="171">
        <v>0.40625</v>
      </c>
      <c r="F962" s="303" t="s">
        <v>1213</v>
      </c>
      <c r="G962" s="172">
        <v>28803.0</v>
      </c>
      <c r="H962" s="172">
        <v>44616.0</v>
      </c>
      <c r="I962" s="155" t="s">
        <v>122</v>
      </c>
      <c r="J962" s="155" t="s">
        <v>92</v>
      </c>
      <c r="K962" s="155" t="s">
        <v>101</v>
      </c>
      <c r="L962" s="155" t="s">
        <v>174</v>
      </c>
      <c r="M962" s="155"/>
      <c r="N962" s="155" t="s">
        <v>90</v>
      </c>
      <c r="O962" s="155"/>
    </row>
    <row r="963" hidden="1">
      <c r="A963" s="155" t="str">
        <f t="shared" si="1"/>
        <v>1079644616</v>
      </c>
      <c r="B963" s="304">
        <v>916.0</v>
      </c>
      <c r="C963" s="287">
        <v>824.0</v>
      </c>
      <c r="D963" s="155">
        <v>10796.0</v>
      </c>
      <c r="E963" s="171">
        <v>0.4166666666666667</v>
      </c>
      <c r="F963" s="303" t="s">
        <v>1214</v>
      </c>
      <c r="G963" s="172">
        <v>19515.0</v>
      </c>
      <c r="H963" s="172">
        <v>44616.0</v>
      </c>
      <c r="I963" s="155" t="s">
        <v>122</v>
      </c>
      <c r="J963" s="155" t="s">
        <v>92</v>
      </c>
      <c r="K963" s="155" t="s">
        <v>101</v>
      </c>
      <c r="L963" s="155" t="s">
        <v>94</v>
      </c>
      <c r="M963" s="155"/>
      <c r="N963" s="155" t="s">
        <v>90</v>
      </c>
      <c r="O963" s="155"/>
    </row>
    <row r="964" hidden="1">
      <c r="A964" s="155" t="str">
        <f t="shared" si="1"/>
        <v>1266944616</v>
      </c>
      <c r="B964" s="304">
        <v>917.0</v>
      </c>
      <c r="C964" s="287">
        <v>825.0</v>
      </c>
      <c r="D964" s="155">
        <v>12669.0</v>
      </c>
      <c r="E964" s="171">
        <v>0.4166666666666667</v>
      </c>
      <c r="F964" s="303" t="s">
        <v>1215</v>
      </c>
      <c r="G964" s="172">
        <v>24179.0</v>
      </c>
      <c r="H964" s="172">
        <v>44616.0</v>
      </c>
      <c r="I964" s="155" t="s">
        <v>86</v>
      </c>
      <c r="J964" s="155" t="s">
        <v>92</v>
      </c>
      <c r="K964" s="155" t="s">
        <v>93</v>
      </c>
      <c r="L964" s="155" t="s">
        <v>89</v>
      </c>
      <c r="M964" s="155"/>
      <c r="N964" s="155" t="s">
        <v>90</v>
      </c>
      <c r="O964" s="155"/>
    </row>
    <row r="965" hidden="1">
      <c r="A965" s="155" t="str">
        <f t="shared" si="1"/>
        <v>1731644616</v>
      </c>
      <c r="B965" s="304">
        <v>918.0</v>
      </c>
      <c r="C965" s="287">
        <v>826.0</v>
      </c>
      <c r="D965" s="155">
        <v>17316.0</v>
      </c>
      <c r="E965" s="171">
        <v>0.4166666666666667</v>
      </c>
      <c r="F965" s="303" t="s">
        <v>1216</v>
      </c>
      <c r="G965" s="172">
        <v>21188.0</v>
      </c>
      <c r="H965" s="172">
        <v>44616.0</v>
      </c>
      <c r="I965" s="155" t="s">
        <v>86</v>
      </c>
      <c r="J965" s="155" t="s">
        <v>92</v>
      </c>
      <c r="K965" s="155" t="s">
        <v>101</v>
      </c>
      <c r="L965" s="155" t="s">
        <v>1011</v>
      </c>
      <c r="M965" s="155"/>
      <c r="N965" s="155" t="s">
        <v>90</v>
      </c>
      <c r="O965" s="155"/>
    </row>
    <row r="966" hidden="1">
      <c r="A966" s="155" t="str">
        <f t="shared" si="1"/>
        <v>1754844616</v>
      </c>
      <c r="B966" s="304">
        <v>921.0</v>
      </c>
      <c r="C966" s="287">
        <v>827.0</v>
      </c>
      <c r="D966" s="155">
        <v>17548.0</v>
      </c>
      <c r="E966" s="171">
        <v>0.4479166666666667</v>
      </c>
      <c r="F966" s="303" t="s">
        <v>1221</v>
      </c>
      <c r="G966" s="172">
        <v>20628.0</v>
      </c>
      <c r="H966" s="172">
        <v>44616.0</v>
      </c>
      <c r="I966" s="155" t="s">
        <v>96</v>
      </c>
      <c r="J966" s="155" t="s">
        <v>87</v>
      </c>
      <c r="K966" s="155" t="s">
        <v>88</v>
      </c>
      <c r="L966" s="155" t="s">
        <v>98</v>
      </c>
      <c r="M966" s="155"/>
      <c r="N966" s="155" t="s">
        <v>90</v>
      </c>
      <c r="O966" s="155"/>
    </row>
    <row r="967" hidden="1">
      <c r="A967" s="155" t="str">
        <f t="shared" si="1"/>
        <v>1791144616</v>
      </c>
      <c r="B967" s="304">
        <v>922.0</v>
      </c>
      <c r="C967" s="287">
        <v>828.0</v>
      </c>
      <c r="D967" s="155">
        <v>17911.0</v>
      </c>
      <c r="E967" s="171">
        <v>0.4479166666666667</v>
      </c>
      <c r="F967" s="303" t="s">
        <v>1222</v>
      </c>
      <c r="G967" s="172">
        <v>24230.0</v>
      </c>
      <c r="H967" s="172">
        <v>44616.0</v>
      </c>
      <c r="I967" s="155" t="s">
        <v>122</v>
      </c>
      <c r="J967" s="155" t="s">
        <v>87</v>
      </c>
      <c r="K967" s="155" t="s">
        <v>97</v>
      </c>
      <c r="L967" s="155" t="s">
        <v>98</v>
      </c>
      <c r="M967" s="155"/>
      <c r="N967" s="155" t="s">
        <v>90</v>
      </c>
      <c r="O967" s="155"/>
    </row>
    <row r="968" hidden="1">
      <c r="A968" s="155" t="str">
        <f t="shared" si="1"/>
        <v>1360144616</v>
      </c>
      <c r="B968" s="304">
        <v>925.0</v>
      </c>
      <c r="C968" s="287">
        <v>829.0</v>
      </c>
      <c r="D968" s="155">
        <v>13601.0</v>
      </c>
      <c r="E968" s="171">
        <v>0.4583333333333333</v>
      </c>
      <c r="F968" s="303" t="s">
        <v>1224</v>
      </c>
      <c r="G968" s="172">
        <v>19131.0</v>
      </c>
      <c r="H968" s="172">
        <v>44616.0</v>
      </c>
      <c r="I968" s="155" t="s">
        <v>86</v>
      </c>
      <c r="J968" s="155" t="s">
        <v>92</v>
      </c>
      <c r="K968" s="155" t="s">
        <v>93</v>
      </c>
      <c r="L968" s="155" t="s">
        <v>166</v>
      </c>
      <c r="M968" s="155"/>
      <c r="N968" s="155" t="s">
        <v>90</v>
      </c>
      <c r="O968" s="155"/>
    </row>
    <row r="969" hidden="1">
      <c r="A969" s="155" t="str">
        <f t="shared" si="1"/>
        <v>1647444616</v>
      </c>
      <c r="B969" s="304">
        <v>926.0</v>
      </c>
      <c r="C969" s="287">
        <v>830.0</v>
      </c>
      <c r="D969" s="155">
        <v>16474.0</v>
      </c>
      <c r="E969" s="171">
        <v>0.4583333333333333</v>
      </c>
      <c r="F969" s="303" t="s">
        <v>1225</v>
      </c>
      <c r="G969" s="172">
        <v>24316.0</v>
      </c>
      <c r="H969" s="172">
        <v>44616.0</v>
      </c>
      <c r="I969" s="155" t="s">
        <v>86</v>
      </c>
      <c r="J969" s="155" t="s">
        <v>87</v>
      </c>
      <c r="K969" s="155" t="s">
        <v>97</v>
      </c>
      <c r="L969" s="155" t="s">
        <v>98</v>
      </c>
      <c r="M969" s="155"/>
      <c r="N969" s="155" t="s">
        <v>90</v>
      </c>
      <c r="O969" s="155"/>
    </row>
    <row r="970" hidden="1">
      <c r="A970" s="155" t="str">
        <f t="shared" si="1"/>
        <v>1379944616</v>
      </c>
      <c r="B970" s="304">
        <v>928.0</v>
      </c>
      <c r="C970" s="287">
        <v>831.0</v>
      </c>
      <c r="D970" s="155">
        <v>13799.0</v>
      </c>
      <c r="E970" s="171">
        <v>0.46875</v>
      </c>
      <c r="F970" s="155" t="s">
        <v>1226</v>
      </c>
      <c r="G970" s="172">
        <v>24564.0</v>
      </c>
      <c r="H970" s="172">
        <v>44616.0</v>
      </c>
      <c r="I970" s="155" t="s">
        <v>86</v>
      </c>
      <c r="J970" s="155" t="s">
        <v>92</v>
      </c>
      <c r="K970" s="155" t="s">
        <v>101</v>
      </c>
      <c r="L970" s="155" t="s">
        <v>147</v>
      </c>
      <c r="M970" s="155"/>
      <c r="N970" s="155" t="s">
        <v>90</v>
      </c>
      <c r="O970" s="155"/>
    </row>
    <row r="971" hidden="1">
      <c r="A971" s="155" t="str">
        <f t="shared" si="1"/>
        <v>1460244616</v>
      </c>
      <c r="B971" s="304">
        <v>929.0</v>
      </c>
      <c r="C971" s="287">
        <v>832.0</v>
      </c>
      <c r="D971" s="155">
        <v>14602.0</v>
      </c>
      <c r="E971" s="171">
        <v>0.4895833333333333</v>
      </c>
      <c r="F971" s="303" t="s">
        <v>1227</v>
      </c>
      <c r="G971" s="172">
        <v>24599.0</v>
      </c>
      <c r="H971" s="172">
        <v>44616.0</v>
      </c>
      <c r="I971" s="155" t="s">
        <v>122</v>
      </c>
      <c r="J971" s="155" t="s">
        <v>87</v>
      </c>
      <c r="K971" s="155" t="s">
        <v>97</v>
      </c>
      <c r="L971" s="155" t="s">
        <v>98</v>
      </c>
      <c r="M971" s="155"/>
      <c r="N971" s="155" t="s">
        <v>90</v>
      </c>
      <c r="O971" s="155"/>
    </row>
    <row r="972" hidden="1">
      <c r="A972" s="155" t="str">
        <f t="shared" si="1"/>
        <v>1286644616</v>
      </c>
      <c r="B972" s="304">
        <v>930.0</v>
      </c>
      <c r="C972" s="287">
        <v>833.0</v>
      </c>
      <c r="D972" s="155">
        <v>12866.0</v>
      </c>
      <c r="E972" s="171">
        <v>0.5416666666666666</v>
      </c>
      <c r="F972" s="303" t="s">
        <v>1230</v>
      </c>
      <c r="G972" s="172">
        <v>29894.0</v>
      </c>
      <c r="H972" s="172">
        <v>44616.0</v>
      </c>
      <c r="I972" s="155" t="s">
        <v>86</v>
      </c>
      <c r="J972" s="155" t="s">
        <v>92</v>
      </c>
      <c r="K972" s="155" t="s">
        <v>93</v>
      </c>
      <c r="L972" s="155" t="s">
        <v>189</v>
      </c>
      <c r="M972" s="155"/>
      <c r="N972" s="155" t="s">
        <v>90</v>
      </c>
      <c r="O972" s="155"/>
    </row>
    <row r="973" hidden="1">
      <c r="A973" s="155" t="str">
        <f t="shared" si="1"/>
        <v>987844616</v>
      </c>
      <c r="B973" s="304">
        <v>933.0</v>
      </c>
      <c r="C973" s="287">
        <v>834.0</v>
      </c>
      <c r="D973" s="155">
        <v>9878.0</v>
      </c>
      <c r="E973" s="171">
        <v>0.5520833333333334</v>
      </c>
      <c r="F973" s="303" t="s">
        <v>1231</v>
      </c>
      <c r="G973" s="172">
        <v>26966.0</v>
      </c>
      <c r="H973" s="172">
        <v>44616.0</v>
      </c>
      <c r="I973" s="155" t="s">
        <v>122</v>
      </c>
      <c r="J973" s="155" t="s">
        <v>92</v>
      </c>
      <c r="K973" s="155" t="s">
        <v>93</v>
      </c>
      <c r="L973" s="155" t="s">
        <v>179</v>
      </c>
      <c r="M973" s="155"/>
      <c r="N973" s="155" t="s">
        <v>90</v>
      </c>
      <c r="O973" s="155"/>
    </row>
    <row r="974" hidden="1">
      <c r="A974" s="155" t="str">
        <f t="shared" si="1"/>
        <v>1514544616</v>
      </c>
      <c r="B974" s="304">
        <v>936.0</v>
      </c>
      <c r="C974" s="287">
        <v>835.0</v>
      </c>
      <c r="D974" s="155">
        <v>15145.0</v>
      </c>
      <c r="E974" s="171">
        <v>0.5729166666666666</v>
      </c>
      <c r="F974" s="303" t="s">
        <v>1234</v>
      </c>
      <c r="G974" s="172">
        <v>18524.0</v>
      </c>
      <c r="H974" s="172">
        <v>44616.0</v>
      </c>
      <c r="I974" s="155" t="s">
        <v>122</v>
      </c>
      <c r="J974" s="155" t="s">
        <v>92</v>
      </c>
      <c r="K974" s="155" t="s">
        <v>93</v>
      </c>
      <c r="L974" s="155" t="s">
        <v>147</v>
      </c>
      <c r="M974" s="155"/>
      <c r="N974" s="155" t="s">
        <v>90</v>
      </c>
      <c r="O974" s="155"/>
    </row>
    <row r="975" hidden="1">
      <c r="A975" s="155" t="str">
        <f t="shared" si="1"/>
        <v>1039544616</v>
      </c>
      <c r="B975" s="304">
        <v>937.0</v>
      </c>
      <c r="C975" s="287">
        <v>836.0</v>
      </c>
      <c r="D975" s="155">
        <v>10395.0</v>
      </c>
      <c r="E975" s="171">
        <v>0.59375</v>
      </c>
      <c r="F975" s="303" t="s">
        <v>1235</v>
      </c>
      <c r="G975" s="172">
        <v>16600.0</v>
      </c>
      <c r="H975" s="172">
        <v>44616.0</v>
      </c>
      <c r="I975" s="155" t="s">
        <v>122</v>
      </c>
      <c r="J975" s="155" t="s">
        <v>92</v>
      </c>
      <c r="K975" s="155" t="s">
        <v>101</v>
      </c>
      <c r="L975" s="155" t="s">
        <v>186</v>
      </c>
      <c r="M975" s="155"/>
      <c r="N975" s="155" t="s">
        <v>90</v>
      </c>
      <c r="O975" s="155"/>
    </row>
    <row r="976" hidden="1">
      <c r="A976" s="155" t="str">
        <f t="shared" si="1"/>
        <v>1559144616</v>
      </c>
      <c r="B976" s="304">
        <v>938.0</v>
      </c>
      <c r="C976" s="287">
        <v>837.0</v>
      </c>
      <c r="D976" s="155">
        <v>15591.0</v>
      </c>
      <c r="E976" s="171">
        <v>0.59375</v>
      </c>
      <c r="F976" s="303" t="s">
        <v>1236</v>
      </c>
      <c r="G976" s="172">
        <v>21357.0</v>
      </c>
      <c r="H976" s="172">
        <v>44616.0</v>
      </c>
      <c r="I976" s="155" t="s">
        <v>122</v>
      </c>
      <c r="J976" s="155" t="s">
        <v>87</v>
      </c>
      <c r="K976" s="155" t="s">
        <v>88</v>
      </c>
      <c r="L976" s="155" t="s">
        <v>98</v>
      </c>
      <c r="M976" s="155"/>
      <c r="N976" s="155" t="s">
        <v>90</v>
      </c>
      <c r="O976" s="155"/>
    </row>
    <row r="977" hidden="1">
      <c r="A977" s="155" t="str">
        <f t="shared" si="1"/>
        <v>1721444616</v>
      </c>
      <c r="B977" s="304">
        <v>939.0</v>
      </c>
      <c r="C977" s="287">
        <v>838.0</v>
      </c>
      <c r="D977" s="155">
        <v>17214.0</v>
      </c>
      <c r="E977" s="171">
        <v>0.6145833333333334</v>
      </c>
      <c r="F977" s="303" t="s">
        <v>1237</v>
      </c>
      <c r="G977" s="172">
        <v>27931.0</v>
      </c>
      <c r="H977" s="172">
        <v>44616.0</v>
      </c>
      <c r="I977" s="155" t="s">
        <v>122</v>
      </c>
      <c r="J977" s="155" t="s">
        <v>92</v>
      </c>
      <c r="K977" s="155" t="s">
        <v>101</v>
      </c>
      <c r="L977" s="155" t="s">
        <v>301</v>
      </c>
      <c r="M977" s="155"/>
      <c r="N977" s="155" t="s">
        <v>90</v>
      </c>
      <c r="O977" s="155"/>
    </row>
    <row r="978" hidden="1">
      <c r="A978" s="155" t="str">
        <f t="shared" si="1"/>
        <v>1032344616</v>
      </c>
      <c r="B978" s="304">
        <v>940.0</v>
      </c>
      <c r="C978" s="287">
        <v>839.0</v>
      </c>
      <c r="D978" s="155">
        <v>10323.0</v>
      </c>
      <c r="E978" s="171">
        <v>0.625</v>
      </c>
      <c r="F978" s="303" t="s">
        <v>1238</v>
      </c>
      <c r="G978" s="172">
        <v>25052.0</v>
      </c>
      <c r="H978" s="172">
        <v>44616.0</v>
      </c>
      <c r="I978" s="155" t="s">
        <v>122</v>
      </c>
      <c r="J978" s="155" t="s">
        <v>92</v>
      </c>
      <c r="K978" s="155" t="s">
        <v>101</v>
      </c>
      <c r="L978" s="155" t="s">
        <v>174</v>
      </c>
      <c r="M978" s="155"/>
      <c r="N978" s="155" t="s">
        <v>90</v>
      </c>
      <c r="O978" s="155"/>
    </row>
    <row r="979" hidden="1">
      <c r="A979" s="155" t="str">
        <f t="shared" si="1"/>
        <v>1179744616</v>
      </c>
      <c r="B979" s="304">
        <v>941.0</v>
      </c>
      <c r="C979" s="287">
        <v>840.0</v>
      </c>
      <c r="D979" s="155">
        <v>11797.0</v>
      </c>
      <c r="E979" s="171">
        <v>0.625</v>
      </c>
      <c r="F979" s="303" t="s">
        <v>1239</v>
      </c>
      <c r="G979" s="172">
        <v>22586.0</v>
      </c>
      <c r="H979" s="172">
        <v>44616.0</v>
      </c>
      <c r="I979" s="155" t="s">
        <v>86</v>
      </c>
      <c r="J979" s="155" t="s">
        <v>92</v>
      </c>
      <c r="K979" s="155" t="s">
        <v>93</v>
      </c>
      <c r="L979" s="155" t="s">
        <v>117</v>
      </c>
      <c r="M979" s="155"/>
      <c r="N979" s="155" t="s">
        <v>90</v>
      </c>
      <c r="O979" s="155"/>
    </row>
    <row r="980" hidden="1">
      <c r="A980" s="155" t="str">
        <f t="shared" si="1"/>
        <v>1605344616</v>
      </c>
      <c r="B980" s="304">
        <v>942.0</v>
      </c>
      <c r="C980" s="287">
        <v>841.0</v>
      </c>
      <c r="D980" s="155">
        <v>16053.0</v>
      </c>
      <c r="E980" s="171">
        <v>0.625</v>
      </c>
      <c r="F980" s="303" t="s">
        <v>1240</v>
      </c>
      <c r="G980" s="172">
        <v>22521.0</v>
      </c>
      <c r="H980" s="172">
        <v>44616.0</v>
      </c>
      <c r="I980" s="155" t="s">
        <v>86</v>
      </c>
      <c r="J980" s="155" t="s">
        <v>92</v>
      </c>
      <c r="K980" s="155" t="s">
        <v>93</v>
      </c>
      <c r="L980" s="155" t="s">
        <v>731</v>
      </c>
      <c r="M980" s="155"/>
      <c r="N980" s="155" t="s">
        <v>90</v>
      </c>
      <c r="O980" s="155"/>
    </row>
    <row r="981" hidden="1">
      <c r="A981" s="155" t="str">
        <f t="shared" si="1"/>
        <v>1058344616</v>
      </c>
      <c r="B981" s="304">
        <v>943.0</v>
      </c>
      <c r="C981" s="287">
        <v>842.0</v>
      </c>
      <c r="D981" s="155">
        <v>10583.0</v>
      </c>
      <c r="E981" s="171">
        <v>0.6354166666666666</v>
      </c>
      <c r="F981" s="303" t="s">
        <v>1243</v>
      </c>
      <c r="G981" s="172">
        <v>24764.0</v>
      </c>
      <c r="H981" s="172">
        <v>44616.0</v>
      </c>
      <c r="I981" s="155" t="s">
        <v>122</v>
      </c>
      <c r="J981" s="155" t="s">
        <v>92</v>
      </c>
      <c r="K981" s="155" t="s">
        <v>93</v>
      </c>
      <c r="L981" s="155" t="s">
        <v>813</v>
      </c>
      <c r="M981" s="155"/>
      <c r="N981" s="155" t="s">
        <v>90</v>
      </c>
      <c r="O981" s="155"/>
    </row>
    <row r="982" hidden="1">
      <c r="A982" s="155" t="str">
        <f t="shared" si="1"/>
        <v>1669544616</v>
      </c>
      <c r="B982" s="304">
        <v>946.0</v>
      </c>
      <c r="C982" s="287">
        <v>843.0</v>
      </c>
      <c r="D982" s="155">
        <v>16695.0</v>
      </c>
      <c r="E982" s="171">
        <v>0.6458333333333334</v>
      </c>
      <c r="F982" s="303" t="s">
        <v>1244</v>
      </c>
      <c r="G982" s="172">
        <v>22489.0</v>
      </c>
      <c r="H982" s="172">
        <v>44616.0</v>
      </c>
      <c r="I982" s="155" t="s">
        <v>86</v>
      </c>
      <c r="J982" s="155" t="s">
        <v>92</v>
      </c>
      <c r="K982" s="155" t="s">
        <v>101</v>
      </c>
      <c r="L982" s="155" t="s">
        <v>117</v>
      </c>
      <c r="M982" s="155"/>
      <c r="N982" s="155" t="s">
        <v>90</v>
      </c>
      <c r="O982" s="155"/>
    </row>
    <row r="983" hidden="1">
      <c r="A983" s="155" t="str">
        <f t="shared" si="1"/>
        <v>1758744616</v>
      </c>
      <c r="B983" s="304">
        <v>947.0</v>
      </c>
      <c r="C983" s="287">
        <v>844.0</v>
      </c>
      <c r="D983" s="155">
        <v>17587.0</v>
      </c>
      <c r="E983" s="171">
        <v>0.6458333333333334</v>
      </c>
      <c r="F983" s="303" t="s">
        <v>1245</v>
      </c>
      <c r="G983" s="172">
        <v>25234.0</v>
      </c>
      <c r="H983" s="172">
        <v>44616.0</v>
      </c>
      <c r="I983" s="155" t="s">
        <v>122</v>
      </c>
      <c r="J983" s="155" t="s">
        <v>92</v>
      </c>
      <c r="K983" s="155" t="s">
        <v>101</v>
      </c>
      <c r="L983" s="155" t="s">
        <v>147</v>
      </c>
      <c r="M983" s="155"/>
      <c r="N983" s="155" t="s">
        <v>90</v>
      </c>
      <c r="O983" s="155"/>
    </row>
    <row r="984" hidden="1">
      <c r="A984" s="155" t="str">
        <f t="shared" si="1"/>
        <v>1764544616</v>
      </c>
      <c r="B984" s="304">
        <v>948.0</v>
      </c>
      <c r="C984" s="287">
        <v>845.0</v>
      </c>
      <c r="D984" s="155">
        <v>17645.0</v>
      </c>
      <c r="E984" s="171">
        <v>0.6458333333333334</v>
      </c>
      <c r="F984" s="303" t="s">
        <v>1246</v>
      </c>
      <c r="G984" s="172">
        <v>28342.0</v>
      </c>
      <c r="H984" s="172">
        <v>44616.0</v>
      </c>
      <c r="I984" s="155" t="s">
        <v>122</v>
      </c>
      <c r="J984" s="155" t="s">
        <v>92</v>
      </c>
      <c r="K984" s="155" t="s">
        <v>93</v>
      </c>
      <c r="L984" s="155" t="s">
        <v>335</v>
      </c>
      <c r="M984" s="155"/>
      <c r="N984" s="155" t="s">
        <v>90</v>
      </c>
      <c r="O984" s="155"/>
    </row>
    <row r="985" hidden="1">
      <c r="A985" s="155" t="str">
        <f t="shared" si="1"/>
        <v>1635544617</v>
      </c>
      <c r="B985" s="304">
        <v>951.0</v>
      </c>
      <c r="C985" s="287">
        <v>846.0</v>
      </c>
      <c r="D985" s="155">
        <v>16355.0</v>
      </c>
      <c r="E985" s="171">
        <v>0.3645833333333333</v>
      </c>
      <c r="F985" s="303" t="s">
        <v>1250</v>
      </c>
      <c r="G985" s="172">
        <v>13948.0</v>
      </c>
      <c r="H985" s="172">
        <v>44617.0</v>
      </c>
      <c r="I985" s="155" t="s">
        <v>122</v>
      </c>
      <c r="J985" s="155" t="s">
        <v>87</v>
      </c>
      <c r="K985" s="155" t="s">
        <v>97</v>
      </c>
      <c r="L985" s="155" t="s">
        <v>154</v>
      </c>
      <c r="M985" s="155"/>
      <c r="N985" s="155" t="s">
        <v>90</v>
      </c>
      <c r="O985" s="155"/>
    </row>
    <row r="986" hidden="1">
      <c r="A986" s="155" t="str">
        <f t="shared" si="1"/>
        <v>1625244617</v>
      </c>
      <c r="B986" s="304">
        <v>954.0</v>
      </c>
      <c r="C986" s="287">
        <v>847.0</v>
      </c>
      <c r="D986" s="155">
        <v>16252.0</v>
      </c>
      <c r="E986" s="171">
        <v>0.3854166666666667</v>
      </c>
      <c r="F986" s="303" t="s">
        <v>1252</v>
      </c>
      <c r="G986" s="172">
        <v>31498.0</v>
      </c>
      <c r="H986" s="172">
        <v>44617.0</v>
      </c>
      <c r="I986" s="155" t="s">
        <v>86</v>
      </c>
      <c r="J986" s="155" t="s">
        <v>92</v>
      </c>
      <c r="K986" s="155" t="s">
        <v>101</v>
      </c>
      <c r="L986" s="155" t="s">
        <v>189</v>
      </c>
      <c r="M986" s="155"/>
      <c r="N986" s="155" t="s">
        <v>90</v>
      </c>
      <c r="O986" s="155"/>
    </row>
    <row r="987" hidden="1">
      <c r="A987" s="155" t="str">
        <f t="shared" si="1"/>
        <v>1560644617</v>
      </c>
      <c r="B987" s="304">
        <v>955.0</v>
      </c>
      <c r="C987" s="287">
        <v>848.0</v>
      </c>
      <c r="D987" s="155">
        <v>15606.0</v>
      </c>
      <c r="E987" s="171">
        <v>0.3958333333333333</v>
      </c>
      <c r="F987" s="303" t="s">
        <v>1253</v>
      </c>
      <c r="G987" s="172">
        <v>21464.0</v>
      </c>
      <c r="H987" s="172">
        <v>44617.0</v>
      </c>
      <c r="I987" s="155" t="s">
        <v>86</v>
      </c>
      <c r="J987" s="155" t="s">
        <v>92</v>
      </c>
      <c r="K987" s="155" t="s">
        <v>101</v>
      </c>
      <c r="L987" s="155" t="s">
        <v>813</v>
      </c>
      <c r="M987" s="155"/>
      <c r="N987" s="155" t="s">
        <v>90</v>
      </c>
      <c r="O987" s="155"/>
    </row>
    <row r="988" hidden="1">
      <c r="A988" s="155" t="str">
        <f t="shared" si="1"/>
        <v>1623644617</v>
      </c>
      <c r="B988" s="304">
        <v>956.0</v>
      </c>
      <c r="C988" s="287">
        <v>849.0</v>
      </c>
      <c r="D988" s="155">
        <v>16236.0</v>
      </c>
      <c r="E988" s="171">
        <v>0.40625</v>
      </c>
      <c r="F988" s="303" t="s">
        <v>1254</v>
      </c>
      <c r="G988" s="172">
        <v>20696.0</v>
      </c>
      <c r="H988" s="172">
        <v>44617.0</v>
      </c>
      <c r="I988" s="155" t="s">
        <v>86</v>
      </c>
      <c r="J988" s="155" t="s">
        <v>92</v>
      </c>
      <c r="K988" s="155" t="s">
        <v>101</v>
      </c>
      <c r="L988" s="155" t="s">
        <v>186</v>
      </c>
      <c r="M988" s="155"/>
      <c r="N988" s="155" t="s">
        <v>90</v>
      </c>
      <c r="O988" s="155"/>
    </row>
    <row r="989" hidden="1">
      <c r="A989" s="155" t="str">
        <f t="shared" si="1"/>
        <v>1087844617</v>
      </c>
      <c r="B989" s="304">
        <v>958.0</v>
      </c>
      <c r="C989" s="287">
        <v>850.0</v>
      </c>
      <c r="D989" s="155">
        <v>10878.0</v>
      </c>
      <c r="E989" s="171">
        <v>0.4479166666666667</v>
      </c>
      <c r="F989" s="303" t="s">
        <v>1258</v>
      </c>
      <c r="G989" s="172">
        <v>25475.0</v>
      </c>
      <c r="H989" s="172">
        <v>44617.0</v>
      </c>
      <c r="I989" s="155" t="s">
        <v>86</v>
      </c>
      <c r="J989" s="155" t="s">
        <v>92</v>
      </c>
      <c r="K989" s="155" t="s">
        <v>101</v>
      </c>
      <c r="L989" s="155" t="s">
        <v>147</v>
      </c>
      <c r="M989" s="155"/>
      <c r="N989" s="155" t="s">
        <v>90</v>
      </c>
      <c r="O989" s="155"/>
    </row>
    <row r="990" hidden="1">
      <c r="A990" s="155" t="str">
        <f t="shared" si="1"/>
        <v>1578644617</v>
      </c>
      <c r="B990" s="304">
        <v>961.0</v>
      </c>
      <c r="C990" s="287">
        <v>851.0</v>
      </c>
      <c r="D990" s="155">
        <v>15786.0</v>
      </c>
      <c r="E990" s="171">
        <v>0.5416666666666666</v>
      </c>
      <c r="F990" s="303" t="s">
        <v>1260</v>
      </c>
      <c r="G990" s="172">
        <v>21798.0</v>
      </c>
      <c r="H990" s="172">
        <v>44617.0</v>
      </c>
      <c r="I990" s="155" t="s">
        <v>122</v>
      </c>
      <c r="J990" s="155" t="s">
        <v>92</v>
      </c>
      <c r="K990" s="155" t="s">
        <v>101</v>
      </c>
      <c r="L990" s="155" t="s">
        <v>117</v>
      </c>
      <c r="M990" s="155"/>
      <c r="N990" s="155" t="s">
        <v>90</v>
      </c>
      <c r="O990" s="155"/>
    </row>
    <row r="991" hidden="1">
      <c r="A991" s="155" t="str">
        <f t="shared" si="1"/>
        <v>1663744617</v>
      </c>
      <c r="B991" s="304">
        <v>963.0</v>
      </c>
      <c r="C991" s="287">
        <v>852.0</v>
      </c>
      <c r="D991" s="155">
        <v>16637.0</v>
      </c>
      <c r="E991" s="171">
        <v>0.5520833333333334</v>
      </c>
      <c r="F991" s="303" t="s">
        <v>1261</v>
      </c>
      <c r="G991" s="172">
        <v>30813.0</v>
      </c>
      <c r="H991" s="172">
        <v>44617.0</v>
      </c>
      <c r="I991" s="155" t="s">
        <v>122</v>
      </c>
      <c r="J991" s="155" t="s">
        <v>92</v>
      </c>
      <c r="K991" s="155" t="s">
        <v>101</v>
      </c>
      <c r="L991" s="155" t="s">
        <v>405</v>
      </c>
      <c r="M991" s="155"/>
      <c r="N991" s="155" t="s">
        <v>90</v>
      </c>
      <c r="O991" s="155"/>
    </row>
    <row r="992" hidden="1">
      <c r="A992" s="155" t="str">
        <f t="shared" si="1"/>
        <v>1727644617</v>
      </c>
      <c r="B992" s="304">
        <v>966.0</v>
      </c>
      <c r="C992" s="287">
        <v>853.0</v>
      </c>
      <c r="D992" s="155">
        <v>17276.0</v>
      </c>
      <c r="E992" s="171">
        <v>0.5729166666666666</v>
      </c>
      <c r="F992" s="303" t="s">
        <v>1264</v>
      </c>
      <c r="G992" s="172">
        <v>25945.0</v>
      </c>
      <c r="H992" s="172">
        <v>44617.0</v>
      </c>
      <c r="I992" s="155" t="s">
        <v>86</v>
      </c>
      <c r="J992" s="155" t="s">
        <v>92</v>
      </c>
      <c r="K992" s="155" t="s">
        <v>101</v>
      </c>
      <c r="L992" s="155" t="s">
        <v>308</v>
      </c>
      <c r="M992" s="155"/>
      <c r="N992" s="155" t="s">
        <v>90</v>
      </c>
      <c r="O992" s="155"/>
    </row>
    <row r="993" hidden="1">
      <c r="A993" s="155" t="str">
        <f t="shared" si="1"/>
        <v>1100444617</v>
      </c>
      <c r="B993" s="304">
        <v>970.0</v>
      </c>
      <c r="C993" s="287">
        <v>854.0</v>
      </c>
      <c r="D993" s="155">
        <v>11004.0</v>
      </c>
      <c r="E993" s="171">
        <v>0.6041666666666666</v>
      </c>
      <c r="F993" s="303" t="s">
        <v>1268</v>
      </c>
      <c r="G993" s="172">
        <v>27126.0</v>
      </c>
      <c r="H993" s="172">
        <v>44617.0</v>
      </c>
      <c r="I993" s="155" t="s">
        <v>122</v>
      </c>
      <c r="J993" s="155" t="s">
        <v>92</v>
      </c>
      <c r="K993" s="155" t="s">
        <v>101</v>
      </c>
      <c r="L993" s="155" t="s">
        <v>291</v>
      </c>
      <c r="M993" s="155"/>
      <c r="N993" s="155" t="s">
        <v>90</v>
      </c>
      <c r="O993" s="155"/>
    </row>
    <row r="994" hidden="1">
      <c r="A994" s="155" t="str">
        <f t="shared" si="1"/>
        <v>918744617</v>
      </c>
      <c r="B994" s="304">
        <v>971.0</v>
      </c>
      <c r="C994" s="287">
        <v>855.0</v>
      </c>
      <c r="D994" s="155">
        <v>9187.0</v>
      </c>
      <c r="E994" s="171">
        <v>0.6145833333333334</v>
      </c>
      <c r="F994" s="303" t="s">
        <v>1269</v>
      </c>
      <c r="G994" s="172">
        <v>21033.0</v>
      </c>
      <c r="H994" s="172">
        <v>44617.0</v>
      </c>
      <c r="I994" s="155" t="s">
        <v>86</v>
      </c>
      <c r="J994" s="155" t="s">
        <v>87</v>
      </c>
      <c r="K994" s="155" t="s">
        <v>97</v>
      </c>
      <c r="L994" s="155" t="s">
        <v>218</v>
      </c>
      <c r="M994" s="155"/>
      <c r="N994" s="155" t="s">
        <v>90</v>
      </c>
      <c r="O994" s="155"/>
    </row>
    <row r="995" hidden="1">
      <c r="A995" s="155" t="str">
        <f t="shared" si="1"/>
        <v>1057344620</v>
      </c>
      <c r="B995" s="304">
        <v>980.0</v>
      </c>
      <c r="C995" s="287">
        <v>856.0</v>
      </c>
      <c r="D995" s="155">
        <v>10573.0</v>
      </c>
      <c r="E995" s="171">
        <v>0.375</v>
      </c>
      <c r="F995" s="303" t="s">
        <v>1278</v>
      </c>
      <c r="G995" s="172">
        <v>23562.0</v>
      </c>
      <c r="H995" s="172">
        <v>44620.0</v>
      </c>
      <c r="I995" s="155" t="s">
        <v>86</v>
      </c>
      <c r="J995" s="155" t="s">
        <v>87</v>
      </c>
      <c r="K995" s="155" t="s">
        <v>97</v>
      </c>
      <c r="L995" s="155" t="s">
        <v>147</v>
      </c>
      <c r="M995" s="155"/>
      <c r="N995" s="155" t="s">
        <v>90</v>
      </c>
      <c r="O995" s="155"/>
    </row>
    <row r="996" hidden="1">
      <c r="A996" s="155" t="str">
        <f t="shared" si="1"/>
        <v>1176144620</v>
      </c>
      <c r="B996" s="304">
        <v>990.0</v>
      </c>
      <c r="C996" s="287">
        <v>857.0</v>
      </c>
      <c r="D996" s="155">
        <v>11761.0</v>
      </c>
      <c r="E996" s="171">
        <v>0.4166666666666667</v>
      </c>
      <c r="F996" s="303" t="s">
        <v>1289</v>
      </c>
      <c r="G996" s="172">
        <v>32726.0</v>
      </c>
      <c r="H996" s="172">
        <v>44620.0</v>
      </c>
      <c r="I996" s="155" t="s">
        <v>122</v>
      </c>
      <c r="J996" s="155" t="s">
        <v>87</v>
      </c>
      <c r="K996" s="155" t="s">
        <v>97</v>
      </c>
      <c r="L996" s="155" t="s">
        <v>174</v>
      </c>
      <c r="M996" s="155"/>
      <c r="N996" s="155" t="s">
        <v>90</v>
      </c>
      <c r="O996" s="155"/>
    </row>
    <row r="997" hidden="1">
      <c r="A997" s="155" t="str">
        <f t="shared" si="1"/>
        <v>1222444620</v>
      </c>
      <c r="B997" s="304">
        <v>987.0</v>
      </c>
      <c r="C997" s="287">
        <v>858.0</v>
      </c>
      <c r="D997" s="155">
        <v>12224.0</v>
      </c>
      <c r="E997" s="171">
        <v>0.40625</v>
      </c>
      <c r="F997" s="303" t="s">
        <v>1287</v>
      </c>
      <c r="G997" s="172">
        <v>28683.0</v>
      </c>
      <c r="H997" s="172">
        <v>44620.0</v>
      </c>
      <c r="I997" s="155" t="s">
        <v>86</v>
      </c>
      <c r="J997" s="155" t="s">
        <v>87</v>
      </c>
      <c r="K997" s="155" t="s">
        <v>97</v>
      </c>
      <c r="L997" s="155" t="s">
        <v>189</v>
      </c>
      <c r="M997" s="155"/>
      <c r="N997" s="155" t="s">
        <v>90</v>
      </c>
      <c r="O997" s="155"/>
    </row>
    <row r="998" hidden="1">
      <c r="A998" s="155" t="str">
        <f t="shared" si="1"/>
        <v>1418644620</v>
      </c>
      <c r="B998" s="304">
        <v>1012.0</v>
      </c>
      <c r="C998" s="287">
        <v>859.0</v>
      </c>
      <c r="D998" s="155">
        <v>14186.0</v>
      </c>
      <c r="E998" s="171">
        <v>0.6458333333333334</v>
      </c>
      <c r="F998" s="303" t="s">
        <v>1312</v>
      </c>
      <c r="G998" s="172">
        <v>22075.0</v>
      </c>
      <c r="H998" s="172">
        <v>44620.0</v>
      </c>
      <c r="I998" s="155" t="s">
        <v>122</v>
      </c>
      <c r="J998" s="155" t="s">
        <v>92</v>
      </c>
      <c r="K998" s="155" t="s">
        <v>101</v>
      </c>
      <c r="L998" s="155" t="s">
        <v>147</v>
      </c>
      <c r="M998" s="155"/>
      <c r="N998" s="155" t="s">
        <v>90</v>
      </c>
      <c r="O998" s="155"/>
    </row>
    <row r="999" hidden="1">
      <c r="A999" s="155" t="str">
        <f t="shared" si="1"/>
        <v>1461244620</v>
      </c>
      <c r="B999" s="304">
        <v>993.0</v>
      </c>
      <c r="C999" s="287">
        <v>860.0</v>
      </c>
      <c r="D999" s="155">
        <v>14612.0</v>
      </c>
      <c r="E999" s="171">
        <v>0.4375</v>
      </c>
      <c r="F999" s="303" t="s">
        <v>1291</v>
      </c>
      <c r="G999" s="172">
        <v>15554.0</v>
      </c>
      <c r="H999" s="172">
        <v>44620.0</v>
      </c>
      <c r="I999" s="155" t="s">
        <v>122</v>
      </c>
      <c r="J999" s="155" t="s">
        <v>92</v>
      </c>
      <c r="K999" s="155" t="s">
        <v>101</v>
      </c>
      <c r="L999" s="155" t="s">
        <v>137</v>
      </c>
      <c r="M999" s="155"/>
      <c r="N999" s="155" t="s">
        <v>90</v>
      </c>
      <c r="O999" s="155"/>
    </row>
    <row r="1000" hidden="1">
      <c r="A1000" s="155" t="str">
        <f t="shared" si="1"/>
        <v>1475344620</v>
      </c>
      <c r="B1000" s="304">
        <v>977.0</v>
      </c>
      <c r="C1000" s="287">
        <v>861.0</v>
      </c>
      <c r="D1000" s="155">
        <v>14753.0</v>
      </c>
      <c r="E1000" s="171">
        <v>0.3541666666666667</v>
      </c>
      <c r="F1000" s="303" t="s">
        <v>1275</v>
      </c>
      <c r="G1000" s="172">
        <v>27070.0</v>
      </c>
      <c r="H1000" s="172">
        <v>44620.0</v>
      </c>
      <c r="I1000" s="155" t="s">
        <v>86</v>
      </c>
      <c r="J1000" s="155" t="s">
        <v>92</v>
      </c>
      <c r="K1000" s="155" t="s">
        <v>101</v>
      </c>
      <c r="L1000" s="155" t="s">
        <v>147</v>
      </c>
      <c r="M1000" s="155"/>
      <c r="N1000" s="155" t="s">
        <v>90</v>
      </c>
      <c r="O1000" s="155"/>
    </row>
    <row r="1001" hidden="1">
      <c r="A1001" s="155" t="str">
        <f t="shared" si="1"/>
        <v>1490944620</v>
      </c>
      <c r="B1001" s="304">
        <v>981.0</v>
      </c>
      <c r="C1001" s="287">
        <v>862.0</v>
      </c>
      <c r="D1001" s="155">
        <v>14909.0</v>
      </c>
      <c r="E1001" s="171">
        <v>0.3854166666666667</v>
      </c>
      <c r="F1001" s="303" t="s">
        <v>1280</v>
      </c>
      <c r="G1001" s="172">
        <v>24721.0</v>
      </c>
      <c r="H1001" s="172">
        <v>44620.0</v>
      </c>
      <c r="I1001" s="155" t="s">
        <v>86</v>
      </c>
      <c r="J1001" s="155" t="s">
        <v>92</v>
      </c>
      <c r="K1001" s="155" t="s">
        <v>101</v>
      </c>
      <c r="L1001" s="155" t="s">
        <v>731</v>
      </c>
      <c r="M1001" s="155"/>
      <c r="N1001" s="155" t="s">
        <v>90</v>
      </c>
      <c r="O1001" s="155"/>
    </row>
    <row r="1002" hidden="1">
      <c r="A1002" s="155" t="str">
        <f t="shared" si="1"/>
        <v>1517544620</v>
      </c>
      <c r="B1002" s="304">
        <v>1002.0</v>
      </c>
      <c r="C1002" s="287">
        <v>863.0</v>
      </c>
      <c r="D1002" s="155">
        <v>15175.0</v>
      </c>
      <c r="E1002" s="171">
        <v>0.5520833333333334</v>
      </c>
      <c r="F1002" s="303" t="s">
        <v>1300</v>
      </c>
      <c r="G1002" s="172">
        <v>14364.0</v>
      </c>
      <c r="H1002" s="172">
        <v>44620.0</v>
      </c>
      <c r="I1002" s="155" t="s">
        <v>122</v>
      </c>
      <c r="J1002" s="155" t="s">
        <v>87</v>
      </c>
      <c r="K1002" s="155" t="s">
        <v>97</v>
      </c>
      <c r="L1002" s="155" t="s">
        <v>89</v>
      </c>
      <c r="M1002" s="155"/>
      <c r="N1002" s="155" t="s">
        <v>90</v>
      </c>
      <c r="O1002" s="155"/>
    </row>
    <row r="1003" hidden="1">
      <c r="A1003" s="155" t="str">
        <f t="shared" si="1"/>
        <v>1537544620</v>
      </c>
      <c r="B1003" s="304">
        <v>997.0</v>
      </c>
      <c r="C1003" s="287">
        <v>864.0</v>
      </c>
      <c r="D1003" s="155">
        <v>15375.0</v>
      </c>
      <c r="E1003" s="171">
        <v>0.4583333333333333</v>
      </c>
      <c r="F1003" s="303" t="s">
        <v>1295</v>
      </c>
      <c r="G1003" s="172">
        <v>26002.0</v>
      </c>
      <c r="H1003" s="172">
        <v>44620.0</v>
      </c>
      <c r="I1003" s="155" t="s">
        <v>122</v>
      </c>
      <c r="J1003" s="155" t="s">
        <v>92</v>
      </c>
      <c r="K1003" s="155" t="s">
        <v>101</v>
      </c>
      <c r="L1003" s="155" t="s">
        <v>179</v>
      </c>
      <c r="M1003" s="155"/>
      <c r="N1003" s="155" t="s">
        <v>90</v>
      </c>
      <c r="O1003" s="155"/>
    </row>
    <row r="1004" hidden="1">
      <c r="A1004" s="155" t="str">
        <f t="shared" si="1"/>
        <v>1554944620</v>
      </c>
      <c r="B1004" s="304">
        <v>994.0</v>
      </c>
      <c r="C1004" s="287">
        <v>865.0</v>
      </c>
      <c r="D1004" s="155">
        <v>15549.0</v>
      </c>
      <c r="E1004" s="171">
        <v>0.4375</v>
      </c>
      <c r="F1004" s="303" t="s">
        <v>205</v>
      </c>
      <c r="G1004" s="172">
        <v>27220.0</v>
      </c>
      <c r="H1004" s="172">
        <v>44620.0</v>
      </c>
      <c r="I1004" s="155" t="s">
        <v>122</v>
      </c>
      <c r="J1004" s="155" t="s">
        <v>92</v>
      </c>
      <c r="K1004" s="155" t="s">
        <v>101</v>
      </c>
      <c r="L1004" s="155" t="s">
        <v>206</v>
      </c>
      <c r="M1004" s="155"/>
      <c r="N1004" s="155" t="s">
        <v>90</v>
      </c>
      <c r="O1004" s="155"/>
    </row>
    <row r="1005" hidden="1">
      <c r="A1005" s="155" t="str">
        <f t="shared" si="1"/>
        <v>1612844620</v>
      </c>
      <c r="B1005" s="304">
        <v>1011.0</v>
      </c>
      <c r="C1005" s="287">
        <v>866.0</v>
      </c>
      <c r="D1005" s="155">
        <v>16128.0</v>
      </c>
      <c r="E1005" s="171">
        <v>0.625</v>
      </c>
      <c r="F1005" s="303" t="s">
        <v>1309</v>
      </c>
      <c r="G1005" s="172">
        <v>16663.0</v>
      </c>
      <c r="H1005" s="172">
        <v>44620.0</v>
      </c>
      <c r="I1005" s="155" t="s">
        <v>122</v>
      </c>
      <c r="J1005" s="155" t="s">
        <v>92</v>
      </c>
      <c r="K1005" s="155" t="s">
        <v>93</v>
      </c>
      <c r="L1005" s="155" t="s">
        <v>186</v>
      </c>
      <c r="M1005" s="155"/>
      <c r="N1005" s="155" t="s">
        <v>90</v>
      </c>
      <c r="O1005" s="155"/>
    </row>
    <row r="1006" hidden="1">
      <c r="A1006" s="155" t="str">
        <f t="shared" si="1"/>
        <v>1765744620</v>
      </c>
      <c r="B1006" s="304">
        <v>995.0</v>
      </c>
      <c r="C1006" s="287">
        <v>867.0</v>
      </c>
      <c r="D1006" s="155">
        <v>17657.0</v>
      </c>
      <c r="E1006" s="171">
        <v>0.4479166666666667</v>
      </c>
      <c r="F1006" s="303" t="s">
        <v>1292</v>
      </c>
      <c r="G1006" s="172">
        <v>21009.0</v>
      </c>
      <c r="H1006" s="172">
        <v>44620.0</v>
      </c>
      <c r="I1006" s="155" t="s">
        <v>96</v>
      </c>
      <c r="J1006" s="155" t="s">
        <v>87</v>
      </c>
      <c r="K1006" s="155" t="s">
        <v>97</v>
      </c>
      <c r="L1006" s="155" t="s">
        <v>174</v>
      </c>
      <c r="M1006" s="155"/>
      <c r="N1006" s="155" t="s">
        <v>90</v>
      </c>
      <c r="O1006" s="155"/>
    </row>
    <row r="1007" hidden="1">
      <c r="A1007" s="155" t="str">
        <f t="shared" si="1"/>
        <v>1788744620</v>
      </c>
      <c r="B1007" s="304">
        <v>975.0</v>
      </c>
      <c r="C1007" s="287">
        <v>868.0</v>
      </c>
      <c r="D1007" s="155">
        <v>17887.0</v>
      </c>
      <c r="E1007" s="171">
        <v>0.34375</v>
      </c>
      <c r="F1007" s="303" t="s">
        <v>1274</v>
      </c>
      <c r="G1007" s="172">
        <v>20748.0</v>
      </c>
      <c r="H1007" s="172">
        <v>44620.0</v>
      </c>
      <c r="I1007" s="155" t="s">
        <v>96</v>
      </c>
      <c r="J1007" s="155" t="s">
        <v>87</v>
      </c>
      <c r="K1007" s="155" t="s">
        <v>97</v>
      </c>
      <c r="L1007" s="155" t="s">
        <v>94</v>
      </c>
      <c r="M1007" s="155"/>
      <c r="N1007" s="155" t="s">
        <v>90</v>
      </c>
      <c r="O1007" s="155"/>
    </row>
    <row r="1008" hidden="1">
      <c r="A1008" s="155" t="str">
        <f t="shared" si="1"/>
        <v>1800944620</v>
      </c>
      <c r="B1008" s="304">
        <v>1003.0</v>
      </c>
      <c r="C1008" s="287">
        <v>869.0</v>
      </c>
      <c r="D1008" s="155">
        <v>18009.0</v>
      </c>
      <c r="E1008" s="171">
        <v>0.5625</v>
      </c>
      <c r="F1008" s="303" t="s">
        <v>1304</v>
      </c>
      <c r="G1008" s="172">
        <v>21752.0</v>
      </c>
      <c r="H1008" s="172">
        <v>44620.0</v>
      </c>
      <c r="I1008" s="155" t="s">
        <v>96</v>
      </c>
      <c r="J1008" s="155" t="s">
        <v>87</v>
      </c>
      <c r="K1008" s="155" t="s">
        <v>97</v>
      </c>
      <c r="L1008" s="155" t="s">
        <v>308</v>
      </c>
      <c r="M1008" s="155"/>
      <c r="N1008" s="155" t="s">
        <v>90</v>
      </c>
      <c r="O1008" s="155"/>
    </row>
    <row r="1009" hidden="1">
      <c r="A1009" s="155" t="str">
        <f t="shared" si="1"/>
        <v>1810544620</v>
      </c>
      <c r="B1009" s="304">
        <v>1010.0</v>
      </c>
      <c r="C1009" s="287">
        <v>870.0</v>
      </c>
      <c r="D1009" s="155">
        <v>18105.0</v>
      </c>
      <c r="E1009" s="171">
        <v>0.6145833333333334</v>
      </c>
      <c r="F1009" s="303" t="s">
        <v>1308</v>
      </c>
      <c r="G1009" s="172">
        <v>20582.0</v>
      </c>
      <c r="H1009" s="172">
        <v>44620.0</v>
      </c>
      <c r="I1009" s="155" t="s">
        <v>96</v>
      </c>
      <c r="J1009" s="155" t="s">
        <v>87</v>
      </c>
      <c r="K1009" s="155" t="s">
        <v>97</v>
      </c>
      <c r="L1009" s="155" t="s">
        <v>154</v>
      </c>
      <c r="M1009" s="155"/>
      <c r="N1009" s="155" t="s">
        <v>90</v>
      </c>
      <c r="O1009" s="155"/>
    </row>
    <row r="1010" hidden="1">
      <c r="A1010" s="155" t="str">
        <f t="shared" si="1"/>
        <v>1817144620</v>
      </c>
      <c r="B1010" s="304">
        <v>1007.0</v>
      </c>
      <c r="C1010" s="287">
        <v>871.0</v>
      </c>
      <c r="D1010" s="155">
        <v>18171.0</v>
      </c>
      <c r="E1010" s="171">
        <v>0.59375</v>
      </c>
      <c r="F1010" s="303" t="s">
        <v>1305</v>
      </c>
      <c r="G1010" s="172">
        <v>20639.0</v>
      </c>
      <c r="H1010" s="172">
        <v>44620.0</v>
      </c>
      <c r="I1010" s="155" t="s">
        <v>96</v>
      </c>
      <c r="J1010" s="155" t="s">
        <v>87</v>
      </c>
      <c r="K1010" s="155" t="s">
        <v>97</v>
      </c>
      <c r="L1010" s="155" t="s">
        <v>166</v>
      </c>
      <c r="M1010" s="155"/>
      <c r="N1010" s="155" t="s">
        <v>90</v>
      </c>
      <c r="O1010" s="155"/>
    </row>
    <row r="1011" hidden="1">
      <c r="A1011" s="155" t="str">
        <f t="shared" si="1"/>
        <v>1819944620</v>
      </c>
      <c r="B1011" s="304">
        <v>983.0</v>
      </c>
      <c r="C1011" s="287">
        <v>872.0</v>
      </c>
      <c r="D1011" s="155">
        <v>18199.0</v>
      </c>
      <c r="E1011" s="171">
        <v>0.3958333333333333</v>
      </c>
      <c r="F1011" s="303" t="s">
        <v>1284</v>
      </c>
      <c r="G1011" s="172">
        <v>17766.0</v>
      </c>
      <c r="H1011" s="172">
        <v>44620.0</v>
      </c>
      <c r="I1011" s="155" t="s">
        <v>96</v>
      </c>
      <c r="J1011" s="155" t="s">
        <v>87</v>
      </c>
      <c r="K1011" s="155" t="s">
        <v>97</v>
      </c>
      <c r="L1011" s="155" t="s">
        <v>89</v>
      </c>
      <c r="M1011" s="155"/>
      <c r="N1011" s="155" t="s">
        <v>90</v>
      </c>
      <c r="O1011" s="155"/>
    </row>
    <row r="1012" hidden="1">
      <c r="A1012" s="155" t="str">
        <f t="shared" si="1"/>
        <v>1820144620</v>
      </c>
      <c r="B1012" s="304">
        <v>978.0</v>
      </c>
      <c r="C1012" s="287">
        <v>873.0</v>
      </c>
      <c r="D1012" s="155">
        <v>18201.0</v>
      </c>
      <c r="E1012" s="171">
        <v>0.3645833333333333</v>
      </c>
      <c r="F1012" s="303" t="s">
        <v>1277</v>
      </c>
      <c r="G1012" s="172">
        <v>17292.0</v>
      </c>
      <c r="H1012" s="172">
        <v>44620.0</v>
      </c>
      <c r="I1012" s="155" t="s">
        <v>96</v>
      </c>
      <c r="J1012" s="155" t="s">
        <v>87</v>
      </c>
      <c r="K1012" s="155" t="s">
        <v>97</v>
      </c>
      <c r="L1012" s="155" t="s">
        <v>89</v>
      </c>
      <c r="M1012" s="155"/>
      <c r="N1012" s="155" t="s">
        <v>90</v>
      </c>
      <c r="O1012" s="155"/>
    </row>
    <row r="1013" hidden="1">
      <c r="A1013" s="155" t="str">
        <f t="shared" si="1"/>
        <v>1820244620</v>
      </c>
      <c r="B1013" s="304">
        <v>1008.0</v>
      </c>
      <c r="C1013" s="287">
        <v>874.0</v>
      </c>
      <c r="D1013" s="155">
        <v>18202.0</v>
      </c>
      <c r="E1013" s="171">
        <v>0.59375</v>
      </c>
      <c r="F1013" s="303" t="s">
        <v>1306</v>
      </c>
      <c r="G1013" s="172">
        <v>23015.0</v>
      </c>
      <c r="H1013" s="172">
        <v>44620.0</v>
      </c>
      <c r="I1013" s="155" t="s">
        <v>96</v>
      </c>
      <c r="J1013" s="155" t="s">
        <v>87</v>
      </c>
      <c r="K1013" s="155" t="s">
        <v>97</v>
      </c>
      <c r="L1013" s="155" t="s">
        <v>405</v>
      </c>
      <c r="M1013" s="155"/>
      <c r="N1013" s="155" t="s">
        <v>90</v>
      </c>
      <c r="O1013" s="155"/>
    </row>
    <row r="1014" hidden="1">
      <c r="A1014" s="155" t="str">
        <f t="shared" si="1"/>
        <v>1820544620</v>
      </c>
      <c r="B1014" s="304">
        <v>996.0</v>
      </c>
      <c r="C1014" s="287">
        <v>875.0</v>
      </c>
      <c r="D1014" s="155">
        <v>18205.0</v>
      </c>
      <c r="E1014" s="171">
        <v>0.4479166666666667</v>
      </c>
      <c r="F1014" s="303" t="s">
        <v>1293</v>
      </c>
      <c r="G1014" s="172">
        <v>34355.0</v>
      </c>
      <c r="H1014" s="172">
        <v>44620.0</v>
      </c>
      <c r="I1014" s="155" t="s">
        <v>96</v>
      </c>
      <c r="J1014" s="155" t="s">
        <v>87</v>
      </c>
      <c r="K1014" s="155" t="s">
        <v>97</v>
      </c>
      <c r="L1014" s="155" t="s">
        <v>179</v>
      </c>
      <c r="M1014" s="155"/>
      <c r="N1014" s="155" t="s">
        <v>90</v>
      </c>
      <c r="O1014" s="155"/>
    </row>
    <row r="1015" hidden="1">
      <c r="A1015" s="155" t="str">
        <f t="shared" si="1"/>
        <v>1824644620</v>
      </c>
      <c r="B1015" s="304">
        <v>991.0</v>
      </c>
      <c r="C1015" s="287">
        <v>876.0</v>
      </c>
      <c r="D1015" s="155">
        <v>18246.0</v>
      </c>
      <c r="E1015" s="171">
        <v>0.4166666666666667</v>
      </c>
      <c r="F1015" s="303" t="s">
        <v>1290</v>
      </c>
      <c r="G1015" s="172">
        <v>31137.0</v>
      </c>
      <c r="H1015" s="172">
        <v>44620.0</v>
      </c>
      <c r="I1015" s="155" t="s">
        <v>96</v>
      </c>
      <c r="J1015" s="155" t="s">
        <v>87</v>
      </c>
      <c r="K1015" s="155" t="s">
        <v>97</v>
      </c>
      <c r="L1015" s="155" t="s">
        <v>577</v>
      </c>
      <c r="M1015" s="155"/>
      <c r="N1015" s="155" t="s">
        <v>90</v>
      </c>
      <c r="O1015" s="155"/>
    </row>
  </sheetData>
  <autoFilter ref="$A$1:$O$1015">
    <filterColumn colId="13">
      <filters>
        <filter val="UACollecte"/>
      </filters>
    </filterColumn>
    <filterColumn colId="8">
      <filters>
        <filter val="OUTUA-NWRW"/>
        <filter val="OUTSA-RW"/>
        <filter val="UA-NWPT"/>
        <filter val="OUTUA-PrRW"/>
        <filter val="UA"/>
      </filters>
    </filterColumn>
    <filterColumn colId="7">
      <filters>
        <filter val="02/10/22"/>
        <filter val="02/11/22"/>
        <filter val="02/09/22"/>
      </filters>
    </filterColumn>
    <sortState ref="A1:O1015">
      <sortCondition ref="C1:C1015"/>
    </sortState>
  </autoFilter>
  <conditionalFormatting sqref="B1:C1015">
    <cfRule type="notContainsBlanks" dxfId="12" priority="1">
      <formula>LEN(TRIM(B1))&gt;0</formula>
    </cfRule>
  </conditionalFormatting>
  <conditionalFormatting sqref="A1:A1015 C1:O1015">
    <cfRule type="expression" dxfId="0" priority="2">
      <formula>$L1="AMBETTER - SUPERIOR"</formula>
    </cfRule>
  </conditionalFormatting>
  <conditionalFormatting sqref="A1:A1015 C1:O1015">
    <cfRule type="expression" dxfId="0" priority="3">
      <formula>$L1="SUPERIOR HEALTH PLAN"</formula>
    </cfRule>
  </conditionalFormatting>
  <conditionalFormatting sqref="A1:A1015 C1:O1015">
    <cfRule type="expression" dxfId="4" priority="4">
      <formula>$I1="HUMANA CHOICE CARE"</formula>
    </cfRule>
  </conditionalFormatting>
  <conditionalFormatting sqref="A1:A1015 C1:O1015">
    <cfRule type="expression" dxfId="4" priority="5">
      <formula>$I1="HUMANA OPEN ACCESS PLAN"</formula>
    </cfRule>
  </conditionalFormatting>
  <conditionalFormatting sqref="A1:A1015 C1:O1015">
    <cfRule type="expression" dxfId="8" priority="6">
      <formula>$I1="OUTUA-PrRW"</formula>
    </cfRule>
  </conditionalFormatting>
  <conditionalFormatting sqref="A1:A1015 C1:O1015">
    <cfRule type="expression" dxfId="8" priority="7">
      <formula>$I1="OUTUA-FURW"</formula>
    </cfRule>
  </conditionalFormatting>
  <conditionalFormatting sqref="A1:A1015 C1:O1015">
    <cfRule type="expression" dxfId="8" priority="8">
      <formula>$I1="OUTUA-NWRW"</formula>
    </cfRule>
  </conditionalFormatting>
  <conditionalFormatting sqref="A1:A1015 C1:O1015">
    <cfRule type="expression" dxfId="9" priority="9">
      <formula>$I1="OUTSA-RW"</formula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8.86"/>
    <col customWidth="1" min="2" max="2" width="7.29"/>
    <col customWidth="1" min="3" max="3" width="11.43"/>
    <col customWidth="1" min="4" max="4" width="11.0"/>
    <col customWidth="1" min="5" max="5" width="11.57"/>
    <col customWidth="1" min="6" max="6" width="12.0"/>
    <col customWidth="1" min="7" max="7" width="11.0"/>
    <col customWidth="1" min="8" max="8" width="7.0"/>
    <col customWidth="1" min="9" max="9" width="8.29"/>
    <col customWidth="1" min="10" max="10" width="8.14"/>
    <col customWidth="1" min="11" max="19" width="7.0"/>
    <col customWidth="1" min="20" max="20" width="11.86"/>
    <col customWidth="1" min="21" max="23" width="7.0"/>
    <col customWidth="1" min="24" max="24" width="4.29"/>
    <col customWidth="1" min="25" max="32" width="7.0"/>
    <col customWidth="1" min="33" max="33" width="27.43"/>
    <col customWidth="1" min="34" max="34" width="27.57"/>
    <col customWidth="1" min="35" max="35" width="26.43"/>
    <col customWidth="1" min="36" max="36" width="9.14"/>
    <col customWidth="1" min="37" max="37" width="22.14"/>
    <col customWidth="1" min="38" max="38" width="27.14"/>
    <col customWidth="1" min="39" max="39" width="14.57"/>
    <col customWidth="1" min="40" max="40" width="15.86"/>
    <col customWidth="1" min="41" max="41" width="24.29"/>
    <col customWidth="1" min="42" max="42" width="24.86"/>
    <col customWidth="1" min="43" max="43" width="19.86"/>
    <col customWidth="1" min="44" max="44" width="31.43"/>
    <col customWidth="1" min="45" max="45" width="34.71"/>
    <col customWidth="1" min="46" max="46" width="38.57"/>
    <col customWidth="1" min="47" max="47" width="33.14"/>
    <col customWidth="1" min="48" max="48" width="26.57"/>
    <col customWidth="1" min="49" max="49" width="26.29"/>
    <col customWidth="1" min="50" max="50" width="32.0"/>
    <col customWidth="1" min="51" max="51" width="33.43"/>
    <col customWidth="1" min="52" max="52" width="24.14"/>
    <col customWidth="1" min="53" max="53" width="22.71"/>
    <col customWidth="1" min="54" max="54" width="19.57"/>
    <col customWidth="1" min="55" max="55" width="24.0"/>
    <col customWidth="1" min="56" max="56" width="35.29"/>
    <col customWidth="1" min="57" max="57" width="24.57"/>
    <col customWidth="1" min="58" max="58" width="30.29"/>
    <col customWidth="1" min="59" max="59" width="18.57"/>
    <col customWidth="1" min="60" max="60" width="43.57"/>
    <col customWidth="1" min="61" max="61" width="38.29"/>
    <col customWidth="1" min="62" max="62" width="33.86"/>
    <col customWidth="1" min="63" max="63" width="28.43"/>
    <col customWidth="1" min="64" max="64" width="29.86"/>
    <col customWidth="1" min="65" max="65" width="7.71"/>
    <col customWidth="1" min="66" max="66" width="25.0"/>
    <col customWidth="1" min="67" max="76" width="9.0"/>
  </cols>
  <sheetData>
    <row r="1">
      <c r="A1" s="306" t="s">
        <v>78</v>
      </c>
      <c r="B1" s="306" t="s">
        <v>8751</v>
      </c>
      <c r="C1" s="306" t="s">
        <v>2654</v>
      </c>
      <c r="D1" s="307"/>
      <c r="E1" s="308"/>
      <c r="F1" s="308"/>
      <c r="G1" s="308"/>
      <c r="H1" s="308"/>
      <c r="I1" s="308"/>
      <c r="J1" s="308"/>
      <c r="K1" s="308"/>
      <c r="L1" s="308"/>
      <c r="M1" s="308"/>
      <c r="N1" s="308"/>
      <c r="O1" s="308"/>
      <c r="P1" s="308"/>
      <c r="Q1" s="308"/>
      <c r="R1" s="308"/>
      <c r="S1" s="308"/>
      <c r="T1" s="308"/>
      <c r="U1" s="308"/>
      <c r="V1" s="308"/>
      <c r="W1" s="308"/>
      <c r="X1" s="309"/>
      <c r="Y1" s="308"/>
      <c r="Z1" s="308"/>
      <c r="AA1" s="308"/>
      <c r="AB1" s="308"/>
      <c r="AC1" s="308"/>
      <c r="AD1" s="308"/>
      <c r="AE1" s="308"/>
      <c r="AF1" s="308"/>
      <c r="AG1" s="308"/>
      <c r="AH1" s="308"/>
      <c r="AI1" s="308"/>
      <c r="AJ1" s="308"/>
      <c r="AK1" s="308"/>
      <c r="AL1" s="308"/>
      <c r="AM1" s="308"/>
      <c r="AN1" s="308"/>
      <c r="AO1" s="308"/>
      <c r="AP1" s="308"/>
      <c r="AQ1" s="308"/>
      <c r="AR1" s="308"/>
      <c r="AS1" s="308"/>
      <c r="AT1" s="308"/>
      <c r="AU1" s="308"/>
      <c r="AV1" s="308"/>
      <c r="AW1" s="308"/>
      <c r="AX1" s="308"/>
      <c r="AY1" s="308"/>
      <c r="AZ1" s="308"/>
      <c r="BA1" s="308"/>
      <c r="BB1" s="308"/>
      <c r="BC1" s="308"/>
      <c r="BD1" s="308"/>
      <c r="BE1" s="308"/>
      <c r="BF1" s="308"/>
      <c r="BG1" s="308"/>
      <c r="BH1" s="308"/>
      <c r="BI1" s="308"/>
      <c r="BJ1" s="308"/>
      <c r="BK1" s="308"/>
      <c r="BL1" s="308"/>
      <c r="BM1" s="308"/>
      <c r="BN1" s="308"/>
      <c r="BO1" s="308"/>
      <c r="BP1" s="308"/>
      <c r="BQ1" s="308"/>
      <c r="BR1" s="308"/>
      <c r="BS1" s="308"/>
      <c r="BT1" s="308"/>
      <c r="BU1" s="308"/>
      <c r="BV1" s="308"/>
      <c r="BW1" s="308"/>
      <c r="BX1" s="308"/>
    </row>
    <row r="2">
      <c r="A2" s="310" t="s">
        <v>86</v>
      </c>
      <c r="B2" s="311">
        <v>282.0</v>
      </c>
      <c r="C2" s="311"/>
      <c r="D2" s="312" t="s">
        <v>8752</v>
      </c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9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8"/>
      <c r="AL2" s="308"/>
      <c r="AM2" s="308"/>
      <c r="AN2" s="308"/>
      <c r="AO2" s="308"/>
      <c r="AP2" s="308"/>
      <c r="AQ2" s="308"/>
      <c r="AR2" s="308"/>
      <c r="AS2" s="308"/>
      <c r="AT2" s="308"/>
      <c r="AU2" s="308"/>
      <c r="AV2" s="308"/>
      <c r="AW2" s="308"/>
      <c r="AX2" s="308"/>
      <c r="AY2" s="308"/>
      <c r="AZ2" s="308"/>
      <c r="BA2" s="308"/>
      <c r="BB2" s="308"/>
      <c r="BC2" s="308"/>
      <c r="BD2" s="308"/>
      <c r="BE2" s="308"/>
      <c r="BF2" s="308"/>
      <c r="BG2" s="308"/>
      <c r="BH2" s="308"/>
      <c r="BI2" s="308"/>
      <c r="BJ2" s="308"/>
      <c r="BK2" s="308"/>
      <c r="BL2" s="308"/>
      <c r="BM2" s="308"/>
      <c r="BN2" s="308"/>
      <c r="BO2" s="308"/>
      <c r="BP2" s="308"/>
      <c r="BQ2" s="308"/>
      <c r="BR2" s="308"/>
      <c r="BS2" s="308"/>
      <c r="BT2" s="308"/>
      <c r="BU2" s="308"/>
      <c r="BV2" s="308"/>
      <c r="BW2" s="308"/>
      <c r="BX2" s="308"/>
    </row>
    <row r="3">
      <c r="A3" s="313" t="s">
        <v>96</v>
      </c>
      <c r="B3" s="311">
        <v>110.0</v>
      </c>
      <c r="C3" s="314">
        <v>-1.0</v>
      </c>
      <c r="D3" s="119">
        <f>SUM(B2:B4)</f>
        <v>598</v>
      </c>
      <c r="E3" s="308"/>
      <c r="F3" s="308"/>
      <c r="G3" s="308"/>
      <c r="H3" s="308"/>
      <c r="I3" s="308"/>
      <c r="J3" s="308"/>
      <c r="K3" s="308"/>
      <c r="L3" s="308"/>
      <c r="M3" s="308"/>
      <c r="N3" s="308"/>
      <c r="O3" s="308"/>
      <c r="P3" s="308"/>
      <c r="Q3" s="308"/>
      <c r="R3" s="308"/>
      <c r="S3" s="308"/>
      <c r="T3" s="308"/>
      <c r="U3" s="308"/>
      <c r="V3" s="308"/>
      <c r="W3" s="308"/>
      <c r="X3" s="309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</row>
    <row r="4">
      <c r="A4" s="313" t="s">
        <v>122</v>
      </c>
      <c r="B4" s="311">
        <v>206.0</v>
      </c>
      <c r="C4" s="311"/>
      <c r="D4" s="315"/>
      <c r="E4" s="308"/>
      <c r="F4" s="308"/>
      <c r="G4" s="308"/>
      <c r="H4" s="308"/>
      <c r="I4" s="308"/>
      <c r="J4" s="308"/>
      <c r="K4" s="308"/>
      <c r="L4" s="308"/>
      <c r="M4" s="308"/>
      <c r="N4" s="308"/>
      <c r="O4" s="308"/>
      <c r="P4" s="308"/>
      <c r="Q4" s="308"/>
      <c r="R4" s="308"/>
      <c r="S4" s="308"/>
      <c r="T4" s="308"/>
      <c r="U4" s="308"/>
      <c r="V4" s="308"/>
      <c r="W4" s="308"/>
      <c r="X4" s="309"/>
      <c r="Y4" s="308"/>
      <c r="Z4" s="308"/>
      <c r="AA4" s="308"/>
      <c r="AB4" s="308"/>
      <c r="AC4" s="308"/>
      <c r="AD4" s="308"/>
      <c r="AE4" s="308"/>
      <c r="AF4" s="308"/>
      <c r="AG4" s="308"/>
      <c r="AH4" s="308"/>
      <c r="AI4" s="308"/>
      <c r="AJ4" s="308"/>
      <c r="AK4" s="308"/>
      <c r="AL4" s="308"/>
      <c r="AM4" s="308"/>
      <c r="AN4" s="308"/>
      <c r="AO4" s="308"/>
      <c r="AP4" s="308"/>
      <c r="AQ4" s="308"/>
      <c r="AR4" s="308"/>
      <c r="AS4" s="308"/>
      <c r="AT4" s="308"/>
      <c r="AU4" s="308"/>
      <c r="AV4" s="308"/>
      <c r="AW4" s="308"/>
      <c r="AX4" s="308"/>
      <c r="AY4" s="308"/>
      <c r="AZ4" s="308"/>
      <c r="BA4" s="308"/>
      <c r="BB4" s="308"/>
      <c r="BC4" s="308"/>
      <c r="BD4" s="308"/>
      <c r="BE4" s="308"/>
      <c r="BF4" s="308"/>
      <c r="BG4" s="308"/>
      <c r="BH4" s="308"/>
      <c r="BI4" s="308"/>
      <c r="BJ4" s="308"/>
      <c r="BK4" s="308"/>
      <c r="BL4" s="308"/>
      <c r="BM4" s="308"/>
      <c r="BN4" s="308"/>
      <c r="BO4" s="308"/>
      <c r="BP4" s="308"/>
      <c r="BQ4" s="308"/>
      <c r="BR4" s="308"/>
      <c r="BS4" s="308"/>
      <c r="BT4" s="308"/>
      <c r="BU4" s="308"/>
      <c r="BV4" s="308"/>
      <c r="BW4" s="308"/>
      <c r="BX4" s="308"/>
    </row>
    <row r="5">
      <c r="A5" s="313" t="s">
        <v>129</v>
      </c>
      <c r="B5" s="311">
        <v>25.0</v>
      </c>
      <c r="C5" s="311"/>
      <c r="D5" s="312" t="s">
        <v>8753</v>
      </c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308"/>
      <c r="W5" s="308"/>
      <c r="X5" s="309"/>
      <c r="Y5" s="308"/>
      <c r="Z5" s="308"/>
      <c r="AA5" s="308"/>
      <c r="AB5" s="308"/>
      <c r="AC5" s="308"/>
      <c r="AD5" s="308"/>
      <c r="AE5" s="308"/>
      <c r="AF5" s="308"/>
      <c r="AG5" s="308"/>
      <c r="AH5" s="308"/>
      <c r="AI5" s="308"/>
      <c r="AJ5" s="308"/>
      <c r="AK5" s="308"/>
      <c r="AL5" s="308"/>
      <c r="AM5" s="308"/>
      <c r="AN5" s="308"/>
      <c r="AO5" s="308"/>
      <c r="AP5" s="308"/>
      <c r="AQ5" s="308"/>
      <c r="AR5" s="308"/>
      <c r="AS5" s="308"/>
      <c r="AT5" s="308"/>
      <c r="AU5" s="308"/>
      <c r="AV5" s="308"/>
      <c r="AW5" s="308"/>
      <c r="AX5" s="308"/>
      <c r="AY5" s="308"/>
      <c r="AZ5" s="308"/>
      <c r="BA5" s="308"/>
      <c r="BB5" s="308"/>
      <c r="BC5" s="308"/>
      <c r="BD5" s="308"/>
      <c r="BE5" s="308"/>
      <c r="BF5" s="308"/>
      <c r="BG5" s="308"/>
      <c r="BH5" s="308"/>
      <c r="BI5" s="308"/>
      <c r="BJ5" s="308"/>
      <c r="BK5" s="308"/>
      <c r="BL5" s="308"/>
      <c r="BM5" s="308"/>
      <c r="BN5" s="308"/>
      <c r="BO5" s="308"/>
      <c r="BP5" s="308"/>
      <c r="BQ5" s="308"/>
      <c r="BR5" s="308"/>
      <c r="BS5" s="308"/>
      <c r="BT5" s="308"/>
      <c r="BU5" s="308"/>
      <c r="BV5" s="308"/>
      <c r="BW5" s="308"/>
      <c r="BX5" s="308"/>
    </row>
    <row r="6">
      <c r="A6" s="313" t="s">
        <v>100</v>
      </c>
      <c r="B6" s="311">
        <v>200.0</v>
      </c>
      <c r="C6" s="311"/>
      <c r="D6" s="119">
        <f>sum(B5:B8)</f>
        <v>416</v>
      </c>
      <c r="E6" s="308"/>
      <c r="F6" s="308"/>
      <c r="G6" s="308"/>
      <c r="H6" s="308"/>
      <c r="I6" s="308"/>
      <c r="J6" s="308"/>
      <c r="K6" s="308"/>
      <c r="L6" s="308"/>
      <c r="M6" s="308"/>
      <c r="N6" s="308"/>
      <c r="O6" s="308"/>
      <c r="P6" s="308"/>
      <c r="Q6" s="308"/>
      <c r="R6" s="308"/>
      <c r="S6" s="308"/>
      <c r="T6" s="308"/>
      <c r="U6" s="308"/>
      <c r="V6" s="308"/>
      <c r="W6" s="308"/>
      <c r="X6" s="309"/>
      <c r="Y6" s="308"/>
      <c r="Z6" s="308"/>
      <c r="AA6" s="308"/>
      <c r="AB6" s="308"/>
      <c r="AC6" s="308"/>
      <c r="AD6" s="308"/>
      <c r="AE6" s="308"/>
      <c r="AF6" s="308"/>
      <c r="AG6" s="308"/>
      <c r="AH6" s="308"/>
      <c r="AI6" s="308"/>
      <c r="AJ6" s="308"/>
      <c r="AK6" s="308"/>
      <c r="AL6" s="308"/>
      <c r="AM6" s="308"/>
      <c r="AN6" s="308"/>
      <c r="AO6" s="308"/>
      <c r="AP6" s="308"/>
      <c r="AQ6" s="308"/>
      <c r="AR6" s="308"/>
      <c r="AS6" s="308"/>
      <c r="AT6" s="308"/>
      <c r="AU6" s="308"/>
      <c r="AV6" s="308"/>
      <c r="AW6" s="308"/>
      <c r="AX6" s="308"/>
      <c r="AY6" s="308"/>
      <c r="AZ6" s="308"/>
      <c r="BA6" s="308"/>
      <c r="BB6" s="308"/>
      <c r="BC6" s="308"/>
      <c r="BD6" s="308"/>
      <c r="BE6" s="308"/>
      <c r="BF6" s="308"/>
      <c r="BG6" s="308"/>
      <c r="BH6" s="308"/>
      <c r="BI6" s="308"/>
      <c r="BJ6" s="308"/>
      <c r="BK6" s="308"/>
      <c r="BL6" s="308"/>
      <c r="BM6" s="308"/>
      <c r="BN6" s="308"/>
      <c r="BO6" s="308"/>
      <c r="BP6" s="308"/>
      <c r="BQ6" s="308"/>
      <c r="BR6" s="308"/>
      <c r="BS6" s="308"/>
      <c r="BT6" s="308"/>
      <c r="BU6" s="308"/>
      <c r="BV6" s="308"/>
      <c r="BW6" s="308"/>
      <c r="BX6" s="308"/>
    </row>
    <row r="7">
      <c r="A7" s="313" t="s">
        <v>108</v>
      </c>
      <c r="B7" s="311">
        <v>57.0</v>
      </c>
      <c r="C7" s="314">
        <v>-1.0</v>
      </c>
      <c r="D7" s="315"/>
      <c r="E7" s="308"/>
      <c r="F7" s="308"/>
      <c r="G7" s="308"/>
      <c r="H7" s="308"/>
      <c r="I7" s="308"/>
      <c r="J7" s="308"/>
      <c r="K7" s="308"/>
      <c r="L7" s="308"/>
      <c r="M7" s="308"/>
      <c r="N7" s="308"/>
      <c r="O7" s="308"/>
      <c r="P7" s="308"/>
      <c r="Q7" s="308"/>
      <c r="R7" s="308"/>
      <c r="S7" s="308"/>
      <c r="T7" s="308"/>
      <c r="U7" s="308"/>
      <c r="V7" s="308"/>
      <c r="W7" s="308"/>
      <c r="X7" s="309"/>
      <c r="Y7" s="308"/>
      <c r="Z7" s="308"/>
      <c r="AA7" s="308"/>
      <c r="AB7" s="308"/>
      <c r="AC7" s="308"/>
      <c r="AD7" s="308"/>
      <c r="AE7" s="308"/>
      <c r="AF7" s="308"/>
      <c r="AG7" s="308"/>
      <c r="AH7" s="308"/>
      <c r="AI7" s="308"/>
      <c r="AJ7" s="308"/>
      <c r="AK7" s="308"/>
      <c r="AL7" s="308"/>
      <c r="AM7" s="308"/>
      <c r="AN7" s="308"/>
      <c r="AO7" s="308"/>
      <c r="AP7" s="308"/>
      <c r="AQ7" s="308"/>
      <c r="AR7" s="308"/>
      <c r="AS7" s="308"/>
      <c r="AT7" s="308"/>
      <c r="AU7" s="308"/>
      <c r="AV7" s="308"/>
      <c r="AW7" s="308"/>
      <c r="AX7" s="308"/>
      <c r="AY7" s="308"/>
      <c r="AZ7" s="308"/>
      <c r="BA7" s="308"/>
      <c r="BB7" s="308"/>
      <c r="BC7" s="308"/>
      <c r="BD7" s="308"/>
      <c r="BE7" s="308"/>
      <c r="BF7" s="308"/>
      <c r="BG7" s="308"/>
      <c r="BH7" s="308"/>
      <c r="BI7" s="308"/>
      <c r="BJ7" s="308"/>
      <c r="BK7" s="308"/>
      <c r="BL7" s="308"/>
      <c r="BM7" s="308"/>
      <c r="BN7" s="308"/>
      <c r="BO7" s="308"/>
      <c r="BP7" s="308"/>
      <c r="BQ7" s="308"/>
      <c r="BR7" s="308"/>
      <c r="BS7" s="308"/>
      <c r="BT7" s="308"/>
      <c r="BU7" s="308"/>
      <c r="BV7" s="308"/>
      <c r="BW7" s="308"/>
      <c r="BX7" s="308"/>
    </row>
    <row r="8">
      <c r="A8" s="313" t="s">
        <v>112</v>
      </c>
      <c r="B8" s="311">
        <v>134.0</v>
      </c>
      <c r="C8" s="311"/>
      <c r="D8" s="315"/>
      <c r="E8" s="308"/>
      <c r="F8" s="308"/>
      <c r="G8" s="308"/>
      <c r="H8" s="308"/>
      <c r="I8" s="308"/>
      <c r="J8" s="308"/>
      <c r="K8" s="308"/>
      <c r="L8" s="308"/>
      <c r="M8" s="308"/>
      <c r="N8" s="308"/>
      <c r="O8" s="308"/>
      <c r="P8" s="308"/>
      <c r="Q8" s="308"/>
      <c r="R8" s="308"/>
      <c r="S8" s="308"/>
      <c r="T8" s="308"/>
      <c r="U8" s="308"/>
      <c r="V8" s="308"/>
      <c r="W8" s="308"/>
      <c r="X8" s="309"/>
      <c r="Y8" s="308"/>
      <c r="Z8" s="308"/>
      <c r="AA8" s="308"/>
      <c r="AB8" s="308"/>
      <c r="AC8" s="308"/>
      <c r="AD8" s="308"/>
      <c r="AE8" s="308"/>
      <c r="AF8" s="308"/>
      <c r="AG8" s="308"/>
      <c r="AH8" s="308"/>
      <c r="AI8" s="308"/>
      <c r="AJ8" s="308"/>
      <c r="AK8" s="308"/>
      <c r="AL8" s="308"/>
      <c r="AM8" s="308"/>
      <c r="AN8" s="308"/>
      <c r="AO8" s="308"/>
      <c r="AP8" s="308"/>
      <c r="AQ8" s="308"/>
      <c r="AR8" s="308"/>
      <c r="AS8" s="308"/>
      <c r="AT8" s="308"/>
      <c r="AU8" s="308"/>
      <c r="AV8" s="308"/>
      <c r="AW8" s="308"/>
      <c r="AX8" s="308"/>
      <c r="AY8" s="308"/>
      <c r="AZ8" s="308"/>
      <c r="BA8" s="308"/>
      <c r="BB8" s="308"/>
      <c r="BC8" s="308"/>
      <c r="BD8" s="308"/>
      <c r="BE8" s="308"/>
      <c r="BF8" s="308"/>
      <c r="BG8" s="308"/>
      <c r="BH8" s="308"/>
      <c r="BI8" s="308"/>
      <c r="BJ8" s="308"/>
      <c r="BK8" s="308"/>
      <c r="BL8" s="308"/>
      <c r="BM8" s="308"/>
      <c r="BN8" s="308"/>
      <c r="BO8" s="308"/>
      <c r="BP8" s="308"/>
      <c r="BQ8" s="308"/>
      <c r="BR8" s="308"/>
      <c r="BS8" s="308"/>
      <c r="BT8" s="308"/>
      <c r="BU8" s="308"/>
      <c r="BV8" s="308"/>
      <c r="BW8" s="308"/>
      <c r="BX8" s="308"/>
    </row>
    <row r="9">
      <c r="A9" s="316"/>
      <c r="B9" s="311"/>
      <c r="C9" s="311"/>
      <c r="D9" s="236"/>
      <c r="E9" s="308"/>
      <c r="F9" s="308"/>
      <c r="G9" s="308"/>
      <c r="H9" s="308"/>
      <c r="I9" s="308"/>
      <c r="J9" s="308"/>
      <c r="K9" s="308"/>
      <c r="L9" s="308"/>
      <c r="M9" s="308"/>
      <c r="N9" s="308"/>
      <c r="O9" s="308"/>
      <c r="P9" s="308"/>
      <c r="Q9" s="308"/>
      <c r="R9" s="308"/>
      <c r="S9" s="308"/>
      <c r="T9" s="308"/>
      <c r="U9" s="308"/>
      <c r="V9" s="308"/>
      <c r="W9" s="308"/>
      <c r="X9" s="309"/>
      <c r="Y9" s="308"/>
      <c r="Z9" s="308"/>
      <c r="AA9" s="308"/>
      <c r="AB9" s="308"/>
      <c r="AC9" s="308"/>
      <c r="AD9" s="308"/>
      <c r="AE9" s="308"/>
      <c r="AF9" s="308"/>
      <c r="AG9" s="308"/>
      <c r="AH9" s="308"/>
      <c r="AI9" s="308"/>
      <c r="AJ9" s="308"/>
      <c r="AK9" s="308"/>
      <c r="AL9" s="308"/>
      <c r="AM9" s="308"/>
      <c r="AN9" s="308"/>
      <c r="AO9" s="308"/>
      <c r="AP9" s="308"/>
      <c r="AQ9" s="308"/>
      <c r="AR9" s="308"/>
      <c r="AS9" s="308"/>
      <c r="AT9" s="308"/>
      <c r="AU9" s="308"/>
      <c r="AV9" s="308"/>
      <c r="AW9" s="308"/>
      <c r="AX9" s="308"/>
      <c r="AY9" s="308"/>
      <c r="AZ9" s="308"/>
      <c r="BA9" s="308"/>
      <c r="BB9" s="308"/>
      <c r="BC9" s="308"/>
      <c r="BD9" s="308"/>
      <c r="BE9" s="308"/>
      <c r="BF9" s="308"/>
      <c r="BG9" s="308"/>
      <c r="BH9" s="308"/>
      <c r="BI9" s="308"/>
      <c r="BJ9" s="308"/>
      <c r="BK9" s="308"/>
      <c r="BL9" s="308"/>
      <c r="BM9" s="308"/>
      <c r="BN9" s="308"/>
      <c r="BO9" s="308"/>
      <c r="BP9" s="308"/>
      <c r="BQ9" s="308"/>
      <c r="BR9" s="308"/>
      <c r="BS9" s="308"/>
      <c r="BT9" s="308"/>
      <c r="BU9" s="308"/>
      <c r="BV9" s="308"/>
      <c r="BW9" s="308"/>
      <c r="BX9" s="308"/>
    </row>
    <row r="10">
      <c r="A10" s="306" t="s">
        <v>8754</v>
      </c>
      <c r="B10" s="311">
        <f>SUM(B2:B8)</f>
        <v>1014</v>
      </c>
      <c r="C10" s="311"/>
      <c r="D10" s="236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9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08"/>
      <c r="AK10" s="308"/>
      <c r="AL10" s="308"/>
      <c r="AM10" s="308"/>
      <c r="AN10" s="308"/>
      <c r="AO10" s="308"/>
      <c r="AP10" s="308"/>
      <c r="AQ10" s="308"/>
      <c r="AR10" s="308"/>
      <c r="AS10" s="308"/>
      <c r="AT10" s="308"/>
      <c r="AU10" s="308"/>
      <c r="AV10" s="308"/>
      <c r="AW10" s="308"/>
      <c r="AX10" s="308"/>
      <c r="AY10" s="308"/>
      <c r="AZ10" s="308"/>
      <c r="BA10" s="308"/>
      <c r="BB10" s="308"/>
      <c r="BC10" s="308"/>
      <c r="BD10" s="308"/>
      <c r="BE10" s="308"/>
      <c r="BF10" s="308"/>
      <c r="BG10" s="308"/>
      <c r="BH10" s="308"/>
      <c r="BI10" s="308"/>
      <c r="BJ10" s="308"/>
      <c r="BK10" s="308"/>
      <c r="BL10" s="308"/>
      <c r="BM10" s="308"/>
      <c r="BN10" s="308"/>
      <c r="BO10" s="308"/>
      <c r="BP10" s="308"/>
      <c r="BQ10" s="308"/>
      <c r="BR10" s="308"/>
      <c r="BS10" s="308"/>
      <c r="BT10" s="308"/>
      <c r="BU10" s="308"/>
      <c r="BV10" s="308"/>
      <c r="BW10" s="308"/>
      <c r="BX10" s="308"/>
    </row>
    <row r="11">
      <c r="A11" s="317"/>
      <c r="B11" s="307"/>
      <c r="C11" s="307"/>
      <c r="D11" s="307"/>
      <c r="E11" s="308"/>
      <c r="F11" s="308"/>
      <c r="G11" s="308"/>
      <c r="H11" s="308"/>
      <c r="I11" s="308"/>
      <c r="J11" s="308"/>
      <c r="K11" s="308"/>
      <c r="L11" s="308"/>
      <c r="M11" s="308"/>
      <c r="N11" s="308"/>
      <c r="O11" s="308"/>
      <c r="P11" s="308"/>
      <c r="Q11" s="308"/>
      <c r="R11" s="308"/>
      <c r="S11" s="308"/>
      <c r="T11" s="308"/>
      <c r="U11" s="308"/>
      <c r="V11" s="308"/>
      <c r="W11" s="308"/>
      <c r="X11" s="309"/>
      <c r="Y11" s="308"/>
      <c r="Z11" s="308"/>
      <c r="AA11" s="308"/>
      <c r="AB11" s="308"/>
      <c r="AC11" s="308"/>
      <c r="AD11" s="308"/>
      <c r="AE11" s="308"/>
      <c r="AF11" s="308"/>
      <c r="AG11" s="308"/>
      <c r="AH11" s="308"/>
      <c r="AI11" s="308"/>
      <c r="AJ11" s="308"/>
      <c r="AK11" s="308"/>
      <c r="AL11" s="308"/>
      <c r="AM11" s="308"/>
      <c r="AN11" s="308"/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</row>
    <row r="12">
      <c r="A12" s="313" t="s">
        <v>90</v>
      </c>
      <c r="B12" s="314">
        <v>598.0</v>
      </c>
      <c r="C12" s="311"/>
      <c r="D12" s="311"/>
      <c r="E12" s="308"/>
      <c r="F12" s="308"/>
      <c r="G12" s="308"/>
      <c r="H12" s="308"/>
      <c r="I12" s="308"/>
      <c r="J12" s="308"/>
      <c r="K12" s="308"/>
      <c r="L12" s="308"/>
      <c r="M12" s="308"/>
      <c r="N12" s="308"/>
      <c r="O12" s="308"/>
      <c r="P12" s="308"/>
      <c r="Q12" s="308"/>
      <c r="R12" s="308"/>
      <c r="S12" s="308"/>
      <c r="T12" s="308"/>
      <c r="U12" s="308"/>
      <c r="V12" s="308"/>
      <c r="W12" s="308"/>
      <c r="X12" s="309"/>
      <c r="Y12" s="308"/>
      <c r="Z12" s="308"/>
      <c r="AA12" s="308"/>
      <c r="AB12" s="308"/>
      <c r="AC12" s="308"/>
      <c r="AD12" s="308"/>
      <c r="AE12" s="308"/>
      <c r="AF12" s="308"/>
      <c r="AG12" s="308"/>
      <c r="AH12" s="308"/>
      <c r="AI12" s="308"/>
      <c r="AJ12" s="308"/>
      <c r="AK12" s="308"/>
      <c r="AL12" s="308"/>
      <c r="AM12" s="308"/>
      <c r="AN12" s="308"/>
      <c r="AO12" s="308"/>
      <c r="AP12" s="308"/>
      <c r="AQ12" s="308"/>
      <c r="AR12" s="308"/>
      <c r="AS12" s="308"/>
      <c r="AT12" s="308"/>
      <c r="AU12" s="308"/>
      <c r="AV12" s="308"/>
      <c r="AW12" s="308"/>
      <c r="AX12" s="308"/>
      <c r="AY12" s="308"/>
      <c r="AZ12" s="308"/>
      <c r="BA12" s="308"/>
      <c r="BB12" s="308"/>
      <c r="BC12" s="308"/>
      <c r="BD12" s="308"/>
      <c r="BE12" s="308"/>
      <c r="BF12" s="308"/>
      <c r="BG12" s="308"/>
      <c r="BH12" s="308"/>
      <c r="BI12" s="308"/>
      <c r="BJ12" s="308"/>
      <c r="BK12" s="308"/>
      <c r="BL12" s="308"/>
      <c r="BM12" s="308"/>
      <c r="BN12" s="308"/>
      <c r="BO12" s="308"/>
      <c r="BP12" s="308"/>
      <c r="BQ12" s="308"/>
      <c r="BR12" s="308"/>
      <c r="BS12" s="308"/>
      <c r="BT12" s="308"/>
      <c r="BU12" s="308"/>
      <c r="BV12" s="308"/>
      <c r="BW12" s="308"/>
      <c r="BX12" s="308"/>
    </row>
    <row r="13">
      <c r="A13" s="313" t="s">
        <v>103</v>
      </c>
      <c r="B13" s="311">
        <v>402.0</v>
      </c>
      <c r="C13" s="311"/>
      <c r="D13" s="311"/>
      <c r="E13" s="308"/>
      <c r="F13" s="308"/>
      <c r="G13" s="308"/>
      <c r="H13" s="308"/>
      <c r="I13" s="308"/>
      <c r="J13" s="308"/>
      <c r="K13" s="308"/>
      <c r="L13" s="308"/>
      <c r="M13" s="308"/>
      <c r="N13" s="308"/>
      <c r="O13" s="308"/>
      <c r="P13" s="308"/>
      <c r="Q13" s="308"/>
      <c r="R13" s="308"/>
      <c r="S13" s="308"/>
      <c r="T13" s="308"/>
      <c r="U13" s="308"/>
      <c r="V13" s="308"/>
      <c r="W13" s="308"/>
      <c r="X13" s="309"/>
      <c r="Y13" s="308"/>
      <c r="Z13" s="308"/>
      <c r="AA13" s="308"/>
      <c r="AB13" s="308"/>
      <c r="AC13" s="308"/>
      <c r="AD13" s="308"/>
      <c r="AE13" s="308"/>
      <c r="AF13" s="308"/>
      <c r="AG13" s="308"/>
      <c r="AH13" s="308"/>
      <c r="AI13" s="308"/>
      <c r="AJ13" s="308"/>
      <c r="AK13" s="308"/>
      <c r="AL13" s="308"/>
      <c r="AM13" s="308"/>
      <c r="AN13" s="308"/>
      <c r="AO13" s="308"/>
      <c r="AP13" s="308"/>
      <c r="AQ13" s="308"/>
      <c r="AR13" s="308"/>
      <c r="AS13" s="308"/>
      <c r="AT13" s="308"/>
      <c r="AU13" s="308"/>
      <c r="AV13" s="308"/>
      <c r="AW13" s="308"/>
      <c r="AX13" s="308"/>
      <c r="AY13" s="308"/>
      <c r="AZ13" s="308"/>
      <c r="BA13" s="308"/>
      <c r="BB13" s="308"/>
      <c r="BC13" s="308"/>
      <c r="BD13" s="308"/>
      <c r="BE13" s="308"/>
      <c r="BF13" s="308"/>
      <c r="BG13" s="308"/>
      <c r="BH13" s="308"/>
      <c r="BI13" s="308"/>
      <c r="BJ13" s="308"/>
      <c r="BK13" s="308"/>
      <c r="BL13" s="308"/>
      <c r="BM13" s="308"/>
      <c r="BN13" s="308"/>
      <c r="BO13" s="308"/>
      <c r="BP13" s="308"/>
      <c r="BQ13" s="308"/>
      <c r="BR13" s="308"/>
      <c r="BS13" s="308"/>
      <c r="BT13" s="308"/>
      <c r="BU13" s="308"/>
      <c r="BV13" s="308"/>
      <c r="BW13" s="308"/>
      <c r="BX13" s="308"/>
    </row>
    <row r="14">
      <c r="A14" s="313" t="s">
        <v>1029</v>
      </c>
      <c r="B14" s="311">
        <v>1.0</v>
      </c>
      <c r="C14" s="314"/>
      <c r="D14" s="311"/>
      <c r="E14" s="308"/>
      <c r="F14" s="308"/>
      <c r="G14" s="308"/>
      <c r="H14" s="308"/>
      <c r="I14" s="308"/>
      <c r="J14" s="308"/>
      <c r="K14" s="308"/>
      <c r="L14" s="308"/>
      <c r="M14" s="308"/>
      <c r="N14" s="308"/>
      <c r="O14" s="308"/>
      <c r="P14" s="308"/>
      <c r="Q14" s="308"/>
      <c r="R14" s="308"/>
      <c r="S14" s="308"/>
      <c r="T14" s="308"/>
      <c r="U14" s="308"/>
      <c r="V14" s="308"/>
      <c r="W14" s="308"/>
      <c r="X14" s="309"/>
      <c r="Y14" s="308"/>
      <c r="Z14" s="308"/>
      <c r="AA14" s="308"/>
      <c r="AB14" s="308"/>
      <c r="AC14" s="308"/>
      <c r="AD14" s="308"/>
      <c r="AE14" s="308"/>
      <c r="AF14" s="308"/>
      <c r="AG14" s="308"/>
      <c r="AH14" s="308"/>
      <c r="AI14" s="308"/>
      <c r="AJ14" s="308"/>
      <c r="AK14" s="308"/>
      <c r="AL14" s="308"/>
      <c r="AM14" s="308"/>
      <c r="AN14" s="308"/>
      <c r="AO14" s="308"/>
      <c r="AP14" s="308"/>
      <c r="AQ14" s="308"/>
      <c r="AR14" s="308"/>
      <c r="AS14" s="308"/>
      <c r="AT14" s="308"/>
      <c r="AU14" s="308"/>
      <c r="AV14" s="308"/>
      <c r="AW14" s="308"/>
      <c r="AX14" s="308"/>
      <c r="AY14" s="308"/>
      <c r="AZ14" s="308"/>
      <c r="BA14" s="308"/>
      <c r="BB14" s="308"/>
      <c r="BC14" s="308"/>
      <c r="BD14" s="308"/>
      <c r="BE14" s="308"/>
      <c r="BF14" s="308"/>
      <c r="BG14" s="308"/>
      <c r="BH14" s="308"/>
      <c r="BI14" s="308"/>
      <c r="BJ14" s="308"/>
      <c r="BK14" s="308"/>
      <c r="BL14" s="308"/>
      <c r="BM14" s="308"/>
      <c r="BN14" s="308"/>
      <c r="BO14" s="308"/>
      <c r="BP14" s="308"/>
      <c r="BQ14" s="308"/>
      <c r="BR14" s="308"/>
      <c r="BS14" s="308"/>
      <c r="BT14" s="308"/>
      <c r="BU14" s="308"/>
      <c r="BV14" s="308"/>
      <c r="BW14" s="308"/>
      <c r="BX14" s="308"/>
    </row>
    <row r="15">
      <c r="A15" s="313" t="s">
        <v>253</v>
      </c>
      <c r="B15" s="311">
        <v>12.0</v>
      </c>
      <c r="C15" s="311"/>
      <c r="D15" s="311"/>
      <c r="E15" s="308"/>
      <c r="F15" s="308"/>
      <c r="G15" s="308"/>
      <c r="H15" s="308"/>
      <c r="I15" s="308"/>
      <c r="J15" s="308"/>
      <c r="K15" s="308"/>
      <c r="L15" s="308"/>
      <c r="M15" s="308"/>
      <c r="N15" s="308"/>
      <c r="O15" s="308"/>
      <c r="P15" s="308"/>
      <c r="Q15" s="308"/>
      <c r="R15" s="308"/>
      <c r="S15" s="308"/>
      <c r="T15" s="308"/>
      <c r="U15" s="308"/>
      <c r="V15" s="308"/>
      <c r="W15" s="308"/>
      <c r="X15" s="309"/>
      <c r="Y15" s="308"/>
      <c r="Z15" s="308"/>
      <c r="AA15" s="308"/>
      <c r="AB15" s="308"/>
      <c r="AC15" s="308"/>
      <c r="AD15" s="308"/>
      <c r="AE15" s="308"/>
      <c r="AF15" s="308"/>
      <c r="AG15" s="308"/>
      <c r="AH15" s="308"/>
      <c r="AI15" s="308"/>
      <c r="AJ15" s="308"/>
      <c r="AK15" s="308"/>
      <c r="AL15" s="308"/>
      <c r="AM15" s="308"/>
      <c r="AN15" s="308"/>
      <c r="AO15" s="308"/>
      <c r="AP15" s="308"/>
      <c r="AQ15" s="308"/>
      <c r="AR15" s="308"/>
      <c r="AS15" s="308"/>
      <c r="AT15" s="308"/>
      <c r="AU15" s="308"/>
      <c r="AV15" s="308"/>
      <c r="AW15" s="308"/>
      <c r="AX15" s="308"/>
      <c r="AY15" s="308"/>
      <c r="AZ15" s="308"/>
      <c r="BA15" s="308"/>
      <c r="BB15" s="308"/>
      <c r="BC15" s="308"/>
      <c r="BD15" s="308"/>
      <c r="BE15" s="308"/>
      <c r="BF15" s="308"/>
      <c r="BG15" s="308"/>
      <c r="BH15" s="308"/>
      <c r="BI15" s="308"/>
      <c r="BJ15" s="308"/>
      <c r="BK15" s="308"/>
      <c r="BL15" s="308"/>
      <c r="BM15" s="308"/>
      <c r="BN15" s="308"/>
      <c r="BO15" s="308"/>
      <c r="BP15" s="308"/>
      <c r="BQ15" s="308"/>
      <c r="BR15" s="308"/>
      <c r="BS15" s="308"/>
      <c r="BT15" s="308"/>
      <c r="BU15" s="308"/>
      <c r="BV15" s="308"/>
      <c r="BW15" s="308"/>
      <c r="BX15" s="308"/>
    </row>
    <row r="16">
      <c r="A16" s="313" t="s">
        <v>773</v>
      </c>
      <c r="B16" s="311">
        <v>1.0</v>
      </c>
      <c r="C16" s="314"/>
      <c r="D16" s="311"/>
      <c r="E16" s="308"/>
      <c r="F16" s="308"/>
      <c r="G16" s="308"/>
      <c r="H16" s="308"/>
      <c r="I16" s="308"/>
      <c r="J16" s="308"/>
      <c r="K16" s="308"/>
      <c r="L16" s="308"/>
      <c r="M16" s="308"/>
      <c r="N16" s="308"/>
      <c r="O16" s="308"/>
      <c r="P16" s="308"/>
      <c r="Q16" s="308"/>
      <c r="R16" s="308"/>
      <c r="S16" s="308"/>
      <c r="T16" s="308"/>
      <c r="U16" s="308"/>
      <c r="V16" s="308"/>
      <c r="W16" s="308"/>
      <c r="X16" s="309"/>
      <c r="Y16" s="308"/>
      <c r="Z16" s="308"/>
      <c r="AA16" s="308"/>
      <c r="AB16" s="308"/>
      <c r="AC16" s="308"/>
      <c r="AD16" s="308"/>
      <c r="AE16" s="308"/>
      <c r="AF16" s="308"/>
      <c r="AG16" s="308"/>
      <c r="AH16" s="308"/>
      <c r="AI16" s="308"/>
      <c r="AJ16" s="308"/>
      <c r="AK16" s="308"/>
      <c r="AL16" s="308"/>
      <c r="AM16" s="308"/>
      <c r="AN16" s="308"/>
      <c r="AO16" s="308"/>
      <c r="AP16" s="308"/>
      <c r="AQ16" s="308"/>
      <c r="AR16" s="308"/>
      <c r="AS16" s="308"/>
      <c r="AT16" s="308"/>
      <c r="AU16" s="308"/>
      <c r="AV16" s="308"/>
      <c r="AW16" s="308"/>
      <c r="AX16" s="308"/>
      <c r="AY16" s="308"/>
      <c r="AZ16" s="308"/>
      <c r="BA16" s="308"/>
      <c r="BB16" s="308"/>
      <c r="BC16" s="308"/>
      <c r="BD16" s="308"/>
      <c r="BE16" s="308"/>
      <c r="BF16" s="308"/>
      <c r="BG16" s="308"/>
      <c r="BH16" s="308"/>
      <c r="BI16" s="308"/>
      <c r="BJ16" s="308"/>
      <c r="BK16" s="308"/>
      <c r="BL16" s="308"/>
      <c r="BM16" s="308"/>
      <c r="BN16" s="308"/>
      <c r="BO16" s="308"/>
      <c r="BP16" s="308"/>
      <c r="BQ16" s="308"/>
      <c r="BR16" s="308"/>
      <c r="BS16" s="308"/>
      <c r="BT16" s="308"/>
      <c r="BU16" s="308"/>
      <c r="BV16" s="308"/>
      <c r="BW16" s="308"/>
      <c r="BX16" s="308"/>
    </row>
    <row r="17">
      <c r="A17" s="313"/>
      <c r="B17" s="311"/>
      <c r="C17" s="311"/>
      <c r="D17" s="311"/>
      <c r="E17" s="308"/>
      <c r="F17" s="308"/>
      <c r="G17" s="308"/>
      <c r="H17" s="308"/>
      <c r="I17" s="308"/>
      <c r="J17" s="308"/>
      <c r="K17" s="308"/>
      <c r="L17" s="308"/>
      <c r="M17" s="308"/>
      <c r="N17" s="308"/>
      <c r="O17" s="308"/>
      <c r="P17" s="308"/>
      <c r="Q17" s="308"/>
      <c r="R17" s="308"/>
      <c r="S17" s="308"/>
      <c r="T17" s="308"/>
      <c r="U17" s="308"/>
      <c r="V17" s="308"/>
      <c r="W17" s="308"/>
      <c r="X17" s="309"/>
      <c r="Y17" s="308"/>
      <c r="Z17" s="308"/>
      <c r="AA17" s="308"/>
      <c r="AB17" s="308"/>
      <c r="AC17" s="308"/>
      <c r="AD17" s="308"/>
      <c r="AE17" s="308"/>
      <c r="AF17" s="308"/>
      <c r="AG17" s="308"/>
      <c r="AH17" s="308"/>
      <c r="AI17" s="308"/>
      <c r="AJ17" s="308"/>
      <c r="AK17" s="308"/>
      <c r="AL17" s="308"/>
      <c r="AM17" s="308"/>
      <c r="AN17" s="308"/>
      <c r="AO17" s="308"/>
      <c r="AP17" s="308"/>
      <c r="AQ17" s="308"/>
      <c r="AR17" s="308"/>
      <c r="AS17" s="308"/>
      <c r="AT17" s="308"/>
      <c r="AU17" s="308"/>
      <c r="AV17" s="308"/>
      <c r="AW17" s="308"/>
      <c r="AX17" s="308"/>
      <c r="AY17" s="308"/>
      <c r="AZ17" s="308"/>
      <c r="BA17" s="308"/>
      <c r="BB17" s="308"/>
      <c r="BC17" s="308"/>
      <c r="BD17" s="308"/>
      <c r="BE17" s="308"/>
      <c r="BF17" s="308"/>
      <c r="BG17" s="308"/>
      <c r="BH17" s="308"/>
      <c r="BI17" s="308"/>
      <c r="BJ17" s="308"/>
      <c r="BK17" s="308"/>
      <c r="BL17" s="308"/>
      <c r="BM17" s="308"/>
      <c r="BN17" s="308"/>
      <c r="BO17" s="308"/>
      <c r="BP17" s="308"/>
      <c r="BQ17" s="308"/>
      <c r="BR17" s="308"/>
      <c r="BS17" s="308"/>
      <c r="BT17" s="308"/>
      <c r="BU17" s="308"/>
      <c r="BV17" s="308"/>
      <c r="BW17" s="308"/>
      <c r="BX17" s="308"/>
    </row>
    <row r="18">
      <c r="A18" s="306" t="s">
        <v>8754</v>
      </c>
      <c r="B18" s="311">
        <f>SUM(B12:B16)</f>
        <v>1014</v>
      </c>
      <c r="C18" s="311"/>
      <c r="D18" s="311">
        <f>B18-B16-B14</f>
        <v>1012</v>
      </c>
      <c r="E18" s="308"/>
      <c r="F18" s="308"/>
      <c r="G18" s="308"/>
      <c r="H18" s="308"/>
      <c r="I18" s="308"/>
      <c r="J18" s="308"/>
      <c r="K18" s="308"/>
      <c r="L18" s="308"/>
      <c r="M18" s="308"/>
      <c r="N18" s="308"/>
      <c r="O18" s="308"/>
      <c r="P18" s="308"/>
      <c r="Q18" s="308"/>
      <c r="R18" s="308"/>
      <c r="S18" s="308"/>
      <c r="T18" s="308"/>
      <c r="U18" s="308"/>
      <c r="V18" s="308"/>
      <c r="W18" s="308"/>
      <c r="X18" s="309"/>
      <c r="Y18" s="308"/>
      <c r="Z18" s="308"/>
      <c r="AA18" s="308"/>
      <c r="AB18" s="308"/>
      <c r="AC18" s="308"/>
      <c r="AD18" s="308"/>
      <c r="AE18" s="308"/>
      <c r="AF18" s="308"/>
      <c r="AG18" s="308"/>
      <c r="AH18" s="308"/>
      <c r="AI18" s="308"/>
      <c r="AJ18" s="308"/>
      <c r="AK18" s="308"/>
      <c r="AL18" s="308"/>
      <c r="AM18" s="308"/>
      <c r="AN18" s="308"/>
      <c r="AO18" s="308"/>
      <c r="AP18" s="308"/>
      <c r="AQ18" s="308"/>
      <c r="AR18" s="308"/>
      <c r="AS18" s="308"/>
      <c r="AT18" s="308"/>
      <c r="AU18" s="308"/>
      <c r="AV18" s="308"/>
      <c r="AW18" s="308"/>
      <c r="AX18" s="308"/>
      <c r="AY18" s="308"/>
      <c r="AZ18" s="308"/>
      <c r="BA18" s="308"/>
      <c r="BB18" s="308"/>
      <c r="BC18" s="308"/>
      <c r="BD18" s="308"/>
      <c r="BE18" s="308"/>
      <c r="BF18" s="308"/>
      <c r="BG18" s="308"/>
      <c r="BH18" s="308"/>
      <c r="BI18" s="308"/>
      <c r="BJ18" s="308"/>
      <c r="BK18" s="308"/>
      <c r="BL18" s="308"/>
      <c r="BM18" s="308"/>
      <c r="BN18" s="308"/>
      <c r="BO18" s="308"/>
      <c r="BP18" s="308"/>
      <c r="BQ18" s="308"/>
      <c r="BR18" s="308"/>
      <c r="BS18" s="308"/>
      <c r="BT18" s="308"/>
      <c r="BU18" s="308"/>
      <c r="BV18" s="308"/>
      <c r="BW18" s="308"/>
      <c r="BX18" s="308"/>
    </row>
    <row r="19">
      <c r="A19" s="317"/>
      <c r="B19" s="318"/>
      <c r="C19" s="307"/>
      <c r="D19" s="307"/>
      <c r="E19" s="308"/>
      <c r="F19" s="308"/>
      <c r="G19" s="308"/>
      <c r="H19" s="308"/>
      <c r="I19" s="308"/>
      <c r="J19" s="308"/>
      <c r="K19" s="308"/>
      <c r="L19" s="308"/>
      <c r="M19" s="308"/>
      <c r="N19" s="308"/>
      <c r="O19" s="308"/>
      <c r="P19" s="308"/>
      <c r="Q19" s="308"/>
      <c r="R19" s="308"/>
      <c r="S19" s="308"/>
      <c r="T19" s="308"/>
      <c r="U19" s="308"/>
      <c r="V19" s="308"/>
      <c r="W19" s="308"/>
      <c r="X19" s="309"/>
      <c r="Y19" s="308"/>
      <c r="Z19" s="308"/>
      <c r="AA19" s="308"/>
      <c r="AB19" s="308"/>
      <c r="AC19" s="308"/>
      <c r="AD19" s="308"/>
      <c r="AE19" s="308"/>
      <c r="AF19" s="308"/>
      <c r="AG19" s="308"/>
      <c r="AH19" s="308"/>
      <c r="AI19" s="308"/>
      <c r="AJ19" s="308"/>
      <c r="AK19" s="308"/>
      <c r="AL19" s="308"/>
      <c r="AM19" s="308"/>
      <c r="AN19" s="308"/>
      <c r="AO19" s="308"/>
      <c r="AP19" s="308"/>
      <c r="AQ19" s="308"/>
      <c r="AR19" s="308"/>
      <c r="AS19" s="308"/>
      <c r="AT19" s="308"/>
      <c r="AU19" s="308"/>
      <c r="AV19" s="308"/>
      <c r="AW19" s="308"/>
      <c r="AX19" s="308"/>
      <c r="AY19" s="308"/>
      <c r="AZ19" s="308"/>
      <c r="BA19" s="308"/>
      <c r="BB19" s="308"/>
      <c r="BC19" s="308"/>
      <c r="BD19" s="308"/>
      <c r="BE19" s="308"/>
      <c r="BF19" s="308"/>
      <c r="BG19" s="308"/>
      <c r="BH19" s="308"/>
      <c r="BI19" s="308"/>
      <c r="BJ19" s="308"/>
      <c r="BK19" s="308"/>
      <c r="BL19" s="308"/>
      <c r="BM19" s="308"/>
      <c r="BN19" s="308"/>
      <c r="BO19" s="308"/>
      <c r="BP19" s="308"/>
      <c r="BQ19" s="308"/>
      <c r="BR19" s="308"/>
      <c r="BS19" s="308"/>
      <c r="BT19" s="308"/>
      <c r="BU19" s="308"/>
      <c r="BV19" s="308"/>
      <c r="BW19" s="308"/>
      <c r="BX19" s="308"/>
    </row>
    <row r="20"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308"/>
      <c r="T20" s="308"/>
      <c r="U20" s="308"/>
      <c r="V20" s="308"/>
      <c r="W20" s="308"/>
      <c r="X20" s="309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308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308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308"/>
      <c r="BV20" s="308"/>
      <c r="BW20" s="308"/>
      <c r="BX20" s="308"/>
    </row>
    <row r="21">
      <c r="A21" s="308"/>
      <c r="B21" s="308"/>
      <c r="C21" s="308"/>
      <c r="D21" s="308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9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08"/>
      <c r="AK21" s="308"/>
      <c r="AL21" s="308"/>
      <c r="AM21" s="308"/>
      <c r="AN21" s="308"/>
      <c r="AO21" s="308"/>
      <c r="AP21" s="308"/>
      <c r="AQ21" s="308"/>
      <c r="AR21" s="308"/>
      <c r="AS21" s="308"/>
      <c r="AT21" s="308"/>
      <c r="AU21" s="308"/>
      <c r="AV21" s="308"/>
      <c r="AW21" s="308"/>
      <c r="AX21" s="308"/>
      <c r="AY21" s="308"/>
      <c r="AZ21" s="308"/>
      <c r="BA21" s="308"/>
      <c r="BB21" s="308"/>
      <c r="BC21" s="308"/>
      <c r="BD21" s="308"/>
      <c r="BE21" s="308"/>
      <c r="BF21" s="308"/>
      <c r="BG21" s="308"/>
      <c r="BH21" s="308"/>
      <c r="BI21" s="308"/>
      <c r="BJ21" s="308"/>
      <c r="BK21" s="308"/>
      <c r="BL21" s="308"/>
      <c r="BM21" s="308"/>
      <c r="BN21" s="308"/>
      <c r="BO21" s="308"/>
      <c r="BP21" s="308"/>
      <c r="BQ21" s="308"/>
      <c r="BR21" s="308"/>
      <c r="BS21" s="308"/>
      <c r="BT21" s="308"/>
      <c r="BU21" s="308"/>
      <c r="BV21" s="308"/>
      <c r="BW21" s="308"/>
      <c r="BX21" s="308"/>
    </row>
    <row r="22">
      <c r="A22" s="308"/>
      <c r="B22" s="308"/>
      <c r="C22" s="308"/>
      <c r="D22" s="308"/>
      <c r="E22" s="308"/>
      <c r="F22" s="308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319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295"/>
      <c r="AK22" s="295"/>
      <c r="AL22" s="295"/>
      <c r="AM22" s="295"/>
      <c r="AN22" s="295"/>
      <c r="AO22" s="295"/>
      <c r="AP22" s="295"/>
      <c r="AQ22" s="295"/>
      <c r="AR22" s="295"/>
      <c r="AS22" s="295"/>
      <c r="AT22" s="295"/>
      <c r="AU22" s="295"/>
      <c r="AV22" s="295"/>
      <c r="AW22" s="295"/>
      <c r="AX22" s="295"/>
      <c r="AY22" s="295"/>
      <c r="AZ22" s="295"/>
      <c r="BA22" s="295"/>
      <c r="BB22" s="295"/>
      <c r="BC22" s="295"/>
      <c r="BD22" s="295"/>
      <c r="BE22" s="295"/>
      <c r="BF22" s="295"/>
      <c r="BG22" s="295"/>
      <c r="BH22" s="295"/>
      <c r="BI22" s="295"/>
      <c r="BJ22" s="295"/>
      <c r="BK22" s="295"/>
      <c r="BL22" s="295"/>
      <c r="BM22" s="295"/>
      <c r="BN22" s="295"/>
      <c r="BO22" s="295"/>
      <c r="BP22" s="295"/>
      <c r="BQ22" s="295"/>
      <c r="BR22" s="295"/>
      <c r="BS22" s="295"/>
      <c r="BT22" s="295"/>
      <c r="BU22" s="295"/>
      <c r="BV22" s="295"/>
      <c r="BW22" s="295"/>
      <c r="BX22" s="295"/>
    </row>
    <row r="23">
      <c r="A23" s="320" t="s">
        <v>3</v>
      </c>
      <c r="B23" s="320" t="s">
        <v>8754</v>
      </c>
      <c r="C23" s="321"/>
      <c r="D23" s="320" t="s">
        <v>129</v>
      </c>
      <c r="E23" s="320" t="s">
        <v>100</v>
      </c>
      <c r="F23" s="320" t="s">
        <v>108</v>
      </c>
      <c r="G23" s="320" t="s">
        <v>112</v>
      </c>
      <c r="H23" s="320" t="s">
        <v>86</v>
      </c>
      <c r="I23" s="320" t="s">
        <v>96</v>
      </c>
      <c r="J23" s="320" t="s">
        <v>122</v>
      </c>
      <c r="K23" s="295"/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295"/>
      <c r="W23" s="295"/>
      <c r="X23" s="319"/>
      <c r="Y23" s="295"/>
      <c r="Z23" s="295"/>
      <c r="AA23" s="295"/>
      <c r="AB23" s="295"/>
      <c r="AC23" s="295"/>
      <c r="AD23" s="295"/>
      <c r="AE23" s="295"/>
      <c r="AF23" s="295"/>
      <c r="AG23" s="295"/>
      <c r="AH23" s="322"/>
      <c r="AI23" s="322"/>
      <c r="AJ23" s="322"/>
      <c r="AK23" s="322"/>
      <c r="AL23" s="322"/>
      <c r="AM23" s="322"/>
      <c r="AN23" s="322"/>
      <c r="AO23" s="322"/>
      <c r="AP23" s="322"/>
      <c r="AQ23" s="322"/>
      <c r="AR23" s="322"/>
      <c r="AS23" s="322"/>
      <c r="AT23" s="322"/>
      <c r="AU23" s="322"/>
      <c r="AV23" s="322"/>
      <c r="AW23" s="322"/>
      <c r="AX23" s="322"/>
      <c r="AY23" s="322"/>
      <c r="AZ23" s="322"/>
      <c r="BA23" s="322"/>
      <c r="BB23" s="322"/>
      <c r="BC23" s="322"/>
      <c r="BD23" s="322"/>
      <c r="BE23" s="322"/>
      <c r="BF23" s="322"/>
      <c r="BG23" s="322"/>
      <c r="BH23" s="322"/>
      <c r="BI23" s="322"/>
      <c r="BJ23" s="322"/>
      <c r="BK23" s="322"/>
      <c r="BL23" s="322"/>
      <c r="BM23" s="322"/>
      <c r="BN23" s="322"/>
      <c r="BO23" s="322"/>
      <c r="BP23" s="322"/>
      <c r="BQ23" s="322"/>
      <c r="BR23" s="322"/>
      <c r="BS23" s="322"/>
      <c r="BT23" s="322"/>
      <c r="BU23" s="322"/>
      <c r="BV23" s="322"/>
      <c r="BW23" s="322"/>
      <c r="BX23" s="322"/>
    </row>
    <row r="24">
      <c r="A24" s="323">
        <v>44593.0</v>
      </c>
      <c r="B24" s="324">
        <v>55.0</v>
      </c>
      <c r="C24" s="325"/>
      <c r="D24" s="324">
        <v>1.0</v>
      </c>
      <c r="E24" s="324">
        <v>13.0</v>
      </c>
      <c r="F24" s="324">
        <v>3.0</v>
      </c>
      <c r="G24" s="324">
        <v>4.0</v>
      </c>
      <c r="H24" s="324">
        <v>17.0</v>
      </c>
      <c r="I24" s="324">
        <v>9.0</v>
      </c>
      <c r="J24" s="324">
        <v>8.0</v>
      </c>
      <c r="K24" s="326"/>
      <c r="L24" s="295"/>
      <c r="M24" s="295"/>
      <c r="N24" s="295"/>
      <c r="O24" s="295"/>
      <c r="P24" s="295"/>
      <c r="Q24" s="295"/>
      <c r="R24" s="295"/>
      <c r="S24" s="295"/>
      <c r="T24" s="295"/>
      <c r="U24" s="295"/>
      <c r="V24" s="295"/>
      <c r="W24" s="295"/>
      <c r="X24" s="319"/>
      <c r="Y24" s="295"/>
      <c r="Z24" s="295"/>
      <c r="AA24" s="295"/>
      <c r="AB24" s="295"/>
      <c r="AC24" s="295"/>
      <c r="AD24" s="295"/>
      <c r="AE24" s="295"/>
      <c r="AF24" s="295"/>
      <c r="AG24" s="295"/>
      <c r="AH24" s="326"/>
      <c r="AI24" s="326"/>
      <c r="AJ24" s="32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326"/>
      <c r="BE24" s="326"/>
      <c r="BF24" s="326"/>
      <c r="BG24" s="326"/>
      <c r="BH24" s="326"/>
      <c r="BI24" s="326"/>
      <c r="BJ24" s="326"/>
      <c r="BK24" s="326"/>
      <c r="BL24" s="326"/>
      <c r="BM24" s="326"/>
      <c r="BN24" s="326"/>
      <c r="BO24" s="326"/>
      <c r="BP24" s="326"/>
      <c r="BQ24" s="326"/>
      <c r="BR24" s="326"/>
      <c r="BS24" s="326"/>
      <c r="BT24" s="326"/>
      <c r="BU24" s="326"/>
      <c r="BV24" s="326"/>
      <c r="BW24" s="326"/>
      <c r="BX24" s="326"/>
    </row>
    <row r="25">
      <c r="A25" s="323">
        <v>44594.0</v>
      </c>
      <c r="B25" s="324">
        <v>55.0</v>
      </c>
      <c r="C25" s="325">
        <v>-1.0</v>
      </c>
      <c r="D25" s="324">
        <v>1.0</v>
      </c>
      <c r="E25" s="324">
        <v>8.0</v>
      </c>
      <c r="F25" s="324">
        <v>6.0</v>
      </c>
      <c r="G25" s="324">
        <v>4.0</v>
      </c>
      <c r="H25" s="324">
        <v>18.0</v>
      </c>
      <c r="I25" s="324">
        <v>5.0</v>
      </c>
      <c r="J25" s="324">
        <v>13.0</v>
      </c>
      <c r="K25" s="326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5"/>
      <c r="X25" s="319"/>
      <c r="Y25" s="295"/>
      <c r="Z25" s="295"/>
      <c r="AA25" s="295"/>
      <c r="AB25" s="295"/>
      <c r="AC25" s="295"/>
      <c r="AD25" s="295"/>
      <c r="AE25" s="295"/>
      <c r="AF25" s="295"/>
      <c r="AG25" s="295"/>
      <c r="AH25" s="326"/>
      <c r="AI25" s="326"/>
      <c r="AJ25" s="326"/>
      <c r="AK25" s="326"/>
      <c r="AL25" s="326"/>
      <c r="AM25" s="326"/>
      <c r="AN25" s="326"/>
      <c r="AO25" s="326"/>
      <c r="AP25" s="326"/>
      <c r="AQ25" s="326"/>
      <c r="AR25" s="326"/>
      <c r="AS25" s="326"/>
      <c r="AT25" s="326"/>
      <c r="AU25" s="326"/>
      <c r="AV25" s="326"/>
      <c r="AW25" s="326"/>
      <c r="AX25" s="326"/>
      <c r="AY25" s="326"/>
      <c r="AZ25" s="326"/>
      <c r="BA25" s="326"/>
      <c r="BB25" s="326"/>
      <c r="BC25" s="326"/>
      <c r="BD25" s="326"/>
      <c r="BE25" s="326"/>
      <c r="BF25" s="326"/>
      <c r="BG25" s="326"/>
      <c r="BH25" s="326"/>
      <c r="BI25" s="326"/>
      <c r="BJ25" s="326"/>
      <c r="BK25" s="326"/>
      <c r="BL25" s="326"/>
      <c r="BM25" s="326"/>
      <c r="BN25" s="326"/>
      <c r="BO25" s="326"/>
      <c r="BP25" s="326"/>
      <c r="BQ25" s="326"/>
      <c r="BR25" s="326"/>
      <c r="BS25" s="326"/>
      <c r="BT25" s="326"/>
      <c r="BU25" s="326"/>
      <c r="BV25" s="326"/>
      <c r="BW25" s="326"/>
      <c r="BX25" s="326"/>
    </row>
    <row r="26">
      <c r="A26" s="323">
        <v>44595.0</v>
      </c>
      <c r="B26" s="324">
        <v>23.0</v>
      </c>
      <c r="C26" s="324"/>
      <c r="D26" s="324">
        <v>1.0</v>
      </c>
      <c r="E26" s="324">
        <v>5.0</v>
      </c>
      <c r="F26" s="324">
        <v>1.0</v>
      </c>
      <c r="G26" s="324">
        <v>1.0</v>
      </c>
      <c r="H26" s="324">
        <v>12.0</v>
      </c>
      <c r="I26" s="324">
        <v>0.0</v>
      </c>
      <c r="J26" s="324">
        <v>3.0</v>
      </c>
      <c r="K26" s="326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319"/>
      <c r="Y26" s="295"/>
      <c r="Z26" s="295"/>
      <c r="AA26" s="295"/>
      <c r="AB26" s="295"/>
      <c r="AC26" s="295"/>
      <c r="AD26" s="295"/>
      <c r="AE26" s="295"/>
      <c r="AF26" s="295"/>
      <c r="AG26" s="295"/>
      <c r="AH26" s="326"/>
      <c r="AI26" s="326"/>
      <c r="AJ26" s="32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6"/>
      <c r="AU26" s="326"/>
      <c r="AV26" s="326"/>
      <c r="AW26" s="326"/>
      <c r="AX26" s="326"/>
      <c r="AY26" s="326"/>
      <c r="AZ26" s="326"/>
      <c r="BA26" s="326"/>
      <c r="BB26" s="326"/>
      <c r="BC26" s="326"/>
      <c r="BD26" s="326"/>
      <c r="BE26" s="326"/>
      <c r="BF26" s="326"/>
      <c r="BG26" s="326"/>
      <c r="BH26" s="326"/>
      <c r="BI26" s="326"/>
      <c r="BJ26" s="326"/>
      <c r="BK26" s="326"/>
      <c r="BL26" s="326"/>
      <c r="BM26" s="326"/>
      <c r="BN26" s="326"/>
      <c r="BO26" s="326"/>
      <c r="BP26" s="326"/>
      <c r="BQ26" s="326"/>
      <c r="BR26" s="326"/>
      <c r="BS26" s="326"/>
      <c r="BT26" s="326"/>
      <c r="BU26" s="326"/>
      <c r="BV26" s="326"/>
      <c r="BW26" s="326"/>
      <c r="BX26" s="326"/>
    </row>
    <row r="27">
      <c r="A27" s="323">
        <v>44596.0</v>
      </c>
      <c r="B27" s="324">
        <v>33.0</v>
      </c>
      <c r="C27" s="324"/>
      <c r="D27" s="324">
        <v>0.0</v>
      </c>
      <c r="E27" s="324">
        <v>10.0</v>
      </c>
      <c r="F27" s="324">
        <v>0.0</v>
      </c>
      <c r="G27" s="324">
        <v>7.0</v>
      </c>
      <c r="H27" s="324">
        <v>7.0</v>
      </c>
      <c r="I27" s="324">
        <v>0.0</v>
      </c>
      <c r="J27" s="324">
        <v>9.0</v>
      </c>
      <c r="K27" s="326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5"/>
      <c r="X27" s="319"/>
      <c r="Y27" s="295"/>
      <c r="Z27" s="295"/>
      <c r="AA27" s="295"/>
      <c r="AB27" s="295"/>
      <c r="AC27" s="295"/>
      <c r="AD27" s="295"/>
      <c r="AE27" s="295"/>
      <c r="AF27" s="295"/>
      <c r="AG27" s="295"/>
      <c r="AH27" s="326"/>
      <c r="AI27" s="326"/>
      <c r="AJ27" s="326"/>
      <c r="AK27" s="326"/>
      <c r="AL27" s="326"/>
      <c r="AM27" s="326"/>
      <c r="AN27" s="326"/>
      <c r="AO27" s="326"/>
      <c r="AP27" s="326"/>
      <c r="AQ27" s="326"/>
      <c r="AR27" s="326"/>
      <c r="AS27" s="326"/>
      <c r="AT27" s="326"/>
      <c r="AU27" s="326"/>
      <c r="AV27" s="326"/>
      <c r="AW27" s="326"/>
      <c r="AX27" s="326"/>
      <c r="AY27" s="326"/>
      <c r="AZ27" s="326"/>
      <c r="BA27" s="326"/>
      <c r="BB27" s="326"/>
      <c r="BC27" s="326"/>
      <c r="BD27" s="326"/>
      <c r="BE27" s="326"/>
      <c r="BF27" s="326"/>
      <c r="BG27" s="326"/>
      <c r="BH27" s="326"/>
      <c r="BI27" s="326"/>
      <c r="BJ27" s="326"/>
      <c r="BK27" s="326"/>
      <c r="BL27" s="326"/>
      <c r="BM27" s="326"/>
      <c r="BN27" s="326"/>
      <c r="BO27" s="326"/>
      <c r="BP27" s="326"/>
      <c r="BQ27" s="326"/>
      <c r="BR27" s="326"/>
      <c r="BS27" s="326"/>
      <c r="BT27" s="326"/>
      <c r="BU27" s="326"/>
      <c r="BV27" s="326"/>
      <c r="BW27" s="326"/>
      <c r="BX27" s="326"/>
    </row>
    <row r="28">
      <c r="A28" s="323">
        <v>44599.0</v>
      </c>
      <c r="B28" s="324">
        <v>38.0</v>
      </c>
      <c r="C28" s="324"/>
      <c r="D28" s="324">
        <v>1.0</v>
      </c>
      <c r="E28" s="324">
        <v>1.0</v>
      </c>
      <c r="F28" s="324">
        <v>3.0</v>
      </c>
      <c r="G28" s="324">
        <v>3.0</v>
      </c>
      <c r="H28" s="324">
        <v>15.0</v>
      </c>
      <c r="I28" s="324">
        <v>10.0</v>
      </c>
      <c r="J28" s="324">
        <v>5.0</v>
      </c>
      <c r="K28" s="326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319"/>
      <c r="Y28" s="295"/>
      <c r="Z28" s="295"/>
      <c r="AA28" s="295"/>
      <c r="AB28" s="295"/>
      <c r="AC28" s="295"/>
      <c r="AD28" s="295"/>
      <c r="AE28" s="295"/>
      <c r="AF28" s="295"/>
      <c r="AG28" s="295"/>
      <c r="AH28" s="326"/>
      <c r="AI28" s="326"/>
      <c r="AJ28" s="326"/>
      <c r="AK28" s="326"/>
      <c r="AL28" s="326"/>
      <c r="AM28" s="326"/>
      <c r="AN28" s="326"/>
      <c r="AO28" s="326"/>
      <c r="AP28" s="326"/>
      <c r="AQ28" s="326"/>
      <c r="AR28" s="326"/>
      <c r="AS28" s="326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326"/>
      <c r="BE28" s="326"/>
      <c r="BF28" s="326"/>
      <c r="BG28" s="326"/>
      <c r="BH28" s="326"/>
      <c r="BI28" s="326"/>
      <c r="BJ28" s="326"/>
      <c r="BK28" s="326"/>
      <c r="BL28" s="326"/>
      <c r="BM28" s="326"/>
      <c r="BN28" s="326"/>
      <c r="BO28" s="326"/>
      <c r="BP28" s="326"/>
      <c r="BQ28" s="326"/>
      <c r="BR28" s="326"/>
      <c r="BS28" s="326"/>
      <c r="BT28" s="326"/>
      <c r="BU28" s="326"/>
      <c r="BV28" s="326"/>
      <c r="BW28" s="326"/>
      <c r="BX28" s="326"/>
    </row>
    <row r="29">
      <c r="A29" s="323">
        <v>44600.0</v>
      </c>
      <c r="B29" s="324">
        <v>58.0</v>
      </c>
      <c r="C29" s="324"/>
      <c r="D29" s="324">
        <v>2.0</v>
      </c>
      <c r="E29" s="324">
        <v>17.0</v>
      </c>
      <c r="F29" s="324">
        <v>2.0</v>
      </c>
      <c r="G29" s="324">
        <v>8.0</v>
      </c>
      <c r="H29" s="324">
        <v>13.0</v>
      </c>
      <c r="I29" s="324">
        <v>7.0</v>
      </c>
      <c r="J29" s="324">
        <v>9.0</v>
      </c>
      <c r="K29" s="326"/>
      <c r="L29" s="326"/>
      <c r="M29" s="326"/>
      <c r="N29" s="326"/>
      <c r="O29" s="326"/>
      <c r="P29" s="326"/>
      <c r="Q29" s="326"/>
      <c r="R29" s="326"/>
      <c r="S29" s="326"/>
      <c r="T29" s="326"/>
      <c r="U29" s="326"/>
      <c r="V29" s="326"/>
      <c r="W29" s="326"/>
      <c r="X29" s="327"/>
      <c r="Y29" s="326"/>
      <c r="Z29" s="326"/>
      <c r="AA29" s="326"/>
      <c r="AB29" s="326"/>
      <c r="AC29" s="326"/>
      <c r="AD29" s="326"/>
      <c r="AE29" s="326"/>
      <c r="AF29" s="326"/>
      <c r="AG29" s="326"/>
      <c r="AH29" s="326"/>
      <c r="AI29" s="326"/>
      <c r="AJ29" s="326"/>
      <c r="AK29" s="326"/>
      <c r="AL29" s="326"/>
      <c r="AM29" s="326"/>
      <c r="AN29" s="326"/>
      <c r="AO29" s="326"/>
      <c r="AP29" s="326"/>
      <c r="AQ29" s="326"/>
      <c r="AR29" s="326"/>
      <c r="AS29" s="326"/>
      <c r="AT29" s="326"/>
      <c r="AU29" s="326"/>
      <c r="AV29" s="326"/>
      <c r="AW29" s="326"/>
      <c r="AX29" s="326"/>
      <c r="AY29" s="326"/>
      <c r="AZ29" s="326"/>
      <c r="BA29" s="326"/>
      <c r="BB29" s="326"/>
      <c r="BC29" s="326"/>
      <c r="BD29" s="326"/>
      <c r="BE29" s="326"/>
      <c r="BF29" s="326"/>
      <c r="BG29" s="326"/>
      <c r="BH29" s="326"/>
      <c r="BI29" s="326"/>
      <c r="BJ29" s="326"/>
      <c r="BK29" s="326"/>
      <c r="BL29" s="326"/>
      <c r="BM29" s="326"/>
      <c r="BN29" s="326"/>
      <c r="BO29" s="326"/>
      <c r="BP29" s="326"/>
      <c r="BQ29" s="326"/>
      <c r="BR29" s="326"/>
      <c r="BS29" s="326"/>
      <c r="BT29" s="326"/>
      <c r="BU29" s="326"/>
      <c r="BV29" s="326"/>
      <c r="BW29" s="326"/>
      <c r="BX29" s="326"/>
    </row>
    <row r="30">
      <c r="A30" s="323">
        <v>44601.0</v>
      </c>
      <c r="B30" s="324">
        <v>57.0</v>
      </c>
      <c r="C30" s="324"/>
      <c r="D30" s="324">
        <v>2.0</v>
      </c>
      <c r="E30" s="324">
        <v>12.0</v>
      </c>
      <c r="F30" s="324">
        <v>3.0</v>
      </c>
      <c r="G30" s="324">
        <v>7.0</v>
      </c>
      <c r="H30" s="324">
        <v>16.0</v>
      </c>
      <c r="I30" s="324">
        <v>5.0</v>
      </c>
      <c r="J30" s="324">
        <v>12.0</v>
      </c>
      <c r="K30" s="326"/>
      <c r="L30" s="326"/>
      <c r="M30" s="326"/>
      <c r="N30" s="326"/>
      <c r="O30" s="326"/>
      <c r="P30" s="326"/>
      <c r="Q30" s="326"/>
      <c r="R30" s="326"/>
      <c r="S30" s="326"/>
      <c r="T30" s="326"/>
      <c r="U30" s="326"/>
      <c r="V30" s="326"/>
      <c r="W30" s="326"/>
      <c r="X30" s="327"/>
      <c r="Y30" s="326"/>
      <c r="Z30" s="326"/>
      <c r="AA30" s="326"/>
      <c r="AB30" s="326"/>
      <c r="AC30" s="326"/>
      <c r="AD30" s="326"/>
      <c r="AE30" s="326"/>
      <c r="AF30" s="326"/>
      <c r="AG30" s="326"/>
      <c r="AH30" s="326"/>
      <c r="AI30" s="326"/>
      <c r="AJ30" s="326"/>
      <c r="AK30" s="326"/>
      <c r="AL30" s="326"/>
      <c r="AM30" s="326"/>
      <c r="AN30" s="326"/>
      <c r="AO30" s="326"/>
      <c r="AP30" s="326"/>
      <c r="AQ30" s="326"/>
      <c r="AR30" s="326"/>
      <c r="AS30" s="326"/>
      <c r="AT30" s="326"/>
      <c r="AU30" s="326"/>
      <c r="AV30" s="326"/>
      <c r="AW30" s="326"/>
      <c r="AX30" s="326"/>
      <c r="AY30" s="326"/>
      <c r="AZ30" s="326"/>
      <c r="BA30" s="326"/>
      <c r="BB30" s="326"/>
      <c r="BC30" s="326"/>
      <c r="BD30" s="326"/>
      <c r="BE30" s="326"/>
      <c r="BF30" s="326"/>
      <c r="BG30" s="326"/>
      <c r="BH30" s="326"/>
      <c r="BI30" s="326"/>
      <c r="BJ30" s="326"/>
      <c r="BK30" s="326"/>
      <c r="BL30" s="326"/>
      <c r="BM30" s="326"/>
      <c r="BN30" s="326"/>
      <c r="BO30" s="326"/>
      <c r="BP30" s="326"/>
      <c r="BQ30" s="326"/>
      <c r="BR30" s="326"/>
      <c r="BS30" s="326"/>
      <c r="BT30" s="326"/>
      <c r="BU30" s="326"/>
      <c r="BV30" s="326"/>
      <c r="BW30" s="326"/>
      <c r="BX30" s="326"/>
    </row>
    <row r="31">
      <c r="A31" s="323">
        <v>44602.0</v>
      </c>
      <c r="B31" s="324">
        <v>56.0</v>
      </c>
      <c r="C31" s="324"/>
      <c r="D31" s="324">
        <v>0.0</v>
      </c>
      <c r="E31" s="324">
        <v>11.0</v>
      </c>
      <c r="F31" s="324">
        <v>3.0</v>
      </c>
      <c r="G31" s="324">
        <v>6.0</v>
      </c>
      <c r="H31" s="324">
        <v>22.0</v>
      </c>
      <c r="I31" s="324">
        <v>5.0</v>
      </c>
      <c r="J31" s="324">
        <v>9.0</v>
      </c>
      <c r="K31" s="326"/>
      <c r="L31" s="326"/>
      <c r="M31" s="326"/>
      <c r="N31" s="326"/>
      <c r="O31" s="326"/>
      <c r="P31" s="326"/>
      <c r="Q31" s="326"/>
      <c r="R31" s="326"/>
      <c r="S31" s="326"/>
      <c r="T31" s="326"/>
      <c r="U31" s="326"/>
      <c r="V31" s="326"/>
      <c r="W31" s="326"/>
      <c r="X31" s="327"/>
      <c r="Y31" s="326"/>
      <c r="Z31" s="326"/>
      <c r="AA31" s="326"/>
      <c r="AB31" s="326"/>
      <c r="AC31" s="326"/>
      <c r="AD31" s="326"/>
      <c r="AE31" s="326"/>
      <c r="AF31" s="326"/>
      <c r="AG31" s="326"/>
      <c r="AH31" s="326"/>
      <c r="AI31" s="326"/>
      <c r="AJ31" s="326"/>
      <c r="AK31" s="326"/>
      <c r="AL31" s="326"/>
      <c r="AM31" s="326"/>
      <c r="AN31" s="326"/>
      <c r="AO31" s="326"/>
      <c r="AP31" s="326"/>
      <c r="AQ31" s="326"/>
      <c r="AR31" s="326"/>
      <c r="AS31" s="326"/>
      <c r="AT31" s="326"/>
      <c r="AU31" s="326"/>
      <c r="AV31" s="326"/>
      <c r="AW31" s="326"/>
      <c r="AX31" s="326"/>
      <c r="AY31" s="326"/>
      <c r="AZ31" s="326"/>
      <c r="BA31" s="326"/>
      <c r="BB31" s="326"/>
      <c r="BC31" s="326"/>
      <c r="BD31" s="326"/>
      <c r="BE31" s="326"/>
      <c r="BF31" s="326"/>
      <c r="BG31" s="326"/>
      <c r="BH31" s="326"/>
      <c r="BI31" s="326"/>
      <c r="BJ31" s="326"/>
      <c r="BK31" s="326"/>
      <c r="BL31" s="326"/>
      <c r="BM31" s="326"/>
      <c r="BN31" s="326"/>
      <c r="BO31" s="326"/>
      <c r="BP31" s="326"/>
      <c r="BQ31" s="326"/>
      <c r="BR31" s="326"/>
      <c r="BS31" s="326"/>
      <c r="BT31" s="326"/>
      <c r="BU31" s="326"/>
      <c r="BV31" s="326"/>
      <c r="BW31" s="326"/>
      <c r="BX31" s="326"/>
    </row>
    <row r="32">
      <c r="A32" s="323">
        <v>44603.0</v>
      </c>
      <c r="B32" s="324">
        <v>54.0</v>
      </c>
      <c r="C32" s="324"/>
      <c r="D32" s="324">
        <v>0.0</v>
      </c>
      <c r="E32" s="324">
        <v>21.0</v>
      </c>
      <c r="F32" s="324">
        <v>0.0</v>
      </c>
      <c r="G32" s="324">
        <v>7.0</v>
      </c>
      <c r="H32" s="324">
        <v>12.0</v>
      </c>
      <c r="I32" s="324">
        <v>0.0</v>
      </c>
      <c r="J32" s="324">
        <v>14.0</v>
      </c>
      <c r="K32" s="326"/>
      <c r="L32" s="326"/>
      <c r="M32" s="326"/>
      <c r="N32" s="326"/>
      <c r="O32" s="326"/>
      <c r="P32" s="326"/>
      <c r="Q32" s="326"/>
      <c r="R32" s="326"/>
      <c r="S32" s="326"/>
      <c r="T32" s="326"/>
      <c r="U32" s="326"/>
      <c r="V32" s="326"/>
      <c r="W32" s="326"/>
      <c r="X32" s="327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6"/>
      <c r="AJ32" s="326"/>
      <c r="AK32" s="326"/>
      <c r="AL32" s="326"/>
      <c r="AM32" s="326"/>
      <c r="AN32" s="326"/>
      <c r="AO32" s="326"/>
      <c r="AP32" s="326"/>
      <c r="AQ32" s="326"/>
      <c r="AR32" s="326"/>
      <c r="AS32" s="326"/>
      <c r="AT32" s="326"/>
      <c r="AU32" s="326"/>
      <c r="AV32" s="326"/>
      <c r="AW32" s="326"/>
      <c r="AX32" s="326"/>
      <c r="AY32" s="326"/>
      <c r="AZ32" s="326"/>
      <c r="BA32" s="326"/>
      <c r="BB32" s="326"/>
      <c r="BC32" s="326"/>
      <c r="BD32" s="326"/>
      <c r="BE32" s="326"/>
      <c r="BF32" s="326"/>
      <c r="BG32" s="326"/>
      <c r="BH32" s="326"/>
      <c r="BI32" s="326"/>
      <c r="BJ32" s="326"/>
      <c r="BK32" s="326"/>
      <c r="BL32" s="326"/>
      <c r="BM32" s="326"/>
      <c r="BN32" s="326"/>
      <c r="BO32" s="326"/>
      <c r="BP32" s="326"/>
      <c r="BQ32" s="326"/>
      <c r="BR32" s="326"/>
      <c r="BS32" s="326"/>
      <c r="BT32" s="326"/>
      <c r="BU32" s="326"/>
      <c r="BV32" s="326"/>
      <c r="BW32" s="326"/>
      <c r="BX32" s="326"/>
    </row>
    <row r="33">
      <c r="A33" s="323">
        <v>44606.0</v>
      </c>
      <c r="B33" s="324">
        <v>62.0</v>
      </c>
      <c r="C33" s="325">
        <v>-1.0</v>
      </c>
      <c r="D33" s="324">
        <v>1.0</v>
      </c>
      <c r="E33" s="324">
        <v>11.0</v>
      </c>
      <c r="F33" s="324">
        <v>2.0</v>
      </c>
      <c r="G33" s="324">
        <v>6.0</v>
      </c>
      <c r="H33" s="324">
        <v>13.0</v>
      </c>
      <c r="I33" s="324">
        <v>12.0</v>
      </c>
      <c r="J33" s="324">
        <v>17.0</v>
      </c>
      <c r="K33" s="326"/>
      <c r="L33" s="326"/>
      <c r="M33" s="326"/>
      <c r="N33" s="326"/>
      <c r="O33" s="326"/>
      <c r="P33" s="326"/>
      <c r="Q33" s="326"/>
      <c r="R33" s="326"/>
      <c r="S33" s="326"/>
      <c r="T33" s="326"/>
      <c r="U33" s="326"/>
      <c r="V33" s="326"/>
      <c r="W33" s="326"/>
      <c r="X33" s="327"/>
      <c r="Y33" s="326"/>
      <c r="Z33" s="326"/>
      <c r="AA33" s="326"/>
      <c r="AB33" s="326"/>
      <c r="AC33" s="326"/>
      <c r="AD33" s="326"/>
      <c r="AE33" s="326"/>
      <c r="AF33" s="326"/>
      <c r="AG33" s="326"/>
      <c r="AH33" s="326"/>
      <c r="AI33" s="326"/>
      <c r="AJ33" s="326"/>
      <c r="AK33" s="326"/>
      <c r="AL33" s="326"/>
      <c r="AM33" s="326"/>
      <c r="AN33" s="326"/>
      <c r="AO33" s="326"/>
      <c r="AP33" s="326"/>
      <c r="AQ33" s="326"/>
      <c r="AR33" s="326"/>
      <c r="AS33" s="326"/>
      <c r="AT33" s="326"/>
      <c r="AU33" s="326"/>
      <c r="AV33" s="326"/>
      <c r="AW33" s="326"/>
      <c r="AX33" s="326"/>
      <c r="AY33" s="326"/>
      <c r="AZ33" s="326"/>
      <c r="BA33" s="326"/>
      <c r="BB33" s="326"/>
      <c r="BC33" s="326"/>
      <c r="BD33" s="326"/>
      <c r="BE33" s="326"/>
      <c r="BF33" s="326"/>
      <c r="BG33" s="326"/>
      <c r="BH33" s="326"/>
      <c r="BI33" s="326"/>
      <c r="BJ33" s="326"/>
      <c r="BK33" s="326"/>
      <c r="BL33" s="326"/>
      <c r="BM33" s="326"/>
      <c r="BN33" s="326"/>
      <c r="BO33" s="326"/>
      <c r="BP33" s="326"/>
      <c r="BQ33" s="326"/>
      <c r="BR33" s="326"/>
      <c r="BS33" s="326"/>
      <c r="BT33" s="326"/>
      <c r="BU33" s="326"/>
      <c r="BV33" s="326"/>
      <c r="BW33" s="326"/>
      <c r="BX33" s="326"/>
    </row>
    <row r="34">
      <c r="A34" s="323">
        <v>44607.0</v>
      </c>
      <c r="B34" s="324">
        <v>58.0</v>
      </c>
      <c r="C34" s="324"/>
      <c r="D34" s="324">
        <v>3.0</v>
      </c>
      <c r="E34" s="324">
        <v>11.0</v>
      </c>
      <c r="F34" s="324">
        <v>5.0</v>
      </c>
      <c r="G34" s="324">
        <v>8.0</v>
      </c>
      <c r="H34" s="324">
        <v>14.0</v>
      </c>
      <c r="I34" s="324">
        <v>9.0</v>
      </c>
      <c r="J34" s="324">
        <v>8.0</v>
      </c>
      <c r="K34" s="326"/>
      <c r="L34" s="326"/>
      <c r="M34" s="326"/>
      <c r="N34" s="326"/>
      <c r="O34" s="326"/>
      <c r="P34" s="326"/>
      <c r="Q34" s="326"/>
      <c r="R34" s="326"/>
      <c r="S34" s="326"/>
      <c r="T34" s="326"/>
      <c r="U34" s="326"/>
      <c r="V34" s="326"/>
      <c r="W34" s="326"/>
      <c r="X34" s="327"/>
      <c r="Y34" s="326"/>
      <c r="Z34" s="326"/>
      <c r="AA34" s="326"/>
      <c r="AB34" s="326"/>
      <c r="AC34" s="326"/>
      <c r="AD34" s="326"/>
      <c r="AE34" s="326"/>
      <c r="AF34" s="326"/>
      <c r="AG34" s="326"/>
      <c r="AH34" s="326"/>
      <c r="AI34" s="326"/>
      <c r="AJ34" s="326"/>
      <c r="AK34" s="326"/>
      <c r="AL34" s="326"/>
      <c r="AM34" s="326"/>
      <c r="AN34" s="326"/>
      <c r="AO34" s="326"/>
      <c r="AP34" s="326"/>
      <c r="AQ34" s="326"/>
      <c r="AR34" s="326"/>
      <c r="AS34" s="326"/>
      <c r="AT34" s="326"/>
      <c r="AU34" s="326"/>
      <c r="AV34" s="326"/>
      <c r="AW34" s="326"/>
      <c r="AX34" s="326"/>
      <c r="AY34" s="326"/>
      <c r="AZ34" s="326"/>
      <c r="BA34" s="326"/>
      <c r="BB34" s="326"/>
      <c r="BC34" s="326"/>
      <c r="BD34" s="326"/>
      <c r="BE34" s="326"/>
      <c r="BF34" s="326"/>
      <c r="BG34" s="326"/>
      <c r="BH34" s="326"/>
      <c r="BI34" s="326"/>
      <c r="BJ34" s="326"/>
      <c r="BK34" s="326"/>
      <c r="BL34" s="326"/>
      <c r="BM34" s="326"/>
      <c r="BN34" s="326"/>
      <c r="BO34" s="326"/>
      <c r="BP34" s="326"/>
      <c r="BQ34" s="326"/>
      <c r="BR34" s="326"/>
      <c r="BS34" s="326"/>
      <c r="BT34" s="326"/>
      <c r="BU34" s="326"/>
      <c r="BV34" s="326"/>
      <c r="BW34" s="326"/>
      <c r="BX34" s="326"/>
    </row>
    <row r="35">
      <c r="A35" s="323">
        <v>44608.0</v>
      </c>
      <c r="B35" s="324">
        <v>50.0</v>
      </c>
      <c r="C35" s="324"/>
      <c r="D35" s="324">
        <v>1.0</v>
      </c>
      <c r="E35" s="324">
        <v>6.0</v>
      </c>
      <c r="F35" s="324">
        <v>6.0</v>
      </c>
      <c r="G35" s="324">
        <v>3.0</v>
      </c>
      <c r="H35" s="324">
        <v>15.0</v>
      </c>
      <c r="I35" s="324">
        <v>10.0</v>
      </c>
      <c r="J35" s="324">
        <v>9.0</v>
      </c>
      <c r="K35" s="326"/>
      <c r="L35" s="326"/>
      <c r="M35" s="326"/>
      <c r="N35" s="326"/>
      <c r="O35" s="326"/>
      <c r="P35" s="326"/>
      <c r="Q35" s="326"/>
      <c r="R35" s="326"/>
      <c r="S35" s="326"/>
      <c r="T35" s="326"/>
      <c r="U35" s="326"/>
      <c r="V35" s="326"/>
      <c r="W35" s="326"/>
      <c r="X35" s="327"/>
      <c r="Y35" s="326"/>
      <c r="Z35" s="326"/>
      <c r="AA35" s="326"/>
      <c r="AB35" s="326"/>
      <c r="AC35" s="326"/>
      <c r="AD35" s="326"/>
      <c r="AE35" s="326"/>
      <c r="AF35" s="326"/>
      <c r="AG35" s="326"/>
      <c r="AH35" s="326"/>
      <c r="AI35" s="326"/>
      <c r="AJ35" s="326"/>
      <c r="AK35" s="326"/>
      <c r="AL35" s="326"/>
      <c r="AM35" s="326"/>
      <c r="AN35" s="326"/>
      <c r="AO35" s="326"/>
      <c r="AP35" s="326"/>
      <c r="AQ35" s="326"/>
      <c r="AR35" s="326"/>
      <c r="AS35" s="326"/>
      <c r="AT35" s="326"/>
      <c r="AU35" s="326"/>
      <c r="AV35" s="326"/>
      <c r="AW35" s="326"/>
      <c r="AX35" s="326"/>
      <c r="AY35" s="326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6"/>
      <c r="BL35" s="326"/>
      <c r="BM35" s="326"/>
      <c r="BN35" s="326"/>
      <c r="BO35" s="326"/>
      <c r="BP35" s="326"/>
      <c r="BQ35" s="326"/>
      <c r="BR35" s="326"/>
      <c r="BS35" s="326"/>
      <c r="BT35" s="326"/>
      <c r="BU35" s="326"/>
      <c r="BV35" s="326"/>
      <c r="BW35" s="326"/>
      <c r="BX35" s="326"/>
    </row>
    <row r="36">
      <c r="A36" s="323">
        <v>44609.0</v>
      </c>
      <c r="B36" s="324">
        <v>53.0</v>
      </c>
      <c r="C36" s="324"/>
      <c r="D36" s="324">
        <v>5.0</v>
      </c>
      <c r="E36" s="324">
        <v>9.0</v>
      </c>
      <c r="F36" s="324">
        <v>3.0</v>
      </c>
      <c r="G36" s="324">
        <v>3.0</v>
      </c>
      <c r="H36" s="324">
        <v>22.0</v>
      </c>
      <c r="I36" s="324">
        <v>0.0</v>
      </c>
      <c r="J36" s="324">
        <v>11.0</v>
      </c>
      <c r="K36" s="326"/>
      <c r="L36" s="326"/>
      <c r="M36" s="326"/>
      <c r="N36" s="326"/>
      <c r="O36" s="326"/>
      <c r="P36" s="326"/>
      <c r="Q36" s="326"/>
      <c r="R36" s="326"/>
      <c r="S36" s="326"/>
      <c r="T36" s="326"/>
      <c r="U36" s="326"/>
      <c r="V36" s="326"/>
      <c r="W36" s="326"/>
      <c r="X36" s="327"/>
      <c r="Y36" s="326"/>
      <c r="Z36" s="326"/>
      <c r="AA36" s="326"/>
      <c r="AB36" s="326"/>
      <c r="AC36" s="326"/>
      <c r="AD36" s="326"/>
      <c r="AE36" s="326"/>
      <c r="AF36" s="326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326"/>
      <c r="AR36" s="326"/>
      <c r="AS36" s="326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6"/>
      <c r="BL36" s="326"/>
      <c r="BM36" s="326"/>
      <c r="BN36" s="326"/>
      <c r="BO36" s="326"/>
      <c r="BP36" s="326"/>
      <c r="BQ36" s="326"/>
      <c r="BR36" s="326"/>
      <c r="BS36" s="326"/>
      <c r="BT36" s="326"/>
      <c r="BU36" s="326"/>
      <c r="BV36" s="326"/>
      <c r="BW36" s="326"/>
      <c r="BX36" s="326"/>
    </row>
    <row r="37">
      <c r="A37" s="323">
        <v>44610.0</v>
      </c>
      <c r="B37" s="324">
        <v>71.0</v>
      </c>
      <c r="C37" s="324"/>
      <c r="D37" s="324">
        <v>3.0</v>
      </c>
      <c r="E37" s="324">
        <v>17.0</v>
      </c>
      <c r="F37" s="324">
        <v>0.0</v>
      </c>
      <c r="G37" s="324">
        <v>13.0</v>
      </c>
      <c r="H37" s="324">
        <v>23.0</v>
      </c>
      <c r="I37" s="324">
        <v>0.0</v>
      </c>
      <c r="J37" s="324">
        <v>15.0</v>
      </c>
      <c r="K37" s="326"/>
      <c r="L37" s="326"/>
      <c r="M37" s="326"/>
      <c r="N37" s="326"/>
      <c r="O37" s="326"/>
      <c r="P37" s="326"/>
      <c r="Q37" s="326"/>
      <c r="R37" s="326"/>
      <c r="S37" s="326"/>
      <c r="T37" s="326"/>
      <c r="U37" s="326"/>
      <c r="V37" s="326"/>
      <c r="W37" s="326"/>
      <c r="X37" s="327"/>
      <c r="Y37" s="326"/>
      <c r="Z37" s="326"/>
      <c r="AA37" s="326"/>
      <c r="AB37" s="326"/>
      <c r="AC37" s="326"/>
      <c r="AD37" s="326"/>
      <c r="AE37" s="326"/>
      <c r="AF37" s="326"/>
      <c r="AG37" s="326"/>
      <c r="AH37" s="326"/>
      <c r="AI37" s="326"/>
      <c r="AJ37" s="326"/>
      <c r="AK37" s="326"/>
      <c r="AL37" s="326"/>
      <c r="AM37" s="326"/>
      <c r="AN37" s="326"/>
      <c r="AO37" s="326"/>
      <c r="AP37" s="326"/>
      <c r="AQ37" s="326"/>
      <c r="AR37" s="326"/>
      <c r="AS37" s="326"/>
      <c r="AT37" s="326"/>
      <c r="AU37" s="326"/>
      <c r="AV37" s="326"/>
      <c r="AW37" s="326"/>
      <c r="AX37" s="326"/>
      <c r="AY37" s="326"/>
      <c r="AZ37" s="326"/>
      <c r="BA37" s="326"/>
      <c r="BB37" s="326"/>
      <c r="BC37" s="326"/>
      <c r="BD37" s="326"/>
      <c r="BE37" s="326"/>
      <c r="BF37" s="326"/>
      <c r="BG37" s="326"/>
      <c r="BH37" s="326"/>
      <c r="BI37" s="326"/>
      <c r="BJ37" s="326"/>
      <c r="BK37" s="326"/>
      <c r="BL37" s="326"/>
      <c r="BM37" s="326"/>
      <c r="BN37" s="326"/>
      <c r="BO37" s="326"/>
      <c r="BP37" s="326"/>
      <c r="BQ37" s="326"/>
      <c r="BR37" s="326"/>
      <c r="BS37" s="326"/>
      <c r="BT37" s="326"/>
      <c r="BU37" s="326"/>
      <c r="BV37" s="326"/>
      <c r="BW37" s="326"/>
      <c r="BX37" s="326"/>
    </row>
    <row r="38">
      <c r="A38" s="323">
        <v>44613.0</v>
      </c>
      <c r="B38" s="324">
        <v>65.0</v>
      </c>
      <c r="C38" s="324"/>
      <c r="D38" s="324">
        <v>1.0</v>
      </c>
      <c r="E38" s="324">
        <v>8.0</v>
      </c>
      <c r="F38" s="324">
        <v>4.0</v>
      </c>
      <c r="G38" s="324">
        <v>11.0</v>
      </c>
      <c r="H38" s="324">
        <v>16.0</v>
      </c>
      <c r="I38" s="324">
        <v>10.0</v>
      </c>
      <c r="J38" s="324">
        <v>15.0</v>
      </c>
      <c r="K38" s="326"/>
      <c r="L38" s="326"/>
      <c r="M38" s="326"/>
      <c r="N38" s="326"/>
      <c r="O38" s="326"/>
      <c r="P38" s="326"/>
      <c r="Q38" s="326"/>
      <c r="R38" s="326"/>
      <c r="S38" s="326"/>
      <c r="T38" s="326"/>
      <c r="U38" s="326"/>
      <c r="V38" s="326"/>
      <c r="W38" s="326"/>
      <c r="X38" s="327"/>
      <c r="Y38" s="326"/>
      <c r="Z38" s="326"/>
      <c r="AA38" s="326"/>
      <c r="AB38" s="326"/>
      <c r="AC38" s="326"/>
      <c r="AD38" s="326"/>
      <c r="AE38" s="326"/>
      <c r="AF38" s="326"/>
      <c r="AG38" s="326"/>
      <c r="AH38" s="326"/>
      <c r="AI38" s="326"/>
      <c r="AJ38" s="326"/>
      <c r="AK38" s="326"/>
      <c r="AL38" s="326"/>
      <c r="AM38" s="326"/>
      <c r="AN38" s="326"/>
      <c r="AO38" s="326"/>
      <c r="AP38" s="326"/>
      <c r="AQ38" s="326"/>
      <c r="AR38" s="326"/>
      <c r="AS38" s="326"/>
      <c r="AT38" s="326"/>
      <c r="AU38" s="326"/>
      <c r="AV38" s="326"/>
      <c r="AW38" s="326"/>
      <c r="AX38" s="326"/>
      <c r="AY38" s="326"/>
      <c r="AZ38" s="326"/>
      <c r="BA38" s="326"/>
      <c r="BB38" s="326"/>
      <c r="BC38" s="326"/>
      <c r="BD38" s="326"/>
      <c r="BE38" s="326"/>
      <c r="BF38" s="326"/>
      <c r="BG38" s="326"/>
      <c r="BH38" s="326"/>
      <c r="BI38" s="326"/>
      <c r="BJ38" s="326"/>
      <c r="BK38" s="326"/>
      <c r="BL38" s="326"/>
      <c r="BM38" s="326"/>
      <c r="BN38" s="326"/>
      <c r="BO38" s="326"/>
      <c r="BP38" s="326"/>
      <c r="BQ38" s="326"/>
      <c r="BR38" s="326"/>
      <c r="BS38" s="326"/>
      <c r="BT38" s="326"/>
      <c r="BU38" s="326"/>
      <c r="BV38" s="326"/>
      <c r="BW38" s="326"/>
      <c r="BX38" s="326"/>
    </row>
    <row r="39">
      <c r="A39" s="323">
        <v>44614.0</v>
      </c>
      <c r="B39" s="324">
        <v>52.0</v>
      </c>
      <c r="C39" s="324"/>
      <c r="D39" s="324">
        <v>2.0</v>
      </c>
      <c r="E39" s="324">
        <v>6.0</v>
      </c>
      <c r="F39" s="324">
        <v>4.0</v>
      </c>
      <c r="G39" s="324">
        <v>12.0</v>
      </c>
      <c r="H39" s="324">
        <v>8.0</v>
      </c>
      <c r="I39" s="324">
        <v>11.0</v>
      </c>
      <c r="J39" s="324">
        <v>9.0</v>
      </c>
      <c r="K39" s="326"/>
      <c r="L39" s="326"/>
      <c r="M39" s="326"/>
      <c r="N39" s="326"/>
      <c r="O39" s="326"/>
      <c r="P39" s="326"/>
      <c r="Q39" s="326"/>
      <c r="R39" s="326"/>
      <c r="S39" s="326"/>
      <c r="T39" s="326"/>
      <c r="U39" s="326"/>
      <c r="V39" s="326"/>
      <c r="W39" s="326"/>
      <c r="X39" s="327"/>
      <c r="Y39" s="326"/>
      <c r="Z39" s="326"/>
      <c r="AA39" s="326"/>
      <c r="AB39" s="326"/>
      <c r="AC39" s="326"/>
      <c r="AD39" s="326"/>
      <c r="AE39" s="326"/>
      <c r="AF39" s="326"/>
      <c r="AG39" s="326"/>
      <c r="AH39" s="326"/>
      <c r="AI39" s="326"/>
      <c r="AJ39" s="326"/>
      <c r="AK39" s="326"/>
      <c r="AL39" s="326"/>
      <c r="AM39" s="326"/>
      <c r="AN39" s="326"/>
      <c r="AO39" s="326"/>
      <c r="AP39" s="326"/>
      <c r="AQ39" s="326"/>
      <c r="AR39" s="326"/>
      <c r="AS39" s="326"/>
      <c r="AT39" s="326"/>
      <c r="AU39" s="326"/>
      <c r="AV39" s="326"/>
      <c r="AW39" s="326"/>
      <c r="AX39" s="326"/>
      <c r="AY39" s="326"/>
      <c r="AZ39" s="326"/>
      <c r="BA39" s="326"/>
      <c r="BB39" s="326"/>
      <c r="BC39" s="326"/>
      <c r="BD39" s="326"/>
      <c r="BE39" s="326"/>
      <c r="BF39" s="326"/>
      <c r="BG39" s="326"/>
      <c r="BH39" s="326"/>
      <c r="BI39" s="326"/>
      <c r="BJ39" s="326"/>
      <c r="BK39" s="326"/>
      <c r="BL39" s="326"/>
      <c r="BM39" s="326"/>
      <c r="BN39" s="326"/>
      <c r="BO39" s="326"/>
      <c r="BP39" s="326"/>
      <c r="BQ39" s="326"/>
      <c r="BR39" s="326"/>
      <c r="BS39" s="326"/>
      <c r="BT39" s="326"/>
      <c r="BU39" s="326"/>
      <c r="BV39" s="326"/>
      <c r="BW39" s="326"/>
      <c r="BX39" s="326"/>
    </row>
    <row r="40">
      <c r="A40" s="323">
        <v>44615.0</v>
      </c>
      <c r="B40" s="324">
        <v>57.0</v>
      </c>
      <c r="C40" s="324"/>
      <c r="D40" s="324">
        <v>0.0</v>
      </c>
      <c r="E40" s="324">
        <v>10.0</v>
      </c>
      <c r="F40" s="324">
        <v>3.0</v>
      </c>
      <c r="G40" s="324">
        <v>10.0</v>
      </c>
      <c r="H40" s="324">
        <v>15.0</v>
      </c>
      <c r="I40" s="324">
        <v>6.0</v>
      </c>
      <c r="J40" s="324">
        <v>13.0</v>
      </c>
      <c r="K40" s="326"/>
      <c r="L40" s="326"/>
      <c r="M40" s="326"/>
      <c r="N40" s="326"/>
      <c r="O40" s="326"/>
      <c r="P40" s="326"/>
      <c r="Q40" s="326"/>
      <c r="R40" s="326"/>
      <c r="S40" s="326"/>
      <c r="T40" s="328"/>
      <c r="U40" s="326"/>
      <c r="V40" s="326"/>
      <c r="W40" s="326"/>
      <c r="X40" s="327"/>
      <c r="Y40" s="326"/>
      <c r="Z40" s="326"/>
      <c r="AA40" s="326"/>
      <c r="AB40" s="326"/>
      <c r="AC40" s="326"/>
      <c r="AD40" s="326"/>
      <c r="AE40" s="326"/>
      <c r="AF40" s="326"/>
      <c r="AG40" s="326"/>
      <c r="AH40" s="326"/>
      <c r="AI40" s="326"/>
      <c r="AJ40" s="326"/>
      <c r="AK40" s="326"/>
      <c r="AL40" s="326"/>
      <c r="AM40" s="326"/>
      <c r="AN40" s="326"/>
      <c r="AO40" s="326"/>
      <c r="AP40" s="326"/>
      <c r="AQ40" s="326"/>
      <c r="AR40" s="326"/>
      <c r="AS40" s="326"/>
      <c r="AT40" s="326"/>
      <c r="AU40" s="326"/>
      <c r="AV40" s="326"/>
      <c r="AW40" s="326"/>
      <c r="AX40" s="326"/>
      <c r="AY40" s="326"/>
      <c r="AZ40" s="326"/>
      <c r="BA40" s="326"/>
      <c r="BB40" s="326"/>
      <c r="BC40" s="326"/>
      <c r="BD40" s="326"/>
      <c r="BE40" s="326"/>
      <c r="BF40" s="326"/>
      <c r="BG40" s="326"/>
      <c r="BH40" s="326"/>
      <c r="BI40" s="326"/>
      <c r="BJ40" s="326"/>
      <c r="BK40" s="326"/>
      <c r="BL40" s="326"/>
      <c r="BM40" s="326"/>
      <c r="BN40" s="326"/>
      <c r="BO40" s="326"/>
      <c r="BP40" s="326"/>
      <c r="BQ40" s="326"/>
      <c r="BR40" s="326"/>
      <c r="BS40" s="326"/>
      <c r="BT40" s="326"/>
      <c r="BU40" s="326"/>
      <c r="BV40" s="326"/>
      <c r="BW40" s="326"/>
      <c r="BX40" s="326"/>
    </row>
    <row r="41">
      <c r="A41" s="323">
        <v>44616.0</v>
      </c>
      <c r="B41" s="324">
        <v>51.0</v>
      </c>
      <c r="C41" s="324"/>
      <c r="D41" s="324">
        <v>0.0</v>
      </c>
      <c r="E41" s="324">
        <v>8.0</v>
      </c>
      <c r="F41" s="324">
        <v>6.0</v>
      </c>
      <c r="G41" s="324">
        <v>6.0</v>
      </c>
      <c r="H41" s="324">
        <v>14.0</v>
      </c>
      <c r="I41" s="324">
        <v>1.0</v>
      </c>
      <c r="J41" s="324">
        <v>16.0</v>
      </c>
      <c r="K41" s="326"/>
      <c r="L41" s="326"/>
      <c r="M41" s="326"/>
      <c r="N41" s="326"/>
      <c r="O41" s="326"/>
      <c r="P41" s="326"/>
      <c r="Q41" s="326"/>
      <c r="R41" s="326"/>
      <c r="S41" s="326"/>
      <c r="T41" s="326"/>
      <c r="U41" s="326"/>
      <c r="V41" s="326"/>
      <c r="W41" s="326"/>
      <c r="X41" s="327"/>
      <c r="Y41" s="326"/>
      <c r="Z41" s="326"/>
      <c r="AA41" s="326"/>
      <c r="AB41" s="326"/>
      <c r="AC41" s="326"/>
      <c r="AD41" s="326"/>
      <c r="AE41" s="326"/>
      <c r="AF41" s="326"/>
      <c r="AG41" s="326"/>
      <c r="AH41" s="326"/>
      <c r="AI41" s="326"/>
      <c r="AJ41" s="326"/>
      <c r="AK41" s="326"/>
      <c r="AL41" s="326"/>
      <c r="AM41" s="326"/>
      <c r="AN41" s="326"/>
      <c r="AO41" s="326"/>
      <c r="AP41" s="326"/>
      <c r="AQ41" s="326"/>
      <c r="AR41" s="326"/>
      <c r="AS41" s="326"/>
      <c r="AT41" s="326"/>
      <c r="AU41" s="326"/>
      <c r="AV41" s="326"/>
      <c r="AW41" s="326"/>
      <c r="AX41" s="326"/>
      <c r="AY41" s="326"/>
      <c r="AZ41" s="326"/>
      <c r="BA41" s="326"/>
      <c r="BB41" s="326"/>
      <c r="BC41" s="326"/>
      <c r="BD41" s="326"/>
      <c r="BE41" s="326"/>
      <c r="BF41" s="326"/>
      <c r="BG41" s="326"/>
      <c r="BH41" s="326"/>
      <c r="BI41" s="326"/>
      <c r="BJ41" s="326"/>
      <c r="BK41" s="326"/>
      <c r="BL41" s="326"/>
      <c r="BM41" s="326"/>
      <c r="BN41" s="326"/>
      <c r="BO41" s="326"/>
      <c r="BP41" s="326"/>
      <c r="BQ41" s="326"/>
      <c r="BR41" s="326"/>
      <c r="BS41" s="326"/>
      <c r="BT41" s="326"/>
      <c r="BU41" s="326"/>
      <c r="BV41" s="326"/>
      <c r="BW41" s="326"/>
      <c r="BX41" s="326"/>
    </row>
    <row r="42">
      <c r="A42" s="323">
        <v>44617.0</v>
      </c>
      <c r="B42" s="324">
        <v>26.0</v>
      </c>
      <c r="C42" s="324"/>
      <c r="D42" s="324">
        <v>0.0</v>
      </c>
      <c r="E42" s="324">
        <v>9.0</v>
      </c>
      <c r="F42" s="324">
        <v>0.0</v>
      </c>
      <c r="G42" s="324">
        <v>7.0</v>
      </c>
      <c r="H42" s="324">
        <v>6.0</v>
      </c>
      <c r="I42" s="324">
        <v>0.0</v>
      </c>
      <c r="J42" s="324">
        <v>4.0</v>
      </c>
      <c r="K42" s="326"/>
      <c r="L42" s="326"/>
      <c r="M42" s="326"/>
      <c r="N42" s="326"/>
      <c r="O42" s="326"/>
      <c r="P42" s="326"/>
      <c r="Q42" s="326"/>
      <c r="R42" s="326"/>
      <c r="S42" s="326"/>
      <c r="T42" s="326"/>
      <c r="U42" s="326"/>
      <c r="V42" s="326"/>
      <c r="W42" s="326"/>
      <c r="X42" s="327"/>
      <c r="Y42" s="326"/>
      <c r="Z42" s="326"/>
      <c r="AA42" s="326"/>
      <c r="AB42" s="326"/>
      <c r="AC42" s="326"/>
      <c r="AD42" s="326"/>
      <c r="AE42" s="326"/>
      <c r="AF42" s="326"/>
      <c r="AG42" s="326"/>
      <c r="AH42" s="326"/>
      <c r="AI42" s="326"/>
      <c r="AJ42" s="326"/>
      <c r="AK42" s="326"/>
      <c r="AL42" s="326"/>
      <c r="AM42" s="326"/>
      <c r="AN42" s="326"/>
      <c r="AO42" s="326"/>
      <c r="AP42" s="326"/>
      <c r="AQ42" s="326"/>
      <c r="AR42" s="326"/>
      <c r="AS42" s="326"/>
      <c r="AT42" s="326"/>
      <c r="AU42" s="326"/>
      <c r="AV42" s="326"/>
      <c r="AW42" s="326"/>
      <c r="AX42" s="326"/>
      <c r="AY42" s="326"/>
      <c r="AZ42" s="326"/>
      <c r="BA42" s="326"/>
      <c r="BB42" s="326"/>
      <c r="BC42" s="326"/>
      <c r="BD42" s="326"/>
      <c r="BE42" s="326"/>
      <c r="BF42" s="326"/>
      <c r="BG42" s="326"/>
      <c r="BH42" s="326"/>
      <c r="BI42" s="326"/>
      <c r="BJ42" s="326"/>
      <c r="BK42" s="326"/>
      <c r="BL42" s="326"/>
      <c r="BM42" s="326"/>
      <c r="BN42" s="326"/>
      <c r="BO42" s="326"/>
      <c r="BP42" s="326"/>
      <c r="BQ42" s="326"/>
      <c r="BR42" s="326"/>
      <c r="BS42" s="326"/>
      <c r="BT42" s="326"/>
      <c r="BU42" s="326"/>
      <c r="BV42" s="326"/>
      <c r="BW42" s="326"/>
      <c r="BX42" s="326"/>
    </row>
    <row r="43">
      <c r="A43" s="323">
        <v>44620.0</v>
      </c>
      <c r="B43" s="324">
        <v>40.0</v>
      </c>
      <c r="C43" s="324"/>
      <c r="D43" s="324">
        <v>1.0</v>
      </c>
      <c r="E43" s="324">
        <v>7.0</v>
      </c>
      <c r="F43" s="324">
        <v>3.0</v>
      </c>
      <c r="G43" s="324">
        <v>8.0</v>
      </c>
      <c r="H43" s="324">
        <v>4.0</v>
      </c>
      <c r="I43" s="324">
        <v>10.0</v>
      </c>
      <c r="J43" s="324">
        <v>7.0</v>
      </c>
      <c r="K43" s="326"/>
      <c r="L43" s="326"/>
      <c r="M43" s="326"/>
      <c r="N43" s="326"/>
      <c r="O43" s="326"/>
      <c r="P43" s="326"/>
      <c r="Q43" s="326"/>
      <c r="R43" s="326"/>
      <c r="S43" s="326"/>
      <c r="T43" s="326"/>
      <c r="U43" s="326"/>
      <c r="V43" s="326"/>
      <c r="W43" s="326"/>
      <c r="X43" s="327"/>
      <c r="Y43" s="326"/>
      <c r="Z43" s="326"/>
      <c r="AA43" s="326"/>
      <c r="AB43" s="326"/>
      <c r="AC43" s="326"/>
      <c r="AD43" s="326"/>
      <c r="AE43" s="326"/>
      <c r="AF43" s="326"/>
      <c r="AG43" s="326"/>
      <c r="AH43" s="326"/>
      <c r="AI43" s="326"/>
      <c r="AJ43" s="326"/>
      <c r="AK43" s="326"/>
      <c r="AL43" s="326"/>
      <c r="AM43" s="326"/>
      <c r="AN43" s="326"/>
      <c r="AO43" s="326"/>
      <c r="AP43" s="326"/>
      <c r="AQ43" s="326"/>
      <c r="AR43" s="326"/>
      <c r="AS43" s="326"/>
      <c r="AT43" s="326"/>
      <c r="AU43" s="326"/>
      <c r="AV43" s="326"/>
      <c r="AW43" s="326"/>
      <c r="AX43" s="326"/>
      <c r="AY43" s="326"/>
      <c r="AZ43" s="326"/>
      <c r="BA43" s="326"/>
      <c r="BB43" s="326"/>
      <c r="BC43" s="326"/>
      <c r="BD43" s="326"/>
      <c r="BE43" s="326"/>
      <c r="BF43" s="326"/>
      <c r="BG43" s="326"/>
      <c r="BH43" s="326"/>
      <c r="BI43" s="326"/>
      <c r="BJ43" s="326"/>
      <c r="BK43" s="326"/>
      <c r="BL43" s="326"/>
      <c r="BM43" s="326"/>
      <c r="BN43" s="326"/>
      <c r="BO43" s="326"/>
      <c r="BP43" s="326"/>
      <c r="BQ43" s="326"/>
      <c r="BR43" s="326"/>
      <c r="BS43" s="326"/>
      <c r="BT43" s="326"/>
      <c r="BU43" s="326"/>
      <c r="BV43" s="326"/>
      <c r="BW43" s="326"/>
      <c r="BX43" s="326"/>
    </row>
    <row r="44">
      <c r="A44" s="320"/>
      <c r="B44" s="325"/>
      <c r="C44" s="324"/>
      <c r="D44" s="325"/>
      <c r="E44" s="325"/>
      <c r="F44" s="325"/>
      <c r="G44" s="325"/>
      <c r="H44" s="325"/>
      <c r="I44" s="325"/>
      <c r="J44" s="325"/>
      <c r="K44" s="329"/>
      <c r="L44" s="329"/>
      <c r="M44" s="329"/>
      <c r="N44" s="329"/>
      <c r="O44" s="329"/>
      <c r="P44" s="329"/>
      <c r="Q44" s="329"/>
      <c r="R44" s="329"/>
      <c r="S44" s="329"/>
      <c r="T44" s="329"/>
      <c r="U44" s="329"/>
      <c r="V44" s="329"/>
      <c r="W44" s="329"/>
      <c r="X44" s="330"/>
      <c r="Y44" s="329"/>
      <c r="Z44" s="329"/>
      <c r="AA44" s="329"/>
      <c r="AB44" s="329"/>
      <c r="AC44" s="329"/>
      <c r="AD44" s="329"/>
      <c r="AE44" s="329"/>
      <c r="AF44" s="329"/>
      <c r="AG44" s="329"/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BT44" s="329"/>
      <c r="BU44" s="329"/>
      <c r="BV44" s="329"/>
      <c r="BW44" s="329"/>
      <c r="BX44" s="329"/>
    </row>
    <row r="45">
      <c r="A45" s="320" t="s">
        <v>8755</v>
      </c>
      <c r="B45" s="324">
        <f>AVERAGE(B24:B44)</f>
        <v>50.7</v>
      </c>
      <c r="C45" s="324"/>
      <c r="D45" s="324">
        <f t="shared" ref="D45:E45" si="1">AVERAGE(D24:D44)</f>
        <v>1.25</v>
      </c>
      <c r="E45" s="324">
        <f t="shared" si="1"/>
        <v>10</v>
      </c>
      <c r="F45" s="324">
        <f t="shared" ref="F45:J45" si="2">AVERAGE(F24:F43)</f>
        <v>2.85</v>
      </c>
      <c r="G45" s="324">
        <f t="shared" si="2"/>
        <v>6.7</v>
      </c>
      <c r="H45" s="324">
        <f t="shared" si="2"/>
        <v>14.1</v>
      </c>
      <c r="I45" s="324">
        <f t="shared" si="2"/>
        <v>5.5</v>
      </c>
      <c r="J45" s="324">
        <f t="shared" si="2"/>
        <v>10.3</v>
      </c>
      <c r="K45" s="326"/>
      <c r="L45" s="329"/>
      <c r="M45" s="329"/>
      <c r="N45" s="329"/>
      <c r="O45" s="326"/>
      <c r="P45" s="326"/>
      <c r="Q45" s="326"/>
      <c r="R45" s="326"/>
      <c r="S45" s="326"/>
      <c r="T45" s="326"/>
      <c r="U45" s="326"/>
      <c r="V45" s="326"/>
      <c r="W45" s="326"/>
      <c r="X45" s="327"/>
      <c r="Y45" s="326"/>
      <c r="Z45" s="326"/>
      <c r="AA45" s="326"/>
      <c r="AB45" s="326"/>
      <c r="AC45" s="326"/>
      <c r="AD45" s="326"/>
      <c r="AE45" s="326"/>
      <c r="AF45" s="326"/>
      <c r="AG45" s="326"/>
      <c r="AH45" s="326"/>
      <c r="AI45" s="326"/>
      <c r="AJ45" s="326"/>
      <c r="AK45" s="326"/>
      <c r="AL45" s="326"/>
      <c r="AM45" s="326"/>
      <c r="AN45" s="326"/>
      <c r="AO45" s="326"/>
      <c r="AP45" s="326"/>
      <c r="AQ45" s="326"/>
      <c r="AR45" s="326"/>
      <c r="AS45" s="326"/>
      <c r="AT45" s="326"/>
      <c r="AU45" s="326"/>
      <c r="AV45" s="326"/>
      <c r="AW45" s="326"/>
      <c r="AX45" s="326"/>
      <c r="AY45" s="326"/>
      <c r="AZ45" s="326"/>
      <c r="BA45" s="326"/>
      <c r="BB45" s="326"/>
      <c r="BC45" s="326"/>
      <c r="BD45" s="326"/>
      <c r="BE45" s="326"/>
      <c r="BF45" s="326"/>
      <c r="BG45" s="326"/>
      <c r="BH45" s="326"/>
      <c r="BI45" s="326"/>
      <c r="BJ45" s="326"/>
      <c r="BK45" s="326"/>
      <c r="BL45" s="326"/>
      <c r="BM45" s="326"/>
      <c r="BN45" s="326"/>
      <c r="BO45" s="326"/>
      <c r="BP45" s="326"/>
      <c r="BQ45" s="326"/>
      <c r="BR45" s="326"/>
      <c r="BS45" s="326"/>
      <c r="BT45" s="326"/>
      <c r="BU45" s="326"/>
      <c r="BV45" s="326"/>
      <c r="BW45" s="326"/>
      <c r="BX45" s="326"/>
    </row>
    <row r="46">
      <c r="A46" s="320" t="s">
        <v>8754</v>
      </c>
      <c r="B46" s="324">
        <v>1014.0</v>
      </c>
      <c r="C46" s="325">
        <v>-2.0</v>
      </c>
      <c r="D46" s="324">
        <v>25.0</v>
      </c>
      <c r="E46" s="324">
        <v>200.0</v>
      </c>
      <c r="F46" s="324">
        <v>57.0</v>
      </c>
      <c r="G46" s="324">
        <v>134.0</v>
      </c>
      <c r="H46" s="324">
        <v>282.0</v>
      </c>
      <c r="I46" s="324">
        <v>110.0</v>
      </c>
      <c r="J46" s="324">
        <v>206.0</v>
      </c>
      <c r="K46" s="326"/>
      <c r="L46" s="326"/>
      <c r="M46" s="326"/>
      <c r="N46" s="326"/>
      <c r="O46" s="326"/>
      <c r="P46" s="326"/>
      <c r="Q46" s="326"/>
      <c r="R46" s="326"/>
      <c r="S46" s="329"/>
      <c r="T46" s="331"/>
      <c r="U46" s="326"/>
      <c r="V46" s="326"/>
      <c r="W46" s="326"/>
      <c r="X46" s="327"/>
      <c r="Y46" s="326"/>
      <c r="Z46" s="326"/>
      <c r="AA46" s="326"/>
      <c r="AB46" s="326"/>
      <c r="AC46" s="326"/>
      <c r="AD46" s="326"/>
      <c r="AE46" s="326"/>
      <c r="AF46" s="326"/>
      <c r="AG46" s="326"/>
      <c r="AH46" s="326"/>
      <c r="AI46" s="326"/>
      <c r="AJ46" s="326"/>
      <c r="AK46" s="326"/>
      <c r="AL46" s="326"/>
      <c r="AM46" s="326"/>
      <c r="AN46" s="326"/>
      <c r="AO46" s="326"/>
      <c r="AP46" s="326"/>
      <c r="AQ46" s="326"/>
      <c r="AR46" s="326"/>
      <c r="AS46" s="326"/>
      <c r="AT46" s="326"/>
      <c r="AU46" s="326"/>
      <c r="AV46" s="326"/>
      <c r="AW46" s="326"/>
      <c r="AX46" s="326"/>
      <c r="AY46" s="326"/>
      <c r="AZ46" s="326"/>
      <c r="BA46" s="326"/>
      <c r="BB46" s="326"/>
      <c r="BC46" s="326"/>
      <c r="BD46" s="326"/>
      <c r="BE46" s="326"/>
      <c r="BF46" s="326"/>
      <c r="BG46" s="326"/>
      <c r="BH46" s="326"/>
      <c r="BI46" s="326"/>
      <c r="BJ46" s="326"/>
      <c r="BK46" s="326"/>
      <c r="BL46" s="326"/>
      <c r="BM46" s="326"/>
      <c r="BN46" s="326"/>
      <c r="BO46" s="326"/>
      <c r="BP46" s="326"/>
      <c r="BQ46" s="326"/>
      <c r="BR46" s="326"/>
      <c r="BS46" s="326"/>
      <c r="BT46" s="326"/>
      <c r="BU46" s="326"/>
      <c r="BV46" s="326"/>
      <c r="BW46" s="326"/>
      <c r="BX46" s="326"/>
    </row>
    <row r="47">
      <c r="A47" s="308"/>
      <c r="B47" s="308"/>
      <c r="C47" s="308"/>
      <c r="D47" s="308"/>
      <c r="E47" s="308"/>
      <c r="F47" s="308"/>
      <c r="G47" s="308"/>
      <c r="H47" s="308"/>
      <c r="I47" s="308"/>
      <c r="J47" s="308"/>
      <c r="K47" s="308"/>
      <c r="L47" s="308"/>
      <c r="M47" s="308"/>
      <c r="N47" s="308"/>
      <c r="O47" s="308"/>
      <c r="P47" s="308"/>
      <c r="Q47" s="308"/>
      <c r="R47" s="308"/>
      <c r="S47" s="308"/>
      <c r="T47" s="308"/>
      <c r="U47" s="308"/>
      <c r="V47" s="308"/>
      <c r="W47" s="308"/>
      <c r="X47" s="309"/>
      <c r="Y47" s="308"/>
      <c r="Z47" s="308"/>
      <c r="AA47" s="308"/>
      <c r="AB47" s="308"/>
      <c r="AC47" s="308"/>
      <c r="AD47" s="308"/>
      <c r="AE47" s="308"/>
      <c r="AF47" s="308"/>
      <c r="AG47" s="308"/>
      <c r="AH47" s="308"/>
      <c r="AI47" s="308"/>
      <c r="AJ47" s="308"/>
      <c r="AK47" s="308"/>
      <c r="AL47" s="308"/>
      <c r="AM47" s="308"/>
      <c r="AN47" s="308"/>
      <c r="AO47" s="308"/>
      <c r="AP47" s="308"/>
      <c r="AQ47" s="308"/>
      <c r="AR47" s="308"/>
      <c r="AS47" s="308"/>
      <c r="AT47" s="308"/>
      <c r="AU47" s="308"/>
      <c r="AV47" s="308"/>
      <c r="AW47" s="308"/>
      <c r="AX47" s="308"/>
      <c r="AY47" s="308"/>
      <c r="AZ47" s="308"/>
      <c r="BA47" s="308"/>
      <c r="BB47" s="308"/>
      <c r="BC47" s="308"/>
      <c r="BD47" s="308"/>
      <c r="BE47" s="308"/>
      <c r="BF47" s="308"/>
      <c r="BG47" s="308"/>
      <c r="BH47" s="308"/>
      <c r="BI47" s="308"/>
      <c r="BJ47" s="308"/>
      <c r="BK47" s="308"/>
      <c r="BL47" s="308"/>
      <c r="BM47" s="308"/>
      <c r="BN47" s="308"/>
      <c r="BO47" s="308"/>
      <c r="BP47" s="308"/>
      <c r="BQ47" s="308"/>
      <c r="BR47" s="308"/>
      <c r="BS47" s="308"/>
      <c r="BT47" s="308"/>
      <c r="BU47" s="308"/>
      <c r="BV47" s="308"/>
      <c r="BW47" s="308"/>
      <c r="BX47" s="308"/>
    </row>
    <row r="48">
      <c r="A48" s="308"/>
      <c r="B48" s="308"/>
      <c r="C48" s="308"/>
      <c r="D48" s="308"/>
      <c r="E48" s="308"/>
      <c r="F48" s="308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95"/>
      <c r="W48" s="295"/>
      <c r="X48" s="319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295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295"/>
      <c r="BV48" s="295"/>
      <c r="BW48" s="295"/>
      <c r="BX48" s="295"/>
    </row>
    <row r="49">
      <c r="A49" s="308"/>
      <c r="B49" s="308"/>
      <c r="C49" s="308"/>
      <c r="D49" s="308"/>
      <c r="E49" s="308"/>
      <c r="F49" s="308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295"/>
      <c r="T49" s="295"/>
      <c r="U49" s="295"/>
      <c r="V49" s="295"/>
      <c r="W49" s="295"/>
      <c r="X49" s="319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295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295"/>
      <c r="BV49" s="295"/>
      <c r="BW49" s="295"/>
      <c r="BX49" s="295"/>
    </row>
    <row r="50">
      <c r="A50" s="308"/>
      <c r="B50" s="308"/>
      <c r="C50" s="308"/>
      <c r="D50" s="308"/>
      <c r="E50" s="308"/>
      <c r="F50" s="308"/>
      <c r="G50" s="295"/>
      <c r="H50" s="295"/>
      <c r="I50" s="295"/>
      <c r="J50" s="295"/>
      <c r="K50" s="295"/>
      <c r="L50" s="295"/>
      <c r="M50" s="295"/>
      <c r="N50" s="295"/>
      <c r="O50" s="295"/>
      <c r="P50" s="295"/>
      <c r="Q50" s="295"/>
      <c r="R50" s="295"/>
      <c r="S50" s="295"/>
      <c r="T50" s="295"/>
      <c r="U50" s="295"/>
      <c r="V50" s="295"/>
      <c r="W50" s="295"/>
      <c r="X50" s="319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295"/>
      <c r="AK50" s="295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5"/>
      <c r="AW50" s="295"/>
      <c r="AX50" s="295"/>
      <c r="AY50" s="295"/>
      <c r="AZ50" s="295"/>
      <c r="BA50" s="295"/>
      <c r="BB50" s="295"/>
      <c r="BC50" s="295"/>
      <c r="BD50" s="295"/>
      <c r="BE50" s="295"/>
      <c r="BF50" s="295"/>
      <c r="BG50" s="295"/>
      <c r="BH50" s="295"/>
      <c r="BI50" s="295"/>
      <c r="BJ50" s="295"/>
      <c r="BK50" s="295"/>
      <c r="BL50" s="295"/>
      <c r="BM50" s="295"/>
      <c r="BN50" s="295"/>
      <c r="BO50" s="295"/>
      <c r="BP50" s="295"/>
      <c r="BQ50" s="295"/>
      <c r="BR50" s="295"/>
      <c r="BS50" s="295"/>
      <c r="BT50" s="295"/>
      <c r="BU50" s="295"/>
      <c r="BV50" s="295"/>
      <c r="BW50" s="295"/>
      <c r="BX50" s="295"/>
    </row>
    <row r="51">
      <c r="A51" s="308"/>
      <c r="B51" s="308"/>
      <c r="C51" s="308"/>
      <c r="D51" s="308"/>
      <c r="E51" s="308"/>
      <c r="F51" s="308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5"/>
      <c r="V51" s="295"/>
      <c r="W51" s="295"/>
      <c r="X51" s="319"/>
      <c r="Y51" s="295"/>
      <c r="Z51" s="295"/>
      <c r="AA51" s="295"/>
      <c r="AB51" s="295"/>
      <c r="AC51" s="295"/>
      <c r="AD51" s="295"/>
      <c r="AE51" s="295"/>
      <c r="AF51" s="295"/>
      <c r="AG51" s="295"/>
      <c r="AH51" s="295"/>
      <c r="AI51" s="295"/>
      <c r="AJ51" s="295"/>
      <c r="AK51" s="295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5"/>
      <c r="AW51" s="295"/>
      <c r="AX51" s="295"/>
      <c r="AY51" s="295"/>
      <c r="AZ51" s="295"/>
      <c r="BA51" s="295"/>
      <c r="BB51" s="295"/>
      <c r="BC51" s="295"/>
      <c r="BD51" s="295"/>
      <c r="BE51" s="295"/>
      <c r="BF51" s="295"/>
      <c r="BG51" s="295"/>
      <c r="BH51" s="295"/>
      <c r="BI51" s="295"/>
      <c r="BJ51" s="295"/>
      <c r="BK51" s="295"/>
      <c r="BL51" s="295"/>
      <c r="BM51" s="295"/>
      <c r="BN51" s="295"/>
      <c r="BO51" s="295"/>
      <c r="BP51" s="295"/>
      <c r="BQ51" s="295"/>
      <c r="BR51" s="295"/>
      <c r="BS51" s="295"/>
      <c r="BT51" s="295"/>
      <c r="BU51" s="295"/>
      <c r="BV51" s="295"/>
      <c r="BW51" s="295"/>
      <c r="BX51" s="295"/>
    </row>
    <row r="52">
      <c r="A52" s="308"/>
      <c r="B52" s="308"/>
      <c r="C52" s="308"/>
      <c r="D52" s="308"/>
      <c r="E52" s="308"/>
      <c r="F52" s="308"/>
      <c r="G52" s="295"/>
      <c r="H52" s="295"/>
      <c r="I52" s="295"/>
      <c r="J52" s="295"/>
      <c r="K52" s="295"/>
      <c r="L52" s="295"/>
      <c r="M52" s="295"/>
      <c r="N52" s="295"/>
      <c r="O52" s="295"/>
      <c r="P52" s="295"/>
      <c r="Q52" s="295"/>
      <c r="R52" s="295"/>
      <c r="S52" s="295"/>
      <c r="T52" s="295"/>
      <c r="U52" s="295"/>
      <c r="V52" s="295"/>
      <c r="W52" s="295"/>
      <c r="X52" s="319"/>
      <c r="Y52" s="295"/>
      <c r="Z52" s="295"/>
      <c r="AA52" s="295"/>
      <c r="AB52" s="295"/>
      <c r="AC52" s="295"/>
      <c r="AD52" s="295"/>
      <c r="AE52" s="295"/>
      <c r="AF52" s="295"/>
      <c r="AG52" s="295"/>
      <c r="AH52" s="295"/>
      <c r="AI52" s="295"/>
      <c r="AJ52" s="295"/>
      <c r="AK52" s="295"/>
      <c r="AL52" s="295"/>
      <c r="AM52" s="295"/>
      <c r="AN52" s="295"/>
      <c r="AO52" s="295"/>
      <c r="AP52" s="295"/>
      <c r="AQ52" s="295"/>
      <c r="AR52" s="295"/>
      <c r="AS52" s="295"/>
      <c r="AT52" s="295"/>
      <c r="AU52" s="295"/>
      <c r="AV52" s="295"/>
      <c r="AW52" s="295"/>
      <c r="AX52" s="295"/>
      <c r="AY52" s="295"/>
      <c r="AZ52" s="295"/>
      <c r="BA52" s="295"/>
      <c r="BB52" s="295"/>
      <c r="BC52" s="295"/>
      <c r="BD52" s="295"/>
      <c r="BE52" s="295"/>
      <c r="BF52" s="295"/>
      <c r="BG52" s="295"/>
      <c r="BH52" s="295"/>
      <c r="BI52" s="295"/>
      <c r="BJ52" s="295"/>
      <c r="BK52" s="295"/>
      <c r="BL52" s="295"/>
      <c r="BM52" s="295"/>
      <c r="BN52" s="295"/>
      <c r="BO52" s="295"/>
      <c r="BP52" s="295"/>
      <c r="BQ52" s="295"/>
      <c r="BR52" s="295"/>
      <c r="BS52" s="295"/>
      <c r="BT52" s="295"/>
      <c r="BU52" s="295"/>
      <c r="BV52" s="295"/>
      <c r="BW52" s="295"/>
      <c r="BX52" s="295"/>
    </row>
    <row r="53">
      <c r="A53" s="308"/>
      <c r="B53" s="308"/>
      <c r="C53" s="308"/>
      <c r="D53" s="308"/>
      <c r="E53" s="308"/>
      <c r="F53" s="308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295"/>
      <c r="T53" s="295"/>
      <c r="U53" s="295"/>
      <c r="V53" s="295"/>
      <c r="W53" s="295"/>
      <c r="X53" s="319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295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295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295"/>
      <c r="BV53" s="295"/>
      <c r="BW53" s="295"/>
      <c r="BX53" s="295"/>
    </row>
    <row r="54">
      <c r="A54" s="308"/>
      <c r="B54" s="308"/>
      <c r="C54" s="308"/>
      <c r="D54" s="308"/>
      <c r="E54" s="308"/>
      <c r="F54" s="308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295"/>
      <c r="T54" s="295"/>
      <c r="U54" s="295"/>
      <c r="V54" s="295"/>
      <c r="W54" s="295"/>
      <c r="X54" s="319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295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295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295"/>
      <c r="BV54" s="295"/>
      <c r="BW54" s="295"/>
      <c r="BX54" s="295"/>
    </row>
    <row r="55">
      <c r="A55" s="308"/>
      <c r="B55" s="308"/>
      <c r="C55" s="308"/>
      <c r="D55" s="308"/>
      <c r="E55" s="308"/>
      <c r="F55" s="308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295"/>
      <c r="T55" s="295"/>
      <c r="U55" s="295"/>
      <c r="V55" s="295"/>
      <c r="W55" s="295"/>
      <c r="X55" s="319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295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295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295"/>
      <c r="BV55" s="295"/>
      <c r="BW55" s="295"/>
      <c r="BX55" s="295"/>
    </row>
    <row r="56">
      <c r="A56" s="308"/>
      <c r="B56" s="308"/>
      <c r="C56" s="308"/>
      <c r="D56" s="308"/>
      <c r="E56" s="308"/>
      <c r="F56" s="308"/>
      <c r="G56" s="295"/>
      <c r="H56" s="295"/>
      <c r="I56" s="295"/>
      <c r="J56" s="295"/>
      <c r="K56" s="295"/>
      <c r="L56" s="295"/>
      <c r="M56" s="295"/>
      <c r="N56" s="295"/>
      <c r="O56" s="295"/>
      <c r="P56" s="295"/>
      <c r="Q56" s="295"/>
      <c r="R56" s="295"/>
      <c r="S56" s="295"/>
      <c r="T56" s="295"/>
      <c r="U56" s="295"/>
      <c r="V56" s="295"/>
      <c r="W56" s="295"/>
      <c r="X56" s="319"/>
      <c r="Y56" s="295"/>
      <c r="Z56" s="295"/>
      <c r="AA56" s="295"/>
      <c r="AB56" s="295"/>
      <c r="AC56" s="295"/>
      <c r="AD56" s="295"/>
      <c r="AE56" s="295"/>
      <c r="AF56" s="295"/>
      <c r="AG56" s="295"/>
      <c r="AH56" s="295"/>
      <c r="AI56" s="295"/>
      <c r="AJ56" s="295"/>
      <c r="AK56" s="295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5"/>
      <c r="AW56" s="295"/>
      <c r="AX56" s="295"/>
      <c r="AY56" s="295"/>
      <c r="AZ56" s="295"/>
      <c r="BA56" s="295"/>
      <c r="BB56" s="295"/>
      <c r="BC56" s="295"/>
      <c r="BD56" s="295"/>
      <c r="BE56" s="295"/>
      <c r="BF56" s="295"/>
      <c r="BG56" s="295"/>
      <c r="BH56" s="295"/>
      <c r="BI56" s="295"/>
      <c r="BJ56" s="295"/>
      <c r="BK56" s="295"/>
      <c r="BL56" s="295"/>
      <c r="BM56" s="295"/>
      <c r="BN56" s="295"/>
      <c r="BO56" s="295"/>
      <c r="BP56" s="295"/>
      <c r="BQ56" s="295"/>
      <c r="BR56" s="295"/>
      <c r="BS56" s="295"/>
      <c r="BT56" s="295"/>
      <c r="BU56" s="295"/>
      <c r="BV56" s="295"/>
      <c r="BW56" s="295"/>
      <c r="BX56" s="295"/>
    </row>
    <row r="57">
      <c r="A57" s="308"/>
      <c r="B57" s="308"/>
      <c r="C57" s="308"/>
      <c r="D57" s="308"/>
      <c r="E57" s="308"/>
      <c r="F57" s="308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319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295"/>
      <c r="AK57" s="295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5"/>
      <c r="AW57" s="295"/>
      <c r="AX57" s="295"/>
      <c r="AY57" s="295"/>
      <c r="AZ57" s="295"/>
      <c r="BA57" s="295"/>
      <c r="BB57" s="295"/>
      <c r="BC57" s="295"/>
      <c r="BD57" s="295"/>
      <c r="BE57" s="295"/>
      <c r="BF57" s="295"/>
      <c r="BG57" s="295"/>
      <c r="BH57" s="295"/>
      <c r="BI57" s="295"/>
      <c r="BJ57" s="295"/>
      <c r="BK57" s="295"/>
      <c r="BL57" s="295"/>
      <c r="BM57" s="295"/>
      <c r="BN57" s="295"/>
      <c r="BO57" s="295"/>
      <c r="BP57" s="295"/>
      <c r="BQ57" s="295"/>
      <c r="BR57" s="295"/>
      <c r="BS57" s="295"/>
      <c r="BT57" s="295"/>
      <c r="BU57" s="295"/>
      <c r="BV57" s="295"/>
      <c r="BW57" s="295"/>
      <c r="BX57" s="295"/>
    </row>
    <row r="58">
      <c r="A58" s="308"/>
      <c r="B58" s="308"/>
      <c r="C58" s="308"/>
      <c r="D58" s="308"/>
      <c r="E58" s="308"/>
      <c r="F58" s="308"/>
      <c r="G58" s="295"/>
      <c r="H58" s="295"/>
      <c r="I58" s="295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95"/>
      <c r="W58" s="295"/>
      <c r="X58" s="319"/>
      <c r="Y58" s="295"/>
      <c r="Z58" s="295"/>
      <c r="AA58" s="295"/>
      <c r="AB58" s="295"/>
      <c r="AC58" s="295"/>
      <c r="AD58" s="295"/>
      <c r="AE58" s="295"/>
      <c r="AF58" s="295"/>
      <c r="AG58" s="295"/>
      <c r="AH58" s="295"/>
      <c r="AI58" s="295"/>
      <c r="AJ58" s="295"/>
      <c r="AK58" s="295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5"/>
      <c r="AW58" s="295"/>
      <c r="AX58" s="295"/>
      <c r="AY58" s="295"/>
      <c r="AZ58" s="295"/>
      <c r="BA58" s="295"/>
      <c r="BB58" s="295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5"/>
      <c r="BN58" s="295"/>
      <c r="BO58" s="295"/>
      <c r="BP58" s="295"/>
      <c r="BQ58" s="295"/>
      <c r="BR58" s="295"/>
      <c r="BS58" s="295"/>
      <c r="BT58" s="295"/>
      <c r="BU58" s="295"/>
      <c r="BV58" s="295"/>
      <c r="BW58" s="295"/>
      <c r="BX58" s="295"/>
    </row>
    <row r="59">
      <c r="A59" s="308"/>
      <c r="B59" s="308"/>
      <c r="C59" s="308"/>
      <c r="D59" s="308"/>
      <c r="E59" s="308"/>
      <c r="F59" s="308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5"/>
      <c r="T59" s="295"/>
      <c r="U59" s="295"/>
      <c r="V59" s="295"/>
      <c r="W59" s="295"/>
      <c r="X59" s="319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295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295"/>
      <c r="BV59" s="295"/>
      <c r="BW59" s="295"/>
      <c r="BX59" s="295"/>
    </row>
    <row r="60">
      <c r="A60" s="308"/>
      <c r="B60" s="308"/>
      <c r="C60" s="308"/>
      <c r="D60" s="308"/>
      <c r="E60" s="308"/>
      <c r="F60" s="308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295"/>
      <c r="T60" s="295"/>
      <c r="U60" s="295"/>
      <c r="V60" s="295"/>
      <c r="W60" s="295"/>
      <c r="X60" s="319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295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295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295"/>
      <c r="BV60" s="295"/>
      <c r="BW60" s="295"/>
      <c r="BX60" s="295"/>
    </row>
    <row r="61">
      <c r="A61" s="308"/>
      <c r="B61" s="308"/>
      <c r="C61" s="308"/>
      <c r="D61" s="308"/>
      <c r="E61" s="308"/>
      <c r="F61" s="308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295"/>
      <c r="T61" s="295"/>
      <c r="U61" s="295"/>
      <c r="V61" s="295"/>
      <c r="W61" s="295"/>
      <c r="X61" s="319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295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295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295"/>
      <c r="BV61" s="295"/>
      <c r="BW61" s="295"/>
      <c r="BX61" s="295"/>
    </row>
    <row r="62">
      <c r="A62" s="308"/>
      <c r="B62" s="308"/>
      <c r="C62" s="308"/>
      <c r="D62" s="308"/>
      <c r="E62" s="308"/>
      <c r="F62" s="308"/>
      <c r="G62" s="295"/>
      <c r="H62" s="295"/>
      <c r="I62" s="295"/>
      <c r="J62" s="295"/>
      <c r="K62" s="295"/>
      <c r="L62" s="295"/>
      <c r="M62" s="295"/>
      <c r="N62" s="295"/>
      <c r="O62" s="295"/>
      <c r="P62" s="295"/>
      <c r="Q62" s="295"/>
      <c r="R62" s="295"/>
      <c r="S62" s="295"/>
      <c r="T62" s="295"/>
      <c r="U62" s="295"/>
      <c r="V62" s="295"/>
      <c r="W62" s="295"/>
      <c r="X62" s="319"/>
      <c r="Y62" s="295"/>
      <c r="Z62" s="295"/>
      <c r="AA62" s="295"/>
      <c r="AB62" s="295"/>
      <c r="AC62" s="295"/>
      <c r="AD62" s="295"/>
      <c r="AE62" s="295"/>
      <c r="AF62" s="295"/>
      <c r="AG62" s="295"/>
      <c r="AH62" s="295"/>
      <c r="AI62" s="295"/>
      <c r="AJ62" s="295"/>
      <c r="AK62" s="295"/>
      <c r="AL62" s="295"/>
      <c r="AM62" s="295"/>
      <c r="AN62" s="295"/>
      <c r="AO62" s="295"/>
      <c r="AP62" s="295"/>
      <c r="AQ62" s="295"/>
      <c r="AR62" s="295"/>
      <c r="AS62" s="295"/>
      <c r="AT62" s="295"/>
      <c r="AU62" s="295"/>
      <c r="AV62" s="295"/>
      <c r="AW62" s="295"/>
      <c r="AX62" s="295"/>
      <c r="AY62" s="295"/>
      <c r="AZ62" s="295"/>
      <c r="BA62" s="295"/>
      <c r="BB62" s="295"/>
      <c r="BC62" s="295"/>
      <c r="BD62" s="295"/>
      <c r="BE62" s="295"/>
      <c r="BF62" s="295"/>
      <c r="BG62" s="295"/>
      <c r="BH62" s="295"/>
      <c r="BI62" s="295"/>
      <c r="BJ62" s="295"/>
      <c r="BK62" s="295"/>
      <c r="BL62" s="295"/>
      <c r="BM62" s="295"/>
      <c r="BN62" s="295"/>
      <c r="BO62" s="295"/>
      <c r="BP62" s="295"/>
      <c r="BQ62" s="295"/>
      <c r="BR62" s="295"/>
      <c r="BS62" s="295"/>
      <c r="BT62" s="295"/>
      <c r="BU62" s="295"/>
      <c r="BV62" s="295"/>
      <c r="BW62" s="295"/>
      <c r="BX62" s="295"/>
    </row>
    <row r="63">
      <c r="A63" s="308"/>
      <c r="B63" s="308"/>
      <c r="C63" s="308"/>
      <c r="D63" s="308"/>
      <c r="E63" s="308"/>
      <c r="F63" s="308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  <c r="W63" s="295"/>
      <c r="X63" s="319"/>
      <c r="Y63" s="295"/>
      <c r="Z63" s="295"/>
      <c r="AA63" s="295"/>
      <c r="AB63" s="295"/>
      <c r="AC63" s="295"/>
      <c r="AD63" s="295"/>
      <c r="AE63" s="295"/>
      <c r="AF63" s="295"/>
      <c r="AG63" s="295"/>
      <c r="AH63" s="295"/>
      <c r="AI63" s="295"/>
      <c r="AJ63" s="295"/>
      <c r="AK63" s="295"/>
      <c r="AL63" s="295"/>
      <c r="AM63" s="295"/>
      <c r="AN63" s="295"/>
      <c r="AO63" s="295"/>
      <c r="AP63" s="295"/>
      <c r="AQ63" s="295"/>
      <c r="AR63" s="295"/>
      <c r="AS63" s="295"/>
      <c r="AT63" s="295"/>
      <c r="AU63" s="295"/>
      <c r="AV63" s="295"/>
      <c r="AW63" s="295"/>
      <c r="AX63" s="295"/>
      <c r="AY63" s="295"/>
      <c r="AZ63" s="295"/>
      <c r="BA63" s="295"/>
      <c r="BB63" s="295"/>
      <c r="BC63" s="295"/>
      <c r="BD63" s="295"/>
      <c r="BE63" s="295"/>
      <c r="BF63" s="295"/>
      <c r="BG63" s="295"/>
      <c r="BH63" s="295"/>
      <c r="BI63" s="295"/>
      <c r="BJ63" s="295"/>
      <c r="BK63" s="295"/>
      <c r="BL63" s="295"/>
      <c r="BM63" s="295"/>
      <c r="BN63" s="295"/>
      <c r="BO63" s="295"/>
      <c r="BP63" s="295"/>
      <c r="BQ63" s="295"/>
      <c r="BR63" s="295"/>
      <c r="BS63" s="295"/>
      <c r="BT63" s="295"/>
      <c r="BU63" s="295"/>
      <c r="BV63" s="295"/>
      <c r="BW63" s="295"/>
      <c r="BX63" s="295"/>
    </row>
    <row r="64">
      <c r="A64" s="308"/>
      <c r="B64" s="308"/>
      <c r="C64" s="308"/>
      <c r="D64" s="308"/>
      <c r="E64" s="308"/>
      <c r="F64" s="308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  <c r="W64" s="295"/>
      <c r="X64" s="319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295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295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295"/>
      <c r="BV64" s="295"/>
      <c r="BW64" s="295"/>
      <c r="BX64" s="295"/>
    </row>
    <row r="65">
      <c r="A65" s="308"/>
      <c r="B65" s="308"/>
      <c r="C65" s="308"/>
      <c r="D65" s="308"/>
      <c r="E65" s="308"/>
      <c r="F65" s="308"/>
      <c r="G65" s="295"/>
      <c r="H65" s="295"/>
      <c r="I65" s="295"/>
      <c r="J65" s="295"/>
      <c r="K65" s="295"/>
      <c r="L65" s="295"/>
      <c r="M65" s="295"/>
      <c r="N65" s="295"/>
      <c r="O65" s="295"/>
      <c r="P65" s="295"/>
      <c r="Q65" s="295"/>
      <c r="R65" s="295"/>
      <c r="S65" s="295"/>
      <c r="T65" s="295"/>
      <c r="U65" s="295"/>
      <c r="V65" s="295"/>
      <c r="W65" s="295"/>
      <c r="X65" s="319"/>
      <c r="Y65" s="295"/>
      <c r="Z65" s="295"/>
      <c r="AA65" s="295"/>
      <c r="AB65" s="295"/>
      <c r="AC65" s="295"/>
      <c r="AD65" s="295"/>
      <c r="AE65" s="295"/>
      <c r="AF65" s="295"/>
      <c r="AG65" s="295"/>
      <c r="AH65" s="295"/>
      <c r="AI65" s="295"/>
      <c r="AJ65" s="295"/>
      <c r="AK65" s="295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5"/>
      <c r="AW65" s="295"/>
      <c r="AX65" s="295"/>
      <c r="AY65" s="295"/>
      <c r="AZ65" s="295"/>
      <c r="BA65" s="295"/>
      <c r="BB65" s="295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5"/>
      <c r="BS65" s="295"/>
      <c r="BT65" s="295"/>
      <c r="BU65" s="295"/>
      <c r="BV65" s="295"/>
      <c r="BW65" s="295"/>
      <c r="BX65" s="295"/>
    </row>
    <row r="66">
      <c r="A66" s="308"/>
      <c r="B66" s="308"/>
      <c r="C66" s="308"/>
      <c r="D66" s="308"/>
      <c r="E66" s="308"/>
      <c r="F66" s="308"/>
      <c r="G66" s="295"/>
      <c r="H66" s="295"/>
      <c r="I66" s="295"/>
      <c r="J66" s="295"/>
      <c r="K66" s="295"/>
      <c r="L66" s="295"/>
      <c r="M66" s="295"/>
      <c r="N66" s="295"/>
      <c r="O66" s="295"/>
      <c r="P66" s="295"/>
      <c r="Q66" s="295"/>
      <c r="R66" s="295"/>
      <c r="S66" s="295"/>
      <c r="T66" s="295"/>
      <c r="U66" s="295"/>
      <c r="V66" s="295"/>
      <c r="W66" s="295"/>
      <c r="X66" s="319"/>
      <c r="Y66" s="295"/>
      <c r="Z66" s="295"/>
      <c r="AA66" s="295"/>
      <c r="AB66" s="295"/>
      <c r="AC66" s="295"/>
      <c r="AD66" s="295"/>
      <c r="AE66" s="295"/>
      <c r="AF66" s="295"/>
      <c r="AG66" s="295"/>
      <c r="AH66" s="295"/>
      <c r="AI66" s="295"/>
      <c r="AJ66" s="295"/>
      <c r="AK66" s="295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295"/>
      <c r="AW66" s="295"/>
      <c r="AX66" s="295"/>
      <c r="AY66" s="295"/>
      <c r="AZ66" s="295"/>
      <c r="BA66" s="295"/>
      <c r="BB66" s="295"/>
      <c r="BC66" s="295"/>
      <c r="BD66" s="295"/>
      <c r="BE66" s="295"/>
      <c r="BF66" s="295"/>
      <c r="BG66" s="295"/>
      <c r="BH66" s="295"/>
      <c r="BI66" s="295"/>
      <c r="BJ66" s="295"/>
      <c r="BK66" s="295"/>
      <c r="BL66" s="295"/>
      <c r="BM66" s="295"/>
      <c r="BN66" s="295"/>
      <c r="BO66" s="295"/>
      <c r="BP66" s="295"/>
      <c r="BQ66" s="295"/>
      <c r="BR66" s="295"/>
      <c r="BS66" s="295"/>
      <c r="BT66" s="295"/>
      <c r="BU66" s="295"/>
      <c r="BV66" s="295"/>
      <c r="BW66" s="295"/>
      <c r="BX66" s="295"/>
    </row>
    <row r="67">
      <c r="A67" s="308"/>
      <c r="B67" s="308"/>
      <c r="C67" s="308"/>
      <c r="D67" s="308"/>
      <c r="E67" s="308"/>
      <c r="F67" s="308"/>
      <c r="G67" s="295"/>
      <c r="H67" s="295"/>
      <c r="I67" s="295"/>
      <c r="J67" s="295"/>
      <c r="K67" s="295"/>
      <c r="L67" s="295"/>
      <c r="M67" s="295"/>
      <c r="N67" s="295"/>
      <c r="O67" s="295"/>
      <c r="P67" s="295"/>
      <c r="Q67" s="295"/>
      <c r="R67" s="295"/>
      <c r="S67" s="295"/>
      <c r="T67" s="295"/>
      <c r="U67" s="295"/>
      <c r="V67" s="295"/>
      <c r="W67" s="295"/>
      <c r="X67" s="319"/>
      <c r="Y67" s="295"/>
      <c r="Z67" s="295"/>
      <c r="AA67" s="295"/>
      <c r="AB67" s="295"/>
      <c r="AC67" s="295"/>
      <c r="AD67" s="295"/>
      <c r="AE67" s="295"/>
      <c r="AF67" s="295"/>
      <c r="AG67" s="295"/>
      <c r="AH67" s="295"/>
      <c r="AI67" s="295"/>
      <c r="AJ67" s="295"/>
      <c r="AK67" s="295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295"/>
      <c r="AW67" s="295"/>
      <c r="AX67" s="295"/>
      <c r="AY67" s="295"/>
      <c r="AZ67" s="295"/>
      <c r="BA67" s="295"/>
      <c r="BB67" s="295"/>
      <c r="BC67" s="295"/>
      <c r="BD67" s="295"/>
      <c r="BE67" s="295"/>
      <c r="BF67" s="295"/>
      <c r="BG67" s="295"/>
      <c r="BH67" s="295"/>
      <c r="BI67" s="295"/>
      <c r="BJ67" s="295"/>
      <c r="BK67" s="295"/>
      <c r="BL67" s="295"/>
      <c r="BM67" s="295"/>
      <c r="BN67" s="295"/>
      <c r="BO67" s="295"/>
      <c r="BP67" s="295"/>
      <c r="BQ67" s="295"/>
      <c r="BR67" s="295"/>
      <c r="BS67" s="295"/>
      <c r="BT67" s="295"/>
      <c r="BU67" s="295"/>
      <c r="BV67" s="295"/>
      <c r="BW67" s="295"/>
      <c r="BX67" s="295"/>
    </row>
    <row r="68">
      <c r="A68" s="308"/>
      <c r="B68" s="308"/>
      <c r="C68" s="308"/>
      <c r="D68" s="308"/>
      <c r="E68" s="308"/>
      <c r="F68" s="308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295"/>
      <c r="T68" s="295"/>
      <c r="U68" s="295"/>
      <c r="V68" s="295"/>
      <c r="W68" s="295"/>
      <c r="X68" s="319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295"/>
      <c r="AJ68" s="295"/>
      <c r="AK68" s="295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295"/>
      <c r="BA68" s="295"/>
      <c r="BB68" s="295"/>
      <c r="BC68" s="295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295"/>
      <c r="BV68" s="295"/>
      <c r="BW68" s="295"/>
      <c r="BX68" s="295"/>
    </row>
    <row r="69">
      <c r="A69" s="308"/>
      <c r="B69" s="308"/>
      <c r="C69" s="308"/>
      <c r="D69" s="308"/>
      <c r="E69" s="308"/>
      <c r="F69" s="308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295"/>
      <c r="T69" s="295"/>
      <c r="U69" s="295"/>
      <c r="V69" s="295"/>
      <c r="W69" s="295"/>
      <c r="X69" s="319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295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295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295"/>
      <c r="BV69" s="295"/>
      <c r="BW69" s="295"/>
      <c r="BX69" s="295"/>
    </row>
    <row r="70">
      <c r="A70" s="308"/>
      <c r="B70" s="308"/>
      <c r="C70" s="308"/>
      <c r="D70" s="308"/>
      <c r="E70" s="308"/>
      <c r="F70" s="308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295"/>
      <c r="T70" s="295"/>
      <c r="U70" s="295"/>
      <c r="V70" s="295"/>
      <c r="W70" s="295"/>
      <c r="X70" s="319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295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295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295"/>
      <c r="BV70" s="295"/>
      <c r="BW70" s="295"/>
      <c r="BX70" s="295"/>
    </row>
    <row r="71">
      <c r="C71" s="308"/>
      <c r="D71" s="308"/>
      <c r="E71" s="308"/>
      <c r="F71" s="308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295"/>
      <c r="T71" s="295"/>
      <c r="U71" s="295"/>
      <c r="V71" s="295"/>
      <c r="W71" s="295"/>
      <c r="X71" s="319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295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295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295"/>
      <c r="BV71" s="295"/>
      <c r="BW71" s="295"/>
      <c r="BX71" s="295"/>
    </row>
    <row r="72">
      <c r="A72" s="308"/>
      <c r="B72" s="308"/>
      <c r="C72" s="308"/>
      <c r="D72" s="308"/>
      <c r="E72" s="308"/>
      <c r="F72" s="308"/>
      <c r="G72" s="295"/>
      <c r="H72" s="295"/>
      <c r="I72" s="295"/>
      <c r="J72" s="295"/>
      <c r="K72" s="295"/>
      <c r="L72" s="295"/>
      <c r="M72" s="295"/>
      <c r="N72" s="295"/>
      <c r="O72" s="295"/>
      <c r="P72" s="295"/>
      <c r="Q72" s="295"/>
      <c r="R72" s="295"/>
      <c r="S72" s="295"/>
      <c r="T72" s="295"/>
      <c r="U72" s="295"/>
      <c r="V72" s="295"/>
      <c r="W72" s="295"/>
      <c r="X72" s="319"/>
      <c r="Y72" s="295"/>
      <c r="Z72" s="295"/>
      <c r="AA72" s="295"/>
      <c r="AB72" s="295"/>
      <c r="AC72" s="295"/>
      <c r="AD72" s="295"/>
      <c r="AE72" s="295"/>
      <c r="AF72" s="295"/>
      <c r="AG72" s="295"/>
      <c r="AH72" s="295"/>
      <c r="AI72" s="295"/>
      <c r="AJ72" s="295"/>
      <c r="AK72" s="295"/>
      <c r="AL72" s="295"/>
      <c r="AM72" s="295"/>
      <c r="AN72" s="295"/>
      <c r="AO72" s="295"/>
      <c r="AP72" s="295"/>
      <c r="AQ72" s="295"/>
      <c r="AR72" s="295"/>
      <c r="AS72" s="295"/>
      <c r="AT72" s="295"/>
      <c r="AU72" s="295"/>
      <c r="AV72" s="295"/>
      <c r="AW72" s="295"/>
      <c r="AX72" s="295"/>
      <c r="AY72" s="295"/>
      <c r="AZ72" s="295"/>
      <c r="BA72" s="295"/>
      <c r="BB72" s="295"/>
      <c r="BC72" s="295"/>
      <c r="BD72" s="295"/>
      <c r="BE72" s="295"/>
      <c r="BF72" s="295"/>
      <c r="BG72" s="295"/>
      <c r="BH72" s="295"/>
      <c r="BI72" s="295"/>
      <c r="BJ72" s="295"/>
      <c r="BK72" s="295"/>
      <c r="BL72" s="295"/>
      <c r="BM72" s="295"/>
      <c r="BN72" s="295"/>
      <c r="BO72" s="295"/>
      <c r="BP72" s="295"/>
      <c r="BQ72" s="295"/>
      <c r="BR72" s="295"/>
      <c r="BS72" s="295"/>
      <c r="BT72" s="295"/>
      <c r="BU72" s="295"/>
      <c r="BV72" s="295"/>
      <c r="BW72" s="295"/>
      <c r="BX72" s="295"/>
    </row>
    <row r="73">
      <c r="A73" s="308"/>
      <c r="B73" s="308"/>
      <c r="C73" s="308"/>
      <c r="D73" s="308"/>
      <c r="E73" s="308"/>
      <c r="F73" s="308"/>
      <c r="G73" s="295"/>
      <c r="H73" s="295"/>
      <c r="I73" s="295"/>
      <c r="J73" s="295"/>
      <c r="K73" s="295"/>
      <c r="L73" s="295"/>
      <c r="M73" s="295"/>
      <c r="N73" s="295"/>
      <c r="O73" s="295"/>
      <c r="P73" s="295"/>
      <c r="Q73" s="295"/>
      <c r="R73" s="295"/>
      <c r="S73" s="295"/>
      <c r="T73" s="295"/>
      <c r="U73" s="295"/>
      <c r="V73" s="295"/>
      <c r="W73" s="295"/>
      <c r="X73" s="319"/>
      <c r="Y73" s="295"/>
      <c r="Z73" s="295"/>
      <c r="AA73" s="295"/>
      <c r="AB73" s="295"/>
      <c r="AC73" s="295"/>
      <c r="AD73" s="295"/>
      <c r="AE73" s="295"/>
      <c r="AF73" s="295"/>
      <c r="AG73" s="295"/>
      <c r="AH73" s="295"/>
      <c r="AI73" s="295"/>
      <c r="AJ73" s="295"/>
      <c r="AK73" s="295"/>
      <c r="AL73" s="295"/>
      <c r="AM73" s="295"/>
      <c r="AN73" s="295"/>
      <c r="AO73" s="295"/>
      <c r="AP73" s="295"/>
      <c r="AQ73" s="295"/>
      <c r="AR73" s="295"/>
      <c r="AS73" s="295"/>
      <c r="AT73" s="295"/>
      <c r="AU73" s="295"/>
      <c r="AV73" s="295"/>
      <c r="AW73" s="295"/>
      <c r="AX73" s="295"/>
      <c r="AY73" s="295"/>
      <c r="AZ73" s="295"/>
      <c r="BA73" s="295"/>
      <c r="BB73" s="295"/>
      <c r="BC73" s="295"/>
      <c r="BD73" s="295"/>
      <c r="BE73" s="295"/>
      <c r="BF73" s="295"/>
      <c r="BG73" s="295"/>
      <c r="BH73" s="295"/>
      <c r="BI73" s="295"/>
      <c r="BJ73" s="295"/>
      <c r="BK73" s="295"/>
      <c r="BL73" s="295"/>
      <c r="BM73" s="295"/>
      <c r="BN73" s="295"/>
      <c r="BO73" s="295"/>
      <c r="BP73" s="295"/>
      <c r="BQ73" s="295"/>
      <c r="BR73" s="295"/>
      <c r="BS73" s="295"/>
      <c r="BT73" s="295"/>
      <c r="BU73" s="295"/>
      <c r="BV73" s="295"/>
      <c r="BW73" s="295"/>
      <c r="BX73" s="295"/>
    </row>
    <row r="74">
      <c r="A74" s="308"/>
      <c r="B74" s="308"/>
      <c r="C74" s="308"/>
      <c r="D74" s="308"/>
      <c r="E74" s="308"/>
      <c r="F74" s="308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295"/>
      <c r="T74" s="295"/>
      <c r="U74" s="295"/>
      <c r="V74" s="295"/>
      <c r="W74" s="295"/>
      <c r="X74" s="319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295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295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295"/>
      <c r="BV74" s="295"/>
      <c r="BW74" s="295"/>
      <c r="BX74" s="295"/>
    </row>
    <row r="75">
      <c r="A75" s="308"/>
      <c r="B75" s="308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2"/>
      <c r="T75" s="332"/>
      <c r="U75" s="332"/>
      <c r="V75" s="332"/>
      <c r="X75" s="319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295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295"/>
      <c r="BV75" s="295"/>
      <c r="BW75" s="295"/>
      <c r="BX75" s="295"/>
    </row>
    <row r="76">
      <c r="A76" s="333"/>
      <c r="B76" s="333"/>
      <c r="C76" s="334">
        <v>55.0</v>
      </c>
      <c r="D76" s="334">
        <v>55.0</v>
      </c>
      <c r="E76" s="334">
        <v>23.0</v>
      </c>
      <c r="F76" s="334">
        <v>33.0</v>
      </c>
      <c r="G76" s="334">
        <v>38.0</v>
      </c>
      <c r="H76" s="334">
        <v>58.0</v>
      </c>
      <c r="I76" s="334">
        <v>57.0</v>
      </c>
      <c r="J76" s="334">
        <v>56.0</v>
      </c>
      <c r="K76" s="334">
        <v>54.0</v>
      </c>
      <c r="L76" s="334">
        <v>62.0</v>
      </c>
      <c r="M76" s="334">
        <v>58.0</v>
      </c>
      <c r="N76" s="334">
        <v>50.0</v>
      </c>
      <c r="O76" s="334">
        <v>53.0</v>
      </c>
      <c r="P76" s="334">
        <v>71.0</v>
      </c>
      <c r="Q76" s="334">
        <v>65.0</v>
      </c>
      <c r="R76" s="334">
        <v>52.0</v>
      </c>
      <c r="S76" s="334">
        <v>57.0</v>
      </c>
      <c r="T76" s="334">
        <v>51.0</v>
      </c>
      <c r="U76" s="334">
        <v>26.0</v>
      </c>
      <c r="V76" s="334">
        <v>40.0</v>
      </c>
      <c r="W76" s="334"/>
      <c r="X76" s="33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295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295"/>
      <c r="BV76" s="295"/>
      <c r="BW76" s="295"/>
    </row>
    <row r="77">
      <c r="A77" s="333"/>
      <c r="B77" s="333"/>
      <c r="C77" s="333">
        <v>44593.0</v>
      </c>
      <c r="D77" s="333">
        <v>44594.0</v>
      </c>
      <c r="E77" s="333">
        <v>44595.0</v>
      </c>
      <c r="F77" s="333">
        <v>44596.0</v>
      </c>
      <c r="G77" s="333">
        <v>44599.0</v>
      </c>
      <c r="H77" s="333">
        <v>44600.0</v>
      </c>
      <c r="I77" s="333">
        <v>44601.0</v>
      </c>
      <c r="J77" s="333">
        <v>44602.0</v>
      </c>
      <c r="K77" s="333">
        <v>44603.0</v>
      </c>
      <c r="L77" s="333">
        <v>44606.0</v>
      </c>
      <c r="M77" s="333">
        <v>44607.0</v>
      </c>
      <c r="N77" s="333">
        <v>44608.0</v>
      </c>
      <c r="O77" s="333">
        <v>44609.0</v>
      </c>
      <c r="P77" s="333">
        <v>44610.0</v>
      </c>
      <c r="Q77" s="333">
        <v>44613.0</v>
      </c>
      <c r="R77" s="333">
        <v>44614.0</v>
      </c>
      <c r="S77" s="333">
        <v>44615.0</v>
      </c>
      <c r="T77" s="333">
        <v>44616.0</v>
      </c>
      <c r="U77" s="333">
        <v>44617.0</v>
      </c>
      <c r="V77" s="333">
        <v>44620.0</v>
      </c>
      <c r="W77" s="333"/>
      <c r="X77" s="336" t="s">
        <v>8756</v>
      </c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  <c r="BB77" s="295"/>
      <c r="BC77" s="295"/>
      <c r="BD77" s="295"/>
      <c r="BE77" s="295"/>
      <c r="BF77" s="295"/>
      <c r="BG77" s="295"/>
      <c r="BH77" s="295"/>
      <c r="BI77" s="295"/>
      <c r="BJ77" s="295"/>
      <c r="BK77" s="295"/>
      <c r="BL77" s="295"/>
      <c r="BM77" s="295"/>
      <c r="BN77" s="295"/>
      <c r="BO77" s="295"/>
      <c r="BP77" s="295"/>
      <c r="BQ77" s="295"/>
      <c r="BR77" s="295"/>
      <c r="BS77" s="295"/>
      <c r="BT77" s="295"/>
      <c r="BU77" s="295"/>
      <c r="BV77" s="295"/>
      <c r="BW77" s="295"/>
    </row>
    <row r="78">
      <c r="A78" s="333" t="s">
        <v>154</v>
      </c>
      <c r="B78" s="337">
        <v>25.0</v>
      </c>
      <c r="C78" s="337">
        <v>1.0</v>
      </c>
      <c r="D78" s="337">
        <v>2.0</v>
      </c>
      <c r="E78" s="337">
        <v>1.0</v>
      </c>
      <c r="F78" s="337">
        <v>2.0</v>
      </c>
      <c r="G78" s="337">
        <v>2.0</v>
      </c>
      <c r="H78" s="337">
        <v>3.0</v>
      </c>
      <c r="I78" s="337">
        <v>0.0</v>
      </c>
      <c r="J78" s="337">
        <v>2.0</v>
      </c>
      <c r="K78" s="337">
        <v>1.0</v>
      </c>
      <c r="L78" s="337">
        <v>1.0</v>
      </c>
      <c r="M78" s="337">
        <v>2.0</v>
      </c>
      <c r="N78" s="337">
        <v>2.0</v>
      </c>
      <c r="O78" s="337">
        <v>0.0</v>
      </c>
      <c r="P78" s="337">
        <v>1.0</v>
      </c>
      <c r="Q78" s="337">
        <v>2.0</v>
      </c>
      <c r="R78" s="337">
        <v>1.0</v>
      </c>
      <c r="S78" s="337">
        <v>0.0</v>
      </c>
      <c r="T78" s="337">
        <v>0.0</v>
      </c>
      <c r="U78" s="337">
        <v>1.0</v>
      </c>
      <c r="V78" s="337">
        <v>1.0</v>
      </c>
      <c r="W78" s="337"/>
      <c r="X78" s="338">
        <f t="shared" ref="X78:X143" si="3">AVERAGE(C78:V78)</f>
        <v>1.25</v>
      </c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295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295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295"/>
      <c r="BV78" s="295"/>
      <c r="BW78" s="295"/>
    </row>
    <row r="79">
      <c r="A79" s="333" t="s">
        <v>123</v>
      </c>
      <c r="B79" s="337">
        <v>1.0</v>
      </c>
      <c r="C79" s="337">
        <v>1.0</v>
      </c>
      <c r="D79" s="337">
        <v>0.0</v>
      </c>
      <c r="E79" s="337">
        <v>0.0</v>
      </c>
      <c r="F79" s="337">
        <v>0.0</v>
      </c>
      <c r="G79" s="337">
        <v>0.0</v>
      </c>
      <c r="H79" s="337">
        <v>0.0</v>
      </c>
      <c r="I79" s="337">
        <v>0.0</v>
      </c>
      <c r="J79" s="337">
        <v>0.0</v>
      </c>
      <c r="K79" s="337">
        <v>0.0</v>
      </c>
      <c r="L79" s="337">
        <v>0.0</v>
      </c>
      <c r="M79" s="337">
        <v>0.0</v>
      </c>
      <c r="N79" s="337">
        <v>0.0</v>
      </c>
      <c r="O79" s="337">
        <v>0.0</v>
      </c>
      <c r="P79" s="337">
        <v>0.0</v>
      </c>
      <c r="Q79" s="337">
        <v>0.0</v>
      </c>
      <c r="R79" s="337">
        <v>0.0</v>
      </c>
      <c r="S79" s="337">
        <v>0.0</v>
      </c>
      <c r="T79" s="337">
        <v>0.0</v>
      </c>
      <c r="U79" s="337">
        <v>0.0</v>
      </c>
      <c r="V79" s="337">
        <v>0.0</v>
      </c>
      <c r="W79" s="337"/>
      <c r="X79" s="338">
        <f t="shared" si="3"/>
        <v>0.05</v>
      </c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295"/>
      <c r="AK79" s="295"/>
      <c r="AL79" s="295"/>
      <c r="AM79" s="295"/>
      <c r="AN79" s="295"/>
      <c r="AO79" s="295"/>
      <c r="AP79" s="295"/>
      <c r="AQ79" s="295"/>
      <c r="AR79" s="295"/>
      <c r="AS79" s="295"/>
      <c r="AT79" s="295"/>
      <c r="AU79" s="295"/>
      <c r="AV79" s="295"/>
      <c r="AW79" s="295"/>
      <c r="AX79" s="295"/>
      <c r="AY79" s="295"/>
      <c r="AZ79" s="295"/>
      <c r="BA79" s="295"/>
      <c r="BB79" s="295"/>
      <c r="BC79" s="295"/>
      <c r="BD79" s="295"/>
      <c r="BE79" s="295"/>
      <c r="BF79" s="295"/>
      <c r="BG79" s="295"/>
      <c r="BH79" s="295"/>
      <c r="BI79" s="295"/>
      <c r="BJ79" s="295"/>
      <c r="BK79" s="295"/>
      <c r="BL79" s="295"/>
      <c r="BM79" s="295"/>
      <c r="BN79" s="295"/>
      <c r="BO79" s="295"/>
      <c r="BP79" s="295"/>
      <c r="BQ79" s="295"/>
      <c r="BR79" s="295"/>
      <c r="BS79" s="295"/>
      <c r="BT79" s="295"/>
      <c r="BU79" s="295"/>
      <c r="BV79" s="295"/>
      <c r="BW79" s="295"/>
    </row>
    <row r="80">
      <c r="A80" s="333" t="s">
        <v>182</v>
      </c>
      <c r="B80" s="337">
        <v>10.0</v>
      </c>
      <c r="C80" s="337">
        <v>0.0</v>
      </c>
      <c r="D80" s="337">
        <v>2.0</v>
      </c>
      <c r="E80" s="337">
        <v>0.0</v>
      </c>
      <c r="F80" s="337">
        <v>0.0</v>
      </c>
      <c r="G80" s="337">
        <v>0.0</v>
      </c>
      <c r="H80" s="337">
        <v>0.0</v>
      </c>
      <c r="I80" s="337">
        <v>1.0</v>
      </c>
      <c r="J80" s="337">
        <v>0.0</v>
      </c>
      <c r="K80" s="337">
        <v>1.0</v>
      </c>
      <c r="L80" s="337">
        <v>0.0</v>
      </c>
      <c r="M80" s="337">
        <v>0.0</v>
      </c>
      <c r="N80" s="337">
        <v>0.0</v>
      </c>
      <c r="O80" s="337">
        <v>1.0</v>
      </c>
      <c r="P80" s="337">
        <v>3.0</v>
      </c>
      <c r="Q80" s="337">
        <v>2.0</v>
      </c>
      <c r="R80" s="337">
        <v>0.0</v>
      </c>
      <c r="S80" s="337">
        <v>0.0</v>
      </c>
      <c r="T80" s="337">
        <v>0.0</v>
      </c>
      <c r="U80" s="337">
        <v>0.0</v>
      </c>
      <c r="V80" s="337">
        <v>0.0</v>
      </c>
      <c r="W80" s="337"/>
      <c r="X80" s="338">
        <f t="shared" si="3"/>
        <v>0.5</v>
      </c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295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295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295"/>
      <c r="BV80" s="295"/>
      <c r="BW80" s="295"/>
    </row>
    <row r="81">
      <c r="A81" s="333" t="s">
        <v>758</v>
      </c>
      <c r="B81" s="337">
        <v>2.0</v>
      </c>
      <c r="C81" s="337">
        <v>0.0</v>
      </c>
      <c r="D81" s="337">
        <v>0.0</v>
      </c>
      <c r="E81" s="337">
        <v>0.0</v>
      </c>
      <c r="F81" s="337">
        <v>0.0</v>
      </c>
      <c r="G81" s="337">
        <v>0.0</v>
      </c>
      <c r="H81" s="337">
        <v>0.0</v>
      </c>
      <c r="I81" s="337">
        <v>0.0</v>
      </c>
      <c r="J81" s="337">
        <v>0.0</v>
      </c>
      <c r="K81" s="337">
        <v>0.0</v>
      </c>
      <c r="L81" s="337">
        <v>1.0</v>
      </c>
      <c r="M81" s="337">
        <v>0.0</v>
      </c>
      <c r="N81" s="337">
        <v>0.0</v>
      </c>
      <c r="O81" s="337">
        <v>0.0</v>
      </c>
      <c r="P81" s="337">
        <v>1.0</v>
      </c>
      <c r="Q81" s="337">
        <v>0.0</v>
      </c>
      <c r="R81" s="337">
        <v>0.0</v>
      </c>
      <c r="S81" s="337">
        <v>0.0</v>
      </c>
      <c r="T81" s="337">
        <v>0.0</v>
      </c>
      <c r="U81" s="337">
        <v>0.0</v>
      </c>
      <c r="V81" s="337">
        <v>0.0</v>
      </c>
      <c r="W81" s="337"/>
      <c r="X81" s="338">
        <f t="shared" si="3"/>
        <v>0.1</v>
      </c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295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295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295"/>
      <c r="BV81" s="295"/>
      <c r="BW81" s="295"/>
    </row>
    <row r="82">
      <c r="A82" s="333" t="s">
        <v>117</v>
      </c>
      <c r="B82" s="337">
        <v>27.0</v>
      </c>
      <c r="C82" s="337">
        <v>3.0</v>
      </c>
      <c r="D82" s="337">
        <v>0.0</v>
      </c>
      <c r="E82" s="337">
        <v>1.0</v>
      </c>
      <c r="F82" s="337">
        <v>0.0</v>
      </c>
      <c r="G82" s="337">
        <v>2.0</v>
      </c>
      <c r="H82" s="337">
        <v>2.0</v>
      </c>
      <c r="I82" s="337">
        <v>2.0</v>
      </c>
      <c r="J82" s="337">
        <v>0.0</v>
      </c>
      <c r="K82" s="337">
        <v>0.0</v>
      </c>
      <c r="L82" s="337">
        <v>4.0</v>
      </c>
      <c r="M82" s="337">
        <v>0.0</v>
      </c>
      <c r="N82" s="337">
        <v>1.0</v>
      </c>
      <c r="O82" s="337">
        <v>2.0</v>
      </c>
      <c r="P82" s="337">
        <v>1.0</v>
      </c>
      <c r="Q82" s="337">
        <v>3.0</v>
      </c>
      <c r="R82" s="337">
        <v>1.0</v>
      </c>
      <c r="S82" s="337">
        <v>2.0</v>
      </c>
      <c r="T82" s="337">
        <v>2.0</v>
      </c>
      <c r="U82" s="337">
        <v>1.0</v>
      </c>
      <c r="V82" s="337">
        <v>0.0</v>
      </c>
      <c r="W82" s="337"/>
      <c r="X82" s="338">
        <f t="shared" si="3"/>
        <v>1.35</v>
      </c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295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295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295"/>
      <c r="BV82" s="295"/>
      <c r="BW82" s="295"/>
    </row>
    <row r="83">
      <c r="A83" s="333" t="s">
        <v>174</v>
      </c>
      <c r="B83" s="337">
        <v>45.0</v>
      </c>
      <c r="C83" s="337">
        <v>1.0</v>
      </c>
      <c r="D83" s="337">
        <v>3.0</v>
      </c>
      <c r="E83" s="337">
        <v>2.0</v>
      </c>
      <c r="F83" s="337">
        <v>1.0</v>
      </c>
      <c r="G83" s="337">
        <v>2.0</v>
      </c>
      <c r="H83" s="337">
        <v>4.0</v>
      </c>
      <c r="I83" s="337">
        <v>3.0</v>
      </c>
      <c r="J83" s="337">
        <v>2.0</v>
      </c>
      <c r="K83" s="337">
        <v>1.0</v>
      </c>
      <c r="L83" s="337">
        <v>4.0</v>
      </c>
      <c r="M83" s="337">
        <v>2.0</v>
      </c>
      <c r="N83" s="337">
        <v>3.0</v>
      </c>
      <c r="O83" s="337">
        <v>2.0</v>
      </c>
      <c r="P83" s="337">
        <v>2.0</v>
      </c>
      <c r="Q83" s="337">
        <v>2.0</v>
      </c>
      <c r="R83" s="337">
        <v>4.0</v>
      </c>
      <c r="S83" s="337">
        <v>2.0</v>
      </c>
      <c r="T83" s="337">
        <v>3.0</v>
      </c>
      <c r="U83" s="337">
        <v>0.0</v>
      </c>
      <c r="V83" s="337">
        <v>2.0</v>
      </c>
      <c r="W83" s="337"/>
      <c r="X83" s="338">
        <f t="shared" si="3"/>
        <v>2.25</v>
      </c>
      <c r="Y83" s="295"/>
      <c r="Z83" s="295"/>
      <c r="AA83" s="295"/>
      <c r="AB83" s="295"/>
      <c r="AC83" s="295"/>
      <c r="AD83" s="295"/>
      <c r="AE83" s="295"/>
      <c r="AF83" s="295"/>
      <c r="AG83" s="295"/>
      <c r="AH83" s="295"/>
      <c r="AI83" s="295"/>
      <c r="AJ83" s="295"/>
      <c r="AK83" s="295"/>
      <c r="AL83" s="295"/>
      <c r="AM83" s="295"/>
      <c r="AN83" s="295"/>
      <c r="AO83" s="295"/>
      <c r="AP83" s="295"/>
      <c r="AQ83" s="295"/>
      <c r="AR83" s="295"/>
      <c r="AS83" s="295"/>
      <c r="AT83" s="295"/>
      <c r="AU83" s="295"/>
      <c r="AV83" s="295"/>
      <c r="AW83" s="295"/>
      <c r="AX83" s="295"/>
      <c r="AY83" s="295"/>
      <c r="AZ83" s="295"/>
      <c r="BA83" s="295"/>
      <c r="BB83" s="295"/>
      <c r="BC83" s="295"/>
      <c r="BD83" s="295"/>
      <c r="BE83" s="295"/>
      <c r="BF83" s="295"/>
      <c r="BG83" s="295"/>
      <c r="BH83" s="295"/>
      <c r="BI83" s="295"/>
      <c r="BJ83" s="295"/>
      <c r="BK83" s="295"/>
      <c r="BL83" s="295"/>
      <c r="BM83" s="295"/>
      <c r="BN83" s="295"/>
      <c r="BO83" s="295"/>
      <c r="BP83" s="295"/>
      <c r="BQ83" s="295"/>
      <c r="BR83" s="295"/>
      <c r="BS83" s="295"/>
      <c r="BT83" s="295"/>
      <c r="BU83" s="295"/>
      <c r="BV83" s="295"/>
      <c r="BW83" s="295"/>
    </row>
    <row r="84">
      <c r="A84" s="333" t="s">
        <v>813</v>
      </c>
      <c r="B84" s="337">
        <v>8.0</v>
      </c>
      <c r="C84" s="337">
        <v>0.0</v>
      </c>
      <c r="D84" s="337">
        <v>0.0</v>
      </c>
      <c r="E84" s="337">
        <v>0.0</v>
      </c>
      <c r="F84" s="337">
        <v>0.0</v>
      </c>
      <c r="G84" s="337">
        <v>0.0</v>
      </c>
      <c r="H84" s="337">
        <v>0.0</v>
      </c>
      <c r="I84" s="337">
        <v>0.0</v>
      </c>
      <c r="J84" s="337">
        <v>0.0</v>
      </c>
      <c r="K84" s="337">
        <v>0.0</v>
      </c>
      <c r="L84" s="337">
        <v>0.0</v>
      </c>
      <c r="M84" s="337">
        <v>1.0</v>
      </c>
      <c r="N84" s="337">
        <v>1.0</v>
      </c>
      <c r="O84" s="337">
        <v>3.0</v>
      </c>
      <c r="P84" s="337">
        <v>0.0</v>
      </c>
      <c r="Q84" s="337">
        <v>0.0</v>
      </c>
      <c r="R84" s="337">
        <v>1.0</v>
      </c>
      <c r="S84" s="337">
        <v>0.0</v>
      </c>
      <c r="T84" s="337">
        <v>1.0</v>
      </c>
      <c r="U84" s="337">
        <v>1.0</v>
      </c>
      <c r="V84" s="337">
        <v>0.0</v>
      </c>
      <c r="W84" s="337"/>
      <c r="X84" s="338">
        <f t="shared" si="3"/>
        <v>0.4</v>
      </c>
      <c r="Y84" s="295"/>
      <c r="Z84" s="295"/>
      <c r="AA84" s="295"/>
      <c r="AB84" s="295"/>
      <c r="AC84" s="295"/>
      <c r="AD84" s="295"/>
      <c r="AE84" s="295"/>
      <c r="AF84" s="295"/>
      <c r="AG84" s="295"/>
      <c r="AH84" s="295"/>
      <c r="AI84" s="295"/>
      <c r="AJ84" s="295"/>
      <c r="AK84" s="295"/>
      <c r="AL84" s="295"/>
      <c r="AM84" s="295"/>
      <c r="AN84" s="295"/>
      <c r="AO84" s="295"/>
      <c r="AP84" s="295"/>
      <c r="AQ84" s="295"/>
      <c r="AR84" s="295"/>
      <c r="AS84" s="295"/>
      <c r="AT84" s="295"/>
      <c r="AU84" s="295"/>
      <c r="AV84" s="295"/>
      <c r="AW84" s="295"/>
      <c r="AX84" s="295"/>
      <c r="AY84" s="295"/>
      <c r="AZ84" s="295"/>
      <c r="BA84" s="295"/>
      <c r="BB84" s="295"/>
      <c r="BC84" s="295"/>
      <c r="BD84" s="295"/>
      <c r="BE84" s="295"/>
      <c r="BF84" s="295"/>
      <c r="BG84" s="295"/>
      <c r="BH84" s="295"/>
      <c r="BI84" s="295"/>
      <c r="BJ84" s="295"/>
      <c r="BK84" s="295"/>
      <c r="BL84" s="295"/>
      <c r="BM84" s="295"/>
      <c r="BN84" s="295"/>
      <c r="BO84" s="295"/>
      <c r="BP84" s="295"/>
      <c r="BQ84" s="295"/>
      <c r="BR84" s="295"/>
      <c r="BS84" s="295"/>
      <c r="BT84" s="295"/>
      <c r="BU84" s="295"/>
      <c r="BV84" s="295"/>
      <c r="BW84" s="295"/>
    </row>
    <row r="85">
      <c r="A85" s="333" t="s">
        <v>137</v>
      </c>
      <c r="B85" s="337">
        <v>18.0</v>
      </c>
      <c r="C85" s="337">
        <v>3.0</v>
      </c>
      <c r="D85" s="337">
        <v>1.0</v>
      </c>
      <c r="E85" s="337">
        <v>1.0</v>
      </c>
      <c r="F85" s="337">
        <v>0.0</v>
      </c>
      <c r="G85" s="337">
        <v>1.0</v>
      </c>
      <c r="H85" s="337">
        <v>1.0</v>
      </c>
      <c r="I85" s="337">
        <v>0.0</v>
      </c>
      <c r="J85" s="337">
        <v>0.0</v>
      </c>
      <c r="K85" s="337">
        <v>3.0</v>
      </c>
      <c r="L85" s="337">
        <v>2.0</v>
      </c>
      <c r="M85" s="337">
        <v>0.0</v>
      </c>
      <c r="N85" s="337">
        <v>0.0</v>
      </c>
      <c r="O85" s="337">
        <v>1.0</v>
      </c>
      <c r="P85" s="337">
        <v>1.0</v>
      </c>
      <c r="Q85" s="337">
        <v>1.0</v>
      </c>
      <c r="R85" s="337">
        <v>1.0</v>
      </c>
      <c r="S85" s="337">
        <v>0.0</v>
      </c>
      <c r="T85" s="337">
        <v>1.0</v>
      </c>
      <c r="U85" s="337">
        <v>0.0</v>
      </c>
      <c r="V85" s="337">
        <v>1.0</v>
      </c>
      <c r="W85" s="337"/>
      <c r="X85" s="338">
        <f t="shared" si="3"/>
        <v>0.9</v>
      </c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  <c r="BB85" s="295"/>
      <c r="BC85" s="295"/>
      <c r="BD85" s="295"/>
      <c r="BE85" s="295"/>
      <c r="BF85" s="295"/>
      <c r="BG85" s="295"/>
      <c r="BH85" s="295"/>
      <c r="BI85" s="295"/>
      <c r="BJ85" s="295"/>
      <c r="BK85" s="295"/>
      <c r="BL85" s="295"/>
      <c r="BM85" s="295"/>
      <c r="BN85" s="295"/>
      <c r="BO85" s="295"/>
      <c r="BP85" s="295"/>
      <c r="BQ85" s="295"/>
      <c r="BR85" s="295"/>
      <c r="BS85" s="295"/>
      <c r="BT85" s="295"/>
      <c r="BU85" s="295"/>
      <c r="BV85" s="295"/>
      <c r="BW85" s="295"/>
    </row>
    <row r="86">
      <c r="A86" s="333" t="s">
        <v>125</v>
      </c>
      <c r="B86" s="337">
        <v>1.0</v>
      </c>
      <c r="C86" s="337">
        <v>1.0</v>
      </c>
      <c r="D86" s="337">
        <v>0.0</v>
      </c>
      <c r="E86" s="337">
        <v>0.0</v>
      </c>
      <c r="F86" s="337">
        <v>0.0</v>
      </c>
      <c r="G86" s="337">
        <v>0.0</v>
      </c>
      <c r="H86" s="337">
        <v>0.0</v>
      </c>
      <c r="I86" s="337">
        <v>0.0</v>
      </c>
      <c r="J86" s="337">
        <v>0.0</v>
      </c>
      <c r="K86" s="337">
        <v>0.0</v>
      </c>
      <c r="L86" s="337">
        <v>0.0</v>
      </c>
      <c r="M86" s="337">
        <v>0.0</v>
      </c>
      <c r="N86" s="337">
        <v>0.0</v>
      </c>
      <c r="O86" s="337">
        <v>0.0</v>
      </c>
      <c r="P86" s="337">
        <v>0.0</v>
      </c>
      <c r="Q86" s="337">
        <v>0.0</v>
      </c>
      <c r="R86" s="337">
        <v>0.0</v>
      </c>
      <c r="S86" s="337">
        <v>0.0</v>
      </c>
      <c r="T86" s="337">
        <v>0.0</v>
      </c>
      <c r="U86" s="337">
        <v>0.0</v>
      </c>
      <c r="V86" s="337">
        <v>0.0</v>
      </c>
      <c r="W86" s="337"/>
      <c r="X86" s="338">
        <f t="shared" si="3"/>
        <v>0.05</v>
      </c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295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295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295"/>
      <c r="BV86" s="295"/>
      <c r="BW86" s="295"/>
    </row>
    <row r="87">
      <c r="A87" s="333" t="s">
        <v>301</v>
      </c>
      <c r="B87" s="337">
        <v>4.0</v>
      </c>
      <c r="C87" s="337">
        <v>0.0</v>
      </c>
      <c r="D87" s="337">
        <v>0.0</v>
      </c>
      <c r="E87" s="337">
        <v>0.0</v>
      </c>
      <c r="F87" s="337">
        <v>2.0</v>
      </c>
      <c r="G87" s="337">
        <v>0.0</v>
      </c>
      <c r="H87" s="337">
        <v>0.0</v>
      </c>
      <c r="I87" s="337">
        <v>0.0</v>
      </c>
      <c r="J87" s="337">
        <v>0.0</v>
      </c>
      <c r="K87" s="337">
        <v>0.0</v>
      </c>
      <c r="L87" s="337">
        <v>0.0</v>
      </c>
      <c r="M87" s="337">
        <v>0.0</v>
      </c>
      <c r="N87" s="337">
        <v>0.0</v>
      </c>
      <c r="O87" s="337">
        <v>1.0</v>
      </c>
      <c r="P87" s="337">
        <v>0.0</v>
      </c>
      <c r="Q87" s="337">
        <v>0.0</v>
      </c>
      <c r="R87" s="337">
        <v>0.0</v>
      </c>
      <c r="S87" s="337">
        <v>0.0</v>
      </c>
      <c r="T87" s="337">
        <v>1.0</v>
      </c>
      <c r="U87" s="337">
        <v>0.0</v>
      </c>
      <c r="V87" s="337">
        <v>0.0</v>
      </c>
      <c r="W87" s="337"/>
      <c r="X87" s="338">
        <f t="shared" si="3"/>
        <v>0.2</v>
      </c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295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295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295"/>
      <c r="BV87" s="295"/>
      <c r="BW87" s="295"/>
    </row>
    <row r="88">
      <c r="A88" s="333" t="s">
        <v>335</v>
      </c>
      <c r="B88" s="337">
        <v>14.0</v>
      </c>
      <c r="C88" s="337">
        <v>0.0</v>
      </c>
      <c r="D88" s="337">
        <v>0.0</v>
      </c>
      <c r="E88" s="337">
        <v>0.0</v>
      </c>
      <c r="F88" s="337">
        <v>0.0</v>
      </c>
      <c r="G88" s="337">
        <v>3.0</v>
      </c>
      <c r="H88" s="337">
        <v>2.0</v>
      </c>
      <c r="I88" s="337">
        <v>0.0</v>
      </c>
      <c r="J88" s="337">
        <v>1.0</v>
      </c>
      <c r="K88" s="337">
        <v>0.0</v>
      </c>
      <c r="L88" s="337">
        <v>0.0</v>
      </c>
      <c r="M88" s="337">
        <v>2.0</v>
      </c>
      <c r="N88" s="337">
        <v>1.0</v>
      </c>
      <c r="O88" s="337">
        <v>0.0</v>
      </c>
      <c r="P88" s="337">
        <v>1.0</v>
      </c>
      <c r="Q88" s="337">
        <v>0.0</v>
      </c>
      <c r="R88" s="337">
        <v>0.0</v>
      </c>
      <c r="S88" s="337">
        <v>2.0</v>
      </c>
      <c r="T88" s="337">
        <v>2.0</v>
      </c>
      <c r="U88" s="337">
        <v>0.0</v>
      </c>
      <c r="V88" s="337">
        <v>0.0</v>
      </c>
      <c r="W88" s="337"/>
      <c r="X88" s="338">
        <f t="shared" si="3"/>
        <v>0.7</v>
      </c>
      <c r="Y88" s="339"/>
      <c r="Z88" s="339"/>
      <c r="AA88" s="339"/>
      <c r="AB88" s="339"/>
      <c r="AC88" s="339"/>
      <c r="AD88" s="339"/>
      <c r="AE88" s="339"/>
      <c r="AF88" s="339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Q88" s="339"/>
      <c r="AR88" s="339"/>
      <c r="AS88" s="339"/>
      <c r="AT88" s="339"/>
      <c r="AU88" s="339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/>
      <c r="BJ88" s="339"/>
      <c r="BK88" s="339"/>
      <c r="BL88" s="339"/>
      <c r="BM88" s="339"/>
      <c r="BN88" s="339"/>
      <c r="BO88" s="339"/>
      <c r="BP88" s="339"/>
      <c r="BQ88" s="339"/>
      <c r="BR88" s="339"/>
      <c r="BS88" s="339"/>
      <c r="BT88" s="339"/>
      <c r="BU88" s="339"/>
      <c r="BV88" s="339"/>
      <c r="BW88" s="339"/>
    </row>
    <row r="89">
      <c r="A89" s="333" t="s">
        <v>308</v>
      </c>
      <c r="B89" s="337">
        <v>7.0</v>
      </c>
      <c r="C89" s="337">
        <v>0.0</v>
      </c>
      <c r="D89" s="337">
        <v>0.0</v>
      </c>
      <c r="E89" s="337">
        <v>0.0</v>
      </c>
      <c r="F89" s="337">
        <v>1.0</v>
      </c>
      <c r="G89" s="337">
        <v>0.0</v>
      </c>
      <c r="H89" s="337">
        <v>0.0</v>
      </c>
      <c r="I89" s="337">
        <v>1.0</v>
      </c>
      <c r="J89" s="337">
        <v>0.0</v>
      </c>
      <c r="K89" s="337">
        <v>0.0</v>
      </c>
      <c r="L89" s="337">
        <v>0.0</v>
      </c>
      <c r="M89" s="337">
        <v>2.0</v>
      </c>
      <c r="N89" s="337">
        <v>0.0</v>
      </c>
      <c r="O89" s="337">
        <v>1.0</v>
      </c>
      <c r="P89" s="337">
        <v>0.0</v>
      </c>
      <c r="Q89" s="337">
        <v>0.0</v>
      </c>
      <c r="R89" s="337">
        <v>0.0</v>
      </c>
      <c r="S89" s="337">
        <v>0.0</v>
      </c>
      <c r="T89" s="337">
        <v>0.0</v>
      </c>
      <c r="U89" s="337">
        <v>1.0</v>
      </c>
      <c r="V89" s="337">
        <v>1.0</v>
      </c>
      <c r="W89" s="337"/>
      <c r="X89" s="338">
        <f t="shared" si="3"/>
        <v>0.35</v>
      </c>
      <c r="Y89" s="339"/>
      <c r="Z89" s="339"/>
      <c r="AA89" s="339"/>
      <c r="AB89" s="339"/>
      <c r="AC89" s="339"/>
      <c r="AD89" s="339"/>
      <c r="AE89" s="339"/>
      <c r="AF89" s="339"/>
      <c r="AG89" s="339"/>
      <c r="AH89" s="339"/>
      <c r="AI89" s="339"/>
      <c r="AJ89" s="339"/>
      <c r="AK89" s="339"/>
      <c r="AL89" s="339"/>
      <c r="AM89" s="339"/>
      <c r="AN89" s="339"/>
      <c r="AO89" s="339"/>
      <c r="AP89" s="339"/>
      <c r="AQ89" s="339"/>
      <c r="AR89" s="339"/>
      <c r="AS89" s="339"/>
      <c r="AT89" s="339"/>
      <c r="AU89" s="339"/>
      <c r="AV89" s="339"/>
      <c r="AW89" s="339"/>
      <c r="AX89" s="339"/>
      <c r="AY89" s="339"/>
      <c r="AZ89" s="339"/>
      <c r="BA89" s="339"/>
      <c r="BB89" s="339"/>
      <c r="BC89" s="339"/>
      <c r="BD89" s="339"/>
      <c r="BE89" s="339"/>
      <c r="BF89" s="339"/>
      <c r="BG89" s="339"/>
      <c r="BH89" s="339"/>
      <c r="BI89" s="339"/>
      <c r="BJ89" s="339"/>
      <c r="BK89" s="339"/>
      <c r="BL89" s="339"/>
      <c r="BM89" s="339"/>
      <c r="BN89" s="339"/>
      <c r="BO89" s="339"/>
      <c r="BP89" s="339"/>
      <c r="BQ89" s="339"/>
      <c r="BR89" s="339"/>
      <c r="BS89" s="339"/>
      <c r="BT89" s="339"/>
      <c r="BU89" s="339"/>
      <c r="BV89" s="339"/>
      <c r="BW89" s="339"/>
    </row>
    <row r="90">
      <c r="A90" s="333" t="s">
        <v>437</v>
      </c>
      <c r="B90" s="337">
        <v>1.0</v>
      </c>
      <c r="C90" s="337">
        <v>0.0</v>
      </c>
      <c r="D90" s="337">
        <v>0.0</v>
      </c>
      <c r="E90" s="337">
        <v>0.0</v>
      </c>
      <c r="F90" s="337">
        <v>0.0</v>
      </c>
      <c r="G90" s="337">
        <v>0.0</v>
      </c>
      <c r="H90" s="337">
        <v>1.0</v>
      </c>
      <c r="I90" s="337">
        <v>0.0</v>
      </c>
      <c r="J90" s="337">
        <v>0.0</v>
      </c>
      <c r="K90" s="337">
        <v>0.0</v>
      </c>
      <c r="L90" s="337">
        <v>0.0</v>
      </c>
      <c r="M90" s="337">
        <v>0.0</v>
      </c>
      <c r="N90" s="337">
        <v>0.0</v>
      </c>
      <c r="O90" s="337">
        <v>0.0</v>
      </c>
      <c r="P90" s="337">
        <v>0.0</v>
      </c>
      <c r="Q90" s="337">
        <v>0.0</v>
      </c>
      <c r="R90" s="337">
        <v>0.0</v>
      </c>
      <c r="S90" s="337">
        <v>0.0</v>
      </c>
      <c r="T90" s="337">
        <v>0.0</v>
      </c>
      <c r="U90" s="337">
        <v>0.0</v>
      </c>
      <c r="V90" s="337">
        <v>0.0</v>
      </c>
      <c r="W90" s="337"/>
      <c r="X90" s="338">
        <f t="shared" si="3"/>
        <v>0.05</v>
      </c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39"/>
      <c r="BQ90" s="339"/>
      <c r="BR90" s="339"/>
      <c r="BS90" s="339"/>
      <c r="BT90" s="339"/>
      <c r="BU90" s="339"/>
      <c r="BV90" s="339"/>
      <c r="BW90" s="339"/>
    </row>
    <row r="91">
      <c r="A91" s="333" t="s">
        <v>247</v>
      </c>
      <c r="B91" s="337">
        <v>3.0</v>
      </c>
      <c r="C91" s="337">
        <v>0.0</v>
      </c>
      <c r="D91" s="337">
        <v>0.0</v>
      </c>
      <c r="E91" s="337">
        <v>1.0</v>
      </c>
      <c r="F91" s="337">
        <v>0.0</v>
      </c>
      <c r="G91" s="337">
        <v>0.0</v>
      </c>
      <c r="H91" s="337">
        <v>1.0</v>
      </c>
      <c r="I91" s="337">
        <v>0.0</v>
      </c>
      <c r="J91" s="337">
        <v>0.0</v>
      </c>
      <c r="K91" s="337">
        <v>0.0</v>
      </c>
      <c r="L91" s="337">
        <v>0.0</v>
      </c>
      <c r="M91" s="337">
        <v>0.0</v>
      </c>
      <c r="N91" s="337">
        <v>0.0</v>
      </c>
      <c r="O91" s="337">
        <v>0.0</v>
      </c>
      <c r="P91" s="337">
        <v>0.0</v>
      </c>
      <c r="Q91" s="337">
        <v>1.0</v>
      </c>
      <c r="R91" s="337">
        <v>0.0</v>
      </c>
      <c r="S91" s="337">
        <v>0.0</v>
      </c>
      <c r="T91" s="337">
        <v>0.0</v>
      </c>
      <c r="U91" s="337">
        <v>0.0</v>
      </c>
      <c r="V91" s="337">
        <v>0.0</v>
      </c>
      <c r="W91" s="337"/>
      <c r="X91" s="338">
        <f t="shared" si="3"/>
        <v>0.15</v>
      </c>
      <c r="Y91" s="339"/>
      <c r="Z91" s="339"/>
      <c r="AA91" s="339"/>
      <c r="AB91" s="339"/>
      <c r="AC91" s="339"/>
      <c r="AD91" s="339"/>
      <c r="AE91" s="339"/>
      <c r="AF91" s="339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Q91" s="339"/>
      <c r="AR91" s="339"/>
      <c r="AS91" s="339"/>
      <c r="AT91" s="339"/>
      <c r="AU91" s="339"/>
      <c r="AV91" s="339"/>
      <c r="AW91" s="339"/>
      <c r="AX91" s="339"/>
      <c r="AY91" s="339"/>
      <c r="AZ91" s="339"/>
      <c r="BA91" s="339"/>
      <c r="BB91" s="339"/>
      <c r="BC91" s="339"/>
      <c r="BD91" s="339"/>
      <c r="BE91" s="339"/>
      <c r="BF91" s="339"/>
      <c r="BG91" s="339"/>
      <c r="BH91" s="339"/>
      <c r="BI91" s="339"/>
      <c r="BJ91" s="339"/>
      <c r="BK91" s="339"/>
      <c r="BL91" s="339"/>
      <c r="BM91" s="339"/>
      <c r="BN91" s="339"/>
      <c r="BO91" s="339"/>
      <c r="BP91" s="339"/>
      <c r="BQ91" s="339"/>
      <c r="BR91" s="339"/>
      <c r="BS91" s="339"/>
      <c r="BT91" s="339"/>
      <c r="BU91" s="339"/>
      <c r="BV91" s="339"/>
      <c r="BW91" s="339"/>
    </row>
    <row r="92">
      <c r="A92" s="333" t="s">
        <v>98</v>
      </c>
      <c r="B92" s="337">
        <v>49.0</v>
      </c>
      <c r="C92" s="337">
        <v>4.0</v>
      </c>
      <c r="D92" s="337">
        <v>4.0</v>
      </c>
      <c r="E92" s="337">
        <v>1.0</v>
      </c>
      <c r="F92" s="337">
        <v>0.0</v>
      </c>
      <c r="G92" s="337">
        <v>4.0</v>
      </c>
      <c r="H92" s="337">
        <v>2.0</v>
      </c>
      <c r="I92" s="337">
        <v>2.0</v>
      </c>
      <c r="J92" s="337">
        <v>4.0</v>
      </c>
      <c r="K92" s="337">
        <v>1.0</v>
      </c>
      <c r="L92" s="337">
        <v>2.0</v>
      </c>
      <c r="M92" s="337">
        <v>3.0</v>
      </c>
      <c r="N92" s="337">
        <v>1.0</v>
      </c>
      <c r="O92" s="337">
        <v>3.0</v>
      </c>
      <c r="P92" s="337">
        <v>4.0</v>
      </c>
      <c r="Q92" s="337">
        <v>3.0</v>
      </c>
      <c r="R92" s="337">
        <v>5.0</v>
      </c>
      <c r="S92" s="337">
        <v>1.0</v>
      </c>
      <c r="T92" s="337">
        <v>5.0</v>
      </c>
      <c r="U92" s="337">
        <v>0.0</v>
      </c>
      <c r="V92" s="337">
        <v>0.0</v>
      </c>
      <c r="W92" s="337"/>
      <c r="X92" s="338">
        <f t="shared" si="3"/>
        <v>2.45</v>
      </c>
      <c r="Y92" s="339"/>
      <c r="Z92" s="339"/>
      <c r="AA92" s="339"/>
      <c r="AB92" s="339"/>
      <c r="AC92" s="339"/>
      <c r="AD92" s="339"/>
      <c r="AE92" s="339"/>
      <c r="AF92" s="339"/>
      <c r="AG92" s="339"/>
      <c r="AH92" s="339"/>
      <c r="AI92" s="339"/>
      <c r="AJ92" s="339"/>
      <c r="AK92" s="339"/>
      <c r="AL92" s="339"/>
      <c r="AM92" s="339"/>
      <c r="AN92" s="339"/>
      <c r="AO92" s="339"/>
      <c r="AP92" s="339"/>
      <c r="AQ92" s="339"/>
      <c r="AR92" s="339"/>
      <c r="AS92" s="339"/>
      <c r="AT92" s="339"/>
      <c r="AU92" s="339"/>
      <c r="AV92" s="339"/>
      <c r="AW92" s="339"/>
      <c r="AX92" s="339"/>
      <c r="AY92" s="339"/>
      <c r="AZ92" s="339"/>
      <c r="BA92" s="339"/>
      <c r="BB92" s="339"/>
      <c r="BC92" s="339"/>
      <c r="BD92" s="339"/>
      <c r="BE92" s="339"/>
      <c r="BF92" s="339"/>
      <c r="BG92" s="339"/>
      <c r="BH92" s="339"/>
      <c r="BI92" s="339"/>
      <c r="BJ92" s="339"/>
      <c r="BK92" s="339"/>
      <c r="BL92" s="339"/>
      <c r="BM92" s="339"/>
      <c r="BN92" s="339"/>
      <c r="BO92" s="339"/>
      <c r="BP92" s="339"/>
      <c r="BQ92" s="339"/>
      <c r="BR92" s="339"/>
      <c r="BS92" s="339"/>
      <c r="BT92" s="339"/>
      <c r="BU92" s="339"/>
      <c r="BV92" s="339"/>
      <c r="BW92" s="339"/>
    </row>
    <row r="93">
      <c r="A93" s="333" t="s">
        <v>415</v>
      </c>
      <c r="B93" s="337">
        <v>2.0</v>
      </c>
      <c r="C93" s="337">
        <v>0.0</v>
      </c>
      <c r="D93" s="337">
        <v>0.0</v>
      </c>
      <c r="E93" s="337">
        <v>0.0</v>
      </c>
      <c r="F93" s="337">
        <v>0.0</v>
      </c>
      <c r="G93" s="337">
        <v>0.0</v>
      </c>
      <c r="H93" s="337">
        <v>1.0</v>
      </c>
      <c r="I93" s="337">
        <v>0.0</v>
      </c>
      <c r="J93" s="337">
        <v>0.0</v>
      </c>
      <c r="K93" s="337">
        <v>0.0</v>
      </c>
      <c r="L93" s="337">
        <v>0.0</v>
      </c>
      <c r="M93" s="337">
        <v>0.0</v>
      </c>
      <c r="N93" s="337">
        <v>0.0</v>
      </c>
      <c r="O93" s="337">
        <v>0.0</v>
      </c>
      <c r="P93" s="337">
        <v>0.0</v>
      </c>
      <c r="Q93" s="337">
        <v>1.0</v>
      </c>
      <c r="R93" s="337">
        <v>0.0</v>
      </c>
      <c r="S93" s="337">
        <v>0.0</v>
      </c>
      <c r="T93" s="337">
        <v>0.0</v>
      </c>
      <c r="U93" s="337">
        <v>0.0</v>
      </c>
      <c r="V93" s="337">
        <v>0.0</v>
      </c>
      <c r="W93" s="337"/>
      <c r="X93" s="338">
        <f t="shared" si="3"/>
        <v>0.1</v>
      </c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39"/>
      <c r="BQ93" s="339"/>
      <c r="BR93" s="339"/>
      <c r="BS93" s="339"/>
      <c r="BT93" s="339"/>
      <c r="BU93" s="339"/>
      <c r="BV93" s="339"/>
      <c r="BW93" s="339"/>
    </row>
    <row r="94">
      <c r="A94" s="333" t="s">
        <v>206</v>
      </c>
      <c r="B94" s="337">
        <v>2.0</v>
      </c>
      <c r="C94" s="337">
        <v>0.0</v>
      </c>
      <c r="D94" s="337">
        <v>1.0</v>
      </c>
      <c r="E94" s="337">
        <v>0.0</v>
      </c>
      <c r="F94" s="337">
        <v>0.0</v>
      </c>
      <c r="G94" s="337">
        <v>0.0</v>
      </c>
      <c r="H94" s="337">
        <v>0.0</v>
      </c>
      <c r="I94" s="337">
        <v>0.0</v>
      </c>
      <c r="J94" s="337">
        <v>0.0</v>
      </c>
      <c r="K94" s="337">
        <v>0.0</v>
      </c>
      <c r="L94" s="337">
        <v>0.0</v>
      </c>
      <c r="M94" s="337">
        <v>0.0</v>
      </c>
      <c r="N94" s="337">
        <v>0.0</v>
      </c>
      <c r="O94" s="337">
        <v>0.0</v>
      </c>
      <c r="P94" s="337">
        <v>0.0</v>
      </c>
      <c r="Q94" s="337">
        <v>0.0</v>
      </c>
      <c r="R94" s="337">
        <v>0.0</v>
      </c>
      <c r="S94" s="337">
        <v>0.0</v>
      </c>
      <c r="T94" s="337">
        <v>0.0</v>
      </c>
      <c r="U94" s="337">
        <v>0.0</v>
      </c>
      <c r="V94" s="337">
        <v>1.0</v>
      </c>
      <c r="W94" s="337"/>
      <c r="X94" s="338">
        <f t="shared" si="3"/>
        <v>0.1</v>
      </c>
      <c r="Y94" s="339"/>
      <c r="Z94" s="339"/>
      <c r="AA94" s="339"/>
      <c r="AB94" s="339"/>
      <c r="AC94" s="339"/>
      <c r="AD94" s="339"/>
      <c r="AE94" s="339"/>
      <c r="AF94" s="339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39"/>
      <c r="BB94" s="339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39"/>
      <c r="BS94" s="339"/>
      <c r="BT94" s="339"/>
      <c r="BU94" s="339"/>
      <c r="BV94" s="339"/>
      <c r="BW94" s="339"/>
    </row>
    <row r="95">
      <c r="A95" s="333" t="s">
        <v>577</v>
      </c>
      <c r="B95" s="337">
        <v>3.0</v>
      </c>
      <c r="C95" s="337">
        <v>0.0</v>
      </c>
      <c r="D95" s="337">
        <v>0.0</v>
      </c>
      <c r="E95" s="337">
        <v>0.0</v>
      </c>
      <c r="F95" s="337">
        <v>0.0</v>
      </c>
      <c r="G95" s="337">
        <v>0.0</v>
      </c>
      <c r="H95" s="337">
        <v>0.0</v>
      </c>
      <c r="I95" s="337">
        <v>0.0</v>
      </c>
      <c r="J95" s="337">
        <v>1.0</v>
      </c>
      <c r="K95" s="337">
        <v>0.0</v>
      </c>
      <c r="L95" s="337">
        <v>0.0</v>
      </c>
      <c r="M95" s="337">
        <v>0.0</v>
      </c>
      <c r="N95" s="337">
        <v>0.0</v>
      </c>
      <c r="O95" s="337">
        <v>0.0</v>
      </c>
      <c r="P95" s="337">
        <v>0.0</v>
      </c>
      <c r="Q95" s="337">
        <v>0.0</v>
      </c>
      <c r="R95" s="337">
        <v>0.0</v>
      </c>
      <c r="S95" s="337">
        <v>1.0</v>
      </c>
      <c r="T95" s="337">
        <v>0.0</v>
      </c>
      <c r="U95" s="337">
        <v>0.0</v>
      </c>
      <c r="V95" s="337">
        <v>1.0</v>
      </c>
      <c r="W95" s="337"/>
      <c r="X95" s="338">
        <f t="shared" si="3"/>
        <v>0.15</v>
      </c>
      <c r="Y95" s="339"/>
      <c r="Z95" s="339"/>
      <c r="AA95" s="339"/>
      <c r="AB95" s="339"/>
      <c r="AC95" s="339"/>
      <c r="AD95" s="339"/>
      <c r="AE95" s="339"/>
      <c r="AF95" s="339"/>
      <c r="AG95" s="339"/>
      <c r="AH95" s="339"/>
      <c r="AI95" s="339"/>
      <c r="AJ95" s="339"/>
      <c r="AK95" s="339"/>
      <c r="AL95" s="339"/>
      <c r="AM95" s="339"/>
      <c r="AN95" s="339"/>
      <c r="AO95" s="339"/>
      <c r="AP95" s="339"/>
      <c r="AQ95" s="339"/>
      <c r="AR95" s="339"/>
      <c r="AS95" s="339"/>
      <c r="AT95" s="339"/>
      <c r="AU95" s="339"/>
      <c r="AV95" s="339"/>
      <c r="AW95" s="339"/>
      <c r="AX95" s="339"/>
      <c r="AY95" s="339"/>
      <c r="AZ95" s="339"/>
      <c r="BA95" s="339"/>
      <c r="BB95" s="339"/>
      <c r="BC95" s="339"/>
      <c r="BD95" s="339"/>
      <c r="BE95" s="339"/>
      <c r="BF95" s="339"/>
      <c r="BG95" s="339"/>
      <c r="BH95" s="339"/>
      <c r="BI95" s="339"/>
      <c r="BJ95" s="339"/>
      <c r="BK95" s="339"/>
      <c r="BL95" s="339"/>
      <c r="BM95" s="339"/>
      <c r="BN95" s="339"/>
      <c r="BO95" s="339"/>
      <c r="BP95" s="339"/>
      <c r="BQ95" s="339"/>
      <c r="BR95" s="339"/>
      <c r="BS95" s="339"/>
      <c r="BT95" s="339"/>
      <c r="BU95" s="339"/>
      <c r="BV95" s="339"/>
      <c r="BW95" s="339"/>
    </row>
    <row r="96">
      <c r="A96" s="333" t="s">
        <v>291</v>
      </c>
      <c r="B96" s="337">
        <v>4.0</v>
      </c>
      <c r="C96" s="337">
        <v>0.0</v>
      </c>
      <c r="D96" s="337">
        <v>0.0</v>
      </c>
      <c r="E96" s="337">
        <v>0.0</v>
      </c>
      <c r="F96" s="337">
        <v>2.0</v>
      </c>
      <c r="G96" s="337">
        <v>0.0</v>
      </c>
      <c r="H96" s="337">
        <v>0.0</v>
      </c>
      <c r="I96" s="337">
        <v>0.0</v>
      </c>
      <c r="J96" s="337">
        <v>0.0</v>
      </c>
      <c r="K96" s="337">
        <v>0.0</v>
      </c>
      <c r="L96" s="337">
        <v>0.0</v>
      </c>
      <c r="M96" s="337">
        <v>0.0</v>
      </c>
      <c r="N96" s="337">
        <v>1.0</v>
      </c>
      <c r="O96" s="337">
        <v>0.0</v>
      </c>
      <c r="P96" s="337">
        <v>0.0</v>
      </c>
      <c r="Q96" s="337">
        <v>0.0</v>
      </c>
      <c r="R96" s="337">
        <v>0.0</v>
      </c>
      <c r="S96" s="337">
        <v>0.0</v>
      </c>
      <c r="T96" s="337">
        <v>0.0</v>
      </c>
      <c r="U96" s="337">
        <v>1.0</v>
      </c>
      <c r="V96" s="337">
        <v>0.0</v>
      </c>
      <c r="W96" s="337"/>
      <c r="X96" s="338">
        <f t="shared" si="3"/>
        <v>0.2</v>
      </c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39"/>
      <c r="BQ96" s="339"/>
      <c r="BR96" s="339"/>
      <c r="BS96" s="339"/>
      <c r="BT96" s="339"/>
      <c r="BU96" s="339"/>
      <c r="BV96" s="339"/>
      <c r="BW96" s="339"/>
    </row>
    <row r="97">
      <c r="A97" s="333" t="s">
        <v>179</v>
      </c>
      <c r="B97" s="337">
        <v>17.0</v>
      </c>
      <c r="C97" s="337">
        <v>0.0</v>
      </c>
      <c r="D97" s="337">
        <v>3.0</v>
      </c>
      <c r="E97" s="337">
        <v>0.0</v>
      </c>
      <c r="F97" s="337">
        <v>0.0</v>
      </c>
      <c r="G97" s="337">
        <v>1.0</v>
      </c>
      <c r="H97" s="337">
        <v>0.0</v>
      </c>
      <c r="I97" s="337">
        <v>2.0</v>
      </c>
      <c r="J97" s="337">
        <v>1.0</v>
      </c>
      <c r="K97" s="337">
        <v>0.0</v>
      </c>
      <c r="L97" s="337">
        <v>0.0</v>
      </c>
      <c r="M97" s="337">
        <v>2.0</v>
      </c>
      <c r="N97" s="337">
        <v>1.0</v>
      </c>
      <c r="O97" s="337">
        <v>1.0</v>
      </c>
      <c r="P97" s="337">
        <v>1.0</v>
      </c>
      <c r="Q97" s="337">
        <v>0.0</v>
      </c>
      <c r="R97" s="337">
        <v>1.0</v>
      </c>
      <c r="S97" s="337">
        <v>1.0</v>
      </c>
      <c r="T97" s="337">
        <v>1.0</v>
      </c>
      <c r="U97" s="337">
        <v>0.0</v>
      </c>
      <c r="V97" s="337">
        <v>2.0</v>
      </c>
      <c r="W97" s="337"/>
      <c r="X97" s="338">
        <f t="shared" si="3"/>
        <v>0.85</v>
      </c>
      <c r="Y97" s="339"/>
      <c r="Z97" s="339"/>
      <c r="AA97" s="339"/>
      <c r="AB97" s="339"/>
      <c r="AC97" s="339"/>
      <c r="AD97" s="339"/>
      <c r="AE97" s="339"/>
      <c r="AF97" s="339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Q97" s="339"/>
      <c r="AR97" s="339"/>
      <c r="AS97" s="339"/>
      <c r="AT97" s="339"/>
      <c r="AU97" s="339"/>
      <c r="AV97" s="339"/>
      <c r="AW97" s="339"/>
      <c r="AX97" s="339"/>
      <c r="AY97" s="339"/>
      <c r="AZ97" s="339"/>
      <c r="BA97" s="339"/>
      <c r="BB97" s="339"/>
      <c r="BC97" s="339"/>
      <c r="BD97" s="339"/>
      <c r="BE97" s="339"/>
      <c r="BF97" s="339"/>
      <c r="BG97" s="339"/>
      <c r="BH97" s="339"/>
      <c r="BI97" s="339"/>
      <c r="BJ97" s="339"/>
      <c r="BK97" s="339"/>
      <c r="BL97" s="339"/>
      <c r="BM97" s="339"/>
      <c r="BN97" s="339"/>
      <c r="BO97" s="339"/>
      <c r="BP97" s="339"/>
      <c r="BQ97" s="339"/>
      <c r="BR97" s="339"/>
      <c r="BS97" s="339"/>
      <c r="BT97" s="339"/>
      <c r="BU97" s="339"/>
      <c r="BV97" s="339"/>
      <c r="BW97" s="339"/>
    </row>
    <row r="98">
      <c r="A98" s="333" t="s">
        <v>405</v>
      </c>
      <c r="B98" s="337">
        <v>12.0</v>
      </c>
      <c r="C98" s="337">
        <v>0.0</v>
      </c>
      <c r="D98" s="337">
        <v>0.0</v>
      </c>
      <c r="E98" s="337">
        <v>0.0</v>
      </c>
      <c r="F98" s="337">
        <v>0.0</v>
      </c>
      <c r="G98" s="337">
        <v>0.0</v>
      </c>
      <c r="H98" s="337">
        <v>2.0</v>
      </c>
      <c r="I98" s="337">
        <v>0.0</v>
      </c>
      <c r="J98" s="337">
        <v>1.0</v>
      </c>
      <c r="K98" s="337">
        <v>1.0</v>
      </c>
      <c r="L98" s="337">
        <v>1.0</v>
      </c>
      <c r="M98" s="337">
        <v>0.0</v>
      </c>
      <c r="N98" s="337">
        <v>0.0</v>
      </c>
      <c r="O98" s="337">
        <v>0.0</v>
      </c>
      <c r="P98" s="337">
        <v>1.0</v>
      </c>
      <c r="Q98" s="337">
        <v>1.0</v>
      </c>
      <c r="R98" s="337">
        <v>2.0</v>
      </c>
      <c r="S98" s="337">
        <v>1.0</v>
      </c>
      <c r="T98" s="337">
        <v>0.0</v>
      </c>
      <c r="U98" s="337">
        <v>1.0</v>
      </c>
      <c r="V98" s="337">
        <v>1.0</v>
      </c>
      <c r="W98" s="337"/>
      <c r="X98" s="338">
        <f t="shared" si="3"/>
        <v>0.6</v>
      </c>
      <c r="Y98" s="339"/>
      <c r="Z98" s="339"/>
      <c r="AA98" s="339"/>
      <c r="AB98" s="339"/>
      <c r="AC98" s="339"/>
      <c r="AD98" s="339"/>
      <c r="AE98" s="339"/>
      <c r="AF98" s="339"/>
      <c r="AG98" s="339"/>
      <c r="AH98" s="339"/>
      <c r="AI98" s="339"/>
      <c r="AJ98" s="339"/>
      <c r="AK98" s="339"/>
      <c r="AL98" s="339"/>
      <c r="AM98" s="339"/>
      <c r="AN98" s="339"/>
      <c r="AO98" s="339"/>
      <c r="AP98" s="339"/>
      <c r="AQ98" s="339"/>
      <c r="AR98" s="339"/>
      <c r="AS98" s="339"/>
      <c r="AT98" s="339"/>
      <c r="AU98" s="339"/>
      <c r="AV98" s="339"/>
      <c r="AW98" s="339"/>
      <c r="AX98" s="339"/>
      <c r="AY98" s="339"/>
      <c r="AZ98" s="339"/>
      <c r="BA98" s="339"/>
      <c r="BB98" s="339"/>
      <c r="BC98" s="339"/>
      <c r="BD98" s="339"/>
      <c r="BE98" s="339"/>
      <c r="BF98" s="339"/>
      <c r="BG98" s="339"/>
      <c r="BH98" s="339"/>
      <c r="BI98" s="339"/>
      <c r="BJ98" s="339"/>
      <c r="BK98" s="339"/>
      <c r="BL98" s="339"/>
      <c r="BM98" s="339"/>
      <c r="BN98" s="339"/>
      <c r="BO98" s="339"/>
      <c r="BP98" s="339"/>
      <c r="BQ98" s="339"/>
      <c r="BR98" s="339"/>
      <c r="BS98" s="339"/>
      <c r="BT98" s="339"/>
      <c r="BU98" s="339"/>
      <c r="BV98" s="339"/>
      <c r="BW98" s="339"/>
    </row>
    <row r="99">
      <c r="A99" s="333" t="s">
        <v>1297</v>
      </c>
      <c r="B99" s="337">
        <v>1.0</v>
      </c>
      <c r="C99" s="337">
        <v>0.0</v>
      </c>
      <c r="D99" s="337">
        <v>0.0</v>
      </c>
      <c r="E99" s="337">
        <v>0.0</v>
      </c>
      <c r="F99" s="337">
        <v>0.0</v>
      </c>
      <c r="G99" s="337">
        <v>0.0</v>
      </c>
      <c r="H99" s="337">
        <v>0.0</v>
      </c>
      <c r="I99" s="337">
        <v>0.0</v>
      </c>
      <c r="J99" s="337">
        <v>0.0</v>
      </c>
      <c r="K99" s="337">
        <v>0.0</v>
      </c>
      <c r="L99" s="337">
        <v>0.0</v>
      </c>
      <c r="M99" s="337">
        <v>0.0</v>
      </c>
      <c r="N99" s="337">
        <v>0.0</v>
      </c>
      <c r="O99" s="337">
        <v>0.0</v>
      </c>
      <c r="P99" s="337">
        <v>0.0</v>
      </c>
      <c r="Q99" s="337">
        <v>0.0</v>
      </c>
      <c r="R99" s="337">
        <v>0.0</v>
      </c>
      <c r="S99" s="337">
        <v>0.0</v>
      </c>
      <c r="T99" s="337">
        <v>0.0</v>
      </c>
      <c r="U99" s="337">
        <v>0.0</v>
      </c>
      <c r="V99" s="337">
        <v>1.0</v>
      </c>
      <c r="W99" s="337"/>
      <c r="X99" s="338">
        <f t="shared" si="3"/>
        <v>0.05</v>
      </c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39"/>
      <c r="BQ99" s="339"/>
      <c r="BR99" s="339"/>
      <c r="BS99" s="339"/>
      <c r="BT99" s="339"/>
      <c r="BU99" s="339"/>
      <c r="BV99" s="339"/>
      <c r="BW99" s="339"/>
    </row>
    <row r="100">
      <c r="A100" s="333" t="s">
        <v>94</v>
      </c>
      <c r="B100" s="337">
        <v>22.0</v>
      </c>
      <c r="C100" s="337">
        <v>2.0</v>
      </c>
      <c r="D100" s="337">
        <v>2.0</v>
      </c>
      <c r="E100" s="337">
        <v>0.0</v>
      </c>
      <c r="F100" s="337">
        <v>2.0</v>
      </c>
      <c r="G100" s="337">
        <v>1.0</v>
      </c>
      <c r="H100" s="337">
        <v>1.0</v>
      </c>
      <c r="I100" s="337">
        <v>1.0</v>
      </c>
      <c r="J100" s="337">
        <v>3.0</v>
      </c>
      <c r="K100" s="337">
        <v>0.0</v>
      </c>
      <c r="L100" s="337">
        <v>2.0</v>
      </c>
      <c r="M100" s="337">
        <v>0.0</v>
      </c>
      <c r="N100" s="337">
        <v>2.0</v>
      </c>
      <c r="O100" s="337">
        <v>2.0</v>
      </c>
      <c r="P100" s="337">
        <v>0.0</v>
      </c>
      <c r="Q100" s="337">
        <v>0.0</v>
      </c>
      <c r="R100" s="337">
        <v>0.0</v>
      </c>
      <c r="S100" s="337">
        <v>2.0</v>
      </c>
      <c r="T100" s="337">
        <v>1.0</v>
      </c>
      <c r="U100" s="337">
        <v>0.0</v>
      </c>
      <c r="V100" s="337">
        <v>1.0</v>
      </c>
      <c r="W100" s="337"/>
      <c r="X100" s="338">
        <f t="shared" si="3"/>
        <v>1.1</v>
      </c>
      <c r="Y100" s="339"/>
      <c r="Z100" s="339"/>
      <c r="AA100" s="339"/>
      <c r="AB100" s="339"/>
      <c r="AC100" s="339"/>
      <c r="AD100" s="339"/>
      <c r="AE100" s="339"/>
      <c r="AF100" s="339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/>
      <c r="BC100" s="339"/>
      <c r="BD100" s="339"/>
      <c r="BE100" s="339"/>
      <c r="BF100" s="339"/>
      <c r="BG100" s="339"/>
      <c r="BH100" s="339"/>
      <c r="BI100" s="339"/>
      <c r="BJ100" s="339"/>
      <c r="BK100" s="339"/>
      <c r="BL100" s="339"/>
      <c r="BM100" s="339"/>
      <c r="BN100" s="339"/>
      <c r="BO100" s="339"/>
      <c r="BP100" s="339"/>
      <c r="BQ100" s="339"/>
      <c r="BR100" s="339"/>
      <c r="BS100" s="339"/>
      <c r="BT100" s="339"/>
      <c r="BU100" s="339"/>
      <c r="BV100" s="339"/>
      <c r="BW100" s="339"/>
    </row>
    <row r="101">
      <c r="A101" s="333" t="s">
        <v>221</v>
      </c>
      <c r="B101" s="337">
        <v>9.0</v>
      </c>
      <c r="C101" s="337">
        <v>0.0</v>
      </c>
      <c r="D101" s="337">
        <v>1.0</v>
      </c>
      <c r="E101" s="337">
        <v>0.0</v>
      </c>
      <c r="F101" s="337">
        <v>1.0</v>
      </c>
      <c r="G101" s="337">
        <v>2.0</v>
      </c>
      <c r="H101" s="337">
        <v>0.0</v>
      </c>
      <c r="I101" s="337">
        <v>1.0</v>
      </c>
      <c r="J101" s="337">
        <v>1.0</v>
      </c>
      <c r="K101" s="337">
        <v>0.0</v>
      </c>
      <c r="L101" s="337">
        <v>0.0</v>
      </c>
      <c r="M101" s="337">
        <v>0.0</v>
      </c>
      <c r="N101" s="337">
        <v>0.0</v>
      </c>
      <c r="O101" s="337">
        <v>0.0</v>
      </c>
      <c r="P101" s="337">
        <v>0.0</v>
      </c>
      <c r="Q101" s="337">
        <v>2.0</v>
      </c>
      <c r="R101" s="337">
        <v>0.0</v>
      </c>
      <c r="S101" s="337">
        <v>1.0</v>
      </c>
      <c r="T101" s="337">
        <v>0.0</v>
      </c>
      <c r="U101" s="337">
        <v>0.0</v>
      </c>
      <c r="V101" s="337">
        <v>0.0</v>
      </c>
      <c r="W101" s="337"/>
      <c r="X101" s="338">
        <f t="shared" si="3"/>
        <v>0.45</v>
      </c>
      <c r="Y101" s="339"/>
      <c r="Z101" s="339"/>
      <c r="AA101" s="339"/>
      <c r="AB101" s="339"/>
      <c r="AC101" s="339"/>
      <c r="AD101" s="339"/>
      <c r="AE101" s="339"/>
      <c r="AF101" s="339"/>
      <c r="AG101" s="339"/>
      <c r="AH101" s="339"/>
      <c r="AI101" s="339"/>
      <c r="AJ101" s="339"/>
      <c r="AK101" s="339"/>
      <c r="AL101" s="339"/>
      <c r="AM101" s="339"/>
      <c r="AN101" s="339"/>
      <c r="AO101" s="339"/>
      <c r="AP101" s="339"/>
      <c r="AQ101" s="339"/>
      <c r="AR101" s="339"/>
      <c r="AS101" s="339"/>
      <c r="AT101" s="339"/>
      <c r="AU101" s="339"/>
      <c r="AV101" s="339"/>
      <c r="AW101" s="339"/>
      <c r="AX101" s="339"/>
      <c r="AY101" s="339"/>
      <c r="AZ101" s="339"/>
      <c r="BA101" s="339"/>
      <c r="BB101" s="339"/>
      <c r="BC101" s="339"/>
      <c r="BD101" s="339"/>
      <c r="BE101" s="339"/>
      <c r="BF101" s="339"/>
      <c r="BG101" s="339"/>
      <c r="BH101" s="339"/>
      <c r="BI101" s="339"/>
      <c r="BJ101" s="339"/>
      <c r="BK101" s="339"/>
      <c r="BL101" s="339"/>
      <c r="BM101" s="339"/>
      <c r="BN101" s="339"/>
      <c r="BO101" s="339"/>
      <c r="BP101" s="339"/>
      <c r="BQ101" s="339"/>
      <c r="BR101" s="339"/>
      <c r="BS101" s="339"/>
      <c r="BT101" s="339"/>
      <c r="BU101" s="339"/>
      <c r="BV101" s="339"/>
      <c r="BW101" s="339"/>
    </row>
    <row r="102">
      <c r="A102" s="333" t="s">
        <v>772</v>
      </c>
      <c r="B102" s="337">
        <v>2.0</v>
      </c>
      <c r="C102" s="337">
        <v>0.0</v>
      </c>
      <c r="D102" s="337">
        <v>0.0</v>
      </c>
      <c r="E102" s="337">
        <v>0.0</v>
      </c>
      <c r="F102" s="337">
        <v>0.0</v>
      </c>
      <c r="G102" s="337">
        <v>0.0</v>
      </c>
      <c r="H102" s="337">
        <v>0.0</v>
      </c>
      <c r="I102" s="337">
        <v>0.0</v>
      </c>
      <c r="J102" s="337">
        <v>0.0</v>
      </c>
      <c r="K102" s="337">
        <v>0.0</v>
      </c>
      <c r="L102" s="337">
        <v>1.0</v>
      </c>
      <c r="M102" s="337">
        <v>0.0</v>
      </c>
      <c r="N102" s="337">
        <v>1.0</v>
      </c>
      <c r="O102" s="337">
        <v>0.0</v>
      </c>
      <c r="P102" s="337">
        <v>0.0</v>
      </c>
      <c r="Q102" s="337">
        <v>0.0</v>
      </c>
      <c r="R102" s="337">
        <v>0.0</v>
      </c>
      <c r="S102" s="337">
        <v>0.0</v>
      </c>
      <c r="T102" s="337">
        <v>0.0</v>
      </c>
      <c r="U102" s="337">
        <v>0.0</v>
      </c>
      <c r="V102" s="337">
        <v>0.0</v>
      </c>
      <c r="W102" s="337"/>
      <c r="X102" s="338">
        <f t="shared" si="3"/>
        <v>0.1</v>
      </c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39"/>
      <c r="BQ102" s="339"/>
      <c r="BR102" s="339"/>
      <c r="BS102" s="339"/>
      <c r="BT102" s="339"/>
      <c r="BU102" s="339"/>
      <c r="BV102" s="339"/>
      <c r="BW102" s="339"/>
    </row>
    <row r="103">
      <c r="A103" s="333" t="s">
        <v>731</v>
      </c>
      <c r="B103" s="337">
        <v>3.0</v>
      </c>
      <c r="C103" s="337">
        <v>0.0</v>
      </c>
      <c r="D103" s="337">
        <v>0.0</v>
      </c>
      <c r="E103" s="337">
        <v>0.0</v>
      </c>
      <c r="F103" s="337">
        <v>0.0</v>
      </c>
      <c r="G103" s="337">
        <v>0.0</v>
      </c>
      <c r="H103" s="337">
        <v>0.0</v>
      </c>
      <c r="I103" s="337">
        <v>0.0</v>
      </c>
      <c r="J103" s="337">
        <v>0.0</v>
      </c>
      <c r="K103" s="337">
        <v>0.0</v>
      </c>
      <c r="L103" s="337">
        <v>1.0</v>
      </c>
      <c r="M103" s="337">
        <v>0.0</v>
      </c>
      <c r="N103" s="337">
        <v>0.0</v>
      </c>
      <c r="O103" s="337">
        <v>0.0</v>
      </c>
      <c r="P103" s="337">
        <v>0.0</v>
      </c>
      <c r="Q103" s="337">
        <v>0.0</v>
      </c>
      <c r="R103" s="337">
        <v>0.0</v>
      </c>
      <c r="S103" s="337">
        <v>0.0</v>
      </c>
      <c r="T103" s="337">
        <v>1.0</v>
      </c>
      <c r="U103" s="337">
        <v>0.0</v>
      </c>
      <c r="V103" s="337">
        <v>1.0</v>
      </c>
      <c r="W103" s="337"/>
      <c r="X103" s="338">
        <f t="shared" si="3"/>
        <v>0.15</v>
      </c>
      <c r="Y103" s="339"/>
      <c r="Z103" s="339"/>
      <c r="AA103" s="339"/>
      <c r="AB103" s="339"/>
      <c r="AC103" s="339"/>
      <c r="AD103" s="339"/>
      <c r="AE103" s="339"/>
      <c r="AF103" s="339"/>
      <c r="AG103" s="339"/>
      <c r="AH103" s="339"/>
      <c r="AI103" s="339"/>
      <c r="AJ103" s="339"/>
      <c r="AK103" s="339"/>
      <c r="AL103" s="339"/>
      <c r="AM103" s="339"/>
      <c r="AN103" s="339"/>
      <c r="AO103" s="339"/>
      <c r="AP103" s="339"/>
      <c r="AQ103" s="339"/>
      <c r="AR103" s="339"/>
      <c r="AS103" s="339"/>
      <c r="AT103" s="339"/>
      <c r="AU103" s="339"/>
      <c r="AV103" s="339"/>
      <c r="AW103" s="339"/>
      <c r="AX103" s="339"/>
      <c r="AY103" s="339"/>
      <c r="AZ103" s="339"/>
      <c r="BA103" s="339"/>
      <c r="BB103" s="339"/>
      <c r="BC103" s="339"/>
      <c r="BD103" s="339"/>
      <c r="BE103" s="339"/>
      <c r="BF103" s="339"/>
      <c r="BG103" s="339"/>
      <c r="BH103" s="339"/>
      <c r="BI103" s="339"/>
      <c r="BJ103" s="339"/>
      <c r="BK103" s="339"/>
      <c r="BL103" s="339"/>
      <c r="BM103" s="339"/>
      <c r="BN103" s="339"/>
      <c r="BO103" s="339"/>
      <c r="BP103" s="339"/>
      <c r="BQ103" s="339"/>
      <c r="BR103" s="339"/>
      <c r="BS103" s="339"/>
      <c r="BT103" s="339"/>
      <c r="BU103" s="339"/>
      <c r="BV103" s="339"/>
      <c r="BW103" s="339"/>
    </row>
    <row r="104">
      <c r="A104" s="333" t="s">
        <v>89</v>
      </c>
      <c r="B104" s="337">
        <v>102.0</v>
      </c>
      <c r="C104" s="337">
        <v>9.0</v>
      </c>
      <c r="D104" s="337">
        <v>4.0</v>
      </c>
      <c r="E104" s="337">
        <v>2.0</v>
      </c>
      <c r="F104" s="337">
        <v>1.0</v>
      </c>
      <c r="G104" s="337">
        <v>5.0</v>
      </c>
      <c r="H104" s="337">
        <v>1.0</v>
      </c>
      <c r="I104" s="337">
        <v>4.0</v>
      </c>
      <c r="J104" s="337">
        <v>11.0</v>
      </c>
      <c r="K104" s="337">
        <v>5.0</v>
      </c>
      <c r="L104" s="337">
        <v>6.0</v>
      </c>
      <c r="M104" s="337">
        <v>6.0</v>
      </c>
      <c r="N104" s="337">
        <v>7.0</v>
      </c>
      <c r="O104" s="337">
        <v>8.0</v>
      </c>
      <c r="P104" s="337">
        <v>10.0</v>
      </c>
      <c r="Q104" s="337">
        <v>7.0</v>
      </c>
      <c r="R104" s="337">
        <v>4.0</v>
      </c>
      <c r="S104" s="337">
        <v>8.0</v>
      </c>
      <c r="T104" s="337">
        <v>1.0</v>
      </c>
      <c r="U104" s="337">
        <v>0.0</v>
      </c>
      <c r="V104" s="337">
        <v>3.0</v>
      </c>
      <c r="W104" s="337"/>
      <c r="X104" s="338">
        <f t="shared" si="3"/>
        <v>5.1</v>
      </c>
      <c r="Y104" s="339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39"/>
      <c r="AT104" s="339"/>
      <c r="AU104" s="339"/>
      <c r="AV104" s="339"/>
      <c r="AW104" s="339"/>
      <c r="AX104" s="339"/>
      <c r="AY104" s="339"/>
      <c r="AZ104" s="339"/>
      <c r="BA104" s="339"/>
      <c r="BB104" s="339"/>
      <c r="BC104" s="339"/>
      <c r="BD104" s="339"/>
      <c r="BE104" s="339"/>
      <c r="BF104" s="339"/>
      <c r="BG104" s="339"/>
      <c r="BH104" s="339"/>
      <c r="BI104" s="339"/>
      <c r="BJ104" s="339"/>
      <c r="BK104" s="339"/>
      <c r="BL104" s="339"/>
      <c r="BM104" s="339"/>
      <c r="BN104" s="339"/>
      <c r="BO104" s="339"/>
      <c r="BP104" s="339"/>
      <c r="BQ104" s="339"/>
      <c r="BR104" s="339"/>
      <c r="BS104" s="339"/>
      <c r="BT104" s="339"/>
      <c r="BU104" s="339"/>
      <c r="BV104" s="339"/>
      <c r="BW104" s="339"/>
    </row>
    <row r="105">
      <c r="A105" s="333" t="s">
        <v>1063</v>
      </c>
      <c r="B105" s="337">
        <v>1.0</v>
      </c>
      <c r="C105" s="337">
        <v>0.0</v>
      </c>
      <c r="D105" s="337">
        <v>0.0</v>
      </c>
      <c r="E105" s="337">
        <v>0.0</v>
      </c>
      <c r="F105" s="337">
        <v>0.0</v>
      </c>
      <c r="G105" s="337">
        <v>0.0</v>
      </c>
      <c r="H105" s="337">
        <v>0.0</v>
      </c>
      <c r="I105" s="337">
        <v>0.0</v>
      </c>
      <c r="J105" s="337">
        <v>0.0</v>
      </c>
      <c r="K105" s="337">
        <v>0.0</v>
      </c>
      <c r="L105" s="337">
        <v>0.0</v>
      </c>
      <c r="M105" s="337">
        <v>0.0</v>
      </c>
      <c r="N105" s="337">
        <v>0.0</v>
      </c>
      <c r="O105" s="337">
        <v>0.0</v>
      </c>
      <c r="P105" s="337">
        <v>0.0</v>
      </c>
      <c r="Q105" s="337">
        <v>1.0</v>
      </c>
      <c r="R105" s="337">
        <v>0.0</v>
      </c>
      <c r="S105" s="337">
        <v>0.0</v>
      </c>
      <c r="T105" s="337">
        <v>0.0</v>
      </c>
      <c r="U105" s="337">
        <v>0.0</v>
      </c>
      <c r="V105" s="337">
        <v>0.0</v>
      </c>
      <c r="W105" s="337"/>
      <c r="X105" s="338">
        <f t="shared" si="3"/>
        <v>0.05</v>
      </c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</row>
    <row r="106">
      <c r="A106" s="333" t="s">
        <v>199</v>
      </c>
      <c r="B106" s="337">
        <v>13.0</v>
      </c>
      <c r="C106" s="337">
        <v>0.0</v>
      </c>
      <c r="D106" s="337">
        <v>1.0</v>
      </c>
      <c r="E106" s="337">
        <v>0.0</v>
      </c>
      <c r="F106" s="337">
        <v>1.0</v>
      </c>
      <c r="G106" s="337">
        <v>0.0</v>
      </c>
      <c r="H106" s="337">
        <v>0.0</v>
      </c>
      <c r="I106" s="337">
        <v>0.0</v>
      </c>
      <c r="J106" s="337">
        <v>0.0</v>
      </c>
      <c r="K106" s="337">
        <v>3.0</v>
      </c>
      <c r="L106" s="337">
        <v>0.0</v>
      </c>
      <c r="M106" s="337">
        <v>0.0</v>
      </c>
      <c r="N106" s="337">
        <v>0.0</v>
      </c>
      <c r="O106" s="337">
        <v>3.0</v>
      </c>
      <c r="P106" s="337">
        <v>0.0</v>
      </c>
      <c r="Q106" s="337">
        <v>2.0</v>
      </c>
      <c r="R106" s="337">
        <v>2.0</v>
      </c>
      <c r="S106" s="337">
        <v>1.0</v>
      </c>
      <c r="T106" s="337">
        <v>0.0</v>
      </c>
      <c r="U106" s="337">
        <v>0.0</v>
      </c>
      <c r="V106" s="337">
        <v>0.0</v>
      </c>
      <c r="W106" s="337"/>
      <c r="X106" s="338">
        <f t="shared" si="3"/>
        <v>0.65</v>
      </c>
      <c r="Y106" s="339"/>
      <c r="Z106" s="339"/>
      <c r="AA106" s="339"/>
      <c r="AB106" s="339"/>
      <c r="AC106" s="339"/>
      <c r="AD106" s="339"/>
      <c r="AE106" s="339"/>
      <c r="AF106" s="339"/>
      <c r="AG106" s="339"/>
      <c r="AH106" s="339"/>
      <c r="AI106" s="339"/>
      <c r="AJ106" s="339"/>
      <c r="AK106" s="339"/>
      <c r="AL106" s="339"/>
      <c r="AM106" s="339"/>
      <c r="AN106" s="339"/>
      <c r="AO106" s="339"/>
      <c r="AP106" s="339"/>
      <c r="AQ106" s="339"/>
      <c r="AR106" s="339"/>
      <c r="AS106" s="339"/>
      <c r="AT106" s="339"/>
      <c r="AU106" s="339"/>
      <c r="AV106" s="339"/>
      <c r="AW106" s="339"/>
      <c r="AX106" s="339"/>
      <c r="AY106" s="339"/>
      <c r="AZ106" s="339"/>
      <c r="BA106" s="339"/>
      <c r="BB106" s="339"/>
      <c r="BC106" s="339"/>
      <c r="BD106" s="339"/>
      <c r="BE106" s="339"/>
      <c r="BF106" s="339"/>
      <c r="BG106" s="339"/>
      <c r="BH106" s="339"/>
      <c r="BI106" s="339"/>
      <c r="BJ106" s="339"/>
      <c r="BK106" s="339"/>
      <c r="BL106" s="339"/>
      <c r="BM106" s="339"/>
      <c r="BN106" s="339"/>
      <c r="BO106" s="339"/>
      <c r="BP106" s="339"/>
      <c r="BQ106" s="339"/>
      <c r="BR106" s="339"/>
      <c r="BS106" s="339"/>
      <c r="BT106" s="339"/>
      <c r="BU106" s="339"/>
      <c r="BV106" s="339"/>
      <c r="BW106" s="339"/>
    </row>
    <row r="107">
      <c r="A107" s="333" t="s">
        <v>197</v>
      </c>
      <c r="B107" s="337">
        <v>8.0</v>
      </c>
      <c r="C107" s="337">
        <v>0.0</v>
      </c>
      <c r="D107" s="337">
        <v>1.0</v>
      </c>
      <c r="E107" s="337">
        <v>1.0</v>
      </c>
      <c r="F107" s="337">
        <v>0.0</v>
      </c>
      <c r="G107" s="337">
        <v>2.0</v>
      </c>
      <c r="H107" s="337">
        <v>0.0</v>
      </c>
      <c r="I107" s="337">
        <v>0.0</v>
      </c>
      <c r="J107" s="337">
        <v>0.0</v>
      </c>
      <c r="K107" s="337">
        <v>0.0</v>
      </c>
      <c r="L107" s="337">
        <v>0.0</v>
      </c>
      <c r="M107" s="337">
        <v>1.0</v>
      </c>
      <c r="N107" s="337">
        <v>0.0</v>
      </c>
      <c r="O107" s="337">
        <v>0.0</v>
      </c>
      <c r="P107" s="337">
        <v>0.0</v>
      </c>
      <c r="Q107" s="337">
        <v>0.0</v>
      </c>
      <c r="R107" s="337">
        <v>0.0</v>
      </c>
      <c r="S107" s="337">
        <v>0.0</v>
      </c>
      <c r="T107" s="337">
        <v>0.0</v>
      </c>
      <c r="U107" s="337">
        <v>2.0</v>
      </c>
      <c r="V107" s="337">
        <v>1.0</v>
      </c>
      <c r="W107" s="337"/>
      <c r="X107" s="338">
        <f t="shared" si="3"/>
        <v>0.4</v>
      </c>
      <c r="Y107" s="339"/>
      <c r="Z107" s="339"/>
      <c r="AA107" s="339"/>
      <c r="AB107" s="339"/>
      <c r="AC107" s="339"/>
      <c r="AD107" s="339"/>
      <c r="AE107" s="339"/>
      <c r="AF107" s="339"/>
      <c r="AG107" s="339"/>
      <c r="AH107" s="339"/>
      <c r="AI107" s="339"/>
      <c r="AJ107" s="339"/>
      <c r="AK107" s="339"/>
      <c r="AL107" s="339"/>
      <c r="AM107" s="339"/>
      <c r="AN107" s="339"/>
      <c r="AO107" s="339"/>
      <c r="AP107" s="339"/>
      <c r="AQ107" s="339"/>
      <c r="AR107" s="339"/>
      <c r="AS107" s="339"/>
      <c r="AT107" s="339"/>
      <c r="AU107" s="339"/>
      <c r="AV107" s="339"/>
      <c r="AW107" s="339"/>
      <c r="AX107" s="339"/>
      <c r="AY107" s="339"/>
      <c r="AZ107" s="339"/>
      <c r="BA107" s="339"/>
      <c r="BB107" s="339"/>
      <c r="BC107" s="339"/>
      <c r="BD107" s="339"/>
      <c r="BE107" s="339"/>
      <c r="BF107" s="339"/>
      <c r="BG107" s="339"/>
      <c r="BH107" s="339"/>
      <c r="BI107" s="339"/>
      <c r="BJ107" s="339"/>
      <c r="BK107" s="339"/>
      <c r="BL107" s="339"/>
      <c r="BM107" s="339"/>
      <c r="BN107" s="339"/>
      <c r="BO107" s="339"/>
      <c r="BP107" s="339"/>
      <c r="BQ107" s="339"/>
      <c r="BR107" s="339"/>
      <c r="BS107" s="339"/>
      <c r="BT107" s="339"/>
      <c r="BU107" s="339"/>
      <c r="BV107" s="339"/>
      <c r="BW107" s="339"/>
    </row>
    <row r="108">
      <c r="A108" s="333" t="s">
        <v>106</v>
      </c>
      <c r="B108" s="337">
        <v>44.0</v>
      </c>
      <c r="C108" s="337">
        <v>4.0</v>
      </c>
      <c r="D108" s="337">
        <v>1.0</v>
      </c>
      <c r="E108" s="337">
        <v>2.0</v>
      </c>
      <c r="F108" s="337">
        <v>2.0</v>
      </c>
      <c r="G108" s="337">
        <v>1.0</v>
      </c>
      <c r="H108" s="337">
        <v>3.0</v>
      </c>
      <c r="I108" s="337">
        <v>3.0</v>
      </c>
      <c r="J108" s="337">
        <v>3.0</v>
      </c>
      <c r="K108" s="337">
        <v>2.0</v>
      </c>
      <c r="L108" s="337">
        <v>3.0</v>
      </c>
      <c r="M108" s="337">
        <v>1.0</v>
      </c>
      <c r="N108" s="337">
        <v>0.0</v>
      </c>
      <c r="O108" s="337">
        <v>1.0</v>
      </c>
      <c r="P108" s="337">
        <v>6.0</v>
      </c>
      <c r="Q108" s="337">
        <v>2.0</v>
      </c>
      <c r="R108" s="337">
        <v>4.0</v>
      </c>
      <c r="S108" s="337">
        <v>2.0</v>
      </c>
      <c r="T108" s="337">
        <v>0.0</v>
      </c>
      <c r="U108" s="337">
        <v>2.0</v>
      </c>
      <c r="V108" s="337">
        <v>2.0</v>
      </c>
      <c r="W108" s="337"/>
      <c r="X108" s="338">
        <f t="shared" si="3"/>
        <v>2.2</v>
      </c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39"/>
      <c r="BQ108" s="339"/>
      <c r="BR108" s="339"/>
      <c r="BS108" s="339"/>
      <c r="BT108" s="339"/>
      <c r="BU108" s="339"/>
      <c r="BV108" s="339"/>
      <c r="BW108" s="339"/>
    </row>
    <row r="109">
      <c r="A109" s="333" t="s">
        <v>806</v>
      </c>
      <c r="B109" s="337">
        <v>1.0</v>
      </c>
      <c r="C109" s="337">
        <v>0.0</v>
      </c>
      <c r="D109" s="337">
        <v>0.0</v>
      </c>
      <c r="E109" s="337">
        <v>0.0</v>
      </c>
      <c r="F109" s="337">
        <v>0.0</v>
      </c>
      <c r="G109" s="337">
        <v>0.0</v>
      </c>
      <c r="H109" s="337">
        <v>0.0</v>
      </c>
      <c r="I109" s="337">
        <v>0.0</v>
      </c>
      <c r="J109" s="337">
        <v>0.0</v>
      </c>
      <c r="K109" s="337">
        <v>0.0</v>
      </c>
      <c r="L109" s="337">
        <v>0.0</v>
      </c>
      <c r="M109" s="337">
        <v>1.0</v>
      </c>
      <c r="N109" s="337">
        <v>0.0</v>
      </c>
      <c r="O109" s="337">
        <v>0.0</v>
      </c>
      <c r="P109" s="337">
        <v>0.0</v>
      </c>
      <c r="Q109" s="337">
        <v>0.0</v>
      </c>
      <c r="R109" s="337">
        <v>0.0</v>
      </c>
      <c r="S109" s="337">
        <v>0.0</v>
      </c>
      <c r="T109" s="337">
        <v>0.0</v>
      </c>
      <c r="U109" s="337">
        <v>0.0</v>
      </c>
      <c r="V109" s="337">
        <v>0.0</v>
      </c>
      <c r="W109" s="337"/>
      <c r="X109" s="338">
        <f t="shared" si="3"/>
        <v>0.05</v>
      </c>
      <c r="Y109" s="339"/>
      <c r="Z109" s="339"/>
      <c r="AA109" s="339"/>
      <c r="AB109" s="339"/>
      <c r="AC109" s="339"/>
      <c r="AD109" s="339"/>
      <c r="AE109" s="339"/>
      <c r="AF109" s="339"/>
      <c r="AG109" s="339"/>
      <c r="AH109" s="339"/>
      <c r="AI109" s="339"/>
      <c r="AJ109" s="339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/>
      <c r="BI109" s="339"/>
      <c r="BJ109" s="339"/>
      <c r="BK109" s="339"/>
      <c r="BL109" s="339"/>
      <c r="BM109" s="339"/>
      <c r="BN109" s="339"/>
      <c r="BO109" s="339"/>
      <c r="BP109" s="339"/>
      <c r="BQ109" s="339"/>
      <c r="BR109" s="339"/>
      <c r="BS109" s="339"/>
      <c r="BT109" s="339"/>
      <c r="BU109" s="339"/>
      <c r="BV109" s="339"/>
      <c r="BW109" s="339"/>
    </row>
    <row r="110">
      <c r="A110" s="333" t="s">
        <v>518</v>
      </c>
      <c r="B110" s="337">
        <v>2.0</v>
      </c>
      <c r="C110" s="337">
        <v>0.0</v>
      </c>
      <c r="D110" s="337">
        <v>0.0</v>
      </c>
      <c r="E110" s="337">
        <v>0.0</v>
      </c>
      <c r="F110" s="337">
        <v>0.0</v>
      </c>
      <c r="G110" s="337">
        <v>0.0</v>
      </c>
      <c r="H110" s="337">
        <v>0.0</v>
      </c>
      <c r="I110" s="337">
        <v>1.0</v>
      </c>
      <c r="J110" s="337">
        <v>0.0</v>
      </c>
      <c r="K110" s="337">
        <v>0.0</v>
      </c>
      <c r="L110" s="337">
        <v>0.0</v>
      </c>
      <c r="M110" s="337">
        <v>0.0</v>
      </c>
      <c r="N110" s="337">
        <v>0.0</v>
      </c>
      <c r="O110" s="337">
        <v>0.0</v>
      </c>
      <c r="P110" s="337">
        <v>1.0</v>
      </c>
      <c r="Q110" s="337">
        <v>0.0</v>
      </c>
      <c r="R110" s="337">
        <v>0.0</v>
      </c>
      <c r="S110" s="337">
        <v>0.0</v>
      </c>
      <c r="T110" s="337">
        <v>0.0</v>
      </c>
      <c r="U110" s="337">
        <v>0.0</v>
      </c>
      <c r="V110" s="337">
        <v>0.0</v>
      </c>
      <c r="W110" s="337"/>
      <c r="X110" s="338">
        <f t="shared" si="3"/>
        <v>0.1</v>
      </c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39"/>
      <c r="AK110" s="339"/>
      <c r="AL110" s="339"/>
      <c r="AM110" s="339"/>
      <c r="AN110" s="339"/>
      <c r="AO110" s="339"/>
      <c r="AP110" s="339"/>
      <c r="AQ110" s="339"/>
      <c r="AR110" s="339"/>
      <c r="AS110" s="339"/>
      <c r="AT110" s="339"/>
      <c r="AU110" s="339"/>
      <c r="AV110" s="339"/>
      <c r="AW110" s="339"/>
      <c r="AX110" s="339"/>
      <c r="AY110" s="339"/>
      <c r="AZ110" s="339"/>
      <c r="BA110" s="339"/>
      <c r="BB110" s="339"/>
      <c r="BC110" s="339"/>
      <c r="BD110" s="339"/>
      <c r="BE110" s="339"/>
      <c r="BF110" s="339"/>
      <c r="BG110" s="339"/>
      <c r="BH110" s="339"/>
      <c r="BI110" s="339"/>
      <c r="BJ110" s="339"/>
      <c r="BK110" s="339"/>
      <c r="BL110" s="339"/>
      <c r="BM110" s="339"/>
      <c r="BN110" s="339"/>
      <c r="BO110" s="339"/>
      <c r="BP110" s="339"/>
      <c r="BQ110" s="339"/>
      <c r="BR110" s="339"/>
      <c r="BS110" s="339"/>
      <c r="BT110" s="339"/>
      <c r="BU110" s="339"/>
      <c r="BV110" s="339"/>
      <c r="BW110" s="339"/>
    </row>
    <row r="111">
      <c r="A111" s="333" t="s">
        <v>935</v>
      </c>
      <c r="B111" s="337">
        <v>1.0</v>
      </c>
      <c r="C111" s="337">
        <v>0.0</v>
      </c>
      <c r="D111" s="337">
        <v>0.0</v>
      </c>
      <c r="E111" s="337">
        <v>0.0</v>
      </c>
      <c r="F111" s="337">
        <v>0.0</v>
      </c>
      <c r="G111" s="337">
        <v>0.0</v>
      </c>
      <c r="H111" s="337">
        <v>0.0</v>
      </c>
      <c r="I111" s="337">
        <v>0.0</v>
      </c>
      <c r="J111" s="337">
        <v>0.0</v>
      </c>
      <c r="K111" s="337">
        <v>0.0</v>
      </c>
      <c r="L111" s="337">
        <v>0.0</v>
      </c>
      <c r="M111" s="337">
        <v>0.0</v>
      </c>
      <c r="N111" s="337">
        <v>0.0</v>
      </c>
      <c r="O111" s="337">
        <v>1.0</v>
      </c>
      <c r="P111" s="337">
        <v>0.0</v>
      </c>
      <c r="Q111" s="337">
        <v>0.0</v>
      </c>
      <c r="R111" s="337">
        <v>0.0</v>
      </c>
      <c r="S111" s="337">
        <v>0.0</v>
      </c>
      <c r="T111" s="337">
        <v>0.0</v>
      </c>
      <c r="U111" s="337">
        <v>0.0</v>
      </c>
      <c r="V111" s="337">
        <v>0.0</v>
      </c>
      <c r="W111" s="337"/>
      <c r="X111" s="338">
        <f t="shared" si="3"/>
        <v>0.05</v>
      </c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39"/>
      <c r="BQ111" s="339"/>
      <c r="BR111" s="339"/>
      <c r="BS111" s="339"/>
      <c r="BT111" s="339"/>
      <c r="BU111" s="339"/>
      <c r="BV111" s="339"/>
      <c r="BW111" s="339"/>
    </row>
    <row r="112">
      <c r="A112" s="333" t="s">
        <v>1017</v>
      </c>
      <c r="B112" s="337">
        <v>2.0</v>
      </c>
      <c r="C112" s="337">
        <v>0.0</v>
      </c>
      <c r="D112" s="337">
        <v>0.0</v>
      </c>
      <c r="E112" s="337">
        <v>0.0</v>
      </c>
      <c r="F112" s="337">
        <v>0.0</v>
      </c>
      <c r="G112" s="337">
        <v>0.0</v>
      </c>
      <c r="H112" s="337">
        <v>0.0</v>
      </c>
      <c r="I112" s="337">
        <v>0.0</v>
      </c>
      <c r="J112" s="337">
        <v>0.0</v>
      </c>
      <c r="K112" s="337">
        <v>0.0</v>
      </c>
      <c r="L112" s="337">
        <v>0.0</v>
      </c>
      <c r="M112" s="337">
        <v>0.0</v>
      </c>
      <c r="N112" s="337">
        <v>0.0</v>
      </c>
      <c r="O112" s="337">
        <v>0.0</v>
      </c>
      <c r="P112" s="337">
        <v>1.0</v>
      </c>
      <c r="Q112" s="337">
        <v>0.0</v>
      </c>
      <c r="R112" s="337">
        <v>1.0</v>
      </c>
      <c r="S112" s="337">
        <v>0.0</v>
      </c>
      <c r="T112" s="337">
        <v>0.0</v>
      </c>
      <c r="U112" s="337">
        <v>0.0</v>
      </c>
      <c r="V112" s="337">
        <v>0.0</v>
      </c>
      <c r="W112" s="337"/>
      <c r="X112" s="338">
        <f t="shared" si="3"/>
        <v>0.1</v>
      </c>
      <c r="Y112" s="339"/>
      <c r="Z112" s="339"/>
      <c r="AA112" s="339"/>
      <c r="AB112" s="339"/>
      <c r="AC112" s="339"/>
      <c r="AD112" s="339"/>
      <c r="AE112" s="339"/>
      <c r="AF112" s="339"/>
      <c r="AG112" s="339"/>
      <c r="AH112" s="339"/>
      <c r="AI112" s="339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39"/>
      <c r="AV112" s="339"/>
      <c r="AW112" s="339"/>
      <c r="AX112" s="339"/>
      <c r="AY112" s="339"/>
      <c r="AZ112" s="339"/>
      <c r="BA112" s="339"/>
      <c r="BB112" s="339"/>
      <c r="BC112" s="339"/>
      <c r="BD112" s="339"/>
      <c r="BE112" s="339"/>
      <c r="BF112" s="339"/>
      <c r="BG112" s="339"/>
      <c r="BH112" s="339"/>
      <c r="BI112" s="339"/>
      <c r="BJ112" s="339"/>
      <c r="BK112" s="339"/>
      <c r="BL112" s="339"/>
      <c r="BM112" s="339"/>
      <c r="BN112" s="339"/>
      <c r="BO112" s="339"/>
      <c r="BP112" s="339"/>
      <c r="BQ112" s="339"/>
      <c r="BR112" s="339"/>
      <c r="BS112" s="339"/>
      <c r="BT112" s="339"/>
      <c r="BU112" s="339"/>
      <c r="BV112" s="339"/>
      <c r="BW112" s="339"/>
    </row>
    <row r="113">
      <c r="A113" s="333" t="s">
        <v>549</v>
      </c>
      <c r="B113" s="337">
        <v>7.0</v>
      </c>
      <c r="C113" s="337">
        <v>0.0</v>
      </c>
      <c r="D113" s="337">
        <v>0.0</v>
      </c>
      <c r="E113" s="337">
        <v>0.0</v>
      </c>
      <c r="F113" s="337">
        <v>0.0</v>
      </c>
      <c r="G113" s="337">
        <v>0.0</v>
      </c>
      <c r="H113" s="337">
        <v>0.0</v>
      </c>
      <c r="I113" s="337">
        <v>2.0</v>
      </c>
      <c r="J113" s="337">
        <v>0.0</v>
      </c>
      <c r="K113" s="337">
        <v>2.0</v>
      </c>
      <c r="L113" s="337">
        <v>0.0</v>
      </c>
      <c r="M113" s="337">
        <v>1.0</v>
      </c>
      <c r="N113" s="337">
        <v>0.0</v>
      </c>
      <c r="O113" s="337">
        <v>1.0</v>
      </c>
      <c r="P113" s="337">
        <v>0.0</v>
      </c>
      <c r="Q113" s="337">
        <v>0.0</v>
      </c>
      <c r="R113" s="337">
        <v>1.0</v>
      </c>
      <c r="S113" s="337">
        <v>0.0</v>
      </c>
      <c r="T113" s="337">
        <v>0.0</v>
      </c>
      <c r="U113" s="337">
        <v>0.0</v>
      </c>
      <c r="V113" s="337">
        <v>0.0</v>
      </c>
      <c r="W113" s="337"/>
      <c r="X113" s="338">
        <f t="shared" si="3"/>
        <v>0.35</v>
      </c>
      <c r="Y113" s="339"/>
      <c r="Z113" s="339"/>
      <c r="AA113" s="339"/>
      <c r="AB113" s="339"/>
      <c r="AC113" s="339"/>
      <c r="AD113" s="339"/>
      <c r="AE113" s="339"/>
      <c r="AF113" s="339"/>
      <c r="AG113" s="339"/>
      <c r="AH113" s="339"/>
      <c r="AI113" s="339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339"/>
      <c r="AT113" s="339"/>
      <c r="AU113" s="339"/>
      <c r="AV113" s="339"/>
      <c r="AW113" s="339"/>
      <c r="AX113" s="339"/>
      <c r="AY113" s="339"/>
      <c r="AZ113" s="339"/>
      <c r="BA113" s="339"/>
      <c r="BB113" s="339"/>
      <c r="BC113" s="339"/>
      <c r="BD113" s="339"/>
      <c r="BE113" s="339"/>
      <c r="BF113" s="339"/>
      <c r="BG113" s="339"/>
      <c r="BH113" s="339"/>
      <c r="BI113" s="339"/>
      <c r="BJ113" s="339"/>
      <c r="BK113" s="339"/>
      <c r="BL113" s="339"/>
      <c r="BM113" s="339"/>
      <c r="BN113" s="339"/>
      <c r="BO113" s="339"/>
      <c r="BP113" s="339"/>
      <c r="BQ113" s="339"/>
      <c r="BR113" s="339"/>
      <c r="BS113" s="339"/>
      <c r="BT113" s="339"/>
      <c r="BU113" s="339"/>
      <c r="BV113" s="339"/>
      <c r="BW113" s="339"/>
    </row>
    <row r="114">
      <c r="A114" s="333" t="s">
        <v>262</v>
      </c>
      <c r="B114" s="337">
        <v>4.0</v>
      </c>
      <c r="C114" s="337">
        <v>0.0</v>
      </c>
      <c r="D114" s="337">
        <v>0.0</v>
      </c>
      <c r="E114" s="337">
        <v>1.0</v>
      </c>
      <c r="F114" s="337">
        <v>0.0</v>
      </c>
      <c r="G114" s="337">
        <v>0.0</v>
      </c>
      <c r="H114" s="337">
        <v>0.0</v>
      </c>
      <c r="I114" s="337">
        <v>0.0</v>
      </c>
      <c r="J114" s="337">
        <v>1.0</v>
      </c>
      <c r="K114" s="337">
        <v>1.0</v>
      </c>
      <c r="L114" s="337">
        <v>0.0</v>
      </c>
      <c r="M114" s="337">
        <v>1.0</v>
      </c>
      <c r="N114" s="337">
        <v>0.0</v>
      </c>
      <c r="O114" s="337">
        <v>0.0</v>
      </c>
      <c r="P114" s="337">
        <v>0.0</v>
      </c>
      <c r="Q114" s="337">
        <v>0.0</v>
      </c>
      <c r="R114" s="337">
        <v>0.0</v>
      </c>
      <c r="S114" s="337">
        <v>0.0</v>
      </c>
      <c r="T114" s="337">
        <v>0.0</v>
      </c>
      <c r="U114" s="337">
        <v>0.0</v>
      </c>
      <c r="V114" s="337">
        <v>0.0</v>
      </c>
      <c r="W114" s="337"/>
      <c r="X114" s="338">
        <f t="shared" si="3"/>
        <v>0.2</v>
      </c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39"/>
      <c r="BQ114" s="339"/>
      <c r="BR114" s="339"/>
      <c r="BS114" s="339"/>
      <c r="BT114" s="339"/>
      <c r="BU114" s="339"/>
      <c r="BV114" s="339"/>
      <c r="BW114" s="339"/>
    </row>
    <row r="115">
      <c r="A115" s="333" t="s">
        <v>259</v>
      </c>
      <c r="B115" s="337">
        <v>1.0</v>
      </c>
      <c r="C115" s="337">
        <v>0.0</v>
      </c>
      <c r="D115" s="337">
        <v>0.0</v>
      </c>
      <c r="E115" s="337">
        <v>1.0</v>
      </c>
      <c r="F115" s="337">
        <v>0.0</v>
      </c>
      <c r="G115" s="337">
        <v>0.0</v>
      </c>
      <c r="H115" s="337">
        <v>0.0</v>
      </c>
      <c r="I115" s="337">
        <v>0.0</v>
      </c>
      <c r="J115" s="337">
        <v>0.0</v>
      </c>
      <c r="K115" s="337">
        <v>0.0</v>
      </c>
      <c r="L115" s="337">
        <v>0.0</v>
      </c>
      <c r="M115" s="337">
        <v>0.0</v>
      </c>
      <c r="N115" s="337">
        <v>0.0</v>
      </c>
      <c r="O115" s="337">
        <v>0.0</v>
      </c>
      <c r="P115" s="337">
        <v>0.0</v>
      </c>
      <c r="Q115" s="337">
        <v>0.0</v>
      </c>
      <c r="R115" s="337">
        <v>0.0</v>
      </c>
      <c r="S115" s="337">
        <v>0.0</v>
      </c>
      <c r="T115" s="337">
        <v>0.0</v>
      </c>
      <c r="U115" s="337">
        <v>0.0</v>
      </c>
      <c r="V115" s="337">
        <v>0.0</v>
      </c>
      <c r="W115" s="337"/>
      <c r="X115" s="338">
        <f t="shared" si="3"/>
        <v>0.05</v>
      </c>
      <c r="Y115" s="339"/>
      <c r="Z115" s="339"/>
      <c r="AA115" s="339"/>
      <c r="AB115" s="339"/>
      <c r="AC115" s="339"/>
      <c r="AD115" s="339"/>
      <c r="AE115" s="339"/>
      <c r="AF115" s="339"/>
      <c r="AG115" s="339"/>
      <c r="AH115" s="339"/>
      <c r="AI115" s="339"/>
      <c r="AJ115" s="339"/>
      <c r="AK115" s="339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/>
      <c r="BB115" s="339"/>
      <c r="BC115" s="339"/>
      <c r="BD115" s="339"/>
      <c r="BE115" s="339"/>
      <c r="BF115" s="339"/>
      <c r="BG115" s="339"/>
      <c r="BH115" s="339"/>
      <c r="BI115" s="339"/>
      <c r="BJ115" s="339"/>
      <c r="BK115" s="339"/>
      <c r="BL115" s="339"/>
      <c r="BM115" s="339"/>
      <c r="BN115" s="339"/>
      <c r="BO115" s="339"/>
      <c r="BP115" s="339"/>
      <c r="BQ115" s="339"/>
      <c r="BR115" s="339"/>
      <c r="BS115" s="339"/>
      <c r="BT115" s="339"/>
      <c r="BU115" s="339"/>
      <c r="BV115" s="339"/>
      <c r="BW115" s="339"/>
    </row>
    <row r="116">
      <c r="A116" s="333" t="s">
        <v>189</v>
      </c>
      <c r="B116" s="337">
        <v>30.0</v>
      </c>
      <c r="C116" s="337">
        <v>0.0</v>
      </c>
      <c r="D116" s="337">
        <v>2.0</v>
      </c>
      <c r="E116" s="337">
        <v>1.0</v>
      </c>
      <c r="F116" s="337">
        <v>1.0</v>
      </c>
      <c r="G116" s="337">
        <v>2.0</v>
      </c>
      <c r="H116" s="337">
        <v>1.0</v>
      </c>
      <c r="I116" s="337">
        <v>2.0</v>
      </c>
      <c r="J116" s="337">
        <v>0.0</v>
      </c>
      <c r="K116" s="337">
        <v>1.0</v>
      </c>
      <c r="L116" s="337">
        <v>3.0</v>
      </c>
      <c r="M116" s="337">
        <v>1.0</v>
      </c>
      <c r="N116" s="337">
        <v>1.0</v>
      </c>
      <c r="O116" s="337">
        <v>5.0</v>
      </c>
      <c r="P116" s="337">
        <v>0.0</v>
      </c>
      <c r="Q116" s="337">
        <v>3.0</v>
      </c>
      <c r="R116" s="337">
        <v>1.0</v>
      </c>
      <c r="S116" s="337">
        <v>2.0</v>
      </c>
      <c r="T116" s="337">
        <v>2.0</v>
      </c>
      <c r="U116" s="337">
        <v>1.0</v>
      </c>
      <c r="V116" s="337">
        <v>1.0</v>
      </c>
      <c r="W116" s="337"/>
      <c r="X116" s="338">
        <f t="shared" si="3"/>
        <v>1.5</v>
      </c>
      <c r="Y116" s="339"/>
      <c r="Z116" s="339"/>
      <c r="AA116" s="339"/>
      <c r="AB116" s="339"/>
      <c r="AC116" s="339"/>
      <c r="AD116" s="339"/>
      <c r="AE116" s="339"/>
      <c r="AF116" s="339"/>
      <c r="AG116" s="339"/>
      <c r="AH116" s="339"/>
      <c r="AI116" s="339"/>
      <c r="AJ116" s="339"/>
      <c r="AK116" s="339"/>
      <c r="AL116" s="339"/>
      <c r="AM116" s="339"/>
      <c r="AN116" s="339"/>
      <c r="AO116" s="339"/>
      <c r="AP116" s="339"/>
      <c r="AQ116" s="339"/>
      <c r="AR116" s="339"/>
      <c r="AS116" s="339"/>
      <c r="AT116" s="339"/>
      <c r="AU116" s="339"/>
      <c r="AV116" s="339"/>
      <c r="AW116" s="339"/>
      <c r="AX116" s="339"/>
      <c r="AY116" s="339"/>
      <c r="AZ116" s="339"/>
      <c r="BA116" s="339"/>
      <c r="BB116" s="339"/>
      <c r="BC116" s="339"/>
      <c r="BD116" s="339"/>
      <c r="BE116" s="339"/>
      <c r="BF116" s="339"/>
      <c r="BG116" s="339"/>
      <c r="BH116" s="339"/>
      <c r="BI116" s="339"/>
      <c r="BJ116" s="339"/>
      <c r="BK116" s="339"/>
      <c r="BL116" s="339"/>
      <c r="BM116" s="339"/>
      <c r="BN116" s="339"/>
      <c r="BO116" s="339"/>
      <c r="BP116" s="339"/>
      <c r="BQ116" s="339"/>
      <c r="BR116" s="339"/>
      <c r="BS116" s="339"/>
      <c r="BT116" s="339"/>
      <c r="BU116" s="339"/>
      <c r="BV116" s="339"/>
      <c r="BW116" s="339"/>
    </row>
    <row r="117">
      <c r="A117" s="333" t="s">
        <v>127</v>
      </c>
      <c r="B117" s="337">
        <v>6.0</v>
      </c>
      <c r="C117" s="337">
        <v>1.0</v>
      </c>
      <c r="D117" s="337">
        <v>0.0</v>
      </c>
      <c r="E117" s="337">
        <v>0.0</v>
      </c>
      <c r="F117" s="337">
        <v>0.0</v>
      </c>
      <c r="G117" s="337">
        <v>0.0</v>
      </c>
      <c r="H117" s="337">
        <v>0.0</v>
      </c>
      <c r="I117" s="337">
        <v>1.0</v>
      </c>
      <c r="J117" s="337">
        <v>0.0</v>
      </c>
      <c r="K117" s="337">
        <v>0.0</v>
      </c>
      <c r="L117" s="337">
        <v>1.0</v>
      </c>
      <c r="M117" s="337">
        <v>0.0</v>
      </c>
      <c r="N117" s="337">
        <v>1.0</v>
      </c>
      <c r="O117" s="337">
        <v>0.0</v>
      </c>
      <c r="P117" s="337">
        <v>0.0</v>
      </c>
      <c r="Q117" s="337">
        <v>0.0</v>
      </c>
      <c r="R117" s="337">
        <v>0.0</v>
      </c>
      <c r="S117" s="337">
        <v>2.0</v>
      </c>
      <c r="T117" s="337">
        <v>0.0</v>
      </c>
      <c r="U117" s="337">
        <v>0.0</v>
      </c>
      <c r="V117" s="337">
        <v>0.0</v>
      </c>
      <c r="W117" s="337"/>
      <c r="X117" s="338">
        <f t="shared" si="3"/>
        <v>0.3</v>
      </c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39"/>
      <c r="BQ117" s="339"/>
      <c r="BR117" s="339"/>
      <c r="BS117" s="339"/>
      <c r="BT117" s="339"/>
      <c r="BU117" s="339"/>
      <c r="BV117" s="339"/>
      <c r="BW117" s="339"/>
    </row>
    <row r="118">
      <c r="A118" s="333" t="s">
        <v>164</v>
      </c>
      <c r="B118" s="337">
        <v>7.0</v>
      </c>
      <c r="C118" s="337">
        <v>1.0</v>
      </c>
      <c r="D118" s="337">
        <v>0.0</v>
      </c>
      <c r="E118" s="337">
        <v>0.0</v>
      </c>
      <c r="F118" s="337">
        <v>0.0</v>
      </c>
      <c r="G118" s="337">
        <v>0.0</v>
      </c>
      <c r="H118" s="337">
        <v>1.0</v>
      </c>
      <c r="I118" s="337">
        <v>0.0</v>
      </c>
      <c r="J118" s="337">
        <v>0.0</v>
      </c>
      <c r="K118" s="337">
        <v>0.0</v>
      </c>
      <c r="L118" s="337">
        <v>3.0</v>
      </c>
      <c r="M118" s="337">
        <v>0.0</v>
      </c>
      <c r="N118" s="337">
        <v>0.0</v>
      </c>
      <c r="O118" s="337">
        <v>1.0</v>
      </c>
      <c r="P118" s="337">
        <v>1.0</v>
      </c>
      <c r="Q118" s="337">
        <v>0.0</v>
      </c>
      <c r="R118" s="337">
        <v>0.0</v>
      </c>
      <c r="S118" s="337">
        <v>0.0</v>
      </c>
      <c r="T118" s="337">
        <v>0.0</v>
      </c>
      <c r="U118" s="337">
        <v>0.0</v>
      </c>
      <c r="V118" s="337">
        <v>0.0</v>
      </c>
      <c r="W118" s="337"/>
      <c r="X118" s="338">
        <f t="shared" si="3"/>
        <v>0.35</v>
      </c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339"/>
      <c r="AI118" s="339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39"/>
      <c r="BB118" s="339"/>
      <c r="BC118" s="339"/>
      <c r="BD118" s="339"/>
      <c r="BE118" s="339"/>
      <c r="BF118" s="339"/>
      <c r="BG118" s="339"/>
      <c r="BH118" s="339"/>
      <c r="BI118" s="339"/>
      <c r="BJ118" s="339"/>
      <c r="BK118" s="339"/>
      <c r="BL118" s="339"/>
      <c r="BM118" s="339"/>
      <c r="BN118" s="339"/>
      <c r="BO118" s="339"/>
      <c r="BP118" s="339"/>
      <c r="BQ118" s="339"/>
      <c r="BR118" s="339"/>
      <c r="BS118" s="339"/>
      <c r="BT118" s="339"/>
      <c r="BU118" s="339"/>
      <c r="BV118" s="339"/>
      <c r="BW118" s="339"/>
    </row>
    <row r="119">
      <c r="A119" s="333" t="s">
        <v>852</v>
      </c>
      <c r="B119" s="337">
        <v>1.0</v>
      </c>
      <c r="C119" s="337">
        <v>0.0</v>
      </c>
      <c r="D119" s="337">
        <v>0.0</v>
      </c>
      <c r="E119" s="337">
        <v>0.0</v>
      </c>
      <c r="F119" s="337">
        <v>0.0</v>
      </c>
      <c r="G119" s="337">
        <v>0.0</v>
      </c>
      <c r="H119" s="337">
        <v>0.0</v>
      </c>
      <c r="I119" s="337">
        <v>0.0</v>
      </c>
      <c r="J119" s="337">
        <v>0.0</v>
      </c>
      <c r="K119" s="337">
        <v>0.0</v>
      </c>
      <c r="L119" s="337">
        <v>0.0</v>
      </c>
      <c r="M119" s="337">
        <v>0.0</v>
      </c>
      <c r="N119" s="337">
        <v>1.0</v>
      </c>
      <c r="O119" s="337">
        <v>0.0</v>
      </c>
      <c r="P119" s="337">
        <v>0.0</v>
      </c>
      <c r="Q119" s="337">
        <v>0.0</v>
      </c>
      <c r="R119" s="337">
        <v>0.0</v>
      </c>
      <c r="S119" s="337">
        <v>0.0</v>
      </c>
      <c r="T119" s="337">
        <v>0.0</v>
      </c>
      <c r="U119" s="337">
        <v>0.0</v>
      </c>
      <c r="V119" s="337">
        <v>0.0</v>
      </c>
      <c r="W119" s="337"/>
      <c r="X119" s="338">
        <f t="shared" si="3"/>
        <v>0.05</v>
      </c>
      <c r="Y119" s="339"/>
      <c r="Z119" s="339"/>
      <c r="AA119" s="339"/>
      <c r="AB119" s="339"/>
      <c r="AC119" s="339"/>
      <c r="AD119" s="339"/>
      <c r="AE119" s="339"/>
      <c r="AF119" s="339"/>
      <c r="AG119" s="339"/>
      <c r="AH119" s="339"/>
      <c r="AI119" s="339"/>
      <c r="AJ119" s="339"/>
      <c r="AK119" s="339"/>
      <c r="AL119" s="339"/>
      <c r="AM119" s="339"/>
      <c r="AN119" s="339"/>
      <c r="AO119" s="339"/>
      <c r="AP119" s="339"/>
      <c r="AQ119" s="339"/>
      <c r="AR119" s="339"/>
      <c r="AS119" s="339"/>
      <c r="AT119" s="339"/>
      <c r="AU119" s="339"/>
      <c r="AV119" s="339"/>
      <c r="AW119" s="339"/>
      <c r="AX119" s="339"/>
      <c r="AY119" s="339"/>
      <c r="AZ119" s="339"/>
      <c r="BA119" s="339"/>
      <c r="BB119" s="339"/>
      <c r="BC119" s="339"/>
      <c r="BD119" s="339"/>
      <c r="BE119" s="339"/>
      <c r="BF119" s="339"/>
      <c r="BG119" s="339"/>
      <c r="BH119" s="339"/>
      <c r="BI119" s="339"/>
      <c r="BJ119" s="339"/>
      <c r="BK119" s="339"/>
      <c r="BL119" s="339"/>
      <c r="BM119" s="339"/>
      <c r="BN119" s="339"/>
      <c r="BO119" s="339"/>
      <c r="BP119" s="339"/>
      <c r="BQ119" s="339"/>
      <c r="BR119" s="339"/>
      <c r="BS119" s="339"/>
      <c r="BT119" s="339"/>
      <c r="BU119" s="339"/>
      <c r="BV119" s="339"/>
      <c r="BW119" s="339"/>
    </row>
    <row r="120">
      <c r="A120" s="333" t="s">
        <v>358</v>
      </c>
      <c r="B120" s="337">
        <v>6.0</v>
      </c>
      <c r="C120" s="337">
        <v>0.0</v>
      </c>
      <c r="D120" s="337">
        <v>0.0</v>
      </c>
      <c r="E120" s="337">
        <v>0.0</v>
      </c>
      <c r="F120" s="337">
        <v>0.0</v>
      </c>
      <c r="G120" s="337">
        <v>1.0</v>
      </c>
      <c r="H120" s="337">
        <v>1.0</v>
      </c>
      <c r="I120" s="337">
        <v>0.0</v>
      </c>
      <c r="J120" s="337">
        <v>0.0</v>
      </c>
      <c r="K120" s="337">
        <v>0.0</v>
      </c>
      <c r="L120" s="337">
        <v>0.0</v>
      </c>
      <c r="M120" s="337">
        <v>1.0</v>
      </c>
      <c r="N120" s="337">
        <v>0.0</v>
      </c>
      <c r="O120" s="337">
        <v>0.0</v>
      </c>
      <c r="P120" s="337">
        <v>0.0</v>
      </c>
      <c r="Q120" s="337">
        <v>1.0</v>
      </c>
      <c r="R120" s="337">
        <v>1.0</v>
      </c>
      <c r="S120" s="337">
        <v>1.0</v>
      </c>
      <c r="T120" s="337">
        <v>0.0</v>
      </c>
      <c r="U120" s="337">
        <v>0.0</v>
      </c>
      <c r="V120" s="337">
        <v>0.0</v>
      </c>
      <c r="W120" s="337"/>
      <c r="X120" s="338">
        <f t="shared" si="3"/>
        <v>0.3</v>
      </c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39"/>
      <c r="BQ120" s="339"/>
      <c r="BR120" s="339"/>
      <c r="BS120" s="339"/>
      <c r="BT120" s="339"/>
      <c r="BU120" s="339"/>
      <c r="BV120" s="339"/>
      <c r="BW120" s="339"/>
    </row>
    <row r="121">
      <c r="A121" s="333" t="s">
        <v>242</v>
      </c>
      <c r="B121" s="337">
        <v>6.0</v>
      </c>
      <c r="C121" s="337">
        <v>0.0</v>
      </c>
      <c r="D121" s="337">
        <v>1.0</v>
      </c>
      <c r="E121" s="337">
        <v>0.0</v>
      </c>
      <c r="F121" s="337">
        <v>0.0</v>
      </c>
      <c r="G121" s="337">
        <v>0.0</v>
      </c>
      <c r="H121" s="337">
        <v>0.0</v>
      </c>
      <c r="I121" s="337">
        <v>0.0</v>
      </c>
      <c r="J121" s="337">
        <v>0.0</v>
      </c>
      <c r="K121" s="337">
        <v>1.0</v>
      </c>
      <c r="L121" s="337">
        <v>0.0</v>
      </c>
      <c r="M121" s="337">
        <v>1.0</v>
      </c>
      <c r="N121" s="337">
        <v>0.0</v>
      </c>
      <c r="O121" s="337">
        <v>0.0</v>
      </c>
      <c r="P121" s="337">
        <v>1.0</v>
      </c>
      <c r="Q121" s="337">
        <v>1.0</v>
      </c>
      <c r="R121" s="337">
        <v>0.0</v>
      </c>
      <c r="S121" s="337">
        <v>0.0</v>
      </c>
      <c r="T121" s="337">
        <v>1.0</v>
      </c>
      <c r="U121" s="337">
        <v>0.0</v>
      </c>
      <c r="V121" s="337">
        <v>0.0</v>
      </c>
      <c r="W121" s="337"/>
      <c r="X121" s="338">
        <f t="shared" si="3"/>
        <v>0.3</v>
      </c>
      <c r="Y121" s="339"/>
      <c r="Z121" s="339"/>
      <c r="AA121" s="339"/>
      <c r="AB121" s="339"/>
      <c r="AC121" s="339"/>
      <c r="AD121" s="339"/>
      <c r="AE121" s="339"/>
      <c r="AF121" s="339"/>
      <c r="AG121" s="339"/>
      <c r="AH121" s="339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39"/>
      <c r="AT121" s="339"/>
      <c r="AU121" s="339"/>
      <c r="AV121" s="339"/>
      <c r="AW121" s="339"/>
      <c r="AX121" s="339"/>
      <c r="AY121" s="339"/>
      <c r="AZ121" s="339"/>
      <c r="BA121" s="339"/>
      <c r="BB121" s="339"/>
      <c r="BC121" s="339"/>
      <c r="BD121" s="339"/>
      <c r="BE121" s="339"/>
      <c r="BF121" s="339"/>
      <c r="BG121" s="339"/>
      <c r="BH121" s="339"/>
      <c r="BI121" s="339"/>
      <c r="BJ121" s="339"/>
      <c r="BK121" s="339"/>
      <c r="BL121" s="339"/>
      <c r="BM121" s="339"/>
      <c r="BN121" s="339"/>
      <c r="BO121" s="339"/>
      <c r="BP121" s="339"/>
      <c r="BQ121" s="339"/>
      <c r="BR121" s="339"/>
      <c r="BS121" s="339"/>
      <c r="BT121" s="339"/>
      <c r="BU121" s="339"/>
      <c r="BV121" s="339"/>
      <c r="BW121" s="339"/>
    </row>
    <row r="122">
      <c r="A122" s="333" t="s">
        <v>1011</v>
      </c>
      <c r="B122" s="337">
        <v>3.0</v>
      </c>
      <c r="C122" s="337">
        <v>0.0</v>
      </c>
      <c r="D122" s="337">
        <v>0.0</v>
      </c>
      <c r="E122" s="337">
        <v>0.0</v>
      </c>
      <c r="F122" s="337">
        <v>0.0</v>
      </c>
      <c r="G122" s="337">
        <v>0.0</v>
      </c>
      <c r="H122" s="337">
        <v>0.0</v>
      </c>
      <c r="I122" s="337">
        <v>0.0</v>
      </c>
      <c r="J122" s="337">
        <v>0.0</v>
      </c>
      <c r="K122" s="337">
        <v>0.0</v>
      </c>
      <c r="L122" s="337">
        <v>0.0</v>
      </c>
      <c r="M122" s="337">
        <v>0.0</v>
      </c>
      <c r="N122" s="337">
        <v>0.0</v>
      </c>
      <c r="O122" s="337">
        <v>0.0</v>
      </c>
      <c r="P122" s="337">
        <v>1.0</v>
      </c>
      <c r="Q122" s="337">
        <v>0.0</v>
      </c>
      <c r="R122" s="337">
        <v>1.0</v>
      </c>
      <c r="S122" s="337">
        <v>0.0</v>
      </c>
      <c r="T122" s="337">
        <v>1.0</v>
      </c>
      <c r="U122" s="337">
        <v>0.0</v>
      </c>
      <c r="V122" s="337">
        <v>0.0</v>
      </c>
      <c r="W122" s="337"/>
      <c r="X122" s="338">
        <f t="shared" si="3"/>
        <v>0.15</v>
      </c>
      <c r="Y122" s="339"/>
      <c r="Z122" s="339"/>
      <c r="AA122" s="339"/>
      <c r="AB122" s="339"/>
      <c r="AC122" s="339"/>
      <c r="AD122" s="339"/>
      <c r="AE122" s="339"/>
      <c r="AF122" s="339"/>
      <c r="AG122" s="339"/>
      <c r="AH122" s="339"/>
      <c r="AI122" s="339"/>
      <c r="AJ122" s="339"/>
      <c r="AK122" s="339"/>
      <c r="AL122" s="339"/>
      <c r="AM122" s="339"/>
      <c r="AN122" s="339"/>
      <c r="AO122" s="339"/>
      <c r="AP122" s="339"/>
      <c r="AQ122" s="339"/>
      <c r="AR122" s="339"/>
      <c r="AS122" s="339"/>
      <c r="AT122" s="339"/>
      <c r="AU122" s="339"/>
      <c r="AV122" s="339"/>
      <c r="AW122" s="339"/>
      <c r="AX122" s="339"/>
      <c r="AY122" s="339"/>
      <c r="AZ122" s="339"/>
      <c r="BA122" s="339"/>
      <c r="BB122" s="339"/>
      <c r="BC122" s="339"/>
      <c r="BD122" s="339"/>
      <c r="BE122" s="339"/>
      <c r="BF122" s="339"/>
      <c r="BG122" s="339"/>
      <c r="BH122" s="339"/>
      <c r="BI122" s="339"/>
      <c r="BJ122" s="339"/>
      <c r="BK122" s="339"/>
      <c r="BL122" s="339"/>
      <c r="BM122" s="339"/>
      <c r="BN122" s="339"/>
      <c r="BO122" s="339"/>
      <c r="BP122" s="339"/>
      <c r="BQ122" s="339"/>
      <c r="BR122" s="339"/>
      <c r="BS122" s="339"/>
      <c r="BT122" s="339"/>
      <c r="BU122" s="339"/>
      <c r="BV122" s="339"/>
      <c r="BW122" s="339"/>
    </row>
    <row r="123">
      <c r="A123" s="333" t="s">
        <v>975</v>
      </c>
      <c r="B123" s="337">
        <v>1.0</v>
      </c>
      <c r="C123" s="337">
        <v>0.0</v>
      </c>
      <c r="D123" s="337">
        <v>0.0</v>
      </c>
      <c r="E123" s="337">
        <v>0.0</v>
      </c>
      <c r="F123" s="337">
        <v>0.0</v>
      </c>
      <c r="G123" s="337">
        <v>0.0</v>
      </c>
      <c r="H123" s="337">
        <v>0.0</v>
      </c>
      <c r="I123" s="337">
        <v>0.0</v>
      </c>
      <c r="J123" s="337">
        <v>0.0</v>
      </c>
      <c r="K123" s="337">
        <v>0.0</v>
      </c>
      <c r="L123" s="337">
        <v>0.0</v>
      </c>
      <c r="M123" s="337">
        <v>0.0</v>
      </c>
      <c r="N123" s="337">
        <v>0.0</v>
      </c>
      <c r="O123" s="337">
        <v>0.0</v>
      </c>
      <c r="P123" s="337">
        <v>1.0</v>
      </c>
      <c r="Q123" s="337">
        <v>0.0</v>
      </c>
      <c r="R123" s="337">
        <v>0.0</v>
      </c>
      <c r="S123" s="337">
        <v>0.0</v>
      </c>
      <c r="T123" s="337">
        <v>0.0</v>
      </c>
      <c r="U123" s="337">
        <v>0.0</v>
      </c>
      <c r="V123" s="337">
        <v>0.0</v>
      </c>
      <c r="W123" s="337"/>
      <c r="X123" s="338">
        <f t="shared" si="3"/>
        <v>0.05</v>
      </c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39"/>
      <c r="BQ123" s="339"/>
      <c r="BR123" s="339"/>
      <c r="BS123" s="339"/>
      <c r="BT123" s="339"/>
      <c r="BU123" s="339"/>
      <c r="BV123" s="339"/>
      <c r="BW123" s="339"/>
    </row>
    <row r="124">
      <c r="A124" s="333" t="s">
        <v>1054</v>
      </c>
      <c r="B124" s="337">
        <v>1.0</v>
      </c>
      <c r="C124" s="337">
        <v>0.0</v>
      </c>
      <c r="D124" s="337">
        <v>0.0</v>
      </c>
      <c r="E124" s="337">
        <v>0.0</v>
      </c>
      <c r="F124" s="337">
        <v>0.0</v>
      </c>
      <c r="G124" s="337">
        <v>0.0</v>
      </c>
      <c r="H124" s="337">
        <v>0.0</v>
      </c>
      <c r="I124" s="337">
        <v>0.0</v>
      </c>
      <c r="J124" s="337">
        <v>0.0</v>
      </c>
      <c r="K124" s="337">
        <v>0.0</v>
      </c>
      <c r="L124" s="337">
        <v>0.0</v>
      </c>
      <c r="M124" s="337">
        <v>0.0</v>
      </c>
      <c r="N124" s="337">
        <v>0.0</v>
      </c>
      <c r="O124" s="337">
        <v>0.0</v>
      </c>
      <c r="P124" s="337">
        <v>0.0</v>
      </c>
      <c r="Q124" s="337">
        <v>1.0</v>
      </c>
      <c r="R124" s="337">
        <v>0.0</v>
      </c>
      <c r="S124" s="337">
        <v>0.0</v>
      </c>
      <c r="T124" s="337">
        <v>0.0</v>
      </c>
      <c r="U124" s="337">
        <v>0.0</v>
      </c>
      <c r="V124" s="337">
        <v>0.0</v>
      </c>
      <c r="W124" s="337"/>
      <c r="X124" s="338">
        <f t="shared" si="3"/>
        <v>0.05</v>
      </c>
      <c r="Y124" s="339"/>
      <c r="Z124" s="339"/>
      <c r="AA124" s="339"/>
      <c r="AB124" s="339"/>
      <c r="AC124" s="339"/>
      <c r="AD124" s="339"/>
      <c r="AE124" s="339"/>
      <c r="AF124" s="339"/>
      <c r="AG124" s="339"/>
      <c r="AH124" s="339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39"/>
      <c r="AT124" s="339"/>
      <c r="AU124" s="339"/>
      <c r="AV124" s="339"/>
      <c r="AW124" s="339"/>
      <c r="AX124" s="339"/>
      <c r="AY124" s="339"/>
      <c r="AZ124" s="339"/>
      <c r="BA124" s="339"/>
      <c r="BB124" s="339"/>
      <c r="BC124" s="339"/>
      <c r="BD124" s="339"/>
      <c r="BE124" s="339"/>
      <c r="BF124" s="339"/>
      <c r="BG124" s="339"/>
      <c r="BH124" s="339"/>
      <c r="BI124" s="339"/>
      <c r="BJ124" s="339"/>
      <c r="BK124" s="339"/>
      <c r="BL124" s="339"/>
      <c r="BM124" s="339"/>
      <c r="BN124" s="339"/>
      <c r="BO124" s="339"/>
      <c r="BP124" s="339"/>
      <c r="BQ124" s="339"/>
      <c r="BR124" s="339"/>
      <c r="BS124" s="339"/>
      <c r="BT124" s="339"/>
      <c r="BU124" s="339"/>
      <c r="BV124" s="339"/>
      <c r="BW124" s="339"/>
    </row>
    <row r="125">
      <c r="A125" s="333" t="s">
        <v>1137</v>
      </c>
      <c r="B125" s="337">
        <v>1.0</v>
      </c>
      <c r="C125" s="337">
        <v>0.0</v>
      </c>
      <c r="D125" s="337">
        <v>0.0</v>
      </c>
      <c r="E125" s="337">
        <v>0.0</v>
      </c>
      <c r="F125" s="337">
        <v>0.0</v>
      </c>
      <c r="G125" s="337">
        <v>0.0</v>
      </c>
      <c r="H125" s="337">
        <v>0.0</v>
      </c>
      <c r="I125" s="337">
        <v>0.0</v>
      </c>
      <c r="J125" s="337">
        <v>0.0</v>
      </c>
      <c r="K125" s="337">
        <v>0.0</v>
      </c>
      <c r="L125" s="337">
        <v>0.0</v>
      </c>
      <c r="M125" s="337">
        <v>0.0</v>
      </c>
      <c r="N125" s="337">
        <v>0.0</v>
      </c>
      <c r="O125" s="337">
        <v>0.0</v>
      </c>
      <c r="P125" s="337">
        <v>0.0</v>
      </c>
      <c r="Q125" s="337">
        <v>0.0</v>
      </c>
      <c r="R125" s="337">
        <v>1.0</v>
      </c>
      <c r="S125" s="337">
        <v>0.0</v>
      </c>
      <c r="T125" s="337">
        <v>0.0</v>
      </c>
      <c r="U125" s="337">
        <v>0.0</v>
      </c>
      <c r="V125" s="337">
        <v>0.0</v>
      </c>
      <c r="W125" s="337"/>
      <c r="X125" s="338">
        <f t="shared" si="3"/>
        <v>0.05</v>
      </c>
      <c r="Y125" s="339"/>
      <c r="Z125" s="339"/>
      <c r="AA125" s="339"/>
      <c r="AB125" s="339"/>
      <c r="AC125" s="339"/>
      <c r="AD125" s="339"/>
      <c r="AE125" s="339"/>
      <c r="AF125" s="339"/>
      <c r="AG125" s="339"/>
      <c r="AH125" s="339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39"/>
      <c r="AT125" s="339"/>
      <c r="AU125" s="339"/>
      <c r="AV125" s="339"/>
      <c r="AW125" s="339"/>
      <c r="AX125" s="339"/>
      <c r="AY125" s="339"/>
      <c r="AZ125" s="339"/>
      <c r="BA125" s="339"/>
      <c r="BB125" s="339"/>
      <c r="BC125" s="339"/>
      <c r="BD125" s="339"/>
      <c r="BE125" s="339"/>
      <c r="BF125" s="339"/>
      <c r="BG125" s="339"/>
      <c r="BH125" s="339"/>
      <c r="BI125" s="339"/>
      <c r="BJ125" s="339"/>
      <c r="BK125" s="339"/>
      <c r="BL125" s="339"/>
      <c r="BM125" s="339"/>
      <c r="BN125" s="339"/>
      <c r="BO125" s="339"/>
      <c r="BP125" s="339"/>
      <c r="BQ125" s="339"/>
      <c r="BR125" s="339"/>
      <c r="BS125" s="339"/>
      <c r="BT125" s="339"/>
      <c r="BU125" s="339"/>
      <c r="BV125" s="339"/>
      <c r="BW125" s="339"/>
    </row>
    <row r="126">
      <c r="A126" s="333" t="s">
        <v>218</v>
      </c>
      <c r="B126" s="337">
        <v>8.0</v>
      </c>
      <c r="C126" s="337">
        <v>0.0</v>
      </c>
      <c r="D126" s="337">
        <v>1.0</v>
      </c>
      <c r="E126" s="337">
        <v>1.0</v>
      </c>
      <c r="F126" s="337">
        <v>0.0</v>
      </c>
      <c r="G126" s="337">
        <v>0.0</v>
      </c>
      <c r="H126" s="337">
        <v>0.0</v>
      </c>
      <c r="I126" s="337">
        <v>0.0</v>
      </c>
      <c r="J126" s="337">
        <v>0.0</v>
      </c>
      <c r="K126" s="337">
        <v>0.0</v>
      </c>
      <c r="L126" s="337">
        <v>0.0</v>
      </c>
      <c r="M126" s="337">
        <v>2.0</v>
      </c>
      <c r="N126" s="337">
        <v>0.0</v>
      </c>
      <c r="O126" s="337">
        <v>0.0</v>
      </c>
      <c r="P126" s="337">
        <v>1.0</v>
      </c>
      <c r="Q126" s="337">
        <v>1.0</v>
      </c>
      <c r="R126" s="337">
        <v>0.0</v>
      </c>
      <c r="S126" s="337">
        <v>0.0</v>
      </c>
      <c r="T126" s="337">
        <v>1.0</v>
      </c>
      <c r="U126" s="337">
        <v>1.0</v>
      </c>
      <c r="V126" s="337">
        <v>0.0</v>
      </c>
      <c r="W126" s="337"/>
      <c r="X126" s="338">
        <f t="shared" si="3"/>
        <v>0.4</v>
      </c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39"/>
      <c r="BS126" s="339"/>
      <c r="BT126" s="339"/>
      <c r="BU126" s="339"/>
      <c r="BV126" s="339"/>
      <c r="BW126" s="339"/>
    </row>
    <row r="127">
      <c r="A127" s="333" t="s">
        <v>553</v>
      </c>
      <c r="B127" s="337">
        <v>1.0</v>
      </c>
      <c r="C127" s="337">
        <v>0.0</v>
      </c>
      <c r="D127" s="337">
        <v>0.0</v>
      </c>
      <c r="E127" s="337">
        <v>0.0</v>
      </c>
      <c r="F127" s="337">
        <v>0.0</v>
      </c>
      <c r="G127" s="337">
        <v>0.0</v>
      </c>
      <c r="H127" s="337">
        <v>0.0</v>
      </c>
      <c r="I127" s="337">
        <v>1.0</v>
      </c>
      <c r="J127" s="337">
        <v>0.0</v>
      </c>
      <c r="K127" s="337">
        <v>0.0</v>
      </c>
      <c r="L127" s="337">
        <v>0.0</v>
      </c>
      <c r="M127" s="337">
        <v>0.0</v>
      </c>
      <c r="N127" s="337">
        <v>0.0</v>
      </c>
      <c r="O127" s="337">
        <v>0.0</v>
      </c>
      <c r="P127" s="337">
        <v>0.0</v>
      </c>
      <c r="Q127" s="337">
        <v>0.0</v>
      </c>
      <c r="R127" s="337">
        <v>0.0</v>
      </c>
      <c r="S127" s="337">
        <v>0.0</v>
      </c>
      <c r="T127" s="337">
        <v>0.0</v>
      </c>
      <c r="U127" s="337">
        <v>0.0</v>
      </c>
      <c r="V127" s="337">
        <v>0.0</v>
      </c>
      <c r="W127" s="337"/>
      <c r="X127" s="338">
        <f t="shared" si="3"/>
        <v>0.05</v>
      </c>
      <c r="Y127" s="339"/>
      <c r="Z127" s="339"/>
      <c r="AA127" s="339"/>
      <c r="AB127" s="339"/>
      <c r="AC127" s="339"/>
      <c r="AD127" s="339"/>
      <c r="AE127" s="339"/>
      <c r="AF127" s="339"/>
      <c r="AG127" s="339"/>
      <c r="AH127" s="339"/>
      <c r="AI127" s="339"/>
      <c r="AJ127" s="339"/>
      <c r="AK127" s="339"/>
      <c r="AL127" s="339"/>
      <c r="AM127" s="339"/>
      <c r="AN127" s="339"/>
      <c r="AO127" s="339"/>
      <c r="AP127" s="339"/>
      <c r="AQ127" s="339"/>
      <c r="AR127" s="339"/>
      <c r="AS127" s="339"/>
      <c r="AT127" s="339"/>
      <c r="AU127" s="339"/>
      <c r="AV127" s="339"/>
      <c r="AW127" s="339"/>
      <c r="AX127" s="339"/>
      <c r="AY127" s="339"/>
      <c r="AZ127" s="339"/>
      <c r="BA127" s="339"/>
      <c r="BB127" s="339"/>
      <c r="BC127" s="339"/>
      <c r="BD127" s="339"/>
      <c r="BE127" s="339"/>
      <c r="BF127" s="339"/>
      <c r="BG127" s="339"/>
      <c r="BH127" s="339"/>
      <c r="BI127" s="339"/>
      <c r="BJ127" s="339"/>
      <c r="BK127" s="339"/>
      <c r="BL127" s="339"/>
      <c r="BM127" s="339"/>
      <c r="BN127" s="339"/>
      <c r="BO127" s="339"/>
      <c r="BP127" s="339"/>
      <c r="BQ127" s="339"/>
      <c r="BR127" s="339"/>
      <c r="BS127" s="339"/>
      <c r="BT127" s="339"/>
      <c r="BU127" s="339"/>
      <c r="BV127" s="339"/>
      <c r="BW127" s="339"/>
    </row>
    <row r="128">
      <c r="A128" s="333" t="s">
        <v>145</v>
      </c>
      <c r="B128" s="337">
        <v>2.0</v>
      </c>
      <c r="C128" s="337">
        <v>1.0</v>
      </c>
      <c r="D128" s="337">
        <v>0.0</v>
      </c>
      <c r="E128" s="337">
        <v>0.0</v>
      </c>
      <c r="F128" s="337">
        <v>0.0</v>
      </c>
      <c r="G128" s="337">
        <v>0.0</v>
      </c>
      <c r="H128" s="337">
        <v>0.0</v>
      </c>
      <c r="I128" s="337">
        <v>0.0</v>
      </c>
      <c r="J128" s="337">
        <v>0.0</v>
      </c>
      <c r="K128" s="337">
        <v>0.0</v>
      </c>
      <c r="L128" s="337">
        <v>1.0</v>
      </c>
      <c r="M128" s="337">
        <v>0.0</v>
      </c>
      <c r="N128" s="337">
        <v>0.0</v>
      </c>
      <c r="O128" s="337">
        <v>0.0</v>
      </c>
      <c r="P128" s="337">
        <v>0.0</v>
      </c>
      <c r="Q128" s="337">
        <v>0.0</v>
      </c>
      <c r="R128" s="337">
        <v>0.0</v>
      </c>
      <c r="S128" s="337">
        <v>0.0</v>
      </c>
      <c r="T128" s="337">
        <v>0.0</v>
      </c>
      <c r="U128" s="337">
        <v>0.0</v>
      </c>
      <c r="V128" s="337">
        <v>0.0</v>
      </c>
      <c r="W128" s="337"/>
      <c r="X128" s="338">
        <f t="shared" si="3"/>
        <v>0.1</v>
      </c>
      <c r="Y128" s="339"/>
      <c r="Z128" s="339"/>
      <c r="AA128" s="339"/>
      <c r="AB128" s="339"/>
      <c r="AC128" s="339"/>
      <c r="AD128" s="339"/>
      <c r="AE128" s="339"/>
      <c r="AF128" s="339"/>
      <c r="AG128" s="339"/>
      <c r="AH128" s="339"/>
      <c r="AI128" s="339"/>
      <c r="AJ128" s="339"/>
      <c r="AK128" s="339"/>
      <c r="AL128" s="339"/>
      <c r="AM128" s="339"/>
      <c r="AN128" s="339"/>
      <c r="AO128" s="339"/>
      <c r="AP128" s="339"/>
      <c r="AQ128" s="339"/>
      <c r="AR128" s="339"/>
      <c r="AS128" s="339"/>
      <c r="AT128" s="339"/>
      <c r="AU128" s="339"/>
      <c r="AV128" s="339"/>
      <c r="AW128" s="339"/>
      <c r="AX128" s="339"/>
      <c r="AY128" s="339"/>
      <c r="AZ128" s="339"/>
      <c r="BA128" s="339"/>
      <c r="BB128" s="339"/>
      <c r="BC128" s="339"/>
      <c r="BD128" s="339"/>
      <c r="BE128" s="339"/>
      <c r="BF128" s="339"/>
      <c r="BG128" s="339"/>
      <c r="BH128" s="339"/>
      <c r="BI128" s="339"/>
      <c r="BJ128" s="339"/>
      <c r="BK128" s="339"/>
      <c r="BL128" s="339"/>
      <c r="BM128" s="339"/>
      <c r="BN128" s="339"/>
      <c r="BO128" s="339"/>
      <c r="BP128" s="339"/>
      <c r="BQ128" s="339"/>
      <c r="BR128" s="339"/>
      <c r="BS128" s="339"/>
      <c r="BT128" s="339"/>
      <c r="BU128" s="339"/>
      <c r="BV128" s="339"/>
      <c r="BW128" s="339"/>
    </row>
    <row r="129">
      <c r="A129" s="333" t="s">
        <v>725</v>
      </c>
      <c r="B129" s="337">
        <v>1.0</v>
      </c>
      <c r="C129" s="337">
        <v>0.0</v>
      </c>
      <c r="D129" s="337">
        <v>0.0</v>
      </c>
      <c r="E129" s="337">
        <v>0.0</v>
      </c>
      <c r="F129" s="337">
        <v>0.0</v>
      </c>
      <c r="G129" s="337">
        <v>0.0</v>
      </c>
      <c r="H129" s="337">
        <v>0.0</v>
      </c>
      <c r="I129" s="337">
        <v>0.0</v>
      </c>
      <c r="J129" s="337">
        <v>0.0</v>
      </c>
      <c r="K129" s="337">
        <v>0.0</v>
      </c>
      <c r="L129" s="337">
        <v>1.0</v>
      </c>
      <c r="M129" s="337">
        <v>0.0</v>
      </c>
      <c r="N129" s="337">
        <v>0.0</v>
      </c>
      <c r="O129" s="337">
        <v>0.0</v>
      </c>
      <c r="P129" s="337">
        <v>0.0</v>
      </c>
      <c r="Q129" s="337">
        <v>0.0</v>
      </c>
      <c r="R129" s="337">
        <v>0.0</v>
      </c>
      <c r="S129" s="337">
        <v>0.0</v>
      </c>
      <c r="T129" s="337">
        <v>0.0</v>
      </c>
      <c r="U129" s="337">
        <v>0.0</v>
      </c>
      <c r="V129" s="337">
        <v>0.0</v>
      </c>
      <c r="W129" s="337"/>
      <c r="X129" s="338">
        <f t="shared" si="3"/>
        <v>0.05</v>
      </c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39"/>
      <c r="BQ129" s="339"/>
      <c r="BR129" s="339"/>
      <c r="BS129" s="339"/>
      <c r="BT129" s="339"/>
      <c r="BU129" s="339"/>
      <c r="BV129" s="339"/>
      <c r="BW129" s="339"/>
    </row>
    <row r="130">
      <c r="A130" s="333" t="s">
        <v>567</v>
      </c>
      <c r="B130" s="337">
        <v>1.0</v>
      </c>
      <c r="C130" s="337">
        <v>0.0</v>
      </c>
      <c r="D130" s="337">
        <v>0.0</v>
      </c>
      <c r="E130" s="337">
        <v>0.0</v>
      </c>
      <c r="F130" s="337">
        <v>0.0</v>
      </c>
      <c r="G130" s="337">
        <v>0.0</v>
      </c>
      <c r="H130" s="337">
        <v>0.0</v>
      </c>
      <c r="I130" s="337">
        <v>1.0</v>
      </c>
      <c r="J130" s="337">
        <v>0.0</v>
      </c>
      <c r="K130" s="337">
        <v>0.0</v>
      </c>
      <c r="L130" s="337">
        <v>0.0</v>
      </c>
      <c r="M130" s="337">
        <v>0.0</v>
      </c>
      <c r="N130" s="337">
        <v>0.0</v>
      </c>
      <c r="O130" s="337">
        <v>0.0</v>
      </c>
      <c r="P130" s="337">
        <v>0.0</v>
      </c>
      <c r="Q130" s="337">
        <v>0.0</v>
      </c>
      <c r="R130" s="337">
        <v>0.0</v>
      </c>
      <c r="S130" s="337">
        <v>0.0</v>
      </c>
      <c r="T130" s="337">
        <v>0.0</v>
      </c>
      <c r="U130" s="337">
        <v>0.0</v>
      </c>
      <c r="V130" s="337">
        <v>0.0</v>
      </c>
      <c r="W130" s="337"/>
      <c r="X130" s="338">
        <f t="shared" si="3"/>
        <v>0.05</v>
      </c>
      <c r="Y130" s="339"/>
      <c r="Z130" s="339"/>
      <c r="AA130" s="339"/>
      <c r="AB130" s="339"/>
      <c r="AC130" s="339"/>
      <c r="AD130" s="339"/>
      <c r="AE130" s="339"/>
      <c r="AF130" s="339"/>
      <c r="AG130" s="339"/>
      <c r="AH130" s="339"/>
      <c r="AI130" s="339"/>
      <c r="AJ130" s="339"/>
      <c r="AK130" s="339"/>
      <c r="AL130" s="339"/>
      <c r="AM130" s="339"/>
      <c r="AN130" s="339"/>
      <c r="AO130" s="339"/>
      <c r="AP130" s="339"/>
      <c r="AQ130" s="339"/>
      <c r="AR130" s="339"/>
      <c r="AS130" s="339"/>
      <c r="AT130" s="339"/>
      <c r="AU130" s="339"/>
      <c r="AV130" s="339"/>
      <c r="AW130" s="339"/>
      <c r="AX130" s="339"/>
      <c r="AY130" s="339"/>
      <c r="AZ130" s="339"/>
      <c r="BA130" s="339"/>
      <c r="BB130" s="339"/>
      <c r="BC130" s="339"/>
      <c r="BD130" s="339"/>
      <c r="BE130" s="339"/>
      <c r="BF130" s="339"/>
      <c r="BG130" s="339"/>
      <c r="BH130" s="339"/>
      <c r="BI130" s="339"/>
      <c r="BJ130" s="339"/>
      <c r="BK130" s="339"/>
      <c r="BL130" s="339"/>
      <c r="BM130" s="339"/>
      <c r="BN130" s="339"/>
      <c r="BO130" s="339"/>
      <c r="BP130" s="339"/>
      <c r="BQ130" s="339"/>
      <c r="BR130" s="339"/>
      <c r="BS130" s="339"/>
      <c r="BT130" s="339"/>
      <c r="BU130" s="339"/>
      <c r="BV130" s="339"/>
      <c r="BW130" s="339"/>
    </row>
    <row r="131">
      <c r="A131" s="333" t="s">
        <v>166</v>
      </c>
      <c r="B131" s="337">
        <v>17.0</v>
      </c>
      <c r="C131" s="337">
        <v>2.0</v>
      </c>
      <c r="D131" s="337">
        <v>0.0</v>
      </c>
      <c r="E131" s="337">
        <v>0.0</v>
      </c>
      <c r="F131" s="337">
        <v>0.0</v>
      </c>
      <c r="G131" s="337">
        <v>0.0</v>
      </c>
      <c r="H131" s="337">
        <v>1.0</v>
      </c>
      <c r="I131" s="337">
        <v>1.0</v>
      </c>
      <c r="J131" s="337">
        <v>1.0</v>
      </c>
      <c r="K131" s="337">
        <v>0.0</v>
      </c>
      <c r="L131" s="337">
        <v>2.0</v>
      </c>
      <c r="M131" s="337">
        <v>0.0</v>
      </c>
      <c r="N131" s="337">
        <v>3.0</v>
      </c>
      <c r="O131" s="337">
        <v>1.0</v>
      </c>
      <c r="P131" s="337">
        <v>0.0</v>
      </c>
      <c r="Q131" s="337">
        <v>3.0</v>
      </c>
      <c r="R131" s="337">
        <v>1.0</v>
      </c>
      <c r="S131" s="337">
        <v>0.0</v>
      </c>
      <c r="T131" s="337">
        <v>1.0</v>
      </c>
      <c r="U131" s="337">
        <v>0.0</v>
      </c>
      <c r="V131" s="337">
        <v>1.0</v>
      </c>
      <c r="W131" s="337"/>
      <c r="X131" s="338">
        <f t="shared" si="3"/>
        <v>0.85</v>
      </c>
      <c r="Y131" s="339"/>
      <c r="Z131" s="339"/>
      <c r="AA131" s="339"/>
      <c r="AB131" s="339"/>
      <c r="AC131" s="339"/>
      <c r="AD131" s="339"/>
      <c r="AE131" s="339"/>
      <c r="AF131" s="339"/>
      <c r="AG131" s="339"/>
      <c r="AH131" s="339"/>
      <c r="AI131" s="339"/>
      <c r="AJ131" s="339"/>
      <c r="AK131" s="339"/>
      <c r="AL131" s="339"/>
      <c r="AM131" s="339"/>
      <c r="AN131" s="339"/>
      <c r="AO131" s="339"/>
      <c r="AP131" s="339"/>
      <c r="AQ131" s="339"/>
      <c r="AR131" s="339"/>
      <c r="AS131" s="339"/>
      <c r="AT131" s="339"/>
      <c r="AU131" s="339"/>
      <c r="AV131" s="339"/>
      <c r="AW131" s="339"/>
      <c r="AX131" s="339"/>
      <c r="AY131" s="339"/>
      <c r="AZ131" s="339"/>
      <c r="BA131" s="339"/>
      <c r="BB131" s="339"/>
      <c r="BC131" s="339"/>
      <c r="BD131" s="339"/>
      <c r="BE131" s="339"/>
      <c r="BF131" s="339"/>
      <c r="BG131" s="339"/>
      <c r="BH131" s="339"/>
      <c r="BI131" s="339"/>
      <c r="BJ131" s="339"/>
      <c r="BK131" s="339"/>
      <c r="BL131" s="339"/>
      <c r="BM131" s="339"/>
      <c r="BN131" s="339"/>
      <c r="BO131" s="339"/>
      <c r="BP131" s="339"/>
      <c r="BQ131" s="339"/>
      <c r="BR131" s="339"/>
      <c r="BS131" s="339"/>
      <c r="BT131" s="339"/>
      <c r="BU131" s="339"/>
      <c r="BV131" s="339"/>
      <c r="BW131" s="339"/>
    </row>
    <row r="132">
      <c r="A132" s="333" t="s">
        <v>186</v>
      </c>
      <c r="B132" s="337">
        <v>10.0</v>
      </c>
      <c r="C132" s="337">
        <v>0.0</v>
      </c>
      <c r="D132" s="337">
        <v>2.0</v>
      </c>
      <c r="E132" s="337">
        <v>0.0</v>
      </c>
      <c r="F132" s="337">
        <v>0.0</v>
      </c>
      <c r="G132" s="337">
        <v>0.0</v>
      </c>
      <c r="H132" s="337">
        <v>0.0</v>
      </c>
      <c r="I132" s="337">
        <v>0.0</v>
      </c>
      <c r="J132" s="337">
        <v>0.0</v>
      </c>
      <c r="K132" s="337">
        <v>0.0</v>
      </c>
      <c r="L132" s="337">
        <v>0.0</v>
      </c>
      <c r="M132" s="337">
        <v>0.0</v>
      </c>
      <c r="N132" s="337">
        <v>0.0</v>
      </c>
      <c r="O132" s="337">
        <v>1.0</v>
      </c>
      <c r="P132" s="337">
        <v>2.0</v>
      </c>
      <c r="Q132" s="337">
        <v>1.0</v>
      </c>
      <c r="R132" s="337">
        <v>1.0</v>
      </c>
      <c r="S132" s="337">
        <v>0.0</v>
      </c>
      <c r="T132" s="337">
        <v>1.0</v>
      </c>
      <c r="U132" s="337">
        <v>1.0</v>
      </c>
      <c r="V132" s="337">
        <v>1.0</v>
      </c>
      <c r="W132" s="337"/>
      <c r="X132" s="338">
        <f t="shared" si="3"/>
        <v>0.5</v>
      </c>
      <c r="Y132" s="339"/>
      <c r="Z132" s="339"/>
      <c r="AA132" s="339"/>
      <c r="AB132" s="339"/>
      <c r="AC132" s="339"/>
      <c r="AD132" s="339"/>
      <c r="AE132" s="339"/>
      <c r="AF132" s="339"/>
      <c r="AG132" s="339"/>
      <c r="AH132" s="339"/>
      <c r="AI132" s="339"/>
      <c r="AJ132" s="339"/>
      <c r="AK132" s="339"/>
      <c r="AL132" s="339"/>
      <c r="AM132" s="339"/>
      <c r="AN132" s="339"/>
      <c r="AO132" s="339"/>
      <c r="AP132" s="339"/>
      <c r="AQ132" s="339"/>
      <c r="AR132" s="339"/>
      <c r="AS132" s="339"/>
      <c r="AT132" s="339"/>
      <c r="AU132" s="339"/>
      <c r="AV132" s="339"/>
      <c r="AW132" s="339"/>
      <c r="AX132" s="339"/>
      <c r="AY132" s="339"/>
      <c r="AZ132" s="339"/>
      <c r="BA132" s="339"/>
      <c r="BB132" s="339"/>
      <c r="BC132" s="339"/>
      <c r="BD132" s="339"/>
      <c r="BE132" s="339"/>
      <c r="BF132" s="339"/>
      <c r="BG132" s="339"/>
      <c r="BH132" s="339"/>
      <c r="BI132" s="339"/>
      <c r="BJ132" s="339"/>
      <c r="BK132" s="339"/>
      <c r="BL132" s="339"/>
      <c r="BM132" s="339"/>
      <c r="BN132" s="339"/>
      <c r="BO132" s="339"/>
      <c r="BP132" s="339"/>
      <c r="BQ132" s="339"/>
      <c r="BR132" s="339"/>
      <c r="BS132" s="339"/>
      <c r="BT132" s="339"/>
      <c r="BU132" s="339"/>
      <c r="BV132" s="339"/>
      <c r="BW132" s="339"/>
    </row>
    <row r="133">
      <c r="A133" s="333" t="s">
        <v>131</v>
      </c>
      <c r="B133" s="337">
        <v>79.0</v>
      </c>
      <c r="C133" s="337">
        <v>4.0</v>
      </c>
      <c r="D133" s="337">
        <v>3.0</v>
      </c>
      <c r="E133" s="337">
        <v>0.0</v>
      </c>
      <c r="F133" s="337">
        <v>4.0</v>
      </c>
      <c r="G133" s="337">
        <v>1.0</v>
      </c>
      <c r="H133" s="337">
        <v>5.0</v>
      </c>
      <c r="I133" s="337">
        <v>3.0</v>
      </c>
      <c r="J133" s="337">
        <v>6.0</v>
      </c>
      <c r="K133" s="337">
        <v>5.0</v>
      </c>
      <c r="L133" s="337">
        <v>4.0</v>
      </c>
      <c r="M133" s="337">
        <v>6.0</v>
      </c>
      <c r="N133" s="337">
        <v>7.0</v>
      </c>
      <c r="O133" s="337">
        <v>4.0</v>
      </c>
      <c r="P133" s="337">
        <v>2.0</v>
      </c>
      <c r="Q133" s="337">
        <v>3.0</v>
      </c>
      <c r="R133" s="337">
        <v>7.0</v>
      </c>
      <c r="S133" s="337">
        <v>2.0</v>
      </c>
      <c r="T133" s="337">
        <v>5.0</v>
      </c>
      <c r="U133" s="337">
        <v>5.0</v>
      </c>
      <c r="V133" s="337">
        <v>3.0</v>
      </c>
      <c r="W133" s="337"/>
      <c r="X133" s="338">
        <f t="shared" si="3"/>
        <v>3.95</v>
      </c>
      <c r="Y133" s="339"/>
      <c r="Z133" s="339"/>
      <c r="AA133" s="339"/>
      <c r="AB133" s="339"/>
      <c r="AC133" s="339"/>
      <c r="AD133" s="339"/>
      <c r="AE133" s="339"/>
      <c r="AF133" s="339"/>
      <c r="AG133" s="339"/>
      <c r="AH133" s="339"/>
      <c r="AI133" s="339"/>
      <c r="AJ133" s="339"/>
      <c r="AK133" s="339"/>
      <c r="AL133" s="339"/>
      <c r="AM133" s="339"/>
      <c r="AN133" s="339"/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/>
      <c r="BB133" s="339"/>
      <c r="BC133" s="339"/>
      <c r="BD133" s="339"/>
      <c r="BE133" s="339"/>
      <c r="BF133" s="339"/>
      <c r="BG133" s="339"/>
      <c r="BH133" s="339"/>
      <c r="BI133" s="339"/>
      <c r="BJ133" s="339"/>
      <c r="BK133" s="339"/>
      <c r="BL133" s="339"/>
      <c r="BM133" s="339"/>
      <c r="BN133" s="339"/>
      <c r="BO133" s="339"/>
      <c r="BP133" s="339"/>
      <c r="BQ133" s="339"/>
      <c r="BR133" s="339"/>
      <c r="BS133" s="339"/>
      <c r="BT133" s="339"/>
      <c r="BU133" s="339"/>
      <c r="BV133" s="339"/>
      <c r="BW133" s="339"/>
    </row>
    <row r="134">
      <c r="A134" s="333" t="s">
        <v>135</v>
      </c>
      <c r="B134" s="337">
        <v>22.0</v>
      </c>
      <c r="C134" s="337">
        <v>1.0</v>
      </c>
      <c r="D134" s="337">
        <v>1.0</v>
      </c>
      <c r="E134" s="337">
        <v>0.0</v>
      </c>
      <c r="F134" s="337">
        <v>0.0</v>
      </c>
      <c r="G134" s="337">
        <v>0.0</v>
      </c>
      <c r="H134" s="337">
        <v>1.0</v>
      </c>
      <c r="I134" s="337">
        <v>2.0</v>
      </c>
      <c r="J134" s="337">
        <v>1.0</v>
      </c>
      <c r="K134" s="337">
        <v>0.0</v>
      </c>
      <c r="L134" s="337">
        <v>0.0</v>
      </c>
      <c r="M134" s="337">
        <v>1.0</v>
      </c>
      <c r="N134" s="337">
        <v>1.0</v>
      </c>
      <c r="O134" s="337">
        <v>0.0</v>
      </c>
      <c r="P134" s="337">
        <v>1.0</v>
      </c>
      <c r="Q134" s="337">
        <v>2.0</v>
      </c>
      <c r="R134" s="337">
        <v>2.0</v>
      </c>
      <c r="S134" s="337">
        <v>3.0</v>
      </c>
      <c r="T134" s="337">
        <v>4.0</v>
      </c>
      <c r="U134" s="337">
        <v>2.0</v>
      </c>
      <c r="V134" s="337">
        <v>0.0</v>
      </c>
      <c r="W134" s="337"/>
      <c r="X134" s="338">
        <f t="shared" si="3"/>
        <v>1.1</v>
      </c>
      <c r="Y134" s="339"/>
      <c r="Z134" s="339"/>
      <c r="AA134" s="339"/>
      <c r="AB134" s="339"/>
      <c r="AC134" s="339"/>
      <c r="AD134" s="339"/>
      <c r="AE134" s="339"/>
      <c r="AF134" s="339"/>
      <c r="AG134" s="339"/>
      <c r="AH134" s="339"/>
      <c r="AI134" s="339"/>
      <c r="AJ134" s="339"/>
      <c r="AK134" s="339"/>
      <c r="AL134" s="339"/>
      <c r="AM134" s="339"/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/>
      <c r="BB134" s="339"/>
      <c r="BC134" s="339"/>
      <c r="BD134" s="339"/>
      <c r="BE134" s="339"/>
      <c r="BF134" s="339"/>
      <c r="BG134" s="339"/>
      <c r="BH134" s="339"/>
      <c r="BI134" s="339"/>
      <c r="BJ134" s="339"/>
      <c r="BK134" s="339"/>
      <c r="BL134" s="339"/>
      <c r="BM134" s="339"/>
      <c r="BN134" s="339"/>
      <c r="BO134" s="339"/>
      <c r="BP134" s="339"/>
      <c r="BQ134" s="339"/>
      <c r="BR134" s="339"/>
      <c r="BS134" s="339"/>
      <c r="BT134" s="339"/>
      <c r="BU134" s="339"/>
      <c r="BV134" s="339"/>
      <c r="BW134" s="339"/>
    </row>
    <row r="135">
      <c r="A135" s="333" t="s">
        <v>113</v>
      </c>
      <c r="B135" s="337">
        <v>44.0</v>
      </c>
      <c r="C135" s="337">
        <v>4.0</v>
      </c>
      <c r="D135" s="337">
        <v>1.0</v>
      </c>
      <c r="E135" s="337">
        <v>2.0</v>
      </c>
      <c r="F135" s="337">
        <v>4.0</v>
      </c>
      <c r="G135" s="337">
        <v>0.0</v>
      </c>
      <c r="H135" s="337">
        <v>5.0</v>
      </c>
      <c r="I135" s="337">
        <v>3.0</v>
      </c>
      <c r="J135" s="337">
        <v>2.0</v>
      </c>
      <c r="K135" s="337">
        <v>3.0</v>
      </c>
      <c r="L135" s="337">
        <v>3.0</v>
      </c>
      <c r="M135" s="337">
        <v>2.0</v>
      </c>
      <c r="N135" s="337">
        <v>0.0</v>
      </c>
      <c r="O135" s="337">
        <v>1.0</v>
      </c>
      <c r="P135" s="337">
        <v>5.0</v>
      </c>
      <c r="Q135" s="337">
        <v>1.0</v>
      </c>
      <c r="R135" s="337">
        <v>0.0</v>
      </c>
      <c r="S135" s="337">
        <v>2.0</v>
      </c>
      <c r="T135" s="337">
        <v>3.0</v>
      </c>
      <c r="U135" s="337">
        <v>0.0</v>
      </c>
      <c r="V135" s="337">
        <v>3.0</v>
      </c>
      <c r="W135" s="337"/>
      <c r="X135" s="338">
        <f t="shared" si="3"/>
        <v>2.2</v>
      </c>
      <c r="Y135" s="339"/>
      <c r="Z135" s="339"/>
      <c r="AA135" s="339"/>
      <c r="AB135" s="339"/>
      <c r="AC135" s="339"/>
      <c r="AD135" s="339"/>
      <c r="AE135" s="339"/>
      <c r="AF135" s="339"/>
      <c r="AG135" s="339"/>
      <c r="AH135" s="339"/>
      <c r="AI135" s="339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39"/>
      <c r="AV135" s="339"/>
      <c r="AW135" s="339"/>
      <c r="AX135" s="339"/>
      <c r="AY135" s="339"/>
      <c r="AZ135" s="339"/>
      <c r="BA135" s="339"/>
      <c r="BB135" s="339"/>
      <c r="BC135" s="339"/>
      <c r="BD135" s="339"/>
      <c r="BE135" s="339"/>
      <c r="BF135" s="339"/>
      <c r="BG135" s="339"/>
      <c r="BH135" s="339"/>
      <c r="BI135" s="339"/>
      <c r="BJ135" s="339"/>
      <c r="BK135" s="339"/>
      <c r="BL135" s="339"/>
      <c r="BM135" s="339"/>
      <c r="BN135" s="339"/>
      <c r="BO135" s="339"/>
      <c r="BP135" s="339"/>
      <c r="BQ135" s="339"/>
      <c r="BR135" s="339"/>
      <c r="BS135" s="339"/>
      <c r="BT135" s="339"/>
      <c r="BU135" s="339"/>
      <c r="BV135" s="339"/>
      <c r="BW135" s="339"/>
    </row>
    <row r="136">
      <c r="A136" s="333" t="s">
        <v>192</v>
      </c>
      <c r="B136" s="337">
        <v>20.0</v>
      </c>
      <c r="C136" s="337">
        <v>0.0</v>
      </c>
      <c r="D136" s="337">
        <v>2.0</v>
      </c>
      <c r="E136" s="337">
        <v>1.0</v>
      </c>
      <c r="F136" s="337">
        <v>0.0</v>
      </c>
      <c r="G136" s="337">
        <v>0.0</v>
      </c>
      <c r="H136" s="337">
        <v>1.0</v>
      </c>
      <c r="I136" s="337">
        <v>1.0</v>
      </c>
      <c r="J136" s="337">
        <v>0.0</v>
      </c>
      <c r="K136" s="337">
        <v>2.0</v>
      </c>
      <c r="L136" s="337">
        <v>0.0</v>
      </c>
      <c r="M136" s="337">
        <v>0.0</v>
      </c>
      <c r="N136" s="337">
        <v>2.0</v>
      </c>
      <c r="O136" s="337">
        <v>0.0</v>
      </c>
      <c r="P136" s="337">
        <v>5.0</v>
      </c>
      <c r="Q136" s="337">
        <v>2.0</v>
      </c>
      <c r="R136" s="337">
        <v>0.0</v>
      </c>
      <c r="S136" s="337">
        <v>2.0</v>
      </c>
      <c r="T136" s="337">
        <v>0.0</v>
      </c>
      <c r="U136" s="337">
        <v>1.0</v>
      </c>
      <c r="V136" s="337">
        <v>1.0</v>
      </c>
      <c r="W136" s="337"/>
      <c r="X136" s="338">
        <f t="shared" si="3"/>
        <v>1</v>
      </c>
      <c r="Y136" s="339"/>
      <c r="Z136" s="339"/>
      <c r="AA136" s="339"/>
      <c r="AB136" s="339"/>
      <c r="AC136" s="339"/>
      <c r="AD136" s="339"/>
      <c r="AE136" s="339"/>
      <c r="AF136" s="339"/>
      <c r="AG136" s="339"/>
      <c r="AH136" s="339"/>
      <c r="AI136" s="339"/>
      <c r="AJ136" s="339"/>
      <c r="AK136" s="339"/>
      <c r="AL136" s="339"/>
      <c r="AM136" s="339"/>
      <c r="AN136" s="339"/>
      <c r="AO136" s="339"/>
      <c r="AP136" s="339"/>
      <c r="AQ136" s="339"/>
      <c r="AR136" s="339"/>
      <c r="AS136" s="339"/>
      <c r="AT136" s="339"/>
      <c r="AU136" s="339"/>
      <c r="AV136" s="339"/>
      <c r="AW136" s="339"/>
      <c r="AX136" s="339"/>
      <c r="AY136" s="339"/>
      <c r="AZ136" s="339"/>
      <c r="BA136" s="339"/>
      <c r="BB136" s="339"/>
      <c r="BC136" s="339"/>
      <c r="BD136" s="339"/>
      <c r="BE136" s="339"/>
      <c r="BF136" s="339"/>
      <c r="BG136" s="339"/>
      <c r="BH136" s="339"/>
      <c r="BI136" s="339"/>
      <c r="BJ136" s="339"/>
      <c r="BK136" s="339"/>
      <c r="BL136" s="339"/>
      <c r="BM136" s="339"/>
      <c r="BN136" s="339"/>
      <c r="BO136" s="339"/>
      <c r="BP136" s="339"/>
      <c r="BQ136" s="339"/>
      <c r="BR136" s="339"/>
      <c r="BS136" s="339"/>
      <c r="BT136" s="339"/>
      <c r="BU136" s="339"/>
      <c r="BV136" s="339"/>
      <c r="BW136" s="339"/>
    </row>
    <row r="137">
      <c r="A137" s="333" t="s">
        <v>119</v>
      </c>
      <c r="B137" s="337">
        <v>14.0</v>
      </c>
      <c r="C137" s="337">
        <v>1.0</v>
      </c>
      <c r="D137" s="337">
        <v>0.0</v>
      </c>
      <c r="E137" s="337">
        <v>0.0</v>
      </c>
      <c r="F137" s="337">
        <v>1.0</v>
      </c>
      <c r="G137" s="337">
        <v>0.0</v>
      </c>
      <c r="H137" s="337">
        <v>0.0</v>
      </c>
      <c r="I137" s="337">
        <v>2.0</v>
      </c>
      <c r="J137" s="337">
        <v>0.0</v>
      </c>
      <c r="K137" s="337">
        <v>1.0</v>
      </c>
      <c r="L137" s="337">
        <v>1.0</v>
      </c>
      <c r="M137" s="337">
        <v>2.0</v>
      </c>
      <c r="N137" s="337">
        <v>0.0</v>
      </c>
      <c r="O137" s="337">
        <v>0.0</v>
      </c>
      <c r="P137" s="337">
        <v>1.0</v>
      </c>
      <c r="Q137" s="337">
        <v>1.0</v>
      </c>
      <c r="R137" s="337">
        <v>2.0</v>
      </c>
      <c r="S137" s="337">
        <v>1.0</v>
      </c>
      <c r="T137" s="337">
        <v>1.0</v>
      </c>
      <c r="U137" s="337">
        <v>0.0</v>
      </c>
      <c r="V137" s="337">
        <v>0.0</v>
      </c>
      <c r="W137" s="337"/>
      <c r="X137" s="338">
        <f t="shared" si="3"/>
        <v>0.7</v>
      </c>
      <c r="Y137" s="339"/>
      <c r="Z137" s="339"/>
      <c r="AA137" s="339"/>
      <c r="AB137" s="339"/>
      <c r="AC137" s="339"/>
      <c r="AD137" s="339"/>
      <c r="AE137" s="339"/>
      <c r="AF137" s="339"/>
      <c r="AG137" s="339"/>
      <c r="AH137" s="339"/>
      <c r="AI137" s="339"/>
      <c r="AJ137" s="339"/>
      <c r="AK137" s="339"/>
      <c r="AL137" s="339"/>
      <c r="AM137" s="339"/>
      <c r="AN137" s="339"/>
      <c r="AO137" s="339"/>
      <c r="AP137" s="339"/>
      <c r="AQ137" s="339"/>
      <c r="AR137" s="339"/>
      <c r="AS137" s="339"/>
      <c r="AT137" s="339"/>
      <c r="AU137" s="339"/>
      <c r="AV137" s="339"/>
      <c r="AW137" s="339"/>
      <c r="AX137" s="339"/>
      <c r="AY137" s="339"/>
      <c r="AZ137" s="339"/>
      <c r="BA137" s="339"/>
      <c r="BB137" s="339"/>
      <c r="BC137" s="339"/>
      <c r="BD137" s="339"/>
      <c r="BE137" s="339"/>
      <c r="BF137" s="339"/>
      <c r="BG137" s="339"/>
      <c r="BH137" s="339"/>
      <c r="BI137" s="339"/>
      <c r="BJ137" s="339"/>
      <c r="BK137" s="339"/>
      <c r="BL137" s="339"/>
      <c r="BM137" s="339"/>
      <c r="BN137" s="339"/>
      <c r="BO137" s="339"/>
      <c r="BP137" s="339"/>
      <c r="BQ137" s="339"/>
      <c r="BR137" s="339"/>
      <c r="BS137" s="339"/>
      <c r="BT137" s="339"/>
      <c r="BU137" s="339"/>
      <c r="BV137" s="339"/>
      <c r="BW137" s="339"/>
    </row>
    <row r="138">
      <c r="A138" s="333" t="s">
        <v>224</v>
      </c>
      <c r="B138" s="337">
        <v>25.0</v>
      </c>
      <c r="C138" s="337">
        <v>0.0</v>
      </c>
      <c r="D138" s="337">
        <v>1.0</v>
      </c>
      <c r="E138" s="337">
        <v>0.0</v>
      </c>
      <c r="F138" s="337">
        <v>0.0</v>
      </c>
      <c r="G138" s="337">
        <v>2.0</v>
      </c>
      <c r="H138" s="337">
        <v>1.0</v>
      </c>
      <c r="I138" s="337">
        <v>2.0</v>
      </c>
      <c r="J138" s="337">
        <v>1.0</v>
      </c>
      <c r="K138" s="337">
        <v>1.0</v>
      </c>
      <c r="L138" s="337">
        <v>2.0</v>
      </c>
      <c r="M138" s="337">
        <v>1.0</v>
      </c>
      <c r="N138" s="337">
        <v>2.0</v>
      </c>
      <c r="O138" s="337">
        <v>1.0</v>
      </c>
      <c r="P138" s="337">
        <v>4.0</v>
      </c>
      <c r="Q138" s="337">
        <v>3.0</v>
      </c>
      <c r="R138" s="337">
        <v>1.0</v>
      </c>
      <c r="S138" s="337">
        <v>0.0</v>
      </c>
      <c r="T138" s="337">
        <v>0.0</v>
      </c>
      <c r="U138" s="337">
        <v>1.0</v>
      </c>
      <c r="V138" s="337">
        <v>2.0</v>
      </c>
      <c r="W138" s="337"/>
      <c r="X138" s="338">
        <f t="shared" si="3"/>
        <v>1.25</v>
      </c>
      <c r="Y138" s="339"/>
      <c r="Z138" s="339"/>
      <c r="AA138" s="339"/>
      <c r="AB138" s="339"/>
      <c r="AC138" s="339"/>
      <c r="AD138" s="339"/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39"/>
      <c r="AY138" s="339"/>
      <c r="AZ138" s="339"/>
      <c r="BA138" s="339"/>
      <c r="BB138" s="339"/>
      <c r="BC138" s="339"/>
      <c r="BD138" s="339"/>
      <c r="BE138" s="339"/>
      <c r="BF138" s="339"/>
      <c r="BG138" s="339"/>
      <c r="BH138" s="339"/>
      <c r="BI138" s="339"/>
      <c r="BJ138" s="339"/>
      <c r="BK138" s="339"/>
      <c r="BL138" s="339"/>
      <c r="BM138" s="339"/>
      <c r="BN138" s="339"/>
      <c r="BO138" s="339"/>
      <c r="BP138" s="339"/>
      <c r="BQ138" s="339"/>
      <c r="BR138" s="339"/>
      <c r="BS138" s="339"/>
      <c r="BT138" s="339"/>
      <c r="BU138" s="339"/>
      <c r="BV138" s="339"/>
      <c r="BW138" s="339"/>
    </row>
    <row r="139">
      <c r="A139" s="333" t="s">
        <v>102</v>
      </c>
      <c r="B139" s="337">
        <v>118.0</v>
      </c>
      <c r="C139" s="337">
        <v>6.0</v>
      </c>
      <c r="D139" s="337">
        <v>8.0</v>
      </c>
      <c r="E139" s="337">
        <v>1.0</v>
      </c>
      <c r="F139" s="337">
        <v>5.0</v>
      </c>
      <c r="G139" s="337">
        <v>2.0</v>
      </c>
      <c r="H139" s="337">
        <v>12.0</v>
      </c>
      <c r="I139" s="337">
        <v>6.0</v>
      </c>
      <c r="J139" s="337">
        <v>7.0</v>
      </c>
      <c r="K139" s="337">
        <v>8.0</v>
      </c>
      <c r="L139" s="337">
        <v>4.0</v>
      </c>
      <c r="M139" s="337">
        <v>9.0</v>
      </c>
      <c r="N139" s="337">
        <v>3.0</v>
      </c>
      <c r="O139" s="337">
        <v>5.0</v>
      </c>
      <c r="P139" s="337">
        <v>6.0</v>
      </c>
      <c r="Q139" s="337">
        <v>7.0</v>
      </c>
      <c r="R139" s="337">
        <v>4.0</v>
      </c>
      <c r="S139" s="337">
        <v>9.0</v>
      </c>
      <c r="T139" s="337">
        <v>7.0</v>
      </c>
      <c r="U139" s="337">
        <v>3.0</v>
      </c>
      <c r="V139" s="337">
        <v>6.0</v>
      </c>
      <c r="W139" s="337"/>
      <c r="X139" s="338">
        <f t="shared" si="3"/>
        <v>5.9</v>
      </c>
      <c r="Y139" s="339"/>
      <c r="Z139" s="339"/>
      <c r="AA139" s="339"/>
      <c r="AB139" s="339"/>
      <c r="AC139" s="339"/>
      <c r="AD139" s="339"/>
      <c r="AE139" s="339"/>
      <c r="AF139" s="339"/>
      <c r="AG139" s="339"/>
      <c r="AH139" s="339"/>
      <c r="AI139" s="339"/>
      <c r="AJ139" s="339"/>
      <c r="AK139" s="339"/>
      <c r="AL139" s="339"/>
      <c r="AM139" s="339"/>
      <c r="AN139" s="339"/>
      <c r="AO139" s="339"/>
      <c r="AP139" s="339"/>
      <c r="AQ139" s="339"/>
      <c r="AR139" s="339"/>
      <c r="AS139" s="339"/>
      <c r="AT139" s="339"/>
      <c r="AU139" s="339"/>
      <c r="AV139" s="339"/>
      <c r="AW139" s="339"/>
      <c r="AX139" s="339"/>
      <c r="AY139" s="339"/>
      <c r="AZ139" s="339"/>
      <c r="BA139" s="339"/>
      <c r="BB139" s="339"/>
      <c r="BC139" s="339"/>
      <c r="BD139" s="339"/>
      <c r="BE139" s="339"/>
      <c r="BF139" s="339"/>
      <c r="BG139" s="339"/>
      <c r="BH139" s="339"/>
      <c r="BI139" s="339"/>
      <c r="BJ139" s="339"/>
      <c r="BK139" s="339"/>
      <c r="BL139" s="339"/>
      <c r="BM139" s="339"/>
      <c r="BN139" s="339"/>
      <c r="BO139" s="339"/>
      <c r="BP139" s="339"/>
      <c r="BQ139" s="339"/>
      <c r="BR139" s="339"/>
      <c r="BS139" s="339"/>
      <c r="BT139" s="339"/>
      <c r="BU139" s="339"/>
      <c r="BV139" s="339"/>
      <c r="BW139" s="339"/>
    </row>
    <row r="140">
      <c r="A140" s="333" t="s">
        <v>385</v>
      </c>
      <c r="B140" s="337">
        <v>4.0</v>
      </c>
      <c r="C140" s="337">
        <v>0.0</v>
      </c>
      <c r="D140" s="337">
        <v>0.0</v>
      </c>
      <c r="E140" s="337">
        <v>0.0</v>
      </c>
      <c r="F140" s="337">
        <v>0.0</v>
      </c>
      <c r="G140" s="337">
        <v>1.0</v>
      </c>
      <c r="H140" s="337">
        <v>0.0</v>
      </c>
      <c r="I140" s="337">
        <v>0.0</v>
      </c>
      <c r="J140" s="337">
        <v>0.0</v>
      </c>
      <c r="K140" s="337">
        <v>1.0</v>
      </c>
      <c r="L140" s="337">
        <v>0.0</v>
      </c>
      <c r="M140" s="337">
        <v>0.0</v>
      </c>
      <c r="N140" s="337">
        <v>0.0</v>
      </c>
      <c r="O140" s="337">
        <v>0.0</v>
      </c>
      <c r="P140" s="337">
        <v>1.0</v>
      </c>
      <c r="Q140" s="337">
        <v>0.0</v>
      </c>
      <c r="R140" s="337">
        <v>0.0</v>
      </c>
      <c r="S140" s="337">
        <v>1.0</v>
      </c>
      <c r="T140" s="337">
        <v>0.0</v>
      </c>
      <c r="U140" s="337">
        <v>0.0</v>
      </c>
      <c r="V140" s="337">
        <v>0.0</v>
      </c>
      <c r="W140" s="337"/>
      <c r="X140" s="338">
        <f t="shared" si="3"/>
        <v>0.2</v>
      </c>
      <c r="Y140" s="339"/>
      <c r="Z140" s="339"/>
      <c r="AA140" s="339"/>
      <c r="AB140" s="339"/>
      <c r="AC140" s="339"/>
      <c r="AD140" s="339"/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39"/>
      <c r="AY140" s="339"/>
      <c r="AZ140" s="339"/>
      <c r="BA140" s="339"/>
      <c r="BB140" s="339"/>
      <c r="BC140" s="339"/>
      <c r="BD140" s="339"/>
      <c r="BE140" s="339"/>
      <c r="BF140" s="339"/>
      <c r="BG140" s="339"/>
      <c r="BH140" s="339"/>
      <c r="BI140" s="339"/>
      <c r="BJ140" s="339"/>
      <c r="BK140" s="339"/>
      <c r="BL140" s="339"/>
      <c r="BM140" s="339"/>
      <c r="BN140" s="339"/>
      <c r="BO140" s="339"/>
      <c r="BP140" s="339"/>
      <c r="BQ140" s="339"/>
      <c r="BR140" s="339"/>
      <c r="BS140" s="339"/>
      <c r="BT140" s="339"/>
      <c r="BU140" s="339"/>
      <c r="BV140" s="339"/>
      <c r="BW140" s="339"/>
    </row>
    <row r="141">
      <c r="A141" s="333" t="s">
        <v>115</v>
      </c>
      <c r="B141" s="337">
        <v>2.0</v>
      </c>
      <c r="C141" s="337">
        <v>1.0</v>
      </c>
      <c r="D141" s="337">
        <v>0.0</v>
      </c>
      <c r="E141" s="337">
        <v>0.0</v>
      </c>
      <c r="F141" s="337">
        <v>0.0</v>
      </c>
      <c r="G141" s="337">
        <v>0.0</v>
      </c>
      <c r="H141" s="337">
        <v>0.0</v>
      </c>
      <c r="I141" s="337">
        <v>1.0</v>
      </c>
      <c r="J141" s="337">
        <v>0.0</v>
      </c>
      <c r="K141" s="337">
        <v>0.0</v>
      </c>
      <c r="L141" s="337">
        <v>0.0</v>
      </c>
      <c r="M141" s="337">
        <v>0.0</v>
      </c>
      <c r="N141" s="337">
        <v>0.0</v>
      </c>
      <c r="O141" s="337">
        <v>0.0</v>
      </c>
      <c r="P141" s="337">
        <v>0.0</v>
      </c>
      <c r="Q141" s="337">
        <v>0.0</v>
      </c>
      <c r="R141" s="337">
        <v>0.0</v>
      </c>
      <c r="S141" s="337">
        <v>0.0</v>
      </c>
      <c r="T141" s="337">
        <v>0.0</v>
      </c>
      <c r="U141" s="337">
        <v>0.0</v>
      </c>
      <c r="V141" s="337">
        <v>0.0</v>
      </c>
      <c r="W141" s="337"/>
      <c r="X141" s="338">
        <f t="shared" si="3"/>
        <v>0.1</v>
      </c>
      <c r="Y141" s="339"/>
      <c r="Z141" s="339"/>
      <c r="AA141" s="339"/>
      <c r="AB141" s="339"/>
      <c r="AC141" s="339"/>
      <c r="AD141" s="339"/>
      <c r="AE141" s="339"/>
      <c r="AF141" s="339"/>
      <c r="AG141" s="339"/>
      <c r="AH141" s="339"/>
      <c r="AI141" s="339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39"/>
      <c r="AY141" s="339"/>
      <c r="AZ141" s="339"/>
      <c r="BA141" s="339"/>
      <c r="BB141" s="339"/>
      <c r="BC141" s="339"/>
      <c r="BD141" s="339"/>
      <c r="BE141" s="339"/>
      <c r="BF141" s="339"/>
      <c r="BG141" s="339"/>
      <c r="BH141" s="339"/>
      <c r="BI141" s="339"/>
      <c r="BJ141" s="339"/>
      <c r="BK141" s="339"/>
      <c r="BL141" s="339"/>
      <c r="BM141" s="339"/>
      <c r="BN141" s="339"/>
      <c r="BO141" s="339"/>
      <c r="BP141" s="339"/>
      <c r="BQ141" s="339"/>
      <c r="BR141" s="339"/>
      <c r="BS141" s="339"/>
      <c r="BT141" s="339"/>
      <c r="BU141" s="339"/>
      <c r="BV141" s="339"/>
      <c r="BW141" s="339"/>
    </row>
    <row r="142">
      <c r="A142" s="333" t="s">
        <v>747</v>
      </c>
      <c r="B142" s="337">
        <v>2.0</v>
      </c>
      <c r="C142" s="337">
        <v>0.0</v>
      </c>
      <c r="D142" s="337">
        <v>0.0</v>
      </c>
      <c r="E142" s="337">
        <v>0.0</v>
      </c>
      <c r="F142" s="337">
        <v>0.0</v>
      </c>
      <c r="G142" s="337">
        <v>0.0</v>
      </c>
      <c r="H142" s="337">
        <v>0.0</v>
      </c>
      <c r="I142" s="337">
        <v>0.0</v>
      </c>
      <c r="J142" s="337">
        <v>0.0</v>
      </c>
      <c r="K142" s="337">
        <v>0.0</v>
      </c>
      <c r="L142" s="337">
        <v>1.0</v>
      </c>
      <c r="M142" s="337">
        <v>0.0</v>
      </c>
      <c r="N142" s="337">
        <v>0.0</v>
      </c>
      <c r="O142" s="337">
        <v>0.0</v>
      </c>
      <c r="P142" s="337">
        <v>0.0</v>
      </c>
      <c r="Q142" s="337">
        <v>1.0</v>
      </c>
      <c r="R142" s="337">
        <v>0.0</v>
      </c>
      <c r="S142" s="337">
        <v>0.0</v>
      </c>
      <c r="T142" s="337">
        <v>0.0</v>
      </c>
      <c r="U142" s="337">
        <v>0.0</v>
      </c>
      <c r="V142" s="337">
        <v>0.0</v>
      </c>
      <c r="W142" s="337"/>
      <c r="X142" s="338">
        <f t="shared" si="3"/>
        <v>0.1</v>
      </c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339"/>
      <c r="AS142" s="339"/>
      <c r="AT142" s="339"/>
      <c r="AU142" s="339"/>
      <c r="AV142" s="339"/>
      <c r="AW142" s="339"/>
      <c r="AX142" s="339"/>
      <c r="AY142" s="339"/>
      <c r="AZ142" s="339"/>
      <c r="BA142" s="339"/>
      <c r="BB142" s="339"/>
      <c r="BC142" s="339"/>
      <c r="BD142" s="339"/>
      <c r="BE142" s="339"/>
      <c r="BF142" s="339"/>
      <c r="BG142" s="339"/>
      <c r="BH142" s="339"/>
      <c r="BI142" s="339"/>
      <c r="BJ142" s="339"/>
      <c r="BK142" s="339"/>
      <c r="BL142" s="339"/>
      <c r="BM142" s="339"/>
      <c r="BN142" s="339"/>
      <c r="BO142" s="339"/>
      <c r="BP142" s="339"/>
      <c r="BQ142" s="339"/>
      <c r="BR142" s="339"/>
      <c r="BS142" s="339"/>
      <c r="BT142" s="339"/>
      <c r="BU142" s="339"/>
      <c r="BV142" s="339"/>
      <c r="BW142" s="339"/>
    </row>
    <row r="143">
      <c r="A143" s="333" t="s">
        <v>147</v>
      </c>
      <c r="B143" s="337">
        <v>104.0</v>
      </c>
      <c r="C143" s="337">
        <v>4.0</v>
      </c>
      <c r="D143" s="337">
        <v>7.0</v>
      </c>
      <c r="E143" s="337">
        <v>3.0</v>
      </c>
      <c r="F143" s="337">
        <v>3.0</v>
      </c>
      <c r="G143" s="337">
        <v>3.0</v>
      </c>
      <c r="H143" s="337">
        <v>5.0</v>
      </c>
      <c r="I143" s="337">
        <v>8.0</v>
      </c>
      <c r="J143" s="337">
        <v>7.0</v>
      </c>
      <c r="K143" s="337">
        <v>10.0</v>
      </c>
      <c r="L143" s="337">
        <v>8.0</v>
      </c>
      <c r="M143" s="337">
        <v>7.0</v>
      </c>
      <c r="N143" s="337">
        <v>8.0</v>
      </c>
      <c r="O143" s="337">
        <v>3.0</v>
      </c>
      <c r="P143" s="337">
        <v>5.0</v>
      </c>
      <c r="Q143" s="337">
        <v>4.0</v>
      </c>
      <c r="R143" s="337">
        <v>2.0</v>
      </c>
      <c r="S143" s="337">
        <v>8.0</v>
      </c>
      <c r="T143" s="337">
        <v>5.0</v>
      </c>
      <c r="U143" s="337">
        <v>1.0</v>
      </c>
      <c r="V143" s="337">
        <v>3.0</v>
      </c>
      <c r="W143" s="337"/>
      <c r="X143" s="338">
        <f t="shared" si="3"/>
        <v>5.2</v>
      </c>
      <c r="Y143" s="339"/>
      <c r="Z143" s="339"/>
      <c r="AA143" s="339"/>
      <c r="AB143" s="339"/>
      <c r="AC143" s="339"/>
      <c r="AD143" s="339"/>
      <c r="AE143" s="339"/>
      <c r="AF143" s="339"/>
      <c r="AG143" s="339"/>
      <c r="AH143" s="339"/>
      <c r="AI143" s="339"/>
      <c r="AJ143" s="339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/>
      <c r="BJ143" s="339"/>
      <c r="BK143" s="339"/>
      <c r="BL143" s="339"/>
      <c r="BM143" s="339"/>
      <c r="BN143" s="339"/>
      <c r="BO143" s="339"/>
      <c r="BP143" s="339"/>
      <c r="BQ143" s="339"/>
      <c r="BR143" s="339"/>
      <c r="BS143" s="339"/>
      <c r="BT143" s="339"/>
      <c r="BU143" s="339"/>
      <c r="BV143" s="339"/>
      <c r="BW143" s="339"/>
    </row>
    <row r="144">
      <c r="A144" s="333"/>
      <c r="B144" s="340"/>
      <c r="C144" s="324"/>
      <c r="D144" s="324"/>
      <c r="E144" s="324"/>
      <c r="F144" s="337"/>
      <c r="G144" s="337"/>
      <c r="H144" s="337"/>
      <c r="I144" s="337"/>
      <c r="J144" s="337"/>
      <c r="K144" s="337"/>
      <c r="L144" s="337"/>
      <c r="M144" s="337"/>
      <c r="N144" s="337"/>
      <c r="O144" s="337"/>
      <c r="P144" s="337"/>
      <c r="Q144" s="337"/>
      <c r="R144" s="337"/>
      <c r="S144" s="337"/>
      <c r="T144" s="337"/>
      <c r="U144" s="337"/>
      <c r="V144" s="337"/>
      <c r="W144" s="337"/>
      <c r="X144" s="338"/>
      <c r="Y144" s="339"/>
      <c r="Z144" s="339"/>
      <c r="AA144" s="339"/>
      <c r="AB144" s="339"/>
      <c r="AC144" s="339"/>
      <c r="AD144" s="339"/>
      <c r="AE144" s="339"/>
      <c r="AF144" s="339"/>
      <c r="AG144" s="339"/>
      <c r="AH144" s="339"/>
      <c r="AI144" s="339"/>
      <c r="AJ144" s="339"/>
      <c r="AK144" s="339"/>
      <c r="AL144" s="339"/>
      <c r="AM144" s="339"/>
      <c r="AN144" s="339"/>
      <c r="AO144" s="339"/>
      <c r="AP144" s="339"/>
      <c r="AQ144" s="339"/>
      <c r="AR144" s="339"/>
      <c r="AS144" s="339"/>
      <c r="AT144" s="339"/>
      <c r="AU144" s="339"/>
      <c r="AV144" s="339"/>
      <c r="AW144" s="339"/>
      <c r="AX144" s="339"/>
      <c r="AY144" s="339"/>
      <c r="AZ144" s="339"/>
      <c r="BA144" s="339"/>
      <c r="BB144" s="339"/>
      <c r="BC144" s="339"/>
      <c r="BD144" s="339"/>
      <c r="BE144" s="339"/>
      <c r="BF144" s="339"/>
      <c r="BG144" s="339"/>
      <c r="BH144" s="339"/>
      <c r="BI144" s="339"/>
      <c r="BJ144" s="339"/>
      <c r="BK144" s="339"/>
      <c r="BL144" s="339"/>
      <c r="BM144" s="339"/>
      <c r="BN144" s="339"/>
      <c r="BO144" s="339"/>
      <c r="BP144" s="339"/>
      <c r="BQ144" s="339"/>
      <c r="BR144" s="339"/>
      <c r="BS144" s="339"/>
      <c r="BT144" s="339"/>
      <c r="BU144" s="339"/>
      <c r="BV144" s="339"/>
      <c r="BW144" s="339"/>
    </row>
    <row r="145">
      <c r="A145" s="341" t="s">
        <v>8754</v>
      </c>
      <c r="B145" s="342">
        <v>1014.0</v>
      </c>
      <c r="C145" s="343">
        <v>55.0</v>
      </c>
      <c r="D145" s="343">
        <v>55.0</v>
      </c>
      <c r="E145" s="343">
        <v>23.0</v>
      </c>
      <c r="F145" s="343">
        <v>33.0</v>
      </c>
      <c r="G145" s="343">
        <v>38.0</v>
      </c>
      <c r="H145" s="343">
        <v>58.0</v>
      </c>
      <c r="I145" s="343">
        <v>57.0</v>
      </c>
      <c r="J145" s="343">
        <v>56.0</v>
      </c>
      <c r="K145" s="343">
        <v>54.0</v>
      </c>
      <c r="L145" s="343">
        <v>62.0</v>
      </c>
      <c r="M145" s="343">
        <v>58.0</v>
      </c>
      <c r="N145" s="343">
        <v>50.0</v>
      </c>
      <c r="O145" s="343">
        <v>53.0</v>
      </c>
      <c r="P145" s="343">
        <v>71.0</v>
      </c>
      <c r="Q145" s="343">
        <v>65.0</v>
      </c>
      <c r="R145" s="343">
        <v>52.0</v>
      </c>
      <c r="S145" s="343">
        <v>57.0</v>
      </c>
      <c r="T145" s="343">
        <v>51.0</v>
      </c>
      <c r="U145" s="343">
        <v>26.0</v>
      </c>
      <c r="V145" s="343">
        <v>40.0</v>
      </c>
      <c r="W145" s="343"/>
      <c r="X145" s="344">
        <f>AVERAGE(C145:V145)</f>
        <v>50.7</v>
      </c>
      <c r="Y145" s="345"/>
      <c r="Z145" s="345"/>
      <c r="AA145" s="345"/>
      <c r="AB145" s="345"/>
      <c r="AC145" s="345"/>
      <c r="AD145" s="345"/>
      <c r="AE145" s="345"/>
      <c r="AF145" s="345"/>
      <c r="AG145" s="345"/>
      <c r="AH145" s="345"/>
      <c r="AI145" s="345"/>
      <c r="AJ145" s="345"/>
      <c r="AK145" s="345"/>
      <c r="AL145" s="345"/>
      <c r="AM145" s="345"/>
      <c r="AN145" s="345"/>
      <c r="AO145" s="345"/>
      <c r="AP145" s="345"/>
      <c r="AQ145" s="345"/>
      <c r="AR145" s="345"/>
      <c r="AS145" s="345"/>
      <c r="AT145" s="345"/>
      <c r="AU145" s="345"/>
      <c r="AV145" s="345"/>
      <c r="AW145" s="345"/>
      <c r="AX145" s="345"/>
      <c r="AY145" s="345"/>
      <c r="AZ145" s="345"/>
      <c r="BA145" s="345"/>
      <c r="BB145" s="345"/>
      <c r="BC145" s="345"/>
      <c r="BD145" s="345"/>
      <c r="BE145" s="345"/>
      <c r="BF145" s="345"/>
      <c r="BG145" s="345"/>
      <c r="BH145" s="345"/>
      <c r="BI145" s="345"/>
      <c r="BJ145" s="345"/>
      <c r="BK145" s="345"/>
      <c r="BL145" s="345"/>
      <c r="BM145" s="345"/>
      <c r="BN145" s="345"/>
      <c r="BO145" s="345"/>
      <c r="BP145" s="345"/>
      <c r="BQ145" s="345"/>
      <c r="BR145" s="345"/>
      <c r="BS145" s="345"/>
      <c r="BT145" s="345"/>
      <c r="BU145" s="345"/>
      <c r="BV145" s="345"/>
      <c r="BW145" s="345"/>
    </row>
  </sheetData>
  <printOptions horizontalCentered="1" verticalCentered="1"/>
  <pageMargins bottom="0.75" footer="0.0" header="0.0" left="0.7" right="0.7" top="0.75"/>
  <pageSetup orientation="landscape" pageOrder="overThenDown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0.71"/>
    <col customWidth="1" min="2" max="3" width="8.14"/>
    <col customWidth="1" min="4" max="4" width="7.86"/>
    <col customWidth="1" min="5" max="5" width="8.71"/>
    <col customWidth="1" min="6" max="6" width="31.86"/>
    <col customWidth="1" min="7" max="8" width="7.86"/>
    <col customWidth="1" min="9" max="9" width="13.43"/>
    <col customWidth="1" min="10" max="10" width="13.71"/>
    <col customWidth="1" min="11" max="11" width="13.0"/>
    <col customWidth="1" min="12" max="12" width="43.57"/>
    <col customWidth="1" min="13" max="13" width="8.86"/>
    <col customWidth="1" min="14" max="14" width="15.43"/>
    <col customWidth="1" min="15" max="15" width="9.86"/>
  </cols>
  <sheetData>
    <row r="1">
      <c r="A1" s="151"/>
      <c r="B1" s="304" t="s">
        <v>8746</v>
      </c>
      <c r="C1" s="287" t="s">
        <v>8747</v>
      </c>
      <c r="D1" s="151" t="s">
        <v>45</v>
      </c>
      <c r="E1" s="151" t="s">
        <v>48</v>
      </c>
      <c r="F1" s="151" t="s">
        <v>77</v>
      </c>
      <c r="G1" s="151" t="s">
        <v>46</v>
      </c>
      <c r="H1" s="151" t="s">
        <v>47</v>
      </c>
      <c r="I1" s="151" t="s">
        <v>78</v>
      </c>
      <c r="J1" s="151" t="s">
        <v>79</v>
      </c>
      <c r="K1" s="151" t="s">
        <v>51</v>
      </c>
      <c r="L1" s="151" t="s">
        <v>52</v>
      </c>
      <c r="M1" s="151" t="s">
        <v>80</v>
      </c>
      <c r="N1" s="151" t="s">
        <v>81</v>
      </c>
      <c r="O1" s="151" t="s">
        <v>80</v>
      </c>
    </row>
    <row r="2">
      <c r="A2" s="155" t="s">
        <v>8757</v>
      </c>
      <c r="B2" s="304">
        <v>119.0</v>
      </c>
      <c r="C2" s="305">
        <v>-1.4797191250082165E-15</v>
      </c>
      <c r="D2" s="155">
        <v>15038.0</v>
      </c>
      <c r="E2" s="171">
        <v>0.4270833333333333</v>
      </c>
      <c r="F2" s="303" t="s">
        <v>251</v>
      </c>
      <c r="G2" s="172">
        <v>25266.0</v>
      </c>
      <c r="H2" s="172">
        <v>44595.0</v>
      </c>
      <c r="I2" s="155" t="s">
        <v>112</v>
      </c>
      <c r="J2" s="155" t="s">
        <v>92</v>
      </c>
      <c r="K2" s="155" t="s">
        <v>101</v>
      </c>
      <c r="L2" s="155" t="s">
        <v>197</v>
      </c>
      <c r="M2" s="155"/>
      <c r="N2" s="155" t="s">
        <v>103</v>
      </c>
      <c r="O2" s="155" t="s">
        <v>8748</v>
      </c>
    </row>
    <row r="3">
      <c r="A3" s="155" t="s">
        <v>8758</v>
      </c>
      <c r="B3" s="304">
        <v>363.0</v>
      </c>
      <c r="C3" s="305">
        <v>0.007246376811592723</v>
      </c>
      <c r="D3" s="155">
        <v>9214.0</v>
      </c>
      <c r="E3" s="171">
        <v>0.5729166666666666</v>
      </c>
      <c r="F3" s="303" t="s">
        <v>642</v>
      </c>
      <c r="G3" s="172">
        <v>20158.0</v>
      </c>
      <c r="H3" s="172">
        <v>44602.0</v>
      </c>
      <c r="I3" s="155" t="s">
        <v>122</v>
      </c>
      <c r="J3" s="155" t="s">
        <v>92</v>
      </c>
      <c r="K3" s="155" t="s">
        <v>101</v>
      </c>
      <c r="L3" s="155" t="s">
        <v>94</v>
      </c>
      <c r="M3" s="155"/>
      <c r="N3" s="155" t="s">
        <v>90</v>
      </c>
      <c r="O3" s="155" t="s">
        <v>8759</v>
      </c>
    </row>
    <row r="4">
      <c r="A4" s="155" t="s">
        <v>8760</v>
      </c>
      <c r="B4" s="304">
        <v>365.0</v>
      </c>
      <c r="C4" s="305">
        <v>0.014492753623186926</v>
      </c>
      <c r="D4" s="155">
        <v>11065.0</v>
      </c>
      <c r="E4" s="171">
        <v>0.5833333333333334</v>
      </c>
      <c r="F4" s="303" t="s">
        <v>644</v>
      </c>
      <c r="G4" s="172">
        <v>18803.0</v>
      </c>
      <c r="H4" s="172">
        <v>44602.0</v>
      </c>
      <c r="I4" s="155" t="s">
        <v>86</v>
      </c>
      <c r="J4" s="155" t="s">
        <v>92</v>
      </c>
      <c r="K4" s="155" t="s">
        <v>101</v>
      </c>
      <c r="L4" s="155" t="s">
        <v>94</v>
      </c>
      <c r="M4" s="155"/>
      <c r="N4" s="155" t="s">
        <v>90</v>
      </c>
      <c r="O4" s="155" t="s">
        <v>8759</v>
      </c>
    </row>
    <row r="5">
      <c r="A5" s="155" t="s">
        <v>8761</v>
      </c>
      <c r="B5" s="304">
        <v>375.0</v>
      </c>
      <c r="C5" s="305">
        <v>0.02173913043478113</v>
      </c>
      <c r="D5" s="155">
        <v>9237.0</v>
      </c>
      <c r="E5" s="171">
        <v>0.6458333333333334</v>
      </c>
      <c r="F5" s="303" t="s">
        <v>657</v>
      </c>
      <c r="G5" s="172">
        <v>16916.0</v>
      </c>
      <c r="H5" s="172">
        <v>44602.0</v>
      </c>
      <c r="I5" s="155" t="s">
        <v>86</v>
      </c>
      <c r="J5" s="155" t="s">
        <v>92</v>
      </c>
      <c r="K5" s="155" t="s">
        <v>93</v>
      </c>
      <c r="L5" s="155" t="s">
        <v>147</v>
      </c>
      <c r="M5" s="155"/>
      <c r="N5" s="155" t="s">
        <v>90</v>
      </c>
      <c r="O5" s="155" t="s">
        <v>8759</v>
      </c>
    </row>
    <row r="6">
      <c r="A6" s="155" t="s">
        <v>8762</v>
      </c>
      <c r="B6" s="304">
        <v>392.0</v>
      </c>
      <c r="C6" s="305">
        <v>0.028985507246375334</v>
      </c>
      <c r="D6" s="155">
        <v>15783.0</v>
      </c>
      <c r="E6" s="171">
        <v>0.40625</v>
      </c>
      <c r="F6" s="303" t="s">
        <v>675</v>
      </c>
      <c r="G6" s="172">
        <v>20965.0</v>
      </c>
      <c r="H6" s="172">
        <v>44603.0</v>
      </c>
      <c r="I6" s="155" t="s">
        <v>112</v>
      </c>
      <c r="J6" s="155" t="s">
        <v>92</v>
      </c>
      <c r="K6" s="155" t="s">
        <v>101</v>
      </c>
      <c r="L6" s="155" t="s">
        <v>106</v>
      </c>
      <c r="M6" s="155"/>
      <c r="N6" s="155" t="s">
        <v>103</v>
      </c>
      <c r="O6" s="155" t="s">
        <v>8748</v>
      </c>
    </row>
    <row r="7">
      <c r="A7" s="155" t="s">
        <v>8763</v>
      </c>
      <c r="B7" s="304">
        <v>504.0</v>
      </c>
      <c r="C7" s="305">
        <v>0.03623188405796954</v>
      </c>
      <c r="D7" s="155">
        <v>16467.0</v>
      </c>
      <c r="E7" s="171">
        <v>0.3958333333333333</v>
      </c>
      <c r="F7" s="303" t="s">
        <v>789</v>
      </c>
      <c r="G7" s="172">
        <v>25813.0</v>
      </c>
      <c r="H7" s="172">
        <v>44607.0</v>
      </c>
      <c r="I7" s="155" t="s">
        <v>86</v>
      </c>
      <c r="J7" s="155" t="s">
        <v>92</v>
      </c>
      <c r="K7" s="155" t="s">
        <v>93</v>
      </c>
      <c r="L7" s="155" t="s">
        <v>89</v>
      </c>
      <c r="M7" s="155"/>
      <c r="N7" s="155" t="s">
        <v>90</v>
      </c>
      <c r="O7" s="155" t="s">
        <v>8759</v>
      </c>
    </row>
    <row r="8">
      <c r="A8" s="155" t="s">
        <v>8764</v>
      </c>
      <c r="B8" s="304">
        <v>507.0</v>
      </c>
      <c r="C8" s="305">
        <v>0.04347826086956374</v>
      </c>
      <c r="D8" s="155">
        <v>18078.0</v>
      </c>
      <c r="E8" s="171">
        <v>0.4166666666666667</v>
      </c>
      <c r="F8" s="303" t="s">
        <v>796</v>
      </c>
      <c r="G8" s="172">
        <v>35070.0</v>
      </c>
      <c r="H8" s="172">
        <v>44607.0</v>
      </c>
      <c r="I8" s="155" t="s">
        <v>96</v>
      </c>
      <c r="J8" s="155" t="s">
        <v>87</v>
      </c>
      <c r="K8" s="155" t="s">
        <v>97</v>
      </c>
      <c r="L8" s="155" t="s">
        <v>147</v>
      </c>
      <c r="M8" s="155"/>
      <c r="N8" s="155" t="s">
        <v>90</v>
      </c>
      <c r="O8" s="155" t="s">
        <v>8759</v>
      </c>
    </row>
    <row r="9">
      <c r="A9" s="155" t="s">
        <v>8765</v>
      </c>
      <c r="B9" s="304">
        <v>549.0</v>
      </c>
      <c r="C9" s="305">
        <v>0.05072463768115794</v>
      </c>
      <c r="D9" s="155">
        <v>14690.0</v>
      </c>
      <c r="E9" s="171">
        <v>0.6458333333333334</v>
      </c>
      <c r="F9" s="303" t="s">
        <v>839</v>
      </c>
      <c r="G9" s="172">
        <v>23183.0</v>
      </c>
      <c r="H9" s="172">
        <v>44607.0</v>
      </c>
      <c r="I9" s="155" t="s">
        <v>112</v>
      </c>
      <c r="J9" s="155" t="s">
        <v>87</v>
      </c>
      <c r="K9" s="155" t="s">
        <v>97</v>
      </c>
      <c r="L9" s="155" t="s">
        <v>131</v>
      </c>
      <c r="M9" s="155"/>
      <c r="N9" s="155" t="s">
        <v>103</v>
      </c>
      <c r="O9" s="155" t="s">
        <v>8748</v>
      </c>
    </row>
    <row r="10">
      <c r="A10" s="155" t="s">
        <v>8766</v>
      </c>
      <c r="B10" s="304">
        <v>706.0</v>
      </c>
      <c r="C10" s="305">
        <v>0.05797101449275214</v>
      </c>
      <c r="D10" s="155">
        <v>14669.0</v>
      </c>
      <c r="E10" s="171">
        <v>0.5729166666666666</v>
      </c>
      <c r="F10" s="303" t="s">
        <v>999</v>
      </c>
      <c r="G10" s="172">
        <v>14682.0</v>
      </c>
      <c r="H10" s="172">
        <v>44610.0</v>
      </c>
      <c r="I10" s="155" t="s">
        <v>86</v>
      </c>
      <c r="J10" s="155" t="s">
        <v>92</v>
      </c>
      <c r="K10" s="155" t="s">
        <v>101</v>
      </c>
      <c r="L10" s="155" t="s">
        <v>182</v>
      </c>
      <c r="M10" s="155"/>
      <c r="N10" s="155" t="s">
        <v>90</v>
      </c>
      <c r="O10" s="155" t="s">
        <v>8759</v>
      </c>
    </row>
    <row r="11">
      <c r="A11" s="155" t="s">
        <v>8767</v>
      </c>
      <c r="B11" s="304">
        <v>721.0</v>
      </c>
      <c r="C11" s="305">
        <v>0.06521739130434634</v>
      </c>
      <c r="D11" s="155">
        <v>13432.0</v>
      </c>
      <c r="E11" s="171">
        <v>0.6354166666666666</v>
      </c>
      <c r="F11" s="303" t="s">
        <v>1016</v>
      </c>
      <c r="G11" s="172">
        <v>26678.0</v>
      </c>
      <c r="H11" s="172">
        <v>44610.0</v>
      </c>
      <c r="I11" s="155" t="s">
        <v>122</v>
      </c>
      <c r="J11" s="155" t="s">
        <v>92</v>
      </c>
      <c r="K11" s="155" t="s">
        <v>93</v>
      </c>
      <c r="L11" s="155" t="s">
        <v>1017</v>
      </c>
      <c r="M11" s="155"/>
      <c r="N11" s="155" t="s">
        <v>90</v>
      </c>
      <c r="O11" s="155" t="s">
        <v>8759</v>
      </c>
    </row>
    <row r="12">
      <c r="A12" s="155" t="s">
        <v>8768</v>
      </c>
      <c r="B12" s="304">
        <v>723.0</v>
      </c>
      <c r="C12" s="305">
        <v>0.07246376811594055</v>
      </c>
      <c r="D12" s="155">
        <v>15088.0</v>
      </c>
      <c r="E12" s="171">
        <v>0.6458333333333334</v>
      </c>
      <c r="F12" s="303" t="s">
        <v>1018</v>
      </c>
      <c r="G12" s="172">
        <v>27426.0</v>
      </c>
      <c r="H12" s="172">
        <v>44610.0</v>
      </c>
      <c r="I12" s="155" t="s">
        <v>86</v>
      </c>
      <c r="J12" s="155" t="s">
        <v>92</v>
      </c>
      <c r="K12" s="155" t="s">
        <v>101</v>
      </c>
      <c r="L12" s="155" t="s">
        <v>154</v>
      </c>
      <c r="M12" s="155"/>
      <c r="N12" s="155" t="s">
        <v>90</v>
      </c>
      <c r="O12" s="155" t="s">
        <v>8759</v>
      </c>
    </row>
    <row r="13">
      <c r="A13" s="155" t="s">
        <v>8769</v>
      </c>
      <c r="B13" s="304">
        <v>710.0</v>
      </c>
      <c r="C13" s="305">
        <v>0.07971014492753475</v>
      </c>
      <c r="D13" s="155">
        <v>10030.0</v>
      </c>
      <c r="E13" s="171">
        <v>0.5833333333333334</v>
      </c>
      <c r="F13" s="303" t="s">
        <v>1002</v>
      </c>
      <c r="G13" s="172">
        <v>28740.0</v>
      </c>
      <c r="H13" s="172">
        <v>44610.0</v>
      </c>
      <c r="I13" s="155" t="s">
        <v>100</v>
      </c>
      <c r="J13" s="155" t="s">
        <v>92</v>
      </c>
      <c r="K13" s="155" t="s">
        <v>93</v>
      </c>
      <c r="L13" s="155" t="s">
        <v>102</v>
      </c>
      <c r="M13" s="155"/>
      <c r="N13" s="155" t="s">
        <v>103</v>
      </c>
      <c r="O13" s="155" t="s">
        <v>8748</v>
      </c>
    </row>
    <row r="14">
      <c r="A14" s="155" t="s">
        <v>8770</v>
      </c>
      <c r="B14" s="304">
        <v>724.0</v>
      </c>
      <c r="C14" s="305">
        <v>0.08695652173912896</v>
      </c>
      <c r="D14" s="155">
        <v>17363.0</v>
      </c>
      <c r="E14" s="171">
        <v>0.3125</v>
      </c>
      <c r="F14" s="303" t="s">
        <v>1020</v>
      </c>
      <c r="G14" s="172">
        <v>25187.0</v>
      </c>
      <c r="H14" s="172">
        <v>44613.0</v>
      </c>
      <c r="I14" s="155" t="s">
        <v>100</v>
      </c>
      <c r="J14" s="155" t="s">
        <v>87</v>
      </c>
      <c r="K14" s="155" t="s">
        <v>97</v>
      </c>
      <c r="L14" s="155" t="s">
        <v>102</v>
      </c>
      <c r="M14" s="155"/>
      <c r="N14" s="155" t="s">
        <v>103</v>
      </c>
      <c r="O14" s="155" t="s">
        <v>8748</v>
      </c>
    </row>
    <row r="15">
      <c r="A15" s="155" t="s">
        <v>8771</v>
      </c>
      <c r="B15" s="304">
        <v>726.0</v>
      </c>
      <c r="C15" s="305">
        <v>0.09420289855072317</v>
      </c>
      <c r="D15" s="155">
        <v>14466.0</v>
      </c>
      <c r="E15" s="171">
        <v>0.3333333333333333</v>
      </c>
      <c r="F15" s="303" t="s">
        <v>1022</v>
      </c>
      <c r="G15" s="172">
        <v>15805.0</v>
      </c>
      <c r="H15" s="172">
        <v>44613.0</v>
      </c>
      <c r="I15" s="155" t="s">
        <v>100</v>
      </c>
      <c r="J15" s="155" t="s">
        <v>92</v>
      </c>
      <c r="K15" s="155" t="s">
        <v>93</v>
      </c>
      <c r="L15" s="155" t="s">
        <v>102</v>
      </c>
      <c r="M15" s="155"/>
      <c r="N15" s="155" t="s">
        <v>103</v>
      </c>
      <c r="O15" s="155" t="s">
        <v>8748</v>
      </c>
    </row>
    <row r="16">
      <c r="A16" s="155" t="s">
        <v>8772</v>
      </c>
      <c r="B16" s="304">
        <v>733.0</v>
      </c>
      <c r="C16" s="305">
        <v>0.10144927536231738</v>
      </c>
      <c r="D16" s="155">
        <v>18111.0</v>
      </c>
      <c r="E16" s="171">
        <v>0.3645833333333333</v>
      </c>
      <c r="F16" s="303" t="s">
        <v>1026</v>
      </c>
      <c r="G16" s="172">
        <v>15159.0</v>
      </c>
      <c r="H16" s="172">
        <v>44613.0</v>
      </c>
      <c r="I16" s="155" t="s">
        <v>108</v>
      </c>
      <c r="J16" s="155" t="s">
        <v>87</v>
      </c>
      <c r="K16" s="155" t="s">
        <v>97</v>
      </c>
      <c r="L16" s="155" t="s">
        <v>131</v>
      </c>
      <c r="M16" s="155"/>
      <c r="N16" s="155" t="s">
        <v>103</v>
      </c>
      <c r="O16" s="155" t="s">
        <v>8748</v>
      </c>
    </row>
    <row r="17">
      <c r="A17" s="155" t="s">
        <v>8773</v>
      </c>
      <c r="B17" s="304">
        <v>739.0</v>
      </c>
      <c r="C17" s="305">
        <v>0.10869565217391158</v>
      </c>
      <c r="D17" s="155">
        <v>17951.0</v>
      </c>
      <c r="E17" s="171">
        <v>0.3958333333333333</v>
      </c>
      <c r="F17" s="303" t="s">
        <v>1032</v>
      </c>
      <c r="G17" s="172">
        <v>17003.0</v>
      </c>
      <c r="H17" s="172">
        <v>44613.0</v>
      </c>
      <c r="I17" s="155" t="s">
        <v>108</v>
      </c>
      <c r="J17" s="155" t="s">
        <v>87</v>
      </c>
      <c r="K17" s="155" t="s">
        <v>97</v>
      </c>
      <c r="L17" s="155" t="s">
        <v>102</v>
      </c>
      <c r="M17" s="155"/>
      <c r="N17" s="155" t="s">
        <v>103</v>
      </c>
      <c r="O17" s="155" t="s">
        <v>8748</v>
      </c>
    </row>
    <row r="18">
      <c r="A18" s="155" t="s">
        <v>8774</v>
      </c>
      <c r="B18" s="304">
        <v>741.0</v>
      </c>
      <c r="C18" s="305">
        <v>0.11594202898550579</v>
      </c>
      <c r="D18" s="155">
        <v>18094.0</v>
      </c>
      <c r="E18" s="171">
        <v>0.40625</v>
      </c>
      <c r="F18" s="303" t="s">
        <v>1036</v>
      </c>
      <c r="G18" s="172">
        <v>26421.0</v>
      </c>
      <c r="H18" s="172">
        <v>44613.0</v>
      </c>
      <c r="I18" s="155" t="s">
        <v>108</v>
      </c>
      <c r="J18" s="155" t="s">
        <v>87</v>
      </c>
      <c r="K18" s="155" t="s">
        <v>97</v>
      </c>
      <c r="L18" s="155" t="s">
        <v>106</v>
      </c>
      <c r="M18" s="155"/>
      <c r="N18" s="155" t="s">
        <v>103</v>
      </c>
      <c r="O18" s="155" t="s">
        <v>8748</v>
      </c>
    </row>
    <row r="19">
      <c r="A19" s="155" t="s">
        <v>8775</v>
      </c>
      <c r="B19" s="304">
        <v>742.0</v>
      </c>
      <c r="C19" s="305">
        <v>0.1231884057971</v>
      </c>
      <c r="D19" s="155">
        <v>11643.0</v>
      </c>
      <c r="E19" s="171">
        <v>0.40625</v>
      </c>
      <c r="F19" s="303" t="s">
        <v>1037</v>
      </c>
      <c r="G19" s="172">
        <v>14248.0</v>
      </c>
      <c r="H19" s="172">
        <v>44613.0</v>
      </c>
      <c r="I19" s="155" t="s">
        <v>100</v>
      </c>
      <c r="J19" s="155" t="s">
        <v>92</v>
      </c>
      <c r="K19" s="155" t="s">
        <v>93</v>
      </c>
      <c r="L19" s="155" t="s">
        <v>113</v>
      </c>
      <c r="M19" s="155"/>
      <c r="N19" s="155" t="s">
        <v>103</v>
      </c>
      <c r="O19" s="155" t="s">
        <v>8748</v>
      </c>
    </row>
    <row r="20">
      <c r="A20" s="155" t="s">
        <v>8776</v>
      </c>
      <c r="B20" s="304">
        <v>743.0</v>
      </c>
      <c r="C20" s="305">
        <v>0.1304347826086942</v>
      </c>
      <c r="D20" s="155">
        <v>15163.0</v>
      </c>
      <c r="E20" s="171">
        <v>0.40625</v>
      </c>
      <c r="F20" s="303" t="s">
        <v>1038</v>
      </c>
      <c r="G20" s="172">
        <v>17848.0</v>
      </c>
      <c r="H20" s="172">
        <v>44613.0</v>
      </c>
      <c r="I20" s="155" t="s">
        <v>100</v>
      </c>
      <c r="J20" s="155" t="s">
        <v>92</v>
      </c>
      <c r="K20" s="155" t="s">
        <v>101</v>
      </c>
      <c r="L20" s="155" t="s">
        <v>192</v>
      </c>
      <c r="M20" s="155"/>
      <c r="N20" s="155" t="s">
        <v>103</v>
      </c>
      <c r="O20" s="155" t="s">
        <v>8748</v>
      </c>
    </row>
    <row r="21">
      <c r="A21" s="155" t="s">
        <v>8777</v>
      </c>
      <c r="B21" s="304">
        <v>747.0</v>
      </c>
      <c r="C21" s="305">
        <v>0.1376811594202884</v>
      </c>
      <c r="D21" s="155">
        <v>18133.0</v>
      </c>
      <c r="E21" s="171">
        <v>0.4166666666666667</v>
      </c>
      <c r="F21" s="303" t="s">
        <v>1040</v>
      </c>
      <c r="G21" s="172">
        <v>20467.0</v>
      </c>
      <c r="H21" s="172">
        <v>44613.0</v>
      </c>
      <c r="I21" s="155" t="s">
        <v>108</v>
      </c>
      <c r="J21" s="155" t="s">
        <v>87</v>
      </c>
      <c r="K21" s="155" t="s">
        <v>97</v>
      </c>
      <c r="L21" s="155" t="s">
        <v>131</v>
      </c>
      <c r="M21" s="155"/>
      <c r="N21" s="155" t="s">
        <v>103</v>
      </c>
      <c r="O21" s="155" t="s">
        <v>8748</v>
      </c>
    </row>
    <row r="22">
      <c r="A22" s="155" t="s">
        <v>8778</v>
      </c>
      <c r="B22" s="304">
        <v>748.0</v>
      </c>
      <c r="C22" s="305">
        <v>0.14492753623188262</v>
      </c>
      <c r="D22" s="155">
        <v>15039.0</v>
      </c>
      <c r="E22" s="171">
        <v>0.4166666666666667</v>
      </c>
      <c r="F22" s="303" t="s">
        <v>1041</v>
      </c>
      <c r="G22" s="172">
        <v>19466.0</v>
      </c>
      <c r="H22" s="172">
        <v>44613.0</v>
      </c>
      <c r="I22" s="155" t="s">
        <v>112</v>
      </c>
      <c r="J22" s="155" t="s">
        <v>87</v>
      </c>
      <c r="K22" s="155" t="s">
        <v>88</v>
      </c>
      <c r="L22" s="155" t="s">
        <v>102</v>
      </c>
      <c r="M22" s="155"/>
      <c r="N22" s="155" t="s">
        <v>103</v>
      </c>
      <c r="O22" s="155" t="s">
        <v>8748</v>
      </c>
    </row>
    <row r="23">
      <c r="A23" s="155" t="s">
        <v>8779</v>
      </c>
      <c r="B23" s="304">
        <v>752.0</v>
      </c>
      <c r="C23" s="305">
        <v>0.15217391304347683</v>
      </c>
      <c r="D23" s="155">
        <v>17121.0</v>
      </c>
      <c r="E23" s="171">
        <v>0.4375</v>
      </c>
      <c r="F23" s="303" t="s">
        <v>1046</v>
      </c>
      <c r="G23" s="172">
        <v>10085.0</v>
      </c>
      <c r="H23" s="172">
        <v>44613.0</v>
      </c>
      <c r="I23" s="155" t="s">
        <v>100</v>
      </c>
      <c r="J23" s="155" t="s">
        <v>87</v>
      </c>
      <c r="K23" s="155" t="s">
        <v>88</v>
      </c>
      <c r="L23" s="155" t="s">
        <v>224</v>
      </c>
      <c r="M23" s="155"/>
      <c r="N23" s="155" t="s">
        <v>103</v>
      </c>
      <c r="O23" s="155" t="s">
        <v>8748</v>
      </c>
    </row>
    <row r="24">
      <c r="A24" s="155" t="s">
        <v>8780</v>
      </c>
      <c r="B24" s="304">
        <v>756.0</v>
      </c>
      <c r="C24" s="305">
        <v>0.15942028985507103</v>
      </c>
      <c r="D24" s="155">
        <v>14738.0</v>
      </c>
      <c r="E24" s="171">
        <v>0.4583333333333333</v>
      </c>
      <c r="F24" s="303" t="s">
        <v>1051</v>
      </c>
      <c r="G24" s="172">
        <v>23696.0</v>
      </c>
      <c r="H24" s="172">
        <v>44613.0</v>
      </c>
      <c r="I24" s="155" t="s">
        <v>112</v>
      </c>
      <c r="J24" s="155" t="s">
        <v>92</v>
      </c>
      <c r="K24" s="155" t="s">
        <v>101</v>
      </c>
      <c r="L24" s="155" t="s">
        <v>102</v>
      </c>
      <c r="M24" s="155"/>
      <c r="N24" s="155" t="s">
        <v>103</v>
      </c>
      <c r="O24" s="155" t="s">
        <v>8748</v>
      </c>
    </row>
    <row r="25">
      <c r="A25" s="155" t="s">
        <v>8781</v>
      </c>
      <c r="B25" s="304">
        <v>757.0</v>
      </c>
      <c r="C25" s="305">
        <v>0.16666666666666524</v>
      </c>
      <c r="D25" s="155">
        <v>14483.0</v>
      </c>
      <c r="E25" s="171">
        <v>0.4583333333333333</v>
      </c>
      <c r="F25" s="303" t="s">
        <v>1052</v>
      </c>
      <c r="G25" s="172">
        <v>22579.0</v>
      </c>
      <c r="H25" s="172">
        <v>44613.0</v>
      </c>
      <c r="I25" s="155" t="s">
        <v>112</v>
      </c>
      <c r="J25" s="155" t="s">
        <v>87</v>
      </c>
      <c r="K25" s="155" t="s">
        <v>88</v>
      </c>
      <c r="L25" s="155" t="s">
        <v>102</v>
      </c>
      <c r="M25" s="155"/>
      <c r="N25" s="155" t="s">
        <v>103</v>
      </c>
      <c r="O25" s="155" t="s">
        <v>8748</v>
      </c>
    </row>
    <row r="26">
      <c r="A26" s="155" t="s">
        <v>8782</v>
      </c>
      <c r="B26" s="304">
        <v>760.0</v>
      </c>
      <c r="C26" s="305">
        <v>0.17391304347825945</v>
      </c>
      <c r="D26" s="155">
        <v>16029.0</v>
      </c>
      <c r="E26" s="171">
        <v>0.4895833333333333</v>
      </c>
      <c r="F26" s="303" t="s">
        <v>1057</v>
      </c>
      <c r="G26" s="172">
        <v>15431.0</v>
      </c>
      <c r="H26" s="172">
        <v>44613.0</v>
      </c>
      <c r="I26" s="155" t="s">
        <v>100</v>
      </c>
      <c r="J26" s="155" t="s">
        <v>87</v>
      </c>
      <c r="K26" s="155" t="s">
        <v>88</v>
      </c>
      <c r="L26" s="155" t="s">
        <v>224</v>
      </c>
      <c r="M26" s="155"/>
      <c r="N26" s="155" t="s">
        <v>103</v>
      </c>
      <c r="O26" s="155" t="s">
        <v>8748</v>
      </c>
    </row>
    <row r="27">
      <c r="A27" s="155" t="s">
        <v>8783</v>
      </c>
      <c r="B27" s="304">
        <v>765.0</v>
      </c>
      <c r="C27" s="305">
        <v>0.18115942028985366</v>
      </c>
      <c r="D27" s="155">
        <v>12049.0</v>
      </c>
      <c r="E27" s="171">
        <v>0.5520833333333334</v>
      </c>
      <c r="F27" s="303" t="s">
        <v>1062</v>
      </c>
      <c r="G27" s="172">
        <v>24229.0</v>
      </c>
      <c r="H27" s="172">
        <v>44613.0</v>
      </c>
      <c r="I27" s="155" t="s">
        <v>112</v>
      </c>
      <c r="J27" s="155" t="s">
        <v>92</v>
      </c>
      <c r="K27" s="155" t="s">
        <v>93</v>
      </c>
      <c r="L27" s="155" t="s">
        <v>1063</v>
      </c>
      <c r="M27" s="155"/>
      <c r="N27" s="155" t="s">
        <v>103</v>
      </c>
      <c r="O27" s="155" t="s">
        <v>8748</v>
      </c>
    </row>
    <row r="28">
      <c r="A28" s="155" t="s">
        <v>8784</v>
      </c>
      <c r="B28" s="304">
        <v>767.0</v>
      </c>
      <c r="C28" s="305">
        <v>0.18840579710144786</v>
      </c>
      <c r="D28" s="155">
        <v>10498.0</v>
      </c>
      <c r="E28" s="171">
        <v>0.5625</v>
      </c>
      <c r="F28" s="303" t="s">
        <v>1064</v>
      </c>
      <c r="G28" s="172">
        <v>28308.0</v>
      </c>
      <c r="H28" s="172">
        <v>44613.0</v>
      </c>
      <c r="I28" s="155" t="s">
        <v>112</v>
      </c>
      <c r="J28" s="155" t="s">
        <v>92</v>
      </c>
      <c r="K28" s="155" t="s">
        <v>101</v>
      </c>
      <c r="L28" s="155" t="s">
        <v>102</v>
      </c>
      <c r="M28" s="155"/>
      <c r="N28" s="155" t="s">
        <v>103</v>
      </c>
      <c r="O28" s="155" t="s">
        <v>8748</v>
      </c>
    </row>
    <row r="29">
      <c r="A29" s="155" t="s">
        <v>8785</v>
      </c>
      <c r="B29" s="304">
        <v>768.0</v>
      </c>
      <c r="C29" s="305">
        <v>0.19565217391304207</v>
      </c>
      <c r="D29" s="155">
        <v>11829.0</v>
      </c>
      <c r="E29" s="171">
        <v>0.5625</v>
      </c>
      <c r="F29" s="303" t="s">
        <v>1065</v>
      </c>
      <c r="G29" s="172">
        <v>23698.0</v>
      </c>
      <c r="H29" s="172">
        <v>44613.0</v>
      </c>
      <c r="I29" s="155" t="s">
        <v>112</v>
      </c>
      <c r="J29" s="155" t="s">
        <v>92</v>
      </c>
      <c r="K29" s="155" t="s">
        <v>101</v>
      </c>
      <c r="L29" s="155" t="s">
        <v>106</v>
      </c>
      <c r="M29" s="155"/>
      <c r="N29" s="155" t="s">
        <v>103</v>
      </c>
      <c r="O29" s="155" t="s">
        <v>8748</v>
      </c>
    </row>
    <row r="30">
      <c r="A30" s="155" t="s">
        <v>8786</v>
      </c>
      <c r="B30" s="304">
        <v>771.0</v>
      </c>
      <c r="C30" s="305">
        <v>0.20289855072463628</v>
      </c>
      <c r="D30" s="155">
        <v>16045.0</v>
      </c>
      <c r="E30" s="171">
        <v>0.5729166666666666</v>
      </c>
      <c r="F30" s="303" t="s">
        <v>1067</v>
      </c>
      <c r="G30" s="172">
        <v>24633.0</v>
      </c>
      <c r="H30" s="172">
        <v>44613.0</v>
      </c>
      <c r="I30" s="155" t="s">
        <v>112</v>
      </c>
      <c r="J30" s="155" t="s">
        <v>92</v>
      </c>
      <c r="K30" s="155" t="s">
        <v>93</v>
      </c>
      <c r="L30" s="155" t="s">
        <v>119</v>
      </c>
      <c r="M30" s="155"/>
      <c r="N30" s="155" t="s">
        <v>103</v>
      </c>
      <c r="O30" s="155" t="s">
        <v>8748</v>
      </c>
    </row>
    <row r="31">
      <c r="A31" s="155" t="s">
        <v>8787</v>
      </c>
      <c r="B31" s="304">
        <v>772.0</v>
      </c>
      <c r="C31" s="305">
        <v>0.21014492753623049</v>
      </c>
      <c r="D31" s="155">
        <v>15638.0</v>
      </c>
      <c r="E31" s="171">
        <v>0.5729166666666666</v>
      </c>
      <c r="F31" s="303" t="s">
        <v>1068</v>
      </c>
      <c r="G31" s="172">
        <v>18174.0</v>
      </c>
      <c r="H31" s="172">
        <v>44613.0</v>
      </c>
      <c r="I31" s="155" t="s">
        <v>112</v>
      </c>
      <c r="J31" s="155" t="s">
        <v>92</v>
      </c>
      <c r="K31" s="155" t="s">
        <v>101</v>
      </c>
      <c r="L31" s="155" t="s">
        <v>135</v>
      </c>
      <c r="M31" s="155"/>
      <c r="N31" s="155" t="s">
        <v>103</v>
      </c>
      <c r="O31" s="155" t="s">
        <v>8748</v>
      </c>
    </row>
    <row r="32">
      <c r="A32" s="155" t="s">
        <v>8788</v>
      </c>
      <c r="B32" s="304">
        <v>773.0</v>
      </c>
      <c r="C32" s="305">
        <v>0.2173913043478247</v>
      </c>
      <c r="D32" s="155">
        <v>17271.0</v>
      </c>
      <c r="E32" s="171">
        <v>0.5729166666666666</v>
      </c>
      <c r="F32" s="303" t="s">
        <v>1069</v>
      </c>
      <c r="G32" s="172">
        <v>30677.0</v>
      </c>
      <c r="H32" s="172">
        <v>44613.0</v>
      </c>
      <c r="I32" s="155" t="s">
        <v>100</v>
      </c>
      <c r="J32" s="155" t="s">
        <v>87</v>
      </c>
      <c r="K32" s="155" t="s">
        <v>88</v>
      </c>
      <c r="L32" s="155" t="s">
        <v>192</v>
      </c>
      <c r="M32" s="155"/>
      <c r="N32" s="155" t="s">
        <v>103</v>
      </c>
      <c r="O32" s="155" t="s">
        <v>8748</v>
      </c>
    </row>
    <row r="33">
      <c r="A33" s="155" t="s">
        <v>8789</v>
      </c>
      <c r="B33" s="304">
        <v>779.0</v>
      </c>
      <c r="C33" s="305">
        <v>0.2246376811594189</v>
      </c>
      <c r="D33" s="155">
        <v>15491.0</v>
      </c>
      <c r="E33" s="171">
        <v>0.59375</v>
      </c>
      <c r="F33" s="303" t="s">
        <v>1073</v>
      </c>
      <c r="G33" s="172">
        <v>17962.0</v>
      </c>
      <c r="H33" s="172">
        <v>44613.0</v>
      </c>
      <c r="I33" s="155" t="s">
        <v>129</v>
      </c>
      <c r="J33" s="155" t="s">
        <v>92</v>
      </c>
      <c r="K33" s="155" t="s">
        <v>93</v>
      </c>
      <c r="L33" s="155" t="s">
        <v>199</v>
      </c>
      <c r="M33" s="155"/>
      <c r="N33" s="155" t="s">
        <v>103</v>
      </c>
      <c r="O33" s="155" t="s">
        <v>8748</v>
      </c>
    </row>
    <row r="34">
      <c r="A34" s="155" t="s">
        <v>8790</v>
      </c>
      <c r="B34" s="304">
        <v>780.0</v>
      </c>
      <c r="C34" s="305">
        <v>0.2318840579710131</v>
      </c>
      <c r="D34" s="155">
        <v>17929.0</v>
      </c>
      <c r="E34" s="171">
        <v>0.59375</v>
      </c>
      <c r="F34" s="303" t="s">
        <v>1074</v>
      </c>
      <c r="G34" s="172">
        <v>15674.0</v>
      </c>
      <c r="H34" s="172">
        <v>44613.0</v>
      </c>
      <c r="I34" s="155" t="s">
        <v>112</v>
      </c>
      <c r="J34" s="155" t="s">
        <v>92</v>
      </c>
      <c r="K34" s="155" t="s">
        <v>101</v>
      </c>
      <c r="L34" s="155" t="s">
        <v>131</v>
      </c>
      <c r="M34" s="155"/>
      <c r="N34" s="155" t="s">
        <v>103</v>
      </c>
      <c r="O34" s="155" t="s">
        <v>8748</v>
      </c>
    </row>
    <row r="35">
      <c r="A35" s="155" t="s">
        <v>8791</v>
      </c>
      <c r="B35" s="304">
        <v>782.0</v>
      </c>
      <c r="C35" s="305">
        <v>0.23913043478260732</v>
      </c>
      <c r="D35" s="155">
        <v>16663.0</v>
      </c>
      <c r="E35" s="171">
        <v>0.6041666666666666</v>
      </c>
      <c r="F35" s="303" t="s">
        <v>1079</v>
      </c>
      <c r="G35" s="172">
        <v>23574.0</v>
      </c>
      <c r="H35" s="172">
        <v>44613.0</v>
      </c>
      <c r="I35" s="155" t="s">
        <v>100</v>
      </c>
      <c r="J35" s="155" t="s">
        <v>92</v>
      </c>
      <c r="K35" s="155" t="s">
        <v>93</v>
      </c>
      <c r="L35" s="155" t="s">
        <v>224</v>
      </c>
      <c r="M35" s="155"/>
      <c r="N35" s="155" t="s">
        <v>103</v>
      </c>
      <c r="O35" s="155" t="s">
        <v>8748</v>
      </c>
    </row>
    <row r="36">
      <c r="A36" s="155" t="s">
        <v>8792</v>
      </c>
      <c r="B36" s="304">
        <v>783.0</v>
      </c>
      <c r="C36" s="305">
        <v>0.24637681159420152</v>
      </c>
      <c r="D36" s="155">
        <v>12891.0</v>
      </c>
      <c r="E36" s="171">
        <v>0.6041666666666666</v>
      </c>
      <c r="F36" s="303" t="s">
        <v>1080</v>
      </c>
      <c r="G36" s="172">
        <v>11364.0</v>
      </c>
      <c r="H36" s="172">
        <v>44613.0</v>
      </c>
      <c r="I36" s="155" t="s">
        <v>112</v>
      </c>
      <c r="J36" s="155" t="s">
        <v>92</v>
      </c>
      <c r="K36" s="155" t="s">
        <v>93</v>
      </c>
      <c r="L36" s="155" t="s">
        <v>135</v>
      </c>
      <c r="M36" s="155"/>
      <c r="N36" s="155" t="s">
        <v>103</v>
      </c>
      <c r="O36" s="155" t="s">
        <v>8748</v>
      </c>
    </row>
    <row r="37">
      <c r="A37" s="155" t="s">
        <v>8793</v>
      </c>
      <c r="B37" s="304">
        <v>788.0</v>
      </c>
      <c r="C37" s="305">
        <v>0.25362318840579573</v>
      </c>
      <c r="D37" s="155">
        <v>9407.0</v>
      </c>
      <c r="E37" s="171">
        <v>0.6458333333333334</v>
      </c>
      <c r="F37" s="303" t="s">
        <v>1083</v>
      </c>
      <c r="G37" s="172">
        <v>20817.0</v>
      </c>
      <c r="H37" s="172">
        <v>44613.0</v>
      </c>
      <c r="I37" s="155" t="s">
        <v>112</v>
      </c>
      <c r="J37" s="155" t="s">
        <v>92</v>
      </c>
      <c r="K37" s="155" t="s">
        <v>93</v>
      </c>
      <c r="L37" s="155" t="s">
        <v>199</v>
      </c>
      <c r="M37" s="155"/>
      <c r="N37" s="155" t="s">
        <v>103</v>
      </c>
      <c r="O37" s="155" t="s">
        <v>8748</v>
      </c>
    </row>
    <row r="38">
      <c r="A38" s="155" t="s">
        <v>8794</v>
      </c>
      <c r="B38" s="304">
        <v>792.0</v>
      </c>
      <c r="C38" s="305">
        <v>0.2608695652173899</v>
      </c>
      <c r="D38" s="155">
        <v>18168.0</v>
      </c>
      <c r="E38" s="171">
        <v>0.34375</v>
      </c>
      <c r="F38" s="303" t="s">
        <v>1089</v>
      </c>
      <c r="G38" s="172">
        <v>19508.0</v>
      </c>
      <c r="H38" s="172">
        <v>44614.0</v>
      </c>
      <c r="I38" s="155" t="s">
        <v>108</v>
      </c>
      <c r="J38" s="155" t="s">
        <v>87</v>
      </c>
      <c r="K38" s="155" t="s">
        <v>97</v>
      </c>
      <c r="L38" s="155" t="s">
        <v>102</v>
      </c>
      <c r="M38" s="155"/>
      <c r="N38" s="155" t="s">
        <v>103</v>
      </c>
      <c r="O38" s="155" t="s">
        <v>8748</v>
      </c>
    </row>
    <row r="39">
      <c r="A39" s="155" t="s">
        <v>8795</v>
      </c>
      <c r="B39" s="304">
        <v>795.0</v>
      </c>
      <c r="C39" s="305">
        <v>0.2681159420289841</v>
      </c>
      <c r="D39" s="155">
        <v>15595.0</v>
      </c>
      <c r="E39" s="171">
        <v>0.3541666666666667</v>
      </c>
      <c r="F39" s="303" t="s">
        <v>1091</v>
      </c>
      <c r="G39" s="172">
        <v>16882.0</v>
      </c>
      <c r="H39" s="172">
        <v>44614.0</v>
      </c>
      <c r="I39" s="155" t="s">
        <v>112</v>
      </c>
      <c r="J39" s="155" t="s">
        <v>92</v>
      </c>
      <c r="K39" s="155" t="s">
        <v>101</v>
      </c>
      <c r="L39" s="155" t="s">
        <v>119</v>
      </c>
      <c r="M39" s="155"/>
      <c r="N39" s="155" t="s">
        <v>103</v>
      </c>
      <c r="O39" s="155" t="s">
        <v>8748</v>
      </c>
    </row>
    <row r="40">
      <c r="A40" s="155" t="s">
        <v>8796</v>
      </c>
      <c r="B40" s="304">
        <v>796.0</v>
      </c>
      <c r="C40" s="305">
        <v>0.27536231884057827</v>
      </c>
      <c r="D40" s="155">
        <v>15315.0</v>
      </c>
      <c r="E40" s="171">
        <v>0.375</v>
      </c>
      <c r="F40" s="303" t="s">
        <v>1094</v>
      </c>
      <c r="G40" s="172">
        <v>23045.0</v>
      </c>
      <c r="H40" s="172">
        <v>44614.0</v>
      </c>
      <c r="I40" s="155" t="s">
        <v>100</v>
      </c>
      <c r="J40" s="155" t="s">
        <v>92</v>
      </c>
      <c r="K40" s="155" t="s">
        <v>93</v>
      </c>
      <c r="L40" s="155" t="s">
        <v>106</v>
      </c>
      <c r="M40" s="155"/>
      <c r="N40" s="155" t="s">
        <v>103</v>
      </c>
      <c r="O40" s="155" t="s">
        <v>8748</v>
      </c>
    </row>
    <row r="41">
      <c r="A41" s="155" t="s">
        <v>8797</v>
      </c>
      <c r="B41" s="304">
        <v>798.0</v>
      </c>
      <c r="C41" s="305">
        <v>0.28260869565217245</v>
      </c>
      <c r="D41" s="155">
        <v>17710.0</v>
      </c>
      <c r="E41" s="171">
        <v>0.3854166666666667</v>
      </c>
      <c r="F41" s="303" t="s">
        <v>1095</v>
      </c>
      <c r="G41" s="172">
        <v>19920.0</v>
      </c>
      <c r="H41" s="172">
        <v>44614.0</v>
      </c>
      <c r="I41" s="155" t="s">
        <v>112</v>
      </c>
      <c r="J41" s="155" t="s">
        <v>87</v>
      </c>
      <c r="K41" s="155" t="s">
        <v>88</v>
      </c>
      <c r="L41" s="155" t="s">
        <v>119</v>
      </c>
      <c r="M41" s="155"/>
      <c r="N41" s="155" t="s">
        <v>103</v>
      </c>
      <c r="O41" s="155" t="s">
        <v>8748</v>
      </c>
    </row>
    <row r="42">
      <c r="A42" s="155" t="s">
        <v>8798</v>
      </c>
      <c r="B42" s="304">
        <v>803.0</v>
      </c>
      <c r="C42" s="305">
        <v>0.2898550724637666</v>
      </c>
      <c r="D42" s="155">
        <v>18017.0</v>
      </c>
      <c r="E42" s="171">
        <v>0.3958333333333333</v>
      </c>
      <c r="F42" s="303" t="s">
        <v>1097</v>
      </c>
      <c r="G42" s="172">
        <v>24651.0</v>
      </c>
      <c r="H42" s="172">
        <v>44614.0</v>
      </c>
      <c r="I42" s="155" t="s">
        <v>108</v>
      </c>
      <c r="J42" s="155" t="s">
        <v>87</v>
      </c>
      <c r="K42" s="155" t="s">
        <v>97</v>
      </c>
      <c r="L42" s="155" t="s">
        <v>131</v>
      </c>
      <c r="M42" s="155"/>
      <c r="N42" s="155" t="s">
        <v>103</v>
      </c>
      <c r="O42" s="155" t="s">
        <v>8748</v>
      </c>
    </row>
    <row r="43">
      <c r="A43" s="155" t="s">
        <v>8799</v>
      </c>
      <c r="B43" s="304">
        <v>805.0</v>
      </c>
      <c r="C43" s="305">
        <v>0.2971014492753608</v>
      </c>
      <c r="D43" s="155">
        <v>17533.0</v>
      </c>
      <c r="E43" s="171">
        <v>0.40625</v>
      </c>
      <c r="F43" s="303" t="s">
        <v>1102</v>
      </c>
      <c r="G43" s="172">
        <v>24130.0</v>
      </c>
      <c r="H43" s="172">
        <v>44614.0</v>
      </c>
      <c r="I43" s="155" t="s">
        <v>129</v>
      </c>
      <c r="J43" s="155" t="s">
        <v>92</v>
      </c>
      <c r="K43" s="155" t="s">
        <v>93</v>
      </c>
      <c r="L43" s="155" t="s">
        <v>813</v>
      </c>
      <c r="M43" s="155"/>
      <c r="N43" s="155" t="s">
        <v>103</v>
      </c>
      <c r="O43" s="155" t="s">
        <v>8748</v>
      </c>
    </row>
    <row r="44">
      <c r="A44" s="155" t="s">
        <v>8800</v>
      </c>
      <c r="B44" s="304">
        <v>808.0</v>
      </c>
      <c r="C44" s="305">
        <v>0.304347826086955</v>
      </c>
      <c r="D44" s="155">
        <v>15907.0</v>
      </c>
      <c r="E44" s="171">
        <v>0.4166666666666667</v>
      </c>
      <c r="F44" s="303" t="s">
        <v>1095</v>
      </c>
      <c r="G44" s="172">
        <v>31056.0</v>
      </c>
      <c r="H44" s="172">
        <v>44614.0</v>
      </c>
      <c r="I44" s="155" t="s">
        <v>112</v>
      </c>
      <c r="J44" s="155" t="s">
        <v>92</v>
      </c>
      <c r="K44" s="155" t="s">
        <v>101</v>
      </c>
      <c r="L44" s="155" t="s">
        <v>549</v>
      </c>
      <c r="M44" s="155"/>
      <c r="N44" s="155" t="s">
        <v>103</v>
      </c>
      <c r="O44" s="155" t="s">
        <v>8748</v>
      </c>
    </row>
    <row r="45">
      <c r="A45" s="155" t="s">
        <v>8801</v>
      </c>
      <c r="B45" s="304">
        <v>809.0</v>
      </c>
      <c r="C45" s="305">
        <v>0.31159420289854917</v>
      </c>
      <c r="D45" s="155">
        <v>9471.0</v>
      </c>
      <c r="E45" s="171">
        <v>0.4166666666666667</v>
      </c>
      <c r="F45" s="303" t="s">
        <v>1104</v>
      </c>
      <c r="G45" s="172">
        <v>23973.0</v>
      </c>
      <c r="H45" s="172">
        <v>44614.0</v>
      </c>
      <c r="I45" s="155" t="s">
        <v>100</v>
      </c>
      <c r="J45" s="155" t="s">
        <v>92</v>
      </c>
      <c r="K45" s="155" t="s">
        <v>93</v>
      </c>
      <c r="L45" s="155" t="s">
        <v>131</v>
      </c>
      <c r="M45" s="155"/>
      <c r="N45" s="155" t="s">
        <v>103</v>
      </c>
      <c r="O45" s="155" t="s">
        <v>8748</v>
      </c>
    </row>
    <row r="46">
      <c r="A46" s="155" t="s">
        <v>8802</v>
      </c>
      <c r="B46" s="304">
        <v>810.0</v>
      </c>
      <c r="C46" s="305">
        <v>0.31884057971014335</v>
      </c>
      <c r="D46" s="155">
        <v>16973.0</v>
      </c>
      <c r="E46" s="171">
        <v>0.4375</v>
      </c>
      <c r="F46" s="303" t="s">
        <v>1107</v>
      </c>
      <c r="G46" s="172">
        <v>24541.0</v>
      </c>
      <c r="H46" s="172">
        <v>44614.0</v>
      </c>
      <c r="I46" s="155" t="s">
        <v>112</v>
      </c>
      <c r="J46" s="155" t="s">
        <v>92</v>
      </c>
      <c r="K46" s="155" t="s">
        <v>93</v>
      </c>
      <c r="L46" s="155" t="s">
        <v>224</v>
      </c>
      <c r="M46" s="155"/>
      <c r="N46" s="155" t="s">
        <v>103</v>
      </c>
      <c r="O46" s="155" t="s">
        <v>8748</v>
      </c>
    </row>
    <row r="47">
      <c r="A47" s="155" t="s">
        <v>8803</v>
      </c>
      <c r="B47" s="304">
        <v>811.0</v>
      </c>
      <c r="C47" s="305">
        <v>0.3260869565217375</v>
      </c>
      <c r="D47" s="155">
        <v>12878.0</v>
      </c>
      <c r="E47" s="171">
        <v>0.4375</v>
      </c>
      <c r="F47" s="303" t="s">
        <v>1108</v>
      </c>
      <c r="G47" s="172">
        <v>28115.0</v>
      </c>
      <c r="H47" s="172">
        <v>44614.0</v>
      </c>
      <c r="I47" s="155" t="s">
        <v>112</v>
      </c>
      <c r="J47" s="155" t="s">
        <v>92</v>
      </c>
      <c r="K47" s="155" t="s">
        <v>101</v>
      </c>
      <c r="L47" s="155" t="s">
        <v>106</v>
      </c>
      <c r="M47" s="155"/>
      <c r="N47" s="155" t="s">
        <v>103</v>
      </c>
      <c r="O47" s="155" t="s">
        <v>8748</v>
      </c>
    </row>
    <row r="48">
      <c r="A48" s="155" t="s">
        <v>8804</v>
      </c>
      <c r="B48" s="304">
        <v>814.0</v>
      </c>
      <c r="C48" s="305">
        <v>0.3333333333333317</v>
      </c>
      <c r="D48" s="155">
        <v>17392.0</v>
      </c>
      <c r="E48" s="171">
        <v>0.4479166666666667</v>
      </c>
      <c r="F48" s="303" t="s">
        <v>1109</v>
      </c>
      <c r="G48" s="172">
        <v>15475.0</v>
      </c>
      <c r="H48" s="172">
        <v>44614.0</v>
      </c>
      <c r="I48" s="155" t="s">
        <v>108</v>
      </c>
      <c r="J48" s="155" t="s">
        <v>87</v>
      </c>
      <c r="K48" s="155" t="s">
        <v>97</v>
      </c>
      <c r="L48" s="155" t="s">
        <v>199</v>
      </c>
      <c r="M48" s="155"/>
      <c r="N48" s="155" t="s">
        <v>103</v>
      </c>
      <c r="O48" s="155" t="s">
        <v>8748</v>
      </c>
    </row>
    <row r="49">
      <c r="A49" s="155" t="s">
        <v>8805</v>
      </c>
      <c r="B49" s="304">
        <v>815.0</v>
      </c>
      <c r="C49" s="305">
        <v>0.3405797101449259</v>
      </c>
      <c r="D49" s="155">
        <v>9979.0</v>
      </c>
      <c r="E49" s="171">
        <v>0.4479166666666667</v>
      </c>
      <c r="F49" s="303" t="s">
        <v>1110</v>
      </c>
      <c r="G49" s="172">
        <v>16425.0</v>
      </c>
      <c r="H49" s="172">
        <v>44614.0</v>
      </c>
      <c r="I49" s="155" t="s">
        <v>112</v>
      </c>
      <c r="J49" s="155" t="s">
        <v>92</v>
      </c>
      <c r="K49" s="155" t="s">
        <v>101</v>
      </c>
      <c r="L49" s="155" t="s">
        <v>102</v>
      </c>
      <c r="M49" s="155"/>
      <c r="N49" s="155" t="s">
        <v>103</v>
      </c>
      <c r="O49" s="155" t="s">
        <v>8748</v>
      </c>
    </row>
    <row r="50">
      <c r="A50" s="155" t="s">
        <v>8806</v>
      </c>
      <c r="B50" s="304">
        <v>816.0</v>
      </c>
      <c r="C50" s="305">
        <v>0.34782608695652006</v>
      </c>
      <c r="D50" s="155">
        <v>18132.0</v>
      </c>
      <c r="E50" s="171">
        <v>0.46875</v>
      </c>
      <c r="F50" s="303" t="s">
        <v>1113</v>
      </c>
      <c r="G50" s="172">
        <v>18736.0</v>
      </c>
      <c r="H50" s="172">
        <v>44614.0</v>
      </c>
      <c r="I50" s="155" t="s">
        <v>129</v>
      </c>
      <c r="J50" s="155" t="s">
        <v>87</v>
      </c>
      <c r="K50" s="155" t="s">
        <v>97</v>
      </c>
      <c r="L50" s="155" t="s">
        <v>131</v>
      </c>
      <c r="M50" s="155"/>
      <c r="N50" s="155" t="s">
        <v>103</v>
      </c>
      <c r="O50" s="155" t="s">
        <v>8748</v>
      </c>
    </row>
    <row r="51">
      <c r="A51" s="155" t="s">
        <v>8807</v>
      </c>
      <c r="B51" s="304">
        <v>818.0</v>
      </c>
      <c r="C51" s="305">
        <v>0.35507246376811424</v>
      </c>
      <c r="D51" s="155">
        <v>18165.0</v>
      </c>
      <c r="E51" s="171">
        <v>0.5416666666666666</v>
      </c>
      <c r="F51" s="303" t="s">
        <v>1115</v>
      </c>
      <c r="G51" s="172">
        <v>21830.0</v>
      </c>
      <c r="H51" s="172">
        <v>44614.0</v>
      </c>
      <c r="I51" s="155" t="s">
        <v>108</v>
      </c>
      <c r="J51" s="155" t="s">
        <v>87</v>
      </c>
      <c r="K51" s="155" t="s">
        <v>97</v>
      </c>
      <c r="L51" s="155" t="s">
        <v>102</v>
      </c>
      <c r="M51" s="155"/>
      <c r="N51" s="155" t="s">
        <v>103</v>
      </c>
      <c r="O51" s="155" t="s">
        <v>8748</v>
      </c>
    </row>
    <row r="52">
      <c r="A52" s="155" t="s">
        <v>8808</v>
      </c>
      <c r="B52" s="304">
        <v>819.0</v>
      </c>
      <c r="C52" s="305">
        <v>0.3623188405797084</v>
      </c>
      <c r="D52" s="155">
        <v>16842.0</v>
      </c>
      <c r="E52" s="171">
        <v>0.5416666666666666</v>
      </c>
      <c r="F52" s="303" t="s">
        <v>1116</v>
      </c>
      <c r="G52" s="172">
        <v>21658.0</v>
      </c>
      <c r="H52" s="172">
        <v>44614.0</v>
      </c>
      <c r="I52" s="155" t="s">
        <v>112</v>
      </c>
      <c r="J52" s="155" t="s">
        <v>92</v>
      </c>
      <c r="K52" s="155" t="s">
        <v>101</v>
      </c>
      <c r="L52" s="155" t="s">
        <v>106</v>
      </c>
      <c r="M52" s="155"/>
      <c r="N52" s="155" t="s">
        <v>103</v>
      </c>
      <c r="O52" s="155" t="s">
        <v>8748</v>
      </c>
    </row>
    <row r="53">
      <c r="A53" s="155" t="s">
        <v>8809</v>
      </c>
      <c r="B53" s="304">
        <v>820.0</v>
      </c>
      <c r="C53" s="305">
        <v>0.3695652173913026</v>
      </c>
      <c r="D53" s="155">
        <v>15925.0</v>
      </c>
      <c r="E53" s="171">
        <v>0.5520833333333334</v>
      </c>
      <c r="F53" s="303" t="s">
        <v>1117</v>
      </c>
      <c r="G53" s="172">
        <v>14629.0</v>
      </c>
      <c r="H53" s="172">
        <v>44614.0</v>
      </c>
      <c r="I53" s="155" t="s">
        <v>100</v>
      </c>
      <c r="J53" s="155" t="s">
        <v>87</v>
      </c>
      <c r="K53" s="155" t="s">
        <v>88</v>
      </c>
      <c r="L53" s="155" t="s">
        <v>135</v>
      </c>
      <c r="M53" s="155"/>
      <c r="N53" s="155" t="s">
        <v>103</v>
      </c>
      <c r="O53" s="155" t="s">
        <v>8748</v>
      </c>
    </row>
    <row r="54">
      <c r="A54" s="155" t="s">
        <v>8810</v>
      </c>
      <c r="B54" s="304">
        <v>821.0</v>
      </c>
      <c r="C54" s="305">
        <v>0.3768115942028968</v>
      </c>
      <c r="D54" s="155">
        <v>15102.0</v>
      </c>
      <c r="E54" s="171">
        <v>0.5520833333333334</v>
      </c>
      <c r="F54" s="303" t="s">
        <v>1118</v>
      </c>
      <c r="G54" s="172">
        <v>24527.0</v>
      </c>
      <c r="H54" s="172">
        <v>44614.0</v>
      </c>
      <c r="I54" s="155" t="s">
        <v>112</v>
      </c>
      <c r="J54" s="155" t="s">
        <v>92</v>
      </c>
      <c r="K54" s="155" t="s">
        <v>93</v>
      </c>
      <c r="L54" s="155" t="s">
        <v>131</v>
      </c>
      <c r="M54" s="155"/>
      <c r="N54" s="155" t="s">
        <v>103</v>
      </c>
      <c r="O54" s="155" t="s">
        <v>8748</v>
      </c>
    </row>
    <row r="55">
      <c r="A55" s="155" t="s">
        <v>8811</v>
      </c>
      <c r="B55" s="304">
        <v>826.0</v>
      </c>
      <c r="C55" s="305">
        <v>0.38405797101449096</v>
      </c>
      <c r="D55" s="155">
        <v>14135.0</v>
      </c>
      <c r="E55" s="171">
        <v>0.5625</v>
      </c>
      <c r="F55" s="303" t="s">
        <v>1119</v>
      </c>
      <c r="G55" s="172">
        <v>17862.0</v>
      </c>
      <c r="H55" s="172">
        <v>44614.0</v>
      </c>
      <c r="I55" s="155" t="s">
        <v>112</v>
      </c>
      <c r="J55" s="155" t="s">
        <v>87</v>
      </c>
      <c r="K55" s="155" t="s">
        <v>88</v>
      </c>
      <c r="L55" s="155" t="s">
        <v>131</v>
      </c>
      <c r="M55" s="155"/>
      <c r="N55" s="155" t="s">
        <v>103</v>
      </c>
      <c r="O55" s="155" t="s">
        <v>8748</v>
      </c>
    </row>
    <row r="56">
      <c r="A56" s="155" t="s">
        <v>8812</v>
      </c>
      <c r="B56" s="304">
        <v>827.0</v>
      </c>
      <c r="C56" s="305">
        <v>0.39130434782608514</v>
      </c>
      <c r="D56" s="155">
        <v>10226.0</v>
      </c>
      <c r="E56" s="171">
        <v>0.5625</v>
      </c>
      <c r="F56" s="303" t="s">
        <v>1120</v>
      </c>
      <c r="G56" s="172">
        <v>24555.0</v>
      </c>
      <c r="H56" s="172">
        <v>44614.0</v>
      </c>
      <c r="I56" s="155" t="s">
        <v>100</v>
      </c>
      <c r="J56" s="155" t="s">
        <v>92</v>
      </c>
      <c r="K56" s="155" t="s">
        <v>101</v>
      </c>
      <c r="L56" s="155" t="s">
        <v>106</v>
      </c>
      <c r="M56" s="155"/>
      <c r="N56" s="155" t="s">
        <v>103</v>
      </c>
      <c r="O56" s="155" t="s">
        <v>8748</v>
      </c>
    </row>
    <row r="57">
      <c r="A57" s="155" t="s">
        <v>8813</v>
      </c>
      <c r="B57" s="304">
        <v>829.0</v>
      </c>
      <c r="C57" s="305">
        <v>0.3985507246376793</v>
      </c>
      <c r="D57" s="155">
        <v>14814.0</v>
      </c>
      <c r="E57" s="171">
        <v>0.5729166666666666</v>
      </c>
      <c r="F57" s="303" t="s">
        <v>1125</v>
      </c>
      <c r="G57" s="172">
        <v>20167.0</v>
      </c>
      <c r="H57" s="172">
        <v>44614.0</v>
      </c>
      <c r="I57" s="155" t="s">
        <v>112</v>
      </c>
      <c r="J57" s="155" t="s">
        <v>87</v>
      </c>
      <c r="K57" s="155" t="s">
        <v>88</v>
      </c>
      <c r="L57" s="155" t="s">
        <v>131</v>
      </c>
      <c r="M57" s="155"/>
      <c r="N57" s="155" t="s">
        <v>103</v>
      </c>
      <c r="O57" s="155" t="s">
        <v>8748</v>
      </c>
    </row>
    <row r="58">
      <c r="A58" s="155" t="s">
        <v>8814</v>
      </c>
      <c r="B58" s="304">
        <v>833.0</v>
      </c>
      <c r="C58" s="305">
        <v>0.4057971014492735</v>
      </c>
      <c r="D58" s="155">
        <v>11906.0</v>
      </c>
      <c r="E58" s="171">
        <v>0.6041666666666666</v>
      </c>
      <c r="F58" s="303" t="s">
        <v>1130</v>
      </c>
      <c r="G58" s="172">
        <v>22067.0</v>
      </c>
      <c r="H58" s="172">
        <v>44614.0</v>
      </c>
      <c r="I58" s="155" t="s">
        <v>100</v>
      </c>
      <c r="J58" s="155" t="s">
        <v>92</v>
      </c>
      <c r="K58" s="155" t="s">
        <v>101</v>
      </c>
      <c r="L58" s="155" t="s">
        <v>135</v>
      </c>
      <c r="M58" s="155"/>
      <c r="N58" s="155" t="s">
        <v>103</v>
      </c>
      <c r="O58" s="155" t="s">
        <v>8748</v>
      </c>
    </row>
    <row r="59">
      <c r="A59" s="155" t="s">
        <v>8815</v>
      </c>
      <c r="B59" s="304">
        <v>836.0</v>
      </c>
      <c r="C59" s="305">
        <v>0.4130434782608677</v>
      </c>
      <c r="D59" s="155">
        <v>11165.0</v>
      </c>
      <c r="E59" s="171">
        <v>0.6145833333333334</v>
      </c>
      <c r="F59" s="303" t="s">
        <v>1131</v>
      </c>
      <c r="G59" s="172">
        <v>17791.0</v>
      </c>
      <c r="H59" s="172">
        <v>44614.0</v>
      </c>
      <c r="I59" s="155" t="s">
        <v>100</v>
      </c>
      <c r="J59" s="155" t="s">
        <v>92</v>
      </c>
      <c r="K59" s="155" t="s">
        <v>101</v>
      </c>
      <c r="L59" s="155" t="s">
        <v>102</v>
      </c>
      <c r="M59" s="155"/>
      <c r="N59" s="155" t="s">
        <v>103</v>
      </c>
      <c r="O59" s="155" t="s">
        <v>8748</v>
      </c>
    </row>
    <row r="60">
      <c r="A60" s="155" t="s">
        <v>8816</v>
      </c>
      <c r="B60" s="304">
        <v>837.0</v>
      </c>
      <c r="C60" s="305">
        <v>0.42028985507246186</v>
      </c>
      <c r="D60" s="155">
        <v>13757.0</v>
      </c>
      <c r="E60" s="171">
        <v>0.6354166666666666</v>
      </c>
      <c r="F60" s="303" t="s">
        <v>1134</v>
      </c>
      <c r="G60" s="172">
        <v>24280.0</v>
      </c>
      <c r="H60" s="172">
        <v>44614.0</v>
      </c>
      <c r="I60" s="155" t="s">
        <v>112</v>
      </c>
      <c r="J60" s="155" t="s">
        <v>87</v>
      </c>
      <c r="K60" s="155" t="s">
        <v>97</v>
      </c>
      <c r="L60" s="155" t="s">
        <v>131</v>
      </c>
      <c r="M60" s="155"/>
      <c r="N60" s="155" t="s">
        <v>103</v>
      </c>
      <c r="O60" s="155" t="s">
        <v>8748</v>
      </c>
    </row>
    <row r="61">
      <c r="A61" s="155" t="s">
        <v>8817</v>
      </c>
      <c r="B61" s="304">
        <v>838.0</v>
      </c>
      <c r="C61" s="305">
        <v>0.42753623188405604</v>
      </c>
      <c r="D61" s="155">
        <v>17833.0</v>
      </c>
      <c r="E61" s="171">
        <v>0.6354166666666666</v>
      </c>
      <c r="F61" s="303" t="s">
        <v>1135</v>
      </c>
      <c r="G61" s="172">
        <v>16597.0</v>
      </c>
      <c r="H61" s="172">
        <v>44614.0</v>
      </c>
      <c r="I61" s="155" t="s">
        <v>112</v>
      </c>
      <c r="J61" s="155" t="s">
        <v>92</v>
      </c>
      <c r="K61" s="155" t="s">
        <v>93</v>
      </c>
      <c r="L61" s="155" t="s">
        <v>199</v>
      </c>
      <c r="M61" s="155"/>
      <c r="N61" s="155" t="s">
        <v>103</v>
      </c>
      <c r="O61" s="155" t="s">
        <v>8748</v>
      </c>
    </row>
    <row r="62">
      <c r="A62" s="155" t="s">
        <v>8818</v>
      </c>
      <c r="B62" s="304">
        <v>841.0</v>
      </c>
      <c r="C62" s="305">
        <v>0.4347826086956502</v>
      </c>
      <c r="D62" s="155">
        <v>11017.0</v>
      </c>
      <c r="E62" s="171">
        <v>0.3333333333333333</v>
      </c>
      <c r="F62" s="303" t="s">
        <v>1139</v>
      </c>
      <c r="G62" s="172">
        <v>22235.0</v>
      </c>
      <c r="H62" s="172">
        <v>44615.0</v>
      </c>
      <c r="I62" s="155" t="s">
        <v>112</v>
      </c>
      <c r="J62" s="155" t="s">
        <v>92</v>
      </c>
      <c r="K62" s="155" t="s">
        <v>101</v>
      </c>
      <c r="L62" s="155" t="s">
        <v>102</v>
      </c>
      <c r="M62" s="155"/>
      <c r="N62" s="155" t="s">
        <v>103</v>
      </c>
      <c r="O62" s="155" t="s">
        <v>8748</v>
      </c>
    </row>
    <row r="63">
      <c r="A63" s="155" t="s">
        <v>8819</v>
      </c>
      <c r="B63" s="304">
        <v>842.0</v>
      </c>
      <c r="C63" s="305">
        <v>0.4420289855072444</v>
      </c>
      <c r="D63" s="155">
        <v>15706.0</v>
      </c>
      <c r="E63" s="171">
        <v>0.34375</v>
      </c>
      <c r="F63" s="303" t="s">
        <v>1140</v>
      </c>
      <c r="G63" s="172">
        <v>28206.0</v>
      </c>
      <c r="H63" s="172">
        <v>44615.0</v>
      </c>
      <c r="I63" s="155" t="s">
        <v>112</v>
      </c>
      <c r="J63" s="155" t="s">
        <v>92</v>
      </c>
      <c r="K63" s="155" t="s">
        <v>101</v>
      </c>
      <c r="L63" s="155" t="s">
        <v>106</v>
      </c>
      <c r="M63" s="155"/>
      <c r="N63" s="155" t="s">
        <v>103</v>
      </c>
      <c r="O63" s="155" t="s">
        <v>8748</v>
      </c>
    </row>
    <row r="64">
      <c r="A64" s="155" t="s">
        <v>8820</v>
      </c>
      <c r="B64" s="304">
        <v>848.0</v>
      </c>
      <c r="C64" s="305">
        <v>0.4492753623188386</v>
      </c>
      <c r="D64" s="155">
        <v>16072.0</v>
      </c>
      <c r="E64" s="171">
        <v>0.3854166666666667</v>
      </c>
      <c r="F64" s="303" t="s">
        <v>1145</v>
      </c>
      <c r="G64" s="172">
        <v>19202.0</v>
      </c>
      <c r="H64" s="172">
        <v>44615.0</v>
      </c>
      <c r="I64" s="155" t="s">
        <v>112</v>
      </c>
      <c r="J64" s="155" t="s">
        <v>92</v>
      </c>
      <c r="K64" s="155" t="s">
        <v>101</v>
      </c>
      <c r="L64" s="155" t="s">
        <v>192</v>
      </c>
      <c r="M64" s="155"/>
      <c r="N64" s="155" t="s">
        <v>103</v>
      </c>
      <c r="O64" s="155" t="s">
        <v>8748</v>
      </c>
    </row>
    <row r="65">
      <c r="A65" s="155" t="s">
        <v>8821</v>
      </c>
      <c r="B65" s="304">
        <v>851.0</v>
      </c>
      <c r="C65" s="305">
        <v>0.45652173913043276</v>
      </c>
      <c r="D65" s="155">
        <v>15653.0</v>
      </c>
      <c r="E65" s="171">
        <v>0.40625</v>
      </c>
      <c r="F65" s="303" t="s">
        <v>1147</v>
      </c>
      <c r="G65" s="172">
        <v>18431.0</v>
      </c>
      <c r="H65" s="172">
        <v>44615.0</v>
      </c>
      <c r="I65" s="155" t="s">
        <v>100</v>
      </c>
      <c r="J65" s="155" t="s">
        <v>92</v>
      </c>
      <c r="K65" s="155" t="s">
        <v>93</v>
      </c>
      <c r="L65" s="155" t="s">
        <v>199</v>
      </c>
      <c r="M65" s="155"/>
      <c r="N65" s="155" t="s">
        <v>103</v>
      </c>
      <c r="O65" s="155" t="s">
        <v>8748</v>
      </c>
    </row>
    <row r="66">
      <c r="A66" s="155" t="s">
        <v>8822</v>
      </c>
      <c r="B66" s="304">
        <v>853.0</v>
      </c>
      <c r="C66" s="305">
        <v>0.46376811594202694</v>
      </c>
      <c r="D66" s="155">
        <v>13739.0</v>
      </c>
      <c r="E66" s="171">
        <v>0.4166666666666667</v>
      </c>
      <c r="F66" s="303" t="s">
        <v>1150</v>
      </c>
      <c r="G66" s="172">
        <v>22361.0</v>
      </c>
      <c r="H66" s="172">
        <v>44615.0</v>
      </c>
      <c r="I66" s="155" t="s">
        <v>112</v>
      </c>
      <c r="J66" s="155" t="s">
        <v>92</v>
      </c>
      <c r="K66" s="155" t="s">
        <v>93</v>
      </c>
      <c r="L66" s="155" t="s">
        <v>102</v>
      </c>
      <c r="M66" s="155"/>
      <c r="N66" s="155" t="s">
        <v>103</v>
      </c>
      <c r="O66" s="155" t="s">
        <v>8748</v>
      </c>
    </row>
    <row r="67">
      <c r="A67" s="155" t="s">
        <v>8823</v>
      </c>
      <c r="B67" s="304">
        <v>854.0</v>
      </c>
      <c r="C67" s="305">
        <v>0.4710144927536211</v>
      </c>
      <c r="D67" s="155">
        <v>10050.0</v>
      </c>
      <c r="E67" s="171">
        <v>0.4166666666666667</v>
      </c>
      <c r="F67" s="303" t="s">
        <v>1151</v>
      </c>
      <c r="G67" s="172">
        <v>17254.0</v>
      </c>
      <c r="H67" s="172">
        <v>44615.0</v>
      </c>
      <c r="I67" s="155" t="s">
        <v>100</v>
      </c>
      <c r="J67" s="155" t="s">
        <v>92</v>
      </c>
      <c r="K67" s="155" t="s">
        <v>101</v>
      </c>
      <c r="L67" s="155" t="s">
        <v>131</v>
      </c>
      <c r="M67" s="155"/>
      <c r="N67" s="155" t="s">
        <v>103</v>
      </c>
      <c r="O67" s="155" t="s">
        <v>8748</v>
      </c>
    </row>
    <row r="68">
      <c r="A68" s="155" t="s">
        <v>8824</v>
      </c>
      <c r="B68" s="304">
        <v>855.0</v>
      </c>
      <c r="C68" s="305">
        <v>0.4782608695652153</v>
      </c>
      <c r="D68" s="155">
        <v>10255.0</v>
      </c>
      <c r="E68" s="171">
        <v>0.4270833333333333</v>
      </c>
      <c r="F68" s="303" t="s">
        <v>1153</v>
      </c>
      <c r="G68" s="172">
        <v>17542.0</v>
      </c>
      <c r="H68" s="172">
        <v>44615.0</v>
      </c>
      <c r="I68" s="155" t="s">
        <v>100</v>
      </c>
      <c r="J68" s="155" t="s">
        <v>87</v>
      </c>
      <c r="K68" s="155" t="s">
        <v>88</v>
      </c>
      <c r="L68" s="155" t="s">
        <v>102</v>
      </c>
      <c r="M68" s="155"/>
      <c r="N68" s="155" t="s">
        <v>103</v>
      </c>
      <c r="O68" s="155" t="s">
        <v>8748</v>
      </c>
    </row>
    <row r="69">
      <c r="A69" s="155" t="s">
        <v>8825</v>
      </c>
      <c r="B69" s="304">
        <v>856.0</v>
      </c>
      <c r="C69" s="305">
        <v>0.4855072463768095</v>
      </c>
      <c r="D69" s="155">
        <v>17999.0</v>
      </c>
      <c r="E69" s="171">
        <v>0.4375</v>
      </c>
      <c r="F69" s="303" t="s">
        <v>1154</v>
      </c>
      <c r="G69" s="172">
        <v>23637.0</v>
      </c>
      <c r="H69" s="172">
        <v>44615.0</v>
      </c>
      <c r="I69" s="155" t="s">
        <v>112</v>
      </c>
      <c r="J69" s="155" t="s">
        <v>92</v>
      </c>
      <c r="K69" s="155" t="s">
        <v>93</v>
      </c>
      <c r="L69" s="155" t="s">
        <v>102</v>
      </c>
      <c r="M69" s="155"/>
      <c r="N69" s="155" t="s">
        <v>103</v>
      </c>
      <c r="O69" s="155" t="s">
        <v>8748</v>
      </c>
    </row>
    <row r="70">
      <c r="A70" s="155" t="s">
        <v>8826</v>
      </c>
      <c r="B70" s="304">
        <v>858.0</v>
      </c>
      <c r="C70" s="305">
        <v>0.49275362318840366</v>
      </c>
      <c r="D70" s="155">
        <v>17592.0</v>
      </c>
      <c r="E70" s="171">
        <v>0.4479166666666667</v>
      </c>
      <c r="F70" s="303" t="s">
        <v>1155</v>
      </c>
      <c r="G70" s="172">
        <v>20500.0</v>
      </c>
      <c r="H70" s="172">
        <v>44615.0</v>
      </c>
      <c r="I70" s="155" t="s">
        <v>108</v>
      </c>
      <c r="J70" s="155" t="s">
        <v>87</v>
      </c>
      <c r="K70" s="155" t="s">
        <v>88</v>
      </c>
      <c r="L70" s="155" t="s">
        <v>102</v>
      </c>
      <c r="M70" s="155"/>
      <c r="N70" s="155" t="s">
        <v>103</v>
      </c>
      <c r="O70" s="155" t="s">
        <v>8748</v>
      </c>
    </row>
    <row r="71">
      <c r="A71" s="155" t="s">
        <v>8827</v>
      </c>
      <c r="B71" s="304">
        <v>859.0</v>
      </c>
      <c r="C71" s="305">
        <v>0.49999999999999784</v>
      </c>
      <c r="D71" s="155">
        <v>17001.0</v>
      </c>
      <c r="E71" s="171">
        <v>0.4479166666666667</v>
      </c>
      <c r="F71" s="303" t="s">
        <v>1156</v>
      </c>
      <c r="G71" s="172">
        <v>21083.0</v>
      </c>
      <c r="H71" s="172">
        <v>44615.0</v>
      </c>
      <c r="I71" s="155" t="s">
        <v>108</v>
      </c>
      <c r="J71" s="155" t="s">
        <v>87</v>
      </c>
      <c r="K71" s="155" t="s">
        <v>88</v>
      </c>
      <c r="L71" s="155" t="s">
        <v>135</v>
      </c>
      <c r="M71" s="155"/>
      <c r="N71" s="155" t="s">
        <v>103</v>
      </c>
      <c r="O71" s="155" t="s">
        <v>8748</v>
      </c>
    </row>
    <row r="72">
      <c r="A72" s="155" t="s">
        <v>8828</v>
      </c>
      <c r="B72" s="304">
        <v>860.0</v>
      </c>
      <c r="C72" s="305">
        <v>0.507246376811592</v>
      </c>
      <c r="D72" s="155">
        <v>13879.0</v>
      </c>
      <c r="E72" s="171">
        <v>0.4583333333333333</v>
      </c>
      <c r="F72" s="303" t="s">
        <v>1158</v>
      </c>
      <c r="G72" s="172">
        <v>11423.0</v>
      </c>
      <c r="H72" s="172">
        <v>44615.0</v>
      </c>
      <c r="I72" s="155" t="s">
        <v>100</v>
      </c>
      <c r="J72" s="155" t="s">
        <v>92</v>
      </c>
      <c r="K72" s="155" t="s">
        <v>101</v>
      </c>
      <c r="L72" s="155" t="s">
        <v>102</v>
      </c>
      <c r="M72" s="155"/>
      <c r="N72" s="155" t="s">
        <v>103</v>
      </c>
      <c r="O72" s="155" t="s">
        <v>8748</v>
      </c>
    </row>
    <row r="73">
      <c r="A73" s="155" t="s">
        <v>8829</v>
      </c>
      <c r="B73" s="304">
        <v>862.0</v>
      </c>
      <c r="C73" s="305">
        <v>0.5144927536231862</v>
      </c>
      <c r="D73" s="155">
        <v>11348.0</v>
      </c>
      <c r="E73" s="171">
        <v>0.46875</v>
      </c>
      <c r="F73" s="303" t="s">
        <v>1159</v>
      </c>
      <c r="G73" s="172">
        <v>18296.0</v>
      </c>
      <c r="H73" s="172">
        <v>44615.0</v>
      </c>
      <c r="I73" s="155" t="s">
        <v>100</v>
      </c>
      <c r="J73" s="155" t="s">
        <v>92</v>
      </c>
      <c r="K73" s="155" t="s">
        <v>101</v>
      </c>
      <c r="L73" s="155" t="s">
        <v>192</v>
      </c>
      <c r="M73" s="155"/>
      <c r="N73" s="155" t="s">
        <v>103</v>
      </c>
      <c r="O73" s="155" t="s">
        <v>8748</v>
      </c>
    </row>
    <row r="74">
      <c r="A74" s="155" t="s">
        <v>8830</v>
      </c>
      <c r="B74" s="304">
        <v>863.0</v>
      </c>
      <c r="C74" s="305">
        <v>0.5217391304347805</v>
      </c>
      <c r="D74" s="155">
        <v>18184.0</v>
      </c>
      <c r="E74" s="171">
        <v>0.46875</v>
      </c>
      <c r="F74" s="303" t="s">
        <v>1160</v>
      </c>
      <c r="G74" s="172">
        <v>21431.0</v>
      </c>
      <c r="H74" s="172">
        <v>44615.0</v>
      </c>
      <c r="I74" s="155" t="s">
        <v>108</v>
      </c>
      <c r="J74" s="155" t="s">
        <v>87</v>
      </c>
      <c r="K74" s="155" t="s">
        <v>88</v>
      </c>
      <c r="L74" s="155" t="s">
        <v>131</v>
      </c>
      <c r="M74" s="155"/>
      <c r="N74" s="155" t="s">
        <v>103</v>
      </c>
      <c r="O74" s="155" t="s">
        <v>8748</v>
      </c>
    </row>
    <row r="75">
      <c r="A75" s="155" t="s">
        <v>8831</v>
      </c>
      <c r="B75" s="304">
        <v>864.0</v>
      </c>
      <c r="C75" s="305">
        <v>0.5289855072463747</v>
      </c>
      <c r="D75" s="155">
        <v>11795.0</v>
      </c>
      <c r="E75" s="171">
        <v>0.4791666666666667</v>
      </c>
      <c r="F75" s="303" t="s">
        <v>1162</v>
      </c>
      <c r="G75" s="172">
        <v>18542.0</v>
      </c>
      <c r="H75" s="172">
        <v>44615.0</v>
      </c>
      <c r="I75" s="155" t="s">
        <v>100</v>
      </c>
      <c r="J75" s="155" t="s">
        <v>87</v>
      </c>
      <c r="K75" s="155" t="s">
        <v>88</v>
      </c>
      <c r="L75" s="155" t="s">
        <v>113</v>
      </c>
      <c r="M75" s="155"/>
      <c r="N75" s="155" t="s">
        <v>103</v>
      </c>
      <c r="O75" s="155" t="s">
        <v>8748</v>
      </c>
    </row>
    <row r="76">
      <c r="A76" s="155" t="s">
        <v>8832</v>
      </c>
      <c r="B76" s="304">
        <v>870.0</v>
      </c>
      <c r="C76" s="305">
        <v>0.536231884057969</v>
      </c>
      <c r="D76" s="155">
        <v>15737.0</v>
      </c>
      <c r="E76" s="171">
        <v>0.5520833333333334</v>
      </c>
      <c r="F76" s="303" t="s">
        <v>1166</v>
      </c>
      <c r="G76" s="172">
        <v>27398.0</v>
      </c>
      <c r="H76" s="172">
        <v>44615.0</v>
      </c>
      <c r="I76" s="155" t="s">
        <v>100</v>
      </c>
      <c r="J76" s="155" t="s">
        <v>87</v>
      </c>
      <c r="K76" s="155" t="s">
        <v>88</v>
      </c>
      <c r="L76" s="155" t="s">
        <v>102</v>
      </c>
      <c r="M76" s="155"/>
      <c r="N76" s="155" t="s">
        <v>103</v>
      </c>
      <c r="O76" s="155" t="s">
        <v>8748</v>
      </c>
    </row>
    <row r="77">
      <c r="A77" s="155" t="s">
        <v>8833</v>
      </c>
      <c r="B77" s="304">
        <v>871.0</v>
      </c>
      <c r="C77" s="305">
        <v>0.5434782608695632</v>
      </c>
      <c r="D77" s="155">
        <v>15840.0</v>
      </c>
      <c r="E77" s="171">
        <v>0.5625</v>
      </c>
      <c r="F77" s="303" t="s">
        <v>1169</v>
      </c>
      <c r="G77" s="172">
        <v>16549.0</v>
      </c>
      <c r="H77" s="172">
        <v>44615.0</v>
      </c>
      <c r="I77" s="155" t="s">
        <v>112</v>
      </c>
      <c r="J77" s="155" t="s">
        <v>87</v>
      </c>
      <c r="K77" s="155" t="s">
        <v>88</v>
      </c>
      <c r="L77" s="155" t="s">
        <v>135</v>
      </c>
      <c r="M77" s="155"/>
      <c r="N77" s="155" t="s">
        <v>103</v>
      </c>
      <c r="O77" s="155" t="s">
        <v>8748</v>
      </c>
    </row>
    <row r="78">
      <c r="A78" s="155" t="s">
        <v>8834</v>
      </c>
      <c r="B78" s="304">
        <v>872.0</v>
      </c>
      <c r="C78" s="305">
        <v>0.5507246376811574</v>
      </c>
      <c r="D78" s="155">
        <v>15953.0</v>
      </c>
      <c r="E78" s="171">
        <v>0.5625</v>
      </c>
      <c r="F78" s="303" t="s">
        <v>1170</v>
      </c>
      <c r="G78" s="172">
        <v>29255.0</v>
      </c>
      <c r="H78" s="172">
        <v>44615.0</v>
      </c>
      <c r="I78" s="155" t="s">
        <v>112</v>
      </c>
      <c r="J78" s="155" t="s">
        <v>92</v>
      </c>
      <c r="K78" s="155" t="s">
        <v>101</v>
      </c>
      <c r="L78" s="155" t="s">
        <v>106</v>
      </c>
      <c r="M78" s="155"/>
      <c r="N78" s="155" t="s">
        <v>103</v>
      </c>
      <c r="O78" s="155" t="s">
        <v>8748</v>
      </c>
    </row>
    <row r="79">
      <c r="A79" s="155" t="s">
        <v>8835</v>
      </c>
      <c r="B79" s="304">
        <v>876.0</v>
      </c>
      <c r="C79" s="305">
        <v>0.5579710144927517</v>
      </c>
      <c r="D79" s="155">
        <v>14024.0</v>
      </c>
      <c r="E79" s="171">
        <v>0.5729166666666666</v>
      </c>
      <c r="F79" s="303" t="s">
        <v>1171</v>
      </c>
      <c r="G79" s="172">
        <v>15850.0</v>
      </c>
      <c r="H79" s="172">
        <v>44615.0</v>
      </c>
      <c r="I79" s="155" t="s">
        <v>112</v>
      </c>
      <c r="J79" s="155" t="s">
        <v>87</v>
      </c>
      <c r="K79" s="155" t="s">
        <v>88</v>
      </c>
      <c r="L79" s="155" t="s">
        <v>135</v>
      </c>
      <c r="M79" s="155"/>
      <c r="N79" s="155" t="s">
        <v>103</v>
      </c>
      <c r="O79" s="155" t="s">
        <v>8748</v>
      </c>
    </row>
    <row r="80">
      <c r="A80" s="155" t="s">
        <v>8836</v>
      </c>
      <c r="B80" s="304">
        <v>877.0</v>
      </c>
      <c r="C80" s="305">
        <v>0.5652173913043459</v>
      </c>
      <c r="D80" s="155">
        <v>15966.0</v>
      </c>
      <c r="E80" s="171">
        <v>0.5729166666666666</v>
      </c>
      <c r="F80" s="303" t="s">
        <v>1172</v>
      </c>
      <c r="G80" s="172">
        <v>17152.0</v>
      </c>
      <c r="H80" s="172">
        <v>44615.0</v>
      </c>
      <c r="I80" s="155" t="s">
        <v>112</v>
      </c>
      <c r="J80" s="155" t="s">
        <v>92</v>
      </c>
      <c r="K80" s="155" t="s">
        <v>101</v>
      </c>
      <c r="L80" s="155" t="s">
        <v>119</v>
      </c>
      <c r="M80" s="155"/>
      <c r="N80" s="155" t="s">
        <v>103</v>
      </c>
      <c r="O80" s="155" t="s">
        <v>8748</v>
      </c>
    </row>
    <row r="81">
      <c r="A81" s="155" t="s">
        <v>8837</v>
      </c>
      <c r="B81" s="304">
        <v>878.0</v>
      </c>
      <c r="C81" s="305">
        <v>0.5724637681159401</v>
      </c>
      <c r="D81" s="155">
        <v>11853.0</v>
      </c>
      <c r="E81" s="171">
        <v>0.5833333333333334</v>
      </c>
      <c r="F81" s="303" t="s">
        <v>1176</v>
      </c>
      <c r="G81" s="172">
        <v>18889.0</v>
      </c>
      <c r="H81" s="172">
        <v>44615.0</v>
      </c>
      <c r="I81" s="155" t="s">
        <v>100</v>
      </c>
      <c r="J81" s="155" t="s">
        <v>92</v>
      </c>
      <c r="K81" s="155" t="s">
        <v>93</v>
      </c>
      <c r="L81" s="155" t="s">
        <v>102</v>
      </c>
      <c r="M81" s="155"/>
      <c r="N81" s="155" t="s">
        <v>103</v>
      </c>
      <c r="O81" s="155" t="s">
        <v>8748</v>
      </c>
    </row>
    <row r="82">
      <c r="A82" s="155" t="s">
        <v>8838</v>
      </c>
      <c r="B82" s="304">
        <v>889.0</v>
      </c>
      <c r="C82" s="305">
        <v>0.5797101449275344</v>
      </c>
      <c r="D82" s="155">
        <v>14330.0</v>
      </c>
      <c r="E82" s="171">
        <v>0.625</v>
      </c>
      <c r="F82" s="303" t="s">
        <v>1186</v>
      </c>
      <c r="G82" s="172">
        <v>17506.0</v>
      </c>
      <c r="H82" s="172">
        <v>44615.0</v>
      </c>
      <c r="I82" s="155" t="s">
        <v>100</v>
      </c>
      <c r="J82" s="155" t="s">
        <v>92</v>
      </c>
      <c r="K82" s="155" t="s">
        <v>101</v>
      </c>
      <c r="L82" s="155" t="s">
        <v>385</v>
      </c>
      <c r="M82" s="155"/>
      <c r="N82" s="155" t="s">
        <v>103</v>
      </c>
      <c r="O82" s="155" t="s">
        <v>8748</v>
      </c>
    </row>
    <row r="83">
      <c r="A83" s="155" t="s">
        <v>8839</v>
      </c>
      <c r="B83" s="304">
        <v>890.0</v>
      </c>
      <c r="C83" s="305">
        <v>0.5869565217391286</v>
      </c>
      <c r="D83" s="155">
        <v>10161.0</v>
      </c>
      <c r="E83" s="171">
        <v>0.625</v>
      </c>
      <c r="F83" s="303" t="s">
        <v>1187</v>
      </c>
      <c r="G83" s="172">
        <v>22351.0</v>
      </c>
      <c r="H83" s="172">
        <v>44615.0</v>
      </c>
      <c r="I83" s="155" t="s">
        <v>100</v>
      </c>
      <c r="J83" s="155" t="s">
        <v>92</v>
      </c>
      <c r="K83" s="155" t="s">
        <v>101</v>
      </c>
      <c r="L83" s="155" t="s">
        <v>113</v>
      </c>
      <c r="M83" s="155"/>
      <c r="N83" s="155" t="s">
        <v>103</v>
      </c>
      <c r="O83" s="155" t="s">
        <v>8748</v>
      </c>
    </row>
    <row r="84">
      <c r="A84" s="155" t="s">
        <v>8840</v>
      </c>
      <c r="B84" s="304">
        <v>897.0</v>
      </c>
      <c r="C84" s="305">
        <v>0.5942028985507228</v>
      </c>
      <c r="D84" s="155">
        <v>9174.0</v>
      </c>
      <c r="E84" s="171">
        <v>0.6458333333333334</v>
      </c>
      <c r="F84" s="303" t="s">
        <v>1192</v>
      </c>
      <c r="G84" s="172">
        <v>19192.0</v>
      </c>
      <c r="H84" s="172">
        <v>44615.0</v>
      </c>
      <c r="I84" s="155" t="s">
        <v>112</v>
      </c>
      <c r="J84" s="155" t="s">
        <v>87</v>
      </c>
      <c r="K84" s="155" t="s">
        <v>88</v>
      </c>
      <c r="L84" s="155" t="s">
        <v>102</v>
      </c>
      <c r="M84" s="155"/>
      <c r="N84" s="155" t="s">
        <v>103</v>
      </c>
      <c r="O84" s="155" t="s">
        <v>8748</v>
      </c>
    </row>
    <row r="85">
      <c r="A85" s="155" t="s">
        <v>8841</v>
      </c>
      <c r="B85" s="304">
        <v>901.0</v>
      </c>
      <c r="C85" s="305">
        <v>0.6014492753623171</v>
      </c>
      <c r="D85" s="155">
        <v>15583.0</v>
      </c>
      <c r="E85" s="171">
        <v>0.34375</v>
      </c>
      <c r="F85" s="303" t="s">
        <v>1199</v>
      </c>
      <c r="G85" s="172">
        <v>16991.0</v>
      </c>
      <c r="H85" s="172">
        <v>44616.0</v>
      </c>
      <c r="I85" s="155" t="s">
        <v>100</v>
      </c>
      <c r="J85" s="155" t="s">
        <v>92</v>
      </c>
      <c r="K85" s="155" t="s">
        <v>93</v>
      </c>
      <c r="L85" s="155" t="s">
        <v>102</v>
      </c>
      <c r="M85" s="155"/>
      <c r="N85" s="155" t="s">
        <v>103</v>
      </c>
      <c r="O85" s="155" t="s">
        <v>8748</v>
      </c>
    </row>
    <row r="86">
      <c r="A86" s="155" t="s">
        <v>8842</v>
      </c>
      <c r="B86" s="304">
        <v>902.0</v>
      </c>
      <c r="C86" s="305">
        <v>0.6086956521739113</v>
      </c>
      <c r="D86" s="155">
        <v>18188.0</v>
      </c>
      <c r="E86" s="171">
        <v>0.34375</v>
      </c>
      <c r="F86" s="303" t="s">
        <v>1200</v>
      </c>
      <c r="G86" s="172">
        <v>16605.0</v>
      </c>
      <c r="H86" s="172">
        <v>44616.0</v>
      </c>
      <c r="I86" s="155" t="s">
        <v>108</v>
      </c>
      <c r="J86" s="155" t="s">
        <v>87</v>
      </c>
      <c r="K86" s="155" t="s">
        <v>88</v>
      </c>
      <c r="L86" s="155" t="s">
        <v>102</v>
      </c>
      <c r="M86" s="155"/>
      <c r="N86" s="155" t="s">
        <v>103</v>
      </c>
      <c r="O86" s="155" t="s">
        <v>8748</v>
      </c>
    </row>
    <row r="87">
      <c r="A87" s="155" t="s">
        <v>8843</v>
      </c>
      <c r="B87" s="304">
        <v>903.0</v>
      </c>
      <c r="C87" s="305">
        <v>0.6159420289855055</v>
      </c>
      <c r="D87" s="155">
        <v>18180.0</v>
      </c>
      <c r="E87" s="171">
        <v>0.34375</v>
      </c>
      <c r="F87" s="303" t="s">
        <v>1201</v>
      </c>
      <c r="G87" s="172">
        <v>14490.0</v>
      </c>
      <c r="H87" s="172">
        <v>44616.0</v>
      </c>
      <c r="I87" s="155" t="s">
        <v>108</v>
      </c>
      <c r="J87" s="155" t="s">
        <v>87</v>
      </c>
      <c r="K87" s="155" t="s">
        <v>88</v>
      </c>
      <c r="L87" s="155" t="s">
        <v>135</v>
      </c>
      <c r="M87" s="155"/>
      <c r="N87" s="155" t="s">
        <v>103</v>
      </c>
      <c r="O87" s="155" t="s">
        <v>8748</v>
      </c>
    </row>
    <row r="88">
      <c r="A88" s="155" t="s">
        <v>8844</v>
      </c>
      <c r="B88" s="304">
        <v>905.0</v>
      </c>
      <c r="C88" s="305">
        <v>0.6231884057970998</v>
      </c>
      <c r="D88" s="155">
        <v>12770.0</v>
      </c>
      <c r="E88" s="171">
        <v>0.3541666666666667</v>
      </c>
      <c r="F88" s="303" t="s">
        <v>1202</v>
      </c>
      <c r="G88" s="172">
        <v>21063.0</v>
      </c>
      <c r="H88" s="172">
        <v>44616.0</v>
      </c>
      <c r="I88" s="155" t="s">
        <v>100</v>
      </c>
      <c r="J88" s="155" t="s">
        <v>87</v>
      </c>
      <c r="K88" s="155" t="s">
        <v>88</v>
      </c>
      <c r="L88" s="155" t="s">
        <v>102</v>
      </c>
      <c r="M88" s="155"/>
      <c r="N88" s="155" t="s">
        <v>103</v>
      </c>
      <c r="O88" s="155" t="s">
        <v>8748</v>
      </c>
    </row>
    <row r="89">
      <c r="A89" s="155" t="s">
        <v>8845</v>
      </c>
      <c r="B89" s="304">
        <v>907.0</v>
      </c>
      <c r="C89" s="305">
        <v>0.630434782608694</v>
      </c>
      <c r="D89" s="155">
        <v>14957.0</v>
      </c>
      <c r="E89" s="171">
        <v>0.3645833333333333</v>
      </c>
      <c r="F89" s="303" t="s">
        <v>1204</v>
      </c>
      <c r="G89" s="172">
        <v>20366.0</v>
      </c>
      <c r="H89" s="172">
        <v>44616.0</v>
      </c>
      <c r="I89" s="155" t="s">
        <v>108</v>
      </c>
      <c r="J89" s="155" t="s">
        <v>87</v>
      </c>
      <c r="K89" s="155" t="s">
        <v>88</v>
      </c>
      <c r="L89" s="155" t="s">
        <v>113</v>
      </c>
      <c r="M89" s="155"/>
      <c r="N89" s="155" t="s">
        <v>103</v>
      </c>
      <c r="O89" s="155" t="s">
        <v>8748</v>
      </c>
    </row>
    <row r="90">
      <c r="A90" s="155" t="s">
        <v>8846</v>
      </c>
      <c r="B90" s="304">
        <v>908.0</v>
      </c>
      <c r="C90" s="305">
        <v>0.6376811594202882</v>
      </c>
      <c r="D90" s="155">
        <v>9965.0</v>
      </c>
      <c r="E90" s="171">
        <v>0.375</v>
      </c>
      <c r="F90" s="303" t="s">
        <v>1206</v>
      </c>
      <c r="G90" s="172">
        <v>23819.0</v>
      </c>
      <c r="H90" s="172">
        <v>44616.0</v>
      </c>
      <c r="I90" s="155" t="s">
        <v>100</v>
      </c>
      <c r="J90" s="155" t="s">
        <v>92</v>
      </c>
      <c r="K90" s="155" t="s">
        <v>93</v>
      </c>
      <c r="L90" s="155" t="s">
        <v>113</v>
      </c>
      <c r="M90" s="155"/>
      <c r="N90" s="155" t="s">
        <v>103</v>
      </c>
      <c r="O90" s="155" t="s">
        <v>8748</v>
      </c>
    </row>
    <row r="91">
      <c r="A91" s="155" t="s">
        <v>8847</v>
      </c>
      <c r="B91" s="304">
        <v>912.0</v>
      </c>
      <c r="C91" s="305">
        <v>0.6449275362318825</v>
      </c>
      <c r="D91" s="155">
        <v>15623.0</v>
      </c>
      <c r="E91" s="171">
        <v>0.3958333333333333</v>
      </c>
      <c r="F91" s="303" t="s">
        <v>1207</v>
      </c>
      <c r="G91" s="172">
        <v>24495.0</v>
      </c>
      <c r="H91" s="172">
        <v>44616.0</v>
      </c>
      <c r="I91" s="155" t="s">
        <v>100</v>
      </c>
      <c r="J91" s="155" t="s">
        <v>87</v>
      </c>
      <c r="K91" s="155" t="s">
        <v>88</v>
      </c>
      <c r="L91" s="155" t="s">
        <v>102</v>
      </c>
      <c r="M91" s="155"/>
      <c r="N91" s="155" t="s">
        <v>103</v>
      </c>
      <c r="O91" s="155" t="s">
        <v>8748</v>
      </c>
    </row>
    <row r="92">
      <c r="A92" s="155" t="s">
        <v>8848</v>
      </c>
      <c r="B92" s="304">
        <v>914.0</v>
      </c>
      <c r="C92" s="305">
        <v>0.6521739130434767</v>
      </c>
      <c r="D92" s="155">
        <v>9722.0</v>
      </c>
      <c r="E92" s="171">
        <v>0.40625</v>
      </c>
      <c r="F92" s="303" t="s">
        <v>1211</v>
      </c>
      <c r="G92" s="172">
        <v>14366.0</v>
      </c>
      <c r="H92" s="172">
        <v>44616.0</v>
      </c>
      <c r="I92" s="155" t="s">
        <v>112</v>
      </c>
      <c r="J92" s="155" t="s">
        <v>87</v>
      </c>
      <c r="K92" s="155" t="s">
        <v>97</v>
      </c>
      <c r="L92" s="155" t="s">
        <v>135</v>
      </c>
      <c r="M92" s="155"/>
      <c r="N92" s="155" t="s">
        <v>103</v>
      </c>
      <c r="O92" s="155" t="s">
        <v>8748</v>
      </c>
    </row>
    <row r="93">
      <c r="A93" s="155" t="s">
        <v>8849</v>
      </c>
      <c r="B93" s="304">
        <v>915.0</v>
      </c>
      <c r="C93" s="305">
        <v>0.659420289855071</v>
      </c>
      <c r="D93" s="155">
        <v>11405.0</v>
      </c>
      <c r="E93" s="171">
        <v>0.40625</v>
      </c>
      <c r="F93" s="303" t="s">
        <v>1212</v>
      </c>
      <c r="G93" s="172">
        <v>22772.0</v>
      </c>
      <c r="H93" s="172">
        <v>44616.0</v>
      </c>
      <c r="I93" s="155" t="s">
        <v>112</v>
      </c>
      <c r="J93" s="155" t="s">
        <v>92</v>
      </c>
      <c r="K93" s="155" t="s">
        <v>93</v>
      </c>
      <c r="L93" s="155" t="s">
        <v>102</v>
      </c>
      <c r="M93" s="155"/>
      <c r="N93" s="155" t="s">
        <v>103</v>
      </c>
      <c r="O93" s="155" t="s">
        <v>8748</v>
      </c>
    </row>
    <row r="94">
      <c r="A94" s="155" t="s">
        <v>8850</v>
      </c>
      <c r="B94" s="304">
        <v>919.0</v>
      </c>
      <c r="C94" s="305">
        <v>0.6666666666666652</v>
      </c>
      <c r="D94" s="155">
        <v>15880.0</v>
      </c>
      <c r="E94" s="171">
        <v>0.4270833333333333</v>
      </c>
      <c r="F94" s="303" t="s">
        <v>1217</v>
      </c>
      <c r="G94" s="172">
        <v>20718.0</v>
      </c>
      <c r="H94" s="172">
        <v>44616.0</v>
      </c>
      <c r="I94" s="155" t="s">
        <v>100</v>
      </c>
      <c r="J94" s="155" t="s">
        <v>92</v>
      </c>
      <c r="K94" s="155" t="s">
        <v>93</v>
      </c>
      <c r="L94" s="155" t="s">
        <v>135</v>
      </c>
      <c r="M94" s="155"/>
      <c r="N94" s="155" t="s">
        <v>103</v>
      </c>
      <c r="O94" s="155" t="s">
        <v>8748</v>
      </c>
    </row>
    <row r="95">
      <c r="A95" s="155" t="s">
        <v>8851</v>
      </c>
      <c r="B95" s="304">
        <v>920.0</v>
      </c>
      <c r="C95" s="305">
        <v>0.6739130434782594</v>
      </c>
      <c r="D95" s="155">
        <v>10327.0</v>
      </c>
      <c r="E95" s="171">
        <v>0.4375</v>
      </c>
      <c r="F95" s="303" t="s">
        <v>1218</v>
      </c>
      <c r="G95" s="172">
        <v>18737.0</v>
      </c>
      <c r="H95" s="172">
        <v>44616.0</v>
      </c>
      <c r="I95" s="155" t="s">
        <v>112</v>
      </c>
      <c r="J95" s="155" t="s">
        <v>92</v>
      </c>
      <c r="K95" s="155" t="s">
        <v>93</v>
      </c>
      <c r="L95" s="155" t="s">
        <v>131</v>
      </c>
      <c r="M95" s="155"/>
      <c r="N95" s="155" t="s">
        <v>103</v>
      </c>
      <c r="O95" s="155" t="s">
        <v>8748</v>
      </c>
    </row>
    <row r="96">
      <c r="A96" s="155" t="s">
        <v>8852</v>
      </c>
      <c r="B96" s="304">
        <v>923.0</v>
      </c>
      <c r="C96" s="305">
        <v>0.6811594202898537</v>
      </c>
      <c r="D96" s="155">
        <v>18200.0</v>
      </c>
      <c r="E96" s="171">
        <v>0.4479166666666667</v>
      </c>
      <c r="F96" s="303" t="s">
        <v>1219</v>
      </c>
      <c r="G96" s="172">
        <v>20078.0</v>
      </c>
      <c r="H96" s="172">
        <v>44616.0</v>
      </c>
      <c r="I96" s="155" t="s">
        <v>108</v>
      </c>
      <c r="J96" s="155" t="s">
        <v>87</v>
      </c>
      <c r="K96" s="155" t="s">
        <v>88</v>
      </c>
      <c r="L96" s="155" t="s">
        <v>131</v>
      </c>
      <c r="M96" s="155"/>
      <c r="N96" s="155" t="s">
        <v>103</v>
      </c>
      <c r="O96" s="155" t="s">
        <v>8748</v>
      </c>
    </row>
    <row r="97">
      <c r="A97" s="155" t="s">
        <v>8853</v>
      </c>
      <c r="B97" s="304">
        <v>924.0</v>
      </c>
      <c r="C97" s="305">
        <v>0.6884057971014479</v>
      </c>
      <c r="D97" s="155">
        <v>14793.0</v>
      </c>
      <c r="E97" s="171">
        <v>0.4479166666666667</v>
      </c>
      <c r="F97" s="303" t="s">
        <v>1220</v>
      </c>
      <c r="G97" s="172">
        <v>22658.0</v>
      </c>
      <c r="H97" s="172">
        <v>44616.0</v>
      </c>
      <c r="I97" s="155" t="s">
        <v>112</v>
      </c>
      <c r="J97" s="155" t="s">
        <v>92</v>
      </c>
      <c r="K97" s="155" t="s">
        <v>93</v>
      </c>
      <c r="L97" s="155" t="s">
        <v>102</v>
      </c>
      <c r="M97" s="155"/>
      <c r="N97" s="155" t="s">
        <v>103</v>
      </c>
      <c r="O97" s="155" t="s">
        <v>8748</v>
      </c>
    </row>
    <row r="98">
      <c r="A98" s="155" t="s">
        <v>8854</v>
      </c>
      <c r="B98" s="304">
        <v>927.0</v>
      </c>
      <c r="C98" s="305">
        <v>0.6956521739130421</v>
      </c>
      <c r="D98" s="155">
        <v>11215.0</v>
      </c>
      <c r="E98" s="171">
        <v>0.4583333333333333</v>
      </c>
      <c r="F98" s="303" t="s">
        <v>1223</v>
      </c>
      <c r="G98" s="172">
        <v>24298.0</v>
      </c>
      <c r="H98" s="172">
        <v>44616.0</v>
      </c>
      <c r="I98" s="155" t="s">
        <v>112</v>
      </c>
      <c r="J98" s="155" t="s">
        <v>92</v>
      </c>
      <c r="K98" s="155" t="s">
        <v>101</v>
      </c>
      <c r="L98" s="155" t="s">
        <v>135</v>
      </c>
      <c r="M98" s="155"/>
      <c r="N98" s="155" t="s">
        <v>103</v>
      </c>
      <c r="O98" s="155" t="s">
        <v>8748</v>
      </c>
    </row>
    <row r="99">
      <c r="A99" s="155" t="s">
        <v>8855</v>
      </c>
      <c r="B99" s="304">
        <v>931.0</v>
      </c>
      <c r="C99" s="305">
        <v>0.7028985507246364</v>
      </c>
      <c r="D99" s="155">
        <v>9548.0</v>
      </c>
      <c r="E99" s="171">
        <v>0.5416666666666666</v>
      </c>
      <c r="F99" s="303" t="s">
        <v>1228</v>
      </c>
      <c r="G99" s="172">
        <v>20139.0</v>
      </c>
      <c r="H99" s="172">
        <v>44616.0</v>
      </c>
      <c r="I99" s="155" t="s">
        <v>112</v>
      </c>
      <c r="J99" s="155" t="s">
        <v>87</v>
      </c>
      <c r="K99" s="155" t="s">
        <v>93</v>
      </c>
      <c r="L99" s="155" t="s">
        <v>131</v>
      </c>
      <c r="M99" s="155"/>
      <c r="N99" s="155" t="s">
        <v>253</v>
      </c>
      <c r="O99" s="155" t="s">
        <v>8748</v>
      </c>
    </row>
    <row r="100">
      <c r="A100" s="155" t="s">
        <v>8856</v>
      </c>
      <c r="B100" s="304">
        <v>932.0</v>
      </c>
      <c r="C100" s="305">
        <v>0.7101449275362306</v>
      </c>
      <c r="D100" s="155">
        <v>18219.0</v>
      </c>
      <c r="E100" s="171">
        <v>0.5416666666666666</v>
      </c>
      <c r="F100" s="303" t="s">
        <v>1229</v>
      </c>
      <c r="G100" s="172">
        <v>18878.0</v>
      </c>
      <c r="H100" s="172">
        <v>44616.0</v>
      </c>
      <c r="I100" s="155" t="s">
        <v>108</v>
      </c>
      <c r="J100" s="155" t="s">
        <v>87</v>
      </c>
      <c r="K100" s="155" t="s">
        <v>88</v>
      </c>
      <c r="L100" s="155" t="s">
        <v>131</v>
      </c>
      <c r="M100" s="155"/>
      <c r="N100" s="155" t="s">
        <v>103</v>
      </c>
      <c r="O100" s="155" t="s">
        <v>8748</v>
      </c>
    </row>
    <row r="101">
      <c r="A101" s="155" t="s">
        <v>8857</v>
      </c>
      <c r="B101" s="304">
        <v>934.0</v>
      </c>
      <c r="C101" s="305">
        <v>0.7173913043478248</v>
      </c>
      <c r="D101" s="155">
        <v>14376.0</v>
      </c>
      <c r="E101" s="171">
        <v>0.5625</v>
      </c>
      <c r="F101" s="303" t="s">
        <v>1232</v>
      </c>
      <c r="G101" s="172">
        <v>19032.0</v>
      </c>
      <c r="H101" s="172">
        <v>44616.0</v>
      </c>
      <c r="I101" s="155" t="s">
        <v>100</v>
      </c>
      <c r="J101" s="155" t="s">
        <v>87</v>
      </c>
      <c r="K101" s="155" t="s">
        <v>88</v>
      </c>
      <c r="L101" s="155" t="s">
        <v>131</v>
      </c>
      <c r="M101" s="155"/>
      <c r="N101" s="155" t="s">
        <v>103</v>
      </c>
      <c r="O101" s="155" t="s">
        <v>8748</v>
      </c>
    </row>
    <row r="102">
      <c r="A102" s="155" t="s">
        <v>8858</v>
      </c>
      <c r="B102" s="304">
        <v>935.0</v>
      </c>
      <c r="C102" s="305">
        <v>0.7246376811594191</v>
      </c>
      <c r="D102" s="155">
        <v>18230.0</v>
      </c>
      <c r="E102" s="171">
        <v>0.5625</v>
      </c>
      <c r="F102" s="303" t="s">
        <v>1233</v>
      </c>
      <c r="G102" s="172">
        <v>17549.0</v>
      </c>
      <c r="H102" s="172">
        <v>44616.0</v>
      </c>
      <c r="I102" s="155" t="s">
        <v>108</v>
      </c>
      <c r="J102" s="155" t="s">
        <v>87</v>
      </c>
      <c r="K102" s="155" t="s">
        <v>88</v>
      </c>
      <c r="L102" s="155" t="s">
        <v>119</v>
      </c>
      <c r="M102" s="155"/>
      <c r="N102" s="155" t="s">
        <v>103</v>
      </c>
      <c r="O102" s="155" t="s">
        <v>8748</v>
      </c>
    </row>
    <row r="103">
      <c r="A103" s="155" t="s">
        <v>8859</v>
      </c>
      <c r="B103" s="304">
        <v>944.0</v>
      </c>
      <c r="C103" s="305">
        <v>0.7318840579710133</v>
      </c>
      <c r="D103" s="155">
        <v>13662.0</v>
      </c>
      <c r="E103" s="171">
        <v>0.6354166666666666</v>
      </c>
      <c r="F103" s="303" t="s">
        <v>1241</v>
      </c>
      <c r="G103" s="172">
        <v>21491.0</v>
      </c>
      <c r="H103" s="172">
        <v>44616.0</v>
      </c>
      <c r="I103" s="155" t="s">
        <v>100</v>
      </c>
      <c r="J103" s="155" t="s">
        <v>87</v>
      </c>
      <c r="K103" s="155" t="s">
        <v>88</v>
      </c>
      <c r="L103" s="155" t="s">
        <v>113</v>
      </c>
      <c r="M103" s="155"/>
      <c r="N103" s="155" t="s">
        <v>103</v>
      </c>
      <c r="O103" s="155" t="s">
        <v>8748</v>
      </c>
    </row>
    <row r="104">
      <c r="A104" s="155" t="s">
        <v>8860</v>
      </c>
      <c r="B104" s="304">
        <v>945.0</v>
      </c>
      <c r="C104" s="305">
        <v>0.7391304347826075</v>
      </c>
      <c r="D104" s="155">
        <v>13766.0</v>
      </c>
      <c r="E104" s="171">
        <v>0.6354166666666666</v>
      </c>
      <c r="F104" s="303" t="s">
        <v>1242</v>
      </c>
      <c r="G104" s="172">
        <v>27553.0</v>
      </c>
      <c r="H104" s="172">
        <v>44616.0</v>
      </c>
      <c r="I104" s="155" t="s">
        <v>100</v>
      </c>
      <c r="J104" s="155" t="s">
        <v>87</v>
      </c>
      <c r="K104" s="155" t="s">
        <v>88</v>
      </c>
      <c r="L104" s="155" t="s">
        <v>102</v>
      </c>
      <c r="M104" s="155"/>
      <c r="N104" s="155" t="s">
        <v>103</v>
      </c>
      <c r="O104" s="155" t="s">
        <v>8748</v>
      </c>
    </row>
    <row r="105">
      <c r="A105" s="155" t="s">
        <v>8861</v>
      </c>
      <c r="B105" s="304">
        <v>949.0</v>
      </c>
      <c r="C105" s="305">
        <v>0.7463768115942018</v>
      </c>
      <c r="D105" s="155">
        <v>9411.0</v>
      </c>
      <c r="E105" s="171">
        <v>0.3333333333333333</v>
      </c>
      <c r="F105" s="303" t="s">
        <v>1247</v>
      </c>
      <c r="G105" s="172">
        <v>21700.0</v>
      </c>
      <c r="H105" s="172">
        <v>44617.0</v>
      </c>
      <c r="I105" s="155" t="s">
        <v>100</v>
      </c>
      <c r="J105" s="155" t="s">
        <v>87</v>
      </c>
      <c r="K105" s="155" t="s">
        <v>97</v>
      </c>
      <c r="L105" s="155" t="s">
        <v>197</v>
      </c>
      <c r="M105" s="155"/>
      <c r="N105" s="155" t="s">
        <v>253</v>
      </c>
      <c r="O105" s="155" t="s">
        <v>8748</v>
      </c>
    </row>
    <row r="106">
      <c r="A106" s="155" t="s">
        <v>8862</v>
      </c>
      <c r="B106" s="304">
        <v>950.0</v>
      </c>
      <c r="C106" s="305">
        <v>0.753623188405796</v>
      </c>
      <c r="D106" s="155">
        <v>15738.0</v>
      </c>
      <c r="E106" s="171">
        <v>0.34375</v>
      </c>
      <c r="F106" s="303" t="s">
        <v>1248</v>
      </c>
      <c r="G106" s="172">
        <v>23184.0</v>
      </c>
      <c r="H106" s="172">
        <v>44617.0</v>
      </c>
      <c r="I106" s="155" t="s">
        <v>112</v>
      </c>
      <c r="J106" s="155" t="s">
        <v>92</v>
      </c>
      <c r="K106" s="155" t="s">
        <v>101</v>
      </c>
      <c r="L106" s="155" t="s">
        <v>192</v>
      </c>
      <c r="M106" s="155"/>
      <c r="N106" s="155" t="s">
        <v>103</v>
      </c>
      <c r="O106" s="155" t="s">
        <v>8748</v>
      </c>
    </row>
    <row r="107">
      <c r="A107" s="155" t="s">
        <v>8863</v>
      </c>
      <c r="B107" s="304">
        <v>952.0</v>
      </c>
      <c r="C107" s="305">
        <v>0.7608695652173902</v>
      </c>
      <c r="D107" s="155">
        <v>15643.0</v>
      </c>
      <c r="E107" s="171">
        <v>0.3645833333333333</v>
      </c>
      <c r="F107" s="303" t="s">
        <v>1249</v>
      </c>
      <c r="G107" s="172">
        <v>26218.0</v>
      </c>
      <c r="H107" s="172">
        <v>44617.0</v>
      </c>
      <c r="I107" s="155" t="s">
        <v>112</v>
      </c>
      <c r="J107" s="155" t="s">
        <v>92</v>
      </c>
      <c r="K107" s="155" t="s">
        <v>101</v>
      </c>
      <c r="L107" s="155" t="s">
        <v>131</v>
      </c>
      <c r="M107" s="155"/>
      <c r="N107" s="155" t="s">
        <v>103</v>
      </c>
      <c r="O107" s="155" t="s">
        <v>8748</v>
      </c>
    </row>
    <row r="108">
      <c r="A108" s="155" t="s">
        <v>8864</v>
      </c>
      <c r="B108" s="304">
        <v>953.0</v>
      </c>
      <c r="C108" s="305">
        <v>0.7681159420289845</v>
      </c>
      <c r="D108" s="155">
        <v>17137.0</v>
      </c>
      <c r="E108" s="171">
        <v>0.375</v>
      </c>
      <c r="F108" s="303" t="s">
        <v>1251</v>
      </c>
      <c r="G108" s="172">
        <v>22217.0</v>
      </c>
      <c r="H108" s="172">
        <v>44617.0</v>
      </c>
      <c r="I108" s="155" t="s">
        <v>100</v>
      </c>
      <c r="J108" s="155" t="s">
        <v>87</v>
      </c>
      <c r="K108" s="155" t="s">
        <v>88</v>
      </c>
      <c r="L108" s="155" t="s">
        <v>224</v>
      </c>
      <c r="M108" s="155"/>
      <c r="N108" s="155" t="s">
        <v>103</v>
      </c>
      <c r="O108" s="155" t="s">
        <v>8748</v>
      </c>
    </row>
    <row r="109">
      <c r="A109" s="155" t="s">
        <v>8865</v>
      </c>
      <c r="B109" s="304">
        <v>957.0</v>
      </c>
      <c r="C109" s="305">
        <v>0.7753623188405787</v>
      </c>
      <c r="D109" s="155">
        <v>15291.0</v>
      </c>
      <c r="E109" s="171">
        <v>0.4270833333333333</v>
      </c>
      <c r="F109" s="303" t="s">
        <v>1255</v>
      </c>
      <c r="G109" s="172">
        <v>16997.0</v>
      </c>
      <c r="H109" s="172">
        <v>44617.0</v>
      </c>
      <c r="I109" s="155" t="s">
        <v>112</v>
      </c>
      <c r="J109" s="155" t="s">
        <v>87</v>
      </c>
      <c r="K109" s="155" t="s">
        <v>88</v>
      </c>
      <c r="L109" s="155" t="s">
        <v>102</v>
      </c>
      <c r="M109" s="155"/>
      <c r="N109" s="155" t="s">
        <v>103</v>
      </c>
      <c r="O109" s="155" t="s">
        <v>8748</v>
      </c>
    </row>
    <row r="110">
      <c r="A110" s="155" t="s">
        <v>8866</v>
      </c>
      <c r="B110" s="304">
        <v>959.0</v>
      </c>
      <c r="C110" s="305">
        <v>0.782608695652173</v>
      </c>
      <c r="D110" s="155">
        <v>11862.0</v>
      </c>
      <c r="E110" s="171">
        <v>0.4479166666666667</v>
      </c>
      <c r="F110" s="303" t="s">
        <v>1256</v>
      </c>
      <c r="G110" s="172">
        <v>19416.0</v>
      </c>
      <c r="H110" s="172">
        <v>44617.0</v>
      </c>
      <c r="I110" s="155" t="s">
        <v>100</v>
      </c>
      <c r="J110" s="155" t="s">
        <v>87</v>
      </c>
      <c r="K110" s="155" t="s">
        <v>88</v>
      </c>
      <c r="L110" s="155" t="s">
        <v>131</v>
      </c>
      <c r="M110" s="155"/>
      <c r="N110" s="155" t="s">
        <v>103</v>
      </c>
      <c r="O110" s="155" t="s">
        <v>8748</v>
      </c>
    </row>
    <row r="111">
      <c r="A111" s="155" t="s">
        <v>8867</v>
      </c>
      <c r="B111" s="304">
        <v>960.0</v>
      </c>
      <c r="C111" s="305">
        <v>0.7898550724637672</v>
      </c>
      <c r="D111" s="155">
        <v>13854.0</v>
      </c>
      <c r="E111" s="171">
        <v>0.4479166666666667</v>
      </c>
      <c r="F111" s="303" t="s">
        <v>1257</v>
      </c>
      <c r="G111" s="172">
        <v>19452.0</v>
      </c>
      <c r="H111" s="172">
        <v>44617.0</v>
      </c>
      <c r="I111" s="155" t="s">
        <v>100</v>
      </c>
      <c r="J111" s="155" t="s">
        <v>87</v>
      </c>
      <c r="K111" s="155" t="s">
        <v>88</v>
      </c>
      <c r="L111" s="155" t="s">
        <v>102</v>
      </c>
      <c r="M111" s="155"/>
      <c r="N111" s="155" t="s">
        <v>103</v>
      </c>
      <c r="O111" s="155" t="s">
        <v>8748</v>
      </c>
    </row>
    <row r="112">
      <c r="A112" s="155" t="s">
        <v>8868</v>
      </c>
      <c r="B112" s="304">
        <v>962.0</v>
      </c>
      <c r="C112" s="305">
        <v>0.7971014492753614</v>
      </c>
      <c r="D112" s="155">
        <v>15827.0</v>
      </c>
      <c r="E112" s="171">
        <v>0.5416666666666666</v>
      </c>
      <c r="F112" s="303" t="s">
        <v>1259</v>
      </c>
      <c r="G112" s="172">
        <v>17462.0</v>
      </c>
      <c r="H112" s="172">
        <v>44617.0</v>
      </c>
      <c r="I112" s="155" t="s">
        <v>100</v>
      </c>
      <c r="J112" s="155" t="s">
        <v>87</v>
      </c>
      <c r="K112" s="155" t="s">
        <v>88</v>
      </c>
      <c r="L112" s="155" t="s">
        <v>135</v>
      </c>
      <c r="M112" s="155"/>
      <c r="N112" s="155" t="s">
        <v>103</v>
      </c>
      <c r="O112" s="155" t="s">
        <v>8748</v>
      </c>
    </row>
    <row r="113">
      <c r="A113" s="155" t="s">
        <v>8869</v>
      </c>
      <c r="B113" s="304">
        <v>964.0</v>
      </c>
      <c r="C113" s="305">
        <v>0.8043478260869557</v>
      </c>
      <c r="D113" s="155">
        <v>17242.0</v>
      </c>
      <c r="E113" s="171">
        <v>0.5625</v>
      </c>
      <c r="F113" s="303" t="s">
        <v>1262</v>
      </c>
      <c r="G113" s="172">
        <v>23320.0</v>
      </c>
      <c r="H113" s="172">
        <v>44617.0</v>
      </c>
      <c r="I113" s="155" t="s">
        <v>100</v>
      </c>
      <c r="J113" s="155" t="s">
        <v>92</v>
      </c>
      <c r="K113" s="155" t="s">
        <v>101</v>
      </c>
      <c r="L113" s="155" t="s">
        <v>106</v>
      </c>
      <c r="M113" s="155"/>
      <c r="N113" s="155" t="s">
        <v>103</v>
      </c>
      <c r="O113" s="155" t="s">
        <v>8748</v>
      </c>
    </row>
    <row r="114">
      <c r="A114" s="155" t="s">
        <v>8870</v>
      </c>
      <c r="B114" s="304">
        <v>965.0</v>
      </c>
      <c r="C114" s="305">
        <v>0.8115942028985499</v>
      </c>
      <c r="D114" s="155">
        <v>15540.0</v>
      </c>
      <c r="E114" s="171">
        <v>0.5625</v>
      </c>
      <c r="F114" s="303" t="s">
        <v>1263</v>
      </c>
      <c r="G114" s="172">
        <v>23559.0</v>
      </c>
      <c r="H114" s="172">
        <v>44617.0</v>
      </c>
      <c r="I114" s="155" t="s">
        <v>112</v>
      </c>
      <c r="J114" s="155" t="s">
        <v>87</v>
      </c>
      <c r="K114" s="155" t="s">
        <v>88</v>
      </c>
      <c r="L114" s="155" t="s">
        <v>135</v>
      </c>
      <c r="M114" s="155"/>
      <c r="N114" s="155" t="s">
        <v>103</v>
      </c>
      <c r="O114" s="155" t="s">
        <v>8748</v>
      </c>
    </row>
    <row r="115">
      <c r="A115" s="155" t="s">
        <v>8871</v>
      </c>
      <c r="B115" s="304">
        <v>967.0</v>
      </c>
      <c r="C115" s="305">
        <v>0.8188405797101441</v>
      </c>
      <c r="D115" s="155">
        <v>17944.0</v>
      </c>
      <c r="E115" s="171">
        <v>0.5833333333333334</v>
      </c>
      <c r="F115" s="303" t="s">
        <v>1265</v>
      </c>
      <c r="G115" s="172">
        <v>23947.0</v>
      </c>
      <c r="H115" s="172">
        <v>44617.0</v>
      </c>
      <c r="I115" s="155" t="s">
        <v>112</v>
      </c>
      <c r="J115" s="155" t="s">
        <v>87</v>
      </c>
      <c r="K115" s="155" t="s">
        <v>88</v>
      </c>
      <c r="L115" s="155" t="s">
        <v>131</v>
      </c>
      <c r="M115" s="155"/>
      <c r="N115" s="155" t="s">
        <v>103</v>
      </c>
      <c r="O115" s="155" t="s">
        <v>8748</v>
      </c>
    </row>
    <row r="116">
      <c r="A116" s="155" t="s">
        <v>8872</v>
      </c>
      <c r="B116" s="304">
        <v>968.0</v>
      </c>
      <c r="C116" s="305">
        <v>0.8260869565217384</v>
      </c>
      <c r="D116" s="155">
        <v>16172.0</v>
      </c>
      <c r="E116" s="171">
        <v>0.59375</v>
      </c>
      <c r="F116" s="303" t="s">
        <v>1266</v>
      </c>
      <c r="G116" s="172">
        <v>28162.0</v>
      </c>
      <c r="H116" s="172">
        <v>44617.0</v>
      </c>
      <c r="I116" s="155" t="s">
        <v>112</v>
      </c>
      <c r="J116" s="155" t="s">
        <v>92</v>
      </c>
      <c r="K116" s="155" t="s">
        <v>101</v>
      </c>
      <c r="L116" s="155" t="s">
        <v>197</v>
      </c>
      <c r="M116" s="155"/>
      <c r="N116" s="155" t="s">
        <v>103</v>
      </c>
      <c r="O116" s="155" t="s">
        <v>8748</v>
      </c>
    </row>
    <row r="117">
      <c r="A117" s="155" t="s">
        <v>8873</v>
      </c>
      <c r="B117" s="304">
        <v>969.0</v>
      </c>
      <c r="C117" s="305">
        <v>0.8333333333333326</v>
      </c>
      <c r="D117" s="155">
        <v>12579.0</v>
      </c>
      <c r="E117" s="171">
        <v>0.59375</v>
      </c>
      <c r="F117" s="303" t="s">
        <v>1267</v>
      </c>
      <c r="G117" s="172">
        <v>16235.0</v>
      </c>
      <c r="H117" s="172">
        <v>44617.0</v>
      </c>
      <c r="I117" s="155" t="s">
        <v>112</v>
      </c>
      <c r="J117" s="155" t="s">
        <v>87</v>
      </c>
      <c r="K117" s="155" t="s">
        <v>88</v>
      </c>
      <c r="L117" s="155" t="s">
        <v>102</v>
      </c>
      <c r="M117" s="155"/>
      <c r="N117" s="155" t="s">
        <v>103</v>
      </c>
      <c r="O117" s="155" t="s">
        <v>8748</v>
      </c>
    </row>
    <row r="118">
      <c r="A118" s="155" t="s">
        <v>8874</v>
      </c>
      <c r="B118" s="304">
        <v>972.0</v>
      </c>
      <c r="C118" s="305">
        <v>0.8405797101449268</v>
      </c>
      <c r="D118" s="155">
        <v>17349.0</v>
      </c>
      <c r="E118" s="171">
        <v>0.625</v>
      </c>
      <c r="F118" s="303" t="s">
        <v>1270</v>
      </c>
      <c r="G118" s="172">
        <v>16193.0</v>
      </c>
      <c r="H118" s="172">
        <v>44617.0</v>
      </c>
      <c r="I118" s="155" t="s">
        <v>100</v>
      </c>
      <c r="J118" s="155" t="s">
        <v>87</v>
      </c>
      <c r="K118" s="155" t="s">
        <v>88</v>
      </c>
      <c r="L118" s="155" t="s">
        <v>131</v>
      </c>
      <c r="M118" s="155"/>
      <c r="N118" s="155" t="s">
        <v>103</v>
      </c>
      <c r="O118" s="155" t="s">
        <v>8748</v>
      </c>
    </row>
    <row r="119">
      <c r="A119" s="155" t="s">
        <v>8875</v>
      </c>
      <c r="B119" s="304">
        <v>973.0</v>
      </c>
      <c r="C119" s="305">
        <v>0.8478260869565211</v>
      </c>
      <c r="D119" s="155">
        <v>16678.0</v>
      </c>
      <c r="E119" s="171">
        <v>0.6354166666666666</v>
      </c>
      <c r="F119" s="303" t="s">
        <v>1271</v>
      </c>
      <c r="G119" s="172">
        <v>27277.0</v>
      </c>
      <c r="H119" s="172">
        <v>44617.0</v>
      </c>
      <c r="I119" s="155" t="s">
        <v>100</v>
      </c>
      <c r="J119" s="155" t="s">
        <v>92</v>
      </c>
      <c r="K119" s="155" t="s">
        <v>101</v>
      </c>
      <c r="L119" s="155" t="s">
        <v>106</v>
      </c>
      <c r="M119" s="155"/>
      <c r="N119" s="155" t="s">
        <v>103</v>
      </c>
      <c r="O119" s="155" t="s">
        <v>8748</v>
      </c>
    </row>
    <row r="120">
      <c r="A120" s="155" t="s">
        <v>8876</v>
      </c>
      <c r="B120" s="304">
        <v>974.0</v>
      </c>
      <c r="C120" s="305">
        <v>0.8550724637681153</v>
      </c>
      <c r="D120" s="155">
        <v>11646.0</v>
      </c>
      <c r="E120" s="171">
        <v>0.6458333333333334</v>
      </c>
      <c r="F120" s="303" t="s">
        <v>1272</v>
      </c>
      <c r="G120" s="172">
        <v>28354.0</v>
      </c>
      <c r="H120" s="172">
        <v>44617.0</v>
      </c>
      <c r="I120" s="155" t="s">
        <v>100</v>
      </c>
      <c r="J120" s="155" t="s">
        <v>92</v>
      </c>
      <c r="K120" s="155" t="s">
        <v>101</v>
      </c>
      <c r="L120" s="155" t="s">
        <v>131</v>
      </c>
      <c r="M120" s="155"/>
      <c r="N120" s="155" t="s">
        <v>103</v>
      </c>
      <c r="O120" s="155" t="s">
        <v>8748</v>
      </c>
    </row>
    <row r="121">
      <c r="A121" s="155" t="s">
        <v>8877</v>
      </c>
      <c r="B121" s="304">
        <v>976.0</v>
      </c>
      <c r="C121" s="305">
        <v>0.8623188405797095</v>
      </c>
      <c r="D121" s="155">
        <v>9359.0</v>
      </c>
      <c r="E121" s="171">
        <v>0.34375</v>
      </c>
      <c r="F121" s="303" t="s">
        <v>1273</v>
      </c>
      <c r="G121" s="172">
        <v>20605.0</v>
      </c>
      <c r="H121" s="172">
        <v>44620.0</v>
      </c>
      <c r="I121" s="155" t="s">
        <v>112</v>
      </c>
      <c r="J121" s="155" t="s">
        <v>92</v>
      </c>
      <c r="K121" s="155" t="s">
        <v>93</v>
      </c>
      <c r="L121" s="155" t="s">
        <v>102</v>
      </c>
      <c r="M121" s="155"/>
      <c r="N121" s="155" t="s">
        <v>103</v>
      </c>
      <c r="O121" s="155" t="s">
        <v>8748</v>
      </c>
    </row>
    <row r="122">
      <c r="A122" s="155" t="s">
        <v>8878</v>
      </c>
      <c r="B122" s="304">
        <v>979.0</v>
      </c>
      <c r="C122" s="305">
        <v>0.8695652173913038</v>
      </c>
      <c r="D122" s="155">
        <v>18194.0</v>
      </c>
      <c r="E122" s="171">
        <v>0.3645833333333333</v>
      </c>
      <c r="F122" s="303" t="s">
        <v>1276</v>
      </c>
      <c r="G122" s="172">
        <v>20128.0</v>
      </c>
      <c r="H122" s="172">
        <v>44620.0</v>
      </c>
      <c r="I122" s="155" t="s">
        <v>108</v>
      </c>
      <c r="J122" s="155" t="s">
        <v>87</v>
      </c>
      <c r="K122" s="155" t="s">
        <v>97</v>
      </c>
      <c r="L122" s="155" t="s">
        <v>224</v>
      </c>
      <c r="M122" s="155"/>
      <c r="N122" s="155" t="s">
        <v>103</v>
      </c>
      <c r="O122" s="155" t="s">
        <v>8748</v>
      </c>
    </row>
    <row r="123">
      <c r="A123" s="155" t="s">
        <v>8879</v>
      </c>
      <c r="B123" s="304">
        <v>982.0</v>
      </c>
      <c r="C123" s="305">
        <v>0.876811594202898</v>
      </c>
      <c r="D123" s="155">
        <v>16731.0</v>
      </c>
      <c r="E123" s="171">
        <v>0.3854166666666667</v>
      </c>
      <c r="F123" s="303" t="s">
        <v>1279</v>
      </c>
      <c r="G123" s="172">
        <v>19431.0</v>
      </c>
      <c r="H123" s="172">
        <v>44620.0</v>
      </c>
      <c r="I123" s="155" t="s">
        <v>112</v>
      </c>
      <c r="J123" s="155" t="s">
        <v>87</v>
      </c>
      <c r="K123" s="155" t="s">
        <v>88</v>
      </c>
      <c r="L123" s="155" t="s">
        <v>192</v>
      </c>
      <c r="M123" s="155"/>
      <c r="N123" s="155" t="s">
        <v>103</v>
      </c>
      <c r="O123" s="155" t="s">
        <v>8748</v>
      </c>
    </row>
    <row r="124">
      <c r="A124" s="155" t="s">
        <v>8880</v>
      </c>
      <c r="B124" s="304">
        <v>984.0</v>
      </c>
      <c r="C124" s="305">
        <v>0.8840579710144922</v>
      </c>
      <c r="D124" s="155">
        <v>18209.0</v>
      </c>
      <c r="E124" s="171">
        <v>0.3958333333333333</v>
      </c>
      <c r="F124" s="303" t="s">
        <v>1281</v>
      </c>
      <c r="G124" s="172">
        <v>12394.0</v>
      </c>
      <c r="H124" s="172">
        <v>44620.0</v>
      </c>
      <c r="I124" s="155" t="s">
        <v>108</v>
      </c>
      <c r="J124" s="155" t="s">
        <v>87</v>
      </c>
      <c r="K124" s="155" t="s">
        <v>97</v>
      </c>
      <c r="L124" s="155" t="s">
        <v>197</v>
      </c>
      <c r="M124" s="155"/>
      <c r="N124" s="155" t="s">
        <v>103</v>
      </c>
      <c r="O124" s="155" t="s">
        <v>8748</v>
      </c>
    </row>
    <row r="125">
      <c r="A125" s="155" t="s">
        <v>8881</v>
      </c>
      <c r="B125" s="304">
        <v>985.0</v>
      </c>
      <c r="C125" s="305">
        <v>0.8913043478260865</v>
      </c>
      <c r="D125" s="155">
        <v>17550.0</v>
      </c>
      <c r="E125" s="171">
        <v>0.3958333333333333</v>
      </c>
      <c r="F125" s="303" t="s">
        <v>1282</v>
      </c>
      <c r="G125" s="172">
        <v>21743.0</v>
      </c>
      <c r="H125" s="172">
        <v>44620.0</v>
      </c>
      <c r="I125" s="155" t="s">
        <v>112</v>
      </c>
      <c r="J125" s="155" t="s">
        <v>92</v>
      </c>
      <c r="K125" s="155" t="s">
        <v>93</v>
      </c>
      <c r="L125" s="155" t="s">
        <v>106</v>
      </c>
      <c r="M125" s="155"/>
      <c r="N125" s="155" t="s">
        <v>103</v>
      </c>
      <c r="O125" s="155" t="s">
        <v>8748</v>
      </c>
    </row>
    <row r="126">
      <c r="A126" s="155" t="s">
        <v>8882</v>
      </c>
      <c r="B126" s="304">
        <v>986.0</v>
      </c>
      <c r="C126" s="305">
        <v>0.8985507246376807</v>
      </c>
      <c r="D126" s="155">
        <v>15548.0</v>
      </c>
      <c r="E126" s="171">
        <v>0.3958333333333333</v>
      </c>
      <c r="F126" s="303" t="s">
        <v>1283</v>
      </c>
      <c r="G126" s="172">
        <v>25310.0</v>
      </c>
      <c r="H126" s="172">
        <v>44620.0</v>
      </c>
      <c r="I126" s="155" t="s">
        <v>100</v>
      </c>
      <c r="J126" s="155" t="s">
        <v>87</v>
      </c>
      <c r="K126" s="155" t="s">
        <v>88</v>
      </c>
      <c r="L126" s="155" t="s">
        <v>131</v>
      </c>
      <c r="M126" s="155"/>
      <c r="N126" s="155" t="s">
        <v>103</v>
      </c>
      <c r="O126" s="155" t="s">
        <v>8748</v>
      </c>
    </row>
    <row r="127">
      <c r="A127" s="155" t="s">
        <v>8883</v>
      </c>
      <c r="B127" s="304">
        <v>988.0</v>
      </c>
      <c r="C127" s="305">
        <v>0.9057971014492749</v>
      </c>
      <c r="D127" s="155">
        <v>9209.0</v>
      </c>
      <c r="E127" s="171">
        <v>0.40625</v>
      </c>
      <c r="F127" s="303" t="s">
        <v>1285</v>
      </c>
      <c r="G127" s="172">
        <v>20421.0</v>
      </c>
      <c r="H127" s="172">
        <v>44620.0</v>
      </c>
      <c r="I127" s="155" t="s">
        <v>100</v>
      </c>
      <c r="J127" s="155" t="s">
        <v>87</v>
      </c>
      <c r="K127" s="155" t="s">
        <v>88</v>
      </c>
      <c r="L127" s="155" t="s">
        <v>102</v>
      </c>
      <c r="M127" s="155"/>
      <c r="N127" s="155" t="s">
        <v>103</v>
      </c>
      <c r="O127" s="155" t="s">
        <v>8748</v>
      </c>
    </row>
    <row r="128">
      <c r="A128" s="155" t="s">
        <v>8884</v>
      </c>
      <c r="B128" s="304">
        <v>989.0</v>
      </c>
      <c r="C128" s="305">
        <v>0.9130434782608692</v>
      </c>
      <c r="D128" s="155">
        <v>9856.0</v>
      </c>
      <c r="E128" s="171">
        <v>0.40625</v>
      </c>
      <c r="F128" s="303" t="s">
        <v>1286</v>
      </c>
      <c r="G128" s="172">
        <v>13655.0</v>
      </c>
      <c r="H128" s="172">
        <v>44620.0</v>
      </c>
      <c r="I128" s="155" t="s">
        <v>100</v>
      </c>
      <c r="J128" s="155" t="s">
        <v>87</v>
      </c>
      <c r="K128" s="155" t="s">
        <v>88</v>
      </c>
      <c r="L128" s="155" t="s">
        <v>102</v>
      </c>
      <c r="M128" s="155"/>
      <c r="N128" s="155" t="s">
        <v>103</v>
      </c>
      <c r="O128" s="155" t="s">
        <v>8748</v>
      </c>
    </row>
    <row r="129">
      <c r="A129" s="155" t="s">
        <v>8885</v>
      </c>
      <c r="B129" s="304">
        <v>992.0</v>
      </c>
      <c r="C129" s="305">
        <v>0.9202898550724634</v>
      </c>
      <c r="D129" s="155">
        <v>9645.0</v>
      </c>
      <c r="E129" s="171">
        <v>0.4166666666666667</v>
      </c>
      <c r="F129" s="303" t="s">
        <v>1288</v>
      </c>
      <c r="G129" s="172">
        <v>17705.0</v>
      </c>
      <c r="H129" s="172">
        <v>44620.0</v>
      </c>
      <c r="I129" s="155" t="s">
        <v>112</v>
      </c>
      <c r="J129" s="155" t="s">
        <v>92</v>
      </c>
      <c r="K129" s="155" t="s">
        <v>93</v>
      </c>
      <c r="L129" s="155" t="s">
        <v>102</v>
      </c>
      <c r="M129" s="155"/>
      <c r="N129" s="155" t="s">
        <v>103</v>
      </c>
      <c r="O129" s="155" t="s">
        <v>8748</v>
      </c>
    </row>
    <row r="130">
      <c r="A130" s="155" t="s">
        <v>8886</v>
      </c>
      <c r="B130" s="304">
        <v>998.0</v>
      </c>
      <c r="C130" s="305">
        <v>0.9275362318840576</v>
      </c>
      <c r="D130" s="155">
        <v>9961.0</v>
      </c>
      <c r="E130" s="171">
        <v>0.4583333333333333</v>
      </c>
      <c r="F130" s="303" t="s">
        <v>1294</v>
      </c>
      <c r="G130" s="172">
        <v>17793.0</v>
      </c>
      <c r="H130" s="172">
        <v>44620.0</v>
      </c>
      <c r="I130" s="155" t="s">
        <v>129</v>
      </c>
      <c r="J130" s="155" t="s">
        <v>87</v>
      </c>
      <c r="K130" s="155" t="s">
        <v>97</v>
      </c>
      <c r="L130" s="155" t="s">
        <v>102</v>
      </c>
      <c r="M130" s="155"/>
      <c r="N130" s="155" t="s">
        <v>103</v>
      </c>
      <c r="O130" s="155" t="s">
        <v>8748</v>
      </c>
    </row>
    <row r="131">
      <c r="A131" s="155" t="s">
        <v>8887</v>
      </c>
      <c r="B131" s="304">
        <v>999.0</v>
      </c>
      <c r="C131" s="305">
        <v>0.9347826086956519</v>
      </c>
      <c r="D131" s="155">
        <v>18190.0</v>
      </c>
      <c r="E131" s="171">
        <v>0.46875</v>
      </c>
      <c r="F131" s="303" t="s">
        <v>1296</v>
      </c>
      <c r="G131" s="172">
        <v>24588.0</v>
      </c>
      <c r="H131" s="172">
        <v>44620.0</v>
      </c>
      <c r="I131" s="155" t="s">
        <v>108</v>
      </c>
      <c r="J131" s="155" t="s">
        <v>87</v>
      </c>
      <c r="K131" s="155" t="s">
        <v>97</v>
      </c>
      <c r="L131" s="155" t="s">
        <v>1297</v>
      </c>
      <c r="M131" s="155"/>
      <c r="N131" s="155" t="s">
        <v>103</v>
      </c>
      <c r="O131" s="155" t="s">
        <v>8748</v>
      </c>
    </row>
    <row r="132">
      <c r="A132" s="155" t="s">
        <v>8888</v>
      </c>
      <c r="B132" s="304">
        <v>1000.0</v>
      </c>
      <c r="C132" s="305">
        <v>0.9420289855072461</v>
      </c>
      <c r="D132" s="155">
        <v>16097.0</v>
      </c>
      <c r="E132" s="171">
        <v>0.46875</v>
      </c>
      <c r="F132" s="303" t="s">
        <v>1298</v>
      </c>
      <c r="G132" s="172">
        <v>19149.0</v>
      </c>
      <c r="H132" s="172">
        <v>44620.0</v>
      </c>
      <c r="I132" s="155" t="s">
        <v>100</v>
      </c>
      <c r="J132" s="155" t="s">
        <v>92</v>
      </c>
      <c r="K132" s="155" t="s">
        <v>93</v>
      </c>
      <c r="L132" s="155" t="s">
        <v>131</v>
      </c>
      <c r="M132" s="155"/>
      <c r="N132" s="155" t="s">
        <v>103</v>
      </c>
      <c r="O132" s="155" t="s">
        <v>8748</v>
      </c>
    </row>
    <row r="133">
      <c r="A133" s="155" t="s">
        <v>8889</v>
      </c>
      <c r="B133" s="304">
        <v>1001.0</v>
      </c>
      <c r="C133" s="305">
        <v>0.9492753623188404</v>
      </c>
      <c r="D133" s="155">
        <v>16786.0</v>
      </c>
      <c r="E133" s="171">
        <v>0.4791666666666667</v>
      </c>
      <c r="F133" s="303" t="s">
        <v>1299</v>
      </c>
      <c r="G133" s="172">
        <v>19366.0</v>
      </c>
      <c r="H133" s="172">
        <v>44620.0</v>
      </c>
      <c r="I133" s="155" t="s">
        <v>112</v>
      </c>
      <c r="J133" s="155" t="s">
        <v>87</v>
      </c>
      <c r="K133" s="155" t="s">
        <v>88</v>
      </c>
      <c r="L133" s="155" t="s">
        <v>113</v>
      </c>
      <c r="M133" s="155"/>
      <c r="N133" s="155" t="s">
        <v>103</v>
      </c>
      <c r="O133" s="155" t="s">
        <v>8748</v>
      </c>
    </row>
    <row r="134">
      <c r="A134" s="155" t="s">
        <v>8890</v>
      </c>
      <c r="B134" s="304">
        <v>1004.0</v>
      </c>
      <c r="C134" s="305">
        <v>0.9565217391304346</v>
      </c>
      <c r="D134" s="155">
        <v>15987.0</v>
      </c>
      <c r="E134" s="171">
        <v>0.5625</v>
      </c>
      <c r="F134" s="303" t="s">
        <v>1301</v>
      </c>
      <c r="G134" s="172">
        <v>17734.0</v>
      </c>
      <c r="H134" s="172">
        <v>44620.0</v>
      </c>
      <c r="I134" s="155" t="s">
        <v>112</v>
      </c>
      <c r="J134" s="155" t="s">
        <v>92</v>
      </c>
      <c r="K134" s="155" t="s">
        <v>101</v>
      </c>
      <c r="L134" s="155" t="s">
        <v>224</v>
      </c>
      <c r="M134" s="155"/>
      <c r="N134" s="155" t="s">
        <v>103</v>
      </c>
      <c r="O134" s="155" t="s">
        <v>8748</v>
      </c>
    </row>
    <row r="135">
      <c r="A135" s="155" t="s">
        <v>8891</v>
      </c>
      <c r="B135" s="304">
        <v>1005.0</v>
      </c>
      <c r="C135" s="305">
        <v>0.9637681159420288</v>
      </c>
      <c r="D135" s="155">
        <v>11146.0</v>
      </c>
      <c r="E135" s="171">
        <v>0.5625</v>
      </c>
      <c r="F135" s="303" t="s">
        <v>1302</v>
      </c>
      <c r="G135" s="172">
        <v>22785.0</v>
      </c>
      <c r="H135" s="172">
        <v>44620.0</v>
      </c>
      <c r="I135" s="155" t="s">
        <v>100</v>
      </c>
      <c r="J135" s="155" t="s">
        <v>92</v>
      </c>
      <c r="K135" s="155" t="s">
        <v>93</v>
      </c>
      <c r="L135" s="155" t="s">
        <v>106</v>
      </c>
      <c r="M135" s="155"/>
      <c r="N135" s="155" t="s">
        <v>103</v>
      </c>
      <c r="O135" s="155" t="s">
        <v>8748</v>
      </c>
    </row>
    <row r="136">
      <c r="A136" s="155" t="s">
        <v>8892</v>
      </c>
      <c r="B136" s="304">
        <v>1006.0</v>
      </c>
      <c r="C136" s="305">
        <v>0.9710144927536231</v>
      </c>
      <c r="D136" s="155">
        <v>15265.0</v>
      </c>
      <c r="E136" s="171">
        <v>0.5625</v>
      </c>
      <c r="F136" s="303" t="s">
        <v>1303</v>
      </c>
      <c r="G136" s="172">
        <v>26902.0</v>
      </c>
      <c r="H136" s="172">
        <v>44620.0</v>
      </c>
      <c r="I136" s="155" t="s">
        <v>112</v>
      </c>
      <c r="J136" s="155" t="s">
        <v>92</v>
      </c>
      <c r="K136" s="155" t="s">
        <v>93</v>
      </c>
      <c r="L136" s="155" t="s">
        <v>102</v>
      </c>
      <c r="M136" s="155"/>
      <c r="N136" s="155" t="s">
        <v>103</v>
      </c>
      <c r="O136" s="155" t="s">
        <v>8748</v>
      </c>
    </row>
    <row r="137">
      <c r="A137" s="155" t="s">
        <v>8893</v>
      </c>
      <c r="B137" s="304">
        <v>1009.0</v>
      </c>
      <c r="C137" s="305">
        <v>0.9782608695652173</v>
      </c>
      <c r="D137" s="155">
        <v>15098.0</v>
      </c>
      <c r="E137" s="171">
        <v>0.6041666666666666</v>
      </c>
      <c r="F137" s="303" t="s">
        <v>1307</v>
      </c>
      <c r="G137" s="172">
        <v>26742.0</v>
      </c>
      <c r="H137" s="172">
        <v>44620.0</v>
      </c>
      <c r="I137" s="155" t="s">
        <v>100</v>
      </c>
      <c r="J137" s="155" t="s">
        <v>87</v>
      </c>
      <c r="K137" s="155" t="s">
        <v>88</v>
      </c>
      <c r="L137" s="155" t="s">
        <v>113</v>
      </c>
      <c r="M137" s="155"/>
      <c r="N137" s="155" t="s">
        <v>103</v>
      </c>
      <c r="O137" s="155" t="s">
        <v>8748</v>
      </c>
    </row>
    <row r="138">
      <c r="A138" s="155" t="s">
        <v>8894</v>
      </c>
      <c r="B138" s="304">
        <v>1013.0</v>
      </c>
      <c r="C138" s="305">
        <v>0.9855072463768115</v>
      </c>
      <c r="D138" s="155">
        <v>14403.0</v>
      </c>
      <c r="E138" s="171">
        <v>0.6458333333333334</v>
      </c>
      <c r="F138" s="303" t="s">
        <v>1310</v>
      </c>
      <c r="G138" s="172">
        <v>22013.0</v>
      </c>
      <c r="H138" s="172">
        <v>44620.0</v>
      </c>
      <c r="I138" s="155" t="s">
        <v>100</v>
      </c>
      <c r="J138" s="155" t="s">
        <v>92</v>
      </c>
      <c r="K138" s="155" t="s">
        <v>93</v>
      </c>
      <c r="L138" s="155" t="s">
        <v>113</v>
      </c>
      <c r="M138" s="155"/>
      <c r="N138" s="155" t="s">
        <v>103</v>
      </c>
      <c r="O138" s="155" t="s">
        <v>8748</v>
      </c>
    </row>
    <row r="139">
      <c r="A139" s="155" t="s">
        <v>8895</v>
      </c>
      <c r="B139" s="304">
        <v>1014.0</v>
      </c>
      <c r="C139" s="305">
        <v>0.9927536231884058</v>
      </c>
      <c r="D139" s="155">
        <v>11113.0</v>
      </c>
      <c r="E139" s="171">
        <v>0.6458333333333334</v>
      </c>
      <c r="F139" s="303" t="s">
        <v>1311</v>
      </c>
      <c r="G139" s="172">
        <v>19005.0</v>
      </c>
      <c r="H139" s="172">
        <v>44620.0</v>
      </c>
      <c r="I139" s="155" t="s">
        <v>112</v>
      </c>
      <c r="J139" s="155" t="s">
        <v>92</v>
      </c>
      <c r="K139" s="155" t="s">
        <v>101</v>
      </c>
      <c r="L139" s="155" t="s">
        <v>131</v>
      </c>
      <c r="M139" s="155"/>
      <c r="N139" s="155" t="s">
        <v>103</v>
      </c>
      <c r="O139" s="155" t="s">
        <v>8748</v>
      </c>
    </row>
    <row r="140">
      <c r="A140" s="155" t="s">
        <v>8896</v>
      </c>
      <c r="B140" s="304">
        <v>2.0</v>
      </c>
      <c r="C140" s="287">
        <v>1.0</v>
      </c>
      <c r="D140" s="155">
        <v>13721.0</v>
      </c>
      <c r="E140" s="171">
        <v>0.34375</v>
      </c>
      <c r="F140" s="303" t="s">
        <v>91</v>
      </c>
      <c r="G140" s="172">
        <v>24069.0</v>
      </c>
      <c r="H140" s="172">
        <v>44593.0</v>
      </c>
      <c r="I140" s="155" t="s">
        <v>86</v>
      </c>
      <c r="J140" s="155" t="s">
        <v>92</v>
      </c>
      <c r="K140" s="155" t="s">
        <v>93</v>
      </c>
      <c r="L140" s="155" t="s">
        <v>94</v>
      </c>
      <c r="M140" s="155"/>
      <c r="N140" s="155" t="s">
        <v>90</v>
      </c>
      <c r="O140" s="155"/>
    </row>
    <row r="141">
      <c r="A141" s="155" t="s">
        <v>8897</v>
      </c>
      <c r="B141" s="304">
        <v>5.0</v>
      </c>
      <c r="C141" s="287">
        <v>2.0</v>
      </c>
      <c r="D141" s="155">
        <v>9279.0</v>
      </c>
      <c r="E141" s="171">
        <v>0.3541666666666667</v>
      </c>
      <c r="F141" s="303" t="s">
        <v>99</v>
      </c>
      <c r="G141" s="172">
        <v>25997.0</v>
      </c>
      <c r="H141" s="172">
        <v>44593.0</v>
      </c>
      <c r="I141" s="155" t="s">
        <v>100</v>
      </c>
      <c r="J141" s="155" t="s">
        <v>92</v>
      </c>
      <c r="K141" s="155" t="s">
        <v>101</v>
      </c>
      <c r="L141" s="155" t="s">
        <v>102</v>
      </c>
      <c r="M141" s="155"/>
      <c r="N141" s="155" t="s">
        <v>103</v>
      </c>
      <c r="O141" s="155" t="s">
        <v>8748</v>
      </c>
    </row>
    <row r="142">
      <c r="A142" s="155" t="s">
        <v>8898</v>
      </c>
      <c r="B142" s="304">
        <v>4.0</v>
      </c>
      <c r="C142" s="287">
        <v>3.0</v>
      </c>
      <c r="D142" s="155">
        <v>13611.0</v>
      </c>
      <c r="E142" s="171">
        <v>0.3541666666666667</v>
      </c>
      <c r="F142" s="303" t="s">
        <v>104</v>
      </c>
      <c r="G142" s="172">
        <v>17151.0</v>
      </c>
      <c r="H142" s="172">
        <v>44593.0</v>
      </c>
      <c r="I142" s="155" t="s">
        <v>100</v>
      </c>
      <c r="J142" s="155" t="s">
        <v>92</v>
      </c>
      <c r="K142" s="155" t="s">
        <v>93</v>
      </c>
      <c r="L142" s="155" t="s">
        <v>102</v>
      </c>
      <c r="M142" s="155"/>
      <c r="N142" s="155" t="s">
        <v>103</v>
      </c>
      <c r="O142" s="155" t="s">
        <v>8748</v>
      </c>
    </row>
    <row r="143">
      <c r="A143" s="155" t="s">
        <v>8899</v>
      </c>
      <c r="B143" s="304">
        <v>12.0</v>
      </c>
      <c r="C143" s="287">
        <v>4.0</v>
      </c>
      <c r="D143" s="155">
        <v>9601.0</v>
      </c>
      <c r="E143" s="171">
        <v>0.3958333333333333</v>
      </c>
      <c r="F143" s="303" t="s">
        <v>116</v>
      </c>
      <c r="G143" s="172">
        <v>26335.0</v>
      </c>
      <c r="H143" s="172">
        <v>44593.0</v>
      </c>
      <c r="I143" s="155" t="s">
        <v>86</v>
      </c>
      <c r="J143" s="155" t="s">
        <v>92</v>
      </c>
      <c r="K143" s="155" t="s">
        <v>93</v>
      </c>
      <c r="L143" s="155" t="s">
        <v>117</v>
      </c>
      <c r="M143" s="155"/>
      <c r="N143" s="155" t="s">
        <v>90</v>
      </c>
      <c r="O143" s="155"/>
    </row>
    <row r="144">
      <c r="A144" s="155" t="s">
        <v>8900</v>
      </c>
      <c r="B144" s="304">
        <v>9.0</v>
      </c>
      <c r="C144" s="287">
        <v>5.0</v>
      </c>
      <c r="D144" s="155">
        <v>15782.0</v>
      </c>
      <c r="E144" s="171">
        <v>0.375</v>
      </c>
      <c r="F144" s="303" t="s">
        <v>110</v>
      </c>
      <c r="G144" s="172">
        <v>26777.0</v>
      </c>
      <c r="H144" s="172">
        <v>44593.0</v>
      </c>
      <c r="I144" s="155" t="s">
        <v>100</v>
      </c>
      <c r="J144" s="155" t="s">
        <v>92</v>
      </c>
      <c r="K144" s="155" t="s">
        <v>101</v>
      </c>
      <c r="L144" s="155" t="s">
        <v>102</v>
      </c>
      <c r="M144" s="155"/>
      <c r="N144" s="155" t="s">
        <v>103</v>
      </c>
      <c r="O144" s="155" t="s">
        <v>8748</v>
      </c>
    </row>
    <row r="145">
      <c r="A145" s="155" t="s">
        <v>8901</v>
      </c>
      <c r="B145" s="304">
        <v>6.0</v>
      </c>
      <c r="C145" s="287">
        <v>6.0</v>
      </c>
      <c r="D145" s="155">
        <v>16063.0</v>
      </c>
      <c r="E145" s="171">
        <v>0.3541666666666667</v>
      </c>
      <c r="F145" s="303" t="s">
        <v>105</v>
      </c>
      <c r="G145" s="172">
        <v>24748.0</v>
      </c>
      <c r="H145" s="172">
        <v>44593.0</v>
      </c>
      <c r="I145" s="155" t="s">
        <v>100</v>
      </c>
      <c r="J145" s="155" t="s">
        <v>92</v>
      </c>
      <c r="K145" s="155" t="s">
        <v>101</v>
      </c>
      <c r="L145" s="155" t="s">
        <v>106</v>
      </c>
      <c r="M145" s="155"/>
      <c r="N145" s="155" t="s">
        <v>103</v>
      </c>
      <c r="O145" s="155" t="s">
        <v>8748</v>
      </c>
    </row>
    <row r="146">
      <c r="A146" s="155" t="s">
        <v>8902</v>
      </c>
      <c r="B146" s="304">
        <v>11.0</v>
      </c>
      <c r="C146" s="287">
        <v>7.0</v>
      </c>
      <c r="D146" s="155">
        <v>14421.0</v>
      </c>
      <c r="E146" s="171">
        <v>0.3854166666666667</v>
      </c>
      <c r="F146" s="303" t="s">
        <v>114</v>
      </c>
      <c r="G146" s="172">
        <v>26326.0</v>
      </c>
      <c r="H146" s="172">
        <v>44593.0</v>
      </c>
      <c r="I146" s="155" t="s">
        <v>86</v>
      </c>
      <c r="J146" s="155" t="s">
        <v>92</v>
      </c>
      <c r="K146" s="155" t="s">
        <v>93</v>
      </c>
      <c r="L146" s="155" t="s">
        <v>115</v>
      </c>
      <c r="M146" s="155"/>
      <c r="N146" s="155" t="s">
        <v>90</v>
      </c>
      <c r="O146" s="155"/>
    </row>
    <row r="147">
      <c r="A147" s="155" t="s">
        <v>8903</v>
      </c>
      <c r="B147" s="304">
        <v>1.0</v>
      </c>
      <c r="C147" s="287">
        <v>8.0</v>
      </c>
      <c r="D147" s="155">
        <v>16318.0</v>
      </c>
      <c r="E147" s="171">
        <v>0.3333333333333333</v>
      </c>
      <c r="F147" s="303" t="s">
        <v>85</v>
      </c>
      <c r="G147" s="172">
        <v>18967.0</v>
      </c>
      <c r="H147" s="172">
        <v>44593.0</v>
      </c>
      <c r="I147" s="155" t="s">
        <v>86</v>
      </c>
      <c r="J147" s="155" t="s">
        <v>87</v>
      </c>
      <c r="K147" s="155" t="s">
        <v>88</v>
      </c>
      <c r="L147" s="155" t="s">
        <v>89</v>
      </c>
      <c r="M147" s="155"/>
      <c r="N147" s="155" t="s">
        <v>90</v>
      </c>
      <c r="O147" s="155"/>
    </row>
    <row r="148">
      <c r="A148" s="155" t="s">
        <v>8904</v>
      </c>
      <c r="B148" s="304">
        <v>3.0</v>
      </c>
      <c r="C148" s="287">
        <v>9.0</v>
      </c>
      <c r="D148" s="155">
        <v>18004.0</v>
      </c>
      <c r="E148" s="171">
        <v>0.34375</v>
      </c>
      <c r="F148" s="303" t="s">
        <v>95</v>
      </c>
      <c r="G148" s="172">
        <v>24456.0</v>
      </c>
      <c r="H148" s="172">
        <v>44593.0</v>
      </c>
      <c r="I148" s="155" t="s">
        <v>96</v>
      </c>
      <c r="J148" s="155" t="s">
        <v>87</v>
      </c>
      <c r="K148" s="155" t="s">
        <v>97</v>
      </c>
      <c r="L148" s="155" t="s">
        <v>98</v>
      </c>
      <c r="M148" s="155"/>
      <c r="N148" s="155" t="s">
        <v>90</v>
      </c>
      <c r="O148" s="155"/>
    </row>
    <row r="149">
      <c r="A149" s="155" t="s">
        <v>8905</v>
      </c>
      <c r="B149" s="304">
        <v>7.0</v>
      </c>
      <c r="C149" s="287">
        <v>10.0</v>
      </c>
      <c r="D149" s="155">
        <v>17865.0</v>
      </c>
      <c r="E149" s="171">
        <v>0.3645833333333333</v>
      </c>
      <c r="F149" s="303" t="s">
        <v>107</v>
      </c>
      <c r="G149" s="172">
        <v>24537.0</v>
      </c>
      <c r="H149" s="172">
        <v>44593.0</v>
      </c>
      <c r="I149" s="155" t="s">
        <v>108</v>
      </c>
      <c r="J149" s="155" t="s">
        <v>87</v>
      </c>
      <c r="K149" s="155" t="s">
        <v>97</v>
      </c>
      <c r="L149" s="155" t="s">
        <v>106</v>
      </c>
      <c r="M149" s="155"/>
      <c r="N149" s="155" t="s">
        <v>103</v>
      </c>
      <c r="O149" s="155" t="s">
        <v>8748</v>
      </c>
    </row>
    <row r="150">
      <c r="A150" s="155" t="s">
        <v>8906</v>
      </c>
      <c r="B150" s="304">
        <v>8.0</v>
      </c>
      <c r="C150" s="287">
        <v>11.0</v>
      </c>
      <c r="D150" s="155">
        <v>12562.0</v>
      </c>
      <c r="E150" s="171">
        <v>0.3645833333333333</v>
      </c>
      <c r="F150" s="303" t="s">
        <v>109</v>
      </c>
      <c r="G150" s="172">
        <v>14451.0</v>
      </c>
      <c r="H150" s="172">
        <v>44593.0</v>
      </c>
      <c r="I150" s="155" t="s">
        <v>100</v>
      </c>
      <c r="J150" s="155" t="s">
        <v>87</v>
      </c>
      <c r="K150" s="155" t="s">
        <v>97</v>
      </c>
      <c r="L150" s="155" t="s">
        <v>102</v>
      </c>
      <c r="M150" s="155"/>
      <c r="N150" s="155" t="s">
        <v>103</v>
      </c>
      <c r="O150" s="155" t="s">
        <v>8748</v>
      </c>
    </row>
    <row r="151">
      <c r="A151" s="155" t="s">
        <v>8907</v>
      </c>
      <c r="B151" s="304">
        <v>13.0</v>
      </c>
      <c r="C151" s="287">
        <v>12.0</v>
      </c>
      <c r="D151" s="155">
        <v>16293.0</v>
      </c>
      <c r="E151" s="171">
        <v>0.3958333333333333</v>
      </c>
      <c r="F151" s="303" t="s">
        <v>118</v>
      </c>
      <c r="G151" s="172">
        <v>23364.0</v>
      </c>
      <c r="H151" s="172">
        <v>44593.0</v>
      </c>
      <c r="I151" s="155" t="s">
        <v>100</v>
      </c>
      <c r="J151" s="155" t="s">
        <v>87</v>
      </c>
      <c r="K151" s="155" t="s">
        <v>88</v>
      </c>
      <c r="L151" s="155" t="s">
        <v>119</v>
      </c>
      <c r="M151" s="155"/>
      <c r="N151" s="155" t="s">
        <v>103</v>
      </c>
      <c r="O151" s="155" t="s">
        <v>8748</v>
      </c>
    </row>
    <row r="152">
      <c r="A152" s="155" t="s">
        <v>8908</v>
      </c>
      <c r="B152" s="304">
        <v>17.0</v>
      </c>
      <c r="C152" s="287">
        <v>13.0</v>
      </c>
      <c r="D152" s="155">
        <v>17912.0</v>
      </c>
      <c r="E152" s="171">
        <v>0.3958333333333333</v>
      </c>
      <c r="F152" s="303" t="s">
        <v>120</v>
      </c>
      <c r="G152" s="172">
        <v>21820.0</v>
      </c>
      <c r="H152" s="172">
        <v>44593.0</v>
      </c>
      <c r="I152" s="155" t="s">
        <v>96</v>
      </c>
      <c r="J152" s="155" t="s">
        <v>87</v>
      </c>
      <c r="K152" s="155" t="s">
        <v>97</v>
      </c>
      <c r="L152" s="155" t="s">
        <v>98</v>
      </c>
      <c r="M152" s="155"/>
      <c r="N152" s="155" t="s">
        <v>90</v>
      </c>
      <c r="O152" s="155"/>
    </row>
    <row r="153">
      <c r="A153" s="155" t="s">
        <v>8909</v>
      </c>
      <c r="B153" s="304">
        <v>10.0</v>
      </c>
      <c r="C153" s="287">
        <v>14.0</v>
      </c>
      <c r="D153" s="155">
        <v>15952.0</v>
      </c>
      <c r="E153" s="171">
        <v>0.375</v>
      </c>
      <c r="F153" s="303" t="s">
        <v>111</v>
      </c>
      <c r="G153" s="172">
        <v>21231.0</v>
      </c>
      <c r="H153" s="172">
        <v>44593.0</v>
      </c>
      <c r="I153" s="155" t="s">
        <v>112</v>
      </c>
      <c r="J153" s="155" t="s">
        <v>92</v>
      </c>
      <c r="K153" s="155" t="s">
        <v>101</v>
      </c>
      <c r="L153" s="155" t="s">
        <v>113</v>
      </c>
      <c r="M153" s="155"/>
      <c r="N153" s="155" t="s">
        <v>103</v>
      </c>
      <c r="O153" s="155" t="s">
        <v>8748</v>
      </c>
    </row>
    <row r="154">
      <c r="A154" s="155" t="s">
        <v>8910</v>
      </c>
      <c r="B154" s="304">
        <v>15.0</v>
      </c>
      <c r="C154" s="287">
        <v>15.0</v>
      </c>
      <c r="D154" s="155">
        <v>17400.0</v>
      </c>
      <c r="E154" s="171">
        <v>0.3958333333333333</v>
      </c>
      <c r="F154" s="303" t="s">
        <v>121</v>
      </c>
      <c r="G154" s="172">
        <v>22359.0</v>
      </c>
      <c r="H154" s="172">
        <v>44593.0</v>
      </c>
      <c r="I154" s="155" t="s">
        <v>122</v>
      </c>
      <c r="J154" s="155" t="s">
        <v>92</v>
      </c>
      <c r="K154" s="155" t="s">
        <v>101</v>
      </c>
      <c r="L154" s="303" t="s">
        <v>123</v>
      </c>
      <c r="M154" s="155"/>
      <c r="N154" s="155" t="s">
        <v>90</v>
      </c>
      <c r="O154" s="155"/>
    </row>
    <row r="155">
      <c r="A155" s="155" t="s">
        <v>8911</v>
      </c>
      <c r="B155" s="304">
        <v>19.0</v>
      </c>
      <c r="C155" s="287">
        <v>16.0</v>
      </c>
      <c r="D155" s="155">
        <v>17266.0</v>
      </c>
      <c r="E155" s="171">
        <v>0.40625</v>
      </c>
      <c r="F155" s="303" t="s">
        <v>130</v>
      </c>
      <c r="G155" s="172">
        <v>17591.0</v>
      </c>
      <c r="H155" s="172">
        <v>44593.0</v>
      </c>
      <c r="I155" s="155" t="s">
        <v>100</v>
      </c>
      <c r="J155" s="155" t="s">
        <v>92</v>
      </c>
      <c r="K155" s="155" t="s">
        <v>93</v>
      </c>
      <c r="L155" s="155" t="s">
        <v>131</v>
      </c>
      <c r="M155" s="155"/>
      <c r="N155" s="155" t="s">
        <v>103</v>
      </c>
      <c r="O155" s="155" t="s">
        <v>8748</v>
      </c>
    </row>
    <row r="156">
      <c r="A156" s="155" t="s">
        <v>8912</v>
      </c>
      <c r="B156" s="304">
        <v>20.0</v>
      </c>
      <c r="C156" s="287">
        <v>17.0</v>
      </c>
      <c r="D156" s="155">
        <v>11903.0</v>
      </c>
      <c r="E156" s="171">
        <v>0.40625</v>
      </c>
      <c r="F156" s="303" t="s">
        <v>132</v>
      </c>
      <c r="G156" s="172">
        <v>21184.0</v>
      </c>
      <c r="H156" s="172">
        <v>44593.0</v>
      </c>
      <c r="I156" s="155" t="s">
        <v>86</v>
      </c>
      <c r="J156" s="155" t="s">
        <v>92</v>
      </c>
      <c r="K156" s="155" t="s">
        <v>93</v>
      </c>
      <c r="L156" s="155" t="s">
        <v>117</v>
      </c>
      <c r="M156" s="155"/>
      <c r="N156" s="155" t="s">
        <v>90</v>
      </c>
      <c r="O156" s="155"/>
    </row>
    <row r="157">
      <c r="A157" s="155" t="s">
        <v>8913</v>
      </c>
      <c r="B157" s="304">
        <v>21.0</v>
      </c>
      <c r="C157" s="287">
        <v>18.0</v>
      </c>
      <c r="D157" s="155">
        <v>14469.0</v>
      </c>
      <c r="E157" s="171">
        <v>0.40625</v>
      </c>
      <c r="F157" s="303" t="s">
        <v>133</v>
      </c>
      <c r="G157" s="172">
        <v>13712.0</v>
      </c>
      <c r="H157" s="172">
        <v>44593.0</v>
      </c>
      <c r="I157" s="155" t="s">
        <v>112</v>
      </c>
      <c r="J157" s="155" t="s">
        <v>87</v>
      </c>
      <c r="K157" s="155" t="s">
        <v>88</v>
      </c>
      <c r="L157" s="155" t="s">
        <v>113</v>
      </c>
      <c r="M157" s="155"/>
      <c r="N157" s="155" t="s">
        <v>103</v>
      </c>
      <c r="O157" s="155" t="s">
        <v>8748</v>
      </c>
    </row>
    <row r="158">
      <c r="A158" s="155" t="s">
        <v>8914</v>
      </c>
      <c r="B158" s="304">
        <v>16.0</v>
      </c>
      <c r="C158" s="287">
        <v>19.0</v>
      </c>
      <c r="D158" s="155">
        <v>18001.0</v>
      </c>
      <c r="E158" s="171">
        <v>0.3958333333333333</v>
      </c>
      <c r="F158" s="303" t="s">
        <v>124</v>
      </c>
      <c r="G158" s="172">
        <v>23710.0</v>
      </c>
      <c r="H158" s="172">
        <v>44593.0</v>
      </c>
      <c r="I158" s="155" t="s">
        <v>96</v>
      </c>
      <c r="J158" s="155" t="s">
        <v>87</v>
      </c>
      <c r="K158" s="155" t="s">
        <v>97</v>
      </c>
      <c r="L158" s="155" t="s">
        <v>125</v>
      </c>
      <c r="M158" s="155"/>
      <c r="N158" s="155" t="s">
        <v>90</v>
      </c>
      <c r="O158" s="155"/>
    </row>
    <row r="159">
      <c r="A159" s="155" t="s">
        <v>8915</v>
      </c>
      <c r="B159" s="304">
        <v>23.0</v>
      </c>
      <c r="C159" s="287">
        <v>20.0</v>
      </c>
      <c r="D159" s="155">
        <v>15539.0</v>
      </c>
      <c r="E159" s="171">
        <v>0.4166666666666667</v>
      </c>
      <c r="F159" s="303" t="s">
        <v>134</v>
      </c>
      <c r="G159" s="172">
        <v>23413.0</v>
      </c>
      <c r="H159" s="172">
        <v>44593.0</v>
      </c>
      <c r="I159" s="155" t="s">
        <v>100</v>
      </c>
      <c r="J159" s="155" t="s">
        <v>87</v>
      </c>
      <c r="K159" s="155" t="s">
        <v>97</v>
      </c>
      <c r="L159" s="155" t="s">
        <v>135</v>
      </c>
      <c r="M159" s="155"/>
      <c r="N159" s="155" t="s">
        <v>103</v>
      </c>
      <c r="O159" s="155" t="s">
        <v>8748</v>
      </c>
    </row>
    <row r="160">
      <c r="A160" s="155" t="s">
        <v>8916</v>
      </c>
      <c r="B160" s="304">
        <v>14.0</v>
      </c>
      <c r="C160" s="287">
        <v>21.0</v>
      </c>
      <c r="D160" s="155">
        <v>10697.0</v>
      </c>
      <c r="E160" s="171">
        <v>0.3958333333333333</v>
      </c>
      <c r="F160" s="303" t="s">
        <v>126</v>
      </c>
      <c r="G160" s="172">
        <v>27612.0</v>
      </c>
      <c r="H160" s="172">
        <v>44593.0</v>
      </c>
      <c r="I160" s="155" t="s">
        <v>86</v>
      </c>
      <c r="J160" s="155" t="s">
        <v>92</v>
      </c>
      <c r="K160" s="155" t="s">
        <v>101</v>
      </c>
      <c r="L160" s="155" t="s">
        <v>127</v>
      </c>
      <c r="M160" s="155"/>
      <c r="N160" s="155" t="s">
        <v>90</v>
      </c>
      <c r="O160" s="155"/>
    </row>
    <row r="161">
      <c r="A161" s="155" t="s">
        <v>8917</v>
      </c>
      <c r="B161" s="304">
        <v>18.0</v>
      </c>
      <c r="C161" s="287">
        <v>22.0</v>
      </c>
      <c r="D161" s="155">
        <v>17960.0</v>
      </c>
      <c r="E161" s="171">
        <v>0.3958333333333333</v>
      </c>
      <c r="F161" s="303" t="s">
        <v>128</v>
      </c>
      <c r="G161" s="172">
        <v>14881.0</v>
      </c>
      <c r="H161" s="172">
        <v>44593.0</v>
      </c>
      <c r="I161" s="155" t="s">
        <v>129</v>
      </c>
      <c r="J161" s="155" t="s">
        <v>87</v>
      </c>
      <c r="K161" s="155" t="s">
        <v>97</v>
      </c>
      <c r="L161" s="155" t="s">
        <v>89</v>
      </c>
      <c r="M161" s="155"/>
      <c r="N161" s="155" t="s">
        <v>103</v>
      </c>
      <c r="O161" s="155" t="s">
        <v>8748</v>
      </c>
    </row>
    <row r="162">
      <c r="A162" s="155" t="s">
        <v>8918</v>
      </c>
      <c r="B162" s="304">
        <v>22.0</v>
      </c>
      <c r="C162" s="287">
        <v>23.0</v>
      </c>
      <c r="D162" s="155">
        <v>18000.0</v>
      </c>
      <c r="E162" s="171">
        <v>0.4166666666666667</v>
      </c>
      <c r="F162" s="303" t="s">
        <v>136</v>
      </c>
      <c r="G162" s="172">
        <v>22844.0</v>
      </c>
      <c r="H162" s="172">
        <v>44593.0</v>
      </c>
      <c r="I162" s="155" t="s">
        <v>96</v>
      </c>
      <c r="J162" s="155" t="s">
        <v>87</v>
      </c>
      <c r="K162" s="155" t="s">
        <v>97</v>
      </c>
      <c r="L162" s="155" t="s">
        <v>137</v>
      </c>
      <c r="M162" s="155"/>
      <c r="N162" s="155" t="s">
        <v>90</v>
      </c>
      <c r="O162" s="155"/>
    </row>
    <row r="163">
      <c r="A163" s="155" t="s">
        <v>8919</v>
      </c>
      <c r="B163" s="304">
        <v>26.0</v>
      </c>
      <c r="C163" s="287">
        <v>24.0</v>
      </c>
      <c r="D163" s="155">
        <v>17767.0</v>
      </c>
      <c r="E163" s="171">
        <v>0.4479166666666667</v>
      </c>
      <c r="F163" s="303" t="s">
        <v>138</v>
      </c>
      <c r="G163" s="172">
        <v>18141.0</v>
      </c>
      <c r="H163" s="172">
        <v>44593.0</v>
      </c>
      <c r="I163" s="155" t="s">
        <v>96</v>
      </c>
      <c r="J163" s="155" t="s">
        <v>87</v>
      </c>
      <c r="K163" s="155" t="s">
        <v>97</v>
      </c>
      <c r="L163" s="155" t="s">
        <v>89</v>
      </c>
      <c r="M163" s="155"/>
      <c r="N163" s="155" t="s">
        <v>90</v>
      </c>
      <c r="O163" s="155"/>
    </row>
    <row r="164">
      <c r="A164" s="155" t="s">
        <v>8920</v>
      </c>
      <c r="B164" s="304">
        <v>29.0</v>
      </c>
      <c r="C164" s="287">
        <v>25.0</v>
      </c>
      <c r="D164" s="155">
        <v>17998.0</v>
      </c>
      <c r="E164" s="171">
        <v>0.46875</v>
      </c>
      <c r="F164" s="303" t="s">
        <v>143</v>
      </c>
      <c r="G164" s="172">
        <v>24226.0</v>
      </c>
      <c r="H164" s="172">
        <v>44593.0</v>
      </c>
      <c r="I164" s="155" t="s">
        <v>96</v>
      </c>
      <c r="J164" s="155" t="s">
        <v>87</v>
      </c>
      <c r="K164" s="155" t="s">
        <v>97</v>
      </c>
      <c r="L164" s="155" t="s">
        <v>117</v>
      </c>
      <c r="M164" s="155"/>
      <c r="N164" s="155" t="s">
        <v>90</v>
      </c>
      <c r="O164" s="155"/>
    </row>
    <row r="165">
      <c r="A165" s="155" t="s">
        <v>8921</v>
      </c>
      <c r="B165" s="304">
        <v>24.0</v>
      </c>
      <c r="C165" s="287">
        <v>26.0</v>
      </c>
      <c r="D165" s="155">
        <v>15802.0</v>
      </c>
      <c r="E165" s="171">
        <v>0.4479166666666667</v>
      </c>
      <c r="F165" s="303" t="s">
        <v>139</v>
      </c>
      <c r="G165" s="172">
        <v>14014.0</v>
      </c>
      <c r="H165" s="172">
        <v>44593.0</v>
      </c>
      <c r="I165" s="155" t="s">
        <v>122</v>
      </c>
      <c r="J165" s="155" t="s">
        <v>87</v>
      </c>
      <c r="K165" s="155" t="s">
        <v>88</v>
      </c>
      <c r="L165" s="155" t="s">
        <v>89</v>
      </c>
      <c r="M165" s="155"/>
      <c r="N165" s="155" t="s">
        <v>90</v>
      </c>
      <c r="O165" s="155"/>
    </row>
    <row r="166">
      <c r="A166" s="155" t="s">
        <v>8922</v>
      </c>
      <c r="B166" s="304">
        <v>27.0</v>
      </c>
      <c r="C166" s="287">
        <v>27.0</v>
      </c>
      <c r="D166" s="155">
        <v>15641.0</v>
      </c>
      <c r="E166" s="171">
        <v>0.4479166666666667</v>
      </c>
      <c r="F166" s="303" t="s">
        <v>140</v>
      </c>
      <c r="G166" s="172">
        <v>14095.0</v>
      </c>
      <c r="H166" s="172">
        <v>44593.0</v>
      </c>
      <c r="I166" s="155" t="s">
        <v>86</v>
      </c>
      <c r="J166" s="155" t="s">
        <v>92</v>
      </c>
      <c r="K166" s="155" t="s">
        <v>101</v>
      </c>
      <c r="L166" s="155" t="s">
        <v>94</v>
      </c>
      <c r="M166" s="155"/>
      <c r="N166" s="155" t="s">
        <v>90</v>
      </c>
      <c r="O166" s="155"/>
    </row>
    <row r="167">
      <c r="A167" s="155" t="s">
        <v>8923</v>
      </c>
      <c r="B167" s="304">
        <v>25.0</v>
      </c>
      <c r="C167" s="287">
        <v>28.0</v>
      </c>
      <c r="D167" s="155">
        <v>17796.0</v>
      </c>
      <c r="E167" s="171">
        <v>0.4479166666666667</v>
      </c>
      <c r="F167" s="303" t="s">
        <v>141</v>
      </c>
      <c r="G167" s="172">
        <v>10923.0</v>
      </c>
      <c r="H167" s="172">
        <v>44593.0</v>
      </c>
      <c r="I167" s="155" t="s">
        <v>108</v>
      </c>
      <c r="J167" s="155" t="s">
        <v>87</v>
      </c>
      <c r="K167" s="155" t="s">
        <v>97</v>
      </c>
      <c r="L167" s="155" t="s">
        <v>131</v>
      </c>
      <c r="M167" s="155"/>
      <c r="N167" s="155" t="s">
        <v>103</v>
      </c>
      <c r="O167" s="155" t="s">
        <v>8748</v>
      </c>
    </row>
    <row r="168">
      <c r="A168" s="155" t="s">
        <v>8924</v>
      </c>
      <c r="B168" s="304">
        <v>28.0</v>
      </c>
      <c r="C168" s="287">
        <v>29.0</v>
      </c>
      <c r="D168" s="155">
        <v>15639.0</v>
      </c>
      <c r="E168" s="171">
        <v>0.4583333333333333</v>
      </c>
      <c r="F168" s="303" t="s">
        <v>142</v>
      </c>
      <c r="G168" s="172">
        <v>17056.0</v>
      </c>
      <c r="H168" s="172">
        <v>44593.0</v>
      </c>
      <c r="I168" s="155" t="s">
        <v>86</v>
      </c>
      <c r="J168" s="155" t="s">
        <v>92</v>
      </c>
      <c r="K168" s="155" t="s">
        <v>101</v>
      </c>
      <c r="L168" s="155" t="s">
        <v>137</v>
      </c>
      <c r="M168" s="155"/>
      <c r="N168" s="155" t="s">
        <v>90</v>
      </c>
      <c r="O168" s="155"/>
    </row>
    <row r="169">
      <c r="A169" s="155" t="s">
        <v>8925</v>
      </c>
      <c r="B169" s="304">
        <v>34.0</v>
      </c>
      <c r="C169" s="287">
        <v>30.0</v>
      </c>
      <c r="D169" s="155">
        <v>17829.0</v>
      </c>
      <c r="E169" s="171">
        <v>0.5416666666666666</v>
      </c>
      <c r="F169" s="303" t="s">
        <v>144</v>
      </c>
      <c r="G169" s="172">
        <v>20919.0</v>
      </c>
      <c r="H169" s="172">
        <v>44593.0</v>
      </c>
      <c r="I169" s="155" t="s">
        <v>96</v>
      </c>
      <c r="J169" s="155" t="s">
        <v>87</v>
      </c>
      <c r="K169" s="155" t="s">
        <v>97</v>
      </c>
      <c r="L169" s="155" t="s">
        <v>145</v>
      </c>
      <c r="M169" s="155"/>
      <c r="N169" s="155" t="s">
        <v>90</v>
      </c>
      <c r="O169" s="155"/>
    </row>
    <row r="170">
      <c r="A170" s="155" t="s">
        <v>8926</v>
      </c>
      <c r="B170" s="304">
        <v>33.0</v>
      </c>
      <c r="C170" s="287">
        <v>31.0</v>
      </c>
      <c r="D170" s="155">
        <v>17116.0</v>
      </c>
      <c r="E170" s="171">
        <v>0.5416666666666666</v>
      </c>
      <c r="F170" s="303" t="s">
        <v>146</v>
      </c>
      <c r="G170" s="172">
        <v>32878.0</v>
      </c>
      <c r="H170" s="172">
        <v>44593.0</v>
      </c>
      <c r="I170" s="155" t="s">
        <v>96</v>
      </c>
      <c r="J170" s="155" t="s">
        <v>87</v>
      </c>
      <c r="K170" s="155" t="s">
        <v>97</v>
      </c>
      <c r="L170" s="155" t="s">
        <v>147</v>
      </c>
      <c r="M170" s="155"/>
      <c r="N170" s="155" t="s">
        <v>90</v>
      </c>
      <c r="O170" s="155"/>
    </row>
    <row r="171">
      <c r="A171" s="155" t="s">
        <v>8927</v>
      </c>
      <c r="B171" s="304">
        <v>30.0</v>
      </c>
      <c r="C171" s="287">
        <v>32.0</v>
      </c>
      <c r="D171" s="155">
        <v>13230.0</v>
      </c>
      <c r="E171" s="171">
        <v>0.5416666666666666</v>
      </c>
      <c r="F171" s="303" t="s">
        <v>148</v>
      </c>
      <c r="G171" s="172">
        <v>13097.0</v>
      </c>
      <c r="H171" s="172">
        <v>44593.0</v>
      </c>
      <c r="I171" s="155" t="s">
        <v>86</v>
      </c>
      <c r="J171" s="155" t="s">
        <v>92</v>
      </c>
      <c r="K171" s="155" t="s">
        <v>93</v>
      </c>
      <c r="L171" s="155" t="s">
        <v>89</v>
      </c>
      <c r="M171" s="155"/>
      <c r="N171" s="155" t="s">
        <v>90</v>
      </c>
      <c r="O171" s="155"/>
    </row>
    <row r="172">
      <c r="A172" s="155" t="s">
        <v>8928</v>
      </c>
      <c r="B172" s="304">
        <v>35.0</v>
      </c>
      <c r="C172" s="287">
        <v>33.0</v>
      </c>
      <c r="D172" s="155">
        <v>11921.0</v>
      </c>
      <c r="E172" s="171">
        <v>0.5416666666666666</v>
      </c>
      <c r="F172" s="303" t="s">
        <v>149</v>
      </c>
      <c r="G172" s="172">
        <v>20656.0</v>
      </c>
      <c r="H172" s="172">
        <v>44593.0</v>
      </c>
      <c r="I172" s="155" t="s">
        <v>86</v>
      </c>
      <c r="J172" s="155" t="s">
        <v>87</v>
      </c>
      <c r="K172" s="155" t="s">
        <v>97</v>
      </c>
      <c r="L172" s="155" t="s">
        <v>137</v>
      </c>
      <c r="M172" s="155"/>
      <c r="N172" s="155" t="s">
        <v>90</v>
      </c>
      <c r="O172" s="155"/>
    </row>
    <row r="173">
      <c r="A173" s="155" t="s">
        <v>8929</v>
      </c>
      <c r="B173" s="304">
        <v>39.0</v>
      </c>
      <c r="C173" s="287">
        <v>34.0</v>
      </c>
      <c r="D173" s="155">
        <v>9838.0</v>
      </c>
      <c r="E173" s="171">
        <v>0.5625</v>
      </c>
      <c r="F173" s="303" t="s">
        <v>155</v>
      </c>
      <c r="G173" s="172">
        <v>27927.0</v>
      </c>
      <c r="H173" s="172">
        <v>44593.0</v>
      </c>
      <c r="I173" s="155" t="s">
        <v>86</v>
      </c>
      <c r="J173" s="155" t="s">
        <v>87</v>
      </c>
      <c r="K173" s="155" t="s">
        <v>88</v>
      </c>
      <c r="L173" s="155" t="s">
        <v>89</v>
      </c>
      <c r="M173" s="155"/>
      <c r="N173" s="155" t="s">
        <v>90</v>
      </c>
      <c r="O173" s="155"/>
    </row>
    <row r="174">
      <c r="A174" s="155" t="s">
        <v>8930</v>
      </c>
      <c r="B174" s="304">
        <v>41.0</v>
      </c>
      <c r="C174" s="287">
        <v>35.0</v>
      </c>
      <c r="D174" s="155">
        <v>17619.0</v>
      </c>
      <c r="E174" s="171">
        <v>0.5625</v>
      </c>
      <c r="F174" s="303" t="s">
        <v>156</v>
      </c>
      <c r="G174" s="172">
        <v>22908.0</v>
      </c>
      <c r="H174" s="172">
        <v>44593.0</v>
      </c>
      <c r="I174" s="155" t="s">
        <v>108</v>
      </c>
      <c r="J174" s="155" t="s">
        <v>87</v>
      </c>
      <c r="K174" s="155" t="s">
        <v>97</v>
      </c>
      <c r="L174" s="155" t="s">
        <v>102</v>
      </c>
      <c r="M174" s="155"/>
      <c r="N174" s="155" t="s">
        <v>103</v>
      </c>
      <c r="O174" s="155" t="s">
        <v>8748</v>
      </c>
    </row>
    <row r="175">
      <c r="A175" s="155" t="s">
        <v>8931</v>
      </c>
      <c r="B175" s="304">
        <v>36.0</v>
      </c>
      <c r="C175" s="287">
        <v>36.0</v>
      </c>
      <c r="D175" s="155">
        <v>14545.0</v>
      </c>
      <c r="E175" s="171">
        <v>0.5520833333333334</v>
      </c>
      <c r="F175" s="303" t="s">
        <v>152</v>
      </c>
      <c r="G175" s="172">
        <v>22468.0</v>
      </c>
      <c r="H175" s="172">
        <v>44593.0</v>
      </c>
      <c r="I175" s="155" t="s">
        <v>100</v>
      </c>
      <c r="J175" s="155" t="s">
        <v>87</v>
      </c>
      <c r="K175" s="155" t="s">
        <v>88</v>
      </c>
      <c r="L175" s="155" t="s">
        <v>113</v>
      </c>
      <c r="M175" s="155"/>
      <c r="N175" s="155" t="s">
        <v>103</v>
      </c>
      <c r="O175" s="155" t="s">
        <v>8748</v>
      </c>
    </row>
    <row r="176">
      <c r="A176" s="155" t="s">
        <v>8932</v>
      </c>
      <c r="B176" s="304">
        <v>31.0</v>
      </c>
      <c r="C176" s="287">
        <v>37.0</v>
      </c>
      <c r="D176" s="155">
        <v>9795.0</v>
      </c>
      <c r="E176" s="171">
        <v>0.5416666666666666</v>
      </c>
      <c r="F176" s="303" t="s">
        <v>150</v>
      </c>
      <c r="G176" s="172">
        <v>15509.0</v>
      </c>
      <c r="H176" s="172">
        <v>44593.0</v>
      </c>
      <c r="I176" s="155" t="s">
        <v>86</v>
      </c>
      <c r="J176" s="155" t="s">
        <v>92</v>
      </c>
      <c r="K176" s="155" t="s">
        <v>101</v>
      </c>
      <c r="L176" s="155" t="s">
        <v>147</v>
      </c>
      <c r="M176" s="155"/>
      <c r="N176" s="155" t="s">
        <v>90</v>
      </c>
      <c r="O176" s="155"/>
    </row>
    <row r="177">
      <c r="A177" s="155" t="s">
        <v>8933</v>
      </c>
      <c r="B177" s="304">
        <v>37.0</v>
      </c>
      <c r="C177" s="287">
        <v>38.0</v>
      </c>
      <c r="D177" s="155">
        <v>15775.0</v>
      </c>
      <c r="E177" s="171">
        <v>0.5520833333333334</v>
      </c>
      <c r="F177" s="303" t="s">
        <v>153</v>
      </c>
      <c r="G177" s="172">
        <v>24599.0</v>
      </c>
      <c r="H177" s="172">
        <v>44593.0</v>
      </c>
      <c r="I177" s="155" t="s">
        <v>86</v>
      </c>
      <c r="J177" s="155" t="s">
        <v>92</v>
      </c>
      <c r="K177" s="155" t="s">
        <v>101</v>
      </c>
      <c r="L177" s="155" t="s">
        <v>154</v>
      </c>
      <c r="M177" s="155"/>
      <c r="N177" s="155" t="s">
        <v>90</v>
      </c>
      <c r="O177" s="155"/>
    </row>
    <row r="178">
      <c r="A178" s="155" t="s">
        <v>8934</v>
      </c>
      <c r="B178" s="304">
        <v>38.0</v>
      </c>
      <c r="C178" s="287">
        <v>39.0</v>
      </c>
      <c r="D178" s="155">
        <v>13442.0</v>
      </c>
      <c r="E178" s="171">
        <v>0.5625</v>
      </c>
      <c r="F178" s="303" t="s">
        <v>157</v>
      </c>
      <c r="G178" s="172">
        <v>19087.0</v>
      </c>
      <c r="H178" s="172">
        <v>44593.0</v>
      </c>
      <c r="I178" s="155" t="s">
        <v>122</v>
      </c>
      <c r="J178" s="155" t="s">
        <v>92</v>
      </c>
      <c r="K178" s="155" t="s">
        <v>93</v>
      </c>
      <c r="L178" s="155" t="s">
        <v>147</v>
      </c>
      <c r="M178" s="155"/>
      <c r="N178" s="155" t="s">
        <v>90</v>
      </c>
      <c r="O178" s="155"/>
    </row>
    <row r="179">
      <c r="A179" s="155" t="s">
        <v>8935</v>
      </c>
      <c r="B179" s="304">
        <v>42.0</v>
      </c>
      <c r="C179" s="287">
        <v>40.0</v>
      </c>
      <c r="D179" s="155">
        <v>15701.0</v>
      </c>
      <c r="E179" s="171">
        <v>0.5729166666666666</v>
      </c>
      <c r="F179" s="303" t="s">
        <v>159</v>
      </c>
      <c r="G179" s="172">
        <v>23802.0</v>
      </c>
      <c r="H179" s="172">
        <v>44593.0</v>
      </c>
      <c r="I179" s="155" t="s">
        <v>100</v>
      </c>
      <c r="J179" s="155" t="s">
        <v>87</v>
      </c>
      <c r="K179" s="155" t="s">
        <v>88</v>
      </c>
      <c r="L179" s="155" t="s">
        <v>131</v>
      </c>
      <c r="M179" s="155"/>
      <c r="N179" s="155" t="s">
        <v>103</v>
      </c>
      <c r="O179" s="155" t="s">
        <v>8748</v>
      </c>
    </row>
    <row r="180">
      <c r="A180" s="155" t="s">
        <v>8936</v>
      </c>
      <c r="B180" s="304">
        <v>45.0</v>
      </c>
      <c r="C180" s="287">
        <v>41.0</v>
      </c>
      <c r="D180" s="155">
        <v>9416.0</v>
      </c>
      <c r="E180" s="171">
        <v>0.59375</v>
      </c>
      <c r="F180" s="303" t="s">
        <v>161</v>
      </c>
      <c r="G180" s="172">
        <v>30339.0</v>
      </c>
      <c r="H180" s="172">
        <v>44593.0</v>
      </c>
      <c r="I180" s="155" t="s">
        <v>86</v>
      </c>
      <c r="J180" s="155" t="s">
        <v>87</v>
      </c>
      <c r="K180" s="155" t="s">
        <v>97</v>
      </c>
      <c r="L180" s="155" t="s">
        <v>98</v>
      </c>
      <c r="M180" s="155"/>
      <c r="N180" s="155" t="s">
        <v>90</v>
      </c>
      <c r="O180" s="155"/>
    </row>
    <row r="181">
      <c r="A181" s="155" t="s">
        <v>8937</v>
      </c>
      <c r="B181" s="304">
        <v>46.0</v>
      </c>
      <c r="C181" s="287">
        <v>42.0</v>
      </c>
      <c r="D181" s="155">
        <v>10381.0</v>
      </c>
      <c r="E181" s="171">
        <v>0.6041666666666666</v>
      </c>
      <c r="F181" s="303" t="s">
        <v>163</v>
      </c>
      <c r="G181" s="172">
        <v>15865.0</v>
      </c>
      <c r="H181" s="172">
        <v>44593.0</v>
      </c>
      <c r="I181" s="155" t="s">
        <v>86</v>
      </c>
      <c r="J181" s="155" t="s">
        <v>92</v>
      </c>
      <c r="K181" s="155" t="s">
        <v>93</v>
      </c>
      <c r="L181" s="155" t="s">
        <v>164</v>
      </c>
      <c r="M181" s="155"/>
      <c r="N181" s="155" t="s">
        <v>90</v>
      </c>
      <c r="O181" s="155"/>
    </row>
    <row r="182">
      <c r="A182" s="155" t="s">
        <v>8938</v>
      </c>
      <c r="B182" s="304">
        <v>54.0</v>
      </c>
      <c r="C182" s="287">
        <v>43.0</v>
      </c>
      <c r="D182" s="155">
        <v>10882.0</v>
      </c>
      <c r="E182" s="171">
        <v>0.6458333333333334</v>
      </c>
      <c r="F182" s="303" t="s">
        <v>173</v>
      </c>
      <c r="G182" s="172">
        <v>25037.0</v>
      </c>
      <c r="H182" s="172">
        <v>44593.0</v>
      </c>
      <c r="I182" s="155" t="s">
        <v>86</v>
      </c>
      <c r="J182" s="155" t="s">
        <v>87</v>
      </c>
      <c r="K182" s="155" t="s">
        <v>97</v>
      </c>
      <c r="L182" s="155" t="s">
        <v>174</v>
      </c>
      <c r="M182" s="155"/>
      <c r="N182" s="155" t="s">
        <v>90</v>
      </c>
      <c r="O182" s="155"/>
    </row>
    <row r="183">
      <c r="A183" s="155" t="s">
        <v>8939</v>
      </c>
      <c r="B183" s="304">
        <v>51.0</v>
      </c>
      <c r="C183" s="287">
        <v>44.0</v>
      </c>
      <c r="D183" s="155">
        <v>10629.0</v>
      </c>
      <c r="E183" s="171">
        <v>0.625</v>
      </c>
      <c r="F183" s="303" t="s">
        <v>170</v>
      </c>
      <c r="G183" s="172">
        <v>23738.0</v>
      </c>
      <c r="H183" s="172">
        <v>44593.0</v>
      </c>
      <c r="I183" s="155" t="s">
        <v>86</v>
      </c>
      <c r="J183" s="155" t="s">
        <v>87</v>
      </c>
      <c r="K183" s="155" t="s">
        <v>88</v>
      </c>
      <c r="L183" s="155" t="s">
        <v>89</v>
      </c>
      <c r="M183" s="155"/>
      <c r="N183" s="155" t="s">
        <v>90</v>
      </c>
      <c r="O183" s="155"/>
    </row>
    <row r="184">
      <c r="A184" s="155" t="s">
        <v>8940</v>
      </c>
      <c r="B184" s="304">
        <v>55.0</v>
      </c>
      <c r="C184" s="287">
        <v>45.0</v>
      </c>
      <c r="D184" s="155">
        <v>15806.0</v>
      </c>
      <c r="E184" s="171">
        <v>0.6458333333333334</v>
      </c>
      <c r="F184" s="303" t="s">
        <v>175</v>
      </c>
      <c r="G184" s="172">
        <v>18664.0</v>
      </c>
      <c r="H184" s="172">
        <v>44593.0</v>
      </c>
      <c r="I184" s="155" t="s">
        <v>122</v>
      </c>
      <c r="J184" s="155" t="s">
        <v>87</v>
      </c>
      <c r="K184" s="155" t="s">
        <v>97</v>
      </c>
      <c r="L184" s="155" t="s">
        <v>89</v>
      </c>
      <c r="M184" s="155"/>
      <c r="N184" s="155" t="s">
        <v>90</v>
      </c>
      <c r="O184" s="155"/>
    </row>
    <row r="185">
      <c r="A185" s="155" t="s">
        <v>8941</v>
      </c>
      <c r="B185" s="304">
        <v>52.0</v>
      </c>
      <c r="C185" s="287">
        <v>46.0</v>
      </c>
      <c r="D185" s="155">
        <v>14276.0</v>
      </c>
      <c r="E185" s="171">
        <v>0.6354166666666666</v>
      </c>
      <c r="F185" s="303" t="s">
        <v>171</v>
      </c>
      <c r="G185" s="172">
        <v>27880.0</v>
      </c>
      <c r="H185" s="172">
        <v>44593.0</v>
      </c>
      <c r="I185" s="155" t="s">
        <v>122</v>
      </c>
      <c r="J185" s="155" t="s">
        <v>87</v>
      </c>
      <c r="K185" s="155" t="s">
        <v>88</v>
      </c>
      <c r="L185" s="155" t="s">
        <v>89</v>
      </c>
      <c r="M185" s="155"/>
      <c r="N185" s="155" t="s">
        <v>90</v>
      </c>
      <c r="O185" s="155"/>
    </row>
    <row r="186">
      <c r="A186" s="155" t="s">
        <v>8942</v>
      </c>
      <c r="B186" s="304">
        <v>50.0</v>
      </c>
      <c r="C186" s="287">
        <v>47.0</v>
      </c>
      <c r="D186" s="155">
        <v>17935.0</v>
      </c>
      <c r="E186" s="171">
        <v>0.6145833333333334</v>
      </c>
      <c r="F186" s="303" t="s">
        <v>168</v>
      </c>
      <c r="G186" s="172">
        <v>29638.0</v>
      </c>
      <c r="H186" s="172">
        <v>44593.0</v>
      </c>
      <c r="I186" s="155" t="s">
        <v>96</v>
      </c>
      <c r="J186" s="155" t="s">
        <v>87</v>
      </c>
      <c r="K186" s="155" t="s">
        <v>97</v>
      </c>
      <c r="L186" s="155" t="s">
        <v>98</v>
      </c>
      <c r="M186" s="155"/>
      <c r="N186" s="155" t="s">
        <v>90</v>
      </c>
      <c r="O186" s="155"/>
    </row>
    <row r="187">
      <c r="A187" s="155" t="s">
        <v>8943</v>
      </c>
      <c r="B187" s="304">
        <v>40.0</v>
      </c>
      <c r="C187" s="287">
        <v>48.0</v>
      </c>
      <c r="D187" s="155">
        <v>15340.0</v>
      </c>
      <c r="E187" s="171">
        <v>0.5625</v>
      </c>
      <c r="F187" s="303" t="s">
        <v>158</v>
      </c>
      <c r="G187" s="172">
        <v>20218.0</v>
      </c>
      <c r="H187" s="172">
        <v>44593.0</v>
      </c>
      <c r="I187" s="155" t="s">
        <v>112</v>
      </c>
      <c r="J187" s="155" t="s">
        <v>92</v>
      </c>
      <c r="K187" s="155" t="s">
        <v>101</v>
      </c>
      <c r="L187" s="155" t="s">
        <v>102</v>
      </c>
      <c r="M187" s="155"/>
      <c r="N187" s="155" t="s">
        <v>103</v>
      </c>
      <c r="O187" s="155" t="s">
        <v>8748</v>
      </c>
    </row>
    <row r="188">
      <c r="A188" s="155" t="s">
        <v>8944</v>
      </c>
      <c r="B188" s="304">
        <v>44.0</v>
      </c>
      <c r="C188" s="287">
        <v>49.0</v>
      </c>
      <c r="D188" s="155">
        <v>15916.0</v>
      </c>
      <c r="E188" s="171">
        <v>0.59375</v>
      </c>
      <c r="F188" s="303" t="s">
        <v>162</v>
      </c>
      <c r="G188" s="172">
        <v>24736.0</v>
      </c>
      <c r="H188" s="172">
        <v>44593.0</v>
      </c>
      <c r="I188" s="155" t="s">
        <v>100</v>
      </c>
      <c r="J188" s="155" t="s">
        <v>92</v>
      </c>
      <c r="K188" s="155" t="s">
        <v>101</v>
      </c>
      <c r="L188" s="155" t="s">
        <v>106</v>
      </c>
      <c r="M188" s="155"/>
      <c r="N188" s="155" t="s">
        <v>103</v>
      </c>
      <c r="O188" s="155" t="s">
        <v>8748</v>
      </c>
    </row>
    <row r="189">
      <c r="A189" s="155" t="s">
        <v>8945</v>
      </c>
      <c r="B189" s="304">
        <v>117.0</v>
      </c>
      <c r="C189" s="287">
        <v>50.0</v>
      </c>
      <c r="D189" s="155">
        <v>16046.0</v>
      </c>
      <c r="E189" s="171">
        <v>0.4166666666666667</v>
      </c>
      <c r="F189" s="303" t="s">
        <v>250</v>
      </c>
      <c r="G189" s="172">
        <v>18837.0</v>
      </c>
      <c r="H189" s="172">
        <v>44595.0</v>
      </c>
      <c r="I189" s="155" t="s">
        <v>100</v>
      </c>
      <c r="J189" s="155" t="s">
        <v>87</v>
      </c>
      <c r="K189" s="155" t="s">
        <v>88</v>
      </c>
      <c r="L189" s="155" t="s">
        <v>113</v>
      </c>
      <c r="M189" s="155"/>
      <c r="N189" s="155" t="s">
        <v>103</v>
      </c>
      <c r="O189" s="155" t="s">
        <v>8748</v>
      </c>
    </row>
    <row r="190">
      <c r="A190" s="155" t="s">
        <v>8946</v>
      </c>
      <c r="B190" s="304">
        <v>47.0</v>
      </c>
      <c r="C190" s="287">
        <v>51.0</v>
      </c>
      <c r="D190" s="155">
        <v>16167.0</v>
      </c>
      <c r="E190" s="171">
        <v>0.6041666666666666</v>
      </c>
      <c r="F190" s="303" t="s">
        <v>165</v>
      </c>
      <c r="G190" s="172">
        <v>19877.0</v>
      </c>
      <c r="H190" s="172">
        <v>44593.0</v>
      </c>
      <c r="I190" s="155" t="s">
        <v>122</v>
      </c>
      <c r="J190" s="155" t="s">
        <v>92</v>
      </c>
      <c r="K190" s="155" t="s">
        <v>101</v>
      </c>
      <c r="L190" s="155" t="s">
        <v>166</v>
      </c>
      <c r="M190" s="155"/>
      <c r="N190" s="155" t="s">
        <v>90</v>
      </c>
      <c r="O190" s="155"/>
    </row>
    <row r="191">
      <c r="A191" s="155" t="s">
        <v>8947</v>
      </c>
      <c r="B191" s="304">
        <v>49.0</v>
      </c>
      <c r="C191" s="287">
        <v>52.0</v>
      </c>
      <c r="D191" s="155">
        <v>14419.0</v>
      </c>
      <c r="E191" s="171">
        <v>0.6145833333333334</v>
      </c>
      <c r="F191" s="303" t="s">
        <v>169</v>
      </c>
      <c r="G191" s="172">
        <v>19617.0</v>
      </c>
      <c r="H191" s="172">
        <v>44593.0</v>
      </c>
      <c r="I191" s="155" t="s">
        <v>100</v>
      </c>
      <c r="J191" s="155" t="s">
        <v>92</v>
      </c>
      <c r="K191" s="155" t="s">
        <v>101</v>
      </c>
      <c r="L191" s="155" t="s">
        <v>113</v>
      </c>
      <c r="M191" s="155"/>
      <c r="N191" s="155" t="s">
        <v>103</v>
      </c>
      <c r="O191" s="155" t="s">
        <v>8748</v>
      </c>
    </row>
    <row r="192">
      <c r="A192" s="155" t="s">
        <v>8948</v>
      </c>
      <c r="B192" s="304">
        <v>48.0</v>
      </c>
      <c r="C192" s="287">
        <v>53.0</v>
      </c>
      <c r="D192" s="155">
        <v>16166.0</v>
      </c>
      <c r="E192" s="171">
        <v>0.6041666666666666</v>
      </c>
      <c r="F192" s="303" t="s">
        <v>167</v>
      </c>
      <c r="G192" s="172">
        <v>21767.0</v>
      </c>
      <c r="H192" s="172">
        <v>44593.0</v>
      </c>
      <c r="I192" s="155" t="s">
        <v>122</v>
      </c>
      <c r="J192" s="155" t="s">
        <v>92</v>
      </c>
      <c r="K192" s="155" t="s">
        <v>101</v>
      </c>
      <c r="L192" s="155" t="s">
        <v>166</v>
      </c>
      <c r="M192" s="155"/>
      <c r="N192" s="155" t="s">
        <v>90</v>
      </c>
      <c r="O192" s="155"/>
    </row>
    <row r="193">
      <c r="A193" s="155" t="s">
        <v>8949</v>
      </c>
      <c r="B193" s="304">
        <v>43.0</v>
      </c>
      <c r="C193" s="287">
        <v>54.0</v>
      </c>
      <c r="D193" s="155">
        <v>16875.0</v>
      </c>
      <c r="E193" s="171">
        <v>0.5833333333333334</v>
      </c>
      <c r="F193" s="303" t="s">
        <v>160</v>
      </c>
      <c r="G193" s="172">
        <v>19869.0</v>
      </c>
      <c r="H193" s="172">
        <v>44593.0</v>
      </c>
      <c r="I193" s="155" t="s">
        <v>122</v>
      </c>
      <c r="J193" s="155" t="s">
        <v>92</v>
      </c>
      <c r="K193" s="155" t="s">
        <v>101</v>
      </c>
      <c r="L193" s="155" t="s">
        <v>147</v>
      </c>
      <c r="M193" s="155"/>
      <c r="N193" s="155" t="s">
        <v>90</v>
      </c>
      <c r="O193" s="155"/>
    </row>
    <row r="194">
      <c r="A194" s="155" t="s">
        <v>8950</v>
      </c>
      <c r="B194" s="304">
        <v>53.0</v>
      </c>
      <c r="C194" s="287">
        <v>55.0</v>
      </c>
      <c r="D194" s="155">
        <v>13446.0</v>
      </c>
      <c r="E194" s="171">
        <v>0.6354166666666666</v>
      </c>
      <c r="F194" s="303" t="s">
        <v>172</v>
      </c>
      <c r="G194" s="172">
        <v>22265.0</v>
      </c>
      <c r="H194" s="172">
        <v>44593.0</v>
      </c>
      <c r="I194" s="155" t="s">
        <v>112</v>
      </c>
      <c r="J194" s="155" t="s">
        <v>92</v>
      </c>
      <c r="K194" s="155" t="s">
        <v>101</v>
      </c>
      <c r="L194" s="155" t="s">
        <v>106</v>
      </c>
      <c r="M194" s="155"/>
      <c r="N194" s="155" t="s">
        <v>103</v>
      </c>
      <c r="O194" s="155" t="s">
        <v>8748</v>
      </c>
    </row>
    <row r="195">
      <c r="A195" s="155" t="s">
        <v>8951</v>
      </c>
      <c r="B195" s="304">
        <v>56.0</v>
      </c>
      <c r="C195" s="287">
        <v>56.0</v>
      </c>
      <c r="D195" s="155">
        <v>13514.0</v>
      </c>
      <c r="E195" s="171">
        <v>0.3333333333333333</v>
      </c>
      <c r="F195" s="303" t="s">
        <v>176</v>
      </c>
      <c r="G195" s="172">
        <v>33238.0</v>
      </c>
      <c r="H195" s="172">
        <v>44594.0</v>
      </c>
      <c r="I195" s="155" t="s">
        <v>86</v>
      </c>
      <c r="J195" s="155" t="s">
        <v>87</v>
      </c>
      <c r="K195" s="155" t="s">
        <v>97</v>
      </c>
      <c r="L195" s="155" t="s">
        <v>147</v>
      </c>
      <c r="M195" s="155"/>
      <c r="N195" s="155" t="s">
        <v>90</v>
      </c>
      <c r="O195" s="155"/>
    </row>
    <row r="196">
      <c r="A196" s="155" t="s">
        <v>8952</v>
      </c>
      <c r="B196" s="304">
        <v>57.0</v>
      </c>
      <c r="C196" s="287">
        <v>57.0</v>
      </c>
      <c r="D196" s="155">
        <v>15664.0</v>
      </c>
      <c r="E196" s="171">
        <v>0.3333333333333333</v>
      </c>
      <c r="F196" s="303" t="s">
        <v>177</v>
      </c>
      <c r="G196" s="172">
        <v>22056.0</v>
      </c>
      <c r="H196" s="172">
        <v>44594.0</v>
      </c>
      <c r="I196" s="155" t="s">
        <v>86</v>
      </c>
      <c r="J196" s="155" t="s">
        <v>92</v>
      </c>
      <c r="K196" s="155" t="s">
        <v>93</v>
      </c>
      <c r="L196" s="155" t="s">
        <v>174</v>
      </c>
      <c r="M196" s="155"/>
      <c r="N196" s="155" t="s">
        <v>90</v>
      </c>
      <c r="O196" s="155"/>
    </row>
    <row r="197">
      <c r="A197" s="155" t="s">
        <v>8953</v>
      </c>
      <c r="B197" s="304">
        <v>58.0</v>
      </c>
      <c r="C197" s="287">
        <v>58.0</v>
      </c>
      <c r="D197" s="155">
        <v>17046.0</v>
      </c>
      <c r="E197" s="171">
        <v>0.3541666666666667</v>
      </c>
      <c r="F197" s="303" t="s">
        <v>178</v>
      </c>
      <c r="G197" s="172">
        <v>30865.0</v>
      </c>
      <c r="H197" s="172">
        <v>44594.0</v>
      </c>
      <c r="I197" s="155" t="s">
        <v>86</v>
      </c>
      <c r="J197" s="155" t="s">
        <v>92</v>
      </c>
      <c r="K197" s="155" t="s">
        <v>93</v>
      </c>
      <c r="L197" s="155" t="s">
        <v>179</v>
      </c>
      <c r="M197" s="155"/>
      <c r="N197" s="155" t="s">
        <v>90</v>
      </c>
      <c r="O197" s="155"/>
    </row>
    <row r="198">
      <c r="A198" s="155" t="s">
        <v>8954</v>
      </c>
      <c r="B198" s="304">
        <v>59.0</v>
      </c>
      <c r="C198" s="287">
        <v>59.0</v>
      </c>
      <c r="D198" s="155">
        <v>10525.0</v>
      </c>
      <c r="E198" s="171">
        <v>0.3541666666666667</v>
      </c>
      <c r="F198" s="303" t="s">
        <v>180</v>
      </c>
      <c r="G198" s="172">
        <v>21713.0</v>
      </c>
      <c r="H198" s="172">
        <v>44594.0</v>
      </c>
      <c r="I198" s="155" t="s">
        <v>122</v>
      </c>
      <c r="J198" s="155" t="s">
        <v>92</v>
      </c>
      <c r="K198" s="155" t="s">
        <v>93</v>
      </c>
      <c r="L198" s="155" t="s">
        <v>147</v>
      </c>
      <c r="M198" s="155"/>
      <c r="N198" s="155" t="s">
        <v>90</v>
      </c>
      <c r="O198" s="155"/>
    </row>
    <row r="199">
      <c r="A199" s="155" t="s">
        <v>8955</v>
      </c>
      <c r="B199" s="304">
        <v>63.0</v>
      </c>
      <c r="C199" s="287">
        <v>60.0</v>
      </c>
      <c r="D199" s="155">
        <v>11884.0</v>
      </c>
      <c r="E199" s="171">
        <v>0.375</v>
      </c>
      <c r="F199" s="303" t="s">
        <v>184</v>
      </c>
      <c r="G199" s="172">
        <v>23150.0</v>
      </c>
      <c r="H199" s="172">
        <v>44594.0</v>
      </c>
      <c r="I199" s="155" t="s">
        <v>86</v>
      </c>
      <c r="J199" s="155" t="s">
        <v>92</v>
      </c>
      <c r="K199" s="155" t="s">
        <v>93</v>
      </c>
      <c r="L199" s="155" t="s">
        <v>174</v>
      </c>
      <c r="M199" s="155"/>
      <c r="N199" s="155" t="s">
        <v>90</v>
      </c>
      <c r="O199" s="155"/>
    </row>
    <row r="200">
      <c r="A200" s="155" t="s">
        <v>8956</v>
      </c>
      <c r="B200" s="304">
        <v>61.0</v>
      </c>
      <c r="C200" s="287">
        <v>61.0</v>
      </c>
      <c r="D200" s="155">
        <v>15845.0</v>
      </c>
      <c r="E200" s="171">
        <v>0.3645833333333333</v>
      </c>
      <c r="F200" s="303" t="s">
        <v>181</v>
      </c>
      <c r="G200" s="172">
        <v>26349.0</v>
      </c>
      <c r="H200" s="172">
        <v>44594.0</v>
      </c>
      <c r="I200" s="155" t="s">
        <v>86</v>
      </c>
      <c r="J200" s="155" t="s">
        <v>92</v>
      </c>
      <c r="K200" s="155" t="s">
        <v>101</v>
      </c>
      <c r="L200" s="155" t="s">
        <v>182</v>
      </c>
      <c r="M200" s="155"/>
      <c r="N200" s="155" t="s">
        <v>90</v>
      </c>
      <c r="O200" s="155"/>
    </row>
    <row r="201">
      <c r="A201" s="155" t="s">
        <v>8957</v>
      </c>
      <c r="B201" s="304">
        <v>62.0</v>
      </c>
      <c r="C201" s="287">
        <v>62.0</v>
      </c>
      <c r="D201" s="155">
        <v>14790.0</v>
      </c>
      <c r="E201" s="171">
        <v>0.375</v>
      </c>
      <c r="F201" s="303" t="s">
        <v>185</v>
      </c>
      <c r="G201" s="172">
        <v>24134.0</v>
      </c>
      <c r="H201" s="172">
        <v>44594.0</v>
      </c>
      <c r="I201" s="155" t="s">
        <v>86</v>
      </c>
      <c r="J201" s="155" t="s">
        <v>92</v>
      </c>
      <c r="K201" s="155" t="s">
        <v>93</v>
      </c>
      <c r="L201" s="155" t="s">
        <v>186</v>
      </c>
      <c r="M201" s="155"/>
      <c r="N201" s="155" t="s">
        <v>90</v>
      </c>
      <c r="O201" s="155"/>
    </row>
    <row r="202">
      <c r="A202" s="155" t="s">
        <v>8958</v>
      </c>
      <c r="B202" s="304">
        <v>64.0</v>
      </c>
      <c r="C202" s="287">
        <v>63.0</v>
      </c>
      <c r="D202" s="155">
        <v>14158.0</v>
      </c>
      <c r="E202" s="171">
        <v>0.3854166666666667</v>
      </c>
      <c r="F202" s="303" t="s">
        <v>187</v>
      </c>
      <c r="G202" s="172">
        <v>14321.0</v>
      </c>
      <c r="H202" s="172">
        <v>44594.0</v>
      </c>
      <c r="I202" s="155" t="s">
        <v>86</v>
      </c>
      <c r="J202" s="155" t="s">
        <v>92</v>
      </c>
      <c r="K202" s="155" t="s">
        <v>93</v>
      </c>
      <c r="L202" s="155" t="s">
        <v>147</v>
      </c>
      <c r="M202" s="155"/>
      <c r="N202" s="155" t="s">
        <v>90</v>
      </c>
      <c r="O202" s="155"/>
    </row>
    <row r="203">
      <c r="A203" s="155" t="s">
        <v>8959</v>
      </c>
      <c r="B203" s="304">
        <v>65.0</v>
      </c>
      <c r="C203" s="287">
        <v>64.0</v>
      </c>
      <c r="D203" s="155">
        <v>18023.0</v>
      </c>
      <c r="E203" s="171">
        <v>0.3854166666666667</v>
      </c>
      <c r="F203" s="303" t="s">
        <v>188</v>
      </c>
      <c r="G203" s="172">
        <v>36140.0</v>
      </c>
      <c r="H203" s="172">
        <v>44594.0</v>
      </c>
      <c r="I203" s="155" t="s">
        <v>96</v>
      </c>
      <c r="J203" s="155" t="s">
        <v>87</v>
      </c>
      <c r="K203" s="155" t="s">
        <v>97</v>
      </c>
      <c r="L203" s="155" t="s">
        <v>189</v>
      </c>
      <c r="M203" s="155"/>
      <c r="N203" s="155" t="s">
        <v>1029</v>
      </c>
      <c r="O203" s="155"/>
    </row>
    <row r="204">
      <c r="A204" s="155" t="s">
        <v>8960</v>
      </c>
      <c r="B204" s="304">
        <v>60.0</v>
      </c>
      <c r="C204" s="287">
        <v>65.0</v>
      </c>
      <c r="D204" s="155">
        <v>17904.0</v>
      </c>
      <c r="E204" s="171">
        <v>0.3645833333333333</v>
      </c>
      <c r="F204" s="303" t="s">
        <v>183</v>
      </c>
      <c r="G204" s="172">
        <v>27564.0</v>
      </c>
      <c r="H204" s="172">
        <v>44594.0</v>
      </c>
      <c r="I204" s="155" t="s">
        <v>108</v>
      </c>
      <c r="J204" s="155" t="s">
        <v>87</v>
      </c>
      <c r="K204" s="155" t="s">
        <v>88</v>
      </c>
      <c r="L204" s="155" t="s">
        <v>102</v>
      </c>
      <c r="M204" s="155"/>
      <c r="N204" s="155" t="s">
        <v>103</v>
      </c>
      <c r="O204" s="155" t="s">
        <v>8748</v>
      </c>
    </row>
    <row r="205">
      <c r="A205" s="155" t="s">
        <v>8961</v>
      </c>
      <c r="B205" s="304">
        <v>68.0</v>
      </c>
      <c r="C205" s="287">
        <v>66.0</v>
      </c>
      <c r="D205" s="155">
        <v>11827.0</v>
      </c>
      <c r="E205" s="171">
        <v>0.40625</v>
      </c>
      <c r="F205" s="303" t="s">
        <v>193</v>
      </c>
      <c r="G205" s="172">
        <v>30145.0</v>
      </c>
      <c r="H205" s="172">
        <v>44594.0</v>
      </c>
      <c r="I205" s="155" t="s">
        <v>86</v>
      </c>
      <c r="J205" s="155" t="s">
        <v>92</v>
      </c>
      <c r="K205" s="155" t="s">
        <v>93</v>
      </c>
      <c r="L205" s="155" t="s">
        <v>179</v>
      </c>
      <c r="M205" s="155"/>
      <c r="N205" s="155" t="s">
        <v>90</v>
      </c>
      <c r="O205" s="155"/>
    </row>
    <row r="206">
      <c r="A206" s="155" t="s">
        <v>8962</v>
      </c>
      <c r="B206" s="304">
        <v>66.0</v>
      </c>
      <c r="C206" s="287">
        <v>67.0</v>
      </c>
      <c r="D206" s="155">
        <v>18014.0</v>
      </c>
      <c r="E206" s="171">
        <v>0.3958333333333333</v>
      </c>
      <c r="F206" s="303" t="s">
        <v>190</v>
      </c>
      <c r="G206" s="172">
        <v>28943.0</v>
      </c>
      <c r="H206" s="172">
        <v>44594.0</v>
      </c>
      <c r="I206" s="155" t="s">
        <v>108</v>
      </c>
      <c r="J206" s="155" t="s">
        <v>87</v>
      </c>
      <c r="K206" s="155" t="s">
        <v>88</v>
      </c>
      <c r="L206" s="155" t="s">
        <v>102</v>
      </c>
      <c r="M206" s="155"/>
      <c r="N206" s="155" t="s">
        <v>103</v>
      </c>
      <c r="O206" s="155" t="s">
        <v>8748</v>
      </c>
    </row>
    <row r="207">
      <c r="A207" s="155" t="s">
        <v>8963</v>
      </c>
      <c r="B207" s="304">
        <v>71.0</v>
      </c>
      <c r="C207" s="287">
        <v>68.0</v>
      </c>
      <c r="D207" s="155">
        <v>16377.0</v>
      </c>
      <c r="E207" s="171">
        <v>0.4166666666666667</v>
      </c>
      <c r="F207" s="303" t="s">
        <v>194</v>
      </c>
      <c r="G207" s="172">
        <v>26719.0</v>
      </c>
      <c r="H207" s="172">
        <v>44594.0</v>
      </c>
      <c r="I207" s="155" t="s">
        <v>100</v>
      </c>
      <c r="J207" s="155" t="s">
        <v>92</v>
      </c>
      <c r="K207" s="155" t="s">
        <v>93</v>
      </c>
      <c r="L207" s="155" t="s">
        <v>102</v>
      </c>
      <c r="M207" s="155"/>
      <c r="N207" s="155" t="s">
        <v>103</v>
      </c>
      <c r="O207" s="155" t="s">
        <v>8748</v>
      </c>
    </row>
    <row r="208">
      <c r="A208" s="155" t="s">
        <v>8964</v>
      </c>
      <c r="B208" s="304">
        <v>67.0</v>
      </c>
      <c r="C208" s="287">
        <v>69.0</v>
      </c>
      <c r="D208" s="155">
        <v>17984.0</v>
      </c>
      <c r="E208" s="171">
        <v>0.3958333333333333</v>
      </c>
      <c r="F208" s="303" t="s">
        <v>191</v>
      </c>
      <c r="G208" s="172">
        <v>19027.0</v>
      </c>
      <c r="H208" s="172">
        <v>44594.0</v>
      </c>
      <c r="I208" s="155" t="s">
        <v>108</v>
      </c>
      <c r="J208" s="155" t="s">
        <v>87</v>
      </c>
      <c r="K208" s="155" t="s">
        <v>88</v>
      </c>
      <c r="L208" s="155" t="s">
        <v>192</v>
      </c>
      <c r="M208" s="155"/>
      <c r="N208" s="155" t="s">
        <v>103</v>
      </c>
      <c r="O208" s="155" t="s">
        <v>8748</v>
      </c>
    </row>
    <row r="209">
      <c r="A209" s="155" t="s">
        <v>8965</v>
      </c>
      <c r="B209" s="304">
        <v>72.0</v>
      </c>
      <c r="C209" s="287">
        <v>70.0</v>
      </c>
      <c r="D209" s="155">
        <v>10078.0</v>
      </c>
      <c r="E209" s="171">
        <v>0.4270833333333333</v>
      </c>
      <c r="F209" s="303" t="s">
        <v>198</v>
      </c>
      <c r="G209" s="172">
        <v>11441.0</v>
      </c>
      <c r="H209" s="172">
        <v>44594.0</v>
      </c>
      <c r="I209" s="155" t="s">
        <v>112</v>
      </c>
      <c r="J209" s="155" t="s">
        <v>92</v>
      </c>
      <c r="K209" s="155" t="s">
        <v>101</v>
      </c>
      <c r="L209" s="155" t="s">
        <v>199</v>
      </c>
      <c r="M209" s="155"/>
      <c r="N209" s="155" t="s">
        <v>103</v>
      </c>
      <c r="O209" s="155" t="s">
        <v>8749</v>
      </c>
    </row>
    <row r="210">
      <c r="A210" s="155" t="s">
        <v>8966</v>
      </c>
      <c r="B210" s="304">
        <v>73.0</v>
      </c>
      <c r="C210" s="287">
        <v>71.0</v>
      </c>
      <c r="D210" s="155">
        <v>17180.0</v>
      </c>
      <c r="E210" s="171">
        <v>0.4375</v>
      </c>
      <c r="F210" s="303" t="s">
        <v>200</v>
      </c>
      <c r="G210" s="172">
        <v>14910.0</v>
      </c>
      <c r="H210" s="172">
        <v>44594.0</v>
      </c>
      <c r="I210" s="155" t="s">
        <v>100</v>
      </c>
      <c r="J210" s="155" t="s">
        <v>87</v>
      </c>
      <c r="K210" s="155" t="s">
        <v>97</v>
      </c>
      <c r="L210" s="155" t="s">
        <v>192</v>
      </c>
      <c r="M210" s="155"/>
      <c r="N210" s="155" t="s">
        <v>103</v>
      </c>
      <c r="O210" s="155" t="s">
        <v>8748</v>
      </c>
    </row>
    <row r="211">
      <c r="A211" s="155" t="s">
        <v>8967</v>
      </c>
      <c r="B211" s="304">
        <v>75.0</v>
      </c>
      <c r="C211" s="287">
        <v>72.0</v>
      </c>
      <c r="D211" s="155">
        <v>16219.0</v>
      </c>
      <c r="E211" s="171">
        <v>0.4479166666666667</v>
      </c>
      <c r="F211" s="303" t="s">
        <v>201</v>
      </c>
      <c r="G211" s="172">
        <v>24090.0</v>
      </c>
      <c r="H211" s="172">
        <v>44594.0</v>
      </c>
      <c r="I211" s="155" t="s">
        <v>122</v>
      </c>
      <c r="J211" s="155" t="s">
        <v>92</v>
      </c>
      <c r="K211" s="155" t="s">
        <v>88</v>
      </c>
      <c r="L211" s="155" t="s">
        <v>186</v>
      </c>
      <c r="M211" s="155"/>
      <c r="N211" s="155" t="s">
        <v>90</v>
      </c>
      <c r="O211" s="155"/>
    </row>
    <row r="212">
      <c r="A212" s="155" t="s">
        <v>8968</v>
      </c>
      <c r="B212" s="304">
        <v>70.0</v>
      </c>
      <c r="C212" s="287">
        <v>73.0</v>
      </c>
      <c r="D212" s="155">
        <v>9861.0</v>
      </c>
      <c r="E212" s="171">
        <v>0.4166666666666667</v>
      </c>
      <c r="F212" s="303" t="s">
        <v>195</v>
      </c>
      <c r="G212" s="172">
        <v>22756.0</v>
      </c>
      <c r="H212" s="172">
        <v>44594.0</v>
      </c>
      <c r="I212" s="155" t="s">
        <v>122</v>
      </c>
      <c r="J212" s="155" t="s">
        <v>92</v>
      </c>
      <c r="K212" s="155" t="s">
        <v>101</v>
      </c>
      <c r="L212" s="155" t="s">
        <v>154</v>
      </c>
      <c r="M212" s="155"/>
      <c r="N212" s="155" t="s">
        <v>90</v>
      </c>
      <c r="O212" s="155"/>
    </row>
    <row r="213">
      <c r="A213" s="155" t="s">
        <v>8969</v>
      </c>
      <c r="B213" s="304">
        <v>69.0</v>
      </c>
      <c r="C213" s="287">
        <v>74.0</v>
      </c>
      <c r="D213" s="155">
        <v>10819.0</v>
      </c>
      <c r="E213" s="171">
        <v>0.4166666666666667</v>
      </c>
      <c r="F213" s="303" t="s">
        <v>196</v>
      </c>
      <c r="G213" s="172">
        <v>33525.0</v>
      </c>
      <c r="H213" s="172">
        <v>44594.0</v>
      </c>
      <c r="I213" s="155" t="s">
        <v>100</v>
      </c>
      <c r="J213" s="155" t="s">
        <v>92</v>
      </c>
      <c r="K213" s="155" t="s">
        <v>101</v>
      </c>
      <c r="L213" s="155" t="s">
        <v>197</v>
      </c>
      <c r="M213" s="155"/>
      <c r="N213" s="155" t="s">
        <v>103</v>
      </c>
      <c r="O213" s="155" t="s">
        <v>8748</v>
      </c>
    </row>
    <row r="214">
      <c r="A214" s="155" t="s">
        <v>8970</v>
      </c>
      <c r="B214" s="304">
        <v>80.0</v>
      </c>
      <c r="C214" s="287">
        <v>75.0</v>
      </c>
      <c r="D214" s="155">
        <v>17066.0</v>
      </c>
      <c r="E214" s="171">
        <v>0.46875</v>
      </c>
      <c r="F214" s="303" t="s">
        <v>208</v>
      </c>
      <c r="G214" s="172">
        <v>16544.0</v>
      </c>
      <c r="H214" s="172">
        <v>44594.0</v>
      </c>
      <c r="I214" s="155" t="s">
        <v>100</v>
      </c>
      <c r="J214" s="155" t="s">
        <v>87</v>
      </c>
      <c r="K214" s="155" t="s">
        <v>88</v>
      </c>
      <c r="L214" s="155" t="s">
        <v>131</v>
      </c>
      <c r="M214" s="155"/>
      <c r="N214" s="155" t="s">
        <v>103</v>
      </c>
      <c r="O214" s="155" t="s">
        <v>8748</v>
      </c>
    </row>
    <row r="215">
      <c r="A215" s="155" t="s">
        <v>8971</v>
      </c>
      <c r="B215" s="304">
        <v>82.0</v>
      </c>
      <c r="C215" s="287">
        <v>76.0</v>
      </c>
      <c r="D215" s="155">
        <v>13215.0</v>
      </c>
      <c r="E215" s="171">
        <v>0.4791666666666667</v>
      </c>
      <c r="F215" s="303" t="s">
        <v>210</v>
      </c>
      <c r="G215" s="172">
        <v>20143.0</v>
      </c>
      <c r="H215" s="172">
        <v>44594.0</v>
      </c>
      <c r="I215" s="155" t="s">
        <v>100</v>
      </c>
      <c r="J215" s="155" t="s">
        <v>87</v>
      </c>
      <c r="K215" s="155" t="s">
        <v>88</v>
      </c>
      <c r="L215" s="155" t="s">
        <v>131</v>
      </c>
      <c r="M215" s="155"/>
      <c r="N215" s="155" t="s">
        <v>103</v>
      </c>
      <c r="O215" s="155" t="s">
        <v>8748</v>
      </c>
    </row>
    <row r="216">
      <c r="A216" s="155" t="s">
        <v>8972</v>
      </c>
      <c r="B216" s="304">
        <v>77.0</v>
      </c>
      <c r="C216" s="287">
        <v>77.0</v>
      </c>
      <c r="D216" s="155">
        <v>17462.0</v>
      </c>
      <c r="E216" s="171">
        <v>0.4479166666666667</v>
      </c>
      <c r="F216" s="303" t="s">
        <v>202</v>
      </c>
      <c r="G216" s="172">
        <v>25331.0</v>
      </c>
      <c r="H216" s="172">
        <v>44594.0</v>
      </c>
      <c r="I216" s="155" t="s">
        <v>112</v>
      </c>
      <c r="J216" s="155" t="s">
        <v>92</v>
      </c>
      <c r="K216" s="155" t="s">
        <v>93</v>
      </c>
      <c r="L216" s="155" t="s">
        <v>106</v>
      </c>
      <c r="M216" s="155"/>
      <c r="N216" s="155" t="s">
        <v>103</v>
      </c>
      <c r="O216" s="155" t="s">
        <v>8748</v>
      </c>
    </row>
    <row r="217">
      <c r="A217" s="155" t="s">
        <v>8973</v>
      </c>
      <c r="B217" s="304">
        <v>74.0</v>
      </c>
      <c r="C217" s="287">
        <v>78.0</v>
      </c>
      <c r="D217" s="155">
        <v>17708.0</v>
      </c>
      <c r="E217" s="171">
        <v>0.4479166666666667</v>
      </c>
      <c r="F217" s="303" t="s">
        <v>203</v>
      </c>
      <c r="G217" s="172">
        <v>14701.0</v>
      </c>
      <c r="H217" s="172">
        <v>44594.0</v>
      </c>
      <c r="I217" s="155" t="s">
        <v>96</v>
      </c>
      <c r="J217" s="155" t="s">
        <v>87</v>
      </c>
      <c r="K217" s="155" t="s">
        <v>88</v>
      </c>
      <c r="L217" s="155" t="s">
        <v>89</v>
      </c>
      <c r="M217" s="155"/>
      <c r="N217" s="155" t="s">
        <v>90</v>
      </c>
      <c r="O217" s="155"/>
    </row>
    <row r="218">
      <c r="A218" s="155" t="s">
        <v>8974</v>
      </c>
      <c r="B218" s="304">
        <v>76.0</v>
      </c>
      <c r="C218" s="287">
        <v>79.0</v>
      </c>
      <c r="D218" s="155">
        <v>14821.0</v>
      </c>
      <c r="E218" s="171">
        <v>0.4479166666666667</v>
      </c>
      <c r="F218" s="303" t="s">
        <v>204</v>
      </c>
      <c r="G218" s="172">
        <v>21380.0</v>
      </c>
      <c r="H218" s="172">
        <v>44594.0</v>
      </c>
      <c r="I218" s="155" t="s">
        <v>122</v>
      </c>
      <c r="J218" s="155" t="s">
        <v>92</v>
      </c>
      <c r="K218" s="155" t="s">
        <v>101</v>
      </c>
      <c r="L218" s="155" t="s">
        <v>137</v>
      </c>
      <c r="M218" s="155"/>
      <c r="N218" s="155" t="s">
        <v>90</v>
      </c>
      <c r="O218" s="155"/>
    </row>
    <row r="219">
      <c r="A219" s="155" t="s">
        <v>8975</v>
      </c>
      <c r="B219" s="304">
        <v>78.0</v>
      </c>
      <c r="C219" s="287">
        <v>80.0</v>
      </c>
      <c r="D219" s="155">
        <v>15549.0</v>
      </c>
      <c r="E219" s="171">
        <v>0.4583333333333333</v>
      </c>
      <c r="F219" s="303" t="s">
        <v>205</v>
      </c>
      <c r="G219" s="172">
        <v>27220.0</v>
      </c>
      <c r="H219" s="172">
        <v>44594.0</v>
      </c>
      <c r="I219" s="155" t="s">
        <v>122</v>
      </c>
      <c r="J219" s="155" t="s">
        <v>92</v>
      </c>
      <c r="K219" s="155" t="s">
        <v>93</v>
      </c>
      <c r="L219" s="155" t="s">
        <v>206</v>
      </c>
      <c r="M219" s="155"/>
      <c r="N219" s="155" t="s">
        <v>90</v>
      </c>
      <c r="O219" s="155"/>
    </row>
    <row r="220">
      <c r="A220" s="155" t="s">
        <v>8976</v>
      </c>
      <c r="B220" s="304">
        <v>81.0</v>
      </c>
      <c r="C220" s="287">
        <v>81.0</v>
      </c>
      <c r="D220" s="155">
        <v>11012.0</v>
      </c>
      <c r="E220" s="171">
        <v>0.46875</v>
      </c>
      <c r="F220" s="303" t="s">
        <v>209</v>
      </c>
      <c r="G220" s="172">
        <v>23539.0</v>
      </c>
      <c r="H220" s="172">
        <v>44594.0</v>
      </c>
      <c r="I220" s="155" t="s">
        <v>86</v>
      </c>
      <c r="J220" s="155" t="s">
        <v>92</v>
      </c>
      <c r="K220" s="155" t="s">
        <v>93</v>
      </c>
      <c r="L220" s="155" t="s">
        <v>174</v>
      </c>
      <c r="M220" s="155"/>
      <c r="N220" s="155" t="s">
        <v>90</v>
      </c>
      <c r="O220" s="155"/>
    </row>
    <row r="221">
      <c r="A221" s="155" t="s">
        <v>8977</v>
      </c>
      <c r="B221" s="304">
        <v>79.0</v>
      </c>
      <c r="C221" s="287">
        <v>82.0</v>
      </c>
      <c r="D221" s="155">
        <v>13053.0</v>
      </c>
      <c r="E221" s="171">
        <v>0.4583333333333333</v>
      </c>
      <c r="F221" s="303" t="s">
        <v>207</v>
      </c>
      <c r="G221" s="172">
        <v>31604.0</v>
      </c>
      <c r="H221" s="172">
        <v>44594.0</v>
      </c>
      <c r="I221" s="155" t="s">
        <v>122</v>
      </c>
      <c r="J221" s="155" t="s">
        <v>92</v>
      </c>
      <c r="K221" s="155" t="s">
        <v>101</v>
      </c>
      <c r="L221" s="155" t="s">
        <v>98</v>
      </c>
      <c r="M221" s="155"/>
      <c r="N221" s="155" t="s">
        <v>90</v>
      </c>
      <c r="O221" s="155"/>
    </row>
    <row r="222">
      <c r="A222" s="155" t="s">
        <v>8978</v>
      </c>
      <c r="B222" s="304">
        <v>87.0</v>
      </c>
      <c r="C222" s="287">
        <v>83.0</v>
      </c>
      <c r="D222" s="155">
        <v>17186.0</v>
      </c>
      <c r="E222" s="171">
        <v>0.5416666666666666</v>
      </c>
      <c r="F222" s="303" t="s">
        <v>211</v>
      </c>
      <c r="G222" s="172">
        <v>32887.0</v>
      </c>
      <c r="H222" s="172">
        <v>44594.0</v>
      </c>
      <c r="I222" s="155" t="s">
        <v>122</v>
      </c>
      <c r="J222" s="155" t="s">
        <v>92</v>
      </c>
      <c r="K222" s="155" t="s">
        <v>93</v>
      </c>
      <c r="L222" s="155" t="s">
        <v>179</v>
      </c>
      <c r="M222" s="155"/>
      <c r="N222" s="155" t="s">
        <v>90</v>
      </c>
      <c r="O222" s="155"/>
    </row>
    <row r="223">
      <c r="A223" s="155" t="s">
        <v>8979</v>
      </c>
      <c r="B223" s="304">
        <v>85.0</v>
      </c>
      <c r="C223" s="287">
        <v>84.0</v>
      </c>
      <c r="D223" s="155">
        <v>16481.0</v>
      </c>
      <c r="E223" s="171">
        <v>0.5416666666666666</v>
      </c>
      <c r="F223" s="303" t="s">
        <v>212</v>
      </c>
      <c r="G223" s="172">
        <v>23102.0</v>
      </c>
      <c r="H223" s="172">
        <v>44594.0</v>
      </c>
      <c r="I223" s="155" t="s">
        <v>86</v>
      </c>
      <c r="J223" s="155" t="s">
        <v>92</v>
      </c>
      <c r="K223" s="155" t="s">
        <v>101</v>
      </c>
      <c r="L223" s="155" t="s">
        <v>147</v>
      </c>
      <c r="M223" s="155"/>
      <c r="N223" s="155" t="s">
        <v>90</v>
      </c>
      <c r="O223" s="155"/>
    </row>
    <row r="224">
      <c r="A224" s="155" t="s">
        <v>8980</v>
      </c>
      <c r="B224" s="304">
        <v>89.0</v>
      </c>
      <c r="C224" s="287">
        <v>85.0</v>
      </c>
      <c r="D224" s="155">
        <v>14729.0</v>
      </c>
      <c r="E224" s="171">
        <v>0.5520833333333334</v>
      </c>
      <c r="F224" s="303" t="s">
        <v>216</v>
      </c>
      <c r="G224" s="172">
        <v>30461.0</v>
      </c>
      <c r="H224" s="172">
        <v>44594.0</v>
      </c>
      <c r="I224" s="155" t="s">
        <v>122</v>
      </c>
      <c r="J224" s="155" t="s">
        <v>92</v>
      </c>
      <c r="K224" s="155" t="s">
        <v>93</v>
      </c>
      <c r="L224" s="155" t="s">
        <v>189</v>
      </c>
      <c r="M224" s="155"/>
      <c r="N224" s="155" t="s">
        <v>90</v>
      </c>
      <c r="O224" s="155"/>
    </row>
    <row r="225">
      <c r="A225" s="155" t="s">
        <v>8981</v>
      </c>
      <c r="B225" s="304">
        <v>86.0</v>
      </c>
      <c r="C225" s="287">
        <v>86.0</v>
      </c>
      <c r="D225" s="155">
        <v>15800.0</v>
      </c>
      <c r="E225" s="171">
        <v>0.5416666666666666</v>
      </c>
      <c r="F225" s="303" t="s">
        <v>213</v>
      </c>
      <c r="G225" s="172">
        <v>21210.0</v>
      </c>
      <c r="H225" s="172">
        <v>44594.0</v>
      </c>
      <c r="I225" s="155" t="s">
        <v>86</v>
      </c>
      <c r="J225" s="155" t="s">
        <v>92</v>
      </c>
      <c r="K225" s="155" t="s">
        <v>93</v>
      </c>
      <c r="L225" s="155" t="s">
        <v>98</v>
      </c>
      <c r="M225" s="155"/>
      <c r="N225" s="155" t="s">
        <v>90</v>
      </c>
      <c r="O225" s="155"/>
    </row>
    <row r="226">
      <c r="A226" s="155" t="s">
        <v>8982</v>
      </c>
      <c r="B226" s="304">
        <v>83.0</v>
      </c>
      <c r="C226" s="287">
        <v>87.0</v>
      </c>
      <c r="D226" s="155">
        <v>18002.0</v>
      </c>
      <c r="E226" s="171">
        <v>0.5416666666666666</v>
      </c>
      <c r="F226" s="303" t="s">
        <v>214</v>
      </c>
      <c r="G226" s="172">
        <v>19647.0</v>
      </c>
      <c r="H226" s="172">
        <v>44594.0</v>
      </c>
      <c r="I226" s="155" t="s">
        <v>108</v>
      </c>
      <c r="J226" s="155" t="s">
        <v>87</v>
      </c>
      <c r="K226" s="155" t="s">
        <v>88</v>
      </c>
      <c r="L226" s="155" t="s">
        <v>113</v>
      </c>
      <c r="M226" s="155"/>
      <c r="N226" s="155" t="s">
        <v>103</v>
      </c>
      <c r="O226" s="155" t="s">
        <v>8748</v>
      </c>
    </row>
    <row r="227">
      <c r="A227" s="155" t="s">
        <v>8983</v>
      </c>
      <c r="B227" s="304">
        <v>88.0</v>
      </c>
      <c r="C227" s="287">
        <v>88.0</v>
      </c>
      <c r="D227" s="155">
        <v>17793.0</v>
      </c>
      <c r="E227" s="171">
        <v>0.5520833333333334</v>
      </c>
      <c r="F227" s="303" t="s">
        <v>217</v>
      </c>
      <c r="G227" s="172">
        <v>20823.0</v>
      </c>
      <c r="H227" s="172">
        <v>44594.0</v>
      </c>
      <c r="I227" s="155" t="s">
        <v>96</v>
      </c>
      <c r="J227" s="155" t="s">
        <v>87</v>
      </c>
      <c r="K227" s="155" t="s">
        <v>97</v>
      </c>
      <c r="L227" s="155" t="s">
        <v>218</v>
      </c>
      <c r="M227" s="155"/>
      <c r="N227" s="155" t="s">
        <v>90</v>
      </c>
      <c r="O227" s="155"/>
    </row>
    <row r="228">
      <c r="A228" s="155" t="s">
        <v>8984</v>
      </c>
      <c r="B228" s="304">
        <v>93.0</v>
      </c>
      <c r="C228" s="287">
        <v>89.0</v>
      </c>
      <c r="D228" s="155">
        <v>15244.0</v>
      </c>
      <c r="E228" s="171">
        <v>0.5625</v>
      </c>
      <c r="F228" s="303" t="s">
        <v>220</v>
      </c>
      <c r="G228" s="172">
        <v>22139.0</v>
      </c>
      <c r="H228" s="172">
        <v>44594.0</v>
      </c>
      <c r="I228" s="155" t="s">
        <v>86</v>
      </c>
      <c r="J228" s="155" t="s">
        <v>92</v>
      </c>
      <c r="K228" s="155" t="s">
        <v>93</v>
      </c>
      <c r="L228" s="155" t="s">
        <v>221</v>
      </c>
      <c r="M228" s="155"/>
      <c r="N228" s="155" t="s">
        <v>90</v>
      </c>
      <c r="O228" s="155"/>
    </row>
    <row r="229">
      <c r="A229" s="155" t="s">
        <v>8985</v>
      </c>
      <c r="B229" s="304">
        <v>97.0</v>
      </c>
      <c r="C229" s="287">
        <v>90.0</v>
      </c>
      <c r="D229" s="155">
        <v>16982.0</v>
      </c>
      <c r="E229" s="171">
        <v>0.5729166666666666</v>
      </c>
      <c r="F229" s="303" t="s">
        <v>225</v>
      </c>
      <c r="G229" s="172">
        <v>21978.0</v>
      </c>
      <c r="H229" s="172">
        <v>44594.0</v>
      </c>
      <c r="I229" s="155" t="s">
        <v>86</v>
      </c>
      <c r="J229" s="155" t="s">
        <v>92</v>
      </c>
      <c r="K229" s="155" t="s">
        <v>93</v>
      </c>
      <c r="L229" s="155" t="s">
        <v>98</v>
      </c>
      <c r="M229" s="155"/>
      <c r="N229" s="155" t="s">
        <v>90</v>
      </c>
      <c r="O229" s="155"/>
    </row>
    <row r="230">
      <c r="A230" s="155" t="s">
        <v>8986</v>
      </c>
      <c r="B230" s="304">
        <v>95.0</v>
      </c>
      <c r="C230" s="287">
        <v>91.0</v>
      </c>
      <c r="D230" s="155">
        <v>15648.0</v>
      </c>
      <c r="E230" s="171">
        <v>0.5729166666666666</v>
      </c>
      <c r="F230" s="303" t="s">
        <v>226</v>
      </c>
      <c r="G230" s="172">
        <v>25882.0</v>
      </c>
      <c r="H230" s="172">
        <v>44594.0</v>
      </c>
      <c r="I230" s="155" t="s">
        <v>100</v>
      </c>
      <c r="J230" s="155" t="s">
        <v>87</v>
      </c>
      <c r="K230" s="155" t="s">
        <v>88</v>
      </c>
      <c r="L230" s="155" t="s">
        <v>102</v>
      </c>
      <c r="M230" s="155"/>
      <c r="N230" s="155" t="s">
        <v>103</v>
      </c>
      <c r="O230" s="155" t="s">
        <v>8748</v>
      </c>
    </row>
    <row r="231">
      <c r="A231" s="155" t="s">
        <v>8987</v>
      </c>
      <c r="B231" s="304">
        <v>92.0</v>
      </c>
      <c r="C231" s="287">
        <v>92.0</v>
      </c>
      <c r="D231" s="155">
        <v>12001.0</v>
      </c>
      <c r="E231" s="171">
        <v>0.5625</v>
      </c>
      <c r="F231" s="303" t="s">
        <v>222</v>
      </c>
      <c r="G231" s="172">
        <v>29034.0</v>
      </c>
      <c r="H231" s="172">
        <v>44594.0</v>
      </c>
      <c r="I231" s="155" t="s">
        <v>86</v>
      </c>
      <c r="J231" s="155" t="s">
        <v>92</v>
      </c>
      <c r="K231" s="155" t="s">
        <v>101</v>
      </c>
      <c r="L231" s="155" t="s">
        <v>182</v>
      </c>
      <c r="M231" s="155"/>
      <c r="N231" s="155" t="s">
        <v>90</v>
      </c>
      <c r="O231" s="155"/>
    </row>
    <row r="232">
      <c r="A232" s="155" t="s">
        <v>8988</v>
      </c>
      <c r="B232" s="304">
        <v>90.0</v>
      </c>
      <c r="C232" s="287">
        <v>93.0</v>
      </c>
      <c r="D232" s="155">
        <v>9775.0</v>
      </c>
      <c r="E232" s="171">
        <v>0.5520833333333334</v>
      </c>
      <c r="F232" s="303" t="s">
        <v>219</v>
      </c>
      <c r="G232" s="172">
        <v>16906.0</v>
      </c>
      <c r="H232" s="172">
        <v>44594.0</v>
      </c>
      <c r="I232" s="155" t="s">
        <v>122</v>
      </c>
      <c r="J232" s="155" t="s">
        <v>92</v>
      </c>
      <c r="K232" s="155" t="s">
        <v>101</v>
      </c>
      <c r="L232" s="155" t="s">
        <v>94</v>
      </c>
      <c r="M232" s="155"/>
      <c r="N232" s="155" t="s">
        <v>90</v>
      </c>
      <c r="O232" s="155"/>
    </row>
    <row r="233">
      <c r="A233" s="155" t="s">
        <v>8989</v>
      </c>
      <c r="B233" s="304">
        <v>96.0</v>
      </c>
      <c r="C233" s="287">
        <v>94.0</v>
      </c>
      <c r="D233" s="155">
        <v>9176.0</v>
      </c>
      <c r="E233" s="171">
        <v>0.5729166666666666</v>
      </c>
      <c r="F233" s="303" t="s">
        <v>227</v>
      </c>
      <c r="G233" s="172">
        <v>17667.0</v>
      </c>
      <c r="H233" s="172">
        <v>44594.0</v>
      </c>
      <c r="I233" s="155" t="s">
        <v>86</v>
      </c>
      <c r="J233" s="155" t="s">
        <v>92</v>
      </c>
      <c r="K233" s="155" t="s">
        <v>101</v>
      </c>
      <c r="L233" s="155" t="s">
        <v>89</v>
      </c>
      <c r="M233" s="155"/>
      <c r="N233" s="155" t="s">
        <v>90</v>
      </c>
      <c r="O233" s="155"/>
    </row>
    <row r="234">
      <c r="A234" s="155" t="s">
        <v>8990</v>
      </c>
      <c r="B234" s="304">
        <v>98.0</v>
      </c>
      <c r="C234" s="287">
        <v>95.0</v>
      </c>
      <c r="D234" s="155">
        <v>11131.0</v>
      </c>
      <c r="E234" s="171">
        <v>0.5833333333333334</v>
      </c>
      <c r="F234" s="303" t="s">
        <v>229</v>
      </c>
      <c r="G234" s="172">
        <v>16644.0</v>
      </c>
      <c r="H234" s="172">
        <v>44594.0</v>
      </c>
      <c r="I234" s="155" t="s">
        <v>122</v>
      </c>
      <c r="J234" s="155" t="s">
        <v>92</v>
      </c>
      <c r="K234" s="155" t="s">
        <v>101</v>
      </c>
      <c r="L234" s="155" t="s">
        <v>89</v>
      </c>
      <c r="M234" s="155"/>
      <c r="N234" s="155" t="s">
        <v>90</v>
      </c>
      <c r="O234" s="155"/>
    </row>
    <row r="235">
      <c r="A235" s="155" t="s">
        <v>8991</v>
      </c>
      <c r="B235" s="304">
        <v>100.0</v>
      </c>
      <c r="C235" s="287">
        <v>96.0</v>
      </c>
      <c r="D235" s="155">
        <v>15923.0</v>
      </c>
      <c r="E235" s="171">
        <v>0.59375</v>
      </c>
      <c r="F235" s="303" t="s">
        <v>230</v>
      </c>
      <c r="G235" s="172">
        <v>23037.0</v>
      </c>
      <c r="H235" s="172">
        <v>44594.0</v>
      </c>
      <c r="I235" s="155" t="s">
        <v>122</v>
      </c>
      <c r="J235" s="155" t="s">
        <v>92</v>
      </c>
      <c r="K235" s="155" t="s">
        <v>101</v>
      </c>
      <c r="L235" s="155" t="s">
        <v>147</v>
      </c>
      <c r="M235" s="155"/>
      <c r="N235" s="155" t="s">
        <v>90</v>
      </c>
      <c r="O235" s="155"/>
    </row>
    <row r="236">
      <c r="A236" s="155" t="s">
        <v>8992</v>
      </c>
      <c r="B236" s="304">
        <v>101.0</v>
      </c>
      <c r="C236" s="287">
        <v>97.0</v>
      </c>
      <c r="D236" s="155">
        <v>15190.0</v>
      </c>
      <c r="E236" s="171">
        <v>0.59375</v>
      </c>
      <c r="F236" s="303" t="s">
        <v>231</v>
      </c>
      <c r="G236" s="172">
        <v>11783.0</v>
      </c>
      <c r="H236" s="172">
        <v>44594.0</v>
      </c>
      <c r="I236" s="155" t="s">
        <v>86</v>
      </c>
      <c r="J236" s="155" t="s">
        <v>92</v>
      </c>
      <c r="K236" s="155" t="s">
        <v>93</v>
      </c>
      <c r="L236" s="155" t="s">
        <v>94</v>
      </c>
      <c r="M236" s="155"/>
      <c r="N236" s="155" t="s">
        <v>90</v>
      </c>
      <c r="O236" s="155"/>
    </row>
    <row r="237">
      <c r="A237" s="155" t="s">
        <v>8993</v>
      </c>
      <c r="B237" s="304">
        <v>106.0</v>
      </c>
      <c r="C237" s="287">
        <v>98.0</v>
      </c>
      <c r="D237" s="155">
        <v>14178.0</v>
      </c>
      <c r="E237" s="171">
        <v>0.625</v>
      </c>
      <c r="F237" s="303" t="s">
        <v>236</v>
      </c>
      <c r="G237" s="172">
        <v>20540.0</v>
      </c>
      <c r="H237" s="172">
        <v>44594.0</v>
      </c>
      <c r="I237" s="155" t="s">
        <v>122</v>
      </c>
      <c r="J237" s="155" t="s">
        <v>92</v>
      </c>
      <c r="K237" s="155" t="s">
        <v>93</v>
      </c>
      <c r="L237" s="155" t="s">
        <v>147</v>
      </c>
      <c r="M237" s="155"/>
      <c r="N237" s="155" t="s">
        <v>90</v>
      </c>
      <c r="O237" s="155"/>
    </row>
    <row r="238">
      <c r="A238" s="155" t="s">
        <v>8994</v>
      </c>
      <c r="B238" s="304">
        <v>99.0</v>
      </c>
      <c r="C238" s="287">
        <v>99.0</v>
      </c>
      <c r="D238" s="155">
        <v>17855.0</v>
      </c>
      <c r="E238" s="171">
        <v>0.59375</v>
      </c>
      <c r="F238" s="303" t="s">
        <v>232</v>
      </c>
      <c r="G238" s="172">
        <v>20194.0</v>
      </c>
      <c r="H238" s="172">
        <v>44594.0</v>
      </c>
      <c r="I238" s="155" t="s">
        <v>108</v>
      </c>
      <c r="J238" s="155" t="s">
        <v>87</v>
      </c>
      <c r="K238" s="155" t="s">
        <v>88</v>
      </c>
      <c r="L238" s="155" t="s">
        <v>131</v>
      </c>
      <c r="M238" s="155"/>
      <c r="N238" s="155" t="s">
        <v>103</v>
      </c>
      <c r="O238" s="155" t="s">
        <v>8748</v>
      </c>
    </row>
    <row r="239">
      <c r="A239" s="155" t="s">
        <v>8995</v>
      </c>
      <c r="B239" s="304">
        <v>109.0</v>
      </c>
      <c r="C239" s="287">
        <v>100.0</v>
      </c>
      <c r="D239" s="155">
        <v>12328.0</v>
      </c>
      <c r="E239" s="171">
        <v>0.6354166666666666</v>
      </c>
      <c r="F239" s="303" t="s">
        <v>238</v>
      </c>
      <c r="G239" s="172">
        <v>18799.0</v>
      </c>
      <c r="H239" s="172">
        <v>44594.0</v>
      </c>
      <c r="I239" s="155" t="s">
        <v>86</v>
      </c>
      <c r="J239" s="155" t="s">
        <v>92</v>
      </c>
      <c r="K239" s="155" t="s">
        <v>93</v>
      </c>
      <c r="L239" s="155" t="s">
        <v>154</v>
      </c>
      <c r="M239" s="155"/>
      <c r="N239" s="155" t="s">
        <v>90</v>
      </c>
      <c r="O239" s="155"/>
    </row>
    <row r="240">
      <c r="A240" s="155" t="s">
        <v>8996</v>
      </c>
      <c r="B240" s="304">
        <v>103.0</v>
      </c>
      <c r="C240" s="287">
        <v>101.0</v>
      </c>
      <c r="D240" s="155">
        <v>17825.0</v>
      </c>
      <c r="E240" s="171">
        <v>0.6145833333333334</v>
      </c>
      <c r="F240" s="303" t="s">
        <v>234</v>
      </c>
      <c r="G240" s="172">
        <v>15882.0</v>
      </c>
      <c r="H240" s="172">
        <v>44594.0</v>
      </c>
      <c r="I240" s="155" t="s">
        <v>129</v>
      </c>
      <c r="J240" s="155" t="s">
        <v>87</v>
      </c>
      <c r="K240" s="155" t="s">
        <v>88</v>
      </c>
      <c r="L240" s="155" t="s">
        <v>102</v>
      </c>
      <c r="M240" s="155"/>
      <c r="N240" s="155" t="s">
        <v>103</v>
      </c>
      <c r="O240" s="155" t="s">
        <v>8748</v>
      </c>
    </row>
    <row r="241">
      <c r="A241" s="155" t="s">
        <v>8997</v>
      </c>
      <c r="B241" s="304">
        <v>105.0</v>
      </c>
      <c r="C241" s="287">
        <v>102.0</v>
      </c>
      <c r="D241" s="155">
        <v>12287.0</v>
      </c>
      <c r="E241" s="171">
        <v>0.625</v>
      </c>
      <c r="F241" s="303" t="s">
        <v>237</v>
      </c>
      <c r="G241" s="172">
        <v>26721.0</v>
      </c>
      <c r="H241" s="172">
        <v>44594.0</v>
      </c>
      <c r="I241" s="155" t="s">
        <v>112</v>
      </c>
      <c r="J241" s="155" t="s">
        <v>87</v>
      </c>
      <c r="K241" s="155" t="s">
        <v>97</v>
      </c>
      <c r="L241" s="155" t="s">
        <v>102</v>
      </c>
      <c r="M241" s="155"/>
      <c r="N241" s="155" t="s">
        <v>103</v>
      </c>
      <c r="O241" s="155" t="s">
        <v>8748</v>
      </c>
    </row>
    <row r="242">
      <c r="A242" s="155" t="s">
        <v>8998</v>
      </c>
      <c r="B242" s="304">
        <v>107.0</v>
      </c>
      <c r="C242" s="287">
        <v>103.0</v>
      </c>
      <c r="D242" s="155">
        <v>11127.0</v>
      </c>
      <c r="E242" s="171">
        <v>0.6354166666666666</v>
      </c>
      <c r="F242" s="303" t="s">
        <v>239</v>
      </c>
      <c r="G242" s="172">
        <v>25704.0</v>
      </c>
      <c r="H242" s="172">
        <v>44594.0</v>
      </c>
      <c r="I242" s="155" t="s">
        <v>100</v>
      </c>
      <c r="J242" s="155" t="s">
        <v>87</v>
      </c>
      <c r="K242" s="155" t="s">
        <v>88</v>
      </c>
      <c r="L242" s="155" t="s">
        <v>102</v>
      </c>
      <c r="M242" s="155"/>
      <c r="N242" s="155" t="s">
        <v>103</v>
      </c>
      <c r="O242" s="155" t="s">
        <v>8748</v>
      </c>
    </row>
    <row r="243">
      <c r="A243" s="155" t="s">
        <v>8999</v>
      </c>
      <c r="B243" s="304">
        <v>84.0</v>
      </c>
      <c r="C243" s="287">
        <v>104.0</v>
      </c>
      <c r="D243" s="155">
        <v>17967.0</v>
      </c>
      <c r="E243" s="171">
        <v>0.5416666666666666</v>
      </c>
      <c r="F243" s="303" t="s">
        <v>215</v>
      </c>
      <c r="G243" s="172">
        <v>19257.0</v>
      </c>
      <c r="H243" s="172">
        <v>44594.0</v>
      </c>
      <c r="I243" s="155" t="s">
        <v>108</v>
      </c>
      <c r="J243" s="155" t="s">
        <v>87</v>
      </c>
      <c r="K243" s="155" t="s">
        <v>88</v>
      </c>
      <c r="L243" s="155" t="s">
        <v>102</v>
      </c>
      <c r="M243" s="155"/>
      <c r="N243" s="155" t="s">
        <v>103</v>
      </c>
      <c r="O243" s="155" t="s">
        <v>8748</v>
      </c>
    </row>
    <row r="244">
      <c r="A244" s="155" t="s">
        <v>9000</v>
      </c>
      <c r="B244" s="304">
        <v>91.0</v>
      </c>
      <c r="C244" s="287">
        <v>105.0</v>
      </c>
      <c r="D244" s="155">
        <v>16837.0</v>
      </c>
      <c r="E244" s="171">
        <v>0.5625</v>
      </c>
      <c r="F244" s="303" t="s">
        <v>223</v>
      </c>
      <c r="G244" s="172">
        <v>20933.0</v>
      </c>
      <c r="H244" s="172">
        <v>44594.0</v>
      </c>
      <c r="I244" s="155" t="s">
        <v>100</v>
      </c>
      <c r="J244" s="155" t="s">
        <v>87</v>
      </c>
      <c r="K244" s="155" t="s">
        <v>88</v>
      </c>
      <c r="L244" s="155" t="s">
        <v>224</v>
      </c>
      <c r="M244" s="155"/>
      <c r="N244" s="155" t="s">
        <v>103</v>
      </c>
      <c r="O244" s="155" t="s">
        <v>8748</v>
      </c>
    </row>
    <row r="245">
      <c r="A245" s="155" t="s">
        <v>9001</v>
      </c>
      <c r="B245" s="304">
        <v>104.0</v>
      </c>
      <c r="C245" s="287">
        <v>106.0</v>
      </c>
      <c r="D245" s="155">
        <v>14161.0</v>
      </c>
      <c r="E245" s="171">
        <v>0.6145833333333334</v>
      </c>
      <c r="F245" s="303" t="s">
        <v>235</v>
      </c>
      <c r="G245" s="172">
        <v>18739.0</v>
      </c>
      <c r="H245" s="172">
        <v>44594.0</v>
      </c>
      <c r="I245" s="155" t="s">
        <v>86</v>
      </c>
      <c r="J245" s="155" t="s">
        <v>92</v>
      </c>
      <c r="K245" s="155" t="s">
        <v>101</v>
      </c>
      <c r="L245" s="155" t="s">
        <v>98</v>
      </c>
      <c r="M245" s="155"/>
      <c r="N245" s="155" t="s">
        <v>90</v>
      </c>
      <c r="O245" s="155"/>
    </row>
    <row r="246">
      <c r="A246" s="155" t="s">
        <v>9002</v>
      </c>
      <c r="B246" s="304">
        <v>110.0</v>
      </c>
      <c r="C246" s="287">
        <v>107.0</v>
      </c>
      <c r="D246" s="155">
        <v>15479.0</v>
      </c>
      <c r="E246" s="171">
        <v>0.6458333333333334</v>
      </c>
      <c r="F246" s="303" t="s">
        <v>241</v>
      </c>
      <c r="G246" s="172">
        <v>28397.0</v>
      </c>
      <c r="H246" s="172">
        <v>44594.0</v>
      </c>
      <c r="I246" s="155" t="s">
        <v>122</v>
      </c>
      <c r="J246" s="155" t="s">
        <v>92</v>
      </c>
      <c r="K246" s="155" t="s">
        <v>101</v>
      </c>
      <c r="L246" s="155" t="s">
        <v>242</v>
      </c>
      <c r="M246" s="155"/>
      <c r="N246" s="155" t="s">
        <v>90</v>
      </c>
      <c r="O246" s="155"/>
    </row>
    <row r="247">
      <c r="A247" s="155" t="s">
        <v>9003</v>
      </c>
      <c r="B247" s="304">
        <v>94.0</v>
      </c>
      <c r="C247" s="287">
        <v>108.0</v>
      </c>
      <c r="D247" s="155">
        <v>18013.0</v>
      </c>
      <c r="E247" s="171">
        <v>0.5729166666666666</v>
      </c>
      <c r="F247" s="303" t="s">
        <v>228</v>
      </c>
      <c r="G247" s="172">
        <v>21042.0</v>
      </c>
      <c r="H247" s="172">
        <v>44594.0</v>
      </c>
      <c r="I247" s="155" t="s">
        <v>96</v>
      </c>
      <c r="J247" s="155" t="s">
        <v>87</v>
      </c>
      <c r="K247" s="155" t="s">
        <v>97</v>
      </c>
      <c r="L247" s="155" t="s">
        <v>147</v>
      </c>
      <c r="M247" s="155"/>
      <c r="N247" s="155" t="s">
        <v>90</v>
      </c>
      <c r="O247" s="155"/>
    </row>
    <row r="248">
      <c r="A248" s="155" t="s">
        <v>9004</v>
      </c>
      <c r="B248" s="304">
        <v>102.0</v>
      </c>
      <c r="C248" s="287">
        <v>109.0</v>
      </c>
      <c r="D248" s="155">
        <v>16677.0</v>
      </c>
      <c r="E248" s="171">
        <v>0.59375</v>
      </c>
      <c r="F248" s="303" t="s">
        <v>233</v>
      </c>
      <c r="G248" s="172">
        <v>20737.0</v>
      </c>
      <c r="H248" s="172">
        <v>44594.0</v>
      </c>
      <c r="I248" s="155" t="s">
        <v>96</v>
      </c>
      <c r="J248" s="155" t="s">
        <v>87</v>
      </c>
      <c r="K248" s="155" t="s">
        <v>88</v>
      </c>
      <c r="L248" s="155" t="s">
        <v>89</v>
      </c>
      <c r="M248" s="155"/>
      <c r="N248" s="155" t="s">
        <v>90</v>
      </c>
      <c r="O248" s="155"/>
    </row>
    <row r="249">
      <c r="A249" s="155" t="s">
        <v>9005</v>
      </c>
      <c r="B249" s="304">
        <v>108.0</v>
      </c>
      <c r="C249" s="287">
        <v>110.0</v>
      </c>
      <c r="D249" s="155">
        <v>10141.0</v>
      </c>
      <c r="E249" s="171">
        <v>0.6354166666666666</v>
      </c>
      <c r="F249" s="303" t="s">
        <v>240</v>
      </c>
      <c r="G249" s="172">
        <v>23797.0</v>
      </c>
      <c r="H249" s="172">
        <v>44594.0</v>
      </c>
      <c r="I249" s="155" t="s">
        <v>112</v>
      </c>
      <c r="J249" s="155" t="s">
        <v>92</v>
      </c>
      <c r="K249" s="155" t="s">
        <v>101</v>
      </c>
      <c r="L249" s="155" t="s">
        <v>135</v>
      </c>
      <c r="M249" s="155"/>
      <c r="N249" s="155" t="s">
        <v>103</v>
      </c>
      <c r="O249" s="155" t="s">
        <v>8748</v>
      </c>
    </row>
    <row r="250">
      <c r="A250" s="155" t="s">
        <v>9006</v>
      </c>
      <c r="B250" s="304">
        <v>111.0</v>
      </c>
      <c r="C250" s="287">
        <v>111.0</v>
      </c>
      <c r="D250" s="155">
        <v>14212.0</v>
      </c>
      <c r="E250" s="171">
        <v>0.3541666666666667</v>
      </c>
      <c r="F250" s="303" t="s">
        <v>243</v>
      </c>
      <c r="G250" s="172">
        <v>21952.0</v>
      </c>
      <c r="H250" s="172">
        <v>44595.0</v>
      </c>
      <c r="I250" s="155" t="s">
        <v>86</v>
      </c>
      <c r="J250" s="155" t="s">
        <v>92</v>
      </c>
      <c r="K250" s="155" t="s">
        <v>101</v>
      </c>
      <c r="L250" s="155" t="s">
        <v>174</v>
      </c>
      <c r="M250" s="155"/>
      <c r="N250" s="155" t="s">
        <v>90</v>
      </c>
      <c r="O250" s="155"/>
    </row>
    <row r="251">
      <c r="A251" s="155" t="s">
        <v>9007</v>
      </c>
      <c r="B251" s="304">
        <v>113.0</v>
      </c>
      <c r="C251" s="287">
        <v>112.0</v>
      </c>
      <c r="D251" s="155">
        <v>9278.0</v>
      </c>
      <c r="E251" s="171">
        <v>0.3541666666666667</v>
      </c>
      <c r="F251" s="303" t="s">
        <v>244</v>
      </c>
      <c r="G251" s="172">
        <v>24413.0</v>
      </c>
      <c r="H251" s="172">
        <v>44595.0</v>
      </c>
      <c r="I251" s="155" t="s">
        <v>122</v>
      </c>
      <c r="J251" s="155" t="s">
        <v>87</v>
      </c>
      <c r="K251" s="155" t="s">
        <v>97</v>
      </c>
      <c r="L251" s="155" t="s">
        <v>147</v>
      </c>
      <c r="M251" s="155"/>
      <c r="N251" s="155" t="s">
        <v>90</v>
      </c>
      <c r="O251" s="155"/>
    </row>
    <row r="252">
      <c r="A252" s="155" t="s">
        <v>9008</v>
      </c>
      <c r="B252" s="304">
        <v>112.0</v>
      </c>
      <c r="C252" s="287">
        <v>113.0</v>
      </c>
      <c r="D252" s="155">
        <v>15938.0</v>
      </c>
      <c r="E252" s="171">
        <v>0.3541666666666667</v>
      </c>
      <c r="F252" s="303" t="s">
        <v>245</v>
      </c>
      <c r="G252" s="172">
        <v>24547.0</v>
      </c>
      <c r="H252" s="172">
        <v>44595.0</v>
      </c>
      <c r="I252" s="155" t="s">
        <v>86</v>
      </c>
      <c r="J252" s="155" t="s">
        <v>87</v>
      </c>
      <c r="K252" s="155" t="s">
        <v>97</v>
      </c>
      <c r="L252" s="155" t="s">
        <v>98</v>
      </c>
      <c r="M252" s="155"/>
      <c r="N252" s="155" t="s">
        <v>90</v>
      </c>
      <c r="O252" s="155"/>
    </row>
    <row r="253">
      <c r="A253" s="155" t="s">
        <v>9009</v>
      </c>
      <c r="B253" s="304">
        <v>114.0</v>
      </c>
      <c r="C253" s="287">
        <v>114.0</v>
      </c>
      <c r="D253" s="155">
        <v>16999.0</v>
      </c>
      <c r="E253" s="171">
        <v>0.3645833333333333</v>
      </c>
      <c r="F253" s="303" t="s">
        <v>246</v>
      </c>
      <c r="G253" s="172">
        <v>25187.0</v>
      </c>
      <c r="H253" s="172">
        <v>44595.0</v>
      </c>
      <c r="I253" s="155" t="s">
        <v>86</v>
      </c>
      <c r="J253" s="155" t="s">
        <v>87</v>
      </c>
      <c r="K253" s="155" t="s">
        <v>97</v>
      </c>
      <c r="L253" s="155" t="s">
        <v>247</v>
      </c>
      <c r="M253" s="155"/>
      <c r="N253" s="155" t="s">
        <v>90</v>
      </c>
      <c r="O253" s="155"/>
    </row>
    <row r="254">
      <c r="A254" s="155" t="s">
        <v>9010</v>
      </c>
      <c r="B254" s="304">
        <v>115.0</v>
      </c>
      <c r="C254" s="287">
        <v>115.0</v>
      </c>
      <c r="D254" s="155">
        <v>15129.0</v>
      </c>
      <c r="E254" s="171">
        <v>0.3645833333333333</v>
      </c>
      <c r="F254" s="303" t="s">
        <v>248</v>
      </c>
      <c r="G254" s="172">
        <v>22829.0</v>
      </c>
      <c r="H254" s="172">
        <v>44595.0</v>
      </c>
      <c r="I254" s="155" t="s">
        <v>86</v>
      </c>
      <c r="J254" s="155" t="s">
        <v>87</v>
      </c>
      <c r="K254" s="155" t="s">
        <v>97</v>
      </c>
      <c r="L254" s="155" t="s">
        <v>189</v>
      </c>
      <c r="M254" s="155"/>
      <c r="N254" s="155" t="s">
        <v>90</v>
      </c>
      <c r="O254" s="155"/>
    </row>
    <row r="255">
      <c r="A255" s="155" t="s">
        <v>9011</v>
      </c>
      <c r="B255" s="304">
        <v>116.0</v>
      </c>
      <c r="C255" s="287">
        <v>116.0</v>
      </c>
      <c r="D255" s="155">
        <v>9896.0</v>
      </c>
      <c r="E255" s="171">
        <v>0.375</v>
      </c>
      <c r="F255" s="303" t="s">
        <v>249</v>
      </c>
      <c r="G255" s="172">
        <v>26782.0</v>
      </c>
      <c r="H255" s="172">
        <v>44595.0</v>
      </c>
      <c r="I255" s="155" t="s">
        <v>100</v>
      </c>
      <c r="J255" s="155" t="s">
        <v>92</v>
      </c>
      <c r="K255" s="155" t="s">
        <v>101</v>
      </c>
      <c r="L255" s="155" t="s">
        <v>192</v>
      </c>
      <c r="M255" s="155"/>
      <c r="N255" s="155" t="s">
        <v>103</v>
      </c>
      <c r="O255" s="155" t="s">
        <v>8748</v>
      </c>
    </row>
    <row r="256">
      <c r="A256" s="155" t="s">
        <v>9012</v>
      </c>
      <c r="B256" s="304">
        <v>32.0</v>
      </c>
      <c r="C256" s="287">
        <v>117.0</v>
      </c>
      <c r="D256" s="155">
        <v>10170.0</v>
      </c>
      <c r="E256" s="171">
        <v>0.5416666666666666</v>
      </c>
      <c r="F256" s="303" t="s">
        <v>151</v>
      </c>
      <c r="G256" s="172">
        <v>23032.0</v>
      </c>
      <c r="H256" s="172">
        <v>44593.0</v>
      </c>
      <c r="I256" s="155" t="s">
        <v>100</v>
      </c>
      <c r="J256" s="155" t="s">
        <v>92</v>
      </c>
      <c r="K256" s="155" t="s">
        <v>101</v>
      </c>
      <c r="L256" s="155" t="s">
        <v>131</v>
      </c>
      <c r="M256" s="155"/>
      <c r="N256" s="155" t="s">
        <v>103</v>
      </c>
      <c r="O256" s="155" t="s">
        <v>8748</v>
      </c>
    </row>
    <row r="257">
      <c r="A257" s="155" t="s">
        <v>9013</v>
      </c>
      <c r="B257" s="304">
        <v>118.0</v>
      </c>
      <c r="C257" s="287">
        <v>118.0</v>
      </c>
      <c r="D257" s="155">
        <v>10145.0</v>
      </c>
      <c r="E257" s="171">
        <v>0.4270833333333333</v>
      </c>
      <c r="F257" s="303" t="s">
        <v>252</v>
      </c>
      <c r="G257" s="172">
        <v>30566.0</v>
      </c>
      <c r="H257" s="172">
        <v>44595.0</v>
      </c>
      <c r="I257" s="155" t="s">
        <v>100</v>
      </c>
      <c r="J257" s="155" t="s">
        <v>87</v>
      </c>
      <c r="K257" s="155" t="s">
        <v>97</v>
      </c>
      <c r="L257" s="155" t="s">
        <v>106</v>
      </c>
      <c r="M257" s="155"/>
      <c r="N257" s="155" t="s">
        <v>253</v>
      </c>
      <c r="O257" s="155" t="s">
        <v>8748</v>
      </c>
    </row>
    <row r="258">
      <c r="A258" s="155" t="s">
        <v>9014</v>
      </c>
      <c r="B258" s="304">
        <v>120.0</v>
      </c>
      <c r="C258" s="287">
        <v>119.0</v>
      </c>
      <c r="D258" s="155">
        <v>16671.0</v>
      </c>
      <c r="E258" s="171">
        <v>0.4375</v>
      </c>
      <c r="F258" s="303" t="s">
        <v>254</v>
      </c>
      <c r="G258" s="172">
        <v>22559.0</v>
      </c>
      <c r="H258" s="172">
        <v>44595.0</v>
      </c>
      <c r="I258" s="155" t="s">
        <v>100</v>
      </c>
      <c r="J258" s="155" t="s">
        <v>92</v>
      </c>
      <c r="K258" s="155" t="s">
        <v>101</v>
      </c>
      <c r="L258" s="155" t="s">
        <v>113</v>
      </c>
      <c r="M258" s="155"/>
      <c r="N258" s="155" t="s">
        <v>103</v>
      </c>
      <c r="O258" s="155" t="s">
        <v>8748</v>
      </c>
    </row>
    <row r="259">
      <c r="A259" s="155" t="s">
        <v>9015</v>
      </c>
      <c r="B259" s="304">
        <v>122.0</v>
      </c>
      <c r="C259" s="287">
        <v>120.0</v>
      </c>
      <c r="D259" s="155">
        <v>12871.0</v>
      </c>
      <c r="E259" s="171">
        <v>0.4583333333333333</v>
      </c>
      <c r="F259" s="303" t="s">
        <v>255</v>
      </c>
      <c r="G259" s="172">
        <v>32304.0</v>
      </c>
      <c r="H259" s="172">
        <v>44595.0</v>
      </c>
      <c r="I259" s="155" t="s">
        <v>86</v>
      </c>
      <c r="J259" s="155" t="s">
        <v>92</v>
      </c>
      <c r="K259" s="155" t="s">
        <v>101</v>
      </c>
      <c r="L259" s="155" t="s">
        <v>154</v>
      </c>
      <c r="M259" s="155"/>
      <c r="N259" s="155" t="s">
        <v>90</v>
      </c>
      <c r="O259" s="155"/>
    </row>
    <row r="260">
      <c r="A260" s="155" t="s">
        <v>9016</v>
      </c>
      <c r="B260" s="304">
        <v>124.0</v>
      </c>
      <c r="C260" s="287">
        <v>121.0</v>
      </c>
      <c r="D260" s="155">
        <v>13835.0</v>
      </c>
      <c r="E260" s="171">
        <v>0.46875</v>
      </c>
      <c r="F260" s="303" t="s">
        <v>257</v>
      </c>
      <c r="G260" s="172">
        <v>18179.0</v>
      </c>
      <c r="H260" s="172">
        <v>44595.0</v>
      </c>
      <c r="I260" s="155" t="s">
        <v>122</v>
      </c>
      <c r="J260" s="155" t="s">
        <v>87</v>
      </c>
      <c r="K260" s="155" t="s">
        <v>97</v>
      </c>
      <c r="L260" s="155" t="s">
        <v>147</v>
      </c>
      <c r="M260" s="155"/>
      <c r="N260" s="155" t="s">
        <v>90</v>
      </c>
      <c r="O260" s="155"/>
    </row>
    <row r="261">
      <c r="A261" s="155" t="s">
        <v>9017</v>
      </c>
      <c r="B261" s="304">
        <v>125.0</v>
      </c>
      <c r="C261" s="287">
        <v>122.0</v>
      </c>
      <c r="D261" s="155">
        <v>13863.0</v>
      </c>
      <c r="E261" s="171">
        <v>0.4791666666666667</v>
      </c>
      <c r="F261" s="303" t="s">
        <v>260</v>
      </c>
      <c r="G261" s="172">
        <v>29842.0</v>
      </c>
      <c r="H261" s="172">
        <v>44595.0</v>
      </c>
      <c r="I261" s="155" t="s">
        <v>122</v>
      </c>
      <c r="J261" s="155" t="s">
        <v>87</v>
      </c>
      <c r="K261" s="155" t="s">
        <v>97</v>
      </c>
      <c r="L261" s="155" t="s">
        <v>218</v>
      </c>
      <c r="M261" s="155"/>
      <c r="N261" s="155" t="s">
        <v>90</v>
      </c>
      <c r="O261" s="155"/>
    </row>
    <row r="262">
      <c r="A262" s="155" t="s">
        <v>9018</v>
      </c>
      <c r="B262" s="304">
        <v>121.0</v>
      </c>
      <c r="C262" s="287">
        <v>123.0</v>
      </c>
      <c r="D262" s="155">
        <v>10392.0</v>
      </c>
      <c r="E262" s="171">
        <v>0.4583333333333333</v>
      </c>
      <c r="F262" s="303" t="s">
        <v>256</v>
      </c>
      <c r="G262" s="172">
        <v>31105.0</v>
      </c>
      <c r="H262" s="172">
        <v>44595.0</v>
      </c>
      <c r="I262" s="155" t="s">
        <v>129</v>
      </c>
      <c r="J262" s="155" t="s">
        <v>92</v>
      </c>
      <c r="K262" s="155" t="s">
        <v>101</v>
      </c>
      <c r="L262" s="155" t="s">
        <v>89</v>
      </c>
      <c r="M262" s="155"/>
      <c r="N262" s="155" t="s">
        <v>103</v>
      </c>
      <c r="O262" s="155" t="s">
        <v>8748</v>
      </c>
    </row>
    <row r="263">
      <c r="A263" s="155" t="s">
        <v>9019</v>
      </c>
      <c r="B263" s="304">
        <v>123.0</v>
      </c>
      <c r="C263" s="287">
        <v>124.0</v>
      </c>
      <c r="D263" s="155">
        <v>17399.0</v>
      </c>
      <c r="E263" s="171">
        <v>0.46875</v>
      </c>
      <c r="F263" s="303" t="s">
        <v>258</v>
      </c>
      <c r="G263" s="172">
        <v>19585.0</v>
      </c>
      <c r="H263" s="172">
        <v>44595.0</v>
      </c>
      <c r="I263" s="155" t="s">
        <v>86</v>
      </c>
      <c r="J263" s="155" t="s">
        <v>92</v>
      </c>
      <c r="K263" s="155" t="s">
        <v>101</v>
      </c>
      <c r="L263" s="155" t="s">
        <v>259</v>
      </c>
      <c r="M263" s="155"/>
      <c r="N263" s="155" t="s">
        <v>90</v>
      </c>
      <c r="O263" s="155"/>
    </row>
    <row r="264">
      <c r="A264" s="155" t="s">
        <v>9020</v>
      </c>
      <c r="B264" s="304">
        <v>126.0</v>
      </c>
      <c r="C264" s="287">
        <v>125.0</v>
      </c>
      <c r="D264" s="155">
        <v>14950.0</v>
      </c>
      <c r="E264" s="171">
        <v>0.5416666666666666</v>
      </c>
      <c r="F264" s="303" t="s">
        <v>261</v>
      </c>
      <c r="G264" s="172">
        <v>27319.0</v>
      </c>
      <c r="H264" s="172">
        <v>44595.0</v>
      </c>
      <c r="I264" s="155" t="s">
        <v>86</v>
      </c>
      <c r="J264" s="155" t="s">
        <v>92</v>
      </c>
      <c r="K264" s="155" t="s">
        <v>101</v>
      </c>
      <c r="L264" s="155" t="s">
        <v>262</v>
      </c>
      <c r="M264" s="155"/>
      <c r="N264" s="155" t="s">
        <v>90</v>
      </c>
      <c r="O264" s="155"/>
    </row>
    <row r="265">
      <c r="A265" s="155" t="s">
        <v>9021</v>
      </c>
      <c r="B265" s="304">
        <v>127.0</v>
      </c>
      <c r="C265" s="287">
        <v>126.0</v>
      </c>
      <c r="D265" s="155">
        <v>9286.0</v>
      </c>
      <c r="E265" s="171">
        <v>0.5625</v>
      </c>
      <c r="F265" s="303" t="s">
        <v>263</v>
      </c>
      <c r="G265" s="172">
        <v>14829.0</v>
      </c>
      <c r="H265" s="172">
        <v>44595.0</v>
      </c>
      <c r="I265" s="155" t="s">
        <v>86</v>
      </c>
      <c r="J265" s="155" t="s">
        <v>87</v>
      </c>
      <c r="K265" s="155" t="s">
        <v>97</v>
      </c>
      <c r="L265" s="155" t="s">
        <v>89</v>
      </c>
      <c r="M265" s="155"/>
      <c r="N265" s="155" t="s">
        <v>90</v>
      </c>
      <c r="O265" s="155"/>
    </row>
    <row r="266">
      <c r="A266" s="155" t="s">
        <v>9022</v>
      </c>
      <c r="B266" s="304">
        <v>129.0</v>
      </c>
      <c r="C266" s="287">
        <v>127.0</v>
      </c>
      <c r="D266" s="155">
        <v>10328.0</v>
      </c>
      <c r="E266" s="171">
        <v>0.5729166666666666</v>
      </c>
      <c r="F266" s="303" t="s">
        <v>265</v>
      </c>
      <c r="G266" s="172">
        <v>23256.0</v>
      </c>
      <c r="H266" s="172">
        <v>44595.0</v>
      </c>
      <c r="I266" s="155" t="s">
        <v>86</v>
      </c>
      <c r="J266" s="155" t="s">
        <v>92</v>
      </c>
      <c r="K266" s="155" t="s">
        <v>101</v>
      </c>
      <c r="L266" s="155" t="s">
        <v>174</v>
      </c>
      <c r="M266" s="155"/>
      <c r="N266" s="155" t="s">
        <v>90</v>
      </c>
      <c r="O266" s="155"/>
    </row>
    <row r="267">
      <c r="A267" s="155" t="s">
        <v>9023</v>
      </c>
      <c r="B267" s="304">
        <v>131.0</v>
      </c>
      <c r="C267" s="287">
        <v>128.0</v>
      </c>
      <c r="D267" s="155">
        <v>12697.0</v>
      </c>
      <c r="E267" s="171">
        <v>0.5833333333333334</v>
      </c>
      <c r="F267" s="303" t="s">
        <v>266</v>
      </c>
      <c r="G267" s="172">
        <v>30536.0</v>
      </c>
      <c r="H267" s="172">
        <v>44595.0</v>
      </c>
      <c r="I267" s="155" t="s">
        <v>86</v>
      </c>
      <c r="J267" s="155" t="s">
        <v>92</v>
      </c>
      <c r="K267" s="155" t="s">
        <v>101</v>
      </c>
      <c r="L267" s="155" t="s">
        <v>137</v>
      </c>
      <c r="M267" s="155"/>
      <c r="N267" s="155" t="s">
        <v>90</v>
      </c>
      <c r="O267" s="155"/>
    </row>
    <row r="268">
      <c r="A268" s="155" t="s">
        <v>9024</v>
      </c>
      <c r="B268" s="304">
        <v>128.0</v>
      </c>
      <c r="C268" s="287">
        <v>129.0</v>
      </c>
      <c r="D268" s="155">
        <v>17199.0</v>
      </c>
      <c r="E268" s="171">
        <v>0.5625</v>
      </c>
      <c r="F268" s="303" t="s">
        <v>264</v>
      </c>
      <c r="G268" s="172">
        <v>34129.0</v>
      </c>
      <c r="H268" s="172">
        <v>44595.0</v>
      </c>
      <c r="I268" s="155" t="s">
        <v>86</v>
      </c>
      <c r="J268" s="155" t="s">
        <v>87</v>
      </c>
      <c r="K268" s="155" t="s">
        <v>97</v>
      </c>
      <c r="L268" s="155" t="s">
        <v>117</v>
      </c>
      <c r="M268" s="155"/>
      <c r="N268" s="155" t="s">
        <v>90</v>
      </c>
      <c r="O268" s="155"/>
    </row>
    <row r="269">
      <c r="A269" s="155" t="s">
        <v>9025</v>
      </c>
      <c r="B269" s="304">
        <v>132.0</v>
      </c>
      <c r="C269" s="287">
        <v>130.0</v>
      </c>
      <c r="D269" s="155">
        <v>18041.0</v>
      </c>
      <c r="E269" s="171">
        <v>0.59375</v>
      </c>
      <c r="F269" s="303" t="s">
        <v>268</v>
      </c>
      <c r="G269" s="172">
        <v>19826.0</v>
      </c>
      <c r="H269" s="172">
        <v>44595.0</v>
      </c>
      <c r="I269" s="155" t="s">
        <v>108</v>
      </c>
      <c r="J269" s="155" t="s">
        <v>87</v>
      </c>
      <c r="K269" s="155" t="s">
        <v>88</v>
      </c>
      <c r="L269" s="155" t="s">
        <v>102</v>
      </c>
      <c r="M269" s="155"/>
      <c r="N269" s="155" t="s">
        <v>103</v>
      </c>
      <c r="O269" s="155" t="s">
        <v>8748</v>
      </c>
    </row>
    <row r="270">
      <c r="A270" s="155" t="s">
        <v>9026</v>
      </c>
      <c r="B270" s="304">
        <v>130.0</v>
      </c>
      <c r="C270" s="287">
        <v>131.0</v>
      </c>
      <c r="D270" s="155">
        <v>16330.0</v>
      </c>
      <c r="E270" s="171">
        <v>0.5833333333333334</v>
      </c>
      <c r="F270" s="303" t="s">
        <v>267</v>
      </c>
      <c r="G270" s="172">
        <v>24636.0</v>
      </c>
      <c r="H270" s="172">
        <v>44595.0</v>
      </c>
      <c r="I270" s="155" t="s">
        <v>86</v>
      </c>
      <c r="J270" s="155" t="s">
        <v>87</v>
      </c>
      <c r="K270" s="155" t="s">
        <v>97</v>
      </c>
      <c r="L270" s="155" t="s">
        <v>147</v>
      </c>
      <c r="M270" s="155"/>
      <c r="N270" s="155" t="s">
        <v>90</v>
      </c>
      <c r="O270" s="155"/>
    </row>
    <row r="271">
      <c r="A271" s="155" t="s">
        <v>9027</v>
      </c>
      <c r="B271" s="304">
        <v>133.0</v>
      </c>
      <c r="C271" s="287">
        <v>132.0</v>
      </c>
      <c r="D271" s="155">
        <v>14117.0</v>
      </c>
      <c r="E271" s="171">
        <v>0.6145833333333334</v>
      </c>
      <c r="F271" s="303" t="s">
        <v>269</v>
      </c>
      <c r="G271" s="172">
        <v>24626.0</v>
      </c>
      <c r="H271" s="172">
        <v>44595.0</v>
      </c>
      <c r="I271" s="155" t="s">
        <v>100</v>
      </c>
      <c r="J271" s="155" t="s">
        <v>87</v>
      </c>
      <c r="K271" s="155" t="s">
        <v>97</v>
      </c>
      <c r="L271" s="155" t="s">
        <v>106</v>
      </c>
      <c r="M271" s="155"/>
      <c r="N271" s="155" t="s">
        <v>253</v>
      </c>
      <c r="O271" s="155" t="s">
        <v>8748</v>
      </c>
    </row>
    <row r="272">
      <c r="A272" s="155" t="s">
        <v>9028</v>
      </c>
      <c r="B272" s="304">
        <v>134.0</v>
      </c>
      <c r="C272" s="287">
        <v>133.0</v>
      </c>
      <c r="D272" s="155">
        <v>12489.0</v>
      </c>
      <c r="E272" s="171">
        <v>0.3333333333333333</v>
      </c>
      <c r="F272" s="303" t="s">
        <v>270</v>
      </c>
      <c r="G272" s="172">
        <v>21111.0</v>
      </c>
      <c r="H272" s="172">
        <v>44596.0</v>
      </c>
      <c r="I272" s="155" t="s">
        <v>122</v>
      </c>
      <c r="J272" s="155" t="s">
        <v>87</v>
      </c>
      <c r="K272" s="155" t="s">
        <v>97</v>
      </c>
      <c r="L272" s="155" t="s">
        <v>94</v>
      </c>
      <c r="M272" s="155"/>
      <c r="N272" s="155" t="s">
        <v>90</v>
      </c>
      <c r="O272" s="155"/>
    </row>
    <row r="273">
      <c r="A273" s="155" t="s">
        <v>9029</v>
      </c>
      <c r="B273" s="304">
        <v>137.0</v>
      </c>
      <c r="C273" s="287">
        <v>134.0</v>
      </c>
      <c r="D273" s="155">
        <v>13005.0</v>
      </c>
      <c r="E273" s="171">
        <v>0.3541666666666667</v>
      </c>
      <c r="F273" s="303" t="s">
        <v>274</v>
      </c>
      <c r="G273" s="172">
        <v>22674.0</v>
      </c>
      <c r="H273" s="172">
        <v>44596.0</v>
      </c>
      <c r="I273" s="155" t="s">
        <v>112</v>
      </c>
      <c r="J273" s="155" t="s">
        <v>87</v>
      </c>
      <c r="K273" s="155" t="s">
        <v>88</v>
      </c>
      <c r="L273" s="155" t="s">
        <v>131</v>
      </c>
      <c r="M273" s="155"/>
      <c r="N273" s="155" t="s">
        <v>103</v>
      </c>
      <c r="O273" s="155" t="s">
        <v>8748</v>
      </c>
    </row>
    <row r="274">
      <c r="A274" s="155" t="s">
        <v>9030</v>
      </c>
      <c r="B274" s="304">
        <v>139.0</v>
      </c>
      <c r="C274" s="287">
        <v>135.0</v>
      </c>
      <c r="D274" s="155">
        <v>9436.0</v>
      </c>
      <c r="E274" s="171">
        <v>0.3645833333333333</v>
      </c>
      <c r="F274" s="303" t="s">
        <v>278</v>
      </c>
      <c r="G274" s="172">
        <v>16542.0</v>
      </c>
      <c r="H274" s="172">
        <v>44596.0</v>
      </c>
      <c r="I274" s="155" t="s">
        <v>100</v>
      </c>
      <c r="J274" s="155" t="s">
        <v>87</v>
      </c>
      <c r="K274" s="155" t="s">
        <v>88</v>
      </c>
      <c r="L274" s="155" t="s">
        <v>102</v>
      </c>
      <c r="M274" s="155"/>
      <c r="N274" s="155" t="s">
        <v>103</v>
      </c>
      <c r="O274" s="155" t="s">
        <v>8748</v>
      </c>
    </row>
    <row r="275">
      <c r="A275" s="155" t="s">
        <v>9031</v>
      </c>
      <c r="B275" s="304">
        <v>136.0</v>
      </c>
      <c r="C275" s="287">
        <v>136.0</v>
      </c>
      <c r="D275" s="155">
        <v>14581.0</v>
      </c>
      <c r="E275" s="171">
        <v>0.3541666666666667</v>
      </c>
      <c r="F275" s="303" t="s">
        <v>275</v>
      </c>
      <c r="G275" s="172">
        <v>21223.0</v>
      </c>
      <c r="H275" s="172">
        <v>44596.0</v>
      </c>
      <c r="I275" s="155" t="s">
        <v>100</v>
      </c>
      <c r="J275" s="155" t="s">
        <v>87</v>
      </c>
      <c r="K275" s="155" t="s">
        <v>88</v>
      </c>
      <c r="L275" s="155" t="s">
        <v>113</v>
      </c>
      <c r="M275" s="155"/>
      <c r="N275" s="155" t="s">
        <v>103</v>
      </c>
      <c r="O275" s="155" t="s">
        <v>8748</v>
      </c>
    </row>
    <row r="276">
      <c r="A276" s="155" t="s">
        <v>9032</v>
      </c>
      <c r="B276" s="304">
        <v>138.0</v>
      </c>
      <c r="C276" s="287">
        <v>137.0</v>
      </c>
      <c r="D276" s="155">
        <v>15911.0</v>
      </c>
      <c r="E276" s="171">
        <v>0.3541666666666667</v>
      </c>
      <c r="F276" s="303" t="s">
        <v>276</v>
      </c>
      <c r="G276" s="172">
        <v>29976.0</v>
      </c>
      <c r="H276" s="172">
        <v>44596.0</v>
      </c>
      <c r="I276" s="155" t="s">
        <v>86</v>
      </c>
      <c r="J276" s="155" t="s">
        <v>92</v>
      </c>
      <c r="K276" s="155" t="s">
        <v>101</v>
      </c>
      <c r="L276" s="155" t="s">
        <v>189</v>
      </c>
      <c r="M276" s="155"/>
      <c r="N276" s="155" t="s">
        <v>90</v>
      </c>
      <c r="O276" s="155"/>
    </row>
    <row r="277">
      <c r="A277" s="155" t="s">
        <v>9033</v>
      </c>
      <c r="B277" s="304">
        <v>135.0</v>
      </c>
      <c r="C277" s="287">
        <v>138.0</v>
      </c>
      <c r="D277" s="155">
        <v>10368.0</v>
      </c>
      <c r="E277" s="171">
        <v>0.3333333333333333</v>
      </c>
      <c r="F277" s="303" t="s">
        <v>272</v>
      </c>
      <c r="G277" s="172">
        <v>29922.0</v>
      </c>
      <c r="H277" s="172">
        <v>44596.0</v>
      </c>
      <c r="I277" s="155" t="s">
        <v>86</v>
      </c>
      <c r="J277" s="155" t="s">
        <v>92</v>
      </c>
      <c r="K277" s="155" t="s">
        <v>101</v>
      </c>
      <c r="L277" s="155" t="s">
        <v>174</v>
      </c>
      <c r="M277" s="155"/>
      <c r="N277" s="155" t="s">
        <v>90</v>
      </c>
      <c r="O277" s="155"/>
    </row>
    <row r="278">
      <c r="A278" s="155" t="s">
        <v>9034</v>
      </c>
      <c r="B278" s="304">
        <v>142.0</v>
      </c>
      <c r="C278" s="287">
        <v>139.0</v>
      </c>
      <c r="D278" s="155">
        <v>9239.0</v>
      </c>
      <c r="E278" s="171">
        <v>0.375</v>
      </c>
      <c r="F278" s="303" t="s">
        <v>279</v>
      </c>
      <c r="G278" s="172">
        <v>17941.0</v>
      </c>
      <c r="H278" s="172">
        <v>44596.0</v>
      </c>
      <c r="I278" s="155" t="s">
        <v>122</v>
      </c>
      <c r="J278" s="155" t="s">
        <v>92</v>
      </c>
      <c r="K278" s="155" t="s">
        <v>101</v>
      </c>
      <c r="L278" s="155" t="s">
        <v>147</v>
      </c>
      <c r="M278" s="155"/>
      <c r="N278" s="155" t="s">
        <v>90</v>
      </c>
      <c r="O278" s="155"/>
    </row>
    <row r="279">
      <c r="A279" s="155" t="s">
        <v>9035</v>
      </c>
      <c r="B279" s="304">
        <v>143.0</v>
      </c>
      <c r="C279" s="287">
        <v>140.0</v>
      </c>
      <c r="D279" s="155">
        <v>14172.0</v>
      </c>
      <c r="E279" s="171">
        <v>0.3854166666666667</v>
      </c>
      <c r="F279" s="303" t="s">
        <v>283</v>
      </c>
      <c r="G279" s="172">
        <v>17875.0</v>
      </c>
      <c r="H279" s="172">
        <v>44596.0</v>
      </c>
      <c r="I279" s="155" t="s">
        <v>86</v>
      </c>
      <c r="J279" s="155" t="s">
        <v>92</v>
      </c>
      <c r="K279" s="155" t="s">
        <v>101</v>
      </c>
      <c r="L279" s="155" t="s">
        <v>147</v>
      </c>
      <c r="M279" s="155"/>
      <c r="N279" s="155" t="s">
        <v>90</v>
      </c>
      <c r="O279" s="155"/>
    </row>
    <row r="280">
      <c r="A280" s="155" t="s">
        <v>9036</v>
      </c>
      <c r="B280" s="304">
        <v>141.0</v>
      </c>
      <c r="C280" s="287">
        <v>141.0</v>
      </c>
      <c r="D280" s="155">
        <v>10780.0</v>
      </c>
      <c r="E280" s="171">
        <v>0.375</v>
      </c>
      <c r="F280" s="303" t="s">
        <v>281</v>
      </c>
      <c r="G280" s="172">
        <v>17668.0</v>
      </c>
      <c r="H280" s="172">
        <v>44596.0</v>
      </c>
      <c r="I280" s="155" t="s">
        <v>112</v>
      </c>
      <c r="J280" s="155" t="s">
        <v>87</v>
      </c>
      <c r="K280" s="155" t="s">
        <v>88</v>
      </c>
      <c r="L280" s="155" t="s">
        <v>131</v>
      </c>
      <c r="M280" s="155"/>
      <c r="N280" s="155" t="s">
        <v>103</v>
      </c>
      <c r="O280" s="155" t="s">
        <v>8748</v>
      </c>
    </row>
    <row r="281">
      <c r="A281" s="155" t="s">
        <v>9037</v>
      </c>
      <c r="B281" s="304">
        <v>140.0</v>
      </c>
      <c r="C281" s="287">
        <v>142.0</v>
      </c>
      <c r="D281" s="155">
        <v>16913.0</v>
      </c>
      <c r="E281" s="171">
        <v>0.375</v>
      </c>
      <c r="F281" s="303" t="s">
        <v>282</v>
      </c>
      <c r="G281" s="172">
        <v>20603.0</v>
      </c>
      <c r="H281" s="172">
        <v>44596.0</v>
      </c>
      <c r="I281" s="155" t="s">
        <v>100</v>
      </c>
      <c r="J281" s="155" t="s">
        <v>87</v>
      </c>
      <c r="K281" s="155" t="s">
        <v>88</v>
      </c>
      <c r="L281" s="155" t="s">
        <v>131</v>
      </c>
      <c r="M281" s="155"/>
      <c r="N281" s="155" t="s">
        <v>103</v>
      </c>
      <c r="O281" s="155" t="s">
        <v>8748</v>
      </c>
    </row>
    <row r="282">
      <c r="A282" s="155" t="s">
        <v>9038</v>
      </c>
      <c r="B282" s="304">
        <v>144.0</v>
      </c>
      <c r="C282" s="287">
        <v>143.0</v>
      </c>
      <c r="D282" s="155">
        <v>16804.0</v>
      </c>
      <c r="E282" s="171">
        <v>0.3958333333333333</v>
      </c>
      <c r="F282" s="303" t="s">
        <v>285</v>
      </c>
      <c r="G282" s="172">
        <v>14781.0</v>
      </c>
      <c r="H282" s="172">
        <v>44596.0</v>
      </c>
      <c r="I282" s="155" t="s">
        <v>100</v>
      </c>
      <c r="J282" s="155" t="s">
        <v>87</v>
      </c>
      <c r="K282" s="155" t="s">
        <v>88</v>
      </c>
      <c r="L282" s="155" t="s">
        <v>113</v>
      </c>
      <c r="M282" s="155"/>
      <c r="N282" s="155" t="s">
        <v>103</v>
      </c>
      <c r="O282" s="155" t="s">
        <v>8748</v>
      </c>
    </row>
    <row r="283">
      <c r="A283" s="155" t="s">
        <v>9039</v>
      </c>
      <c r="B283" s="304">
        <v>146.0</v>
      </c>
      <c r="C283" s="287">
        <v>144.0</v>
      </c>
      <c r="D283" s="155">
        <v>16178.0</v>
      </c>
      <c r="E283" s="171">
        <v>0.4166666666666667</v>
      </c>
      <c r="F283" s="303" t="s">
        <v>287</v>
      </c>
      <c r="G283" s="172">
        <v>16356.0</v>
      </c>
      <c r="H283" s="172">
        <v>44596.0</v>
      </c>
      <c r="I283" s="155" t="s">
        <v>122</v>
      </c>
      <c r="J283" s="155" t="s">
        <v>87</v>
      </c>
      <c r="K283" s="155" t="s">
        <v>88</v>
      </c>
      <c r="L283" s="155" t="s">
        <v>89</v>
      </c>
      <c r="M283" s="155"/>
      <c r="N283" s="155" t="s">
        <v>90</v>
      </c>
      <c r="O283" s="155"/>
    </row>
    <row r="284">
      <c r="A284" s="155" t="s">
        <v>9040</v>
      </c>
      <c r="B284" s="304">
        <v>147.0</v>
      </c>
      <c r="C284" s="287">
        <v>145.0</v>
      </c>
      <c r="D284" s="155">
        <v>15589.0</v>
      </c>
      <c r="E284" s="171">
        <v>0.4166666666666667</v>
      </c>
      <c r="F284" s="303" t="s">
        <v>289</v>
      </c>
      <c r="G284" s="172">
        <v>24482.0</v>
      </c>
      <c r="H284" s="172">
        <v>44596.0</v>
      </c>
      <c r="I284" s="155" t="s">
        <v>112</v>
      </c>
      <c r="J284" s="155" t="s">
        <v>87</v>
      </c>
      <c r="K284" s="155" t="s">
        <v>88</v>
      </c>
      <c r="L284" s="155" t="s">
        <v>102</v>
      </c>
      <c r="M284" s="155"/>
      <c r="N284" s="155" t="s">
        <v>103</v>
      </c>
      <c r="O284" s="155" t="s">
        <v>8748</v>
      </c>
    </row>
    <row r="285">
      <c r="A285" s="155" t="s">
        <v>9041</v>
      </c>
      <c r="B285" s="304">
        <v>145.0</v>
      </c>
      <c r="C285" s="287">
        <v>146.0</v>
      </c>
      <c r="D285" s="155">
        <v>15209.0</v>
      </c>
      <c r="E285" s="171">
        <v>0.40625</v>
      </c>
      <c r="F285" s="303" t="s">
        <v>286</v>
      </c>
      <c r="G285" s="172">
        <v>14594.0</v>
      </c>
      <c r="H285" s="172">
        <v>44596.0</v>
      </c>
      <c r="I285" s="155" t="s">
        <v>100</v>
      </c>
      <c r="J285" s="155" t="s">
        <v>92</v>
      </c>
      <c r="K285" s="155" t="s">
        <v>101</v>
      </c>
      <c r="L285" s="155" t="s">
        <v>102</v>
      </c>
      <c r="M285" s="155"/>
      <c r="N285" s="155" t="s">
        <v>103</v>
      </c>
      <c r="O285" s="155" t="s">
        <v>8748</v>
      </c>
    </row>
    <row r="286">
      <c r="A286" s="155" t="s">
        <v>9042</v>
      </c>
      <c r="B286" s="304">
        <v>148.0</v>
      </c>
      <c r="C286" s="287">
        <v>147.0</v>
      </c>
      <c r="D286" s="155">
        <v>16757.0</v>
      </c>
      <c r="E286" s="171">
        <v>0.4375</v>
      </c>
      <c r="F286" s="303" t="s">
        <v>290</v>
      </c>
      <c r="G286" s="172">
        <v>22411.0</v>
      </c>
      <c r="H286" s="172">
        <v>44596.0</v>
      </c>
      <c r="I286" s="155" t="s">
        <v>86</v>
      </c>
      <c r="J286" s="155" t="s">
        <v>87</v>
      </c>
      <c r="K286" s="155" t="s">
        <v>97</v>
      </c>
      <c r="L286" s="155" t="s">
        <v>291</v>
      </c>
      <c r="M286" s="155"/>
      <c r="N286" s="155" t="s">
        <v>90</v>
      </c>
      <c r="O286" s="155"/>
    </row>
    <row r="287">
      <c r="A287" s="155" t="s">
        <v>9043</v>
      </c>
      <c r="B287" s="304">
        <v>149.0</v>
      </c>
      <c r="C287" s="287">
        <v>148.0</v>
      </c>
      <c r="D287" s="155">
        <v>12592.0</v>
      </c>
      <c r="E287" s="171">
        <v>0.4375</v>
      </c>
      <c r="F287" s="303" t="s">
        <v>293</v>
      </c>
      <c r="G287" s="172">
        <v>22417.0</v>
      </c>
      <c r="H287" s="172">
        <v>44596.0</v>
      </c>
      <c r="I287" s="155" t="s">
        <v>100</v>
      </c>
      <c r="J287" s="155" t="s">
        <v>87</v>
      </c>
      <c r="K287" s="155" t="s">
        <v>88</v>
      </c>
      <c r="L287" s="155" t="s">
        <v>113</v>
      </c>
      <c r="M287" s="155"/>
      <c r="N287" s="155" t="s">
        <v>103</v>
      </c>
      <c r="O287" s="155" t="s">
        <v>8748</v>
      </c>
    </row>
    <row r="288">
      <c r="A288" s="155" t="s">
        <v>9044</v>
      </c>
      <c r="B288" s="304">
        <v>150.0</v>
      </c>
      <c r="C288" s="287">
        <v>149.0</v>
      </c>
      <c r="D288" s="155">
        <v>9863.0</v>
      </c>
      <c r="E288" s="171">
        <v>0.4375</v>
      </c>
      <c r="F288" s="303" t="s">
        <v>294</v>
      </c>
      <c r="G288" s="172">
        <v>17578.0</v>
      </c>
      <c r="H288" s="172">
        <v>44596.0</v>
      </c>
      <c r="I288" s="155" t="s">
        <v>112</v>
      </c>
      <c r="J288" s="155" t="s">
        <v>92</v>
      </c>
      <c r="K288" s="155" t="s">
        <v>101</v>
      </c>
      <c r="L288" s="155" t="s">
        <v>199</v>
      </c>
      <c r="M288" s="155"/>
      <c r="N288" s="155" t="s">
        <v>103</v>
      </c>
      <c r="O288" s="155"/>
    </row>
    <row r="289">
      <c r="A289" s="155" t="s">
        <v>9045</v>
      </c>
      <c r="B289" s="304">
        <v>151.0</v>
      </c>
      <c r="C289" s="287">
        <v>150.0</v>
      </c>
      <c r="D289" s="155">
        <v>15529.0</v>
      </c>
      <c r="E289" s="171">
        <v>0.4479166666666667</v>
      </c>
      <c r="F289" s="303" t="s">
        <v>295</v>
      </c>
      <c r="G289" s="172">
        <v>24662.0</v>
      </c>
      <c r="H289" s="172">
        <v>44596.0</v>
      </c>
      <c r="I289" s="155" t="s">
        <v>100</v>
      </c>
      <c r="J289" s="155" t="s">
        <v>87</v>
      </c>
      <c r="K289" s="155" t="s">
        <v>88</v>
      </c>
      <c r="L289" s="155" t="s">
        <v>131</v>
      </c>
      <c r="M289" s="155"/>
      <c r="N289" s="155" t="s">
        <v>103</v>
      </c>
      <c r="O289" s="155" t="s">
        <v>8748</v>
      </c>
    </row>
    <row r="290">
      <c r="A290" s="155" t="s">
        <v>9046</v>
      </c>
      <c r="B290" s="304">
        <v>152.0</v>
      </c>
      <c r="C290" s="287">
        <v>151.0</v>
      </c>
      <c r="D290" s="155">
        <v>17713.0</v>
      </c>
      <c r="E290" s="171">
        <v>0.4479166666666667</v>
      </c>
      <c r="F290" s="303" t="s">
        <v>296</v>
      </c>
      <c r="G290" s="172">
        <v>21325.0</v>
      </c>
      <c r="H290" s="172">
        <v>44596.0</v>
      </c>
      <c r="I290" s="155" t="s">
        <v>122</v>
      </c>
      <c r="J290" s="155" t="s">
        <v>92</v>
      </c>
      <c r="K290" s="155" t="s">
        <v>101</v>
      </c>
      <c r="L290" s="155" t="s">
        <v>154</v>
      </c>
      <c r="M290" s="155"/>
      <c r="N290" s="155" t="s">
        <v>90</v>
      </c>
      <c r="O290" s="155"/>
    </row>
    <row r="291">
      <c r="A291" s="155" t="s">
        <v>9047</v>
      </c>
      <c r="B291" s="304">
        <v>153.0</v>
      </c>
      <c r="C291" s="287">
        <v>152.0</v>
      </c>
      <c r="D291" s="155">
        <v>16560.0</v>
      </c>
      <c r="E291" s="171">
        <v>0.4479166666666667</v>
      </c>
      <c r="F291" s="303" t="s">
        <v>298</v>
      </c>
      <c r="G291" s="172">
        <v>17367.0</v>
      </c>
      <c r="H291" s="172">
        <v>44596.0</v>
      </c>
      <c r="I291" s="155" t="s">
        <v>122</v>
      </c>
      <c r="J291" s="155" t="s">
        <v>92</v>
      </c>
      <c r="K291" s="155" t="s">
        <v>101</v>
      </c>
      <c r="L291" s="155" t="s">
        <v>94</v>
      </c>
      <c r="M291" s="155"/>
      <c r="N291" s="155" t="s">
        <v>90</v>
      </c>
      <c r="O291" s="155"/>
    </row>
    <row r="292">
      <c r="A292" s="155" t="s">
        <v>9048</v>
      </c>
      <c r="B292" s="304">
        <v>155.0</v>
      </c>
      <c r="C292" s="287">
        <v>153.0</v>
      </c>
      <c r="D292" s="155">
        <v>15993.0</v>
      </c>
      <c r="E292" s="171">
        <v>0.46875</v>
      </c>
      <c r="F292" s="303" t="s">
        <v>303</v>
      </c>
      <c r="G292" s="172">
        <v>30933.0</v>
      </c>
      <c r="H292" s="172">
        <v>44596.0</v>
      </c>
      <c r="I292" s="155" t="s">
        <v>100</v>
      </c>
      <c r="J292" s="155" t="s">
        <v>92</v>
      </c>
      <c r="K292" s="155" t="s">
        <v>101</v>
      </c>
      <c r="L292" s="155" t="s">
        <v>106</v>
      </c>
      <c r="M292" s="155"/>
      <c r="N292" s="155" t="s">
        <v>103</v>
      </c>
      <c r="O292" s="155" t="s">
        <v>8748</v>
      </c>
    </row>
    <row r="293">
      <c r="A293" s="155" t="s">
        <v>9049</v>
      </c>
      <c r="B293" s="304">
        <v>154.0</v>
      </c>
      <c r="C293" s="287">
        <v>154.0</v>
      </c>
      <c r="D293" s="155">
        <v>10400.0</v>
      </c>
      <c r="E293" s="171">
        <v>0.4583333333333333</v>
      </c>
      <c r="F293" s="303" t="s">
        <v>300</v>
      </c>
      <c r="G293" s="172">
        <v>23351.0</v>
      </c>
      <c r="H293" s="172">
        <v>44596.0</v>
      </c>
      <c r="I293" s="155" t="s">
        <v>122</v>
      </c>
      <c r="J293" s="155" t="s">
        <v>92</v>
      </c>
      <c r="K293" s="155" t="s">
        <v>101</v>
      </c>
      <c r="L293" s="155" t="s">
        <v>301</v>
      </c>
      <c r="M293" s="155"/>
      <c r="N293" s="155" t="s">
        <v>90</v>
      </c>
      <c r="O293" s="155"/>
    </row>
    <row r="294">
      <c r="A294" s="155" t="s">
        <v>9050</v>
      </c>
      <c r="B294" s="304">
        <v>156.0</v>
      </c>
      <c r="C294" s="287">
        <v>155.0</v>
      </c>
      <c r="D294" s="155">
        <v>12027.0</v>
      </c>
      <c r="E294" s="171">
        <v>0.5416666666666666</v>
      </c>
      <c r="F294" s="303" t="s">
        <v>304</v>
      </c>
      <c r="G294" s="172">
        <v>23428.0</v>
      </c>
      <c r="H294" s="172">
        <v>44596.0</v>
      </c>
      <c r="I294" s="155" t="s">
        <v>100</v>
      </c>
      <c r="J294" s="155" t="s">
        <v>87</v>
      </c>
      <c r="K294" s="155" t="s">
        <v>88</v>
      </c>
      <c r="L294" s="155" t="s">
        <v>113</v>
      </c>
      <c r="M294" s="155"/>
      <c r="N294" s="155" t="s">
        <v>103</v>
      </c>
      <c r="O294" s="155" t="s">
        <v>8748</v>
      </c>
    </row>
    <row r="295">
      <c r="A295" s="155" t="s">
        <v>9051</v>
      </c>
      <c r="B295" s="304">
        <v>157.0</v>
      </c>
      <c r="C295" s="287">
        <v>156.0</v>
      </c>
      <c r="D295" s="155">
        <v>11355.0</v>
      </c>
      <c r="E295" s="171">
        <v>0.5520833333333334</v>
      </c>
      <c r="F295" s="303" t="s">
        <v>305</v>
      </c>
      <c r="G295" s="172">
        <v>21117.0</v>
      </c>
      <c r="H295" s="172">
        <v>44596.0</v>
      </c>
      <c r="I295" s="155" t="s">
        <v>112</v>
      </c>
      <c r="J295" s="155" t="s">
        <v>87</v>
      </c>
      <c r="K295" s="155" t="s">
        <v>88</v>
      </c>
      <c r="L295" s="155" t="s">
        <v>102</v>
      </c>
      <c r="M295" s="155"/>
      <c r="N295" s="155" t="s">
        <v>103</v>
      </c>
      <c r="O295" s="155" t="s">
        <v>8748</v>
      </c>
    </row>
    <row r="296">
      <c r="A296" s="155" t="s">
        <v>9052</v>
      </c>
      <c r="B296" s="304">
        <v>158.0</v>
      </c>
      <c r="C296" s="287">
        <v>157.0</v>
      </c>
      <c r="D296" s="155">
        <v>12499.0</v>
      </c>
      <c r="E296" s="171">
        <v>0.5625</v>
      </c>
      <c r="F296" s="303" t="s">
        <v>306</v>
      </c>
      <c r="G296" s="172">
        <v>20699.0</v>
      </c>
      <c r="H296" s="172">
        <v>44596.0</v>
      </c>
      <c r="I296" s="155" t="s">
        <v>112</v>
      </c>
      <c r="J296" s="155" t="s">
        <v>87</v>
      </c>
      <c r="K296" s="155" t="s">
        <v>88</v>
      </c>
      <c r="L296" s="155" t="s">
        <v>102</v>
      </c>
      <c r="M296" s="155"/>
      <c r="N296" s="155" t="s">
        <v>103</v>
      </c>
      <c r="O296" s="155" t="s">
        <v>8748</v>
      </c>
    </row>
    <row r="297">
      <c r="A297" s="155" t="s">
        <v>9053</v>
      </c>
      <c r="B297" s="304">
        <v>159.0</v>
      </c>
      <c r="C297" s="287">
        <v>158.0</v>
      </c>
      <c r="D297" s="155">
        <v>16896.0</v>
      </c>
      <c r="E297" s="171">
        <v>0.5625</v>
      </c>
      <c r="F297" s="303" t="s">
        <v>307</v>
      </c>
      <c r="G297" s="172">
        <v>22688.0</v>
      </c>
      <c r="H297" s="172">
        <v>44596.0</v>
      </c>
      <c r="I297" s="155" t="s">
        <v>86</v>
      </c>
      <c r="J297" s="155" t="s">
        <v>92</v>
      </c>
      <c r="K297" s="155" t="s">
        <v>101</v>
      </c>
      <c r="L297" s="155" t="s">
        <v>308</v>
      </c>
      <c r="M297" s="155"/>
      <c r="N297" s="155" t="s">
        <v>90</v>
      </c>
      <c r="O297" s="155"/>
    </row>
    <row r="298">
      <c r="A298" s="155" t="s">
        <v>9054</v>
      </c>
      <c r="B298" s="304">
        <v>160.0</v>
      </c>
      <c r="C298" s="287">
        <v>159.0</v>
      </c>
      <c r="D298" s="155">
        <v>10854.0</v>
      </c>
      <c r="E298" s="171">
        <v>0.5833333333333334</v>
      </c>
      <c r="F298" s="303" t="s">
        <v>310</v>
      </c>
      <c r="G298" s="172">
        <v>26580.0</v>
      </c>
      <c r="H298" s="172">
        <v>44596.0</v>
      </c>
      <c r="I298" s="155" t="s">
        <v>86</v>
      </c>
      <c r="J298" s="155" t="s">
        <v>92</v>
      </c>
      <c r="K298" s="155" t="s">
        <v>101</v>
      </c>
      <c r="L298" s="155" t="s">
        <v>291</v>
      </c>
      <c r="M298" s="155"/>
      <c r="N298" s="155" t="s">
        <v>90</v>
      </c>
      <c r="O298" s="155"/>
    </row>
    <row r="299">
      <c r="A299" s="155" t="s">
        <v>9055</v>
      </c>
      <c r="B299" s="304">
        <v>161.0</v>
      </c>
      <c r="C299" s="287">
        <v>160.0</v>
      </c>
      <c r="D299" s="155">
        <v>13283.0</v>
      </c>
      <c r="E299" s="171">
        <v>0.5833333333333334</v>
      </c>
      <c r="F299" s="303" t="s">
        <v>312</v>
      </c>
      <c r="G299" s="172">
        <v>28196.0</v>
      </c>
      <c r="H299" s="172">
        <v>44596.0</v>
      </c>
      <c r="I299" s="155" t="s">
        <v>122</v>
      </c>
      <c r="J299" s="155" t="s">
        <v>92</v>
      </c>
      <c r="K299" s="155" t="s">
        <v>101</v>
      </c>
      <c r="L299" s="155" t="s">
        <v>147</v>
      </c>
      <c r="M299" s="155"/>
      <c r="N299" s="155" t="s">
        <v>90</v>
      </c>
      <c r="O299" s="155"/>
    </row>
    <row r="300">
      <c r="A300" s="155" t="s">
        <v>9056</v>
      </c>
      <c r="B300" s="304">
        <v>163.0</v>
      </c>
      <c r="C300" s="287">
        <v>161.0</v>
      </c>
      <c r="D300" s="155">
        <v>13331.0</v>
      </c>
      <c r="E300" s="171">
        <v>0.6041666666666666</v>
      </c>
      <c r="F300" s="303" t="s">
        <v>314</v>
      </c>
      <c r="G300" s="172">
        <v>17613.0</v>
      </c>
      <c r="H300" s="172">
        <v>44596.0</v>
      </c>
      <c r="I300" s="155" t="s">
        <v>122</v>
      </c>
      <c r="J300" s="155" t="s">
        <v>92</v>
      </c>
      <c r="K300" s="155" t="s">
        <v>101</v>
      </c>
      <c r="L300" s="155" t="s">
        <v>221</v>
      </c>
      <c r="M300" s="155"/>
      <c r="N300" s="155" t="s">
        <v>90</v>
      </c>
      <c r="O300" s="155"/>
    </row>
    <row r="301">
      <c r="A301" s="155" t="s">
        <v>9057</v>
      </c>
      <c r="B301" s="304">
        <v>162.0</v>
      </c>
      <c r="C301" s="287">
        <v>162.0</v>
      </c>
      <c r="D301" s="155">
        <v>16008.0</v>
      </c>
      <c r="E301" s="171">
        <v>0.6041666666666666</v>
      </c>
      <c r="F301" s="303" t="s">
        <v>316</v>
      </c>
      <c r="G301" s="172">
        <v>18674.0</v>
      </c>
      <c r="H301" s="172">
        <v>44596.0</v>
      </c>
      <c r="I301" s="155" t="s">
        <v>100</v>
      </c>
      <c r="J301" s="155" t="s">
        <v>87</v>
      </c>
      <c r="K301" s="155" t="s">
        <v>88</v>
      </c>
      <c r="L301" s="155" t="s">
        <v>119</v>
      </c>
      <c r="M301" s="155"/>
      <c r="N301" s="155" t="s">
        <v>103</v>
      </c>
      <c r="O301" s="155" t="s">
        <v>8748</v>
      </c>
    </row>
    <row r="302">
      <c r="A302" s="155" t="s">
        <v>9058</v>
      </c>
      <c r="B302" s="304">
        <v>165.0</v>
      </c>
      <c r="C302" s="287">
        <v>163.0</v>
      </c>
      <c r="D302" s="155">
        <v>10632.0</v>
      </c>
      <c r="E302" s="171">
        <v>0.625</v>
      </c>
      <c r="F302" s="303" t="s">
        <v>319</v>
      </c>
      <c r="G302" s="172">
        <v>22528.0</v>
      </c>
      <c r="H302" s="172">
        <v>44596.0</v>
      </c>
      <c r="I302" s="155" t="s">
        <v>112</v>
      </c>
      <c r="J302" s="155" t="s">
        <v>92</v>
      </c>
      <c r="K302" s="155" t="s">
        <v>101</v>
      </c>
      <c r="L302" s="155" t="s">
        <v>106</v>
      </c>
      <c r="M302" s="155"/>
      <c r="N302" s="155" t="s">
        <v>103</v>
      </c>
      <c r="O302" s="155" t="s">
        <v>8748</v>
      </c>
    </row>
    <row r="303">
      <c r="A303" s="155" t="s">
        <v>9059</v>
      </c>
      <c r="B303" s="304">
        <v>164.0</v>
      </c>
      <c r="C303" s="287">
        <v>164.0</v>
      </c>
      <c r="D303" s="155">
        <v>10801.0</v>
      </c>
      <c r="E303" s="171">
        <v>0.6145833333333334</v>
      </c>
      <c r="F303" s="303" t="s">
        <v>317</v>
      </c>
      <c r="G303" s="172">
        <v>28794.0</v>
      </c>
      <c r="H303" s="172">
        <v>44596.0</v>
      </c>
      <c r="I303" s="155" t="s">
        <v>122</v>
      </c>
      <c r="J303" s="155" t="s">
        <v>92</v>
      </c>
      <c r="K303" s="155" t="s">
        <v>101</v>
      </c>
      <c r="L303" s="155" t="s">
        <v>154</v>
      </c>
      <c r="M303" s="155"/>
      <c r="N303" s="155" t="s">
        <v>90</v>
      </c>
      <c r="O303" s="155"/>
    </row>
    <row r="304">
      <c r="A304" s="155" t="s">
        <v>9060</v>
      </c>
      <c r="B304" s="304">
        <v>166.0</v>
      </c>
      <c r="C304" s="287">
        <v>165.0</v>
      </c>
      <c r="D304" s="155">
        <v>12118.0</v>
      </c>
      <c r="E304" s="171">
        <v>0.6354166666666666</v>
      </c>
      <c r="F304" s="303" t="s">
        <v>320</v>
      </c>
      <c r="G304" s="172">
        <v>34867.0</v>
      </c>
      <c r="H304" s="172">
        <v>44596.0</v>
      </c>
      <c r="I304" s="155" t="s">
        <v>86</v>
      </c>
      <c r="J304" s="155" t="s">
        <v>92</v>
      </c>
      <c r="K304" s="155" t="s">
        <v>101</v>
      </c>
      <c r="L304" s="155" t="s">
        <v>301</v>
      </c>
      <c r="M304" s="155"/>
      <c r="N304" s="155" t="s">
        <v>90</v>
      </c>
      <c r="O304" s="155"/>
    </row>
    <row r="305">
      <c r="A305" s="155" t="s">
        <v>9061</v>
      </c>
      <c r="B305" s="304">
        <v>167.0</v>
      </c>
      <c r="C305" s="287">
        <v>166.0</v>
      </c>
      <c r="D305" s="155">
        <v>15632.0</v>
      </c>
      <c r="E305" s="171">
        <v>0.3125</v>
      </c>
      <c r="F305" s="303" t="s">
        <v>322</v>
      </c>
      <c r="G305" s="172">
        <v>23874.0</v>
      </c>
      <c r="H305" s="172">
        <v>44599.0</v>
      </c>
      <c r="I305" s="155" t="s">
        <v>86</v>
      </c>
      <c r="J305" s="155" t="s">
        <v>87</v>
      </c>
      <c r="K305" s="155" t="s">
        <v>88</v>
      </c>
      <c r="L305" s="155" t="s">
        <v>89</v>
      </c>
      <c r="M305" s="155"/>
      <c r="N305" s="155" t="s">
        <v>253</v>
      </c>
      <c r="O305" s="155"/>
    </row>
    <row r="306">
      <c r="A306" s="155" t="s">
        <v>9062</v>
      </c>
      <c r="B306" s="304">
        <v>169.0</v>
      </c>
      <c r="C306" s="287">
        <v>167.0</v>
      </c>
      <c r="D306" s="155">
        <v>12292.0</v>
      </c>
      <c r="E306" s="171">
        <v>0.3333333333333333</v>
      </c>
      <c r="F306" s="303" t="s">
        <v>325</v>
      </c>
      <c r="G306" s="172">
        <v>20548.0</v>
      </c>
      <c r="H306" s="172">
        <v>44599.0</v>
      </c>
      <c r="I306" s="155" t="s">
        <v>86</v>
      </c>
      <c r="J306" s="155" t="s">
        <v>92</v>
      </c>
      <c r="K306" s="155" t="s">
        <v>101</v>
      </c>
      <c r="L306" s="155" t="s">
        <v>221</v>
      </c>
      <c r="M306" s="155"/>
      <c r="N306" s="155" t="s">
        <v>90</v>
      </c>
      <c r="O306" s="155"/>
    </row>
    <row r="307">
      <c r="A307" s="155" t="s">
        <v>9063</v>
      </c>
      <c r="B307" s="304">
        <v>172.0</v>
      </c>
      <c r="C307" s="287">
        <v>168.0</v>
      </c>
      <c r="D307" s="155">
        <v>14219.0</v>
      </c>
      <c r="E307" s="171">
        <v>0.3645833333333333</v>
      </c>
      <c r="F307" s="303" t="s">
        <v>327</v>
      </c>
      <c r="G307" s="172">
        <v>24977.0</v>
      </c>
      <c r="H307" s="172">
        <v>44599.0</v>
      </c>
      <c r="I307" s="155" t="s">
        <v>122</v>
      </c>
      <c r="J307" s="155" t="s">
        <v>92</v>
      </c>
      <c r="K307" s="155" t="s">
        <v>101</v>
      </c>
      <c r="L307" s="155" t="s">
        <v>174</v>
      </c>
      <c r="M307" s="155"/>
      <c r="N307" s="155" t="s">
        <v>90</v>
      </c>
      <c r="O307" s="155"/>
    </row>
    <row r="308">
      <c r="A308" s="155" t="s">
        <v>9064</v>
      </c>
      <c r="B308" s="304">
        <v>168.0</v>
      </c>
      <c r="C308" s="287">
        <v>169.0</v>
      </c>
      <c r="D308" s="155">
        <v>14160.0</v>
      </c>
      <c r="E308" s="171">
        <v>0.3229166666666667</v>
      </c>
      <c r="F308" s="303" t="s">
        <v>323</v>
      </c>
      <c r="G308" s="172">
        <v>29818.0</v>
      </c>
      <c r="H308" s="172">
        <v>44599.0</v>
      </c>
      <c r="I308" s="155" t="s">
        <v>86</v>
      </c>
      <c r="J308" s="155" t="s">
        <v>87</v>
      </c>
      <c r="K308" s="155" t="s">
        <v>97</v>
      </c>
      <c r="L308" s="155" t="s">
        <v>147</v>
      </c>
      <c r="M308" s="155"/>
      <c r="N308" s="155" t="s">
        <v>90</v>
      </c>
      <c r="O308" s="155"/>
    </row>
    <row r="309">
      <c r="A309" s="155" t="s">
        <v>9065</v>
      </c>
      <c r="B309" s="304">
        <v>173.0</v>
      </c>
      <c r="C309" s="287">
        <v>170.0</v>
      </c>
      <c r="D309" s="155">
        <v>10880.0</v>
      </c>
      <c r="E309" s="171">
        <v>0.375</v>
      </c>
      <c r="F309" s="303" t="s">
        <v>333</v>
      </c>
      <c r="G309" s="172">
        <v>21427.0</v>
      </c>
      <c r="H309" s="172">
        <v>44599.0</v>
      </c>
      <c r="I309" s="155" t="s">
        <v>100</v>
      </c>
      <c r="J309" s="155" t="s">
        <v>92</v>
      </c>
      <c r="K309" s="155" t="s">
        <v>101</v>
      </c>
      <c r="L309" s="155" t="s">
        <v>131</v>
      </c>
      <c r="M309" s="155"/>
      <c r="N309" s="155" t="s">
        <v>103</v>
      </c>
      <c r="O309" s="155" t="s">
        <v>8748</v>
      </c>
    </row>
    <row r="310">
      <c r="A310" s="155" t="s">
        <v>9066</v>
      </c>
      <c r="B310" s="304">
        <v>174.0</v>
      </c>
      <c r="C310" s="287">
        <v>171.0</v>
      </c>
      <c r="D310" s="155">
        <v>12526.0</v>
      </c>
      <c r="E310" s="171">
        <v>0.3854166666666667</v>
      </c>
      <c r="F310" s="303" t="s">
        <v>334</v>
      </c>
      <c r="G310" s="172">
        <v>17903.0</v>
      </c>
      <c r="H310" s="172">
        <v>44599.0</v>
      </c>
      <c r="I310" s="155" t="s">
        <v>86</v>
      </c>
      <c r="J310" s="155" t="s">
        <v>92</v>
      </c>
      <c r="K310" s="155" t="s">
        <v>101</v>
      </c>
      <c r="L310" s="155" t="s">
        <v>335</v>
      </c>
      <c r="M310" s="155"/>
      <c r="N310" s="155" t="s">
        <v>90</v>
      </c>
      <c r="O310" s="155"/>
    </row>
    <row r="311">
      <c r="A311" s="155" t="s">
        <v>9067</v>
      </c>
      <c r="B311" s="304">
        <v>171.0</v>
      </c>
      <c r="C311" s="287">
        <v>172.0</v>
      </c>
      <c r="D311" s="155">
        <v>17862.0</v>
      </c>
      <c r="E311" s="171">
        <v>0.3645833333333333</v>
      </c>
      <c r="F311" s="303" t="s">
        <v>329</v>
      </c>
      <c r="G311" s="172">
        <v>27210.0</v>
      </c>
      <c r="H311" s="172">
        <v>44599.0</v>
      </c>
      <c r="I311" s="155" t="s">
        <v>96</v>
      </c>
      <c r="J311" s="155" t="s">
        <v>87</v>
      </c>
      <c r="K311" s="155" t="s">
        <v>97</v>
      </c>
      <c r="L311" s="155" t="s">
        <v>154</v>
      </c>
      <c r="M311" s="155"/>
      <c r="N311" s="155" t="s">
        <v>90</v>
      </c>
      <c r="O311" s="155"/>
    </row>
    <row r="312">
      <c r="A312" s="155" t="s">
        <v>9068</v>
      </c>
      <c r="B312" s="304">
        <v>175.0</v>
      </c>
      <c r="C312" s="287">
        <v>173.0</v>
      </c>
      <c r="D312" s="155">
        <v>17210.0</v>
      </c>
      <c r="E312" s="171">
        <v>0.3958333333333333</v>
      </c>
      <c r="F312" s="303" t="s">
        <v>337</v>
      </c>
      <c r="G312" s="172">
        <v>21998.0</v>
      </c>
      <c r="H312" s="172">
        <v>44599.0</v>
      </c>
      <c r="I312" s="155" t="s">
        <v>108</v>
      </c>
      <c r="J312" s="155" t="s">
        <v>87</v>
      </c>
      <c r="K312" s="155" t="s">
        <v>97</v>
      </c>
      <c r="L312" s="155" t="s">
        <v>102</v>
      </c>
      <c r="M312" s="155"/>
      <c r="N312" s="155" t="s">
        <v>103</v>
      </c>
      <c r="O312" s="155" t="s">
        <v>8748</v>
      </c>
    </row>
    <row r="313">
      <c r="A313" s="155" t="s">
        <v>9069</v>
      </c>
      <c r="B313" s="304">
        <v>176.0</v>
      </c>
      <c r="C313" s="287">
        <v>174.0</v>
      </c>
      <c r="D313" s="155">
        <v>17950.0</v>
      </c>
      <c r="E313" s="171">
        <v>0.3958333333333333</v>
      </c>
      <c r="F313" s="303" t="s">
        <v>338</v>
      </c>
      <c r="G313" s="172">
        <v>28008.0</v>
      </c>
      <c r="H313" s="172">
        <v>44599.0</v>
      </c>
      <c r="I313" s="155" t="s">
        <v>96</v>
      </c>
      <c r="J313" s="155" t="s">
        <v>87</v>
      </c>
      <c r="K313" s="155" t="s">
        <v>97</v>
      </c>
      <c r="L313" s="155" t="s">
        <v>154</v>
      </c>
      <c r="M313" s="155"/>
      <c r="N313" s="155" t="s">
        <v>90</v>
      </c>
      <c r="O313" s="155"/>
    </row>
    <row r="314">
      <c r="A314" s="155" t="s">
        <v>9070</v>
      </c>
      <c r="B314" s="304">
        <v>177.0</v>
      </c>
      <c r="C314" s="287">
        <v>175.0</v>
      </c>
      <c r="D314" s="155">
        <v>9193.0</v>
      </c>
      <c r="E314" s="171">
        <v>0.40625</v>
      </c>
      <c r="F314" s="303" t="s">
        <v>340</v>
      </c>
      <c r="G314" s="172">
        <v>18632.0</v>
      </c>
      <c r="H314" s="172">
        <v>44599.0</v>
      </c>
      <c r="I314" s="155" t="s">
        <v>86</v>
      </c>
      <c r="J314" s="155" t="s">
        <v>87</v>
      </c>
      <c r="K314" s="155" t="s">
        <v>97</v>
      </c>
      <c r="L314" s="155" t="s">
        <v>89</v>
      </c>
      <c r="M314" s="155"/>
      <c r="N314" s="155" t="s">
        <v>90</v>
      </c>
      <c r="O314" s="155"/>
    </row>
    <row r="315">
      <c r="A315" s="155" t="s">
        <v>9071</v>
      </c>
      <c r="B315" s="304">
        <v>170.0</v>
      </c>
      <c r="C315" s="287">
        <v>176.0</v>
      </c>
      <c r="D315" s="155">
        <v>17153.0</v>
      </c>
      <c r="E315" s="171">
        <v>0.3645833333333333</v>
      </c>
      <c r="F315" s="303" t="s">
        <v>331</v>
      </c>
      <c r="G315" s="172">
        <v>29857.0</v>
      </c>
      <c r="H315" s="172">
        <v>44599.0</v>
      </c>
      <c r="I315" s="155" t="s">
        <v>96</v>
      </c>
      <c r="J315" s="155" t="s">
        <v>87</v>
      </c>
      <c r="K315" s="155" t="s">
        <v>97</v>
      </c>
      <c r="L315" s="155" t="s">
        <v>117</v>
      </c>
      <c r="M315" s="155"/>
      <c r="N315" s="155" t="s">
        <v>90</v>
      </c>
      <c r="O315" s="155"/>
    </row>
    <row r="316">
      <c r="A316" s="155" t="s">
        <v>9072</v>
      </c>
      <c r="B316" s="304">
        <v>178.0</v>
      </c>
      <c r="C316" s="287">
        <v>177.0</v>
      </c>
      <c r="D316" s="155">
        <v>18021.0</v>
      </c>
      <c r="E316" s="171">
        <v>0.4166666666666667</v>
      </c>
      <c r="F316" s="303" t="s">
        <v>342</v>
      </c>
      <c r="G316" s="172">
        <v>37457.0</v>
      </c>
      <c r="H316" s="172">
        <v>44599.0</v>
      </c>
      <c r="I316" s="155" t="s">
        <v>96</v>
      </c>
      <c r="J316" s="155" t="s">
        <v>87</v>
      </c>
      <c r="K316" s="155" t="s">
        <v>97</v>
      </c>
      <c r="L316" s="155" t="s">
        <v>189</v>
      </c>
      <c r="M316" s="155"/>
      <c r="N316" s="155" t="s">
        <v>90</v>
      </c>
      <c r="O316" s="155"/>
    </row>
    <row r="317">
      <c r="A317" s="155" t="s">
        <v>9073</v>
      </c>
      <c r="B317" s="304">
        <v>179.0</v>
      </c>
      <c r="C317" s="287">
        <v>178.0</v>
      </c>
      <c r="D317" s="155">
        <v>10444.0</v>
      </c>
      <c r="E317" s="171">
        <v>0.4166666666666667</v>
      </c>
      <c r="F317" s="303" t="s">
        <v>344</v>
      </c>
      <c r="G317" s="172">
        <v>26614.0</v>
      </c>
      <c r="H317" s="172">
        <v>44599.0</v>
      </c>
      <c r="I317" s="155" t="s">
        <v>122</v>
      </c>
      <c r="J317" s="155" t="s">
        <v>92</v>
      </c>
      <c r="K317" s="155" t="s">
        <v>101</v>
      </c>
      <c r="L317" s="155" t="s">
        <v>137</v>
      </c>
      <c r="M317" s="155"/>
      <c r="N317" s="155" t="s">
        <v>90</v>
      </c>
      <c r="O317" s="155"/>
    </row>
    <row r="318">
      <c r="A318" s="155" t="s">
        <v>9074</v>
      </c>
      <c r="B318" s="304">
        <v>182.0</v>
      </c>
      <c r="C318" s="287">
        <v>179.0</v>
      </c>
      <c r="D318" s="155">
        <v>18016.0</v>
      </c>
      <c r="E318" s="171">
        <v>0.4479166666666667</v>
      </c>
      <c r="F318" s="303" t="s">
        <v>350</v>
      </c>
      <c r="G318" s="172">
        <v>21543.0</v>
      </c>
      <c r="H318" s="172">
        <v>44599.0</v>
      </c>
      <c r="I318" s="155" t="s">
        <v>108</v>
      </c>
      <c r="J318" s="155" t="s">
        <v>87</v>
      </c>
      <c r="K318" s="155" t="s">
        <v>97</v>
      </c>
      <c r="L318" s="155" t="s">
        <v>106</v>
      </c>
      <c r="M318" s="155"/>
      <c r="N318" s="155" t="s">
        <v>103</v>
      </c>
      <c r="O318" s="155" t="s">
        <v>8748</v>
      </c>
    </row>
    <row r="319">
      <c r="A319" s="155" t="s">
        <v>9075</v>
      </c>
      <c r="B319" s="304">
        <v>180.0</v>
      </c>
      <c r="C319" s="287">
        <v>180.0</v>
      </c>
      <c r="D319" s="155">
        <v>12412.0</v>
      </c>
      <c r="E319" s="171">
        <v>0.4166666666666667</v>
      </c>
      <c r="F319" s="303" t="s">
        <v>346</v>
      </c>
      <c r="G319" s="172">
        <v>21267.0</v>
      </c>
      <c r="H319" s="172">
        <v>44599.0</v>
      </c>
      <c r="I319" s="155" t="s">
        <v>86</v>
      </c>
      <c r="J319" s="155" t="s">
        <v>92</v>
      </c>
      <c r="K319" s="155" t="s">
        <v>101</v>
      </c>
      <c r="L319" s="155" t="s">
        <v>174</v>
      </c>
      <c r="M319" s="155"/>
      <c r="N319" s="155" t="s">
        <v>90</v>
      </c>
      <c r="O319" s="155"/>
    </row>
    <row r="320">
      <c r="A320" s="155" t="s">
        <v>9076</v>
      </c>
      <c r="B320" s="304">
        <v>204.0</v>
      </c>
      <c r="C320" s="287">
        <v>181.0</v>
      </c>
      <c r="D320" s="155">
        <v>10185.0</v>
      </c>
      <c r="E320" s="171">
        <v>0.6354166666666666</v>
      </c>
      <c r="F320" s="303" t="s">
        <v>386</v>
      </c>
      <c r="G320" s="172">
        <v>24575.0</v>
      </c>
      <c r="H320" s="172">
        <v>44599.0</v>
      </c>
      <c r="I320" s="155" t="s">
        <v>86</v>
      </c>
      <c r="J320" s="155" t="s">
        <v>92</v>
      </c>
      <c r="K320" s="155" t="s">
        <v>101</v>
      </c>
      <c r="L320" s="155" t="s">
        <v>94</v>
      </c>
      <c r="M320" s="155"/>
      <c r="N320" s="155" t="s">
        <v>90</v>
      </c>
      <c r="O320" s="155"/>
    </row>
    <row r="321">
      <c r="A321" s="155" t="s">
        <v>9077</v>
      </c>
      <c r="B321" s="304">
        <v>188.0</v>
      </c>
      <c r="C321" s="287">
        <v>182.0</v>
      </c>
      <c r="D321" s="155">
        <v>17544.0</v>
      </c>
      <c r="E321" s="171">
        <v>0.4583333333333333</v>
      </c>
      <c r="F321" s="303" t="s">
        <v>354</v>
      </c>
      <c r="G321" s="172">
        <v>23721.0</v>
      </c>
      <c r="H321" s="172">
        <v>44599.0</v>
      </c>
      <c r="I321" s="155" t="s">
        <v>112</v>
      </c>
      <c r="J321" s="155" t="s">
        <v>87</v>
      </c>
      <c r="K321" s="155" t="s">
        <v>88</v>
      </c>
      <c r="L321" s="155" t="s">
        <v>224</v>
      </c>
      <c r="M321" s="155"/>
      <c r="N321" s="155" t="s">
        <v>103</v>
      </c>
      <c r="O321" s="155" t="s">
        <v>8748</v>
      </c>
    </row>
    <row r="322">
      <c r="A322" s="155" t="s">
        <v>9078</v>
      </c>
      <c r="B322" s="304">
        <v>192.0</v>
      </c>
      <c r="C322" s="287">
        <v>183.0</v>
      </c>
      <c r="D322" s="155">
        <v>16086.0</v>
      </c>
      <c r="E322" s="171">
        <v>0.46875</v>
      </c>
      <c r="F322" s="303" t="s">
        <v>362</v>
      </c>
      <c r="G322" s="172">
        <v>29859.0</v>
      </c>
      <c r="H322" s="172">
        <v>44599.0</v>
      </c>
      <c r="I322" s="155" t="s">
        <v>86</v>
      </c>
      <c r="J322" s="155" t="s">
        <v>87</v>
      </c>
      <c r="K322" s="155" t="s">
        <v>88</v>
      </c>
      <c r="L322" s="155" t="s">
        <v>89</v>
      </c>
      <c r="M322" s="155"/>
      <c r="N322" s="155" t="s">
        <v>90</v>
      </c>
      <c r="O322" s="155"/>
    </row>
    <row r="323">
      <c r="A323" s="155" t="s">
        <v>9079</v>
      </c>
      <c r="B323" s="304">
        <v>186.0</v>
      </c>
      <c r="C323" s="287">
        <v>184.0</v>
      </c>
      <c r="D323" s="155">
        <v>12062.0</v>
      </c>
      <c r="E323" s="171">
        <v>0.4583333333333333</v>
      </c>
      <c r="F323" s="303" t="s">
        <v>355</v>
      </c>
      <c r="G323" s="172">
        <v>11801.0</v>
      </c>
      <c r="H323" s="172">
        <v>44599.0</v>
      </c>
      <c r="I323" s="155" t="s">
        <v>122</v>
      </c>
      <c r="J323" s="155" t="s">
        <v>92</v>
      </c>
      <c r="K323" s="155" t="s">
        <v>101</v>
      </c>
      <c r="L323" s="155" t="s">
        <v>89</v>
      </c>
      <c r="M323" s="155"/>
      <c r="N323" s="155" t="s">
        <v>90</v>
      </c>
      <c r="O323" s="155"/>
    </row>
    <row r="324">
      <c r="A324" s="155" t="s">
        <v>9080</v>
      </c>
      <c r="B324" s="304">
        <v>187.0</v>
      </c>
      <c r="C324" s="287">
        <v>185.0</v>
      </c>
      <c r="D324" s="155">
        <v>15657.0</v>
      </c>
      <c r="E324" s="171">
        <v>0.4583333333333333</v>
      </c>
      <c r="F324" s="303" t="s">
        <v>357</v>
      </c>
      <c r="G324" s="172">
        <v>24273.0</v>
      </c>
      <c r="H324" s="172">
        <v>44599.0</v>
      </c>
      <c r="I324" s="155" t="s">
        <v>122</v>
      </c>
      <c r="J324" s="155" t="s">
        <v>92</v>
      </c>
      <c r="K324" s="155" t="s">
        <v>101</v>
      </c>
      <c r="L324" s="155" t="s">
        <v>358</v>
      </c>
      <c r="M324" s="155"/>
      <c r="N324" s="155" t="s">
        <v>90</v>
      </c>
      <c r="O324" s="155"/>
    </row>
    <row r="325">
      <c r="A325" s="155" t="s">
        <v>9081</v>
      </c>
      <c r="B325" s="304">
        <v>183.0</v>
      </c>
      <c r="C325" s="287">
        <v>186.0</v>
      </c>
      <c r="D325" s="155">
        <v>18029.0</v>
      </c>
      <c r="E325" s="171">
        <v>0.4479166666666667</v>
      </c>
      <c r="F325" s="303" t="s">
        <v>351</v>
      </c>
      <c r="G325" s="172">
        <v>34870.0</v>
      </c>
      <c r="H325" s="172">
        <v>44599.0</v>
      </c>
      <c r="I325" s="155" t="s">
        <v>96</v>
      </c>
      <c r="J325" s="155" t="s">
        <v>87</v>
      </c>
      <c r="K325" s="155" t="s">
        <v>97</v>
      </c>
      <c r="L325" s="155" t="s">
        <v>98</v>
      </c>
      <c r="M325" s="155"/>
      <c r="N325" s="155" t="s">
        <v>90</v>
      </c>
      <c r="O325" s="155"/>
    </row>
    <row r="326">
      <c r="A326" s="155" t="s">
        <v>9082</v>
      </c>
      <c r="B326" s="304">
        <v>185.0</v>
      </c>
      <c r="C326" s="287">
        <v>187.0</v>
      </c>
      <c r="D326" s="155">
        <v>13518.0</v>
      </c>
      <c r="E326" s="171">
        <v>0.4583333333333333</v>
      </c>
      <c r="F326" s="303" t="s">
        <v>360</v>
      </c>
      <c r="G326" s="172">
        <v>32525.0</v>
      </c>
      <c r="H326" s="172">
        <v>44599.0</v>
      </c>
      <c r="I326" s="155" t="s">
        <v>86</v>
      </c>
      <c r="J326" s="155" t="s">
        <v>87</v>
      </c>
      <c r="K326" s="155" t="s">
        <v>97</v>
      </c>
      <c r="L326" s="155" t="s">
        <v>189</v>
      </c>
      <c r="M326" s="155"/>
      <c r="N326" s="155" t="s">
        <v>90</v>
      </c>
      <c r="O326" s="155"/>
    </row>
    <row r="327">
      <c r="A327" s="155" t="s">
        <v>9083</v>
      </c>
      <c r="B327" s="304">
        <v>190.0</v>
      </c>
      <c r="C327" s="287">
        <v>188.0</v>
      </c>
      <c r="D327" s="155">
        <v>18033.0</v>
      </c>
      <c r="E327" s="171">
        <v>0.46875</v>
      </c>
      <c r="F327" s="303" t="s">
        <v>364</v>
      </c>
      <c r="G327" s="172">
        <v>20590.0</v>
      </c>
      <c r="H327" s="172">
        <v>44599.0</v>
      </c>
      <c r="I327" s="155" t="s">
        <v>96</v>
      </c>
      <c r="J327" s="155" t="s">
        <v>87</v>
      </c>
      <c r="K327" s="155" t="s">
        <v>97</v>
      </c>
      <c r="L327" s="155" t="s">
        <v>98</v>
      </c>
      <c r="M327" s="155"/>
      <c r="N327" s="155" t="s">
        <v>90</v>
      </c>
      <c r="O327" s="155"/>
    </row>
    <row r="328">
      <c r="A328" s="155" t="s">
        <v>9084</v>
      </c>
      <c r="B328" s="304">
        <v>191.0</v>
      </c>
      <c r="C328" s="287">
        <v>189.0</v>
      </c>
      <c r="D328" s="155">
        <v>10768.0</v>
      </c>
      <c r="E328" s="171">
        <v>0.46875</v>
      </c>
      <c r="F328" s="303" t="s">
        <v>366</v>
      </c>
      <c r="G328" s="172">
        <v>19517.0</v>
      </c>
      <c r="H328" s="172">
        <v>44599.0</v>
      </c>
      <c r="I328" s="155" t="s">
        <v>86</v>
      </c>
      <c r="J328" s="155" t="s">
        <v>92</v>
      </c>
      <c r="K328" s="155" t="s">
        <v>101</v>
      </c>
      <c r="L328" s="155" t="s">
        <v>98</v>
      </c>
      <c r="M328" s="155"/>
      <c r="N328" s="155" t="s">
        <v>90</v>
      </c>
      <c r="O328" s="155"/>
    </row>
    <row r="329">
      <c r="A329" s="155" t="s">
        <v>9085</v>
      </c>
      <c r="B329" s="304">
        <v>181.0</v>
      </c>
      <c r="C329" s="287">
        <v>190.0</v>
      </c>
      <c r="D329" s="155">
        <v>17388.0</v>
      </c>
      <c r="E329" s="171">
        <v>0.4375</v>
      </c>
      <c r="F329" s="303" t="s">
        <v>348</v>
      </c>
      <c r="G329" s="172">
        <v>20837.0</v>
      </c>
      <c r="H329" s="172">
        <v>44599.0</v>
      </c>
      <c r="I329" s="155" t="s">
        <v>122</v>
      </c>
      <c r="J329" s="155" t="s">
        <v>92</v>
      </c>
      <c r="K329" s="155" t="s">
        <v>101</v>
      </c>
      <c r="L329" s="155" t="s">
        <v>147</v>
      </c>
      <c r="M329" s="155"/>
      <c r="N329" s="155" t="s">
        <v>90</v>
      </c>
      <c r="O329" s="155"/>
    </row>
    <row r="330">
      <c r="A330" s="155" t="s">
        <v>9086</v>
      </c>
      <c r="B330" s="304">
        <v>189.0</v>
      </c>
      <c r="C330" s="287">
        <v>191.0</v>
      </c>
      <c r="D330" s="155">
        <v>17709.0</v>
      </c>
      <c r="E330" s="171">
        <v>0.46875</v>
      </c>
      <c r="F330" s="303" t="s">
        <v>368</v>
      </c>
      <c r="G330" s="172">
        <v>29001.0</v>
      </c>
      <c r="H330" s="172">
        <v>44599.0</v>
      </c>
      <c r="I330" s="155" t="s">
        <v>96</v>
      </c>
      <c r="J330" s="155" t="s">
        <v>87</v>
      </c>
      <c r="K330" s="155" t="s">
        <v>97</v>
      </c>
      <c r="L330" s="155" t="s">
        <v>179</v>
      </c>
      <c r="M330" s="155"/>
      <c r="N330" s="155" t="s">
        <v>90</v>
      </c>
      <c r="O330" s="155"/>
    </row>
    <row r="331">
      <c r="A331" s="155" t="s">
        <v>9087</v>
      </c>
      <c r="B331" s="304">
        <v>184.0</v>
      </c>
      <c r="C331" s="287">
        <v>192.0</v>
      </c>
      <c r="D331" s="155">
        <v>10429.0</v>
      </c>
      <c r="E331" s="171">
        <v>0.4479166666666667</v>
      </c>
      <c r="F331" s="303" t="s">
        <v>353</v>
      </c>
      <c r="G331" s="172">
        <v>16572.0</v>
      </c>
      <c r="H331" s="172">
        <v>44599.0</v>
      </c>
      <c r="I331" s="155" t="s">
        <v>112</v>
      </c>
      <c r="J331" s="155" t="s">
        <v>92</v>
      </c>
      <c r="K331" s="155" t="s">
        <v>101</v>
      </c>
      <c r="L331" s="155" t="s">
        <v>102</v>
      </c>
      <c r="M331" s="155"/>
      <c r="N331" s="155" t="s">
        <v>103</v>
      </c>
      <c r="O331" s="155" t="s">
        <v>8748</v>
      </c>
    </row>
    <row r="332">
      <c r="A332" s="155" t="s">
        <v>9088</v>
      </c>
      <c r="B332" s="304">
        <v>199.0</v>
      </c>
      <c r="C332" s="287">
        <v>193.0</v>
      </c>
      <c r="D332" s="155">
        <v>16404.0</v>
      </c>
      <c r="E332" s="171">
        <v>0.5625</v>
      </c>
      <c r="F332" s="303" t="s">
        <v>375</v>
      </c>
      <c r="G332" s="172">
        <v>21743.0</v>
      </c>
      <c r="H332" s="172">
        <v>44599.0</v>
      </c>
      <c r="I332" s="155" t="s">
        <v>86</v>
      </c>
      <c r="J332" s="155" t="s">
        <v>92</v>
      </c>
      <c r="K332" s="155" t="s">
        <v>101</v>
      </c>
      <c r="L332" s="155" t="s">
        <v>147</v>
      </c>
      <c r="M332" s="155"/>
      <c r="N332" s="155" t="s">
        <v>90</v>
      </c>
      <c r="O332" s="155"/>
    </row>
    <row r="333">
      <c r="A333" s="155" t="s">
        <v>9089</v>
      </c>
      <c r="B333" s="304">
        <v>196.0</v>
      </c>
      <c r="C333" s="287">
        <v>194.0</v>
      </c>
      <c r="D333" s="155">
        <v>11801.0</v>
      </c>
      <c r="E333" s="171">
        <v>0.5416666666666666</v>
      </c>
      <c r="F333" s="303" t="s">
        <v>370</v>
      </c>
      <c r="G333" s="172">
        <v>9862.0</v>
      </c>
      <c r="H333" s="172">
        <v>44599.0</v>
      </c>
      <c r="I333" s="155" t="s">
        <v>86</v>
      </c>
      <c r="J333" s="155" t="s">
        <v>92</v>
      </c>
      <c r="K333" s="155" t="s">
        <v>101</v>
      </c>
      <c r="L333" s="155" t="s">
        <v>335</v>
      </c>
      <c r="M333" s="155"/>
      <c r="N333" s="155" t="s">
        <v>90</v>
      </c>
      <c r="O333" s="155"/>
    </row>
    <row r="334">
      <c r="A334" s="155" t="s">
        <v>9090</v>
      </c>
      <c r="B334" s="304">
        <v>198.0</v>
      </c>
      <c r="C334" s="287">
        <v>195.0</v>
      </c>
      <c r="D334" s="155">
        <v>18024.0</v>
      </c>
      <c r="E334" s="171">
        <v>0.5625</v>
      </c>
      <c r="F334" s="303" t="s">
        <v>377</v>
      </c>
      <c r="G334" s="172">
        <v>30137.0</v>
      </c>
      <c r="H334" s="172">
        <v>44599.0</v>
      </c>
      <c r="I334" s="155" t="s">
        <v>96</v>
      </c>
      <c r="J334" s="155" t="s">
        <v>87</v>
      </c>
      <c r="K334" s="155" t="s">
        <v>97</v>
      </c>
      <c r="L334" s="155" t="s">
        <v>335</v>
      </c>
      <c r="M334" s="155"/>
      <c r="N334" s="155" t="s">
        <v>90</v>
      </c>
      <c r="O334" s="155"/>
    </row>
    <row r="335">
      <c r="A335" s="155" t="s">
        <v>9091</v>
      </c>
      <c r="B335" s="304">
        <v>203.0</v>
      </c>
      <c r="C335" s="287">
        <v>196.0</v>
      </c>
      <c r="D335" s="155">
        <v>17704.0</v>
      </c>
      <c r="E335" s="171">
        <v>0.59375</v>
      </c>
      <c r="F335" s="303" t="s">
        <v>382</v>
      </c>
      <c r="G335" s="172">
        <v>26847.0</v>
      </c>
      <c r="H335" s="172">
        <v>44599.0</v>
      </c>
      <c r="I335" s="155" t="s">
        <v>86</v>
      </c>
      <c r="J335" s="155" t="s">
        <v>92</v>
      </c>
      <c r="K335" s="155" t="s">
        <v>101</v>
      </c>
      <c r="L335" s="155" t="s">
        <v>89</v>
      </c>
      <c r="M335" s="155"/>
      <c r="N335" s="155" t="s">
        <v>90</v>
      </c>
      <c r="O335" s="155"/>
    </row>
    <row r="336">
      <c r="A336" s="155" t="s">
        <v>9092</v>
      </c>
      <c r="B336" s="304">
        <v>197.0</v>
      </c>
      <c r="C336" s="287">
        <v>197.0</v>
      </c>
      <c r="D336" s="155">
        <v>17948.0</v>
      </c>
      <c r="E336" s="171">
        <v>0.5625</v>
      </c>
      <c r="F336" s="303" t="s">
        <v>379</v>
      </c>
      <c r="G336" s="172">
        <v>21335.0</v>
      </c>
      <c r="H336" s="172">
        <v>44599.0</v>
      </c>
      <c r="I336" s="155" t="s">
        <v>96</v>
      </c>
      <c r="J336" s="155" t="s">
        <v>87</v>
      </c>
      <c r="K336" s="155" t="s">
        <v>97</v>
      </c>
      <c r="L336" s="155" t="s">
        <v>117</v>
      </c>
      <c r="M336" s="155"/>
      <c r="N336" s="155" t="s">
        <v>90</v>
      </c>
      <c r="O336" s="155"/>
    </row>
    <row r="337">
      <c r="A337" s="155" t="s">
        <v>9093</v>
      </c>
      <c r="B337" s="304">
        <v>195.0</v>
      </c>
      <c r="C337" s="287">
        <v>198.0</v>
      </c>
      <c r="D337" s="155">
        <v>14971.0</v>
      </c>
      <c r="E337" s="171">
        <v>0.5416666666666666</v>
      </c>
      <c r="F337" s="303" t="s">
        <v>372</v>
      </c>
      <c r="G337" s="172">
        <v>19737.0</v>
      </c>
      <c r="H337" s="172">
        <v>44599.0</v>
      </c>
      <c r="I337" s="155" t="s">
        <v>86</v>
      </c>
      <c r="J337" s="155" t="s">
        <v>87</v>
      </c>
      <c r="K337" s="155" t="s">
        <v>97</v>
      </c>
      <c r="L337" s="155" t="s">
        <v>221</v>
      </c>
      <c r="M337" s="155"/>
      <c r="N337" s="155" t="s">
        <v>90</v>
      </c>
      <c r="O337" s="155"/>
    </row>
    <row r="338">
      <c r="A338" s="155" t="s">
        <v>9094</v>
      </c>
      <c r="B338" s="304">
        <v>201.0</v>
      </c>
      <c r="C338" s="287">
        <v>199.0</v>
      </c>
      <c r="D338" s="155">
        <v>12681.0</v>
      </c>
      <c r="E338" s="171">
        <v>0.5729166666666666</v>
      </c>
      <c r="F338" s="303" t="s">
        <v>381</v>
      </c>
      <c r="G338" s="172">
        <v>23343.0</v>
      </c>
      <c r="H338" s="172">
        <v>44599.0</v>
      </c>
      <c r="I338" s="155" t="s">
        <v>86</v>
      </c>
      <c r="J338" s="155" t="s">
        <v>87</v>
      </c>
      <c r="K338" s="155" t="s">
        <v>101</v>
      </c>
      <c r="L338" s="155" t="s">
        <v>98</v>
      </c>
      <c r="M338" s="155"/>
      <c r="N338" s="155" t="s">
        <v>90</v>
      </c>
      <c r="O338" s="155"/>
    </row>
    <row r="339">
      <c r="A339" s="155" t="s">
        <v>9095</v>
      </c>
      <c r="B339" s="304">
        <v>202.0</v>
      </c>
      <c r="C339" s="287">
        <v>200.0</v>
      </c>
      <c r="D339" s="155">
        <v>17991.0</v>
      </c>
      <c r="E339" s="171">
        <v>0.59375</v>
      </c>
      <c r="F339" s="303" t="s">
        <v>384</v>
      </c>
      <c r="G339" s="172">
        <v>25883.0</v>
      </c>
      <c r="H339" s="172">
        <v>44599.0</v>
      </c>
      <c r="I339" s="155" t="s">
        <v>96</v>
      </c>
      <c r="J339" s="155" t="s">
        <v>87</v>
      </c>
      <c r="K339" s="155" t="s">
        <v>97</v>
      </c>
      <c r="L339" s="155" t="s">
        <v>385</v>
      </c>
      <c r="M339" s="155"/>
      <c r="N339" s="155" t="s">
        <v>90</v>
      </c>
      <c r="O339" s="155"/>
    </row>
    <row r="340">
      <c r="A340" s="155" t="s">
        <v>9096</v>
      </c>
      <c r="B340" s="304">
        <v>194.0</v>
      </c>
      <c r="C340" s="287">
        <v>201.0</v>
      </c>
      <c r="D340" s="155">
        <v>17905.0</v>
      </c>
      <c r="E340" s="171">
        <v>0.5416666666666666</v>
      </c>
      <c r="F340" s="303" t="s">
        <v>373</v>
      </c>
      <c r="G340" s="172">
        <v>25479.0</v>
      </c>
      <c r="H340" s="172">
        <v>44599.0</v>
      </c>
      <c r="I340" s="155" t="s">
        <v>129</v>
      </c>
      <c r="J340" s="155" t="s">
        <v>87</v>
      </c>
      <c r="K340" s="155" t="s">
        <v>97</v>
      </c>
      <c r="L340" s="155" t="s">
        <v>197</v>
      </c>
      <c r="M340" s="155"/>
      <c r="N340" s="155" t="s">
        <v>103</v>
      </c>
      <c r="O340" s="155" t="s">
        <v>8748</v>
      </c>
    </row>
    <row r="341">
      <c r="A341" s="155" t="s">
        <v>9097</v>
      </c>
      <c r="B341" s="304">
        <v>193.0</v>
      </c>
      <c r="C341" s="287">
        <v>202.0</v>
      </c>
      <c r="D341" s="155">
        <v>16835.0</v>
      </c>
      <c r="E341" s="171">
        <v>0.5416666666666666</v>
      </c>
      <c r="F341" s="303" t="s">
        <v>374</v>
      </c>
      <c r="G341" s="172">
        <v>24826.0</v>
      </c>
      <c r="H341" s="172">
        <v>44599.0</v>
      </c>
      <c r="I341" s="155" t="s">
        <v>108</v>
      </c>
      <c r="J341" s="155" t="s">
        <v>87</v>
      </c>
      <c r="K341" s="155" t="s">
        <v>97</v>
      </c>
      <c r="L341" s="155" t="s">
        <v>197</v>
      </c>
      <c r="M341" s="155"/>
      <c r="N341" s="155" t="s">
        <v>103</v>
      </c>
      <c r="O341" s="155" t="s">
        <v>8748</v>
      </c>
    </row>
    <row r="342">
      <c r="A342" s="155" t="s">
        <v>9098</v>
      </c>
      <c r="B342" s="304">
        <v>200.0</v>
      </c>
      <c r="C342" s="287">
        <v>203.0</v>
      </c>
      <c r="D342" s="155">
        <v>14987.0</v>
      </c>
      <c r="E342" s="171">
        <v>0.5625</v>
      </c>
      <c r="F342" s="303" t="s">
        <v>380</v>
      </c>
      <c r="G342" s="172">
        <v>27390.0</v>
      </c>
      <c r="H342" s="172">
        <v>44599.0</v>
      </c>
      <c r="I342" s="155" t="s">
        <v>112</v>
      </c>
      <c r="J342" s="155" t="s">
        <v>87</v>
      </c>
      <c r="K342" s="155" t="s">
        <v>88</v>
      </c>
      <c r="L342" s="155" t="s">
        <v>224</v>
      </c>
      <c r="M342" s="155"/>
      <c r="N342" s="155" t="s">
        <v>103</v>
      </c>
      <c r="O342" s="155" t="s">
        <v>8748</v>
      </c>
    </row>
    <row r="343">
      <c r="A343" s="155" t="s">
        <v>9099</v>
      </c>
      <c r="B343" s="304">
        <v>205.0</v>
      </c>
      <c r="C343" s="287">
        <v>204.0</v>
      </c>
      <c r="D343" s="155">
        <v>9683.0</v>
      </c>
      <c r="E343" s="171">
        <v>0.3333333333333333</v>
      </c>
      <c r="F343" s="303" t="s">
        <v>388</v>
      </c>
      <c r="G343" s="172">
        <v>29811.0</v>
      </c>
      <c r="H343" s="172">
        <v>44600.0</v>
      </c>
      <c r="I343" s="155" t="s">
        <v>122</v>
      </c>
      <c r="J343" s="155" t="s">
        <v>92</v>
      </c>
      <c r="K343" s="155" t="s">
        <v>101</v>
      </c>
      <c r="L343" s="155" t="s">
        <v>117</v>
      </c>
      <c r="M343" s="155"/>
      <c r="N343" s="155" t="s">
        <v>90</v>
      </c>
      <c r="O343" s="155"/>
    </row>
    <row r="344">
      <c r="A344" s="155" t="s">
        <v>9100</v>
      </c>
      <c r="B344" s="304">
        <v>206.0</v>
      </c>
      <c r="C344" s="287">
        <v>205.0</v>
      </c>
      <c r="D344" s="155">
        <v>16618.0</v>
      </c>
      <c r="E344" s="171">
        <v>0.3333333333333333</v>
      </c>
      <c r="F344" s="303" t="s">
        <v>390</v>
      </c>
      <c r="G344" s="172">
        <v>19461.0</v>
      </c>
      <c r="H344" s="172">
        <v>44600.0</v>
      </c>
      <c r="I344" s="155" t="s">
        <v>86</v>
      </c>
      <c r="J344" s="155" t="s">
        <v>92</v>
      </c>
      <c r="K344" s="155" t="s">
        <v>93</v>
      </c>
      <c r="L344" s="155" t="s">
        <v>147</v>
      </c>
      <c r="M344" s="155"/>
      <c r="N344" s="155" t="s">
        <v>90</v>
      </c>
      <c r="O344" s="155"/>
    </row>
    <row r="345">
      <c r="A345" s="155" t="s">
        <v>9101</v>
      </c>
      <c r="B345" s="304">
        <v>211.0</v>
      </c>
      <c r="C345" s="287">
        <v>206.0</v>
      </c>
      <c r="D345" s="155">
        <v>15962.0</v>
      </c>
      <c r="E345" s="171">
        <v>0.3541666666666667</v>
      </c>
      <c r="F345" s="303" t="s">
        <v>396</v>
      </c>
      <c r="G345" s="172">
        <v>15921.0</v>
      </c>
      <c r="H345" s="172">
        <v>44600.0</v>
      </c>
      <c r="I345" s="155" t="s">
        <v>100</v>
      </c>
      <c r="J345" s="155" t="s">
        <v>92</v>
      </c>
      <c r="K345" s="155" t="s">
        <v>93</v>
      </c>
      <c r="L345" s="155" t="s">
        <v>135</v>
      </c>
      <c r="M345" s="155"/>
      <c r="N345" s="155" t="s">
        <v>103</v>
      </c>
      <c r="O345" s="155" t="s">
        <v>8748</v>
      </c>
    </row>
    <row r="346">
      <c r="A346" s="155" t="s">
        <v>9102</v>
      </c>
      <c r="B346" s="304">
        <v>210.0</v>
      </c>
      <c r="C346" s="287">
        <v>207.0</v>
      </c>
      <c r="D346" s="155">
        <v>16021.0</v>
      </c>
      <c r="E346" s="171">
        <v>0.3541666666666667</v>
      </c>
      <c r="F346" s="303" t="s">
        <v>397</v>
      </c>
      <c r="G346" s="172">
        <v>16360.0</v>
      </c>
      <c r="H346" s="172">
        <v>44600.0</v>
      </c>
      <c r="I346" s="155" t="s">
        <v>100</v>
      </c>
      <c r="J346" s="155" t="s">
        <v>92</v>
      </c>
      <c r="K346" s="155" t="s">
        <v>93</v>
      </c>
      <c r="L346" s="155" t="s">
        <v>113</v>
      </c>
      <c r="M346" s="155"/>
      <c r="N346" s="155" t="s">
        <v>103</v>
      </c>
      <c r="O346" s="155" t="s">
        <v>8748</v>
      </c>
    </row>
    <row r="347">
      <c r="A347" s="155" t="s">
        <v>9103</v>
      </c>
      <c r="B347" s="304">
        <v>214.0</v>
      </c>
      <c r="C347" s="287">
        <v>208.0</v>
      </c>
      <c r="D347" s="155">
        <v>9752.0</v>
      </c>
      <c r="E347" s="171">
        <v>0.375</v>
      </c>
      <c r="F347" s="303" t="s">
        <v>400</v>
      </c>
      <c r="G347" s="172">
        <v>17975.0</v>
      </c>
      <c r="H347" s="172">
        <v>44600.0</v>
      </c>
      <c r="I347" s="155" t="s">
        <v>112</v>
      </c>
      <c r="J347" s="155" t="s">
        <v>92</v>
      </c>
      <c r="K347" s="155" t="s">
        <v>93</v>
      </c>
      <c r="L347" s="155" t="s">
        <v>131</v>
      </c>
      <c r="M347" s="155"/>
      <c r="N347" s="155" t="s">
        <v>103</v>
      </c>
      <c r="O347" s="155" t="s">
        <v>8748</v>
      </c>
    </row>
    <row r="348">
      <c r="A348" s="155" t="s">
        <v>9104</v>
      </c>
      <c r="B348" s="304">
        <v>213.0</v>
      </c>
      <c r="C348" s="287">
        <v>209.0</v>
      </c>
      <c r="D348" s="155">
        <v>15791.0</v>
      </c>
      <c r="E348" s="171">
        <v>0.375</v>
      </c>
      <c r="F348" s="303" t="s">
        <v>401</v>
      </c>
      <c r="G348" s="172">
        <v>21098.0</v>
      </c>
      <c r="H348" s="172">
        <v>44600.0</v>
      </c>
      <c r="I348" s="155" t="s">
        <v>122</v>
      </c>
      <c r="J348" s="155" t="s">
        <v>92</v>
      </c>
      <c r="K348" s="155" t="s">
        <v>93</v>
      </c>
      <c r="L348" s="155" t="s">
        <v>174</v>
      </c>
      <c r="M348" s="155"/>
      <c r="N348" s="155" t="s">
        <v>90</v>
      </c>
      <c r="O348" s="155"/>
    </row>
    <row r="349">
      <c r="A349" s="155" t="s">
        <v>9105</v>
      </c>
      <c r="B349" s="304">
        <v>208.0</v>
      </c>
      <c r="C349" s="287">
        <v>210.0</v>
      </c>
      <c r="D349" s="155">
        <v>18051.0</v>
      </c>
      <c r="E349" s="171">
        <v>0.34375</v>
      </c>
      <c r="F349" s="303" t="s">
        <v>393</v>
      </c>
      <c r="G349" s="172">
        <v>21863.0</v>
      </c>
      <c r="H349" s="172">
        <v>44600.0</v>
      </c>
      <c r="I349" s="155" t="s">
        <v>96</v>
      </c>
      <c r="J349" s="155" t="s">
        <v>87</v>
      </c>
      <c r="K349" s="155" t="s">
        <v>97</v>
      </c>
      <c r="L349" s="155" t="s">
        <v>154</v>
      </c>
      <c r="M349" s="155"/>
      <c r="N349" s="155" t="s">
        <v>90</v>
      </c>
      <c r="O349" s="155"/>
    </row>
    <row r="350">
      <c r="A350" s="155" t="s">
        <v>9106</v>
      </c>
      <c r="B350" s="304">
        <v>212.0</v>
      </c>
      <c r="C350" s="287">
        <v>211.0</v>
      </c>
      <c r="D350" s="155">
        <v>18055.0</v>
      </c>
      <c r="E350" s="171">
        <v>0.3645833333333333</v>
      </c>
      <c r="F350" s="303" t="s">
        <v>398</v>
      </c>
      <c r="G350" s="172">
        <v>17978.0</v>
      </c>
      <c r="H350" s="172">
        <v>44600.0</v>
      </c>
      <c r="I350" s="155" t="s">
        <v>96</v>
      </c>
      <c r="J350" s="155" t="s">
        <v>87</v>
      </c>
      <c r="K350" s="155" t="s">
        <v>97</v>
      </c>
      <c r="L350" s="155" t="s">
        <v>166</v>
      </c>
      <c r="M350" s="155"/>
      <c r="N350" s="155" t="s">
        <v>90</v>
      </c>
      <c r="O350" s="155"/>
    </row>
    <row r="351">
      <c r="A351" s="155" t="s">
        <v>9107</v>
      </c>
      <c r="B351" s="304">
        <v>207.0</v>
      </c>
      <c r="C351" s="287">
        <v>212.0</v>
      </c>
      <c r="D351" s="155">
        <v>12082.0</v>
      </c>
      <c r="E351" s="171">
        <v>0.3333333333333333</v>
      </c>
      <c r="F351" s="303" t="s">
        <v>392</v>
      </c>
      <c r="G351" s="172">
        <v>22122.0</v>
      </c>
      <c r="H351" s="172">
        <v>44600.0</v>
      </c>
      <c r="I351" s="155" t="s">
        <v>112</v>
      </c>
      <c r="J351" s="155" t="s">
        <v>92</v>
      </c>
      <c r="K351" s="155" t="s">
        <v>93</v>
      </c>
      <c r="L351" s="155" t="s">
        <v>106</v>
      </c>
      <c r="M351" s="155"/>
      <c r="N351" s="155" t="s">
        <v>103</v>
      </c>
      <c r="O351" s="155" t="s">
        <v>8748</v>
      </c>
    </row>
    <row r="352">
      <c r="A352" s="155" t="s">
        <v>9108</v>
      </c>
      <c r="B352" s="304">
        <v>216.0</v>
      </c>
      <c r="C352" s="287">
        <v>213.0</v>
      </c>
      <c r="D352" s="155">
        <v>16952.0</v>
      </c>
      <c r="E352" s="171">
        <v>0.3854166666666667</v>
      </c>
      <c r="F352" s="303" t="s">
        <v>403</v>
      </c>
      <c r="G352" s="172">
        <v>19025.0</v>
      </c>
      <c r="H352" s="172">
        <v>44600.0</v>
      </c>
      <c r="I352" s="155" t="s">
        <v>100</v>
      </c>
      <c r="J352" s="155" t="s">
        <v>92</v>
      </c>
      <c r="K352" s="155" t="s">
        <v>101</v>
      </c>
      <c r="L352" s="155" t="s">
        <v>131</v>
      </c>
      <c r="M352" s="155"/>
      <c r="N352" s="155" t="s">
        <v>103</v>
      </c>
      <c r="O352" s="155" t="s">
        <v>8748</v>
      </c>
    </row>
    <row r="353">
      <c r="A353" s="155" t="s">
        <v>9109</v>
      </c>
      <c r="B353" s="304">
        <v>218.0</v>
      </c>
      <c r="C353" s="287">
        <v>214.0</v>
      </c>
      <c r="D353" s="155">
        <v>18032.0</v>
      </c>
      <c r="E353" s="171">
        <v>0.3958333333333333</v>
      </c>
      <c r="F353" s="303" t="s">
        <v>408</v>
      </c>
      <c r="G353" s="172">
        <v>15823.0</v>
      </c>
      <c r="H353" s="172">
        <v>44600.0</v>
      </c>
      <c r="I353" s="155" t="s">
        <v>129</v>
      </c>
      <c r="J353" s="155" t="s">
        <v>87</v>
      </c>
      <c r="K353" s="155" t="s">
        <v>97</v>
      </c>
      <c r="L353" s="155" t="s">
        <v>94</v>
      </c>
      <c r="M353" s="155"/>
      <c r="N353" s="155" t="s">
        <v>103</v>
      </c>
      <c r="O353" s="155" t="s">
        <v>8748</v>
      </c>
    </row>
    <row r="354">
      <c r="A354" s="155" t="s">
        <v>9110</v>
      </c>
      <c r="B354" s="304">
        <v>217.0</v>
      </c>
      <c r="C354" s="287">
        <v>215.0</v>
      </c>
      <c r="D354" s="155">
        <v>17472.0</v>
      </c>
      <c r="E354" s="171">
        <v>0.3854166666666667</v>
      </c>
      <c r="F354" s="303" t="s">
        <v>404</v>
      </c>
      <c r="G354" s="172">
        <v>23857.0</v>
      </c>
      <c r="H354" s="172">
        <v>44600.0</v>
      </c>
      <c r="I354" s="155" t="s">
        <v>122</v>
      </c>
      <c r="J354" s="155" t="s">
        <v>92</v>
      </c>
      <c r="K354" s="155" t="s">
        <v>93</v>
      </c>
      <c r="L354" s="155" t="s">
        <v>405</v>
      </c>
      <c r="M354" s="155"/>
      <c r="N354" s="155" t="s">
        <v>90</v>
      </c>
      <c r="O354" s="155"/>
    </row>
    <row r="355">
      <c r="A355" s="155" t="s">
        <v>9111</v>
      </c>
      <c r="B355" s="304">
        <v>219.0</v>
      </c>
      <c r="C355" s="287">
        <v>216.0</v>
      </c>
      <c r="D355" s="155">
        <v>11478.0</v>
      </c>
      <c r="E355" s="171">
        <v>0.3958333333333333</v>
      </c>
      <c r="F355" s="303" t="s">
        <v>409</v>
      </c>
      <c r="G355" s="172">
        <v>22542.0</v>
      </c>
      <c r="H355" s="172">
        <v>44600.0</v>
      </c>
      <c r="I355" s="155" t="s">
        <v>100</v>
      </c>
      <c r="J355" s="155" t="s">
        <v>92</v>
      </c>
      <c r="K355" s="155" t="s">
        <v>93</v>
      </c>
      <c r="L355" s="155" t="s">
        <v>102</v>
      </c>
      <c r="M355" s="155"/>
      <c r="N355" s="155" t="s">
        <v>103</v>
      </c>
      <c r="O355" s="155" t="s">
        <v>8748</v>
      </c>
    </row>
    <row r="356">
      <c r="A356" s="155" t="s">
        <v>9112</v>
      </c>
      <c r="B356" s="304">
        <v>222.0</v>
      </c>
      <c r="C356" s="287">
        <v>217.0</v>
      </c>
      <c r="D356" s="155">
        <v>9862.0</v>
      </c>
      <c r="E356" s="171">
        <v>0.40625</v>
      </c>
      <c r="F356" s="303" t="s">
        <v>411</v>
      </c>
      <c r="G356" s="172">
        <v>18805.0</v>
      </c>
      <c r="H356" s="172">
        <v>44600.0</v>
      </c>
      <c r="I356" s="155" t="s">
        <v>86</v>
      </c>
      <c r="J356" s="155" t="s">
        <v>92</v>
      </c>
      <c r="K356" s="155" t="s">
        <v>93</v>
      </c>
      <c r="L356" s="155" t="s">
        <v>147</v>
      </c>
      <c r="M356" s="155"/>
      <c r="N356" s="155" t="s">
        <v>90</v>
      </c>
      <c r="O356" s="155"/>
    </row>
    <row r="357">
      <c r="A357" s="155" t="s">
        <v>9113</v>
      </c>
      <c r="B357" s="304">
        <v>220.0</v>
      </c>
      <c r="C357" s="287">
        <v>218.0</v>
      </c>
      <c r="D357" s="155">
        <v>16942.0</v>
      </c>
      <c r="E357" s="171">
        <v>0.3958333333333333</v>
      </c>
      <c r="F357" s="303" t="s">
        <v>410</v>
      </c>
      <c r="G357" s="172">
        <v>21275.0</v>
      </c>
      <c r="H357" s="172">
        <v>44600.0</v>
      </c>
      <c r="I357" s="155" t="s">
        <v>100</v>
      </c>
      <c r="J357" s="155" t="s">
        <v>92</v>
      </c>
      <c r="K357" s="155" t="s">
        <v>101</v>
      </c>
      <c r="L357" s="155" t="s">
        <v>102</v>
      </c>
      <c r="M357" s="155"/>
      <c r="N357" s="155" t="s">
        <v>103</v>
      </c>
      <c r="O357" s="155" t="s">
        <v>8748</v>
      </c>
    </row>
    <row r="358">
      <c r="A358" s="155" t="s">
        <v>9114</v>
      </c>
      <c r="B358" s="304">
        <v>215.0</v>
      </c>
      <c r="C358" s="287">
        <v>219.0</v>
      </c>
      <c r="D358" s="155">
        <v>15772.0</v>
      </c>
      <c r="E358" s="171">
        <v>0.3854166666666667</v>
      </c>
      <c r="F358" s="303" t="s">
        <v>407</v>
      </c>
      <c r="G358" s="172">
        <v>24343.0</v>
      </c>
      <c r="H358" s="172">
        <v>44600.0</v>
      </c>
      <c r="I358" s="155" t="s">
        <v>112</v>
      </c>
      <c r="J358" s="155" t="s">
        <v>87</v>
      </c>
      <c r="K358" s="155" t="s">
        <v>88</v>
      </c>
      <c r="L358" s="155" t="s">
        <v>192</v>
      </c>
      <c r="M358" s="155"/>
      <c r="N358" s="155" t="s">
        <v>103</v>
      </c>
      <c r="O358" s="155" t="s">
        <v>8748</v>
      </c>
    </row>
    <row r="359">
      <c r="A359" s="155" t="s">
        <v>9115</v>
      </c>
      <c r="B359" s="304">
        <v>209.0</v>
      </c>
      <c r="C359" s="287">
        <v>220.0</v>
      </c>
      <c r="D359" s="155">
        <v>18036.0</v>
      </c>
      <c r="E359" s="171">
        <v>0.34375</v>
      </c>
      <c r="F359" s="303" t="s">
        <v>395</v>
      </c>
      <c r="G359" s="172">
        <v>17456.0</v>
      </c>
      <c r="H359" s="172">
        <v>44600.0</v>
      </c>
      <c r="I359" s="155" t="s">
        <v>108</v>
      </c>
      <c r="J359" s="155" t="s">
        <v>87</v>
      </c>
      <c r="K359" s="155" t="s">
        <v>97</v>
      </c>
      <c r="L359" s="155" t="s">
        <v>102</v>
      </c>
      <c r="M359" s="155"/>
      <c r="N359" s="155" t="s">
        <v>103</v>
      </c>
      <c r="O359" s="155" t="s">
        <v>8748</v>
      </c>
    </row>
    <row r="360">
      <c r="A360" s="155" t="s">
        <v>9116</v>
      </c>
      <c r="B360" s="304">
        <v>225.0</v>
      </c>
      <c r="C360" s="287">
        <v>221.0</v>
      </c>
      <c r="D360" s="155">
        <v>14035.0</v>
      </c>
      <c r="E360" s="171">
        <v>0.4166666666666667</v>
      </c>
      <c r="F360" s="303" t="s">
        <v>417</v>
      </c>
      <c r="G360" s="172">
        <v>22362.0</v>
      </c>
      <c r="H360" s="172">
        <v>44600.0</v>
      </c>
      <c r="I360" s="155" t="s">
        <v>112</v>
      </c>
      <c r="J360" s="155" t="s">
        <v>87</v>
      </c>
      <c r="K360" s="155" t="s">
        <v>97</v>
      </c>
      <c r="L360" s="155" t="s">
        <v>113</v>
      </c>
      <c r="M360" s="155"/>
      <c r="N360" s="155" t="s">
        <v>103</v>
      </c>
      <c r="O360" s="155" t="s">
        <v>8748</v>
      </c>
    </row>
    <row r="361">
      <c r="A361" s="155" t="s">
        <v>9117</v>
      </c>
      <c r="B361" s="304">
        <v>223.0</v>
      </c>
      <c r="C361" s="287">
        <v>222.0</v>
      </c>
      <c r="D361" s="155">
        <v>13349.0</v>
      </c>
      <c r="E361" s="171">
        <v>0.40625</v>
      </c>
      <c r="F361" s="303" t="s">
        <v>413</v>
      </c>
      <c r="G361" s="172">
        <v>24549.0</v>
      </c>
      <c r="H361" s="172">
        <v>44600.0</v>
      </c>
      <c r="I361" s="155" t="s">
        <v>112</v>
      </c>
      <c r="J361" s="155" t="s">
        <v>92</v>
      </c>
      <c r="K361" s="155" t="s">
        <v>93</v>
      </c>
      <c r="L361" s="155" t="s">
        <v>102</v>
      </c>
      <c r="M361" s="155"/>
      <c r="N361" s="155" t="s">
        <v>103</v>
      </c>
      <c r="O361" s="155" t="s">
        <v>8748</v>
      </c>
    </row>
    <row r="362">
      <c r="A362" s="155" t="s">
        <v>9118</v>
      </c>
      <c r="B362" s="304">
        <v>224.0</v>
      </c>
      <c r="C362" s="287">
        <v>223.0</v>
      </c>
      <c r="D362" s="155">
        <v>18028.0</v>
      </c>
      <c r="E362" s="171">
        <v>0.4166666666666667</v>
      </c>
      <c r="F362" s="303" t="s">
        <v>418</v>
      </c>
      <c r="G362" s="172">
        <v>17455.0</v>
      </c>
      <c r="H362" s="172">
        <v>44600.0</v>
      </c>
      <c r="I362" s="155" t="s">
        <v>96</v>
      </c>
      <c r="J362" s="155" t="s">
        <v>87</v>
      </c>
      <c r="K362" s="155" t="s">
        <v>97</v>
      </c>
      <c r="L362" s="155" t="s">
        <v>358</v>
      </c>
      <c r="M362" s="155"/>
      <c r="N362" s="155" t="s">
        <v>90</v>
      </c>
      <c r="O362" s="155"/>
    </row>
    <row r="363">
      <c r="A363" s="155" t="s">
        <v>9119</v>
      </c>
      <c r="B363" s="304">
        <v>227.0</v>
      </c>
      <c r="C363" s="287">
        <v>224.0</v>
      </c>
      <c r="D363" s="155">
        <v>16705.0</v>
      </c>
      <c r="E363" s="171">
        <v>0.4375</v>
      </c>
      <c r="F363" s="303" t="s">
        <v>422</v>
      </c>
      <c r="G363" s="172">
        <v>20001.0</v>
      </c>
      <c r="H363" s="172">
        <v>44600.0</v>
      </c>
      <c r="I363" s="155" t="s">
        <v>129</v>
      </c>
      <c r="J363" s="155" t="s">
        <v>87</v>
      </c>
      <c r="K363" s="155" t="s">
        <v>88</v>
      </c>
      <c r="L363" s="155" t="s">
        <v>131</v>
      </c>
      <c r="M363" s="155"/>
      <c r="N363" s="155" t="s">
        <v>103</v>
      </c>
      <c r="O363" s="155" t="s">
        <v>8748</v>
      </c>
    </row>
    <row r="364">
      <c r="A364" s="155" t="s">
        <v>9120</v>
      </c>
      <c r="B364" s="304">
        <v>236.0</v>
      </c>
      <c r="C364" s="287">
        <v>225.0</v>
      </c>
      <c r="D364" s="155">
        <v>18038.0</v>
      </c>
      <c r="E364" s="171">
        <v>0.46875</v>
      </c>
      <c r="F364" s="303" t="s">
        <v>434</v>
      </c>
      <c r="G364" s="172">
        <v>26246.0</v>
      </c>
      <c r="H364" s="172">
        <v>44600.0</v>
      </c>
      <c r="I364" s="155" t="s">
        <v>96</v>
      </c>
      <c r="J364" s="155" t="s">
        <v>87</v>
      </c>
      <c r="K364" s="155" t="s">
        <v>97</v>
      </c>
      <c r="L364" s="155" t="s">
        <v>98</v>
      </c>
      <c r="M364" s="155"/>
      <c r="N364" s="155" t="s">
        <v>90</v>
      </c>
      <c r="O364" s="155"/>
    </row>
    <row r="365">
      <c r="A365" s="155" t="s">
        <v>9121</v>
      </c>
      <c r="B365" s="304">
        <v>221.0</v>
      </c>
      <c r="C365" s="287">
        <v>226.0</v>
      </c>
      <c r="D365" s="155">
        <v>10049.0</v>
      </c>
      <c r="E365" s="171">
        <v>0.40625</v>
      </c>
      <c r="F365" s="303" t="s">
        <v>414</v>
      </c>
      <c r="G365" s="172">
        <v>20472.0</v>
      </c>
      <c r="H365" s="172">
        <v>44600.0</v>
      </c>
      <c r="I365" s="155" t="s">
        <v>86</v>
      </c>
      <c r="J365" s="155" t="s">
        <v>92</v>
      </c>
      <c r="K365" s="155" t="s">
        <v>101</v>
      </c>
      <c r="L365" s="155" t="s">
        <v>415</v>
      </c>
      <c r="M365" s="155"/>
      <c r="N365" s="155" t="s">
        <v>90</v>
      </c>
      <c r="O365" s="155"/>
    </row>
    <row r="366">
      <c r="A366" s="155" t="s">
        <v>9122</v>
      </c>
      <c r="B366" s="304">
        <v>228.0</v>
      </c>
      <c r="C366" s="287">
        <v>227.0</v>
      </c>
      <c r="D366" s="155">
        <v>15762.0</v>
      </c>
      <c r="E366" s="171">
        <v>0.4375</v>
      </c>
      <c r="F366" s="303" t="s">
        <v>423</v>
      </c>
      <c r="G366" s="172">
        <v>28325.0</v>
      </c>
      <c r="H366" s="172">
        <v>44600.0</v>
      </c>
      <c r="I366" s="155" t="s">
        <v>100</v>
      </c>
      <c r="J366" s="155" t="s">
        <v>92</v>
      </c>
      <c r="K366" s="155" t="s">
        <v>101</v>
      </c>
      <c r="L366" s="155" t="s">
        <v>102</v>
      </c>
      <c r="M366" s="155"/>
      <c r="N366" s="155" t="s">
        <v>103</v>
      </c>
      <c r="O366" s="155" t="s">
        <v>8748</v>
      </c>
    </row>
    <row r="367">
      <c r="A367" s="155" t="s">
        <v>9123</v>
      </c>
      <c r="B367" s="304">
        <v>232.0</v>
      </c>
      <c r="C367" s="287">
        <v>228.0</v>
      </c>
      <c r="D367" s="155">
        <v>10160.0</v>
      </c>
      <c r="E367" s="171">
        <v>0.4479166666666667</v>
      </c>
      <c r="F367" s="303" t="s">
        <v>427</v>
      </c>
      <c r="G367" s="172">
        <v>21263.0</v>
      </c>
      <c r="H367" s="172">
        <v>44600.0</v>
      </c>
      <c r="I367" s="155" t="s">
        <v>122</v>
      </c>
      <c r="J367" s="155" t="s">
        <v>92</v>
      </c>
      <c r="K367" s="155" t="s">
        <v>101</v>
      </c>
      <c r="L367" s="155" t="s">
        <v>174</v>
      </c>
      <c r="M367" s="155"/>
      <c r="N367" s="155" t="s">
        <v>90</v>
      </c>
      <c r="O367" s="155"/>
    </row>
    <row r="368">
      <c r="A368" s="155" t="s">
        <v>9124</v>
      </c>
      <c r="B368" s="304">
        <v>234.0</v>
      </c>
      <c r="C368" s="287">
        <v>229.0</v>
      </c>
      <c r="D368" s="155">
        <v>12974.0</v>
      </c>
      <c r="E368" s="171">
        <v>0.4583333333333333</v>
      </c>
      <c r="F368" s="303" t="s">
        <v>432</v>
      </c>
      <c r="G368" s="172">
        <v>14278.0</v>
      </c>
      <c r="H368" s="172">
        <v>44600.0</v>
      </c>
      <c r="I368" s="155" t="s">
        <v>100</v>
      </c>
      <c r="J368" s="155" t="s">
        <v>87</v>
      </c>
      <c r="K368" s="155" t="s">
        <v>97</v>
      </c>
      <c r="L368" s="155" t="s">
        <v>131</v>
      </c>
      <c r="M368" s="155"/>
      <c r="N368" s="155" t="s">
        <v>103</v>
      </c>
      <c r="O368" s="155" t="s">
        <v>8748</v>
      </c>
    </row>
    <row r="369">
      <c r="A369" s="155" t="s">
        <v>9125</v>
      </c>
      <c r="B369" s="304">
        <v>231.0</v>
      </c>
      <c r="C369" s="287">
        <v>230.0</v>
      </c>
      <c r="D369" s="155">
        <v>18066.0</v>
      </c>
      <c r="E369" s="171">
        <v>0.4479166666666667</v>
      </c>
      <c r="F369" s="303" t="s">
        <v>429</v>
      </c>
      <c r="G369" s="172">
        <v>23481.0</v>
      </c>
      <c r="H369" s="172">
        <v>44600.0</v>
      </c>
      <c r="I369" s="155" t="s">
        <v>96</v>
      </c>
      <c r="J369" s="155" t="s">
        <v>87</v>
      </c>
      <c r="K369" s="155" t="s">
        <v>97</v>
      </c>
      <c r="L369" s="155" t="s">
        <v>405</v>
      </c>
      <c r="M369" s="155"/>
      <c r="N369" s="155" t="s">
        <v>90</v>
      </c>
      <c r="O369" s="155"/>
    </row>
    <row r="370">
      <c r="A370" s="155" t="s">
        <v>9126</v>
      </c>
      <c r="B370" s="304">
        <v>226.0</v>
      </c>
      <c r="C370" s="287">
        <v>231.0</v>
      </c>
      <c r="D370" s="155">
        <v>17119.0</v>
      </c>
      <c r="E370" s="171">
        <v>0.4270833333333333</v>
      </c>
      <c r="F370" s="303" t="s">
        <v>420</v>
      </c>
      <c r="G370" s="172">
        <v>22189.0</v>
      </c>
      <c r="H370" s="172">
        <v>44600.0</v>
      </c>
      <c r="I370" s="155" t="s">
        <v>122</v>
      </c>
      <c r="J370" s="155" t="s">
        <v>92</v>
      </c>
      <c r="K370" s="155" t="s">
        <v>101</v>
      </c>
      <c r="L370" s="155" t="s">
        <v>189</v>
      </c>
      <c r="M370" s="155"/>
      <c r="N370" s="155" t="s">
        <v>90</v>
      </c>
      <c r="O370" s="155"/>
    </row>
    <row r="371">
      <c r="A371" s="155" t="s">
        <v>9127</v>
      </c>
      <c r="B371" s="304">
        <v>237.0</v>
      </c>
      <c r="C371" s="287">
        <v>232.0</v>
      </c>
      <c r="D371" s="155">
        <v>13187.0</v>
      </c>
      <c r="E371" s="171">
        <v>0.46875</v>
      </c>
      <c r="F371" s="303" t="s">
        <v>436</v>
      </c>
      <c r="G371" s="172">
        <v>20156.0</v>
      </c>
      <c r="H371" s="172">
        <v>44600.0</v>
      </c>
      <c r="I371" s="155" t="s">
        <v>122</v>
      </c>
      <c r="J371" s="155" t="s">
        <v>92</v>
      </c>
      <c r="K371" s="155" t="s">
        <v>101</v>
      </c>
      <c r="L371" s="155" t="s">
        <v>437</v>
      </c>
      <c r="M371" s="155"/>
      <c r="N371" s="155" t="s">
        <v>90</v>
      </c>
      <c r="O371" s="155"/>
    </row>
    <row r="372">
      <c r="A372" s="155" t="s">
        <v>9128</v>
      </c>
      <c r="B372" s="304">
        <v>230.0</v>
      </c>
      <c r="C372" s="287">
        <v>233.0</v>
      </c>
      <c r="D372" s="155">
        <v>11070.0</v>
      </c>
      <c r="E372" s="171">
        <v>0.4375</v>
      </c>
      <c r="F372" s="303" t="s">
        <v>424</v>
      </c>
      <c r="G372" s="172">
        <v>19238.0</v>
      </c>
      <c r="H372" s="172">
        <v>44600.0</v>
      </c>
      <c r="I372" s="155" t="s">
        <v>86</v>
      </c>
      <c r="J372" s="155" t="s">
        <v>92</v>
      </c>
      <c r="K372" s="155" t="s">
        <v>93</v>
      </c>
      <c r="L372" s="155" t="s">
        <v>147</v>
      </c>
      <c r="M372" s="155"/>
      <c r="N372" s="155" t="s">
        <v>90</v>
      </c>
      <c r="O372" s="155"/>
    </row>
    <row r="373">
      <c r="A373" s="155" t="s">
        <v>9129</v>
      </c>
      <c r="B373" s="304">
        <v>229.0</v>
      </c>
      <c r="C373" s="287">
        <v>234.0</v>
      </c>
      <c r="D373" s="155">
        <v>16336.0</v>
      </c>
      <c r="E373" s="171">
        <v>0.4375</v>
      </c>
      <c r="F373" s="303" t="s">
        <v>426</v>
      </c>
      <c r="G373" s="172">
        <v>20145.0</v>
      </c>
      <c r="H373" s="172">
        <v>44600.0</v>
      </c>
      <c r="I373" s="155" t="s">
        <v>100</v>
      </c>
      <c r="J373" s="155" t="s">
        <v>92</v>
      </c>
      <c r="K373" s="155" t="s">
        <v>93</v>
      </c>
      <c r="L373" s="155" t="s">
        <v>113</v>
      </c>
      <c r="M373" s="155"/>
      <c r="N373" s="155" t="s">
        <v>103</v>
      </c>
      <c r="O373" s="155" t="s">
        <v>8748</v>
      </c>
    </row>
    <row r="374">
      <c r="A374" s="155" t="s">
        <v>9130</v>
      </c>
      <c r="B374" s="304">
        <v>233.0</v>
      </c>
      <c r="C374" s="287">
        <v>235.0</v>
      </c>
      <c r="D374" s="155">
        <v>17682.0</v>
      </c>
      <c r="E374" s="171">
        <v>0.4479166666666667</v>
      </c>
      <c r="F374" s="303" t="s">
        <v>431</v>
      </c>
      <c r="G374" s="172">
        <v>19868.0</v>
      </c>
      <c r="H374" s="172">
        <v>44600.0</v>
      </c>
      <c r="I374" s="155" t="s">
        <v>112</v>
      </c>
      <c r="J374" s="155" t="s">
        <v>92</v>
      </c>
      <c r="K374" s="155" t="s">
        <v>93</v>
      </c>
      <c r="L374" s="155" t="s">
        <v>224</v>
      </c>
      <c r="M374" s="155"/>
      <c r="N374" s="155" t="s">
        <v>103</v>
      </c>
      <c r="O374" s="155" t="s">
        <v>8748</v>
      </c>
    </row>
    <row r="375">
      <c r="A375" s="155" t="s">
        <v>9131</v>
      </c>
      <c r="B375" s="304">
        <v>235.0</v>
      </c>
      <c r="C375" s="287">
        <v>236.0</v>
      </c>
      <c r="D375" s="155">
        <v>11315.0</v>
      </c>
      <c r="E375" s="171">
        <v>0.4583333333333333</v>
      </c>
      <c r="F375" s="303" t="s">
        <v>433</v>
      </c>
      <c r="G375" s="172">
        <v>28233.0</v>
      </c>
      <c r="H375" s="172">
        <v>44600.0</v>
      </c>
      <c r="I375" s="155" t="s">
        <v>112</v>
      </c>
      <c r="J375" s="155" t="s">
        <v>92</v>
      </c>
      <c r="K375" s="155" t="s">
        <v>93</v>
      </c>
      <c r="L375" s="155" t="s">
        <v>131</v>
      </c>
      <c r="M375" s="155"/>
      <c r="N375" s="155" t="s">
        <v>103</v>
      </c>
      <c r="O375" s="155" t="s">
        <v>8748</v>
      </c>
    </row>
    <row r="376">
      <c r="A376" s="155" t="s">
        <v>9132</v>
      </c>
      <c r="B376" s="304">
        <v>245.0</v>
      </c>
      <c r="C376" s="287">
        <v>237.0</v>
      </c>
      <c r="D376" s="155">
        <v>14030.0</v>
      </c>
      <c r="E376" s="171">
        <v>0.5729166666666666</v>
      </c>
      <c r="F376" s="303" t="s">
        <v>449</v>
      </c>
      <c r="G376" s="172">
        <v>17261.0</v>
      </c>
      <c r="H376" s="172">
        <v>44600.0</v>
      </c>
      <c r="I376" s="155" t="s">
        <v>100</v>
      </c>
      <c r="J376" s="155" t="s">
        <v>87</v>
      </c>
      <c r="K376" s="155" t="s">
        <v>88</v>
      </c>
      <c r="L376" s="155" t="s">
        <v>102</v>
      </c>
      <c r="M376" s="155"/>
      <c r="N376" s="155" t="s">
        <v>103</v>
      </c>
      <c r="O376" s="155" t="s">
        <v>8748</v>
      </c>
    </row>
    <row r="377">
      <c r="A377" s="155" t="s">
        <v>9133</v>
      </c>
      <c r="B377" s="304">
        <v>238.0</v>
      </c>
      <c r="C377" s="287">
        <v>238.0</v>
      </c>
      <c r="D377" s="155">
        <v>16914.0</v>
      </c>
      <c r="E377" s="171">
        <v>0.5416666666666666</v>
      </c>
      <c r="F377" s="303" t="s">
        <v>439</v>
      </c>
      <c r="G377" s="172">
        <v>22267.0</v>
      </c>
      <c r="H377" s="172">
        <v>44600.0</v>
      </c>
      <c r="I377" s="155" t="s">
        <v>86</v>
      </c>
      <c r="J377" s="155" t="s">
        <v>87</v>
      </c>
      <c r="K377" s="155" t="s">
        <v>97</v>
      </c>
      <c r="L377" s="155" t="s">
        <v>247</v>
      </c>
      <c r="M377" s="155"/>
      <c r="N377" s="155" t="s">
        <v>90</v>
      </c>
      <c r="O377" s="155"/>
    </row>
    <row r="378">
      <c r="A378" s="155" t="s">
        <v>9134</v>
      </c>
      <c r="B378" s="304">
        <v>239.0</v>
      </c>
      <c r="C378" s="287">
        <v>239.0</v>
      </c>
      <c r="D378" s="155">
        <v>9628.0</v>
      </c>
      <c r="E378" s="171">
        <v>0.5416666666666666</v>
      </c>
      <c r="F378" s="303" t="s">
        <v>441</v>
      </c>
      <c r="G378" s="172">
        <v>19679.0</v>
      </c>
      <c r="H378" s="172">
        <v>44600.0</v>
      </c>
      <c r="I378" s="155" t="s">
        <v>100</v>
      </c>
      <c r="J378" s="155" t="s">
        <v>92</v>
      </c>
      <c r="K378" s="155" t="s">
        <v>93</v>
      </c>
      <c r="L378" s="155" t="s">
        <v>102</v>
      </c>
      <c r="M378" s="155"/>
      <c r="N378" s="155" t="s">
        <v>103</v>
      </c>
      <c r="O378" s="155" t="s">
        <v>8748</v>
      </c>
    </row>
    <row r="379">
      <c r="A379" s="155" t="s">
        <v>9135</v>
      </c>
      <c r="B379" s="304">
        <v>244.0</v>
      </c>
      <c r="C379" s="287">
        <v>240.0</v>
      </c>
      <c r="D379" s="155">
        <v>17428.0</v>
      </c>
      <c r="E379" s="171">
        <v>0.5729166666666666</v>
      </c>
      <c r="F379" s="303" t="s">
        <v>450</v>
      </c>
      <c r="G379" s="172">
        <v>19307.0</v>
      </c>
      <c r="H379" s="172">
        <v>44600.0</v>
      </c>
      <c r="I379" s="155" t="s">
        <v>100</v>
      </c>
      <c r="J379" s="155" t="s">
        <v>87</v>
      </c>
      <c r="K379" s="155" t="s">
        <v>88</v>
      </c>
      <c r="L379" s="155" t="s">
        <v>113</v>
      </c>
      <c r="M379" s="155"/>
      <c r="N379" s="155" t="s">
        <v>103</v>
      </c>
      <c r="O379" s="155" t="s">
        <v>8748</v>
      </c>
    </row>
    <row r="380">
      <c r="A380" s="155" t="s">
        <v>9136</v>
      </c>
      <c r="B380" s="304">
        <v>254.0</v>
      </c>
      <c r="C380" s="287">
        <v>241.0</v>
      </c>
      <c r="D380" s="155">
        <v>16287.0</v>
      </c>
      <c r="E380" s="171">
        <v>0.59375</v>
      </c>
      <c r="F380" s="303" t="s">
        <v>461</v>
      </c>
      <c r="G380" s="172">
        <v>11138.0</v>
      </c>
      <c r="H380" s="172">
        <v>44600.0</v>
      </c>
      <c r="I380" s="155" t="s">
        <v>100</v>
      </c>
      <c r="J380" s="155" t="s">
        <v>87</v>
      </c>
      <c r="K380" s="155" t="s">
        <v>88</v>
      </c>
      <c r="L380" s="155" t="s">
        <v>102</v>
      </c>
      <c r="M380" s="155"/>
      <c r="N380" s="155" t="s">
        <v>103</v>
      </c>
      <c r="O380" s="155" t="s">
        <v>8748</v>
      </c>
    </row>
    <row r="381">
      <c r="A381" s="155" t="s">
        <v>9137</v>
      </c>
      <c r="B381" s="304">
        <v>243.0</v>
      </c>
      <c r="C381" s="287">
        <v>242.0</v>
      </c>
      <c r="D381" s="155">
        <v>18074.0</v>
      </c>
      <c r="E381" s="171">
        <v>0.5625</v>
      </c>
      <c r="F381" s="303" t="s">
        <v>445</v>
      </c>
      <c r="G381" s="172">
        <v>21940.0</v>
      </c>
      <c r="H381" s="172">
        <v>44600.0</v>
      </c>
      <c r="I381" s="155" t="s">
        <v>96</v>
      </c>
      <c r="J381" s="155" t="s">
        <v>87</v>
      </c>
      <c r="K381" s="155" t="s">
        <v>97</v>
      </c>
      <c r="L381" s="155" t="s">
        <v>117</v>
      </c>
      <c r="M381" s="155"/>
      <c r="N381" s="155" t="s">
        <v>90</v>
      </c>
      <c r="O381" s="155"/>
    </row>
    <row r="382">
      <c r="A382" s="155" t="s">
        <v>9138</v>
      </c>
      <c r="B382" s="304">
        <v>252.0</v>
      </c>
      <c r="C382" s="287">
        <v>243.0</v>
      </c>
      <c r="D382" s="155">
        <v>11314.0</v>
      </c>
      <c r="E382" s="171">
        <v>0.59375</v>
      </c>
      <c r="F382" s="303" t="s">
        <v>462</v>
      </c>
      <c r="G382" s="172">
        <v>16759.0</v>
      </c>
      <c r="H382" s="172">
        <v>44600.0</v>
      </c>
      <c r="I382" s="155" t="s">
        <v>100</v>
      </c>
      <c r="J382" s="155" t="s">
        <v>87</v>
      </c>
      <c r="K382" s="155" t="s">
        <v>97</v>
      </c>
      <c r="L382" s="155" t="s">
        <v>102</v>
      </c>
      <c r="M382" s="155"/>
      <c r="N382" s="155" t="s">
        <v>103</v>
      </c>
      <c r="O382" s="155"/>
    </row>
    <row r="383">
      <c r="A383" s="155" t="s">
        <v>9139</v>
      </c>
      <c r="B383" s="304">
        <v>253.0</v>
      </c>
      <c r="C383" s="287">
        <v>244.0</v>
      </c>
      <c r="D383" s="155">
        <v>15842.0</v>
      </c>
      <c r="E383" s="171">
        <v>0.59375</v>
      </c>
      <c r="F383" s="303" t="s">
        <v>463</v>
      </c>
      <c r="G383" s="172">
        <v>18789.0</v>
      </c>
      <c r="H383" s="172">
        <v>44600.0</v>
      </c>
      <c r="I383" s="155" t="s">
        <v>112</v>
      </c>
      <c r="J383" s="155" t="s">
        <v>87</v>
      </c>
      <c r="K383" s="155" t="s">
        <v>88</v>
      </c>
      <c r="L383" s="155" t="s">
        <v>102</v>
      </c>
      <c r="M383" s="155"/>
      <c r="N383" s="155" t="s">
        <v>103</v>
      </c>
      <c r="O383" s="155" t="s">
        <v>8748</v>
      </c>
    </row>
    <row r="384">
      <c r="A384" s="155" t="s">
        <v>9140</v>
      </c>
      <c r="B384" s="304">
        <v>257.0</v>
      </c>
      <c r="C384" s="287">
        <v>245.0</v>
      </c>
      <c r="D384" s="155">
        <v>11045.0</v>
      </c>
      <c r="E384" s="171">
        <v>0.625</v>
      </c>
      <c r="F384" s="303" t="s">
        <v>469</v>
      </c>
      <c r="G384" s="172">
        <v>16559.0</v>
      </c>
      <c r="H384" s="172">
        <v>44600.0</v>
      </c>
      <c r="I384" s="155" t="s">
        <v>100</v>
      </c>
      <c r="J384" s="155" t="s">
        <v>87</v>
      </c>
      <c r="K384" s="155" t="s">
        <v>88</v>
      </c>
      <c r="L384" s="155" t="s">
        <v>113</v>
      </c>
      <c r="M384" s="155"/>
      <c r="N384" s="155" t="s">
        <v>103</v>
      </c>
      <c r="O384" s="155" t="s">
        <v>8748</v>
      </c>
    </row>
    <row r="385">
      <c r="A385" s="155" t="s">
        <v>9141</v>
      </c>
      <c r="B385" s="304">
        <v>251.0</v>
      </c>
      <c r="C385" s="287">
        <v>246.0</v>
      </c>
      <c r="D385" s="155">
        <v>17545.0</v>
      </c>
      <c r="E385" s="171">
        <v>0.59375</v>
      </c>
      <c r="F385" s="303" t="s">
        <v>464</v>
      </c>
      <c r="G385" s="172">
        <v>20813.0</v>
      </c>
      <c r="H385" s="172">
        <v>44600.0</v>
      </c>
      <c r="I385" s="155" t="s">
        <v>96</v>
      </c>
      <c r="J385" s="155" t="s">
        <v>87</v>
      </c>
      <c r="K385" s="155" t="s">
        <v>97</v>
      </c>
      <c r="L385" s="155" t="s">
        <v>154</v>
      </c>
      <c r="M385" s="155"/>
      <c r="N385" s="155" t="s">
        <v>90</v>
      </c>
      <c r="O385" s="155"/>
    </row>
    <row r="386">
      <c r="A386" s="155" t="s">
        <v>9142</v>
      </c>
      <c r="B386" s="304">
        <v>256.0</v>
      </c>
      <c r="C386" s="287">
        <v>247.0</v>
      </c>
      <c r="D386" s="155">
        <v>17024.0</v>
      </c>
      <c r="E386" s="171">
        <v>0.6145833333333334</v>
      </c>
      <c r="F386" s="303" t="s">
        <v>468</v>
      </c>
      <c r="G386" s="172">
        <v>31335.0</v>
      </c>
      <c r="H386" s="172">
        <v>44600.0</v>
      </c>
      <c r="I386" s="155" t="s">
        <v>108</v>
      </c>
      <c r="J386" s="155" t="s">
        <v>87</v>
      </c>
      <c r="K386" s="155" t="s">
        <v>97</v>
      </c>
      <c r="L386" s="155" t="s">
        <v>106</v>
      </c>
      <c r="M386" s="155"/>
      <c r="N386" s="155" t="s">
        <v>103</v>
      </c>
      <c r="O386" s="155" t="s">
        <v>8748</v>
      </c>
    </row>
    <row r="387">
      <c r="A387" s="155" t="s">
        <v>9143</v>
      </c>
      <c r="B387" s="304">
        <v>249.0</v>
      </c>
      <c r="C387" s="287">
        <v>248.0</v>
      </c>
      <c r="D387" s="155">
        <v>15253.0</v>
      </c>
      <c r="E387" s="171">
        <v>0.5833333333333334</v>
      </c>
      <c r="F387" s="303" t="s">
        <v>457</v>
      </c>
      <c r="G387" s="172">
        <v>24706.0</v>
      </c>
      <c r="H387" s="172">
        <v>44600.0</v>
      </c>
      <c r="I387" s="155" t="s">
        <v>86</v>
      </c>
      <c r="J387" s="155" t="s">
        <v>92</v>
      </c>
      <c r="K387" s="155" t="s">
        <v>101</v>
      </c>
      <c r="L387" s="155" t="s">
        <v>137</v>
      </c>
      <c r="M387" s="155"/>
      <c r="N387" s="155" t="s">
        <v>90</v>
      </c>
      <c r="O387" s="155"/>
    </row>
    <row r="388">
      <c r="A388" s="155" t="s">
        <v>9144</v>
      </c>
      <c r="B388" s="304">
        <v>242.0</v>
      </c>
      <c r="C388" s="287">
        <v>249.0</v>
      </c>
      <c r="D388" s="155">
        <v>11698.0</v>
      </c>
      <c r="E388" s="171">
        <v>0.5625</v>
      </c>
      <c r="F388" s="303" t="s">
        <v>447</v>
      </c>
      <c r="G388" s="172">
        <v>33194.0</v>
      </c>
      <c r="H388" s="172">
        <v>44600.0</v>
      </c>
      <c r="I388" s="155" t="s">
        <v>86</v>
      </c>
      <c r="J388" s="155" t="s">
        <v>92</v>
      </c>
      <c r="K388" s="155" t="s">
        <v>101</v>
      </c>
      <c r="L388" s="155" t="s">
        <v>154</v>
      </c>
      <c r="M388" s="155"/>
      <c r="N388" s="155" t="s">
        <v>90</v>
      </c>
      <c r="O388" s="155"/>
    </row>
    <row r="389">
      <c r="A389" s="155" t="s">
        <v>9145</v>
      </c>
      <c r="B389" s="304">
        <v>258.0</v>
      </c>
      <c r="C389" s="287">
        <v>250.0</v>
      </c>
      <c r="D389" s="155">
        <v>9172.0</v>
      </c>
      <c r="E389" s="171">
        <v>0.625</v>
      </c>
      <c r="F389" s="303" t="s">
        <v>470</v>
      </c>
      <c r="G389" s="172">
        <v>21800.0</v>
      </c>
      <c r="H389" s="172">
        <v>44600.0</v>
      </c>
      <c r="I389" s="155" t="s">
        <v>86</v>
      </c>
      <c r="J389" s="155" t="s">
        <v>92</v>
      </c>
      <c r="K389" s="155" t="s">
        <v>93</v>
      </c>
      <c r="L389" s="155" t="s">
        <v>147</v>
      </c>
      <c r="M389" s="155"/>
      <c r="N389" s="155" t="s">
        <v>90</v>
      </c>
      <c r="O389" s="155"/>
    </row>
    <row r="390">
      <c r="A390" s="155" t="s">
        <v>9146</v>
      </c>
      <c r="B390" s="304">
        <v>246.0</v>
      </c>
      <c r="C390" s="287">
        <v>251.0</v>
      </c>
      <c r="D390" s="155">
        <v>12787.0</v>
      </c>
      <c r="E390" s="171">
        <v>0.5729166666666666</v>
      </c>
      <c r="F390" s="303" t="s">
        <v>451</v>
      </c>
      <c r="G390" s="172">
        <v>27859.0</v>
      </c>
      <c r="H390" s="172">
        <v>44600.0</v>
      </c>
      <c r="I390" s="155" t="s">
        <v>86</v>
      </c>
      <c r="J390" s="155" t="s">
        <v>92</v>
      </c>
      <c r="K390" s="155" t="s">
        <v>101</v>
      </c>
      <c r="L390" s="155" t="s">
        <v>174</v>
      </c>
      <c r="M390" s="155"/>
      <c r="N390" s="155" t="s">
        <v>90</v>
      </c>
      <c r="O390" s="155"/>
    </row>
    <row r="391">
      <c r="A391" s="155" t="s">
        <v>9147</v>
      </c>
      <c r="B391" s="304">
        <v>250.0</v>
      </c>
      <c r="C391" s="287">
        <v>252.0</v>
      </c>
      <c r="D391" s="155">
        <v>14682.0</v>
      </c>
      <c r="E391" s="171">
        <v>0.5833333333333334</v>
      </c>
      <c r="F391" s="303" t="s">
        <v>459</v>
      </c>
      <c r="G391" s="172">
        <v>33997.0</v>
      </c>
      <c r="H391" s="172">
        <v>44600.0</v>
      </c>
      <c r="I391" s="155" t="s">
        <v>122</v>
      </c>
      <c r="J391" s="155" t="s">
        <v>92</v>
      </c>
      <c r="K391" s="155" t="s">
        <v>93</v>
      </c>
      <c r="L391" s="155" t="s">
        <v>89</v>
      </c>
      <c r="M391" s="155"/>
      <c r="N391" s="155" t="s">
        <v>90</v>
      </c>
      <c r="O391" s="155"/>
    </row>
    <row r="392">
      <c r="A392" s="155" t="s">
        <v>9148</v>
      </c>
      <c r="B392" s="304">
        <v>240.0</v>
      </c>
      <c r="C392" s="287">
        <v>253.0</v>
      </c>
      <c r="D392" s="155">
        <v>10673.0</v>
      </c>
      <c r="E392" s="171">
        <v>0.5416666666666666</v>
      </c>
      <c r="F392" s="303" t="s">
        <v>442</v>
      </c>
      <c r="G392" s="172">
        <v>21995.0</v>
      </c>
      <c r="H392" s="172">
        <v>44600.0</v>
      </c>
      <c r="I392" s="155" t="s">
        <v>86</v>
      </c>
      <c r="J392" s="155" t="s">
        <v>92</v>
      </c>
      <c r="K392" s="155" t="s">
        <v>93</v>
      </c>
      <c r="L392" s="155" t="s">
        <v>335</v>
      </c>
      <c r="M392" s="155"/>
      <c r="N392" s="155" t="s">
        <v>90</v>
      </c>
      <c r="O392" s="155"/>
    </row>
    <row r="393">
      <c r="A393" s="155" t="s">
        <v>9149</v>
      </c>
      <c r="B393" s="304">
        <v>255.0</v>
      </c>
      <c r="C393" s="287">
        <v>254.0</v>
      </c>
      <c r="D393" s="155">
        <v>11733.0</v>
      </c>
      <c r="E393" s="171">
        <v>0.59375</v>
      </c>
      <c r="F393" s="303" t="s">
        <v>466</v>
      </c>
      <c r="G393" s="172">
        <v>17813.0</v>
      </c>
      <c r="H393" s="172">
        <v>44600.0</v>
      </c>
      <c r="I393" s="155" t="s">
        <v>86</v>
      </c>
      <c r="J393" s="155" t="s">
        <v>92</v>
      </c>
      <c r="K393" s="155" t="s">
        <v>101</v>
      </c>
      <c r="L393" s="155" t="s">
        <v>147</v>
      </c>
      <c r="M393" s="155"/>
      <c r="N393" s="155" t="s">
        <v>90</v>
      </c>
      <c r="O393" s="155"/>
    </row>
    <row r="394">
      <c r="A394" s="155" t="s">
        <v>9150</v>
      </c>
      <c r="B394" s="304">
        <v>247.0</v>
      </c>
      <c r="C394" s="287">
        <v>255.0</v>
      </c>
      <c r="D394" s="155">
        <v>17177.0</v>
      </c>
      <c r="E394" s="171">
        <v>0.5729166666666666</v>
      </c>
      <c r="F394" s="303" t="s">
        <v>453</v>
      </c>
      <c r="G394" s="172">
        <v>30401.0</v>
      </c>
      <c r="H394" s="172">
        <v>44600.0</v>
      </c>
      <c r="I394" s="155" t="s">
        <v>86</v>
      </c>
      <c r="J394" s="155" t="s">
        <v>92</v>
      </c>
      <c r="K394" s="155" t="s">
        <v>93</v>
      </c>
      <c r="L394" s="155" t="s">
        <v>335</v>
      </c>
      <c r="M394" s="155"/>
      <c r="N394" s="155" t="s">
        <v>90</v>
      </c>
      <c r="O394" s="155"/>
    </row>
    <row r="395">
      <c r="A395" s="155" t="s">
        <v>9151</v>
      </c>
      <c r="B395" s="304">
        <v>248.0</v>
      </c>
      <c r="C395" s="287">
        <v>256.0</v>
      </c>
      <c r="D395" s="155">
        <v>13293.0</v>
      </c>
      <c r="E395" s="171">
        <v>0.5729166666666666</v>
      </c>
      <c r="F395" s="303" t="s">
        <v>455</v>
      </c>
      <c r="G395" s="172">
        <v>30806.0</v>
      </c>
      <c r="H395" s="172">
        <v>44600.0</v>
      </c>
      <c r="I395" s="155" t="s">
        <v>122</v>
      </c>
      <c r="J395" s="155" t="s">
        <v>92</v>
      </c>
      <c r="K395" s="155" t="s">
        <v>93</v>
      </c>
      <c r="L395" s="155" t="s">
        <v>98</v>
      </c>
      <c r="M395" s="155"/>
      <c r="N395" s="155" t="s">
        <v>90</v>
      </c>
      <c r="O395" s="155"/>
    </row>
    <row r="396">
      <c r="A396" s="155" t="s">
        <v>9152</v>
      </c>
      <c r="B396" s="304">
        <v>260.0</v>
      </c>
      <c r="C396" s="287">
        <v>257.0</v>
      </c>
      <c r="D396" s="155">
        <v>9457.0</v>
      </c>
      <c r="E396" s="171">
        <v>0.6354166666666666</v>
      </c>
      <c r="F396" s="303" t="s">
        <v>472</v>
      </c>
      <c r="G396" s="172">
        <v>18817.0</v>
      </c>
      <c r="H396" s="172">
        <v>44600.0</v>
      </c>
      <c r="I396" s="155" t="s">
        <v>100</v>
      </c>
      <c r="J396" s="155" t="s">
        <v>92</v>
      </c>
      <c r="K396" s="155" t="s">
        <v>93</v>
      </c>
      <c r="L396" s="155" t="s">
        <v>102</v>
      </c>
      <c r="M396" s="155"/>
      <c r="N396" s="155" t="s">
        <v>103</v>
      </c>
      <c r="O396" s="155" t="s">
        <v>8748</v>
      </c>
    </row>
    <row r="397">
      <c r="A397" s="155" t="s">
        <v>9153</v>
      </c>
      <c r="B397" s="304">
        <v>241.0</v>
      </c>
      <c r="C397" s="287">
        <v>258.0</v>
      </c>
      <c r="D397" s="155">
        <v>11393.0</v>
      </c>
      <c r="E397" s="171">
        <v>0.5520833333333334</v>
      </c>
      <c r="F397" s="303" t="s">
        <v>444</v>
      </c>
      <c r="G397" s="172">
        <v>20624.0</v>
      </c>
      <c r="H397" s="172">
        <v>44600.0</v>
      </c>
      <c r="I397" s="155" t="s">
        <v>100</v>
      </c>
      <c r="J397" s="155" t="s">
        <v>92</v>
      </c>
      <c r="K397" s="155" t="s">
        <v>101</v>
      </c>
      <c r="L397" s="155" t="s">
        <v>102</v>
      </c>
      <c r="M397" s="155"/>
      <c r="N397" s="155" t="s">
        <v>103</v>
      </c>
      <c r="O397" s="155" t="s">
        <v>8748</v>
      </c>
    </row>
    <row r="398">
      <c r="A398" s="155" t="s">
        <v>9154</v>
      </c>
      <c r="B398" s="304">
        <v>262.0</v>
      </c>
      <c r="C398" s="287">
        <v>259.0</v>
      </c>
      <c r="D398" s="155">
        <v>12662.0</v>
      </c>
      <c r="E398" s="171">
        <v>0.6458333333333334</v>
      </c>
      <c r="F398" s="303" t="s">
        <v>475</v>
      </c>
      <c r="G398" s="172">
        <v>25947.0</v>
      </c>
      <c r="H398" s="172">
        <v>44600.0</v>
      </c>
      <c r="I398" s="155" t="s">
        <v>122</v>
      </c>
      <c r="J398" s="155" t="s">
        <v>92</v>
      </c>
      <c r="K398" s="155" t="s">
        <v>93</v>
      </c>
      <c r="L398" s="155" t="s">
        <v>174</v>
      </c>
      <c r="M398" s="155"/>
      <c r="N398" s="155" t="s">
        <v>90</v>
      </c>
      <c r="O398" s="155"/>
    </row>
    <row r="399">
      <c r="A399" s="155" t="s">
        <v>9155</v>
      </c>
      <c r="B399" s="304">
        <v>259.0</v>
      </c>
      <c r="C399" s="287">
        <v>260.0</v>
      </c>
      <c r="D399" s="155">
        <v>10010.0</v>
      </c>
      <c r="E399" s="171">
        <v>0.6354166666666666</v>
      </c>
      <c r="F399" s="303" t="s">
        <v>473</v>
      </c>
      <c r="G399" s="172">
        <v>17232.0</v>
      </c>
      <c r="H399" s="172">
        <v>44600.0</v>
      </c>
      <c r="I399" s="155" t="s">
        <v>86</v>
      </c>
      <c r="J399" s="155" t="s">
        <v>87</v>
      </c>
      <c r="K399" s="155" t="s">
        <v>97</v>
      </c>
      <c r="L399" s="155" t="s">
        <v>164</v>
      </c>
      <c r="M399" s="155"/>
      <c r="N399" s="155" t="s">
        <v>90</v>
      </c>
      <c r="O399" s="155"/>
    </row>
    <row r="400">
      <c r="A400" s="155" t="s">
        <v>9156</v>
      </c>
      <c r="B400" s="304">
        <v>261.0</v>
      </c>
      <c r="C400" s="287">
        <v>261.0</v>
      </c>
      <c r="D400" s="155">
        <v>16041.0</v>
      </c>
      <c r="E400" s="171">
        <v>0.6458333333333334</v>
      </c>
      <c r="F400" s="303" t="s">
        <v>477</v>
      </c>
      <c r="G400" s="172">
        <v>25669.0</v>
      </c>
      <c r="H400" s="172">
        <v>44600.0</v>
      </c>
      <c r="I400" s="155" t="s">
        <v>100</v>
      </c>
      <c r="J400" s="155" t="s">
        <v>92</v>
      </c>
      <c r="K400" s="155" t="s">
        <v>93</v>
      </c>
      <c r="L400" s="155" t="s">
        <v>106</v>
      </c>
      <c r="M400" s="155"/>
      <c r="N400" s="155" t="s">
        <v>103</v>
      </c>
      <c r="O400" s="155" t="s">
        <v>8748</v>
      </c>
    </row>
    <row r="401">
      <c r="A401" s="155" t="s">
        <v>9157</v>
      </c>
      <c r="B401" s="304">
        <v>263.0</v>
      </c>
      <c r="C401" s="287">
        <v>262.0</v>
      </c>
      <c r="D401" s="155">
        <v>15906.0</v>
      </c>
      <c r="E401" s="171">
        <v>0.3333333333333333</v>
      </c>
      <c r="F401" s="303" t="s">
        <v>478</v>
      </c>
      <c r="G401" s="172">
        <v>19970.0</v>
      </c>
      <c r="H401" s="172">
        <v>44601.0</v>
      </c>
      <c r="I401" s="155" t="s">
        <v>122</v>
      </c>
      <c r="J401" s="155" t="s">
        <v>92</v>
      </c>
      <c r="K401" s="155" t="s">
        <v>101</v>
      </c>
      <c r="L401" s="155" t="s">
        <v>221</v>
      </c>
      <c r="M401" s="155"/>
      <c r="N401" s="155" t="s">
        <v>90</v>
      </c>
      <c r="O401" s="155"/>
    </row>
    <row r="402">
      <c r="A402" s="155" t="s">
        <v>9158</v>
      </c>
      <c r="B402" s="304">
        <v>264.0</v>
      </c>
      <c r="C402" s="287">
        <v>263.0</v>
      </c>
      <c r="D402" s="155">
        <v>14103.0</v>
      </c>
      <c r="E402" s="171">
        <v>0.34375</v>
      </c>
      <c r="F402" s="303" t="s">
        <v>480</v>
      </c>
      <c r="G402" s="172">
        <v>16960.0</v>
      </c>
      <c r="H402" s="172">
        <v>44601.0</v>
      </c>
      <c r="I402" s="155" t="s">
        <v>122</v>
      </c>
      <c r="J402" s="155" t="s">
        <v>92</v>
      </c>
      <c r="K402" s="155" t="s">
        <v>93</v>
      </c>
      <c r="L402" s="155" t="s">
        <v>147</v>
      </c>
      <c r="M402" s="155"/>
      <c r="N402" s="155" t="s">
        <v>90</v>
      </c>
      <c r="O402" s="155"/>
    </row>
    <row r="403">
      <c r="A403" s="155" t="s">
        <v>9159</v>
      </c>
      <c r="B403" s="304">
        <v>269.0</v>
      </c>
      <c r="C403" s="287">
        <v>264.0</v>
      </c>
      <c r="D403" s="155">
        <v>17372.0</v>
      </c>
      <c r="E403" s="171">
        <v>0.3645833333333333</v>
      </c>
      <c r="F403" s="303" t="s">
        <v>486</v>
      </c>
      <c r="G403" s="172">
        <v>28927.0</v>
      </c>
      <c r="H403" s="172">
        <v>44601.0</v>
      </c>
      <c r="I403" s="155" t="s">
        <v>122</v>
      </c>
      <c r="J403" s="155" t="s">
        <v>87</v>
      </c>
      <c r="K403" s="155" t="s">
        <v>97</v>
      </c>
      <c r="L403" s="155" t="s">
        <v>179</v>
      </c>
      <c r="M403" s="155"/>
      <c r="N403" s="155" t="s">
        <v>90</v>
      </c>
      <c r="O403" s="155"/>
    </row>
    <row r="404">
      <c r="A404" s="155" t="s">
        <v>9160</v>
      </c>
      <c r="B404" s="304">
        <v>267.0</v>
      </c>
      <c r="C404" s="287">
        <v>265.0</v>
      </c>
      <c r="D404" s="155">
        <v>11303.0</v>
      </c>
      <c r="E404" s="171">
        <v>0.3541666666666667</v>
      </c>
      <c r="F404" s="303" t="s">
        <v>484</v>
      </c>
      <c r="G404" s="172">
        <v>17223.0</v>
      </c>
      <c r="H404" s="172">
        <v>44601.0</v>
      </c>
      <c r="I404" s="155" t="s">
        <v>122</v>
      </c>
      <c r="J404" s="155" t="s">
        <v>92</v>
      </c>
      <c r="K404" s="155" t="s">
        <v>93</v>
      </c>
      <c r="L404" s="155" t="s">
        <v>147</v>
      </c>
      <c r="M404" s="155"/>
      <c r="N404" s="155" t="s">
        <v>90</v>
      </c>
      <c r="O404" s="155"/>
    </row>
    <row r="405">
      <c r="A405" s="155" t="s">
        <v>9161</v>
      </c>
      <c r="B405" s="304">
        <v>271.0</v>
      </c>
      <c r="C405" s="287">
        <v>266.0</v>
      </c>
      <c r="D405" s="155">
        <v>16140.0</v>
      </c>
      <c r="E405" s="171">
        <v>0.3645833333333333</v>
      </c>
      <c r="F405" s="303" t="s">
        <v>488</v>
      </c>
      <c r="G405" s="172">
        <v>19835.0</v>
      </c>
      <c r="H405" s="172">
        <v>44601.0</v>
      </c>
      <c r="I405" s="155" t="s">
        <v>86</v>
      </c>
      <c r="J405" s="155" t="s">
        <v>92</v>
      </c>
      <c r="K405" s="155" t="s">
        <v>101</v>
      </c>
      <c r="L405" s="155" t="s">
        <v>147</v>
      </c>
      <c r="M405" s="155"/>
      <c r="N405" s="155" t="s">
        <v>90</v>
      </c>
      <c r="O405" s="155"/>
    </row>
    <row r="406">
      <c r="A406" s="155" t="s">
        <v>9162</v>
      </c>
      <c r="B406" s="304">
        <v>270.0</v>
      </c>
      <c r="C406" s="287">
        <v>267.0</v>
      </c>
      <c r="D406" s="155">
        <v>18012.0</v>
      </c>
      <c r="E406" s="171">
        <v>0.3645833333333333</v>
      </c>
      <c r="F406" s="303" t="s">
        <v>490</v>
      </c>
      <c r="G406" s="172">
        <v>15815.0</v>
      </c>
      <c r="H406" s="172">
        <v>44601.0</v>
      </c>
      <c r="I406" s="155" t="s">
        <v>108</v>
      </c>
      <c r="J406" s="155" t="s">
        <v>87</v>
      </c>
      <c r="K406" s="155" t="s">
        <v>88</v>
      </c>
      <c r="L406" s="155" t="s">
        <v>131</v>
      </c>
      <c r="M406" s="155"/>
      <c r="N406" s="155" t="s">
        <v>103</v>
      </c>
      <c r="O406" s="155" t="s">
        <v>8748</v>
      </c>
    </row>
    <row r="407">
      <c r="A407" s="155" t="s">
        <v>9163</v>
      </c>
      <c r="B407" s="304">
        <v>274.0</v>
      </c>
      <c r="C407" s="287">
        <v>268.0</v>
      </c>
      <c r="D407" s="155">
        <v>9716.0</v>
      </c>
      <c r="E407" s="171">
        <v>0.375</v>
      </c>
      <c r="F407" s="303" t="s">
        <v>493</v>
      </c>
      <c r="G407" s="172">
        <v>20692.0</v>
      </c>
      <c r="H407" s="172">
        <v>44601.0</v>
      </c>
      <c r="I407" s="155" t="s">
        <v>112</v>
      </c>
      <c r="J407" s="155" t="s">
        <v>92</v>
      </c>
      <c r="K407" s="155" t="s">
        <v>93</v>
      </c>
      <c r="L407" s="155" t="s">
        <v>102</v>
      </c>
      <c r="M407" s="155"/>
      <c r="N407" s="155" t="s">
        <v>103</v>
      </c>
      <c r="O407" s="155" t="s">
        <v>8748</v>
      </c>
    </row>
    <row r="408">
      <c r="A408" s="155" t="s">
        <v>9164</v>
      </c>
      <c r="B408" s="304">
        <v>266.0</v>
      </c>
      <c r="C408" s="287">
        <v>269.0</v>
      </c>
      <c r="D408" s="155">
        <v>17759.0</v>
      </c>
      <c r="E408" s="171">
        <v>0.34375</v>
      </c>
      <c r="F408" s="303" t="s">
        <v>482</v>
      </c>
      <c r="G408" s="172">
        <v>13627.0</v>
      </c>
      <c r="H408" s="172">
        <v>44601.0</v>
      </c>
      <c r="I408" s="155" t="s">
        <v>108</v>
      </c>
      <c r="J408" s="155" t="s">
        <v>87</v>
      </c>
      <c r="K408" s="155" t="s">
        <v>88</v>
      </c>
      <c r="L408" s="155" t="s">
        <v>102</v>
      </c>
      <c r="M408" s="155"/>
      <c r="N408" s="155" t="s">
        <v>103</v>
      </c>
      <c r="O408" s="155" t="s">
        <v>8748</v>
      </c>
    </row>
    <row r="409">
      <c r="A409" s="155" t="s">
        <v>9165</v>
      </c>
      <c r="B409" s="304">
        <v>268.0</v>
      </c>
      <c r="C409" s="287">
        <v>270.0</v>
      </c>
      <c r="D409" s="155">
        <v>11205.0</v>
      </c>
      <c r="E409" s="171">
        <v>0.3645833333333333</v>
      </c>
      <c r="F409" s="303" t="s">
        <v>491</v>
      </c>
      <c r="G409" s="172">
        <v>31645.0</v>
      </c>
      <c r="H409" s="172">
        <v>44601.0</v>
      </c>
      <c r="I409" s="155" t="s">
        <v>86</v>
      </c>
      <c r="J409" s="155" t="s">
        <v>92</v>
      </c>
      <c r="K409" s="155" t="s">
        <v>93</v>
      </c>
      <c r="L409" s="155" t="s">
        <v>147</v>
      </c>
      <c r="M409" s="155"/>
      <c r="N409" s="155" t="s">
        <v>90</v>
      </c>
      <c r="O409" s="155"/>
    </row>
    <row r="410">
      <c r="A410" s="155" t="s">
        <v>9166</v>
      </c>
      <c r="B410" s="304">
        <v>283.0</v>
      </c>
      <c r="C410" s="287">
        <v>271.0</v>
      </c>
      <c r="D410" s="155">
        <v>17340.0</v>
      </c>
      <c r="E410" s="171">
        <v>0.40625</v>
      </c>
      <c r="F410" s="303" t="s">
        <v>510</v>
      </c>
      <c r="G410" s="172">
        <v>26715.0</v>
      </c>
      <c r="H410" s="172">
        <v>44601.0</v>
      </c>
      <c r="I410" s="155" t="s">
        <v>86</v>
      </c>
      <c r="J410" s="155" t="s">
        <v>87</v>
      </c>
      <c r="K410" s="155" t="s">
        <v>97</v>
      </c>
      <c r="L410" s="155" t="s">
        <v>98</v>
      </c>
      <c r="M410" s="155"/>
      <c r="N410" s="155" t="s">
        <v>90</v>
      </c>
      <c r="O410" s="155"/>
    </row>
    <row r="411">
      <c r="A411" s="155" t="s">
        <v>9167</v>
      </c>
      <c r="B411" s="304">
        <v>276.0</v>
      </c>
      <c r="C411" s="287">
        <v>272.0</v>
      </c>
      <c r="D411" s="155">
        <v>15716.0</v>
      </c>
      <c r="E411" s="171">
        <v>0.3854166666666667</v>
      </c>
      <c r="F411" s="303" t="s">
        <v>497</v>
      </c>
      <c r="G411" s="172">
        <v>22638.0</v>
      </c>
      <c r="H411" s="172">
        <v>44601.0</v>
      </c>
      <c r="I411" s="155" t="s">
        <v>122</v>
      </c>
      <c r="J411" s="155" t="s">
        <v>92</v>
      </c>
      <c r="K411" s="155" t="s">
        <v>101</v>
      </c>
      <c r="L411" s="155" t="s">
        <v>147</v>
      </c>
      <c r="M411" s="155"/>
      <c r="N411" s="155" t="s">
        <v>90</v>
      </c>
      <c r="O411" s="155"/>
    </row>
    <row r="412">
      <c r="A412" s="155" t="s">
        <v>9168</v>
      </c>
      <c r="B412" s="304">
        <v>275.0</v>
      </c>
      <c r="C412" s="287">
        <v>273.0</v>
      </c>
      <c r="D412" s="155">
        <v>17043.0</v>
      </c>
      <c r="E412" s="171">
        <v>0.3854166666666667</v>
      </c>
      <c r="F412" s="303" t="s">
        <v>499</v>
      </c>
      <c r="G412" s="172">
        <v>28322.0</v>
      </c>
      <c r="H412" s="172">
        <v>44601.0</v>
      </c>
      <c r="I412" s="155" t="s">
        <v>122</v>
      </c>
      <c r="J412" s="155" t="s">
        <v>87</v>
      </c>
      <c r="K412" s="155" t="s">
        <v>97</v>
      </c>
      <c r="L412" s="155" t="s">
        <v>174</v>
      </c>
      <c r="M412" s="155"/>
      <c r="N412" s="155" t="s">
        <v>90</v>
      </c>
      <c r="O412" s="155"/>
    </row>
    <row r="413">
      <c r="A413" s="155" t="s">
        <v>9169</v>
      </c>
      <c r="B413" s="304">
        <v>272.0</v>
      </c>
      <c r="C413" s="287">
        <v>274.0</v>
      </c>
      <c r="D413" s="155">
        <v>9493.0</v>
      </c>
      <c r="E413" s="171">
        <v>0.375</v>
      </c>
      <c r="F413" s="303" t="s">
        <v>494</v>
      </c>
      <c r="G413" s="172">
        <v>20636.0</v>
      </c>
      <c r="H413" s="172">
        <v>44601.0</v>
      </c>
      <c r="I413" s="155" t="s">
        <v>86</v>
      </c>
      <c r="J413" s="155" t="s">
        <v>92</v>
      </c>
      <c r="K413" s="155" t="s">
        <v>93</v>
      </c>
      <c r="L413" s="155" t="s">
        <v>147</v>
      </c>
      <c r="M413" s="155"/>
      <c r="N413" s="155" t="s">
        <v>90</v>
      </c>
      <c r="O413" s="155"/>
    </row>
    <row r="414">
      <c r="A414" s="155" t="s">
        <v>9170</v>
      </c>
      <c r="B414" s="304">
        <v>273.0</v>
      </c>
      <c r="C414" s="287">
        <v>275.0</v>
      </c>
      <c r="D414" s="155">
        <v>12543.0</v>
      </c>
      <c r="E414" s="171">
        <v>0.375</v>
      </c>
      <c r="F414" s="303" t="s">
        <v>496</v>
      </c>
      <c r="G414" s="172">
        <v>22657.0</v>
      </c>
      <c r="H414" s="172">
        <v>44601.0</v>
      </c>
      <c r="I414" s="155" t="s">
        <v>100</v>
      </c>
      <c r="J414" s="155" t="s">
        <v>87</v>
      </c>
      <c r="K414" s="155" t="s">
        <v>88</v>
      </c>
      <c r="L414" s="155" t="s">
        <v>119</v>
      </c>
      <c r="M414" s="155"/>
      <c r="N414" s="155" t="s">
        <v>103</v>
      </c>
      <c r="O414" s="155" t="s">
        <v>8748</v>
      </c>
    </row>
    <row r="415">
      <c r="A415" s="155" t="s">
        <v>9171</v>
      </c>
      <c r="B415" s="304">
        <v>279.0</v>
      </c>
      <c r="C415" s="287">
        <v>276.0</v>
      </c>
      <c r="D415" s="155">
        <v>18063.0</v>
      </c>
      <c r="E415" s="171">
        <v>0.3958333333333333</v>
      </c>
      <c r="F415" s="303" t="s">
        <v>502</v>
      </c>
      <c r="G415" s="172">
        <v>20233.0</v>
      </c>
      <c r="H415" s="172">
        <v>44601.0</v>
      </c>
      <c r="I415" s="155" t="s">
        <v>96</v>
      </c>
      <c r="J415" s="155" t="s">
        <v>87</v>
      </c>
      <c r="K415" s="155" t="s">
        <v>88</v>
      </c>
      <c r="L415" s="155" t="s">
        <v>89</v>
      </c>
      <c r="M415" s="155"/>
      <c r="N415" s="155" t="s">
        <v>90</v>
      </c>
      <c r="O415" s="155"/>
    </row>
    <row r="416">
      <c r="A416" s="155" t="s">
        <v>9172</v>
      </c>
      <c r="B416" s="304">
        <v>277.0</v>
      </c>
      <c r="C416" s="287">
        <v>277.0</v>
      </c>
      <c r="D416" s="155">
        <v>15994.0</v>
      </c>
      <c r="E416" s="171">
        <v>0.3854166666666667</v>
      </c>
      <c r="F416" s="303" t="s">
        <v>501</v>
      </c>
      <c r="G416" s="172">
        <v>13335.0</v>
      </c>
      <c r="H416" s="172">
        <v>44601.0</v>
      </c>
      <c r="I416" s="155" t="s">
        <v>100</v>
      </c>
      <c r="J416" s="155" t="s">
        <v>92</v>
      </c>
      <c r="K416" s="155" t="s">
        <v>93</v>
      </c>
      <c r="L416" s="155" t="s">
        <v>224</v>
      </c>
      <c r="M416" s="155"/>
      <c r="N416" s="155" t="s">
        <v>103</v>
      </c>
      <c r="O416" s="155" t="s">
        <v>8748</v>
      </c>
    </row>
    <row r="417">
      <c r="A417" s="155" t="s">
        <v>9173</v>
      </c>
      <c r="B417" s="304">
        <v>280.0</v>
      </c>
      <c r="C417" s="287">
        <v>278.0</v>
      </c>
      <c r="D417" s="155">
        <v>11998.0</v>
      </c>
      <c r="E417" s="171">
        <v>0.3958333333333333</v>
      </c>
      <c r="F417" s="303" t="s">
        <v>504</v>
      </c>
      <c r="G417" s="172">
        <v>12569.0</v>
      </c>
      <c r="H417" s="172">
        <v>44601.0</v>
      </c>
      <c r="I417" s="155" t="s">
        <v>100</v>
      </c>
      <c r="J417" s="155" t="s">
        <v>87</v>
      </c>
      <c r="K417" s="155" t="s">
        <v>88</v>
      </c>
      <c r="L417" s="155" t="s">
        <v>113</v>
      </c>
      <c r="M417" s="155"/>
      <c r="N417" s="155" t="s">
        <v>103</v>
      </c>
      <c r="O417" s="155" t="s">
        <v>8748</v>
      </c>
    </row>
    <row r="418">
      <c r="A418" s="155" t="s">
        <v>9174</v>
      </c>
      <c r="B418" s="304">
        <v>282.0</v>
      </c>
      <c r="C418" s="287">
        <v>279.0</v>
      </c>
      <c r="D418" s="155">
        <v>10649.0</v>
      </c>
      <c r="E418" s="171">
        <v>0.3958333333333333</v>
      </c>
      <c r="F418" s="303" t="s">
        <v>505</v>
      </c>
      <c r="G418" s="172">
        <v>21647.0</v>
      </c>
      <c r="H418" s="172">
        <v>44601.0</v>
      </c>
      <c r="I418" s="155" t="s">
        <v>112</v>
      </c>
      <c r="J418" s="155" t="s">
        <v>92</v>
      </c>
      <c r="K418" s="155" t="s">
        <v>93</v>
      </c>
      <c r="L418" s="155" t="s">
        <v>113</v>
      </c>
      <c r="M418" s="155"/>
      <c r="N418" s="155" t="s">
        <v>103</v>
      </c>
      <c r="O418" s="155" t="s">
        <v>8748</v>
      </c>
    </row>
    <row r="419">
      <c r="A419" s="155" t="s">
        <v>9175</v>
      </c>
      <c r="B419" s="304">
        <v>281.0</v>
      </c>
      <c r="C419" s="287">
        <v>280.0</v>
      </c>
      <c r="D419" s="155">
        <v>12408.0</v>
      </c>
      <c r="E419" s="171">
        <v>0.3958333333333333</v>
      </c>
      <c r="F419" s="303" t="s">
        <v>506</v>
      </c>
      <c r="G419" s="172">
        <v>23198.0</v>
      </c>
      <c r="H419" s="172">
        <v>44601.0</v>
      </c>
      <c r="I419" s="155" t="s">
        <v>86</v>
      </c>
      <c r="J419" s="155" t="s">
        <v>92</v>
      </c>
      <c r="K419" s="155" t="s">
        <v>93</v>
      </c>
      <c r="L419" s="155" t="s">
        <v>117</v>
      </c>
      <c r="M419" s="155"/>
      <c r="N419" s="155" t="s">
        <v>90</v>
      </c>
      <c r="O419" s="155"/>
    </row>
    <row r="420">
      <c r="A420" s="155" t="s">
        <v>9176</v>
      </c>
      <c r="B420" s="304">
        <v>278.0</v>
      </c>
      <c r="C420" s="287">
        <v>281.0</v>
      </c>
      <c r="D420" s="155">
        <v>14194.0</v>
      </c>
      <c r="E420" s="171">
        <v>0.3958333333333333</v>
      </c>
      <c r="F420" s="303" t="s">
        <v>508</v>
      </c>
      <c r="G420" s="172">
        <v>25721.0</v>
      </c>
      <c r="H420" s="172">
        <v>44601.0</v>
      </c>
      <c r="I420" s="155" t="s">
        <v>122</v>
      </c>
      <c r="J420" s="155" t="s">
        <v>87</v>
      </c>
      <c r="K420" s="155" t="s">
        <v>97</v>
      </c>
      <c r="L420" s="155" t="s">
        <v>189</v>
      </c>
      <c r="M420" s="155"/>
      <c r="N420" s="155" t="s">
        <v>90</v>
      </c>
      <c r="O420" s="155"/>
    </row>
    <row r="421">
      <c r="A421" s="155" t="s">
        <v>9177</v>
      </c>
      <c r="B421" s="304">
        <v>285.0</v>
      </c>
      <c r="C421" s="287">
        <v>282.0</v>
      </c>
      <c r="D421" s="155">
        <v>16082.0</v>
      </c>
      <c r="E421" s="171">
        <v>0.4166666666666667</v>
      </c>
      <c r="F421" s="303" t="s">
        <v>514</v>
      </c>
      <c r="G421" s="172">
        <v>22883.0</v>
      </c>
      <c r="H421" s="172">
        <v>44601.0</v>
      </c>
      <c r="I421" s="155" t="s">
        <v>100</v>
      </c>
      <c r="J421" s="155" t="s">
        <v>87</v>
      </c>
      <c r="K421" s="155" t="s">
        <v>88</v>
      </c>
      <c r="L421" s="155" t="s">
        <v>224</v>
      </c>
      <c r="M421" s="155"/>
      <c r="N421" s="155" t="s">
        <v>103</v>
      </c>
      <c r="O421" s="155" t="s">
        <v>8748</v>
      </c>
    </row>
    <row r="422">
      <c r="A422" s="155" t="s">
        <v>9178</v>
      </c>
      <c r="B422" s="304">
        <v>288.0</v>
      </c>
      <c r="C422" s="287">
        <v>283.0</v>
      </c>
      <c r="D422" s="155">
        <v>15724.0</v>
      </c>
      <c r="E422" s="171">
        <v>0.4375</v>
      </c>
      <c r="F422" s="303" t="s">
        <v>516</v>
      </c>
      <c r="G422" s="172">
        <v>23824.0</v>
      </c>
      <c r="H422" s="172">
        <v>44601.0</v>
      </c>
      <c r="I422" s="155" t="s">
        <v>100</v>
      </c>
      <c r="J422" s="155" t="s">
        <v>92</v>
      </c>
      <c r="K422" s="155" t="s">
        <v>93</v>
      </c>
      <c r="L422" s="155" t="s">
        <v>106</v>
      </c>
      <c r="M422" s="155"/>
      <c r="N422" s="155" t="s">
        <v>103</v>
      </c>
      <c r="O422" s="155" t="s">
        <v>8748</v>
      </c>
    </row>
    <row r="423">
      <c r="A423" s="155" t="s">
        <v>9179</v>
      </c>
      <c r="B423" s="304">
        <v>284.0</v>
      </c>
      <c r="C423" s="287">
        <v>284.0</v>
      </c>
      <c r="D423" s="155">
        <v>15335.0</v>
      </c>
      <c r="E423" s="171">
        <v>0.40625</v>
      </c>
      <c r="F423" s="303" t="s">
        <v>512</v>
      </c>
      <c r="G423" s="172">
        <v>33029.0</v>
      </c>
      <c r="H423" s="172">
        <v>44601.0</v>
      </c>
      <c r="I423" s="155" t="s">
        <v>122</v>
      </c>
      <c r="J423" s="155" t="s">
        <v>92</v>
      </c>
      <c r="K423" s="155" t="s">
        <v>93</v>
      </c>
      <c r="L423" s="155" t="s">
        <v>98</v>
      </c>
      <c r="M423" s="155"/>
      <c r="N423" s="155" t="s">
        <v>90</v>
      </c>
      <c r="O423" s="155"/>
    </row>
    <row r="424">
      <c r="A424" s="155" t="s">
        <v>9180</v>
      </c>
      <c r="B424" s="304">
        <v>265.0</v>
      </c>
      <c r="C424" s="287">
        <v>285.0</v>
      </c>
      <c r="D424" s="155">
        <v>15569.0</v>
      </c>
      <c r="E424" s="171">
        <v>0.34375</v>
      </c>
      <c r="F424" s="303" t="s">
        <v>483</v>
      </c>
      <c r="G424" s="172">
        <v>25170.0</v>
      </c>
      <c r="H424" s="172">
        <v>44601.0</v>
      </c>
      <c r="I424" s="155" t="s">
        <v>100</v>
      </c>
      <c r="J424" s="155" t="s">
        <v>87</v>
      </c>
      <c r="K424" s="155" t="s">
        <v>97</v>
      </c>
      <c r="L424" s="155" t="s">
        <v>106</v>
      </c>
      <c r="M424" s="155"/>
      <c r="N424" s="155" t="s">
        <v>253</v>
      </c>
      <c r="O424" s="155" t="s">
        <v>8748</v>
      </c>
    </row>
    <row r="425">
      <c r="A425" s="155" t="s">
        <v>9181</v>
      </c>
      <c r="B425" s="304">
        <v>287.0</v>
      </c>
      <c r="C425" s="287">
        <v>286.0</v>
      </c>
      <c r="D425" s="155">
        <v>15891.0</v>
      </c>
      <c r="E425" s="171">
        <v>0.4375</v>
      </c>
      <c r="F425" s="303" t="s">
        <v>517</v>
      </c>
      <c r="G425" s="172">
        <v>25116.0</v>
      </c>
      <c r="H425" s="172">
        <v>44601.0</v>
      </c>
      <c r="I425" s="155" t="s">
        <v>122</v>
      </c>
      <c r="J425" s="155" t="s">
        <v>92</v>
      </c>
      <c r="K425" s="155" t="s">
        <v>101</v>
      </c>
      <c r="L425" s="155" t="s">
        <v>518</v>
      </c>
      <c r="M425" s="155"/>
      <c r="N425" s="155" t="s">
        <v>90</v>
      </c>
      <c r="O425" s="155"/>
    </row>
    <row r="426">
      <c r="A426" s="155" t="s">
        <v>9182</v>
      </c>
      <c r="B426" s="304">
        <v>290.0</v>
      </c>
      <c r="C426" s="287">
        <v>287.0</v>
      </c>
      <c r="D426" s="155">
        <v>10338.0</v>
      </c>
      <c r="E426" s="171">
        <v>0.4479166666666667</v>
      </c>
      <c r="F426" s="303" t="s">
        <v>520</v>
      </c>
      <c r="G426" s="172">
        <v>34388.0</v>
      </c>
      <c r="H426" s="172">
        <v>44601.0</v>
      </c>
      <c r="I426" s="155" t="s">
        <v>122</v>
      </c>
      <c r="J426" s="155" t="s">
        <v>92</v>
      </c>
      <c r="K426" s="155" t="s">
        <v>93</v>
      </c>
      <c r="L426" s="155" t="s">
        <v>179</v>
      </c>
      <c r="M426" s="155"/>
      <c r="N426" s="155" t="s">
        <v>90</v>
      </c>
      <c r="O426" s="155"/>
    </row>
    <row r="427">
      <c r="A427" s="155" t="s">
        <v>9183</v>
      </c>
      <c r="B427" s="304">
        <v>289.0</v>
      </c>
      <c r="C427" s="287">
        <v>288.0</v>
      </c>
      <c r="D427" s="155">
        <v>13880.0</v>
      </c>
      <c r="E427" s="171">
        <v>0.4479166666666667</v>
      </c>
      <c r="F427" s="303" t="s">
        <v>522</v>
      </c>
      <c r="G427" s="172">
        <v>18348.0</v>
      </c>
      <c r="H427" s="172">
        <v>44601.0</v>
      </c>
      <c r="I427" s="155" t="s">
        <v>86</v>
      </c>
      <c r="J427" s="155" t="s">
        <v>87</v>
      </c>
      <c r="K427" s="155" t="s">
        <v>88</v>
      </c>
      <c r="L427" s="155" t="s">
        <v>89</v>
      </c>
      <c r="M427" s="155"/>
      <c r="N427" s="155" t="s">
        <v>90</v>
      </c>
      <c r="O427" s="155"/>
    </row>
    <row r="428">
      <c r="A428" s="155" t="s">
        <v>9184</v>
      </c>
      <c r="B428" s="304">
        <v>292.0</v>
      </c>
      <c r="C428" s="287">
        <v>289.0</v>
      </c>
      <c r="D428" s="155">
        <v>9608.0</v>
      </c>
      <c r="E428" s="171">
        <v>0.4583333333333333</v>
      </c>
      <c r="F428" s="303" t="s">
        <v>524</v>
      </c>
      <c r="G428" s="172">
        <v>21736.0</v>
      </c>
      <c r="H428" s="172">
        <v>44601.0</v>
      </c>
      <c r="I428" s="155" t="s">
        <v>112</v>
      </c>
      <c r="J428" s="155" t="s">
        <v>87</v>
      </c>
      <c r="K428" s="155" t="s">
        <v>97</v>
      </c>
      <c r="L428" s="155" t="s">
        <v>135</v>
      </c>
      <c r="M428" s="155"/>
      <c r="N428" s="155" t="s">
        <v>103</v>
      </c>
      <c r="O428" s="155" t="s">
        <v>8748</v>
      </c>
    </row>
    <row r="429">
      <c r="A429" s="155" t="s">
        <v>9185</v>
      </c>
      <c r="B429" s="304">
        <v>293.0</v>
      </c>
      <c r="C429" s="287">
        <v>290.0</v>
      </c>
      <c r="D429" s="155">
        <v>16431.0</v>
      </c>
      <c r="E429" s="171">
        <v>0.4583333333333333</v>
      </c>
      <c r="F429" s="303" t="s">
        <v>525</v>
      </c>
      <c r="G429" s="172">
        <v>18157.0</v>
      </c>
      <c r="H429" s="172">
        <v>44601.0</v>
      </c>
      <c r="I429" s="155" t="s">
        <v>86</v>
      </c>
      <c r="J429" s="155" t="s">
        <v>92</v>
      </c>
      <c r="K429" s="155" t="s">
        <v>93</v>
      </c>
      <c r="L429" s="155" t="s">
        <v>182</v>
      </c>
      <c r="M429" s="155"/>
      <c r="N429" s="155" t="s">
        <v>90</v>
      </c>
      <c r="O429" s="155"/>
    </row>
    <row r="430">
      <c r="A430" s="155" t="s">
        <v>9186</v>
      </c>
      <c r="B430" s="304">
        <v>297.0</v>
      </c>
      <c r="C430" s="287">
        <v>291.0</v>
      </c>
      <c r="D430" s="155">
        <v>15765.0</v>
      </c>
      <c r="E430" s="171">
        <v>0.46875</v>
      </c>
      <c r="F430" s="303" t="s">
        <v>530</v>
      </c>
      <c r="G430" s="172">
        <v>23265.0</v>
      </c>
      <c r="H430" s="172">
        <v>44601.0</v>
      </c>
      <c r="I430" s="155" t="s">
        <v>112</v>
      </c>
      <c r="J430" s="155" t="s">
        <v>92</v>
      </c>
      <c r="K430" s="155" t="s">
        <v>101</v>
      </c>
      <c r="L430" s="155" t="s">
        <v>113</v>
      </c>
      <c r="M430" s="155"/>
      <c r="N430" s="155" t="s">
        <v>103</v>
      </c>
      <c r="O430" s="155" t="s">
        <v>8748</v>
      </c>
    </row>
    <row r="431">
      <c r="A431" s="155" t="s">
        <v>9187</v>
      </c>
      <c r="B431" s="304">
        <v>294.0</v>
      </c>
      <c r="C431" s="287">
        <v>292.0</v>
      </c>
      <c r="D431" s="155">
        <v>17457.0</v>
      </c>
      <c r="E431" s="171">
        <v>0.4583333333333333</v>
      </c>
      <c r="F431" s="303" t="s">
        <v>527</v>
      </c>
      <c r="G431" s="172">
        <v>13539.0</v>
      </c>
      <c r="H431" s="172">
        <v>44601.0</v>
      </c>
      <c r="I431" s="155" t="s">
        <v>100</v>
      </c>
      <c r="J431" s="155" t="s">
        <v>92</v>
      </c>
      <c r="K431" s="155" t="s">
        <v>101</v>
      </c>
      <c r="L431" s="155" t="s">
        <v>131</v>
      </c>
      <c r="M431" s="155"/>
      <c r="N431" s="155" t="s">
        <v>103</v>
      </c>
      <c r="O431" s="155" t="s">
        <v>8748</v>
      </c>
    </row>
    <row r="432">
      <c r="A432" s="155" t="s">
        <v>9188</v>
      </c>
      <c r="B432" s="304">
        <v>300.0</v>
      </c>
      <c r="C432" s="287">
        <v>293.0</v>
      </c>
      <c r="D432" s="155">
        <v>14972.0</v>
      </c>
      <c r="E432" s="171">
        <v>0.5416666666666666</v>
      </c>
      <c r="F432" s="303" t="s">
        <v>537</v>
      </c>
      <c r="G432" s="172">
        <v>25152.0</v>
      </c>
      <c r="H432" s="172">
        <v>44601.0</v>
      </c>
      <c r="I432" s="155" t="s">
        <v>86</v>
      </c>
      <c r="J432" s="155" t="s">
        <v>92</v>
      </c>
      <c r="K432" s="155" t="s">
        <v>101</v>
      </c>
      <c r="L432" s="155" t="s">
        <v>189</v>
      </c>
      <c r="M432" s="155"/>
      <c r="N432" s="155" t="s">
        <v>90</v>
      </c>
      <c r="O432" s="155"/>
    </row>
    <row r="433">
      <c r="A433" s="155" t="s">
        <v>9189</v>
      </c>
      <c r="B433" s="304">
        <v>298.0</v>
      </c>
      <c r="C433" s="287">
        <v>294.0</v>
      </c>
      <c r="D433" s="155">
        <v>17235.0</v>
      </c>
      <c r="E433" s="171">
        <v>0.53125</v>
      </c>
      <c r="F433" s="303" t="s">
        <v>534</v>
      </c>
      <c r="G433" s="172">
        <v>23653.0</v>
      </c>
      <c r="H433" s="172">
        <v>44601.0</v>
      </c>
      <c r="I433" s="155" t="s">
        <v>100</v>
      </c>
      <c r="J433" s="155" t="s">
        <v>92</v>
      </c>
      <c r="K433" s="155" t="s">
        <v>93</v>
      </c>
      <c r="L433" s="155" t="s">
        <v>102</v>
      </c>
      <c r="M433" s="155"/>
      <c r="N433" s="155" t="s">
        <v>103</v>
      </c>
      <c r="O433" s="155" t="s">
        <v>8748</v>
      </c>
    </row>
    <row r="434">
      <c r="A434" s="155" t="s">
        <v>9190</v>
      </c>
      <c r="B434" s="304">
        <v>303.0</v>
      </c>
      <c r="C434" s="287">
        <v>295.0</v>
      </c>
      <c r="D434" s="155">
        <v>9540.0</v>
      </c>
      <c r="E434" s="171">
        <v>0.5625</v>
      </c>
      <c r="F434" s="303" t="s">
        <v>543</v>
      </c>
      <c r="G434" s="172">
        <v>31846.0</v>
      </c>
      <c r="H434" s="172">
        <v>44601.0</v>
      </c>
      <c r="I434" s="155" t="s">
        <v>86</v>
      </c>
      <c r="J434" s="155" t="s">
        <v>87</v>
      </c>
      <c r="K434" s="155" t="s">
        <v>97</v>
      </c>
      <c r="L434" s="155" t="s">
        <v>127</v>
      </c>
      <c r="M434" s="155"/>
      <c r="N434" s="155" t="s">
        <v>90</v>
      </c>
      <c r="O434" s="155"/>
    </row>
    <row r="435">
      <c r="A435" s="155" t="s">
        <v>9191</v>
      </c>
      <c r="B435" s="304">
        <v>304.0</v>
      </c>
      <c r="C435" s="287">
        <v>296.0</v>
      </c>
      <c r="D435" s="155">
        <v>11000.0</v>
      </c>
      <c r="E435" s="171">
        <v>0.5625</v>
      </c>
      <c r="F435" s="303" t="s">
        <v>545</v>
      </c>
      <c r="G435" s="172">
        <v>16385.0</v>
      </c>
      <c r="H435" s="172">
        <v>44601.0</v>
      </c>
      <c r="I435" s="155" t="s">
        <v>86</v>
      </c>
      <c r="J435" s="155" t="s">
        <v>87</v>
      </c>
      <c r="K435" s="155" t="s">
        <v>97</v>
      </c>
      <c r="L435" s="155" t="s">
        <v>94</v>
      </c>
      <c r="M435" s="155"/>
      <c r="N435" s="155" t="s">
        <v>90</v>
      </c>
      <c r="O435" s="155"/>
    </row>
    <row r="436">
      <c r="A436" s="155" t="s">
        <v>9192</v>
      </c>
      <c r="B436" s="304">
        <v>299.0</v>
      </c>
      <c r="C436" s="287">
        <v>297.0</v>
      </c>
      <c r="D436" s="155">
        <v>15412.0</v>
      </c>
      <c r="E436" s="171">
        <v>0.53125</v>
      </c>
      <c r="F436" s="303" t="s">
        <v>535</v>
      </c>
      <c r="G436" s="172">
        <v>9126.0</v>
      </c>
      <c r="H436" s="172">
        <v>44601.0</v>
      </c>
      <c r="I436" s="155" t="s">
        <v>122</v>
      </c>
      <c r="J436" s="155" t="s">
        <v>92</v>
      </c>
      <c r="K436" s="155" t="s">
        <v>93</v>
      </c>
      <c r="L436" s="155" t="s">
        <v>147</v>
      </c>
      <c r="M436" s="155"/>
      <c r="N436" s="155" t="s">
        <v>90</v>
      </c>
      <c r="O436" s="155"/>
    </row>
    <row r="437">
      <c r="A437" s="155" t="s">
        <v>9193</v>
      </c>
      <c r="B437" s="304">
        <v>306.0</v>
      </c>
      <c r="C437" s="287">
        <v>298.0</v>
      </c>
      <c r="D437" s="155">
        <v>16834.0</v>
      </c>
      <c r="E437" s="171">
        <v>0.5625</v>
      </c>
      <c r="F437" s="303" t="s">
        <v>547</v>
      </c>
      <c r="G437" s="172">
        <v>19637.0</v>
      </c>
      <c r="H437" s="172">
        <v>44601.0</v>
      </c>
      <c r="I437" s="155" t="s">
        <v>112</v>
      </c>
      <c r="J437" s="155" t="s">
        <v>87</v>
      </c>
      <c r="K437" s="155" t="s">
        <v>88</v>
      </c>
      <c r="L437" s="155" t="s">
        <v>119</v>
      </c>
      <c r="M437" s="155"/>
      <c r="N437" s="155" t="s">
        <v>103</v>
      </c>
      <c r="O437" s="155" t="s">
        <v>8748</v>
      </c>
    </row>
    <row r="438">
      <c r="A438" s="155" t="s">
        <v>9194</v>
      </c>
      <c r="B438" s="304">
        <v>301.0</v>
      </c>
      <c r="C438" s="287">
        <v>299.0</v>
      </c>
      <c r="D438" s="155">
        <v>15988.0</v>
      </c>
      <c r="E438" s="171">
        <v>0.5416666666666666</v>
      </c>
      <c r="F438" s="303" t="s">
        <v>539</v>
      </c>
      <c r="G438" s="172">
        <v>17400.0</v>
      </c>
      <c r="H438" s="172">
        <v>44601.0</v>
      </c>
      <c r="I438" s="155" t="s">
        <v>86</v>
      </c>
      <c r="J438" s="155" t="s">
        <v>92</v>
      </c>
      <c r="K438" s="155" t="s">
        <v>93</v>
      </c>
      <c r="L438" s="155" t="s">
        <v>89</v>
      </c>
      <c r="M438" s="155"/>
      <c r="N438" s="155" t="s">
        <v>90</v>
      </c>
      <c r="O438" s="155"/>
    </row>
    <row r="439">
      <c r="A439" s="155" t="s">
        <v>9195</v>
      </c>
      <c r="B439" s="304">
        <v>302.0</v>
      </c>
      <c r="C439" s="287">
        <v>300.0</v>
      </c>
      <c r="D439" s="155">
        <v>16626.0</v>
      </c>
      <c r="E439" s="171">
        <v>0.5520833333333334</v>
      </c>
      <c r="F439" s="303" t="s">
        <v>541</v>
      </c>
      <c r="G439" s="172">
        <v>22990.0</v>
      </c>
      <c r="H439" s="172">
        <v>44601.0</v>
      </c>
      <c r="I439" s="155" t="s">
        <v>96</v>
      </c>
      <c r="J439" s="155" t="s">
        <v>87</v>
      </c>
      <c r="K439" s="155" t="s">
        <v>97</v>
      </c>
      <c r="L439" s="155" t="s">
        <v>115</v>
      </c>
      <c r="M439" s="155"/>
      <c r="N439" s="155" t="s">
        <v>90</v>
      </c>
      <c r="O439" s="155"/>
    </row>
    <row r="440">
      <c r="A440" s="155" t="s">
        <v>9196</v>
      </c>
      <c r="B440" s="304">
        <v>307.0</v>
      </c>
      <c r="C440" s="287">
        <v>301.0</v>
      </c>
      <c r="D440" s="155">
        <v>13800.0</v>
      </c>
      <c r="E440" s="171">
        <v>0.5625</v>
      </c>
      <c r="F440" s="303" t="s">
        <v>548</v>
      </c>
      <c r="G440" s="172">
        <v>21061.0</v>
      </c>
      <c r="H440" s="172">
        <v>44601.0</v>
      </c>
      <c r="I440" s="155" t="s">
        <v>112</v>
      </c>
      <c r="J440" s="155" t="s">
        <v>92</v>
      </c>
      <c r="K440" s="155" t="s">
        <v>93</v>
      </c>
      <c r="L440" s="155" t="s">
        <v>549</v>
      </c>
      <c r="M440" s="155"/>
      <c r="N440" s="155" t="s">
        <v>103</v>
      </c>
      <c r="O440" s="155" t="s">
        <v>8748</v>
      </c>
    </row>
    <row r="441">
      <c r="A441" s="155" t="s">
        <v>9197</v>
      </c>
      <c r="B441" s="304">
        <v>308.0</v>
      </c>
      <c r="C441" s="287">
        <v>302.0</v>
      </c>
      <c r="D441" s="155">
        <v>15578.0</v>
      </c>
      <c r="E441" s="171">
        <v>0.5729166666666666</v>
      </c>
      <c r="F441" s="303" t="s">
        <v>552</v>
      </c>
      <c r="G441" s="172">
        <v>24337.0</v>
      </c>
      <c r="H441" s="172">
        <v>44601.0</v>
      </c>
      <c r="I441" s="155" t="s">
        <v>86</v>
      </c>
      <c r="J441" s="155" t="s">
        <v>87</v>
      </c>
      <c r="K441" s="155" t="s">
        <v>97</v>
      </c>
      <c r="L441" s="155" t="s">
        <v>553</v>
      </c>
      <c r="M441" s="155"/>
      <c r="N441" s="155" t="s">
        <v>90</v>
      </c>
      <c r="O441" s="155"/>
    </row>
    <row r="442">
      <c r="A442" s="155" t="s">
        <v>9198</v>
      </c>
      <c r="B442" s="304">
        <v>309.0</v>
      </c>
      <c r="C442" s="287">
        <v>303.0</v>
      </c>
      <c r="D442" s="155">
        <v>15971.0</v>
      </c>
      <c r="E442" s="171">
        <v>0.5729166666666666</v>
      </c>
      <c r="F442" s="303" t="s">
        <v>555</v>
      </c>
      <c r="G442" s="172">
        <v>26266.0</v>
      </c>
      <c r="H442" s="172">
        <v>44601.0</v>
      </c>
      <c r="I442" s="155" t="s">
        <v>100</v>
      </c>
      <c r="J442" s="155" t="s">
        <v>92</v>
      </c>
      <c r="K442" s="155" t="s">
        <v>101</v>
      </c>
      <c r="L442" s="155" t="s">
        <v>549</v>
      </c>
      <c r="M442" s="155"/>
      <c r="N442" s="155" t="s">
        <v>103</v>
      </c>
      <c r="O442" s="155" t="s">
        <v>8748</v>
      </c>
    </row>
    <row r="443">
      <c r="A443" s="155" t="s">
        <v>9199</v>
      </c>
      <c r="B443" s="304">
        <v>305.0</v>
      </c>
      <c r="C443" s="287">
        <v>304.0</v>
      </c>
      <c r="D443" s="155">
        <v>18060.0</v>
      </c>
      <c r="E443" s="171">
        <v>0.5625</v>
      </c>
      <c r="F443" s="303" t="s">
        <v>550</v>
      </c>
      <c r="G443" s="172">
        <v>19866.0</v>
      </c>
      <c r="H443" s="172">
        <v>44601.0</v>
      </c>
      <c r="I443" s="155" t="s">
        <v>96</v>
      </c>
      <c r="J443" s="155" t="s">
        <v>87</v>
      </c>
      <c r="K443" s="155" t="s">
        <v>88</v>
      </c>
      <c r="L443" s="155" t="s">
        <v>89</v>
      </c>
      <c r="M443" s="155"/>
      <c r="N443" s="155" t="s">
        <v>90</v>
      </c>
      <c r="O443" s="155"/>
    </row>
    <row r="444">
      <c r="A444" s="155" t="s">
        <v>9200</v>
      </c>
      <c r="B444" s="304">
        <v>311.0</v>
      </c>
      <c r="C444" s="287">
        <v>305.0</v>
      </c>
      <c r="D444" s="155">
        <v>16216.0</v>
      </c>
      <c r="E444" s="171">
        <v>0.5729166666666666</v>
      </c>
      <c r="F444" s="303" t="s">
        <v>556</v>
      </c>
      <c r="G444" s="172">
        <v>25289.0</v>
      </c>
      <c r="H444" s="172">
        <v>44601.0</v>
      </c>
      <c r="I444" s="155" t="s">
        <v>96</v>
      </c>
      <c r="J444" s="155" t="s">
        <v>87</v>
      </c>
      <c r="K444" s="155" t="s">
        <v>97</v>
      </c>
      <c r="L444" s="155" t="s">
        <v>166</v>
      </c>
      <c r="M444" s="155"/>
      <c r="N444" s="155" t="s">
        <v>90</v>
      </c>
      <c r="O444" s="155"/>
    </row>
    <row r="445">
      <c r="A445" s="155" t="s">
        <v>9201</v>
      </c>
      <c r="B445" s="304">
        <v>315.0</v>
      </c>
      <c r="C445" s="287">
        <v>306.0</v>
      </c>
      <c r="D445" s="155">
        <v>16521.0</v>
      </c>
      <c r="E445" s="171">
        <v>0.59375</v>
      </c>
      <c r="F445" s="303" t="s">
        <v>560</v>
      </c>
      <c r="G445" s="172">
        <v>19307.0</v>
      </c>
      <c r="H445" s="172">
        <v>44601.0</v>
      </c>
      <c r="I445" s="155" t="s">
        <v>86</v>
      </c>
      <c r="J445" s="155" t="s">
        <v>92</v>
      </c>
      <c r="K445" s="155" t="s">
        <v>93</v>
      </c>
      <c r="L445" s="155" t="s">
        <v>117</v>
      </c>
      <c r="M445" s="155"/>
      <c r="N445" s="155" t="s">
        <v>90</v>
      </c>
      <c r="O445" s="155"/>
    </row>
    <row r="446">
      <c r="A446" s="155" t="s">
        <v>9202</v>
      </c>
      <c r="B446" s="304">
        <v>314.0</v>
      </c>
      <c r="C446" s="287">
        <v>307.0</v>
      </c>
      <c r="D446" s="155">
        <v>9892.0</v>
      </c>
      <c r="E446" s="171">
        <v>0.59375</v>
      </c>
      <c r="F446" s="303" t="s">
        <v>562</v>
      </c>
      <c r="G446" s="172">
        <v>24543.0</v>
      </c>
      <c r="H446" s="172">
        <v>44601.0</v>
      </c>
      <c r="I446" s="155" t="s">
        <v>122</v>
      </c>
      <c r="J446" s="155" t="s">
        <v>92</v>
      </c>
      <c r="K446" s="155" t="s">
        <v>101</v>
      </c>
      <c r="L446" s="155" t="s">
        <v>147</v>
      </c>
      <c r="M446" s="155"/>
      <c r="N446" s="155" t="s">
        <v>90</v>
      </c>
      <c r="O446" s="155"/>
    </row>
    <row r="447">
      <c r="A447" s="155" t="s">
        <v>9203</v>
      </c>
      <c r="B447" s="304">
        <v>313.0</v>
      </c>
      <c r="C447" s="287">
        <v>308.0</v>
      </c>
      <c r="D447" s="155">
        <v>18022.0</v>
      </c>
      <c r="E447" s="171">
        <v>0.59375</v>
      </c>
      <c r="F447" s="303" t="s">
        <v>564</v>
      </c>
      <c r="G447" s="172">
        <v>19421.0</v>
      </c>
      <c r="H447" s="172">
        <v>44601.0</v>
      </c>
      <c r="I447" s="155" t="s">
        <v>129</v>
      </c>
      <c r="J447" s="155" t="s">
        <v>87</v>
      </c>
      <c r="K447" s="155" t="s">
        <v>88</v>
      </c>
      <c r="L447" s="155" t="s">
        <v>102</v>
      </c>
      <c r="M447" s="155"/>
      <c r="N447" s="155" t="s">
        <v>103</v>
      </c>
      <c r="O447" s="155"/>
    </row>
    <row r="448">
      <c r="A448" s="155" t="s">
        <v>9204</v>
      </c>
      <c r="B448" s="304">
        <v>317.0</v>
      </c>
      <c r="C448" s="287">
        <v>309.0</v>
      </c>
      <c r="D448" s="155">
        <v>13848.0</v>
      </c>
      <c r="E448" s="171">
        <v>0.6041666666666666</v>
      </c>
      <c r="F448" s="303" t="s">
        <v>565</v>
      </c>
      <c r="G448" s="172">
        <v>16483.0</v>
      </c>
      <c r="H448" s="172">
        <v>44601.0</v>
      </c>
      <c r="I448" s="155" t="s">
        <v>100</v>
      </c>
      <c r="J448" s="155" t="s">
        <v>92</v>
      </c>
      <c r="K448" s="155" t="s">
        <v>93</v>
      </c>
      <c r="L448" s="155" t="s">
        <v>135</v>
      </c>
      <c r="M448" s="155"/>
      <c r="N448" s="155" t="s">
        <v>103</v>
      </c>
      <c r="O448" s="155" t="s">
        <v>8748</v>
      </c>
    </row>
    <row r="449">
      <c r="A449" s="155" t="s">
        <v>9205</v>
      </c>
      <c r="B449" s="304">
        <v>316.0</v>
      </c>
      <c r="C449" s="287">
        <v>310.0</v>
      </c>
      <c r="D449" s="155">
        <v>16829.0</v>
      </c>
      <c r="E449" s="171">
        <v>0.6041666666666666</v>
      </c>
      <c r="F449" s="303" t="s">
        <v>566</v>
      </c>
      <c r="G449" s="172">
        <v>25909.0</v>
      </c>
      <c r="H449" s="172">
        <v>44601.0</v>
      </c>
      <c r="I449" s="155" t="s">
        <v>96</v>
      </c>
      <c r="J449" s="155" t="s">
        <v>87</v>
      </c>
      <c r="K449" s="155" t="s">
        <v>97</v>
      </c>
      <c r="L449" s="303" t="s">
        <v>567</v>
      </c>
      <c r="M449" s="155"/>
      <c r="N449" s="155" t="s">
        <v>90</v>
      </c>
      <c r="O449" s="155"/>
    </row>
    <row r="450">
      <c r="A450" s="155" t="s">
        <v>9206</v>
      </c>
      <c r="B450" s="304">
        <v>286.0</v>
      </c>
      <c r="C450" s="287">
        <v>311.0</v>
      </c>
      <c r="D450" s="155">
        <v>11670.0</v>
      </c>
      <c r="E450" s="171">
        <v>0.4270833333333333</v>
      </c>
      <c r="F450" s="303" t="s">
        <v>515</v>
      </c>
      <c r="G450" s="172">
        <v>20486.0</v>
      </c>
      <c r="H450" s="172">
        <v>44601.0</v>
      </c>
      <c r="I450" s="155" t="s">
        <v>112</v>
      </c>
      <c r="J450" s="155" t="s">
        <v>87</v>
      </c>
      <c r="K450" s="155" t="s">
        <v>97</v>
      </c>
      <c r="L450" s="155" t="s">
        <v>102</v>
      </c>
      <c r="M450" s="155"/>
      <c r="N450" s="155" t="s">
        <v>103</v>
      </c>
      <c r="O450" s="155" t="s">
        <v>8748</v>
      </c>
    </row>
    <row r="451">
      <c r="A451" s="155" t="s">
        <v>9207</v>
      </c>
      <c r="B451" s="304">
        <v>291.0</v>
      </c>
      <c r="C451" s="287">
        <v>312.0</v>
      </c>
      <c r="D451" s="155">
        <v>17105.0</v>
      </c>
      <c r="E451" s="171">
        <v>0.4583333333333333</v>
      </c>
      <c r="F451" s="303" t="s">
        <v>528</v>
      </c>
      <c r="G451" s="172">
        <v>25263.0</v>
      </c>
      <c r="H451" s="172">
        <v>44601.0</v>
      </c>
      <c r="I451" s="155" t="s">
        <v>86</v>
      </c>
      <c r="J451" s="155" t="s">
        <v>87</v>
      </c>
      <c r="K451" s="155" t="s">
        <v>97</v>
      </c>
      <c r="L451" s="155" t="s">
        <v>174</v>
      </c>
      <c r="M451" s="155"/>
      <c r="N451" s="155" t="s">
        <v>90</v>
      </c>
      <c r="O451" s="155"/>
    </row>
    <row r="452">
      <c r="A452" s="155" t="s">
        <v>9208</v>
      </c>
      <c r="B452" s="304">
        <v>295.0</v>
      </c>
      <c r="C452" s="287">
        <v>313.0</v>
      </c>
      <c r="D452" s="155">
        <v>16027.0</v>
      </c>
      <c r="E452" s="171">
        <v>0.46875</v>
      </c>
      <c r="F452" s="303" t="s">
        <v>531</v>
      </c>
      <c r="G452" s="172">
        <v>30414.0</v>
      </c>
      <c r="H452" s="172">
        <v>44601.0</v>
      </c>
      <c r="I452" s="155" t="s">
        <v>86</v>
      </c>
      <c r="J452" s="155" t="s">
        <v>87</v>
      </c>
      <c r="K452" s="155" t="s">
        <v>97</v>
      </c>
      <c r="L452" s="155" t="s">
        <v>308</v>
      </c>
      <c r="M452" s="155"/>
      <c r="N452" s="155" t="s">
        <v>90</v>
      </c>
      <c r="O452" s="155"/>
    </row>
    <row r="453">
      <c r="A453" s="155" t="s">
        <v>9209</v>
      </c>
      <c r="B453" s="304">
        <v>296.0</v>
      </c>
      <c r="C453" s="287">
        <v>314.0</v>
      </c>
      <c r="D453" s="155">
        <v>18037.0</v>
      </c>
      <c r="E453" s="171">
        <v>0.46875</v>
      </c>
      <c r="F453" s="303" t="s">
        <v>533</v>
      </c>
      <c r="G453" s="172">
        <v>20346.0</v>
      </c>
      <c r="H453" s="172">
        <v>44601.0</v>
      </c>
      <c r="I453" s="155" t="s">
        <v>108</v>
      </c>
      <c r="J453" s="155" t="s">
        <v>87</v>
      </c>
      <c r="K453" s="155" t="s">
        <v>88</v>
      </c>
      <c r="L453" s="155" t="s">
        <v>102</v>
      </c>
      <c r="M453" s="155"/>
      <c r="N453" s="155" t="s">
        <v>103</v>
      </c>
      <c r="O453" s="155" t="s">
        <v>8748</v>
      </c>
    </row>
    <row r="454">
      <c r="A454" s="155" t="s">
        <v>9210</v>
      </c>
      <c r="B454" s="304">
        <v>312.0</v>
      </c>
      <c r="C454" s="287">
        <v>315.0</v>
      </c>
      <c r="D454" s="155">
        <v>15556.0</v>
      </c>
      <c r="E454" s="171">
        <v>0.5833333333333334</v>
      </c>
      <c r="F454" s="303" t="s">
        <v>559</v>
      </c>
      <c r="G454" s="172">
        <v>12814.0</v>
      </c>
      <c r="H454" s="172">
        <v>44601.0</v>
      </c>
      <c r="I454" s="155" t="s">
        <v>100</v>
      </c>
      <c r="J454" s="155" t="s">
        <v>92</v>
      </c>
      <c r="K454" s="155" t="s">
        <v>101</v>
      </c>
      <c r="L454" s="155" t="s">
        <v>131</v>
      </c>
      <c r="M454" s="155"/>
      <c r="N454" s="155" t="s">
        <v>103</v>
      </c>
      <c r="O454" s="155" t="s">
        <v>8748</v>
      </c>
    </row>
    <row r="455">
      <c r="A455" s="155" t="s">
        <v>9211</v>
      </c>
      <c r="B455" s="304">
        <v>310.0</v>
      </c>
      <c r="C455" s="287">
        <v>316.0</v>
      </c>
      <c r="D455" s="155">
        <v>17492.0</v>
      </c>
      <c r="E455" s="171">
        <v>0.5729166666666666</v>
      </c>
      <c r="F455" s="303" t="s">
        <v>558</v>
      </c>
      <c r="G455" s="172">
        <v>14490.0</v>
      </c>
      <c r="H455" s="172">
        <v>44601.0</v>
      </c>
      <c r="I455" s="155" t="s">
        <v>100</v>
      </c>
      <c r="J455" s="155" t="s">
        <v>92</v>
      </c>
      <c r="K455" s="155" t="s">
        <v>101</v>
      </c>
      <c r="L455" s="155" t="s">
        <v>192</v>
      </c>
      <c r="M455" s="155"/>
      <c r="N455" s="155" t="s">
        <v>103</v>
      </c>
      <c r="O455" s="155" t="s">
        <v>8748</v>
      </c>
    </row>
    <row r="456">
      <c r="A456" s="155" t="s">
        <v>9212</v>
      </c>
      <c r="B456" s="304">
        <v>319.0</v>
      </c>
      <c r="C456" s="287">
        <v>317.0</v>
      </c>
      <c r="D456" s="155">
        <v>16937.0</v>
      </c>
      <c r="E456" s="171">
        <v>0.625</v>
      </c>
      <c r="F456" s="303" t="s">
        <v>571</v>
      </c>
      <c r="G456" s="172">
        <v>22909.0</v>
      </c>
      <c r="H456" s="172">
        <v>44601.0</v>
      </c>
      <c r="I456" s="155" t="s">
        <v>129</v>
      </c>
      <c r="J456" s="155" t="s">
        <v>92</v>
      </c>
      <c r="K456" s="155" t="s">
        <v>93</v>
      </c>
      <c r="L456" s="155" t="s">
        <v>106</v>
      </c>
      <c r="M456" s="155"/>
      <c r="N456" s="155" t="s">
        <v>103</v>
      </c>
      <c r="O456" s="155"/>
    </row>
    <row r="457">
      <c r="A457" s="155" t="s">
        <v>9213</v>
      </c>
      <c r="B457" s="304">
        <v>318.0</v>
      </c>
      <c r="C457" s="287">
        <v>318.0</v>
      </c>
      <c r="D457" s="155">
        <v>12902.0</v>
      </c>
      <c r="E457" s="171">
        <v>0.6145833333333334</v>
      </c>
      <c r="F457" s="303" t="s">
        <v>569</v>
      </c>
      <c r="G457" s="172">
        <v>22034.0</v>
      </c>
      <c r="H457" s="172">
        <v>44601.0</v>
      </c>
      <c r="I457" s="155" t="s">
        <v>86</v>
      </c>
      <c r="J457" s="155" t="s">
        <v>92</v>
      </c>
      <c r="K457" s="155" t="s">
        <v>93</v>
      </c>
      <c r="L457" s="155" t="s">
        <v>174</v>
      </c>
      <c r="M457" s="155"/>
      <c r="N457" s="155" t="s">
        <v>90</v>
      </c>
      <c r="O457" s="155"/>
    </row>
    <row r="458">
      <c r="A458" s="155" t="s">
        <v>9214</v>
      </c>
      <c r="B458" s="304">
        <v>322.0</v>
      </c>
      <c r="C458" s="287">
        <v>319.0</v>
      </c>
      <c r="D458" s="155">
        <v>9245.0</v>
      </c>
      <c r="E458" s="171">
        <v>0.3333333333333333</v>
      </c>
      <c r="F458" s="303" t="s">
        <v>573</v>
      </c>
      <c r="G458" s="172">
        <v>16580.0</v>
      </c>
      <c r="H458" s="172">
        <v>44602.0</v>
      </c>
      <c r="I458" s="155" t="s">
        <v>122</v>
      </c>
      <c r="J458" s="155" t="s">
        <v>92</v>
      </c>
      <c r="K458" s="155" t="s">
        <v>93</v>
      </c>
      <c r="L458" s="155" t="s">
        <v>94</v>
      </c>
      <c r="M458" s="155"/>
      <c r="N458" s="155" t="s">
        <v>90</v>
      </c>
      <c r="O458" s="155"/>
    </row>
    <row r="459">
      <c r="A459" s="155" t="s">
        <v>9215</v>
      </c>
      <c r="B459" s="304">
        <v>323.0</v>
      </c>
      <c r="C459" s="287">
        <v>320.0</v>
      </c>
      <c r="D459" s="155">
        <v>12264.0</v>
      </c>
      <c r="E459" s="171">
        <v>0.3333333333333333</v>
      </c>
      <c r="F459" s="303" t="s">
        <v>575</v>
      </c>
      <c r="G459" s="172">
        <v>13630.0</v>
      </c>
      <c r="H459" s="172">
        <v>44602.0</v>
      </c>
      <c r="I459" s="155" t="s">
        <v>112</v>
      </c>
      <c r="J459" s="155" t="s">
        <v>92</v>
      </c>
      <c r="K459" s="155" t="s">
        <v>93</v>
      </c>
      <c r="L459" s="155" t="s">
        <v>131</v>
      </c>
      <c r="M459" s="155"/>
      <c r="N459" s="155" t="s">
        <v>103</v>
      </c>
      <c r="O459" s="155" t="s">
        <v>8748</v>
      </c>
    </row>
    <row r="460">
      <c r="A460" s="155" t="s">
        <v>9216</v>
      </c>
      <c r="B460" s="304">
        <v>324.0</v>
      </c>
      <c r="C460" s="287">
        <v>321.0</v>
      </c>
      <c r="D460" s="155">
        <v>18085.0</v>
      </c>
      <c r="E460" s="171">
        <v>0.34375</v>
      </c>
      <c r="F460" s="303" t="s">
        <v>579</v>
      </c>
      <c r="G460" s="172">
        <v>23129.0</v>
      </c>
      <c r="H460" s="172">
        <v>44602.0</v>
      </c>
      <c r="I460" s="155" t="s">
        <v>108</v>
      </c>
      <c r="J460" s="155" t="s">
        <v>87</v>
      </c>
      <c r="K460" s="155" t="s">
        <v>88</v>
      </c>
      <c r="L460" s="155" t="s">
        <v>131</v>
      </c>
      <c r="M460" s="155"/>
      <c r="N460" s="155" t="s">
        <v>103</v>
      </c>
      <c r="O460" s="155" t="s">
        <v>8748</v>
      </c>
    </row>
    <row r="461">
      <c r="A461" s="155" t="s">
        <v>9217</v>
      </c>
      <c r="B461" s="304">
        <v>328.0</v>
      </c>
      <c r="C461" s="287">
        <v>322.0</v>
      </c>
      <c r="D461" s="155">
        <v>15309.0</v>
      </c>
      <c r="E461" s="171">
        <v>0.3541666666666667</v>
      </c>
      <c r="F461" s="303" t="s">
        <v>583</v>
      </c>
      <c r="G461" s="172">
        <v>22714.0</v>
      </c>
      <c r="H461" s="172">
        <v>44602.0</v>
      </c>
      <c r="I461" s="155" t="s">
        <v>112</v>
      </c>
      <c r="J461" s="155" t="s">
        <v>87</v>
      </c>
      <c r="K461" s="155" t="s">
        <v>88</v>
      </c>
      <c r="L461" s="155" t="s">
        <v>113</v>
      </c>
      <c r="M461" s="155"/>
      <c r="N461" s="155" t="s">
        <v>103</v>
      </c>
      <c r="O461" s="155" t="s">
        <v>8748</v>
      </c>
    </row>
    <row r="462">
      <c r="A462" s="155" t="s">
        <v>9218</v>
      </c>
      <c r="B462" s="304">
        <v>326.0</v>
      </c>
      <c r="C462" s="287">
        <v>323.0</v>
      </c>
      <c r="D462" s="155">
        <v>14406.0</v>
      </c>
      <c r="E462" s="171">
        <v>0.34375</v>
      </c>
      <c r="F462" s="303" t="s">
        <v>580</v>
      </c>
      <c r="G462" s="172">
        <v>28161.0</v>
      </c>
      <c r="H462" s="172">
        <v>44602.0</v>
      </c>
      <c r="I462" s="155" t="s">
        <v>86</v>
      </c>
      <c r="J462" s="155" t="s">
        <v>92</v>
      </c>
      <c r="K462" s="155" t="s">
        <v>93</v>
      </c>
      <c r="L462" s="155" t="s">
        <v>262</v>
      </c>
      <c r="M462" s="155"/>
      <c r="N462" s="155" t="s">
        <v>90</v>
      </c>
      <c r="O462" s="155"/>
    </row>
    <row r="463">
      <c r="A463" s="155" t="s">
        <v>9219</v>
      </c>
      <c r="B463" s="304">
        <v>320.0</v>
      </c>
      <c r="C463" s="287">
        <v>324.0</v>
      </c>
      <c r="D463" s="155">
        <v>10101.0</v>
      </c>
      <c r="E463" s="171">
        <v>0.3125</v>
      </c>
      <c r="F463" s="303" t="s">
        <v>572</v>
      </c>
      <c r="G463" s="172">
        <v>21656.0</v>
      </c>
      <c r="H463" s="172">
        <v>44602.0</v>
      </c>
      <c r="I463" s="155" t="s">
        <v>100</v>
      </c>
      <c r="J463" s="155" t="s">
        <v>87</v>
      </c>
      <c r="K463" s="155" t="s">
        <v>88</v>
      </c>
      <c r="L463" s="155" t="s">
        <v>102</v>
      </c>
      <c r="M463" s="155"/>
      <c r="N463" s="155" t="s">
        <v>103</v>
      </c>
      <c r="O463" s="155" t="s">
        <v>8748</v>
      </c>
    </row>
    <row r="464">
      <c r="A464" s="155" t="s">
        <v>9220</v>
      </c>
      <c r="B464" s="304">
        <v>329.0</v>
      </c>
      <c r="C464" s="287">
        <v>325.0</v>
      </c>
      <c r="D464" s="155">
        <v>15075.0</v>
      </c>
      <c r="E464" s="171">
        <v>0.3541666666666667</v>
      </c>
      <c r="F464" s="303" t="s">
        <v>584</v>
      </c>
      <c r="G464" s="172">
        <v>19774.0</v>
      </c>
      <c r="H464" s="172">
        <v>44602.0</v>
      </c>
      <c r="I464" s="155" t="s">
        <v>86</v>
      </c>
      <c r="J464" s="155" t="s">
        <v>92</v>
      </c>
      <c r="K464" s="155" t="s">
        <v>93</v>
      </c>
      <c r="L464" s="155" t="s">
        <v>89</v>
      </c>
      <c r="M464" s="155"/>
      <c r="N464" s="155" t="s">
        <v>90</v>
      </c>
      <c r="O464" s="155"/>
    </row>
    <row r="465">
      <c r="A465" s="155" t="s">
        <v>9221</v>
      </c>
      <c r="B465" s="304">
        <v>321.0</v>
      </c>
      <c r="C465" s="287">
        <v>326.0</v>
      </c>
      <c r="D465" s="155">
        <v>15803.0</v>
      </c>
      <c r="E465" s="171">
        <v>0.3333333333333333</v>
      </c>
      <c r="F465" s="303" t="s">
        <v>576</v>
      </c>
      <c r="G465" s="172">
        <v>23681.0</v>
      </c>
      <c r="H465" s="172">
        <v>44602.0</v>
      </c>
      <c r="I465" s="155" t="s">
        <v>122</v>
      </c>
      <c r="J465" s="155" t="s">
        <v>92</v>
      </c>
      <c r="K465" s="155" t="s">
        <v>101</v>
      </c>
      <c r="L465" s="155" t="s">
        <v>577</v>
      </c>
      <c r="M465" s="155"/>
      <c r="N465" s="155" t="s">
        <v>90</v>
      </c>
      <c r="O465" s="155"/>
    </row>
    <row r="466">
      <c r="A466" s="155" t="s">
        <v>9222</v>
      </c>
      <c r="B466" s="304">
        <v>330.0</v>
      </c>
      <c r="C466" s="287">
        <v>327.0</v>
      </c>
      <c r="D466" s="155">
        <v>12381.0</v>
      </c>
      <c r="E466" s="171">
        <v>0.3645833333333333</v>
      </c>
      <c r="F466" s="303" t="s">
        <v>587</v>
      </c>
      <c r="G466" s="172">
        <v>26666.0</v>
      </c>
      <c r="H466" s="172">
        <v>44602.0</v>
      </c>
      <c r="I466" s="155" t="s">
        <v>86</v>
      </c>
      <c r="J466" s="155" t="s">
        <v>87</v>
      </c>
      <c r="K466" s="155" t="s">
        <v>97</v>
      </c>
      <c r="L466" s="155" t="s">
        <v>221</v>
      </c>
      <c r="M466" s="155"/>
      <c r="N466" s="155" t="s">
        <v>90</v>
      </c>
      <c r="O466" s="155"/>
    </row>
    <row r="467">
      <c r="A467" s="155" t="s">
        <v>9223</v>
      </c>
      <c r="B467" s="304">
        <v>332.0</v>
      </c>
      <c r="C467" s="287">
        <v>328.0</v>
      </c>
      <c r="D467" s="155">
        <v>15879.0</v>
      </c>
      <c r="E467" s="171">
        <v>0.375</v>
      </c>
      <c r="F467" s="303" t="s">
        <v>589</v>
      </c>
      <c r="G467" s="172">
        <v>28372.0</v>
      </c>
      <c r="H467" s="172">
        <v>44602.0</v>
      </c>
      <c r="I467" s="155" t="s">
        <v>86</v>
      </c>
      <c r="J467" s="155" t="s">
        <v>92</v>
      </c>
      <c r="K467" s="155" t="s">
        <v>93</v>
      </c>
      <c r="L467" s="155" t="s">
        <v>147</v>
      </c>
      <c r="M467" s="155"/>
      <c r="N467" s="155" t="s">
        <v>90</v>
      </c>
      <c r="O467" s="155"/>
    </row>
    <row r="468">
      <c r="A468" s="155" t="s">
        <v>9224</v>
      </c>
      <c r="B468" s="304">
        <v>327.0</v>
      </c>
      <c r="C468" s="287">
        <v>329.0</v>
      </c>
      <c r="D468" s="155">
        <v>12102.0</v>
      </c>
      <c r="E468" s="171">
        <v>0.3541666666666667</v>
      </c>
      <c r="F468" s="303" t="s">
        <v>586</v>
      </c>
      <c r="G468" s="172">
        <v>17055.0</v>
      </c>
      <c r="H468" s="172">
        <v>44602.0</v>
      </c>
      <c r="I468" s="155" t="s">
        <v>100</v>
      </c>
      <c r="J468" s="155" t="s">
        <v>92</v>
      </c>
      <c r="K468" s="155" t="s">
        <v>101</v>
      </c>
      <c r="L468" s="155" t="s">
        <v>131</v>
      </c>
      <c r="M468" s="155"/>
      <c r="N468" s="155" t="s">
        <v>90</v>
      </c>
      <c r="O468" s="155"/>
    </row>
    <row r="469">
      <c r="A469" s="155" t="s">
        <v>9225</v>
      </c>
      <c r="B469" s="304">
        <v>334.0</v>
      </c>
      <c r="C469" s="287">
        <v>330.0</v>
      </c>
      <c r="D469" s="155">
        <v>9378.0</v>
      </c>
      <c r="E469" s="171">
        <v>0.3854166666666667</v>
      </c>
      <c r="F469" s="303" t="s">
        <v>593</v>
      </c>
      <c r="G469" s="172">
        <v>15869.0</v>
      </c>
      <c r="H469" s="172">
        <v>44602.0</v>
      </c>
      <c r="I469" s="155" t="s">
        <v>100</v>
      </c>
      <c r="J469" s="155" t="s">
        <v>87</v>
      </c>
      <c r="K469" s="155" t="s">
        <v>97</v>
      </c>
      <c r="L469" s="155" t="s">
        <v>131</v>
      </c>
      <c r="M469" s="155"/>
      <c r="N469" s="155" t="s">
        <v>103</v>
      </c>
      <c r="O469" s="155" t="s">
        <v>8748</v>
      </c>
    </row>
    <row r="470">
      <c r="A470" s="155" t="s">
        <v>9226</v>
      </c>
      <c r="B470" s="304">
        <v>331.0</v>
      </c>
      <c r="C470" s="287">
        <v>331.0</v>
      </c>
      <c r="D470" s="155">
        <v>10467.0</v>
      </c>
      <c r="E470" s="171">
        <v>0.375</v>
      </c>
      <c r="F470" s="303" t="s">
        <v>591</v>
      </c>
      <c r="G470" s="172">
        <v>18038.0</v>
      </c>
      <c r="H470" s="172">
        <v>44602.0</v>
      </c>
      <c r="I470" s="155" t="s">
        <v>100</v>
      </c>
      <c r="J470" s="155" t="s">
        <v>92</v>
      </c>
      <c r="K470" s="155" t="s">
        <v>101</v>
      </c>
      <c r="L470" s="155" t="s">
        <v>102</v>
      </c>
      <c r="M470" s="155"/>
      <c r="N470" s="155" t="s">
        <v>103</v>
      </c>
      <c r="O470" s="155" t="s">
        <v>8748</v>
      </c>
    </row>
    <row r="471">
      <c r="A471" s="155" t="s">
        <v>9227</v>
      </c>
      <c r="B471" s="304">
        <v>338.0</v>
      </c>
      <c r="C471" s="287">
        <v>332.0</v>
      </c>
      <c r="D471" s="155">
        <v>14802.0</v>
      </c>
      <c r="E471" s="171">
        <v>0.3958333333333333</v>
      </c>
      <c r="F471" s="303" t="s">
        <v>594</v>
      </c>
      <c r="G471" s="172">
        <v>33158.0</v>
      </c>
      <c r="H471" s="172">
        <v>44602.0</v>
      </c>
      <c r="I471" s="155" t="s">
        <v>86</v>
      </c>
      <c r="J471" s="155" t="s">
        <v>92</v>
      </c>
      <c r="K471" s="155" t="s">
        <v>101</v>
      </c>
      <c r="L471" s="155" t="s">
        <v>179</v>
      </c>
      <c r="M471" s="155"/>
      <c r="N471" s="155" t="s">
        <v>90</v>
      </c>
      <c r="O471" s="155"/>
    </row>
    <row r="472">
      <c r="A472" s="155" t="s">
        <v>9228</v>
      </c>
      <c r="B472" s="304">
        <v>335.0</v>
      </c>
      <c r="C472" s="287">
        <v>333.0</v>
      </c>
      <c r="D472" s="155">
        <v>18080.0</v>
      </c>
      <c r="E472" s="171">
        <v>0.3958333333333333</v>
      </c>
      <c r="F472" s="303" t="s">
        <v>596</v>
      </c>
      <c r="G472" s="172">
        <v>24514.0</v>
      </c>
      <c r="H472" s="172">
        <v>44602.0</v>
      </c>
      <c r="I472" s="155" t="s">
        <v>96</v>
      </c>
      <c r="J472" s="155" t="s">
        <v>87</v>
      </c>
      <c r="K472" s="155" t="s">
        <v>88</v>
      </c>
      <c r="L472" s="155" t="s">
        <v>89</v>
      </c>
      <c r="M472" s="155"/>
      <c r="N472" s="155" t="s">
        <v>90</v>
      </c>
      <c r="O472" s="155"/>
    </row>
    <row r="473">
      <c r="A473" s="155" t="s">
        <v>9229</v>
      </c>
      <c r="B473" s="304">
        <v>340.0</v>
      </c>
      <c r="C473" s="287">
        <v>334.0</v>
      </c>
      <c r="D473" s="155">
        <v>9479.0</v>
      </c>
      <c r="E473" s="171">
        <v>0.3958333333333333</v>
      </c>
      <c r="F473" s="303" t="s">
        <v>598</v>
      </c>
      <c r="G473" s="172">
        <v>19225.0</v>
      </c>
      <c r="H473" s="172">
        <v>44602.0</v>
      </c>
      <c r="I473" s="155" t="s">
        <v>86</v>
      </c>
      <c r="J473" s="155" t="s">
        <v>92</v>
      </c>
      <c r="K473" s="155" t="s">
        <v>93</v>
      </c>
      <c r="L473" s="155" t="s">
        <v>89</v>
      </c>
      <c r="M473" s="155"/>
      <c r="N473" s="155" t="s">
        <v>90</v>
      </c>
      <c r="O473" s="155"/>
    </row>
    <row r="474">
      <c r="A474" s="155" t="s">
        <v>9230</v>
      </c>
      <c r="B474" s="304">
        <v>341.0</v>
      </c>
      <c r="C474" s="287">
        <v>335.0</v>
      </c>
      <c r="D474" s="155">
        <v>14126.0</v>
      </c>
      <c r="E474" s="171">
        <v>0.40625</v>
      </c>
      <c r="F474" s="303" t="s">
        <v>605</v>
      </c>
      <c r="G474" s="172">
        <v>18823.0</v>
      </c>
      <c r="H474" s="172">
        <v>44602.0</v>
      </c>
      <c r="I474" s="155" t="s">
        <v>86</v>
      </c>
      <c r="J474" s="155" t="s">
        <v>92</v>
      </c>
      <c r="K474" s="155" t="s">
        <v>93</v>
      </c>
      <c r="L474" s="155" t="s">
        <v>147</v>
      </c>
      <c r="M474" s="155"/>
      <c r="N474" s="155" t="s">
        <v>90</v>
      </c>
      <c r="O474" s="155"/>
    </row>
    <row r="475">
      <c r="A475" s="155" t="s">
        <v>9231</v>
      </c>
      <c r="B475" s="304">
        <v>325.0</v>
      </c>
      <c r="C475" s="287">
        <v>336.0</v>
      </c>
      <c r="D475" s="155">
        <v>11792.0</v>
      </c>
      <c r="E475" s="171">
        <v>0.34375</v>
      </c>
      <c r="F475" s="303" t="s">
        <v>581</v>
      </c>
      <c r="G475" s="172">
        <v>20872.0</v>
      </c>
      <c r="H475" s="172">
        <v>44602.0</v>
      </c>
      <c r="I475" s="155" t="s">
        <v>122</v>
      </c>
      <c r="J475" s="155" t="s">
        <v>92</v>
      </c>
      <c r="K475" s="155" t="s">
        <v>101</v>
      </c>
      <c r="L475" s="155" t="s">
        <v>89</v>
      </c>
      <c r="M475" s="155"/>
      <c r="N475" s="155" t="s">
        <v>90</v>
      </c>
      <c r="O475" s="155"/>
    </row>
    <row r="476">
      <c r="A476" s="155" t="s">
        <v>9232</v>
      </c>
      <c r="B476" s="304">
        <v>345.0</v>
      </c>
      <c r="C476" s="287">
        <v>337.0</v>
      </c>
      <c r="D476" s="155">
        <v>13466.0</v>
      </c>
      <c r="E476" s="171">
        <v>0.4270833333333333</v>
      </c>
      <c r="F476" s="303" t="s">
        <v>610</v>
      </c>
      <c r="G476" s="172">
        <v>26953.0</v>
      </c>
      <c r="H476" s="172">
        <v>44602.0</v>
      </c>
      <c r="I476" s="155" t="s">
        <v>86</v>
      </c>
      <c r="J476" s="155" t="s">
        <v>92</v>
      </c>
      <c r="K476" s="155" t="s">
        <v>101</v>
      </c>
      <c r="L476" s="155" t="s">
        <v>166</v>
      </c>
      <c r="M476" s="155"/>
      <c r="N476" s="155" t="s">
        <v>90</v>
      </c>
      <c r="O476" s="155"/>
    </row>
    <row r="477">
      <c r="A477" s="155" t="s">
        <v>9233</v>
      </c>
      <c r="B477" s="304">
        <v>333.0</v>
      </c>
      <c r="C477" s="287">
        <v>338.0</v>
      </c>
      <c r="D477" s="155">
        <v>10164.0</v>
      </c>
      <c r="E477" s="171">
        <v>0.375</v>
      </c>
      <c r="F477" s="303" t="s">
        <v>592</v>
      </c>
      <c r="G477" s="172">
        <v>21050.0</v>
      </c>
      <c r="H477" s="172">
        <v>44602.0</v>
      </c>
      <c r="I477" s="155" t="s">
        <v>112</v>
      </c>
      <c r="J477" s="155" t="s">
        <v>92</v>
      </c>
      <c r="K477" s="155" t="s">
        <v>93</v>
      </c>
      <c r="L477" s="155" t="s">
        <v>106</v>
      </c>
      <c r="M477" s="155"/>
      <c r="N477" s="155" t="s">
        <v>103</v>
      </c>
      <c r="O477" s="155" t="s">
        <v>8750</v>
      </c>
    </row>
    <row r="478">
      <c r="A478" s="155" t="s">
        <v>9234</v>
      </c>
      <c r="B478" s="304">
        <v>336.0</v>
      </c>
      <c r="C478" s="287">
        <v>339.0</v>
      </c>
      <c r="D478" s="155">
        <v>11187.0</v>
      </c>
      <c r="E478" s="171">
        <v>0.3958333333333333</v>
      </c>
      <c r="F478" s="303" t="s">
        <v>600</v>
      </c>
      <c r="G478" s="172">
        <v>22577.0</v>
      </c>
      <c r="H478" s="172">
        <v>44602.0</v>
      </c>
      <c r="I478" s="155" t="s">
        <v>108</v>
      </c>
      <c r="J478" s="155" t="s">
        <v>87</v>
      </c>
      <c r="K478" s="155" t="s">
        <v>88</v>
      </c>
      <c r="L478" s="155" t="s">
        <v>135</v>
      </c>
      <c r="M478" s="155"/>
      <c r="N478" s="155" t="s">
        <v>103</v>
      </c>
      <c r="O478" s="155" t="s">
        <v>8748</v>
      </c>
    </row>
    <row r="479">
      <c r="A479" s="155" t="s">
        <v>9235</v>
      </c>
      <c r="B479" s="304">
        <v>337.0</v>
      </c>
      <c r="C479" s="287">
        <v>340.0</v>
      </c>
      <c r="D479" s="155">
        <v>16175.0</v>
      </c>
      <c r="E479" s="171">
        <v>0.3958333333333333</v>
      </c>
      <c r="F479" s="303" t="s">
        <v>601</v>
      </c>
      <c r="G479" s="172">
        <v>15210.0</v>
      </c>
      <c r="H479" s="172">
        <v>44602.0</v>
      </c>
      <c r="I479" s="155" t="s">
        <v>96</v>
      </c>
      <c r="J479" s="155" t="s">
        <v>87</v>
      </c>
      <c r="K479" s="155" t="s">
        <v>88</v>
      </c>
      <c r="L479" s="155" t="s">
        <v>89</v>
      </c>
      <c r="M479" s="155"/>
      <c r="N479" s="155" t="s">
        <v>90</v>
      </c>
      <c r="O479" s="155"/>
    </row>
    <row r="480">
      <c r="A480" s="155" t="s">
        <v>9236</v>
      </c>
      <c r="B480" s="304">
        <v>342.0</v>
      </c>
      <c r="C480" s="287">
        <v>341.0</v>
      </c>
      <c r="D480" s="155">
        <v>18083.0</v>
      </c>
      <c r="E480" s="171">
        <v>0.4166666666666667</v>
      </c>
      <c r="F480" s="303" t="s">
        <v>607</v>
      </c>
      <c r="G480" s="172">
        <v>19211.0</v>
      </c>
      <c r="H480" s="172">
        <v>44602.0</v>
      </c>
      <c r="I480" s="155" t="s">
        <v>108</v>
      </c>
      <c r="J480" s="155" t="s">
        <v>87</v>
      </c>
      <c r="K480" s="155" t="s">
        <v>88</v>
      </c>
      <c r="L480" s="155" t="s">
        <v>224</v>
      </c>
      <c r="M480" s="155"/>
      <c r="N480" s="155" t="s">
        <v>103</v>
      </c>
      <c r="O480" s="155" t="s">
        <v>8748</v>
      </c>
    </row>
    <row r="481">
      <c r="A481" s="155" t="s">
        <v>9237</v>
      </c>
      <c r="B481" s="304">
        <v>344.0</v>
      </c>
      <c r="C481" s="287">
        <v>342.0</v>
      </c>
      <c r="D481" s="155">
        <v>17042.0</v>
      </c>
      <c r="E481" s="171">
        <v>0.4270833333333333</v>
      </c>
      <c r="F481" s="303" t="s">
        <v>612</v>
      </c>
      <c r="G481" s="172">
        <v>16764.0</v>
      </c>
      <c r="H481" s="172">
        <v>44602.0</v>
      </c>
      <c r="I481" s="155" t="s">
        <v>86</v>
      </c>
      <c r="J481" s="155" t="s">
        <v>87</v>
      </c>
      <c r="K481" s="155" t="s">
        <v>97</v>
      </c>
      <c r="L481" s="155" t="s">
        <v>147</v>
      </c>
      <c r="M481" s="155"/>
      <c r="N481" s="155" t="s">
        <v>90</v>
      </c>
      <c r="O481" s="155"/>
    </row>
    <row r="482">
      <c r="A482" s="155" t="s">
        <v>9238</v>
      </c>
      <c r="B482" s="304">
        <v>346.0</v>
      </c>
      <c r="C482" s="287">
        <v>343.0</v>
      </c>
      <c r="D482" s="155">
        <v>13109.0</v>
      </c>
      <c r="E482" s="171">
        <v>0.4270833333333333</v>
      </c>
      <c r="F482" s="303" t="s">
        <v>614</v>
      </c>
      <c r="G482" s="172">
        <v>29219.0</v>
      </c>
      <c r="H482" s="172">
        <v>44602.0</v>
      </c>
      <c r="I482" s="155" t="s">
        <v>86</v>
      </c>
      <c r="J482" s="155" t="s">
        <v>92</v>
      </c>
      <c r="K482" s="155" t="s">
        <v>93</v>
      </c>
      <c r="L482" s="155" t="s">
        <v>335</v>
      </c>
      <c r="M482" s="155"/>
      <c r="N482" s="155" t="s">
        <v>90</v>
      </c>
      <c r="O482" s="155"/>
    </row>
    <row r="483">
      <c r="A483" s="155" t="s">
        <v>9239</v>
      </c>
      <c r="B483" s="304">
        <v>339.0</v>
      </c>
      <c r="C483" s="287">
        <v>344.0</v>
      </c>
      <c r="D483" s="155">
        <v>14095.0</v>
      </c>
      <c r="E483" s="171">
        <v>0.3958333333333333</v>
      </c>
      <c r="F483" s="303" t="s">
        <v>603</v>
      </c>
      <c r="G483" s="172">
        <v>22965.0</v>
      </c>
      <c r="H483" s="172">
        <v>44602.0</v>
      </c>
      <c r="I483" s="155" t="s">
        <v>122</v>
      </c>
      <c r="J483" s="155" t="s">
        <v>92</v>
      </c>
      <c r="K483" s="155" t="s">
        <v>101</v>
      </c>
      <c r="L483" s="155" t="s">
        <v>98</v>
      </c>
      <c r="M483" s="155"/>
      <c r="N483" s="155" t="s">
        <v>90</v>
      </c>
      <c r="O483" s="155"/>
    </row>
    <row r="484">
      <c r="A484" s="155" t="s">
        <v>9240</v>
      </c>
      <c r="B484" s="304">
        <v>354.0</v>
      </c>
      <c r="C484" s="287">
        <v>345.0</v>
      </c>
      <c r="D484" s="155">
        <v>15428.0</v>
      </c>
      <c r="E484" s="171">
        <v>0.4583333333333333</v>
      </c>
      <c r="F484" s="303" t="s">
        <v>626</v>
      </c>
      <c r="G484" s="172">
        <v>30271.0</v>
      </c>
      <c r="H484" s="172">
        <v>44602.0</v>
      </c>
      <c r="I484" s="155" t="s">
        <v>86</v>
      </c>
      <c r="J484" s="155" t="s">
        <v>92</v>
      </c>
      <c r="K484" s="155" t="s">
        <v>101</v>
      </c>
      <c r="L484" s="155" t="s">
        <v>98</v>
      </c>
      <c r="M484" s="155"/>
      <c r="N484" s="155" t="s">
        <v>90</v>
      </c>
      <c r="O484" s="155"/>
    </row>
    <row r="485">
      <c r="A485" s="155" t="s">
        <v>9241</v>
      </c>
      <c r="B485" s="304">
        <v>349.0</v>
      </c>
      <c r="C485" s="287">
        <v>346.0</v>
      </c>
      <c r="D485" s="155">
        <v>17191.0</v>
      </c>
      <c r="E485" s="171">
        <v>0.4479166666666667</v>
      </c>
      <c r="F485" s="303" t="s">
        <v>620</v>
      </c>
      <c r="G485" s="172">
        <v>28971.0</v>
      </c>
      <c r="H485" s="172">
        <v>44602.0</v>
      </c>
      <c r="I485" s="155" t="s">
        <v>86</v>
      </c>
      <c r="J485" s="155" t="s">
        <v>87</v>
      </c>
      <c r="K485" s="155" t="s">
        <v>97</v>
      </c>
      <c r="L485" s="155" t="s">
        <v>405</v>
      </c>
      <c r="M485" s="155"/>
      <c r="N485" s="155" t="s">
        <v>90</v>
      </c>
      <c r="O485" s="155"/>
    </row>
    <row r="486">
      <c r="A486" s="155" t="s">
        <v>9242</v>
      </c>
      <c r="B486" s="304">
        <v>348.0</v>
      </c>
      <c r="C486" s="287">
        <v>347.0</v>
      </c>
      <c r="D486" s="155">
        <v>13402.0</v>
      </c>
      <c r="E486" s="171">
        <v>0.4375</v>
      </c>
      <c r="F486" s="303" t="s">
        <v>616</v>
      </c>
      <c r="G486" s="172">
        <v>27668.0</v>
      </c>
      <c r="H486" s="172">
        <v>44602.0</v>
      </c>
      <c r="I486" s="155" t="s">
        <v>122</v>
      </c>
      <c r="J486" s="155" t="s">
        <v>92</v>
      </c>
      <c r="K486" s="155" t="s">
        <v>101</v>
      </c>
      <c r="L486" s="155" t="s">
        <v>174</v>
      </c>
      <c r="M486" s="155"/>
      <c r="N486" s="155" t="s">
        <v>90</v>
      </c>
      <c r="O486" s="155"/>
    </row>
    <row r="487">
      <c r="A487" s="155" t="s">
        <v>9243</v>
      </c>
      <c r="B487" s="304">
        <v>350.0</v>
      </c>
      <c r="C487" s="287">
        <v>348.0</v>
      </c>
      <c r="D487" s="155">
        <v>18089.0</v>
      </c>
      <c r="E487" s="171">
        <v>0.4479166666666667</v>
      </c>
      <c r="F487" s="303" t="s">
        <v>622</v>
      </c>
      <c r="G487" s="172">
        <v>13624.0</v>
      </c>
      <c r="H487" s="172">
        <v>44602.0</v>
      </c>
      <c r="I487" s="155" t="s">
        <v>96</v>
      </c>
      <c r="J487" s="155" t="s">
        <v>87</v>
      </c>
      <c r="K487" s="155" t="s">
        <v>88</v>
      </c>
      <c r="L487" s="155" t="s">
        <v>89</v>
      </c>
      <c r="M487" s="155"/>
      <c r="N487" s="155" t="s">
        <v>90</v>
      </c>
      <c r="O487" s="155"/>
    </row>
    <row r="488">
      <c r="A488" s="155" t="s">
        <v>9244</v>
      </c>
      <c r="B488" s="304">
        <v>347.0</v>
      </c>
      <c r="C488" s="287">
        <v>349.0</v>
      </c>
      <c r="D488" s="155">
        <v>16107.0</v>
      </c>
      <c r="E488" s="171">
        <v>0.4375</v>
      </c>
      <c r="F488" s="303" t="s">
        <v>618</v>
      </c>
      <c r="G488" s="172">
        <v>14998.0</v>
      </c>
      <c r="H488" s="172">
        <v>44602.0</v>
      </c>
      <c r="I488" s="155" t="s">
        <v>122</v>
      </c>
      <c r="J488" s="155" t="s">
        <v>92</v>
      </c>
      <c r="K488" s="155" t="s">
        <v>101</v>
      </c>
      <c r="L488" s="155" t="s">
        <v>89</v>
      </c>
      <c r="M488" s="155"/>
      <c r="N488" s="155" t="s">
        <v>90</v>
      </c>
      <c r="O488" s="155"/>
    </row>
    <row r="489">
      <c r="A489" s="155" t="s">
        <v>9245</v>
      </c>
      <c r="B489" s="304">
        <v>351.0</v>
      </c>
      <c r="C489" s="287">
        <v>350.0</v>
      </c>
      <c r="D489" s="155">
        <v>18006.0</v>
      </c>
      <c r="E489" s="171">
        <v>0.4479166666666667</v>
      </c>
      <c r="F489" s="303" t="s">
        <v>624</v>
      </c>
      <c r="G489" s="172">
        <v>20785.0</v>
      </c>
      <c r="H489" s="172">
        <v>44602.0</v>
      </c>
      <c r="I489" s="155" t="s">
        <v>96</v>
      </c>
      <c r="J489" s="155" t="s">
        <v>87</v>
      </c>
      <c r="K489" s="155" t="s">
        <v>88</v>
      </c>
      <c r="L489" s="155" t="s">
        <v>89</v>
      </c>
      <c r="M489" s="155"/>
      <c r="N489" s="155" t="s">
        <v>90</v>
      </c>
      <c r="O489" s="155"/>
    </row>
    <row r="490">
      <c r="A490" s="155" t="s">
        <v>9246</v>
      </c>
      <c r="B490" s="304">
        <v>353.0</v>
      </c>
      <c r="C490" s="287">
        <v>351.0</v>
      </c>
      <c r="D490" s="155">
        <v>15709.0</v>
      </c>
      <c r="E490" s="171">
        <v>0.4583333333333333</v>
      </c>
      <c r="F490" s="303" t="s">
        <v>628</v>
      </c>
      <c r="G490" s="172">
        <v>33385.0</v>
      </c>
      <c r="H490" s="172">
        <v>44602.0</v>
      </c>
      <c r="I490" s="155" t="s">
        <v>100</v>
      </c>
      <c r="J490" s="155" t="s">
        <v>87</v>
      </c>
      <c r="K490" s="155" t="s">
        <v>97</v>
      </c>
      <c r="L490" s="155" t="s">
        <v>106</v>
      </c>
      <c r="M490" s="155"/>
      <c r="N490" s="155" t="s">
        <v>253</v>
      </c>
      <c r="O490" s="155" t="s">
        <v>8748</v>
      </c>
    </row>
    <row r="491">
      <c r="A491" s="155" t="s">
        <v>9247</v>
      </c>
      <c r="B491" s="304">
        <v>355.0</v>
      </c>
      <c r="C491" s="287">
        <v>352.0</v>
      </c>
      <c r="D491" s="155">
        <v>15503.0</v>
      </c>
      <c r="E491" s="171">
        <v>0.46875</v>
      </c>
      <c r="F491" s="303" t="s">
        <v>629</v>
      </c>
      <c r="G491" s="172">
        <v>18910.0</v>
      </c>
      <c r="H491" s="172">
        <v>44602.0</v>
      </c>
      <c r="I491" s="155" t="s">
        <v>100</v>
      </c>
      <c r="J491" s="155" t="s">
        <v>87</v>
      </c>
      <c r="K491" s="155" t="s">
        <v>97</v>
      </c>
      <c r="L491" s="155" t="s">
        <v>131</v>
      </c>
      <c r="M491" s="155"/>
      <c r="N491" s="155" t="s">
        <v>103</v>
      </c>
      <c r="O491" s="155" t="s">
        <v>8748</v>
      </c>
    </row>
    <row r="492">
      <c r="A492" s="155" t="s">
        <v>9248</v>
      </c>
      <c r="B492" s="304">
        <v>352.0</v>
      </c>
      <c r="C492" s="287">
        <v>353.0</v>
      </c>
      <c r="D492" s="155">
        <v>12316.0</v>
      </c>
      <c r="E492" s="171">
        <v>0.4479166666666667</v>
      </c>
      <c r="F492" s="303" t="s">
        <v>625</v>
      </c>
      <c r="G492" s="172">
        <v>21955.0</v>
      </c>
      <c r="H492" s="172">
        <v>44602.0</v>
      </c>
      <c r="I492" s="155" t="s">
        <v>112</v>
      </c>
      <c r="J492" s="155" t="s">
        <v>92</v>
      </c>
      <c r="K492" s="155" t="s">
        <v>93</v>
      </c>
      <c r="L492" s="155" t="s">
        <v>102</v>
      </c>
      <c r="M492" s="155"/>
      <c r="N492" s="155" t="s">
        <v>103</v>
      </c>
      <c r="O492" s="155" t="s">
        <v>8748</v>
      </c>
    </row>
    <row r="493">
      <c r="A493" s="155" t="s">
        <v>9249</v>
      </c>
      <c r="B493" s="304">
        <v>356.0</v>
      </c>
      <c r="C493" s="287">
        <v>354.0</v>
      </c>
      <c r="D493" s="155">
        <v>13892.0</v>
      </c>
      <c r="E493" s="171">
        <v>0.46875</v>
      </c>
      <c r="F493" s="303" t="s">
        <v>630</v>
      </c>
      <c r="G493" s="172">
        <v>25062.0</v>
      </c>
      <c r="H493" s="172">
        <v>44602.0</v>
      </c>
      <c r="I493" s="155" t="s">
        <v>86</v>
      </c>
      <c r="J493" s="155" t="s">
        <v>92</v>
      </c>
      <c r="K493" s="155" t="s">
        <v>93</v>
      </c>
      <c r="L493" s="155" t="s">
        <v>174</v>
      </c>
      <c r="M493" s="155"/>
      <c r="N493" s="155" t="s">
        <v>90</v>
      </c>
      <c r="O493" s="155"/>
    </row>
    <row r="494">
      <c r="A494" s="155" t="s">
        <v>9250</v>
      </c>
      <c r="B494" s="304">
        <v>343.0</v>
      </c>
      <c r="C494" s="287">
        <v>355.0</v>
      </c>
      <c r="D494" s="155">
        <v>13641.0</v>
      </c>
      <c r="E494" s="171">
        <v>0.4166666666666667</v>
      </c>
      <c r="F494" s="303" t="s">
        <v>608</v>
      </c>
      <c r="G494" s="172">
        <v>29118.0</v>
      </c>
      <c r="H494" s="172">
        <v>44602.0</v>
      </c>
      <c r="I494" s="155" t="s">
        <v>86</v>
      </c>
      <c r="J494" s="155" t="s">
        <v>92</v>
      </c>
      <c r="K494" s="155" t="s">
        <v>101</v>
      </c>
      <c r="L494" s="155" t="s">
        <v>147</v>
      </c>
      <c r="M494" s="155"/>
      <c r="N494" s="155" t="s">
        <v>90</v>
      </c>
      <c r="O494" s="155"/>
    </row>
    <row r="495">
      <c r="A495" s="155" t="s">
        <v>9251</v>
      </c>
      <c r="B495" s="304">
        <v>357.0</v>
      </c>
      <c r="C495" s="287">
        <v>356.0</v>
      </c>
      <c r="D495" s="155">
        <v>16788.0</v>
      </c>
      <c r="E495" s="171">
        <v>0.5416666666666666</v>
      </c>
      <c r="F495" s="303" t="s">
        <v>632</v>
      </c>
      <c r="G495" s="172">
        <v>18684.0</v>
      </c>
      <c r="H495" s="172">
        <v>44602.0</v>
      </c>
      <c r="I495" s="155" t="s">
        <v>86</v>
      </c>
      <c r="J495" s="155" t="s">
        <v>92</v>
      </c>
      <c r="K495" s="155" t="s">
        <v>101</v>
      </c>
      <c r="L495" s="155" t="s">
        <v>154</v>
      </c>
      <c r="M495" s="155"/>
      <c r="N495" s="155" t="s">
        <v>90</v>
      </c>
      <c r="O495" s="155"/>
    </row>
    <row r="496">
      <c r="A496" s="155" t="s">
        <v>9252</v>
      </c>
      <c r="B496" s="304">
        <v>358.0</v>
      </c>
      <c r="C496" s="287">
        <v>357.0</v>
      </c>
      <c r="D496" s="155">
        <v>11516.0</v>
      </c>
      <c r="E496" s="171">
        <v>0.5520833333333334</v>
      </c>
      <c r="F496" s="303" t="s">
        <v>634</v>
      </c>
      <c r="G496" s="172">
        <v>19283.0</v>
      </c>
      <c r="H496" s="172">
        <v>44602.0</v>
      </c>
      <c r="I496" s="155" t="s">
        <v>100</v>
      </c>
      <c r="J496" s="155" t="s">
        <v>87</v>
      </c>
      <c r="K496" s="155" t="s">
        <v>88</v>
      </c>
      <c r="L496" s="155" t="s">
        <v>113</v>
      </c>
      <c r="M496" s="155"/>
      <c r="N496" s="155" t="s">
        <v>103</v>
      </c>
      <c r="O496" s="155" t="s">
        <v>8748</v>
      </c>
    </row>
    <row r="497">
      <c r="A497" s="155" t="s">
        <v>9253</v>
      </c>
      <c r="B497" s="304">
        <v>362.0</v>
      </c>
      <c r="C497" s="287">
        <v>358.0</v>
      </c>
      <c r="D497" s="155">
        <v>14087.0</v>
      </c>
      <c r="E497" s="171">
        <v>0.5625</v>
      </c>
      <c r="F497" s="303" t="s">
        <v>636</v>
      </c>
      <c r="G497" s="172">
        <v>20668.0</v>
      </c>
      <c r="H497" s="172">
        <v>44602.0</v>
      </c>
      <c r="I497" s="155" t="s">
        <v>86</v>
      </c>
      <c r="J497" s="155" t="s">
        <v>92</v>
      </c>
      <c r="K497" s="155" t="s">
        <v>93</v>
      </c>
      <c r="L497" s="155" t="s">
        <v>147</v>
      </c>
      <c r="M497" s="155"/>
      <c r="N497" s="155" t="s">
        <v>90</v>
      </c>
      <c r="O497" s="155"/>
    </row>
    <row r="498">
      <c r="A498" s="155" t="s">
        <v>9254</v>
      </c>
      <c r="B498" s="304">
        <v>359.0</v>
      </c>
      <c r="C498" s="287">
        <v>359.0</v>
      </c>
      <c r="D498" s="155">
        <v>9555.0</v>
      </c>
      <c r="E498" s="171">
        <v>0.5520833333333334</v>
      </c>
      <c r="F498" s="303" t="s">
        <v>635</v>
      </c>
      <c r="G498" s="172">
        <v>17568.0</v>
      </c>
      <c r="H498" s="172">
        <v>44602.0</v>
      </c>
      <c r="I498" s="155" t="s">
        <v>100</v>
      </c>
      <c r="J498" s="155" t="s">
        <v>87</v>
      </c>
      <c r="K498" s="155" t="s">
        <v>88</v>
      </c>
      <c r="L498" s="155" t="s">
        <v>102</v>
      </c>
      <c r="M498" s="155"/>
      <c r="N498" s="155" t="s">
        <v>103</v>
      </c>
      <c r="O498" s="155" t="s">
        <v>8748</v>
      </c>
    </row>
    <row r="499">
      <c r="A499" s="155" t="s">
        <v>9255</v>
      </c>
      <c r="B499" s="304">
        <v>364.0</v>
      </c>
      <c r="C499" s="287">
        <v>360.0</v>
      </c>
      <c r="D499" s="155">
        <v>17577.0</v>
      </c>
      <c r="E499" s="171">
        <v>0.5729166666666666</v>
      </c>
      <c r="F499" s="303" t="s">
        <v>643</v>
      </c>
      <c r="G499" s="172">
        <v>23885.0</v>
      </c>
      <c r="H499" s="172">
        <v>44602.0</v>
      </c>
      <c r="I499" s="155" t="s">
        <v>112</v>
      </c>
      <c r="J499" s="155" t="s">
        <v>92</v>
      </c>
      <c r="K499" s="155" t="s">
        <v>93</v>
      </c>
      <c r="L499" s="155" t="s">
        <v>102</v>
      </c>
      <c r="M499" s="155"/>
      <c r="N499" s="155" t="s">
        <v>103</v>
      </c>
      <c r="O499" s="155" t="s">
        <v>8748</v>
      </c>
    </row>
    <row r="500">
      <c r="A500" s="155" t="s">
        <v>9256</v>
      </c>
      <c r="B500" s="304">
        <v>360.0</v>
      </c>
      <c r="C500" s="287">
        <v>361.0</v>
      </c>
      <c r="D500" s="155">
        <v>14018.0</v>
      </c>
      <c r="E500" s="171">
        <v>0.5625</v>
      </c>
      <c r="F500" s="303" t="s">
        <v>638</v>
      </c>
      <c r="G500" s="172">
        <v>27273.0</v>
      </c>
      <c r="H500" s="172">
        <v>44602.0</v>
      </c>
      <c r="I500" s="155" t="s">
        <v>86</v>
      </c>
      <c r="J500" s="155" t="s">
        <v>87</v>
      </c>
      <c r="K500" s="155" t="s">
        <v>97</v>
      </c>
      <c r="L500" s="155" t="s">
        <v>98</v>
      </c>
      <c r="M500" s="155"/>
      <c r="N500" s="155" t="s">
        <v>90</v>
      </c>
      <c r="O500" s="155"/>
    </row>
    <row r="501">
      <c r="A501" s="155" t="s">
        <v>9257</v>
      </c>
      <c r="B501" s="304">
        <v>361.0</v>
      </c>
      <c r="C501" s="287">
        <v>362.0</v>
      </c>
      <c r="D501" s="155">
        <v>18039.0</v>
      </c>
      <c r="E501" s="171">
        <v>0.5625</v>
      </c>
      <c r="F501" s="303" t="s">
        <v>640</v>
      </c>
      <c r="G501" s="172">
        <v>16982.0</v>
      </c>
      <c r="H501" s="172">
        <v>44602.0</v>
      </c>
      <c r="I501" s="155" t="s">
        <v>96</v>
      </c>
      <c r="J501" s="155" t="s">
        <v>87</v>
      </c>
      <c r="K501" s="155" t="s">
        <v>88</v>
      </c>
      <c r="L501" s="155" t="s">
        <v>89</v>
      </c>
      <c r="M501" s="155"/>
      <c r="N501" s="155" t="s">
        <v>90</v>
      </c>
      <c r="O501" s="155"/>
    </row>
    <row r="502">
      <c r="A502" s="155" t="s">
        <v>9258</v>
      </c>
      <c r="B502" s="304">
        <v>367.0</v>
      </c>
      <c r="C502" s="287">
        <v>363.0</v>
      </c>
      <c r="D502" s="155">
        <v>11090.0</v>
      </c>
      <c r="E502" s="171">
        <v>0.6041666666666666</v>
      </c>
      <c r="F502" s="303" t="s">
        <v>645</v>
      </c>
      <c r="G502" s="172">
        <v>29523.0</v>
      </c>
      <c r="H502" s="172">
        <v>44602.0</v>
      </c>
      <c r="I502" s="155" t="s">
        <v>86</v>
      </c>
      <c r="J502" s="155" t="s">
        <v>92</v>
      </c>
      <c r="K502" s="155" t="s">
        <v>93</v>
      </c>
      <c r="L502" s="155" t="s">
        <v>147</v>
      </c>
      <c r="M502" s="155"/>
      <c r="N502" s="155" t="s">
        <v>90</v>
      </c>
      <c r="O502" s="155"/>
    </row>
    <row r="503">
      <c r="A503" s="155" t="s">
        <v>9259</v>
      </c>
      <c r="B503" s="304">
        <v>373.0</v>
      </c>
      <c r="C503" s="287">
        <v>364.0</v>
      </c>
      <c r="D503" s="155">
        <v>14691.0</v>
      </c>
      <c r="E503" s="171">
        <v>0.6354166666666666</v>
      </c>
      <c r="F503" s="303" t="s">
        <v>655</v>
      </c>
      <c r="G503" s="172">
        <v>18045.0</v>
      </c>
      <c r="H503" s="172">
        <v>44602.0</v>
      </c>
      <c r="I503" s="155" t="s">
        <v>122</v>
      </c>
      <c r="J503" s="155" t="s">
        <v>87</v>
      </c>
      <c r="K503" s="155" t="s">
        <v>88</v>
      </c>
      <c r="L503" s="155" t="s">
        <v>89</v>
      </c>
      <c r="M503" s="155"/>
      <c r="N503" s="155" t="s">
        <v>90</v>
      </c>
      <c r="O503" s="155"/>
    </row>
    <row r="504">
      <c r="A504" s="155" t="s">
        <v>9260</v>
      </c>
      <c r="B504" s="304">
        <v>372.0</v>
      </c>
      <c r="C504" s="287">
        <v>365.0</v>
      </c>
      <c r="D504" s="155">
        <v>17522.0</v>
      </c>
      <c r="E504" s="171">
        <v>0.625</v>
      </c>
      <c r="F504" s="303" t="s">
        <v>651</v>
      </c>
      <c r="G504" s="172">
        <v>18023.0</v>
      </c>
      <c r="H504" s="172">
        <v>44602.0</v>
      </c>
      <c r="I504" s="155" t="s">
        <v>100</v>
      </c>
      <c r="J504" s="155" t="s">
        <v>92</v>
      </c>
      <c r="K504" s="155" t="s">
        <v>93</v>
      </c>
      <c r="L504" s="155" t="s">
        <v>131</v>
      </c>
      <c r="M504" s="155"/>
      <c r="N504" s="155" t="s">
        <v>103</v>
      </c>
      <c r="O504" s="155" t="s">
        <v>8748</v>
      </c>
    </row>
    <row r="505">
      <c r="A505" s="155" t="s">
        <v>9261</v>
      </c>
      <c r="B505" s="304">
        <v>370.0</v>
      </c>
      <c r="C505" s="287">
        <v>366.0</v>
      </c>
      <c r="D505" s="155">
        <v>16811.0</v>
      </c>
      <c r="E505" s="171">
        <v>0.625</v>
      </c>
      <c r="F505" s="303" t="s">
        <v>652</v>
      </c>
      <c r="G505" s="172">
        <v>22145.0</v>
      </c>
      <c r="H505" s="172">
        <v>44602.0</v>
      </c>
      <c r="I505" s="155" t="s">
        <v>86</v>
      </c>
      <c r="J505" s="155" t="s">
        <v>92</v>
      </c>
      <c r="K505" s="155" t="s">
        <v>101</v>
      </c>
      <c r="L505" s="155" t="s">
        <v>98</v>
      </c>
      <c r="M505" s="155"/>
      <c r="N505" s="155" t="s">
        <v>90</v>
      </c>
      <c r="O505" s="155"/>
    </row>
    <row r="506">
      <c r="A506" s="155" t="s">
        <v>9262</v>
      </c>
      <c r="B506" s="304">
        <v>369.0</v>
      </c>
      <c r="C506" s="287">
        <v>367.0</v>
      </c>
      <c r="D506" s="155">
        <v>15692.0</v>
      </c>
      <c r="E506" s="171">
        <v>0.6145833333333334</v>
      </c>
      <c r="F506" s="303" t="s">
        <v>650</v>
      </c>
      <c r="G506" s="172">
        <v>19760.0</v>
      </c>
      <c r="H506" s="172">
        <v>44602.0</v>
      </c>
      <c r="I506" s="155" t="s">
        <v>100</v>
      </c>
      <c r="J506" s="155" t="s">
        <v>92</v>
      </c>
      <c r="K506" s="155" t="s">
        <v>101</v>
      </c>
      <c r="L506" s="155" t="s">
        <v>102</v>
      </c>
      <c r="M506" s="155"/>
      <c r="N506" s="155" t="s">
        <v>103</v>
      </c>
      <c r="O506" s="155" t="s">
        <v>8748</v>
      </c>
    </row>
    <row r="507">
      <c r="A507" s="155" t="s">
        <v>9263</v>
      </c>
      <c r="B507" s="304">
        <v>371.0</v>
      </c>
      <c r="C507" s="287">
        <v>368.0</v>
      </c>
      <c r="D507" s="155">
        <v>13050.0</v>
      </c>
      <c r="E507" s="171">
        <v>0.625</v>
      </c>
      <c r="F507" s="303" t="s">
        <v>654</v>
      </c>
      <c r="G507" s="172">
        <v>23718.0</v>
      </c>
      <c r="H507" s="172">
        <v>44602.0</v>
      </c>
      <c r="I507" s="155" t="s">
        <v>112</v>
      </c>
      <c r="J507" s="155" t="s">
        <v>92</v>
      </c>
      <c r="K507" s="155" t="s">
        <v>93</v>
      </c>
      <c r="L507" s="155" t="s">
        <v>102</v>
      </c>
      <c r="M507" s="155"/>
      <c r="N507" s="155" t="s">
        <v>103</v>
      </c>
      <c r="O507" s="155" t="s">
        <v>8748</v>
      </c>
    </row>
    <row r="508">
      <c r="A508" s="155" t="s">
        <v>9264</v>
      </c>
      <c r="B508" s="304">
        <v>366.0</v>
      </c>
      <c r="C508" s="287">
        <v>369.0</v>
      </c>
      <c r="D508" s="155">
        <v>11881.0</v>
      </c>
      <c r="E508" s="171">
        <v>0.6041666666666666</v>
      </c>
      <c r="F508" s="303" t="s">
        <v>647</v>
      </c>
      <c r="G508" s="172">
        <v>14449.0</v>
      </c>
      <c r="H508" s="172">
        <v>44602.0</v>
      </c>
      <c r="I508" s="155" t="s">
        <v>122</v>
      </c>
      <c r="J508" s="155" t="s">
        <v>87</v>
      </c>
      <c r="K508" s="155" t="s">
        <v>97</v>
      </c>
      <c r="L508" s="155" t="s">
        <v>89</v>
      </c>
      <c r="M508" s="155"/>
      <c r="N508" s="155" t="s">
        <v>90</v>
      </c>
      <c r="O508" s="155"/>
    </row>
    <row r="509">
      <c r="A509" s="155" t="s">
        <v>9265</v>
      </c>
      <c r="B509" s="304">
        <v>374.0</v>
      </c>
      <c r="C509" s="287">
        <v>370.0</v>
      </c>
      <c r="D509" s="155">
        <v>16456.0</v>
      </c>
      <c r="E509" s="171">
        <v>0.6458333333333334</v>
      </c>
      <c r="F509" s="303" t="s">
        <v>658</v>
      </c>
      <c r="G509" s="172">
        <v>33340.0</v>
      </c>
      <c r="H509" s="172">
        <v>44602.0</v>
      </c>
      <c r="I509" s="155" t="s">
        <v>86</v>
      </c>
      <c r="J509" s="155" t="s">
        <v>92</v>
      </c>
      <c r="K509" s="155" t="s">
        <v>101</v>
      </c>
      <c r="L509" s="155" t="s">
        <v>154</v>
      </c>
      <c r="M509" s="155"/>
      <c r="N509" s="155" t="s">
        <v>90</v>
      </c>
      <c r="O509" s="155"/>
    </row>
    <row r="510">
      <c r="A510" s="155" t="s">
        <v>9266</v>
      </c>
      <c r="B510" s="304">
        <v>368.0</v>
      </c>
      <c r="C510" s="287">
        <v>371.0</v>
      </c>
      <c r="D510" s="155">
        <v>14918.0</v>
      </c>
      <c r="E510" s="171">
        <v>0.6041666666666666</v>
      </c>
      <c r="F510" s="303" t="s">
        <v>649</v>
      </c>
      <c r="G510" s="172">
        <v>29730.0</v>
      </c>
      <c r="H510" s="172">
        <v>44602.0</v>
      </c>
      <c r="I510" s="155" t="s">
        <v>100</v>
      </c>
      <c r="J510" s="155" t="s">
        <v>92</v>
      </c>
      <c r="K510" s="155" t="s">
        <v>101</v>
      </c>
      <c r="L510" s="155" t="s">
        <v>106</v>
      </c>
      <c r="M510" s="155"/>
      <c r="N510" s="155" t="s">
        <v>103</v>
      </c>
      <c r="O510" s="155" t="s">
        <v>8748</v>
      </c>
    </row>
    <row r="511">
      <c r="A511" s="155" t="s">
        <v>9267</v>
      </c>
      <c r="B511" s="304">
        <v>380.0</v>
      </c>
      <c r="C511" s="287">
        <v>372.0</v>
      </c>
      <c r="D511" s="155">
        <v>10277.0</v>
      </c>
      <c r="E511" s="171">
        <v>0.3541666666666667</v>
      </c>
      <c r="F511" s="155" t="s">
        <v>664</v>
      </c>
      <c r="G511" s="172">
        <v>19210.0</v>
      </c>
      <c r="H511" s="172">
        <v>44603.0</v>
      </c>
      <c r="I511" s="155" t="s">
        <v>86</v>
      </c>
      <c r="J511" s="155" t="s">
        <v>87</v>
      </c>
      <c r="K511" s="155" t="s">
        <v>88</v>
      </c>
      <c r="L511" s="155" t="s">
        <v>89</v>
      </c>
      <c r="M511" s="155"/>
      <c r="N511" s="155" t="s">
        <v>90</v>
      </c>
      <c r="O511" s="155"/>
    </row>
    <row r="512">
      <c r="A512" s="155" t="s">
        <v>9268</v>
      </c>
      <c r="B512" s="304">
        <v>381.0</v>
      </c>
      <c r="C512" s="287">
        <v>373.0</v>
      </c>
      <c r="D512" s="155">
        <v>17832.0</v>
      </c>
      <c r="E512" s="171">
        <v>0.3541666666666667</v>
      </c>
      <c r="F512" s="303" t="s">
        <v>665</v>
      </c>
      <c r="G512" s="172">
        <v>16496.0</v>
      </c>
      <c r="H512" s="172">
        <v>44603.0</v>
      </c>
      <c r="I512" s="155" t="s">
        <v>112</v>
      </c>
      <c r="J512" s="155" t="s">
        <v>87</v>
      </c>
      <c r="K512" s="155" t="s">
        <v>88</v>
      </c>
      <c r="L512" s="155" t="s">
        <v>102</v>
      </c>
      <c r="M512" s="155"/>
      <c r="N512" s="155" t="s">
        <v>103</v>
      </c>
      <c r="O512" s="155" t="s">
        <v>8748</v>
      </c>
    </row>
    <row r="513">
      <c r="A513" s="155" t="s">
        <v>9269</v>
      </c>
      <c r="B513" s="304">
        <v>377.0</v>
      </c>
      <c r="C513" s="287">
        <v>374.0</v>
      </c>
      <c r="D513" s="155">
        <v>10702.0</v>
      </c>
      <c r="E513" s="171">
        <v>0.3333333333333333</v>
      </c>
      <c r="F513" s="303" t="s">
        <v>660</v>
      </c>
      <c r="G513" s="172">
        <v>18579.0</v>
      </c>
      <c r="H513" s="172">
        <v>44603.0</v>
      </c>
      <c r="I513" s="155" t="s">
        <v>122</v>
      </c>
      <c r="J513" s="155" t="s">
        <v>92</v>
      </c>
      <c r="K513" s="155" t="s">
        <v>101</v>
      </c>
      <c r="L513" s="155" t="s">
        <v>147</v>
      </c>
      <c r="M513" s="155"/>
      <c r="N513" s="155" t="s">
        <v>90</v>
      </c>
      <c r="O513" s="155"/>
    </row>
    <row r="514">
      <c r="A514" s="155" t="s">
        <v>9270</v>
      </c>
      <c r="B514" s="304">
        <v>382.0</v>
      </c>
      <c r="C514" s="287">
        <v>375.0</v>
      </c>
      <c r="D514" s="155">
        <v>15683.0</v>
      </c>
      <c r="E514" s="171">
        <v>0.3541666666666667</v>
      </c>
      <c r="F514" s="303" t="s">
        <v>666</v>
      </c>
      <c r="G514" s="172">
        <v>25687.0</v>
      </c>
      <c r="H514" s="172">
        <v>44603.0</v>
      </c>
      <c r="I514" s="155" t="s">
        <v>122</v>
      </c>
      <c r="J514" s="155" t="s">
        <v>92</v>
      </c>
      <c r="K514" s="155" t="s">
        <v>101</v>
      </c>
      <c r="L514" s="155" t="s">
        <v>182</v>
      </c>
      <c r="M514" s="155"/>
      <c r="N514" s="155" t="s">
        <v>90</v>
      </c>
      <c r="O514" s="155"/>
    </row>
    <row r="515">
      <c r="A515" s="155" t="s">
        <v>9271</v>
      </c>
      <c r="B515" s="304">
        <v>384.0</v>
      </c>
      <c r="C515" s="287">
        <v>376.0</v>
      </c>
      <c r="D515" s="155">
        <v>17071.0</v>
      </c>
      <c r="E515" s="171">
        <v>0.375</v>
      </c>
      <c r="F515" s="303" t="s">
        <v>668</v>
      </c>
      <c r="G515" s="172">
        <v>20042.0</v>
      </c>
      <c r="H515" s="172">
        <v>44603.0</v>
      </c>
      <c r="I515" s="155" t="s">
        <v>122</v>
      </c>
      <c r="J515" s="155" t="s">
        <v>87</v>
      </c>
      <c r="K515" s="155" t="s">
        <v>97</v>
      </c>
      <c r="L515" s="155" t="s">
        <v>147</v>
      </c>
      <c r="M515" s="155"/>
      <c r="N515" s="155" t="s">
        <v>90</v>
      </c>
      <c r="O515" s="155"/>
    </row>
    <row r="516">
      <c r="A516" s="155" t="s">
        <v>9272</v>
      </c>
      <c r="B516" s="304">
        <v>387.0</v>
      </c>
      <c r="C516" s="287">
        <v>377.0</v>
      </c>
      <c r="D516" s="155">
        <v>16106.0</v>
      </c>
      <c r="E516" s="171">
        <v>0.3854166666666667</v>
      </c>
      <c r="F516" s="303" t="s">
        <v>671</v>
      </c>
      <c r="G516" s="172">
        <v>23484.0</v>
      </c>
      <c r="H516" s="172">
        <v>44603.0</v>
      </c>
      <c r="I516" s="155" t="s">
        <v>122</v>
      </c>
      <c r="J516" s="155" t="s">
        <v>87</v>
      </c>
      <c r="K516" s="155" t="s">
        <v>88</v>
      </c>
      <c r="L516" s="155" t="s">
        <v>89</v>
      </c>
      <c r="M516" s="155"/>
      <c r="N516" s="155" t="s">
        <v>90</v>
      </c>
      <c r="O516" s="155"/>
    </row>
    <row r="517">
      <c r="A517" s="155" t="s">
        <v>9273</v>
      </c>
      <c r="B517" s="304">
        <v>376.0</v>
      </c>
      <c r="C517" s="287">
        <v>378.0</v>
      </c>
      <c r="D517" s="155">
        <v>11245.0</v>
      </c>
      <c r="E517" s="171">
        <v>0.3333333333333333</v>
      </c>
      <c r="F517" s="303" t="s">
        <v>661</v>
      </c>
      <c r="G517" s="172">
        <v>23641.0</v>
      </c>
      <c r="H517" s="172">
        <v>44603.0</v>
      </c>
      <c r="I517" s="155" t="s">
        <v>86</v>
      </c>
      <c r="J517" s="155" t="s">
        <v>92</v>
      </c>
      <c r="K517" s="155" t="s">
        <v>101</v>
      </c>
      <c r="L517" s="155" t="s">
        <v>242</v>
      </c>
      <c r="M517" s="155"/>
      <c r="N517" s="155" t="s">
        <v>90</v>
      </c>
      <c r="O517" s="155"/>
    </row>
    <row r="518">
      <c r="A518" s="155" t="s">
        <v>9274</v>
      </c>
      <c r="B518" s="304">
        <v>385.0</v>
      </c>
      <c r="C518" s="287">
        <v>379.0</v>
      </c>
      <c r="D518" s="155">
        <v>9227.0</v>
      </c>
      <c r="E518" s="171">
        <v>0.375</v>
      </c>
      <c r="F518" s="303" t="s">
        <v>669</v>
      </c>
      <c r="G518" s="172">
        <v>21258.0</v>
      </c>
      <c r="H518" s="172">
        <v>44603.0</v>
      </c>
      <c r="I518" s="155" t="s">
        <v>100</v>
      </c>
      <c r="J518" s="155" t="s">
        <v>87</v>
      </c>
      <c r="K518" s="155" t="s">
        <v>88</v>
      </c>
      <c r="L518" s="155" t="s">
        <v>119</v>
      </c>
      <c r="M518" s="155"/>
      <c r="N518" s="155" t="s">
        <v>103</v>
      </c>
      <c r="O518" s="155" t="s">
        <v>8748</v>
      </c>
    </row>
    <row r="519">
      <c r="A519" s="155" t="s">
        <v>9275</v>
      </c>
      <c r="B519" s="304">
        <v>388.0</v>
      </c>
      <c r="C519" s="287">
        <v>380.0</v>
      </c>
      <c r="D519" s="155">
        <v>16170.0</v>
      </c>
      <c r="E519" s="171">
        <v>0.3958333333333333</v>
      </c>
      <c r="F519" s="303" t="s">
        <v>672</v>
      </c>
      <c r="G519" s="172">
        <v>14821.0</v>
      </c>
      <c r="H519" s="172">
        <v>44603.0</v>
      </c>
      <c r="I519" s="155" t="s">
        <v>100</v>
      </c>
      <c r="J519" s="155" t="s">
        <v>87</v>
      </c>
      <c r="K519" s="155" t="s">
        <v>88</v>
      </c>
      <c r="L519" s="155" t="s">
        <v>113</v>
      </c>
      <c r="M519" s="155"/>
      <c r="N519" s="155" t="s">
        <v>103</v>
      </c>
      <c r="O519" s="155" t="s">
        <v>8748</v>
      </c>
    </row>
    <row r="520">
      <c r="A520" s="155" t="s">
        <v>9276</v>
      </c>
      <c r="B520" s="304">
        <v>378.0</v>
      </c>
      <c r="C520" s="287">
        <v>381.0</v>
      </c>
      <c r="D520" s="155">
        <v>13784.0</v>
      </c>
      <c r="E520" s="171">
        <v>0.3333333333333333</v>
      </c>
      <c r="F520" s="303" t="s">
        <v>662</v>
      </c>
      <c r="G520" s="172">
        <v>21088.0</v>
      </c>
      <c r="H520" s="172">
        <v>44603.0</v>
      </c>
      <c r="I520" s="155" t="s">
        <v>112</v>
      </c>
      <c r="J520" s="155" t="s">
        <v>92</v>
      </c>
      <c r="K520" s="155" t="s">
        <v>93</v>
      </c>
      <c r="L520" s="155" t="s">
        <v>106</v>
      </c>
      <c r="M520" s="155"/>
      <c r="N520" s="155" t="s">
        <v>103</v>
      </c>
      <c r="O520" s="155" t="s">
        <v>8748</v>
      </c>
    </row>
    <row r="521">
      <c r="A521" s="155" t="s">
        <v>9277</v>
      </c>
      <c r="B521" s="304">
        <v>393.0</v>
      </c>
      <c r="C521" s="287">
        <v>382.0</v>
      </c>
      <c r="D521" s="155">
        <v>12397.0</v>
      </c>
      <c r="E521" s="171">
        <v>0.4166666666666667</v>
      </c>
      <c r="F521" s="303" t="s">
        <v>677</v>
      </c>
      <c r="G521" s="172">
        <v>24151.0</v>
      </c>
      <c r="H521" s="172">
        <v>44603.0</v>
      </c>
      <c r="I521" s="155" t="s">
        <v>122</v>
      </c>
      <c r="J521" s="155" t="s">
        <v>87</v>
      </c>
      <c r="K521" s="155" t="s">
        <v>97</v>
      </c>
      <c r="L521" s="155" t="s">
        <v>174</v>
      </c>
      <c r="M521" s="155"/>
      <c r="N521" s="155" t="s">
        <v>90</v>
      </c>
      <c r="O521" s="155"/>
    </row>
    <row r="522">
      <c r="A522" s="155" t="s">
        <v>9278</v>
      </c>
      <c r="B522" s="304">
        <v>379.0</v>
      </c>
      <c r="C522" s="287">
        <v>383.0</v>
      </c>
      <c r="D522" s="155">
        <v>16928.0</v>
      </c>
      <c r="E522" s="171">
        <v>0.34375</v>
      </c>
      <c r="F522" s="303" t="s">
        <v>663</v>
      </c>
      <c r="G522" s="172">
        <v>20393.0</v>
      </c>
      <c r="H522" s="172">
        <v>44603.0</v>
      </c>
      <c r="I522" s="155" t="s">
        <v>122</v>
      </c>
      <c r="J522" s="155" t="s">
        <v>92</v>
      </c>
      <c r="K522" s="155" t="s">
        <v>93</v>
      </c>
      <c r="L522" s="155" t="s">
        <v>147</v>
      </c>
      <c r="M522" s="155"/>
      <c r="N522" s="155" t="s">
        <v>90</v>
      </c>
      <c r="O522" s="155"/>
    </row>
    <row r="523">
      <c r="A523" s="155" t="s">
        <v>9279</v>
      </c>
      <c r="B523" s="304">
        <v>383.0</v>
      </c>
      <c r="C523" s="287">
        <v>384.0</v>
      </c>
      <c r="D523" s="155">
        <v>12724.0</v>
      </c>
      <c r="E523" s="171">
        <v>0.3541666666666667</v>
      </c>
      <c r="F523" s="303" t="s">
        <v>667</v>
      </c>
      <c r="G523" s="172">
        <v>25314.0</v>
      </c>
      <c r="H523" s="172">
        <v>44603.0</v>
      </c>
      <c r="I523" s="155" t="s">
        <v>122</v>
      </c>
      <c r="J523" s="155" t="s">
        <v>92</v>
      </c>
      <c r="K523" s="155" t="s">
        <v>93</v>
      </c>
      <c r="L523" s="155" t="s">
        <v>262</v>
      </c>
      <c r="M523" s="155"/>
      <c r="N523" s="155" t="s">
        <v>90</v>
      </c>
      <c r="O523" s="155"/>
    </row>
    <row r="524">
      <c r="A524" s="155" t="s">
        <v>9280</v>
      </c>
      <c r="B524" s="304">
        <v>386.0</v>
      </c>
      <c r="C524" s="287">
        <v>385.0</v>
      </c>
      <c r="D524" s="155">
        <v>11532.0</v>
      </c>
      <c r="E524" s="171">
        <v>0.375</v>
      </c>
      <c r="F524" s="303" t="s">
        <v>670</v>
      </c>
      <c r="G524" s="172">
        <v>20475.0</v>
      </c>
      <c r="H524" s="172">
        <v>44603.0</v>
      </c>
      <c r="I524" s="155" t="s">
        <v>100</v>
      </c>
      <c r="J524" s="155" t="s">
        <v>92</v>
      </c>
      <c r="K524" s="155" t="s">
        <v>93</v>
      </c>
      <c r="L524" s="155" t="s">
        <v>131</v>
      </c>
      <c r="M524" s="155"/>
      <c r="N524" s="155" t="s">
        <v>103</v>
      </c>
      <c r="O524" s="155" t="s">
        <v>8748</v>
      </c>
    </row>
    <row r="525">
      <c r="A525" s="155" t="s">
        <v>9281</v>
      </c>
      <c r="B525" s="304">
        <v>390.0</v>
      </c>
      <c r="C525" s="287">
        <v>386.0</v>
      </c>
      <c r="D525" s="155">
        <v>16297.0</v>
      </c>
      <c r="E525" s="171">
        <v>0.3958333333333333</v>
      </c>
      <c r="F525" s="303" t="s">
        <v>673</v>
      </c>
      <c r="G525" s="172">
        <v>15281.0</v>
      </c>
      <c r="H525" s="172">
        <v>44603.0</v>
      </c>
      <c r="I525" s="155" t="s">
        <v>100</v>
      </c>
      <c r="J525" s="155" t="s">
        <v>92</v>
      </c>
      <c r="K525" s="155" t="s">
        <v>93</v>
      </c>
      <c r="L525" s="155" t="s">
        <v>549</v>
      </c>
      <c r="M525" s="155"/>
      <c r="N525" s="155" t="s">
        <v>103</v>
      </c>
      <c r="O525" s="155" t="s">
        <v>8748</v>
      </c>
    </row>
    <row r="526">
      <c r="A526" s="155" t="s">
        <v>9282</v>
      </c>
      <c r="B526" s="304">
        <v>396.0</v>
      </c>
      <c r="C526" s="287">
        <v>387.0</v>
      </c>
      <c r="D526" s="155">
        <v>15798.0</v>
      </c>
      <c r="E526" s="171">
        <v>0.4270833333333333</v>
      </c>
      <c r="F526" s="303" t="s">
        <v>679</v>
      </c>
      <c r="G526" s="172">
        <v>26903.0</v>
      </c>
      <c r="H526" s="172">
        <v>44603.0</v>
      </c>
      <c r="I526" s="155" t="s">
        <v>86</v>
      </c>
      <c r="J526" s="155" t="s">
        <v>92</v>
      </c>
      <c r="K526" s="155" t="s">
        <v>101</v>
      </c>
      <c r="L526" s="155" t="s">
        <v>147</v>
      </c>
      <c r="M526" s="155"/>
      <c r="N526" s="155" t="s">
        <v>90</v>
      </c>
      <c r="O526" s="155"/>
    </row>
    <row r="527">
      <c r="A527" s="155" t="s">
        <v>9283</v>
      </c>
      <c r="B527" s="304">
        <v>395.0</v>
      </c>
      <c r="C527" s="287">
        <v>388.0</v>
      </c>
      <c r="D527" s="155">
        <v>14198.0</v>
      </c>
      <c r="E527" s="171">
        <v>0.4270833333333333</v>
      </c>
      <c r="F527" s="303" t="s">
        <v>680</v>
      </c>
      <c r="G527" s="172">
        <v>25589.0</v>
      </c>
      <c r="H527" s="172">
        <v>44603.0</v>
      </c>
      <c r="I527" s="155" t="s">
        <v>86</v>
      </c>
      <c r="J527" s="155" t="s">
        <v>87</v>
      </c>
      <c r="K527" s="155" t="s">
        <v>97</v>
      </c>
      <c r="L527" s="155" t="s">
        <v>147</v>
      </c>
      <c r="M527" s="155"/>
      <c r="N527" s="155" t="s">
        <v>90</v>
      </c>
      <c r="O527" s="155"/>
    </row>
    <row r="528">
      <c r="A528" s="155" t="s">
        <v>9284</v>
      </c>
      <c r="B528" s="304">
        <v>397.0</v>
      </c>
      <c r="C528" s="287">
        <v>389.0</v>
      </c>
      <c r="D528" s="155">
        <v>17478.0</v>
      </c>
      <c r="E528" s="171">
        <v>0.4270833333333333</v>
      </c>
      <c r="F528" s="303" t="s">
        <v>681</v>
      </c>
      <c r="G528" s="172">
        <v>17962.0</v>
      </c>
      <c r="H528" s="172">
        <v>44603.0</v>
      </c>
      <c r="I528" s="155" t="s">
        <v>112</v>
      </c>
      <c r="J528" s="155" t="s">
        <v>92</v>
      </c>
      <c r="K528" s="155" t="s">
        <v>93</v>
      </c>
      <c r="L528" s="155" t="s">
        <v>102</v>
      </c>
      <c r="M528" s="155"/>
      <c r="N528" s="155" t="s">
        <v>103</v>
      </c>
      <c r="O528" s="155" t="s">
        <v>8748</v>
      </c>
    </row>
    <row r="529">
      <c r="A529" s="155" t="s">
        <v>9285</v>
      </c>
      <c r="B529" s="304">
        <v>389.0</v>
      </c>
      <c r="C529" s="287">
        <v>390.0</v>
      </c>
      <c r="D529" s="155">
        <v>10003.0</v>
      </c>
      <c r="E529" s="171">
        <v>0.3958333333333333</v>
      </c>
      <c r="F529" s="303" t="s">
        <v>674</v>
      </c>
      <c r="G529" s="172">
        <v>17511.0</v>
      </c>
      <c r="H529" s="172">
        <v>44603.0</v>
      </c>
      <c r="I529" s="155" t="s">
        <v>100</v>
      </c>
      <c r="J529" s="155" t="s">
        <v>87</v>
      </c>
      <c r="K529" s="155" t="s">
        <v>88</v>
      </c>
      <c r="L529" s="155" t="s">
        <v>102</v>
      </c>
      <c r="M529" s="155"/>
      <c r="N529" s="155" t="s">
        <v>103</v>
      </c>
      <c r="O529" s="155" t="s">
        <v>8748</v>
      </c>
    </row>
    <row r="530">
      <c r="A530" s="155" t="s">
        <v>9286</v>
      </c>
      <c r="B530" s="304">
        <v>394.0</v>
      </c>
      <c r="C530" s="287">
        <v>391.0</v>
      </c>
      <c r="D530" s="155">
        <v>15597.0</v>
      </c>
      <c r="E530" s="171">
        <v>0.4166666666666667</v>
      </c>
      <c r="F530" s="303" t="s">
        <v>678</v>
      </c>
      <c r="G530" s="172">
        <v>16309.0</v>
      </c>
      <c r="H530" s="172">
        <v>44603.0</v>
      </c>
      <c r="I530" s="155" t="s">
        <v>100</v>
      </c>
      <c r="J530" s="155" t="s">
        <v>87</v>
      </c>
      <c r="K530" s="155" t="s">
        <v>88</v>
      </c>
      <c r="L530" s="155" t="s">
        <v>131</v>
      </c>
      <c r="M530" s="155"/>
      <c r="N530" s="155" t="s">
        <v>103</v>
      </c>
      <c r="O530" s="155" t="s">
        <v>8748</v>
      </c>
    </row>
    <row r="531">
      <c r="A531" s="155" t="s">
        <v>9287</v>
      </c>
      <c r="B531" s="304">
        <v>401.0</v>
      </c>
      <c r="C531" s="287">
        <v>392.0</v>
      </c>
      <c r="D531" s="155">
        <v>15838.0</v>
      </c>
      <c r="E531" s="171">
        <v>0.4583333333333333</v>
      </c>
      <c r="F531" s="303" t="s">
        <v>684</v>
      </c>
      <c r="G531" s="172">
        <v>21409.0</v>
      </c>
      <c r="H531" s="172">
        <v>44603.0</v>
      </c>
      <c r="I531" s="155" t="s">
        <v>112</v>
      </c>
      <c r="J531" s="155" t="s">
        <v>92</v>
      </c>
      <c r="K531" s="155" t="s">
        <v>101</v>
      </c>
      <c r="L531" s="155" t="s">
        <v>113</v>
      </c>
      <c r="M531" s="155"/>
      <c r="N531" s="155" t="s">
        <v>103</v>
      </c>
      <c r="O531" s="155" t="s">
        <v>8748</v>
      </c>
    </row>
    <row r="532">
      <c r="A532" s="155" t="s">
        <v>9288</v>
      </c>
      <c r="B532" s="304">
        <v>391.0</v>
      </c>
      <c r="C532" s="287">
        <v>393.0</v>
      </c>
      <c r="D532" s="155">
        <v>14332.0</v>
      </c>
      <c r="E532" s="171">
        <v>0.40625</v>
      </c>
      <c r="F532" s="303" t="s">
        <v>676</v>
      </c>
      <c r="G532" s="172">
        <v>23076.0</v>
      </c>
      <c r="H532" s="172">
        <v>44603.0</v>
      </c>
      <c r="I532" s="155" t="s">
        <v>86</v>
      </c>
      <c r="J532" s="155" t="s">
        <v>92</v>
      </c>
      <c r="K532" s="155" t="s">
        <v>93</v>
      </c>
      <c r="L532" s="155" t="s">
        <v>98</v>
      </c>
      <c r="M532" s="155"/>
      <c r="N532" s="155" t="s">
        <v>90</v>
      </c>
      <c r="O532" s="155"/>
    </row>
    <row r="533">
      <c r="A533" s="155" t="s">
        <v>9289</v>
      </c>
      <c r="B533" s="304">
        <v>398.0</v>
      </c>
      <c r="C533" s="287">
        <v>394.0</v>
      </c>
      <c r="D533" s="155">
        <v>12197.0</v>
      </c>
      <c r="E533" s="171">
        <v>0.4375</v>
      </c>
      <c r="F533" s="303" t="s">
        <v>682</v>
      </c>
      <c r="G533" s="172">
        <v>20786.0</v>
      </c>
      <c r="H533" s="172">
        <v>44603.0</v>
      </c>
      <c r="I533" s="155" t="s">
        <v>100</v>
      </c>
      <c r="J533" s="155" t="s">
        <v>87</v>
      </c>
      <c r="K533" s="155" t="s">
        <v>93</v>
      </c>
      <c r="L533" s="155" t="s">
        <v>102</v>
      </c>
      <c r="M533" s="155"/>
      <c r="N533" s="155" t="s">
        <v>103</v>
      </c>
      <c r="O533" s="155" t="s">
        <v>8748</v>
      </c>
    </row>
    <row r="534">
      <c r="A534" s="155" t="s">
        <v>9290</v>
      </c>
      <c r="B534" s="304">
        <v>399.0</v>
      </c>
      <c r="C534" s="287">
        <v>395.0</v>
      </c>
      <c r="D534" s="155">
        <v>14977.0</v>
      </c>
      <c r="E534" s="171">
        <v>0.4479166666666667</v>
      </c>
      <c r="F534" s="303" t="s">
        <v>683</v>
      </c>
      <c r="G534" s="172">
        <v>21888.0</v>
      </c>
      <c r="H534" s="172">
        <v>44603.0</v>
      </c>
      <c r="I534" s="155" t="s">
        <v>86</v>
      </c>
      <c r="J534" s="155" t="s">
        <v>87</v>
      </c>
      <c r="K534" s="155" t="s">
        <v>97</v>
      </c>
      <c r="L534" s="155" t="s">
        <v>147</v>
      </c>
      <c r="M534" s="155"/>
      <c r="N534" s="155" t="s">
        <v>90</v>
      </c>
      <c r="O534" s="155"/>
    </row>
    <row r="535">
      <c r="A535" s="155" t="s">
        <v>9291</v>
      </c>
      <c r="B535" s="304">
        <v>400.0</v>
      </c>
      <c r="C535" s="287">
        <v>396.0</v>
      </c>
      <c r="D535" s="155">
        <v>9463.0</v>
      </c>
      <c r="E535" s="171">
        <v>0.4583333333333333</v>
      </c>
      <c r="F535" s="303" t="s">
        <v>685</v>
      </c>
      <c r="G535" s="172">
        <v>25642.0</v>
      </c>
      <c r="H535" s="172">
        <v>44603.0</v>
      </c>
      <c r="I535" s="155" t="s">
        <v>100</v>
      </c>
      <c r="J535" s="155" t="s">
        <v>87</v>
      </c>
      <c r="K535" s="155" t="s">
        <v>88</v>
      </c>
      <c r="L535" s="155" t="s">
        <v>131</v>
      </c>
      <c r="M535" s="155"/>
      <c r="N535" s="155" t="s">
        <v>103</v>
      </c>
      <c r="O535" s="155" t="s">
        <v>8748</v>
      </c>
    </row>
    <row r="536">
      <c r="A536" s="155" t="s">
        <v>9292</v>
      </c>
      <c r="B536" s="304">
        <v>404.0</v>
      </c>
      <c r="C536" s="287">
        <v>397.0</v>
      </c>
      <c r="D536" s="155">
        <v>16503.0</v>
      </c>
      <c r="E536" s="171">
        <v>0.4791666666666667</v>
      </c>
      <c r="F536" s="303" t="s">
        <v>688</v>
      </c>
      <c r="G536" s="172">
        <v>12325.0</v>
      </c>
      <c r="H536" s="172">
        <v>44603.0</v>
      </c>
      <c r="I536" s="155" t="s">
        <v>86</v>
      </c>
      <c r="J536" s="155" t="s">
        <v>87</v>
      </c>
      <c r="K536" s="155" t="s">
        <v>97</v>
      </c>
      <c r="L536" s="155" t="s">
        <v>405</v>
      </c>
      <c r="M536" s="155"/>
      <c r="N536" s="155" t="s">
        <v>90</v>
      </c>
      <c r="O536" s="155"/>
    </row>
    <row r="537">
      <c r="A537" s="155" t="s">
        <v>9293</v>
      </c>
      <c r="B537" s="304">
        <v>402.0</v>
      </c>
      <c r="C537" s="287">
        <v>398.0</v>
      </c>
      <c r="D537" s="155">
        <v>16184.0</v>
      </c>
      <c r="E537" s="171">
        <v>0.46875</v>
      </c>
      <c r="F537" s="303" t="s">
        <v>686</v>
      </c>
      <c r="G537" s="172">
        <v>17049.0</v>
      </c>
      <c r="H537" s="172">
        <v>44603.0</v>
      </c>
      <c r="I537" s="155" t="s">
        <v>100</v>
      </c>
      <c r="J537" s="155" t="s">
        <v>87</v>
      </c>
      <c r="K537" s="155" t="s">
        <v>88</v>
      </c>
      <c r="L537" s="155" t="s">
        <v>224</v>
      </c>
      <c r="M537" s="155"/>
      <c r="N537" s="155" t="s">
        <v>103</v>
      </c>
      <c r="O537" s="155" t="s">
        <v>8748</v>
      </c>
    </row>
    <row r="538">
      <c r="A538" s="155" t="s">
        <v>9294</v>
      </c>
      <c r="B538" s="304">
        <v>405.0</v>
      </c>
      <c r="C538" s="287">
        <v>399.0</v>
      </c>
      <c r="D538" s="155">
        <v>14887.0</v>
      </c>
      <c r="E538" s="171">
        <v>0.4791666666666667</v>
      </c>
      <c r="F538" s="303" t="s">
        <v>689</v>
      </c>
      <c r="G538" s="172">
        <v>18270.0</v>
      </c>
      <c r="H538" s="172">
        <v>44603.0</v>
      </c>
      <c r="I538" s="155" t="s">
        <v>100</v>
      </c>
      <c r="J538" s="155" t="s">
        <v>87</v>
      </c>
      <c r="K538" s="155" t="s">
        <v>88</v>
      </c>
      <c r="L538" s="155" t="s">
        <v>192</v>
      </c>
      <c r="M538" s="155"/>
      <c r="N538" s="155" t="s">
        <v>103</v>
      </c>
      <c r="O538" s="155" t="s">
        <v>8748</v>
      </c>
    </row>
    <row r="539">
      <c r="A539" s="155" t="s">
        <v>9295</v>
      </c>
      <c r="B539" s="304">
        <v>403.0</v>
      </c>
      <c r="C539" s="287">
        <v>400.0</v>
      </c>
      <c r="D539" s="155">
        <v>11421.0</v>
      </c>
      <c r="E539" s="171">
        <v>0.46875</v>
      </c>
      <c r="F539" s="303" t="s">
        <v>687</v>
      </c>
      <c r="G539" s="172">
        <v>14043.0</v>
      </c>
      <c r="H539" s="172">
        <v>44603.0</v>
      </c>
      <c r="I539" s="155" t="s">
        <v>100</v>
      </c>
      <c r="J539" s="155" t="s">
        <v>92</v>
      </c>
      <c r="K539" s="155" t="s">
        <v>101</v>
      </c>
      <c r="L539" s="155" t="s">
        <v>199</v>
      </c>
      <c r="M539" s="155"/>
      <c r="N539" s="155" t="s">
        <v>103</v>
      </c>
      <c r="O539" s="155" t="s">
        <v>8748</v>
      </c>
    </row>
    <row r="540">
      <c r="A540" s="155" t="s">
        <v>9296</v>
      </c>
      <c r="B540" s="304">
        <v>408.0</v>
      </c>
      <c r="C540" s="287">
        <v>401.0</v>
      </c>
      <c r="D540" s="155">
        <v>15673.0</v>
      </c>
      <c r="E540" s="171">
        <v>0.5520833333333334</v>
      </c>
      <c r="F540" s="303" t="s">
        <v>692</v>
      </c>
      <c r="G540" s="172">
        <v>21105.0</v>
      </c>
      <c r="H540" s="172">
        <v>44603.0</v>
      </c>
      <c r="I540" s="155" t="s">
        <v>100</v>
      </c>
      <c r="J540" s="155" t="s">
        <v>87</v>
      </c>
      <c r="K540" s="155" t="s">
        <v>88</v>
      </c>
      <c r="L540" s="155" t="s">
        <v>192</v>
      </c>
      <c r="M540" s="155"/>
      <c r="N540" s="155" t="s">
        <v>103</v>
      </c>
      <c r="O540" s="155" t="s">
        <v>8748</v>
      </c>
    </row>
    <row r="541">
      <c r="A541" s="155" t="s">
        <v>9297</v>
      </c>
      <c r="B541" s="304">
        <v>406.0</v>
      </c>
      <c r="C541" s="287">
        <v>402.0</v>
      </c>
      <c r="D541" s="155">
        <v>15537.0</v>
      </c>
      <c r="E541" s="171">
        <v>0.5416666666666666</v>
      </c>
      <c r="F541" s="303" t="s">
        <v>690</v>
      </c>
      <c r="G541" s="172">
        <v>21607.0</v>
      </c>
      <c r="H541" s="172">
        <v>44603.0</v>
      </c>
      <c r="I541" s="155" t="s">
        <v>100</v>
      </c>
      <c r="J541" s="155" t="s">
        <v>87</v>
      </c>
      <c r="K541" s="155" t="s">
        <v>88</v>
      </c>
      <c r="L541" s="155" t="s">
        <v>131</v>
      </c>
      <c r="M541" s="155"/>
      <c r="N541" s="155" t="s">
        <v>103</v>
      </c>
      <c r="O541" s="155" t="s">
        <v>8748</v>
      </c>
    </row>
    <row r="542">
      <c r="A542" s="155" t="s">
        <v>9298</v>
      </c>
      <c r="B542" s="304">
        <v>411.0</v>
      </c>
      <c r="C542" s="287">
        <v>403.0</v>
      </c>
      <c r="D542" s="155">
        <v>14070.0</v>
      </c>
      <c r="E542" s="171">
        <v>0.5625</v>
      </c>
      <c r="F542" s="303" t="s">
        <v>693</v>
      </c>
      <c r="G542" s="172">
        <v>26355.0</v>
      </c>
      <c r="H542" s="172">
        <v>44603.0</v>
      </c>
      <c r="I542" s="155" t="s">
        <v>86</v>
      </c>
      <c r="J542" s="155" t="s">
        <v>92</v>
      </c>
      <c r="K542" s="155" t="s">
        <v>93</v>
      </c>
      <c r="L542" s="155" t="s">
        <v>154</v>
      </c>
      <c r="M542" s="155"/>
      <c r="N542" s="155" t="s">
        <v>90</v>
      </c>
      <c r="O542" s="155"/>
    </row>
    <row r="543">
      <c r="A543" s="155" t="s">
        <v>9299</v>
      </c>
      <c r="B543" s="304">
        <v>409.0</v>
      </c>
      <c r="C543" s="287">
        <v>404.0</v>
      </c>
      <c r="D543" s="155">
        <v>15592.0</v>
      </c>
      <c r="E543" s="171">
        <v>0.5625</v>
      </c>
      <c r="F543" s="303" t="s">
        <v>694</v>
      </c>
      <c r="G543" s="172">
        <v>17154.0</v>
      </c>
      <c r="H543" s="172">
        <v>44603.0</v>
      </c>
      <c r="I543" s="155" t="s">
        <v>100</v>
      </c>
      <c r="J543" s="155" t="s">
        <v>87</v>
      </c>
      <c r="K543" s="155" t="s">
        <v>88</v>
      </c>
      <c r="L543" s="155" t="s">
        <v>102</v>
      </c>
      <c r="M543" s="155"/>
      <c r="N543" s="155" t="s">
        <v>103</v>
      </c>
      <c r="O543" s="155" t="s">
        <v>8748</v>
      </c>
    </row>
    <row r="544">
      <c r="A544" s="155" t="s">
        <v>9300</v>
      </c>
      <c r="B544" s="304">
        <v>415.0</v>
      </c>
      <c r="C544" s="287">
        <v>405.0</v>
      </c>
      <c r="D544" s="155">
        <v>16442.0</v>
      </c>
      <c r="E544" s="171">
        <v>0.5833333333333334</v>
      </c>
      <c r="F544" s="303" t="s">
        <v>697</v>
      </c>
      <c r="G544" s="172">
        <v>22978.0</v>
      </c>
      <c r="H544" s="172">
        <v>44603.0</v>
      </c>
      <c r="I544" s="155" t="s">
        <v>122</v>
      </c>
      <c r="J544" s="155" t="s">
        <v>92</v>
      </c>
      <c r="K544" s="155" t="s">
        <v>93</v>
      </c>
      <c r="L544" s="155" t="s">
        <v>137</v>
      </c>
      <c r="M544" s="155"/>
      <c r="N544" s="155" t="s">
        <v>90</v>
      </c>
      <c r="O544" s="155"/>
    </row>
    <row r="545">
      <c r="A545" s="155" t="s">
        <v>9301</v>
      </c>
      <c r="B545" s="304">
        <v>416.0</v>
      </c>
      <c r="C545" s="287">
        <v>406.0</v>
      </c>
      <c r="D545" s="155">
        <v>16443.0</v>
      </c>
      <c r="E545" s="171">
        <v>0.5833333333333334</v>
      </c>
      <c r="F545" s="303" t="s">
        <v>698</v>
      </c>
      <c r="G545" s="172">
        <v>33995.0</v>
      </c>
      <c r="H545" s="172">
        <v>44603.0</v>
      </c>
      <c r="I545" s="155" t="s">
        <v>122</v>
      </c>
      <c r="J545" s="155" t="s">
        <v>92</v>
      </c>
      <c r="K545" s="155" t="s">
        <v>93</v>
      </c>
      <c r="L545" s="155" t="s">
        <v>137</v>
      </c>
      <c r="M545" s="155"/>
      <c r="N545" s="155" t="s">
        <v>90</v>
      </c>
      <c r="O545" s="155"/>
    </row>
    <row r="546">
      <c r="A546" s="155" t="s">
        <v>9302</v>
      </c>
      <c r="B546" s="304">
        <v>413.0</v>
      </c>
      <c r="C546" s="287">
        <v>407.0</v>
      </c>
      <c r="D546" s="155">
        <v>14188.0</v>
      </c>
      <c r="E546" s="171">
        <v>0.5729166666666666</v>
      </c>
      <c r="F546" s="303" t="s">
        <v>696</v>
      </c>
      <c r="G546" s="172">
        <v>23480.0</v>
      </c>
      <c r="H546" s="172">
        <v>44603.0</v>
      </c>
      <c r="I546" s="155" t="s">
        <v>86</v>
      </c>
      <c r="J546" s="155" t="s">
        <v>92</v>
      </c>
      <c r="K546" s="155" t="s">
        <v>101</v>
      </c>
      <c r="L546" s="155" t="s">
        <v>147</v>
      </c>
      <c r="M546" s="155"/>
      <c r="N546" s="155" t="s">
        <v>90</v>
      </c>
      <c r="O546" s="155"/>
    </row>
    <row r="547">
      <c r="A547" s="155" t="s">
        <v>9303</v>
      </c>
      <c r="B547" s="304">
        <v>414.0</v>
      </c>
      <c r="C547" s="287">
        <v>408.0</v>
      </c>
      <c r="D547" s="155">
        <v>13116.0</v>
      </c>
      <c r="E547" s="171">
        <v>0.5833333333333334</v>
      </c>
      <c r="F547" s="303" t="s">
        <v>699</v>
      </c>
      <c r="G547" s="172">
        <v>22927.0</v>
      </c>
      <c r="H547" s="172">
        <v>44603.0</v>
      </c>
      <c r="I547" s="155" t="s">
        <v>112</v>
      </c>
      <c r="J547" s="155" t="s">
        <v>87</v>
      </c>
      <c r="K547" s="155" t="s">
        <v>88</v>
      </c>
      <c r="L547" s="155" t="s">
        <v>102</v>
      </c>
      <c r="M547" s="155"/>
      <c r="N547" s="155" t="s">
        <v>103</v>
      </c>
      <c r="O547" s="155" t="s">
        <v>8748</v>
      </c>
    </row>
    <row r="548">
      <c r="A548" s="155" t="s">
        <v>9304</v>
      </c>
      <c r="B548" s="304">
        <v>407.0</v>
      </c>
      <c r="C548" s="287">
        <v>409.0</v>
      </c>
      <c r="D548" s="155">
        <v>14076.0</v>
      </c>
      <c r="E548" s="171">
        <v>0.5416666666666666</v>
      </c>
      <c r="F548" s="303" t="s">
        <v>691</v>
      </c>
      <c r="G548" s="172">
        <v>29289.0</v>
      </c>
      <c r="H548" s="172">
        <v>44603.0</v>
      </c>
      <c r="I548" s="155" t="s">
        <v>122</v>
      </c>
      <c r="J548" s="155" t="s">
        <v>92</v>
      </c>
      <c r="K548" s="155" t="s">
        <v>93</v>
      </c>
      <c r="L548" s="155" t="s">
        <v>147</v>
      </c>
      <c r="M548" s="155"/>
      <c r="N548" s="155" t="s">
        <v>90</v>
      </c>
      <c r="O548" s="155"/>
    </row>
    <row r="549">
      <c r="A549" s="155" t="s">
        <v>9305</v>
      </c>
      <c r="B549" s="304">
        <v>412.0</v>
      </c>
      <c r="C549" s="287">
        <v>410.0</v>
      </c>
      <c r="D549" s="155">
        <v>16283.0</v>
      </c>
      <c r="E549" s="171">
        <v>0.5729166666666666</v>
      </c>
      <c r="F549" s="303" t="s">
        <v>142</v>
      </c>
      <c r="G549" s="172">
        <v>19566.0</v>
      </c>
      <c r="H549" s="172">
        <v>44603.0</v>
      </c>
      <c r="I549" s="155" t="s">
        <v>86</v>
      </c>
      <c r="J549" s="155" t="s">
        <v>87</v>
      </c>
      <c r="K549" s="155" t="s">
        <v>88</v>
      </c>
      <c r="L549" s="155" t="s">
        <v>89</v>
      </c>
      <c r="M549" s="155"/>
      <c r="N549" s="155" t="s">
        <v>90</v>
      </c>
      <c r="O549" s="155"/>
    </row>
    <row r="550">
      <c r="A550" s="155" t="s">
        <v>9306</v>
      </c>
      <c r="B550" s="304">
        <v>423.0</v>
      </c>
      <c r="C550" s="287">
        <v>411.0</v>
      </c>
      <c r="D550" s="155">
        <v>11447.0</v>
      </c>
      <c r="E550" s="171">
        <v>0.6458333333333334</v>
      </c>
      <c r="F550" s="303" t="s">
        <v>706</v>
      </c>
      <c r="G550" s="172">
        <v>25776.0</v>
      </c>
      <c r="H550" s="172">
        <v>44603.0</v>
      </c>
      <c r="I550" s="155" t="s">
        <v>100</v>
      </c>
      <c r="J550" s="155" t="s">
        <v>87</v>
      </c>
      <c r="K550" s="155" t="s">
        <v>97</v>
      </c>
      <c r="L550" s="155" t="s">
        <v>113</v>
      </c>
      <c r="M550" s="155"/>
      <c r="N550" s="155" t="s">
        <v>90</v>
      </c>
      <c r="O550" s="155"/>
    </row>
    <row r="551">
      <c r="A551" s="155" t="s">
        <v>9307</v>
      </c>
      <c r="B551" s="304">
        <v>417.0</v>
      </c>
      <c r="C551" s="287">
        <v>412.0</v>
      </c>
      <c r="D551" s="155">
        <v>14216.0</v>
      </c>
      <c r="E551" s="171">
        <v>0.6041666666666666</v>
      </c>
      <c r="F551" s="303" t="s">
        <v>700</v>
      </c>
      <c r="G551" s="172">
        <v>22769.0</v>
      </c>
      <c r="H551" s="172">
        <v>44603.0</v>
      </c>
      <c r="I551" s="155" t="s">
        <v>100</v>
      </c>
      <c r="J551" s="155" t="s">
        <v>87</v>
      </c>
      <c r="K551" s="155" t="s">
        <v>88</v>
      </c>
      <c r="L551" s="155" t="s">
        <v>131</v>
      </c>
      <c r="M551" s="155"/>
      <c r="N551" s="155" t="s">
        <v>103</v>
      </c>
      <c r="O551" s="155" t="s">
        <v>8748</v>
      </c>
    </row>
    <row r="552">
      <c r="A552" s="155" t="s">
        <v>9308</v>
      </c>
      <c r="B552" s="304">
        <v>410.0</v>
      </c>
      <c r="C552" s="287">
        <v>413.0</v>
      </c>
      <c r="D552" s="155">
        <v>12309.0</v>
      </c>
      <c r="E552" s="171">
        <v>0.5625</v>
      </c>
      <c r="F552" s="303" t="s">
        <v>695</v>
      </c>
      <c r="G552" s="172">
        <v>16897.0</v>
      </c>
      <c r="H552" s="172">
        <v>44603.0</v>
      </c>
      <c r="I552" s="155" t="s">
        <v>122</v>
      </c>
      <c r="J552" s="155" t="s">
        <v>92</v>
      </c>
      <c r="K552" s="155" t="s">
        <v>101</v>
      </c>
      <c r="L552" s="155" t="s">
        <v>147</v>
      </c>
      <c r="M552" s="155"/>
      <c r="N552" s="155" t="s">
        <v>90</v>
      </c>
      <c r="O552" s="155"/>
    </row>
    <row r="553">
      <c r="A553" s="155" t="s">
        <v>9309</v>
      </c>
      <c r="B553" s="304">
        <v>418.0</v>
      </c>
      <c r="C553" s="287">
        <v>414.0</v>
      </c>
      <c r="D553" s="155">
        <v>9470.0</v>
      </c>
      <c r="E553" s="171">
        <v>0.6041666666666666</v>
      </c>
      <c r="F553" s="303" t="s">
        <v>701</v>
      </c>
      <c r="G553" s="172">
        <v>14237.0</v>
      </c>
      <c r="H553" s="172">
        <v>44603.0</v>
      </c>
      <c r="I553" s="155" t="s">
        <v>100</v>
      </c>
      <c r="J553" s="155" t="s">
        <v>87</v>
      </c>
      <c r="K553" s="155" t="s">
        <v>88</v>
      </c>
      <c r="L553" s="155" t="s">
        <v>102</v>
      </c>
      <c r="M553" s="155"/>
      <c r="N553" s="155" t="s">
        <v>103</v>
      </c>
      <c r="O553" s="155" t="s">
        <v>8748</v>
      </c>
    </row>
    <row r="554">
      <c r="A554" s="155" t="s">
        <v>9310</v>
      </c>
      <c r="B554" s="304">
        <v>419.0</v>
      </c>
      <c r="C554" s="287">
        <v>415.0</v>
      </c>
      <c r="D554" s="155">
        <v>12741.0</v>
      </c>
      <c r="E554" s="171">
        <v>0.625</v>
      </c>
      <c r="F554" s="303" t="s">
        <v>702</v>
      </c>
      <c r="G554" s="172">
        <v>25142.0</v>
      </c>
      <c r="H554" s="172">
        <v>44603.0</v>
      </c>
      <c r="I554" s="155" t="s">
        <v>86</v>
      </c>
      <c r="J554" s="155" t="s">
        <v>87</v>
      </c>
      <c r="K554" s="155" t="s">
        <v>88</v>
      </c>
      <c r="L554" s="155" t="s">
        <v>89</v>
      </c>
      <c r="M554" s="155"/>
      <c r="N554" s="155" t="s">
        <v>90</v>
      </c>
      <c r="O554" s="155"/>
    </row>
    <row r="555">
      <c r="A555" s="155" t="s">
        <v>9311</v>
      </c>
      <c r="B555" s="304">
        <v>420.0</v>
      </c>
      <c r="C555" s="287">
        <v>416.0</v>
      </c>
      <c r="D555" s="155">
        <v>12190.0</v>
      </c>
      <c r="E555" s="171">
        <v>0.625</v>
      </c>
      <c r="F555" s="303" t="s">
        <v>703</v>
      </c>
      <c r="G555" s="172">
        <v>16791.0</v>
      </c>
      <c r="H555" s="172">
        <v>44603.0</v>
      </c>
      <c r="I555" s="155" t="s">
        <v>122</v>
      </c>
      <c r="J555" s="155" t="s">
        <v>87</v>
      </c>
      <c r="K555" s="155" t="s">
        <v>88</v>
      </c>
      <c r="L555" s="155" t="s">
        <v>89</v>
      </c>
      <c r="M555" s="155"/>
      <c r="N555" s="155" t="s">
        <v>90</v>
      </c>
      <c r="O555" s="155"/>
    </row>
    <row r="556">
      <c r="A556" s="155" t="s">
        <v>9312</v>
      </c>
      <c r="B556" s="304">
        <v>422.0</v>
      </c>
      <c r="C556" s="287">
        <v>417.0</v>
      </c>
      <c r="D556" s="155">
        <v>9213.0</v>
      </c>
      <c r="E556" s="171">
        <v>0.6354166666666666</v>
      </c>
      <c r="F556" s="303" t="s">
        <v>705</v>
      </c>
      <c r="G556" s="172">
        <v>21844.0</v>
      </c>
      <c r="H556" s="172">
        <v>44603.0</v>
      </c>
      <c r="I556" s="155" t="s">
        <v>100</v>
      </c>
      <c r="J556" s="155" t="s">
        <v>87</v>
      </c>
      <c r="K556" s="155" t="s">
        <v>97</v>
      </c>
      <c r="L556" s="155" t="s">
        <v>199</v>
      </c>
      <c r="M556" s="155"/>
      <c r="N556" s="155" t="s">
        <v>253</v>
      </c>
      <c r="O556" s="155" t="s">
        <v>8748</v>
      </c>
    </row>
    <row r="557">
      <c r="A557" s="155" t="s">
        <v>9313</v>
      </c>
      <c r="B557" s="304">
        <v>421.0</v>
      </c>
      <c r="C557" s="287">
        <v>418.0</v>
      </c>
      <c r="D557" s="155">
        <v>14156.0</v>
      </c>
      <c r="E557" s="171">
        <v>0.625</v>
      </c>
      <c r="F557" s="303" t="s">
        <v>704</v>
      </c>
      <c r="G557" s="172">
        <v>18022.0</v>
      </c>
      <c r="H557" s="172">
        <v>44603.0</v>
      </c>
      <c r="I557" s="155" t="s">
        <v>100</v>
      </c>
      <c r="J557" s="155" t="s">
        <v>92</v>
      </c>
      <c r="K557" s="155" t="s">
        <v>101</v>
      </c>
      <c r="L557" s="155" t="s">
        <v>199</v>
      </c>
      <c r="M557" s="155"/>
      <c r="N557" s="155" t="s">
        <v>103</v>
      </c>
      <c r="O557" s="155" t="s">
        <v>8748</v>
      </c>
    </row>
    <row r="558">
      <c r="A558" s="155" t="s">
        <v>9314</v>
      </c>
      <c r="B558" s="304">
        <v>426.0</v>
      </c>
      <c r="C558" s="287">
        <v>419.0</v>
      </c>
      <c r="D558" s="155">
        <v>11933.0</v>
      </c>
      <c r="E558" s="171">
        <v>0.6458333333333334</v>
      </c>
      <c r="F558" s="303" t="s">
        <v>707</v>
      </c>
      <c r="G558" s="172">
        <v>26960.0</v>
      </c>
      <c r="H558" s="172">
        <v>44603.0</v>
      </c>
      <c r="I558" s="155" t="s">
        <v>122</v>
      </c>
      <c r="J558" s="155" t="s">
        <v>92</v>
      </c>
      <c r="K558" s="155" t="s">
        <v>101</v>
      </c>
      <c r="L558" s="155" t="s">
        <v>137</v>
      </c>
      <c r="M558" s="155"/>
      <c r="N558" s="155" t="s">
        <v>90</v>
      </c>
      <c r="O558" s="155"/>
    </row>
    <row r="559">
      <c r="A559" s="155" t="s">
        <v>9315</v>
      </c>
      <c r="B559" s="304">
        <v>424.0</v>
      </c>
      <c r="C559" s="287">
        <v>420.0</v>
      </c>
      <c r="D559" s="155">
        <v>9929.0</v>
      </c>
      <c r="E559" s="171">
        <v>0.6458333333333334</v>
      </c>
      <c r="F559" s="303" t="s">
        <v>708</v>
      </c>
      <c r="G559" s="172">
        <v>28475.0</v>
      </c>
      <c r="H559" s="172">
        <v>44603.0</v>
      </c>
      <c r="I559" s="155" t="s">
        <v>100</v>
      </c>
      <c r="J559" s="155" t="s">
        <v>87</v>
      </c>
      <c r="K559" s="155" t="s">
        <v>88</v>
      </c>
      <c r="L559" s="155" t="s">
        <v>385</v>
      </c>
      <c r="M559" s="155"/>
      <c r="N559" s="155" t="s">
        <v>103</v>
      </c>
      <c r="O559" s="155" t="s">
        <v>8748</v>
      </c>
    </row>
    <row r="560">
      <c r="A560" s="155" t="s">
        <v>9316</v>
      </c>
      <c r="B560" s="304">
        <v>427.0</v>
      </c>
      <c r="C560" s="287">
        <v>421.0</v>
      </c>
      <c r="D560" s="155">
        <v>16656.0</v>
      </c>
      <c r="E560" s="171">
        <v>0.6458333333333334</v>
      </c>
      <c r="F560" s="303" t="s">
        <v>709</v>
      </c>
      <c r="G560" s="172">
        <v>19104.0</v>
      </c>
      <c r="H560" s="172">
        <v>44603.0</v>
      </c>
      <c r="I560" s="155" t="s">
        <v>100</v>
      </c>
      <c r="J560" s="155" t="s">
        <v>92</v>
      </c>
      <c r="K560" s="155" t="s">
        <v>93</v>
      </c>
      <c r="L560" s="155" t="s">
        <v>102</v>
      </c>
      <c r="M560" s="155"/>
      <c r="N560" s="155" t="s">
        <v>103</v>
      </c>
      <c r="O560" s="155" t="s">
        <v>8748</v>
      </c>
    </row>
    <row r="561">
      <c r="A561" s="155" t="s">
        <v>9317</v>
      </c>
      <c r="B561" s="304">
        <v>428.0</v>
      </c>
      <c r="C561" s="287">
        <v>422.0</v>
      </c>
      <c r="D561" s="155">
        <v>9531.0</v>
      </c>
      <c r="E561" s="171">
        <v>0.65625</v>
      </c>
      <c r="F561" s="303" t="s">
        <v>711</v>
      </c>
      <c r="G561" s="172">
        <v>17451.0</v>
      </c>
      <c r="H561" s="172">
        <v>44603.0</v>
      </c>
      <c r="I561" s="155" t="s">
        <v>112</v>
      </c>
      <c r="J561" s="155" t="s">
        <v>87</v>
      </c>
      <c r="K561" s="155" t="s">
        <v>97</v>
      </c>
      <c r="L561" s="155" t="s">
        <v>549</v>
      </c>
      <c r="M561" s="303"/>
      <c r="N561" s="155" t="s">
        <v>103</v>
      </c>
      <c r="O561" s="155" t="s">
        <v>8748</v>
      </c>
    </row>
    <row r="562">
      <c r="A562" s="155" t="s">
        <v>9318</v>
      </c>
      <c r="B562" s="304">
        <v>429.0</v>
      </c>
      <c r="C562" s="287">
        <v>423.0</v>
      </c>
      <c r="D562" s="155">
        <v>16340.0</v>
      </c>
      <c r="E562" s="171">
        <v>0.6770833333333334</v>
      </c>
      <c r="F562" s="303" t="s">
        <v>712</v>
      </c>
      <c r="G562" s="172">
        <v>21007.0</v>
      </c>
      <c r="H562" s="172">
        <v>44603.0</v>
      </c>
      <c r="I562" s="155" t="s">
        <v>122</v>
      </c>
      <c r="J562" s="155" t="s">
        <v>87</v>
      </c>
      <c r="K562" s="155" t="s">
        <v>97</v>
      </c>
      <c r="L562" s="155" t="s">
        <v>189</v>
      </c>
      <c r="M562" s="155"/>
      <c r="N562" s="155" t="s">
        <v>90</v>
      </c>
      <c r="O562" s="155"/>
    </row>
    <row r="563">
      <c r="A563" s="155" t="s">
        <v>9319</v>
      </c>
      <c r="B563" s="304">
        <v>425.0</v>
      </c>
      <c r="C563" s="287">
        <v>424.0</v>
      </c>
      <c r="D563" s="155">
        <v>14249.0</v>
      </c>
      <c r="E563" s="171">
        <v>0.6458333333333334</v>
      </c>
      <c r="F563" s="303" t="s">
        <v>710</v>
      </c>
      <c r="G563" s="172">
        <v>27991.0</v>
      </c>
      <c r="H563" s="172">
        <v>44603.0</v>
      </c>
      <c r="I563" s="155" t="s">
        <v>86</v>
      </c>
      <c r="J563" s="155" t="s">
        <v>92</v>
      </c>
      <c r="K563" s="155" t="s">
        <v>101</v>
      </c>
      <c r="L563" s="155" t="s">
        <v>147</v>
      </c>
      <c r="M563" s="155"/>
      <c r="N563" s="155" t="s">
        <v>90</v>
      </c>
      <c r="O563" s="155"/>
    </row>
    <row r="564">
      <c r="A564" s="155" t="s">
        <v>9320</v>
      </c>
      <c r="B564" s="304">
        <v>436.0</v>
      </c>
      <c r="C564" s="287">
        <v>425.0</v>
      </c>
      <c r="D564" s="155">
        <v>18046.0</v>
      </c>
      <c r="E564" s="171">
        <v>0.3645833333333333</v>
      </c>
      <c r="F564" s="303" t="s">
        <v>719</v>
      </c>
      <c r="G564" s="172">
        <v>21540.0</v>
      </c>
      <c r="H564" s="172">
        <v>44606.0</v>
      </c>
      <c r="I564" s="155" t="s">
        <v>96</v>
      </c>
      <c r="J564" s="155" t="s">
        <v>87</v>
      </c>
      <c r="K564" s="155" t="s">
        <v>97</v>
      </c>
      <c r="L564" s="155" t="s">
        <v>98</v>
      </c>
      <c r="M564" s="155"/>
      <c r="N564" s="155" t="s">
        <v>90</v>
      </c>
      <c r="O564" s="155"/>
    </row>
    <row r="565">
      <c r="A565" s="155" t="s">
        <v>9321</v>
      </c>
      <c r="B565" s="304">
        <v>439.0</v>
      </c>
      <c r="C565" s="287">
        <v>426.0</v>
      </c>
      <c r="D565" s="155">
        <v>17869.0</v>
      </c>
      <c r="E565" s="171">
        <v>0.3645833333333333</v>
      </c>
      <c r="F565" s="303" t="s">
        <v>720</v>
      </c>
      <c r="G565" s="172">
        <v>14526.0</v>
      </c>
      <c r="H565" s="172">
        <v>44606.0</v>
      </c>
      <c r="I565" s="155" t="s">
        <v>122</v>
      </c>
      <c r="J565" s="155" t="s">
        <v>87</v>
      </c>
      <c r="K565" s="155" t="s">
        <v>88</v>
      </c>
      <c r="L565" s="155" t="s">
        <v>89</v>
      </c>
      <c r="M565" s="155"/>
      <c r="N565" s="155" t="s">
        <v>90</v>
      </c>
      <c r="O565" s="155"/>
    </row>
    <row r="566">
      <c r="A566" s="155" t="s">
        <v>9322</v>
      </c>
      <c r="B566" s="304">
        <v>437.0</v>
      </c>
      <c r="C566" s="287">
        <v>427.0</v>
      </c>
      <c r="D566" s="155">
        <v>18077.0</v>
      </c>
      <c r="E566" s="171">
        <v>0.3645833333333333</v>
      </c>
      <c r="F566" s="303" t="s">
        <v>721</v>
      </c>
      <c r="G566" s="172">
        <v>25390.0</v>
      </c>
      <c r="H566" s="172">
        <v>44606.0</v>
      </c>
      <c r="I566" s="155" t="s">
        <v>96</v>
      </c>
      <c r="J566" s="155" t="s">
        <v>87</v>
      </c>
      <c r="K566" s="155" t="s">
        <v>97</v>
      </c>
      <c r="L566" s="155" t="s">
        <v>137</v>
      </c>
      <c r="M566" s="155"/>
      <c r="N566" s="155" t="s">
        <v>90</v>
      </c>
      <c r="O566" s="155"/>
    </row>
    <row r="567">
      <c r="A567" s="155" t="s">
        <v>9323</v>
      </c>
      <c r="B567" s="304">
        <v>438.0</v>
      </c>
      <c r="C567" s="287">
        <v>428.0</v>
      </c>
      <c r="D567" s="155">
        <v>14725.0</v>
      </c>
      <c r="E567" s="171">
        <v>0.3645833333333333</v>
      </c>
      <c r="F567" s="303" t="s">
        <v>722</v>
      </c>
      <c r="G567" s="172">
        <v>24665.0</v>
      </c>
      <c r="H567" s="172">
        <v>44606.0</v>
      </c>
      <c r="I567" s="155" t="s">
        <v>86</v>
      </c>
      <c r="J567" s="155" t="s">
        <v>87</v>
      </c>
      <c r="K567" s="155" t="s">
        <v>97</v>
      </c>
      <c r="L567" s="155" t="s">
        <v>145</v>
      </c>
      <c r="M567" s="155"/>
      <c r="N567" s="155" t="s">
        <v>90</v>
      </c>
      <c r="O567" s="155"/>
    </row>
    <row r="568">
      <c r="A568" s="155" t="s">
        <v>9324</v>
      </c>
      <c r="B568" s="304">
        <v>441.0</v>
      </c>
      <c r="C568" s="287">
        <v>429.0</v>
      </c>
      <c r="D568" s="155">
        <v>16887.0</v>
      </c>
      <c r="E568" s="171">
        <v>0.375</v>
      </c>
      <c r="F568" s="303" t="s">
        <v>724</v>
      </c>
      <c r="G568" s="172">
        <v>27615.0</v>
      </c>
      <c r="H568" s="172">
        <v>44606.0</v>
      </c>
      <c r="I568" s="155" t="s">
        <v>86</v>
      </c>
      <c r="J568" s="155" t="s">
        <v>87</v>
      </c>
      <c r="K568" s="155" t="s">
        <v>97</v>
      </c>
      <c r="L568" s="155" t="s">
        <v>725</v>
      </c>
      <c r="M568" s="155"/>
      <c r="N568" s="155" t="s">
        <v>90</v>
      </c>
      <c r="O568" s="155"/>
    </row>
    <row r="569">
      <c r="A569" s="155" t="s">
        <v>9325</v>
      </c>
      <c r="B569" s="304">
        <v>448.0</v>
      </c>
      <c r="C569" s="287">
        <v>430.0</v>
      </c>
      <c r="D569" s="155">
        <v>13668.0</v>
      </c>
      <c r="E569" s="171">
        <v>0.3958333333333333</v>
      </c>
      <c r="F569" s="303" t="s">
        <v>730</v>
      </c>
      <c r="G569" s="172">
        <v>23634.0</v>
      </c>
      <c r="H569" s="172">
        <v>44606.0</v>
      </c>
      <c r="I569" s="155" t="s">
        <v>122</v>
      </c>
      <c r="J569" s="155" t="s">
        <v>87</v>
      </c>
      <c r="K569" s="155" t="s">
        <v>97</v>
      </c>
      <c r="L569" s="155" t="s">
        <v>731</v>
      </c>
      <c r="M569" s="155"/>
      <c r="N569" s="155" t="s">
        <v>90</v>
      </c>
      <c r="O569" s="155"/>
    </row>
    <row r="570">
      <c r="A570" s="155" t="s">
        <v>9326</v>
      </c>
      <c r="B570" s="304">
        <v>446.0</v>
      </c>
      <c r="C570" s="287">
        <v>431.0</v>
      </c>
      <c r="D570" s="155">
        <v>18058.0</v>
      </c>
      <c r="E570" s="171">
        <v>0.3958333333333333</v>
      </c>
      <c r="F570" s="303" t="s">
        <v>732</v>
      </c>
      <c r="G570" s="172">
        <v>22897.0</v>
      </c>
      <c r="H570" s="172">
        <v>44606.0</v>
      </c>
      <c r="I570" s="155" t="s">
        <v>96</v>
      </c>
      <c r="J570" s="155" t="s">
        <v>87</v>
      </c>
      <c r="K570" s="155" t="s">
        <v>97</v>
      </c>
      <c r="L570" s="155" t="s">
        <v>94</v>
      </c>
      <c r="M570" s="155"/>
      <c r="N570" s="155" t="s">
        <v>90</v>
      </c>
      <c r="O570" s="155"/>
    </row>
    <row r="571">
      <c r="A571" s="155" t="s">
        <v>9327</v>
      </c>
      <c r="B571" s="304">
        <v>447.0</v>
      </c>
      <c r="C571" s="287">
        <v>432.0</v>
      </c>
      <c r="D571" s="155">
        <v>18113.0</v>
      </c>
      <c r="E571" s="171">
        <v>0.3958333333333333</v>
      </c>
      <c r="F571" s="303" t="s">
        <v>733</v>
      </c>
      <c r="G571" s="172">
        <v>17944.0</v>
      </c>
      <c r="H571" s="172">
        <v>44606.0</v>
      </c>
      <c r="I571" s="155" t="s">
        <v>96</v>
      </c>
      <c r="J571" s="155" t="s">
        <v>87</v>
      </c>
      <c r="K571" s="155" t="s">
        <v>97</v>
      </c>
      <c r="L571" s="155" t="s">
        <v>166</v>
      </c>
      <c r="M571" s="155"/>
      <c r="N571" s="155" t="s">
        <v>90</v>
      </c>
      <c r="O571" s="155"/>
    </row>
    <row r="572">
      <c r="A572" s="155" t="s">
        <v>9328</v>
      </c>
      <c r="B572" s="304">
        <v>430.0</v>
      </c>
      <c r="C572" s="287">
        <v>433.0</v>
      </c>
      <c r="D572" s="155">
        <v>14262.0</v>
      </c>
      <c r="E572" s="171">
        <v>0.3333333333333333</v>
      </c>
      <c r="F572" s="303" t="s">
        <v>713</v>
      </c>
      <c r="G572" s="172">
        <v>31118.0</v>
      </c>
      <c r="H572" s="172">
        <v>44606.0</v>
      </c>
      <c r="I572" s="155" t="s">
        <v>122</v>
      </c>
      <c r="J572" s="155" t="s">
        <v>92</v>
      </c>
      <c r="K572" s="155" t="s">
        <v>101</v>
      </c>
      <c r="L572" s="155" t="s">
        <v>89</v>
      </c>
      <c r="M572" s="155"/>
      <c r="N572" s="155" t="s">
        <v>90</v>
      </c>
      <c r="O572" s="155"/>
    </row>
    <row r="573">
      <c r="A573" s="155" t="s">
        <v>9329</v>
      </c>
      <c r="B573" s="304">
        <v>433.0</v>
      </c>
      <c r="C573" s="287">
        <v>434.0</v>
      </c>
      <c r="D573" s="155">
        <v>11363.0</v>
      </c>
      <c r="E573" s="171">
        <v>0.34375</v>
      </c>
      <c r="F573" s="303" t="s">
        <v>716</v>
      </c>
      <c r="G573" s="172">
        <v>23246.0</v>
      </c>
      <c r="H573" s="172">
        <v>44606.0</v>
      </c>
      <c r="I573" s="155" t="s">
        <v>100</v>
      </c>
      <c r="J573" s="155" t="s">
        <v>92</v>
      </c>
      <c r="K573" s="155" t="s">
        <v>101</v>
      </c>
      <c r="L573" s="155" t="s">
        <v>154</v>
      </c>
      <c r="M573" s="155"/>
      <c r="N573" s="155" t="s">
        <v>103</v>
      </c>
      <c r="O573" s="155"/>
    </row>
    <row r="574">
      <c r="A574" s="155" t="s">
        <v>9330</v>
      </c>
      <c r="B574" s="304">
        <v>442.0</v>
      </c>
      <c r="C574" s="287">
        <v>435.0</v>
      </c>
      <c r="D574" s="155">
        <v>14019.0</v>
      </c>
      <c r="E574" s="171">
        <v>0.375</v>
      </c>
      <c r="F574" s="303" t="s">
        <v>726</v>
      </c>
      <c r="G574" s="172">
        <v>23292.0</v>
      </c>
      <c r="H574" s="172">
        <v>44606.0</v>
      </c>
      <c r="I574" s="155" t="s">
        <v>122</v>
      </c>
      <c r="J574" s="155" t="s">
        <v>92</v>
      </c>
      <c r="K574" s="155" t="s">
        <v>101</v>
      </c>
      <c r="L574" s="155" t="s">
        <v>147</v>
      </c>
      <c r="M574" s="155"/>
      <c r="N574" s="155" t="s">
        <v>90</v>
      </c>
      <c r="O574" s="155"/>
    </row>
    <row r="575">
      <c r="A575" s="155" t="s">
        <v>9331</v>
      </c>
      <c r="B575" s="304">
        <v>450.0</v>
      </c>
      <c r="C575" s="287">
        <v>436.0</v>
      </c>
      <c r="D575" s="155">
        <v>11209.0</v>
      </c>
      <c r="E575" s="171">
        <v>0.3958333333333333</v>
      </c>
      <c r="F575" s="303" t="s">
        <v>734</v>
      </c>
      <c r="G575" s="172">
        <v>27406.0</v>
      </c>
      <c r="H575" s="172">
        <v>44606.0</v>
      </c>
      <c r="I575" s="155" t="s">
        <v>122</v>
      </c>
      <c r="J575" s="155" t="s">
        <v>92</v>
      </c>
      <c r="K575" s="155" t="s">
        <v>101</v>
      </c>
      <c r="L575" s="155" t="s">
        <v>127</v>
      </c>
      <c r="M575" s="155"/>
      <c r="N575" s="155" t="s">
        <v>90</v>
      </c>
      <c r="O575" s="155"/>
    </row>
    <row r="576">
      <c r="A576" s="155" t="s">
        <v>9332</v>
      </c>
      <c r="B576" s="304">
        <v>454.0</v>
      </c>
      <c r="C576" s="287">
        <v>437.0</v>
      </c>
      <c r="D576" s="155">
        <v>10140.0</v>
      </c>
      <c r="E576" s="171">
        <v>0.4166666666666667</v>
      </c>
      <c r="F576" s="303" t="s">
        <v>738</v>
      </c>
      <c r="G576" s="172">
        <v>24305.0</v>
      </c>
      <c r="H576" s="172">
        <v>44606.0</v>
      </c>
      <c r="I576" s="155" t="s">
        <v>100</v>
      </c>
      <c r="J576" s="155" t="s">
        <v>87</v>
      </c>
      <c r="K576" s="155" t="s">
        <v>97</v>
      </c>
      <c r="L576" s="155" t="s">
        <v>131</v>
      </c>
      <c r="M576" s="155"/>
      <c r="N576" s="155" t="s">
        <v>103</v>
      </c>
      <c r="O576" s="155" t="s">
        <v>8748</v>
      </c>
    </row>
    <row r="577">
      <c r="A577" s="155" t="s">
        <v>9333</v>
      </c>
      <c r="B577" s="304">
        <v>431.0</v>
      </c>
      <c r="C577" s="287">
        <v>438.0</v>
      </c>
      <c r="D577" s="155">
        <v>14908.0</v>
      </c>
      <c r="E577" s="171">
        <v>0.3333333333333333</v>
      </c>
      <c r="F577" s="303" t="s">
        <v>714</v>
      </c>
      <c r="G577" s="172">
        <v>23122.0</v>
      </c>
      <c r="H577" s="172">
        <v>44606.0</v>
      </c>
      <c r="I577" s="155" t="s">
        <v>100</v>
      </c>
      <c r="J577" s="155" t="s">
        <v>92</v>
      </c>
      <c r="K577" s="155" t="s">
        <v>93</v>
      </c>
      <c r="L577" s="155" t="s">
        <v>106</v>
      </c>
      <c r="M577" s="155"/>
      <c r="N577" s="155" t="s">
        <v>103</v>
      </c>
      <c r="O577" s="155" t="s">
        <v>8748</v>
      </c>
    </row>
    <row r="578">
      <c r="A578" s="155" t="s">
        <v>9334</v>
      </c>
      <c r="B578" s="304">
        <v>434.0</v>
      </c>
      <c r="C578" s="287">
        <v>439.0</v>
      </c>
      <c r="D578" s="155">
        <v>15939.0</v>
      </c>
      <c r="E578" s="171">
        <v>0.34375</v>
      </c>
      <c r="F578" s="303" t="s">
        <v>717</v>
      </c>
      <c r="G578" s="172">
        <v>24219.0</v>
      </c>
      <c r="H578" s="172">
        <v>44606.0</v>
      </c>
      <c r="I578" s="155" t="s">
        <v>86</v>
      </c>
      <c r="J578" s="155" t="s">
        <v>92</v>
      </c>
      <c r="K578" s="155" t="s">
        <v>93</v>
      </c>
      <c r="L578" s="155" t="s">
        <v>189</v>
      </c>
      <c r="M578" s="155"/>
      <c r="N578" s="155" t="s">
        <v>90</v>
      </c>
      <c r="O578" s="155"/>
    </row>
    <row r="579">
      <c r="A579" s="155" t="s">
        <v>9335</v>
      </c>
      <c r="B579" s="304">
        <v>435.0</v>
      </c>
      <c r="C579" s="287">
        <v>440.0</v>
      </c>
      <c r="D579" s="155">
        <v>9726.0</v>
      </c>
      <c r="E579" s="171">
        <v>0.3541666666666667</v>
      </c>
      <c r="F579" s="303" t="s">
        <v>718</v>
      </c>
      <c r="G579" s="172">
        <v>23374.0</v>
      </c>
      <c r="H579" s="172">
        <v>44606.0</v>
      </c>
      <c r="I579" s="155" t="s">
        <v>122</v>
      </c>
      <c r="J579" s="155" t="s">
        <v>92</v>
      </c>
      <c r="K579" s="155" t="s">
        <v>93</v>
      </c>
      <c r="L579" s="155" t="s">
        <v>147</v>
      </c>
      <c r="M579" s="155"/>
      <c r="N579" s="155" t="s">
        <v>90</v>
      </c>
      <c r="O579" s="155"/>
    </row>
    <row r="580">
      <c r="A580" s="155" t="s">
        <v>9336</v>
      </c>
      <c r="B580" s="304">
        <v>440.0</v>
      </c>
      <c r="C580" s="287">
        <v>441.0</v>
      </c>
      <c r="D580" s="155">
        <v>17844.0</v>
      </c>
      <c r="E580" s="171">
        <v>0.3645833333333333</v>
      </c>
      <c r="F580" s="303" t="s">
        <v>723</v>
      </c>
      <c r="G580" s="172">
        <v>30422.0</v>
      </c>
      <c r="H580" s="172">
        <v>44606.0</v>
      </c>
      <c r="I580" s="155" t="s">
        <v>122</v>
      </c>
      <c r="J580" s="155" t="s">
        <v>92</v>
      </c>
      <c r="K580" s="155" t="s">
        <v>93</v>
      </c>
      <c r="L580" s="155" t="s">
        <v>174</v>
      </c>
      <c r="M580" s="155"/>
      <c r="N580" s="155" t="s">
        <v>90</v>
      </c>
      <c r="O580" s="155"/>
    </row>
    <row r="581">
      <c r="A581" s="155" t="s">
        <v>9337</v>
      </c>
      <c r="B581" s="304">
        <v>444.0</v>
      </c>
      <c r="C581" s="287">
        <v>442.0</v>
      </c>
      <c r="D581" s="155">
        <v>11080.0</v>
      </c>
      <c r="E581" s="171">
        <v>0.375</v>
      </c>
      <c r="F581" s="303" t="s">
        <v>727</v>
      </c>
      <c r="G581" s="172">
        <v>16280.0</v>
      </c>
      <c r="H581" s="172">
        <v>44606.0</v>
      </c>
      <c r="I581" s="155" t="s">
        <v>100</v>
      </c>
      <c r="J581" s="155" t="s">
        <v>92</v>
      </c>
      <c r="K581" s="155" t="s">
        <v>93</v>
      </c>
      <c r="L581" s="155" t="s">
        <v>119</v>
      </c>
      <c r="M581" s="155"/>
      <c r="N581" s="155" t="s">
        <v>103</v>
      </c>
      <c r="O581" s="155" t="s">
        <v>8748</v>
      </c>
    </row>
    <row r="582">
      <c r="A582" s="155" t="s">
        <v>9338</v>
      </c>
      <c r="B582" s="304">
        <v>443.0</v>
      </c>
      <c r="C582" s="287">
        <v>443.0</v>
      </c>
      <c r="D582" s="155">
        <v>10626.0</v>
      </c>
      <c r="E582" s="171">
        <v>0.375</v>
      </c>
      <c r="F582" s="303" t="s">
        <v>728</v>
      </c>
      <c r="G582" s="172">
        <v>18426.0</v>
      </c>
      <c r="H582" s="172">
        <v>44606.0</v>
      </c>
      <c r="I582" s="155" t="s">
        <v>122</v>
      </c>
      <c r="J582" s="155" t="s">
        <v>92</v>
      </c>
      <c r="K582" s="155" t="s">
        <v>93</v>
      </c>
      <c r="L582" s="155" t="s">
        <v>147</v>
      </c>
      <c r="M582" s="155"/>
      <c r="N582" s="155" t="s">
        <v>90</v>
      </c>
      <c r="O582" s="155"/>
    </row>
    <row r="583">
      <c r="A583" s="155" t="s">
        <v>9339</v>
      </c>
      <c r="B583" s="304">
        <v>451.0</v>
      </c>
      <c r="C583" s="287">
        <v>444.0</v>
      </c>
      <c r="D583" s="155">
        <v>11319.0</v>
      </c>
      <c r="E583" s="171">
        <v>0.3958333333333333</v>
      </c>
      <c r="F583" s="303" t="s">
        <v>735</v>
      </c>
      <c r="G583" s="172">
        <v>22198.0</v>
      </c>
      <c r="H583" s="172">
        <v>44606.0</v>
      </c>
      <c r="I583" s="155" t="s">
        <v>112</v>
      </c>
      <c r="J583" s="155" t="s">
        <v>92</v>
      </c>
      <c r="K583" s="155" t="s">
        <v>93</v>
      </c>
      <c r="L583" s="155" t="s">
        <v>102</v>
      </c>
      <c r="M583" s="155"/>
      <c r="N583" s="155" t="s">
        <v>103</v>
      </c>
      <c r="O583" s="155" t="s">
        <v>8748</v>
      </c>
    </row>
    <row r="584">
      <c r="A584" s="155" t="s">
        <v>9340</v>
      </c>
      <c r="B584" s="304">
        <v>432.0</v>
      </c>
      <c r="C584" s="287">
        <v>445.0</v>
      </c>
      <c r="D584" s="155">
        <v>16734.0</v>
      </c>
      <c r="E584" s="171">
        <v>0.3333333333333333</v>
      </c>
      <c r="F584" s="303" t="s">
        <v>715</v>
      </c>
      <c r="G584" s="172">
        <v>16208.0</v>
      </c>
      <c r="H584" s="172">
        <v>44606.0</v>
      </c>
      <c r="I584" s="155" t="s">
        <v>100</v>
      </c>
      <c r="J584" s="155" t="s">
        <v>92</v>
      </c>
      <c r="K584" s="155" t="s">
        <v>101</v>
      </c>
      <c r="L584" s="155" t="s">
        <v>224</v>
      </c>
      <c r="M584" s="155"/>
      <c r="N584" s="155" t="s">
        <v>103</v>
      </c>
      <c r="O584" s="155" t="s">
        <v>8748</v>
      </c>
    </row>
    <row r="585">
      <c r="A585" s="155" t="s">
        <v>9341</v>
      </c>
      <c r="B585" s="304">
        <v>449.0</v>
      </c>
      <c r="C585" s="287">
        <v>446.0</v>
      </c>
      <c r="D585" s="155">
        <v>16090.0</v>
      </c>
      <c r="E585" s="171">
        <v>0.3958333333333333</v>
      </c>
      <c r="F585" s="303" t="s">
        <v>736</v>
      </c>
      <c r="G585" s="172">
        <v>23657.0</v>
      </c>
      <c r="H585" s="172">
        <v>44606.0</v>
      </c>
      <c r="I585" s="155" t="s">
        <v>100</v>
      </c>
      <c r="J585" s="155" t="s">
        <v>92</v>
      </c>
      <c r="K585" s="155" t="s">
        <v>101</v>
      </c>
      <c r="L585" s="155" t="s">
        <v>106</v>
      </c>
      <c r="M585" s="155"/>
      <c r="N585" s="155" t="s">
        <v>103</v>
      </c>
      <c r="O585" s="155" t="s">
        <v>8748</v>
      </c>
    </row>
    <row r="586">
      <c r="A586" s="155" t="s">
        <v>9342</v>
      </c>
      <c r="B586" s="304">
        <v>455.0</v>
      </c>
      <c r="C586" s="287">
        <v>447.0</v>
      </c>
      <c r="D586" s="155">
        <v>9642.0</v>
      </c>
      <c r="E586" s="171">
        <v>0.4270833333333333</v>
      </c>
      <c r="F586" s="303" t="s">
        <v>740</v>
      </c>
      <c r="G586" s="172">
        <v>17215.0</v>
      </c>
      <c r="H586" s="172">
        <v>44606.0</v>
      </c>
      <c r="I586" s="155" t="s">
        <v>100</v>
      </c>
      <c r="J586" s="155" t="s">
        <v>92</v>
      </c>
      <c r="K586" s="155" t="s">
        <v>101</v>
      </c>
      <c r="L586" s="155" t="s">
        <v>113</v>
      </c>
      <c r="M586" s="155"/>
      <c r="N586" s="155" t="s">
        <v>103</v>
      </c>
      <c r="O586" s="155" t="s">
        <v>8748</v>
      </c>
    </row>
    <row r="587">
      <c r="A587" s="155" t="s">
        <v>9343</v>
      </c>
      <c r="B587" s="304">
        <v>452.0</v>
      </c>
      <c r="C587" s="287">
        <v>448.0</v>
      </c>
      <c r="D587" s="155">
        <v>13610.0</v>
      </c>
      <c r="E587" s="171">
        <v>0.40625</v>
      </c>
      <c r="F587" s="303" t="s">
        <v>737</v>
      </c>
      <c r="G587" s="172">
        <v>18047.0</v>
      </c>
      <c r="H587" s="172">
        <v>44606.0</v>
      </c>
      <c r="I587" s="155" t="s">
        <v>86</v>
      </c>
      <c r="J587" s="155" t="s">
        <v>92</v>
      </c>
      <c r="K587" s="155" t="s">
        <v>93</v>
      </c>
      <c r="L587" s="155" t="s">
        <v>164</v>
      </c>
      <c r="M587" s="155"/>
      <c r="N587" s="155" t="s">
        <v>90</v>
      </c>
      <c r="O587" s="155"/>
    </row>
    <row r="588">
      <c r="A588" s="155" t="s">
        <v>9344</v>
      </c>
      <c r="B588" s="304">
        <v>453.0</v>
      </c>
      <c r="C588" s="287">
        <v>449.0</v>
      </c>
      <c r="D588" s="155">
        <v>12230.0</v>
      </c>
      <c r="E588" s="171">
        <v>0.4166666666666667</v>
      </c>
      <c r="F588" s="303" t="s">
        <v>739</v>
      </c>
      <c r="G588" s="172">
        <v>18378.0</v>
      </c>
      <c r="H588" s="172">
        <v>44606.0</v>
      </c>
      <c r="I588" s="155" t="s">
        <v>86</v>
      </c>
      <c r="J588" s="155" t="s">
        <v>87</v>
      </c>
      <c r="K588" s="155" t="s">
        <v>97</v>
      </c>
      <c r="L588" s="155" t="s">
        <v>89</v>
      </c>
      <c r="M588" s="155"/>
      <c r="N588" s="155" t="s">
        <v>90</v>
      </c>
      <c r="O588" s="155"/>
    </row>
    <row r="589">
      <c r="A589" s="155" t="s">
        <v>9345</v>
      </c>
      <c r="B589" s="304">
        <v>460.0</v>
      </c>
      <c r="C589" s="287">
        <v>450.0</v>
      </c>
      <c r="D589" s="155">
        <v>15490.0</v>
      </c>
      <c r="E589" s="171">
        <v>0.4479166666666667</v>
      </c>
      <c r="F589" s="303" t="s">
        <v>743</v>
      </c>
      <c r="G589" s="172">
        <v>31492.0</v>
      </c>
      <c r="H589" s="172">
        <v>44606.0</v>
      </c>
      <c r="I589" s="155" t="s">
        <v>86</v>
      </c>
      <c r="J589" s="155" t="s">
        <v>87</v>
      </c>
      <c r="K589" s="155" t="s">
        <v>97</v>
      </c>
      <c r="L589" s="155" t="s">
        <v>189</v>
      </c>
      <c r="M589" s="155"/>
      <c r="N589" s="155" t="s">
        <v>90</v>
      </c>
      <c r="O589" s="155"/>
    </row>
    <row r="590">
      <c r="A590" s="155" t="s">
        <v>9346</v>
      </c>
      <c r="B590" s="304">
        <v>458.0</v>
      </c>
      <c r="C590" s="287">
        <v>451.0</v>
      </c>
      <c r="D590" s="155">
        <v>18003.0</v>
      </c>
      <c r="E590" s="171">
        <v>0.4479166666666667</v>
      </c>
      <c r="F590" s="303" t="s">
        <v>744</v>
      </c>
      <c r="G590" s="172">
        <v>23265.0</v>
      </c>
      <c r="H590" s="172">
        <v>44606.0</v>
      </c>
      <c r="I590" s="155" t="s">
        <v>96</v>
      </c>
      <c r="J590" s="155" t="s">
        <v>87</v>
      </c>
      <c r="K590" s="155" t="s">
        <v>97</v>
      </c>
      <c r="L590" s="155" t="s">
        <v>189</v>
      </c>
      <c r="M590" s="155"/>
      <c r="N590" s="155" t="s">
        <v>90</v>
      </c>
      <c r="O590" s="155"/>
    </row>
    <row r="591">
      <c r="A591" s="155" t="s">
        <v>9347</v>
      </c>
      <c r="B591" s="304">
        <v>445.0</v>
      </c>
      <c r="C591" s="287">
        <v>452.0</v>
      </c>
      <c r="D591" s="155">
        <v>12946.0</v>
      </c>
      <c r="E591" s="171">
        <v>0.3854166666666667</v>
      </c>
      <c r="F591" s="303" t="s">
        <v>729</v>
      </c>
      <c r="G591" s="172">
        <v>22894.0</v>
      </c>
      <c r="H591" s="172">
        <v>44606.0</v>
      </c>
      <c r="I591" s="155" t="s">
        <v>112</v>
      </c>
      <c r="J591" s="155" t="s">
        <v>92</v>
      </c>
      <c r="K591" s="155" t="s">
        <v>101</v>
      </c>
      <c r="L591" s="155" t="s">
        <v>106</v>
      </c>
      <c r="M591" s="155"/>
      <c r="N591" s="155" t="s">
        <v>103</v>
      </c>
      <c r="O591" s="155" t="s">
        <v>8748</v>
      </c>
    </row>
    <row r="592">
      <c r="A592" s="155" t="s">
        <v>9348</v>
      </c>
      <c r="B592" s="304">
        <v>456.0</v>
      </c>
      <c r="C592" s="287">
        <v>453.0</v>
      </c>
      <c r="D592" s="155">
        <v>12318.0</v>
      </c>
      <c r="E592" s="171">
        <v>0.4375</v>
      </c>
      <c r="F592" s="303" t="s">
        <v>741</v>
      </c>
      <c r="G592" s="172">
        <v>20463.0</v>
      </c>
      <c r="H592" s="172">
        <v>44606.0</v>
      </c>
      <c r="I592" s="155" t="s">
        <v>100</v>
      </c>
      <c r="J592" s="155" t="s">
        <v>92</v>
      </c>
      <c r="K592" s="155" t="s">
        <v>93</v>
      </c>
      <c r="L592" s="155" t="s">
        <v>102</v>
      </c>
      <c r="M592" s="155"/>
      <c r="N592" s="155" t="s">
        <v>103</v>
      </c>
      <c r="O592" s="155" t="s">
        <v>8748</v>
      </c>
    </row>
    <row r="593">
      <c r="A593" s="155" t="s">
        <v>9349</v>
      </c>
      <c r="B593" s="304">
        <v>459.0</v>
      </c>
      <c r="C593" s="287">
        <v>454.0</v>
      </c>
      <c r="D593" s="155">
        <v>18057.0</v>
      </c>
      <c r="E593" s="171">
        <v>0.4479166666666667</v>
      </c>
      <c r="F593" s="303" t="s">
        <v>745</v>
      </c>
      <c r="G593" s="172">
        <v>20898.0</v>
      </c>
      <c r="H593" s="172">
        <v>44606.0</v>
      </c>
      <c r="I593" s="155" t="s">
        <v>96</v>
      </c>
      <c r="J593" s="155" t="s">
        <v>87</v>
      </c>
      <c r="K593" s="155" t="s">
        <v>97</v>
      </c>
      <c r="L593" s="155" t="s">
        <v>117</v>
      </c>
      <c r="M593" s="155"/>
      <c r="N593" s="155" t="s">
        <v>90</v>
      </c>
      <c r="O593" s="155"/>
    </row>
    <row r="594">
      <c r="A594" s="155" t="s">
        <v>9350</v>
      </c>
      <c r="B594" s="304">
        <v>462.0</v>
      </c>
      <c r="C594" s="287">
        <v>455.0</v>
      </c>
      <c r="D594" s="155">
        <v>18115.0</v>
      </c>
      <c r="E594" s="171">
        <v>0.46875</v>
      </c>
      <c r="F594" s="303" t="s">
        <v>746</v>
      </c>
      <c r="G594" s="172">
        <v>30483.0</v>
      </c>
      <c r="H594" s="172">
        <v>44606.0</v>
      </c>
      <c r="I594" s="155" t="s">
        <v>96</v>
      </c>
      <c r="J594" s="155" t="s">
        <v>87</v>
      </c>
      <c r="K594" s="155" t="s">
        <v>97</v>
      </c>
      <c r="L594" s="155" t="s">
        <v>747</v>
      </c>
      <c r="M594" s="155"/>
      <c r="N594" s="155" t="s">
        <v>90</v>
      </c>
      <c r="O594" s="155"/>
    </row>
    <row r="595">
      <c r="A595" s="155" t="s">
        <v>9351</v>
      </c>
      <c r="B595" s="304">
        <v>457.0</v>
      </c>
      <c r="C595" s="287">
        <v>456.0</v>
      </c>
      <c r="D595" s="155">
        <v>15729.0</v>
      </c>
      <c r="E595" s="171">
        <v>0.4375</v>
      </c>
      <c r="F595" s="303" t="s">
        <v>742</v>
      </c>
      <c r="G595" s="172">
        <v>27327.0</v>
      </c>
      <c r="H595" s="172">
        <v>44606.0</v>
      </c>
      <c r="I595" s="155" t="s">
        <v>86</v>
      </c>
      <c r="J595" s="155" t="s">
        <v>92</v>
      </c>
      <c r="K595" s="155" t="s">
        <v>93</v>
      </c>
      <c r="L595" s="155" t="s">
        <v>98</v>
      </c>
      <c r="M595" s="155"/>
      <c r="N595" s="155" t="s">
        <v>90</v>
      </c>
      <c r="O595" s="155"/>
    </row>
    <row r="596">
      <c r="A596" s="155" t="s">
        <v>9352</v>
      </c>
      <c r="B596" s="304">
        <v>461.0</v>
      </c>
      <c r="C596" s="287">
        <v>457.0</v>
      </c>
      <c r="D596" s="155">
        <v>18073.0</v>
      </c>
      <c r="E596" s="171">
        <v>0.46875</v>
      </c>
      <c r="F596" s="303" t="s">
        <v>748</v>
      </c>
      <c r="G596" s="172">
        <v>23991.0</v>
      </c>
      <c r="H596" s="172">
        <v>44606.0</v>
      </c>
      <c r="I596" s="155" t="s">
        <v>96</v>
      </c>
      <c r="J596" s="155" t="s">
        <v>87</v>
      </c>
      <c r="K596" s="155" t="s">
        <v>97</v>
      </c>
      <c r="L596" s="155" t="s">
        <v>174</v>
      </c>
      <c r="M596" s="155"/>
      <c r="N596" s="155" t="s">
        <v>90</v>
      </c>
      <c r="O596" s="155"/>
    </row>
    <row r="597">
      <c r="A597" s="155" t="s">
        <v>9353</v>
      </c>
      <c r="B597" s="304">
        <v>466.0</v>
      </c>
      <c r="C597" s="287">
        <v>458.0</v>
      </c>
      <c r="D597" s="155">
        <v>16995.0</v>
      </c>
      <c r="E597" s="171">
        <v>0.5416666666666666</v>
      </c>
      <c r="F597" s="303" t="s">
        <v>749</v>
      </c>
      <c r="G597" s="172">
        <v>24264.0</v>
      </c>
      <c r="H597" s="172">
        <v>44606.0</v>
      </c>
      <c r="I597" s="155" t="s">
        <v>122</v>
      </c>
      <c r="J597" s="155" t="s">
        <v>92</v>
      </c>
      <c r="K597" s="155" t="s">
        <v>93</v>
      </c>
      <c r="L597" s="155" t="s">
        <v>137</v>
      </c>
      <c r="M597" s="155"/>
      <c r="N597" s="155" t="s">
        <v>90</v>
      </c>
      <c r="O597" s="155"/>
    </row>
    <row r="598">
      <c r="A598" s="155" t="s">
        <v>9354</v>
      </c>
      <c r="B598" s="304">
        <v>463.0</v>
      </c>
      <c r="C598" s="287">
        <v>459.0</v>
      </c>
      <c r="D598" s="155">
        <v>18043.0</v>
      </c>
      <c r="E598" s="171">
        <v>0.5416666666666666</v>
      </c>
      <c r="F598" s="303" t="s">
        <v>750</v>
      </c>
      <c r="G598" s="172">
        <v>25256.0</v>
      </c>
      <c r="H598" s="172">
        <v>44606.0</v>
      </c>
      <c r="I598" s="155" t="s">
        <v>96</v>
      </c>
      <c r="J598" s="155" t="s">
        <v>87</v>
      </c>
      <c r="K598" s="155" t="s">
        <v>97</v>
      </c>
      <c r="L598" s="155" t="s">
        <v>117</v>
      </c>
      <c r="M598" s="155"/>
      <c r="N598" s="155" t="s">
        <v>90</v>
      </c>
      <c r="O598" s="155"/>
    </row>
    <row r="599">
      <c r="A599" s="155" t="s">
        <v>9355</v>
      </c>
      <c r="B599" s="304">
        <v>464.0</v>
      </c>
      <c r="C599" s="287">
        <v>460.0</v>
      </c>
      <c r="D599" s="155">
        <v>18114.0</v>
      </c>
      <c r="E599" s="171">
        <v>0.5416666666666666</v>
      </c>
      <c r="F599" s="303" t="s">
        <v>751</v>
      </c>
      <c r="G599" s="172">
        <v>32736.0</v>
      </c>
      <c r="H599" s="172">
        <v>44606.0</v>
      </c>
      <c r="I599" s="155" t="s">
        <v>96</v>
      </c>
      <c r="J599" s="155" t="s">
        <v>87</v>
      </c>
      <c r="K599" s="155" t="s">
        <v>97</v>
      </c>
      <c r="L599" s="155" t="s">
        <v>147</v>
      </c>
      <c r="M599" s="155"/>
      <c r="N599" s="155" t="s">
        <v>90</v>
      </c>
      <c r="O599" s="155"/>
    </row>
    <row r="600">
      <c r="A600" s="155" t="s">
        <v>9356</v>
      </c>
      <c r="B600" s="304">
        <v>465.0</v>
      </c>
      <c r="C600" s="287">
        <v>461.0</v>
      </c>
      <c r="D600" s="155">
        <v>14196.0</v>
      </c>
      <c r="E600" s="171">
        <v>0.5416666666666666</v>
      </c>
      <c r="F600" s="303" t="s">
        <v>752</v>
      </c>
      <c r="G600" s="172">
        <v>12003.0</v>
      </c>
      <c r="H600" s="172">
        <v>44606.0</v>
      </c>
      <c r="I600" s="155" t="s">
        <v>86</v>
      </c>
      <c r="J600" s="155" t="s">
        <v>92</v>
      </c>
      <c r="K600" s="155" t="s">
        <v>101</v>
      </c>
      <c r="L600" s="155" t="s">
        <v>89</v>
      </c>
      <c r="M600" s="155"/>
      <c r="N600" s="155" t="s">
        <v>90</v>
      </c>
      <c r="O600" s="155"/>
    </row>
    <row r="601">
      <c r="A601" s="155" t="s">
        <v>9357</v>
      </c>
      <c r="B601" s="304">
        <v>470.0</v>
      </c>
      <c r="C601" s="287">
        <v>462.0</v>
      </c>
      <c r="D601" s="155">
        <v>17893.0</v>
      </c>
      <c r="E601" s="171">
        <v>0.5625</v>
      </c>
      <c r="F601" s="303" t="s">
        <v>755</v>
      </c>
      <c r="G601" s="172">
        <v>17174.0</v>
      </c>
      <c r="H601" s="172">
        <v>44606.0</v>
      </c>
      <c r="I601" s="155" t="s">
        <v>122</v>
      </c>
      <c r="J601" s="155" t="s">
        <v>92</v>
      </c>
      <c r="K601" s="155" t="s">
        <v>93</v>
      </c>
      <c r="L601" s="155" t="s">
        <v>147</v>
      </c>
      <c r="M601" s="155"/>
      <c r="N601" s="155" t="s">
        <v>90</v>
      </c>
      <c r="O601" s="155"/>
    </row>
    <row r="602">
      <c r="A602" s="155" t="s">
        <v>9358</v>
      </c>
      <c r="B602" s="304">
        <v>472.0</v>
      </c>
      <c r="C602" s="287">
        <v>463.0</v>
      </c>
      <c r="D602" s="155">
        <v>15951.0</v>
      </c>
      <c r="E602" s="171">
        <v>0.5729166666666666</v>
      </c>
      <c r="F602" s="303" t="s">
        <v>759</v>
      </c>
      <c r="G602" s="172">
        <v>31987.0</v>
      </c>
      <c r="H602" s="172">
        <v>44606.0</v>
      </c>
      <c r="I602" s="155" t="s">
        <v>100</v>
      </c>
      <c r="J602" s="155" t="s">
        <v>87</v>
      </c>
      <c r="K602" s="155" t="s">
        <v>88</v>
      </c>
      <c r="L602" s="155" t="s">
        <v>131</v>
      </c>
      <c r="M602" s="155"/>
      <c r="N602" s="155" t="s">
        <v>103</v>
      </c>
      <c r="O602" s="155" t="s">
        <v>8748</v>
      </c>
    </row>
    <row r="603">
      <c r="A603" s="155" t="s">
        <v>9359</v>
      </c>
      <c r="B603" s="304">
        <v>469.0</v>
      </c>
      <c r="C603" s="287">
        <v>464.0</v>
      </c>
      <c r="D603" s="155">
        <v>15979.0</v>
      </c>
      <c r="E603" s="171">
        <v>0.5625</v>
      </c>
      <c r="F603" s="303" t="s">
        <v>756</v>
      </c>
      <c r="G603" s="172">
        <v>22579.0</v>
      </c>
      <c r="H603" s="172">
        <v>44606.0</v>
      </c>
      <c r="I603" s="155" t="s">
        <v>100</v>
      </c>
      <c r="J603" s="155" t="s">
        <v>92</v>
      </c>
      <c r="K603" s="155" t="s">
        <v>101</v>
      </c>
      <c r="L603" s="155" t="s">
        <v>113</v>
      </c>
      <c r="M603" s="155"/>
      <c r="N603" s="155" t="s">
        <v>103</v>
      </c>
      <c r="O603" s="155" t="s">
        <v>8748</v>
      </c>
    </row>
    <row r="604">
      <c r="A604" s="155" t="s">
        <v>9360</v>
      </c>
      <c r="B604" s="304">
        <v>476.0</v>
      </c>
      <c r="C604" s="287">
        <v>465.0</v>
      </c>
      <c r="D604" s="155">
        <v>14088.0</v>
      </c>
      <c r="E604" s="171">
        <v>0.5833333333333334</v>
      </c>
      <c r="F604" s="303" t="s">
        <v>761</v>
      </c>
      <c r="G604" s="172">
        <v>22147.0</v>
      </c>
      <c r="H604" s="172">
        <v>44606.0</v>
      </c>
      <c r="I604" s="155" t="s">
        <v>86</v>
      </c>
      <c r="J604" s="155" t="s">
        <v>92</v>
      </c>
      <c r="K604" s="155" t="s">
        <v>93</v>
      </c>
      <c r="L604" s="155" t="s">
        <v>147</v>
      </c>
      <c r="M604" s="155"/>
      <c r="N604" s="155" t="s">
        <v>90</v>
      </c>
      <c r="O604" s="155"/>
    </row>
    <row r="605">
      <c r="A605" s="155" t="s">
        <v>9361</v>
      </c>
      <c r="B605" s="304">
        <v>468.0</v>
      </c>
      <c r="C605" s="287">
        <v>466.0</v>
      </c>
      <c r="D605" s="155">
        <v>13959.0</v>
      </c>
      <c r="E605" s="171">
        <v>0.5520833333333334</v>
      </c>
      <c r="F605" s="303" t="s">
        <v>753</v>
      </c>
      <c r="G605" s="172">
        <v>17526.0</v>
      </c>
      <c r="H605" s="172">
        <v>44606.0</v>
      </c>
      <c r="I605" s="155" t="s">
        <v>86</v>
      </c>
      <c r="J605" s="155" t="s">
        <v>92</v>
      </c>
      <c r="K605" s="155" t="s">
        <v>93</v>
      </c>
      <c r="L605" s="155" t="s">
        <v>164</v>
      </c>
      <c r="M605" s="155"/>
      <c r="N605" s="155" t="s">
        <v>90</v>
      </c>
      <c r="O605" s="155"/>
    </row>
    <row r="606">
      <c r="A606" s="155" t="s">
        <v>9362</v>
      </c>
      <c r="B606" s="304">
        <v>467.0</v>
      </c>
      <c r="C606" s="287">
        <v>467.0</v>
      </c>
      <c r="D606" s="155">
        <v>10646.0</v>
      </c>
      <c r="E606" s="171">
        <v>0.5520833333333334</v>
      </c>
      <c r="F606" s="303" t="s">
        <v>754</v>
      </c>
      <c r="G606" s="172">
        <v>12791.0</v>
      </c>
      <c r="H606" s="172">
        <v>44606.0</v>
      </c>
      <c r="I606" s="155" t="s">
        <v>122</v>
      </c>
      <c r="J606" s="155" t="s">
        <v>92</v>
      </c>
      <c r="K606" s="155" t="s">
        <v>101</v>
      </c>
      <c r="L606" s="155" t="s">
        <v>166</v>
      </c>
      <c r="M606" s="155"/>
      <c r="N606" s="155" t="s">
        <v>90</v>
      </c>
      <c r="O606" s="155"/>
    </row>
    <row r="607">
      <c r="A607" s="155" t="s">
        <v>9363</v>
      </c>
      <c r="B607" s="304">
        <v>475.0</v>
      </c>
      <c r="C607" s="287">
        <v>468.0</v>
      </c>
      <c r="D607" s="155">
        <v>15580.0</v>
      </c>
      <c r="E607" s="171">
        <v>0.5833333333333334</v>
      </c>
      <c r="F607" s="303" t="s">
        <v>762</v>
      </c>
      <c r="G607" s="172">
        <v>19803.0</v>
      </c>
      <c r="H607" s="172">
        <v>44606.0</v>
      </c>
      <c r="I607" s="155" t="s">
        <v>112</v>
      </c>
      <c r="J607" s="155" t="s">
        <v>92</v>
      </c>
      <c r="K607" s="155" t="s">
        <v>101</v>
      </c>
      <c r="L607" s="155" t="s">
        <v>102</v>
      </c>
      <c r="M607" s="155"/>
      <c r="N607" s="155" t="s">
        <v>103</v>
      </c>
      <c r="O607" s="155" t="s">
        <v>8748</v>
      </c>
    </row>
    <row r="608">
      <c r="A608" s="155" t="s">
        <v>9364</v>
      </c>
      <c r="B608" s="304">
        <v>480.0</v>
      </c>
      <c r="C608" s="287">
        <v>469.0</v>
      </c>
      <c r="D608" s="155">
        <v>13023.0</v>
      </c>
      <c r="E608" s="171">
        <v>0.59375</v>
      </c>
      <c r="F608" s="303" t="s">
        <v>764</v>
      </c>
      <c r="G608" s="172">
        <v>11936.0</v>
      </c>
      <c r="H608" s="172">
        <v>44606.0</v>
      </c>
      <c r="I608" s="155" t="s">
        <v>122</v>
      </c>
      <c r="J608" s="155" t="s">
        <v>92</v>
      </c>
      <c r="K608" s="155" t="s">
        <v>101</v>
      </c>
      <c r="L608" s="155" t="s">
        <v>89</v>
      </c>
      <c r="M608" s="155"/>
      <c r="N608" s="155" t="s">
        <v>90</v>
      </c>
      <c r="O608" s="155"/>
    </row>
    <row r="609">
      <c r="A609" s="155" t="s">
        <v>9365</v>
      </c>
      <c r="B609" s="304">
        <v>481.0</v>
      </c>
      <c r="C609" s="287">
        <v>470.0</v>
      </c>
      <c r="D609" s="155">
        <v>9552.0</v>
      </c>
      <c r="E609" s="171">
        <v>0.59375</v>
      </c>
      <c r="F609" s="303" t="s">
        <v>765</v>
      </c>
      <c r="G609" s="172">
        <v>25547.0</v>
      </c>
      <c r="H609" s="172">
        <v>44606.0</v>
      </c>
      <c r="I609" s="155" t="s">
        <v>112</v>
      </c>
      <c r="J609" s="155" t="s">
        <v>87</v>
      </c>
      <c r="K609" s="155" t="s">
        <v>88</v>
      </c>
      <c r="L609" s="155" t="s">
        <v>102</v>
      </c>
      <c r="M609" s="155"/>
      <c r="N609" s="155" t="s">
        <v>103</v>
      </c>
      <c r="O609" s="155" t="s">
        <v>8748</v>
      </c>
    </row>
    <row r="610">
      <c r="A610" s="155" t="s">
        <v>9366</v>
      </c>
      <c r="B610" s="304">
        <v>473.0</v>
      </c>
      <c r="C610" s="287">
        <v>471.0</v>
      </c>
      <c r="D610" s="155">
        <v>10326.0</v>
      </c>
      <c r="E610" s="171">
        <v>0.5729166666666666</v>
      </c>
      <c r="F610" s="303" t="s">
        <v>760</v>
      </c>
      <c r="G610" s="172">
        <v>23490.0</v>
      </c>
      <c r="H610" s="172">
        <v>44606.0</v>
      </c>
      <c r="I610" s="155" t="s">
        <v>86</v>
      </c>
      <c r="J610" s="155" t="s">
        <v>92</v>
      </c>
      <c r="K610" s="155" t="s">
        <v>101</v>
      </c>
      <c r="L610" s="155" t="s">
        <v>174</v>
      </c>
      <c r="M610" s="155"/>
      <c r="N610" s="155" t="s">
        <v>90</v>
      </c>
      <c r="O610" s="155"/>
    </row>
    <row r="611">
      <c r="A611" s="155" t="s">
        <v>9367</v>
      </c>
      <c r="B611" s="304">
        <v>474.0</v>
      </c>
      <c r="C611" s="287">
        <v>472.0</v>
      </c>
      <c r="D611" s="155">
        <v>15835.0</v>
      </c>
      <c r="E611" s="171">
        <v>0.5833333333333334</v>
      </c>
      <c r="F611" s="303" t="s">
        <v>763</v>
      </c>
      <c r="G611" s="172">
        <v>21919.0</v>
      </c>
      <c r="H611" s="172">
        <v>44606.0</v>
      </c>
      <c r="I611" s="155" t="s">
        <v>112</v>
      </c>
      <c r="J611" s="155" t="s">
        <v>87</v>
      </c>
      <c r="K611" s="155" t="s">
        <v>88</v>
      </c>
      <c r="L611" s="155" t="s">
        <v>131</v>
      </c>
      <c r="M611" s="155"/>
      <c r="N611" s="155" t="s">
        <v>103</v>
      </c>
      <c r="O611" s="155" t="s">
        <v>8748</v>
      </c>
    </row>
    <row r="612">
      <c r="A612" s="155" t="s">
        <v>9368</v>
      </c>
      <c r="B612" s="304">
        <v>477.0</v>
      </c>
      <c r="C612" s="287">
        <v>473.0</v>
      </c>
      <c r="D612" s="155">
        <v>17746.0</v>
      </c>
      <c r="E612" s="171">
        <v>0.59375</v>
      </c>
      <c r="F612" s="303" t="s">
        <v>766</v>
      </c>
      <c r="G612" s="172">
        <v>23814.0</v>
      </c>
      <c r="H612" s="172">
        <v>44606.0</v>
      </c>
      <c r="I612" s="155" t="s">
        <v>108</v>
      </c>
      <c r="J612" s="155" t="s">
        <v>87</v>
      </c>
      <c r="K612" s="155" t="s">
        <v>97</v>
      </c>
      <c r="L612" s="155" t="s">
        <v>113</v>
      </c>
      <c r="M612" s="155"/>
      <c r="N612" s="155" t="s">
        <v>103</v>
      </c>
      <c r="O612" s="155" t="s">
        <v>8748</v>
      </c>
    </row>
    <row r="613">
      <c r="A613" s="155" t="s">
        <v>9369</v>
      </c>
      <c r="B613" s="304">
        <v>478.0</v>
      </c>
      <c r="C613" s="287">
        <v>474.0</v>
      </c>
      <c r="D613" s="155">
        <v>18097.0</v>
      </c>
      <c r="E613" s="171">
        <v>0.59375</v>
      </c>
      <c r="F613" s="303" t="s">
        <v>767</v>
      </c>
      <c r="G613" s="172">
        <v>28980.0</v>
      </c>
      <c r="H613" s="172">
        <v>44606.0</v>
      </c>
      <c r="I613" s="155" t="s">
        <v>96</v>
      </c>
      <c r="J613" s="155" t="s">
        <v>87</v>
      </c>
      <c r="K613" s="155" t="s">
        <v>97</v>
      </c>
      <c r="L613" s="155" t="s">
        <v>117</v>
      </c>
      <c r="M613" s="155"/>
      <c r="N613" s="155" t="s">
        <v>90</v>
      </c>
      <c r="O613" s="155"/>
    </row>
    <row r="614">
      <c r="A614" s="155" t="s">
        <v>9370</v>
      </c>
      <c r="B614" s="304">
        <v>471.0</v>
      </c>
      <c r="C614" s="287">
        <v>475.0</v>
      </c>
      <c r="D614" s="155">
        <v>17200.0</v>
      </c>
      <c r="E614" s="171">
        <v>0.5625</v>
      </c>
      <c r="F614" s="303" t="s">
        <v>757</v>
      </c>
      <c r="G614" s="172">
        <v>27599.0</v>
      </c>
      <c r="H614" s="172">
        <v>44606.0</v>
      </c>
      <c r="I614" s="155" t="s">
        <v>96</v>
      </c>
      <c r="J614" s="155" t="s">
        <v>87</v>
      </c>
      <c r="K614" s="155" t="s">
        <v>97</v>
      </c>
      <c r="L614" s="155" t="s">
        <v>758</v>
      </c>
      <c r="M614" s="155"/>
      <c r="N614" s="155" t="s">
        <v>90</v>
      </c>
      <c r="O614" s="155"/>
    </row>
    <row r="615">
      <c r="A615" s="155" t="s">
        <v>9371</v>
      </c>
      <c r="B615" s="304">
        <v>479.0</v>
      </c>
      <c r="C615" s="287">
        <v>476.0</v>
      </c>
      <c r="D615" s="155">
        <v>11234.0</v>
      </c>
      <c r="E615" s="171">
        <v>0.59375</v>
      </c>
      <c r="F615" s="303" t="s">
        <v>768</v>
      </c>
      <c r="G615" s="172">
        <v>26498.0</v>
      </c>
      <c r="H615" s="172">
        <v>44606.0</v>
      </c>
      <c r="I615" s="155" t="s">
        <v>129</v>
      </c>
      <c r="J615" s="155" t="s">
        <v>87</v>
      </c>
      <c r="K615" s="155" t="s">
        <v>97</v>
      </c>
      <c r="L615" s="155" t="s">
        <v>89</v>
      </c>
      <c r="M615" s="155"/>
      <c r="N615" s="155" t="s">
        <v>103</v>
      </c>
      <c r="O615" s="155" t="s">
        <v>8748</v>
      </c>
    </row>
    <row r="616">
      <c r="A616" s="155" t="s">
        <v>9372</v>
      </c>
      <c r="B616" s="304">
        <v>484.0</v>
      </c>
      <c r="C616" s="287">
        <v>477.0</v>
      </c>
      <c r="D616" s="155">
        <v>9778.0</v>
      </c>
      <c r="E616" s="171">
        <v>0.6145833333333334</v>
      </c>
      <c r="F616" s="303" t="s">
        <v>771</v>
      </c>
      <c r="G616" s="172">
        <v>32095.0</v>
      </c>
      <c r="H616" s="172">
        <v>44606.0</v>
      </c>
      <c r="I616" s="155" t="s">
        <v>108</v>
      </c>
      <c r="J616" s="155" t="s">
        <v>87</v>
      </c>
      <c r="K616" s="155" t="s">
        <v>97</v>
      </c>
      <c r="L616" s="155" t="s">
        <v>772</v>
      </c>
      <c r="M616" s="155"/>
      <c r="N616" s="155" t="s">
        <v>773</v>
      </c>
      <c r="O616" s="155"/>
    </row>
    <row r="617">
      <c r="A617" s="155" t="s">
        <v>9373</v>
      </c>
      <c r="B617" s="304">
        <v>486.0</v>
      </c>
      <c r="C617" s="287">
        <v>478.0</v>
      </c>
      <c r="D617" s="155">
        <v>16255.0</v>
      </c>
      <c r="E617" s="171">
        <v>0.625</v>
      </c>
      <c r="F617" s="303" t="s">
        <v>774</v>
      </c>
      <c r="G617" s="172">
        <v>18350.0</v>
      </c>
      <c r="H617" s="172">
        <v>44606.0</v>
      </c>
      <c r="I617" s="155" t="s">
        <v>100</v>
      </c>
      <c r="J617" s="155" t="s">
        <v>92</v>
      </c>
      <c r="K617" s="155" t="s">
        <v>101</v>
      </c>
      <c r="L617" s="155" t="s">
        <v>131</v>
      </c>
      <c r="M617" s="155"/>
      <c r="N617" s="155" t="s">
        <v>103</v>
      </c>
      <c r="O617" s="155" t="s">
        <v>8748</v>
      </c>
    </row>
    <row r="618">
      <c r="A618" s="155" t="s">
        <v>9374</v>
      </c>
      <c r="B618" s="304">
        <v>488.0</v>
      </c>
      <c r="C618" s="287">
        <v>479.0</v>
      </c>
      <c r="D618" s="155">
        <v>10100.0</v>
      </c>
      <c r="E618" s="171">
        <v>0.6354166666666666</v>
      </c>
      <c r="F618" s="303" t="s">
        <v>776</v>
      </c>
      <c r="G618" s="172">
        <v>21315.0</v>
      </c>
      <c r="H618" s="172">
        <v>44606.0</v>
      </c>
      <c r="I618" s="155" t="s">
        <v>122</v>
      </c>
      <c r="J618" s="155" t="s">
        <v>92</v>
      </c>
      <c r="K618" s="155" t="s">
        <v>93</v>
      </c>
      <c r="L618" s="155" t="s">
        <v>164</v>
      </c>
      <c r="M618" s="155"/>
      <c r="N618" s="155" t="s">
        <v>90</v>
      </c>
      <c r="O618" s="155"/>
    </row>
    <row r="619">
      <c r="A619" s="155" t="s">
        <v>9375</v>
      </c>
      <c r="B619" s="304">
        <v>482.0</v>
      </c>
      <c r="C619" s="287">
        <v>480.0</v>
      </c>
      <c r="D619" s="155">
        <v>13579.0</v>
      </c>
      <c r="E619" s="171">
        <v>0.6041666666666666</v>
      </c>
      <c r="F619" s="303" t="s">
        <v>769</v>
      </c>
      <c r="G619" s="172">
        <v>23956.0</v>
      </c>
      <c r="H619" s="172">
        <v>44606.0</v>
      </c>
      <c r="I619" s="155" t="s">
        <v>122</v>
      </c>
      <c r="J619" s="155" t="s">
        <v>92</v>
      </c>
      <c r="K619" s="155" t="s">
        <v>101</v>
      </c>
      <c r="L619" s="155" t="s">
        <v>174</v>
      </c>
      <c r="M619" s="155"/>
      <c r="N619" s="155" t="s">
        <v>90</v>
      </c>
      <c r="O619" s="155"/>
    </row>
    <row r="620">
      <c r="A620" s="155" t="s">
        <v>9376</v>
      </c>
      <c r="B620" s="304">
        <v>487.0</v>
      </c>
      <c r="C620" s="287">
        <v>481.0</v>
      </c>
      <c r="D620" s="155">
        <v>12975.0</v>
      </c>
      <c r="E620" s="171">
        <v>0.6354166666666666</v>
      </c>
      <c r="F620" s="303" t="s">
        <v>777</v>
      </c>
      <c r="G620" s="172">
        <v>14177.0</v>
      </c>
      <c r="H620" s="172">
        <v>44606.0</v>
      </c>
      <c r="I620" s="155" t="s">
        <v>122</v>
      </c>
      <c r="J620" s="155" t="s">
        <v>92</v>
      </c>
      <c r="K620" s="155" t="s">
        <v>101</v>
      </c>
      <c r="L620" s="155" t="s">
        <v>94</v>
      </c>
      <c r="M620" s="155"/>
      <c r="N620" s="155" t="s">
        <v>90</v>
      </c>
      <c r="O620" s="155"/>
    </row>
    <row r="621">
      <c r="A621" s="155" t="s">
        <v>9377</v>
      </c>
      <c r="B621" s="304">
        <v>489.0</v>
      </c>
      <c r="C621" s="287">
        <v>482.0</v>
      </c>
      <c r="D621" s="155">
        <v>9309.0</v>
      </c>
      <c r="E621" s="171">
        <v>0.6458333333333334</v>
      </c>
      <c r="F621" s="303" t="s">
        <v>778</v>
      </c>
      <c r="G621" s="172">
        <v>16967.0</v>
      </c>
      <c r="H621" s="172">
        <v>44606.0</v>
      </c>
      <c r="I621" s="155" t="s">
        <v>122</v>
      </c>
      <c r="J621" s="155" t="s">
        <v>87</v>
      </c>
      <c r="K621" s="155" t="s">
        <v>97</v>
      </c>
      <c r="L621" s="155" t="s">
        <v>147</v>
      </c>
      <c r="M621" s="155"/>
      <c r="N621" s="155" t="s">
        <v>90</v>
      </c>
      <c r="O621" s="155"/>
    </row>
    <row r="622">
      <c r="A622" s="155" t="s">
        <v>9378</v>
      </c>
      <c r="B622" s="304">
        <v>490.0</v>
      </c>
      <c r="C622" s="287">
        <v>483.0</v>
      </c>
      <c r="D622" s="155">
        <v>12721.0</v>
      </c>
      <c r="E622" s="171">
        <v>0.6458333333333334</v>
      </c>
      <c r="F622" s="303" t="s">
        <v>779</v>
      </c>
      <c r="G622" s="172">
        <v>29014.0</v>
      </c>
      <c r="H622" s="172">
        <v>44606.0</v>
      </c>
      <c r="I622" s="155" t="s">
        <v>86</v>
      </c>
      <c r="J622" s="155" t="s">
        <v>92</v>
      </c>
      <c r="K622" s="155" t="s">
        <v>101</v>
      </c>
      <c r="L622" s="155" t="s">
        <v>147</v>
      </c>
      <c r="M622" s="155"/>
      <c r="N622" s="155" t="s">
        <v>90</v>
      </c>
      <c r="O622" s="155"/>
    </row>
    <row r="623">
      <c r="A623" s="155" t="s">
        <v>9379</v>
      </c>
      <c r="B623" s="304">
        <v>483.0</v>
      </c>
      <c r="C623" s="287">
        <v>484.0</v>
      </c>
      <c r="D623" s="155">
        <v>14434.0</v>
      </c>
      <c r="E623" s="171">
        <v>0.6041666666666666</v>
      </c>
      <c r="F623" s="303" t="s">
        <v>770</v>
      </c>
      <c r="G623" s="172">
        <v>22526.0</v>
      </c>
      <c r="H623" s="172">
        <v>44606.0</v>
      </c>
      <c r="I623" s="155" t="s">
        <v>122</v>
      </c>
      <c r="J623" s="155" t="s">
        <v>92</v>
      </c>
      <c r="K623" s="155" t="s">
        <v>101</v>
      </c>
      <c r="L623" s="155" t="s">
        <v>405</v>
      </c>
      <c r="M623" s="155"/>
      <c r="N623" s="155" t="s">
        <v>90</v>
      </c>
      <c r="O623" s="155"/>
    </row>
    <row r="624">
      <c r="A624" s="155" t="s">
        <v>9380</v>
      </c>
      <c r="B624" s="304">
        <v>485.0</v>
      </c>
      <c r="C624" s="287">
        <v>485.0</v>
      </c>
      <c r="D624" s="155">
        <v>13972.0</v>
      </c>
      <c r="E624" s="171">
        <v>0.625</v>
      </c>
      <c r="F624" s="303" t="s">
        <v>775</v>
      </c>
      <c r="G624" s="172">
        <v>17231.0</v>
      </c>
      <c r="H624" s="172">
        <v>44606.0</v>
      </c>
      <c r="I624" s="155" t="s">
        <v>112</v>
      </c>
      <c r="J624" s="155" t="s">
        <v>92</v>
      </c>
      <c r="K624" s="155" t="s">
        <v>101</v>
      </c>
      <c r="L624" s="155" t="s">
        <v>224</v>
      </c>
      <c r="M624" s="155"/>
      <c r="N624" s="155" t="s">
        <v>103</v>
      </c>
      <c r="O624" s="155" t="s">
        <v>8748</v>
      </c>
    </row>
    <row r="625">
      <c r="A625" s="155" t="s">
        <v>9381</v>
      </c>
      <c r="B625" s="304">
        <v>491.0</v>
      </c>
      <c r="C625" s="287">
        <v>486.0</v>
      </c>
      <c r="D625" s="155">
        <v>13329.0</v>
      </c>
      <c r="E625" s="171">
        <v>0.6458333333333334</v>
      </c>
      <c r="F625" s="303" t="s">
        <v>780</v>
      </c>
      <c r="G625" s="172">
        <v>26626.0</v>
      </c>
      <c r="H625" s="172">
        <v>44606.0</v>
      </c>
      <c r="I625" s="155" t="s">
        <v>86</v>
      </c>
      <c r="J625" s="155" t="s">
        <v>92</v>
      </c>
      <c r="K625" s="155" t="s">
        <v>93</v>
      </c>
      <c r="L625" s="155" t="s">
        <v>117</v>
      </c>
      <c r="M625" s="155"/>
      <c r="N625" s="155" t="s">
        <v>90</v>
      </c>
      <c r="O625" s="155"/>
    </row>
    <row r="626">
      <c r="A626" s="155" t="s">
        <v>9382</v>
      </c>
      <c r="B626" s="304">
        <v>503.0</v>
      </c>
      <c r="C626" s="287">
        <v>487.0</v>
      </c>
      <c r="D626" s="155">
        <v>15524.0</v>
      </c>
      <c r="E626" s="171">
        <v>0.3958333333333333</v>
      </c>
      <c r="F626" s="303" t="s">
        <v>790</v>
      </c>
      <c r="G626" s="172">
        <v>19310.0</v>
      </c>
      <c r="H626" s="172">
        <v>44607.0</v>
      </c>
      <c r="I626" s="155" t="s">
        <v>112</v>
      </c>
      <c r="J626" s="155" t="s">
        <v>92</v>
      </c>
      <c r="K626" s="155" t="s">
        <v>93</v>
      </c>
      <c r="L626" s="155" t="s">
        <v>102</v>
      </c>
      <c r="M626" s="155"/>
      <c r="N626" s="155" t="s">
        <v>103</v>
      </c>
      <c r="O626" s="155" t="s">
        <v>8748</v>
      </c>
    </row>
    <row r="627">
      <c r="A627" s="155" t="s">
        <v>9383</v>
      </c>
      <c r="B627" s="304">
        <v>496.0</v>
      </c>
      <c r="C627" s="287">
        <v>488.0</v>
      </c>
      <c r="D627" s="155">
        <v>10604.0</v>
      </c>
      <c r="E627" s="171">
        <v>0.34375</v>
      </c>
      <c r="F627" s="303" t="s">
        <v>783</v>
      </c>
      <c r="G627" s="172">
        <v>30878.0</v>
      </c>
      <c r="H627" s="172">
        <v>44607.0</v>
      </c>
      <c r="I627" s="155" t="s">
        <v>86</v>
      </c>
      <c r="J627" s="155" t="s">
        <v>92</v>
      </c>
      <c r="K627" s="155" t="s">
        <v>93</v>
      </c>
      <c r="L627" s="155" t="s">
        <v>147</v>
      </c>
      <c r="M627" s="155"/>
      <c r="N627" s="155" t="s">
        <v>90</v>
      </c>
      <c r="O627" s="155"/>
    </row>
    <row r="628">
      <c r="A628" s="155" t="s">
        <v>9384</v>
      </c>
      <c r="B628" s="304">
        <v>498.0</v>
      </c>
      <c r="C628" s="287">
        <v>489.0</v>
      </c>
      <c r="D628" s="155">
        <v>17431.0</v>
      </c>
      <c r="E628" s="171">
        <v>0.3541666666666667</v>
      </c>
      <c r="F628" s="303" t="s">
        <v>786</v>
      </c>
      <c r="G628" s="172">
        <v>30474.0</v>
      </c>
      <c r="H628" s="172">
        <v>44607.0</v>
      </c>
      <c r="I628" s="155" t="s">
        <v>112</v>
      </c>
      <c r="J628" s="155" t="s">
        <v>92</v>
      </c>
      <c r="K628" s="155" t="s">
        <v>93</v>
      </c>
      <c r="L628" s="155" t="s">
        <v>197</v>
      </c>
      <c r="M628" s="155"/>
      <c r="N628" s="155" t="s">
        <v>103</v>
      </c>
      <c r="O628" s="155" t="s">
        <v>8748</v>
      </c>
    </row>
    <row r="629">
      <c r="A629" s="155" t="s">
        <v>9385</v>
      </c>
      <c r="B629" s="304">
        <v>499.0</v>
      </c>
      <c r="C629" s="287">
        <v>490.0</v>
      </c>
      <c r="D629" s="155">
        <v>14050.0</v>
      </c>
      <c r="E629" s="171">
        <v>0.375</v>
      </c>
      <c r="F629" s="303" t="s">
        <v>788</v>
      </c>
      <c r="G629" s="172">
        <v>20523.0</v>
      </c>
      <c r="H629" s="172">
        <v>44607.0</v>
      </c>
      <c r="I629" s="155" t="s">
        <v>86</v>
      </c>
      <c r="J629" s="155" t="s">
        <v>92</v>
      </c>
      <c r="K629" s="155" t="s">
        <v>93</v>
      </c>
      <c r="L629" s="155" t="s">
        <v>147</v>
      </c>
      <c r="M629" s="155"/>
      <c r="N629" s="155" t="s">
        <v>90</v>
      </c>
      <c r="O629" s="155"/>
    </row>
    <row r="630">
      <c r="A630" s="155" t="s">
        <v>9386</v>
      </c>
      <c r="B630" s="304">
        <v>501.0</v>
      </c>
      <c r="C630" s="287">
        <v>491.0</v>
      </c>
      <c r="D630" s="155">
        <v>10174.0</v>
      </c>
      <c r="E630" s="171">
        <v>0.3958333333333333</v>
      </c>
      <c r="F630" s="303" t="s">
        <v>791</v>
      </c>
      <c r="G630" s="172">
        <v>13226.0</v>
      </c>
      <c r="H630" s="172">
        <v>44607.0</v>
      </c>
      <c r="I630" s="155" t="s">
        <v>100</v>
      </c>
      <c r="J630" s="155" t="s">
        <v>87</v>
      </c>
      <c r="K630" s="155" t="s">
        <v>88</v>
      </c>
      <c r="L630" s="155" t="s">
        <v>102</v>
      </c>
      <c r="M630" s="155"/>
      <c r="N630" s="155" t="s">
        <v>103</v>
      </c>
      <c r="O630" s="155" t="s">
        <v>8748</v>
      </c>
    </row>
    <row r="631">
      <c r="A631" s="155" t="s">
        <v>9387</v>
      </c>
      <c r="B631" s="304">
        <v>494.0</v>
      </c>
      <c r="C631" s="287">
        <v>492.0</v>
      </c>
      <c r="D631" s="155">
        <v>17980.0</v>
      </c>
      <c r="E631" s="171">
        <v>0.34375</v>
      </c>
      <c r="F631" s="303" t="s">
        <v>784</v>
      </c>
      <c r="G631" s="172">
        <v>23385.0</v>
      </c>
      <c r="H631" s="172">
        <v>44607.0</v>
      </c>
      <c r="I631" s="155" t="s">
        <v>96</v>
      </c>
      <c r="J631" s="155" t="s">
        <v>87</v>
      </c>
      <c r="K631" s="155" t="s">
        <v>97</v>
      </c>
      <c r="L631" s="155" t="s">
        <v>98</v>
      </c>
      <c r="M631" s="155"/>
      <c r="N631" s="155" t="s">
        <v>90</v>
      </c>
      <c r="O631" s="155"/>
    </row>
    <row r="632">
      <c r="A632" s="155" t="s">
        <v>9388</v>
      </c>
      <c r="B632" s="304">
        <v>502.0</v>
      </c>
      <c r="C632" s="287">
        <v>493.0</v>
      </c>
      <c r="D632" s="155">
        <v>13546.0</v>
      </c>
      <c r="E632" s="171">
        <v>0.3958333333333333</v>
      </c>
      <c r="F632" s="303" t="s">
        <v>792</v>
      </c>
      <c r="G632" s="172">
        <v>17856.0</v>
      </c>
      <c r="H632" s="172">
        <v>44607.0</v>
      </c>
      <c r="I632" s="155" t="s">
        <v>100</v>
      </c>
      <c r="J632" s="155" t="s">
        <v>92</v>
      </c>
      <c r="K632" s="155" t="s">
        <v>101</v>
      </c>
      <c r="L632" s="155" t="s">
        <v>102</v>
      </c>
      <c r="M632" s="155"/>
      <c r="N632" s="155" t="s">
        <v>103</v>
      </c>
      <c r="O632" s="155" t="s">
        <v>8748</v>
      </c>
    </row>
    <row r="633">
      <c r="A633" s="155" t="s">
        <v>9389</v>
      </c>
      <c r="B633" s="304">
        <v>493.0</v>
      </c>
      <c r="C633" s="287">
        <v>494.0</v>
      </c>
      <c r="D633" s="155">
        <v>10058.0</v>
      </c>
      <c r="E633" s="171">
        <v>0.3333333333333333</v>
      </c>
      <c r="F633" s="303" t="s">
        <v>782</v>
      </c>
      <c r="G633" s="172">
        <v>23141.0</v>
      </c>
      <c r="H633" s="172">
        <v>44607.0</v>
      </c>
      <c r="I633" s="155" t="s">
        <v>100</v>
      </c>
      <c r="J633" s="155" t="s">
        <v>92</v>
      </c>
      <c r="K633" s="155" t="s">
        <v>101</v>
      </c>
      <c r="L633" s="155" t="s">
        <v>131</v>
      </c>
      <c r="M633" s="155"/>
      <c r="N633" s="155" t="s">
        <v>103</v>
      </c>
      <c r="O633" s="155" t="s">
        <v>8748</v>
      </c>
    </row>
    <row r="634">
      <c r="A634" s="155" t="s">
        <v>9390</v>
      </c>
      <c r="B634" s="304">
        <v>497.0</v>
      </c>
      <c r="C634" s="287">
        <v>495.0</v>
      </c>
      <c r="D634" s="155">
        <v>9717.0</v>
      </c>
      <c r="E634" s="171">
        <v>0.3541666666666667</v>
      </c>
      <c r="F634" s="303" t="s">
        <v>787</v>
      </c>
      <c r="G634" s="172">
        <v>21889.0</v>
      </c>
      <c r="H634" s="172">
        <v>44607.0</v>
      </c>
      <c r="I634" s="155" t="s">
        <v>86</v>
      </c>
      <c r="J634" s="155" t="s">
        <v>92</v>
      </c>
      <c r="K634" s="155" t="s">
        <v>101</v>
      </c>
      <c r="L634" s="155" t="s">
        <v>89</v>
      </c>
      <c r="M634" s="155"/>
      <c r="N634" s="155" t="s">
        <v>90</v>
      </c>
      <c r="O634" s="155"/>
    </row>
    <row r="635">
      <c r="A635" s="155" t="s">
        <v>9391</v>
      </c>
      <c r="B635" s="304">
        <v>492.0</v>
      </c>
      <c r="C635" s="287">
        <v>496.0</v>
      </c>
      <c r="D635" s="155">
        <v>11742.0</v>
      </c>
      <c r="E635" s="171">
        <v>0.3125</v>
      </c>
      <c r="F635" s="303" t="s">
        <v>781</v>
      </c>
      <c r="G635" s="172">
        <v>18849.0</v>
      </c>
      <c r="H635" s="172">
        <v>44607.0</v>
      </c>
      <c r="I635" s="155" t="s">
        <v>100</v>
      </c>
      <c r="J635" s="155" t="s">
        <v>87</v>
      </c>
      <c r="K635" s="155" t="s">
        <v>97</v>
      </c>
      <c r="L635" s="155" t="s">
        <v>119</v>
      </c>
      <c r="M635" s="155"/>
      <c r="N635" s="155" t="s">
        <v>103</v>
      </c>
      <c r="O635" s="155" t="s">
        <v>8748</v>
      </c>
    </row>
    <row r="636">
      <c r="A636" s="155" t="s">
        <v>9392</v>
      </c>
      <c r="B636" s="304">
        <v>495.0</v>
      </c>
      <c r="C636" s="287">
        <v>497.0</v>
      </c>
      <c r="D636" s="155">
        <v>17173.0</v>
      </c>
      <c r="E636" s="171">
        <v>0.34375</v>
      </c>
      <c r="F636" s="303" t="s">
        <v>785</v>
      </c>
      <c r="G636" s="172">
        <v>29239.0</v>
      </c>
      <c r="H636" s="172">
        <v>44607.0</v>
      </c>
      <c r="I636" s="155" t="s">
        <v>96</v>
      </c>
      <c r="J636" s="155" t="s">
        <v>87</v>
      </c>
      <c r="K636" s="155" t="s">
        <v>97</v>
      </c>
      <c r="L636" s="155" t="s">
        <v>174</v>
      </c>
      <c r="M636" s="155"/>
      <c r="N636" s="155" t="s">
        <v>90</v>
      </c>
      <c r="O636" s="155"/>
    </row>
    <row r="637">
      <c r="A637" s="155" t="s">
        <v>9393</v>
      </c>
      <c r="B637" s="304">
        <v>500.0</v>
      </c>
      <c r="C637" s="287">
        <v>498.0</v>
      </c>
      <c r="D637" s="155">
        <v>18075.0</v>
      </c>
      <c r="E637" s="171">
        <v>0.3958333333333333</v>
      </c>
      <c r="F637" s="303" t="s">
        <v>793</v>
      </c>
      <c r="G637" s="172">
        <v>22229.0</v>
      </c>
      <c r="H637" s="172">
        <v>44607.0</v>
      </c>
      <c r="I637" s="155" t="s">
        <v>108</v>
      </c>
      <c r="J637" s="155" t="s">
        <v>87</v>
      </c>
      <c r="K637" s="155" t="s">
        <v>97</v>
      </c>
      <c r="L637" s="155" t="s">
        <v>549</v>
      </c>
      <c r="M637" s="155"/>
      <c r="N637" s="155" t="s">
        <v>103</v>
      </c>
      <c r="O637" s="155" t="s">
        <v>8748</v>
      </c>
    </row>
    <row r="638">
      <c r="A638" s="155" t="s">
        <v>9394</v>
      </c>
      <c r="B638" s="304">
        <v>508.0</v>
      </c>
      <c r="C638" s="287">
        <v>499.0</v>
      </c>
      <c r="D638" s="155">
        <v>14828.0</v>
      </c>
      <c r="E638" s="171">
        <v>0.4166666666666667</v>
      </c>
      <c r="F638" s="303" t="s">
        <v>797</v>
      </c>
      <c r="G638" s="172">
        <v>25524.0</v>
      </c>
      <c r="H638" s="172">
        <v>44607.0</v>
      </c>
      <c r="I638" s="155" t="s">
        <v>86</v>
      </c>
      <c r="J638" s="155" t="s">
        <v>87</v>
      </c>
      <c r="K638" s="155" t="s">
        <v>97</v>
      </c>
      <c r="L638" s="155" t="s">
        <v>218</v>
      </c>
      <c r="M638" s="155"/>
      <c r="N638" s="155" t="s">
        <v>90</v>
      </c>
      <c r="O638" s="155"/>
    </row>
    <row r="639">
      <c r="A639" s="155" t="s">
        <v>9395</v>
      </c>
      <c r="B639" s="304">
        <v>506.0</v>
      </c>
      <c r="C639" s="287">
        <v>500.0</v>
      </c>
      <c r="D639" s="155">
        <v>15154.0</v>
      </c>
      <c r="E639" s="171">
        <v>0.40625</v>
      </c>
      <c r="F639" s="303" t="s">
        <v>794</v>
      </c>
      <c r="G639" s="172">
        <v>19976.0</v>
      </c>
      <c r="H639" s="172">
        <v>44607.0</v>
      </c>
      <c r="I639" s="155" t="s">
        <v>100</v>
      </c>
      <c r="J639" s="155" t="s">
        <v>92</v>
      </c>
      <c r="K639" s="155" t="s">
        <v>93</v>
      </c>
      <c r="L639" s="155" t="s">
        <v>131</v>
      </c>
      <c r="M639" s="155"/>
      <c r="N639" s="155" t="s">
        <v>103</v>
      </c>
      <c r="O639" s="155" t="s">
        <v>8748</v>
      </c>
    </row>
    <row r="640">
      <c r="A640" s="155" t="s">
        <v>9396</v>
      </c>
      <c r="B640" s="304">
        <v>505.0</v>
      </c>
      <c r="C640" s="287">
        <v>501.0</v>
      </c>
      <c r="D640" s="155">
        <v>16156.0</v>
      </c>
      <c r="E640" s="171">
        <v>0.40625</v>
      </c>
      <c r="F640" s="303" t="s">
        <v>795</v>
      </c>
      <c r="G640" s="172">
        <v>29705.0</v>
      </c>
      <c r="H640" s="172">
        <v>44607.0</v>
      </c>
      <c r="I640" s="155" t="s">
        <v>122</v>
      </c>
      <c r="J640" s="155" t="s">
        <v>92</v>
      </c>
      <c r="K640" s="155" t="s">
        <v>93</v>
      </c>
      <c r="L640" s="155" t="s">
        <v>174</v>
      </c>
      <c r="M640" s="155"/>
      <c r="N640" s="155" t="s">
        <v>90</v>
      </c>
      <c r="O640" s="155"/>
    </row>
    <row r="641">
      <c r="A641" s="155" t="s">
        <v>9397</v>
      </c>
      <c r="B641" s="304">
        <v>514.0</v>
      </c>
      <c r="C641" s="287">
        <v>502.0</v>
      </c>
      <c r="D641" s="155">
        <v>18095.0</v>
      </c>
      <c r="E641" s="171">
        <v>0.4479166666666667</v>
      </c>
      <c r="F641" s="303" t="s">
        <v>802</v>
      </c>
      <c r="G641" s="172">
        <v>15672.0</v>
      </c>
      <c r="H641" s="172">
        <v>44607.0</v>
      </c>
      <c r="I641" s="155" t="s">
        <v>108</v>
      </c>
      <c r="J641" s="155" t="s">
        <v>87</v>
      </c>
      <c r="K641" s="155" t="s">
        <v>97</v>
      </c>
      <c r="L641" s="155" t="s">
        <v>102</v>
      </c>
      <c r="M641" s="155"/>
      <c r="N641" s="155" t="s">
        <v>103</v>
      </c>
      <c r="O641" s="155" t="s">
        <v>8748</v>
      </c>
    </row>
    <row r="642">
      <c r="A642" s="155" t="s">
        <v>9398</v>
      </c>
      <c r="B642" s="304">
        <v>511.0</v>
      </c>
      <c r="C642" s="287">
        <v>503.0</v>
      </c>
      <c r="D642" s="155">
        <v>13355.0</v>
      </c>
      <c r="E642" s="171">
        <v>0.4375</v>
      </c>
      <c r="F642" s="303" t="s">
        <v>799</v>
      </c>
      <c r="G642" s="172">
        <v>27322.0</v>
      </c>
      <c r="H642" s="172">
        <v>44607.0</v>
      </c>
      <c r="I642" s="155" t="s">
        <v>122</v>
      </c>
      <c r="J642" s="155" t="s">
        <v>92</v>
      </c>
      <c r="K642" s="155" t="s">
        <v>93</v>
      </c>
      <c r="L642" s="155" t="s">
        <v>242</v>
      </c>
      <c r="M642" s="155"/>
      <c r="N642" s="155" t="s">
        <v>90</v>
      </c>
      <c r="O642" s="155"/>
    </row>
    <row r="643">
      <c r="A643" s="155" t="s">
        <v>9399</v>
      </c>
      <c r="B643" s="304">
        <v>516.0</v>
      </c>
      <c r="C643" s="287">
        <v>504.0</v>
      </c>
      <c r="D643" s="155">
        <v>15873.0</v>
      </c>
      <c r="E643" s="171">
        <v>0.4479166666666667</v>
      </c>
      <c r="F643" s="303" t="s">
        <v>803</v>
      </c>
      <c r="G643" s="172">
        <v>17286.0</v>
      </c>
      <c r="H643" s="172">
        <v>44607.0</v>
      </c>
      <c r="I643" s="155" t="s">
        <v>86</v>
      </c>
      <c r="J643" s="155" t="s">
        <v>87</v>
      </c>
      <c r="K643" s="155" t="s">
        <v>97</v>
      </c>
      <c r="L643" s="155" t="s">
        <v>218</v>
      </c>
      <c r="M643" s="155"/>
      <c r="N643" s="155" t="s">
        <v>90</v>
      </c>
      <c r="O643" s="155"/>
    </row>
    <row r="644">
      <c r="A644" s="155" t="s">
        <v>9400</v>
      </c>
      <c r="B644" s="304">
        <v>509.0</v>
      </c>
      <c r="C644" s="287">
        <v>505.0</v>
      </c>
      <c r="D644" s="155">
        <v>15608.0</v>
      </c>
      <c r="E644" s="171">
        <v>0.4166666666666667</v>
      </c>
      <c r="F644" s="303" t="s">
        <v>798</v>
      </c>
      <c r="G644" s="172">
        <v>20238.0</v>
      </c>
      <c r="H644" s="172">
        <v>44607.0</v>
      </c>
      <c r="I644" s="155" t="s">
        <v>100</v>
      </c>
      <c r="J644" s="155" t="s">
        <v>92</v>
      </c>
      <c r="K644" s="155" t="s">
        <v>93</v>
      </c>
      <c r="L644" s="155" t="s">
        <v>131</v>
      </c>
      <c r="M644" s="155"/>
      <c r="N644" s="155" t="s">
        <v>103</v>
      </c>
      <c r="O644" s="155" t="s">
        <v>8748</v>
      </c>
    </row>
    <row r="645">
      <c r="A645" s="155" t="s">
        <v>9401</v>
      </c>
      <c r="B645" s="304">
        <v>518.0</v>
      </c>
      <c r="C645" s="287">
        <v>506.0</v>
      </c>
      <c r="D645" s="155">
        <v>12930.0</v>
      </c>
      <c r="E645" s="171">
        <v>0.4479166666666667</v>
      </c>
      <c r="F645" s="303" t="s">
        <v>804</v>
      </c>
      <c r="G645" s="172">
        <v>21097.0</v>
      </c>
      <c r="H645" s="172">
        <v>44607.0</v>
      </c>
      <c r="I645" s="155" t="s">
        <v>86</v>
      </c>
      <c r="J645" s="155" t="s">
        <v>92</v>
      </c>
      <c r="K645" s="155" t="s">
        <v>93</v>
      </c>
      <c r="L645" s="155" t="s">
        <v>147</v>
      </c>
      <c r="M645" s="155"/>
      <c r="N645" s="155" t="s">
        <v>90</v>
      </c>
      <c r="O645" s="155"/>
    </row>
    <row r="646">
      <c r="A646" s="155" t="s">
        <v>9402</v>
      </c>
      <c r="B646" s="304">
        <v>510.0</v>
      </c>
      <c r="C646" s="287">
        <v>507.0</v>
      </c>
      <c r="D646" s="155">
        <v>13946.0</v>
      </c>
      <c r="E646" s="171">
        <v>0.4375</v>
      </c>
      <c r="F646" s="303" t="s">
        <v>800</v>
      </c>
      <c r="G646" s="172">
        <v>26251.0</v>
      </c>
      <c r="H646" s="172">
        <v>44607.0</v>
      </c>
      <c r="I646" s="155" t="s">
        <v>86</v>
      </c>
      <c r="J646" s="155" t="s">
        <v>92</v>
      </c>
      <c r="K646" s="155" t="s">
        <v>101</v>
      </c>
      <c r="L646" s="155" t="s">
        <v>147</v>
      </c>
      <c r="M646" s="155"/>
      <c r="N646" s="155" t="s">
        <v>90</v>
      </c>
      <c r="O646" s="155"/>
    </row>
    <row r="647">
      <c r="A647" s="155" t="s">
        <v>9403</v>
      </c>
      <c r="B647" s="304">
        <v>513.0</v>
      </c>
      <c r="C647" s="287">
        <v>508.0</v>
      </c>
      <c r="D647" s="155">
        <v>18106.0</v>
      </c>
      <c r="E647" s="171">
        <v>0.4479166666666667</v>
      </c>
      <c r="F647" s="303" t="s">
        <v>805</v>
      </c>
      <c r="G647" s="172">
        <v>20979.0</v>
      </c>
      <c r="H647" s="172">
        <v>44607.0</v>
      </c>
      <c r="I647" s="155" t="s">
        <v>108</v>
      </c>
      <c r="J647" s="155" t="s">
        <v>87</v>
      </c>
      <c r="K647" s="155" t="s">
        <v>97</v>
      </c>
      <c r="L647" s="155" t="s">
        <v>806</v>
      </c>
      <c r="M647" s="155"/>
      <c r="N647" s="155" t="s">
        <v>103</v>
      </c>
      <c r="O647" s="155" t="s">
        <v>8748</v>
      </c>
    </row>
    <row r="648">
      <c r="A648" s="155" t="s">
        <v>9404</v>
      </c>
      <c r="B648" s="304">
        <v>517.0</v>
      </c>
      <c r="C648" s="287">
        <v>509.0</v>
      </c>
      <c r="D648" s="155">
        <v>17470.0</v>
      </c>
      <c r="E648" s="171">
        <v>0.4479166666666667</v>
      </c>
      <c r="F648" s="303" t="s">
        <v>807</v>
      </c>
      <c r="G648" s="172">
        <v>34674.0</v>
      </c>
      <c r="H648" s="172">
        <v>44607.0</v>
      </c>
      <c r="I648" s="155" t="s">
        <v>86</v>
      </c>
      <c r="J648" s="155" t="s">
        <v>92</v>
      </c>
      <c r="K648" s="155" t="s">
        <v>101</v>
      </c>
      <c r="L648" s="155" t="s">
        <v>179</v>
      </c>
      <c r="M648" s="155"/>
      <c r="N648" s="155" t="s">
        <v>90</v>
      </c>
      <c r="O648" s="155"/>
    </row>
    <row r="649">
      <c r="A649" s="155" t="s">
        <v>9405</v>
      </c>
      <c r="B649" s="304">
        <v>515.0</v>
      </c>
      <c r="C649" s="287">
        <v>510.0</v>
      </c>
      <c r="D649" s="155">
        <v>18087.0</v>
      </c>
      <c r="E649" s="171">
        <v>0.4479166666666667</v>
      </c>
      <c r="F649" s="303" t="s">
        <v>808</v>
      </c>
      <c r="G649" s="172">
        <v>23194.0</v>
      </c>
      <c r="H649" s="172">
        <v>44607.0</v>
      </c>
      <c r="I649" s="155" t="s">
        <v>96</v>
      </c>
      <c r="J649" s="155" t="s">
        <v>87</v>
      </c>
      <c r="K649" s="155" t="s">
        <v>97</v>
      </c>
      <c r="L649" s="155" t="s">
        <v>98</v>
      </c>
      <c r="M649" s="155"/>
      <c r="N649" s="155" t="s">
        <v>90</v>
      </c>
      <c r="O649" s="155"/>
    </row>
    <row r="650">
      <c r="A650" s="155" t="s">
        <v>9406</v>
      </c>
      <c r="B650" s="304">
        <v>520.0</v>
      </c>
      <c r="C650" s="287">
        <v>511.0</v>
      </c>
      <c r="D650" s="155">
        <v>9945.0</v>
      </c>
      <c r="E650" s="171">
        <v>0.4583333333333333</v>
      </c>
      <c r="F650" s="303" t="s">
        <v>809</v>
      </c>
      <c r="G650" s="172">
        <v>21443.0</v>
      </c>
      <c r="H650" s="172">
        <v>44607.0</v>
      </c>
      <c r="I650" s="155" t="s">
        <v>122</v>
      </c>
      <c r="J650" s="155" t="s">
        <v>92</v>
      </c>
      <c r="K650" s="155" t="s">
        <v>93</v>
      </c>
      <c r="L650" s="155" t="s">
        <v>147</v>
      </c>
      <c r="M650" s="155"/>
      <c r="N650" s="155" t="s">
        <v>90</v>
      </c>
      <c r="O650" s="155"/>
    </row>
    <row r="651">
      <c r="A651" s="155" t="s">
        <v>9407</v>
      </c>
      <c r="B651" s="304">
        <v>522.0</v>
      </c>
      <c r="C651" s="287">
        <v>512.0</v>
      </c>
      <c r="D651" s="155">
        <v>18072.0</v>
      </c>
      <c r="E651" s="171">
        <v>0.46875</v>
      </c>
      <c r="F651" s="303" t="s">
        <v>811</v>
      </c>
      <c r="G651" s="172">
        <v>21909.0</v>
      </c>
      <c r="H651" s="172">
        <v>44607.0</v>
      </c>
      <c r="I651" s="155" t="s">
        <v>96</v>
      </c>
      <c r="J651" s="155" t="s">
        <v>87</v>
      </c>
      <c r="K651" s="155" t="s">
        <v>97</v>
      </c>
      <c r="L651" s="155" t="s">
        <v>189</v>
      </c>
      <c r="M651" s="155"/>
      <c r="N651" s="155" t="s">
        <v>90</v>
      </c>
      <c r="O651" s="155"/>
    </row>
    <row r="652">
      <c r="A652" s="155" t="s">
        <v>9408</v>
      </c>
      <c r="B652" s="304">
        <v>512.0</v>
      </c>
      <c r="C652" s="287">
        <v>513.0</v>
      </c>
      <c r="D652" s="155">
        <v>17157.0</v>
      </c>
      <c r="E652" s="171">
        <v>0.4375</v>
      </c>
      <c r="F652" s="303" t="s">
        <v>801</v>
      </c>
      <c r="G652" s="172">
        <v>21795.0</v>
      </c>
      <c r="H652" s="172">
        <v>44607.0</v>
      </c>
      <c r="I652" s="155" t="s">
        <v>86</v>
      </c>
      <c r="J652" s="155" t="s">
        <v>92</v>
      </c>
      <c r="K652" s="155" t="s">
        <v>101</v>
      </c>
      <c r="L652" s="155" t="s">
        <v>335</v>
      </c>
      <c r="M652" s="155"/>
      <c r="N652" s="155" t="s">
        <v>90</v>
      </c>
      <c r="O652" s="155"/>
    </row>
    <row r="653">
      <c r="A653" s="155" t="s">
        <v>9409</v>
      </c>
      <c r="B653" s="304">
        <v>521.0</v>
      </c>
      <c r="C653" s="287">
        <v>514.0</v>
      </c>
      <c r="D653" s="155">
        <v>16975.0</v>
      </c>
      <c r="E653" s="171">
        <v>0.46875</v>
      </c>
      <c r="F653" s="303" t="s">
        <v>812</v>
      </c>
      <c r="G653" s="172">
        <v>27957.0</v>
      </c>
      <c r="H653" s="172">
        <v>44607.0</v>
      </c>
      <c r="I653" s="155" t="s">
        <v>129</v>
      </c>
      <c r="J653" s="155" t="s">
        <v>87</v>
      </c>
      <c r="K653" s="155" t="s">
        <v>97</v>
      </c>
      <c r="L653" s="155" t="s">
        <v>813</v>
      </c>
      <c r="M653" s="155"/>
      <c r="N653" s="155" t="s">
        <v>103</v>
      </c>
      <c r="O653" s="155" t="s">
        <v>8748</v>
      </c>
    </row>
    <row r="654">
      <c r="A654" s="155" t="s">
        <v>9410</v>
      </c>
      <c r="B654" s="304">
        <v>523.0</v>
      </c>
      <c r="C654" s="287">
        <v>515.0</v>
      </c>
      <c r="D654" s="155">
        <v>15181.0</v>
      </c>
      <c r="E654" s="171">
        <v>0.4895833333333333</v>
      </c>
      <c r="F654" s="303" t="s">
        <v>814</v>
      </c>
      <c r="G654" s="172">
        <v>25311.0</v>
      </c>
      <c r="H654" s="172">
        <v>44607.0</v>
      </c>
      <c r="I654" s="155" t="s">
        <v>122</v>
      </c>
      <c r="J654" s="155" t="s">
        <v>87</v>
      </c>
      <c r="K654" s="155" t="s">
        <v>88</v>
      </c>
      <c r="L654" s="155" t="s">
        <v>89</v>
      </c>
      <c r="M654" s="155"/>
      <c r="N654" s="155" t="s">
        <v>90</v>
      </c>
      <c r="O654" s="155"/>
    </row>
    <row r="655">
      <c r="A655" s="155" t="s">
        <v>9411</v>
      </c>
      <c r="B655" s="304">
        <v>526.0</v>
      </c>
      <c r="C655" s="287">
        <v>516.0</v>
      </c>
      <c r="D655" s="155">
        <v>15870.0</v>
      </c>
      <c r="E655" s="171">
        <v>0.5416666666666666</v>
      </c>
      <c r="F655" s="303" t="s">
        <v>815</v>
      </c>
      <c r="G655" s="172">
        <v>23931.0</v>
      </c>
      <c r="H655" s="172">
        <v>44607.0</v>
      </c>
      <c r="I655" s="155" t="s">
        <v>112</v>
      </c>
      <c r="J655" s="155" t="s">
        <v>92</v>
      </c>
      <c r="K655" s="155" t="s">
        <v>101</v>
      </c>
      <c r="L655" s="155" t="s">
        <v>106</v>
      </c>
      <c r="M655" s="155"/>
      <c r="N655" s="155" t="s">
        <v>103</v>
      </c>
      <c r="O655" s="155" t="s">
        <v>8748</v>
      </c>
    </row>
    <row r="656">
      <c r="A656" s="155" t="s">
        <v>9412</v>
      </c>
      <c r="B656" s="304">
        <v>527.0</v>
      </c>
      <c r="C656" s="287">
        <v>517.0</v>
      </c>
      <c r="D656" s="155">
        <v>9405.0</v>
      </c>
      <c r="E656" s="171">
        <v>0.5416666666666666</v>
      </c>
      <c r="F656" s="303" t="s">
        <v>816</v>
      </c>
      <c r="G656" s="172">
        <v>23240.0</v>
      </c>
      <c r="H656" s="172">
        <v>44607.0</v>
      </c>
      <c r="I656" s="155" t="s">
        <v>112</v>
      </c>
      <c r="J656" s="155" t="s">
        <v>92</v>
      </c>
      <c r="K656" s="155" t="s">
        <v>93</v>
      </c>
      <c r="L656" s="155" t="s">
        <v>102</v>
      </c>
      <c r="M656" s="155"/>
      <c r="N656" s="155" t="s">
        <v>103</v>
      </c>
      <c r="O656" s="155" t="s">
        <v>8748</v>
      </c>
    </row>
    <row r="657">
      <c r="A657" s="155" t="s">
        <v>9413</v>
      </c>
      <c r="B657" s="304">
        <v>524.0</v>
      </c>
      <c r="C657" s="287">
        <v>518.0</v>
      </c>
      <c r="D657" s="155">
        <v>18059.0</v>
      </c>
      <c r="E657" s="171">
        <v>0.5416666666666666</v>
      </c>
      <c r="F657" s="303" t="s">
        <v>817</v>
      </c>
      <c r="G657" s="172">
        <v>27676.0</v>
      </c>
      <c r="H657" s="172">
        <v>44607.0</v>
      </c>
      <c r="I657" s="155" t="s">
        <v>96</v>
      </c>
      <c r="J657" s="155" t="s">
        <v>87</v>
      </c>
      <c r="K657" s="155" t="s">
        <v>97</v>
      </c>
      <c r="L657" s="155" t="s">
        <v>147</v>
      </c>
      <c r="M657" s="155"/>
      <c r="N657" s="155" t="s">
        <v>90</v>
      </c>
      <c r="O657" s="155"/>
    </row>
    <row r="658">
      <c r="A658" s="155" t="s">
        <v>9414</v>
      </c>
      <c r="B658" s="304">
        <v>531.0</v>
      </c>
      <c r="C658" s="287">
        <v>519.0</v>
      </c>
      <c r="D658" s="155">
        <v>16002.0</v>
      </c>
      <c r="E658" s="171">
        <v>0.5625</v>
      </c>
      <c r="F658" s="303" t="s">
        <v>820</v>
      </c>
      <c r="G658" s="172">
        <v>33968.0</v>
      </c>
      <c r="H658" s="172">
        <v>44607.0</v>
      </c>
      <c r="I658" s="155" t="s">
        <v>86</v>
      </c>
      <c r="J658" s="155" t="s">
        <v>92</v>
      </c>
      <c r="K658" s="155" t="s">
        <v>93</v>
      </c>
      <c r="L658" s="155" t="s">
        <v>154</v>
      </c>
      <c r="M658" s="155"/>
      <c r="N658" s="155" t="s">
        <v>90</v>
      </c>
      <c r="O658" s="155"/>
    </row>
    <row r="659">
      <c r="A659" s="155" t="s">
        <v>9415</v>
      </c>
      <c r="B659" s="304">
        <v>529.0</v>
      </c>
      <c r="C659" s="287">
        <v>520.0</v>
      </c>
      <c r="D659" s="155">
        <v>18082.0</v>
      </c>
      <c r="E659" s="171">
        <v>0.5625</v>
      </c>
      <c r="F659" s="303" t="s">
        <v>821</v>
      </c>
      <c r="G659" s="172">
        <v>17686.0</v>
      </c>
      <c r="H659" s="172">
        <v>44607.0</v>
      </c>
      <c r="I659" s="155" t="s">
        <v>108</v>
      </c>
      <c r="J659" s="155" t="s">
        <v>87</v>
      </c>
      <c r="K659" s="155" t="s">
        <v>97</v>
      </c>
      <c r="L659" s="155" t="s">
        <v>113</v>
      </c>
      <c r="M659" s="155"/>
      <c r="N659" s="155" t="s">
        <v>103</v>
      </c>
      <c r="O659" s="155" t="s">
        <v>8748</v>
      </c>
    </row>
    <row r="660">
      <c r="A660" s="155" t="s">
        <v>9416</v>
      </c>
      <c r="B660" s="304">
        <v>533.0</v>
      </c>
      <c r="C660" s="287">
        <v>521.0</v>
      </c>
      <c r="D660" s="155">
        <v>14889.0</v>
      </c>
      <c r="E660" s="171">
        <v>0.5729166666666666</v>
      </c>
      <c r="F660" s="303" t="s">
        <v>823</v>
      </c>
      <c r="G660" s="172">
        <v>20777.0</v>
      </c>
      <c r="H660" s="172">
        <v>44607.0</v>
      </c>
      <c r="I660" s="155" t="s">
        <v>112</v>
      </c>
      <c r="J660" s="155" t="s">
        <v>92</v>
      </c>
      <c r="K660" s="155" t="s">
        <v>93</v>
      </c>
      <c r="L660" s="155" t="s">
        <v>119</v>
      </c>
      <c r="M660" s="155"/>
      <c r="N660" s="155" t="s">
        <v>103</v>
      </c>
      <c r="O660" s="155" t="s">
        <v>8748</v>
      </c>
    </row>
    <row r="661">
      <c r="A661" s="155" t="s">
        <v>9417</v>
      </c>
      <c r="B661" s="304">
        <v>530.0</v>
      </c>
      <c r="C661" s="287">
        <v>522.0</v>
      </c>
      <c r="D661" s="155">
        <v>11110.0</v>
      </c>
      <c r="E661" s="171">
        <v>0.5625</v>
      </c>
      <c r="F661" s="303" t="s">
        <v>822</v>
      </c>
      <c r="G661" s="172">
        <v>13190.0</v>
      </c>
      <c r="H661" s="172">
        <v>44607.0</v>
      </c>
      <c r="I661" s="155" t="s">
        <v>100</v>
      </c>
      <c r="J661" s="155" t="s">
        <v>87</v>
      </c>
      <c r="K661" s="155" t="s">
        <v>88</v>
      </c>
      <c r="L661" s="155" t="s">
        <v>102</v>
      </c>
      <c r="M661" s="155"/>
      <c r="N661" s="155" t="s">
        <v>103</v>
      </c>
      <c r="O661" s="155" t="s">
        <v>8748</v>
      </c>
    </row>
    <row r="662">
      <c r="A662" s="155" t="s">
        <v>9418</v>
      </c>
      <c r="B662" s="304">
        <v>534.0</v>
      </c>
      <c r="C662" s="287">
        <v>523.0</v>
      </c>
      <c r="D662" s="155">
        <v>9169.0</v>
      </c>
      <c r="E662" s="171">
        <v>0.5833333333333334</v>
      </c>
      <c r="F662" s="303" t="s">
        <v>825</v>
      </c>
      <c r="G662" s="172">
        <v>16745.0</v>
      </c>
      <c r="H662" s="172">
        <v>44607.0</v>
      </c>
      <c r="I662" s="155" t="s">
        <v>129</v>
      </c>
      <c r="J662" s="155" t="s">
        <v>92</v>
      </c>
      <c r="K662" s="155" t="s">
        <v>93</v>
      </c>
      <c r="L662" s="155" t="s">
        <v>89</v>
      </c>
      <c r="M662" s="155"/>
      <c r="N662" s="155" t="s">
        <v>103</v>
      </c>
      <c r="O662" s="155" t="s">
        <v>8748</v>
      </c>
    </row>
    <row r="663">
      <c r="A663" s="155" t="s">
        <v>9419</v>
      </c>
      <c r="B663" s="304">
        <v>528.0</v>
      </c>
      <c r="C663" s="287">
        <v>524.0</v>
      </c>
      <c r="D663" s="155">
        <v>14587.0</v>
      </c>
      <c r="E663" s="171">
        <v>0.5520833333333334</v>
      </c>
      <c r="F663" s="303" t="s">
        <v>819</v>
      </c>
      <c r="G663" s="172">
        <v>22546.0</v>
      </c>
      <c r="H663" s="172">
        <v>44607.0</v>
      </c>
      <c r="I663" s="155" t="s">
        <v>86</v>
      </c>
      <c r="J663" s="155" t="s">
        <v>92</v>
      </c>
      <c r="K663" s="155" t="s">
        <v>93</v>
      </c>
      <c r="L663" s="155" t="s">
        <v>308</v>
      </c>
      <c r="M663" s="155"/>
      <c r="N663" s="155" t="s">
        <v>90</v>
      </c>
      <c r="O663" s="155"/>
    </row>
    <row r="664">
      <c r="A664" s="155" t="s">
        <v>9420</v>
      </c>
      <c r="B664" s="304">
        <v>538.0</v>
      </c>
      <c r="C664" s="287">
        <v>525.0</v>
      </c>
      <c r="D664" s="155">
        <v>10614.0</v>
      </c>
      <c r="E664" s="171">
        <v>0.59375</v>
      </c>
      <c r="F664" s="303" t="s">
        <v>826</v>
      </c>
      <c r="G664" s="172">
        <v>19605.0</v>
      </c>
      <c r="H664" s="172">
        <v>44607.0</v>
      </c>
      <c r="I664" s="155" t="s">
        <v>122</v>
      </c>
      <c r="J664" s="155" t="s">
        <v>92</v>
      </c>
      <c r="K664" s="155" t="s">
        <v>93</v>
      </c>
      <c r="L664" s="155" t="s">
        <v>154</v>
      </c>
      <c r="M664" s="155"/>
      <c r="N664" s="155" t="s">
        <v>90</v>
      </c>
      <c r="O664" s="155"/>
    </row>
    <row r="665">
      <c r="A665" s="155" t="s">
        <v>9421</v>
      </c>
      <c r="B665" s="304">
        <v>525.0</v>
      </c>
      <c r="C665" s="287">
        <v>526.0</v>
      </c>
      <c r="D665" s="155">
        <v>18108.0</v>
      </c>
      <c r="E665" s="171">
        <v>0.5416666666666666</v>
      </c>
      <c r="F665" s="303" t="s">
        <v>818</v>
      </c>
      <c r="G665" s="172">
        <v>13026.0</v>
      </c>
      <c r="H665" s="172">
        <v>44607.0</v>
      </c>
      <c r="I665" s="155" t="s">
        <v>108</v>
      </c>
      <c r="J665" s="155" t="s">
        <v>87</v>
      </c>
      <c r="K665" s="155" t="s">
        <v>97</v>
      </c>
      <c r="L665" s="155" t="s">
        <v>102</v>
      </c>
      <c r="M665" s="155"/>
      <c r="N665" s="155" t="s">
        <v>103</v>
      </c>
      <c r="O665" s="155" t="s">
        <v>8748</v>
      </c>
    </row>
    <row r="666">
      <c r="A666" s="155" t="s">
        <v>9422</v>
      </c>
      <c r="B666" s="304">
        <v>541.0</v>
      </c>
      <c r="C666" s="287">
        <v>527.0</v>
      </c>
      <c r="D666" s="155">
        <v>18098.0</v>
      </c>
      <c r="E666" s="171">
        <v>0.6145833333333334</v>
      </c>
      <c r="F666" s="303" t="s">
        <v>832</v>
      </c>
      <c r="G666" s="172">
        <v>18133.0</v>
      </c>
      <c r="H666" s="172">
        <v>44607.0</v>
      </c>
      <c r="I666" s="155" t="s">
        <v>96</v>
      </c>
      <c r="J666" s="155" t="s">
        <v>87</v>
      </c>
      <c r="K666" s="155" t="s">
        <v>97</v>
      </c>
      <c r="L666" s="155" t="s">
        <v>335</v>
      </c>
      <c r="M666" s="155"/>
      <c r="N666" s="155" t="s">
        <v>90</v>
      </c>
      <c r="O666" s="155"/>
    </row>
    <row r="667">
      <c r="A667" s="155" t="s">
        <v>9423</v>
      </c>
      <c r="B667" s="304">
        <v>532.0</v>
      </c>
      <c r="C667" s="287">
        <v>528.0</v>
      </c>
      <c r="D667" s="155">
        <v>17334.0</v>
      </c>
      <c r="E667" s="171">
        <v>0.5729166666666666</v>
      </c>
      <c r="F667" s="303" t="s">
        <v>824</v>
      </c>
      <c r="G667" s="172">
        <v>25243.0</v>
      </c>
      <c r="H667" s="172">
        <v>44607.0</v>
      </c>
      <c r="I667" s="155" t="s">
        <v>112</v>
      </c>
      <c r="J667" s="155" t="s">
        <v>92</v>
      </c>
      <c r="K667" s="155" t="s">
        <v>101</v>
      </c>
      <c r="L667" s="155" t="s">
        <v>113</v>
      </c>
      <c r="M667" s="155"/>
      <c r="N667" s="155" t="s">
        <v>103</v>
      </c>
      <c r="O667" s="155" t="s">
        <v>8748</v>
      </c>
    </row>
    <row r="668">
      <c r="A668" s="155" t="s">
        <v>9424</v>
      </c>
      <c r="B668" s="304">
        <v>547.0</v>
      </c>
      <c r="C668" s="287">
        <v>529.0</v>
      </c>
      <c r="D668" s="155">
        <v>13937.0</v>
      </c>
      <c r="E668" s="171">
        <v>0.6354166666666666</v>
      </c>
      <c r="F668" s="303" t="s">
        <v>837</v>
      </c>
      <c r="G668" s="172">
        <v>33308.0</v>
      </c>
      <c r="H668" s="172">
        <v>44607.0</v>
      </c>
      <c r="I668" s="155" t="s">
        <v>122</v>
      </c>
      <c r="J668" s="155" t="s">
        <v>92</v>
      </c>
      <c r="K668" s="155" t="s">
        <v>93</v>
      </c>
      <c r="L668" s="155" t="s">
        <v>262</v>
      </c>
      <c r="M668" s="155"/>
      <c r="N668" s="155" t="s">
        <v>90</v>
      </c>
      <c r="O668" s="155"/>
    </row>
    <row r="669">
      <c r="A669" s="155" t="s">
        <v>9425</v>
      </c>
      <c r="B669" s="304">
        <v>539.0</v>
      </c>
      <c r="C669" s="287">
        <v>530.0</v>
      </c>
      <c r="D669" s="155">
        <v>18139.0</v>
      </c>
      <c r="E669" s="171">
        <v>0.59375</v>
      </c>
      <c r="F669" s="303" t="s">
        <v>827</v>
      </c>
      <c r="G669" s="172">
        <v>23268.0</v>
      </c>
      <c r="H669" s="172">
        <v>44607.0</v>
      </c>
      <c r="I669" s="155" t="s">
        <v>96</v>
      </c>
      <c r="J669" s="155" t="s">
        <v>87</v>
      </c>
      <c r="K669" s="155" t="s">
        <v>97</v>
      </c>
      <c r="L669" s="155" t="s">
        <v>98</v>
      </c>
      <c r="M669" s="155"/>
      <c r="N669" s="155" t="s">
        <v>90</v>
      </c>
      <c r="O669" s="155"/>
    </row>
    <row r="670">
      <c r="A670" s="155" t="s">
        <v>9426</v>
      </c>
      <c r="B670" s="304">
        <v>546.0</v>
      </c>
      <c r="C670" s="287">
        <v>531.0</v>
      </c>
      <c r="D670" s="155">
        <v>11216.0</v>
      </c>
      <c r="E670" s="171">
        <v>0.6354166666666666</v>
      </c>
      <c r="F670" s="303" t="s">
        <v>838</v>
      </c>
      <c r="G670" s="172">
        <v>27234.0</v>
      </c>
      <c r="H670" s="172">
        <v>44607.0</v>
      </c>
      <c r="I670" s="155" t="s">
        <v>86</v>
      </c>
      <c r="J670" s="155" t="s">
        <v>87</v>
      </c>
      <c r="K670" s="155" t="s">
        <v>97</v>
      </c>
      <c r="L670" s="155" t="s">
        <v>308</v>
      </c>
      <c r="M670" s="155"/>
      <c r="N670" s="155" t="s">
        <v>90</v>
      </c>
      <c r="O670" s="155"/>
    </row>
    <row r="671">
      <c r="A671" s="155" t="s">
        <v>9427</v>
      </c>
      <c r="B671" s="304">
        <v>542.0</v>
      </c>
      <c r="C671" s="287">
        <v>532.0</v>
      </c>
      <c r="D671" s="155">
        <v>15741.0</v>
      </c>
      <c r="E671" s="171">
        <v>0.6145833333333334</v>
      </c>
      <c r="F671" s="303" t="s">
        <v>833</v>
      </c>
      <c r="G671" s="172">
        <v>17556.0</v>
      </c>
      <c r="H671" s="172">
        <v>44607.0</v>
      </c>
      <c r="I671" s="155" t="s">
        <v>122</v>
      </c>
      <c r="J671" s="155" t="s">
        <v>87</v>
      </c>
      <c r="K671" s="155" t="s">
        <v>88</v>
      </c>
      <c r="L671" s="155" t="s">
        <v>89</v>
      </c>
      <c r="M671" s="155"/>
      <c r="N671" s="155" t="s">
        <v>90</v>
      </c>
      <c r="O671" s="155"/>
    </row>
    <row r="672">
      <c r="A672" s="155" t="s">
        <v>9428</v>
      </c>
      <c r="B672" s="304">
        <v>536.0</v>
      </c>
      <c r="C672" s="287">
        <v>533.0</v>
      </c>
      <c r="D672" s="155">
        <v>18107.0</v>
      </c>
      <c r="E672" s="171">
        <v>0.59375</v>
      </c>
      <c r="F672" s="303" t="s">
        <v>828</v>
      </c>
      <c r="G672" s="172">
        <v>16069.0</v>
      </c>
      <c r="H672" s="172">
        <v>44607.0</v>
      </c>
      <c r="I672" s="155" t="s">
        <v>96</v>
      </c>
      <c r="J672" s="155" t="s">
        <v>87</v>
      </c>
      <c r="K672" s="155" t="s">
        <v>97</v>
      </c>
      <c r="L672" s="155" t="s">
        <v>358</v>
      </c>
      <c r="M672" s="155"/>
      <c r="N672" s="155" t="s">
        <v>90</v>
      </c>
      <c r="O672" s="155"/>
    </row>
    <row r="673">
      <c r="A673" s="155" t="s">
        <v>9429</v>
      </c>
      <c r="B673" s="304">
        <v>548.0</v>
      </c>
      <c r="C673" s="287">
        <v>534.0</v>
      </c>
      <c r="D673" s="155">
        <v>17106.0</v>
      </c>
      <c r="E673" s="171">
        <v>0.6458333333333334</v>
      </c>
      <c r="F673" s="303" t="s">
        <v>840</v>
      </c>
      <c r="G673" s="172">
        <v>11696.0</v>
      </c>
      <c r="H673" s="172">
        <v>44607.0</v>
      </c>
      <c r="I673" s="155" t="s">
        <v>100</v>
      </c>
      <c r="J673" s="155" t="s">
        <v>92</v>
      </c>
      <c r="K673" s="155" t="s">
        <v>93</v>
      </c>
      <c r="L673" s="155" t="s">
        <v>224</v>
      </c>
      <c r="M673" s="155"/>
      <c r="N673" s="155" t="s">
        <v>103</v>
      </c>
      <c r="O673" s="155" t="s">
        <v>8748</v>
      </c>
    </row>
    <row r="674">
      <c r="A674" s="155" t="s">
        <v>9430</v>
      </c>
      <c r="B674" s="304">
        <v>545.0</v>
      </c>
      <c r="C674" s="287">
        <v>535.0</v>
      </c>
      <c r="D674" s="155">
        <v>9141.0</v>
      </c>
      <c r="E674" s="171">
        <v>0.625</v>
      </c>
      <c r="F674" s="303" t="s">
        <v>835</v>
      </c>
      <c r="G674" s="172">
        <v>30758.0</v>
      </c>
      <c r="H674" s="172">
        <v>44607.0</v>
      </c>
      <c r="I674" s="155" t="s">
        <v>122</v>
      </c>
      <c r="J674" s="155" t="s">
        <v>92</v>
      </c>
      <c r="K674" s="155" t="s">
        <v>93</v>
      </c>
      <c r="L674" s="155" t="s">
        <v>179</v>
      </c>
      <c r="M674" s="155"/>
      <c r="N674" s="155" t="s">
        <v>90</v>
      </c>
      <c r="O674" s="155"/>
    </row>
    <row r="675">
      <c r="A675" s="155" t="s">
        <v>9431</v>
      </c>
      <c r="B675" s="304">
        <v>543.0</v>
      </c>
      <c r="C675" s="287">
        <v>536.0</v>
      </c>
      <c r="D675" s="155">
        <v>10090.0</v>
      </c>
      <c r="E675" s="171">
        <v>0.6145833333333334</v>
      </c>
      <c r="F675" s="303" t="s">
        <v>834</v>
      </c>
      <c r="G675" s="172">
        <v>19362.0</v>
      </c>
      <c r="H675" s="172">
        <v>44607.0</v>
      </c>
      <c r="I675" s="155" t="s">
        <v>100</v>
      </c>
      <c r="J675" s="155" t="s">
        <v>87</v>
      </c>
      <c r="K675" s="155" t="s">
        <v>88</v>
      </c>
      <c r="L675" s="155" t="s">
        <v>131</v>
      </c>
      <c r="M675" s="155"/>
      <c r="N675" s="155" t="s">
        <v>103</v>
      </c>
      <c r="O675" s="155"/>
    </row>
    <row r="676">
      <c r="A676" s="155" t="s">
        <v>9432</v>
      </c>
      <c r="B676" s="304">
        <v>537.0</v>
      </c>
      <c r="C676" s="287">
        <v>537.0</v>
      </c>
      <c r="D676" s="155">
        <v>9431.0</v>
      </c>
      <c r="E676" s="171">
        <v>0.59375</v>
      </c>
      <c r="F676" s="303" t="s">
        <v>829</v>
      </c>
      <c r="G676" s="172">
        <v>17511.0</v>
      </c>
      <c r="H676" s="172">
        <v>44607.0</v>
      </c>
      <c r="I676" s="155" t="s">
        <v>86</v>
      </c>
      <c r="J676" s="155" t="s">
        <v>87</v>
      </c>
      <c r="K676" s="155" t="s">
        <v>88</v>
      </c>
      <c r="L676" s="155" t="s">
        <v>89</v>
      </c>
      <c r="M676" s="155"/>
      <c r="N676" s="155" t="s">
        <v>90</v>
      </c>
      <c r="O676" s="155"/>
    </row>
    <row r="677">
      <c r="A677" s="155" t="s">
        <v>9433</v>
      </c>
      <c r="B677" s="304">
        <v>535.0</v>
      </c>
      <c r="C677" s="287">
        <v>538.0</v>
      </c>
      <c r="D677" s="155">
        <v>18091.0</v>
      </c>
      <c r="E677" s="171">
        <v>0.59375</v>
      </c>
      <c r="F677" s="303" t="s">
        <v>830</v>
      </c>
      <c r="G677" s="172">
        <v>18093.0</v>
      </c>
      <c r="H677" s="172">
        <v>44607.0</v>
      </c>
      <c r="I677" s="155" t="s">
        <v>129</v>
      </c>
      <c r="J677" s="155" t="s">
        <v>87</v>
      </c>
      <c r="K677" s="155" t="s">
        <v>97</v>
      </c>
      <c r="L677" s="155" t="s">
        <v>135</v>
      </c>
      <c r="M677" s="155"/>
      <c r="N677" s="155" t="s">
        <v>103</v>
      </c>
      <c r="O677" s="155" t="s">
        <v>8748</v>
      </c>
    </row>
    <row r="678">
      <c r="A678" s="155" t="s">
        <v>9434</v>
      </c>
      <c r="B678" s="304">
        <v>540.0</v>
      </c>
      <c r="C678" s="287">
        <v>539.0</v>
      </c>
      <c r="D678" s="155">
        <v>16513.0</v>
      </c>
      <c r="E678" s="171">
        <v>0.6041666666666666</v>
      </c>
      <c r="F678" s="303" t="s">
        <v>831</v>
      </c>
      <c r="G678" s="172">
        <v>17670.0</v>
      </c>
      <c r="H678" s="172">
        <v>44607.0</v>
      </c>
      <c r="I678" s="155" t="s">
        <v>112</v>
      </c>
      <c r="J678" s="155" t="s">
        <v>92</v>
      </c>
      <c r="K678" s="155" t="s">
        <v>97</v>
      </c>
      <c r="L678" s="155" t="s">
        <v>102</v>
      </c>
      <c r="M678" s="155"/>
      <c r="N678" s="155" t="s">
        <v>103</v>
      </c>
      <c r="O678" s="155" t="s">
        <v>8748</v>
      </c>
    </row>
    <row r="679">
      <c r="A679" s="155" t="s">
        <v>9435</v>
      </c>
      <c r="B679" s="304">
        <v>519.0</v>
      </c>
      <c r="C679" s="287">
        <v>540.0</v>
      </c>
      <c r="D679" s="155">
        <v>14982.0</v>
      </c>
      <c r="E679" s="171">
        <v>0.4583333333333333</v>
      </c>
      <c r="F679" s="303" t="s">
        <v>810</v>
      </c>
      <c r="G679" s="172">
        <v>15634.0</v>
      </c>
      <c r="H679" s="172">
        <v>44607.0</v>
      </c>
      <c r="I679" s="155" t="s">
        <v>100</v>
      </c>
      <c r="J679" s="155" t="s">
        <v>92</v>
      </c>
      <c r="K679" s="155" t="s">
        <v>101</v>
      </c>
      <c r="L679" s="155" t="s">
        <v>131</v>
      </c>
      <c r="M679" s="155"/>
      <c r="N679" s="155" t="s">
        <v>103</v>
      </c>
      <c r="O679" s="155"/>
    </row>
    <row r="680">
      <c r="A680" s="155" t="s">
        <v>9436</v>
      </c>
      <c r="B680" s="304">
        <v>544.0</v>
      </c>
      <c r="C680" s="287">
        <v>541.0</v>
      </c>
      <c r="D680" s="155">
        <v>15894.0</v>
      </c>
      <c r="E680" s="171">
        <v>0.625</v>
      </c>
      <c r="F680" s="303" t="s">
        <v>836</v>
      </c>
      <c r="G680" s="172">
        <v>18114.0</v>
      </c>
      <c r="H680" s="172">
        <v>44607.0</v>
      </c>
      <c r="I680" s="155" t="s">
        <v>100</v>
      </c>
      <c r="J680" s="155" t="s">
        <v>92</v>
      </c>
      <c r="K680" s="155" t="s">
        <v>101</v>
      </c>
      <c r="L680" s="155" t="s">
        <v>102</v>
      </c>
      <c r="M680" s="155"/>
      <c r="N680" s="155" t="s">
        <v>253</v>
      </c>
      <c r="O680" s="155" t="s">
        <v>8748</v>
      </c>
    </row>
    <row r="681">
      <c r="A681" s="155" t="s">
        <v>9437</v>
      </c>
      <c r="B681" s="304">
        <v>550.0</v>
      </c>
      <c r="C681" s="287">
        <v>542.0</v>
      </c>
      <c r="D681" s="155">
        <v>15409.0</v>
      </c>
      <c r="E681" s="171">
        <v>0.3229166666666667</v>
      </c>
      <c r="F681" s="303" t="s">
        <v>841</v>
      </c>
      <c r="G681" s="172">
        <v>16055.0</v>
      </c>
      <c r="H681" s="172">
        <v>44608.0</v>
      </c>
      <c r="I681" s="155" t="s">
        <v>100</v>
      </c>
      <c r="J681" s="155" t="s">
        <v>87</v>
      </c>
      <c r="K681" s="155" t="s">
        <v>88</v>
      </c>
      <c r="L681" s="155" t="s">
        <v>224</v>
      </c>
      <c r="M681" s="155"/>
      <c r="N681" s="155" t="s">
        <v>103</v>
      </c>
      <c r="O681" s="155" t="s">
        <v>8748</v>
      </c>
    </row>
    <row r="682">
      <c r="A682" s="155" t="s">
        <v>9438</v>
      </c>
      <c r="B682" s="304">
        <v>551.0</v>
      </c>
      <c r="C682" s="287">
        <v>543.0</v>
      </c>
      <c r="D682" s="155">
        <v>13217.0</v>
      </c>
      <c r="E682" s="171">
        <v>0.3333333333333333</v>
      </c>
      <c r="F682" s="303" t="s">
        <v>842</v>
      </c>
      <c r="G682" s="172">
        <v>17043.0</v>
      </c>
      <c r="H682" s="172">
        <v>44608.0</v>
      </c>
      <c r="I682" s="155" t="s">
        <v>86</v>
      </c>
      <c r="J682" s="155" t="s">
        <v>92</v>
      </c>
      <c r="K682" s="155" t="s">
        <v>101</v>
      </c>
      <c r="L682" s="155" t="s">
        <v>147</v>
      </c>
      <c r="M682" s="155"/>
      <c r="N682" s="155" t="s">
        <v>90</v>
      </c>
      <c r="O682" s="155"/>
    </row>
    <row r="683">
      <c r="A683" s="155" t="s">
        <v>9439</v>
      </c>
      <c r="B683" s="304">
        <v>553.0</v>
      </c>
      <c r="C683" s="287">
        <v>544.0</v>
      </c>
      <c r="D683" s="155">
        <v>10753.0</v>
      </c>
      <c r="E683" s="171">
        <v>0.34375</v>
      </c>
      <c r="F683" s="303" t="s">
        <v>843</v>
      </c>
      <c r="G683" s="172">
        <v>19695.0</v>
      </c>
      <c r="H683" s="172">
        <v>44608.0</v>
      </c>
      <c r="I683" s="155" t="s">
        <v>129</v>
      </c>
      <c r="J683" s="155" t="s">
        <v>92</v>
      </c>
      <c r="K683" s="155" t="s">
        <v>93</v>
      </c>
      <c r="L683" s="155" t="s">
        <v>131</v>
      </c>
      <c r="M683" s="155"/>
      <c r="N683" s="155" t="s">
        <v>103</v>
      </c>
      <c r="O683" s="155" t="s">
        <v>8748</v>
      </c>
    </row>
    <row r="684">
      <c r="A684" s="155" t="s">
        <v>9440</v>
      </c>
      <c r="B684" s="304">
        <v>552.0</v>
      </c>
      <c r="C684" s="287">
        <v>545.0</v>
      </c>
      <c r="D684" s="155">
        <v>12869.0</v>
      </c>
      <c r="E684" s="171">
        <v>0.34375</v>
      </c>
      <c r="F684" s="303" t="s">
        <v>844</v>
      </c>
      <c r="G684" s="172">
        <v>25511.0</v>
      </c>
      <c r="H684" s="172">
        <v>44608.0</v>
      </c>
      <c r="I684" s="155" t="s">
        <v>122</v>
      </c>
      <c r="J684" s="155" t="s">
        <v>92</v>
      </c>
      <c r="K684" s="155" t="s">
        <v>101</v>
      </c>
      <c r="L684" s="155" t="s">
        <v>94</v>
      </c>
      <c r="M684" s="155"/>
      <c r="N684" s="155" t="s">
        <v>90</v>
      </c>
      <c r="O684" s="155"/>
    </row>
    <row r="685">
      <c r="A685" s="155" t="s">
        <v>9441</v>
      </c>
      <c r="B685" s="304">
        <v>558.0</v>
      </c>
      <c r="C685" s="287">
        <v>546.0</v>
      </c>
      <c r="D685" s="155">
        <v>15989.0</v>
      </c>
      <c r="E685" s="171">
        <v>0.3645833333333333</v>
      </c>
      <c r="F685" s="303" t="s">
        <v>848</v>
      </c>
      <c r="G685" s="172">
        <v>30622.0</v>
      </c>
      <c r="H685" s="172">
        <v>44608.0</v>
      </c>
      <c r="I685" s="155" t="s">
        <v>86</v>
      </c>
      <c r="J685" s="155" t="s">
        <v>92</v>
      </c>
      <c r="K685" s="155" t="s">
        <v>93</v>
      </c>
      <c r="L685" s="155" t="s">
        <v>174</v>
      </c>
      <c r="M685" s="155"/>
      <c r="N685" s="155" t="s">
        <v>90</v>
      </c>
      <c r="O685" s="155"/>
    </row>
    <row r="686">
      <c r="A686" s="155" t="s">
        <v>9442</v>
      </c>
      <c r="B686" s="304">
        <v>556.0</v>
      </c>
      <c r="C686" s="287">
        <v>547.0</v>
      </c>
      <c r="D686" s="155">
        <v>9529.0</v>
      </c>
      <c r="E686" s="171">
        <v>0.3541666666666667</v>
      </c>
      <c r="F686" s="303" t="s">
        <v>846</v>
      </c>
      <c r="G686" s="172">
        <v>28740.0</v>
      </c>
      <c r="H686" s="172">
        <v>44608.0</v>
      </c>
      <c r="I686" s="155" t="s">
        <v>112</v>
      </c>
      <c r="J686" s="155" t="s">
        <v>92</v>
      </c>
      <c r="K686" s="155" t="s">
        <v>101</v>
      </c>
      <c r="L686" s="155" t="s">
        <v>772</v>
      </c>
      <c r="M686" s="155"/>
      <c r="N686" s="155" t="s">
        <v>103</v>
      </c>
      <c r="O686" s="155" t="s">
        <v>8748</v>
      </c>
    </row>
    <row r="687">
      <c r="A687" s="155" t="s">
        <v>9443</v>
      </c>
      <c r="B687" s="304">
        <v>560.0</v>
      </c>
      <c r="C687" s="287">
        <v>548.0</v>
      </c>
      <c r="D687" s="155">
        <v>15002.0</v>
      </c>
      <c r="E687" s="171">
        <v>0.375</v>
      </c>
      <c r="F687" s="303" t="s">
        <v>850</v>
      </c>
      <c r="G687" s="172">
        <v>21001.0</v>
      </c>
      <c r="H687" s="172">
        <v>44608.0</v>
      </c>
      <c r="I687" s="155" t="s">
        <v>122</v>
      </c>
      <c r="J687" s="155" t="s">
        <v>92</v>
      </c>
      <c r="K687" s="155" t="s">
        <v>93</v>
      </c>
      <c r="L687" s="155" t="s">
        <v>127</v>
      </c>
      <c r="M687" s="155"/>
      <c r="N687" s="155" t="s">
        <v>90</v>
      </c>
      <c r="O687" s="155"/>
    </row>
    <row r="688">
      <c r="A688" s="155" t="s">
        <v>9444</v>
      </c>
      <c r="B688" s="304">
        <v>557.0</v>
      </c>
      <c r="C688" s="287">
        <v>549.0</v>
      </c>
      <c r="D688" s="155">
        <v>12614.0</v>
      </c>
      <c r="E688" s="171">
        <v>0.3645833333333333</v>
      </c>
      <c r="F688" s="303" t="s">
        <v>849</v>
      </c>
      <c r="G688" s="172">
        <v>21378.0</v>
      </c>
      <c r="H688" s="172">
        <v>44608.0</v>
      </c>
      <c r="I688" s="155" t="s">
        <v>86</v>
      </c>
      <c r="J688" s="155" t="s">
        <v>92</v>
      </c>
      <c r="K688" s="155" t="s">
        <v>101</v>
      </c>
      <c r="L688" s="155" t="s">
        <v>147</v>
      </c>
      <c r="M688" s="155"/>
      <c r="N688" s="155" t="s">
        <v>90</v>
      </c>
      <c r="O688" s="155"/>
    </row>
    <row r="689">
      <c r="A689" s="155" t="s">
        <v>9445</v>
      </c>
      <c r="B689" s="304">
        <v>569.0</v>
      </c>
      <c r="C689" s="287">
        <v>550.0</v>
      </c>
      <c r="D689" s="155">
        <v>11221.0</v>
      </c>
      <c r="E689" s="171">
        <v>0.4375</v>
      </c>
      <c r="F689" s="303" t="s">
        <v>861</v>
      </c>
      <c r="G689" s="172">
        <v>21080.0</v>
      </c>
      <c r="H689" s="172">
        <v>44608.0</v>
      </c>
      <c r="I689" s="155" t="s">
        <v>86</v>
      </c>
      <c r="J689" s="155" t="s">
        <v>92</v>
      </c>
      <c r="K689" s="155" t="s">
        <v>93</v>
      </c>
      <c r="L689" s="155" t="s">
        <v>147</v>
      </c>
      <c r="M689" s="155"/>
      <c r="N689" s="155" t="s">
        <v>90</v>
      </c>
      <c r="O689" s="155"/>
    </row>
    <row r="690">
      <c r="A690" s="155" t="s">
        <v>9446</v>
      </c>
      <c r="B690" s="304">
        <v>564.0</v>
      </c>
      <c r="C690" s="287">
        <v>551.0</v>
      </c>
      <c r="D690" s="155">
        <v>13680.0</v>
      </c>
      <c r="E690" s="171">
        <v>0.3958333333333333</v>
      </c>
      <c r="F690" s="303" t="s">
        <v>854</v>
      </c>
      <c r="G690" s="172">
        <v>26459.0</v>
      </c>
      <c r="H690" s="172">
        <v>44608.0</v>
      </c>
      <c r="I690" s="155" t="s">
        <v>122</v>
      </c>
      <c r="J690" s="155" t="s">
        <v>92</v>
      </c>
      <c r="K690" s="155" t="s">
        <v>101</v>
      </c>
      <c r="L690" s="155" t="s">
        <v>147</v>
      </c>
      <c r="M690" s="155"/>
      <c r="N690" s="155" t="s">
        <v>90</v>
      </c>
      <c r="O690" s="155"/>
    </row>
    <row r="691">
      <c r="A691" s="155" t="s">
        <v>9447</v>
      </c>
      <c r="B691" s="304">
        <v>554.0</v>
      </c>
      <c r="C691" s="287">
        <v>552.0</v>
      </c>
      <c r="D691" s="155">
        <v>18146.0</v>
      </c>
      <c r="E691" s="171">
        <v>0.34375</v>
      </c>
      <c r="F691" s="303" t="s">
        <v>845</v>
      </c>
      <c r="G691" s="172">
        <v>20786.0</v>
      </c>
      <c r="H691" s="172">
        <v>44608.0</v>
      </c>
      <c r="I691" s="155" t="s">
        <v>96</v>
      </c>
      <c r="J691" s="155" t="s">
        <v>87</v>
      </c>
      <c r="K691" s="155" t="s">
        <v>88</v>
      </c>
      <c r="L691" s="155" t="s">
        <v>89</v>
      </c>
      <c r="M691" s="155"/>
      <c r="N691" s="155" t="s">
        <v>90</v>
      </c>
      <c r="O691" s="155"/>
    </row>
    <row r="692">
      <c r="A692" s="155" t="s">
        <v>9448</v>
      </c>
      <c r="B692" s="304">
        <v>566.0</v>
      </c>
      <c r="C692" s="287">
        <v>553.0</v>
      </c>
      <c r="D692" s="155">
        <v>16721.0</v>
      </c>
      <c r="E692" s="171">
        <v>0.40625</v>
      </c>
      <c r="F692" s="303" t="s">
        <v>857</v>
      </c>
      <c r="G692" s="172">
        <v>29245.0</v>
      </c>
      <c r="H692" s="172">
        <v>44608.0</v>
      </c>
      <c r="I692" s="155" t="s">
        <v>86</v>
      </c>
      <c r="J692" s="155" t="s">
        <v>92</v>
      </c>
      <c r="K692" s="155" t="s">
        <v>101</v>
      </c>
      <c r="L692" s="155" t="s">
        <v>147</v>
      </c>
      <c r="M692" s="155"/>
      <c r="N692" s="155" t="s">
        <v>90</v>
      </c>
      <c r="O692" s="155"/>
    </row>
    <row r="693">
      <c r="A693" s="155" t="s">
        <v>9449</v>
      </c>
      <c r="B693" s="304">
        <v>555.0</v>
      </c>
      <c r="C693" s="287">
        <v>554.0</v>
      </c>
      <c r="D693" s="155">
        <v>16196.0</v>
      </c>
      <c r="E693" s="171">
        <v>0.3541666666666667</v>
      </c>
      <c r="F693" s="303" t="s">
        <v>847</v>
      </c>
      <c r="G693" s="172">
        <v>17763.0</v>
      </c>
      <c r="H693" s="172">
        <v>44608.0</v>
      </c>
      <c r="I693" s="155" t="s">
        <v>112</v>
      </c>
      <c r="J693" s="155" t="s">
        <v>87</v>
      </c>
      <c r="K693" s="155" t="s">
        <v>88</v>
      </c>
      <c r="L693" s="155" t="s">
        <v>135</v>
      </c>
      <c r="M693" s="155"/>
      <c r="N693" s="155" t="s">
        <v>103</v>
      </c>
      <c r="O693" s="155" t="s">
        <v>8748</v>
      </c>
    </row>
    <row r="694">
      <c r="A694" s="155" t="s">
        <v>9450</v>
      </c>
      <c r="B694" s="304">
        <v>568.0</v>
      </c>
      <c r="C694" s="287">
        <v>555.0</v>
      </c>
      <c r="D694" s="155">
        <v>17264.0</v>
      </c>
      <c r="E694" s="171">
        <v>0.4270833333333333</v>
      </c>
      <c r="F694" s="303" t="s">
        <v>860</v>
      </c>
      <c r="G694" s="172">
        <v>18156.0</v>
      </c>
      <c r="H694" s="172">
        <v>44608.0</v>
      </c>
      <c r="I694" s="155" t="s">
        <v>86</v>
      </c>
      <c r="J694" s="155" t="s">
        <v>92</v>
      </c>
      <c r="K694" s="155" t="s">
        <v>101</v>
      </c>
      <c r="L694" s="155" t="s">
        <v>147</v>
      </c>
      <c r="M694" s="155"/>
      <c r="N694" s="155" t="s">
        <v>90</v>
      </c>
      <c r="O694" s="155"/>
    </row>
    <row r="695">
      <c r="A695" s="155" t="s">
        <v>9451</v>
      </c>
      <c r="B695" s="304">
        <v>559.0</v>
      </c>
      <c r="C695" s="287">
        <v>556.0</v>
      </c>
      <c r="D695" s="155">
        <v>15849.0</v>
      </c>
      <c r="E695" s="171">
        <v>0.375</v>
      </c>
      <c r="F695" s="303" t="s">
        <v>851</v>
      </c>
      <c r="G695" s="172">
        <v>32104.0</v>
      </c>
      <c r="H695" s="172">
        <v>44608.0</v>
      </c>
      <c r="I695" s="155" t="s">
        <v>86</v>
      </c>
      <c r="J695" s="155" t="s">
        <v>87</v>
      </c>
      <c r="K695" s="155" t="s">
        <v>97</v>
      </c>
      <c r="L695" s="155" t="s">
        <v>852</v>
      </c>
      <c r="M695" s="155"/>
      <c r="N695" s="155" t="s">
        <v>90</v>
      </c>
      <c r="O695" s="155"/>
    </row>
    <row r="696">
      <c r="A696" s="155" t="s">
        <v>9452</v>
      </c>
      <c r="B696" s="304">
        <v>561.0</v>
      </c>
      <c r="C696" s="287">
        <v>557.0</v>
      </c>
      <c r="D696" s="155">
        <v>17485.0</v>
      </c>
      <c r="E696" s="171">
        <v>0.3854166666666667</v>
      </c>
      <c r="F696" s="303" t="s">
        <v>853</v>
      </c>
      <c r="G696" s="172">
        <v>24152.0</v>
      </c>
      <c r="H696" s="172">
        <v>44608.0</v>
      </c>
      <c r="I696" s="155" t="s">
        <v>86</v>
      </c>
      <c r="J696" s="155" t="s">
        <v>87</v>
      </c>
      <c r="K696" s="155" t="s">
        <v>97</v>
      </c>
      <c r="L696" s="155" t="s">
        <v>166</v>
      </c>
      <c r="M696" s="155"/>
      <c r="N696" s="155" t="s">
        <v>90</v>
      </c>
      <c r="O696" s="155"/>
    </row>
    <row r="697">
      <c r="A697" s="155" t="s">
        <v>9453</v>
      </c>
      <c r="B697" s="304">
        <v>565.0</v>
      </c>
      <c r="C697" s="287">
        <v>558.0</v>
      </c>
      <c r="D697" s="155">
        <v>11403.0</v>
      </c>
      <c r="E697" s="171">
        <v>0.40625</v>
      </c>
      <c r="F697" s="303" t="s">
        <v>858</v>
      </c>
      <c r="G697" s="172">
        <v>26190.0</v>
      </c>
      <c r="H697" s="172">
        <v>44608.0</v>
      </c>
      <c r="I697" s="155" t="s">
        <v>112</v>
      </c>
      <c r="J697" s="155" t="s">
        <v>87</v>
      </c>
      <c r="K697" s="155" t="s">
        <v>88</v>
      </c>
      <c r="L697" s="155" t="s">
        <v>131</v>
      </c>
      <c r="M697" s="155"/>
      <c r="N697" s="155" t="s">
        <v>103</v>
      </c>
      <c r="O697" s="155" t="s">
        <v>8748</v>
      </c>
    </row>
    <row r="698">
      <c r="A698" s="155" t="s">
        <v>9454</v>
      </c>
      <c r="B698" s="304">
        <v>567.0</v>
      </c>
      <c r="C698" s="287">
        <v>559.0</v>
      </c>
      <c r="D698" s="155">
        <v>18102.0</v>
      </c>
      <c r="E698" s="171">
        <v>0.4166666666666667</v>
      </c>
      <c r="F698" s="303" t="s">
        <v>859</v>
      </c>
      <c r="G698" s="172">
        <v>14309.0</v>
      </c>
      <c r="H698" s="172">
        <v>44608.0</v>
      </c>
      <c r="I698" s="155" t="s">
        <v>96</v>
      </c>
      <c r="J698" s="155" t="s">
        <v>87</v>
      </c>
      <c r="K698" s="155" t="s">
        <v>88</v>
      </c>
      <c r="L698" s="155" t="s">
        <v>89</v>
      </c>
      <c r="M698" s="155"/>
      <c r="N698" s="155" t="s">
        <v>90</v>
      </c>
      <c r="O698" s="155"/>
    </row>
    <row r="699">
      <c r="A699" s="155" t="s">
        <v>9455</v>
      </c>
      <c r="B699" s="304">
        <v>562.0</v>
      </c>
      <c r="C699" s="287">
        <v>560.0</v>
      </c>
      <c r="D699" s="155">
        <v>18110.0</v>
      </c>
      <c r="E699" s="171">
        <v>0.3958333333333333</v>
      </c>
      <c r="F699" s="303" t="s">
        <v>855</v>
      </c>
      <c r="G699" s="172">
        <v>18462.0</v>
      </c>
      <c r="H699" s="172">
        <v>44608.0</v>
      </c>
      <c r="I699" s="155" t="s">
        <v>108</v>
      </c>
      <c r="J699" s="155" t="s">
        <v>87</v>
      </c>
      <c r="K699" s="155" t="s">
        <v>88</v>
      </c>
      <c r="L699" s="155" t="s">
        <v>131</v>
      </c>
      <c r="M699" s="155"/>
      <c r="N699" s="155" t="s">
        <v>103</v>
      </c>
      <c r="O699" s="155" t="s">
        <v>8748</v>
      </c>
    </row>
    <row r="700">
      <c r="A700" s="155" t="s">
        <v>9456</v>
      </c>
      <c r="B700" s="304">
        <v>563.0</v>
      </c>
      <c r="C700" s="287">
        <v>561.0</v>
      </c>
      <c r="D700" s="155">
        <v>18101.0</v>
      </c>
      <c r="E700" s="171">
        <v>0.3958333333333333</v>
      </c>
      <c r="F700" s="303" t="s">
        <v>856</v>
      </c>
      <c r="G700" s="172">
        <v>18715.0</v>
      </c>
      <c r="H700" s="172">
        <v>44608.0</v>
      </c>
      <c r="I700" s="155" t="s">
        <v>108</v>
      </c>
      <c r="J700" s="155" t="s">
        <v>87</v>
      </c>
      <c r="K700" s="155" t="s">
        <v>88</v>
      </c>
      <c r="L700" s="155" t="s">
        <v>102</v>
      </c>
      <c r="M700" s="155"/>
      <c r="N700" s="155" t="s">
        <v>103</v>
      </c>
      <c r="O700" s="155" t="s">
        <v>8748</v>
      </c>
    </row>
    <row r="701">
      <c r="A701" s="155" t="s">
        <v>9457</v>
      </c>
      <c r="B701" s="304">
        <v>571.0</v>
      </c>
      <c r="C701" s="287">
        <v>562.0</v>
      </c>
      <c r="D701" s="155">
        <v>10571.0</v>
      </c>
      <c r="E701" s="171">
        <v>0.4479166666666667</v>
      </c>
      <c r="F701" s="303" t="s">
        <v>862</v>
      </c>
      <c r="G701" s="172">
        <v>21775.0</v>
      </c>
      <c r="H701" s="172">
        <v>44608.0</v>
      </c>
      <c r="I701" s="155" t="s">
        <v>86</v>
      </c>
      <c r="J701" s="155" t="s">
        <v>92</v>
      </c>
      <c r="K701" s="155" t="s">
        <v>93</v>
      </c>
      <c r="L701" s="155" t="s">
        <v>147</v>
      </c>
      <c r="M701" s="155"/>
      <c r="N701" s="155" t="s">
        <v>90</v>
      </c>
      <c r="O701" s="155"/>
    </row>
    <row r="702">
      <c r="A702" s="155" t="s">
        <v>9458</v>
      </c>
      <c r="B702" s="304">
        <v>570.0</v>
      </c>
      <c r="C702" s="287">
        <v>563.0</v>
      </c>
      <c r="D702" s="155">
        <v>16149.0</v>
      </c>
      <c r="E702" s="171">
        <v>0.4479166666666667</v>
      </c>
      <c r="F702" s="303" t="s">
        <v>863</v>
      </c>
      <c r="G702" s="172">
        <v>14652.0</v>
      </c>
      <c r="H702" s="172">
        <v>44608.0</v>
      </c>
      <c r="I702" s="155" t="s">
        <v>96</v>
      </c>
      <c r="J702" s="155" t="s">
        <v>87</v>
      </c>
      <c r="K702" s="155" t="s">
        <v>88</v>
      </c>
      <c r="L702" s="155" t="s">
        <v>89</v>
      </c>
      <c r="M702" s="155"/>
      <c r="N702" s="155" t="s">
        <v>90</v>
      </c>
      <c r="O702" s="155"/>
    </row>
    <row r="703">
      <c r="A703" s="155" t="s">
        <v>9459</v>
      </c>
      <c r="B703" s="304">
        <v>572.0</v>
      </c>
      <c r="C703" s="287">
        <v>564.0</v>
      </c>
      <c r="D703" s="155">
        <v>14152.0</v>
      </c>
      <c r="E703" s="171">
        <v>0.4583333333333333</v>
      </c>
      <c r="F703" s="303" t="s">
        <v>864</v>
      </c>
      <c r="G703" s="172">
        <v>25368.0</v>
      </c>
      <c r="H703" s="172">
        <v>44608.0</v>
      </c>
      <c r="I703" s="155" t="s">
        <v>122</v>
      </c>
      <c r="J703" s="155" t="s">
        <v>87</v>
      </c>
      <c r="K703" s="155" t="s">
        <v>97</v>
      </c>
      <c r="L703" s="155" t="s">
        <v>174</v>
      </c>
      <c r="M703" s="155"/>
      <c r="N703" s="155" t="s">
        <v>90</v>
      </c>
      <c r="O703" s="155"/>
    </row>
    <row r="704">
      <c r="A704" s="155" t="s">
        <v>9460</v>
      </c>
      <c r="B704" s="304">
        <v>574.0</v>
      </c>
      <c r="C704" s="287">
        <v>565.0</v>
      </c>
      <c r="D704" s="155">
        <v>18152.0</v>
      </c>
      <c r="E704" s="171">
        <v>0.46875</v>
      </c>
      <c r="F704" s="303" t="s">
        <v>865</v>
      </c>
      <c r="G704" s="172">
        <v>24358.0</v>
      </c>
      <c r="H704" s="172">
        <v>44608.0</v>
      </c>
      <c r="I704" s="155" t="s">
        <v>108</v>
      </c>
      <c r="J704" s="155" t="s">
        <v>87</v>
      </c>
      <c r="K704" s="155" t="s">
        <v>88</v>
      </c>
      <c r="L704" s="155" t="s">
        <v>102</v>
      </c>
      <c r="M704" s="155"/>
      <c r="N704" s="155" t="s">
        <v>103</v>
      </c>
      <c r="O704" s="155" t="s">
        <v>8748</v>
      </c>
    </row>
    <row r="705">
      <c r="A705" s="155" t="s">
        <v>9461</v>
      </c>
      <c r="B705" s="304">
        <v>573.0</v>
      </c>
      <c r="C705" s="287">
        <v>566.0</v>
      </c>
      <c r="D705" s="155">
        <v>13337.0</v>
      </c>
      <c r="E705" s="171">
        <v>0.46875</v>
      </c>
      <c r="F705" s="303" t="s">
        <v>866</v>
      </c>
      <c r="G705" s="172">
        <v>24039.0</v>
      </c>
      <c r="H705" s="172">
        <v>44608.0</v>
      </c>
      <c r="I705" s="155" t="s">
        <v>100</v>
      </c>
      <c r="J705" s="155" t="s">
        <v>92</v>
      </c>
      <c r="K705" s="155" t="s">
        <v>93</v>
      </c>
      <c r="L705" s="155" t="s">
        <v>131</v>
      </c>
      <c r="M705" s="155"/>
      <c r="N705" s="155" t="s">
        <v>103</v>
      </c>
      <c r="O705" s="155" t="s">
        <v>8748</v>
      </c>
    </row>
    <row r="706">
      <c r="A706" s="155" t="s">
        <v>9462</v>
      </c>
      <c r="B706" s="304">
        <v>586.0</v>
      </c>
      <c r="C706" s="287">
        <v>567.0</v>
      </c>
      <c r="D706" s="155">
        <v>10481.0</v>
      </c>
      <c r="E706" s="171">
        <v>0.5729166666666666</v>
      </c>
      <c r="F706" s="303" t="s">
        <v>878</v>
      </c>
      <c r="G706" s="172">
        <v>22006.0</v>
      </c>
      <c r="H706" s="172">
        <v>44608.0</v>
      </c>
      <c r="I706" s="155" t="s">
        <v>86</v>
      </c>
      <c r="J706" s="155" t="s">
        <v>87</v>
      </c>
      <c r="K706" s="155" t="s">
        <v>88</v>
      </c>
      <c r="L706" s="155" t="s">
        <v>89</v>
      </c>
      <c r="M706" s="155"/>
      <c r="N706" s="155" t="s">
        <v>90</v>
      </c>
      <c r="O706" s="155"/>
    </row>
    <row r="707">
      <c r="A707" s="155" t="s">
        <v>9463</v>
      </c>
      <c r="B707" s="304">
        <v>576.0</v>
      </c>
      <c r="C707" s="287">
        <v>568.0</v>
      </c>
      <c r="D707" s="155">
        <v>11428.0</v>
      </c>
      <c r="E707" s="171">
        <v>0.5416666666666666</v>
      </c>
      <c r="F707" s="303" t="s">
        <v>867</v>
      </c>
      <c r="G707" s="172">
        <v>16107.0</v>
      </c>
      <c r="H707" s="172">
        <v>44608.0</v>
      </c>
      <c r="I707" s="155" t="s">
        <v>100</v>
      </c>
      <c r="J707" s="155" t="s">
        <v>87</v>
      </c>
      <c r="K707" s="155" t="s">
        <v>88</v>
      </c>
      <c r="L707" s="155" t="s">
        <v>131</v>
      </c>
      <c r="M707" s="155"/>
      <c r="N707" s="155" t="s">
        <v>103</v>
      </c>
      <c r="O707" s="155" t="s">
        <v>8748</v>
      </c>
    </row>
    <row r="708">
      <c r="A708" s="155" t="s">
        <v>9464</v>
      </c>
      <c r="B708" s="304">
        <v>579.0</v>
      </c>
      <c r="C708" s="287">
        <v>569.0</v>
      </c>
      <c r="D708" s="155">
        <v>13498.0</v>
      </c>
      <c r="E708" s="171">
        <v>0.5520833333333334</v>
      </c>
      <c r="F708" s="303" t="s">
        <v>871</v>
      </c>
      <c r="G708" s="172">
        <v>20405.0</v>
      </c>
      <c r="H708" s="172">
        <v>44608.0</v>
      </c>
      <c r="I708" s="155" t="s">
        <v>100</v>
      </c>
      <c r="J708" s="155" t="s">
        <v>87</v>
      </c>
      <c r="K708" s="155" t="s">
        <v>88</v>
      </c>
      <c r="L708" s="155" t="s">
        <v>131</v>
      </c>
      <c r="M708" s="155"/>
      <c r="N708" s="155" t="s">
        <v>103</v>
      </c>
      <c r="O708" s="155" t="s">
        <v>8748</v>
      </c>
    </row>
    <row r="709">
      <c r="A709" s="155" t="s">
        <v>9465</v>
      </c>
      <c r="B709" s="304">
        <v>578.0</v>
      </c>
      <c r="C709" s="287">
        <v>570.0</v>
      </c>
      <c r="D709" s="155">
        <v>15812.0</v>
      </c>
      <c r="E709" s="171">
        <v>0.5416666666666666</v>
      </c>
      <c r="F709" s="303" t="s">
        <v>868</v>
      </c>
      <c r="G709" s="172">
        <v>31904.0</v>
      </c>
      <c r="H709" s="172">
        <v>44608.0</v>
      </c>
      <c r="I709" s="155" t="s">
        <v>86</v>
      </c>
      <c r="J709" s="155" t="s">
        <v>92</v>
      </c>
      <c r="K709" s="155" t="s">
        <v>93</v>
      </c>
      <c r="L709" s="155" t="s">
        <v>189</v>
      </c>
      <c r="M709" s="155"/>
      <c r="N709" s="155" t="s">
        <v>90</v>
      </c>
      <c r="O709" s="155"/>
    </row>
    <row r="710">
      <c r="A710" s="155" t="s">
        <v>9466</v>
      </c>
      <c r="B710" s="304">
        <v>584.0</v>
      </c>
      <c r="C710" s="287">
        <v>571.0</v>
      </c>
      <c r="D710" s="155">
        <v>9779.0</v>
      </c>
      <c r="E710" s="171">
        <v>0.5625</v>
      </c>
      <c r="F710" s="303" t="s">
        <v>874</v>
      </c>
      <c r="G710" s="172">
        <v>22449.0</v>
      </c>
      <c r="H710" s="172">
        <v>44608.0</v>
      </c>
      <c r="I710" s="155" t="s">
        <v>122</v>
      </c>
      <c r="J710" s="155" t="s">
        <v>92</v>
      </c>
      <c r="K710" s="155" t="s">
        <v>93</v>
      </c>
      <c r="L710" s="155" t="s">
        <v>813</v>
      </c>
      <c r="M710" s="155"/>
      <c r="N710" s="155" t="s">
        <v>90</v>
      </c>
      <c r="O710" s="155"/>
    </row>
    <row r="711">
      <c r="A711" s="155" t="s">
        <v>9467</v>
      </c>
      <c r="B711" s="304">
        <v>581.0</v>
      </c>
      <c r="C711" s="287">
        <v>572.0</v>
      </c>
      <c r="D711" s="155">
        <v>18047.0</v>
      </c>
      <c r="E711" s="171">
        <v>0.5520833333333334</v>
      </c>
      <c r="F711" s="303" t="s">
        <v>872</v>
      </c>
      <c r="G711" s="172">
        <v>20905.0</v>
      </c>
      <c r="H711" s="172">
        <v>44608.0</v>
      </c>
      <c r="I711" s="155" t="s">
        <v>96</v>
      </c>
      <c r="J711" s="155" t="s">
        <v>87</v>
      </c>
      <c r="K711" s="155" t="s">
        <v>97</v>
      </c>
      <c r="L711" s="155" t="s">
        <v>154</v>
      </c>
      <c r="M711" s="155"/>
      <c r="N711" s="155" t="s">
        <v>90</v>
      </c>
      <c r="O711" s="155"/>
    </row>
    <row r="712">
      <c r="A712" s="155" t="s">
        <v>9468</v>
      </c>
      <c r="B712" s="304">
        <v>585.0</v>
      </c>
      <c r="C712" s="287">
        <v>573.0</v>
      </c>
      <c r="D712" s="155">
        <v>18141.0</v>
      </c>
      <c r="E712" s="171">
        <v>0.5625</v>
      </c>
      <c r="F712" s="303" t="s">
        <v>875</v>
      </c>
      <c r="G712" s="172">
        <v>13336.0</v>
      </c>
      <c r="H712" s="172">
        <v>44608.0</v>
      </c>
      <c r="I712" s="155" t="s">
        <v>108</v>
      </c>
      <c r="J712" s="155" t="s">
        <v>87</v>
      </c>
      <c r="K712" s="155" t="s">
        <v>88</v>
      </c>
      <c r="L712" s="155" t="s">
        <v>224</v>
      </c>
      <c r="M712" s="155"/>
      <c r="N712" s="155" t="s">
        <v>103</v>
      </c>
      <c r="O712" s="155" t="s">
        <v>8748</v>
      </c>
    </row>
    <row r="713">
      <c r="A713" s="155" t="s">
        <v>9469</v>
      </c>
      <c r="B713" s="304">
        <v>577.0</v>
      </c>
      <c r="C713" s="287">
        <v>574.0</v>
      </c>
      <c r="D713" s="155">
        <v>16927.0</v>
      </c>
      <c r="E713" s="171">
        <v>0.5416666666666666</v>
      </c>
      <c r="F713" s="303" t="s">
        <v>869</v>
      </c>
      <c r="G713" s="172">
        <v>19924.0</v>
      </c>
      <c r="H713" s="172">
        <v>44608.0</v>
      </c>
      <c r="I713" s="155" t="s">
        <v>86</v>
      </c>
      <c r="J713" s="155" t="s">
        <v>92</v>
      </c>
      <c r="K713" s="155" t="s">
        <v>101</v>
      </c>
      <c r="L713" s="155" t="s">
        <v>166</v>
      </c>
      <c r="M713" s="155"/>
      <c r="N713" s="155" t="s">
        <v>90</v>
      </c>
      <c r="O713" s="155"/>
    </row>
    <row r="714">
      <c r="A714" s="155" t="s">
        <v>9470</v>
      </c>
      <c r="B714" s="304">
        <v>583.0</v>
      </c>
      <c r="C714" s="287">
        <v>575.0</v>
      </c>
      <c r="D714" s="155">
        <v>16905.0</v>
      </c>
      <c r="E714" s="171">
        <v>0.5625</v>
      </c>
      <c r="F714" s="303" t="s">
        <v>876</v>
      </c>
      <c r="G714" s="172">
        <v>19927.0</v>
      </c>
      <c r="H714" s="172">
        <v>44608.0</v>
      </c>
      <c r="I714" s="155" t="s">
        <v>100</v>
      </c>
      <c r="J714" s="155" t="s">
        <v>92</v>
      </c>
      <c r="K714" s="155" t="s">
        <v>93</v>
      </c>
      <c r="L714" s="155" t="s">
        <v>131</v>
      </c>
      <c r="M714" s="155"/>
      <c r="N714" s="155" t="s">
        <v>103</v>
      </c>
      <c r="O714" s="155" t="s">
        <v>8748</v>
      </c>
    </row>
    <row r="715">
      <c r="A715" s="155" t="s">
        <v>9471</v>
      </c>
      <c r="B715" s="304">
        <v>582.0</v>
      </c>
      <c r="C715" s="287">
        <v>576.0</v>
      </c>
      <c r="D715" s="155">
        <v>12208.0</v>
      </c>
      <c r="E715" s="171">
        <v>0.5625</v>
      </c>
      <c r="F715" s="303" t="s">
        <v>877</v>
      </c>
      <c r="G715" s="172">
        <v>15804.0</v>
      </c>
      <c r="H715" s="172">
        <v>44608.0</v>
      </c>
      <c r="I715" s="155" t="s">
        <v>100</v>
      </c>
      <c r="J715" s="155" t="s">
        <v>92</v>
      </c>
      <c r="K715" s="155" t="s">
        <v>101</v>
      </c>
      <c r="L715" s="155" t="s">
        <v>192</v>
      </c>
      <c r="M715" s="155"/>
      <c r="N715" s="155" t="s">
        <v>103</v>
      </c>
      <c r="O715" s="155" t="s">
        <v>8748</v>
      </c>
    </row>
    <row r="716">
      <c r="A716" s="155" t="s">
        <v>9472</v>
      </c>
      <c r="B716" s="304">
        <v>575.0</v>
      </c>
      <c r="C716" s="287">
        <v>577.0</v>
      </c>
      <c r="D716" s="155">
        <v>18119.0</v>
      </c>
      <c r="E716" s="171">
        <v>0.5416666666666666</v>
      </c>
      <c r="F716" s="303" t="s">
        <v>870</v>
      </c>
      <c r="G716" s="172">
        <v>14367.0</v>
      </c>
      <c r="H716" s="172">
        <v>44608.0</v>
      </c>
      <c r="I716" s="155" t="s">
        <v>108</v>
      </c>
      <c r="J716" s="155" t="s">
        <v>87</v>
      </c>
      <c r="K716" s="155" t="s">
        <v>88</v>
      </c>
      <c r="L716" s="155" t="s">
        <v>192</v>
      </c>
      <c r="M716" s="155"/>
      <c r="N716" s="155" t="s">
        <v>103</v>
      </c>
      <c r="O716" s="155" t="s">
        <v>8748</v>
      </c>
    </row>
    <row r="717">
      <c r="A717" s="155" t="s">
        <v>9473</v>
      </c>
      <c r="B717" s="304">
        <v>580.0</v>
      </c>
      <c r="C717" s="287">
        <v>578.0</v>
      </c>
      <c r="D717" s="155">
        <v>18086.0</v>
      </c>
      <c r="E717" s="171">
        <v>0.5520833333333334</v>
      </c>
      <c r="F717" s="303" t="s">
        <v>873</v>
      </c>
      <c r="G717" s="172">
        <v>26511.0</v>
      </c>
      <c r="H717" s="172">
        <v>44608.0</v>
      </c>
      <c r="I717" s="155" t="s">
        <v>96</v>
      </c>
      <c r="J717" s="155" t="s">
        <v>87</v>
      </c>
      <c r="K717" s="155" t="s">
        <v>97</v>
      </c>
      <c r="L717" s="155" t="s">
        <v>154</v>
      </c>
      <c r="M717" s="155"/>
      <c r="N717" s="155" t="s">
        <v>90</v>
      </c>
      <c r="O717" s="155"/>
    </row>
    <row r="718">
      <c r="A718" s="155" t="s">
        <v>9474</v>
      </c>
      <c r="B718" s="304">
        <v>587.0</v>
      </c>
      <c r="C718" s="287">
        <v>579.0</v>
      </c>
      <c r="D718" s="155">
        <v>18131.0</v>
      </c>
      <c r="E718" s="171">
        <v>0.5729166666666666</v>
      </c>
      <c r="F718" s="303" t="s">
        <v>879</v>
      </c>
      <c r="G718" s="172">
        <v>35173.0</v>
      </c>
      <c r="H718" s="172">
        <v>44608.0</v>
      </c>
      <c r="I718" s="155" t="s">
        <v>96</v>
      </c>
      <c r="J718" s="155" t="s">
        <v>87</v>
      </c>
      <c r="K718" s="155" t="s">
        <v>97</v>
      </c>
      <c r="L718" s="155" t="s">
        <v>291</v>
      </c>
      <c r="M718" s="155"/>
      <c r="N718" s="155" t="s">
        <v>90</v>
      </c>
      <c r="O718" s="155"/>
    </row>
    <row r="719">
      <c r="A719" s="155" t="s">
        <v>9475</v>
      </c>
      <c r="B719" s="304">
        <v>599.0</v>
      </c>
      <c r="C719" s="287">
        <v>580.0</v>
      </c>
      <c r="D719" s="155">
        <v>10273.0</v>
      </c>
      <c r="E719" s="171">
        <v>0.6354166666666666</v>
      </c>
      <c r="F719" s="303" t="s">
        <v>891</v>
      </c>
      <c r="G719" s="172">
        <v>15730.0</v>
      </c>
      <c r="H719" s="172">
        <v>44608.0</v>
      </c>
      <c r="I719" s="155" t="s">
        <v>122</v>
      </c>
      <c r="J719" s="155" t="s">
        <v>87</v>
      </c>
      <c r="K719" s="155" t="s">
        <v>97</v>
      </c>
      <c r="L719" s="155" t="s">
        <v>166</v>
      </c>
      <c r="M719" s="155"/>
      <c r="N719" s="155" t="s">
        <v>90</v>
      </c>
      <c r="O719" s="155"/>
    </row>
    <row r="720">
      <c r="A720" s="155" t="s">
        <v>9476</v>
      </c>
      <c r="B720" s="304">
        <v>592.0</v>
      </c>
      <c r="C720" s="287">
        <v>581.0</v>
      </c>
      <c r="D720" s="155">
        <v>10967.0</v>
      </c>
      <c r="E720" s="171">
        <v>0.6041666666666666</v>
      </c>
      <c r="F720" s="303" t="s">
        <v>882</v>
      </c>
      <c r="G720" s="172">
        <v>18921.0</v>
      </c>
      <c r="H720" s="172">
        <v>44608.0</v>
      </c>
      <c r="I720" s="155" t="s">
        <v>86</v>
      </c>
      <c r="J720" s="155" t="s">
        <v>92</v>
      </c>
      <c r="K720" s="155" t="s">
        <v>101</v>
      </c>
      <c r="L720" s="155" t="s">
        <v>94</v>
      </c>
      <c r="M720" s="155"/>
      <c r="N720" s="155" t="s">
        <v>90</v>
      </c>
      <c r="O720" s="155"/>
    </row>
    <row r="721">
      <c r="A721" s="155" t="s">
        <v>9477</v>
      </c>
      <c r="B721" s="304">
        <v>595.0</v>
      </c>
      <c r="C721" s="287">
        <v>582.0</v>
      </c>
      <c r="D721" s="155">
        <v>15667.0</v>
      </c>
      <c r="E721" s="171">
        <v>0.6145833333333334</v>
      </c>
      <c r="F721" s="303" t="s">
        <v>886</v>
      </c>
      <c r="G721" s="172">
        <v>28612.0</v>
      </c>
      <c r="H721" s="172">
        <v>44608.0</v>
      </c>
      <c r="I721" s="155" t="s">
        <v>122</v>
      </c>
      <c r="J721" s="155" t="s">
        <v>92</v>
      </c>
      <c r="K721" s="155" t="s">
        <v>93</v>
      </c>
      <c r="L721" s="155" t="s">
        <v>179</v>
      </c>
      <c r="M721" s="155"/>
      <c r="N721" s="155" t="s">
        <v>90</v>
      </c>
      <c r="O721" s="155"/>
    </row>
    <row r="722">
      <c r="A722" s="155" t="s">
        <v>9478</v>
      </c>
      <c r="B722" s="304">
        <v>591.0</v>
      </c>
      <c r="C722" s="287">
        <v>583.0</v>
      </c>
      <c r="D722" s="155">
        <v>17640.0</v>
      </c>
      <c r="E722" s="171">
        <v>0.6041666666666666</v>
      </c>
      <c r="F722" s="303" t="s">
        <v>883</v>
      </c>
      <c r="G722" s="172">
        <v>22120.0</v>
      </c>
      <c r="H722" s="172">
        <v>44608.0</v>
      </c>
      <c r="I722" s="155" t="s">
        <v>96</v>
      </c>
      <c r="J722" s="155" t="s">
        <v>87</v>
      </c>
      <c r="K722" s="155" t="s">
        <v>97</v>
      </c>
      <c r="L722" s="155" t="s">
        <v>117</v>
      </c>
      <c r="M722" s="155"/>
      <c r="N722" s="155" t="s">
        <v>90</v>
      </c>
      <c r="O722" s="155"/>
    </row>
    <row r="723">
      <c r="A723" s="155" t="s">
        <v>9479</v>
      </c>
      <c r="B723" s="304">
        <v>593.0</v>
      </c>
      <c r="C723" s="287">
        <v>584.0</v>
      </c>
      <c r="D723" s="155">
        <v>9672.0</v>
      </c>
      <c r="E723" s="171">
        <v>0.6041666666666666</v>
      </c>
      <c r="F723" s="303" t="s">
        <v>884</v>
      </c>
      <c r="G723" s="172">
        <v>27199.0</v>
      </c>
      <c r="H723" s="172">
        <v>44608.0</v>
      </c>
      <c r="I723" s="155" t="s">
        <v>86</v>
      </c>
      <c r="J723" s="155" t="s">
        <v>92</v>
      </c>
      <c r="K723" s="155" t="s">
        <v>93</v>
      </c>
      <c r="L723" s="155" t="s">
        <v>147</v>
      </c>
      <c r="M723" s="155"/>
      <c r="N723" s="155" t="s">
        <v>90</v>
      </c>
      <c r="O723" s="155"/>
    </row>
    <row r="724">
      <c r="A724" s="155" t="s">
        <v>9480</v>
      </c>
      <c r="B724" s="304">
        <v>598.0</v>
      </c>
      <c r="C724" s="287">
        <v>585.0</v>
      </c>
      <c r="D724" s="155">
        <v>12131.0</v>
      </c>
      <c r="E724" s="171">
        <v>0.625</v>
      </c>
      <c r="F724" s="303" t="s">
        <v>889</v>
      </c>
      <c r="G724" s="172">
        <v>22551.0</v>
      </c>
      <c r="H724" s="172">
        <v>44608.0</v>
      </c>
      <c r="I724" s="155" t="s">
        <v>122</v>
      </c>
      <c r="J724" s="155" t="s">
        <v>92</v>
      </c>
      <c r="K724" s="155" t="s">
        <v>101</v>
      </c>
      <c r="L724" s="155" t="s">
        <v>174</v>
      </c>
      <c r="M724" s="155"/>
      <c r="N724" s="155" t="s">
        <v>90</v>
      </c>
      <c r="O724" s="155"/>
    </row>
    <row r="725">
      <c r="A725" s="155" t="s">
        <v>9481</v>
      </c>
      <c r="B725" s="304">
        <v>588.0</v>
      </c>
      <c r="C725" s="287">
        <v>586.0</v>
      </c>
      <c r="D725" s="155">
        <v>17963.0</v>
      </c>
      <c r="E725" s="171">
        <v>0.59375</v>
      </c>
      <c r="F725" s="303" t="s">
        <v>880</v>
      </c>
      <c r="G725" s="172">
        <v>19664.0</v>
      </c>
      <c r="H725" s="172">
        <v>44608.0</v>
      </c>
      <c r="I725" s="155" t="s">
        <v>108</v>
      </c>
      <c r="J725" s="155" t="s">
        <v>87</v>
      </c>
      <c r="K725" s="155" t="s">
        <v>88</v>
      </c>
      <c r="L725" s="155" t="s">
        <v>102</v>
      </c>
      <c r="M725" s="155"/>
      <c r="N725" s="155" t="s">
        <v>103</v>
      </c>
      <c r="O725" s="155" t="s">
        <v>8748</v>
      </c>
    </row>
    <row r="726">
      <c r="A726" s="155" t="s">
        <v>9482</v>
      </c>
      <c r="B726" s="304">
        <v>596.0</v>
      </c>
      <c r="C726" s="287">
        <v>587.0</v>
      </c>
      <c r="D726" s="155">
        <v>9200.0</v>
      </c>
      <c r="E726" s="171">
        <v>0.6145833333333334</v>
      </c>
      <c r="F726" s="303" t="s">
        <v>887</v>
      </c>
      <c r="G726" s="172">
        <v>22540.0</v>
      </c>
      <c r="H726" s="172">
        <v>44608.0</v>
      </c>
      <c r="I726" s="155" t="s">
        <v>122</v>
      </c>
      <c r="J726" s="155" t="s">
        <v>92</v>
      </c>
      <c r="K726" s="155" t="s">
        <v>101</v>
      </c>
      <c r="L726" s="155" t="s">
        <v>98</v>
      </c>
      <c r="M726" s="155"/>
      <c r="N726" s="155" t="s">
        <v>90</v>
      </c>
      <c r="O726" s="155"/>
    </row>
    <row r="727">
      <c r="A727" s="155" t="s">
        <v>9483</v>
      </c>
      <c r="B727" s="304">
        <v>589.0</v>
      </c>
      <c r="C727" s="287">
        <v>588.0</v>
      </c>
      <c r="D727" s="155">
        <v>18157.0</v>
      </c>
      <c r="E727" s="171">
        <v>0.59375</v>
      </c>
      <c r="F727" s="303" t="s">
        <v>881</v>
      </c>
      <c r="G727" s="172">
        <v>20071.0</v>
      </c>
      <c r="H727" s="172">
        <v>44608.0</v>
      </c>
      <c r="I727" s="155" t="s">
        <v>96</v>
      </c>
      <c r="J727" s="155" t="s">
        <v>87</v>
      </c>
      <c r="K727" s="155" t="s">
        <v>88</v>
      </c>
      <c r="L727" s="155" t="s">
        <v>89</v>
      </c>
      <c r="M727" s="155"/>
      <c r="N727" s="155" t="s">
        <v>90</v>
      </c>
      <c r="O727" s="155"/>
    </row>
    <row r="728">
      <c r="A728" s="155" t="s">
        <v>9484</v>
      </c>
      <c r="B728" s="304">
        <v>597.0</v>
      </c>
      <c r="C728" s="287">
        <v>589.0</v>
      </c>
      <c r="D728" s="155">
        <v>17727.0</v>
      </c>
      <c r="E728" s="171">
        <v>0.625</v>
      </c>
      <c r="F728" s="303" t="s">
        <v>890</v>
      </c>
      <c r="G728" s="172">
        <v>28711.0</v>
      </c>
      <c r="H728" s="172">
        <v>44608.0</v>
      </c>
      <c r="I728" s="155" t="s">
        <v>86</v>
      </c>
      <c r="J728" s="155" t="s">
        <v>92</v>
      </c>
      <c r="K728" s="155" t="s">
        <v>101</v>
      </c>
      <c r="L728" s="155" t="s">
        <v>335</v>
      </c>
      <c r="M728" s="155"/>
      <c r="N728" s="155" t="s">
        <v>90</v>
      </c>
      <c r="O728" s="155"/>
    </row>
    <row r="729">
      <c r="A729" s="155" t="s">
        <v>9485</v>
      </c>
      <c r="B729" s="304">
        <v>590.0</v>
      </c>
      <c r="C729" s="287">
        <v>590.0</v>
      </c>
      <c r="D729" s="155">
        <v>18100.0</v>
      </c>
      <c r="E729" s="171">
        <v>0.6041666666666666</v>
      </c>
      <c r="F729" s="303" t="s">
        <v>885</v>
      </c>
      <c r="G729" s="172">
        <v>14158.0</v>
      </c>
      <c r="H729" s="172">
        <v>44608.0</v>
      </c>
      <c r="I729" s="155" t="s">
        <v>96</v>
      </c>
      <c r="J729" s="155" t="s">
        <v>87</v>
      </c>
      <c r="K729" s="155" t="s">
        <v>97</v>
      </c>
      <c r="L729" s="155" t="s">
        <v>89</v>
      </c>
      <c r="M729" s="155"/>
      <c r="N729" s="155" t="s">
        <v>90</v>
      </c>
      <c r="O729" s="155"/>
    </row>
    <row r="730">
      <c r="A730" s="155" t="s">
        <v>9486</v>
      </c>
      <c r="B730" s="304">
        <v>594.0</v>
      </c>
      <c r="C730" s="287">
        <v>591.0</v>
      </c>
      <c r="D730" s="155">
        <v>18042.0</v>
      </c>
      <c r="E730" s="171">
        <v>0.6145833333333334</v>
      </c>
      <c r="F730" s="303" t="s">
        <v>888</v>
      </c>
      <c r="G730" s="172">
        <v>12490.0</v>
      </c>
      <c r="H730" s="172">
        <v>44608.0</v>
      </c>
      <c r="I730" s="155" t="s">
        <v>96</v>
      </c>
      <c r="J730" s="155" t="s">
        <v>87</v>
      </c>
      <c r="K730" s="155" t="s">
        <v>88</v>
      </c>
      <c r="L730" s="155" t="s">
        <v>89</v>
      </c>
      <c r="M730" s="155"/>
      <c r="N730" s="155" t="s">
        <v>90</v>
      </c>
      <c r="O730" s="155"/>
    </row>
    <row r="731">
      <c r="A731" s="155" t="s">
        <v>9487</v>
      </c>
      <c r="B731" s="304">
        <v>604.0</v>
      </c>
      <c r="C731" s="287">
        <v>592.0</v>
      </c>
      <c r="D731" s="155">
        <v>15704.0</v>
      </c>
      <c r="E731" s="171">
        <v>0.3645833333333333</v>
      </c>
      <c r="F731" s="303" t="s">
        <v>896</v>
      </c>
      <c r="G731" s="172">
        <v>23553.0</v>
      </c>
      <c r="H731" s="172">
        <v>44609.0</v>
      </c>
      <c r="I731" s="155" t="s">
        <v>100</v>
      </c>
      <c r="J731" s="155" t="s">
        <v>87</v>
      </c>
      <c r="K731" s="155" t="s">
        <v>88</v>
      </c>
      <c r="L731" s="155" t="s">
        <v>224</v>
      </c>
      <c r="M731" s="155"/>
      <c r="N731" s="155" t="s">
        <v>103</v>
      </c>
      <c r="O731" s="155" t="s">
        <v>8748</v>
      </c>
    </row>
    <row r="732">
      <c r="A732" s="155" t="s">
        <v>9488</v>
      </c>
      <c r="B732" s="304">
        <v>603.0</v>
      </c>
      <c r="C732" s="287">
        <v>593.0</v>
      </c>
      <c r="D732" s="155">
        <v>14869.0</v>
      </c>
      <c r="E732" s="171">
        <v>0.3541666666666667</v>
      </c>
      <c r="F732" s="303" t="s">
        <v>895</v>
      </c>
      <c r="G732" s="172">
        <v>26458.0</v>
      </c>
      <c r="H732" s="172">
        <v>44609.0</v>
      </c>
      <c r="I732" s="155" t="s">
        <v>129</v>
      </c>
      <c r="J732" s="155" t="s">
        <v>87</v>
      </c>
      <c r="K732" s="155" t="s">
        <v>88</v>
      </c>
      <c r="L732" s="155" t="s">
        <v>89</v>
      </c>
      <c r="M732" s="155"/>
      <c r="N732" s="155" t="s">
        <v>103</v>
      </c>
      <c r="O732" s="155" t="s">
        <v>8748</v>
      </c>
    </row>
    <row r="733">
      <c r="A733" s="155" t="s">
        <v>9489</v>
      </c>
      <c r="B733" s="304">
        <v>608.0</v>
      </c>
      <c r="C733" s="287">
        <v>594.0</v>
      </c>
      <c r="D733" s="155">
        <v>15620.0</v>
      </c>
      <c r="E733" s="171">
        <v>0.375</v>
      </c>
      <c r="F733" s="303" t="s">
        <v>897</v>
      </c>
      <c r="G733" s="172">
        <v>19311.0</v>
      </c>
      <c r="H733" s="172">
        <v>44609.0</v>
      </c>
      <c r="I733" s="155" t="s">
        <v>122</v>
      </c>
      <c r="J733" s="155" t="s">
        <v>92</v>
      </c>
      <c r="K733" s="155" t="s">
        <v>93</v>
      </c>
      <c r="L733" s="155" t="s">
        <v>89</v>
      </c>
      <c r="M733" s="155"/>
      <c r="N733" s="155" t="s">
        <v>90</v>
      </c>
      <c r="O733" s="155"/>
    </row>
    <row r="734">
      <c r="A734" s="155" t="s">
        <v>9490</v>
      </c>
      <c r="B734" s="304">
        <v>602.0</v>
      </c>
      <c r="C734" s="287">
        <v>595.0</v>
      </c>
      <c r="D734" s="155">
        <v>12781.0</v>
      </c>
      <c r="E734" s="171">
        <v>0.3333333333333333</v>
      </c>
      <c r="F734" s="303" t="s">
        <v>894</v>
      </c>
      <c r="G734" s="172">
        <v>19260.0</v>
      </c>
      <c r="H734" s="172">
        <v>44609.0</v>
      </c>
      <c r="I734" s="155" t="s">
        <v>86</v>
      </c>
      <c r="J734" s="155" t="s">
        <v>92</v>
      </c>
      <c r="K734" s="155" t="s">
        <v>93</v>
      </c>
      <c r="L734" s="155" t="s">
        <v>89</v>
      </c>
      <c r="M734" s="155"/>
      <c r="N734" s="155" t="s">
        <v>90</v>
      </c>
      <c r="O734" s="155"/>
    </row>
    <row r="735">
      <c r="A735" s="155" t="s">
        <v>9491</v>
      </c>
      <c r="B735" s="304">
        <v>605.0</v>
      </c>
      <c r="C735" s="287">
        <v>596.0</v>
      </c>
      <c r="D735" s="155">
        <v>14489.0</v>
      </c>
      <c r="E735" s="171">
        <v>0.375</v>
      </c>
      <c r="F735" s="303" t="s">
        <v>898</v>
      </c>
      <c r="G735" s="172">
        <v>26451.0</v>
      </c>
      <c r="H735" s="172">
        <v>44609.0</v>
      </c>
      <c r="I735" s="155" t="s">
        <v>86</v>
      </c>
      <c r="J735" s="155" t="s">
        <v>87</v>
      </c>
      <c r="K735" s="155" t="s">
        <v>97</v>
      </c>
      <c r="L735" s="155" t="s">
        <v>117</v>
      </c>
      <c r="M735" s="155"/>
      <c r="N735" s="155" t="s">
        <v>90</v>
      </c>
      <c r="O735" s="155"/>
    </row>
    <row r="736">
      <c r="A736" s="155" t="s">
        <v>9492</v>
      </c>
      <c r="B736" s="304">
        <v>606.0</v>
      </c>
      <c r="C736" s="287">
        <v>597.0</v>
      </c>
      <c r="D736" s="155">
        <v>14084.0</v>
      </c>
      <c r="E736" s="171">
        <v>0.375</v>
      </c>
      <c r="F736" s="303" t="s">
        <v>899</v>
      </c>
      <c r="G736" s="172">
        <v>29711.0</v>
      </c>
      <c r="H736" s="172">
        <v>44609.0</v>
      </c>
      <c r="I736" s="155" t="s">
        <v>86</v>
      </c>
      <c r="J736" s="155" t="s">
        <v>87</v>
      </c>
      <c r="K736" s="155" t="s">
        <v>97</v>
      </c>
      <c r="L736" s="155" t="s">
        <v>147</v>
      </c>
      <c r="M736" s="155"/>
      <c r="N736" s="155" t="s">
        <v>90</v>
      </c>
      <c r="O736" s="155"/>
    </row>
    <row r="737">
      <c r="A737" s="155" t="s">
        <v>9493</v>
      </c>
      <c r="B737" s="304">
        <v>610.0</v>
      </c>
      <c r="C737" s="287">
        <v>598.0</v>
      </c>
      <c r="D737" s="155">
        <v>17508.0</v>
      </c>
      <c r="E737" s="171">
        <v>0.3958333333333333</v>
      </c>
      <c r="F737" s="303" t="s">
        <v>902</v>
      </c>
      <c r="G737" s="172">
        <v>26371.0</v>
      </c>
      <c r="H737" s="172">
        <v>44609.0</v>
      </c>
      <c r="I737" s="155" t="s">
        <v>122</v>
      </c>
      <c r="J737" s="155" t="s">
        <v>87</v>
      </c>
      <c r="K737" s="155" t="s">
        <v>97</v>
      </c>
      <c r="L737" s="155" t="s">
        <v>301</v>
      </c>
      <c r="M737" s="155"/>
      <c r="N737" s="155" t="s">
        <v>90</v>
      </c>
      <c r="O737" s="155"/>
    </row>
    <row r="738">
      <c r="A738" s="155" t="s">
        <v>9494</v>
      </c>
      <c r="B738" s="304">
        <v>611.0</v>
      </c>
      <c r="C738" s="287">
        <v>599.0</v>
      </c>
      <c r="D738" s="155">
        <v>12267.0</v>
      </c>
      <c r="E738" s="171">
        <v>0.3958333333333333</v>
      </c>
      <c r="F738" s="303" t="s">
        <v>903</v>
      </c>
      <c r="G738" s="172">
        <v>23969.0</v>
      </c>
      <c r="H738" s="172">
        <v>44609.0</v>
      </c>
      <c r="I738" s="155" t="s">
        <v>86</v>
      </c>
      <c r="J738" s="155" t="s">
        <v>87</v>
      </c>
      <c r="K738" s="155" t="s">
        <v>97</v>
      </c>
      <c r="L738" s="155" t="s">
        <v>174</v>
      </c>
      <c r="M738" s="155"/>
      <c r="N738" s="155" t="s">
        <v>90</v>
      </c>
      <c r="O738" s="155"/>
    </row>
    <row r="739">
      <c r="A739" s="155" t="s">
        <v>9495</v>
      </c>
      <c r="B739" s="304">
        <v>601.0</v>
      </c>
      <c r="C739" s="287">
        <v>600.0</v>
      </c>
      <c r="D739" s="155">
        <v>15942.0</v>
      </c>
      <c r="E739" s="171">
        <v>0.3229166666666667</v>
      </c>
      <c r="F739" s="303" t="s">
        <v>892</v>
      </c>
      <c r="G739" s="172">
        <v>20598.0</v>
      </c>
      <c r="H739" s="172">
        <v>44609.0</v>
      </c>
      <c r="I739" s="155" t="s">
        <v>122</v>
      </c>
      <c r="J739" s="155" t="s">
        <v>87</v>
      </c>
      <c r="K739" s="155" t="s">
        <v>97</v>
      </c>
      <c r="L739" s="155" t="s">
        <v>186</v>
      </c>
      <c r="M739" s="155"/>
      <c r="N739" s="155" t="s">
        <v>90</v>
      </c>
      <c r="O739" s="155"/>
    </row>
    <row r="740">
      <c r="A740" s="155" t="s">
        <v>9496</v>
      </c>
      <c r="B740" s="304">
        <v>600.0</v>
      </c>
      <c r="C740" s="287">
        <v>601.0</v>
      </c>
      <c r="D740" s="155">
        <v>9194.0</v>
      </c>
      <c r="E740" s="171">
        <v>0.3229166666666667</v>
      </c>
      <c r="F740" s="303" t="s">
        <v>893</v>
      </c>
      <c r="G740" s="172">
        <v>21494.0</v>
      </c>
      <c r="H740" s="172">
        <v>44609.0</v>
      </c>
      <c r="I740" s="155" t="s">
        <v>100</v>
      </c>
      <c r="J740" s="155" t="s">
        <v>87</v>
      </c>
      <c r="K740" s="155" t="s">
        <v>88</v>
      </c>
      <c r="L740" s="155" t="s">
        <v>113</v>
      </c>
      <c r="M740" s="155"/>
      <c r="N740" s="155" t="s">
        <v>103</v>
      </c>
      <c r="O740" s="155" t="s">
        <v>8748</v>
      </c>
    </row>
    <row r="741">
      <c r="A741" s="155" t="s">
        <v>9497</v>
      </c>
      <c r="B741" s="304">
        <v>607.0</v>
      </c>
      <c r="C741" s="287">
        <v>602.0</v>
      </c>
      <c r="D741" s="155">
        <v>12477.0</v>
      </c>
      <c r="E741" s="171">
        <v>0.375</v>
      </c>
      <c r="F741" s="303" t="s">
        <v>900</v>
      </c>
      <c r="G741" s="172">
        <v>24073.0</v>
      </c>
      <c r="H741" s="172">
        <v>44609.0</v>
      </c>
      <c r="I741" s="155" t="s">
        <v>112</v>
      </c>
      <c r="J741" s="155" t="s">
        <v>92</v>
      </c>
      <c r="K741" s="155" t="s">
        <v>101</v>
      </c>
      <c r="L741" s="155" t="s">
        <v>549</v>
      </c>
      <c r="M741" s="155"/>
      <c r="N741" s="155" t="s">
        <v>103</v>
      </c>
      <c r="O741" s="155" t="s">
        <v>8748</v>
      </c>
    </row>
    <row r="742">
      <c r="A742" s="155" t="s">
        <v>9498</v>
      </c>
      <c r="B742" s="304">
        <v>612.0</v>
      </c>
      <c r="C742" s="287">
        <v>603.0</v>
      </c>
      <c r="D742" s="155">
        <v>15093.0</v>
      </c>
      <c r="E742" s="171">
        <v>0.3958333333333333</v>
      </c>
      <c r="F742" s="303" t="s">
        <v>904</v>
      </c>
      <c r="G742" s="172">
        <v>22471.0</v>
      </c>
      <c r="H742" s="172">
        <v>44609.0</v>
      </c>
      <c r="I742" s="155" t="s">
        <v>86</v>
      </c>
      <c r="J742" s="155" t="s">
        <v>92</v>
      </c>
      <c r="K742" s="155" t="s">
        <v>101</v>
      </c>
      <c r="L742" s="155" t="s">
        <v>189</v>
      </c>
      <c r="M742" s="155"/>
      <c r="N742" s="155" t="s">
        <v>90</v>
      </c>
      <c r="O742" s="155"/>
    </row>
    <row r="743">
      <c r="A743" s="155" t="s">
        <v>9499</v>
      </c>
      <c r="B743" s="304">
        <v>615.0</v>
      </c>
      <c r="C743" s="287">
        <v>604.0</v>
      </c>
      <c r="D743" s="155">
        <v>16349.0</v>
      </c>
      <c r="E743" s="171">
        <v>0.40625</v>
      </c>
      <c r="F743" s="303" t="s">
        <v>907</v>
      </c>
      <c r="G743" s="172">
        <v>13922.0</v>
      </c>
      <c r="H743" s="172">
        <v>44609.0</v>
      </c>
      <c r="I743" s="155" t="s">
        <v>86</v>
      </c>
      <c r="J743" s="155" t="s">
        <v>87</v>
      </c>
      <c r="K743" s="155" t="s">
        <v>97</v>
      </c>
      <c r="L743" s="155" t="s">
        <v>94</v>
      </c>
      <c r="M743" s="155"/>
      <c r="N743" s="155" t="s">
        <v>90</v>
      </c>
      <c r="O743" s="155"/>
    </row>
    <row r="744">
      <c r="A744" s="155" t="s">
        <v>9500</v>
      </c>
      <c r="B744" s="304">
        <v>609.0</v>
      </c>
      <c r="C744" s="287">
        <v>605.0</v>
      </c>
      <c r="D744" s="155">
        <v>14392.0</v>
      </c>
      <c r="E744" s="171">
        <v>0.3854166666666667</v>
      </c>
      <c r="F744" s="303" t="s">
        <v>901</v>
      </c>
      <c r="G744" s="172">
        <v>21549.0</v>
      </c>
      <c r="H744" s="172">
        <v>44609.0</v>
      </c>
      <c r="I744" s="155" t="s">
        <v>122</v>
      </c>
      <c r="J744" s="155" t="s">
        <v>92</v>
      </c>
      <c r="K744" s="155" t="s">
        <v>101</v>
      </c>
      <c r="L744" s="155" t="s">
        <v>813</v>
      </c>
      <c r="M744" s="155"/>
      <c r="N744" s="155" t="s">
        <v>90</v>
      </c>
      <c r="O744" s="155"/>
    </row>
    <row r="745">
      <c r="A745" s="155" t="s">
        <v>9501</v>
      </c>
      <c r="B745" s="304">
        <v>613.0</v>
      </c>
      <c r="C745" s="287">
        <v>606.0</v>
      </c>
      <c r="D745" s="155">
        <v>15680.0</v>
      </c>
      <c r="E745" s="171">
        <v>0.3958333333333333</v>
      </c>
      <c r="F745" s="303" t="s">
        <v>905</v>
      </c>
      <c r="G745" s="172">
        <v>26249.0</v>
      </c>
      <c r="H745" s="172">
        <v>44609.0</v>
      </c>
      <c r="I745" s="155" t="s">
        <v>122</v>
      </c>
      <c r="J745" s="155" t="s">
        <v>92</v>
      </c>
      <c r="K745" s="155" t="s">
        <v>93</v>
      </c>
      <c r="L745" s="155" t="s">
        <v>189</v>
      </c>
      <c r="M745" s="155"/>
      <c r="N745" s="155" t="s">
        <v>90</v>
      </c>
      <c r="O745" s="155"/>
    </row>
    <row r="746">
      <c r="A746" s="155" t="s">
        <v>9502</v>
      </c>
      <c r="B746" s="304">
        <v>619.0</v>
      </c>
      <c r="C746" s="287">
        <v>607.0</v>
      </c>
      <c r="D746" s="155">
        <v>15948.0</v>
      </c>
      <c r="E746" s="171">
        <v>0.4166666666666667</v>
      </c>
      <c r="F746" s="303" t="s">
        <v>910</v>
      </c>
      <c r="G746" s="172">
        <v>20139.0</v>
      </c>
      <c r="H746" s="172">
        <v>44609.0</v>
      </c>
      <c r="I746" s="155" t="s">
        <v>112</v>
      </c>
      <c r="J746" s="155" t="s">
        <v>87</v>
      </c>
      <c r="K746" s="155" t="s">
        <v>97</v>
      </c>
      <c r="L746" s="155" t="s">
        <v>199</v>
      </c>
      <c r="M746" s="155"/>
      <c r="N746" s="155" t="s">
        <v>253</v>
      </c>
      <c r="O746" s="155"/>
    </row>
    <row r="747">
      <c r="A747" s="155" t="s">
        <v>9503</v>
      </c>
      <c r="B747" s="304">
        <v>618.0</v>
      </c>
      <c r="C747" s="287">
        <v>608.0</v>
      </c>
      <c r="D747" s="155">
        <v>11340.0</v>
      </c>
      <c r="E747" s="171">
        <v>0.4166666666666667</v>
      </c>
      <c r="F747" s="303" t="s">
        <v>911</v>
      </c>
      <c r="G747" s="172">
        <v>19369.0</v>
      </c>
      <c r="H747" s="172">
        <v>44609.0</v>
      </c>
      <c r="I747" s="155" t="s">
        <v>86</v>
      </c>
      <c r="J747" s="155" t="s">
        <v>87</v>
      </c>
      <c r="K747" s="155" t="s">
        <v>88</v>
      </c>
      <c r="L747" s="155" t="s">
        <v>89</v>
      </c>
      <c r="M747" s="155"/>
      <c r="N747" s="155" t="s">
        <v>90</v>
      </c>
      <c r="O747" s="155"/>
    </row>
    <row r="748">
      <c r="A748" s="155" t="s">
        <v>9504</v>
      </c>
      <c r="B748" s="304">
        <v>617.0</v>
      </c>
      <c r="C748" s="287">
        <v>609.0</v>
      </c>
      <c r="D748" s="155">
        <v>11016.0</v>
      </c>
      <c r="E748" s="171">
        <v>0.40625</v>
      </c>
      <c r="F748" s="303" t="s">
        <v>908</v>
      </c>
      <c r="G748" s="172">
        <v>23703.0</v>
      </c>
      <c r="H748" s="172">
        <v>44609.0</v>
      </c>
      <c r="I748" s="155" t="s">
        <v>112</v>
      </c>
      <c r="J748" s="155" t="s">
        <v>92</v>
      </c>
      <c r="K748" s="155" t="s">
        <v>93</v>
      </c>
      <c r="L748" s="155" t="s">
        <v>199</v>
      </c>
      <c r="M748" s="155"/>
      <c r="N748" s="155" t="s">
        <v>103</v>
      </c>
      <c r="O748" s="155" t="s">
        <v>8748</v>
      </c>
    </row>
    <row r="749">
      <c r="A749" s="155" t="s">
        <v>9505</v>
      </c>
      <c r="B749" s="304">
        <v>614.0</v>
      </c>
      <c r="C749" s="287">
        <v>610.0</v>
      </c>
      <c r="D749" s="155">
        <v>18158.0</v>
      </c>
      <c r="E749" s="171">
        <v>0.3958333333333333</v>
      </c>
      <c r="F749" s="303" t="s">
        <v>906</v>
      </c>
      <c r="G749" s="172">
        <v>20169.0</v>
      </c>
      <c r="H749" s="172">
        <v>44609.0</v>
      </c>
      <c r="I749" s="155" t="s">
        <v>108</v>
      </c>
      <c r="J749" s="155" t="s">
        <v>87</v>
      </c>
      <c r="K749" s="155" t="s">
        <v>88</v>
      </c>
      <c r="L749" s="155" t="s">
        <v>131</v>
      </c>
      <c r="M749" s="155"/>
      <c r="N749" s="155" t="s">
        <v>103</v>
      </c>
      <c r="O749" s="155" t="s">
        <v>8748</v>
      </c>
    </row>
    <row r="750">
      <c r="A750" s="155" t="s">
        <v>9506</v>
      </c>
      <c r="B750" s="304">
        <v>621.0</v>
      </c>
      <c r="C750" s="287">
        <v>611.0</v>
      </c>
      <c r="D750" s="155">
        <v>15837.0</v>
      </c>
      <c r="E750" s="171">
        <v>0.4166666666666667</v>
      </c>
      <c r="F750" s="303" t="s">
        <v>912</v>
      </c>
      <c r="G750" s="172">
        <v>26371.0</v>
      </c>
      <c r="H750" s="172">
        <v>44609.0</v>
      </c>
      <c r="I750" s="155" t="s">
        <v>100</v>
      </c>
      <c r="J750" s="155" t="s">
        <v>92</v>
      </c>
      <c r="K750" s="155" t="s">
        <v>93</v>
      </c>
      <c r="L750" s="155" t="s">
        <v>102</v>
      </c>
      <c r="M750" s="155"/>
      <c r="N750" s="155" t="s">
        <v>103</v>
      </c>
      <c r="O750" s="155" t="s">
        <v>8748</v>
      </c>
    </row>
    <row r="751">
      <c r="A751" s="155" t="s">
        <v>9507</v>
      </c>
      <c r="B751" s="304">
        <v>616.0</v>
      </c>
      <c r="C751" s="287">
        <v>612.0</v>
      </c>
      <c r="D751" s="155">
        <v>10959.0</v>
      </c>
      <c r="E751" s="171">
        <v>0.40625</v>
      </c>
      <c r="F751" s="303" t="s">
        <v>909</v>
      </c>
      <c r="G751" s="172">
        <v>20829.0</v>
      </c>
      <c r="H751" s="172">
        <v>44609.0</v>
      </c>
      <c r="I751" s="155" t="s">
        <v>86</v>
      </c>
      <c r="J751" s="155" t="s">
        <v>92</v>
      </c>
      <c r="K751" s="155" t="s">
        <v>101</v>
      </c>
      <c r="L751" s="155" t="s">
        <v>182</v>
      </c>
      <c r="M751" s="155"/>
      <c r="N751" s="155" t="s">
        <v>90</v>
      </c>
      <c r="O751" s="155"/>
    </row>
    <row r="752">
      <c r="A752" s="155" t="s">
        <v>9508</v>
      </c>
      <c r="B752" s="304">
        <v>620.0</v>
      </c>
      <c r="C752" s="287">
        <v>613.0</v>
      </c>
      <c r="D752" s="155">
        <v>12463.0</v>
      </c>
      <c r="E752" s="171">
        <v>0.4166666666666667</v>
      </c>
      <c r="F752" s="303" t="s">
        <v>913</v>
      </c>
      <c r="G752" s="172">
        <v>26067.0</v>
      </c>
      <c r="H752" s="172">
        <v>44609.0</v>
      </c>
      <c r="I752" s="155" t="s">
        <v>86</v>
      </c>
      <c r="J752" s="155" t="s">
        <v>92</v>
      </c>
      <c r="K752" s="155" t="s">
        <v>101</v>
      </c>
      <c r="L752" s="155" t="s">
        <v>147</v>
      </c>
      <c r="M752" s="155"/>
      <c r="N752" s="155" t="s">
        <v>90</v>
      </c>
      <c r="O752" s="155"/>
    </row>
    <row r="753">
      <c r="A753" s="155" t="s">
        <v>9509</v>
      </c>
      <c r="B753" s="304">
        <v>628.0</v>
      </c>
      <c r="C753" s="287">
        <v>614.0</v>
      </c>
      <c r="D753" s="155">
        <v>16271.0</v>
      </c>
      <c r="E753" s="171">
        <v>0.46875</v>
      </c>
      <c r="F753" s="303" t="s">
        <v>920</v>
      </c>
      <c r="G753" s="172">
        <v>19087.0</v>
      </c>
      <c r="H753" s="172">
        <v>44609.0</v>
      </c>
      <c r="I753" s="155" t="s">
        <v>108</v>
      </c>
      <c r="J753" s="155" t="s">
        <v>87</v>
      </c>
      <c r="K753" s="155" t="s">
        <v>88</v>
      </c>
      <c r="L753" s="155" t="s">
        <v>102</v>
      </c>
      <c r="M753" s="155"/>
      <c r="N753" s="155" t="s">
        <v>103</v>
      </c>
      <c r="O753" s="155" t="s">
        <v>8748</v>
      </c>
    </row>
    <row r="754">
      <c r="A754" s="155" t="s">
        <v>9510</v>
      </c>
      <c r="B754" s="304">
        <v>626.0</v>
      </c>
      <c r="C754" s="287">
        <v>615.0</v>
      </c>
      <c r="D754" s="155">
        <v>14367.0</v>
      </c>
      <c r="E754" s="171">
        <v>0.4583333333333333</v>
      </c>
      <c r="F754" s="303" t="s">
        <v>918</v>
      </c>
      <c r="G754" s="172">
        <v>30917.0</v>
      </c>
      <c r="H754" s="172">
        <v>44609.0</v>
      </c>
      <c r="I754" s="155" t="s">
        <v>86</v>
      </c>
      <c r="J754" s="155" t="s">
        <v>87</v>
      </c>
      <c r="K754" s="155" t="s">
        <v>97</v>
      </c>
      <c r="L754" s="155" t="s">
        <v>189</v>
      </c>
      <c r="M754" s="155"/>
      <c r="N754" s="155" t="s">
        <v>90</v>
      </c>
      <c r="O754" s="155"/>
    </row>
    <row r="755">
      <c r="A755" s="155" t="s">
        <v>9511</v>
      </c>
      <c r="B755" s="304">
        <v>623.0</v>
      </c>
      <c r="C755" s="287">
        <v>616.0</v>
      </c>
      <c r="D755" s="155">
        <v>11387.0</v>
      </c>
      <c r="E755" s="171">
        <v>0.4375</v>
      </c>
      <c r="F755" s="303" t="s">
        <v>915</v>
      </c>
      <c r="G755" s="172">
        <v>21062.0</v>
      </c>
      <c r="H755" s="172">
        <v>44609.0</v>
      </c>
      <c r="I755" s="155" t="s">
        <v>129</v>
      </c>
      <c r="J755" s="155" t="s">
        <v>92</v>
      </c>
      <c r="K755" s="155" t="s">
        <v>101</v>
      </c>
      <c r="L755" s="155" t="s">
        <v>813</v>
      </c>
      <c r="M755" s="155"/>
      <c r="N755" s="155" t="s">
        <v>103</v>
      </c>
      <c r="O755" s="155" t="s">
        <v>8748</v>
      </c>
    </row>
    <row r="756">
      <c r="A756" s="155" t="s">
        <v>9512</v>
      </c>
      <c r="B756" s="304">
        <v>622.0</v>
      </c>
      <c r="C756" s="287">
        <v>617.0</v>
      </c>
      <c r="D756" s="155">
        <v>12811.0</v>
      </c>
      <c r="E756" s="171">
        <v>0.4270833333333333</v>
      </c>
      <c r="F756" s="303" t="s">
        <v>914</v>
      </c>
      <c r="G756" s="172">
        <v>14050.0</v>
      </c>
      <c r="H756" s="172">
        <v>44609.0</v>
      </c>
      <c r="I756" s="155" t="s">
        <v>86</v>
      </c>
      <c r="J756" s="155" t="s">
        <v>92</v>
      </c>
      <c r="K756" s="155" t="s">
        <v>101</v>
      </c>
      <c r="L756" s="155" t="s">
        <v>94</v>
      </c>
      <c r="M756" s="155"/>
      <c r="N756" s="155" t="s">
        <v>90</v>
      </c>
      <c r="O756" s="155"/>
    </row>
    <row r="757">
      <c r="A757" s="155" t="s">
        <v>9513</v>
      </c>
      <c r="B757" s="304">
        <v>627.0</v>
      </c>
      <c r="C757" s="287">
        <v>618.0</v>
      </c>
      <c r="D757" s="155">
        <v>13472.0</v>
      </c>
      <c r="E757" s="171">
        <v>0.4583333333333333</v>
      </c>
      <c r="F757" s="303" t="s">
        <v>919</v>
      </c>
      <c r="G757" s="172">
        <v>21682.0</v>
      </c>
      <c r="H757" s="172">
        <v>44609.0</v>
      </c>
      <c r="I757" s="155" t="s">
        <v>100</v>
      </c>
      <c r="J757" s="155" t="s">
        <v>92</v>
      </c>
      <c r="K757" s="155" t="s">
        <v>101</v>
      </c>
      <c r="L757" s="155" t="s">
        <v>131</v>
      </c>
      <c r="M757" s="155"/>
      <c r="N757" s="155" t="s">
        <v>103</v>
      </c>
      <c r="O757" s="155" t="s">
        <v>8748</v>
      </c>
    </row>
    <row r="758">
      <c r="A758" s="155" t="s">
        <v>9514</v>
      </c>
      <c r="B758" s="304">
        <v>624.0</v>
      </c>
      <c r="C758" s="287">
        <v>619.0</v>
      </c>
      <c r="D758" s="155">
        <v>17575.0</v>
      </c>
      <c r="E758" s="171">
        <v>0.4479166666666667</v>
      </c>
      <c r="F758" s="303" t="s">
        <v>916</v>
      </c>
      <c r="G758" s="172">
        <v>30266.0</v>
      </c>
      <c r="H758" s="172">
        <v>44609.0</v>
      </c>
      <c r="I758" s="155" t="s">
        <v>122</v>
      </c>
      <c r="J758" s="155" t="s">
        <v>92</v>
      </c>
      <c r="K758" s="155" t="s">
        <v>101</v>
      </c>
      <c r="L758" s="155" t="s">
        <v>189</v>
      </c>
      <c r="M758" s="155"/>
      <c r="N758" s="155" t="s">
        <v>90</v>
      </c>
      <c r="O758" s="155"/>
    </row>
    <row r="759">
      <c r="A759" s="155" t="s">
        <v>9515</v>
      </c>
      <c r="B759" s="304">
        <v>625.0</v>
      </c>
      <c r="C759" s="287">
        <v>620.0</v>
      </c>
      <c r="D759" s="155">
        <v>17562.0</v>
      </c>
      <c r="E759" s="171">
        <v>0.4479166666666667</v>
      </c>
      <c r="F759" s="303" t="s">
        <v>917</v>
      </c>
      <c r="G759" s="172">
        <v>14131.0</v>
      </c>
      <c r="H759" s="172">
        <v>44609.0</v>
      </c>
      <c r="I759" s="155" t="s">
        <v>100</v>
      </c>
      <c r="J759" s="155" t="s">
        <v>92</v>
      </c>
      <c r="K759" s="155" t="s">
        <v>93</v>
      </c>
      <c r="L759" s="155" t="s">
        <v>199</v>
      </c>
      <c r="M759" s="155"/>
      <c r="N759" s="155" t="s">
        <v>103</v>
      </c>
      <c r="O759" s="155" t="s">
        <v>8748</v>
      </c>
    </row>
    <row r="760">
      <c r="A760" s="155" t="s">
        <v>9516</v>
      </c>
      <c r="B760" s="304">
        <v>629.0</v>
      </c>
      <c r="C760" s="287">
        <v>621.0</v>
      </c>
      <c r="D760" s="155">
        <v>15896.0</v>
      </c>
      <c r="E760" s="171">
        <v>0.46875</v>
      </c>
      <c r="F760" s="303" t="s">
        <v>921</v>
      </c>
      <c r="G760" s="172">
        <v>18717.0</v>
      </c>
      <c r="H760" s="172">
        <v>44609.0</v>
      </c>
      <c r="I760" s="155" t="s">
        <v>129</v>
      </c>
      <c r="J760" s="155" t="s">
        <v>87</v>
      </c>
      <c r="K760" s="155" t="s">
        <v>88</v>
      </c>
      <c r="L760" s="155" t="s">
        <v>813</v>
      </c>
      <c r="M760" s="155"/>
      <c r="N760" s="155" t="s">
        <v>103</v>
      </c>
      <c r="O760" s="155" t="s">
        <v>8748</v>
      </c>
    </row>
    <row r="761">
      <c r="A761" s="155" t="s">
        <v>9517</v>
      </c>
      <c r="B761" s="304">
        <v>630.0</v>
      </c>
      <c r="C761" s="287">
        <v>622.0</v>
      </c>
      <c r="D761" s="155">
        <v>11675.0</v>
      </c>
      <c r="E761" s="171">
        <v>0.5416666666666666</v>
      </c>
      <c r="F761" s="303" t="s">
        <v>922</v>
      </c>
      <c r="G761" s="172">
        <v>19439.0</v>
      </c>
      <c r="H761" s="172">
        <v>44609.0</v>
      </c>
      <c r="I761" s="155" t="s">
        <v>100</v>
      </c>
      <c r="J761" s="155" t="s">
        <v>92</v>
      </c>
      <c r="K761" s="155" t="s">
        <v>101</v>
      </c>
      <c r="L761" s="155" t="s">
        <v>102</v>
      </c>
      <c r="M761" s="155"/>
      <c r="N761" s="155" t="s">
        <v>103</v>
      </c>
      <c r="O761" s="155" t="s">
        <v>8748</v>
      </c>
    </row>
    <row r="762">
      <c r="A762" s="155" t="s">
        <v>9518</v>
      </c>
      <c r="B762" s="304">
        <v>631.0</v>
      </c>
      <c r="C762" s="287">
        <v>623.0</v>
      </c>
      <c r="D762" s="155">
        <v>9244.0</v>
      </c>
      <c r="E762" s="171">
        <v>0.5416666666666666</v>
      </c>
      <c r="F762" s="303" t="s">
        <v>923</v>
      </c>
      <c r="G762" s="172">
        <v>30083.0</v>
      </c>
      <c r="H762" s="172">
        <v>44609.0</v>
      </c>
      <c r="I762" s="155" t="s">
        <v>122</v>
      </c>
      <c r="J762" s="155" t="s">
        <v>92</v>
      </c>
      <c r="K762" s="155" t="s">
        <v>93</v>
      </c>
      <c r="L762" s="155" t="s">
        <v>179</v>
      </c>
      <c r="M762" s="155"/>
      <c r="N762" s="155" t="s">
        <v>90</v>
      </c>
      <c r="O762" s="155"/>
    </row>
    <row r="763">
      <c r="A763" s="155" t="s">
        <v>9519</v>
      </c>
      <c r="B763" s="304">
        <v>632.0</v>
      </c>
      <c r="C763" s="287">
        <v>624.0</v>
      </c>
      <c r="D763" s="155">
        <v>17125.0</v>
      </c>
      <c r="E763" s="171">
        <v>0.5520833333333334</v>
      </c>
      <c r="F763" s="303" t="s">
        <v>924</v>
      </c>
      <c r="G763" s="172">
        <v>17554.0</v>
      </c>
      <c r="H763" s="172">
        <v>44609.0</v>
      </c>
      <c r="I763" s="155" t="s">
        <v>122</v>
      </c>
      <c r="J763" s="155" t="s">
        <v>92</v>
      </c>
      <c r="K763" s="155" t="s">
        <v>93</v>
      </c>
      <c r="L763" s="155" t="s">
        <v>166</v>
      </c>
      <c r="M763" s="155"/>
      <c r="N763" s="155" t="s">
        <v>90</v>
      </c>
      <c r="O763" s="155"/>
    </row>
    <row r="764">
      <c r="A764" s="155" t="s">
        <v>9520</v>
      </c>
      <c r="B764" s="304">
        <v>634.0</v>
      </c>
      <c r="C764" s="287">
        <v>625.0</v>
      </c>
      <c r="D764" s="155">
        <v>9210.0</v>
      </c>
      <c r="E764" s="171">
        <v>0.5625</v>
      </c>
      <c r="F764" s="303" t="s">
        <v>925</v>
      </c>
      <c r="G764" s="172">
        <v>9983.0</v>
      </c>
      <c r="H764" s="172">
        <v>44609.0</v>
      </c>
      <c r="I764" s="155" t="s">
        <v>86</v>
      </c>
      <c r="J764" s="155" t="s">
        <v>87</v>
      </c>
      <c r="K764" s="155" t="s">
        <v>88</v>
      </c>
      <c r="L764" s="155" t="s">
        <v>89</v>
      </c>
      <c r="M764" s="155"/>
      <c r="N764" s="155" t="s">
        <v>90</v>
      </c>
      <c r="O764" s="155"/>
    </row>
    <row r="765">
      <c r="A765" s="155" t="s">
        <v>9521</v>
      </c>
      <c r="B765" s="304">
        <v>633.0</v>
      </c>
      <c r="C765" s="287">
        <v>626.0</v>
      </c>
      <c r="D765" s="155">
        <v>15658.0</v>
      </c>
      <c r="E765" s="171">
        <v>0.5625</v>
      </c>
      <c r="F765" s="303" t="s">
        <v>926</v>
      </c>
      <c r="G765" s="172">
        <v>20620.0</v>
      </c>
      <c r="H765" s="172">
        <v>44609.0</v>
      </c>
      <c r="I765" s="155" t="s">
        <v>100</v>
      </c>
      <c r="J765" s="155" t="s">
        <v>87</v>
      </c>
      <c r="K765" s="155" t="s">
        <v>97</v>
      </c>
      <c r="L765" s="155" t="s">
        <v>102</v>
      </c>
      <c r="M765" s="155"/>
      <c r="N765" s="155" t="s">
        <v>103</v>
      </c>
      <c r="O765" s="155" t="s">
        <v>8748</v>
      </c>
    </row>
    <row r="766">
      <c r="A766" s="155" t="s">
        <v>9522</v>
      </c>
      <c r="B766" s="304">
        <v>636.0</v>
      </c>
      <c r="C766" s="287">
        <v>627.0</v>
      </c>
      <c r="D766" s="155">
        <v>13903.0</v>
      </c>
      <c r="E766" s="171">
        <v>0.5625</v>
      </c>
      <c r="F766" s="303" t="s">
        <v>927</v>
      </c>
      <c r="G766" s="172">
        <v>22038.0</v>
      </c>
      <c r="H766" s="172">
        <v>44609.0</v>
      </c>
      <c r="I766" s="155" t="s">
        <v>86</v>
      </c>
      <c r="J766" s="155" t="s">
        <v>92</v>
      </c>
      <c r="K766" s="155" t="s">
        <v>93</v>
      </c>
      <c r="L766" s="155" t="s">
        <v>117</v>
      </c>
      <c r="M766" s="155"/>
      <c r="N766" s="155" t="s">
        <v>90</v>
      </c>
      <c r="O766" s="155"/>
    </row>
    <row r="767">
      <c r="A767" s="155" t="s">
        <v>9523</v>
      </c>
      <c r="B767" s="304">
        <v>637.0</v>
      </c>
      <c r="C767" s="287">
        <v>628.0</v>
      </c>
      <c r="D767" s="155">
        <v>12492.0</v>
      </c>
      <c r="E767" s="171">
        <v>0.5729166666666666</v>
      </c>
      <c r="F767" s="303" t="s">
        <v>929</v>
      </c>
      <c r="G767" s="172">
        <v>20836.0</v>
      </c>
      <c r="H767" s="172">
        <v>44609.0</v>
      </c>
      <c r="I767" s="155" t="s">
        <v>122</v>
      </c>
      <c r="J767" s="155" t="s">
        <v>92</v>
      </c>
      <c r="K767" s="155" t="s">
        <v>93</v>
      </c>
      <c r="L767" s="155" t="s">
        <v>137</v>
      </c>
      <c r="M767" s="155"/>
      <c r="N767" s="155" t="s">
        <v>90</v>
      </c>
      <c r="O767" s="155"/>
    </row>
    <row r="768">
      <c r="A768" s="155" t="s">
        <v>9524</v>
      </c>
      <c r="B768" s="304">
        <v>635.0</v>
      </c>
      <c r="C768" s="287">
        <v>629.0</v>
      </c>
      <c r="D768" s="155">
        <v>14071.0</v>
      </c>
      <c r="E768" s="171">
        <v>0.5625</v>
      </c>
      <c r="F768" s="303" t="s">
        <v>928</v>
      </c>
      <c r="G768" s="172">
        <v>25236.0</v>
      </c>
      <c r="H768" s="172">
        <v>44609.0</v>
      </c>
      <c r="I768" s="155" t="s">
        <v>86</v>
      </c>
      <c r="J768" s="155" t="s">
        <v>92</v>
      </c>
      <c r="K768" s="155" t="s">
        <v>101</v>
      </c>
      <c r="L768" s="155" t="s">
        <v>308</v>
      </c>
      <c r="M768" s="155"/>
      <c r="N768" s="155" t="s">
        <v>90</v>
      </c>
      <c r="O768" s="155"/>
    </row>
    <row r="769">
      <c r="A769" s="155" t="s">
        <v>9525</v>
      </c>
      <c r="B769" s="304">
        <v>639.0</v>
      </c>
      <c r="C769" s="287">
        <v>630.0</v>
      </c>
      <c r="D769" s="155">
        <v>14978.0</v>
      </c>
      <c r="E769" s="171">
        <v>0.5833333333333334</v>
      </c>
      <c r="F769" s="303" t="s">
        <v>930</v>
      </c>
      <c r="G769" s="172">
        <v>22798.0</v>
      </c>
      <c r="H769" s="172">
        <v>44609.0</v>
      </c>
      <c r="I769" s="155" t="s">
        <v>86</v>
      </c>
      <c r="J769" s="155" t="s">
        <v>87</v>
      </c>
      <c r="K769" s="155" t="s">
        <v>97</v>
      </c>
      <c r="L769" s="155" t="s">
        <v>174</v>
      </c>
      <c r="M769" s="155"/>
      <c r="N769" s="155" t="s">
        <v>90</v>
      </c>
      <c r="O769" s="155"/>
    </row>
    <row r="770">
      <c r="A770" s="155" t="s">
        <v>9526</v>
      </c>
      <c r="B770" s="304">
        <v>640.0</v>
      </c>
      <c r="C770" s="287">
        <v>631.0</v>
      </c>
      <c r="D770" s="155">
        <v>14054.0</v>
      </c>
      <c r="E770" s="171">
        <v>0.5833333333333334</v>
      </c>
      <c r="F770" s="303" t="s">
        <v>931</v>
      </c>
      <c r="G770" s="172">
        <v>19098.0</v>
      </c>
      <c r="H770" s="172">
        <v>44609.0</v>
      </c>
      <c r="I770" s="155" t="s">
        <v>86</v>
      </c>
      <c r="J770" s="155" t="s">
        <v>92</v>
      </c>
      <c r="K770" s="155" t="s">
        <v>93</v>
      </c>
      <c r="L770" s="155" t="s">
        <v>164</v>
      </c>
      <c r="M770" s="155"/>
      <c r="N770" s="155" t="s">
        <v>90</v>
      </c>
      <c r="O770" s="155"/>
    </row>
    <row r="771">
      <c r="A771" s="155" t="s">
        <v>9527</v>
      </c>
      <c r="B771" s="304">
        <v>638.0</v>
      </c>
      <c r="C771" s="287">
        <v>632.0</v>
      </c>
      <c r="D771" s="155">
        <v>11011.0</v>
      </c>
      <c r="E771" s="171">
        <v>0.5833333333333334</v>
      </c>
      <c r="F771" s="303" t="s">
        <v>932</v>
      </c>
      <c r="G771" s="172">
        <v>15419.0</v>
      </c>
      <c r="H771" s="172">
        <v>44609.0</v>
      </c>
      <c r="I771" s="155" t="s">
        <v>100</v>
      </c>
      <c r="J771" s="155" t="s">
        <v>87</v>
      </c>
      <c r="K771" s="155" t="s">
        <v>97</v>
      </c>
      <c r="L771" s="155" t="s">
        <v>102</v>
      </c>
      <c r="M771" s="155"/>
      <c r="N771" s="155" t="s">
        <v>103</v>
      </c>
      <c r="O771" s="155" t="s">
        <v>8748</v>
      </c>
    </row>
    <row r="772">
      <c r="A772" s="155" t="s">
        <v>9528</v>
      </c>
      <c r="B772" s="304">
        <v>641.0</v>
      </c>
      <c r="C772" s="287">
        <v>633.0</v>
      </c>
      <c r="D772" s="155">
        <v>11242.0</v>
      </c>
      <c r="E772" s="171">
        <v>0.5833333333333334</v>
      </c>
      <c r="F772" s="303" t="s">
        <v>933</v>
      </c>
      <c r="G772" s="172">
        <v>24788.0</v>
      </c>
      <c r="H772" s="172">
        <v>44609.0</v>
      </c>
      <c r="I772" s="155" t="s">
        <v>129</v>
      </c>
      <c r="J772" s="155" t="s">
        <v>92</v>
      </c>
      <c r="K772" s="155" t="s">
        <v>93</v>
      </c>
      <c r="L772" s="155" t="s">
        <v>89</v>
      </c>
      <c r="M772" s="155"/>
      <c r="N772" s="155" t="s">
        <v>103</v>
      </c>
      <c r="O772" s="155"/>
    </row>
    <row r="773">
      <c r="A773" s="155" t="s">
        <v>9529</v>
      </c>
      <c r="B773" s="304">
        <v>643.0</v>
      </c>
      <c r="C773" s="287">
        <v>634.0</v>
      </c>
      <c r="D773" s="155">
        <v>10181.0</v>
      </c>
      <c r="E773" s="171">
        <v>0.59375</v>
      </c>
      <c r="F773" s="303" t="s">
        <v>934</v>
      </c>
      <c r="G773" s="172">
        <v>13596.0</v>
      </c>
      <c r="H773" s="172">
        <v>44609.0</v>
      </c>
      <c r="I773" s="155" t="s">
        <v>86</v>
      </c>
      <c r="J773" s="155" t="s">
        <v>92</v>
      </c>
      <c r="K773" s="155" t="s">
        <v>93</v>
      </c>
      <c r="L773" s="303" t="s">
        <v>935</v>
      </c>
      <c r="M773" s="155"/>
      <c r="N773" s="155" t="s">
        <v>90</v>
      </c>
      <c r="O773" s="155"/>
    </row>
    <row r="774">
      <c r="A774" s="155" t="s">
        <v>9530</v>
      </c>
      <c r="B774" s="304">
        <v>645.0</v>
      </c>
      <c r="C774" s="287">
        <v>635.0</v>
      </c>
      <c r="D774" s="155">
        <v>11669.0</v>
      </c>
      <c r="E774" s="171">
        <v>0.6145833333333334</v>
      </c>
      <c r="F774" s="303" t="s">
        <v>938</v>
      </c>
      <c r="G774" s="172">
        <v>21906.0</v>
      </c>
      <c r="H774" s="172">
        <v>44609.0</v>
      </c>
      <c r="I774" s="155" t="s">
        <v>129</v>
      </c>
      <c r="J774" s="155" t="s">
        <v>92</v>
      </c>
      <c r="K774" s="155" t="s">
        <v>101</v>
      </c>
      <c r="L774" s="155" t="s">
        <v>106</v>
      </c>
      <c r="M774" s="155"/>
      <c r="N774" s="155" t="s">
        <v>103</v>
      </c>
      <c r="O774" s="155" t="s">
        <v>8748</v>
      </c>
    </row>
    <row r="775">
      <c r="A775" s="155" t="s">
        <v>9531</v>
      </c>
      <c r="B775" s="304">
        <v>642.0</v>
      </c>
      <c r="C775" s="287">
        <v>636.0</v>
      </c>
      <c r="D775" s="155">
        <v>16687.0</v>
      </c>
      <c r="E775" s="171">
        <v>0.59375</v>
      </c>
      <c r="F775" s="303" t="s">
        <v>936</v>
      </c>
      <c r="G775" s="172">
        <v>17055.0</v>
      </c>
      <c r="H775" s="172">
        <v>44609.0</v>
      </c>
      <c r="I775" s="155" t="s">
        <v>86</v>
      </c>
      <c r="J775" s="155" t="s">
        <v>92</v>
      </c>
      <c r="K775" s="155" t="s">
        <v>101</v>
      </c>
      <c r="L775" s="155" t="s">
        <v>147</v>
      </c>
      <c r="M775" s="155"/>
      <c r="N775" s="155" t="s">
        <v>90</v>
      </c>
      <c r="O775" s="155"/>
    </row>
    <row r="776">
      <c r="A776" s="155" t="s">
        <v>9532</v>
      </c>
      <c r="B776" s="304">
        <v>650.0</v>
      </c>
      <c r="C776" s="287">
        <v>637.0</v>
      </c>
      <c r="D776" s="155">
        <v>12767.0</v>
      </c>
      <c r="E776" s="171">
        <v>0.6354166666666666</v>
      </c>
      <c r="F776" s="303" t="s">
        <v>943</v>
      </c>
      <c r="G776" s="172">
        <v>29651.0</v>
      </c>
      <c r="H776" s="172">
        <v>44609.0</v>
      </c>
      <c r="I776" s="155" t="s">
        <v>86</v>
      </c>
      <c r="J776" s="155" t="s">
        <v>92</v>
      </c>
      <c r="K776" s="155" t="s">
        <v>101</v>
      </c>
      <c r="L776" s="155" t="s">
        <v>98</v>
      </c>
      <c r="M776" s="155"/>
      <c r="N776" s="155" t="s">
        <v>90</v>
      </c>
      <c r="O776" s="155"/>
    </row>
    <row r="777">
      <c r="A777" s="155" t="s">
        <v>9533</v>
      </c>
      <c r="B777" s="304">
        <v>649.0</v>
      </c>
      <c r="C777" s="287">
        <v>638.0</v>
      </c>
      <c r="D777" s="155">
        <v>14176.0</v>
      </c>
      <c r="E777" s="171">
        <v>0.625</v>
      </c>
      <c r="F777" s="303" t="s">
        <v>940</v>
      </c>
      <c r="G777" s="172">
        <v>25015.0</v>
      </c>
      <c r="H777" s="172">
        <v>44609.0</v>
      </c>
      <c r="I777" s="155" t="s">
        <v>86</v>
      </c>
      <c r="J777" s="155" t="s">
        <v>92</v>
      </c>
      <c r="K777" s="155" t="s">
        <v>93</v>
      </c>
      <c r="L777" s="155" t="s">
        <v>98</v>
      </c>
      <c r="M777" s="155"/>
      <c r="N777" s="155" t="s">
        <v>90</v>
      </c>
      <c r="O777" s="155"/>
    </row>
    <row r="778">
      <c r="A778" s="155" t="s">
        <v>9534</v>
      </c>
      <c r="B778" s="304">
        <v>651.0</v>
      </c>
      <c r="C778" s="287">
        <v>639.0</v>
      </c>
      <c r="D778" s="155">
        <v>12363.0</v>
      </c>
      <c r="E778" s="171">
        <v>0.6354166666666666</v>
      </c>
      <c r="F778" s="303" t="s">
        <v>944</v>
      </c>
      <c r="G778" s="172">
        <v>23307.0</v>
      </c>
      <c r="H778" s="172">
        <v>44609.0</v>
      </c>
      <c r="I778" s="155" t="s">
        <v>86</v>
      </c>
      <c r="J778" s="155" t="s">
        <v>92</v>
      </c>
      <c r="K778" s="155" t="s">
        <v>93</v>
      </c>
      <c r="L778" s="155" t="s">
        <v>89</v>
      </c>
      <c r="M778" s="155"/>
      <c r="N778" s="155" t="s">
        <v>90</v>
      </c>
      <c r="O778" s="155"/>
    </row>
    <row r="779">
      <c r="A779" s="155" t="s">
        <v>9535</v>
      </c>
      <c r="B779" s="304">
        <v>647.0</v>
      </c>
      <c r="C779" s="287">
        <v>640.0</v>
      </c>
      <c r="D779" s="155">
        <v>15046.0</v>
      </c>
      <c r="E779" s="171">
        <v>0.625</v>
      </c>
      <c r="F779" s="303" t="s">
        <v>941</v>
      </c>
      <c r="G779" s="172">
        <v>35872.0</v>
      </c>
      <c r="H779" s="172">
        <v>44609.0</v>
      </c>
      <c r="I779" s="155" t="s">
        <v>122</v>
      </c>
      <c r="J779" s="155" t="s">
        <v>87</v>
      </c>
      <c r="K779" s="155" t="s">
        <v>97</v>
      </c>
      <c r="L779" s="155" t="s">
        <v>189</v>
      </c>
      <c r="M779" s="155"/>
      <c r="N779" s="155" t="s">
        <v>90</v>
      </c>
      <c r="O779" s="155"/>
    </row>
    <row r="780">
      <c r="A780" s="155" t="s">
        <v>9536</v>
      </c>
      <c r="B780" s="304">
        <v>646.0</v>
      </c>
      <c r="C780" s="287">
        <v>641.0</v>
      </c>
      <c r="D780" s="155">
        <v>18163.0</v>
      </c>
      <c r="E780" s="171">
        <v>0.6145833333333334</v>
      </c>
      <c r="F780" s="303" t="s">
        <v>939</v>
      </c>
      <c r="G780" s="172">
        <v>15402.0</v>
      </c>
      <c r="H780" s="172">
        <v>44609.0</v>
      </c>
      <c r="I780" s="155" t="s">
        <v>108</v>
      </c>
      <c r="J780" s="155" t="s">
        <v>87</v>
      </c>
      <c r="K780" s="155" t="s">
        <v>88</v>
      </c>
      <c r="L780" s="155" t="s">
        <v>131</v>
      </c>
      <c r="M780" s="155"/>
      <c r="N780" s="155" t="s">
        <v>103</v>
      </c>
      <c r="O780" s="155" t="s">
        <v>8748</v>
      </c>
    </row>
    <row r="781">
      <c r="A781" s="155" t="s">
        <v>9537</v>
      </c>
      <c r="B781" s="304">
        <v>652.0</v>
      </c>
      <c r="C781" s="287">
        <v>642.0</v>
      </c>
      <c r="D781" s="155">
        <v>17123.0</v>
      </c>
      <c r="E781" s="171">
        <v>0.6458333333333334</v>
      </c>
      <c r="F781" s="303" t="s">
        <v>945</v>
      </c>
      <c r="G781" s="172">
        <v>20047.0</v>
      </c>
      <c r="H781" s="172">
        <v>44609.0</v>
      </c>
      <c r="I781" s="155" t="s">
        <v>100</v>
      </c>
      <c r="J781" s="155" t="s">
        <v>92</v>
      </c>
      <c r="K781" s="155" t="s">
        <v>93</v>
      </c>
      <c r="L781" s="155" t="s">
        <v>131</v>
      </c>
      <c r="M781" s="155"/>
      <c r="N781" s="155" t="s">
        <v>103</v>
      </c>
      <c r="O781" s="155" t="s">
        <v>8748</v>
      </c>
    </row>
    <row r="782">
      <c r="A782" s="155" t="s">
        <v>9538</v>
      </c>
      <c r="B782" s="304">
        <v>644.0</v>
      </c>
      <c r="C782" s="287">
        <v>643.0</v>
      </c>
      <c r="D782" s="155">
        <v>11571.0</v>
      </c>
      <c r="E782" s="171">
        <v>0.6041666666666666</v>
      </c>
      <c r="F782" s="303" t="s">
        <v>937</v>
      </c>
      <c r="G782" s="172">
        <v>8669.0</v>
      </c>
      <c r="H782" s="172">
        <v>44609.0</v>
      </c>
      <c r="I782" s="155" t="s">
        <v>122</v>
      </c>
      <c r="J782" s="155" t="s">
        <v>92</v>
      </c>
      <c r="K782" s="155" t="s">
        <v>93</v>
      </c>
      <c r="L782" s="155" t="s">
        <v>89</v>
      </c>
      <c r="M782" s="155"/>
      <c r="N782" s="155" t="s">
        <v>90</v>
      </c>
      <c r="O782" s="155"/>
    </row>
    <row r="783">
      <c r="A783" s="155" t="s">
        <v>9539</v>
      </c>
      <c r="B783" s="304">
        <v>648.0</v>
      </c>
      <c r="C783" s="287">
        <v>644.0</v>
      </c>
      <c r="D783" s="155">
        <v>15637.0</v>
      </c>
      <c r="E783" s="171">
        <v>0.625</v>
      </c>
      <c r="F783" s="303" t="s">
        <v>942</v>
      </c>
      <c r="G783" s="172">
        <v>25033.0</v>
      </c>
      <c r="H783" s="172">
        <v>44609.0</v>
      </c>
      <c r="I783" s="155" t="s">
        <v>86</v>
      </c>
      <c r="J783" s="155" t="s">
        <v>87</v>
      </c>
      <c r="K783" s="155" t="s">
        <v>97</v>
      </c>
      <c r="L783" s="155" t="s">
        <v>98</v>
      </c>
      <c r="M783" s="155"/>
      <c r="N783" s="155" t="s">
        <v>90</v>
      </c>
      <c r="O783" s="155"/>
    </row>
    <row r="784">
      <c r="A784" s="155" t="s">
        <v>9540</v>
      </c>
      <c r="B784" s="304">
        <v>653.0</v>
      </c>
      <c r="C784" s="287">
        <v>645.0</v>
      </c>
      <c r="D784" s="155">
        <v>17728.0</v>
      </c>
      <c r="E784" s="171">
        <v>0.3020833333333333</v>
      </c>
      <c r="F784" s="303" t="s">
        <v>946</v>
      </c>
      <c r="G784" s="172">
        <v>16889.0</v>
      </c>
      <c r="H784" s="172">
        <v>44610.0</v>
      </c>
      <c r="I784" s="155" t="s">
        <v>122</v>
      </c>
      <c r="J784" s="155" t="s">
        <v>87</v>
      </c>
      <c r="K784" s="155" t="s">
        <v>97</v>
      </c>
      <c r="L784" s="155" t="s">
        <v>218</v>
      </c>
      <c r="M784" s="155"/>
      <c r="N784" s="155" t="s">
        <v>90</v>
      </c>
      <c r="O784" s="155"/>
    </row>
    <row r="785">
      <c r="A785" s="155" t="s">
        <v>9541</v>
      </c>
      <c r="B785" s="304">
        <v>654.0</v>
      </c>
      <c r="C785" s="287">
        <v>646.0</v>
      </c>
      <c r="D785" s="155">
        <v>17190.0</v>
      </c>
      <c r="E785" s="171">
        <v>0.3229166666666667</v>
      </c>
      <c r="F785" s="303" t="s">
        <v>947</v>
      </c>
      <c r="G785" s="172">
        <v>19879.0</v>
      </c>
      <c r="H785" s="172">
        <v>44610.0</v>
      </c>
      <c r="I785" s="155" t="s">
        <v>86</v>
      </c>
      <c r="J785" s="155" t="s">
        <v>87</v>
      </c>
      <c r="K785" s="155" t="s">
        <v>88</v>
      </c>
      <c r="L785" s="155" t="s">
        <v>89</v>
      </c>
      <c r="M785" s="155"/>
      <c r="N785" s="155" t="s">
        <v>90</v>
      </c>
      <c r="O785" s="155"/>
    </row>
    <row r="786">
      <c r="A786" s="155" t="s">
        <v>9542</v>
      </c>
      <c r="B786" s="304">
        <v>660.0</v>
      </c>
      <c r="C786" s="287">
        <v>647.0</v>
      </c>
      <c r="D786" s="155">
        <v>12083.0</v>
      </c>
      <c r="E786" s="171">
        <v>0.34375</v>
      </c>
      <c r="F786" s="303" t="s">
        <v>951</v>
      </c>
      <c r="G786" s="172">
        <v>22041.0</v>
      </c>
      <c r="H786" s="172">
        <v>44610.0</v>
      </c>
      <c r="I786" s="155" t="s">
        <v>86</v>
      </c>
      <c r="J786" s="155" t="s">
        <v>87</v>
      </c>
      <c r="K786" s="155" t="s">
        <v>97</v>
      </c>
      <c r="L786" s="155" t="s">
        <v>147</v>
      </c>
      <c r="M786" s="155"/>
      <c r="N786" s="155" t="s">
        <v>90</v>
      </c>
      <c r="O786" s="155"/>
    </row>
    <row r="787">
      <c r="A787" s="155" t="s">
        <v>9543</v>
      </c>
      <c r="B787" s="304">
        <v>657.0</v>
      </c>
      <c r="C787" s="287">
        <v>648.0</v>
      </c>
      <c r="D787" s="155">
        <v>17280.0</v>
      </c>
      <c r="E787" s="171">
        <v>0.3333333333333333</v>
      </c>
      <c r="F787" s="303" t="s">
        <v>948</v>
      </c>
      <c r="G787" s="172">
        <v>29439.0</v>
      </c>
      <c r="H787" s="172">
        <v>44610.0</v>
      </c>
      <c r="I787" s="155" t="s">
        <v>86</v>
      </c>
      <c r="J787" s="155" t="s">
        <v>92</v>
      </c>
      <c r="K787" s="155" t="s">
        <v>101</v>
      </c>
      <c r="L787" s="155" t="s">
        <v>98</v>
      </c>
      <c r="M787" s="155"/>
      <c r="N787" s="155" t="s">
        <v>90</v>
      </c>
      <c r="O787" s="155"/>
    </row>
    <row r="788">
      <c r="A788" s="155" t="s">
        <v>9544</v>
      </c>
      <c r="B788" s="304">
        <v>655.0</v>
      </c>
      <c r="C788" s="287">
        <v>649.0</v>
      </c>
      <c r="D788" s="155">
        <v>10291.0</v>
      </c>
      <c r="E788" s="171">
        <v>0.3333333333333333</v>
      </c>
      <c r="F788" s="303" t="s">
        <v>949</v>
      </c>
      <c r="G788" s="172">
        <v>20391.0</v>
      </c>
      <c r="H788" s="172">
        <v>44610.0</v>
      </c>
      <c r="I788" s="155" t="s">
        <v>122</v>
      </c>
      <c r="J788" s="155" t="s">
        <v>87</v>
      </c>
      <c r="K788" s="155" t="s">
        <v>88</v>
      </c>
      <c r="L788" s="155" t="s">
        <v>89</v>
      </c>
      <c r="M788" s="155"/>
      <c r="N788" s="155" t="s">
        <v>90</v>
      </c>
      <c r="O788" s="155"/>
    </row>
    <row r="789">
      <c r="A789" s="155" t="s">
        <v>9545</v>
      </c>
      <c r="B789" s="304">
        <v>666.0</v>
      </c>
      <c r="C789" s="287">
        <v>650.0</v>
      </c>
      <c r="D789" s="155">
        <v>14010.0</v>
      </c>
      <c r="E789" s="171">
        <v>0.375</v>
      </c>
      <c r="F789" s="303" t="s">
        <v>958</v>
      </c>
      <c r="G789" s="172">
        <v>21325.0</v>
      </c>
      <c r="H789" s="172">
        <v>44610.0</v>
      </c>
      <c r="I789" s="155" t="s">
        <v>100</v>
      </c>
      <c r="J789" s="155" t="s">
        <v>92</v>
      </c>
      <c r="K789" s="155" t="s">
        <v>93</v>
      </c>
      <c r="L789" s="155" t="s">
        <v>192</v>
      </c>
      <c r="M789" s="155"/>
      <c r="N789" s="155" t="s">
        <v>103</v>
      </c>
      <c r="O789" s="155" t="s">
        <v>8748</v>
      </c>
    </row>
    <row r="790">
      <c r="A790" s="155" t="s">
        <v>9546</v>
      </c>
      <c r="B790" s="304">
        <v>667.0</v>
      </c>
      <c r="C790" s="287">
        <v>651.0</v>
      </c>
      <c r="D790" s="155">
        <v>16048.0</v>
      </c>
      <c r="E790" s="171">
        <v>0.375</v>
      </c>
      <c r="F790" s="303" t="s">
        <v>959</v>
      </c>
      <c r="G790" s="172">
        <v>20964.0</v>
      </c>
      <c r="H790" s="172">
        <v>44610.0</v>
      </c>
      <c r="I790" s="155" t="s">
        <v>100</v>
      </c>
      <c r="J790" s="155" t="s">
        <v>92</v>
      </c>
      <c r="K790" s="155" t="s">
        <v>93</v>
      </c>
      <c r="L790" s="155" t="s">
        <v>224</v>
      </c>
      <c r="M790" s="155"/>
      <c r="N790" s="155" t="s">
        <v>103</v>
      </c>
      <c r="O790" s="155" t="s">
        <v>8748</v>
      </c>
    </row>
    <row r="791">
      <c r="A791" s="155" t="s">
        <v>9547</v>
      </c>
      <c r="B791" s="304">
        <v>664.0</v>
      </c>
      <c r="C791" s="287">
        <v>652.0</v>
      </c>
      <c r="D791" s="155">
        <v>17469.0</v>
      </c>
      <c r="E791" s="171">
        <v>0.3645833333333333</v>
      </c>
      <c r="F791" s="303" t="s">
        <v>956</v>
      </c>
      <c r="G791" s="172">
        <v>24017.0</v>
      </c>
      <c r="H791" s="172">
        <v>44610.0</v>
      </c>
      <c r="I791" s="155" t="s">
        <v>86</v>
      </c>
      <c r="J791" s="155" t="s">
        <v>87</v>
      </c>
      <c r="K791" s="155" t="s">
        <v>97</v>
      </c>
      <c r="L791" s="155" t="s">
        <v>98</v>
      </c>
      <c r="M791" s="155"/>
      <c r="N791" s="155" t="s">
        <v>90</v>
      </c>
      <c r="O791" s="155"/>
    </row>
    <row r="792">
      <c r="A792" s="155" t="s">
        <v>9548</v>
      </c>
      <c r="B792" s="304">
        <v>665.0</v>
      </c>
      <c r="C792" s="287">
        <v>653.0</v>
      </c>
      <c r="D792" s="155">
        <v>11121.0</v>
      </c>
      <c r="E792" s="171">
        <v>0.375</v>
      </c>
      <c r="F792" s="303" t="s">
        <v>960</v>
      </c>
      <c r="G792" s="172">
        <v>24534.0</v>
      </c>
      <c r="H792" s="172">
        <v>44610.0</v>
      </c>
      <c r="I792" s="155" t="s">
        <v>112</v>
      </c>
      <c r="J792" s="155" t="s">
        <v>87</v>
      </c>
      <c r="K792" s="155" t="s">
        <v>88</v>
      </c>
      <c r="L792" s="155" t="s">
        <v>113</v>
      </c>
      <c r="M792" s="155"/>
      <c r="N792" s="155" t="s">
        <v>103</v>
      </c>
      <c r="O792" s="155" t="s">
        <v>8748</v>
      </c>
    </row>
    <row r="793">
      <c r="A793" s="155" t="s">
        <v>9549</v>
      </c>
      <c r="B793" s="304">
        <v>662.0</v>
      </c>
      <c r="C793" s="287">
        <v>654.0</v>
      </c>
      <c r="D793" s="155">
        <v>15359.0</v>
      </c>
      <c r="E793" s="171">
        <v>0.3541666666666667</v>
      </c>
      <c r="F793" s="303" t="s">
        <v>954</v>
      </c>
      <c r="G793" s="172">
        <v>29328.0</v>
      </c>
      <c r="H793" s="172">
        <v>44610.0</v>
      </c>
      <c r="I793" s="155" t="s">
        <v>122</v>
      </c>
      <c r="J793" s="155" t="s">
        <v>92</v>
      </c>
      <c r="K793" s="155" t="s">
        <v>101</v>
      </c>
      <c r="L793" s="155" t="s">
        <v>174</v>
      </c>
      <c r="M793" s="155"/>
      <c r="N793" s="155" t="s">
        <v>90</v>
      </c>
      <c r="O793" s="155"/>
    </row>
    <row r="794">
      <c r="A794" s="155" t="s">
        <v>9550</v>
      </c>
      <c r="B794" s="304">
        <v>663.0</v>
      </c>
      <c r="C794" s="287">
        <v>655.0</v>
      </c>
      <c r="D794" s="155">
        <v>9718.0</v>
      </c>
      <c r="E794" s="171">
        <v>0.3645833333333333</v>
      </c>
      <c r="F794" s="303" t="s">
        <v>957</v>
      </c>
      <c r="G794" s="172">
        <v>19657.0</v>
      </c>
      <c r="H794" s="172">
        <v>44610.0</v>
      </c>
      <c r="I794" s="155" t="s">
        <v>112</v>
      </c>
      <c r="J794" s="155" t="s">
        <v>87</v>
      </c>
      <c r="K794" s="155" t="s">
        <v>88</v>
      </c>
      <c r="L794" s="155" t="s">
        <v>102</v>
      </c>
      <c r="M794" s="155"/>
      <c r="N794" s="155" t="s">
        <v>103</v>
      </c>
      <c r="O794" s="155" t="s">
        <v>8748</v>
      </c>
    </row>
    <row r="795">
      <c r="A795" s="155" t="s">
        <v>9551</v>
      </c>
      <c r="B795" s="304">
        <v>670.0</v>
      </c>
      <c r="C795" s="287">
        <v>656.0</v>
      </c>
      <c r="D795" s="155">
        <v>9212.0</v>
      </c>
      <c r="E795" s="171">
        <v>0.3958333333333333</v>
      </c>
      <c r="F795" s="303" t="s">
        <v>962</v>
      </c>
      <c r="G795" s="172">
        <v>18834.0</v>
      </c>
      <c r="H795" s="172">
        <v>44610.0</v>
      </c>
      <c r="I795" s="155" t="s">
        <v>86</v>
      </c>
      <c r="J795" s="155" t="s">
        <v>87</v>
      </c>
      <c r="K795" s="155" t="s">
        <v>97</v>
      </c>
      <c r="L795" s="155" t="s">
        <v>182</v>
      </c>
      <c r="M795" s="155"/>
      <c r="N795" s="155" t="s">
        <v>90</v>
      </c>
      <c r="O795" s="155"/>
    </row>
    <row r="796">
      <c r="A796" s="155" t="s">
        <v>9552</v>
      </c>
      <c r="B796" s="304">
        <v>669.0</v>
      </c>
      <c r="C796" s="287">
        <v>657.0</v>
      </c>
      <c r="D796" s="155">
        <v>14695.0</v>
      </c>
      <c r="E796" s="171">
        <v>0.3958333333333333</v>
      </c>
      <c r="F796" s="303" t="s">
        <v>963</v>
      </c>
      <c r="G796" s="172">
        <v>20258.0</v>
      </c>
      <c r="H796" s="172">
        <v>44610.0</v>
      </c>
      <c r="I796" s="155" t="s">
        <v>112</v>
      </c>
      <c r="J796" s="155" t="s">
        <v>92</v>
      </c>
      <c r="K796" s="155" t="s">
        <v>93</v>
      </c>
      <c r="L796" s="155" t="s">
        <v>135</v>
      </c>
      <c r="M796" s="155"/>
      <c r="N796" s="155" t="s">
        <v>103</v>
      </c>
      <c r="O796" s="155" t="s">
        <v>8748</v>
      </c>
    </row>
    <row r="797">
      <c r="A797" s="155" t="s">
        <v>9553</v>
      </c>
      <c r="B797" s="304">
        <v>661.0</v>
      </c>
      <c r="C797" s="287">
        <v>658.0</v>
      </c>
      <c r="D797" s="155">
        <v>13967.0</v>
      </c>
      <c r="E797" s="171">
        <v>0.3541666666666667</v>
      </c>
      <c r="F797" s="303" t="s">
        <v>955</v>
      </c>
      <c r="G797" s="172">
        <v>16308.0</v>
      </c>
      <c r="H797" s="172">
        <v>44610.0</v>
      </c>
      <c r="I797" s="155" t="s">
        <v>100</v>
      </c>
      <c r="J797" s="155" t="s">
        <v>92</v>
      </c>
      <c r="K797" s="155" t="s">
        <v>93</v>
      </c>
      <c r="L797" s="155" t="s">
        <v>192</v>
      </c>
      <c r="M797" s="155"/>
      <c r="N797" s="155" t="s">
        <v>103</v>
      </c>
      <c r="O797" s="155" t="s">
        <v>8748</v>
      </c>
    </row>
    <row r="798">
      <c r="A798" s="155" t="s">
        <v>9554</v>
      </c>
      <c r="B798" s="304">
        <v>658.0</v>
      </c>
      <c r="C798" s="287">
        <v>659.0</v>
      </c>
      <c r="D798" s="155">
        <v>15763.0</v>
      </c>
      <c r="E798" s="171">
        <v>0.34375</v>
      </c>
      <c r="F798" s="303" t="s">
        <v>952</v>
      </c>
      <c r="G798" s="172">
        <v>23818.0</v>
      </c>
      <c r="H798" s="172">
        <v>44610.0</v>
      </c>
      <c r="I798" s="155" t="s">
        <v>122</v>
      </c>
      <c r="J798" s="155" t="s">
        <v>92</v>
      </c>
      <c r="K798" s="155" t="s">
        <v>93</v>
      </c>
      <c r="L798" s="155" t="s">
        <v>758</v>
      </c>
      <c r="M798" s="155"/>
      <c r="N798" s="155" t="s">
        <v>90</v>
      </c>
      <c r="O798" s="155"/>
    </row>
    <row r="799">
      <c r="A799" s="155" t="s">
        <v>9555</v>
      </c>
      <c r="B799" s="304">
        <v>656.0</v>
      </c>
      <c r="C799" s="287">
        <v>660.0</v>
      </c>
      <c r="D799" s="155">
        <v>15684.0</v>
      </c>
      <c r="E799" s="171">
        <v>0.3333333333333333</v>
      </c>
      <c r="F799" s="303" t="s">
        <v>950</v>
      </c>
      <c r="G799" s="172">
        <v>29785.0</v>
      </c>
      <c r="H799" s="172">
        <v>44610.0</v>
      </c>
      <c r="I799" s="155" t="s">
        <v>112</v>
      </c>
      <c r="J799" s="155" t="s">
        <v>92</v>
      </c>
      <c r="K799" s="155" t="s">
        <v>93</v>
      </c>
      <c r="L799" s="155" t="s">
        <v>106</v>
      </c>
      <c r="M799" s="155"/>
      <c r="N799" s="155" t="s">
        <v>103</v>
      </c>
      <c r="O799" s="155" t="s">
        <v>8748</v>
      </c>
    </row>
    <row r="800">
      <c r="A800" s="155" t="s">
        <v>9556</v>
      </c>
      <c r="B800" s="304">
        <v>659.0</v>
      </c>
      <c r="C800" s="287">
        <v>661.0</v>
      </c>
      <c r="D800" s="155">
        <v>10906.0</v>
      </c>
      <c r="E800" s="171">
        <v>0.34375</v>
      </c>
      <c r="F800" s="303" t="s">
        <v>953</v>
      </c>
      <c r="G800" s="172">
        <v>30712.0</v>
      </c>
      <c r="H800" s="172">
        <v>44610.0</v>
      </c>
      <c r="I800" s="155" t="s">
        <v>100</v>
      </c>
      <c r="J800" s="155" t="s">
        <v>92</v>
      </c>
      <c r="K800" s="155" t="s">
        <v>101</v>
      </c>
      <c r="L800" s="155" t="s">
        <v>102</v>
      </c>
      <c r="M800" s="155"/>
      <c r="N800" s="155" t="s">
        <v>103</v>
      </c>
      <c r="O800" s="155" t="s">
        <v>8748</v>
      </c>
    </row>
    <row r="801">
      <c r="A801" s="155" t="s">
        <v>9557</v>
      </c>
      <c r="B801" s="304">
        <v>668.0</v>
      </c>
      <c r="C801" s="287">
        <v>662.0</v>
      </c>
      <c r="D801" s="155">
        <v>17312.0</v>
      </c>
      <c r="E801" s="171">
        <v>0.375</v>
      </c>
      <c r="F801" s="303" t="s">
        <v>961</v>
      </c>
      <c r="G801" s="172">
        <v>26135.0</v>
      </c>
      <c r="H801" s="172">
        <v>44610.0</v>
      </c>
      <c r="I801" s="155" t="s">
        <v>86</v>
      </c>
      <c r="J801" s="155" t="s">
        <v>92</v>
      </c>
      <c r="K801" s="155" t="s">
        <v>101</v>
      </c>
      <c r="L801" s="155" t="s">
        <v>179</v>
      </c>
      <c r="M801" s="155"/>
      <c r="N801" s="155" t="s">
        <v>90</v>
      </c>
      <c r="O801" s="155"/>
    </row>
    <row r="802">
      <c r="A802" s="155" t="s">
        <v>9558</v>
      </c>
      <c r="B802" s="304">
        <v>675.0</v>
      </c>
      <c r="C802" s="287">
        <v>663.0</v>
      </c>
      <c r="D802" s="155">
        <v>16223.0</v>
      </c>
      <c r="E802" s="171">
        <v>0.40625</v>
      </c>
      <c r="F802" s="303" t="s">
        <v>964</v>
      </c>
      <c r="G802" s="172">
        <v>20569.0</v>
      </c>
      <c r="H802" s="172">
        <v>44610.0</v>
      </c>
      <c r="I802" s="155" t="s">
        <v>86</v>
      </c>
      <c r="J802" s="155" t="s">
        <v>87</v>
      </c>
      <c r="K802" s="155" t="s">
        <v>97</v>
      </c>
      <c r="L802" s="155" t="s">
        <v>335</v>
      </c>
      <c r="M802" s="155"/>
      <c r="N802" s="155" t="s">
        <v>90</v>
      </c>
      <c r="O802" s="155"/>
    </row>
    <row r="803">
      <c r="A803" s="155" t="s">
        <v>9559</v>
      </c>
      <c r="B803" s="304">
        <v>671.0</v>
      </c>
      <c r="C803" s="287">
        <v>664.0</v>
      </c>
      <c r="D803" s="155">
        <v>13160.0</v>
      </c>
      <c r="E803" s="171">
        <v>0.40625</v>
      </c>
      <c r="F803" s="303" t="s">
        <v>965</v>
      </c>
      <c r="G803" s="172">
        <v>16977.0</v>
      </c>
      <c r="H803" s="172">
        <v>44610.0</v>
      </c>
      <c r="I803" s="155" t="s">
        <v>112</v>
      </c>
      <c r="J803" s="155" t="s">
        <v>87</v>
      </c>
      <c r="K803" s="155" t="s">
        <v>88</v>
      </c>
      <c r="L803" s="155" t="s">
        <v>119</v>
      </c>
      <c r="M803" s="155"/>
      <c r="N803" s="155" t="s">
        <v>103</v>
      </c>
      <c r="O803" s="155" t="s">
        <v>8748</v>
      </c>
    </row>
    <row r="804">
      <c r="A804" s="155" t="s">
        <v>9560</v>
      </c>
      <c r="B804" s="304">
        <v>673.0</v>
      </c>
      <c r="C804" s="287">
        <v>665.0</v>
      </c>
      <c r="D804" s="155">
        <v>10606.0</v>
      </c>
      <c r="E804" s="171">
        <v>0.40625</v>
      </c>
      <c r="F804" s="303" t="s">
        <v>966</v>
      </c>
      <c r="G804" s="172">
        <v>22291.0</v>
      </c>
      <c r="H804" s="172">
        <v>44610.0</v>
      </c>
      <c r="I804" s="155" t="s">
        <v>86</v>
      </c>
      <c r="J804" s="155" t="s">
        <v>92</v>
      </c>
      <c r="K804" s="155" t="s">
        <v>101</v>
      </c>
      <c r="L804" s="155" t="s">
        <v>89</v>
      </c>
      <c r="M804" s="155"/>
      <c r="N804" s="155" t="s">
        <v>90</v>
      </c>
      <c r="O804" s="155"/>
    </row>
    <row r="805">
      <c r="A805" s="155" t="s">
        <v>9561</v>
      </c>
      <c r="B805" s="304">
        <v>672.0</v>
      </c>
      <c r="C805" s="287">
        <v>666.0</v>
      </c>
      <c r="D805" s="155">
        <v>12473.0</v>
      </c>
      <c r="E805" s="171">
        <v>0.40625</v>
      </c>
      <c r="F805" s="303" t="s">
        <v>967</v>
      </c>
      <c r="G805" s="172">
        <v>23807.0</v>
      </c>
      <c r="H805" s="172">
        <v>44610.0</v>
      </c>
      <c r="I805" s="155" t="s">
        <v>86</v>
      </c>
      <c r="J805" s="155" t="s">
        <v>92</v>
      </c>
      <c r="K805" s="155" t="s">
        <v>93</v>
      </c>
      <c r="L805" s="155" t="s">
        <v>164</v>
      </c>
      <c r="M805" s="155"/>
      <c r="N805" s="155" t="s">
        <v>90</v>
      </c>
      <c r="O805" s="155"/>
    </row>
    <row r="806">
      <c r="A806" s="155" t="s">
        <v>9562</v>
      </c>
      <c r="B806" s="304">
        <v>674.0</v>
      </c>
      <c r="C806" s="287">
        <v>667.0</v>
      </c>
      <c r="D806" s="155">
        <v>16003.0</v>
      </c>
      <c r="E806" s="171">
        <v>0.40625</v>
      </c>
      <c r="F806" s="303" t="s">
        <v>968</v>
      </c>
      <c r="G806" s="172">
        <v>25541.0</v>
      </c>
      <c r="H806" s="172">
        <v>44610.0</v>
      </c>
      <c r="I806" s="155" t="s">
        <v>100</v>
      </c>
      <c r="J806" s="155" t="s">
        <v>92</v>
      </c>
      <c r="K806" s="155" t="s">
        <v>101</v>
      </c>
      <c r="L806" s="155" t="s">
        <v>106</v>
      </c>
      <c r="M806" s="155"/>
      <c r="N806" s="155" t="s">
        <v>103</v>
      </c>
      <c r="O806" s="155" t="s">
        <v>8748</v>
      </c>
    </row>
    <row r="807">
      <c r="A807" s="155" t="s">
        <v>9563</v>
      </c>
      <c r="B807" s="304">
        <v>677.0</v>
      </c>
      <c r="C807" s="287">
        <v>668.0</v>
      </c>
      <c r="D807" s="155">
        <v>15126.0</v>
      </c>
      <c r="E807" s="171">
        <v>0.4166666666666667</v>
      </c>
      <c r="F807" s="303" t="s">
        <v>969</v>
      </c>
      <c r="G807" s="172">
        <v>23561.0</v>
      </c>
      <c r="H807" s="172">
        <v>44610.0</v>
      </c>
      <c r="I807" s="155" t="s">
        <v>112</v>
      </c>
      <c r="J807" s="155" t="s">
        <v>92</v>
      </c>
      <c r="K807" s="155" t="s">
        <v>93</v>
      </c>
      <c r="L807" s="155" t="s">
        <v>106</v>
      </c>
      <c r="M807" s="155"/>
      <c r="N807" s="155" t="s">
        <v>103</v>
      </c>
      <c r="O807" s="155" t="s">
        <v>8748</v>
      </c>
    </row>
    <row r="808">
      <c r="A808" s="155" t="s">
        <v>9564</v>
      </c>
      <c r="B808" s="304">
        <v>678.0</v>
      </c>
      <c r="C808" s="287">
        <v>669.0</v>
      </c>
      <c r="D808" s="155">
        <v>17195.0</v>
      </c>
      <c r="E808" s="171">
        <v>0.4166666666666667</v>
      </c>
      <c r="F808" s="303" t="s">
        <v>970</v>
      </c>
      <c r="G808" s="172">
        <v>23337.0</v>
      </c>
      <c r="H808" s="172">
        <v>44610.0</v>
      </c>
      <c r="I808" s="155" t="s">
        <v>112</v>
      </c>
      <c r="J808" s="155" t="s">
        <v>87</v>
      </c>
      <c r="K808" s="155" t="s">
        <v>97</v>
      </c>
      <c r="L808" s="155" t="s">
        <v>106</v>
      </c>
      <c r="M808" s="155"/>
      <c r="N808" s="155" t="s">
        <v>253</v>
      </c>
      <c r="O808" s="155" t="s">
        <v>8748</v>
      </c>
    </row>
    <row r="809">
      <c r="A809" s="155" t="s">
        <v>9565</v>
      </c>
      <c r="B809" s="304">
        <v>676.0</v>
      </c>
      <c r="C809" s="287">
        <v>670.0</v>
      </c>
      <c r="D809" s="155">
        <v>15998.0</v>
      </c>
      <c r="E809" s="171">
        <v>0.4166666666666667</v>
      </c>
      <c r="F809" s="303" t="s">
        <v>971</v>
      </c>
      <c r="G809" s="172">
        <v>19064.0</v>
      </c>
      <c r="H809" s="172">
        <v>44610.0</v>
      </c>
      <c r="I809" s="155" t="s">
        <v>122</v>
      </c>
      <c r="J809" s="155" t="s">
        <v>87</v>
      </c>
      <c r="K809" s="155" t="s">
        <v>88</v>
      </c>
      <c r="L809" s="155" t="s">
        <v>89</v>
      </c>
      <c r="M809" s="155"/>
      <c r="N809" s="155" t="s">
        <v>90</v>
      </c>
      <c r="O809" s="155"/>
    </row>
    <row r="810">
      <c r="A810" s="155" t="s">
        <v>9566</v>
      </c>
      <c r="B810" s="304">
        <v>688.0</v>
      </c>
      <c r="C810" s="287">
        <v>671.0</v>
      </c>
      <c r="D810" s="155">
        <v>12360.0</v>
      </c>
      <c r="E810" s="171">
        <v>0.4583333333333333</v>
      </c>
      <c r="F810" s="303" t="s">
        <v>979</v>
      </c>
      <c r="G810" s="172">
        <v>27366.0</v>
      </c>
      <c r="H810" s="172">
        <v>44610.0</v>
      </c>
      <c r="I810" s="155" t="s">
        <v>100</v>
      </c>
      <c r="J810" s="155" t="s">
        <v>92</v>
      </c>
      <c r="K810" s="155" t="s">
        <v>101</v>
      </c>
      <c r="L810" s="155" t="s">
        <v>113</v>
      </c>
      <c r="M810" s="155"/>
      <c r="N810" s="155" t="s">
        <v>103</v>
      </c>
      <c r="O810" s="155" t="s">
        <v>8748</v>
      </c>
    </row>
    <row r="811">
      <c r="A811" s="155" t="s">
        <v>9567</v>
      </c>
      <c r="B811" s="304">
        <v>680.0</v>
      </c>
      <c r="C811" s="287">
        <v>672.0</v>
      </c>
      <c r="D811" s="155">
        <v>13436.0</v>
      </c>
      <c r="E811" s="171">
        <v>0.4375</v>
      </c>
      <c r="F811" s="303" t="s">
        <v>973</v>
      </c>
      <c r="G811" s="172">
        <v>12775.0</v>
      </c>
      <c r="H811" s="172">
        <v>44610.0</v>
      </c>
      <c r="I811" s="155" t="s">
        <v>86</v>
      </c>
      <c r="J811" s="155" t="s">
        <v>87</v>
      </c>
      <c r="K811" s="155" t="s">
        <v>88</v>
      </c>
      <c r="L811" s="155" t="s">
        <v>89</v>
      </c>
      <c r="M811" s="155"/>
      <c r="N811" s="155" t="s">
        <v>90</v>
      </c>
      <c r="O811" s="155"/>
    </row>
    <row r="812">
      <c r="A812" s="155" t="s">
        <v>9568</v>
      </c>
      <c r="B812" s="304">
        <v>682.0</v>
      </c>
      <c r="C812" s="287">
        <v>673.0</v>
      </c>
      <c r="D812" s="155">
        <v>17146.0</v>
      </c>
      <c r="E812" s="171">
        <v>0.4375</v>
      </c>
      <c r="F812" s="303" t="s">
        <v>974</v>
      </c>
      <c r="G812" s="172">
        <v>20905.0</v>
      </c>
      <c r="H812" s="172">
        <v>44610.0</v>
      </c>
      <c r="I812" s="155" t="s">
        <v>86</v>
      </c>
      <c r="J812" s="155" t="s">
        <v>87</v>
      </c>
      <c r="K812" s="155" t="s">
        <v>97</v>
      </c>
      <c r="L812" s="155" t="s">
        <v>975</v>
      </c>
      <c r="M812" s="155"/>
      <c r="N812" s="155" t="s">
        <v>90</v>
      </c>
      <c r="O812" s="155"/>
    </row>
    <row r="813">
      <c r="A813" s="155" t="s">
        <v>9569</v>
      </c>
      <c r="B813" s="304">
        <v>679.0</v>
      </c>
      <c r="C813" s="287">
        <v>674.0</v>
      </c>
      <c r="D813" s="155">
        <v>17259.0</v>
      </c>
      <c r="E813" s="171">
        <v>0.4166666666666667</v>
      </c>
      <c r="F813" s="303" t="s">
        <v>972</v>
      </c>
      <c r="G813" s="172">
        <v>30466.0</v>
      </c>
      <c r="H813" s="172">
        <v>44610.0</v>
      </c>
      <c r="I813" s="155" t="s">
        <v>122</v>
      </c>
      <c r="J813" s="155" t="s">
        <v>92</v>
      </c>
      <c r="K813" s="155" t="s">
        <v>101</v>
      </c>
      <c r="L813" s="155" t="s">
        <v>147</v>
      </c>
      <c r="M813" s="155"/>
      <c r="N813" s="155" t="s">
        <v>90</v>
      </c>
      <c r="O813" s="155"/>
    </row>
    <row r="814">
      <c r="A814" s="155" t="s">
        <v>9570</v>
      </c>
      <c r="B814" s="304">
        <v>683.0</v>
      </c>
      <c r="C814" s="287">
        <v>675.0</v>
      </c>
      <c r="D814" s="155">
        <v>15914.0</v>
      </c>
      <c r="E814" s="171">
        <v>0.4479166666666667</v>
      </c>
      <c r="F814" s="303" t="s">
        <v>977</v>
      </c>
      <c r="G814" s="172">
        <v>21149.0</v>
      </c>
      <c r="H814" s="172">
        <v>44610.0</v>
      </c>
      <c r="I814" s="155" t="s">
        <v>122</v>
      </c>
      <c r="J814" s="155" t="s">
        <v>92</v>
      </c>
      <c r="K814" s="155" t="s">
        <v>93</v>
      </c>
      <c r="L814" s="155" t="s">
        <v>174</v>
      </c>
      <c r="M814" s="155"/>
      <c r="N814" s="155" t="s">
        <v>90</v>
      </c>
      <c r="O814" s="155"/>
    </row>
    <row r="815">
      <c r="A815" s="155" t="s">
        <v>9571</v>
      </c>
      <c r="B815" s="304">
        <v>687.0</v>
      </c>
      <c r="C815" s="287">
        <v>676.0</v>
      </c>
      <c r="D815" s="155">
        <v>11798.0</v>
      </c>
      <c r="E815" s="171">
        <v>0.4583333333333333</v>
      </c>
      <c r="F815" s="303" t="s">
        <v>980</v>
      </c>
      <c r="G815" s="172">
        <v>16818.0</v>
      </c>
      <c r="H815" s="172">
        <v>44610.0</v>
      </c>
      <c r="I815" s="155" t="s">
        <v>100</v>
      </c>
      <c r="J815" s="155" t="s">
        <v>92</v>
      </c>
      <c r="K815" s="155" t="s">
        <v>93</v>
      </c>
      <c r="L815" s="155" t="s">
        <v>102</v>
      </c>
      <c r="M815" s="155"/>
      <c r="N815" s="155" t="s">
        <v>103</v>
      </c>
      <c r="O815" s="155" t="s">
        <v>8748</v>
      </c>
    </row>
    <row r="816">
      <c r="A816" s="155" t="s">
        <v>9572</v>
      </c>
      <c r="B816" s="304">
        <v>691.0</v>
      </c>
      <c r="C816" s="287">
        <v>677.0</v>
      </c>
      <c r="D816" s="155">
        <v>9976.0</v>
      </c>
      <c r="E816" s="171">
        <v>0.46875</v>
      </c>
      <c r="F816" s="303" t="s">
        <v>985</v>
      </c>
      <c r="G816" s="172">
        <v>19321.0</v>
      </c>
      <c r="H816" s="172">
        <v>44610.0</v>
      </c>
      <c r="I816" s="155" t="s">
        <v>86</v>
      </c>
      <c r="J816" s="155" t="s">
        <v>87</v>
      </c>
      <c r="K816" s="155" t="s">
        <v>88</v>
      </c>
      <c r="L816" s="155" t="s">
        <v>89</v>
      </c>
      <c r="M816" s="155"/>
      <c r="N816" s="155" t="s">
        <v>90</v>
      </c>
      <c r="O816" s="155"/>
    </row>
    <row r="817">
      <c r="A817" s="155" t="s">
        <v>9573</v>
      </c>
      <c r="B817" s="304">
        <v>684.0</v>
      </c>
      <c r="C817" s="287">
        <v>678.0</v>
      </c>
      <c r="D817" s="183">
        <v>16968.0</v>
      </c>
      <c r="E817" s="171">
        <v>0.4479166666666667</v>
      </c>
      <c r="F817" s="303" t="s">
        <v>978</v>
      </c>
      <c r="G817" s="172">
        <v>17193.0</v>
      </c>
      <c r="H817" s="172">
        <v>44610.0</v>
      </c>
      <c r="I817" s="155" t="s">
        <v>86</v>
      </c>
      <c r="J817" s="155" t="s">
        <v>87</v>
      </c>
      <c r="K817" s="155" t="s">
        <v>97</v>
      </c>
      <c r="L817" s="155" t="s">
        <v>186</v>
      </c>
      <c r="M817" s="155"/>
      <c r="N817" s="155" t="s">
        <v>90</v>
      </c>
      <c r="O817" s="155"/>
    </row>
    <row r="818">
      <c r="A818" s="155" t="s">
        <v>9574</v>
      </c>
      <c r="B818" s="304">
        <v>690.0</v>
      </c>
      <c r="C818" s="287">
        <v>679.0</v>
      </c>
      <c r="D818" s="155">
        <v>15097.0</v>
      </c>
      <c r="E818" s="171">
        <v>0.4583333333333333</v>
      </c>
      <c r="F818" s="303" t="s">
        <v>981</v>
      </c>
      <c r="G818" s="172">
        <v>35193.0</v>
      </c>
      <c r="H818" s="172">
        <v>44610.0</v>
      </c>
      <c r="I818" s="155" t="s">
        <v>86</v>
      </c>
      <c r="J818" s="155" t="s">
        <v>87</v>
      </c>
      <c r="K818" s="155" t="s">
        <v>97</v>
      </c>
      <c r="L818" s="155" t="s">
        <v>147</v>
      </c>
      <c r="M818" s="155"/>
      <c r="N818" s="155" t="s">
        <v>90</v>
      </c>
      <c r="O818" s="155"/>
    </row>
    <row r="819">
      <c r="A819" s="155" t="s">
        <v>9575</v>
      </c>
      <c r="B819" s="304">
        <v>689.0</v>
      </c>
      <c r="C819" s="287">
        <v>680.0</v>
      </c>
      <c r="D819" s="155">
        <v>12212.0</v>
      </c>
      <c r="E819" s="171">
        <v>0.4583333333333333</v>
      </c>
      <c r="F819" s="303" t="s">
        <v>982</v>
      </c>
      <c r="G819" s="172">
        <v>19493.0</v>
      </c>
      <c r="H819" s="172">
        <v>44610.0</v>
      </c>
      <c r="I819" s="155" t="s">
        <v>100</v>
      </c>
      <c r="J819" s="155" t="s">
        <v>92</v>
      </c>
      <c r="K819" s="155" t="s">
        <v>101</v>
      </c>
      <c r="L819" s="155" t="s">
        <v>113</v>
      </c>
      <c r="M819" s="155"/>
      <c r="N819" s="155" t="s">
        <v>103</v>
      </c>
      <c r="O819" s="155" t="s">
        <v>8748</v>
      </c>
    </row>
    <row r="820">
      <c r="A820" s="155" t="s">
        <v>9576</v>
      </c>
      <c r="B820" s="304">
        <v>685.0</v>
      </c>
      <c r="C820" s="287">
        <v>681.0</v>
      </c>
      <c r="D820" s="155">
        <v>13768.0</v>
      </c>
      <c r="E820" s="171">
        <v>0.4583333333333333</v>
      </c>
      <c r="F820" s="303" t="s">
        <v>983</v>
      </c>
      <c r="G820" s="172">
        <v>14281.0</v>
      </c>
      <c r="H820" s="172">
        <v>44610.0</v>
      </c>
      <c r="I820" s="155" t="s">
        <v>100</v>
      </c>
      <c r="J820" s="155" t="s">
        <v>87</v>
      </c>
      <c r="K820" s="155" t="s">
        <v>88</v>
      </c>
      <c r="L820" s="155" t="s">
        <v>102</v>
      </c>
      <c r="M820" s="155"/>
      <c r="N820" s="155" t="s">
        <v>103</v>
      </c>
      <c r="O820" s="155" t="s">
        <v>8748</v>
      </c>
    </row>
    <row r="821">
      <c r="A821" s="155" t="s">
        <v>9577</v>
      </c>
      <c r="B821" s="304">
        <v>686.0</v>
      </c>
      <c r="C821" s="287">
        <v>682.0</v>
      </c>
      <c r="D821" s="155">
        <v>12508.0</v>
      </c>
      <c r="E821" s="171">
        <v>0.4583333333333333</v>
      </c>
      <c r="F821" s="303" t="s">
        <v>984</v>
      </c>
      <c r="G821" s="172">
        <v>18129.0</v>
      </c>
      <c r="H821" s="172">
        <v>44610.0</v>
      </c>
      <c r="I821" s="155" t="s">
        <v>100</v>
      </c>
      <c r="J821" s="155" t="s">
        <v>87</v>
      </c>
      <c r="K821" s="155" t="s">
        <v>88</v>
      </c>
      <c r="L821" s="155" t="s">
        <v>113</v>
      </c>
      <c r="M821" s="155"/>
      <c r="N821" s="155" t="s">
        <v>103</v>
      </c>
      <c r="O821" s="155" t="s">
        <v>8748</v>
      </c>
    </row>
    <row r="822">
      <c r="A822" s="155" t="s">
        <v>9578</v>
      </c>
      <c r="B822" s="304">
        <v>693.0</v>
      </c>
      <c r="C822" s="287">
        <v>683.0</v>
      </c>
      <c r="D822" s="155">
        <v>17168.0</v>
      </c>
      <c r="E822" s="171">
        <v>0.4791666666666667</v>
      </c>
      <c r="F822" s="303" t="s">
        <v>986</v>
      </c>
      <c r="G822" s="172">
        <v>27344.0</v>
      </c>
      <c r="H822" s="172">
        <v>44610.0</v>
      </c>
      <c r="I822" s="155" t="s">
        <v>122</v>
      </c>
      <c r="J822" s="155" t="s">
        <v>87</v>
      </c>
      <c r="K822" s="155" t="s">
        <v>97</v>
      </c>
      <c r="L822" s="155" t="s">
        <v>242</v>
      </c>
      <c r="M822" s="155"/>
      <c r="N822" s="155" t="s">
        <v>90</v>
      </c>
      <c r="O822" s="155"/>
    </row>
    <row r="823">
      <c r="A823" s="155" t="s">
        <v>9579</v>
      </c>
      <c r="B823" s="304">
        <v>681.0</v>
      </c>
      <c r="C823" s="287">
        <v>684.0</v>
      </c>
      <c r="D823" s="155">
        <v>9793.0</v>
      </c>
      <c r="E823" s="171">
        <v>0.4375</v>
      </c>
      <c r="F823" s="303" t="s">
        <v>976</v>
      </c>
      <c r="G823" s="172">
        <v>9749.0</v>
      </c>
      <c r="H823" s="172">
        <v>44610.0</v>
      </c>
      <c r="I823" s="155" t="s">
        <v>129</v>
      </c>
      <c r="J823" s="155" t="s">
        <v>92</v>
      </c>
      <c r="K823" s="155" t="s">
        <v>101</v>
      </c>
      <c r="L823" s="155" t="s">
        <v>89</v>
      </c>
      <c r="M823" s="155"/>
      <c r="N823" s="155" t="s">
        <v>103</v>
      </c>
      <c r="O823" s="155" t="s">
        <v>8748</v>
      </c>
    </row>
    <row r="824">
      <c r="A824" s="155" t="s">
        <v>9580</v>
      </c>
      <c r="B824" s="304">
        <v>695.0</v>
      </c>
      <c r="C824" s="287">
        <v>685.0</v>
      </c>
      <c r="D824" s="155">
        <v>9846.0</v>
      </c>
      <c r="E824" s="171">
        <v>0.5416666666666666</v>
      </c>
      <c r="F824" s="303" t="s">
        <v>988</v>
      </c>
      <c r="G824" s="172">
        <v>25384.0</v>
      </c>
      <c r="H824" s="172">
        <v>44610.0</v>
      </c>
      <c r="I824" s="155" t="s">
        <v>112</v>
      </c>
      <c r="J824" s="155" t="s">
        <v>92</v>
      </c>
      <c r="K824" s="155" t="s">
        <v>93</v>
      </c>
      <c r="L824" s="155" t="s">
        <v>131</v>
      </c>
      <c r="M824" s="155"/>
      <c r="N824" s="155" t="s">
        <v>103</v>
      </c>
      <c r="O824" s="155" t="s">
        <v>8748</v>
      </c>
    </row>
    <row r="825">
      <c r="A825" s="155" t="s">
        <v>9581</v>
      </c>
      <c r="B825" s="304">
        <v>699.0</v>
      </c>
      <c r="C825" s="287">
        <v>686.0</v>
      </c>
      <c r="D825" s="155">
        <v>10772.0</v>
      </c>
      <c r="E825" s="171">
        <v>0.5520833333333334</v>
      </c>
      <c r="F825" s="303" t="s">
        <v>992</v>
      </c>
      <c r="G825" s="172">
        <v>20763.0</v>
      </c>
      <c r="H825" s="172">
        <v>44610.0</v>
      </c>
      <c r="I825" s="155" t="s">
        <v>100</v>
      </c>
      <c r="J825" s="155" t="s">
        <v>92</v>
      </c>
      <c r="K825" s="155" t="s">
        <v>93</v>
      </c>
      <c r="L825" s="155" t="s">
        <v>102</v>
      </c>
      <c r="M825" s="155"/>
      <c r="N825" s="155" t="s">
        <v>103</v>
      </c>
      <c r="O825" s="155" t="s">
        <v>8748</v>
      </c>
    </row>
    <row r="826">
      <c r="A826" s="155" t="s">
        <v>9582</v>
      </c>
      <c r="B826" s="304">
        <v>703.0</v>
      </c>
      <c r="C826" s="287">
        <v>687.0</v>
      </c>
      <c r="D826" s="155">
        <v>15655.0</v>
      </c>
      <c r="E826" s="171">
        <v>0.5625</v>
      </c>
      <c r="F826" s="303" t="s">
        <v>995</v>
      </c>
      <c r="G826" s="172">
        <v>18038.0</v>
      </c>
      <c r="H826" s="172">
        <v>44610.0</v>
      </c>
      <c r="I826" s="155" t="s">
        <v>112</v>
      </c>
      <c r="J826" s="155" t="s">
        <v>92</v>
      </c>
      <c r="K826" s="155" t="s">
        <v>101</v>
      </c>
      <c r="L826" s="155" t="s">
        <v>113</v>
      </c>
      <c r="M826" s="155"/>
      <c r="N826" s="155" t="s">
        <v>103</v>
      </c>
      <c r="O826" s="155" t="s">
        <v>8748</v>
      </c>
    </row>
    <row r="827">
      <c r="A827" s="155" t="s">
        <v>9583</v>
      </c>
      <c r="B827" s="304">
        <v>697.0</v>
      </c>
      <c r="C827" s="287">
        <v>688.0</v>
      </c>
      <c r="D827" s="155">
        <v>9534.0</v>
      </c>
      <c r="E827" s="171">
        <v>0.5416666666666666</v>
      </c>
      <c r="F827" s="303" t="s">
        <v>989</v>
      </c>
      <c r="G827" s="172">
        <v>29839.0</v>
      </c>
      <c r="H827" s="172">
        <v>44610.0</v>
      </c>
      <c r="I827" s="155" t="s">
        <v>122</v>
      </c>
      <c r="J827" s="155" t="s">
        <v>92</v>
      </c>
      <c r="K827" s="155" t="s">
        <v>101</v>
      </c>
      <c r="L827" s="155" t="s">
        <v>147</v>
      </c>
      <c r="M827" s="155"/>
      <c r="N827" s="155" t="s">
        <v>90</v>
      </c>
      <c r="O827" s="155"/>
    </row>
    <row r="828">
      <c r="A828" s="155" t="s">
        <v>9584</v>
      </c>
      <c r="B828" s="304">
        <v>694.0</v>
      </c>
      <c r="C828" s="287">
        <v>689.0</v>
      </c>
      <c r="D828" s="155">
        <v>9163.0</v>
      </c>
      <c r="E828" s="171">
        <v>0.5416666666666666</v>
      </c>
      <c r="F828" s="155" t="s">
        <v>990</v>
      </c>
      <c r="G828" s="172">
        <v>17275.0</v>
      </c>
      <c r="H828" s="172">
        <v>44610.0</v>
      </c>
      <c r="I828" s="155" t="s">
        <v>86</v>
      </c>
      <c r="J828" s="155" t="s">
        <v>87</v>
      </c>
      <c r="K828" s="155" t="s">
        <v>88</v>
      </c>
      <c r="L828" s="155" t="s">
        <v>89</v>
      </c>
      <c r="M828" s="155"/>
      <c r="N828" s="155" t="s">
        <v>90</v>
      </c>
      <c r="O828" s="155"/>
    </row>
    <row r="829">
      <c r="A829" s="155" t="s">
        <v>9585</v>
      </c>
      <c r="B829" s="304">
        <v>705.0</v>
      </c>
      <c r="C829" s="287">
        <v>690.0</v>
      </c>
      <c r="D829" s="155">
        <v>16329.0</v>
      </c>
      <c r="E829" s="171">
        <v>0.5729166666666666</v>
      </c>
      <c r="F829" s="303" t="s">
        <v>1000</v>
      </c>
      <c r="G829" s="172">
        <v>23619.0</v>
      </c>
      <c r="H829" s="172">
        <v>44610.0</v>
      </c>
      <c r="I829" s="155" t="s">
        <v>112</v>
      </c>
      <c r="J829" s="155" t="s">
        <v>92</v>
      </c>
      <c r="K829" s="155" t="s">
        <v>93</v>
      </c>
      <c r="L829" s="155" t="s">
        <v>224</v>
      </c>
      <c r="M829" s="155"/>
      <c r="N829" s="155" t="s">
        <v>103</v>
      </c>
      <c r="O829" s="155" t="s">
        <v>8748</v>
      </c>
    </row>
    <row r="830">
      <c r="A830" s="155" t="s">
        <v>9586</v>
      </c>
      <c r="B830" s="304">
        <v>696.0</v>
      </c>
      <c r="C830" s="287">
        <v>691.0</v>
      </c>
      <c r="D830" s="155">
        <v>15817.0</v>
      </c>
      <c r="E830" s="171">
        <v>0.5416666666666666</v>
      </c>
      <c r="F830" s="303" t="s">
        <v>991</v>
      </c>
      <c r="G830" s="172">
        <v>31161.0</v>
      </c>
      <c r="H830" s="172">
        <v>44610.0</v>
      </c>
      <c r="I830" s="155" t="s">
        <v>112</v>
      </c>
      <c r="J830" s="155" t="s">
        <v>92</v>
      </c>
      <c r="K830" s="155" t="s">
        <v>93</v>
      </c>
      <c r="L830" s="155" t="s">
        <v>106</v>
      </c>
      <c r="M830" s="155"/>
      <c r="N830" s="155" t="s">
        <v>103</v>
      </c>
      <c r="O830" s="155" t="s">
        <v>8748</v>
      </c>
    </row>
    <row r="831">
      <c r="A831" s="155" t="s">
        <v>9587</v>
      </c>
      <c r="B831" s="304">
        <v>700.0</v>
      </c>
      <c r="C831" s="287">
        <v>692.0</v>
      </c>
      <c r="D831" s="155">
        <v>17861.0</v>
      </c>
      <c r="E831" s="171">
        <v>0.5520833333333334</v>
      </c>
      <c r="F831" s="303" t="s">
        <v>993</v>
      </c>
      <c r="G831" s="172">
        <v>21685.0</v>
      </c>
      <c r="H831" s="172">
        <v>44610.0</v>
      </c>
      <c r="I831" s="155" t="s">
        <v>122</v>
      </c>
      <c r="J831" s="155" t="s">
        <v>87</v>
      </c>
      <c r="K831" s="155" t="s">
        <v>97</v>
      </c>
      <c r="L831" s="155" t="s">
        <v>405</v>
      </c>
      <c r="M831" s="155"/>
      <c r="N831" s="155" t="s">
        <v>90</v>
      </c>
      <c r="O831" s="155"/>
    </row>
    <row r="832">
      <c r="A832" s="155" t="s">
        <v>9588</v>
      </c>
      <c r="B832" s="304">
        <v>701.0</v>
      </c>
      <c r="C832" s="287">
        <v>693.0</v>
      </c>
      <c r="D832" s="155">
        <v>15298.0</v>
      </c>
      <c r="E832" s="171">
        <v>0.5625</v>
      </c>
      <c r="F832" s="303" t="s">
        <v>996</v>
      </c>
      <c r="G832" s="172">
        <v>28361.0</v>
      </c>
      <c r="H832" s="172">
        <v>44610.0</v>
      </c>
      <c r="I832" s="155" t="s">
        <v>122</v>
      </c>
      <c r="J832" s="155" t="s">
        <v>92</v>
      </c>
      <c r="K832" s="155" t="s">
        <v>93</v>
      </c>
      <c r="L832" s="155" t="s">
        <v>98</v>
      </c>
      <c r="M832" s="155"/>
      <c r="N832" s="155" t="s">
        <v>90</v>
      </c>
      <c r="O832" s="155"/>
    </row>
    <row r="833">
      <c r="A833" s="155" t="s">
        <v>9589</v>
      </c>
      <c r="B833" s="304">
        <v>704.0</v>
      </c>
      <c r="C833" s="287">
        <v>694.0</v>
      </c>
      <c r="D833" s="155">
        <v>10330.0</v>
      </c>
      <c r="E833" s="171">
        <v>0.5625</v>
      </c>
      <c r="F833" s="303" t="s">
        <v>997</v>
      </c>
      <c r="G833" s="172">
        <v>23562.0</v>
      </c>
      <c r="H833" s="172">
        <v>44610.0</v>
      </c>
      <c r="I833" s="155" t="s">
        <v>122</v>
      </c>
      <c r="J833" s="155" t="s">
        <v>87</v>
      </c>
      <c r="K833" s="155" t="s">
        <v>97</v>
      </c>
      <c r="L833" s="155" t="s">
        <v>98</v>
      </c>
      <c r="M833" s="155"/>
      <c r="N833" s="155" t="s">
        <v>90</v>
      </c>
      <c r="O833" s="155"/>
    </row>
    <row r="834">
      <c r="A834" s="155" t="s">
        <v>9590</v>
      </c>
      <c r="B834" s="304">
        <v>702.0</v>
      </c>
      <c r="C834" s="287">
        <v>695.0</v>
      </c>
      <c r="D834" s="155">
        <v>12758.0</v>
      </c>
      <c r="E834" s="171">
        <v>0.5625</v>
      </c>
      <c r="F834" s="303" t="s">
        <v>998</v>
      </c>
      <c r="G834" s="172">
        <v>32853.0</v>
      </c>
      <c r="H834" s="172">
        <v>44610.0</v>
      </c>
      <c r="I834" s="155" t="s">
        <v>86</v>
      </c>
      <c r="J834" s="155" t="s">
        <v>92</v>
      </c>
      <c r="K834" s="155" t="s">
        <v>101</v>
      </c>
      <c r="L834" s="155" t="s">
        <v>117</v>
      </c>
      <c r="M834" s="155"/>
      <c r="N834" s="155" t="s">
        <v>90</v>
      </c>
      <c r="O834" s="155"/>
    </row>
    <row r="835">
      <c r="A835" s="155" t="s">
        <v>9591</v>
      </c>
      <c r="B835" s="304">
        <v>707.0</v>
      </c>
      <c r="C835" s="287">
        <v>696.0</v>
      </c>
      <c r="D835" s="155">
        <v>17032.0</v>
      </c>
      <c r="E835" s="171">
        <v>0.5729166666666666</v>
      </c>
      <c r="F835" s="303" t="s">
        <v>1001</v>
      </c>
      <c r="G835" s="172">
        <v>26641.0</v>
      </c>
      <c r="H835" s="172">
        <v>44610.0</v>
      </c>
      <c r="I835" s="155" t="s">
        <v>100</v>
      </c>
      <c r="J835" s="155" t="s">
        <v>87</v>
      </c>
      <c r="K835" s="155" t="s">
        <v>97</v>
      </c>
      <c r="L835" s="155" t="s">
        <v>106</v>
      </c>
      <c r="M835" s="155"/>
      <c r="N835" s="155" t="s">
        <v>253</v>
      </c>
      <c r="O835" s="155" t="s">
        <v>8748</v>
      </c>
    </row>
    <row r="836">
      <c r="A836" s="155" t="s">
        <v>9592</v>
      </c>
      <c r="B836" s="304">
        <v>698.0</v>
      </c>
      <c r="C836" s="287">
        <v>697.0</v>
      </c>
      <c r="D836" s="155">
        <v>14388.0</v>
      </c>
      <c r="E836" s="171">
        <v>0.5520833333333334</v>
      </c>
      <c r="F836" s="303" t="s">
        <v>994</v>
      </c>
      <c r="G836" s="172">
        <v>20264.0</v>
      </c>
      <c r="H836" s="172">
        <v>44610.0</v>
      </c>
      <c r="I836" s="155" t="s">
        <v>86</v>
      </c>
      <c r="J836" s="155" t="s">
        <v>92</v>
      </c>
      <c r="K836" s="155" t="s">
        <v>88</v>
      </c>
      <c r="L836" s="155" t="s">
        <v>182</v>
      </c>
      <c r="M836" s="155"/>
      <c r="N836" s="155" t="s">
        <v>90</v>
      </c>
      <c r="O836" s="155"/>
    </row>
    <row r="837">
      <c r="A837" s="155" t="s">
        <v>9593</v>
      </c>
      <c r="B837" s="304">
        <v>709.0</v>
      </c>
      <c r="C837" s="287">
        <v>698.0</v>
      </c>
      <c r="D837" s="155">
        <v>9153.0</v>
      </c>
      <c r="E837" s="171">
        <v>0.5833333333333334</v>
      </c>
      <c r="F837" s="303" t="s">
        <v>1003</v>
      </c>
      <c r="G837" s="172">
        <v>24623.0</v>
      </c>
      <c r="H837" s="172">
        <v>44610.0</v>
      </c>
      <c r="I837" s="155" t="s">
        <v>122</v>
      </c>
      <c r="J837" s="155" t="s">
        <v>92</v>
      </c>
      <c r="K837" s="155" t="s">
        <v>101</v>
      </c>
      <c r="L837" s="155" t="s">
        <v>186</v>
      </c>
      <c r="M837" s="155"/>
      <c r="N837" s="155" t="s">
        <v>90</v>
      </c>
      <c r="O837" s="155"/>
    </row>
    <row r="838">
      <c r="A838" s="155" t="s">
        <v>9594</v>
      </c>
      <c r="B838" s="304">
        <v>708.0</v>
      </c>
      <c r="C838" s="287">
        <v>699.0</v>
      </c>
      <c r="D838" s="155">
        <v>16220.0</v>
      </c>
      <c r="E838" s="171">
        <v>0.5833333333333334</v>
      </c>
      <c r="F838" s="303" t="s">
        <v>1004</v>
      </c>
      <c r="G838" s="172">
        <v>15500.0</v>
      </c>
      <c r="H838" s="172">
        <v>44610.0</v>
      </c>
      <c r="I838" s="155" t="s">
        <v>100</v>
      </c>
      <c r="J838" s="155" t="s">
        <v>87</v>
      </c>
      <c r="K838" s="155" t="s">
        <v>88</v>
      </c>
      <c r="L838" s="155" t="s">
        <v>224</v>
      </c>
      <c r="M838" s="155"/>
      <c r="N838" s="155" t="s">
        <v>103</v>
      </c>
      <c r="O838" s="155" t="s">
        <v>8748</v>
      </c>
    </row>
    <row r="839">
      <c r="A839" s="155" t="s">
        <v>9595</v>
      </c>
      <c r="B839" s="304">
        <v>712.0</v>
      </c>
      <c r="C839" s="287">
        <v>700.0</v>
      </c>
      <c r="D839" s="155">
        <v>16922.0</v>
      </c>
      <c r="E839" s="171">
        <v>0.59375</v>
      </c>
      <c r="F839" s="303" t="s">
        <v>1005</v>
      </c>
      <c r="G839" s="172">
        <v>25738.0</v>
      </c>
      <c r="H839" s="172">
        <v>44610.0</v>
      </c>
      <c r="I839" s="155" t="s">
        <v>100</v>
      </c>
      <c r="J839" s="155" t="s">
        <v>87</v>
      </c>
      <c r="K839" s="155" t="s">
        <v>88</v>
      </c>
      <c r="L839" s="155" t="s">
        <v>131</v>
      </c>
      <c r="M839" s="155"/>
      <c r="N839" s="155" t="s">
        <v>103</v>
      </c>
      <c r="O839" s="155" t="s">
        <v>8748</v>
      </c>
    </row>
    <row r="840">
      <c r="A840" s="155" t="s">
        <v>9596</v>
      </c>
      <c r="B840" s="304">
        <v>713.0</v>
      </c>
      <c r="C840" s="287">
        <v>701.0</v>
      </c>
      <c r="D840" s="155">
        <v>17647.0</v>
      </c>
      <c r="E840" s="171">
        <v>0.6041666666666666</v>
      </c>
      <c r="F840" s="303" t="s">
        <v>1007</v>
      </c>
      <c r="G840" s="172">
        <v>27610.0</v>
      </c>
      <c r="H840" s="172">
        <v>44610.0</v>
      </c>
      <c r="I840" s="155" t="s">
        <v>112</v>
      </c>
      <c r="J840" s="155" t="s">
        <v>87</v>
      </c>
      <c r="K840" s="155" t="s">
        <v>88</v>
      </c>
      <c r="L840" s="155" t="s">
        <v>192</v>
      </c>
      <c r="M840" s="155"/>
      <c r="N840" s="155" t="s">
        <v>103</v>
      </c>
      <c r="O840" s="155" t="s">
        <v>8748</v>
      </c>
    </row>
    <row r="841">
      <c r="A841" s="155" t="s">
        <v>9597</v>
      </c>
      <c r="B841" s="304">
        <v>716.0</v>
      </c>
      <c r="C841" s="287">
        <v>702.0</v>
      </c>
      <c r="D841" s="155">
        <v>13357.0</v>
      </c>
      <c r="E841" s="171">
        <v>0.6145833333333334</v>
      </c>
      <c r="F841" s="303" t="s">
        <v>1009</v>
      </c>
      <c r="G841" s="172">
        <v>20115.0</v>
      </c>
      <c r="H841" s="172">
        <v>44610.0</v>
      </c>
      <c r="I841" s="155" t="s">
        <v>112</v>
      </c>
      <c r="J841" s="155" t="s">
        <v>87</v>
      </c>
      <c r="K841" s="155" t="s">
        <v>88</v>
      </c>
      <c r="L841" s="155" t="s">
        <v>192</v>
      </c>
      <c r="M841" s="155"/>
      <c r="N841" s="155" t="s">
        <v>103</v>
      </c>
      <c r="O841" s="155" t="s">
        <v>8748</v>
      </c>
    </row>
    <row r="842">
      <c r="A842" s="155" t="s">
        <v>9598</v>
      </c>
      <c r="B842" s="304">
        <v>720.0</v>
      </c>
      <c r="C842" s="287">
        <v>703.0</v>
      </c>
      <c r="D842" s="155">
        <v>14383.0</v>
      </c>
      <c r="E842" s="171">
        <v>0.625</v>
      </c>
      <c r="F842" s="303" t="s">
        <v>1012</v>
      </c>
      <c r="G842" s="172">
        <v>19460.0</v>
      </c>
      <c r="H842" s="172">
        <v>44610.0</v>
      </c>
      <c r="I842" s="155" t="s">
        <v>86</v>
      </c>
      <c r="J842" s="155" t="s">
        <v>92</v>
      </c>
      <c r="K842" s="155" t="s">
        <v>101</v>
      </c>
      <c r="L842" s="155" t="s">
        <v>137</v>
      </c>
      <c r="M842" s="155"/>
      <c r="N842" s="155" t="s">
        <v>90</v>
      </c>
      <c r="O842" s="155"/>
    </row>
    <row r="843">
      <c r="A843" s="155" t="s">
        <v>9599</v>
      </c>
      <c r="B843" s="304">
        <v>711.0</v>
      </c>
      <c r="C843" s="287">
        <v>704.0</v>
      </c>
      <c r="D843" s="155">
        <v>14742.0</v>
      </c>
      <c r="E843" s="171">
        <v>0.59375</v>
      </c>
      <c r="F843" s="303" t="s">
        <v>1006</v>
      </c>
      <c r="G843" s="172">
        <v>19050.0</v>
      </c>
      <c r="H843" s="172">
        <v>44610.0</v>
      </c>
      <c r="I843" s="155" t="s">
        <v>129</v>
      </c>
      <c r="J843" s="155" t="s">
        <v>87</v>
      </c>
      <c r="K843" s="155" t="s">
        <v>97</v>
      </c>
      <c r="L843" s="155" t="s">
        <v>385</v>
      </c>
      <c r="M843" s="155"/>
      <c r="N843" s="155" t="s">
        <v>103</v>
      </c>
      <c r="O843" s="155" t="s">
        <v>8748</v>
      </c>
    </row>
    <row r="844">
      <c r="A844" s="155" t="s">
        <v>9600</v>
      </c>
      <c r="B844" s="304">
        <v>715.0</v>
      </c>
      <c r="C844" s="287">
        <v>705.0</v>
      </c>
      <c r="D844" s="155">
        <v>17127.0</v>
      </c>
      <c r="E844" s="171">
        <v>0.6145833333333334</v>
      </c>
      <c r="F844" s="303" t="s">
        <v>1010</v>
      </c>
      <c r="G844" s="172">
        <v>20178.0</v>
      </c>
      <c r="H844" s="172">
        <v>44610.0</v>
      </c>
      <c r="I844" s="155" t="s">
        <v>122</v>
      </c>
      <c r="J844" s="155" t="s">
        <v>92</v>
      </c>
      <c r="K844" s="155" t="s">
        <v>93</v>
      </c>
      <c r="L844" s="155" t="s">
        <v>1011</v>
      </c>
      <c r="M844" s="155"/>
      <c r="N844" s="155" t="s">
        <v>90</v>
      </c>
      <c r="O844" s="155"/>
    </row>
    <row r="845">
      <c r="A845" s="155" t="s">
        <v>9601</v>
      </c>
      <c r="B845" s="304">
        <v>714.0</v>
      </c>
      <c r="C845" s="287">
        <v>706.0</v>
      </c>
      <c r="D845" s="155">
        <v>15795.0</v>
      </c>
      <c r="E845" s="171">
        <v>0.6041666666666666</v>
      </c>
      <c r="F845" s="303" t="s">
        <v>1008</v>
      </c>
      <c r="G845" s="172">
        <v>15753.0</v>
      </c>
      <c r="H845" s="172">
        <v>44610.0</v>
      </c>
      <c r="I845" s="155" t="s">
        <v>86</v>
      </c>
      <c r="J845" s="155" t="s">
        <v>87</v>
      </c>
      <c r="K845" s="155" t="s">
        <v>97</v>
      </c>
      <c r="L845" s="155" t="s">
        <v>147</v>
      </c>
      <c r="M845" s="155"/>
      <c r="N845" s="155" t="s">
        <v>90</v>
      </c>
      <c r="O845" s="155"/>
    </row>
    <row r="846">
      <c r="A846" s="155" t="s">
        <v>9602</v>
      </c>
      <c r="B846" s="304">
        <v>722.0</v>
      </c>
      <c r="C846" s="287">
        <v>707.0</v>
      </c>
      <c r="D846" s="155">
        <v>12008.0</v>
      </c>
      <c r="E846" s="171">
        <v>0.6458333333333334</v>
      </c>
      <c r="F846" s="303" t="s">
        <v>1019</v>
      </c>
      <c r="G846" s="172">
        <v>22902.0</v>
      </c>
      <c r="H846" s="172">
        <v>44610.0</v>
      </c>
      <c r="I846" s="155" t="s">
        <v>86</v>
      </c>
      <c r="J846" s="155" t="s">
        <v>87</v>
      </c>
      <c r="K846" s="155" t="s">
        <v>88</v>
      </c>
      <c r="L846" s="155" t="s">
        <v>89</v>
      </c>
      <c r="M846" s="155"/>
      <c r="N846" s="155" t="s">
        <v>90</v>
      </c>
      <c r="O846" s="155"/>
    </row>
    <row r="847">
      <c r="A847" s="155" t="s">
        <v>9603</v>
      </c>
      <c r="B847" s="304">
        <v>718.0</v>
      </c>
      <c r="C847" s="287">
        <v>708.0</v>
      </c>
      <c r="D847" s="155">
        <v>16204.0</v>
      </c>
      <c r="E847" s="171">
        <v>0.625</v>
      </c>
      <c r="F847" s="303" t="s">
        <v>1013</v>
      </c>
      <c r="G847" s="172">
        <v>19496.0</v>
      </c>
      <c r="H847" s="172">
        <v>44610.0</v>
      </c>
      <c r="I847" s="155" t="s">
        <v>100</v>
      </c>
      <c r="J847" s="155" t="s">
        <v>87</v>
      </c>
      <c r="K847" s="155" t="s">
        <v>88</v>
      </c>
      <c r="L847" s="155" t="s">
        <v>192</v>
      </c>
      <c r="M847" s="155"/>
      <c r="N847" s="155" t="s">
        <v>103</v>
      </c>
      <c r="O847" s="155" t="s">
        <v>8748</v>
      </c>
    </row>
    <row r="848">
      <c r="A848" s="155" t="s">
        <v>9604</v>
      </c>
      <c r="B848" s="304">
        <v>717.0</v>
      </c>
      <c r="C848" s="287">
        <v>709.0</v>
      </c>
      <c r="D848" s="155">
        <v>15461.0</v>
      </c>
      <c r="E848" s="171">
        <v>0.625</v>
      </c>
      <c r="F848" s="303" t="s">
        <v>1014</v>
      </c>
      <c r="G848" s="172">
        <v>13322.0</v>
      </c>
      <c r="H848" s="172">
        <v>44610.0</v>
      </c>
      <c r="I848" s="155" t="s">
        <v>86</v>
      </c>
      <c r="J848" s="155" t="s">
        <v>87</v>
      </c>
      <c r="K848" s="155" t="s">
        <v>88</v>
      </c>
      <c r="L848" s="155" t="s">
        <v>89</v>
      </c>
      <c r="M848" s="155"/>
      <c r="N848" s="155" t="s">
        <v>90</v>
      </c>
      <c r="O848" s="155"/>
    </row>
    <row r="849">
      <c r="A849" s="155" t="s">
        <v>9605</v>
      </c>
      <c r="B849" s="304">
        <v>719.0</v>
      </c>
      <c r="C849" s="287">
        <v>710.0</v>
      </c>
      <c r="D849" s="155">
        <v>17482.0</v>
      </c>
      <c r="E849" s="171">
        <v>0.625</v>
      </c>
      <c r="F849" s="303" t="s">
        <v>1015</v>
      </c>
      <c r="G849" s="172">
        <v>23647.0</v>
      </c>
      <c r="H849" s="172">
        <v>44610.0</v>
      </c>
      <c r="I849" s="155" t="s">
        <v>129</v>
      </c>
      <c r="J849" s="155" t="s">
        <v>92</v>
      </c>
      <c r="K849" s="155" t="s">
        <v>101</v>
      </c>
      <c r="L849" s="155" t="s">
        <v>518</v>
      </c>
      <c r="M849" s="155"/>
      <c r="N849" s="155" t="s">
        <v>103</v>
      </c>
      <c r="O849" s="155" t="s">
        <v>8748</v>
      </c>
    </row>
    <row r="850">
      <c r="A850" s="155" t="s">
        <v>9606</v>
      </c>
      <c r="B850" s="304">
        <v>692.0</v>
      </c>
      <c r="C850" s="287">
        <v>711.0</v>
      </c>
      <c r="D850" s="155">
        <v>15824.0</v>
      </c>
      <c r="E850" s="171">
        <v>0.4791666666666667</v>
      </c>
      <c r="F850" s="303" t="s">
        <v>987</v>
      </c>
      <c r="G850" s="172">
        <v>22206.0</v>
      </c>
      <c r="H850" s="172">
        <v>44610.0</v>
      </c>
      <c r="I850" s="155" t="s">
        <v>100</v>
      </c>
      <c r="J850" s="155" t="s">
        <v>87</v>
      </c>
      <c r="K850" s="155" t="s">
        <v>88</v>
      </c>
      <c r="L850" s="155" t="s">
        <v>224</v>
      </c>
      <c r="M850" s="155"/>
      <c r="N850" s="155" t="s">
        <v>103</v>
      </c>
      <c r="O850" s="155" t="s">
        <v>8748</v>
      </c>
    </row>
    <row r="851">
      <c r="A851" s="155" t="s">
        <v>9607</v>
      </c>
      <c r="B851" s="304">
        <v>725.0</v>
      </c>
      <c r="C851" s="287">
        <v>712.0</v>
      </c>
      <c r="D851" s="155">
        <v>15555.0</v>
      </c>
      <c r="E851" s="171">
        <v>0.3229166666666667</v>
      </c>
      <c r="F851" s="303" t="s">
        <v>1021</v>
      </c>
      <c r="G851" s="172">
        <v>20542.0</v>
      </c>
      <c r="H851" s="172">
        <v>44613.0</v>
      </c>
      <c r="I851" s="155" t="s">
        <v>122</v>
      </c>
      <c r="J851" s="155" t="s">
        <v>87</v>
      </c>
      <c r="K851" s="155" t="s">
        <v>88</v>
      </c>
      <c r="L851" s="155" t="s">
        <v>89</v>
      </c>
      <c r="M851" s="155"/>
      <c r="N851" s="155" t="s">
        <v>90</v>
      </c>
      <c r="O851" s="155"/>
    </row>
    <row r="852">
      <c r="A852" s="155" t="s">
        <v>9608</v>
      </c>
      <c r="B852" s="304">
        <v>727.0</v>
      </c>
      <c r="C852" s="287">
        <v>713.0</v>
      </c>
      <c r="D852" s="155">
        <v>18144.0</v>
      </c>
      <c r="E852" s="171">
        <v>0.34375</v>
      </c>
      <c r="F852" s="303" t="s">
        <v>1023</v>
      </c>
      <c r="G852" s="172">
        <v>19469.0</v>
      </c>
      <c r="H852" s="172">
        <v>44613.0</v>
      </c>
      <c r="I852" s="155" t="s">
        <v>96</v>
      </c>
      <c r="J852" s="155" t="s">
        <v>87</v>
      </c>
      <c r="K852" s="155" t="s">
        <v>97</v>
      </c>
      <c r="L852" s="155" t="s">
        <v>137</v>
      </c>
      <c r="M852" s="155"/>
      <c r="N852" s="155" t="s">
        <v>90</v>
      </c>
      <c r="O852" s="155"/>
    </row>
    <row r="853">
      <c r="A853" s="155" t="s">
        <v>9609</v>
      </c>
      <c r="B853" s="304">
        <v>729.0</v>
      </c>
      <c r="C853" s="287">
        <v>714.0</v>
      </c>
      <c r="D853" s="155">
        <v>12795.0</v>
      </c>
      <c r="E853" s="171">
        <v>0.3541666666666667</v>
      </c>
      <c r="F853" s="303" t="s">
        <v>1024</v>
      </c>
      <c r="G853" s="172">
        <v>25954.0</v>
      </c>
      <c r="H853" s="172">
        <v>44613.0</v>
      </c>
      <c r="I853" s="155" t="s">
        <v>122</v>
      </c>
      <c r="J853" s="155" t="s">
        <v>92</v>
      </c>
      <c r="K853" s="155" t="s">
        <v>101</v>
      </c>
      <c r="L853" s="155" t="s">
        <v>147</v>
      </c>
      <c r="M853" s="155"/>
      <c r="N853" s="155" t="s">
        <v>90</v>
      </c>
      <c r="O853" s="155"/>
    </row>
    <row r="854">
      <c r="A854" s="155" t="s">
        <v>9610</v>
      </c>
      <c r="B854" s="304">
        <v>728.0</v>
      </c>
      <c r="C854" s="287">
        <v>715.0</v>
      </c>
      <c r="D854" s="155">
        <v>15379.0</v>
      </c>
      <c r="E854" s="171">
        <v>0.3541666666666667</v>
      </c>
      <c r="F854" s="303" t="s">
        <v>1025</v>
      </c>
      <c r="G854" s="172">
        <v>17858.0</v>
      </c>
      <c r="H854" s="172">
        <v>44613.0</v>
      </c>
      <c r="I854" s="155" t="s">
        <v>86</v>
      </c>
      <c r="J854" s="155" t="s">
        <v>92</v>
      </c>
      <c r="K854" s="155" t="s">
        <v>93</v>
      </c>
      <c r="L854" s="155" t="s">
        <v>182</v>
      </c>
      <c r="M854" s="155"/>
      <c r="N854" s="155" t="s">
        <v>90</v>
      </c>
      <c r="O854" s="155"/>
    </row>
    <row r="855">
      <c r="A855" s="155" t="s">
        <v>9611</v>
      </c>
      <c r="B855" s="304">
        <v>732.0</v>
      </c>
      <c r="C855" s="287">
        <v>716.0</v>
      </c>
      <c r="D855" s="155">
        <v>15831.0</v>
      </c>
      <c r="E855" s="171">
        <v>0.3645833333333333</v>
      </c>
      <c r="F855" s="303" t="s">
        <v>1027</v>
      </c>
      <c r="G855" s="172">
        <v>27556.0</v>
      </c>
      <c r="H855" s="172">
        <v>44613.0</v>
      </c>
      <c r="I855" s="155" t="s">
        <v>122</v>
      </c>
      <c r="J855" s="155" t="s">
        <v>92</v>
      </c>
      <c r="K855" s="155" t="s">
        <v>101</v>
      </c>
      <c r="L855" s="155" t="s">
        <v>98</v>
      </c>
      <c r="M855" s="155"/>
      <c r="N855" s="155" t="s">
        <v>90</v>
      </c>
      <c r="O855" s="155"/>
    </row>
    <row r="856">
      <c r="A856" s="155" t="s">
        <v>9612</v>
      </c>
      <c r="B856" s="304">
        <v>730.0</v>
      </c>
      <c r="C856" s="287">
        <v>717.0</v>
      </c>
      <c r="D856" s="155">
        <v>17982.0</v>
      </c>
      <c r="E856" s="171">
        <v>0.3645833333333333</v>
      </c>
      <c r="F856" s="303" t="s">
        <v>1028</v>
      </c>
      <c r="G856" s="172">
        <v>31771.0</v>
      </c>
      <c r="H856" s="172">
        <v>44613.0</v>
      </c>
      <c r="I856" s="155" t="s">
        <v>96</v>
      </c>
      <c r="J856" s="155" t="s">
        <v>87</v>
      </c>
      <c r="K856" s="155" t="s">
        <v>97</v>
      </c>
      <c r="L856" s="155" t="s">
        <v>154</v>
      </c>
      <c r="M856" s="155"/>
      <c r="N856" s="155" t="s">
        <v>90</v>
      </c>
      <c r="O856" s="155"/>
    </row>
    <row r="857">
      <c r="A857" s="155" t="s">
        <v>9613</v>
      </c>
      <c r="B857" s="304">
        <v>731.0</v>
      </c>
      <c r="C857" s="287">
        <v>718.0</v>
      </c>
      <c r="D857" s="155">
        <v>18023.0</v>
      </c>
      <c r="E857" s="171">
        <v>0.3645833333333333</v>
      </c>
      <c r="F857" s="303" t="s">
        <v>188</v>
      </c>
      <c r="G857" s="172">
        <v>36140.0</v>
      </c>
      <c r="H857" s="172">
        <v>44613.0</v>
      </c>
      <c r="I857" s="155" t="s">
        <v>86</v>
      </c>
      <c r="J857" s="155" t="s">
        <v>87</v>
      </c>
      <c r="K857" s="155" t="s">
        <v>97</v>
      </c>
      <c r="L857" s="155" t="s">
        <v>189</v>
      </c>
      <c r="M857" s="155"/>
      <c r="N857" s="155" t="s">
        <v>90</v>
      </c>
      <c r="O857" s="155"/>
    </row>
    <row r="858">
      <c r="A858" s="155" t="s">
        <v>9614</v>
      </c>
      <c r="B858" s="304">
        <v>734.0</v>
      </c>
      <c r="C858" s="287">
        <v>719.0</v>
      </c>
      <c r="D858" s="155">
        <v>16096.0</v>
      </c>
      <c r="E858" s="171">
        <v>0.375</v>
      </c>
      <c r="F858" s="303" t="s">
        <v>1030</v>
      </c>
      <c r="G858" s="172">
        <v>30163.0</v>
      </c>
      <c r="H858" s="172">
        <v>44613.0</v>
      </c>
      <c r="I858" s="155" t="s">
        <v>86</v>
      </c>
      <c r="J858" s="155" t="s">
        <v>92</v>
      </c>
      <c r="K858" s="155" t="s">
        <v>93</v>
      </c>
      <c r="L858" s="155" t="s">
        <v>147</v>
      </c>
      <c r="M858" s="155"/>
      <c r="N858" s="155" t="s">
        <v>90</v>
      </c>
      <c r="O858" s="155"/>
    </row>
    <row r="859">
      <c r="A859" s="155" t="s">
        <v>9615</v>
      </c>
      <c r="B859" s="304">
        <v>735.0</v>
      </c>
      <c r="C859" s="287">
        <v>720.0</v>
      </c>
      <c r="D859" s="155">
        <v>9676.0</v>
      </c>
      <c r="E859" s="171">
        <v>0.3854166666666667</v>
      </c>
      <c r="F859" s="303" t="s">
        <v>1031</v>
      </c>
      <c r="G859" s="172">
        <v>20831.0</v>
      </c>
      <c r="H859" s="172">
        <v>44613.0</v>
      </c>
      <c r="I859" s="155" t="s">
        <v>122</v>
      </c>
      <c r="J859" s="155" t="s">
        <v>92</v>
      </c>
      <c r="K859" s="155" t="s">
        <v>101</v>
      </c>
      <c r="L859" s="155" t="s">
        <v>147</v>
      </c>
      <c r="M859" s="155"/>
      <c r="N859" s="155" t="s">
        <v>90</v>
      </c>
      <c r="O859" s="155"/>
    </row>
    <row r="860">
      <c r="A860" s="155" t="s">
        <v>9616</v>
      </c>
      <c r="B860" s="304">
        <v>737.0</v>
      </c>
      <c r="C860" s="287">
        <v>721.0</v>
      </c>
      <c r="D860" s="155">
        <v>10766.0</v>
      </c>
      <c r="E860" s="171">
        <v>0.3958333333333333</v>
      </c>
      <c r="F860" s="303" t="s">
        <v>1033</v>
      </c>
      <c r="G860" s="172">
        <v>27154.0</v>
      </c>
      <c r="H860" s="172">
        <v>44613.0</v>
      </c>
      <c r="I860" s="155" t="s">
        <v>86</v>
      </c>
      <c r="J860" s="155" t="s">
        <v>92</v>
      </c>
      <c r="K860" s="155" t="s">
        <v>93</v>
      </c>
      <c r="L860" s="155" t="s">
        <v>174</v>
      </c>
      <c r="M860" s="155"/>
      <c r="N860" s="155" t="s">
        <v>90</v>
      </c>
      <c r="O860" s="155"/>
    </row>
    <row r="861">
      <c r="A861" s="155" t="s">
        <v>9617</v>
      </c>
      <c r="B861" s="304">
        <v>738.0</v>
      </c>
      <c r="C861" s="287">
        <v>722.0</v>
      </c>
      <c r="D861" s="155">
        <v>17209.0</v>
      </c>
      <c r="E861" s="171">
        <v>0.3958333333333333</v>
      </c>
      <c r="F861" s="303" t="s">
        <v>1034</v>
      </c>
      <c r="G861" s="172">
        <v>31086.0</v>
      </c>
      <c r="H861" s="172">
        <v>44613.0</v>
      </c>
      <c r="I861" s="155" t="s">
        <v>86</v>
      </c>
      <c r="J861" s="155" t="s">
        <v>92</v>
      </c>
      <c r="K861" s="155" t="s">
        <v>101</v>
      </c>
      <c r="L861" s="155" t="s">
        <v>98</v>
      </c>
      <c r="M861" s="155"/>
      <c r="N861" s="155" t="s">
        <v>90</v>
      </c>
      <c r="O861" s="155"/>
    </row>
    <row r="862">
      <c r="A862" s="155" t="s">
        <v>9618</v>
      </c>
      <c r="B862" s="304">
        <v>736.0</v>
      </c>
      <c r="C862" s="287">
        <v>723.0</v>
      </c>
      <c r="D862" s="155">
        <v>18130.0</v>
      </c>
      <c r="E862" s="171">
        <v>0.3958333333333333</v>
      </c>
      <c r="F862" s="303" t="s">
        <v>1035</v>
      </c>
      <c r="G862" s="172">
        <v>23798.0</v>
      </c>
      <c r="H862" s="172">
        <v>44613.0</v>
      </c>
      <c r="I862" s="155" t="s">
        <v>96</v>
      </c>
      <c r="J862" s="155" t="s">
        <v>87</v>
      </c>
      <c r="K862" s="155" t="s">
        <v>97</v>
      </c>
      <c r="L862" s="155" t="s">
        <v>189</v>
      </c>
      <c r="M862" s="155"/>
      <c r="N862" s="155" t="s">
        <v>90</v>
      </c>
      <c r="O862" s="155"/>
    </row>
    <row r="863">
      <c r="A863" s="155" t="s">
        <v>9619</v>
      </c>
      <c r="B863" s="304">
        <v>740.0</v>
      </c>
      <c r="C863" s="287">
        <v>724.0</v>
      </c>
      <c r="D863" s="155">
        <v>13235.0</v>
      </c>
      <c r="E863" s="171">
        <v>0.40625</v>
      </c>
      <c r="F863" s="303" t="s">
        <v>1039</v>
      </c>
      <c r="G863" s="172">
        <v>25452.0</v>
      </c>
      <c r="H863" s="172">
        <v>44613.0</v>
      </c>
      <c r="I863" s="155" t="s">
        <v>122</v>
      </c>
      <c r="J863" s="155" t="s">
        <v>92</v>
      </c>
      <c r="K863" s="155" t="s">
        <v>93</v>
      </c>
      <c r="L863" s="155" t="s">
        <v>154</v>
      </c>
      <c r="M863" s="155"/>
      <c r="N863" s="155" t="s">
        <v>90</v>
      </c>
      <c r="O863" s="155"/>
    </row>
    <row r="864">
      <c r="A864" s="155" t="s">
        <v>9620</v>
      </c>
      <c r="B864" s="304">
        <v>745.0</v>
      </c>
      <c r="C864" s="287">
        <v>725.0</v>
      </c>
      <c r="D864" s="155">
        <v>10337.0</v>
      </c>
      <c r="E864" s="171">
        <v>0.4166666666666667</v>
      </c>
      <c r="F864" s="303" t="s">
        <v>1042</v>
      </c>
      <c r="G864" s="172">
        <v>28137.0</v>
      </c>
      <c r="H864" s="172">
        <v>44613.0</v>
      </c>
      <c r="I864" s="155" t="s">
        <v>86</v>
      </c>
      <c r="J864" s="155" t="s">
        <v>92</v>
      </c>
      <c r="K864" s="155" t="s">
        <v>101</v>
      </c>
      <c r="L864" s="155" t="s">
        <v>221</v>
      </c>
      <c r="M864" s="155"/>
      <c r="N864" s="155" t="s">
        <v>90</v>
      </c>
      <c r="O864" s="155"/>
    </row>
    <row r="865">
      <c r="A865" s="155" t="s">
        <v>9621</v>
      </c>
      <c r="B865" s="304">
        <v>744.0</v>
      </c>
      <c r="C865" s="287">
        <v>726.0</v>
      </c>
      <c r="D865" s="155">
        <v>15972.0</v>
      </c>
      <c r="E865" s="171">
        <v>0.4166666666666667</v>
      </c>
      <c r="F865" s="303" t="s">
        <v>1043</v>
      </c>
      <c r="G865" s="172">
        <v>22825.0</v>
      </c>
      <c r="H865" s="172">
        <v>44613.0</v>
      </c>
      <c r="I865" s="155" t="s">
        <v>122</v>
      </c>
      <c r="J865" s="155" t="s">
        <v>92</v>
      </c>
      <c r="K865" s="155" t="s">
        <v>93</v>
      </c>
      <c r="L865" s="155" t="s">
        <v>89</v>
      </c>
      <c r="M865" s="155"/>
      <c r="N865" s="155" t="s">
        <v>90</v>
      </c>
      <c r="O865" s="155"/>
    </row>
    <row r="866">
      <c r="A866" s="155" t="s">
        <v>9622</v>
      </c>
      <c r="B866" s="304">
        <v>746.0</v>
      </c>
      <c r="C866" s="287">
        <v>727.0</v>
      </c>
      <c r="D866" s="155">
        <v>18128.0</v>
      </c>
      <c r="E866" s="171">
        <v>0.4166666666666667</v>
      </c>
      <c r="F866" s="303" t="s">
        <v>1044</v>
      </c>
      <c r="G866" s="172">
        <v>12964.0</v>
      </c>
      <c r="H866" s="172">
        <v>44613.0</v>
      </c>
      <c r="I866" s="155" t="s">
        <v>96</v>
      </c>
      <c r="J866" s="155" t="s">
        <v>87</v>
      </c>
      <c r="K866" s="155" t="s">
        <v>97</v>
      </c>
      <c r="L866" s="155" t="s">
        <v>166</v>
      </c>
      <c r="M866" s="155"/>
      <c r="N866" s="155" t="s">
        <v>90</v>
      </c>
      <c r="O866" s="155"/>
    </row>
    <row r="867">
      <c r="A867" s="155" t="s">
        <v>9623</v>
      </c>
      <c r="B867" s="304">
        <v>749.0</v>
      </c>
      <c r="C867" s="287">
        <v>728.0</v>
      </c>
      <c r="D867" s="155">
        <v>16388.0</v>
      </c>
      <c r="E867" s="171">
        <v>0.4270833333333333</v>
      </c>
      <c r="F867" s="303" t="s">
        <v>1045</v>
      </c>
      <c r="G867" s="172">
        <v>15830.0</v>
      </c>
      <c r="H867" s="172">
        <v>44613.0</v>
      </c>
      <c r="I867" s="155" t="s">
        <v>122</v>
      </c>
      <c r="J867" s="155" t="s">
        <v>92</v>
      </c>
      <c r="K867" s="155" t="s">
        <v>101</v>
      </c>
      <c r="L867" s="155" t="s">
        <v>358</v>
      </c>
      <c r="M867" s="155"/>
      <c r="N867" s="155" t="s">
        <v>90</v>
      </c>
      <c r="O867" s="155"/>
    </row>
    <row r="868">
      <c r="A868" s="155" t="s">
        <v>9624</v>
      </c>
      <c r="B868" s="304">
        <v>751.0</v>
      </c>
      <c r="C868" s="287">
        <v>729.0</v>
      </c>
      <c r="D868" s="155">
        <v>12275.0</v>
      </c>
      <c r="E868" s="171">
        <v>0.4375</v>
      </c>
      <c r="F868" s="303" t="s">
        <v>1047</v>
      </c>
      <c r="G868" s="172">
        <v>14237.0</v>
      </c>
      <c r="H868" s="172">
        <v>44613.0</v>
      </c>
      <c r="I868" s="155" t="s">
        <v>86</v>
      </c>
      <c r="J868" s="155" t="s">
        <v>92</v>
      </c>
      <c r="K868" s="155" t="s">
        <v>101</v>
      </c>
      <c r="L868" s="155" t="s">
        <v>186</v>
      </c>
      <c r="M868" s="155"/>
      <c r="N868" s="155" t="s">
        <v>90</v>
      </c>
      <c r="O868" s="155"/>
    </row>
    <row r="869">
      <c r="A869" s="155" t="s">
        <v>9625</v>
      </c>
      <c r="B869" s="304">
        <v>750.0</v>
      </c>
      <c r="C869" s="287">
        <v>730.0</v>
      </c>
      <c r="D869" s="155">
        <v>16739.0</v>
      </c>
      <c r="E869" s="171">
        <v>0.4375</v>
      </c>
      <c r="F869" s="303" t="s">
        <v>1048</v>
      </c>
      <c r="G869" s="172">
        <v>16716.0</v>
      </c>
      <c r="H869" s="172">
        <v>44613.0</v>
      </c>
      <c r="I869" s="155" t="s">
        <v>86</v>
      </c>
      <c r="J869" s="155" t="s">
        <v>92</v>
      </c>
      <c r="K869" s="155" t="s">
        <v>93</v>
      </c>
      <c r="L869" s="155" t="s">
        <v>182</v>
      </c>
      <c r="M869" s="155"/>
      <c r="N869" s="155" t="s">
        <v>90</v>
      </c>
      <c r="O869" s="155"/>
    </row>
    <row r="870">
      <c r="A870" s="155" t="s">
        <v>9626</v>
      </c>
      <c r="B870" s="304">
        <v>754.0</v>
      </c>
      <c r="C870" s="287">
        <v>731.0</v>
      </c>
      <c r="D870" s="155">
        <v>17581.0</v>
      </c>
      <c r="E870" s="171">
        <v>0.4479166666666667</v>
      </c>
      <c r="F870" s="303" t="s">
        <v>1049</v>
      </c>
      <c r="G870" s="172">
        <v>29340.0</v>
      </c>
      <c r="H870" s="172">
        <v>44613.0</v>
      </c>
      <c r="I870" s="155" t="s">
        <v>96</v>
      </c>
      <c r="J870" s="155" t="s">
        <v>87</v>
      </c>
      <c r="K870" s="155" t="s">
        <v>97</v>
      </c>
      <c r="L870" s="155" t="s">
        <v>242</v>
      </c>
      <c r="M870" s="155"/>
      <c r="N870" s="155" t="s">
        <v>90</v>
      </c>
      <c r="O870" s="155"/>
    </row>
    <row r="871">
      <c r="A871" s="155" t="s">
        <v>9627</v>
      </c>
      <c r="B871" s="304">
        <v>753.0</v>
      </c>
      <c r="C871" s="287">
        <v>732.0</v>
      </c>
      <c r="D871" s="155">
        <v>18125.0</v>
      </c>
      <c r="E871" s="171">
        <v>0.4479166666666667</v>
      </c>
      <c r="F871" s="303" t="s">
        <v>1050</v>
      </c>
      <c r="G871" s="172">
        <v>29910.0</v>
      </c>
      <c r="H871" s="172">
        <v>44613.0</v>
      </c>
      <c r="I871" s="155" t="s">
        <v>96</v>
      </c>
      <c r="J871" s="155" t="s">
        <v>87</v>
      </c>
      <c r="K871" s="155" t="s">
        <v>97</v>
      </c>
      <c r="L871" s="155" t="s">
        <v>747</v>
      </c>
      <c r="M871" s="155"/>
      <c r="N871" s="155" t="s">
        <v>90</v>
      </c>
      <c r="O871" s="155"/>
    </row>
    <row r="872">
      <c r="A872" s="155" t="s">
        <v>9628</v>
      </c>
      <c r="B872" s="304">
        <v>755.0</v>
      </c>
      <c r="C872" s="287">
        <v>733.0</v>
      </c>
      <c r="D872" s="155">
        <v>16035.0</v>
      </c>
      <c r="E872" s="171">
        <v>0.4583333333333333</v>
      </c>
      <c r="F872" s="303" t="s">
        <v>1053</v>
      </c>
      <c r="G872" s="172">
        <v>19873.0</v>
      </c>
      <c r="H872" s="172">
        <v>44613.0</v>
      </c>
      <c r="I872" s="155" t="s">
        <v>86</v>
      </c>
      <c r="J872" s="155" t="s">
        <v>87</v>
      </c>
      <c r="K872" s="155" t="s">
        <v>97</v>
      </c>
      <c r="L872" s="155" t="s">
        <v>1054</v>
      </c>
      <c r="M872" s="155"/>
      <c r="N872" s="155" t="s">
        <v>90</v>
      </c>
      <c r="O872" s="155"/>
    </row>
    <row r="873">
      <c r="A873" s="155" t="s">
        <v>9629</v>
      </c>
      <c r="B873" s="304">
        <v>758.0</v>
      </c>
      <c r="C873" s="287">
        <v>734.0</v>
      </c>
      <c r="D873" s="155">
        <v>11389.0</v>
      </c>
      <c r="E873" s="171">
        <v>0.46875</v>
      </c>
      <c r="F873" s="303" t="s">
        <v>1055</v>
      </c>
      <c r="G873" s="172">
        <v>26165.0</v>
      </c>
      <c r="H873" s="172">
        <v>44613.0</v>
      </c>
      <c r="I873" s="155" t="s">
        <v>122</v>
      </c>
      <c r="J873" s="155" t="s">
        <v>92</v>
      </c>
      <c r="K873" s="155" t="s">
        <v>101</v>
      </c>
      <c r="L873" s="155" t="s">
        <v>89</v>
      </c>
      <c r="M873" s="155"/>
      <c r="N873" s="155" t="s">
        <v>90</v>
      </c>
      <c r="O873" s="155"/>
    </row>
    <row r="874">
      <c r="A874" s="155" t="s">
        <v>9630</v>
      </c>
      <c r="B874" s="304">
        <v>759.0</v>
      </c>
      <c r="C874" s="287">
        <v>735.0</v>
      </c>
      <c r="D874" s="155">
        <v>16135.0</v>
      </c>
      <c r="E874" s="171">
        <v>0.4791666666666667</v>
      </c>
      <c r="F874" s="303" t="s">
        <v>1056</v>
      </c>
      <c r="G874" s="172">
        <v>26455.0</v>
      </c>
      <c r="H874" s="172">
        <v>44613.0</v>
      </c>
      <c r="I874" s="155" t="s">
        <v>86</v>
      </c>
      <c r="J874" s="155" t="s">
        <v>87</v>
      </c>
      <c r="K874" s="155" t="s">
        <v>97</v>
      </c>
      <c r="L874" s="155" t="s">
        <v>117</v>
      </c>
      <c r="M874" s="155"/>
      <c r="N874" s="155" t="s">
        <v>90</v>
      </c>
      <c r="O874" s="155"/>
    </row>
    <row r="875">
      <c r="A875" s="155" t="s">
        <v>9631</v>
      </c>
      <c r="B875" s="304">
        <v>764.0</v>
      </c>
      <c r="C875" s="287">
        <v>736.0</v>
      </c>
      <c r="D875" s="155">
        <v>9265.0</v>
      </c>
      <c r="E875" s="171">
        <v>0.5416666666666666</v>
      </c>
      <c r="F875" s="303" t="s">
        <v>1058</v>
      </c>
      <c r="G875" s="172">
        <v>22971.0</v>
      </c>
      <c r="H875" s="172">
        <v>44613.0</v>
      </c>
      <c r="I875" s="155" t="s">
        <v>86</v>
      </c>
      <c r="J875" s="155" t="s">
        <v>92</v>
      </c>
      <c r="K875" s="155" t="s">
        <v>101</v>
      </c>
      <c r="L875" s="155" t="s">
        <v>166</v>
      </c>
      <c r="M875" s="155"/>
      <c r="N875" s="155" t="s">
        <v>90</v>
      </c>
      <c r="O875" s="155"/>
    </row>
    <row r="876">
      <c r="A876" s="155" t="s">
        <v>9632</v>
      </c>
      <c r="B876" s="304">
        <v>763.0</v>
      </c>
      <c r="C876" s="287">
        <v>737.0</v>
      </c>
      <c r="D876" s="155">
        <v>13885.0</v>
      </c>
      <c r="E876" s="171">
        <v>0.5416666666666666</v>
      </c>
      <c r="F876" s="303" t="s">
        <v>1059</v>
      </c>
      <c r="G876" s="172">
        <v>22542.0</v>
      </c>
      <c r="H876" s="172">
        <v>44613.0</v>
      </c>
      <c r="I876" s="155" t="s">
        <v>122</v>
      </c>
      <c r="J876" s="155" t="s">
        <v>92</v>
      </c>
      <c r="K876" s="155" t="s">
        <v>101</v>
      </c>
      <c r="L876" s="155" t="s">
        <v>117</v>
      </c>
      <c r="M876" s="155"/>
      <c r="N876" s="155" t="s">
        <v>90</v>
      </c>
      <c r="O876" s="155"/>
    </row>
    <row r="877">
      <c r="A877" s="155" t="s">
        <v>9633</v>
      </c>
      <c r="B877" s="304">
        <v>761.0</v>
      </c>
      <c r="C877" s="287">
        <v>738.0</v>
      </c>
      <c r="D877" s="155">
        <v>14256.0</v>
      </c>
      <c r="E877" s="171">
        <v>0.5416666666666666</v>
      </c>
      <c r="F877" s="303" t="s">
        <v>1060</v>
      </c>
      <c r="G877" s="172">
        <v>9908.0</v>
      </c>
      <c r="H877" s="172">
        <v>44613.0</v>
      </c>
      <c r="I877" s="155" t="s">
        <v>96</v>
      </c>
      <c r="J877" s="155" t="s">
        <v>87</v>
      </c>
      <c r="K877" s="155" t="s">
        <v>97</v>
      </c>
      <c r="L877" s="155" t="s">
        <v>89</v>
      </c>
      <c r="M877" s="155"/>
      <c r="N877" s="155" t="s">
        <v>90</v>
      </c>
      <c r="O877" s="155"/>
    </row>
    <row r="878">
      <c r="A878" s="155" t="s">
        <v>9634</v>
      </c>
      <c r="B878" s="304">
        <v>762.0</v>
      </c>
      <c r="C878" s="287">
        <v>739.0</v>
      </c>
      <c r="D878" s="155">
        <v>18159.0</v>
      </c>
      <c r="E878" s="171">
        <v>0.5416666666666666</v>
      </c>
      <c r="F878" s="303" t="s">
        <v>1061</v>
      </c>
      <c r="G878" s="172">
        <v>32054.0</v>
      </c>
      <c r="H878" s="172">
        <v>44613.0</v>
      </c>
      <c r="I878" s="155" t="s">
        <v>96</v>
      </c>
      <c r="J878" s="155" t="s">
        <v>87</v>
      </c>
      <c r="K878" s="155" t="s">
        <v>97</v>
      </c>
      <c r="L878" s="155" t="s">
        <v>117</v>
      </c>
      <c r="M878" s="155"/>
      <c r="N878" s="155" t="s">
        <v>90</v>
      </c>
      <c r="O878" s="155"/>
    </row>
    <row r="879">
      <c r="A879" s="155" t="s">
        <v>9635</v>
      </c>
      <c r="B879" s="304">
        <v>766.0</v>
      </c>
      <c r="C879" s="287">
        <v>740.0</v>
      </c>
      <c r="D879" s="155">
        <v>17637.0</v>
      </c>
      <c r="E879" s="171">
        <v>0.5625</v>
      </c>
      <c r="F879" s="303" t="s">
        <v>1066</v>
      </c>
      <c r="G879" s="172">
        <v>21661.0</v>
      </c>
      <c r="H879" s="172">
        <v>44613.0</v>
      </c>
      <c r="I879" s="155" t="s">
        <v>122</v>
      </c>
      <c r="J879" s="155" t="s">
        <v>92</v>
      </c>
      <c r="K879" s="155" t="s">
        <v>93</v>
      </c>
      <c r="L879" s="155" t="s">
        <v>415</v>
      </c>
      <c r="M879" s="155"/>
      <c r="N879" s="155" t="s">
        <v>90</v>
      </c>
      <c r="O879" s="155"/>
    </row>
    <row r="880">
      <c r="A880" s="155" t="s">
        <v>9636</v>
      </c>
      <c r="B880" s="304">
        <v>770.0</v>
      </c>
      <c r="C880" s="287">
        <v>741.0</v>
      </c>
      <c r="D880" s="155">
        <v>12556.0</v>
      </c>
      <c r="E880" s="171">
        <v>0.5729166666666666</v>
      </c>
      <c r="F880" s="303" t="s">
        <v>1070</v>
      </c>
      <c r="G880" s="172">
        <v>17986.0</v>
      </c>
      <c r="H880" s="172">
        <v>44613.0</v>
      </c>
      <c r="I880" s="155" t="s">
        <v>86</v>
      </c>
      <c r="J880" s="155" t="s">
        <v>92</v>
      </c>
      <c r="K880" s="155" t="s">
        <v>101</v>
      </c>
      <c r="L880" s="155" t="s">
        <v>221</v>
      </c>
      <c r="M880" s="155"/>
      <c r="N880" s="155" t="s">
        <v>90</v>
      </c>
      <c r="O880" s="155"/>
    </row>
    <row r="881">
      <c r="A881" s="155" t="s">
        <v>9637</v>
      </c>
      <c r="B881" s="304">
        <v>769.0</v>
      </c>
      <c r="C881" s="287">
        <v>742.0</v>
      </c>
      <c r="D881" s="155">
        <v>14900.0</v>
      </c>
      <c r="E881" s="171">
        <v>0.5729166666666666</v>
      </c>
      <c r="F881" s="303" t="s">
        <v>1071</v>
      </c>
      <c r="G881" s="172">
        <v>23223.0</v>
      </c>
      <c r="H881" s="172">
        <v>44613.0</v>
      </c>
      <c r="I881" s="155" t="s">
        <v>122</v>
      </c>
      <c r="J881" s="155" t="s">
        <v>87</v>
      </c>
      <c r="K881" s="155" t="s">
        <v>97</v>
      </c>
      <c r="L881" s="155" t="s">
        <v>247</v>
      </c>
      <c r="M881" s="155"/>
      <c r="N881" s="155" t="s">
        <v>90</v>
      </c>
      <c r="O881" s="155"/>
    </row>
    <row r="882">
      <c r="A882" s="155" t="s">
        <v>9638</v>
      </c>
      <c r="B882" s="304">
        <v>774.0</v>
      </c>
      <c r="C882" s="287">
        <v>743.0</v>
      </c>
      <c r="D882" s="155">
        <v>10623.0</v>
      </c>
      <c r="E882" s="171">
        <v>0.5833333333333334</v>
      </c>
      <c r="F882" s="303" t="s">
        <v>1072</v>
      </c>
      <c r="G882" s="172">
        <v>21882.0</v>
      </c>
      <c r="H882" s="172">
        <v>44613.0</v>
      </c>
      <c r="I882" s="155" t="s">
        <v>122</v>
      </c>
      <c r="J882" s="155" t="s">
        <v>92</v>
      </c>
      <c r="K882" s="155" t="s">
        <v>93</v>
      </c>
      <c r="L882" s="155" t="s">
        <v>405</v>
      </c>
      <c r="M882" s="155"/>
      <c r="N882" s="155" t="s">
        <v>90</v>
      </c>
      <c r="O882" s="155"/>
    </row>
    <row r="883">
      <c r="A883" s="155" t="s">
        <v>9639</v>
      </c>
      <c r="B883" s="304">
        <v>776.0</v>
      </c>
      <c r="C883" s="287">
        <v>744.0</v>
      </c>
      <c r="D883" s="155">
        <v>10047.0</v>
      </c>
      <c r="E883" s="171">
        <v>0.59375</v>
      </c>
      <c r="F883" s="303" t="s">
        <v>1075</v>
      </c>
      <c r="G883" s="172">
        <v>24501.0</v>
      </c>
      <c r="H883" s="172">
        <v>44613.0</v>
      </c>
      <c r="I883" s="155" t="s">
        <v>122</v>
      </c>
      <c r="J883" s="155" t="s">
        <v>92</v>
      </c>
      <c r="K883" s="155" t="s">
        <v>93</v>
      </c>
      <c r="L883" s="155" t="s">
        <v>89</v>
      </c>
      <c r="M883" s="155"/>
      <c r="N883" s="155" t="s">
        <v>90</v>
      </c>
      <c r="O883" s="155"/>
    </row>
    <row r="884">
      <c r="A884" s="155" t="s">
        <v>9640</v>
      </c>
      <c r="B884" s="304">
        <v>777.0</v>
      </c>
      <c r="C884" s="287">
        <v>745.0</v>
      </c>
      <c r="D884" s="155">
        <v>14185.0</v>
      </c>
      <c r="E884" s="171">
        <v>0.59375</v>
      </c>
      <c r="F884" s="303" t="s">
        <v>1076</v>
      </c>
      <c r="G884" s="172">
        <v>9736.0</v>
      </c>
      <c r="H884" s="172">
        <v>44613.0</v>
      </c>
      <c r="I884" s="155" t="s">
        <v>86</v>
      </c>
      <c r="J884" s="155" t="s">
        <v>87</v>
      </c>
      <c r="K884" s="155" t="s">
        <v>88</v>
      </c>
      <c r="L884" s="155" t="s">
        <v>89</v>
      </c>
      <c r="M884" s="155"/>
      <c r="N884" s="155" t="s">
        <v>90</v>
      </c>
      <c r="O884" s="155"/>
    </row>
    <row r="885">
      <c r="A885" s="155" t="s">
        <v>9641</v>
      </c>
      <c r="B885" s="304">
        <v>775.0</v>
      </c>
      <c r="C885" s="287">
        <v>746.0</v>
      </c>
      <c r="D885" s="155">
        <v>18127.0</v>
      </c>
      <c r="E885" s="171">
        <v>0.59375</v>
      </c>
      <c r="F885" s="303" t="s">
        <v>1077</v>
      </c>
      <c r="G885" s="172">
        <v>31549.0</v>
      </c>
      <c r="H885" s="172">
        <v>44613.0</v>
      </c>
      <c r="I885" s="155" t="s">
        <v>96</v>
      </c>
      <c r="J885" s="155" t="s">
        <v>87</v>
      </c>
      <c r="K885" s="155" t="s">
        <v>97</v>
      </c>
      <c r="L885" s="155" t="s">
        <v>189</v>
      </c>
      <c r="M885" s="155"/>
      <c r="N885" s="155" t="s">
        <v>90</v>
      </c>
      <c r="O885" s="155"/>
    </row>
    <row r="886">
      <c r="A886" s="155" t="s">
        <v>9642</v>
      </c>
      <c r="B886" s="304">
        <v>778.0</v>
      </c>
      <c r="C886" s="287">
        <v>747.0</v>
      </c>
      <c r="D886" s="155">
        <v>18178.0</v>
      </c>
      <c r="E886" s="171">
        <v>0.59375</v>
      </c>
      <c r="F886" s="303" t="s">
        <v>1078</v>
      </c>
      <c r="G886" s="172">
        <v>30404.0</v>
      </c>
      <c r="H886" s="172">
        <v>44613.0</v>
      </c>
      <c r="I886" s="155" t="s">
        <v>96</v>
      </c>
      <c r="J886" s="155" t="s">
        <v>87</v>
      </c>
      <c r="K886" s="155" t="s">
        <v>97</v>
      </c>
      <c r="L886" s="155" t="s">
        <v>98</v>
      </c>
      <c r="M886" s="155"/>
      <c r="N886" s="155" t="s">
        <v>90</v>
      </c>
      <c r="O886" s="155"/>
    </row>
    <row r="887">
      <c r="A887" s="155" t="s">
        <v>9643</v>
      </c>
      <c r="B887" s="304">
        <v>781.0</v>
      </c>
      <c r="C887" s="287">
        <v>748.0</v>
      </c>
      <c r="D887" s="155">
        <v>9361.0</v>
      </c>
      <c r="E887" s="171">
        <v>0.6041666666666666</v>
      </c>
      <c r="F887" s="303" t="s">
        <v>1081</v>
      </c>
      <c r="G887" s="172">
        <v>28389.0</v>
      </c>
      <c r="H887" s="172">
        <v>44613.0</v>
      </c>
      <c r="I887" s="155" t="s">
        <v>122</v>
      </c>
      <c r="J887" s="155" t="s">
        <v>92</v>
      </c>
      <c r="K887" s="155" t="s">
        <v>101</v>
      </c>
      <c r="L887" s="155" t="s">
        <v>174</v>
      </c>
      <c r="M887" s="155"/>
      <c r="N887" s="155" t="s">
        <v>90</v>
      </c>
      <c r="O887" s="155"/>
    </row>
    <row r="888">
      <c r="A888" s="155" t="s">
        <v>9644</v>
      </c>
      <c r="B888" s="304">
        <v>784.0</v>
      </c>
      <c r="C888" s="287">
        <v>749.0</v>
      </c>
      <c r="D888" s="155">
        <v>15910.0</v>
      </c>
      <c r="E888" s="171">
        <v>0.625</v>
      </c>
      <c r="F888" s="303" t="s">
        <v>1082</v>
      </c>
      <c r="G888" s="172">
        <v>23715.0</v>
      </c>
      <c r="H888" s="172">
        <v>44613.0</v>
      </c>
      <c r="I888" s="155" t="s">
        <v>86</v>
      </c>
      <c r="J888" s="155" t="s">
        <v>92</v>
      </c>
      <c r="K888" s="155" t="s">
        <v>101</v>
      </c>
      <c r="L888" s="155" t="s">
        <v>147</v>
      </c>
      <c r="M888" s="155"/>
      <c r="N888" s="155" t="s">
        <v>90</v>
      </c>
      <c r="O888" s="155"/>
    </row>
    <row r="889">
      <c r="A889" s="155" t="s">
        <v>9645</v>
      </c>
      <c r="B889" s="304">
        <v>785.0</v>
      </c>
      <c r="C889" s="287">
        <v>750.0</v>
      </c>
      <c r="D889" s="155">
        <v>9242.0</v>
      </c>
      <c r="E889" s="171">
        <v>0.6458333333333334</v>
      </c>
      <c r="F889" s="303" t="s">
        <v>1084</v>
      </c>
      <c r="G889" s="172">
        <v>20485.0</v>
      </c>
      <c r="H889" s="172">
        <v>44613.0</v>
      </c>
      <c r="I889" s="155" t="s">
        <v>86</v>
      </c>
      <c r="J889" s="155" t="s">
        <v>87</v>
      </c>
      <c r="K889" s="155" t="s">
        <v>97</v>
      </c>
      <c r="L889" s="155" t="s">
        <v>218</v>
      </c>
      <c r="M889" s="155"/>
      <c r="N889" s="155" t="s">
        <v>90</v>
      </c>
      <c r="O889" s="155"/>
    </row>
    <row r="890">
      <c r="A890" s="155" t="s">
        <v>9646</v>
      </c>
      <c r="B890" s="304">
        <v>787.0</v>
      </c>
      <c r="C890" s="287">
        <v>751.0</v>
      </c>
      <c r="D890" s="155">
        <v>11690.0</v>
      </c>
      <c r="E890" s="171">
        <v>0.6458333333333334</v>
      </c>
      <c r="F890" s="303" t="s">
        <v>1085</v>
      </c>
      <c r="G890" s="172">
        <v>16779.0</v>
      </c>
      <c r="H890" s="172">
        <v>44613.0</v>
      </c>
      <c r="I890" s="155" t="s">
        <v>86</v>
      </c>
      <c r="J890" s="155" t="s">
        <v>87</v>
      </c>
      <c r="K890" s="155" t="s">
        <v>88</v>
      </c>
      <c r="L890" s="155" t="s">
        <v>89</v>
      </c>
      <c r="M890" s="155"/>
      <c r="N890" s="155" t="s">
        <v>90</v>
      </c>
      <c r="O890" s="155"/>
    </row>
    <row r="891">
      <c r="A891" s="155" t="s">
        <v>9647</v>
      </c>
      <c r="B891" s="304">
        <v>786.0</v>
      </c>
      <c r="C891" s="287">
        <v>752.0</v>
      </c>
      <c r="D891" s="155">
        <v>14184.0</v>
      </c>
      <c r="E891" s="171">
        <v>0.6458333333333334</v>
      </c>
      <c r="F891" s="303" t="s">
        <v>1086</v>
      </c>
      <c r="G891" s="172">
        <v>21084.0</v>
      </c>
      <c r="H891" s="172">
        <v>44613.0</v>
      </c>
      <c r="I891" s="155" t="s">
        <v>122</v>
      </c>
      <c r="J891" s="155" t="s">
        <v>92</v>
      </c>
      <c r="K891" s="155" t="s">
        <v>93</v>
      </c>
      <c r="L891" s="155" t="s">
        <v>166</v>
      </c>
      <c r="M891" s="155"/>
      <c r="N891" s="155" t="s">
        <v>90</v>
      </c>
      <c r="O891" s="155"/>
    </row>
    <row r="892">
      <c r="A892" s="155" t="s">
        <v>9648</v>
      </c>
      <c r="B892" s="304">
        <v>790.0</v>
      </c>
      <c r="C892" s="287">
        <v>753.0</v>
      </c>
      <c r="D892" s="155">
        <v>11357.0</v>
      </c>
      <c r="E892" s="171">
        <v>0.3333333333333333</v>
      </c>
      <c r="F892" s="303" t="s">
        <v>1087</v>
      </c>
      <c r="G892" s="172">
        <v>14592.0</v>
      </c>
      <c r="H892" s="172">
        <v>44614.0</v>
      </c>
      <c r="I892" s="155" t="s">
        <v>122</v>
      </c>
      <c r="J892" s="155" t="s">
        <v>92</v>
      </c>
      <c r="K892" s="155" t="s">
        <v>101</v>
      </c>
      <c r="L892" s="155" t="s">
        <v>89</v>
      </c>
      <c r="M892" s="155"/>
      <c r="N892" s="155" t="s">
        <v>90</v>
      </c>
      <c r="O892" s="155"/>
    </row>
    <row r="893">
      <c r="A893" s="155" t="s">
        <v>9649</v>
      </c>
      <c r="B893" s="304">
        <v>789.0</v>
      </c>
      <c r="C893" s="287">
        <v>754.0</v>
      </c>
      <c r="D893" s="155">
        <v>15570.0</v>
      </c>
      <c r="E893" s="171">
        <v>0.3333333333333333</v>
      </c>
      <c r="F893" s="303" t="s">
        <v>1088</v>
      </c>
      <c r="G893" s="172">
        <v>19023.0</v>
      </c>
      <c r="H893" s="172">
        <v>44614.0</v>
      </c>
      <c r="I893" s="155" t="s">
        <v>86</v>
      </c>
      <c r="J893" s="155" t="s">
        <v>87</v>
      </c>
      <c r="K893" s="155" t="s">
        <v>88</v>
      </c>
      <c r="L893" s="155" t="s">
        <v>89</v>
      </c>
      <c r="M893" s="155"/>
      <c r="N893" s="155" t="s">
        <v>90</v>
      </c>
      <c r="O893" s="155"/>
    </row>
    <row r="894">
      <c r="A894" s="155" t="s">
        <v>9650</v>
      </c>
      <c r="B894" s="304">
        <v>791.0</v>
      </c>
      <c r="C894" s="287">
        <v>755.0</v>
      </c>
      <c r="D894" s="155">
        <v>18167.0</v>
      </c>
      <c r="E894" s="171">
        <v>0.34375</v>
      </c>
      <c r="F894" s="303" t="s">
        <v>1090</v>
      </c>
      <c r="G894" s="172">
        <v>24539.0</v>
      </c>
      <c r="H894" s="172">
        <v>44614.0</v>
      </c>
      <c r="I894" s="155" t="s">
        <v>96</v>
      </c>
      <c r="J894" s="155" t="s">
        <v>87</v>
      </c>
      <c r="K894" s="155" t="s">
        <v>97</v>
      </c>
      <c r="L894" s="155" t="s">
        <v>98</v>
      </c>
      <c r="M894" s="155"/>
      <c r="N894" s="155" t="s">
        <v>90</v>
      </c>
      <c r="O894" s="155"/>
    </row>
    <row r="895">
      <c r="A895" s="155" t="s">
        <v>9651</v>
      </c>
      <c r="B895" s="304">
        <v>794.0</v>
      </c>
      <c r="C895" s="287">
        <v>756.0</v>
      </c>
      <c r="D895" s="155">
        <v>13830.0</v>
      </c>
      <c r="E895" s="171">
        <v>0.3541666666666667</v>
      </c>
      <c r="F895" s="303" t="s">
        <v>1092</v>
      </c>
      <c r="G895" s="172">
        <v>29294.0</v>
      </c>
      <c r="H895" s="172">
        <v>44614.0</v>
      </c>
      <c r="I895" s="155" t="s">
        <v>122</v>
      </c>
      <c r="J895" s="155" t="s">
        <v>92</v>
      </c>
      <c r="K895" s="155" t="s">
        <v>101</v>
      </c>
      <c r="L895" s="155" t="s">
        <v>89</v>
      </c>
      <c r="M895" s="155"/>
      <c r="N895" s="155" t="s">
        <v>90</v>
      </c>
      <c r="O895" s="155"/>
    </row>
    <row r="896">
      <c r="A896" s="155" t="s">
        <v>9652</v>
      </c>
      <c r="B896" s="304">
        <v>793.0</v>
      </c>
      <c r="C896" s="287">
        <v>757.0</v>
      </c>
      <c r="D896" s="155">
        <v>15611.0</v>
      </c>
      <c r="E896" s="171">
        <v>0.3541666666666667</v>
      </c>
      <c r="F896" s="303" t="s">
        <v>1093</v>
      </c>
      <c r="G896" s="172">
        <v>21765.0</v>
      </c>
      <c r="H896" s="172">
        <v>44614.0</v>
      </c>
      <c r="I896" s="155" t="s">
        <v>86</v>
      </c>
      <c r="J896" s="155" t="s">
        <v>92</v>
      </c>
      <c r="K896" s="155" t="s">
        <v>93</v>
      </c>
      <c r="L896" s="155" t="s">
        <v>186</v>
      </c>
      <c r="M896" s="155"/>
      <c r="N896" s="155" t="s">
        <v>90</v>
      </c>
      <c r="O896" s="155"/>
    </row>
    <row r="897">
      <c r="A897" s="155" t="s">
        <v>9653</v>
      </c>
      <c r="B897" s="304">
        <v>797.0</v>
      </c>
      <c r="C897" s="287">
        <v>758.0</v>
      </c>
      <c r="D897" s="155">
        <v>11207.0</v>
      </c>
      <c r="E897" s="171">
        <v>0.3854166666666667</v>
      </c>
      <c r="F897" s="303" t="s">
        <v>1096</v>
      </c>
      <c r="G897" s="172">
        <v>9739.0</v>
      </c>
      <c r="H897" s="172">
        <v>44614.0</v>
      </c>
      <c r="I897" s="155" t="s">
        <v>86</v>
      </c>
      <c r="J897" s="155" t="s">
        <v>92</v>
      </c>
      <c r="K897" s="155" t="s">
        <v>93</v>
      </c>
      <c r="L897" s="155" t="s">
        <v>89</v>
      </c>
      <c r="M897" s="155"/>
      <c r="N897" s="155" t="s">
        <v>90</v>
      </c>
      <c r="O897" s="155"/>
    </row>
    <row r="898">
      <c r="A898" s="155" t="s">
        <v>9654</v>
      </c>
      <c r="B898" s="304">
        <v>800.0</v>
      </c>
      <c r="C898" s="287">
        <v>759.0</v>
      </c>
      <c r="D898" s="155">
        <v>14373.0</v>
      </c>
      <c r="E898" s="171">
        <v>0.3958333333333333</v>
      </c>
      <c r="F898" s="303" t="s">
        <v>1098</v>
      </c>
      <c r="G898" s="172">
        <v>28183.0</v>
      </c>
      <c r="H898" s="172">
        <v>44614.0</v>
      </c>
      <c r="I898" s="155" t="s">
        <v>122</v>
      </c>
      <c r="J898" s="155" t="s">
        <v>92</v>
      </c>
      <c r="K898" s="155" t="s">
        <v>93</v>
      </c>
      <c r="L898" s="155" t="s">
        <v>98</v>
      </c>
      <c r="M898" s="155"/>
      <c r="N898" s="155" t="s">
        <v>90</v>
      </c>
      <c r="O898" s="155"/>
    </row>
    <row r="899">
      <c r="A899" s="155" t="s">
        <v>9655</v>
      </c>
      <c r="B899" s="304">
        <v>801.0</v>
      </c>
      <c r="C899" s="287">
        <v>760.0</v>
      </c>
      <c r="D899" s="155">
        <v>16245.0</v>
      </c>
      <c r="E899" s="171">
        <v>0.3958333333333333</v>
      </c>
      <c r="F899" s="303" t="s">
        <v>1099</v>
      </c>
      <c r="G899" s="172">
        <v>22836.0</v>
      </c>
      <c r="H899" s="172">
        <v>44614.0</v>
      </c>
      <c r="I899" s="155" t="s">
        <v>122</v>
      </c>
      <c r="J899" s="155" t="s">
        <v>92</v>
      </c>
      <c r="K899" s="155" t="s">
        <v>101</v>
      </c>
      <c r="L899" s="155" t="s">
        <v>137</v>
      </c>
      <c r="M899" s="155"/>
      <c r="N899" s="155" t="s">
        <v>90</v>
      </c>
      <c r="O899" s="155"/>
    </row>
    <row r="900">
      <c r="A900" s="155" t="s">
        <v>9656</v>
      </c>
      <c r="B900" s="304">
        <v>799.0</v>
      </c>
      <c r="C900" s="287">
        <v>761.0</v>
      </c>
      <c r="D900" s="155">
        <v>18160.0</v>
      </c>
      <c r="E900" s="171">
        <v>0.3958333333333333</v>
      </c>
      <c r="F900" s="303" t="s">
        <v>1100</v>
      </c>
      <c r="G900" s="172">
        <v>24722.0</v>
      </c>
      <c r="H900" s="172">
        <v>44614.0</v>
      </c>
      <c r="I900" s="155" t="s">
        <v>96</v>
      </c>
      <c r="J900" s="155" t="s">
        <v>87</v>
      </c>
      <c r="K900" s="155" t="s">
        <v>97</v>
      </c>
      <c r="L900" s="155" t="s">
        <v>405</v>
      </c>
      <c r="M900" s="155"/>
      <c r="N900" s="155" t="s">
        <v>90</v>
      </c>
      <c r="O900" s="155"/>
    </row>
    <row r="901">
      <c r="A901" s="155" t="s">
        <v>9657</v>
      </c>
      <c r="B901" s="304">
        <v>802.0</v>
      </c>
      <c r="C901" s="287">
        <v>762.0</v>
      </c>
      <c r="D901" s="155">
        <v>18185.0</v>
      </c>
      <c r="E901" s="171">
        <v>0.3958333333333333</v>
      </c>
      <c r="F901" s="303" t="s">
        <v>1101</v>
      </c>
      <c r="G901" s="172">
        <v>29783.0</v>
      </c>
      <c r="H901" s="172">
        <v>44614.0</v>
      </c>
      <c r="I901" s="155" t="s">
        <v>96</v>
      </c>
      <c r="J901" s="155" t="s">
        <v>87</v>
      </c>
      <c r="K901" s="155" t="s">
        <v>97</v>
      </c>
      <c r="L901" s="155" t="s">
        <v>179</v>
      </c>
      <c r="M901" s="155"/>
      <c r="N901" s="155" t="s">
        <v>90</v>
      </c>
      <c r="O901" s="155"/>
    </row>
    <row r="902">
      <c r="A902" s="155" t="s">
        <v>9658</v>
      </c>
      <c r="B902" s="304">
        <v>804.0</v>
      </c>
      <c r="C902" s="287">
        <v>763.0</v>
      </c>
      <c r="D902" s="155">
        <v>9492.0</v>
      </c>
      <c r="E902" s="171">
        <v>0.40625</v>
      </c>
      <c r="F902" s="303" t="s">
        <v>1103</v>
      </c>
      <c r="G902" s="172">
        <v>16812.0</v>
      </c>
      <c r="H902" s="172">
        <v>44614.0</v>
      </c>
      <c r="I902" s="155" t="s">
        <v>86</v>
      </c>
      <c r="J902" s="155" t="s">
        <v>92</v>
      </c>
      <c r="K902" s="155" t="s">
        <v>101</v>
      </c>
      <c r="L902" s="155" t="s">
        <v>147</v>
      </c>
      <c r="M902" s="155"/>
      <c r="N902" s="155" t="s">
        <v>90</v>
      </c>
      <c r="O902" s="155"/>
    </row>
    <row r="903">
      <c r="A903" s="155" t="s">
        <v>9659</v>
      </c>
      <c r="B903" s="304">
        <v>807.0</v>
      </c>
      <c r="C903" s="287">
        <v>764.0</v>
      </c>
      <c r="D903" s="155">
        <v>13673.0</v>
      </c>
      <c r="E903" s="171">
        <v>0.4166666666666667</v>
      </c>
      <c r="F903" s="303" t="s">
        <v>1105</v>
      </c>
      <c r="G903" s="172">
        <v>25366.0</v>
      </c>
      <c r="H903" s="172">
        <v>44614.0</v>
      </c>
      <c r="I903" s="155" t="s">
        <v>86</v>
      </c>
      <c r="J903" s="155" t="s">
        <v>92</v>
      </c>
      <c r="K903" s="155" t="s">
        <v>101</v>
      </c>
      <c r="L903" s="155" t="s">
        <v>405</v>
      </c>
      <c r="M903" s="155"/>
      <c r="N903" s="155" t="s">
        <v>90</v>
      </c>
      <c r="O903" s="155"/>
    </row>
    <row r="904">
      <c r="A904" s="155" t="s">
        <v>9660</v>
      </c>
      <c r="B904" s="304">
        <v>806.0</v>
      </c>
      <c r="C904" s="287">
        <v>765.0</v>
      </c>
      <c r="D904" s="155">
        <v>18173.0</v>
      </c>
      <c r="E904" s="171">
        <v>0.4166666666666667</v>
      </c>
      <c r="F904" s="303" t="s">
        <v>1106</v>
      </c>
      <c r="G904" s="172">
        <v>15794.0</v>
      </c>
      <c r="H904" s="172">
        <v>44614.0</v>
      </c>
      <c r="I904" s="155" t="s">
        <v>96</v>
      </c>
      <c r="J904" s="155" t="s">
        <v>87</v>
      </c>
      <c r="K904" s="155" t="s">
        <v>97</v>
      </c>
      <c r="L904" s="155" t="s">
        <v>174</v>
      </c>
      <c r="M904" s="155"/>
      <c r="N904" s="155" t="s">
        <v>90</v>
      </c>
      <c r="O904" s="155"/>
    </row>
    <row r="905">
      <c r="A905" s="155" t="s">
        <v>9661</v>
      </c>
      <c r="B905" s="304">
        <v>813.0</v>
      </c>
      <c r="C905" s="287">
        <v>766.0</v>
      </c>
      <c r="D905" s="155">
        <v>14257.0</v>
      </c>
      <c r="E905" s="171">
        <v>0.4479166666666667</v>
      </c>
      <c r="F905" s="303" t="s">
        <v>1111</v>
      </c>
      <c r="G905" s="172">
        <v>15843.0</v>
      </c>
      <c r="H905" s="172">
        <v>44614.0</v>
      </c>
      <c r="I905" s="155" t="s">
        <v>122</v>
      </c>
      <c r="J905" s="155" t="s">
        <v>87</v>
      </c>
      <c r="K905" s="155" t="s">
        <v>97</v>
      </c>
      <c r="L905" s="155" t="s">
        <v>147</v>
      </c>
      <c r="M905" s="155"/>
      <c r="N905" s="155" t="s">
        <v>90</v>
      </c>
      <c r="O905" s="155"/>
    </row>
    <row r="906">
      <c r="A906" s="155" t="s">
        <v>9662</v>
      </c>
      <c r="B906" s="304">
        <v>812.0</v>
      </c>
      <c r="C906" s="287">
        <v>767.0</v>
      </c>
      <c r="D906" s="155">
        <v>18179.0</v>
      </c>
      <c r="E906" s="171">
        <v>0.4479166666666667</v>
      </c>
      <c r="F906" s="303" t="s">
        <v>1112</v>
      </c>
      <c r="G906" s="172">
        <v>20924.0</v>
      </c>
      <c r="H906" s="172">
        <v>44614.0</v>
      </c>
      <c r="I906" s="155" t="s">
        <v>96</v>
      </c>
      <c r="J906" s="155" t="s">
        <v>87</v>
      </c>
      <c r="K906" s="155" t="s">
        <v>97</v>
      </c>
      <c r="L906" s="155" t="s">
        <v>117</v>
      </c>
      <c r="M906" s="155"/>
      <c r="N906" s="155" t="s">
        <v>90</v>
      </c>
      <c r="O906" s="155"/>
    </row>
    <row r="907">
      <c r="A907" s="155" t="s">
        <v>9663</v>
      </c>
      <c r="B907" s="304">
        <v>817.0</v>
      </c>
      <c r="C907" s="287">
        <v>768.0</v>
      </c>
      <c r="D907" s="155">
        <v>17683.0</v>
      </c>
      <c r="E907" s="171">
        <v>0.4791666666666667</v>
      </c>
      <c r="F907" s="303" t="s">
        <v>1114</v>
      </c>
      <c r="G907" s="172">
        <v>36630.0</v>
      </c>
      <c r="H907" s="172">
        <v>44614.0</v>
      </c>
      <c r="I907" s="155" t="s">
        <v>122</v>
      </c>
      <c r="J907" s="155" t="s">
        <v>87</v>
      </c>
      <c r="K907" s="155" t="s">
        <v>97</v>
      </c>
      <c r="L907" s="155" t="s">
        <v>98</v>
      </c>
      <c r="M907" s="155"/>
      <c r="N907" s="155" t="s">
        <v>90</v>
      </c>
      <c r="O907" s="155"/>
    </row>
    <row r="908">
      <c r="A908" s="155" t="s">
        <v>9664</v>
      </c>
      <c r="B908" s="304">
        <v>824.0</v>
      </c>
      <c r="C908" s="287">
        <v>769.0</v>
      </c>
      <c r="D908" s="155">
        <v>10718.0</v>
      </c>
      <c r="E908" s="171">
        <v>0.5625</v>
      </c>
      <c r="F908" s="303" t="s">
        <v>1121</v>
      </c>
      <c r="G908" s="172">
        <v>25173.0</v>
      </c>
      <c r="H908" s="172">
        <v>44614.0</v>
      </c>
      <c r="I908" s="155" t="s">
        <v>86</v>
      </c>
      <c r="J908" s="155" t="s">
        <v>92</v>
      </c>
      <c r="K908" s="155" t="s">
        <v>93</v>
      </c>
      <c r="L908" s="155" t="s">
        <v>174</v>
      </c>
      <c r="M908" s="155"/>
      <c r="N908" s="155" t="s">
        <v>90</v>
      </c>
      <c r="O908" s="155"/>
    </row>
    <row r="909">
      <c r="A909" s="155" t="s">
        <v>9665</v>
      </c>
      <c r="B909" s="304">
        <v>825.0</v>
      </c>
      <c r="C909" s="287">
        <v>770.0</v>
      </c>
      <c r="D909" s="155">
        <v>16983.0</v>
      </c>
      <c r="E909" s="171">
        <v>0.5625</v>
      </c>
      <c r="F909" s="303" t="s">
        <v>1122</v>
      </c>
      <c r="G909" s="172">
        <v>33550.0</v>
      </c>
      <c r="H909" s="172">
        <v>44614.0</v>
      </c>
      <c r="I909" s="155" t="s">
        <v>122</v>
      </c>
      <c r="J909" s="155" t="s">
        <v>92</v>
      </c>
      <c r="K909" s="155" t="s">
        <v>93</v>
      </c>
      <c r="L909" s="155" t="s">
        <v>189</v>
      </c>
      <c r="M909" s="155"/>
      <c r="N909" s="155" t="s">
        <v>90</v>
      </c>
      <c r="O909" s="155"/>
    </row>
    <row r="910">
      <c r="A910" s="155" t="s">
        <v>9666</v>
      </c>
      <c r="B910" s="304">
        <v>823.0</v>
      </c>
      <c r="C910" s="287">
        <v>771.0</v>
      </c>
      <c r="D910" s="155">
        <v>18149.0</v>
      </c>
      <c r="E910" s="171">
        <v>0.5625</v>
      </c>
      <c r="F910" s="303" t="s">
        <v>1123</v>
      </c>
      <c r="G910" s="172">
        <v>34389.0</v>
      </c>
      <c r="H910" s="172">
        <v>44614.0</v>
      </c>
      <c r="I910" s="155" t="s">
        <v>96</v>
      </c>
      <c r="J910" s="155" t="s">
        <v>87</v>
      </c>
      <c r="K910" s="155" t="s">
        <v>97</v>
      </c>
      <c r="L910" s="155" t="s">
        <v>358</v>
      </c>
      <c r="M910" s="155"/>
      <c r="N910" s="155" t="s">
        <v>90</v>
      </c>
      <c r="O910" s="155"/>
    </row>
    <row r="911">
      <c r="A911" s="155" t="s">
        <v>9667</v>
      </c>
      <c r="B911" s="304">
        <v>822.0</v>
      </c>
      <c r="C911" s="287">
        <v>772.0</v>
      </c>
      <c r="D911" s="155">
        <v>18154.0</v>
      </c>
      <c r="E911" s="171">
        <v>0.5625</v>
      </c>
      <c r="F911" s="303" t="s">
        <v>1124</v>
      </c>
      <c r="G911" s="172">
        <v>16024.0</v>
      </c>
      <c r="H911" s="172">
        <v>44614.0</v>
      </c>
      <c r="I911" s="155" t="s">
        <v>96</v>
      </c>
      <c r="J911" s="155" t="s">
        <v>87</v>
      </c>
      <c r="K911" s="155" t="s">
        <v>97</v>
      </c>
      <c r="L911" s="155" t="s">
        <v>166</v>
      </c>
      <c r="M911" s="155"/>
      <c r="N911" s="155" t="s">
        <v>90</v>
      </c>
      <c r="O911" s="155"/>
    </row>
    <row r="912">
      <c r="A912" s="155" t="s">
        <v>9668</v>
      </c>
      <c r="B912" s="304">
        <v>828.0</v>
      </c>
      <c r="C912" s="287">
        <v>773.0</v>
      </c>
      <c r="D912" s="155">
        <v>16320.0</v>
      </c>
      <c r="E912" s="171">
        <v>0.5729166666666666</v>
      </c>
      <c r="F912" s="303" t="s">
        <v>1126</v>
      </c>
      <c r="G912" s="172">
        <v>12609.0</v>
      </c>
      <c r="H912" s="172">
        <v>44614.0</v>
      </c>
      <c r="I912" s="155" t="s">
        <v>122</v>
      </c>
      <c r="J912" s="155" t="s">
        <v>92</v>
      </c>
      <c r="K912" s="155" t="s">
        <v>93</v>
      </c>
      <c r="L912" s="155" t="s">
        <v>1011</v>
      </c>
      <c r="M912" s="155"/>
      <c r="N912" s="155" t="s">
        <v>90</v>
      </c>
      <c r="O912" s="155"/>
    </row>
    <row r="913">
      <c r="A913" s="155" t="s">
        <v>9669</v>
      </c>
      <c r="B913" s="304">
        <v>830.0</v>
      </c>
      <c r="C913" s="287">
        <v>774.0</v>
      </c>
      <c r="D913" s="155">
        <v>17432.0</v>
      </c>
      <c r="E913" s="171">
        <v>0.5833333333333334</v>
      </c>
      <c r="F913" s="303" t="s">
        <v>1127</v>
      </c>
      <c r="G913" s="172">
        <v>28960.0</v>
      </c>
      <c r="H913" s="172">
        <v>44614.0</v>
      </c>
      <c r="I913" s="155" t="s">
        <v>86</v>
      </c>
      <c r="J913" s="155" t="s">
        <v>92</v>
      </c>
      <c r="K913" s="155" t="s">
        <v>93</v>
      </c>
      <c r="L913" s="155" t="s">
        <v>1017</v>
      </c>
      <c r="M913" s="155"/>
      <c r="N913" s="155" t="s">
        <v>90</v>
      </c>
      <c r="O913" s="155"/>
    </row>
    <row r="914">
      <c r="A914" s="155" t="s">
        <v>9670</v>
      </c>
      <c r="B914" s="304">
        <v>832.0</v>
      </c>
      <c r="C914" s="287">
        <v>775.0</v>
      </c>
      <c r="D914" s="155">
        <v>16873.0</v>
      </c>
      <c r="E914" s="171">
        <v>0.59375</v>
      </c>
      <c r="F914" s="303" t="s">
        <v>1128</v>
      </c>
      <c r="G914" s="172">
        <v>25643.0</v>
      </c>
      <c r="H914" s="172">
        <v>44614.0</v>
      </c>
      <c r="I914" s="155" t="s">
        <v>96</v>
      </c>
      <c r="J914" s="155" t="s">
        <v>87</v>
      </c>
      <c r="K914" s="155" t="s">
        <v>97</v>
      </c>
      <c r="L914" s="155" t="s">
        <v>174</v>
      </c>
      <c r="M914" s="155"/>
      <c r="N914" s="155" t="s">
        <v>90</v>
      </c>
      <c r="O914" s="155"/>
    </row>
    <row r="915">
      <c r="A915" s="155" t="s">
        <v>9671</v>
      </c>
      <c r="B915" s="304">
        <v>831.0</v>
      </c>
      <c r="C915" s="287">
        <v>776.0</v>
      </c>
      <c r="D915" s="155">
        <v>18142.0</v>
      </c>
      <c r="E915" s="171">
        <v>0.59375</v>
      </c>
      <c r="F915" s="303" t="s">
        <v>1129</v>
      </c>
      <c r="G915" s="172">
        <v>23091.0</v>
      </c>
      <c r="H915" s="172">
        <v>44614.0</v>
      </c>
      <c r="I915" s="155" t="s">
        <v>96</v>
      </c>
      <c r="J915" s="155" t="s">
        <v>87</v>
      </c>
      <c r="K915" s="155" t="s">
        <v>97</v>
      </c>
      <c r="L915" s="155" t="s">
        <v>174</v>
      </c>
      <c r="M915" s="155"/>
      <c r="N915" s="155" t="s">
        <v>90</v>
      </c>
      <c r="O915" s="155"/>
    </row>
    <row r="916">
      <c r="A916" s="155" t="s">
        <v>9672</v>
      </c>
      <c r="B916" s="304">
        <v>835.0</v>
      </c>
      <c r="C916" s="287">
        <v>777.0</v>
      </c>
      <c r="D916" s="155">
        <v>17804.0</v>
      </c>
      <c r="E916" s="171">
        <v>0.6145833333333334</v>
      </c>
      <c r="F916" s="303" t="s">
        <v>1132</v>
      </c>
      <c r="G916" s="172">
        <v>26496.0</v>
      </c>
      <c r="H916" s="172">
        <v>44614.0</v>
      </c>
      <c r="I916" s="155" t="s">
        <v>96</v>
      </c>
      <c r="J916" s="155" t="s">
        <v>87</v>
      </c>
      <c r="K916" s="155" t="s">
        <v>97</v>
      </c>
      <c r="L916" s="155" t="s">
        <v>98</v>
      </c>
      <c r="M916" s="155"/>
      <c r="N916" s="155" t="s">
        <v>90</v>
      </c>
      <c r="O916" s="155"/>
    </row>
    <row r="917">
      <c r="A917" s="155" t="s">
        <v>9673</v>
      </c>
      <c r="B917" s="304">
        <v>834.0</v>
      </c>
      <c r="C917" s="287">
        <v>778.0</v>
      </c>
      <c r="D917" s="155">
        <v>17945.0</v>
      </c>
      <c r="E917" s="171">
        <v>0.6145833333333334</v>
      </c>
      <c r="F917" s="303" t="s">
        <v>1133</v>
      </c>
      <c r="G917" s="172">
        <v>33072.0</v>
      </c>
      <c r="H917" s="172">
        <v>44614.0</v>
      </c>
      <c r="I917" s="155" t="s">
        <v>96</v>
      </c>
      <c r="J917" s="155" t="s">
        <v>87</v>
      </c>
      <c r="K917" s="155" t="s">
        <v>97</v>
      </c>
      <c r="L917" s="155" t="s">
        <v>98</v>
      </c>
      <c r="M917" s="155"/>
      <c r="N917" s="155" t="s">
        <v>90</v>
      </c>
      <c r="O917" s="155"/>
    </row>
    <row r="918">
      <c r="A918" s="155" t="s">
        <v>9674</v>
      </c>
      <c r="B918" s="304">
        <v>839.0</v>
      </c>
      <c r="C918" s="287">
        <v>779.0</v>
      </c>
      <c r="D918" s="155">
        <v>10817.0</v>
      </c>
      <c r="E918" s="171">
        <v>0.6458333333333334</v>
      </c>
      <c r="F918" s="303" t="s">
        <v>1136</v>
      </c>
      <c r="G918" s="172">
        <v>22099.0</v>
      </c>
      <c r="H918" s="172">
        <v>44614.0</v>
      </c>
      <c r="I918" s="155" t="s">
        <v>86</v>
      </c>
      <c r="J918" s="155" t="s">
        <v>87</v>
      </c>
      <c r="K918" s="155" t="s">
        <v>97</v>
      </c>
      <c r="L918" s="155" t="s">
        <v>1137</v>
      </c>
      <c r="M918" s="155"/>
      <c r="N918" s="155" t="s">
        <v>90</v>
      </c>
      <c r="O918" s="155"/>
    </row>
    <row r="919">
      <c r="A919" s="155" t="s">
        <v>9675</v>
      </c>
      <c r="B919" s="304">
        <v>840.0</v>
      </c>
      <c r="C919" s="287">
        <v>780.0</v>
      </c>
      <c r="D919" s="155">
        <v>14520.0</v>
      </c>
      <c r="E919" s="171">
        <v>0.6458333333333334</v>
      </c>
      <c r="F919" s="303" t="s">
        <v>1138</v>
      </c>
      <c r="G919" s="172">
        <v>28140.0</v>
      </c>
      <c r="H919" s="172">
        <v>44614.0</v>
      </c>
      <c r="I919" s="155" t="s">
        <v>122</v>
      </c>
      <c r="J919" s="155" t="s">
        <v>92</v>
      </c>
      <c r="K919" s="155" t="s">
        <v>101</v>
      </c>
      <c r="L919" s="155" t="s">
        <v>154</v>
      </c>
      <c r="M919" s="155"/>
      <c r="N919" s="155" t="s">
        <v>90</v>
      </c>
      <c r="O919" s="155"/>
    </row>
    <row r="920">
      <c r="A920" s="155" t="s">
        <v>9676</v>
      </c>
      <c r="B920" s="304">
        <v>843.0</v>
      </c>
      <c r="C920" s="287">
        <v>781.0</v>
      </c>
      <c r="D920" s="155">
        <v>14757.0</v>
      </c>
      <c r="E920" s="171">
        <v>0.3541666666666667</v>
      </c>
      <c r="F920" s="303" t="s">
        <v>1141</v>
      </c>
      <c r="G920" s="172">
        <v>14870.0</v>
      </c>
      <c r="H920" s="172">
        <v>44615.0</v>
      </c>
      <c r="I920" s="155" t="s">
        <v>86</v>
      </c>
      <c r="J920" s="155" t="s">
        <v>92</v>
      </c>
      <c r="K920" s="155" t="s">
        <v>101</v>
      </c>
      <c r="L920" s="155" t="s">
        <v>221</v>
      </c>
      <c r="M920" s="155"/>
      <c r="N920" s="155" t="s">
        <v>90</v>
      </c>
      <c r="O920" s="155"/>
    </row>
    <row r="921">
      <c r="A921" s="155" t="s">
        <v>9677</v>
      </c>
      <c r="B921" s="304">
        <v>845.0</v>
      </c>
      <c r="C921" s="287">
        <v>782.0</v>
      </c>
      <c r="D921" s="155">
        <v>12375.0</v>
      </c>
      <c r="E921" s="171">
        <v>0.375</v>
      </c>
      <c r="F921" s="303" t="s">
        <v>1142</v>
      </c>
      <c r="G921" s="172">
        <v>25838.0</v>
      </c>
      <c r="H921" s="172">
        <v>44615.0</v>
      </c>
      <c r="I921" s="155" t="s">
        <v>122</v>
      </c>
      <c r="J921" s="155" t="s">
        <v>92</v>
      </c>
      <c r="K921" s="155" t="s">
        <v>101</v>
      </c>
      <c r="L921" s="155" t="s">
        <v>147</v>
      </c>
      <c r="M921" s="155"/>
      <c r="N921" s="155" t="s">
        <v>90</v>
      </c>
      <c r="O921" s="155"/>
    </row>
    <row r="922">
      <c r="A922" s="155" t="s">
        <v>9678</v>
      </c>
      <c r="B922" s="304">
        <v>844.0</v>
      </c>
      <c r="C922" s="287">
        <v>783.0</v>
      </c>
      <c r="D922" s="155">
        <v>14985.0</v>
      </c>
      <c r="E922" s="171">
        <v>0.375</v>
      </c>
      <c r="F922" s="303" t="s">
        <v>1143</v>
      </c>
      <c r="G922" s="172">
        <v>25658.0</v>
      </c>
      <c r="H922" s="172">
        <v>44615.0</v>
      </c>
      <c r="I922" s="155" t="s">
        <v>86</v>
      </c>
      <c r="J922" s="155" t="s">
        <v>92</v>
      </c>
      <c r="K922" s="155" t="s">
        <v>93</v>
      </c>
      <c r="L922" s="155" t="s">
        <v>117</v>
      </c>
      <c r="M922" s="155"/>
      <c r="N922" s="155" t="s">
        <v>90</v>
      </c>
      <c r="O922" s="155"/>
    </row>
    <row r="923">
      <c r="A923" s="155" t="s">
        <v>9679</v>
      </c>
      <c r="B923" s="304">
        <v>846.0</v>
      </c>
      <c r="C923" s="287">
        <v>784.0</v>
      </c>
      <c r="D923" s="155">
        <v>16294.0</v>
      </c>
      <c r="E923" s="171">
        <v>0.375</v>
      </c>
      <c r="F923" s="303" t="s">
        <v>1144</v>
      </c>
      <c r="G923" s="172">
        <v>24388.0</v>
      </c>
      <c r="H923" s="172">
        <v>44615.0</v>
      </c>
      <c r="I923" s="155" t="s">
        <v>122</v>
      </c>
      <c r="J923" s="155" t="s">
        <v>92</v>
      </c>
      <c r="K923" s="155" t="s">
        <v>101</v>
      </c>
      <c r="L923" s="155" t="s">
        <v>358</v>
      </c>
      <c r="M923" s="155"/>
      <c r="N923" s="155" t="s">
        <v>90</v>
      </c>
      <c r="O923" s="155"/>
    </row>
    <row r="924">
      <c r="A924" s="155" t="s">
        <v>9680</v>
      </c>
      <c r="B924" s="304">
        <v>847.0</v>
      </c>
      <c r="C924" s="287">
        <v>785.0</v>
      </c>
      <c r="D924" s="155">
        <v>15223.0</v>
      </c>
      <c r="E924" s="171">
        <v>0.3854166666666667</v>
      </c>
      <c r="F924" s="303" t="s">
        <v>1146</v>
      </c>
      <c r="G924" s="172">
        <v>13792.0</v>
      </c>
      <c r="H924" s="172">
        <v>44615.0</v>
      </c>
      <c r="I924" s="155" t="s">
        <v>86</v>
      </c>
      <c r="J924" s="155" t="s">
        <v>92</v>
      </c>
      <c r="K924" s="155" t="s">
        <v>93</v>
      </c>
      <c r="L924" s="155" t="s">
        <v>94</v>
      </c>
      <c r="M924" s="155"/>
      <c r="N924" s="155" t="s">
        <v>90</v>
      </c>
      <c r="O924" s="155"/>
    </row>
    <row r="925">
      <c r="A925" s="155" t="s">
        <v>9681</v>
      </c>
      <c r="B925" s="304">
        <v>850.0</v>
      </c>
      <c r="C925" s="287">
        <v>786.0</v>
      </c>
      <c r="D925" s="155">
        <v>9283.0</v>
      </c>
      <c r="E925" s="171">
        <v>0.40625</v>
      </c>
      <c r="F925" s="303" t="s">
        <v>1148</v>
      </c>
      <c r="G925" s="172">
        <v>20483.0</v>
      </c>
      <c r="H925" s="172">
        <v>44615.0</v>
      </c>
      <c r="I925" s="155" t="s">
        <v>86</v>
      </c>
      <c r="J925" s="155" t="s">
        <v>87</v>
      </c>
      <c r="K925" s="155" t="s">
        <v>97</v>
      </c>
      <c r="L925" s="155" t="s">
        <v>89</v>
      </c>
      <c r="M925" s="155"/>
      <c r="N925" s="155" t="s">
        <v>90</v>
      </c>
      <c r="O925" s="155"/>
    </row>
    <row r="926">
      <c r="A926" s="155" t="s">
        <v>9682</v>
      </c>
      <c r="B926" s="304">
        <v>849.0</v>
      </c>
      <c r="C926" s="287">
        <v>787.0</v>
      </c>
      <c r="D926" s="155">
        <v>11728.0</v>
      </c>
      <c r="E926" s="171">
        <v>0.40625</v>
      </c>
      <c r="F926" s="303" t="s">
        <v>1149</v>
      </c>
      <c r="G926" s="172">
        <v>28621.0</v>
      </c>
      <c r="H926" s="172">
        <v>44615.0</v>
      </c>
      <c r="I926" s="155" t="s">
        <v>86</v>
      </c>
      <c r="J926" s="155" t="s">
        <v>87</v>
      </c>
      <c r="K926" s="155" t="s">
        <v>97</v>
      </c>
      <c r="L926" s="155" t="s">
        <v>335</v>
      </c>
      <c r="M926" s="155"/>
      <c r="N926" s="155" t="s">
        <v>90</v>
      </c>
      <c r="O926" s="155"/>
    </row>
    <row r="927">
      <c r="A927" s="155" t="s">
        <v>9683</v>
      </c>
      <c r="B927" s="304">
        <v>852.0</v>
      </c>
      <c r="C927" s="287">
        <v>788.0</v>
      </c>
      <c r="D927" s="155">
        <v>18174.0</v>
      </c>
      <c r="E927" s="171">
        <v>0.4166666666666667</v>
      </c>
      <c r="F927" s="303" t="s">
        <v>1152</v>
      </c>
      <c r="G927" s="172">
        <v>18472.0</v>
      </c>
      <c r="H927" s="172">
        <v>44615.0</v>
      </c>
      <c r="I927" s="155" t="s">
        <v>96</v>
      </c>
      <c r="J927" s="155" t="s">
        <v>87</v>
      </c>
      <c r="K927" s="155" t="s">
        <v>88</v>
      </c>
      <c r="L927" s="155" t="s">
        <v>89</v>
      </c>
      <c r="M927" s="155"/>
      <c r="N927" s="155" t="s">
        <v>90</v>
      </c>
      <c r="O927" s="155"/>
    </row>
    <row r="928">
      <c r="A928" s="155" t="s">
        <v>9684</v>
      </c>
      <c r="B928" s="304">
        <v>857.0</v>
      </c>
      <c r="C928" s="287">
        <v>789.0</v>
      </c>
      <c r="D928" s="155">
        <v>17854.0</v>
      </c>
      <c r="E928" s="171">
        <v>0.4479166666666667</v>
      </c>
      <c r="F928" s="303" t="s">
        <v>1157</v>
      </c>
      <c r="G928" s="172">
        <v>22029.0</v>
      </c>
      <c r="H928" s="172">
        <v>44615.0</v>
      </c>
      <c r="I928" s="155" t="s">
        <v>122</v>
      </c>
      <c r="J928" s="155" t="s">
        <v>92</v>
      </c>
      <c r="K928" s="155" t="s">
        <v>101</v>
      </c>
      <c r="L928" s="155" t="s">
        <v>174</v>
      </c>
      <c r="M928" s="155"/>
      <c r="N928" s="155" t="s">
        <v>90</v>
      </c>
      <c r="O928" s="155"/>
    </row>
    <row r="929">
      <c r="A929" s="155" t="s">
        <v>9685</v>
      </c>
      <c r="B929" s="304">
        <v>861.0</v>
      </c>
      <c r="C929" s="287">
        <v>790.0</v>
      </c>
      <c r="D929" s="155">
        <v>17512.0</v>
      </c>
      <c r="E929" s="171">
        <v>0.46875</v>
      </c>
      <c r="F929" s="303" t="s">
        <v>1161</v>
      </c>
      <c r="G929" s="172">
        <v>16813.0</v>
      </c>
      <c r="H929" s="172">
        <v>44615.0</v>
      </c>
      <c r="I929" s="155" t="s">
        <v>86</v>
      </c>
      <c r="J929" s="155" t="s">
        <v>87</v>
      </c>
      <c r="K929" s="155" t="s">
        <v>97</v>
      </c>
      <c r="L929" s="155" t="s">
        <v>147</v>
      </c>
      <c r="M929" s="155"/>
      <c r="N929" s="155" t="s">
        <v>90</v>
      </c>
      <c r="O929" s="155"/>
    </row>
    <row r="930">
      <c r="A930" s="155" t="s">
        <v>9686</v>
      </c>
      <c r="B930" s="304">
        <v>865.0</v>
      </c>
      <c r="C930" s="287">
        <v>791.0</v>
      </c>
      <c r="D930" s="155">
        <v>13429.0</v>
      </c>
      <c r="E930" s="171">
        <v>0.5416666666666666</v>
      </c>
      <c r="F930" s="303" t="s">
        <v>1163</v>
      </c>
      <c r="G930" s="172">
        <v>18323.0</v>
      </c>
      <c r="H930" s="172">
        <v>44615.0</v>
      </c>
      <c r="I930" s="155" t="s">
        <v>86</v>
      </c>
      <c r="J930" s="155" t="s">
        <v>92</v>
      </c>
      <c r="K930" s="155" t="s">
        <v>88</v>
      </c>
      <c r="L930" s="155" t="s">
        <v>89</v>
      </c>
      <c r="M930" s="155"/>
      <c r="N930" s="155" t="s">
        <v>90</v>
      </c>
      <c r="O930" s="155"/>
    </row>
    <row r="931">
      <c r="A931" s="155" t="s">
        <v>9687</v>
      </c>
      <c r="B931" s="304">
        <v>866.0</v>
      </c>
      <c r="C931" s="287">
        <v>792.0</v>
      </c>
      <c r="D931" s="155">
        <v>15659.0</v>
      </c>
      <c r="E931" s="171">
        <v>0.5416666666666666</v>
      </c>
      <c r="F931" s="303" t="s">
        <v>1164</v>
      </c>
      <c r="G931" s="172">
        <v>32631.0</v>
      </c>
      <c r="H931" s="172">
        <v>44615.0</v>
      </c>
      <c r="I931" s="155" t="s">
        <v>86</v>
      </c>
      <c r="J931" s="155" t="s">
        <v>92</v>
      </c>
      <c r="K931" s="155" t="s">
        <v>101</v>
      </c>
      <c r="L931" s="155" t="s">
        <v>179</v>
      </c>
      <c r="M931" s="155"/>
      <c r="N931" s="155" t="s">
        <v>90</v>
      </c>
      <c r="O931" s="155"/>
    </row>
    <row r="932">
      <c r="A932" s="155" t="s">
        <v>9688</v>
      </c>
      <c r="B932" s="304">
        <v>867.0</v>
      </c>
      <c r="C932" s="287">
        <v>793.0</v>
      </c>
      <c r="D932" s="155">
        <v>16262.0</v>
      </c>
      <c r="E932" s="171">
        <v>0.5416666666666666</v>
      </c>
      <c r="F932" s="303" t="s">
        <v>1165</v>
      </c>
      <c r="G932" s="172">
        <v>23868.0</v>
      </c>
      <c r="H932" s="172">
        <v>44615.0</v>
      </c>
      <c r="I932" s="155" t="s">
        <v>122</v>
      </c>
      <c r="J932" s="155" t="s">
        <v>92</v>
      </c>
      <c r="K932" s="155" t="s">
        <v>93</v>
      </c>
      <c r="L932" s="155" t="s">
        <v>147</v>
      </c>
      <c r="M932" s="155"/>
      <c r="N932" s="155" t="s">
        <v>90</v>
      </c>
      <c r="O932" s="155"/>
    </row>
    <row r="933">
      <c r="A933" s="155" t="s">
        <v>9689</v>
      </c>
      <c r="B933" s="304">
        <v>868.0</v>
      </c>
      <c r="C933" s="287">
        <v>794.0</v>
      </c>
      <c r="D933" s="155">
        <v>11059.0</v>
      </c>
      <c r="E933" s="171">
        <v>0.5520833333333334</v>
      </c>
      <c r="F933" s="303" t="s">
        <v>1167</v>
      </c>
      <c r="G933" s="172">
        <v>17955.0</v>
      </c>
      <c r="H933" s="172">
        <v>44615.0</v>
      </c>
      <c r="I933" s="155" t="s">
        <v>86</v>
      </c>
      <c r="J933" s="155" t="s">
        <v>92</v>
      </c>
      <c r="K933" s="155" t="s">
        <v>93</v>
      </c>
      <c r="L933" s="155" t="s">
        <v>147</v>
      </c>
      <c r="M933" s="155"/>
      <c r="N933" s="155" t="s">
        <v>90</v>
      </c>
      <c r="O933" s="155"/>
    </row>
    <row r="934">
      <c r="A934" s="155" t="s">
        <v>9690</v>
      </c>
      <c r="B934" s="304">
        <v>869.0</v>
      </c>
      <c r="C934" s="287">
        <v>795.0</v>
      </c>
      <c r="D934" s="155">
        <v>17789.0</v>
      </c>
      <c r="E934" s="171">
        <v>0.5520833333333334</v>
      </c>
      <c r="F934" s="303" t="s">
        <v>1168</v>
      </c>
      <c r="G934" s="172">
        <v>22877.0</v>
      </c>
      <c r="H934" s="172">
        <v>44615.0</v>
      </c>
      <c r="I934" s="155" t="s">
        <v>96</v>
      </c>
      <c r="J934" s="155" t="s">
        <v>87</v>
      </c>
      <c r="K934" s="155" t="s">
        <v>97</v>
      </c>
      <c r="L934" s="155" t="s">
        <v>94</v>
      </c>
      <c r="M934" s="155"/>
      <c r="N934" s="155" t="s">
        <v>90</v>
      </c>
      <c r="O934" s="155"/>
    </row>
    <row r="935">
      <c r="A935" s="155" t="s">
        <v>9691</v>
      </c>
      <c r="B935" s="304">
        <v>873.0</v>
      </c>
      <c r="C935" s="287">
        <v>796.0</v>
      </c>
      <c r="D935" s="155">
        <v>11072.0</v>
      </c>
      <c r="E935" s="171">
        <v>0.5729166666666666</v>
      </c>
      <c r="F935" s="303" t="s">
        <v>1173</v>
      </c>
      <c r="G935" s="172">
        <v>27956.0</v>
      </c>
      <c r="H935" s="172">
        <v>44615.0</v>
      </c>
      <c r="I935" s="155" t="s">
        <v>122</v>
      </c>
      <c r="J935" s="155" t="s">
        <v>87</v>
      </c>
      <c r="K935" s="155" t="s">
        <v>97</v>
      </c>
      <c r="L935" s="155" t="s">
        <v>335</v>
      </c>
      <c r="M935" s="155"/>
      <c r="N935" s="155" t="s">
        <v>90</v>
      </c>
      <c r="O935" s="155"/>
    </row>
    <row r="936">
      <c r="A936" s="155" t="s">
        <v>9692</v>
      </c>
      <c r="B936" s="304">
        <v>874.0</v>
      </c>
      <c r="C936" s="287">
        <v>797.0</v>
      </c>
      <c r="D936" s="155">
        <v>18176.0</v>
      </c>
      <c r="E936" s="171">
        <v>0.5729166666666666</v>
      </c>
      <c r="F936" s="303" t="s">
        <v>1174</v>
      </c>
      <c r="G936" s="172">
        <v>23907.0</v>
      </c>
      <c r="H936" s="172">
        <v>44615.0</v>
      </c>
      <c r="I936" s="155" t="s">
        <v>96</v>
      </c>
      <c r="J936" s="155" t="s">
        <v>87</v>
      </c>
      <c r="K936" s="155" t="s">
        <v>97</v>
      </c>
      <c r="L936" s="155" t="s">
        <v>405</v>
      </c>
      <c r="M936" s="155"/>
      <c r="N936" s="155" t="s">
        <v>90</v>
      </c>
      <c r="O936" s="155"/>
    </row>
    <row r="937">
      <c r="A937" s="155" t="s">
        <v>9693</v>
      </c>
      <c r="B937" s="304">
        <v>875.0</v>
      </c>
      <c r="C937" s="287">
        <v>798.0</v>
      </c>
      <c r="D937" s="155">
        <v>18207.0</v>
      </c>
      <c r="E937" s="171">
        <v>0.5729166666666666</v>
      </c>
      <c r="F937" s="303" t="s">
        <v>1175</v>
      </c>
      <c r="G937" s="172">
        <v>37315.0</v>
      </c>
      <c r="H937" s="172">
        <v>44615.0</v>
      </c>
      <c r="I937" s="155" t="s">
        <v>96</v>
      </c>
      <c r="J937" s="155" t="s">
        <v>87</v>
      </c>
      <c r="K937" s="155" t="s">
        <v>97</v>
      </c>
      <c r="L937" s="155" t="s">
        <v>189</v>
      </c>
      <c r="M937" s="155"/>
      <c r="N937" s="155" t="s">
        <v>90</v>
      </c>
      <c r="O937" s="155"/>
    </row>
    <row r="938">
      <c r="A938" s="155" t="s">
        <v>9694</v>
      </c>
      <c r="B938" s="304">
        <v>879.0</v>
      </c>
      <c r="C938" s="287">
        <v>799.0</v>
      </c>
      <c r="D938" s="155">
        <v>10466.0</v>
      </c>
      <c r="E938" s="171">
        <v>0.59375</v>
      </c>
      <c r="F938" s="303" t="s">
        <v>1177</v>
      </c>
      <c r="G938" s="172">
        <v>20330.0</v>
      </c>
      <c r="H938" s="172">
        <v>44615.0</v>
      </c>
      <c r="I938" s="155" t="s">
        <v>122</v>
      </c>
      <c r="J938" s="155" t="s">
        <v>92</v>
      </c>
      <c r="K938" s="155" t="s">
        <v>93</v>
      </c>
      <c r="L938" s="155" t="s">
        <v>147</v>
      </c>
      <c r="M938" s="155"/>
      <c r="N938" s="155" t="s">
        <v>90</v>
      </c>
      <c r="O938" s="155"/>
    </row>
    <row r="939">
      <c r="A939" s="155" t="s">
        <v>9695</v>
      </c>
      <c r="B939" s="304">
        <v>880.0</v>
      </c>
      <c r="C939" s="287">
        <v>800.0</v>
      </c>
      <c r="D939" s="155">
        <v>16392.0</v>
      </c>
      <c r="E939" s="171">
        <v>0.59375</v>
      </c>
      <c r="F939" s="303" t="s">
        <v>1178</v>
      </c>
      <c r="G939" s="172">
        <v>29159.0</v>
      </c>
      <c r="H939" s="172">
        <v>44615.0</v>
      </c>
      <c r="I939" s="155" t="s">
        <v>122</v>
      </c>
      <c r="J939" s="155" t="s">
        <v>92</v>
      </c>
      <c r="K939" s="155" t="s">
        <v>101</v>
      </c>
      <c r="L939" s="155" t="s">
        <v>189</v>
      </c>
      <c r="M939" s="155"/>
      <c r="N939" s="155" t="s">
        <v>90</v>
      </c>
      <c r="O939" s="155"/>
    </row>
    <row r="940">
      <c r="A940" s="155" t="s">
        <v>9696</v>
      </c>
      <c r="B940" s="304">
        <v>881.0</v>
      </c>
      <c r="C940" s="287">
        <v>801.0</v>
      </c>
      <c r="D940" s="155">
        <v>15219.0</v>
      </c>
      <c r="E940" s="171">
        <v>0.6041666666666666</v>
      </c>
      <c r="F940" s="303" t="s">
        <v>1179</v>
      </c>
      <c r="G940" s="172">
        <v>20125.0</v>
      </c>
      <c r="H940" s="172">
        <v>44615.0</v>
      </c>
      <c r="I940" s="155" t="s">
        <v>122</v>
      </c>
      <c r="J940" s="155" t="s">
        <v>92</v>
      </c>
      <c r="K940" s="155" t="s">
        <v>101</v>
      </c>
      <c r="L940" s="155" t="s">
        <v>147</v>
      </c>
      <c r="M940" s="155"/>
      <c r="N940" s="155" t="s">
        <v>90</v>
      </c>
      <c r="O940" s="155"/>
    </row>
    <row r="941">
      <c r="A941" s="155" t="s">
        <v>9697</v>
      </c>
      <c r="B941" s="304">
        <v>882.0</v>
      </c>
      <c r="C941" s="287">
        <v>802.0</v>
      </c>
      <c r="D941" s="155">
        <v>15328.0</v>
      </c>
      <c r="E941" s="171">
        <v>0.6041666666666666</v>
      </c>
      <c r="F941" s="303" t="s">
        <v>1180</v>
      </c>
      <c r="G941" s="172">
        <v>26212.0</v>
      </c>
      <c r="H941" s="172">
        <v>44615.0</v>
      </c>
      <c r="I941" s="155" t="s">
        <v>86</v>
      </c>
      <c r="J941" s="155" t="s">
        <v>92</v>
      </c>
      <c r="K941" s="155" t="s">
        <v>93</v>
      </c>
      <c r="L941" s="155" t="s">
        <v>174</v>
      </c>
      <c r="M941" s="155"/>
      <c r="N941" s="155" t="s">
        <v>90</v>
      </c>
      <c r="O941" s="155"/>
    </row>
    <row r="942">
      <c r="A942" s="155" t="s">
        <v>9698</v>
      </c>
      <c r="B942" s="304">
        <v>883.0</v>
      </c>
      <c r="C942" s="287">
        <v>803.0</v>
      </c>
      <c r="D942" s="155">
        <v>16286.0</v>
      </c>
      <c r="E942" s="171">
        <v>0.6041666666666666</v>
      </c>
      <c r="F942" s="303" t="s">
        <v>1181</v>
      </c>
      <c r="G942" s="172">
        <v>16305.0</v>
      </c>
      <c r="H942" s="172">
        <v>44615.0</v>
      </c>
      <c r="I942" s="155" t="s">
        <v>86</v>
      </c>
      <c r="J942" s="155" t="s">
        <v>92</v>
      </c>
      <c r="K942" s="155" t="s">
        <v>93</v>
      </c>
      <c r="L942" s="155" t="s">
        <v>147</v>
      </c>
      <c r="M942" s="155"/>
      <c r="N942" s="155" t="s">
        <v>90</v>
      </c>
      <c r="O942" s="155"/>
    </row>
    <row r="943">
      <c r="A943" s="155" t="s">
        <v>9699</v>
      </c>
      <c r="B943" s="304">
        <v>884.0</v>
      </c>
      <c r="C943" s="287">
        <v>804.0</v>
      </c>
      <c r="D943" s="155">
        <v>18192.0</v>
      </c>
      <c r="E943" s="171">
        <v>0.6041666666666666</v>
      </c>
      <c r="F943" s="303" t="s">
        <v>1182</v>
      </c>
      <c r="G943" s="172">
        <v>22602.0</v>
      </c>
      <c r="H943" s="172">
        <v>44615.0</v>
      </c>
      <c r="I943" s="155" t="s">
        <v>96</v>
      </c>
      <c r="J943" s="155" t="s">
        <v>87</v>
      </c>
      <c r="K943" s="155" t="s">
        <v>97</v>
      </c>
      <c r="L943" s="155" t="s">
        <v>127</v>
      </c>
      <c r="M943" s="155"/>
      <c r="N943" s="155" t="s">
        <v>90</v>
      </c>
      <c r="O943" s="155"/>
    </row>
    <row r="944">
      <c r="A944" s="155" t="s">
        <v>9700</v>
      </c>
      <c r="B944" s="304">
        <v>885.0</v>
      </c>
      <c r="C944" s="287">
        <v>805.0</v>
      </c>
      <c r="D944" s="155">
        <v>9164.0</v>
      </c>
      <c r="E944" s="171">
        <v>0.6145833333333334</v>
      </c>
      <c r="F944" s="303" t="s">
        <v>1183</v>
      </c>
      <c r="G944" s="172">
        <v>12175.0</v>
      </c>
      <c r="H944" s="172">
        <v>44615.0</v>
      </c>
      <c r="I944" s="155" t="s">
        <v>122</v>
      </c>
      <c r="J944" s="155" t="s">
        <v>87</v>
      </c>
      <c r="K944" s="155" t="s">
        <v>88</v>
      </c>
      <c r="L944" s="155" t="s">
        <v>89</v>
      </c>
      <c r="M944" s="155"/>
      <c r="N944" s="155" t="s">
        <v>90</v>
      </c>
      <c r="O944" s="155"/>
    </row>
    <row r="945">
      <c r="A945" s="155" t="s">
        <v>9701</v>
      </c>
      <c r="B945" s="304">
        <v>886.0</v>
      </c>
      <c r="C945" s="287">
        <v>806.0</v>
      </c>
      <c r="D945" s="155">
        <v>9574.0</v>
      </c>
      <c r="E945" s="171">
        <v>0.6145833333333334</v>
      </c>
      <c r="F945" s="303" t="s">
        <v>1184</v>
      </c>
      <c r="G945" s="172">
        <v>22789.0</v>
      </c>
      <c r="H945" s="172">
        <v>44615.0</v>
      </c>
      <c r="I945" s="155" t="s">
        <v>86</v>
      </c>
      <c r="J945" s="155" t="s">
        <v>92</v>
      </c>
      <c r="K945" s="155" t="s">
        <v>101</v>
      </c>
      <c r="L945" s="155" t="s">
        <v>127</v>
      </c>
      <c r="M945" s="155"/>
      <c r="N945" s="155" t="s">
        <v>90</v>
      </c>
      <c r="O945" s="155"/>
    </row>
    <row r="946">
      <c r="A946" s="155" t="s">
        <v>9702</v>
      </c>
      <c r="B946" s="304">
        <v>887.0</v>
      </c>
      <c r="C946" s="287">
        <v>807.0</v>
      </c>
      <c r="D946" s="155">
        <v>18189.0</v>
      </c>
      <c r="E946" s="171">
        <v>0.6145833333333334</v>
      </c>
      <c r="F946" s="303" t="s">
        <v>1185</v>
      </c>
      <c r="G946" s="172">
        <v>29148.0</v>
      </c>
      <c r="H946" s="172">
        <v>44615.0</v>
      </c>
      <c r="I946" s="155" t="s">
        <v>96</v>
      </c>
      <c r="J946" s="155" t="s">
        <v>87</v>
      </c>
      <c r="K946" s="155" t="s">
        <v>88</v>
      </c>
      <c r="L946" s="155" t="s">
        <v>98</v>
      </c>
      <c r="M946" s="155"/>
      <c r="N946" s="155" t="s">
        <v>90</v>
      </c>
      <c r="O946" s="155"/>
    </row>
    <row r="947">
      <c r="A947" s="155" t="s">
        <v>9703</v>
      </c>
      <c r="B947" s="304">
        <v>888.0</v>
      </c>
      <c r="C947" s="287">
        <v>808.0</v>
      </c>
      <c r="D947" s="155">
        <v>10031.0</v>
      </c>
      <c r="E947" s="171">
        <v>0.625</v>
      </c>
      <c r="F947" s="303" t="s">
        <v>1188</v>
      </c>
      <c r="G947" s="172">
        <v>17004.0</v>
      </c>
      <c r="H947" s="172">
        <v>44615.0</v>
      </c>
      <c r="I947" s="155" t="s">
        <v>86</v>
      </c>
      <c r="J947" s="155" t="s">
        <v>87</v>
      </c>
      <c r="K947" s="155" t="s">
        <v>88</v>
      </c>
      <c r="L947" s="155" t="s">
        <v>89</v>
      </c>
      <c r="M947" s="155"/>
      <c r="N947" s="155" t="s">
        <v>90</v>
      </c>
      <c r="O947" s="155"/>
    </row>
    <row r="948">
      <c r="A948" s="155" t="s">
        <v>9704</v>
      </c>
      <c r="B948" s="304">
        <v>891.0</v>
      </c>
      <c r="C948" s="287">
        <v>809.0</v>
      </c>
      <c r="D948" s="155">
        <v>10445.0</v>
      </c>
      <c r="E948" s="171">
        <v>0.6354166666666666</v>
      </c>
      <c r="F948" s="303" t="s">
        <v>1189</v>
      </c>
      <c r="G948" s="172">
        <v>16254.0</v>
      </c>
      <c r="H948" s="172">
        <v>44615.0</v>
      </c>
      <c r="I948" s="155" t="s">
        <v>122</v>
      </c>
      <c r="J948" s="155" t="s">
        <v>87</v>
      </c>
      <c r="K948" s="155" t="s">
        <v>97</v>
      </c>
      <c r="L948" s="155" t="s">
        <v>89</v>
      </c>
      <c r="M948" s="155"/>
      <c r="N948" s="155" t="s">
        <v>90</v>
      </c>
      <c r="O948" s="155"/>
    </row>
    <row r="949">
      <c r="A949" s="155" t="s">
        <v>9705</v>
      </c>
      <c r="B949" s="304">
        <v>892.0</v>
      </c>
      <c r="C949" s="287">
        <v>810.0</v>
      </c>
      <c r="D949" s="155">
        <v>11411.0</v>
      </c>
      <c r="E949" s="171">
        <v>0.6354166666666666</v>
      </c>
      <c r="F949" s="303" t="s">
        <v>1190</v>
      </c>
      <c r="G949" s="172">
        <v>26573.0</v>
      </c>
      <c r="H949" s="172">
        <v>44615.0</v>
      </c>
      <c r="I949" s="155" t="s">
        <v>122</v>
      </c>
      <c r="J949" s="155" t="s">
        <v>87</v>
      </c>
      <c r="K949" s="155" t="s">
        <v>97</v>
      </c>
      <c r="L949" s="155" t="s">
        <v>117</v>
      </c>
      <c r="M949" s="155"/>
      <c r="N949" s="155" t="s">
        <v>90</v>
      </c>
      <c r="O949" s="155"/>
    </row>
    <row r="950">
      <c r="A950" s="155" t="s">
        <v>9706</v>
      </c>
      <c r="B950" s="304">
        <v>893.0</v>
      </c>
      <c r="C950" s="287">
        <v>811.0</v>
      </c>
      <c r="D950" s="155">
        <v>11738.0</v>
      </c>
      <c r="E950" s="171">
        <v>0.6354166666666666</v>
      </c>
      <c r="F950" s="303" t="s">
        <v>1191</v>
      </c>
      <c r="G950" s="172">
        <v>19881.0</v>
      </c>
      <c r="H950" s="172">
        <v>44615.0</v>
      </c>
      <c r="I950" s="155" t="s">
        <v>86</v>
      </c>
      <c r="J950" s="155" t="s">
        <v>87</v>
      </c>
      <c r="K950" s="155" t="s">
        <v>88</v>
      </c>
      <c r="L950" s="155" t="s">
        <v>89</v>
      </c>
      <c r="M950" s="155"/>
      <c r="N950" s="155" t="s">
        <v>90</v>
      </c>
      <c r="O950" s="155"/>
    </row>
    <row r="951">
      <c r="A951" s="155" t="s">
        <v>9707</v>
      </c>
      <c r="B951" s="304">
        <v>894.0</v>
      </c>
      <c r="C951" s="287">
        <v>812.0</v>
      </c>
      <c r="D951" s="155">
        <v>12446.0</v>
      </c>
      <c r="E951" s="171">
        <v>0.6458333333333334</v>
      </c>
      <c r="F951" s="303" t="s">
        <v>1193</v>
      </c>
      <c r="G951" s="172">
        <v>33168.0</v>
      </c>
      <c r="H951" s="172">
        <v>44615.0</v>
      </c>
      <c r="I951" s="155" t="s">
        <v>86</v>
      </c>
      <c r="J951" s="155" t="s">
        <v>92</v>
      </c>
      <c r="K951" s="155" t="s">
        <v>93</v>
      </c>
      <c r="L951" s="155" t="s">
        <v>147</v>
      </c>
      <c r="M951" s="155"/>
      <c r="N951" s="155" t="s">
        <v>90</v>
      </c>
      <c r="O951" s="155"/>
    </row>
    <row r="952">
      <c r="A952" s="155" t="s">
        <v>9708</v>
      </c>
      <c r="B952" s="304">
        <v>895.0</v>
      </c>
      <c r="C952" s="287">
        <v>813.0</v>
      </c>
      <c r="D952" s="155">
        <v>15044.0</v>
      </c>
      <c r="E952" s="171">
        <v>0.6458333333333334</v>
      </c>
      <c r="F952" s="303" t="s">
        <v>1194</v>
      </c>
      <c r="G952" s="172">
        <v>21018.0</v>
      </c>
      <c r="H952" s="172">
        <v>44615.0</v>
      </c>
      <c r="I952" s="155" t="s">
        <v>122</v>
      </c>
      <c r="J952" s="155" t="s">
        <v>92</v>
      </c>
      <c r="K952" s="155" t="s">
        <v>101</v>
      </c>
      <c r="L952" s="155" t="s">
        <v>577</v>
      </c>
      <c r="M952" s="155"/>
      <c r="N952" s="155" t="s">
        <v>90</v>
      </c>
      <c r="O952" s="155"/>
    </row>
    <row r="953">
      <c r="A953" s="155" t="s">
        <v>9709</v>
      </c>
      <c r="B953" s="304">
        <v>896.0</v>
      </c>
      <c r="C953" s="287">
        <v>814.0</v>
      </c>
      <c r="D953" s="155">
        <v>15530.0</v>
      </c>
      <c r="E953" s="171">
        <v>0.6458333333333334</v>
      </c>
      <c r="F953" s="303" t="s">
        <v>1195</v>
      </c>
      <c r="G953" s="172">
        <v>16683.0</v>
      </c>
      <c r="H953" s="172">
        <v>44615.0</v>
      </c>
      <c r="I953" s="155" t="s">
        <v>122</v>
      </c>
      <c r="J953" s="155" t="s">
        <v>87</v>
      </c>
      <c r="K953" s="155" t="s">
        <v>88</v>
      </c>
      <c r="L953" s="155" t="s">
        <v>89</v>
      </c>
      <c r="M953" s="155"/>
      <c r="N953" s="155" t="s">
        <v>90</v>
      </c>
      <c r="O953" s="155"/>
    </row>
    <row r="954">
      <c r="A954" s="155" t="s">
        <v>9710</v>
      </c>
      <c r="B954" s="304">
        <v>898.0</v>
      </c>
      <c r="C954" s="287">
        <v>815.0</v>
      </c>
      <c r="D954" s="155">
        <v>11223.0</v>
      </c>
      <c r="E954" s="171">
        <v>0.3333333333333333</v>
      </c>
      <c r="F954" s="303" t="s">
        <v>1196</v>
      </c>
      <c r="G954" s="172">
        <v>27156.0</v>
      </c>
      <c r="H954" s="172">
        <v>44616.0</v>
      </c>
      <c r="I954" s="155" t="s">
        <v>122</v>
      </c>
      <c r="J954" s="155" t="s">
        <v>92</v>
      </c>
      <c r="K954" s="155" t="s">
        <v>93</v>
      </c>
      <c r="L954" s="155" t="s">
        <v>174</v>
      </c>
      <c r="M954" s="155"/>
      <c r="N954" s="155" t="s">
        <v>90</v>
      </c>
      <c r="O954" s="155"/>
    </row>
    <row r="955">
      <c r="A955" s="155" t="s">
        <v>9711</v>
      </c>
      <c r="B955" s="304">
        <v>899.0</v>
      </c>
      <c r="C955" s="287">
        <v>816.0</v>
      </c>
      <c r="D955" s="155">
        <v>14183.0</v>
      </c>
      <c r="E955" s="171">
        <v>0.3333333333333333</v>
      </c>
      <c r="F955" s="303" t="s">
        <v>1197</v>
      </c>
      <c r="G955" s="172">
        <v>17152.0</v>
      </c>
      <c r="H955" s="172">
        <v>44616.0</v>
      </c>
      <c r="I955" s="155" t="s">
        <v>86</v>
      </c>
      <c r="J955" s="155" t="s">
        <v>87</v>
      </c>
      <c r="K955" s="155" t="s">
        <v>97</v>
      </c>
      <c r="L955" s="155" t="s">
        <v>147</v>
      </c>
      <c r="M955" s="155"/>
      <c r="N955" s="155" t="s">
        <v>90</v>
      </c>
      <c r="O955" s="155"/>
    </row>
    <row r="956">
      <c r="A956" s="155" t="s">
        <v>9712</v>
      </c>
      <c r="B956" s="304">
        <v>900.0</v>
      </c>
      <c r="C956" s="287">
        <v>817.0</v>
      </c>
      <c r="D956" s="155">
        <v>16974.0</v>
      </c>
      <c r="E956" s="171">
        <v>0.3333333333333333</v>
      </c>
      <c r="F956" s="303" t="s">
        <v>1198</v>
      </c>
      <c r="G956" s="172">
        <v>18458.0</v>
      </c>
      <c r="H956" s="172">
        <v>44616.0</v>
      </c>
      <c r="I956" s="155" t="s">
        <v>122</v>
      </c>
      <c r="J956" s="155" t="s">
        <v>92</v>
      </c>
      <c r="K956" s="155" t="s">
        <v>101</v>
      </c>
      <c r="L956" s="155" t="s">
        <v>147</v>
      </c>
      <c r="M956" s="155"/>
      <c r="N956" s="155" t="s">
        <v>90</v>
      </c>
      <c r="O956" s="155"/>
    </row>
    <row r="957">
      <c r="A957" s="155" t="s">
        <v>9713</v>
      </c>
      <c r="B957" s="304">
        <v>904.0</v>
      </c>
      <c r="C957" s="287">
        <v>818.0</v>
      </c>
      <c r="D957" s="155">
        <v>16333.0</v>
      </c>
      <c r="E957" s="171">
        <v>0.3541666666666667</v>
      </c>
      <c r="F957" s="303" t="s">
        <v>1203</v>
      </c>
      <c r="G957" s="172">
        <v>31071.0</v>
      </c>
      <c r="H957" s="172">
        <v>44616.0</v>
      </c>
      <c r="I957" s="155" t="s">
        <v>86</v>
      </c>
      <c r="J957" s="155" t="s">
        <v>92</v>
      </c>
      <c r="K957" s="155" t="s">
        <v>101</v>
      </c>
      <c r="L957" s="155" t="s">
        <v>189</v>
      </c>
      <c r="M957" s="155"/>
      <c r="N957" s="155" t="s">
        <v>90</v>
      </c>
      <c r="O957" s="155"/>
    </row>
    <row r="958">
      <c r="A958" s="155" t="s">
        <v>9714</v>
      </c>
      <c r="B958" s="304">
        <v>906.0</v>
      </c>
      <c r="C958" s="287">
        <v>819.0</v>
      </c>
      <c r="D958" s="155">
        <v>12775.0</v>
      </c>
      <c r="E958" s="171">
        <v>0.3645833333333333</v>
      </c>
      <c r="F958" s="303" t="s">
        <v>1205</v>
      </c>
      <c r="G958" s="172">
        <v>21667.0</v>
      </c>
      <c r="H958" s="172">
        <v>44616.0</v>
      </c>
      <c r="I958" s="155" t="s">
        <v>86</v>
      </c>
      <c r="J958" s="155" t="s">
        <v>87</v>
      </c>
      <c r="K958" s="155" t="s">
        <v>97</v>
      </c>
      <c r="L958" s="155" t="s">
        <v>218</v>
      </c>
      <c r="M958" s="155"/>
      <c r="N958" s="155" t="s">
        <v>90</v>
      </c>
      <c r="O958" s="155"/>
    </row>
    <row r="959">
      <c r="A959" s="155" t="s">
        <v>9715</v>
      </c>
      <c r="B959" s="304">
        <v>909.0</v>
      </c>
      <c r="C959" s="287">
        <v>820.0</v>
      </c>
      <c r="D959" s="155">
        <v>13458.0</v>
      </c>
      <c r="E959" s="171">
        <v>0.3958333333333333</v>
      </c>
      <c r="F959" s="303" t="s">
        <v>1208</v>
      </c>
      <c r="G959" s="172">
        <v>21888.0</v>
      </c>
      <c r="H959" s="172">
        <v>44616.0</v>
      </c>
      <c r="I959" s="155" t="s">
        <v>86</v>
      </c>
      <c r="J959" s="155" t="s">
        <v>92</v>
      </c>
      <c r="K959" s="155" t="s">
        <v>101</v>
      </c>
      <c r="L959" s="155" t="s">
        <v>335</v>
      </c>
      <c r="M959" s="155"/>
      <c r="N959" s="155" t="s">
        <v>90</v>
      </c>
      <c r="O959" s="155"/>
    </row>
    <row r="960">
      <c r="A960" s="155" t="s">
        <v>9716</v>
      </c>
      <c r="B960" s="304">
        <v>910.0</v>
      </c>
      <c r="C960" s="287">
        <v>821.0</v>
      </c>
      <c r="D960" s="155">
        <v>14503.0</v>
      </c>
      <c r="E960" s="171">
        <v>0.3958333333333333</v>
      </c>
      <c r="F960" s="303" t="s">
        <v>1209</v>
      </c>
      <c r="G960" s="172">
        <v>22835.0</v>
      </c>
      <c r="H960" s="172">
        <v>44616.0</v>
      </c>
      <c r="I960" s="155" t="s">
        <v>86</v>
      </c>
      <c r="J960" s="155" t="s">
        <v>92</v>
      </c>
      <c r="K960" s="155" t="s">
        <v>93</v>
      </c>
      <c r="L960" s="155" t="s">
        <v>242</v>
      </c>
      <c r="M960" s="155"/>
      <c r="N960" s="155" t="s">
        <v>90</v>
      </c>
      <c r="O960" s="155"/>
    </row>
    <row r="961">
      <c r="A961" s="155" t="s">
        <v>9717</v>
      </c>
      <c r="B961" s="304">
        <v>911.0</v>
      </c>
      <c r="C961" s="287">
        <v>822.0</v>
      </c>
      <c r="D961" s="155">
        <v>15604.0</v>
      </c>
      <c r="E961" s="171">
        <v>0.3958333333333333</v>
      </c>
      <c r="F961" s="303" t="s">
        <v>1210</v>
      </c>
      <c r="G961" s="172">
        <v>20476.0</v>
      </c>
      <c r="H961" s="172">
        <v>44616.0</v>
      </c>
      <c r="I961" s="155" t="s">
        <v>122</v>
      </c>
      <c r="J961" s="155" t="s">
        <v>92</v>
      </c>
      <c r="K961" s="155" t="s">
        <v>93</v>
      </c>
      <c r="L961" s="155" t="s">
        <v>137</v>
      </c>
      <c r="M961" s="155"/>
      <c r="N961" s="155" t="s">
        <v>90</v>
      </c>
      <c r="O961" s="155"/>
    </row>
    <row r="962">
      <c r="A962" s="155" t="s">
        <v>9718</v>
      </c>
      <c r="B962" s="304">
        <v>913.0</v>
      </c>
      <c r="C962" s="287">
        <v>823.0</v>
      </c>
      <c r="D962" s="155">
        <v>10115.0</v>
      </c>
      <c r="E962" s="171">
        <v>0.40625</v>
      </c>
      <c r="F962" s="303" t="s">
        <v>1213</v>
      </c>
      <c r="G962" s="172">
        <v>28803.0</v>
      </c>
      <c r="H962" s="172">
        <v>44616.0</v>
      </c>
      <c r="I962" s="155" t="s">
        <v>122</v>
      </c>
      <c r="J962" s="155" t="s">
        <v>92</v>
      </c>
      <c r="K962" s="155" t="s">
        <v>101</v>
      </c>
      <c r="L962" s="155" t="s">
        <v>174</v>
      </c>
      <c r="M962" s="155"/>
      <c r="N962" s="155" t="s">
        <v>90</v>
      </c>
      <c r="O962" s="155"/>
    </row>
    <row r="963">
      <c r="A963" s="155" t="s">
        <v>9719</v>
      </c>
      <c r="B963" s="304">
        <v>916.0</v>
      </c>
      <c r="C963" s="287">
        <v>824.0</v>
      </c>
      <c r="D963" s="155">
        <v>10796.0</v>
      </c>
      <c r="E963" s="171">
        <v>0.4166666666666667</v>
      </c>
      <c r="F963" s="303" t="s">
        <v>1214</v>
      </c>
      <c r="G963" s="172">
        <v>19515.0</v>
      </c>
      <c r="H963" s="172">
        <v>44616.0</v>
      </c>
      <c r="I963" s="155" t="s">
        <v>122</v>
      </c>
      <c r="J963" s="155" t="s">
        <v>92</v>
      </c>
      <c r="K963" s="155" t="s">
        <v>101</v>
      </c>
      <c r="L963" s="155" t="s">
        <v>94</v>
      </c>
      <c r="M963" s="155"/>
      <c r="N963" s="155" t="s">
        <v>90</v>
      </c>
      <c r="O963" s="155"/>
    </row>
    <row r="964">
      <c r="A964" s="155" t="s">
        <v>9720</v>
      </c>
      <c r="B964" s="304">
        <v>917.0</v>
      </c>
      <c r="C964" s="287">
        <v>825.0</v>
      </c>
      <c r="D964" s="155">
        <v>12669.0</v>
      </c>
      <c r="E964" s="171">
        <v>0.4166666666666667</v>
      </c>
      <c r="F964" s="303" t="s">
        <v>1215</v>
      </c>
      <c r="G964" s="172">
        <v>24179.0</v>
      </c>
      <c r="H964" s="172">
        <v>44616.0</v>
      </c>
      <c r="I964" s="155" t="s">
        <v>86</v>
      </c>
      <c r="J964" s="155" t="s">
        <v>92</v>
      </c>
      <c r="K964" s="155" t="s">
        <v>93</v>
      </c>
      <c r="L964" s="155" t="s">
        <v>89</v>
      </c>
      <c r="M964" s="155"/>
      <c r="N964" s="155" t="s">
        <v>90</v>
      </c>
      <c r="O964" s="155"/>
    </row>
    <row r="965">
      <c r="A965" s="155" t="s">
        <v>9721</v>
      </c>
      <c r="B965" s="304">
        <v>918.0</v>
      </c>
      <c r="C965" s="287">
        <v>826.0</v>
      </c>
      <c r="D965" s="155">
        <v>17316.0</v>
      </c>
      <c r="E965" s="171">
        <v>0.4166666666666667</v>
      </c>
      <c r="F965" s="303" t="s">
        <v>1216</v>
      </c>
      <c r="G965" s="172">
        <v>21188.0</v>
      </c>
      <c r="H965" s="172">
        <v>44616.0</v>
      </c>
      <c r="I965" s="155" t="s">
        <v>86</v>
      </c>
      <c r="J965" s="155" t="s">
        <v>92</v>
      </c>
      <c r="K965" s="155" t="s">
        <v>101</v>
      </c>
      <c r="L965" s="155" t="s">
        <v>1011</v>
      </c>
      <c r="M965" s="155"/>
      <c r="N965" s="155" t="s">
        <v>90</v>
      </c>
      <c r="O965" s="155"/>
    </row>
    <row r="966">
      <c r="A966" s="155" t="s">
        <v>9722</v>
      </c>
      <c r="B966" s="304">
        <v>921.0</v>
      </c>
      <c r="C966" s="287">
        <v>827.0</v>
      </c>
      <c r="D966" s="155">
        <v>17548.0</v>
      </c>
      <c r="E966" s="171">
        <v>0.4479166666666667</v>
      </c>
      <c r="F966" s="303" t="s">
        <v>1221</v>
      </c>
      <c r="G966" s="172">
        <v>20628.0</v>
      </c>
      <c r="H966" s="172">
        <v>44616.0</v>
      </c>
      <c r="I966" s="155" t="s">
        <v>96</v>
      </c>
      <c r="J966" s="155" t="s">
        <v>87</v>
      </c>
      <c r="K966" s="155" t="s">
        <v>88</v>
      </c>
      <c r="L966" s="155" t="s">
        <v>98</v>
      </c>
      <c r="M966" s="155"/>
      <c r="N966" s="155" t="s">
        <v>90</v>
      </c>
      <c r="O966" s="155"/>
    </row>
    <row r="967">
      <c r="A967" s="155" t="s">
        <v>9723</v>
      </c>
      <c r="B967" s="304">
        <v>922.0</v>
      </c>
      <c r="C967" s="287">
        <v>828.0</v>
      </c>
      <c r="D967" s="155">
        <v>17911.0</v>
      </c>
      <c r="E967" s="171">
        <v>0.4479166666666667</v>
      </c>
      <c r="F967" s="303" t="s">
        <v>1222</v>
      </c>
      <c r="G967" s="172">
        <v>24230.0</v>
      </c>
      <c r="H967" s="172">
        <v>44616.0</v>
      </c>
      <c r="I967" s="155" t="s">
        <v>122</v>
      </c>
      <c r="J967" s="155" t="s">
        <v>87</v>
      </c>
      <c r="K967" s="155" t="s">
        <v>97</v>
      </c>
      <c r="L967" s="155" t="s">
        <v>98</v>
      </c>
      <c r="M967" s="155"/>
      <c r="N967" s="155" t="s">
        <v>90</v>
      </c>
      <c r="O967" s="155"/>
    </row>
    <row r="968">
      <c r="A968" s="155" t="s">
        <v>9724</v>
      </c>
      <c r="B968" s="304">
        <v>925.0</v>
      </c>
      <c r="C968" s="287">
        <v>829.0</v>
      </c>
      <c r="D968" s="155">
        <v>13601.0</v>
      </c>
      <c r="E968" s="171">
        <v>0.4583333333333333</v>
      </c>
      <c r="F968" s="303" t="s">
        <v>1224</v>
      </c>
      <c r="G968" s="172">
        <v>19131.0</v>
      </c>
      <c r="H968" s="172">
        <v>44616.0</v>
      </c>
      <c r="I968" s="155" t="s">
        <v>86</v>
      </c>
      <c r="J968" s="155" t="s">
        <v>92</v>
      </c>
      <c r="K968" s="155" t="s">
        <v>93</v>
      </c>
      <c r="L968" s="155" t="s">
        <v>166</v>
      </c>
      <c r="M968" s="155"/>
      <c r="N968" s="155" t="s">
        <v>90</v>
      </c>
      <c r="O968" s="155"/>
    </row>
    <row r="969">
      <c r="A969" s="155" t="s">
        <v>9725</v>
      </c>
      <c r="B969" s="304">
        <v>926.0</v>
      </c>
      <c r="C969" s="287">
        <v>830.0</v>
      </c>
      <c r="D969" s="155">
        <v>16474.0</v>
      </c>
      <c r="E969" s="171">
        <v>0.4583333333333333</v>
      </c>
      <c r="F969" s="303" t="s">
        <v>1225</v>
      </c>
      <c r="G969" s="172">
        <v>24316.0</v>
      </c>
      <c r="H969" s="172">
        <v>44616.0</v>
      </c>
      <c r="I969" s="155" t="s">
        <v>86</v>
      </c>
      <c r="J969" s="155" t="s">
        <v>87</v>
      </c>
      <c r="K969" s="155" t="s">
        <v>97</v>
      </c>
      <c r="L969" s="155" t="s">
        <v>98</v>
      </c>
      <c r="M969" s="155"/>
      <c r="N969" s="155" t="s">
        <v>90</v>
      </c>
      <c r="O969" s="155"/>
    </row>
    <row r="970">
      <c r="A970" s="155" t="s">
        <v>9726</v>
      </c>
      <c r="B970" s="304">
        <v>928.0</v>
      </c>
      <c r="C970" s="287">
        <v>831.0</v>
      </c>
      <c r="D970" s="155">
        <v>13799.0</v>
      </c>
      <c r="E970" s="171">
        <v>0.46875</v>
      </c>
      <c r="F970" s="155" t="s">
        <v>1226</v>
      </c>
      <c r="G970" s="172">
        <v>24564.0</v>
      </c>
      <c r="H970" s="172">
        <v>44616.0</v>
      </c>
      <c r="I970" s="155" t="s">
        <v>86</v>
      </c>
      <c r="J970" s="155" t="s">
        <v>92</v>
      </c>
      <c r="K970" s="155" t="s">
        <v>101</v>
      </c>
      <c r="L970" s="155" t="s">
        <v>147</v>
      </c>
      <c r="M970" s="155"/>
      <c r="N970" s="155" t="s">
        <v>90</v>
      </c>
      <c r="O970" s="155"/>
    </row>
    <row r="971">
      <c r="A971" s="155" t="s">
        <v>9727</v>
      </c>
      <c r="B971" s="304">
        <v>929.0</v>
      </c>
      <c r="C971" s="287">
        <v>832.0</v>
      </c>
      <c r="D971" s="155">
        <v>14602.0</v>
      </c>
      <c r="E971" s="171">
        <v>0.4895833333333333</v>
      </c>
      <c r="F971" s="303" t="s">
        <v>1227</v>
      </c>
      <c r="G971" s="172">
        <v>24599.0</v>
      </c>
      <c r="H971" s="172">
        <v>44616.0</v>
      </c>
      <c r="I971" s="155" t="s">
        <v>122</v>
      </c>
      <c r="J971" s="155" t="s">
        <v>87</v>
      </c>
      <c r="K971" s="155" t="s">
        <v>97</v>
      </c>
      <c r="L971" s="155" t="s">
        <v>98</v>
      </c>
      <c r="M971" s="155"/>
      <c r="N971" s="155" t="s">
        <v>90</v>
      </c>
      <c r="O971" s="155"/>
    </row>
    <row r="972">
      <c r="A972" s="155" t="s">
        <v>9728</v>
      </c>
      <c r="B972" s="304">
        <v>930.0</v>
      </c>
      <c r="C972" s="287">
        <v>833.0</v>
      </c>
      <c r="D972" s="155">
        <v>12866.0</v>
      </c>
      <c r="E972" s="171">
        <v>0.5416666666666666</v>
      </c>
      <c r="F972" s="303" t="s">
        <v>1230</v>
      </c>
      <c r="G972" s="172">
        <v>29894.0</v>
      </c>
      <c r="H972" s="172">
        <v>44616.0</v>
      </c>
      <c r="I972" s="155" t="s">
        <v>86</v>
      </c>
      <c r="J972" s="155" t="s">
        <v>92</v>
      </c>
      <c r="K972" s="155" t="s">
        <v>93</v>
      </c>
      <c r="L972" s="155" t="s">
        <v>189</v>
      </c>
      <c r="M972" s="155"/>
      <c r="N972" s="155" t="s">
        <v>90</v>
      </c>
      <c r="O972" s="155"/>
    </row>
    <row r="973">
      <c r="A973" s="155" t="s">
        <v>9729</v>
      </c>
      <c r="B973" s="304">
        <v>933.0</v>
      </c>
      <c r="C973" s="287">
        <v>834.0</v>
      </c>
      <c r="D973" s="155">
        <v>9878.0</v>
      </c>
      <c r="E973" s="171">
        <v>0.5520833333333334</v>
      </c>
      <c r="F973" s="303" t="s">
        <v>1231</v>
      </c>
      <c r="G973" s="172">
        <v>26966.0</v>
      </c>
      <c r="H973" s="172">
        <v>44616.0</v>
      </c>
      <c r="I973" s="155" t="s">
        <v>122</v>
      </c>
      <c r="J973" s="155" t="s">
        <v>92</v>
      </c>
      <c r="K973" s="155" t="s">
        <v>93</v>
      </c>
      <c r="L973" s="155" t="s">
        <v>179</v>
      </c>
      <c r="M973" s="155"/>
      <c r="N973" s="155" t="s">
        <v>90</v>
      </c>
      <c r="O973" s="155"/>
    </row>
    <row r="974">
      <c r="A974" s="155" t="s">
        <v>9730</v>
      </c>
      <c r="B974" s="304">
        <v>936.0</v>
      </c>
      <c r="C974" s="287">
        <v>835.0</v>
      </c>
      <c r="D974" s="155">
        <v>15145.0</v>
      </c>
      <c r="E974" s="171">
        <v>0.5729166666666666</v>
      </c>
      <c r="F974" s="303" t="s">
        <v>1234</v>
      </c>
      <c r="G974" s="172">
        <v>18524.0</v>
      </c>
      <c r="H974" s="172">
        <v>44616.0</v>
      </c>
      <c r="I974" s="155" t="s">
        <v>122</v>
      </c>
      <c r="J974" s="155" t="s">
        <v>92</v>
      </c>
      <c r="K974" s="155" t="s">
        <v>93</v>
      </c>
      <c r="L974" s="155" t="s">
        <v>147</v>
      </c>
      <c r="M974" s="155"/>
      <c r="N974" s="155" t="s">
        <v>90</v>
      </c>
      <c r="O974" s="155"/>
    </row>
    <row r="975">
      <c r="A975" s="155" t="s">
        <v>9731</v>
      </c>
      <c r="B975" s="304">
        <v>937.0</v>
      </c>
      <c r="C975" s="287">
        <v>836.0</v>
      </c>
      <c r="D975" s="155">
        <v>10395.0</v>
      </c>
      <c r="E975" s="171">
        <v>0.59375</v>
      </c>
      <c r="F975" s="303" t="s">
        <v>1235</v>
      </c>
      <c r="G975" s="172">
        <v>16600.0</v>
      </c>
      <c r="H975" s="172">
        <v>44616.0</v>
      </c>
      <c r="I975" s="155" t="s">
        <v>122</v>
      </c>
      <c r="J975" s="155" t="s">
        <v>92</v>
      </c>
      <c r="K975" s="155" t="s">
        <v>101</v>
      </c>
      <c r="L975" s="155" t="s">
        <v>186</v>
      </c>
      <c r="M975" s="155"/>
      <c r="N975" s="155" t="s">
        <v>90</v>
      </c>
      <c r="O975" s="155"/>
    </row>
    <row r="976">
      <c r="A976" s="155" t="s">
        <v>9732</v>
      </c>
      <c r="B976" s="304">
        <v>938.0</v>
      </c>
      <c r="C976" s="287">
        <v>837.0</v>
      </c>
      <c r="D976" s="155">
        <v>15591.0</v>
      </c>
      <c r="E976" s="171">
        <v>0.59375</v>
      </c>
      <c r="F976" s="303" t="s">
        <v>1236</v>
      </c>
      <c r="G976" s="172">
        <v>21357.0</v>
      </c>
      <c r="H976" s="172">
        <v>44616.0</v>
      </c>
      <c r="I976" s="155" t="s">
        <v>122</v>
      </c>
      <c r="J976" s="155" t="s">
        <v>87</v>
      </c>
      <c r="K976" s="155" t="s">
        <v>88</v>
      </c>
      <c r="L976" s="155" t="s">
        <v>98</v>
      </c>
      <c r="M976" s="155"/>
      <c r="N976" s="155" t="s">
        <v>90</v>
      </c>
      <c r="O976" s="155"/>
    </row>
    <row r="977">
      <c r="A977" s="155" t="s">
        <v>9733</v>
      </c>
      <c r="B977" s="304">
        <v>939.0</v>
      </c>
      <c r="C977" s="287">
        <v>838.0</v>
      </c>
      <c r="D977" s="155">
        <v>17214.0</v>
      </c>
      <c r="E977" s="171">
        <v>0.6145833333333334</v>
      </c>
      <c r="F977" s="303" t="s">
        <v>1237</v>
      </c>
      <c r="G977" s="172">
        <v>27931.0</v>
      </c>
      <c r="H977" s="172">
        <v>44616.0</v>
      </c>
      <c r="I977" s="155" t="s">
        <v>122</v>
      </c>
      <c r="J977" s="155" t="s">
        <v>92</v>
      </c>
      <c r="K977" s="155" t="s">
        <v>101</v>
      </c>
      <c r="L977" s="155" t="s">
        <v>301</v>
      </c>
      <c r="M977" s="155"/>
      <c r="N977" s="155" t="s">
        <v>90</v>
      </c>
      <c r="O977" s="155"/>
    </row>
    <row r="978">
      <c r="A978" s="155" t="s">
        <v>9734</v>
      </c>
      <c r="B978" s="304">
        <v>940.0</v>
      </c>
      <c r="C978" s="287">
        <v>839.0</v>
      </c>
      <c r="D978" s="155">
        <v>10323.0</v>
      </c>
      <c r="E978" s="171">
        <v>0.625</v>
      </c>
      <c r="F978" s="303" t="s">
        <v>1238</v>
      </c>
      <c r="G978" s="172">
        <v>25052.0</v>
      </c>
      <c r="H978" s="172">
        <v>44616.0</v>
      </c>
      <c r="I978" s="155" t="s">
        <v>122</v>
      </c>
      <c r="J978" s="155" t="s">
        <v>92</v>
      </c>
      <c r="K978" s="155" t="s">
        <v>101</v>
      </c>
      <c r="L978" s="155" t="s">
        <v>174</v>
      </c>
      <c r="M978" s="155"/>
      <c r="N978" s="155" t="s">
        <v>90</v>
      </c>
      <c r="O978" s="155"/>
    </row>
    <row r="979">
      <c r="A979" s="155" t="s">
        <v>9735</v>
      </c>
      <c r="B979" s="304">
        <v>941.0</v>
      </c>
      <c r="C979" s="287">
        <v>840.0</v>
      </c>
      <c r="D979" s="155">
        <v>11797.0</v>
      </c>
      <c r="E979" s="171">
        <v>0.625</v>
      </c>
      <c r="F979" s="303" t="s">
        <v>1239</v>
      </c>
      <c r="G979" s="172">
        <v>22586.0</v>
      </c>
      <c r="H979" s="172">
        <v>44616.0</v>
      </c>
      <c r="I979" s="155" t="s">
        <v>86</v>
      </c>
      <c r="J979" s="155" t="s">
        <v>92</v>
      </c>
      <c r="K979" s="155" t="s">
        <v>93</v>
      </c>
      <c r="L979" s="155" t="s">
        <v>117</v>
      </c>
      <c r="M979" s="155"/>
      <c r="N979" s="155" t="s">
        <v>90</v>
      </c>
      <c r="O979" s="155"/>
    </row>
    <row r="980">
      <c r="A980" s="155" t="s">
        <v>9736</v>
      </c>
      <c r="B980" s="304">
        <v>942.0</v>
      </c>
      <c r="C980" s="287">
        <v>841.0</v>
      </c>
      <c r="D980" s="155">
        <v>16053.0</v>
      </c>
      <c r="E980" s="171">
        <v>0.625</v>
      </c>
      <c r="F980" s="303" t="s">
        <v>1240</v>
      </c>
      <c r="G980" s="172">
        <v>22521.0</v>
      </c>
      <c r="H980" s="172">
        <v>44616.0</v>
      </c>
      <c r="I980" s="155" t="s">
        <v>86</v>
      </c>
      <c r="J980" s="155" t="s">
        <v>92</v>
      </c>
      <c r="K980" s="155" t="s">
        <v>93</v>
      </c>
      <c r="L980" s="155" t="s">
        <v>731</v>
      </c>
      <c r="M980" s="155"/>
      <c r="N980" s="155" t="s">
        <v>90</v>
      </c>
      <c r="O980" s="155"/>
    </row>
    <row r="981">
      <c r="A981" s="155" t="s">
        <v>9737</v>
      </c>
      <c r="B981" s="304">
        <v>943.0</v>
      </c>
      <c r="C981" s="287">
        <v>842.0</v>
      </c>
      <c r="D981" s="155">
        <v>10583.0</v>
      </c>
      <c r="E981" s="171">
        <v>0.6354166666666666</v>
      </c>
      <c r="F981" s="303" t="s">
        <v>1243</v>
      </c>
      <c r="G981" s="172">
        <v>24764.0</v>
      </c>
      <c r="H981" s="172">
        <v>44616.0</v>
      </c>
      <c r="I981" s="155" t="s">
        <v>122</v>
      </c>
      <c r="J981" s="155" t="s">
        <v>92</v>
      </c>
      <c r="K981" s="155" t="s">
        <v>93</v>
      </c>
      <c r="L981" s="155" t="s">
        <v>813</v>
      </c>
      <c r="M981" s="155"/>
      <c r="N981" s="155" t="s">
        <v>90</v>
      </c>
      <c r="O981" s="155"/>
    </row>
    <row r="982">
      <c r="A982" s="155" t="s">
        <v>9738</v>
      </c>
      <c r="B982" s="304">
        <v>946.0</v>
      </c>
      <c r="C982" s="287">
        <v>843.0</v>
      </c>
      <c r="D982" s="155">
        <v>16695.0</v>
      </c>
      <c r="E982" s="171">
        <v>0.6458333333333334</v>
      </c>
      <c r="F982" s="303" t="s">
        <v>1244</v>
      </c>
      <c r="G982" s="172">
        <v>22489.0</v>
      </c>
      <c r="H982" s="172">
        <v>44616.0</v>
      </c>
      <c r="I982" s="155" t="s">
        <v>86</v>
      </c>
      <c r="J982" s="155" t="s">
        <v>92</v>
      </c>
      <c r="K982" s="155" t="s">
        <v>101</v>
      </c>
      <c r="L982" s="155" t="s">
        <v>117</v>
      </c>
      <c r="M982" s="155"/>
      <c r="N982" s="155" t="s">
        <v>90</v>
      </c>
      <c r="O982" s="155"/>
    </row>
    <row r="983">
      <c r="A983" s="155" t="s">
        <v>9739</v>
      </c>
      <c r="B983" s="304">
        <v>947.0</v>
      </c>
      <c r="C983" s="287">
        <v>844.0</v>
      </c>
      <c r="D983" s="155">
        <v>17587.0</v>
      </c>
      <c r="E983" s="171">
        <v>0.6458333333333334</v>
      </c>
      <c r="F983" s="303" t="s">
        <v>1245</v>
      </c>
      <c r="G983" s="172">
        <v>25234.0</v>
      </c>
      <c r="H983" s="172">
        <v>44616.0</v>
      </c>
      <c r="I983" s="155" t="s">
        <v>122</v>
      </c>
      <c r="J983" s="155" t="s">
        <v>92</v>
      </c>
      <c r="K983" s="155" t="s">
        <v>101</v>
      </c>
      <c r="L983" s="155" t="s">
        <v>147</v>
      </c>
      <c r="M983" s="155"/>
      <c r="N983" s="155" t="s">
        <v>90</v>
      </c>
      <c r="O983" s="155"/>
    </row>
    <row r="984">
      <c r="A984" s="155" t="s">
        <v>9740</v>
      </c>
      <c r="B984" s="304">
        <v>948.0</v>
      </c>
      <c r="C984" s="287">
        <v>845.0</v>
      </c>
      <c r="D984" s="155">
        <v>17645.0</v>
      </c>
      <c r="E984" s="171">
        <v>0.6458333333333334</v>
      </c>
      <c r="F984" s="303" t="s">
        <v>1246</v>
      </c>
      <c r="G984" s="172">
        <v>28342.0</v>
      </c>
      <c r="H984" s="172">
        <v>44616.0</v>
      </c>
      <c r="I984" s="155" t="s">
        <v>122</v>
      </c>
      <c r="J984" s="155" t="s">
        <v>92</v>
      </c>
      <c r="K984" s="155" t="s">
        <v>93</v>
      </c>
      <c r="L984" s="155" t="s">
        <v>335</v>
      </c>
      <c r="M984" s="155"/>
      <c r="N984" s="155" t="s">
        <v>90</v>
      </c>
      <c r="O984" s="155"/>
    </row>
    <row r="985">
      <c r="A985" s="155" t="s">
        <v>9741</v>
      </c>
      <c r="B985" s="304">
        <v>951.0</v>
      </c>
      <c r="C985" s="287">
        <v>846.0</v>
      </c>
      <c r="D985" s="155">
        <v>16355.0</v>
      </c>
      <c r="E985" s="171">
        <v>0.3645833333333333</v>
      </c>
      <c r="F985" s="303" t="s">
        <v>1250</v>
      </c>
      <c r="G985" s="172">
        <v>13948.0</v>
      </c>
      <c r="H985" s="172">
        <v>44617.0</v>
      </c>
      <c r="I985" s="155" t="s">
        <v>122</v>
      </c>
      <c r="J985" s="155" t="s">
        <v>87</v>
      </c>
      <c r="K985" s="155" t="s">
        <v>97</v>
      </c>
      <c r="L985" s="155" t="s">
        <v>154</v>
      </c>
      <c r="M985" s="155"/>
      <c r="N985" s="155" t="s">
        <v>90</v>
      </c>
      <c r="O985" s="155"/>
    </row>
    <row r="986">
      <c r="A986" s="155" t="s">
        <v>9742</v>
      </c>
      <c r="B986" s="304">
        <v>954.0</v>
      </c>
      <c r="C986" s="287">
        <v>847.0</v>
      </c>
      <c r="D986" s="155">
        <v>16252.0</v>
      </c>
      <c r="E986" s="171">
        <v>0.3854166666666667</v>
      </c>
      <c r="F986" s="303" t="s">
        <v>1252</v>
      </c>
      <c r="G986" s="172">
        <v>31498.0</v>
      </c>
      <c r="H986" s="172">
        <v>44617.0</v>
      </c>
      <c r="I986" s="155" t="s">
        <v>86</v>
      </c>
      <c r="J986" s="155" t="s">
        <v>92</v>
      </c>
      <c r="K986" s="155" t="s">
        <v>101</v>
      </c>
      <c r="L986" s="155" t="s">
        <v>189</v>
      </c>
      <c r="M986" s="155"/>
      <c r="N986" s="155" t="s">
        <v>90</v>
      </c>
      <c r="O986" s="155"/>
    </row>
    <row r="987">
      <c r="A987" s="155" t="s">
        <v>9743</v>
      </c>
      <c r="B987" s="304">
        <v>955.0</v>
      </c>
      <c r="C987" s="287">
        <v>848.0</v>
      </c>
      <c r="D987" s="155">
        <v>15606.0</v>
      </c>
      <c r="E987" s="171">
        <v>0.3958333333333333</v>
      </c>
      <c r="F987" s="303" t="s">
        <v>1253</v>
      </c>
      <c r="G987" s="172">
        <v>21464.0</v>
      </c>
      <c r="H987" s="172">
        <v>44617.0</v>
      </c>
      <c r="I987" s="155" t="s">
        <v>86</v>
      </c>
      <c r="J987" s="155" t="s">
        <v>92</v>
      </c>
      <c r="K987" s="155" t="s">
        <v>101</v>
      </c>
      <c r="L987" s="155" t="s">
        <v>813</v>
      </c>
      <c r="M987" s="155"/>
      <c r="N987" s="155" t="s">
        <v>90</v>
      </c>
      <c r="O987" s="155"/>
    </row>
    <row r="988">
      <c r="A988" s="155" t="s">
        <v>9744</v>
      </c>
      <c r="B988" s="304">
        <v>956.0</v>
      </c>
      <c r="C988" s="287">
        <v>849.0</v>
      </c>
      <c r="D988" s="155">
        <v>16236.0</v>
      </c>
      <c r="E988" s="171">
        <v>0.40625</v>
      </c>
      <c r="F988" s="303" t="s">
        <v>1254</v>
      </c>
      <c r="G988" s="172">
        <v>20696.0</v>
      </c>
      <c r="H988" s="172">
        <v>44617.0</v>
      </c>
      <c r="I988" s="155" t="s">
        <v>86</v>
      </c>
      <c r="J988" s="155" t="s">
        <v>92</v>
      </c>
      <c r="K988" s="155" t="s">
        <v>101</v>
      </c>
      <c r="L988" s="155" t="s">
        <v>186</v>
      </c>
      <c r="M988" s="155"/>
      <c r="N988" s="155" t="s">
        <v>90</v>
      </c>
      <c r="O988" s="155"/>
    </row>
    <row r="989">
      <c r="A989" s="155" t="s">
        <v>9745</v>
      </c>
      <c r="B989" s="304">
        <v>958.0</v>
      </c>
      <c r="C989" s="287">
        <v>850.0</v>
      </c>
      <c r="D989" s="155">
        <v>10878.0</v>
      </c>
      <c r="E989" s="171">
        <v>0.4479166666666667</v>
      </c>
      <c r="F989" s="303" t="s">
        <v>1258</v>
      </c>
      <c r="G989" s="172">
        <v>25475.0</v>
      </c>
      <c r="H989" s="172">
        <v>44617.0</v>
      </c>
      <c r="I989" s="155" t="s">
        <v>86</v>
      </c>
      <c r="J989" s="155" t="s">
        <v>92</v>
      </c>
      <c r="K989" s="155" t="s">
        <v>101</v>
      </c>
      <c r="L989" s="155" t="s">
        <v>147</v>
      </c>
      <c r="M989" s="155"/>
      <c r="N989" s="155" t="s">
        <v>90</v>
      </c>
      <c r="O989" s="155"/>
    </row>
    <row r="990">
      <c r="A990" s="155" t="s">
        <v>9746</v>
      </c>
      <c r="B990" s="304">
        <v>961.0</v>
      </c>
      <c r="C990" s="287">
        <v>851.0</v>
      </c>
      <c r="D990" s="155">
        <v>15786.0</v>
      </c>
      <c r="E990" s="171">
        <v>0.5416666666666666</v>
      </c>
      <c r="F990" s="303" t="s">
        <v>1260</v>
      </c>
      <c r="G990" s="172">
        <v>21798.0</v>
      </c>
      <c r="H990" s="172">
        <v>44617.0</v>
      </c>
      <c r="I990" s="155" t="s">
        <v>122</v>
      </c>
      <c r="J990" s="155" t="s">
        <v>92</v>
      </c>
      <c r="K990" s="155" t="s">
        <v>101</v>
      </c>
      <c r="L990" s="155" t="s">
        <v>117</v>
      </c>
      <c r="M990" s="155"/>
      <c r="N990" s="155" t="s">
        <v>90</v>
      </c>
      <c r="O990" s="155"/>
    </row>
    <row r="991">
      <c r="A991" s="155" t="s">
        <v>9747</v>
      </c>
      <c r="B991" s="304">
        <v>963.0</v>
      </c>
      <c r="C991" s="287">
        <v>852.0</v>
      </c>
      <c r="D991" s="155">
        <v>16637.0</v>
      </c>
      <c r="E991" s="171">
        <v>0.5520833333333334</v>
      </c>
      <c r="F991" s="303" t="s">
        <v>1261</v>
      </c>
      <c r="G991" s="172">
        <v>30813.0</v>
      </c>
      <c r="H991" s="172">
        <v>44617.0</v>
      </c>
      <c r="I991" s="155" t="s">
        <v>122</v>
      </c>
      <c r="J991" s="155" t="s">
        <v>92</v>
      </c>
      <c r="K991" s="155" t="s">
        <v>101</v>
      </c>
      <c r="L991" s="155" t="s">
        <v>405</v>
      </c>
      <c r="M991" s="155"/>
      <c r="N991" s="155" t="s">
        <v>90</v>
      </c>
      <c r="O991" s="155"/>
    </row>
    <row r="992">
      <c r="A992" s="155" t="s">
        <v>9748</v>
      </c>
      <c r="B992" s="304">
        <v>966.0</v>
      </c>
      <c r="C992" s="287">
        <v>853.0</v>
      </c>
      <c r="D992" s="155">
        <v>17276.0</v>
      </c>
      <c r="E992" s="171">
        <v>0.5729166666666666</v>
      </c>
      <c r="F992" s="303" t="s">
        <v>1264</v>
      </c>
      <c r="G992" s="172">
        <v>25945.0</v>
      </c>
      <c r="H992" s="172">
        <v>44617.0</v>
      </c>
      <c r="I992" s="155" t="s">
        <v>86</v>
      </c>
      <c r="J992" s="155" t="s">
        <v>92</v>
      </c>
      <c r="K992" s="155" t="s">
        <v>101</v>
      </c>
      <c r="L992" s="155" t="s">
        <v>308</v>
      </c>
      <c r="M992" s="155"/>
      <c r="N992" s="155" t="s">
        <v>90</v>
      </c>
      <c r="O992" s="155"/>
    </row>
    <row r="993">
      <c r="A993" s="155" t="s">
        <v>9749</v>
      </c>
      <c r="B993" s="304">
        <v>970.0</v>
      </c>
      <c r="C993" s="287">
        <v>854.0</v>
      </c>
      <c r="D993" s="155">
        <v>11004.0</v>
      </c>
      <c r="E993" s="171">
        <v>0.6041666666666666</v>
      </c>
      <c r="F993" s="303" t="s">
        <v>1268</v>
      </c>
      <c r="G993" s="172">
        <v>27126.0</v>
      </c>
      <c r="H993" s="172">
        <v>44617.0</v>
      </c>
      <c r="I993" s="155" t="s">
        <v>122</v>
      </c>
      <c r="J993" s="155" t="s">
        <v>92</v>
      </c>
      <c r="K993" s="155" t="s">
        <v>101</v>
      </c>
      <c r="L993" s="155" t="s">
        <v>291</v>
      </c>
      <c r="M993" s="155"/>
      <c r="N993" s="155" t="s">
        <v>90</v>
      </c>
      <c r="O993" s="155"/>
    </row>
    <row r="994">
      <c r="A994" s="155" t="s">
        <v>9750</v>
      </c>
      <c r="B994" s="304">
        <v>971.0</v>
      </c>
      <c r="C994" s="287">
        <v>855.0</v>
      </c>
      <c r="D994" s="155">
        <v>9187.0</v>
      </c>
      <c r="E994" s="171">
        <v>0.6145833333333334</v>
      </c>
      <c r="F994" s="303" t="s">
        <v>1269</v>
      </c>
      <c r="G994" s="172">
        <v>21033.0</v>
      </c>
      <c r="H994" s="172">
        <v>44617.0</v>
      </c>
      <c r="I994" s="155" t="s">
        <v>86</v>
      </c>
      <c r="J994" s="155" t="s">
        <v>87</v>
      </c>
      <c r="K994" s="155" t="s">
        <v>97</v>
      </c>
      <c r="L994" s="155" t="s">
        <v>218</v>
      </c>
      <c r="M994" s="155"/>
      <c r="N994" s="155" t="s">
        <v>90</v>
      </c>
      <c r="O994" s="155"/>
    </row>
    <row r="995">
      <c r="A995" s="155" t="s">
        <v>9751</v>
      </c>
      <c r="B995" s="304">
        <v>980.0</v>
      </c>
      <c r="C995" s="287">
        <v>856.0</v>
      </c>
      <c r="D995" s="155">
        <v>10573.0</v>
      </c>
      <c r="E995" s="171">
        <v>0.375</v>
      </c>
      <c r="F995" s="303" t="s">
        <v>1278</v>
      </c>
      <c r="G995" s="172">
        <v>23562.0</v>
      </c>
      <c r="H995" s="172">
        <v>44620.0</v>
      </c>
      <c r="I995" s="155" t="s">
        <v>86</v>
      </c>
      <c r="J995" s="155" t="s">
        <v>87</v>
      </c>
      <c r="K995" s="155" t="s">
        <v>97</v>
      </c>
      <c r="L995" s="155" t="s">
        <v>147</v>
      </c>
      <c r="M995" s="155"/>
      <c r="N995" s="155" t="s">
        <v>90</v>
      </c>
      <c r="O995" s="155"/>
    </row>
    <row r="996">
      <c r="A996" s="155" t="s">
        <v>9752</v>
      </c>
      <c r="B996" s="304">
        <v>990.0</v>
      </c>
      <c r="C996" s="287">
        <v>857.0</v>
      </c>
      <c r="D996" s="155">
        <v>11761.0</v>
      </c>
      <c r="E996" s="171">
        <v>0.4166666666666667</v>
      </c>
      <c r="F996" s="303" t="s">
        <v>1289</v>
      </c>
      <c r="G996" s="172">
        <v>32726.0</v>
      </c>
      <c r="H996" s="172">
        <v>44620.0</v>
      </c>
      <c r="I996" s="155" t="s">
        <v>122</v>
      </c>
      <c r="J996" s="155" t="s">
        <v>87</v>
      </c>
      <c r="K996" s="155" t="s">
        <v>97</v>
      </c>
      <c r="L996" s="155" t="s">
        <v>174</v>
      </c>
      <c r="M996" s="155"/>
      <c r="N996" s="155" t="s">
        <v>90</v>
      </c>
      <c r="O996" s="155"/>
    </row>
    <row r="997">
      <c r="A997" s="155" t="s">
        <v>9753</v>
      </c>
      <c r="B997" s="304">
        <v>987.0</v>
      </c>
      <c r="C997" s="287">
        <v>858.0</v>
      </c>
      <c r="D997" s="155">
        <v>12224.0</v>
      </c>
      <c r="E997" s="171">
        <v>0.40625</v>
      </c>
      <c r="F997" s="303" t="s">
        <v>1287</v>
      </c>
      <c r="G997" s="172">
        <v>28683.0</v>
      </c>
      <c r="H997" s="172">
        <v>44620.0</v>
      </c>
      <c r="I997" s="155" t="s">
        <v>86</v>
      </c>
      <c r="J997" s="155" t="s">
        <v>87</v>
      </c>
      <c r="K997" s="155" t="s">
        <v>97</v>
      </c>
      <c r="L997" s="155" t="s">
        <v>189</v>
      </c>
      <c r="M997" s="155"/>
      <c r="N997" s="155" t="s">
        <v>90</v>
      </c>
      <c r="O997" s="155"/>
    </row>
    <row r="998">
      <c r="A998" s="155" t="s">
        <v>9754</v>
      </c>
      <c r="B998" s="304">
        <v>1012.0</v>
      </c>
      <c r="C998" s="287">
        <v>859.0</v>
      </c>
      <c r="D998" s="155">
        <v>14186.0</v>
      </c>
      <c r="E998" s="171">
        <v>0.6458333333333334</v>
      </c>
      <c r="F998" s="303" t="s">
        <v>1312</v>
      </c>
      <c r="G998" s="172">
        <v>22075.0</v>
      </c>
      <c r="H998" s="172">
        <v>44620.0</v>
      </c>
      <c r="I998" s="155" t="s">
        <v>122</v>
      </c>
      <c r="J998" s="155" t="s">
        <v>92</v>
      </c>
      <c r="K998" s="155" t="s">
        <v>101</v>
      </c>
      <c r="L998" s="155" t="s">
        <v>147</v>
      </c>
      <c r="M998" s="155"/>
      <c r="N998" s="155" t="s">
        <v>90</v>
      </c>
      <c r="O998" s="155"/>
    </row>
    <row r="999">
      <c r="A999" s="155" t="s">
        <v>9755</v>
      </c>
      <c r="B999" s="304">
        <v>993.0</v>
      </c>
      <c r="C999" s="287">
        <v>860.0</v>
      </c>
      <c r="D999" s="155">
        <v>14612.0</v>
      </c>
      <c r="E999" s="171">
        <v>0.4375</v>
      </c>
      <c r="F999" s="303" t="s">
        <v>1291</v>
      </c>
      <c r="G999" s="172">
        <v>15554.0</v>
      </c>
      <c r="H999" s="172">
        <v>44620.0</v>
      </c>
      <c r="I999" s="155" t="s">
        <v>122</v>
      </c>
      <c r="J999" s="155" t="s">
        <v>92</v>
      </c>
      <c r="K999" s="155" t="s">
        <v>101</v>
      </c>
      <c r="L999" s="155" t="s">
        <v>137</v>
      </c>
      <c r="M999" s="155"/>
      <c r="N999" s="155" t="s">
        <v>90</v>
      </c>
      <c r="O999" s="155"/>
    </row>
    <row r="1000">
      <c r="A1000" s="155" t="s">
        <v>9756</v>
      </c>
      <c r="B1000" s="304">
        <v>977.0</v>
      </c>
      <c r="C1000" s="287">
        <v>861.0</v>
      </c>
      <c r="D1000" s="155">
        <v>14753.0</v>
      </c>
      <c r="E1000" s="171">
        <v>0.3541666666666667</v>
      </c>
      <c r="F1000" s="303" t="s">
        <v>1275</v>
      </c>
      <c r="G1000" s="172">
        <v>27070.0</v>
      </c>
      <c r="H1000" s="172">
        <v>44620.0</v>
      </c>
      <c r="I1000" s="155" t="s">
        <v>86</v>
      </c>
      <c r="J1000" s="155" t="s">
        <v>92</v>
      </c>
      <c r="K1000" s="155" t="s">
        <v>101</v>
      </c>
      <c r="L1000" s="155" t="s">
        <v>147</v>
      </c>
      <c r="M1000" s="155"/>
      <c r="N1000" s="155" t="s">
        <v>90</v>
      </c>
      <c r="O1000" s="155"/>
    </row>
    <row r="1001">
      <c r="A1001" s="155" t="s">
        <v>9757</v>
      </c>
      <c r="B1001" s="304">
        <v>981.0</v>
      </c>
      <c r="C1001" s="287">
        <v>862.0</v>
      </c>
      <c r="D1001" s="155">
        <v>14909.0</v>
      </c>
      <c r="E1001" s="171">
        <v>0.3854166666666667</v>
      </c>
      <c r="F1001" s="303" t="s">
        <v>1280</v>
      </c>
      <c r="G1001" s="172">
        <v>24721.0</v>
      </c>
      <c r="H1001" s="172">
        <v>44620.0</v>
      </c>
      <c r="I1001" s="155" t="s">
        <v>86</v>
      </c>
      <c r="J1001" s="155" t="s">
        <v>92</v>
      </c>
      <c r="K1001" s="155" t="s">
        <v>101</v>
      </c>
      <c r="L1001" s="155" t="s">
        <v>731</v>
      </c>
      <c r="M1001" s="155"/>
      <c r="N1001" s="155" t="s">
        <v>90</v>
      </c>
      <c r="O1001" s="155"/>
    </row>
    <row r="1002">
      <c r="A1002" s="155" t="s">
        <v>9758</v>
      </c>
      <c r="B1002" s="304">
        <v>1002.0</v>
      </c>
      <c r="C1002" s="287">
        <v>863.0</v>
      </c>
      <c r="D1002" s="155">
        <v>15175.0</v>
      </c>
      <c r="E1002" s="171">
        <v>0.5520833333333334</v>
      </c>
      <c r="F1002" s="303" t="s">
        <v>1300</v>
      </c>
      <c r="G1002" s="172">
        <v>14364.0</v>
      </c>
      <c r="H1002" s="172">
        <v>44620.0</v>
      </c>
      <c r="I1002" s="155" t="s">
        <v>122</v>
      </c>
      <c r="J1002" s="155" t="s">
        <v>87</v>
      </c>
      <c r="K1002" s="155" t="s">
        <v>97</v>
      </c>
      <c r="L1002" s="155" t="s">
        <v>89</v>
      </c>
      <c r="M1002" s="155"/>
      <c r="N1002" s="155" t="s">
        <v>90</v>
      </c>
      <c r="O1002" s="155"/>
    </row>
    <row r="1003">
      <c r="A1003" s="155" t="s">
        <v>9759</v>
      </c>
      <c r="B1003" s="304">
        <v>997.0</v>
      </c>
      <c r="C1003" s="287">
        <v>864.0</v>
      </c>
      <c r="D1003" s="155">
        <v>15375.0</v>
      </c>
      <c r="E1003" s="171">
        <v>0.4583333333333333</v>
      </c>
      <c r="F1003" s="303" t="s">
        <v>1295</v>
      </c>
      <c r="G1003" s="172">
        <v>26002.0</v>
      </c>
      <c r="H1003" s="172">
        <v>44620.0</v>
      </c>
      <c r="I1003" s="155" t="s">
        <v>122</v>
      </c>
      <c r="J1003" s="155" t="s">
        <v>92</v>
      </c>
      <c r="K1003" s="155" t="s">
        <v>101</v>
      </c>
      <c r="L1003" s="155" t="s">
        <v>179</v>
      </c>
      <c r="M1003" s="155"/>
      <c r="N1003" s="155" t="s">
        <v>90</v>
      </c>
      <c r="O1003" s="155"/>
    </row>
    <row r="1004">
      <c r="A1004" s="155" t="s">
        <v>9760</v>
      </c>
      <c r="B1004" s="304">
        <v>994.0</v>
      </c>
      <c r="C1004" s="287">
        <v>865.0</v>
      </c>
      <c r="D1004" s="155">
        <v>15549.0</v>
      </c>
      <c r="E1004" s="171">
        <v>0.4375</v>
      </c>
      <c r="F1004" s="303" t="s">
        <v>205</v>
      </c>
      <c r="G1004" s="172">
        <v>27220.0</v>
      </c>
      <c r="H1004" s="172">
        <v>44620.0</v>
      </c>
      <c r="I1004" s="155" t="s">
        <v>122</v>
      </c>
      <c r="J1004" s="155" t="s">
        <v>92</v>
      </c>
      <c r="K1004" s="155" t="s">
        <v>101</v>
      </c>
      <c r="L1004" s="155" t="s">
        <v>206</v>
      </c>
      <c r="M1004" s="155"/>
      <c r="N1004" s="155" t="s">
        <v>90</v>
      </c>
      <c r="O1004" s="155"/>
    </row>
    <row r="1005">
      <c r="A1005" s="155" t="s">
        <v>9761</v>
      </c>
      <c r="B1005" s="304">
        <v>1011.0</v>
      </c>
      <c r="C1005" s="287">
        <v>866.0</v>
      </c>
      <c r="D1005" s="155">
        <v>16128.0</v>
      </c>
      <c r="E1005" s="171">
        <v>0.625</v>
      </c>
      <c r="F1005" s="303" t="s">
        <v>1309</v>
      </c>
      <c r="G1005" s="172">
        <v>16663.0</v>
      </c>
      <c r="H1005" s="172">
        <v>44620.0</v>
      </c>
      <c r="I1005" s="155" t="s">
        <v>122</v>
      </c>
      <c r="J1005" s="155" t="s">
        <v>92</v>
      </c>
      <c r="K1005" s="155" t="s">
        <v>93</v>
      </c>
      <c r="L1005" s="155" t="s">
        <v>186</v>
      </c>
      <c r="M1005" s="155"/>
      <c r="N1005" s="155" t="s">
        <v>90</v>
      </c>
      <c r="O1005" s="155"/>
    </row>
    <row r="1006">
      <c r="A1006" s="155" t="s">
        <v>9762</v>
      </c>
      <c r="B1006" s="304">
        <v>995.0</v>
      </c>
      <c r="C1006" s="287">
        <v>867.0</v>
      </c>
      <c r="D1006" s="155">
        <v>17657.0</v>
      </c>
      <c r="E1006" s="171">
        <v>0.4479166666666667</v>
      </c>
      <c r="F1006" s="303" t="s">
        <v>1292</v>
      </c>
      <c r="G1006" s="172">
        <v>21009.0</v>
      </c>
      <c r="H1006" s="172">
        <v>44620.0</v>
      </c>
      <c r="I1006" s="155" t="s">
        <v>96</v>
      </c>
      <c r="J1006" s="155" t="s">
        <v>87</v>
      </c>
      <c r="K1006" s="155" t="s">
        <v>97</v>
      </c>
      <c r="L1006" s="155" t="s">
        <v>174</v>
      </c>
      <c r="M1006" s="155"/>
      <c r="N1006" s="155" t="s">
        <v>90</v>
      </c>
      <c r="O1006" s="155"/>
    </row>
    <row r="1007">
      <c r="A1007" s="155" t="s">
        <v>9763</v>
      </c>
      <c r="B1007" s="304">
        <v>975.0</v>
      </c>
      <c r="C1007" s="287">
        <v>868.0</v>
      </c>
      <c r="D1007" s="155">
        <v>17887.0</v>
      </c>
      <c r="E1007" s="171">
        <v>0.34375</v>
      </c>
      <c r="F1007" s="303" t="s">
        <v>1274</v>
      </c>
      <c r="G1007" s="172">
        <v>20748.0</v>
      </c>
      <c r="H1007" s="172">
        <v>44620.0</v>
      </c>
      <c r="I1007" s="155" t="s">
        <v>96</v>
      </c>
      <c r="J1007" s="155" t="s">
        <v>87</v>
      </c>
      <c r="K1007" s="155" t="s">
        <v>97</v>
      </c>
      <c r="L1007" s="155" t="s">
        <v>94</v>
      </c>
      <c r="M1007" s="155"/>
      <c r="N1007" s="155" t="s">
        <v>90</v>
      </c>
      <c r="O1007" s="155"/>
    </row>
    <row r="1008">
      <c r="A1008" s="155" t="s">
        <v>9764</v>
      </c>
      <c r="B1008" s="304">
        <v>1003.0</v>
      </c>
      <c r="C1008" s="287">
        <v>869.0</v>
      </c>
      <c r="D1008" s="155">
        <v>18009.0</v>
      </c>
      <c r="E1008" s="171">
        <v>0.5625</v>
      </c>
      <c r="F1008" s="303" t="s">
        <v>1304</v>
      </c>
      <c r="G1008" s="172">
        <v>21752.0</v>
      </c>
      <c r="H1008" s="172">
        <v>44620.0</v>
      </c>
      <c r="I1008" s="155" t="s">
        <v>96</v>
      </c>
      <c r="J1008" s="155" t="s">
        <v>87</v>
      </c>
      <c r="K1008" s="155" t="s">
        <v>97</v>
      </c>
      <c r="L1008" s="155" t="s">
        <v>308</v>
      </c>
      <c r="M1008" s="155"/>
      <c r="N1008" s="155" t="s">
        <v>90</v>
      </c>
      <c r="O1008" s="155"/>
    </row>
    <row r="1009">
      <c r="A1009" s="155" t="s">
        <v>9765</v>
      </c>
      <c r="B1009" s="304">
        <v>1010.0</v>
      </c>
      <c r="C1009" s="287">
        <v>870.0</v>
      </c>
      <c r="D1009" s="155">
        <v>18105.0</v>
      </c>
      <c r="E1009" s="171">
        <v>0.6145833333333334</v>
      </c>
      <c r="F1009" s="303" t="s">
        <v>1308</v>
      </c>
      <c r="G1009" s="172">
        <v>20582.0</v>
      </c>
      <c r="H1009" s="172">
        <v>44620.0</v>
      </c>
      <c r="I1009" s="155" t="s">
        <v>96</v>
      </c>
      <c r="J1009" s="155" t="s">
        <v>87</v>
      </c>
      <c r="K1009" s="155" t="s">
        <v>97</v>
      </c>
      <c r="L1009" s="155" t="s">
        <v>154</v>
      </c>
      <c r="M1009" s="155"/>
      <c r="N1009" s="155" t="s">
        <v>90</v>
      </c>
      <c r="O1009" s="155"/>
    </row>
    <row r="1010">
      <c r="A1010" s="155" t="s">
        <v>9766</v>
      </c>
      <c r="B1010" s="304">
        <v>1007.0</v>
      </c>
      <c r="C1010" s="287">
        <v>871.0</v>
      </c>
      <c r="D1010" s="155">
        <v>18171.0</v>
      </c>
      <c r="E1010" s="171">
        <v>0.59375</v>
      </c>
      <c r="F1010" s="303" t="s">
        <v>1305</v>
      </c>
      <c r="G1010" s="172">
        <v>20639.0</v>
      </c>
      <c r="H1010" s="172">
        <v>44620.0</v>
      </c>
      <c r="I1010" s="155" t="s">
        <v>96</v>
      </c>
      <c r="J1010" s="155" t="s">
        <v>87</v>
      </c>
      <c r="K1010" s="155" t="s">
        <v>97</v>
      </c>
      <c r="L1010" s="155" t="s">
        <v>166</v>
      </c>
      <c r="M1010" s="155"/>
      <c r="N1010" s="155" t="s">
        <v>90</v>
      </c>
      <c r="O1010" s="155"/>
    </row>
    <row r="1011">
      <c r="A1011" s="155" t="s">
        <v>9767</v>
      </c>
      <c r="B1011" s="304">
        <v>983.0</v>
      </c>
      <c r="C1011" s="287">
        <v>872.0</v>
      </c>
      <c r="D1011" s="155">
        <v>18199.0</v>
      </c>
      <c r="E1011" s="171">
        <v>0.3958333333333333</v>
      </c>
      <c r="F1011" s="303" t="s">
        <v>1284</v>
      </c>
      <c r="G1011" s="172">
        <v>17766.0</v>
      </c>
      <c r="H1011" s="172">
        <v>44620.0</v>
      </c>
      <c r="I1011" s="155" t="s">
        <v>96</v>
      </c>
      <c r="J1011" s="155" t="s">
        <v>87</v>
      </c>
      <c r="K1011" s="155" t="s">
        <v>97</v>
      </c>
      <c r="L1011" s="155" t="s">
        <v>89</v>
      </c>
      <c r="M1011" s="155"/>
      <c r="N1011" s="155" t="s">
        <v>90</v>
      </c>
      <c r="O1011" s="155"/>
    </row>
    <row r="1012">
      <c r="A1012" s="155" t="s">
        <v>9768</v>
      </c>
      <c r="B1012" s="304">
        <v>978.0</v>
      </c>
      <c r="C1012" s="287">
        <v>873.0</v>
      </c>
      <c r="D1012" s="155">
        <v>18201.0</v>
      </c>
      <c r="E1012" s="171">
        <v>0.3645833333333333</v>
      </c>
      <c r="F1012" s="303" t="s">
        <v>1277</v>
      </c>
      <c r="G1012" s="172">
        <v>17292.0</v>
      </c>
      <c r="H1012" s="172">
        <v>44620.0</v>
      </c>
      <c r="I1012" s="155" t="s">
        <v>96</v>
      </c>
      <c r="J1012" s="155" t="s">
        <v>87</v>
      </c>
      <c r="K1012" s="155" t="s">
        <v>97</v>
      </c>
      <c r="L1012" s="155" t="s">
        <v>89</v>
      </c>
      <c r="M1012" s="155"/>
      <c r="N1012" s="155" t="s">
        <v>90</v>
      </c>
      <c r="O1012" s="155"/>
    </row>
    <row r="1013">
      <c r="A1013" s="155" t="s">
        <v>9769</v>
      </c>
      <c r="B1013" s="304">
        <v>1008.0</v>
      </c>
      <c r="C1013" s="287">
        <v>874.0</v>
      </c>
      <c r="D1013" s="155">
        <v>18202.0</v>
      </c>
      <c r="E1013" s="171">
        <v>0.59375</v>
      </c>
      <c r="F1013" s="303" t="s">
        <v>1306</v>
      </c>
      <c r="G1013" s="172">
        <v>23015.0</v>
      </c>
      <c r="H1013" s="172">
        <v>44620.0</v>
      </c>
      <c r="I1013" s="155" t="s">
        <v>96</v>
      </c>
      <c r="J1013" s="155" t="s">
        <v>87</v>
      </c>
      <c r="K1013" s="155" t="s">
        <v>97</v>
      </c>
      <c r="L1013" s="155" t="s">
        <v>405</v>
      </c>
      <c r="M1013" s="155"/>
      <c r="N1013" s="155" t="s">
        <v>90</v>
      </c>
      <c r="O1013" s="155"/>
    </row>
    <row r="1014">
      <c r="A1014" s="155" t="s">
        <v>9770</v>
      </c>
      <c r="B1014" s="304">
        <v>996.0</v>
      </c>
      <c r="C1014" s="287">
        <v>875.0</v>
      </c>
      <c r="D1014" s="155">
        <v>18205.0</v>
      </c>
      <c r="E1014" s="171">
        <v>0.4479166666666667</v>
      </c>
      <c r="F1014" s="303" t="s">
        <v>1293</v>
      </c>
      <c r="G1014" s="172">
        <v>34355.0</v>
      </c>
      <c r="H1014" s="172">
        <v>44620.0</v>
      </c>
      <c r="I1014" s="155" t="s">
        <v>96</v>
      </c>
      <c r="J1014" s="155" t="s">
        <v>87</v>
      </c>
      <c r="K1014" s="155" t="s">
        <v>97</v>
      </c>
      <c r="L1014" s="155" t="s">
        <v>179</v>
      </c>
      <c r="M1014" s="155"/>
      <c r="N1014" s="155" t="s">
        <v>90</v>
      </c>
      <c r="O1014" s="155"/>
    </row>
    <row r="1015">
      <c r="A1015" s="155" t="s">
        <v>9771</v>
      </c>
      <c r="B1015" s="304">
        <v>991.0</v>
      </c>
      <c r="C1015" s="287">
        <v>876.0</v>
      </c>
      <c r="D1015" s="155">
        <v>18246.0</v>
      </c>
      <c r="E1015" s="171">
        <v>0.4166666666666667</v>
      </c>
      <c r="F1015" s="303" t="s">
        <v>1290</v>
      </c>
      <c r="G1015" s="172">
        <v>31137.0</v>
      </c>
      <c r="H1015" s="172">
        <v>44620.0</v>
      </c>
      <c r="I1015" s="155" t="s">
        <v>96</v>
      </c>
      <c r="J1015" s="155" t="s">
        <v>87</v>
      </c>
      <c r="K1015" s="155" t="s">
        <v>97</v>
      </c>
      <c r="L1015" s="155" t="s">
        <v>577</v>
      </c>
      <c r="M1015" s="155"/>
      <c r="N1015" s="155" t="s">
        <v>90</v>
      </c>
      <c r="O1015" s="155"/>
    </row>
  </sheetData>
  <autoFilter ref="$A$1:$O$1015"/>
  <conditionalFormatting sqref="B1:C1015">
    <cfRule type="notContainsBlanks" dxfId="12" priority="1">
      <formula>LEN(TRIM(B1))&gt;0</formula>
    </cfRule>
  </conditionalFormatting>
  <conditionalFormatting sqref="A1:A1015 C1:O1015">
    <cfRule type="expression" dxfId="0" priority="2">
      <formula>$L1="AMBETTER - SUPERIOR"</formula>
    </cfRule>
  </conditionalFormatting>
  <conditionalFormatting sqref="A1:A1015 C1:O1015">
    <cfRule type="expression" dxfId="0" priority="3">
      <formula>$L1="SUPERIOR HEALTH PLAN"</formula>
    </cfRule>
  </conditionalFormatting>
  <conditionalFormatting sqref="A1:A1015 C1:O1015">
    <cfRule type="expression" dxfId="4" priority="4">
      <formula>$I1="HUMANA CHOICE CARE"</formula>
    </cfRule>
  </conditionalFormatting>
  <conditionalFormatting sqref="A1:A1015 C1:O1015">
    <cfRule type="expression" dxfId="4" priority="5">
      <formula>$I1="HUMANA OPEN ACCESS PLAN"</formula>
    </cfRule>
  </conditionalFormatting>
  <conditionalFormatting sqref="A1:A1015 C1:O1015">
    <cfRule type="expression" dxfId="8" priority="6">
      <formula>$I1="OUTUA-PrRW"</formula>
    </cfRule>
  </conditionalFormatting>
  <conditionalFormatting sqref="A1:A1015 C1:O1015">
    <cfRule type="expression" dxfId="8" priority="7">
      <formula>$I1="OUTUA-FURW"</formula>
    </cfRule>
  </conditionalFormatting>
  <conditionalFormatting sqref="A1:A1015 C1:O1015">
    <cfRule type="expression" dxfId="8" priority="8">
      <formula>$I1="OUTUA-NWRW"</formula>
    </cfRule>
  </conditionalFormatting>
  <conditionalFormatting sqref="A1:A1015 C1:O1015">
    <cfRule type="expression" dxfId="9" priority="9">
      <formula>$I1="OUTSA-RW"</formula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5.0"/>
    <col customWidth="1" min="2" max="2" width="17.86"/>
    <col customWidth="1" min="4" max="4" width="33.14"/>
    <col customWidth="1" min="5" max="6" width="9.86"/>
  </cols>
  <sheetData>
    <row r="1">
      <c r="A1" s="346"/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  <c r="O1" s="346"/>
      <c r="P1" s="346"/>
      <c r="Q1" s="346"/>
      <c r="R1" s="346"/>
      <c r="S1" s="346"/>
      <c r="T1" s="346"/>
      <c r="U1" s="346"/>
      <c r="V1" s="346"/>
      <c r="W1" s="346"/>
      <c r="X1" s="346"/>
      <c r="Y1" s="346"/>
      <c r="Z1" s="346"/>
    </row>
    <row r="2">
      <c r="A2" s="347" t="s">
        <v>9772</v>
      </c>
      <c r="B2" s="347"/>
      <c r="C2" s="346"/>
      <c r="D2" s="348" t="s">
        <v>9773</v>
      </c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</row>
    <row r="3">
      <c r="A3" s="348" t="s">
        <v>9774</v>
      </c>
      <c r="B3" s="348" t="s">
        <v>9775</v>
      </c>
      <c r="C3" s="346"/>
      <c r="D3" s="348" t="s">
        <v>9776</v>
      </c>
      <c r="E3" s="348" t="s">
        <v>9777</v>
      </c>
      <c r="F3" s="348" t="s">
        <v>9778</v>
      </c>
      <c r="G3" s="346"/>
      <c r="H3" s="346"/>
      <c r="I3" s="346"/>
      <c r="J3" s="346"/>
      <c r="K3" s="346"/>
      <c r="L3" s="346"/>
      <c r="M3" s="346"/>
      <c r="N3" s="346"/>
      <c r="O3" s="346"/>
      <c r="P3" s="346"/>
      <c r="Q3" s="346"/>
      <c r="R3" s="346"/>
      <c r="S3" s="346"/>
      <c r="T3" s="346"/>
      <c r="U3" s="346"/>
      <c r="V3" s="346"/>
      <c r="W3" s="346"/>
      <c r="X3" s="346"/>
      <c r="Y3" s="346"/>
      <c r="Z3" s="346"/>
    </row>
    <row r="4">
      <c r="A4" s="348" t="s">
        <v>9779</v>
      </c>
      <c r="B4" s="348" t="s">
        <v>9780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O4" s="346"/>
      <c r="P4" s="346"/>
      <c r="Q4" s="346"/>
      <c r="R4" s="346"/>
      <c r="S4" s="346"/>
      <c r="T4" s="346"/>
      <c r="U4" s="346"/>
      <c r="V4" s="346"/>
      <c r="W4" s="346"/>
      <c r="X4" s="346"/>
      <c r="Y4" s="346"/>
      <c r="Z4" s="346"/>
    </row>
    <row r="5">
      <c r="A5" s="348" t="s">
        <v>9781</v>
      </c>
      <c r="B5" s="348" t="s">
        <v>9782</v>
      </c>
      <c r="C5" s="346"/>
      <c r="D5" s="348" t="s">
        <v>9783</v>
      </c>
      <c r="E5" s="346"/>
      <c r="F5" s="346"/>
      <c r="G5" s="346"/>
      <c r="H5" s="346"/>
      <c r="I5" s="346"/>
      <c r="J5" s="346"/>
      <c r="K5" s="346"/>
      <c r="L5" s="346"/>
      <c r="M5" s="346"/>
      <c r="N5" s="346"/>
      <c r="O5" s="346"/>
      <c r="P5" s="346"/>
      <c r="Q5" s="346"/>
      <c r="R5" s="346"/>
      <c r="S5" s="346"/>
      <c r="T5" s="346"/>
      <c r="U5" s="346"/>
      <c r="V5" s="346"/>
      <c r="W5" s="346"/>
      <c r="X5" s="346"/>
      <c r="Y5" s="346"/>
      <c r="Z5" s="346"/>
    </row>
    <row r="6">
      <c r="A6" s="348" t="s">
        <v>9784</v>
      </c>
      <c r="B6" s="348" t="s">
        <v>9785</v>
      </c>
      <c r="C6" s="346"/>
      <c r="D6" s="348" t="s">
        <v>9786</v>
      </c>
      <c r="E6" s="348" t="s">
        <v>9777</v>
      </c>
      <c r="F6" s="348" t="s">
        <v>9778</v>
      </c>
      <c r="G6" s="346"/>
      <c r="H6" s="346"/>
      <c r="I6" s="346"/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</row>
    <row r="7">
      <c r="A7" s="346"/>
      <c r="B7" s="346"/>
      <c r="C7" s="346"/>
      <c r="D7" s="348" t="s">
        <v>9787</v>
      </c>
      <c r="E7" s="348" t="s">
        <v>9777</v>
      </c>
      <c r="F7" s="348" t="s">
        <v>9778</v>
      </c>
      <c r="G7" s="346"/>
      <c r="H7" s="346"/>
      <c r="I7" s="346"/>
      <c r="J7" s="346"/>
      <c r="K7" s="346"/>
      <c r="L7" s="346"/>
      <c r="M7" s="346"/>
      <c r="N7" s="346"/>
      <c r="O7" s="346"/>
      <c r="P7" s="346"/>
      <c r="Q7" s="346"/>
      <c r="R7" s="346"/>
      <c r="S7" s="346"/>
      <c r="T7" s="346"/>
      <c r="U7" s="346"/>
      <c r="V7" s="346"/>
      <c r="W7" s="346"/>
      <c r="X7" s="346"/>
      <c r="Y7" s="346"/>
      <c r="Z7" s="346"/>
    </row>
    <row r="8">
      <c r="A8" s="348" t="s">
        <v>9788</v>
      </c>
      <c r="B8" s="348" t="s">
        <v>9789</v>
      </c>
      <c r="C8" s="346"/>
      <c r="D8" s="346"/>
      <c r="E8" s="346"/>
      <c r="F8" s="346"/>
      <c r="G8" s="346"/>
      <c r="H8" s="346"/>
      <c r="I8" s="346"/>
      <c r="J8" s="346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</row>
    <row r="9">
      <c r="A9" s="346"/>
      <c r="B9" s="346"/>
      <c r="C9" s="346"/>
      <c r="D9" s="348" t="s">
        <v>9790</v>
      </c>
      <c r="E9" s="346"/>
      <c r="F9" s="346"/>
      <c r="G9" s="346"/>
      <c r="H9" s="346"/>
      <c r="I9" s="346"/>
      <c r="J9" s="346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6"/>
      <c r="Y9" s="346"/>
      <c r="Z9" s="346"/>
    </row>
    <row r="10">
      <c r="A10" s="349"/>
      <c r="B10" s="346"/>
      <c r="C10" s="346"/>
      <c r="D10" s="348" t="s">
        <v>9791</v>
      </c>
      <c r="E10" s="348" t="s">
        <v>9777</v>
      </c>
      <c r="F10" s="348" t="s">
        <v>9778</v>
      </c>
      <c r="G10" s="346"/>
      <c r="H10" s="346"/>
      <c r="I10" s="346"/>
      <c r="J10" s="346"/>
      <c r="K10" s="346"/>
      <c r="L10" s="346"/>
      <c r="M10" s="346"/>
      <c r="N10" s="346"/>
      <c r="O10" s="346"/>
      <c r="P10" s="346"/>
      <c r="Q10" s="346"/>
      <c r="R10" s="346"/>
      <c r="S10" s="346"/>
      <c r="T10" s="346"/>
      <c r="U10" s="346"/>
      <c r="V10" s="346"/>
      <c r="W10" s="346"/>
      <c r="X10" s="346"/>
      <c r="Y10" s="346"/>
      <c r="Z10" s="346"/>
    </row>
    <row r="11">
      <c r="C11" s="346"/>
      <c r="G11" s="346"/>
      <c r="H11" s="346"/>
      <c r="I11" s="346"/>
      <c r="J11" s="346"/>
      <c r="K11" s="346"/>
      <c r="L11" s="346"/>
      <c r="M11" s="346"/>
      <c r="N11" s="346"/>
      <c r="O11" s="346"/>
      <c r="P11" s="346"/>
      <c r="Q11" s="346"/>
      <c r="R11" s="346"/>
      <c r="S11" s="346"/>
      <c r="T11" s="346"/>
      <c r="U11" s="346"/>
      <c r="V11" s="346"/>
      <c r="W11" s="346"/>
      <c r="X11" s="346"/>
      <c r="Y11" s="346"/>
      <c r="Z11" s="346"/>
    </row>
    <row r="12">
      <c r="A12" s="346"/>
      <c r="B12" s="346"/>
      <c r="C12" s="346"/>
      <c r="D12" s="348" t="s">
        <v>9792</v>
      </c>
      <c r="E12" s="346"/>
      <c r="F12" s="346"/>
      <c r="G12" s="346"/>
      <c r="H12" s="346"/>
      <c r="I12" s="346"/>
      <c r="J12" s="346"/>
      <c r="K12" s="346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46"/>
      <c r="X12" s="346"/>
      <c r="Y12" s="346"/>
      <c r="Z12" s="346"/>
    </row>
    <row r="13">
      <c r="A13" s="349"/>
      <c r="B13" s="346"/>
      <c r="C13" s="346"/>
      <c r="D13" s="348" t="s">
        <v>9793</v>
      </c>
      <c r="E13" s="348" t="s">
        <v>9777</v>
      </c>
      <c r="F13" s="348" t="s">
        <v>9778</v>
      </c>
      <c r="G13" s="346"/>
      <c r="H13" s="346"/>
      <c r="I13" s="346"/>
      <c r="J13" s="346"/>
      <c r="K13" s="346"/>
      <c r="L13" s="346"/>
      <c r="M13" s="346"/>
      <c r="N13" s="346"/>
      <c r="O13" s="346"/>
      <c r="P13" s="346"/>
      <c r="Q13" s="346"/>
      <c r="R13" s="346"/>
      <c r="S13" s="346"/>
      <c r="T13" s="346"/>
      <c r="U13" s="346"/>
      <c r="V13" s="346"/>
      <c r="W13" s="346"/>
      <c r="X13" s="346"/>
      <c r="Y13" s="346"/>
      <c r="Z13" s="346"/>
    </row>
    <row r="14">
      <c r="C14" s="346"/>
      <c r="D14" s="348" t="s">
        <v>9794</v>
      </c>
      <c r="E14" s="348" t="s">
        <v>9777</v>
      </c>
      <c r="F14" s="348" t="s">
        <v>9795</v>
      </c>
      <c r="G14" s="346"/>
      <c r="H14" s="346"/>
      <c r="I14" s="346"/>
      <c r="J14" s="346"/>
      <c r="K14" s="346"/>
      <c r="L14" s="346"/>
      <c r="M14" s="346"/>
      <c r="N14" s="346"/>
      <c r="O14" s="346"/>
      <c r="P14" s="346"/>
      <c r="Q14" s="346"/>
      <c r="R14" s="346"/>
      <c r="S14" s="346"/>
      <c r="T14" s="346"/>
      <c r="U14" s="346"/>
      <c r="V14" s="346"/>
      <c r="W14" s="346"/>
      <c r="X14" s="346"/>
      <c r="Y14" s="346"/>
      <c r="Z14" s="346"/>
    </row>
    <row r="15">
      <c r="A15" s="346"/>
      <c r="B15" s="346"/>
      <c r="C15" s="346"/>
      <c r="D15" s="348" t="s">
        <v>9796</v>
      </c>
      <c r="E15" s="348" t="s">
        <v>9777</v>
      </c>
      <c r="F15" s="348" t="s">
        <v>9778</v>
      </c>
      <c r="G15" s="346"/>
      <c r="H15" s="346"/>
      <c r="I15" s="346"/>
      <c r="J15" s="346"/>
      <c r="K15" s="346"/>
      <c r="L15" s="346"/>
      <c r="M15" s="346"/>
      <c r="N15" s="346"/>
      <c r="O15" s="346"/>
      <c r="P15" s="346"/>
      <c r="Q15" s="346"/>
      <c r="R15" s="346"/>
      <c r="S15" s="346"/>
      <c r="T15" s="346"/>
      <c r="U15" s="346"/>
      <c r="V15" s="346"/>
      <c r="W15" s="346"/>
      <c r="X15" s="346"/>
      <c r="Y15" s="346"/>
      <c r="Z15" s="346"/>
    </row>
    <row r="16">
      <c r="A16" s="349"/>
      <c r="B16" s="346"/>
      <c r="C16" s="346"/>
      <c r="D16" s="348" t="s">
        <v>9797</v>
      </c>
      <c r="E16" s="348" t="s">
        <v>9777</v>
      </c>
      <c r="F16" s="348" t="s">
        <v>9778</v>
      </c>
      <c r="G16" s="346"/>
      <c r="H16" s="346"/>
      <c r="I16" s="346"/>
      <c r="J16" s="346"/>
      <c r="K16" s="346"/>
      <c r="L16" s="346"/>
      <c r="M16" s="346"/>
      <c r="N16" s="346"/>
      <c r="O16" s="346"/>
      <c r="P16" s="346"/>
      <c r="Q16" s="346"/>
      <c r="R16" s="346"/>
      <c r="S16" s="346"/>
      <c r="T16" s="346"/>
      <c r="U16" s="346"/>
      <c r="V16" s="346"/>
      <c r="W16" s="346"/>
      <c r="X16" s="346"/>
      <c r="Y16" s="346"/>
      <c r="Z16" s="346"/>
    </row>
    <row r="17">
      <c r="A17" s="349"/>
      <c r="B17" s="346"/>
      <c r="C17" s="346"/>
      <c r="D17" s="348" t="s">
        <v>9798</v>
      </c>
      <c r="E17" s="348" t="s">
        <v>9777</v>
      </c>
      <c r="F17" s="348" t="s">
        <v>9778</v>
      </c>
      <c r="G17" s="346"/>
      <c r="H17" s="346"/>
      <c r="I17" s="346"/>
      <c r="J17" s="346"/>
      <c r="K17" s="346"/>
      <c r="L17" s="346"/>
      <c r="M17" s="346"/>
      <c r="N17" s="346"/>
      <c r="O17" s="346"/>
      <c r="P17" s="346"/>
      <c r="Q17" s="346"/>
      <c r="R17" s="346"/>
      <c r="S17" s="346"/>
      <c r="T17" s="346"/>
      <c r="U17" s="346"/>
      <c r="V17" s="346"/>
      <c r="W17" s="346"/>
      <c r="X17" s="346"/>
      <c r="Y17" s="346"/>
      <c r="Z17" s="346"/>
    </row>
    <row r="18">
      <c r="A18" s="349"/>
      <c r="B18" s="346"/>
      <c r="C18" s="346"/>
      <c r="D18" s="348" t="s">
        <v>9799</v>
      </c>
      <c r="E18" s="348" t="s">
        <v>9777</v>
      </c>
      <c r="F18" s="348" t="s">
        <v>9778</v>
      </c>
      <c r="G18" s="346"/>
      <c r="H18" s="346"/>
      <c r="I18" s="346"/>
      <c r="J18" s="346"/>
      <c r="K18" s="346"/>
      <c r="L18" s="346"/>
      <c r="M18" s="346"/>
      <c r="N18" s="346"/>
      <c r="O18" s="346"/>
      <c r="P18" s="346"/>
      <c r="Q18" s="346"/>
      <c r="R18" s="346"/>
      <c r="S18" s="346"/>
      <c r="T18" s="346"/>
      <c r="U18" s="346"/>
      <c r="V18" s="346"/>
      <c r="W18" s="346"/>
      <c r="X18" s="346"/>
      <c r="Y18" s="346"/>
      <c r="Z18" s="346"/>
    </row>
    <row r="19">
      <c r="A19" s="346"/>
      <c r="B19" s="346"/>
      <c r="C19" s="346"/>
      <c r="D19" s="348" t="s">
        <v>9800</v>
      </c>
      <c r="E19" s="348" t="s">
        <v>9801</v>
      </c>
      <c r="F19" s="348" t="s">
        <v>9802</v>
      </c>
      <c r="G19" s="346"/>
      <c r="H19" s="346"/>
      <c r="I19" s="346"/>
      <c r="J19" s="346"/>
      <c r="K19" s="346"/>
      <c r="L19" s="346"/>
      <c r="M19" s="346"/>
      <c r="N19" s="346"/>
      <c r="O19" s="346"/>
      <c r="P19" s="346"/>
      <c r="Q19" s="346"/>
      <c r="R19" s="346"/>
      <c r="S19" s="346"/>
      <c r="T19" s="346"/>
      <c r="U19" s="346"/>
      <c r="V19" s="346"/>
      <c r="W19" s="346"/>
      <c r="X19" s="346"/>
      <c r="Y19" s="346"/>
      <c r="Z19" s="346"/>
    </row>
    <row r="20">
      <c r="A20" s="346"/>
      <c r="B20" s="346"/>
      <c r="C20" s="346"/>
      <c r="G20" s="346"/>
      <c r="H20" s="346"/>
      <c r="I20" s="346"/>
      <c r="J20" s="346"/>
      <c r="K20" s="346"/>
      <c r="L20" s="346"/>
      <c r="M20" s="346"/>
      <c r="N20" s="346"/>
      <c r="O20" s="346"/>
      <c r="P20" s="346"/>
      <c r="Q20" s="346"/>
      <c r="R20" s="346"/>
      <c r="S20" s="346"/>
      <c r="T20" s="346"/>
      <c r="U20" s="346"/>
      <c r="V20" s="346"/>
      <c r="W20" s="346"/>
      <c r="X20" s="346"/>
      <c r="Y20" s="346"/>
      <c r="Z20" s="346"/>
    </row>
    <row r="21">
      <c r="A21" s="346"/>
      <c r="B21" s="346"/>
      <c r="C21" s="346"/>
      <c r="D21" s="346"/>
      <c r="E21" s="346"/>
      <c r="F21" s="346"/>
      <c r="G21" s="346"/>
      <c r="H21" s="346"/>
      <c r="I21" s="346"/>
      <c r="J21" s="346"/>
      <c r="K21" s="346"/>
      <c r="L21" s="346"/>
      <c r="M21" s="346"/>
      <c r="N21" s="346"/>
      <c r="O21" s="346"/>
      <c r="P21" s="346"/>
      <c r="Q21" s="346"/>
      <c r="R21" s="346"/>
      <c r="S21" s="346"/>
      <c r="T21" s="346"/>
      <c r="U21" s="346"/>
      <c r="V21" s="346"/>
      <c r="W21" s="346"/>
      <c r="X21" s="346"/>
      <c r="Y21" s="346"/>
      <c r="Z21" s="346"/>
    </row>
    <row r="22">
      <c r="A22" s="346"/>
      <c r="B22" s="346"/>
      <c r="C22" s="346"/>
      <c r="G22" s="346"/>
      <c r="H22" s="346"/>
      <c r="I22" s="346"/>
      <c r="J22" s="346"/>
      <c r="K22" s="346"/>
      <c r="L22" s="346"/>
      <c r="M22" s="346"/>
      <c r="N22" s="346"/>
      <c r="O22" s="346"/>
      <c r="P22" s="346"/>
      <c r="Q22" s="346"/>
      <c r="R22" s="346"/>
      <c r="S22" s="346"/>
      <c r="T22" s="346"/>
      <c r="U22" s="346"/>
      <c r="V22" s="346"/>
      <c r="W22" s="346"/>
      <c r="X22" s="346"/>
      <c r="Y22" s="346"/>
      <c r="Z22" s="346"/>
    </row>
    <row r="23">
      <c r="A23" s="346"/>
      <c r="B23" s="346"/>
      <c r="C23" s="346"/>
      <c r="D23" s="349"/>
      <c r="E23" s="346"/>
      <c r="F23" s="346"/>
      <c r="G23" s="346"/>
      <c r="H23" s="346"/>
      <c r="I23" s="346"/>
      <c r="J23" s="346"/>
      <c r="K23" s="346"/>
      <c r="L23" s="346"/>
      <c r="M23" s="346"/>
      <c r="N23" s="346"/>
      <c r="O23" s="346"/>
      <c r="P23" s="346"/>
      <c r="Q23" s="346"/>
      <c r="R23" s="346"/>
      <c r="S23" s="346"/>
      <c r="T23" s="346"/>
      <c r="U23" s="346"/>
      <c r="V23" s="346"/>
      <c r="W23" s="346"/>
      <c r="X23" s="346"/>
      <c r="Y23" s="346"/>
      <c r="Z23" s="346"/>
    </row>
    <row r="24">
      <c r="A24" s="346"/>
      <c r="B24" s="346"/>
      <c r="C24" s="346"/>
      <c r="G24" s="346"/>
      <c r="H24" s="346"/>
      <c r="I24" s="346"/>
      <c r="J24" s="346"/>
      <c r="K24" s="346"/>
      <c r="L24" s="346"/>
      <c r="M24" s="346"/>
      <c r="N24" s="346"/>
      <c r="O24" s="346"/>
      <c r="P24" s="346"/>
      <c r="Q24" s="346"/>
      <c r="R24" s="346"/>
      <c r="S24" s="346"/>
      <c r="T24" s="346"/>
      <c r="U24" s="346"/>
      <c r="V24" s="346"/>
      <c r="W24" s="346"/>
      <c r="X24" s="346"/>
      <c r="Y24" s="346"/>
      <c r="Z24" s="346"/>
    </row>
    <row r="25">
      <c r="A25" s="346"/>
      <c r="B25" s="346"/>
      <c r="C25" s="346"/>
      <c r="D25" s="346"/>
      <c r="E25" s="346"/>
      <c r="F25" s="346"/>
      <c r="G25" s="346"/>
      <c r="H25" s="346"/>
      <c r="I25" s="346"/>
      <c r="J25" s="346"/>
      <c r="K25" s="346"/>
      <c r="L25" s="346"/>
      <c r="M25" s="346"/>
      <c r="N25" s="346"/>
      <c r="O25" s="346"/>
      <c r="P25" s="346"/>
      <c r="Q25" s="346"/>
      <c r="R25" s="346"/>
      <c r="S25" s="346"/>
      <c r="T25" s="346"/>
      <c r="U25" s="346"/>
      <c r="V25" s="346"/>
      <c r="W25" s="346"/>
      <c r="X25" s="346"/>
      <c r="Y25" s="346"/>
      <c r="Z25" s="346"/>
    </row>
    <row r="26">
      <c r="A26" s="346"/>
      <c r="B26" s="346"/>
      <c r="C26" s="346"/>
      <c r="D26" s="350"/>
      <c r="F26" s="346"/>
      <c r="G26" s="346"/>
      <c r="H26" s="346"/>
      <c r="I26" s="346"/>
      <c r="J26" s="346"/>
      <c r="K26" s="346"/>
      <c r="L26" s="346"/>
      <c r="M26" s="346"/>
      <c r="N26" s="346"/>
      <c r="O26" s="346"/>
      <c r="P26" s="346"/>
      <c r="Q26" s="346"/>
      <c r="R26" s="346"/>
      <c r="S26" s="346"/>
      <c r="T26" s="346"/>
      <c r="U26" s="346"/>
      <c r="V26" s="346"/>
      <c r="W26" s="346"/>
      <c r="X26" s="346"/>
      <c r="Y26" s="346"/>
      <c r="Z26" s="346"/>
    </row>
    <row r="27">
      <c r="A27" s="346"/>
      <c r="B27" s="346"/>
      <c r="C27" s="346"/>
      <c r="D27" s="350"/>
      <c r="E27" s="346"/>
      <c r="F27" s="346"/>
      <c r="G27" s="346"/>
      <c r="H27" s="346"/>
      <c r="I27" s="346"/>
      <c r="J27" s="346"/>
      <c r="K27" s="346"/>
      <c r="L27" s="346"/>
      <c r="M27" s="346"/>
      <c r="N27" s="346"/>
      <c r="O27" s="346"/>
      <c r="P27" s="346"/>
      <c r="Q27" s="346"/>
      <c r="R27" s="346"/>
      <c r="S27" s="346"/>
      <c r="T27" s="346"/>
      <c r="U27" s="346"/>
      <c r="V27" s="346"/>
      <c r="W27" s="346"/>
      <c r="X27" s="346"/>
      <c r="Y27" s="346"/>
      <c r="Z27" s="346"/>
    </row>
    <row r="28">
      <c r="A28" s="346"/>
      <c r="B28" s="346"/>
      <c r="C28" s="346"/>
      <c r="F28" s="346"/>
      <c r="G28" s="346"/>
      <c r="H28" s="346"/>
      <c r="I28" s="346"/>
      <c r="J28" s="346"/>
      <c r="K28" s="346"/>
      <c r="L28" s="346"/>
      <c r="M28" s="346"/>
      <c r="N28" s="346"/>
      <c r="O28" s="346"/>
      <c r="P28" s="346"/>
      <c r="Q28" s="346"/>
      <c r="R28" s="346"/>
      <c r="S28" s="346"/>
      <c r="T28" s="346"/>
      <c r="U28" s="346"/>
      <c r="V28" s="346"/>
      <c r="W28" s="346"/>
      <c r="X28" s="346"/>
      <c r="Y28" s="346"/>
      <c r="Z28" s="346"/>
    </row>
    <row r="29">
      <c r="A29" s="346"/>
      <c r="B29" s="346"/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</row>
    <row r="30">
      <c r="A30" s="346"/>
      <c r="B30" s="346"/>
      <c r="C30" s="346"/>
      <c r="F30" s="346"/>
      <c r="G30" s="346"/>
      <c r="H30" s="346"/>
      <c r="I30" s="346"/>
      <c r="J30" s="346"/>
      <c r="K30" s="346"/>
      <c r="L30" s="346"/>
      <c r="M30" s="346"/>
      <c r="N30" s="346"/>
      <c r="O30" s="346"/>
      <c r="P30" s="346"/>
      <c r="Q30" s="346"/>
      <c r="R30" s="346"/>
      <c r="S30" s="346"/>
      <c r="T30" s="346"/>
      <c r="U30" s="346"/>
      <c r="V30" s="346"/>
      <c r="W30" s="346"/>
      <c r="X30" s="346"/>
      <c r="Y30" s="346"/>
      <c r="Z30" s="346"/>
    </row>
    <row r="31">
      <c r="A31" s="346"/>
      <c r="B31" s="346"/>
      <c r="C31" s="346"/>
      <c r="D31" s="346"/>
      <c r="E31" s="346"/>
      <c r="F31" s="346"/>
      <c r="G31" s="346"/>
      <c r="H31" s="346"/>
      <c r="I31" s="346"/>
      <c r="J31" s="346"/>
      <c r="K31" s="346"/>
      <c r="L31" s="346"/>
      <c r="M31" s="346"/>
      <c r="N31" s="346"/>
      <c r="O31" s="346"/>
      <c r="P31" s="346"/>
      <c r="Q31" s="346"/>
      <c r="R31" s="346"/>
      <c r="S31" s="346"/>
      <c r="T31" s="346"/>
      <c r="U31" s="346"/>
      <c r="V31" s="346"/>
      <c r="W31" s="346"/>
      <c r="X31" s="346"/>
      <c r="Y31" s="346"/>
      <c r="Z31" s="346"/>
    </row>
    <row r="32">
      <c r="A32" s="346"/>
      <c r="B32" s="346"/>
      <c r="C32" s="346"/>
      <c r="F32" s="346"/>
      <c r="G32" s="346"/>
      <c r="H32" s="346"/>
      <c r="I32" s="346"/>
      <c r="J32" s="346"/>
      <c r="K32" s="346"/>
      <c r="L32" s="346"/>
      <c r="M32" s="346"/>
      <c r="N32" s="346"/>
      <c r="O32" s="346"/>
      <c r="P32" s="346"/>
      <c r="Q32" s="346"/>
      <c r="R32" s="346"/>
      <c r="S32" s="346"/>
      <c r="T32" s="346"/>
      <c r="U32" s="346"/>
      <c r="V32" s="346"/>
      <c r="W32" s="346"/>
      <c r="X32" s="346"/>
      <c r="Y32" s="346"/>
      <c r="Z32" s="346"/>
    </row>
    <row r="33">
      <c r="A33" s="346"/>
      <c r="B33" s="346"/>
      <c r="C33" s="346"/>
      <c r="D33" s="346"/>
      <c r="E33" s="346"/>
      <c r="F33" s="346"/>
      <c r="G33" s="346"/>
      <c r="H33" s="346"/>
      <c r="I33" s="346"/>
      <c r="J33" s="346"/>
      <c r="K33" s="346"/>
      <c r="L33" s="346"/>
      <c r="M33" s="346"/>
      <c r="N33" s="346"/>
      <c r="O33" s="346"/>
      <c r="P33" s="346"/>
      <c r="Q33" s="346"/>
      <c r="R33" s="346"/>
      <c r="S33" s="346"/>
      <c r="T33" s="346"/>
      <c r="U33" s="346"/>
      <c r="V33" s="346"/>
      <c r="W33" s="346"/>
      <c r="X33" s="346"/>
      <c r="Y33" s="346"/>
      <c r="Z33" s="346"/>
    </row>
    <row r="34">
      <c r="A34" s="346"/>
      <c r="B34" s="346"/>
      <c r="C34" s="346"/>
      <c r="F34" s="346"/>
      <c r="G34" s="346"/>
      <c r="H34" s="346"/>
      <c r="I34" s="346"/>
      <c r="J34" s="346"/>
      <c r="K34" s="346"/>
      <c r="L34" s="346"/>
      <c r="M34" s="346"/>
      <c r="N34" s="346"/>
      <c r="O34" s="346"/>
      <c r="P34" s="346"/>
      <c r="Q34" s="346"/>
      <c r="R34" s="346"/>
      <c r="S34" s="346"/>
      <c r="T34" s="346"/>
      <c r="U34" s="346"/>
      <c r="V34" s="346"/>
      <c r="W34" s="346"/>
      <c r="X34" s="346"/>
      <c r="Y34" s="346"/>
      <c r="Z34" s="346"/>
    </row>
    <row r="35">
      <c r="A35" s="346"/>
      <c r="B35" s="346"/>
      <c r="C35" s="346"/>
      <c r="F35" s="346"/>
      <c r="G35" s="346"/>
      <c r="H35" s="346"/>
      <c r="I35" s="346"/>
      <c r="J35" s="346"/>
      <c r="K35" s="346"/>
      <c r="L35" s="346"/>
      <c r="M35" s="346"/>
      <c r="N35" s="346"/>
      <c r="O35" s="346"/>
      <c r="P35" s="346"/>
      <c r="Q35" s="346"/>
      <c r="R35" s="346"/>
      <c r="S35" s="346"/>
      <c r="T35" s="346"/>
      <c r="U35" s="346"/>
      <c r="V35" s="346"/>
      <c r="W35" s="346"/>
      <c r="X35" s="346"/>
      <c r="Y35" s="346"/>
      <c r="Z35" s="346"/>
    </row>
    <row r="36">
      <c r="A36" s="346"/>
      <c r="B36" s="346"/>
      <c r="C36" s="346"/>
      <c r="F36" s="346"/>
      <c r="G36" s="346"/>
      <c r="H36" s="346"/>
      <c r="I36" s="346"/>
      <c r="J36" s="346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</row>
    <row r="37">
      <c r="A37" s="346"/>
      <c r="B37" s="346"/>
      <c r="C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</row>
    <row r="38">
      <c r="A38" s="346"/>
      <c r="B38" s="346"/>
      <c r="C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</row>
    <row r="39">
      <c r="A39" s="346"/>
      <c r="B39" s="346"/>
      <c r="C39" s="346"/>
      <c r="F39" s="346"/>
      <c r="G39" s="346"/>
      <c r="H39" s="346"/>
      <c r="I39" s="346"/>
      <c r="J39" s="346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6"/>
      <c r="V39" s="346"/>
      <c r="W39" s="346"/>
      <c r="X39" s="346"/>
      <c r="Y39" s="346"/>
      <c r="Z39" s="346"/>
    </row>
    <row r="40">
      <c r="A40" s="346"/>
      <c r="B40" s="346"/>
      <c r="C40" s="346"/>
      <c r="D40" s="346"/>
      <c r="E40" s="346"/>
      <c r="F40" s="346"/>
      <c r="G40" s="346"/>
      <c r="H40" s="346"/>
      <c r="I40" s="346"/>
      <c r="J40" s="346"/>
      <c r="K40" s="346"/>
      <c r="L40" s="346"/>
      <c r="M40" s="346"/>
      <c r="N40" s="346"/>
      <c r="O40" s="346"/>
      <c r="P40" s="346"/>
      <c r="Q40" s="346"/>
      <c r="R40" s="346"/>
      <c r="S40" s="346"/>
      <c r="T40" s="346"/>
      <c r="U40" s="346"/>
      <c r="V40" s="346"/>
      <c r="W40" s="346"/>
      <c r="X40" s="346"/>
      <c r="Y40" s="346"/>
      <c r="Z40" s="346"/>
    </row>
    <row r="41">
      <c r="A41" s="346"/>
      <c r="B41" s="346"/>
      <c r="C41" s="346"/>
      <c r="D41" s="346"/>
      <c r="E41" s="346"/>
      <c r="F41" s="346"/>
      <c r="G41" s="346"/>
      <c r="H41" s="346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346"/>
      <c r="Z41" s="346"/>
    </row>
    <row r="42">
      <c r="A42" s="346"/>
      <c r="B42" s="346"/>
      <c r="C42" s="346"/>
      <c r="D42" s="346"/>
      <c r="E42" s="346"/>
      <c r="F42" s="346"/>
      <c r="G42" s="346"/>
      <c r="H42" s="346"/>
      <c r="I42" s="346"/>
      <c r="J42" s="346"/>
      <c r="K42" s="346"/>
      <c r="L42" s="346"/>
      <c r="M42" s="346"/>
      <c r="N42" s="346"/>
      <c r="O42" s="346"/>
      <c r="P42" s="346"/>
      <c r="Q42" s="346"/>
      <c r="R42" s="346"/>
      <c r="S42" s="346"/>
      <c r="T42" s="346"/>
      <c r="U42" s="346"/>
      <c r="V42" s="346"/>
      <c r="W42" s="346"/>
      <c r="X42" s="346"/>
      <c r="Y42" s="346"/>
      <c r="Z42" s="346"/>
    </row>
    <row r="43">
      <c r="A43" s="346"/>
      <c r="B43" s="346"/>
      <c r="C43" s="346"/>
      <c r="D43" s="346"/>
      <c r="E43" s="346"/>
      <c r="F43" s="346"/>
      <c r="G43" s="346"/>
      <c r="H43" s="346"/>
      <c r="I43" s="346"/>
      <c r="J43" s="346"/>
      <c r="K43" s="346"/>
      <c r="L43" s="346"/>
      <c r="M43" s="346"/>
      <c r="N43" s="346"/>
      <c r="O43" s="346"/>
      <c r="P43" s="346"/>
      <c r="Q43" s="346"/>
      <c r="R43" s="346"/>
      <c r="S43" s="346"/>
      <c r="T43" s="346"/>
      <c r="U43" s="346"/>
      <c r="V43" s="346"/>
      <c r="W43" s="346"/>
      <c r="X43" s="346"/>
      <c r="Y43" s="346"/>
      <c r="Z43" s="346"/>
    </row>
    <row r="44">
      <c r="A44" s="346"/>
      <c r="B44" s="346"/>
      <c r="C44" s="346"/>
      <c r="D44" s="346"/>
      <c r="E44" s="346"/>
      <c r="F44" s="346"/>
      <c r="G44" s="346"/>
      <c r="H44" s="346"/>
      <c r="I44" s="346"/>
      <c r="J44" s="346"/>
      <c r="K44" s="346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</row>
    <row r="45">
      <c r="A45" s="346"/>
      <c r="B45" s="346"/>
      <c r="C45" s="346"/>
      <c r="D45" s="346"/>
      <c r="E45" s="346"/>
      <c r="F45" s="346"/>
      <c r="G45" s="346"/>
      <c r="H45" s="346"/>
      <c r="I45" s="346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6"/>
      <c r="U45" s="346"/>
      <c r="V45" s="346"/>
      <c r="W45" s="346"/>
      <c r="X45" s="346"/>
      <c r="Y45" s="346"/>
      <c r="Z45" s="346"/>
    </row>
    <row r="46">
      <c r="A46" s="346"/>
      <c r="B46" s="346"/>
      <c r="C46" s="346"/>
      <c r="D46" s="346"/>
      <c r="E46" s="346"/>
      <c r="F46" s="346"/>
      <c r="G46" s="346"/>
      <c r="H46" s="346"/>
      <c r="I46" s="346"/>
      <c r="J46" s="346"/>
      <c r="K46" s="346"/>
      <c r="L46" s="346"/>
      <c r="M46" s="346"/>
      <c r="N46" s="346"/>
      <c r="O46" s="346"/>
      <c r="P46" s="346"/>
      <c r="Q46" s="346"/>
      <c r="R46" s="346"/>
      <c r="S46" s="346"/>
      <c r="T46" s="346"/>
      <c r="U46" s="346"/>
      <c r="V46" s="346"/>
      <c r="W46" s="346"/>
      <c r="X46" s="346"/>
      <c r="Y46" s="346"/>
      <c r="Z46" s="346"/>
    </row>
    <row r="47">
      <c r="A47" s="346"/>
      <c r="B47" s="346"/>
      <c r="C47" s="346"/>
      <c r="D47" s="346"/>
      <c r="E47" s="346"/>
      <c r="F47" s="346"/>
      <c r="G47" s="346"/>
      <c r="H47" s="346"/>
      <c r="I47" s="346"/>
      <c r="J47" s="346"/>
      <c r="K47" s="346"/>
      <c r="L47" s="346"/>
      <c r="M47" s="346"/>
      <c r="N47" s="346"/>
      <c r="O47" s="346"/>
      <c r="P47" s="346"/>
      <c r="Q47" s="346"/>
      <c r="R47" s="346"/>
      <c r="S47" s="346"/>
      <c r="T47" s="346"/>
      <c r="U47" s="346"/>
      <c r="V47" s="346"/>
      <c r="W47" s="346"/>
      <c r="X47" s="346"/>
      <c r="Y47" s="346"/>
      <c r="Z47" s="346"/>
    </row>
    <row r="48">
      <c r="A48" s="346"/>
      <c r="B48" s="346"/>
      <c r="C48" s="346"/>
      <c r="D48" s="346"/>
      <c r="E48" s="346"/>
      <c r="F48" s="346"/>
      <c r="G48" s="346"/>
      <c r="H48" s="346"/>
      <c r="I48" s="346"/>
      <c r="J48" s="346"/>
      <c r="K48" s="346"/>
      <c r="L48" s="346"/>
      <c r="M48" s="346"/>
      <c r="N48" s="346"/>
      <c r="O48" s="346"/>
      <c r="P48" s="346"/>
      <c r="Q48" s="346"/>
      <c r="R48" s="346"/>
      <c r="S48" s="346"/>
      <c r="T48" s="346"/>
      <c r="U48" s="346"/>
      <c r="V48" s="346"/>
      <c r="W48" s="346"/>
      <c r="X48" s="346"/>
      <c r="Y48" s="346"/>
      <c r="Z48" s="346"/>
    </row>
    <row r="49">
      <c r="A49" s="346"/>
      <c r="B49" s="346"/>
      <c r="C49" s="346"/>
      <c r="D49" s="346"/>
      <c r="E49" s="346"/>
      <c r="F49" s="346"/>
      <c r="G49" s="346"/>
      <c r="H49" s="346"/>
      <c r="I49" s="346"/>
      <c r="J49" s="346"/>
      <c r="K49" s="346"/>
      <c r="L49" s="346"/>
      <c r="M49" s="346"/>
      <c r="N49" s="346"/>
      <c r="O49" s="346"/>
      <c r="P49" s="346"/>
      <c r="Q49" s="346"/>
      <c r="R49" s="346"/>
      <c r="S49" s="346"/>
      <c r="T49" s="346"/>
      <c r="U49" s="346"/>
      <c r="V49" s="346"/>
      <c r="W49" s="346"/>
      <c r="X49" s="346"/>
      <c r="Y49" s="346"/>
      <c r="Z49" s="346"/>
    </row>
    <row r="50">
      <c r="A50" s="346"/>
      <c r="B50" s="346"/>
      <c r="C50" s="346"/>
      <c r="D50" s="346"/>
      <c r="E50" s="346"/>
      <c r="F50" s="346"/>
      <c r="G50" s="346"/>
      <c r="H50" s="346"/>
      <c r="I50" s="346"/>
      <c r="J50" s="346"/>
      <c r="K50" s="346"/>
      <c r="L50" s="346"/>
      <c r="M50" s="346"/>
      <c r="N50" s="346"/>
      <c r="O50" s="346"/>
      <c r="P50" s="346"/>
      <c r="Q50" s="346"/>
      <c r="R50" s="346"/>
      <c r="S50" s="346"/>
      <c r="T50" s="346"/>
      <c r="U50" s="346"/>
      <c r="V50" s="346"/>
      <c r="W50" s="346"/>
      <c r="X50" s="346"/>
      <c r="Y50" s="346"/>
      <c r="Z50" s="346"/>
    </row>
    <row r="51">
      <c r="A51" s="346"/>
      <c r="B51" s="346"/>
      <c r="C51" s="346"/>
      <c r="D51" s="346"/>
      <c r="E51" s="346"/>
      <c r="F51" s="346"/>
      <c r="G51" s="346"/>
      <c r="H51" s="346"/>
      <c r="I51" s="346"/>
      <c r="J51" s="346"/>
      <c r="K51" s="346"/>
      <c r="L51" s="346"/>
      <c r="M51" s="346"/>
      <c r="N51" s="346"/>
      <c r="O51" s="346"/>
      <c r="P51" s="346"/>
      <c r="Q51" s="346"/>
      <c r="R51" s="346"/>
      <c r="S51" s="346"/>
      <c r="T51" s="346"/>
      <c r="U51" s="346"/>
      <c r="V51" s="346"/>
      <c r="W51" s="346"/>
      <c r="X51" s="346"/>
      <c r="Y51" s="346"/>
      <c r="Z51" s="346"/>
    </row>
    <row r="52">
      <c r="A52" s="346"/>
      <c r="B52" s="346"/>
      <c r="C52" s="346"/>
      <c r="D52" s="346"/>
      <c r="E52" s="346"/>
      <c r="F52" s="346"/>
      <c r="G52" s="346"/>
      <c r="H52" s="346"/>
      <c r="I52" s="346"/>
      <c r="J52" s="346"/>
      <c r="K52" s="346"/>
      <c r="L52" s="346"/>
      <c r="M52" s="346"/>
      <c r="N52" s="346"/>
      <c r="O52" s="346"/>
      <c r="P52" s="346"/>
      <c r="Q52" s="346"/>
      <c r="R52" s="346"/>
      <c r="S52" s="346"/>
      <c r="T52" s="346"/>
      <c r="U52" s="346"/>
      <c r="V52" s="346"/>
      <c r="W52" s="346"/>
      <c r="X52" s="346"/>
      <c r="Y52" s="346"/>
      <c r="Z52" s="346"/>
    </row>
    <row r="53">
      <c r="A53" s="346"/>
      <c r="B53" s="346"/>
      <c r="C53" s="346"/>
      <c r="D53" s="346"/>
      <c r="E53" s="346"/>
      <c r="F53" s="346"/>
      <c r="G53" s="346"/>
      <c r="H53" s="346"/>
      <c r="I53" s="346"/>
      <c r="J53" s="346"/>
      <c r="K53" s="346"/>
      <c r="L53" s="346"/>
      <c r="M53" s="346"/>
      <c r="N53" s="346"/>
      <c r="O53" s="346"/>
      <c r="P53" s="346"/>
      <c r="Q53" s="346"/>
      <c r="R53" s="346"/>
      <c r="S53" s="346"/>
      <c r="T53" s="346"/>
      <c r="U53" s="346"/>
      <c r="V53" s="346"/>
      <c r="W53" s="346"/>
      <c r="X53" s="346"/>
      <c r="Y53" s="346"/>
      <c r="Z53" s="346"/>
    </row>
    <row r="54">
      <c r="A54" s="346"/>
      <c r="B54" s="346"/>
      <c r="C54" s="346"/>
      <c r="D54" s="346"/>
      <c r="E54" s="346"/>
      <c r="F54" s="346"/>
      <c r="G54" s="346"/>
      <c r="H54" s="346"/>
      <c r="I54" s="346"/>
      <c r="J54" s="346"/>
      <c r="K54" s="346"/>
      <c r="L54" s="346"/>
      <c r="M54" s="346"/>
      <c r="N54" s="346"/>
      <c r="O54" s="346"/>
      <c r="P54" s="346"/>
      <c r="Q54" s="346"/>
      <c r="R54" s="346"/>
      <c r="S54" s="346"/>
      <c r="T54" s="346"/>
      <c r="U54" s="346"/>
      <c r="V54" s="346"/>
      <c r="W54" s="346"/>
      <c r="X54" s="346"/>
      <c r="Y54" s="346"/>
      <c r="Z54" s="346"/>
    </row>
    <row r="55">
      <c r="A55" s="346"/>
      <c r="B55" s="346"/>
      <c r="C55" s="346"/>
      <c r="D55" s="346"/>
      <c r="E55" s="346"/>
      <c r="F55" s="346"/>
      <c r="G55" s="346"/>
      <c r="H55" s="346"/>
      <c r="I55" s="346"/>
      <c r="J55" s="346"/>
      <c r="K55" s="346"/>
      <c r="L55" s="346"/>
      <c r="M55" s="346"/>
      <c r="N55" s="346"/>
      <c r="O55" s="346"/>
      <c r="P55" s="346"/>
      <c r="Q55" s="346"/>
      <c r="R55" s="346"/>
      <c r="S55" s="346"/>
      <c r="T55" s="346"/>
      <c r="U55" s="346"/>
      <c r="V55" s="346"/>
      <c r="W55" s="346"/>
      <c r="X55" s="346"/>
      <c r="Y55" s="346"/>
      <c r="Z55" s="346"/>
    </row>
    <row r="56">
      <c r="A56" s="346"/>
      <c r="B56" s="346"/>
      <c r="C56" s="346"/>
      <c r="D56" s="346"/>
      <c r="E56" s="346"/>
      <c r="F56" s="346"/>
      <c r="G56" s="346"/>
      <c r="H56" s="346"/>
      <c r="I56" s="346"/>
      <c r="J56" s="346"/>
      <c r="K56" s="346"/>
      <c r="L56" s="346"/>
      <c r="M56" s="346"/>
      <c r="N56" s="346"/>
      <c r="O56" s="346"/>
      <c r="P56" s="346"/>
      <c r="Q56" s="346"/>
      <c r="R56" s="346"/>
      <c r="S56" s="346"/>
      <c r="T56" s="346"/>
      <c r="U56" s="346"/>
      <c r="V56" s="346"/>
      <c r="W56" s="346"/>
      <c r="X56" s="346"/>
      <c r="Y56" s="346"/>
      <c r="Z56" s="346"/>
    </row>
    <row r="57">
      <c r="A57" s="346"/>
      <c r="B57" s="346"/>
      <c r="C57" s="346"/>
      <c r="D57" s="346"/>
      <c r="E57" s="346"/>
      <c r="F57" s="346"/>
      <c r="G57" s="346"/>
      <c r="H57" s="346"/>
      <c r="I57" s="346"/>
      <c r="J57" s="346"/>
      <c r="K57" s="346"/>
      <c r="L57" s="346"/>
      <c r="M57" s="346"/>
      <c r="N57" s="346"/>
      <c r="O57" s="346"/>
      <c r="P57" s="346"/>
      <c r="Q57" s="346"/>
      <c r="R57" s="346"/>
      <c r="S57" s="346"/>
      <c r="T57" s="346"/>
      <c r="U57" s="346"/>
      <c r="V57" s="346"/>
      <c r="W57" s="346"/>
      <c r="X57" s="346"/>
      <c r="Y57" s="346"/>
      <c r="Z57" s="346"/>
    </row>
    <row r="58">
      <c r="A58" s="346"/>
      <c r="B58" s="346"/>
      <c r="C58" s="346"/>
      <c r="D58" s="346"/>
      <c r="E58" s="346"/>
      <c r="F58" s="346"/>
      <c r="G58" s="346"/>
      <c r="H58" s="346"/>
      <c r="I58" s="346"/>
      <c r="J58" s="346"/>
      <c r="K58" s="346"/>
      <c r="L58" s="346"/>
      <c r="M58" s="346"/>
      <c r="N58" s="346"/>
      <c r="O58" s="346"/>
      <c r="P58" s="346"/>
      <c r="Q58" s="346"/>
      <c r="R58" s="346"/>
      <c r="S58" s="346"/>
      <c r="T58" s="346"/>
      <c r="U58" s="346"/>
      <c r="V58" s="346"/>
      <c r="W58" s="346"/>
      <c r="X58" s="346"/>
      <c r="Y58" s="346"/>
      <c r="Z58" s="346"/>
    </row>
    <row r="59">
      <c r="A59" s="346"/>
      <c r="B59" s="346"/>
      <c r="C59" s="346"/>
      <c r="D59" s="346"/>
      <c r="E59" s="346"/>
      <c r="F59" s="346"/>
      <c r="G59" s="346"/>
      <c r="H59" s="346"/>
      <c r="I59" s="346"/>
      <c r="J59" s="346"/>
      <c r="K59" s="346"/>
      <c r="L59" s="346"/>
      <c r="M59" s="346"/>
      <c r="N59" s="346"/>
      <c r="O59" s="346"/>
      <c r="P59" s="346"/>
      <c r="Q59" s="346"/>
      <c r="R59" s="346"/>
      <c r="S59" s="346"/>
      <c r="T59" s="346"/>
      <c r="U59" s="346"/>
      <c r="V59" s="346"/>
      <c r="W59" s="346"/>
      <c r="X59" s="346"/>
      <c r="Y59" s="346"/>
      <c r="Z59" s="346"/>
    </row>
    <row r="60">
      <c r="A60" s="349"/>
      <c r="B60" s="346"/>
      <c r="C60" s="346"/>
      <c r="D60" s="346"/>
      <c r="E60" s="346"/>
      <c r="F60" s="346"/>
      <c r="G60" s="346"/>
      <c r="H60" s="346"/>
      <c r="I60" s="346"/>
      <c r="J60" s="346"/>
      <c r="K60" s="346"/>
      <c r="L60" s="346"/>
      <c r="M60" s="346"/>
      <c r="N60" s="346"/>
      <c r="O60" s="346"/>
      <c r="P60" s="346"/>
      <c r="Q60" s="346"/>
      <c r="R60" s="346"/>
      <c r="S60" s="346"/>
      <c r="T60" s="346"/>
      <c r="U60" s="346"/>
      <c r="V60" s="346"/>
      <c r="W60" s="346"/>
      <c r="X60" s="346"/>
      <c r="Y60" s="346"/>
      <c r="Z60" s="346"/>
    </row>
    <row r="61">
      <c r="A61" s="349"/>
      <c r="B61" s="346"/>
      <c r="C61" s="346"/>
      <c r="D61" s="346"/>
      <c r="E61" s="346"/>
      <c r="F61" s="346"/>
      <c r="G61" s="346"/>
      <c r="H61" s="346"/>
      <c r="I61" s="346"/>
      <c r="J61" s="346"/>
      <c r="K61" s="346"/>
      <c r="L61" s="346"/>
      <c r="M61" s="346"/>
      <c r="N61" s="346"/>
      <c r="O61" s="346"/>
      <c r="P61" s="346"/>
      <c r="Q61" s="346"/>
      <c r="R61" s="346"/>
      <c r="S61" s="346"/>
      <c r="T61" s="346"/>
      <c r="U61" s="346"/>
      <c r="V61" s="346"/>
      <c r="W61" s="346"/>
      <c r="X61" s="346"/>
      <c r="Y61" s="346"/>
      <c r="Z61" s="346"/>
    </row>
    <row r="62">
      <c r="A62" s="349"/>
      <c r="B62" s="346"/>
      <c r="C62" s="346"/>
      <c r="D62" s="346"/>
      <c r="E62" s="346"/>
      <c r="F62" s="346"/>
      <c r="G62" s="346"/>
      <c r="H62" s="346"/>
      <c r="I62" s="346"/>
      <c r="J62" s="346"/>
      <c r="K62" s="346"/>
      <c r="L62" s="346"/>
      <c r="M62" s="346"/>
      <c r="N62" s="346"/>
      <c r="O62" s="346"/>
      <c r="P62" s="346"/>
      <c r="Q62" s="346"/>
      <c r="R62" s="346"/>
      <c r="S62" s="346"/>
      <c r="T62" s="346"/>
      <c r="U62" s="346"/>
      <c r="V62" s="346"/>
      <c r="W62" s="346"/>
      <c r="X62" s="346"/>
      <c r="Y62" s="346"/>
      <c r="Z62" s="346"/>
    </row>
    <row r="63">
      <c r="A63" s="349"/>
      <c r="B63" s="346"/>
      <c r="C63" s="346"/>
      <c r="D63" s="346"/>
      <c r="E63" s="346"/>
      <c r="F63" s="346"/>
      <c r="G63" s="346"/>
      <c r="H63" s="346"/>
      <c r="I63" s="346"/>
      <c r="J63" s="346"/>
      <c r="K63" s="346"/>
      <c r="L63" s="346"/>
      <c r="M63" s="346"/>
      <c r="N63" s="346"/>
      <c r="O63" s="346"/>
      <c r="P63" s="346"/>
      <c r="Q63" s="346"/>
      <c r="R63" s="346"/>
      <c r="S63" s="346"/>
      <c r="T63" s="346"/>
      <c r="U63" s="346"/>
      <c r="V63" s="346"/>
      <c r="W63" s="346"/>
      <c r="X63" s="346"/>
      <c r="Y63" s="346"/>
      <c r="Z63" s="346"/>
    </row>
    <row r="64">
      <c r="A64" s="349"/>
      <c r="B64" s="346"/>
      <c r="C64" s="346"/>
      <c r="D64" s="346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6"/>
      <c r="Q64" s="346"/>
      <c r="R64" s="346"/>
      <c r="S64" s="346"/>
      <c r="T64" s="346"/>
      <c r="U64" s="346"/>
      <c r="V64" s="346"/>
      <c r="W64" s="346"/>
      <c r="X64" s="346"/>
      <c r="Y64" s="346"/>
      <c r="Z64" s="346"/>
    </row>
    <row r="65">
      <c r="A65" s="349"/>
      <c r="B65" s="346"/>
      <c r="C65" s="346"/>
      <c r="D65" s="346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6"/>
      <c r="P65" s="346"/>
      <c r="Q65" s="346"/>
      <c r="R65" s="346"/>
      <c r="S65" s="346"/>
      <c r="T65" s="346"/>
      <c r="U65" s="346"/>
      <c r="V65" s="346"/>
      <c r="W65" s="346"/>
      <c r="X65" s="346"/>
      <c r="Y65" s="346"/>
      <c r="Z65" s="346"/>
    </row>
    <row r="66">
      <c r="A66" s="349"/>
      <c r="B66" s="346"/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6"/>
      <c r="Z66" s="346"/>
    </row>
    <row r="67">
      <c r="A67" s="349"/>
      <c r="B67" s="346"/>
      <c r="C67" s="346"/>
      <c r="D67" s="346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6"/>
      <c r="P67" s="346"/>
      <c r="Q67" s="346"/>
      <c r="R67" s="346"/>
      <c r="S67" s="346"/>
      <c r="T67" s="346"/>
      <c r="U67" s="346"/>
      <c r="V67" s="346"/>
      <c r="W67" s="346"/>
      <c r="X67" s="346"/>
      <c r="Y67" s="346"/>
      <c r="Z67" s="346"/>
    </row>
    <row r="68">
      <c r="A68" s="349"/>
      <c r="B68" s="346"/>
      <c r="C68" s="346"/>
      <c r="D68" s="346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6"/>
      <c r="P68" s="346"/>
      <c r="Q68" s="346"/>
      <c r="R68" s="346"/>
      <c r="S68" s="346"/>
      <c r="T68" s="346"/>
      <c r="U68" s="346"/>
      <c r="V68" s="346"/>
      <c r="W68" s="346"/>
      <c r="X68" s="346"/>
      <c r="Y68" s="346"/>
      <c r="Z68" s="346"/>
    </row>
    <row r="69">
      <c r="A69" s="349"/>
      <c r="B69" s="346"/>
      <c r="C69" s="346"/>
      <c r="D69" s="346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6"/>
      <c r="P69" s="346"/>
      <c r="Q69" s="346"/>
      <c r="R69" s="346"/>
      <c r="S69" s="346"/>
      <c r="T69" s="346"/>
      <c r="U69" s="346"/>
      <c r="V69" s="346"/>
      <c r="W69" s="346"/>
      <c r="X69" s="346"/>
      <c r="Y69" s="346"/>
      <c r="Z69" s="346"/>
    </row>
    <row r="70">
      <c r="A70" s="349"/>
      <c r="B70" s="346"/>
      <c r="C70" s="346"/>
      <c r="D70" s="346"/>
      <c r="E70" s="346"/>
      <c r="F70" s="346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46"/>
      <c r="U70" s="346"/>
      <c r="V70" s="346"/>
      <c r="W70" s="346"/>
      <c r="X70" s="346"/>
      <c r="Y70" s="346"/>
      <c r="Z70" s="346"/>
    </row>
    <row r="71">
      <c r="A71" s="349"/>
      <c r="B71" s="346"/>
      <c r="C71" s="346"/>
      <c r="D71" s="346"/>
      <c r="E71" s="346"/>
      <c r="F71" s="346"/>
      <c r="G71" s="346"/>
      <c r="H71" s="346"/>
      <c r="I71" s="346"/>
      <c r="J71" s="346"/>
      <c r="K71" s="346"/>
      <c r="L71" s="346"/>
      <c r="M71" s="346"/>
      <c r="N71" s="346"/>
      <c r="O71" s="346"/>
      <c r="P71" s="346"/>
      <c r="Q71" s="346"/>
      <c r="R71" s="346"/>
      <c r="S71" s="346"/>
      <c r="T71" s="346"/>
      <c r="U71" s="346"/>
      <c r="V71" s="346"/>
      <c r="W71" s="346"/>
      <c r="X71" s="346"/>
      <c r="Y71" s="346"/>
      <c r="Z71" s="346"/>
    </row>
    <row r="72">
      <c r="A72" s="349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</row>
    <row r="73">
      <c r="A73" s="349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</row>
    <row r="74">
      <c r="A74" s="349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</row>
    <row r="75">
      <c r="A75" s="349"/>
      <c r="B75" s="346"/>
      <c r="C75" s="346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6"/>
      <c r="T75" s="346"/>
      <c r="U75" s="346"/>
      <c r="V75" s="346"/>
      <c r="W75" s="346"/>
      <c r="X75" s="346"/>
      <c r="Y75" s="346"/>
      <c r="Z75" s="346"/>
    </row>
    <row r="76">
      <c r="A76" s="349"/>
      <c r="B76" s="346"/>
      <c r="C76" s="346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6"/>
      <c r="T76" s="346"/>
      <c r="U76" s="346"/>
      <c r="V76" s="346"/>
      <c r="W76" s="346"/>
      <c r="X76" s="346"/>
      <c r="Y76" s="346"/>
      <c r="Z76" s="346"/>
    </row>
    <row r="77">
      <c r="A77" s="349"/>
      <c r="B77" s="346"/>
      <c r="C77" s="346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6"/>
      <c r="T77" s="346"/>
      <c r="U77" s="346"/>
      <c r="V77" s="346"/>
      <c r="W77" s="346"/>
      <c r="X77" s="346"/>
      <c r="Y77" s="346"/>
      <c r="Z77" s="346"/>
    </row>
    <row r="78">
      <c r="A78" s="349"/>
      <c r="B78" s="346"/>
      <c r="C78" s="346"/>
      <c r="D78" s="346"/>
      <c r="E78" s="346"/>
      <c r="F78" s="346"/>
      <c r="G78" s="346"/>
      <c r="H78" s="346"/>
      <c r="I78" s="346"/>
      <c r="J78" s="346"/>
      <c r="K78" s="346"/>
      <c r="L78" s="346"/>
      <c r="M78" s="346"/>
      <c r="N78" s="346"/>
      <c r="O78" s="346"/>
      <c r="P78" s="346"/>
      <c r="Q78" s="346"/>
      <c r="R78" s="346"/>
      <c r="S78" s="346"/>
      <c r="T78" s="346"/>
      <c r="U78" s="346"/>
      <c r="V78" s="346"/>
      <c r="W78" s="346"/>
      <c r="X78" s="346"/>
      <c r="Y78" s="346"/>
      <c r="Z78" s="346"/>
    </row>
    <row r="79">
      <c r="A79" s="349"/>
      <c r="B79" s="346"/>
      <c r="C79" s="346"/>
      <c r="D79" s="346"/>
      <c r="E79" s="346"/>
      <c r="F79" s="346"/>
      <c r="G79" s="346"/>
      <c r="H79" s="346"/>
      <c r="I79" s="346"/>
      <c r="J79" s="346"/>
      <c r="K79" s="346"/>
      <c r="L79" s="346"/>
      <c r="M79" s="346"/>
      <c r="N79" s="346"/>
      <c r="O79" s="346"/>
      <c r="P79" s="346"/>
      <c r="Q79" s="346"/>
      <c r="R79" s="346"/>
      <c r="S79" s="346"/>
      <c r="T79" s="346"/>
      <c r="U79" s="346"/>
      <c r="V79" s="346"/>
      <c r="W79" s="346"/>
      <c r="X79" s="346"/>
      <c r="Y79" s="346"/>
      <c r="Z79" s="346"/>
    </row>
    <row r="80">
      <c r="A80" s="349"/>
      <c r="B80" s="346"/>
      <c r="C80" s="346"/>
      <c r="D80" s="346"/>
      <c r="E80" s="346"/>
      <c r="F80" s="346"/>
      <c r="G80" s="346"/>
      <c r="H80" s="346"/>
      <c r="I80" s="346"/>
      <c r="J80" s="346"/>
      <c r="K80" s="346"/>
      <c r="L80" s="346"/>
      <c r="M80" s="346"/>
      <c r="N80" s="346"/>
      <c r="O80" s="346"/>
      <c r="P80" s="346"/>
      <c r="Q80" s="346"/>
      <c r="R80" s="346"/>
      <c r="S80" s="346"/>
      <c r="T80" s="346"/>
      <c r="U80" s="346"/>
      <c r="V80" s="346"/>
      <c r="W80" s="346"/>
      <c r="X80" s="346"/>
      <c r="Y80" s="346"/>
      <c r="Z80" s="346"/>
    </row>
    <row r="81">
      <c r="A81" s="349"/>
      <c r="B81" s="346"/>
      <c r="C81" s="346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6"/>
      <c r="T81" s="346"/>
      <c r="U81" s="346"/>
      <c r="V81" s="346"/>
      <c r="W81" s="346"/>
      <c r="X81" s="346"/>
      <c r="Y81" s="346"/>
      <c r="Z81" s="346"/>
    </row>
    <row r="82">
      <c r="A82" s="349"/>
      <c r="B82" s="346"/>
      <c r="C82" s="346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6"/>
      <c r="T82" s="346"/>
      <c r="U82" s="346"/>
      <c r="V82" s="346"/>
      <c r="W82" s="346"/>
      <c r="X82" s="346"/>
      <c r="Y82" s="346"/>
      <c r="Z82" s="346"/>
    </row>
    <row r="83">
      <c r="A83" s="349"/>
      <c r="B83" s="346"/>
      <c r="C83" s="346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6"/>
      <c r="T83" s="346"/>
      <c r="U83" s="346"/>
      <c r="V83" s="346"/>
      <c r="W83" s="346"/>
      <c r="X83" s="346"/>
      <c r="Y83" s="346"/>
      <c r="Z83" s="346"/>
    </row>
    <row r="84">
      <c r="A84" s="349"/>
      <c r="B84" s="346"/>
      <c r="C84" s="346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6"/>
      <c r="T84" s="346"/>
      <c r="U84" s="346"/>
      <c r="V84" s="346"/>
      <c r="W84" s="346"/>
      <c r="X84" s="346"/>
      <c r="Y84" s="346"/>
      <c r="Z84" s="346"/>
    </row>
    <row r="85">
      <c r="A85" s="349"/>
      <c r="B85" s="346"/>
      <c r="C85" s="346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</row>
    <row r="86">
      <c r="A86" s="349"/>
      <c r="B86" s="346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</row>
    <row r="87">
      <c r="A87" s="349"/>
      <c r="B87" s="346"/>
      <c r="C87" s="346"/>
      <c r="D87" s="346"/>
      <c r="E87" s="346"/>
      <c r="F87" s="346"/>
      <c r="G87" s="346"/>
      <c r="H87" s="346"/>
      <c r="I87" s="346"/>
      <c r="J87" s="346"/>
      <c r="K87" s="346"/>
      <c r="L87" s="346"/>
      <c r="M87" s="346"/>
      <c r="N87" s="346"/>
      <c r="O87" s="346"/>
      <c r="P87" s="346"/>
      <c r="Q87" s="346"/>
      <c r="R87" s="346"/>
      <c r="S87" s="346"/>
      <c r="T87" s="346"/>
      <c r="U87" s="346"/>
      <c r="V87" s="346"/>
      <c r="W87" s="346"/>
      <c r="X87" s="346"/>
      <c r="Y87" s="346"/>
      <c r="Z87" s="346"/>
    </row>
    <row r="88">
      <c r="A88" s="349"/>
      <c r="B88" s="346"/>
      <c r="C88" s="346"/>
      <c r="D88" s="346"/>
      <c r="E88" s="346"/>
      <c r="F88" s="346"/>
      <c r="G88" s="346"/>
      <c r="H88" s="346"/>
      <c r="I88" s="346"/>
      <c r="J88" s="346"/>
      <c r="K88" s="346"/>
      <c r="L88" s="346"/>
      <c r="M88" s="346"/>
      <c r="N88" s="346"/>
      <c r="O88" s="346"/>
      <c r="P88" s="346"/>
      <c r="Q88" s="346"/>
      <c r="R88" s="346"/>
      <c r="S88" s="346"/>
      <c r="T88" s="346"/>
      <c r="U88" s="346"/>
      <c r="V88" s="346"/>
      <c r="W88" s="346"/>
      <c r="X88" s="346"/>
      <c r="Y88" s="346"/>
      <c r="Z88" s="346"/>
    </row>
    <row r="89">
      <c r="A89" s="349"/>
      <c r="B89" s="346"/>
      <c r="C89" s="346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6"/>
      <c r="T89" s="346"/>
      <c r="U89" s="346"/>
      <c r="V89" s="346"/>
      <c r="W89" s="346"/>
      <c r="X89" s="346"/>
      <c r="Y89" s="346"/>
      <c r="Z89" s="346"/>
    </row>
    <row r="90">
      <c r="A90" s="349"/>
      <c r="B90" s="346"/>
      <c r="C90" s="346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6"/>
      <c r="T90" s="346"/>
      <c r="U90" s="346"/>
      <c r="V90" s="346"/>
      <c r="W90" s="346"/>
      <c r="X90" s="346"/>
      <c r="Y90" s="346"/>
      <c r="Z90" s="346"/>
    </row>
    <row r="91">
      <c r="A91" s="349"/>
      <c r="B91" s="346"/>
      <c r="C91" s="346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6"/>
      <c r="T91" s="346"/>
      <c r="U91" s="346"/>
      <c r="V91" s="346"/>
      <c r="W91" s="346"/>
      <c r="X91" s="346"/>
      <c r="Y91" s="346"/>
      <c r="Z91" s="346"/>
    </row>
    <row r="92">
      <c r="A92" s="349"/>
      <c r="B92" s="346"/>
      <c r="C92" s="346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6"/>
      <c r="T92" s="346"/>
      <c r="U92" s="346"/>
      <c r="V92" s="346"/>
      <c r="W92" s="346"/>
      <c r="X92" s="346"/>
      <c r="Y92" s="346"/>
      <c r="Z92" s="346"/>
    </row>
    <row r="93">
      <c r="A93" s="349"/>
      <c r="B93" s="346"/>
      <c r="C93" s="346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6"/>
      <c r="T93" s="346"/>
      <c r="U93" s="346"/>
      <c r="V93" s="346"/>
      <c r="W93" s="346"/>
      <c r="X93" s="346"/>
      <c r="Y93" s="346"/>
      <c r="Z93" s="346"/>
    </row>
    <row r="94">
      <c r="A94" s="349"/>
      <c r="B94" s="346"/>
      <c r="C94" s="346"/>
      <c r="D94" s="346"/>
      <c r="E94" s="346"/>
      <c r="F94" s="346"/>
      <c r="G94" s="346"/>
      <c r="H94" s="346"/>
      <c r="I94" s="346"/>
      <c r="J94" s="346"/>
      <c r="K94" s="346"/>
      <c r="L94" s="346"/>
      <c r="M94" s="346"/>
      <c r="N94" s="346"/>
      <c r="O94" s="346"/>
      <c r="P94" s="346"/>
      <c r="Q94" s="346"/>
      <c r="R94" s="346"/>
      <c r="S94" s="346"/>
      <c r="T94" s="346"/>
      <c r="U94" s="346"/>
      <c r="V94" s="346"/>
      <c r="W94" s="346"/>
      <c r="X94" s="346"/>
      <c r="Y94" s="346"/>
      <c r="Z94" s="346"/>
    </row>
    <row r="95">
      <c r="A95" s="349"/>
      <c r="B95" s="346"/>
      <c r="C95" s="346"/>
      <c r="D95" s="346"/>
      <c r="E95" s="346"/>
      <c r="F95" s="346"/>
      <c r="G95" s="346"/>
      <c r="H95" s="346"/>
      <c r="I95" s="346"/>
      <c r="J95" s="346"/>
      <c r="K95" s="346"/>
      <c r="L95" s="346"/>
      <c r="M95" s="346"/>
      <c r="N95" s="346"/>
      <c r="O95" s="346"/>
      <c r="P95" s="346"/>
      <c r="Q95" s="346"/>
      <c r="R95" s="346"/>
      <c r="S95" s="346"/>
      <c r="T95" s="346"/>
      <c r="U95" s="346"/>
      <c r="V95" s="346"/>
      <c r="W95" s="346"/>
      <c r="X95" s="346"/>
      <c r="Y95" s="346"/>
      <c r="Z95" s="346"/>
    </row>
    <row r="96">
      <c r="A96" s="349"/>
      <c r="B96" s="346"/>
      <c r="C96" s="346"/>
      <c r="D96" s="346"/>
      <c r="E96" s="346"/>
      <c r="F96" s="346"/>
      <c r="G96" s="346"/>
      <c r="H96" s="346"/>
      <c r="I96" s="346"/>
      <c r="J96" s="346"/>
      <c r="K96" s="346"/>
      <c r="L96" s="346"/>
      <c r="M96" s="346"/>
      <c r="N96" s="346"/>
      <c r="O96" s="346"/>
      <c r="P96" s="346"/>
      <c r="Q96" s="346"/>
      <c r="R96" s="346"/>
      <c r="S96" s="346"/>
      <c r="T96" s="346"/>
      <c r="U96" s="346"/>
      <c r="V96" s="346"/>
      <c r="W96" s="346"/>
      <c r="X96" s="346"/>
      <c r="Y96" s="346"/>
      <c r="Z96" s="346"/>
    </row>
    <row r="97">
      <c r="A97" s="349"/>
      <c r="B97" s="346"/>
      <c r="C97" s="346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6"/>
      <c r="T97" s="346"/>
      <c r="U97" s="346"/>
      <c r="V97" s="346"/>
      <c r="W97" s="346"/>
      <c r="X97" s="346"/>
      <c r="Y97" s="346"/>
      <c r="Z97" s="346"/>
    </row>
    <row r="98">
      <c r="A98" s="349"/>
      <c r="B98" s="346"/>
      <c r="C98" s="346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T98" s="346"/>
      <c r="U98" s="346"/>
      <c r="V98" s="346"/>
      <c r="W98" s="346"/>
      <c r="X98" s="346"/>
      <c r="Y98" s="346"/>
      <c r="Z98" s="346"/>
    </row>
    <row r="99">
      <c r="A99" s="349"/>
      <c r="B99" s="346"/>
      <c r="C99" s="346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6"/>
      <c r="T99" s="346"/>
      <c r="U99" s="346"/>
      <c r="V99" s="346"/>
      <c r="W99" s="346"/>
      <c r="X99" s="346"/>
      <c r="Y99" s="346"/>
      <c r="Z99" s="346"/>
    </row>
    <row r="100">
      <c r="A100" s="349"/>
      <c r="B100" s="346"/>
      <c r="C100" s="346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6"/>
      <c r="T100" s="346"/>
      <c r="U100" s="346"/>
      <c r="V100" s="346"/>
      <c r="W100" s="346"/>
      <c r="X100" s="346"/>
      <c r="Y100" s="346"/>
      <c r="Z100" s="346"/>
    </row>
    <row r="101">
      <c r="A101" s="349"/>
      <c r="B101" s="346"/>
      <c r="C101" s="346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6"/>
      <c r="T101" s="346"/>
      <c r="U101" s="346"/>
      <c r="V101" s="346"/>
      <c r="W101" s="346"/>
      <c r="X101" s="346"/>
      <c r="Y101" s="346"/>
      <c r="Z101" s="346"/>
    </row>
    <row r="102">
      <c r="A102" s="349"/>
      <c r="B102" s="346"/>
      <c r="C102" s="346"/>
      <c r="D102" s="346"/>
      <c r="E102" s="346"/>
      <c r="F102" s="346"/>
      <c r="G102" s="346"/>
      <c r="H102" s="346"/>
      <c r="I102" s="346"/>
      <c r="J102" s="346"/>
      <c r="K102" s="346"/>
      <c r="L102" s="346"/>
      <c r="M102" s="346"/>
      <c r="N102" s="346"/>
      <c r="O102" s="346"/>
      <c r="P102" s="346"/>
      <c r="Q102" s="346"/>
      <c r="R102" s="346"/>
      <c r="S102" s="346"/>
      <c r="T102" s="346"/>
      <c r="U102" s="346"/>
      <c r="V102" s="346"/>
      <c r="W102" s="346"/>
      <c r="X102" s="346"/>
      <c r="Y102" s="346"/>
      <c r="Z102" s="346"/>
    </row>
    <row r="103">
      <c r="A103" s="349"/>
      <c r="B103" s="346"/>
      <c r="C103" s="346"/>
      <c r="D103" s="346"/>
      <c r="E103" s="346"/>
      <c r="F103" s="346"/>
      <c r="G103" s="346"/>
      <c r="H103" s="346"/>
      <c r="I103" s="346"/>
      <c r="J103" s="346"/>
      <c r="K103" s="346"/>
      <c r="L103" s="346"/>
      <c r="M103" s="346"/>
      <c r="N103" s="346"/>
      <c r="O103" s="346"/>
      <c r="P103" s="346"/>
      <c r="Q103" s="346"/>
      <c r="R103" s="346"/>
      <c r="S103" s="346"/>
      <c r="T103" s="346"/>
      <c r="U103" s="346"/>
      <c r="V103" s="346"/>
      <c r="W103" s="346"/>
      <c r="X103" s="346"/>
      <c r="Y103" s="346"/>
      <c r="Z103" s="346"/>
    </row>
    <row r="104">
      <c r="A104" s="349"/>
      <c r="B104" s="346"/>
      <c r="C104" s="346"/>
      <c r="D104" s="346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</row>
    <row r="105">
      <c r="A105" s="349"/>
      <c r="B105" s="346"/>
      <c r="C105" s="346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</row>
    <row r="106">
      <c r="A106" s="349"/>
      <c r="B106" s="346"/>
      <c r="C106" s="346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6"/>
      <c r="T106" s="346"/>
      <c r="U106" s="346"/>
      <c r="V106" s="346"/>
      <c r="W106" s="346"/>
      <c r="X106" s="346"/>
      <c r="Y106" s="346"/>
      <c r="Z106" s="346"/>
    </row>
    <row r="107">
      <c r="A107" s="349"/>
      <c r="B107" s="346"/>
      <c r="C107" s="346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6"/>
      <c r="T107" s="346"/>
      <c r="U107" s="346"/>
      <c r="V107" s="346"/>
      <c r="W107" s="346"/>
      <c r="X107" s="346"/>
      <c r="Y107" s="346"/>
      <c r="Z107" s="346"/>
    </row>
    <row r="108">
      <c r="A108" s="349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</row>
    <row r="109">
      <c r="A109" s="349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</row>
    <row r="110">
      <c r="A110" s="349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</row>
    <row r="111">
      <c r="A111" s="349"/>
      <c r="B111" s="346"/>
      <c r="C111" s="346"/>
      <c r="D111" s="346"/>
      <c r="E111" s="346"/>
      <c r="F111" s="346"/>
      <c r="G111" s="346"/>
      <c r="H111" s="346"/>
      <c r="I111" s="346"/>
      <c r="J111" s="346"/>
      <c r="K111" s="346"/>
      <c r="L111" s="346"/>
      <c r="M111" s="346"/>
      <c r="N111" s="346"/>
      <c r="O111" s="346"/>
      <c r="P111" s="346"/>
      <c r="Q111" s="346"/>
      <c r="R111" s="346"/>
      <c r="S111" s="346"/>
      <c r="T111" s="346"/>
      <c r="U111" s="346"/>
      <c r="V111" s="346"/>
      <c r="W111" s="346"/>
      <c r="X111" s="346"/>
      <c r="Y111" s="346"/>
      <c r="Z111" s="346"/>
    </row>
    <row r="112">
      <c r="A112" s="349"/>
      <c r="B112" s="346"/>
      <c r="C112" s="346"/>
      <c r="D112" s="346"/>
      <c r="E112" s="346"/>
      <c r="F112" s="346"/>
      <c r="G112" s="346"/>
      <c r="H112" s="346"/>
      <c r="I112" s="346"/>
      <c r="J112" s="346"/>
      <c r="K112" s="346"/>
      <c r="L112" s="346"/>
      <c r="M112" s="346"/>
      <c r="N112" s="346"/>
      <c r="O112" s="346"/>
      <c r="P112" s="346"/>
      <c r="Q112" s="346"/>
      <c r="R112" s="346"/>
      <c r="S112" s="346"/>
      <c r="T112" s="346"/>
      <c r="U112" s="346"/>
      <c r="V112" s="346"/>
      <c r="W112" s="346"/>
      <c r="X112" s="346"/>
      <c r="Y112" s="346"/>
      <c r="Z112" s="346"/>
    </row>
    <row r="113">
      <c r="A113" s="349"/>
      <c r="B113" s="346"/>
      <c r="C113" s="346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6"/>
      <c r="T113" s="346"/>
      <c r="U113" s="346"/>
      <c r="V113" s="346"/>
      <c r="W113" s="346"/>
      <c r="X113" s="346"/>
      <c r="Y113" s="346"/>
      <c r="Z113" s="346"/>
    </row>
    <row r="114">
      <c r="A114" s="349"/>
      <c r="B114" s="346"/>
      <c r="C114" s="346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6"/>
      <c r="T114" s="346"/>
      <c r="U114" s="346"/>
      <c r="V114" s="346"/>
      <c r="W114" s="346"/>
      <c r="X114" s="346"/>
      <c r="Y114" s="346"/>
      <c r="Z114" s="346"/>
    </row>
    <row r="115">
      <c r="A115" s="349"/>
      <c r="B115" s="346"/>
      <c r="C115" s="346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6"/>
      <c r="T115" s="346"/>
      <c r="U115" s="346"/>
      <c r="V115" s="346"/>
      <c r="W115" s="346"/>
      <c r="X115" s="346"/>
      <c r="Y115" s="346"/>
      <c r="Z115" s="346"/>
    </row>
    <row r="116">
      <c r="A116" s="349"/>
      <c r="B116" s="346"/>
      <c r="C116" s="346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6"/>
      <c r="T116" s="346"/>
      <c r="U116" s="346"/>
      <c r="V116" s="346"/>
      <c r="W116" s="346"/>
      <c r="X116" s="346"/>
      <c r="Y116" s="346"/>
      <c r="Z116" s="346"/>
    </row>
    <row r="117">
      <c r="A117" s="349"/>
      <c r="B117" s="346"/>
      <c r="C117" s="346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6"/>
      <c r="T117" s="346"/>
      <c r="U117" s="346"/>
      <c r="V117" s="346"/>
      <c r="W117" s="346"/>
      <c r="X117" s="346"/>
      <c r="Y117" s="346"/>
      <c r="Z117" s="346"/>
    </row>
    <row r="118">
      <c r="A118" s="349"/>
      <c r="B118" s="346"/>
      <c r="C118" s="346"/>
      <c r="D118" s="346"/>
      <c r="E118" s="346"/>
      <c r="F118" s="346"/>
      <c r="G118" s="346"/>
      <c r="H118" s="346"/>
      <c r="I118" s="346"/>
      <c r="J118" s="346"/>
      <c r="K118" s="346"/>
      <c r="L118" s="346"/>
      <c r="M118" s="346"/>
      <c r="N118" s="346"/>
      <c r="O118" s="346"/>
      <c r="P118" s="346"/>
      <c r="Q118" s="346"/>
      <c r="R118" s="346"/>
      <c r="S118" s="346"/>
      <c r="T118" s="346"/>
      <c r="U118" s="346"/>
      <c r="V118" s="346"/>
      <c r="W118" s="346"/>
      <c r="X118" s="346"/>
      <c r="Y118" s="346"/>
      <c r="Z118" s="346"/>
    </row>
    <row r="119">
      <c r="A119" s="349"/>
      <c r="B119" s="346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46"/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</row>
    <row r="120">
      <c r="A120" s="349"/>
      <c r="B120" s="346"/>
      <c r="C120" s="346"/>
      <c r="D120" s="346"/>
      <c r="E120" s="346"/>
      <c r="F120" s="346"/>
      <c r="G120" s="346"/>
      <c r="H120" s="346"/>
      <c r="I120" s="346"/>
      <c r="J120" s="346"/>
      <c r="K120" s="346"/>
      <c r="L120" s="346"/>
      <c r="M120" s="346"/>
      <c r="N120" s="346"/>
      <c r="O120" s="346"/>
      <c r="P120" s="346"/>
      <c r="Q120" s="346"/>
      <c r="R120" s="346"/>
      <c r="S120" s="346"/>
      <c r="T120" s="346"/>
      <c r="U120" s="346"/>
      <c r="V120" s="346"/>
      <c r="W120" s="346"/>
      <c r="X120" s="346"/>
      <c r="Y120" s="346"/>
      <c r="Z120" s="346"/>
    </row>
    <row r="121">
      <c r="A121" s="349"/>
      <c r="B121" s="346"/>
      <c r="C121" s="346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6"/>
      <c r="T121" s="346"/>
      <c r="U121" s="346"/>
      <c r="V121" s="346"/>
      <c r="W121" s="346"/>
      <c r="X121" s="346"/>
      <c r="Y121" s="346"/>
      <c r="Z121" s="346"/>
    </row>
    <row r="122">
      <c r="A122" s="349"/>
      <c r="B122" s="346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6"/>
      <c r="T122" s="346"/>
      <c r="U122" s="346"/>
      <c r="V122" s="346"/>
      <c r="W122" s="346"/>
      <c r="X122" s="346"/>
      <c r="Y122" s="346"/>
      <c r="Z122" s="346"/>
    </row>
    <row r="123">
      <c r="A123" s="349"/>
      <c r="B123" s="346"/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6"/>
      <c r="T123" s="346"/>
      <c r="U123" s="346"/>
      <c r="V123" s="346"/>
      <c r="W123" s="346"/>
      <c r="X123" s="346"/>
      <c r="Y123" s="346"/>
      <c r="Z123" s="346"/>
    </row>
    <row r="124">
      <c r="A124" s="349"/>
      <c r="B124" s="346"/>
      <c r="C124" s="346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6"/>
      <c r="T124" s="346"/>
      <c r="U124" s="346"/>
      <c r="V124" s="346"/>
      <c r="W124" s="346"/>
      <c r="X124" s="346"/>
      <c r="Y124" s="346"/>
      <c r="Z124" s="346"/>
    </row>
    <row r="125">
      <c r="A125" s="349"/>
      <c r="B125" s="346"/>
      <c r="C125" s="346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6"/>
      <c r="T125" s="346"/>
      <c r="U125" s="346"/>
      <c r="V125" s="346"/>
      <c r="W125" s="346"/>
      <c r="X125" s="346"/>
      <c r="Y125" s="346"/>
      <c r="Z125" s="346"/>
    </row>
    <row r="126">
      <c r="A126" s="349"/>
      <c r="B126" s="346"/>
      <c r="C126" s="346"/>
      <c r="D126" s="346"/>
      <c r="E126" s="346"/>
      <c r="F126" s="346"/>
      <c r="G126" s="346"/>
      <c r="H126" s="346"/>
      <c r="I126" s="346"/>
      <c r="J126" s="346"/>
      <c r="K126" s="346"/>
      <c r="L126" s="346"/>
      <c r="M126" s="346"/>
      <c r="N126" s="346"/>
      <c r="O126" s="346"/>
      <c r="P126" s="346"/>
      <c r="Q126" s="346"/>
      <c r="R126" s="346"/>
      <c r="S126" s="346"/>
      <c r="T126" s="346"/>
      <c r="U126" s="346"/>
      <c r="V126" s="346"/>
      <c r="W126" s="346"/>
      <c r="X126" s="346"/>
      <c r="Y126" s="346"/>
      <c r="Z126" s="346"/>
    </row>
    <row r="127">
      <c r="A127" s="349"/>
      <c r="B127" s="346"/>
      <c r="C127" s="346"/>
      <c r="D127" s="346"/>
      <c r="E127" s="346"/>
      <c r="F127" s="346"/>
      <c r="G127" s="346"/>
      <c r="H127" s="346"/>
      <c r="I127" s="346"/>
      <c r="J127" s="346"/>
      <c r="K127" s="346"/>
      <c r="L127" s="346"/>
      <c r="M127" s="346"/>
      <c r="N127" s="346"/>
      <c r="O127" s="346"/>
      <c r="P127" s="346"/>
      <c r="Q127" s="346"/>
      <c r="R127" s="346"/>
      <c r="S127" s="346"/>
      <c r="T127" s="346"/>
      <c r="U127" s="346"/>
      <c r="V127" s="346"/>
      <c r="W127" s="346"/>
      <c r="X127" s="346"/>
      <c r="Y127" s="346"/>
      <c r="Z127" s="346"/>
    </row>
    <row r="128">
      <c r="A128" s="349"/>
      <c r="B128" s="346"/>
      <c r="C128" s="346"/>
      <c r="D128" s="346"/>
      <c r="E128" s="346"/>
      <c r="F128" s="346"/>
      <c r="G128" s="346"/>
      <c r="H128" s="346"/>
      <c r="I128" s="346"/>
      <c r="J128" s="346"/>
      <c r="K128" s="346"/>
      <c r="L128" s="346"/>
      <c r="M128" s="346"/>
      <c r="N128" s="346"/>
      <c r="O128" s="346"/>
      <c r="P128" s="346"/>
      <c r="Q128" s="346"/>
      <c r="R128" s="346"/>
      <c r="S128" s="346"/>
      <c r="T128" s="346"/>
      <c r="U128" s="346"/>
      <c r="V128" s="346"/>
      <c r="W128" s="346"/>
      <c r="X128" s="346"/>
      <c r="Y128" s="346"/>
      <c r="Z128" s="346"/>
    </row>
    <row r="129">
      <c r="A129" s="349"/>
      <c r="B129" s="346"/>
      <c r="C129" s="346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6"/>
      <c r="T129" s="346"/>
      <c r="U129" s="346"/>
      <c r="V129" s="346"/>
      <c r="W129" s="346"/>
      <c r="X129" s="346"/>
      <c r="Y129" s="346"/>
      <c r="Z129" s="346"/>
    </row>
    <row r="130">
      <c r="A130" s="349"/>
      <c r="B130" s="346"/>
      <c r="C130" s="346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6"/>
      <c r="T130" s="346"/>
      <c r="U130" s="346"/>
      <c r="V130" s="346"/>
      <c r="W130" s="346"/>
      <c r="X130" s="346"/>
      <c r="Y130" s="346"/>
      <c r="Z130" s="346"/>
    </row>
    <row r="131">
      <c r="A131" s="349"/>
      <c r="B131" s="346"/>
      <c r="C131" s="346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6"/>
      <c r="T131" s="346"/>
      <c r="U131" s="346"/>
      <c r="V131" s="346"/>
      <c r="W131" s="346"/>
      <c r="X131" s="346"/>
      <c r="Y131" s="346"/>
      <c r="Z131" s="346"/>
    </row>
    <row r="132">
      <c r="A132" s="349"/>
      <c r="B132" s="346"/>
      <c r="C132" s="346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6"/>
      <c r="T132" s="346"/>
      <c r="U132" s="346"/>
      <c r="V132" s="346"/>
      <c r="W132" s="346"/>
      <c r="X132" s="346"/>
      <c r="Y132" s="346"/>
      <c r="Z132" s="346"/>
    </row>
    <row r="133">
      <c r="A133" s="349"/>
      <c r="B133" s="346"/>
      <c r="C133" s="346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6"/>
      <c r="T133" s="346"/>
      <c r="U133" s="346"/>
      <c r="V133" s="346"/>
      <c r="W133" s="346"/>
      <c r="X133" s="346"/>
      <c r="Y133" s="346"/>
      <c r="Z133" s="346"/>
    </row>
    <row r="134">
      <c r="A134" s="349"/>
      <c r="B134" s="346"/>
      <c r="C134" s="346"/>
      <c r="D134" s="346"/>
      <c r="E134" s="346"/>
      <c r="F134" s="346"/>
      <c r="G134" s="346"/>
      <c r="H134" s="346"/>
      <c r="I134" s="346"/>
      <c r="J134" s="346"/>
      <c r="K134" s="346"/>
      <c r="L134" s="346"/>
      <c r="M134" s="346"/>
      <c r="N134" s="346"/>
      <c r="O134" s="346"/>
      <c r="P134" s="346"/>
      <c r="Q134" s="346"/>
      <c r="R134" s="346"/>
      <c r="S134" s="346"/>
      <c r="T134" s="346"/>
      <c r="U134" s="346"/>
      <c r="V134" s="346"/>
      <c r="W134" s="346"/>
      <c r="X134" s="346"/>
      <c r="Y134" s="346"/>
      <c r="Z134" s="346"/>
    </row>
    <row r="135">
      <c r="A135" s="349"/>
      <c r="B135" s="346"/>
      <c r="C135" s="346"/>
      <c r="D135" s="346"/>
      <c r="E135" s="346"/>
      <c r="F135" s="346"/>
      <c r="G135" s="346"/>
      <c r="H135" s="346"/>
      <c r="I135" s="346"/>
      <c r="J135" s="346"/>
      <c r="K135" s="346"/>
      <c r="L135" s="346"/>
      <c r="M135" s="346"/>
      <c r="N135" s="346"/>
      <c r="O135" s="346"/>
      <c r="P135" s="346"/>
      <c r="Q135" s="346"/>
      <c r="R135" s="346"/>
      <c r="S135" s="346"/>
      <c r="T135" s="346"/>
      <c r="U135" s="346"/>
      <c r="V135" s="346"/>
      <c r="W135" s="346"/>
      <c r="X135" s="346"/>
      <c r="Y135" s="346"/>
      <c r="Z135" s="346"/>
    </row>
    <row r="136">
      <c r="A136" s="349"/>
      <c r="B136" s="346"/>
      <c r="C136" s="346"/>
      <c r="D136" s="346"/>
      <c r="E136" s="346"/>
      <c r="F136" s="346"/>
      <c r="G136" s="346"/>
      <c r="H136" s="346"/>
      <c r="I136" s="346"/>
      <c r="J136" s="346"/>
      <c r="K136" s="346"/>
      <c r="L136" s="346"/>
      <c r="M136" s="346"/>
      <c r="N136" s="346"/>
      <c r="O136" s="346"/>
      <c r="P136" s="346"/>
      <c r="Q136" s="346"/>
      <c r="R136" s="346"/>
      <c r="S136" s="346"/>
      <c r="T136" s="346"/>
      <c r="U136" s="346"/>
      <c r="V136" s="346"/>
      <c r="W136" s="346"/>
      <c r="X136" s="346"/>
      <c r="Y136" s="346"/>
      <c r="Z136" s="346"/>
    </row>
    <row r="137">
      <c r="A137" s="349"/>
      <c r="B137" s="346"/>
      <c r="C137" s="346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6"/>
      <c r="T137" s="346"/>
      <c r="U137" s="346"/>
      <c r="V137" s="346"/>
      <c r="W137" s="346"/>
      <c r="X137" s="346"/>
      <c r="Y137" s="346"/>
      <c r="Z137" s="346"/>
    </row>
    <row r="138">
      <c r="A138" s="349"/>
      <c r="B138" s="346"/>
      <c r="C138" s="346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6"/>
      <c r="T138" s="346"/>
      <c r="U138" s="346"/>
      <c r="V138" s="346"/>
      <c r="W138" s="346"/>
      <c r="X138" s="346"/>
      <c r="Y138" s="346"/>
      <c r="Z138" s="346"/>
    </row>
    <row r="139">
      <c r="A139" s="349"/>
      <c r="B139" s="346"/>
      <c r="C139" s="346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6"/>
      <c r="T139" s="346"/>
      <c r="U139" s="346"/>
      <c r="V139" s="346"/>
      <c r="W139" s="346"/>
      <c r="X139" s="346"/>
      <c r="Y139" s="346"/>
      <c r="Z139" s="346"/>
    </row>
    <row r="140">
      <c r="A140" s="349"/>
      <c r="B140" s="346"/>
      <c r="C140" s="346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6"/>
      <c r="T140" s="346"/>
      <c r="U140" s="346"/>
      <c r="V140" s="346"/>
      <c r="W140" s="346"/>
      <c r="X140" s="346"/>
      <c r="Y140" s="346"/>
      <c r="Z140" s="346"/>
    </row>
    <row r="141">
      <c r="A141" s="349"/>
      <c r="B141" s="346"/>
      <c r="C141" s="346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6"/>
      <c r="T141" s="346"/>
      <c r="U141" s="346"/>
      <c r="V141" s="346"/>
      <c r="W141" s="346"/>
      <c r="X141" s="346"/>
      <c r="Y141" s="346"/>
      <c r="Z141" s="346"/>
    </row>
    <row r="142">
      <c r="A142" s="349"/>
      <c r="B142" s="346"/>
      <c r="C142" s="346"/>
      <c r="D142" s="346"/>
      <c r="E142" s="346"/>
      <c r="F142" s="346"/>
      <c r="G142" s="346"/>
      <c r="H142" s="346"/>
      <c r="I142" s="346"/>
      <c r="J142" s="346"/>
      <c r="K142" s="346"/>
      <c r="L142" s="346"/>
      <c r="M142" s="346"/>
      <c r="N142" s="346"/>
      <c r="O142" s="346"/>
      <c r="P142" s="346"/>
      <c r="Q142" s="346"/>
      <c r="R142" s="346"/>
      <c r="S142" s="346"/>
      <c r="T142" s="346"/>
      <c r="U142" s="346"/>
      <c r="V142" s="346"/>
      <c r="W142" s="346"/>
      <c r="X142" s="346"/>
      <c r="Y142" s="346"/>
      <c r="Z142" s="346"/>
    </row>
    <row r="143">
      <c r="A143" s="349"/>
      <c r="B143" s="346"/>
      <c r="C143" s="346"/>
      <c r="D143" s="346"/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346"/>
      <c r="Q143" s="346"/>
      <c r="R143" s="346"/>
      <c r="S143" s="346"/>
      <c r="T143" s="346"/>
      <c r="U143" s="346"/>
      <c r="V143" s="346"/>
      <c r="W143" s="346"/>
      <c r="X143" s="346"/>
      <c r="Y143" s="346"/>
      <c r="Z143" s="346"/>
    </row>
    <row r="144">
      <c r="A144" s="349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</row>
    <row r="145">
      <c r="A145" s="349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</row>
    <row r="146">
      <c r="A146" s="349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</row>
    <row r="147">
      <c r="A147" s="349"/>
      <c r="B147" s="346"/>
      <c r="C147" s="346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6"/>
      <c r="T147" s="346"/>
      <c r="U147" s="346"/>
      <c r="V147" s="346"/>
      <c r="W147" s="346"/>
      <c r="X147" s="346"/>
      <c r="Y147" s="346"/>
      <c r="Z147" s="346"/>
    </row>
    <row r="148">
      <c r="A148" s="349"/>
      <c r="B148" s="346"/>
      <c r="C148" s="346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6"/>
      <c r="T148" s="346"/>
      <c r="U148" s="346"/>
      <c r="V148" s="346"/>
      <c r="W148" s="346"/>
      <c r="X148" s="346"/>
      <c r="Y148" s="346"/>
      <c r="Z148" s="346"/>
    </row>
    <row r="149">
      <c r="A149" s="349"/>
      <c r="B149" s="346"/>
      <c r="C149" s="346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6"/>
      <c r="T149" s="346"/>
      <c r="U149" s="346"/>
      <c r="V149" s="346"/>
      <c r="W149" s="346"/>
      <c r="X149" s="346"/>
      <c r="Y149" s="346"/>
      <c r="Z149" s="346"/>
    </row>
    <row r="150">
      <c r="A150" s="349"/>
      <c r="B150" s="346"/>
      <c r="C150" s="346"/>
      <c r="D150" s="346"/>
      <c r="E150" s="346"/>
      <c r="F150" s="346"/>
      <c r="G150" s="346"/>
      <c r="H150" s="346"/>
      <c r="I150" s="346"/>
      <c r="J150" s="346"/>
      <c r="K150" s="346"/>
      <c r="L150" s="346"/>
      <c r="M150" s="346"/>
      <c r="N150" s="346"/>
      <c r="O150" s="346"/>
      <c r="P150" s="346"/>
      <c r="Q150" s="346"/>
      <c r="R150" s="346"/>
      <c r="S150" s="346"/>
      <c r="T150" s="346"/>
      <c r="U150" s="346"/>
      <c r="V150" s="346"/>
      <c r="W150" s="346"/>
      <c r="X150" s="346"/>
      <c r="Y150" s="346"/>
      <c r="Z150" s="346"/>
    </row>
    <row r="151">
      <c r="A151" s="349"/>
      <c r="B151" s="346"/>
      <c r="C151" s="346"/>
      <c r="D151" s="346"/>
      <c r="E151" s="346"/>
      <c r="F151" s="346"/>
      <c r="G151" s="346"/>
      <c r="H151" s="346"/>
      <c r="I151" s="346"/>
      <c r="J151" s="346"/>
      <c r="K151" s="346"/>
      <c r="L151" s="346"/>
      <c r="M151" s="346"/>
      <c r="N151" s="346"/>
      <c r="O151" s="346"/>
      <c r="P151" s="346"/>
      <c r="Q151" s="346"/>
      <c r="R151" s="346"/>
      <c r="S151" s="346"/>
      <c r="T151" s="346"/>
      <c r="U151" s="346"/>
      <c r="V151" s="346"/>
      <c r="W151" s="346"/>
      <c r="X151" s="346"/>
      <c r="Y151" s="346"/>
      <c r="Z151" s="346"/>
    </row>
    <row r="152">
      <c r="A152" s="349"/>
      <c r="B152" s="346"/>
      <c r="C152" s="346"/>
      <c r="D152" s="346"/>
      <c r="E152" s="346"/>
      <c r="F152" s="346"/>
      <c r="G152" s="346"/>
      <c r="H152" s="346"/>
      <c r="I152" s="346"/>
      <c r="J152" s="346"/>
      <c r="K152" s="346"/>
      <c r="L152" s="346"/>
      <c r="M152" s="346"/>
      <c r="N152" s="346"/>
      <c r="O152" s="346"/>
      <c r="P152" s="346"/>
      <c r="Q152" s="346"/>
      <c r="R152" s="346"/>
      <c r="S152" s="346"/>
      <c r="T152" s="346"/>
      <c r="U152" s="346"/>
      <c r="V152" s="346"/>
      <c r="W152" s="346"/>
      <c r="X152" s="346"/>
      <c r="Y152" s="346"/>
      <c r="Z152" s="346"/>
    </row>
    <row r="153">
      <c r="A153" s="349"/>
      <c r="B153" s="346"/>
      <c r="C153" s="346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6"/>
      <c r="T153" s="346"/>
      <c r="U153" s="346"/>
      <c r="V153" s="346"/>
      <c r="W153" s="346"/>
      <c r="X153" s="346"/>
      <c r="Y153" s="346"/>
      <c r="Z153" s="346"/>
    </row>
    <row r="154">
      <c r="A154" s="349"/>
      <c r="B154" s="346"/>
      <c r="C154" s="346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6"/>
      <c r="T154" s="346"/>
      <c r="U154" s="346"/>
      <c r="V154" s="346"/>
      <c r="W154" s="346"/>
      <c r="X154" s="346"/>
      <c r="Y154" s="346"/>
      <c r="Z154" s="346"/>
    </row>
    <row r="155">
      <c r="A155" s="349"/>
      <c r="B155" s="346"/>
      <c r="C155" s="346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6"/>
      <c r="T155" s="346"/>
      <c r="U155" s="346"/>
      <c r="V155" s="346"/>
      <c r="W155" s="346"/>
      <c r="X155" s="346"/>
      <c r="Y155" s="346"/>
      <c r="Z155" s="346"/>
    </row>
    <row r="156">
      <c r="A156" s="349"/>
      <c r="B156" s="346"/>
      <c r="C156" s="346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6"/>
      <c r="T156" s="346"/>
      <c r="U156" s="346"/>
      <c r="V156" s="346"/>
      <c r="W156" s="346"/>
      <c r="X156" s="346"/>
      <c r="Y156" s="346"/>
      <c r="Z156" s="346"/>
    </row>
    <row r="157">
      <c r="A157" s="349"/>
      <c r="B157" s="346"/>
      <c r="C157" s="346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6"/>
      <c r="T157" s="346"/>
      <c r="U157" s="346"/>
      <c r="V157" s="346"/>
      <c r="W157" s="346"/>
      <c r="X157" s="346"/>
      <c r="Y157" s="346"/>
      <c r="Z157" s="346"/>
    </row>
    <row r="158">
      <c r="A158" s="349"/>
      <c r="B158" s="346"/>
      <c r="C158" s="346"/>
      <c r="D158" s="346"/>
      <c r="E158" s="346"/>
      <c r="F158" s="346"/>
      <c r="G158" s="346"/>
      <c r="H158" s="346"/>
      <c r="I158" s="346"/>
      <c r="J158" s="346"/>
      <c r="K158" s="346"/>
      <c r="L158" s="346"/>
      <c r="M158" s="346"/>
      <c r="N158" s="346"/>
      <c r="O158" s="346"/>
      <c r="P158" s="346"/>
      <c r="Q158" s="346"/>
      <c r="R158" s="346"/>
      <c r="S158" s="346"/>
      <c r="T158" s="346"/>
      <c r="U158" s="346"/>
      <c r="V158" s="346"/>
      <c r="W158" s="346"/>
      <c r="X158" s="346"/>
      <c r="Y158" s="346"/>
      <c r="Z158" s="346"/>
    </row>
    <row r="159">
      <c r="A159" s="349"/>
      <c r="B159" s="346"/>
      <c r="C159" s="346"/>
      <c r="D159" s="346"/>
      <c r="E159" s="346"/>
      <c r="F159" s="346"/>
      <c r="G159" s="346"/>
      <c r="H159" s="346"/>
      <c r="I159" s="346"/>
      <c r="J159" s="346"/>
      <c r="K159" s="346"/>
      <c r="L159" s="346"/>
      <c r="M159" s="346"/>
      <c r="N159" s="346"/>
      <c r="O159" s="346"/>
      <c r="P159" s="346"/>
      <c r="Q159" s="346"/>
      <c r="R159" s="346"/>
      <c r="S159" s="346"/>
      <c r="T159" s="346"/>
      <c r="U159" s="346"/>
      <c r="V159" s="346"/>
      <c r="W159" s="346"/>
      <c r="X159" s="346"/>
      <c r="Y159" s="346"/>
      <c r="Z159" s="346"/>
    </row>
    <row r="160">
      <c r="A160" s="349"/>
      <c r="B160" s="346"/>
      <c r="C160" s="346"/>
      <c r="D160" s="346"/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6"/>
      <c r="P160" s="346"/>
      <c r="Q160" s="346"/>
      <c r="R160" s="346"/>
      <c r="S160" s="346"/>
      <c r="T160" s="346"/>
      <c r="U160" s="346"/>
      <c r="V160" s="346"/>
      <c r="W160" s="346"/>
      <c r="X160" s="346"/>
      <c r="Y160" s="346"/>
      <c r="Z160" s="346"/>
    </row>
    <row r="161">
      <c r="A161" s="349"/>
      <c r="B161" s="346"/>
      <c r="C161" s="346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6"/>
      <c r="T161" s="346"/>
      <c r="U161" s="346"/>
      <c r="V161" s="346"/>
      <c r="W161" s="346"/>
      <c r="X161" s="346"/>
      <c r="Y161" s="346"/>
      <c r="Z161" s="346"/>
    </row>
    <row r="162">
      <c r="A162" s="349"/>
      <c r="B162" s="346"/>
      <c r="C162" s="346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6"/>
      <c r="T162" s="346"/>
      <c r="U162" s="346"/>
      <c r="V162" s="346"/>
      <c r="W162" s="346"/>
      <c r="X162" s="346"/>
      <c r="Y162" s="346"/>
      <c r="Z162" s="346"/>
    </row>
    <row r="163">
      <c r="A163" s="349"/>
      <c r="B163" s="346"/>
      <c r="C163" s="346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6"/>
      <c r="T163" s="346"/>
      <c r="U163" s="346"/>
      <c r="V163" s="346"/>
      <c r="W163" s="346"/>
      <c r="X163" s="346"/>
      <c r="Y163" s="346"/>
      <c r="Z163" s="346"/>
    </row>
    <row r="164">
      <c r="A164" s="349"/>
      <c r="B164" s="346"/>
      <c r="C164" s="346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6"/>
      <c r="T164" s="346"/>
      <c r="U164" s="346"/>
      <c r="V164" s="346"/>
      <c r="W164" s="346"/>
      <c r="X164" s="346"/>
      <c r="Y164" s="346"/>
      <c r="Z164" s="346"/>
    </row>
    <row r="165">
      <c r="A165" s="349"/>
      <c r="B165" s="346"/>
      <c r="C165" s="346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6"/>
      <c r="T165" s="346"/>
      <c r="U165" s="346"/>
      <c r="V165" s="346"/>
      <c r="W165" s="346"/>
      <c r="X165" s="346"/>
      <c r="Y165" s="346"/>
      <c r="Z165" s="346"/>
    </row>
    <row r="166">
      <c r="A166" s="349"/>
      <c r="B166" s="346"/>
      <c r="C166" s="346"/>
      <c r="D166" s="346"/>
      <c r="E166" s="346"/>
      <c r="F166" s="346"/>
      <c r="G166" s="346"/>
      <c r="H166" s="346"/>
      <c r="I166" s="346"/>
      <c r="J166" s="346"/>
      <c r="K166" s="346"/>
      <c r="L166" s="346"/>
      <c r="M166" s="346"/>
      <c r="N166" s="346"/>
      <c r="O166" s="346"/>
      <c r="P166" s="346"/>
      <c r="Q166" s="346"/>
      <c r="R166" s="346"/>
      <c r="S166" s="346"/>
      <c r="T166" s="346"/>
      <c r="U166" s="346"/>
      <c r="V166" s="346"/>
      <c r="W166" s="346"/>
      <c r="X166" s="346"/>
      <c r="Y166" s="346"/>
      <c r="Z166" s="346"/>
    </row>
    <row r="167">
      <c r="A167" s="349"/>
      <c r="B167" s="346"/>
      <c r="C167" s="346"/>
      <c r="D167" s="346"/>
      <c r="E167" s="346"/>
      <c r="F167" s="346"/>
      <c r="G167" s="346"/>
      <c r="H167" s="346"/>
      <c r="I167" s="346"/>
      <c r="J167" s="346"/>
      <c r="K167" s="346"/>
      <c r="L167" s="346"/>
      <c r="M167" s="346"/>
      <c r="N167" s="346"/>
      <c r="O167" s="346"/>
      <c r="P167" s="346"/>
      <c r="Q167" s="346"/>
      <c r="R167" s="346"/>
      <c r="S167" s="346"/>
      <c r="T167" s="346"/>
      <c r="U167" s="346"/>
      <c r="V167" s="346"/>
      <c r="W167" s="346"/>
      <c r="X167" s="346"/>
      <c r="Y167" s="346"/>
      <c r="Z167" s="346"/>
    </row>
    <row r="168">
      <c r="A168" s="349"/>
      <c r="B168" s="346"/>
      <c r="C168" s="346"/>
      <c r="D168" s="346"/>
      <c r="E168" s="346"/>
      <c r="F168" s="346"/>
      <c r="G168" s="346"/>
      <c r="H168" s="346"/>
      <c r="I168" s="346"/>
      <c r="J168" s="346"/>
      <c r="K168" s="346"/>
      <c r="L168" s="346"/>
      <c r="M168" s="346"/>
      <c r="N168" s="346"/>
      <c r="O168" s="346"/>
      <c r="P168" s="346"/>
      <c r="Q168" s="346"/>
      <c r="R168" s="346"/>
      <c r="S168" s="346"/>
      <c r="T168" s="346"/>
      <c r="U168" s="346"/>
      <c r="V168" s="346"/>
      <c r="W168" s="346"/>
      <c r="X168" s="346"/>
      <c r="Y168" s="346"/>
      <c r="Z168" s="346"/>
    </row>
    <row r="169">
      <c r="A169" s="349"/>
      <c r="B169" s="346"/>
      <c r="C169" s="346"/>
      <c r="D169" s="346"/>
      <c r="E169" s="346"/>
      <c r="F169" s="346"/>
      <c r="G169" s="346"/>
      <c r="H169" s="346"/>
      <c r="I169" s="346"/>
      <c r="J169" s="346"/>
      <c r="K169" s="346"/>
      <c r="L169" s="346"/>
      <c r="M169" s="346"/>
      <c r="N169" s="346"/>
      <c r="O169" s="346"/>
      <c r="P169" s="346"/>
      <c r="Q169" s="346"/>
      <c r="R169" s="346"/>
      <c r="S169" s="346"/>
      <c r="T169" s="346"/>
      <c r="U169" s="346"/>
      <c r="V169" s="346"/>
      <c r="W169" s="346"/>
      <c r="X169" s="346"/>
      <c r="Y169" s="346"/>
      <c r="Z169" s="346"/>
    </row>
    <row r="170">
      <c r="A170" s="349"/>
      <c r="B170" s="346"/>
      <c r="C170" s="346"/>
      <c r="D170" s="346"/>
      <c r="E170" s="346"/>
      <c r="F170" s="346"/>
      <c r="G170" s="346"/>
      <c r="H170" s="346"/>
      <c r="I170" s="346"/>
      <c r="J170" s="346"/>
      <c r="K170" s="346"/>
      <c r="L170" s="346"/>
      <c r="M170" s="346"/>
      <c r="N170" s="346"/>
      <c r="O170" s="346"/>
      <c r="P170" s="346"/>
      <c r="Q170" s="346"/>
      <c r="R170" s="346"/>
      <c r="S170" s="346"/>
      <c r="T170" s="346"/>
      <c r="U170" s="346"/>
      <c r="V170" s="346"/>
      <c r="W170" s="346"/>
      <c r="X170" s="346"/>
      <c r="Y170" s="346"/>
      <c r="Z170" s="346"/>
    </row>
    <row r="171">
      <c r="A171" s="349"/>
      <c r="B171" s="346"/>
      <c r="C171" s="346"/>
      <c r="D171" s="346"/>
      <c r="E171" s="346"/>
      <c r="F171" s="346"/>
      <c r="G171" s="346"/>
      <c r="H171" s="346"/>
      <c r="I171" s="346"/>
      <c r="J171" s="346"/>
      <c r="K171" s="346"/>
      <c r="L171" s="346"/>
      <c r="M171" s="346"/>
      <c r="N171" s="346"/>
      <c r="O171" s="346"/>
      <c r="P171" s="346"/>
      <c r="Q171" s="346"/>
      <c r="R171" s="346"/>
      <c r="S171" s="346"/>
      <c r="T171" s="346"/>
      <c r="U171" s="346"/>
      <c r="V171" s="346"/>
      <c r="W171" s="346"/>
      <c r="X171" s="346"/>
      <c r="Y171" s="346"/>
      <c r="Z171" s="346"/>
    </row>
    <row r="172">
      <c r="A172" s="349"/>
      <c r="B172" s="346"/>
      <c r="C172" s="346"/>
      <c r="D172" s="346"/>
      <c r="E172" s="346"/>
      <c r="F172" s="346"/>
      <c r="G172" s="346"/>
      <c r="H172" s="346"/>
      <c r="I172" s="346"/>
      <c r="J172" s="346"/>
      <c r="K172" s="346"/>
      <c r="L172" s="346"/>
      <c r="M172" s="346"/>
      <c r="N172" s="346"/>
      <c r="O172" s="346"/>
      <c r="P172" s="346"/>
      <c r="Q172" s="346"/>
      <c r="R172" s="346"/>
      <c r="S172" s="346"/>
      <c r="T172" s="346"/>
      <c r="U172" s="346"/>
      <c r="V172" s="346"/>
      <c r="W172" s="346"/>
      <c r="X172" s="346"/>
      <c r="Y172" s="346"/>
      <c r="Z172" s="346"/>
    </row>
    <row r="173">
      <c r="A173" s="349"/>
      <c r="B173" s="346"/>
      <c r="C173" s="346"/>
      <c r="D173" s="346"/>
      <c r="E173" s="346"/>
      <c r="F173" s="346"/>
      <c r="G173" s="346"/>
      <c r="H173" s="346"/>
      <c r="I173" s="346"/>
      <c r="J173" s="346"/>
      <c r="K173" s="346"/>
      <c r="L173" s="346"/>
      <c r="M173" s="346"/>
      <c r="N173" s="346"/>
      <c r="O173" s="346"/>
      <c r="P173" s="346"/>
      <c r="Q173" s="346"/>
      <c r="R173" s="346"/>
      <c r="S173" s="346"/>
      <c r="T173" s="346"/>
      <c r="U173" s="346"/>
      <c r="V173" s="346"/>
      <c r="W173" s="346"/>
      <c r="X173" s="346"/>
      <c r="Y173" s="346"/>
      <c r="Z173" s="346"/>
    </row>
    <row r="174">
      <c r="A174" s="349"/>
      <c r="B174" s="346"/>
      <c r="C174" s="346"/>
      <c r="D174" s="346"/>
      <c r="E174" s="346"/>
      <c r="F174" s="346"/>
      <c r="G174" s="346"/>
      <c r="H174" s="346"/>
      <c r="I174" s="346"/>
      <c r="J174" s="346"/>
      <c r="K174" s="346"/>
      <c r="L174" s="346"/>
      <c r="M174" s="346"/>
      <c r="N174" s="346"/>
      <c r="O174" s="346"/>
      <c r="P174" s="346"/>
      <c r="Q174" s="346"/>
      <c r="R174" s="346"/>
      <c r="S174" s="346"/>
      <c r="T174" s="346"/>
      <c r="U174" s="346"/>
      <c r="V174" s="346"/>
      <c r="W174" s="346"/>
      <c r="X174" s="346"/>
      <c r="Y174" s="346"/>
      <c r="Z174" s="346"/>
    </row>
    <row r="175">
      <c r="A175" s="349"/>
      <c r="B175" s="346"/>
      <c r="C175" s="346"/>
      <c r="D175" s="346"/>
      <c r="E175" s="346"/>
      <c r="F175" s="346"/>
      <c r="G175" s="346"/>
      <c r="H175" s="346"/>
      <c r="I175" s="346"/>
      <c r="J175" s="346"/>
      <c r="K175" s="346"/>
      <c r="L175" s="346"/>
      <c r="M175" s="346"/>
      <c r="N175" s="346"/>
      <c r="O175" s="346"/>
      <c r="P175" s="346"/>
      <c r="Q175" s="346"/>
      <c r="R175" s="346"/>
      <c r="S175" s="346"/>
      <c r="T175" s="346"/>
      <c r="U175" s="346"/>
      <c r="V175" s="346"/>
      <c r="W175" s="346"/>
      <c r="X175" s="346"/>
      <c r="Y175" s="346"/>
      <c r="Z175" s="346"/>
    </row>
    <row r="176">
      <c r="A176" s="349"/>
      <c r="B176" s="346"/>
      <c r="C176" s="346"/>
      <c r="D176" s="346"/>
      <c r="E176" s="346"/>
      <c r="F176" s="346"/>
      <c r="G176" s="346"/>
      <c r="H176" s="346"/>
      <c r="I176" s="346"/>
      <c r="J176" s="346"/>
      <c r="K176" s="346"/>
      <c r="L176" s="346"/>
      <c r="M176" s="346"/>
      <c r="N176" s="346"/>
      <c r="O176" s="346"/>
      <c r="P176" s="346"/>
      <c r="Q176" s="346"/>
      <c r="R176" s="346"/>
      <c r="S176" s="346"/>
      <c r="T176" s="346"/>
      <c r="U176" s="346"/>
      <c r="V176" s="346"/>
      <c r="W176" s="346"/>
      <c r="X176" s="346"/>
      <c r="Y176" s="346"/>
      <c r="Z176" s="346"/>
    </row>
    <row r="177">
      <c r="A177" s="349"/>
      <c r="B177" s="346"/>
      <c r="C177" s="346"/>
      <c r="D177" s="346"/>
      <c r="E177" s="346"/>
      <c r="F177" s="346"/>
      <c r="G177" s="346"/>
      <c r="H177" s="346"/>
      <c r="I177" s="346"/>
      <c r="J177" s="346"/>
      <c r="K177" s="346"/>
      <c r="L177" s="346"/>
      <c r="M177" s="346"/>
      <c r="N177" s="346"/>
      <c r="O177" s="346"/>
      <c r="P177" s="346"/>
      <c r="Q177" s="346"/>
      <c r="R177" s="346"/>
      <c r="S177" s="346"/>
      <c r="T177" s="346"/>
      <c r="U177" s="346"/>
      <c r="V177" s="346"/>
      <c r="W177" s="346"/>
      <c r="X177" s="346"/>
      <c r="Y177" s="346"/>
      <c r="Z177" s="346"/>
    </row>
    <row r="178">
      <c r="A178" s="349"/>
      <c r="B178" s="346"/>
      <c r="C178" s="346"/>
      <c r="D178" s="346"/>
      <c r="E178" s="346"/>
      <c r="F178" s="346"/>
      <c r="G178" s="346"/>
      <c r="H178" s="346"/>
      <c r="I178" s="346"/>
      <c r="J178" s="346"/>
      <c r="K178" s="346"/>
      <c r="L178" s="346"/>
      <c r="M178" s="346"/>
      <c r="N178" s="346"/>
      <c r="O178" s="346"/>
      <c r="P178" s="346"/>
      <c r="Q178" s="346"/>
      <c r="R178" s="346"/>
      <c r="S178" s="346"/>
      <c r="T178" s="346"/>
      <c r="U178" s="346"/>
      <c r="V178" s="346"/>
      <c r="W178" s="346"/>
      <c r="X178" s="346"/>
      <c r="Y178" s="346"/>
      <c r="Z178" s="346"/>
    </row>
    <row r="179">
      <c r="A179" s="349"/>
      <c r="B179" s="346"/>
      <c r="C179" s="346"/>
      <c r="D179" s="346"/>
      <c r="E179" s="346"/>
      <c r="F179" s="346"/>
      <c r="G179" s="346"/>
      <c r="H179" s="346"/>
      <c r="I179" s="346"/>
      <c r="J179" s="346"/>
      <c r="K179" s="346"/>
      <c r="L179" s="346"/>
      <c r="M179" s="346"/>
      <c r="N179" s="346"/>
      <c r="O179" s="346"/>
      <c r="P179" s="346"/>
      <c r="Q179" s="346"/>
      <c r="R179" s="346"/>
      <c r="S179" s="346"/>
      <c r="T179" s="346"/>
      <c r="U179" s="346"/>
      <c r="V179" s="346"/>
      <c r="W179" s="346"/>
      <c r="X179" s="346"/>
      <c r="Y179" s="346"/>
      <c r="Z179" s="346"/>
    </row>
    <row r="180">
      <c r="A180" s="349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</row>
    <row r="181">
      <c r="A181" s="349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</row>
    <row r="182">
      <c r="A182" s="349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</row>
    <row r="183">
      <c r="A183" s="349"/>
      <c r="B183" s="346"/>
      <c r="C183" s="346"/>
      <c r="D183" s="346"/>
      <c r="E183" s="346"/>
      <c r="F183" s="346"/>
      <c r="G183" s="346"/>
      <c r="H183" s="346"/>
      <c r="I183" s="346"/>
      <c r="J183" s="346"/>
      <c r="K183" s="346"/>
      <c r="L183" s="346"/>
      <c r="M183" s="346"/>
      <c r="N183" s="346"/>
      <c r="O183" s="346"/>
      <c r="P183" s="346"/>
      <c r="Q183" s="346"/>
      <c r="R183" s="346"/>
      <c r="S183" s="346"/>
      <c r="T183" s="346"/>
      <c r="U183" s="346"/>
      <c r="V183" s="346"/>
      <c r="W183" s="346"/>
      <c r="X183" s="346"/>
      <c r="Y183" s="346"/>
      <c r="Z183" s="346"/>
    </row>
    <row r="184">
      <c r="A184" s="349"/>
      <c r="B184" s="346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46"/>
      <c r="Q184" s="346"/>
      <c r="R184" s="346"/>
      <c r="S184" s="346"/>
      <c r="T184" s="346"/>
      <c r="U184" s="346"/>
      <c r="V184" s="346"/>
      <c r="W184" s="346"/>
      <c r="X184" s="346"/>
      <c r="Y184" s="346"/>
      <c r="Z184" s="346"/>
    </row>
    <row r="185">
      <c r="A185" s="349"/>
      <c r="B185" s="346"/>
      <c r="C185" s="346"/>
      <c r="D185" s="346"/>
      <c r="E185" s="346"/>
      <c r="F185" s="346"/>
      <c r="G185" s="346"/>
      <c r="H185" s="346"/>
      <c r="I185" s="346"/>
      <c r="J185" s="346"/>
      <c r="K185" s="346"/>
      <c r="L185" s="346"/>
      <c r="M185" s="346"/>
      <c r="N185" s="346"/>
      <c r="O185" s="346"/>
      <c r="P185" s="346"/>
      <c r="Q185" s="346"/>
      <c r="R185" s="346"/>
      <c r="S185" s="346"/>
      <c r="T185" s="346"/>
      <c r="U185" s="346"/>
      <c r="V185" s="346"/>
      <c r="W185" s="346"/>
      <c r="X185" s="346"/>
      <c r="Y185" s="346"/>
      <c r="Z185" s="346"/>
    </row>
    <row r="186">
      <c r="A186" s="349"/>
      <c r="B186" s="346"/>
      <c r="C186" s="346"/>
      <c r="D186" s="346"/>
      <c r="E186" s="346"/>
      <c r="F186" s="346"/>
      <c r="G186" s="346"/>
      <c r="H186" s="346"/>
      <c r="I186" s="346"/>
      <c r="J186" s="346"/>
      <c r="K186" s="346"/>
      <c r="L186" s="346"/>
      <c r="M186" s="346"/>
      <c r="N186" s="346"/>
      <c r="O186" s="346"/>
      <c r="P186" s="346"/>
      <c r="Q186" s="346"/>
      <c r="R186" s="346"/>
      <c r="S186" s="346"/>
      <c r="T186" s="346"/>
      <c r="U186" s="346"/>
      <c r="V186" s="346"/>
      <c r="W186" s="346"/>
      <c r="X186" s="346"/>
      <c r="Y186" s="346"/>
      <c r="Z186" s="346"/>
    </row>
    <row r="187">
      <c r="A187" s="349"/>
      <c r="B187" s="346"/>
      <c r="C187" s="346"/>
      <c r="D187" s="346"/>
      <c r="E187" s="346"/>
      <c r="F187" s="346"/>
      <c r="G187" s="346"/>
      <c r="H187" s="346"/>
      <c r="I187" s="346"/>
      <c r="J187" s="346"/>
      <c r="K187" s="346"/>
      <c r="L187" s="346"/>
      <c r="M187" s="346"/>
      <c r="N187" s="346"/>
      <c r="O187" s="346"/>
      <c r="P187" s="346"/>
      <c r="Q187" s="346"/>
      <c r="R187" s="346"/>
      <c r="S187" s="346"/>
      <c r="T187" s="346"/>
      <c r="U187" s="346"/>
      <c r="V187" s="346"/>
      <c r="W187" s="346"/>
      <c r="X187" s="346"/>
      <c r="Y187" s="346"/>
      <c r="Z187" s="346"/>
    </row>
    <row r="188">
      <c r="A188" s="349"/>
      <c r="B188" s="346"/>
      <c r="C188" s="346"/>
      <c r="D188" s="346"/>
      <c r="E188" s="346"/>
      <c r="F188" s="346"/>
      <c r="G188" s="346"/>
      <c r="H188" s="346"/>
      <c r="I188" s="346"/>
      <c r="J188" s="346"/>
      <c r="K188" s="346"/>
      <c r="L188" s="346"/>
      <c r="M188" s="346"/>
      <c r="N188" s="346"/>
      <c r="O188" s="346"/>
      <c r="P188" s="346"/>
      <c r="Q188" s="346"/>
      <c r="R188" s="346"/>
      <c r="S188" s="346"/>
      <c r="T188" s="346"/>
      <c r="U188" s="346"/>
      <c r="V188" s="346"/>
      <c r="W188" s="346"/>
      <c r="X188" s="346"/>
      <c r="Y188" s="346"/>
      <c r="Z188" s="346"/>
    </row>
    <row r="189">
      <c r="A189" s="349"/>
      <c r="B189" s="346"/>
      <c r="C189" s="346"/>
      <c r="D189" s="346"/>
      <c r="E189" s="346"/>
      <c r="F189" s="346"/>
      <c r="G189" s="346"/>
      <c r="H189" s="346"/>
      <c r="I189" s="346"/>
      <c r="J189" s="346"/>
      <c r="K189" s="346"/>
      <c r="L189" s="346"/>
      <c r="M189" s="346"/>
      <c r="N189" s="346"/>
      <c r="O189" s="346"/>
      <c r="P189" s="346"/>
      <c r="Q189" s="346"/>
      <c r="R189" s="346"/>
      <c r="S189" s="346"/>
      <c r="T189" s="346"/>
      <c r="U189" s="346"/>
      <c r="V189" s="346"/>
      <c r="W189" s="346"/>
      <c r="X189" s="346"/>
      <c r="Y189" s="346"/>
      <c r="Z189" s="346"/>
    </row>
    <row r="190">
      <c r="A190" s="349"/>
      <c r="B190" s="346"/>
      <c r="C190" s="346"/>
      <c r="D190" s="346"/>
      <c r="E190" s="346"/>
      <c r="F190" s="346"/>
      <c r="G190" s="346"/>
      <c r="H190" s="346"/>
      <c r="I190" s="346"/>
      <c r="J190" s="346"/>
      <c r="K190" s="346"/>
      <c r="L190" s="346"/>
      <c r="M190" s="346"/>
      <c r="N190" s="346"/>
      <c r="O190" s="346"/>
      <c r="P190" s="346"/>
      <c r="Q190" s="346"/>
      <c r="R190" s="346"/>
      <c r="S190" s="346"/>
      <c r="T190" s="346"/>
      <c r="U190" s="346"/>
      <c r="V190" s="346"/>
      <c r="W190" s="346"/>
      <c r="X190" s="346"/>
      <c r="Y190" s="346"/>
      <c r="Z190" s="346"/>
    </row>
    <row r="191">
      <c r="A191" s="349"/>
      <c r="B191" s="346"/>
      <c r="C191" s="346"/>
      <c r="D191" s="346"/>
      <c r="E191" s="346"/>
      <c r="F191" s="346"/>
      <c r="G191" s="346"/>
      <c r="H191" s="346"/>
      <c r="I191" s="346"/>
      <c r="J191" s="346"/>
      <c r="K191" s="346"/>
      <c r="L191" s="346"/>
      <c r="M191" s="346"/>
      <c r="N191" s="346"/>
      <c r="O191" s="346"/>
      <c r="P191" s="346"/>
      <c r="Q191" s="346"/>
      <c r="R191" s="346"/>
      <c r="S191" s="346"/>
      <c r="T191" s="346"/>
      <c r="U191" s="346"/>
      <c r="V191" s="346"/>
      <c r="W191" s="346"/>
      <c r="X191" s="346"/>
      <c r="Y191" s="346"/>
      <c r="Z191" s="346"/>
    </row>
    <row r="192">
      <c r="A192" s="349"/>
      <c r="B192" s="346"/>
      <c r="C192" s="346"/>
      <c r="D192" s="346"/>
      <c r="E192" s="346"/>
      <c r="F192" s="346"/>
      <c r="G192" s="346"/>
      <c r="H192" s="346"/>
      <c r="I192" s="346"/>
      <c r="J192" s="346"/>
      <c r="K192" s="346"/>
      <c r="L192" s="346"/>
      <c r="M192" s="346"/>
      <c r="N192" s="346"/>
      <c r="O192" s="346"/>
      <c r="P192" s="346"/>
      <c r="Q192" s="346"/>
      <c r="R192" s="346"/>
      <c r="S192" s="346"/>
      <c r="T192" s="346"/>
      <c r="U192" s="346"/>
      <c r="V192" s="346"/>
      <c r="W192" s="346"/>
      <c r="X192" s="346"/>
      <c r="Y192" s="346"/>
      <c r="Z192" s="346"/>
    </row>
    <row r="193">
      <c r="A193" s="349"/>
      <c r="B193" s="346"/>
      <c r="C193" s="346"/>
      <c r="D193" s="346"/>
      <c r="E193" s="346"/>
      <c r="F193" s="346"/>
      <c r="G193" s="346"/>
      <c r="H193" s="346"/>
      <c r="I193" s="346"/>
      <c r="J193" s="346"/>
      <c r="K193" s="346"/>
      <c r="L193" s="346"/>
      <c r="M193" s="346"/>
      <c r="N193" s="346"/>
      <c r="O193" s="346"/>
      <c r="P193" s="346"/>
      <c r="Q193" s="346"/>
      <c r="R193" s="346"/>
      <c r="S193" s="346"/>
      <c r="T193" s="346"/>
      <c r="U193" s="346"/>
      <c r="V193" s="346"/>
      <c r="W193" s="346"/>
      <c r="X193" s="346"/>
      <c r="Y193" s="346"/>
      <c r="Z193" s="346"/>
    </row>
    <row r="194">
      <c r="A194" s="349"/>
      <c r="B194" s="346"/>
      <c r="C194" s="346"/>
      <c r="D194" s="346"/>
      <c r="E194" s="346"/>
      <c r="F194" s="346"/>
      <c r="G194" s="346"/>
      <c r="H194" s="346"/>
      <c r="I194" s="346"/>
      <c r="J194" s="346"/>
      <c r="K194" s="346"/>
      <c r="L194" s="346"/>
      <c r="M194" s="346"/>
      <c r="N194" s="346"/>
      <c r="O194" s="346"/>
      <c r="P194" s="346"/>
      <c r="Q194" s="346"/>
      <c r="R194" s="346"/>
      <c r="S194" s="346"/>
      <c r="T194" s="346"/>
      <c r="U194" s="346"/>
      <c r="V194" s="346"/>
      <c r="W194" s="346"/>
      <c r="X194" s="346"/>
      <c r="Y194" s="346"/>
      <c r="Z194" s="346"/>
    </row>
    <row r="195">
      <c r="A195" s="349"/>
      <c r="B195" s="346"/>
      <c r="C195" s="346"/>
      <c r="D195" s="346"/>
      <c r="E195" s="346"/>
      <c r="F195" s="346"/>
      <c r="G195" s="346"/>
      <c r="H195" s="346"/>
      <c r="I195" s="346"/>
      <c r="J195" s="346"/>
      <c r="K195" s="346"/>
      <c r="L195" s="346"/>
      <c r="M195" s="346"/>
      <c r="N195" s="346"/>
      <c r="O195" s="346"/>
      <c r="P195" s="346"/>
      <c r="Q195" s="346"/>
      <c r="R195" s="346"/>
      <c r="S195" s="346"/>
      <c r="T195" s="346"/>
      <c r="U195" s="346"/>
      <c r="V195" s="346"/>
      <c r="W195" s="346"/>
      <c r="X195" s="346"/>
      <c r="Y195" s="346"/>
      <c r="Z195" s="346"/>
    </row>
    <row r="196">
      <c r="A196" s="349"/>
      <c r="B196" s="346"/>
      <c r="C196" s="346"/>
      <c r="D196" s="346"/>
      <c r="E196" s="346"/>
      <c r="F196" s="346"/>
      <c r="G196" s="346"/>
      <c r="H196" s="346"/>
      <c r="I196" s="346"/>
      <c r="J196" s="346"/>
      <c r="K196" s="346"/>
      <c r="L196" s="346"/>
      <c r="M196" s="346"/>
      <c r="N196" s="346"/>
      <c r="O196" s="346"/>
      <c r="P196" s="346"/>
      <c r="Q196" s="346"/>
      <c r="R196" s="346"/>
      <c r="S196" s="346"/>
      <c r="T196" s="346"/>
      <c r="U196" s="346"/>
      <c r="V196" s="346"/>
      <c r="W196" s="346"/>
      <c r="X196" s="346"/>
      <c r="Y196" s="346"/>
      <c r="Z196" s="346"/>
    </row>
    <row r="197">
      <c r="A197" s="349"/>
      <c r="B197" s="346"/>
      <c r="C197" s="346"/>
      <c r="D197" s="346"/>
      <c r="E197" s="346"/>
      <c r="F197" s="346"/>
      <c r="G197" s="346"/>
      <c r="H197" s="346"/>
      <c r="I197" s="346"/>
      <c r="J197" s="346"/>
      <c r="K197" s="346"/>
      <c r="L197" s="346"/>
      <c r="M197" s="346"/>
      <c r="N197" s="346"/>
      <c r="O197" s="346"/>
      <c r="P197" s="346"/>
      <c r="Q197" s="346"/>
      <c r="R197" s="346"/>
      <c r="S197" s="346"/>
      <c r="T197" s="346"/>
      <c r="U197" s="346"/>
      <c r="V197" s="346"/>
      <c r="W197" s="346"/>
      <c r="X197" s="346"/>
      <c r="Y197" s="346"/>
      <c r="Z197" s="346"/>
    </row>
    <row r="198">
      <c r="A198" s="349"/>
      <c r="B198" s="346"/>
      <c r="C198" s="346"/>
      <c r="D198" s="346"/>
      <c r="E198" s="346"/>
      <c r="F198" s="346"/>
      <c r="G198" s="346"/>
      <c r="H198" s="346"/>
      <c r="I198" s="346"/>
      <c r="J198" s="346"/>
      <c r="K198" s="346"/>
      <c r="L198" s="346"/>
      <c r="M198" s="346"/>
      <c r="N198" s="346"/>
      <c r="O198" s="346"/>
      <c r="P198" s="346"/>
      <c r="Q198" s="346"/>
      <c r="R198" s="346"/>
      <c r="S198" s="346"/>
      <c r="T198" s="346"/>
      <c r="U198" s="346"/>
      <c r="V198" s="346"/>
      <c r="W198" s="346"/>
      <c r="X198" s="346"/>
      <c r="Y198" s="346"/>
      <c r="Z198" s="346"/>
    </row>
    <row r="199">
      <c r="A199" s="349"/>
      <c r="B199" s="346"/>
      <c r="C199" s="346"/>
      <c r="D199" s="346"/>
      <c r="E199" s="346"/>
      <c r="F199" s="346"/>
      <c r="G199" s="346"/>
      <c r="H199" s="346"/>
      <c r="I199" s="346"/>
      <c r="J199" s="346"/>
      <c r="K199" s="346"/>
      <c r="L199" s="346"/>
      <c r="M199" s="346"/>
      <c r="N199" s="346"/>
      <c r="O199" s="346"/>
      <c r="P199" s="346"/>
      <c r="Q199" s="346"/>
      <c r="R199" s="346"/>
      <c r="S199" s="346"/>
      <c r="T199" s="346"/>
      <c r="U199" s="346"/>
      <c r="V199" s="346"/>
      <c r="W199" s="346"/>
      <c r="X199" s="346"/>
      <c r="Y199" s="346"/>
      <c r="Z199" s="346"/>
    </row>
    <row r="200">
      <c r="A200" s="349"/>
      <c r="B200" s="346"/>
      <c r="C200" s="346"/>
      <c r="D200" s="346"/>
      <c r="E200" s="346"/>
      <c r="F200" s="346"/>
      <c r="G200" s="346"/>
      <c r="H200" s="346"/>
      <c r="I200" s="346"/>
      <c r="J200" s="346"/>
      <c r="K200" s="346"/>
      <c r="L200" s="346"/>
      <c r="M200" s="346"/>
      <c r="N200" s="346"/>
      <c r="O200" s="346"/>
      <c r="P200" s="346"/>
      <c r="Q200" s="346"/>
      <c r="R200" s="346"/>
      <c r="S200" s="346"/>
      <c r="T200" s="346"/>
      <c r="U200" s="346"/>
      <c r="V200" s="346"/>
      <c r="W200" s="346"/>
      <c r="X200" s="346"/>
      <c r="Y200" s="346"/>
      <c r="Z200" s="346"/>
    </row>
    <row r="201">
      <c r="A201" s="349"/>
      <c r="B201" s="346"/>
      <c r="C201" s="346"/>
      <c r="D201" s="346"/>
      <c r="E201" s="346"/>
      <c r="F201" s="346"/>
      <c r="G201" s="346"/>
      <c r="H201" s="346"/>
      <c r="I201" s="346"/>
      <c r="J201" s="346"/>
      <c r="K201" s="346"/>
      <c r="L201" s="346"/>
      <c r="M201" s="346"/>
      <c r="N201" s="346"/>
      <c r="O201" s="346"/>
      <c r="P201" s="346"/>
      <c r="Q201" s="346"/>
      <c r="R201" s="346"/>
      <c r="S201" s="346"/>
      <c r="T201" s="346"/>
      <c r="U201" s="346"/>
      <c r="V201" s="346"/>
      <c r="W201" s="346"/>
      <c r="X201" s="346"/>
      <c r="Y201" s="346"/>
      <c r="Z201" s="346"/>
    </row>
    <row r="202">
      <c r="A202" s="349"/>
      <c r="B202" s="346"/>
      <c r="C202" s="346"/>
      <c r="D202" s="346"/>
      <c r="E202" s="346"/>
      <c r="F202" s="346"/>
      <c r="G202" s="346"/>
      <c r="H202" s="346"/>
      <c r="I202" s="346"/>
      <c r="J202" s="346"/>
      <c r="K202" s="346"/>
      <c r="L202" s="346"/>
      <c r="M202" s="346"/>
      <c r="N202" s="346"/>
      <c r="O202" s="346"/>
      <c r="P202" s="346"/>
      <c r="Q202" s="346"/>
      <c r="R202" s="346"/>
      <c r="S202" s="346"/>
      <c r="T202" s="346"/>
      <c r="U202" s="346"/>
      <c r="V202" s="346"/>
      <c r="W202" s="346"/>
      <c r="X202" s="346"/>
      <c r="Y202" s="346"/>
      <c r="Z202" s="346"/>
    </row>
    <row r="203">
      <c r="A203" s="349"/>
      <c r="B203" s="346"/>
      <c r="C203" s="346"/>
      <c r="D203" s="346"/>
      <c r="E203" s="346"/>
      <c r="F203" s="346"/>
      <c r="G203" s="346"/>
      <c r="H203" s="346"/>
      <c r="I203" s="346"/>
      <c r="J203" s="346"/>
      <c r="K203" s="346"/>
      <c r="L203" s="346"/>
      <c r="M203" s="346"/>
      <c r="N203" s="346"/>
      <c r="O203" s="346"/>
      <c r="P203" s="346"/>
      <c r="Q203" s="346"/>
      <c r="R203" s="346"/>
      <c r="S203" s="346"/>
      <c r="T203" s="346"/>
      <c r="U203" s="346"/>
      <c r="V203" s="346"/>
      <c r="W203" s="346"/>
      <c r="X203" s="346"/>
      <c r="Y203" s="346"/>
      <c r="Z203" s="346"/>
    </row>
    <row r="204">
      <c r="A204" s="349"/>
      <c r="B204" s="346"/>
      <c r="C204" s="346"/>
      <c r="D204" s="346"/>
      <c r="E204" s="346"/>
      <c r="F204" s="346"/>
      <c r="G204" s="346"/>
      <c r="H204" s="346"/>
      <c r="I204" s="346"/>
      <c r="J204" s="346"/>
      <c r="K204" s="346"/>
      <c r="L204" s="346"/>
      <c r="M204" s="346"/>
      <c r="N204" s="346"/>
      <c r="O204" s="346"/>
      <c r="P204" s="346"/>
      <c r="Q204" s="346"/>
      <c r="R204" s="346"/>
      <c r="S204" s="346"/>
      <c r="T204" s="346"/>
      <c r="U204" s="346"/>
      <c r="V204" s="346"/>
      <c r="W204" s="346"/>
      <c r="X204" s="346"/>
      <c r="Y204" s="346"/>
      <c r="Z204" s="346"/>
    </row>
    <row r="205">
      <c r="A205" s="349"/>
      <c r="B205" s="346"/>
      <c r="C205" s="346"/>
      <c r="D205" s="346"/>
      <c r="E205" s="346"/>
      <c r="F205" s="346"/>
      <c r="G205" s="346"/>
      <c r="H205" s="346"/>
      <c r="I205" s="346"/>
      <c r="J205" s="346"/>
      <c r="K205" s="346"/>
      <c r="L205" s="346"/>
      <c r="M205" s="346"/>
      <c r="N205" s="346"/>
      <c r="O205" s="346"/>
      <c r="P205" s="346"/>
      <c r="Q205" s="346"/>
      <c r="R205" s="346"/>
      <c r="S205" s="346"/>
      <c r="T205" s="346"/>
      <c r="U205" s="346"/>
      <c r="V205" s="346"/>
      <c r="W205" s="346"/>
      <c r="X205" s="346"/>
      <c r="Y205" s="346"/>
      <c r="Z205" s="346"/>
    </row>
    <row r="206">
      <c r="A206" s="349"/>
      <c r="B206" s="346"/>
      <c r="C206" s="346"/>
      <c r="D206" s="346"/>
      <c r="E206" s="346"/>
      <c r="F206" s="346"/>
      <c r="G206" s="346"/>
      <c r="H206" s="346"/>
      <c r="I206" s="346"/>
      <c r="J206" s="346"/>
      <c r="K206" s="346"/>
      <c r="L206" s="346"/>
      <c r="M206" s="346"/>
      <c r="N206" s="346"/>
      <c r="O206" s="346"/>
      <c r="P206" s="346"/>
      <c r="Q206" s="346"/>
      <c r="R206" s="346"/>
      <c r="S206" s="346"/>
      <c r="T206" s="346"/>
      <c r="U206" s="346"/>
      <c r="V206" s="346"/>
      <c r="W206" s="346"/>
      <c r="X206" s="346"/>
      <c r="Y206" s="346"/>
      <c r="Z206" s="346"/>
    </row>
    <row r="207">
      <c r="A207" s="349"/>
      <c r="B207" s="346"/>
      <c r="C207" s="346"/>
      <c r="D207" s="346"/>
      <c r="E207" s="346"/>
      <c r="F207" s="346"/>
      <c r="G207" s="346"/>
      <c r="H207" s="346"/>
      <c r="I207" s="346"/>
      <c r="J207" s="346"/>
      <c r="K207" s="346"/>
      <c r="L207" s="346"/>
      <c r="M207" s="346"/>
      <c r="N207" s="346"/>
      <c r="O207" s="346"/>
      <c r="P207" s="346"/>
      <c r="Q207" s="346"/>
      <c r="R207" s="346"/>
      <c r="S207" s="346"/>
      <c r="T207" s="346"/>
      <c r="U207" s="346"/>
      <c r="V207" s="346"/>
      <c r="W207" s="346"/>
      <c r="X207" s="346"/>
      <c r="Y207" s="346"/>
      <c r="Z207" s="346"/>
    </row>
    <row r="208">
      <c r="A208" s="349"/>
      <c r="B208" s="346"/>
      <c r="C208" s="346"/>
      <c r="D208" s="346"/>
      <c r="E208" s="346"/>
      <c r="F208" s="346"/>
      <c r="G208" s="346"/>
      <c r="H208" s="346"/>
      <c r="I208" s="346"/>
      <c r="J208" s="346"/>
      <c r="K208" s="346"/>
      <c r="L208" s="346"/>
      <c r="M208" s="346"/>
      <c r="N208" s="346"/>
      <c r="O208" s="346"/>
      <c r="P208" s="346"/>
      <c r="Q208" s="346"/>
      <c r="R208" s="346"/>
      <c r="S208" s="346"/>
      <c r="T208" s="346"/>
      <c r="U208" s="346"/>
      <c r="V208" s="346"/>
      <c r="W208" s="346"/>
      <c r="X208" s="346"/>
      <c r="Y208" s="346"/>
      <c r="Z208" s="346"/>
    </row>
    <row r="209">
      <c r="A209" s="349"/>
      <c r="B209" s="346"/>
      <c r="C209" s="346"/>
      <c r="D209" s="346"/>
      <c r="E209" s="346"/>
      <c r="F209" s="346"/>
      <c r="G209" s="346"/>
      <c r="H209" s="346"/>
      <c r="I209" s="346"/>
      <c r="J209" s="346"/>
      <c r="K209" s="346"/>
      <c r="L209" s="346"/>
      <c r="M209" s="346"/>
      <c r="N209" s="346"/>
      <c r="O209" s="346"/>
      <c r="P209" s="346"/>
      <c r="Q209" s="346"/>
      <c r="R209" s="346"/>
      <c r="S209" s="346"/>
      <c r="T209" s="346"/>
      <c r="U209" s="346"/>
      <c r="V209" s="346"/>
      <c r="W209" s="346"/>
      <c r="X209" s="346"/>
      <c r="Y209" s="346"/>
      <c r="Z209" s="346"/>
    </row>
    <row r="210">
      <c r="A210" s="349"/>
      <c r="B210" s="346"/>
      <c r="C210" s="346"/>
      <c r="D210" s="346"/>
      <c r="E210" s="346"/>
      <c r="F210" s="346"/>
      <c r="G210" s="346"/>
      <c r="H210" s="346"/>
      <c r="I210" s="346"/>
      <c r="J210" s="346"/>
      <c r="K210" s="346"/>
      <c r="L210" s="346"/>
      <c r="M210" s="346"/>
      <c r="N210" s="346"/>
      <c r="O210" s="346"/>
      <c r="P210" s="346"/>
      <c r="Q210" s="346"/>
      <c r="R210" s="346"/>
      <c r="S210" s="346"/>
      <c r="T210" s="346"/>
      <c r="U210" s="346"/>
      <c r="V210" s="346"/>
      <c r="W210" s="346"/>
      <c r="X210" s="346"/>
      <c r="Y210" s="346"/>
      <c r="Z210" s="346"/>
    </row>
    <row r="211">
      <c r="A211" s="349"/>
      <c r="B211" s="346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46"/>
      <c r="Q211" s="346"/>
      <c r="R211" s="346"/>
      <c r="S211" s="346"/>
      <c r="T211" s="346"/>
      <c r="U211" s="346"/>
      <c r="V211" s="346"/>
      <c r="W211" s="346"/>
      <c r="X211" s="346"/>
      <c r="Y211" s="346"/>
      <c r="Z211" s="346"/>
    </row>
    <row r="212">
      <c r="A212" s="349"/>
      <c r="B212" s="346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46"/>
      <c r="Q212" s="346"/>
      <c r="R212" s="346"/>
      <c r="S212" s="346"/>
      <c r="T212" s="346"/>
      <c r="U212" s="346"/>
      <c r="V212" s="346"/>
      <c r="W212" s="346"/>
      <c r="X212" s="346"/>
      <c r="Y212" s="346"/>
      <c r="Z212" s="346"/>
    </row>
    <row r="213">
      <c r="A213" s="349"/>
      <c r="B213" s="346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46"/>
      <c r="Q213" s="346"/>
      <c r="R213" s="346"/>
      <c r="S213" s="346"/>
      <c r="T213" s="346"/>
      <c r="U213" s="346"/>
      <c r="V213" s="346"/>
      <c r="W213" s="346"/>
      <c r="X213" s="346"/>
      <c r="Y213" s="346"/>
      <c r="Z213" s="346"/>
    </row>
    <row r="214">
      <c r="A214" s="349"/>
      <c r="B214" s="346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46"/>
      <c r="Q214" s="346"/>
      <c r="R214" s="346"/>
      <c r="S214" s="346"/>
      <c r="T214" s="346"/>
      <c r="U214" s="346"/>
      <c r="V214" s="346"/>
      <c r="W214" s="346"/>
      <c r="X214" s="346"/>
      <c r="Y214" s="346"/>
      <c r="Z214" s="346"/>
    </row>
    <row r="215">
      <c r="A215" s="349"/>
      <c r="B215" s="346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</row>
    <row r="216">
      <c r="A216" s="349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</row>
    <row r="217">
      <c r="A217" s="349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</row>
    <row r="218">
      <c r="A218" s="349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</row>
    <row r="219">
      <c r="A219" s="349"/>
      <c r="B219" s="346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46"/>
      <c r="Q219" s="346"/>
      <c r="R219" s="346"/>
      <c r="S219" s="346"/>
      <c r="T219" s="346"/>
      <c r="U219" s="346"/>
      <c r="V219" s="346"/>
      <c r="W219" s="346"/>
      <c r="X219" s="346"/>
      <c r="Y219" s="346"/>
      <c r="Z219" s="346"/>
    </row>
    <row r="220">
      <c r="A220" s="349"/>
      <c r="B220" s="346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46"/>
      <c r="Q220" s="346"/>
      <c r="R220" s="346"/>
      <c r="S220" s="346"/>
      <c r="T220" s="346"/>
      <c r="U220" s="346"/>
      <c r="V220" s="346"/>
      <c r="W220" s="346"/>
      <c r="X220" s="346"/>
      <c r="Y220" s="346"/>
      <c r="Z220" s="346"/>
    </row>
    <row r="221">
      <c r="A221" s="349"/>
      <c r="B221" s="346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46"/>
      <c r="Q221" s="346"/>
      <c r="R221" s="346"/>
      <c r="S221" s="346"/>
      <c r="T221" s="346"/>
      <c r="U221" s="346"/>
      <c r="V221" s="346"/>
      <c r="W221" s="346"/>
      <c r="X221" s="346"/>
      <c r="Y221" s="346"/>
      <c r="Z221" s="346"/>
    </row>
    <row r="222">
      <c r="A222" s="349"/>
      <c r="B222" s="346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46"/>
      <c r="Q222" s="346"/>
      <c r="R222" s="346"/>
      <c r="S222" s="346"/>
      <c r="T222" s="346"/>
      <c r="U222" s="346"/>
      <c r="V222" s="346"/>
      <c r="W222" s="346"/>
      <c r="X222" s="346"/>
      <c r="Y222" s="346"/>
      <c r="Z222" s="346"/>
    </row>
    <row r="223">
      <c r="A223" s="349"/>
      <c r="B223" s="346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46"/>
      <c r="Q223" s="346"/>
      <c r="R223" s="346"/>
      <c r="S223" s="346"/>
      <c r="T223" s="346"/>
      <c r="U223" s="346"/>
      <c r="V223" s="346"/>
      <c r="W223" s="346"/>
      <c r="X223" s="346"/>
      <c r="Y223" s="346"/>
      <c r="Z223" s="346"/>
    </row>
    <row r="224">
      <c r="A224" s="349"/>
      <c r="B224" s="346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46"/>
      <c r="Q224" s="346"/>
      <c r="R224" s="346"/>
      <c r="S224" s="346"/>
      <c r="T224" s="346"/>
      <c r="U224" s="346"/>
      <c r="V224" s="346"/>
      <c r="W224" s="346"/>
      <c r="X224" s="346"/>
      <c r="Y224" s="346"/>
      <c r="Z224" s="346"/>
    </row>
    <row r="225">
      <c r="A225" s="349"/>
      <c r="B225" s="346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46"/>
      <c r="Q225" s="346"/>
      <c r="R225" s="346"/>
      <c r="S225" s="346"/>
      <c r="T225" s="346"/>
      <c r="U225" s="346"/>
      <c r="V225" s="346"/>
      <c r="W225" s="346"/>
      <c r="X225" s="346"/>
      <c r="Y225" s="346"/>
      <c r="Z225" s="346"/>
    </row>
    <row r="226">
      <c r="A226" s="349"/>
      <c r="B226" s="346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46"/>
      <c r="Q226" s="346"/>
      <c r="R226" s="346"/>
      <c r="S226" s="346"/>
      <c r="T226" s="346"/>
      <c r="U226" s="346"/>
      <c r="V226" s="346"/>
      <c r="W226" s="346"/>
      <c r="X226" s="346"/>
      <c r="Y226" s="346"/>
      <c r="Z226" s="346"/>
    </row>
    <row r="227">
      <c r="A227" s="349"/>
      <c r="B227" s="346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46"/>
      <c r="Q227" s="346"/>
      <c r="R227" s="346"/>
      <c r="S227" s="346"/>
      <c r="T227" s="346"/>
      <c r="U227" s="346"/>
      <c r="V227" s="346"/>
      <c r="W227" s="346"/>
      <c r="X227" s="346"/>
      <c r="Y227" s="346"/>
      <c r="Z227" s="346"/>
    </row>
    <row r="228">
      <c r="A228" s="349"/>
      <c r="B228" s="346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</row>
    <row r="229">
      <c r="A229" s="349"/>
      <c r="B229" s="346"/>
      <c r="C229" s="346"/>
      <c r="D229" s="346"/>
      <c r="E229" s="346"/>
      <c r="F229" s="346"/>
      <c r="G229" s="346"/>
      <c r="H229" s="346"/>
      <c r="I229" s="346"/>
      <c r="J229" s="346"/>
      <c r="K229" s="346"/>
      <c r="L229" s="346"/>
      <c r="M229" s="346"/>
      <c r="N229" s="346"/>
      <c r="O229" s="346"/>
      <c r="P229" s="346"/>
      <c r="Q229" s="346"/>
      <c r="R229" s="346"/>
      <c r="S229" s="346"/>
      <c r="T229" s="346"/>
      <c r="U229" s="346"/>
      <c r="V229" s="346"/>
      <c r="W229" s="346"/>
      <c r="X229" s="346"/>
      <c r="Y229" s="346"/>
      <c r="Z229" s="346"/>
    </row>
    <row r="230">
      <c r="A230" s="349"/>
      <c r="B230" s="346"/>
      <c r="C230" s="346"/>
      <c r="D230" s="346"/>
      <c r="E230" s="346"/>
      <c r="F230" s="346"/>
      <c r="G230" s="346"/>
      <c r="H230" s="346"/>
      <c r="I230" s="346"/>
      <c r="J230" s="346"/>
      <c r="K230" s="346"/>
      <c r="L230" s="346"/>
      <c r="M230" s="346"/>
      <c r="N230" s="346"/>
      <c r="O230" s="346"/>
      <c r="P230" s="346"/>
      <c r="Q230" s="346"/>
      <c r="R230" s="346"/>
      <c r="S230" s="346"/>
      <c r="T230" s="346"/>
      <c r="U230" s="346"/>
      <c r="V230" s="346"/>
      <c r="W230" s="346"/>
      <c r="X230" s="346"/>
      <c r="Y230" s="346"/>
      <c r="Z230" s="346"/>
    </row>
    <row r="231">
      <c r="A231" s="349"/>
      <c r="B231" s="346"/>
      <c r="C231" s="346"/>
      <c r="D231" s="346"/>
      <c r="E231" s="346"/>
      <c r="F231" s="346"/>
      <c r="G231" s="346"/>
      <c r="H231" s="346"/>
      <c r="I231" s="346"/>
      <c r="J231" s="346"/>
      <c r="K231" s="346"/>
      <c r="L231" s="346"/>
      <c r="M231" s="346"/>
      <c r="N231" s="346"/>
      <c r="O231" s="346"/>
      <c r="P231" s="346"/>
      <c r="Q231" s="346"/>
      <c r="R231" s="346"/>
      <c r="S231" s="346"/>
      <c r="T231" s="346"/>
      <c r="U231" s="346"/>
      <c r="V231" s="346"/>
      <c r="W231" s="346"/>
      <c r="X231" s="346"/>
      <c r="Y231" s="346"/>
      <c r="Z231" s="346"/>
    </row>
    <row r="232">
      <c r="A232" s="349"/>
      <c r="B232" s="346"/>
      <c r="C232" s="346"/>
      <c r="D232" s="346"/>
      <c r="E232" s="346"/>
      <c r="F232" s="346"/>
      <c r="G232" s="346"/>
      <c r="H232" s="346"/>
      <c r="I232" s="346"/>
      <c r="J232" s="346"/>
      <c r="K232" s="346"/>
      <c r="L232" s="346"/>
      <c r="M232" s="346"/>
      <c r="N232" s="346"/>
      <c r="O232" s="346"/>
      <c r="P232" s="346"/>
      <c r="Q232" s="346"/>
      <c r="R232" s="346"/>
      <c r="S232" s="346"/>
      <c r="T232" s="346"/>
      <c r="U232" s="346"/>
      <c r="V232" s="346"/>
      <c r="W232" s="346"/>
      <c r="X232" s="346"/>
      <c r="Y232" s="346"/>
      <c r="Z232" s="346"/>
    </row>
    <row r="233">
      <c r="A233" s="349"/>
      <c r="B233" s="346"/>
      <c r="C233" s="346"/>
      <c r="D233" s="346"/>
      <c r="E233" s="346"/>
      <c r="F233" s="346"/>
      <c r="G233" s="346"/>
      <c r="H233" s="346"/>
      <c r="I233" s="346"/>
      <c r="J233" s="346"/>
      <c r="K233" s="346"/>
      <c r="L233" s="346"/>
      <c r="M233" s="346"/>
      <c r="N233" s="346"/>
      <c r="O233" s="346"/>
      <c r="P233" s="346"/>
      <c r="Q233" s="346"/>
      <c r="R233" s="346"/>
      <c r="S233" s="346"/>
      <c r="T233" s="346"/>
      <c r="U233" s="346"/>
      <c r="V233" s="346"/>
      <c r="W233" s="346"/>
      <c r="X233" s="346"/>
      <c r="Y233" s="346"/>
      <c r="Z233" s="346"/>
    </row>
    <row r="234">
      <c r="A234" s="349"/>
      <c r="B234" s="346"/>
      <c r="C234" s="346"/>
      <c r="D234" s="346"/>
      <c r="E234" s="346"/>
      <c r="F234" s="346"/>
      <c r="G234" s="346"/>
      <c r="H234" s="346"/>
      <c r="I234" s="346"/>
      <c r="J234" s="346"/>
      <c r="K234" s="346"/>
      <c r="L234" s="346"/>
      <c r="M234" s="346"/>
      <c r="N234" s="346"/>
      <c r="O234" s="346"/>
      <c r="P234" s="346"/>
      <c r="Q234" s="346"/>
      <c r="R234" s="346"/>
      <c r="S234" s="346"/>
      <c r="T234" s="346"/>
      <c r="U234" s="346"/>
      <c r="V234" s="346"/>
      <c r="W234" s="346"/>
      <c r="X234" s="346"/>
      <c r="Y234" s="346"/>
      <c r="Z234" s="346"/>
    </row>
    <row r="235">
      <c r="A235" s="349"/>
      <c r="B235" s="346"/>
      <c r="C235" s="346"/>
      <c r="D235" s="346"/>
      <c r="E235" s="346"/>
      <c r="F235" s="346"/>
      <c r="G235" s="346"/>
      <c r="H235" s="346"/>
      <c r="I235" s="346"/>
      <c r="J235" s="346"/>
      <c r="K235" s="346"/>
      <c r="L235" s="346"/>
      <c r="M235" s="346"/>
      <c r="N235" s="346"/>
      <c r="O235" s="346"/>
      <c r="P235" s="346"/>
      <c r="Q235" s="346"/>
      <c r="R235" s="346"/>
      <c r="S235" s="346"/>
      <c r="T235" s="346"/>
      <c r="U235" s="346"/>
      <c r="V235" s="346"/>
      <c r="W235" s="346"/>
      <c r="X235" s="346"/>
      <c r="Y235" s="346"/>
      <c r="Z235" s="346"/>
    </row>
    <row r="236">
      <c r="A236" s="349"/>
      <c r="B236" s="346"/>
      <c r="C236" s="346"/>
      <c r="D236" s="346"/>
      <c r="E236" s="346"/>
      <c r="F236" s="346"/>
      <c r="G236" s="346"/>
      <c r="H236" s="346"/>
      <c r="I236" s="346"/>
      <c r="J236" s="346"/>
      <c r="K236" s="346"/>
      <c r="L236" s="346"/>
      <c r="M236" s="346"/>
      <c r="N236" s="346"/>
      <c r="O236" s="346"/>
      <c r="P236" s="346"/>
      <c r="Q236" s="346"/>
      <c r="R236" s="346"/>
      <c r="S236" s="346"/>
      <c r="T236" s="346"/>
      <c r="U236" s="346"/>
      <c r="V236" s="346"/>
      <c r="W236" s="346"/>
      <c r="X236" s="346"/>
      <c r="Y236" s="346"/>
      <c r="Z236" s="346"/>
    </row>
    <row r="237">
      <c r="A237" s="349"/>
      <c r="B237" s="346"/>
      <c r="C237" s="346"/>
      <c r="D237" s="346"/>
      <c r="E237" s="346"/>
      <c r="F237" s="346"/>
      <c r="G237" s="346"/>
      <c r="H237" s="346"/>
      <c r="I237" s="346"/>
      <c r="J237" s="346"/>
      <c r="K237" s="346"/>
      <c r="L237" s="346"/>
      <c r="M237" s="346"/>
      <c r="N237" s="346"/>
      <c r="O237" s="346"/>
      <c r="P237" s="346"/>
      <c r="Q237" s="346"/>
      <c r="R237" s="346"/>
      <c r="S237" s="346"/>
      <c r="T237" s="346"/>
      <c r="U237" s="346"/>
      <c r="V237" s="346"/>
      <c r="W237" s="346"/>
      <c r="X237" s="346"/>
      <c r="Y237" s="346"/>
      <c r="Z237" s="346"/>
    </row>
    <row r="238">
      <c r="A238" s="349"/>
      <c r="B238" s="346"/>
      <c r="C238" s="346"/>
      <c r="D238" s="346"/>
      <c r="E238" s="346"/>
      <c r="F238" s="346"/>
      <c r="G238" s="346"/>
      <c r="H238" s="346"/>
      <c r="I238" s="346"/>
      <c r="J238" s="346"/>
      <c r="K238" s="346"/>
      <c r="L238" s="346"/>
      <c r="M238" s="346"/>
      <c r="N238" s="346"/>
      <c r="O238" s="346"/>
      <c r="P238" s="346"/>
      <c r="Q238" s="346"/>
      <c r="R238" s="346"/>
      <c r="S238" s="346"/>
      <c r="T238" s="346"/>
      <c r="U238" s="346"/>
      <c r="V238" s="346"/>
      <c r="W238" s="346"/>
      <c r="X238" s="346"/>
      <c r="Y238" s="346"/>
      <c r="Z238" s="346"/>
    </row>
    <row r="239">
      <c r="A239" s="349"/>
      <c r="B239" s="346"/>
      <c r="C239" s="346"/>
      <c r="D239" s="346"/>
      <c r="E239" s="346"/>
      <c r="F239" s="346"/>
      <c r="G239" s="346"/>
      <c r="H239" s="346"/>
      <c r="I239" s="346"/>
      <c r="J239" s="346"/>
      <c r="K239" s="346"/>
      <c r="L239" s="346"/>
      <c r="M239" s="346"/>
      <c r="N239" s="346"/>
      <c r="O239" s="346"/>
      <c r="P239" s="346"/>
      <c r="Q239" s="346"/>
      <c r="R239" s="346"/>
      <c r="S239" s="346"/>
      <c r="T239" s="346"/>
      <c r="U239" s="346"/>
      <c r="V239" s="346"/>
      <c r="W239" s="346"/>
      <c r="X239" s="346"/>
      <c r="Y239" s="346"/>
      <c r="Z239" s="346"/>
    </row>
    <row r="240">
      <c r="A240" s="349"/>
      <c r="B240" s="346"/>
      <c r="C240" s="346"/>
      <c r="D240" s="346"/>
      <c r="E240" s="346"/>
      <c r="F240" s="346"/>
      <c r="G240" s="346"/>
      <c r="H240" s="346"/>
      <c r="I240" s="346"/>
      <c r="J240" s="346"/>
      <c r="K240" s="346"/>
      <c r="L240" s="346"/>
      <c r="M240" s="346"/>
      <c r="N240" s="346"/>
      <c r="O240" s="346"/>
      <c r="P240" s="346"/>
      <c r="Q240" s="346"/>
      <c r="R240" s="346"/>
      <c r="S240" s="346"/>
      <c r="T240" s="346"/>
      <c r="U240" s="346"/>
      <c r="V240" s="346"/>
      <c r="W240" s="346"/>
      <c r="X240" s="346"/>
      <c r="Y240" s="346"/>
      <c r="Z240" s="346"/>
    </row>
    <row r="241">
      <c r="A241" s="349"/>
      <c r="B241" s="346"/>
      <c r="C241" s="346"/>
      <c r="D241" s="346"/>
      <c r="E241" s="346"/>
      <c r="F241" s="346"/>
      <c r="G241" s="346"/>
      <c r="H241" s="346"/>
      <c r="I241" s="346"/>
      <c r="J241" s="346"/>
      <c r="K241" s="346"/>
      <c r="L241" s="346"/>
      <c r="M241" s="346"/>
      <c r="N241" s="346"/>
      <c r="O241" s="346"/>
      <c r="P241" s="346"/>
      <c r="Q241" s="346"/>
      <c r="R241" s="346"/>
      <c r="S241" s="346"/>
      <c r="T241" s="346"/>
      <c r="U241" s="346"/>
      <c r="V241" s="346"/>
      <c r="W241" s="346"/>
      <c r="X241" s="346"/>
      <c r="Y241" s="346"/>
      <c r="Z241" s="346"/>
    </row>
    <row r="242">
      <c r="A242" s="349"/>
      <c r="B242" s="346"/>
      <c r="C242" s="346"/>
      <c r="D242" s="346"/>
      <c r="E242" s="346"/>
      <c r="F242" s="346"/>
      <c r="G242" s="346"/>
      <c r="H242" s="346"/>
      <c r="I242" s="346"/>
      <c r="J242" s="346"/>
      <c r="K242" s="346"/>
      <c r="L242" s="346"/>
      <c r="M242" s="346"/>
      <c r="N242" s="346"/>
      <c r="O242" s="346"/>
      <c r="P242" s="346"/>
      <c r="Q242" s="346"/>
      <c r="R242" s="346"/>
      <c r="S242" s="346"/>
      <c r="T242" s="346"/>
      <c r="U242" s="346"/>
      <c r="V242" s="346"/>
      <c r="W242" s="346"/>
      <c r="X242" s="346"/>
      <c r="Y242" s="346"/>
      <c r="Z242" s="346"/>
    </row>
    <row r="243">
      <c r="A243" s="349"/>
      <c r="B243" s="346"/>
      <c r="C243" s="346"/>
      <c r="D243" s="346"/>
      <c r="E243" s="346"/>
      <c r="F243" s="346"/>
      <c r="G243" s="346"/>
      <c r="H243" s="346"/>
      <c r="I243" s="346"/>
      <c r="J243" s="346"/>
      <c r="K243" s="346"/>
      <c r="L243" s="346"/>
      <c r="M243" s="346"/>
      <c r="N243" s="346"/>
      <c r="O243" s="346"/>
      <c r="P243" s="346"/>
      <c r="Q243" s="346"/>
      <c r="R243" s="346"/>
      <c r="S243" s="346"/>
      <c r="T243" s="346"/>
      <c r="U243" s="346"/>
      <c r="V243" s="346"/>
      <c r="W243" s="346"/>
      <c r="X243" s="346"/>
      <c r="Y243" s="346"/>
      <c r="Z243" s="346"/>
    </row>
    <row r="244">
      <c r="A244" s="349"/>
      <c r="B244" s="346"/>
      <c r="C244" s="346"/>
      <c r="D244" s="346"/>
      <c r="E244" s="346"/>
      <c r="F244" s="346"/>
      <c r="G244" s="346"/>
      <c r="H244" s="346"/>
      <c r="I244" s="346"/>
      <c r="J244" s="346"/>
      <c r="K244" s="346"/>
      <c r="L244" s="346"/>
      <c r="M244" s="346"/>
      <c r="N244" s="346"/>
      <c r="O244" s="346"/>
      <c r="P244" s="346"/>
      <c r="Q244" s="346"/>
      <c r="R244" s="346"/>
      <c r="S244" s="346"/>
      <c r="T244" s="346"/>
      <c r="U244" s="346"/>
      <c r="V244" s="346"/>
      <c r="W244" s="346"/>
      <c r="X244" s="346"/>
      <c r="Y244" s="346"/>
      <c r="Z244" s="346"/>
    </row>
    <row r="245">
      <c r="A245" s="349"/>
      <c r="B245" s="346"/>
      <c r="C245" s="346"/>
      <c r="D245" s="346"/>
      <c r="E245" s="346"/>
      <c r="F245" s="346"/>
      <c r="G245" s="346"/>
      <c r="H245" s="346"/>
      <c r="I245" s="346"/>
      <c r="J245" s="346"/>
      <c r="K245" s="346"/>
      <c r="L245" s="346"/>
      <c r="M245" s="346"/>
      <c r="N245" s="346"/>
      <c r="O245" s="346"/>
      <c r="P245" s="346"/>
      <c r="Q245" s="346"/>
      <c r="R245" s="346"/>
      <c r="S245" s="346"/>
      <c r="T245" s="346"/>
      <c r="U245" s="346"/>
      <c r="V245" s="346"/>
      <c r="W245" s="346"/>
      <c r="X245" s="346"/>
      <c r="Y245" s="346"/>
      <c r="Z245" s="346"/>
    </row>
    <row r="246">
      <c r="A246" s="349"/>
      <c r="B246" s="346"/>
      <c r="C246" s="346"/>
      <c r="D246" s="346"/>
      <c r="E246" s="346"/>
      <c r="F246" s="346"/>
      <c r="G246" s="346"/>
      <c r="H246" s="346"/>
      <c r="I246" s="346"/>
      <c r="J246" s="346"/>
      <c r="K246" s="346"/>
      <c r="L246" s="346"/>
      <c r="M246" s="346"/>
      <c r="N246" s="346"/>
      <c r="O246" s="346"/>
      <c r="P246" s="346"/>
      <c r="Q246" s="346"/>
      <c r="R246" s="346"/>
      <c r="S246" s="346"/>
      <c r="T246" s="346"/>
      <c r="U246" s="346"/>
      <c r="V246" s="346"/>
      <c r="W246" s="346"/>
      <c r="X246" s="346"/>
      <c r="Y246" s="346"/>
      <c r="Z246" s="346"/>
    </row>
    <row r="247">
      <c r="A247" s="349"/>
      <c r="B247" s="346"/>
      <c r="C247" s="346"/>
      <c r="D247" s="346"/>
      <c r="E247" s="346"/>
      <c r="F247" s="346"/>
      <c r="G247" s="346"/>
      <c r="H247" s="346"/>
      <c r="I247" s="346"/>
      <c r="J247" s="346"/>
      <c r="K247" s="346"/>
      <c r="L247" s="346"/>
      <c r="M247" s="346"/>
      <c r="N247" s="346"/>
      <c r="O247" s="346"/>
      <c r="P247" s="346"/>
      <c r="Q247" s="346"/>
      <c r="R247" s="346"/>
      <c r="S247" s="346"/>
      <c r="T247" s="346"/>
      <c r="U247" s="346"/>
      <c r="V247" s="346"/>
      <c r="W247" s="346"/>
      <c r="X247" s="346"/>
      <c r="Y247" s="346"/>
      <c r="Z247" s="346"/>
    </row>
    <row r="248">
      <c r="A248" s="349"/>
      <c r="B248" s="346"/>
      <c r="C248" s="346"/>
      <c r="D248" s="346"/>
      <c r="E248" s="346"/>
      <c r="F248" s="346"/>
      <c r="G248" s="346"/>
      <c r="H248" s="346"/>
      <c r="I248" s="346"/>
      <c r="J248" s="346"/>
      <c r="K248" s="346"/>
      <c r="L248" s="346"/>
      <c r="M248" s="346"/>
      <c r="N248" s="346"/>
      <c r="O248" s="346"/>
      <c r="P248" s="346"/>
      <c r="Q248" s="346"/>
      <c r="R248" s="346"/>
      <c r="S248" s="346"/>
      <c r="T248" s="346"/>
      <c r="U248" s="346"/>
      <c r="V248" s="346"/>
      <c r="W248" s="346"/>
      <c r="X248" s="346"/>
      <c r="Y248" s="346"/>
      <c r="Z248" s="346"/>
    </row>
    <row r="249">
      <c r="A249" s="349"/>
      <c r="B249" s="346"/>
      <c r="C249" s="346"/>
      <c r="D249" s="346"/>
      <c r="E249" s="346"/>
      <c r="F249" s="346"/>
      <c r="G249" s="346"/>
      <c r="H249" s="346"/>
      <c r="I249" s="346"/>
      <c r="J249" s="346"/>
      <c r="K249" s="346"/>
      <c r="L249" s="346"/>
      <c r="M249" s="346"/>
      <c r="N249" s="346"/>
      <c r="O249" s="346"/>
      <c r="P249" s="346"/>
      <c r="Q249" s="346"/>
      <c r="R249" s="346"/>
      <c r="S249" s="346"/>
      <c r="T249" s="346"/>
      <c r="U249" s="346"/>
      <c r="V249" s="346"/>
      <c r="W249" s="346"/>
      <c r="X249" s="346"/>
      <c r="Y249" s="346"/>
      <c r="Z249" s="346"/>
    </row>
    <row r="250">
      <c r="A250" s="349"/>
      <c r="B250" s="346"/>
      <c r="C250" s="346"/>
      <c r="D250" s="346"/>
      <c r="E250" s="346"/>
      <c r="F250" s="346"/>
      <c r="G250" s="346"/>
      <c r="H250" s="346"/>
      <c r="I250" s="346"/>
      <c r="J250" s="346"/>
      <c r="K250" s="346"/>
      <c r="L250" s="346"/>
      <c r="M250" s="346"/>
      <c r="N250" s="346"/>
      <c r="O250" s="346"/>
      <c r="P250" s="346"/>
      <c r="Q250" s="346"/>
      <c r="R250" s="346"/>
      <c r="S250" s="346"/>
      <c r="T250" s="346"/>
      <c r="U250" s="346"/>
      <c r="V250" s="346"/>
      <c r="W250" s="346"/>
      <c r="X250" s="346"/>
      <c r="Y250" s="346"/>
      <c r="Z250" s="346"/>
    </row>
    <row r="251">
      <c r="A251" s="349"/>
      <c r="B251" s="346"/>
      <c r="C251" s="346"/>
      <c r="D251" s="346"/>
      <c r="E251" s="346"/>
      <c r="F251" s="346"/>
      <c r="G251" s="346"/>
      <c r="H251" s="346"/>
      <c r="I251" s="346"/>
      <c r="J251" s="346"/>
      <c r="K251" s="346"/>
      <c r="L251" s="346"/>
      <c r="M251" s="346"/>
      <c r="N251" s="346"/>
      <c r="O251" s="346"/>
      <c r="P251" s="346"/>
      <c r="Q251" s="346"/>
      <c r="R251" s="346"/>
      <c r="S251" s="346"/>
      <c r="T251" s="346"/>
      <c r="U251" s="346"/>
      <c r="V251" s="346"/>
      <c r="W251" s="346"/>
      <c r="X251" s="346"/>
      <c r="Y251" s="346"/>
      <c r="Z251" s="346"/>
    </row>
    <row r="252">
      <c r="A252" s="349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</row>
    <row r="253">
      <c r="A253" s="349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</row>
    <row r="254">
      <c r="A254" s="349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</row>
    <row r="255">
      <c r="A255" s="349"/>
      <c r="B255" s="346"/>
      <c r="C255" s="346"/>
      <c r="D255" s="346"/>
      <c r="E255" s="346"/>
      <c r="F255" s="346"/>
      <c r="G255" s="346"/>
      <c r="H255" s="346"/>
      <c r="I255" s="346"/>
      <c r="J255" s="346"/>
      <c r="K255" s="346"/>
      <c r="L255" s="346"/>
      <c r="M255" s="346"/>
      <c r="N255" s="346"/>
      <c r="O255" s="346"/>
      <c r="P255" s="346"/>
      <c r="Q255" s="346"/>
      <c r="R255" s="346"/>
      <c r="S255" s="346"/>
      <c r="T255" s="346"/>
      <c r="U255" s="346"/>
      <c r="V255" s="346"/>
      <c r="W255" s="346"/>
      <c r="X255" s="346"/>
      <c r="Y255" s="346"/>
      <c r="Z255" s="346"/>
    </row>
    <row r="256">
      <c r="A256" s="349"/>
      <c r="B256" s="346"/>
      <c r="C256" s="346"/>
      <c r="D256" s="346"/>
      <c r="E256" s="346"/>
      <c r="F256" s="346"/>
      <c r="G256" s="346"/>
      <c r="H256" s="346"/>
      <c r="I256" s="346"/>
      <c r="J256" s="346"/>
      <c r="K256" s="346"/>
      <c r="L256" s="346"/>
      <c r="M256" s="346"/>
      <c r="N256" s="346"/>
      <c r="O256" s="346"/>
      <c r="P256" s="346"/>
      <c r="Q256" s="346"/>
      <c r="R256" s="346"/>
      <c r="S256" s="346"/>
      <c r="T256" s="346"/>
      <c r="U256" s="346"/>
      <c r="V256" s="346"/>
      <c r="W256" s="346"/>
      <c r="X256" s="346"/>
      <c r="Y256" s="346"/>
      <c r="Z256" s="346"/>
    </row>
    <row r="257">
      <c r="A257" s="349"/>
      <c r="B257" s="346"/>
      <c r="C257" s="346"/>
      <c r="D257" s="346"/>
      <c r="E257" s="346"/>
      <c r="F257" s="346"/>
      <c r="G257" s="346"/>
      <c r="H257" s="346"/>
      <c r="I257" s="346"/>
      <c r="J257" s="346"/>
      <c r="K257" s="346"/>
      <c r="L257" s="346"/>
      <c r="M257" s="346"/>
      <c r="N257" s="346"/>
      <c r="O257" s="346"/>
      <c r="P257" s="346"/>
      <c r="Q257" s="346"/>
      <c r="R257" s="346"/>
      <c r="S257" s="346"/>
      <c r="T257" s="346"/>
      <c r="U257" s="346"/>
      <c r="V257" s="346"/>
      <c r="W257" s="346"/>
      <c r="X257" s="346"/>
      <c r="Y257" s="346"/>
      <c r="Z257" s="346"/>
    </row>
    <row r="258">
      <c r="A258" s="349"/>
      <c r="B258" s="346"/>
      <c r="C258" s="346"/>
      <c r="D258" s="346"/>
      <c r="E258" s="346"/>
      <c r="F258" s="346"/>
      <c r="G258" s="346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346"/>
      <c r="X258" s="346"/>
      <c r="Y258" s="346"/>
      <c r="Z258" s="346"/>
    </row>
    <row r="259">
      <c r="A259" s="349"/>
      <c r="B259" s="346"/>
      <c r="C259" s="346"/>
      <c r="D259" s="346"/>
      <c r="E259" s="346"/>
      <c r="F259" s="346"/>
      <c r="G259" s="346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346"/>
      <c r="X259" s="346"/>
      <c r="Y259" s="346"/>
      <c r="Z259" s="346"/>
    </row>
    <row r="260">
      <c r="A260" s="349"/>
      <c r="B260" s="346"/>
      <c r="C260" s="346"/>
      <c r="D260" s="346"/>
      <c r="E260" s="346"/>
      <c r="F260" s="346"/>
      <c r="G260" s="346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</row>
    <row r="261">
      <c r="A261" s="349"/>
      <c r="B261" s="346"/>
      <c r="C261" s="346"/>
      <c r="D261" s="346"/>
      <c r="E261" s="346"/>
      <c r="F261" s="346"/>
      <c r="G261" s="346"/>
      <c r="H261" s="346"/>
      <c r="I261" s="346"/>
      <c r="J261" s="346"/>
      <c r="K261" s="346"/>
      <c r="L261" s="346"/>
      <c r="M261" s="346"/>
      <c r="N261" s="346"/>
      <c r="O261" s="346"/>
      <c r="P261" s="346"/>
      <c r="Q261" s="346"/>
      <c r="R261" s="346"/>
      <c r="S261" s="346"/>
      <c r="T261" s="346"/>
      <c r="U261" s="346"/>
      <c r="V261" s="346"/>
      <c r="W261" s="346"/>
      <c r="X261" s="346"/>
      <c r="Y261" s="346"/>
      <c r="Z261" s="346"/>
    </row>
    <row r="262">
      <c r="A262" s="349"/>
      <c r="B262" s="346"/>
      <c r="C262" s="346"/>
      <c r="D262" s="346"/>
      <c r="E262" s="346"/>
      <c r="F262" s="346"/>
      <c r="G262" s="346"/>
      <c r="H262" s="346"/>
      <c r="I262" s="346"/>
      <c r="J262" s="346"/>
      <c r="K262" s="346"/>
      <c r="L262" s="346"/>
      <c r="M262" s="346"/>
      <c r="N262" s="346"/>
      <c r="O262" s="346"/>
      <c r="P262" s="346"/>
      <c r="Q262" s="346"/>
      <c r="R262" s="346"/>
      <c r="S262" s="346"/>
      <c r="T262" s="346"/>
      <c r="U262" s="346"/>
      <c r="V262" s="346"/>
      <c r="W262" s="346"/>
      <c r="X262" s="346"/>
      <c r="Y262" s="346"/>
      <c r="Z262" s="346"/>
    </row>
    <row r="263">
      <c r="A263" s="349"/>
      <c r="B263" s="346"/>
      <c r="C263" s="346"/>
      <c r="D263" s="346"/>
      <c r="E263" s="346"/>
      <c r="F263" s="346"/>
      <c r="G263" s="346"/>
      <c r="H263" s="346"/>
      <c r="I263" s="346"/>
      <c r="J263" s="346"/>
      <c r="K263" s="346"/>
      <c r="L263" s="346"/>
      <c r="M263" s="346"/>
      <c r="N263" s="346"/>
      <c r="O263" s="346"/>
      <c r="P263" s="346"/>
      <c r="Q263" s="346"/>
      <c r="R263" s="346"/>
      <c r="S263" s="346"/>
      <c r="T263" s="346"/>
      <c r="U263" s="346"/>
      <c r="V263" s="346"/>
      <c r="W263" s="346"/>
      <c r="X263" s="346"/>
      <c r="Y263" s="346"/>
      <c r="Z263" s="346"/>
    </row>
    <row r="264">
      <c r="A264" s="349"/>
      <c r="B264" s="346"/>
      <c r="C264" s="346"/>
      <c r="D264" s="346"/>
      <c r="E264" s="346"/>
      <c r="F264" s="346"/>
      <c r="G264" s="346"/>
      <c r="H264" s="346"/>
      <c r="I264" s="346"/>
      <c r="J264" s="346"/>
      <c r="K264" s="346"/>
      <c r="L264" s="346"/>
      <c r="M264" s="346"/>
      <c r="N264" s="346"/>
      <c r="O264" s="346"/>
      <c r="P264" s="346"/>
      <c r="Q264" s="346"/>
      <c r="R264" s="346"/>
      <c r="S264" s="346"/>
      <c r="T264" s="346"/>
      <c r="U264" s="346"/>
      <c r="V264" s="346"/>
      <c r="W264" s="346"/>
      <c r="X264" s="346"/>
      <c r="Y264" s="346"/>
      <c r="Z264" s="346"/>
    </row>
    <row r="265">
      <c r="A265" s="349"/>
      <c r="B265" s="346"/>
      <c r="C265" s="346"/>
      <c r="D265" s="346"/>
      <c r="E265" s="346"/>
      <c r="F265" s="346"/>
      <c r="G265" s="346"/>
      <c r="H265" s="346"/>
      <c r="I265" s="346"/>
      <c r="J265" s="346"/>
      <c r="K265" s="346"/>
      <c r="L265" s="346"/>
      <c r="M265" s="346"/>
      <c r="N265" s="346"/>
      <c r="O265" s="346"/>
      <c r="P265" s="346"/>
      <c r="Q265" s="346"/>
      <c r="R265" s="346"/>
      <c r="S265" s="346"/>
      <c r="T265" s="346"/>
      <c r="U265" s="346"/>
      <c r="V265" s="346"/>
      <c r="W265" s="346"/>
      <c r="X265" s="346"/>
      <c r="Y265" s="346"/>
      <c r="Z265" s="346"/>
    </row>
    <row r="266">
      <c r="A266" s="349"/>
      <c r="B266" s="346"/>
      <c r="C266" s="346"/>
      <c r="D266" s="346"/>
      <c r="E266" s="346"/>
      <c r="F266" s="346"/>
      <c r="G266" s="346"/>
      <c r="H266" s="346"/>
      <c r="I266" s="346"/>
      <c r="J266" s="346"/>
      <c r="K266" s="346"/>
      <c r="L266" s="346"/>
      <c r="M266" s="346"/>
      <c r="N266" s="346"/>
      <c r="O266" s="346"/>
      <c r="P266" s="346"/>
      <c r="Q266" s="346"/>
      <c r="R266" s="346"/>
      <c r="S266" s="346"/>
      <c r="T266" s="346"/>
      <c r="U266" s="346"/>
      <c r="V266" s="346"/>
      <c r="W266" s="346"/>
      <c r="X266" s="346"/>
      <c r="Y266" s="346"/>
      <c r="Z266" s="346"/>
    </row>
    <row r="267">
      <c r="A267" s="349"/>
      <c r="B267" s="346"/>
      <c r="C267" s="346"/>
      <c r="D267" s="346"/>
      <c r="E267" s="346"/>
      <c r="F267" s="346"/>
      <c r="G267" s="346"/>
      <c r="H267" s="346"/>
      <c r="I267" s="346"/>
      <c r="J267" s="346"/>
      <c r="K267" s="346"/>
      <c r="L267" s="346"/>
      <c r="M267" s="346"/>
      <c r="N267" s="346"/>
      <c r="O267" s="346"/>
      <c r="P267" s="346"/>
      <c r="Q267" s="346"/>
      <c r="R267" s="346"/>
      <c r="S267" s="346"/>
      <c r="T267" s="346"/>
      <c r="U267" s="346"/>
      <c r="V267" s="346"/>
      <c r="W267" s="346"/>
      <c r="X267" s="346"/>
      <c r="Y267" s="346"/>
      <c r="Z267" s="346"/>
    </row>
    <row r="268">
      <c r="A268" s="349"/>
      <c r="B268" s="346"/>
      <c r="C268" s="346"/>
      <c r="D268" s="346"/>
      <c r="E268" s="346"/>
      <c r="F268" s="346"/>
      <c r="G268" s="346"/>
      <c r="H268" s="346"/>
      <c r="I268" s="346"/>
      <c r="J268" s="346"/>
      <c r="K268" s="346"/>
      <c r="L268" s="346"/>
      <c r="M268" s="346"/>
      <c r="N268" s="346"/>
      <c r="O268" s="346"/>
      <c r="P268" s="346"/>
      <c r="Q268" s="346"/>
      <c r="R268" s="346"/>
      <c r="S268" s="346"/>
      <c r="T268" s="346"/>
      <c r="U268" s="346"/>
      <c r="V268" s="346"/>
      <c r="W268" s="346"/>
      <c r="X268" s="346"/>
      <c r="Y268" s="346"/>
      <c r="Z268" s="346"/>
    </row>
    <row r="269">
      <c r="A269" s="349"/>
      <c r="B269" s="346"/>
      <c r="C269" s="346"/>
      <c r="D269" s="346"/>
      <c r="E269" s="346"/>
      <c r="F269" s="346"/>
      <c r="G269" s="346"/>
      <c r="H269" s="346"/>
      <c r="I269" s="346"/>
      <c r="J269" s="346"/>
      <c r="K269" s="346"/>
      <c r="L269" s="346"/>
      <c r="M269" s="346"/>
      <c r="N269" s="346"/>
      <c r="O269" s="346"/>
      <c r="P269" s="346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</row>
    <row r="270">
      <c r="A270" s="349"/>
      <c r="B270" s="346"/>
      <c r="C270" s="346"/>
      <c r="D270" s="346"/>
      <c r="E270" s="346"/>
      <c r="F270" s="346"/>
      <c r="G270" s="346"/>
      <c r="H270" s="346"/>
      <c r="I270" s="346"/>
      <c r="J270" s="346"/>
      <c r="K270" s="346"/>
      <c r="L270" s="346"/>
      <c r="M270" s="346"/>
      <c r="N270" s="346"/>
      <c r="O270" s="346"/>
      <c r="P270" s="346"/>
      <c r="Q270" s="346"/>
      <c r="R270" s="346"/>
      <c r="S270" s="346"/>
      <c r="T270" s="346"/>
      <c r="U270" s="346"/>
      <c r="V270" s="346"/>
      <c r="W270" s="346"/>
      <c r="X270" s="346"/>
      <c r="Y270" s="346"/>
      <c r="Z270" s="346"/>
    </row>
    <row r="271">
      <c r="A271" s="349"/>
      <c r="B271" s="346"/>
      <c r="C271" s="346"/>
      <c r="D271" s="346"/>
      <c r="E271" s="346"/>
      <c r="F271" s="346"/>
      <c r="G271" s="346"/>
      <c r="H271" s="346"/>
      <c r="I271" s="346"/>
      <c r="J271" s="346"/>
      <c r="K271" s="346"/>
      <c r="L271" s="346"/>
      <c r="M271" s="346"/>
      <c r="N271" s="346"/>
      <c r="O271" s="346"/>
      <c r="P271" s="346"/>
      <c r="Q271" s="346"/>
      <c r="R271" s="346"/>
      <c r="S271" s="346"/>
      <c r="T271" s="346"/>
      <c r="U271" s="346"/>
      <c r="V271" s="346"/>
      <c r="W271" s="346"/>
      <c r="X271" s="346"/>
      <c r="Y271" s="346"/>
      <c r="Z271" s="346"/>
    </row>
    <row r="272">
      <c r="A272" s="349"/>
      <c r="B272" s="346"/>
      <c r="C272" s="346"/>
      <c r="D272" s="346"/>
      <c r="E272" s="346"/>
      <c r="F272" s="346"/>
      <c r="G272" s="346"/>
      <c r="H272" s="346"/>
      <c r="I272" s="346"/>
      <c r="J272" s="346"/>
      <c r="K272" s="346"/>
      <c r="L272" s="346"/>
      <c r="M272" s="346"/>
      <c r="N272" s="346"/>
      <c r="O272" s="346"/>
      <c r="P272" s="346"/>
      <c r="Q272" s="346"/>
      <c r="R272" s="346"/>
      <c r="S272" s="346"/>
      <c r="T272" s="346"/>
      <c r="U272" s="346"/>
      <c r="V272" s="346"/>
      <c r="W272" s="346"/>
      <c r="X272" s="346"/>
      <c r="Y272" s="346"/>
      <c r="Z272" s="346"/>
    </row>
    <row r="273">
      <c r="A273" s="349"/>
      <c r="B273" s="346"/>
      <c r="C273" s="346"/>
      <c r="D273" s="346"/>
      <c r="E273" s="346"/>
      <c r="F273" s="346"/>
      <c r="G273" s="346"/>
      <c r="H273" s="346"/>
      <c r="I273" s="346"/>
      <c r="J273" s="346"/>
      <c r="K273" s="346"/>
      <c r="L273" s="346"/>
      <c r="M273" s="346"/>
      <c r="N273" s="346"/>
      <c r="O273" s="346"/>
      <c r="P273" s="346"/>
      <c r="Q273" s="346"/>
      <c r="R273" s="346"/>
      <c r="S273" s="346"/>
      <c r="T273" s="346"/>
      <c r="U273" s="346"/>
      <c r="V273" s="346"/>
      <c r="W273" s="346"/>
      <c r="X273" s="346"/>
      <c r="Y273" s="346"/>
      <c r="Z273" s="346"/>
    </row>
    <row r="274">
      <c r="A274" s="349"/>
      <c r="B274" s="346"/>
      <c r="C274" s="346"/>
      <c r="D274" s="346"/>
      <c r="E274" s="346"/>
      <c r="F274" s="346"/>
      <c r="G274" s="346"/>
      <c r="H274" s="346"/>
      <c r="I274" s="346"/>
      <c r="J274" s="346"/>
      <c r="K274" s="346"/>
      <c r="L274" s="346"/>
      <c r="M274" s="346"/>
      <c r="N274" s="346"/>
      <c r="O274" s="346"/>
      <c r="P274" s="346"/>
      <c r="Q274" s="346"/>
      <c r="R274" s="346"/>
      <c r="S274" s="346"/>
      <c r="T274" s="346"/>
      <c r="U274" s="346"/>
      <c r="V274" s="346"/>
      <c r="W274" s="346"/>
      <c r="X274" s="346"/>
      <c r="Y274" s="346"/>
      <c r="Z274" s="346"/>
    </row>
    <row r="275">
      <c r="A275" s="349"/>
      <c r="B275" s="346"/>
      <c r="C275" s="346"/>
      <c r="D275" s="346"/>
      <c r="E275" s="346"/>
      <c r="F275" s="346"/>
      <c r="G275" s="346"/>
      <c r="H275" s="346"/>
      <c r="I275" s="346"/>
      <c r="J275" s="346"/>
      <c r="K275" s="346"/>
      <c r="L275" s="346"/>
      <c r="M275" s="346"/>
      <c r="N275" s="346"/>
      <c r="O275" s="346"/>
      <c r="P275" s="346"/>
      <c r="Q275" s="346"/>
      <c r="R275" s="346"/>
      <c r="S275" s="346"/>
      <c r="T275" s="346"/>
      <c r="U275" s="346"/>
      <c r="V275" s="346"/>
      <c r="W275" s="346"/>
      <c r="X275" s="346"/>
      <c r="Y275" s="346"/>
      <c r="Z275" s="346"/>
    </row>
    <row r="276">
      <c r="A276" s="349"/>
      <c r="B276" s="346"/>
      <c r="C276" s="346"/>
      <c r="D276" s="346"/>
      <c r="E276" s="346"/>
      <c r="F276" s="346"/>
      <c r="G276" s="346"/>
      <c r="H276" s="346"/>
      <c r="I276" s="346"/>
      <c r="J276" s="346"/>
      <c r="K276" s="346"/>
      <c r="L276" s="346"/>
      <c r="M276" s="346"/>
      <c r="N276" s="346"/>
      <c r="O276" s="346"/>
      <c r="P276" s="346"/>
      <c r="Q276" s="346"/>
      <c r="R276" s="346"/>
      <c r="S276" s="346"/>
      <c r="T276" s="346"/>
      <c r="U276" s="346"/>
      <c r="V276" s="346"/>
      <c r="W276" s="346"/>
      <c r="X276" s="346"/>
      <c r="Y276" s="346"/>
      <c r="Z276" s="346"/>
    </row>
    <row r="277">
      <c r="A277" s="349"/>
      <c r="B277" s="346"/>
      <c r="C277" s="346"/>
      <c r="D277" s="346"/>
      <c r="E277" s="346"/>
      <c r="F277" s="346"/>
      <c r="G277" s="346"/>
      <c r="H277" s="346"/>
      <c r="I277" s="346"/>
      <c r="J277" s="346"/>
      <c r="K277" s="346"/>
      <c r="L277" s="346"/>
      <c r="M277" s="346"/>
      <c r="N277" s="346"/>
      <c r="O277" s="346"/>
      <c r="P277" s="346"/>
      <c r="Q277" s="346"/>
      <c r="R277" s="346"/>
      <c r="S277" s="346"/>
      <c r="T277" s="346"/>
      <c r="U277" s="346"/>
      <c r="V277" s="346"/>
      <c r="W277" s="346"/>
      <c r="X277" s="346"/>
      <c r="Y277" s="346"/>
      <c r="Z277" s="346"/>
    </row>
    <row r="278">
      <c r="A278" s="349"/>
      <c r="B278" s="346"/>
      <c r="C278" s="346"/>
      <c r="D278" s="346"/>
      <c r="E278" s="346"/>
      <c r="F278" s="346"/>
      <c r="G278" s="346"/>
      <c r="H278" s="346"/>
      <c r="I278" s="346"/>
      <c r="J278" s="346"/>
      <c r="K278" s="346"/>
      <c r="L278" s="346"/>
      <c r="M278" s="346"/>
      <c r="N278" s="346"/>
      <c r="O278" s="346"/>
      <c r="P278" s="346"/>
      <c r="Q278" s="346"/>
      <c r="R278" s="346"/>
      <c r="S278" s="346"/>
      <c r="T278" s="346"/>
      <c r="U278" s="346"/>
      <c r="V278" s="346"/>
      <c r="W278" s="346"/>
      <c r="X278" s="346"/>
      <c r="Y278" s="346"/>
      <c r="Z278" s="346"/>
    </row>
    <row r="279">
      <c r="A279" s="349"/>
      <c r="B279" s="346"/>
      <c r="C279" s="346"/>
      <c r="D279" s="346"/>
      <c r="E279" s="346"/>
      <c r="F279" s="346"/>
      <c r="G279" s="346"/>
      <c r="H279" s="346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346"/>
      <c r="X279" s="346"/>
      <c r="Y279" s="346"/>
      <c r="Z279" s="346"/>
    </row>
    <row r="280">
      <c r="A280" s="349"/>
      <c r="B280" s="346"/>
      <c r="C280" s="346"/>
      <c r="D280" s="346"/>
      <c r="E280" s="346"/>
      <c r="F280" s="346"/>
      <c r="G280" s="346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346"/>
      <c r="X280" s="346"/>
      <c r="Y280" s="346"/>
      <c r="Z280" s="346"/>
    </row>
    <row r="281">
      <c r="A281" s="349"/>
      <c r="B281" s="346"/>
      <c r="C281" s="346"/>
      <c r="D281" s="346"/>
      <c r="E281" s="346"/>
      <c r="F281" s="346"/>
      <c r="G281" s="346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346"/>
      <c r="X281" s="346"/>
      <c r="Y281" s="346"/>
      <c r="Z281" s="346"/>
    </row>
    <row r="282">
      <c r="A282" s="349"/>
      <c r="B282" s="346"/>
      <c r="C282" s="346"/>
      <c r="D282" s="346"/>
      <c r="E282" s="346"/>
      <c r="F282" s="346"/>
      <c r="G282" s="346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346"/>
      <c r="X282" s="346"/>
      <c r="Y282" s="346"/>
      <c r="Z282" s="346"/>
    </row>
    <row r="283">
      <c r="A283" s="349"/>
      <c r="B283" s="346"/>
      <c r="C283" s="346"/>
      <c r="D283" s="346"/>
      <c r="E283" s="346"/>
      <c r="F283" s="346"/>
      <c r="G283" s="346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346"/>
      <c r="X283" s="346"/>
      <c r="Y283" s="346"/>
      <c r="Z283" s="346"/>
    </row>
    <row r="284">
      <c r="A284" s="349"/>
      <c r="B284" s="346"/>
      <c r="C284" s="346"/>
      <c r="D284" s="346"/>
      <c r="E284" s="346"/>
      <c r="F284" s="346"/>
      <c r="G284" s="346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346"/>
      <c r="X284" s="346"/>
      <c r="Y284" s="346"/>
      <c r="Z284" s="346"/>
    </row>
    <row r="285">
      <c r="A285" s="349"/>
      <c r="B285" s="346"/>
      <c r="C285" s="346"/>
      <c r="D285" s="346"/>
      <c r="E285" s="346"/>
      <c r="F285" s="346"/>
      <c r="G285" s="346"/>
      <c r="H285" s="346"/>
      <c r="I285" s="346"/>
      <c r="J285" s="346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346"/>
      <c r="X285" s="346"/>
      <c r="Y285" s="346"/>
      <c r="Z285" s="346"/>
    </row>
    <row r="286">
      <c r="A286" s="349"/>
      <c r="B286" s="346"/>
      <c r="C286" s="346"/>
      <c r="D286" s="346"/>
      <c r="E286" s="346"/>
      <c r="F286" s="346"/>
      <c r="G286" s="346"/>
      <c r="H286" s="346"/>
      <c r="I286" s="346"/>
      <c r="J286" s="346"/>
      <c r="K286" s="346"/>
      <c r="L286" s="346"/>
      <c r="M286" s="346"/>
      <c r="N286" s="346"/>
      <c r="O286" s="346"/>
      <c r="P286" s="346"/>
      <c r="Q286" s="346"/>
      <c r="R286" s="346"/>
      <c r="S286" s="346"/>
      <c r="T286" s="346"/>
      <c r="U286" s="346"/>
      <c r="V286" s="346"/>
      <c r="W286" s="346"/>
      <c r="X286" s="346"/>
      <c r="Y286" s="346"/>
      <c r="Z286" s="346"/>
    </row>
    <row r="287">
      <c r="A287" s="349"/>
      <c r="B287" s="346"/>
      <c r="C287" s="346"/>
      <c r="D287" s="346"/>
      <c r="E287" s="346"/>
      <c r="F287" s="346"/>
      <c r="G287" s="346"/>
      <c r="H287" s="346"/>
      <c r="I287" s="346"/>
      <c r="J287" s="346"/>
      <c r="K287" s="346"/>
      <c r="L287" s="346"/>
      <c r="M287" s="346"/>
      <c r="N287" s="346"/>
      <c r="O287" s="346"/>
      <c r="P287" s="346"/>
      <c r="Q287" s="346"/>
      <c r="R287" s="346"/>
      <c r="S287" s="346"/>
      <c r="T287" s="346"/>
      <c r="U287" s="346"/>
      <c r="V287" s="346"/>
      <c r="W287" s="346"/>
      <c r="X287" s="346"/>
      <c r="Y287" s="346"/>
      <c r="Z287" s="346"/>
    </row>
    <row r="288">
      <c r="A288" s="349"/>
      <c r="B288" s="346"/>
      <c r="C288" s="346"/>
      <c r="D288" s="346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</row>
    <row r="289">
      <c r="A289" s="349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</row>
    <row r="290">
      <c r="A290" s="349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</row>
    <row r="291">
      <c r="A291" s="349"/>
      <c r="B291" s="346"/>
      <c r="C291" s="346"/>
      <c r="D291" s="346"/>
      <c r="E291" s="346"/>
      <c r="F291" s="346"/>
      <c r="G291" s="346"/>
      <c r="H291" s="346"/>
      <c r="I291" s="346"/>
      <c r="J291" s="346"/>
      <c r="K291" s="346"/>
      <c r="L291" s="346"/>
      <c r="M291" s="346"/>
      <c r="N291" s="346"/>
      <c r="O291" s="346"/>
      <c r="P291" s="346"/>
      <c r="Q291" s="346"/>
      <c r="R291" s="346"/>
      <c r="S291" s="346"/>
      <c r="T291" s="346"/>
      <c r="U291" s="346"/>
      <c r="V291" s="346"/>
      <c r="W291" s="346"/>
      <c r="X291" s="346"/>
      <c r="Y291" s="346"/>
      <c r="Z291" s="346"/>
    </row>
    <row r="292">
      <c r="A292" s="349"/>
      <c r="B292" s="346"/>
      <c r="C292" s="346"/>
      <c r="D292" s="346"/>
      <c r="E292" s="346"/>
      <c r="F292" s="346"/>
      <c r="G292" s="346"/>
      <c r="H292" s="346"/>
      <c r="I292" s="346"/>
      <c r="J292" s="346"/>
      <c r="K292" s="346"/>
      <c r="L292" s="346"/>
      <c r="M292" s="346"/>
      <c r="N292" s="346"/>
      <c r="O292" s="346"/>
      <c r="P292" s="346"/>
      <c r="Q292" s="346"/>
      <c r="R292" s="346"/>
      <c r="S292" s="346"/>
      <c r="T292" s="346"/>
      <c r="U292" s="346"/>
      <c r="V292" s="346"/>
      <c r="W292" s="346"/>
      <c r="X292" s="346"/>
      <c r="Y292" s="346"/>
      <c r="Z292" s="346"/>
    </row>
    <row r="293">
      <c r="A293" s="349"/>
      <c r="B293" s="346"/>
      <c r="C293" s="346"/>
      <c r="D293" s="346"/>
      <c r="E293" s="346"/>
      <c r="F293" s="346"/>
      <c r="G293" s="346"/>
      <c r="H293" s="346"/>
      <c r="I293" s="346"/>
      <c r="J293" s="346"/>
      <c r="K293" s="346"/>
      <c r="L293" s="346"/>
      <c r="M293" s="346"/>
      <c r="N293" s="346"/>
      <c r="O293" s="346"/>
      <c r="P293" s="346"/>
      <c r="Q293" s="346"/>
      <c r="R293" s="346"/>
      <c r="S293" s="346"/>
      <c r="T293" s="346"/>
      <c r="U293" s="346"/>
      <c r="V293" s="346"/>
      <c r="W293" s="346"/>
      <c r="X293" s="346"/>
      <c r="Y293" s="346"/>
      <c r="Z293" s="346"/>
    </row>
    <row r="294">
      <c r="A294" s="349"/>
      <c r="B294" s="346"/>
      <c r="C294" s="346"/>
      <c r="D294" s="346"/>
      <c r="E294" s="346"/>
      <c r="F294" s="346"/>
      <c r="G294" s="346"/>
      <c r="H294" s="346"/>
      <c r="I294" s="346"/>
      <c r="J294" s="346"/>
      <c r="K294" s="346"/>
      <c r="L294" s="346"/>
      <c r="M294" s="346"/>
      <c r="N294" s="346"/>
      <c r="O294" s="346"/>
      <c r="P294" s="346"/>
      <c r="Q294" s="346"/>
      <c r="R294" s="346"/>
      <c r="S294" s="346"/>
      <c r="T294" s="346"/>
      <c r="U294" s="346"/>
      <c r="V294" s="346"/>
      <c r="W294" s="346"/>
      <c r="X294" s="346"/>
      <c r="Y294" s="346"/>
      <c r="Z294" s="346"/>
    </row>
    <row r="295">
      <c r="A295" s="349"/>
      <c r="B295" s="346"/>
      <c r="C295" s="346"/>
      <c r="D295" s="346"/>
      <c r="E295" s="346"/>
      <c r="F295" s="346"/>
      <c r="G295" s="346"/>
      <c r="H295" s="346"/>
      <c r="I295" s="346"/>
      <c r="J295" s="34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346"/>
      <c r="X295" s="346"/>
      <c r="Y295" s="346"/>
      <c r="Z295" s="346"/>
    </row>
    <row r="296">
      <c r="A296" s="349"/>
      <c r="B296" s="346"/>
      <c r="C296" s="346"/>
      <c r="D296" s="346"/>
      <c r="E296" s="346"/>
      <c r="F296" s="346"/>
      <c r="G296" s="346"/>
      <c r="H296" s="346"/>
      <c r="I296" s="346"/>
      <c r="J296" s="346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346"/>
      <c r="X296" s="346"/>
      <c r="Y296" s="346"/>
      <c r="Z296" s="346"/>
    </row>
    <row r="297">
      <c r="A297" s="349"/>
      <c r="B297" s="346"/>
      <c r="C297" s="346"/>
      <c r="D297" s="346"/>
      <c r="E297" s="346"/>
      <c r="F297" s="346"/>
      <c r="G297" s="346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346"/>
      <c r="X297" s="346"/>
      <c r="Y297" s="346"/>
      <c r="Z297" s="346"/>
    </row>
    <row r="298">
      <c r="A298" s="349"/>
      <c r="B298" s="346"/>
      <c r="C298" s="346"/>
      <c r="D298" s="346"/>
      <c r="E298" s="346"/>
      <c r="F298" s="346"/>
      <c r="G298" s="346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346"/>
      <c r="X298" s="346"/>
      <c r="Y298" s="346"/>
      <c r="Z298" s="346"/>
    </row>
    <row r="299">
      <c r="A299" s="349"/>
      <c r="B299" s="346"/>
      <c r="C299" s="346"/>
      <c r="D299" s="346"/>
      <c r="E299" s="346"/>
      <c r="F299" s="346"/>
      <c r="G299" s="346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346"/>
      <c r="X299" s="346"/>
      <c r="Y299" s="346"/>
      <c r="Z299" s="346"/>
    </row>
    <row r="300">
      <c r="A300" s="349"/>
      <c r="B300" s="346"/>
      <c r="C300" s="346"/>
      <c r="D300" s="346"/>
      <c r="E300" s="346"/>
      <c r="F300" s="346"/>
      <c r="G300" s="346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346"/>
      <c r="X300" s="346"/>
      <c r="Y300" s="346"/>
      <c r="Z300" s="346"/>
    </row>
    <row r="301">
      <c r="A301" s="349"/>
      <c r="B301" s="346"/>
      <c r="C301" s="346"/>
      <c r="D301" s="346"/>
      <c r="E301" s="346"/>
      <c r="F301" s="346"/>
      <c r="G301" s="346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346"/>
      <c r="X301" s="346"/>
      <c r="Y301" s="346"/>
      <c r="Z301" s="346"/>
    </row>
    <row r="302">
      <c r="A302" s="349"/>
      <c r="B302" s="346"/>
      <c r="C302" s="346"/>
      <c r="D302" s="346"/>
      <c r="E302" s="346"/>
      <c r="F302" s="346"/>
      <c r="G302" s="346"/>
      <c r="H302" s="346"/>
      <c r="I302" s="346"/>
      <c r="J302" s="346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346"/>
      <c r="X302" s="346"/>
      <c r="Y302" s="346"/>
      <c r="Z302" s="346"/>
    </row>
    <row r="303">
      <c r="A303" s="349"/>
      <c r="B303" s="346"/>
      <c r="C303" s="346"/>
      <c r="D303" s="346"/>
      <c r="E303" s="346"/>
      <c r="F303" s="346"/>
      <c r="G303" s="346"/>
      <c r="H303" s="346"/>
      <c r="I303" s="346"/>
      <c r="J303" s="346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346"/>
      <c r="X303" s="346"/>
      <c r="Y303" s="346"/>
      <c r="Z303" s="346"/>
    </row>
    <row r="304">
      <c r="A304" s="349"/>
      <c r="B304" s="346"/>
      <c r="C304" s="346"/>
      <c r="D304" s="346"/>
      <c r="E304" s="346"/>
      <c r="F304" s="346"/>
      <c r="G304" s="346"/>
      <c r="H304" s="346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</row>
    <row r="305">
      <c r="A305" s="349"/>
      <c r="B305" s="346"/>
      <c r="C305" s="346"/>
      <c r="D305" s="346"/>
      <c r="E305" s="346"/>
      <c r="F305" s="346"/>
      <c r="G305" s="346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</row>
    <row r="306">
      <c r="A306" s="349"/>
      <c r="B306" s="346"/>
      <c r="C306" s="346"/>
      <c r="D306" s="346"/>
      <c r="E306" s="346"/>
      <c r="F306" s="346"/>
      <c r="G306" s="346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</row>
    <row r="307">
      <c r="A307" s="349"/>
      <c r="B307" s="346"/>
      <c r="C307" s="346"/>
      <c r="D307" s="346"/>
      <c r="E307" s="346"/>
      <c r="F307" s="346"/>
      <c r="G307" s="346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</row>
    <row r="308">
      <c r="A308" s="349"/>
      <c r="B308" s="346"/>
      <c r="C308" s="346"/>
      <c r="D308" s="346"/>
      <c r="E308" s="346"/>
      <c r="F308" s="346"/>
      <c r="G308" s="346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</row>
    <row r="309">
      <c r="A309" s="349"/>
      <c r="B309" s="346"/>
      <c r="C309" s="346"/>
      <c r="D309" s="346"/>
      <c r="E309" s="346"/>
      <c r="F309" s="346"/>
      <c r="G309" s="346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</row>
    <row r="310">
      <c r="A310" s="349"/>
      <c r="B310" s="346"/>
      <c r="C310" s="346"/>
      <c r="D310" s="346"/>
      <c r="E310" s="346"/>
      <c r="F310" s="346"/>
      <c r="G310" s="346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</row>
    <row r="311">
      <c r="A311" s="349"/>
      <c r="B311" s="346"/>
      <c r="C311" s="346"/>
      <c r="D311" s="346"/>
      <c r="E311" s="346"/>
      <c r="F311" s="346"/>
      <c r="G311" s="346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346"/>
      <c r="X311" s="346"/>
      <c r="Y311" s="346"/>
      <c r="Z311" s="346"/>
    </row>
    <row r="312">
      <c r="A312" s="349"/>
      <c r="B312" s="346"/>
      <c r="C312" s="346"/>
      <c r="D312" s="346"/>
      <c r="E312" s="346"/>
      <c r="F312" s="346"/>
      <c r="G312" s="346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346"/>
      <c r="X312" s="346"/>
      <c r="Y312" s="346"/>
      <c r="Z312" s="346"/>
    </row>
    <row r="313">
      <c r="A313" s="349"/>
      <c r="B313" s="346"/>
      <c r="C313" s="346"/>
      <c r="D313" s="346"/>
      <c r="E313" s="346"/>
      <c r="F313" s="346"/>
      <c r="G313" s="346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346"/>
      <c r="X313" s="346"/>
      <c r="Y313" s="346"/>
      <c r="Z313" s="346"/>
    </row>
    <row r="314">
      <c r="A314" s="349"/>
      <c r="B314" s="346"/>
      <c r="C314" s="346"/>
      <c r="D314" s="346"/>
      <c r="E314" s="346"/>
      <c r="F314" s="346"/>
      <c r="G314" s="346"/>
      <c r="H314" s="346"/>
      <c r="I314" s="346"/>
      <c r="J314" s="346"/>
      <c r="K314" s="346"/>
      <c r="L314" s="346"/>
      <c r="M314" s="346"/>
      <c r="N314" s="346"/>
      <c r="O314" s="346"/>
      <c r="P314" s="346"/>
      <c r="Q314" s="346"/>
      <c r="R314" s="346"/>
      <c r="S314" s="346"/>
      <c r="T314" s="346"/>
      <c r="U314" s="346"/>
      <c r="V314" s="346"/>
      <c r="W314" s="346"/>
      <c r="X314" s="346"/>
      <c r="Y314" s="346"/>
      <c r="Z314" s="346"/>
    </row>
    <row r="315">
      <c r="A315" s="349"/>
      <c r="B315" s="346"/>
      <c r="C315" s="346"/>
      <c r="D315" s="346"/>
      <c r="E315" s="346"/>
      <c r="F315" s="346"/>
      <c r="G315" s="346"/>
      <c r="H315" s="346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346"/>
      <c r="X315" s="346"/>
      <c r="Y315" s="346"/>
      <c r="Z315" s="346"/>
    </row>
    <row r="316">
      <c r="A316" s="349"/>
      <c r="B316" s="346"/>
      <c r="C316" s="346"/>
      <c r="D316" s="346"/>
      <c r="E316" s="346"/>
      <c r="F316" s="346"/>
      <c r="G316" s="346"/>
      <c r="H316" s="346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346"/>
      <c r="X316" s="346"/>
      <c r="Y316" s="346"/>
      <c r="Z316" s="346"/>
    </row>
    <row r="317">
      <c r="A317" s="349"/>
      <c r="B317" s="346"/>
      <c r="C317" s="346"/>
      <c r="D317" s="346"/>
      <c r="E317" s="346"/>
      <c r="F317" s="346"/>
      <c r="G317" s="346"/>
      <c r="H317" s="346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346"/>
      <c r="X317" s="346"/>
      <c r="Y317" s="346"/>
      <c r="Z317" s="346"/>
    </row>
    <row r="318">
      <c r="A318" s="349"/>
      <c r="B318" s="346"/>
      <c r="C318" s="346"/>
      <c r="D318" s="346"/>
      <c r="E318" s="346"/>
      <c r="F318" s="346"/>
      <c r="G318" s="346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346"/>
      <c r="X318" s="346"/>
      <c r="Y318" s="346"/>
      <c r="Z318" s="346"/>
    </row>
    <row r="319">
      <c r="A319" s="349"/>
      <c r="B319" s="346"/>
      <c r="C319" s="346"/>
      <c r="D319" s="346"/>
      <c r="E319" s="346"/>
      <c r="F319" s="346"/>
      <c r="G319" s="346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346"/>
      <c r="X319" s="346"/>
      <c r="Y319" s="346"/>
      <c r="Z319" s="346"/>
    </row>
    <row r="320">
      <c r="A320" s="349"/>
      <c r="B320" s="346"/>
      <c r="C320" s="346"/>
      <c r="D320" s="346"/>
      <c r="E320" s="346"/>
      <c r="F320" s="346"/>
      <c r="G320" s="346"/>
      <c r="H320" s="346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346"/>
      <c r="X320" s="346"/>
      <c r="Y320" s="346"/>
      <c r="Z320" s="346"/>
    </row>
    <row r="321">
      <c r="A321" s="349"/>
      <c r="B321" s="346"/>
      <c r="C321" s="346"/>
      <c r="D321" s="346"/>
      <c r="E321" s="346"/>
      <c r="F321" s="346"/>
      <c r="G321" s="346"/>
      <c r="H321" s="346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346"/>
      <c r="X321" s="346"/>
      <c r="Y321" s="346"/>
      <c r="Z321" s="346"/>
    </row>
    <row r="322">
      <c r="A322" s="349"/>
      <c r="B322" s="346"/>
      <c r="C322" s="346"/>
      <c r="D322" s="346"/>
      <c r="E322" s="346"/>
      <c r="F322" s="346"/>
      <c r="G322" s="346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</row>
    <row r="323">
      <c r="A323" s="349"/>
      <c r="B323" s="346"/>
      <c r="C323" s="346"/>
      <c r="D323" s="346"/>
      <c r="E323" s="346"/>
      <c r="F323" s="346"/>
      <c r="G323" s="346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</row>
    <row r="324">
      <c r="A324" s="349"/>
      <c r="B324" s="346"/>
      <c r="C324" s="346"/>
      <c r="D324" s="346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</row>
    <row r="325">
      <c r="A325" s="349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</row>
    <row r="326">
      <c r="A326" s="349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</row>
    <row r="327">
      <c r="A327" s="349"/>
      <c r="B327" s="346"/>
      <c r="C327" s="346"/>
      <c r="D327" s="346"/>
      <c r="E327" s="346"/>
      <c r="F327" s="346"/>
      <c r="G327" s="346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346"/>
      <c r="X327" s="346"/>
      <c r="Y327" s="346"/>
      <c r="Z327" s="346"/>
    </row>
    <row r="328">
      <c r="A328" s="349"/>
      <c r="B328" s="346"/>
      <c r="C328" s="346"/>
      <c r="D328" s="346"/>
      <c r="E328" s="346"/>
      <c r="F328" s="346"/>
      <c r="G328" s="346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346"/>
      <c r="X328" s="346"/>
      <c r="Y328" s="346"/>
      <c r="Z328" s="346"/>
    </row>
    <row r="329">
      <c r="A329" s="349"/>
      <c r="B329" s="346"/>
      <c r="C329" s="346"/>
      <c r="D329" s="346"/>
      <c r="E329" s="346"/>
      <c r="F329" s="346"/>
      <c r="G329" s="346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346"/>
      <c r="X329" s="346"/>
      <c r="Y329" s="346"/>
      <c r="Z329" s="346"/>
    </row>
    <row r="330">
      <c r="A330" s="349"/>
      <c r="B330" s="346"/>
      <c r="C330" s="346"/>
      <c r="D330" s="346"/>
      <c r="E330" s="346"/>
      <c r="F330" s="346"/>
      <c r="G330" s="346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346"/>
      <c r="X330" s="346"/>
      <c r="Y330" s="346"/>
      <c r="Z330" s="346"/>
    </row>
    <row r="331">
      <c r="A331" s="349"/>
      <c r="B331" s="346"/>
      <c r="C331" s="346"/>
      <c r="D331" s="346"/>
      <c r="E331" s="346"/>
      <c r="F331" s="346"/>
      <c r="G331" s="346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346"/>
      <c r="X331" s="346"/>
      <c r="Y331" s="346"/>
      <c r="Z331" s="346"/>
    </row>
    <row r="332">
      <c r="A332" s="349"/>
      <c r="B332" s="346"/>
      <c r="C332" s="346"/>
      <c r="D332" s="346"/>
      <c r="E332" s="346"/>
      <c r="F332" s="346"/>
      <c r="G332" s="346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346"/>
      <c r="X332" s="346"/>
      <c r="Y332" s="346"/>
      <c r="Z332" s="346"/>
    </row>
    <row r="333">
      <c r="A333" s="349"/>
      <c r="B333" s="346"/>
      <c r="C333" s="346"/>
      <c r="D333" s="346"/>
      <c r="E333" s="346"/>
      <c r="F333" s="346"/>
      <c r="G333" s="346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346"/>
      <c r="X333" s="346"/>
      <c r="Y333" s="346"/>
      <c r="Z333" s="346"/>
    </row>
    <row r="334">
      <c r="A334" s="349"/>
      <c r="B334" s="346"/>
      <c r="C334" s="346"/>
      <c r="D334" s="346"/>
      <c r="E334" s="346"/>
      <c r="F334" s="346"/>
      <c r="G334" s="346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346"/>
      <c r="X334" s="346"/>
      <c r="Y334" s="346"/>
      <c r="Z334" s="346"/>
    </row>
    <row r="335">
      <c r="A335" s="349"/>
      <c r="B335" s="346"/>
      <c r="C335" s="346"/>
      <c r="D335" s="346"/>
      <c r="E335" s="346"/>
      <c r="F335" s="346"/>
      <c r="G335" s="346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346"/>
      <c r="X335" s="346"/>
      <c r="Y335" s="346"/>
      <c r="Z335" s="346"/>
    </row>
    <row r="336">
      <c r="A336" s="349"/>
      <c r="B336" s="346"/>
      <c r="C336" s="346"/>
      <c r="D336" s="346"/>
      <c r="E336" s="346"/>
      <c r="F336" s="346"/>
      <c r="G336" s="346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346"/>
      <c r="X336" s="346"/>
      <c r="Y336" s="346"/>
      <c r="Z336" s="346"/>
    </row>
    <row r="337">
      <c r="A337" s="349"/>
      <c r="B337" s="346"/>
      <c r="C337" s="346"/>
      <c r="D337" s="346"/>
      <c r="E337" s="346"/>
      <c r="F337" s="346"/>
      <c r="G337" s="346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346"/>
      <c r="X337" s="346"/>
      <c r="Y337" s="346"/>
      <c r="Z337" s="346"/>
    </row>
    <row r="338">
      <c r="A338" s="349"/>
      <c r="B338" s="346"/>
      <c r="C338" s="346"/>
      <c r="D338" s="346"/>
      <c r="E338" s="346"/>
      <c r="F338" s="346"/>
      <c r="G338" s="346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346"/>
      <c r="X338" s="346"/>
      <c r="Y338" s="346"/>
      <c r="Z338" s="346"/>
    </row>
    <row r="339">
      <c r="A339" s="349"/>
      <c r="B339" s="346"/>
      <c r="C339" s="346"/>
      <c r="D339" s="346"/>
      <c r="E339" s="346"/>
      <c r="F339" s="346"/>
      <c r="G339" s="346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346"/>
      <c r="X339" s="346"/>
      <c r="Y339" s="346"/>
      <c r="Z339" s="346"/>
    </row>
    <row r="340">
      <c r="A340" s="349"/>
      <c r="B340" s="346"/>
      <c r="C340" s="346"/>
      <c r="D340" s="346"/>
      <c r="E340" s="346"/>
      <c r="F340" s="346"/>
      <c r="G340" s="346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346"/>
      <c r="X340" s="346"/>
      <c r="Y340" s="346"/>
      <c r="Z340" s="346"/>
    </row>
    <row r="341">
      <c r="A341" s="349"/>
      <c r="B341" s="346"/>
      <c r="C341" s="346"/>
      <c r="D341" s="346"/>
      <c r="E341" s="346"/>
      <c r="F341" s="346"/>
      <c r="G341" s="346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346"/>
      <c r="X341" s="346"/>
      <c r="Y341" s="346"/>
      <c r="Z341" s="346"/>
    </row>
    <row r="342">
      <c r="A342" s="349"/>
      <c r="B342" s="346"/>
      <c r="C342" s="346"/>
      <c r="D342" s="346"/>
      <c r="E342" s="346"/>
      <c r="F342" s="346"/>
      <c r="G342" s="346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346"/>
      <c r="X342" s="346"/>
      <c r="Y342" s="346"/>
      <c r="Z342" s="346"/>
    </row>
    <row r="343">
      <c r="A343" s="349"/>
      <c r="B343" s="346"/>
      <c r="C343" s="346"/>
      <c r="D343" s="346"/>
      <c r="E343" s="346"/>
      <c r="F343" s="346"/>
      <c r="G343" s="346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346"/>
      <c r="X343" s="346"/>
      <c r="Y343" s="346"/>
      <c r="Z343" s="346"/>
    </row>
    <row r="344">
      <c r="A344" s="349"/>
      <c r="B344" s="346"/>
      <c r="C344" s="346"/>
      <c r="D344" s="346"/>
      <c r="E344" s="346"/>
      <c r="F344" s="346"/>
      <c r="G344" s="346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346"/>
      <c r="X344" s="346"/>
      <c r="Y344" s="346"/>
      <c r="Z344" s="346"/>
    </row>
    <row r="345">
      <c r="A345" s="349"/>
      <c r="B345" s="346"/>
      <c r="C345" s="346"/>
      <c r="D345" s="346"/>
      <c r="E345" s="346"/>
      <c r="F345" s="346"/>
      <c r="G345" s="346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</row>
    <row r="346">
      <c r="A346" s="349"/>
      <c r="B346" s="346"/>
      <c r="C346" s="346"/>
      <c r="D346" s="346"/>
      <c r="E346" s="346"/>
      <c r="F346" s="346"/>
      <c r="G346" s="346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</row>
    <row r="347">
      <c r="A347" s="349"/>
      <c r="B347" s="346"/>
      <c r="C347" s="346"/>
      <c r="D347" s="346"/>
      <c r="E347" s="346"/>
      <c r="F347" s="346"/>
      <c r="G347" s="346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</row>
    <row r="348">
      <c r="A348" s="349"/>
      <c r="B348" s="346"/>
      <c r="C348" s="346"/>
      <c r="D348" s="346"/>
      <c r="E348" s="346"/>
      <c r="F348" s="346"/>
      <c r="G348" s="346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</row>
    <row r="349">
      <c r="A349" s="349"/>
      <c r="B349" s="346"/>
      <c r="C349" s="346"/>
      <c r="D349" s="346"/>
      <c r="E349" s="346"/>
      <c r="F349" s="346"/>
      <c r="G349" s="346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</row>
    <row r="350">
      <c r="A350" s="349"/>
      <c r="B350" s="346"/>
      <c r="C350" s="346"/>
      <c r="D350" s="346"/>
      <c r="E350" s="346"/>
      <c r="F350" s="346"/>
      <c r="G350" s="346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</row>
    <row r="351">
      <c r="A351" s="349"/>
      <c r="B351" s="346"/>
      <c r="C351" s="346"/>
      <c r="D351" s="346"/>
      <c r="E351" s="346"/>
      <c r="F351" s="346"/>
      <c r="G351" s="346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</row>
    <row r="352">
      <c r="A352" s="349"/>
      <c r="B352" s="346"/>
      <c r="C352" s="346"/>
      <c r="D352" s="346"/>
      <c r="E352" s="346"/>
      <c r="F352" s="346"/>
      <c r="G352" s="346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</row>
    <row r="353">
      <c r="A353" s="349"/>
      <c r="B353" s="346"/>
      <c r="C353" s="346"/>
      <c r="D353" s="346"/>
      <c r="E353" s="346"/>
      <c r="F353" s="346"/>
      <c r="G353" s="346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</row>
    <row r="354">
      <c r="A354" s="349"/>
      <c r="B354" s="346"/>
      <c r="C354" s="346"/>
      <c r="D354" s="346"/>
      <c r="E354" s="346"/>
      <c r="F354" s="346"/>
      <c r="G354" s="346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</row>
    <row r="355">
      <c r="A355" s="349"/>
      <c r="B355" s="346"/>
      <c r="C355" s="346"/>
      <c r="D355" s="346"/>
      <c r="E355" s="346"/>
      <c r="F355" s="346"/>
      <c r="G355" s="346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</row>
    <row r="356">
      <c r="A356" s="349"/>
      <c r="B356" s="346"/>
      <c r="C356" s="346"/>
      <c r="D356" s="346"/>
      <c r="E356" s="346"/>
      <c r="F356" s="346"/>
      <c r="G356" s="346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</row>
    <row r="357">
      <c r="A357" s="349"/>
      <c r="B357" s="346"/>
      <c r="C357" s="346"/>
      <c r="D357" s="346"/>
      <c r="E357" s="346"/>
      <c r="F357" s="346"/>
      <c r="G357" s="346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</row>
    <row r="358">
      <c r="A358" s="349"/>
      <c r="B358" s="346"/>
      <c r="C358" s="346"/>
      <c r="D358" s="346"/>
      <c r="E358" s="346"/>
      <c r="F358" s="346"/>
      <c r="G358" s="346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</row>
    <row r="359">
      <c r="A359" s="349"/>
      <c r="B359" s="346"/>
      <c r="C359" s="346"/>
      <c r="D359" s="346"/>
      <c r="E359" s="346"/>
      <c r="F359" s="346"/>
      <c r="G359" s="346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</row>
    <row r="360">
      <c r="A360" s="349"/>
      <c r="B360" s="346"/>
      <c r="C360" s="346"/>
      <c r="D360" s="346"/>
      <c r="E360" s="346"/>
      <c r="F360" s="346"/>
      <c r="G360" s="346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</row>
    <row r="361">
      <c r="A361" s="349"/>
      <c r="B361" s="346"/>
      <c r="C361" s="346"/>
      <c r="D361" s="346"/>
      <c r="E361" s="346"/>
      <c r="F361" s="346"/>
      <c r="G361" s="346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</row>
    <row r="362">
      <c r="A362" s="349"/>
      <c r="B362" s="346"/>
      <c r="C362" s="346"/>
      <c r="D362" s="346"/>
      <c r="E362" s="346"/>
      <c r="F362" s="346"/>
      <c r="G362" s="346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</row>
    <row r="363">
      <c r="A363" s="349"/>
      <c r="B363" s="346"/>
      <c r="C363" s="346"/>
      <c r="D363" s="346"/>
      <c r="E363" s="346"/>
      <c r="F363" s="346"/>
      <c r="G363" s="346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</row>
    <row r="364">
      <c r="A364" s="349"/>
      <c r="B364" s="346"/>
      <c r="C364" s="346"/>
      <c r="D364" s="346"/>
      <c r="E364" s="346"/>
      <c r="F364" s="346"/>
      <c r="G364" s="346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</row>
    <row r="365">
      <c r="A365" s="349"/>
      <c r="B365" s="346"/>
      <c r="C365" s="346"/>
      <c r="D365" s="346"/>
      <c r="E365" s="346"/>
      <c r="F365" s="346"/>
      <c r="G365" s="346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</row>
    <row r="366">
      <c r="A366" s="349"/>
      <c r="B366" s="346"/>
      <c r="C366" s="346"/>
      <c r="D366" s="346"/>
      <c r="E366" s="346"/>
      <c r="F366" s="346"/>
      <c r="G366" s="346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</row>
    <row r="367">
      <c r="A367" s="349"/>
      <c r="B367" s="346"/>
      <c r="C367" s="346"/>
      <c r="D367" s="346"/>
      <c r="E367" s="346"/>
      <c r="F367" s="346"/>
      <c r="G367" s="346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</row>
    <row r="368">
      <c r="A368" s="349"/>
      <c r="B368" s="346"/>
      <c r="C368" s="346"/>
      <c r="D368" s="346"/>
      <c r="E368" s="346"/>
      <c r="F368" s="346"/>
      <c r="G368" s="346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</row>
    <row r="369">
      <c r="A369" s="349"/>
      <c r="B369" s="346"/>
      <c r="C369" s="346"/>
      <c r="D369" s="346"/>
      <c r="E369" s="346"/>
      <c r="F369" s="346"/>
      <c r="G369" s="346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</row>
    <row r="370">
      <c r="A370" s="349"/>
      <c r="B370" s="346"/>
      <c r="C370" s="346"/>
      <c r="D370" s="346"/>
      <c r="E370" s="346"/>
      <c r="F370" s="346"/>
      <c r="G370" s="346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</row>
    <row r="371">
      <c r="A371" s="349"/>
      <c r="B371" s="346"/>
      <c r="C371" s="346"/>
      <c r="D371" s="346"/>
      <c r="E371" s="346"/>
      <c r="F371" s="346"/>
      <c r="G371" s="346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</row>
    <row r="372">
      <c r="A372" s="349"/>
      <c r="B372" s="346"/>
      <c r="C372" s="346"/>
      <c r="D372" s="346"/>
      <c r="E372" s="346"/>
      <c r="F372" s="346"/>
      <c r="G372" s="346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</row>
    <row r="373">
      <c r="A373" s="349"/>
      <c r="B373" s="346"/>
      <c r="C373" s="346"/>
      <c r="D373" s="346"/>
      <c r="E373" s="346"/>
      <c r="F373" s="346"/>
      <c r="G373" s="346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</row>
    <row r="374">
      <c r="A374" s="349"/>
      <c r="B374" s="346"/>
      <c r="C374" s="346"/>
      <c r="D374" s="346"/>
      <c r="E374" s="346"/>
      <c r="F374" s="346"/>
      <c r="G374" s="346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</row>
    <row r="375">
      <c r="A375" s="349"/>
      <c r="B375" s="346"/>
      <c r="C375" s="346"/>
      <c r="D375" s="346"/>
      <c r="E375" s="346"/>
      <c r="F375" s="346"/>
      <c r="G375" s="346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</row>
    <row r="376">
      <c r="A376" s="349"/>
      <c r="B376" s="346"/>
      <c r="C376" s="346"/>
      <c r="D376" s="346"/>
      <c r="E376" s="346"/>
      <c r="F376" s="346"/>
      <c r="G376" s="346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</row>
    <row r="377">
      <c r="A377" s="349"/>
      <c r="B377" s="346"/>
      <c r="C377" s="346"/>
      <c r="D377" s="346"/>
      <c r="E377" s="346"/>
      <c r="F377" s="346"/>
      <c r="G377" s="346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</row>
    <row r="378">
      <c r="A378" s="349"/>
      <c r="B378" s="346"/>
      <c r="C378" s="346"/>
      <c r="D378" s="346"/>
      <c r="E378" s="346"/>
      <c r="F378" s="346"/>
      <c r="G378" s="346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</row>
    <row r="379">
      <c r="A379" s="349"/>
      <c r="B379" s="346"/>
      <c r="C379" s="346"/>
      <c r="D379" s="346"/>
      <c r="E379" s="346"/>
      <c r="F379" s="346"/>
      <c r="G379" s="346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</row>
    <row r="380">
      <c r="A380" s="349"/>
      <c r="B380" s="346"/>
      <c r="C380" s="346"/>
      <c r="D380" s="346"/>
      <c r="E380" s="346"/>
      <c r="F380" s="346"/>
      <c r="G380" s="346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</row>
    <row r="381">
      <c r="A381" s="349"/>
      <c r="B381" s="346"/>
      <c r="C381" s="346"/>
      <c r="D381" s="346"/>
      <c r="E381" s="346"/>
      <c r="F381" s="346"/>
      <c r="G381" s="346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</row>
    <row r="382">
      <c r="A382" s="349"/>
      <c r="B382" s="346"/>
      <c r="C382" s="346"/>
      <c r="D382" s="346"/>
      <c r="E382" s="346"/>
      <c r="F382" s="346"/>
      <c r="G382" s="346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</row>
    <row r="383">
      <c r="A383" s="349"/>
      <c r="B383" s="346"/>
      <c r="C383" s="346"/>
      <c r="D383" s="346"/>
      <c r="E383" s="346"/>
      <c r="F383" s="346"/>
      <c r="G383" s="346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</row>
    <row r="384">
      <c r="A384" s="349"/>
      <c r="B384" s="346"/>
      <c r="C384" s="346"/>
      <c r="D384" s="346"/>
      <c r="E384" s="346"/>
      <c r="F384" s="346"/>
      <c r="G384" s="346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</row>
    <row r="385">
      <c r="A385" s="349"/>
      <c r="B385" s="346"/>
      <c r="C385" s="346"/>
      <c r="D385" s="346"/>
      <c r="E385" s="346"/>
      <c r="F385" s="346"/>
      <c r="G385" s="346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</row>
    <row r="386">
      <c r="A386" s="349"/>
      <c r="B386" s="346"/>
      <c r="C386" s="346"/>
      <c r="D386" s="346"/>
      <c r="E386" s="346"/>
      <c r="F386" s="346"/>
      <c r="G386" s="346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</row>
    <row r="387">
      <c r="A387" s="349"/>
      <c r="B387" s="346"/>
      <c r="C387" s="346"/>
      <c r="D387" s="346"/>
      <c r="E387" s="346"/>
      <c r="F387" s="346"/>
      <c r="G387" s="346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</row>
    <row r="388">
      <c r="A388" s="349"/>
      <c r="B388" s="346"/>
      <c r="C388" s="346"/>
      <c r="D388" s="346"/>
      <c r="E388" s="346"/>
      <c r="F388" s="346"/>
      <c r="G388" s="346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</row>
    <row r="389">
      <c r="A389" s="349"/>
      <c r="B389" s="346"/>
      <c r="C389" s="346"/>
      <c r="D389" s="346"/>
      <c r="E389" s="346"/>
      <c r="F389" s="346"/>
      <c r="G389" s="346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</row>
    <row r="390">
      <c r="A390" s="349"/>
      <c r="B390" s="346"/>
      <c r="C390" s="346"/>
      <c r="D390" s="346"/>
      <c r="E390" s="346"/>
      <c r="F390" s="346"/>
      <c r="G390" s="346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</row>
    <row r="391">
      <c r="A391" s="349"/>
      <c r="B391" s="346"/>
      <c r="C391" s="346"/>
      <c r="D391" s="346"/>
      <c r="E391" s="346"/>
      <c r="F391" s="346"/>
      <c r="G391" s="346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</row>
    <row r="392">
      <c r="A392" s="349"/>
      <c r="B392" s="346"/>
      <c r="C392" s="346"/>
      <c r="D392" s="346"/>
      <c r="E392" s="346"/>
      <c r="F392" s="346"/>
      <c r="G392" s="346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</row>
    <row r="393">
      <c r="A393" s="349"/>
      <c r="B393" s="346"/>
      <c r="C393" s="346"/>
      <c r="D393" s="346"/>
      <c r="E393" s="346"/>
      <c r="F393" s="346"/>
      <c r="G393" s="346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</row>
    <row r="394">
      <c r="A394" s="349"/>
      <c r="B394" s="346"/>
      <c r="C394" s="346"/>
      <c r="D394" s="346"/>
      <c r="E394" s="346"/>
      <c r="F394" s="346"/>
      <c r="G394" s="346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</row>
    <row r="395">
      <c r="A395" s="349"/>
      <c r="B395" s="346"/>
      <c r="C395" s="346"/>
      <c r="D395" s="346"/>
      <c r="E395" s="346"/>
      <c r="F395" s="346"/>
      <c r="G395" s="346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</row>
    <row r="396">
      <c r="A396" s="349"/>
      <c r="B396" s="346"/>
      <c r="C396" s="346"/>
      <c r="D396" s="346"/>
      <c r="E396" s="346"/>
      <c r="F396" s="346"/>
      <c r="G396" s="346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</row>
    <row r="397">
      <c r="A397" s="349"/>
      <c r="B397" s="346"/>
      <c r="C397" s="346"/>
      <c r="D397" s="346"/>
      <c r="E397" s="346"/>
      <c r="F397" s="346"/>
      <c r="G397" s="346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</row>
    <row r="398">
      <c r="A398" s="349"/>
      <c r="B398" s="346"/>
      <c r="C398" s="346"/>
      <c r="D398" s="346"/>
      <c r="E398" s="346"/>
      <c r="F398" s="346"/>
      <c r="G398" s="346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</row>
    <row r="399">
      <c r="A399" s="349"/>
      <c r="B399" s="346"/>
      <c r="C399" s="346"/>
      <c r="D399" s="346"/>
      <c r="E399" s="346"/>
      <c r="F399" s="346"/>
      <c r="G399" s="346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</row>
    <row r="400">
      <c r="A400" s="349"/>
      <c r="B400" s="346"/>
      <c r="C400" s="346"/>
      <c r="D400" s="346"/>
      <c r="E400" s="346"/>
      <c r="F400" s="346"/>
      <c r="G400" s="346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</row>
    <row r="401">
      <c r="A401" s="349"/>
      <c r="B401" s="346"/>
      <c r="C401" s="346"/>
      <c r="D401" s="346"/>
      <c r="E401" s="346"/>
      <c r="F401" s="346"/>
      <c r="G401" s="346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</row>
    <row r="402">
      <c r="A402" s="349"/>
      <c r="B402" s="346"/>
      <c r="C402" s="346"/>
      <c r="D402" s="346"/>
      <c r="E402" s="346"/>
      <c r="F402" s="346"/>
      <c r="G402" s="346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</row>
    <row r="403">
      <c r="A403" s="349"/>
      <c r="B403" s="346"/>
      <c r="C403" s="346"/>
      <c r="D403" s="346"/>
      <c r="E403" s="346"/>
      <c r="F403" s="346"/>
      <c r="G403" s="346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</row>
    <row r="404">
      <c r="A404" s="349"/>
      <c r="B404" s="346"/>
      <c r="C404" s="346"/>
      <c r="D404" s="346"/>
      <c r="E404" s="346"/>
      <c r="F404" s="346"/>
      <c r="G404" s="346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</row>
    <row r="405">
      <c r="A405" s="349"/>
      <c r="B405" s="346"/>
      <c r="C405" s="346"/>
      <c r="D405" s="346"/>
      <c r="E405" s="346"/>
      <c r="F405" s="346"/>
      <c r="G405" s="346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</row>
    <row r="406">
      <c r="A406" s="349"/>
      <c r="B406" s="346"/>
      <c r="C406" s="346"/>
      <c r="D406" s="346"/>
      <c r="E406" s="346"/>
      <c r="F406" s="346"/>
      <c r="G406" s="346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</row>
    <row r="407">
      <c r="A407" s="349"/>
      <c r="B407" s="346"/>
      <c r="C407" s="346"/>
      <c r="D407" s="346"/>
      <c r="E407" s="346"/>
      <c r="F407" s="346"/>
      <c r="G407" s="346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</row>
    <row r="408">
      <c r="A408" s="349"/>
      <c r="B408" s="346"/>
      <c r="C408" s="346"/>
      <c r="D408" s="346"/>
      <c r="E408" s="346"/>
      <c r="F408" s="346"/>
      <c r="G408" s="346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</row>
    <row r="409">
      <c r="A409" s="349"/>
      <c r="B409" s="346"/>
      <c r="C409" s="346"/>
      <c r="D409" s="346"/>
      <c r="E409" s="346"/>
      <c r="F409" s="346"/>
      <c r="G409" s="346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</row>
    <row r="410">
      <c r="A410" s="349"/>
      <c r="B410" s="346"/>
      <c r="C410" s="346"/>
      <c r="D410" s="346"/>
      <c r="E410" s="346"/>
      <c r="F410" s="346"/>
      <c r="G410" s="346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</row>
    <row r="411">
      <c r="A411" s="349"/>
      <c r="B411" s="346"/>
      <c r="C411" s="346"/>
      <c r="D411" s="346"/>
      <c r="E411" s="346"/>
      <c r="F411" s="346"/>
      <c r="G411" s="346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</row>
    <row r="412">
      <c r="A412" s="349"/>
      <c r="B412" s="346"/>
      <c r="C412" s="346"/>
      <c r="D412" s="346"/>
      <c r="E412" s="346"/>
      <c r="F412" s="346"/>
      <c r="G412" s="346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</row>
    <row r="413">
      <c r="A413" s="349"/>
      <c r="B413" s="346"/>
      <c r="C413" s="346"/>
      <c r="D413" s="346"/>
      <c r="E413" s="346"/>
      <c r="F413" s="346"/>
      <c r="G413" s="346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</row>
    <row r="414">
      <c r="A414" s="349"/>
      <c r="B414" s="346"/>
      <c r="C414" s="346"/>
      <c r="D414" s="346"/>
      <c r="E414" s="346"/>
      <c r="F414" s="346"/>
      <c r="G414" s="346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</row>
    <row r="415">
      <c r="A415" s="349"/>
      <c r="B415" s="346"/>
      <c r="C415" s="346"/>
      <c r="D415" s="346"/>
      <c r="E415" s="346"/>
      <c r="F415" s="346"/>
      <c r="G415" s="346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</row>
    <row r="416">
      <c r="A416" s="349"/>
      <c r="B416" s="346"/>
      <c r="C416" s="346"/>
      <c r="D416" s="346"/>
      <c r="E416" s="346"/>
      <c r="F416" s="346"/>
      <c r="G416" s="346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</row>
    <row r="417">
      <c r="A417" s="349"/>
      <c r="B417" s="346"/>
      <c r="C417" s="346"/>
      <c r="D417" s="346"/>
      <c r="E417" s="346"/>
      <c r="F417" s="346"/>
      <c r="G417" s="346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</row>
    <row r="418">
      <c r="A418" s="349"/>
      <c r="B418" s="346"/>
      <c r="C418" s="346"/>
      <c r="D418" s="346"/>
      <c r="E418" s="346"/>
      <c r="F418" s="346"/>
      <c r="G418" s="346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</row>
    <row r="419">
      <c r="A419" s="349"/>
      <c r="B419" s="346"/>
      <c r="C419" s="346"/>
      <c r="D419" s="346"/>
      <c r="E419" s="346"/>
      <c r="F419" s="346"/>
      <c r="G419" s="346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</row>
    <row r="420">
      <c r="A420" s="349"/>
      <c r="B420" s="346"/>
      <c r="C420" s="346"/>
      <c r="D420" s="346"/>
      <c r="E420" s="346"/>
      <c r="F420" s="346"/>
      <c r="G420" s="346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</row>
    <row r="421">
      <c r="A421" s="349"/>
      <c r="B421" s="346"/>
      <c r="C421" s="346"/>
      <c r="D421" s="346"/>
      <c r="E421" s="346"/>
      <c r="F421" s="346"/>
      <c r="G421" s="346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</row>
    <row r="422">
      <c r="A422" s="349"/>
      <c r="B422" s="346"/>
      <c r="C422" s="346"/>
      <c r="D422" s="346"/>
      <c r="E422" s="346"/>
      <c r="F422" s="346"/>
      <c r="G422" s="346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</row>
    <row r="423">
      <c r="A423" s="349"/>
      <c r="B423" s="346"/>
      <c r="C423" s="346"/>
      <c r="D423" s="346"/>
      <c r="E423" s="346"/>
      <c r="F423" s="346"/>
      <c r="G423" s="346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</row>
    <row r="424">
      <c r="A424" s="349"/>
      <c r="B424" s="346"/>
      <c r="C424" s="346"/>
      <c r="D424" s="346"/>
      <c r="E424" s="346"/>
      <c r="F424" s="346"/>
      <c r="G424" s="346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</row>
    <row r="425">
      <c r="A425" s="349"/>
      <c r="B425" s="346"/>
      <c r="C425" s="346"/>
      <c r="D425" s="346"/>
      <c r="E425" s="346"/>
      <c r="F425" s="346"/>
      <c r="G425" s="346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</row>
    <row r="426">
      <c r="A426" s="349"/>
      <c r="B426" s="346"/>
      <c r="C426" s="346"/>
      <c r="D426" s="346"/>
      <c r="E426" s="346"/>
      <c r="F426" s="346"/>
      <c r="G426" s="346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</row>
    <row r="427">
      <c r="A427" s="349"/>
      <c r="B427" s="346"/>
      <c r="C427" s="346"/>
      <c r="D427" s="346"/>
      <c r="E427" s="346"/>
      <c r="F427" s="346"/>
      <c r="G427" s="346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</row>
    <row r="428">
      <c r="A428" s="349"/>
      <c r="B428" s="346"/>
      <c r="C428" s="346"/>
      <c r="D428" s="346"/>
      <c r="E428" s="346"/>
      <c r="F428" s="346"/>
      <c r="G428" s="346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</row>
    <row r="429">
      <c r="A429" s="349"/>
      <c r="B429" s="346"/>
      <c r="C429" s="346"/>
      <c r="D429" s="346"/>
      <c r="E429" s="346"/>
      <c r="F429" s="346"/>
      <c r="G429" s="346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</row>
    <row r="430">
      <c r="A430" s="349"/>
      <c r="B430" s="346"/>
      <c r="C430" s="346"/>
      <c r="D430" s="346"/>
      <c r="E430" s="346"/>
      <c r="F430" s="346"/>
      <c r="G430" s="346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</row>
    <row r="431">
      <c r="A431" s="349"/>
      <c r="B431" s="346"/>
      <c r="C431" s="346"/>
      <c r="D431" s="346"/>
      <c r="E431" s="346"/>
      <c r="F431" s="346"/>
      <c r="G431" s="346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</row>
    <row r="432">
      <c r="A432" s="349"/>
      <c r="B432" s="346"/>
      <c r="C432" s="346"/>
      <c r="D432" s="346"/>
      <c r="E432" s="346"/>
      <c r="F432" s="346"/>
      <c r="G432" s="346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</row>
    <row r="433">
      <c r="A433" s="349"/>
      <c r="B433" s="346"/>
      <c r="C433" s="346"/>
      <c r="D433" s="346"/>
      <c r="E433" s="346"/>
      <c r="F433" s="346"/>
      <c r="G433" s="346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</row>
    <row r="434">
      <c r="A434" s="349"/>
      <c r="B434" s="346"/>
      <c r="C434" s="346"/>
      <c r="D434" s="346"/>
      <c r="E434" s="346"/>
      <c r="F434" s="346"/>
      <c r="G434" s="346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</row>
    <row r="435">
      <c r="A435" s="349"/>
      <c r="B435" s="346"/>
      <c r="C435" s="346"/>
      <c r="D435" s="346"/>
      <c r="E435" s="346"/>
      <c r="F435" s="346"/>
      <c r="G435" s="346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</row>
    <row r="436">
      <c r="A436" s="349"/>
      <c r="B436" s="346"/>
      <c r="C436" s="346"/>
      <c r="D436" s="346"/>
      <c r="E436" s="346"/>
      <c r="F436" s="346"/>
      <c r="G436" s="346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</row>
    <row r="437">
      <c r="A437" s="349"/>
      <c r="B437" s="346"/>
      <c r="C437" s="346"/>
      <c r="D437" s="346"/>
      <c r="E437" s="346"/>
      <c r="F437" s="346"/>
      <c r="G437" s="346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</row>
    <row r="438">
      <c r="A438" s="349"/>
      <c r="B438" s="346"/>
      <c r="C438" s="346"/>
      <c r="D438" s="346"/>
      <c r="E438" s="346"/>
      <c r="F438" s="346"/>
      <c r="G438" s="346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</row>
    <row r="439">
      <c r="A439" s="349"/>
      <c r="B439" s="346"/>
      <c r="C439" s="346"/>
      <c r="D439" s="346"/>
      <c r="E439" s="346"/>
      <c r="F439" s="346"/>
      <c r="G439" s="346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</row>
    <row r="440">
      <c r="A440" s="349"/>
      <c r="B440" s="346"/>
      <c r="C440" s="346"/>
      <c r="D440" s="346"/>
      <c r="E440" s="346"/>
      <c r="F440" s="346"/>
      <c r="G440" s="346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</row>
    <row r="441">
      <c r="A441" s="349"/>
      <c r="B441" s="346"/>
      <c r="C441" s="346"/>
      <c r="D441" s="346"/>
      <c r="E441" s="346"/>
      <c r="F441" s="346"/>
      <c r="G441" s="346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</row>
    <row r="442">
      <c r="A442" s="349"/>
      <c r="B442" s="346"/>
      <c r="C442" s="346"/>
      <c r="D442" s="346"/>
      <c r="E442" s="346"/>
      <c r="F442" s="346"/>
      <c r="G442" s="346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</row>
    <row r="443">
      <c r="A443" s="349"/>
      <c r="B443" s="346"/>
      <c r="C443" s="346"/>
      <c r="D443" s="346"/>
      <c r="E443" s="346"/>
      <c r="F443" s="346"/>
      <c r="G443" s="346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</row>
    <row r="444">
      <c r="A444" s="349"/>
      <c r="B444" s="346"/>
      <c r="C444" s="346"/>
      <c r="D444" s="346"/>
      <c r="E444" s="346"/>
      <c r="F444" s="346"/>
      <c r="G444" s="346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</row>
    <row r="445">
      <c r="A445" s="349"/>
      <c r="B445" s="346"/>
      <c r="C445" s="346"/>
      <c r="D445" s="346"/>
      <c r="E445" s="346"/>
      <c r="F445" s="346"/>
      <c r="G445" s="346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</row>
    <row r="446">
      <c r="A446" s="349"/>
      <c r="B446" s="346"/>
      <c r="C446" s="346"/>
      <c r="D446" s="346"/>
      <c r="E446" s="346"/>
      <c r="F446" s="346"/>
      <c r="G446" s="346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</row>
    <row r="447">
      <c r="A447" s="349"/>
      <c r="B447" s="346"/>
      <c r="C447" s="346"/>
      <c r="D447" s="346"/>
      <c r="E447" s="346"/>
      <c r="F447" s="346"/>
      <c r="G447" s="346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</row>
    <row r="448">
      <c r="A448" s="349"/>
      <c r="B448" s="346"/>
      <c r="C448" s="346"/>
      <c r="D448" s="346"/>
      <c r="E448" s="346"/>
      <c r="F448" s="346"/>
      <c r="G448" s="346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</row>
    <row r="449">
      <c r="A449" s="349"/>
      <c r="B449" s="346"/>
      <c r="C449" s="346"/>
      <c r="D449" s="346"/>
      <c r="E449" s="346"/>
      <c r="F449" s="346"/>
      <c r="G449" s="346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</row>
    <row r="450">
      <c r="A450" s="349"/>
      <c r="B450" s="346"/>
      <c r="C450" s="346"/>
      <c r="D450" s="346"/>
      <c r="E450" s="346"/>
      <c r="F450" s="346"/>
      <c r="G450" s="346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</row>
    <row r="451">
      <c r="A451" s="349"/>
      <c r="B451" s="346"/>
      <c r="C451" s="346"/>
      <c r="D451" s="346"/>
      <c r="E451" s="346"/>
      <c r="F451" s="346"/>
      <c r="G451" s="346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</row>
    <row r="452">
      <c r="A452" s="349"/>
      <c r="B452" s="346"/>
      <c r="C452" s="346"/>
      <c r="D452" s="346"/>
      <c r="E452" s="346"/>
      <c r="F452" s="346"/>
      <c r="G452" s="346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</row>
    <row r="453">
      <c r="A453" s="349"/>
      <c r="B453" s="346"/>
      <c r="C453" s="346"/>
      <c r="D453" s="346"/>
      <c r="E453" s="346"/>
      <c r="F453" s="346"/>
      <c r="G453" s="346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</row>
    <row r="454">
      <c r="A454" s="349"/>
      <c r="B454" s="346"/>
      <c r="C454" s="346"/>
      <c r="D454" s="346"/>
      <c r="E454" s="346"/>
      <c r="F454" s="346"/>
      <c r="G454" s="346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</row>
    <row r="455">
      <c r="A455" s="349"/>
      <c r="B455" s="346"/>
      <c r="C455" s="346"/>
      <c r="D455" s="346"/>
      <c r="E455" s="346"/>
      <c r="F455" s="346"/>
      <c r="G455" s="346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</row>
    <row r="456">
      <c r="A456" s="349"/>
      <c r="B456" s="346"/>
      <c r="C456" s="346"/>
      <c r="D456" s="346"/>
      <c r="E456" s="346"/>
      <c r="F456" s="346"/>
      <c r="G456" s="346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</row>
    <row r="457">
      <c r="A457" s="349"/>
      <c r="B457" s="346"/>
      <c r="C457" s="346"/>
      <c r="D457" s="346"/>
      <c r="E457" s="346"/>
      <c r="F457" s="346"/>
      <c r="G457" s="346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</row>
    <row r="458">
      <c r="A458" s="349"/>
      <c r="B458" s="346"/>
      <c r="C458" s="346"/>
      <c r="D458" s="346"/>
      <c r="E458" s="346"/>
      <c r="F458" s="346"/>
      <c r="G458" s="346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</row>
    <row r="459">
      <c r="A459" s="349"/>
      <c r="B459" s="346"/>
      <c r="C459" s="346"/>
      <c r="D459" s="346"/>
      <c r="E459" s="346"/>
      <c r="F459" s="346"/>
      <c r="G459" s="346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</row>
    <row r="460">
      <c r="A460" s="349"/>
      <c r="B460" s="346"/>
      <c r="C460" s="346"/>
      <c r="D460" s="346"/>
      <c r="E460" s="346"/>
      <c r="F460" s="346"/>
      <c r="G460" s="346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</row>
    <row r="461">
      <c r="A461" s="349"/>
      <c r="B461" s="346"/>
      <c r="C461" s="346"/>
      <c r="D461" s="346"/>
      <c r="E461" s="346"/>
      <c r="F461" s="346"/>
      <c r="G461" s="346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</row>
    <row r="462">
      <c r="A462" s="349"/>
      <c r="B462" s="346"/>
      <c r="C462" s="346"/>
      <c r="D462" s="346"/>
      <c r="E462" s="346"/>
      <c r="F462" s="346"/>
      <c r="G462" s="346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</row>
    <row r="463">
      <c r="A463" s="349"/>
      <c r="B463" s="346"/>
      <c r="C463" s="346"/>
      <c r="D463" s="346"/>
      <c r="E463" s="346"/>
      <c r="F463" s="346"/>
      <c r="G463" s="346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</row>
    <row r="464">
      <c r="A464" s="349"/>
      <c r="B464" s="346"/>
      <c r="C464" s="346"/>
      <c r="D464" s="346"/>
      <c r="E464" s="346"/>
      <c r="F464" s="346"/>
      <c r="G464" s="346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</row>
    <row r="465">
      <c r="A465" s="349"/>
      <c r="B465" s="346"/>
      <c r="C465" s="346"/>
      <c r="D465" s="346"/>
      <c r="E465" s="346"/>
      <c r="F465" s="346"/>
      <c r="G465" s="346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</row>
    <row r="466">
      <c r="A466" s="349"/>
      <c r="B466" s="346"/>
      <c r="C466" s="346"/>
      <c r="D466" s="346"/>
      <c r="E466" s="346"/>
      <c r="F466" s="346"/>
      <c r="G466" s="346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</row>
    <row r="467">
      <c r="A467" s="349"/>
      <c r="B467" s="346"/>
      <c r="C467" s="346"/>
      <c r="D467" s="346"/>
      <c r="E467" s="346"/>
      <c r="F467" s="346"/>
      <c r="G467" s="346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</row>
    <row r="468">
      <c r="A468" s="349"/>
      <c r="B468" s="346"/>
      <c r="C468" s="346"/>
      <c r="D468" s="346"/>
      <c r="E468" s="346"/>
      <c r="F468" s="346"/>
      <c r="G468" s="346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</row>
    <row r="469">
      <c r="A469" s="349"/>
      <c r="B469" s="346"/>
      <c r="C469" s="346"/>
      <c r="D469" s="346"/>
      <c r="E469" s="346"/>
      <c r="F469" s="346"/>
      <c r="G469" s="346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</row>
    <row r="470">
      <c r="A470" s="349"/>
      <c r="B470" s="346"/>
      <c r="C470" s="346"/>
      <c r="D470" s="346"/>
      <c r="E470" s="346"/>
      <c r="F470" s="346"/>
      <c r="G470" s="346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346"/>
      <c r="X470" s="346"/>
      <c r="Y470" s="346"/>
      <c r="Z470" s="346"/>
    </row>
    <row r="471">
      <c r="A471" s="349"/>
      <c r="B471" s="346"/>
      <c r="C471" s="346"/>
      <c r="D471" s="346"/>
      <c r="E471" s="346"/>
      <c r="F471" s="346"/>
      <c r="G471" s="346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346"/>
      <c r="X471" s="346"/>
      <c r="Y471" s="346"/>
      <c r="Z471" s="346"/>
    </row>
    <row r="472">
      <c r="A472" s="349"/>
      <c r="B472" s="346"/>
      <c r="C472" s="346"/>
      <c r="D472" s="346"/>
      <c r="E472" s="346"/>
      <c r="F472" s="346"/>
      <c r="G472" s="346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346"/>
      <c r="X472" s="346"/>
      <c r="Y472" s="346"/>
      <c r="Z472" s="346"/>
    </row>
    <row r="473">
      <c r="A473" s="349"/>
      <c r="B473" s="346"/>
      <c r="C473" s="346"/>
      <c r="D473" s="346"/>
      <c r="E473" s="346"/>
      <c r="F473" s="346"/>
      <c r="G473" s="346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346"/>
      <c r="X473" s="346"/>
      <c r="Y473" s="346"/>
      <c r="Z473" s="346"/>
    </row>
    <row r="474">
      <c r="A474" s="349"/>
      <c r="B474" s="346"/>
      <c r="C474" s="346"/>
      <c r="D474" s="346"/>
      <c r="E474" s="346"/>
      <c r="F474" s="346"/>
      <c r="G474" s="346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346"/>
      <c r="X474" s="346"/>
      <c r="Y474" s="346"/>
      <c r="Z474" s="346"/>
    </row>
    <row r="475">
      <c r="A475" s="349"/>
      <c r="B475" s="346"/>
      <c r="C475" s="346"/>
      <c r="D475" s="346"/>
      <c r="E475" s="346"/>
      <c r="F475" s="346"/>
      <c r="G475" s="346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346"/>
      <c r="X475" s="346"/>
      <c r="Y475" s="346"/>
      <c r="Z475" s="346"/>
    </row>
    <row r="476">
      <c r="A476" s="349"/>
      <c r="B476" s="346"/>
      <c r="C476" s="346"/>
      <c r="D476" s="346"/>
      <c r="E476" s="346"/>
      <c r="F476" s="346"/>
      <c r="G476" s="346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346"/>
      <c r="X476" s="346"/>
      <c r="Y476" s="346"/>
      <c r="Z476" s="346"/>
    </row>
    <row r="477">
      <c r="A477" s="349"/>
      <c r="B477" s="346"/>
      <c r="C477" s="346"/>
      <c r="D477" s="346"/>
      <c r="E477" s="346"/>
      <c r="F477" s="346"/>
      <c r="G477" s="346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346"/>
      <c r="X477" s="346"/>
      <c r="Y477" s="346"/>
      <c r="Z477" s="346"/>
    </row>
    <row r="478">
      <c r="A478" s="349"/>
      <c r="B478" s="346"/>
      <c r="C478" s="346"/>
      <c r="D478" s="346"/>
      <c r="E478" s="346"/>
      <c r="F478" s="346"/>
      <c r="G478" s="346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346"/>
      <c r="X478" s="346"/>
      <c r="Y478" s="346"/>
      <c r="Z478" s="346"/>
    </row>
    <row r="479">
      <c r="A479" s="349"/>
      <c r="B479" s="346"/>
      <c r="C479" s="346"/>
      <c r="D479" s="346"/>
      <c r="E479" s="346"/>
      <c r="F479" s="346"/>
      <c r="G479" s="346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346"/>
      <c r="X479" s="346"/>
      <c r="Y479" s="346"/>
      <c r="Z479" s="346"/>
    </row>
    <row r="480">
      <c r="A480" s="349"/>
      <c r="B480" s="346"/>
      <c r="C480" s="346"/>
      <c r="D480" s="346"/>
      <c r="E480" s="346"/>
      <c r="F480" s="346"/>
      <c r="G480" s="346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346"/>
      <c r="X480" s="346"/>
      <c r="Y480" s="346"/>
      <c r="Z480" s="346"/>
    </row>
    <row r="481">
      <c r="A481" s="349"/>
      <c r="B481" s="346"/>
      <c r="C481" s="346"/>
      <c r="D481" s="346"/>
      <c r="E481" s="346"/>
      <c r="F481" s="346"/>
      <c r="G481" s="346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346"/>
      <c r="X481" s="346"/>
      <c r="Y481" s="346"/>
      <c r="Z481" s="346"/>
    </row>
    <row r="482">
      <c r="A482" s="349"/>
      <c r="B482" s="346"/>
      <c r="C482" s="346"/>
      <c r="D482" s="346"/>
      <c r="E482" s="346"/>
      <c r="F482" s="346"/>
      <c r="G482" s="346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346"/>
      <c r="X482" s="346"/>
      <c r="Y482" s="346"/>
      <c r="Z482" s="346"/>
    </row>
    <row r="483">
      <c r="A483" s="349"/>
      <c r="B483" s="346"/>
      <c r="C483" s="346"/>
      <c r="D483" s="346"/>
      <c r="E483" s="346"/>
      <c r="F483" s="346"/>
      <c r="G483" s="346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346"/>
      <c r="X483" s="346"/>
      <c r="Y483" s="346"/>
      <c r="Z483" s="346"/>
    </row>
    <row r="484">
      <c r="A484" s="349"/>
      <c r="B484" s="346"/>
      <c r="C484" s="346"/>
      <c r="D484" s="346"/>
      <c r="E484" s="346"/>
      <c r="F484" s="346"/>
      <c r="G484" s="346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346"/>
      <c r="X484" s="346"/>
      <c r="Y484" s="346"/>
      <c r="Z484" s="346"/>
    </row>
    <row r="485">
      <c r="A485" s="349"/>
      <c r="B485" s="346"/>
      <c r="C485" s="346"/>
      <c r="D485" s="346"/>
      <c r="E485" s="346"/>
      <c r="F485" s="346"/>
      <c r="G485" s="346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346"/>
      <c r="X485" s="346"/>
      <c r="Y485" s="346"/>
      <c r="Z485" s="346"/>
    </row>
    <row r="486">
      <c r="A486" s="349"/>
      <c r="B486" s="346"/>
      <c r="C486" s="346"/>
      <c r="D486" s="346"/>
      <c r="E486" s="346"/>
      <c r="F486" s="346"/>
      <c r="G486" s="346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346"/>
      <c r="X486" s="346"/>
      <c r="Y486" s="346"/>
      <c r="Z486" s="346"/>
    </row>
    <row r="487">
      <c r="A487" s="349"/>
      <c r="B487" s="346"/>
      <c r="C487" s="346"/>
      <c r="D487" s="346"/>
      <c r="E487" s="346"/>
      <c r="F487" s="346"/>
      <c r="G487" s="346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346"/>
      <c r="X487" s="346"/>
      <c r="Y487" s="346"/>
      <c r="Z487" s="346"/>
    </row>
    <row r="488">
      <c r="A488" s="349"/>
      <c r="B488" s="346"/>
      <c r="C488" s="346"/>
      <c r="D488" s="346"/>
      <c r="E488" s="346"/>
      <c r="F488" s="346"/>
      <c r="G488" s="346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346"/>
      <c r="X488" s="346"/>
      <c r="Y488" s="346"/>
      <c r="Z488" s="346"/>
    </row>
    <row r="489">
      <c r="A489" s="349"/>
      <c r="B489" s="346"/>
      <c r="C489" s="346"/>
      <c r="D489" s="346"/>
      <c r="E489" s="346"/>
      <c r="F489" s="346"/>
      <c r="G489" s="346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346"/>
      <c r="X489" s="346"/>
      <c r="Y489" s="346"/>
      <c r="Z489" s="346"/>
    </row>
    <row r="490">
      <c r="A490" s="349"/>
      <c r="B490" s="346"/>
      <c r="C490" s="346"/>
      <c r="D490" s="346"/>
      <c r="E490" s="346"/>
      <c r="F490" s="346"/>
      <c r="G490" s="346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346"/>
      <c r="X490" s="346"/>
      <c r="Y490" s="346"/>
      <c r="Z490" s="346"/>
    </row>
    <row r="491">
      <c r="A491" s="349"/>
      <c r="B491" s="346"/>
      <c r="C491" s="346"/>
      <c r="D491" s="346"/>
      <c r="E491" s="346"/>
      <c r="F491" s="346"/>
      <c r="G491" s="346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346"/>
      <c r="X491" s="346"/>
      <c r="Y491" s="346"/>
      <c r="Z491" s="346"/>
    </row>
    <row r="492">
      <c r="A492" s="349"/>
      <c r="B492" s="346"/>
      <c r="C492" s="346"/>
      <c r="D492" s="346"/>
      <c r="E492" s="346"/>
      <c r="F492" s="346"/>
      <c r="G492" s="346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346"/>
      <c r="X492" s="346"/>
      <c r="Y492" s="346"/>
      <c r="Z492" s="346"/>
    </row>
    <row r="493">
      <c r="A493" s="349"/>
      <c r="B493" s="346"/>
      <c r="C493" s="346"/>
      <c r="D493" s="346"/>
      <c r="E493" s="346"/>
      <c r="F493" s="346"/>
      <c r="G493" s="346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346"/>
      <c r="X493" s="346"/>
      <c r="Y493" s="346"/>
      <c r="Z493" s="346"/>
    </row>
    <row r="494">
      <c r="A494" s="349"/>
      <c r="B494" s="346"/>
      <c r="C494" s="346"/>
      <c r="D494" s="346"/>
      <c r="E494" s="346"/>
      <c r="F494" s="346"/>
      <c r="G494" s="346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346"/>
      <c r="X494" s="346"/>
      <c r="Y494" s="346"/>
      <c r="Z494" s="346"/>
    </row>
    <row r="495">
      <c r="A495" s="349"/>
      <c r="B495" s="346"/>
      <c r="C495" s="346"/>
      <c r="D495" s="346"/>
      <c r="E495" s="346"/>
      <c r="F495" s="346"/>
      <c r="G495" s="346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346"/>
      <c r="X495" s="346"/>
      <c r="Y495" s="346"/>
      <c r="Z495" s="346"/>
    </row>
    <row r="496">
      <c r="A496" s="349"/>
      <c r="B496" s="346"/>
      <c r="C496" s="346"/>
      <c r="D496" s="346"/>
      <c r="E496" s="346"/>
      <c r="F496" s="346"/>
      <c r="G496" s="346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346"/>
      <c r="X496" s="346"/>
      <c r="Y496" s="346"/>
      <c r="Z496" s="346"/>
    </row>
    <row r="497">
      <c r="A497" s="349"/>
      <c r="B497" s="346"/>
      <c r="C497" s="346"/>
      <c r="D497" s="346"/>
      <c r="E497" s="346"/>
      <c r="F497" s="346"/>
      <c r="G497" s="346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346"/>
      <c r="X497" s="346"/>
      <c r="Y497" s="346"/>
      <c r="Z497" s="346"/>
    </row>
    <row r="498">
      <c r="A498" s="349"/>
      <c r="B498" s="346"/>
      <c r="C498" s="346"/>
      <c r="D498" s="346"/>
      <c r="E498" s="346"/>
      <c r="F498" s="346"/>
      <c r="G498" s="346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346"/>
      <c r="X498" s="346"/>
      <c r="Y498" s="346"/>
      <c r="Z498" s="346"/>
    </row>
    <row r="499">
      <c r="A499" s="349"/>
      <c r="B499" s="346"/>
      <c r="C499" s="346"/>
      <c r="D499" s="346"/>
      <c r="E499" s="346"/>
      <c r="F499" s="346"/>
      <c r="G499" s="346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346"/>
      <c r="X499" s="346"/>
      <c r="Y499" s="346"/>
      <c r="Z499" s="346"/>
    </row>
    <row r="500">
      <c r="A500" s="349"/>
      <c r="B500" s="346"/>
      <c r="C500" s="346"/>
      <c r="D500" s="346"/>
      <c r="E500" s="346"/>
      <c r="F500" s="346"/>
      <c r="G500" s="346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346"/>
      <c r="X500" s="346"/>
      <c r="Y500" s="346"/>
      <c r="Z500" s="346"/>
    </row>
    <row r="501">
      <c r="A501" s="349"/>
      <c r="B501" s="346"/>
      <c r="C501" s="346"/>
      <c r="D501" s="346"/>
      <c r="E501" s="346"/>
      <c r="F501" s="346"/>
      <c r="G501" s="346"/>
      <c r="H501" s="346"/>
      <c r="I501" s="346"/>
      <c r="J501" s="346"/>
      <c r="K501" s="346"/>
      <c r="L501" s="346"/>
      <c r="M501" s="346"/>
      <c r="N501" s="346"/>
      <c r="O501" s="346"/>
      <c r="P501" s="346"/>
      <c r="Q501" s="346"/>
      <c r="R501" s="346"/>
      <c r="S501" s="346"/>
      <c r="T501" s="346"/>
      <c r="U501" s="346"/>
      <c r="V501" s="346"/>
      <c r="W501" s="346"/>
      <c r="X501" s="346"/>
      <c r="Y501" s="346"/>
      <c r="Z501" s="346"/>
    </row>
    <row r="502">
      <c r="A502" s="349"/>
      <c r="B502" s="346"/>
      <c r="C502" s="346"/>
      <c r="D502" s="346"/>
      <c r="E502" s="346"/>
      <c r="F502" s="346"/>
      <c r="G502" s="346"/>
      <c r="H502" s="346"/>
      <c r="I502" s="346"/>
      <c r="J502" s="346"/>
      <c r="K502" s="346"/>
      <c r="L502" s="346"/>
      <c r="M502" s="346"/>
      <c r="N502" s="346"/>
      <c r="O502" s="346"/>
      <c r="P502" s="346"/>
      <c r="Q502" s="346"/>
      <c r="R502" s="346"/>
      <c r="S502" s="346"/>
      <c r="T502" s="346"/>
      <c r="U502" s="346"/>
      <c r="V502" s="346"/>
      <c r="W502" s="346"/>
      <c r="X502" s="346"/>
      <c r="Y502" s="346"/>
      <c r="Z502" s="346"/>
    </row>
    <row r="503">
      <c r="A503" s="349"/>
      <c r="B503" s="346"/>
      <c r="C503" s="346"/>
      <c r="D503" s="346"/>
      <c r="E503" s="346"/>
      <c r="F503" s="346"/>
      <c r="G503" s="346"/>
      <c r="H503" s="346"/>
      <c r="I503" s="346"/>
      <c r="J503" s="346"/>
      <c r="K503" s="346"/>
      <c r="L503" s="346"/>
      <c r="M503" s="346"/>
      <c r="N503" s="346"/>
      <c r="O503" s="346"/>
      <c r="P503" s="346"/>
      <c r="Q503" s="346"/>
      <c r="R503" s="346"/>
      <c r="S503" s="346"/>
      <c r="T503" s="346"/>
      <c r="U503" s="346"/>
      <c r="V503" s="346"/>
      <c r="W503" s="346"/>
      <c r="X503" s="346"/>
      <c r="Y503" s="346"/>
      <c r="Z503" s="346"/>
    </row>
    <row r="504">
      <c r="A504" s="349"/>
      <c r="B504" s="346"/>
      <c r="C504" s="346"/>
      <c r="D504" s="346"/>
      <c r="E504" s="346"/>
      <c r="F504" s="346"/>
      <c r="G504" s="346"/>
      <c r="H504" s="346"/>
      <c r="I504" s="346"/>
      <c r="J504" s="346"/>
      <c r="K504" s="346"/>
      <c r="L504" s="346"/>
      <c r="M504" s="346"/>
      <c r="N504" s="346"/>
      <c r="O504" s="346"/>
      <c r="P504" s="346"/>
      <c r="Q504" s="346"/>
      <c r="R504" s="346"/>
      <c r="S504" s="346"/>
      <c r="T504" s="346"/>
      <c r="U504" s="346"/>
      <c r="V504" s="346"/>
      <c r="W504" s="346"/>
      <c r="X504" s="346"/>
      <c r="Y504" s="346"/>
      <c r="Z504" s="346"/>
    </row>
    <row r="505">
      <c r="A505" s="349"/>
      <c r="B505" s="346"/>
      <c r="C505" s="346"/>
      <c r="D505" s="346"/>
      <c r="E505" s="346"/>
      <c r="F505" s="346"/>
      <c r="G505" s="346"/>
      <c r="H505" s="346"/>
      <c r="I505" s="346"/>
      <c r="J505" s="346"/>
      <c r="K505" s="346"/>
      <c r="L505" s="346"/>
      <c r="M505" s="346"/>
      <c r="N505" s="346"/>
      <c r="O505" s="346"/>
      <c r="P505" s="346"/>
      <c r="Q505" s="346"/>
      <c r="R505" s="346"/>
      <c r="S505" s="346"/>
      <c r="T505" s="346"/>
      <c r="U505" s="346"/>
      <c r="V505" s="346"/>
      <c r="W505" s="346"/>
      <c r="X505" s="346"/>
      <c r="Y505" s="346"/>
      <c r="Z505" s="346"/>
    </row>
    <row r="506">
      <c r="A506" s="349"/>
      <c r="B506" s="346"/>
      <c r="C506" s="346"/>
      <c r="D506" s="346"/>
      <c r="E506" s="346"/>
      <c r="F506" s="346"/>
      <c r="G506" s="346"/>
      <c r="H506" s="346"/>
      <c r="I506" s="346"/>
      <c r="J506" s="346"/>
      <c r="K506" s="346"/>
      <c r="L506" s="346"/>
      <c r="M506" s="346"/>
      <c r="N506" s="346"/>
      <c r="O506" s="346"/>
      <c r="P506" s="346"/>
      <c r="Q506" s="346"/>
      <c r="R506" s="346"/>
      <c r="S506" s="346"/>
      <c r="T506" s="346"/>
      <c r="U506" s="346"/>
      <c r="V506" s="346"/>
      <c r="W506" s="346"/>
      <c r="X506" s="346"/>
      <c r="Y506" s="346"/>
      <c r="Z506" s="346"/>
    </row>
    <row r="507">
      <c r="A507" s="349"/>
      <c r="B507" s="346"/>
      <c r="C507" s="346"/>
      <c r="D507" s="346"/>
      <c r="E507" s="346"/>
      <c r="F507" s="346"/>
      <c r="G507" s="346"/>
      <c r="H507" s="346"/>
      <c r="I507" s="346"/>
      <c r="J507" s="346"/>
      <c r="K507" s="346"/>
      <c r="L507" s="346"/>
      <c r="M507" s="346"/>
      <c r="N507" s="346"/>
      <c r="O507" s="346"/>
      <c r="P507" s="346"/>
      <c r="Q507" s="346"/>
      <c r="R507" s="346"/>
      <c r="S507" s="346"/>
      <c r="T507" s="346"/>
      <c r="U507" s="346"/>
      <c r="V507" s="346"/>
      <c r="W507" s="346"/>
      <c r="X507" s="346"/>
      <c r="Y507" s="346"/>
      <c r="Z507" s="346"/>
    </row>
    <row r="508">
      <c r="A508" s="349"/>
      <c r="B508" s="346"/>
      <c r="C508" s="346"/>
      <c r="D508" s="346"/>
      <c r="E508" s="346"/>
      <c r="F508" s="346"/>
      <c r="G508" s="346"/>
      <c r="H508" s="346"/>
      <c r="I508" s="346"/>
      <c r="J508" s="346"/>
      <c r="K508" s="346"/>
      <c r="L508" s="346"/>
      <c r="M508" s="346"/>
      <c r="N508" s="346"/>
      <c r="O508" s="346"/>
      <c r="P508" s="346"/>
      <c r="Q508" s="346"/>
      <c r="R508" s="346"/>
      <c r="S508" s="346"/>
      <c r="T508" s="346"/>
      <c r="U508" s="346"/>
      <c r="V508" s="346"/>
      <c r="W508" s="346"/>
      <c r="X508" s="346"/>
      <c r="Y508" s="346"/>
      <c r="Z508" s="346"/>
    </row>
    <row r="509">
      <c r="A509" s="349"/>
      <c r="B509" s="346"/>
      <c r="C509" s="346"/>
      <c r="D509" s="346"/>
      <c r="E509" s="346"/>
      <c r="F509" s="346"/>
      <c r="G509" s="346"/>
      <c r="H509" s="346"/>
      <c r="I509" s="346"/>
      <c r="J509" s="346"/>
      <c r="K509" s="346"/>
      <c r="L509" s="346"/>
      <c r="M509" s="346"/>
      <c r="N509" s="346"/>
      <c r="O509" s="346"/>
      <c r="P509" s="346"/>
      <c r="Q509" s="346"/>
      <c r="R509" s="346"/>
      <c r="S509" s="346"/>
      <c r="T509" s="346"/>
      <c r="U509" s="346"/>
      <c r="V509" s="346"/>
      <c r="W509" s="346"/>
      <c r="X509" s="346"/>
      <c r="Y509" s="346"/>
      <c r="Z509" s="346"/>
    </row>
    <row r="510">
      <c r="A510" s="349"/>
      <c r="B510" s="346"/>
      <c r="C510" s="346"/>
      <c r="D510" s="346"/>
      <c r="E510" s="346"/>
      <c r="F510" s="346"/>
      <c r="G510" s="346"/>
      <c r="H510" s="346"/>
      <c r="I510" s="346"/>
      <c r="J510" s="346"/>
      <c r="K510" s="346"/>
      <c r="L510" s="346"/>
      <c r="M510" s="346"/>
      <c r="N510" s="346"/>
      <c r="O510" s="346"/>
      <c r="P510" s="346"/>
      <c r="Q510" s="346"/>
      <c r="R510" s="346"/>
      <c r="S510" s="346"/>
      <c r="T510" s="346"/>
      <c r="U510" s="346"/>
      <c r="V510" s="346"/>
      <c r="W510" s="346"/>
      <c r="X510" s="346"/>
      <c r="Y510" s="346"/>
      <c r="Z510" s="346"/>
    </row>
    <row r="511">
      <c r="A511" s="349"/>
      <c r="B511" s="346"/>
      <c r="C511" s="346"/>
      <c r="D511" s="346"/>
      <c r="E511" s="346"/>
      <c r="F511" s="346"/>
      <c r="G511" s="346"/>
      <c r="H511" s="346"/>
      <c r="I511" s="346"/>
      <c r="J511" s="346"/>
      <c r="K511" s="346"/>
      <c r="L511" s="346"/>
      <c r="M511" s="346"/>
      <c r="N511" s="346"/>
      <c r="O511" s="346"/>
      <c r="P511" s="346"/>
      <c r="Q511" s="346"/>
      <c r="R511" s="346"/>
      <c r="S511" s="346"/>
      <c r="T511" s="346"/>
      <c r="U511" s="346"/>
      <c r="V511" s="346"/>
      <c r="W511" s="346"/>
      <c r="X511" s="346"/>
      <c r="Y511" s="346"/>
      <c r="Z511" s="346"/>
    </row>
    <row r="512">
      <c r="A512" s="349"/>
      <c r="B512" s="346"/>
      <c r="C512" s="346"/>
      <c r="D512" s="346"/>
      <c r="E512" s="346"/>
      <c r="F512" s="346"/>
      <c r="G512" s="346"/>
      <c r="H512" s="346"/>
      <c r="I512" s="346"/>
      <c r="J512" s="346"/>
      <c r="K512" s="346"/>
      <c r="L512" s="346"/>
      <c r="M512" s="346"/>
      <c r="N512" s="346"/>
      <c r="O512" s="346"/>
      <c r="P512" s="346"/>
      <c r="Q512" s="346"/>
      <c r="R512" s="346"/>
      <c r="S512" s="346"/>
      <c r="T512" s="346"/>
      <c r="U512" s="346"/>
      <c r="V512" s="346"/>
      <c r="W512" s="346"/>
      <c r="X512" s="346"/>
      <c r="Y512" s="346"/>
      <c r="Z512" s="346"/>
    </row>
    <row r="513">
      <c r="A513" s="349"/>
      <c r="B513" s="346"/>
      <c r="C513" s="346"/>
      <c r="D513" s="346"/>
      <c r="E513" s="346"/>
      <c r="F513" s="346"/>
      <c r="G513" s="346"/>
      <c r="H513" s="346"/>
      <c r="I513" s="346"/>
      <c r="J513" s="346"/>
      <c r="K513" s="346"/>
      <c r="L513" s="346"/>
      <c r="M513" s="346"/>
      <c r="N513" s="346"/>
      <c r="O513" s="346"/>
      <c r="P513" s="346"/>
      <c r="Q513" s="346"/>
      <c r="R513" s="346"/>
      <c r="S513" s="346"/>
      <c r="T513" s="346"/>
      <c r="U513" s="346"/>
      <c r="V513" s="346"/>
      <c r="W513" s="346"/>
      <c r="X513" s="346"/>
      <c r="Y513" s="346"/>
      <c r="Z513" s="346"/>
    </row>
    <row r="514">
      <c r="A514" s="349"/>
      <c r="B514" s="346"/>
      <c r="C514" s="346"/>
      <c r="D514" s="346"/>
      <c r="E514" s="346"/>
      <c r="F514" s="346"/>
      <c r="G514" s="346"/>
      <c r="H514" s="346"/>
      <c r="I514" s="346"/>
      <c r="J514" s="346"/>
      <c r="K514" s="346"/>
      <c r="L514" s="346"/>
      <c r="M514" s="346"/>
      <c r="N514" s="346"/>
      <c r="O514" s="346"/>
      <c r="P514" s="346"/>
      <c r="Q514" s="346"/>
      <c r="R514" s="346"/>
      <c r="S514" s="346"/>
      <c r="T514" s="346"/>
      <c r="U514" s="346"/>
      <c r="V514" s="346"/>
      <c r="W514" s="346"/>
      <c r="X514" s="346"/>
      <c r="Y514" s="346"/>
      <c r="Z514" s="346"/>
    </row>
    <row r="515">
      <c r="A515" s="349"/>
      <c r="B515" s="346"/>
      <c r="C515" s="346"/>
      <c r="D515" s="346"/>
      <c r="E515" s="346"/>
      <c r="F515" s="346"/>
      <c r="G515" s="346"/>
      <c r="H515" s="346"/>
      <c r="I515" s="346"/>
      <c r="J515" s="346"/>
      <c r="K515" s="346"/>
      <c r="L515" s="346"/>
      <c r="M515" s="346"/>
      <c r="N515" s="346"/>
      <c r="O515" s="346"/>
      <c r="P515" s="346"/>
      <c r="Q515" s="346"/>
      <c r="R515" s="346"/>
      <c r="S515" s="346"/>
      <c r="T515" s="346"/>
      <c r="U515" s="346"/>
      <c r="V515" s="346"/>
      <c r="W515" s="346"/>
      <c r="X515" s="346"/>
      <c r="Y515" s="346"/>
      <c r="Z515" s="346"/>
    </row>
    <row r="516">
      <c r="A516" s="349"/>
      <c r="B516" s="346"/>
      <c r="C516" s="346"/>
      <c r="D516" s="346"/>
      <c r="E516" s="346"/>
      <c r="F516" s="346"/>
      <c r="G516" s="346"/>
      <c r="H516" s="346"/>
      <c r="I516" s="346"/>
      <c r="J516" s="346"/>
      <c r="K516" s="346"/>
      <c r="L516" s="346"/>
      <c r="M516" s="346"/>
      <c r="N516" s="346"/>
      <c r="O516" s="346"/>
      <c r="P516" s="346"/>
      <c r="Q516" s="346"/>
      <c r="R516" s="346"/>
      <c r="S516" s="346"/>
      <c r="T516" s="346"/>
      <c r="U516" s="346"/>
      <c r="V516" s="346"/>
      <c r="W516" s="346"/>
      <c r="X516" s="346"/>
      <c r="Y516" s="346"/>
      <c r="Z516" s="346"/>
    </row>
    <row r="517">
      <c r="A517" s="349"/>
      <c r="B517" s="346"/>
      <c r="C517" s="346"/>
      <c r="D517" s="346"/>
      <c r="E517" s="346"/>
      <c r="F517" s="346"/>
      <c r="G517" s="346"/>
      <c r="H517" s="346"/>
      <c r="I517" s="346"/>
      <c r="J517" s="346"/>
      <c r="K517" s="346"/>
      <c r="L517" s="346"/>
      <c r="M517" s="346"/>
      <c r="N517" s="346"/>
      <c r="O517" s="346"/>
      <c r="P517" s="346"/>
      <c r="Q517" s="346"/>
      <c r="R517" s="346"/>
      <c r="S517" s="346"/>
      <c r="T517" s="346"/>
      <c r="U517" s="346"/>
      <c r="V517" s="346"/>
      <c r="W517" s="346"/>
      <c r="X517" s="346"/>
      <c r="Y517" s="346"/>
      <c r="Z517" s="346"/>
    </row>
    <row r="518">
      <c r="A518" s="349"/>
      <c r="B518" s="346"/>
      <c r="C518" s="346"/>
      <c r="D518" s="346"/>
      <c r="E518" s="346"/>
      <c r="F518" s="346"/>
      <c r="G518" s="346"/>
      <c r="H518" s="346"/>
      <c r="I518" s="346"/>
      <c r="J518" s="346"/>
      <c r="K518" s="346"/>
      <c r="L518" s="346"/>
      <c r="M518" s="346"/>
      <c r="N518" s="346"/>
      <c r="O518" s="346"/>
      <c r="P518" s="346"/>
      <c r="Q518" s="346"/>
      <c r="R518" s="346"/>
      <c r="S518" s="346"/>
      <c r="T518" s="346"/>
      <c r="U518" s="346"/>
      <c r="V518" s="346"/>
      <c r="W518" s="346"/>
      <c r="X518" s="346"/>
      <c r="Y518" s="346"/>
      <c r="Z518" s="346"/>
    </row>
    <row r="519">
      <c r="A519" s="349"/>
      <c r="B519" s="346"/>
      <c r="C519" s="346"/>
      <c r="D519" s="346"/>
      <c r="E519" s="346"/>
      <c r="F519" s="346"/>
      <c r="G519" s="346"/>
      <c r="H519" s="346"/>
      <c r="I519" s="346"/>
      <c r="J519" s="346"/>
      <c r="K519" s="346"/>
      <c r="L519" s="346"/>
      <c r="M519" s="346"/>
      <c r="N519" s="346"/>
      <c r="O519" s="346"/>
      <c r="P519" s="346"/>
      <c r="Q519" s="346"/>
      <c r="R519" s="346"/>
      <c r="S519" s="346"/>
      <c r="T519" s="346"/>
      <c r="U519" s="346"/>
      <c r="V519" s="346"/>
      <c r="W519" s="346"/>
      <c r="X519" s="346"/>
      <c r="Y519" s="346"/>
      <c r="Z519" s="346"/>
    </row>
    <row r="520">
      <c r="A520" s="349"/>
      <c r="B520" s="346"/>
      <c r="C520" s="346"/>
      <c r="D520" s="346"/>
      <c r="E520" s="346"/>
      <c r="F520" s="346"/>
      <c r="G520" s="346"/>
      <c r="H520" s="346"/>
      <c r="I520" s="346"/>
      <c r="J520" s="346"/>
      <c r="K520" s="346"/>
      <c r="L520" s="346"/>
      <c r="M520" s="346"/>
      <c r="N520" s="346"/>
      <c r="O520" s="346"/>
      <c r="P520" s="346"/>
      <c r="Q520" s="346"/>
      <c r="R520" s="346"/>
      <c r="S520" s="346"/>
      <c r="T520" s="346"/>
      <c r="U520" s="346"/>
      <c r="V520" s="346"/>
      <c r="W520" s="346"/>
      <c r="X520" s="346"/>
      <c r="Y520" s="346"/>
      <c r="Z520" s="346"/>
    </row>
    <row r="521">
      <c r="A521" s="349"/>
      <c r="B521" s="346"/>
      <c r="C521" s="346"/>
      <c r="D521" s="346"/>
      <c r="E521" s="346"/>
      <c r="F521" s="346"/>
      <c r="G521" s="346"/>
      <c r="H521" s="346"/>
      <c r="I521" s="346"/>
      <c r="J521" s="346"/>
      <c r="K521" s="346"/>
      <c r="L521" s="346"/>
      <c r="M521" s="346"/>
      <c r="N521" s="346"/>
      <c r="O521" s="346"/>
      <c r="P521" s="346"/>
      <c r="Q521" s="346"/>
      <c r="R521" s="346"/>
      <c r="S521" s="346"/>
      <c r="T521" s="346"/>
      <c r="U521" s="346"/>
      <c r="V521" s="346"/>
      <c r="W521" s="346"/>
      <c r="X521" s="346"/>
      <c r="Y521" s="346"/>
      <c r="Z521" s="346"/>
    </row>
    <row r="522">
      <c r="A522" s="349"/>
      <c r="B522" s="346"/>
      <c r="C522" s="346"/>
      <c r="D522" s="346"/>
      <c r="E522" s="346"/>
      <c r="F522" s="346"/>
      <c r="G522" s="346"/>
      <c r="H522" s="346"/>
      <c r="I522" s="346"/>
      <c r="J522" s="346"/>
      <c r="K522" s="346"/>
      <c r="L522" s="346"/>
      <c r="M522" s="346"/>
      <c r="N522" s="346"/>
      <c r="O522" s="346"/>
      <c r="P522" s="346"/>
      <c r="Q522" s="346"/>
      <c r="R522" s="346"/>
      <c r="S522" s="346"/>
      <c r="T522" s="346"/>
      <c r="U522" s="346"/>
      <c r="V522" s="346"/>
      <c r="W522" s="346"/>
      <c r="X522" s="346"/>
      <c r="Y522" s="346"/>
      <c r="Z522" s="346"/>
    </row>
    <row r="523">
      <c r="A523" s="349"/>
      <c r="B523" s="346"/>
      <c r="C523" s="346"/>
      <c r="D523" s="346"/>
      <c r="E523" s="346"/>
      <c r="F523" s="346"/>
      <c r="G523" s="346"/>
      <c r="H523" s="346"/>
      <c r="I523" s="346"/>
      <c r="J523" s="346"/>
      <c r="K523" s="346"/>
      <c r="L523" s="346"/>
      <c r="M523" s="346"/>
      <c r="N523" s="346"/>
      <c r="O523" s="346"/>
      <c r="P523" s="346"/>
      <c r="Q523" s="346"/>
      <c r="R523" s="346"/>
      <c r="S523" s="346"/>
      <c r="T523" s="346"/>
      <c r="U523" s="346"/>
      <c r="V523" s="346"/>
      <c r="W523" s="346"/>
      <c r="X523" s="346"/>
      <c r="Y523" s="346"/>
      <c r="Z523" s="346"/>
    </row>
    <row r="524">
      <c r="A524" s="349"/>
      <c r="B524" s="346"/>
      <c r="C524" s="346"/>
      <c r="D524" s="346"/>
      <c r="E524" s="346"/>
      <c r="F524" s="346"/>
      <c r="G524" s="346"/>
      <c r="H524" s="346"/>
      <c r="I524" s="346"/>
      <c r="J524" s="346"/>
      <c r="K524" s="346"/>
      <c r="L524" s="346"/>
      <c r="M524" s="346"/>
      <c r="N524" s="346"/>
      <c r="O524" s="346"/>
      <c r="P524" s="346"/>
      <c r="Q524" s="346"/>
      <c r="R524" s="346"/>
      <c r="S524" s="346"/>
      <c r="T524" s="346"/>
      <c r="U524" s="346"/>
      <c r="V524" s="346"/>
      <c r="W524" s="346"/>
      <c r="X524" s="346"/>
      <c r="Y524" s="346"/>
      <c r="Z524" s="346"/>
    </row>
    <row r="525">
      <c r="A525" s="349"/>
      <c r="B525" s="346"/>
      <c r="C525" s="346"/>
      <c r="D525" s="346"/>
      <c r="E525" s="346"/>
      <c r="F525" s="346"/>
      <c r="G525" s="346"/>
      <c r="H525" s="346"/>
      <c r="I525" s="346"/>
      <c r="J525" s="346"/>
      <c r="K525" s="346"/>
      <c r="L525" s="346"/>
      <c r="M525" s="346"/>
      <c r="N525" s="346"/>
      <c r="O525" s="346"/>
      <c r="P525" s="346"/>
      <c r="Q525" s="346"/>
      <c r="R525" s="346"/>
      <c r="S525" s="346"/>
      <c r="T525" s="346"/>
      <c r="U525" s="346"/>
      <c r="V525" s="346"/>
      <c r="W525" s="346"/>
      <c r="X525" s="346"/>
      <c r="Y525" s="346"/>
      <c r="Z525" s="346"/>
    </row>
    <row r="526">
      <c r="A526" s="349"/>
      <c r="B526" s="346"/>
      <c r="C526" s="346"/>
      <c r="D526" s="346"/>
      <c r="E526" s="346"/>
      <c r="F526" s="346"/>
      <c r="G526" s="346"/>
      <c r="H526" s="346"/>
      <c r="I526" s="346"/>
      <c r="J526" s="346"/>
      <c r="K526" s="346"/>
      <c r="L526" s="346"/>
      <c r="M526" s="346"/>
      <c r="N526" s="346"/>
      <c r="O526" s="346"/>
      <c r="P526" s="346"/>
      <c r="Q526" s="346"/>
      <c r="R526" s="346"/>
      <c r="S526" s="346"/>
      <c r="T526" s="346"/>
      <c r="U526" s="346"/>
      <c r="V526" s="346"/>
      <c r="W526" s="346"/>
      <c r="X526" s="346"/>
      <c r="Y526" s="346"/>
      <c r="Z526" s="346"/>
    </row>
    <row r="527">
      <c r="A527" s="349"/>
      <c r="B527" s="346"/>
      <c r="C527" s="346"/>
      <c r="D527" s="346"/>
      <c r="E527" s="346"/>
      <c r="F527" s="346"/>
      <c r="G527" s="346"/>
      <c r="H527" s="346"/>
      <c r="I527" s="346"/>
      <c r="J527" s="346"/>
      <c r="K527" s="346"/>
      <c r="L527" s="346"/>
      <c r="M527" s="346"/>
      <c r="N527" s="346"/>
      <c r="O527" s="346"/>
      <c r="P527" s="346"/>
      <c r="Q527" s="346"/>
      <c r="R527" s="346"/>
      <c r="S527" s="346"/>
      <c r="T527" s="346"/>
      <c r="U527" s="346"/>
      <c r="V527" s="346"/>
      <c r="W527" s="346"/>
      <c r="X527" s="346"/>
      <c r="Y527" s="346"/>
      <c r="Z527" s="346"/>
    </row>
    <row r="528">
      <c r="A528" s="349"/>
      <c r="B528" s="346"/>
      <c r="C528" s="346"/>
      <c r="D528" s="346"/>
      <c r="E528" s="346"/>
      <c r="F528" s="346"/>
      <c r="G528" s="346"/>
      <c r="H528" s="346"/>
      <c r="I528" s="346"/>
      <c r="J528" s="346"/>
      <c r="K528" s="346"/>
      <c r="L528" s="346"/>
      <c r="M528" s="346"/>
      <c r="N528" s="346"/>
      <c r="O528" s="346"/>
      <c r="P528" s="346"/>
      <c r="Q528" s="346"/>
      <c r="R528" s="346"/>
      <c r="S528" s="346"/>
      <c r="T528" s="346"/>
      <c r="U528" s="346"/>
      <c r="V528" s="346"/>
      <c r="W528" s="346"/>
      <c r="X528" s="346"/>
      <c r="Y528" s="346"/>
      <c r="Z528" s="346"/>
    </row>
    <row r="529">
      <c r="A529" s="349"/>
      <c r="B529" s="346"/>
      <c r="C529" s="346"/>
      <c r="D529" s="346"/>
      <c r="E529" s="346"/>
      <c r="F529" s="346"/>
      <c r="G529" s="346"/>
      <c r="H529" s="346"/>
      <c r="I529" s="346"/>
      <c r="J529" s="346"/>
      <c r="K529" s="346"/>
      <c r="L529" s="346"/>
      <c r="M529" s="346"/>
      <c r="N529" s="346"/>
      <c r="O529" s="346"/>
      <c r="P529" s="346"/>
      <c r="Q529" s="346"/>
      <c r="R529" s="346"/>
      <c r="S529" s="346"/>
      <c r="T529" s="346"/>
      <c r="U529" s="346"/>
      <c r="V529" s="346"/>
      <c r="W529" s="346"/>
      <c r="X529" s="346"/>
      <c r="Y529" s="346"/>
      <c r="Z529" s="346"/>
    </row>
    <row r="530">
      <c r="A530" s="349"/>
      <c r="B530" s="346"/>
      <c r="C530" s="346"/>
      <c r="D530" s="346"/>
      <c r="E530" s="346"/>
      <c r="F530" s="346"/>
      <c r="G530" s="346"/>
      <c r="H530" s="346"/>
      <c r="I530" s="346"/>
      <c r="J530" s="346"/>
      <c r="K530" s="346"/>
      <c r="L530" s="346"/>
      <c r="M530" s="346"/>
      <c r="N530" s="346"/>
      <c r="O530" s="346"/>
      <c r="P530" s="346"/>
      <c r="Q530" s="346"/>
      <c r="R530" s="346"/>
      <c r="S530" s="346"/>
      <c r="T530" s="346"/>
      <c r="U530" s="346"/>
      <c r="V530" s="346"/>
      <c r="W530" s="346"/>
      <c r="X530" s="346"/>
      <c r="Y530" s="346"/>
      <c r="Z530" s="346"/>
    </row>
    <row r="531">
      <c r="A531" s="349"/>
      <c r="B531" s="346"/>
      <c r="C531" s="346"/>
      <c r="D531" s="346"/>
      <c r="E531" s="346"/>
      <c r="F531" s="346"/>
      <c r="G531" s="346"/>
      <c r="H531" s="346"/>
      <c r="I531" s="346"/>
      <c r="J531" s="346"/>
      <c r="K531" s="346"/>
      <c r="L531" s="346"/>
      <c r="M531" s="346"/>
      <c r="N531" s="346"/>
      <c r="O531" s="346"/>
      <c r="P531" s="346"/>
      <c r="Q531" s="346"/>
      <c r="R531" s="346"/>
      <c r="S531" s="346"/>
      <c r="T531" s="346"/>
      <c r="U531" s="346"/>
      <c r="V531" s="346"/>
      <c r="W531" s="346"/>
      <c r="X531" s="346"/>
      <c r="Y531" s="346"/>
      <c r="Z531" s="346"/>
    </row>
    <row r="532">
      <c r="A532" s="349"/>
      <c r="B532" s="346"/>
      <c r="C532" s="346"/>
      <c r="D532" s="346"/>
      <c r="E532" s="346"/>
      <c r="F532" s="346"/>
      <c r="G532" s="346"/>
      <c r="H532" s="346"/>
      <c r="I532" s="346"/>
      <c r="J532" s="346"/>
      <c r="K532" s="346"/>
      <c r="L532" s="346"/>
      <c r="M532" s="346"/>
      <c r="N532" s="346"/>
      <c r="O532" s="346"/>
      <c r="P532" s="346"/>
      <c r="Q532" s="346"/>
      <c r="R532" s="346"/>
      <c r="S532" s="346"/>
      <c r="T532" s="346"/>
      <c r="U532" s="346"/>
      <c r="V532" s="346"/>
      <c r="W532" s="346"/>
      <c r="X532" s="346"/>
      <c r="Y532" s="346"/>
      <c r="Z532" s="346"/>
    </row>
    <row r="533">
      <c r="A533" s="349"/>
      <c r="B533" s="346"/>
      <c r="C533" s="346"/>
      <c r="D533" s="346"/>
      <c r="E533" s="346"/>
      <c r="F533" s="346"/>
      <c r="G533" s="346"/>
      <c r="H533" s="346"/>
      <c r="I533" s="346"/>
      <c r="J533" s="346"/>
      <c r="K533" s="346"/>
      <c r="L533" s="346"/>
      <c r="M533" s="346"/>
      <c r="N533" s="346"/>
      <c r="O533" s="346"/>
      <c r="P533" s="346"/>
      <c r="Q533" s="346"/>
      <c r="R533" s="346"/>
      <c r="S533" s="346"/>
      <c r="T533" s="346"/>
      <c r="U533" s="346"/>
      <c r="V533" s="346"/>
      <c r="W533" s="346"/>
      <c r="X533" s="346"/>
      <c r="Y533" s="346"/>
      <c r="Z533" s="346"/>
    </row>
    <row r="534">
      <c r="A534" s="349"/>
      <c r="B534" s="346"/>
      <c r="C534" s="346"/>
      <c r="D534" s="346"/>
      <c r="E534" s="346"/>
      <c r="F534" s="346"/>
      <c r="G534" s="346"/>
      <c r="H534" s="346"/>
      <c r="I534" s="346"/>
      <c r="J534" s="346"/>
      <c r="K534" s="346"/>
      <c r="L534" s="346"/>
      <c r="M534" s="346"/>
      <c r="N534" s="346"/>
      <c r="O534" s="346"/>
      <c r="P534" s="346"/>
      <c r="Q534" s="346"/>
      <c r="R534" s="346"/>
      <c r="S534" s="346"/>
      <c r="T534" s="346"/>
      <c r="U534" s="346"/>
      <c r="V534" s="346"/>
      <c r="W534" s="346"/>
      <c r="X534" s="346"/>
      <c r="Y534" s="346"/>
      <c r="Z534" s="346"/>
    </row>
    <row r="535">
      <c r="A535" s="349"/>
      <c r="B535" s="346"/>
      <c r="C535" s="346"/>
      <c r="D535" s="346"/>
      <c r="E535" s="346"/>
      <c r="F535" s="346"/>
      <c r="G535" s="346"/>
      <c r="H535" s="346"/>
      <c r="I535" s="346"/>
      <c r="J535" s="346"/>
      <c r="K535" s="346"/>
      <c r="L535" s="346"/>
      <c r="M535" s="346"/>
      <c r="N535" s="346"/>
      <c r="O535" s="346"/>
      <c r="P535" s="346"/>
      <c r="Q535" s="346"/>
      <c r="R535" s="346"/>
      <c r="S535" s="346"/>
      <c r="T535" s="346"/>
      <c r="U535" s="346"/>
      <c r="V535" s="346"/>
      <c r="W535" s="346"/>
      <c r="X535" s="346"/>
      <c r="Y535" s="346"/>
      <c r="Z535" s="346"/>
    </row>
    <row r="536">
      <c r="A536" s="349"/>
      <c r="B536" s="346"/>
      <c r="C536" s="346"/>
      <c r="D536" s="346"/>
      <c r="E536" s="346"/>
      <c r="F536" s="346"/>
      <c r="G536" s="346"/>
      <c r="H536" s="346"/>
      <c r="I536" s="346"/>
      <c r="J536" s="346"/>
      <c r="K536" s="346"/>
      <c r="L536" s="346"/>
      <c r="M536" s="346"/>
      <c r="N536" s="346"/>
      <c r="O536" s="346"/>
      <c r="P536" s="346"/>
      <c r="Q536" s="346"/>
      <c r="R536" s="346"/>
      <c r="S536" s="346"/>
      <c r="T536" s="346"/>
      <c r="U536" s="346"/>
      <c r="V536" s="346"/>
      <c r="W536" s="346"/>
      <c r="X536" s="346"/>
      <c r="Y536" s="346"/>
      <c r="Z536" s="346"/>
    </row>
    <row r="537">
      <c r="A537" s="349"/>
      <c r="B537" s="346"/>
      <c r="C537" s="346"/>
      <c r="D537" s="346"/>
      <c r="E537" s="346"/>
      <c r="F537" s="346"/>
      <c r="G537" s="346"/>
      <c r="H537" s="346"/>
      <c r="I537" s="346"/>
      <c r="J537" s="346"/>
      <c r="K537" s="346"/>
      <c r="L537" s="346"/>
      <c r="M537" s="346"/>
      <c r="N537" s="346"/>
      <c r="O537" s="346"/>
      <c r="P537" s="346"/>
      <c r="Q537" s="346"/>
      <c r="R537" s="346"/>
      <c r="S537" s="346"/>
      <c r="T537" s="346"/>
      <c r="U537" s="346"/>
      <c r="V537" s="346"/>
      <c r="W537" s="346"/>
      <c r="X537" s="346"/>
      <c r="Y537" s="346"/>
      <c r="Z537" s="346"/>
    </row>
    <row r="538">
      <c r="A538" s="349"/>
      <c r="B538" s="346"/>
      <c r="C538" s="346"/>
      <c r="D538" s="346"/>
      <c r="E538" s="346"/>
      <c r="F538" s="346"/>
      <c r="G538" s="346"/>
      <c r="H538" s="346"/>
      <c r="I538" s="346"/>
      <c r="J538" s="346"/>
      <c r="K538" s="346"/>
      <c r="L538" s="346"/>
      <c r="M538" s="346"/>
      <c r="N538" s="346"/>
      <c r="O538" s="346"/>
      <c r="P538" s="346"/>
      <c r="Q538" s="346"/>
      <c r="R538" s="346"/>
      <c r="S538" s="346"/>
      <c r="T538" s="346"/>
      <c r="U538" s="346"/>
      <c r="V538" s="346"/>
      <c r="W538" s="346"/>
      <c r="X538" s="346"/>
      <c r="Y538" s="346"/>
      <c r="Z538" s="346"/>
    </row>
    <row r="539">
      <c r="A539" s="349"/>
      <c r="B539" s="346"/>
      <c r="C539" s="346"/>
      <c r="D539" s="346"/>
      <c r="E539" s="346"/>
      <c r="F539" s="346"/>
      <c r="G539" s="346"/>
      <c r="H539" s="346"/>
      <c r="I539" s="346"/>
      <c r="J539" s="346"/>
      <c r="K539" s="346"/>
      <c r="L539" s="346"/>
      <c r="M539" s="346"/>
      <c r="N539" s="346"/>
      <c r="O539" s="346"/>
      <c r="P539" s="346"/>
      <c r="Q539" s="346"/>
      <c r="R539" s="346"/>
      <c r="S539" s="346"/>
      <c r="T539" s="346"/>
      <c r="U539" s="346"/>
      <c r="V539" s="346"/>
      <c r="W539" s="346"/>
      <c r="X539" s="346"/>
      <c r="Y539" s="346"/>
      <c r="Z539" s="346"/>
    </row>
    <row r="540">
      <c r="A540" s="349"/>
      <c r="B540" s="346"/>
      <c r="C540" s="346"/>
      <c r="D540" s="346"/>
      <c r="E540" s="346"/>
      <c r="F540" s="346"/>
      <c r="G540" s="346"/>
      <c r="H540" s="346"/>
      <c r="I540" s="346"/>
      <c r="J540" s="346"/>
      <c r="K540" s="346"/>
      <c r="L540" s="346"/>
      <c r="M540" s="346"/>
      <c r="N540" s="346"/>
      <c r="O540" s="346"/>
      <c r="P540" s="346"/>
      <c r="Q540" s="346"/>
      <c r="R540" s="346"/>
      <c r="S540" s="346"/>
      <c r="T540" s="346"/>
      <c r="U540" s="346"/>
      <c r="V540" s="346"/>
      <c r="W540" s="346"/>
      <c r="X540" s="346"/>
      <c r="Y540" s="346"/>
      <c r="Z540" s="346"/>
    </row>
    <row r="541">
      <c r="A541" s="349"/>
      <c r="B541" s="346"/>
      <c r="C541" s="346"/>
      <c r="D541" s="346"/>
      <c r="E541" s="346"/>
      <c r="F541" s="346"/>
      <c r="G541" s="346"/>
      <c r="H541" s="346"/>
      <c r="I541" s="346"/>
      <c r="J541" s="346"/>
      <c r="K541" s="346"/>
      <c r="L541" s="346"/>
      <c r="M541" s="346"/>
      <c r="N541" s="346"/>
      <c r="O541" s="346"/>
      <c r="P541" s="346"/>
      <c r="Q541" s="346"/>
      <c r="R541" s="346"/>
      <c r="S541" s="346"/>
      <c r="T541" s="346"/>
      <c r="U541" s="346"/>
      <c r="V541" s="346"/>
      <c r="W541" s="346"/>
      <c r="X541" s="346"/>
      <c r="Y541" s="346"/>
      <c r="Z541" s="346"/>
    </row>
    <row r="542">
      <c r="A542" s="349"/>
      <c r="B542" s="346"/>
      <c r="C542" s="346"/>
      <c r="D542" s="346"/>
      <c r="E542" s="346"/>
      <c r="F542" s="346"/>
      <c r="G542" s="346"/>
      <c r="H542" s="346"/>
      <c r="I542" s="346"/>
      <c r="J542" s="346"/>
      <c r="K542" s="346"/>
      <c r="L542" s="346"/>
      <c r="M542" s="346"/>
      <c r="N542" s="346"/>
      <c r="O542" s="346"/>
      <c r="P542" s="346"/>
      <c r="Q542" s="346"/>
      <c r="R542" s="346"/>
      <c r="S542" s="346"/>
      <c r="T542" s="346"/>
      <c r="U542" s="346"/>
      <c r="V542" s="346"/>
      <c r="W542" s="346"/>
      <c r="X542" s="346"/>
      <c r="Y542" s="346"/>
      <c r="Z542" s="346"/>
    </row>
    <row r="543">
      <c r="A543" s="349"/>
      <c r="B543" s="346"/>
      <c r="C543" s="346"/>
      <c r="D543" s="346"/>
      <c r="E543" s="346"/>
      <c r="F543" s="346"/>
      <c r="G543" s="346"/>
      <c r="H543" s="346"/>
      <c r="I543" s="346"/>
      <c r="J543" s="346"/>
      <c r="K543" s="346"/>
      <c r="L543" s="346"/>
      <c r="M543" s="346"/>
      <c r="N543" s="346"/>
      <c r="O543" s="346"/>
      <c r="P543" s="346"/>
      <c r="Q543" s="346"/>
      <c r="R543" s="346"/>
      <c r="S543" s="346"/>
      <c r="T543" s="346"/>
      <c r="U543" s="346"/>
      <c r="V543" s="346"/>
      <c r="W543" s="346"/>
      <c r="X543" s="346"/>
      <c r="Y543" s="346"/>
      <c r="Z543" s="346"/>
    </row>
    <row r="544">
      <c r="A544" s="349"/>
      <c r="B544" s="346"/>
      <c r="C544" s="346"/>
      <c r="D544" s="346"/>
      <c r="E544" s="346"/>
      <c r="F544" s="346"/>
      <c r="G544" s="346"/>
      <c r="H544" s="346"/>
      <c r="I544" s="346"/>
      <c r="J544" s="346"/>
      <c r="K544" s="346"/>
      <c r="L544" s="346"/>
      <c r="M544" s="346"/>
      <c r="N544" s="346"/>
      <c r="O544" s="346"/>
      <c r="P544" s="346"/>
      <c r="Q544" s="346"/>
      <c r="R544" s="346"/>
      <c r="S544" s="346"/>
      <c r="T544" s="346"/>
      <c r="U544" s="346"/>
      <c r="V544" s="346"/>
      <c r="W544" s="346"/>
      <c r="X544" s="346"/>
      <c r="Y544" s="346"/>
      <c r="Z544" s="346"/>
    </row>
    <row r="545">
      <c r="A545" s="349"/>
      <c r="B545" s="346"/>
      <c r="C545" s="346"/>
      <c r="D545" s="346"/>
      <c r="E545" s="346"/>
      <c r="F545" s="346"/>
      <c r="G545" s="346"/>
      <c r="H545" s="346"/>
      <c r="I545" s="346"/>
      <c r="J545" s="346"/>
      <c r="K545" s="346"/>
      <c r="L545" s="346"/>
      <c r="M545" s="346"/>
      <c r="N545" s="346"/>
      <c r="O545" s="346"/>
      <c r="P545" s="346"/>
      <c r="Q545" s="346"/>
      <c r="R545" s="346"/>
      <c r="S545" s="346"/>
      <c r="T545" s="346"/>
      <c r="U545" s="346"/>
      <c r="V545" s="346"/>
      <c r="W545" s="346"/>
      <c r="X545" s="346"/>
      <c r="Y545" s="346"/>
      <c r="Z545" s="346"/>
    </row>
    <row r="546">
      <c r="A546" s="349"/>
      <c r="B546" s="346"/>
      <c r="C546" s="346"/>
      <c r="D546" s="346"/>
      <c r="E546" s="346"/>
      <c r="F546" s="346"/>
      <c r="G546" s="346"/>
      <c r="H546" s="346"/>
      <c r="I546" s="346"/>
      <c r="J546" s="346"/>
      <c r="K546" s="346"/>
      <c r="L546" s="346"/>
      <c r="M546" s="346"/>
      <c r="N546" s="346"/>
      <c r="O546" s="346"/>
      <c r="P546" s="346"/>
      <c r="Q546" s="346"/>
      <c r="R546" s="346"/>
      <c r="S546" s="346"/>
      <c r="T546" s="346"/>
      <c r="U546" s="346"/>
      <c r="V546" s="346"/>
      <c r="W546" s="346"/>
      <c r="X546" s="346"/>
      <c r="Y546" s="346"/>
      <c r="Z546" s="346"/>
    </row>
    <row r="547">
      <c r="A547" s="349"/>
      <c r="B547" s="346"/>
      <c r="C547" s="346"/>
      <c r="D547" s="346"/>
      <c r="E547" s="346"/>
      <c r="F547" s="346"/>
      <c r="G547" s="346"/>
      <c r="H547" s="346"/>
      <c r="I547" s="346"/>
      <c r="J547" s="346"/>
      <c r="K547" s="346"/>
      <c r="L547" s="346"/>
      <c r="M547" s="346"/>
      <c r="N547" s="346"/>
      <c r="O547" s="346"/>
      <c r="P547" s="346"/>
      <c r="Q547" s="346"/>
      <c r="R547" s="346"/>
      <c r="S547" s="346"/>
      <c r="T547" s="346"/>
      <c r="U547" s="346"/>
      <c r="V547" s="346"/>
      <c r="W547" s="346"/>
      <c r="X547" s="346"/>
      <c r="Y547" s="346"/>
      <c r="Z547" s="346"/>
    </row>
    <row r="548">
      <c r="A548" s="349"/>
      <c r="B548" s="346"/>
      <c r="C548" s="346"/>
      <c r="D548" s="346"/>
      <c r="E548" s="346"/>
      <c r="F548" s="346"/>
      <c r="G548" s="346"/>
      <c r="H548" s="346"/>
      <c r="I548" s="346"/>
      <c r="J548" s="346"/>
      <c r="K548" s="346"/>
      <c r="L548" s="346"/>
      <c r="M548" s="346"/>
      <c r="N548" s="346"/>
      <c r="O548" s="346"/>
      <c r="P548" s="346"/>
      <c r="Q548" s="346"/>
      <c r="R548" s="346"/>
      <c r="S548" s="346"/>
      <c r="T548" s="346"/>
      <c r="U548" s="346"/>
      <c r="V548" s="346"/>
      <c r="W548" s="346"/>
      <c r="X548" s="346"/>
      <c r="Y548" s="346"/>
      <c r="Z548" s="346"/>
    </row>
    <row r="549">
      <c r="A549" s="349"/>
      <c r="B549" s="346"/>
      <c r="C549" s="346"/>
      <c r="D549" s="346"/>
      <c r="E549" s="346"/>
      <c r="F549" s="346"/>
      <c r="G549" s="346"/>
      <c r="H549" s="346"/>
      <c r="I549" s="346"/>
      <c r="J549" s="346"/>
      <c r="K549" s="346"/>
      <c r="L549" s="346"/>
      <c r="M549" s="346"/>
      <c r="N549" s="346"/>
      <c r="O549" s="346"/>
      <c r="P549" s="346"/>
      <c r="Q549" s="346"/>
      <c r="R549" s="346"/>
      <c r="S549" s="346"/>
      <c r="T549" s="346"/>
      <c r="U549" s="346"/>
      <c r="V549" s="346"/>
      <c r="W549" s="346"/>
      <c r="X549" s="346"/>
      <c r="Y549" s="346"/>
      <c r="Z549" s="346"/>
    </row>
    <row r="550">
      <c r="A550" s="349"/>
      <c r="B550" s="346"/>
      <c r="C550" s="346"/>
      <c r="D550" s="346"/>
      <c r="E550" s="346"/>
      <c r="F550" s="346"/>
      <c r="G550" s="346"/>
      <c r="H550" s="346"/>
      <c r="I550" s="346"/>
      <c r="J550" s="346"/>
      <c r="K550" s="346"/>
      <c r="L550" s="346"/>
      <c r="M550" s="346"/>
      <c r="N550" s="346"/>
      <c r="O550" s="346"/>
      <c r="P550" s="346"/>
      <c r="Q550" s="346"/>
      <c r="R550" s="346"/>
      <c r="S550" s="346"/>
      <c r="T550" s="346"/>
      <c r="U550" s="346"/>
      <c r="V550" s="346"/>
      <c r="W550" s="346"/>
      <c r="X550" s="346"/>
      <c r="Y550" s="346"/>
      <c r="Z550" s="346"/>
    </row>
    <row r="551">
      <c r="A551" s="349"/>
      <c r="B551" s="346"/>
      <c r="C551" s="346"/>
      <c r="D551" s="346"/>
      <c r="E551" s="346"/>
      <c r="F551" s="346"/>
      <c r="G551" s="346"/>
      <c r="H551" s="346"/>
      <c r="I551" s="346"/>
      <c r="J551" s="346"/>
      <c r="K551" s="346"/>
      <c r="L551" s="346"/>
      <c r="M551" s="346"/>
      <c r="N551" s="346"/>
      <c r="O551" s="346"/>
      <c r="P551" s="346"/>
      <c r="Q551" s="346"/>
      <c r="R551" s="346"/>
      <c r="S551" s="346"/>
      <c r="T551" s="346"/>
      <c r="U551" s="346"/>
      <c r="V551" s="346"/>
      <c r="W551" s="346"/>
      <c r="X551" s="346"/>
      <c r="Y551" s="346"/>
      <c r="Z551" s="346"/>
    </row>
    <row r="552">
      <c r="A552" s="349"/>
      <c r="B552" s="346"/>
      <c r="C552" s="346"/>
      <c r="D552" s="346"/>
      <c r="E552" s="346"/>
      <c r="F552" s="346"/>
      <c r="G552" s="346"/>
      <c r="H552" s="346"/>
      <c r="I552" s="346"/>
      <c r="J552" s="346"/>
      <c r="K552" s="346"/>
      <c r="L552" s="346"/>
      <c r="M552" s="346"/>
      <c r="N552" s="346"/>
      <c r="O552" s="346"/>
      <c r="P552" s="346"/>
      <c r="Q552" s="346"/>
      <c r="R552" s="346"/>
      <c r="S552" s="346"/>
      <c r="T552" s="346"/>
      <c r="U552" s="346"/>
      <c r="V552" s="346"/>
      <c r="W552" s="346"/>
      <c r="X552" s="346"/>
      <c r="Y552" s="346"/>
      <c r="Z552" s="346"/>
    </row>
    <row r="553">
      <c r="A553" s="349"/>
      <c r="B553" s="346"/>
      <c r="C553" s="346"/>
      <c r="D553" s="346"/>
      <c r="E553" s="346"/>
      <c r="F553" s="346"/>
      <c r="G553" s="346"/>
      <c r="H553" s="346"/>
      <c r="I553" s="346"/>
      <c r="J553" s="346"/>
      <c r="K553" s="346"/>
      <c r="L553" s="346"/>
      <c r="M553" s="346"/>
      <c r="N553" s="346"/>
      <c r="O553" s="346"/>
      <c r="P553" s="346"/>
      <c r="Q553" s="346"/>
      <c r="R553" s="346"/>
      <c r="S553" s="346"/>
      <c r="T553" s="346"/>
      <c r="U553" s="346"/>
      <c r="V553" s="346"/>
      <c r="W553" s="346"/>
      <c r="X553" s="346"/>
      <c r="Y553" s="346"/>
      <c r="Z553" s="346"/>
    </row>
    <row r="554">
      <c r="A554" s="349"/>
      <c r="B554" s="346"/>
      <c r="C554" s="346"/>
      <c r="D554" s="346"/>
      <c r="E554" s="346"/>
      <c r="F554" s="346"/>
      <c r="G554" s="346"/>
      <c r="H554" s="346"/>
      <c r="I554" s="346"/>
      <c r="J554" s="346"/>
      <c r="K554" s="346"/>
      <c r="L554" s="346"/>
      <c r="M554" s="346"/>
      <c r="N554" s="346"/>
      <c r="O554" s="346"/>
      <c r="P554" s="346"/>
      <c r="Q554" s="346"/>
      <c r="R554" s="346"/>
      <c r="S554" s="346"/>
      <c r="T554" s="346"/>
      <c r="U554" s="346"/>
      <c r="V554" s="346"/>
      <c r="W554" s="346"/>
      <c r="X554" s="346"/>
      <c r="Y554" s="346"/>
      <c r="Z554" s="346"/>
    </row>
    <row r="555">
      <c r="A555" s="349"/>
      <c r="B555" s="346"/>
      <c r="C555" s="346"/>
      <c r="D555" s="346"/>
      <c r="E555" s="346"/>
      <c r="F555" s="346"/>
      <c r="G555" s="346"/>
      <c r="H555" s="346"/>
      <c r="I555" s="346"/>
      <c r="J555" s="346"/>
      <c r="K555" s="346"/>
      <c r="L555" s="346"/>
      <c r="M555" s="346"/>
      <c r="N555" s="346"/>
      <c r="O555" s="346"/>
      <c r="P555" s="346"/>
      <c r="Q555" s="346"/>
      <c r="R555" s="346"/>
      <c r="S555" s="346"/>
      <c r="T555" s="346"/>
      <c r="U555" s="346"/>
      <c r="V555" s="346"/>
      <c r="W555" s="346"/>
      <c r="X555" s="346"/>
      <c r="Y555" s="346"/>
      <c r="Z555" s="346"/>
    </row>
    <row r="556">
      <c r="A556" s="349"/>
      <c r="B556" s="346"/>
      <c r="C556" s="346"/>
      <c r="D556" s="346"/>
      <c r="E556" s="346"/>
      <c r="F556" s="346"/>
      <c r="G556" s="346"/>
      <c r="H556" s="346"/>
      <c r="I556" s="346"/>
      <c r="J556" s="346"/>
      <c r="K556" s="346"/>
      <c r="L556" s="346"/>
      <c r="M556" s="346"/>
      <c r="N556" s="346"/>
      <c r="O556" s="346"/>
      <c r="P556" s="346"/>
      <c r="Q556" s="346"/>
      <c r="R556" s="346"/>
      <c r="S556" s="346"/>
      <c r="T556" s="346"/>
      <c r="U556" s="346"/>
      <c r="V556" s="346"/>
      <c r="W556" s="346"/>
      <c r="X556" s="346"/>
      <c r="Y556" s="346"/>
      <c r="Z556" s="346"/>
    </row>
    <row r="557">
      <c r="A557" s="349"/>
      <c r="B557" s="346"/>
      <c r="C557" s="346"/>
      <c r="D557" s="346"/>
      <c r="E557" s="346"/>
      <c r="F557" s="346"/>
      <c r="G557" s="346"/>
      <c r="H557" s="346"/>
      <c r="I557" s="346"/>
      <c r="J557" s="346"/>
      <c r="K557" s="346"/>
      <c r="L557" s="346"/>
      <c r="M557" s="346"/>
      <c r="N557" s="346"/>
      <c r="O557" s="346"/>
      <c r="P557" s="346"/>
      <c r="Q557" s="346"/>
      <c r="R557" s="346"/>
      <c r="S557" s="346"/>
      <c r="T557" s="346"/>
      <c r="U557" s="346"/>
      <c r="V557" s="346"/>
      <c r="W557" s="346"/>
      <c r="X557" s="346"/>
      <c r="Y557" s="346"/>
      <c r="Z557" s="346"/>
    </row>
    <row r="558">
      <c r="A558" s="349"/>
      <c r="B558" s="346"/>
      <c r="C558" s="346"/>
      <c r="D558" s="346"/>
      <c r="E558" s="346"/>
      <c r="F558" s="346"/>
      <c r="G558" s="346"/>
      <c r="H558" s="346"/>
      <c r="I558" s="346"/>
      <c r="J558" s="346"/>
      <c r="K558" s="346"/>
      <c r="L558" s="346"/>
      <c r="M558" s="346"/>
      <c r="N558" s="346"/>
      <c r="O558" s="346"/>
      <c r="P558" s="346"/>
      <c r="Q558" s="346"/>
      <c r="R558" s="346"/>
      <c r="S558" s="346"/>
      <c r="T558" s="346"/>
      <c r="U558" s="346"/>
      <c r="V558" s="346"/>
      <c r="W558" s="346"/>
      <c r="X558" s="346"/>
      <c r="Y558" s="346"/>
      <c r="Z558" s="346"/>
    </row>
    <row r="559">
      <c r="A559" s="349"/>
      <c r="B559" s="346"/>
      <c r="C559" s="346"/>
      <c r="D559" s="346"/>
      <c r="E559" s="346"/>
      <c r="F559" s="346"/>
      <c r="G559" s="346"/>
      <c r="H559" s="346"/>
      <c r="I559" s="346"/>
      <c r="J559" s="346"/>
      <c r="K559" s="346"/>
      <c r="L559" s="346"/>
      <c r="M559" s="346"/>
      <c r="N559" s="346"/>
      <c r="O559" s="346"/>
      <c r="P559" s="346"/>
      <c r="Q559" s="346"/>
      <c r="R559" s="346"/>
      <c r="S559" s="346"/>
      <c r="T559" s="346"/>
      <c r="U559" s="346"/>
      <c r="V559" s="346"/>
      <c r="W559" s="346"/>
      <c r="X559" s="346"/>
      <c r="Y559" s="346"/>
      <c r="Z559" s="346"/>
    </row>
    <row r="560">
      <c r="A560" s="349"/>
      <c r="B560" s="346"/>
      <c r="C560" s="346"/>
      <c r="D560" s="346"/>
      <c r="E560" s="346"/>
      <c r="F560" s="346"/>
      <c r="G560" s="346"/>
      <c r="H560" s="346"/>
      <c r="I560" s="346"/>
      <c r="J560" s="346"/>
      <c r="K560" s="346"/>
      <c r="L560" s="346"/>
      <c r="M560" s="346"/>
      <c r="N560" s="346"/>
      <c r="O560" s="346"/>
      <c r="P560" s="346"/>
      <c r="Q560" s="346"/>
      <c r="R560" s="346"/>
      <c r="S560" s="346"/>
      <c r="T560" s="346"/>
      <c r="U560" s="346"/>
      <c r="V560" s="346"/>
      <c r="W560" s="346"/>
      <c r="X560" s="346"/>
      <c r="Y560" s="346"/>
      <c r="Z560" s="346"/>
    </row>
    <row r="561">
      <c r="A561" s="349"/>
      <c r="B561" s="346"/>
      <c r="C561" s="346"/>
      <c r="D561" s="346"/>
      <c r="E561" s="346"/>
      <c r="F561" s="346"/>
      <c r="G561" s="346"/>
      <c r="H561" s="346"/>
      <c r="I561" s="346"/>
      <c r="J561" s="346"/>
      <c r="K561" s="346"/>
      <c r="L561" s="346"/>
      <c r="M561" s="346"/>
      <c r="N561" s="346"/>
      <c r="O561" s="346"/>
      <c r="P561" s="346"/>
      <c r="Q561" s="346"/>
      <c r="R561" s="346"/>
      <c r="S561" s="346"/>
      <c r="T561" s="346"/>
      <c r="U561" s="346"/>
      <c r="V561" s="346"/>
      <c r="W561" s="346"/>
      <c r="X561" s="346"/>
      <c r="Y561" s="346"/>
      <c r="Z561" s="346"/>
    </row>
    <row r="562">
      <c r="A562" s="349"/>
      <c r="B562" s="346"/>
      <c r="C562" s="346"/>
      <c r="D562" s="346"/>
      <c r="E562" s="346"/>
      <c r="F562" s="346"/>
      <c r="G562" s="346"/>
      <c r="H562" s="346"/>
      <c r="I562" s="346"/>
      <c r="J562" s="346"/>
      <c r="K562" s="346"/>
      <c r="L562" s="346"/>
      <c r="M562" s="346"/>
      <c r="N562" s="346"/>
      <c r="O562" s="346"/>
      <c r="P562" s="346"/>
      <c r="Q562" s="346"/>
      <c r="R562" s="346"/>
      <c r="S562" s="346"/>
      <c r="T562" s="346"/>
      <c r="U562" s="346"/>
      <c r="V562" s="346"/>
      <c r="W562" s="346"/>
      <c r="X562" s="346"/>
      <c r="Y562" s="346"/>
      <c r="Z562" s="346"/>
    </row>
    <row r="563">
      <c r="A563" s="349"/>
      <c r="B563" s="346"/>
      <c r="C563" s="346"/>
      <c r="D563" s="346"/>
      <c r="E563" s="346"/>
      <c r="F563" s="346"/>
      <c r="G563" s="346"/>
      <c r="H563" s="346"/>
      <c r="I563" s="346"/>
      <c r="J563" s="346"/>
      <c r="K563" s="346"/>
      <c r="L563" s="346"/>
      <c r="M563" s="346"/>
      <c r="N563" s="346"/>
      <c r="O563" s="346"/>
      <c r="P563" s="346"/>
      <c r="Q563" s="346"/>
      <c r="R563" s="346"/>
      <c r="S563" s="346"/>
      <c r="T563" s="346"/>
      <c r="U563" s="346"/>
      <c r="V563" s="346"/>
      <c r="W563" s="346"/>
      <c r="X563" s="346"/>
      <c r="Y563" s="346"/>
      <c r="Z563" s="346"/>
    </row>
    <row r="564">
      <c r="A564" s="349"/>
      <c r="B564" s="346"/>
      <c r="C564" s="346"/>
      <c r="D564" s="346"/>
      <c r="E564" s="346"/>
      <c r="F564" s="346"/>
      <c r="G564" s="346"/>
      <c r="H564" s="346"/>
      <c r="I564" s="346"/>
      <c r="J564" s="346"/>
      <c r="K564" s="346"/>
      <c r="L564" s="346"/>
      <c r="M564" s="346"/>
      <c r="N564" s="346"/>
      <c r="O564" s="346"/>
      <c r="P564" s="346"/>
      <c r="Q564" s="346"/>
      <c r="R564" s="346"/>
      <c r="S564" s="346"/>
      <c r="T564" s="346"/>
      <c r="U564" s="346"/>
      <c r="V564" s="346"/>
      <c r="W564" s="346"/>
      <c r="X564" s="346"/>
      <c r="Y564" s="346"/>
      <c r="Z564" s="346"/>
    </row>
    <row r="565">
      <c r="A565" s="349"/>
      <c r="B565" s="346"/>
      <c r="C565" s="346"/>
      <c r="D565" s="346"/>
      <c r="E565" s="346"/>
      <c r="F565" s="346"/>
      <c r="G565" s="346"/>
      <c r="H565" s="346"/>
      <c r="I565" s="346"/>
      <c r="J565" s="346"/>
      <c r="K565" s="346"/>
      <c r="L565" s="346"/>
      <c r="M565" s="346"/>
      <c r="N565" s="346"/>
      <c r="O565" s="346"/>
      <c r="P565" s="346"/>
      <c r="Q565" s="346"/>
      <c r="R565" s="346"/>
      <c r="S565" s="346"/>
      <c r="T565" s="346"/>
      <c r="U565" s="346"/>
      <c r="V565" s="346"/>
      <c r="W565" s="346"/>
      <c r="X565" s="346"/>
      <c r="Y565" s="346"/>
      <c r="Z565" s="346"/>
    </row>
    <row r="566">
      <c r="A566" s="349"/>
      <c r="B566" s="346"/>
      <c r="C566" s="346"/>
      <c r="D566" s="346"/>
      <c r="E566" s="346"/>
      <c r="F566" s="346"/>
      <c r="G566" s="346"/>
      <c r="H566" s="346"/>
      <c r="I566" s="346"/>
      <c r="J566" s="346"/>
      <c r="K566" s="346"/>
      <c r="L566" s="346"/>
      <c r="M566" s="346"/>
      <c r="N566" s="346"/>
      <c r="O566" s="346"/>
      <c r="P566" s="346"/>
      <c r="Q566" s="346"/>
      <c r="R566" s="346"/>
      <c r="S566" s="346"/>
      <c r="T566" s="346"/>
      <c r="U566" s="346"/>
      <c r="V566" s="346"/>
      <c r="W566" s="346"/>
      <c r="X566" s="346"/>
      <c r="Y566" s="346"/>
      <c r="Z566" s="346"/>
    </row>
    <row r="567">
      <c r="A567" s="349"/>
      <c r="B567" s="346"/>
      <c r="C567" s="346"/>
      <c r="D567" s="346"/>
      <c r="E567" s="346"/>
      <c r="F567" s="346"/>
      <c r="G567" s="346"/>
      <c r="H567" s="346"/>
      <c r="I567" s="346"/>
      <c r="J567" s="346"/>
      <c r="K567" s="346"/>
      <c r="L567" s="346"/>
      <c r="M567" s="346"/>
      <c r="N567" s="346"/>
      <c r="O567" s="346"/>
      <c r="P567" s="346"/>
      <c r="Q567" s="346"/>
      <c r="R567" s="346"/>
      <c r="S567" s="346"/>
      <c r="T567" s="346"/>
      <c r="U567" s="346"/>
      <c r="V567" s="346"/>
      <c r="W567" s="346"/>
      <c r="X567" s="346"/>
      <c r="Y567" s="346"/>
      <c r="Z567" s="346"/>
    </row>
    <row r="568">
      <c r="A568" s="349"/>
      <c r="B568" s="346"/>
      <c r="C568" s="346"/>
      <c r="D568" s="346"/>
      <c r="E568" s="346"/>
      <c r="F568" s="346"/>
      <c r="G568" s="346"/>
      <c r="H568" s="346"/>
      <c r="I568" s="346"/>
      <c r="J568" s="346"/>
      <c r="K568" s="346"/>
      <c r="L568" s="346"/>
      <c r="M568" s="346"/>
      <c r="N568" s="346"/>
      <c r="O568" s="346"/>
      <c r="P568" s="346"/>
      <c r="Q568" s="346"/>
      <c r="R568" s="346"/>
      <c r="S568" s="346"/>
      <c r="T568" s="346"/>
      <c r="U568" s="346"/>
      <c r="V568" s="346"/>
      <c r="W568" s="346"/>
      <c r="X568" s="346"/>
      <c r="Y568" s="346"/>
      <c r="Z568" s="346"/>
    </row>
    <row r="569">
      <c r="A569" s="349"/>
      <c r="B569" s="346"/>
      <c r="C569" s="346"/>
      <c r="D569" s="346"/>
      <c r="E569" s="346"/>
      <c r="F569" s="346"/>
      <c r="G569" s="346"/>
      <c r="H569" s="346"/>
      <c r="I569" s="346"/>
      <c r="J569" s="346"/>
      <c r="K569" s="346"/>
      <c r="L569" s="346"/>
      <c r="M569" s="346"/>
      <c r="N569" s="346"/>
      <c r="O569" s="346"/>
      <c r="P569" s="346"/>
      <c r="Q569" s="346"/>
      <c r="R569" s="346"/>
      <c r="S569" s="346"/>
      <c r="T569" s="346"/>
      <c r="U569" s="346"/>
      <c r="V569" s="346"/>
      <c r="W569" s="346"/>
      <c r="X569" s="346"/>
      <c r="Y569" s="346"/>
      <c r="Z569" s="346"/>
    </row>
    <row r="570">
      <c r="A570" s="349"/>
      <c r="B570" s="346"/>
      <c r="C570" s="346"/>
      <c r="D570" s="346"/>
      <c r="E570" s="346"/>
      <c r="F570" s="346"/>
      <c r="G570" s="346"/>
      <c r="H570" s="346"/>
      <c r="I570" s="346"/>
      <c r="J570" s="346"/>
      <c r="K570" s="346"/>
      <c r="L570" s="346"/>
      <c r="M570" s="346"/>
      <c r="N570" s="346"/>
      <c r="O570" s="346"/>
      <c r="P570" s="346"/>
      <c r="Q570" s="346"/>
      <c r="R570" s="346"/>
      <c r="S570" s="346"/>
      <c r="T570" s="346"/>
      <c r="U570" s="346"/>
      <c r="V570" s="346"/>
      <c r="W570" s="346"/>
      <c r="X570" s="346"/>
      <c r="Y570" s="346"/>
      <c r="Z570" s="346"/>
    </row>
    <row r="571">
      <c r="A571" s="349"/>
      <c r="B571" s="346"/>
      <c r="C571" s="346"/>
      <c r="D571" s="346"/>
      <c r="E571" s="346"/>
      <c r="F571" s="346"/>
      <c r="G571" s="346"/>
      <c r="H571" s="346"/>
      <c r="I571" s="346"/>
      <c r="J571" s="346"/>
      <c r="K571" s="346"/>
      <c r="L571" s="346"/>
      <c r="M571" s="346"/>
      <c r="N571" s="346"/>
      <c r="O571" s="346"/>
      <c r="P571" s="346"/>
      <c r="Q571" s="346"/>
      <c r="R571" s="346"/>
      <c r="S571" s="346"/>
      <c r="T571" s="346"/>
      <c r="U571" s="346"/>
      <c r="V571" s="346"/>
      <c r="W571" s="346"/>
      <c r="X571" s="346"/>
      <c r="Y571" s="346"/>
      <c r="Z571" s="346"/>
    </row>
    <row r="572">
      <c r="A572" s="349"/>
      <c r="B572" s="346"/>
      <c r="C572" s="346"/>
      <c r="D572" s="346"/>
      <c r="E572" s="346"/>
      <c r="F572" s="346"/>
      <c r="G572" s="346"/>
      <c r="H572" s="346"/>
      <c r="I572" s="346"/>
      <c r="J572" s="346"/>
      <c r="K572" s="346"/>
      <c r="L572" s="346"/>
      <c r="M572" s="346"/>
      <c r="N572" s="346"/>
      <c r="O572" s="346"/>
      <c r="P572" s="346"/>
      <c r="Q572" s="346"/>
      <c r="R572" s="346"/>
      <c r="S572" s="346"/>
      <c r="T572" s="346"/>
      <c r="U572" s="346"/>
      <c r="V572" s="346"/>
      <c r="W572" s="346"/>
      <c r="X572" s="346"/>
      <c r="Y572" s="346"/>
      <c r="Z572" s="346"/>
    </row>
    <row r="573">
      <c r="A573" s="349"/>
      <c r="B573" s="346"/>
      <c r="C573" s="346"/>
      <c r="D573" s="346"/>
      <c r="E573" s="346"/>
      <c r="F573" s="346"/>
      <c r="G573" s="346"/>
      <c r="H573" s="346"/>
      <c r="I573" s="346"/>
      <c r="J573" s="346"/>
      <c r="K573" s="346"/>
      <c r="L573" s="346"/>
      <c r="M573" s="346"/>
      <c r="N573" s="346"/>
      <c r="O573" s="346"/>
      <c r="P573" s="346"/>
      <c r="Q573" s="346"/>
      <c r="R573" s="346"/>
      <c r="S573" s="346"/>
      <c r="T573" s="346"/>
      <c r="U573" s="346"/>
      <c r="V573" s="346"/>
      <c r="W573" s="346"/>
      <c r="X573" s="346"/>
      <c r="Y573" s="346"/>
      <c r="Z573" s="346"/>
    </row>
    <row r="574">
      <c r="A574" s="349"/>
      <c r="B574" s="346"/>
      <c r="C574" s="346"/>
      <c r="D574" s="346"/>
      <c r="E574" s="346"/>
      <c r="F574" s="346"/>
      <c r="G574" s="346"/>
      <c r="H574" s="346"/>
      <c r="I574" s="346"/>
      <c r="J574" s="346"/>
      <c r="K574" s="346"/>
      <c r="L574" s="346"/>
      <c r="M574" s="346"/>
      <c r="N574" s="346"/>
      <c r="O574" s="346"/>
      <c r="P574" s="346"/>
      <c r="Q574" s="346"/>
      <c r="R574" s="346"/>
      <c r="S574" s="346"/>
      <c r="T574" s="346"/>
      <c r="U574" s="346"/>
      <c r="V574" s="346"/>
      <c r="W574" s="346"/>
      <c r="X574" s="346"/>
      <c r="Y574" s="346"/>
      <c r="Z574" s="346"/>
    </row>
    <row r="575">
      <c r="A575" s="349"/>
      <c r="B575" s="346"/>
      <c r="C575" s="346"/>
      <c r="D575" s="346"/>
      <c r="E575" s="346"/>
      <c r="F575" s="346"/>
      <c r="G575" s="346"/>
      <c r="H575" s="346"/>
      <c r="I575" s="346"/>
      <c r="J575" s="346"/>
      <c r="K575" s="346"/>
      <c r="L575" s="346"/>
      <c r="M575" s="346"/>
      <c r="N575" s="346"/>
      <c r="O575" s="346"/>
      <c r="P575" s="346"/>
      <c r="Q575" s="346"/>
      <c r="R575" s="346"/>
      <c r="S575" s="346"/>
      <c r="T575" s="346"/>
      <c r="U575" s="346"/>
      <c r="V575" s="346"/>
      <c r="W575" s="346"/>
      <c r="X575" s="346"/>
      <c r="Y575" s="346"/>
      <c r="Z575" s="346"/>
    </row>
    <row r="576">
      <c r="A576" s="349"/>
      <c r="B576" s="346"/>
      <c r="C576" s="346"/>
      <c r="D576" s="346"/>
      <c r="E576" s="346"/>
      <c r="F576" s="346"/>
      <c r="G576" s="346"/>
      <c r="H576" s="346"/>
      <c r="I576" s="346"/>
      <c r="J576" s="346"/>
      <c r="K576" s="346"/>
      <c r="L576" s="346"/>
      <c r="M576" s="346"/>
      <c r="N576" s="346"/>
      <c r="O576" s="346"/>
      <c r="P576" s="346"/>
      <c r="Q576" s="346"/>
      <c r="R576" s="346"/>
      <c r="S576" s="346"/>
      <c r="T576" s="346"/>
      <c r="U576" s="346"/>
      <c r="V576" s="346"/>
      <c r="W576" s="346"/>
      <c r="X576" s="346"/>
      <c r="Y576" s="346"/>
      <c r="Z576" s="346"/>
    </row>
    <row r="577">
      <c r="A577" s="349"/>
      <c r="B577" s="346"/>
      <c r="C577" s="346"/>
      <c r="D577" s="346"/>
      <c r="E577" s="346"/>
      <c r="F577" s="346"/>
      <c r="G577" s="346"/>
      <c r="H577" s="346"/>
      <c r="I577" s="346"/>
      <c r="J577" s="346"/>
      <c r="K577" s="346"/>
      <c r="L577" s="346"/>
      <c r="M577" s="346"/>
      <c r="N577" s="346"/>
      <c r="O577" s="346"/>
      <c r="P577" s="346"/>
      <c r="Q577" s="346"/>
      <c r="R577" s="346"/>
      <c r="S577" s="346"/>
      <c r="T577" s="346"/>
      <c r="U577" s="346"/>
      <c r="V577" s="346"/>
      <c r="W577" s="346"/>
      <c r="X577" s="346"/>
      <c r="Y577" s="346"/>
      <c r="Z577" s="346"/>
    </row>
    <row r="578">
      <c r="A578" s="349"/>
      <c r="B578" s="346"/>
      <c r="C578" s="346"/>
      <c r="D578" s="346"/>
      <c r="E578" s="346"/>
      <c r="F578" s="346"/>
      <c r="G578" s="346"/>
      <c r="H578" s="346"/>
      <c r="I578" s="346"/>
      <c r="J578" s="346"/>
      <c r="K578" s="346"/>
      <c r="L578" s="346"/>
      <c r="M578" s="346"/>
      <c r="N578" s="346"/>
      <c r="O578" s="346"/>
      <c r="P578" s="346"/>
      <c r="Q578" s="346"/>
      <c r="R578" s="346"/>
      <c r="S578" s="346"/>
      <c r="T578" s="346"/>
      <c r="U578" s="346"/>
      <c r="V578" s="346"/>
      <c r="W578" s="346"/>
      <c r="X578" s="346"/>
      <c r="Y578" s="346"/>
      <c r="Z578" s="346"/>
    </row>
    <row r="579">
      <c r="A579" s="349"/>
      <c r="B579" s="346"/>
      <c r="C579" s="346"/>
      <c r="D579" s="346"/>
      <c r="E579" s="346"/>
      <c r="F579" s="346"/>
      <c r="G579" s="346"/>
      <c r="H579" s="346"/>
      <c r="I579" s="346"/>
      <c r="J579" s="346"/>
      <c r="K579" s="346"/>
      <c r="L579" s="346"/>
      <c r="M579" s="346"/>
      <c r="N579" s="346"/>
      <c r="O579" s="346"/>
      <c r="P579" s="346"/>
      <c r="Q579" s="346"/>
      <c r="R579" s="346"/>
      <c r="S579" s="346"/>
      <c r="T579" s="346"/>
      <c r="U579" s="346"/>
      <c r="V579" s="346"/>
      <c r="W579" s="346"/>
      <c r="X579" s="346"/>
      <c r="Y579" s="346"/>
      <c r="Z579" s="346"/>
    </row>
    <row r="580">
      <c r="A580" s="349"/>
      <c r="B580" s="346"/>
      <c r="C580" s="346"/>
      <c r="D580" s="346"/>
      <c r="E580" s="346"/>
      <c r="F580" s="346"/>
      <c r="G580" s="346"/>
      <c r="H580" s="346"/>
      <c r="I580" s="346"/>
      <c r="J580" s="346"/>
      <c r="K580" s="346"/>
      <c r="L580" s="346"/>
      <c r="M580" s="346"/>
      <c r="N580" s="346"/>
      <c r="O580" s="346"/>
      <c r="P580" s="346"/>
      <c r="Q580" s="346"/>
      <c r="R580" s="346"/>
      <c r="S580" s="346"/>
      <c r="T580" s="346"/>
      <c r="U580" s="346"/>
      <c r="V580" s="346"/>
      <c r="W580" s="346"/>
      <c r="X580" s="346"/>
      <c r="Y580" s="346"/>
      <c r="Z580" s="346"/>
    </row>
    <row r="581">
      <c r="A581" s="349"/>
      <c r="B581" s="346"/>
      <c r="C581" s="346"/>
      <c r="D581" s="346"/>
      <c r="E581" s="346"/>
      <c r="F581" s="346"/>
      <c r="G581" s="346"/>
      <c r="H581" s="346"/>
      <c r="I581" s="346"/>
      <c r="J581" s="346"/>
      <c r="K581" s="346"/>
      <c r="L581" s="346"/>
      <c r="M581" s="346"/>
      <c r="N581" s="346"/>
      <c r="O581" s="346"/>
      <c r="P581" s="346"/>
      <c r="Q581" s="346"/>
      <c r="R581" s="346"/>
      <c r="S581" s="346"/>
      <c r="T581" s="346"/>
      <c r="U581" s="346"/>
      <c r="V581" s="346"/>
      <c r="W581" s="346"/>
      <c r="X581" s="346"/>
      <c r="Y581" s="346"/>
      <c r="Z581" s="346"/>
    </row>
    <row r="582">
      <c r="A582" s="349"/>
      <c r="B582" s="346"/>
      <c r="C582" s="346"/>
      <c r="D582" s="346"/>
      <c r="E582" s="346"/>
      <c r="F582" s="346"/>
      <c r="G582" s="346"/>
      <c r="H582" s="346"/>
      <c r="I582" s="346"/>
      <c r="J582" s="346"/>
      <c r="K582" s="346"/>
      <c r="L582" s="346"/>
      <c r="M582" s="346"/>
      <c r="N582" s="346"/>
      <c r="O582" s="346"/>
      <c r="P582" s="346"/>
      <c r="Q582" s="346"/>
      <c r="R582" s="346"/>
      <c r="S582" s="346"/>
      <c r="T582" s="346"/>
      <c r="U582" s="346"/>
      <c r="V582" s="346"/>
      <c r="W582" s="346"/>
      <c r="X582" s="346"/>
      <c r="Y582" s="346"/>
      <c r="Z582" s="346"/>
    </row>
    <row r="583">
      <c r="A583" s="349"/>
      <c r="B583" s="346"/>
      <c r="C583" s="346"/>
      <c r="D583" s="346"/>
      <c r="E583" s="346"/>
      <c r="F583" s="346"/>
      <c r="G583" s="346"/>
      <c r="H583" s="346"/>
      <c r="I583" s="346"/>
      <c r="J583" s="346"/>
      <c r="K583" s="346"/>
      <c r="L583" s="346"/>
      <c r="M583" s="346"/>
      <c r="N583" s="346"/>
      <c r="O583" s="346"/>
      <c r="P583" s="346"/>
      <c r="Q583" s="346"/>
      <c r="R583" s="346"/>
      <c r="S583" s="346"/>
      <c r="T583" s="346"/>
      <c r="U583" s="346"/>
      <c r="V583" s="346"/>
      <c r="W583" s="346"/>
      <c r="X583" s="346"/>
      <c r="Y583" s="346"/>
      <c r="Z583" s="346"/>
    </row>
    <row r="584">
      <c r="A584" s="349"/>
      <c r="B584" s="346"/>
      <c r="C584" s="346"/>
      <c r="D584" s="346"/>
      <c r="E584" s="346"/>
      <c r="F584" s="346"/>
      <c r="G584" s="346"/>
      <c r="H584" s="346"/>
      <c r="I584" s="346"/>
      <c r="J584" s="346"/>
      <c r="K584" s="346"/>
      <c r="L584" s="346"/>
      <c r="M584" s="346"/>
      <c r="N584" s="346"/>
      <c r="O584" s="346"/>
      <c r="P584" s="346"/>
      <c r="Q584" s="346"/>
      <c r="R584" s="346"/>
      <c r="S584" s="346"/>
      <c r="T584" s="346"/>
      <c r="U584" s="346"/>
      <c r="V584" s="346"/>
      <c r="W584" s="346"/>
      <c r="X584" s="346"/>
      <c r="Y584" s="346"/>
      <c r="Z584" s="346"/>
    </row>
    <row r="585">
      <c r="A585" s="349"/>
      <c r="B585" s="346"/>
      <c r="C585" s="346"/>
      <c r="D585" s="346"/>
      <c r="E585" s="346"/>
      <c r="F585" s="346"/>
      <c r="G585" s="346"/>
      <c r="H585" s="346"/>
      <c r="I585" s="346"/>
      <c r="J585" s="346"/>
      <c r="K585" s="346"/>
      <c r="L585" s="346"/>
      <c r="M585" s="346"/>
      <c r="N585" s="346"/>
      <c r="O585" s="346"/>
      <c r="P585" s="346"/>
      <c r="Q585" s="346"/>
      <c r="R585" s="346"/>
      <c r="S585" s="346"/>
      <c r="T585" s="346"/>
      <c r="U585" s="346"/>
      <c r="V585" s="346"/>
      <c r="W585" s="346"/>
      <c r="X585" s="346"/>
      <c r="Y585" s="346"/>
      <c r="Z585" s="346"/>
    </row>
    <row r="586">
      <c r="A586" s="349"/>
      <c r="B586" s="346"/>
      <c r="C586" s="346"/>
      <c r="D586" s="346"/>
      <c r="E586" s="346"/>
      <c r="F586" s="346"/>
      <c r="G586" s="346"/>
      <c r="H586" s="346"/>
      <c r="I586" s="346"/>
      <c r="J586" s="346"/>
      <c r="K586" s="346"/>
      <c r="L586" s="346"/>
      <c r="M586" s="346"/>
      <c r="N586" s="346"/>
      <c r="O586" s="346"/>
      <c r="P586" s="346"/>
      <c r="Q586" s="346"/>
      <c r="R586" s="346"/>
      <c r="S586" s="346"/>
      <c r="T586" s="346"/>
      <c r="U586" s="346"/>
      <c r="V586" s="346"/>
      <c r="W586" s="346"/>
      <c r="X586" s="346"/>
      <c r="Y586" s="346"/>
      <c r="Z586" s="346"/>
    </row>
    <row r="587">
      <c r="A587" s="349"/>
      <c r="B587" s="346"/>
      <c r="C587" s="346"/>
      <c r="D587" s="346"/>
      <c r="E587" s="346"/>
      <c r="F587" s="346"/>
      <c r="G587" s="346"/>
      <c r="H587" s="346"/>
      <c r="I587" s="346"/>
      <c r="J587" s="346"/>
      <c r="K587" s="346"/>
      <c r="L587" s="346"/>
      <c r="M587" s="346"/>
      <c r="N587" s="346"/>
      <c r="O587" s="346"/>
      <c r="P587" s="346"/>
      <c r="Q587" s="346"/>
      <c r="R587" s="346"/>
      <c r="S587" s="346"/>
      <c r="T587" s="346"/>
      <c r="U587" s="346"/>
      <c r="V587" s="346"/>
      <c r="W587" s="346"/>
      <c r="X587" s="346"/>
      <c r="Y587" s="346"/>
      <c r="Z587" s="346"/>
    </row>
    <row r="588">
      <c r="A588" s="349"/>
      <c r="B588" s="346"/>
      <c r="C588" s="346"/>
      <c r="D588" s="346"/>
      <c r="E588" s="346"/>
      <c r="F588" s="346"/>
      <c r="G588" s="346"/>
      <c r="H588" s="346"/>
      <c r="I588" s="346"/>
      <c r="J588" s="346"/>
      <c r="K588" s="346"/>
      <c r="L588" s="346"/>
      <c r="M588" s="346"/>
      <c r="N588" s="346"/>
      <c r="O588" s="346"/>
      <c r="P588" s="346"/>
      <c r="Q588" s="346"/>
      <c r="R588" s="346"/>
      <c r="S588" s="346"/>
      <c r="T588" s="346"/>
      <c r="U588" s="346"/>
      <c r="V588" s="346"/>
      <c r="W588" s="346"/>
      <c r="X588" s="346"/>
      <c r="Y588" s="346"/>
      <c r="Z588" s="346"/>
    </row>
    <row r="589">
      <c r="A589" s="349"/>
      <c r="B589" s="346"/>
      <c r="C589" s="346"/>
      <c r="D589" s="346"/>
      <c r="E589" s="346"/>
      <c r="F589" s="346"/>
      <c r="G589" s="346"/>
      <c r="H589" s="346"/>
      <c r="I589" s="346"/>
      <c r="J589" s="346"/>
      <c r="K589" s="346"/>
      <c r="L589" s="346"/>
      <c r="M589" s="346"/>
      <c r="N589" s="346"/>
      <c r="O589" s="346"/>
      <c r="P589" s="346"/>
      <c r="Q589" s="346"/>
      <c r="R589" s="346"/>
      <c r="S589" s="346"/>
      <c r="T589" s="346"/>
      <c r="U589" s="346"/>
      <c r="V589" s="346"/>
      <c r="W589" s="346"/>
      <c r="X589" s="346"/>
      <c r="Y589" s="346"/>
      <c r="Z589" s="346"/>
    </row>
    <row r="590">
      <c r="A590" s="349"/>
      <c r="B590" s="346"/>
      <c r="C590" s="346"/>
      <c r="D590" s="346"/>
      <c r="E590" s="346"/>
      <c r="F590" s="346"/>
      <c r="G590" s="346"/>
      <c r="H590" s="346"/>
      <c r="I590" s="346"/>
      <c r="J590" s="346"/>
      <c r="K590" s="346"/>
      <c r="L590" s="346"/>
      <c r="M590" s="346"/>
      <c r="N590" s="346"/>
      <c r="O590" s="346"/>
      <c r="P590" s="346"/>
      <c r="Q590" s="346"/>
      <c r="R590" s="346"/>
      <c r="S590" s="346"/>
      <c r="T590" s="346"/>
      <c r="U590" s="346"/>
      <c r="V590" s="346"/>
      <c r="W590" s="346"/>
      <c r="X590" s="346"/>
      <c r="Y590" s="346"/>
      <c r="Z590" s="346"/>
    </row>
    <row r="591">
      <c r="A591" s="349"/>
      <c r="B591" s="346"/>
      <c r="C591" s="346"/>
      <c r="D591" s="346"/>
      <c r="E591" s="346"/>
      <c r="F591" s="346"/>
      <c r="G591" s="346"/>
      <c r="H591" s="346"/>
      <c r="I591" s="346"/>
      <c r="J591" s="346"/>
      <c r="K591" s="346"/>
      <c r="L591" s="346"/>
      <c r="M591" s="346"/>
      <c r="N591" s="346"/>
      <c r="O591" s="346"/>
      <c r="P591" s="346"/>
      <c r="Q591" s="346"/>
      <c r="R591" s="346"/>
      <c r="S591" s="346"/>
      <c r="T591" s="346"/>
      <c r="U591" s="346"/>
      <c r="V591" s="346"/>
      <c r="W591" s="346"/>
      <c r="X591" s="346"/>
      <c r="Y591" s="346"/>
      <c r="Z591" s="346"/>
    </row>
    <row r="592">
      <c r="A592" s="349"/>
      <c r="B592" s="346"/>
      <c r="C592" s="346"/>
      <c r="D592" s="346"/>
      <c r="E592" s="346"/>
      <c r="F592" s="346"/>
      <c r="G592" s="346"/>
      <c r="H592" s="346"/>
      <c r="I592" s="346"/>
      <c r="J592" s="346"/>
      <c r="K592" s="346"/>
      <c r="L592" s="346"/>
      <c r="M592" s="346"/>
      <c r="N592" s="346"/>
      <c r="O592" s="346"/>
      <c r="P592" s="346"/>
      <c r="Q592" s="346"/>
      <c r="R592" s="346"/>
      <c r="S592" s="346"/>
      <c r="T592" s="346"/>
      <c r="U592" s="346"/>
      <c r="V592" s="346"/>
      <c r="W592" s="346"/>
      <c r="X592" s="346"/>
      <c r="Y592" s="346"/>
      <c r="Z592" s="346"/>
    </row>
    <row r="593">
      <c r="A593" s="349"/>
      <c r="B593" s="346"/>
      <c r="C593" s="346"/>
      <c r="D593" s="346"/>
      <c r="E593" s="346"/>
      <c r="F593" s="346"/>
      <c r="G593" s="346"/>
      <c r="H593" s="346"/>
      <c r="I593" s="346"/>
      <c r="J593" s="346"/>
      <c r="K593" s="346"/>
      <c r="L593" s="346"/>
      <c r="M593" s="346"/>
      <c r="N593" s="346"/>
      <c r="O593" s="346"/>
      <c r="P593" s="346"/>
      <c r="Q593" s="346"/>
      <c r="R593" s="346"/>
      <c r="S593" s="346"/>
      <c r="T593" s="346"/>
      <c r="U593" s="346"/>
      <c r="V593" s="346"/>
      <c r="W593" s="346"/>
      <c r="X593" s="346"/>
      <c r="Y593" s="346"/>
      <c r="Z593" s="346"/>
    </row>
    <row r="594">
      <c r="A594" s="349"/>
      <c r="B594" s="346"/>
      <c r="C594" s="346"/>
      <c r="D594" s="346"/>
      <c r="E594" s="346"/>
      <c r="F594" s="346"/>
      <c r="G594" s="346"/>
      <c r="H594" s="346"/>
      <c r="I594" s="346"/>
      <c r="J594" s="346"/>
      <c r="K594" s="346"/>
      <c r="L594" s="346"/>
      <c r="M594" s="346"/>
      <c r="N594" s="346"/>
      <c r="O594" s="346"/>
      <c r="P594" s="346"/>
      <c r="Q594" s="346"/>
      <c r="R594" s="346"/>
      <c r="S594" s="346"/>
      <c r="T594" s="346"/>
      <c r="U594" s="346"/>
      <c r="V594" s="346"/>
      <c r="W594" s="346"/>
      <c r="X594" s="346"/>
      <c r="Y594" s="346"/>
      <c r="Z594" s="346"/>
    </row>
    <row r="595">
      <c r="A595" s="349"/>
      <c r="B595" s="346"/>
      <c r="C595" s="346"/>
      <c r="D595" s="346"/>
      <c r="E595" s="346"/>
      <c r="F595" s="346"/>
      <c r="G595" s="346"/>
      <c r="H595" s="346"/>
      <c r="I595" s="346"/>
      <c r="J595" s="346"/>
      <c r="K595" s="346"/>
      <c r="L595" s="346"/>
      <c r="M595" s="346"/>
      <c r="N595" s="346"/>
      <c r="O595" s="346"/>
      <c r="P595" s="346"/>
      <c r="Q595" s="346"/>
      <c r="R595" s="346"/>
      <c r="S595" s="346"/>
      <c r="T595" s="346"/>
      <c r="U595" s="346"/>
      <c r="V595" s="346"/>
      <c r="W595" s="346"/>
      <c r="X595" s="346"/>
      <c r="Y595" s="346"/>
      <c r="Z595" s="346"/>
    </row>
    <row r="596">
      <c r="A596" s="349"/>
      <c r="B596" s="346"/>
      <c r="C596" s="346"/>
      <c r="D596" s="346"/>
      <c r="E596" s="346"/>
      <c r="F596" s="346"/>
      <c r="G596" s="346"/>
      <c r="H596" s="346"/>
      <c r="I596" s="346"/>
      <c r="J596" s="346"/>
      <c r="K596" s="346"/>
      <c r="L596" s="346"/>
      <c r="M596" s="346"/>
      <c r="N596" s="346"/>
      <c r="O596" s="346"/>
      <c r="P596" s="346"/>
      <c r="Q596" s="346"/>
      <c r="R596" s="346"/>
      <c r="S596" s="346"/>
      <c r="T596" s="346"/>
      <c r="U596" s="346"/>
      <c r="V596" s="346"/>
      <c r="W596" s="346"/>
      <c r="X596" s="346"/>
      <c r="Y596" s="346"/>
      <c r="Z596" s="346"/>
    </row>
    <row r="597">
      <c r="A597" s="349"/>
      <c r="B597" s="346"/>
      <c r="C597" s="346"/>
      <c r="D597" s="346"/>
      <c r="E597" s="346"/>
      <c r="F597" s="346"/>
      <c r="G597" s="346"/>
      <c r="H597" s="346"/>
      <c r="I597" s="346"/>
      <c r="J597" s="346"/>
      <c r="K597" s="346"/>
      <c r="L597" s="346"/>
      <c r="M597" s="346"/>
      <c r="N597" s="346"/>
      <c r="O597" s="346"/>
      <c r="P597" s="346"/>
      <c r="Q597" s="346"/>
      <c r="R597" s="346"/>
      <c r="S597" s="346"/>
      <c r="T597" s="346"/>
      <c r="U597" s="346"/>
      <c r="V597" s="346"/>
      <c r="W597" s="346"/>
      <c r="X597" s="346"/>
      <c r="Y597" s="346"/>
      <c r="Z597" s="346"/>
    </row>
    <row r="598">
      <c r="A598" s="349"/>
      <c r="B598" s="346"/>
      <c r="C598" s="346"/>
      <c r="D598" s="346"/>
      <c r="E598" s="346"/>
      <c r="F598" s="346"/>
      <c r="G598" s="346"/>
      <c r="H598" s="346"/>
      <c r="I598" s="346"/>
      <c r="J598" s="346"/>
      <c r="K598" s="346"/>
      <c r="L598" s="346"/>
      <c r="M598" s="346"/>
      <c r="N598" s="346"/>
      <c r="O598" s="346"/>
      <c r="P598" s="346"/>
      <c r="Q598" s="346"/>
      <c r="R598" s="346"/>
      <c r="S598" s="346"/>
      <c r="T598" s="346"/>
      <c r="U598" s="346"/>
      <c r="V598" s="346"/>
      <c r="W598" s="346"/>
      <c r="X598" s="346"/>
      <c r="Y598" s="346"/>
      <c r="Z598" s="346"/>
    </row>
    <row r="599">
      <c r="A599" s="349"/>
      <c r="B599" s="346"/>
      <c r="C599" s="346"/>
      <c r="D599" s="346"/>
      <c r="E599" s="346"/>
      <c r="F599" s="346"/>
      <c r="G599" s="346"/>
      <c r="H599" s="346"/>
      <c r="I599" s="346"/>
      <c r="J599" s="346"/>
      <c r="K599" s="346"/>
      <c r="L599" s="346"/>
      <c r="M599" s="346"/>
      <c r="N599" s="346"/>
      <c r="O599" s="346"/>
      <c r="P599" s="346"/>
      <c r="Q599" s="346"/>
      <c r="R599" s="346"/>
      <c r="S599" s="346"/>
      <c r="T599" s="346"/>
      <c r="U599" s="346"/>
      <c r="V599" s="346"/>
      <c r="W599" s="346"/>
      <c r="X599" s="346"/>
      <c r="Y599" s="346"/>
      <c r="Z599" s="346"/>
    </row>
    <row r="600">
      <c r="A600" s="349"/>
      <c r="B600" s="346"/>
      <c r="C600" s="346"/>
      <c r="D600" s="346"/>
      <c r="E600" s="346"/>
      <c r="F600" s="346"/>
      <c r="G600" s="346"/>
      <c r="H600" s="346"/>
      <c r="I600" s="346"/>
      <c r="J600" s="346"/>
      <c r="K600" s="346"/>
      <c r="L600" s="346"/>
      <c r="M600" s="346"/>
      <c r="N600" s="346"/>
      <c r="O600" s="346"/>
      <c r="P600" s="346"/>
      <c r="Q600" s="346"/>
      <c r="R600" s="346"/>
      <c r="S600" s="346"/>
      <c r="T600" s="346"/>
      <c r="U600" s="346"/>
      <c r="V600" s="346"/>
      <c r="W600" s="346"/>
      <c r="X600" s="346"/>
      <c r="Y600" s="346"/>
      <c r="Z600" s="346"/>
    </row>
    <row r="601">
      <c r="A601" s="349"/>
      <c r="B601" s="346"/>
      <c r="C601" s="346"/>
      <c r="D601" s="346"/>
      <c r="E601" s="346"/>
      <c r="F601" s="346"/>
      <c r="G601" s="346"/>
      <c r="H601" s="346"/>
      <c r="I601" s="346"/>
      <c r="J601" s="346"/>
      <c r="K601" s="346"/>
      <c r="L601" s="346"/>
      <c r="M601" s="346"/>
      <c r="N601" s="346"/>
      <c r="O601" s="346"/>
      <c r="P601" s="346"/>
      <c r="Q601" s="346"/>
      <c r="R601" s="346"/>
      <c r="S601" s="346"/>
      <c r="T601" s="346"/>
      <c r="U601" s="346"/>
      <c r="V601" s="346"/>
      <c r="W601" s="346"/>
      <c r="X601" s="346"/>
      <c r="Y601" s="346"/>
      <c r="Z601" s="346"/>
    </row>
    <row r="602">
      <c r="A602" s="349"/>
      <c r="B602" s="346"/>
      <c r="C602" s="346"/>
      <c r="D602" s="346"/>
      <c r="E602" s="346"/>
      <c r="F602" s="346"/>
      <c r="G602" s="346"/>
      <c r="H602" s="346"/>
      <c r="I602" s="346"/>
      <c r="J602" s="346"/>
      <c r="K602" s="346"/>
      <c r="L602" s="346"/>
      <c r="M602" s="346"/>
      <c r="N602" s="346"/>
      <c r="O602" s="346"/>
      <c r="P602" s="346"/>
      <c r="Q602" s="346"/>
      <c r="R602" s="346"/>
      <c r="S602" s="346"/>
      <c r="T602" s="346"/>
      <c r="U602" s="346"/>
      <c r="V602" s="346"/>
      <c r="W602" s="346"/>
      <c r="X602" s="346"/>
      <c r="Y602" s="346"/>
      <c r="Z602" s="346"/>
    </row>
    <row r="603">
      <c r="A603" s="349"/>
      <c r="B603" s="346"/>
      <c r="C603" s="346"/>
      <c r="D603" s="346"/>
      <c r="E603" s="346"/>
      <c r="F603" s="346"/>
      <c r="G603" s="346"/>
      <c r="H603" s="346"/>
      <c r="I603" s="346"/>
      <c r="J603" s="346"/>
      <c r="K603" s="346"/>
      <c r="L603" s="346"/>
      <c r="M603" s="346"/>
      <c r="N603" s="346"/>
      <c r="O603" s="346"/>
      <c r="P603" s="346"/>
      <c r="Q603" s="346"/>
      <c r="R603" s="346"/>
      <c r="S603" s="346"/>
      <c r="T603" s="346"/>
      <c r="U603" s="346"/>
      <c r="V603" s="346"/>
      <c r="W603" s="346"/>
      <c r="X603" s="346"/>
      <c r="Y603" s="346"/>
      <c r="Z603" s="346"/>
    </row>
    <row r="604">
      <c r="A604" s="349"/>
      <c r="B604" s="346"/>
      <c r="C604" s="346"/>
      <c r="D604" s="346"/>
      <c r="E604" s="346"/>
      <c r="F604" s="346"/>
      <c r="G604" s="346"/>
      <c r="H604" s="346"/>
      <c r="I604" s="346"/>
      <c r="J604" s="346"/>
      <c r="K604" s="346"/>
      <c r="L604" s="346"/>
      <c r="M604" s="346"/>
      <c r="N604" s="346"/>
      <c r="O604" s="346"/>
      <c r="P604" s="346"/>
      <c r="Q604" s="346"/>
      <c r="R604" s="346"/>
      <c r="S604" s="346"/>
      <c r="T604" s="346"/>
      <c r="U604" s="346"/>
      <c r="V604" s="346"/>
      <c r="W604" s="346"/>
      <c r="X604" s="346"/>
      <c r="Y604" s="346"/>
      <c r="Z604" s="346"/>
    </row>
    <row r="605">
      <c r="A605" s="349"/>
      <c r="B605" s="346"/>
      <c r="C605" s="346"/>
      <c r="D605" s="346"/>
      <c r="E605" s="346"/>
      <c r="F605" s="346"/>
      <c r="G605" s="346"/>
      <c r="H605" s="346"/>
      <c r="I605" s="346"/>
      <c r="J605" s="346"/>
      <c r="K605" s="346"/>
      <c r="L605" s="346"/>
      <c r="M605" s="346"/>
      <c r="N605" s="346"/>
      <c r="O605" s="346"/>
      <c r="P605" s="346"/>
      <c r="Q605" s="346"/>
      <c r="R605" s="346"/>
      <c r="S605" s="346"/>
      <c r="T605" s="346"/>
      <c r="U605" s="346"/>
      <c r="V605" s="346"/>
      <c r="W605" s="346"/>
      <c r="X605" s="346"/>
      <c r="Y605" s="346"/>
      <c r="Z605" s="346"/>
    </row>
    <row r="606">
      <c r="A606" s="349"/>
      <c r="B606" s="346"/>
      <c r="C606" s="346"/>
      <c r="D606" s="346"/>
      <c r="E606" s="346"/>
      <c r="F606" s="346"/>
      <c r="G606" s="346"/>
      <c r="H606" s="346"/>
      <c r="I606" s="346"/>
      <c r="J606" s="346"/>
      <c r="K606" s="346"/>
      <c r="L606" s="346"/>
      <c r="M606" s="346"/>
      <c r="N606" s="346"/>
      <c r="O606" s="346"/>
      <c r="P606" s="346"/>
      <c r="Q606" s="346"/>
      <c r="R606" s="346"/>
      <c r="S606" s="346"/>
      <c r="T606" s="346"/>
      <c r="U606" s="346"/>
      <c r="V606" s="346"/>
      <c r="W606" s="346"/>
      <c r="X606" s="346"/>
      <c r="Y606" s="346"/>
      <c r="Z606" s="346"/>
    </row>
    <row r="607">
      <c r="A607" s="349"/>
      <c r="B607" s="346"/>
      <c r="C607" s="346"/>
      <c r="D607" s="346"/>
      <c r="E607" s="346"/>
      <c r="F607" s="346"/>
      <c r="G607" s="346"/>
      <c r="H607" s="346"/>
      <c r="I607" s="346"/>
      <c r="J607" s="346"/>
      <c r="K607" s="346"/>
      <c r="L607" s="346"/>
      <c r="M607" s="346"/>
      <c r="N607" s="346"/>
      <c r="O607" s="346"/>
      <c r="P607" s="346"/>
      <c r="Q607" s="346"/>
      <c r="R607" s="346"/>
      <c r="S607" s="346"/>
      <c r="T607" s="346"/>
      <c r="U607" s="346"/>
      <c r="V607" s="346"/>
      <c r="W607" s="346"/>
      <c r="X607" s="346"/>
      <c r="Y607" s="346"/>
      <c r="Z607" s="346"/>
    </row>
    <row r="608">
      <c r="A608" s="349"/>
      <c r="B608" s="346"/>
      <c r="C608" s="346"/>
      <c r="D608" s="346"/>
      <c r="E608" s="346"/>
      <c r="F608" s="346"/>
      <c r="G608" s="346"/>
      <c r="H608" s="346"/>
      <c r="I608" s="346"/>
      <c r="J608" s="346"/>
      <c r="K608" s="346"/>
      <c r="L608" s="346"/>
      <c r="M608" s="346"/>
      <c r="N608" s="346"/>
      <c r="O608" s="346"/>
      <c r="P608" s="346"/>
      <c r="Q608" s="346"/>
      <c r="R608" s="346"/>
      <c r="S608" s="346"/>
      <c r="T608" s="346"/>
      <c r="U608" s="346"/>
      <c r="V608" s="346"/>
      <c r="W608" s="346"/>
      <c r="X608" s="346"/>
      <c r="Y608" s="346"/>
      <c r="Z608" s="346"/>
    </row>
    <row r="609">
      <c r="A609" s="349"/>
      <c r="B609" s="346"/>
      <c r="C609" s="346"/>
      <c r="D609" s="346"/>
      <c r="E609" s="346"/>
      <c r="F609" s="346"/>
      <c r="G609" s="346"/>
      <c r="H609" s="346"/>
      <c r="I609" s="346"/>
      <c r="J609" s="346"/>
      <c r="K609" s="346"/>
      <c r="L609" s="346"/>
      <c r="M609" s="346"/>
      <c r="N609" s="346"/>
      <c r="O609" s="346"/>
      <c r="P609" s="346"/>
      <c r="Q609" s="346"/>
      <c r="R609" s="346"/>
      <c r="S609" s="346"/>
      <c r="T609" s="346"/>
      <c r="U609" s="346"/>
      <c r="V609" s="346"/>
      <c r="W609" s="346"/>
      <c r="X609" s="346"/>
      <c r="Y609" s="346"/>
      <c r="Z609" s="346"/>
    </row>
    <row r="610">
      <c r="A610" s="349"/>
      <c r="B610" s="346"/>
      <c r="C610" s="346"/>
      <c r="D610" s="346"/>
      <c r="E610" s="346"/>
      <c r="F610" s="346"/>
      <c r="G610" s="346"/>
      <c r="H610" s="346"/>
      <c r="I610" s="346"/>
      <c r="J610" s="346"/>
      <c r="K610" s="346"/>
      <c r="L610" s="346"/>
      <c r="M610" s="346"/>
      <c r="N610" s="346"/>
      <c r="O610" s="346"/>
      <c r="P610" s="346"/>
      <c r="Q610" s="346"/>
      <c r="R610" s="346"/>
      <c r="S610" s="346"/>
      <c r="T610" s="346"/>
      <c r="U610" s="346"/>
      <c r="V610" s="346"/>
      <c r="W610" s="346"/>
      <c r="X610" s="346"/>
      <c r="Y610" s="346"/>
      <c r="Z610" s="346"/>
    </row>
    <row r="611">
      <c r="A611" s="349"/>
      <c r="B611" s="346"/>
      <c r="C611" s="346"/>
      <c r="D611" s="346"/>
      <c r="E611" s="346"/>
      <c r="F611" s="346"/>
      <c r="G611" s="346"/>
      <c r="H611" s="346"/>
      <c r="I611" s="346"/>
      <c r="J611" s="346"/>
      <c r="K611" s="346"/>
      <c r="L611" s="346"/>
      <c r="M611" s="346"/>
      <c r="N611" s="346"/>
      <c r="O611" s="346"/>
      <c r="P611" s="346"/>
      <c r="Q611" s="346"/>
      <c r="R611" s="346"/>
      <c r="S611" s="346"/>
      <c r="T611" s="346"/>
      <c r="U611" s="346"/>
      <c r="V611" s="346"/>
      <c r="W611" s="346"/>
      <c r="X611" s="346"/>
      <c r="Y611" s="346"/>
      <c r="Z611" s="346"/>
    </row>
    <row r="612">
      <c r="A612" s="349"/>
      <c r="B612" s="346"/>
      <c r="C612" s="346"/>
      <c r="D612" s="346"/>
      <c r="E612" s="346"/>
      <c r="F612" s="346"/>
      <c r="G612" s="346"/>
      <c r="H612" s="346"/>
      <c r="I612" s="346"/>
      <c r="J612" s="346"/>
      <c r="K612" s="346"/>
      <c r="L612" s="346"/>
      <c r="M612" s="346"/>
      <c r="N612" s="346"/>
      <c r="O612" s="346"/>
      <c r="P612" s="346"/>
      <c r="Q612" s="346"/>
      <c r="R612" s="346"/>
      <c r="S612" s="346"/>
      <c r="T612" s="346"/>
      <c r="U612" s="346"/>
      <c r="V612" s="346"/>
      <c r="W612" s="346"/>
      <c r="X612" s="346"/>
      <c r="Y612" s="346"/>
      <c r="Z612" s="346"/>
    </row>
    <row r="613">
      <c r="A613" s="349"/>
      <c r="B613" s="346"/>
      <c r="C613" s="346"/>
      <c r="D613" s="346"/>
      <c r="E613" s="346"/>
      <c r="F613" s="346"/>
      <c r="G613" s="346"/>
      <c r="H613" s="346"/>
      <c r="I613" s="346"/>
      <c r="J613" s="346"/>
      <c r="K613" s="346"/>
      <c r="L613" s="346"/>
      <c r="M613" s="346"/>
      <c r="N613" s="346"/>
      <c r="O613" s="346"/>
      <c r="P613" s="346"/>
      <c r="Q613" s="346"/>
      <c r="R613" s="346"/>
      <c r="S613" s="346"/>
      <c r="T613" s="346"/>
      <c r="U613" s="346"/>
      <c r="V613" s="346"/>
      <c r="W613" s="346"/>
      <c r="X613" s="346"/>
      <c r="Y613" s="346"/>
      <c r="Z613" s="346"/>
    </row>
    <row r="614">
      <c r="A614" s="349"/>
      <c r="B614" s="346"/>
      <c r="C614" s="346"/>
      <c r="D614" s="346"/>
      <c r="E614" s="346"/>
      <c r="F614" s="346"/>
      <c r="G614" s="346"/>
      <c r="H614" s="346"/>
      <c r="I614" s="346"/>
      <c r="J614" s="346"/>
      <c r="K614" s="346"/>
      <c r="L614" s="346"/>
      <c r="M614" s="346"/>
      <c r="N614" s="346"/>
      <c r="O614" s="346"/>
      <c r="P614" s="346"/>
      <c r="Q614" s="346"/>
      <c r="R614" s="346"/>
      <c r="S614" s="346"/>
      <c r="T614" s="346"/>
      <c r="U614" s="346"/>
      <c r="V614" s="346"/>
      <c r="W614" s="346"/>
      <c r="X614" s="346"/>
      <c r="Y614" s="346"/>
      <c r="Z614" s="346"/>
    </row>
    <row r="615">
      <c r="A615" s="349"/>
      <c r="B615" s="346"/>
      <c r="C615" s="346"/>
      <c r="D615" s="346"/>
      <c r="E615" s="346"/>
      <c r="F615" s="346"/>
      <c r="G615" s="346"/>
      <c r="H615" s="346"/>
      <c r="I615" s="346"/>
      <c r="J615" s="346"/>
      <c r="K615" s="346"/>
      <c r="L615" s="346"/>
      <c r="M615" s="346"/>
      <c r="N615" s="346"/>
      <c r="O615" s="346"/>
      <c r="P615" s="346"/>
      <c r="Q615" s="346"/>
      <c r="R615" s="346"/>
      <c r="S615" s="346"/>
      <c r="T615" s="346"/>
      <c r="U615" s="346"/>
      <c r="V615" s="346"/>
      <c r="W615" s="346"/>
      <c r="X615" s="346"/>
      <c r="Y615" s="346"/>
      <c r="Z615" s="346"/>
    </row>
    <row r="616">
      <c r="A616" s="349"/>
      <c r="B616" s="346"/>
      <c r="C616" s="346"/>
      <c r="D616" s="346"/>
      <c r="E616" s="346"/>
      <c r="F616" s="346"/>
      <c r="G616" s="346"/>
      <c r="H616" s="346"/>
      <c r="I616" s="346"/>
      <c r="J616" s="346"/>
      <c r="K616" s="346"/>
      <c r="L616" s="346"/>
      <c r="M616" s="346"/>
      <c r="N616" s="346"/>
      <c r="O616" s="346"/>
      <c r="P616" s="346"/>
      <c r="Q616" s="346"/>
      <c r="R616" s="346"/>
      <c r="S616" s="346"/>
      <c r="T616" s="346"/>
      <c r="U616" s="346"/>
      <c r="V616" s="346"/>
      <c r="W616" s="346"/>
      <c r="X616" s="346"/>
      <c r="Y616" s="346"/>
      <c r="Z616" s="346"/>
    </row>
    <row r="617">
      <c r="A617" s="349"/>
      <c r="B617" s="346"/>
      <c r="C617" s="346"/>
      <c r="D617" s="346"/>
      <c r="E617" s="346"/>
      <c r="F617" s="346"/>
      <c r="G617" s="346"/>
      <c r="H617" s="346"/>
      <c r="I617" s="346"/>
      <c r="J617" s="346"/>
      <c r="K617" s="346"/>
      <c r="L617" s="346"/>
      <c r="M617" s="346"/>
      <c r="N617" s="346"/>
      <c r="O617" s="346"/>
      <c r="P617" s="346"/>
      <c r="Q617" s="346"/>
      <c r="R617" s="346"/>
      <c r="S617" s="346"/>
      <c r="T617" s="346"/>
      <c r="U617" s="346"/>
      <c r="V617" s="346"/>
      <c r="W617" s="346"/>
      <c r="X617" s="346"/>
      <c r="Y617" s="346"/>
      <c r="Z617" s="346"/>
    </row>
    <row r="618">
      <c r="A618" s="349"/>
      <c r="B618" s="346"/>
      <c r="C618" s="346"/>
      <c r="D618" s="346"/>
      <c r="E618" s="346"/>
      <c r="F618" s="346"/>
      <c r="G618" s="346"/>
      <c r="H618" s="346"/>
      <c r="I618" s="346"/>
      <c r="J618" s="346"/>
      <c r="K618" s="346"/>
      <c r="L618" s="346"/>
      <c r="M618" s="346"/>
      <c r="N618" s="346"/>
      <c r="O618" s="346"/>
      <c r="P618" s="346"/>
      <c r="Q618" s="346"/>
      <c r="R618" s="346"/>
      <c r="S618" s="346"/>
      <c r="T618" s="346"/>
      <c r="U618" s="346"/>
      <c r="V618" s="346"/>
      <c r="W618" s="346"/>
      <c r="X618" s="346"/>
      <c r="Y618" s="346"/>
      <c r="Z618" s="346"/>
    </row>
    <row r="619">
      <c r="A619" s="349"/>
      <c r="B619" s="346"/>
      <c r="C619" s="346"/>
      <c r="D619" s="346"/>
      <c r="E619" s="346"/>
      <c r="F619" s="346"/>
      <c r="G619" s="346"/>
      <c r="H619" s="346"/>
      <c r="I619" s="346"/>
      <c r="J619" s="346"/>
      <c r="K619" s="346"/>
      <c r="L619" s="346"/>
      <c r="M619" s="346"/>
      <c r="N619" s="346"/>
      <c r="O619" s="346"/>
      <c r="P619" s="346"/>
      <c r="Q619" s="346"/>
      <c r="R619" s="346"/>
      <c r="S619" s="346"/>
      <c r="T619" s="346"/>
      <c r="U619" s="346"/>
      <c r="V619" s="346"/>
      <c r="W619" s="346"/>
      <c r="X619" s="346"/>
      <c r="Y619" s="346"/>
      <c r="Z619" s="346"/>
    </row>
    <row r="620">
      <c r="A620" s="349"/>
      <c r="B620" s="346"/>
      <c r="C620" s="346"/>
      <c r="D620" s="346"/>
      <c r="E620" s="346"/>
      <c r="F620" s="346"/>
      <c r="G620" s="346"/>
      <c r="H620" s="346"/>
      <c r="I620" s="346"/>
      <c r="J620" s="346"/>
      <c r="K620" s="346"/>
      <c r="L620" s="346"/>
      <c r="M620" s="346"/>
      <c r="N620" s="346"/>
      <c r="O620" s="346"/>
      <c r="P620" s="346"/>
      <c r="Q620" s="346"/>
      <c r="R620" s="346"/>
      <c r="S620" s="346"/>
      <c r="T620" s="346"/>
      <c r="U620" s="346"/>
      <c r="V620" s="346"/>
      <c r="W620" s="346"/>
      <c r="X620" s="346"/>
      <c r="Y620" s="346"/>
      <c r="Z620" s="346"/>
    </row>
    <row r="621">
      <c r="A621" s="349"/>
      <c r="B621" s="346"/>
      <c r="C621" s="346"/>
      <c r="D621" s="346"/>
      <c r="E621" s="346"/>
      <c r="F621" s="346"/>
      <c r="G621" s="346"/>
      <c r="H621" s="346"/>
      <c r="I621" s="346"/>
      <c r="J621" s="346"/>
      <c r="K621" s="346"/>
      <c r="L621" s="346"/>
      <c r="M621" s="346"/>
      <c r="N621" s="346"/>
      <c r="O621" s="346"/>
      <c r="P621" s="346"/>
      <c r="Q621" s="346"/>
      <c r="R621" s="346"/>
      <c r="S621" s="346"/>
      <c r="T621" s="346"/>
      <c r="U621" s="346"/>
      <c r="V621" s="346"/>
      <c r="W621" s="346"/>
      <c r="X621" s="346"/>
      <c r="Y621" s="346"/>
      <c r="Z621" s="346"/>
    </row>
    <row r="622">
      <c r="A622" s="349"/>
      <c r="B622" s="346"/>
      <c r="C622" s="346"/>
      <c r="D622" s="346"/>
      <c r="E622" s="346"/>
      <c r="F622" s="346"/>
      <c r="G622" s="346"/>
      <c r="H622" s="346"/>
      <c r="I622" s="346"/>
      <c r="J622" s="346"/>
      <c r="K622" s="346"/>
      <c r="L622" s="346"/>
      <c r="M622" s="346"/>
      <c r="N622" s="346"/>
      <c r="O622" s="346"/>
      <c r="P622" s="346"/>
      <c r="Q622" s="346"/>
      <c r="R622" s="346"/>
      <c r="S622" s="346"/>
      <c r="T622" s="346"/>
      <c r="U622" s="346"/>
      <c r="V622" s="346"/>
      <c r="W622" s="346"/>
      <c r="X622" s="346"/>
      <c r="Y622" s="346"/>
      <c r="Z622" s="346"/>
    </row>
    <row r="623">
      <c r="A623" s="349"/>
      <c r="B623" s="346"/>
      <c r="C623" s="346"/>
      <c r="D623" s="346"/>
      <c r="E623" s="346"/>
      <c r="F623" s="346"/>
      <c r="G623" s="346"/>
      <c r="H623" s="346"/>
      <c r="I623" s="346"/>
      <c r="J623" s="346"/>
      <c r="K623" s="346"/>
      <c r="L623" s="346"/>
      <c r="M623" s="346"/>
      <c r="N623" s="346"/>
      <c r="O623" s="346"/>
      <c r="P623" s="346"/>
      <c r="Q623" s="346"/>
      <c r="R623" s="346"/>
      <c r="S623" s="346"/>
      <c r="T623" s="346"/>
      <c r="U623" s="346"/>
      <c r="V623" s="346"/>
      <c r="W623" s="346"/>
      <c r="X623" s="346"/>
      <c r="Y623" s="346"/>
      <c r="Z623" s="346"/>
    </row>
    <row r="624">
      <c r="A624" s="349"/>
      <c r="B624" s="346"/>
      <c r="C624" s="346"/>
      <c r="D624" s="346"/>
      <c r="E624" s="346"/>
      <c r="F624" s="346"/>
      <c r="G624" s="346"/>
      <c r="H624" s="346"/>
      <c r="I624" s="346"/>
      <c r="J624" s="346"/>
      <c r="K624" s="346"/>
      <c r="L624" s="346"/>
      <c r="M624" s="346"/>
      <c r="N624" s="346"/>
      <c r="O624" s="346"/>
      <c r="P624" s="346"/>
      <c r="Q624" s="346"/>
      <c r="R624" s="346"/>
      <c r="S624" s="346"/>
      <c r="T624" s="346"/>
      <c r="U624" s="346"/>
      <c r="V624" s="346"/>
      <c r="W624" s="346"/>
      <c r="X624" s="346"/>
      <c r="Y624" s="346"/>
      <c r="Z624" s="346"/>
    </row>
    <row r="625">
      <c r="A625" s="349"/>
      <c r="B625" s="346"/>
      <c r="C625" s="346"/>
      <c r="D625" s="346"/>
      <c r="E625" s="346"/>
      <c r="F625" s="346"/>
      <c r="G625" s="346"/>
      <c r="H625" s="346"/>
      <c r="I625" s="346"/>
      <c r="J625" s="346"/>
      <c r="K625" s="346"/>
      <c r="L625" s="346"/>
      <c r="M625" s="346"/>
      <c r="N625" s="346"/>
      <c r="O625" s="346"/>
      <c r="P625" s="346"/>
      <c r="Q625" s="346"/>
      <c r="R625" s="346"/>
      <c r="S625" s="346"/>
      <c r="T625" s="346"/>
      <c r="U625" s="346"/>
      <c r="V625" s="346"/>
      <c r="W625" s="346"/>
      <c r="X625" s="346"/>
      <c r="Y625" s="346"/>
      <c r="Z625" s="346"/>
    </row>
    <row r="626">
      <c r="A626" s="349"/>
      <c r="B626" s="346"/>
      <c r="C626" s="346"/>
      <c r="D626" s="346"/>
      <c r="E626" s="346"/>
      <c r="F626" s="346"/>
      <c r="G626" s="346"/>
      <c r="H626" s="346"/>
      <c r="I626" s="346"/>
      <c r="J626" s="346"/>
      <c r="K626" s="346"/>
      <c r="L626" s="346"/>
      <c r="M626" s="346"/>
      <c r="N626" s="346"/>
      <c r="O626" s="346"/>
      <c r="P626" s="346"/>
      <c r="Q626" s="346"/>
      <c r="R626" s="346"/>
      <c r="S626" s="346"/>
      <c r="T626" s="346"/>
      <c r="U626" s="346"/>
      <c r="V626" s="346"/>
      <c r="W626" s="346"/>
      <c r="X626" s="346"/>
      <c r="Y626" s="346"/>
      <c r="Z626" s="346"/>
    </row>
    <row r="627">
      <c r="A627" s="349"/>
      <c r="B627" s="346"/>
      <c r="C627" s="346"/>
      <c r="D627" s="346"/>
      <c r="E627" s="346"/>
      <c r="F627" s="346"/>
      <c r="G627" s="346"/>
      <c r="H627" s="346"/>
      <c r="I627" s="346"/>
      <c r="J627" s="346"/>
      <c r="K627" s="346"/>
      <c r="L627" s="346"/>
      <c r="M627" s="346"/>
      <c r="N627" s="346"/>
      <c r="O627" s="346"/>
      <c r="P627" s="346"/>
      <c r="Q627" s="346"/>
      <c r="R627" s="346"/>
      <c r="S627" s="346"/>
      <c r="T627" s="346"/>
      <c r="U627" s="346"/>
      <c r="V627" s="346"/>
      <c r="W627" s="346"/>
      <c r="X627" s="346"/>
      <c r="Y627" s="346"/>
      <c r="Z627" s="346"/>
    </row>
    <row r="628">
      <c r="A628" s="349"/>
      <c r="B628" s="346"/>
      <c r="C628" s="346"/>
      <c r="D628" s="346"/>
      <c r="E628" s="346"/>
      <c r="F628" s="346"/>
      <c r="G628" s="346"/>
      <c r="H628" s="346"/>
      <c r="I628" s="346"/>
      <c r="J628" s="346"/>
      <c r="K628" s="346"/>
      <c r="L628" s="346"/>
      <c r="M628" s="346"/>
      <c r="N628" s="346"/>
      <c r="O628" s="346"/>
      <c r="P628" s="346"/>
      <c r="Q628" s="346"/>
      <c r="R628" s="346"/>
      <c r="S628" s="346"/>
      <c r="T628" s="346"/>
      <c r="U628" s="346"/>
      <c r="V628" s="346"/>
      <c r="W628" s="346"/>
      <c r="X628" s="346"/>
      <c r="Y628" s="346"/>
      <c r="Z628" s="346"/>
    </row>
    <row r="629">
      <c r="A629" s="349"/>
      <c r="B629" s="346"/>
      <c r="C629" s="346"/>
      <c r="D629" s="346"/>
      <c r="E629" s="346"/>
      <c r="F629" s="346"/>
      <c r="G629" s="346"/>
      <c r="H629" s="346"/>
      <c r="I629" s="346"/>
      <c r="J629" s="346"/>
      <c r="K629" s="346"/>
      <c r="L629" s="346"/>
      <c r="M629" s="346"/>
      <c r="N629" s="346"/>
      <c r="O629" s="346"/>
      <c r="P629" s="346"/>
      <c r="Q629" s="346"/>
      <c r="R629" s="346"/>
      <c r="S629" s="346"/>
      <c r="T629" s="346"/>
      <c r="U629" s="346"/>
      <c r="V629" s="346"/>
      <c r="W629" s="346"/>
      <c r="X629" s="346"/>
      <c r="Y629" s="346"/>
      <c r="Z629" s="346"/>
    </row>
    <row r="630">
      <c r="A630" s="349"/>
      <c r="B630" s="346"/>
      <c r="C630" s="346"/>
      <c r="D630" s="346"/>
      <c r="E630" s="346"/>
      <c r="F630" s="346"/>
      <c r="G630" s="346"/>
      <c r="H630" s="346"/>
      <c r="I630" s="346"/>
      <c r="J630" s="346"/>
      <c r="K630" s="346"/>
      <c r="L630" s="346"/>
      <c r="M630" s="346"/>
      <c r="N630" s="346"/>
      <c r="O630" s="346"/>
      <c r="P630" s="346"/>
      <c r="Q630" s="346"/>
      <c r="R630" s="346"/>
      <c r="S630" s="346"/>
      <c r="T630" s="346"/>
      <c r="U630" s="346"/>
      <c r="V630" s="346"/>
      <c r="W630" s="346"/>
      <c r="X630" s="346"/>
      <c r="Y630" s="346"/>
      <c r="Z630" s="346"/>
    </row>
    <row r="631">
      <c r="A631" s="349"/>
      <c r="B631" s="346"/>
      <c r="C631" s="346"/>
      <c r="D631" s="346"/>
      <c r="E631" s="346"/>
      <c r="F631" s="346"/>
      <c r="G631" s="346"/>
      <c r="H631" s="346"/>
      <c r="I631" s="346"/>
      <c r="J631" s="346"/>
      <c r="K631" s="346"/>
      <c r="L631" s="346"/>
      <c r="M631" s="346"/>
      <c r="N631" s="346"/>
      <c r="O631" s="346"/>
      <c r="P631" s="346"/>
      <c r="Q631" s="346"/>
      <c r="R631" s="346"/>
      <c r="S631" s="346"/>
      <c r="T631" s="346"/>
      <c r="U631" s="346"/>
      <c r="V631" s="346"/>
      <c r="W631" s="346"/>
      <c r="X631" s="346"/>
      <c r="Y631" s="346"/>
      <c r="Z631" s="346"/>
    </row>
    <row r="632">
      <c r="A632" s="349"/>
      <c r="B632" s="346"/>
      <c r="C632" s="346"/>
      <c r="D632" s="346"/>
      <c r="E632" s="346"/>
      <c r="F632" s="346"/>
      <c r="G632" s="346"/>
      <c r="H632" s="346"/>
      <c r="I632" s="346"/>
      <c r="J632" s="346"/>
      <c r="K632" s="346"/>
      <c r="L632" s="346"/>
      <c r="M632" s="346"/>
      <c r="N632" s="346"/>
      <c r="O632" s="346"/>
      <c r="P632" s="346"/>
      <c r="Q632" s="346"/>
      <c r="R632" s="346"/>
      <c r="S632" s="346"/>
      <c r="T632" s="346"/>
      <c r="U632" s="346"/>
      <c r="V632" s="346"/>
      <c r="W632" s="346"/>
      <c r="X632" s="346"/>
      <c r="Y632" s="346"/>
      <c r="Z632" s="346"/>
    </row>
    <row r="633">
      <c r="A633" s="349"/>
      <c r="B633" s="346"/>
      <c r="C633" s="346"/>
      <c r="D633" s="346"/>
      <c r="E633" s="346"/>
      <c r="F633" s="346"/>
      <c r="G633" s="346"/>
      <c r="H633" s="346"/>
      <c r="I633" s="346"/>
      <c r="J633" s="346"/>
      <c r="K633" s="346"/>
      <c r="L633" s="346"/>
      <c r="M633" s="346"/>
      <c r="N633" s="346"/>
      <c r="O633" s="346"/>
      <c r="P633" s="346"/>
      <c r="Q633" s="346"/>
      <c r="R633" s="346"/>
      <c r="S633" s="346"/>
      <c r="T633" s="346"/>
      <c r="U633" s="346"/>
      <c r="V633" s="346"/>
      <c r="W633" s="346"/>
      <c r="X633" s="346"/>
      <c r="Y633" s="346"/>
      <c r="Z633" s="346"/>
    </row>
    <row r="634">
      <c r="A634" s="349"/>
      <c r="B634" s="346"/>
      <c r="C634" s="346"/>
      <c r="D634" s="346"/>
      <c r="E634" s="346"/>
      <c r="F634" s="346"/>
      <c r="G634" s="346"/>
      <c r="H634" s="346"/>
      <c r="I634" s="346"/>
      <c r="J634" s="346"/>
      <c r="K634" s="346"/>
      <c r="L634" s="346"/>
      <c r="M634" s="346"/>
      <c r="N634" s="346"/>
      <c r="O634" s="346"/>
      <c r="P634" s="346"/>
      <c r="Q634" s="346"/>
      <c r="R634" s="346"/>
      <c r="S634" s="346"/>
      <c r="T634" s="346"/>
      <c r="U634" s="346"/>
      <c r="V634" s="346"/>
      <c r="W634" s="346"/>
      <c r="X634" s="346"/>
      <c r="Y634" s="346"/>
      <c r="Z634" s="346"/>
    </row>
    <row r="635">
      <c r="A635" s="349"/>
      <c r="B635" s="346"/>
      <c r="C635" s="346"/>
      <c r="D635" s="346"/>
      <c r="E635" s="346"/>
      <c r="F635" s="346"/>
      <c r="G635" s="346"/>
      <c r="H635" s="346"/>
      <c r="I635" s="346"/>
      <c r="J635" s="346"/>
      <c r="K635" s="346"/>
      <c r="L635" s="346"/>
      <c r="M635" s="346"/>
      <c r="N635" s="346"/>
      <c r="O635" s="346"/>
      <c r="P635" s="346"/>
      <c r="Q635" s="346"/>
      <c r="R635" s="346"/>
      <c r="S635" s="346"/>
      <c r="T635" s="346"/>
      <c r="U635" s="346"/>
      <c r="V635" s="346"/>
      <c r="W635" s="346"/>
      <c r="X635" s="346"/>
      <c r="Y635" s="346"/>
      <c r="Z635" s="346"/>
    </row>
    <row r="636">
      <c r="A636" s="349"/>
      <c r="B636" s="346"/>
      <c r="C636" s="346"/>
      <c r="D636" s="346"/>
      <c r="E636" s="346"/>
      <c r="F636" s="346"/>
      <c r="G636" s="346"/>
      <c r="H636" s="346"/>
      <c r="I636" s="346"/>
      <c r="J636" s="346"/>
      <c r="K636" s="346"/>
      <c r="L636" s="346"/>
      <c r="M636" s="346"/>
      <c r="N636" s="346"/>
      <c r="O636" s="346"/>
      <c r="P636" s="346"/>
      <c r="Q636" s="346"/>
      <c r="R636" s="346"/>
      <c r="S636" s="346"/>
      <c r="T636" s="346"/>
      <c r="U636" s="346"/>
      <c r="V636" s="346"/>
      <c r="W636" s="346"/>
      <c r="X636" s="346"/>
      <c r="Y636" s="346"/>
      <c r="Z636" s="346"/>
    </row>
    <row r="637">
      <c r="A637" s="349"/>
      <c r="B637" s="346"/>
      <c r="C637" s="346"/>
      <c r="D637" s="346"/>
      <c r="E637" s="346"/>
      <c r="F637" s="346"/>
      <c r="G637" s="346"/>
      <c r="H637" s="346"/>
      <c r="I637" s="346"/>
      <c r="J637" s="346"/>
      <c r="K637" s="346"/>
      <c r="L637" s="346"/>
      <c r="M637" s="346"/>
      <c r="N637" s="346"/>
      <c r="O637" s="346"/>
      <c r="P637" s="346"/>
      <c r="Q637" s="346"/>
      <c r="R637" s="346"/>
      <c r="S637" s="346"/>
      <c r="T637" s="346"/>
      <c r="U637" s="346"/>
      <c r="V637" s="346"/>
      <c r="W637" s="346"/>
      <c r="X637" s="346"/>
      <c r="Y637" s="346"/>
      <c r="Z637" s="346"/>
    </row>
    <row r="638">
      <c r="A638" s="349"/>
      <c r="B638" s="346"/>
      <c r="C638" s="346"/>
      <c r="D638" s="346"/>
      <c r="E638" s="346"/>
      <c r="F638" s="346"/>
      <c r="G638" s="346"/>
      <c r="H638" s="346"/>
      <c r="I638" s="346"/>
      <c r="J638" s="346"/>
      <c r="K638" s="346"/>
      <c r="L638" s="346"/>
      <c r="M638" s="346"/>
      <c r="N638" s="346"/>
      <c r="O638" s="346"/>
      <c r="P638" s="346"/>
      <c r="Q638" s="346"/>
      <c r="R638" s="346"/>
      <c r="S638" s="346"/>
      <c r="T638" s="346"/>
      <c r="U638" s="346"/>
      <c r="V638" s="346"/>
      <c r="W638" s="346"/>
      <c r="X638" s="346"/>
      <c r="Y638" s="346"/>
      <c r="Z638" s="346"/>
    </row>
    <row r="639">
      <c r="A639" s="349"/>
      <c r="B639" s="346"/>
      <c r="C639" s="346"/>
      <c r="D639" s="346"/>
      <c r="E639" s="346"/>
      <c r="F639" s="346"/>
      <c r="G639" s="346"/>
      <c r="H639" s="346"/>
      <c r="I639" s="346"/>
      <c r="J639" s="346"/>
      <c r="K639" s="346"/>
      <c r="L639" s="346"/>
      <c r="M639" s="346"/>
      <c r="N639" s="346"/>
      <c r="O639" s="346"/>
      <c r="P639" s="346"/>
      <c r="Q639" s="346"/>
      <c r="R639" s="346"/>
      <c r="S639" s="346"/>
      <c r="T639" s="346"/>
      <c r="U639" s="346"/>
      <c r="V639" s="346"/>
      <c r="W639" s="346"/>
      <c r="X639" s="346"/>
      <c r="Y639" s="346"/>
      <c r="Z639" s="346"/>
    </row>
    <row r="640">
      <c r="A640" s="349"/>
      <c r="B640" s="346"/>
      <c r="C640" s="346"/>
      <c r="D640" s="346"/>
      <c r="E640" s="346"/>
      <c r="F640" s="346"/>
      <c r="G640" s="346"/>
      <c r="H640" s="346"/>
      <c r="I640" s="346"/>
      <c r="J640" s="346"/>
      <c r="K640" s="346"/>
      <c r="L640" s="346"/>
      <c r="M640" s="346"/>
      <c r="N640" s="346"/>
      <c r="O640" s="346"/>
      <c r="P640" s="346"/>
      <c r="Q640" s="346"/>
      <c r="R640" s="346"/>
      <c r="S640" s="346"/>
      <c r="T640" s="346"/>
      <c r="U640" s="346"/>
      <c r="V640" s="346"/>
      <c r="W640" s="346"/>
      <c r="X640" s="346"/>
      <c r="Y640" s="346"/>
      <c r="Z640" s="346"/>
    </row>
    <row r="641">
      <c r="A641" s="349"/>
      <c r="B641" s="346"/>
      <c r="C641" s="346"/>
      <c r="D641" s="346"/>
      <c r="E641" s="346"/>
      <c r="F641" s="346"/>
      <c r="G641" s="346"/>
      <c r="H641" s="346"/>
      <c r="I641" s="346"/>
      <c r="J641" s="346"/>
      <c r="K641" s="346"/>
      <c r="L641" s="346"/>
      <c r="M641" s="346"/>
      <c r="N641" s="346"/>
      <c r="O641" s="346"/>
      <c r="P641" s="346"/>
      <c r="Q641" s="346"/>
      <c r="R641" s="346"/>
      <c r="S641" s="346"/>
      <c r="T641" s="346"/>
      <c r="U641" s="346"/>
      <c r="V641" s="346"/>
      <c r="W641" s="346"/>
      <c r="X641" s="346"/>
      <c r="Y641" s="346"/>
      <c r="Z641" s="346"/>
    </row>
    <row r="642">
      <c r="A642" s="349"/>
      <c r="B642" s="346"/>
      <c r="C642" s="346"/>
      <c r="D642" s="346"/>
      <c r="E642" s="346"/>
      <c r="F642" s="346"/>
      <c r="G642" s="346"/>
      <c r="H642" s="346"/>
      <c r="I642" s="346"/>
      <c r="J642" s="346"/>
      <c r="K642" s="346"/>
      <c r="L642" s="346"/>
      <c r="M642" s="346"/>
      <c r="N642" s="346"/>
      <c r="O642" s="346"/>
      <c r="P642" s="346"/>
      <c r="Q642" s="346"/>
      <c r="R642" s="346"/>
      <c r="S642" s="346"/>
      <c r="T642" s="346"/>
      <c r="U642" s="346"/>
      <c r="V642" s="346"/>
      <c r="W642" s="346"/>
      <c r="X642" s="346"/>
      <c r="Y642" s="346"/>
      <c r="Z642" s="346"/>
    </row>
    <row r="643">
      <c r="A643" s="349"/>
      <c r="B643" s="346"/>
      <c r="C643" s="346"/>
      <c r="D643" s="346"/>
      <c r="E643" s="346"/>
      <c r="F643" s="346"/>
      <c r="G643" s="346"/>
      <c r="H643" s="346"/>
      <c r="I643" s="346"/>
      <c r="J643" s="346"/>
      <c r="K643" s="346"/>
      <c r="L643" s="346"/>
      <c r="M643" s="346"/>
      <c r="N643" s="346"/>
      <c r="O643" s="346"/>
      <c r="P643" s="346"/>
      <c r="Q643" s="346"/>
      <c r="R643" s="346"/>
      <c r="S643" s="346"/>
      <c r="T643" s="346"/>
      <c r="U643" s="346"/>
      <c r="V643" s="346"/>
      <c r="W643" s="346"/>
      <c r="X643" s="346"/>
      <c r="Y643" s="346"/>
      <c r="Z643" s="346"/>
    </row>
    <row r="644">
      <c r="A644" s="349"/>
      <c r="B644" s="346"/>
      <c r="C644" s="346"/>
      <c r="D644" s="346"/>
      <c r="E644" s="346"/>
      <c r="F644" s="346"/>
      <c r="G644" s="346"/>
      <c r="H644" s="346"/>
      <c r="I644" s="346"/>
      <c r="J644" s="346"/>
      <c r="K644" s="346"/>
      <c r="L644" s="346"/>
      <c r="M644" s="346"/>
      <c r="N644" s="346"/>
      <c r="O644" s="346"/>
      <c r="P644" s="346"/>
      <c r="Q644" s="346"/>
      <c r="R644" s="346"/>
      <c r="S644" s="346"/>
      <c r="T644" s="346"/>
      <c r="U644" s="346"/>
      <c r="V644" s="346"/>
      <c r="W644" s="346"/>
      <c r="X644" s="346"/>
      <c r="Y644" s="346"/>
      <c r="Z644" s="346"/>
    </row>
    <row r="645">
      <c r="A645" s="349"/>
      <c r="B645" s="346"/>
      <c r="C645" s="346"/>
      <c r="D645" s="346"/>
      <c r="E645" s="346"/>
      <c r="F645" s="346"/>
      <c r="G645" s="346"/>
      <c r="H645" s="346"/>
      <c r="I645" s="346"/>
      <c r="J645" s="346"/>
      <c r="K645" s="346"/>
      <c r="L645" s="346"/>
      <c r="M645" s="346"/>
      <c r="N645" s="346"/>
      <c r="O645" s="346"/>
      <c r="P645" s="346"/>
      <c r="Q645" s="346"/>
      <c r="R645" s="346"/>
      <c r="S645" s="346"/>
      <c r="T645" s="346"/>
      <c r="U645" s="346"/>
      <c r="V645" s="346"/>
      <c r="W645" s="346"/>
      <c r="X645" s="346"/>
      <c r="Y645" s="346"/>
      <c r="Z645" s="346"/>
    </row>
    <row r="646">
      <c r="A646" s="349"/>
      <c r="B646" s="346"/>
      <c r="C646" s="346"/>
      <c r="D646" s="346"/>
      <c r="E646" s="346"/>
      <c r="F646" s="346"/>
      <c r="G646" s="346"/>
      <c r="H646" s="346"/>
      <c r="I646" s="346"/>
      <c r="J646" s="346"/>
      <c r="K646" s="346"/>
      <c r="L646" s="346"/>
      <c r="M646" s="346"/>
      <c r="N646" s="346"/>
      <c r="O646" s="346"/>
      <c r="P646" s="346"/>
      <c r="Q646" s="346"/>
      <c r="R646" s="346"/>
      <c r="S646" s="346"/>
      <c r="T646" s="346"/>
      <c r="U646" s="346"/>
      <c r="V646" s="346"/>
      <c r="W646" s="346"/>
      <c r="X646" s="346"/>
      <c r="Y646" s="346"/>
      <c r="Z646" s="346"/>
    </row>
    <row r="647">
      <c r="A647" s="349"/>
      <c r="B647" s="346"/>
      <c r="C647" s="346"/>
      <c r="D647" s="346"/>
      <c r="E647" s="346"/>
      <c r="F647" s="346"/>
      <c r="G647" s="346"/>
      <c r="H647" s="346"/>
      <c r="I647" s="346"/>
      <c r="J647" s="346"/>
      <c r="K647" s="346"/>
      <c r="L647" s="346"/>
      <c r="M647" s="346"/>
      <c r="N647" s="346"/>
      <c r="O647" s="346"/>
      <c r="P647" s="346"/>
      <c r="Q647" s="346"/>
      <c r="R647" s="346"/>
      <c r="S647" s="346"/>
      <c r="T647" s="346"/>
      <c r="U647" s="346"/>
      <c r="V647" s="346"/>
      <c r="W647" s="346"/>
      <c r="X647" s="346"/>
      <c r="Y647" s="346"/>
      <c r="Z647" s="346"/>
    </row>
    <row r="648">
      <c r="A648" s="349"/>
      <c r="B648" s="346"/>
      <c r="C648" s="346"/>
      <c r="D648" s="346"/>
      <c r="E648" s="346"/>
      <c r="F648" s="346"/>
      <c r="G648" s="346"/>
      <c r="H648" s="346"/>
      <c r="I648" s="346"/>
      <c r="J648" s="346"/>
      <c r="K648" s="346"/>
      <c r="L648" s="346"/>
      <c r="M648" s="346"/>
      <c r="N648" s="346"/>
      <c r="O648" s="346"/>
      <c r="P648" s="346"/>
      <c r="Q648" s="346"/>
      <c r="R648" s="346"/>
      <c r="S648" s="346"/>
      <c r="T648" s="346"/>
      <c r="U648" s="346"/>
      <c r="V648" s="346"/>
      <c r="W648" s="346"/>
      <c r="X648" s="346"/>
      <c r="Y648" s="346"/>
      <c r="Z648" s="346"/>
    </row>
    <row r="649">
      <c r="A649" s="349"/>
      <c r="B649" s="346"/>
      <c r="C649" s="346"/>
      <c r="D649" s="346"/>
      <c r="E649" s="346"/>
      <c r="F649" s="346"/>
      <c r="G649" s="346"/>
      <c r="H649" s="346"/>
      <c r="I649" s="346"/>
      <c r="J649" s="346"/>
      <c r="K649" s="346"/>
      <c r="L649" s="346"/>
      <c r="M649" s="346"/>
      <c r="N649" s="346"/>
      <c r="O649" s="346"/>
      <c r="P649" s="346"/>
      <c r="Q649" s="346"/>
      <c r="R649" s="346"/>
      <c r="S649" s="346"/>
      <c r="T649" s="346"/>
      <c r="U649" s="346"/>
      <c r="V649" s="346"/>
      <c r="W649" s="346"/>
      <c r="X649" s="346"/>
      <c r="Y649" s="346"/>
      <c r="Z649" s="346"/>
    </row>
    <row r="650">
      <c r="A650" s="349"/>
      <c r="B650" s="346"/>
      <c r="C650" s="346"/>
      <c r="D650" s="346"/>
      <c r="E650" s="346"/>
      <c r="F650" s="346"/>
      <c r="G650" s="346"/>
      <c r="H650" s="346"/>
      <c r="I650" s="346"/>
      <c r="J650" s="346"/>
      <c r="K650" s="346"/>
      <c r="L650" s="346"/>
      <c r="M650" s="346"/>
      <c r="N650" s="346"/>
      <c r="O650" s="346"/>
      <c r="P650" s="346"/>
      <c r="Q650" s="346"/>
      <c r="R650" s="346"/>
      <c r="S650" s="346"/>
      <c r="T650" s="346"/>
      <c r="U650" s="346"/>
      <c r="V650" s="346"/>
      <c r="W650" s="346"/>
      <c r="X650" s="346"/>
      <c r="Y650" s="346"/>
      <c r="Z650" s="346"/>
    </row>
    <row r="651">
      <c r="A651" s="349"/>
      <c r="B651" s="346"/>
      <c r="C651" s="346"/>
      <c r="D651" s="346"/>
      <c r="E651" s="346"/>
      <c r="F651" s="346"/>
      <c r="G651" s="346"/>
      <c r="H651" s="346"/>
      <c r="I651" s="346"/>
      <c r="J651" s="346"/>
      <c r="K651" s="346"/>
      <c r="L651" s="346"/>
      <c r="M651" s="346"/>
      <c r="N651" s="346"/>
      <c r="O651" s="346"/>
      <c r="P651" s="346"/>
      <c r="Q651" s="346"/>
      <c r="R651" s="346"/>
      <c r="S651" s="346"/>
      <c r="T651" s="346"/>
      <c r="U651" s="346"/>
      <c r="V651" s="346"/>
      <c r="W651" s="346"/>
      <c r="X651" s="346"/>
      <c r="Y651" s="346"/>
      <c r="Z651" s="346"/>
    </row>
    <row r="652">
      <c r="A652" s="349"/>
      <c r="B652" s="346"/>
      <c r="C652" s="346"/>
      <c r="D652" s="346"/>
      <c r="E652" s="346"/>
      <c r="F652" s="346"/>
      <c r="G652" s="346"/>
      <c r="H652" s="346"/>
      <c r="I652" s="346"/>
      <c r="J652" s="346"/>
      <c r="K652" s="346"/>
      <c r="L652" s="346"/>
      <c r="M652" s="346"/>
      <c r="N652" s="346"/>
      <c r="O652" s="346"/>
      <c r="P652" s="346"/>
      <c r="Q652" s="346"/>
      <c r="R652" s="346"/>
      <c r="S652" s="346"/>
      <c r="T652" s="346"/>
      <c r="U652" s="346"/>
      <c r="V652" s="346"/>
      <c r="W652" s="346"/>
      <c r="X652" s="346"/>
      <c r="Y652" s="346"/>
      <c r="Z652" s="346"/>
    </row>
    <row r="653">
      <c r="A653" s="349"/>
      <c r="B653" s="346"/>
      <c r="C653" s="346"/>
      <c r="D653" s="346"/>
      <c r="E653" s="346"/>
      <c r="F653" s="346"/>
      <c r="G653" s="346"/>
      <c r="H653" s="346"/>
      <c r="I653" s="346"/>
      <c r="J653" s="346"/>
      <c r="K653" s="346"/>
      <c r="L653" s="346"/>
      <c r="M653" s="346"/>
      <c r="N653" s="346"/>
      <c r="O653" s="346"/>
      <c r="P653" s="346"/>
      <c r="Q653" s="346"/>
      <c r="R653" s="346"/>
      <c r="S653" s="346"/>
      <c r="T653" s="346"/>
      <c r="U653" s="346"/>
      <c r="V653" s="346"/>
      <c r="W653" s="346"/>
      <c r="X653" s="346"/>
      <c r="Y653" s="346"/>
      <c r="Z653" s="346"/>
    </row>
    <row r="654">
      <c r="A654" s="349"/>
      <c r="B654" s="346"/>
      <c r="C654" s="346"/>
      <c r="D654" s="346"/>
      <c r="E654" s="346"/>
      <c r="F654" s="346"/>
      <c r="G654" s="346"/>
      <c r="H654" s="346"/>
      <c r="I654" s="346"/>
      <c r="J654" s="346"/>
      <c r="K654" s="346"/>
      <c r="L654" s="346"/>
      <c r="M654" s="346"/>
      <c r="N654" s="346"/>
      <c r="O654" s="346"/>
      <c r="P654" s="346"/>
      <c r="Q654" s="346"/>
      <c r="R654" s="346"/>
      <c r="S654" s="346"/>
      <c r="T654" s="346"/>
      <c r="U654" s="346"/>
      <c r="V654" s="346"/>
      <c r="W654" s="346"/>
      <c r="X654" s="346"/>
      <c r="Y654" s="346"/>
      <c r="Z654" s="346"/>
    </row>
    <row r="655">
      <c r="A655" s="349"/>
      <c r="B655" s="346"/>
      <c r="C655" s="346"/>
      <c r="D655" s="346"/>
      <c r="E655" s="346"/>
      <c r="F655" s="346"/>
      <c r="G655" s="346"/>
      <c r="H655" s="346"/>
      <c r="I655" s="346"/>
      <c r="J655" s="346"/>
      <c r="K655" s="346"/>
      <c r="L655" s="346"/>
      <c r="M655" s="346"/>
      <c r="N655" s="346"/>
      <c r="O655" s="346"/>
      <c r="P655" s="346"/>
      <c r="Q655" s="346"/>
      <c r="R655" s="346"/>
      <c r="S655" s="346"/>
      <c r="T655" s="346"/>
      <c r="U655" s="346"/>
      <c r="V655" s="346"/>
      <c r="W655" s="346"/>
      <c r="X655" s="346"/>
      <c r="Y655" s="346"/>
      <c r="Z655" s="346"/>
    </row>
    <row r="656">
      <c r="A656" s="349"/>
      <c r="B656" s="346"/>
      <c r="C656" s="346"/>
      <c r="D656" s="346"/>
      <c r="E656" s="346"/>
      <c r="F656" s="346"/>
      <c r="G656" s="346"/>
      <c r="H656" s="346"/>
      <c r="I656" s="346"/>
      <c r="J656" s="346"/>
      <c r="K656" s="346"/>
      <c r="L656" s="346"/>
      <c r="M656" s="346"/>
      <c r="N656" s="346"/>
      <c r="O656" s="346"/>
      <c r="P656" s="346"/>
      <c r="Q656" s="346"/>
      <c r="R656" s="346"/>
      <c r="S656" s="346"/>
      <c r="T656" s="346"/>
      <c r="U656" s="346"/>
      <c r="V656" s="346"/>
      <c r="W656" s="346"/>
      <c r="X656" s="346"/>
      <c r="Y656" s="346"/>
      <c r="Z656" s="346"/>
    </row>
    <row r="657">
      <c r="A657" s="349"/>
      <c r="B657" s="346"/>
      <c r="C657" s="346"/>
      <c r="D657" s="346"/>
      <c r="E657" s="346"/>
      <c r="F657" s="346"/>
      <c r="G657" s="346"/>
      <c r="H657" s="346"/>
      <c r="I657" s="346"/>
      <c r="J657" s="346"/>
      <c r="K657" s="346"/>
      <c r="L657" s="346"/>
      <c r="M657" s="346"/>
      <c r="N657" s="346"/>
      <c r="O657" s="346"/>
      <c r="P657" s="346"/>
      <c r="Q657" s="346"/>
      <c r="R657" s="346"/>
      <c r="S657" s="346"/>
      <c r="T657" s="346"/>
      <c r="U657" s="346"/>
      <c r="V657" s="346"/>
      <c r="W657" s="346"/>
      <c r="X657" s="346"/>
      <c r="Y657" s="346"/>
      <c r="Z657" s="346"/>
    </row>
    <row r="658">
      <c r="A658" s="349"/>
      <c r="B658" s="346"/>
      <c r="C658" s="346"/>
      <c r="D658" s="346"/>
      <c r="E658" s="346"/>
      <c r="F658" s="346"/>
      <c r="G658" s="346"/>
      <c r="H658" s="346"/>
      <c r="I658" s="346"/>
      <c r="J658" s="346"/>
      <c r="K658" s="346"/>
      <c r="L658" s="346"/>
      <c r="M658" s="346"/>
      <c r="N658" s="346"/>
      <c r="O658" s="346"/>
      <c r="P658" s="346"/>
      <c r="Q658" s="346"/>
      <c r="R658" s="346"/>
      <c r="S658" s="346"/>
      <c r="T658" s="346"/>
      <c r="U658" s="346"/>
      <c r="V658" s="346"/>
      <c r="W658" s="346"/>
      <c r="X658" s="346"/>
      <c r="Y658" s="346"/>
      <c r="Z658" s="346"/>
    </row>
    <row r="659">
      <c r="A659" s="349"/>
      <c r="B659" s="346"/>
      <c r="C659" s="346"/>
      <c r="D659" s="346"/>
      <c r="E659" s="346"/>
      <c r="F659" s="346"/>
      <c r="G659" s="346"/>
      <c r="H659" s="346"/>
      <c r="I659" s="346"/>
      <c r="J659" s="346"/>
      <c r="K659" s="346"/>
      <c r="L659" s="346"/>
      <c r="M659" s="346"/>
      <c r="N659" s="346"/>
      <c r="O659" s="346"/>
      <c r="P659" s="346"/>
      <c r="Q659" s="346"/>
      <c r="R659" s="346"/>
      <c r="S659" s="346"/>
      <c r="T659" s="346"/>
      <c r="U659" s="346"/>
      <c r="V659" s="346"/>
      <c r="W659" s="346"/>
      <c r="X659" s="346"/>
      <c r="Y659" s="346"/>
      <c r="Z659" s="346"/>
    </row>
    <row r="660">
      <c r="A660" s="349"/>
      <c r="B660" s="346"/>
      <c r="C660" s="346"/>
      <c r="D660" s="346"/>
      <c r="E660" s="346"/>
      <c r="F660" s="346"/>
      <c r="G660" s="346"/>
      <c r="H660" s="346"/>
      <c r="I660" s="346"/>
      <c r="J660" s="346"/>
      <c r="K660" s="346"/>
      <c r="L660" s="346"/>
      <c r="M660" s="346"/>
      <c r="N660" s="346"/>
      <c r="O660" s="346"/>
      <c r="P660" s="346"/>
      <c r="Q660" s="346"/>
      <c r="R660" s="346"/>
      <c r="S660" s="346"/>
      <c r="T660" s="346"/>
      <c r="U660" s="346"/>
      <c r="V660" s="346"/>
      <c r="W660" s="346"/>
      <c r="X660" s="346"/>
      <c r="Y660" s="346"/>
      <c r="Z660" s="346"/>
    </row>
    <row r="661">
      <c r="A661" s="349"/>
      <c r="B661" s="346"/>
      <c r="C661" s="346"/>
      <c r="D661" s="346"/>
      <c r="E661" s="346"/>
      <c r="F661" s="346"/>
      <c r="G661" s="346"/>
      <c r="H661" s="346"/>
      <c r="I661" s="346"/>
      <c r="J661" s="346"/>
      <c r="K661" s="346"/>
      <c r="L661" s="346"/>
      <c r="M661" s="346"/>
      <c r="N661" s="346"/>
      <c r="O661" s="346"/>
      <c r="P661" s="346"/>
      <c r="Q661" s="346"/>
      <c r="R661" s="346"/>
      <c r="S661" s="346"/>
      <c r="T661" s="346"/>
      <c r="U661" s="346"/>
      <c r="V661" s="346"/>
      <c r="W661" s="346"/>
      <c r="X661" s="346"/>
      <c r="Y661" s="346"/>
      <c r="Z661" s="346"/>
    </row>
    <row r="662">
      <c r="A662" s="349"/>
      <c r="B662" s="346"/>
      <c r="C662" s="346"/>
      <c r="D662" s="346"/>
      <c r="E662" s="346"/>
      <c r="F662" s="346"/>
      <c r="G662" s="346"/>
      <c r="H662" s="346"/>
      <c r="I662" s="346"/>
      <c r="J662" s="346"/>
      <c r="K662" s="346"/>
      <c r="L662" s="346"/>
      <c r="M662" s="346"/>
      <c r="N662" s="346"/>
      <c r="O662" s="346"/>
      <c r="P662" s="346"/>
      <c r="Q662" s="346"/>
      <c r="R662" s="346"/>
      <c r="S662" s="346"/>
      <c r="T662" s="346"/>
      <c r="U662" s="346"/>
      <c r="V662" s="346"/>
      <c r="W662" s="346"/>
      <c r="X662" s="346"/>
      <c r="Y662" s="346"/>
      <c r="Z662" s="346"/>
    </row>
    <row r="663">
      <c r="A663" s="349"/>
      <c r="B663" s="346"/>
      <c r="C663" s="346"/>
      <c r="D663" s="346"/>
      <c r="E663" s="346"/>
      <c r="F663" s="346"/>
      <c r="G663" s="346"/>
      <c r="H663" s="346"/>
      <c r="I663" s="346"/>
      <c r="J663" s="346"/>
      <c r="K663" s="346"/>
      <c r="L663" s="346"/>
      <c r="M663" s="346"/>
      <c r="N663" s="346"/>
      <c r="O663" s="346"/>
      <c r="P663" s="346"/>
      <c r="Q663" s="346"/>
      <c r="R663" s="346"/>
      <c r="S663" s="346"/>
      <c r="T663" s="346"/>
      <c r="U663" s="346"/>
      <c r="V663" s="346"/>
      <c r="W663" s="346"/>
      <c r="X663" s="346"/>
      <c r="Y663" s="346"/>
      <c r="Z663" s="346"/>
    </row>
    <row r="664">
      <c r="A664" s="349"/>
      <c r="B664" s="346"/>
      <c r="C664" s="346"/>
      <c r="D664" s="346"/>
      <c r="E664" s="346"/>
      <c r="F664" s="346"/>
      <c r="G664" s="346"/>
      <c r="H664" s="346"/>
      <c r="I664" s="346"/>
      <c r="J664" s="346"/>
      <c r="K664" s="346"/>
      <c r="L664" s="346"/>
      <c r="M664" s="346"/>
      <c r="N664" s="346"/>
      <c r="O664" s="346"/>
      <c r="P664" s="346"/>
      <c r="Q664" s="346"/>
      <c r="R664" s="346"/>
      <c r="S664" s="346"/>
      <c r="T664" s="346"/>
      <c r="U664" s="346"/>
      <c r="V664" s="346"/>
      <c r="W664" s="346"/>
      <c r="X664" s="346"/>
      <c r="Y664" s="346"/>
      <c r="Z664" s="346"/>
    </row>
    <row r="665">
      <c r="A665" s="349"/>
      <c r="B665" s="346"/>
      <c r="C665" s="346"/>
      <c r="D665" s="346"/>
      <c r="E665" s="346"/>
      <c r="F665" s="346"/>
      <c r="G665" s="346"/>
      <c r="H665" s="346"/>
      <c r="I665" s="346"/>
      <c r="J665" s="346"/>
      <c r="K665" s="346"/>
      <c r="L665" s="346"/>
      <c r="M665" s="346"/>
      <c r="N665" s="346"/>
      <c r="O665" s="346"/>
      <c r="P665" s="346"/>
      <c r="Q665" s="346"/>
      <c r="R665" s="346"/>
      <c r="S665" s="346"/>
      <c r="T665" s="346"/>
      <c r="U665" s="346"/>
      <c r="V665" s="346"/>
      <c r="W665" s="346"/>
      <c r="X665" s="346"/>
      <c r="Y665" s="346"/>
      <c r="Z665" s="346"/>
    </row>
    <row r="666">
      <c r="A666" s="349"/>
      <c r="B666" s="346"/>
      <c r="C666" s="346"/>
      <c r="D666" s="346"/>
      <c r="E666" s="346"/>
      <c r="F666" s="346"/>
      <c r="G666" s="346"/>
      <c r="H666" s="346"/>
      <c r="I666" s="346"/>
      <c r="J666" s="346"/>
      <c r="K666" s="346"/>
      <c r="L666" s="346"/>
      <c r="M666" s="346"/>
      <c r="N666" s="346"/>
      <c r="O666" s="346"/>
      <c r="P666" s="346"/>
      <c r="Q666" s="346"/>
      <c r="R666" s="346"/>
      <c r="S666" s="346"/>
      <c r="T666" s="346"/>
      <c r="U666" s="346"/>
      <c r="V666" s="346"/>
      <c r="W666" s="346"/>
      <c r="X666" s="346"/>
      <c r="Y666" s="346"/>
      <c r="Z666" s="346"/>
    </row>
    <row r="667">
      <c r="A667" s="349"/>
      <c r="B667" s="346"/>
      <c r="C667" s="346"/>
      <c r="D667" s="346"/>
      <c r="E667" s="346"/>
      <c r="F667" s="346"/>
      <c r="G667" s="346"/>
      <c r="H667" s="346"/>
      <c r="I667" s="346"/>
      <c r="J667" s="346"/>
      <c r="K667" s="346"/>
      <c r="L667" s="346"/>
      <c r="M667" s="346"/>
      <c r="N667" s="346"/>
      <c r="O667" s="346"/>
      <c r="P667" s="346"/>
      <c r="Q667" s="346"/>
      <c r="R667" s="346"/>
      <c r="S667" s="346"/>
      <c r="T667" s="346"/>
      <c r="U667" s="346"/>
      <c r="V667" s="346"/>
      <c r="W667" s="346"/>
      <c r="X667" s="346"/>
      <c r="Y667" s="346"/>
      <c r="Z667" s="346"/>
    </row>
    <row r="668">
      <c r="A668" s="349"/>
      <c r="B668" s="346"/>
      <c r="C668" s="346"/>
      <c r="D668" s="346"/>
      <c r="E668" s="346"/>
      <c r="F668" s="346"/>
      <c r="G668" s="346"/>
      <c r="H668" s="346"/>
      <c r="I668" s="346"/>
      <c r="J668" s="346"/>
      <c r="K668" s="346"/>
      <c r="L668" s="346"/>
      <c r="M668" s="346"/>
      <c r="N668" s="346"/>
      <c r="O668" s="346"/>
      <c r="P668" s="346"/>
      <c r="Q668" s="346"/>
      <c r="R668" s="346"/>
      <c r="S668" s="346"/>
      <c r="T668" s="346"/>
      <c r="U668" s="346"/>
      <c r="V668" s="346"/>
      <c r="W668" s="346"/>
      <c r="X668" s="346"/>
      <c r="Y668" s="346"/>
      <c r="Z668" s="346"/>
    </row>
    <row r="669">
      <c r="A669" s="349"/>
      <c r="B669" s="346"/>
      <c r="C669" s="346"/>
      <c r="D669" s="346"/>
      <c r="E669" s="346"/>
      <c r="F669" s="346"/>
      <c r="G669" s="346"/>
      <c r="H669" s="346"/>
      <c r="I669" s="346"/>
      <c r="J669" s="346"/>
      <c r="K669" s="346"/>
      <c r="L669" s="346"/>
      <c r="M669" s="346"/>
      <c r="N669" s="346"/>
      <c r="O669" s="346"/>
      <c r="P669" s="346"/>
      <c r="Q669" s="346"/>
      <c r="R669" s="346"/>
      <c r="S669" s="346"/>
      <c r="T669" s="346"/>
      <c r="U669" s="346"/>
      <c r="V669" s="346"/>
      <c r="W669" s="346"/>
      <c r="X669" s="346"/>
      <c r="Y669" s="346"/>
      <c r="Z669" s="346"/>
    </row>
    <row r="670">
      <c r="A670" s="349"/>
      <c r="B670" s="346"/>
      <c r="C670" s="346"/>
      <c r="D670" s="346"/>
      <c r="E670" s="346"/>
      <c r="F670" s="346"/>
      <c r="G670" s="346"/>
      <c r="H670" s="346"/>
      <c r="I670" s="346"/>
      <c r="J670" s="346"/>
      <c r="K670" s="346"/>
      <c r="L670" s="346"/>
      <c r="M670" s="346"/>
      <c r="N670" s="346"/>
      <c r="O670" s="346"/>
      <c r="P670" s="346"/>
      <c r="Q670" s="346"/>
      <c r="R670" s="346"/>
      <c r="S670" s="346"/>
      <c r="T670" s="346"/>
      <c r="U670" s="346"/>
      <c r="V670" s="346"/>
      <c r="W670" s="346"/>
      <c r="X670" s="346"/>
      <c r="Y670" s="346"/>
      <c r="Z670" s="346"/>
    </row>
    <row r="671">
      <c r="A671" s="349"/>
      <c r="B671" s="346"/>
      <c r="C671" s="346"/>
      <c r="D671" s="346"/>
      <c r="E671" s="346"/>
      <c r="F671" s="346"/>
      <c r="G671" s="346"/>
      <c r="H671" s="346"/>
      <c r="I671" s="346"/>
      <c r="J671" s="346"/>
      <c r="K671" s="346"/>
      <c r="L671" s="346"/>
      <c r="M671" s="346"/>
      <c r="N671" s="346"/>
      <c r="O671" s="346"/>
      <c r="P671" s="346"/>
      <c r="Q671" s="346"/>
      <c r="R671" s="346"/>
      <c r="S671" s="346"/>
      <c r="T671" s="346"/>
      <c r="U671" s="346"/>
      <c r="V671" s="346"/>
      <c r="W671" s="346"/>
      <c r="X671" s="346"/>
      <c r="Y671" s="346"/>
      <c r="Z671" s="346"/>
    </row>
    <row r="672">
      <c r="A672" s="349"/>
      <c r="B672" s="346"/>
      <c r="C672" s="346"/>
      <c r="D672" s="346"/>
      <c r="E672" s="346"/>
      <c r="F672" s="346"/>
      <c r="G672" s="346"/>
      <c r="H672" s="346"/>
      <c r="I672" s="346"/>
      <c r="J672" s="346"/>
      <c r="K672" s="346"/>
      <c r="L672" s="346"/>
      <c r="M672" s="346"/>
      <c r="N672" s="346"/>
      <c r="O672" s="346"/>
      <c r="P672" s="346"/>
      <c r="Q672" s="346"/>
      <c r="R672" s="346"/>
      <c r="S672" s="346"/>
      <c r="T672" s="346"/>
      <c r="U672" s="346"/>
      <c r="V672" s="346"/>
      <c r="W672" s="346"/>
      <c r="X672" s="346"/>
      <c r="Y672" s="346"/>
      <c r="Z672" s="346"/>
    </row>
    <row r="673">
      <c r="A673" s="349"/>
      <c r="B673" s="346"/>
      <c r="C673" s="346"/>
      <c r="D673" s="346"/>
      <c r="E673" s="346"/>
      <c r="F673" s="346"/>
      <c r="G673" s="346"/>
      <c r="H673" s="346"/>
      <c r="I673" s="346"/>
      <c r="J673" s="346"/>
      <c r="K673" s="346"/>
      <c r="L673" s="346"/>
      <c r="M673" s="346"/>
      <c r="N673" s="346"/>
      <c r="O673" s="346"/>
      <c r="P673" s="346"/>
      <c r="Q673" s="346"/>
      <c r="R673" s="346"/>
      <c r="S673" s="346"/>
      <c r="T673" s="346"/>
      <c r="U673" s="346"/>
      <c r="V673" s="346"/>
      <c r="W673" s="346"/>
      <c r="X673" s="346"/>
      <c r="Y673" s="346"/>
      <c r="Z673" s="346"/>
    </row>
    <row r="674">
      <c r="A674" s="349"/>
      <c r="B674" s="346"/>
      <c r="C674" s="346"/>
      <c r="D674" s="346"/>
      <c r="E674" s="346"/>
      <c r="F674" s="346"/>
      <c r="G674" s="346"/>
      <c r="H674" s="346"/>
      <c r="I674" s="346"/>
      <c r="J674" s="346"/>
      <c r="K674" s="346"/>
      <c r="L674" s="346"/>
      <c r="M674" s="346"/>
      <c r="N674" s="346"/>
      <c r="O674" s="346"/>
      <c r="P674" s="346"/>
      <c r="Q674" s="346"/>
      <c r="R674" s="346"/>
      <c r="S674" s="346"/>
      <c r="T674" s="346"/>
      <c r="U674" s="346"/>
      <c r="V674" s="346"/>
      <c r="W674" s="346"/>
      <c r="X674" s="346"/>
      <c r="Y674" s="346"/>
      <c r="Z674" s="346"/>
    </row>
    <row r="675">
      <c r="A675" s="349"/>
      <c r="B675" s="346"/>
      <c r="C675" s="346"/>
      <c r="D675" s="346"/>
      <c r="E675" s="346"/>
      <c r="F675" s="346"/>
      <c r="G675" s="346"/>
      <c r="H675" s="346"/>
      <c r="I675" s="346"/>
      <c r="J675" s="346"/>
      <c r="K675" s="346"/>
      <c r="L675" s="346"/>
      <c r="M675" s="346"/>
      <c r="N675" s="346"/>
      <c r="O675" s="346"/>
      <c r="P675" s="346"/>
      <c r="Q675" s="346"/>
      <c r="R675" s="346"/>
      <c r="S675" s="346"/>
      <c r="T675" s="346"/>
      <c r="U675" s="346"/>
      <c r="V675" s="346"/>
      <c r="W675" s="346"/>
      <c r="X675" s="346"/>
      <c r="Y675" s="346"/>
      <c r="Z675" s="346"/>
    </row>
    <row r="676">
      <c r="A676" s="349"/>
      <c r="B676" s="346"/>
      <c r="C676" s="346"/>
      <c r="D676" s="346"/>
      <c r="E676" s="346"/>
      <c r="F676" s="346"/>
      <c r="G676" s="346"/>
      <c r="H676" s="346"/>
      <c r="I676" s="346"/>
      <c r="J676" s="346"/>
      <c r="K676" s="346"/>
      <c r="L676" s="346"/>
      <c r="M676" s="346"/>
      <c r="N676" s="346"/>
      <c r="O676" s="346"/>
      <c r="P676" s="346"/>
      <c r="Q676" s="346"/>
      <c r="R676" s="346"/>
      <c r="S676" s="346"/>
      <c r="T676" s="346"/>
      <c r="U676" s="346"/>
      <c r="V676" s="346"/>
      <c r="W676" s="346"/>
      <c r="X676" s="346"/>
      <c r="Y676" s="346"/>
      <c r="Z676" s="346"/>
    </row>
    <row r="677">
      <c r="A677" s="349"/>
      <c r="B677" s="346"/>
      <c r="C677" s="346"/>
      <c r="D677" s="346"/>
      <c r="E677" s="346"/>
      <c r="F677" s="346"/>
      <c r="G677" s="346"/>
      <c r="H677" s="346"/>
      <c r="I677" s="346"/>
      <c r="J677" s="346"/>
      <c r="K677" s="346"/>
      <c r="L677" s="346"/>
      <c r="M677" s="346"/>
      <c r="N677" s="346"/>
      <c r="O677" s="346"/>
      <c r="P677" s="346"/>
      <c r="Q677" s="346"/>
      <c r="R677" s="346"/>
      <c r="S677" s="346"/>
      <c r="T677" s="346"/>
      <c r="U677" s="346"/>
      <c r="V677" s="346"/>
      <c r="W677" s="346"/>
      <c r="X677" s="346"/>
      <c r="Y677" s="346"/>
      <c r="Z677" s="346"/>
    </row>
    <row r="678">
      <c r="A678" s="349"/>
      <c r="B678" s="346"/>
      <c r="C678" s="346"/>
      <c r="D678" s="346"/>
      <c r="E678" s="346"/>
      <c r="F678" s="346"/>
      <c r="G678" s="346"/>
      <c r="H678" s="346"/>
      <c r="I678" s="346"/>
      <c r="J678" s="346"/>
      <c r="K678" s="346"/>
      <c r="L678" s="346"/>
      <c r="M678" s="346"/>
      <c r="N678" s="346"/>
      <c r="O678" s="346"/>
      <c r="P678" s="346"/>
      <c r="Q678" s="346"/>
      <c r="R678" s="346"/>
      <c r="S678" s="346"/>
      <c r="T678" s="346"/>
      <c r="U678" s="346"/>
      <c r="V678" s="346"/>
      <c r="W678" s="346"/>
      <c r="X678" s="346"/>
      <c r="Y678" s="346"/>
      <c r="Z678" s="346"/>
    </row>
    <row r="679">
      <c r="A679" s="349"/>
      <c r="B679" s="346"/>
      <c r="C679" s="346"/>
      <c r="D679" s="346"/>
      <c r="E679" s="346"/>
      <c r="F679" s="346"/>
      <c r="G679" s="346"/>
      <c r="H679" s="346"/>
      <c r="I679" s="346"/>
      <c r="J679" s="346"/>
      <c r="K679" s="346"/>
      <c r="L679" s="346"/>
      <c r="M679" s="346"/>
      <c r="N679" s="346"/>
      <c r="O679" s="346"/>
      <c r="P679" s="346"/>
      <c r="Q679" s="346"/>
      <c r="R679" s="346"/>
      <c r="S679" s="346"/>
      <c r="T679" s="346"/>
      <c r="U679" s="346"/>
      <c r="V679" s="346"/>
      <c r="W679" s="346"/>
      <c r="X679" s="346"/>
      <c r="Y679" s="346"/>
      <c r="Z679" s="346"/>
    </row>
    <row r="680">
      <c r="A680" s="349"/>
      <c r="B680" s="346"/>
      <c r="C680" s="346"/>
      <c r="D680" s="346"/>
      <c r="E680" s="346"/>
      <c r="F680" s="346"/>
      <c r="G680" s="346"/>
      <c r="H680" s="346"/>
      <c r="I680" s="346"/>
      <c r="J680" s="346"/>
      <c r="K680" s="346"/>
      <c r="L680" s="346"/>
      <c r="M680" s="346"/>
      <c r="N680" s="346"/>
      <c r="O680" s="346"/>
      <c r="P680" s="346"/>
      <c r="Q680" s="346"/>
      <c r="R680" s="346"/>
      <c r="S680" s="346"/>
      <c r="T680" s="346"/>
      <c r="U680" s="346"/>
      <c r="V680" s="346"/>
      <c r="W680" s="346"/>
      <c r="X680" s="346"/>
      <c r="Y680" s="346"/>
      <c r="Z680" s="346"/>
    </row>
    <row r="681">
      <c r="A681" s="349"/>
      <c r="B681" s="346"/>
      <c r="C681" s="346"/>
      <c r="D681" s="346"/>
      <c r="E681" s="346"/>
      <c r="F681" s="346"/>
      <c r="G681" s="346"/>
      <c r="H681" s="346"/>
      <c r="I681" s="346"/>
      <c r="J681" s="346"/>
      <c r="K681" s="346"/>
      <c r="L681" s="346"/>
      <c r="M681" s="346"/>
      <c r="N681" s="346"/>
      <c r="O681" s="346"/>
      <c r="P681" s="346"/>
      <c r="Q681" s="346"/>
      <c r="R681" s="346"/>
      <c r="S681" s="346"/>
      <c r="T681" s="346"/>
      <c r="U681" s="346"/>
      <c r="V681" s="346"/>
      <c r="W681" s="346"/>
      <c r="X681" s="346"/>
      <c r="Y681" s="346"/>
      <c r="Z681" s="346"/>
    </row>
    <row r="682">
      <c r="A682" s="349"/>
      <c r="B682" s="346"/>
      <c r="C682" s="346"/>
      <c r="D682" s="346"/>
      <c r="E682" s="346"/>
      <c r="F682" s="346"/>
      <c r="G682" s="346"/>
      <c r="H682" s="346"/>
      <c r="I682" s="346"/>
      <c r="J682" s="346"/>
      <c r="K682" s="346"/>
      <c r="L682" s="346"/>
      <c r="M682" s="346"/>
      <c r="N682" s="346"/>
      <c r="O682" s="346"/>
      <c r="P682" s="346"/>
      <c r="Q682" s="346"/>
      <c r="R682" s="346"/>
      <c r="S682" s="346"/>
      <c r="T682" s="346"/>
      <c r="U682" s="346"/>
      <c r="V682" s="346"/>
      <c r="W682" s="346"/>
      <c r="X682" s="346"/>
      <c r="Y682" s="346"/>
      <c r="Z682" s="346"/>
    </row>
    <row r="683">
      <c r="A683" s="349"/>
      <c r="B683" s="346"/>
      <c r="C683" s="346"/>
      <c r="D683" s="346"/>
      <c r="E683" s="346"/>
      <c r="F683" s="346"/>
      <c r="G683" s="346"/>
      <c r="H683" s="346"/>
      <c r="I683" s="346"/>
      <c r="J683" s="346"/>
      <c r="K683" s="346"/>
      <c r="L683" s="346"/>
      <c r="M683" s="346"/>
      <c r="N683" s="346"/>
      <c r="O683" s="346"/>
      <c r="P683" s="346"/>
      <c r="Q683" s="346"/>
      <c r="R683" s="346"/>
      <c r="S683" s="346"/>
      <c r="T683" s="346"/>
      <c r="U683" s="346"/>
      <c r="V683" s="346"/>
      <c r="W683" s="346"/>
      <c r="X683" s="346"/>
      <c r="Y683" s="346"/>
      <c r="Z683" s="346"/>
    </row>
    <row r="684">
      <c r="A684" s="349"/>
      <c r="B684" s="346"/>
      <c r="C684" s="346"/>
      <c r="D684" s="346"/>
      <c r="E684" s="346"/>
      <c r="F684" s="346"/>
      <c r="G684" s="346"/>
      <c r="H684" s="346"/>
      <c r="I684" s="346"/>
      <c r="J684" s="346"/>
      <c r="K684" s="346"/>
      <c r="L684" s="346"/>
      <c r="M684" s="346"/>
      <c r="N684" s="346"/>
      <c r="O684" s="346"/>
      <c r="P684" s="346"/>
      <c r="Q684" s="346"/>
      <c r="R684" s="346"/>
      <c r="S684" s="346"/>
      <c r="T684" s="346"/>
      <c r="U684" s="346"/>
      <c r="V684" s="346"/>
      <c r="W684" s="346"/>
      <c r="X684" s="346"/>
      <c r="Y684" s="346"/>
      <c r="Z684" s="346"/>
    </row>
    <row r="685">
      <c r="A685" s="349"/>
      <c r="B685" s="346"/>
      <c r="C685" s="346"/>
      <c r="D685" s="346"/>
      <c r="E685" s="346"/>
      <c r="F685" s="346"/>
      <c r="G685" s="346"/>
      <c r="H685" s="346"/>
      <c r="I685" s="346"/>
      <c r="J685" s="346"/>
      <c r="K685" s="346"/>
      <c r="L685" s="346"/>
      <c r="M685" s="346"/>
      <c r="N685" s="346"/>
      <c r="O685" s="346"/>
      <c r="P685" s="346"/>
      <c r="Q685" s="346"/>
      <c r="R685" s="346"/>
      <c r="S685" s="346"/>
      <c r="T685" s="346"/>
      <c r="U685" s="346"/>
      <c r="V685" s="346"/>
      <c r="W685" s="346"/>
      <c r="X685" s="346"/>
      <c r="Y685" s="346"/>
      <c r="Z685" s="346"/>
    </row>
    <row r="686">
      <c r="A686" s="349"/>
      <c r="B686" s="346"/>
      <c r="C686" s="346"/>
      <c r="D686" s="346"/>
      <c r="E686" s="346"/>
      <c r="F686" s="346"/>
      <c r="G686" s="346"/>
      <c r="H686" s="346"/>
      <c r="I686" s="346"/>
      <c r="J686" s="346"/>
      <c r="K686" s="346"/>
      <c r="L686" s="346"/>
      <c r="M686" s="346"/>
      <c r="N686" s="346"/>
      <c r="O686" s="346"/>
      <c r="P686" s="346"/>
      <c r="Q686" s="346"/>
      <c r="R686" s="346"/>
      <c r="S686" s="346"/>
      <c r="T686" s="346"/>
      <c r="U686" s="346"/>
      <c r="V686" s="346"/>
      <c r="W686" s="346"/>
      <c r="X686" s="346"/>
      <c r="Y686" s="346"/>
      <c r="Z686" s="346"/>
    </row>
    <row r="687">
      <c r="A687" s="349"/>
      <c r="B687" s="346"/>
      <c r="C687" s="346"/>
      <c r="D687" s="346"/>
      <c r="E687" s="346"/>
      <c r="F687" s="346"/>
      <c r="G687" s="346"/>
      <c r="H687" s="346"/>
      <c r="I687" s="346"/>
      <c r="J687" s="346"/>
      <c r="K687" s="346"/>
      <c r="L687" s="346"/>
      <c r="M687" s="346"/>
      <c r="N687" s="346"/>
      <c r="O687" s="346"/>
      <c r="P687" s="346"/>
      <c r="Q687" s="346"/>
      <c r="R687" s="346"/>
      <c r="S687" s="346"/>
      <c r="T687" s="346"/>
      <c r="U687" s="346"/>
      <c r="V687" s="346"/>
      <c r="W687" s="346"/>
      <c r="X687" s="346"/>
      <c r="Y687" s="346"/>
      <c r="Z687" s="346"/>
    </row>
    <row r="688">
      <c r="A688" s="349"/>
      <c r="B688" s="346"/>
      <c r="C688" s="346"/>
      <c r="D688" s="346"/>
      <c r="E688" s="346"/>
      <c r="F688" s="346"/>
      <c r="G688" s="346"/>
      <c r="H688" s="346"/>
      <c r="I688" s="346"/>
      <c r="J688" s="346"/>
      <c r="K688" s="346"/>
      <c r="L688" s="346"/>
      <c r="M688" s="346"/>
      <c r="N688" s="346"/>
      <c r="O688" s="346"/>
      <c r="P688" s="346"/>
      <c r="Q688" s="346"/>
      <c r="R688" s="346"/>
      <c r="S688" s="346"/>
      <c r="T688" s="346"/>
      <c r="U688" s="346"/>
      <c r="V688" s="346"/>
      <c r="W688" s="346"/>
      <c r="X688" s="346"/>
      <c r="Y688" s="346"/>
      <c r="Z688" s="346"/>
    </row>
    <row r="689">
      <c r="A689" s="349"/>
      <c r="B689" s="346"/>
      <c r="C689" s="346"/>
      <c r="D689" s="346"/>
      <c r="E689" s="346"/>
      <c r="F689" s="346"/>
      <c r="G689" s="346"/>
      <c r="H689" s="346"/>
      <c r="I689" s="346"/>
      <c r="J689" s="346"/>
      <c r="K689" s="346"/>
      <c r="L689" s="346"/>
      <c r="M689" s="346"/>
      <c r="N689" s="346"/>
      <c r="O689" s="346"/>
      <c r="P689" s="346"/>
      <c r="Q689" s="346"/>
      <c r="R689" s="346"/>
      <c r="S689" s="346"/>
      <c r="T689" s="346"/>
      <c r="U689" s="346"/>
      <c r="V689" s="346"/>
      <c r="W689" s="346"/>
      <c r="X689" s="346"/>
      <c r="Y689" s="346"/>
      <c r="Z689" s="346"/>
    </row>
    <row r="690">
      <c r="A690" s="349"/>
      <c r="B690" s="346"/>
      <c r="C690" s="346"/>
      <c r="D690" s="346"/>
      <c r="E690" s="346"/>
      <c r="F690" s="346"/>
      <c r="G690" s="346"/>
      <c r="H690" s="346"/>
      <c r="I690" s="346"/>
      <c r="J690" s="346"/>
      <c r="K690" s="346"/>
      <c r="L690" s="346"/>
      <c r="M690" s="346"/>
      <c r="N690" s="346"/>
      <c r="O690" s="346"/>
      <c r="P690" s="346"/>
      <c r="Q690" s="346"/>
      <c r="R690" s="346"/>
      <c r="S690" s="346"/>
      <c r="T690" s="346"/>
      <c r="U690" s="346"/>
      <c r="V690" s="346"/>
      <c r="W690" s="346"/>
      <c r="X690" s="346"/>
      <c r="Y690" s="346"/>
      <c r="Z690" s="346"/>
    </row>
    <row r="691">
      <c r="A691" s="349"/>
      <c r="B691" s="346"/>
      <c r="C691" s="346"/>
      <c r="D691" s="346"/>
      <c r="E691" s="346"/>
      <c r="F691" s="346"/>
      <c r="G691" s="346"/>
      <c r="H691" s="346"/>
      <c r="I691" s="346"/>
      <c r="J691" s="346"/>
      <c r="K691" s="346"/>
      <c r="L691" s="346"/>
      <c r="M691" s="346"/>
      <c r="N691" s="346"/>
      <c r="O691" s="346"/>
      <c r="P691" s="346"/>
      <c r="Q691" s="346"/>
      <c r="R691" s="346"/>
      <c r="S691" s="346"/>
      <c r="T691" s="346"/>
      <c r="U691" s="346"/>
      <c r="V691" s="346"/>
      <c r="W691" s="346"/>
      <c r="X691" s="346"/>
      <c r="Y691" s="346"/>
      <c r="Z691" s="346"/>
    </row>
    <row r="692">
      <c r="A692" s="349"/>
      <c r="B692" s="346"/>
      <c r="C692" s="346"/>
      <c r="D692" s="346"/>
      <c r="E692" s="346"/>
      <c r="F692" s="346"/>
      <c r="G692" s="346"/>
      <c r="H692" s="346"/>
      <c r="I692" s="346"/>
      <c r="J692" s="346"/>
      <c r="K692" s="346"/>
      <c r="L692" s="346"/>
      <c r="M692" s="346"/>
      <c r="N692" s="346"/>
      <c r="O692" s="346"/>
      <c r="P692" s="346"/>
      <c r="Q692" s="346"/>
      <c r="R692" s="346"/>
      <c r="S692" s="346"/>
      <c r="T692" s="346"/>
      <c r="U692" s="346"/>
      <c r="V692" s="346"/>
      <c r="W692" s="346"/>
      <c r="X692" s="346"/>
      <c r="Y692" s="346"/>
      <c r="Z692" s="346"/>
    </row>
    <row r="693">
      <c r="A693" s="349"/>
      <c r="B693" s="346"/>
      <c r="C693" s="346"/>
      <c r="D693" s="346"/>
      <c r="E693" s="346"/>
      <c r="F693" s="346"/>
      <c r="G693" s="346"/>
      <c r="H693" s="346"/>
      <c r="I693" s="346"/>
      <c r="J693" s="346"/>
      <c r="K693" s="346"/>
      <c r="L693" s="346"/>
      <c r="M693" s="346"/>
      <c r="N693" s="346"/>
      <c r="O693" s="346"/>
      <c r="P693" s="346"/>
      <c r="Q693" s="346"/>
      <c r="R693" s="346"/>
      <c r="S693" s="346"/>
      <c r="T693" s="346"/>
      <c r="U693" s="346"/>
      <c r="V693" s="346"/>
      <c r="W693" s="346"/>
      <c r="X693" s="346"/>
      <c r="Y693" s="346"/>
      <c r="Z693" s="346"/>
    </row>
    <row r="694">
      <c r="A694" s="349"/>
      <c r="B694" s="346"/>
      <c r="C694" s="346"/>
      <c r="D694" s="346"/>
      <c r="E694" s="346"/>
      <c r="F694" s="346"/>
      <c r="G694" s="346"/>
      <c r="H694" s="346"/>
      <c r="I694" s="346"/>
      <c r="J694" s="346"/>
      <c r="K694" s="346"/>
      <c r="L694" s="346"/>
      <c r="M694" s="346"/>
      <c r="N694" s="346"/>
      <c r="O694" s="346"/>
      <c r="P694" s="346"/>
      <c r="Q694" s="346"/>
      <c r="R694" s="346"/>
      <c r="S694" s="346"/>
      <c r="T694" s="346"/>
      <c r="U694" s="346"/>
      <c r="V694" s="346"/>
      <c r="W694" s="346"/>
      <c r="X694" s="346"/>
      <c r="Y694" s="346"/>
      <c r="Z694" s="346"/>
    </row>
    <row r="695">
      <c r="A695" s="349"/>
      <c r="B695" s="346"/>
      <c r="C695" s="346"/>
      <c r="D695" s="346"/>
      <c r="E695" s="346"/>
      <c r="F695" s="346"/>
      <c r="G695" s="346"/>
      <c r="H695" s="346"/>
      <c r="I695" s="346"/>
      <c r="J695" s="346"/>
      <c r="K695" s="346"/>
      <c r="L695" s="346"/>
      <c r="M695" s="346"/>
      <c r="N695" s="346"/>
      <c r="O695" s="346"/>
      <c r="P695" s="346"/>
      <c r="Q695" s="346"/>
      <c r="R695" s="346"/>
      <c r="S695" s="346"/>
      <c r="T695" s="346"/>
      <c r="U695" s="346"/>
      <c r="V695" s="346"/>
      <c r="W695" s="346"/>
      <c r="X695" s="346"/>
      <c r="Y695" s="346"/>
      <c r="Z695" s="346"/>
    </row>
    <row r="696">
      <c r="A696" s="349"/>
      <c r="B696" s="346"/>
      <c r="C696" s="346"/>
      <c r="D696" s="346"/>
      <c r="E696" s="346"/>
      <c r="F696" s="346"/>
      <c r="G696" s="346"/>
      <c r="H696" s="346"/>
      <c r="I696" s="346"/>
      <c r="J696" s="346"/>
      <c r="K696" s="346"/>
      <c r="L696" s="346"/>
      <c r="M696" s="346"/>
      <c r="N696" s="346"/>
      <c r="O696" s="346"/>
      <c r="P696" s="346"/>
      <c r="Q696" s="346"/>
      <c r="R696" s="346"/>
      <c r="S696" s="346"/>
      <c r="T696" s="346"/>
      <c r="U696" s="346"/>
      <c r="V696" s="346"/>
      <c r="W696" s="346"/>
      <c r="X696" s="346"/>
      <c r="Y696" s="346"/>
      <c r="Z696" s="346"/>
    </row>
    <row r="697">
      <c r="A697" s="349"/>
      <c r="B697" s="346"/>
      <c r="C697" s="346"/>
      <c r="D697" s="346"/>
      <c r="E697" s="346"/>
      <c r="F697" s="346"/>
      <c r="G697" s="346"/>
      <c r="H697" s="346"/>
      <c r="I697" s="346"/>
      <c r="J697" s="346"/>
      <c r="K697" s="346"/>
      <c r="L697" s="346"/>
      <c r="M697" s="346"/>
      <c r="N697" s="346"/>
      <c r="O697" s="346"/>
      <c r="P697" s="346"/>
      <c r="Q697" s="346"/>
      <c r="R697" s="346"/>
      <c r="S697" s="346"/>
      <c r="T697" s="346"/>
      <c r="U697" s="346"/>
      <c r="V697" s="346"/>
      <c r="W697" s="346"/>
      <c r="X697" s="346"/>
      <c r="Y697" s="346"/>
      <c r="Z697" s="346"/>
    </row>
    <row r="698">
      <c r="A698" s="349"/>
      <c r="B698" s="346"/>
      <c r="C698" s="346"/>
      <c r="D698" s="346"/>
      <c r="E698" s="346"/>
      <c r="F698" s="346"/>
      <c r="G698" s="346"/>
      <c r="H698" s="346"/>
      <c r="I698" s="346"/>
      <c r="J698" s="346"/>
      <c r="K698" s="346"/>
      <c r="L698" s="346"/>
      <c r="M698" s="346"/>
      <c r="N698" s="346"/>
      <c r="O698" s="346"/>
      <c r="P698" s="346"/>
      <c r="Q698" s="346"/>
      <c r="R698" s="346"/>
      <c r="S698" s="346"/>
      <c r="T698" s="346"/>
      <c r="U698" s="346"/>
      <c r="V698" s="346"/>
      <c r="W698" s="346"/>
      <c r="X698" s="346"/>
      <c r="Y698" s="346"/>
      <c r="Z698" s="346"/>
    </row>
    <row r="699">
      <c r="A699" s="349"/>
      <c r="B699" s="346"/>
      <c r="C699" s="346"/>
      <c r="D699" s="346"/>
      <c r="E699" s="346"/>
      <c r="F699" s="346"/>
      <c r="G699" s="346"/>
      <c r="H699" s="346"/>
      <c r="I699" s="346"/>
      <c r="J699" s="346"/>
      <c r="K699" s="346"/>
      <c r="L699" s="346"/>
      <c r="M699" s="346"/>
      <c r="N699" s="346"/>
      <c r="O699" s="346"/>
      <c r="P699" s="346"/>
      <c r="Q699" s="346"/>
      <c r="R699" s="346"/>
      <c r="S699" s="346"/>
      <c r="T699" s="346"/>
      <c r="U699" s="346"/>
      <c r="V699" s="346"/>
      <c r="W699" s="346"/>
      <c r="X699" s="346"/>
      <c r="Y699" s="346"/>
      <c r="Z699" s="346"/>
    </row>
    <row r="700">
      <c r="A700" s="349"/>
      <c r="B700" s="346"/>
      <c r="C700" s="346"/>
      <c r="D700" s="346"/>
      <c r="E700" s="346"/>
      <c r="F700" s="346"/>
      <c r="G700" s="346"/>
      <c r="H700" s="346"/>
      <c r="I700" s="346"/>
      <c r="J700" s="346"/>
      <c r="K700" s="346"/>
      <c r="L700" s="346"/>
      <c r="M700" s="346"/>
      <c r="N700" s="346"/>
      <c r="O700" s="346"/>
      <c r="P700" s="346"/>
      <c r="Q700" s="346"/>
      <c r="R700" s="346"/>
      <c r="S700" s="346"/>
      <c r="T700" s="346"/>
      <c r="U700" s="346"/>
      <c r="V700" s="346"/>
      <c r="W700" s="346"/>
      <c r="X700" s="346"/>
      <c r="Y700" s="346"/>
      <c r="Z700" s="346"/>
    </row>
    <row r="701">
      <c r="A701" s="349"/>
      <c r="B701" s="346"/>
      <c r="C701" s="346"/>
      <c r="D701" s="346"/>
      <c r="E701" s="346"/>
      <c r="F701" s="346"/>
      <c r="G701" s="346"/>
      <c r="H701" s="346"/>
      <c r="I701" s="346"/>
      <c r="J701" s="346"/>
      <c r="K701" s="346"/>
      <c r="L701" s="346"/>
      <c r="M701" s="346"/>
      <c r="N701" s="346"/>
      <c r="O701" s="346"/>
      <c r="P701" s="346"/>
      <c r="Q701" s="346"/>
      <c r="R701" s="346"/>
      <c r="S701" s="346"/>
      <c r="T701" s="346"/>
      <c r="U701" s="346"/>
      <c r="V701" s="346"/>
      <c r="W701" s="346"/>
      <c r="X701" s="346"/>
      <c r="Y701" s="346"/>
      <c r="Z701" s="346"/>
    </row>
    <row r="702">
      <c r="A702" s="349"/>
      <c r="B702" s="346"/>
      <c r="C702" s="346"/>
      <c r="D702" s="346"/>
      <c r="E702" s="346"/>
      <c r="F702" s="346"/>
      <c r="G702" s="346"/>
      <c r="H702" s="346"/>
      <c r="I702" s="346"/>
      <c r="J702" s="346"/>
      <c r="K702" s="346"/>
      <c r="L702" s="346"/>
      <c r="M702" s="346"/>
      <c r="N702" s="346"/>
      <c r="O702" s="346"/>
      <c r="P702" s="346"/>
      <c r="Q702" s="346"/>
      <c r="R702" s="346"/>
      <c r="S702" s="346"/>
      <c r="T702" s="346"/>
      <c r="U702" s="346"/>
      <c r="V702" s="346"/>
      <c r="W702" s="346"/>
      <c r="X702" s="346"/>
      <c r="Y702" s="346"/>
      <c r="Z702" s="346"/>
    </row>
    <row r="703">
      <c r="A703" s="349"/>
      <c r="B703" s="346"/>
      <c r="C703" s="346"/>
      <c r="D703" s="346"/>
      <c r="E703" s="346"/>
      <c r="F703" s="346"/>
      <c r="G703" s="346"/>
      <c r="H703" s="346"/>
      <c r="I703" s="346"/>
      <c r="J703" s="346"/>
      <c r="K703" s="346"/>
      <c r="L703" s="346"/>
      <c r="M703" s="346"/>
      <c r="N703" s="346"/>
      <c r="O703" s="346"/>
      <c r="P703" s="346"/>
      <c r="Q703" s="346"/>
      <c r="R703" s="346"/>
      <c r="S703" s="346"/>
      <c r="T703" s="346"/>
      <c r="U703" s="346"/>
      <c r="V703" s="346"/>
      <c r="W703" s="346"/>
      <c r="X703" s="346"/>
      <c r="Y703" s="346"/>
      <c r="Z703" s="346"/>
    </row>
    <row r="704">
      <c r="A704" s="349"/>
      <c r="B704" s="346"/>
      <c r="C704" s="346"/>
      <c r="D704" s="346"/>
      <c r="E704" s="346"/>
      <c r="F704" s="346"/>
      <c r="G704" s="346"/>
      <c r="H704" s="346"/>
      <c r="I704" s="346"/>
      <c r="J704" s="346"/>
      <c r="K704" s="346"/>
      <c r="L704" s="346"/>
      <c r="M704" s="346"/>
      <c r="N704" s="346"/>
      <c r="O704" s="346"/>
      <c r="P704" s="346"/>
      <c r="Q704" s="346"/>
      <c r="R704" s="346"/>
      <c r="S704" s="346"/>
      <c r="T704" s="346"/>
      <c r="U704" s="346"/>
      <c r="V704" s="346"/>
      <c r="W704" s="346"/>
      <c r="X704" s="346"/>
      <c r="Y704" s="346"/>
      <c r="Z704" s="346"/>
    </row>
    <row r="705">
      <c r="A705" s="349"/>
      <c r="B705" s="346"/>
      <c r="C705" s="346"/>
      <c r="D705" s="346"/>
      <c r="E705" s="346"/>
      <c r="F705" s="346"/>
      <c r="G705" s="346"/>
      <c r="H705" s="346"/>
      <c r="I705" s="346"/>
      <c r="J705" s="346"/>
      <c r="K705" s="346"/>
      <c r="L705" s="346"/>
      <c r="M705" s="346"/>
      <c r="N705" s="346"/>
      <c r="O705" s="346"/>
      <c r="P705" s="346"/>
      <c r="Q705" s="346"/>
      <c r="R705" s="346"/>
      <c r="S705" s="346"/>
      <c r="T705" s="346"/>
      <c r="U705" s="346"/>
      <c r="V705" s="346"/>
      <c r="W705" s="346"/>
      <c r="X705" s="346"/>
      <c r="Y705" s="346"/>
      <c r="Z705" s="346"/>
    </row>
    <row r="706">
      <c r="A706" s="349"/>
      <c r="B706" s="346"/>
      <c r="C706" s="346"/>
      <c r="D706" s="346"/>
      <c r="E706" s="346"/>
      <c r="F706" s="346"/>
      <c r="G706" s="346"/>
      <c r="H706" s="346"/>
      <c r="I706" s="346"/>
      <c r="J706" s="346"/>
      <c r="K706" s="346"/>
      <c r="L706" s="346"/>
      <c r="M706" s="346"/>
      <c r="N706" s="346"/>
      <c r="O706" s="346"/>
      <c r="P706" s="346"/>
      <c r="Q706" s="346"/>
      <c r="R706" s="346"/>
      <c r="S706" s="346"/>
      <c r="T706" s="346"/>
      <c r="U706" s="346"/>
      <c r="V706" s="346"/>
      <c r="W706" s="346"/>
      <c r="X706" s="346"/>
      <c r="Y706" s="346"/>
      <c r="Z706" s="346"/>
    </row>
    <row r="707">
      <c r="A707" s="349"/>
      <c r="B707" s="346"/>
      <c r="C707" s="346"/>
      <c r="D707" s="346"/>
      <c r="E707" s="346"/>
      <c r="F707" s="346"/>
      <c r="G707" s="346"/>
      <c r="H707" s="346"/>
      <c r="I707" s="346"/>
      <c r="J707" s="346"/>
      <c r="K707" s="346"/>
      <c r="L707" s="346"/>
      <c r="M707" s="346"/>
      <c r="N707" s="346"/>
      <c r="O707" s="346"/>
      <c r="P707" s="346"/>
      <c r="Q707" s="346"/>
      <c r="R707" s="346"/>
      <c r="S707" s="346"/>
      <c r="T707" s="346"/>
      <c r="U707" s="346"/>
      <c r="V707" s="346"/>
      <c r="W707" s="346"/>
      <c r="X707" s="346"/>
      <c r="Y707" s="346"/>
      <c r="Z707" s="346"/>
    </row>
    <row r="708">
      <c r="A708" s="349"/>
      <c r="B708" s="346"/>
      <c r="C708" s="346"/>
      <c r="D708" s="346"/>
      <c r="E708" s="346"/>
      <c r="F708" s="346"/>
      <c r="G708" s="346"/>
      <c r="H708" s="346"/>
      <c r="I708" s="346"/>
      <c r="J708" s="346"/>
      <c r="K708" s="346"/>
      <c r="L708" s="346"/>
      <c r="M708" s="346"/>
      <c r="N708" s="346"/>
      <c r="O708" s="346"/>
      <c r="P708" s="346"/>
      <c r="Q708" s="346"/>
      <c r="R708" s="346"/>
      <c r="S708" s="346"/>
      <c r="T708" s="346"/>
      <c r="U708" s="346"/>
      <c r="V708" s="346"/>
      <c r="W708" s="346"/>
      <c r="X708" s="346"/>
      <c r="Y708" s="346"/>
      <c r="Z708" s="346"/>
    </row>
    <row r="709">
      <c r="A709" s="349"/>
      <c r="B709" s="346"/>
      <c r="C709" s="346"/>
      <c r="D709" s="346"/>
      <c r="E709" s="346"/>
      <c r="F709" s="346"/>
      <c r="G709" s="346"/>
      <c r="H709" s="346"/>
      <c r="I709" s="346"/>
      <c r="J709" s="346"/>
      <c r="K709" s="346"/>
      <c r="L709" s="346"/>
      <c r="M709" s="346"/>
      <c r="N709" s="346"/>
      <c r="O709" s="346"/>
      <c r="P709" s="346"/>
      <c r="Q709" s="346"/>
      <c r="R709" s="346"/>
      <c r="S709" s="346"/>
      <c r="T709" s="346"/>
      <c r="U709" s="346"/>
      <c r="V709" s="346"/>
      <c r="W709" s="346"/>
      <c r="X709" s="346"/>
      <c r="Y709" s="346"/>
      <c r="Z709" s="346"/>
    </row>
    <row r="710">
      <c r="A710" s="349"/>
      <c r="B710" s="346"/>
      <c r="C710" s="346"/>
      <c r="D710" s="346"/>
      <c r="E710" s="346"/>
      <c r="F710" s="346"/>
      <c r="G710" s="346"/>
      <c r="H710" s="346"/>
      <c r="I710" s="346"/>
      <c r="J710" s="346"/>
      <c r="K710" s="346"/>
      <c r="L710" s="346"/>
      <c r="M710" s="346"/>
      <c r="N710" s="346"/>
      <c r="O710" s="346"/>
      <c r="P710" s="346"/>
      <c r="Q710" s="346"/>
      <c r="R710" s="346"/>
      <c r="S710" s="346"/>
      <c r="T710" s="346"/>
      <c r="U710" s="346"/>
      <c r="V710" s="346"/>
      <c r="W710" s="346"/>
      <c r="X710" s="346"/>
      <c r="Y710" s="346"/>
      <c r="Z710" s="346"/>
    </row>
    <row r="711">
      <c r="A711" s="349"/>
      <c r="B711" s="346"/>
      <c r="C711" s="346"/>
      <c r="D711" s="346"/>
      <c r="E711" s="346"/>
      <c r="F711" s="346"/>
      <c r="G711" s="346"/>
      <c r="H711" s="346"/>
      <c r="I711" s="346"/>
      <c r="J711" s="346"/>
      <c r="K711" s="346"/>
      <c r="L711" s="346"/>
      <c r="M711" s="346"/>
      <c r="N711" s="346"/>
      <c r="O711" s="346"/>
      <c r="P711" s="346"/>
      <c r="Q711" s="346"/>
      <c r="R711" s="346"/>
      <c r="S711" s="346"/>
      <c r="T711" s="346"/>
      <c r="U711" s="346"/>
      <c r="V711" s="346"/>
      <c r="W711" s="346"/>
      <c r="X711" s="346"/>
      <c r="Y711" s="346"/>
      <c r="Z711" s="346"/>
    </row>
    <row r="712">
      <c r="A712" s="349"/>
      <c r="B712" s="346"/>
      <c r="C712" s="346"/>
      <c r="D712" s="346"/>
      <c r="E712" s="346"/>
      <c r="F712" s="346"/>
      <c r="G712" s="346"/>
      <c r="H712" s="346"/>
      <c r="I712" s="346"/>
      <c r="J712" s="346"/>
      <c r="K712" s="346"/>
      <c r="L712" s="346"/>
      <c r="M712" s="346"/>
      <c r="N712" s="346"/>
      <c r="O712" s="346"/>
      <c r="P712" s="346"/>
      <c r="Q712" s="346"/>
      <c r="R712" s="346"/>
      <c r="S712" s="346"/>
      <c r="T712" s="346"/>
      <c r="U712" s="346"/>
      <c r="V712" s="346"/>
      <c r="W712" s="346"/>
      <c r="X712" s="346"/>
      <c r="Y712" s="346"/>
      <c r="Z712" s="346"/>
    </row>
    <row r="713">
      <c r="A713" s="349"/>
      <c r="B713" s="346"/>
      <c r="C713" s="346"/>
      <c r="D713" s="346"/>
      <c r="E713" s="346"/>
      <c r="F713" s="346"/>
      <c r="G713" s="346"/>
      <c r="H713" s="346"/>
      <c r="I713" s="346"/>
      <c r="J713" s="346"/>
      <c r="K713" s="346"/>
      <c r="L713" s="346"/>
      <c r="M713" s="346"/>
      <c r="N713" s="346"/>
      <c r="O713" s="346"/>
      <c r="P713" s="346"/>
      <c r="Q713" s="346"/>
      <c r="R713" s="346"/>
      <c r="S713" s="346"/>
      <c r="T713" s="346"/>
      <c r="U713" s="346"/>
      <c r="V713" s="346"/>
      <c r="W713" s="346"/>
      <c r="X713" s="346"/>
      <c r="Y713" s="346"/>
      <c r="Z713" s="346"/>
    </row>
    <row r="714">
      <c r="A714" s="349"/>
      <c r="B714" s="346"/>
      <c r="C714" s="346"/>
      <c r="D714" s="346"/>
      <c r="E714" s="346"/>
      <c r="F714" s="346"/>
      <c r="G714" s="346"/>
      <c r="H714" s="346"/>
      <c r="I714" s="346"/>
      <c r="J714" s="346"/>
      <c r="K714" s="346"/>
      <c r="L714" s="346"/>
      <c r="M714" s="346"/>
      <c r="N714" s="346"/>
      <c r="O714" s="346"/>
      <c r="P714" s="346"/>
      <c r="Q714" s="346"/>
      <c r="R714" s="346"/>
      <c r="S714" s="346"/>
      <c r="T714" s="346"/>
      <c r="U714" s="346"/>
      <c r="V714" s="346"/>
      <c r="W714" s="346"/>
      <c r="X714" s="346"/>
      <c r="Y714" s="346"/>
      <c r="Z714" s="346"/>
    </row>
    <row r="715">
      <c r="A715" s="349"/>
      <c r="B715" s="346"/>
      <c r="C715" s="346"/>
      <c r="D715" s="346"/>
      <c r="E715" s="346"/>
      <c r="F715" s="346"/>
      <c r="G715" s="346"/>
      <c r="H715" s="346"/>
      <c r="I715" s="346"/>
      <c r="J715" s="346"/>
      <c r="K715" s="346"/>
      <c r="L715" s="346"/>
      <c r="M715" s="346"/>
      <c r="N715" s="346"/>
      <c r="O715" s="346"/>
      <c r="P715" s="346"/>
      <c r="Q715" s="346"/>
      <c r="R715" s="346"/>
      <c r="S715" s="346"/>
      <c r="T715" s="346"/>
      <c r="U715" s="346"/>
      <c r="V715" s="346"/>
      <c r="W715" s="346"/>
      <c r="X715" s="346"/>
      <c r="Y715" s="346"/>
      <c r="Z715" s="346"/>
    </row>
    <row r="716">
      <c r="A716" s="349"/>
      <c r="B716" s="346"/>
      <c r="C716" s="346"/>
      <c r="D716" s="346"/>
      <c r="E716" s="346"/>
      <c r="F716" s="346"/>
      <c r="G716" s="346"/>
      <c r="H716" s="346"/>
      <c r="I716" s="346"/>
      <c r="J716" s="346"/>
      <c r="K716" s="346"/>
      <c r="L716" s="346"/>
      <c r="M716" s="346"/>
      <c r="N716" s="346"/>
      <c r="O716" s="346"/>
      <c r="P716" s="346"/>
      <c r="Q716" s="346"/>
      <c r="R716" s="346"/>
      <c r="S716" s="346"/>
      <c r="T716" s="346"/>
      <c r="U716" s="346"/>
      <c r="V716" s="346"/>
      <c r="W716" s="346"/>
      <c r="X716" s="346"/>
      <c r="Y716" s="346"/>
      <c r="Z716" s="346"/>
    </row>
    <row r="717">
      <c r="A717" s="349"/>
      <c r="B717" s="346"/>
      <c r="C717" s="346"/>
      <c r="D717" s="346"/>
      <c r="E717" s="346"/>
      <c r="F717" s="346"/>
      <c r="G717" s="346"/>
      <c r="H717" s="346"/>
      <c r="I717" s="346"/>
      <c r="J717" s="346"/>
      <c r="K717" s="346"/>
      <c r="L717" s="346"/>
      <c r="M717" s="346"/>
      <c r="N717" s="346"/>
      <c r="O717" s="346"/>
      <c r="P717" s="346"/>
      <c r="Q717" s="346"/>
      <c r="R717" s="346"/>
      <c r="S717" s="346"/>
      <c r="T717" s="346"/>
      <c r="U717" s="346"/>
      <c r="V717" s="346"/>
      <c r="W717" s="346"/>
      <c r="X717" s="346"/>
      <c r="Y717" s="346"/>
      <c r="Z717" s="346"/>
    </row>
    <row r="718">
      <c r="A718" s="349"/>
      <c r="B718" s="346"/>
      <c r="C718" s="346"/>
      <c r="D718" s="346"/>
      <c r="E718" s="346"/>
      <c r="F718" s="346"/>
      <c r="G718" s="346"/>
      <c r="H718" s="346"/>
      <c r="I718" s="346"/>
      <c r="J718" s="346"/>
      <c r="K718" s="346"/>
      <c r="L718" s="346"/>
      <c r="M718" s="346"/>
      <c r="N718" s="346"/>
      <c r="O718" s="346"/>
      <c r="P718" s="346"/>
      <c r="Q718" s="346"/>
      <c r="R718" s="346"/>
      <c r="S718" s="346"/>
      <c r="T718" s="346"/>
      <c r="U718" s="346"/>
      <c r="V718" s="346"/>
      <c r="W718" s="346"/>
      <c r="X718" s="346"/>
      <c r="Y718" s="346"/>
      <c r="Z718" s="346"/>
    </row>
    <row r="719">
      <c r="A719" s="349"/>
      <c r="B719" s="346"/>
      <c r="C719" s="346"/>
      <c r="D719" s="346"/>
      <c r="E719" s="346"/>
      <c r="F719" s="346"/>
      <c r="G719" s="346"/>
      <c r="H719" s="346"/>
      <c r="I719" s="346"/>
      <c r="J719" s="346"/>
      <c r="K719" s="346"/>
      <c r="L719" s="346"/>
      <c r="M719" s="346"/>
      <c r="N719" s="346"/>
      <c r="O719" s="346"/>
      <c r="P719" s="346"/>
      <c r="Q719" s="346"/>
      <c r="R719" s="346"/>
      <c r="S719" s="346"/>
      <c r="T719" s="346"/>
      <c r="U719" s="346"/>
      <c r="V719" s="346"/>
      <c r="W719" s="346"/>
      <c r="X719" s="346"/>
      <c r="Y719" s="346"/>
      <c r="Z719" s="346"/>
    </row>
    <row r="720">
      <c r="A720" s="349"/>
      <c r="B720" s="346"/>
      <c r="C720" s="346"/>
      <c r="D720" s="346"/>
      <c r="E720" s="346"/>
      <c r="F720" s="346"/>
      <c r="G720" s="346"/>
      <c r="H720" s="346"/>
      <c r="I720" s="346"/>
      <c r="J720" s="346"/>
      <c r="K720" s="346"/>
      <c r="L720" s="346"/>
      <c r="M720" s="346"/>
      <c r="N720" s="346"/>
      <c r="O720" s="346"/>
      <c r="P720" s="346"/>
      <c r="Q720" s="346"/>
      <c r="R720" s="346"/>
      <c r="S720" s="346"/>
      <c r="T720" s="346"/>
      <c r="U720" s="346"/>
      <c r="V720" s="346"/>
      <c r="W720" s="346"/>
      <c r="X720" s="346"/>
      <c r="Y720" s="346"/>
      <c r="Z720" s="346"/>
    </row>
    <row r="721">
      <c r="A721" s="349"/>
      <c r="B721" s="346"/>
      <c r="C721" s="346"/>
      <c r="D721" s="346"/>
      <c r="E721" s="346"/>
      <c r="F721" s="346"/>
      <c r="G721" s="346"/>
      <c r="H721" s="346"/>
      <c r="I721" s="346"/>
      <c r="J721" s="346"/>
      <c r="K721" s="346"/>
      <c r="L721" s="346"/>
      <c r="M721" s="346"/>
      <c r="N721" s="346"/>
      <c r="O721" s="346"/>
      <c r="P721" s="346"/>
      <c r="Q721" s="346"/>
      <c r="R721" s="346"/>
      <c r="S721" s="346"/>
      <c r="T721" s="346"/>
      <c r="U721" s="346"/>
      <c r="V721" s="346"/>
      <c r="W721" s="346"/>
      <c r="X721" s="346"/>
      <c r="Y721" s="346"/>
      <c r="Z721" s="346"/>
    </row>
    <row r="722">
      <c r="A722" s="349"/>
      <c r="B722" s="346"/>
      <c r="C722" s="346"/>
      <c r="D722" s="346"/>
      <c r="E722" s="346"/>
      <c r="F722" s="346"/>
      <c r="G722" s="346"/>
      <c r="H722" s="346"/>
      <c r="I722" s="346"/>
      <c r="J722" s="346"/>
      <c r="K722" s="346"/>
      <c r="L722" s="346"/>
      <c r="M722" s="346"/>
      <c r="N722" s="346"/>
      <c r="O722" s="346"/>
      <c r="P722" s="346"/>
      <c r="Q722" s="346"/>
      <c r="R722" s="346"/>
      <c r="S722" s="346"/>
      <c r="T722" s="346"/>
      <c r="U722" s="346"/>
      <c r="V722" s="346"/>
      <c r="W722" s="346"/>
      <c r="X722" s="346"/>
      <c r="Y722" s="346"/>
      <c r="Z722" s="346"/>
    </row>
    <row r="723">
      <c r="A723" s="349"/>
      <c r="B723" s="346"/>
      <c r="C723" s="346"/>
      <c r="D723" s="346"/>
      <c r="E723" s="346"/>
      <c r="F723" s="346"/>
      <c r="G723" s="346"/>
      <c r="H723" s="346"/>
      <c r="I723" s="346"/>
      <c r="J723" s="346"/>
      <c r="K723" s="346"/>
      <c r="L723" s="346"/>
      <c r="M723" s="346"/>
      <c r="N723" s="346"/>
      <c r="O723" s="346"/>
      <c r="P723" s="346"/>
      <c r="Q723" s="346"/>
      <c r="R723" s="346"/>
      <c r="S723" s="346"/>
      <c r="T723" s="346"/>
      <c r="U723" s="346"/>
      <c r="V723" s="346"/>
      <c r="W723" s="346"/>
      <c r="X723" s="346"/>
      <c r="Y723" s="346"/>
      <c r="Z723" s="346"/>
    </row>
    <row r="724">
      <c r="A724" s="349"/>
      <c r="B724" s="346"/>
      <c r="C724" s="346"/>
      <c r="D724" s="346"/>
      <c r="E724" s="346"/>
      <c r="F724" s="346"/>
      <c r="G724" s="346"/>
      <c r="H724" s="346"/>
      <c r="I724" s="346"/>
      <c r="J724" s="346"/>
      <c r="K724" s="346"/>
      <c r="L724" s="346"/>
      <c r="M724" s="346"/>
      <c r="N724" s="346"/>
      <c r="O724" s="346"/>
      <c r="P724" s="346"/>
      <c r="Q724" s="346"/>
      <c r="R724" s="346"/>
      <c r="S724" s="346"/>
      <c r="T724" s="346"/>
      <c r="U724" s="346"/>
      <c r="V724" s="346"/>
      <c r="W724" s="346"/>
      <c r="X724" s="346"/>
      <c r="Y724" s="346"/>
      <c r="Z724" s="346"/>
    </row>
    <row r="725">
      <c r="A725" s="349"/>
      <c r="B725" s="346"/>
      <c r="C725" s="346"/>
      <c r="D725" s="346"/>
      <c r="E725" s="346"/>
      <c r="F725" s="346"/>
      <c r="G725" s="346"/>
      <c r="H725" s="346"/>
      <c r="I725" s="346"/>
      <c r="J725" s="346"/>
      <c r="K725" s="346"/>
      <c r="L725" s="346"/>
      <c r="M725" s="346"/>
      <c r="N725" s="346"/>
      <c r="O725" s="346"/>
      <c r="P725" s="346"/>
      <c r="Q725" s="346"/>
      <c r="R725" s="346"/>
      <c r="S725" s="346"/>
      <c r="T725" s="346"/>
      <c r="U725" s="346"/>
      <c r="V725" s="346"/>
      <c r="W725" s="346"/>
      <c r="X725" s="346"/>
      <c r="Y725" s="346"/>
      <c r="Z725" s="346"/>
    </row>
    <row r="726">
      <c r="A726" s="349"/>
      <c r="B726" s="346"/>
      <c r="C726" s="346"/>
      <c r="D726" s="346"/>
      <c r="E726" s="346"/>
      <c r="F726" s="346"/>
      <c r="G726" s="346"/>
      <c r="H726" s="346"/>
      <c r="I726" s="346"/>
      <c r="J726" s="346"/>
      <c r="K726" s="346"/>
      <c r="L726" s="346"/>
      <c r="M726" s="346"/>
      <c r="N726" s="346"/>
      <c r="O726" s="346"/>
      <c r="P726" s="346"/>
      <c r="Q726" s="346"/>
      <c r="R726" s="346"/>
      <c r="S726" s="346"/>
      <c r="T726" s="346"/>
      <c r="U726" s="346"/>
      <c r="V726" s="346"/>
      <c r="W726" s="346"/>
      <c r="X726" s="346"/>
      <c r="Y726" s="346"/>
      <c r="Z726" s="346"/>
    </row>
    <row r="727">
      <c r="A727" s="349"/>
      <c r="B727" s="346"/>
      <c r="C727" s="346"/>
      <c r="D727" s="346"/>
      <c r="E727" s="346"/>
      <c r="F727" s="346"/>
      <c r="G727" s="346"/>
      <c r="H727" s="346"/>
      <c r="I727" s="346"/>
      <c r="J727" s="346"/>
      <c r="K727" s="346"/>
      <c r="L727" s="346"/>
      <c r="M727" s="346"/>
      <c r="N727" s="346"/>
      <c r="O727" s="346"/>
      <c r="P727" s="346"/>
      <c r="Q727" s="346"/>
      <c r="R727" s="346"/>
      <c r="S727" s="346"/>
      <c r="T727" s="346"/>
      <c r="U727" s="346"/>
      <c r="V727" s="346"/>
      <c r="W727" s="346"/>
      <c r="X727" s="346"/>
      <c r="Y727" s="346"/>
      <c r="Z727" s="346"/>
    </row>
    <row r="728">
      <c r="A728" s="349"/>
      <c r="B728" s="346"/>
      <c r="C728" s="346"/>
      <c r="D728" s="346"/>
      <c r="E728" s="346"/>
      <c r="F728" s="346"/>
      <c r="G728" s="346"/>
      <c r="H728" s="346"/>
      <c r="I728" s="346"/>
      <c r="J728" s="346"/>
      <c r="K728" s="346"/>
      <c r="L728" s="346"/>
      <c r="M728" s="346"/>
      <c r="N728" s="346"/>
      <c r="O728" s="346"/>
      <c r="P728" s="346"/>
      <c r="Q728" s="346"/>
      <c r="R728" s="346"/>
      <c r="S728" s="346"/>
      <c r="T728" s="346"/>
      <c r="U728" s="346"/>
      <c r="V728" s="346"/>
      <c r="W728" s="346"/>
      <c r="X728" s="346"/>
      <c r="Y728" s="346"/>
      <c r="Z728" s="346"/>
    </row>
    <row r="729">
      <c r="A729" s="349"/>
      <c r="B729" s="346"/>
      <c r="C729" s="346"/>
      <c r="D729" s="346"/>
      <c r="E729" s="346"/>
      <c r="F729" s="346"/>
      <c r="G729" s="346"/>
      <c r="H729" s="346"/>
      <c r="I729" s="346"/>
      <c r="J729" s="346"/>
      <c r="K729" s="346"/>
      <c r="L729" s="346"/>
      <c r="M729" s="346"/>
      <c r="N729" s="346"/>
      <c r="O729" s="346"/>
      <c r="P729" s="346"/>
      <c r="Q729" s="346"/>
      <c r="R729" s="346"/>
      <c r="S729" s="346"/>
      <c r="T729" s="346"/>
      <c r="U729" s="346"/>
      <c r="V729" s="346"/>
      <c r="W729" s="346"/>
      <c r="X729" s="346"/>
      <c r="Y729" s="346"/>
      <c r="Z729" s="346"/>
    </row>
    <row r="730">
      <c r="A730" s="349"/>
      <c r="B730" s="346"/>
      <c r="C730" s="346"/>
      <c r="D730" s="346"/>
      <c r="E730" s="346"/>
      <c r="F730" s="346"/>
      <c r="G730" s="346"/>
      <c r="H730" s="346"/>
      <c r="I730" s="346"/>
      <c r="J730" s="346"/>
      <c r="K730" s="346"/>
      <c r="L730" s="346"/>
      <c r="M730" s="346"/>
      <c r="N730" s="346"/>
      <c r="O730" s="346"/>
      <c r="P730" s="346"/>
      <c r="Q730" s="346"/>
      <c r="R730" s="346"/>
      <c r="S730" s="346"/>
      <c r="T730" s="346"/>
      <c r="U730" s="346"/>
      <c r="V730" s="346"/>
      <c r="W730" s="346"/>
      <c r="X730" s="346"/>
      <c r="Y730" s="346"/>
      <c r="Z730" s="346"/>
    </row>
    <row r="731">
      <c r="A731" s="349"/>
      <c r="B731" s="346"/>
      <c r="C731" s="346"/>
      <c r="D731" s="346"/>
      <c r="E731" s="346"/>
      <c r="F731" s="346"/>
      <c r="G731" s="346"/>
      <c r="H731" s="346"/>
      <c r="I731" s="346"/>
      <c r="J731" s="346"/>
      <c r="K731" s="346"/>
      <c r="L731" s="346"/>
      <c r="M731" s="346"/>
      <c r="N731" s="346"/>
      <c r="O731" s="346"/>
      <c r="P731" s="346"/>
      <c r="Q731" s="346"/>
      <c r="R731" s="346"/>
      <c r="S731" s="346"/>
      <c r="T731" s="346"/>
      <c r="U731" s="346"/>
      <c r="V731" s="346"/>
      <c r="W731" s="346"/>
      <c r="X731" s="346"/>
      <c r="Y731" s="346"/>
      <c r="Z731" s="346"/>
    </row>
    <row r="732">
      <c r="A732" s="349"/>
      <c r="B732" s="346"/>
      <c r="C732" s="346"/>
      <c r="D732" s="346"/>
      <c r="E732" s="346"/>
      <c r="F732" s="346"/>
      <c r="G732" s="346"/>
      <c r="H732" s="346"/>
      <c r="I732" s="346"/>
      <c r="J732" s="346"/>
      <c r="K732" s="346"/>
      <c r="L732" s="346"/>
      <c r="M732" s="346"/>
      <c r="N732" s="346"/>
      <c r="O732" s="346"/>
      <c r="P732" s="346"/>
      <c r="Q732" s="346"/>
      <c r="R732" s="346"/>
      <c r="S732" s="346"/>
      <c r="T732" s="346"/>
      <c r="U732" s="346"/>
      <c r="V732" s="346"/>
      <c r="W732" s="346"/>
      <c r="X732" s="346"/>
      <c r="Y732" s="346"/>
      <c r="Z732" s="346"/>
    </row>
    <row r="733">
      <c r="A733" s="349"/>
      <c r="B733" s="346"/>
      <c r="C733" s="346"/>
      <c r="D733" s="346"/>
      <c r="E733" s="346"/>
      <c r="F733" s="346"/>
      <c r="G733" s="346"/>
      <c r="H733" s="346"/>
      <c r="I733" s="346"/>
      <c r="J733" s="346"/>
      <c r="K733" s="346"/>
      <c r="L733" s="346"/>
      <c r="M733" s="346"/>
      <c r="N733" s="346"/>
      <c r="O733" s="346"/>
      <c r="P733" s="346"/>
      <c r="Q733" s="346"/>
      <c r="R733" s="346"/>
      <c r="S733" s="346"/>
      <c r="T733" s="346"/>
      <c r="U733" s="346"/>
      <c r="V733" s="346"/>
      <c r="W733" s="346"/>
      <c r="X733" s="346"/>
      <c r="Y733" s="346"/>
      <c r="Z733" s="346"/>
    </row>
    <row r="734">
      <c r="A734" s="349"/>
      <c r="B734" s="346"/>
      <c r="C734" s="346"/>
      <c r="D734" s="346"/>
      <c r="E734" s="346"/>
      <c r="F734" s="346"/>
      <c r="G734" s="346"/>
      <c r="H734" s="346"/>
      <c r="I734" s="346"/>
      <c r="J734" s="346"/>
      <c r="K734" s="346"/>
      <c r="L734" s="346"/>
      <c r="M734" s="346"/>
      <c r="N734" s="346"/>
      <c r="O734" s="346"/>
      <c r="P734" s="346"/>
      <c r="Q734" s="346"/>
      <c r="R734" s="346"/>
      <c r="S734" s="346"/>
      <c r="T734" s="346"/>
      <c r="U734" s="346"/>
      <c r="V734" s="346"/>
      <c r="W734" s="346"/>
      <c r="X734" s="346"/>
      <c r="Y734" s="346"/>
      <c r="Z734" s="346"/>
    </row>
    <row r="735">
      <c r="A735" s="349"/>
      <c r="B735" s="346"/>
      <c r="C735" s="346"/>
      <c r="D735" s="346"/>
      <c r="E735" s="346"/>
      <c r="F735" s="346"/>
      <c r="G735" s="346"/>
      <c r="H735" s="346"/>
      <c r="I735" s="346"/>
      <c r="J735" s="346"/>
      <c r="K735" s="346"/>
      <c r="L735" s="346"/>
      <c r="M735" s="346"/>
      <c r="N735" s="346"/>
      <c r="O735" s="346"/>
      <c r="P735" s="346"/>
      <c r="Q735" s="346"/>
      <c r="R735" s="346"/>
      <c r="S735" s="346"/>
      <c r="T735" s="346"/>
      <c r="U735" s="346"/>
      <c r="V735" s="346"/>
      <c r="W735" s="346"/>
      <c r="X735" s="346"/>
      <c r="Y735" s="346"/>
      <c r="Z735" s="346"/>
    </row>
    <row r="736">
      <c r="A736" s="349"/>
      <c r="B736" s="346"/>
      <c r="C736" s="346"/>
      <c r="D736" s="346"/>
      <c r="E736" s="346"/>
      <c r="F736" s="346"/>
      <c r="G736" s="346"/>
      <c r="H736" s="346"/>
      <c r="I736" s="346"/>
      <c r="J736" s="346"/>
      <c r="K736" s="346"/>
      <c r="L736" s="346"/>
      <c r="M736" s="346"/>
      <c r="N736" s="346"/>
      <c r="O736" s="346"/>
      <c r="P736" s="346"/>
      <c r="Q736" s="346"/>
      <c r="R736" s="346"/>
      <c r="S736" s="346"/>
      <c r="T736" s="346"/>
      <c r="U736" s="346"/>
      <c r="V736" s="346"/>
      <c r="W736" s="346"/>
      <c r="X736" s="346"/>
      <c r="Y736" s="346"/>
      <c r="Z736" s="346"/>
    </row>
    <row r="737">
      <c r="A737" s="349"/>
      <c r="B737" s="346"/>
      <c r="C737" s="346"/>
      <c r="D737" s="346"/>
      <c r="E737" s="346"/>
      <c r="F737" s="346"/>
      <c r="G737" s="346"/>
      <c r="H737" s="346"/>
      <c r="I737" s="346"/>
      <c r="J737" s="346"/>
      <c r="K737" s="346"/>
      <c r="L737" s="346"/>
      <c r="M737" s="346"/>
      <c r="N737" s="346"/>
      <c r="O737" s="346"/>
      <c r="P737" s="346"/>
      <c r="Q737" s="346"/>
      <c r="R737" s="346"/>
      <c r="S737" s="346"/>
      <c r="T737" s="346"/>
      <c r="U737" s="346"/>
      <c r="V737" s="346"/>
      <c r="W737" s="346"/>
      <c r="X737" s="346"/>
      <c r="Y737" s="346"/>
      <c r="Z737" s="346"/>
    </row>
    <row r="738">
      <c r="A738" s="349"/>
      <c r="B738" s="346"/>
      <c r="C738" s="346"/>
      <c r="D738" s="346"/>
      <c r="E738" s="346"/>
      <c r="F738" s="346"/>
      <c r="G738" s="346"/>
      <c r="H738" s="346"/>
      <c r="I738" s="346"/>
      <c r="J738" s="346"/>
      <c r="K738" s="346"/>
      <c r="L738" s="346"/>
      <c r="M738" s="346"/>
      <c r="N738" s="346"/>
      <c r="O738" s="346"/>
      <c r="P738" s="346"/>
      <c r="Q738" s="346"/>
      <c r="R738" s="346"/>
      <c r="S738" s="346"/>
      <c r="T738" s="346"/>
      <c r="U738" s="346"/>
      <c r="V738" s="346"/>
      <c r="W738" s="346"/>
      <c r="X738" s="346"/>
      <c r="Y738" s="346"/>
      <c r="Z738" s="346"/>
    </row>
    <row r="739">
      <c r="A739" s="349"/>
      <c r="B739" s="346"/>
      <c r="C739" s="346"/>
      <c r="D739" s="346"/>
      <c r="E739" s="346"/>
      <c r="F739" s="346"/>
      <c r="G739" s="346"/>
      <c r="H739" s="346"/>
      <c r="I739" s="346"/>
      <c r="J739" s="346"/>
      <c r="K739" s="346"/>
      <c r="L739" s="346"/>
      <c r="M739" s="346"/>
      <c r="N739" s="346"/>
      <c r="O739" s="346"/>
      <c r="P739" s="346"/>
      <c r="Q739" s="346"/>
      <c r="R739" s="346"/>
      <c r="S739" s="346"/>
      <c r="T739" s="346"/>
      <c r="U739" s="346"/>
      <c r="V739" s="346"/>
      <c r="W739" s="346"/>
      <c r="X739" s="346"/>
      <c r="Y739" s="346"/>
      <c r="Z739" s="346"/>
    </row>
    <row r="740">
      <c r="A740" s="349"/>
      <c r="B740" s="346"/>
      <c r="C740" s="346"/>
      <c r="D740" s="346"/>
      <c r="E740" s="346"/>
      <c r="F740" s="346"/>
      <c r="G740" s="346"/>
      <c r="H740" s="346"/>
      <c r="I740" s="346"/>
      <c r="J740" s="346"/>
      <c r="K740" s="346"/>
      <c r="L740" s="346"/>
      <c r="M740" s="346"/>
      <c r="N740" s="346"/>
      <c r="O740" s="346"/>
      <c r="P740" s="346"/>
      <c r="Q740" s="346"/>
      <c r="R740" s="346"/>
      <c r="S740" s="346"/>
      <c r="T740" s="346"/>
      <c r="U740" s="346"/>
      <c r="V740" s="346"/>
      <c r="W740" s="346"/>
      <c r="X740" s="346"/>
      <c r="Y740" s="346"/>
      <c r="Z740" s="346"/>
    </row>
    <row r="741">
      <c r="A741" s="349"/>
      <c r="B741" s="346"/>
      <c r="C741" s="346"/>
      <c r="D741" s="346"/>
      <c r="E741" s="346"/>
      <c r="F741" s="346"/>
      <c r="G741" s="346"/>
      <c r="H741" s="346"/>
      <c r="I741" s="346"/>
      <c r="J741" s="346"/>
      <c r="K741" s="346"/>
      <c r="L741" s="346"/>
      <c r="M741" s="346"/>
      <c r="N741" s="346"/>
      <c r="O741" s="346"/>
      <c r="P741" s="346"/>
      <c r="Q741" s="346"/>
      <c r="R741" s="346"/>
      <c r="S741" s="346"/>
      <c r="T741" s="346"/>
      <c r="U741" s="346"/>
      <c r="V741" s="346"/>
      <c r="W741" s="346"/>
      <c r="X741" s="346"/>
      <c r="Y741" s="346"/>
      <c r="Z741" s="346"/>
    </row>
    <row r="742">
      <c r="A742" s="349"/>
      <c r="B742" s="346"/>
      <c r="C742" s="346"/>
      <c r="D742" s="346"/>
      <c r="E742" s="346"/>
      <c r="F742" s="346"/>
      <c r="G742" s="346"/>
      <c r="H742" s="346"/>
      <c r="I742" s="346"/>
      <c r="J742" s="346"/>
      <c r="K742" s="346"/>
      <c r="L742" s="346"/>
      <c r="M742" s="346"/>
      <c r="N742" s="346"/>
      <c r="O742" s="346"/>
      <c r="P742" s="346"/>
      <c r="Q742" s="346"/>
      <c r="R742" s="346"/>
      <c r="S742" s="346"/>
      <c r="T742" s="346"/>
      <c r="U742" s="346"/>
      <c r="V742" s="346"/>
      <c r="W742" s="346"/>
      <c r="X742" s="346"/>
      <c r="Y742" s="346"/>
      <c r="Z742" s="346"/>
    </row>
    <row r="743">
      <c r="A743" s="349"/>
      <c r="B743" s="346"/>
      <c r="C743" s="346"/>
      <c r="D743" s="346"/>
      <c r="E743" s="346"/>
      <c r="F743" s="346"/>
      <c r="G743" s="346"/>
      <c r="H743" s="346"/>
      <c r="I743" s="346"/>
      <c r="J743" s="346"/>
      <c r="K743" s="346"/>
      <c r="L743" s="346"/>
      <c r="M743" s="346"/>
      <c r="N743" s="346"/>
      <c r="O743" s="346"/>
      <c r="P743" s="346"/>
      <c r="Q743" s="346"/>
      <c r="R743" s="346"/>
      <c r="S743" s="346"/>
      <c r="T743" s="346"/>
      <c r="U743" s="346"/>
      <c r="V743" s="346"/>
      <c r="W743" s="346"/>
      <c r="X743" s="346"/>
      <c r="Y743" s="346"/>
      <c r="Z743" s="346"/>
    </row>
    <row r="744">
      <c r="A744" s="349"/>
      <c r="B744" s="346"/>
      <c r="C744" s="346"/>
      <c r="D744" s="346"/>
      <c r="E744" s="346"/>
      <c r="F744" s="346"/>
      <c r="G744" s="346"/>
      <c r="H744" s="346"/>
      <c r="I744" s="346"/>
      <c r="J744" s="346"/>
      <c r="K744" s="346"/>
      <c r="L744" s="346"/>
      <c r="M744" s="346"/>
      <c r="N744" s="346"/>
      <c r="O744" s="346"/>
      <c r="P744" s="346"/>
      <c r="Q744" s="346"/>
      <c r="R744" s="346"/>
      <c r="S744" s="346"/>
      <c r="T744" s="346"/>
      <c r="U744" s="346"/>
      <c r="V744" s="346"/>
      <c r="W744" s="346"/>
      <c r="X744" s="346"/>
      <c r="Y744" s="346"/>
      <c r="Z744" s="346"/>
    </row>
    <row r="745">
      <c r="A745" s="349"/>
      <c r="B745" s="346"/>
      <c r="C745" s="346"/>
      <c r="D745" s="346"/>
      <c r="E745" s="346"/>
      <c r="F745" s="346"/>
      <c r="G745" s="346"/>
      <c r="H745" s="346"/>
      <c r="I745" s="346"/>
      <c r="J745" s="346"/>
      <c r="K745" s="346"/>
      <c r="L745" s="346"/>
      <c r="M745" s="346"/>
      <c r="N745" s="346"/>
      <c r="O745" s="346"/>
      <c r="P745" s="346"/>
      <c r="Q745" s="346"/>
      <c r="R745" s="346"/>
      <c r="S745" s="346"/>
      <c r="T745" s="346"/>
      <c r="U745" s="346"/>
      <c r="V745" s="346"/>
      <c r="W745" s="346"/>
      <c r="X745" s="346"/>
      <c r="Y745" s="346"/>
      <c r="Z745" s="346"/>
    </row>
    <row r="746">
      <c r="A746" s="349"/>
      <c r="B746" s="346"/>
      <c r="C746" s="346"/>
      <c r="D746" s="346"/>
      <c r="E746" s="346"/>
      <c r="F746" s="346"/>
      <c r="G746" s="346"/>
      <c r="H746" s="346"/>
      <c r="I746" s="346"/>
      <c r="J746" s="346"/>
      <c r="K746" s="346"/>
      <c r="L746" s="346"/>
      <c r="M746" s="346"/>
      <c r="N746" s="346"/>
      <c r="O746" s="346"/>
      <c r="P746" s="346"/>
      <c r="Q746" s="346"/>
      <c r="R746" s="346"/>
      <c r="S746" s="346"/>
      <c r="T746" s="346"/>
      <c r="U746" s="346"/>
      <c r="V746" s="346"/>
      <c r="W746" s="346"/>
      <c r="X746" s="346"/>
      <c r="Y746" s="346"/>
      <c r="Z746" s="346"/>
    </row>
    <row r="747">
      <c r="A747" s="349"/>
      <c r="B747" s="346"/>
      <c r="C747" s="346"/>
      <c r="D747" s="346"/>
      <c r="E747" s="346"/>
      <c r="F747" s="346"/>
      <c r="G747" s="346"/>
      <c r="H747" s="346"/>
      <c r="I747" s="346"/>
      <c r="J747" s="346"/>
      <c r="K747" s="346"/>
      <c r="L747" s="346"/>
      <c r="M747" s="346"/>
      <c r="N747" s="346"/>
      <c r="O747" s="346"/>
      <c r="P747" s="346"/>
      <c r="Q747" s="346"/>
      <c r="R747" s="346"/>
      <c r="S747" s="346"/>
      <c r="T747" s="346"/>
      <c r="U747" s="346"/>
      <c r="V747" s="346"/>
      <c r="W747" s="346"/>
      <c r="X747" s="346"/>
      <c r="Y747" s="346"/>
      <c r="Z747" s="346"/>
    </row>
    <row r="748">
      <c r="A748" s="349"/>
      <c r="B748" s="346"/>
      <c r="C748" s="346"/>
      <c r="D748" s="346"/>
      <c r="E748" s="346"/>
      <c r="F748" s="346"/>
      <c r="G748" s="346"/>
      <c r="H748" s="346"/>
      <c r="I748" s="346"/>
      <c r="J748" s="346"/>
      <c r="K748" s="346"/>
      <c r="L748" s="346"/>
      <c r="M748" s="346"/>
      <c r="N748" s="346"/>
      <c r="O748" s="346"/>
      <c r="P748" s="346"/>
      <c r="Q748" s="346"/>
      <c r="R748" s="346"/>
      <c r="S748" s="346"/>
      <c r="T748" s="346"/>
      <c r="U748" s="346"/>
      <c r="V748" s="346"/>
      <c r="W748" s="346"/>
      <c r="X748" s="346"/>
      <c r="Y748" s="346"/>
      <c r="Z748" s="346"/>
    </row>
    <row r="749">
      <c r="A749" s="349"/>
      <c r="B749" s="346"/>
      <c r="C749" s="346"/>
      <c r="D749" s="346"/>
      <c r="E749" s="346"/>
      <c r="F749" s="346"/>
      <c r="G749" s="346"/>
      <c r="H749" s="346"/>
      <c r="I749" s="346"/>
      <c r="J749" s="346"/>
      <c r="K749" s="346"/>
      <c r="L749" s="346"/>
      <c r="M749" s="346"/>
      <c r="N749" s="346"/>
      <c r="O749" s="346"/>
      <c r="P749" s="346"/>
      <c r="Q749" s="346"/>
      <c r="R749" s="346"/>
      <c r="S749" s="346"/>
      <c r="T749" s="346"/>
      <c r="U749" s="346"/>
      <c r="V749" s="346"/>
      <c r="W749" s="346"/>
      <c r="X749" s="346"/>
      <c r="Y749" s="346"/>
      <c r="Z749" s="346"/>
    </row>
    <row r="750">
      <c r="A750" s="349"/>
      <c r="B750" s="346"/>
      <c r="C750" s="346"/>
      <c r="D750" s="346"/>
      <c r="E750" s="346"/>
      <c r="F750" s="346"/>
      <c r="G750" s="346"/>
      <c r="H750" s="346"/>
      <c r="I750" s="346"/>
      <c r="J750" s="346"/>
      <c r="K750" s="346"/>
      <c r="L750" s="346"/>
      <c r="M750" s="346"/>
      <c r="N750" s="346"/>
      <c r="O750" s="346"/>
      <c r="P750" s="346"/>
      <c r="Q750" s="346"/>
      <c r="R750" s="346"/>
      <c r="S750" s="346"/>
      <c r="T750" s="346"/>
      <c r="U750" s="346"/>
      <c r="V750" s="346"/>
      <c r="W750" s="346"/>
      <c r="X750" s="346"/>
      <c r="Y750" s="346"/>
      <c r="Z750" s="346"/>
    </row>
    <row r="751">
      <c r="A751" s="349"/>
      <c r="B751" s="346"/>
      <c r="C751" s="346"/>
      <c r="D751" s="346"/>
      <c r="E751" s="346"/>
      <c r="F751" s="346"/>
      <c r="G751" s="346"/>
      <c r="H751" s="346"/>
      <c r="I751" s="346"/>
      <c r="J751" s="346"/>
      <c r="K751" s="346"/>
      <c r="L751" s="346"/>
      <c r="M751" s="346"/>
      <c r="N751" s="346"/>
      <c r="O751" s="346"/>
      <c r="P751" s="346"/>
      <c r="Q751" s="346"/>
      <c r="R751" s="346"/>
      <c r="S751" s="346"/>
      <c r="T751" s="346"/>
      <c r="U751" s="346"/>
      <c r="V751" s="346"/>
      <c r="W751" s="346"/>
      <c r="X751" s="346"/>
      <c r="Y751" s="346"/>
      <c r="Z751" s="346"/>
    </row>
    <row r="752">
      <c r="A752" s="349"/>
      <c r="B752" s="346"/>
      <c r="C752" s="346"/>
      <c r="D752" s="346"/>
      <c r="E752" s="346"/>
      <c r="F752" s="346"/>
      <c r="G752" s="346"/>
      <c r="H752" s="346"/>
      <c r="I752" s="346"/>
      <c r="J752" s="346"/>
      <c r="K752" s="346"/>
      <c r="L752" s="346"/>
      <c r="M752" s="346"/>
      <c r="N752" s="346"/>
      <c r="O752" s="346"/>
      <c r="P752" s="346"/>
      <c r="Q752" s="346"/>
      <c r="R752" s="346"/>
      <c r="S752" s="346"/>
      <c r="T752" s="346"/>
      <c r="U752" s="346"/>
      <c r="V752" s="346"/>
      <c r="W752" s="346"/>
      <c r="X752" s="346"/>
      <c r="Y752" s="346"/>
      <c r="Z752" s="346"/>
    </row>
    <row r="753">
      <c r="A753" s="349"/>
      <c r="B753" s="346"/>
      <c r="C753" s="346"/>
      <c r="D753" s="346"/>
      <c r="E753" s="346"/>
      <c r="F753" s="346"/>
      <c r="G753" s="346"/>
      <c r="H753" s="346"/>
      <c r="I753" s="346"/>
      <c r="J753" s="346"/>
      <c r="K753" s="346"/>
      <c r="L753" s="346"/>
      <c r="M753" s="346"/>
      <c r="N753" s="346"/>
      <c r="O753" s="346"/>
      <c r="P753" s="346"/>
      <c r="Q753" s="346"/>
      <c r="R753" s="346"/>
      <c r="S753" s="346"/>
      <c r="T753" s="346"/>
      <c r="U753" s="346"/>
      <c r="V753" s="346"/>
      <c r="W753" s="346"/>
      <c r="X753" s="346"/>
      <c r="Y753" s="346"/>
      <c r="Z753" s="346"/>
    </row>
    <row r="754">
      <c r="A754" s="349"/>
      <c r="B754" s="346"/>
      <c r="C754" s="346"/>
      <c r="D754" s="346"/>
      <c r="E754" s="346"/>
      <c r="F754" s="346"/>
      <c r="G754" s="346"/>
      <c r="H754" s="346"/>
      <c r="I754" s="346"/>
      <c r="J754" s="346"/>
      <c r="K754" s="346"/>
      <c r="L754" s="346"/>
      <c r="M754" s="346"/>
      <c r="N754" s="346"/>
      <c r="O754" s="346"/>
      <c r="P754" s="346"/>
      <c r="Q754" s="346"/>
      <c r="R754" s="346"/>
      <c r="S754" s="346"/>
      <c r="T754" s="346"/>
      <c r="U754" s="346"/>
      <c r="V754" s="346"/>
      <c r="W754" s="346"/>
      <c r="X754" s="346"/>
      <c r="Y754" s="346"/>
      <c r="Z754" s="346"/>
    </row>
    <row r="755">
      <c r="A755" s="349"/>
      <c r="B755" s="346"/>
      <c r="C755" s="346"/>
      <c r="D755" s="346"/>
      <c r="E755" s="346"/>
      <c r="F755" s="346"/>
      <c r="G755" s="346"/>
      <c r="H755" s="346"/>
      <c r="I755" s="346"/>
      <c r="J755" s="346"/>
      <c r="K755" s="346"/>
      <c r="L755" s="346"/>
      <c r="M755" s="346"/>
      <c r="N755" s="346"/>
      <c r="O755" s="346"/>
      <c r="P755" s="346"/>
      <c r="Q755" s="346"/>
      <c r="R755" s="346"/>
      <c r="S755" s="346"/>
      <c r="T755" s="346"/>
      <c r="U755" s="346"/>
      <c r="V755" s="346"/>
      <c r="W755" s="346"/>
      <c r="X755" s="346"/>
      <c r="Y755" s="346"/>
      <c r="Z755" s="346"/>
    </row>
    <row r="756">
      <c r="A756" s="349"/>
      <c r="B756" s="346"/>
      <c r="C756" s="346"/>
      <c r="D756" s="346"/>
      <c r="E756" s="346"/>
      <c r="F756" s="346"/>
      <c r="G756" s="346"/>
      <c r="H756" s="346"/>
      <c r="I756" s="346"/>
      <c r="J756" s="346"/>
      <c r="K756" s="346"/>
      <c r="L756" s="346"/>
      <c r="M756" s="346"/>
      <c r="N756" s="346"/>
      <c r="O756" s="346"/>
      <c r="P756" s="346"/>
      <c r="Q756" s="346"/>
      <c r="R756" s="346"/>
      <c r="S756" s="346"/>
      <c r="T756" s="346"/>
      <c r="U756" s="346"/>
      <c r="V756" s="346"/>
      <c r="W756" s="346"/>
      <c r="X756" s="346"/>
      <c r="Y756" s="346"/>
      <c r="Z756" s="346"/>
    </row>
    <row r="757">
      <c r="A757" s="349"/>
      <c r="B757" s="346"/>
      <c r="C757" s="346"/>
      <c r="D757" s="346"/>
      <c r="E757" s="346"/>
      <c r="F757" s="346"/>
      <c r="G757" s="346"/>
      <c r="H757" s="346"/>
      <c r="I757" s="346"/>
      <c r="J757" s="346"/>
      <c r="K757" s="346"/>
      <c r="L757" s="346"/>
      <c r="M757" s="346"/>
      <c r="N757" s="346"/>
      <c r="O757" s="346"/>
      <c r="P757" s="346"/>
      <c r="Q757" s="346"/>
      <c r="R757" s="346"/>
      <c r="S757" s="346"/>
      <c r="T757" s="346"/>
      <c r="U757" s="346"/>
      <c r="V757" s="346"/>
      <c r="W757" s="346"/>
      <c r="X757" s="346"/>
      <c r="Y757" s="346"/>
      <c r="Z757" s="346"/>
    </row>
    <row r="758">
      <c r="A758" s="349"/>
      <c r="B758" s="346"/>
      <c r="C758" s="346"/>
      <c r="D758" s="346"/>
      <c r="E758" s="346"/>
      <c r="F758" s="346"/>
      <c r="G758" s="346"/>
      <c r="H758" s="346"/>
      <c r="I758" s="346"/>
      <c r="J758" s="346"/>
      <c r="K758" s="346"/>
      <c r="L758" s="346"/>
      <c r="M758" s="346"/>
      <c r="N758" s="346"/>
      <c r="O758" s="346"/>
      <c r="P758" s="346"/>
      <c r="Q758" s="346"/>
      <c r="R758" s="346"/>
      <c r="S758" s="346"/>
      <c r="T758" s="346"/>
      <c r="U758" s="346"/>
      <c r="V758" s="346"/>
      <c r="W758" s="346"/>
      <c r="X758" s="346"/>
      <c r="Y758" s="346"/>
      <c r="Z758" s="346"/>
    </row>
    <row r="759">
      <c r="A759" s="349"/>
      <c r="B759" s="346"/>
      <c r="C759" s="346"/>
      <c r="D759" s="346"/>
      <c r="E759" s="346"/>
      <c r="F759" s="346"/>
      <c r="G759" s="346"/>
      <c r="H759" s="346"/>
      <c r="I759" s="346"/>
      <c r="J759" s="346"/>
      <c r="K759" s="346"/>
      <c r="L759" s="346"/>
      <c r="M759" s="346"/>
      <c r="N759" s="346"/>
      <c r="O759" s="346"/>
      <c r="P759" s="346"/>
      <c r="Q759" s="346"/>
      <c r="R759" s="346"/>
      <c r="S759" s="346"/>
      <c r="T759" s="346"/>
      <c r="U759" s="346"/>
      <c r="V759" s="346"/>
      <c r="W759" s="346"/>
      <c r="X759" s="346"/>
      <c r="Y759" s="346"/>
      <c r="Z759" s="346"/>
    </row>
    <row r="760">
      <c r="A760" s="349"/>
      <c r="B760" s="346"/>
      <c r="C760" s="346"/>
      <c r="D760" s="346"/>
      <c r="E760" s="346"/>
      <c r="F760" s="346"/>
      <c r="G760" s="346"/>
      <c r="H760" s="346"/>
      <c r="I760" s="346"/>
      <c r="J760" s="346"/>
      <c r="K760" s="346"/>
      <c r="L760" s="346"/>
      <c r="M760" s="346"/>
      <c r="N760" s="346"/>
      <c r="O760" s="346"/>
      <c r="P760" s="346"/>
      <c r="Q760" s="346"/>
      <c r="R760" s="346"/>
      <c r="S760" s="346"/>
      <c r="T760" s="346"/>
      <c r="U760" s="346"/>
      <c r="V760" s="346"/>
      <c r="W760" s="346"/>
      <c r="X760" s="346"/>
      <c r="Y760" s="346"/>
      <c r="Z760" s="346"/>
    </row>
    <row r="761">
      <c r="A761" s="349"/>
      <c r="B761" s="346"/>
      <c r="C761" s="346"/>
      <c r="D761" s="346"/>
      <c r="E761" s="346"/>
      <c r="F761" s="346"/>
      <c r="G761" s="346"/>
      <c r="H761" s="346"/>
      <c r="I761" s="346"/>
      <c r="J761" s="346"/>
      <c r="K761" s="346"/>
      <c r="L761" s="346"/>
      <c r="M761" s="346"/>
      <c r="N761" s="346"/>
      <c r="O761" s="346"/>
      <c r="P761" s="346"/>
      <c r="Q761" s="346"/>
      <c r="R761" s="346"/>
      <c r="S761" s="346"/>
      <c r="T761" s="346"/>
      <c r="U761" s="346"/>
      <c r="V761" s="346"/>
      <c r="W761" s="346"/>
      <c r="X761" s="346"/>
      <c r="Y761" s="346"/>
      <c r="Z761" s="346"/>
    </row>
    <row r="762">
      <c r="A762" s="349"/>
      <c r="B762" s="346"/>
      <c r="C762" s="346"/>
      <c r="D762" s="346"/>
      <c r="E762" s="346"/>
      <c r="F762" s="346"/>
      <c r="G762" s="346"/>
      <c r="H762" s="346"/>
      <c r="I762" s="346"/>
      <c r="J762" s="346"/>
      <c r="K762" s="346"/>
      <c r="L762" s="346"/>
      <c r="M762" s="346"/>
      <c r="N762" s="346"/>
      <c r="O762" s="346"/>
      <c r="P762" s="346"/>
      <c r="Q762" s="346"/>
      <c r="R762" s="346"/>
      <c r="S762" s="346"/>
      <c r="T762" s="346"/>
      <c r="U762" s="346"/>
      <c r="V762" s="346"/>
      <c r="W762" s="346"/>
      <c r="X762" s="346"/>
      <c r="Y762" s="346"/>
      <c r="Z762" s="346"/>
    </row>
    <row r="763">
      <c r="A763" s="349"/>
      <c r="B763" s="346"/>
      <c r="C763" s="346"/>
      <c r="D763" s="346"/>
      <c r="E763" s="346"/>
      <c r="F763" s="346"/>
      <c r="G763" s="346"/>
      <c r="H763" s="346"/>
      <c r="I763" s="346"/>
      <c r="J763" s="346"/>
      <c r="K763" s="346"/>
      <c r="L763" s="346"/>
      <c r="M763" s="346"/>
      <c r="N763" s="346"/>
      <c r="O763" s="346"/>
      <c r="P763" s="346"/>
      <c r="Q763" s="346"/>
      <c r="R763" s="346"/>
      <c r="S763" s="346"/>
      <c r="T763" s="346"/>
      <c r="U763" s="346"/>
      <c r="V763" s="346"/>
      <c r="W763" s="346"/>
      <c r="X763" s="346"/>
      <c r="Y763" s="346"/>
      <c r="Z763" s="346"/>
    </row>
    <row r="764">
      <c r="A764" s="349"/>
      <c r="B764" s="346"/>
      <c r="C764" s="346"/>
      <c r="D764" s="346"/>
      <c r="E764" s="346"/>
      <c r="F764" s="346"/>
      <c r="G764" s="346"/>
      <c r="H764" s="346"/>
      <c r="I764" s="346"/>
      <c r="J764" s="346"/>
      <c r="K764" s="346"/>
      <c r="L764" s="346"/>
      <c r="M764" s="346"/>
      <c r="N764" s="346"/>
      <c r="O764" s="346"/>
      <c r="P764" s="346"/>
      <c r="Q764" s="346"/>
      <c r="R764" s="346"/>
      <c r="S764" s="346"/>
      <c r="T764" s="346"/>
      <c r="U764" s="346"/>
      <c r="V764" s="346"/>
      <c r="W764" s="346"/>
      <c r="X764" s="346"/>
      <c r="Y764" s="346"/>
      <c r="Z764" s="346"/>
    </row>
    <row r="765">
      <c r="A765" s="349"/>
      <c r="B765" s="346"/>
      <c r="C765" s="346"/>
      <c r="D765" s="346"/>
      <c r="E765" s="346"/>
      <c r="F765" s="346"/>
      <c r="G765" s="346"/>
      <c r="H765" s="346"/>
      <c r="I765" s="346"/>
      <c r="J765" s="346"/>
      <c r="K765" s="346"/>
      <c r="L765" s="346"/>
      <c r="M765" s="346"/>
      <c r="N765" s="346"/>
      <c r="O765" s="346"/>
      <c r="P765" s="346"/>
      <c r="Q765" s="346"/>
      <c r="R765" s="346"/>
      <c r="S765" s="346"/>
      <c r="T765" s="346"/>
      <c r="U765" s="346"/>
      <c r="V765" s="346"/>
      <c r="W765" s="346"/>
      <c r="X765" s="346"/>
      <c r="Y765" s="346"/>
      <c r="Z765" s="346"/>
    </row>
    <row r="766">
      <c r="A766" s="349"/>
      <c r="B766" s="346"/>
      <c r="C766" s="346"/>
      <c r="D766" s="346"/>
      <c r="E766" s="346"/>
      <c r="F766" s="346"/>
      <c r="G766" s="346"/>
      <c r="H766" s="346"/>
      <c r="I766" s="346"/>
      <c r="J766" s="346"/>
      <c r="K766" s="346"/>
      <c r="L766" s="346"/>
      <c r="M766" s="346"/>
      <c r="N766" s="346"/>
      <c r="O766" s="346"/>
      <c r="P766" s="346"/>
      <c r="Q766" s="346"/>
      <c r="R766" s="346"/>
      <c r="S766" s="346"/>
      <c r="T766" s="346"/>
      <c r="U766" s="346"/>
      <c r="V766" s="346"/>
      <c r="W766" s="346"/>
      <c r="X766" s="346"/>
      <c r="Y766" s="346"/>
      <c r="Z766" s="346"/>
    </row>
    <row r="767">
      <c r="A767" s="349"/>
      <c r="B767" s="346"/>
      <c r="C767" s="346"/>
      <c r="D767" s="346"/>
      <c r="E767" s="346"/>
      <c r="F767" s="346"/>
      <c r="G767" s="346"/>
      <c r="H767" s="346"/>
      <c r="I767" s="346"/>
      <c r="J767" s="346"/>
      <c r="K767" s="346"/>
      <c r="L767" s="346"/>
      <c r="M767" s="346"/>
      <c r="N767" s="346"/>
      <c r="O767" s="346"/>
      <c r="P767" s="346"/>
      <c r="Q767" s="346"/>
      <c r="R767" s="346"/>
      <c r="S767" s="346"/>
      <c r="T767" s="346"/>
      <c r="U767" s="346"/>
      <c r="V767" s="346"/>
      <c r="W767" s="346"/>
      <c r="X767" s="346"/>
      <c r="Y767" s="346"/>
      <c r="Z767" s="346"/>
    </row>
    <row r="768">
      <c r="A768" s="349"/>
      <c r="B768" s="346"/>
      <c r="C768" s="346"/>
      <c r="D768" s="346"/>
      <c r="E768" s="346"/>
      <c r="F768" s="346"/>
      <c r="G768" s="346"/>
      <c r="H768" s="346"/>
      <c r="I768" s="346"/>
      <c r="J768" s="346"/>
      <c r="K768" s="346"/>
      <c r="L768" s="346"/>
      <c r="M768" s="346"/>
      <c r="N768" s="346"/>
      <c r="O768" s="346"/>
      <c r="P768" s="346"/>
      <c r="Q768" s="346"/>
      <c r="R768" s="346"/>
      <c r="S768" s="346"/>
      <c r="T768" s="346"/>
      <c r="U768" s="346"/>
      <c r="V768" s="346"/>
      <c r="W768" s="346"/>
      <c r="X768" s="346"/>
      <c r="Y768" s="346"/>
      <c r="Z768" s="346"/>
    </row>
    <row r="769">
      <c r="A769" s="349"/>
      <c r="B769" s="346"/>
      <c r="C769" s="346"/>
      <c r="D769" s="346"/>
      <c r="E769" s="346"/>
      <c r="F769" s="346"/>
      <c r="G769" s="346"/>
      <c r="H769" s="346"/>
      <c r="I769" s="346"/>
      <c r="J769" s="346"/>
      <c r="K769" s="346"/>
      <c r="L769" s="346"/>
      <c r="M769" s="346"/>
      <c r="N769" s="346"/>
      <c r="O769" s="346"/>
      <c r="P769" s="346"/>
      <c r="Q769" s="346"/>
      <c r="R769" s="346"/>
      <c r="S769" s="346"/>
      <c r="T769" s="346"/>
      <c r="U769" s="346"/>
      <c r="V769" s="346"/>
      <c r="W769" s="346"/>
      <c r="X769" s="346"/>
      <c r="Y769" s="346"/>
      <c r="Z769" s="346"/>
    </row>
    <row r="770">
      <c r="A770" s="349"/>
      <c r="B770" s="346"/>
      <c r="C770" s="346"/>
      <c r="D770" s="346"/>
      <c r="E770" s="346"/>
      <c r="F770" s="346"/>
      <c r="G770" s="346"/>
      <c r="H770" s="346"/>
      <c r="I770" s="346"/>
      <c r="J770" s="346"/>
      <c r="K770" s="346"/>
      <c r="L770" s="346"/>
      <c r="M770" s="346"/>
      <c r="N770" s="346"/>
      <c r="O770" s="346"/>
      <c r="P770" s="346"/>
      <c r="Q770" s="346"/>
      <c r="R770" s="346"/>
      <c r="S770" s="346"/>
      <c r="T770" s="346"/>
      <c r="U770" s="346"/>
      <c r="V770" s="346"/>
      <c r="W770" s="346"/>
      <c r="X770" s="346"/>
      <c r="Y770" s="346"/>
      <c r="Z770" s="346"/>
    </row>
    <row r="771">
      <c r="A771" s="349"/>
      <c r="B771" s="346"/>
      <c r="C771" s="346"/>
      <c r="D771" s="346"/>
      <c r="E771" s="346"/>
      <c r="F771" s="346"/>
      <c r="G771" s="346"/>
      <c r="H771" s="346"/>
      <c r="I771" s="346"/>
      <c r="J771" s="346"/>
      <c r="K771" s="346"/>
      <c r="L771" s="346"/>
      <c r="M771" s="346"/>
      <c r="N771" s="346"/>
      <c r="O771" s="346"/>
      <c r="P771" s="346"/>
      <c r="Q771" s="346"/>
      <c r="R771" s="346"/>
      <c r="S771" s="346"/>
      <c r="T771" s="346"/>
      <c r="U771" s="346"/>
      <c r="V771" s="346"/>
      <c r="W771" s="346"/>
      <c r="X771" s="346"/>
      <c r="Y771" s="346"/>
      <c r="Z771" s="346"/>
    </row>
    <row r="772">
      <c r="A772" s="349"/>
      <c r="B772" s="346"/>
      <c r="C772" s="346"/>
      <c r="D772" s="346"/>
      <c r="E772" s="346"/>
      <c r="F772" s="346"/>
      <c r="G772" s="346"/>
      <c r="H772" s="346"/>
      <c r="I772" s="346"/>
      <c r="J772" s="346"/>
      <c r="K772" s="346"/>
      <c r="L772" s="346"/>
      <c r="M772" s="346"/>
      <c r="N772" s="346"/>
      <c r="O772" s="346"/>
      <c r="P772" s="346"/>
      <c r="Q772" s="346"/>
      <c r="R772" s="346"/>
      <c r="S772" s="346"/>
      <c r="T772" s="346"/>
      <c r="U772" s="346"/>
      <c r="V772" s="346"/>
      <c r="W772" s="346"/>
      <c r="X772" s="346"/>
      <c r="Y772" s="346"/>
      <c r="Z772" s="346"/>
    </row>
    <row r="773">
      <c r="A773" s="349"/>
      <c r="B773" s="346"/>
      <c r="C773" s="346"/>
      <c r="D773" s="346"/>
      <c r="E773" s="346"/>
      <c r="F773" s="346"/>
      <c r="G773" s="346"/>
      <c r="H773" s="346"/>
      <c r="I773" s="346"/>
      <c r="J773" s="346"/>
      <c r="K773" s="346"/>
      <c r="L773" s="346"/>
      <c r="M773" s="346"/>
      <c r="N773" s="346"/>
      <c r="O773" s="346"/>
      <c r="P773" s="346"/>
      <c r="Q773" s="346"/>
      <c r="R773" s="346"/>
      <c r="S773" s="346"/>
      <c r="T773" s="346"/>
      <c r="U773" s="346"/>
      <c r="V773" s="346"/>
      <c r="W773" s="346"/>
      <c r="X773" s="346"/>
      <c r="Y773" s="346"/>
      <c r="Z773" s="346"/>
    </row>
    <row r="774">
      <c r="A774" s="349"/>
      <c r="B774" s="346"/>
      <c r="C774" s="346"/>
      <c r="D774" s="346"/>
      <c r="E774" s="346"/>
      <c r="F774" s="346"/>
      <c r="G774" s="346"/>
      <c r="H774" s="346"/>
      <c r="I774" s="346"/>
      <c r="J774" s="346"/>
      <c r="K774" s="346"/>
      <c r="L774" s="346"/>
      <c r="M774" s="346"/>
      <c r="N774" s="346"/>
      <c r="O774" s="346"/>
      <c r="P774" s="346"/>
      <c r="Q774" s="346"/>
      <c r="R774" s="346"/>
      <c r="S774" s="346"/>
      <c r="T774" s="346"/>
      <c r="U774" s="346"/>
      <c r="V774" s="346"/>
      <c r="W774" s="346"/>
      <c r="X774" s="346"/>
      <c r="Y774" s="346"/>
      <c r="Z774" s="346"/>
    </row>
    <row r="775">
      <c r="A775" s="349"/>
      <c r="B775" s="346"/>
      <c r="C775" s="346"/>
      <c r="D775" s="346"/>
      <c r="E775" s="346"/>
      <c r="F775" s="346"/>
      <c r="G775" s="346"/>
      <c r="H775" s="346"/>
      <c r="I775" s="346"/>
      <c r="J775" s="346"/>
      <c r="K775" s="346"/>
      <c r="L775" s="346"/>
      <c r="M775" s="346"/>
      <c r="N775" s="346"/>
      <c r="O775" s="346"/>
      <c r="P775" s="346"/>
      <c r="Q775" s="346"/>
      <c r="R775" s="346"/>
      <c r="S775" s="346"/>
      <c r="T775" s="346"/>
      <c r="U775" s="346"/>
      <c r="V775" s="346"/>
      <c r="W775" s="346"/>
      <c r="X775" s="346"/>
      <c r="Y775" s="346"/>
      <c r="Z775" s="346"/>
    </row>
    <row r="776">
      <c r="A776" s="349"/>
      <c r="B776" s="346"/>
      <c r="C776" s="346"/>
      <c r="D776" s="346"/>
      <c r="E776" s="346"/>
      <c r="F776" s="346"/>
      <c r="G776" s="346"/>
      <c r="H776" s="346"/>
      <c r="I776" s="346"/>
      <c r="J776" s="346"/>
      <c r="K776" s="346"/>
      <c r="L776" s="346"/>
      <c r="M776" s="346"/>
      <c r="N776" s="346"/>
      <c r="O776" s="346"/>
      <c r="P776" s="346"/>
      <c r="Q776" s="346"/>
      <c r="R776" s="346"/>
      <c r="S776" s="346"/>
      <c r="T776" s="346"/>
      <c r="U776" s="346"/>
      <c r="V776" s="346"/>
      <c r="W776" s="346"/>
      <c r="X776" s="346"/>
      <c r="Y776" s="346"/>
      <c r="Z776" s="346"/>
    </row>
    <row r="777">
      <c r="A777" s="349"/>
      <c r="B777" s="346"/>
      <c r="C777" s="346"/>
      <c r="D777" s="346"/>
      <c r="E777" s="346"/>
      <c r="F777" s="346"/>
      <c r="G777" s="346"/>
      <c r="H777" s="346"/>
      <c r="I777" s="346"/>
      <c r="J777" s="346"/>
      <c r="K777" s="346"/>
      <c r="L777" s="346"/>
      <c r="M777" s="346"/>
      <c r="N777" s="346"/>
      <c r="O777" s="346"/>
      <c r="P777" s="346"/>
      <c r="Q777" s="346"/>
      <c r="R777" s="346"/>
      <c r="S777" s="346"/>
      <c r="T777" s="346"/>
      <c r="U777" s="346"/>
      <c r="V777" s="346"/>
      <c r="W777" s="346"/>
      <c r="X777" s="346"/>
      <c r="Y777" s="346"/>
      <c r="Z777" s="346"/>
    </row>
    <row r="778">
      <c r="A778" s="349"/>
      <c r="B778" s="346"/>
      <c r="C778" s="346"/>
      <c r="D778" s="346"/>
      <c r="E778" s="346"/>
      <c r="F778" s="346"/>
      <c r="G778" s="346"/>
      <c r="H778" s="346"/>
      <c r="I778" s="346"/>
      <c r="J778" s="346"/>
      <c r="K778" s="346"/>
      <c r="L778" s="346"/>
      <c r="M778" s="346"/>
      <c r="N778" s="346"/>
      <c r="O778" s="346"/>
      <c r="P778" s="346"/>
      <c r="Q778" s="346"/>
      <c r="R778" s="346"/>
      <c r="S778" s="346"/>
      <c r="T778" s="346"/>
      <c r="U778" s="346"/>
      <c r="V778" s="346"/>
      <c r="W778" s="346"/>
      <c r="X778" s="346"/>
      <c r="Y778" s="346"/>
      <c r="Z778" s="346"/>
    </row>
    <row r="779">
      <c r="A779" s="349"/>
      <c r="B779" s="346"/>
      <c r="C779" s="346"/>
      <c r="D779" s="346"/>
      <c r="E779" s="346"/>
      <c r="F779" s="346"/>
      <c r="G779" s="346"/>
      <c r="H779" s="346"/>
      <c r="I779" s="346"/>
      <c r="J779" s="346"/>
      <c r="K779" s="346"/>
      <c r="L779" s="346"/>
      <c r="M779" s="346"/>
      <c r="N779" s="346"/>
      <c r="O779" s="346"/>
      <c r="P779" s="346"/>
      <c r="Q779" s="346"/>
      <c r="R779" s="346"/>
      <c r="S779" s="346"/>
      <c r="T779" s="346"/>
      <c r="U779" s="346"/>
      <c r="V779" s="346"/>
      <c r="W779" s="346"/>
      <c r="X779" s="346"/>
      <c r="Y779" s="346"/>
      <c r="Z779" s="346"/>
    </row>
    <row r="780">
      <c r="A780" s="349"/>
      <c r="B780" s="346"/>
      <c r="C780" s="346"/>
      <c r="D780" s="346"/>
      <c r="E780" s="346"/>
      <c r="F780" s="346"/>
      <c r="G780" s="346"/>
      <c r="H780" s="346"/>
      <c r="I780" s="346"/>
      <c r="J780" s="346"/>
      <c r="K780" s="346"/>
      <c r="L780" s="346"/>
      <c r="M780" s="346"/>
      <c r="N780" s="346"/>
      <c r="O780" s="346"/>
      <c r="P780" s="346"/>
      <c r="Q780" s="346"/>
      <c r="R780" s="346"/>
      <c r="S780" s="346"/>
      <c r="T780" s="346"/>
      <c r="U780" s="346"/>
      <c r="V780" s="346"/>
      <c r="W780" s="346"/>
      <c r="X780" s="346"/>
      <c r="Y780" s="346"/>
      <c r="Z780" s="346"/>
    </row>
    <row r="781">
      <c r="A781" s="349"/>
      <c r="B781" s="346"/>
      <c r="C781" s="346"/>
      <c r="D781" s="346"/>
      <c r="E781" s="346"/>
      <c r="F781" s="346"/>
      <c r="G781" s="346"/>
      <c r="H781" s="346"/>
      <c r="I781" s="346"/>
      <c r="J781" s="346"/>
      <c r="K781" s="346"/>
      <c r="L781" s="346"/>
      <c r="M781" s="346"/>
      <c r="N781" s="346"/>
      <c r="O781" s="346"/>
      <c r="P781" s="346"/>
      <c r="Q781" s="346"/>
      <c r="R781" s="346"/>
      <c r="S781" s="346"/>
      <c r="T781" s="346"/>
      <c r="U781" s="346"/>
      <c r="V781" s="346"/>
      <c r="W781" s="346"/>
      <c r="X781" s="346"/>
      <c r="Y781" s="346"/>
      <c r="Z781" s="346"/>
    </row>
    <row r="782">
      <c r="A782" s="349"/>
      <c r="B782" s="346"/>
      <c r="C782" s="346"/>
      <c r="D782" s="346"/>
      <c r="E782" s="346"/>
      <c r="F782" s="346"/>
      <c r="G782" s="346"/>
      <c r="H782" s="346"/>
      <c r="I782" s="346"/>
      <c r="J782" s="346"/>
      <c r="K782" s="346"/>
      <c r="L782" s="346"/>
      <c r="M782" s="346"/>
      <c r="N782" s="346"/>
      <c r="O782" s="346"/>
      <c r="P782" s="346"/>
      <c r="Q782" s="346"/>
      <c r="R782" s="346"/>
      <c r="S782" s="346"/>
      <c r="T782" s="346"/>
      <c r="U782" s="346"/>
      <c r="V782" s="346"/>
      <c r="W782" s="346"/>
      <c r="X782" s="346"/>
      <c r="Y782" s="346"/>
      <c r="Z782" s="346"/>
    </row>
    <row r="783">
      <c r="A783" s="349"/>
      <c r="B783" s="346"/>
      <c r="C783" s="346"/>
      <c r="D783" s="346"/>
      <c r="E783" s="346"/>
      <c r="F783" s="346"/>
      <c r="G783" s="346"/>
      <c r="H783" s="346"/>
      <c r="I783" s="346"/>
      <c r="J783" s="346"/>
      <c r="K783" s="346"/>
      <c r="L783" s="346"/>
      <c r="M783" s="346"/>
      <c r="N783" s="346"/>
      <c r="O783" s="346"/>
      <c r="P783" s="346"/>
      <c r="Q783" s="346"/>
      <c r="R783" s="346"/>
      <c r="S783" s="346"/>
      <c r="T783" s="346"/>
      <c r="U783" s="346"/>
      <c r="V783" s="346"/>
      <c r="W783" s="346"/>
      <c r="X783" s="346"/>
      <c r="Y783" s="346"/>
      <c r="Z783" s="346"/>
    </row>
    <row r="784">
      <c r="A784" s="349"/>
      <c r="B784" s="346"/>
      <c r="C784" s="346"/>
      <c r="D784" s="346"/>
      <c r="E784" s="346"/>
      <c r="F784" s="346"/>
      <c r="G784" s="346"/>
      <c r="H784" s="346"/>
      <c r="I784" s="346"/>
      <c r="J784" s="346"/>
      <c r="K784" s="346"/>
      <c r="L784" s="346"/>
      <c r="M784" s="346"/>
      <c r="N784" s="346"/>
      <c r="O784" s="346"/>
      <c r="P784" s="346"/>
      <c r="Q784" s="346"/>
      <c r="R784" s="346"/>
      <c r="S784" s="346"/>
      <c r="T784" s="346"/>
      <c r="U784" s="346"/>
      <c r="V784" s="346"/>
      <c r="W784" s="346"/>
      <c r="X784" s="346"/>
      <c r="Y784" s="346"/>
      <c r="Z784" s="346"/>
    </row>
    <row r="785">
      <c r="A785" s="349"/>
      <c r="B785" s="346"/>
      <c r="C785" s="346"/>
      <c r="D785" s="346"/>
      <c r="E785" s="346"/>
      <c r="F785" s="346"/>
      <c r="G785" s="346"/>
      <c r="H785" s="346"/>
      <c r="I785" s="346"/>
      <c r="J785" s="346"/>
      <c r="K785" s="346"/>
      <c r="L785" s="346"/>
      <c r="M785" s="346"/>
      <c r="N785" s="346"/>
      <c r="O785" s="346"/>
      <c r="P785" s="346"/>
      <c r="Q785" s="346"/>
      <c r="R785" s="346"/>
      <c r="S785" s="346"/>
      <c r="T785" s="346"/>
      <c r="U785" s="346"/>
      <c r="V785" s="346"/>
      <c r="W785" s="346"/>
      <c r="X785" s="346"/>
      <c r="Y785" s="346"/>
      <c r="Z785" s="346"/>
    </row>
    <row r="786">
      <c r="A786" s="349"/>
      <c r="B786" s="346"/>
      <c r="C786" s="346"/>
      <c r="D786" s="346"/>
      <c r="E786" s="346"/>
      <c r="F786" s="346"/>
      <c r="G786" s="346"/>
      <c r="H786" s="346"/>
      <c r="I786" s="346"/>
      <c r="J786" s="346"/>
      <c r="K786" s="346"/>
      <c r="L786" s="346"/>
      <c r="M786" s="346"/>
      <c r="N786" s="346"/>
      <c r="O786" s="346"/>
      <c r="P786" s="346"/>
      <c r="Q786" s="346"/>
      <c r="R786" s="346"/>
      <c r="S786" s="346"/>
      <c r="T786" s="346"/>
      <c r="U786" s="346"/>
      <c r="V786" s="346"/>
      <c r="W786" s="346"/>
      <c r="X786" s="346"/>
      <c r="Y786" s="346"/>
      <c r="Z786" s="346"/>
    </row>
    <row r="787">
      <c r="A787" s="349"/>
      <c r="B787" s="346"/>
      <c r="C787" s="346"/>
      <c r="D787" s="346"/>
      <c r="E787" s="346"/>
      <c r="F787" s="346"/>
      <c r="G787" s="346"/>
      <c r="H787" s="346"/>
      <c r="I787" s="346"/>
      <c r="J787" s="346"/>
      <c r="K787" s="346"/>
      <c r="L787" s="346"/>
      <c r="M787" s="346"/>
      <c r="N787" s="346"/>
      <c r="O787" s="346"/>
      <c r="P787" s="346"/>
      <c r="Q787" s="346"/>
      <c r="R787" s="346"/>
      <c r="S787" s="346"/>
      <c r="T787" s="346"/>
      <c r="U787" s="346"/>
      <c r="V787" s="346"/>
      <c r="W787" s="346"/>
      <c r="X787" s="346"/>
      <c r="Y787" s="346"/>
      <c r="Z787" s="346"/>
    </row>
    <row r="788">
      <c r="A788" s="349"/>
      <c r="B788" s="346"/>
      <c r="C788" s="346"/>
      <c r="D788" s="346"/>
      <c r="E788" s="346"/>
      <c r="F788" s="346"/>
      <c r="G788" s="346"/>
      <c r="H788" s="346"/>
      <c r="I788" s="346"/>
      <c r="J788" s="346"/>
      <c r="K788" s="346"/>
      <c r="L788" s="346"/>
      <c r="M788" s="346"/>
      <c r="N788" s="346"/>
      <c r="O788" s="346"/>
      <c r="P788" s="346"/>
      <c r="Q788" s="346"/>
      <c r="R788" s="346"/>
      <c r="S788" s="346"/>
      <c r="T788" s="346"/>
      <c r="U788" s="346"/>
      <c r="V788" s="346"/>
      <c r="W788" s="346"/>
      <c r="X788" s="346"/>
      <c r="Y788" s="346"/>
      <c r="Z788" s="346"/>
    </row>
    <row r="789">
      <c r="A789" s="349"/>
      <c r="B789" s="346"/>
      <c r="C789" s="346"/>
      <c r="D789" s="346"/>
      <c r="E789" s="346"/>
      <c r="F789" s="346"/>
      <c r="G789" s="346"/>
      <c r="H789" s="346"/>
      <c r="I789" s="346"/>
      <c r="J789" s="346"/>
      <c r="K789" s="346"/>
      <c r="L789" s="346"/>
      <c r="M789" s="346"/>
      <c r="N789" s="346"/>
      <c r="O789" s="346"/>
      <c r="P789" s="346"/>
      <c r="Q789" s="346"/>
      <c r="R789" s="346"/>
      <c r="S789" s="346"/>
      <c r="T789" s="346"/>
      <c r="U789" s="346"/>
      <c r="V789" s="346"/>
      <c r="W789" s="346"/>
      <c r="X789" s="346"/>
      <c r="Y789" s="346"/>
      <c r="Z789" s="346"/>
    </row>
    <row r="790">
      <c r="A790" s="349"/>
      <c r="B790" s="346"/>
      <c r="C790" s="346"/>
      <c r="D790" s="346"/>
      <c r="E790" s="346"/>
      <c r="F790" s="346"/>
      <c r="G790" s="346"/>
      <c r="H790" s="346"/>
      <c r="I790" s="346"/>
      <c r="J790" s="346"/>
      <c r="K790" s="346"/>
      <c r="L790" s="346"/>
      <c r="M790" s="346"/>
      <c r="N790" s="346"/>
      <c r="O790" s="346"/>
      <c r="P790" s="346"/>
      <c r="Q790" s="346"/>
      <c r="R790" s="346"/>
      <c r="S790" s="346"/>
      <c r="T790" s="346"/>
      <c r="U790" s="346"/>
      <c r="V790" s="346"/>
      <c r="W790" s="346"/>
      <c r="X790" s="346"/>
      <c r="Y790" s="346"/>
      <c r="Z790" s="346"/>
    </row>
    <row r="791">
      <c r="A791" s="349"/>
      <c r="B791" s="346"/>
      <c r="C791" s="346"/>
      <c r="D791" s="346"/>
      <c r="E791" s="346"/>
      <c r="F791" s="346"/>
      <c r="G791" s="346"/>
      <c r="H791" s="346"/>
      <c r="I791" s="346"/>
      <c r="J791" s="346"/>
      <c r="K791" s="346"/>
      <c r="L791" s="346"/>
      <c r="M791" s="346"/>
      <c r="N791" s="346"/>
      <c r="O791" s="346"/>
      <c r="P791" s="346"/>
      <c r="Q791" s="346"/>
      <c r="R791" s="346"/>
      <c r="S791" s="346"/>
      <c r="T791" s="346"/>
      <c r="U791" s="346"/>
      <c r="V791" s="346"/>
      <c r="W791" s="346"/>
      <c r="X791" s="346"/>
      <c r="Y791" s="346"/>
      <c r="Z791" s="346"/>
    </row>
    <row r="792">
      <c r="A792" s="349"/>
      <c r="B792" s="346"/>
      <c r="C792" s="346"/>
      <c r="D792" s="346"/>
      <c r="E792" s="346"/>
      <c r="F792" s="346"/>
      <c r="G792" s="346"/>
      <c r="H792" s="346"/>
      <c r="I792" s="346"/>
      <c r="J792" s="346"/>
      <c r="K792" s="346"/>
      <c r="L792" s="346"/>
      <c r="M792" s="346"/>
      <c r="N792" s="346"/>
      <c r="O792" s="346"/>
      <c r="P792" s="346"/>
      <c r="Q792" s="346"/>
      <c r="R792" s="346"/>
      <c r="S792" s="346"/>
      <c r="T792" s="346"/>
      <c r="U792" s="346"/>
      <c r="V792" s="346"/>
      <c r="W792" s="346"/>
      <c r="X792" s="346"/>
      <c r="Y792" s="346"/>
      <c r="Z792" s="346"/>
    </row>
    <row r="793">
      <c r="A793" s="349"/>
      <c r="B793" s="346"/>
      <c r="C793" s="346"/>
      <c r="D793" s="346"/>
      <c r="E793" s="346"/>
      <c r="F793" s="346"/>
      <c r="G793" s="346"/>
      <c r="H793" s="346"/>
      <c r="I793" s="346"/>
      <c r="J793" s="346"/>
      <c r="K793" s="346"/>
      <c r="L793" s="346"/>
      <c r="M793" s="346"/>
      <c r="N793" s="346"/>
      <c r="O793" s="346"/>
      <c r="P793" s="346"/>
      <c r="Q793" s="346"/>
      <c r="R793" s="346"/>
      <c r="S793" s="346"/>
      <c r="T793" s="346"/>
      <c r="U793" s="346"/>
      <c r="V793" s="346"/>
      <c r="W793" s="346"/>
      <c r="X793" s="346"/>
      <c r="Y793" s="346"/>
      <c r="Z793" s="346"/>
    </row>
    <row r="794">
      <c r="A794" s="349"/>
      <c r="B794" s="346"/>
      <c r="C794" s="346"/>
      <c r="D794" s="346"/>
      <c r="E794" s="346"/>
      <c r="F794" s="346"/>
      <c r="G794" s="346"/>
      <c r="H794" s="346"/>
      <c r="I794" s="346"/>
      <c r="J794" s="346"/>
      <c r="K794" s="346"/>
      <c r="L794" s="346"/>
      <c r="M794" s="346"/>
      <c r="N794" s="346"/>
      <c r="O794" s="346"/>
      <c r="P794" s="346"/>
      <c r="Q794" s="346"/>
      <c r="R794" s="346"/>
      <c r="S794" s="346"/>
      <c r="T794" s="346"/>
      <c r="U794" s="346"/>
      <c r="V794" s="346"/>
      <c r="W794" s="346"/>
      <c r="X794" s="346"/>
      <c r="Y794" s="346"/>
      <c r="Z794" s="346"/>
    </row>
    <row r="795">
      <c r="A795" s="349"/>
      <c r="B795" s="346"/>
      <c r="C795" s="346"/>
      <c r="D795" s="346"/>
      <c r="E795" s="346"/>
      <c r="F795" s="346"/>
      <c r="G795" s="346"/>
      <c r="H795" s="346"/>
      <c r="I795" s="346"/>
      <c r="J795" s="346"/>
      <c r="K795" s="346"/>
      <c r="L795" s="346"/>
      <c r="M795" s="346"/>
      <c r="N795" s="346"/>
      <c r="O795" s="346"/>
      <c r="P795" s="346"/>
      <c r="Q795" s="346"/>
      <c r="R795" s="346"/>
      <c r="S795" s="346"/>
      <c r="T795" s="346"/>
      <c r="U795" s="346"/>
      <c r="V795" s="346"/>
      <c r="W795" s="346"/>
      <c r="X795" s="346"/>
      <c r="Y795" s="346"/>
      <c r="Z795" s="346"/>
    </row>
    <row r="796">
      <c r="A796" s="349"/>
      <c r="B796" s="346"/>
      <c r="C796" s="346"/>
      <c r="D796" s="346"/>
      <c r="E796" s="346"/>
      <c r="F796" s="346"/>
      <c r="G796" s="346"/>
      <c r="H796" s="346"/>
      <c r="I796" s="346"/>
      <c r="J796" s="346"/>
      <c r="K796" s="346"/>
      <c r="L796" s="346"/>
      <c r="M796" s="346"/>
      <c r="N796" s="346"/>
      <c r="O796" s="346"/>
      <c r="P796" s="346"/>
      <c r="Q796" s="346"/>
      <c r="R796" s="346"/>
      <c r="S796" s="346"/>
      <c r="T796" s="346"/>
      <c r="U796" s="346"/>
      <c r="V796" s="346"/>
      <c r="W796" s="346"/>
      <c r="X796" s="346"/>
      <c r="Y796" s="346"/>
      <c r="Z796" s="346"/>
    </row>
    <row r="797">
      <c r="A797" s="349"/>
      <c r="B797" s="346"/>
      <c r="C797" s="346"/>
      <c r="D797" s="346"/>
      <c r="E797" s="346"/>
      <c r="F797" s="346"/>
      <c r="G797" s="346"/>
      <c r="H797" s="346"/>
      <c r="I797" s="346"/>
      <c r="J797" s="346"/>
      <c r="K797" s="346"/>
      <c r="L797" s="346"/>
      <c r="M797" s="346"/>
      <c r="N797" s="346"/>
      <c r="O797" s="346"/>
      <c r="P797" s="346"/>
      <c r="Q797" s="346"/>
      <c r="R797" s="346"/>
      <c r="S797" s="346"/>
      <c r="T797" s="346"/>
      <c r="U797" s="346"/>
      <c r="V797" s="346"/>
      <c r="W797" s="346"/>
      <c r="X797" s="346"/>
      <c r="Y797" s="346"/>
      <c r="Z797" s="346"/>
    </row>
    <row r="798">
      <c r="A798" s="349"/>
      <c r="B798" s="346"/>
      <c r="C798" s="346"/>
      <c r="D798" s="346"/>
      <c r="E798" s="346"/>
      <c r="F798" s="346"/>
      <c r="G798" s="346"/>
      <c r="H798" s="346"/>
      <c r="I798" s="346"/>
      <c r="J798" s="346"/>
      <c r="K798" s="346"/>
      <c r="L798" s="346"/>
      <c r="M798" s="346"/>
      <c r="N798" s="346"/>
      <c r="O798" s="346"/>
      <c r="P798" s="346"/>
      <c r="Q798" s="346"/>
      <c r="R798" s="346"/>
      <c r="S798" s="346"/>
      <c r="T798" s="346"/>
      <c r="U798" s="346"/>
      <c r="V798" s="346"/>
      <c r="W798" s="346"/>
      <c r="X798" s="346"/>
      <c r="Y798" s="346"/>
      <c r="Z798" s="346"/>
    </row>
    <row r="799">
      <c r="A799" s="349"/>
      <c r="B799" s="346"/>
      <c r="C799" s="346"/>
      <c r="D799" s="346"/>
      <c r="E799" s="346"/>
      <c r="F799" s="346"/>
      <c r="G799" s="346"/>
      <c r="H799" s="346"/>
      <c r="I799" s="346"/>
      <c r="J799" s="346"/>
      <c r="K799" s="346"/>
      <c r="L799" s="346"/>
      <c r="M799" s="346"/>
      <c r="N799" s="346"/>
      <c r="O799" s="346"/>
      <c r="P799" s="346"/>
      <c r="Q799" s="346"/>
      <c r="R799" s="346"/>
      <c r="S799" s="346"/>
      <c r="T799" s="346"/>
      <c r="U799" s="346"/>
      <c r="V799" s="346"/>
      <c r="W799" s="346"/>
      <c r="X799" s="346"/>
      <c r="Y799" s="346"/>
      <c r="Z799" s="346"/>
    </row>
    <row r="800">
      <c r="A800" s="349"/>
      <c r="B800" s="346"/>
      <c r="C800" s="346"/>
      <c r="D800" s="346"/>
      <c r="E800" s="346"/>
      <c r="F800" s="346"/>
      <c r="G800" s="346"/>
      <c r="H800" s="346"/>
      <c r="I800" s="346"/>
      <c r="J800" s="346"/>
      <c r="K800" s="346"/>
      <c r="L800" s="346"/>
      <c r="M800" s="346"/>
      <c r="N800" s="346"/>
      <c r="O800" s="346"/>
      <c r="P800" s="346"/>
      <c r="Q800" s="346"/>
      <c r="R800" s="346"/>
      <c r="S800" s="346"/>
      <c r="T800" s="346"/>
      <c r="U800" s="346"/>
      <c r="V800" s="346"/>
      <c r="W800" s="346"/>
      <c r="X800" s="346"/>
      <c r="Y800" s="346"/>
      <c r="Z800" s="346"/>
    </row>
    <row r="801">
      <c r="A801" s="349"/>
      <c r="B801" s="346"/>
      <c r="C801" s="346"/>
      <c r="D801" s="346"/>
      <c r="E801" s="346"/>
      <c r="F801" s="346"/>
      <c r="G801" s="346"/>
      <c r="H801" s="346"/>
      <c r="I801" s="346"/>
      <c r="J801" s="346"/>
      <c r="K801" s="346"/>
      <c r="L801" s="346"/>
      <c r="M801" s="346"/>
      <c r="N801" s="346"/>
      <c r="O801" s="346"/>
      <c r="P801" s="346"/>
      <c r="Q801" s="346"/>
      <c r="R801" s="346"/>
      <c r="S801" s="346"/>
      <c r="T801" s="346"/>
      <c r="U801" s="346"/>
      <c r="V801" s="346"/>
      <c r="W801" s="346"/>
      <c r="X801" s="346"/>
      <c r="Y801" s="346"/>
      <c r="Z801" s="346"/>
    </row>
    <row r="802">
      <c r="A802" s="349"/>
      <c r="B802" s="346"/>
      <c r="C802" s="346"/>
      <c r="D802" s="346"/>
      <c r="E802" s="346"/>
      <c r="F802" s="346"/>
      <c r="G802" s="346"/>
      <c r="H802" s="346"/>
      <c r="I802" s="346"/>
      <c r="J802" s="346"/>
      <c r="K802" s="346"/>
      <c r="L802" s="346"/>
      <c r="M802" s="346"/>
      <c r="N802" s="346"/>
      <c r="O802" s="346"/>
      <c r="P802" s="346"/>
      <c r="Q802" s="346"/>
      <c r="R802" s="346"/>
      <c r="S802" s="346"/>
      <c r="T802" s="346"/>
      <c r="U802" s="346"/>
      <c r="V802" s="346"/>
      <c r="W802" s="346"/>
      <c r="X802" s="346"/>
      <c r="Y802" s="346"/>
      <c r="Z802" s="346"/>
    </row>
    <row r="803">
      <c r="A803" s="349"/>
      <c r="B803" s="346"/>
      <c r="C803" s="346"/>
      <c r="D803" s="346"/>
      <c r="E803" s="346"/>
      <c r="F803" s="346"/>
      <c r="G803" s="346"/>
      <c r="H803" s="346"/>
      <c r="I803" s="346"/>
      <c r="J803" s="346"/>
      <c r="K803" s="346"/>
      <c r="L803" s="346"/>
      <c r="M803" s="346"/>
      <c r="N803" s="346"/>
      <c r="O803" s="346"/>
      <c r="P803" s="346"/>
      <c r="Q803" s="346"/>
      <c r="R803" s="346"/>
      <c r="S803" s="346"/>
      <c r="T803" s="346"/>
      <c r="U803" s="346"/>
      <c r="V803" s="346"/>
      <c r="W803" s="346"/>
      <c r="X803" s="346"/>
      <c r="Y803" s="346"/>
      <c r="Z803" s="346"/>
    </row>
    <row r="804">
      <c r="A804" s="349"/>
      <c r="B804" s="346"/>
      <c r="C804" s="346"/>
      <c r="D804" s="346"/>
      <c r="E804" s="346"/>
      <c r="F804" s="346"/>
      <c r="G804" s="346"/>
      <c r="H804" s="346"/>
      <c r="I804" s="346"/>
      <c r="J804" s="346"/>
      <c r="K804" s="346"/>
      <c r="L804" s="346"/>
      <c r="M804" s="346"/>
      <c r="N804" s="346"/>
      <c r="O804" s="346"/>
      <c r="P804" s="346"/>
      <c r="Q804" s="346"/>
      <c r="R804" s="346"/>
      <c r="S804" s="346"/>
      <c r="T804" s="346"/>
      <c r="U804" s="346"/>
      <c r="V804" s="346"/>
      <c r="W804" s="346"/>
      <c r="X804" s="346"/>
      <c r="Y804" s="346"/>
      <c r="Z804" s="346"/>
    </row>
    <row r="805">
      <c r="A805" s="349"/>
      <c r="B805" s="346"/>
      <c r="C805" s="346"/>
      <c r="D805" s="346"/>
      <c r="E805" s="346"/>
      <c r="F805" s="346"/>
      <c r="G805" s="346"/>
      <c r="H805" s="346"/>
      <c r="I805" s="346"/>
      <c r="J805" s="346"/>
      <c r="K805" s="346"/>
      <c r="L805" s="346"/>
      <c r="M805" s="346"/>
      <c r="N805" s="346"/>
      <c r="O805" s="346"/>
      <c r="P805" s="346"/>
      <c r="Q805" s="346"/>
      <c r="R805" s="346"/>
      <c r="S805" s="346"/>
      <c r="T805" s="346"/>
      <c r="U805" s="346"/>
      <c r="V805" s="346"/>
      <c r="W805" s="346"/>
      <c r="X805" s="346"/>
      <c r="Y805" s="346"/>
      <c r="Z805" s="346"/>
    </row>
    <row r="806">
      <c r="A806" s="349"/>
      <c r="B806" s="346"/>
      <c r="C806" s="346"/>
      <c r="D806" s="346"/>
      <c r="E806" s="346"/>
      <c r="F806" s="346"/>
      <c r="G806" s="346"/>
      <c r="H806" s="346"/>
      <c r="I806" s="346"/>
      <c r="J806" s="346"/>
      <c r="K806" s="346"/>
      <c r="L806" s="346"/>
      <c r="M806" s="346"/>
      <c r="N806" s="346"/>
      <c r="O806" s="346"/>
      <c r="P806" s="346"/>
      <c r="Q806" s="346"/>
      <c r="R806" s="346"/>
      <c r="S806" s="346"/>
      <c r="T806" s="346"/>
      <c r="U806" s="346"/>
      <c r="V806" s="346"/>
      <c r="W806" s="346"/>
      <c r="X806" s="346"/>
      <c r="Y806" s="346"/>
      <c r="Z806" s="346"/>
    </row>
    <row r="807">
      <c r="A807" s="349"/>
      <c r="B807" s="346"/>
      <c r="C807" s="346"/>
      <c r="D807" s="346"/>
      <c r="E807" s="346"/>
      <c r="F807" s="346"/>
      <c r="G807" s="346"/>
      <c r="H807" s="346"/>
      <c r="I807" s="346"/>
      <c r="J807" s="346"/>
      <c r="K807" s="346"/>
      <c r="L807" s="346"/>
      <c r="M807" s="346"/>
      <c r="N807" s="346"/>
      <c r="O807" s="346"/>
      <c r="P807" s="346"/>
      <c r="Q807" s="346"/>
      <c r="R807" s="346"/>
      <c r="S807" s="346"/>
      <c r="T807" s="346"/>
      <c r="U807" s="346"/>
      <c r="V807" s="346"/>
      <c r="W807" s="346"/>
      <c r="X807" s="346"/>
      <c r="Y807" s="346"/>
      <c r="Z807" s="346"/>
    </row>
    <row r="808">
      <c r="A808" s="349"/>
      <c r="B808" s="346"/>
      <c r="C808" s="346"/>
      <c r="D808" s="346"/>
      <c r="E808" s="346"/>
      <c r="F808" s="346"/>
      <c r="G808" s="346"/>
      <c r="H808" s="346"/>
      <c r="I808" s="346"/>
      <c r="J808" s="346"/>
      <c r="K808" s="346"/>
      <c r="L808" s="346"/>
      <c r="M808" s="346"/>
      <c r="N808" s="346"/>
      <c r="O808" s="346"/>
      <c r="P808" s="346"/>
      <c r="Q808" s="346"/>
      <c r="R808" s="346"/>
      <c r="S808" s="346"/>
      <c r="T808" s="346"/>
      <c r="U808" s="346"/>
      <c r="V808" s="346"/>
      <c r="W808" s="346"/>
      <c r="X808" s="346"/>
      <c r="Y808" s="346"/>
      <c r="Z808" s="346"/>
    </row>
    <row r="809">
      <c r="A809" s="349"/>
      <c r="B809" s="346"/>
      <c r="C809" s="346"/>
      <c r="D809" s="346"/>
      <c r="E809" s="346"/>
      <c r="F809" s="346"/>
      <c r="G809" s="346"/>
      <c r="H809" s="346"/>
      <c r="I809" s="346"/>
      <c r="J809" s="346"/>
      <c r="K809" s="346"/>
      <c r="L809" s="346"/>
      <c r="M809" s="346"/>
      <c r="N809" s="346"/>
      <c r="O809" s="346"/>
      <c r="P809" s="346"/>
      <c r="Q809" s="346"/>
      <c r="R809" s="346"/>
      <c r="S809" s="346"/>
      <c r="T809" s="346"/>
      <c r="U809" s="346"/>
      <c r="V809" s="346"/>
      <c r="W809" s="346"/>
      <c r="X809" s="346"/>
      <c r="Y809" s="346"/>
      <c r="Z809" s="346"/>
    </row>
    <row r="810">
      <c r="A810" s="349"/>
      <c r="B810" s="346"/>
      <c r="C810" s="346"/>
      <c r="D810" s="346"/>
      <c r="E810" s="346"/>
      <c r="F810" s="346"/>
      <c r="G810" s="346"/>
      <c r="H810" s="346"/>
      <c r="I810" s="346"/>
      <c r="J810" s="346"/>
      <c r="K810" s="346"/>
      <c r="L810" s="346"/>
      <c r="M810" s="346"/>
      <c r="N810" s="346"/>
      <c r="O810" s="346"/>
      <c r="P810" s="346"/>
      <c r="Q810" s="346"/>
      <c r="R810" s="346"/>
      <c r="S810" s="346"/>
      <c r="T810" s="346"/>
      <c r="U810" s="346"/>
      <c r="V810" s="346"/>
      <c r="W810" s="346"/>
      <c r="X810" s="346"/>
      <c r="Y810" s="346"/>
      <c r="Z810" s="346"/>
    </row>
    <row r="811">
      <c r="A811" s="349"/>
      <c r="B811" s="346"/>
      <c r="C811" s="346"/>
      <c r="D811" s="346"/>
      <c r="E811" s="346"/>
      <c r="F811" s="346"/>
      <c r="G811" s="346"/>
      <c r="H811" s="346"/>
      <c r="I811" s="346"/>
      <c r="J811" s="346"/>
      <c r="K811" s="346"/>
      <c r="L811" s="346"/>
      <c r="M811" s="346"/>
      <c r="N811" s="346"/>
      <c r="O811" s="346"/>
      <c r="P811" s="346"/>
      <c r="Q811" s="346"/>
      <c r="R811" s="346"/>
      <c r="S811" s="346"/>
      <c r="T811" s="346"/>
      <c r="U811" s="346"/>
      <c r="V811" s="346"/>
      <c r="W811" s="346"/>
      <c r="X811" s="346"/>
      <c r="Y811" s="346"/>
      <c r="Z811" s="346"/>
    </row>
    <row r="812">
      <c r="A812" s="349"/>
      <c r="B812" s="346"/>
      <c r="C812" s="346"/>
      <c r="D812" s="346"/>
      <c r="E812" s="346"/>
      <c r="F812" s="346"/>
      <c r="G812" s="346"/>
      <c r="H812" s="346"/>
      <c r="I812" s="346"/>
      <c r="J812" s="346"/>
      <c r="K812" s="346"/>
      <c r="L812" s="346"/>
      <c r="M812" s="346"/>
      <c r="N812" s="346"/>
      <c r="O812" s="346"/>
      <c r="P812" s="346"/>
      <c r="Q812" s="346"/>
      <c r="R812" s="346"/>
      <c r="S812" s="346"/>
      <c r="T812" s="346"/>
      <c r="U812" s="346"/>
      <c r="V812" s="346"/>
      <c r="W812" s="346"/>
      <c r="X812" s="346"/>
      <c r="Y812" s="346"/>
      <c r="Z812" s="346"/>
    </row>
    <row r="813">
      <c r="A813" s="349"/>
      <c r="B813" s="346"/>
      <c r="C813" s="346"/>
      <c r="D813" s="346"/>
      <c r="E813" s="346"/>
      <c r="F813" s="346"/>
      <c r="G813" s="346"/>
      <c r="H813" s="346"/>
      <c r="I813" s="346"/>
      <c r="J813" s="346"/>
      <c r="K813" s="346"/>
      <c r="L813" s="346"/>
      <c r="M813" s="346"/>
      <c r="N813" s="346"/>
      <c r="O813" s="346"/>
      <c r="P813" s="346"/>
      <c r="Q813" s="346"/>
      <c r="R813" s="346"/>
      <c r="S813" s="346"/>
      <c r="T813" s="346"/>
      <c r="U813" s="346"/>
      <c r="V813" s="346"/>
      <c r="W813" s="346"/>
      <c r="X813" s="346"/>
      <c r="Y813" s="346"/>
      <c r="Z813" s="346"/>
    </row>
    <row r="814">
      <c r="A814" s="349"/>
      <c r="B814" s="346"/>
      <c r="C814" s="346"/>
      <c r="D814" s="346"/>
      <c r="E814" s="346"/>
      <c r="F814" s="346"/>
      <c r="G814" s="346"/>
      <c r="H814" s="346"/>
      <c r="I814" s="346"/>
      <c r="J814" s="346"/>
      <c r="K814" s="346"/>
      <c r="L814" s="346"/>
      <c r="M814" s="346"/>
      <c r="N814" s="346"/>
      <c r="O814" s="346"/>
      <c r="P814" s="346"/>
      <c r="Q814" s="346"/>
      <c r="R814" s="346"/>
      <c r="S814" s="346"/>
      <c r="T814" s="346"/>
      <c r="U814" s="346"/>
      <c r="V814" s="346"/>
      <c r="W814" s="346"/>
      <c r="X814" s="346"/>
      <c r="Y814" s="346"/>
      <c r="Z814" s="346"/>
    </row>
    <row r="815">
      <c r="A815" s="349"/>
      <c r="B815" s="346"/>
      <c r="C815" s="346"/>
      <c r="D815" s="346"/>
      <c r="E815" s="346"/>
      <c r="F815" s="346"/>
      <c r="G815" s="346"/>
      <c r="H815" s="346"/>
      <c r="I815" s="346"/>
      <c r="J815" s="346"/>
      <c r="K815" s="346"/>
      <c r="L815" s="346"/>
      <c r="M815" s="346"/>
      <c r="N815" s="346"/>
      <c r="O815" s="346"/>
      <c r="P815" s="346"/>
      <c r="Q815" s="346"/>
      <c r="R815" s="346"/>
      <c r="S815" s="346"/>
      <c r="T815" s="346"/>
      <c r="U815" s="346"/>
      <c r="V815" s="346"/>
      <c r="W815" s="346"/>
      <c r="X815" s="346"/>
      <c r="Y815" s="346"/>
      <c r="Z815" s="346"/>
    </row>
    <row r="816">
      <c r="A816" s="349"/>
      <c r="B816" s="346"/>
      <c r="C816" s="346"/>
      <c r="D816" s="346"/>
      <c r="E816" s="346"/>
      <c r="F816" s="346"/>
      <c r="G816" s="346"/>
      <c r="H816" s="346"/>
      <c r="I816" s="346"/>
      <c r="J816" s="346"/>
      <c r="K816" s="346"/>
      <c r="L816" s="346"/>
      <c r="M816" s="346"/>
      <c r="N816" s="346"/>
      <c r="O816" s="346"/>
      <c r="P816" s="346"/>
      <c r="Q816" s="346"/>
      <c r="R816" s="346"/>
      <c r="S816" s="346"/>
      <c r="T816" s="346"/>
      <c r="U816" s="346"/>
      <c r="V816" s="346"/>
      <c r="W816" s="346"/>
      <c r="X816" s="346"/>
      <c r="Y816" s="346"/>
      <c r="Z816" s="346"/>
    </row>
    <row r="817">
      <c r="A817" s="349"/>
      <c r="B817" s="346"/>
      <c r="C817" s="346"/>
      <c r="D817" s="346"/>
      <c r="E817" s="346"/>
      <c r="F817" s="346"/>
      <c r="G817" s="346"/>
      <c r="H817" s="346"/>
      <c r="I817" s="346"/>
      <c r="J817" s="346"/>
      <c r="K817" s="346"/>
      <c r="L817" s="346"/>
      <c r="M817" s="346"/>
      <c r="N817" s="346"/>
      <c r="O817" s="346"/>
      <c r="P817" s="346"/>
      <c r="Q817" s="346"/>
      <c r="R817" s="346"/>
      <c r="S817" s="346"/>
      <c r="T817" s="346"/>
      <c r="U817" s="346"/>
      <c r="V817" s="346"/>
      <c r="W817" s="346"/>
      <c r="X817" s="346"/>
      <c r="Y817" s="346"/>
      <c r="Z817" s="346"/>
    </row>
    <row r="818">
      <c r="A818" s="349"/>
      <c r="B818" s="346"/>
      <c r="C818" s="346"/>
      <c r="D818" s="346"/>
      <c r="E818" s="346"/>
      <c r="F818" s="346"/>
      <c r="G818" s="346"/>
      <c r="H818" s="346"/>
      <c r="I818" s="346"/>
      <c r="J818" s="346"/>
      <c r="K818" s="346"/>
      <c r="L818" s="346"/>
      <c r="M818" s="346"/>
      <c r="N818" s="346"/>
      <c r="O818" s="346"/>
      <c r="P818" s="346"/>
      <c r="Q818" s="346"/>
      <c r="R818" s="346"/>
      <c r="S818" s="346"/>
      <c r="T818" s="346"/>
      <c r="U818" s="346"/>
      <c r="V818" s="346"/>
      <c r="W818" s="346"/>
      <c r="X818" s="346"/>
      <c r="Y818" s="346"/>
      <c r="Z818" s="346"/>
    </row>
    <row r="819">
      <c r="A819" s="349"/>
      <c r="B819" s="346"/>
      <c r="C819" s="346"/>
      <c r="D819" s="346"/>
      <c r="E819" s="346"/>
      <c r="F819" s="346"/>
      <c r="G819" s="346"/>
      <c r="H819" s="346"/>
      <c r="I819" s="346"/>
      <c r="J819" s="346"/>
      <c r="K819" s="346"/>
      <c r="L819" s="346"/>
      <c r="M819" s="346"/>
      <c r="N819" s="346"/>
      <c r="O819" s="346"/>
      <c r="P819" s="346"/>
      <c r="Q819" s="346"/>
      <c r="R819" s="346"/>
      <c r="S819" s="346"/>
      <c r="T819" s="346"/>
      <c r="U819" s="346"/>
      <c r="V819" s="346"/>
      <c r="W819" s="346"/>
      <c r="X819" s="346"/>
      <c r="Y819" s="346"/>
      <c r="Z819" s="346"/>
    </row>
    <row r="820">
      <c r="A820" s="349"/>
      <c r="B820" s="346"/>
      <c r="C820" s="346"/>
      <c r="D820" s="346"/>
      <c r="E820" s="346"/>
      <c r="F820" s="346"/>
      <c r="G820" s="346"/>
      <c r="H820" s="346"/>
      <c r="I820" s="346"/>
      <c r="J820" s="346"/>
      <c r="K820" s="346"/>
      <c r="L820" s="346"/>
      <c r="M820" s="346"/>
      <c r="N820" s="346"/>
      <c r="O820" s="346"/>
      <c r="P820" s="346"/>
      <c r="Q820" s="346"/>
      <c r="R820" s="346"/>
      <c r="S820" s="346"/>
      <c r="T820" s="346"/>
      <c r="U820" s="346"/>
      <c r="V820" s="346"/>
      <c r="W820" s="346"/>
      <c r="X820" s="346"/>
      <c r="Y820" s="346"/>
      <c r="Z820" s="346"/>
    </row>
    <row r="821">
      <c r="A821" s="349"/>
      <c r="B821" s="346"/>
      <c r="C821" s="346"/>
      <c r="D821" s="346"/>
      <c r="E821" s="346"/>
      <c r="F821" s="346"/>
      <c r="G821" s="346"/>
      <c r="H821" s="346"/>
      <c r="I821" s="346"/>
      <c r="J821" s="346"/>
      <c r="K821" s="346"/>
      <c r="L821" s="346"/>
      <c r="M821" s="346"/>
      <c r="N821" s="346"/>
      <c r="O821" s="346"/>
      <c r="P821" s="346"/>
      <c r="Q821" s="346"/>
      <c r="R821" s="346"/>
      <c r="S821" s="346"/>
      <c r="T821" s="346"/>
      <c r="U821" s="346"/>
      <c r="V821" s="346"/>
      <c r="W821" s="346"/>
      <c r="X821" s="346"/>
      <c r="Y821" s="346"/>
      <c r="Z821" s="346"/>
    </row>
    <row r="822">
      <c r="A822" s="349"/>
      <c r="B822" s="346"/>
      <c r="C822" s="346"/>
      <c r="D822" s="346"/>
      <c r="E822" s="346"/>
      <c r="F822" s="346"/>
      <c r="G822" s="346"/>
      <c r="H822" s="346"/>
      <c r="I822" s="346"/>
      <c r="J822" s="346"/>
      <c r="K822" s="346"/>
      <c r="L822" s="346"/>
      <c r="M822" s="346"/>
      <c r="N822" s="346"/>
      <c r="O822" s="346"/>
      <c r="P822" s="346"/>
      <c r="Q822" s="346"/>
      <c r="R822" s="346"/>
      <c r="S822" s="346"/>
      <c r="T822" s="346"/>
      <c r="U822" s="346"/>
      <c r="V822" s="346"/>
      <c r="W822" s="346"/>
      <c r="X822" s="346"/>
      <c r="Y822" s="346"/>
      <c r="Z822" s="346"/>
    </row>
    <row r="823">
      <c r="A823" s="349"/>
      <c r="B823" s="346"/>
      <c r="C823" s="346"/>
      <c r="D823" s="346"/>
      <c r="E823" s="346"/>
      <c r="F823" s="346"/>
      <c r="G823" s="346"/>
      <c r="H823" s="346"/>
      <c r="I823" s="346"/>
      <c r="J823" s="346"/>
      <c r="K823" s="346"/>
      <c r="L823" s="346"/>
      <c r="M823" s="346"/>
      <c r="N823" s="346"/>
      <c r="O823" s="346"/>
      <c r="P823" s="346"/>
      <c r="Q823" s="346"/>
      <c r="R823" s="346"/>
      <c r="S823" s="346"/>
      <c r="T823" s="346"/>
      <c r="U823" s="346"/>
      <c r="V823" s="346"/>
      <c r="W823" s="346"/>
      <c r="X823" s="346"/>
      <c r="Y823" s="346"/>
      <c r="Z823" s="346"/>
    </row>
    <row r="824">
      <c r="A824" s="349"/>
      <c r="B824" s="346"/>
      <c r="C824" s="346"/>
      <c r="D824" s="346"/>
      <c r="E824" s="346"/>
      <c r="F824" s="346"/>
      <c r="G824" s="346"/>
      <c r="H824" s="346"/>
      <c r="I824" s="346"/>
      <c r="J824" s="346"/>
      <c r="K824" s="346"/>
      <c r="L824" s="346"/>
      <c r="M824" s="346"/>
      <c r="N824" s="346"/>
      <c r="O824" s="346"/>
      <c r="P824" s="346"/>
      <c r="Q824" s="346"/>
      <c r="R824" s="346"/>
      <c r="S824" s="346"/>
      <c r="T824" s="346"/>
      <c r="U824" s="346"/>
      <c r="V824" s="346"/>
      <c r="W824" s="346"/>
      <c r="X824" s="346"/>
      <c r="Y824" s="346"/>
      <c r="Z824" s="346"/>
    </row>
    <row r="825">
      <c r="A825" s="349"/>
      <c r="B825" s="346"/>
      <c r="C825" s="346"/>
      <c r="D825" s="346"/>
      <c r="E825" s="346"/>
      <c r="F825" s="346"/>
      <c r="G825" s="346"/>
      <c r="H825" s="346"/>
      <c r="I825" s="346"/>
      <c r="J825" s="346"/>
      <c r="K825" s="346"/>
      <c r="L825" s="346"/>
      <c r="M825" s="346"/>
      <c r="N825" s="346"/>
      <c r="O825" s="346"/>
      <c r="P825" s="346"/>
      <c r="Q825" s="346"/>
      <c r="R825" s="346"/>
      <c r="S825" s="346"/>
      <c r="T825" s="346"/>
      <c r="U825" s="346"/>
      <c r="V825" s="346"/>
      <c r="W825" s="346"/>
      <c r="X825" s="346"/>
      <c r="Y825" s="346"/>
      <c r="Z825" s="346"/>
    </row>
    <row r="826">
      <c r="A826" s="349"/>
      <c r="B826" s="346"/>
      <c r="C826" s="346"/>
      <c r="D826" s="346"/>
      <c r="E826" s="346"/>
      <c r="F826" s="346"/>
      <c r="G826" s="346"/>
      <c r="H826" s="346"/>
      <c r="I826" s="346"/>
      <c r="J826" s="346"/>
      <c r="K826" s="346"/>
      <c r="L826" s="346"/>
      <c r="M826" s="346"/>
      <c r="N826" s="346"/>
      <c r="O826" s="346"/>
      <c r="P826" s="346"/>
      <c r="Q826" s="346"/>
      <c r="R826" s="346"/>
      <c r="S826" s="346"/>
      <c r="T826" s="346"/>
      <c r="U826" s="346"/>
      <c r="V826" s="346"/>
      <c r="W826" s="346"/>
      <c r="X826" s="346"/>
      <c r="Y826" s="346"/>
      <c r="Z826" s="346"/>
    </row>
    <row r="827">
      <c r="A827" s="349"/>
      <c r="B827" s="346"/>
      <c r="C827" s="346"/>
      <c r="D827" s="346"/>
      <c r="E827" s="346"/>
      <c r="F827" s="346"/>
      <c r="G827" s="346"/>
      <c r="H827" s="346"/>
      <c r="I827" s="346"/>
      <c r="J827" s="346"/>
      <c r="K827" s="346"/>
      <c r="L827" s="346"/>
      <c r="M827" s="346"/>
      <c r="N827" s="346"/>
      <c r="O827" s="346"/>
      <c r="P827" s="346"/>
      <c r="Q827" s="346"/>
      <c r="R827" s="346"/>
      <c r="S827" s="346"/>
      <c r="T827" s="346"/>
      <c r="U827" s="346"/>
      <c r="V827" s="346"/>
      <c r="W827" s="346"/>
      <c r="X827" s="346"/>
      <c r="Y827" s="346"/>
      <c r="Z827" s="346"/>
    </row>
    <row r="828">
      <c r="A828" s="349"/>
      <c r="B828" s="346"/>
      <c r="C828" s="346"/>
      <c r="D828" s="346"/>
      <c r="E828" s="346"/>
      <c r="F828" s="346"/>
      <c r="G828" s="346"/>
      <c r="H828" s="346"/>
      <c r="I828" s="346"/>
      <c r="J828" s="346"/>
      <c r="K828" s="346"/>
      <c r="L828" s="346"/>
      <c r="M828" s="346"/>
      <c r="N828" s="346"/>
      <c r="O828" s="346"/>
      <c r="P828" s="346"/>
      <c r="Q828" s="346"/>
      <c r="R828" s="346"/>
      <c r="S828" s="346"/>
      <c r="T828" s="346"/>
      <c r="U828" s="346"/>
      <c r="V828" s="346"/>
      <c r="W828" s="346"/>
      <c r="X828" s="346"/>
      <c r="Y828" s="346"/>
      <c r="Z828" s="346"/>
    </row>
    <row r="829">
      <c r="A829" s="349"/>
      <c r="B829" s="346"/>
      <c r="C829" s="346"/>
      <c r="D829" s="346"/>
      <c r="E829" s="346"/>
      <c r="F829" s="346"/>
      <c r="G829" s="346"/>
      <c r="H829" s="346"/>
      <c r="I829" s="346"/>
      <c r="J829" s="346"/>
      <c r="K829" s="346"/>
      <c r="L829" s="346"/>
      <c r="M829" s="346"/>
      <c r="N829" s="346"/>
      <c r="O829" s="346"/>
      <c r="P829" s="346"/>
      <c r="Q829" s="346"/>
      <c r="R829" s="346"/>
      <c r="S829" s="346"/>
      <c r="T829" s="346"/>
      <c r="U829" s="346"/>
      <c r="V829" s="346"/>
      <c r="W829" s="346"/>
      <c r="X829" s="346"/>
      <c r="Y829" s="346"/>
      <c r="Z829" s="346"/>
    </row>
    <row r="830">
      <c r="A830" s="349"/>
      <c r="B830" s="346"/>
      <c r="C830" s="346"/>
      <c r="D830" s="346"/>
      <c r="E830" s="346"/>
      <c r="F830" s="346"/>
      <c r="G830" s="346"/>
      <c r="H830" s="346"/>
      <c r="I830" s="346"/>
      <c r="J830" s="346"/>
      <c r="K830" s="346"/>
      <c r="L830" s="346"/>
      <c r="M830" s="346"/>
      <c r="N830" s="346"/>
      <c r="O830" s="346"/>
      <c r="P830" s="346"/>
      <c r="Q830" s="346"/>
      <c r="R830" s="346"/>
      <c r="S830" s="346"/>
      <c r="T830" s="346"/>
      <c r="U830" s="346"/>
      <c r="V830" s="346"/>
      <c r="W830" s="346"/>
      <c r="X830" s="346"/>
      <c r="Y830" s="346"/>
      <c r="Z830" s="346"/>
    </row>
    <row r="831">
      <c r="A831" s="349"/>
      <c r="B831" s="346"/>
      <c r="C831" s="346"/>
      <c r="D831" s="346"/>
      <c r="E831" s="346"/>
      <c r="F831" s="346"/>
      <c r="G831" s="346"/>
      <c r="H831" s="346"/>
      <c r="I831" s="346"/>
      <c r="J831" s="346"/>
      <c r="K831" s="346"/>
      <c r="L831" s="346"/>
      <c r="M831" s="346"/>
      <c r="N831" s="346"/>
      <c r="O831" s="346"/>
      <c r="P831" s="346"/>
      <c r="Q831" s="346"/>
      <c r="R831" s="346"/>
      <c r="S831" s="346"/>
      <c r="T831" s="346"/>
      <c r="U831" s="346"/>
      <c r="V831" s="346"/>
      <c r="W831" s="346"/>
      <c r="X831" s="346"/>
      <c r="Y831" s="346"/>
      <c r="Z831" s="346"/>
    </row>
    <row r="832">
      <c r="A832" s="349"/>
      <c r="B832" s="346"/>
      <c r="C832" s="346"/>
      <c r="D832" s="346"/>
      <c r="E832" s="346"/>
      <c r="F832" s="346"/>
      <c r="G832" s="346"/>
      <c r="H832" s="346"/>
      <c r="I832" s="346"/>
      <c r="J832" s="346"/>
      <c r="K832" s="346"/>
      <c r="L832" s="346"/>
      <c r="M832" s="346"/>
      <c r="N832" s="346"/>
      <c r="O832" s="346"/>
      <c r="P832" s="346"/>
      <c r="Q832" s="346"/>
      <c r="R832" s="346"/>
      <c r="S832" s="346"/>
      <c r="T832" s="346"/>
      <c r="U832" s="346"/>
      <c r="V832" s="346"/>
      <c r="W832" s="346"/>
      <c r="X832" s="346"/>
      <c r="Y832" s="346"/>
      <c r="Z832" s="346"/>
    </row>
    <row r="833">
      <c r="A833" s="349"/>
      <c r="B833" s="346"/>
      <c r="C833" s="346"/>
      <c r="D833" s="346"/>
      <c r="E833" s="346"/>
      <c r="F833" s="346"/>
      <c r="G833" s="346"/>
      <c r="H833" s="346"/>
      <c r="I833" s="346"/>
      <c r="J833" s="346"/>
      <c r="K833" s="346"/>
      <c r="L833" s="346"/>
      <c r="M833" s="346"/>
      <c r="N833" s="346"/>
      <c r="O833" s="346"/>
      <c r="P833" s="346"/>
      <c r="Q833" s="346"/>
      <c r="R833" s="346"/>
      <c r="S833" s="346"/>
      <c r="T833" s="346"/>
      <c r="U833" s="346"/>
      <c r="V833" s="346"/>
      <c r="W833" s="346"/>
      <c r="X833" s="346"/>
      <c r="Y833" s="346"/>
      <c r="Z833" s="346"/>
    </row>
    <row r="834">
      <c r="A834" s="349"/>
      <c r="B834" s="346"/>
      <c r="C834" s="346"/>
      <c r="D834" s="346"/>
      <c r="E834" s="346"/>
      <c r="F834" s="346"/>
      <c r="G834" s="346"/>
      <c r="H834" s="346"/>
      <c r="I834" s="346"/>
      <c r="J834" s="346"/>
      <c r="K834" s="346"/>
      <c r="L834" s="346"/>
      <c r="M834" s="346"/>
      <c r="N834" s="346"/>
      <c r="O834" s="346"/>
      <c r="P834" s="346"/>
      <c r="Q834" s="346"/>
      <c r="R834" s="346"/>
      <c r="S834" s="346"/>
      <c r="T834" s="346"/>
      <c r="U834" s="346"/>
      <c r="V834" s="346"/>
      <c r="W834" s="346"/>
      <c r="X834" s="346"/>
      <c r="Y834" s="346"/>
      <c r="Z834" s="346"/>
    </row>
    <row r="835">
      <c r="A835" s="349"/>
      <c r="B835" s="346"/>
      <c r="C835" s="346"/>
      <c r="D835" s="346"/>
      <c r="E835" s="346"/>
      <c r="F835" s="346"/>
      <c r="G835" s="346"/>
      <c r="H835" s="346"/>
      <c r="I835" s="346"/>
      <c r="J835" s="346"/>
      <c r="K835" s="346"/>
      <c r="L835" s="346"/>
      <c r="M835" s="346"/>
      <c r="N835" s="346"/>
      <c r="O835" s="346"/>
      <c r="P835" s="346"/>
      <c r="Q835" s="346"/>
      <c r="R835" s="346"/>
      <c r="S835" s="346"/>
      <c r="T835" s="346"/>
      <c r="U835" s="346"/>
      <c r="V835" s="346"/>
      <c r="W835" s="346"/>
      <c r="X835" s="346"/>
      <c r="Y835" s="346"/>
      <c r="Z835" s="346"/>
    </row>
    <row r="836">
      <c r="A836" s="349"/>
      <c r="B836" s="346"/>
      <c r="C836" s="346"/>
      <c r="D836" s="346"/>
      <c r="E836" s="346"/>
      <c r="F836" s="346"/>
      <c r="G836" s="346"/>
      <c r="H836" s="346"/>
      <c r="I836" s="346"/>
      <c r="J836" s="346"/>
      <c r="K836" s="346"/>
      <c r="L836" s="346"/>
      <c r="M836" s="346"/>
      <c r="N836" s="346"/>
      <c r="O836" s="346"/>
      <c r="P836" s="346"/>
      <c r="Q836" s="346"/>
      <c r="R836" s="346"/>
      <c r="S836" s="346"/>
      <c r="T836" s="346"/>
      <c r="U836" s="346"/>
      <c r="V836" s="346"/>
      <c r="W836" s="346"/>
      <c r="X836" s="346"/>
      <c r="Y836" s="346"/>
      <c r="Z836" s="346"/>
    </row>
    <row r="837">
      <c r="A837" s="349"/>
      <c r="B837" s="346"/>
      <c r="C837" s="346"/>
      <c r="D837" s="346"/>
      <c r="E837" s="346"/>
      <c r="F837" s="346"/>
      <c r="G837" s="346"/>
      <c r="H837" s="346"/>
      <c r="I837" s="346"/>
      <c r="J837" s="346"/>
      <c r="K837" s="346"/>
      <c r="L837" s="346"/>
      <c r="M837" s="346"/>
      <c r="N837" s="346"/>
      <c r="O837" s="346"/>
      <c r="P837" s="346"/>
      <c r="Q837" s="346"/>
      <c r="R837" s="346"/>
      <c r="S837" s="346"/>
      <c r="T837" s="346"/>
      <c r="U837" s="346"/>
      <c r="V837" s="346"/>
      <c r="W837" s="346"/>
      <c r="X837" s="346"/>
      <c r="Y837" s="346"/>
      <c r="Z837" s="346"/>
    </row>
    <row r="838">
      <c r="A838" s="349"/>
      <c r="B838" s="346"/>
      <c r="C838" s="346"/>
      <c r="D838" s="346"/>
      <c r="E838" s="346"/>
      <c r="F838" s="346"/>
      <c r="G838" s="346"/>
      <c r="H838" s="346"/>
      <c r="I838" s="346"/>
      <c r="J838" s="346"/>
      <c r="K838" s="346"/>
      <c r="L838" s="346"/>
      <c r="M838" s="346"/>
      <c r="N838" s="346"/>
      <c r="O838" s="346"/>
      <c r="P838" s="346"/>
      <c r="Q838" s="346"/>
      <c r="R838" s="346"/>
      <c r="S838" s="346"/>
      <c r="T838" s="346"/>
      <c r="U838" s="346"/>
      <c r="V838" s="346"/>
      <c r="W838" s="346"/>
      <c r="X838" s="346"/>
      <c r="Y838" s="346"/>
      <c r="Z838" s="346"/>
    </row>
    <row r="839">
      <c r="A839" s="349"/>
      <c r="B839" s="346"/>
      <c r="C839" s="346"/>
      <c r="D839" s="346"/>
      <c r="E839" s="346"/>
      <c r="F839" s="346"/>
      <c r="G839" s="346"/>
      <c r="H839" s="346"/>
      <c r="I839" s="346"/>
      <c r="J839" s="346"/>
      <c r="K839" s="346"/>
      <c r="L839" s="346"/>
      <c r="M839" s="346"/>
      <c r="N839" s="346"/>
      <c r="O839" s="346"/>
      <c r="P839" s="346"/>
      <c r="Q839" s="346"/>
      <c r="R839" s="346"/>
      <c r="S839" s="346"/>
      <c r="T839" s="346"/>
      <c r="U839" s="346"/>
      <c r="V839" s="346"/>
      <c r="W839" s="346"/>
      <c r="X839" s="346"/>
      <c r="Y839" s="346"/>
      <c r="Z839" s="346"/>
    </row>
    <row r="840">
      <c r="A840" s="349"/>
      <c r="B840" s="346"/>
      <c r="C840" s="346"/>
      <c r="D840" s="346"/>
      <c r="E840" s="346"/>
      <c r="F840" s="346"/>
      <c r="G840" s="346"/>
      <c r="H840" s="346"/>
      <c r="I840" s="346"/>
      <c r="J840" s="346"/>
      <c r="K840" s="346"/>
      <c r="L840" s="346"/>
      <c r="M840" s="346"/>
      <c r="N840" s="346"/>
      <c r="O840" s="346"/>
      <c r="P840" s="346"/>
      <c r="Q840" s="346"/>
      <c r="R840" s="346"/>
      <c r="S840" s="346"/>
      <c r="T840" s="346"/>
      <c r="U840" s="346"/>
      <c r="V840" s="346"/>
      <c r="W840" s="346"/>
      <c r="X840" s="346"/>
      <c r="Y840" s="346"/>
      <c r="Z840" s="346"/>
    </row>
    <row r="841">
      <c r="A841" s="349"/>
      <c r="B841" s="346"/>
      <c r="C841" s="346"/>
      <c r="D841" s="346"/>
      <c r="E841" s="346"/>
      <c r="F841" s="346"/>
      <c r="G841" s="346"/>
      <c r="H841" s="346"/>
      <c r="I841" s="346"/>
      <c r="J841" s="346"/>
      <c r="K841" s="346"/>
      <c r="L841" s="346"/>
      <c r="M841" s="346"/>
      <c r="N841" s="346"/>
      <c r="O841" s="346"/>
      <c r="P841" s="346"/>
      <c r="Q841" s="346"/>
      <c r="R841" s="346"/>
      <c r="S841" s="346"/>
      <c r="T841" s="346"/>
      <c r="U841" s="346"/>
      <c r="V841" s="346"/>
      <c r="W841" s="346"/>
      <c r="X841" s="346"/>
      <c r="Y841" s="346"/>
      <c r="Z841" s="346"/>
    </row>
    <row r="842">
      <c r="A842" s="349"/>
      <c r="B842" s="346"/>
      <c r="C842" s="346"/>
      <c r="D842" s="346"/>
      <c r="E842" s="346"/>
      <c r="F842" s="346"/>
      <c r="G842" s="346"/>
      <c r="H842" s="346"/>
      <c r="I842" s="346"/>
      <c r="J842" s="346"/>
      <c r="K842" s="346"/>
      <c r="L842" s="346"/>
      <c r="M842" s="346"/>
      <c r="N842" s="346"/>
      <c r="O842" s="346"/>
      <c r="P842" s="346"/>
      <c r="Q842" s="346"/>
      <c r="R842" s="346"/>
      <c r="S842" s="346"/>
      <c r="T842" s="346"/>
      <c r="U842" s="346"/>
      <c r="V842" s="346"/>
      <c r="W842" s="346"/>
      <c r="X842" s="346"/>
      <c r="Y842" s="346"/>
      <c r="Z842" s="346"/>
    </row>
    <row r="843">
      <c r="A843" s="349"/>
      <c r="B843" s="346"/>
      <c r="C843" s="346"/>
      <c r="D843" s="346"/>
      <c r="E843" s="346"/>
      <c r="F843" s="346"/>
      <c r="G843" s="346"/>
      <c r="H843" s="346"/>
      <c r="I843" s="346"/>
      <c r="J843" s="346"/>
      <c r="K843" s="346"/>
      <c r="L843" s="346"/>
      <c r="M843" s="346"/>
      <c r="N843" s="346"/>
      <c r="O843" s="346"/>
      <c r="P843" s="346"/>
      <c r="Q843" s="346"/>
      <c r="R843" s="346"/>
      <c r="S843" s="346"/>
      <c r="T843" s="346"/>
      <c r="U843" s="346"/>
      <c r="V843" s="346"/>
      <c r="W843" s="346"/>
      <c r="X843" s="346"/>
      <c r="Y843" s="346"/>
      <c r="Z843" s="346"/>
    </row>
    <row r="844">
      <c r="A844" s="349"/>
      <c r="B844" s="346"/>
      <c r="C844" s="346"/>
      <c r="D844" s="346"/>
      <c r="E844" s="346"/>
      <c r="F844" s="346"/>
      <c r="G844" s="346"/>
      <c r="H844" s="346"/>
      <c r="I844" s="346"/>
      <c r="J844" s="346"/>
      <c r="K844" s="346"/>
      <c r="L844" s="346"/>
      <c r="M844" s="346"/>
      <c r="N844" s="346"/>
      <c r="O844" s="346"/>
      <c r="P844" s="346"/>
      <c r="Q844" s="346"/>
      <c r="R844" s="346"/>
      <c r="S844" s="346"/>
      <c r="T844" s="346"/>
      <c r="U844" s="346"/>
      <c r="V844" s="346"/>
      <c r="W844" s="346"/>
      <c r="X844" s="346"/>
      <c r="Y844" s="346"/>
      <c r="Z844" s="346"/>
    </row>
    <row r="845">
      <c r="A845" s="349"/>
      <c r="B845" s="346"/>
      <c r="C845" s="346"/>
      <c r="D845" s="346"/>
      <c r="E845" s="346"/>
      <c r="F845" s="346"/>
      <c r="G845" s="346"/>
      <c r="H845" s="346"/>
      <c r="I845" s="346"/>
      <c r="J845" s="346"/>
      <c r="K845" s="346"/>
      <c r="L845" s="346"/>
      <c r="M845" s="346"/>
      <c r="N845" s="346"/>
      <c r="O845" s="346"/>
      <c r="P845" s="346"/>
      <c r="Q845" s="346"/>
      <c r="R845" s="346"/>
      <c r="S845" s="346"/>
      <c r="T845" s="346"/>
      <c r="U845" s="346"/>
      <c r="V845" s="346"/>
      <c r="W845" s="346"/>
      <c r="X845" s="346"/>
      <c r="Y845" s="346"/>
      <c r="Z845" s="346"/>
    </row>
    <row r="846">
      <c r="A846" s="349"/>
      <c r="B846" s="346"/>
      <c r="C846" s="346"/>
      <c r="D846" s="346"/>
      <c r="E846" s="346"/>
      <c r="F846" s="346"/>
      <c r="G846" s="346"/>
      <c r="H846" s="346"/>
      <c r="I846" s="346"/>
      <c r="J846" s="346"/>
      <c r="K846" s="346"/>
      <c r="L846" s="346"/>
      <c r="M846" s="346"/>
      <c r="N846" s="346"/>
      <c r="O846" s="346"/>
      <c r="P846" s="346"/>
      <c r="Q846" s="346"/>
      <c r="R846" s="346"/>
      <c r="S846" s="346"/>
      <c r="T846" s="346"/>
      <c r="U846" s="346"/>
      <c r="V846" s="346"/>
      <c r="W846" s="346"/>
      <c r="X846" s="346"/>
      <c r="Y846" s="346"/>
      <c r="Z846" s="346"/>
    </row>
    <row r="847">
      <c r="A847" s="349"/>
      <c r="B847" s="346"/>
      <c r="C847" s="346"/>
      <c r="D847" s="346"/>
      <c r="E847" s="346"/>
      <c r="F847" s="346"/>
      <c r="G847" s="346"/>
      <c r="H847" s="346"/>
      <c r="I847" s="346"/>
      <c r="J847" s="346"/>
      <c r="K847" s="346"/>
      <c r="L847" s="346"/>
      <c r="M847" s="346"/>
      <c r="N847" s="346"/>
      <c r="O847" s="346"/>
      <c r="P847" s="346"/>
      <c r="Q847" s="346"/>
      <c r="R847" s="346"/>
      <c r="S847" s="346"/>
      <c r="T847" s="346"/>
      <c r="U847" s="346"/>
      <c r="V847" s="346"/>
      <c r="W847" s="346"/>
      <c r="X847" s="346"/>
      <c r="Y847" s="346"/>
      <c r="Z847" s="346"/>
    </row>
    <row r="848">
      <c r="A848" s="349"/>
      <c r="B848" s="346"/>
      <c r="C848" s="346"/>
      <c r="D848" s="346"/>
      <c r="E848" s="346"/>
      <c r="F848" s="346"/>
      <c r="G848" s="346"/>
      <c r="H848" s="346"/>
      <c r="I848" s="346"/>
      <c r="J848" s="346"/>
      <c r="K848" s="346"/>
      <c r="L848" s="346"/>
      <c r="M848" s="346"/>
      <c r="N848" s="346"/>
      <c r="O848" s="346"/>
      <c r="P848" s="346"/>
      <c r="Q848" s="346"/>
      <c r="R848" s="346"/>
      <c r="S848" s="346"/>
      <c r="T848" s="346"/>
      <c r="U848" s="346"/>
      <c r="V848" s="346"/>
      <c r="W848" s="346"/>
      <c r="X848" s="346"/>
      <c r="Y848" s="346"/>
      <c r="Z848" s="346"/>
    </row>
    <row r="849">
      <c r="A849" s="349"/>
      <c r="B849" s="346"/>
      <c r="C849" s="346"/>
      <c r="D849" s="346"/>
      <c r="E849" s="346"/>
      <c r="F849" s="346"/>
      <c r="G849" s="346"/>
      <c r="H849" s="346"/>
      <c r="I849" s="346"/>
      <c r="J849" s="346"/>
      <c r="K849" s="346"/>
      <c r="L849" s="346"/>
      <c r="M849" s="346"/>
      <c r="N849" s="346"/>
      <c r="O849" s="346"/>
      <c r="P849" s="346"/>
      <c r="Q849" s="346"/>
      <c r="R849" s="346"/>
      <c r="S849" s="346"/>
      <c r="T849" s="346"/>
      <c r="U849" s="346"/>
      <c r="V849" s="346"/>
      <c r="W849" s="346"/>
      <c r="X849" s="346"/>
      <c r="Y849" s="346"/>
      <c r="Z849" s="346"/>
    </row>
    <row r="850">
      <c r="A850" s="349"/>
      <c r="B850" s="346"/>
      <c r="C850" s="346"/>
      <c r="D850" s="346"/>
      <c r="E850" s="346"/>
      <c r="F850" s="346"/>
      <c r="G850" s="346"/>
      <c r="H850" s="346"/>
      <c r="I850" s="346"/>
      <c r="J850" s="346"/>
      <c r="K850" s="346"/>
      <c r="L850" s="346"/>
      <c r="M850" s="346"/>
      <c r="N850" s="346"/>
      <c r="O850" s="346"/>
      <c r="P850" s="346"/>
      <c r="Q850" s="346"/>
      <c r="R850" s="346"/>
      <c r="S850" s="346"/>
      <c r="T850" s="346"/>
      <c r="U850" s="346"/>
      <c r="V850" s="346"/>
      <c r="W850" s="346"/>
      <c r="X850" s="346"/>
      <c r="Y850" s="346"/>
      <c r="Z850" s="346"/>
    </row>
    <row r="851">
      <c r="A851" s="349"/>
      <c r="B851" s="346"/>
      <c r="C851" s="346"/>
      <c r="D851" s="346"/>
      <c r="E851" s="346"/>
      <c r="F851" s="346"/>
      <c r="G851" s="346"/>
      <c r="H851" s="346"/>
      <c r="I851" s="346"/>
      <c r="J851" s="346"/>
      <c r="K851" s="346"/>
      <c r="L851" s="346"/>
      <c r="M851" s="346"/>
      <c r="N851" s="346"/>
      <c r="O851" s="346"/>
      <c r="P851" s="346"/>
      <c r="Q851" s="346"/>
      <c r="R851" s="346"/>
      <c r="S851" s="346"/>
      <c r="T851" s="346"/>
      <c r="U851" s="346"/>
      <c r="V851" s="346"/>
      <c r="W851" s="346"/>
      <c r="X851" s="346"/>
      <c r="Y851" s="346"/>
      <c r="Z851" s="346"/>
    </row>
    <row r="852">
      <c r="A852" s="349"/>
      <c r="B852" s="346"/>
      <c r="C852" s="346"/>
      <c r="D852" s="346"/>
      <c r="E852" s="346"/>
      <c r="F852" s="346"/>
      <c r="G852" s="346"/>
      <c r="H852" s="346"/>
      <c r="I852" s="346"/>
      <c r="J852" s="346"/>
      <c r="K852" s="346"/>
      <c r="L852" s="346"/>
      <c r="M852" s="346"/>
      <c r="N852" s="346"/>
      <c r="O852" s="346"/>
      <c r="P852" s="346"/>
      <c r="Q852" s="346"/>
      <c r="R852" s="346"/>
      <c r="S852" s="346"/>
      <c r="T852" s="346"/>
      <c r="U852" s="346"/>
      <c r="V852" s="346"/>
      <c r="W852" s="346"/>
      <c r="X852" s="346"/>
      <c r="Y852" s="346"/>
      <c r="Z852" s="346"/>
    </row>
    <row r="853">
      <c r="A853" s="349"/>
      <c r="B853" s="346"/>
      <c r="C853" s="346"/>
      <c r="D853" s="346"/>
      <c r="E853" s="346"/>
      <c r="F853" s="346"/>
      <c r="G853" s="346"/>
      <c r="H853" s="346"/>
      <c r="I853" s="346"/>
      <c r="J853" s="346"/>
      <c r="K853" s="346"/>
      <c r="L853" s="346"/>
      <c r="M853" s="346"/>
      <c r="N853" s="346"/>
      <c r="O853" s="346"/>
      <c r="P853" s="346"/>
      <c r="Q853" s="346"/>
      <c r="R853" s="346"/>
      <c r="S853" s="346"/>
      <c r="T853" s="346"/>
      <c r="U853" s="346"/>
      <c r="V853" s="346"/>
      <c r="W853" s="346"/>
      <c r="X853" s="346"/>
      <c r="Y853" s="346"/>
      <c r="Z853" s="346"/>
    </row>
    <row r="854">
      <c r="A854" s="349"/>
      <c r="B854" s="346"/>
      <c r="C854" s="346"/>
      <c r="D854" s="346"/>
      <c r="E854" s="346"/>
      <c r="F854" s="346"/>
      <c r="G854" s="346"/>
      <c r="H854" s="346"/>
      <c r="I854" s="346"/>
      <c r="J854" s="346"/>
      <c r="K854" s="346"/>
      <c r="L854" s="346"/>
      <c r="M854" s="346"/>
      <c r="N854" s="346"/>
      <c r="O854" s="346"/>
      <c r="P854" s="346"/>
      <c r="Q854" s="346"/>
      <c r="R854" s="346"/>
      <c r="S854" s="346"/>
      <c r="T854" s="346"/>
      <c r="U854" s="346"/>
      <c r="V854" s="346"/>
      <c r="W854" s="346"/>
      <c r="X854" s="346"/>
      <c r="Y854" s="346"/>
      <c r="Z854" s="346"/>
    </row>
    <row r="855">
      <c r="A855" s="349"/>
      <c r="B855" s="346"/>
      <c r="C855" s="346"/>
      <c r="D855" s="346"/>
      <c r="E855" s="346"/>
      <c r="F855" s="346"/>
      <c r="G855" s="346"/>
      <c r="H855" s="346"/>
      <c r="I855" s="346"/>
      <c r="J855" s="346"/>
      <c r="K855" s="346"/>
      <c r="L855" s="346"/>
      <c r="M855" s="346"/>
      <c r="N855" s="346"/>
      <c r="O855" s="346"/>
      <c r="P855" s="346"/>
      <c r="Q855" s="346"/>
      <c r="R855" s="346"/>
      <c r="S855" s="346"/>
      <c r="T855" s="346"/>
      <c r="U855" s="346"/>
      <c r="V855" s="346"/>
      <c r="W855" s="346"/>
      <c r="X855" s="346"/>
      <c r="Y855" s="346"/>
      <c r="Z855" s="346"/>
    </row>
    <row r="856">
      <c r="A856" s="349"/>
      <c r="B856" s="346"/>
      <c r="C856" s="346"/>
      <c r="D856" s="346"/>
      <c r="E856" s="346"/>
      <c r="F856" s="346"/>
      <c r="G856" s="346"/>
      <c r="H856" s="346"/>
      <c r="I856" s="346"/>
      <c r="J856" s="346"/>
      <c r="K856" s="346"/>
      <c r="L856" s="346"/>
      <c r="M856" s="346"/>
      <c r="N856" s="346"/>
      <c r="O856" s="346"/>
      <c r="P856" s="346"/>
      <c r="Q856" s="346"/>
      <c r="R856" s="346"/>
      <c r="S856" s="346"/>
      <c r="T856" s="346"/>
      <c r="U856" s="346"/>
      <c r="V856" s="346"/>
      <c r="W856" s="346"/>
      <c r="X856" s="346"/>
      <c r="Y856" s="346"/>
      <c r="Z856" s="346"/>
    </row>
    <row r="857">
      <c r="A857" s="349"/>
      <c r="B857" s="346"/>
      <c r="C857" s="346"/>
      <c r="D857" s="346"/>
      <c r="E857" s="346"/>
      <c r="F857" s="346"/>
      <c r="G857" s="346"/>
      <c r="H857" s="346"/>
      <c r="I857" s="346"/>
      <c r="J857" s="346"/>
      <c r="K857" s="346"/>
      <c r="L857" s="346"/>
      <c r="M857" s="346"/>
      <c r="N857" s="346"/>
      <c r="O857" s="346"/>
      <c r="P857" s="346"/>
      <c r="Q857" s="346"/>
      <c r="R857" s="346"/>
      <c r="S857" s="346"/>
      <c r="T857" s="346"/>
      <c r="U857" s="346"/>
      <c r="V857" s="346"/>
      <c r="W857" s="346"/>
      <c r="X857" s="346"/>
      <c r="Y857" s="346"/>
      <c r="Z857" s="346"/>
    </row>
    <row r="858">
      <c r="A858" s="349"/>
      <c r="B858" s="346"/>
      <c r="C858" s="346"/>
      <c r="D858" s="346"/>
      <c r="E858" s="346"/>
      <c r="F858" s="346"/>
      <c r="G858" s="346"/>
      <c r="H858" s="346"/>
      <c r="I858" s="346"/>
      <c r="J858" s="346"/>
      <c r="K858" s="346"/>
      <c r="L858" s="346"/>
      <c r="M858" s="346"/>
      <c r="N858" s="346"/>
      <c r="O858" s="346"/>
      <c r="P858" s="346"/>
      <c r="Q858" s="346"/>
      <c r="R858" s="346"/>
      <c r="S858" s="346"/>
      <c r="T858" s="346"/>
      <c r="U858" s="346"/>
      <c r="V858" s="346"/>
      <c r="W858" s="346"/>
      <c r="X858" s="346"/>
      <c r="Y858" s="346"/>
      <c r="Z858" s="346"/>
    </row>
    <row r="859">
      <c r="A859" s="349"/>
      <c r="B859" s="346"/>
      <c r="C859" s="346"/>
      <c r="D859" s="346"/>
      <c r="E859" s="346"/>
      <c r="F859" s="346"/>
      <c r="G859" s="346"/>
      <c r="H859" s="346"/>
      <c r="I859" s="346"/>
      <c r="J859" s="346"/>
      <c r="K859" s="346"/>
      <c r="L859" s="346"/>
      <c r="M859" s="346"/>
      <c r="N859" s="346"/>
      <c r="O859" s="346"/>
      <c r="P859" s="346"/>
      <c r="Q859" s="346"/>
      <c r="R859" s="346"/>
      <c r="S859" s="346"/>
      <c r="T859" s="346"/>
      <c r="U859" s="346"/>
      <c r="V859" s="346"/>
      <c r="W859" s="346"/>
      <c r="X859" s="346"/>
      <c r="Y859" s="346"/>
      <c r="Z859" s="346"/>
    </row>
    <row r="860">
      <c r="A860" s="349"/>
      <c r="B860" s="346"/>
      <c r="C860" s="346"/>
      <c r="D860" s="346"/>
      <c r="E860" s="346"/>
      <c r="F860" s="346"/>
      <c r="G860" s="346"/>
      <c r="H860" s="346"/>
      <c r="I860" s="346"/>
      <c r="J860" s="346"/>
      <c r="K860" s="346"/>
      <c r="L860" s="346"/>
      <c r="M860" s="346"/>
      <c r="N860" s="346"/>
      <c r="O860" s="346"/>
      <c r="P860" s="346"/>
      <c r="Q860" s="346"/>
      <c r="R860" s="346"/>
      <c r="S860" s="346"/>
      <c r="T860" s="346"/>
      <c r="U860" s="346"/>
      <c r="V860" s="346"/>
      <c r="W860" s="346"/>
      <c r="X860" s="346"/>
      <c r="Y860" s="346"/>
      <c r="Z860" s="346"/>
    </row>
    <row r="861">
      <c r="A861" s="349"/>
      <c r="B861" s="346"/>
      <c r="C861" s="346"/>
      <c r="D861" s="346"/>
      <c r="E861" s="346"/>
      <c r="F861" s="346"/>
      <c r="G861" s="346"/>
      <c r="H861" s="346"/>
      <c r="I861" s="346"/>
      <c r="J861" s="346"/>
      <c r="K861" s="346"/>
      <c r="L861" s="346"/>
      <c r="M861" s="346"/>
      <c r="N861" s="346"/>
      <c r="O861" s="346"/>
      <c r="P861" s="346"/>
      <c r="Q861" s="346"/>
      <c r="R861" s="346"/>
      <c r="S861" s="346"/>
      <c r="T861" s="346"/>
      <c r="U861" s="346"/>
      <c r="V861" s="346"/>
      <c r="W861" s="346"/>
      <c r="X861" s="346"/>
      <c r="Y861" s="346"/>
      <c r="Z861" s="346"/>
    </row>
    <row r="862">
      <c r="A862" s="349"/>
      <c r="B862" s="346"/>
      <c r="C862" s="346"/>
      <c r="D862" s="346"/>
      <c r="E862" s="346"/>
      <c r="F862" s="346"/>
      <c r="G862" s="346"/>
      <c r="H862" s="346"/>
      <c r="I862" s="346"/>
      <c r="J862" s="346"/>
      <c r="K862" s="346"/>
      <c r="L862" s="346"/>
      <c r="M862" s="346"/>
      <c r="N862" s="346"/>
      <c r="O862" s="346"/>
      <c r="P862" s="346"/>
      <c r="Q862" s="346"/>
      <c r="R862" s="346"/>
      <c r="S862" s="346"/>
      <c r="T862" s="346"/>
      <c r="U862" s="346"/>
      <c r="V862" s="346"/>
      <c r="W862" s="346"/>
      <c r="X862" s="346"/>
      <c r="Y862" s="346"/>
      <c r="Z862" s="346"/>
    </row>
    <row r="863">
      <c r="A863" s="349"/>
      <c r="B863" s="346"/>
      <c r="C863" s="346"/>
      <c r="D863" s="346"/>
      <c r="E863" s="346"/>
      <c r="F863" s="346"/>
      <c r="G863" s="346"/>
      <c r="H863" s="346"/>
      <c r="I863" s="346"/>
      <c r="J863" s="346"/>
      <c r="K863" s="346"/>
      <c r="L863" s="346"/>
      <c r="M863" s="346"/>
      <c r="N863" s="346"/>
      <c r="O863" s="346"/>
      <c r="P863" s="346"/>
      <c r="Q863" s="346"/>
      <c r="R863" s="346"/>
      <c r="S863" s="346"/>
      <c r="T863" s="346"/>
      <c r="U863" s="346"/>
      <c r="V863" s="346"/>
      <c r="W863" s="346"/>
      <c r="X863" s="346"/>
      <c r="Y863" s="346"/>
      <c r="Z863" s="346"/>
    </row>
    <row r="864">
      <c r="A864" s="349"/>
      <c r="B864" s="346"/>
      <c r="C864" s="346"/>
      <c r="D864" s="346"/>
      <c r="E864" s="346"/>
      <c r="F864" s="346"/>
      <c r="G864" s="346"/>
      <c r="H864" s="346"/>
      <c r="I864" s="346"/>
      <c r="J864" s="346"/>
      <c r="K864" s="346"/>
      <c r="L864" s="346"/>
      <c r="M864" s="346"/>
      <c r="N864" s="346"/>
      <c r="O864" s="346"/>
      <c r="P864" s="346"/>
      <c r="Q864" s="346"/>
      <c r="R864" s="346"/>
      <c r="S864" s="346"/>
      <c r="T864" s="346"/>
      <c r="U864" s="346"/>
      <c r="V864" s="346"/>
      <c r="W864" s="346"/>
      <c r="X864" s="346"/>
      <c r="Y864" s="346"/>
      <c r="Z864" s="346"/>
    </row>
    <row r="865">
      <c r="A865" s="349"/>
      <c r="B865" s="346"/>
      <c r="C865" s="346"/>
      <c r="D865" s="346"/>
      <c r="E865" s="346"/>
      <c r="F865" s="346"/>
      <c r="G865" s="346"/>
      <c r="H865" s="346"/>
      <c r="I865" s="346"/>
      <c r="J865" s="346"/>
      <c r="K865" s="346"/>
      <c r="L865" s="346"/>
      <c r="M865" s="346"/>
      <c r="N865" s="346"/>
      <c r="O865" s="346"/>
      <c r="P865" s="346"/>
      <c r="Q865" s="346"/>
      <c r="R865" s="346"/>
      <c r="S865" s="346"/>
      <c r="T865" s="346"/>
      <c r="U865" s="346"/>
      <c r="V865" s="346"/>
      <c r="W865" s="346"/>
      <c r="X865" s="346"/>
      <c r="Y865" s="346"/>
      <c r="Z865" s="346"/>
    </row>
    <row r="866">
      <c r="A866" s="349"/>
      <c r="B866" s="346"/>
      <c r="C866" s="346"/>
      <c r="D866" s="346"/>
      <c r="E866" s="346"/>
      <c r="F866" s="346"/>
      <c r="G866" s="346"/>
      <c r="H866" s="346"/>
      <c r="I866" s="346"/>
      <c r="J866" s="346"/>
      <c r="K866" s="346"/>
      <c r="L866" s="346"/>
      <c r="M866" s="346"/>
      <c r="N866" s="346"/>
      <c r="O866" s="346"/>
      <c r="P866" s="346"/>
      <c r="Q866" s="346"/>
      <c r="R866" s="346"/>
      <c r="S866" s="346"/>
      <c r="T866" s="346"/>
      <c r="U866" s="346"/>
      <c r="V866" s="346"/>
      <c r="W866" s="346"/>
      <c r="X866" s="346"/>
      <c r="Y866" s="346"/>
      <c r="Z866" s="346"/>
    </row>
    <row r="867">
      <c r="A867" s="349"/>
      <c r="B867" s="346"/>
      <c r="C867" s="346"/>
      <c r="D867" s="346"/>
      <c r="E867" s="346"/>
      <c r="F867" s="346"/>
      <c r="G867" s="346"/>
      <c r="H867" s="346"/>
      <c r="I867" s="346"/>
      <c r="J867" s="346"/>
      <c r="K867" s="346"/>
      <c r="L867" s="346"/>
      <c r="M867" s="346"/>
      <c r="N867" s="346"/>
      <c r="O867" s="346"/>
      <c r="P867" s="346"/>
      <c r="Q867" s="346"/>
      <c r="R867" s="346"/>
      <c r="S867" s="346"/>
      <c r="T867" s="346"/>
      <c r="U867" s="346"/>
      <c r="V867" s="346"/>
      <c r="W867" s="346"/>
      <c r="X867" s="346"/>
      <c r="Y867" s="346"/>
      <c r="Z867" s="346"/>
    </row>
    <row r="868">
      <c r="A868" s="349"/>
      <c r="B868" s="346"/>
      <c r="C868" s="346"/>
      <c r="D868" s="346"/>
      <c r="E868" s="346"/>
      <c r="F868" s="346"/>
      <c r="G868" s="346"/>
      <c r="H868" s="346"/>
      <c r="I868" s="346"/>
      <c r="J868" s="346"/>
      <c r="K868" s="346"/>
      <c r="L868" s="346"/>
      <c r="M868" s="346"/>
      <c r="N868" s="346"/>
      <c r="O868" s="346"/>
      <c r="P868" s="346"/>
      <c r="Q868" s="346"/>
      <c r="R868" s="346"/>
      <c r="S868" s="346"/>
      <c r="T868" s="346"/>
      <c r="U868" s="346"/>
      <c r="V868" s="346"/>
      <c r="W868" s="346"/>
      <c r="X868" s="346"/>
      <c r="Y868" s="346"/>
      <c r="Z868" s="346"/>
    </row>
    <row r="869">
      <c r="A869" s="349"/>
      <c r="B869" s="346"/>
      <c r="C869" s="346"/>
      <c r="D869" s="346"/>
      <c r="E869" s="346"/>
      <c r="F869" s="346"/>
      <c r="G869" s="346"/>
      <c r="H869" s="346"/>
      <c r="I869" s="346"/>
      <c r="J869" s="346"/>
      <c r="K869" s="346"/>
      <c r="L869" s="346"/>
      <c r="M869" s="346"/>
      <c r="N869" s="346"/>
      <c r="O869" s="346"/>
      <c r="P869" s="346"/>
      <c r="Q869" s="346"/>
      <c r="R869" s="346"/>
      <c r="S869" s="346"/>
      <c r="T869" s="346"/>
      <c r="U869" s="346"/>
      <c r="V869" s="346"/>
      <c r="W869" s="346"/>
      <c r="X869" s="346"/>
      <c r="Y869" s="346"/>
      <c r="Z869" s="346"/>
    </row>
    <row r="870">
      <c r="A870" s="349"/>
      <c r="B870" s="346"/>
      <c r="C870" s="346"/>
      <c r="D870" s="346"/>
      <c r="E870" s="346"/>
      <c r="F870" s="346"/>
      <c r="G870" s="346"/>
      <c r="H870" s="346"/>
      <c r="I870" s="346"/>
      <c r="J870" s="346"/>
      <c r="K870" s="346"/>
      <c r="L870" s="346"/>
      <c r="M870" s="346"/>
      <c r="N870" s="346"/>
      <c r="O870" s="346"/>
      <c r="P870" s="346"/>
      <c r="Q870" s="346"/>
      <c r="R870" s="346"/>
      <c r="S870" s="346"/>
      <c r="T870" s="346"/>
      <c r="U870" s="346"/>
      <c r="V870" s="346"/>
      <c r="W870" s="346"/>
      <c r="X870" s="346"/>
      <c r="Y870" s="346"/>
      <c r="Z870" s="346"/>
    </row>
    <row r="871">
      <c r="A871" s="349"/>
      <c r="B871" s="346"/>
      <c r="C871" s="346"/>
      <c r="D871" s="346"/>
      <c r="E871" s="346"/>
      <c r="F871" s="346"/>
      <c r="G871" s="346"/>
      <c r="H871" s="346"/>
      <c r="I871" s="346"/>
      <c r="J871" s="346"/>
      <c r="K871" s="346"/>
      <c r="L871" s="346"/>
      <c r="M871" s="346"/>
      <c r="N871" s="346"/>
      <c r="O871" s="346"/>
      <c r="P871" s="346"/>
      <c r="Q871" s="346"/>
      <c r="R871" s="346"/>
      <c r="S871" s="346"/>
      <c r="T871" s="346"/>
      <c r="U871" s="346"/>
      <c r="V871" s="346"/>
      <c r="W871" s="346"/>
      <c r="X871" s="346"/>
      <c r="Y871" s="346"/>
      <c r="Z871" s="346"/>
    </row>
    <row r="872">
      <c r="A872" s="349"/>
      <c r="B872" s="346"/>
      <c r="C872" s="346"/>
      <c r="D872" s="346"/>
      <c r="E872" s="346"/>
      <c r="F872" s="346"/>
      <c r="G872" s="346"/>
      <c r="H872" s="346"/>
      <c r="I872" s="346"/>
      <c r="J872" s="346"/>
      <c r="K872" s="346"/>
      <c r="L872" s="346"/>
      <c r="M872" s="346"/>
      <c r="N872" s="346"/>
      <c r="O872" s="346"/>
      <c r="P872" s="346"/>
      <c r="Q872" s="346"/>
      <c r="R872" s="346"/>
      <c r="S872" s="346"/>
      <c r="T872" s="346"/>
      <c r="U872" s="346"/>
      <c r="V872" s="346"/>
      <c r="W872" s="346"/>
      <c r="X872" s="346"/>
      <c r="Y872" s="346"/>
      <c r="Z872" s="346"/>
    </row>
    <row r="873">
      <c r="A873" s="349"/>
      <c r="B873" s="346"/>
      <c r="C873" s="346"/>
      <c r="D873" s="346"/>
      <c r="E873" s="346"/>
      <c r="F873" s="346"/>
      <c r="G873" s="346"/>
      <c r="H873" s="346"/>
      <c r="I873" s="346"/>
      <c r="J873" s="346"/>
      <c r="K873" s="346"/>
      <c r="L873" s="346"/>
      <c r="M873" s="346"/>
      <c r="N873" s="346"/>
      <c r="O873" s="346"/>
      <c r="P873" s="346"/>
      <c r="Q873" s="346"/>
      <c r="R873" s="346"/>
      <c r="S873" s="346"/>
      <c r="T873" s="346"/>
      <c r="U873" s="346"/>
      <c r="V873" s="346"/>
      <c r="W873" s="346"/>
      <c r="X873" s="346"/>
      <c r="Y873" s="346"/>
      <c r="Z873" s="346"/>
    </row>
    <row r="874">
      <c r="A874" s="349"/>
      <c r="B874" s="346"/>
      <c r="C874" s="346"/>
      <c r="D874" s="346"/>
      <c r="E874" s="346"/>
      <c r="F874" s="346"/>
      <c r="G874" s="346"/>
      <c r="H874" s="346"/>
      <c r="I874" s="346"/>
      <c r="J874" s="346"/>
      <c r="K874" s="346"/>
      <c r="L874" s="346"/>
      <c r="M874" s="346"/>
      <c r="N874" s="346"/>
      <c r="O874" s="346"/>
      <c r="P874" s="346"/>
      <c r="Q874" s="346"/>
      <c r="R874" s="346"/>
      <c r="S874" s="346"/>
      <c r="T874" s="346"/>
      <c r="U874" s="346"/>
      <c r="V874" s="346"/>
      <c r="W874" s="346"/>
      <c r="X874" s="346"/>
      <c r="Y874" s="346"/>
      <c r="Z874" s="346"/>
    </row>
    <row r="875">
      <c r="A875" s="349"/>
      <c r="B875" s="346"/>
      <c r="C875" s="346"/>
      <c r="D875" s="346"/>
      <c r="E875" s="346"/>
      <c r="F875" s="346"/>
      <c r="G875" s="346"/>
      <c r="H875" s="346"/>
      <c r="I875" s="346"/>
      <c r="J875" s="346"/>
      <c r="K875" s="346"/>
      <c r="L875" s="346"/>
      <c r="M875" s="346"/>
      <c r="N875" s="346"/>
      <c r="O875" s="346"/>
      <c r="P875" s="346"/>
      <c r="Q875" s="346"/>
      <c r="R875" s="346"/>
      <c r="S875" s="346"/>
      <c r="T875" s="346"/>
      <c r="U875" s="346"/>
      <c r="V875" s="346"/>
      <c r="W875" s="346"/>
      <c r="X875" s="346"/>
      <c r="Y875" s="346"/>
      <c r="Z875" s="346"/>
    </row>
    <row r="876">
      <c r="A876" s="349"/>
      <c r="B876" s="346"/>
      <c r="C876" s="346"/>
      <c r="D876" s="346"/>
      <c r="E876" s="346"/>
      <c r="F876" s="346"/>
      <c r="G876" s="346"/>
      <c r="H876" s="346"/>
      <c r="I876" s="346"/>
      <c r="J876" s="346"/>
      <c r="K876" s="346"/>
      <c r="L876" s="346"/>
      <c r="M876" s="346"/>
      <c r="N876" s="346"/>
      <c r="O876" s="346"/>
      <c r="P876" s="346"/>
      <c r="Q876" s="346"/>
      <c r="R876" s="346"/>
      <c r="S876" s="346"/>
      <c r="T876" s="346"/>
      <c r="U876" s="346"/>
      <c r="V876" s="346"/>
      <c r="W876" s="346"/>
      <c r="X876" s="346"/>
      <c r="Y876" s="346"/>
      <c r="Z876" s="346"/>
    </row>
    <row r="877">
      <c r="A877" s="349"/>
      <c r="B877" s="346"/>
      <c r="C877" s="346"/>
      <c r="D877" s="346"/>
      <c r="E877" s="346"/>
      <c r="F877" s="346"/>
      <c r="G877" s="346"/>
      <c r="H877" s="346"/>
      <c r="I877" s="346"/>
      <c r="J877" s="346"/>
      <c r="K877" s="346"/>
      <c r="L877" s="346"/>
      <c r="M877" s="346"/>
      <c r="N877" s="346"/>
      <c r="O877" s="346"/>
      <c r="P877" s="346"/>
      <c r="Q877" s="346"/>
      <c r="R877" s="346"/>
      <c r="S877" s="346"/>
      <c r="T877" s="346"/>
      <c r="U877" s="346"/>
      <c r="V877" s="346"/>
      <c r="W877" s="346"/>
      <c r="X877" s="346"/>
      <c r="Y877" s="346"/>
      <c r="Z877" s="346"/>
    </row>
    <row r="878">
      <c r="A878" s="349"/>
      <c r="B878" s="346"/>
      <c r="C878" s="346"/>
      <c r="D878" s="346"/>
      <c r="E878" s="346"/>
      <c r="F878" s="346"/>
      <c r="G878" s="346"/>
      <c r="H878" s="346"/>
      <c r="I878" s="346"/>
      <c r="J878" s="346"/>
      <c r="K878" s="346"/>
      <c r="L878" s="346"/>
      <c r="M878" s="346"/>
      <c r="N878" s="346"/>
      <c r="O878" s="346"/>
      <c r="P878" s="346"/>
      <c r="Q878" s="346"/>
      <c r="R878" s="346"/>
      <c r="S878" s="346"/>
      <c r="T878" s="346"/>
      <c r="U878" s="346"/>
      <c r="V878" s="346"/>
      <c r="W878" s="346"/>
      <c r="X878" s="346"/>
      <c r="Y878" s="346"/>
      <c r="Z878" s="346"/>
    </row>
    <row r="879">
      <c r="A879" s="349"/>
      <c r="B879" s="346"/>
      <c r="C879" s="346"/>
      <c r="D879" s="346"/>
      <c r="E879" s="346"/>
      <c r="F879" s="346"/>
      <c r="G879" s="346"/>
      <c r="H879" s="346"/>
      <c r="I879" s="346"/>
      <c r="J879" s="346"/>
      <c r="K879" s="346"/>
      <c r="L879" s="346"/>
      <c r="M879" s="346"/>
      <c r="N879" s="346"/>
      <c r="O879" s="346"/>
      <c r="P879" s="346"/>
      <c r="Q879" s="346"/>
      <c r="R879" s="346"/>
      <c r="S879" s="346"/>
      <c r="T879" s="346"/>
      <c r="U879" s="346"/>
      <c r="V879" s="346"/>
      <c r="W879" s="346"/>
      <c r="X879" s="346"/>
      <c r="Y879" s="346"/>
      <c r="Z879" s="346"/>
    </row>
    <row r="880">
      <c r="A880" s="349"/>
      <c r="B880" s="346"/>
      <c r="C880" s="346"/>
      <c r="D880" s="346"/>
      <c r="E880" s="346"/>
      <c r="F880" s="346"/>
      <c r="G880" s="346"/>
      <c r="H880" s="346"/>
      <c r="I880" s="346"/>
      <c r="J880" s="346"/>
      <c r="K880" s="346"/>
      <c r="L880" s="346"/>
      <c r="M880" s="346"/>
      <c r="N880" s="346"/>
      <c r="O880" s="346"/>
      <c r="P880" s="346"/>
      <c r="Q880" s="346"/>
      <c r="R880" s="346"/>
      <c r="S880" s="346"/>
      <c r="T880" s="346"/>
      <c r="U880" s="346"/>
      <c r="V880" s="346"/>
      <c r="W880" s="346"/>
      <c r="X880" s="346"/>
      <c r="Y880" s="346"/>
      <c r="Z880" s="346"/>
    </row>
    <row r="881">
      <c r="A881" s="349"/>
      <c r="B881" s="346"/>
      <c r="C881" s="346"/>
      <c r="D881" s="346"/>
      <c r="E881" s="346"/>
      <c r="F881" s="346"/>
      <c r="G881" s="346"/>
      <c r="H881" s="346"/>
      <c r="I881" s="346"/>
      <c r="J881" s="346"/>
      <c r="K881" s="346"/>
      <c r="L881" s="346"/>
      <c r="M881" s="346"/>
      <c r="N881" s="346"/>
      <c r="O881" s="346"/>
      <c r="P881" s="346"/>
      <c r="Q881" s="346"/>
      <c r="R881" s="346"/>
      <c r="S881" s="346"/>
      <c r="T881" s="346"/>
      <c r="U881" s="346"/>
      <c r="V881" s="346"/>
      <c r="W881" s="346"/>
      <c r="X881" s="346"/>
      <c r="Y881" s="346"/>
      <c r="Z881" s="346"/>
    </row>
    <row r="882">
      <c r="A882" s="349"/>
      <c r="B882" s="346"/>
      <c r="C882" s="346"/>
      <c r="D882" s="346"/>
      <c r="E882" s="346"/>
      <c r="F882" s="346"/>
      <c r="G882" s="346"/>
      <c r="H882" s="346"/>
      <c r="I882" s="346"/>
      <c r="J882" s="346"/>
      <c r="K882" s="346"/>
      <c r="L882" s="346"/>
      <c r="M882" s="346"/>
      <c r="N882" s="346"/>
      <c r="O882" s="346"/>
      <c r="P882" s="346"/>
      <c r="Q882" s="346"/>
      <c r="R882" s="346"/>
      <c r="S882" s="346"/>
      <c r="T882" s="346"/>
      <c r="U882" s="346"/>
      <c r="V882" s="346"/>
      <c r="W882" s="346"/>
      <c r="X882" s="346"/>
      <c r="Y882" s="346"/>
      <c r="Z882" s="346"/>
    </row>
    <row r="883">
      <c r="A883" s="349"/>
      <c r="B883" s="346"/>
      <c r="C883" s="346"/>
      <c r="D883" s="346"/>
      <c r="E883" s="346"/>
      <c r="F883" s="346"/>
      <c r="G883" s="346"/>
      <c r="H883" s="346"/>
      <c r="I883" s="346"/>
      <c r="J883" s="346"/>
      <c r="K883" s="346"/>
      <c r="L883" s="346"/>
      <c r="M883" s="346"/>
      <c r="N883" s="346"/>
      <c r="O883" s="346"/>
      <c r="P883" s="346"/>
      <c r="Q883" s="346"/>
      <c r="R883" s="346"/>
      <c r="S883" s="346"/>
      <c r="T883" s="346"/>
      <c r="U883" s="346"/>
      <c r="V883" s="346"/>
      <c r="W883" s="346"/>
      <c r="X883" s="346"/>
      <c r="Y883" s="346"/>
      <c r="Z883" s="346"/>
    </row>
    <row r="884">
      <c r="A884" s="349"/>
      <c r="B884" s="346"/>
      <c r="C884" s="346"/>
      <c r="D884" s="346"/>
      <c r="E884" s="346"/>
      <c r="F884" s="346"/>
      <c r="G884" s="346"/>
      <c r="H884" s="346"/>
      <c r="I884" s="346"/>
      <c r="J884" s="346"/>
      <c r="K884" s="346"/>
      <c r="L884" s="346"/>
      <c r="M884" s="346"/>
      <c r="N884" s="346"/>
      <c r="O884" s="346"/>
      <c r="P884" s="346"/>
      <c r="Q884" s="346"/>
      <c r="R884" s="346"/>
      <c r="S884" s="346"/>
      <c r="T884" s="346"/>
      <c r="U884" s="346"/>
      <c r="V884" s="346"/>
      <c r="W884" s="346"/>
      <c r="X884" s="346"/>
      <c r="Y884" s="346"/>
      <c r="Z884" s="346"/>
    </row>
    <row r="885">
      <c r="A885" s="349"/>
      <c r="B885" s="346"/>
      <c r="C885" s="346"/>
      <c r="D885" s="346"/>
      <c r="E885" s="346"/>
      <c r="F885" s="346"/>
      <c r="G885" s="346"/>
      <c r="H885" s="346"/>
      <c r="I885" s="346"/>
      <c r="J885" s="346"/>
      <c r="K885" s="346"/>
      <c r="L885" s="346"/>
      <c r="M885" s="346"/>
      <c r="N885" s="346"/>
      <c r="O885" s="346"/>
      <c r="P885" s="346"/>
      <c r="Q885" s="346"/>
      <c r="R885" s="346"/>
      <c r="S885" s="346"/>
      <c r="T885" s="346"/>
      <c r="U885" s="346"/>
      <c r="V885" s="346"/>
      <c r="W885" s="346"/>
      <c r="X885" s="346"/>
      <c r="Y885" s="346"/>
      <c r="Z885" s="346"/>
    </row>
    <row r="886">
      <c r="A886" s="349"/>
      <c r="B886" s="346"/>
      <c r="C886" s="346"/>
      <c r="D886" s="346"/>
      <c r="E886" s="346"/>
      <c r="F886" s="346"/>
      <c r="G886" s="346"/>
      <c r="H886" s="346"/>
      <c r="I886" s="346"/>
      <c r="J886" s="346"/>
      <c r="K886" s="346"/>
      <c r="L886" s="346"/>
      <c r="M886" s="346"/>
      <c r="N886" s="346"/>
      <c r="O886" s="346"/>
      <c r="P886" s="346"/>
      <c r="Q886" s="346"/>
      <c r="R886" s="346"/>
      <c r="S886" s="346"/>
      <c r="T886" s="346"/>
      <c r="U886" s="346"/>
      <c r="V886" s="346"/>
      <c r="W886" s="346"/>
      <c r="X886" s="346"/>
      <c r="Y886" s="346"/>
      <c r="Z886" s="346"/>
    </row>
    <row r="887">
      <c r="A887" s="349"/>
      <c r="B887" s="346"/>
      <c r="C887" s="346"/>
      <c r="D887" s="346"/>
      <c r="E887" s="346"/>
      <c r="F887" s="346"/>
      <c r="G887" s="346"/>
      <c r="H887" s="346"/>
      <c r="I887" s="346"/>
      <c r="J887" s="346"/>
      <c r="K887" s="346"/>
      <c r="L887" s="346"/>
      <c r="M887" s="346"/>
      <c r="N887" s="346"/>
      <c r="O887" s="346"/>
      <c r="P887" s="346"/>
      <c r="Q887" s="346"/>
      <c r="R887" s="346"/>
      <c r="S887" s="346"/>
      <c r="T887" s="346"/>
      <c r="U887" s="346"/>
      <c r="V887" s="346"/>
      <c r="W887" s="346"/>
      <c r="X887" s="346"/>
      <c r="Y887" s="346"/>
      <c r="Z887" s="346"/>
    </row>
    <row r="888">
      <c r="A888" s="349"/>
      <c r="B888" s="346"/>
      <c r="C888" s="346"/>
      <c r="D888" s="346"/>
      <c r="E888" s="346"/>
      <c r="F888" s="346"/>
      <c r="G888" s="346"/>
      <c r="H888" s="346"/>
      <c r="I888" s="346"/>
      <c r="J888" s="346"/>
      <c r="K888" s="346"/>
      <c r="L888" s="346"/>
      <c r="M888" s="346"/>
      <c r="N888" s="346"/>
      <c r="O888" s="346"/>
      <c r="P888" s="346"/>
      <c r="Q888" s="346"/>
      <c r="R888" s="346"/>
      <c r="S888" s="346"/>
      <c r="T888" s="346"/>
      <c r="U888" s="346"/>
      <c r="V888" s="346"/>
      <c r="W888" s="346"/>
      <c r="X888" s="346"/>
      <c r="Y888" s="346"/>
      <c r="Z888" s="346"/>
    </row>
    <row r="889">
      <c r="A889" s="349"/>
      <c r="B889" s="346"/>
      <c r="C889" s="346"/>
      <c r="D889" s="346"/>
      <c r="E889" s="346"/>
      <c r="F889" s="346"/>
      <c r="G889" s="346"/>
      <c r="H889" s="346"/>
      <c r="I889" s="346"/>
      <c r="J889" s="346"/>
      <c r="K889" s="346"/>
      <c r="L889" s="346"/>
      <c r="M889" s="346"/>
      <c r="N889" s="346"/>
      <c r="O889" s="346"/>
      <c r="P889" s="346"/>
      <c r="Q889" s="346"/>
      <c r="R889" s="346"/>
      <c r="S889" s="346"/>
      <c r="T889" s="346"/>
      <c r="U889" s="346"/>
      <c r="V889" s="346"/>
      <c r="W889" s="346"/>
      <c r="X889" s="346"/>
      <c r="Y889" s="346"/>
      <c r="Z889" s="346"/>
    </row>
    <row r="890">
      <c r="A890" s="349"/>
      <c r="B890" s="346"/>
      <c r="C890" s="346"/>
      <c r="D890" s="346"/>
      <c r="E890" s="346"/>
      <c r="F890" s="346"/>
      <c r="G890" s="346"/>
      <c r="H890" s="346"/>
      <c r="I890" s="346"/>
      <c r="J890" s="346"/>
      <c r="K890" s="346"/>
      <c r="L890" s="346"/>
      <c r="M890" s="346"/>
      <c r="N890" s="346"/>
      <c r="O890" s="346"/>
      <c r="P890" s="346"/>
      <c r="Q890" s="346"/>
      <c r="R890" s="346"/>
      <c r="S890" s="346"/>
      <c r="T890" s="346"/>
      <c r="U890" s="346"/>
      <c r="V890" s="346"/>
      <c r="W890" s="346"/>
      <c r="X890" s="346"/>
      <c r="Y890" s="346"/>
      <c r="Z890" s="346"/>
    </row>
    <row r="891">
      <c r="A891" s="349"/>
      <c r="B891" s="346"/>
      <c r="C891" s="346"/>
      <c r="D891" s="346"/>
      <c r="E891" s="346"/>
      <c r="F891" s="346"/>
      <c r="G891" s="346"/>
      <c r="H891" s="346"/>
      <c r="I891" s="346"/>
      <c r="J891" s="346"/>
      <c r="K891" s="346"/>
      <c r="L891" s="346"/>
      <c r="M891" s="346"/>
      <c r="N891" s="346"/>
      <c r="O891" s="346"/>
      <c r="P891" s="346"/>
      <c r="Q891" s="346"/>
      <c r="R891" s="346"/>
      <c r="S891" s="346"/>
      <c r="T891" s="346"/>
      <c r="U891" s="346"/>
      <c r="V891" s="346"/>
      <c r="W891" s="346"/>
      <c r="X891" s="346"/>
      <c r="Y891" s="346"/>
      <c r="Z891" s="346"/>
    </row>
    <row r="892">
      <c r="A892" s="349"/>
      <c r="B892" s="346"/>
      <c r="C892" s="346"/>
      <c r="D892" s="346"/>
      <c r="E892" s="346"/>
      <c r="F892" s="346"/>
      <c r="G892" s="346"/>
      <c r="H892" s="346"/>
      <c r="I892" s="346"/>
      <c r="J892" s="346"/>
      <c r="K892" s="346"/>
      <c r="L892" s="346"/>
      <c r="M892" s="346"/>
      <c r="N892" s="346"/>
      <c r="O892" s="346"/>
      <c r="P892" s="346"/>
      <c r="Q892" s="346"/>
      <c r="R892" s="346"/>
      <c r="S892" s="346"/>
      <c r="T892" s="346"/>
      <c r="U892" s="346"/>
      <c r="V892" s="346"/>
      <c r="W892" s="346"/>
      <c r="X892" s="346"/>
      <c r="Y892" s="346"/>
      <c r="Z892" s="346"/>
    </row>
    <row r="893">
      <c r="A893" s="349"/>
      <c r="B893" s="346"/>
      <c r="C893" s="346"/>
      <c r="D893" s="346"/>
      <c r="E893" s="346"/>
      <c r="F893" s="346"/>
      <c r="G893" s="346"/>
      <c r="H893" s="346"/>
      <c r="I893" s="346"/>
      <c r="J893" s="346"/>
      <c r="K893" s="346"/>
      <c r="L893" s="346"/>
      <c r="M893" s="346"/>
      <c r="N893" s="346"/>
      <c r="O893" s="346"/>
      <c r="P893" s="346"/>
      <c r="Q893" s="346"/>
      <c r="R893" s="346"/>
      <c r="S893" s="346"/>
      <c r="T893" s="346"/>
      <c r="U893" s="346"/>
      <c r="V893" s="346"/>
      <c r="W893" s="346"/>
      <c r="X893" s="346"/>
      <c r="Y893" s="346"/>
      <c r="Z893" s="346"/>
    </row>
    <row r="894">
      <c r="A894" s="349"/>
      <c r="B894" s="346"/>
      <c r="C894" s="346"/>
      <c r="D894" s="346"/>
      <c r="E894" s="346"/>
      <c r="F894" s="346"/>
      <c r="G894" s="346"/>
      <c r="H894" s="346"/>
      <c r="I894" s="346"/>
      <c r="J894" s="346"/>
      <c r="K894" s="346"/>
      <c r="L894" s="346"/>
      <c r="M894" s="346"/>
      <c r="N894" s="346"/>
      <c r="O894" s="346"/>
      <c r="P894" s="346"/>
      <c r="Q894" s="346"/>
      <c r="R894" s="346"/>
      <c r="S894" s="346"/>
      <c r="T894" s="346"/>
      <c r="U894" s="346"/>
      <c r="V894" s="346"/>
      <c r="W894" s="346"/>
      <c r="X894" s="346"/>
      <c r="Y894" s="346"/>
      <c r="Z894" s="346"/>
    </row>
    <row r="895">
      <c r="A895" s="349"/>
      <c r="B895" s="346"/>
      <c r="C895" s="346"/>
      <c r="D895" s="346"/>
      <c r="E895" s="346"/>
      <c r="F895" s="346"/>
      <c r="G895" s="346"/>
      <c r="H895" s="346"/>
      <c r="I895" s="346"/>
      <c r="J895" s="346"/>
      <c r="K895" s="346"/>
      <c r="L895" s="346"/>
      <c r="M895" s="346"/>
      <c r="N895" s="346"/>
      <c r="O895" s="346"/>
      <c r="P895" s="346"/>
      <c r="Q895" s="346"/>
      <c r="R895" s="346"/>
      <c r="S895" s="346"/>
      <c r="T895" s="346"/>
      <c r="U895" s="346"/>
      <c r="V895" s="346"/>
      <c r="W895" s="346"/>
      <c r="X895" s="346"/>
      <c r="Y895" s="346"/>
      <c r="Z895" s="346"/>
    </row>
    <row r="896">
      <c r="A896" s="349"/>
      <c r="B896" s="346"/>
      <c r="C896" s="346"/>
      <c r="D896" s="346"/>
      <c r="E896" s="346"/>
      <c r="F896" s="346"/>
      <c r="G896" s="346"/>
      <c r="H896" s="346"/>
      <c r="I896" s="346"/>
      <c r="J896" s="346"/>
      <c r="K896" s="346"/>
      <c r="L896" s="346"/>
      <c r="M896" s="346"/>
      <c r="N896" s="346"/>
      <c r="O896" s="346"/>
      <c r="P896" s="346"/>
      <c r="Q896" s="346"/>
      <c r="R896" s="346"/>
      <c r="S896" s="346"/>
      <c r="T896" s="346"/>
      <c r="U896" s="346"/>
      <c r="V896" s="346"/>
      <c r="W896" s="346"/>
      <c r="X896" s="346"/>
      <c r="Y896" s="346"/>
      <c r="Z896" s="346"/>
    </row>
    <row r="897">
      <c r="A897" s="349"/>
      <c r="B897" s="346"/>
      <c r="C897" s="346"/>
      <c r="D897" s="346"/>
      <c r="E897" s="346"/>
      <c r="F897" s="346"/>
      <c r="G897" s="346"/>
      <c r="H897" s="346"/>
      <c r="I897" s="346"/>
      <c r="J897" s="346"/>
      <c r="K897" s="346"/>
      <c r="L897" s="346"/>
      <c r="M897" s="346"/>
      <c r="N897" s="346"/>
      <c r="O897" s="346"/>
      <c r="P897" s="346"/>
      <c r="Q897" s="346"/>
      <c r="R897" s="346"/>
      <c r="S897" s="346"/>
      <c r="T897" s="346"/>
      <c r="U897" s="346"/>
      <c r="V897" s="346"/>
      <c r="W897" s="346"/>
      <c r="X897" s="346"/>
      <c r="Y897" s="346"/>
      <c r="Z897" s="346"/>
    </row>
    <row r="898">
      <c r="A898" s="349"/>
      <c r="B898" s="346"/>
      <c r="C898" s="346"/>
      <c r="D898" s="346"/>
      <c r="E898" s="346"/>
      <c r="F898" s="346"/>
      <c r="G898" s="346"/>
      <c r="H898" s="346"/>
      <c r="I898" s="346"/>
      <c r="J898" s="346"/>
      <c r="K898" s="346"/>
      <c r="L898" s="346"/>
      <c r="M898" s="346"/>
      <c r="N898" s="346"/>
      <c r="O898" s="346"/>
      <c r="P898" s="346"/>
      <c r="Q898" s="346"/>
      <c r="R898" s="346"/>
      <c r="S898" s="346"/>
      <c r="T898" s="346"/>
      <c r="U898" s="346"/>
      <c r="V898" s="346"/>
      <c r="W898" s="346"/>
      <c r="X898" s="346"/>
      <c r="Y898" s="346"/>
      <c r="Z898" s="346"/>
    </row>
    <row r="899">
      <c r="A899" s="349"/>
      <c r="B899" s="346"/>
      <c r="C899" s="346"/>
      <c r="D899" s="346"/>
      <c r="E899" s="346"/>
      <c r="F899" s="346"/>
      <c r="G899" s="346"/>
      <c r="H899" s="346"/>
      <c r="I899" s="346"/>
      <c r="J899" s="346"/>
      <c r="K899" s="346"/>
      <c r="L899" s="346"/>
      <c r="M899" s="346"/>
      <c r="N899" s="346"/>
      <c r="O899" s="346"/>
      <c r="P899" s="346"/>
      <c r="Q899" s="346"/>
      <c r="R899" s="346"/>
      <c r="S899" s="346"/>
      <c r="T899" s="346"/>
      <c r="U899" s="346"/>
      <c r="V899" s="346"/>
      <c r="W899" s="346"/>
      <c r="X899" s="346"/>
      <c r="Y899" s="346"/>
      <c r="Z899" s="346"/>
    </row>
    <row r="900">
      <c r="A900" s="349"/>
      <c r="B900" s="346"/>
      <c r="C900" s="346"/>
      <c r="D900" s="346"/>
      <c r="E900" s="346"/>
      <c r="F900" s="346"/>
      <c r="G900" s="346"/>
      <c r="H900" s="346"/>
      <c r="I900" s="346"/>
      <c r="J900" s="346"/>
      <c r="K900" s="346"/>
      <c r="L900" s="346"/>
      <c r="M900" s="346"/>
      <c r="N900" s="346"/>
      <c r="O900" s="346"/>
      <c r="P900" s="346"/>
      <c r="Q900" s="346"/>
      <c r="R900" s="346"/>
      <c r="S900" s="346"/>
      <c r="T900" s="346"/>
      <c r="U900" s="346"/>
      <c r="V900" s="346"/>
      <c r="W900" s="346"/>
      <c r="X900" s="346"/>
      <c r="Y900" s="346"/>
      <c r="Z900" s="346"/>
    </row>
    <row r="901">
      <c r="A901" s="349"/>
      <c r="B901" s="346"/>
      <c r="C901" s="346"/>
      <c r="D901" s="346"/>
      <c r="E901" s="346"/>
      <c r="F901" s="346"/>
      <c r="G901" s="346"/>
      <c r="H901" s="346"/>
      <c r="I901" s="346"/>
      <c r="J901" s="346"/>
      <c r="K901" s="346"/>
      <c r="L901" s="346"/>
      <c r="M901" s="346"/>
      <c r="N901" s="346"/>
      <c r="O901" s="346"/>
      <c r="P901" s="346"/>
      <c r="Q901" s="346"/>
      <c r="R901" s="346"/>
      <c r="S901" s="346"/>
      <c r="T901" s="346"/>
      <c r="U901" s="346"/>
      <c r="V901" s="346"/>
      <c r="W901" s="346"/>
      <c r="X901" s="346"/>
      <c r="Y901" s="346"/>
      <c r="Z901" s="346"/>
    </row>
    <row r="902">
      <c r="A902" s="349"/>
      <c r="B902" s="346"/>
      <c r="C902" s="346"/>
      <c r="D902" s="346"/>
      <c r="E902" s="346"/>
      <c r="F902" s="346"/>
      <c r="G902" s="346"/>
      <c r="H902" s="346"/>
      <c r="I902" s="346"/>
      <c r="J902" s="346"/>
      <c r="K902" s="346"/>
      <c r="L902" s="346"/>
      <c r="M902" s="346"/>
      <c r="N902" s="346"/>
      <c r="O902" s="346"/>
      <c r="P902" s="346"/>
      <c r="Q902" s="346"/>
      <c r="R902" s="346"/>
      <c r="S902" s="346"/>
      <c r="T902" s="346"/>
      <c r="U902" s="346"/>
      <c r="V902" s="346"/>
      <c r="W902" s="346"/>
      <c r="X902" s="346"/>
      <c r="Y902" s="346"/>
      <c r="Z902" s="346"/>
    </row>
    <row r="903">
      <c r="A903" s="349"/>
      <c r="B903" s="346"/>
      <c r="C903" s="346"/>
      <c r="D903" s="346"/>
      <c r="E903" s="346"/>
      <c r="F903" s="346"/>
      <c r="G903" s="346"/>
      <c r="H903" s="346"/>
      <c r="I903" s="346"/>
      <c r="J903" s="346"/>
      <c r="K903" s="346"/>
      <c r="L903" s="346"/>
      <c r="M903" s="346"/>
      <c r="N903" s="346"/>
      <c r="O903" s="346"/>
      <c r="P903" s="346"/>
      <c r="Q903" s="346"/>
      <c r="R903" s="346"/>
      <c r="S903" s="346"/>
      <c r="T903" s="346"/>
      <c r="U903" s="346"/>
      <c r="V903" s="346"/>
      <c r="W903" s="346"/>
      <c r="X903" s="346"/>
      <c r="Y903" s="346"/>
      <c r="Z903" s="346"/>
    </row>
    <row r="904">
      <c r="A904" s="349"/>
      <c r="B904" s="346"/>
      <c r="C904" s="346"/>
      <c r="D904" s="346"/>
      <c r="E904" s="346"/>
      <c r="F904" s="346"/>
      <c r="G904" s="346"/>
      <c r="H904" s="346"/>
      <c r="I904" s="346"/>
      <c r="J904" s="346"/>
      <c r="K904" s="346"/>
      <c r="L904" s="346"/>
      <c r="M904" s="346"/>
      <c r="N904" s="346"/>
      <c r="O904" s="346"/>
      <c r="P904" s="346"/>
      <c r="Q904" s="346"/>
      <c r="R904" s="346"/>
      <c r="S904" s="346"/>
      <c r="T904" s="346"/>
      <c r="U904" s="346"/>
      <c r="V904" s="346"/>
      <c r="W904" s="346"/>
      <c r="X904" s="346"/>
      <c r="Y904" s="346"/>
      <c r="Z904" s="346"/>
    </row>
    <row r="905">
      <c r="A905" s="349"/>
      <c r="B905" s="346"/>
      <c r="C905" s="346"/>
      <c r="D905" s="346"/>
      <c r="E905" s="346"/>
      <c r="F905" s="346"/>
      <c r="G905" s="346"/>
      <c r="H905" s="346"/>
      <c r="I905" s="346"/>
      <c r="J905" s="346"/>
      <c r="K905" s="346"/>
      <c r="L905" s="346"/>
      <c r="M905" s="346"/>
      <c r="N905" s="346"/>
      <c r="O905" s="346"/>
      <c r="P905" s="346"/>
      <c r="Q905" s="346"/>
      <c r="R905" s="346"/>
      <c r="S905" s="346"/>
      <c r="T905" s="346"/>
      <c r="U905" s="346"/>
      <c r="V905" s="346"/>
      <c r="W905" s="346"/>
      <c r="X905" s="346"/>
      <c r="Y905" s="346"/>
      <c r="Z905" s="346"/>
    </row>
    <row r="906">
      <c r="A906" s="349"/>
      <c r="B906" s="346"/>
      <c r="C906" s="346"/>
      <c r="D906" s="346"/>
      <c r="E906" s="346"/>
      <c r="F906" s="346"/>
      <c r="G906" s="346"/>
      <c r="H906" s="346"/>
      <c r="I906" s="346"/>
      <c r="J906" s="346"/>
      <c r="K906" s="346"/>
      <c r="L906" s="346"/>
      <c r="M906" s="346"/>
      <c r="N906" s="346"/>
      <c r="O906" s="346"/>
      <c r="P906" s="346"/>
      <c r="Q906" s="346"/>
      <c r="R906" s="346"/>
      <c r="S906" s="346"/>
      <c r="T906" s="346"/>
      <c r="U906" s="346"/>
      <c r="V906" s="346"/>
      <c r="W906" s="346"/>
      <c r="X906" s="346"/>
      <c r="Y906" s="346"/>
      <c r="Z906" s="346"/>
    </row>
    <row r="907">
      <c r="A907" s="349"/>
      <c r="B907" s="346"/>
      <c r="C907" s="346"/>
      <c r="D907" s="346"/>
      <c r="E907" s="346"/>
      <c r="F907" s="346"/>
      <c r="G907" s="346"/>
      <c r="H907" s="346"/>
      <c r="I907" s="346"/>
      <c r="J907" s="346"/>
      <c r="K907" s="346"/>
      <c r="L907" s="346"/>
      <c r="M907" s="346"/>
      <c r="N907" s="346"/>
      <c r="O907" s="346"/>
      <c r="P907" s="346"/>
      <c r="Q907" s="346"/>
      <c r="R907" s="346"/>
      <c r="S907" s="346"/>
      <c r="T907" s="346"/>
      <c r="U907" s="346"/>
      <c r="V907" s="346"/>
      <c r="W907" s="346"/>
      <c r="X907" s="346"/>
      <c r="Y907" s="346"/>
      <c r="Z907" s="346"/>
    </row>
    <row r="908">
      <c r="A908" s="349"/>
      <c r="B908" s="346"/>
      <c r="C908" s="346"/>
      <c r="D908" s="346"/>
      <c r="E908" s="346"/>
      <c r="F908" s="346"/>
      <c r="G908" s="346"/>
      <c r="H908" s="346"/>
      <c r="I908" s="346"/>
      <c r="J908" s="346"/>
      <c r="K908" s="346"/>
      <c r="L908" s="346"/>
      <c r="M908" s="346"/>
      <c r="N908" s="346"/>
      <c r="O908" s="346"/>
      <c r="P908" s="346"/>
      <c r="Q908" s="346"/>
      <c r="R908" s="346"/>
      <c r="S908" s="346"/>
      <c r="T908" s="346"/>
      <c r="U908" s="346"/>
      <c r="V908" s="346"/>
      <c r="W908" s="346"/>
      <c r="X908" s="346"/>
      <c r="Y908" s="346"/>
      <c r="Z908" s="346"/>
    </row>
    <row r="909">
      <c r="A909" s="349"/>
      <c r="B909" s="346"/>
      <c r="C909" s="346"/>
      <c r="D909" s="346"/>
      <c r="E909" s="346"/>
      <c r="F909" s="346"/>
      <c r="G909" s="346"/>
      <c r="H909" s="346"/>
      <c r="I909" s="346"/>
      <c r="J909" s="346"/>
      <c r="K909" s="346"/>
      <c r="L909" s="346"/>
      <c r="M909" s="346"/>
      <c r="N909" s="346"/>
      <c r="O909" s="346"/>
      <c r="P909" s="346"/>
      <c r="Q909" s="346"/>
      <c r="R909" s="346"/>
      <c r="S909" s="346"/>
      <c r="T909" s="346"/>
      <c r="U909" s="346"/>
      <c r="V909" s="346"/>
      <c r="W909" s="346"/>
      <c r="X909" s="346"/>
      <c r="Y909" s="346"/>
      <c r="Z909" s="346"/>
    </row>
    <row r="910">
      <c r="A910" s="349"/>
      <c r="B910" s="346"/>
      <c r="C910" s="346"/>
      <c r="D910" s="346"/>
      <c r="E910" s="346"/>
      <c r="F910" s="346"/>
      <c r="G910" s="346"/>
      <c r="H910" s="346"/>
      <c r="I910" s="346"/>
      <c r="J910" s="346"/>
      <c r="K910" s="346"/>
      <c r="L910" s="346"/>
      <c r="M910" s="346"/>
      <c r="N910" s="346"/>
      <c r="O910" s="346"/>
      <c r="P910" s="346"/>
      <c r="Q910" s="346"/>
      <c r="R910" s="346"/>
      <c r="S910" s="346"/>
      <c r="T910" s="346"/>
      <c r="U910" s="346"/>
      <c r="V910" s="346"/>
      <c r="W910" s="346"/>
      <c r="X910" s="346"/>
      <c r="Y910" s="346"/>
      <c r="Z910" s="346"/>
    </row>
    <row r="911">
      <c r="A911" s="349"/>
      <c r="B911" s="346"/>
      <c r="C911" s="346"/>
      <c r="D911" s="346"/>
      <c r="E911" s="346"/>
      <c r="F911" s="346"/>
      <c r="G911" s="346"/>
      <c r="H911" s="346"/>
      <c r="I911" s="346"/>
      <c r="J911" s="346"/>
      <c r="K911" s="346"/>
      <c r="L911" s="346"/>
      <c r="M911" s="346"/>
      <c r="N911" s="346"/>
      <c r="O911" s="346"/>
      <c r="P911" s="346"/>
      <c r="Q911" s="346"/>
      <c r="R911" s="346"/>
      <c r="S911" s="346"/>
      <c r="T911" s="346"/>
      <c r="U911" s="346"/>
      <c r="V911" s="346"/>
      <c r="W911" s="346"/>
      <c r="X911" s="346"/>
      <c r="Y911" s="346"/>
      <c r="Z911" s="346"/>
    </row>
    <row r="912">
      <c r="A912" s="349"/>
      <c r="B912" s="346"/>
      <c r="C912" s="346"/>
      <c r="D912" s="346"/>
      <c r="E912" s="346"/>
      <c r="F912" s="346"/>
      <c r="G912" s="346"/>
      <c r="H912" s="346"/>
      <c r="I912" s="346"/>
      <c r="J912" s="346"/>
      <c r="K912" s="346"/>
      <c r="L912" s="346"/>
      <c r="M912" s="346"/>
      <c r="N912" s="346"/>
      <c r="O912" s="346"/>
      <c r="P912" s="346"/>
      <c r="Q912" s="346"/>
      <c r="R912" s="346"/>
      <c r="S912" s="346"/>
      <c r="T912" s="346"/>
      <c r="U912" s="346"/>
      <c r="V912" s="346"/>
      <c r="W912" s="346"/>
      <c r="X912" s="346"/>
      <c r="Y912" s="346"/>
      <c r="Z912" s="346"/>
    </row>
    <row r="913">
      <c r="A913" s="349"/>
      <c r="B913" s="346"/>
      <c r="C913" s="346"/>
      <c r="D913" s="346"/>
      <c r="E913" s="346"/>
      <c r="F913" s="346"/>
      <c r="G913" s="346"/>
      <c r="H913" s="346"/>
      <c r="I913" s="346"/>
      <c r="J913" s="346"/>
      <c r="K913" s="346"/>
      <c r="L913" s="346"/>
      <c r="M913" s="346"/>
      <c r="N913" s="346"/>
      <c r="O913" s="346"/>
      <c r="P913" s="346"/>
      <c r="Q913" s="346"/>
      <c r="R913" s="346"/>
      <c r="S913" s="346"/>
      <c r="T913" s="346"/>
      <c r="U913" s="346"/>
      <c r="V913" s="346"/>
      <c r="W913" s="346"/>
      <c r="X913" s="346"/>
      <c r="Y913" s="346"/>
      <c r="Z913" s="346"/>
    </row>
    <row r="914">
      <c r="A914" s="349"/>
      <c r="B914" s="346"/>
      <c r="C914" s="346"/>
      <c r="D914" s="346"/>
      <c r="E914" s="346"/>
      <c r="F914" s="346"/>
      <c r="G914" s="346"/>
      <c r="H914" s="346"/>
      <c r="I914" s="346"/>
      <c r="J914" s="346"/>
      <c r="K914" s="346"/>
      <c r="L914" s="346"/>
      <c r="M914" s="346"/>
      <c r="N914" s="346"/>
      <c r="O914" s="346"/>
      <c r="P914" s="346"/>
      <c r="Q914" s="346"/>
      <c r="R914" s="346"/>
      <c r="S914" s="346"/>
      <c r="T914" s="346"/>
      <c r="U914" s="346"/>
      <c r="V914" s="346"/>
      <c r="W914" s="346"/>
      <c r="X914" s="346"/>
      <c r="Y914" s="346"/>
      <c r="Z914" s="346"/>
    </row>
    <row r="915">
      <c r="A915" s="349"/>
      <c r="B915" s="346"/>
      <c r="C915" s="346"/>
      <c r="D915" s="346"/>
      <c r="E915" s="346"/>
      <c r="F915" s="346"/>
      <c r="G915" s="346"/>
      <c r="H915" s="346"/>
      <c r="I915" s="346"/>
      <c r="J915" s="346"/>
      <c r="K915" s="346"/>
      <c r="L915" s="346"/>
      <c r="M915" s="346"/>
      <c r="N915" s="346"/>
      <c r="O915" s="346"/>
      <c r="P915" s="346"/>
      <c r="Q915" s="346"/>
      <c r="R915" s="346"/>
      <c r="S915" s="346"/>
      <c r="T915" s="346"/>
      <c r="U915" s="346"/>
      <c r="V915" s="346"/>
      <c r="W915" s="346"/>
      <c r="X915" s="346"/>
      <c r="Y915" s="346"/>
      <c r="Z915" s="346"/>
    </row>
    <row r="916">
      <c r="A916" s="349"/>
      <c r="B916" s="346"/>
      <c r="C916" s="346"/>
      <c r="D916" s="346"/>
      <c r="E916" s="346"/>
      <c r="F916" s="346"/>
      <c r="G916" s="346"/>
      <c r="H916" s="346"/>
      <c r="I916" s="346"/>
      <c r="J916" s="346"/>
      <c r="K916" s="346"/>
      <c r="L916" s="346"/>
      <c r="M916" s="346"/>
      <c r="N916" s="346"/>
      <c r="O916" s="346"/>
      <c r="P916" s="346"/>
      <c r="Q916" s="346"/>
      <c r="R916" s="346"/>
      <c r="S916" s="346"/>
      <c r="T916" s="346"/>
      <c r="U916" s="346"/>
      <c r="V916" s="346"/>
      <c r="W916" s="346"/>
      <c r="X916" s="346"/>
      <c r="Y916" s="346"/>
      <c r="Z916" s="346"/>
    </row>
    <row r="917">
      <c r="A917" s="349"/>
      <c r="B917" s="346"/>
      <c r="C917" s="346"/>
      <c r="D917" s="346"/>
      <c r="E917" s="346"/>
      <c r="F917" s="346"/>
      <c r="G917" s="346"/>
      <c r="H917" s="346"/>
      <c r="I917" s="346"/>
      <c r="J917" s="346"/>
      <c r="K917" s="346"/>
      <c r="L917" s="346"/>
      <c r="M917" s="346"/>
      <c r="N917" s="346"/>
      <c r="O917" s="346"/>
      <c r="P917" s="346"/>
      <c r="Q917" s="346"/>
      <c r="R917" s="346"/>
      <c r="S917" s="346"/>
      <c r="T917" s="346"/>
      <c r="U917" s="346"/>
      <c r="V917" s="346"/>
      <c r="W917" s="346"/>
      <c r="X917" s="346"/>
      <c r="Y917" s="346"/>
      <c r="Z917" s="346"/>
    </row>
    <row r="918">
      <c r="A918" s="349"/>
      <c r="B918" s="346"/>
      <c r="C918" s="346"/>
      <c r="D918" s="346"/>
      <c r="E918" s="346"/>
      <c r="F918" s="346"/>
      <c r="G918" s="346"/>
      <c r="H918" s="346"/>
      <c r="I918" s="346"/>
      <c r="J918" s="346"/>
      <c r="K918" s="346"/>
      <c r="L918" s="346"/>
      <c r="M918" s="346"/>
      <c r="N918" s="346"/>
      <c r="O918" s="346"/>
      <c r="P918" s="346"/>
      <c r="Q918" s="346"/>
      <c r="R918" s="346"/>
      <c r="S918" s="346"/>
      <c r="T918" s="346"/>
      <c r="U918" s="346"/>
      <c r="V918" s="346"/>
      <c r="W918" s="346"/>
      <c r="X918" s="346"/>
      <c r="Y918" s="346"/>
      <c r="Z918" s="346"/>
    </row>
    <row r="919">
      <c r="A919" s="349"/>
      <c r="B919" s="346"/>
      <c r="C919" s="346"/>
      <c r="D919" s="346"/>
      <c r="E919" s="346"/>
      <c r="F919" s="346"/>
      <c r="G919" s="346"/>
      <c r="H919" s="346"/>
      <c r="I919" s="346"/>
      <c r="J919" s="346"/>
      <c r="K919" s="346"/>
      <c r="L919" s="346"/>
      <c r="M919" s="346"/>
      <c r="N919" s="346"/>
      <c r="O919" s="346"/>
      <c r="P919" s="346"/>
      <c r="Q919" s="346"/>
      <c r="R919" s="346"/>
      <c r="S919" s="346"/>
      <c r="T919" s="346"/>
      <c r="U919" s="346"/>
      <c r="V919" s="346"/>
      <c r="W919" s="346"/>
      <c r="X919" s="346"/>
      <c r="Y919" s="346"/>
      <c r="Z919" s="346"/>
    </row>
    <row r="920">
      <c r="A920" s="349"/>
      <c r="B920" s="346"/>
      <c r="C920" s="346"/>
      <c r="D920" s="346"/>
      <c r="E920" s="346"/>
      <c r="F920" s="346"/>
      <c r="G920" s="346"/>
      <c r="H920" s="346"/>
      <c r="I920" s="346"/>
      <c r="J920" s="346"/>
      <c r="K920" s="346"/>
      <c r="L920" s="346"/>
      <c r="M920" s="346"/>
      <c r="N920" s="346"/>
      <c r="O920" s="346"/>
      <c r="P920" s="346"/>
      <c r="Q920" s="346"/>
      <c r="R920" s="346"/>
      <c r="S920" s="346"/>
      <c r="T920" s="346"/>
      <c r="U920" s="346"/>
      <c r="V920" s="346"/>
      <c r="W920" s="346"/>
      <c r="X920" s="346"/>
      <c r="Y920" s="346"/>
      <c r="Z920" s="346"/>
    </row>
    <row r="921">
      <c r="A921" s="349"/>
      <c r="B921" s="346"/>
      <c r="C921" s="346"/>
      <c r="D921" s="346"/>
      <c r="E921" s="346"/>
      <c r="F921" s="346"/>
      <c r="G921" s="346"/>
      <c r="H921" s="346"/>
      <c r="I921" s="346"/>
      <c r="J921" s="346"/>
      <c r="K921" s="346"/>
      <c r="L921" s="346"/>
      <c r="M921" s="346"/>
      <c r="N921" s="346"/>
      <c r="O921" s="346"/>
      <c r="P921" s="346"/>
      <c r="Q921" s="346"/>
      <c r="R921" s="346"/>
      <c r="S921" s="346"/>
      <c r="T921" s="346"/>
      <c r="U921" s="346"/>
      <c r="V921" s="346"/>
      <c r="W921" s="346"/>
      <c r="X921" s="346"/>
      <c r="Y921" s="346"/>
      <c r="Z921" s="346"/>
    </row>
    <row r="922">
      <c r="A922" s="349"/>
      <c r="B922" s="346"/>
      <c r="C922" s="346"/>
      <c r="D922" s="346"/>
      <c r="E922" s="346"/>
      <c r="F922" s="346"/>
      <c r="G922" s="346"/>
      <c r="H922" s="346"/>
      <c r="I922" s="346"/>
      <c r="J922" s="346"/>
      <c r="K922" s="346"/>
      <c r="L922" s="346"/>
      <c r="M922" s="346"/>
      <c r="N922" s="346"/>
      <c r="O922" s="346"/>
      <c r="P922" s="346"/>
      <c r="Q922" s="346"/>
      <c r="R922" s="346"/>
      <c r="S922" s="346"/>
      <c r="T922" s="346"/>
      <c r="U922" s="346"/>
      <c r="V922" s="346"/>
      <c r="W922" s="346"/>
      <c r="X922" s="346"/>
      <c r="Y922" s="346"/>
      <c r="Z922" s="346"/>
    </row>
    <row r="923">
      <c r="A923" s="349"/>
      <c r="B923" s="346"/>
      <c r="C923" s="346"/>
      <c r="D923" s="346"/>
      <c r="E923" s="346"/>
      <c r="F923" s="346"/>
      <c r="G923" s="346"/>
      <c r="H923" s="346"/>
      <c r="I923" s="346"/>
      <c r="J923" s="346"/>
      <c r="K923" s="346"/>
      <c r="L923" s="346"/>
      <c r="M923" s="346"/>
      <c r="N923" s="346"/>
      <c r="O923" s="346"/>
      <c r="P923" s="346"/>
      <c r="Q923" s="346"/>
      <c r="R923" s="346"/>
      <c r="S923" s="346"/>
      <c r="T923" s="346"/>
      <c r="U923" s="346"/>
      <c r="V923" s="346"/>
      <c r="W923" s="346"/>
      <c r="X923" s="346"/>
      <c r="Y923" s="346"/>
      <c r="Z923" s="346"/>
    </row>
    <row r="924">
      <c r="A924" s="349"/>
      <c r="B924" s="346"/>
      <c r="C924" s="346"/>
      <c r="D924" s="346"/>
      <c r="E924" s="346"/>
      <c r="F924" s="346"/>
      <c r="G924" s="346"/>
      <c r="H924" s="346"/>
      <c r="I924" s="346"/>
      <c r="J924" s="346"/>
      <c r="K924" s="346"/>
      <c r="L924" s="346"/>
      <c r="M924" s="346"/>
      <c r="N924" s="346"/>
      <c r="O924" s="346"/>
      <c r="P924" s="346"/>
      <c r="Q924" s="346"/>
      <c r="R924" s="346"/>
      <c r="S924" s="346"/>
      <c r="T924" s="346"/>
      <c r="U924" s="346"/>
      <c r="V924" s="346"/>
      <c r="W924" s="346"/>
      <c r="X924" s="346"/>
      <c r="Y924" s="346"/>
      <c r="Z924" s="346"/>
    </row>
    <row r="925">
      <c r="A925" s="349"/>
      <c r="B925" s="346"/>
      <c r="C925" s="346"/>
      <c r="D925" s="346"/>
      <c r="E925" s="346"/>
      <c r="F925" s="346"/>
      <c r="G925" s="346"/>
      <c r="H925" s="346"/>
      <c r="I925" s="346"/>
      <c r="J925" s="346"/>
      <c r="K925" s="346"/>
      <c r="L925" s="346"/>
      <c r="M925" s="346"/>
      <c r="N925" s="346"/>
      <c r="O925" s="346"/>
      <c r="P925" s="346"/>
      <c r="Q925" s="346"/>
      <c r="R925" s="346"/>
      <c r="S925" s="346"/>
      <c r="T925" s="346"/>
      <c r="U925" s="346"/>
      <c r="V925" s="346"/>
      <c r="W925" s="346"/>
      <c r="X925" s="346"/>
      <c r="Y925" s="346"/>
      <c r="Z925" s="346"/>
    </row>
    <row r="926">
      <c r="A926" s="349"/>
      <c r="B926" s="346"/>
      <c r="C926" s="346"/>
      <c r="D926" s="346"/>
      <c r="E926" s="346"/>
      <c r="F926" s="346"/>
      <c r="G926" s="346"/>
      <c r="H926" s="346"/>
      <c r="I926" s="346"/>
      <c r="J926" s="346"/>
      <c r="K926" s="346"/>
      <c r="L926" s="346"/>
      <c r="M926" s="346"/>
      <c r="N926" s="346"/>
      <c r="O926" s="346"/>
      <c r="P926" s="346"/>
      <c r="Q926" s="346"/>
      <c r="R926" s="346"/>
      <c r="S926" s="346"/>
      <c r="T926" s="346"/>
      <c r="U926" s="346"/>
      <c r="V926" s="346"/>
      <c r="W926" s="346"/>
      <c r="X926" s="346"/>
      <c r="Y926" s="346"/>
      <c r="Z926" s="346"/>
    </row>
    <row r="927">
      <c r="A927" s="349"/>
      <c r="B927" s="346"/>
      <c r="C927" s="346"/>
      <c r="D927" s="346"/>
      <c r="E927" s="346"/>
      <c r="F927" s="346"/>
      <c r="G927" s="346"/>
      <c r="H927" s="346"/>
      <c r="I927" s="346"/>
      <c r="J927" s="346"/>
      <c r="K927" s="346"/>
      <c r="L927" s="346"/>
      <c r="M927" s="346"/>
      <c r="N927" s="346"/>
      <c r="O927" s="346"/>
      <c r="P927" s="346"/>
      <c r="Q927" s="346"/>
      <c r="R927" s="346"/>
      <c r="S927" s="346"/>
      <c r="T927" s="346"/>
      <c r="U927" s="346"/>
      <c r="V927" s="346"/>
      <c r="W927" s="346"/>
      <c r="X927" s="346"/>
      <c r="Y927" s="346"/>
      <c r="Z927" s="346"/>
    </row>
    <row r="928">
      <c r="A928" s="349"/>
      <c r="B928" s="346"/>
      <c r="C928" s="346"/>
      <c r="D928" s="346"/>
      <c r="E928" s="346"/>
      <c r="F928" s="346"/>
      <c r="G928" s="346"/>
      <c r="H928" s="346"/>
      <c r="I928" s="346"/>
      <c r="J928" s="346"/>
      <c r="K928" s="346"/>
      <c r="L928" s="346"/>
      <c r="M928" s="346"/>
      <c r="N928" s="346"/>
      <c r="O928" s="346"/>
      <c r="P928" s="346"/>
      <c r="Q928" s="346"/>
      <c r="R928" s="346"/>
      <c r="S928" s="346"/>
      <c r="T928" s="346"/>
      <c r="U928" s="346"/>
      <c r="V928" s="346"/>
      <c r="W928" s="346"/>
      <c r="X928" s="346"/>
      <c r="Y928" s="346"/>
      <c r="Z928" s="346"/>
    </row>
    <row r="929">
      <c r="A929" s="349"/>
      <c r="B929" s="346"/>
      <c r="C929" s="346"/>
      <c r="D929" s="346"/>
      <c r="E929" s="346"/>
      <c r="F929" s="346"/>
      <c r="G929" s="346"/>
      <c r="H929" s="346"/>
      <c r="I929" s="346"/>
      <c r="J929" s="346"/>
      <c r="K929" s="346"/>
      <c r="L929" s="346"/>
      <c r="M929" s="346"/>
      <c r="N929" s="346"/>
      <c r="O929" s="346"/>
      <c r="P929" s="346"/>
      <c r="Q929" s="346"/>
      <c r="R929" s="346"/>
      <c r="S929" s="346"/>
      <c r="T929" s="346"/>
      <c r="U929" s="346"/>
      <c r="V929" s="346"/>
      <c r="W929" s="346"/>
      <c r="X929" s="346"/>
      <c r="Y929" s="346"/>
      <c r="Z929" s="346"/>
    </row>
    <row r="930">
      <c r="A930" s="349"/>
      <c r="B930" s="346"/>
      <c r="C930" s="346"/>
      <c r="D930" s="346"/>
      <c r="E930" s="346"/>
      <c r="F930" s="346"/>
      <c r="G930" s="346"/>
      <c r="H930" s="346"/>
      <c r="I930" s="346"/>
      <c r="J930" s="346"/>
      <c r="K930" s="346"/>
      <c r="L930" s="346"/>
      <c r="M930" s="346"/>
      <c r="N930" s="346"/>
      <c r="O930" s="346"/>
      <c r="P930" s="346"/>
      <c r="Q930" s="346"/>
      <c r="R930" s="346"/>
      <c r="S930" s="346"/>
      <c r="T930" s="346"/>
      <c r="U930" s="346"/>
      <c r="V930" s="346"/>
      <c r="W930" s="346"/>
      <c r="X930" s="346"/>
      <c r="Y930" s="346"/>
      <c r="Z930" s="346"/>
    </row>
    <row r="931">
      <c r="A931" s="349"/>
      <c r="B931" s="346"/>
      <c r="C931" s="346"/>
      <c r="D931" s="346"/>
      <c r="E931" s="346"/>
      <c r="F931" s="346"/>
      <c r="G931" s="346"/>
      <c r="H931" s="346"/>
      <c r="I931" s="346"/>
      <c r="J931" s="346"/>
      <c r="K931" s="346"/>
      <c r="L931" s="346"/>
      <c r="M931" s="346"/>
      <c r="N931" s="346"/>
      <c r="O931" s="346"/>
      <c r="P931" s="346"/>
      <c r="Q931" s="346"/>
      <c r="R931" s="346"/>
      <c r="S931" s="346"/>
      <c r="T931" s="346"/>
      <c r="U931" s="346"/>
      <c r="V931" s="346"/>
      <c r="W931" s="346"/>
      <c r="X931" s="346"/>
      <c r="Y931" s="346"/>
      <c r="Z931" s="346"/>
    </row>
    <row r="932">
      <c r="A932" s="349"/>
      <c r="B932" s="346"/>
      <c r="C932" s="346"/>
      <c r="D932" s="346"/>
      <c r="E932" s="346"/>
      <c r="F932" s="346"/>
      <c r="G932" s="346"/>
      <c r="H932" s="346"/>
      <c r="I932" s="346"/>
      <c r="J932" s="346"/>
      <c r="K932" s="346"/>
      <c r="L932" s="346"/>
      <c r="M932" s="346"/>
      <c r="N932" s="346"/>
      <c r="O932" s="346"/>
      <c r="P932" s="346"/>
      <c r="Q932" s="346"/>
      <c r="R932" s="346"/>
      <c r="S932" s="346"/>
      <c r="T932" s="346"/>
      <c r="U932" s="346"/>
      <c r="V932" s="346"/>
      <c r="W932" s="346"/>
      <c r="X932" s="346"/>
      <c r="Y932" s="346"/>
      <c r="Z932" s="346"/>
    </row>
    <row r="933">
      <c r="A933" s="349"/>
      <c r="B933" s="346"/>
      <c r="C933" s="346"/>
      <c r="D933" s="346"/>
      <c r="E933" s="346"/>
      <c r="F933" s="346"/>
      <c r="G933" s="346"/>
      <c r="H933" s="346"/>
      <c r="I933" s="346"/>
      <c r="J933" s="346"/>
      <c r="K933" s="346"/>
      <c r="L933" s="346"/>
      <c r="M933" s="346"/>
      <c r="N933" s="346"/>
      <c r="O933" s="346"/>
      <c r="P933" s="346"/>
      <c r="Q933" s="346"/>
      <c r="R933" s="346"/>
      <c r="S933" s="346"/>
      <c r="T933" s="346"/>
      <c r="U933" s="346"/>
      <c r="V933" s="346"/>
      <c r="W933" s="346"/>
      <c r="X933" s="346"/>
      <c r="Y933" s="346"/>
      <c r="Z933" s="346"/>
    </row>
    <row r="934">
      <c r="A934" s="349"/>
      <c r="B934" s="346"/>
      <c r="C934" s="346"/>
      <c r="D934" s="346"/>
      <c r="E934" s="346"/>
      <c r="F934" s="346"/>
      <c r="G934" s="346"/>
      <c r="H934" s="346"/>
      <c r="I934" s="346"/>
      <c r="J934" s="346"/>
      <c r="K934" s="346"/>
      <c r="L934" s="346"/>
      <c r="M934" s="346"/>
      <c r="N934" s="346"/>
      <c r="O934" s="346"/>
      <c r="P934" s="346"/>
      <c r="Q934" s="346"/>
      <c r="R934" s="346"/>
      <c r="S934" s="346"/>
      <c r="T934" s="346"/>
      <c r="U934" s="346"/>
      <c r="V934" s="346"/>
      <c r="W934" s="346"/>
      <c r="X934" s="346"/>
      <c r="Y934" s="346"/>
      <c r="Z934" s="346"/>
    </row>
    <row r="935">
      <c r="A935" s="349"/>
      <c r="B935" s="346"/>
      <c r="C935" s="346"/>
      <c r="D935" s="346"/>
      <c r="E935" s="346"/>
      <c r="F935" s="346"/>
      <c r="G935" s="346"/>
      <c r="H935" s="346"/>
      <c r="I935" s="346"/>
      <c r="J935" s="346"/>
      <c r="K935" s="346"/>
      <c r="L935" s="346"/>
      <c r="M935" s="346"/>
      <c r="N935" s="346"/>
      <c r="O935" s="346"/>
      <c r="P935" s="346"/>
      <c r="Q935" s="346"/>
      <c r="R935" s="346"/>
      <c r="S935" s="346"/>
      <c r="T935" s="346"/>
      <c r="U935" s="346"/>
      <c r="V935" s="346"/>
      <c r="W935" s="346"/>
      <c r="X935" s="346"/>
      <c r="Y935" s="346"/>
      <c r="Z935" s="346"/>
    </row>
    <row r="936">
      <c r="A936" s="349"/>
      <c r="B936" s="346"/>
      <c r="C936" s="346"/>
      <c r="D936" s="346"/>
      <c r="E936" s="346"/>
      <c r="F936" s="346"/>
      <c r="G936" s="346"/>
      <c r="H936" s="346"/>
      <c r="I936" s="346"/>
      <c r="J936" s="346"/>
      <c r="K936" s="346"/>
      <c r="L936" s="346"/>
      <c r="M936" s="346"/>
      <c r="N936" s="346"/>
      <c r="O936" s="346"/>
      <c r="P936" s="346"/>
      <c r="Q936" s="346"/>
      <c r="R936" s="346"/>
      <c r="S936" s="346"/>
      <c r="T936" s="346"/>
      <c r="U936" s="346"/>
      <c r="V936" s="346"/>
      <c r="W936" s="346"/>
      <c r="X936" s="346"/>
      <c r="Y936" s="346"/>
      <c r="Z936" s="346"/>
    </row>
    <row r="937">
      <c r="A937" s="349"/>
      <c r="B937" s="346"/>
      <c r="C937" s="346"/>
      <c r="D937" s="346"/>
      <c r="E937" s="346"/>
      <c r="F937" s="346"/>
      <c r="G937" s="346"/>
      <c r="H937" s="346"/>
      <c r="I937" s="346"/>
      <c r="J937" s="346"/>
      <c r="K937" s="346"/>
      <c r="L937" s="346"/>
      <c r="M937" s="346"/>
      <c r="N937" s="346"/>
      <c r="O937" s="346"/>
      <c r="P937" s="346"/>
      <c r="Q937" s="346"/>
      <c r="R937" s="346"/>
      <c r="S937" s="346"/>
      <c r="T937" s="346"/>
      <c r="U937" s="346"/>
      <c r="V937" s="346"/>
      <c r="W937" s="346"/>
      <c r="X937" s="346"/>
      <c r="Y937" s="346"/>
      <c r="Z937" s="346"/>
    </row>
    <row r="938">
      <c r="A938" s="349"/>
      <c r="B938" s="346"/>
      <c r="C938" s="346"/>
      <c r="D938" s="346"/>
      <c r="E938" s="346"/>
      <c r="F938" s="346"/>
      <c r="G938" s="346"/>
      <c r="H938" s="346"/>
      <c r="I938" s="346"/>
      <c r="J938" s="346"/>
      <c r="K938" s="346"/>
      <c r="L938" s="346"/>
      <c r="M938" s="346"/>
      <c r="N938" s="346"/>
      <c r="O938" s="346"/>
      <c r="P938" s="346"/>
      <c r="Q938" s="346"/>
      <c r="R938" s="346"/>
      <c r="S938" s="346"/>
      <c r="T938" s="346"/>
      <c r="U938" s="346"/>
      <c r="V938" s="346"/>
      <c r="W938" s="346"/>
      <c r="X938" s="346"/>
      <c r="Y938" s="346"/>
      <c r="Z938" s="346"/>
    </row>
    <row r="939">
      <c r="A939" s="349"/>
      <c r="B939" s="346"/>
      <c r="C939" s="346"/>
      <c r="D939" s="346"/>
      <c r="E939" s="346"/>
      <c r="F939" s="346"/>
      <c r="G939" s="346"/>
      <c r="H939" s="346"/>
      <c r="I939" s="346"/>
      <c r="J939" s="346"/>
      <c r="K939" s="346"/>
      <c r="L939" s="346"/>
      <c r="M939" s="346"/>
      <c r="N939" s="346"/>
      <c r="O939" s="346"/>
      <c r="P939" s="346"/>
      <c r="Q939" s="346"/>
      <c r="R939" s="346"/>
      <c r="S939" s="346"/>
      <c r="T939" s="346"/>
      <c r="U939" s="346"/>
      <c r="V939" s="346"/>
      <c r="W939" s="346"/>
      <c r="X939" s="346"/>
      <c r="Y939" s="346"/>
      <c r="Z939" s="346"/>
    </row>
    <row r="940">
      <c r="A940" s="349"/>
      <c r="B940" s="346"/>
      <c r="C940" s="346"/>
      <c r="D940" s="346"/>
      <c r="E940" s="346"/>
      <c r="F940" s="346"/>
      <c r="G940" s="346"/>
      <c r="H940" s="346"/>
      <c r="I940" s="346"/>
      <c r="J940" s="346"/>
      <c r="K940" s="346"/>
      <c r="L940" s="346"/>
      <c r="M940" s="346"/>
      <c r="N940" s="346"/>
      <c r="O940" s="346"/>
      <c r="P940" s="346"/>
      <c r="Q940" s="346"/>
      <c r="R940" s="346"/>
      <c r="S940" s="346"/>
      <c r="T940" s="346"/>
      <c r="U940" s="346"/>
      <c r="V940" s="346"/>
      <c r="W940" s="346"/>
      <c r="X940" s="346"/>
      <c r="Y940" s="346"/>
      <c r="Z940" s="346"/>
    </row>
    <row r="941">
      <c r="A941" s="349"/>
      <c r="B941" s="346"/>
      <c r="C941" s="346"/>
      <c r="D941" s="346"/>
      <c r="E941" s="346"/>
      <c r="F941" s="346"/>
      <c r="G941" s="346"/>
      <c r="H941" s="346"/>
      <c r="I941" s="346"/>
      <c r="J941" s="346"/>
      <c r="K941" s="346"/>
      <c r="L941" s="346"/>
      <c r="M941" s="346"/>
      <c r="N941" s="346"/>
      <c r="O941" s="346"/>
      <c r="P941" s="346"/>
      <c r="Q941" s="346"/>
      <c r="R941" s="346"/>
      <c r="S941" s="346"/>
      <c r="T941" s="346"/>
      <c r="U941" s="346"/>
      <c r="V941" s="346"/>
      <c r="W941" s="346"/>
      <c r="X941" s="346"/>
      <c r="Y941" s="346"/>
      <c r="Z941" s="346"/>
    </row>
    <row r="942">
      <c r="A942" s="349"/>
      <c r="B942" s="346"/>
      <c r="C942" s="346"/>
      <c r="D942" s="346"/>
      <c r="E942" s="346"/>
      <c r="F942" s="346"/>
      <c r="G942" s="346"/>
      <c r="H942" s="346"/>
      <c r="I942" s="346"/>
      <c r="J942" s="346"/>
      <c r="K942" s="346"/>
      <c r="L942" s="346"/>
      <c r="M942" s="346"/>
      <c r="N942" s="346"/>
      <c r="O942" s="346"/>
      <c r="P942" s="346"/>
      <c r="Q942" s="346"/>
      <c r="R942" s="346"/>
      <c r="S942" s="346"/>
      <c r="T942" s="346"/>
      <c r="U942" s="346"/>
      <c r="V942" s="346"/>
      <c r="W942" s="346"/>
      <c r="X942" s="346"/>
      <c r="Y942" s="346"/>
      <c r="Z942" s="346"/>
    </row>
    <row r="943">
      <c r="A943" s="349"/>
      <c r="B943" s="346"/>
      <c r="C943" s="346"/>
      <c r="D943" s="346"/>
      <c r="E943" s="346"/>
      <c r="F943" s="346"/>
      <c r="G943" s="346"/>
      <c r="H943" s="346"/>
      <c r="I943" s="346"/>
      <c r="J943" s="346"/>
      <c r="K943" s="346"/>
      <c r="L943" s="346"/>
      <c r="M943" s="346"/>
      <c r="N943" s="346"/>
      <c r="O943" s="346"/>
      <c r="P943" s="346"/>
      <c r="Q943" s="346"/>
      <c r="R943" s="346"/>
      <c r="S943" s="346"/>
      <c r="T943" s="346"/>
      <c r="U943" s="346"/>
      <c r="V943" s="346"/>
      <c r="W943" s="346"/>
      <c r="X943" s="346"/>
      <c r="Y943" s="346"/>
      <c r="Z943" s="346"/>
    </row>
    <row r="944">
      <c r="A944" s="349"/>
      <c r="B944" s="346"/>
      <c r="C944" s="346"/>
      <c r="D944" s="346"/>
      <c r="E944" s="346"/>
      <c r="F944" s="346"/>
      <c r="G944" s="346"/>
      <c r="H944" s="346"/>
      <c r="I944" s="346"/>
      <c r="J944" s="346"/>
      <c r="K944" s="346"/>
      <c r="L944" s="346"/>
      <c r="M944" s="346"/>
      <c r="N944" s="346"/>
      <c r="O944" s="346"/>
      <c r="P944" s="346"/>
      <c r="Q944" s="346"/>
      <c r="R944" s="346"/>
      <c r="S944" s="346"/>
      <c r="T944" s="346"/>
      <c r="U944" s="346"/>
      <c r="V944" s="346"/>
      <c r="W944" s="346"/>
      <c r="X944" s="346"/>
      <c r="Y944" s="346"/>
      <c r="Z944" s="346"/>
    </row>
    <row r="945">
      <c r="A945" s="349"/>
      <c r="B945" s="346"/>
      <c r="C945" s="346"/>
      <c r="D945" s="346"/>
      <c r="E945" s="346"/>
      <c r="F945" s="346"/>
      <c r="G945" s="346"/>
      <c r="H945" s="346"/>
      <c r="I945" s="346"/>
      <c r="J945" s="346"/>
      <c r="K945" s="346"/>
      <c r="L945" s="346"/>
      <c r="M945" s="346"/>
      <c r="N945" s="346"/>
      <c r="O945" s="346"/>
      <c r="P945" s="346"/>
      <c r="Q945" s="346"/>
      <c r="R945" s="346"/>
      <c r="S945" s="346"/>
      <c r="T945" s="346"/>
      <c r="U945" s="346"/>
      <c r="V945" s="346"/>
      <c r="W945" s="346"/>
      <c r="X945" s="346"/>
      <c r="Y945" s="346"/>
      <c r="Z945" s="346"/>
    </row>
    <row r="946">
      <c r="A946" s="349"/>
      <c r="B946" s="346"/>
      <c r="C946" s="346"/>
      <c r="D946" s="346"/>
      <c r="E946" s="346"/>
      <c r="F946" s="346"/>
      <c r="G946" s="346"/>
      <c r="H946" s="346"/>
      <c r="I946" s="346"/>
      <c r="J946" s="346"/>
      <c r="K946" s="346"/>
      <c r="L946" s="346"/>
      <c r="M946" s="346"/>
      <c r="N946" s="346"/>
      <c r="O946" s="346"/>
      <c r="P946" s="346"/>
      <c r="Q946" s="346"/>
      <c r="R946" s="346"/>
      <c r="S946" s="346"/>
      <c r="T946" s="346"/>
      <c r="U946" s="346"/>
      <c r="V946" s="346"/>
      <c r="W946" s="346"/>
      <c r="X946" s="346"/>
      <c r="Y946" s="346"/>
      <c r="Z946" s="346"/>
    </row>
    <row r="947">
      <c r="A947" s="349"/>
      <c r="B947" s="346"/>
      <c r="C947" s="346"/>
      <c r="D947" s="346"/>
      <c r="E947" s="346"/>
      <c r="F947" s="346"/>
      <c r="G947" s="346"/>
      <c r="H947" s="346"/>
      <c r="I947" s="346"/>
      <c r="J947" s="346"/>
      <c r="K947" s="346"/>
      <c r="L947" s="346"/>
      <c r="M947" s="346"/>
      <c r="N947" s="346"/>
      <c r="O947" s="346"/>
      <c r="P947" s="346"/>
      <c r="Q947" s="346"/>
      <c r="R947" s="346"/>
      <c r="S947" s="346"/>
      <c r="T947" s="346"/>
      <c r="U947" s="346"/>
      <c r="V947" s="346"/>
      <c r="W947" s="346"/>
      <c r="X947" s="346"/>
      <c r="Y947" s="346"/>
      <c r="Z947" s="346"/>
    </row>
    <row r="948">
      <c r="A948" s="349"/>
      <c r="B948" s="346"/>
      <c r="C948" s="346"/>
      <c r="D948" s="346"/>
      <c r="E948" s="346"/>
      <c r="F948" s="346"/>
      <c r="G948" s="346"/>
      <c r="H948" s="346"/>
      <c r="I948" s="346"/>
      <c r="J948" s="346"/>
      <c r="K948" s="346"/>
      <c r="L948" s="346"/>
      <c r="M948" s="346"/>
      <c r="N948" s="346"/>
      <c r="O948" s="346"/>
      <c r="P948" s="346"/>
      <c r="Q948" s="346"/>
      <c r="R948" s="346"/>
      <c r="S948" s="346"/>
      <c r="T948" s="346"/>
      <c r="U948" s="346"/>
      <c r="V948" s="346"/>
      <c r="W948" s="346"/>
      <c r="X948" s="346"/>
      <c r="Y948" s="346"/>
      <c r="Z948" s="346"/>
    </row>
    <row r="949">
      <c r="A949" s="349"/>
      <c r="B949" s="346"/>
      <c r="C949" s="346"/>
      <c r="D949" s="346"/>
      <c r="E949" s="346"/>
      <c r="F949" s="346"/>
      <c r="G949" s="346"/>
      <c r="H949" s="346"/>
      <c r="I949" s="346"/>
      <c r="J949" s="346"/>
      <c r="K949" s="346"/>
      <c r="L949" s="346"/>
      <c r="M949" s="346"/>
      <c r="N949" s="346"/>
      <c r="O949" s="346"/>
      <c r="P949" s="346"/>
      <c r="Q949" s="346"/>
      <c r="R949" s="346"/>
      <c r="S949" s="346"/>
      <c r="T949" s="346"/>
      <c r="U949" s="346"/>
      <c r="V949" s="346"/>
      <c r="W949" s="346"/>
      <c r="X949" s="346"/>
      <c r="Y949" s="346"/>
      <c r="Z949" s="346"/>
    </row>
    <row r="950">
      <c r="A950" s="349"/>
      <c r="B950" s="346"/>
      <c r="C950" s="346"/>
      <c r="D950" s="346"/>
      <c r="E950" s="346"/>
      <c r="F950" s="346"/>
      <c r="G950" s="346"/>
      <c r="H950" s="346"/>
      <c r="I950" s="346"/>
      <c r="J950" s="346"/>
      <c r="K950" s="346"/>
      <c r="L950" s="346"/>
      <c r="M950" s="346"/>
      <c r="N950" s="346"/>
      <c r="O950" s="346"/>
      <c r="P950" s="346"/>
      <c r="Q950" s="346"/>
      <c r="R950" s="346"/>
      <c r="S950" s="346"/>
      <c r="T950" s="346"/>
      <c r="U950" s="346"/>
      <c r="V950" s="346"/>
      <c r="W950" s="346"/>
      <c r="X950" s="346"/>
      <c r="Y950" s="346"/>
      <c r="Z950" s="346"/>
    </row>
    <row r="951">
      <c r="A951" s="349"/>
      <c r="B951" s="346"/>
      <c r="C951" s="346"/>
      <c r="D951" s="346"/>
      <c r="E951" s="346"/>
      <c r="F951" s="346"/>
      <c r="G951" s="346"/>
      <c r="H951" s="346"/>
      <c r="I951" s="346"/>
      <c r="J951" s="346"/>
      <c r="K951" s="346"/>
      <c r="L951" s="346"/>
      <c r="M951" s="346"/>
      <c r="N951" s="346"/>
      <c r="O951" s="346"/>
      <c r="P951" s="346"/>
      <c r="Q951" s="346"/>
      <c r="R951" s="346"/>
      <c r="S951" s="346"/>
      <c r="T951" s="346"/>
      <c r="U951" s="346"/>
      <c r="V951" s="346"/>
      <c r="W951" s="346"/>
      <c r="X951" s="346"/>
      <c r="Y951" s="346"/>
      <c r="Z951" s="346"/>
    </row>
    <row r="952">
      <c r="A952" s="349"/>
      <c r="B952" s="346"/>
      <c r="C952" s="346"/>
      <c r="D952" s="346"/>
      <c r="E952" s="346"/>
      <c r="F952" s="346"/>
      <c r="G952" s="346"/>
      <c r="H952" s="346"/>
      <c r="I952" s="346"/>
      <c r="J952" s="346"/>
      <c r="K952" s="346"/>
      <c r="L952" s="346"/>
      <c r="M952" s="346"/>
      <c r="N952" s="346"/>
      <c r="O952" s="346"/>
      <c r="P952" s="346"/>
      <c r="Q952" s="346"/>
      <c r="R952" s="346"/>
      <c r="S952" s="346"/>
      <c r="T952" s="346"/>
      <c r="U952" s="346"/>
      <c r="V952" s="346"/>
      <c r="W952" s="346"/>
      <c r="X952" s="346"/>
      <c r="Y952" s="346"/>
      <c r="Z952" s="346"/>
    </row>
    <row r="953">
      <c r="A953" s="349"/>
      <c r="B953" s="346"/>
      <c r="C953" s="346"/>
      <c r="D953" s="346"/>
      <c r="E953" s="346"/>
      <c r="F953" s="346"/>
      <c r="G953" s="346"/>
      <c r="H953" s="346"/>
      <c r="I953" s="346"/>
      <c r="J953" s="346"/>
      <c r="K953" s="346"/>
      <c r="L953" s="346"/>
      <c r="M953" s="346"/>
      <c r="N953" s="346"/>
      <c r="O953" s="346"/>
      <c r="P953" s="346"/>
      <c r="Q953" s="346"/>
      <c r="R953" s="346"/>
      <c r="S953" s="346"/>
      <c r="T953" s="346"/>
      <c r="U953" s="346"/>
      <c r="V953" s="346"/>
      <c r="W953" s="346"/>
      <c r="X953" s="346"/>
      <c r="Y953" s="346"/>
      <c r="Z953" s="346"/>
    </row>
    <row r="954">
      <c r="A954" s="349"/>
      <c r="B954" s="346"/>
      <c r="C954" s="346"/>
      <c r="D954" s="346"/>
      <c r="E954" s="346"/>
      <c r="F954" s="346"/>
      <c r="G954" s="346"/>
      <c r="H954" s="346"/>
      <c r="I954" s="346"/>
      <c r="J954" s="346"/>
      <c r="K954" s="346"/>
      <c r="L954" s="346"/>
      <c r="M954" s="346"/>
      <c r="N954" s="346"/>
      <c r="O954" s="346"/>
      <c r="P954" s="346"/>
      <c r="Q954" s="346"/>
      <c r="R954" s="346"/>
      <c r="S954" s="346"/>
      <c r="T954" s="346"/>
      <c r="U954" s="346"/>
      <c r="V954" s="346"/>
      <c r="W954" s="346"/>
      <c r="X954" s="346"/>
      <c r="Y954" s="346"/>
      <c r="Z954" s="346"/>
    </row>
    <row r="955">
      <c r="A955" s="349"/>
      <c r="B955" s="346"/>
      <c r="C955" s="346"/>
      <c r="D955" s="346"/>
      <c r="E955" s="346"/>
      <c r="F955" s="346"/>
      <c r="G955" s="346"/>
      <c r="H955" s="346"/>
      <c r="I955" s="346"/>
      <c r="J955" s="346"/>
      <c r="K955" s="346"/>
      <c r="L955" s="346"/>
      <c r="M955" s="346"/>
      <c r="N955" s="346"/>
      <c r="O955" s="346"/>
      <c r="P955" s="346"/>
      <c r="Q955" s="346"/>
      <c r="R955" s="346"/>
      <c r="S955" s="346"/>
      <c r="T955" s="346"/>
      <c r="U955" s="346"/>
      <c r="V955" s="346"/>
      <c r="W955" s="346"/>
      <c r="X955" s="346"/>
      <c r="Y955" s="346"/>
      <c r="Z955" s="346"/>
    </row>
    <row r="956">
      <c r="A956" s="349"/>
      <c r="B956" s="346"/>
      <c r="C956" s="346"/>
      <c r="D956" s="346"/>
      <c r="E956" s="346"/>
      <c r="F956" s="346"/>
      <c r="G956" s="346"/>
      <c r="H956" s="346"/>
      <c r="I956" s="346"/>
      <c r="J956" s="346"/>
      <c r="K956" s="346"/>
      <c r="L956" s="346"/>
      <c r="M956" s="346"/>
      <c r="N956" s="346"/>
      <c r="O956" s="346"/>
      <c r="P956" s="346"/>
      <c r="Q956" s="346"/>
      <c r="R956" s="346"/>
      <c r="S956" s="346"/>
      <c r="T956" s="346"/>
      <c r="U956" s="346"/>
      <c r="V956" s="346"/>
      <c r="W956" s="346"/>
      <c r="X956" s="346"/>
      <c r="Y956" s="346"/>
      <c r="Z956" s="346"/>
    </row>
    <row r="957">
      <c r="A957" s="349"/>
      <c r="B957" s="346"/>
      <c r="C957" s="346"/>
      <c r="D957" s="346"/>
      <c r="E957" s="346"/>
      <c r="F957" s="346"/>
      <c r="G957" s="346"/>
      <c r="H957" s="346"/>
      <c r="I957" s="346"/>
      <c r="J957" s="346"/>
      <c r="K957" s="346"/>
      <c r="L957" s="346"/>
      <c r="M957" s="346"/>
      <c r="N957" s="346"/>
      <c r="O957" s="346"/>
      <c r="P957" s="346"/>
      <c r="Q957" s="346"/>
      <c r="R957" s="346"/>
      <c r="S957" s="346"/>
      <c r="T957" s="346"/>
      <c r="U957" s="346"/>
      <c r="V957" s="346"/>
      <c r="W957" s="346"/>
      <c r="X957" s="346"/>
      <c r="Y957" s="346"/>
      <c r="Z957" s="346"/>
    </row>
    <row r="958">
      <c r="A958" s="349"/>
      <c r="B958" s="346"/>
      <c r="C958" s="346"/>
      <c r="D958" s="346"/>
      <c r="E958" s="346"/>
      <c r="F958" s="346"/>
      <c r="G958" s="346"/>
      <c r="H958" s="346"/>
      <c r="I958" s="346"/>
      <c r="J958" s="346"/>
      <c r="K958" s="346"/>
      <c r="L958" s="346"/>
      <c r="M958" s="346"/>
      <c r="N958" s="346"/>
      <c r="O958" s="346"/>
      <c r="P958" s="346"/>
      <c r="Q958" s="346"/>
      <c r="R958" s="346"/>
      <c r="S958" s="346"/>
      <c r="T958" s="346"/>
      <c r="U958" s="346"/>
      <c r="V958" s="346"/>
      <c r="W958" s="346"/>
      <c r="X958" s="346"/>
      <c r="Y958" s="346"/>
      <c r="Z958" s="346"/>
    </row>
    <row r="959">
      <c r="A959" s="349"/>
      <c r="B959" s="346"/>
      <c r="C959" s="346"/>
      <c r="D959" s="346"/>
      <c r="E959" s="346"/>
      <c r="F959" s="346"/>
      <c r="G959" s="346"/>
      <c r="H959" s="346"/>
      <c r="I959" s="346"/>
      <c r="J959" s="346"/>
      <c r="K959" s="346"/>
      <c r="L959" s="346"/>
      <c r="M959" s="346"/>
      <c r="N959" s="346"/>
      <c r="O959" s="346"/>
      <c r="P959" s="346"/>
      <c r="Q959" s="346"/>
      <c r="R959" s="346"/>
      <c r="S959" s="346"/>
      <c r="T959" s="346"/>
      <c r="U959" s="346"/>
      <c r="V959" s="346"/>
      <c r="W959" s="346"/>
      <c r="X959" s="346"/>
      <c r="Y959" s="346"/>
      <c r="Z959" s="346"/>
    </row>
    <row r="960">
      <c r="A960" s="349"/>
      <c r="B960" s="346"/>
      <c r="C960" s="346"/>
      <c r="D960" s="346"/>
      <c r="E960" s="346"/>
      <c r="F960" s="346"/>
      <c r="G960" s="346"/>
      <c r="H960" s="346"/>
      <c r="I960" s="346"/>
      <c r="J960" s="346"/>
      <c r="K960" s="346"/>
      <c r="L960" s="346"/>
      <c r="M960" s="346"/>
      <c r="N960" s="346"/>
      <c r="O960" s="346"/>
      <c r="P960" s="346"/>
      <c r="Q960" s="346"/>
      <c r="R960" s="346"/>
      <c r="S960" s="346"/>
      <c r="T960" s="346"/>
      <c r="U960" s="346"/>
      <c r="V960" s="346"/>
      <c r="W960" s="346"/>
      <c r="X960" s="346"/>
      <c r="Y960" s="346"/>
      <c r="Z960" s="346"/>
    </row>
    <row r="961">
      <c r="A961" s="349"/>
      <c r="B961" s="346"/>
      <c r="C961" s="346"/>
      <c r="D961" s="346"/>
      <c r="E961" s="346"/>
      <c r="F961" s="346"/>
      <c r="G961" s="346"/>
      <c r="H961" s="346"/>
      <c r="I961" s="346"/>
      <c r="J961" s="346"/>
      <c r="K961" s="346"/>
      <c r="L961" s="346"/>
      <c r="M961" s="346"/>
      <c r="N961" s="346"/>
      <c r="O961" s="346"/>
      <c r="P961" s="346"/>
      <c r="Q961" s="346"/>
      <c r="R961" s="346"/>
      <c r="S961" s="346"/>
      <c r="T961" s="346"/>
      <c r="U961" s="346"/>
      <c r="V961" s="346"/>
      <c r="W961" s="346"/>
      <c r="X961" s="346"/>
      <c r="Y961" s="346"/>
      <c r="Z961" s="346"/>
    </row>
    <row r="962">
      <c r="A962" s="349"/>
      <c r="B962" s="346"/>
      <c r="C962" s="346"/>
      <c r="D962" s="346"/>
      <c r="E962" s="346"/>
      <c r="F962" s="346"/>
      <c r="G962" s="346"/>
      <c r="H962" s="346"/>
      <c r="I962" s="346"/>
      <c r="J962" s="346"/>
      <c r="K962" s="346"/>
      <c r="L962" s="346"/>
      <c r="M962" s="346"/>
      <c r="N962" s="346"/>
      <c r="O962" s="346"/>
      <c r="P962" s="346"/>
      <c r="Q962" s="346"/>
      <c r="R962" s="346"/>
      <c r="S962" s="346"/>
      <c r="T962" s="346"/>
      <c r="U962" s="346"/>
      <c r="V962" s="346"/>
      <c r="W962" s="346"/>
      <c r="X962" s="346"/>
      <c r="Y962" s="346"/>
      <c r="Z962" s="346"/>
    </row>
    <row r="963">
      <c r="A963" s="349"/>
      <c r="B963" s="346"/>
      <c r="C963" s="346"/>
      <c r="D963" s="346"/>
      <c r="E963" s="346"/>
      <c r="F963" s="346"/>
      <c r="G963" s="346"/>
      <c r="H963" s="346"/>
      <c r="I963" s="346"/>
      <c r="J963" s="346"/>
      <c r="K963" s="346"/>
      <c r="L963" s="346"/>
      <c r="M963" s="346"/>
      <c r="N963" s="346"/>
      <c r="O963" s="346"/>
      <c r="P963" s="346"/>
      <c r="Q963" s="346"/>
      <c r="R963" s="346"/>
      <c r="S963" s="346"/>
      <c r="T963" s="346"/>
      <c r="U963" s="346"/>
      <c r="V963" s="346"/>
      <c r="W963" s="346"/>
      <c r="X963" s="346"/>
      <c r="Y963" s="346"/>
      <c r="Z963" s="346"/>
    </row>
    <row r="964">
      <c r="A964" s="349"/>
      <c r="B964" s="346"/>
      <c r="C964" s="346"/>
      <c r="D964" s="346"/>
      <c r="E964" s="346"/>
      <c r="F964" s="346"/>
      <c r="G964" s="346"/>
      <c r="H964" s="346"/>
      <c r="I964" s="346"/>
      <c r="J964" s="346"/>
      <c r="K964" s="346"/>
      <c r="L964" s="346"/>
      <c r="M964" s="346"/>
      <c r="N964" s="346"/>
      <c r="O964" s="346"/>
      <c r="P964" s="346"/>
      <c r="Q964" s="346"/>
      <c r="R964" s="346"/>
      <c r="S964" s="346"/>
      <c r="T964" s="346"/>
      <c r="U964" s="346"/>
      <c r="V964" s="346"/>
      <c r="W964" s="346"/>
      <c r="X964" s="346"/>
      <c r="Y964" s="346"/>
      <c r="Z964" s="346"/>
    </row>
    <row r="965">
      <c r="A965" s="349"/>
      <c r="B965" s="346"/>
      <c r="C965" s="346"/>
      <c r="D965" s="346"/>
      <c r="E965" s="346"/>
      <c r="F965" s="346"/>
      <c r="G965" s="346"/>
      <c r="H965" s="346"/>
      <c r="I965" s="346"/>
      <c r="J965" s="346"/>
      <c r="K965" s="346"/>
      <c r="L965" s="346"/>
      <c r="M965" s="346"/>
      <c r="N965" s="346"/>
      <c r="O965" s="346"/>
      <c r="P965" s="346"/>
      <c r="Q965" s="346"/>
      <c r="R965" s="346"/>
      <c r="S965" s="346"/>
      <c r="T965" s="346"/>
      <c r="U965" s="346"/>
      <c r="V965" s="346"/>
      <c r="W965" s="346"/>
      <c r="X965" s="346"/>
      <c r="Y965" s="346"/>
      <c r="Z965" s="346"/>
    </row>
    <row r="966">
      <c r="A966" s="349"/>
      <c r="B966" s="346"/>
      <c r="C966" s="346"/>
      <c r="D966" s="346"/>
      <c r="E966" s="346"/>
      <c r="F966" s="346"/>
      <c r="G966" s="346"/>
      <c r="H966" s="346"/>
      <c r="I966" s="346"/>
      <c r="J966" s="346"/>
      <c r="K966" s="346"/>
      <c r="L966" s="346"/>
      <c r="M966" s="346"/>
      <c r="N966" s="346"/>
      <c r="O966" s="346"/>
      <c r="P966" s="346"/>
      <c r="Q966" s="346"/>
      <c r="R966" s="346"/>
      <c r="S966" s="346"/>
      <c r="T966" s="346"/>
      <c r="U966" s="346"/>
      <c r="V966" s="346"/>
      <c r="W966" s="346"/>
      <c r="X966" s="346"/>
      <c r="Y966" s="346"/>
      <c r="Z966" s="346"/>
    </row>
    <row r="967">
      <c r="A967" s="349"/>
      <c r="B967" s="346"/>
      <c r="C967" s="346"/>
      <c r="D967" s="346"/>
      <c r="E967" s="346"/>
      <c r="F967" s="346"/>
      <c r="G967" s="346"/>
      <c r="H967" s="346"/>
      <c r="I967" s="346"/>
      <c r="J967" s="346"/>
      <c r="K967" s="346"/>
      <c r="L967" s="346"/>
      <c r="M967" s="346"/>
      <c r="N967" s="346"/>
      <c r="O967" s="346"/>
      <c r="P967" s="346"/>
      <c r="Q967" s="346"/>
      <c r="R967" s="346"/>
      <c r="S967" s="346"/>
      <c r="T967" s="346"/>
      <c r="U967" s="346"/>
      <c r="V967" s="346"/>
      <c r="W967" s="346"/>
      <c r="X967" s="346"/>
      <c r="Y967" s="346"/>
      <c r="Z967" s="346"/>
    </row>
    <row r="968">
      <c r="A968" s="349"/>
      <c r="B968" s="346"/>
      <c r="C968" s="346"/>
      <c r="D968" s="346"/>
      <c r="E968" s="346"/>
      <c r="F968" s="346"/>
      <c r="G968" s="346"/>
      <c r="H968" s="346"/>
      <c r="I968" s="346"/>
      <c r="J968" s="346"/>
      <c r="K968" s="346"/>
      <c r="L968" s="346"/>
      <c r="M968" s="346"/>
      <c r="N968" s="346"/>
      <c r="O968" s="346"/>
      <c r="P968" s="346"/>
      <c r="Q968" s="346"/>
      <c r="R968" s="346"/>
      <c r="S968" s="346"/>
      <c r="T968" s="346"/>
      <c r="U968" s="346"/>
      <c r="V968" s="346"/>
      <c r="W968" s="346"/>
      <c r="X968" s="346"/>
      <c r="Y968" s="346"/>
      <c r="Z968" s="346"/>
    </row>
    <row r="969">
      <c r="A969" s="349"/>
      <c r="B969" s="346"/>
      <c r="C969" s="346"/>
      <c r="D969" s="346"/>
      <c r="E969" s="346"/>
      <c r="F969" s="346"/>
      <c r="G969" s="346"/>
      <c r="H969" s="346"/>
      <c r="I969" s="346"/>
      <c r="J969" s="346"/>
      <c r="K969" s="346"/>
      <c r="L969" s="346"/>
      <c r="M969" s="346"/>
      <c r="N969" s="346"/>
      <c r="O969" s="346"/>
      <c r="P969" s="346"/>
      <c r="Q969" s="346"/>
      <c r="R969" s="346"/>
      <c r="S969" s="346"/>
      <c r="T969" s="346"/>
      <c r="U969" s="346"/>
      <c r="V969" s="346"/>
      <c r="W969" s="346"/>
      <c r="X969" s="346"/>
      <c r="Y969" s="346"/>
      <c r="Z969" s="346"/>
    </row>
    <row r="970">
      <c r="A970" s="349"/>
      <c r="B970" s="346"/>
      <c r="C970" s="346"/>
      <c r="D970" s="346"/>
      <c r="E970" s="346"/>
      <c r="F970" s="346"/>
      <c r="G970" s="346"/>
      <c r="H970" s="346"/>
      <c r="I970" s="346"/>
      <c r="J970" s="346"/>
      <c r="K970" s="346"/>
      <c r="L970" s="346"/>
      <c r="M970" s="346"/>
      <c r="N970" s="346"/>
      <c r="O970" s="346"/>
      <c r="P970" s="346"/>
      <c r="Q970" s="346"/>
      <c r="R970" s="346"/>
      <c r="S970" s="346"/>
      <c r="T970" s="346"/>
      <c r="U970" s="346"/>
      <c r="V970" s="346"/>
      <c r="W970" s="346"/>
      <c r="X970" s="346"/>
      <c r="Y970" s="346"/>
      <c r="Z970" s="346"/>
    </row>
    <row r="971">
      <c r="A971" s="349"/>
      <c r="B971" s="346"/>
      <c r="C971" s="346"/>
      <c r="D971" s="346"/>
      <c r="E971" s="346"/>
      <c r="F971" s="346"/>
      <c r="G971" s="346"/>
      <c r="H971" s="346"/>
      <c r="I971" s="346"/>
      <c r="J971" s="346"/>
      <c r="K971" s="346"/>
      <c r="L971" s="346"/>
      <c r="M971" s="346"/>
      <c r="N971" s="346"/>
      <c r="O971" s="346"/>
      <c r="P971" s="346"/>
      <c r="Q971" s="346"/>
      <c r="R971" s="346"/>
      <c r="S971" s="346"/>
      <c r="T971" s="346"/>
      <c r="U971" s="346"/>
      <c r="V971" s="346"/>
      <c r="W971" s="346"/>
      <c r="X971" s="346"/>
      <c r="Y971" s="346"/>
      <c r="Z971" s="346"/>
    </row>
    <row r="972">
      <c r="A972" s="349"/>
      <c r="B972" s="346"/>
      <c r="C972" s="346"/>
      <c r="D972" s="346"/>
      <c r="E972" s="346"/>
      <c r="F972" s="346"/>
      <c r="G972" s="346"/>
      <c r="H972" s="346"/>
      <c r="I972" s="346"/>
      <c r="J972" s="346"/>
      <c r="K972" s="346"/>
      <c r="L972" s="346"/>
      <c r="M972" s="346"/>
      <c r="N972" s="346"/>
      <c r="O972" s="346"/>
      <c r="P972" s="346"/>
      <c r="Q972" s="346"/>
      <c r="R972" s="346"/>
      <c r="S972" s="346"/>
      <c r="T972" s="346"/>
      <c r="U972" s="346"/>
      <c r="V972" s="346"/>
      <c r="W972" s="346"/>
      <c r="X972" s="346"/>
      <c r="Y972" s="346"/>
      <c r="Z972" s="346"/>
    </row>
    <row r="973">
      <c r="A973" s="349"/>
      <c r="B973" s="346"/>
      <c r="C973" s="346"/>
      <c r="D973" s="346"/>
      <c r="E973" s="346"/>
      <c r="F973" s="346"/>
      <c r="G973" s="346"/>
      <c r="H973" s="346"/>
      <c r="I973" s="346"/>
      <c r="J973" s="346"/>
      <c r="K973" s="346"/>
      <c r="L973" s="346"/>
      <c r="M973" s="346"/>
      <c r="N973" s="346"/>
      <c r="O973" s="346"/>
      <c r="P973" s="346"/>
      <c r="Q973" s="346"/>
      <c r="R973" s="346"/>
      <c r="S973" s="346"/>
      <c r="T973" s="346"/>
      <c r="U973" s="346"/>
      <c r="V973" s="346"/>
      <c r="W973" s="346"/>
      <c r="X973" s="346"/>
      <c r="Y973" s="346"/>
      <c r="Z973" s="346"/>
    </row>
    <row r="974">
      <c r="A974" s="349"/>
      <c r="B974" s="346"/>
      <c r="C974" s="346"/>
      <c r="D974" s="346"/>
      <c r="E974" s="346"/>
      <c r="F974" s="346"/>
      <c r="G974" s="346"/>
      <c r="H974" s="346"/>
      <c r="I974" s="346"/>
      <c r="J974" s="346"/>
      <c r="K974" s="346"/>
      <c r="L974" s="346"/>
      <c r="M974" s="346"/>
      <c r="N974" s="346"/>
      <c r="O974" s="346"/>
      <c r="P974" s="346"/>
      <c r="Q974" s="346"/>
      <c r="R974" s="346"/>
      <c r="S974" s="346"/>
      <c r="T974" s="346"/>
      <c r="U974" s="346"/>
      <c r="V974" s="346"/>
      <c r="W974" s="346"/>
      <c r="X974" s="346"/>
      <c r="Y974" s="346"/>
      <c r="Z974" s="346"/>
    </row>
    <row r="975">
      <c r="A975" s="349"/>
      <c r="B975" s="346"/>
      <c r="C975" s="346"/>
      <c r="D975" s="346"/>
      <c r="E975" s="346"/>
      <c r="F975" s="346"/>
      <c r="G975" s="346"/>
      <c r="H975" s="346"/>
      <c r="I975" s="346"/>
      <c r="J975" s="346"/>
      <c r="K975" s="346"/>
      <c r="L975" s="346"/>
      <c r="M975" s="346"/>
      <c r="N975" s="346"/>
      <c r="O975" s="346"/>
      <c r="P975" s="346"/>
      <c r="Q975" s="346"/>
      <c r="R975" s="346"/>
      <c r="S975" s="346"/>
      <c r="T975" s="346"/>
      <c r="U975" s="346"/>
      <c r="V975" s="346"/>
      <c r="W975" s="346"/>
      <c r="X975" s="346"/>
      <c r="Y975" s="346"/>
      <c r="Z975" s="346"/>
    </row>
    <row r="976">
      <c r="A976" s="349"/>
      <c r="B976" s="346"/>
      <c r="C976" s="346"/>
      <c r="D976" s="346"/>
      <c r="E976" s="346"/>
      <c r="F976" s="346"/>
      <c r="G976" s="346"/>
      <c r="H976" s="346"/>
      <c r="I976" s="346"/>
      <c r="J976" s="346"/>
      <c r="K976" s="346"/>
      <c r="L976" s="346"/>
      <c r="M976" s="346"/>
      <c r="N976" s="346"/>
      <c r="O976" s="346"/>
      <c r="P976" s="346"/>
      <c r="Q976" s="346"/>
      <c r="R976" s="346"/>
      <c r="S976" s="346"/>
      <c r="T976" s="346"/>
      <c r="U976" s="346"/>
      <c r="V976" s="346"/>
      <c r="W976" s="346"/>
      <c r="X976" s="346"/>
      <c r="Y976" s="346"/>
      <c r="Z976" s="346"/>
    </row>
    <row r="977">
      <c r="A977" s="349"/>
      <c r="B977" s="346"/>
      <c r="C977" s="346"/>
      <c r="D977" s="346"/>
      <c r="E977" s="346"/>
      <c r="F977" s="346"/>
      <c r="G977" s="346"/>
      <c r="H977" s="346"/>
      <c r="I977" s="346"/>
      <c r="J977" s="346"/>
      <c r="K977" s="346"/>
      <c r="L977" s="346"/>
      <c r="M977" s="346"/>
      <c r="N977" s="346"/>
      <c r="O977" s="346"/>
      <c r="P977" s="346"/>
      <c r="Q977" s="346"/>
      <c r="R977" s="346"/>
      <c r="S977" s="346"/>
      <c r="T977" s="346"/>
      <c r="U977" s="346"/>
      <c r="V977" s="346"/>
      <c r="W977" s="346"/>
      <c r="X977" s="346"/>
      <c r="Y977" s="346"/>
      <c r="Z977" s="346"/>
    </row>
    <row r="978">
      <c r="A978" s="349"/>
      <c r="B978" s="346"/>
      <c r="C978" s="346"/>
      <c r="D978" s="346"/>
      <c r="E978" s="346"/>
      <c r="F978" s="346"/>
      <c r="G978" s="346"/>
      <c r="H978" s="346"/>
      <c r="I978" s="346"/>
      <c r="J978" s="346"/>
      <c r="K978" s="346"/>
      <c r="L978" s="346"/>
      <c r="M978" s="346"/>
      <c r="N978" s="346"/>
      <c r="O978" s="346"/>
      <c r="P978" s="346"/>
      <c r="Q978" s="346"/>
      <c r="R978" s="346"/>
      <c r="S978" s="346"/>
      <c r="T978" s="346"/>
      <c r="U978" s="346"/>
      <c r="V978" s="346"/>
      <c r="W978" s="346"/>
      <c r="X978" s="346"/>
      <c r="Y978" s="346"/>
      <c r="Z978" s="346"/>
    </row>
    <row r="979">
      <c r="A979" s="349"/>
      <c r="B979" s="346"/>
      <c r="C979" s="346"/>
      <c r="D979" s="346"/>
      <c r="E979" s="346"/>
      <c r="F979" s="346"/>
      <c r="G979" s="346"/>
      <c r="H979" s="346"/>
      <c r="I979" s="346"/>
      <c r="J979" s="346"/>
      <c r="K979" s="346"/>
      <c r="L979" s="346"/>
      <c r="M979" s="346"/>
      <c r="N979" s="346"/>
      <c r="O979" s="346"/>
      <c r="P979" s="346"/>
      <c r="Q979" s="346"/>
      <c r="R979" s="346"/>
      <c r="S979" s="346"/>
      <c r="T979" s="346"/>
      <c r="U979" s="346"/>
      <c r="V979" s="346"/>
      <c r="W979" s="346"/>
      <c r="X979" s="346"/>
      <c r="Y979" s="346"/>
      <c r="Z979" s="346"/>
    </row>
    <row r="980">
      <c r="A980" s="349"/>
      <c r="B980" s="346"/>
      <c r="C980" s="346"/>
      <c r="D980" s="346"/>
      <c r="E980" s="346"/>
      <c r="F980" s="346"/>
      <c r="G980" s="346"/>
      <c r="H980" s="346"/>
      <c r="I980" s="346"/>
      <c r="J980" s="346"/>
      <c r="K980" s="346"/>
      <c r="L980" s="346"/>
      <c r="M980" s="346"/>
      <c r="N980" s="346"/>
      <c r="O980" s="346"/>
      <c r="P980" s="346"/>
      <c r="Q980" s="346"/>
      <c r="R980" s="346"/>
      <c r="S980" s="346"/>
      <c r="T980" s="346"/>
      <c r="U980" s="346"/>
      <c r="V980" s="346"/>
      <c r="W980" s="346"/>
      <c r="X980" s="346"/>
      <c r="Y980" s="346"/>
      <c r="Z980" s="346"/>
    </row>
    <row r="981">
      <c r="A981" s="349"/>
      <c r="B981" s="346"/>
      <c r="C981" s="346"/>
      <c r="D981" s="346"/>
      <c r="E981" s="346"/>
      <c r="F981" s="346"/>
      <c r="G981" s="346"/>
      <c r="H981" s="346"/>
      <c r="I981" s="346"/>
      <c r="J981" s="346"/>
      <c r="K981" s="346"/>
      <c r="L981" s="346"/>
      <c r="M981" s="346"/>
      <c r="N981" s="346"/>
      <c r="O981" s="346"/>
      <c r="P981" s="346"/>
      <c r="Q981" s="346"/>
      <c r="R981" s="346"/>
      <c r="S981" s="346"/>
      <c r="T981" s="346"/>
      <c r="U981" s="346"/>
      <c r="V981" s="346"/>
      <c r="W981" s="346"/>
      <c r="X981" s="346"/>
      <c r="Y981" s="346"/>
      <c r="Z981" s="346"/>
    </row>
    <row r="982">
      <c r="A982" s="349"/>
      <c r="B982" s="346"/>
      <c r="C982" s="346"/>
      <c r="D982" s="346"/>
      <c r="E982" s="346"/>
      <c r="F982" s="346"/>
      <c r="G982" s="346"/>
      <c r="H982" s="346"/>
      <c r="I982" s="346"/>
      <c r="J982" s="346"/>
      <c r="K982" s="346"/>
      <c r="L982" s="346"/>
      <c r="M982" s="346"/>
      <c r="N982" s="346"/>
      <c r="O982" s="346"/>
      <c r="P982" s="346"/>
      <c r="Q982" s="346"/>
      <c r="R982" s="346"/>
      <c r="S982" s="346"/>
      <c r="T982" s="346"/>
      <c r="U982" s="346"/>
      <c r="V982" s="346"/>
      <c r="W982" s="346"/>
      <c r="X982" s="346"/>
      <c r="Y982" s="346"/>
      <c r="Z982" s="346"/>
    </row>
    <row r="983">
      <c r="A983" s="349"/>
      <c r="B983" s="346"/>
      <c r="C983" s="346"/>
      <c r="D983" s="346"/>
      <c r="E983" s="346"/>
      <c r="F983" s="346"/>
      <c r="G983" s="346"/>
      <c r="H983" s="346"/>
      <c r="I983" s="346"/>
      <c r="J983" s="346"/>
      <c r="K983" s="346"/>
      <c r="L983" s="346"/>
      <c r="M983" s="346"/>
      <c r="N983" s="346"/>
      <c r="O983" s="346"/>
      <c r="P983" s="346"/>
      <c r="Q983" s="346"/>
      <c r="R983" s="346"/>
      <c r="S983" s="346"/>
      <c r="T983" s="346"/>
      <c r="U983" s="346"/>
      <c r="V983" s="346"/>
      <c r="W983" s="346"/>
      <c r="X983" s="346"/>
      <c r="Y983" s="346"/>
      <c r="Z983" s="346"/>
    </row>
    <row r="984">
      <c r="A984" s="349"/>
      <c r="B984" s="346"/>
      <c r="C984" s="346"/>
      <c r="D984" s="346"/>
      <c r="E984" s="346"/>
      <c r="F984" s="346"/>
      <c r="G984" s="346"/>
      <c r="H984" s="346"/>
      <c r="I984" s="346"/>
      <c r="J984" s="346"/>
      <c r="K984" s="346"/>
      <c r="L984" s="346"/>
      <c r="M984" s="346"/>
      <c r="N984" s="346"/>
      <c r="O984" s="346"/>
      <c r="P984" s="346"/>
      <c r="Q984" s="346"/>
      <c r="R984" s="346"/>
      <c r="S984" s="346"/>
      <c r="T984" s="346"/>
      <c r="U984" s="346"/>
      <c r="V984" s="346"/>
      <c r="W984" s="346"/>
      <c r="X984" s="346"/>
      <c r="Y984" s="346"/>
      <c r="Z984" s="346"/>
    </row>
    <row r="985">
      <c r="A985" s="349"/>
      <c r="B985" s="346"/>
      <c r="C985" s="346"/>
      <c r="D985" s="346"/>
      <c r="E985" s="346"/>
      <c r="F985" s="346"/>
      <c r="G985" s="346"/>
      <c r="H985" s="346"/>
      <c r="I985" s="346"/>
      <c r="J985" s="346"/>
      <c r="K985" s="346"/>
      <c r="L985" s="346"/>
      <c r="M985" s="346"/>
      <c r="N985" s="346"/>
      <c r="O985" s="346"/>
      <c r="P985" s="346"/>
      <c r="Q985" s="346"/>
      <c r="R985" s="346"/>
      <c r="S985" s="346"/>
      <c r="T985" s="346"/>
      <c r="U985" s="346"/>
      <c r="V985" s="346"/>
      <c r="W985" s="346"/>
      <c r="X985" s="346"/>
      <c r="Y985" s="346"/>
      <c r="Z985" s="346"/>
    </row>
    <row r="986">
      <c r="A986" s="349"/>
      <c r="B986" s="346"/>
      <c r="C986" s="346"/>
      <c r="D986" s="346"/>
      <c r="E986" s="346"/>
      <c r="F986" s="346"/>
      <c r="G986" s="346"/>
      <c r="H986" s="346"/>
      <c r="I986" s="346"/>
      <c r="J986" s="346"/>
      <c r="K986" s="346"/>
      <c r="L986" s="346"/>
      <c r="M986" s="346"/>
      <c r="N986" s="346"/>
      <c r="O986" s="346"/>
      <c r="P986" s="346"/>
      <c r="Q986" s="346"/>
      <c r="R986" s="346"/>
      <c r="S986" s="346"/>
      <c r="T986" s="346"/>
      <c r="U986" s="346"/>
      <c r="V986" s="346"/>
      <c r="W986" s="346"/>
      <c r="X986" s="346"/>
      <c r="Y986" s="346"/>
      <c r="Z986" s="346"/>
    </row>
    <row r="987">
      <c r="A987" s="349"/>
      <c r="B987" s="346"/>
      <c r="C987" s="346"/>
      <c r="D987" s="346"/>
      <c r="E987" s="346"/>
      <c r="F987" s="346"/>
      <c r="G987" s="346"/>
      <c r="H987" s="346"/>
      <c r="I987" s="346"/>
      <c r="J987" s="346"/>
      <c r="K987" s="346"/>
      <c r="L987" s="346"/>
      <c r="M987" s="346"/>
      <c r="N987" s="346"/>
      <c r="O987" s="346"/>
      <c r="P987" s="346"/>
      <c r="Q987" s="346"/>
      <c r="R987" s="346"/>
      <c r="S987" s="346"/>
      <c r="T987" s="346"/>
      <c r="U987" s="346"/>
      <c r="V987" s="346"/>
      <c r="W987" s="346"/>
      <c r="X987" s="346"/>
      <c r="Y987" s="346"/>
      <c r="Z987" s="346"/>
    </row>
    <row r="988">
      <c r="A988" s="349"/>
      <c r="B988" s="346"/>
      <c r="C988" s="346"/>
      <c r="D988" s="346"/>
      <c r="E988" s="346"/>
      <c r="F988" s="346"/>
      <c r="G988" s="346"/>
      <c r="H988" s="346"/>
      <c r="I988" s="346"/>
      <c r="J988" s="346"/>
      <c r="K988" s="346"/>
      <c r="L988" s="346"/>
      <c r="M988" s="346"/>
      <c r="N988" s="346"/>
      <c r="O988" s="346"/>
      <c r="P988" s="346"/>
      <c r="Q988" s="346"/>
      <c r="R988" s="346"/>
      <c r="S988" s="346"/>
      <c r="T988" s="346"/>
      <c r="U988" s="346"/>
      <c r="V988" s="346"/>
      <c r="W988" s="346"/>
      <c r="X988" s="346"/>
      <c r="Y988" s="346"/>
      <c r="Z988" s="346"/>
    </row>
    <row r="989">
      <c r="A989" s="349"/>
      <c r="B989" s="346"/>
      <c r="C989" s="346"/>
      <c r="D989" s="346"/>
      <c r="E989" s="346"/>
      <c r="F989" s="346"/>
      <c r="G989" s="346"/>
      <c r="H989" s="346"/>
      <c r="I989" s="346"/>
      <c r="J989" s="346"/>
      <c r="K989" s="346"/>
      <c r="L989" s="346"/>
      <c r="M989" s="346"/>
      <c r="N989" s="346"/>
      <c r="O989" s="346"/>
      <c r="P989" s="346"/>
      <c r="Q989" s="346"/>
      <c r="R989" s="346"/>
      <c r="S989" s="346"/>
      <c r="T989" s="346"/>
      <c r="U989" s="346"/>
      <c r="V989" s="346"/>
      <c r="W989" s="346"/>
      <c r="X989" s="346"/>
      <c r="Y989" s="346"/>
      <c r="Z989" s="346"/>
    </row>
    <row r="990">
      <c r="A990" s="349"/>
      <c r="B990" s="346"/>
      <c r="C990" s="346"/>
      <c r="D990" s="346"/>
      <c r="E990" s="346"/>
      <c r="F990" s="346"/>
      <c r="G990" s="346"/>
      <c r="H990" s="346"/>
      <c r="I990" s="346"/>
      <c r="J990" s="346"/>
      <c r="K990" s="346"/>
      <c r="L990" s="346"/>
      <c r="M990" s="346"/>
      <c r="N990" s="346"/>
      <c r="O990" s="346"/>
      <c r="P990" s="346"/>
      <c r="Q990" s="346"/>
      <c r="R990" s="346"/>
      <c r="S990" s="346"/>
      <c r="T990" s="346"/>
      <c r="U990" s="346"/>
      <c r="V990" s="346"/>
      <c r="W990" s="346"/>
      <c r="X990" s="346"/>
      <c r="Y990" s="346"/>
      <c r="Z990" s="346"/>
    </row>
    <row r="991">
      <c r="A991" s="349"/>
      <c r="B991" s="346"/>
      <c r="C991" s="346"/>
      <c r="D991" s="346"/>
      <c r="E991" s="346"/>
      <c r="F991" s="346"/>
      <c r="G991" s="346"/>
      <c r="H991" s="346"/>
      <c r="I991" s="346"/>
      <c r="J991" s="346"/>
      <c r="K991" s="346"/>
      <c r="L991" s="346"/>
      <c r="M991" s="346"/>
      <c r="N991" s="346"/>
      <c r="O991" s="346"/>
      <c r="P991" s="346"/>
      <c r="Q991" s="346"/>
      <c r="R991" s="346"/>
      <c r="S991" s="346"/>
      <c r="T991" s="346"/>
      <c r="U991" s="346"/>
      <c r="V991" s="346"/>
      <c r="W991" s="346"/>
      <c r="X991" s="346"/>
      <c r="Y991" s="346"/>
      <c r="Z991" s="346"/>
    </row>
    <row r="992">
      <c r="A992" s="349"/>
      <c r="B992" s="346"/>
      <c r="C992" s="346"/>
      <c r="D992" s="346"/>
      <c r="E992" s="346"/>
      <c r="F992" s="346"/>
      <c r="G992" s="346"/>
      <c r="H992" s="346"/>
      <c r="I992" s="346"/>
      <c r="J992" s="346"/>
      <c r="K992" s="346"/>
      <c r="L992" s="346"/>
      <c r="M992" s="346"/>
      <c r="N992" s="346"/>
      <c r="O992" s="346"/>
      <c r="P992" s="346"/>
      <c r="Q992" s="346"/>
      <c r="R992" s="346"/>
      <c r="S992" s="346"/>
      <c r="T992" s="346"/>
      <c r="U992" s="346"/>
      <c r="V992" s="346"/>
      <c r="W992" s="346"/>
      <c r="X992" s="346"/>
      <c r="Y992" s="346"/>
      <c r="Z992" s="346"/>
    </row>
    <row r="993">
      <c r="A993" s="349"/>
      <c r="B993" s="346"/>
      <c r="C993" s="346"/>
      <c r="D993" s="346"/>
      <c r="E993" s="346"/>
      <c r="F993" s="346"/>
      <c r="G993" s="346"/>
      <c r="H993" s="346"/>
      <c r="I993" s="346"/>
      <c r="J993" s="346"/>
      <c r="K993" s="346"/>
      <c r="L993" s="346"/>
      <c r="M993" s="346"/>
      <c r="N993" s="346"/>
      <c r="O993" s="346"/>
      <c r="P993" s="346"/>
      <c r="Q993" s="346"/>
      <c r="R993" s="346"/>
      <c r="S993" s="346"/>
      <c r="T993" s="346"/>
      <c r="U993" s="346"/>
      <c r="V993" s="346"/>
      <c r="W993" s="346"/>
      <c r="X993" s="346"/>
      <c r="Y993" s="346"/>
      <c r="Z993" s="346"/>
    </row>
    <row r="994">
      <c r="A994" s="349"/>
      <c r="B994" s="346"/>
      <c r="C994" s="346"/>
      <c r="D994" s="346"/>
      <c r="E994" s="346"/>
      <c r="F994" s="346"/>
      <c r="G994" s="346"/>
      <c r="H994" s="346"/>
      <c r="I994" s="346"/>
      <c r="J994" s="346"/>
      <c r="K994" s="346"/>
      <c r="L994" s="346"/>
      <c r="M994" s="346"/>
      <c r="N994" s="346"/>
      <c r="O994" s="346"/>
      <c r="P994" s="346"/>
      <c r="Q994" s="346"/>
      <c r="R994" s="346"/>
      <c r="S994" s="346"/>
      <c r="T994" s="346"/>
      <c r="U994" s="346"/>
      <c r="V994" s="346"/>
      <c r="W994" s="346"/>
      <c r="X994" s="346"/>
      <c r="Y994" s="346"/>
      <c r="Z994" s="346"/>
    </row>
    <row r="995">
      <c r="A995" s="349"/>
      <c r="B995" s="346"/>
      <c r="C995" s="346"/>
      <c r="D995" s="346"/>
      <c r="E995" s="346"/>
      <c r="F995" s="346"/>
      <c r="G995" s="346"/>
      <c r="H995" s="346"/>
      <c r="I995" s="346"/>
      <c r="J995" s="346"/>
      <c r="K995" s="346"/>
      <c r="L995" s="346"/>
      <c r="M995" s="346"/>
      <c r="N995" s="346"/>
      <c r="O995" s="346"/>
      <c r="P995" s="346"/>
      <c r="Q995" s="346"/>
      <c r="R995" s="346"/>
      <c r="S995" s="346"/>
      <c r="T995" s="346"/>
      <c r="U995" s="346"/>
      <c r="V995" s="346"/>
      <c r="W995" s="346"/>
      <c r="X995" s="346"/>
      <c r="Y995" s="346"/>
      <c r="Z995" s="346"/>
    </row>
    <row r="996">
      <c r="A996" s="349"/>
      <c r="B996" s="346"/>
      <c r="C996" s="346"/>
      <c r="D996" s="346"/>
      <c r="E996" s="346"/>
      <c r="F996" s="346"/>
      <c r="G996" s="346"/>
      <c r="H996" s="346"/>
      <c r="I996" s="346"/>
      <c r="J996" s="346"/>
      <c r="K996" s="346"/>
      <c r="L996" s="346"/>
      <c r="M996" s="346"/>
      <c r="N996" s="346"/>
      <c r="O996" s="346"/>
      <c r="P996" s="346"/>
      <c r="Q996" s="346"/>
      <c r="R996" s="346"/>
      <c r="S996" s="346"/>
      <c r="T996" s="346"/>
      <c r="U996" s="346"/>
      <c r="V996" s="346"/>
      <c r="W996" s="346"/>
      <c r="X996" s="346"/>
      <c r="Y996" s="346"/>
      <c r="Z996" s="346"/>
    </row>
    <row r="997">
      <c r="A997" s="349"/>
      <c r="B997" s="346"/>
      <c r="C997" s="346"/>
      <c r="D997" s="346"/>
      <c r="E997" s="346"/>
      <c r="F997" s="346"/>
      <c r="G997" s="346"/>
      <c r="H997" s="346"/>
      <c r="I997" s="346"/>
      <c r="J997" s="346"/>
      <c r="K997" s="346"/>
      <c r="L997" s="346"/>
      <c r="M997" s="346"/>
      <c r="N997" s="346"/>
      <c r="O997" s="346"/>
      <c r="P997" s="346"/>
      <c r="Q997" s="346"/>
      <c r="R997" s="346"/>
      <c r="S997" s="346"/>
      <c r="T997" s="346"/>
      <c r="U997" s="346"/>
      <c r="V997" s="346"/>
      <c r="W997" s="346"/>
      <c r="X997" s="346"/>
      <c r="Y997" s="346"/>
      <c r="Z997" s="346"/>
    </row>
    <row r="998">
      <c r="A998" s="349"/>
      <c r="B998" s="346"/>
      <c r="C998" s="346"/>
      <c r="D998" s="346"/>
      <c r="E998" s="346"/>
      <c r="F998" s="346"/>
      <c r="G998" s="346"/>
      <c r="H998" s="346"/>
      <c r="I998" s="346"/>
      <c r="J998" s="346"/>
      <c r="K998" s="346"/>
      <c r="L998" s="346"/>
      <c r="M998" s="346"/>
      <c r="N998" s="346"/>
      <c r="O998" s="346"/>
      <c r="P998" s="346"/>
      <c r="Q998" s="346"/>
      <c r="R998" s="346"/>
      <c r="S998" s="346"/>
      <c r="T998" s="346"/>
      <c r="U998" s="346"/>
      <c r="V998" s="346"/>
      <c r="W998" s="346"/>
      <c r="X998" s="346"/>
      <c r="Y998" s="346"/>
      <c r="Z998" s="346"/>
    </row>
    <row r="999">
      <c r="A999" s="349"/>
      <c r="B999" s="346"/>
      <c r="C999" s="346"/>
      <c r="D999" s="346"/>
      <c r="E999" s="346"/>
      <c r="F999" s="346"/>
      <c r="G999" s="346"/>
      <c r="H999" s="346"/>
      <c r="I999" s="346"/>
      <c r="J999" s="346"/>
      <c r="K999" s="346"/>
      <c r="L999" s="346"/>
      <c r="M999" s="346"/>
      <c r="N999" s="346"/>
      <c r="O999" s="346"/>
      <c r="P999" s="346"/>
      <c r="Q999" s="346"/>
      <c r="R999" s="346"/>
      <c r="S999" s="346"/>
      <c r="T999" s="346"/>
      <c r="U999" s="346"/>
      <c r="V999" s="346"/>
      <c r="W999" s="346"/>
      <c r="X999" s="346"/>
      <c r="Y999" s="346"/>
      <c r="Z999" s="346"/>
    </row>
    <row r="1000">
      <c r="A1000" s="349"/>
      <c r="B1000" s="346"/>
      <c r="C1000" s="346"/>
      <c r="D1000" s="346"/>
      <c r="E1000" s="346"/>
      <c r="F1000" s="346"/>
      <c r="G1000" s="346"/>
      <c r="H1000" s="346"/>
      <c r="I1000" s="346"/>
      <c r="J1000" s="346"/>
      <c r="K1000" s="346"/>
      <c r="L1000" s="346"/>
      <c r="M1000" s="346"/>
      <c r="N1000" s="346"/>
      <c r="O1000" s="346"/>
      <c r="P1000" s="346"/>
      <c r="Q1000" s="346"/>
      <c r="R1000" s="346"/>
      <c r="S1000" s="346"/>
      <c r="T1000" s="346"/>
      <c r="U1000" s="346"/>
      <c r="V1000" s="346"/>
      <c r="W1000" s="346"/>
      <c r="X1000" s="346"/>
      <c r="Y1000" s="346"/>
      <c r="Z1000" s="346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5.86"/>
    <col customWidth="1" min="3" max="3" width="7.86"/>
    <col customWidth="1" min="4" max="4" width="10.71"/>
    <col customWidth="1" min="5" max="5" width="18.71"/>
    <col customWidth="1" min="6" max="6" width="7.14"/>
    <col customWidth="1" min="7" max="7" width="10.43"/>
  </cols>
  <sheetData>
    <row r="1" ht="15.0" customHeight="1">
      <c r="A1" s="351"/>
      <c r="B1" s="352"/>
      <c r="C1" s="352"/>
      <c r="D1" s="352"/>
      <c r="E1" s="351"/>
      <c r="F1" s="351"/>
      <c r="G1" s="351"/>
      <c r="H1" s="277"/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277"/>
    </row>
    <row r="2" ht="15.75" customHeight="1">
      <c r="A2" s="352">
        <v>206761.0</v>
      </c>
      <c r="B2" s="352">
        <f>VLOOKUP(D2, 'JAN2022 - CC'!A:B,2,0)</f>
        <v>11476</v>
      </c>
      <c r="C2" s="353">
        <f>VLOOKUP(D2, 'JAN2022 - CC'!A:F,6,0)</f>
        <v>44578</v>
      </c>
      <c r="D2" s="352" t="str">
        <f>VLOOKUP(A2, 'JAN2022 - CC'!M:N,2,0)</f>
        <v>1147644578</v>
      </c>
      <c r="E2" s="352" t="s">
        <v>8313</v>
      </c>
      <c r="F2" s="352" t="s">
        <v>8315</v>
      </c>
      <c r="G2" s="352"/>
      <c r="H2" s="277"/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</row>
    <row r="3" ht="15.0" customHeight="1">
      <c r="A3" s="352">
        <v>206919.0</v>
      </c>
      <c r="B3" s="352">
        <f>VLOOKUP(D3, 'JAN2022 - CC'!A:B,2,0)</f>
        <v>12604</v>
      </c>
      <c r="C3" s="353">
        <f>VLOOKUP(D3, 'JAN2022 - CC'!A:F,6,0)</f>
        <v>44585</v>
      </c>
      <c r="D3" s="352" t="str">
        <f>VLOOKUP(A3, 'JAN2022 - CC'!M:N,2,0)</f>
        <v>1260444585</v>
      </c>
      <c r="E3" s="352" t="s">
        <v>8313</v>
      </c>
      <c r="F3" s="352" t="s">
        <v>8315</v>
      </c>
      <c r="G3" s="352"/>
      <c r="H3" s="277"/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</row>
    <row r="4" ht="15.0" customHeight="1">
      <c r="A4" s="352">
        <v>206729.0</v>
      </c>
      <c r="B4" s="352">
        <f>VLOOKUP(D4, 'JAN2022 - CC'!A:B,2,0)</f>
        <v>14083</v>
      </c>
      <c r="C4" s="353">
        <f>VLOOKUP(D4, 'JAN2022 - CC'!A:F,6,0)</f>
        <v>44576</v>
      </c>
      <c r="D4" s="352" t="str">
        <f>VLOOKUP(A4, 'JAN2022 - CC'!M:N,2,0)</f>
        <v>1408344576</v>
      </c>
      <c r="E4" s="352" t="s">
        <v>8318</v>
      </c>
      <c r="F4" s="352" t="s">
        <v>8309</v>
      </c>
      <c r="G4" s="352"/>
      <c r="H4" s="277"/>
      <c r="I4" s="277"/>
      <c r="J4" s="277"/>
      <c r="K4" s="277"/>
      <c r="L4" s="277"/>
      <c r="M4" s="277"/>
      <c r="N4" s="277"/>
      <c r="O4" s="277"/>
      <c r="P4" s="277"/>
      <c r="Q4" s="277"/>
      <c r="R4" s="277"/>
      <c r="S4" s="277"/>
    </row>
    <row r="5" ht="15.75" customHeight="1">
      <c r="A5" s="352">
        <v>206761.0</v>
      </c>
      <c r="B5" s="352">
        <f>VLOOKUP(D5, 'JAN2022 - CC'!A:B,2,0)</f>
        <v>11476</v>
      </c>
      <c r="C5" s="353">
        <f>VLOOKUP(D5, 'JAN2022 - CC'!A:F,6,0)</f>
        <v>44578</v>
      </c>
      <c r="D5" s="352" t="str">
        <f>VLOOKUP(A5, 'JAN2022 - CC'!M:N,2,0)</f>
        <v>1147644578</v>
      </c>
      <c r="E5" s="352" t="s">
        <v>8318</v>
      </c>
      <c r="F5" s="352" t="s">
        <v>8309</v>
      </c>
      <c r="G5" s="352"/>
      <c r="H5" s="277"/>
      <c r="I5" s="277"/>
      <c r="J5" s="277"/>
      <c r="K5" s="277"/>
      <c r="L5" s="277"/>
      <c r="M5" s="277"/>
      <c r="N5" s="277"/>
      <c r="O5" s="277"/>
      <c r="P5" s="277"/>
      <c r="Q5" s="277"/>
      <c r="R5" s="277"/>
      <c r="S5" s="277"/>
    </row>
    <row r="6" ht="15.0" customHeight="1">
      <c r="A6" s="352">
        <v>206919.0</v>
      </c>
      <c r="B6" s="352">
        <f>VLOOKUP(D6, 'JAN2022 - CC'!A:B,2,0)</f>
        <v>12604</v>
      </c>
      <c r="C6" s="353">
        <f>VLOOKUP(D6, 'JAN2022 - CC'!A:F,6,0)</f>
        <v>44585</v>
      </c>
      <c r="D6" s="352" t="str">
        <f>VLOOKUP(A6, 'JAN2022 - CC'!M:N,2,0)</f>
        <v>1260444585</v>
      </c>
      <c r="E6" s="352" t="s">
        <v>8318</v>
      </c>
      <c r="F6" s="352" t="s">
        <v>8309</v>
      </c>
      <c r="G6" s="352"/>
      <c r="H6" s="277"/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</row>
    <row r="7" ht="15.0" customHeight="1">
      <c r="A7" s="352">
        <v>206949.0</v>
      </c>
      <c r="B7" s="352">
        <f>VLOOKUP(D7, 'JAN2022 - CC'!A:B,2,0)</f>
        <v>10047</v>
      </c>
      <c r="C7" s="353">
        <f>VLOOKUP(D7, 'JAN2022 - CC'!A:F,6,0)</f>
        <v>44585</v>
      </c>
      <c r="D7" s="352" t="str">
        <f>VLOOKUP(A7, 'JAN2022 - CC'!M:N,2,0)</f>
        <v>1004744585</v>
      </c>
      <c r="E7" s="352" t="s">
        <v>8318</v>
      </c>
      <c r="F7" s="352" t="s">
        <v>8309</v>
      </c>
      <c r="G7" s="352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</row>
    <row r="8" ht="15.0" customHeight="1">
      <c r="A8" s="352">
        <v>206981.0</v>
      </c>
      <c r="B8" s="352">
        <f>VLOOKUP(D8, 'JAN2022 - CC'!A:B,2,0)</f>
        <v>14373</v>
      </c>
      <c r="C8" s="353">
        <f>VLOOKUP(D8, 'JAN2022 - CC'!A:F,6,0)</f>
        <v>44586</v>
      </c>
      <c r="D8" s="352" t="str">
        <f>VLOOKUP(A8, 'JAN2022 - CC'!M:N,2,0)</f>
        <v>1437344586</v>
      </c>
      <c r="E8" s="352" t="s">
        <v>8318</v>
      </c>
      <c r="F8" s="352" t="s">
        <v>8309</v>
      </c>
      <c r="G8" s="352"/>
      <c r="H8" s="277"/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</row>
    <row r="9" ht="15.75" customHeight="1">
      <c r="A9" s="352">
        <v>207067.0</v>
      </c>
      <c r="B9" s="352">
        <f>VLOOKUP(D9, 'JAN2022 - CC'!A:B,2,0)</f>
        <v>13909</v>
      </c>
      <c r="C9" s="353">
        <f>VLOOKUP(D9, 'JAN2022 - CC'!A:F,6,0)</f>
        <v>44589</v>
      </c>
      <c r="D9" s="352" t="str">
        <f>VLOOKUP(A9, 'JAN2022 - CC'!M:N,2,0)</f>
        <v>1390944589</v>
      </c>
      <c r="E9" s="352" t="s">
        <v>8318</v>
      </c>
      <c r="F9" s="352" t="s">
        <v>8309</v>
      </c>
      <c r="G9" s="352"/>
      <c r="H9" s="277"/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/>
    </row>
    <row r="10" ht="15.0" customHeight="1">
      <c r="A10" s="352">
        <v>206747.0</v>
      </c>
      <c r="B10" s="352">
        <f>VLOOKUP(D10, 'JAN2022 - CC'!A:B,2,0)</f>
        <v>10061</v>
      </c>
      <c r="C10" s="353">
        <f>VLOOKUP(D10, 'JAN2022 - CC'!A:F,6,0)</f>
        <v>44578</v>
      </c>
      <c r="D10" s="352" t="str">
        <f>VLOOKUP(A10, 'JAN2022 - CC'!M:N,2,0)</f>
        <v>1006144578</v>
      </c>
      <c r="E10" s="352" t="s">
        <v>8324</v>
      </c>
      <c r="F10" s="352" t="s">
        <v>8309</v>
      </c>
      <c r="G10" s="352"/>
      <c r="H10" s="277"/>
      <c r="I10" s="277"/>
      <c r="J10" s="277"/>
      <c r="K10" s="277"/>
      <c r="L10" s="277"/>
      <c r="M10" s="277"/>
      <c r="N10" s="277"/>
      <c r="O10" s="277"/>
      <c r="P10" s="277"/>
      <c r="Q10" s="277"/>
      <c r="R10" s="277"/>
      <c r="S10" s="277"/>
    </row>
    <row r="11" ht="15.0" customHeight="1">
      <c r="A11" s="352">
        <v>206751.0</v>
      </c>
      <c r="B11" s="352">
        <f>VLOOKUP(D11, 'JAN2022 - CC'!A:B,2,0)</f>
        <v>9232</v>
      </c>
      <c r="C11" s="353">
        <f>VLOOKUP(D11, 'JAN2022 - CC'!A:F,6,0)</f>
        <v>44578</v>
      </c>
      <c r="D11" s="352" t="str">
        <f>VLOOKUP(A11, 'JAN2022 - CC'!M:N,2,0)</f>
        <v>923244578</v>
      </c>
      <c r="E11" s="352" t="s">
        <v>8324</v>
      </c>
      <c r="F11" s="352" t="s">
        <v>8309</v>
      </c>
      <c r="G11" s="352"/>
      <c r="H11" s="277"/>
      <c r="I11" s="277"/>
      <c r="J11" s="277"/>
      <c r="K11" s="277"/>
      <c r="L11" s="277"/>
      <c r="M11" s="277"/>
      <c r="N11" s="277"/>
      <c r="O11" s="277"/>
      <c r="P11" s="277"/>
      <c r="Q11" s="277"/>
      <c r="R11" s="277"/>
      <c r="S11" s="277"/>
    </row>
    <row r="12" ht="15.75" customHeight="1">
      <c r="A12" s="352">
        <v>206765.0</v>
      </c>
      <c r="B12" s="352">
        <f>VLOOKUP(D12, 'JAN2022 - CC'!A:B,2,0)</f>
        <v>17857</v>
      </c>
      <c r="C12" s="353">
        <f>VLOOKUP(D12, 'JAN2022 - CC'!A:F,6,0)</f>
        <v>44579</v>
      </c>
      <c r="D12" s="352" t="str">
        <f>VLOOKUP(A12, 'JAN2022 - CC'!M:N,2,0)</f>
        <v>1785744579</v>
      </c>
      <c r="E12" s="352" t="s">
        <v>8324</v>
      </c>
      <c r="F12" s="352" t="s">
        <v>8309</v>
      </c>
      <c r="G12" s="352"/>
      <c r="H12" s="277"/>
      <c r="I12" s="277"/>
      <c r="J12" s="277"/>
      <c r="K12" s="277"/>
      <c r="L12" s="277"/>
      <c r="M12" s="277"/>
      <c r="N12" s="277"/>
      <c r="O12" s="277"/>
      <c r="P12" s="277"/>
      <c r="Q12" s="277"/>
      <c r="R12" s="277"/>
      <c r="S12" s="277"/>
    </row>
    <row r="13" ht="15.0" customHeight="1">
      <c r="A13" s="352">
        <v>206773.0</v>
      </c>
      <c r="B13" s="352">
        <f>VLOOKUP(D13, 'JAN2022 - CC'!A:B,2,0)</f>
        <v>11357</v>
      </c>
      <c r="C13" s="353">
        <f>VLOOKUP(D13, 'JAN2022 - CC'!A:F,6,0)</f>
        <v>44579</v>
      </c>
      <c r="D13" s="352" t="str">
        <f>VLOOKUP(A13, 'JAN2022 - CC'!M:N,2,0)</f>
        <v>1135744579</v>
      </c>
      <c r="E13" s="352" t="s">
        <v>8324</v>
      </c>
      <c r="F13" s="352" t="s">
        <v>8309</v>
      </c>
      <c r="G13" s="352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</row>
    <row r="14" ht="15.0" customHeight="1">
      <c r="A14" s="352">
        <v>206780.0</v>
      </c>
      <c r="B14" s="352">
        <f>VLOOKUP(D14, 'JAN2022 - CC'!A:B,2,0)</f>
        <v>16502</v>
      </c>
      <c r="C14" s="353">
        <f>VLOOKUP(D14, 'JAN2022 - CC'!A:F,6,0)</f>
        <v>44579</v>
      </c>
      <c r="D14" s="352" t="str">
        <f>VLOOKUP(A14, 'JAN2022 - CC'!M:N,2,0)</f>
        <v>1650244579</v>
      </c>
      <c r="E14" s="352" t="s">
        <v>8324</v>
      </c>
      <c r="F14" s="352" t="s">
        <v>8309</v>
      </c>
      <c r="G14" s="352"/>
      <c r="H14" s="277"/>
      <c r="I14" s="277"/>
      <c r="J14" s="277"/>
      <c r="K14" s="277"/>
      <c r="L14" s="277"/>
      <c r="M14" s="277"/>
      <c r="N14" s="277"/>
      <c r="O14" s="277"/>
      <c r="P14" s="277"/>
      <c r="Q14" s="277"/>
      <c r="R14" s="277"/>
      <c r="S14" s="277"/>
    </row>
    <row r="15" ht="15.75" customHeight="1">
      <c r="A15" s="352">
        <v>206841.0</v>
      </c>
      <c r="B15" s="352">
        <f>VLOOKUP(D15, 'JAN2022 - CC'!A:B,2,0)</f>
        <v>15998</v>
      </c>
      <c r="C15" s="353">
        <f>VLOOKUP(D15, 'JAN2022 - CC'!A:F,6,0)</f>
        <v>44581</v>
      </c>
      <c r="D15" s="352" t="str">
        <f>VLOOKUP(A15, 'JAN2022 - CC'!M:N,2,0)</f>
        <v>1599844581</v>
      </c>
      <c r="E15" s="352" t="s">
        <v>8324</v>
      </c>
      <c r="F15" s="352" t="s">
        <v>8309</v>
      </c>
      <c r="G15" s="352"/>
      <c r="H15" s="277"/>
      <c r="I15" s="277"/>
      <c r="J15" s="277"/>
      <c r="K15" s="277"/>
      <c r="L15" s="277"/>
      <c r="M15" s="277"/>
      <c r="N15" s="277"/>
      <c r="O15" s="277"/>
      <c r="P15" s="277"/>
      <c r="Q15" s="277"/>
      <c r="R15" s="277"/>
      <c r="S15" s="277"/>
    </row>
    <row r="16" ht="15.0" customHeight="1">
      <c r="A16" s="352">
        <v>206915.0</v>
      </c>
      <c r="B16" s="352">
        <f>VLOOKUP(D16, 'JAN2022 - CC'!A:B,2,0)</f>
        <v>15910</v>
      </c>
      <c r="C16" s="353">
        <f>VLOOKUP(D16, 'JAN2022 - CC'!A:F,6,0)</f>
        <v>44582</v>
      </c>
      <c r="D16" s="352" t="str">
        <f>VLOOKUP(A16, 'JAN2022 - CC'!M:N,2,0)</f>
        <v>1591044582</v>
      </c>
      <c r="E16" s="352" t="s">
        <v>8324</v>
      </c>
      <c r="F16" s="352" t="s">
        <v>8309</v>
      </c>
      <c r="G16" s="352"/>
      <c r="H16" s="277"/>
      <c r="I16" s="277"/>
      <c r="J16" s="277"/>
      <c r="K16" s="277"/>
      <c r="L16" s="277"/>
      <c r="M16" s="277"/>
      <c r="N16" s="277"/>
      <c r="O16" s="277"/>
      <c r="P16" s="277"/>
      <c r="Q16" s="277"/>
      <c r="R16" s="277"/>
      <c r="S16" s="277"/>
    </row>
    <row r="17" ht="15.0" customHeight="1">
      <c r="A17" s="352">
        <v>206938.0</v>
      </c>
      <c r="B17" s="352">
        <f>VLOOKUP(D17, 'JAN2022 - CC'!A:B,2,0)</f>
        <v>15892</v>
      </c>
      <c r="C17" s="353">
        <f>VLOOKUP(D17, 'JAN2022 - CC'!A:F,6,0)</f>
        <v>44585</v>
      </c>
      <c r="D17" s="352" t="str">
        <f>VLOOKUP(A17, 'JAN2022 - CC'!M:N,2,0)</f>
        <v>1589244585</v>
      </c>
      <c r="E17" s="352" t="s">
        <v>8324</v>
      </c>
      <c r="F17" s="352" t="s">
        <v>8309</v>
      </c>
      <c r="G17" s="352"/>
      <c r="H17" s="277"/>
      <c r="I17" s="277"/>
      <c r="J17" s="277"/>
      <c r="K17" s="277"/>
      <c r="L17" s="277"/>
      <c r="M17" s="277"/>
      <c r="N17" s="277"/>
      <c r="O17" s="277"/>
      <c r="P17" s="277"/>
      <c r="Q17" s="277"/>
      <c r="R17" s="277"/>
      <c r="S17" s="277"/>
    </row>
    <row r="18" ht="15.75" customHeight="1">
      <c r="A18" s="352">
        <v>206949.0</v>
      </c>
      <c r="B18" s="352">
        <f>VLOOKUP(D18, 'JAN2022 - CC'!A:B,2,0)</f>
        <v>10047</v>
      </c>
      <c r="C18" s="353">
        <f>VLOOKUP(D18, 'JAN2022 - CC'!A:F,6,0)</f>
        <v>44585</v>
      </c>
      <c r="D18" s="352" t="str">
        <f>VLOOKUP(A18, 'JAN2022 - CC'!M:N,2,0)</f>
        <v>1004744585</v>
      </c>
      <c r="E18" s="352" t="s">
        <v>8324</v>
      </c>
      <c r="F18" s="352" t="s">
        <v>8309</v>
      </c>
      <c r="G18" s="352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</row>
    <row r="19" ht="15.0" customHeight="1">
      <c r="A19" s="352">
        <v>207023.0</v>
      </c>
      <c r="B19" s="352">
        <f>VLOOKUP(D19, 'JAN2022 - CC'!A:B,2,0)</f>
        <v>11761</v>
      </c>
      <c r="C19" s="353">
        <f>VLOOKUP(D19, 'JAN2022 - CC'!A:F,6,0)</f>
        <v>44588</v>
      </c>
      <c r="D19" s="352" t="str">
        <f>VLOOKUP(A19, 'JAN2022 - CC'!M:N,2,0)</f>
        <v>1176144588</v>
      </c>
      <c r="E19" s="352" t="s">
        <v>8324</v>
      </c>
      <c r="F19" s="352" t="s">
        <v>8309</v>
      </c>
      <c r="G19" s="352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277"/>
    </row>
    <row r="20" ht="15.0" customHeight="1">
      <c r="A20" s="352">
        <v>207154.0</v>
      </c>
      <c r="B20" s="352">
        <f>VLOOKUP(D20, 'FEB2022 - CC'!A:B,2,0)</f>
        <v>15549</v>
      </c>
      <c r="C20" s="353">
        <f>VLOOKUP(D20, 'FEB2022 - CC'!A:F,6,0)</f>
        <v>44594</v>
      </c>
      <c r="D20" s="352" t="str">
        <f>VLOOKUP(A20, 'FEB2022 - CC'!M:N,2,0)</f>
        <v>1554944594</v>
      </c>
      <c r="E20" s="352" t="s">
        <v>8324</v>
      </c>
      <c r="F20" s="352" t="s">
        <v>8309</v>
      </c>
      <c r="G20" s="352"/>
      <c r="H20" s="277"/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</row>
    <row r="21" ht="15.75" customHeight="1">
      <c r="A21" s="352">
        <v>207173.0</v>
      </c>
      <c r="B21" s="352">
        <f>VLOOKUP(D21, 'FEB2022 - CC'!A:B,2,0)</f>
        <v>15479</v>
      </c>
      <c r="C21" s="353">
        <f>VLOOKUP(D21, 'FEB2022 - CC'!A:F,6,0)</f>
        <v>44594</v>
      </c>
      <c r="D21" s="352" t="str">
        <f>VLOOKUP(A21, 'FEB2022 - CC'!M:N,2,0)</f>
        <v>1547944594</v>
      </c>
      <c r="E21" s="352" t="s">
        <v>8324</v>
      </c>
      <c r="F21" s="352" t="s">
        <v>8309</v>
      </c>
      <c r="G21" s="352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  <c r="S21" s="277"/>
    </row>
    <row r="22" ht="15.0" customHeight="1">
      <c r="A22" s="352">
        <v>206597.0</v>
      </c>
      <c r="B22" s="352">
        <f>VLOOKUP(D22, 'JAN2022 - CC'!A:B,2,0)</f>
        <v>12473</v>
      </c>
      <c r="C22" s="353">
        <f>VLOOKUP(D22, 'JAN2022 - CC'!A:F,6,0)</f>
        <v>44575</v>
      </c>
      <c r="D22" s="352" t="str">
        <f>VLOOKUP(A22, 'JAN2022 - CC'!M:N,2,0)</f>
        <v>1247344575</v>
      </c>
      <c r="E22" s="352" t="s">
        <v>8374</v>
      </c>
      <c r="F22" s="352">
        <v>120.0</v>
      </c>
      <c r="G22" s="352"/>
      <c r="H22" s="277"/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</row>
    <row r="23" ht="15.0" customHeight="1">
      <c r="A23" s="352">
        <v>206617.0</v>
      </c>
      <c r="B23" s="352">
        <f>VLOOKUP(D23, 'JAN2022 - CC'!A:B,2,0)</f>
        <v>9493</v>
      </c>
      <c r="C23" s="353">
        <f>VLOOKUP(D23, 'JAN2022 - CC'!A:F,6,0)</f>
        <v>44574</v>
      </c>
      <c r="D23" s="352" t="str">
        <f>VLOOKUP(A23, 'JAN2022 - CC'!M:N,2,0)</f>
        <v>949344574</v>
      </c>
      <c r="E23" s="352" t="s">
        <v>8374</v>
      </c>
      <c r="F23" s="352" t="s">
        <v>8315</v>
      </c>
      <c r="G23" s="352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  <c r="S23" s="277"/>
    </row>
    <row r="24" ht="15.0" customHeight="1">
      <c r="A24" s="352">
        <v>206729.0</v>
      </c>
      <c r="B24" s="352">
        <f>VLOOKUP(D24, 'JAN2022 - CC'!A:B,2,0)</f>
        <v>14083</v>
      </c>
      <c r="C24" s="353">
        <f>VLOOKUP(D24, 'JAN2022 - CC'!A:F,6,0)</f>
        <v>44576</v>
      </c>
      <c r="D24" s="352" t="str">
        <f>VLOOKUP(A24, 'JAN2022 - CC'!M:N,2,0)</f>
        <v>1408344576</v>
      </c>
      <c r="E24" s="352" t="s">
        <v>8374</v>
      </c>
      <c r="F24" s="352" t="s">
        <v>8315</v>
      </c>
      <c r="G24" s="352"/>
      <c r="H24" s="277"/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</row>
    <row r="25" ht="15.75" customHeight="1">
      <c r="A25" s="352">
        <v>206760.0</v>
      </c>
      <c r="B25" s="352">
        <f>VLOOKUP(D25, 'JAN2022 - CC'!A:B,2,0)</f>
        <v>12512</v>
      </c>
      <c r="C25" s="353">
        <f>VLOOKUP(D25, 'JAN2022 - CC'!A:F,6,0)</f>
        <v>44578</v>
      </c>
      <c r="D25" s="352" t="str">
        <f>VLOOKUP(A25, 'JAN2022 - CC'!M:N,2,0)</f>
        <v>1251244578</v>
      </c>
      <c r="E25" s="352" t="s">
        <v>8374</v>
      </c>
      <c r="F25" s="352" t="s">
        <v>8315</v>
      </c>
      <c r="G25" s="352"/>
      <c r="H25" s="277"/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</row>
    <row r="26" ht="15.0" customHeight="1">
      <c r="A26" s="352">
        <v>206922.0</v>
      </c>
      <c r="B26" s="352">
        <f>VLOOKUP(D26, 'JAN2022 - CC'!A:B,2,0)</f>
        <v>17922</v>
      </c>
      <c r="C26" s="353">
        <f>VLOOKUP(D26, 'JAN2022 - CC'!A:F,6,0)</f>
        <v>44585</v>
      </c>
      <c r="D26" s="352" t="str">
        <f>VLOOKUP(A26, 'JAN2022 - CC'!M:N,2,0)</f>
        <v>1792244585</v>
      </c>
      <c r="E26" s="352" t="s">
        <v>8374</v>
      </c>
      <c r="F26" s="352" t="s">
        <v>8315</v>
      </c>
      <c r="G26" s="352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</row>
    <row r="27" ht="15.0" customHeight="1">
      <c r="A27" s="352">
        <v>206947.0</v>
      </c>
      <c r="B27" s="352">
        <f>VLOOKUP(D27, 'JAN2022 - CC'!A:B,2,0)</f>
        <v>17906</v>
      </c>
      <c r="C27" s="353">
        <f>VLOOKUP(D27, 'JAN2022 - CC'!A:F,6,0)</f>
        <v>44585</v>
      </c>
      <c r="D27" s="352" t="str">
        <f>VLOOKUP(A27, 'JAN2022 - CC'!M:N,2,0)</f>
        <v>1790644585</v>
      </c>
      <c r="E27" s="352" t="s">
        <v>8374</v>
      </c>
      <c r="F27" s="352" t="s">
        <v>8315</v>
      </c>
      <c r="G27" s="352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277"/>
      <c r="S27" s="277"/>
    </row>
    <row r="28" ht="15.75" customHeight="1">
      <c r="A28" s="352">
        <v>206976.0</v>
      </c>
      <c r="B28" s="352">
        <f>VLOOKUP(D28, 'JAN2022 - CC'!A:B,2,0)</f>
        <v>12374</v>
      </c>
      <c r="C28" s="353">
        <f>VLOOKUP(D28, 'JAN2022 - CC'!A:F,6,0)</f>
        <v>44586</v>
      </c>
      <c r="D28" s="352" t="str">
        <f>VLOOKUP(A28, 'JAN2022 - CC'!M:N,2,0)</f>
        <v>1237444586</v>
      </c>
      <c r="E28" s="352" t="s">
        <v>8374</v>
      </c>
      <c r="F28" s="352" t="s">
        <v>8315</v>
      </c>
      <c r="G28" s="352"/>
      <c r="H28" s="277"/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</row>
    <row r="29" ht="15.0" customHeight="1">
      <c r="A29" s="352">
        <v>206988.0</v>
      </c>
      <c r="B29" s="352">
        <f>VLOOKUP(D29, 'JAN2022 - CC'!A:B,2,0)</f>
        <v>15073</v>
      </c>
      <c r="C29" s="353">
        <f>VLOOKUP(D29, 'JAN2022 - CC'!A:F,6,0)</f>
        <v>44586</v>
      </c>
      <c r="D29" s="352" t="str">
        <f>VLOOKUP(A29, 'JAN2022 - CC'!M:N,2,0)</f>
        <v>1507344586</v>
      </c>
      <c r="E29" s="352" t="s">
        <v>8374</v>
      </c>
      <c r="F29" s="352">
        <v>869.0</v>
      </c>
      <c r="G29" s="352"/>
      <c r="H29" s="277"/>
      <c r="I29" s="277"/>
      <c r="J29" s="277"/>
      <c r="K29" s="277"/>
      <c r="L29" s="277"/>
      <c r="M29" s="277"/>
      <c r="N29" s="277"/>
      <c r="O29" s="277"/>
      <c r="P29" s="277"/>
      <c r="Q29" s="277"/>
      <c r="R29" s="277"/>
      <c r="S29" s="277"/>
    </row>
    <row r="30" ht="15.0" customHeight="1">
      <c r="A30" s="352">
        <v>206465.0</v>
      </c>
      <c r="B30" s="352">
        <f>VLOOKUP(D30, 'JAN2022 - CC'!A:B,2,0)</f>
        <v>17186</v>
      </c>
      <c r="C30" s="353">
        <f>VLOOKUP(D30, 'JAN2022 - CC'!A:F,6,0)</f>
        <v>44566</v>
      </c>
      <c r="D30" s="352" t="str">
        <f>VLOOKUP(A30, 'JAN2022 - CC'!M:N,2,0)</f>
        <v>1718644566</v>
      </c>
      <c r="E30" s="352" t="s">
        <v>8384</v>
      </c>
      <c r="F30" s="352">
        <v>30.6</v>
      </c>
      <c r="G30" s="352"/>
      <c r="H30" s="277"/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</row>
    <row r="31" ht="15.75" customHeight="1">
      <c r="A31" s="352">
        <v>206489.0</v>
      </c>
      <c r="B31" s="352">
        <f>VLOOKUP(D31, 'JAN2022 - CC'!A:B,2,0)</f>
        <v>12397</v>
      </c>
      <c r="C31" s="353">
        <f>VLOOKUP(D31, 'JAN2022 - CC'!A:F,6,0)</f>
        <v>44567</v>
      </c>
      <c r="D31" s="352" t="str">
        <f>VLOOKUP(A31, 'JAN2022 - CC'!M:N,2,0)</f>
        <v>1239744567</v>
      </c>
      <c r="E31" s="352" t="s">
        <v>8384</v>
      </c>
      <c r="F31" s="352">
        <v>222.0</v>
      </c>
      <c r="G31" s="352"/>
      <c r="H31" s="277"/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</row>
    <row r="32" ht="15.0" customHeight="1">
      <c r="A32" s="352">
        <v>206550.0</v>
      </c>
      <c r="B32" s="352">
        <f>VLOOKUP(D32, 'JAN2022 - CC'!A:B,2,0)</f>
        <v>17470</v>
      </c>
      <c r="C32" s="353">
        <f>VLOOKUP(D32, 'JAN2022 - CC'!A:F,6,0)</f>
        <v>44568</v>
      </c>
      <c r="D32" s="352" t="str">
        <f>VLOOKUP(A32, 'JAN2022 - CC'!M:N,2,0)</f>
        <v>1747044568</v>
      </c>
      <c r="E32" s="352" t="s">
        <v>8384</v>
      </c>
      <c r="F32" s="352">
        <v>352.0</v>
      </c>
      <c r="G32" s="352"/>
      <c r="H32" s="277"/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</row>
    <row r="33" ht="15.0" customHeight="1">
      <c r="A33" s="352">
        <v>206597.0</v>
      </c>
      <c r="B33" s="352">
        <f>VLOOKUP(D33, 'JAN2022 - CC'!A:B,2,0)</f>
        <v>12473</v>
      </c>
      <c r="C33" s="353">
        <f>VLOOKUP(D33, 'JAN2022 - CC'!A:F,6,0)</f>
        <v>44575</v>
      </c>
      <c r="D33" s="352" t="str">
        <f>VLOOKUP(A33, 'JAN2022 - CC'!M:N,2,0)</f>
        <v>1247344575</v>
      </c>
      <c r="E33" s="352" t="s">
        <v>8384</v>
      </c>
      <c r="F33" s="352">
        <v>58.9</v>
      </c>
      <c r="G33" s="352"/>
      <c r="H33" s="277"/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</row>
    <row r="34" ht="15.75" customHeight="1">
      <c r="A34" s="352">
        <v>206617.0</v>
      </c>
      <c r="B34" s="352">
        <f>VLOOKUP(D34, 'JAN2022 - CC'!A:B,2,0)</f>
        <v>9493</v>
      </c>
      <c r="C34" s="353">
        <f>VLOOKUP(D34, 'JAN2022 - CC'!A:F,6,0)</f>
        <v>44574</v>
      </c>
      <c r="D34" s="352" t="str">
        <f>VLOOKUP(A34, 'JAN2022 - CC'!M:N,2,0)</f>
        <v>949344574</v>
      </c>
      <c r="E34" s="352" t="s">
        <v>8384</v>
      </c>
      <c r="F34" s="352">
        <v>32.8</v>
      </c>
      <c r="G34" s="352"/>
      <c r="H34" s="277"/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</row>
    <row r="35" ht="15.0" customHeight="1">
      <c r="A35" s="352">
        <v>206717.0</v>
      </c>
      <c r="B35" s="352">
        <f>VLOOKUP(D35, 'JAN2022 - CC'!A:B,2,0)</f>
        <v>16254</v>
      </c>
      <c r="C35" s="353">
        <f>VLOOKUP(D35, 'JAN2022 - CC'!A:F,6,0)</f>
        <v>44575</v>
      </c>
      <c r="D35" s="352" t="str">
        <f>VLOOKUP(A35, 'JAN2022 - CC'!M:N,2,0)</f>
        <v>1625444575</v>
      </c>
      <c r="E35" s="352" t="s">
        <v>8384</v>
      </c>
      <c r="F35" s="352">
        <v>97.1</v>
      </c>
      <c r="G35" s="352"/>
      <c r="H35" s="277"/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</row>
    <row r="36" ht="15.0" customHeight="1">
      <c r="A36" s="352">
        <v>206749.0</v>
      </c>
      <c r="B36" s="352">
        <f>VLOOKUP(D36, 'JAN2022 - CC'!A:B,2,0)</f>
        <v>17836</v>
      </c>
      <c r="C36" s="353">
        <f>VLOOKUP(D36, 'JAN2022 - CC'!A:F,6,0)</f>
        <v>44578</v>
      </c>
      <c r="D36" s="352" t="str">
        <f>VLOOKUP(A36, 'JAN2022 - CC'!M:N,2,0)</f>
        <v>1783644578</v>
      </c>
      <c r="E36" s="352" t="s">
        <v>8384</v>
      </c>
      <c r="F36" s="352">
        <v>30.8</v>
      </c>
      <c r="G36" s="352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</row>
    <row r="37" ht="15.0" customHeight="1">
      <c r="A37" s="352">
        <v>206755.0</v>
      </c>
      <c r="B37" s="352">
        <f>VLOOKUP(D37, 'JAN2022 - CC'!A:B,2,0)</f>
        <v>12907</v>
      </c>
      <c r="C37" s="353">
        <f>VLOOKUP(D37, 'JAN2022 - CC'!A:F,6,0)</f>
        <v>44578</v>
      </c>
      <c r="D37" s="352" t="str">
        <f>VLOOKUP(A37, 'JAN2022 - CC'!M:N,2,0)</f>
        <v>1290744578</v>
      </c>
      <c r="E37" s="352" t="s">
        <v>8384</v>
      </c>
      <c r="F37" s="352">
        <v>1330.0</v>
      </c>
      <c r="G37" s="352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</row>
    <row r="38" ht="15.75" customHeight="1">
      <c r="A38" s="352">
        <v>206832.0</v>
      </c>
      <c r="B38" s="352">
        <f>VLOOKUP(D38, 'JAN2022 - CC'!A:B,2,0)</f>
        <v>15718</v>
      </c>
      <c r="C38" s="353">
        <f>VLOOKUP(D38, 'JAN2022 - CC'!A:F,6,0)</f>
        <v>44581</v>
      </c>
      <c r="D38" s="352" t="str">
        <f>VLOOKUP(A38, 'JAN2022 - CC'!M:N,2,0)</f>
        <v>1571844581</v>
      </c>
      <c r="E38" s="352" t="s">
        <v>8384</v>
      </c>
      <c r="F38" s="352">
        <v>117.0</v>
      </c>
      <c r="G38" s="352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</row>
    <row r="39" ht="15.0" customHeight="1">
      <c r="A39" s="352">
        <v>206844.0</v>
      </c>
      <c r="B39" s="352">
        <f>VLOOKUP(D39, 'JAN2022 - CC'!A:B,2,0)</f>
        <v>12594</v>
      </c>
      <c r="C39" s="353">
        <f>VLOOKUP(D39, 'JAN2022 - CC'!A:F,6,0)</f>
        <v>44581</v>
      </c>
      <c r="D39" s="352" t="str">
        <f>VLOOKUP(A39, 'JAN2022 - CC'!M:N,2,0)</f>
        <v>1259444581</v>
      </c>
      <c r="E39" s="352" t="s">
        <v>8384</v>
      </c>
      <c r="F39" s="352">
        <v>115.0</v>
      </c>
      <c r="G39" s="352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</row>
    <row r="40" ht="15.0" customHeight="1">
      <c r="A40" s="352">
        <v>206892.0</v>
      </c>
      <c r="B40" s="352">
        <f>VLOOKUP(D40, 'JAN2022 - CC'!A:B,2,0)</f>
        <v>15611</v>
      </c>
      <c r="C40" s="353">
        <f>VLOOKUP(D40, 'JAN2022 - CC'!A:F,6,0)</f>
        <v>44582</v>
      </c>
      <c r="D40" s="352" t="str">
        <f>VLOOKUP(A40, 'JAN2022 - CC'!M:N,2,0)</f>
        <v>1561144582</v>
      </c>
      <c r="E40" s="352" t="s">
        <v>8384</v>
      </c>
      <c r="F40" s="352">
        <v>499.0</v>
      </c>
      <c r="G40" s="352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</row>
    <row r="41" ht="15.75" customHeight="1">
      <c r="A41" s="352">
        <v>206917.0</v>
      </c>
      <c r="B41" s="352">
        <f>VLOOKUP(D41, 'JAN2022 - CC'!A:B,2,0)</f>
        <v>15482</v>
      </c>
      <c r="C41" s="353">
        <f>VLOOKUP(D41, 'JAN2022 - CC'!A:F,6,0)</f>
        <v>44585</v>
      </c>
      <c r="D41" s="352" t="str">
        <f>VLOOKUP(A41, 'JAN2022 - CC'!M:N,2,0)</f>
        <v>1548244585</v>
      </c>
      <c r="E41" s="352" t="s">
        <v>8384</v>
      </c>
      <c r="F41" s="352">
        <v>617.0</v>
      </c>
      <c r="G41" s="352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</row>
    <row r="42" ht="15.0" customHeight="1">
      <c r="A42" s="352">
        <v>206929.0</v>
      </c>
      <c r="B42" s="352">
        <f>VLOOKUP(D42, 'JAN2022 - CC'!A:B,2,0)</f>
        <v>17136</v>
      </c>
      <c r="C42" s="353">
        <f>VLOOKUP(D42, 'JAN2022 - CC'!A:F,6,0)</f>
        <v>44585</v>
      </c>
      <c r="D42" s="352" t="str">
        <f>VLOOKUP(A42, 'JAN2022 - CC'!M:N,2,0)</f>
        <v>1713644585</v>
      </c>
      <c r="E42" s="352" t="s">
        <v>8384</v>
      </c>
      <c r="F42" s="352">
        <v>386.0</v>
      </c>
      <c r="G42" s="352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</row>
    <row r="43" ht="15.0" customHeight="1">
      <c r="A43" s="352">
        <v>206943.0</v>
      </c>
      <c r="B43" s="352">
        <f>VLOOKUP(D43, 'JAN2022 - CC'!A:B,2,0)</f>
        <v>12459</v>
      </c>
      <c r="C43" s="353">
        <f>VLOOKUP(D43, 'JAN2022 - CC'!A:F,6,0)</f>
        <v>44585</v>
      </c>
      <c r="D43" s="352" t="str">
        <f>VLOOKUP(A43, 'JAN2022 - CC'!M:N,2,0)</f>
        <v>1245944585</v>
      </c>
      <c r="E43" s="352" t="s">
        <v>8384</v>
      </c>
      <c r="F43" s="352">
        <v>519.0</v>
      </c>
      <c r="G43" s="352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</row>
    <row r="44" ht="15.75" customHeight="1">
      <c r="A44" s="352">
        <v>207008.0</v>
      </c>
      <c r="B44" s="352">
        <f>VLOOKUP(D44, 'JAN2022 - CC'!A:B,2,0)</f>
        <v>17942</v>
      </c>
      <c r="C44" s="353">
        <f>VLOOKUP(D44, 'JAN2022 - CC'!A:F,6,0)</f>
        <v>44587</v>
      </c>
      <c r="D44" s="352" t="str">
        <f>VLOOKUP(A44, 'JAN2022 - CC'!M:N,2,0)</f>
        <v>1794244587</v>
      </c>
      <c r="E44" s="352" t="s">
        <v>8384</v>
      </c>
      <c r="F44" s="352">
        <v>31.3</v>
      </c>
      <c r="G44" s="352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</row>
    <row r="45" ht="15.0" customHeight="1">
      <c r="A45" s="352">
        <v>206617.0</v>
      </c>
      <c r="B45" s="352">
        <f>VLOOKUP(D45, 'JAN2022 - CC'!A:B,2,0)</f>
        <v>9493</v>
      </c>
      <c r="C45" s="353">
        <f>VLOOKUP(D45, 'JAN2022 - CC'!A:F,6,0)</f>
        <v>44574</v>
      </c>
      <c r="D45" s="352" t="str">
        <f>VLOOKUP(A45, 'JAN2022 - CC'!M:N,2,0)</f>
        <v>949344574</v>
      </c>
      <c r="E45" s="352" t="s">
        <v>8389</v>
      </c>
      <c r="F45" s="352" t="s">
        <v>8309</v>
      </c>
      <c r="G45" s="352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</row>
    <row r="46" ht="15.0" customHeight="1">
      <c r="A46" s="352">
        <v>206729.0</v>
      </c>
      <c r="B46" s="352">
        <f>VLOOKUP(D46, 'JAN2022 - CC'!A:B,2,0)</f>
        <v>14083</v>
      </c>
      <c r="C46" s="353">
        <f>VLOOKUP(D46, 'JAN2022 - CC'!A:F,6,0)</f>
        <v>44576</v>
      </c>
      <c r="D46" s="352" t="str">
        <f>VLOOKUP(A46, 'JAN2022 - CC'!M:N,2,0)</f>
        <v>1408344576</v>
      </c>
      <c r="E46" s="352" t="s">
        <v>8389</v>
      </c>
      <c r="F46" s="352" t="s">
        <v>8309</v>
      </c>
      <c r="G46" s="352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</row>
    <row r="47" ht="15.75" customHeight="1">
      <c r="A47" s="352">
        <v>206760.0</v>
      </c>
      <c r="B47" s="352">
        <f>VLOOKUP(D47, 'JAN2022 - CC'!A:B,2,0)</f>
        <v>12512</v>
      </c>
      <c r="C47" s="353">
        <f>VLOOKUP(D47, 'JAN2022 - CC'!A:F,6,0)</f>
        <v>44578</v>
      </c>
      <c r="D47" s="352" t="str">
        <f>VLOOKUP(A47, 'JAN2022 - CC'!M:N,2,0)</f>
        <v>1251244578</v>
      </c>
      <c r="E47" s="352" t="s">
        <v>8389</v>
      </c>
      <c r="F47" s="352" t="s">
        <v>8309</v>
      </c>
      <c r="G47" s="352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</row>
    <row r="48" ht="15.0" customHeight="1">
      <c r="A48" s="352">
        <v>206922.0</v>
      </c>
      <c r="B48" s="352">
        <f>VLOOKUP(D48, 'JAN2022 - CC'!A:B,2,0)</f>
        <v>17922</v>
      </c>
      <c r="C48" s="353">
        <f>VLOOKUP(D48, 'JAN2022 - CC'!A:F,6,0)</f>
        <v>44585</v>
      </c>
      <c r="D48" s="352" t="str">
        <f>VLOOKUP(A48, 'JAN2022 - CC'!M:N,2,0)</f>
        <v>1792244585</v>
      </c>
      <c r="E48" s="352" t="s">
        <v>8389</v>
      </c>
      <c r="F48" s="352" t="s">
        <v>8309</v>
      </c>
      <c r="G48" s="352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</row>
    <row r="49" ht="15.0" customHeight="1">
      <c r="A49" s="352">
        <v>206947.0</v>
      </c>
      <c r="B49" s="352">
        <f>VLOOKUP(D49, 'JAN2022 - CC'!A:B,2,0)</f>
        <v>17906</v>
      </c>
      <c r="C49" s="353">
        <f>VLOOKUP(D49, 'JAN2022 - CC'!A:F,6,0)</f>
        <v>44585</v>
      </c>
      <c r="D49" s="352" t="str">
        <f>VLOOKUP(A49, 'JAN2022 - CC'!M:N,2,0)</f>
        <v>1790644585</v>
      </c>
      <c r="E49" s="352" t="s">
        <v>8389</v>
      </c>
      <c r="F49" s="352" t="s">
        <v>8309</v>
      </c>
      <c r="G49" s="352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</row>
    <row r="50" ht="15.75" customHeight="1">
      <c r="A50" s="352">
        <v>206976.0</v>
      </c>
      <c r="B50" s="352">
        <f>VLOOKUP(D50, 'JAN2022 - CC'!A:B,2,0)</f>
        <v>12374</v>
      </c>
      <c r="C50" s="353">
        <f>VLOOKUP(D50, 'JAN2022 - CC'!A:F,6,0)</f>
        <v>44586</v>
      </c>
      <c r="D50" s="352" t="str">
        <f>VLOOKUP(A50, 'JAN2022 - CC'!M:N,2,0)</f>
        <v>1237444586</v>
      </c>
      <c r="E50" s="352" t="s">
        <v>8389</v>
      </c>
      <c r="F50" s="352" t="s">
        <v>8309</v>
      </c>
      <c r="G50" s="352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</row>
    <row r="51" ht="15.0" customHeight="1">
      <c r="A51" s="352">
        <v>207055.0</v>
      </c>
      <c r="B51" s="352">
        <f>VLOOKUP(D51, 'JAN2022 - CC'!A:B,2,0)</f>
        <v>14083</v>
      </c>
      <c r="C51" s="353">
        <f>VLOOKUP(D51, 'JAN2022 - CC'!A:F,6,0)</f>
        <v>44589</v>
      </c>
      <c r="D51" s="352" t="str">
        <f>VLOOKUP(A51, 'JAN2022 - CC'!M:N,2,0)</f>
        <v>1408344589</v>
      </c>
      <c r="E51" s="352" t="s">
        <v>8389</v>
      </c>
      <c r="F51" s="352" t="s">
        <v>8309</v>
      </c>
      <c r="G51" s="352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</row>
    <row r="52" ht="15.0" customHeight="1">
      <c r="A52" s="352">
        <v>206780.0</v>
      </c>
      <c r="B52" s="352">
        <f>VLOOKUP(D52, 'JAN2022 - CC'!A:B,2,0)</f>
        <v>16502</v>
      </c>
      <c r="C52" s="353">
        <f>VLOOKUP(D52, 'JAN2022 - CC'!A:F,6,0)</f>
        <v>44579</v>
      </c>
      <c r="D52" s="352" t="str">
        <f>VLOOKUP(A52, 'JAN2022 - CC'!M:N,2,0)</f>
        <v>1650244579</v>
      </c>
      <c r="E52" s="352" t="s">
        <v>7556</v>
      </c>
      <c r="F52" s="352">
        <v>1160.0</v>
      </c>
      <c r="G52" s="352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</row>
    <row r="53" ht="15.0" customHeight="1">
      <c r="A53" s="352">
        <v>206793.0</v>
      </c>
      <c r="B53" s="352">
        <f>VLOOKUP(D53, 'JAN2022 - CC'!A:B,2,0)</f>
        <v>10961</v>
      </c>
      <c r="C53" s="353">
        <f>VLOOKUP(D53, 'JAN2022 - CC'!A:F,6,0)</f>
        <v>44580</v>
      </c>
      <c r="D53" s="352" t="str">
        <f>VLOOKUP(A53, 'JAN2022 - CC'!M:N,2,0)</f>
        <v>1096144580</v>
      </c>
      <c r="E53" s="352" t="s">
        <v>7556</v>
      </c>
      <c r="F53" s="352">
        <v>259.0</v>
      </c>
      <c r="G53" s="352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</row>
    <row r="54" ht="15.75" customHeight="1">
      <c r="A54" s="352">
        <v>206819.0</v>
      </c>
      <c r="B54" s="352">
        <f>VLOOKUP(D54, 'JAN2022 - CC'!A:B,2,0)</f>
        <v>13023</v>
      </c>
      <c r="C54" s="353">
        <f>VLOOKUP(D54, 'JAN2022 - CC'!A:F,6,0)</f>
        <v>44580</v>
      </c>
      <c r="D54" s="352" t="str">
        <f>VLOOKUP(A54, 'JAN2022 - CC'!M:N,2,0)</f>
        <v>1302344580</v>
      </c>
      <c r="E54" s="352" t="s">
        <v>7556</v>
      </c>
      <c r="F54" s="352" t="s">
        <v>8315</v>
      </c>
      <c r="G54" s="352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</row>
    <row r="55" ht="15.0" customHeight="1">
      <c r="A55" s="352">
        <v>206822.0</v>
      </c>
      <c r="B55" s="352">
        <f>VLOOKUP(D55, 'JAN2022 - CC'!A:B,2,0)</f>
        <v>11452</v>
      </c>
      <c r="C55" s="353">
        <f>VLOOKUP(D55, 'JAN2022 - CC'!A:F,6,0)</f>
        <v>44580</v>
      </c>
      <c r="D55" s="352" t="str">
        <f>VLOOKUP(A55, 'JAN2022 - CC'!M:N,2,0)</f>
        <v>1145244580</v>
      </c>
      <c r="E55" s="352" t="s">
        <v>7556</v>
      </c>
      <c r="F55" s="352">
        <v>54.2</v>
      </c>
      <c r="G55" s="352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</row>
    <row r="56" ht="15.0" customHeight="1">
      <c r="A56" s="352">
        <v>206834.0</v>
      </c>
      <c r="B56" s="352">
        <f>VLOOKUP(D56, 'JAN2022 - CC'!A:B,2,0)</f>
        <v>12531</v>
      </c>
      <c r="C56" s="353">
        <f>VLOOKUP(D56, 'JAN2022 - CC'!A:F,6,0)</f>
        <v>44581</v>
      </c>
      <c r="D56" s="352" t="str">
        <f>VLOOKUP(A56, 'JAN2022 - CC'!M:N,2,0)</f>
        <v>1253144581</v>
      </c>
      <c r="E56" s="352" t="s">
        <v>7556</v>
      </c>
      <c r="F56" s="352">
        <v>161.0</v>
      </c>
      <c r="G56" s="352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</row>
    <row r="57" ht="15.75" customHeight="1">
      <c r="A57" s="352">
        <v>206838.0</v>
      </c>
      <c r="B57" s="352">
        <f>VLOOKUP(D57, 'JAN2022 - CC'!A:B,2,0)</f>
        <v>11613</v>
      </c>
      <c r="C57" s="353">
        <f>VLOOKUP(D57, 'JAN2022 - CC'!A:F,6,0)</f>
        <v>44581</v>
      </c>
      <c r="D57" s="352" t="str">
        <f>VLOOKUP(A57, 'JAN2022 - CC'!M:N,2,0)</f>
        <v>1161344581</v>
      </c>
      <c r="E57" s="352" t="s">
        <v>7556</v>
      </c>
      <c r="F57" s="352">
        <v>68.0</v>
      </c>
      <c r="G57" s="352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</row>
    <row r="58" ht="15.0" customHeight="1">
      <c r="A58" s="352">
        <v>206888.0</v>
      </c>
      <c r="B58" s="352">
        <f>VLOOKUP(D58, 'JAN2022 - CC'!A:B,2,0)</f>
        <v>9204</v>
      </c>
      <c r="C58" s="353">
        <f>VLOOKUP(D58, 'JAN2022 - CC'!A:F,6,0)</f>
        <v>44582</v>
      </c>
      <c r="D58" s="352" t="str">
        <f>VLOOKUP(A58, 'JAN2022 - CC'!M:N,2,0)</f>
        <v>920444582</v>
      </c>
      <c r="E58" s="352" t="s">
        <v>7556</v>
      </c>
      <c r="F58" s="352" t="s">
        <v>8315</v>
      </c>
      <c r="G58" s="352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</row>
    <row r="59" ht="15.0" customHeight="1">
      <c r="A59" s="352">
        <v>206928.0</v>
      </c>
      <c r="B59" s="352">
        <f>VLOOKUP(D59, 'JAN2022 - CC'!A:B,2,0)</f>
        <v>10914</v>
      </c>
      <c r="C59" s="353">
        <f>VLOOKUP(D59, 'JAN2022 - CC'!A:F,6,0)</f>
        <v>44585</v>
      </c>
      <c r="D59" s="352" t="str">
        <f>VLOOKUP(A59, 'JAN2022 - CC'!M:N,2,0)</f>
        <v>1091444585</v>
      </c>
      <c r="E59" s="352" t="s">
        <v>7556</v>
      </c>
      <c r="F59" s="352" t="s">
        <v>8315</v>
      </c>
      <c r="G59" s="352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</row>
    <row r="60" ht="15.75" customHeight="1">
      <c r="A60" s="352">
        <v>206930.0</v>
      </c>
      <c r="B60" s="352">
        <f>VLOOKUP(D60, 'JAN2022 - CC'!A:B,2,0)</f>
        <v>17937</v>
      </c>
      <c r="C60" s="353">
        <f>VLOOKUP(D60, 'JAN2022 - CC'!A:F,6,0)</f>
        <v>44585</v>
      </c>
      <c r="D60" s="352" t="str">
        <f>VLOOKUP(A60, 'JAN2022 - CC'!M:N,2,0)</f>
        <v>1793744585</v>
      </c>
      <c r="E60" s="352" t="s">
        <v>7556</v>
      </c>
      <c r="F60" s="352">
        <v>748.0</v>
      </c>
      <c r="G60" s="352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</row>
    <row r="61" ht="15.0" customHeight="1">
      <c r="A61" s="352">
        <v>206932.0</v>
      </c>
      <c r="B61" s="352">
        <f>VLOOKUP(D61, 'JAN2022 - CC'!A:B,2,0)</f>
        <v>17505</v>
      </c>
      <c r="C61" s="353">
        <f>VLOOKUP(D61, 'JAN2022 - CC'!A:F,6,0)</f>
        <v>44585</v>
      </c>
      <c r="D61" s="352" t="str">
        <f>VLOOKUP(A61, 'JAN2022 - CC'!M:N,2,0)</f>
        <v>1750544585</v>
      </c>
      <c r="E61" s="352" t="s">
        <v>7556</v>
      </c>
      <c r="F61" s="352" t="s">
        <v>8315</v>
      </c>
      <c r="G61" s="352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</row>
    <row r="62" ht="15.0" customHeight="1">
      <c r="A62" s="352">
        <v>206959.0</v>
      </c>
      <c r="B62" s="352">
        <f>VLOOKUP(D62, 'JAN2022 - CC'!A:B,2,0)</f>
        <v>16475</v>
      </c>
      <c r="C62" s="353">
        <f>VLOOKUP(D62, 'JAN2022 - CC'!A:F,6,0)</f>
        <v>44586</v>
      </c>
      <c r="D62" s="352" t="str">
        <f>VLOOKUP(A62, 'JAN2022 - CC'!M:N,2,0)</f>
        <v>1647544586</v>
      </c>
      <c r="E62" s="352" t="s">
        <v>7556</v>
      </c>
      <c r="F62" s="352" t="s">
        <v>8315</v>
      </c>
      <c r="G62" s="352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</row>
    <row r="63" ht="15.75" customHeight="1">
      <c r="A63" s="352">
        <v>206967.0</v>
      </c>
      <c r="B63" s="352">
        <f>VLOOKUP(D63, 'JAN2022 - CC'!A:B,2,0)</f>
        <v>17776</v>
      </c>
      <c r="C63" s="353">
        <f>VLOOKUP(D63, 'JAN2022 - CC'!A:F,6,0)</f>
        <v>44586</v>
      </c>
      <c r="D63" s="352" t="str">
        <f>VLOOKUP(A63, 'JAN2022 - CC'!M:N,2,0)</f>
        <v>1777644586</v>
      </c>
      <c r="E63" s="352" t="s">
        <v>7556</v>
      </c>
      <c r="F63" s="352" t="s">
        <v>8315</v>
      </c>
      <c r="G63" s="352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</row>
    <row r="64" ht="15.0" customHeight="1">
      <c r="A64" s="352">
        <v>206968.0</v>
      </c>
      <c r="B64" s="352">
        <f>VLOOKUP(D64, 'JAN2022 - CC'!A:B,2,0)</f>
        <v>17766</v>
      </c>
      <c r="C64" s="353">
        <f>VLOOKUP(D64, 'JAN2022 - CC'!A:F,6,0)</f>
        <v>44586</v>
      </c>
      <c r="D64" s="352" t="str">
        <f>VLOOKUP(A64, 'JAN2022 - CC'!M:N,2,0)</f>
        <v>1776644586</v>
      </c>
      <c r="E64" s="352" t="s">
        <v>7556</v>
      </c>
      <c r="F64" s="352">
        <v>237.0</v>
      </c>
      <c r="G64" s="352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</row>
    <row r="65" ht="15.0" customHeight="1">
      <c r="A65" s="352">
        <v>206969.0</v>
      </c>
      <c r="B65" s="352">
        <f>VLOOKUP(D65, 'JAN2022 - CC'!A:B,2,0)</f>
        <v>14356</v>
      </c>
      <c r="C65" s="353">
        <f>VLOOKUP(D65, 'JAN2022 - CC'!A:F,6,0)</f>
        <v>44586</v>
      </c>
      <c r="D65" s="352" t="str">
        <f>VLOOKUP(A65, 'JAN2022 - CC'!M:N,2,0)</f>
        <v>1435644586</v>
      </c>
      <c r="E65" s="352" t="s">
        <v>7556</v>
      </c>
      <c r="F65" s="352" t="s">
        <v>8315</v>
      </c>
      <c r="G65" s="352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</row>
    <row r="66" ht="15.0" customHeight="1">
      <c r="A66" s="352">
        <v>206973.0</v>
      </c>
      <c r="B66" s="352">
        <f>VLOOKUP(D66, 'JAN2022 - CC'!A:B,2,0)</f>
        <v>17968</v>
      </c>
      <c r="C66" s="353">
        <f>VLOOKUP(D66, 'JAN2022 - CC'!A:F,6,0)</f>
        <v>44586</v>
      </c>
      <c r="D66" s="352" t="str">
        <f>VLOOKUP(A66, 'JAN2022 - CC'!M:N,2,0)</f>
        <v>1796844586</v>
      </c>
      <c r="E66" s="352" t="s">
        <v>7556</v>
      </c>
      <c r="F66" s="352">
        <v>149.0</v>
      </c>
      <c r="G66" s="352"/>
      <c r="H66" s="277"/>
      <c r="I66" s="277"/>
      <c r="J66" s="277"/>
      <c r="K66" s="277"/>
      <c r="L66" s="277"/>
      <c r="M66" s="277"/>
      <c r="N66" s="277"/>
      <c r="O66" s="277"/>
      <c r="P66" s="277"/>
      <c r="Q66" s="277"/>
      <c r="R66" s="277"/>
      <c r="S66" s="277"/>
    </row>
    <row r="67" ht="15.75" customHeight="1">
      <c r="A67" s="352">
        <v>206994.0</v>
      </c>
      <c r="B67" s="352">
        <f>VLOOKUP(D67, 'JAN2022 - CC'!A:B,2,0)</f>
        <v>15248</v>
      </c>
      <c r="C67" s="353">
        <f>VLOOKUP(D67, 'JAN2022 - CC'!A:F,6,0)</f>
        <v>44587</v>
      </c>
      <c r="D67" s="352" t="str">
        <f>VLOOKUP(A67, 'JAN2022 - CC'!M:N,2,0)</f>
        <v>1524844587</v>
      </c>
      <c r="E67" s="352" t="s">
        <v>7556</v>
      </c>
      <c r="F67" s="352">
        <v>1110.0</v>
      </c>
      <c r="G67" s="352"/>
      <c r="H67" s="277"/>
      <c r="I67" s="277"/>
      <c r="J67" s="277"/>
      <c r="K67" s="277"/>
      <c r="L67" s="277"/>
      <c r="M67" s="277"/>
      <c r="N67" s="277"/>
      <c r="O67" s="277"/>
      <c r="P67" s="277"/>
      <c r="Q67" s="277"/>
      <c r="R67" s="277"/>
      <c r="S67" s="277"/>
    </row>
    <row r="68" ht="15.0" customHeight="1">
      <c r="A68" s="352">
        <v>206907.0</v>
      </c>
      <c r="B68" s="352">
        <f>VLOOKUP(D68, 'JAN2022 - CC'!A:B,2,0)</f>
        <v>12322</v>
      </c>
      <c r="C68" s="353">
        <f>VLOOKUP(D68, 'JAN2022 - CC'!A:F,6,0)</f>
        <v>44582</v>
      </c>
      <c r="D68" s="352" t="str">
        <f>VLOOKUP(A68, 'JAN2022 - CC'!M:N,2,0)</f>
        <v>1232244582</v>
      </c>
      <c r="E68" s="352" t="s">
        <v>8410</v>
      </c>
      <c r="F68" s="352" t="s">
        <v>8315</v>
      </c>
      <c r="G68" s="352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</row>
    <row r="69" ht="15.0" customHeight="1">
      <c r="A69" s="352">
        <v>206776.0</v>
      </c>
      <c r="B69" s="352">
        <f>VLOOKUP(D69, 'JAN2022 - CC'!A:B,2,0)</f>
        <v>9165</v>
      </c>
      <c r="C69" s="353">
        <f>VLOOKUP(D69, 'JAN2022 - CC'!A:F,6,0)</f>
        <v>44579</v>
      </c>
      <c r="D69" s="352" t="str">
        <f>VLOOKUP(A69, 'JAN2022 - CC'!M:N,2,0)</f>
        <v>916544579</v>
      </c>
      <c r="E69" s="352" t="s">
        <v>8413</v>
      </c>
      <c r="F69" s="352">
        <v>15.0</v>
      </c>
      <c r="G69" s="352"/>
      <c r="H69" s="277"/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</row>
    <row r="70" ht="15.75" customHeight="1">
      <c r="A70" s="352">
        <v>206929.0</v>
      </c>
      <c r="B70" s="352">
        <f>VLOOKUP(D70, 'JAN2022 - CC'!A:B,2,0)</f>
        <v>17136</v>
      </c>
      <c r="C70" s="353">
        <f>VLOOKUP(D70, 'JAN2022 - CC'!A:F,6,0)</f>
        <v>44585</v>
      </c>
      <c r="D70" s="352" t="str">
        <f>VLOOKUP(A70, 'JAN2022 - CC'!M:N,2,0)</f>
        <v>1713644585</v>
      </c>
      <c r="E70" s="352" t="s">
        <v>8413</v>
      </c>
      <c r="F70" s="352">
        <v>58.1</v>
      </c>
      <c r="G70" s="352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277"/>
    </row>
    <row r="71" ht="15.0" customHeight="1">
      <c r="A71" s="352">
        <v>206617.0</v>
      </c>
      <c r="B71" s="352">
        <f>VLOOKUP(D71, 'JAN2022 - CC'!A:B,2,0)</f>
        <v>9493</v>
      </c>
      <c r="C71" s="353">
        <f>VLOOKUP(D71, 'JAN2022 - CC'!A:F,6,0)</f>
        <v>44574</v>
      </c>
      <c r="D71" s="352" t="str">
        <f>VLOOKUP(A71, 'JAN2022 - CC'!M:N,2,0)</f>
        <v>949344574</v>
      </c>
      <c r="E71" s="352" t="s">
        <v>7566</v>
      </c>
      <c r="F71" s="352" t="s">
        <v>8315</v>
      </c>
      <c r="G71" s="352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</row>
    <row r="72" ht="15.0" customHeight="1">
      <c r="A72" s="352">
        <v>206645.0</v>
      </c>
      <c r="B72" s="352">
        <f>VLOOKUP(D72, 'JAN2022 - CC'!A:B,2,0)</f>
        <v>9726</v>
      </c>
      <c r="C72" s="353">
        <f>VLOOKUP(D72, 'JAN2022 - CC'!A:F,6,0)</f>
        <v>44573</v>
      </c>
      <c r="D72" s="352" t="str">
        <f>VLOOKUP(A72, 'JAN2022 - CC'!M:N,2,0)</f>
        <v>972644573</v>
      </c>
      <c r="E72" s="352" t="s">
        <v>7566</v>
      </c>
      <c r="F72" s="352">
        <v>1370.0</v>
      </c>
      <c r="G72" s="352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</row>
    <row r="73" ht="15.75" customHeight="1">
      <c r="A73" s="352">
        <v>206737.0</v>
      </c>
      <c r="B73" s="352">
        <f>VLOOKUP(D73, 'JAN2022 - CC'!A:B,2,0)</f>
        <v>10357</v>
      </c>
      <c r="C73" s="353">
        <f>VLOOKUP(D73, 'JAN2022 - CC'!A:F,6,0)</f>
        <v>44578</v>
      </c>
      <c r="D73" s="352" t="str">
        <f>VLOOKUP(A73, 'JAN2022 - CC'!M:N,2,0)</f>
        <v>1035744578</v>
      </c>
      <c r="E73" s="352" t="s">
        <v>7566</v>
      </c>
      <c r="F73" s="352">
        <v>1470.0</v>
      </c>
      <c r="G73" s="352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</row>
    <row r="74" ht="15.0" customHeight="1">
      <c r="A74" s="352">
        <v>206738.0</v>
      </c>
      <c r="B74" s="352">
        <f>VLOOKUP(D74, 'JAN2022 - CC'!A:B,2,0)</f>
        <v>14140</v>
      </c>
      <c r="C74" s="353">
        <f>VLOOKUP(D74, 'JAN2022 - CC'!A:F,6,0)</f>
        <v>44578</v>
      </c>
      <c r="D74" s="352" t="str">
        <f>VLOOKUP(A74, 'JAN2022 - CC'!M:N,2,0)</f>
        <v>1414044578</v>
      </c>
      <c r="E74" s="352" t="s">
        <v>7566</v>
      </c>
      <c r="F74" s="352" t="s">
        <v>8315</v>
      </c>
      <c r="G74" s="352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</row>
    <row r="75" ht="15.0" customHeight="1">
      <c r="A75" s="352">
        <v>206748.0</v>
      </c>
      <c r="B75" s="352">
        <f>VLOOKUP(D75, 'JAN2022 - CC'!A:B,2,0)</f>
        <v>17893</v>
      </c>
      <c r="C75" s="353">
        <f>VLOOKUP(D75, 'JAN2022 - CC'!A:F,6,0)</f>
        <v>44578</v>
      </c>
      <c r="D75" s="352" t="str">
        <f>VLOOKUP(A75, 'JAN2022 - CC'!M:N,2,0)</f>
        <v>1789344578</v>
      </c>
      <c r="E75" s="352" t="s">
        <v>7566</v>
      </c>
      <c r="F75" s="352" t="s">
        <v>8315</v>
      </c>
      <c r="G75" s="352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</row>
    <row r="76" ht="15.75" customHeight="1">
      <c r="A76" s="352">
        <v>206756.0</v>
      </c>
      <c r="B76" s="352">
        <f>VLOOKUP(D76, 'JAN2022 - CC'!A:B,2,0)</f>
        <v>12179</v>
      </c>
      <c r="C76" s="353">
        <f>VLOOKUP(D76, 'JAN2022 - CC'!A:F,6,0)</f>
        <v>44578</v>
      </c>
      <c r="D76" s="352" t="str">
        <f>VLOOKUP(A76, 'JAN2022 - CC'!M:N,2,0)</f>
        <v>1217944578</v>
      </c>
      <c r="E76" s="352" t="s">
        <v>7566</v>
      </c>
      <c r="F76" s="352">
        <v>139.0</v>
      </c>
      <c r="G76" s="352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</row>
    <row r="77" ht="15.0" customHeight="1">
      <c r="A77" s="352">
        <v>206758.0</v>
      </c>
      <c r="B77" s="352">
        <f>VLOOKUP(D77, 'JAN2022 - CC'!A:B,2,0)</f>
        <v>12283</v>
      </c>
      <c r="C77" s="353">
        <f>VLOOKUP(D77, 'JAN2022 - CC'!A:F,6,0)</f>
        <v>44578</v>
      </c>
      <c r="D77" s="352" t="str">
        <f>VLOOKUP(A77, 'JAN2022 - CC'!M:N,2,0)</f>
        <v>1228344578</v>
      </c>
      <c r="E77" s="352" t="s">
        <v>7566</v>
      </c>
      <c r="F77" s="352">
        <v>693.0</v>
      </c>
      <c r="G77" s="352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</row>
    <row r="78" ht="15.0" customHeight="1">
      <c r="A78" s="352">
        <v>206761.0</v>
      </c>
      <c r="B78" s="352">
        <f>VLOOKUP(D78, 'JAN2022 - CC'!A:B,2,0)</f>
        <v>11476</v>
      </c>
      <c r="C78" s="353">
        <f>VLOOKUP(D78, 'JAN2022 - CC'!A:F,6,0)</f>
        <v>44578</v>
      </c>
      <c r="D78" s="352" t="str">
        <f>VLOOKUP(A78, 'JAN2022 - CC'!M:N,2,0)</f>
        <v>1147644578</v>
      </c>
      <c r="E78" s="352" t="s">
        <v>7566</v>
      </c>
      <c r="F78" s="352">
        <v>1650.0</v>
      </c>
      <c r="G78" s="352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</row>
    <row r="79" ht="15.75" customHeight="1">
      <c r="A79" s="352">
        <v>206762.0</v>
      </c>
      <c r="B79" s="352">
        <f>VLOOKUP(D79, 'JAN2022 - CC'!A:B,2,0)</f>
        <v>15914</v>
      </c>
      <c r="C79" s="353">
        <f>VLOOKUP(D79, 'JAN2022 - CC'!A:F,6,0)</f>
        <v>44578</v>
      </c>
      <c r="D79" s="352" t="str">
        <f>VLOOKUP(A79, 'JAN2022 - CC'!M:N,2,0)</f>
        <v>1591444578</v>
      </c>
      <c r="E79" s="352" t="s">
        <v>7566</v>
      </c>
      <c r="F79" s="352">
        <v>1020.0</v>
      </c>
      <c r="G79" s="352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</row>
    <row r="80" ht="15.0" customHeight="1">
      <c r="A80" s="352">
        <v>206763.0</v>
      </c>
      <c r="B80" s="352">
        <f>VLOOKUP(D80, 'JAN2022 - CC'!A:B,2,0)</f>
        <v>16165</v>
      </c>
      <c r="C80" s="353">
        <f>VLOOKUP(D80, 'JAN2022 - CC'!A:F,6,0)</f>
        <v>44578</v>
      </c>
      <c r="D80" s="352" t="str">
        <f>VLOOKUP(A80, 'JAN2022 - CC'!M:N,2,0)</f>
        <v>1616544578</v>
      </c>
      <c r="E80" s="352" t="s">
        <v>7566</v>
      </c>
      <c r="F80" s="352" t="s">
        <v>8315</v>
      </c>
      <c r="G80" s="352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</row>
    <row r="81" ht="15.0" customHeight="1">
      <c r="A81" s="352">
        <v>206773.0</v>
      </c>
      <c r="B81" s="352">
        <f>VLOOKUP(D81, 'JAN2022 - CC'!A:B,2,0)</f>
        <v>11357</v>
      </c>
      <c r="C81" s="353">
        <f>VLOOKUP(D81, 'JAN2022 - CC'!A:F,6,0)</f>
        <v>44579</v>
      </c>
      <c r="D81" s="352" t="str">
        <f>VLOOKUP(A81, 'JAN2022 - CC'!M:N,2,0)</f>
        <v>1135744579</v>
      </c>
      <c r="E81" s="352" t="s">
        <v>7566</v>
      </c>
      <c r="F81" s="352">
        <v>561.0</v>
      </c>
      <c r="G81" s="352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</row>
    <row r="82" ht="15.0" customHeight="1">
      <c r="A82" s="352">
        <v>206777.0</v>
      </c>
      <c r="B82" s="352">
        <f>VLOOKUP(D82, 'JAN2022 - CC'!A:B,2,0)</f>
        <v>17127</v>
      </c>
      <c r="C82" s="353">
        <f>VLOOKUP(D82, 'JAN2022 - CC'!A:F,6,0)</f>
        <v>44579</v>
      </c>
      <c r="D82" s="352" t="str">
        <f>VLOOKUP(A82, 'JAN2022 - CC'!M:N,2,0)</f>
        <v>1712744579</v>
      </c>
      <c r="E82" s="352" t="s">
        <v>7566</v>
      </c>
      <c r="F82" s="352">
        <v>1340.0</v>
      </c>
      <c r="G82" s="352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</row>
    <row r="83" ht="15.75" customHeight="1">
      <c r="A83" s="352">
        <v>206810.0</v>
      </c>
      <c r="B83" s="352">
        <f>VLOOKUP(D83, 'JAN2022 - CC'!A:B,2,0)</f>
        <v>9616</v>
      </c>
      <c r="C83" s="353">
        <f>VLOOKUP(D83, 'JAN2022 - CC'!A:F,6,0)</f>
        <v>44580</v>
      </c>
      <c r="D83" s="352" t="str">
        <f>VLOOKUP(A83, 'JAN2022 - CC'!M:N,2,0)</f>
        <v>961644580</v>
      </c>
      <c r="E83" s="352" t="s">
        <v>7566</v>
      </c>
      <c r="F83" s="352">
        <v>1280.0</v>
      </c>
      <c r="G83" s="352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</row>
    <row r="84" ht="15.0" customHeight="1">
      <c r="A84" s="352">
        <v>206817.0</v>
      </c>
      <c r="B84" s="352">
        <f>VLOOKUP(D84, 'JAN2022 - CC'!A:B,2,0)</f>
        <v>12659</v>
      </c>
      <c r="C84" s="353">
        <f>VLOOKUP(D84, 'JAN2022 - CC'!A:F,6,0)</f>
        <v>44580</v>
      </c>
      <c r="D84" s="352" t="str">
        <f>VLOOKUP(A84, 'JAN2022 - CC'!M:N,2,0)</f>
        <v>1265944580</v>
      </c>
      <c r="E84" s="352" t="s">
        <v>7566</v>
      </c>
      <c r="F84" s="352">
        <v>655.0</v>
      </c>
      <c r="G84" s="352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</row>
    <row r="85" ht="15.0" customHeight="1">
      <c r="A85" s="352">
        <v>206819.0</v>
      </c>
      <c r="B85" s="352">
        <f>VLOOKUP(D85, 'JAN2022 - CC'!A:B,2,0)</f>
        <v>13023</v>
      </c>
      <c r="C85" s="353">
        <f>VLOOKUP(D85, 'JAN2022 - CC'!A:F,6,0)</f>
        <v>44580</v>
      </c>
      <c r="D85" s="352" t="str">
        <f>VLOOKUP(A85, 'JAN2022 - CC'!M:N,2,0)</f>
        <v>1302344580</v>
      </c>
      <c r="E85" s="352" t="s">
        <v>7566</v>
      </c>
      <c r="F85" s="352">
        <v>160.0</v>
      </c>
      <c r="G85" s="352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</row>
    <row r="86" ht="15.75" customHeight="1">
      <c r="A86" s="352">
        <v>206822.0</v>
      </c>
      <c r="B86" s="352">
        <f>VLOOKUP(D86, 'JAN2022 - CC'!A:B,2,0)</f>
        <v>11452</v>
      </c>
      <c r="C86" s="353">
        <f>VLOOKUP(D86, 'JAN2022 - CC'!A:F,6,0)</f>
        <v>44580</v>
      </c>
      <c r="D86" s="352" t="str">
        <f>VLOOKUP(A86, 'JAN2022 - CC'!M:N,2,0)</f>
        <v>1145244580</v>
      </c>
      <c r="E86" s="352" t="s">
        <v>7566</v>
      </c>
      <c r="F86" s="352">
        <v>645.0</v>
      </c>
      <c r="G86" s="352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</row>
    <row r="87" ht="15.0" customHeight="1">
      <c r="A87" s="352">
        <v>206829.0</v>
      </c>
      <c r="B87" s="352">
        <f>VLOOKUP(D87, 'JAN2022 - CC'!A:B,2,0)</f>
        <v>15763</v>
      </c>
      <c r="C87" s="353">
        <f>VLOOKUP(D87, 'JAN2022 - CC'!A:F,6,0)</f>
        <v>44581</v>
      </c>
      <c r="D87" s="352" t="str">
        <f>VLOOKUP(A87, 'JAN2022 - CC'!M:N,2,0)</f>
        <v>1576344581</v>
      </c>
      <c r="E87" s="352" t="s">
        <v>7566</v>
      </c>
      <c r="F87" s="352">
        <v>554.0</v>
      </c>
      <c r="G87" s="352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</row>
    <row r="88" ht="15.0" customHeight="1">
      <c r="A88" s="352">
        <v>206830.0</v>
      </c>
      <c r="B88" s="352">
        <f>VLOOKUP(D88, 'JAN2022 - CC'!A:B,2,0)</f>
        <v>13579</v>
      </c>
      <c r="C88" s="353">
        <f>VLOOKUP(D88, 'JAN2022 - CC'!A:F,6,0)</f>
        <v>44581</v>
      </c>
      <c r="D88" s="352" t="str">
        <f>VLOOKUP(A88, 'JAN2022 - CC'!M:N,2,0)</f>
        <v>1357944581</v>
      </c>
      <c r="E88" s="352" t="s">
        <v>7566</v>
      </c>
      <c r="F88" s="352">
        <v>1040.0</v>
      </c>
      <c r="G88" s="352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</row>
    <row r="89" ht="15.75" customHeight="1">
      <c r="A89" s="352">
        <v>206832.0</v>
      </c>
      <c r="B89" s="352">
        <f>VLOOKUP(D89, 'JAN2022 - CC'!A:B,2,0)</f>
        <v>15718</v>
      </c>
      <c r="C89" s="353">
        <f>VLOOKUP(D89, 'JAN2022 - CC'!A:F,6,0)</f>
        <v>44581</v>
      </c>
      <c r="D89" s="352" t="str">
        <f>VLOOKUP(A89, 'JAN2022 - CC'!M:N,2,0)</f>
        <v>1571844581</v>
      </c>
      <c r="E89" s="352" t="s">
        <v>7566</v>
      </c>
      <c r="F89" s="352">
        <v>1840.0</v>
      </c>
      <c r="G89" s="352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</row>
    <row r="90" ht="15.0" customHeight="1">
      <c r="A90" s="352">
        <v>206840.0</v>
      </c>
      <c r="B90" s="352">
        <f>VLOOKUP(D90, 'JAN2022 - CC'!A:B,2,0)</f>
        <v>11365</v>
      </c>
      <c r="C90" s="353">
        <f>VLOOKUP(D90, 'JAN2022 - CC'!A:F,6,0)</f>
        <v>44581</v>
      </c>
      <c r="D90" s="352" t="str">
        <f>VLOOKUP(A90, 'JAN2022 - CC'!M:N,2,0)</f>
        <v>1136544581</v>
      </c>
      <c r="E90" s="352" t="s">
        <v>7566</v>
      </c>
      <c r="F90" s="352">
        <v>429.0</v>
      </c>
      <c r="G90" s="352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</row>
    <row r="91" ht="15.0" customHeight="1">
      <c r="A91" s="352">
        <v>206849.0</v>
      </c>
      <c r="B91" s="352">
        <f>VLOOKUP(D91, 'JAN2022 - CC'!A:B,2,0)</f>
        <v>10583</v>
      </c>
      <c r="C91" s="353">
        <f>VLOOKUP(D91, 'JAN2022 - CC'!A:F,6,0)</f>
        <v>44581</v>
      </c>
      <c r="D91" s="352" t="str">
        <f>VLOOKUP(A91, 'JAN2022 - CC'!M:N,2,0)</f>
        <v>1058344581</v>
      </c>
      <c r="E91" s="352" t="s">
        <v>7566</v>
      </c>
      <c r="F91" s="352">
        <v>1880.0</v>
      </c>
      <c r="G91" s="352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</row>
    <row r="92" ht="15.75" customHeight="1">
      <c r="A92" s="352">
        <v>206862.0</v>
      </c>
      <c r="B92" s="352">
        <f>VLOOKUP(D92, 'JAN2022 - CC'!A:B,2,0)</f>
        <v>13847</v>
      </c>
      <c r="C92" s="353">
        <f>VLOOKUP(D92, 'JAN2022 - CC'!A:F,6,0)</f>
        <v>44581</v>
      </c>
      <c r="D92" s="352" t="str">
        <f>VLOOKUP(A92, 'JAN2022 - CC'!M:N,2,0)</f>
        <v>1384744581</v>
      </c>
      <c r="E92" s="352" t="s">
        <v>7566</v>
      </c>
      <c r="F92" s="352">
        <v>1030.0</v>
      </c>
      <c r="G92" s="352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</row>
    <row r="93" ht="15.0" customHeight="1">
      <c r="A93" s="352">
        <v>206863.0</v>
      </c>
      <c r="B93" s="352">
        <f>VLOOKUP(D93, 'JAN2022 - CC'!A:B,2,0)</f>
        <v>12795</v>
      </c>
      <c r="C93" s="353">
        <f>VLOOKUP(D93, 'JAN2022 - CC'!A:F,6,0)</f>
        <v>44581</v>
      </c>
      <c r="D93" s="352" t="str">
        <f>VLOOKUP(A93, 'JAN2022 - CC'!M:N,2,0)</f>
        <v>1279544581</v>
      </c>
      <c r="E93" s="352" t="s">
        <v>7566</v>
      </c>
      <c r="F93" s="352">
        <v>1310.0</v>
      </c>
      <c r="G93" s="352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</row>
    <row r="94" ht="15.0" customHeight="1">
      <c r="A94" s="352">
        <v>206874.0</v>
      </c>
      <c r="B94" s="352">
        <f>VLOOKUP(D94, 'JAN2022 - CC'!A:B,2,0)</f>
        <v>9957</v>
      </c>
      <c r="C94" s="353">
        <f>VLOOKUP(D94, 'JAN2022 - CC'!A:F,6,0)</f>
        <v>44581</v>
      </c>
      <c r="D94" s="352" t="str">
        <f>VLOOKUP(A94, 'JAN2022 - CC'!M:N,2,0)</f>
        <v>995744581</v>
      </c>
      <c r="E94" s="352" t="s">
        <v>7566</v>
      </c>
      <c r="F94" s="352">
        <v>1410.0</v>
      </c>
      <c r="G94" s="352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</row>
    <row r="95" ht="15.75" customHeight="1">
      <c r="A95" s="352">
        <v>206888.0</v>
      </c>
      <c r="B95" s="352">
        <f>VLOOKUP(D95, 'JAN2022 - CC'!A:B,2,0)</f>
        <v>9204</v>
      </c>
      <c r="C95" s="353">
        <f>VLOOKUP(D95, 'JAN2022 - CC'!A:F,6,0)</f>
        <v>44582</v>
      </c>
      <c r="D95" s="352" t="str">
        <f>VLOOKUP(A95, 'JAN2022 - CC'!M:N,2,0)</f>
        <v>920444582</v>
      </c>
      <c r="E95" s="352" t="s">
        <v>7566</v>
      </c>
      <c r="F95" s="352">
        <v>119.0</v>
      </c>
      <c r="G95" s="352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</row>
    <row r="96" ht="15.0" customHeight="1">
      <c r="A96" s="352">
        <v>206889.0</v>
      </c>
      <c r="B96" s="352">
        <f>VLOOKUP(D96, 'JAN2022 - CC'!A:B,2,0)</f>
        <v>9428</v>
      </c>
      <c r="C96" s="353">
        <f>VLOOKUP(D96, 'JAN2022 - CC'!A:F,6,0)</f>
        <v>44582</v>
      </c>
      <c r="D96" s="352" t="str">
        <f>VLOOKUP(A96, 'JAN2022 - CC'!M:N,2,0)</f>
        <v>942844582</v>
      </c>
      <c r="E96" s="352" t="s">
        <v>7566</v>
      </c>
      <c r="F96" s="352">
        <v>1180.0</v>
      </c>
      <c r="G96" s="352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</row>
    <row r="97" ht="15.0" customHeight="1">
      <c r="A97" s="352">
        <v>206897.0</v>
      </c>
      <c r="B97" s="352">
        <f>VLOOKUP(D97, 'JAN2022 - CC'!A:B,2,0)</f>
        <v>9676</v>
      </c>
      <c r="C97" s="353">
        <f>VLOOKUP(D97, 'JAN2022 - CC'!A:F,6,0)</f>
        <v>44582</v>
      </c>
      <c r="D97" s="352" t="str">
        <f>VLOOKUP(A97, 'JAN2022 - CC'!M:N,2,0)</f>
        <v>967644582</v>
      </c>
      <c r="E97" s="352" t="s">
        <v>7566</v>
      </c>
      <c r="F97" s="352">
        <v>1020.0</v>
      </c>
      <c r="G97" s="352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</row>
    <row r="98" ht="15.0" customHeight="1">
      <c r="A98" s="352">
        <v>206900.0</v>
      </c>
      <c r="B98" s="352">
        <f>VLOOKUP(D98, 'JAN2022 - CC'!A:B,2,0)</f>
        <v>9357</v>
      </c>
      <c r="C98" s="353">
        <f>VLOOKUP(D98, 'JAN2022 - CC'!A:F,6,0)</f>
        <v>44582</v>
      </c>
      <c r="D98" s="352" t="str">
        <f>VLOOKUP(A98, 'JAN2022 - CC'!M:N,2,0)</f>
        <v>935744582</v>
      </c>
      <c r="E98" s="352" t="s">
        <v>7566</v>
      </c>
      <c r="F98" s="352">
        <v>66.2</v>
      </c>
      <c r="G98" s="352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</row>
    <row r="99" ht="15.75" customHeight="1">
      <c r="A99" s="352">
        <v>206905.0</v>
      </c>
      <c r="B99" s="352">
        <f>VLOOKUP(D99, 'JAN2022 - CC'!A:B,2,0)</f>
        <v>11768</v>
      </c>
      <c r="C99" s="353">
        <f>VLOOKUP(D99, 'JAN2022 - CC'!A:F,6,0)</f>
        <v>44582</v>
      </c>
      <c r="D99" s="352" t="str">
        <f>VLOOKUP(A99, 'JAN2022 - CC'!M:N,2,0)</f>
        <v>1176844582</v>
      </c>
      <c r="E99" s="352" t="s">
        <v>7566</v>
      </c>
      <c r="F99" s="352">
        <v>1220.0</v>
      </c>
      <c r="G99" s="352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</row>
    <row r="100" ht="15.0" customHeight="1">
      <c r="A100" s="352">
        <v>206906.0</v>
      </c>
      <c r="B100" s="352">
        <f>VLOOKUP(D100, 'JAN2022 - CC'!A:B,2,0)</f>
        <v>11166</v>
      </c>
      <c r="C100" s="353">
        <f>VLOOKUP(D100, 'JAN2022 - CC'!A:F,6,0)</f>
        <v>44582</v>
      </c>
      <c r="D100" s="352" t="str">
        <f>VLOOKUP(A100, 'JAN2022 - CC'!M:N,2,0)</f>
        <v>1116644582</v>
      </c>
      <c r="E100" s="352" t="s">
        <v>7566</v>
      </c>
      <c r="F100" s="352">
        <v>735.0</v>
      </c>
      <c r="G100" s="352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</row>
    <row r="101" ht="15.0" customHeight="1">
      <c r="A101" s="352">
        <v>206910.0</v>
      </c>
      <c r="B101" s="352">
        <f>VLOOKUP(D101, 'JAN2022 - CC'!A:B,2,0)</f>
        <v>15202</v>
      </c>
      <c r="C101" s="353">
        <f>VLOOKUP(D101, 'JAN2022 - CC'!A:F,6,0)</f>
        <v>44582</v>
      </c>
      <c r="D101" s="352" t="str">
        <f>VLOOKUP(A101, 'JAN2022 - CC'!M:N,2,0)</f>
        <v>1520244582</v>
      </c>
      <c r="E101" s="352" t="s">
        <v>7566</v>
      </c>
      <c r="F101" s="352">
        <v>601.0</v>
      </c>
      <c r="G101" s="352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</row>
    <row r="102" ht="15.75" customHeight="1">
      <c r="A102" s="352">
        <v>206912.0</v>
      </c>
      <c r="B102" s="352">
        <f>VLOOKUP(D102, 'JAN2022 - CC'!A:B,2,0)</f>
        <v>12858</v>
      </c>
      <c r="C102" s="353">
        <f>VLOOKUP(D102, 'JAN2022 - CC'!A:F,6,0)</f>
        <v>44582</v>
      </c>
      <c r="D102" s="352" t="str">
        <f>VLOOKUP(A102, 'JAN2022 - CC'!M:N,2,0)</f>
        <v>1285844582</v>
      </c>
      <c r="E102" s="352" t="s">
        <v>7566</v>
      </c>
      <c r="F102" s="352">
        <v>1090.0</v>
      </c>
      <c r="G102" s="352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</row>
    <row r="103" ht="15.0" customHeight="1">
      <c r="A103" s="352">
        <v>206918.0</v>
      </c>
      <c r="B103" s="352">
        <f>VLOOKUP(D103, 'JAN2022 - CC'!A:B,2,0)</f>
        <v>15619</v>
      </c>
      <c r="C103" s="353">
        <f>VLOOKUP(D103, 'JAN2022 - CC'!A:F,6,0)</f>
        <v>44585</v>
      </c>
      <c r="D103" s="352" t="str">
        <f>VLOOKUP(A103, 'JAN2022 - CC'!M:N,2,0)</f>
        <v>1561944585</v>
      </c>
      <c r="E103" s="352" t="s">
        <v>7566</v>
      </c>
      <c r="F103" s="352" t="s">
        <v>8315</v>
      </c>
      <c r="G103" s="352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</row>
    <row r="104" ht="15.0" customHeight="1">
      <c r="A104" s="352">
        <v>206919.0</v>
      </c>
      <c r="B104" s="352">
        <f>VLOOKUP(D104, 'JAN2022 - CC'!A:B,2,0)</f>
        <v>12604</v>
      </c>
      <c r="C104" s="353">
        <f>VLOOKUP(D104, 'JAN2022 - CC'!A:F,6,0)</f>
        <v>44585</v>
      </c>
      <c r="D104" s="352" t="str">
        <f>VLOOKUP(A104, 'JAN2022 - CC'!M:N,2,0)</f>
        <v>1260444585</v>
      </c>
      <c r="E104" s="352" t="s">
        <v>7566</v>
      </c>
      <c r="F104" s="352">
        <v>763.0</v>
      </c>
      <c r="G104" s="352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</row>
    <row r="105" ht="15.75" customHeight="1">
      <c r="A105" s="352">
        <v>206924.0</v>
      </c>
      <c r="B105" s="352">
        <f>VLOOKUP(D105, 'JAN2022 - CC'!A:B,2,0)</f>
        <v>15972</v>
      </c>
      <c r="C105" s="353">
        <f>VLOOKUP(D105, 'JAN2022 - CC'!A:F,6,0)</f>
        <v>44585</v>
      </c>
      <c r="D105" s="352" t="str">
        <f>VLOOKUP(A105, 'JAN2022 - CC'!M:N,2,0)</f>
        <v>1597244585</v>
      </c>
      <c r="E105" s="352" t="s">
        <v>7566</v>
      </c>
      <c r="F105" s="352">
        <v>1180.0</v>
      </c>
      <c r="G105" s="352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</row>
    <row r="106" ht="15.0" customHeight="1">
      <c r="A106" s="352">
        <v>206929.0</v>
      </c>
      <c r="B106" s="352">
        <f>VLOOKUP(D106, 'JAN2022 - CC'!A:B,2,0)</f>
        <v>17136</v>
      </c>
      <c r="C106" s="353">
        <f>VLOOKUP(D106, 'JAN2022 - CC'!A:F,6,0)</f>
        <v>44585</v>
      </c>
      <c r="D106" s="352" t="str">
        <f>VLOOKUP(A106, 'JAN2022 - CC'!M:N,2,0)</f>
        <v>1713644585</v>
      </c>
      <c r="E106" s="352" t="s">
        <v>7566</v>
      </c>
      <c r="F106" s="352">
        <v>273.0</v>
      </c>
      <c r="G106" s="352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</row>
    <row r="107" ht="15.0" customHeight="1">
      <c r="A107" s="352">
        <v>206938.0</v>
      </c>
      <c r="B107" s="352">
        <f>VLOOKUP(D107, 'JAN2022 - CC'!A:B,2,0)</f>
        <v>15892</v>
      </c>
      <c r="C107" s="353">
        <f>VLOOKUP(D107, 'JAN2022 - CC'!A:F,6,0)</f>
        <v>44585</v>
      </c>
      <c r="D107" s="352" t="str">
        <f>VLOOKUP(A107, 'JAN2022 - CC'!M:N,2,0)</f>
        <v>1589244585</v>
      </c>
      <c r="E107" s="352" t="s">
        <v>7566</v>
      </c>
      <c r="F107" s="352">
        <v>195.0</v>
      </c>
      <c r="G107" s="352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</row>
    <row r="108" ht="15.75" customHeight="1">
      <c r="A108" s="352">
        <v>206955.0</v>
      </c>
      <c r="B108" s="352">
        <f>VLOOKUP(D108, 'JAN2022 - CC'!A:B,2,0)</f>
        <v>9231</v>
      </c>
      <c r="C108" s="353">
        <f>VLOOKUP(D108, 'JAN2022 - CC'!A:F,6,0)</f>
        <v>44585</v>
      </c>
      <c r="D108" s="352" t="str">
        <f>VLOOKUP(A108, 'JAN2022 - CC'!M:N,2,0)</f>
        <v>923144585</v>
      </c>
      <c r="E108" s="352" t="s">
        <v>7566</v>
      </c>
      <c r="F108" s="352">
        <v>1270.0</v>
      </c>
      <c r="G108" s="352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</row>
    <row r="109" ht="15.0" customHeight="1">
      <c r="A109" s="352">
        <v>206957.0</v>
      </c>
      <c r="B109" s="352">
        <f>VLOOKUP(D109, 'JAN2022 - CC'!A:B,2,0)</f>
        <v>14131</v>
      </c>
      <c r="C109" s="353">
        <f>VLOOKUP(D109, 'JAN2022 - CC'!A:F,6,0)</f>
        <v>44586</v>
      </c>
      <c r="D109" s="352" t="str">
        <f>VLOOKUP(A109, 'JAN2022 - CC'!M:N,2,0)</f>
        <v>1413144586</v>
      </c>
      <c r="E109" s="352" t="s">
        <v>7566</v>
      </c>
      <c r="F109" s="352">
        <v>597.0</v>
      </c>
      <c r="G109" s="352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</row>
    <row r="110" ht="15.0" customHeight="1">
      <c r="A110" s="352">
        <v>206961.0</v>
      </c>
      <c r="B110" s="352">
        <f>VLOOKUP(D110, 'JAN2022 - CC'!A:B,2,0)</f>
        <v>11809</v>
      </c>
      <c r="C110" s="353">
        <f>VLOOKUP(D110, 'JAN2022 - CC'!A:F,6,0)</f>
        <v>44586</v>
      </c>
      <c r="D110" s="352" t="str">
        <f>VLOOKUP(A110, 'JAN2022 - CC'!M:N,2,0)</f>
        <v>1180944586</v>
      </c>
      <c r="E110" s="352" t="s">
        <v>7566</v>
      </c>
      <c r="F110" s="352">
        <v>1910.0</v>
      </c>
      <c r="G110" s="352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</row>
    <row r="111" ht="15.0" customHeight="1">
      <c r="A111" s="352">
        <v>206963.0</v>
      </c>
      <c r="B111" s="352">
        <f>VLOOKUP(D111, 'JAN2022 - CC'!A:B,2,0)</f>
        <v>13830</v>
      </c>
      <c r="C111" s="353">
        <f>VLOOKUP(D111, 'JAN2022 - CC'!A:F,6,0)</f>
        <v>44586</v>
      </c>
      <c r="D111" s="352" t="str">
        <f>VLOOKUP(A111, 'JAN2022 - CC'!M:N,2,0)</f>
        <v>1383044586</v>
      </c>
      <c r="E111" s="352" t="s">
        <v>7566</v>
      </c>
      <c r="F111" s="352">
        <v>1580.0</v>
      </c>
      <c r="G111" s="352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</row>
    <row r="112" ht="15.75" customHeight="1">
      <c r="A112" s="352">
        <v>206965.0</v>
      </c>
      <c r="B112" s="352">
        <f>VLOOKUP(D112, 'JAN2022 - CC'!A:B,2,0)</f>
        <v>17058</v>
      </c>
      <c r="C112" s="353">
        <f>VLOOKUP(D112, 'JAN2022 - CC'!A:F,6,0)</f>
        <v>44586</v>
      </c>
      <c r="D112" s="352" t="str">
        <f>VLOOKUP(A112, 'JAN2022 - CC'!M:N,2,0)</f>
        <v>1705844586</v>
      </c>
      <c r="E112" s="352" t="s">
        <v>7566</v>
      </c>
      <c r="F112" s="352">
        <v>303.0</v>
      </c>
      <c r="G112" s="352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</row>
    <row r="113" ht="15.0" customHeight="1">
      <c r="A113" s="352">
        <v>206971.0</v>
      </c>
      <c r="B113" s="352">
        <f>VLOOKUP(D113, 'JAN2022 - CC'!A:B,2,0)</f>
        <v>15642</v>
      </c>
      <c r="C113" s="353">
        <f>VLOOKUP(D113, 'JAN2022 - CC'!A:F,6,0)</f>
        <v>44586</v>
      </c>
      <c r="D113" s="352" t="str">
        <f>VLOOKUP(A113, 'JAN2022 - CC'!M:N,2,0)</f>
        <v>1564244586</v>
      </c>
      <c r="E113" s="352" t="s">
        <v>7566</v>
      </c>
      <c r="F113" s="352">
        <v>286.0</v>
      </c>
      <c r="G113" s="352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</row>
    <row r="114" ht="15.0" customHeight="1">
      <c r="A114" s="352">
        <v>206987.0</v>
      </c>
      <c r="B114" s="352">
        <f>VLOOKUP(D114, 'JAN2022 - CC'!A:B,2,0)</f>
        <v>15530</v>
      </c>
      <c r="C114" s="353">
        <f>VLOOKUP(D114, 'JAN2022 - CC'!A:F,6,0)</f>
        <v>44586</v>
      </c>
      <c r="D114" s="352" t="str">
        <f>VLOOKUP(A114, 'JAN2022 - CC'!M:N,2,0)</f>
        <v>1553044586</v>
      </c>
      <c r="E114" s="352" t="s">
        <v>7566</v>
      </c>
      <c r="F114" s="352">
        <v>1140.0</v>
      </c>
      <c r="G114" s="352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</row>
    <row r="115" ht="15.75" customHeight="1">
      <c r="A115" s="352">
        <v>206988.0</v>
      </c>
      <c r="B115" s="352">
        <f>VLOOKUP(D115, 'JAN2022 - CC'!A:B,2,0)</f>
        <v>15073</v>
      </c>
      <c r="C115" s="353">
        <f>VLOOKUP(D115, 'JAN2022 - CC'!A:F,6,0)</f>
        <v>44586</v>
      </c>
      <c r="D115" s="352" t="str">
        <f>VLOOKUP(A115, 'JAN2022 - CC'!M:N,2,0)</f>
        <v>1507344586</v>
      </c>
      <c r="E115" s="352" t="s">
        <v>7566</v>
      </c>
      <c r="F115" s="352">
        <v>1110.0</v>
      </c>
      <c r="G115" s="352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</row>
    <row r="116" ht="15.0" customHeight="1">
      <c r="A116" s="352">
        <v>207004.0</v>
      </c>
      <c r="B116" s="352">
        <f>VLOOKUP(D116, 'JAN2022 - CC'!A:B,2,0)</f>
        <v>15375</v>
      </c>
      <c r="C116" s="353">
        <f>VLOOKUP(D116, 'JAN2022 - CC'!A:F,6,0)</f>
        <v>44587</v>
      </c>
      <c r="D116" s="352" t="str">
        <f>VLOOKUP(A116, 'JAN2022 - CC'!M:N,2,0)</f>
        <v>1537544587</v>
      </c>
      <c r="E116" s="352" t="s">
        <v>7566</v>
      </c>
      <c r="F116" s="352">
        <v>138.0</v>
      </c>
      <c r="G116" s="352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</row>
    <row r="117" ht="15.0" customHeight="1">
      <c r="A117" s="352">
        <v>207005.0</v>
      </c>
      <c r="B117" s="352">
        <f>VLOOKUP(D117, 'JAN2022 - CC'!A:B,2,0)</f>
        <v>10398</v>
      </c>
      <c r="C117" s="353">
        <f>VLOOKUP(D117, 'JAN2022 - CC'!A:F,6,0)</f>
        <v>44587</v>
      </c>
      <c r="D117" s="352" t="str">
        <f>VLOOKUP(A117, 'JAN2022 - CC'!M:N,2,0)</f>
        <v>1039844587</v>
      </c>
      <c r="E117" s="352" t="s">
        <v>7566</v>
      </c>
      <c r="F117" s="352">
        <v>467.0</v>
      </c>
      <c r="G117" s="352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</row>
    <row r="118" ht="15.75" customHeight="1">
      <c r="A118" s="352">
        <v>207007.0</v>
      </c>
      <c r="B118" s="352">
        <f>VLOOKUP(D118, 'JAN2022 - CC'!A:B,2,0)</f>
        <v>17891</v>
      </c>
      <c r="C118" s="353">
        <f>VLOOKUP(D118, 'JAN2022 - CC'!A:F,6,0)</f>
        <v>44587</v>
      </c>
      <c r="D118" s="352" t="str">
        <f>VLOOKUP(A118, 'JAN2022 - CC'!M:N,2,0)</f>
        <v>1789144587</v>
      </c>
      <c r="E118" s="352" t="s">
        <v>7566</v>
      </c>
      <c r="F118" s="352">
        <v>68.8</v>
      </c>
      <c r="G118" s="352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</row>
    <row r="119" ht="15.0" customHeight="1">
      <c r="A119" s="352">
        <v>207008.0</v>
      </c>
      <c r="B119" s="352">
        <f>VLOOKUP(D119, 'JAN2022 - CC'!A:B,2,0)</f>
        <v>17942</v>
      </c>
      <c r="C119" s="353">
        <f>VLOOKUP(D119, 'JAN2022 - CC'!A:F,6,0)</f>
        <v>44587</v>
      </c>
      <c r="D119" s="352" t="str">
        <f>VLOOKUP(A119, 'JAN2022 - CC'!M:N,2,0)</f>
        <v>1794244587</v>
      </c>
      <c r="E119" s="352" t="s">
        <v>7566</v>
      </c>
      <c r="F119" s="352">
        <v>395.0</v>
      </c>
      <c r="G119" s="352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</row>
    <row r="120" ht="15.0" customHeight="1">
      <c r="A120" s="352">
        <v>207011.0</v>
      </c>
      <c r="B120" s="352">
        <f>VLOOKUP(D120, 'JAN2022 - CC'!A:B,2,0)</f>
        <v>16974</v>
      </c>
      <c r="C120" s="353">
        <f>VLOOKUP(D120, 'JAN2022 - CC'!A:F,6,0)</f>
        <v>44587</v>
      </c>
      <c r="D120" s="352" t="str">
        <f>VLOOKUP(A120, 'JAN2022 - CC'!M:N,2,0)</f>
        <v>1697444587</v>
      </c>
      <c r="E120" s="352" t="s">
        <v>7566</v>
      </c>
      <c r="F120" s="352">
        <v>1130.0</v>
      </c>
      <c r="G120" s="352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</row>
    <row r="121" ht="15.75" customHeight="1">
      <c r="A121" s="352">
        <v>207012.0</v>
      </c>
      <c r="B121" s="352">
        <f>VLOOKUP(D121, 'JAN2022 - CC'!A:B,2,0)</f>
        <v>15669</v>
      </c>
      <c r="C121" s="353">
        <f>VLOOKUP(D121, 'JAN2022 - CC'!A:F,6,0)</f>
        <v>44587</v>
      </c>
      <c r="D121" s="352" t="str">
        <f>VLOOKUP(A121, 'JAN2022 - CC'!M:N,2,0)</f>
        <v>1566944587</v>
      </c>
      <c r="E121" s="352" t="s">
        <v>7566</v>
      </c>
      <c r="F121" s="352">
        <v>947.0</v>
      </c>
      <c r="G121" s="352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</row>
    <row r="122" ht="15.0" customHeight="1">
      <c r="A122" s="352">
        <v>206617.0</v>
      </c>
      <c r="B122" s="352">
        <f>VLOOKUP(D122, 'JAN2022 - CC'!A:B,2,0)</f>
        <v>9493</v>
      </c>
      <c r="C122" s="353">
        <f>VLOOKUP(D122, 'JAN2022 - CC'!A:F,6,0)</f>
        <v>44574</v>
      </c>
      <c r="D122" s="352" t="str">
        <f>VLOOKUP(A122, 'JAN2022 - CC'!M:N,2,0)</f>
        <v>949344574</v>
      </c>
      <c r="E122" s="352" t="s">
        <v>8483</v>
      </c>
      <c r="F122" s="352">
        <v>108.0</v>
      </c>
      <c r="G122" s="352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</row>
    <row r="123" ht="15.0" customHeight="1">
      <c r="A123" s="352">
        <v>206748.0</v>
      </c>
      <c r="B123" s="352">
        <f>VLOOKUP(D123, 'JAN2022 - CC'!A:B,2,0)</f>
        <v>17893</v>
      </c>
      <c r="C123" s="353">
        <f>VLOOKUP(D123, 'JAN2022 - CC'!A:F,6,0)</f>
        <v>44578</v>
      </c>
      <c r="D123" s="352" t="str">
        <f>VLOOKUP(A123, 'JAN2022 - CC'!M:N,2,0)</f>
        <v>1789344578</v>
      </c>
      <c r="E123" s="352" t="s">
        <v>8483</v>
      </c>
      <c r="F123" s="352">
        <v>121.0</v>
      </c>
      <c r="G123" s="352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</row>
    <row r="124" ht="15.75" customHeight="1">
      <c r="A124" s="352">
        <v>206763.0</v>
      </c>
      <c r="B124" s="352">
        <f>VLOOKUP(D124, 'JAN2022 - CC'!A:B,2,0)</f>
        <v>16165</v>
      </c>
      <c r="C124" s="353">
        <f>VLOOKUP(D124, 'JAN2022 - CC'!A:F,6,0)</f>
        <v>44578</v>
      </c>
      <c r="D124" s="352" t="str">
        <f>VLOOKUP(A124, 'JAN2022 - CC'!M:N,2,0)</f>
        <v>1616544578</v>
      </c>
      <c r="E124" s="352" t="s">
        <v>8483</v>
      </c>
      <c r="F124" s="352">
        <v>194.0</v>
      </c>
      <c r="G124" s="352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</row>
    <row r="125" ht="15.0" customHeight="1">
      <c r="A125" s="352">
        <v>206776.0</v>
      </c>
      <c r="B125" s="352">
        <f>VLOOKUP(D125, 'JAN2022 - CC'!A:B,2,0)</f>
        <v>9165</v>
      </c>
      <c r="C125" s="353">
        <f>VLOOKUP(D125, 'JAN2022 - CC'!A:F,6,0)</f>
        <v>44579</v>
      </c>
      <c r="D125" s="352" t="str">
        <f>VLOOKUP(A125, 'JAN2022 - CC'!M:N,2,0)</f>
        <v>916544579</v>
      </c>
      <c r="E125" s="352" t="s">
        <v>8483</v>
      </c>
      <c r="F125" s="352">
        <v>196.0</v>
      </c>
      <c r="G125" s="352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</row>
    <row r="126" ht="15.0" customHeight="1">
      <c r="A126" s="352">
        <v>206777.0</v>
      </c>
      <c r="B126" s="352">
        <f>VLOOKUP(D126, 'JAN2022 - CC'!A:B,2,0)</f>
        <v>17127</v>
      </c>
      <c r="C126" s="353">
        <f>VLOOKUP(D126, 'JAN2022 - CC'!A:F,6,0)</f>
        <v>44579</v>
      </c>
      <c r="D126" s="352" t="str">
        <f>VLOOKUP(A126, 'JAN2022 - CC'!M:N,2,0)</f>
        <v>1712744579</v>
      </c>
      <c r="E126" s="352" t="s">
        <v>8483</v>
      </c>
      <c r="F126" s="352">
        <v>109.0</v>
      </c>
      <c r="G126" s="352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</row>
    <row r="127" ht="15.0" customHeight="1">
      <c r="A127" s="352">
        <v>206832.0</v>
      </c>
      <c r="B127" s="352">
        <f>VLOOKUP(D127, 'JAN2022 - CC'!A:B,2,0)</f>
        <v>15718</v>
      </c>
      <c r="C127" s="353">
        <f>VLOOKUP(D127, 'JAN2022 - CC'!A:F,6,0)</f>
        <v>44581</v>
      </c>
      <c r="D127" s="352" t="str">
        <f>VLOOKUP(A127, 'JAN2022 - CC'!M:N,2,0)</f>
        <v>1571844581</v>
      </c>
      <c r="E127" s="352" t="s">
        <v>8483</v>
      </c>
      <c r="F127" s="352">
        <v>403.0</v>
      </c>
      <c r="G127" s="352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</row>
    <row r="128" ht="15.75" customHeight="1">
      <c r="A128" s="352">
        <v>206862.0</v>
      </c>
      <c r="B128" s="352">
        <f>VLOOKUP(D128, 'JAN2022 - CC'!A:B,2,0)</f>
        <v>13847</v>
      </c>
      <c r="C128" s="353">
        <f>VLOOKUP(D128, 'JAN2022 - CC'!A:F,6,0)</f>
        <v>44581</v>
      </c>
      <c r="D128" s="352" t="str">
        <f>VLOOKUP(A128, 'JAN2022 - CC'!M:N,2,0)</f>
        <v>1384744581</v>
      </c>
      <c r="E128" s="352" t="s">
        <v>8483</v>
      </c>
      <c r="F128" s="352">
        <v>60.4</v>
      </c>
      <c r="G128" s="352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</row>
    <row r="129" ht="15.0" customHeight="1">
      <c r="A129" s="352">
        <v>206889.0</v>
      </c>
      <c r="B129" s="352">
        <f>VLOOKUP(D129, 'JAN2022 - CC'!A:B,2,0)</f>
        <v>9428</v>
      </c>
      <c r="C129" s="353">
        <f>VLOOKUP(D129, 'JAN2022 - CC'!A:F,6,0)</f>
        <v>44582</v>
      </c>
      <c r="D129" s="352" t="str">
        <f>VLOOKUP(A129, 'JAN2022 - CC'!M:N,2,0)</f>
        <v>942844582</v>
      </c>
      <c r="E129" s="352" t="s">
        <v>8483</v>
      </c>
      <c r="F129" s="352">
        <v>64.7</v>
      </c>
      <c r="G129" s="352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</row>
    <row r="130" ht="15.0" customHeight="1">
      <c r="A130" s="352">
        <v>206900.0</v>
      </c>
      <c r="B130" s="352">
        <f>VLOOKUP(D130, 'JAN2022 - CC'!A:B,2,0)</f>
        <v>9357</v>
      </c>
      <c r="C130" s="353">
        <f>VLOOKUP(D130, 'JAN2022 - CC'!A:F,6,0)</f>
        <v>44582</v>
      </c>
      <c r="D130" s="352" t="str">
        <f>VLOOKUP(A130, 'JAN2022 - CC'!M:N,2,0)</f>
        <v>935744582</v>
      </c>
      <c r="E130" s="352" t="s">
        <v>8483</v>
      </c>
      <c r="F130" s="352">
        <v>137.0</v>
      </c>
      <c r="G130" s="352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</row>
    <row r="131" ht="15.75" customHeight="1">
      <c r="A131" s="352">
        <v>206905.0</v>
      </c>
      <c r="B131" s="352">
        <f>VLOOKUP(D131, 'JAN2022 - CC'!A:B,2,0)</f>
        <v>11768</v>
      </c>
      <c r="C131" s="353">
        <f>VLOOKUP(D131, 'JAN2022 - CC'!A:F,6,0)</f>
        <v>44582</v>
      </c>
      <c r="D131" s="352" t="str">
        <f>VLOOKUP(A131, 'JAN2022 - CC'!M:N,2,0)</f>
        <v>1176844582</v>
      </c>
      <c r="E131" s="352" t="s">
        <v>8483</v>
      </c>
      <c r="F131" s="352">
        <v>100.0</v>
      </c>
      <c r="G131" s="352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</row>
    <row r="132" ht="15.0" customHeight="1">
      <c r="A132" s="352">
        <v>206912.0</v>
      </c>
      <c r="B132" s="352">
        <f>VLOOKUP(D132, 'JAN2022 - CC'!A:B,2,0)</f>
        <v>12858</v>
      </c>
      <c r="C132" s="353">
        <f>VLOOKUP(D132, 'JAN2022 - CC'!A:F,6,0)</f>
        <v>44582</v>
      </c>
      <c r="D132" s="352" t="str">
        <f>VLOOKUP(A132, 'JAN2022 - CC'!M:N,2,0)</f>
        <v>1285844582</v>
      </c>
      <c r="E132" s="352" t="s">
        <v>8483</v>
      </c>
      <c r="F132" s="352">
        <v>216.0</v>
      </c>
      <c r="G132" s="352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</row>
    <row r="133" ht="15.0" customHeight="1">
      <c r="A133" s="352">
        <v>206955.0</v>
      </c>
      <c r="B133" s="352">
        <f>VLOOKUP(D133, 'JAN2022 - CC'!A:B,2,0)</f>
        <v>9231</v>
      </c>
      <c r="C133" s="353">
        <f>VLOOKUP(D133, 'JAN2022 - CC'!A:F,6,0)</f>
        <v>44585</v>
      </c>
      <c r="D133" s="352" t="str">
        <f>VLOOKUP(A133, 'JAN2022 - CC'!M:N,2,0)</f>
        <v>923144585</v>
      </c>
      <c r="E133" s="352" t="s">
        <v>8483</v>
      </c>
      <c r="F133" s="352">
        <v>56.9</v>
      </c>
      <c r="G133" s="352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</row>
    <row r="134" ht="15.75" customHeight="1">
      <c r="A134" s="352">
        <v>206957.0</v>
      </c>
      <c r="B134" s="352">
        <f>VLOOKUP(D134, 'JAN2022 - CC'!A:B,2,0)</f>
        <v>14131</v>
      </c>
      <c r="C134" s="353">
        <f>VLOOKUP(D134, 'JAN2022 - CC'!A:F,6,0)</f>
        <v>44586</v>
      </c>
      <c r="D134" s="352" t="str">
        <f>VLOOKUP(A134, 'JAN2022 - CC'!M:N,2,0)</f>
        <v>1413144586</v>
      </c>
      <c r="E134" s="352" t="s">
        <v>8483</v>
      </c>
      <c r="F134" s="352">
        <v>170.0</v>
      </c>
      <c r="G134" s="352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277"/>
    </row>
    <row r="135" ht="15.0" customHeight="1">
      <c r="A135" s="352">
        <v>206963.0</v>
      </c>
      <c r="B135" s="352">
        <f>VLOOKUP(D135, 'JAN2022 - CC'!A:B,2,0)</f>
        <v>13830</v>
      </c>
      <c r="C135" s="353">
        <f>VLOOKUP(D135, 'JAN2022 - CC'!A:F,6,0)</f>
        <v>44586</v>
      </c>
      <c r="D135" s="352" t="str">
        <f>VLOOKUP(A135, 'JAN2022 - CC'!M:N,2,0)</f>
        <v>1383044586</v>
      </c>
      <c r="E135" s="352" t="s">
        <v>8483</v>
      </c>
      <c r="F135" s="352">
        <v>236.0</v>
      </c>
      <c r="G135" s="352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</row>
    <row r="136" ht="15.0" customHeight="1">
      <c r="A136" s="352">
        <v>206783.0</v>
      </c>
      <c r="B136" s="352">
        <f>VLOOKUP(D136, 'JAN2022 - CC'!A:B,2,0)</f>
        <v>10929</v>
      </c>
      <c r="C136" s="353">
        <f>VLOOKUP(D136, 'JAN2022 - CC'!A:F,6,0)</f>
        <v>44579</v>
      </c>
      <c r="D136" s="352" t="str">
        <f>VLOOKUP(A136, 'JAN2022 - CC'!M:N,2,0)</f>
        <v>1092944579</v>
      </c>
      <c r="E136" s="352" t="s">
        <v>7904</v>
      </c>
      <c r="F136" s="352" t="s">
        <v>8309</v>
      </c>
      <c r="G136" s="352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</row>
    <row r="137" ht="15.75" customHeight="1">
      <c r="A137" s="352">
        <v>206907.0</v>
      </c>
      <c r="B137" s="352">
        <f>VLOOKUP(D137, 'JAN2022 - CC'!A:B,2,0)</f>
        <v>12322</v>
      </c>
      <c r="C137" s="353">
        <f>VLOOKUP(D137, 'JAN2022 - CC'!A:F,6,0)</f>
        <v>44582</v>
      </c>
      <c r="D137" s="352" t="str">
        <f>VLOOKUP(A137, 'JAN2022 - CC'!M:N,2,0)</f>
        <v>1232244582</v>
      </c>
      <c r="E137" s="352" t="s">
        <v>7904</v>
      </c>
      <c r="F137" s="352" t="s">
        <v>8315</v>
      </c>
      <c r="G137" s="352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</row>
    <row r="138" ht="15.0" customHeight="1">
      <c r="A138" s="352">
        <v>206907.0</v>
      </c>
      <c r="B138" s="352">
        <f>VLOOKUP(D138, 'JAN2022 - CC'!A:B,2,0)</f>
        <v>12322</v>
      </c>
      <c r="C138" s="353">
        <f>VLOOKUP(D138, 'JAN2022 - CC'!A:F,6,0)</f>
        <v>44582</v>
      </c>
      <c r="D138" s="352" t="str">
        <f>VLOOKUP(A138, 'JAN2022 - CC'!M:N,2,0)</f>
        <v>1232244582</v>
      </c>
      <c r="E138" s="352" t="s">
        <v>7904</v>
      </c>
      <c r="F138" s="352" t="s">
        <v>8309</v>
      </c>
      <c r="G138" s="352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</row>
    <row r="139" ht="15.0" customHeight="1">
      <c r="A139" s="352">
        <v>206946.0</v>
      </c>
      <c r="B139" s="352">
        <f>VLOOKUP(D139, 'JAN2022 - CC'!A:B,2,0)</f>
        <v>10623</v>
      </c>
      <c r="C139" s="353">
        <f>VLOOKUP(D139, 'JAN2022 - CC'!A:F,6,0)</f>
        <v>44585</v>
      </c>
      <c r="D139" s="352" t="str">
        <f>VLOOKUP(A139, 'JAN2022 - CC'!M:N,2,0)</f>
        <v>1062344585</v>
      </c>
      <c r="E139" s="352" t="s">
        <v>7904</v>
      </c>
      <c r="F139" s="352" t="s">
        <v>8309</v>
      </c>
      <c r="G139" s="352"/>
      <c r="H139" s="277"/>
      <c r="I139" s="277"/>
      <c r="J139" s="277"/>
      <c r="K139" s="277"/>
      <c r="L139" s="277"/>
      <c r="M139" s="277"/>
      <c r="N139" s="277"/>
      <c r="O139" s="277"/>
      <c r="P139" s="277"/>
      <c r="Q139" s="277"/>
      <c r="R139" s="277"/>
      <c r="S139" s="277"/>
    </row>
    <row r="140" ht="15.0" customHeight="1">
      <c r="A140" s="352">
        <v>207067.0</v>
      </c>
      <c r="B140" s="352">
        <f>VLOOKUP(D140, 'JAN2022 - CC'!A:B,2,0)</f>
        <v>13909</v>
      </c>
      <c r="C140" s="353">
        <f>VLOOKUP(D140, 'JAN2022 - CC'!A:F,6,0)</f>
        <v>44589</v>
      </c>
      <c r="D140" s="352" t="str">
        <f>VLOOKUP(A140, 'JAN2022 - CC'!M:N,2,0)</f>
        <v>1390944589</v>
      </c>
      <c r="E140" s="352" t="s">
        <v>7904</v>
      </c>
      <c r="F140" s="352" t="s">
        <v>8309</v>
      </c>
      <c r="G140" s="352"/>
      <c r="H140" s="277"/>
      <c r="I140" s="277"/>
      <c r="J140" s="277"/>
      <c r="K140" s="277"/>
      <c r="L140" s="277"/>
      <c r="M140" s="277"/>
      <c r="N140" s="277"/>
      <c r="O140" s="277"/>
      <c r="P140" s="277"/>
      <c r="Q140" s="277"/>
      <c r="R140" s="277"/>
      <c r="S140" s="277"/>
    </row>
    <row r="141" ht="15.75" customHeight="1">
      <c r="A141" s="352">
        <v>207115.0</v>
      </c>
      <c r="B141" s="352">
        <f>VLOOKUP(D141, 'FEB2022 - CC'!A:B,2,0)</f>
        <v>11903</v>
      </c>
      <c r="C141" s="353">
        <f>VLOOKUP(D141, 'FEB2022 - CC'!A:F,6,0)</f>
        <v>44593</v>
      </c>
      <c r="D141" s="352" t="str">
        <f>VLOOKUP(A141, 'FEB2022 - CC'!M:N,2,0)</f>
        <v>1190344593</v>
      </c>
      <c r="E141" s="352" t="s">
        <v>7904</v>
      </c>
      <c r="F141" s="352" t="s">
        <v>8309</v>
      </c>
      <c r="G141" s="352"/>
      <c r="H141" s="277"/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</row>
    <row r="142" ht="15.0" customHeight="1">
      <c r="A142" s="352">
        <v>206740.0</v>
      </c>
      <c r="B142" s="352">
        <f>VLOOKUP(D142, 'JAN2022 - CC'!A:B,2,0)</f>
        <v>14019</v>
      </c>
      <c r="C142" s="353">
        <f>VLOOKUP(D142, 'JAN2022 - CC'!A:F,6,0)</f>
        <v>44578</v>
      </c>
      <c r="D142" s="352" t="str">
        <f>VLOOKUP(A142, 'JAN2022 - CC'!M:N,2,0)</f>
        <v>1401944578</v>
      </c>
      <c r="E142" s="352" t="s">
        <v>8029</v>
      </c>
      <c r="F142" s="352">
        <v>117.0</v>
      </c>
      <c r="G142" s="352"/>
      <c r="H142" s="277"/>
      <c r="I142" s="277"/>
      <c r="J142" s="277"/>
      <c r="K142" s="277"/>
      <c r="L142" s="277"/>
      <c r="M142" s="277"/>
      <c r="N142" s="277"/>
      <c r="O142" s="277"/>
      <c r="P142" s="277"/>
      <c r="Q142" s="277"/>
      <c r="R142" s="277"/>
      <c r="S142" s="277"/>
    </row>
    <row r="143" ht="15.0" customHeight="1">
      <c r="A143" s="352">
        <v>206763.0</v>
      </c>
      <c r="B143" s="352">
        <f>VLOOKUP(D143, 'JAN2022 - CC'!A:B,2,0)</f>
        <v>16165</v>
      </c>
      <c r="C143" s="353">
        <f>VLOOKUP(D143, 'JAN2022 - CC'!A:F,6,0)</f>
        <v>44578</v>
      </c>
      <c r="D143" s="352" t="str">
        <f>VLOOKUP(A143, 'JAN2022 - CC'!M:N,2,0)</f>
        <v>1616544578</v>
      </c>
      <c r="E143" s="352" t="s">
        <v>8029</v>
      </c>
      <c r="F143" s="352">
        <v>247.0</v>
      </c>
      <c r="G143" s="352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</row>
    <row r="144" ht="15.75" customHeight="1">
      <c r="A144" s="352">
        <v>206818.0</v>
      </c>
      <c r="B144" s="352">
        <f>VLOOKUP(D144, 'JAN2022 - CC'!A:B,2,0)</f>
        <v>15680</v>
      </c>
      <c r="C144" s="353">
        <f>VLOOKUP(D144, 'JAN2022 - CC'!A:F,6,0)</f>
        <v>44580</v>
      </c>
      <c r="D144" s="352" t="str">
        <f>VLOOKUP(A144, 'JAN2022 - CC'!M:N,2,0)</f>
        <v>1568044580</v>
      </c>
      <c r="E144" s="352" t="s">
        <v>8029</v>
      </c>
      <c r="F144" s="352" t="s">
        <v>8315</v>
      </c>
      <c r="G144" s="352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</row>
    <row r="145" ht="15.0" customHeight="1">
      <c r="A145" s="352">
        <v>206932.0</v>
      </c>
      <c r="B145" s="352">
        <f>VLOOKUP(D145, 'JAN2022 - CC'!A:B,2,0)</f>
        <v>17505</v>
      </c>
      <c r="C145" s="353">
        <f>VLOOKUP(D145, 'JAN2022 - CC'!A:F,6,0)</f>
        <v>44585</v>
      </c>
      <c r="D145" s="352" t="str">
        <f>VLOOKUP(A145, 'JAN2022 - CC'!M:N,2,0)</f>
        <v>1750544585</v>
      </c>
      <c r="E145" s="352" t="s">
        <v>8029</v>
      </c>
      <c r="F145" s="352">
        <v>82.1</v>
      </c>
      <c r="G145" s="352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</row>
    <row r="146" ht="15.0" customHeight="1">
      <c r="A146" s="352">
        <v>206949.0</v>
      </c>
      <c r="B146" s="352">
        <f>VLOOKUP(D146, 'JAN2022 - CC'!A:B,2,0)</f>
        <v>10047</v>
      </c>
      <c r="C146" s="353">
        <f>VLOOKUP(D146, 'JAN2022 - CC'!A:F,6,0)</f>
        <v>44585</v>
      </c>
      <c r="D146" s="352" t="str">
        <f>VLOOKUP(A146, 'JAN2022 - CC'!M:N,2,0)</f>
        <v>1004744585</v>
      </c>
      <c r="E146" s="352" t="s">
        <v>8029</v>
      </c>
      <c r="F146" s="352" t="s">
        <v>8315</v>
      </c>
      <c r="G146" s="352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</row>
    <row r="147" ht="15.75" customHeight="1">
      <c r="A147" s="352">
        <v>206959.0</v>
      </c>
      <c r="B147" s="352">
        <f>VLOOKUP(D147, 'JAN2022 - CC'!A:B,2,0)</f>
        <v>16475</v>
      </c>
      <c r="C147" s="353">
        <f>VLOOKUP(D147, 'JAN2022 - CC'!A:F,6,0)</f>
        <v>44586</v>
      </c>
      <c r="D147" s="352" t="str">
        <f>VLOOKUP(A147, 'JAN2022 - CC'!M:N,2,0)</f>
        <v>1647544586</v>
      </c>
      <c r="E147" s="352" t="s">
        <v>8029</v>
      </c>
      <c r="F147" s="352">
        <v>179.0</v>
      </c>
      <c r="G147" s="352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</row>
    <row r="148" ht="15.0" customHeight="1">
      <c r="A148" s="352">
        <v>206776.0</v>
      </c>
      <c r="B148" s="352">
        <f>VLOOKUP(D148, 'JAN2022 - CC'!A:B,2,0)</f>
        <v>9165</v>
      </c>
      <c r="C148" s="353">
        <f>VLOOKUP(D148, 'JAN2022 - CC'!A:F,6,0)</f>
        <v>44579</v>
      </c>
      <c r="D148" s="352" t="str">
        <f>VLOOKUP(A148, 'JAN2022 - CC'!M:N,2,0)</f>
        <v>916544579</v>
      </c>
      <c r="E148" s="352" t="s">
        <v>8492</v>
      </c>
      <c r="F148" s="352">
        <v>13.6</v>
      </c>
      <c r="G148" s="352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</row>
    <row r="149" ht="15.0" customHeight="1">
      <c r="A149" s="352">
        <v>206929.0</v>
      </c>
      <c r="B149" s="352">
        <f>VLOOKUP(D149, 'JAN2022 - CC'!A:B,2,0)</f>
        <v>17136</v>
      </c>
      <c r="C149" s="353">
        <f>VLOOKUP(D149, 'JAN2022 - CC'!A:F,6,0)</f>
        <v>44585</v>
      </c>
      <c r="D149" s="352" t="str">
        <f>VLOOKUP(A149, 'JAN2022 - CC'!M:N,2,0)</f>
        <v>1713644585</v>
      </c>
      <c r="E149" s="352" t="s">
        <v>8492</v>
      </c>
      <c r="F149" s="352" t="s">
        <v>8493</v>
      </c>
      <c r="G149" s="352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</row>
    <row r="150" ht="15.75" customHeight="1">
      <c r="A150" s="352">
        <v>206550.0</v>
      </c>
      <c r="B150" s="352">
        <f>VLOOKUP(D150, 'JAN2022 - CC'!A:B,2,0)</f>
        <v>17470</v>
      </c>
      <c r="C150" s="353">
        <f>VLOOKUP(D150, 'JAN2022 - CC'!A:F,6,0)</f>
        <v>44568</v>
      </c>
      <c r="D150" s="352" t="str">
        <f>VLOOKUP(A150, 'JAN2022 - CC'!M:N,2,0)</f>
        <v>1747044568</v>
      </c>
      <c r="E150" s="352" t="s">
        <v>8494</v>
      </c>
      <c r="F150" s="352">
        <v>62.1</v>
      </c>
      <c r="G150" s="352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</row>
    <row r="151" ht="15.0" customHeight="1">
      <c r="A151" s="352">
        <v>206617.0</v>
      </c>
      <c r="B151" s="352">
        <f>VLOOKUP(D151, 'JAN2022 - CC'!A:B,2,0)</f>
        <v>9493</v>
      </c>
      <c r="C151" s="353">
        <f>VLOOKUP(D151, 'JAN2022 - CC'!A:F,6,0)</f>
        <v>44574</v>
      </c>
      <c r="D151" s="352" t="str">
        <f>VLOOKUP(A151, 'JAN2022 - CC'!M:N,2,0)</f>
        <v>949344574</v>
      </c>
      <c r="E151" s="352" t="s">
        <v>8494</v>
      </c>
      <c r="F151" s="352" t="s">
        <v>8315</v>
      </c>
      <c r="G151" s="352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</row>
    <row r="152" ht="15.0" customHeight="1">
      <c r="A152" s="352">
        <v>206645.0</v>
      </c>
      <c r="B152" s="352">
        <f>VLOOKUP(D152, 'JAN2022 - CC'!A:B,2,0)</f>
        <v>9726</v>
      </c>
      <c r="C152" s="353">
        <f>VLOOKUP(D152, 'JAN2022 - CC'!A:F,6,0)</f>
        <v>44573</v>
      </c>
      <c r="D152" s="352" t="str">
        <f>VLOOKUP(A152, 'JAN2022 - CC'!M:N,2,0)</f>
        <v>972644573</v>
      </c>
      <c r="E152" s="352" t="s">
        <v>8494</v>
      </c>
      <c r="F152" s="352">
        <v>941.0</v>
      </c>
      <c r="G152" s="352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</row>
    <row r="153" ht="15.75" customHeight="1">
      <c r="A153" s="352">
        <v>206737.0</v>
      </c>
      <c r="B153" s="352">
        <f>VLOOKUP(D153, 'JAN2022 - CC'!A:B,2,0)</f>
        <v>10357</v>
      </c>
      <c r="C153" s="353">
        <f>VLOOKUP(D153, 'JAN2022 - CC'!A:F,6,0)</f>
        <v>44578</v>
      </c>
      <c r="D153" s="352" t="str">
        <f>VLOOKUP(A153, 'JAN2022 - CC'!M:N,2,0)</f>
        <v>1035744578</v>
      </c>
      <c r="E153" s="352" t="s">
        <v>8494</v>
      </c>
      <c r="F153" s="352">
        <v>1170.0</v>
      </c>
      <c r="G153" s="352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</row>
    <row r="154" ht="15.0" customHeight="1">
      <c r="A154" s="352">
        <v>206738.0</v>
      </c>
      <c r="B154" s="352">
        <f>VLOOKUP(D154, 'JAN2022 - CC'!A:B,2,0)</f>
        <v>14140</v>
      </c>
      <c r="C154" s="353">
        <f>VLOOKUP(D154, 'JAN2022 - CC'!A:F,6,0)</f>
        <v>44578</v>
      </c>
      <c r="D154" s="352" t="str">
        <f>VLOOKUP(A154, 'JAN2022 - CC'!M:N,2,0)</f>
        <v>1414044578</v>
      </c>
      <c r="E154" s="352" t="s">
        <v>8494</v>
      </c>
      <c r="F154" s="352" t="s">
        <v>8315</v>
      </c>
      <c r="G154" s="352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</row>
    <row r="155" ht="15.0" customHeight="1">
      <c r="A155" s="352">
        <v>206747.0</v>
      </c>
      <c r="B155" s="352">
        <f>VLOOKUP(D155, 'JAN2022 - CC'!A:B,2,0)</f>
        <v>10061</v>
      </c>
      <c r="C155" s="353">
        <f>VLOOKUP(D155, 'JAN2022 - CC'!A:F,6,0)</f>
        <v>44578</v>
      </c>
      <c r="D155" s="352" t="str">
        <f>VLOOKUP(A155, 'JAN2022 - CC'!M:N,2,0)</f>
        <v>1006144578</v>
      </c>
      <c r="E155" s="352" t="s">
        <v>8494</v>
      </c>
      <c r="F155" s="352">
        <v>265.0</v>
      </c>
      <c r="G155" s="352"/>
      <c r="H155" s="277"/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</row>
    <row r="156" ht="15.0" customHeight="1">
      <c r="A156" s="352">
        <v>206748.0</v>
      </c>
      <c r="B156" s="352">
        <f>VLOOKUP(D156, 'JAN2022 - CC'!A:B,2,0)</f>
        <v>17893</v>
      </c>
      <c r="C156" s="353">
        <f>VLOOKUP(D156, 'JAN2022 - CC'!A:F,6,0)</f>
        <v>44578</v>
      </c>
      <c r="D156" s="352" t="str">
        <f>VLOOKUP(A156, 'JAN2022 - CC'!M:N,2,0)</f>
        <v>1789344578</v>
      </c>
      <c r="E156" s="352" t="s">
        <v>8494</v>
      </c>
      <c r="F156" s="352" t="s">
        <v>8315</v>
      </c>
      <c r="G156" s="352"/>
      <c r="H156" s="277"/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</row>
    <row r="157" ht="15.75" customHeight="1">
      <c r="A157" s="352">
        <v>206756.0</v>
      </c>
      <c r="B157" s="352">
        <f>VLOOKUP(D157, 'JAN2022 - CC'!A:B,2,0)</f>
        <v>12179</v>
      </c>
      <c r="C157" s="353">
        <f>VLOOKUP(D157, 'JAN2022 - CC'!A:F,6,0)</f>
        <v>44578</v>
      </c>
      <c r="D157" s="352" t="str">
        <f>VLOOKUP(A157, 'JAN2022 - CC'!M:N,2,0)</f>
        <v>1217944578</v>
      </c>
      <c r="E157" s="352" t="s">
        <v>8494</v>
      </c>
      <c r="F157" s="352">
        <v>98.1</v>
      </c>
      <c r="G157" s="352"/>
      <c r="H157" s="277"/>
      <c r="I157" s="277"/>
      <c r="J157" s="277"/>
      <c r="K157" s="277"/>
      <c r="L157" s="277"/>
      <c r="M157" s="277"/>
      <c r="N157" s="277"/>
      <c r="O157" s="277"/>
      <c r="P157" s="277"/>
      <c r="Q157" s="277"/>
      <c r="R157" s="277"/>
      <c r="S157" s="277"/>
    </row>
    <row r="158" ht="15.0" customHeight="1">
      <c r="A158" s="352">
        <v>206758.0</v>
      </c>
      <c r="B158" s="352">
        <f>VLOOKUP(D158, 'JAN2022 - CC'!A:B,2,0)</f>
        <v>12283</v>
      </c>
      <c r="C158" s="353">
        <f>VLOOKUP(D158, 'JAN2022 - CC'!A:F,6,0)</f>
        <v>44578</v>
      </c>
      <c r="D158" s="352" t="str">
        <f>VLOOKUP(A158, 'JAN2022 - CC'!M:N,2,0)</f>
        <v>1228344578</v>
      </c>
      <c r="E158" s="352" t="s">
        <v>8494</v>
      </c>
      <c r="F158" s="352">
        <v>687.0</v>
      </c>
      <c r="G158" s="352"/>
      <c r="H158" s="277"/>
      <c r="I158" s="277"/>
      <c r="J158" s="277"/>
      <c r="K158" s="277"/>
      <c r="L158" s="277"/>
      <c r="M158" s="277"/>
      <c r="N158" s="277"/>
      <c r="O158" s="277"/>
      <c r="P158" s="277"/>
      <c r="Q158" s="277"/>
      <c r="R158" s="277"/>
      <c r="S158" s="277"/>
    </row>
    <row r="159" ht="15.0" customHeight="1">
      <c r="A159" s="352">
        <v>206761.0</v>
      </c>
      <c r="B159" s="352">
        <f>VLOOKUP(D159, 'JAN2022 - CC'!A:B,2,0)</f>
        <v>11476</v>
      </c>
      <c r="C159" s="353">
        <f>VLOOKUP(D159, 'JAN2022 - CC'!A:F,6,0)</f>
        <v>44578</v>
      </c>
      <c r="D159" s="352" t="str">
        <f>VLOOKUP(A159, 'JAN2022 - CC'!M:N,2,0)</f>
        <v>1147644578</v>
      </c>
      <c r="E159" s="352" t="s">
        <v>8494</v>
      </c>
      <c r="F159" s="352" t="s">
        <v>8315</v>
      </c>
      <c r="G159" s="352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277"/>
    </row>
    <row r="160" ht="15.75" customHeight="1">
      <c r="A160" s="352">
        <v>206762.0</v>
      </c>
      <c r="B160" s="352">
        <f>VLOOKUP(D160, 'JAN2022 - CC'!A:B,2,0)</f>
        <v>15914</v>
      </c>
      <c r="C160" s="353">
        <f>VLOOKUP(D160, 'JAN2022 - CC'!A:F,6,0)</f>
        <v>44578</v>
      </c>
      <c r="D160" s="352" t="str">
        <f>VLOOKUP(A160, 'JAN2022 - CC'!M:N,2,0)</f>
        <v>1591444578</v>
      </c>
      <c r="E160" s="352" t="s">
        <v>8494</v>
      </c>
      <c r="F160" s="352">
        <v>263.0</v>
      </c>
      <c r="G160" s="352"/>
      <c r="H160" s="277"/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</row>
    <row r="161" ht="15.0" customHeight="1">
      <c r="A161" s="352">
        <v>206763.0</v>
      </c>
      <c r="B161" s="352">
        <f>VLOOKUP(D161, 'JAN2022 - CC'!A:B,2,0)</f>
        <v>16165</v>
      </c>
      <c r="C161" s="353">
        <f>VLOOKUP(D161, 'JAN2022 - CC'!A:F,6,0)</f>
        <v>44578</v>
      </c>
      <c r="D161" s="352" t="str">
        <f>VLOOKUP(A161, 'JAN2022 - CC'!M:N,2,0)</f>
        <v>1616544578</v>
      </c>
      <c r="E161" s="352" t="s">
        <v>8494</v>
      </c>
      <c r="F161" s="352" t="s">
        <v>8315</v>
      </c>
      <c r="G161" s="352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</row>
    <row r="162" ht="15.0" customHeight="1">
      <c r="A162" s="352">
        <v>206773.0</v>
      </c>
      <c r="B162" s="352">
        <f>VLOOKUP(D162, 'JAN2022 - CC'!A:B,2,0)</f>
        <v>11357</v>
      </c>
      <c r="C162" s="353">
        <f>VLOOKUP(D162, 'JAN2022 - CC'!A:F,6,0)</f>
        <v>44579</v>
      </c>
      <c r="D162" s="352" t="str">
        <f>VLOOKUP(A162, 'JAN2022 - CC'!M:N,2,0)</f>
        <v>1135744579</v>
      </c>
      <c r="E162" s="352" t="s">
        <v>8494</v>
      </c>
      <c r="F162" s="352">
        <v>1810.0</v>
      </c>
      <c r="G162" s="352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277"/>
    </row>
    <row r="163" ht="15.75" customHeight="1">
      <c r="A163" s="352">
        <v>206777.0</v>
      </c>
      <c r="B163" s="352">
        <f>VLOOKUP(D163, 'JAN2022 - CC'!A:B,2,0)</f>
        <v>17127</v>
      </c>
      <c r="C163" s="353">
        <f>VLOOKUP(D163, 'JAN2022 - CC'!A:F,6,0)</f>
        <v>44579</v>
      </c>
      <c r="D163" s="352" t="str">
        <f>VLOOKUP(A163, 'JAN2022 - CC'!M:N,2,0)</f>
        <v>1712744579</v>
      </c>
      <c r="E163" s="352" t="s">
        <v>8494</v>
      </c>
      <c r="F163" s="352" t="s">
        <v>8315</v>
      </c>
      <c r="G163" s="352"/>
      <c r="H163" s="277"/>
      <c r="I163" s="277"/>
      <c r="J163" s="277"/>
      <c r="K163" s="277"/>
      <c r="L163" s="277"/>
      <c r="M163" s="277"/>
      <c r="N163" s="277"/>
      <c r="O163" s="277"/>
      <c r="P163" s="277"/>
      <c r="Q163" s="277"/>
      <c r="R163" s="277"/>
      <c r="S163" s="277"/>
    </row>
    <row r="164" ht="15.0" customHeight="1">
      <c r="A164" s="352">
        <v>206794.0</v>
      </c>
      <c r="B164" s="352">
        <f>VLOOKUP(D164, 'JAN2022 - CC'!A:B,2,0)</f>
        <v>9608</v>
      </c>
      <c r="C164" s="353">
        <f>VLOOKUP(D164, 'JAN2022 - CC'!A:F,6,0)</f>
        <v>44580</v>
      </c>
      <c r="D164" s="352" t="str">
        <f>VLOOKUP(A164, 'JAN2022 - CC'!M:N,2,0)</f>
        <v>960844580</v>
      </c>
      <c r="E164" s="352" t="s">
        <v>8494</v>
      </c>
      <c r="F164" s="352">
        <v>272.0</v>
      </c>
      <c r="G164" s="352"/>
      <c r="H164" s="277"/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</row>
    <row r="165" ht="15.0" customHeight="1">
      <c r="A165" s="352">
        <v>206810.0</v>
      </c>
      <c r="B165" s="352">
        <f>VLOOKUP(D165, 'JAN2022 - CC'!A:B,2,0)</f>
        <v>9616</v>
      </c>
      <c r="C165" s="353">
        <f>VLOOKUP(D165, 'JAN2022 - CC'!A:F,6,0)</f>
        <v>44580</v>
      </c>
      <c r="D165" s="352" t="str">
        <f>VLOOKUP(A165, 'JAN2022 - CC'!M:N,2,0)</f>
        <v>961644580</v>
      </c>
      <c r="E165" s="352" t="s">
        <v>8494</v>
      </c>
      <c r="F165" s="352">
        <v>1640.0</v>
      </c>
      <c r="G165" s="352"/>
      <c r="H165" s="277"/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</row>
    <row r="166" ht="15.75" customHeight="1">
      <c r="A166" s="352">
        <v>206817.0</v>
      </c>
      <c r="B166" s="352">
        <f>VLOOKUP(D166, 'JAN2022 - CC'!A:B,2,0)</f>
        <v>12659</v>
      </c>
      <c r="C166" s="353">
        <f>VLOOKUP(D166, 'JAN2022 - CC'!A:F,6,0)</f>
        <v>44580</v>
      </c>
      <c r="D166" s="352" t="str">
        <f>VLOOKUP(A166, 'JAN2022 - CC'!M:N,2,0)</f>
        <v>1265944580</v>
      </c>
      <c r="E166" s="352" t="s">
        <v>8494</v>
      </c>
      <c r="F166" s="352" t="s">
        <v>8315</v>
      </c>
      <c r="G166" s="352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</row>
    <row r="167" ht="15.0" customHeight="1">
      <c r="A167" s="352">
        <v>206819.0</v>
      </c>
      <c r="B167" s="352">
        <f>VLOOKUP(D167, 'JAN2022 - CC'!A:B,2,0)</f>
        <v>13023</v>
      </c>
      <c r="C167" s="353">
        <f>VLOOKUP(D167, 'JAN2022 - CC'!A:F,6,0)</f>
        <v>44580</v>
      </c>
      <c r="D167" s="352" t="str">
        <f>VLOOKUP(A167, 'JAN2022 - CC'!M:N,2,0)</f>
        <v>1302344580</v>
      </c>
      <c r="E167" s="352" t="s">
        <v>8494</v>
      </c>
      <c r="F167" s="352">
        <v>555.0</v>
      </c>
      <c r="G167" s="352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</row>
    <row r="168" ht="15.0" customHeight="1">
      <c r="A168" s="352">
        <v>206822.0</v>
      </c>
      <c r="B168" s="352">
        <f>VLOOKUP(D168, 'JAN2022 - CC'!A:B,2,0)</f>
        <v>11452</v>
      </c>
      <c r="C168" s="353">
        <f>VLOOKUP(D168, 'JAN2022 - CC'!A:F,6,0)</f>
        <v>44580</v>
      </c>
      <c r="D168" s="352" t="str">
        <f>VLOOKUP(A168, 'JAN2022 - CC'!M:N,2,0)</f>
        <v>1145244580</v>
      </c>
      <c r="E168" s="352" t="s">
        <v>8494</v>
      </c>
      <c r="F168" s="352">
        <v>1240.0</v>
      </c>
      <c r="G168" s="352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</row>
    <row r="169" ht="15.0" customHeight="1">
      <c r="A169" s="352">
        <v>206829.0</v>
      </c>
      <c r="B169" s="352">
        <f>VLOOKUP(D169, 'JAN2022 - CC'!A:B,2,0)</f>
        <v>15763</v>
      </c>
      <c r="C169" s="353">
        <f>VLOOKUP(D169, 'JAN2022 - CC'!A:F,6,0)</f>
        <v>44581</v>
      </c>
      <c r="D169" s="352" t="str">
        <f>VLOOKUP(A169, 'JAN2022 - CC'!M:N,2,0)</f>
        <v>1576344581</v>
      </c>
      <c r="E169" s="352" t="s">
        <v>8494</v>
      </c>
      <c r="F169" s="352">
        <v>496.0</v>
      </c>
      <c r="G169" s="352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</row>
    <row r="170" ht="15.75" customHeight="1">
      <c r="A170" s="352">
        <v>206830.0</v>
      </c>
      <c r="B170" s="352">
        <f>VLOOKUP(D170, 'JAN2022 - CC'!A:B,2,0)</f>
        <v>13579</v>
      </c>
      <c r="C170" s="353">
        <f>VLOOKUP(D170, 'JAN2022 - CC'!A:F,6,0)</f>
        <v>44581</v>
      </c>
      <c r="D170" s="352" t="str">
        <f>VLOOKUP(A170, 'JAN2022 - CC'!M:N,2,0)</f>
        <v>1357944581</v>
      </c>
      <c r="E170" s="352" t="s">
        <v>8494</v>
      </c>
      <c r="F170" s="352">
        <v>281.0</v>
      </c>
      <c r="G170" s="352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</row>
    <row r="171" ht="15.0" customHeight="1">
      <c r="A171" s="352">
        <v>206832.0</v>
      </c>
      <c r="B171" s="352">
        <f>VLOOKUP(D171, 'JAN2022 - CC'!A:B,2,0)</f>
        <v>15718</v>
      </c>
      <c r="C171" s="353">
        <f>VLOOKUP(D171, 'JAN2022 - CC'!A:F,6,0)</f>
        <v>44581</v>
      </c>
      <c r="D171" s="352" t="str">
        <f>VLOOKUP(A171, 'JAN2022 - CC'!M:N,2,0)</f>
        <v>1571844581</v>
      </c>
      <c r="E171" s="352" t="s">
        <v>8494</v>
      </c>
      <c r="F171" s="352" t="s">
        <v>8315</v>
      </c>
      <c r="G171" s="352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</row>
    <row r="172" ht="15.0" customHeight="1">
      <c r="A172" s="352">
        <v>206834.0</v>
      </c>
      <c r="B172" s="352">
        <f>VLOOKUP(D172, 'JAN2022 - CC'!A:B,2,0)</f>
        <v>12531</v>
      </c>
      <c r="C172" s="353">
        <f>VLOOKUP(D172, 'JAN2022 - CC'!A:F,6,0)</f>
        <v>44581</v>
      </c>
      <c r="D172" s="352" t="str">
        <f>VLOOKUP(A172, 'JAN2022 - CC'!M:N,2,0)</f>
        <v>1253144581</v>
      </c>
      <c r="E172" s="352" t="s">
        <v>8494</v>
      </c>
      <c r="F172" s="352">
        <v>51.1</v>
      </c>
      <c r="G172" s="352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</row>
    <row r="173" ht="15.75" customHeight="1">
      <c r="A173" s="352">
        <v>206840.0</v>
      </c>
      <c r="B173" s="352">
        <f>VLOOKUP(D173, 'JAN2022 - CC'!A:B,2,0)</f>
        <v>11365</v>
      </c>
      <c r="C173" s="353">
        <f>VLOOKUP(D173, 'JAN2022 - CC'!A:F,6,0)</f>
        <v>44581</v>
      </c>
      <c r="D173" s="352" t="str">
        <f>VLOOKUP(A173, 'JAN2022 - CC'!M:N,2,0)</f>
        <v>1136544581</v>
      </c>
      <c r="E173" s="352" t="s">
        <v>8494</v>
      </c>
      <c r="F173" s="352">
        <v>230.0</v>
      </c>
      <c r="G173" s="352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</row>
    <row r="174" ht="15.0" customHeight="1">
      <c r="A174" s="352">
        <v>206849.0</v>
      </c>
      <c r="B174" s="352">
        <f>VLOOKUP(D174, 'JAN2022 - CC'!A:B,2,0)</f>
        <v>10583</v>
      </c>
      <c r="C174" s="353">
        <f>VLOOKUP(D174, 'JAN2022 - CC'!A:F,6,0)</f>
        <v>44581</v>
      </c>
      <c r="D174" s="352" t="str">
        <f>VLOOKUP(A174, 'JAN2022 - CC'!M:N,2,0)</f>
        <v>1058344581</v>
      </c>
      <c r="E174" s="352" t="s">
        <v>8494</v>
      </c>
      <c r="F174" s="352" t="s">
        <v>8315</v>
      </c>
      <c r="G174" s="352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</row>
    <row r="175" ht="15.0" customHeight="1">
      <c r="A175" s="352">
        <v>206862.0</v>
      </c>
      <c r="B175" s="352">
        <f>VLOOKUP(D175, 'JAN2022 - CC'!A:B,2,0)</f>
        <v>13847</v>
      </c>
      <c r="C175" s="353">
        <f>VLOOKUP(D175, 'JAN2022 - CC'!A:F,6,0)</f>
        <v>44581</v>
      </c>
      <c r="D175" s="352" t="str">
        <f>VLOOKUP(A175, 'JAN2022 - CC'!M:N,2,0)</f>
        <v>1384744581</v>
      </c>
      <c r="E175" s="352" t="s">
        <v>8494</v>
      </c>
      <c r="F175" s="352">
        <v>535.0</v>
      </c>
      <c r="G175" s="352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</row>
    <row r="176" ht="15.75" customHeight="1">
      <c r="A176" s="352">
        <v>206863.0</v>
      </c>
      <c r="B176" s="352">
        <f>VLOOKUP(D176, 'JAN2022 - CC'!A:B,2,0)</f>
        <v>12795</v>
      </c>
      <c r="C176" s="353">
        <f>VLOOKUP(D176, 'JAN2022 - CC'!A:F,6,0)</f>
        <v>44581</v>
      </c>
      <c r="D176" s="352" t="str">
        <f>VLOOKUP(A176, 'JAN2022 - CC'!M:N,2,0)</f>
        <v>1279544581</v>
      </c>
      <c r="E176" s="352" t="s">
        <v>8494</v>
      </c>
      <c r="F176" s="352">
        <v>802.0</v>
      </c>
      <c r="G176" s="352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</row>
    <row r="177" ht="15.0" customHeight="1">
      <c r="A177" s="352">
        <v>206874.0</v>
      </c>
      <c r="B177" s="352">
        <f>VLOOKUP(D177, 'JAN2022 - CC'!A:B,2,0)</f>
        <v>9957</v>
      </c>
      <c r="C177" s="353">
        <f>VLOOKUP(D177, 'JAN2022 - CC'!A:F,6,0)</f>
        <v>44581</v>
      </c>
      <c r="D177" s="352" t="str">
        <f>VLOOKUP(A177, 'JAN2022 - CC'!M:N,2,0)</f>
        <v>995744581</v>
      </c>
      <c r="E177" s="352" t="s">
        <v>8494</v>
      </c>
      <c r="F177" s="352" t="s">
        <v>8315</v>
      </c>
      <c r="G177" s="352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</row>
    <row r="178" ht="15.0" customHeight="1">
      <c r="A178" s="352">
        <v>206888.0</v>
      </c>
      <c r="B178" s="352">
        <f>VLOOKUP(D178, 'JAN2022 - CC'!A:B,2,0)</f>
        <v>9204</v>
      </c>
      <c r="C178" s="353">
        <f>VLOOKUP(D178, 'JAN2022 - CC'!A:F,6,0)</f>
        <v>44582</v>
      </c>
      <c r="D178" s="352" t="str">
        <f>VLOOKUP(A178, 'JAN2022 - CC'!M:N,2,0)</f>
        <v>920444582</v>
      </c>
      <c r="E178" s="352" t="s">
        <v>8494</v>
      </c>
      <c r="F178" s="352">
        <v>681.0</v>
      </c>
      <c r="G178" s="352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</row>
    <row r="179" ht="15.75" customHeight="1">
      <c r="A179" s="352">
        <v>206889.0</v>
      </c>
      <c r="B179" s="352">
        <f>VLOOKUP(D179, 'JAN2022 - CC'!A:B,2,0)</f>
        <v>9428</v>
      </c>
      <c r="C179" s="353">
        <f>VLOOKUP(D179, 'JAN2022 - CC'!A:F,6,0)</f>
        <v>44582</v>
      </c>
      <c r="D179" s="352" t="str">
        <f>VLOOKUP(A179, 'JAN2022 - CC'!M:N,2,0)</f>
        <v>942844582</v>
      </c>
      <c r="E179" s="352" t="s">
        <v>8494</v>
      </c>
      <c r="F179" s="352">
        <v>1130.0</v>
      </c>
      <c r="G179" s="352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</row>
    <row r="180" ht="15.0" customHeight="1">
      <c r="A180" s="352">
        <v>206897.0</v>
      </c>
      <c r="B180" s="352">
        <f>VLOOKUP(D180, 'JAN2022 - CC'!A:B,2,0)</f>
        <v>9676</v>
      </c>
      <c r="C180" s="353">
        <f>VLOOKUP(D180, 'JAN2022 - CC'!A:F,6,0)</f>
        <v>44582</v>
      </c>
      <c r="D180" s="352" t="str">
        <f>VLOOKUP(A180, 'JAN2022 - CC'!M:N,2,0)</f>
        <v>967644582</v>
      </c>
      <c r="E180" s="352" t="s">
        <v>8494</v>
      </c>
      <c r="F180" s="352">
        <v>728.0</v>
      </c>
      <c r="G180" s="352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</row>
    <row r="181" ht="15.0" customHeight="1">
      <c r="A181" s="352">
        <v>206900.0</v>
      </c>
      <c r="B181" s="352">
        <f>VLOOKUP(D181, 'JAN2022 - CC'!A:B,2,0)</f>
        <v>9357</v>
      </c>
      <c r="C181" s="353">
        <f>VLOOKUP(D181, 'JAN2022 - CC'!A:F,6,0)</f>
        <v>44582</v>
      </c>
      <c r="D181" s="352" t="str">
        <f>VLOOKUP(A181, 'JAN2022 - CC'!M:N,2,0)</f>
        <v>935744582</v>
      </c>
      <c r="E181" s="352" t="s">
        <v>8494</v>
      </c>
      <c r="F181" s="352">
        <v>1480.0</v>
      </c>
      <c r="G181" s="352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</row>
    <row r="182" ht="15.75" customHeight="1">
      <c r="A182" s="352">
        <v>206905.0</v>
      </c>
      <c r="B182" s="352">
        <f>VLOOKUP(D182, 'JAN2022 - CC'!A:B,2,0)</f>
        <v>11768</v>
      </c>
      <c r="C182" s="353">
        <f>VLOOKUP(D182, 'JAN2022 - CC'!A:F,6,0)</f>
        <v>44582</v>
      </c>
      <c r="D182" s="352" t="str">
        <f>VLOOKUP(A182, 'JAN2022 - CC'!M:N,2,0)</f>
        <v>1176844582</v>
      </c>
      <c r="E182" s="352" t="s">
        <v>8494</v>
      </c>
      <c r="F182" s="352" t="s">
        <v>8315</v>
      </c>
      <c r="G182" s="352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</row>
    <row r="183" ht="15.0" customHeight="1">
      <c r="A183" s="352">
        <v>206906.0</v>
      </c>
      <c r="B183" s="352">
        <f>VLOOKUP(D183, 'JAN2022 - CC'!A:B,2,0)</f>
        <v>11166</v>
      </c>
      <c r="C183" s="353">
        <f>VLOOKUP(D183, 'JAN2022 - CC'!A:F,6,0)</f>
        <v>44582</v>
      </c>
      <c r="D183" s="352" t="str">
        <f>VLOOKUP(A183, 'JAN2022 - CC'!M:N,2,0)</f>
        <v>1116644582</v>
      </c>
      <c r="E183" s="352" t="s">
        <v>8494</v>
      </c>
      <c r="F183" s="352">
        <v>967.0</v>
      </c>
      <c r="G183" s="352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</row>
    <row r="184" ht="15.0" customHeight="1">
      <c r="A184" s="352">
        <v>206910.0</v>
      </c>
      <c r="B184" s="352">
        <f>VLOOKUP(D184, 'JAN2022 - CC'!A:B,2,0)</f>
        <v>15202</v>
      </c>
      <c r="C184" s="353">
        <f>VLOOKUP(D184, 'JAN2022 - CC'!A:F,6,0)</f>
        <v>44582</v>
      </c>
      <c r="D184" s="352" t="str">
        <f>VLOOKUP(A184, 'JAN2022 - CC'!M:N,2,0)</f>
        <v>1520244582</v>
      </c>
      <c r="E184" s="352" t="s">
        <v>8494</v>
      </c>
      <c r="F184" s="352">
        <v>1120.0</v>
      </c>
      <c r="G184" s="352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</row>
    <row r="185" ht="15.0" customHeight="1">
      <c r="A185" s="352">
        <v>206912.0</v>
      </c>
      <c r="B185" s="352">
        <f>VLOOKUP(D185, 'JAN2022 - CC'!A:B,2,0)</f>
        <v>12858</v>
      </c>
      <c r="C185" s="353">
        <f>VLOOKUP(D185, 'JAN2022 - CC'!A:F,6,0)</f>
        <v>44582</v>
      </c>
      <c r="D185" s="352" t="str">
        <f>VLOOKUP(A185, 'JAN2022 - CC'!M:N,2,0)</f>
        <v>1285844582</v>
      </c>
      <c r="E185" s="352" t="s">
        <v>8494</v>
      </c>
      <c r="F185" s="352" t="s">
        <v>8315</v>
      </c>
      <c r="G185" s="352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</row>
    <row r="186" ht="15.75" customHeight="1">
      <c r="A186" s="352">
        <v>206918.0</v>
      </c>
      <c r="B186" s="352">
        <f>VLOOKUP(D186, 'JAN2022 - CC'!A:B,2,0)</f>
        <v>15619</v>
      </c>
      <c r="C186" s="353">
        <f>VLOOKUP(D186, 'JAN2022 - CC'!A:F,6,0)</f>
        <v>44585</v>
      </c>
      <c r="D186" s="352" t="str">
        <f>VLOOKUP(A186, 'JAN2022 - CC'!M:N,2,0)</f>
        <v>1561944585</v>
      </c>
      <c r="E186" s="352" t="s">
        <v>8494</v>
      </c>
      <c r="F186" s="352" t="s">
        <v>8315</v>
      </c>
      <c r="G186" s="352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</row>
    <row r="187" ht="15.0" customHeight="1">
      <c r="A187" s="352">
        <v>206919.0</v>
      </c>
      <c r="B187" s="352">
        <f>VLOOKUP(D187, 'JAN2022 - CC'!A:B,2,0)</f>
        <v>12604</v>
      </c>
      <c r="C187" s="353">
        <f>VLOOKUP(D187, 'JAN2022 - CC'!A:F,6,0)</f>
        <v>44585</v>
      </c>
      <c r="D187" s="352" t="str">
        <f>VLOOKUP(A187, 'JAN2022 - CC'!M:N,2,0)</f>
        <v>1260444585</v>
      </c>
      <c r="E187" s="352" t="s">
        <v>8494</v>
      </c>
      <c r="F187" s="352">
        <v>1290.0</v>
      </c>
      <c r="G187" s="352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</row>
    <row r="188" ht="15.0" customHeight="1">
      <c r="A188" s="352">
        <v>206924.0</v>
      </c>
      <c r="B188" s="352">
        <f>VLOOKUP(D188, 'JAN2022 - CC'!A:B,2,0)</f>
        <v>15972</v>
      </c>
      <c r="C188" s="353">
        <f>VLOOKUP(D188, 'JAN2022 - CC'!A:F,6,0)</f>
        <v>44585</v>
      </c>
      <c r="D188" s="352" t="str">
        <f>VLOOKUP(A188, 'JAN2022 - CC'!M:N,2,0)</f>
        <v>1597244585</v>
      </c>
      <c r="E188" s="352" t="s">
        <v>8494</v>
      </c>
      <c r="F188" s="352">
        <v>1340.0</v>
      </c>
      <c r="G188" s="352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</row>
    <row r="189" ht="15.75" customHeight="1">
      <c r="A189" s="352">
        <v>206928.0</v>
      </c>
      <c r="B189" s="352">
        <f>VLOOKUP(D189, 'JAN2022 - CC'!A:B,2,0)</f>
        <v>10914</v>
      </c>
      <c r="C189" s="353">
        <f>VLOOKUP(D189, 'JAN2022 - CC'!A:F,6,0)</f>
        <v>44585</v>
      </c>
      <c r="D189" s="352" t="str">
        <f>VLOOKUP(A189, 'JAN2022 - CC'!M:N,2,0)</f>
        <v>1091444585</v>
      </c>
      <c r="E189" s="352" t="s">
        <v>8494</v>
      </c>
      <c r="F189" s="352">
        <v>87.8</v>
      </c>
      <c r="G189" s="352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</row>
    <row r="190" ht="15.0" customHeight="1">
      <c r="A190" s="352">
        <v>206929.0</v>
      </c>
      <c r="B190" s="352">
        <f>VLOOKUP(D190, 'JAN2022 - CC'!A:B,2,0)</f>
        <v>17136</v>
      </c>
      <c r="C190" s="353">
        <f>VLOOKUP(D190, 'JAN2022 - CC'!A:F,6,0)</f>
        <v>44585</v>
      </c>
      <c r="D190" s="352" t="str">
        <f>VLOOKUP(A190, 'JAN2022 - CC'!M:N,2,0)</f>
        <v>1713644585</v>
      </c>
      <c r="E190" s="352" t="s">
        <v>8494</v>
      </c>
      <c r="F190" s="352">
        <v>450.0</v>
      </c>
      <c r="G190" s="352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</row>
    <row r="191" ht="15.0" customHeight="1">
      <c r="A191" s="352">
        <v>206938.0</v>
      </c>
      <c r="B191" s="352">
        <f>VLOOKUP(D191, 'JAN2022 - CC'!A:B,2,0)</f>
        <v>15892</v>
      </c>
      <c r="C191" s="353">
        <f>VLOOKUP(D191, 'JAN2022 - CC'!A:F,6,0)</f>
        <v>44585</v>
      </c>
      <c r="D191" s="352" t="str">
        <f>VLOOKUP(A191, 'JAN2022 - CC'!M:N,2,0)</f>
        <v>1589244585</v>
      </c>
      <c r="E191" s="352" t="s">
        <v>8494</v>
      </c>
      <c r="F191" s="352">
        <v>312.0</v>
      </c>
      <c r="G191" s="352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</row>
    <row r="192" ht="15.75" customHeight="1">
      <c r="A192" s="352">
        <v>206955.0</v>
      </c>
      <c r="B192" s="352">
        <f>VLOOKUP(D192, 'JAN2022 - CC'!A:B,2,0)</f>
        <v>9231</v>
      </c>
      <c r="C192" s="353">
        <f>VLOOKUP(D192, 'JAN2022 - CC'!A:F,6,0)</f>
        <v>44585</v>
      </c>
      <c r="D192" s="352" t="str">
        <f>VLOOKUP(A192, 'JAN2022 - CC'!M:N,2,0)</f>
        <v>923144585</v>
      </c>
      <c r="E192" s="352" t="s">
        <v>8494</v>
      </c>
      <c r="F192" s="352" t="s">
        <v>8315</v>
      </c>
      <c r="G192" s="352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</row>
    <row r="193" ht="15.0" customHeight="1">
      <c r="A193" s="352">
        <v>206957.0</v>
      </c>
      <c r="B193" s="352">
        <f>VLOOKUP(D193, 'JAN2022 - CC'!A:B,2,0)</f>
        <v>14131</v>
      </c>
      <c r="C193" s="353">
        <f>VLOOKUP(D193, 'JAN2022 - CC'!A:F,6,0)</f>
        <v>44586</v>
      </c>
      <c r="D193" s="352" t="str">
        <f>VLOOKUP(A193, 'JAN2022 - CC'!M:N,2,0)</f>
        <v>1413144586</v>
      </c>
      <c r="E193" s="352" t="s">
        <v>8494</v>
      </c>
      <c r="F193" s="352">
        <v>1780.0</v>
      </c>
      <c r="G193" s="352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</row>
    <row r="194" ht="15.0" customHeight="1">
      <c r="A194" s="352">
        <v>206961.0</v>
      </c>
      <c r="B194" s="352">
        <f>VLOOKUP(D194, 'JAN2022 - CC'!A:B,2,0)</f>
        <v>11809</v>
      </c>
      <c r="C194" s="353">
        <f>VLOOKUP(D194, 'JAN2022 - CC'!A:F,6,0)</f>
        <v>44586</v>
      </c>
      <c r="D194" s="352" t="str">
        <f>VLOOKUP(A194, 'JAN2022 - CC'!M:N,2,0)</f>
        <v>1180944586</v>
      </c>
      <c r="E194" s="352" t="s">
        <v>8494</v>
      </c>
      <c r="F194" s="352" t="s">
        <v>8315</v>
      </c>
      <c r="G194" s="352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</row>
    <row r="195" ht="15.75" customHeight="1">
      <c r="A195" s="352">
        <v>206963.0</v>
      </c>
      <c r="B195" s="352">
        <f>VLOOKUP(D195, 'JAN2022 - CC'!A:B,2,0)</f>
        <v>13830</v>
      </c>
      <c r="C195" s="353">
        <f>VLOOKUP(D195, 'JAN2022 - CC'!A:F,6,0)</f>
        <v>44586</v>
      </c>
      <c r="D195" s="352" t="str">
        <f>VLOOKUP(A195, 'JAN2022 - CC'!M:N,2,0)</f>
        <v>1383044586</v>
      </c>
      <c r="E195" s="352" t="s">
        <v>8494</v>
      </c>
      <c r="F195" s="352" t="s">
        <v>8315</v>
      </c>
      <c r="G195" s="352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</row>
    <row r="196" ht="15.0" customHeight="1">
      <c r="A196" s="352">
        <v>206965.0</v>
      </c>
      <c r="B196" s="352">
        <f>VLOOKUP(D196, 'JAN2022 - CC'!A:B,2,0)</f>
        <v>17058</v>
      </c>
      <c r="C196" s="353">
        <f>VLOOKUP(D196, 'JAN2022 - CC'!A:F,6,0)</f>
        <v>44586</v>
      </c>
      <c r="D196" s="352" t="str">
        <f>VLOOKUP(A196, 'JAN2022 - CC'!M:N,2,0)</f>
        <v>1705844586</v>
      </c>
      <c r="E196" s="352" t="s">
        <v>8494</v>
      </c>
      <c r="F196" s="352">
        <v>557.0</v>
      </c>
      <c r="G196" s="352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</row>
    <row r="197" ht="15.0" customHeight="1">
      <c r="A197" s="352">
        <v>206968.0</v>
      </c>
      <c r="B197" s="352">
        <f>VLOOKUP(D197, 'JAN2022 - CC'!A:B,2,0)</f>
        <v>17766</v>
      </c>
      <c r="C197" s="353">
        <f>VLOOKUP(D197, 'JAN2022 - CC'!A:F,6,0)</f>
        <v>44586</v>
      </c>
      <c r="D197" s="352" t="str">
        <f>VLOOKUP(A197, 'JAN2022 - CC'!M:N,2,0)</f>
        <v>1776644586</v>
      </c>
      <c r="E197" s="352" t="s">
        <v>8494</v>
      </c>
      <c r="F197" s="352">
        <v>63.2</v>
      </c>
      <c r="G197" s="352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</row>
    <row r="198" ht="15.0" customHeight="1">
      <c r="A198" s="352">
        <v>206971.0</v>
      </c>
      <c r="B198" s="352">
        <f>VLOOKUP(D198, 'JAN2022 - CC'!A:B,2,0)</f>
        <v>15642</v>
      </c>
      <c r="C198" s="353">
        <f>VLOOKUP(D198, 'JAN2022 - CC'!A:F,6,0)</f>
        <v>44586</v>
      </c>
      <c r="D198" s="352" t="str">
        <f>VLOOKUP(A198, 'JAN2022 - CC'!M:N,2,0)</f>
        <v>1564244586</v>
      </c>
      <c r="E198" s="352" t="s">
        <v>8494</v>
      </c>
      <c r="F198" s="352">
        <v>672.0</v>
      </c>
      <c r="G198" s="352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</row>
    <row r="199" ht="15.75" customHeight="1">
      <c r="A199" s="352">
        <v>206987.0</v>
      </c>
      <c r="B199" s="352">
        <f>VLOOKUP(D199, 'JAN2022 - CC'!A:B,2,0)</f>
        <v>15530</v>
      </c>
      <c r="C199" s="353">
        <f>VLOOKUP(D199, 'JAN2022 - CC'!A:F,6,0)</f>
        <v>44586</v>
      </c>
      <c r="D199" s="352" t="str">
        <f>VLOOKUP(A199, 'JAN2022 - CC'!M:N,2,0)</f>
        <v>1553044586</v>
      </c>
      <c r="E199" s="352" t="s">
        <v>8494</v>
      </c>
      <c r="F199" s="352" t="s">
        <v>8315</v>
      </c>
      <c r="G199" s="352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</row>
    <row r="200" ht="15.0" customHeight="1">
      <c r="A200" s="352">
        <v>206988.0</v>
      </c>
      <c r="B200" s="352">
        <f>VLOOKUP(D200, 'JAN2022 - CC'!A:B,2,0)</f>
        <v>15073</v>
      </c>
      <c r="C200" s="353">
        <f>VLOOKUP(D200, 'JAN2022 - CC'!A:F,6,0)</f>
        <v>44586</v>
      </c>
      <c r="D200" s="352" t="str">
        <f>VLOOKUP(A200, 'JAN2022 - CC'!M:N,2,0)</f>
        <v>1507344586</v>
      </c>
      <c r="E200" s="352" t="s">
        <v>8494</v>
      </c>
      <c r="F200" s="352" t="s">
        <v>8315</v>
      </c>
      <c r="G200" s="352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</row>
    <row r="201" ht="15.0" customHeight="1">
      <c r="A201" s="352">
        <v>207004.0</v>
      </c>
      <c r="B201" s="352">
        <f>VLOOKUP(D201, 'JAN2022 - CC'!A:B,2,0)</f>
        <v>15375</v>
      </c>
      <c r="C201" s="353">
        <f>VLOOKUP(D201, 'JAN2022 - CC'!A:F,6,0)</f>
        <v>44587</v>
      </c>
      <c r="D201" s="352" t="str">
        <f>VLOOKUP(A201, 'JAN2022 - CC'!M:N,2,0)</f>
        <v>1537544587</v>
      </c>
      <c r="E201" s="352" t="s">
        <v>8494</v>
      </c>
      <c r="F201" s="352">
        <v>70.6</v>
      </c>
      <c r="G201" s="352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</row>
    <row r="202" ht="15.75" customHeight="1">
      <c r="A202" s="352">
        <v>207005.0</v>
      </c>
      <c r="B202" s="352">
        <f>VLOOKUP(D202, 'JAN2022 - CC'!A:B,2,0)</f>
        <v>10398</v>
      </c>
      <c r="C202" s="353">
        <f>VLOOKUP(D202, 'JAN2022 - CC'!A:F,6,0)</f>
        <v>44587</v>
      </c>
      <c r="D202" s="352" t="str">
        <f>VLOOKUP(A202, 'JAN2022 - CC'!M:N,2,0)</f>
        <v>1039844587</v>
      </c>
      <c r="E202" s="352" t="s">
        <v>8494</v>
      </c>
      <c r="F202" s="352">
        <v>343.0</v>
      </c>
      <c r="G202" s="352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</row>
    <row r="203" ht="15.0" customHeight="1">
      <c r="A203" s="352">
        <v>207008.0</v>
      </c>
      <c r="B203" s="352">
        <f>VLOOKUP(D203, 'JAN2022 - CC'!A:B,2,0)</f>
        <v>17942</v>
      </c>
      <c r="C203" s="353">
        <f>VLOOKUP(D203, 'JAN2022 - CC'!A:F,6,0)</f>
        <v>44587</v>
      </c>
      <c r="D203" s="352" t="str">
        <f>VLOOKUP(A203, 'JAN2022 - CC'!M:N,2,0)</f>
        <v>1794244587</v>
      </c>
      <c r="E203" s="352" t="s">
        <v>8494</v>
      </c>
      <c r="F203" s="352">
        <v>440.0</v>
      </c>
      <c r="G203" s="352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</row>
    <row r="204" ht="15.0" customHeight="1">
      <c r="A204" s="352">
        <v>207011.0</v>
      </c>
      <c r="B204" s="352">
        <f>VLOOKUP(D204, 'JAN2022 - CC'!A:B,2,0)</f>
        <v>16974</v>
      </c>
      <c r="C204" s="353">
        <f>VLOOKUP(D204, 'JAN2022 - CC'!A:F,6,0)</f>
        <v>44587</v>
      </c>
      <c r="D204" s="352" t="str">
        <f>VLOOKUP(A204, 'JAN2022 - CC'!M:N,2,0)</f>
        <v>1697444587</v>
      </c>
      <c r="E204" s="352" t="s">
        <v>8494</v>
      </c>
      <c r="F204" s="352">
        <v>1210.0</v>
      </c>
      <c r="G204" s="352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</row>
    <row r="205" ht="15.75" customHeight="1">
      <c r="A205" s="352">
        <v>207012.0</v>
      </c>
      <c r="B205" s="352">
        <f>VLOOKUP(D205, 'JAN2022 - CC'!A:B,2,0)</f>
        <v>15669</v>
      </c>
      <c r="C205" s="353">
        <f>VLOOKUP(D205, 'JAN2022 - CC'!A:F,6,0)</f>
        <v>44587</v>
      </c>
      <c r="D205" s="352" t="str">
        <f>VLOOKUP(A205, 'JAN2022 - CC'!M:N,2,0)</f>
        <v>1566944587</v>
      </c>
      <c r="E205" s="352" t="s">
        <v>8494</v>
      </c>
      <c r="F205" s="352">
        <v>1600.0</v>
      </c>
      <c r="G205" s="352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</row>
    <row r="206" ht="15.0" customHeight="1">
      <c r="A206" s="352">
        <v>206724.0</v>
      </c>
      <c r="B206" s="352">
        <f>VLOOKUP(D206, 'JAN2022 - CC'!A:B,2,0)</f>
        <v>16500</v>
      </c>
      <c r="C206" s="353">
        <f>VLOOKUP(D206, 'JAN2022 - CC'!A:F,6,0)</f>
        <v>44575</v>
      </c>
      <c r="D206" s="352" t="str">
        <f>VLOOKUP(A206, 'JAN2022 - CC'!M:N,2,0)</f>
        <v>1650044575</v>
      </c>
      <c r="E206" s="352" t="s">
        <v>8495</v>
      </c>
      <c r="F206" s="352">
        <v>488.0</v>
      </c>
      <c r="G206" s="352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</row>
    <row r="207" ht="15.0" customHeight="1">
      <c r="A207" s="352">
        <v>206735.0</v>
      </c>
      <c r="B207" s="352">
        <f>VLOOKUP(D207, 'JAN2022 - CC'!A:B,2,0)</f>
        <v>11489</v>
      </c>
      <c r="C207" s="353">
        <f>VLOOKUP(D207, 'JAN2022 - CC'!A:F,6,0)</f>
        <v>44578</v>
      </c>
      <c r="D207" s="352" t="str">
        <f>VLOOKUP(A207, 'JAN2022 - CC'!M:N,2,0)</f>
        <v>1148944578</v>
      </c>
      <c r="E207" s="352" t="s">
        <v>8495</v>
      </c>
      <c r="F207" s="352">
        <v>1900.0</v>
      </c>
      <c r="G207" s="352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</row>
    <row r="208" ht="15.75" customHeight="1">
      <c r="A208" s="352">
        <v>206757.0</v>
      </c>
      <c r="B208" s="352">
        <f>VLOOKUP(D208, 'JAN2022 - CC'!A:B,2,0)</f>
        <v>12682</v>
      </c>
      <c r="C208" s="353">
        <f>VLOOKUP(D208, 'JAN2022 - CC'!A:F,6,0)</f>
        <v>44578</v>
      </c>
      <c r="D208" s="352" t="str">
        <f>VLOOKUP(A208, 'JAN2022 - CC'!M:N,2,0)</f>
        <v>1268244578</v>
      </c>
      <c r="E208" s="352" t="s">
        <v>8495</v>
      </c>
      <c r="F208" s="352">
        <v>768.0</v>
      </c>
      <c r="G208" s="352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</row>
    <row r="209" ht="15.0" customHeight="1">
      <c r="A209" s="352">
        <v>206772.0</v>
      </c>
      <c r="B209" s="352">
        <f>VLOOKUP(D209, 'JAN2022 - CC'!A:B,2,0)</f>
        <v>11522</v>
      </c>
      <c r="C209" s="353">
        <f>VLOOKUP(D209, 'JAN2022 - CC'!A:F,6,0)</f>
        <v>44579</v>
      </c>
      <c r="D209" s="352" t="str">
        <f>VLOOKUP(A209, 'JAN2022 - CC'!M:N,2,0)</f>
        <v>1152244579</v>
      </c>
      <c r="E209" s="352" t="s">
        <v>8495</v>
      </c>
      <c r="F209" s="352">
        <v>174.0</v>
      </c>
      <c r="G209" s="352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</row>
    <row r="210" ht="15.0" customHeight="1">
      <c r="A210" s="352">
        <v>206782.0</v>
      </c>
      <c r="B210" s="352">
        <f>VLOOKUP(D210, 'JAN2022 - CC'!A:B,2,0)</f>
        <v>10445</v>
      </c>
      <c r="C210" s="353">
        <f>VLOOKUP(D210, 'JAN2022 - CC'!A:F,6,0)</f>
        <v>44579</v>
      </c>
      <c r="D210" s="352" t="str">
        <f>VLOOKUP(A210, 'JAN2022 - CC'!M:N,2,0)</f>
        <v>1044544579</v>
      </c>
      <c r="E210" s="352" t="s">
        <v>8495</v>
      </c>
      <c r="F210" s="352" t="s">
        <v>8315</v>
      </c>
      <c r="G210" s="352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</row>
    <row r="211" ht="15.75" customHeight="1">
      <c r="A211" s="352">
        <v>206805.0</v>
      </c>
      <c r="B211" s="352">
        <f>VLOOKUP(D211, 'JAN2022 - CC'!A:B,2,0)</f>
        <v>9830</v>
      </c>
      <c r="C211" s="353">
        <f>VLOOKUP(D211, 'JAN2022 - CC'!A:F,6,0)</f>
        <v>44580</v>
      </c>
      <c r="D211" s="352" t="str">
        <f>VLOOKUP(A211, 'JAN2022 - CC'!M:N,2,0)</f>
        <v>983044580</v>
      </c>
      <c r="E211" s="352" t="s">
        <v>8495</v>
      </c>
      <c r="F211" s="352" t="s">
        <v>8315</v>
      </c>
      <c r="G211" s="352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</row>
    <row r="212" ht="15.0" customHeight="1">
      <c r="A212" s="352">
        <v>206815.0</v>
      </c>
      <c r="B212" s="352">
        <f>VLOOKUP(D212, 'JAN2022 - CC'!A:B,2,0)</f>
        <v>17895</v>
      </c>
      <c r="C212" s="353">
        <f>VLOOKUP(D212, 'JAN2022 - CC'!A:F,6,0)</f>
        <v>44580</v>
      </c>
      <c r="D212" s="352" t="str">
        <f>VLOOKUP(A212, 'JAN2022 - CC'!M:N,2,0)</f>
        <v>1789544580</v>
      </c>
      <c r="E212" s="352" t="s">
        <v>8495</v>
      </c>
      <c r="F212" s="352" t="s">
        <v>8315</v>
      </c>
      <c r="G212" s="352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</row>
    <row r="213" ht="15.0" customHeight="1">
      <c r="A213" s="352">
        <v>206824.0</v>
      </c>
      <c r="B213" s="352">
        <f>VLOOKUP(D213, 'JAN2022 - CC'!A:B,2,0)</f>
        <v>11072</v>
      </c>
      <c r="C213" s="353">
        <f>VLOOKUP(D213, 'JAN2022 - CC'!A:F,6,0)</f>
        <v>44580</v>
      </c>
      <c r="D213" s="352" t="str">
        <f>VLOOKUP(A213, 'JAN2022 - CC'!M:N,2,0)</f>
        <v>1107244580</v>
      </c>
      <c r="E213" s="352" t="s">
        <v>8495</v>
      </c>
      <c r="F213" s="352" t="s">
        <v>8315</v>
      </c>
      <c r="G213" s="352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</row>
    <row r="214" ht="15.0" customHeight="1">
      <c r="A214" s="352">
        <v>206838.0</v>
      </c>
      <c r="B214" s="352">
        <f>VLOOKUP(D214, 'JAN2022 - CC'!A:B,2,0)</f>
        <v>11613</v>
      </c>
      <c r="C214" s="353">
        <f>VLOOKUP(D214, 'JAN2022 - CC'!A:F,6,0)</f>
        <v>44581</v>
      </c>
      <c r="D214" s="352" t="str">
        <f>VLOOKUP(A214, 'JAN2022 - CC'!M:N,2,0)</f>
        <v>1161344581</v>
      </c>
      <c r="E214" s="352" t="s">
        <v>8495</v>
      </c>
      <c r="F214" s="352">
        <v>576.0</v>
      </c>
      <c r="G214" s="352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</row>
    <row r="215" ht="15.75" customHeight="1">
      <c r="A215" s="352">
        <v>206854.0</v>
      </c>
      <c r="B215" s="352">
        <f>VLOOKUP(D215, 'JAN2022 - CC'!A:B,2,0)</f>
        <v>12873</v>
      </c>
      <c r="C215" s="353">
        <f>VLOOKUP(D215, 'JAN2022 - CC'!A:F,6,0)</f>
        <v>44581</v>
      </c>
      <c r="D215" s="352" t="str">
        <f>VLOOKUP(A215, 'JAN2022 - CC'!M:N,2,0)</f>
        <v>1287344581</v>
      </c>
      <c r="E215" s="352" t="s">
        <v>8495</v>
      </c>
      <c r="F215" s="352">
        <v>179.0</v>
      </c>
      <c r="G215" s="352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</row>
    <row r="216" ht="15.0" customHeight="1">
      <c r="A216" s="352">
        <v>206875.0</v>
      </c>
      <c r="B216" s="352">
        <f>VLOOKUP(D216, 'JAN2022 - CC'!A:B,2,0)</f>
        <v>14036</v>
      </c>
      <c r="C216" s="353">
        <f>VLOOKUP(D216, 'JAN2022 - CC'!A:F,6,0)</f>
        <v>44581</v>
      </c>
      <c r="D216" s="352" t="str">
        <f>VLOOKUP(A216, 'JAN2022 - CC'!M:N,2,0)</f>
        <v>1403644581</v>
      </c>
      <c r="E216" s="352" t="s">
        <v>8495</v>
      </c>
      <c r="F216" s="352">
        <v>1910.0</v>
      </c>
      <c r="G216" s="352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</row>
    <row r="217" ht="15.0" customHeight="1">
      <c r="A217" s="352">
        <v>206893.0</v>
      </c>
      <c r="B217" s="352">
        <f>VLOOKUP(D217, 'JAN2022 - CC'!A:B,2,0)</f>
        <v>15831</v>
      </c>
      <c r="C217" s="353">
        <f>VLOOKUP(D217, 'JAN2022 - CC'!A:F,6,0)</f>
        <v>44582</v>
      </c>
      <c r="D217" s="352" t="str">
        <f>VLOOKUP(A217, 'JAN2022 - CC'!M:N,2,0)</f>
        <v>1583144582</v>
      </c>
      <c r="E217" s="352" t="s">
        <v>8495</v>
      </c>
      <c r="F217" s="352">
        <v>1190.0</v>
      </c>
      <c r="G217" s="352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</row>
    <row r="218" ht="15.75" customHeight="1">
      <c r="A218" s="352">
        <v>206902.0</v>
      </c>
      <c r="B218" s="352">
        <f>VLOOKUP(D218, 'JAN2022 - CC'!A:B,2,0)</f>
        <v>13839</v>
      </c>
      <c r="C218" s="353">
        <f>VLOOKUP(D218, 'JAN2022 - CC'!A:F,6,0)</f>
        <v>44582</v>
      </c>
      <c r="D218" s="352" t="str">
        <f>VLOOKUP(A218, 'JAN2022 - CC'!M:N,2,0)</f>
        <v>1383944582</v>
      </c>
      <c r="E218" s="352" t="s">
        <v>8495</v>
      </c>
      <c r="F218" s="352">
        <v>1750.0</v>
      </c>
      <c r="G218" s="352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</row>
    <row r="219" ht="15.0" customHeight="1">
      <c r="A219" s="352">
        <v>206963.0</v>
      </c>
      <c r="B219" s="352">
        <f>VLOOKUP(D219, 'JAN2022 - CC'!A:B,2,0)</f>
        <v>13830</v>
      </c>
      <c r="C219" s="353">
        <f>VLOOKUP(D219, 'JAN2022 - CC'!A:F,6,0)</f>
        <v>44586</v>
      </c>
      <c r="D219" s="352" t="str">
        <f>VLOOKUP(A219, 'JAN2022 - CC'!M:N,2,0)</f>
        <v>1383044586</v>
      </c>
      <c r="E219" s="352" t="s">
        <v>8495</v>
      </c>
      <c r="F219" s="352">
        <v>1720.0</v>
      </c>
      <c r="G219" s="352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</row>
    <row r="220" ht="15.0" customHeight="1">
      <c r="A220" s="352">
        <v>206970.0</v>
      </c>
      <c r="B220" s="352">
        <f>VLOOKUP(D220, 'JAN2022 - CC'!A:B,2,0)</f>
        <v>16245</v>
      </c>
      <c r="C220" s="353">
        <f>VLOOKUP(D220, 'JAN2022 - CC'!A:F,6,0)</f>
        <v>44586</v>
      </c>
      <c r="D220" s="352" t="str">
        <f>VLOOKUP(A220, 'JAN2022 - CC'!M:N,2,0)</f>
        <v>1624544586</v>
      </c>
      <c r="E220" s="352" t="s">
        <v>8495</v>
      </c>
      <c r="F220" s="352" t="s">
        <v>8315</v>
      </c>
      <c r="G220" s="352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</row>
    <row r="221" ht="15.75" customHeight="1">
      <c r="A221" s="352">
        <v>206972.0</v>
      </c>
      <c r="B221" s="352">
        <f>VLOOKUP(D221, 'JAN2022 - CC'!A:B,2,0)</f>
        <v>12279</v>
      </c>
      <c r="C221" s="353">
        <f>VLOOKUP(D221, 'JAN2022 - CC'!A:F,6,0)</f>
        <v>44586</v>
      </c>
      <c r="D221" s="352" t="str">
        <f>VLOOKUP(A221, 'JAN2022 - CC'!M:N,2,0)</f>
        <v>1227944586</v>
      </c>
      <c r="E221" s="352" t="s">
        <v>8495</v>
      </c>
      <c r="F221" s="352">
        <v>1020.0</v>
      </c>
      <c r="G221" s="352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</row>
    <row r="222" ht="15.0" customHeight="1">
      <c r="A222" s="352">
        <v>206974.0</v>
      </c>
      <c r="B222" s="352">
        <f>VLOOKUP(D222, 'JAN2022 - CC'!A:B,2,0)</f>
        <v>11389</v>
      </c>
      <c r="C222" s="353">
        <f>VLOOKUP(D222, 'JAN2022 - CC'!A:F,6,0)</f>
        <v>44586</v>
      </c>
      <c r="D222" s="352" t="str">
        <f>VLOOKUP(A222, 'JAN2022 - CC'!M:N,2,0)</f>
        <v>1138944586</v>
      </c>
      <c r="E222" s="352" t="s">
        <v>8495</v>
      </c>
      <c r="F222" s="352">
        <v>205.0</v>
      </c>
      <c r="G222" s="352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</row>
    <row r="223" ht="15.0" customHeight="1">
      <c r="A223" s="352">
        <v>206617.0</v>
      </c>
      <c r="B223" s="352">
        <f>VLOOKUP(D223, 'JAN2022 - CC'!A:B,2,0)</f>
        <v>9493</v>
      </c>
      <c r="C223" s="353">
        <f>VLOOKUP(D223, 'JAN2022 - CC'!A:F,6,0)</f>
        <v>44574</v>
      </c>
      <c r="D223" s="352" t="str">
        <f>VLOOKUP(A223, 'JAN2022 - CC'!M:N,2,0)</f>
        <v>949344574</v>
      </c>
      <c r="E223" s="352" t="s">
        <v>8507</v>
      </c>
      <c r="F223" s="352" t="s">
        <v>8309</v>
      </c>
      <c r="G223" s="352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</row>
    <row r="224" ht="15.75" customHeight="1">
      <c r="A224" s="352">
        <v>206645.0</v>
      </c>
      <c r="B224" s="352">
        <f>VLOOKUP(D224, 'JAN2022 - CC'!A:B,2,0)</f>
        <v>9726</v>
      </c>
      <c r="C224" s="353">
        <f>VLOOKUP(D224, 'JAN2022 - CC'!A:F,6,0)</f>
        <v>44573</v>
      </c>
      <c r="D224" s="352" t="str">
        <f>VLOOKUP(A224, 'JAN2022 - CC'!M:N,2,0)</f>
        <v>972644573</v>
      </c>
      <c r="E224" s="352" t="s">
        <v>8507</v>
      </c>
      <c r="F224" s="352" t="s">
        <v>8309</v>
      </c>
      <c r="G224" s="352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</row>
    <row r="225" ht="15.0" customHeight="1">
      <c r="A225" s="352">
        <v>206735.0</v>
      </c>
      <c r="B225" s="352">
        <f>VLOOKUP(D225, 'JAN2022 - CC'!A:B,2,0)</f>
        <v>11489</v>
      </c>
      <c r="C225" s="353">
        <f>VLOOKUP(D225, 'JAN2022 - CC'!A:F,6,0)</f>
        <v>44578</v>
      </c>
      <c r="D225" s="352" t="str">
        <f>VLOOKUP(A225, 'JAN2022 - CC'!M:N,2,0)</f>
        <v>1148944578</v>
      </c>
      <c r="E225" s="352" t="s">
        <v>8507</v>
      </c>
      <c r="F225" s="352" t="s">
        <v>8309</v>
      </c>
      <c r="G225" s="352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</row>
    <row r="226" ht="15.0" customHeight="1">
      <c r="A226" s="352">
        <v>206737.0</v>
      </c>
      <c r="B226" s="352">
        <f>VLOOKUP(D226, 'JAN2022 - CC'!A:B,2,0)</f>
        <v>10357</v>
      </c>
      <c r="C226" s="353">
        <f>VLOOKUP(D226, 'JAN2022 - CC'!A:F,6,0)</f>
        <v>44578</v>
      </c>
      <c r="D226" s="352" t="str">
        <f>VLOOKUP(A226, 'JAN2022 - CC'!M:N,2,0)</f>
        <v>1035744578</v>
      </c>
      <c r="E226" s="352" t="s">
        <v>8507</v>
      </c>
      <c r="F226" s="352" t="s">
        <v>8309</v>
      </c>
      <c r="G226" s="352"/>
      <c r="H226" s="277"/>
      <c r="I226" s="277"/>
      <c r="J226" s="277"/>
      <c r="K226" s="277"/>
      <c r="L226" s="277"/>
      <c r="M226" s="277"/>
      <c r="N226" s="277"/>
      <c r="O226" s="277"/>
      <c r="P226" s="277"/>
      <c r="Q226" s="277"/>
      <c r="R226" s="277"/>
      <c r="S226" s="277"/>
    </row>
    <row r="227" ht="15.0" customHeight="1">
      <c r="A227" s="352">
        <v>206738.0</v>
      </c>
      <c r="B227" s="352">
        <f>VLOOKUP(D227, 'JAN2022 - CC'!A:B,2,0)</f>
        <v>14140</v>
      </c>
      <c r="C227" s="353">
        <f>VLOOKUP(D227, 'JAN2022 - CC'!A:F,6,0)</f>
        <v>44578</v>
      </c>
      <c r="D227" s="352" t="str">
        <f>VLOOKUP(A227, 'JAN2022 - CC'!M:N,2,0)</f>
        <v>1414044578</v>
      </c>
      <c r="E227" s="352" t="s">
        <v>8507</v>
      </c>
      <c r="F227" s="352" t="s">
        <v>8309</v>
      </c>
      <c r="G227" s="352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</row>
    <row r="228" ht="15.75" customHeight="1">
      <c r="A228" s="352">
        <v>206747.0</v>
      </c>
      <c r="B228" s="352">
        <f>VLOOKUP(D228, 'JAN2022 - CC'!A:B,2,0)</f>
        <v>10061</v>
      </c>
      <c r="C228" s="353">
        <f>VLOOKUP(D228, 'JAN2022 - CC'!A:F,6,0)</f>
        <v>44578</v>
      </c>
      <c r="D228" s="352" t="str">
        <f>VLOOKUP(A228, 'JAN2022 - CC'!M:N,2,0)</f>
        <v>1006144578</v>
      </c>
      <c r="E228" s="352" t="s">
        <v>8507</v>
      </c>
      <c r="F228" s="352" t="s">
        <v>8309</v>
      </c>
      <c r="G228" s="352"/>
      <c r="H228" s="277"/>
      <c r="I228" s="277"/>
      <c r="J228" s="277"/>
      <c r="K228" s="277"/>
      <c r="L228" s="277"/>
      <c r="M228" s="277"/>
      <c r="N228" s="277"/>
      <c r="O228" s="277"/>
      <c r="P228" s="277"/>
      <c r="Q228" s="277"/>
      <c r="R228" s="277"/>
      <c r="S228" s="277"/>
    </row>
    <row r="229" ht="15.0" customHeight="1">
      <c r="A229" s="352">
        <v>206748.0</v>
      </c>
      <c r="B229" s="352">
        <f>VLOOKUP(D229, 'JAN2022 - CC'!A:B,2,0)</f>
        <v>17893</v>
      </c>
      <c r="C229" s="353">
        <f>VLOOKUP(D229, 'JAN2022 - CC'!A:F,6,0)</f>
        <v>44578</v>
      </c>
      <c r="D229" s="352" t="str">
        <f>VLOOKUP(A229, 'JAN2022 - CC'!M:N,2,0)</f>
        <v>1789344578</v>
      </c>
      <c r="E229" s="352" t="s">
        <v>8507</v>
      </c>
      <c r="F229" s="352" t="s">
        <v>8309</v>
      </c>
      <c r="G229" s="352"/>
      <c r="H229" s="277"/>
      <c r="I229" s="277"/>
      <c r="J229" s="277"/>
      <c r="K229" s="277"/>
      <c r="L229" s="277"/>
      <c r="M229" s="277"/>
      <c r="N229" s="277"/>
      <c r="O229" s="277"/>
      <c r="P229" s="277"/>
      <c r="Q229" s="277"/>
      <c r="R229" s="277"/>
      <c r="S229" s="277"/>
    </row>
    <row r="230" ht="15.0" customHeight="1">
      <c r="A230" s="352">
        <v>206756.0</v>
      </c>
      <c r="B230" s="352">
        <f>VLOOKUP(D230, 'JAN2022 - CC'!A:B,2,0)</f>
        <v>12179</v>
      </c>
      <c r="C230" s="353">
        <f>VLOOKUP(D230, 'JAN2022 - CC'!A:F,6,0)</f>
        <v>44578</v>
      </c>
      <c r="D230" s="352" t="str">
        <f>VLOOKUP(A230, 'JAN2022 - CC'!M:N,2,0)</f>
        <v>1217944578</v>
      </c>
      <c r="E230" s="352" t="s">
        <v>8507</v>
      </c>
      <c r="F230" s="352" t="s">
        <v>8309</v>
      </c>
      <c r="G230" s="352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</row>
    <row r="231" ht="15.75" customHeight="1">
      <c r="A231" s="352">
        <v>206758.0</v>
      </c>
      <c r="B231" s="352">
        <f>VLOOKUP(D231, 'JAN2022 - CC'!A:B,2,0)</f>
        <v>12283</v>
      </c>
      <c r="C231" s="353">
        <f>VLOOKUP(D231, 'JAN2022 - CC'!A:F,6,0)</f>
        <v>44578</v>
      </c>
      <c r="D231" s="352" t="str">
        <f>VLOOKUP(A231, 'JAN2022 - CC'!M:N,2,0)</f>
        <v>1228344578</v>
      </c>
      <c r="E231" s="352" t="s">
        <v>8507</v>
      </c>
      <c r="F231" s="352" t="s">
        <v>8309</v>
      </c>
      <c r="G231" s="352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</row>
    <row r="232" ht="15.0" customHeight="1">
      <c r="A232" s="352">
        <v>206761.0</v>
      </c>
      <c r="B232" s="352">
        <f>VLOOKUP(D232, 'JAN2022 - CC'!A:B,2,0)</f>
        <v>11476</v>
      </c>
      <c r="C232" s="353">
        <f>VLOOKUP(D232, 'JAN2022 - CC'!A:F,6,0)</f>
        <v>44578</v>
      </c>
      <c r="D232" s="352" t="str">
        <f>VLOOKUP(A232, 'JAN2022 - CC'!M:N,2,0)</f>
        <v>1147644578</v>
      </c>
      <c r="E232" s="352" t="s">
        <v>8507</v>
      </c>
      <c r="F232" s="352" t="s">
        <v>8309</v>
      </c>
      <c r="G232" s="352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</row>
    <row r="233" ht="15.0" customHeight="1">
      <c r="A233" s="352">
        <v>206762.0</v>
      </c>
      <c r="B233" s="352">
        <f>VLOOKUP(D233, 'JAN2022 - CC'!A:B,2,0)</f>
        <v>15914</v>
      </c>
      <c r="C233" s="353">
        <f>VLOOKUP(D233, 'JAN2022 - CC'!A:F,6,0)</f>
        <v>44578</v>
      </c>
      <c r="D233" s="352" t="str">
        <f>VLOOKUP(A233, 'JAN2022 - CC'!M:N,2,0)</f>
        <v>1591444578</v>
      </c>
      <c r="E233" s="352" t="s">
        <v>8507</v>
      </c>
      <c r="F233" s="352" t="s">
        <v>8309</v>
      </c>
      <c r="G233" s="352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</row>
    <row r="234" ht="15.75" customHeight="1">
      <c r="A234" s="352">
        <v>206763.0</v>
      </c>
      <c r="B234" s="352">
        <f>VLOOKUP(D234, 'JAN2022 - CC'!A:B,2,0)</f>
        <v>16165</v>
      </c>
      <c r="C234" s="353">
        <f>VLOOKUP(D234, 'JAN2022 - CC'!A:F,6,0)</f>
        <v>44578</v>
      </c>
      <c r="D234" s="352" t="str">
        <f>VLOOKUP(A234, 'JAN2022 - CC'!M:N,2,0)</f>
        <v>1616544578</v>
      </c>
      <c r="E234" s="352" t="s">
        <v>8507</v>
      </c>
      <c r="F234" s="352" t="s">
        <v>8309</v>
      </c>
      <c r="G234" s="352"/>
      <c r="H234" s="277"/>
      <c r="I234" s="277"/>
      <c r="J234" s="277"/>
      <c r="K234" s="277"/>
      <c r="L234" s="277"/>
      <c r="M234" s="277"/>
      <c r="N234" s="277"/>
      <c r="O234" s="277"/>
      <c r="P234" s="277"/>
      <c r="Q234" s="277"/>
      <c r="R234" s="277"/>
      <c r="S234" s="277"/>
    </row>
    <row r="235" ht="15.0" customHeight="1">
      <c r="A235" s="352">
        <v>206769.0</v>
      </c>
      <c r="B235" s="352">
        <f>VLOOKUP(D235, 'JAN2022 - CC'!A:B,2,0)</f>
        <v>17888</v>
      </c>
      <c r="C235" s="353">
        <f>VLOOKUP(D235, 'JAN2022 - CC'!A:F,6,0)</f>
        <v>44579</v>
      </c>
      <c r="D235" s="352" t="str">
        <f>VLOOKUP(A235, 'JAN2022 - CC'!M:N,2,0)</f>
        <v>1788844579</v>
      </c>
      <c r="E235" s="352" t="s">
        <v>8507</v>
      </c>
      <c r="F235" s="352" t="s">
        <v>8309</v>
      </c>
      <c r="G235" s="352"/>
      <c r="H235" s="277"/>
      <c r="I235" s="277"/>
      <c r="J235" s="277"/>
      <c r="K235" s="277"/>
      <c r="L235" s="277"/>
      <c r="M235" s="277"/>
      <c r="N235" s="277"/>
      <c r="O235" s="277"/>
      <c r="P235" s="277"/>
      <c r="Q235" s="277"/>
      <c r="R235" s="277"/>
      <c r="S235" s="277"/>
    </row>
    <row r="236" ht="15.0" customHeight="1">
      <c r="A236" s="352">
        <v>206773.0</v>
      </c>
      <c r="B236" s="352">
        <f>VLOOKUP(D236, 'JAN2022 - CC'!A:B,2,0)</f>
        <v>11357</v>
      </c>
      <c r="C236" s="353">
        <f>VLOOKUP(D236, 'JAN2022 - CC'!A:F,6,0)</f>
        <v>44579</v>
      </c>
      <c r="D236" s="352" t="str">
        <f>VLOOKUP(A236, 'JAN2022 - CC'!M:N,2,0)</f>
        <v>1135744579</v>
      </c>
      <c r="E236" s="352" t="s">
        <v>8507</v>
      </c>
      <c r="F236" s="352" t="s">
        <v>8309</v>
      </c>
      <c r="G236" s="352"/>
      <c r="H236" s="277"/>
      <c r="I236" s="277"/>
      <c r="J236" s="277"/>
      <c r="K236" s="277"/>
      <c r="L236" s="277"/>
      <c r="M236" s="277"/>
      <c r="N236" s="277"/>
      <c r="O236" s="277"/>
      <c r="P236" s="277"/>
      <c r="Q236" s="277"/>
      <c r="R236" s="277"/>
      <c r="S236" s="277"/>
    </row>
    <row r="237" ht="15.75" customHeight="1">
      <c r="A237" s="352">
        <v>206776.0</v>
      </c>
      <c r="B237" s="352">
        <f>VLOOKUP(D237, 'JAN2022 - CC'!A:B,2,0)</f>
        <v>9165</v>
      </c>
      <c r="C237" s="353">
        <f>VLOOKUP(D237, 'JAN2022 - CC'!A:F,6,0)</f>
        <v>44579</v>
      </c>
      <c r="D237" s="352" t="str">
        <f>VLOOKUP(A237, 'JAN2022 - CC'!M:N,2,0)</f>
        <v>916544579</v>
      </c>
      <c r="E237" s="352" t="s">
        <v>8507</v>
      </c>
      <c r="F237" s="352" t="s">
        <v>8309</v>
      </c>
      <c r="G237" s="352"/>
      <c r="H237" s="277"/>
      <c r="I237" s="277"/>
      <c r="J237" s="277"/>
      <c r="K237" s="277"/>
      <c r="L237" s="277"/>
      <c r="M237" s="277"/>
      <c r="N237" s="277"/>
      <c r="O237" s="277"/>
      <c r="P237" s="277"/>
      <c r="Q237" s="277"/>
      <c r="R237" s="277"/>
      <c r="S237" s="277"/>
    </row>
    <row r="238" ht="15.0" customHeight="1">
      <c r="A238" s="352">
        <v>206777.0</v>
      </c>
      <c r="B238" s="352">
        <f>VLOOKUP(D238, 'JAN2022 - CC'!A:B,2,0)</f>
        <v>17127</v>
      </c>
      <c r="C238" s="353">
        <f>VLOOKUP(D238, 'JAN2022 - CC'!A:F,6,0)</f>
        <v>44579</v>
      </c>
      <c r="D238" s="352" t="str">
        <f>VLOOKUP(A238, 'JAN2022 - CC'!M:N,2,0)</f>
        <v>1712744579</v>
      </c>
      <c r="E238" s="352" t="s">
        <v>8507</v>
      </c>
      <c r="F238" s="352" t="s">
        <v>8309</v>
      </c>
      <c r="G238" s="352"/>
      <c r="H238" s="277"/>
      <c r="I238" s="277"/>
      <c r="J238" s="277"/>
      <c r="K238" s="277"/>
      <c r="L238" s="277"/>
      <c r="M238" s="277"/>
      <c r="N238" s="277"/>
      <c r="O238" s="277"/>
      <c r="P238" s="277"/>
      <c r="Q238" s="277"/>
      <c r="R238" s="277"/>
      <c r="S238" s="277"/>
    </row>
    <row r="239" ht="15.0" customHeight="1">
      <c r="A239" s="352">
        <v>206780.0</v>
      </c>
      <c r="B239" s="352">
        <f>VLOOKUP(D239, 'JAN2022 - CC'!A:B,2,0)</f>
        <v>16502</v>
      </c>
      <c r="C239" s="353">
        <f>VLOOKUP(D239, 'JAN2022 - CC'!A:F,6,0)</f>
        <v>44579</v>
      </c>
      <c r="D239" s="352" t="str">
        <f>VLOOKUP(A239, 'JAN2022 - CC'!M:N,2,0)</f>
        <v>1650244579</v>
      </c>
      <c r="E239" s="352" t="s">
        <v>8507</v>
      </c>
      <c r="F239" s="352" t="s">
        <v>8309</v>
      </c>
      <c r="G239" s="352"/>
      <c r="H239" s="277"/>
      <c r="I239" s="277"/>
      <c r="J239" s="277"/>
      <c r="K239" s="277"/>
      <c r="L239" s="277"/>
      <c r="M239" s="277"/>
      <c r="N239" s="277"/>
      <c r="O239" s="277"/>
      <c r="P239" s="277"/>
      <c r="Q239" s="277"/>
      <c r="R239" s="277"/>
      <c r="S239" s="277"/>
    </row>
    <row r="240" ht="15.75" customHeight="1">
      <c r="A240" s="352">
        <v>206782.0</v>
      </c>
      <c r="B240" s="352">
        <f>VLOOKUP(D240, 'JAN2022 - CC'!A:B,2,0)</f>
        <v>10445</v>
      </c>
      <c r="C240" s="353">
        <f>VLOOKUP(D240, 'JAN2022 - CC'!A:F,6,0)</f>
        <v>44579</v>
      </c>
      <c r="D240" s="352" t="str">
        <f>VLOOKUP(A240, 'JAN2022 - CC'!M:N,2,0)</f>
        <v>1044544579</v>
      </c>
      <c r="E240" s="352" t="s">
        <v>8507</v>
      </c>
      <c r="F240" s="352" t="s">
        <v>8309</v>
      </c>
      <c r="G240" s="352"/>
      <c r="H240" s="277"/>
      <c r="I240" s="277"/>
      <c r="J240" s="277"/>
      <c r="K240" s="277"/>
      <c r="L240" s="277"/>
      <c r="M240" s="277"/>
      <c r="N240" s="277"/>
      <c r="O240" s="277"/>
      <c r="P240" s="277"/>
      <c r="Q240" s="277"/>
      <c r="R240" s="277"/>
      <c r="S240" s="277"/>
    </row>
    <row r="241" ht="15.0" customHeight="1">
      <c r="A241" s="352">
        <v>206793.0</v>
      </c>
      <c r="B241" s="352">
        <f>VLOOKUP(D241, 'JAN2022 - CC'!A:B,2,0)</f>
        <v>10961</v>
      </c>
      <c r="C241" s="353">
        <f>VLOOKUP(D241, 'JAN2022 - CC'!A:F,6,0)</f>
        <v>44580</v>
      </c>
      <c r="D241" s="352" t="str">
        <f>VLOOKUP(A241, 'JAN2022 - CC'!M:N,2,0)</f>
        <v>1096144580</v>
      </c>
      <c r="E241" s="352" t="s">
        <v>8507</v>
      </c>
      <c r="F241" s="352" t="s">
        <v>8309</v>
      </c>
      <c r="G241" s="352"/>
      <c r="H241" s="277"/>
      <c r="I241" s="277"/>
      <c r="J241" s="277"/>
      <c r="K241" s="277"/>
      <c r="L241" s="277"/>
      <c r="M241" s="277"/>
      <c r="N241" s="277"/>
      <c r="O241" s="277"/>
      <c r="P241" s="277"/>
      <c r="Q241" s="277"/>
      <c r="R241" s="277"/>
      <c r="S241" s="277"/>
    </row>
    <row r="242" ht="15.0" customHeight="1">
      <c r="A242" s="352">
        <v>206794.0</v>
      </c>
      <c r="B242" s="352">
        <f>VLOOKUP(D242, 'JAN2022 - CC'!A:B,2,0)</f>
        <v>9608</v>
      </c>
      <c r="C242" s="353">
        <f>VLOOKUP(D242, 'JAN2022 - CC'!A:F,6,0)</f>
        <v>44580</v>
      </c>
      <c r="D242" s="352" t="str">
        <f>VLOOKUP(A242, 'JAN2022 - CC'!M:N,2,0)</f>
        <v>960844580</v>
      </c>
      <c r="E242" s="352" t="s">
        <v>8507</v>
      </c>
      <c r="F242" s="352" t="s">
        <v>8309</v>
      </c>
      <c r="G242" s="352"/>
      <c r="H242" s="277"/>
      <c r="I242" s="277"/>
      <c r="J242" s="277"/>
      <c r="K242" s="277"/>
      <c r="L242" s="277"/>
      <c r="M242" s="277"/>
      <c r="N242" s="277"/>
      <c r="O242" s="277"/>
      <c r="P242" s="277"/>
      <c r="Q242" s="277"/>
      <c r="R242" s="277"/>
      <c r="S242" s="277"/>
    </row>
    <row r="243" ht="15.0" customHeight="1">
      <c r="A243" s="352">
        <v>206805.0</v>
      </c>
      <c r="B243" s="352">
        <f>VLOOKUP(D243, 'JAN2022 - CC'!A:B,2,0)</f>
        <v>9830</v>
      </c>
      <c r="C243" s="353">
        <f>VLOOKUP(D243, 'JAN2022 - CC'!A:F,6,0)</f>
        <v>44580</v>
      </c>
      <c r="D243" s="352" t="str">
        <f>VLOOKUP(A243, 'JAN2022 - CC'!M:N,2,0)</f>
        <v>983044580</v>
      </c>
      <c r="E243" s="352" t="s">
        <v>8507</v>
      </c>
      <c r="F243" s="352" t="s">
        <v>8309</v>
      </c>
      <c r="G243" s="352"/>
      <c r="H243" s="277"/>
      <c r="I243" s="277"/>
      <c r="J243" s="277"/>
      <c r="K243" s="277"/>
      <c r="L243" s="277"/>
      <c r="M243" s="277"/>
      <c r="N243" s="277"/>
      <c r="O243" s="277"/>
      <c r="P243" s="277"/>
      <c r="Q243" s="277"/>
      <c r="R243" s="277"/>
      <c r="S243" s="277"/>
    </row>
    <row r="244" ht="15.75" customHeight="1">
      <c r="A244" s="352">
        <v>206810.0</v>
      </c>
      <c r="B244" s="352">
        <f>VLOOKUP(D244, 'JAN2022 - CC'!A:B,2,0)</f>
        <v>9616</v>
      </c>
      <c r="C244" s="353">
        <f>VLOOKUP(D244, 'JAN2022 - CC'!A:F,6,0)</f>
        <v>44580</v>
      </c>
      <c r="D244" s="352" t="str">
        <f>VLOOKUP(A244, 'JAN2022 - CC'!M:N,2,0)</f>
        <v>961644580</v>
      </c>
      <c r="E244" s="352" t="s">
        <v>8507</v>
      </c>
      <c r="F244" s="352" t="s">
        <v>8309</v>
      </c>
      <c r="G244" s="352"/>
      <c r="H244" s="277"/>
      <c r="I244" s="277"/>
      <c r="J244" s="277"/>
      <c r="K244" s="277"/>
      <c r="L244" s="277"/>
      <c r="M244" s="277"/>
      <c r="N244" s="277"/>
      <c r="O244" s="277"/>
      <c r="P244" s="277"/>
      <c r="Q244" s="277"/>
      <c r="R244" s="277"/>
      <c r="S244" s="277"/>
    </row>
    <row r="245" ht="15.0" customHeight="1">
      <c r="A245" s="352">
        <v>206815.0</v>
      </c>
      <c r="B245" s="352">
        <f>VLOOKUP(D245, 'JAN2022 - CC'!A:B,2,0)</f>
        <v>17895</v>
      </c>
      <c r="C245" s="353">
        <f>VLOOKUP(D245, 'JAN2022 - CC'!A:F,6,0)</f>
        <v>44580</v>
      </c>
      <c r="D245" s="352" t="str">
        <f>VLOOKUP(A245, 'JAN2022 - CC'!M:N,2,0)</f>
        <v>1789544580</v>
      </c>
      <c r="E245" s="352" t="s">
        <v>8507</v>
      </c>
      <c r="F245" s="352" t="s">
        <v>8309</v>
      </c>
      <c r="G245" s="352"/>
      <c r="H245" s="277"/>
      <c r="I245" s="277"/>
      <c r="J245" s="277"/>
      <c r="K245" s="277"/>
      <c r="L245" s="277"/>
      <c r="M245" s="277"/>
      <c r="N245" s="277"/>
      <c r="O245" s="277"/>
      <c r="P245" s="277"/>
      <c r="Q245" s="277"/>
      <c r="R245" s="277"/>
      <c r="S245" s="277"/>
    </row>
    <row r="246" ht="15.0" customHeight="1">
      <c r="A246" s="352">
        <v>206817.0</v>
      </c>
      <c r="B246" s="352">
        <f>VLOOKUP(D246, 'JAN2022 - CC'!A:B,2,0)</f>
        <v>12659</v>
      </c>
      <c r="C246" s="353">
        <f>VLOOKUP(D246, 'JAN2022 - CC'!A:F,6,0)</f>
        <v>44580</v>
      </c>
      <c r="D246" s="352" t="str">
        <f>VLOOKUP(A246, 'JAN2022 - CC'!M:N,2,0)</f>
        <v>1265944580</v>
      </c>
      <c r="E246" s="352" t="s">
        <v>8507</v>
      </c>
      <c r="F246" s="352" t="s">
        <v>8309</v>
      </c>
      <c r="G246" s="352"/>
      <c r="H246" s="277"/>
      <c r="I246" s="277"/>
      <c r="J246" s="277"/>
      <c r="K246" s="277"/>
      <c r="L246" s="277"/>
      <c r="M246" s="277"/>
      <c r="N246" s="277"/>
      <c r="O246" s="277"/>
      <c r="P246" s="277"/>
      <c r="Q246" s="277"/>
      <c r="R246" s="277"/>
      <c r="S246" s="277"/>
    </row>
    <row r="247" ht="15.75" customHeight="1">
      <c r="A247" s="352">
        <v>206818.0</v>
      </c>
      <c r="B247" s="352">
        <f>VLOOKUP(D247, 'JAN2022 - CC'!A:B,2,0)</f>
        <v>15680</v>
      </c>
      <c r="C247" s="353">
        <f>VLOOKUP(D247, 'JAN2022 - CC'!A:F,6,0)</f>
        <v>44580</v>
      </c>
      <c r="D247" s="352" t="str">
        <f>VLOOKUP(A247, 'JAN2022 - CC'!M:N,2,0)</f>
        <v>1568044580</v>
      </c>
      <c r="E247" s="352" t="s">
        <v>8507</v>
      </c>
      <c r="F247" s="352" t="s">
        <v>8309</v>
      </c>
      <c r="G247" s="352"/>
      <c r="H247" s="277"/>
      <c r="I247" s="277"/>
      <c r="J247" s="277"/>
      <c r="K247" s="277"/>
      <c r="L247" s="277"/>
      <c r="M247" s="277"/>
      <c r="N247" s="277"/>
      <c r="O247" s="277"/>
      <c r="P247" s="277"/>
      <c r="Q247" s="277"/>
      <c r="R247" s="277"/>
      <c r="S247" s="277"/>
    </row>
    <row r="248" ht="15.0" customHeight="1">
      <c r="A248" s="352">
        <v>206819.0</v>
      </c>
      <c r="B248" s="352">
        <f>VLOOKUP(D248, 'JAN2022 - CC'!A:B,2,0)</f>
        <v>13023</v>
      </c>
      <c r="C248" s="353">
        <f>VLOOKUP(D248, 'JAN2022 - CC'!A:F,6,0)</f>
        <v>44580</v>
      </c>
      <c r="D248" s="352" t="str">
        <f>VLOOKUP(A248, 'JAN2022 - CC'!M:N,2,0)</f>
        <v>1302344580</v>
      </c>
      <c r="E248" s="352" t="s">
        <v>8507</v>
      </c>
      <c r="F248" s="352" t="s">
        <v>8309</v>
      </c>
      <c r="G248" s="352"/>
      <c r="H248" s="277"/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</row>
    <row r="249" ht="15.0" customHeight="1">
      <c r="A249" s="352">
        <v>206820.0</v>
      </c>
      <c r="B249" s="352">
        <f>VLOOKUP(D249, 'JAN2022 - CC'!A:B,2,0)</f>
        <v>11200</v>
      </c>
      <c r="C249" s="353">
        <f>VLOOKUP(D249, 'JAN2022 - CC'!A:F,6,0)</f>
        <v>44580</v>
      </c>
      <c r="D249" s="352" t="str">
        <f>VLOOKUP(A249, 'JAN2022 - CC'!M:N,2,0)</f>
        <v>1120044580</v>
      </c>
      <c r="E249" s="352" t="s">
        <v>8507</v>
      </c>
      <c r="F249" s="352" t="s">
        <v>8309</v>
      </c>
      <c r="G249" s="352"/>
      <c r="H249" s="277"/>
      <c r="I249" s="277"/>
      <c r="J249" s="277"/>
      <c r="K249" s="277"/>
      <c r="L249" s="277"/>
      <c r="M249" s="277"/>
      <c r="N249" s="277"/>
      <c r="O249" s="277"/>
      <c r="P249" s="277"/>
      <c r="Q249" s="277"/>
      <c r="R249" s="277"/>
      <c r="S249" s="277"/>
    </row>
    <row r="250" ht="15.75" customHeight="1">
      <c r="A250" s="352">
        <v>206822.0</v>
      </c>
      <c r="B250" s="352">
        <f>VLOOKUP(D250, 'JAN2022 - CC'!A:B,2,0)</f>
        <v>11452</v>
      </c>
      <c r="C250" s="353">
        <f>VLOOKUP(D250, 'JAN2022 - CC'!A:F,6,0)</f>
        <v>44580</v>
      </c>
      <c r="D250" s="352" t="str">
        <f>VLOOKUP(A250, 'JAN2022 - CC'!M:N,2,0)</f>
        <v>1145244580</v>
      </c>
      <c r="E250" s="352" t="s">
        <v>8507</v>
      </c>
      <c r="F250" s="352" t="s">
        <v>8309</v>
      </c>
      <c r="G250" s="352"/>
      <c r="H250" s="277"/>
      <c r="I250" s="277"/>
      <c r="J250" s="277"/>
      <c r="K250" s="277"/>
      <c r="L250" s="277"/>
      <c r="M250" s="277"/>
      <c r="N250" s="277"/>
      <c r="O250" s="277"/>
      <c r="P250" s="277"/>
      <c r="Q250" s="277"/>
      <c r="R250" s="277"/>
      <c r="S250" s="277"/>
    </row>
    <row r="251" ht="15.0" customHeight="1">
      <c r="A251" s="352">
        <v>206824.0</v>
      </c>
      <c r="B251" s="352">
        <f>VLOOKUP(D251, 'JAN2022 - CC'!A:B,2,0)</f>
        <v>11072</v>
      </c>
      <c r="C251" s="353">
        <f>VLOOKUP(D251, 'JAN2022 - CC'!A:F,6,0)</f>
        <v>44580</v>
      </c>
      <c r="D251" s="352" t="str">
        <f>VLOOKUP(A251, 'JAN2022 - CC'!M:N,2,0)</f>
        <v>1107244580</v>
      </c>
      <c r="E251" s="352" t="s">
        <v>8507</v>
      </c>
      <c r="F251" s="352" t="s">
        <v>8309</v>
      </c>
      <c r="G251" s="352"/>
      <c r="H251" s="277"/>
      <c r="I251" s="277"/>
      <c r="J251" s="277"/>
      <c r="K251" s="277"/>
      <c r="L251" s="277"/>
      <c r="M251" s="277"/>
      <c r="N251" s="277"/>
      <c r="O251" s="277"/>
      <c r="P251" s="277"/>
      <c r="Q251" s="277"/>
      <c r="R251" s="277"/>
      <c r="S251" s="277"/>
    </row>
    <row r="252" ht="15.0" customHeight="1">
      <c r="A252" s="352">
        <v>206829.0</v>
      </c>
      <c r="B252" s="352">
        <f>VLOOKUP(D252, 'JAN2022 - CC'!A:B,2,0)</f>
        <v>15763</v>
      </c>
      <c r="C252" s="353">
        <f>VLOOKUP(D252, 'JAN2022 - CC'!A:F,6,0)</f>
        <v>44581</v>
      </c>
      <c r="D252" s="352" t="str">
        <f>VLOOKUP(A252, 'JAN2022 - CC'!M:N,2,0)</f>
        <v>1576344581</v>
      </c>
      <c r="E252" s="352" t="s">
        <v>8507</v>
      </c>
      <c r="F252" s="352" t="s">
        <v>8309</v>
      </c>
      <c r="G252" s="352"/>
      <c r="H252" s="277"/>
      <c r="I252" s="277"/>
      <c r="J252" s="277"/>
      <c r="K252" s="277"/>
      <c r="L252" s="277"/>
      <c r="M252" s="277"/>
      <c r="N252" s="277"/>
      <c r="O252" s="277"/>
      <c r="P252" s="277"/>
      <c r="Q252" s="277"/>
      <c r="R252" s="277"/>
      <c r="S252" s="277"/>
    </row>
    <row r="253" ht="15.75" customHeight="1">
      <c r="A253" s="352">
        <v>206830.0</v>
      </c>
      <c r="B253" s="352">
        <f>VLOOKUP(D253, 'JAN2022 - CC'!A:B,2,0)</f>
        <v>13579</v>
      </c>
      <c r="C253" s="353">
        <f>VLOOKUP(D253, 'JAN2022 - CC'!A:F,6,0)</f>
        <v>44581</v>
      </c>
      <c r="D253" s="352" t="str">
        <f>VLOOKUP(A253, 'JAN2022 - CC'!M:N,2,0)</f>
        <v>1357944581</v>
      </c>
      <c r="E253" s="352" t="s">
        <v>8507</v>
      </c>
      <c r="F253" s="352" t="s">
        <v>8309</v>
      </c>
      <c r="G253" s="352"/>
      <c r="H253" s="277"/>
      <c r="I253" s="277"/>
      <c r="J253" s="277"/>
      <c r="K253" s="277"/>
      <c r="L253" s="277"/>
      <c r="M253" s="277"/>
      <c r="N253" s="277"/>
      <c r="O253" s="277"/>
      <c r="P253" s="277"/>
      <c r="Q253" s="277"/>
      <c r="R253" s="277"/>
      <c r="S253" s="277"/>
    </row>
    <row r="254" ht="15.0" customHeight="1">
      <c r="A254" s="352">
        <v>206832.0</v>
      </c>
      <c r="B254" s="352">
        <f>VLOOKUP(D254, 'JAN2022 - CC'!A:B,2,0)</f>
        <v>15718</v>
      </c>
      <c r="C254" s="353">
        <f>VLOOKUP(D254, 'JAN2022 - CC'!A:F,6,0)</f>
        <v>44581</v>
      </c>
      <c r="D254" s="352" t="str">
        <f>VLOOKUP(A254, 'JAN2022 - CC'!M:N,2,0)</f>
        <v>1571844581</v>
      </c>
      <c r="E254" s="352" t="s">
        <v>8507</v>
      </c>
      <c r="F254" s="352" t="s">
        <v>8309</v>
      </c>
      <c r="G254" s="352"/>
      <c r="H254" s="277"/>
      <c r="I254" s="277"/>
      <c r="J254" s="277"/>
      <c r="K254" s="277"/>
      <c r="L254" s="277"/>
      <c r="M254" s="277"/>
      <c r="N254" s="277"/>
      <c r="O254" s="277"/>
      <c r="P254" s="277"/>
      <c r="Q254" s="277"/>
      <c r="R254" s="277"/>
      <c r="S254" s="277"/>
    </row>
    <row r="255" ht="15.0" customHeight="1">
      <c r="A255" s="352">
        <v>206834.0</v>
      </c>
      <c r="B255" s="352">
        <f>VLOOKUP(D255, 'JAN2022 - CC'!A:B,2,0)</f>
        <v>12531</v>
      </c>
      <c r="C255" s="353">
        <f>VLOOKUP(D255, 'JAN2022 - CC'!A:F,6,0)</f>
        <v>44581</v>
      </c>
      <c r="D255" s="352" t="str">
        <f>VLOOKUP(A255, 'JAN2022 - CC'!M:N,2,0)</f>
        <v>1253144581</v>
      </c>
      <c r="E255" s="352" t="s">
        <v>8507</v>
      </c>
      <c r="F255" s="352" t="s">
        <v>8309</v>
      </c>
      <c r="G255" s="352"/>
      <c r="H255" s="277"/>
      <c r="I255" s="277"/>
      <c r="J255" s="277"/>
      <c r="K255" s="277"/>
      <c r="L255" s="277"/>
      <c r="M255" s="277"/>
      <c r="N255" s="277"/>
      <c r="O255" s="277"/>
      <c r="P255" s="277"/>
      <c r="Q255" s="277"/>
      <c r="R255" s="277"/>
      <c r="S255" s="277"/>
    </row>
    <row r="256" ht="15.0" customHeight="1">
      <c r="A256" s="352">
        <v>206838.0</v>
      </c>
      <c r="B256" s="352">
        <f>VLOOKUP(D256, 'JAN2022 - CC'!A:B,2,0)</f>
        <v>11613</v>
      </c>
      <c r="C256" s="353">
        <f>VLOOKUP(D256, 'JAN2022 - CC'!A:F,6,0)</f>
        <v>44581</v>
      </c>
      <c r="D256" s="352" t="str">
        <f>VLOOKUP(A256, 'JAN2022 - CC'!M:N,2,0)</f>
        <v>1161344581</v>
      </c>
      <c r="E256" s="352" t="s">
        <v>8507</v>
      </c>
      <c r="F256" s="352" t="s">
        <v>8309</v>
      </c>
      <c r="G256" s="352"/>
      <c r="H256" s="277"/>
      <c r="I256" s="277"/>
      <c r="J256" s="277"/>
      <c r="K256" s="277"/>
      <c r="L256" s="277"/>
      <c r="M256" s="277"/>
      <c r="N256" s="277"/>
      <c r="O256" s="277"/>
      <c r="P256" s="277"/>
      <c r="Q256" s="277"/>
      <c r="R256" s="277"/>
      <c r="S256" s="277"/>
    </row>
    <row r="257" ht="15.75" customHeight="1">
      <c r="A257" s="352">
        <v>206840.0</v>
      </c>
      <c r="B257" s="352">
        <f>VLOOKUP(D257, 'JAN2022 - CC'!A:B,2,0)</f>
        <v>11365</v>
      </c>
      <c r="C257" s="353">
        <f>VLOOKUP(D257, 'JAN2022 - CC'!A:F,6,0)</f>
        <v>44581</v>
      </c>
      <c r="D257" s="352" t="str">
        <f>VLOOKUP(A257, 'JAN2022 - CC'!M:N,2,0)</f>
        <v>1136544581</v>
      </c>
      <c r="E257" s="352" t="s">
        <v>8507</v>
      </c>
      <c r="F257" s="352" t="s">
        <v>8309</v>
      </c>
      <c r="G257" s="352"/>
      <c r="H257" s="277"/>
      <c r="I257" s="277"/>
      <c r="J257" s="277"/>
      <c r="K257" s="277"/>
      <c r="L257" s="277"/>
      <c r="M257" s="277"/>
      <c r="N257" s="277"/>
      <c r="O257" s="277"/>
      <c r="P257" s="277"/>
      <c r="Q257" s="277"/>
      <c r="R257" s="277"/>
      <c r="S257" s="277"/>
    </row>
    <row r="258" ht="15.0" customHeight="1">
      <c r="A258" s="352">
        <v>206849.0</v>
      </c>
      <c r="B258" s="352">
        <f>VLOOKUP(D258, 'JAN2022 - CC'!A:B,2,0)</f>
        <v>10583</v>
      </c>
      <c r="C258" s="353">
        <f>VLOOKUP(D258, 'JAN2022 - CC'!A:F,6,0)</f>
        <v>44581</v>
      </c>
      <c r="D258" s="352" t="str">
        <f>VLOOKUP(A258, 'JAN2022 - CC'!M:N,2,0)</f>
        <v>1058344581</v>
      </c>
      <c r="E258" s="352" t="s">
        <v>8507</v>
      </c>
      <c r="F258" s="352" t="s">
        <v>8309</v>
      </c>
      <c r="G258" s="352"/>
      <c r="H258" s="277"/>
      <c r="I258" s="277"/>
      <c r="J258" s="277"/>
      <c r="K258" s="277"/>
      <c r="L258" s="277"/>
      <c r="M258" s="277"/>
      <c r="N258" s="277"/>
      <c r="O258" s="277"/>
      <c r="P258" s="277"/>
      <c r="Q258" s="277"/>
      <c r="R258" s="277"/>
      <c r="S258" s="277"/>
    </row>
    <row r="259" ht="15.0" customHeight="1">
      <c r="A259" s="352">
        <v>206862.0</v>
      </c>
      <c r="B259" s="352">
        <f>VLOOKUP(D259, 'JAN2022 - CC'!A:B,2,0)</f>
        <v>13847</v>
      </c>
      <c r="C259" s="353">
        <f>VLOOKUP(D259, 'JAN2022 - CC'!A:F,6,0)</f>
        <v>44581</v>
      </c>
      <c r="D259" s="352" t="str">
        <f>VLOOKUP(A259, 'JAN2022 - CC'!M:N,2,0)</f>
        <v>1384744581</v>
      </c>
      <c r="E259" s="352" t="s">
        <v>8507</v>
      </c>
      <c r="F259" s="352" t="s">
        <v>8309</v>
      </c>
      <c r="G259" s="352"/>
      <c r="H259" s="277"/>
      <c r="I259" s="277"/>
      <c r="J259" s="277"/>
      <c r="K259" s="277"/>
      <c r="L259" s="277"/>
      <c r="M259" s="277"/>
      <c r="N259" s="277"/>
      <c r="O259" s="277"/>
      <c r="P259" s="277"/>
      <c r="Q259" s="277"/>
      <c r="R259" s="277"/>
      <c r="S259" s="277"/>
    </row>
    <row r="260" ht="15.75" customHeight="1">
      <c r="A260" s="352">
        <v>206863.0</v>
      </c>
      <c r="B260" s="352">
        <f>VLOOKUP(D260, 'JAN2022 - CC'!A:B,2,0)</f>
        <v>12795</v>
      </c>
      <c r="C260" s="353">
        <f>VLOOKUP(D260, 'JAN2022 - CC'!A:F,6,0)</f>
        <v>44581</v>
      </c>
      <c r="D260" s="352" t="str">
        <f>VLOOKUP(A260, 'JAN2022 - CC'!M:N,2,0)</f>
        <v>1279544581</v>
      </c>
      <c r="E260" s="352" t="s">
        <v>8507</v>
      </c>
      <c r="F260" s="352" t="s">
        <v>8309</v>
      </c>
      <c r="G260" s="352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277"/>
    </row>
    <row r="261" ht="15.0" customHeight="1">
      <c r="A261" s="352">
        <v>206874.0</v>
      </c>
      <c r="B261" s="352">
        <f>VLOOKUP(D261, 'JAN2022 - CC'!A:B,2,0)</f>
        <v>9957</v>
      </c>
      <c r="C261" s="353">
        <f>VLOOKUP(D261, 'JAN2022 - CC'!A:F,6,0)</f>
        <v>44581</v>
      </c>
      <c r="D261" s="352" t="str">
        <f>VLOOKUP(A261, 'JAN2022 - CC'!M:N,2,0)</f>
        <v>995744581</v>
      </c>
      <c r="E261" s="352" t="s">
        <v>8507</v>
      </c>
      <c r="F261" s="352" t="s">
        <v>8309</v>
      </c>
      <c r="G261" s="352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277"/>
    </row>
    <row r="262" ht="15.0" customHeight="1">
      <c r="A262" s="352">
        <v>206875.0</v>
      </c>
      <c r="B262" s="352">
        <f>VLOOKUP(D262, 'JAN2022 - CC'!A:B,2,0)</f>
        <v>14036</v>
      </c>
      <c r="C262" s="353">
        <f>VLOOKUP(D262, 'JAN2022 - CC'!A:F,6,0)</f>
        <v>44581</v>
      </c>
      <c r="D262" s="352" t="str">
        <f>VLOOKUP(A262, 'JAN2022 - CC'!M:N,2,0)</f>
        <v>1403644581</v>
      </c>
      <c r="E262" s="352" t="s">
        <v>8507</v>
      </c>
      <c r="F262" s="352" t="s">
        <v>8309</v>
      </c>
      <c r="G262" s="352"/>
      <c r="H262" s="277"/>
      <c r="I262" s="277"/>
      <c r="J262" s="277"/>
      <c r="K262" s="277"/>
      <c r="L262" s="277"/>
      <c r="M262" s="277"/>
      <c r="N262" s="277"/>
      <c r="O262" s="277"/>
      <c r="P262" s="277"/>
      <c r="Q262" s="277"/>
      <c r="R262" s="277"/>
      <c r="S262" s="277"/>
    </row>
    <row r="263" ht="15.75" customHeight="1">
      <c r="A263" s="352">
        <v>206888.0</v>
      </c>
      <c r="B263" s="352">
        <f>VLOOKUP(D263, 'JAN2022 - CC'!A:B,2,0)</f>
        <v>9204</v>
      </c>
      <c r="C263" s="353">
        <f>VLOOKUP(D263, 'JAN2022 - CC'!A:F,6,0)</f>
        <v>44582</v>
      </c>
      <c r="D263" s="352" t="str">
        <f>VLOOKUP(A263, 'JAN2022 - CC'!M:N,2,0)</f>
        <v>920444582</v>
      </c>
      <c r="E263" s="352" t="s">
        <v>8507</v>
      </c>
      <c r="F263" s="352" t="s">
        <v>8309</v>
      </c>
      <c r="G263" s="352"/>
      <c r="H263" s="277"/>
      <c r="I263" s="277"/>
      <c r="J263" s="277"/>
      <c r="K263" s="277"/>
      <c r="L263" s="277"/>
      <c r="M263" s="277"/>
      <c r="N263" s="277"/>
      <c r="O263" s="277"/>
      <c r="P263" s="277"/>
      <c r="Q263" s="277"/>
      <c r="R263" s="277"/>
      <c r="S263" s="277"/>
    </row>
    <row r="264" ht="15.0" customHeight="1">
      <c r="A264" s="352">
        <v>206889.0</v>
      </c>
      <c r="B264" s="352">
        <f>VLOOKUP(D264, 'JAN2022 - CC'!A:B,2,0)</f>
        <v>9428</v>
      </c>
      <c r="C264" s="353">
        <f>VLOOKUP(D264, 'JAN2022 - CC'!A:F,6,0)</f>
        <v>44582</v>
      </c>
      <c r="D264" s="352" t="str">
        <f>VLOOKUP(A264, 'JAN2022 - CC'!M:N,2,0)</f>
        <v>942844582</v>
      </c>
      <c r="E264" s="352" t="s">
        <v>8507</v>
      </c>
      <c r="F264" s="352" t="s">
        <v>8309</v>
      </c>
      <c r="G264" s="352"/>
      <c r="H264" s="277"/>
      <c r="I264" s="277"/>
      <c r="J264" s="277"/>
      <c r="K264" s="277"/>
      <c r="L264" s="277"/>
      <c r="M264" s="277"/>
      <c r="N264" s="277"/>
      <c r="O264" s="277"/>
      <c r="P264" s="277"/>
      <c r="Q264" s="277"/>
      <c r="R264" s="277"/>
      <c r="S264" s="277"/>
    </row>
    <row r="265" ht="15.0" customHeight="1">
      <c r="A265" s="352">
        <v>206890.0</v>
      </c>
      <c r="B265" s="352">
        <f>VLOOKUP(D265, 'JAN2022 - CC'!A:B,2,0)</f>
        <v>14184</v>
      </c>
      <c r="C265" s="353">
        <f>VLOOKUP(D265, 'JAN2022 - CC'!A:F,6,0)</f>
        <v>44582</v>
      </c>
      <c r="D265" s="352" t="str">
        <f>VLOOKUP(A265, 'JAN2022 - CC'!M:N,2,0)</f>
        <v>1418444582</v>
      </c>
      <c r="E265" s="352" t="s">
        <v>8507</v>
      </c>
      <c r="F265" s="352" t="s">
        <v>8309</v>
      </c>
      <c r="G265" s="352"/>
      <c r="H265" s="277"/>
      <c r="I265" s="277"/>
      <c r="J265" s="277"/>
      <c r="K265" s="277"/>
      <c r="L265" s="277"/>
      <c r="M265" s="277"/>
      <c r="N265" s="277"/>
      <c r="O265" s="277"/>
      <c r="P265" s="277"/>
      <c r="Q265" s="277"/>
      <c r="R265" s="277"/>
      <c r="S265" s="277"/>
    </row>
    <row r="266" ht="15.75" customHeight="1">
      <c r="A266" s="352">
        <v>206893.0</v>
      </c>
      <c r="B266" s="352">
        <f>VLOOKUP(D266, 'JAN2022 - CC'!A:B,2,0)</f>
        <v>15831</v>
      </c>
      <c r="C266" s="353">
        <f>VLOOKUP(D266, 'JAN2022 - CC'!A:F,6,0)</f>
        <v>44582</v>
      </c>
      <c r="D266" s="352" t="str">
        <f>VLOOKUP(A266, 'JAN2022 - CC'!M:N,2,0)</f>
        <v>1583144582</v>
      </c>
      <c r="E266" s="352" t="s">
        <v>8507</v>
      </c>
      <c r="F266" s="352" t="s">
        <v>8309</v>
      </c>
      <c r="G266" s="352"/>
      <c r="H266" s="277"/>
      <c r="I266" s="277"/>
      <c r="J266" s="277"/>
      <c r="K266" s="277"/>
      <c r="L266" s="277"/>
      <c r="M266" s="277"/>
      <c r="N266" s="277"/>
      <c r="O266" s="277"/>
      <c r="P266" s="277"/>
      <c r="Q266" s="277"/>
      <c r="R266" s="277"/>
      <c r="S266" s="277"/>
    </row>
    <row r="267" ht="15.0" customHeight="1">
      <c r="A267" s="352">
        <v>206894.0</v>
      </c>
      <c r="B267" s="352">
        <f>VLOOKUP(D267, 'JAN2022 - CC'!A:B,2,0)</f>
        <v>11207</v>
      </c>
      <c r="C267" s="353">
        <f>VLOOKUP(D267, 'JAN2022 - CC'!A:F,6,0)</f>
        <v>44582</v>
      </c>
      <c r="D267" s="352" t="str">
        <f>VLOOKUP(A267, 'JAN2022 - CC'!M:N,2,0)</f>
        <v>1120744582</v>
      </c>
      <c r="E267" s="352" t="s">
        <v>8507</v>
      </c>
      <c r="F267" s="352" t="s">
        <v>8309</v>
      </c>
      <c r="G267" s="352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277"/>
    </row>
    <row r="268" ht="15.0" customHeight="1">
      <c r="A268" s="352">
        <v>206897.0</v>
      </c>
      <c r="B268" s="352">
        <f>VLOOKUP(D268, 'JAN2022 - CC'!A:B,2,0)</f>
        <v>9676</v>
      </c>
      <c r="C268" s="353">
        <f>VLOOKUP(D268, 'JAN2022 - CC'!A:F,6,0)</f>
        <v>44582</v>
      </c>
      <c r="D268" s="352" t="str">
        <f>VLOOKUP(A268, 'JAN2022 - CC'!M:N,2,0)</f>
        <v>967644582</v>
      </c>
      <c r="E268" s="352" t="s">
        <v>8507</v>
      </c>
      <c r="F268" s="352" t="s">
        <v>8309</v>
      </c>
      <c r="G268" s="352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277"/>
    </row>
    <row r="269" ht="15.75" customHeight="1">
      <c r="A269" s="352">
        <v>206900.0</v>
      </c>
      <c r="B269" s="352">
        <f>VLOOKUP(D269, 'JAN2022 - CC'!A:B,2,0)</f>
        <v>9357</v>
      </c>
      <c r="C269" s="353">
        <f>VLOOKUP(D269, 'JAN2022 - CC'!A:F,6,0)</f>
        <v>44582</v>
      </c>
      <c r="D269" s="352" t="str">
        <f>VLOOKUP(A269, 'JAN2022 - CC'!M:N,2,0)</f>
        <v>935744582</v>
      </c>
      <c r="E269" s="352" t="s">
        <v>8507</v>
      </c>
      <c r="F269" s="352" t="s">
        <v>8309</v>
      </c>
      <c r="G269" s="352"/>
      <c r="H269" s="277"/>
      <c r="I269" s="277"/>
      <c r="J269" s="277"/>
      <c r="K269" s="277"/>
      <c r="L269" s="277"/>
      <c r="M269" s="277"/>
      <c r="N269" s="277"/>
      <c r="O269" s="277"/>
      <c r="P269" s="277"/>
      <c r="Q269" s="277"/>
      <c r="R269" s="277"/>
      <c r="S269" s="277"/>
    </row>
    <row r="270" ht="15.0" customHeight="1">
      <c r="A270" s="352">
        <v>206902.0</v>
      </c>
      <c r="B270" s="352">
        <f>VLOOKUP(D270, 'JAN2022 - CC'!A:B,2,0)</f>
        <v>13839</v>
      </c>
      <c r="C270" s="353">
        <f>VLOOKUP(D270, 'JAN2022 - CC'!A:F,6,0)</f>
        <v>44582</v>
      </c>
      <c r="D270" s="352" t="str">
        <f>VLOOKUP(A270, 'JAN2022 - CC'!M:N,2,0)</f>
        <v>1383944582</v>
      </c>
      <c r="E270" s="352" t="s">
        <v>8507</v>
      </c>
      <c r="F270" s="352" t="s">
        <v>8309</v>
      </c>
      <c r="G270" s="352"/>
      <c r="H270" s="277"/>
      <c r="I270" s="277"/>
      <c r="J270" s="277"/>
      <c r="K270" s="277"/>
      <c r="L270" s="277"/>
      <c r="M270" s="277"/>
      <c r="N270" s="277"/>
      <c r="O270" s="277"/>
      <c r="P270" s="277"/>
      <c r="Q270" s="277"/>
      <c r="R270" s="277"/>
      <c r="S270" s="277"/>
    </row>
    <row r="271" ht="15.0" customHeight="1">
      <c r="A271" s="352">
        <v>206905.0</v>
      </c>
      <c r="B271" s="352">
        <f>VLOOKUP(D271, 'JAN2022 - CC'!A:B,2,0)</f>
        <v>11768</v>
      </c>
      <c r="C271" s="353">
        <f>VLOOKUP(D271, 'JAN2022 - CC'!A:F,6,0)</f>
        <v>44582</v>
      </c>
      <c r="D271" s="352" t="str">
        <f>VLOOKUP(A271, 'JAN2022 - CC'!M:N,2,0)</f>
        <v>1176844582</v>
      </c>
      <c r="E271" s="352" t="s">
        <v>8507</v>
      </c>
      <c r="F271" s="352" t="s">
        <v>8309</v>
      </c>
      <c r="G271" s="352"/>
      <c r="H271" s="277"/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</row>
    <row r="272" ht="15.0" customHeight="1">
      <c r="A272" s="352">
        <v>206906.0</v>
      </c>
      <c r="B272" s="352">
        <f>VLOOKUP(D272, 'JAN2022 - CC'!A:B,2,0)</f>
        <v>11166</v>
      </c>
      <c r="C272" s="353">
        <f>VLOOKUP(D272, 'JAN2022 - CC'!A:F,6,0)</f>
        <v>44582</v>
      </c>
      <c r="D272" s="352" t="str">
        <f>VLOOKUP(A272, 'JAN2022 - CC'!M:N,2,0)</f>
        <v>1116644582</v>
      </c>
      <c r="E272" s="352" t="s">
        <v>8507</v>
      </c>
      <c r="F272" s="352" t="s">
        <v>8309</v>
      </c>
      <c r="G272" s="352"/>
      <c r="H272" s="277"/>
      <c r="I272" s="277"/>
      <c r="J272" s="277"/>
      <c r="K272" s="277"/>
      <c r="L272" s="277"/>
      <c r="M272" s="277"/>
      <c r="N272" s="277"/>
      <c r="O272" s="277"/>
      <c r="P272" s="277"/>
      <c r="Q272" s="277"/>
      <c r="R272" s="277"/>
      <c r="S272" s="277"/>
    </row>
    <row r="273" ht="15.75" customHeight="1">
      <c r="A273" s="352">
        <v>206910.0</v>
      </c>
      <c r="B273" s="352">
        <f>VLOOKUP(D273, 'JAN2022 - CC'!A:B,2,0)</f>
        <v>15202</v>
      </c>
      <c r="C273" s="353">
        <f>VLOOKUP(D273, 'JAN2022 - CC'!A:F,6,0)</f>
        <v>44582</v>
      </c>
      <c r="D273" s="352" t="str">
        <f>VLOOKUP(A273, 'JAN2022 - CC'!M:N,2,0)</f>
        <v>1520244582</v>
      </c>
      <c r="E273" s="352" t="s">
        <v>8507</v>
      </c>
      <c r="F273" s="352" t="s">
        <v>8309</v>
      </c>
      <c r="G273" s="352"/>
      <c r="H273" s="277"/>
      <c r="I273" s="277"/>
      <c r="J273" s="277"/>
      <c r="K273" s="277"/>
      <c r="L273" s="277"/>
      <c r="M273" s="277"/>
      <c r="N273" s="277"/>
      <c r="O273" s="277"/>
      <c r="P273" s="277"/>
      <c r="Q273" s="277"/>
      <c r="R273" s="277"/>
      <c r="S273" s="277"/>
    </row>
    <row r="274" ht="15.0" customHeight="1">
      <c r="A274" s="352">
        <v>206912.0</v>
      </c>
      <c r="B274" s="352">
        <f>VLOOKUP(D274, 'JAN2022 - CC'!A:B,2,0)</f>
        <v>12858</v>
      </c>
      <c r="C274" s="353">
        <f>VLOOKUP(D274, 'JAN2022 - CC'!A:F,6,0)</f>
        <v>44582</v>
      </c>
      <c r="D274" s="352" t="str">
        <f>VLOOKUP(A274, 'JAN2022 - CC'!M:N,2,0)</f>
        <v>1285844582</v>
      </c>
      <c r="E274" s="352" t="s">
        <v>8507</v>
      </c>
      <c r="F274" s="352" t="s">
        <v>8309</v>
      </c>
      <c r="G274" s="352"/>
      <c r="H274" s="277"/>
      <c r="I274" s="277"/>
      <c r="J274" s="277"/>
      <c r="K274" s="277"/>
      <c r="L274" s="277"/>
      <c r="M274" s="277"/>
      <c r="N274" s="277"/>
      <c r="O274" s="277"/>
      <c r="P274" s="277"/>
      <c r="Q274" s="277"/>
      <c r="R274" s="277"/>
      <c r="S274" s="277"/>
    </row>
    <row r="275" ht="15.0" customHeight="1">
      <c r="A275" s="352">
        <v>206913.0</v>
      </c>
      <c r="B275" s="352">
        <f>VLOOKUP(D275, 'JAN2022 - CC'!A:B,2,0)</f>
        <v>15461</v>
      </c>
      <c r="C275" s="353">
        <f>VLOOKUP(D275, 'JAN2022 - CC'!A:F,6,0)</f>
        <v>44582</v>
      </c>
      <c r="D275" s="352" t="str">
        <f>VLOOKUP(A275, 'JAN2022 - CC'!M:N,2,0)</f>
        <v>1546144582</v>
      </c>
      <c r="E275" s="352" t="s">
        <v>8507</v>
      </c>
      <c r="F275" s="352" t="s">
        <v>8309</v>
      </c>
      <c r="G275" s="352"/>
      <c r="H275" s="277"/>
      <c r="I275" s="277"/>
      <c r="J275" s="277"/>
      <c r="K275" s="277"/>
      <c r="L275" s="277"/>
      <c r="M275" s="277"/>
      <c r="N275" s="277"/>
      <c r="O275" s="277"/>
      <c r="P275" s="277"/>
      <c r="Q275" s="277"/>
      <c r="R275" s="277"/>
      <c r="S275" s="277"/>
    </row>
    <row r="276" ht="15.75" customHeight="1">
      <c r="A276" s="352">
        <v>206915.0</v>
      </c>
      <c r="B276" s="352">
        <f>VLOOKUP(D276, 'JAN2022 - CC'!A:B,2,0)</f>
        <v>15910</v>
      </c>
      <c r="C276" s="353">
        <f>VLOOKUP(D276, 'JAN2022 - CC'!A:F,6,0)</f>
        <v>44582</v>
      </c>
      <c r="D276" s="352" t="str">
        <f>VLOOKUP(A276, 'JAN2022 - CC'!M:N,2,0)</f>
        <v>1591044582</v>
      </c>
      <c r="E276" s="352" t="s">
        <v>8507</v>
      </c>
      <c r="F276" s="352" t="s">
        <v>8309</v>
      </c>
      <c r="G276" s="352"/>
      <c r="H276" s="277"/>
      <c r="I276" s="277"/>
      <c r="J276" s="277"/>
      <c r="K276" s="277"/>
      <c r="L276" s="277"/>
      <c r="M276" s="277"/>
      <c r="N276" s="277"/>
      <c r="O276" s="277"/>
      <c r="P276" s="277"/>
      <c r="Q276" s="277"/>
      <c r="R276" s="277"/>
      <c r="S276" s="277"/>
    </row>
    <row r="277" ht="15.0" customHeight="1">
      <c r="A277" s="352">
        <v>206918.0</v>
      </c>
      <c r="B277" s="352">
        <f>VLOOKUP(D277, 'JAN2022 - CC'!A:B,2,0)</f>
        <v>15619</v>
      </c>
      <c r="C277" s="353">
        <f>VLOOKUP(D277, 'JAN2022 - CC'!A:F,6,0)</f>
        <v>44585</v>
      </c>
      <c r="D277" s="352" t="str">
        <f>VLOOKUP(A277, 'JAN2022 - CC'!M:N,2,0)</f>
        <v>1561944585</v>
      </c>
      <c r="E277" s="352" t="s">
        <v>8507</v>
      </c>
      <c r="F277" s="352" t="s">
        <v>8309</v>
      </c>
      <c r="G277" s="352"/>
      <c r="H277" s="277"/>
      <c r="I277" s="277"/>
      <c r="J277" s="277"/>
      <c r="K277" s="277"/>
      <c r="L277" s="277"/>
      <c r="M277" s="277"/>
      <c r="N277" s="277"/>
      <c r="O277" s="277"/>
      <c r="P277" s="277"/>
      <c r="Q277" s="277"/>
      <c r="R277" s="277"/>
      <c r="S277" s="277"/>
    </row>
    <row r="278" ht="15.0" customHeight="1">
      <c r="A278" s="352">
        <v>206919.0</v>
      </c>
      <c r="B278" s="352">
        <f>VLOOKUP(D278, 'JAN2022 - CC'!A:B,2,0)</f>
        <v>12604</v>
      </c>
      <c r="C278" s="353">
        <f>VLOOKUP(D278, 'JAN2022 - CC'!A:F,6,0)</f>
        <v>44585</v>
      </c>
      <c r="D278" s="352" t="str">
        <f>VLOOKUP(A278, 'JAN2022 - CC'!M:N,2,0)</f>
        <v>1260444585</v>
      </c>
      <c r="E278" s="352" t="s">
        <v>8507</v>
      </c>
      <c r="F278" s="352" t="s">
        <v>8309</v>
      </c>
      <c r="G278" s="352"/>
      <c r="H278" s="277"/>
      <c r="I278" s="277"/>
      <c r="J278" s="277"/>
      <c r="K278" s="277"/>
      <c r="L278" s="277"/>
      <c r="M278" s="277"/>
      <c r="N278" s="277"/>
      <c r="O278" s="277"/>
      <c r="P278" s="277"/>
      <c r="Q278" s="277"/>
      <c r="R278" s="277"/>
      <c r="S278" s="277"/>
    </row>
    <row r="279" ht="15.75" customHeight="1">
      <c r="A279" s="352">
        <v>206921.0</v>
      </c>
      <c r="B279" s="352">
        <f>VLOOKUP(D279, 'JAN2022 - CC'!A:B,2,0)</f>
        <v>10323</v>
      </c>
      <c r="C279" s="353">
        <f>VLOOKUP(D279, 'JAN2022 - CC'!A:F,6,0)</f>
        <v>44585</v>
      </c>
      <c r="D279" s="352" t="str">
        <f>VLOOKUP(A279, 'JAN2022 - CC'!M:N,2,0)</f>
        <v>1032344585</v>
      </c>
      <c r="E279" s="352" t="s">
        <v>8507</v>
      </c>
      <c r="F279" s="352" t="s">
        <v>8309</v>
      </c>
      <c r="G279" s="352"/>
      <c r="H279" s="277"/>
      <c r="I279" s="277"/>
      <c r="J279" s="277"/>
      <c r="K279" s="277"/>
      <c r="L279" s="277"/>
      <c r="M279" s="277"/>
      <c r="N279" s="277"/>
      <c r="O279" s="277"/>
      <c r="P279" s="277"/>
      <c r="Q279" s="277"/>
      <c r="R279" s="277"/>
      <c r="S279" s="277"/>
    </row>
    <row r="280" ht="15.0" customHeight="1">
      <c r="A280" s="352">
        <v>206924.0</v>
      </c>
      <c r="B280" s="352">
        <f>VLOOKUP(D280, 'JAN2022 - CC'!A:B,2,0)</f>
        <v>15972</v>
      </c>
      <c r="C280" s="353">
        <f>VLOOKUP(D280, 'JAN2022 - CC'!A:F,6,0)</f>
        <v>44585</v>
      </c>
      <c r="D280" s="352" t="str">
        <f>VLOOKUP(A280, 'JAN2022 - CC'!M:N,2,0)</f>
        <v>1597244585</v>
      </c>
      <c r="E280" s="352" t="s">
        <v>8507</v>
      </c>
      <c r="F280" s="352" t="s">
        <v>8309</v>
      </c>
      <c r="G280" s="352"/>
      <c r="H280" s="277"/>
      <c r="I280" s="277"/>
      <c r="J280" s="277"/>
      <c r="K280" s="277"/>
      <c r="L280" s="277"/>
      <c r="M280" s="277"/>
      <c r="N280" s="277"/>
      <c r="O280" s="277"/>
      <c r="P280" s="277"/>
      <c r="Q280" s="277"/>
      <c r="R280" s="277"/>
      <c r="S280" s="277"/>
    </row>
    <row r="281" ht="15.0" customHeight="1">
      <c r="A281" s="352">
        <v>206928.0</v>
      </c>
      <c r="B281" s="352">
        <f>VLOOKUP(D281, 'JAN2022 - CC'!A:B,2,0)</f>
        <v>10914</v>
      </c>
      <c r="C281" s="353">
        <f>VLOOKUP(D281, 'JAN2022 - CC'!A:F,6,0)</f>
        <v>44585</v>
      </c>
      <c r="D281" s="352" t="str">
        <f>VLOOKUP(A281, 'JAN2022 - CC'!M:N,2,0)</f>
        <v>1091444585</v>
      </c>
      <c r="E281" s="352" t="s">
        <v>8507</v>
      </c>
      <c r="F281" s="352" t="s">
        <v>8309</v>
      </c>
      <c r="G281" s="352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277"/>
    </row>
    <row r="282" ht="15.75" customHeight="1">
      <c r="A282" s="352">
        <v>206929.0</v>
      </c>
      <c r="B282" s="352">
        <f>VLOOKUP(D282, 'JAN2022 - CC'!A:B,2,0)</f>
        <v>17136</v>
      </c>
      <c r="C282" s="353">
        <f>VLOOKUP(D282, 'JAN2022 - CC'!A:F,6,0)</f>
        <v>44585</v>
      </c>
      <c r="D282" s="352" t="str">
        <f>VLOOKUP(A282, 'JAN2022 - CC'!M:N,2,0)</f>
        <v>1713644585</v>
      </c>
      <c r="E282" s="352" t="s">
        <v>8507</v>
      </c>
      <c r="F282" s="352" t="s">
        <v>8309</v>
      </c>
      <c r="G282" s="352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277"/>
    </row>
    <row r="283" ht="15.0" customHeight="1">
      <c r="A283" s="352">
        <v>206930.0</v>
      </c>
      <c r="B283" s="352">
        <f>VLOOKUP(D283, 'JAN2022 - CC'!A:B,2,0)</f>
        <v>17937</v>
      </c>
      <c r="C283" s="353">
        <f>VLOOKUP(D283, 'JAN2022 - CC'!A:F,6,0)</f>
        <v>44585</v>
      </c>
      <c r="D283" s="352" t="str">
        <f>VLOOKUP(A283, 'JAN2022 - CC'!M:N,2,0)</f>
        <v>1793744585</v>
      </c>
      <c r="E283" s="352" t="s">
        <v>8507</v>
      </c>
      <c r="F283" s="352" t="s">
        <v>8309</v>
      </c>
      <c r="G283" s="352"/>
      <c r="H283" s="277"/>
      <c r="I283" s="277"/>
      <c r="J283" s="277"/>
      <c r="K283" s="277"/>
      <c r="L283" s="277"/>
      <c r="M283" s="277"/>
      <c r="N283" s="277"/>
      <c r="O283" s="277"/>
      <c r="P283" s="277"/>
      <c r="Q283" s="277"/>
      <c r="R283" s="277"/>
      <c r="S283" s="277"/>
    </row>
    <row r="284" ht="15.0" customHeight="1">
      <c r="A284" s="352">
        <v>206932.0</v>
      </c>
      <c r="B284" s="352">
        <f>VLOOKUP(D284, 'JAN2022 - CC'!A:B,2,0)</f>
        <v>17505</v>
      </c>
      <c r="C284" s="353">
        <f>VLOOKUP(D284, 'JAN2022 - CC'!A:F,6,0)</f>
        <v>44585</v>
      </c>
      <c r="D284" s="352" t="str">
        <f>VLOOKUP(A284, 'JAN2022 - CC'!M:N,2,0)</f>
        <v>1750544585</v>
      </c>
      <c r="E284" s="352" t="s">
        <v>8507</v>
      </c>
      <c r="F284" s="352" t="s">
        <v>8309</v>
      </c>
      <c r="G284" s="352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</row>
    <row r="285" ht="15.75" customHeight="1">
      <c r="A285" s="352">
        <v>206935.0</v>
      </c>
      <c r="B285" s="352">
        <f>VLOOKUP(D285, 'JAN2022 - CC'!A:B,2,0)</f>
        <v>13673</v>
      </c>
      <c r="C285" s="353">
        <f>VLOOKUP(D285, 'JAN2022 - CC'!A:F,6,0)</f>
        <v>44585</v>
      </c>
      <c r="D285" s="352" t="str">
        <f>VLOOKUP(A285, 'JAN2022 - CC'!M:N,2,0)</f>
        <v>1367344585</v>
      </c>
      <c r="E285" s="352" t="s">
        <v>8507</v>
      </c>
      <c r="F285" s="352" t="s">
        <v>8309</v>
      </c>
      <c r="G285" s="352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</row>
    <row r="286" ht="15.0" customHeight="1">
      <c r="A286" s="352">
        <v>206938.0</v>
      </c>
      <c r="B286" s="352">
        <f>VLOOKUP(D286, 'JAN2022 - CC'!A:B,2,0)</f>
        <v>15892</v>
      </c>
      <c r="C286" s="353">
        <f>VLOOKUP(D286, 'JAN2022 - CC'!A:F,6,0)</f>
        <v>44585</v>
      </c>
      <c r="D286" s="352" t="str">
        <f>VLOOKUP(A286, 'JAN2022 - CC'!M:N,2,0)</f>
        <v>1589244585</v>
      </c>
      <c r="E286" s="352" t="s">
        <v>8507</v>
      </c>
      <c r="F286" s="352" t="s">
        <v>8309</v>
      </c>
      <c r="G286" s="352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</row>
    <row r="287" ht="15.0" customHeight="1">
      <c r="A287" s="352">
        <v>206939.0</v>
      </c>
      <c r="B287" s="352">
        <f>VLOOKUP(D287, 'JAN2022 - CC'!A:B,2,0)</f>
        <v>10606</v>
      </c>
      <c r="C287" s="353">
        <f>VLOOKUP(D287, 'JAN2022 - CC'!A:F,6,0)</f>
        <v>44585</v>
      </c>
      <c r="D287" s="352" t="str">
        <f>VLOOKUP(A287, 'JAN2022 - CC'!M:N,2,0)</f>
        <v>1060644585</v>
      </c>
      <c r="E287" s="352" t="s">
        <v>8507</v>
      </c>
      <c r="F287" s="352" t="s">
        <v>8309</v>
      </c>
      <c r="G287" s="352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</row>
    <row r="288" ht="15.0" customHeight="1">
      <c r="A288" s="352">
        <v>206943.0</v>
      </c>
      <c r="B288" s="352">
        <f>VLOOKUP(D288, 'JAN2022 - CC'!A:B,2,0)</f>
        <v>12459</v>
      </c>
      <c r="C288" s="353">
        <f>VLOOKUP(D288, 'JAN2022 - CC'!A:F,6,0)</f>
        <v>44585</v>
      </c>
      <c r="D288" s="352" t="str">
        <f>VLOOKUP(A288, 'JAN2022 - CC'!M:N,2,0)</f>
        <v>1245944585</v>
      </c>
      <c r="E288" s="352" t="s">
        <v>8507</v>
      </c>
      <c r="F288" s="352" t="s">
        <v>8309</v>
      </c>
      <c r="G288" s="352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</row>
    <row r="289" ht="15.75" customHeight="1">
      <c r="A289" s="352">
        <v>206949.0</v>
      </c>
      <c r="B289" s="352">
        <f>VLOOKUP(D289, 'JAN2022 - CC'!A:B,2,0)</f>
        <v>10047</v>
      </c>
      <c r="C289" s="353">
        <f>VLOOKUP(D289, 'JAN2022 - CC'!A:F,6,0)</f>
        <v>44585</v>
      </c>
      <c r="D289" s="352" t="str">
        <f>VLOOKUP(A289, 'JAN2022 - CC'!M:N,2,0)</f>
        <v>1004744585</v>
      </c>
      <c r="E289" s="352" t="s">
        <v>8507</v>
      </c>
      <c r="F289" s="352" t="s">
        <v>8309</v>
      </c>
      <c r="G289" s="352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</row>
    <row r="290" ht="15.0" customHeight="1">
      <c r="A290" s="352">
        <v>206954.0</v>
      </c>
      <c r="B290" s="352">
        <f>VLOOKUP(D290, 'JAN2022 - CC'!A:B,2,0)</f>
        <v>9361</v>
      </c>
      <c r="C290" s="353">
        <f>VLOOKUP(D290, 'JAN2022 - CC'!A:F,6,0)</f>
        <v>44585</v>
      </c>
      <c r="D290" s="352" t="str">
        <f>VLOOKUP(A290, 'JAN2022 - CC'!M:N,2,0)</f>
        <v>936144585</v>
      </c>
      <c r="E290" s="352" t="s">
        <v>8507</v>
      </c>
      <c r="F290" s="352" t="s">
        <v>8309</v>
      </c>
      <c r="G290" s="352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</row>
    <row r="291" ht="15.0" customHeight="1">
      <c r="A291" s="352">
        <v>206955.0</v>
      </c>
      <c r="B291" s="352">
        <f>VLOOKUP(D291, 'JAN2022 - CC'!A:B,2,0)</f>
        <v>9231</v>
      </c>
      <c r="C291" s="353">
        <f>VLOOKUP(D291, 'JAN2022 - CC'!A:F,6,0)</f>
        <v>44585</v>
      </c>
      <c r="D291" s="352" t="str">
        <f>VLOOKUP(A291, 'JAN2022 - CC'!M:N,2,0)</f>
        <v>923144585</v>
      </c>
      <c r="E291" s="352" t="s">
        <v>8507</v>
      </c>
      <c r="F291" s="352" t="s">
        <v>8309</v>
      </c>
      <c r="G291" s="352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</row>
    <row r="292" ht="15.75" customHeight="1">
      <c r="A292" s="352">
        <v>206957.0</v>
      </c>
      <c r="B292" s="352">
        <f>VLOOKUP(D292, 'JAN2022 - CC'!A:B,2,0)</f>
        <v>14131</v>
      </c>
      <c r="C292" s="353">
        <f>VLOOKUP(D292, 'JAN2022 - CC'!A:F,6,0)</f>
        <v>44586</v>
      </c>
      <c r="D292" s="352" t="str">
        <f>VLOOKUP(A292, 'JAN2022 - CC'!M:N,2,0)</f>
        <v>1413144586</v>
      </c>
      <c r="E292" s="352" t="s">
        <v>8507</v>
      </c>
      <c r="F292" s="352" t="s">
        <v>8309</v>
      </c>
      <c r="G292" s="352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</row>
    <row r="293" ht="15.0" customHeight="1">
      <c r="A293" s="352">
        <v>206959.0</v>
      </c>
      <c r="B293" s="352">
        <f>VLOOKUP(D293, 'JAN2022 - CC'!A:B,2,0)</f>
        <v>16475</v>
      </c>
      <c r="C293" s="353">
        <f>VLOOKUP(D293, 'JAN2022 - CC'!A:F,6,0)</f>
        <v>44586</v>
      </c>
      <c r="D293" s="352" t="str">
        <f>VLOOKUP(A293, 'JAN2022 - CC'!M:N,2,0)</f>
        <v>1647544586</v>
      </c>
      <c r="E293" s="352" t="s">
        <v>8507</v>
      </c>
      <c r="F293" s="352" t="s">
        <v>8309</v>
      </c>
      <c r="G293" s="352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</row>
    <row r="294" ht="15.0" customHeight="1">
      <c r="A294" s="352">
        <v>206960.0</v>
      </c>
      <c r="B294" s="352">
        <f>VLOOKUP(D294, 'JAN2022 - CC'!A:B,2,0)</f>
        <v>17961</v>
      </c>
      <c r="C294" s="353">
        <f>VLOOKUP(D294, 'JAN2022 - CC'!A:F,6,0)</f>
        <v>44586</v>
      </c>
      <c r="D294" s="352" t="str">
        <f>VLOOKUP(A294, 'JAN2022 - CC'!M:N,2,0)</f>
        <v>1796144586</v>
      </c>
      <c r="E294" s="352" t="s">
        <v>8507</v>
      </c>
      <c r="F294" s="352" t="s">
        <v>8309</v>
      </c>
      <c r="G294" s="352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</row>
    <row r="295" ht="15.75" customHeight="1">
      <c r="A295" s="352">
        <v>206961.0</v>
      </c>
      <c r="B295" s="352">
        <f>VLOOKUP(D295, 'JAN2022 - CC'!A:B,2,0)</f>
        <v>11809</v>
      </c>
      <c r="C295" s="353">
        <f>VLOOKUP(D295, 'JAN2022 - CC'!A:F,6,0)</f>
        <v>44586</v>
      </c>
      <c r="D295" s="352" t="str">
        <f>VLOOKUP(A295, 'JAN2022 - CC'!M:N,2,0)</f>
        <v>1180944586</v>
      </c>
      <c r="E295" s="352" t="s">
        <v>8507</v>
      </c>
      <c r="F295" s="352" t="s">
        <v>8309</v>
      </c>
      <c r="G295" s="352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</row>
    <row r="296" ht="15.0" customHeight="1">
      <c r="A296" s="352">
        <v>206963.0</v>
      </c>
      <c r="B296" s="352">
        <f>VLOOKUP(D296, 'JAN2022 - CC'!A:B,2,0)</f>
        <v>13830</v>
      </c>
      <c r="C296" s="353">
        <f>VLOOKUP(D296, 'JAN2022 - CC'!A:F,6,0)</f>
        <v>44586</v>
      </c>
      <c r="D296" s="352" t="str">
        <f>VLOOKUP(A296, 'JAN2022 - CC'!M:N,2,0)</f>
        <v>1383044586</v>
      </c>
      <c r="E296" s="352" t="s">
        <v>8507</v>
      </c>
      <c r="F296" s="352" t="s">
        <v>8309</v>
      </c>
      <c r="G296" s="352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</row>
    <row r="297" ht="15.0" customHeight="1">
      <c r="A297" s="352">
        <v>206965.0</v>
      </c>
      <c r="B297" s="352">
        <f>VLOOKUP(D297, 'JAN2022 - CC'!A:B,2,0)</f>
        <v>17058</v>
      </c>
      <c r="C297" s="353">
        <f>VLOOKUP(D297, 'JAN2022 - CC'!A:F,6,0)</f>
        <v>44586</v>
      </c>
      <c r="D297" s="352" t="str">
        <f>VLOOKUP(A297, 'JAN2022 - CC'!M:N,2,0)</f>
        <v>1705844586</v>
      </c>
      <c r="E297" s="352" t="s">
        <v>8507</v>
      </c>
      <c r="F297" s="352" t="s">
        <v>8309</v>
      </c>
      <c r="G297" s="352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</row>
    <row r="298" ht="15.75" customHeight="1">
      <c r="A298" s="352">
        <v>206967.0</v>
      </c>
      <c r="B298" s="352">
        <f>VLOOKUP(D298, 'JAN2022 - CC'!A:B,2,0)</f>
        <v>17776</v>
      </c>
      <c r="C298" s="353">
        <f>VLOOKUP(D298, 'JAN2022 - CC'!A:F,6,0)</f>
        <v>44586</v>
      </c>
      <c r="D298" s="352" t="str">
        <f>VLOOKUP(A298, 'JAN2022 - CC'!M:N,2,0)</f>
        <v>1777644586</v>
      </c>
      <c r="E298" s="352" t="s">
        <v>8507</v>
      </c>
      <c r="F298" s="352" t="s">
        <v>8309</v>
      </c>
      <c r="G298" s="352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</row>
    <row r="299" ht="15.0" customHeight="1">
      <c r="A299" s="352">
        <v>206968.0</v>
      </c>
      <c r="B299" s="352">
        <f>VLOOKUP(D299, 'JAN2022 - CC'!A:B,2,0)</f>
        <v>17766</v>
      </c>
      <c r="C299" s="353">
        <f>VLOOKUP(D299, 'JAN2022 - CC'!A:F,6,0)</f>
        <v>44586</v>
      </c>
      <c r="D299" s="352" t="str">
        <f>VLOOKUP(A299, 'JAN2022 - CC'!M:N,2,0)</f>
        <v>1776644586</v>
      </c>
      <c r="E299" s="352" t="s">
        <v>8507</v>
      </c>
      <c r="F299" s="352" t="s">
        <v>8309</v>
      </c>
      <c r="G299" s="352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</row>
    <row r="300" ht="15.0" customHeight="1">
      <c r="A300" s="352">
        <v>206969.0</v>
      </c>
      <c r="B300" s="352">
        <f>VLOOKUP(D300, 'JAN2022 - CC'!A:B,2,0)</f>
        <v>14356</v>
      </c>
      <c r="C300" s="353">
        <f>VLOOKUP(D300, 'JAN2022 - CC'!A:F,6,0)</f>
        <v>44586</v>
      </c>
      <c r="D300" s="352" t="str">
        <f>VLOOKUP(A300, 'JAN2022 - CC'!M:N,2,0)</f>
        <v>1435644586</v>
      </c>
      <c r="E300" s="352" t="s">
        <v>8507</v>
      </c>
      <c r="F300" s="352" t="s">
        <v>8309</v>
      </c>
      <c r="G300" s="352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</row>
    <row r="301" ht="15.0" customHeight="1">
      <c r="A301" s="352">
        <v>206970.0</v>
      </c>
      <c r="B301" s="352">
        <f>VLOOKUP(D301, 'JAN2022 - CC'!A:B,2,0)</f>
        <v>16245</v>
      </c>
      <c r="C301" s="353">
        <f>VLOOKUP(D301, 'JAN2022 - CC'!A:F,6,0)</f>
        <v>44586</v>
      </c>
      <c r="D301" s="352" t="str">
        <f>VLOOKUP(A301, 'JAN2022 - CC'!M:N,2,0)</f>
        <v>1624544586</v>
      </c>
      <c r="E301" s="352" t="s">
        <v>8507</v>
      </c>
      <c r="F301" s="352" t="s">
        <v>8309</v>
      </c>
      <c r="G301" s="352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</row>
    <row r="302" ht="15.75" customHeight="1">
      <c r="A302" s="352">
        <v>206971.0</v>
      </c>
      <c r="B302" s="352">
        <f>VLOOKUP(D302, 'JAN2022 - CC'!A:B,2,0)</f>
        <v>15642</v>
      </c>
      <c r="C302" s="353">
        <f>VLOOKUP(D302, 'JAN2022 - CC'!A:F,6,0)</f>
        <v>44586</v>
      </c>
      <c r="D302" s="352" t="str">
        <f>VLOOKUP(A302, 'JAN2022 - CC'!M:N,2,0)</f>
        <v>1564244586</v>
      </c>
      <c r="E302" s="352" t="s">
        <v>8507</v>
      </c>
      <c r="F302" s="352" t="s">
        <v>8309</v>
      </c>
      <c r="G302" s="352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</row>
    <row r="303" ht="15.0" customHeight="1">
      <c r="A303" s="352">
        <v>206972.0</v>
      </c>
      <c r="B303" s="352">
        <f>VLOOKUP(D303, 'JAN2022 - CC'!A:B,2,0)</f>
        <v>12279</v>
      </c>
      <c r="C303" s="353">
        <f>VLOOKUP(D303, 'JAN2022 - CC'!A:F,6,0)</f>
        <v>44586</v>
      </c>
      <c r="D303" s="352" t="str">
        <f>VLOOKUP(A303, 'JAN2022 - CC'!M:N,2,0)</f>
        <v>1227944586</v>
      </c>
      <c r="E303" s="352" t="s">
        <v>8507</v>
      </c>
      <c r="F303" s="352" t="s">
        <v>8309</v>
      </c>
      <c r="G303" s="352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</row>
    <row r="304" ht="15.0" customHeight="1">
      <c r="A304" s="352">
        <v>206973.0</v>
      </c>
      <c r="B304" s="352">
        <f>VLOOKUP(D304, 'JAN2022 - CC'!A:B,2,0)</f>
        <v>17968</v>
      </c>
      <c r="C304" s="353">
        <f>VLOOKUP(D304, 'JAN2022 - CC'!A:F,6,0)</f>
        <v>44586</v>
      </c>
      <c r="D304" s="352" t="str">
        <f>VLOOKUP(A304, 'JAN2022 - CC'!M:N,2,0)</f>
        <v>1796844586</v>
      </c>
      <c r="E304" s="352" t="s">
        <v>8507</v>
      </c>
      <c r="F304" s="352" t="s">
        <v>8309</v>
      </c>
      <c r="G304" s="352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</row>
    <row r="305" ht="15.75" customHeight="1">
      <c r="A305" s="352">
        <v>206977.0</v>
      </c>
      <c r="B305" s="352">
        <f>VLOOKUP(D305, 'JAN2022 - CC'!A:B,2,0)</f>
        <v>10718</v>
      </c>
      <c r="C305" s="353">
        <f>VLOOKUP(D305, 'JAN2022 - CC'!A:F,6,0)</f>
        <v>44586</v>
      </c>
      <c r="D305" s="352" t="str">
        <f>VLOOKUP(A305, 'JAN2022 - CC'!M:N,2,0)</f>
        <v>1071844586</v>
      </c>
      <c r="E305" s="352" t="s">
        <v>8507</v>
      </c>
      <c r="F305" s="352" t="s">
        <v>8309</v>
      </c>
      <c r="G305" s="352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</row>
    <row r="306" ht="15.0" customHeight="1">
      <c r="A306" s="352">
        <v>206978.0</v>
      </c>
      <c r="B306" s="352">
        <f>VLOOKUP(D306, 'JAN2022 - CC'!A:B,2,0)</f>
        <v>11252</v>
      </c>
      <c r="C306" s="353">
        <f>VLOOKUP(D306, 'JAN2022 - CC'!A:F,6,0)</f>
        <v>44586</v>
      </c>
      <c r="D306" s="352" t="str">
        <f>VLOOKUP(A306, 'JAN2022 - CC'!M:N,2,0)</f>
        <v>1125244586</v>
      </c>
      <c r="E306" s="352" t="s">
        <v>8507</v>
      </c>
      <c r="F306" s="352" t="s">
        <v>8309</v>
      </c>
      <c r="G306" s="352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</row>
    <row r="307" ht="15.0" customHeight="1">
      <c r="A307" s="352">
        <v>206981.0</v>
      </c>
      <c r="B307" s="352">
        <f>VLOOKUP(D307, 'JAN2022 - CC'!A:B,2,0)</f>
        <v>14373</v>
      </c>
      <c r="C307" s="353">
        <f>VLOOKUP(D307, 'JAN2022 - CC'!A:F,6,0)</f>
        <v>44586</v>
      </c>
      <c r="D307" s="352" t="str">
        <f>VLOOKUP(A307, 'JAN2022 - CC'!M:N,2,0)</f>
        <v>1437344586</v>
      </c>
      <c r="E307" s="352" t="s">
        <v>8507</v>
      </c>
      <c r="F307" s="352" t="s">
        <v>8309</v>
      </c>
      <c r="G307" s="352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</row>
    <row r="308" ht="15.75" customHeight="1">
      <c r="A308" s="352">
        <v>206987.0</v>
      </c>
      <c r="B308" s="352">
        <f>VLOOKUP(D308, 'JAN2022 - CC'!A:B,2,0)</f>
        <v>15530</v>
      </c>
      <c r="C308" s="353">
        <f>VLOOKUP(D308, 'JAN2022 - CC'!A:F,6,0)</f>
        <v>44586</v>
      </c>
      <c r="D308" s="352" t="str">
        <f>VLOOKUP(A308, 'JAN2022 - CC'!M:N,2,0)</f>
        <v>1553044586</v>
      </c>
      <c r="E308" s="352" t="s">
        <v>8507</v>
      </c>
      <c r="F308" s="352" t="s">
        <v>8309</v>
      </c>
      <c r="G308" s="352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</row>
    <row r="309" ht="15.0" customHeight="1">
      <c r="A309" s="352">
        <v>206990.0</v>
      </c>
      <c r="B309" s="352">
        <f>VLOOKUP(D309, 'JAN2022 - CC'!A:B,2,0)</f>
        <v>16294</v>
      </c>
      <c r="C309" s="353">
        <f>VLOOKUP(D309, 'JAN2022 - CC'!A:F,6,0)</f>
        <v>44587</v>
      </c>
      <c r="D309" s="352" t="str">
        <f>VLOOKUP(A309, 'JAN2022 - CC'!M:N,2,0)</f>
        <v>1629444587</v>
      </c>
      <c r="E309" s="352" t="s">
        <v>8507</v>
      </c>
      <c r="F309" s="352" t="s">
        <v>8309</v>
      </c>
      <c r="G309" s="352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</row>
    <row r="310" ht="15.0" customHeight="1">
      <c r="A310" s="352">
        <v>206991.0</v>
      </c>
      <c r="B310" s="352">
        <f>VLOOKUP(D310, 'JAN2022 - CC'!A:B,2,0)</f>
        <v>15786</v>
      </c>
      <c r="C310" s="353">
        <f>VLOOKUP(D310, 'JAN2022 - CC'!A:F,6,0)</f>
        <v>44587</v>
      </c>
      <c r="D310" s="352" t="str">
        <f>VLOOKUP(A310, 'JAN2022 - CC'!M:N,2,0)</f>
        <v>1578644587</v>
      </c>
      <c r="E310" s="352" t="s">
        <v>8507</v>
      </c>
      <c r="F310" s="352" t="s">
        <v>8309</v>
      </c>
      <c r="G310" s="352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</row>
    <row r="311" ht="15.75" customHeight="1">
      <c r="A311" s="352">
        <v>206994.0</v>
      </c>
      <c r="B311" s="352">
        <f>VLOOKUP(D311, 'JAN2022 - CC'!A:B,2,0)</f>
        <v>15248</v>
      </c>
      <c r="C311" s="353">
        <f>VLOOKUP(D311, 'JAN2022 - CC'!A:F,6,0)</f>
        <v>44587</v>
      </c>
      <c r="D311" s="352" t="str">
        <f>VLOOKUP(A311, 'JAN2022 - CC'!M:N,2,0)</f>
        <v>1524844587</v>
      </c>
      <c r="E311" s="352" t="s">
        <v>8507</v>
      </c>
      <c r="F311" s="352" t="s">
        <v>8309</v>
      </c>
      <c r="G311" s="352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</row>
    <row r="312" ht="15.0" customHeight="1">
      <c r="A312" s="352">
        <v>207005.0</v>
      </c>
      <c r="B312" s="352">
        <f>VLOOKUP(D312, 'JAN2022 - CC'!A:B,2,0)</f>
        <v>10398</v>
      </c>
      <c r="C312" s="353">
        <f>VLOOKUP(D312, 'JAN2022 - CC'!A:F,6,0)</f>
        <v>44587</v>
      </c>
      <c r="D312" s="352" t="str">
        <f>VLOOKUP(A312, 'JAN2022 - CC'!M:N,2,0)</f>
        <v>1039844587</v>
      </c>
      <c r="E312" s="352" t="s">
        <v>8507</v>
      </c>
      <c r="F312" s="352" t="s">
        <v>8309</v>
      </c>
      <c r="G312" s="352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</row>
    <row r="313" ht="15.0" customHeight="1">
      <c r="A313" s="352">
        <v>207008.0</v>
      </c>
      <c r="B313" s="352">
        <f>VLOOKUP(D313, 'JAN2022 - CC'!A:B,2,0)</f>
        <v>17942</v>
      </c>
      <c r="C313" s="353">
        <f>VLOOKUP(D313, 'JAN2022 - CC'!A:F,6,0)</f>
        <v>44587</v>
      </c>
      <c r="D313" s="352" t="str">
        <f>VLOOKUP(A313, 'JAN2022 - CC'!M:N,2,0)</f>
        <v>1794244587</v>
      </c>
      <c r="E313" s="352" t="s">
        <v>8507</v>
      </c>
      <c r="F313" s="352" t="s">
        <v>8309</v>
      </c>
      <c r="G313" s="352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</row>
    <row r="314" ht="15.75" customHeight="1">
      <c r="A314" s="352">
        <v>207009.0</v>
      </c>
      <c r="B314" s="352">
        <f>VLOOKUP(D314, 'JAN2022 - CC'!A:B,2,0)</f>
        <v>10817</v>
      </c>
      <c r="C314" s="353">
        <f>VLOOKUP(D314, 'JAN2022 - CC'!A:F,6,0)</f>
        <v>44587</v>
      </c>
      <c r="D314" s="352" t="str">
        <f>VLOOKUP(A314, 'JAN2022 - CC'!M:N,2,0)</f>
        <v>1081744587</v>
      </c>
      <c r="E314" s="352" t="s">
        <v>8507</v>
      </c>
      <c r="F314" s="352" t="s">
        <v>8309</v>
      </c>
      <c r="G314" s="352"/>
      <c r="H314" s="277"/>
      <c r="I314" s="277"/>
      <c r="J314" s="277"/>
      <c r="K314" s="277"/>
      <c r="L314" s="277"/>
      <c r="M314" s="277"/>
      <c r="N314" s="277"/>
      <c r="O314" s="277"/>
      <c r="P314" s="277"/>
      <c r="Q314" s="277"/>
      <c r="R314" s="277"/>
      <c r="S314" s="277"/>
    </row>
    <row r="315" ht="15.0" customHeight="1">
      <c r="A315" s="352">
        <v>207011.0</v>
      </c>
      <c r="B315" s="352">
        <f>VLOOKUP(D315, 'JAN2022 - CC'!A:B,2,0)</f>
        <v>16974</v>
      </c>
      <c r="C315" s="353">
        <f>VLOOKUP(D315, 'JAN2022 - CC'!A:F,6,0)</f>
        <v>44587</v>
      </c>
      <c r="D315" s="352" t="str">
        <f>VLOOKUP(A315, 'JAN2022 - CC'!M:N,2,0)</f>
        <v>1697444587</v>
      </c>
      <c r="E315" s="352" t="s">
        <v>8507</v>
      </c>
      <c r="F315" s="352" t="s">
        <v>8309</v>
      </c>
      <c r="G315" s="352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277"/>
    </row>
    <row r="316" ht="15.0" customHeight="1">
      <c r="A316" s="352">
        <v>207012.0</v>
      </c>
      <c r="B316" s="352">
        <f>VLOOKUP(D316, 'JAN2022 - CC'!A:B,2,0)</f>
        <v>15669</v>
      </c>
      <c r="C316" s="353">
        <f>VLOOKUP(D316, 'JAN2022 - CC'!A:F,6,0)</f>
        <v>44587</v>
      </c>
      <c r="D316" s="352" t="str">
        <f>VLOOKUP(A316, 'JAN2022 - CC'!M:N,2,0)</f>
        <v>1566944587</v>
      </c>
      <c r="E316" s="352" t="s">
        <v>8507</v>
      </c>
      <c r="F316" s="352" t="s">
        <v>8309</v>
      </c>
      <c r="G316" s="352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</row>
    <row r="317" ht="15.0" customHeight="1">
      <c r="A317" s="352">
        <v>207015.0</v>
      </c>
      <c r="B317" s="352">
        <f>VLOOKUP(D317, 'JAN2022 - CC'!A:B,2,0)</f>
        <v>15644</v>
      </c>
      <c r="C317" s="353">
        <f>VLOOKUP(D317, 'JAN2022 - CC'!A:F,6,0)</f>
        <v>44587</v>
      </c>
      <c r="D317" s="352" t="str">
        <f>VLOOKUP(A317, 'JAN2022 - CC'!M:N,2,0)</f>
        <v>1564444587</v>
      </c>
      <c r="E317" s="352" t="s">
        <v>8507</v>
      </c>
      <c r="F317" s="352" t="s">
        <v>8309</v>
      </c>
      <c r="G317" s="352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277"/>
    </row>
    <row r="318" ht="15.75" customHeight="1">
      <c r="A318" s="352">
        <v>207016.0</v>
      </c>
      <c r="B318" s="352">
        <f>VLOOKUP(D318, 'JAN2022 - CC'!A:B,2,0)</f>
        <v>15604</v>
      </c>
      <c r="C318" s="353">
        <f>VLOOKUP(D318, 'JAN2022 - CC'!A:F,6,0)</f>
        <v>44587</v>
      </c>
      <c r="D318" s="352" t="str">
        <f>VLOOKUP(A318, 'JAN2022 - CC'!M:N,2,0)</f>
        <v>1560444587</v>
      </c>
      <c r="E318" s="352" t="s">
        <v>8507</v>
      </c>
      <c r="F318" s="352" t="s">
        <v>8309</v>
      </c>
      <c r="G318" s="352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277"/>
    </row>
    <row r="319" ht="15.0" customHeight="1">
      <c r="A319" s="352">
        <v>207017.0</v>
      </c>
      <c r="B319" s="352">
        <f>VLOOKUP(D319, 'JAN2022 - CC'!A:B,2,0)</f>
        <v>9241</v>
      </c>
      <c r="C319" s="353">
        <f>VLOOKUP(D319, 'JAN2022 - CC'!A:F,6,0)</f>
        <v>44587</v>
      </c>
      <c r="D319" s="352" t="str">
        <f>VLOOKUP(A319, 'JAN2022 - CC'!M:N,2,0)</f>
        <v>924144587</v>
      </c>
      <c r="E319" s="352" t="s">
        <v>8507</v>
      </c>
      <c r="F319" s="352" t="s">
        <v>8309</v>
      </c>
      <c r="G319" s="352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</row>
    <row r="320" ht="15.0" customHeight="1">
      <c r="A320" s="352">
        <v>207018.0</v>
      </c>
      <c r="B320" s="352">
        <f>VLOOKUP(D320, 'JAN2022 - CC'!A:B,2,0)</f>
        <v>12274</v>
      </c>
      <c r="C320" s="353">
        <f>VLOOKUP(D320, 'JAN2022 - CC'!A:F,6,0)</f>
        <v>44587</v>
      </c>
      <c r="D320" s="352" t="str">
        <f>VLOOKUP(A320, 'JAN2022 - CC'!M:N,2,0)</f>
        <v>1227444587</v>
      </c>
      <c r="E320" s="352" t="s">
        <v>8507</v>
      </c>
      <c r="F320" s="352" t="s">
        <v>8309</v>
      </c>
      <c r="G320" s="352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</row>
    <row r="321" ht="15.75" customHeight="1">
      <c r="A321" s="352">
        <v>207023.0</v>
      </c>
      <c r="B321" s="352">
        <f>VLOOKUP(D321, 'JAN2022 - CC'!A:B,2,0)</f>
        <v>11761</v>
      </c>
      <c r="C321" s="353">
        <f>VLOOKUP(D321, 'JAN2022 - CC'!A:F,6,0)</f>
        <v>44588</v>
      </c>
      <c r="D321" s="352" t="str">
        <f>VLOOKUP(A321, 'JAN2022 - CC'!M:N,2,0)</f>
        <v>1176144588</v>
      </c>
      <c r="E321" s="352" t="s">
        <v>8507</v>
      </c>
      <c r="F321" s="352" t="s">
        <v>8309</v>
      </c>
      <c r="G321" s="352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</row>
    <row r="322" ht="15.0" customHeight="1">
      <c r="A322" s="352">
        <v>207024.0</v>
      </c>
      <c r="B322" s="352">
        <f>VLOOKUP(D322, 'JAN2022 - CC'!A:B,2,0)</f>
        <v>14926</v>
      </c>
      <c r="C322" s="353">
        <f>VLOOKUP(D322, 'JAN2022 - CC'!A:F,6,0)</f>
        <v>44588</v>
      </c>
      <c r="D322" s="352" t="str">
        <f>VLOOKUP(A322, 'JAN2022 - CC'!M:N,2,0)</f>
        <v>1492644588</v>
      </c>
      <c r="E322" s="352" t="s">
        <v>8507</v>
      </c>
      <c r="F322" s="352" t="s">
        <v>8309</v>
      </c>
      <c r="G322" s="352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</row>
    <row r="323" ht="15.0" customHeight="1">
      <c r="A323" s="352">
        <v>207029.0</v>
      </c>
      <c r="B323" s="352">
        <f>VLOOKUP(D323, 'JAN2022 - CC'!A:B,2,0)</f>
        <v>15853</v>
      </c>
      <c r="C323" s="353">
        <f>VLOOKUP(D323, 'JAN2022 - CC'!A:F,6,0)</f>
        <v>44588</v>
      </c>
      <c r="D323" s="352" t="str">
        <f>VLOOKUP(A323, 'JAN2022 - CC'!M:N,2,0)</f>
        <v>1585344588</v>
      </c>
      <c r="E323" s="352" t="s">
        <v>8507</v>
      </c>
      <c r="F323" s="352" t="s">
        <v>8309</v>
      </c>
      <c r="G323" s="352"/>
      <c r="H323" s="277"/>
      <c r="I323" s="277"/>
      <c r="J323" s="277"/>
      <c r="K323" s="277"/>
      <c r="L323" s="277"/>
      <c r="M323" s="277"/>
      <c r="N323" s="277"/>
      <c r="O323" s="277"/>
      <c r="P323" s="277"/>
      <c r="Q323" s="277"/>
      <c r="R323" s="277"/>
      <c r="S323" s="277"/>
    </row>
    <row r="324" ht="15.75" customHeight="1">
      <c r="A324" s="352">
        <v>207031.0</v>
      </c>
      <c r="B324" s="352">
        <f>VLOOKUP(D324, 'JAN2022 - CC'!A:B,2,0)</f>
        <v>10495</v>
      </c>
      <c r="C324" s="353">
        <f>VLOOKUP(D324, 'JAN2022 - CC'!A:F,6,0)</f>
        <v>44588</v>
      </c>
      <c r="D324" s="352" t="str">
        <f>VLOOKUP(A324, 'JAN2022 - CC'!M:N,2,0)</f>
        <v>1049544588</v>
      </c>
      <c r="E324" s="352" t="s">
        <v>8507</v>
      </c>
      <c r="F324" s="352" t="s">
        <v>8309</v>
      </c>
      <c r="G324" s="352"/>
      <c r="H324" s="277"/>
      <c r="I324" s="277"/>
      <c r="J324" s="277"/>
      <c r="K324" s="277"/>
      <c r="L324" s="277"/>
      <c r="M324" s="277"/>
      <c r="N324" s="277"/>
      <c r="O324" s="277"/>
      <c r="P324" s="277"/>
      <c r="Q324" s="277"/>
      <c r="R324" s="277"/>
      <c r="S324" s="277"/>
    </row>
    <row r="325" ht="15.0" customHeight="1">
      <c r="A325" s="352">
        <v>207038.0</v>
      </c>
      <c r="B325" s="352">
        <f>VLOOKUP(D325, 'JAN2022 - CC'!A:B,2,0)</f>
        <v>17696</v>
      </c>
      <c r="C325" s="353">
        <f>VLOOKUP(D325, 'JAN2022 - CC'!A:F,6,0)</f>
        <v>44588</v>
      </c>
      <c r="D325" s="352" t="str">
        <f>VLOOKUP(A325, 'JAN2022 - CC'!M:N,2,0)</f>
        <v>1769644588</v>
      </c>
      <c r="E325" s="352" t="s">
        <v>8507</v>
      </c>
      <c r="F325" s="352" t="s">
        <v>8309</v>
      </c>
      <c r="G325" s="352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277"/>
    </row>
    <row r="326" ht="15.0" customHeight="1">
      <c r="A326" s="352">
        <v>207044.0</v>
      </c>
      <c r="B326" s="352">
        <f>VLOOKUP(D326, 'JAN2022 - CC'!A:B,2,0)</f>
        <v>17003</v>
      </c>
      <c r="C326" s="353">
        <f>VLOOKUP(D326, 'JAN2022 - CC'!A:F,6,0)</f>
        <v>44588</v>
      </c>
      <c r="D326" s="352" t="str">
        <f>VLOOKUP(A326, 'JAN2022 - CC'!M:N,2,0)</f>
        <v>1700344588</v>
      </c>
      <c r="E326" s="352" t="s">
        <v>8507</v>
      </c>
      <c r="F326" s="352" t="s">
        <v>8309</v>
      </c>
      <c r="G326" s="352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277"/>
    </row>
    <row r="327" ht="15.75" customHeight="1">
      <c r="A327" s="352">
        <v>207058.0</v>
      </c>
      <c r="B327" s="352">
        <f>VLOOKUP(D327, 'JAN2022 - CC'!A:B,2,0)</f>
        <v>11553</v>
      </c>
      <c r="C327" s="353">
        <f>VLOOKUP(D327, 'JAN2022 - CC'!A:F,6,0)</f>
        <v>44589</v>
      </c>
      <c r="D327" s="352" t="str">
        <f>VLOOKUP(A327, 'JAN2022 - CC'!M:N,2,0)</f>
        <v>1155344589</v>
      </c>
      <c r="E327" s="352" t="s">
        <v>8507</v>
      </c>
      <c r="F327" s="352" t="s">
        <v>8309</v>
      </c>
      <c r="G327" s="352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277"/>
    </row>
    <row r="328" ht="15.0" customHeight="1">
      <c r="A328" s="352">
        <v>207059.0</v>
      </c>
      <c r="B328" s="352">
        <f>VLOOKUP(D328, 'JAN2022 - CC'!A:B,2,0)</f>
        <v>15606</v>
      </c>
      <c r="C328" s="353">
        <f>VLOOKUP(D328, 'JAN2022 - CC'!A:F,6,0)</f>
        <v>44589</v>
      </c>
      <c r="D328" s="352" t="str">
        <f>VLOOKUP(A328, 'JAN2022 - CC'!M:N,2,0)</f>
        <v>1560644589</v>
      </c>
      <c r="E328" s="352" t="s">
        <v>8507</v>
      </c>
      <c r="F328" s="352" t="s">
        <v>8309</v>
      </c>
      <c r="G328" s="352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277"/>
    </row>
    <row r="329" ht="15.0" customHeight="1">
      <c r="A329" s="352">
        <v>207073.0</v>
      </c>
      <c r="B329" s="352">
        <f>VLOOKUP(D329, 'JAN2022 - CC'!A:B,2,0)</f>
        <v>11736</v>
      </c>
      <c r="C329" s="353">
        <f>VLOOKUP(D329, 'JAN2022 - CC'!A:F,6,0)</f>
        <v>44592</v>
      </c>
      <c r="D329" s="352" t="str">
        <f>VLOOKUP(A329, 'JAN2022 - CC'!M:N,2,0)</f>
        <v>1173644592</v>
      </c>
      <c r="E329" s="352" t="s">
        <v>8507</v>
      </c>
      <c r="F329" s="352" t="s">
        <v>8309</v>
      </c>
      <c r="G329" s="352"/>
      <c r="H329" s="277"/>
      <c r="I329" s="277"/>
      <c r="J329" s="277"/>
      <c r="K329" s="277"/>
      <c r="L329" s="277"/>
      <c r="M329" s="277"/>
      <c r="N329" s="277"/>
      <c r="O329" s="277"/>
      <c r="P329" s="277"/>
      <c r="Q329" s="277"/>
      <c r="R329" s="277"/>
      <c r="S329" s="277"/>
    </row>
    <row r="330" ht="15.0" customHeight="1">
      <c r="A330" s="352">
        <v>207074.0</v>
      </c>
      <c r="B330" s="352">
        <f>VLOOKUP(D330, 'JAN2022 - CC'!A:B,2,0)</f>
        <v>15702</v>
      </c>
      <c r="C330" s="353">
        <f>VLOOKUP(D330, 'JAN2022 - CC'!A:F,6,0)</f>
        <v>44592</v>
      </c>
      <c r="D330" s="352" t="str">
        <f>VLOOKUP(A330, 'JAN2022 - CC'!M:N,2,0)</f>
        <v>1570244592</v>
      </c>
      <c r="E330" s="352" t="s">
        <v>8507</v>
      </c>
      <c r="F330" s="352" t="s">
        <v>8309</v>
      </c>
      <c r="G330" s="352"/>
      <c r="H330" s="277"/>
      <c r="I330" s="277"/>
      <c r="J330" s="277"/>
      <c r="K330" s="277"/>
      <c r="L330" s="277"/>
      <c r="M330" s="277"/>
      <c r="N330" s="277"/>
      <c r="O330" s="277"/>
      <c r="P330" s="277"/>
      <c r="Q330" s="277"/>
      <c r="R330" s="277"/>
      <c r="S330" s="277"/>
    </row>
    <row r="331" ht="15.75" customHeight="1">
      <c r="A331" s="352">
        <v>207076.0</v>
      </c>
      <c r="B331" s="352">
        <f>VLOOKUP(D331, 'JAN2022 - CC'!A:B,2,0)</f>
        <v>14612</v>
      </c>
      <c r="C331" s="353">
        <f>VLOOKUP(D331, 'JAN2022 - CC'!A:F,6,0)</f>
        <v>44592</v>
      </c>
      <c r="D331" s="352" t="str">
        <f>VLOOKUP(A331, 'JAN2022 - CC'!M:N,2,0)</f>
        <v>1461244592</v>
      </c>
      <c r="E331" s="352" t="s">
        <v>8507</v>
      </c>
      <c r="F331" s="352" t="s">
        <v>8309</v>
      </c>
      <c r="G331" s="352"/>
      <c r="H331" s="277"/>
      <c r="I331" s="277"/>
      <c r="J331" s="277"/>
      <c r="K331" s="277"/>
      <c r="L331" s="277"/>
      <c r="M331" s="277"/>
      <c r="N331" s="277"/>
      <c r="O331" s="277"/>
      <c r="P331" s="277"/>
      <c r="Q331" s="277"/>
      <c r="R331" s="277"/>
      <c r="S331" s="277"/>
    </row>
    <row r="332" ht="15.0" customHeight="1">
      <c r="A332" s="352">
        <v>207092.0</v>
      </c>
      <c r="B332" s="352">
        <f>VLOOKUP(D332, 'JAN2022 - CC'!A:B,2,0)</f>
        <v>13273</v>
      </c>
      <c r="C332" s="353">
        <f>VLOOKUP(D332, 'JAN2022 - CC'!A:F,6,0)</f>
        <v>44592</v>
      </c>
      <c r="D332" s="352" t="str">
        <f>VLOOKUP(A332, 'JAN2022 - CC'!M:N,2,0)</f>
        <v>1327344592</v>
      </c>
      <c r="E332" s="352" t="s">
        <v>8507</v>
      </c>
      <c r="F332" s="352" t="s">
        <v>8309</v>
      </c>
      <c r="G332" s="352"/>
      <c r="H332" s="277"/>
      <c r="I332" s="277"/>
      <c r="J332" s="277"/>
      <c r="K332" s="277"/>
      <c r="L332" s="277"/>
      <c r="M332" s="277"/>
      <c r="N332" s="277"/>
      <c r="O332" s="277"/>
      <c r="P332" s="277"/>
      <c r="Q332" s="277"/>
      <c r="R332" s="277"/>
      <c r="S332" s="277"/>
    </row>
    <row r="333" ht="15.0" customHeight="1">
      <c r="A333" s="352">
        <v>207108.0</v>
      </c>
      <c r="B333" s="352">
        <f>VLOOKUP(D333, 'FEB2022 - CC'!A:B,2,0)</f>
        <v>13721</v>
      </c>
      <c r="C333" s="353">
        <f>VLOOKUP(D333, 'FEB2022 - CC'!A:F,6,0)</f>
        <v>44593</v>
      </c>
      <c r="D333" s="352" t="str">
        <f>VLOOKUP(A333, 'FEB2022 - CC'!M:N,2,0)</f>
        <v>1372144593</v>
      </c>
      <c r="E333" s="352" t="s">
        <v>8507</v>
      </c>
      <c r="F333" s="352" t="s">
        <v>8309</v>
      </c>
      <c r="G333" s="352"/>
      <c r="H333" s="277"/>
      <c r="I333" s="277"/>
      <c r="J333" s="277"/>
      <c r="K333" s="277"/>
      <c r="L333" s="277"/>
      <c r="M333" s="277"/>
      <c r="N333" s="277"/>
      <c r="O333" s="277"/>
      <c r="P333" s="277"/>
      <c r="Q333" s="277"/>
      <c r="R333" s="277"/>
      <c r="S333" s="277"/>
    </row>
    <row r="334" ht="15.75" customHeight="1">
      <c r="A334" s="352">
        <v>207111.0</v>
      </c>
      <c r="B334" s="352">
        <f>VLOOKUP(D334, 'FEB2022 - CC'!A:B,2,0)</f>
        <v>16318</v>
      </c>
      <c r="C334" s="353">
        <f>VLOOKUP(D334, 'FEB2022 - CC'!A:F,6,0)</f>
        <v>44593</v>
      </c>
      <c r="D334" s="352" t="str">
        <f>VLOOKUP(A334, 'FEB2022 - CC'!M:N,2,0)</f>
        <v>1631844593</v>
      </c>
      <c r="E334" s="352" t="s">
        <v>8507</v>
      </c>
      <c r="F334" s="352" t="s">
        <v>8309</v>
      </c>
      <c r="G334" s="352"/>
      <c r="H334" s="277"/>
      <c r="I334" s="277"/>
      <c r="J334" s="277"/>
      <c r="K334" s="277"/>
      <c r="L334" s="277"/>
      <c r="M334" s="277"/>
      <c r="N334" s="277"/>
      <c r="O334" s="277"/>
      <c r="P334" s="277"/>
      <c r="Q334" s="277"/>
      <c r="R334" s="277"/>
      <c r="S334" s="277"/>
    </row>
    <row r="335" ht="15.0" customHeight="1">
      <c r="A335" s="352">
        <v>207115.0</v>
      </c>
      <c r="B335" s="352">
        <f>VLOOKUP(D335, 'FEB2022 - CC'!A:B,2,0)</f>
        <v>11903</v>
      </c>
      <c r="C335" s="353">
        <f>VLOOKUP(D335, 'FEB2022 - CC'!A:F,6,0)</f>
        <v>44593</v>
      </c>
      <c r="D335" s="352" t="str">
        <f>VLOOKUP(A335, 'FEB2022 - CC'!M:N,2,0)</f>
        <v>1190344593</v>
      </c>
      <c r="E335" s="352" t="s">
        <v>8507</v>
      </c>
      <c r="F335" s="352" t="s">
        <v>8309</v>
      </c>
      <c r="G335" s="352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277"/>
    </row>
    <row r="336" ht="15.0" customHeight="1">
      <c r="A336" s="352">
        <v>207122.0</v>
      </c>
      <c r="B336" s="352">
        <f>VLOOKUP(D336, 'FEB2022 - CC'!A:B,2,0)</f>
        <v>15641</v>
      </c>
      <c r="C336" s="353">
        <f>VLOOKUP(D336, 'FEB2022 - CC'!A:F,6,0)</f>
        <v>44593</v>
      </c>
      <c r="D336" s="352" t="str">
        <f>VLOOKUP(A336, 'FEB2022 - CC'!M:N,2,0)</f>
        <v>1564144593</v>
      </c>
      <c r="E336" s="352" t="s">
        <v>8507</v>
      </c>
      <c r="F336" s="352" t="s">
        <v>8309</v>
      </c>
      <c r="G336" s="352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277"/>
    </row>
    <row r="337" ht="15.75" customHeight="1">
      <c r="A337" s="352">
        <v>207127.0</v>
      </c>
      <c r="B337" s="352">
        <f>VLOOKUP(D337, 'FEB2022 - CC'!A:B,2,0)</f>
        <v>9838</v>
      </c>
      <c r="C337" s="353">
        <f>VLOOKUP(D337, 'FEB2022 - CC'!A:F,6,0)</f>
        <v>44593</v>
      </c>
      <c r="D337" s="352" t="str">
        <f>VLOOKUP(A337, 'FEB2022 - CC'!M:N,2,0)</f>
        <v>983844593</v>
      </c>
      <c r="E337" s="352" t="s">
        <v>8507</v>
      </c>
      <c r="F337" s="352" t="s">
        <v>8309</v>
      </c>
      <c r="G337" s="352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277"/>
    </row>
    <row r="338" ht="15.0" customHeight="1">
      <c r="A338" s="352">
        <v>207130.0</v>
      </c>
      <c r="B338" s="352">
        <f>VLOOKUP(D338, 'FEB2022 - CC'!A:B,2,0)</f>
        <v>13442</v>
      </c>
      <c r="C338" s="353">
        <f>VLOOKUP(D338, 'FEB2022 - CC'!A:F,6,0)</f>
        <v>44593</v>
      </c>
      <c r="D338" s="352" t="str">
        <f>VLOOKUP(A338, 'FEB2022 - CC'!M:N,2,0)</f>
        <v>1344244593</v>
      </c>
      <c r="E338" s="352" t="s">
        <v>8507</v>
      </c>
      <c r="F338" s="352" t="s">
        <v>8309</v>
      </c>
      <c r="G338" s="352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277"/>
    </row>
    <row r="339" ht="15.0" customHeight="1">
      <c r="A339" s="352">
        <v>207133.0</v>
      </c>
      <c r="B339" s="352">
        <f>VLOOKUP(D339, 'FEB2022 - CC'!A:B,2,0)</f>
        <v>10882</v>
      </c>
      <c r="C339" s="353">
        <f>VLOOKUP(D339, 'FEB2022 - CC'!A:F,6,0)</f>
        <v>44593</v>
      </c>
      <c r="D339" s="352" t="str">
        <f>VLOOKUP(A339, 'FEB2022 - CC'!M:N,2,0)</f>
        <v>1088244593</v>
      </c>
      <c r="E339" s="352" t="s">
        <v>8507</v>
      </c>
      <c r="F339" s="352" t="s">
        <v>8309</v>
      </c>
      <c r="G339" s="352"/>
      <c r="H339" s="277"/>
      <c r="I339" s="277"/>
      <c r="J339" s="277"/>
      <c r="K339" s="277"/>
      <c r="L339" s="277"/>
      <c r="M339" s="277"/>
      <c r="N339" s="277"/>
      <c r="O339" s="277"/>
      <c r="P339" s="277"/>
      <c r="Q339" s="277"/>
      <c r="R339" s="277"/>
      <c r="S339" s="277"/>
    </row>
    <row r="340" ht="15.75" customHeight="1">
      <c r="A340" s="352">
        <v>207135.0</v>
      </c>
      <c r="B340" s="352">
        <f>VLOOKUP(D340, 'FEB2022 - CC'!A:B,2,0)</f>
        <v>15806</v>
      </c>
      <c r="C340" s="353">
        <f>VLOOKUP(D340, 'FEB2022 - CC'!A:F,6,0)</f>
        <v>44593</v>
      </c>
      <c r="D340" s="352" t="str">
        <f>VLOOKUP(A340, 'FEB2022 - CC'!M:N,2,0)</f>
        <v>1580644593</v>
      </c>
      <c r="E340" s="352" t="s">
        <v>8507</v>
      </c>
      <c r="F340" s="352" t="s">
        <v>8309</v>
      </c>
      <c r="G340" s="352"/>
      <c r="H340" s="277"/>
      <c r="I340" s="277"/>
      <c r="J340" s="277"/>
      <c r="K340" s="277"/>
      <c r="L340" s="277"/>
      <c r="M340" s="277"/>
      <c r="N340" s="277"/>
      <c r="O340" s="277"/>
      <c r="P340" s="277"/>
      <c r="Q340" s="277"/>
      <c r="R340" s="277"/>
      <c r="S340" s="277"/>
    </row>
    <row r="341" ht="15.0" customHeight="1">
      <c r="A341" s="352">
        <v>207136.0</v>
      </c>
      <c r="B341" s="352">
        <f>VLOOKUP(D341, 'FEB2022 - CC'!A:B,2,0)</f>
        <v>14276</v>
      </c>
      <c r="C341" s="353">
        <f>VLOOKUP(D341, 'FEB2022 - CC'!A:F,6,0)</f>
        <v>44593</v>
      </c>
      <c r="D341" s="352" t="str">
        <f>VLOOKUP(A341, 'FEB2022 - CC'!M:N,2,0)</f>
        <v>1427644593</v>
      </c>
      <c r="E341" s="352" t="s">
        <v>8507</v>
      </c>
      <c r="F341" s="352" t="s">
        <v>8309</v>
      </c>
      <c r="G341" s="352"/>
      <c r="H341" s="277"/>
      <c r="I341" s="277"/>
      <c r="J341" s="277"/>
      <c r="K341" s="277"/>
      <c r="L341" s="277"/>
      <c r="M341" s="277"/>
      <c r="N341" s="277"/>
      <c r="O341" s="277"/>
      <c r="P341" s="277"/>
      <c r="Q341" s="277"/>
      <c r="R341" s="277"/>
      <c r="S341" s="277"/>
    </row>
    <row r="342" ht="15.0" customHeight="1">
      <c r="A342" s="352">
        <v>207138.0</v>
      </c>
      <c r="B342" s="352">
        <f>VLOOKUP(D342, 'FEB2022 - CC'!A:B,2,0)</f>
        <v>16167</v>
      </c>
      <c r="C342" s="353">
        <f>VLOOKUP(D342, 'FEB2022 - CC'!A:F,6,0)</f>
        <v>44593</v>
      </c>
      <c r="D342" s="352" t="str">
        <f>VLOOKUP(A342, 'FEB2022 - CC'!M:N,2,0)</f>
        <v>1616744593</v>
      </c>
      <c r="E342" s="352" t="s">
        <v>8507</v>
      </c>
      <c r="F342" s="352" t="s">
        <v>8309</v>
      </c>
      <c r="G342" s="352"/>
      <c r="H342" s="277"/>
      <c r="I342" s="277"/>
      <c r="J342" s="277"/>
      <c r="K342" s="277"/>
      <c r="L342" s="277"/>
      <c r="M342" s="277"/>
      <c r="N342" s="277"/>
      <c r="O342" s="277"/>
      <c r="P342" s="277"/>
      <c r="Q342" s="277"/>
      <c r="R342" s="277"/>
      <c r="S342" s="277"/>
    </row>
    <row r="343" ht="15.75" customHeight="1">
      <c r="A343" s="352">
        <v>207139.0</v>
      </c>
      <c r="B343" s="352">
        <f>VLOOKUP(D343, 'FEB2022 - CC'!A:B,2,0)</f>
        <v>16166</v>
      </c>
      <c r="C343" s="353">
        <f>VLOOKUP(D343, 'FEB2022 - CC'!A:F,6,0)</f>
        <v>44593</v>
      </c>
      <c r="D343" s="352" t="str">
        <f>VLOOKUP(A343, 'FEB2022 - CC'!M:N,2,0)</f>
        <v>1616644593</v>
      </c>
      <c r="E343" s="352" t="s">
        <v>8507</v>
      </c>
      <c r="F343" s="352" t="s">
        <v>8309</v>
      </c>
      <c r="G343" s="352"/>
      <c r="H343" s="277"/>
      <c r="I343" s="277"/>
      <c r="J343" s="277"/>
      <c r="K343" s="277"/>
      <c r="L343" s="277"/>
      <c r="M343" s="277"/>
      <c r="N343" s="277"/>
      <c r="O343" s="277"/>
      <c r="P343" s="277"/>
      <c r="Q343" s="277"/>
      <c r="R343" s="277"/>
      <c r="S343" s="277"/>
    </row>
    <row r="344" ht="15.0" customHeight="1">
      <c r="A344" s="352">
        <v>207144.0</v>
      </c>
      <c r="B344" s="352">
        <f>VLOOKUP(D344, 'FEB2022 - CC'!A:B,2,0)</f>
        <v>10525</v>
      </c>
      <c r="C344" s="353">
        <f>VLOOKUP(D344, 'FEB2022 - CC'!A:F,6,0)</f>
        <v>44594</v>
      </c>
      <c r="D344" s="352" t="str">
        <f>VLOOKUP(A344, 'FEB2022 - CC'!M:N,2,0)</f>
        <v>1052544594</v>
      </c>
      <c r="E344" s="352" t="s">
        <v>8507</v>
      </c>
      <c r="F344" s="352" t="s">
        <v>8309</v>
      </c>
      <c r="G344" s="352"/>
      <c r="H344" s="277"/>
      <c r="I344" s="277"/>
      <c r="J344" s="277"/>
      <c r="K344" s="277"/>
      <c r="L344" s="277"/>
      <c r="M344" s="277"/>
      <c r="N344" s="277"/>
      <c r="O344" s="277"/>
      <c r="P344" s="277"/>
      <c r="Q344" s="277"/>
      <c r="R344" s="277"/>
      <c r="S344" s="277"/>
    </row>
    <row r="345" ht="15.0" customHeight="1">
      <c r="A345" s="352">
        <v>207145.0</v>
      </c>
      <c r="B345" s="352">
        <f>VLOOKUP(D345, 'FEB2022 - CC'!A:B,2,0)</f>
        <v>11884</v>
      </c>
      <c r="C345" s="353">
        <f>VLOOKUP(D345, 'FEB2022 - CC'!A:F,6,0)</f>
        <v>44594</v>
      </c>
      <c r="D345" s="352" t="str">
        <f>VLOOKUP(A345, 'FEB2022 - CC'!M:N,2,0)</f>
        <v>1188444594</v>
      </c>
      <c r="E345" s="352" t="s">
        <v>8507</v>
      </c>
      <c r="F345" s="352" t="s">
        <v>8309</v>
      </c>
      <c r="G345" s="352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277"/>
    </row>
    <row r="346" ht="15.0" customHeight="1">
      <c r="A346" s="352">
        <v>207149.0</v>
      </c>
      <c r="B346" s="352">
        <f>VLOOKUP(D346, 'FEB2022 - CC'!A:B,2,0)</f>
        <v>11827</v>
      </c>
      <c r="C346" s="353">
        <f>VLOOKUP(D346, 'FEB2022 - CC'!A:F,6,0)</f>
        <v>44594</v>
      </c>
      <c r="D346" s="352" t="str">
        <f>VLOOKUP(A346, 'FEB2022 - CC'!M:N,2,0)</f>
        <v>1182744594</v>
      </c>
      <c r="E346" s="352" t="s">
        <v>8507</v>
      </c>
      <c r="F346" s="352" t="s">
        <v>8309</v>
      </c>
      <c r="G346" s="352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277"/>
    </row>
    <row r="347" ht="15.75" customHeight="1">
      <c r="A347" s="352">
        <v>207150.0</v>
      </c>
      <c r="B347" s="352">
        <f>VLOOKUP(D347, 'FEB2022 - CC'!A:B,2,0)</f>
        <v>16219</v>
      </c>
      <c r="C347" s="353">
        <f>VLOOKUP(D347, 'FEB2022 - CC'!A:F,6,0)</f>
        <v>44594</v>
      </c>
      <c r="D347" s="352" t="str">
        <f>VLOOKUP(A347, 'FEB2022 - CC'!M:N,2,0)</f>
        <v>1621944594</v>
      </c>
      <c r="E347" s="352" t="s">
        <v>8507</v>
      </c>
      <c r="F347" s="352" t="s">
        <v>8309</v>
      </c>
      <c r="G347" s="352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277"/>
    </row>
    <row r="348" ht="15.0" customHeight="1">
      <c r="A348" s="352">
        <v>207153.0</v>
      </c>
      <c r="B348" s="352">
        <f>VLOOKUP(D348, 'FEB2022 - CC'!A:B,2,0)</f>
        <v>14821</v>
      </c>
      <c r="C348" s="353">
        <f>VLOOKUP(D348, 'FEB2022 - CC'!A:F,6,0)</f>
        <v>44594</v>
      </c>
      <c r="D348" s="352" t="str">
        <f>VLOOKUP(A348, 'FEB2022 - CC'!M:N,2,0)</f>
        <v>1482144594</v>
      </c>
      <c r="E348" s="352" t="s">
        <v>8507</v>
      </c>
      <c r="F348" s="352" t="s">
        <v>8309</v>
      </c>
      <c r="G348" s="352"/>
      <c r="H348" s="277"/>
      <c r="I348" s="277"/>
      <c r="J348" s="277"/>
      <c r="K348" s="277"/>
      <c r="L348" s="277"/>
      <c r="M348" s="277"/>
      <c r="N348" s="277"/>
      <c r="O348" s="277"/>
      <c r="P348" s="277"/>
      <c r="Q348" s="277"/>
      <c r="R348" s="277"/>
      <c r="S348" s="277"/>
    </row>
    <row r="349" ht="15.0" customHeight="1">
      <c r="A349" s="352">
        <v>207154.0</v>
      </c>
      <c r="B349" s="352">
        <f>VLOOKUP(D349, 'FEB2022 - CC'!A:B,2,0)</f>
        <v>15549</v>
      </c>
      <c r="C349" s="353">
        <f>VLOOKUP(D349, 'FEB2022 - CC'!A:F,6,0)</f>
        <v>44594</v>
      </c>
      <c r="D349" s="352" t="str">
        <f>VLOOKUP(A349, 'FEB2022 - CC'!M:N,2,0)</f>
        <v>1554944594</v>
      </c>
      <c r="E349" s="352" t="s">
        <v>8507</v>
      </c>
      <c r="F349" s="352" t="s">
        <v>8309</v>
      </c>
      <c r="G349" s="352"/>
      <c r="H349" s="277"/>
      <c r="I349" s="277"/>
      <c r="J349" s="277"/>
      <c r="K349" s="277"/>
      <c r="L349" s="277"/>
      <c r="M349" s="277"/>
      <c r="N349" s="277"/>
      <c r="O349" s="277"/>
      <c r="P349" s="277"/>
      <c r="Q349" s="277"/>
      <c r="R349" s="277"/>
      <c r="S349" s="277"/>
    </row>
    <row r="350" ht="15.75" customHeight="1">
      <c r="A350" s="352">
        <v>207155.0</v>
      </c>
      <c r="B350" s="352">
        <f>VLOOKUP(D350, 'FEB2022 - CC'!A:B,2,0)</f>
        <v>11012</v>
      </c>
      <c r="C350" s="353">
        <f>VLOOKUP(D350, 'FEB2022 - CC'!A:F,6,0)</f>
        <v>44594</v>
      </c>
      <c r="D350" s="352" t="str">
        <f>VLOOKUP(A350, 'FEB2022 - CC'!M:N,2,0)</f>
        <v>1101244594</v>
      </c>
      <c r="E350" s="352" t="s">
        <v>8507</v>
      </c>
      <c r="F350" s="352" t="s">
        <v>8309</v>
      </c>
      <c r="G350" s="352"/>
      <c r="H350" s="277"/>
      <c r="I350" s="277"/>
      <c r="J350" s="277"/>
      <c r="K350" s="277"/>
      <c r="L350" s="277"/>
      <c r="M350" s="277"/>
      <c r="N350" s="277"/>
      <c r="O350" s="277"/>
      <c r="P350" s="277"/>
      <c r="Q350" s="277"/>
      <c r="R350" s="277"/>
      <c r="S350" s="277"/>
    </row>
    <row r="351" ht="15.0" customHeight="1">
      <c r="A351" s="352">
        <v>207156.0</v>
      </c>
      <c r="B351" s="352">
        <f>VLOOKUP(D351, 'FEB2022 - CC'!A:B,2,0)</f>
        <v>13053</v>
      </c>
      <c r="C351" s="353">
        <f>VLOOKUP(D351, 'FEB2022 - CC'!A:F,6,0)</f>
        <v>44594</v>
      </c>
      <c r="D351" s="352" t="str">
        <f>VLOOKUP(A351, 'FEB2022 - CC'!M:N,2,0)</f>
        <v>1305344594</v>
      </c>
      <c r="E351" s="352" t="s">
        <v>8507</v>
      </c>
      <c r="F351" s="352" t="s">
        <v>8309</v>
      </c>
      <c r="G351" s="352"/>
      <c r="H351" s="277"/>
      <c r="I351" s="277"/>
      <c r="J351" s="277"/>
      <c r="K351" s="277"/>
      <c r="L351" s="277"/>
      <c r="M351" s="277"/>
      <c r="N351" s="277"/>
      <c r="O351" s="277"/>
      <c r="P351" s="277"/>
      <c r="Q351" s="277"/>
      <c r="R351" s="277"/>
      <c r="S351" s="277"/>
    </row>
    <row r="352" ht="15.0" customHeight="1">
      <c r="A352" s="352">
        <v>207158.0</v>
      </c>
      <c r="B352" s="352">
        <f>VLOOKUP(D352, 'FEB2022 - CC'!A:B,2,0)</f>
        <v>16481</v>
      </c>
      <c r="C352" s="353">
        <f>VLOOKUP(D352, 'FEB2022 - CC'!A:F,6,0)</f>
        <v>44594</v>
      </c>
      <c r="D352" s="352" t="str">
        <f>VLOOKUP(A352, 'FEB2022 - CC'!M:N,2,0)</f>
        <v>1648144594</v>
      </c>
      <c r="E352" s="352" t="s">
        <v>8507</v>
      </c>
      <c r="F352" s="352" t="s">
        <v>8309</v>
      </c>
      <c r="G352" s="352"/>
      <c r="H352" s="277"/>
      <c r="I352" s="277"/>
      <c r="J352" s="277"/>
      <c r="K352" s="277"/>
      <c r="L352" s="277"/>
      <c r="M352" s="277"/>
      <c r="N352" s="277"/>
      <c r="O352" s="277"/>
      <c r="P352" s="277"/>
      <c r="Q352" s="277"/>
      <c r="R352" s="277"/>
      <c r="S352" s="277"/>
    </row>
    <row r="353" ht="15.75" customHeight="1">
      <c r="A353" s="352">
        <v>207160.0</v>
      </c>
      <c r="B353" s="352">
        <f>VLOOKUP(D353, 'FEB2022 - CC'!A:B,2,0)</f>
        <v>15800</v>
      </c>
      <c r="C353" s="353">
        <f>VLOOKUP(D353, 'FEB2022 - CC'!A:F,6,0)</f>
        <v>44594</v>
      </c>
      <c r="D353" s="352" t="str">
        <f>VLOOKUP(A353, 'FEB2022 - CC'!M:N,2,0)</f>
        <v>1580044594</v>
      </c>
      <c r="E353" s="352" t="s">
        <v>8507</v>
      </c>
      <c r="F353" s="352" t="s">
        <v>8309</v>
      </c>
      <c r="G353" s="352"/>
      <c r="H353" s="277"/>
      <c r="I353" s="277"/>
      <c r="J353" s="277"/>
      <c r="K353" s="277"/>
      <c r="L353" s="277"/>
      <c r="M353" s="277"/>
      <c r="N353" s="277"/>
      <c r="O353" s="277"/>
      <c r="P353" s="277"/>
      <c r="Q353" s="277"/>
      <c r="R353" s="277"/>
      <c r="S353" s="277"/>
    </row>
    <row r="354" ht="15.0" customHeight="1">
      <c r="A354" s="352">
        <v>207162.0</v>
      </c>
      <c r="B354" s="352">
        <f>VLOOKUP(D354, 'FEB2022 - CC'!A:B,2,0)</f>
        <v>15244</v>
      </c>
      <c r="C354" s="353">
        <f>VLOOKUP(D354, 'FEB2022 - CC'!A:F,6,0)</f>
        <v>44594</v>
      </c>
      <c r="D354" s="352" t="str">
        <f>VLOOKUP(A354, 'FEB2022 - CC'!M:N,2,0)</f>
        <v>1524444594</v>
      </c>
      <c r="E354" s="352" t="s">
        <v>8507</v>
      </c>
      <c r="F354" s="352" t="s">
        <v>8309</v>
      </c>
      <c r="G354" s="352"/>
      <c r="H354" s="277"/>
      <c r="I354" s="277"/>
      <c r="J354" s="277"/>
      <c r="K354" s="277"/>
      <c r="L354" s="277"/>
      <c r="M354" s="277"/>
      <c r="N354" s="277"/>
      <c r="O354" s="277"/>
      <c r="P354" s="277"/>
      <c r="Q354" s="277"/>
      <c r="R354" s="277"/>
      <c r="S354" s="277"/>
    </row>
    <row r="355" ht="15.0" customHeight="1">
      <c r="A355" s="352">
        <v>207163.0</v>
      </c>
      <c r="B355" s="352">
        <f>VLOOKUP(D355, 'FEB2022 - CC'!A:B,2,0)</f>
        <v>16982</v>
      </c>
      <c r="C355" s="353">
        <f>VLOOKUP(D355, 'FEB2022 - CC'!A:F,6,0)</f>
        <v>44594</v>
      </c>
      <c r="D355" s="352" t="str">
        <f>VLOOKUP(A355, 'FEB2022 - CC'!M:N,2,0)</f>
        <v>1698244594</v>
      </c>
      <c r="E355" s="352" t="s">
        <v>8507</v>
      </c>
      <c r="F355" s="352" t="s">
        <v>8309</v>
      </c>
      <c r="G355" s="352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277"/>
    </row>
    <row r="356" ht="15.75" customHeight="1">
      <c r="A356" s="352">
        <v>207165.0</v>
      </c>
      <c r="B356" s="352">
        <f>VLOOKUP(D356, 'FEB2022 - CC'!A:B,2,0)</f>
        <v>9775</v>
      </c>
      <c r="C356" s="353">
        <f>VLOOKUP(D356, 'FEB2022 - CC'!A:F,6,0)</f>
        <v>44594</v>
      </c>
      <c r="D356" s="352" t="str">
        <f>VLOOKUP(A356, 'FEB2022 - CC'!M:N,2,0)</f>
        <v>977544594</v>
      </c>
      <c r="E356" s="352" t="s">
        <v>8507</v>
      </c>
      <c r="F356" s="352" t="s">
        <v>8309</v>
      </c>
      <c r="G356" s="352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277"/>
    </row>
    <row r="357" ht="15.0" customHeight="1">
      <c r="A357" s="352">
        <v>207171.0</v>
      </c>
      <c r="B357" s="352">
        <f>VLOOKUP(D357, 'FEB2022 - CC'!A:B,2,0)</f>
        <v>12328</v>
      </c>
      <c r="C357" s="353">
        <f>VLOOKUP(D357, 'FEB2022 - CC'!A:F,6,0)</f>
        <v>44594</v>
      </c>
      <c r="D357" s="352" t="str">
        <f>VLOOKUP(A357, 'FEB2022 - CC'!M:N,2,0)</f>
        <v>1232844594</v>
      </c>
      <c r="E357" s="352" t="s">
        <v>8507</v>
      </c>
      <c r="F357" s="352" t="s">
        <v>8309</v>
      </c>
      <c r="G357" s="352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277"/>
    </row>
    <row r="358" ht="15.0" customHeight="1">
      <c r="A358" s="352">
        <v>206724.0</v>
      </c>
      <c r="B358" s="352">
        <f>VLOOKUP(D358, 'JAN2022 - CC'!A:B,2,0)</f>
        <v>16500</v>
      </c>
      <c r="C358" s="353">
        <f>VLOOKUP(D358, 'JAN2022 - CC'!A:F,6,0)</f>
        <v>44575</v>
      </c>
      <c r="D358" s="352" t="str">
        <f>VLOOKUP(A358, 'JAN2022 - CC'!M:N,2,0)</f>
        <v>1650044575</v>
      </c>
      <c r="E358" s="352" t="s">
        <v>7569</v>
      </c>
      <c r="F358" s="352">
        <v>128.0</v>
      </c>
      <c r="G358" s="352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277"/>
    </row>
    <row r="359" ht="15.0" customHeight="1">
      <c r="A359" s="352">
        <v>206724.0</v>
      </c>
      <c r="B359" s="352">
        <f>VLOOKUP(D359, 'JAN2022 - CC'!A:B,2,0)</f>
        <v>16500</v>
      </c>
      <c r="C359" s="353">
        <f>VLOOKUP(D359, 'JAN2022 - CC'!A:F,6,0)</f>
        <v>44575</v>
      </c>
      <c r="D359" s="352" t="str">
        <f>VLOOKUP(A359, 'JAN2022 - CC'!M:N,2,0)</f>
        <v>1650044575</v>
      </c>
      <c r="E359" s="352" t="s">
        <v>7569</v>
      </c>
      <c r="F359" s="352" t="s">
        <v>8309</v>
      </c>
      <c r="G359" s="352"/>
      <c r="H359" s="277"/>
      <c r="I359" s="277"/>
      <c r="J359" s="277"/>
      <c r="K359" s="277"/>
      <c r="L359" s="277"/>
      <c r="M359" s="277"/>
      <c r="N359" s="277"/>
      <c r="O359" s="277"/>
      <c r="P359" s="277"/>
      <c r="Q359" s="277"/>
      <c r="R359" s="277"/>
      <c r="S359" s="277"/>
    </row>
    <row r="360" ht="15.75" customHeight="1">
      <c r="A360" s="352">
        <v>206735.0</v>
      </c>
      <c r="B360" s="352">
        <f>VLOOKUP(D360, 'JAN2022 - CC'!A:B,2,0)</f>
        <v>11489</v>
      </c>
      <c r="C360" s="353">
        <f>VLOOKUP(D360, 'JAN2022 - CC'!A:F,6,0)</f>
        <v>44578</v>
      </c>
      <c r="D360" s="352" t="str">
        <f>VLOOKUP(A360, 'JAN2022 - CC'!M:N,2,0)</f>
        <v>1148944578</v>
      </c>
      <c r="E360" s="352" t="s">
        <v>7569</v>
      </c>
      <c r="F360" s="352" t="s">
        <v>8315</v>
      </c>
      <c r="G360" s="352"/>
      <c r="H360" s="277"/>
      <c r="I360" s="277"/>
      <c r="J360" s="277"/>
      <c r="K360" s="277"/>
      <c r="L360" s="277"/>
      <c r="M360" s="277"/>
      <c r="N360" s="277"/>
      <c r="O360" s="277"/>
      <c r="P360" s="277"/>
      <c r="Q360" s="277"/>
      <c r="R360" s="277"/>
      <c r="S360" s="277"/>
    </row>
    <row r="361" ht="15.0" customHeight="1">
      <c r="A361" s="352">
        <v>206735.0</v>
      </c>
      <c r="B361" s="352">
        <f>VLOOKUP(D361, 'JAN2022 - CC'!A:B,2,0)</f>
        <v>11489</v>
      </c>
      <c r="C361" s="353">
        <f>VLOOKUP(D361, 'JAN2022 - CC'!A:F,6,0)</f>
        <v>44578</v>
      </c>
      <c r="D361" s="352" t="str">
        <f>VLOOKUP(A361, 'JAN2022 - CC'!M:N,2,0)</f>
        <v>1148944578</v>
      </c>
      <c r="E361" s="352" t="s">
        <v>7569</v>
      </c>
      <c r="F361" s="352" t="s">
        <v>8309</v>
      </c>
      <c r="G361" s="352"/>
      <c r="H361" s="277"/>
      <c r="I361" s="277"/>
      <c r="J361" s="277"/>
      <c r="K361" s="277"/>
      <c r="L361" s="277"/>
      <c r="M361" s="277"/>
      <c r="N361" s="277"/>
      <c r="O361" s="277"/>
      <c r="P361" s="277"/>
      <c r="Q361" s="277"/>
      <c r="R361" s="277"/>
      <c r="S361" s="277"/>
    </row>
    <row r="362" ht="15.0" customHeight="1">
      <c r="A362" s="352">
        <v>206757.0</v>
      </c>
      <c r="B362" s="352">
        <f>VLOOKUP(D362, 'JAN2022 - CC'!A:B,2,0)</f>
        <v>12682</v>
      </c>
      <c r="C362" s="353">
        <f>VLOOKUP(D362, 'JAN2022 - CC'!A:F,6,0)</f>
        <v>44578</v>
      </c>
      <c r="D362" s="352" t="str">
        <f>VLOOKUP(A362, 'JAN2022 - CC'!M:N,2,0)</f>
        <v>1268244578</v>
      </c>
      <c r="E362" s="352" t="s">
        <v>7569</v>
      </c>
      <c r="F362" s="352">
        <v>103.0</v>
      </c>
      <c r="G362" s="352"/>
      <c r="H362" s="277"/>
      <c r="I362" s="277"/>
      <c r="J362" s="277"/>
      <c r="K362" s="277"/>
      <c r="L362" s="277"/>
      <c r="M362" s="277"/>
      <c r="N362" s="277"/>
      <c r="O362" s="277"/>
      <c r="P362" s="277"/>
      <c r="Q362" s="277"/>
      <c r="R362" s="277"/>
      <c r="S362" s="277"/>
    </row>
    <row r="363" ht="15.75" customHeight="1">
      <c r="A363" s="352">
        <v>206757.0</v>
      </c>
      <c r="B363" s="352">
        <f>VLOOKUP(D363, 'JAN2022 - CC'!A:B,2,0)</f>
        <v>12682</v>
      </c>
      <c r="C363" s="353">
        <f>VLOOKUP(D363, 'JAN2022 - CC'!A:F,6,0)</f>
        <v>44578</v>
      </c>
      <c r="D363" s="352" t="str">
        <f>VLOOKUP(A363, 'JAN2022 - CC'!M:N,2,0)</f>
        <v>1268244578</v>
      </c>
      <c r="E363" s="352" t="s">
        <v>7569</v>
      </c>
      <c r="F363" s="352" t="s">
        <v>8309</v>
      </c>
      <c r="G363" s="352"/>
      <c r="H363" s="277"/>
      <c r="I363" s="277"/>
      <c r="J363" s="277"/>
      <c r="K363" s="277"/>
      <c r="L363" s="277"/>
      <c r="M363" s="277"/>
      <c r="N363" s="277"/>
      <c r="O363" s="277"/>
      <c r="P363" s="277"/>
      <c r="Q363" s="277"/>
      <c r="R363" s="277"/>
      <c r="S363" s="277"/>
    </row>
    <row r="364" ht="15.0" customHeight="1">
      <c r="A364" s="352">
        <v>206772.0</v>
      </c>
      <c r="B364" s="352">
        <f>VLOOKUP(D364, 'JAN2022 - CC'!A:B,2,0)</f>
        <v>11522</v>
      </c>
      <c r="C364" s="353">
        <f>VLOOKUP(D364, 'JAN2022 - CC'!A:F,6,0)</f>
        <v>44579</v>
      </c>
      <c r="D364" s="352" t="str">
        <f>VLOOKUP(A364, 'JAN2022 - CC'!M:N,2,0)</f>
        <v>1152244579</v>
      </c>
      <c r="E364" s="352" t="s">
        <v>7569</v>
      </c>
      <c r="F364" s="352" t="s">
        <v>8309</v>
      </c>
      <c r="G364" s="352"/>
      <c r="H364" s="277"/>
      <c r="I364" s="277"/>
      <c r="J364" s="277"/>
      <c r="K364" s="277"/>
      <c r="L364" s="277"/>
      <c r="M364" s="277"/>
      <c r="N364" s="277"/>
      <c r="O364" s="277"/>
      <c r="P364" s="277"/>
      <c r="Q364" s="277"/>
      <c r="R364" s="277"/>
      <c r="S364" s="277"/>
    </row>
    <row r="365" ht="15.0" customHeight="1">
      <c r="A365" s="352">
        <v>206782.0</v>
      </c>
      <c r="B365" s="352">
        <f>VLOOKUP(D365, 'JAN2022 - CC'!A:B,2,0)</f>
        <v>10445</v>
      </c>
      <c r="C365" s="353">
        <f>VLOOKUP(D365, 'JAN2022 - CC'!A:F,6,0)</f>
        <v>44579</v>
      </c>
      <c r="D365" s="352" t="str">
        <f>VLOOKUP(A365, 'JAN2022 - CC'!M:N,2,0)</f>
        <v>1044544579</v>
      </c>
      <c r="E365" s="352" t="s">
        <v>7569</v>
      </c>
      <c r="F365" s="352" t="s">
        <v>8315</v>
      </c>
      <c r="G365" s="352"/>
      <c r="H365" s="277"/>
      <c r="I365" s="277"/>
      <c r="J365" s="277"/>
      <c r="K365" s="277"/>
      <c r="L365" s="277"/>
      <c r="M365" s="277"/>
      <c r="N365" s="277"/>
      <c r="O365" s="277"/>
      <c r="P365" s="277"/>
      <c r="Q365" s="277"/>
      <c r="R365" s="277"/>
      <c r="S365" s="277"/>
    </row>
    <row r="366" ht="15.75" customHeight="1">
      <c r="A366" s="352">
        <v>206782.0</v>
      </c>
      <c r="B366" s="352">
        <f>VLOOKUP(D366, 'JAN2022 - CC'!A:B,2,0)</f>
        <v>10445</v>
      </c>
      <c r="C366" s="353">
        <f>VLOOKUP(D366, 'JAN2022 - CC'!A:F,6,0)</f>
        <v>44579</v>
      </c>
      <c r="D366" s="352" t="str">
        <f>VLOOKUP(A366, 'JAN2022 - CC'!M:N,2,0)</f>
        <v>1044544579</v>
      </c>
      <c r="E366" s="352" t="s">
        <v>7569</v>
      </c>
      <c r="F366" s="352" t="s">
        <v>8309</v>
      </c>
      <c r="G366" s="352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277"/>
    </row>
    <row r="367" ht="15.0" customHeight="1">
      <c r="A367" s="352">
        <v>206805.0</v>
      </c>
      <c r="B367" s="352">
        <f>VLOOKUP(D367, 'JAN2022 - CC'!A:B,2,0)</f>
        <v>9830</v>
      </c>
      <c r="C367" s="353">
        <f>VLOOKUP(D367, 'JAN2022 - CC'!A:F,6,0)</f>
        <v>44580</v>
      </c>
      <c r="D367" s="352" t="str">
        <f>VLOOKUP(A367, 'JAN2022 - CC'!M:N,2,0)</f>
        <v>983044580</v>
      </c>
      <c r="E367" s="352" t="s">
        <v>7569</v>
      </c>
      <c r="F367" s="352">
        <v>608.0</v>
      </c>
      <c r="G367" s="352"/>
      <c r="H367" s="277"/>
      <c r="I367" s="277"/>
      <c r="J367" s="277"/>
      <c r="K367" s="277"/>
      <c r="L367" s="277"/>
      <c r="M367" s="277"/>
      <c r="N367" s="277"/>
      <c r="O367" s="277"/>
      <c r="P367" s="277"/>
      <c r="Q367" s="277"/>
      <c r="R367" s="277"/>
      <c r="S367" s="277"/>
    </row>
    <row r="368" ht="15.0" customHeight="1">
      <c r="A368" s="352">
        <v>206805.0</v>
      </c>
      <c r="B368" s="352">
        <f>VLOOKUP(D368, 'JAN2022 - CC'!A:B,2,0)</f>
        <v>9830</v>
      </c>
      <c r="C368" s="353">
        <f>VLOOKUP(D368, 'JAN2022 - CC'!A:F,6,0)</f>
        <v>44580</v>
      </c>
      <c r="D368" s="352" t="str">
        <f>VLOOKUP(A368, 'JAN2022 - CC'!M:N,2,0)</f>
        <v>983044580</v>
      </c>
      <c r="E368" s="352" t="s">
        <v>7569</v>
      </c>
      <c r="F368" s="352" t="s">
        <v>8309</v>
      </c>
      <c r="G368" s="352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277"/>
    </row>
    <row r="369" ht="15.75" customHeight="1">
      <c r="A369" s="352">
        <v>206815.0</v>
      </c>
      <c r="B369" s="352">
        <f>VLOOKUP(D369, 'JAN2022 - CC'!A:B,2,0)</f>
        <v>17895</v>
      </c>
      <c r="C369" s="353">
        <f>VLOOKUP(D369, 'JAN2022 - CC'!A:F,6,0)</f>
        <v>44580</v>
      </c>
      <c r="D369" s="352" t="str">
        <f>VLOOKUP(A369, 'JAN2022 - CC'!M:N,2,0)</f>
        <v>1789544580</v>
      </c>
      <c r="E369" s="352" t="s">
        <v>7569</v>
      </c>
      <c r="F369" s="352" t="s">
        <v>8315</v>
      </c>
      <c r="G369" s="352"/>
      <c r="H369" s="277"/>
      <c r="I369" s="277"/>
      <c r="J369" s="277"/>
      <c r="K369" s="277"/>
      <c r="L369" s="277"/>
      <c r="M369" s="277"/>
      <c r="N369" s="277"/>
      <c r="O369" s="277"/>
      <c r="P369" s="277"/>
      <c r="Q369" s="277"/>
      <c r="R369" s="277"/>
      <c r="S369" s="277"/>
    </row>
    <row r="370" ht="15.0" customHeight="1">
      <c r="A370" s="352">
        <v>206815.0</v>
      </c>
      <c r="B370" s="352">
        <f>VLOOKUP(D370, 'JAN2022 - CC'!A:B,2,0)</f>
        <v>17895</v>
      </c>
      <c r="C370" s="353">
        <f>VLOOKUP(D370, 'JAN2022 - CC'!A:F,6,0)</f>
        <v>44580</v>
      </c>
      <c r="D370" s="352" t="str">
        <f>VLOOKUP(A370, 'JAN2022 - CC'!M:N,2,0)</f>
        <v>1789544580</v>
      </c>
      <c r="E370" s="352" t="s">
        <v>7569</v>
      </c>
      <c r="F370" s="352" t="s">
        <v>8309</v>
      </c>
      <c r="G370" s="352"/>
      <c r="H370" s="277"/>
      <c r="I370" s="277"/>
      <c r="J370" s="277"/>
      <c r="K370" s="277"/>
      <c r="L370" s="277"/>
      <c r="M370" s="277"/>
      <c r="N370" s="277"/>
      <c r="O370" s="277"/>
      <c r="P370" s="277"/>
      <c r="Q370" s="277"/>
      <c r="R370" s="277"/>
      <c r="S370" s="277"/>
    </row>
    <row r="371" ht="15.0" customHeight="1">
      <c r="A371" s="352">
        <v>206824.0</v>
      </c>
      <c r="B371" s="352">
        <f>VLOOKUP(D371, 'JAN2022 - CC'!A:B,2,0)</f>
        <v>11072</v>
      </c>
      <c r="C371" s="353">
        <f>VLOOKUP(D371, 'JAN2022 - CC'!A:F,6,0)</f>
        <v>44580</v>
      </c>
      <c r="D371" s="352" t="str">
        <f>VLOOKUP(A371, 'JAN2022 - CC'!M:N,2,0)</f>
        <v>1107244580</v>
      </c>
      <c r="E371" s="352" t="s">
        <v>7569</v>
      </c>
      <c r="F371" s="352" t="s">
        <v>8315</v>
      </c>
      <c r="G371" s="352"/>
      <c r="H371" s="277"/>
      <c r="I371" s="277"/>
      <c r="J371" s="277"/>
      <c r="K371" s="277"/>
      <c r="L371" s="277"/>
      <c r="M371" s="277"/>
      <c r="N371" s="277"/>
      <c r="O371" s="277"/>
      <c r="P371" s="277"/>
      <c r="Q371" s="277"/>
      <c r="R371" s="277"/>
      <c r="S371" s="277"/>
    </row>
    <row r="372" ht="15.75" customHeight="1">
      <c r="A372" s="352">
        <v>206824.0</v>
      </c>
      <c r="B372" s="352">
        <f>VLOOKUP(D372, 'JAN2022 - CC'!A:B,2,0)</f>
        <v>11072</v>
      </c>
      <c r="C372" s="353">
        <f>VLOOKUP(D372, 'JAN2022 - CC'!A:F,6,0)</f>
        <v>44580</v>
      </c>
      <c r="D372" s="352" t="str">
        <f>VLOOKUP(A372, 'JAN2022 - CC'!M:N,2,0)</f>
        <v>1107244580</v>
      </c>
      <c r="E372" s="352" t="s">
        <v>7569</v>
      </c>
      <c r="F372" s="352" t="s">
        <v>8309</v>
      </c>
      <c r="G372" s="352"/>
      <c r="H372" s="277"/>
      <c r="I372" s="277"/>
      <c r="J372" s="277"/>
      <c r="K372" s="277"/>
      <c r="L372" s="277"/>
      <c r="M372" s="277"/>
      <c r="N372" s="277"/>
      <c r="O372" s="277"/>
      <c r="P372" s="277"/>
      <c r="Q372" s="277"/>
      <c r="R372" s="277"/>
      <c r="S372" s="277"/>
    </row>
    <row r="373" ht="15.0" customHeight="1">
      <c r="A373" s="352">
        <v>206838.0</v>
      </c>
      <c r="B373" s="352">
        <f>VLOOKUP(D373, 'JAN2022 - CC'!A:B,2,0)</f>
        <v>11613</v>
      </c>
      <c r="C373" s="353">
        <f>VLOOKUP(D373, 'JAN2022 - CC'!A:F,6,0)</f>
        <v>44581</v>
      </c>
      <c r="D373" s="352" t="str">
        <f>VLOOKUP(A373, 'JAN2022 - CC'!M:N,2,0)</f>
        <v>1161344581</v>
      </c>
      <c r="E373" s="352" t="s">
        <v>7569</v>
      </c>
      <c r="F373" s="352">
        <v>629.0</v>
      </c>
      <c r="G373" s="352"/>
      <c r="H373" s="277"/>
      <c r="I373" s="277"/>
      <c r="J373" s="277"/>
      <c r="K373" s="277"/>
      <c r="L373" s="277"/>
      <c r="M373" s="277"/>
      <c r="N373" s="277"/>
      <c r="O373" s="277"/>
      <c r="P373" s="277"/>
      <c r="Q373" s="277"/>
      <c r="R373" s="277"/>
      <c r="S373" s="277"/>
    </row>
    <row r="374" ht="15.0" customHeight="1">
      <c r="A374" s="352">
        <v>206838.0</v>
      </c>
      <c r="B374" s="352">
        <f>VLOOKUP(D374, 'JAN2022 - CC'!A:B,2,0)</f>
        <v>11613</v>
      </c>
      <c r="C374" s="353">
        <f>VLOOKUP(D374, 'JAN2022 - CC'!A:F,6,0)</f>
        <v>44581</v>
      </c>
      <c r="D374" s="352" t="str">
        <f>VLOOKUP(A374, 'JAN2022 - CC'!M:N,2,0)</f>
        <v>1161344581</v>
      </c>
      <c r="E374" s="352" t="s">
        <v>7569</v>
      </c>
      <c r="F374" s="352" t="s">
        <v>8309</v>
      </c>
      <c r="G374" s="352"/>
      <c r="H374" s="277"/>
      <c r="I374" s="277"/>
      <c r="J374" s="277"/>
      <c r="K374" s="277"/>
      <c r="L374" s="277"/>
      <c r="M374" s="277"/>
      <c r="N374" s="277"/>
      <c r="O374" s="277"/>
      <c r="P374" s="277"/>
      <c r="Q374" s="277"/>
      <c r="R374" s="277"/>
      <c r="S374" s="277"/>
    </row>
    <row r="375" ht="15.0" customHeight="1">
      <c r="A375" s="352">
        <v>206875.0</v>
      </c>
      <c r="B375" s="352">
        <f>VLOOKUP(D375, 'JAN2022 - CC'!A:B,2,0)</f>
        <v>14036</v>
      </c>
      <c r="C375" s="353">
        <f>VLOOKUP(D375, 'JAN2022 - CC'!A:F,6,0)</f>
        <v>44581</v>
      </c>
      <c r="D375" s="352" t="str">
        <f>VLOOKUP(A375, 'JAN2022 - CC'!M:N,2,0)</f>
        <v>1403644581</v>
      </c>
      <c r="E375" s="352" t="s">
        <v>7569</v>
      </c>
      <c r="F375" s="352">
        <v>1570.0</v>
      </c>
      <c r="G375" s="352"/>
      <c r="H375" s="277"/>
      <c r="I375" s="277"/>
      <c r="J375" s="277"/>
      <c r="K375" s="277"/>
      <c r="L375" s="277"/>
      <c r="M375" s="277"/>
      <c r="N375" s="277"/>
      <c r="O375" s="277"/>
      <c r="P375" s="277"/>
      <c r="Q375" s="277"/>
      <c r="R375" s="277"/>
      <c r="S375" s="277"/>
    </row>
    <row r="376" ht="15.75" customHeight="1">
      <c r="A376" s="352">
        <v>206875.0</v>
      </c>
      <c r="B376" s="352">
        <f>VLOOKUP(D376, 'JAN2022 - CC'!A:B,2,0)</f>
        <v>14036</v>
      </c>
      <c r="C376" s="353">
        <f>VLOOKUP(D376, 'JAN2022 - CC'!A:F,6,0)</f>
        <v>44581</v>
      </c>
      <c r="D376" s="352" t="str">
        <f>VLOOKUP(A376, 'JAN2022 - CC'!M:N,2,0)</f>
        <v>1403644581</v>
      </c>
      <c r="E376" s="352" t="s">
        <v>7569</v>
      </c>
      <c r="F376" s="352" t="s">
        <v>8309</v>
      </c>
      <c r="G376" s="352"/>
      <c r="H376" s="277"/>
      <c r="I376" s="277"/>
      <c r="J376" s="277"/>
      <c r="K376" s="277"/>
      <c r="L376" s="277"/>
      <c r="M376" s="277"/>
      <c r="N376" s="277"/>
      <c r="O376" s="277"/>
      <c r="P376" s="277"/>
      <c r="Q376" s="277"/>
      <c r="R376" s="277"/>
      <c r="S376" s="277"/>
    </row>
    <row r="377" ht="15.0" customHeight="1">
      <c r="A377" s="352">
        <v>206893.0</v>
      </c>
      <c r="B377" s="352">
        <f>VLOOKUP(D377, 'JAN2022 - CC'!A:B,2,0)</f>
        <v>15831</v>
      </c>
      <c r="C377" s="353">
        <f>VLOOKUP(D377, 'JAN2022 - CC'!A:F,6,0)</f>
        <v>44582</v>
      </c>
      <c r="D377" s="352" t="str">
        <f>VLOOKUP(A377, 'JAN2022 - CC'!M:N,2,0)</f>
        <v>1583144582</v>
      </c>
      <c r="E377" s="352" t="s">
        <v>7569</v>
      </c>
      <c r="F377" s="352" t="s">
        <v>8315</v>
      </c>
      <c r="G377" s="352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277"/>
    </row>
    <row r="378" ht="15.0" customHeight="1">
      <c r="A378" s="352">
        <v>206893.0</v>
      </c>
      <c r="B378" s="352">
        <f>VLOOKUP(D378, 'JAN2022 - CC'!A:B,2,0)</f>
        <v>15831</v>
      </c>
      <c r="C378" s="353">
        <f>VLOOKUP(D378, 'JAN2022 - CC'!A:F,6,0)</f>
        <v>44582</v>
      </c>
      <c r="D378" s="352" t="str">
        <f>VLOOKUP(A378, 'JAN2022 - CC'!M:N,2,0)</f>
        <v>1583144582</v>
      </c>
      <c r="E378" s="352" t="s">
        <v>7569</v>
      </c>
      <c r="F378" s="352" t="s">
        <v>8309</v>
      </c>
      <c r="G378" s="352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277"/>
    </row>
    <row r="379" ht="15.75" customHeight="1">
      <c r="A379" s="352">
        <v>206902.0</v>
      </c>
      <c r="B379" s="352">
        <f>VLOOKUP(D379, 'JAN2022 - CC'!A:B,2,0)</f>
        <v>13839</v>
      </c>
      <c r="C379" s="353">
        <f>VLOOKUP(D379, 'JAN2022 - CC'!A:F,6,0)</f>
        <v>44582</v>
      </c>
      <c r="D379" s="352" t="str">
        <f>VLOOKUP(A379, 'JAN2022 - CC'!M:N,2,0)</f>
        <v>1383944582</v>
      </c>
      <c r="E379" s="352" t="s">
        <v>7569</v>
      </c>
      <c r="F379" s="352">
        <v>1130.0</v>
      </c>
      <c r="G379" s="352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277"/>
    </row>
    <row r="380" ht="15.0" customHeight="1">
      <c r="A380" s="352">
        <v>206902.0</v>
      </c>
      <c r="B380" s="352">
        <f>VLOOKUP(D380, 'JAN2022 - CC'!A:B,2,0)</f>
        <v>13839</v>
      </c>
      <c r="C380" s="353">
        <f>VLOOKUP(D380, 'JAN2022 - CC'!A:F,6,0)</f>
        <v>44582</v>
      </c>
      <c r="D380" s="352" t="str">
        <f>VLOOKUP(A380, 'JAN2022 - CC'!M:N,2,0)</f>
        <v>1383944582</v>
      </c>
      <c r="E380" s="352" t="s">
        <v>7569</v>
      </c>
      <c r="F380" s="352" t="s">
        <v>8309</v>
      </c>
      <c r="G380" s="352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277"/>
    </row>
    <row r="381" ht="15.0" customHeight="1">
      <c r="A381" s="352">
        <v>206916.0</v>
      </c>
      <c r="B381" s="352">
        <f>VLOOKUP(D381, 'JAN2022 - CC'!A:B,2,0)</f>
        <v>15591</v>
      </c>
      <c r="C381" s="353">
        <f>VLOOKUP(D381, 'JAN2022 - CC'!A:F,6,0)</f>
        <v>44582</v>
      </c>
      <c r="D381" s="352" t="str">
        <f>VLOOKUP(A381, 'JAN2022 - CC'!M:N,2,0)</f>
        <v>1559144582</v>
      </c>
      <c r="E381" s="352" t="s">
        <v>7569</v>
      </c>
      <c r="F381" s="352" t="s">
        <v>8309</v>
      </c>
      <c r="G381" s="352"/>
      <c r="H381" s="277"/>
      <c r="I381" s="277"/>
      <c r="J381" s="277"/>
      <c r="K381" s="277"/>
      <c r="L381" s="277"/>
      <c r="M381" s="277"/>
      <c r="N381" s="277"/>
      <c r="O381" s="277"/>
      <c r="P381" s="277"/>
      <c r="Q381" s="277"/>
      <c r="R381" s="277"/>
      <c r="S381" s="277"/>
    </row>
    <row r="382" ht="15.75" customHeight="1">
      <c r="A382" s="352">
        <v>206963.0</v>
      </c>
      <c r="B382" s="352">
        <f>VLOOKUP(D382, 'JAN2022 - CC'!A:B,2,0)</f>
        <v>13830</v>
      </c>
      <c r="C382" s="353">
        <f>VLOOKUP(D382, 'JAN2022 - CC'!A:F,6,0)</f>
        <v>44586</v>
      </c>
      <c r="D382" s="352" t="str">
        <f>VLOOKUP(A382, 'JAN2022 - CC'!M:N,2,0)</f>
        <v>1383044586</v>
      </c>
      <c r="E382" s="352" t="s">
        <v>7569</v>
      </c>
      <c r="F382" s="352">
        <v>710.0</v>
      </c>
      <c r="G382" s="352"/>
      <c r="H382" s="277"/>
      <c r="I382" s="277"/>
      <c r="J382" s="277"/>
      <c r="K382" s="277"/>
      <c r="L382" s="277"/>
      <c r="M382" s="277"/>
      <c r="N382" s="277"/>
      <c r="O382" s="277"/>
      <c r="P382" s="277"/>
      <c r="Q382" s="277"/>
      <c r="R382" s="277"/>
      <c r="S382" s="277"/>
    </row>
    <row r="383" ht="15.0" customHeight="1">
      <c r="A383" s="352">
        <v>206963.0</v>
      </c>
      <c r="B383" s="352">
        <f>VLOOKUP(D383, 'JAN2022 - CC'!A:B,2,0)</f>
        <v>13830</v>
      </c>
      <c r="C383" s="353">
        <f>VLOOKUP(D383, 'JAN2022 - CC'!A:F,6,0)</f>
        <v>44586</v>
      </c>
      <c r="D383" s="352" t="str">
        <f>VLOOKUP(A383, 'JAN2022 - CC'!M:N,2,0)</f>
        <v>1383044586</v>
      </c>
      <c r="E383" s="352" t="s">
        <v>7569</v>
      </c>
      <c r="F383" s="352" t="s">
        <v>8309</v>
      </c>
      <c r="G383" s="352"/>
      <c r="H383" s="277"/>
      <c r="I383" s="277"/>
      <c r="J383" s="277"/>
      <c r="K383" s="277"/>
      <c r="L383" s="277"/>
      <c r="M383" s="277"/>
      <c r="N383" s="277"/>
      <c r="O383" s="277"/>
      <c r="P383" s="277"/>
      <c r="Q383" s="277"/>
      <c r="R383" s="277"/>
      <c r="S383" s="277"/>
    </row>
    <row r="384" ht="15.0" customHeight="1">
      <c r="A384" s="352">
        <v>206970.0</v>
      </c>
      <c r="B384" s="352">
        <f>VLOOKUP(D384, 'JAN2022 - CC'!A:B,2,0)</f>
        <v>16245</v>
      </c>
      <c r="C384" s="353">
        <f>VLOOKUP(D384, 'JAN2022 - CC'!A:F,6,0)</f>
        <v>44586</v>
      </c>
      <c r="D384" s="352" t="str">
        <f>VLOOKUP(A384, 'JAN2022 - CC'!M:N,2,0)</f>
        <v>1624544586</v>
      </c>
      <c r="E384" s="352" t="s">
        <v>7569</v>
      </c>
      <c r="F384" s="352" t="s">
        <v>8315</v>
      </c>
      <c r="G384" s="352"/>
      <c r="H384" s="277"/>
      <c r="I384" s="277"/>
      <c r="J384" s="277"/>
      <c r="K384" s="277"/>
      <c r="L384" s="277"/>
      <c r="M384" s="277"/>
      <c r="N384" s="277"/>
      <c r="O384" s="277"/>
      <c r="P384" s="277"/>
      <c r="Q384" s="277"/>
      <c r="R384" s="277"/>
      <c r="S384" s="277"/>
    </row>
    <row r="385" ht="15.75" customHeight="1">
      <c r="A385" s="352">
        <v>206970.0</v>
      </c>
      <c r="B385" s="352">
        <f>VLOOKUP(D385, 'JAN2022 - CC'!A:B,2,0)</f>
        <v>16245</v>
      </c>
      <c r="C385" s="353">
        <f>VLOOKUP(D385, 'JAN2022 - CC'!A:F,6,0)</f>
        <v>44586</v>
      </c>
      <c r="D385" s="352" t="str">
        <f>VLOOKUP(A385, 'JAN2022 - CC'!M:N,2,0)</f>
        <v>1624544586</v>
      </c>
      <c r="E385" s="352" t="s">
        <v>7569</v>
      </c>
      <c r="F385" s="352" t="s">
        <v>8309</v>
      </c>
      <c r="G385" s="352"/>
      <c r="H385" s="277"/>
      <c r="I385" s="277"/>
      <c r="J385" s="277"/>
      <c r="K385" s="277"/>
      <c r="L385" s="277"/>
      <c r="M385" s="277"/>
      <c r="N385" s="277"/>
      <c r="O385" s="277"/>
      <c r="P385" s="277"/>
      <c r="Q385" s="277"/>
      <c r="R385" s="277"/>
      <c r="S385" s="277"/>
    </row>
    <row r="386" ht="15.0" customHeight="1">
      <c r="A386" s="352">
        <v>206972.0</v>
      </c>
      <c r="B386" s="352">
        <f>VLOOKUP(D386, 'JAN2022 - CC'!A:B,2,0)</f>
        <v>12279</v>
      </c>
      <c r="C386" s="353">
        <f>VLOOKUP(D386, 'JAN2022 - CC'!A:F,6,0)</f>
        <v>44586</v>
      </c>
      <c r="D386" s="352" t="str">
        <f>VLOOKUP(A386, 'JAN2022 - CC'!M:N,2,0)</f>
        <v>1227944586</v>
      </c>
      <c r="E386" s="352" t="s">
        <v>7569</v>
      </c>
      <c r="F386" s="352">
        <v>511.0</v>
      </c>
      <c r="G386" s="352"/>
      <c r="H386" s="277"/>
      <c r="I386" s="277"/>
      <c r="J386" s="277"/>
      <c r="K386" s="277"/>
      <c r="L386" s="277"/>
      <c r="M386" s="277"/>
      <c r="N386" s="277"/>
      <c r="O386" s="277"/>
      <c r="P386" s="277"/>
      <c r="Q386" s="277"/>
      <c r="R386" s="277"/>
      <c r="S386" s="277"/>
    </row>
    <row r="387" ht="15.0" customHeight="1">
      <c r="A387" s="352">
        <v>206972.0</v>
      </c>
      <c r="B387" s="352">
        <f>VLOOKUP(D387, 'JAN2022 - CC'!A:B,2,0)</f>
        <v>12279</v>
      </c>
      <c r="C387" s="353">
        <f>VLOOKUP(D387, 'JAN2022 - CC'!A:F,6,0)</f>
        <v>44586</v>
      </c>
      <c r="D387" s="352" t="str">
        <f>VLOOKUP(A387, 'JAN2022 - CC'!M:N,2,0)</f>
        <v>1227944586</v>
      </c>
      <c r="E387" s="352" t="s">
        <v>7569</v>
      </c>
      <c r="F387" s="352" t="s">
        <v>8309</v>
      </c>
      <c r="G387" s="352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277"/>
    </row>
    <row r="388" ht="15.0" customHeight="1">
      <c r="A388" s="352">
        <v>206974.0</v>
      </c>
      <c r="B388" s="352">
        <f>VLOOKUP(D388, 'JAN2022 - CC'!A:B,2,0)</f>
        <v>11389</v>
      </c>
      <c r="C388" s="353">
        <f>VLOOKUP(D388, 'JAN2022 - CC'!A:F,6,0)</f>
        <v>44586</v>
      </c>
      <c r="D388" s="352" t="str">
        <f>VLOOKUP(A388, 'JAN2022 - CC'!M:N,2,0)</f>
        <v>1138944586</v>
      </c>
      <c r="E388" s="352" t="s">
        <v>7569</v>
      </c>
      <c r="F388" s="352">
        <v>260.0</v>
      </c>
      <c r="G388" s="352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277"/>
    </row>
    <row r="389" ht="15.75" customHeight="1">
      <c r="A389" s="352">
        <v>206974.0</v>
      </c>
      <c r="B389" s="352">
        <f>VLOOKUP(D389, 'JAN2022 - CC'!A:B,2,0)</f>
        <v>11389</v>
      </c>
      <c r="C389" s="353">
        <f>VLOOKUP(D389, 'JAN2022 - CC'!A:F,6,0)</f>
        <v>44586</v>
      </c>
      <c r="D389" s="352" t="str">
        <f>VLOOKUP(A389, 'JAN2022 - CC'!M:N,2,0)</f>
        <v>1138944586</v>
      </c>
      <c r="E389" s="352" t="s">
        <v>7569</v>
      </c>
      <c r="F389" s="352" t="s">
        <v>8309</v>
      </c>
      <c r="G389" s="352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277"/>
    </row>
    <row r="390" ht="15.0" customHeight="1">
      <c r="A390" s="352">
        <v>206980.0</v>
      </c>
      <c r="B390" s="352">
        <f>VLOOKUP(D390, 'JAN2022 - CC'!A:B,2,0)</f>
        <v>12741</v>
      </c>
      <c r="C390" s="353">
        <f>VLOOKUP(D390, 'JAN2022 - CC'!A:F,6,0)</f>
        <v>44586</v>
      </c>
      <c r="D390" s="352" t="str">
        <f>VLOOKUP(A390, 'JAN2022 - CC'!M:N,2,0)</f>
        <v>1274144586</v>
      </c>
      <c r="E390" s="352" t="s">
        <v>7569</v>
      </c>
      <c r="F390" s="352" t="s">
        <v>8309</v>
      </c>
      <c r="G390" s="352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277"/>
    </row>
    <row r="391" ht="15.0" customHeight="1">
      <c r="A391" s="352">
        <v>206981.0</v>
      </c>
      <c r="B391" s="352">
        <f>VLOOKUP(D391, 'JAN2022 - CC'!A:B,2,0)</f>
        <v>14373</v>
      </c>
      <c r="C391" s="353">
        <f>VLOOKUP(D391, 'JAN2022 - CC'!A:F,6,0)</f>
        <v>44586</v>
      </c>
      <c r="D391" s="352" t="str">
        <f>VLOOKUP(A391, 'JAN2022 - CC'!M:N,2,0)</f>
        <v>1437344586</v>
      </c>
      <c r="E391" s="352" t="s">
        <v>7569</v>
      </c>
      <c r="F391" s="352" t="s">
        <v>8309</v>
      </c>
      <c r="G391" s="352"/>
      <c r="H391" s="277"/>
      <c r="I391" s="277"/>
      <c r="J391" s="277"/>
      <c r="K391" s="277"/>
      <c r="L391" s="277"/>
      <c r="M391" s="277"/>
      <c r="N391" s="277"/>
      <c r="O391" s="277"/>
      <c r="P391" s="277"/>
      <c r="Q391" s="277"/>
      <c r="R391" s="277"/>
      <c r="S391" s="277"/>
    </row>
    <row r="392" ht="15.75" customHeight="1">
      <c r="A392" s="352">
        <v>207009.0</v>
      </c>
      <c r="B392" s="352">
        <f>VLOOKUP(D392, 'JAN2022 - CC'!A:B,2,0)</f>
        <v>10817</v>
      </c>
      <c r="C392" s="353">
        <f>VLOOKUP(D392, 'JAN2022 - CC'!A:F,6,0)</f>
        <v>44587</v>
      </c>
      <c r="D392" s="352" t="str">
        <f>VLOOKUP(A392, 'JAN2022 - CC'!M:N,2,0)</f>
        <v>1081744587</v>
      </c>
      <c r="E392" s="352" t="s">
        <v>7569</v>
      </c>
      <c r="F392" s="352" t="s">
        <v>8309</v>
      </c>
      <c r="G392" s="352"/>
      <c r="H392" s="277"/>
      <c r="I392" s="277"/>
      <c r="J392" s="277"/>
      <c r="K392" s="277"/>
      <c r="L392" s="277"/>
      <c r="M392" s="277"/>
      <c r="N392" s="277"/>
      <c r="O392" s="277"/>
      <c r="P392" s="277"/>
      <c r="Q392" s="277"/>
      <c r="R392" s="277"/>
      <c r="S392" s="277"/>
    </row>
    <row r="393" ht="15.0" customHeight="1">
      <c r="A393" s="352">
        <v>207018.0</v>
      </c>
      <c r="B393" s="352">
        <f>VLOOKUP(D393, 'JAN2022 - CC'!A:B,2,0)</f>
        <v>12274</v>
      </c>
      <c r="C393" s="353">
        <f>VLOOKUP(D393, 'JAN2022 - CC'!A:F,6,0)</f>
        <v>44587</v>
      </c>
      <c r="D393" s="352" t="str">
        <f>VLOOKUP(A393, 'JAN2022 - CC'!M:N,2,0)</f>
        <v>1227444587</v>
      </c>
      <c r="E393" s="352" t="s">
        <v>7569</v>
      </c>
      <c r="F393" s="352" t="s">
        <v>8309</v>
      </c>
      <c r="G393" s="352"/>
      <c r="H393" s="277"/>
      <c r="I393" s="277"/>
      <c r="J393" s="277"/>
      <c r="K393" s="277"/>
      <c r="L393" s="277"/>
      <c r="M393" s="277"/>
      <c r="N393" s="277"/>
      <c r="O393" s="277"/>
      <c r="P393" s="277"/>
      <c r="Q393" s="277"/>
      <c r="R393" s="277"/>
      <c r="S393" s="277"/>
    </row>
    <row r="394" ht="15.0" customHeight="1">
      <c r="A394" s="352">
        <v>207067.0</v>
      </c>
      <c r="B394" s="352">
        <f>VLOOKUP(D394, 'JAN2022 - CC'!A:B,2,0)</f>
        <v>13909</v>
      </c>
      <c r="C394" s="353">
        <f>VLOOKUP(D394, 'JAN2022 - CC'!A:F,6,0)</f>
        <v>44589</v>
      </c>
      <c r="D394" s="352" t="str">
        <f>VLOOKUP(A394, 'JAN2022 - CC'!M:N,2,0)</f>
        <v>1390944589</v>
      </c>
      <c r="E394" s="352" t="s">
        <v>7569</v>
      </c>
      <c r="F394" s="352" t="s">
        <v>8309</v>
      </c>
      <c r="G394" s="352"/>
      <c r="H394" s="277"/>
      <c r="I394" s="277"/>
      <c r="J394" s="277"/>
      <c r="K394" s="277"/>
      <c r="L394" s="277"/>
      <c r="M394" s="277"/>
      <c r="N394" s="277"/>
      <c r="O394" s="277"/>
      <c r="P394" s="277"/>
      <c r="Q394" s="277"/>
      <c r="R394" s="277"/>
      <c r="S394" s="277"/>
    </row>
    <row r="395" ht="15.75" customHeight="1">
      <c r="A395" s="352">
        <v>207127.0</v>
      </c>
      <c r="B395" s="352">
        <f>VLOOKUP(D395, 'FEB2022 - CC'!A:B,2,0)</f>
        <v>9838</v>
      </c>
      <c r="C395" s="353">
        <f>VLOOKUP(D395, 'FEB2022 - CC'!A:F,6,0)</f>
        <v>44593</v>
      </c>
      <c r="D395" s="352" t="str">
        <f>VLOOKUP(A395, 'FEB2022 - CC'!M:N,2,0)</f>
        <v>983844593</v>
      </c>
      <c r="E395" s="352" t="s">
        <v>7569</v>
      </c>
      <c r="F395" s="352" t="s">
        <v>8309</v>
      </c>
      <c r="G395" s="352"/>
      <c r="H395" s="277"/>
      <c r="I395" s="277"/>
      <c r="J395" s="277"/>
      <c r="K395" s="277"/>
      <c r="L395" s="277"/>
      <c r="M395" s="277"/>
      <c r="N395" s="277"/>
      <c r="O395" s="277"/>
      <c r="P395" s="277"/>
      <c r="Q395" s="277"/>
      <c r="R395" s="277"/>
      <c r="S395" s="277"/>
    </row>
    <row r="396" ht="15.0" customHeight="1">
      <c r="A396" s="352">
        <v>207142.0</v>
      </c>
      <c r="B396" s="352">
        <f>VLOOKUP(D396, 'FEB2022 - CC'!A:B,2,0)</f>
        <v>15664</v>
      </c>
      <c r="C396" s="353">
        <f>VLOOKUP(D396, 'FEB2022 - CC'!A:F,6,0)</f>
        <v>44594</v>
      </c>
      <c r="D396" s="352" t="str">
        <f>VLOOKUP(A396, 'FEB2022 - CC'!M:N,2,0)</f>
        <v>1566444594</v>
      </c>
      <c r="E396" s="352" t="s">
        <v>7569</v>
      </c>
      <c r="F396" s="352" t="s">
        <v>8309</v>
      </c>
      <c r="G396" s="352"/>
      <c r="H396" s="277"/>
      <c r="I396" s="277"/>
      <c r="J396" s="277"/>
      <c r="K396" s="277"/>
      <c r="L396" s="277"/>
      <c r="M396" s="277"/>
      <c r="N396" s="277"/>
      <c r="O396" s="277"/>
      <c r="P396" s="277"/>
      <c r="Q396" s="277"/>
      <c r="R396" s="277"/>
      <c r="S396" s="277"/>
    </row>
    <row r="397" ht="15.0" customHeight="1">
      <c r="A397" s="352">
        <v>207147.0</v>
      </c>
      <c r="B397" s="352">
        <f>VLOOKUP(D397, 'FEB2022 - CC'!A:B,2,0)</f>
        <v>14790</v>
      </c>
      <c r="C397" s="353">
        <f>VLOOKUP(D397, 'FEB2022 - CC'!A:F,6,0)</f>
        <v>44594</v>
      </c>
      <c r="D397" s="352" t="str">
        <f>VLOOKUP(A397, 'FEB2022 - CC'!M:N,2,0)</f>
        <v>1479044594</v>
      </c>
      <c r="E397" s="352" t="s">
        <v>7569</v>
      </c>
      <c r="F397" s="352" t="s">
        <v>8309</v>
      </c>
      <c r="G397" s="352"/>
      <c r="H397" s="277"/>
      <c r="I397" s="277"/>
      <c r="J397" s="277"/>
      <c r="K397" s="277"/>
      <c r="L397" s="277"/>
      <c r="M397" s="277"/>
      <c r="N397" s="277"/>
      <c r="O397" s="277"/>
      <c r="P397" s="277"/>
      <c r="Q397" s="277"/>
      <c r="R397" s="277"/>
      <c r="S397" s="277"/>
    </row>
    <row r="398" ht="15.75" customHeight="1">
      <c r="A398" s="352">
        <v>207151.0</v>
      </c>
      <c r="B398" s="352">
        <f>VLOOKUP(D398, 'FEB2022 - CC'!A:B,2,0)</f>
        <v>9861</v>
      </c>
      <c r="C398" s="353">
        <f>VLOOKUP(D398, 'FEB2022 - CC'!A:F,6,0)</f>
        <v>44594</v>
      </c>
      <c r="D398" s="352" t="str">
        <f>VLOOKUP(A398, 'FEB2022 - CC'!M:N,2,0)</f>
        <v>986144594</v>
      </c>
      <c r="E398" s="352" t="s">
        <v>7569</v>
      </c>
      <c r="F398" s="352" t="s">
        <v>8309</v>
      </c>
      <c r="G398" s="352"/>
      <c r="H398" s="277"/>
      <c r="I398" s="277"/>
      <c r="J398" s="277"/>
      <c r="K398" s="277"/>
      <c r="L398" s="277"/>
      <c r="M398" s="277"/>
      <c r="N398" s="277"/>
      <c r="O398" s="277"/>
      <c r="P398" s="277"/>
      <c r="Q398" s="277"/>
      <c r="R398" s="277"/>
      <c r="S398" s="277"/>
    </row>
    <row r="399" ht="15.0" customHeight="1">
      <c r="A399" s="352">
        <v>207165.0</v>
      </c>
      <c r="B399" s="352">
        <f>VLOOKUP(D399, 'FEB2022 - CC'!A:B,2,0)</f>
        <v>9775</v>
      </c>
      <c r="C399" s="353">
        <f>VLOOKUP(D399, 'FEB2022 - CC'!A:F,6,0)</f>
        <v>44594</v>
      </c>
      <c r="D399" s="352" t="str">
        <f>VLOOKUP(A399, 'FEB2022 - CC'!M:N,2,0)</f>
        <v>977544594</v>
      </c>
      <c r="E399" s="352" t="s">
        <v>7569</v>
      </c>
      <c r="F399" s="352" t="s">
        <v>8309</v>
      </c>
      <c r="G399" s="352"/>
      <c r="H399" s="277"/>
      <c r="I399" s="277"/>
      <c r="J399" s="277"/>
      <c r="K399" s="277"/>
      <c r="L399" s="277"/>
      <c r="M399" s="277"/>
      <c r="N399" s="277"/>
      <c r="O399" s="277"/>
      <c r="P399" s="277"/>
      <c r="Q399" s="277"/>
      <c r="R399" s="277"/>
      <c r="S399" s="277"/>
    </row>
    <row r="400" ht="15.0" customHeight="1">
      <c r="A400" s="352">
        <v>207169.0</v>
      </c>
      <c r="B400" s="352">
        <f>VLOOKUP(D400, 'FEB2022 - CC'!A:B,2,0)</f>
        <v>15190</v>
      </c>
      <c r="C400" s="353">
        <f>VLOOKUP(D400, 'FEB2022 - CC'!A:F,6,0)</f>
        <v>44594</v>
      </c>
      <c r="D400" s="352" t="str">
        <f>VLOOKUP(A400, 'FEB2022 - CC'!M:N,2,0)</f>
        <v>1519044594</v>
      </c>
      <c r="E400" s="352" t="s">
        <v>7569</v>
      </c>
      <c r="F400" s="352" t="s">
        <v>8309</v>
      </c>
      <c r="G400" s="352"/>
      <c r="H400" s="277"/>
      <c r="I400" s="277"/>
      <c r="J400" s="277"/>
      <c r="K400" s="277"/>
      <c r="L400" s="277"/>
      <c r="M400" s="277"/>
      <c r="N400" s="277"/>
      <c r="O400" s="277"/>
      <c r="P400" s="277"/>
      <c r="Q400" s="277"/>
      <c r="R400" s="277"/>
      <c r="S400" s="277"/>
    </row>
    <row r="401" ht="15.75" customHeight="1">
      <c r="A401" s="352">
        <v>207170.0</v>
      </c>
      <c r="B401" s="352">
        <f>VLOOKUP(D401, 'FEB2022 - CC'!A:B,2,0)</f>
        <v>14178</v>
      </c>
      <c r="C401" s="353">
        <f>VLOOKUP(D401, 'FEB2022 - CC'!A:F,6,0)</f>
        <v>44594</v>
      </c>
      <c r="D401" s="352" t="str">
        <f>VLOOKUP(A401, 'FEB2022 - CC'!M:N,2,0)</f>
        <v>1417844594</v>
      </c>
      <c r="E401" s="352" t="s">
        <v>7569</v>
      </c>
      <c r="F401" s="352" t="s">
        <v>8309</v>
      </c>
      <c r="G401" s="352"/>
      <c r="H401" s="277"/>
      <c r="I401" s="277"/>
      <c r="J401" s="277"/>
      <c r="K401" s="277"/>
      <c r="L401" s="277"/>
      <c r="M401" s="277"/>
      <c r="N401" s="277"/>
      <c r="O401" s="277"/>
      <c r="P401" s="277"/>
      <c r="Q401" s="277"/>
      <c r="R401" s="277"/>
      <c r="S401" s="277"/>
    </row>
    <row r="402" ht="15.0" customHeight="1">
      <c r="A402" s="352">
        <v>207173.0</v>
      </c>
      <c r="B402" s="352">
        <f>VLOOKUP(D402, 'FEB2022 - CC'!A:B,2,0)</f>
        <v>15479</v>
      </c>
      <c r="C402" s="353">
        <f>VLOOKUP(D402, 'FEB2022 - CC'!A:F,6,0)</f>
        <v>44594</v>
      </c>
      <c r="D402" s="352" t="str">
        <f>VLOOKUP(A402, 'FEB2022 - CC'!M:N,2,0)</f>
        <v>1547944594</v>
      </c>
      <c r="E402" s="352" t="s">
        <v>7569</v>
      </c>
      <c r="F402" s="352" t="s">
        <v>8309</v>
      </c>
      <c r="G402" s="352"/>
      <c r="H402" s="277"/>
      <c r="I402" s="277"/>
      <c r="J402" s="277"/>
      <c r="K402" s="277"/>
      <c r="L402" s="277"/>
      <c r="M402" s="277"/>
      <c r="N402" s="277"/>
      <c r="O402" s="277"/>
      <c r="P402" s="277"/>
      <c r="Q402" s="277"/>
      <c r="R402" s="277"/>
      <c r="S402" s="277"/>
    </row>
    <row r="403" ht="15.0" customHeight="1">
      <c r="A403" s="352">
        <v>206815.0</v>
      </c>
      <c r="B403" s="352">
        <f>VLOOKUP(D403, 'JAN2022 - CC'!A:B,2,0)</f>
        <v>17895</v>
      </c>
      <c r="C403" s="353">
        <f>VLOOKUP(D403, 'JAN2022 - CC'!A:F,6,0)</f>
        <v>44580</v>
      </c>
      <c r="D403" s="352" t="str">
        <f>VLOOKUP(A403, 'JAN2022 - CC'!M:N,2,0)</f>
        <v>1789544580</v>
      </c>
      <c r="E403" s="352" t="s">
        <v>8581</v>
      </c>
      <c r="F403" s="352">
        <v>63.2</v>
      </c>
      <c r="G403" s="352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277"/>
    </row>
    <row r="404" ht="15.0" customHeight="1">
      <c r="A404" s="352">
        <v>206893.0</v>
      </c>
      <c r="B404" s="352">
        <f>VLOOKUP(D404, 'JAN2022 - CC'!A:B,2,0)</f>
        <v>15831</v>
      </c>
      <c r="C404" s="353">
        <f>VLOOKUP(D404, 'JAN2022 - CC'!A:F,6,0)</f>
        <v>44582</v>
      </c>
      <c r="D404" s="352" t="str">
        <f>VLOOKUP(A404, 'JAN2022 - CC'!M:N,2,0)</f>
        <v>1583144582</v>
      </c>
      <c r="E404" s="352" t="s">
        <v>8581</v>
      </c>
      <c r="F404" s="352">
        <v>74.6</v>
      </c>
      <c r="G404" s="352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277"/>
    </row>
    <row r="405" ht="15.75" customHeight="1">
      <c r="A405" s="352">
        <v>206970.0</v>
      </c>
      <c r="B405" s="352">
        <f>VLOOKUP(D405, 'JAN2022 - CC'!A:B,2,0)</f>
        <v>16245</v>
      </c>
      <c r="C405" s="353">
        <f>VLOOKUP(D405, 'JAN2022 - CC'!A:F,6,0)</f>
        <v>44586</v>
      </c>
      <c r="D405" s="352" t="str">
        <f>VLOOKUP(A405, 'JAN2022 - CC'!M:N,2,0)</f>
        <v>1624544586</v>
      </c>
      <c r="E405" s="352" t="s">
        <v>8581</v>
      </c>
      <c r="F405" s="352">
        <v>68.3</v>
      </c>
      <c r="G405" s="352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277"/>
    </row>
    <row r="406" ht="15.0" customHeight="1">
      <c r="A406" s="352">
        <v>206753.0</v>
      </c>
      <c r="B406" s="352">
        <f>VLOOKUP(D406, 'JAN2022 - CC'!A:B,2,0)</f>
        <v>17849</v>
      </c>
      <c r="C406" s="353">
        <f>VLOOKUP(D406, 'JAN2022 - CC'!A:F,6,0)</f>
        <v>44578</v>
      </c>
      <c r="D406" s="352" t="str">
        <f>VLOOKUP(A406, 'JAN2022 - CC'!M:N,2,0)</f>
        <v>1784944578</v>
      </c>
      <c r="E406" s="352" t="s">
        <v>8583</v>
      </c>
      <c r="F406" s="352" t="s">
        <v>8309</v>
      </c>
      <c r="G406" s="352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277"/>
    </row>
    <row r="407" ht="15.0" customHeight="1">
      <c r="A407" s="352">
        <v>206977.0</v>
      </c>
      <c r="B407" s="352">
        <f>VLOOKUP(D407, 'JAN2022 - CC'!A:B,2,0)</f>
        <v>10718</v>
      </c>
      <c r="C407" s="353">
        <f>VLOOKUP(D407, 'JAN2022 - CC'!A:F,6,0)</f>
        <v>44586</v>
      </c>
      <c r="D407" s="352" t="str">
        <f>VLOOKUP(A407, 'JAN2022 - CC'!M:N,2,0)</f>
        <v>1071844586</v>
      </c>
      <c r="E407" s="352" t="s">
        <v>8583</v>
      </c>
      <c r="F407" s="352" t="s">
        <v>8309</v>
      </c>
      <c r="G407" s="352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277"/>
    </row>
    <row r="408" ht="15.75" customHeight="1">
      <c r="A408" s="352">
        <v>206783.0</v>
      </c>
      <c r="B408" s="352">
        <f>VLOOKUP(D408, 'JAN2022 - CC'!A:B,2,0)</f>
        <v>10929</v>
      </c>
      <c r="C408" s="353">
        <f>VLOOKUP(D408, 'JAN2022 - CC'!A:F,6,0)</f>
        <v>44579</v>
      </c>
      <c r="D408" s="352" t="str">
        <f>VLOOKUP(A408, 'JAN2022 - CC'!M:N,2,0)</f>
        <v>1092944579</v>
      </c>
      <c r="E408" s="352" t="s">
        <v>9803</v>
      </c>
      <c r="F408" s="352">
        <v>1800.0</v>
      </c>
      <c r="G408" s="352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277"/>
    </row>
    <row r="409" ht="15.0" customHeight="1">
      <c r="A409" s="352">
        <v>206465.0</v>
      </c>
      <c r="B409" s="352">
        <f>VLOOKUP(D409, 'JAN2022 - CC'!A:B,2,0)</f>
        <v>17186</v>
      </c>
      <c r="C409" s="353">
        <f>VLOOKUP(D409, 'JAN2022 - CC'!A:F,6,0)</f>
        <v>44566</v>
      </c>
      <c r="D409" s="352" t="str">
        <f>VLOOKUP(A409, 'JAN2022 - CC'!M:N,2,0)</f>
        <v>1718644566</v>
      </c>
      <c r="E409" s="352" t="s">
        <v>35</v>
      </c>
      <c r="F409" s="352" t="s">
        <v>8309</v>
      </c>
      <c r="G409" s="352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277"/>
    </row>
    <row r="410" ht="15.0" customHeight="1">
      <c r="A410" s="352">
        <v>206489.0</v>
      </c>
      <c r="B410" s="352">
        <f>VLOOKUP(D410, 'JAN2022 - CC'!A:B,2,0)</f>
        <v>12397</v>
      </c>
      <c r="C410" s="353">
        <f>VLOOKUP(D410, 'JAN2022 - CC'!A:F,6,0)</f>
        <v>44567</v>
      </c>
      <c r="D410" s="352" t="str">
        <f>VLOOKUP(A410, 'JAN2022 - CC'!M:N,2,0)</f>
        <v>1239744567</v>
      </c>
      <c r="E410" s="352" t="s">
        <v>35</v>
      </c>
      <c r="F410" s="352" t="s">
        <v>8309</v>
      </c>
      <c r="G410" s="352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277"/>
    </row>
    <row r="411" ht="15.75" customHeight="1">
      <c r="A411" s="352">
        <v>206550.0</v>
      </c>
      <c r="B411" s="352">
        <f>VLOOKUP(D411, 'JAN2022 - CC'!A:B,2,0)</f>
        <v>17470</v>
      </c>
      <c r="C411" s="353">
        <f>VLOOKUP(D411, 'JAN2022 - CC'!A:F,6,0)</f>
        <v>44568</v>
      </c>
      <c r="D411" s="352" t="str">
        <f>VLOOKUP(A411, 'JAN2022 - CC'!M:N,2,0)</f>
        <v>1747044568</v>
      </c>
      <c r="E411" s="352" t="s">
        <v>35</v>
      </c>
      <c r="F411" s="352" t="s">
        <v>8309</v>
      </c>
      <c r="G411" s="352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277"/>
    </row>
    <row r="412" ht="15.0" customHeight="1">
      <c r="A412" s="352">
        <v>206597.0</v>
      </c>
      <c r="B412" s="352">
        <f>VLOOKUP(D412, 'JAN2022 - CC'!A:B,2,0)</f>
        <v>12473</v>
      </c>
      <c r="C412" s="353">
        <f>VLOOKUP(D412, 'JAN2022 - CC'!A:F,6,0)</f>
        <v>44575</v>
      </c>
      <c r="D412" s="352" t="str">
        <f>VLOOKUP(A412, 'JAN2022 - CC'!M:N,2,0)</f>
        <v>1247344575</v>
      </c>
      <c r="E412" s="352" t="s">
        <v>35</v>
      </c>
      <c r="F412" s="352" t="s">
        <v>8309</v>
      </c>
      <c r="G412" s="352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277"/>
    </row>
    <row r="413" ht="15.0" customHeight="1">
      <c r="A413" s="352">
        <v>206617.0</v>
      </c>
      <c r="B413" s="352">
        <f>VLOOKUP(D413, 'JAN2022 - CC'!A:B,2,0)</f>
        <v>9493</v>
      </c>
      <c r="C413" s="353">
        <f>VLOOKUP(D413, 'JAN2022 - CC'!A:F,6,0)</f>
        <v>44574</v>
      </c>
      <c r="D413" s="352" t="str">
        <f>VLOOKUP(A413, 'JAN2022 - CC'!M:N,2,0)</f>
        <v>949344574</v>
      </c>
      <c r="E413" s="352" t="s">
        <v>35</v>
      </c>
      <c r="F413" s="352" t="s">
        <v>8309</v>
      </c>
      <c r="G413" s="352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277"/>
    </row>
    <row r="414" ht="15.75" customHeight="1">
      <c r="A414" s="352">
        <v>206717.0</v>
      </c>
      <c r="B414" s="352">
        <f>VLOOKUP(D414, 'JAN2022 - CC'!A:B,2,0)</f>
        <v>16254</v>
      </c>
      <c r="C414" s="353">
        <f>VLOOKUP(D414, 'JAN2022 - CC'!A:F,6,0)</f>
        <v>44575</v>
      </c>
      <c r="D414" s="352" t="str">
        <f>VLOOKUP(A414, 'JAN2022 - CC'!M:N,2,0)</f>
        <v>1625444575</v>
      </c>
      <c r="E414" s="352" t="s">
        <v>35</v>
      </c>
      <c r="F414" s="352" t="s">
        <v>8309</v>
      </c>
      <c r="G414" s="352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277"/>
    </row>
    <row r="415" ht="15.0" customHeight="1">
      <c r="A415" s="352">
        <v>206724.0</v>
      </c>
      <c r="B415" s="352">
        <f>VLOOKUP(D415, 'JAN2022 - CC'!A:B,2,0)</f>
        <v>16500</v>
      </c>
      <c r="C415" s="353">
        <f>VLOOKUP(D415, 'JAN2022 - CC'!A:F,6,0)</f>
        <v>44575</v>
      </c>
      <c r="D415" s="352" t="str">
        <f>VLOOKUP(A415, 'JAN2022 - CC'!M:N,2,0)</f>
        <v>1650044575</v>
      </c>
      <c r="E415" s="352" t="s">
        <v>35</v>
      </c>
      <c r="F415" s="352" t="s">
        <v>8309</v>
      </c>
      <c r="G415" s="352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277"/>
    </row>
    <row r="416" ht="15.0" customHeight="1">
      <c r="A416" s="352">
        <v>206749.0</v>
      </c>
      <c r="B416" s="352">
        <f>VLOOKUP(D416, 'JAN2022 - CC'!A:B,2,0)</f>
        <v>17836</v>
      </c>
      <c r="C416" s="353">
        <f>VLOOKUP(D416, 'JAN2022 - CC'!A:F,6,0)</f>
        <v>44578</v>
      </c>
      <c r="D416" s="352" t="str">
        <f>VLOOKUP(A416, 'JAN2022 - CC'!M:N,2,0)</f>
        <v>1783644578</v>
      </c>
      <c r="E416" s="352" t="s">
        <v>35</v>
      </c>
      <c r="F416" s="352" t="s">
        <v>8309</v>
      </c>
      <c r="G416" s="352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277"/>
    </row>
    <row r="417" ht="15.0" customHeight="1">
      <c r="A417" s="352">
        <v>206755.0</v>
      </c>
      <c r="B417" s="352">
        <f>VLOOKUP(D417, 'JAN2022 - CC'!A:B,2,0)</f>
        <v>12907</v>
      </c>
      <c r="C417" s="353">
        <f>VLOOKUP(D417, 'JAN2022 - CC'!A:F,6,0)</f>
        <v>44578</v>
      </c>
      <c r="D417" s="352" t="str">
        <f>VLOOKUP(A417, 'JAN2022 - CC'!M:N,2,0)</f>
        <v>1290744578</v>
      </c>
      <c r="E417" s="352" t="s">
        <v>35</v>
      </c>
      <c r="F417" s="352" t="s">
        <v>8309</v>
      </c>
      <c r="G417" s="352"/>
      <c r="H417" s="277"/>
      <c r="I417" s="277"/>
      <c r="J417" s="277"/>
      <c r="K417" s="277"/>
      <c r="L417" s="277"/>
      <c r="M417" s="277"/>
      <c r="N417" s="277"/>
      <c r="O417" s="277"/>
      <c r="P417" s="277"/>
      <c r="Q417" s="277"/>
      <c r="R417" s="277"/>
      <c r="S417" s="277"/>
    </row>
    <row r="418" ht="15.75" customHeight="1">
      <c r="A418" s="352">
        <v>206760.0</v>
      </c>
      <c r="B418" s="352">
        <f>VLOOKUP(D418, 'JAN2022 - CC'!A:B,2,0)</f>
        <v>12512</v>
      </c>
      <c r="C418" s="353">
        <f>VLOOKUP(D418, 'JAN2022 - CC'!A:F,6,0)</f>
        <v>44578</v>
      </c>
      <c r="D418" s="352" t="str">
        <f>VLOOKUP(A418, 'JAN2022 - CC'!M:N,2,0)</f>
        <v>1251244578</v>
      </c>
      <c r="E418" s="352" t="s">
        <v>35</v>
      </c>
      <c r="F418" s="352" t="s">
        <v>8309</v>
      </c>
      <c r="G418" s="352"/>
      <c r="H418" s="277"/>
      <c r="I418" s="277"/>
      <c r="J418" s="277"/>
      <c r="K418" s="277"/>
      <c r="L418" s="277"/>
      <c r="M418" s="277"/>
      <c r="N418" s="277"/>
      <c r="O418" s="277"/>
      <c r="P418" s="277"/>
      <c r="Q418" s="277"/>
      <c r="R418" s="277"/>
      <c r="S418" s="277"/>
    </row>
    <row r="419" ht="15.0" customHeight="1">
      <c r="A419" s="352">
        <v>206832.0</v>
      </c>
      <c r="B419" s="352">
        <f>VLOOKUP(D419, 'JAN2022 - CC'!A:B,2,0)</f>
        <v>15718</v>
      </c>
      <c r="C419" s="353">
        <f>VLOOKUP(D419, 'JAN2022 - CC'!A:F,6,0)</f>
        <v>44581</v>
      </c>
      <c r="D419" s="352" t="str">
        <f>VLOOKUP(A419, 'JAN2022 - CC'!M:N,2,0)</f>
        <v>1571844581</v>
      </c>
      <c r="E419" s="352" t="s">
        <v>35</v>
      </c>
      <c r="F419" s="352" t="s">
        <v>8309</v>
      </c>
      <c r="G419" s="352"/>
      <c r="H419" s="277"/>
      <c r="I419" s="277"/>
      <c r="J419" s="277"/>
      <c r="K419" s="277"/>
      <c r="L419" s="277"/>
      <c r="M419" s="277"/>
      <c r="N419" s="277"/>
      <c r="O419" s="277"/>
      <c r="P419" s="277"/>
      <c r="Q419" s="277"/>
      <c r="R419" s="277"/>
      <c r="S419" s="277"/>
    </row>
    <row r="420" ht="15.0" customHeight="1">
      <c r="A420" s="352">
        <v>206844.0</v>
      </c>
      <c r="B420" s="352">
        <f>VLOOKUP(D420, 'JAN2022 - CC'!A:B,2,0)</f>
        <v>12594</v>
      </c>
      <c r="C420" s="353">
        <f>VLOOKUP(D420, 'JAN2022 - CC'!A:F,6,0)</f>
        <v>44581</v>
      </c>
      <c r="D420" s="352" t="str">
        <f>VLOOKUP(A420, 'JAN2022 - CC'!M:N,2,0)</f>
        <v>1259444581</v>
      </c>
      <c r="E420" s="352" t="s">
        <v>35</v>
      </c>
      <c r="F420" s="352" t="s">
        <v>8309</v>
      </c>
      <c r="G420" s="352"/>
      <c r="H420" s="277"/>
      <c r="I420" s="277"/>
      <c r="J420" s="277"/>
      <c r="K420" s="277"/>
      <c r="L420" s="277"/>
      <c r="M420" s="277"/>
      <c r="N420" s="277"/>
      <c r="O420" s="277"/>
      <c r="P420" s="277"/>
      <c r="Q420" s="277"/>
      <c r="R420" s="277"/>
      <c r="S420" s="277"/>
    </row>
    <row r="421" ht="15.75" customHeight="1">
      <c r="A421" s="352">
        <v>206854.0</v>
      </c>
      <c r="B421" s="352">
        <f>VLOOKUP(D421, 'JAN2022 - CC'!A:B,2,0)</f>
        <v>12873</v>
      </c>
      <c r="C421" s="353">
        <f>VLOOKUP(D421, 'JAN2022 - CC'!A:F,6,0)</f>
        <v>44581</v>
      </c>
      <c r="D421" s="352" t="str">
        <f>VLOOKUP(A421, 'JAN2022 - CC'!M:N,2,0)</f>
        <v>1287344581</v>
      </c>
      <c r="E421" s="352" t="s">
        <v>35</v>
      </c>
      <c r="F421" s="352" t="s">
        <v>8309</v>
      </c>
      <c r="G421" s="352"/>
      <c r="H421" s="277"/>
      <c r="I421" s="277"/>
      <c r="J421" s="277"/>
      <c r="K421" s="277"/>
      <c r="L421" s="277"/>
      <c r="M421" s="277"/>
      <c r="N421" s="277"/>
      <c r="O421" s="277"/>
      <c r="P421" s="277"/>
      <c r="Q421" s="277"/>
      <c r="R421" s="277"/>
      <c r="S421" s="277"/>
    </row>
    <row r="422" ht="15.0" customHeight="1">
      <c r="A422" s="352">
        <v>206892.0</v>
      </c>
      <c r="B422" s="352">
        <f>VLOOKUP(D422, 'JAN2022 - CC'!A:B,2,0)</f>
        <v>15611</v>
      </c>
      <c r="C422" s="353">
        <f>VLOOKUP(D422, 'JAN2022 - CC'!A:F,6,0)</f>
        <v>44582</v>
      </c>
      <c r="D422" s="352" t="str">
        <f>VLOOKUP(A422, 'JAN2022 - CC'!M:N,2,0)</f>
        <v>1561144582</v>
      </c>
      <c r="E422" s="352" t="s">
        <v>35</v>
      </c>
      <c r="F422" s="352" t="s">
        <v>8309</v>
      </c>
      <c r="G422" s="352"/>
      <c r="H422" s="277"/>
      <c r="I422" s="277"/>
      <c r="J422" s="277"/>
      <c r="K422" s="277"/>
      <c r="L422" s="277"/>
      <c r="M422" s="277"/>
      <c r="N422" s="277"/>
      <c r="O422" s="277"/>
      <c r="P422" s="277"/>
      <c r="Q422" s="277"/>
      <c r="R422" s="277"/>
      <c r="S422" s="277"/>
    </row>
    <row r="423" ht="15.0" customHeight="1">
      <c r="A423" s="352">
        <v>206896.0</v>
      </c>
      <c r="B423" s="352">
        <f>VLOOKUP(D423, 'JAN2022 - CC'!A:B,2,0)</f>
        <v>14686</v>
      </c>
      <c r="C423" s="353">
        <f>VLOOKUP(D423, 'JAN2022 - CC'!A:F,6,0)</f>
        <v>44582</v>
      </c>
      <c r="D423" s="352" t="str">
        <f>VLOOKUP(A423, 'JAN2022 - CC'!M:N,2,0)</f>
        <v>1468644582</v>
      </c>
      <c r="E423" s="352" t="s">
        <v>35</v>
      </c>
      <c r="F423" s="352" t="s">
        <v>8309</v>
      </c>
      <c r="G423" s="352"/>
      <c r="H423" s="277"/>
      <c r="I423" s="277"/>
      <c r="J423" s="277"/>
      <c r="K423" s="277"/>
      <c r="L423" s="277"/>
      <c r="M423" s="277"/>
      <c r="N423" s="277"/>
      <c r="O423" s="277"/>
      <c r="P423" s="277"/>
      <c r="Q423" s="277"/>
      <c r="R423" s="277"/>
      <c r="S423" s="277"/>
    </row>
    <row r="424" ht="15.75" customHeight="1">
      <c r="A424" s="352">
        <v>206917.0</v>
      </c>
      <c r="B424" s="352">
        <f>VLOOKUP(D424, 'JAN2022 - CC'!A:B,2,0)</f>
        <v>15482</v>
      </c>
      <c r="C424" s="353">
        <f>VLOOKUP(D424, 'JAN2022 - CC'!A:F,6,0)</f>
        <v>44585</v>
      </c>
      <c r="D424" s="352" t="str">
        <f>VLOOKUP(A424, 'JAN2022 - CC'!M:N,2,0)</f>
        <v>1548244585</v>
      </c>
      <c r="E424" s="352" t="s">
        <v>35</v>
      </c>
      <c r="F424" s="352" t="s">
        <v>8309</v>
      </c>
      <c r="G424" s="352"/>
      <c r="H424" s="277"/>
      <c r="I424" s="277"/>
      <c r="J424" s="277"/>
      <c r="K424" s="277"/>
      <c r="L424" s="277"/>
      <c r="M424" s="277"/>
      <c r="N424" s="277"/>
      <c r="O424" s="277"/>
      <c r="P424" s="277"/>
      <c r="Q424" s="277"/>
      <c r="R424" s="277"/>
      <c r="S424" s="277"/>
    </row>
    <row r="425" ht="15.0" customHeight="1">
      <c r="A425" s="352">
        <v>206929.0</v>
      </c>
      <c r="B425" s="352">
        <f>VLOOKUP(D425, 'JAN2022 - CC'!A:B,2,0)</f>
        <v>17136</v>
      </c>
      <c r="C425" s="353">
        <f>VLOOKUP(D425, 'JAN2022 - CC'!A:F,6,0)</f>
        <v>44585</v>
      </c>
      <c r="D425" s="352" t="str">
        <f>VLOOKUP(A425, 'JAN2022 - CC'!M:N,2,0)</f>
        <v>1713644585</v>
      </c>
      <c r="E425" s="352" t="s">
        <v>35</v>
      </c>
      <c r="F425" s="352" t="s">
        <v>8309</v>
      </c>
      <c r="G425" s="352"/>
      <c r="H425" s="277"/>
      <c r="I425" s="277"/>
      <c r="J425" s="277"/>
      <c r="K425" s="277"/>
      <c r="L425" s="277"/>
      <c r="M425" s="277"/>
      <c r="N425" s="277"/>
      <c r="O425" s="277"/>
      <c r="P425" s="277"/>
      <c r="Q425" s="277"/>
      <c r="R425" s="277"/>
      <c r="S425" s="277"/>
    </row>
    <row r="426" ht="15.0" customHeight="1">
      <c r="A426" s="352">
        <v>206934.0</v>
      </c>
      <c r="B426" s="352">
        <f>VLOOKUP(D426, 'JAN2022 - CC'!A:B,2,0)</f>
        <v>17911</v>
      </c>
      <c r="C426" s="353">
        <f>VLOOKUP(D426, 'JAN2022 - CC'!A:F,6,0)</f>
        <v>44585</v>
      </c>
      <c r="D426" s="352" t="str">
        <f>VLOOKUP(A426, 'JAN2022 - CC'!M:N,2,0)</f>
        <v>1791144585</v>
      </c>
      <c r="E426" s="352" t="s">
        <v>35</v>
      </c>
      <c r="F426" s="352" t="s">
        <v>8309</v>
      </c>
      <c r="G426" s="352"/>
      <c r="H426" s="277"/>
      <c r="I426" s="277"/>
      <c r="J426" s="277"/>
      <c r="K426" s="277"/>
      <c r="L426" s="277"/>
      <c r="M426" s="277"/>
      <c r="N426" s="277"/>
      <c r="O426" s="277"/>
      <c r="P426" s="277"/>
      <c r="Q426" s="277"/>
      <c r="R426" s="277"/>
      <c r="S426" s="277"/>
    </row>
    <row r="427" ht="15.75" customHeight="1">
      <c r="A427" s="352">
        <v>206943.0</v>
      </c>
      <c r="B427" s="352">
        <f>VLOOKUP(D427, 'JAN2022 - CC'!A:B,2,0)</f>
        <v>12459</v>
      </c>
      <c r="C427" s="353">
        <f>VLOOKUP(D427, 'JAN2022 - CC'!A:F,6,0)</f>
        <v>44585</v>
      </c>
      <c r="D427" s="352" t="str">
        <f>VLOOKUP(A427, 'JAN2022 - CC'!M:N,2,0)</f>
        <v>1245944585</v>
      </c>
      <c r="E427" s="352" t="s">
        <v>35</v>
      </c>
      <c r="F427" s="352" t="s">
        <v>8309</v>
      </c>
      <c r="G427" s="352"/>
      <c r="H427" s="277"/>
      <c r="I427" s="277"/>
      <c r="J427" s="277"/>
      <c r="K427" s="277"/>
      <c r="L427" s="277"/>
      <c r="M427" s="277"/>
      <c r="N427" s="277"/>
      <c r="O427" s="277"/>
      <c r="P427" s="277"/>
      <c r="Q427" s="277"/>
      <c r="R427" s="277"/>
      <c r="S427" s="277"/>
    </row>
    <row r="428" ht="15.0" customHeight="1">
      <c r="A428" s="352">
        <v>206955.0</v>
      </c>
      <c r="B428" s="352">
        <f>VLOOKUP(D428, 'JAN2022 - CC'!A:B,2,0)</f>
        <v>9231</v>
      </c>
      <c r="C428" s="353">
        <f>VLOOKUP(D428, 'JAN2022 - CC'!A:F,6,0)</f>
        <v>44585</v>
      </c>
      <c r="D428" s="352" t="str">
        <f>VLOOKUP(A428, 'JAN2022 - CC'!M:N,2,0)</f>
        <v>923144585</v>
      </c>
      <c r="E428" s="352" t="s">
        <v>35</v>
      </c>
      <c r="F428" s="352" t="s">
        <v>8309</v>
      </c>
      <c r="G428" s="352"/>
      <c r="H428" s="277"/>
      <c r="I428" s="277"/>
      <c r="J428" s="277"/>
      <c r="K428" s="277"/>
      <c r="L428" s="277"/>
      <c r="M428" s="277"/>
      <c r="N428" s="277"/>
      <c r="O428" s="277"/>
      <c r="P428" s="277"/>
      <c r="Q428" s="277"/>
      <c r="R428" s="277"/>
      <c r="S428" s="277"/>
    </row>
    <row r="429" ht="15.0" customHeight="1">
      <c r="A429" s="352">
        <v>207008.0</v>
      </c>
      <c r="B429" s="352">
        <f>VLOOKUP(D429, 'JAN2022 - CC'!A:B,2,0)</f>
        <v>17942</v>
      </c>
      <c r="C429" s="353">
        <f>VLOOKUP(D429, 'JAN2022 - CC'!A:F,6,0)</f>
        <v>44587</v>
      </c>
      <c r="D429" s="352" t="str">
        <f>VLOOKUP(A429, 'JAN2022 - CC'!M:N,2,0)</f>
        <v>1794244587</v>
      </c>
      <c r="E429" s="352" t="s">
        <v>35</v>
      </c>
      <c r="F429" s="352" t="s">
        <v>8309</v>
      </c>
      <c r="G429" s="352"/>
      <c r="H429" s="277"/>
      <c r="I429" s="277"/>
      <c r="J429" s="277"/>
      <c r="K429" s="277"/>
      <c r="L429" s="277"/>
      <c r="M429" s="277"/>
      <c r="N429" s="277"/>
      <c r="O429" s="277"/>
      <c r="P429" s="277"/>
      <c r="Q429" s="277"/>
      <c r="R429" s="277"/>
      <c r="S429" s="277"/>
    </row>
    <row r="430" ht="15.75" customHeight="1">
      <c r="A430" s="352">
        <v>207051.0</v>
      </c>
      <c r="B430" s="352">
        <f>VLOOKUP(D430, 'JAN2022 - CC'!A:B,2,0)</f>
        <v>15957</v>
      </c>
      <c r="C430" s="353">
        <f>VLOOKUP(D430, 'JAN2022 - CC'!A:F,6,0)</f>
        <v>44589</v>
      </c>
      <c r="D430" s="352" t="str">
        <f>VLOOKUP(A430, 'JAN2022 - CC'!M:N,2,0)</f>
        <v>1595744589</v>
      </c>
      <c r="E430" s="352" t="s">
        <v>35</v>
      </c>
      <c r="F430" s="352" t="s">
        <v>8309</v>
      </c>
      <c r="G430" s="352"/>
      <c r="H430" s="277"/>
      <c r="I430" s="277"/>
      <c r="J430" s="277"/>
      <c r="K430" s="277"/>
      <c r="L430" s="277"/>
      <c r="M430" s="277"/>
      <c r="N430" s="277"/>
      <c r="O430" s="277"/>
      <c r="P430" s="277"/>
      <c r="Q430" s="277"/>
      <c r="R430" s="277"/>
      <c r="S430" s="277"/>
    </row>
    <row r="431" ht="15.0" customHeight="1">
      <c r="A431" s="352">
        <v>207067.0</v>
      </c>
      <c r="B431" s="352">
        <f>VLOOKUP(D431, 'JAN2022 - CC'!A:B,2,0)</f>
        <v>13909</v>
      </c>
      <c r="C431" s="353">
        <f>VLOOKUP(D431, 'JAN2022 - CC'!A:F,6,0)</f>
        <v>44589</v>
      </c>
      <c r="D431" s="352" t="str">
        <f>VLOOKUP(A431, 'JAN2022 - CC'!M:N,2,0)</f>
        <v>1390944589</v>
      </c>
      <c r="E431" s="352" t="s">
        <v>35</v>
      </c>
      <c r="F431" s="352" t="s">
        <v>8309</v>
      </c>
      <c r="G431" s="352"/>
      <c r="H431" s="277"/>
      <c r="I431" s="277"/>
      <c r="J431" s="277"/>
      <c r="K431" s="277"/>
      <c r="L431" s="277"/>
      <c r="M431" s="277"/>
      <c r="N431" s="277"/>
      <c r="O431" s="277"/>
      <c r="P431" s="277"/>
      <c r="Q431" s="277"/>
      <c r="R431" s="277"/>
      <c r="S431" s="277"/>
    </row>
    <row r="432" ht="15.0" customHeight="1">
      <c r="A432" s="352">
        <v>207095.0</v>
      </c>
      <c r="B432" s="352">
        <f>VLOOKUP(D432, 'JAN2022 - CC'!A:B,2,0)</f>
        <v>12462</v>
      </c>
      <c r="C432" s="353">
        <f>VLOOKUP(D432, 'JAN2022 - CC'!A:F,6,0)</f>
        <v>44592</v>
      </c>
      <c r="D432" s="352" t="str">
        <f>VLOOKUP(A432, 'JAN2022 - CC'!M:N,2,0)</f>
        <v>1246244592</v>
      </c>
      <c r="E432" s="352" t="s">
        <v>35</v>
      </c>
      <c r="F432" s="352" t="s">
        <v>8309</v>
      </c>
      <c r="G432" s="352"/>
      <c r="H432" s="277"/>
      <c r="I432" s="277"/>
      <c r="J432" s="277"/>
      <c r="K432" s="277"/>
      <c r="L432" s="277"/>
      <c r="M432" s="277"/>
      <c r="N432" s="277"/>
      <c r="O432" s="277"/>
      <c r="P432" s="277"/>
      <c r="Q432" s="277"/>
      <c r="R432" s="277"/>
      <c r="S432" s="277"/>
    </row>
    <row r="433" ht="15.0" customHeight="1">
      <c r="A433" s="352">
        <v>207124.0</v>
      </c>
      <c r="B433" s="352">
        <f>VLOOKUP(D433, 'FEB2022 - CC'!A:B,2,0)</f>
        <v>17116</v>
      </c>
      <c r="C433" s="353">
        <f>VLOOKUP(D433, 'FEB2022 - CC'!A:F,6,0)</f>
        <v>44593</v>
      </c>
      <c r="D433" s="352" t="str">
        <f>VLOOKUP(A433, 'FEB2022 - CC'!M:N,2,0)</f>
        <v>1711644593</v>
      </c>
      <c r="E433" s="352" t="s">
        <v>35</v>
      </c>
      <c r="F433" s="352" t="s">
        <v>8309</v>
      </c>
      <c r="G433" s="352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277"/>
    </row>
    <row r="434" ht="15.75" customHeight="1">
      <c r="A434" s="352">
        <v>207157.0</v>
      </c>
      <c r="B434" s="352">
        <f>VLOOKUP(D434, 'FEB2022 - CC'!A:B,2,0)</f>
        <v>17186</v>
      </c>
      <c r="C434" s="353">
        <f>VLOOKUP(D434, 'FEB2022 - CC'!A:F,6,0)</f>
        <v>44594</v>
      </c>
      <c r="D434" s="352" t="str">
        <f>VLOOKUP(A434, 'FEB2022 - CC'!M:N,2,0)</f>
        <v>1718644594</v>
      </c>
      <c r="E434" s="352" t="s">
        <v>35</v>
      </c>
      <c r="F434" s="352" t="s">
        <v>8309</v>
      </c>
      <c r="G434" s="352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277"/>
    </row>
    <row r="435" ht="15.0" customHeight="1">
      <c r="A435" s="352">
        <v>207165.0</v>
      </c>
      <c r="B435" s="352">
        <f>VLOOKUP(D435, 'FEB2022 - CC'!A:B,2,0)</f>
        <v>9775</v>
      </c>
      <c r="C435" s="353">
        <f>VLOOKUP(D435, 'FEB2022 - CC'!A:F,6,0)</f>
        <v>44594</v>
      </c>
      <c r="D435" s="352" t="str">
        <f>VLOOKUP(A435, 'FEB2022 - CC'!M:N,2,0)</f>
        <v>977544594</v>
      </c>
      <c r="E435" s="352" t="s">
        <v>35</v>
      </c>
      <c r="F435" s="352" t="s">
        <v>8309</v>
      </c>
      <c r="G435" s="352"/>
      <c r="H435" s="277"/>
      <c r="I435" s="277"/>
      <c r="J435" s="277"/>
      <c r="K435" s="277"/>
      <c r="L435" s="277"/>
      <c r="M435" s="277"/>
      <c r="N435" s="277"/>
      <c r="O435" s="277"/>
      <c r="P435" s="277"/>
      <c r="Q435" s="277"/>
      <c r="R435" s="277"/>
      <c r="S435" s="277"/>
    </row>
    <row r="436" ht="15.0" customHeight="1">
      <c r="A436" s="352">
        <v>206465.0</v>
      </c>
      <c r="B436" s="352">
        <f>VLOOKUP(D436, 'JAN2022 - CC'!A:B,2,0)</f>
        <v>17186</v>
      </c>
      <c r="C436" s="353">
        <f>VLOOKUP(D436, 'JAN2022 - CC'!A:F,6,0)</f>
        <v>44566</v>
      </c>
      <c r="D436" s="352" t="str">
        <f>VLOOKUP(A436, 'JAN2022 - CC'!M:N,2,0)</f>
        <v>1718644566</v>
      </c>
      <c r="E436" s="352" t="s">
        <v>7606</v>
      </c>
      <c r="F436" s="352" t="s">
        <v>8315</v>
      </c>
      <c r="G436" s="352"/>
      <c r="H436" s="277"/>
      <c r="I436" s="277"/>
      <c r="J436" s="277"/>
      <c r="K436" s="277"/>
      <c r="L436" s="277"/>
      <c r="M436" s="277"/>
      <c r="N436" s="277"/>
      <c r="O436" s="277"/>
      <c r="P436" s="277"/>
      <c r="Q436" s="277"/>
      <c r="R436" s="277"/>
      <c r="S436" s="277"/>
    </row>
    <row r="437" ht="15.75" customHeight="1">
      <c r="A437" s="352">
        <v>206742.0</v>
      </c>
      <c r="B437" s="352">
        <f>VLOOKUP(D437, 'JAN2022 - CC'!A:B,2,0)</f>
        <v>14021</v>
      </c>
      <c r="C437" s="353">
        <f>VLOOKUP(D437, 'JAN2022 - CC'!A:F,6,0)</f>
        <v>44578</v>
      </c>
      <c r="D437" s="352" t="str">
        <f>VLOOKUP(A437, 'JAN2022 - CC'!M:N,2,0)</f>
        <v>1402144578</v>
      </c>
      <c r="E437" s="352" t="s">
        <v>7606</v>
      </c>
      <c r="F437" s="352" t="s">
        <v>8315</v>
      </c>
      <c r="G437" s="352"/>
      <c r="H437" s="277"/>
      <c r="I437" s="277"/>
      <c r="J437" s="277"/>
      <c r="K437" s="277"/>
      <c r="L437" s="277"/>
      <c r="M437" s="277"/>
      <c r="N437" s="277"/>
      <c r="O437" s="277"/>
      <c r="P437" s="277"/>
      <c r="Q437" s="277"/>
      <c r="R437" s="277"/>
      <c r="S437" s="277"/>
    </row>
    <row r="438" ht="15.0" customHeight="1">
      <c r="A438" s="352">
        <v>206750.0</v>
      </c>
      <c r="B438" s="352">
        <f>VLOOKUP(D438, 'JAN2022 - CC'!A:B,2,0)</f>
        <v>17854</v>
      </c>
      <c r="C438" s="353">
        <f>VLOOKUP(D438, 'JAN2022 - CC'!A:F,6,0)</f>
        <v>44578</v>
      </c>
      <c r="D438" s="352" t="str">
        <f>VLOOKUP(A438, 'JAN2022 - CC'!M:N,2,0)</f>
        <v>1785444578</v>
      </c>
      <c r="E438" s="352" t="s">
        <v>7606</v>
      </c>
      <c r="F438" s="352" t="s">
        <v>8315</v>
      </c>
      <c r="G438" s="352"/>
      <c r="H438" s="277"/>
      <c r="I438" s="277"/>
      <c r="J438" s="277"/>
      <c r="K438" s="277"/>
      <c r="L438" s="277"/>
      <c r="M438" s="277"/>
      <c r="N438" s="277"/>
      <c r="O438" s="277"/>
      <c r="P438" s="277"/>
      <c r="Q438" s="277"/>
      <c r="R438" s="277"/>
      <c r="S438" s="277"/>
    </row>
    <row r="439" ht="15.0" customHeight="1">
      <c r="A439" s="352">
        <v>206752.0</v>
      </c>
      <c r="B439" s="352">
        <f>VLOOKUP(D439, 'JAN2022 - CC'!A:B,2,0)</f>
        <v>14229</v>
      </c>
      <c r="C439" s="353">
        <f>VLOOKUP(D439, 'JAN2022 - CC'!A:F,6,0)</f>
        <v>44578</v>
      </c>
      <c r="D439" s="352" t="str">
        <f>VLOOKUP(A439, 'JAN2022 - CC'!M:N,2,0)</f>
        <v>1422944578</v>
      </c>
      <c r="E439" s="352" t="s">
        <v>7606</v>
      </c>
      <c r="F439" s="352" t="s">
        <v>8315</v>
      </c>
      <c r="G439" s="352"/>
      <c r="H439" s="277"/>
      <c r="I439" s="277"/>
      <c r="J439" s="277"/>
      <c r="K439" s="277"/>
      <c r="L439" s="277"/>
      <c r="M439" s="277"/>
      <c r="N439" s="277"/>
      <c r="O439" s="277"/>
      <c r="P439" s="277"/>
      <c r="Q439" s="277"/>
      <c r="R439" s="277"/>
      <c r="S439" s="277"/>
    </row>
    <row r="440" ht="15.75" customHeight="1">
      <c r="A440" s="352">
        <v>206753.0</v>
      </c>
      <c r="B440" s="352">
        <f>VLOOKUP(D440, 'JAN2022 - CC'!A:B,2,0)</f>
        <v>17849</v>
      </c>
      <c r="C440" s="353">
        <f>VLOOKUP(D440, 'JAN2022 - CC'!A:F,6,0)</f>
        <v>44578</v>
      </c>
      <c r="D440" s="352" t="str">
        <f>VLOOKUP(A440, 'JAN2022 - CC'!M:N,2,0)</f>
        <v>1784944578</v>
      </c>
      <c r="E440" s="352" t="s">
        <v>7606</v>
      </c>
      <c r="F440" s="352" t="s">
        <v>8315</v>
      </c>
      <c r="G440" s="352"/>
      <c r="H440" s="277"/>
      <c r="I440" s="277"/>
      <c r="J440" s="277"/>
      <c r="K440" s="277"/>
      <c r="L440" s="277"/>
      <c r="M440" s="277"/>
      <c r="N440" s="277"/>
      <c r="O440" s="277"/>
      <c r="P440" s="277"/>
      <c r="Q440" s="277"/>
      <c r="R440" s="277"/>
      <c r="S440" s="277"/>
    </row>
    <row r="441" ht="15.0" customHeight="1">
      <c r="A441" s="352">
        <v>206759.0</v>
      </c>
      <c r="B441" s="352">
        <f>VLOOKUP(D441, 'JAN2022 - CC'!A:B,2,0)</f>
        <v>16983</v>
      </c>
      <c r="C441" s="353">
        <f>VLOOKUP(D441, 'JAN2022 - CC'!A:F,6,0)</f>
        <v>44578</v>
      </c>
      <c r="D441" s="352" t="str">
        <f>VLOOKUP(A441, 'JAN2022 - CC'!M:N,2,0)</f>
        <v>1698344578</v>
      </c>
      <c r="E441" s="352" t="s">
        <v>7606</v>
      </c>
      <c r="F441" s="352" t="s">
        <v>8315</v>
      </c>
      <c r="G441" s="352"/>
      <c r="H441" s="277"/>
      <c r="I441" s="277"/>
      <c r="J441" s="277"/>
      <c r="K441" s="277"/>
      <c r="L441" s="277"/>
      <c r="M441" s="277"/>
      <c r="N441" s="277"/>
      <c r="O441" s="277"/>
      <c r="P441" s="277"/>
      <c r="Q441" s="277"/>
      <c r="R441" s="277"/>
      <c r="S441" s="277"/>
    </row>
    <row r="442" ht="15.0" customHeight="1">
      <c r="A442" s="352">
        <v>206760.0</v>
      </c>
      <c r="B442" s="352">
        <f>VLOOKUP(D442, 'JAN2022 - CC'!A:B,2,0)</f>
        <v>12512</v>
      </c>
      <c r="C442" s="353">
        <f>VLOOKUP(D442, 'JAN2022 - CC'!A:F,6,0)</f>
        <v>44578</v>
      </c>
      <c r="D442" s="352" t="str">
        <f>VLOOKUP(A442, 'JAN2022 - CC'!M:N,2,0)</f>
        <v>1251244578</v>
      </c>
      <c r="E442" s="352" t="s">
        <v>7606</v>
      </c>
      <c r="F442" s="352" t="s">
        <v>8315</v>
      </c>
      <c r="G442" s="352"/>
      <c r="H442" s="277"/>
      <c r="I442" s="277"/>
      <c r="J442" s="277"/>
      <c r="K442" s="277"/>
      <c r="L442" s="277"/>
      <c r="M442" s="277"/>
      <c r="N442" s="277"/>
      <c r="O442" s="277"/>
      <c r="P442" s="277"/>
      <c r="Q442" s="277"/>
      <c r="R442" s="277"/>
      <c r="S442" s="277"/>
    </row>
    <row r="443" ht="15.75" customHeight="1">
      <c r="A443" s="352">
        <v>206766.0</v>
      </c>
      <c r="B443" s="352">
        <f>VLOOKUP(D443, 'JAN2022 - CC'!A:B,2,0)</f>
        <v>17930</v>
      </c>
      <c r="C443" s="353">
        <f>VLOOKUP(D443, 'JAN2022 - CC'!A:F,6,0)</f>
        <v>44579</v>
      </c>
      <c r="D443" s="352" t="str">
        <f>VLOOKUP(A443, 'JAN2022 - CC'!M:N,2,0)</f>
        <v>1793044579</v>
      </c>
      <c r="E443" s="352" t="s">
        <v>7606</v>
      </c>
      <c r="F443" s="352" t="s">
        <v>8315</v>
      </c>
      <c r="G443" s="352"/>
      <c r="H443" s="277"/>
      <c r="I443" s="277"/>
      <c r="J443" s="277"/>
      <c r="K443" s="277"/>
      <c r="L443" s="277"/>
      <c r="M443" s="277"/>
      <c r="N443" s="277"/>
      <c r="O443" s="277"/>
      <c r="P443" s="277"/>
      <c r="Q443" s="277"/>
      <c r="R443" s="277"/>
      <c r="S443" s="277"/>
    </row>
    <row r="444" ht="15.0" customHeight="1">
      <c r="A444" s="352">
        <v>206772.0</v>
      </c>
      <c r="B444" s="352">
        <f>VLOOKUP(D444, 'JAN2022 - CC'!A:B,2,0)</f>
        <v>11522</v>
      </c>
      <c r="C444" s="353">
        <f>VLOOKUP(D444, 'JAN2022 - CC'!A:F,6,0)</f>
        <v>44579</v>
      </c>
      <c r="D444" s="352" t="str">
        <f>VLOOKUP(A444, 'JAN2022 - CC'!M:N,2,0)</f>
        <v>1152244579</v>
      </c>
      <c r="E444" s="352" t="s">
        <v>7606</v>
      </c>
      <c r="F444" s="352">
        <v>537.0</v>
      </c>
      <c r="G444" s="352"/>
      <c r="H444" s="277"/>
      <c r="I444" s="277"/>
      <c r="J444" s="277"/>
      <c r="K444" s="277"/>
      <c r="L444" s="277"/>
      <c r="M444" s="277"/>
      <c r="N444" s="277"/>
      <c r="O444" s="277"/>
      <c r="P444" s="277"/>
      <c r="Q444" s="277"/>
      <c r="R444" s="277"/>
      <c r="S444" s="277"/>
    </row>
    <row r="445" ht="15.0" customHeight="1">
      <c r="A445" s="352">
        <v>206787.0</v>
      </c>
      <c r="B445" s="352">
        <f>VLOOKUP(D445, 'JAN2022 - CC'!A:B,2,0)</f>
        <v>16641</v>
      </c>
      <c r="C445" s="353">
        <f>VLOOKUP(D445, 'JAN2022 - CC'!A:F,6,0)</f>
        <v>44579</v>
      </c>
      <c r="D445" s="352" t="str">
        <f>VLOOKUP(A445, 'JAN2022 - CC'!M:N,2,0)</f>
        <v>1664144579</v>
      </c>
      <c r="E445" s="352" t="s">
        <v>7606</v>
      </c>
      <c r="F445" s="352" t="s">
        <v>8315</v>
      </c>
      <c r="G445" s="352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277"/>
    </row>
    <row r="446" ht="15.75" customHeight="1">
      <c r="A446" s="352">
        <v>206789.0</v>
      </c>
      <c r="B446" s="352">
        <f>VLOOKUP(D446, 'JAN2022 - CC'!A:B,2,0)</f>
        <v>17896</v>
      </c>
      <c r="C446" s="353">
        <f>VLOOKUP(D446, 'JAN2022 - CC'!A:F,6,0)</f>
        <v>44579</v>
      </c>
      <c r="D446" s="352" t="str">
        <f>VLOOKUP(A446, 'JAN2022 - CC'!M:N,2,0)</f>
        <v>1789644579</v>
      </c>
      <c r="E446" s="352" t="s">
        <v>7606</v>
      </c>
      <c r="F446" s="352">
        <v>680.0</v>
      </c>
      <c r="G446" s="352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277"/>
    </row>
    <row r="447" ht="15.0" customHeight="1">
      <c r="A447" s="352">
        <v>206799.0</v>
      </c>
      <c r="B447" s="352">
        <f>VLOOKUP(D447, 'JAN2022 - CC'!A:B,2,0)</f>
        <v>13355</v>
      </c>
      <c r="C447" s="353">
        <f>VLOOKUP(D447, 'JAN2022 - CC'!A:F,6,0)</f>
        <v>44580</v>
      </c>
      <c r="D447" s="352" t="str">
        <f>VLOOKUP(A447, 'JAN2022 - CC'!M:N,2,0)</f>
        <v>1335544580</v>
      </c>
      <c r="E447" s="352" t="s">
        <v>7606</v>
      </c>
      <c r="F447" s="352" t="s">
        <v>8315</v>
      </c>
      <c r="G447" s="352"/>
      <c r="H447" s="277"/>
      <c r="I447" s="277"/>
      <c r="J447" s="277"/>
      <c r="K447" s="277"/>
      <c r="L447" s="277"/>
      <c r="M447" s="277"/>
      <c r="N447" s="277"/>
      <c r="O447" s="277"/>
      <c r="P447" s="277"/>
      <c r="Q447" s="277"/>
      <c r="R447" s="277"/>
      <c r="S447" s="277"/>
    </row>
    <row r="448" ht="15.0" customHeight="1">
      <c r="A448" s="352">
        <v>206811.0</v>
      </c>
      <c r="B448" s="352">
        <f>VLOOKUP(D448, 'JAN2022 - CC'!A:B,2,0)</f>
        <v>15852</v>
      </c>
      <c r="C448" s="353">
        <f>VLOOKUP(D448, 'JAN2022 - CC'!A:F,6,0)</f>
        <v>44580</v>
      </c>
      <c r="D448" s="352" t="str">
        <f>VLOOKUP(A448, 'JAN2022 - CC'!M:N,2,0)</f>
        <v>1585244580</v>
      </c>
      <c r="E448" s="352" t="s">
        <v>7606</v>
      </c>
      <c r="F448" s="352" t="s">
        <v>8315</v>
      </c>
      <c r="G448" s="352"/>
      <c r="H448" s="277"/>
      <c r="I448" s="277"/>
      <c r="J448" s="277"/>
      <c r="K448" s="277"/>
      <c r="L448" s="277"/>
      <c r="M448" s="277"/>
      <c r="N448" s="277"/>
      <c r="O448" s="277"/>
      <c r="P448" s="277"/>
      <c r="Q448" s="277"/>
      <c r="R448" s="277"/>
      <c r="S448" s="277"/>
    </row>
    <row r="449" ht="15.0" customHeight="1">
      <c r="A449" s="352">
        <v>206841.0</v>
      </c>
      <c r="B449" s="352">
        <f>VLOOKUP(D449, 'JAN2022 - CC'!A:B,2,0)</f>
        <v>15998</v>
      </c>
      <c r="C449" s="353">
        <f>VLOOKUP(D449, 'JAN2022 - CC'!A:F,6,0)</f>
        <v>44581</v>
      </c>
      <c r="D449" s="352" t="str">
        <f>VLOOKUP(A449, 'JAN2022 - CC'!M:N,2,0)</f>
        <v>1599844581</v>
      </c>
      <c r="E449" s="352" t="s">
        <v>7606</v>
      </c>
      <c r="F449" s="352" t="s">
        <v>8315</v>
      </c>
      <c r="G449" s="352"/>
      <c r="H449" s="277"/>
      <c r="I449" s="277"/>
      <c r="J449" s="277"/>
      <c r="K449" s="277"/>
      <c r="L449" s="277"/>
      <c r="M449" s="277"/>
      <c r="N449" s="277"/>
      <c r="O449" s="277"/>
      <c r="P449" s="277"/>
      <c r="Q449" s="277"/>
      <c r="R449" s="277"/>
      <c r="S449" s="277"/>
    </row>
    <row r="450" ht="15.75" customHeight="1">
      <c r="A450" s="352">
        <v>206845.0</v>
      </c>
      <c r="B450" s="352">
        <f>VLOOKUP(D450, 'JAN2022 - CC'!A:B,2,0)</f>
        <v>9670</v>
      </c>
      <c r="C450" s="353">
        <f>VLOOKUP(D450, 'JAN2022 - CC'!A:F,6,0)</f>
        <v>44581</v>
      </c>
      <c r="D450" s="352" t="str">
        <f>VLOOKUP(A450, 'JAN2022 - CC'!M:N,2,0)</f>
        <v>967044581</v>
      </c>
      <c r="E450" s="352" t="s">
        <v>7606</v>
      </c>
      <c r="F450" s="352" t="s">
        <v>8315</v>
      </c>
      <c r="G450" s="352"/>
      <c r="H450" s="277"/>
      <c r="I450" s="277"/>
      <c r="J450" s="277"/>
      <c r="K450" s="277"/>
      <c r="L450" s="277"/>
      <c r="M450" s="277"/>
      <c r="N450" s="277"/>
      <c r="O450" s="277"/>
      <c r="P450" s="277"/>
      <c r="Q450" s="277"/>
      <c r="R450" s="277"/>
      <c r="S450" s="277"/>
    </row>
    <row r="451" ht="15.0" customHeight="1">
      <c r="A451" s="352">
        <v>206853.0</v>
      </c>
      <c r="B451" s="352">
        <f>VLOOKUP(D451, 'JAN2022 - CC'!A:B,2,0)</f>
        <v>16139</v>
      </c>
      <c r="C451" s="353">
        <f>VLOOKUP(D451, 'JAN2022 - CC'!A:F,6,0)</f>
        <v>44581</v>
      </c>
      <c r="D451" s="352" t="str">
        <f>VLOOKUP(A451, 'JAN2022 - CC'!M:N,2,0)</f>
        <v>1613944581</v>
      </c>
      <c r="E451" s="352" t="s">
        <v>7606</v>
      </c>
      <c r="F451" s="352">
        <v>252.0</v>
      </c>
      <c r="G451" s="352"/>
      <c r="H451" s="277"/>
      <c r="I451" s="277"/>
      <c r="J451" s="277"/>
      <c r="K451" s="277"/>
      <c r="L451" s="277"/>
      <c r="M451" s="277"/>
      <c r="N451" s="277"/>
      <c r="O451" s="277"/>
      <c r="P451" s="277"/>
      <c r="Q451" s="277"/>
      <c r="R451" s="277"/>
      <c r="S451" s="277"/>
    </row>
    <row r="452" ht="15.0" customHeight="1">
      <c r="A452" s="352">
        <v>206873.0</v>
      </c>
      <c r="B452" s="352">
        <f>VLOOKUP(D452, 'JAN2022 - CC'!A:B,2,0)</f>
        <v>15741</v>
      </c>
      <c r="C452" s="353">
        <f>VLOOKUP(D452, 'JAN2022 - CC'!A:F,6,0)</f>
        <v>44581</v>
      </c>
      <c r="D452" s="352" t="str">
        <f>VLOOKUP(A452, 'JAN2022 - CC'!M:N,2,0)</f>
        <v>1574144581</v>
      </c>
      <c r="E452" s="352" t="s">
        <v>7606</v>
      </c>
      <c r="F452" s="352" t="s">
        <v>8315</v>
      </c>
      <c r="G452" s="352"/>
      <c r="H452" s="277"/>
      <c r="I452" s="277"/>
      <c r="J452" s="277"/>
      <c r="K452" s="277"/>
      <c r="L452" s="277"/>
      <c r="M452" s="277"/>
      <c r="N452" s="277"/>
      <c r="O452" s="277"/>
      <c r="P452" s="277"/>
      <c r="Q452" s="277"/>
      <c r="R452" s="277"/>
      <c r="S452" s="277"/>
    </row>
    <row r="453" ht="15.75" customHeight="1">
      <c r="A453" s="352">
        <v>206898.0</v>
      </c>
      <c r="B453" s="352">
        <f>VLOOKUP(D453, 'JAN2022 - CC'!A:B,2,0)</f>
        <v>14169</v>
      </c>
      <c r="C453" s="353">
        <f>VLOOKUP(D453, 'JAN2022 - CC'!A:F,6,0)</f>
        <v>44582</v>
      </c>
      <c r="D453" s="352" t="str">
        <f>VLOOKUP(A453, 'JAN2022 - CC'!M:N,2,0)</f>
        <v>1416944582</v>
      </c>
      <c r="E453" s="352" t="s">
        <v>7606</v>
      </c>
      <c r="F453" s="352" t="s">
        <v>8315</v>
      </c>
      <c r="G453" s="352"/>
      <c r="H453" s="277"/>
      <c r="I453" s="277"/>
      <c r="J453" s="277"/>
      <c r="K453" s="277"/>
      <c r="L453" s="277"/>
      <c r="M453" s="277"/>
      <c r="N453" s="277"/>
      <c r="O453" s="277"/>
      <c r="P453" s="277"/>
      <c r="Q453" s="277"/>
      <c r="R453" s="277"/>
      <c r="S453" s="277"/>
    </row>
    <row r="454" ht="15.0" customHeight="1">
      <c r="A454" s="352">
        <v>206899.0</v>
      </c>
      <c r="B454" s="352">
        <f>VLOOKUP(D454, 'JAN2022 - CC'!A:B,2,0)</f>
        <v>15339</v>
      </c>
      <c r="C454" s="353">
        <f>VLOOKUP(D454, 'JAN2022 - CC'!A:F,6,0)</f>
        <v>44582</v>
      </c>
      <c r="D454" s="352" t="str">
        <f>VLOOKUP(A454, 'JAN2022 - CC'!M:N,2,0)</f>
        <v>1533944582</v>
      </c>
      <c r="E454" s="352" t="s">
        <v>7606</v>
      </c>
      <c r="F454" s="352">
        <v>132.0</v>
      </c>
      <c r="G454" s="352"/>
      <c r="H454" s="277"/>
      <c r="I454" s="277"/>
      <c r="J454" s="277"/>
      <c r="K454" s="277"/>
      <c r="L454" s="277"/>
      <c r="M454" s="277"/>
      <c r="N454" s="277"/>
      <c r="O454" s="277"/>
      <c r="P454" s="277"/>
      <c r="Q454" s="277"/>
      <c r="R454" s="277"/>
      <c r="S454" s="277"/>
    </row>
    <row r="455" ht="15.0" customHeight="1">
      <c r="A455" s="352">
        <v>206901.0</v>
      </c>
      <c r="B455" s="352">
        <f>VLOOKUP(D455, 'JAN2022 - CC'!A:B,2,0)</f>
        <v>11689</v>
      </c>
      <c r="C455" s="353">
        <f>VLOOKUP(D455, 'JAN2022 - CC'!A:F,6,0)</f>
        <v>44582</v>
      </c>
      <c r="D455" s="352" t="str">
        <f>VLOOKUP(A455, 'JAN2022 - CC'!M:N,2,0)</f>
        <v>1168944582</v>
      </c>
      <c r="E455" s="352" t="s">
        <v>7606</v>
      </c>
      <c r="F455" s="352" t="s">
        <v>8315</v>
      </c>
      <c r="G455" s="352"/>
      <c r="H455" s="277"/>
      <c r="I455" s="277"/>
      <c r="J455" s="277"/>
      <c r="K455" s="277"/>
      <c r="L455" s="277"/>
      <c r="M455" s="277"/>
      <c r="N455" s="277"/>
      <c r="O455" s="277"/>
      <c r="P455" s="277"/>
      <c r="Q455" s="277"/>
      <c r="R455" s="277"/>
      <c r="S455" s="277"/>
    </row>
    <row r="456" ht="15.75" customHeight="1">
      <c r="A456" s="352">
        <v>206903.0</v>
      </c>
      <c r="B456" s="352">
        <f>VLOOKUP(D456, 'JAN2022 - CC'!A:B,2,0)</f>
        <v>13235</v>
      </c>
      <c r="C456" s="353">
        <f>VLOOKUP(D456, 'JAN2022 - CC'!A:F,6,0)</f>
        <v>44582</v>
      </c>
      <c r="D456" s="352" t="str">
        <f>VLOOKUP(A456, 'JAN2022 - CC'!M:N,2,0)</f>
        <v>1323544582</v>
      </c>
      <c r="E456" s="352" t="s">
        <v>7606</v>
      </c>
      <c r="F456" s="352">
        <v>189.0</v>
      </c>
      <c r="G456" s="352"/>
      <c r="H456" s="277"/>
      <c r="I456" s="277"/>
      <c r="J456" s="277"/>
      <c r="K456" s="277"/>
      <c r="L456" s="277"/>
      <c r="M456" s="277"/>
      <c r="N456" s="277"/>
      <c r="O456" s="277"/>
      <c r="P456" s="277"/>
      <c r="Q456" s="277"/>
      <c r="R456" s="277"/>
      <c r="S456" s="277"/>
    </row>
    <row r="457" ht="15.0" customHeight="1">
      <c r="A457" s="352">
        <v>206904.0</v>
      </c>
      <c r="B457" s="352">
        <f>VLOOKUP(D457, 'JAN2022 - CC'!A:B,2,0)</f>
        <v>14738</v>
      </c>
      <c r="C457" s="353">
        <f>VLOOKUP(D457, 'JAN2022 - CC'!A:F,6,0)</f>
        <v>44582</v>
      </c>
      <c r="D457" s="352" t="str">
        <f>VLOOKUP(A457, 'JAN2022 - CC'!M:N,2,0)</f>
        <v>1473844582</v>
      </c>
      <c r="E457" s="352" t="s">
        <v>7606</v>
      </c>
      <c r="F457" s="352" t="s">
        <v>8315</v>
      </c>
      <c r="G457" s="352"/>
      <c r="H457" s="277"/>
      <c r="I457" s="277"/>
      <c r="J457" s="277"/>
      <c r="K457" s="277"/>
      <c r="L457" s="277"/>
      <c r="M457" s="277"/>
      <c r="N457" s="277"/>
      <c r="O457" s="277"/>
      <c r="P457" s="277"/>
      <c r="Q457" s="277"/>
      <c r="R457" s="277"/>
      <c r="S457" s="277"/>
    </row>
    <row r="458" ht="15.0" customHeight="1">
      <c r="A458" s="352">
        <v>206933.0</v>
      </c>
      <c r="B458" s="352">
        <f>VLOOKUP(D458, 'JAN2022 - CC'!A:B,2,0)</f>
        <v>13428</v>
      </c>
      <c r="C458" s="353">
        <f>VLOOKUP(D458, 'JAN2022 - CC'!A:F,6,0)</f>
        <v>44585</v>
      </c>
      <c r="D458" s="352" t="str">
        <f>VLOOKUP(A458, 'JAN2022 - CC'!M:N,2,0)</f>
        <v>1342844585</v>
      </c>
      <c r="E458" s="352" t="s">
        <v>7606</v>
      </c>
      <c r="F458" s="352" t="s">
        <v>8315</v>
      </c>
      <c r="G458" s="352"/>
      <c r="H458" s="277"/>
      <c r="I458" s="277"/>
      <c r="J458" s="277"/>
      <c r="K458" s="277"/>
      <c r="L458" s="277"/>
      <c r="M458" s="277"/>
      <c r="N458" s="277"/>
      <c r="O458" s="277"/>
      <c r="P458" s="277"/>
      <c r="Q458" s="277"/>
      <c r="R458" s="277"/>
      <c r="S458" s="277"/>
    </row>
    <row r="459" ht="15.75" customHeight="1">
      <c r="A459" s="352">
        <v>206948.0</v>
      </c>
      <c r="B459" s="352">
        <f>VLOOKUP(D459, 'JAN2022 - CC'!A:B,2,0)</f>
        <v>14325</v>
      </c>
      <c r="C459" s="353">
        <f>VLOOKUP(D459, 'JAN2022 - CC'!A:F,6,0)</f>
        <v>44585</v>
      </c>
      <c r="D459" s="352" t="str">
        <f>VLOOKUP(A459, 'JAN2022 - CC'!M:N,2,0)</f>
        <v>1432544585</v>
      </c>
      <c r="E459" s="352" t="s">
        <v>7606</v>
      </c>
      <c r="F459" s="352">
        <v>706.0</v>
      </c>
      <c r="G459" s="352"/>
      <c r="H459" s="277"/>
      <c r="I459" s="277"/>
      <c r="J459" s="277"/>
      <c r="K459" s="277"/>
      <c r="L459" s="277"/>
      <c r="M459" s="277"/>
      <c r="N459" s="277"/>
      <c r="O459" s="277"/>
      <c r="P459" s="277"/>
      <c r="Q459" s="277"/>
      <c r="R459" s="277"/>
      <c r="S459" s="277"/>
    </row>
    <row r="460" ht="15.0" customHeight="1">
      <c r="A460" s="352">
        <v>206962.0</v>
      </c>
      <c r="B460" s="352">
        <f>VLOOKUP(D460, 'JAN2022 - CC'!A:B,2,0)</f>
        <v>14970</v>
      </c>
      <c r="C460" s="353">
        <f>VLOOKUP(D460, 'JAN2022 - CC'!A:F,6,0)</f>
        <v>44586</v>
      </c>
      <c r="D460" s="352" t="str">
        <f>VLOOKUP(A460, 'JAN2022 - CC'!M:N,2,0)</f>
        <v>1497044586</v>
      </c>
      <c r="E460" s="352" t="s">
        <v>7606</v>
      </c>
      <c r="F460" s="352" t="s">
        <v>8315</v>
      </c>
      <c r="G460" s="352"/>
      <c r="H460" s="277"/>
      <c r="I460" s="277"/>
      <c r="J460" s="277"/>
      <c r="K460" s="277"/>
      <c r="L460" s="277"/>
      <c r="M460" s="277"/>
      <c r="N460" s="277"/>
      <c r="O460" s="277"/>
      <c r="P460" s="277"/>
      <c r="Q460" s="277"/>
      <c r="R460" s="277"/>
      <c r="S460" s="277"/>
    </row>
    <row r="461" ht="15.0" customHeight="1">
      <c r="A461" s="352">
        <v>206984.0</v>
      </c>
      <c r="B461" s="352">
        <f>VLOOKUP(D461, 'JAN2022 - CC'!A:B,2,0)</f>
        <v>14826</v>
      </c>
      <c r="C461" s="353">
        <f>VLOOKUP(D461, 'JAN2022 - CC'!A:F,6,0)</f>
        <v>44586</v>
      </c>
      <c r="D461" s="352" t="str">
        <f>VLOOKUP(A461, 'JAN2022 - CC'!M:N,2,0)</f>
        <v>1482644586</v>
      </c>
      <c r="E461" s="352" t="s">
        <v>7606</v>
      </c>
      <c r="F461" s="352">
        <v>749.0</v>
      </c>
      <c r="G461" s="352"/>
      <c r="H461" s="277"/>
      <c r="I461" s="277"/>
      <c r="J461" s="277"/>
      <c r="K461" s="277"/>
      <c r="L461" s="277"/>
      <c r="M461" s="277"/>
      <c r="N461" s="277"/>
      <c r="O461" s="277"/>
      <c r="P461" s="277"/>
      <c r="Q461" s="277"/>
      <c r="R461" s="277"/>
      <c r="S461" s="277"/>
    </row>
    <row r="462" ht="15.0" customHeight="1">
      <c r="A462" s="352">
        <v>206988.0</v>
      </c>
      <c r="B462" s="352">
        <f>VLOOKUP(D462, 'JAN2022 - CC'!A:B,2,0)</f>
        <v>15073</v>
      </c>
      <c r="C462" s="353">
        <f>VLOOKUP(D462, 'JAN2022 - CC'!A:F,6,0)</f>
        <v>44586</v>
      </c>
      <c r="D462" s="352" t="str">
        <f>VLOOKUP(A462, 'JAN2022 - CC'!M:N,2,0)</f>
        <v>1507344586</v>
      </c>
      <c r="E462" s="352" t="s">
        <v>7606</v>
      </c>
      <c r="F462" s="352" t="s">
        <v>8315</v>
      </c>
      <c r="G462" s="352"/>
      <c r="H462" s="277"/>
      <c r="I462" s="277"/>
      <c r="J462" s="277"/>
      <c r="K462" s="277"/>
      <c r="L462" s="277"/>
      <c r="M462" s="277"/>
      <c r="N462" s="277"/>
      <c r="O462" s="277"/>
      <c r="P462" s="277"/>
      <c r="Q462" s="277"/>
      <c r="R462" s="277"/>
      <c r="S462" s="277"/>
    </row>
    <row r="463" ht="15.75" customHeight="1">
      <c r="A463" s="352">
        <v>206989.0</v>
      </c>
      <c r="B463" s="352">
        <f>VLOOKUP(D463, 'JAN2022 - CC'!A:B,2,0)</f>
        <v>11411</v>
      </c>
      <c r="C463" s="353">
        <f>VLOOKUP(D463, 'JAN2022 - CC'!A:F,6,0)</f>
        <v>44586</v>
      </c>
      <c r="D463" s="352" t="str">
        <f>VLOOKUP(A463, 'JAN2022 - CC'!M:N,2,0)</f>
        <v>1141144586</v>
      </c>
      <c r="E463" s="352" t="s">
        <v>7606</v>
      </c>
      <c r="F463" s="352" t="s">
        <v>8315</v>
      </c>
      <c r="G463" s="352"/>
      <c r="H463" s="277"/>
      <c r="I463" s="277"/>
      <c r="J463" s="277"/>
      <c r="K463" s="277"/>
      <c r="L463" s="277"/>
      <c r="M463" s="277"/>
      <c r="N463" s="277"/>
      <c r="O463" s="277"/>
      <c r="P463" s="277"/>
      <c r="Q463" s="277"/>
      <c r="R463" s="277"/>
      <c r="S463" s="277"/>
    </row>
    <row r="464" ht="15.0" customHeight="1">
      <c r="A464" s="352">
        <v>206992.0</v>
      </c>
      <c r="B464" s="352">
        <f>VLOOKUP(D464, 'JAN2022 - CC'!A:B,2,0)</f>
        <v>15187</v>
      </c>
      <c r="C464" s="353">
        <f>VLOOKUP(D464, 'JAN2022 - CC'!A:F,6,0)</f>
        <v>44587</v>
      </c>
      <c r="D464" s="352" t="str">
        <f>VLOOKUP(A464, 'JAN2022 - CC'!M:N,2,0)</f>
        <v>1518744587</v>
      </c>
      <c r="E464" s="352" t="s">
        <v>7606</v>
      </c>
      <c r="F464" s="352">
        <v>460.0</v>
      </c>
      <c r="G464" s="352"/>
      <c r="H464" s="277"/>
      <c r="I464" s="277"/>
      <c r="J464" s="277"/>
      <c r="K464" s="277"/>
      <c r="L464" s="277"/>
      <c r="M464" s="277"/>
      <c r="N464" s="277"/>
      <c r="O464" s="277"/>
      <c r="P464" s="277"/>
      <c r="Q464" s="277"/>
      <c r="R464" s="277"/>
      <c r="S464" s="277"/>
    </row>
    <row r="465" ht="15.0" customHeight="1">
      <c r="A465" s="352">
        <v>207001.0</v>
      </c>
      <c r="B465" s="352">
        <f>VLOOKUP(D465, 'JAN2022 - CC'!A:B,2,0)</f>
        <v>11415</v>
      </c>
      <c r="C465" s="353">
        <f>VLOOKUP(D465, 'JAN2022 - CC'!A:F,6,0)</f>
        <v>44587</v>
      </c>
      <c r="D465" s="352" t="str">
        <f>VLOOKUP(A465, 'JAN2022 - CC'!M:N,2,0)</f>
        <v>1141544587</v>
      </c>
      <c r="E465" s="352" t="s">
        <v>7606</v>
      </c>
      <c r="F465" s="352" t="s">
        <v>8315</v>
      </c>
      <c r="G465" s="352"/>
      <c r="H465" s="277"/>
      <c r="I465" s="277"/>
      <c r="J465" s="277"/>
      <c r="K465" s="277"/>
      <c r="L465" s="277"/>
      <c r="M465" s="277"/>
      <c r="N465" s="277"/>
      <c r="O465" s="277"/>
      <c r="P465" s="277"/>
      <c r="Q465" s="277"/>
      <c r="R465" s="277"/>
      <c r="S465" s="277"/>
    </row>
    <row r="466" ht="15.75" customHeight="1">
      <c r="A466" s="352"/>
      <c r="B466" s="352"/>
      <c r="C466" s="352"/>
      <c r="D466" s="352"/>
      <c r="E466" s="352"/>
      <c r="F466" s="352"/>
      <c r="G466" s="352"/>
      <c r="H466" s="277"/>
      <c r="I466" s="277"/>
      <c r="J466" s="277"/>
      <c r="K466" s="277"/>
      <c r="L466" s="277"/>
      <c r="M466" s="277"/>
      <c r="N466" s="277"/>
      <c r="O466" s="277"/>
      <c r="P466" s="277"/>
      <c r="Q466" s="277"/>
      <c r="R466" s="277"/>
      <c r="S466" s="277"/>
    </row>
    <row r="467" ht="15.0" customHeight="1">
      <c r="A467" s="352"/>
      <c r="B467" s="352"/>
      <c r="C467" s="352"/>
      <c r="D467" s="352"/>
      <c r="E467" s="352"/>
      <c r="F467" s="352"/>
      <c r="G467" s="352"/>
      <c r="H467" s="277"/>
      <c r="I467" s="277"/>
      <c r="J467" s="277"/>
      <c r="K467" s="277"/>
      <c r="L467" s="277"/>
      <c r="M467" s="277"/>
      <c r="N467" s="277"/>
      <c r="O467" s="277"/>
      <c r="P467" s="277"/>
      <c r="Q467" s="277"/>
      <c r="R467" s="277"/>
      <c r="S467" s="277"/>
    </row>
    <row r="468" ht="15.0" customHeight="1">
      <c r="A468" s="352"/>
      <c r="B468" s="352"/>
      <c r="C468" s="352"/>
      <c r="D468" s="352"/>
      <c r="E468" s="352"/>
      <c r="F468" s="352"/>
      <c r="G468" s="352"/>
      <c r="H468" s="277"/>
      <c r="I468" s="277"/>
      <c r="J468" s="277"/>
      <c r="K468" s="277"/>
      <c r="L468" s="277"/>
      <c r="M468" s="277"/>
      <c r="N468" s="277"/>
      <c r="O468" s="277"/>
      <c r="P468" s="277"/>
      <c r="Q468" s="277"/>
      <c r="R468" s="277"/>
      <c r="S468" s="277"/>
    </row>
    <row r="469" ht="15.75" customHeight="1">
      <c r="A469" s="352"/>
      <c r="B469" s="352"/>
      <c r="C469" s="352"/>
      <c r="D469" s="352"/>
      <c r="E469" s="352"/>
      <c r="F469" s="352"/>
      <c r="G469" s="352"/>
      <c r="H469" s="277"/>
      <c r="I469" s="277"/>
      <c r="J469" s="277"/>
      <c r="K469" s="277"/>
      <c r="L469" s="277"/>
      <c r="M469" s="277"/>
      <c r="N469" s="277"/>
      <c r="O469" s="277"/>
      <c r="P469" s="277"/>
      <c r="Q469" s="277"/>
      <c r="R469" s="277"/>
      <c r="S469" s="277"/>
    </row>
    <row r="470" ht="15.0" customHeight="1">
      <c r="A470" s="352"/>
      <c r="B470" s="352"/>
      <c r="C470" s="352"/>
      <c r="D470" s="352"/>
      <c r="E470" s="352"/>
      <c r="F470" s="352"/>
      <c r="G470" s="352"/>
      <c r="H470" s="277"/>
      <c r="I470" s="277"/>
      <c r="J470" s="277"/>
      <c r="K470" s="277"/>
      <c r="L470" s="277"/>
      <c r="M470" s="277"/>
      <c r="N470" s="277"/>
      <c r="O470" s="277"/>
      <c r="P470" s="277"/>
      <c r="Q470" s="277"/>
      <c r="R470" s="277"/>
      <c r="S470" s="277"/>
    </row>
    <row r="471" ht="15.0" customHeight="1">
      <c r="A471" s="352"/>
      <c r="B471" s="352"/>
      <c r="C471" s="352"/>
      <c r="D471" s="352"/>
      <c r="E471" s="352"/>
      <c r="F471" s="352"/>
      <c r="G471" s="352"/>
      <c r="H471" s="277"/>
      <c r="I471" s="277"/>
      <c r="J471" s="277"/>
      <c r="K471" s="277"/>
      <c r="L471" s="277"/>
      <c r="M471" s="277"/>
      <c r="N471" s="277"/>
      <c r="O471" s="277"/>
      <c r="P471" s="277"/>
      <c r="Q471" s="277"/>
      <c r="R471" s="277"/>
      <c r="S471" s="277"/>
    </row>
    <row r="472" ht="15.75" customHeight="1">
      <c r="A472" s="352"/>
      <c r="B472" s="352"/>
      <c r="C472" s="352"/>
      <c r="D472" s="352"/>
      <c r="E472" s="352"/>
      <c r="F472" s="352"/>
      <c r="G472" s="352"/>
      <c r="H472" s="277"/>
      <c r="I472" s="277"/>
      <c r="J472" s="277"/>
      <c r="K472" s="277"/>
      <c r="L472" s="277"/>
      <c r="M472" s="277"/>
      <c r="N472" s="277"/>
      <c r="O472" s="277"/>
      <c r="P472" s="277"/>
      <c r="Q472" s="277"/>
      <c r="R472" s="277"/>
      <c r="S472" s="277"/>
    </row>
    <row r="473" ht="15.0" customHeight="1">
      <c r="A473" s="352"/>
      <c r="B473" s="352"/>
      <c r="C473" s="352"/>
      <c r="D473" s="352"/>
      <c r="E473" s="352"/>
      <c r="F473" s="352"/>
      <c r="G473" s="352"/>
      <c r="H473" s="277"/>
      <c r="I473" s="277"/>
      <c r="J473" s="277"/>
      <c r="K473" s="277"/>
      <c r="L473" s="277"/>
      <c r="M473" s="277"/>
      <c r="N473" s="277"/>
      <c r="O473" s="277"/>
      <c r="P473" s="277"/>
      <c r="Q473" s="277"/>
      <c r="R473" s="277"/>
      <c r="S473" s="277"/>
    </row>
    <row r="474" ht="15.0" customHeight="1">
      <c r="A474" s="352"/>
      <c r="B474" s="352"/>
      <c r="C474" s="352"/>
      <c r="D474" s="352"/>
      <c r="E474" s="352"/>
      <c r="F474" s="352"/>
      <c r="G474" s="352"/>
      <c r="H474" s="277"/>
      <c r="I474" s="277"/>
      <c r="J474" s="277"/>
      <c r="K474" s="277"/>
      <c r="L474" s="277"/>
      <c r="M474" s="277"/>
      <c r="N474" s="277"/>
      <c r="O474" s="277"/>
      <c r="P474" s="277"/>
      <c r="Q474" s="277"/>
      <c r="R474" s="277"/>
      <c r="S474" s="277"/>
    </row>
    <row r="475" ht="15.75" customHeight="1">
      <c r="A475" s="352"/>
      <c r="B475" s="352"/>
      <c r="C475" s="352"/>
      <c r="D475" s="352"/>
      <c r="E475" s="352"/>
      <c r="F475" s="352"/>
      <c r="G475" s="352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277"/>
    </row>
    <row r="476" ht="15.0" customHeight="1">
      <c r="A476" s="352"/>
      <c r="B476" s="352"/>
      <c r="C476" s="352"/>
      <c r="D476" s="352"/>
      <c r="E476" s="352"/>
      <c r="F476" s="352"/>
      <c r="G476" s="352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277"/>
    </row>
    <row r="477" ht="15.0" customHeight="1">
      <c r="A477" s="352"/>
      <c r="B477" s="352"/>
      <c r="C477" s="352"/>
      <c r="D477" s="352"/>
      <c r="E477" s="352"/>
      <c r="F477" s="352"/>
      <c r="G477" s="352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277"/>
    </row>
    <row r="478" ht="15.0" customHeight="1">
      <c r="A478" s="352"/>
      <c r="B478" s="352"/>
      <c r="C478" s="352"/>
      <c r="D478" s="352"/>
      <c r="E478" s="352"/>
      <c r="F478" s="352"/>
      <c r="G478" s="352"/>
      <c r="H478" s="277"/>
      <c r="I478" s="277"/>
      <c r="J478" s="277"/>
      <c r="K478" s="277"/>
      <c r="L478" s="277"/>
      <c r="M478" s="277"/>
      <c r="N478" s="277"/>
      <c r="O478" s="277"/>
      <c r="P478" s="277"/>
      <c r="Q478" s="277"/>
      <c r="R478" s="277"/>
      <c r="S478" s="277"/>
    </row>
    <row r="479" ht="15.75" customHeight="1">
      <c r="A479" s="352"/>
      <c r="B479" s="352"/>
      <c r="C479" s="352"/>
      <c r="D479" s="352"/>
      <c r="E479" s="352"/>
      <c r="F479" s="352"/>
      <c r="G479" s="352"/>
      <c r="H479" s="277"/>
      <c r="I479" s="277"/>
      <c r="J479" s="277"/>
      <c r="K479" s="277"/>
      <c r="L479" s="277"/>
      <c r="M479" s="277"/>
      <c r="N479" s="277"/>
      <c r="O479" s="277"/>
      <c r="P479" s="277"/>
      <c r="Q479" s="277"/>
      <c r="R479" s="277"/>
      <c r="S479" s="277"/>
    </row>
    <row r="480" ht="15.0" customHeight="1">
      <c r="A480" s="352"/>
      <c r="B480" s="352"/>
      <c r="C480" s="352"/>
      <c r="D480" s="352"/>
      <c r="E480" s="352"/>
      <c r="F480" s="352"/>
      <c r="G480" s="352"/>
      <c r="H480" s="277"/>
      <c r="I480" s="277"/>
      <c r="J480" s="277"/>
      <c r="K480" s="277"/>
      <c r="L480" s="277"/>
      <c r="M480" s="277"/>
      <c r="N480" s="277"/>
      <c r="O480" s="277"/>
      <c r="P480" s="277"/>
      <c r="Q480" s="277"/>
      <c r="R480" s="277"/>
      <c r="S480" s="277"/>
    </row>
    <row r="481" ht="15.0" customHeight="1">
      <c r="A481" s="352"/>
      <c r="B481" s="352"/>
      <c r="C481" s="352"/>
      <c r="D481" s="352"/>
      <c r="E481" s="352"/>
      <c r="F481" s="352"/>
      <c r="G481" s="352"/>
      <c r="H481" s="277"/>
      <c r="I481" s="277"/>
      <c r="J481" s="277"/>
      <c r="K481" s="277"/>
      <c r="L481" s="277"/>
      <c r="M481" s="277"/>
      <c r="N481" s="277"/>
      <c r="O481" s="277"/>
      <c r="P481" s="277"/>
      <c r="Q481" s="277"/>
      <c r="R481" s="277"/>
      <c r="S481" s="277"/>
    </row>
    <row r="482" ht="15.75" customHeight="1">
      <c r="A482" s="352"/>
      <c r="B482" s="352"/>
      <c r="C482" s="352"/>
      <c r="D482" s="352"/>
      <c r="E482" s="352"/>
      <c r="F482" s="352"/>
      <c r="G482" s="352"/>
      <c r="H482" s="277"/>
      <c r="I482" s="277"/>
      <c r="J482" s="277"/>
      <c r="K482" s="277"/>
      <c r="L482" s="277"/>
      <c r="M482" s="277"/>
      <c r="N482" s="277"/>
      <c r="O482" s="277"/>
      <c r="P482" s="277"/>
      <c r="Q482" s="277"/>
      <c r="R482" s="277"/>
      <c r="S482" s="277"/>
    </row>
    <row r="483" ht="15.0" customHeight="1">
      <c r="A483" s="352"/>
      <c r="B483" s="352"/>
      <c r="C483" s="352"/>
      <c r="D483" s="352"/>
      <c r="E483" s="352"/>
      <c r="F483" s="352"/>
      <c r="G483" s="352"/>
      <c r="H483" s="277"/>
      <c r="I483" s="277"/>
      <c r="J483" s="277"/>
      <c r="K483" s="277"/>
      <c r="L483" s="277"/>
      <c r="M483" s="277"/>
      <c r="N483" s="277"/>
      <c r="O483" s="277"/>
      <c r="P483" s="277"/>
      <c r="Q483" s="277"/>
      <c r="R483" s="277"/>
      <c r="S483" s="277"/>
    </row>
    <row r="484" ht="15.0" customHeight="1">
      <c r="A484" s="352"/>
      <c r="B484" s="352"/>
      <c r="C484" s="352"/>
      <c r="D484" s="352"/>
      <c r="E484" s="352"/>
      <c r="F484" s="352"/>
      <c r="G484" s="352"/>
      <c r="H484" s="277"/>
      <c r="I484" s="277"/>
      <c r="J484" s="277"/>
      <c r="K484" s="277"/>
      <c r="L484" s="277"/>
      <c r="M484" s="277"/>
      <c r="N484" s="277"/>
      <c r="O484" s="277"/>
      <c r="P484" s="277"/>
      <c r="Q484" s="277"/>
      <c r="R484" s="277"/>
      <c r="S484" s="277"/>
    </row>
    <row r="485" ht="15.75" customHeight="1">
      <c r="A485" s="352"/>
      <c r="B485" s="352"/>
      <c r="C485" s="352"/>
      <c r="D485" s="352"/>
      <c r="E485" s="352"/>
      <c r="F485" s="352"/>
      <c r="G485" s="352"/>
      <c r="H485" s="277"/>
      <c r="I485" s="277"/>
      <c r="J485" s="277"/>
      <c r="K485" s="277"/>
      <c r="L485" s="277"/>
      <c r="M485" s="277"/>
      <c r="N485" s="277"/>
      <c r="O485" s="277"/>
      <c r="P485" s="277"/>
      <c r="Q485" s="277"/>
      <c r="R485" s="277"/>
      <c r="S485" s="277"/>
    </row>
    <row r="486" ht="15.0" customHeight="1">
      <c r="A486" s="352"/>
      <c r="B486" s="352"/>
      <c r="C486" s="352"/>
      <c r="D486" s="352"/>
      <c r="E486" s="352"/>
      <c r="F486" s="352"/>
      <c r="G486" s="352"/>
      <c r="H486" s="277"/>
      <c r="I486" s="277"/>
      <c r="J486" s="277"/>
      <c r="K486" s="277"/>
      <c r="L486" s="277"/>
      <c r="M486" s="277"/>
      <c r="N486" s="277"/>
      <c r="O486" s="277"/>
      <c r="P486" s="277"/>
      <c r="Q486" s="277"/>
      <c r="R486" s="277"/>
      <c r="S486" s="277"/>
    </row>
    <row r="487" ht="15.0" customHeight="1">
      <c r="A487" s="352"/>
      <c r="B487" s="352"/>
      <c r="C487" s="352"/>
      <c r="D487" s="352"/>
      <c r="E487" s="352"/>
      <c r="F487" s="352"/>
      <c r="G487" s="352"/>
      <c r="H487" s="277"/>
      <c r="I487" s="277"/>
      <c r="J487" s="277"/>
      <c r="K487" s="277"/>
      <c r="L487" s="277"/>
      <c r="M487" s="277"/>
      <c r="N487" s="277"/>
      <c r="O487" s="277"/>
      <c r="P487" s="277"/>
      <c r="Q487" s="277"/>
      <c r="R487" s="277"/>
      <c r="S487" s="277"/>
    </row>
    <row r="488" ht="15.75" customHeight="1">
      <c r="A488" s="352"/>
      <c r="B488" s="352"/>
      <c r="C488" s="352"/>
      <c r="D488" s="352"/>
      <c r="E488" s="352"/>
      <c r="F488" s="352"/>
      <c r="G488" s="352"/>
      <c r="H488" s="277"/>
      <c r="I488" s="277"/>
      <c r="J488" s="277"/>
      <c r="K488" s="277"/>
      <c r="L488" s="277"/>
      <c r="M488" s="277"/>
      <c r="N488" s="277"/>
      <c r="O488" s="277"/>
      <c r="P488" s="277"/>
      <c r="Q488" s="277"/>
      <c r="R488" s="277"/>
      <c r="S488" s="277"/>
    </row>
    <row r="489" ht="15.0" customHeight="1">
      <c r="A489" s="352"/>
      <c r="B489" s="352"/>
      <c r="C489" s="352"/>
      <c r="D489" s="352"/>
      <c r="E489" s="352"/>
      <c r="F489" s="352"/>
      <c r="G489" s="352"/>
      <c r="H489" s="277"/>
      <c r="I489" s="277"/>
      <c r="J489" s="277"/>
      <c r="K489" s="277"/>
      <c r="L489" s="277"/>
      <c r="M489" s="277"/>
      <c r="N489" s="277"/>
      <c r="O489" s="277"/>
      <c r="P489" s="277"/>
      <c r="Q489" s="277"/>
      <c r="R489" s="277"/>
      <c r="S489" s="277"/>
    </row>
    <row r="490" ht="15.0" customHeight="1">
      <c r="A490" s="352"/>
      <c r="B490" s="352"/>
      <c r="C490" s="352"/>
      <c r="D490" s="352"/>
      <c r="E490" s="352"/>
      <c r="F490" s="352"/>
      <c r="G490" s="352"/>
      <c r="H490" s="277"/>
      <c r="I490" s="277"/>
      <c r="J490" s="277"/>
      <c r="K490" s="277"/>
      <c r="L490" s="277"/>
      <c r="M490" s="277"/>
      <c r="N490" s="277"/>
      <c r="O490" s="277"/>
      <c r="P490" s="277"/>
      <c r="Q490" s="277"/>
      <c r="R490" s="277"/>
      <c r="S490" s="277"/>
    </row>
    <row r="491" ht="15.0" customHeight="1">
      <c r="A491" s="352"/>
      <c r="B491" s="352"/>
      <c r="C491" s="352"/>
      <c r="D491" s="352"/>
      <c r="E491" s="352"/>
      <c r="F491" s="352"/>
      <c r="G491" s="352"/>
      <c r="H491" s="277"/>
      <c r="I491" s="277"/>
      <c r="J491" s="277"/>
      <c r="K491" s="277"/>
      <c r="L491" s="277"/>
      <c r="M491" s="277"/>
      <c r="N491" s="277"/>
      <c r="O491" s="277"/>
      <c r="P491" s="277"/>
      <c r="Q491" s="277"/>
      <c r="R491" s="277"/>
      <c r="S491" s="277"/>
    </row>
    <row r="492" ht="15.75" customHeight="1">
      <c r="A492" s="352"/>
      <c r="B492" s="352"/>
      <c r="C492" s="352"/>
      <c r="D492" s="352"/>
      <c r="E492" s="352"/>
      <c r="F492" s="352"/>
      <c r="G492" s="352"/>
      <c r="H492" s="277"/>
      <c r="I492" s="277"/>
      <c r="J492" s="277"/>
      <c r="K492" s="277"/>
      <c r="L492" s="277"/>
      <c r="M492" s="277"/>
      <c r="N492" s="277"/>
      <c r="O492" s="277"/>
      <c r="P492" s="277"/>
      <c r="Q492" s="277"/>
      <c r="R492" s="277"/>
      <c r="S492" s="277"/>
    </row>
    <row r="493" ht="15.0" customHeight="1">
      <c r="A493" s="352"/>
      <c r="B493" s="352"/>
      <c r="C493" s="352"/>
      <c r="D493" s="352"/>
      <c r="E493" s="352"/>
      <c r="F493" s="352"/>
      <c r="G493" s="352"/>
      <c r="H493" s="277"/>
      <c r="I493" s="277"/>
      <c r="J493" s="277"/>
      <c r="K493" s="277"/>
      <c r="L493" s="277"/>
      <c r="M493" s="277"/>
      <c r="N493" s="277"/>
      <c r="O493" s="277"/>
      <c r="P493" s="277"/>
      <c r="Q493" s="277"/>
      <c r="R493" s="277"/>
      <c r="S493" s="277"/>
    </row>
    <row r="494" ht="15.0" customHeight="1">
      <c r="A494" s="352"/>
      <c r="B494" s="352"/>
      <c r="C494" s="352"/>
      <c r="D494" s="352"/>
      <c r="E494" s="352"/>
      <c r="F494" s="352"/>
      <c r="G494" s="352"/>
      <c r="H494" s="277"/>
      <c r="I494" s="277"/>
      <c r="J494" s="277"/>
      <c r="K494" s="277"/>
      <c r="L494" s="277"/>
      <c r="M494" s="277"/>
      <c r="N494" s="277"/>
      <c r="O494" s="277"/>
      <c r="P494" s="277"/>
      <c r="Q494" s="277"/>
      <c r="R494" s="277"/>
      <c r="S494" s="277"/>
    </row>
    <row r="495" ht="15.75" customHeight="1">
      <c r="A495" s="352"/>
      <c r="B495" s="352"/>
      <c r="C495" s="352"/>
      <c r="D495" s="352"/>
      <c r="E495" s="352"/>
      <c r="F495" s="352"/>
      <c r="G495" s="352"/>
      <c r="H495" s="277"/>
      <c r="I495" s="277"/>
      <c r="J495" s="277"/>
      <c r="K495" s="277"/>
      <c r="L495" s="277"/>
      <c r="M495" s="277"/>
      <c r="N495" s="277"/>
      <c r="O495" s="277"/>
      <c r="P495" s="277"/>
      <c r="Q495" s="277"/>
      <c r="R495" s="277"/>
      <c r="S495" s="277"/>
    </row>
    <row r="496" ht="15.0" customHeight="1">
      <c r="A496" s="352"/>
      <c r="B496" s="352"/>
      <c r="C496" s="352"/>
      <c r="D496" s="352"/>
      <c r="E496" s="352"/>
      <c r="F496" s="352"/>
      <c r="G496" s="352"/>
      <c r="H496" s="277"/>
      <c r="I496" s="277"/>
      <c r="J496" s="277"/>
      <c r="K496" s="277"/>
      <c r="L496" s="277"/>
      <c r="M496" s="277"/>
      <c r="N496" s="277"/>
      <c r="O496" s="277"/>
      <c r="P496" s="277"/>
      <c r="Q496" s="277"/>
      <c r="R496" s="277"/>
      <c r="S496" s="277"/>
    </row>
    <row r="497" ht="15.0" customHeight="1">
      <c r="A497" s="352"/>
      <c r="B497" s="352"/>
      <c r="C497" s="352"/>
      <c r="D497" s="352"/>
      <c r="E497" s="352"/>
      <c r="F497" s="352"/>
      <c r="G497" s="352"/>
      <c r="H497" s="277"/>
      <c r="I497" s="277"/>
      <c r="J497" s="277"/>
      <c r="K497" s="277"/>
      <c r="L497" s="277"/>
      <c r="M497" s="277"/>
      <c r="N497" s="277"/>
      <c r="O497" s="277"/>
      <c r="P497" s="277"/>
      <c r="Q497" s="277"/>
      <c r="R497" s="277"/>
      <c r="S497" s="277"/>
    </row>
    <row r="498" ht="15.75" customHeight="1">
      <c r="A498" s="352"/>
      <c r="B498" s="352"/>
      <c r="C498" s="352"/>
      <c r="D498" s="352"/>
      <c r="E498" s="352"/>
      <c r="F498" s="352"/>
      <c r="G498" s="352"/>
      <c r="H498" s="277"/>
      <c r="I498" s="277"/>
      <c r="J498" s="277"/>
      <c r="K498" s="277"/>
      <c r="L498" s="277"/>
      <c r="M498" s="277"/>
      <c r="N498" s="277"/>
      <c r="O498" s="277"/>
      <c r="P498" s="277"/>
      <c r="Q498" s="277"/>
      <c r="R498" s="277"/>
      <c r="S498" s="277"/>
    </row>
    <row r="499" ht="15.0" customHeight="1">
      <c r="A499" s="352"/>
      <c r="B499" s="352"/>
      <c r="C499" s="352"/>
      <c r="D499" s="352"/>
      <c r="E499" s="352"/>
      <c r="F499" s="352"/>
      <c r="G499" s="352"/>
      <c r="H499" s="277"/>
      <c r="I499" s="277"/>
      <c r="J499" s="277"/>
      <c r="K499" s="277"/>
      <c r="L499" s="277"/>
      <c r="M499" s="277"/>
      <c r="N499" s="277"/>
      <c r="O499" s="277"/>
      <c r="P499" s="277"/>
      <c r="Q499" s="277"/>
      <c r="R499" s="277"/>
      <c r="S499" s="277"/>
    </row>
    <row r="500" ht="15.0" customHeight="1">
      <c r="A500" s="352"/>
      <c r="B500" s="352"/>
      <c r="C500" s="352"/>
      <c r="D500" s="352"/>
      <c r="E500" s="352"/>
      <c r="F500" s="352"/>
      <c r="G500" s="352"/>
      <c r="H500" s="277"/>
      <c r="I500" s="277"/>
      <c r="J500" s="277"/>
      <c r="K500" s="277"/>
      <c r="L500" s="277"/>
      <c r="M500" s="277"/>
      <c r="N500" s="277"/>
      <c r="O500" s="277"/>
      <c r="P500" s="277"/>
      <c r="Q500" s="277"/>
      <c r="R500" s="277"/>
      <c r="S500" s="277"/>
    </row>
    <row r="501" ht="15.75" customHeight="1">
      <c r="A501" s="352"/>
      <c r="B501" s="352"/>
      <c r="C501" s="352"/>
      <c r="D501" s="352"/>
      <c r="E501" s="352"/>
      <c r="F501" s="352"/>
      <c r="G501" s="352"/>
      <c r="H501" s="277"/>
      <c r="I501" s="277"/>
      <c r="J501" s="277"/>
      <c r="K501" s="277"/>
      <c r="L501" s="277"/>
      <c r="M501" s="277"/>
      <c r="N501" s="277"/>
      <c r="O501" s="277"/>
      <c r="P501" s="277"/>
      <c r="Q501" s="277"/>
      <c r="R501" s="277"/>
      <c r="S501" s="277"/>
    </row>
    <row r="502" ht="15.0" customHeight="1">
      <c r="A502" s="352"/>
      <c r="B502" s="352"/>
      <c r="C502" s="352"/>
      <c r="D502" s="352"/>
      <c r="E502" s="352"/>
      <c r="F502" s="352"/>
      <c r="G502" s="352"/>
      <c r="H502" s="277"/>
      <c r="I502" s="277"/>
      <c r="J502" s="277"/>
      <c r="K502" s="277"/>
      <c r="L502" s="277"/>
      <c r="M502" s="277"/>
      <c r="N502" s="277"/>
      <c r="O502" s="277"/>
      <c r="P502" s="277"/>
      <c r="Q502" s="277"/>
      <c r="R502" s="277"/>
      <c r="S502" s="277"/>
    </row>
    <row r="503" ht="15.0" customHeight="1">
      <c r="A503" s="352"/>
      <c r="B503" s="352"/>
      <c r="C503" s="352"/>
      <c r="D503" s="352"/>
      <c r="E503" s="352"/>
      <c r="F503" s="352"/>
      <c r="G503" s="352"/>
      <c r="H503" s="277"/>
      <c r="I503" s="277"/>
      <c r="J503" s="277"/>
      <c r="K503" s="277"/>
      <c r="L503" s="277"/>
      <c r="M503" s="277"/>
      <c r="N503" s="277"/>
      <c r="O503" s="277"/>
      <c r="P503" s="277"/>
      <c r="Q503" s="277"/>
      <c r="R503" s="277"/>
      <c r="S503" s="277"/>
    </row>
    <row r="504" ht="15.75" customHeight="1">
      <c r="A504" s="352"/>
      <c r="B504" s="352"/>
      <c r="C504" s="352"/>
      <c r="D504" s="352"/>
      <c r="E504" s="352"/>
      <c r="F504" s="352"/>
      <c r="G504" s="352"/>
      <c r="H504" s="277"/>
      <c r="I504" s="277"/>
      <c r="J504" s="277"/>
      <c r="K504" s="277"/>
      <c r="L504" s="277"/>
      <c r="M504" s="277"/>
      <c r="N504" s="277"/>
      <c r="O504" s="277"/>
      <c r="P504" s="277"/>
      <c r="Q504" s="277"/>
      <c r="R504" s="277"/>
      <c r="S504" s="277"/>
    </row>
    <row r="505" ht="15.0" customHeight="1">
      <c r="A505" s="352"/>
      <c r="B505" s="352"/>
      <c r="C505" s="352"/>
      <c r="D505" s="352"/>
      <c r="E505" s="352"/>
      <c r="F505" s="352"/>
      <c r="G505" s="352"/>
      <c r="H505" s="277"/>
      <c r="I505" s="277"/>
      <c r="J505" s="277"/>
      <c r="K505" s="277"/>
      <c r="L505" s="277"/>
      <c r="M505" s="277"/>
      <c r="N505" s="277"/>
      <c r="O505" s="277"/>
      <c r="P505" s="277"/>
      <c r="Q505" s="277"/>
      <c r="R505" s="277"/>
      <c r="S505" s="277"/>
    </row>
    <row r="506" ht="15.0" customHeight="1">
      <c r="A506" s="352"/>
      <c r="B506" s="352"/>
      <c r="C506" s="352"/>
      <c r="D506" s="352"/>
      <c r="E506" s="352"/>
      <c r="F506" s="352"/>
      <c r="G506" s="352"/>
      <c r="H506" s="277"/>
      <c r="I506" s="277"/>
      <c r="J506" s="277"/>
      <c r="K506" s="277"/>
      <c r="L506" s="277"/>
      <c r="M506" s="277"/>
      <c r="N506" s="277"/>
      <c r="O506" s="277"/>
      <c r="P506" s="277"/>
      <c r="Q506" s="277"/>
      <c r="R506" s="277"/>
      <c r="S506" s="277"/>
    </row>
    <row r="507" ht="15.0" customHeight="1">
      <c r="A507" s="352"/>
      <c r="B507" s="352"/>
      <c r="C507" s="352"/>
      <c r="D507" s="352"/>
      <c r="E507" s="352"/>
      <c r="F507" s="352"/>
      <c r="G507" s="352"/>
      <c r="H507" s="277"/>
      <c r="I507" s="277"/>
      <c r="J507" s="277"/>
      <c r="K507" s="277"/>
      <c r="L507" s="277"/>
      <c r="M507" s="277"/>
      <c r="N507" s="277"/>
      <c r="O507" s="277"/>
      <c r="P507" s="277"/>
      <c r="Q507" s="277"/>
      <c r="R507" s="277"/>
      <c r="S507" s="277"/>
    </row>
    <row r="508" ht="15.75" customHeight="1">
      <c r="A508" s="352"/>
      <c r="B508" s="352"/>
      <c r="C508" s="352"/>
      <c r="D508" s="352"/>
      <c r="E508" s="352"/>
      <c r="F508" s="352"/>
      <c r="G508" s="352"/>
      <c r="H508" s="277"/>
      <c r="I508" s="277"/>
      <c r="J508" s="277"/>
      <c r="K508" s="277"/>
      <c r="L508" s="277"/>
      <c r="M508" s="277"/>
      <c r="N508" s="277"/>
      <c r="O508" s="277"/>
      <c r="P508" s="277"/>
      <c r="Q508" s="277"/>
      <c r="R508" s="277"/>
      <c r="S508" s="277"/>
    </row>
    <row r="509" ht="15.0" customHeight="1">
      <c r="A509" s="352"/>
      <c r="B509" s="352"/>
      <c r="C509" s="352"/>
      <c r="D509" s="352"/>
      <c r="E509" s="352"/>
      <c r="F509" s="352"/>
      <c r="G509" s="352"/>
      <c r="H509" s="277"/>
      <c r="I509" s="277"/>
      <c r="J509" s="277"/>
      <c r="K509" s="277"/>
      <c r="L509" s="277"/>
      <c r="M509" s="277"/>
      <c r="N509" s="277"/>
      <c r="O509" s="277"/>
      <c r="P509" s="277"/>
      <c r="Q509" s="277"/>
      <c r="R509" s="277"/>
      <c r="S509" s="277"/>
    </row>
    <row r="510" ht="15.0" customHeight="1">
      <c r="A510" s="352"/>
      <c r="B510" s="352"/>
      <c r="C510" s="352"/>
      <c r="D510" s="352"/>
      <c r="E510" s="352"/>
      <c r="F510" s="352"/>
      <c r="G510" s="352"/>
      <c r="H510" s="277"/>
      <c r="I510" s="277"/>
      <c r="J510" s="277"/>
      <c r="K510" s="277"/>
      <c r="L510" s="277"/>
      <c r="M510" s="277"/>
      <c r="N510" s="277"/>
      <c r="O510" s="277"/>
      <c r="P510" s="277"/>
      <c r="Q510" s="277"/>
      <c r="R510" s="277"/>
      <c r="S510" s="277"/>
    </row>
    <row r="511" ht="15.75" customHeight="1">
      <c r="A511" s="352"/>
      <c r="B511" s="352"/>
      <c r="C511" s="352"/>
      <c r="D511" s="352"/>
      <c r="E511" s="352"/>
      <c r="F511" s="352"/>
      <c r="G511" s="352"/>
      <c r="H511" s="277"/>
      <c r="I511" s="277"/>
      <c r="J511" s="277"/>
      <c r="K511" s="277"/>
      <c r="L511" s="277"/>
      <c r="M511" s="277"/>
      <c r="N511" s="277"/>
      <c r="O511" s="277"/>
      <c r="P511" s="277"/>
      <c r="Q511" s="277"/>
      <c r="R511" s="277"/>
      <c r="S511" s="277"/>
    </row>
    <row r="512" ht="15.0" customHeight="1">
      <c r="A512" s="352"/>
      <c r="B512" s="352"/>
      <c r="C512" s="352"/>
      <c r="D512" s="352"/>
      <c r="E512" s="352"/>
      <c r="F512" s="352"/>
      <c r="G512" s="352"/>
      <c r="H512" s="277"/>
      <c r="I512" s="277"/>
      <c r="J512" s="277"/>
      <c r="K512" s="277"/>
      <c r="L512" s="277"/>
      <c r="M512" s="277"/>
      <c r="N512" s="277"/>
      <c r="O512" s="277"/>
      <c r="P512" s="277"/>
      <c r="Q512" s="277"/>
      <c r="R512" s="277"/>
      <c r="S512" s="277"/>
    </row>
    <row r="513" ht="15.0" customHeight="1">
      <c r="A513" s="352"/>
      <c r="B513" s="352"/>
      <c r="C513" s="352"/>
      <c r="D513" s="352"/>
      <c r="E513" s="352"/>
      <c r="F513" s="352"/>
      <c r="G513" s="352"/>
      <c r="H513" s="277"/>
      <c r="I513" s="277"/>
      <c r="J513" s="277"/>
      <c r="K513" s="277"/>
      <c r="L513" s="277"/>
      <c r="M513" s="277"/>
      <c r="N513" s="277"/>
      <c r="O513" s="277"/>
      <c r="P513" s="277"/>
      <c r="Q513" s="277"/>
      <c r="R513" s="277"/>
      <c r="S513" s="277"/>
    </row>
    <row r="514" ht="15.75" customHeight="1">
      <c r="A514" s="352"/>
      <c r="B514" s="352"/>
      <c r="C514" s="352"/>
      <c r="D514" s="352"/>
      <c r="E514" s="352"/>
      <c r="F514" s="352"/>
      <c r="G514" s="352"/>
      <c r="H514" s="277"/>
      <c r="I514" s="277"/>
      <c r="J514" s="277"/>
      <c r="K514" s="277"/>
      <c r="L514" s="277"/>
      <c r="M514" s="277"/>
      <c r="N514" s="277"/>
      <c r="O514" s="277"/>
      <c r="P514" s="277"/>
      <c r="Q514" s="277"/>
      <c r="R514" s="277"/>
      <c r="S514" s="277"/>
    </row>
    <row r="515" ht="15.0" customHeight="1">
      <c r="A515" s="352"/>
      <c r="B515" s="352"/>
      <c r="C515" s="352"/>
      <c r="D515" s="352"/>
      <c r="E515" s="352"/>
      <c r="F515" s="352"/>
      <c r="G515" s="352"/>
      <c r="H515" s="277"/>
      <c r="I515" s="277"/>
      <c r="J515" s="277"/>
      <c r="K515" s="277"/>
      <c r="L515" s="277"/>
      <c r="M515" s="277"/>
      <c r="N515" s="277"/>
      <c r="O515" s="277"/>
      <c r="P515" s="277"/>
      <c r="Q515" s="277"/>
      <c r="R515" s="277"/>
      <c r="S515" s="277"/>
    </row>
    <row r="516" ht="15.0" customHeight="1">
      <c r="A516" s="352"/>
      <c r="B516" s="352"/>
      <c r="C516" s="352"/>
      <c r="D516" s="352"/>
      <c r="E516" s="352"/>
      <c r="F516" s="352"/>
      <c r="G516" s="352"/>
      <c r="H516" s="277"/>
      <c r="I516" s="277"/>
      <c r="J516" s="277"/>
      <c r="K516" s="277"/>
      <c r="L516" s="277"/>
      <c r="M516" s="277"/>
      <c r="N516" s="277"/>
      <c r="O516" s="277"/>
      <c r="P516" s="277"/>
      <c r="Q516" s="277"/>
      <c r="R516" s="277"/>
      <c r="S516" s="277"/>
    </row>
    <row r="517" ht="15.75" customHeight="1">
      <c r="A517" s="352"/>
      <c r="B517" s="352"/>
      <c r="C517" s="352"/>
      <c r="D517" s="352"/>
      <c r="E517" s="352"/>
      <c r="F517" s="352"/>
      <c r="G517" s="352"/>
      <c r="H517" s="277"/>
      <c r="I517" s="277"/>
      <c r="J517" s="277"/>
      <c r="K517" s="277"/>
      <c r="L517" s="277"/>
      <c r="M517" s="277"/>
      <c r="N517" s="277"/>
      <c r="O517" s="277"/>
      <c r="P517" s="277"/>
      <c r="Q517" s="277"/>
      <c r="R517" s="277"/>
      <c r="S517" s="277"/>
    </row>
    <row r="518" ht="15.0" customHeight="1">
      <c r="A518" s="352"/>
      <c r="B518" s="352"/>
      <c r="C518" s="352"/>
      <c r="D518" s="352"/>
      <c r="E518" s="352"/>
      <c r="F518" s="352"/>
      <c r="G518" s="352"/>
      <c r="H518" s="277"/>
      <c r="I518" s="277"/>
      <c r="J518" s="277"/>
      <c r="K518" s="277"/>
      <c r="L518" s="277"/>
      <c r="M518" s="277"/>
      <c r="N518" s="277"/>
      <c r="O518" s="277"/>
      <c r="P518" s="277"/>
      <c r="Q518" s="277"/>
      <c r="R518" s="277"/>
      <c r="S518" s="277"/>
    </row>
    <row r="519" ht="15.0" customHeight="1">
      <c r="A519" s="352"/>
      <c r="B519" s="352"/>
      <c r="C519" s="352"/>
      <c r="D519" s="352"/>
      <c r="E519" s="352"/>
      <c r="F519" s="352"/>
      <c r="G519" s="352"/>
      <c r="H519" s="277"/>
      <c r="I519" s="277"/>
      <c r="J519" s="277"/>
      <c r="K519" s="277"/>
      <c r="L519" s="277"/>
      <c r="M519" s="277"/>
      <c r="N519" s="277"/>
      <c r="O519" s="277"/>
      <c r="P519" s="277"/>
      <c r="Q519" s="277"/>
      <c r="R519" s="277"/>
      <c r="S519" s="277"/>
    </row>
    <row r="520" ht="15.0" customHeight="1">
      <c r="A520" s="352"/>
      <c r="B520" s="352"/>
      <c r="C520" s="352"/>
      <c r="D520" s="352"/>
      <c r="E520" s="352"/>
      <c r="F520" s="352"/>
      <c r="G520" s="352"/>
      <c r="H520" s="277"/>
      <c r="I520" s="277"/>
      <c r="J520" s="277"/>
      <c r="K520" s="277"/>
      <c r="L520" s="277"/>
      <c r="M520" s="277"/>
      <c r="N520" s="277"/>
      <c r="O520" s="277"/>
      <c r="P520" s="277"/>
      <c r="Q520" s="277"/>
      <c r="R520" s="277"/>
      <c r="S520" s="277"/>
    </row>
    <row r="521" ht="15.75" customHeight="1">
      <c r="A521" s="352"/>
      <c r="B521" s="352"/>
      <c r="C521" s="352"/>
      <c r="D521" s="352"/>
      <c r="E521" s="352"/>
      <c r="F521" s="352"/>
      <c r="G521" s="352"/>
      <c r="H521" s="277"/>
      <c r="I521" s="277"/>
      <c r="J521" s="277"/>
      <c r="K521" s="277"/>
      <c r="L521" s="277"/>
      <c r="M521" s="277"/>
      <c r="N521" s="277"/>
      <c r="O521" s="277"/>
      <c r="P521" s="277"/>
      <c r="Q521" s="277"/>
      <c r="R521" s="277"/>
      <c r="S521" s="277"/>
    </row>
    <row r="522" ht="15.0" customHeight="1">
      <c r="A522" s="352"/>
      <c r="B522" s="352"/>
      <c r="C522" s="352"/>
      <c r="D522" s="352"/>
      <c r="E522" s="352"/>
      <c r="F522" s="352"/>
      <c r="G522" s="352"/>
      <c r="H522" s="277"/>
      <c r="I522" s="277"/>
      <c r="J522" s="277"/>
      <c r="K522" s="277"/>
      <c r="L522" s="277"/>
      <c r="M522" s="277"/>
      <c r="N522" s="277"/>
      <c r="O522" s="277"/>
      <c r="P522" s="277"/>
      <c r="Q522" s="277"/>
      <c r="R522" s="277"/>
      <c r="S522" s="277"/>
    </row>
    <row r="523" ht="15.0" customHeight="1">
      <c r="A523" s="352"/>
      <c r="B523" s="352"/>
      <c r="C523" s="352"/>
      <c r="D523" s="352"/>
      <c r="E523" s="352"/>
      <c r="F523" s="352"/>
      <c r="G523" s="352"/>
      <c r="H523" s="277"/>
      <c r="I523" s="277"/>
      <c r="J523" s="277"/>
      <c r="K523" s="277"/>
      <c r="L523" s="277"/>
      <c r="M523" s="277"/>
      <c r="N523" s="277"/>
      <c r="O523" s="277"/>
      <c r="P523" s="277"/>
      <c r="Q523" s="277"/>
      <c r="R523" s="277"/>
      <c r="S523" s="277"/>
    </row>
    <row r="524" ht="15.75" customHeight="1">
      <c r="A524" s="352"/>
      <c r="B524" s="352"/>
      <c r="C524" s="352"/>
      <c r="D524" s="352"/>
      <c r="E524" s="352"/>
      <c r="F524" s="352"/>
      <c r="G524" s="352"/>
      <c r="H524" s="277"/>
      <c r="I524" s="277"/>
      <c r="J524" s="277"/>
      <c r="K524" s="277"/>
      <c r="L524" s="277"/>
      <c r="M524" s="277"/>
      <c r="N524" s="277"/>
      <c r="O524" s="277"/>
      <c r="P524" s="277"/>
      <c r="Q524" s="277"/>
      <c r="R524" s="277"/>
      <c r="S524" s="277"/>
    </row>
    <row r="525" ht="15.0" customHeight="1">
      <c r="A525" s="352"/>
      <c r="B525" s="352"/>
      <c r="C525" s="352"/>
      <c r="D525" s="352"/>
      <c r="E525" s="352"/>
      <c r="F525" s="352"/>
      <c r="G525" s="352"/>
      <c r="H525" s="277"/>
      <c r="I525" s="277"/>
      <c r="J525" s="277"/>
      <c r="K525" s="277"/>
      <c r="L525" s="277"/>
      <c r="M525" s="277"/>
      <c r="N525" s="277"/>
      <c r="O525" s="277"/>
      <c r="P525" s="277"/>
      <c r="Q525" s="277"/>
      <c r="R525" s="277"/>
      <c r="S525" s="277"/>
    </row>
    <row r="526" ht="15.0" customHeight="1">
      <c r="A526" s="352"/>
      <c r="B526" s="352"/>
      <c r="C526" s="352"/>
      <c r="D526" s="352"/>
      <c r="E526" s="352"/>
      <c r="F526" s="352"/>
      <c r="G526" s="352"/>
      <c r="H526" s="277"/>
      <c r="I526" s="277"/>
      <c r="J526" s="277"/>
      <c r="K526" s="277"/>
      <c r="L526" s="277"/>
      <c r="M526" s="277"/>
      <c r="N526" s="277"/>
      <c r="O526" s="277"/>
      <c r="P526" s="277"/>
      <c r="Q526" s="277"/>
      <c r="R526" s="277"/>
      <c r="S526" s="277"/>
    </row>
    <row r="527" ht="15.75" customHeight="1">
      <c r="A527" s="352"/>
      <c r="B527" s="352"/>
      <c r="C527" s="352"/>
      <c r="D527" s="352"/>
      <c r="E527" s="352"/>
      <c r="F527" s="352"/>
      <c r="G527" s="352"/>
      <c r="H527" s="277"/>
      <c r="I527" s="277"/>
      <c r="J527" s="277"/>
      <c r="K527" s="277"/>
      <c r="L527" s="277"/>
      <c r="M527" s="277"/>
      <c r="N527" s="277"/>
      <c r="O527" s="277"/>
      <c r="P527" s="277"/>
      <c r="Q527" s="277"/>
      <c r="R527" s="277"/>
      <c r="S527" s="277"/>
    </row>
    <row r="528" ht="15.0" customHeight="1">
      <c r="A528" s="352"/>
      <c r="B528" s="352"/>
      <c r="C528" s="352"/>
      <c r="D528" s="352"/>
      <c r="E528" s="352"/>
      <c r="F528" s="352"/>
      <c r="G528" s="352"/>
      <c r="H528" s="277"/>
      <c r="I528" s="277"/>
      <c r="J528" s="277"/>
      <c r="K528" s="277"/>
      <c r="L528" s="277"/>
      <c r="M528" s="277"/>
      <c r="N528" s="277"/>
      <c r="O528" s="277"/>
      <c r="P528" s="277"/>
      <c r="Q528" s="277"/>
      <c r="R528" s="277"/>
      <c r="S528" s="277"/>
    </row>
    <row r="529" ht="15.0" customHeight="1">
      <c r="A529" s="352"/>
      <c r="B529" s="352"/>
      <c r="C529" s="352"/>
      <c r="D529" s="352"/>
      <c r="E529" s="352"/>
      <c r="F529" s="352"/>
      <c r="G529" s="352"/>
      <c r="H529" s="277"/>
      <c r="I529" s="277"/>
      <c r="J529" s="277"/>
      <c r="K529" s="277"/>
      <c r="L529" s="277"/>
      <c r="M529" s="277"/>
      <c r="N529" s="277"/>
      <c r="O529" s="277"/>
      <c r="P529" s="277"/>
      <c r="Q529" s="277"/>
      <c r="R529" s="277"/>
      <c r="S529" s="277"/>
    </row>
    <row r="530" ht="15.75" customHeight="1">
      <c r="A530" s="352"/>
      <c r="B530" s="352"/>
      <c r="C530" s="352"/>
      <c r="D530" s="352"/>
      <c r="E530" s="352"/>
      <c r="F530" s="352"/>
      <c r="G530" s="352"/>
      <c r="H530" s="277"/>
      <c r="I530" s="277"/>
      <c r="J530" s="277"/>
      <c r="K530" s="277"/>
      <c r="L530" s="277"/>
      <c r="M530" s="277"/>
      <c r="N530" s="277"/>
      <c r="O530" s="277"/>
      <c r="P530" s="277"/>
      <c r="Q530" s="277"/>
      <c r="R530" s="277"/>
      <c r="S530" s="277"/>
    </row>
    <row r="531" ht="15.0" customHeight="1">
      <c r="A531" s="352"/>
      <c r="B531" s="352"/>
      <c r="C531" s="352"/>
      <c r="D531" s="352"/>
      <c r="E531" s="352"/>
      <c r="F531" s="352"/>
      <c r="G531" s="352"/>
      <c r="H531" s="277"/>
      <c r="I531" s="277"/>
      <c r="J531" s="277"/>
      <c r="K531" s="277"/>
      <c r="L531" s="277"/>
      <c r="M531" s="277"/>
      <c r="N531" s="277"/>
      <c r="O531" s="277"/>
      <c r="P531" s="277"/>
      <c r="Q531" s="277"/>
      <c r="R531" s="277"/>
      <c r="S531" s="277"/>
    </row>
    <row r="532" ht="15.0" customHeight="1">
      <c r="A532" s="352"/>
      <c r="B532" s="352"/>
      <c r="C532" s="352"/>
      <c r="D532" s="352"/>
      <c r="E532" s="352"/>
      <c r="F532" s="352"/>
      <c r="G532" s="352"/>
      <c r="H532" s="277"/>
      <c r="I532" s="277"/>
      <c r="J532" s="277"/>
      <c r="K532" s="277"/>
      <c r="L532" s="277"/>
      <c r="M532" s="277"/>
      <c r="N532" s="277"/>
      <c r="O532" s="277"/>
      <c r="P532" s="277"/>
      <c r="Q532" s="277"/>
      <c r="R532" s="277"/>
      <c r="S532" s="277"/>
    </row>
    <row r="533" ht="15.75" customHeight="1">
      <c r="A533" s="352"/>
      <c r="B533" s="352"/>
      <c r="C533" s="352"/>
      <c r="D533" s="352"/>
      <c r="E533" s="352"/>
      <c r="F533" s="352"/>
      <c r="G533" s="352"/>
      <c r="H533" s="277"/>
      <c r="I533" s="277"/>
      <c r="J533" s="277"/>
      <c r="K533" s="277"/>
      <c r="L533" s="277"/>
      <c r="M533" s="277"/>
      <c r="N533" s="277"/>
      <c r="O533" s="277"/>
      <c r="P533" s="277"/>
      <c r="Q533" s="277"/>
      <c r="R533" s="277"/>
      <c r="S533" s="277"/>
    </row>
    <row r="534" ht="15.0" customHeight="1">
      <c r="A534" s="352"/>
      <c r="B534" s="352"/>
      <c r="C534" s="352"/>
      <c r="D534" s="352"/>
      <c r="E534" s="352"/>
      <c r="F534" s="352"/>
      <c r="G534" s="352"/>
      <c r="H534" s="277"/>
      <c r="I534" s="277"/>
      <c r="J534" s="277"/>
      <c r="K534" s="277"/>
      <c r="L534" s="277"/>
      <c r="M534" s="277"/>
      <c r="N534" s="277"/>
      <c r="O534" s="277"/>
      <c r="P534" s="277"/>
      <c r="Q534" s="277"/>
      <c r="R534" s="277"/>
      <c r="S534" s="277"/>
    </row>
    <row r="535" ht="15.0" customHeight="1">
      <c r="A535" s="352"/>
      <c r="B535" s="352"/>
      <c r="C535" s="352"/>
      <c r="D535" s="352"/>
      <c r="E535" s="352"/>
      <c r="F535" s="352"/>
      <c r="G535" s="352"/>
      <c r="H535" s="277"/>
      <c r="I535" s="277"/>
      <c r="J535" s="277"/>
      <c r="K535" s="277"/>
      <c r="L535" s="277"/>
      <c r="M535" s="277"/>
      <c r="N535" s="277"/>
      <c r="O535" s="277"/>
      <c r="P535" s="277"/>
      <c r="Q535" s="277"/>
      <c r="R535" s="277"/>
      <c r="S535" s="277"/>
    </row>
    <row r="536" ht="15.0" customHeight="1">
      <c r="A536" s="352"/>
      <c r="B536" s="352"/>
      <c r="C536" s="352"/>
      <c r="D536" s="352"/>
      <c r="E536" s="352"/>
      <c r="F536" s="352"/>
      <c r="G536" s="352"/>
      <c r="H536" s="277"/>
      <c r="I536" s="277"/>
      <c r="J536" s="277"/>
      <c r="K536" s="277"/>
      <c r="L536" s="277"/>
      <c r="M536" s="277"/>
      <c r="N536" s="277"/>
      <c r="O536" s="277"/>
      <c r="P536" s="277"/>
      <c r="Q536" s="277"/>
      <c r="R536" s="277"/>
      <c r="S536" s="277"/>
    </row>
    <row r="537" ht="15.75" customHeight="1">
      <c r="A537" s="352"/>
      <c r="B537" s="352"/>
      <c r="C537" s="352"/>
      <c r="D537" s="352"/>
      <c r="E537" s="352"/>
      <c r="F537" s="352"/>
      <c r="G537" s="352"/>
      <c r="H537" s="277"/>
      <c r="I537" s="277"/>
      <c r="J537" s="277"/>
      <c r="K537" s="277"/>
      <c r="L537" s="277"/>
      <c r="M537" s="277"/>
      <c r="N537" s="277"/>
      <c r="O537" s="277"/>
      <c r="P537" s="277"/>
      <c r="Q537" s="277"/>
      <c r="R537" s="277"/>
      <c r="S537" s="277"/>
    </row>
    <row r="538" ht="15.0" customHeight="1">
      <c r="A538" s="352"/>
      <c r="B538" s="352"/>
      <c r="C538" s="352"/>
      <c r="D538" s="352"/>
      <c r="E538" s="352"/>
      <c r="F538" s="352"/>
      <c r="G538" s="352"/>
      <c r="H538" s="277"/>
      <c r="I538" s="277"/>
      <c r="J538" s="277"/>
      <c r="K538" s="277"/>
      <c r="L538" s="277"/>
      <c r="M538" s="277"/>
      <c r="N538" s="277"/>
      <c r="O538" s="277"/>
      <c r="P538" s="277"/>
      <c r="Q538" s="277"/>
      <c r="R538" s="277"/>
      <c r="S538" s="277"/>
    </row>
    <row r="539" ht="15.0" customHeight="1">
      <c r="A539" s="352"/>
      <c r="B539" s="352"/>
      <c r="C539" s="352"/>
      <c r="D539" s="352"/>
      <c r="E539" s="352"/>
      <c r="F539" s="352"/>
      <c r="G539" s="352"/>
      <c r="H539" s="277"/>
      <c r="I539" s="277"/>
      <c r="J539" s="277"/>
      <c r="K539" s="277"/>
      <c r="L539" s="277"/>
      <c r="M539" s="277"/>
      <c r="N539" s="277"/>
      <c r="O539" s="277"/>
      <c r="P539" s="277"/>
      <c r="Q539" s="277"/>
      <c r="R539" s="277"/>
      <c r="S539" s="277"/>
    </row>
    <row r="540" ht="15.75" customHeight="1">
      <c r="A540" s="352"/>
      <c r="B540" s="352"/>
      <c r="C540" s="352"/>
      <c r="D540" s="352"/>
      <c r="E540" s="352"/>
      <c r="F540" s="352"/>
      <c r="G540" s="352"/>
      <c r="H540" s="277"/>
      <c r="I540" s="277"/>
      <c r="J540" s="277"/>
      <c r="K540" s="277"/>
      <c r="L540" s="277"/>
      <c r="M540" s="277"/>
      <c r="N540" s="277"/>
      <c r="O540" s="277"/>
      <c r="P540" s="277"/>
      <c r="Q540" s="277"/>
      <c r="R540" s="277"/>
      <c r="S540" s="277"/>
    </row>
    <row r="541" ht="15.0" customHeight="1">
      <c r="A541" s="352"/>
      <c r="B541" s="352"/>
      <c r="C541" s="352"/>
      <c r="D541" s="352"/>
      <c r="E541" s="352"/>
      <c r="F541" s="352"/>
      <c r="G541" s="352"/>
      <c r="H541" s="277"/>
      <c r="I541" s="277"/>
      <c r="J541" s="277"/>
      <c r="K541" s="277"/>
      <c r="L541" s="277"/>
      <c r="M541" s="277"/>
      <c r="N541" s="277"/>
      <c r="O541" s="277"/>
      <c r="P541" s="277"/>
      <c r="Q541" s="277"/>
      <c r="R541" s="277"/>
      <c r="S541" s="277"/>
    </row>
    <row r="542" ht="15.0" customHeight="1">
      <c r="A542" s="352"/>
      <c r="B542" s="352"/>
      <c r="C542" s="352"/>
      <c r="D542" s="352"/>
      <c r="E542" s="352"/>
      <c r="F542" s="352"/>
      <c r="G542" s="352"/>
      <c r="H542" s="277"/>
      <c r="I542" s="277"/>
      <c r="J542" s="277"/>
      <c r="K542" s="277"/>
      <c r="L542" s="277"/>
      <c r="M542" s="277"/>
      <c r="N542" s="277"/>
      <c r="O542" s="277"/>
      <c r="P542" s="277"/>
      <c r="Q542" s="277"/>
      <c r="R542" s="277"/>
      <c r="S542" s="277"/>
    </row>
    <row r="543" ht="15.75" customHeight="1">
      <c r="A543" s="352"/>
      <c r="B543" s="352"/>
      <c r="C543" s="352"/>
      <c r="D543" s="352"/>
      <c r="E543" s="352"/>
      <c r="F543" s="352"/>
      <c r="G543" s="352"/>
      <c r="H543" s="277"/>
      <c r="I543" s="277"/>
      <c r="J543" s="277"/>
      <c r="K543" s="277"/>
      <c r="L543" s="277"/>
      <c r="M543" s="277"/>
      <c r="N543" s="277"/>
      <c r="O543" s="277"/>
      <c r="P543" s="277"/>
      <c r="Q543" s="277"/>
      <c r="R543" s="277"/>
      <c r="S543" s="277"/>
    </row>
    <row r="544" ht="15.0" customHeight="1">
      <c r="A544" s="352"/>
      <c r="B544" s="352"/>
      <c r="C544" s="352"/>
      <c r="D544" s="352"/>
      <c r="E544" s="352"/>
      <c r="F544" s="352"/>
      <c r="G544" s="352"/>
      <c r="H544" s="277"/>
      <c r="I544" s="277"/>
      <c r="J544" s="277"/>
      <c r="K544" s="277"/>
      <c r="L544" s="277"/>
      <c r="M544" s="277"/>
      <c r="N544" s="277"/>
      <c r="O544" s="277"/>
      <c r="P544" s="277"/>
      <c r="Q544" s="277"/>
      <c r="R544" s="277"/>
      <c r="S544" s="277"/>
    </row>
    <row r="545" ht="15.0" customHeight="1">
      <c r="A545" s="352"/>
      <c r="B545" s="352"/>
      <c r="C545" s="352"/>
      <c r="D545" s="352"/>
      <c r="E545" s="352"/>
      <c r="F545" s="352"/>
      <c r="G545" s="352"/>
      <c r="H545" s="277"/>
      <c r="I545" s="277"/>
      <c r="J545" s="277"/>
      <c r="K545" s="277"/>
      <c r="L545" s="277"/>
      <c r="M545" s="277"/>
      <c r="N545" s="277"/>
      <c r="O545" s="277"/>
      <c r="P545" s="277"/>
      <c r="Q545" s="277"/>
      <c r="R545" s="277"/>
      <c r="S545" s="277"/>
    </row>
    <row r="546" ht="15.75" customHeight="1">
      <c r="A546" s="352"/>
      <c r="B546" s="352"/>
      <c r="C546" s="352"/>
      <c r="D546" s="352"/>
      <c r="E546" s="352"/>
      <c r="F546" s="352"/>
      <c r="G546" s="352"/>
      <c r="H546" s="277"/>
      <c r="I546" s="277"/>
      <c r="J546" s="277"/>
      <c r="K546" s="277"/>
      <c r="L546" s="277"/>
      <c r="M546" s="277"/>
      <c r="N546" s="277"/>
      <c r="O546" s="277"/>
      <c r="P546" s="277"/>
      <c r="Q546" s="277"/>
      <c r="R546" s="277"/>
      <c r="S546" s="277"/>
    </row>
    <row r="547" ht="15.0" customHeight="1">
      <c r="A547" s="352"/>
      <c r="B547" s="352"/>
      <c r="C547" s="352"/>
      <c r="D547" s="352"/>
      <c r="E547" s="352"/>
      <c r="F547" s="352"/>
      <c r="G547" s="352"/>
      <c r="H547" s="277"/>
      <c r="I547" s="277"/>
      <c r="J547" s="277"/>
      <c r="K547" s="277"/>
      <c r="L547" s="277"/>
      <c r="M547" s="277"/>
      <c r="N547" s="277"/>
      <c r="O547" s="277"/>
      <c r="P547" s="277"/>
      <c r="Q547" s="277"/>
      <c r="R547" s="277"/>
      <c r="S547" s="277"/>
    </row>
    <row r="548" ht="15.0" customHeight="1">
      <c r="A548" s="352"/>
      <c r="B548" s="352"/>
      <c r="C548" s="352"/>
      <c r="D548" s="352"/>
      <c r="E548" s="352"/>
      <c r="F548" s="352"/>
      <c r="G548" s="352"/>
      <c r="H548" s="277"/>
      <c r="I548" s="277"/>
      <c r="J548" s="277"/>
      <c r="K548" s="277"/>
      <c r="L548" s="277"/>
      <c r="M548" s="277"/>
      <c r="N548" s="277"/>
      <c r="O548" s="277"/>
      <c r="P548" s="277"/>
      <c r="Q548" s="277"/>
      <c r="R548" s="277"/>
      <c r="S548" s="277"/>
    </row>
    <row r="549" ht="15.0" customHeight="1">
      <c r="A549" s="352"/>
      <c r="B549" s="352"/>
      <c r="C549" s="352"/>
      <c r="D549" s="352"/>
      <c r="E549" s="352"/>
      <c r="F549" s="352"/>
      <c r="G549" s="352"/>
      <c r="H549" s="277"/>
      <c r="I549" s="277"/>
      <c r="J549" s="277"/>
      <c r="K549" s="277"/>
      <c r="L549" s="277"/>
      <c r="M549" s="277"/>
      <c r="N549" s="277"/>
      <c r="O549" s="277"/>
      <c r="P549" s="277"/>
      <c r="Q549" s="277"/>
      <c r="R549" s="277"/>
      <c r="S549" s="277"/>
    </row>
    <row r="550" ht="15.75" customHeight="1">
      <c r="A550" s="352"/>
      <c r="B550" s="352"/>
      <c r="C550" s="352"/>
      <c r="D550" s="352"/>
      <c r="E550" s="352"/>
      <c r="F550" s="352"/>
      <c r="G550" s="352"/>
      <c r="H550" s="277"/>
      <c r="I550" s="277"/>
      <c r="J550" s="277"/>
      <c r="K550" s="277"/>
      <c r="L550" s="277"/>
      <c r="M550" s="277"/>
      <c r="N550" s="277"/>
      <c r="O550" s="277"/>
      <c r="P550" s="277"/>
      <c r="Q550" s="277"/>
      <c r="R550" s="277"/>
      <c r="S550" s="277"/>
    </row>
    <row r="551" ht="15.0" customHeight="1">
      <c r="A551" s="352"/>
      <c r="B551" s="352"/>
      <c r="C551" s="352"/>
      <c r="D551" s="352"/>
      <c r="E551" s="352"/>
      <c r="F551" s="352"/>
      <c r="G551" s="352"/>
      <c r="H551" s="277"/>
      <c r="I551" s="277"/>
      <c r="J551" s="277"/>
      <c r="K551" s="277"/>
      <c r="L551" s="277"/>
      <c r="M551" s="277"/>
      <c r="N551" s="277"/>
      <c r="O551" s="277"/>
      <c r="P551" s="277"/>
      <c r="Q551" s="277"/>
      <c r="R551" s="277"/>
      <c r="S551" s="277"/>
    </row>
    <row r="552" ht="15.0" customHeight="1">
      <c r="A552" s="352"/>
      <c r="B552" s="352"/>
      <c r="C552" s="352"/>
      <c r="D552" s="352"/>
      <c r="E552" s="352"/>
      <c r="F552" s="352"/>
      <c r="G552" s="352"/>
      <c r="H552" s="277"/>
      <c r="I552" s="277"/>
      <c r="J552" s="277"/>
      <c r="K552" s="277"/>
      <c r="L552" s="277"/>
      <c r="M552" s="277"/>
      <c r="N552" s="277"/>
      <c r="O552" s="277"/>
      <c r="P552" s="277"/>
      <c r="Q552" s="277"/>
      <c r="R552" s="277"/>
      <c r="S552" s="277"/>
    </row>
    <row r="553" ht="15.75" customHeight="1">
      <c r="A553" s="352"/>
      <c r="B553" s="352"/>
      <c r="C553" s="352"/>
      <c r="D553" s="352"/>
      <c r="E553" s="352"/>
      <c r="F553" s="352"/>
      <c r="G553" s="352"/>
      <c r="H553" s="277"/>
      <c r="I553" s="277"/>
      <c r="J553" s="277"/>
      <c r="K553" s="277"/>
      <c r="L553" s="277"/>
      <c r="M553" s="277"/>
      <c r="N553" s="277"/>
      <c r="O553" s="277"/>
      <c r="P553" s="277"/>
      <c r="Q553" s="277"/>
      <c r="R553" s="277"/>
      <c r="S553" s="277"/>
    </row>
    <row r="554" ht="15.0" customHeight="1">
      <c r="A554" s="352"/>
      <c r="B554" s="352"/>
      <c r="C554" s="352"/>
      <c r="D554" s="352"/>
      <c r="E554" s="352"/>
      <c r="F554" s="352"/>
      <c r="G554" s="352"/>
      <c r="H554" s="277"/>
      <c r="I554" s="277"/>
      <c r="J554" s="277"/>
      <c r="K554" s="277"/>
      <c r="L554" s="277"/>
      <c r="M554" s="277"/>
      <c r="N554" s="277"/>
      <c r="O554" s="277"/>
      <c r="P554" s="277"/>
      <c r="Q554" s="277"/>
      <c r="R554" s="277"/>
      <c r="S554" s="277"/>
    </row>
    <row r="555" ht="15.0" customHeight="1">
      <c r="A555" s="352"/>
      <c r="B555" s="352"/>
      <c r="C555" s="352"/>
      <c r="D555" s="352"/>
      <c r="E555" s="352"/>
      <c r="F555" s="352"/>
      <c r="G555" s="352"/>
      <c r="H555" s="277"/>
      <c r="I555" s="277"/>
      <c r="J555" s="277"/>
      <c r="K555" s="277"/>
      <c r="L555" s="277"/>
      <c r="M555" s="277"/>
      <c r="N555" s="277"/>
      <c r="O555" s="277"/>
      <c r="P555" s="277"/>
      <c r="Q555" s="277"/>
      <c r="R555" s="277"/>
      <c r="S555" s="277"/>
    </row>
    <row r="556" ht="15.75" customHeight="1">
      <c r="A556" s="352"/>
      <c r="B556" s="352"/>
      <c r="C556" s="352"/>
      <c r="D556" s="352"/>
      <c r="E556" s="352"/>
      <c r="F556" s="352"/>
      <c r="G556" s="352"/>
      <c r="H556" s="277"/>
      <c r="I556" s="277"/>
      <c r="J556" s="277"/>
      <c r="K556" s="277"/>
      <c r="L556" s="277"/>
      <c r="M556" s="277"/>
      <c r="N556" s="277"/>
      <c r="O556" s="277"/>
      <c r="P556" s="277"/>
      <c r="Q556" s="277"/>
      <c r="R556" s="277"/>
      <c r="S556" s="277"/>
    </row>
    <row r="557" ht="15.0" customHeight="1">
      <c r="A557" s="352"/>
      <c r="B557" s="352"/>
      <c r="C557" s="352"/>
      <c r="D557" s="352"/>
      <c r="E557" s="352"/>
      <c r="F557" s="352"/>
      <c r="G557" s="352"/>
      <c r="H557" s="277"/>
      <c r="I557" s="277"/>
      <c r="J557" s="277"/>
      <c r="K557" s="277"/>
      <c r="L557" s="277"/>
      <c r="M557" s="277"/>
      <c r="N557" s="277"/>
      <c r="O557" s="277"/>
      <c r="P557" s="277"/>
      <c r="Q557" s="277"/>
      <c r="R557" s="277"/>
      <c r="S557" s="277"/>
    </row>
    <row r="558" ht="15.0" customHeight="1">
      <c r="A558" s="352"/>
      <c r="B558" s="352"/>
      <c r="C558" s="352"/>
      <c r="D558" s="352"/>
      <c r="E558" s="352"/>
      <c r="F558" s="352"/>
      <c r="G558" s="352"/>
      <c r="H558" s="277"/>
      <c r="I558" s="277"/>
      <c r="J558" s="277"/>
      <c r="K558" s="277"/>
      <c r="L558" s="277"/>
      <c r="M558" s="277"/>
      <c r="N558" s="277"/>
      <c r="O558" s="277"/>
      <c r="P558" s="277"/>
      <c r="Q558" s="277"/>
      <c r="R558" s="277"/>
      <c r="S558" s="277"/>
    </row>
    <row r="559" ht="15.75" customHeight="1">
      <c r="A559" s="352"/>
      <c r="B559" s="352"/>
      <c r="C559" s="352"/>
      <c r="D559" s="352"/>
      <c r="E559" s="352"/>
      <c r="F559" s="352"/>
      <c r="G559" s="352"/>
      <c r="H559" s="277"/>
      <c r="I559" s="277"/>
      <c r="J559" s="277"/>
      <c r="K559" s="277"/>
      <c r="L559" s="277"/>
      <c r="M559" s="277"/>
      <c r="N559" s="277"/>
      <c r="O559" s="277"/>
      <c r="P559" s="277"/>
      <c r="Q559" s="277"/>
      <c r="R559" s="277"/>
      <c r="S559" s="277"/>
    </row>
    <row r="560" ht="15.0" customHeight="1">
      <c r="A560" s="352"/>
      <c r="B560" s="352"/>
      <c r="C560" s="352"/>
      <c r="D560" s="352"/>
      <c r="E560" s="352"/>
      <c r="F560" s="352"/>
      <c r="G560" s="352"/>
      <c r="H560" s="277"/>
      <c r="I560" s="277"/>
      <c r="J560" s="277"/>
      <c r="K560" s="277"/>
      <c r="L560" s="277"/>
      <c r="M560" s="277"/>
      <c r="N560" s="277"/>
      <c r="O560" s="277"/>
      <c r="P560" s="277"/>
      <c r="Q560" s="277"/>
      <c r="R560" s="277"/>
      <c r="S560" s="277"/>
    </row>
    <row r="561" ht="15.0" customHeight="1">
      <c r="A561" s="352"/>
      <c r="B561" s="352"/>
      <c r="C561" s="352"/>
      <c r="D561" s="352"/>
      <c r="E561" s="352"/>
      <c r="F561" s="352"/>
      <c r="G561" s="352"/>
      <c r="H561" s="277"/>
      <c r="I561" s="277"/>
      <c r="J561" s="277"/>
      <c r="K561" s="277"/>
      <c r="L561" s="277"/>
      <c r="M561" s="277"/>
      <c r="N561" s="277"/>
      <c r="O561" s="277"/>
      <c r="P561" s="277"/>
      <c r="Q561" s="277"/>
      <c r="R561" s="277"/>
      <c r="S561" s="277"/>
    </row>
    <row r="562" ht="15.75" customHeight="1">
      <c r="A562" s="352"/>
      <c r="B562" s="352"/>
      <c r="C562" s="352"/>
      <c r="D562" s="352"/>
      <c r="E562" s="352"/>
      <c r="F562" s="352"/>
      <c r="G562" s="352"/>
      <c r="H562" s="277"/>
      <c r="I562" s="277"/>
      <c r="J562" s="277"/>
      <c r="K562" s="277"/>
      <c r="L562" s="277"/>
      <c r="M562" s="277"/>
      <c r="N562" s="277"/>
      <c r="O562" s="277"/>
      <c r="P562" s="277"/>
      <c r="Q562" s="277"/>
      <c r="R562" s="277"/>
      <c r="S562" s="277"/>
    </row>
    <row r="563" ht="15.0" customHeight="1">
      <c r="A563" s="352"/>
      <c r="B563" s="352"/>
      <c r="C563" s="352"/>
      <c r="D563" s="352"/>
      <c r="E563" s="352"/>
      <c r="F563" s="352"/>
      <c r="G563" s="352"/>
      <c r="H563" s="277"/>
      <c r="I563" s="277"/>
      <c r="J563" s="277"/>
      <c r="K563" s="277"/>
      <c r="L563" s="277"/>
      <c r="M563" s="277"/>
      <c r="N563" s="277"/>
      <c r="O563" s="277"/>
      <c r="P563" s="277"/>
      <c r="Q563" s="277"/>
      <c r="R563" s="277"/>
      <c r="S563" s="277"/>
    </row>
    <row r="564" ht="15.0" customHeight="1">
      <c r="A564" s="352"/>
      <c r="B564" s="352"/>
      <c r="C564" s="352"/>
      <c r="D564" s="352"/>
      <c r="E564" s="352"/>
      <c r="F564" s="352"/>
      <c r="G564" s="352"/>
      <c r="H564" s="277"/>
      <c r="I564" s="277"/>
      <c r="J564" s="277"/>
      <c r="K564" s="277"/>
      <c r="L564" s="277"/>
      <c r="M564" s="277"/>
      <c r="N564" s="277"/>
      <c r="O564" s="277"/>
      <c r="P564" s="277"/>
      <c r="Q564" s="277"/>
      <c r="R564" s="277"/>
      <c r="S564" s="277"/>
    </row>
    <row r="565" ht="15.0" customHeight="1">
      <c r="A565" s="352"/>
      <c r="B565" s="352"/>
      <c r="C565" s="352"/>
      <c r="D565" s="352"/>
      <c r="E565" s="352"/>
      <c r="F565" s="352"/>
      <c r="G565" s="352"/>
      <c r="H565" s="277"/>
      <c r="I565" s="277"/>
      <c r="J565" s="277"/>
      <c r="K565" s="277"/>
      <c r="L565" s="277"/>
      <c r="M565" s="277"/>
      <c r="N565" s="277"/>
      <c r="O565" s="277"/>
      <c r="P565" s="277"/>
      <c r="Q565" s="277"/>
      <c r="R565" s="277"/>
      <c r="S565" s="277"/>
    </row>
    <row r="566" ht="15.75" customHeight="1">
      <c r="A566" s="352"/>
      <c r="B566" s="352"/>
      <c r="C566" s="352"/>
      <c r="D566" s="352"/>
      <c r="E566" s="352"/>
      <c r="F566" s="352"/>
      <c r="G566" s="352"/>
      <c r="H566" s="277"/>
      <c r="I566" s="277"/>
      <c r="J566" s="277"/>
      <c r="K566" s="277"/>
      <c r="L566" s="277"/>
      <c r="M566" s="277"/>
      <c r="N566" s="277"/>
      <c r="O566" s="277"/>
      <c r="P566" s="277"/>
      <c r="Q566" s="277"/>
      <c r="R566" s="277"/>
      <c r="S566" s="277"/>
    </row>
    <row r="567" ht="15.0" customHeight="1">
      <c r="A567" s="352"/>
      <c r="B567" s="352"/>
      <c r="C567" s="352"/>
      <c r="D567" s="352"/>
      <c r="E567" s="352"/>
      <c r="F567" s="352"/>
      <c r="G567" s="352"/>
      <c r="H567" s="277"/>
      <c r="I567" s="277"/>
      <c r="J567" s="277"/>
      <c r="K567" s="277"/>
      <c r="L567" s="277"/>
      <c r="M567" s="277"/>
      <c r="N567" s="277"/>
      <c r="O567" s="277"/>
      <c r="P567" s="277"/>
      <c r="Q567" s="277"/>
      <c r="R567" s="277"/>
      <c r="S567" s="277"/>
    </row>
    <row r="568" ht="15.0" customHeight="1">
      <c r="A568" s="352"/>
      <c r="B568" s="352"/>
      <c r="C568" s="352"/>
      <c r="D568" s="352"/>
      <c r="E568" s="352"/>
      <c r="F568" s="352"/>
      <c r="G568" s="352"/>
      <c r="H568" s="277"/>
      <c r="I568" s="277"/>
      <c r="J568" s="277"/>
      <c r="K568" s="277"/>
      <c r="L568" s="277"/>
      <c r="M568" s="277"/>
      <c r="N568" s="277"/>
      <c r="O568" s="277"/>
      <c r="P568" s="277"/>
      <c r="Q568" s="277"/>
      <c r="R568" s="277"/>
      <c r="S568" s="277"/>
    </row>
    <row r="569" ht="15.75" customHeight="1">
      <c r="A569" s="352"/>
      <c r="B569" s="352"/>
      <c r="C569" s="352"/>
      <c r="D569" s="352"/>
      <c r="E569" s="352"/>
      <c r="F569" s="352"/>
      <c r="G569" s="352"/>
      <c r="H569" s="277"/>
      <c r="I569" s="277"/>
      <c r="J569" s="277"/>
      <c r="K569" s="277"/>
      <c r="L569" s="277"/>
      <c r="M569" s="277"/>
      <c r="N569" s="277"/>
      <c r="O569" s="277"/>
      <c r="P569" s="277"/>
      <c r="Q569" s="277"/>
      <c r="R569" s="277"/>
      <c r="S569" s="277"/>
    </row>
    <row r="570" ht="15.0" customHeight="1">
      <c r="A570" s="352"/>
      <c r="B570" s="352"/>
      <c r="C570" s="352"/>
      <c r="D570" s="352"/>
      <c r="E570" s="352"/>
      <c r="F570" s="352"/>
      <c r="G570" s="352"/>
      <c r="H570" s="277"/>
      <c r="I570" s="277"/>
      <c r="J570" s="277"/>
      <c r="K570" s="277"/>
      <c r="L570" s="277"/>
      <c r="M570" s="277"/>
      <c r="N570" s="277"/>
      <c r="O570" s="277"/>
      <c r="P570" s="277"/>
      <c r="Q570" s="277"/>
      <c r="R570" s="277"/>
      <c r="S570" s="277"/>
    </row>
    <row r="571" ht="15.0" customHeight="1">
      <c r="A571" s="352"/>
      <c r="B571" s="352"/>
      <c r="C571" s="352"/>
      <c r="D571" s="352"/>
      <c r="E571" s="352"/>
      <c r="F571" s="352"/>
      <c r="G571" s="352"/>
      <c r="H571" s="277"/>
      <c r="I571" s="277"/>
      <c r="J571" s="277"/>
      <c r="K571" s="277"/>
      <c r="L571" s="277"/>
      <c r="M571" s="277"/>
      <c r="N571" s="277"/>
      <c r="O571" s="277"/>
      <c r="P571" s="277"/>
      <c r="Q571" s="277"/>
      <c r="R571" s="277"/>
      <c r="S571" s="277"/>
    </row>
    <row r="572" ht="15.75" customHeight="1">
      <c r="A572" s="352"/>
      <c r="B572" s="352"/>
      <c r="C572" s="352"/>
      <c r="D572" s="352"/>
      <c r="E572" s="352"/>
      <c r="F572" s="352"/>
      <c r="G572" s="352"/>
      <c r="H572" s="277"/>
      <c r="I572" s="277"/>
      <c r="J572" s="277"/>
      <c r="K572" s="277"/>
      <c r="L572" s="277"/>
      <c r="M572" s="277"/>
      <c r="N572" s="277"/>
      <c r="O572" s="277"/>
      <c r="P572" s="277"/>
      <c r="Q572" s="277"/>
      <c r="R572" s="277"/>
      <c r="S572" s="277"/>
    </row>
    <row r="573" ht="15.0" customHeight="1">
      <c r="A573" s="352"/>
      <c r="B573" s="352"/>
      <c r="C573" s="352"/>
      <c r="D573" s="352"/>
      <c r="E573" s="352"/>
      <c r="F573" s="352"/>
      <c r="G573" s="352"/>
      <c r="H573" s="277"/>
      <c r="I573" s="277"/>
      <c r="J573" s="277"/>
      <c r="K573" s="277"/>
      <c r="L573" s="277"/>
      <c r="M573" s="277"/>
      <c r="N573" s="277"/>
      <c r="O573" s="277"/>
      <c r="P573" s="277"/>
      <c r="Q573" s="277"/>
      <c r="R573" s="277"/>
      <c r="S573" s="277"/>
    </row>
    <row r="574" ht="15.0" customHeight="1">
      <c r="A574" s="352"/>
      <c r="B574" s="352"/>
      <c r="C574" s="352"/>
      <c r="D574" s="352"/>
      <c r="E574" s="352"/>
      <c r="F574" s="352"/>
      <c r="G574" s="352"/>
      <c r="H574" s="277"/>
      <c r="I574" s="277"/>
      <c r="J574" s="277"/>
      <c r="K574" s="277"/>
      <c r="L574" s="277"/>
      <c r="M574" s="277"/>
      <c r="N574" s="277"/>
      <c r="O574" s="277"/>
      <c r="P574" s="277"/>
      <c r="Q574" s="277"/>
      <c r="R574" s="277"/>
      <c r="S574" s="277"/>
    </row>
    <row r="575" ht="15.75" customHeight="1">
      <c r="A575" s="352"/>
      <c r="B575" s="352"/>
      <c r="C575" s="352"/>
      <c r="D575" s="352"/>
      <c r="E575" s="352"/>
      <c r="F575" s="352"/>
      <c r="G575" s="352"/>
      <c r="H575" s="277"/>
      <c r="I575" s="277"/>
      <c r="J575" s="277"/>
      <c r="K575" s="277"/>
      <c r="L575" s="277"/>
      <c r="M575" s="277"/>
      <c r="N575" s="277"/>
      <c r="O575" s="277"/>
      <c r="P575" s="277"/>
      <c r="Q575" s="277"/>
      <c r="R575" s="277"/>
      <c r="S575" s="277"/>
    </row>
    <row r="576" ht="15.0" customHeight="1">
      <c r="A576" s="352"/>
      <c r="B576" s="352"/>
      <c r="C576" s="352"/>
      <c r="D576" s="352"/>
      <c r="E576" s="352"/>
      <c r="F576" s="352"/>
      <c r="G576" s="352"/>
      <c r="H576" s="277"/>
      <c r="I576" s="277"/>
      <c r="J576" s="277"/>
      <c r="K576" s="277"/>
      <c r="L576" s="277"/>
      <c r="M576" s="277"/>
      <c r="N576" s="277"/>
      <c r="O576" s="277"/>
      <c r="P576" s="277"/>
      <c r="Q576" s="277"/>
      <c r="R576" s="277"/>
      <c r="S576" s="277"/>
    </row>
    <row r="577" ht="15.0" customHeight="1">
      <c r="A577" s="352"/>
      <c r="B577" s="352"/>
      <c r="C577" s="352"/>
      <c r="D577" s="352"/>
      <c r="E577" s="352"/>
      <c r="F577" s="352"/>
      <c r="G577" s="352"/>
      <c r="H577" s="277"/>
      <c r="I577" s="277"/>
      <c r="J577" s="277"/>
      <c r="K577" s="277"/>
      <c r="L577" s="277"/>
      <c r="M577" s="277"/>
      <c r="N577" s="277"/>
      <c r="O577" s="277"/>
      <c r="P577" s="277"/>
      <c r="Q577" s="277"/>
      <c r="R577" s="277"/>
      <c r="S577" s="277"/>
    </row>
    <row r="578" ht="15.0" customHeight="1">
      <c r="A578" s="352"/>
      <c r="B578" s="352"/>
      <c r="C578" s="352"/>
      <c r="D578" s="352"/>
      <c r="E578" s="352"/>
      <c r="F578" s="352"/>
      <c r="G578" s="352"/>
      <c r="H578" s="277"/>
      <c r="I578" s="277"/>
      <c r="J578" s="277"/>
      <c r="K578" s="277"/>
      <c r="L578" s="277"/>
      <c r="M578" s="277"/>
      <c r="N578" s="277"/>
      <c r="O578" s="277"/>
      <c r="P578" s="277"/>
      <c r="Q578" s="277"/>
      <c r="R578" s="277"/>
      <c r="S578" s="277"/>
    </row>
    <row r="579" ht="15.75" customHeight="1">
      <c r="A579" s="352"/>
      <c r="B579" s="352"/>
      <c r="C579" s="352"/>
      <c r="D579" s="352"/>
      <c r="E579" s="352"/>
      <c r="F579" s="352"/>
      <c r="G579" s="352"/>
      <c r="H579" s="277"/>
      <c r="I579" s="277"/>
      <c r="J579" s="277"/>
      <c r="K579" s="277"/>
      <c r="L579" s="277"/>
      <c r="M579" s="277"/>
      <c r="N579" s="277"/>
      <c r="O579" s="277"/>
      <c r="P579" s="277"/>
      <c r="Q579" s="277"/>
      <c r="R579" s="277"/>
      <c r="S579" s="277"/>
    </row>
    <row r="580" ht="15.0" customHeight="1">
      <c r="A580" s="352"/>
      <c r="B580" s="352"/>
      <c r="C580" s="352"/>
      <c r="D580" s="352"/>
      <c r="E580" s="352"/>
      <c r="F580" s="352"/>
      <c r="G580" s="352"/>
      <c r="H580" s="277"/>
      <c r="I580" s="277"/>
      <c r="J580" s="277"/>
      <c r="K580" s="277"/>
      <c r="L580" s="277"/>
      <c r="M580" s="277"/>
      <c r="N580" s="277"/>
      <c r="O580" s="277"/>
      <c r="P580" s="277"/>
      <c r="Q580" s="277"/>
      <c r="R580" s="277"/>
      <c r="S580" s="277"/>
    </row>
    <row r="581" ht="15.0" customHeight="1">
      <c r="A581" s="352"/>
      <c r="B581" s="352"/>
      <c r="C581" s="352"/>
      <c r="D581" s="352"/>
      <c r="E581" s="352"/>
      <c r="F581" s="352"/>
      <c r="G581" s="352"/>
      <c r="H581" s="277"/>
      <c r="I581" s="277"/>
      <c r="J581" s="277"/>
      <c r="K581" s="277"/>
      <c r="L581" s="277"/>
      <c r="M581" s="277"/>
      <c r="N581" s="277"/>
      <c r="O581" s="277"/>
      <c r="P581" s="277"/>
      <c r="Q581" s="277"/>
      <c r="R581" s="277"/>
      <c r="S581" s="277"/>
    </row>
    <row r="582" ht="15.75" customHeight="1">
      <c r="A582" s="352"/>
      <c r="B582" s="352"/>
      <c r="C582" s="352"/>
      <c r="D582" s="352"/>
      <c r="E582" s="352"/>
      <c r="F582" s="352"/>
      <c r="G582" s="352"/>
      <c r="H582" s="277"/>
      <c r="I582" s="277"/>
      <c r="J582" s="277"/>
      <c r="K582" s="277"/>
      <c r="L582" s="277"/>
      <c r="M582" s="277"/>
      <c r="N582" s="277"/>
      <c r="O582" s="277"/>
      <c r="P582" s="277"/>
      <c r="Q582" s="277"/>
      <c r="R582" s="277"/>
      <c r="S582" s="277"/>
    </row>
    <row r="583" ht="15.0" customHeight="1">
      <c r="A583" s="352"/>
      <c r="B583" s="352"/>
      <c r="C583" s="352"/>
      <c r="D583" s="352"/>
      <c r="E583" s="352"/>
      <c r="F583" s="352"/>
      <c r="G583" s="352"/>
      <c r="H583" s="277"/>
      <c r="I583" s="277"/>
      <c r="J583" s="277"/>
      <c r="K583" s="277"/>
      <c r="L583" s="277"/>
      <c r="M583" s="277"/>
      <c r="N583" s="277"/>
      <c r="O583" s="277"/>
      <c r="P583" s="277"/>
      <c r="Q583" s="277"/>
      <c r="R583" s="277"/>
      <c r="S583" s="277"/>
    </row>
    <row r="584" ht="15.0" customHeight="1">
      <c r="A584" s="352"/>
      <c r="B584" s="352"/>
      <c r="C584" s="352"/>
      <c r="D584" s="352"/>
      <c r="E584" s="352"/>
      <c r="F584" s="352"/>
      <c r="G584" s="352"/>
      <c r="H584" s="277"/>
      <c r="I584" s="277"/>
      <c r="J584" s="277"/>
      <c r="K584" s="277"/>
      <c r="L584" s="277"/>
      <c r="M584" s="277"/>
      <c r="N584" s="277"/>
      <c r="O584" s="277"/>
      <c r="P584" s="277"/>
      <c r="Q584" s="277"/>
      <c r="R584" s="277"/>
      <c r="S584" s="277"/>
    </row>
    <row r="585" ht="15.75" customHeight="1">
      <c r="A585" s="352"/>
      <c r="B585" s="352"/>
      <c r="C585" s="352"/>
      <c r="D585" s="352"/>
      <c r="E585" s="352"/>
      <c r="F585" s="352"/>
      <c r="G585" s="352"/>
      <c r="H585" s="277"/>
      <c r="I585" s="277"/>
      <c r="J585" s="277"/>
      <c r="K585" s="277"/>
      <c r="L585" s="277"/>
      <c r="M585" s="277"/>
      <c r="N585" s="277"/>
      <c r="O585" s="277"/>
      <c r="P585" s="277"/>
      <c r="Q585" s="277"/>
      <c r="R585" s="277"/>
      <c r="S585" s="277"/>
    </row>
    <row r="586" ht="15.0" customHeight="1">
      <c r="A586" s="352"/>
      <c r="B586" s="352"/>
      <c r="C586" s="352"/>
      <c r="D586" s="352"/>
      <c r="E586" s="352"/>
      <c r="F586" s="352"/>
      <c r="G586" s="352"/>
      <c r="H586" s="277"/>
      <c r="I586" s="277"/>
      <c r="J586" s="277"/>
      <c r="K586" s="277"/>
      <c r="L586" s="277"/>
      <c r="M586" s="277"/>
      <c r="N586" s="277"/>
      <c r="O586" s="277"/>
      <c r="P586" s="277"/>
      <c r="Q586" s="277"/>
      <c r="R586" s="277"/>
      <c r="S586" s="277"/>
    </row>
    <row r="587" ht="15.0" customHeight="1">
      <c r="A587" s="352"/>
      <c r="B587" s="352"/>
      <c r="C587" s="352"/>
      <c r="D587" s="352"/>
      <c r="E587" s="352"/>
      <c r="F587" s="352"/>
      <c r="G587" s="352"/>
      <c r="H587" s="277"/>
      <c r="I587" s="277"/>
      <c r="J587" s="277"/>
      <c r="K587" s="277"/>
      <c r="L587" s="277"/>
      <c r="M587" s="277"/>
      <c r="N587" s="277"/>
      <c r="O587" s="277"/>
      <c r="P587" s="277"/>
      <c r="Q587" s="277"/>
      <c r="R587" s="277"/>
      <c r="S587" s="277"/>
    </row>
    <row r="588" ht="15.75" customHeight="1">
      <c r="A588" s="352"/>
      <c r="B588" s="352"/>
      <c r="C588" s="352"/>
      <c r="D588" s="352"/>
      <c r="E588" s="352"/>
      <c r="F588" s="352"/>
      <c r="G588" s="352"/>
      <c r="H588" s="277"/>
      <c r="I588" s="277"/>
      <c r="J588" s="277"/>
      <c r="K588" s="277"/>
      <c r="L588" s="277"/>
      <c r="M588" s="277"/>
      <c r="N588" s="277"/>
      <c r="O588" s="277"/>
      <c r="P588" s="277"/>
      <c r="Q588" s="277"/>
      <c r="R588" s="277"/>
      <c r="S588" s="277"/>
    </row>
    <row r="589" ht="15.0" customHeight="1">
      <c r="A589" s="352"/>
      <c r="B589" s="352"/>
      <c r="C589" s="352"/>
      <c r="D589" s="352"/>
      <c r="E589" s="352"/>
      <c r="F589" s="352"/>
      <c r="G589" s="352"/>
      <c r="H589" s="277"/>
      <c r="I589" s="277"/>
      <c r="J589" s="277"/>
      <c r="K589" s="277"/>
      <c r="L589" s="277"/>
      <c r="M589" s="277"/>
      <c r="N589" s="277"/>
      <c r="O589" s="277"/>
      <c r="P589" s="277"/>
      <c r="Q589" s="277"/>
      <c r="R589" s="277"/>
      <c r="S589" s="277"/>
    </row>
    <row r="590" ht="15.0" customHeight="1">
      <c r="A590" s="352"/>
      <c r="B590" s="352"/>
      <c r="C590" s="352"/>
      <c r="D590" s="352"/>
      <c r="E590" s="352"/>
      <c r="F590" s="352"/>
      <c r="G590" s="352"/>
      <c r="H590" s="277"/>
      <c r="I590" s="277"/>
      <c r="J590" s="277"/>
      <c r="K590" s="277"/>
      <c r="L590" s="277"/>
      <c r="M590" s="277"/>
      <c r="N590" s="277"/>
      <c r="O590" s="277"/>
      <c r="P590" s="277"/>
      <c r="Q590" s="277"/>
      <c r="R590" s="277"/>
      <c r="S590" s="277"/>
    </row>
    <row r="591" ht="15.75" customHeight="1">
      <c r="A591" s="352"/>
      <c r="B591" s="352"/>
      <c r="C591" s="352"/>
      <c r="D591" s="352"/>
      <c r="E591" s="352"/>
      <c r="F591" s="352"/>
      <c r="G591" s="352"/>
      <c r="H591" s="277"/>
      <c r="I591" s="277"/>
      <c r="J591" s="277"/>
      <c r="K591" s="277"/>
      <c r="L591" s="277"/>
      <c r="M591" s="277"/>
      <c r="N591" s="277"/>
      <c r="O591" s="277"/>
      <c r="P591" s="277"/>
      <c r="Q591" s="277"/>
      <c r="R591" s="277"/>
      <c r="S591" s="277"/>
    </row>
    <row r="592" ht="15.0" customHeight="1">
      <c r="A592" s="352"/>
      <c r="B592" s="352"/>
      <c r="C592" s="352"/>
      <c r="D592" s="352"/>
      <c r="E592" s="352"/>
      <c r="F592" s="352"/>
      <c r="G592" s="352"/>
      <c r="H592" s="277"/>
      <c r="I592" s="277"/>
      <c r="J592" s="277"/>
      <c r="K592" s="277"/>
      <c r="L592" s="277"/>
      <c r="M592" s="277"/>
      <c r="N592" s="277"/>
      <c r="O592" s="277"/>
      <c r="P592" s="277"/>
      <c r="Q592" s="277"/>
      <c r="R592" s="277"/>
      <c r="S592" s="277"/>
    </row>
    <row r="593" ht="15.0" customHeight="1">
      <c r="A593" s="352"/>
      <c r="B593" s="352"/>
      <c r="C593" s="352"/>
      <c r="D593" s="352"/>
      <c r="E593" s="352"/>
      <c r="F593" s="352"/>
      <c r="G593" s="352"/>
      <c r="H593" s="277"/>
      <c r="I593" s="277"/>
      <c r="J593" s="277"/>
      <c r="K593" s="277"/>
      <c r="L593" s="277"/>
      <c r="M593" s="277"/>
      <c r="N593" s="277"/>
      <c r="O593" s="277"/>
      <c r="P593" s="277"/>
      <c r="Q593" s="277"/>
      <c r="R593" s="277"/>
      <c r="S593" s="277"/>
    </row>
    <row r="594" ht="15.0" customHeight="1">
      <c r="A594" s="352"/>
      <c r="B594" s="352"/>
      <c r="C594" s="352"/>
      <c r="D594" s="352"/>
      <c r="E594" s="352"/>
      <c r="F594" s="352"/>
      <c r="G594" s="352"/>
      <c r="H594" s="277"/>
      <c r="I594" s="277"/>
      <c r="J594" s="277"/>
      <c r="K594" s="277"/>
      <c r="L594" s="277"/>
      <c r="M594" s="277"/>
      <c r="N594" s="277"/>
      <c r="O594" s="277"/>
      <c r="P594" s="277"/>
      <c r="Q594" s="277"/>
      <c r="R594" s="277"/>
      <c r="S594" s="277"/>
    </row>
    <row r="595" ht="15.75" customHeight="1">
      <c r="A595" s="352"/>
      <c r="B595" s="352"/>
      <c r="C595" s="352"/>
      <c r="D595" s="352"/>
      <c r="E595" s="352"/>
      <c r="F595" s="352"/>
      <c r="G595" s="352"/>
      <c r="H595" s="277"/>
      <c r="I595" s="277"/>
      <c r="J595" s="277"/>
      <c r="K595" s="277"/>
      <c r="L595" s="277"/>
      <c r="M595" s="277"/>
      <c r="N595" s="277"/>
      <c r="O595" s="277"/>
      <c r="P595" s="277"/>
      <c r="Q595" s="277"/>
      <c r="R595" s="277"/>
      <c r="S595" s="277"/>
    </row>
    <row r="596" ht="15.0" customHeight="1">
      <c r="A596" s="352"/>
      <c r="B596" s="352"/>
      <c r="C596" s="352"/>
      <c r="D596" s="352"/>
      <c r="E596" s="352"/>
      <c r="F596" s="352"/>
      <c r="G596" s="352"/>
      <c r="H596" s="277"/>
      <c r="I596" s="277"/>
      <c r="J596" s="277"/>
      <c r="K596" s="277"/>
      <c r="L596" s="277"/>
      <c r="M596" s="277"/>
      <c r="N596" s="277"/>
      <c r="O596" s="277"/>
      <c r="P596" s="277"/>
      <c r="Q596" s="277"/>
      <c r="R596" s="277"/>
      <c r="S596" s="277"/>
    </row>
    <row r="597" ht="15.0" customHeight="1">
      <c r="A597" s="352"/>
      <c r="B597" s="352"/>
      <c r="C597" s="352"/>
      <c r="D597" s="352"/>
      <c r="E597" s="352"/>
      <c r="F597" s="352"/>
      <c r="G597" s="352"/>
      <c r="H597" s="277"/>
      <c r="I597" s="277"/>
      <c r="J597" s="277"/>
      <c r="K597" s="277"/>
      <c r="L597" s="277"/>
      <c r="M597" s="277"/>
      <c r="N597" s="277"/>
      <c r="O597" s="277"/>
      <c r="P597" s="277"/>
      <c r="Q597" s="277"/>
      <c r="R597" s="277"/>
      <c r="S597" s="277"/>
    </row>
    <row r="598" ht="15.75" customHeight="1">
      <c r="A598" s="352"/>
      <c r="B598" s="352"/>
      <c r="C598" s="352"/>
      <c r="D598" s="352"/>
      <c r="E598" s="352"/>
      <c r="F598" s="352"/>
      <c r="G598" s="352"/>
      <c r="H598" s="277"/>
      <c r="I598" s="277"/>
      <c r="J598" s="277"/>
      <c r="K598" s="277"/>
      <c r="L598" s="277"/>
      <c r="M598" s="277"/>
      <c r="N598" s="277"/>
      <c r="O598" s="277"/>
      <c r="P598" s="277"/>
      <c r="Q598" s="277"/>
      <c r="R598" s="277"/>
      <c r="S598" s="277"/>
    </row>
    <row r="599" ht="15.0" customHeight="1">
      <c r="A599" s="352"/>
      <c r="B599" s="352"/>
      <c r="C599" s="352"/>
      <c r="D599" s="352"/>
      <c r="E599" s="352"/>
      <c r="F599" s="352"/>
      <c r="G599" s="352"/>
      <c r="H599" s="277"/>
      <c r="I599" s="277"/>
      <c r="J599" s="277"/>
      <c r="K599" s="277"/>
      <c r="L599" s="277"/>
      <c r="M599" s="277"/>
      <c r="N599" s="277"/>
      <c r="O599" s="277"/>
      <c r="P599" s="277"/>
      <c r="Q599" s="277"/>
      <c r="R599" s="277"/>
      <c r="S599" s="277"/>
    </row>
    <row r="600" ht="15.0" customHeight="1">
      <c r="A600" s="352"/>
      <c r="B600" s="352"/>
      <c r="C600" s="352"/>
      <c r="D600" s="352"/>
      <c r="E600" s="352"/>
      <c r="F600" s="352"/>
      <c r="G600" s="352"/>
      <c r="H600" s="277"/>
      <c r="I600" s="277"/>
      <c r="J600" s="277"/>
      <c r="K600" s="277"/>
      <c r="L600" s="277"/>
      <c r="M600" s="277"/>
      <c r="N600" s="277"/>
      <c r="O600" s="277"/>
      <c r="P600" s="277"/>
      <c r="Q600" s="277"/>
      <c r="R600" s="277"/>
      <c r="S600" s="277"/>
    </row>
    <row r="601" ht="15.75" customHeight="1">
      <c r="A601" s="352"/>
      <c r="B601" s="352"/>
      <c r="C601" s="352"/>
      <c r="D601" s="352"/>
      <c r="E601" s="352"/>
      <c r="F601" s="352"/>
      <c r="G601" s="352"/>
      <c r="H601" s="277"/>
      <c r="I601" s="277"/>
      <c r="J601" s="277"/>
      <c r="K601" s="277"/>
      <c r="L601" s="277"/>
      <c r="M601" s="277"/>
      <c r="N601" s="277"/>
      <c r="O601" s="277"/>
      <c r="P601" s="277"/>
      <c r="Q601" s="277"/>
      <c r="R601" s="277"/>
      <c r="S601" s="277"/>
    </row>
    <row r="602" ht="15.0" customHeight="1">
      <c r="A602" s="352"/>
      <c r="B602" s="352"/>
      <c r="C602" s="352"/>
      <c r="D602" s="352"/>
      <c r="E602" s="352"/>
      <c r="F602" s="352"/>
      <c r="G602" s="352"/>
      <c r="H602" s="277"/>
      <c r="I602" s="277"/>
      <c r="J602" s="277"/>
      <c r="K602" s="277"/>
      <c r="L602" s="277"/>
      <c r="M602" s="277"/>
      <c r="N602" s="277"/>
      <c r="O602" s="277"/>
      <c r="P602" s="277"/>
      <c r="Q602" s="277"/>
      <c r="R602" s="277"/>
      <c r="S602" s="277"/>
    </row>
    <row r="603" ht="15.0" customHeight="1">
      <c r="A603" s="352"/>
      <c r="B603" s="352"/>
      <c r="C603" s="352"/>
      <c r="D603" s="352"/>
      <c r="E603" s="352"/>
      <c r="F603" s="352"/>
      <c r="G603" s="352"/>
      <c r="H603" s="277"/>
      <c r="I603" s="277"/>
      <c r="J603" s="277"/>
      <c r="K603" s="277"/>
      <c r="L603" s="277"/>
      <c r="M603" s="277"/>
      <c r="N603" s="277"/>
      <c r="O603" s="277"/>
      <c r="P603" s="277"/>
      <c r="Q603" s="277"/>
      <c r="R603" s="277"/>
      <c r="S603" s="277"/>
    </row>
    <row r="604" ht="15.75" customHeight="1">
      <c r="A604" s="352"/>
      <c r="B604" s="352"/>
      <c r="C604" s="352"/>
      <c r="D604" s="352"/>
      <c r="E604" s="352"/>
      <c r="F604" s="352"/>
      <c r="G604" s="352"/>
      <c r="H604" s="277"/>
      <c r="I604" s="277"/>
      <c r="J604" s="277"/>
      <c r="K604" s="277"/>
      <c r="L604" s="277"/>
      <c r="M604" s="277"/>
      <c r="N604" s="277"/>
      <c r="O604" s="277"/>
      <c r="P604" s="277"/>
      <c r="Q604" s="277"/>
      <c r="R604" s="277"/>
      <c r="S604" s="277"/>
    </row>
    <row r="605" ht="15.0" customHeight="1">
      <c r="A605" s="352"/>
      <c r="B605" s="352"/>
      <c r="C605" s="352"/>
      <c r="D605" s="352"/>
      <c r="E605" s="352"/>
      <c r="F605" s="352"/>
      <c r="G605" s="352"/>
      <c r="H605" s="277"/>
      <c r="I605" s="277"/>
      <c r="J605" s="277"/>
      <c r="K605" s="277"/>
      <c r="L605" s="277"/>
      <c r="M605" s="277"/>
      <c r="N605" s="277"/>
      <c r="O605" s="277"/>
      <c r="P605" s="277"/>
      <c r="Q605" s="277"/>
      <c r="R605" s="277"/>
      <c r="S605" s="277"/>
    </row>
    <row r="606" ht="15.0" customHeight="1">
      <c r="A606" s="352"/>
      <c r="B606" s="352"/>
      <c r="C606" s="352"/>
      <c r="D606" s="352"/>
      <c r="E606" s="352"/>
      <c r="F606" s="352"/>
      <c r="G606" s="352"/>
      <c r="H606" s="277"/>
      <c r="I606" s="277"/>
      <c r="J606" s="277"/>
      <c r="K606" s="277"/>
      <c r="L606" s="277"/>
      <c r="M606" s="277"/>
      <c r="N606" s="277"/>
      <c r="O606" s="277"/>
      <c r="P606" s="277"/>
      <c r="Q606" s="277"/>
      <c r="R606" s="277"/>
      <c r="S606" s="277"/>
    </row>
    <row r="607" ht="15.75" customHeight="1">
      <c r="A607" s="352"/>
      <c r="B607" s="352"/>
      <c r="C607" s="352"/>
      <c r="D607" s="352"/>
      <c r="E607" s="352"/>
      <c r="F607" s="352"/>
      <c r="G607" s="352"/>
      <c r="H607" s="277"/>
      <c r="I607" s="277"/>
      <c r="J607" s="277"/>
      <c r="K607" s="277"/>
      <c r="L607" s="277"/>
      <c r="M607" s="277"/>
      <c r="N607" s="277"/>
      <c r="O607" s="277"/>
      <c r="P607" s="277"/>
      <c r="Q607" s="277"/>
      <c r="R607" s="277"/>
      <c r="S607" s="277"/>
    </row>
  </sheetData>
  <autoFilter ref="$A$1:$S$607">
    <sortState ref="A1:S607">
      <sortCondition ref="E1:E607"/>
      <sortCondition ref="A1:A607"/>
      <sortCondition ref="F1:F607"/>
    </sortState>
  </autoFilter>
  <printOptions/>
  <pageMargins bottom="0.25" footer="0.0" header="0.0" left="0.5" right="0.5" top="0.25"/>
  <pageSetup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57"/>
    <col customWidth="1" min="2" max="2" width="7.86"/>
    <col customWidth="1" min="3" max="3" width="8.43"/>
    <col customWidth="1" min="4" max="4" width="24.29"/>
    <col customWidth="1" min="5" max="6" width="7.86"/>
    <col customWidth="1" min="7" max="7" width="13.29"/>
    <col customWidth="1" hidden="1" min="8" max="8" width="13.71"/>
    <col customWidth="1" hidden="1" min="9" max="9" width="13.0"/>
    <col customWidth="1" hidden="1" min="10" max="10" width="31.43"/>
    <col customWidth="1" hidden="1" min="11" max="11" width="9.86"/>
    <col customWidth="1" hidden="1" min="12" max="12" width="15.43"/>
    <col customWidth="1" min="13" max="13" width="7.71"/>
    <col customWidth="1" hidden="1" min="14" max="14" width="11.57"/>
    <col customWidth="1" min="15" max="15" width="66.57"/>
    <col customWidth="1" min="16" max="16" width="14.14"/>
    <col customWidth="1" min="17" max="17" width="22.71"/>
    <col customWidth="1" min="18" max="18" width="3.71"/>
    <col customWidth="1" min="19" max="20" width="14.14"/>
    <col customWidth="1" min="21" max="21" width="9.86"/>
    <col customWidth="1" min="22" max="22" width="11.29"/>
    <col customWidth="1" min="23" max="23" width="13.43"/>
    <col customWidth="1" min="24" max="24" width="13.86"/>
    <col customWidth="1" min="25" max="25" width="7.0"/>
    <col customWidth="1" min="26" max="26" width="4.71"/>
  </cols>
  <sheetData>
    <row r="1">
      <c r="A1" s="284" t="str">
        <f t="shared" ref="A1:A78" si="1">B1&amp;F1</f>
        <v>MRNDOS</v>
      </c>
      <c r="B1" s="284" t="s">
        <v>45</v>
      </c>
      <c r="C1" s="354" t="s">
        <v>48</v>
      </c>
      <c r="D1" s="355" t="s">
        <v>77</v>
      </c>
      <c r="E1" s="356" t="s">
        <v>46</v>
      </c>
      <c r="F1" s="356" t="s">
        <v>47</v>
      </c>
      <c r="G1" s="284" t="s">
        <v>78</v>
      </c>
      <c r="H1" s="284" t="s">
        <v>79</v>
      </c>
      <c r="I1" s="284" t="s">
        <v>51</v>
      </c>
      <c r="J1" s="284" t="s">
        <v>52</v>
      </c>
      <c r="K1" s="284" t="s">
        <v>80</v>
      </c>
      <c r="L1" s="284" t="s">
        <v>81</v>
      </c>
      <c r="M1" s="284" t="s">
        <v>82</v>
      </c>
      <c r="N1" s="284" t="str">
        <f t="shared" ref="N1:N78" si="2">A1</f>
        <v>MRNDOS</v>
      </c>
      <c r="O1" s="284" t="str">
        <f>VLOOKUP(B1,'DATA - LIS - RX'!A:B,2,0)</f>
        <v>MEDICATIONS</v>
      </c>
      <c r="P1" s="284" t="s">
        <v>84</v>
      </c>
      <c r="Q1" s="284" t="s">
        <v>80</v>
      </c>
      <c r="R1" s="284" t="b">
        <v>0</v>
      </c>
      <c r="S1" s="357" t="s">
        <v>7549</v>
      </c>
      <c r="T1" s="63"/>
      <c r="U1" s="63"/>
      <c r="V1" s="63"/>
      <c r="W1" s="63"/>
      <c r="X1" s="63"/>
      <c r="Y1" s="63"/>
      <c r="Z1" s="64"/>
    </row>
    <row r="2">
      <c r="A2" s="156" t="str">
        <f t="shared" si="1"/>
        <v>1718644566</v>
      </c>
      <c r="B2" s="156">
        <v>17186.0</v>
      </c>
      <c r="C2" s="157">
        <v>0.5729166666666666</v>
      </c>
      <c r="D2" s="158" t="s">
        <v>211</v>
      </c>
      <c r="E2" s="159">
        <v>32887.0</v>
      </c>
      <c r="F2" s="159">
        <v>44566.0</v>
      </c>
      <c r="G2" s="160" t="s">
        <v>122</v>
      </c>
      <c r="H2" s="160" t="s">
        <v>92</v>
      </c>
      <c r="I2" s="160" t="s">
        <v>93</v>
      </c>
      <c r="J2" s="160" t="s">
        <v>179</v>
      </c>
      <c r="K2" s="155"/>
      <c r="L2" s="155" t="s">
        <v>90</v>
      </c>
      <c r="M2" s="155">
        <v>206465.0</v>
      </c>
      <c r="N2" s="155" t="str">
        <f t="shared" si="2"/>
        <v>1718644566</v>
      </c>
      <c r="O2" s="155" t="str">
        <f>VLOOKUP(B2,'DATA - LIS - RX'!A:B,2,0)</f>
        <v>Pregabalin, Tramadol</v>
      </c>
      <c r="P2" s="155" t="str">
        <f t="shared" ref="P2:P78" si="3">if(countif(B:B,B2)&gt;1, "R", "")</f>
        <v>R</v>
      </c>
      <c r="Q2" s="155" t="s">
        <v>8617</v>
      </c>
      <c r="R2" s="155" t="b">
        <v>1</v>
      </c>
      <c r="S2" s="155" t="str">
        <f>IFERROR(__xludf.DUMMYFUNCTION("TRANSPOSE(UNIQUE(SORTN(FILTER(POSITIVES!E:E,POSITIVES!A:A=M2),1,1,0,0)))"),"Carboxy-THC")</f>
        <v>Carboxy-THC</v>
      </c>
      <c r="T2" s="155" t="str">
        <f>IFERROR(__xludf.DUMMYFUNCTION("""COMPUTED_VALUE"""),"THC")</f>
        <v>THC</v>
      </c>
      <c r="U2" s="155" t="str">
        <f>IFERROR(__xludf.DUMMYFUNCTION("""COMPUTED_VALUE"""),"Tramadol")</f>
        <v>Tramadol</v>
      </c>
      <c r="V2" s="155"/>
      <c r="W2" s="155"/>
      <c r="X2" s="155"/>
      <c r="Y2" s="155"/>
      <c r="Z2" s="155"/>
    </row>
    <row r="3">
      <c r="A3" s="156" t="str">
        <f t="shared" si="1"/>
        <v>1239744567</v>
      </c>
      <c r="B3" s="156">
        <v>12397.0</v>
      </c>
      <c r="C3" s="157">
        <v>0.3541666666666667</v>
      </c>
      <c r="D3" s="158" t="s">
        <v>677</v>
      </c>
      <c r="E3" s="159">
        <v>24151.0</v>
      </c>
      <c r="F3" s="159">
        <v>44567.0</v>
      </c>
      <c r="G3" s="160" t="s">
        <v>122</v>
      </c>
      <c r="H3" s="160" t="s">
        <v>92</v>
      </c>
      <c r="I3" s="160" t="s">
        <v>101</v>
      </c>
      <c r="J3" s="160" t="s">
        <v>174</v>
      </c>
      <c r="K3" s="155"/>
      <c r="L3" s="155" t="s">
        <v>90</v>
      </c>
      <c r="M3" s="155">
        <v>206489.0</v>
      </c>
      <c r="N3" s="155" t="str">
        <f t="shared" si="2"/>
        <v>1239744567</v>
      </c>
      <c r="O3" s="155" t="str">
        <f>VLOOKUP(B3,'DATA - LIS - RX'!A:B,2,0)</f>
        <v>Gabapentin, Duloxetine</v>
      </c>
      <c r="P3" s="155" t="str">
        <f t="shared" si="3"/>
        <v/>
      </c>
      <c r="Q3" s="155"/>
      <c r="R3" s="155" t="b">
        <v>1</v>
      </c>
      <c r="S3" s="155" t="str">
        <f>IFERROR(__xludf.DUMMYFUNCTION("TRANSPOSE(UNIQUE(SORTN(FILTER(POSITIVES!E:E,POSITIVES!A:A=M3),1,1,0,0)))"),"Carboxy-THC")</f>
        <v>Carboxy-THC</v>
      </c>
      <c r="T3" s="155" t="str">
        <f>IFERROR(__xludf.DUMMYFUNCTION("""COMPUTED_VALUE"""),"THC")</f>
        <v>THC</v>
      </c>
      <c r="U3" s="155"/>
      <c r="V3" s="155"/>
      <c r="W3" s="155"/>
      <c r="X3" s="155"/>
      <c r="Y3" s="155"/>
      <c r="Z3" s="155"/>
    </row>
    <row r="4">
      <c r="A4" s="156" t="str">
        <f t="shared" si="1"/>
        <v>1747044568</v>
      </c>
      <c r="B4" s="156">
        <v>17470.0</v>
      </c>
      <c r="C4" s="157">
        <v>0.625</v>
      </c>
      <c r="D4" s="158" t="s">
        <v>807</v>
      </c>
      <c r="E4" s="159">
        <v>34674.0</v>
      </c>
      <c r="F4" s="159">
        <v>44568.0</v>
      </c>
      <c r="G4" s="160" t="s">
        <v>122</v>
      </c>
      <c r="H4" s="160" t="s">
        <v>92</v>
      </c>
      <c r="I4" s="160" t="s">
        <v>93</v>
      </c>
      <c r="J4" s="160" t="s">
        <v>179</v>
      </c>
      <c r="K4" s="155"/>
      <c r="L4" s="155" t="s">
        <v>90</v>
      </c>
      <c r="M4" s="155">
        <v>206550.0</v>
      </c>
      <c r="N4" s="155" t="str">
        <f t="shared" si="2"/>
        <v>1747044568</v>
      </c>
      <c r="O4" s="155" t="str">
        <f>VLOOKUP(B4,'DATA - LIS - RX'!A:B,2,0)</f>
        <v>Hydrocodone</v>
      </c>
      <c r="P4" s="155" t="str">
        <f t="shared" si="3"/>
        <v/>
      </c>
      <c r="Q4" s="155"/>
      <c r="R4" s="155" t="b">
        <v>1</v>
      </c>
      <c r="S4" s="155" t="str">
        <f>IFERROR(__xludf.DUMMYFUNCTION("TRANSPOSE(UNIQUE(SORTN(FILTER(POSITIVES!E:E,POSITIVES!A:A=M4),1,1,0,0)))"),"Carboxy-THC")</f>
        <v>Carboxy-THC</v>
      </c>
      <c r="T4" s="155" t="str">
        <f>IFERROR(__xludf.DUMMYFUNCTION("""COMPUTED_VALUE"""),"Norhydrocodone")</f>
        <v>Norhydrocodone</v>
      </c>
      <c r="U4" s="155" t="str">
        <f>IFERROR(__xludf.DUMMYFUNCTION("""COMPUTED_VALUE"""),"THC")</f>
        <v>THC</v>
      </c>
      <c r="V4" s="155"/>
      <c r="W4" s="155"/>
      <c r="X4" s="155"/>
      <c r="Y4" s="155"/>
      <c r="Z4" s="155"/>
    </row>
    <row r="5">
      <c r="A5" s="156" t="str">
        <f t="shared" si="1"/>
        <v>949344574</v>
      </c>
      <c r="B5" s="156">
        <v>9493.0</v>
      </c>
      <c r="C5" s="157">
        <v>0.375</v>
      </c>
      <c r="D5" s="158" t="s">
        <v>494</v>
      </c>
      <c r="E5" s="159">
        <v>20636.0</v>
      </c>
      <c r="F5" s="159">
        <v>44574.0</v>
      </c>
      <c r="G5" s="160" t="s">
        <v>122</v>
      </c>
      <c r="H5" s="160" t="s">
        <v>92</v>
      </c>
      <c r="I5" s="160" t="s">
        <v>93</v>
      </c>
      <c r="J5" s="160" t="s">
        <v>147</v>
      </c>
      <c r="K5" s="155"/>
      <c r="L5" s="155" t="s">
        <v>90</v>
      </c>
      <c r="M5" s="161">
        <v>206617.0</v>
      </c>
      <c r="N5" s="155" t="str">
        <f t="shared" si="2"/>
        <v>949344574</v>
      </c>
      <c r="O5" s="155" t="str">
        <f>VLOOKUP(B5,'DATA - LIS - RX'!A:B,2,0)</f>
        <v>Gabapentin, Hydrocodone</v>
      </c>
      <c r="P5" s="155" t="str">
        <f t="shared" si="3"/>
        <v/>
      </c>
      <c r="Q5" s="155"/>
      <c r="R5" s="155" t="b">
        <v>1</v>
      </c>
      <c r="S5" s="155" t="str">
        <f>IFERROR(__xludf.DUMMYFUNCTION("TRANSPOSE(UNIQUE(SORTN(FILTER(POSITIVES!E:E,POSITIVES!A:A=M5),1,1,0,0)))"),"Benzoylecgonine")</f>
        <v>Benzoylecgonine</v>
      </c>
      <c r="T5" s="155" t="str">
        <f>IFERROR(__xludf.DUMMYFUNCTION("""COMPUTED_VALUE"""),"Carboxy-THC")</f>
        <v>Carboxy-THC</v>
      </c>
      <c r="U5" s="155" t="str">
        <f>IFERROR(__xludf.DUMMYFUNCTION("""COMPUTED_VALUE"""),"Cocaine")</f>
        <v>Cocaine</v>
      </c>
      <c r="V5" s="155" t="str">
        <f>IFERROR(__xludf.DUMMYFUNCTION("""COMPUTED_VALUE"""),"Hydrocodone")</f>
        <v>Hydrocodone</v>
      </c>
      <c r="W5" s="155" t="str">
        <f>IFERROR(__xludf.DUMMYFUNCTION("""COMPUTED_VALUE"""),"Hydromorphone")</f>
        <v>Hydromorphone</v>
      </c>
      <c r="X5" s="155" t="str">
        <f>IFERROR(__xludf.DUMMYFUNCTION("""COMPUTED_VALUE"""),"Norhydrocodone")</f>
        <v>Norhydrocodone</v>
      </c>
      <c r="Y5" s="155" t="str">
        <f>IFERROR(__xludf.DUMMYFUNCTION("""COMPUTED_VALUE"""),"Opiates")</f>
        <v>Opiates</v>
      </c>
      <c r="Z5" s="155" t="str">
        <f>IFERROR(__xludf.DUMMYFUNCTION("""COMPUTED_VALUE"""),"THC")</f>
        <v>THC</v>
      </c>
    </row>
    <row r="6">
      <c r="A6" s="156" t="str">
        <f t="shared" si="1"/>
        <v>1247344575</v>
      </c>
      <c r="B6" s="156">
        <v>12473.0</v>
      </c>
      <c r="C6" s="157">
        <v>0.3958333333333333</v>
      </c>
      <c r="D6" s="158" t="s">
        <v>967</v>
      </c>
      <c r="E6" s="159">
        <v>23807.0</v>
      </c>
      <c r="F6" s="159">
        <v>44575.0</v>
      </c>
      <c r="G6" s="160" t="s">
        <v>122</v>
      </c>
      <c r="H6" s="160" t="s">
        <v>92</v>
      </c>
      <c r="I6" s="160" t="s">
        <v>93</v>
      </c>
      <c r="J6" s="160" t="s">
        <v>164</v>
      </c>
      <c r="K6" s="155"/>
      <c r="L6" s="155" t="s">
        <v>90</v>
      </c>
      <c r="M6" s="161">
        <v>206597.0</v>
      </c>
      <c r="N6" s="155" t="str">
        <f t="shared" si="2"/>
        <v>1247344575</v>
      </c>
      <c r="O6" s="155" t="str">
        <f>VLOOKUP(B6,'DATA - LIS - RX'!A:B,2,0)</f>
        <v>  -  </v>
      </c>
      <c r="P6" s="155" t="str">
        <f t="shared" si="3"/>
        <v/>
      </c>
      <c r="Q6" s="155"/>
      <c r="R6" s="155" t="b">
        <v>1</v>
      </c>
      <c r="S6" s="155" t="str">
        <f>IFERROR(__xludf.DUMMYFUNCTION("TRANSPOSE(UNIQUE(SORTN(FILTER(POSITIVES!E:E,POSITIVES!A:A=M6),1,1,0,0)))"),"Benzoylecgonine")</f>
        <v>Benzoylecgonine</v>
      </c>
      <c r="T6" s="155" t="str">
        <f>IFERROR(__xludf.DUMMYFUNCTION("""COMPUTED_VALUE"""),"Carboxy-THC")</f>
        <v>Carboxy-THC</v>
      </c>
      <c r="U6" s="155" t="str">
        <f>IFERROR(__xludf.DUMMYFUNCTION("""COMPUTED_VALUE"""),"THC")</f>
        <v>THC</v>
      </c>
      <c r="V6" s="155"/>
      <c r="W6" s="155"/>
      <c r="X6" s="155"/>
      <c r="Y6" s="155"/>
      <c r="Z6" s="155"/>
    </row>
    <row r="7">
      <c r="A7" s="156" t="str">
        <f t="shared" si="1"/>
        <v>1625444575</v>
      </c>
      <c r="B7" s="156">
        <v>16254.0</v>
      </c>
      <c r="C7" s="157">
        <v>0.5625</v>
      </c>
      <c r="D7" s="158" t="s">
        <v>1696</v>
      </c>
      <c r="E7" s="159">
        <v>25486.0</v>
      </c>
      <c r="F7" s="159">
        <v>44575.0</v>
      </c>
      <c r="G7" s="160" t="s">
        <v>122</v>
      </c>
      <c r="H7" s="160" t="s">
        <v>92</v>
      </c>
      <c r="I7" s="160" t="s">
        <v>93</v>
      </c>
      <c r="J7" s="160" t="s">
        <v>98</v>
      </c>
      <c r="K7" s="155"/>
      <c r="L7" s="155" t="s">
        <v>90</v>
      </c>
      <c r="M7" s="155">
        <v>206717.0</v>
      </c>
      <c r="N7" s="155" t="str">
        <f t="shared" si="2"/>
        <v>1625444575</v>
      </c>
      <c r="O7" s="155" t="str">
        <f>VLOOKUP(B7,'DATA - LIS - RX'!A:B,2,0)</f>
        <v>Clonazepam</v>
      </c>
      <c r="P7" s="155" t="str">
        <f t="shared" si="3"/>
        <v/>
      </c>
      <c r="Q7" s="155"/>
      <c r="R7" s="155" t="b">
        <v>1</v>
      </c>
      <c r="S7" s="155" t="str">
        <f>IFERROR(__xludf.DUMMYFUNCTION("TRANSPOSE(UNIQUE(SORTN(FILTER(POSITIVES!E:E,POSITIVES!A:A=M7),1,1,0,0)))"),"Carboxy-THC")</f>
        <v>Carboxy-THC</v>
      </c>
      <c r="T7" s="155" t="str">
        <f>IFERROR(__xludf.DUMMYFUNCTION("""COMPUTED_VALUE"""),"THC")</f>
        <v>THC</v>
      </c>
      <c r="U7" s="155"/>
      <c r="V7" s="155"/>
      <c r="W7" s="155"/>
      <c r="X7" s="155"/>
      <c r="Y7" s="155"/>
      <c r="Z7" s="155"/>
    </row>
    <row r="8">
      <c r="A8" s="156" t="str">
        <f t="shared" si="1"/>
        <v>1650044575</v>
      </c>
      <c r="B8" s="156">
        <v>16500.0</v>
      </c>
      <c r="C8" s="157">
        <v>0.625</v>
      </c>
      <c r="D8" s="158" t="s">
        <v>2205</v>
      </c>
      <c r="E8" s="159">
        <v>23027.0</v>
      </c>
      <c r="F8" s="159">
        <v>44575.0</v>
      </c>
      <c r="G8" s="160" t="s">
        <v>122</v>
      </c>
      <c r="H8" s="160" t="s">
        <v>92</v>
      </c>
      <c r="I8" s="160" t="s">
        <v>93</v>
      </c>
      <c r="J8" s="160" t="s">
        <v>89</v>
      </c>
      <c r="K8" s="155"/>
      <c r="L8" s="155" t="s">
        <v>90</v>
      </c>
      <c r="M8" s="155">
        <v>206724.0</v>
      </c>
      <c r="N8" s="155" t="str">
        <f t="shared" si="2"/>
        <v>1650044575</v>
      </c>
      <c r="O8" s="155" t="str">
        <f>VLOOKUP(B8,'DATA - LIS - RX'!A:B,2,0)</f>
        <v>Zolpidem, Pregabalin, Oxycodone, Buprenorphine</v>
      </c>
      <c r="P8" s="155" t="str">
        <f t="shared" si="3"/>
        <v/>
      </c>
      <c r="Q8" s="155"/>
      <c r="R8" s="155" t="b">
        <v>0</v>
      </c>
      <c r="S8" s="155" t="str">
        <f>IFERROR(__xludf.DUMMYFUNCTION("TRANSPOSE(UNIQUE(SORTN(FILTER(POSITIVES!E:E,POSITIVES!A:A=M8),1,1,0,0)))"),"Noroxycodone")</f>
        <v>Noroxycodone</v>
      </c>
      <c r="T8" s="155" t="str">
        <f>IFERROR(__xludf.DUMMYFUNCTION("""COMPUTED_VALUE"""),"Oxycodone")</f>
        <v>Oxycodone</v>
      </c>
      <c r="U8" s="155" t="str">
        <f>IFERROR(__xludf.DUMMYFUNCTION("""COMPUTED_VALUE"""),"THC")</f>
        <v>THC</v>
      </c>
      <c r="V8" s="155"/>
      <c r="W8" s="155"/>
      <c r="X8" s="155"/>
      <c r="Y8" s="155"/>
      <c r="Z8" s="155"/>
    </row>
    <row r="9">
      <c r="A9" s="156" t="str">
        <f t="shared" si="1"/>
        <v>1408344576</v>
      </c>
      <c r="B9" s="156">
        <v>14083.0</v>
      </c>
      <c r="C9" s="157">
        <v>0.4895833333333333</v>
      </c>
      <c r="D9" s="158" t="s">
        <v>1339</v>
      </c>
      <c r="E9" s="159">
        <v>22869.0</v>
      </c>
      <c r="F9" s="159">
        <v>44576.0</v>
      </c>
      <c r="G9" s="160" t="s">
        <v>122</v>
      </c>
      <c r="H9" s="160" t="s">
        <v>87</v>
      </c>
      <c r="I9" s="160" t="s">
        <v>101</v>
      </c>
      <c r="J9" s="160" t="s">
        <v>174</v>
      </c>
      <c r="K9" s="155"/>
      <c r="L9" s="155" t="s">
        <v>90</v>
      </c>
      <c r="M9" s="155">
        <v>206729.0</v>
      </c>
      <c r="N9" s="155" t="str">
        <f t="shared" si="2"/>
        <v>1408344576</v>
      </c>
      <c r="O9" s="155" t="str">
        <f>VLOOKUP(B9,'DATA - LIS - RX'!A:B,2,0)</f>
        <v>Duloxetine, Methylphenidate</v>
      </c>
      <c r="P9" s="155" t="str">
        <f t="shared" si="3"/>
        <v>R</v>
      </c>
      <c r="Q9" s="155"/>
      <c r="R9" s="155" t="b">
        <v>1</v>
      </c>
      <c r="S9" s="155" t="str">
        <f>IFERROR(__xludf.DUMMYFUNCTION("TRANSPOSE(UNIQUE(SORTN(FILTER(POSITIVES!E:E,POSITIVES!A:A=M9),1,1,0,0)))"),"Amphetamines")</f>
        <v>Amphetamines</v>
      </c>
      <c r="T9" s="155" t="str">
        <f>IFERROR(__xludf.DUMMYFUNCTION("""COMPUTED_VALUE"""),"Benzoylecgonine")</f>
        <v>Benzoylecgonine</v>
      </c>
      <c r="U9" s="155" t="str">
        <f>IFERROR(__xludf.DUMMYFUNCTION("""COMPUTED_VALUE"""),"Cocaine")</f>
        <v>Cocaine</v>
      </c>
      <c r="V9" s="155"/>
      <c r="W9" s="155"/>
      <c r="X9" s="155"/>
      <c r="Y9" s="155"/>
      <c r="Z9" s="155"/>
    </row>
    <row r="10">
      <c r="A10" s="156" t="str">
        <f t="shared" si="1"/>
        <v>1251244578</v>
      </c>
      <c r="B10" s="156">
        <v>12512.0</v>
      </c>
      <c r="C10" s="157">
        <v>0.625</v>
      </c>
      <c r="D10" s="158" t="s">
        <v>2000</v>
      </c>
      <c r="E10" s="159">
        <v>28787.0</v>
      </c>
      <c r="F10" s="159">
        <v>44578.0</v>
      </c>
      <c r="G10" s="160" t="s">
        <v>122</v>
      </c>
      <c r="H10" s="160" t="s">
        <v>92</v>
      </c>
      <c r="I10" s="160" t="s">
        <v>93</v>
      </c>
      <c r="J10" s="160" t="s">
        <v>174</v>
      </c>
      <c r="K10" s="155"/>
      <c r="L10" s="155" t="s">
        <v>90</v>
      </c>
      <c r="M10" s="155">
        <v>206760.0</v>
      </c>
      <c r="N10" s="155" t="str">
        <f t="shared" si="2"/>
        <v>1251244578</v>
      </c>
      <c r="O10" s="155" t="str">
        <f>VLOOKUP(B10,'DATA - LIS - RX'!A:B,2,0)</f>
        <v>Gabapentin</v>
      </c>
      <c r="P10" s="155" t="str">
        <f t="shared" si="3"/>
        <v/>
      </c>
      <c r="Q10" s="155" t="s">
        <v>9804</v>
      </c>
      <c r="R10" s="155" t="b">
        <v>1</v>
      </c>
      <c r="S10" s="155" t="str">
        <f>IFERROR(__xludf.DUMMYFUNCTION("TRANSPOSE(UNIQUE(SORTN(FILTER(POSITIVES!E:E,POSITIVES!A:A=M10),1,1,0,0)))"),"Benzoylecgonine")</f>
        <v>Benzoylecgonine</v>
      </c>
      <c r="T10" s="155" t="str">
        <f>IFERROR(__xludf.DUMMYFUNCTION("""COMPUTED_VALUE"""),"Cocaine")</f>
        <v>Cocaine</v>
      </c>
      <c r="U10" s="155" t="str">
        <f>IFERROR(__xludf.DUMMYFUNCTION("""COMPUTED_VALUE"""),"THC")</f>
        <v>THC</v>
      </c>
      <c r="V10" s="155" t="str">
        <f>IFERROR(__xludf.DUMMYFUNCTION("""COMPUTED_VALUE"""),"Tramadol")</f>
        <v>Tramadol</v>
      </c>
      <c r="W10" s="155"/>
      <c r="X10" s="155"/>
      <c r="Y10" s="155"/>
      <c r="Z10" s="155"/>
    </row>
    <row r="11">
      <c r="A11" s="156" t="str">
        <f t="shared" si="1"/>
        <v>1591044582</v>
      </c>
      <c r="B11" s="156">
        <v>15910.0</v>
      </c>
      <c r="C11" s="157">
        <v>0.6354166666666666</v>
      </c>
      <c r="D11" s="158" t="s">
        <v>1082</v>
      </c>
      <c r="E11" s="159">
        <v>23715.0</v>
      </c>
      <c r="F11" s="159">
        <v>44582.0</v>
      </c>
      <c r="G11" s="160" t="s">
        <v>122</v>
      </c>
      <c r="H11" s="160" t="s">
        <v>92</v>
      </c>
      <c r="I11" s="160" t="s">
        <v>101</v>
      </c>
      <c r="J11" s="160" t="s">
        <v>147</v>
      </c>
      <c r="K11" s="155"/>
      <c r="L11" s="155" t="s">
        <v>90</v>
      </c>
      <c r="M11" s="155">
        <v>206915.0</v>
      </c>
      <c r="N11" s="155" t="str">
        <f t="shared" si="2"/>
        <v>1591044582</v>
      </c>
      <c r="O11" s="155" t="str">
        <f>VLOOKUP(B11,'DATA - LIS - RX'!A:B,2,0)</f>
        <v>Gabapentin, Hydrocodone, Tramadol</v>
      </c>
      <c r="P11" s="155" t="str">
        <f t="shared" si="3"/>
        <v/>
      </c>
      <c r="Q11" s="155"/>
      <c r="R11" s="155" t="b">
        <v>0</v>
      </c>
      <c r="S11" s="155" t="str">
        <f>IFERROR(__xludf.DUMMYFUNCTION("TRANSPOSE(UNIQUE(SORTN(FILTER(POSITIVES!E:E,POSITIVES!A:A=M11),1,1,0,0)))"),"Barbiturates")</f>
        <v>Barbiturates</v>
      </c>
      <c r="T11" s="155" t="str">
        <f>IFERROR(__xludf.DUMMYFUNCTION("""COMPUTED_VALUE"""),"Opiates")</f>
        <v>Opiates</v>
      </c>
      <c r="U11" s="155"/>
      <c r="V11" s="155"/>
      <c r="W11" s="155"/>
      <c r="X11" s="155"/>
      <c r="Y11" s="155"/>
      <c r="Z11" s="155"/>
    </row>
    <row r="12">
      <c r="A12" s="156" t="str">
        <f t="shared" si="1"/>
        <v>1546144582</v>
      </c>
      <c r="B12" s="156">
        <v>15461.0</v>
      </c>
      <c r="C12" s="157">
        <v>0.6354166666666666</v>
      </c>
      <c r="D12" s="158" t="s">
        <v>1014</v>
      </c>
      <c r="E12" s="159">
        <v>13322.0</v>
      </c>
      <c r="F12" s="159">
        <v>44582.0</v>
      </c>
      <c r="G12" s="160" t="s">
        <v>122</v>
      </c>
      <c r="H12" s="160" t="s">
        <v>87</v>
      </c>
      <c r="I12" s="160" t="s">
        <v>88</v>
      </c>
      <c r="J12" s="160" t="s">
        <v>89</v>
      </c>
      <c r="K12" s="155"/>
      <c r="L12" s="155" t="s">
        <v>90</v>
      </c>
      <c r="M12" s="155">
        <v>206913.0</v>
      </c>
      <c r="N12" s="155" t="str">
        <f t="shared" si="2"/>
        <v>1546144582</v>
      </c>
      <c r="O12" s="155" t="str">
        <f>VLOOKUP(B12,'DATA - LIS - RX'!A:B,2,0)</f>
        <v>Alprazolam, Hydrocodone, Pregabalin</v>
      </c>
      <c r="P12" s="155" t="str">
        <f t="shared" si="3"/>
        <v/>
      </c>
      <c r="Q12" s="155"/>
      <c r="R12" s="155" t="b">
        <v>0</v>
      </c>
      <c r="S12" s="155" t="str">
        <f>IFERROR(__xludf.DUMMYFUNCTION("TRANSPOSE(UNIQUE(SORTN(FILTER(POSITIVES!E:E,POSITIVES!A:A=M12),1,1,0,0)))"),"Opiates")</f>
        <v>Opiates</v>
      </c>
      <c r="T12" s="155"/>
      <c r="U12" s="155"/>
      <c r="V12" s="155"/>
      <c r="W12" s="155"/>
      <c r="X12" s="155"/>
      <c r="Y12" s="155"/>
      <c r="Z12" s="155"/>
    </row>
    <row r="13">
      <c r="A13" s="156" t="str">
        <f t="shared" si="1"/>
        <v>1418444582</v>
      </c>
      <c r="B13" s="156">
        <v>14184.0</v>
      </c>
      <c r="C13" s="157">
        <v>0.3333333333333333</v>
      </c>
      <c r="D13" s="158" t="s">
        <v>1086</v>
      </c>
      <c r="E13" s="159">
        <v>21084.0</v>
      </c>
      <c r="F13" s="159">
        <v>44582.0</v>
      </c>
      <c r="G13" s="160" t="s">
        <v>122</v>
      </c>
      <c r="H13" s="160" t="s">
        <v>92</v>
      </c>
      <c r="I13" s="160" t="s">
        <v>93</v>
      </c>
      <c r="J13" s="160" t="s">
        <v>166</v>
      </c>
      <c r="K13" s="155"/>
      <c r="L13" s="155" t="s">
        <v>90</v>
      </c>
      <c r="M13" s="155">
        <v>206890.0</v>
      </c>
      <c r="N13" s="155" t="str">
        <f t="shared" si="2"/>
        <v>1418444582</v>
      </c>
      <c r="O13" s="155" t="str">
        <f>VLOOKUP(B13,'DATA - LIS - RX'!A:B,2,0)</f>
        <v>Hydrocodone, Zolpidem</v>
      </c>
      <c r="P13" s="155" t="str">
        <f t="shared" si="3"/>
        <v/>
      </c>
      <c r="Q13" s="155"/>
      <c r="R13" s="155" t="b">
        <v>0</v>
      </c>
      <c r="S13" s="155" t="str">
        <f>IFERROR(__xludf.DUMMYFUNCTION("TRANSPOSE(UNIQUE(SORTN(FILTER(POSITIVES!E:E,POSITIVES!A:A=M13),1,1,0,0)))"),"Opiates")</f>
        <v>Opiates</v>
      </c>
      <c r="T13" s="155"/>
      <c r="U13" s="155"/>
      <c r="V13" s="155"/>
      <c r="W13" s="155"/>
      <c r="X13" s="155"/>
      <c r="Y13" s="155"/>
      <c r="Z13" s="155"/>
    </row>
    <row r="14">
      <c r="A14" s="156" t="str">
        <f t="shared" si="1"/>
        <v>1120744582</v>
      </c>
      <c r="B14" s="156">
        <v>11207.0</v>
      </c>
      <c r="C14" s="157">
        <v>0.375</v>
      </c>
      <c r="D14" s="158" t="s">
        <v>1096</v>
      </c>
      <c r="E14" s="159">
        <v>9739.0</v>
      </c>
      <c r="F14" s="159">
        <v>44582.0</v>
      </c>
      <c r="G14" s="160" t="s">
        <v>122</v>
      </c>
      <c r="H14" s="160" t="s">
        <v>92</v>
      </c>
      <c r="I14" s="160" t="s">
        <v>93</v>
      </c>
      <c r="J14" s="160" t="s">
        <v>89</v>
      </c>
      <c r="K14" s="155"/>
      <c r="L14" s="155" t="s">
        <v>90</v>
      </c>
      <c r="M14" s="155">
        <v>206894.0</v>
      </c>
      <c r="N14" s="155" t="str">
        <f t="shared" si="2"/>
        <v>1120744582</v>
      </c>
      <c r="O14" s="155" t="str">
        <f>VLOOKUP(B14,'DATA - LIS - RX'!A:B,2,0)</f>
        <v>Gabapentin, Hydrocodone, Amitriptyline, Temazepam</v>
      </c>
      <c r="P14" s="155" t="str">
        <f t="shared" si="3"/>
        <v/>
      </c>
      <c r="Q14" s="155"/>
      <c r="R14" s="155" t="b">
        <v>0</v>
      </c>
      <c r="S14" s="155" t="str">
        <f>IFERROR(__xludf.DUMMYFUNCTION("TRANSPOSE(UNIQUE(SORTN(FILTER(POSITIVES!E:E,POSITIVES!A:A=M14),1,1,0,0)))"),"Opiates")</f>
        <v>Opiates</v>
      </c>
      <c r="T14" s="155"/>
      <c r="U14" s="155"/>
      <c r="V14" s="155"/>
      <c r="W14" s="155"/>
      <c r="X14" s="155"/>
      <c r="Y14" s="155"/>
      <c r="Z14" s="155"/>
    </row>
    <row r="15">
      <c r="A15" s="156" t="str">
        <f t="shared" si="1"/>
        <v>1559144582</v>
      </c>
      <c r="B15" s="156">
        <v>15591.0</v>
      </c>
      <c r="C15" s="157">
        <v>0.6458333333333334</v>
      </c>
      <c r="D15" s="158" t="s">
        <v>1236</v>
      </c>
      <c r="E15" s="159">
        <v>21357.0</v>
      </c>
      <c r="F15" s="159">
        <v>44582.0</v>
      </c>
      <c r="G15" s="160" t="s">
        <v>122</v>
      </c>
      <c r="H15" s="160" t="s">
        <v>92</v>
      </c>
      <c r="I15" s="160" t="s">
        <v>93</v>
      </c>
      <c r="J15" s="160" t="s">
        <v>98</v>
      </c>
      <c r="K15" s="155"/>
      <c r="L15" s="155" t="s">
        <v>90</v>
      </c>
      <c r="M15" s="155">
        <v>206916.0</v>
      </c>
      <c r="N15" s="155" t="str">
        <f t="shared" si="2"/>
        <v>1559144582</v>
      </c>
      <c r="O15" s="155" t="str">
        <f>VLOOKUP(B15,'DATA - LIS - RX'!A:B,2,0)</f>
        <v>Amitriptyline, Belbuca, Gabapentin, Oxycodone, Zolpidem</v>
      </c>
      <c r="P15" s="155" t="str">
        <f t="shared" si="3"/>
        <v/>
      </c>
      <c r="Q15" s="155"/>
      <c r="R15" s="155" t="b">
        <v>0</v>
      </c>
      <c r="S15" s="155" t="str">
        <f>IFERROR(__xludf.DUMMYFUNCTION("TRANSPOSE(UNIQUE(SORTN(FILTER(POSITIVES!E:E,POSITIVES!A:A=M15),1,1,0,0)))"),"Oxycodone")</f>
        <v>Oxycodone</v>
      </c>
      <c r="T15" s="155"/>
      <c r="U15" s="155"/>
      <c r="V15" s="155"/>
      <c r="W15" s="155"/>
      <c r="X15" s="155"/>
      <c r="Y15" s="155"/>
      <c r="Z15" s="155"/>
    </row>
    <row r="16">
      <c r="A16" s="156" t="str">
        <f t="shared" si="1"/>
        <v>1062344585</v>
      </c>
      <c r="B16" s="156">
        <v>10623.0</v>
      </c>
      <c r="C16" s="157">
        <v>0.59375</v>
      </c>
      <c r="D16" s="158" t="s">
        <v>1072</v>
      </c>
      <c r="E16" s="159">
        <v>21882.0</v>
      </c>
      <c r="F16" s="159">
        <v>44585.0</v>
      </c>
      <c r="G16" s="160" t="s">
        <v>122</v>
      </c>
      <c r="H16" s="160" t="s">
        <v>92</v>
      </c>
      <c r="I16" s="160" t="s">
        <v>93</v>
      </c>
      <c r="J16" s="160" t="s">
        <v>405</v>
      </c>
      <c r="K16" s="155"/>
      <c r="L16" s="155" t="s">
        <v>90</v>
      </c>
      <c r="M16" s="155">
        <v>206946.0</v>
      </c>
      <c r="N16" s="155" t="str">
        <f t="shared" si="2"/>
        <v>1062344585</v>
      </c>
      <c r="O16" s="155" t="str">
        <f>VLOOKUP(B16,'DATA - LIS - RX'!A:B,2,0)</f>
        <v>Alprazolam, Gabapentin, Nucynta</v>
      </c>
      <c r="P16" s="155" t="str">
        <f t="shared" si="3"/>
        <v/>
      </c>
      <c r="Q16" s="155"/>
      <c r="R16" s="155" t="b">
        <v>0</v>
      </c>
      <c r="S16" s="155" t="str">
        <f>IFERROR(__xludf.DUMMYFUNCTION("TRANSPOSE(UNIQUE(SORTN(FILTER(POSITIVES!E:E,POSITIVES!A:A=M16),1,1,0,0)))"),"Methadone")</f>
        <v>Methadone</v>
      </c>
      <c r="T16" s="155"/>
      <c r="U16" s="155"/>
      <c r="V16" s="155"/>
      <c r="W16" s="155"/>
      <c r="X16" s="155"/>
      <c r="Y16" s="155"/>
      <c r="Z16" s="155"/>
    </row>
    <row r="17">
      <c r="A17" s="156" t="str">
        <f t="shared" si="1"/>
        <v>1060644585</v>
      </c>
      <c r="B17" s="156">
        <v>10606.0</v>
      </c>
      <c r="C17" s="157">
        <v>0.5729166666666666</v>
      </c>
      <c r="D17" s="158" t="s">
        <v>966</v>
      </c>
      <c r="E17" s="159">
        <v>22291.0</v>
      </c>
      <c r="F17" s="159">
        <v>44585.0</v>
      </c>
      <c r="G17" s="160" t="s">
        <v>122</v>
      </c>
      <c r="H17" s="160" t="s">
        <v>92</v>
      </c>
      <c r="I17" s="160" t="s">
        <v>101</v>
      </c>
      <c r="J17" s="160" t="s">
        <v>89</v>
      </c>
      <c r="K17" s="155"/>
      <c r="L17" s="155" t="s">
        <v>90</v>
      </c>
      <c r="M17" s="155">
        <v>206939.0</v>
      </c>
      <c r="N17" s="155" t="str">
        <f t="shared" si="2"/>
        <v>1060644585</v>
      </c>
      <c r="O17" s="155" t="str">
        <f>VLOOKUP(B17,'DATA - LIS - RX'!A:B,2,0)</f>
        <v>Alprazolam, Hydrocodone</v>
      </c>
      <c r="P17" s="155" t="str">
        <f t="shared" si="3"/>
        <v/>
      </c>
      <c r="Q17" s="155"/>
      <c r="R17" s="155" t="b">
        <v>0</v>
      </c>
      <c r="S17" s="155" t="str">
        <f>IFERROR(__xludf.DUMMYFUNCTION("TRANSPOSE(UNIQUE(SORTN(FILTER(POSITIVES!E:E,POSITIVES!A:A=M17),1,1,0,0)))"),"Opiates")</f>
        <v>Opiates</v>
      </c>
      <c r="T17" s="155"/>
      <c r="U17" s="155"/>
      <c r="V17" s="155"/>
      <c r="W17" s="155"/>
      <c r="X17" s="155"/>
      <c r="Y17" s="155"/>
      <c r="Z17" s="155"/>
    </row>
    <row r="18">
      <c r="A18" s="156" t="str">
        <f t="shared" si="1"/>
        <v>1032344585</v>
      </c>
      <c r="B18" s="156">
        <v>10323.0</v>
      </c>
      <c r="C18" s="157">
        <v>0.3541666666666667</v>
      </c>
      <c r="D18" s="158" t="s">
        <v>1238</v>
      </c>
      <c r="E18" s="159">
        <v>25052.0</v>
      </c>
      <c r="F18" s="159">
        <v>44585.0</v>
      </c>
      <c r="G18" s="160" t="s">
        <v>122</v>
      </c>
      <c r="H18" s="160" t="s">
        <v>92</v>
      </c>
      <c r="I18" s="160" t="s">
        <v>101</v>
      </c>
      <c r="J18" s="160" t="s">
        <v>174</v>
      </c>
      <c r="K18" s="155"/>
      <c r="L18" s="155" t="s">
        <v>90</v>
      </c>
      <c r="M18" s="155">
        <v>206921.0</v>
      </c>
      <c r="N18" s="155" t="str">
        <f t="shared" si="2"/>
        <v>1032344585</v>
      </c>
      <c r="O18" s="155" t="str">
        <f>VLOOKUP(B18,'DATA - LIS - RX'!A:B,2,0)</f>
        <v>Gabapentin, Morphine Sulfate</v>
      </c>
      <c r="P18" s="155" t="str">
        <f t="shared" si="3"/>
        <v/>
      </c>
      <c r="Q18" s="155"/>
      <c r="R18" s="155" t="b">
        <v>0</v>
      </c>
      <c r="S18" s="155" t="str">
        <f>IFERROR(__xludf.DUMMYFUNCTION("TRANSPOSE(UNIQUE(SORTN(FILTER(POSITIVES!E:E,POSITIVES!A:A=M18),1,1,0,0)))"),"Opiates")</f>
        <v>Opiates</v>
      </c>
      <c r="T18" s="155"/>
      <c r="U18" s="155"/>
      <c r="V18" s="155"/>
      <c r="W18" s="155"/>
      <c r="X18" s="155"/>
      <c r="Y18" s="155"/>
      <c r="Z18" s="155"/>
    </row>
    <row r="19">
      <c r="A19" s="156" t="str">
        <f t="shared" si="1"/>
        <v>1367344585</v>
      </c>
      <c r="B19" s="156">
        <v>13673.0</v>
      </c>
      <c r="C19" s="157">
        <v>0.4479166666666667</v>
      </c>
      <c r="D19" s="158" t="s">
        <v>1105</v>
      </c>
      <c r="E19" s="159">
        <v>25366.0</v>
      </c>
      <c r="F19" s="159">
        <v>44585.0</v>
      </c>
      <c r="G19" s="160" t="s">
        <v>122</v>
      </c>
      <c r="H19" s="160" t="s">
        <v>92</v>
      </c>
      <c r="I19" s="160" t="s">
        <v>101</v>
      </c>
      <c r="J19" s="160" t="s">
        <v>405</v>
      </c>
      <c r="K19" s="155"/>
      <c r="L19" s="155" t="s">
        <v>90</v>
      </c>
      <c r="M19" s="155">
        <v>206935.0</v>
      </c>
      <c r="N19" s="155" t="str">
        <f t="shared" si="2"/>
        <v>1367344585</v>
      </c>
      <c r="O19" s="155" t="str">
        <f>VLOOKUP(B19,'DATA - LIS - RX'!A:B,2,0)</f>
        <v>Pregabalin</v>
      </c>
      <c r="P19" s="155" t="str">
        <f t="shared" si="3"/>
        <v/>
      </c>
      <c r="Q19" s="155"/>
      <c r="R19" s="155" t="b">
        <v>0</v>
      </c>
      <c r="S19" s="155" t="str">
        <f>IFERROR(__xludf.DUMMYFUNCTION("TRANSPOSE(UNIQUE(SORTN(FILTER(POSITIVES!E:E,POSITIVES!A:A=M19),1,1,0,0)))"),"Opiates")</f>
        <v>Opiates</v>
      </c>
      <c r="T19" s="155"/>
      <c r="U19" s="155"/>
      <c r="V19" s="155"/>
      <c r="W19" s="155"/>
      <c r="X19" s="155"/>
      <c r="Y19" s="155"/>
      <c r="Z19" s="155"/>
    </row>
    <row r="20">
      <c r="A20" s="156" t="str">
        <f t="shared" si="1"/>
        <v>1342844585</v>
      </c>
      <c r="B20" s="156">
        <v>13428.0</v>
      </c>
      <c r="C20" s="157">
        <v>0.4583333333333333</v>
      </c>
      <c r="D20" s="158" t="s">
        <v>2393</v>
      </c>
      <c r="E20" s="159">
        <v>16093.0</v>
      </c>
      <c r="F20" s="159">
        <v>44585.0</v>
      </c>
      <c r="G20" s="160" t="s">
        <v>122</v>
      </c>
      <c r="H20" s="160" t="s">
        <v>92</v>
      </c>
      <c r="I20" s="160" t="s">
        <v>93</v>
      </c>
      <c r="J20" s="160" t="s">
        <v>221</v>
      </c>
      <c r="K20" s="155"/>
      <c r="L20" s="155" t="s">
        <v>90</v>
      </c>
      <c r="M20" s="155">
        <v>206933.0</v>
      </c>
      <c r="N20" s="155" t="str">
        <f t="shared" si="2"/>
        <v>1342844585</v>
      </c>
      <c r="O20" s="155" t="str">
        <f>VLOOKUP(B20,'DATA - LIS - RX'!A:B,2,0)</f>
        <v>Tramadol</v>
      </c>
      <c r="P20" s="155" t="str">
        <f t="shared" si="3"/>
        <v/>
      </c>
      <c r="Q20" s="155"/>
      <c r="R20" s="155" t="b">
        <v>0</v>
      </c>
      <c r="S20" s="155" t="str">
        <f>IFERROR(__xludf.DUMMYFUNCTION("TRANSPOSE(UNIQUE(SORTN(FILTER(POSITIVES!E:E,POSITIVES!A:A=M20),1,1,0,0)))"),"Tramadol")</f>
        <v>Tramadol</v>
      </c>
      <c r="T20" s="155"/>
      <c r="U20" s="155"/>
      <c r="V20" s="155"/>
      <c r="W20" s="155"/>
      <c r="X20" s="155"/>
      <c r="Y20" s="155"/>
      <c r="Z20" s="155"/>
    </row>
    <row r="21">
      <c r="A21" s="156" t="str">
        <f t="shared" si="1"/>
        <v>1437344586</v>
      </c>
      <c r="B21" s="156">
        <v>14373.0</v>
      </c>
      <c r="C21" s="157">
        <v>0.625</v>
      </c>
      <c r="D21" s="158" t="s">
        <v>1098</v>
      </c>
      <c r="E21" s="159">
        <v>28183.0</v>
      </c>
      <c r="F21" s="159">
        <v>44586.0</v>
      </c>
      <c r="G21" s="160" t="s">
        <v>122</v>
      </c>
      <c r="H21" s="160" t="s">
        <v>92</v>
      </c>
      <c r="I21" s="160" t="s">
        <v>93</v>
      </c>
      <c r="J21" s="160" t="s">
        <v>98</v>
      </c>
      <c r="K21" s="155"/>
      <c r="L21" s="155" t="s">
        <v>90</v>
      </c>
      <c r="M21" s="155">
        <v>206981.0</v>
      </c>
      <c r="N21" s="155" t="str">
        <f t="shared" si="2"/>
        <v>1437344586</v>
      </c>
      <c r="O21" s="155" t="str">
        <f>VLOOKUP(B21,'DATA - LIS - RX'!A:B,2,0)</f>
        <v>Dextroamphetamine, Oxycodone, Dexedrine</v>
      </c>
      <c r="P21" s="155" t="str">
        <f t="shared" si="3"/>
        <v/>
      </c>
      <c r="Q21" s="155"/>
      <c r="R21" s="155" t="b">
        <v>0</v>
      </c>
      <c r="S21" s="155" t="str">
        <f>IFERROR(__xludf.DUMMYFUNCTION("TRANSPOSE(UNIQUE(SORTN(FILTER(POSITIVES!E:E,POSITIVES!A:A=M21),1,1,0,0)))"),"Amphetamines")</f>
        <v>Amphetamines</v>
      </c>
      <c r="T21" s="155" t="str">
        <f>IFERROR(__xludf.DUMMYFUNCTION("""COMPUTED_VALUE"""),"Opiates")</f>
        <v>Opiates</v>
      </c>
      <c r="U21" s="155" t="str">
        <f>IFERROR(__xludf.DUMMYFUNCTION("""COMPUTED_VALUE"""),"Oxycodone")</f>
        <v>Oxycodone</v>
      </c>
      <c r="V21" s="155"/>
      <c r="W21" s="155"/>
      <c r="X21" s="155"/>
      <c r="Y21" s="155"/>
      <c r="Z21" s="155"/>
    </row>
    <row r="22">
      <c r="A22" s="156" t="str">
        <f t="shared" si="1"/>
        <v>1071844586</v>
      </c>
      <c r="B22" s="156">
        <v>10718.0</v>
      </c>
      <c r="C22" s="157">
        <v>0.59375</v>
      </c>
      <c r="D22" s="158" t="s">
        <v>1121</v>
      </c>
      <c r="E22" s="159">
        <v>25173.0</v>
      </c>
      <c r="F22" s="159">
        <v>44586.0</v>
      </c>
      <c r="G22" s="160" t="s">
        <v>122</v>
      </c>
      <c r="H22" s="160" t="s">
        <v>92</v>
      </c>
      <c r="I22" s="160" t="s">
        <v>93</v>
      </c>
      <c r="J22" s="160" t="s">
        <v>174</v>
      </c>
      <c r="K22" s="155"/>
      <c r="L22" s="155" t="s">
        <v>90</v>
      </c>
      <c r="M22" s="155">
        <v>206977.0</v>
      </c>
      <c r="N22" s="155" t="str">
        <f t="shared" si="2"/>
        <v>1071844586</v>
      </c>
      <c r="O22" s="155" t="str">
        <f>VLOOKUP(B22,'DATA - LIS - RX'!A:B,2,0)</f>
        <v>Hydrocodone, Pregabalin</v>
      </c>
      <c r="P22" s="155" t="str">
        <f t="shared" si="3"/>
        <v/>
      </c>
      <c r="Q22" s="155"/>
      <c r="R22" s="155" t="b">
        <v>0</v>
      </c>
      <c r="S22" s="155" t="str">
        <f>IFERROR(__xludf.DUMMYFUNCTION("TRANSPOSE(UNIQUE(SORTN(FILTER(POSITIVES!E:E,POSITIVES!A:A=M22),1,1,0,0)))"),"Opiates")</f>
        <v>Opiates</v>
      </c>
      <c r="T22" s="155" t="str">
        <f>IFERROR(__xludf.DUMMYFUNCTION("""COMPUTED_VALUE"""),"Phencyclidine")</f>
        <v>Phencyclidine</v>
      </c>
      <c r="U22" s="155"/>
      <c r="V22" s="155"/>
      <c r="W22" s="155"/>
      <c r="X22" s="155"/>
      <c r="Y22" s="155"/>
      <c r="Z22" s="155"/>
    </row>
    <row r="23">
      <c r="A23" s="156" t="str">
        <f t="shared" si="1"/>
        <v>1125244586</v>
      </c>
      <c r="B23" s="156">
        <v>11252.0</v>
      </c>
      <c r="C23" s="157">
        <v>0.5729166666666666</v>
      </c>
      <c r="D23" s="158" t="s">
        <v>1872</v>
      </c>
      <c r="E23" s="159">
        <v>10942.0</v>
      </c>
      <c r="F23" s="159">
        <v>44586.0</v>
      </c>
      <c r="G23" s="160" t="s">
        <v>122</v>
      </c>
      <c r="H23" s="160" t="s">
        <v>92</v>
      </c>
      <c r="I23" s="160" t="s">
        <v>101</v>
      </c>
      <c r="J23" s="160" t="s">
        <v>94</v>
      </c>
      <c r="K23" s="155"/>
      <c r="L23" s="155" t="s">
        <v>90</v>
      </c>
      <c r="M23" s="155">
        <v>206978.0</v>
      </c>
      <c r="N23" s="155" t="str">
        <f t="shared" si="2"/>
        <v>1125244586</v>
      </c>
      <c r="O23" s="155" t="str">
        <f>VLOOKUP(B23,'DATA - LIS - RX'!A:B,2,0)</f>
        <v>Codeine</v>
      </c>
      <c r="P23" s="155" t="str">
        <f t="shared" si="3"/>
        <v/>
      </c>
      <c r="Q23" s="155"/>
      <c r="R23" s="155" t="b">
        <v>0</v>
      </c>
      <c r="S23" s="155" t="str">
        <f>IFERROR(__xludf.DUMMYFUNCTION("TRANSPOSE(UNIQUE(SORTN(FILTER(POSITIVES!E:E,POSITIVES!A:A=M23),1,1,0,0)))"),"Opiates")</f>
        <v>Opiates</v>
      </c>
      <c r="T23" s="155"/>
      <c r="U23" s="155"/>
      <c r="V23" s="155"/>
      <c r="W23" s="155"/>
      <c r="X23" s="155"/>
      <c r="Y23" s="155"/>
      <c r="Z23" s="155"/>
    </row>
    <row r="24">
      <c r="A24" s="156" t="str">
        <f t="shared" si="1"/>
        <v>1274144586</v>
      </c>
      <c r="B24" s="156">
        <v>12741.0</v>
      </c>
      <c r="C24" s="157">
        <v>0.625</v>
      </c>
      <c r="D24" s="158" t="s">
        <v>702</v>
      </c>
      <c r="E24" s="159">
        <v>25142.0</v>
      </c>
      <c r="F24" s="159">
        <v>44586.0</v>
      </c>
      <c r="G24" s="160" t="s">
        <v>122</v>
      </c>
      <c r="H24" s="160" t="s">
        <v>87</v>
      </c>
      <c r="I24" s="160" t="s">
        <v>88</v>
      </c>
      <c r="J24" s="160" t="s">
        <v>89</v>
      </c>
      <c r="K24" s="155"/>
      <c r="L24" s="155" t="s">
        <v>90</v>
      </c>
      <c r="M24" s="155">
        <v>206980.0</v>
      </c>
      <c r="N24" s="155" t="str">
        <f t="shared" si="2"/>
        <v>1274144586</v>
      </c>
      <c r="O24" s="155" t="str">
        <f>VLOOKUP(B24,'DATA - LIS - RX'!A:B,2,0)</f>
        <v>Buprenorphine, Clonazepam, Pregabalin, Hydrocodone, Oxycodone, Cyclobenzaprine</v>
      </c>
      <c r="P24" s="155" t="str">
        <f t="shared" si="3"/>
        <v/>
      </c>
      <c r="Q24" s="155"/>
      <c r="R24" s="155" t="b">
        <v>0</v>
      </c>
      <c r="S24" s="155" t="str">
        <f>IFERROR(__xludf.DUMMYFUNCTION("TRANSPOSE(UNIQUE(SORTN(FILTER(POSITIVES!E:E,POSITIVES!A:A=M24),1,1,0,0)))"),"Oxycodone")</f>
        <v>Oxycodone</v>
      </c>
      <c r="T24" s="155"/>
      <c r="U24" s="155"/>
      <c r="V24" s="155"/>
      <c r="W24" s="155"/>
      <c r="X24" s="155"/>
      <c r="Y24" s="155"/>
      <c r="Z24" s="155"/>
    </row>
    <row r="25">
      <c r="A25" s="156" t="str">
        <f t="shared" si="1"/>
        <v>1081744587</v>
      </c>
      <c r="B25" s="156">
        <v>10817.0</v>
      </c>
      <c r="C25" s="157">
        <v>0.5833333333333334</v>
      </c>
      <c r="D25" s="158" t="s">
        <v>1136</v>
      </c>
      <c r="E25" s="159">
        <v>22099.0</v>
      </c>
      <c r="F25" s="159">
        <v>44587.0</v>
      </c>
      <c r="G25" s="160" t="s">
        <v>122</v>
      </c>
      <c r="H25" s="160" t="s">
        <v>87</v>
      </c>
      <c r="I25" s="160" t="s">
        <v>97</v>
      </c>
      <c r="J25" s="160" t="s">
        <v>1137</v>
      </c>
      <c r="K25" s="155"/>
      <c r="L25" s="155" t="s">
        <v>90</v>
      </c>
      <c r="M25" s="155">
        <v>207009.0</v>
      </c>
      <c r="N25" s="155" t="str">
        <f t="shared" si="2"/>
        <v>1081744587</v>
      </c>
      <c r="O25" s="155" t="str">
        <f>VLOOKUP(B25,'DATA - LIS - RX'!A:B,2,0)</f>
        <v>Gabapentin, Hydrocodone, Diazepam</v>
      </c>
      <c r="P25" s="155" t="str">
        <f t="shared" si="3"/>
        <v/>
      </c>
      <c r="Q25" s="155"/>
      <c r="R25" s="155" t="b">
        <v>0</v>
      </c>
      <c r="S25" s="155" t="str">
        <f>IFERROR(__xludf.DUMMYFUNCTION("TRANSPOSE(UNIQUE(SORTN(FILTER(POSITIVES!E:E,POSITIVES!A:A=M25),1,1,0,0)))"),"Opiates")</f>
        <v>Opiates</v>
      </c>
      <c r="T25" s="155" t="str">
        <f>IFERROR(__xludf.DUMMYFUNCTION("""COMPUTED_VALUE"""),"Oxycodone")</f>
        <v>Oxycodone</v>
      </c>
      <c r="U25" s="155"/>
      <c r="V25" s="155"/>
      <c r="W25" s="155"/>
      <c r="X25" s="155"/>
      <c r="Y25" s="155"/>
      <c r="Z25" s="155"/>
    </row>
    <row r="26">
      <c r="A26" s="156" t="str">
        <f t="shared" si="1"/>
        <v>1227444587</v>
      </c>
      <c r="B26" s="156">
        <v>12274.0</v>
      </c>
      <c r="C26" s="157">
        <v>0.6354166666666666</v>
      </c>
      <c r="D26" s="158" t="s">
        <v>2199</v>
      </c>
      <c r="E26" s="159">
        <v>27219.0</v>
      </c>
      <c r="F26" s="159">
        <v>44587.0</v>
      </c>
      <c r="G26" s="160" t="s">
        <v>122</v>
      </c>
      <c r="H26" s="160" t="s">
        <v>87</v>
      </c>
      <c r="I26" s="160" t="s">
        <v>97</v>
      </c>
      <c r="J26" s="160" t="s">
        <v>189</v>
      </c>
      <c r="K26" s="155"/>
      <c r="L26" s="155" t="s">
        <v>90</v>
      </c>
      <c r="M26" s="155">
        <v>207018.0</v>
      </c>
      <c r="N26" s="155" t="str">
        <f t="shared" si="2"/>
        <v>1227444587</v>
      </c>
      <c r="O26" s="155" t="str">
        <f>VLOOKUP(B26,'DATA - LIS - RX'!A:B,2,0)</f>
        <v>Morphine, Oxycodone</v>
      </c>
      <c r="P26" s="155" t="str">
        <f t="shared" si="3"/>
        <v/>
      </c>
      <c r="Q26" s="155"/>
      <c r="R26" s="155" t="b">
        <v>1</v>
      </c>
      <c r="S26" s="155" t="str">
        <f>IFERROR(__xludf.DUMMYFUNCTION("TRANSPOSE(UNIQUE(SORTN(FILTER(POSITIVES!E:E,POSITIVES!A:A=M26),1,1,0,0)))"),"Opiates")</f>
        <v>Opiates</v>
      </c>
      <c r="T26" s="155" t="str">
        <f>IFERROR(__xludf.DUMMYFUNCTION("""COMPUTED_VALUE"""),"Oxycodone")</f>
        <v>Oxycodone</v>
      </c>
      <c r="U26" s="155"/>
      <c r="V26" s="155"/>
      <c r="W26" s="155"/>
      <c r="X26" s="155"/>
      <c r="Y26" s="155"/>
      <c r="Z26" s="155"/>
    </row>
    <row r="27">
      <c r="A27" s="156" t="str">
        <f t="shared" si="1"/>
        <v>1564444587</v>
      </c>
      <c r="B27" s="156">
        <v>15644.0</v>
      </c>
      <c r="C27" s="157">
        <v>0.6041666666666666</v>
      </c>
      <c r="D27" s="158" t="s">
        <v>1523</v>
      </c>
      <c r="E27" s="159">
        <v>14426.0</v>
      </c>
      <c r="F27" s="159">
        <v>44587.0</v>
      </c>
      <c r="G27" s="160" t="s">
        <v>122</v>
      </c>
      <c r="H27" s="160" t="s">
        <v>92</v>
      </c>
      <c r="I27" s="160" t="s">
        <v>93</v>
      </c>
      <c r="J27" s="160" t="s">
        <v>94</v>
      </c>
      <c r="K27" s="155"/>
      <c r="L27" s="155" t="s">
        <v>90</v>
      </c>
      <c r="M27" s="155">
        <v>207015.0</v>
      </c>
      <c r="N27" s="155" t="str">
        <f t="shared" si="2"/>
        <v>1564444587</v>
      </c>
      <c r="O27" s="155" t="str">
        <f>VLOOKUP(B27,'DATA - LIS - RX'!A:B,2,0)</f>
        <v>Hydrocodone</v>
      </c>
      <c r="P27" s="155" t="str">
        <f t="shared" si="3"/>
        <v/>
      </c>
      <c r="Q27" s="155"/>
      <c r="R27" s="155" t="b">
        <v>0</v>
      </c>
      <c r="S27" s="155" t="str">
        <f>IFERROR(__xludf.DUMMYFUNCTION("TRANSPOSE(UNIQUE(SORTN(FILTER(POSITIVES!E:E,POSITIVES!A:A=M27),1,1,0,0)))"),"Opiates")</f>
        <v>Opiates</v>
      </c>
      <c r="T27" s="155"/>
      <c r="U27" s="155"/>
      <c r="V27" s="155"/>
      <c r="W27" s="155"/>
      <c r="X27" s="155"/>
      <c r="Y27" s="155"/>
      <c r="Z27" s="155"/>
    </row>
    <row r="28">
      <c r="A28" s="156" t="str">
        <f t="shared" si="1"/>
        <v>1629444587</v>
      </c>
      <c r="B28" s="156">
        <v>16294.0</v>
      </c>
      <c r="C28" s="157">
        <v>0.3645833333333333</v>
      </c>
      <c r="D28" s="158" t="s">
        <v>1144</v>
      </c>
      <c r="E28" s="159">
        <v>24388.0</v>
      </c>
      <c r="F28" s="159">
        <v>44587.0</v>
      </c>
      <c r="G28" s="160" t="s">
        <v>122</v>
      </c>
      <c r="H28" s="160" t="s">
        <v>92</v>
      </c>
      <c r="I28" s="160" t="s">
        <v>101</v>
      </c>
      <c r="J28" s="160" t="s">
        <v>358</v>
      </c>
      <c r="K28" s="155"/>
      <c r="L28" s="155" t="s">
        <v>90</v>
      </c>
      <c r="M28" s="155">
        <v>206990.0</v>
      </c>
      <c r="N28" s="155" t="str">
        <f t="shared" si="2"/>
        <v>1629444587</v>
      </c>
      <c r="O28" s="155" t="str">
        <f>VLOOKUP(B28,'DATA - LIS - RX'!A:B,2,0)</f>
        <v>Hydrocodone</v>
      </c>
      <c r="P28" s="155" t="str">
        <f t="shared" si="3"/>
        <v/>
      </c>
      <c r="Q28" s="155"/>
      <c r="R28" s="155" t="b">
        <v>0</v>
      </c>
      <c r="S28" s="155" t="str">
        <f>IFERROR(__xludf.DUMMYFUNCTION("TRANSPOSE(UNIQUE(SORTN(FILTER(POSITIVES!E:E,POSITIVES!A:A=M28),1,1,0,0)))"),"Opiates")</f>
        <v>Opiates</v>
      </c>
      <c r="T28" s="155"/>
      <c r="U28" s="155"/>
      <c r="V28" s="155"/>
      <c r="W28" s="155"/>
      <c r="X28" s="155"/>
      <c r="Y28" s="155"/>
      <c r="Z28" s="155"/>
    </row>
    <row r="29">
      <c r="A29" s="156" t="str">
        <f t="shared" si="1"/>
        <v>1560444587</v>
      </c>
      <c r="B29" s="156">
        <v>15604.0</v>
      </c>
      <c r="C29" s="157">
        <v>0.6145833333333334</v>
      </c>
      <c r="D29" s="158" t="s">
        <v>1210</v>
      </c>
      <c r="E29" s="159">
        <v>20476.0</v>
      </c>
      <c r="F29" s="159">
        <v>44587.0</v>
      </c>
      <c r="G29" s="160" t="s">
        <v>122</v>
      </c>
      <c r="H29" s="160" t="s">
        <v>92</v>
      </c>
      <c r="I29" s="160" t="s">
        <v>93</v>
      </c>
      <c r="J29" s="160" t="s">
        <v>137</v>
      </c>
      <c r="K29" s="155"/>
      <c r="L29" s="155" t="s">
        <v>90</v>
      </c>
      <c r="M29" s="155">
        <v>207016.0</v>
      </c>
      <c r="N29" s="155" t="str">
        <f t="shared" si="2"/>
        <v>1560444587</v>
      </c>
      <c r="O29" s="155" t="str">
        <f>VLOOKUP(B29,'DATA - LIS - RX'!A:B,2,0)</f>
        <v>Gabapentin, Hydrocodone</v>
      </c>
      <c r="P29" s="155" t="str">
        <f t="shared" si="3"/>
        <v/>
      </c>
      <c r="Q29" s="155"/>
      <c r="R29" s="155" t="b">
        <v>0</v>
      </c>
      <c r="S29" s="155" t="str">
        <f>IFERROR(__xludf.DUMMYFUNCTION("TRANSPOSE(UNIQUE(SORTN(FILTER(POSITIVES!E:E,POSITIVES!A:A=M29),1,1,0,0)))"),"Opiates")</f>
        <v>Opiates</v>
      </c>
      <c r="T29" s="155"/>
      <c r="U29" s="155"/>
      <c r="V29" s="155"/>
      <c r="W29" s="155"/>
      <c r="X29" s="155"/>
      <c r="Y29" s="155"/>
      <c r="Z29" s="155"/>
    </row>
    <row r="30">
      <c r="A30" s="156" t="str">
        <f t="shared" si="1"/>
        <v>924144587</v>
      </c>
      <c r="B30" s="156">
        <v>9241.0</v>
      </c>
      <c r="C30" s="157">
        <v>0.625</v>
      </c>
      <c r="D30" s="158" t="s">
        <v>3116</v>
      </c>
      <c r="E30" s="159">
        <v>23211.0</v>
      </c>
      <c r="F30" s="159">
        <v>44587.0</v>
      </c>
      <c r="G30" s="160" t="s">
        <v>122</v>
      </c>
      <c r="H30" s="160" t="s">
        <v>87</v>
      </c>
      <c r="I30" s="160" t="s">
        <v>97</v>
      </c>
      <c r="J30" s="160" t="s">
        <v>89</v>
      </c>
      <c r="K30" s="155"/>
      <c r="L30" s="155" t="s">
        <v>90</v>
      </c>
      <c r="M30" s="155">
        <v>207017.0</v>
      </c>
      <c r="N30" s="155" t="str">
        <f t="shared" si="2"/>
        <v>924144587</v>
      </c>
      <c r="O30" s="155" t="str">
        <f>VLOOKUP(B30,'DATA - LIS - RX'!A:B,2,0)</f>
        <v>Hydrocodone, Pregabalin</v>
      </c>
      <c r="P30" s="155" t="str">
        <f t="shared" si="3"/>
        <v/>
      </c>
      <c r="Q30" s="155"/>
      <c r="R30" s="155" t="b">
        <v>0</v>
      </c>
      <c r="S30" s="155" t="str">
        <f>IFERROR(__xludf.DUMMYFUNCTION("TRANSPOSE(UNIQUE(SORTN(FILTER(POSITIVES!E:E,POSITIVES!A:A=M30),1,1,0,0)))"),"Opiates")</f>
        <v>Opiates</v>
      </c>
      <c r="T30" s="155"/>
      <c r="U30" s="155"/>
      <c r="V30" s="155"/>
      <c r="W30" s="155"/>
      <c r="X30" s="155"/>
      <c r="Y30" s="155"/>
      <c r="Z30" s="155"/>
    </row>
    <row r="31">
      <c r="A31" s="156" t="str">
        <f t="shared" si="1"/>
        <v>1176144588</v>
      </c>
      <c r="B31" s="156">
        <v>11761.0</v>
      </c>
      <c r="C31" s="157">
        <v>0.34375</v>
      </c>
      <c r="D31" s="158" t="s">
        <v>1289</v>
      </c>
      <c r="E31" s="159">
        <v>32726.0</v>
      </c>
      <c r="F31" s="159">
        <v>44588.0</v>
      </c>
      <c r="G31" s="160" t="s">
        <v>122</v>
      </c>
      <c r="H31" s="160" t="s">
        <v>92</v>
      </c>
      <c r="I31" s="160" t="s">
        <v>93</v>
      </c>
      <c r="J31" s="160" t="s">
        <v>174</v>
      </c>
      <c r="K31" s="155"/>
      <c r="L31" s="155" t="s">
        <v>90</v>
      </c>
      <c r="M31" s="155">
        <v>207023.0</v>
      </c>
      <c r="N31" s="155" t="str">
        <f t="shared" si="2"/>
        <v>1176144588</v>
      </c>
      <c r="O31" s="155" t="str">
        <f>VLOOKUP(B31,'DATA - LIS - RX'!A:B,2,0)</f>
        <v>Hydrocodone, Zolpidem </v>
      </c>
      <c r="P31" s="155" t="str">
        <f t="shared" si="3"/>
        <v/>
      </c>
      <c r="Q31" s="155"/>
      <c r="R31" s="155" t="b">
        <v>0</v>
      </c>
      <c r="S31" s="155" t="str">
        <f>IFERROR(__xludf.DUMMYFUNCTION("TRANSPOSE(UNIQUE(SORTN(FILTER(POSITIVES!E:E,POSITIVES!A:A=M31),1,1,0,0)))"),"Barbiturates")</f>
        <v>Barbiturates</v>
      </c>
      <c r="T31" s="155" t="str">
        <f>IFERROR(__xludf.DUMMYFUNCTION("""COMPUTED_VALUE"""),"Opiates")</f>
        <v>Opiates</v>
      </c>
      <c r="U31" s="155"/>
      <c r="V31" s="155"/>
      <c r="W31" s="155"/>
      <c r="X31" s="155"/>
      <c r="Y31" s="155"/>
      <c r="Z31" s="155"/>
    </row>
    <row r="32">
      <c r="A32" s="156" t="str">
        <f t="shared" si="1"/>
        <v>1700344588</v>
      </c>
      <c r="B32" s="156">
        <v>17003.0</v>
      </c>
      <c r="C32" s="157">
        <v>0.5729166666666666</v>
      </c>
      <c r="D32" s="158" t="s">
        <v>2152</v>
      </c>
      <c r="E32" s="159">
        <v>26677.0</v>
      </c>
      <c r="F32" s="159">
        <v>44588.0</v>
      </c>
      <c r="G32" s="160" t="s">
        <v>122</v>
      </c>
      <c r="H32" s="160" t="s">
        <v>92</v>
      </c>
      <c r="I32" s="160" t="s">
        <v>101</v>
      </c>
      <c r="J32" s="160" t="s">
        <v>577</v>
      </c>
      <c r="K32" s="155"/>
      <c r="L32" s="155" t="s">
        <v>90</v>
      </c>
      <c r="M32" s="155">
        <v>207044.0</v>
      </c>
      <c r="N32" s="155" t="str">
        <f t="shared" si="2"/>
        <v>1700344588</v>
      </c>
      <c r="O32" s="155" t="str">
        <f>VLOOKUP(B32,'DATA - LIS - RX'!A:B,2,0)</f>
        <v>Hydrocodone, Pregabalin, Gabapentin</v>
      </c>
      <c r="P32" s="155" t="str">
        <f t="shared" si="3"/>
        <v/>
      </c>
      <c r="Q32" s="155"/>
      <c r="R32" s="155" t="b">
        <v>0</v>
      </c>
      <c r="S32" s="155" t="str">
        <f>IFERROR(__xludf.DUMMYFUNCTION("TRANSPOSE(UNIQUE(SORTN(FILTER(POSITIVES!E:E,POSITIVES!A:A=M32),1,1,0,0)))"),"Opiates")</f>
        <v>Opiates</v>
      </c>
      <c r="T32" s="155"/>
      <c r="U32" s="155"/>
      <c r="V32" s="155"/>
      <c r="W32" s="155"/>
      <c r="X32" s="155"/>
      <c r="Y32" s="155"/>
      <c r="Z32" s="155"/>
    </row>
    <row r="33">
      <c r="A33" s="156" t="str">
        <f t="shared" si="1"/>
        <v>1049544588</v>
      </c>
      <c r="B33" s="156">
        <v>10495.0</v>
      </c>
      <c r="C33" s="157">
        <v>0.4583333333333333</v>
      </c>
      <c r="D33" s="158" t="s">
        <v>3140</v>
      </c>
      <c r="E33" s="159">
        <v>25088.0</v>
      </c>
      <c r="F33" s="159">
        <v>44588.0</v>
      </c>
      <c r="G33" s="160" t="s">
        <v>122</v>
      </c>
      <c r="H33" s="160" t="s">
        <v>92</v>
      </c>
      <c r="I33" s="160" t="s">
        <v>93</v>
      </c>
      <c r="J33" s="160" t="s">
        <v>147</v>
      </c>
      <c r="K33" s="155"/>
      <c r="L33" s="155" t="s">
        <v>90</v>
      </c>
      <c r="M33" s="155">
        <v>207031.0</v>
      </c>
      <c r="N33" s="155" t="str">
        <f t="shared" si="2"/>
        <v>1049544588</v>
      </c>
      <c r="O33" s="155" t="str">
        <f>VLOOKUP(B33,'DATA - LIS - RX'!A:B,2,0)</f>
        <v>Amitriptyline, Gabapentin, Hydrocodone</v>
      </c>
      <c r="P33" s="155" t="str">
        <f t="shared" si="3"/>
        <v/>
      </c>
      <c r="Q33" s="155"/>
      <c r="R33" s="155" t="b">
        <v>0</v>
      </c>
      <c r="S33" s="155" t="str">
        <f>IFERROR(__xludf.DUMMYFUNCTION("TRANSPOSE(UNIQUE(SORTN(FILTER(POSITIVES!E:E,POSITIVES!A:A=M33),1,1,0,0)))"),"Opiates")</f>
        <v>Opiates</v>
      </c>
      <c r="T33" s="155"/>
      <c r="U33" s="155"/>
      <c r="V33" s="155"/>
      <c r="W33" s="155"/>
      <c r="X33" s="155"/>
      <c r="Y33" s="155"/>
      <c r="Z33" s="155"/>
    </row>
    <row r="34">
      <c r="A34" s="156" t="str">
        <f t="shared" si="1"/>
        <v>1769644588</v>
      </c>
      <c r="B34" s="156">
        <v>17696.0</v>
      </c>
      <c r="C34" s="157">
        <v>0.59375</v>
      </c>
      <c r="D34" s="158" t="s">
        <v>2379</v>
      </c>
      <c r="E34" s="159">
        <v>21984.0</v>
      </c>
      <c r="F34" s="159">
        <v>44588.0</v>
      </c>
      <c r="G34" s="160" t="s">
        <v>122</v>
      </c>
      <c r="H34" s="160" t="s">
        <v>92</v>
      </c>
      <c r="I34" s="160" t="s">
        <v>93</v>
      </c>
      <c r="J34" s="160" t="s">
        <v>98</v>
      </c>
      <c r="K34" s="155"/>
      <c r="L34" s="155" t="s">
        <v>90</v>
      </c>
      <c r="M34" s="155">
        <v>207038.0</v>
      </c>
      <c r="N34" s="155" t="str">
        <f t="shared" si="2"/>
        <v>1769644588</v>
      </c>
      <c r="O34" s="155" t="str">
        <f>VLOOKUP(B34,'DATA - LIS - RX'!A:B,2,0)</f>
        <v>Codeine, Gabapentin</v>
      </c>
      <c r="P34" s="155" t="str">
        <f t="shared" si="3"/>
        <v/>
      </c>
      <c r="Q34" s="155"/>
      <c r="R34" s="155" t="b">
        <v>0</v>
      </c>
      <c r="S34" s="155" t="str">
        <f>IFERROR(__xludf.DUMMYFUNCTION("TRANSPOSE(UNIQUE(SORTN(FILTER(POSITIVES!E:E,POSITIVES!A:A=M34),1,1,0,0)))"),"Opiates")</f>
        <v>Opiates</v>
      </c>
      <c r="T34" s="155"/>
      <c r="U34" s="155"/>
      <c r="V34" s="155"/>
      <c r="W34" s="155"/>
      <c r="X34" s="155"/>
      <c r="Y34" s="155"/>
      <c r="Z34" s="155"/>
    </row>
    <row r="35">
      <c r="A35" s="156" t="str">
        <f t="shared" si="1"/>
        <v>1585344588</v>
      </c>
      <c r="B35" s="156">
        <v>15853.0</v>
      </c>
      <c r="C35" s="157">
        <v>0.4166666666666667</v>
      </c>
      <c r="D35" s="158" t="s">
        <v>2192</v>
      </c>
      <c r="E35" s="159">
        <v>18900.0</v>
      </c>
      <c r="F35" s="159">
        <v>44588.0</v>
      </c>
      <c r="G35" s="160" t="s">
        <v>122</v>
      </c>
      <c r="H35" s="160" t="s">
        <v>92</v>
      </c>
      <c r="I35" s="160" t="s">
        <v>101</v>
      </c>
      <c r="J35" s="160" t="s">
        <v>166</v>
      </c>
      <c r="K35" s="155"/>
      <c r="L35" s="155" t="s">
        <v>90</v>
      </c>
      <c r="M35" s="155">
        <v>207029.0</v>
      </c>
      <c r="N35" s="155" t="str">
        <f t="shared" si="2"/>
        <v>1585344588</v>
      </c>
      <c r="O35" s="155" t="str">
        <f>VLOOKUP(B35,'DATA - LIS - RX'!A:B,2,0)</f>
        <v>Cyclobenzaprine, Hydrocodone</v>
      </c>
      <c r="P35" s="155" t="str">
        <f t="shared" si="3"/>
        <v/>
      </c>
      <c r="Q35" s="155"/>
      <c r="R35" s="155" t="b">
        <v>0</v>
      </c>
      <c r="S35" s="155" t="str">
        <f>IFERROR(__xludf.DUMMYFUNCTION("TRANSPOSE(UNIQUE(SORTN(FILTER(POSITIVES!E:E,POSITIVES!A:A=M35),1,1,0,0)))"),"Opiates")</f>
        <v>Opiates</v>
      </c>
      <c r="T35" s="155"/>
      <c r="U35" s="155"/>
      <c r="V35" s="155"/>
      <c r="W35" s="155"/>
      <c r="X35" s="155"/>
      <c r="Y35" s="155"/>
      <c r="Z35" s="155"/>
    </row>
    <row r="36">
      <c r="A36" s="156" t="str">
        <f t="shared" si="1"/>
        <v>1492644588</v>
      </c>
      <c r="B36" s="156">
        <v>14926.0</v>
      </c>
      <c r="C36" s="157">
        <v>0.3333333333333333</v>
      </c>
      <c r="D36" s="158" t="s">
        <v>2126</v>
      </c>
      <c r="E36" s="159">
        <v>21137.0</v>
      </c>
      <c r="F36" s="159">
        <v>44588.0</v>
      </c>
      <c r="G36" s="160" t="s">
        <v>122</v>
      </c>
      <c r="H36" s="160" t="s">
        <v>87</v>
      </c>
      <c r="I36" s="160" t="s">
        <v>97</v>
      </c>
      <c r="J36" s="160" t="s">
        <v>174</v>
      </c>
      <c r="K36" s="155"/>
      <c r="L36" s="155" t="s">
        <v>90</v>
      </c>
      <c r="M36" s="155">
        <v>207024.0</v>
      </c>
      <c r="N36" s="155" t="str">
        <f t="shared" si="2"/>
        <v>1492644588</v>
      </c>
      <c r="O36" s="155" t="str">
        <f>VLOOKUP(B36,'DATA - LIS - RX'!A:B,2,0)</f>
        <v>Diazepam, Hydrocodone</v>
      </c>
      <c r="P36" s="155" t="str">
        <f t="shared" si="3"/>
        <v/>
      </c>
      <c r="Q36" s="155"/>
      <c r="R36" s="155" t="b">
        <v>0</v>
      </c>
      <c r="S36" s="155" t="str">
        <f>IFERROR(__xludf.DUMMYFUNCTION("TRANSPOSE(UNIQUE(SORTN(FILTER(POSITIVES!E:E,POSITIVES!A:A=M36),1,1,0,0)))"),"Opiates")</f>
        <v>Opiates</v>
      </c>
      <c r="T36" s="155"/>
      <c r="U36" s="155"/>
      <c r="V36" s="155"/>
      <c r="W36" s="155"/>
      <c r="X36" s="155"/>
      <c r="Y36" s="155"/>
      <c r="Z36" s="155"/>
    </row>
    <row r="37">
      <c r="A37" s="156" t="str">
        <f t="shared" si="1"/>
        <v>1390944589</v>
      </c>
      <c r="B37" s="156">
        <v>13909.0</v>
      </c>
      <c r="C37" s="157">
        <v>0.5729166666666666</v>
      </c>
      <c r="D37" s="158" t="s">
        <v>2350</v>
      </c>
      <c r="E37" s="159">
        <v>24060.0</v>
      </c>
      <c r="F37" s="159">
        <v>44589.0</v>
      </c>
      <c r="G37" s="160" t="s">
        <v>122</v>
      </c>
      <c r="H37" s="160" t="s">
        <v>92</v>
      </c>
      <c r="I37" s="160" t="s">
        <v>101</v>
      </c>
      <c r="J37" s="160" t="s">
        <v>174</v>
      </c>
      <c r="K37" s="155"/>
      <c r="L37" s="155" t="s">
        <v>90</v>
      </c>
      <c r="M37" s="155">
        <v>207067.0</v>
      </c>
      <c r="N37" s="155" t="str">
        <f t="shared" si="2"/>
        <v>1390944589</v>
      </c>
      <c r="O37" s="155" t="str">
        <f>VLOOKUP(B37,'DATA - LIS - RX'!A:B,2,0)</f>
        <v>Oxycodone</v>
      </c>
      <c r="P37" s="155" t="str">
        <f t="shared" si="3"/>
        <v/>
      </c>
      <c r="Q37" s="155"/>
      <c r="R37" s="155" t="b">
        <v>0</v>
      </c>
      <c r="S37" s="155" t="str">
        <f>IFERROR(__xludf.DUMMYFUNCTION("TRANSPOSE(UNIQUE(SORTN(FILTER(POSITIVES!E:E,POSITIVES!A:A=M37),1,1,0,0)))"),"Amphetamines")</f>
        <v>Amphetamines</v>
      </c>
      <c r="T37" s="155" t="str">
        <f>IFERROR(__xludf.DUMMYFUNCTION("""COMPUTED_VALUE"""),"Methadone")</f>
        <v>Methadone</v>
      </c>
      <c r="U37" s="155" t="str">
        <f>IFERROR(__xludf.DUMMYFUNCTION("""COMPUTED_VALUE"""),"Oxycodone")</f>
        <v>Oxycodone</v>
      </c>
      <c r="V37" s="155" t="str">
        <f>IFERROR(__xludf.DUMMYFUNCTION("""COMPUTED_VALUE"""),"THC")</f>
        <v>THC</v>
      </c>
      <c r="W37" s="155"/>
      <c r="X37" s="155"/>
      <c r="Y37" s="155"/>
      <c r="Z37" s="155"/>
    </row>
    <row r="38">
      <c r="A38" s="156" t="str">
        <f t="shared" si="1"/>
        <v>1408344589</v>
      </c>
      <c r="B38" s="156">
        <v>14083.0</v>
      </c>
      <c r="C38" s="157">
        <v>0.3958333333333333</v>
      </c>
      <c r="D38" s="158" t="s">
        <v>1339</v>
      </c>
      <c r="E38" s="159">
        <v>22869.0</v>
      </c>
      <c r="F38" s="159">
        <v>44589.0</v>
      </c>
      <c r="G38" s="160" t="s">
        <v>122</v>
      </c>
      <c r="H38" s="160" t="s">
        <v>92</v>
      </c>
      <c r="I38" s="160" t="s">
        <v>101</v>
      </c>
      <c r="J38" s="160" t="s">
        <v>174</v>
      </c>
      <c r="K38" s="155"/>
      <c r="L38" s="155" t="s">
        <v>90</v>
      </c>
      <c r="M38" s="155">
        <v>207055.0</v>
      </c>
      <c r="N38" s="155" t="str">
        <f t="shared" si="2"/>
        <v>1408344589</v>
      </c>
      <c r="O38" s="155" t="str">
        <f>VLOOKUP(B38,'DATA - LIS - RX'!A:B,2,0)</f>
        <v>Duloxetine, Methylphenidate</v>
      </c>
      <c r="P38" s="155" t="str">
        <f t="shared" si="3"/>
        <v>R</v>
      </c>
      <c r="Q38" s="155"/>
      <c r="R38" s="155" t="b">
        <v>0</v>
      </c>
      <c r="S38" s="155" t="str">
        <f>IFERROR(__xludf.DUMMYFUNCTION("TRANSPOSE(UNIQUE(SORTN(FILTER(POSITIVES!E:E,POSITIVES!A:A=M38),1,1,0,0)))"),"Cocaine")</f>
        <v>Cocaine</v>
      </c>
      <c r="T38" s="155"/>
      <c r="U38" s="155"/>
      <c r="V38" s="155"/>
      <c r="W38" s="155"/>
      <c r="X38" s="155"/>
      <c r="Y38" s="155"/>
      <c r="Z38" s="155"/>
    </row>
    <row r="39">
      <c r="A39" s="156" t="str">
        <f t="shared" si="1"/>
        <v>1560644589</v>
      </c>
      <c r="B39" s="156">
        <v>15606.0</v>
      </c>
      <c r="C39" s="157">
        <v>0.4375</v>
      </c>
      <c r="D39" s="158" t="s">
        <v>1253</v>
      </c>
      <c r="E39" s="159">
        <v>21464.0</v>
      </c>
      <c r="F39" s="159">
        <v>44589.0</v>
      </c>
      <c r="G39" s="160" t="s">
        <v>122</v>
      </c>
      <c r="H39" s="160" t="s">
        <v>92</v>
      </c>
      <c r="I39" s="160" t="s">
        <v>101</v>
      </c>
      <c r="J39" s="160" t="s">
        <v>813</v>
      </c>
      <c r="K39" s="155"/>
      <c r="L39" s="155" t="s">
        <v>90</v>
      </c>
      <c r="M39" s="155">
        <v>207059.0</v>
      </c>
      <c r="N39" s="155" t="str">
        <f t="shared" si="2"/>
        <v>1560644589</v>
      </c>
      <c r="O39" s="155" t="str">
        <f>VLOOKUP(B39,'DATA - LIS - RX'!A:B,2,0)</f>
        <v>Hydrocodone, Pregabalin, Zolpidem </v>
      </c>
      <c r="P39" s="155" t="str">
        <f t="shared" si="3"/>
        <v/>
      </c>
      <c r="Q39" s="155"/>
      <c r="R39" s="155" t="b">
        <v>0</v>
      </c>
      <c r="S39" s="155" t="str">
        <f>IFERROR(__xludf.DUMMYFUNCTION("TRANSPOSE(UNIQUE(SORTN(FILTER(POSITIVES!E:E,POSITIVES!A:A=M39),1,1,0,0)))"),"Opiates")</f>
        <v>Opiates</v>
      </c>
      <c r="T39" s="155"/>
      <c r="U39" s="155"/>
      <c r="V39" s="155"/>
      <c r="W39" s="155"/>
      <c r="X39" s="155"/>
      <c r="Y39" s="155"/>
      <c r="Z39" s="155"/>
    </row>
    <row r="40">
      <c r="A40" s="156" t="str">
        <f t="shared" si="1"/>
        <v>1595744589</v>
      </c>
      <c r="B40" s="156">
        <v>15957.0</v>
      </c>
      <c r="C40" s="157">
        <v>0.3645833333333333</v>
      </c>
      <c r="D40" s="158" t="s">
        <v>2423</v>
      </c>
      <c r="E40" s="159">
        <v>23525.0</v>
      </c>
      <c r="F40" s="159">
        <v>44589.0</v>
      </c>
      <c r="G40" s="160" t="s">
        <v>122</v>
      </c>
      <c r="H40" s="160" t="s">
        <v>87</v>
      </c>
      <c r="I40" s="160" t="s">
        <v>97</v>
      </c>
      <c r="J40" s="160" t="s">
        <v>247</v>
      </c>
      <c r="K40" s="155"/>
      <c r="L40" s="155" t="s">
        <v>90</v>
      </c>
      <c r="M40" s="155">
        <v>207051.0</v>
      </c>
      <c r="N40" s="155" t="str">
        <f t="shared" si="2"/>
        <v>1595744589</v>
      </c>
      <c r="O40" s="155" t="str">
        <f>VLOOKUP(B40,'DATA - LIS - RX'!A:B,2,0)</f>
        <v>Buprenorphine, Cyclobenzaprine, Duloxetine, Pregabalin</v>
      </c>
      <c r="P40" s="155" t="str">
        <f t="shared" si="3"/>
        <v/>
      </c>
      <c r="Q40" s="155"/>
      <c r="R40" s="155" t="b">
        <v>0</v>
      </c>
      <c r="S40" s="155" t="str">
        <f>IFERROR(__xludf.DUMMYFUNCTION("TRANSPOSE(UNIQUE(SORTN(FILTER(POSITIVES!E:E,POSITIVES!A:A=M40),1,1,0,0)))"),"THC")</f>
        <v>THC</v>
      </c>
      <c r="T40" s="155"/>
      <c r="U40" s="155"/>
      <c r="V40" s="155"/>
      <c r="W40" s="155"/>
      <c r="X40" s="155"/>
      <c r="Y40" s="155"/>
      <c r="Z40" s="155"/>
    </row>
    <row r="41">
      <c r="A41" s="156" t="str">
        <f t="shared" si="1"/>
        <v>1570244592</v>
      </c>
      <c r="B41" s="156">
        <v>15702.0</v>
      </c>
      <c r="C41" s="157">
        <v>0.34375</v>
      </c>
      <c r="D41" s="158" t="s">
        <v>1384</v>
      </c>
      <c r="E41" s="159">
        <v>25899.0</v>
      </c>
      <c r="F41" s="159">
        <v>44592.0</v>
      </c>
      <c r="G41" s="160" t="s">
        <v>122</v>
      </c>
      <c r="H41" s="160" t="s">
        <v>92</v>
      </c>
      <c r="I41" s="160" t="s">
        <v>101</v>
      </c>
      <c r="J41" s="160" t="s">
        <v>291</v>
      </c>
      <c r="K41" s="155"/>
      <c r="L41" s="155" t="s">
        <v>90</v>
      </c>
      <c r="M41" s="155">
        <v>207074.0</v>
      </c>
      <c r="N41" s="155" t="str">
        <f t="shared" si="2"/>
        <v>1570244592</v>
      </c>
      <c r="O41" s="155" t="str">
        <f>VLOOKUP(B41,'DATA - LIS - RX'!A:B,2,0)</f>
        <v>Belbuca, Clonazepam, Hydrocodone,  Gabapentin</v>
      </c>
      <c r="P41" s="155" t="str">
        <f t="shared" si="3"/>
        <v/>
      </c>
      <c r="Q41" s="155"/>
      <c r="R41" s="155" t="b">
        <v>0</v>
      </c>
      <c r="S41" s="155" t="str">
        <f>IFERROR(__xludf.DUMMYFUNCTION("TRANSPOSE(UNIQUE(SORTN(FILTER(POSITIVES!E:E,POSITIVES!A:A=M41),1,1,0,0)))"),"Opiates")</f>
        <v>Opiates</v>
      </c>
      <c r="T41" s="155"/>
      <c r="U41" s="155"/>
      <c r="V41" s="155"/>
      <c r="W41" s="155"/>
      <c r="X41" s="155"/>
      <c r="Y41" s="155"/>
      <c r="Z41" s="155"/>
    </row>
    <row r="42">
      <c r="A42" s="156" t="str">
        <f t="shared" si="1"/>
        <v>1173644592</v>
      </c>
      <c r="B42" s="156">
        <v>11736.0</v>
      </c>
      <c r="C42" s="157">
        <v>0.3333333333333333</v>
      </c>
      <c r="D42" s="158" t="s">
        <v>2460</v>
      </c>
      <c r="E42" s="159">
        <v>21851.0</v>
      </c>
      <c r="F42" s="159">
        <v>44592.0</v>
      </c>
      <c r="G42" s="160" t="s">
        <v>122</v>
      </c>
      <c r="H42" s="160" t="s">
        <v>92</v>
      </c>
      <c r="I42" s="160" t="s">
        <v>101</v>
      </c>
      <c r="J42" s="160" t="s">
        <v>174</v>
      </c>
      <c r="K42" s="155"/>
      <c r="L42" s="155" t="s">
        <v>90</v>
      </c>
      <c r="M42" s="155">
        <v>207073.0</v>
      </c>
      <c r="N42" s="155" t="str">
        <f t="shared" si="2"/>
        <v>1173644592</v>
      </c>
      <c r="O42" s="155" t="str">
        <f>VLOOKUP(B42,'DATA - LIS - RX'!A:B,2,0)</f>
        <v>Alprazolam, Butrans, Duloxetine,  Hydrocodone, Pregabalin</v>
      </c>
      <c r="P42" s="155" t="str">
        <f t="shared" si="3"/>
        <v/>
      </c>
      <c r="Q42" s="155"/>
      <c r="R42" s="155" t="b">
        <v>0</v>
      </c>
      <c r="S42" s="155" t="str">
        <f>IFERROR(__xludf.DUMMYFUNCTION("TRANSPOSE(UNIQUE(SORTN(FILTER(POSITIVES!E:E,POSITIVES!A:A=M42),1,1,0,0)))"),"Opiates")</f>
        <v>Opiates</v>
      </c>
      <c r="T42" s="155"/>
      <c r="U42" s="155"/>
      <c r="V42" s="155"/>
      <c r="W42" s="155"/>
      <c r="X42" s="155"/>
      <c r="Y42" s="155"/>
      <c r="Z42" s="155"/>
    </row>
    <row r="43">
      <c r="A43" s="156" t="str">
        <f t="shared" si="1"/>
        <v>1327344592</v>
      </c>
      <c r="B43" s="156">
        <v>13273.0</v>
      </c>
      <c r="C43" s="157">
        <v>0.5625</v>
      </c>
      <c r="D43" s="158" t="s">
        <v>1374</v>
      </c>
      <c r="E43" s="159">
        <v>30146.0</v>
      </c>
      <c r="F43" s="159">
        <v>44592.0</v>
      </c>
      <c r="G43" s="160" t="s">
        <v>122</v>
      </c>
      <c r="H43" s="160" t="s">
        <v>92</v>
      </c>
      <c r="I43" s="160" t="s">
        <v>93</v>
      </c>
      <c r="J43" s="160" t="s">
        <v>189</v>
      </c>
      <c r="K43" s="155"/>
      <c r="L43" s="155" t="s">
        <v>90</v>
      </c>
      <c r="M43" s="155">
        <v>207092.0</v>
      </c>
      <c r="N43" s="155" t="str">
        <f t="shared" si="2"/>
        <v>1327344592</v>
      </c>
      <c r="O43" s="155" t="str">
        <f>VLOOKUP(B43,'DATA - LIS - RX'!A:B,2,0)</f>
        <v>Codeine</v>
      </c>
      <c r="P43" s="155" t="str">
        <f t="shared" si="3"/>
        <v/>
      </c>
      <c r="Q43" s="155"/>
      <c r="R43" s="155" t="b">
        <v>0</v>
      </c>
      <c r="S43" s="155" t="str">
        <f>IFERROR(__xludf.DUMMYFUNCTION("TRANSPOSE(UNIQUE(SORTN(FILTER(POSITIVES!E:E,POSITIVES!A:A=M43),1,1,0,0)))"),"Opiates")</f>
        <v>Opiates</v>
      </c>
      <c r="T43" s="155"/>
      <c r="U43" s="155"/>
      <c r="V43" s="155"/>
      <c r="W43" s="155"/>
      <c r="X43" s="155"/>
      <c r="Y43" s="155"/>
      <c r="Z43" s="155"/>
    </row>
    <row r="44">
      <c r="A44" s="156" t="str">
        <f t="shared" si="1"/>
        <v>1461244592</v>
      </c>
      <c r="B44" s="156">
        <v>14612.0</v>
      </c>
      <c r="C44" s="157">
        <v>0.375</v>
      </c>
      <c r="D44" s="158" t="s">
        <v>1291</v>
      </c>
      <c r="E44" s="159">
        <v>15554.0</v>
      </c>
      <c r="F44" s="159">
        <v>44592.0</v>
      </c>
      <c r="G44" s="160" t="s">
        <v>122</v>
      </c>
      <c r="H44" s="160" t="s">
        <v>92</v>
      </c>
      <c r="I44" s="160" t="s">
        <v>101</v>
      </c>
      <c r="J44" s="160" t="s">
        <v>137</v>
      </c>
      <c r="K44" s="155"/>
      <c r="L44" s="155" t="s">
        <v>90</v>
      </c>
      <c r="M44" s="155">
        <v>207076.0</v>
      </c>
      <c r="N44" s="155" t="str">
        <f t="shared" si="2"/>
        <v>1461244592</v>
      </c>
      <c r="O44" s="155" t="str">
        <f>VLOOKUP(B44,'DATA - LIS - RX'!A:B,2,0)</f>
        <v>Alprazolam, Codeine</v>
      </c>
      <c r="P44" s="155" t="str">
        <f t="shared" si="3"/>
        <v/>
      </c>
      <c r="Q44" s="155"/>
      <c r="R44" s="155" t="b">
        <v>0</v>
      </c>
      <c r="S44" s="155" t="str">
        <f>IFERROR(__xludf.DUMMYFUNCTION("TRANSPOSE(UNIQUE(SORTN(FILTER(POSITIVES!E:E,POSITIVES!A:A=M44),1,1,0,0)))"),"Opiates")</f>
        <v>Opiates</v>
      </c>
      <c r="T44" s="155"/>
      <c r="U44" s="155"/>
      <c r="V44" s="155"/>
      <c r="W44" s="155"/>
      <c r="X44" s="155"/>
      <c r="Y44" s="155"/>
      <c r="Z44" s="155"/>
    </row>
    <row r="45">
      <c r="A45" s="156" t="str">
        <f t="shared" si="1"/>
        <v>1246244592</v>
      </c>
      <c r="B45" s="156">
        <v>12462.0</v>
      </c>
      <c r="C45" s="157">
        <v>0.6041666666666666</v>
      </c>
      <c r="D45" s="158" t="s">
        <v>2584</v>
      </c>
      <c r="E45" s="159">
        <v>34256.0</v>
      </c>
      <c r="F45" s="159">
        <v>44592.0</v>
      </c>
      <c r="G45" s="160" t="s">
        <v>122</v>
      </c>
      <c r="H45" s="160" t="s">
        <v>92</v>
      </c>
      <c r="I45" s="160" t="s">
        <v>93</v>
      </c>
      <c r="J45" s="160" t="s">
        <v>308</v>
      </c>
      <c r="K45" s="155"/>
      <c r="L45" s="155" t="s">
        <v>90</v>
      </c>
      <c r="M45" s="155">
        <v>207095.0</v>
      </c>
      <c r="N45" s="155" t="str">
        <f t="shared" si="2"/>
        <v>1246244592</v>
      </c>
      <c r="O45" s="155" t="str">
        <f>VLOOKUP(B45,'DATA - LIS - RX'!A:B,2,0)</f>
        <v>Clarisoprodol, Lorazepam</v>
      </c>
      <c r="P45" s="155" t="str">
        <f t="shared" si="3"/>
        <v/>
      </c>
      <c r="Q45" s="155"/>
      <c r="R45" s="155" t="b">
        <v>0</v>
      </c>
      <c r="S45" s="155" t="str">
        <f>IFERROR(__xludf.DUMMYFUNCTION("TRANSPOSE(UNIQUE(SORTN(FILTER(POSITIVES!E:E,POSITIVES!A:A=M45),1,1,0,0)))"),"THC")</f>
        <v>THC</v>
      </c>
      <c r="T45" s="155"/>
      <c r="U45" s="155"/>
      <c r="V45" s="155"/>
      <c r="W45" s="155"/>
      <c r="X45" s="155"/>
      <c r="Y45" s="155"/>
      <c r="Z45" s="155"/>
    </row>
    <row r="46">
      <c r="A46" s="156" t="str">
        <f t="shared" si="1"/>
        <v>1190344593</v>
      </c>
      <c r="B46" s="156">
        <v>11903.0</v>
      </c>
      <c r="C46" s="157">
        <v>0.40625</v>
      </c>
      <c r="D46" s="158" t="s">
        <v>132</v>
      </c>
      <c r="E46" s="159">
        <v>21184.0</v>
      </c>
      <c r="F46" s="159">
        <v>44593.0</v>
      </c>
      <c r="G46" s="160" t="s">
        <v>86</v>
      </c>
      <c r="H46" s="160" t="s">
        <v>92</v>
      </c>
      <c r="I46" s="160" t="s">
        <v>93</v>
      </c>
      <c r="J46" s="160" t="s">
        <v>117</v>
      </c>
      <c r="K46" s="155"/>
      <c r="L46" s="155" t="s">
        <v>90</v>
      </c>
      <c r="M46" s="155">
        <v>207115.0</v>
      </c>
      <c r="N46" s="155" t="str">
        <f t="shared" si="2"/>
        <v>1190344593</v>
      </c>
      <c r="O46" s="155" t="str">
        <f>VLOOKUP(B46,'DATA - LIS - RX'!A:B,2,0)</f>
        <v>Hydrocodone, Tapentadol</v>
      </c>
      <c r="P46" s="155" t="str">
        <f t="shared" si="3"/>
        <v/>
      </c>
      <c r="Q46" s="155"/>
      <c r="R46" s="155" t="b">
        <v>0</v>
      </c>
      <c r="S46" s="155" t="str">
        <f>IFERROR(__xludf.DUMMYFUNCTION("TRANSPOSE(UNIQUE(SORTN(FILTER(POSITIVES!E:E,POSITIVES!A:A=M46),1,1,0,0)))"),"Methadone")</f>
        <v>Methadone</v>
      </c>
      <c r="T46" s="155" t="str">
        <f>IFERROR(__xludf.DUMMYFUNCTION("""COMPUTED_VALUE"""),"Opiates")</f>
        <v>Opiates</v>
      </c>
      <c r="U46" s="155"/>
      <c r="V46" s="155"/>
      <c r="W46" s="155"/>
      <c r="X46" s="155"/>
      <c r="Y46" s="155"/>
      <c r="Z46" s="155"/>
    </row>
    <row r="47">
      <c r="A47" s="156" t="str">
        <f t="shared" si="1"/>
        <v>983844593</v>
      </c>
      <c r="B47" s="156">
        <v>9838.0</v>
      </c>
      <c r="C47" s="157">
        <v>0.5625</v>
      </c>
      <c r="D47" s="158" t="s">
        <v>155</v>
      </c>
      <c r="E47" s="159">
        <v>27927.0</v>
      </c>
      <c r="F47" s="159">
        <v>44593.0</v>
      </c>
      <c r="G47" s="160" t="s">
        <v>86</v>
      </c>
      <c r="H47" s="160" t="s">
        <v>87</v>
      </c>
      <c r="I47" s="160" t="s">
        <v>88</v>
      </c>
      <c r="J47" s="160" t="s">
        <v>89</v>
      </c>
      <c r="K47" s="155"/>
      <c r="L47" s="155" t="s">
        <v>90</v>
      </c>
      <c r="M47" s="155">
        <v>207127.0</v>
      </c>
      <c r="N47" s="155" t="str">
        <f t="shared" si="2"/>
        <v>983844593</v>
      </c>
      <c r="O47" s="155" t="str">
        <f>VLOOKUP(B47,'DATA - LIS - RX'!A:B,2,0)</f>
        <v>Clonazepam, Phentermine, Oxycodone, Percocet,  Xanax</v>
      </c>
      <c r="P47" s="155" t="str">
        <f t="shared" si="3"/>
        <v/>
      </c>
      <c r="Q47" s="155"/>
      <c r="R47" s="155" t="b">
        <v>1</v>
      </c>
      <c r="S47" s="155" t="str">
        <f>IFERROR(__xludf.DUMMYFUNCTION("TRANSPOSE(UNIQUE(SORTN(FILTER(POSITIVES!E:E,POSITIVES!A:A=M47),1,1,0,0)))"),"Opiates")</f>
        <v>Opiates</v>
      </c>
      <c r="T47" s="155" t="str">
        <f>IFERROR(__xludf.DUMMYFUNCTION("""COMPUTED_VALUE"""),"Oxycodone")</f>
        <v>Oxycodone</v>
      </c>
      <c r="U47" s="155"/>
      <c r="V47" s="155"/>
      <c r="W47" s="155"/>
      <c r="X47" s="155"/>
      <c r="Y47" s="155"/>
      <c r="Z47" s="155"/>
    </row>
    <row r="48">
      <c r="A48" s="156" t="str">
        <f t="shared" si="1"/>
        <v>1088244593</v>
      </c>
      <c r="B48" s="156">
        <v>10882.0</v>
      </c>
      <c r="C48" s="157">
        <v>0.6458333333333334</v>
      </c>
      <c r="D48" s="158" t="s">
        <v>173</v>
      </c>
      <c r="E48" s="159">
        <v>25037.0</v>
      </c>
      <c r="F48" s="159">
        <v>44593.0</v>
      </c>
      <c r="G48" s="160" t="s">
        <v>86</v>
      </c>
      <c r="H48" s="160" t="s">
        <v>87</v>
      </c>
      <c r="I48" s="160" t="s">
        <v>97</v>
      </c>
      <c r="J48" s="160" t="s">
        <v>174</v>
      </c>
      <c r="K48" s="155"/>
      <c r="L48" s="155" t="s">
        <v>90</v>
      </c>
      <c r="M48" s="155">
        <v>207133.0</v>
      </c>
      <c r="N48" s="155" t="str">
        <f t="shared" si="2"/>
        <v>1088244593</v>
      </c>
      <c r="O48" s="155" t="str">
        <f>VLOOKUP(B48,'DATA - LIS - RX'!A:B,2,0)</f>
        <v>Codeine, Hydrocodone, Lorazepam</v>
      </c>
      <c r="P48" s="155" t="str">
        <f t="shared" si="3"/>
        <v/>
      </c>
      <c r="Q48" s="155"/>
      <c r="R48" s="155" t="b">
        <v>0</v>
      </c>
      <c r="S48" s="155" t="str">
        <f>IFERROR(__xludf.DUMMYFUNCTION("TRANSPOSE(UNIQUE(SORTN(FILTER(POSITIVES!E:E,POSITIVES!A:A=M48),1,1,0,0)))"),"Opiates")</f>
        <v>Opiates</v>
      </c>
      <c r="T48" s="155"/>
      <c r="U48" s="155"/>
      <c r="V48" s="155"/>
      <c r="W48" s="155"/>
      <c r="X48" s="155"/>
      <c r="Y48" s="155"/>
      <c r="Z48" s="155"/>
    </row>
    <row r="49">
      <c r="A49" s="156" t="str">
        <f t="shared" si="1"/>
        <v>1564144593</v>
      </c>
      <c r="B49" s="156">
        <v>15641.0</v>
      </c>
      <c r="C49" s="157">
        <v>0.4479166666666667</v>
      </c>
      <c r="D49" s="158" t="s">
        <v>140</v>
      </c>
      <c r="E49" s="159">
        <v>14095.0</v>
      </c>
      <c r="F49" s="159">
        <v>44593.0</v>
      </c>
      <c r="G49" s="160" t="s">
        <v>86</v>
      </c>
      <c r="H49" s="160" t="s">
        <v>92</v>
      </c>
      <c r="I49" s="160" t="s">
        <v>101</v>
      </c>
      <c r="J49" s="160" t="s">
        <v>94</v>
      </c>
      <c r="K49" s="155"/>
      <c r="L49" s="155" t="s">
        <v>90</v>
      </c>
      <c r="M49" s="155">
        <v>207122.0</v>
      </c>
      <c r="N49" s="155" t="str">
        <f t="shared" si="2"/>
        <v>1564144593</v>
      </c>
      <c r="O49" s="155" t="str">
        <f>VLOOKUP(B49,'DATA - LIS - RX'!A:B,2,0)</f>
        <v>Codeine, Duloxetine</v>
      </c>
      <c r="P49" s="155" t="str">
        <f t="shared" si="3"/>
        <v/>
      </c>
      <c r="Q49" s="155"/>
      <c r="R49" s="155" t="b">
        <v>0</v>
      </c>
      <c r="S49" s="155" t="str">
        <f>IFERROR(__xludf.DUMMYFUNCTION("TRANSPOSE(UNIQUE(SORTN(FILTER(POSITIVES!E:E,POSITIVES!A:A=M49),1,1,0,0)))"),"Opiates")</f>
        <v>Opiates</v>
      </c>
      <c r="T49" s="155"/>
      <c r="U49" s="155"/>
      <c r="V49" s="155"/>
      <c r="W49" s="155"/>
      <c r="X49" s="155"/>
      <c r="Y49" s="155"/>
      <c r="Z49" s="155"/>
    </row>
    <row r="50">
      <c r="A50" s="156" t="str">
        <f t="shared" si="1"/>
        <v>1372144593</v>
      </c>
      <c r="B50" s="156">
        <v>13721.0</v>
      </c>
      <c r="C50" s="157">
        <v>0.34375</v>
      </c>
      <c r="D50" s="158" t="s">
        <v>91</v>
      </c>
      <c r="E50" s="159">
        <v>24069.0</v>
      </c>
      <c r="F50" s="159">
        <v>44593.0</v>
      </c>
      <c r="G50" s="160" t="s">
        <v>86</v>
      </c>
      <c r="H50" s="160" t="s">
        <v>92</v>
      </c>
      <c r="I50" s="160" t="s">
        <v>93</v>
      </c>
      <c r="J50" s="160" t="s">
        <v>94</v>
      </c>
      <c r="K50" s="155"/>
      <c r="L50" s="155" t="s">
        <v>90</v>
      </c>
      <c r="M50" s="155">
        <v>207108.0</v>
      </c>
      <c r="N50" s="155" t="str">
        <f t="shared" si="2"/>
        <v>1372144593</v>
      </c>
      <c r="O50" s="155" t="str">
        <f>VLOOKUP(B50,'DATA - LIS - RX'!A:B,2,0)</f>
        <v>Belbuca, Gabapentin, Hydrocodone</v>
      </c>
      <c r="P50" s="155" t="str">
        <f t="shared" si="3"/>
        <v/>
      </c>
      <c r="Q50" s="155"/>
      <c r="R50" s="155" t="b">
        <v>0</v>
      </c>
      <c r="S50" s="155" t="str">
        <f>IFERROR(__xludf.DUMMYFUNCTION("TRANSPOSE(UNIQUE(SORTN(FILTER(POSITIVES!E:E,POSITIVES!A:A=M50),1,1,0,0)))"),"Opiates")</f>
        <v>Opiates</v>
      </c>
      <c r="T50" s="155"/>
      <c r="U50" s="155"/>
      <c r="V50" s="155"/>
      <c r="W50" s="155"/>
      <c r="X50" s="155"/>
      <c r="Y50" s="155"/>
      <c r="Z50" s="155"/>
    </row>
    <row r="51">
      <c r="A51" s="156" t="str">
        <f t="shared" si="1"/>
        <v>1631844593</v>
      </c>
      <c r="B51" s="156">
        <v>16318.0</v>
      </c>
      <c r="C51" s="157">
        <v>0.3333333333333333</v>
      </c>
      <c r="D51" s="158" t="s">
        <v>85</v>
      </c>
      <c r="E51" s="159">
        <v>18967.0</v>
      </c>
      <c r="F51" s="159">
        <v>44593.0</v>
      </c>
      <c r="G51" s="160" t="s">
        <v>86</v>
      </c>
      <c r="H51" s="160" t="s">
        <v>87</v>
      </c>
      <c r="I51" s="160" t="s">
        <v>88</v>
      </c>
      <c r="J51" s="160" t="s">
        <v>89</v>
      </c>
      <c r="K51" s="155"/>
      <c r="L51" s="155" t="s">
        <v>90</v>
      </c>
      <c r="M51" s="155">
        <v>207111.0</v>
      </c>
      <c r="N51" s="155" t="str">
        <f t="shared" si="2"/>
        <v>1631844593</v>
      </c>
      <c r="O51" s="155" t="str">
        <f>VLOOKUP(B51,'DATA - LIS - RX'!A:B,2,0)</f>
        <v>Duloxetine, Gabapentin, Hydrocodone</v>
      </c>
      <c r="P51" s="155" t="str">
        <f t="shared" si="3"/>
        <v/>
      </c>
      <c r="Q51" s="155"/>
      <c r="R51" s="155" t="b">
        <v>0</v>
      </c>
      <c r="S51" s="155" t="str">
        <f>IFERROR(__xludf.DUMMYFUNCTION("TRANSPOSE(UNIQUE(SORTN(FILTER(POSITIVES!E:E,POSITIVES!A:A=M51),1,1,0,0)))"),"Opiates")</f>
        <v>Opiates</v>
      </c>
      <c r="T51" s="155"/>
      <c r="U51" s="155"/>
      <c r="V51" s="155"/>
      <c r="W51" s="155"/>
      <c r="X51" s="155"/>
      <c r="Y51" s="155"/>
      <c r="Z51" s="155"/>
    </row>
    <row r="52">
      <c r="A52" s="156" t="str">
        <f t="shared" si="1"/>
        <v>1344244593</v>
      </c>
      <c r="B52" s="156">
        <v>13442.0</v>
      </c>
      <c r="C52" s="157">
        <v>0.5625</v>
      </c>
      <c r="D52" s="158" t="s">
        <v>157</v>
      </c>
      <c r="E52" s="159">
        <v>19087.0</v>
      </c>
      <c r="F52" s="159">
        <v>44593.0</v>
      </c>
      <c r="G52" s="160" t="s">
        <v>86</v>
      </c>
      <c r="H52" s="160" t="s">
        <v>92</v>
      </c>
      <c r="I52" s="160" t="s">
        <v>93</v>
      </c>
      <c r="J52" s="160" t="s">
        <v>147</v>
      </c>
      <c r="K52" s="155"/>
      <c r="L52" s="155" t="s">
        <v>90</v>
      </c>
      <c r="M52" s="155">
        <v>207130.0</v>
      </c>
      <c r="N52" s="155" t="str">
        <f t="shared" si="2"/>
        <v>1344244593</v>
      </c>
      <c r="O52" s="155" t="str">
        <f>VLOOKUP(B52,'DATA - LIS - RX'!A:B,2,0)</f>
        <v>Hydrocodone</v>
      </c>
      <c r="P52" s="155" t="str">
        <f t="shared" si="3"/>
        <v/>
      </c>
      <c r="Q52" s="155"/>
      <c r="R52" s="155" t="b">
        <v>0</v>
      </c>
      <c r="S52" s="155" t="str">
        <f>IFERROR(__xludf.DUMMYFUNCTION("TRANSPOSE(UNIQUE(SORTN(FILTER(POSITIVES!E:E,POSITIVES!A:A=M52),1,1,0,0)))"),"Opiates")</f>
        <v>Opiates</v>
      </c>
      <c r="T52" s="155"/>
      <c r="U52" s="155"/>
      <c r="V52" s="155"/>
      <c r="W52" s="155"/>
      <c r="X52" s="155"/>
      <c r="Y52" s="155"/>
      <c r="Z52" s="155"/>
    </row>
    <row r="53">
      <c r="A53" s="156" t="str">
        <f t="shared" si="1"/>
        <v>1711644593</v>
      </c>
      <c r="B53" s="156">
        <v>17116.0</v>
      </c>
      <c r="C53" s="157">
        <v>0.5416666666666666</v>
      </c>
      <c r="D53" s="158" t="s">
        <v>146</v>
      </c>
      <c r="E53" s="159">
        <v>32878.0</v>
      </c>
      <c r="F53" s="159">
        <v>44593.0</v>
      </c>
      <c r="G53" s="160" t="s">
        <v>96</v>
      </c>
      <c r="H53" s="160" t="s">
        <v>87</v>
      </c>
      <c r="I53" s="160" t="s">
        <v>97</v>
      </c>
      <c r="J53" s="160" t="s">
        <v>147</v>
      </c>
      <c r="K53" s="155"/>
      <c r="L53" s="155" t="s">
        <v>90</v>
      </c>
      <c r="M53" s="155">
        <v>207124.0</v>
      </c>
      <c r="N53" s="155" t="str">
        <f t="shared" si="2"/>
        <v>1711644593</v>
      </c>
      <c r="O53" s="155" t="str">
        <f>VLOOKUP(B53,'DATA - LIS - RX'!A:B,2,0)</f>
        <v>Duloxetine</v>
      </c>
      <c r="P53" s="155" t="str">
        <f t="shared" si="3"/>
        <v/>
      </c>
      <c r="Q53" s="155"/>
      <c r="R53" s="155" t="b">
        <v>0</v>
      </c>
      <c r="S53" s="155" t="str">
        <f>IFERROR(__xludf.DUMMYFUNCTION("TRANSPOSE(UNIQUE(SORTN(FILTER(POSITIVES!E:E,POSITIVES!A:A=M53),1,1,0,0)))"),"THC")</f>
        <v>THC</v>
      </c>
      <c r="T53" s="155"/>
      <c r="U53" s="155"/>
      <c r="V53" s="155"/>
      <c r="W53" s="155"/>
      <c r="X53" s="155"/>
      <c r="Y53" s="155"/>
      <c r="Z53" s="155"/>
    </row>
    <row r="54">
      <c r="A54" s="156" t="str">
        <f t="shared" si="1"/>
        <v>1427644593</v>
      </c>
      <c r="B54" s="156">
        <v>14276.0</v>
      </c>
      <c r="C54" s="157">
        <v>0.6354166666666666</v>
      </c>
      <c r="D54" s="158" t="s">
        <v>171</v>
      </c>
      <c r="E54" s="159">
        <v>27880.0</v>
      </c>
      <c r="F54" s="159">
        <v>44593.0</v>
      </c>
      <c r="G54" s="160" t="s">
        <v>122</v>
      </c>
      <c r="H54" s="160" t="s">
        <v>87</v>
      </c>
      <c r="I54" s="160" t="s">
        <v>88</v>
      </c>
      <c r="J54" s="160" t="s">
        <v>89</v>
      </c>
      <c r="K54" s="155"/>
      <c r="L54" s="155" t="s">
        <v>90</v>
      </c>
      <c r="M54" s="155">
        <v>207136.0</v>
      </c>
      <c r="N54" s="155" t="str">
        <f t="shared" si="2"/>
        <v>1427644593</v>
      </c>
      <c r="O54" s="155" t="str">
        <f>VLOOKUP(B54,'DATA - LIS - RX'!A:B,2,0)</f>
        <v>Gabapentin, Buprenorphine, Codeine</v>
      </c>
      <c r="P54" s="155" t="str">
        <f t="shared" si="3"/>
        <v/>
      </c>
      <c r="Q54" s="155"/>
      <c r="R54" s="155" t="b">
        <v>0</v>
      </c>
      <c r="S54" s="155" t="str">
        <f>IFERROR(__xludf.DUMMYFUNCTION("TRANSPOSE(UNIQUE(SORTN(FILTER(POSITIVES!E:E,POSITIVES!A:A=M54),1,1,0,0)))"),"Opiates")</f>
        <v>Opiates</v>
      </c>
      <c r="T54" s="155"/>
      <c r="U54" s="155"/>
      <c r="V54" s="155"/>
      <c r="W54" s="155"/>
      <c r="X54" s="155"/>
      <c r="Y54" s="155"/>
      <c r="Z54" s="155"/>
    </row>
    <row r="55">
      <c r="A55" s="156" t="str">
        <f t="shared" si="1"/>
        <v>1616744593</v>
      </c>
      <c r="B55" s="156">
        <v>16167.0</v>
      </c>
      <c r="C55" s="157">
        <v>0.6041666666666666</v>
      </c>
      <c r="D55" s="158" t="s">
        <v>165</v>
      </c>
      <c r="E55" s="159">
        <v>19877.0</v>
      </c>
      <c r="F55" s="159">
        <v>44593.0</v>
      </c>
      <c r="G55" s="160" t="s">
        <v>122</v>
      </c>
      <c r="H55" s="160" t="s">
        <v>92</v>
      </c>
      <c r="I55" s="160" t="s">
        <v>101</v>
      </c>
      <c r="J55" s="160" t="s">
        <v>166</v>
      </c>
      <c r="K55" s="155"/>
      <c r="L55" s="155" t="s">
        <v>90</v>
      </c>
      <c r="M55" s="155">
        <v>207138.0</v>
      </c>
      <c r="N55" s="155" t="str">
        <f t="shared" si="2"/>
        <v>1616744593</v>
      </c>
      <c r="O55" s="155" t="str">
        <f>VLOOKUP(B55,'DATA - LIS - RX'!A:B,2,0)</f>
        <v>Diazepam, Duloxetine, Gabapentin, Morphine </v>
      </c>
      <c r="P55" s="155" t="str">
        <f t="shared" si="3"/>
        <v/>
      </c>
      <c r="Q55" s="155"/>
      <c r="R55" s="155" t="b">
        <v>0</v>
      </c>
      <c r="S55" s="155" t="str">
        <f>IFERROR(__xludf.DUMMYFUNCTION("TRANSPOSE(UNIQUE(SORTN(FILTER(POSITIVES!E:E,POSITIVES!A:A=M55),1,1,0,0)))"),"Opiates")</f>
        <v>Opiates</v>
      </c>
      <c r="T55" s="155"/>
      <c r="U55" s="155"/>
      <c r="V55" s="155"/>
      <c r="W55" s="155"/>
      <c r="X55" s="155"/>
      <c r="Y55" s="155"/>
      <c r="Z55" s="155"/>
    </row>
    <row r="56">
      <c r="A56" s="156" t="str">
        <f t="shared" si="1"/>
        <v>1580644593</v>
      </c>
      <c r="B56" s="156">
        <v>15806.0</v>
      </c>
      <c r="C56" s="157">
        <v>0.6458333333333334</v>
      </c>
      <c r="D56" s="158" t="s">
        <v>175</v>
      </c>
      <c r="E56" s="159">
        <v>18664.0</v>
      </c>
      <c r="F56" s="159">
        <v>44593.0</v>
      </c>
      <c r="G56" s="160" t="s">
        <v>122</v>
      </c>
      <c r="H56" s="160" t="s">
        <v>87</v>
      </c>
      <c r="I56" s="160" t="s">
        <v>97</v>
      </c>
      <c r="J56" s="160" t="s">
        <v>89</v>
      </c>
      <c r="K56" s="155"/>
      <c r="L56" s="155" t="s">
        <v>90</v>
      </c>
      <c r="M56" s="155">
        <v>207135.0</v>
      </c>
      <c r="N56" s="155" t="str">
        <f t="shared" si="2"/>
        <v>1580644593</v>
      </c>
      <c r="O56" s="155" t="str">
        <f>VLOOKUP(B56,'DATA - LIS - RX'!A:B,2,0)</f>
        <v>Buprenorphine, Gabapentin, Hydrocodone, Lorazepam</v>
      </c>
      <c r="P56" s="155" t="str">
        <f t="shared" si="3"/>
        <v/>
      </c>
      <c r="Q56" s="155"/>
      <c r="R56" s="155" t="b">
        <v>0</v>
      </c>
      <c r="S56" s="155" t="str">
        <f>IFERROR(__xludf.DUMMYFUNCTION("TRANSPOSE(UNIQUE(SORTN(FILTER(POSITIVES!E:E,POSITIVES!A:A=M56),1,1,0,0)))"),"Opiates")</f>
        <v>Opiates</v>
      </c>
      <c r="T56" s="155"/>
      <c r="U56" s="155"/>
      <c r="V56" s="155"/>
      <c r="W56" s="155"/>
      <c r="X56" s="155"/>
      <c r="Y56" s="155"/>
      <c r="Z56" s="155"/>
    </row>
    <row r="57">
      <c r="A57" s="156" t="str">
        <f t="shared" si="1"/>
        <v>1616644593</v>
      </c>
      <c r="B57" s="156">
        <v>16166.0</v>
      </c>
      <c r="C57" s="157">
        <v>0.6041666666666666</v>
      </c>
      <c r="D57" s="158" t="s">
        <v>167</v>
      </c>
      <c r="E57" s="159">
        <v>21767.0</v>
      </c>
      <c r="F57" s="159">
        <v>44593.0</v>
      </c>
      <c r="G57" s="160" t="s">
        <v>122</v>
      </c>
      <c r="H57" s="160" t="s">
        <v>92</v>
      </c>
      <c r="I57" s="160" t="s">
        <v>101</v>
      </c>
      <c r="J57" s="160" t="s">
        <v>166</v>
      </c>
      <c r="K57" s="155"/>
      <c r="L57" s="155" t="s">
        <v>90</v>
      </c>
      <c r="M57" s="155">
        <v>207139.0</v>
      </c>
      <c r="N57" s="155" t="str">
        <f t="shared" si="2"/>
        <v>1616644593</v>
      </c>
      <c r="O57" s="155" t="str">
        <f>VLOOKUP(B57,'DATA - LIS - RX'!A:B,2,0)</f>
        <v>Duloxetine, Gabapentin, Hydrocodone</v>
      </c>
      <c r="P57" s="155" t="str">
        <f t="shared" si="3"/>
        <v/>
      </c>
      <c r="Q57" s="155"/>
      <c r="R57" s="155" t="b">
        <v>0</v>
      </c>
      <c r="S57" s="155" t="str">
        <f>IFERROR(__xludf.DUMMYFUNCTION("TRANSPOSE(UNIQUE(SORTN(FILTER(POSITIVES!E:E,POSITIVES!A:A=M57),1,1,0,0)))"),"Opiates")</f>
        <v>Opiates</v>
      </c>
      <c r="T57" s="155"/>
      <c r="U57" s="155"/>
      <c r="V57" s="155"/>
      <c r="W57" s="155"/>
      <c r="X57" s="155"/>
      <c r="Y57" s="155"/>
      <c r="Z57" s="155"/>
    </row>
    <row r="58">
      <c r="A58" s="156" t="str">
        <f t="shared" si="1"/>
        <v>1580044594</v>
      </c>
      <c r="B58" s="156">
        <v>15800.0</v>
      </c>
      <c r="C58" s="157">
        <v>0.5416666666666666</v>
      </c>
      <c r="D58" s="158" t="s">
        <v>213</v>
      </c>
      <c r="E58" s="159">
        <v>21210.0</v>
      </c>
      <c r="F58" s="159">
        <v>44594.0</v>
      </c>
      <c r="G58" s="160" t="s">
        <v>86</v>
      </c>
      <c r="H58" s="160" t="s">
        <v>92</v>
      </c>
      <c r="I58" s="160" t="s">
        <v>93</v>
      </c>
      <c r="J58" s="160" t="s">
        <v>98</v>
      </c>
      <c r="K58" s="155"/>
      <c r="L58" s="155" t="s">
        <v>90</v>
      </c>
      <c r="M58" s="155">
        <v>207160.0</v>
      </c>
      <c r="N58" s="155" t="str">
        <f t="shared" si="2"/>
        <v>1580044594</v>
      </c>
      <c r="O58" s="155" t="str">
        <f>VLOOKUP(B58,'DATA - LIS - RX'!A:B,2,0)</f>
        <v>Hydrocodone</v>
      </c>
      <c r="P58" s="155" t="str">
        <f t="shared" si="3"/>
        <v/>
      </c>
      <c r="Q58" s="155"/>
      <c r="R58" s="155" t="b">
        <v>0</v>
      </c>
      <c r="S58" s="155" t="str">
        <f>IFERROR(__xludf.DUMMYFUNCTION("TRANSPOSE(UNIQUE(SORTN(FILTER(POSITIVES!E:E,POSITIVES!A:A=M58),1,1,0,0)))"),"Opiates")</f>
        <v>Opiates</v>
      </c>
      <c r="T58" s="155"/>
      <c r="U58" s="155"/>
      <c r="V58" s="155"/>
      <c r="W58" s="155"/>
      <c r="X58" s="155"/>
      <c r="Y58" s="155"/>
      <c r="Z58" s="155"/>
    </row>
    <row r="59">
      <c r="A59" s="156" t="str">
        <f t="shared" si="1"/>
        <v>1524444594</v>
      </c>
      <c r="B59" s="156">
        <v>15244.0</v>
      </c>
      <c r="C59" s="157">
        <v>0.5625</v>
      </c>
      <c r="D59" s="158" t="s">
        <v>220</v>
      </c>
      <c r="E59" s="159">
        <v>22139.0</v>
      </c>
      <c r="F59" s="159">
        <v>44594.0</v>
      </c>
      <c r="G59" s="160" t="s">
        <v>86</v>
      </c>
      <c r="H59" s="160" t="s">
        <v>92</v>
      </c>
      <c r="I59" s="160" t="s">
        <v>93</v>
      </c>
      <c r="J59" s="160" t="s">
        <v>221</v>
      </c>
      <c r="K59" s="155"/>
      <c r="L59" s="155" t="s">
        <v>90</v>
      </c>
      <c r="M59" s="155">
        <v>207162.0</v>
      </c>
      <c r="N59" s="155" t="str">
        <f t="shared" si="2"/>
        <v>1524444594</v>
      </c>
      <c r="O59" s="155" t="str">
        <f>VLOOKUP(B59,'DATA - LIS - RX'!A:B,2,0)</f>
        <v>Cyclobenzaprine, Hydrocodone, Zolpidem </v>
      </c>
      <c r="P59" s="155" t="str">
        <f t="shared" si="3"/>
        <v/>
      </c>
      <c r="Q59" s="155"/>
      <c r="R59" s="155" t="b">
        <v>0</v>
      </c>
      <c r="S59" s="155" t="str">
        <f>IFERROR(__xludf.DUMMYFUNCTION("TRANSPOSE(UNIQUE(SORTN(FILTER(POSITIVES!E:E,POSITIVES!A:A=M59),1,1,0,0)))"),"Opiates")</f>
        <v>Opiates</v>
      </c>
      <c r="T59" s="155"/>
      <c r="U59" s="155"/>
      <c r="V59" s="155"/>
      <c r="W59" s="155"/>
      <c r="X59" s="155"/>
      <c r="Y59" s="155"/>
      <c r="Z59" s="155"/>
    </row>
    <row r="60">
      <c r="A60" s="156" t="str">
        <f t="shared" si="1"/>
        <v>1182744594</v>
      </c>
      <c r="B60" s="156">
        <v>11827.0</v>
      </c>
      <c r="C60" s="157">
        <v>0.40625</v>
      </c>
      <c r="D60" s="158" t="s">
        <v>193</v>
      </c>
      <c r="E60" s="159">
        <v>30145.0</v>
      </c>
      <c r="F60" s="159">
        <v>44594.0</v>
      </c>
      <c r="G60" s="160" t="s">
        <v>86</v>
      </c>
      <c r="H60" s="160" t="s">
        <v>92</v>
      </c>
      <c r="I60" s="160" t="s">
        <v>93</v>
      </c>
      <c r="J60" s="160" t="s">
        <v>179</v>
      </c>
      <c r="K60" s="155"/>
      <c r="L60" s="155" t="s">
        <v>90</v>
      </c>
      <c r="M60" s="155">
        <v>207149.0</v>
      </c>
      <c r="N60" s="155" t="str">
        <f t="shared" si="2"/>
        <v>1182744594</v>
      </c>
      <c r="O60" s="155" t="str">
        <f>VLOOKUP(B60,'DATA - LIS - RX'!A:B,2,0)</f>
        <v>Codeine, Gabapentin</v>
      </c>
      <c r="P60" s="155" t="str">
        <f t="shared" si="3"/>
        <v/>
      </c>
      <c r="Q60" s="155"/>
      <c r="R60" s="155" t="b">
        <v>0</v>
      </c>
      <c r="S60" s="155" t="str">
        <f>IFERROR(__xludf.DUMMYFUNCTION("TRANSPOSE(UNIQUE(SORTN(FILTER(POSITIVES!E:E,POSITIVES!A:A=M60),1,1,0,0)))"),"Opiates")</f>
        <v>Opiates</v>
      </c>
      <c r="T60" s="155"/>
      <c r="U60" s="155"/>
      <c r="V60" s="155"/>
      <c r="W60" s="155"/>
      <c r="X60" s="155"/>
      <c r="Y60" s="155"/>
      <c r="Z60" s="155"/>
    </row>
    <row r="61">
      <c r="A61" s="156" t="str">
        <f t="shared" si="1"/>
        <v>1648144594</v>
      </c>
      <c r="B61" s="156">
        <v>16481.0</v>
      </c>
      <c r="C61" s="157">
        <v>0.5416666666666666</v>
      </c>
      <c r="D61" s="158" t="s">
        <v>212</v>
      </c>
      <c r="E61" s="159">
        <v>23102.0</v>
      </c>
      <c r="F61" s="159">
        <v>44594.0</v>
      </c>
      <c r="G61" s="160" t="s">
        <v>86</v>
      </c>
      <c r="H61" s="160" t="s">
        <v>92</v>
      </c>
      <c r="I61" s="160" t="s">
        <v>101</v>
      </c>
      <c r="J61" s="160" t="s">
        <v>147</v>
      </c>
      <c r="K61" s="155"/>
      <c r="L61" s="155" t="s">
        <v>90</v>
      </c>
      <c r="M61" s="155">
        <v>207158.0</v>
      </c>
      <c r="N61" s="155" t="str">
        <f t="shared" si="2"/>
        <v>1648144594</v>
      </c>
      <c r="O61" s="155" t="str">
        <f>VLOOKUP(B61,'DATA - LIS - RX'!A:B,2,0)</f>
        <v>Hydrocodone</v>
      </c>
      <c r="P61" s="155" t="str">
        <f t="shared" si="3"/>
        <v/>
      </c>
      <c r="Q61" s="155"/>
      <c r="R61" s="155" t="b">
        <v>0</v>
      </c>
      <c r="S61" s="155" t="str">
        <f>IFERROR(__xludf.DUMMYFUNCTION("TRANSPOSE(UNIQUE(SORTN(FILTER(POSITIVES!E:E,POSITIVES!A:A=M61),1,1,0,0)))"),"Opiates")</f>
        <v>Opiates</v>
      </c>
      <c r="T61" s="155"/>
      <c r="U61" s="155"/>
      <c r="V61" s="155"/>
      <c r="W61" s="155"/>
      <c r="X61" s="155"/>
      <c r="Y61" s="155"/>
      <c r="Z61" s="155"/>
    </row>
    <row r="62">
      <c r="A62" s="156" t="str">
        <f t="shared" si="1"/>
        <v>1232844594</v>
      </c>
      <c r="B62" s="156">
        <v>12328.0</v>
      </c>
      <c r="C62" s="157">
        <v>0.6354166666666666</v>
      </c>
      <c r="D62" s="158" t="s">
        <v>238</v>
      </c>
      <c r="E62" s="159">
        <v>18799.0</v>
      </c>
      <c r="F62" s="159">
        <v>44594.0</v>
      </c>
      <c r="G62" s="160" t="s">
        <v>86</v>
      </c>
      <c r="H62" s="160" t="s">
        <v>92</v>
      </c>
      <c r="I62" s="160" t="s">
        <v>93</v>
      </c>
      <c r="J62" s="160" t="s">
        <v>154</v>
      </c>
      <c r="K62" s="155"/>
      <c r="L62" s="155" t="s">
        <v>90</v>
      </c>
      <c r="M62" s="155">
        <v>207171.0</v>
      </c>
      <c r="N62" s="155" t="str">
        <f t="shared" si="2"/>
        <v>1232844594</v>
      </c>
      <c r="O62" s="155" t="str">
        <f>VLOOKUP(B62,'DATA - LIS - RX'!A:B,2,0)</f>
        <v>Gabapentin, Hydrocodone</v>
      </c>
      <c r="P62" s="155" t="str">
        <f t="shared" si="3"/>
        <v/>
      </c>
      <c r="Q62" s="155"/>
      <c r="R62" s="155" t="b">
        <v>0</v>
      </c>
      <c r="S62" s="155" t="str">
        <f>IFERROR(__xludf.DUMMYFUNCTION("TRANSPOSE(UNIQUE(SORTN(FILTER(POSITIVES!E:E,POSITIVES!A:A=M62),1,1,0,0)))"),"Opiates")</f>
        <v>Opiates</v>
      </c>
      <c r="T62" s="155"/>
      <c r="U62" s="155"/>
      <c r="V62" s="155"/>
      <c r="W62" s="155"/>
      <c r="X62" s="155"/>
      <c r="Y62" s="155"/>
      <c r="Z62" s="155"/>
    </row>
    <row r="63">
      <c r="A63" s="156" t="str">
        <f t="shared" si="1"/>
        <v>1101244594</v>
      </c>
      <c r="B63" s="156">
        <v>11012.0</v>
      </c>
      <c r="C63" s="157">
        <v>0.46875</v>
      </c>
      <c r="D63" s="158" t="s">
        <v>209</v>
      </c>
      <c r="E63" s="159">
        <v>23539.0</v>
      </c>
      <c r="F63" s="159">
        <v>44594.0</v>
      </c>
      <c r="G63" s="160" t="s">
        <v>86</v>
      </c>
      <c r="H63" s="160" t="s">
        <v>92</v>
      </c>
      <c r="I63" s="160" t="s">
        <v>93</v>
      </c>
      <c r="J63" s="160" t="s">
        <v>174</v>
      </c>
      <c r="K63" s="155"/>
      <c r="L63" s="155" t="s">
        <v>90</v>
      </c>
      <c r="M63" s="155">
        <v>207155.0</v>
      </c>
      <c r="N63" s="155" t="str">
        <f t="shared" si="2"/>
        <v>1101244594</v>
      </c>
      <c r="O63" s="155" t="str">
        <f>VLOOKUP(B63,'DATA - LIS - RX'!A:B,2,0)</f>
        <v>Amitriptyline, Hydrocodone</v>
      </c>
      <c r="P63" s="155" t="str">
        <f t="shared" si="3"/>
        <v/>
      </c>
      <c r="Q63" s="155"/>
      <c r="R63" s="155" t="b">
        <v>0</v>
      </c>
      <c r="S63" s="155" t="str">
        <f>IFERROR(__xludf.DUMMYFUNCTION("TRANSPOSE(UNIQUE(SORTN(FILTER(POSITIVES!E:E,POSITIVES!A:A=M63),1,1,0,0)))"),"Opiates")</f>
        <v>Opiates</v>
      </c>
      <c r="T63" s="155"/>
      <c r="U63" s="155"/>
      <c r="V63" s="155"/>
      <c r="W63" s="155"/>
      <c r="X63" s="155"/>
      <c r="Y63" s="155"/>
      <c r="Z63" s="155"/>
    </row>
    <row r="64">
      <c r="A64" s="156" t="str">
        <f t="shared" si="1"/>
        <v>1698244594</v>
      </c>
      <c r="B64" s="156">
        <v>16982.0</v>
      </c>
      <c r="C64" s="157">
        <v>0.5729166666666666</v>
      </c>
      <c r="D64" s="158" t="s">
        <v>225</v>
      </c>
      <c r="E64" s="159">
        <v>21978.0</v>
      </c>
      <c r="F64" s="159">
        <v>44594.0</v>
      </c>
      <c r="G64" s="160" t="s">
        <v>86</v>
      </c>
      <c r="H64" s="160" t="s">
        <v>92</v>
      </c>
      <c r="I64" s="160" t="s">
        <v>93</v>
      </c>
      <c r="J64" s="160" t="s">
        <v>98</v>
      </c>
      <c r="K64" s="155"/>
      <c r="L64" s="155" t="s">
        <v>90</v>
      </c>
      <c r="M64" s="155">
        <v>207163.0</v>
      </c>
      <c r="N64" s="155" t="str">
        <f t="shared" si="2"/>
        <v>1698244594</v>
      </c>
      <c r="O64" s="155" t="str">
        <f>VLOOKUP(B64,'DATA - LIS - RX'!A:B,2,0)</f>
        <v>Codeine, Gabapentin</v>
      </c>
      <c r="P64" s="155" t="str">
        <f t="shared" si="3"/>
        <v/>
      </c>
      <c r="Q64" s="155"/>
      <c r="R64" s="155" t="b">
        <v>0</v>
      </c>
      <c r="S64" s="155" t="str">
        <f>IFERROR(__xludf.DUMMYFUNCTION("TRANSPOSE(UNIQUE(SORTN(FILTER(POSITIVES!E:E,POSITIVES!A:A=M64),1,1,0,0)))"),"Opiates")</f>
        <v>Opiates</v>
      </c>
      <c r="T64" s="155"/>
      <c r="U64" s="155"/>
      <c r="V64" s="155"/>
      <c r="W64" s="155"/>
      <c r="X64" s="155"/>
      <c r="Y64" s="155"/>
      <c r="Z64" s="155"/>
    </row>
    <row r="65">
      <c r="A65" s="156" t="str">
        <f t="shared" si="1"/>
        <v>1188444594</v>
      </c>
      <c r="B65" s="156">
        <v>11884.0</v>
      </c>
      <c r="C65" s="157">
        <v>0.375</v>
      </c>
      <c r="D65" s="158" t="s">
        <v>184</v>
      </c>
      <c r="E65" s="159">
        <v>23150.0</v>
      </c>
      <c r="F65" s="159">
        <v>44594.0</v>
      </c>
      <c r="G65" s="160" t="s">
        <v>86</v>
      </c>
      <c r="H65" s="160" t="s">
        <v>92</v>
      </c>
      <c r="I65" s="160" t="s">
        <v>93</v>
      </c>
      <c r="J65" s="160" t="s">
        <v>174</v>
      </c>
      <c r="K65" s="155"/>
      <c r="L65" s="155" t="s">
        <v>90</v>
      </c>
      <c r="M65" s="155">
        <v>207145.0</v>
      </c>
      <c r="N65" s="155" t="str">
        <f t="shared" si="2"/>
        <v>1188444594</v>
      </c>
      <c r="O65" s="155" t="str">
        <f>VLOOKUP(B65,'DATA - LIS - RX'!A:B,2,0)</f>
        <v>Hydrocodone, Gabapentin, Morphine</v>
      </c>
      <c r="P65" s="155" t="str">
        <f t="shared" si="3"/>
        <v/>
      </c>
      <c r="Q65" s="155"/>
      <c r="R65" s="155" t="b">
        <v>0</v>
      </c>
      <c r="S65" s="155" t="str">
        <f>IFERROR(__xludf.DUMMYFUNCTION("TRANSPOSE(UNIQUE(SORTN(FILTER(POSITIVES!E:E,POSITIVES!A:A=M65),1,1,0,0)))"),"Opiates")</f>
        <v>Opiates</v>
      </c>
      <c r="T65" s="155"/>
      <c r="U65" s="155"/>
      <c r="V65" s="155"/>
      <c r="W65" s="155"/>
      <c r="X65" s="155"/>
      <c r="Y65" s="155"/>
      <c r="Z65" s="155"/>
    </row>
    <row r="66">
      <c r="A66" s="156" t="str">
        <f t="shared" si="1"/>
        <v>1566444594</v>
      </c>
      <c r="B66" s="156">
        <v>15664.0</v>
      </c>
      <c r="C66" s="157">
        <v>0.3333333333333333</v>
      </c>
      <c r="D66" s="158" t="s">
        <v>177</v>
      </c>
      <c r="E66" s="159">
        <v>22056.0</v>
      </c>
      <c r="F66" s="159">
        <v>44594.0</v>
      </c>
      <c r="G66" s="160" t="s">
        <v>86</v>
      </c>
      <c r="H66" s="160" t="s">
        <v>92</v>
      </c>
      <c r="I66" s="160" t="s">
        <v>93</v>
      </c>
      <c r="J66" s="160" t="s">
        <v>174</v>
      </c>
      <c r="K66" s="155"/>
      <c r="L66" s="155" t="s">
        <v>90</v>
      </c>
      <c r="M66" s="155">
        <v>207142.0</v>
      </c>
      <c r="N66" s="155" t="str">
        <f t="shared" si="2"/>
        <v>1566444594</v>
      </c>
      <c r="O66" s="155" t="str">
        <f>VLOOKUP(B66,'DATA - LIS - RX'!A:B,2,0)</f>
        <v>Buprenorphine, Gabapentin, Oxycodone</v>
      </c>
      <c r="P66" s="155" t="str">
        <f t="shared" si="3"/>
        <v/>
      </c>
      <c r="Q66" s="155"/>
      <c r="R66" s="155" t="b">
        <v>0</v>
      </c>
      <c r="S66" s="155" t="str">
        <f>IFERROR(__xludf.DUMMYFUNCTION("TRANSPOSE(UNIQUE(SORTN(FILTER(POSITIVES!E:E,POSITIVES!A:A=M66),1,1,0,0)))"),"Oxycodone")</f>
        <v>Oxycodone</v>
      </c>
      <c r="T66" s="155"/>
      <c r="U66" s="155"/>
      <c r="V66" s="155"/>
      <c r="W66" s="155"/>
      <c r="X66" s="155"/>
      <c r="Y66" s="155"/>
      <c r="Z66" s="155"/>
    </row>
    <row r="67">
      <c r="A67" s="156" t="str">
        <f t="shared" si="1"/>
        <v>1519044594</v>
      </c>
      <c r="B67" s="156">
        <v>15190.0</v>
      </c>
      <c r="C67" s="157">
        <v>0.59375</v>
      </c>
      <c r="D67" s="158" t="s">
        <v>231</v>
      </c>
      <c r="E67" s="159">
        <v>11783.0</v>
      </c>
      <c r="F67" s="159">
        <v>44594.0</v>
      </c>
      <c r="G67" s="160" t="s">
        <v>86</v>
      </c>
      <c r="H67" s="160" t="s">
        <v>92</v>
      </c>
      <c r="I67" s="160" t="s">
        <v>93</v>
      </c>
      <c r="J67" s="160" t="s">
        <v>94</v>
      </c>
      <c r="K67" s="155"/>
      <c r="L67" s="155" t="s">
        <v>90</v>
      </c>
      <c r="M67" s="155">
        <v>207169.0</v>
      </c>
      <c r="N67" s="155" t="str">
        <f t="shared" si="2"/>
        <v>1519044594</v>
      </c>
      <c r="O67" s="155" t="str">
        <f>VLOOKUP(B67,'DATA - LIS - RX'!A:B,2,0)</f>
        <v>Buprenorphine, Oxycodone, Gabapentin</v>
      </c>
      <c r="P67" s="155" t="str">
        <f t="shared" si="3"/>
        <v/>
      </c>
      <c r="Q67" s="155"/>
      <c r="R67" s="155" t="b">
        <v>0</v>
      </c>
      <c r="S67" s="155" t="str">
        <f>IFERROR(__xludf.DUMMYFUNCTION("TRANSPOSE(UNIQUE(SORTN(FILTER(POSITIVES!E:E,POSITIVES!A:A=M67),1,1,0,0)))"),"Oxycodone")</f>
        <v>Oxycodone</v>
      </c>
      <c r="T67" s="155"/>
      <c r="U67" s="155"/>
      <c r="V67" s="155"/>
      <c r="W67" s="155"/>
      <c r="X67" s="155"/>
      <c r="Y67" s="155"/>
      <c r="Z67" s="155"/>
    </row>
    <row r="68">
      <c r="A68" s="156" t="str">
        <f t="shared" si="1"/>
        <v>1479044594</v>
      </c>
      <c r="B68" s="156">
        <v>14790.0</v>
      </c>
      <c r="C68" s="157">
        <v>0.375</v>
      </c>
      <c r="D68" s="158" t="s">
        <v>185</v>
      </c>
      <c r="E68" s="159">
        <v>24134.0</v>
      </c>
      <c r="F68" s="159">
        <v>44594.0</v>
      </c>
      <c r="G68" s="160" t="s">
        <v>86</v>
      </c>
      <c r="H68" s="160" t="s">
        <v>92</v>
      </c>
      <c r="I68" s="160" t="s">
        <v>93</v>
      </c>
      <c r="J68" s="160" t="s">
        <v>186</v>
      </c>
      <c r="K68" s="155"/>
      <c r="L68" s="155" t="s">
        <v>90</v>
      </c>
      <c r="M68" s="155">
        <v>207147.0</v>
      </c>
      <c r="N68" s="155" t="str">
        <f t="shared" si="2"/>
        <v>1479044594</v>
      </c>
      <c r="O68" s="155" t="str">
        <f>VLOOKUP(B68,'DATA - LIS - RX'!A:B,2,0)</f>
        <v>Oxycodone</v>
      </c>
      <c r="P68" s="155" t="str">
        <f t="shared" si="3"/>
        <v/>
      </c>
      <c r="Q68" s="155"/>
      <c r="R68" s="155" t="b">
        <v>0</v>
      </c>
      <c r="S68" s="155" t="str">
        <f>IFERROR(__xludf.DUMMYFUNCTION("TRANSPOSE(UNIQUE(SORTN(FILTER(POSITIVES!E:E,POSITIVES!A:A=M68),1,1,0,0)))"),"Oxycodone")</f>
        <v>Oxycodone</v>
      </c>
      <c r="T68" s="155"/>
      <c r="U68" s="155"/>
      <c r="V68" s="155"/>
      <c r="W68" s="155"/>
      <c r="X68" s="155"/>
      <c r="Y68" s="155"/>
      <c r="Z68" s="155"/>
    </row>
    <row r="69">
      <c r="A69" s="156" t="str">
        <f t="shared" si="1"/>
        <v>1554944594</v>
      </c>
      <c r="B69" s="156">
        <v>15549.0</v>
      </c>
      <c r="C69" s="157">
        <v>0.4583333333333333</v>
      </c>
      <c r="D69" s="158" t="s">
        <v>205</v>
      </c>
      <c r="E69" s="159">
        <v>27220.0</v>
      </c>
      <c r="F69" s="159">
        <v>44594.0</v>
      </c>
      <c r="G69" s="160" t="s">
        <v>122</v>
      </c>
      <c r="H69" s="160" t="s">
        <v>92</v>
      </c>
      <c r="I69" s="160" t="s">
        <v>93</v>
      </c>
      <c r="J69" s="160" t="s">
        <v>206</v>
      </c>
      <c r="K69" s="155"/>
      <c r="L69" s="155" t="s">
        <v>90</v>
      </c>
      <c r="M69" s="155">
        <v>207154.0</v>
      </c>
      <c r="N69" s="155" t="str">
        <f t="shared" si="2"/>
        <v>1554944594</v>
      </c>
      <c r="O69" s="155" t="str">
        <f>VLOOKUP(B69,'DATA - LIS - RX'!A:B,2,0)</f>
        <v>Alprazolam, Gabapentin, Hydrocodone</v>
      </c>
      <c r="P69" s="155" t="str">
        <f t="shared" si="3"/>
        <v/>
      </c>
      <c r="Q69" s="155"/>
      <c r="R69" s="155" t="b">
        <v>0</v>
      </c>
      <c r="S69" s="155" t="str">
        <f>IFERROR(__xludf.DUMMYFUNCTION("TRANSPOSE(UNIQUE(SORTN(FILTER(POSITIVES!E:E,POSITIVES!A:A=M69),1,1,0,0)))"),"Barbiturates")</f>
        <v>Barbiturates</v>
      </c>
      <c r="T69" s="155" t="str">
        <f>IFERROR(__xludf.DUMMYFUNCTION("""COMPUTED_VALUE"""),"Opiates")</f>
        <v>Opiates</v>
      </c>
      <c r="U69" s="155"/>
      <c r="V69" s="155"/>
      <c r="W69" s="155"/>
      <c r="X69" s="155"/>
      <c r="Y69" s="155"/>
      <c r="Z69" s="155"/>
    </row>
    <row r="70">
      <c r="A70" s="156" t="str">
        <f t="shared" si="1"/>
        <v>1547944594</v>
      </c>
      <c r="B70" s="156">
        <v>15479.0</v>
      </c>
      <c r="C70" s="157">
        <v>0.6458333333333334</v>
      </c>
      <c r="D70" s="158" t="s">
        <v>241</v>
      </c>
      <c r="E70" s="159">
        <v>28397.0</v>
      </c>
      <c r="F70" s="159">
        <v>44594.0</v>
      </c>
      <c r="G70" s="160" t="s">
        <v>122</v>
      </c>
      <c r="H70" s="160" t="s">
        <v>92</v>
      </c>
      <c r="I70" s="160" t="s">
        <v>101</v>
      </c>
      <c r="J70" s="160" t="s">
        <v>242</v>
      </c>
      <c r="K70" s="155"/>
      <c r="L70" s="155" t="s">
        <v>90</v>
      </c>
      <c r="M70" s="155">
        <v>207173.0</v>
      </c>
      <c r="N70" s="155" t="str">
        <f t="shared" si="2"/>
        <v>1547944594</v>
      </c>
      <c r="O70" s="155" t="str">
        <f>VLOOKUP(B70,'DATA - LIS - RX'!A:B,2,0)</f>
        <v>Oxycodone, Buprenorphine, Gabapentin</v>
      </c>
      <c r="P70" s="155" t="str">
        <f t="shared" si="3"/>
        <v/>
      </c>
      <c r="Q70" s="155"/>
      <c r="R70" s="155" t="b">
        <v>0</v>
      </c>
      <c r="S70" s="155" t="str">
        <f>IFERROR(__xludf.DUMMYFUNCTION("TRANSPOSE(UNIQUE(SORTN(FILTER(POSITIVES!E:E,POSITIVES!A:A=M70),1,1,0,0)))"),"Barbiturates")</f>
        <v>Barbiturates</v>
      </c>
      <c r="T70" s="155" t="str">
        <f>IFERROR(__xludf.DUMMYFUNCTION("""COMPUTED_VALUE"""),"Oxycodone")</f>
        <v>Oxycodone</v>
      </c>
      <c r="U70" s="155"/>
      <c r="V70" s="155"/>
      <c r="W70" s="155"/>
      <c r="X70" s="155"/>
      <c r="Y70" s="155"/>
      <c r="Z70" s="155"/>
    </row>
    <row r="71">
      <c r="A71" s="156" t="str">
        <f t="shared" si="1"/>
        <v>977544594</v>
      </c>
      <c r="B71" s="156">
        <v>9775.0</v>
      </c>
      <c r="C71" s="157">
        <v>0.5520833333333334</v>
      </c>
      <c r="D71" s="158" t="s">
        <v>219</v>
      </c>
      <c r="E71" s="159">
        <v>16906.0</v>
      </c>
      <c r="F71" s="159">
        <v>44594.0</v>
      </c>
      <c r="G71" s="160" t="s">
        <v>122</v>
      </c>
      <c r="H71" s="160" t="s">
        <v>92</v>
      </c>
      <c r="I71" s="160" t="s">
        <v>101</v>
      </c>
      <c r="J71" s="160" t="s">
        <v>94</v>
      </c>
      <c r="K71" s="155"/>
      <c r="L71" s="155" t="s">
        <v>90</v>
      </c>
      <c r="M71" s="155">
        <v>207165.0</v>
      </c>
      <c r="N71" s="155" t="str">
        <f t="shared" si="2"/>
        <v>977544594</v>
      </c>
      <c r="O71" s="155" t="str">
        <f>VLOOKUP(B71,'DATA - LIS - RX'!A:B,2,0)</f>
        <v>Alprazolam, Gabapentin, Oxycodone, Dronabinol</v>
      </c>
      <c r="P71" s="155" t="str">
        <f t="shared" si="3"/>
        <v/>
      </c>
      <c r="Q71" s="155"/>
      <c r="R71" s="155" t="b">
        <v>1</v>
      </c>
      <c r="S71" s="155" t="str">
        <f>IFERROR(__xludf.DUMMYFUNCTION("TRANSPOSE(UNIQUE(SORTN(FILTER(POSITIVES!E:E,POSITIVES!A:A=M71),1,1,0,0)))"),"Opiates")</f>
        <v>Opiates</v>
      </c>
      <c r="T71" s="155" t="str">
        <f>IFERROR(__xludf.DUMMYFUNCTION("""COMPUTED_VALUE"""),"Oxycodone")</f>
        <v>Oxycodone</v>
      </c>
      <c r="U71" s="155" t="str">
        <f>IFERROR(__xludf.DUMMYFUNCTION("""COMPUTED_VALUE"""),"THC")</f>
        <v>THC</v>
      </c>
      <c r="V71" s="155"/>
      <c r="W71" s="155"/>
      <c r="X71" s="155"/>
      <c r="Y71" s="155"/>
      <c r="Z71" s="155"/>
    </row>
    <row r="72">
      <c r="A72" s="156" t="str">
        <f t="shared" si="1"/>
        <v>1621944594</v>
      </c>
      <c r="B72" s="156">
        <v>16219.0</v>
      </c>
      <c r="C72" s="157">
        <v>0.4479166666666667</v>
      </c>
      <c r="D72" s="158" t="s">
        <v>201</v>
      </c>
      <c r="E72" s="159">
        <v>24090.0</v>
      </c>
      <c r="F72" s="159">
        <v>44594.0</v>
      </c>
      <c r="G72" s="160" t="s">
        <v>122</v>
      </c>
      <c r="H72" s="160" t="s">
        <v>92</v>
      </c>
      <c r="I72" s="160" t="s">
        <v>88</v>
      </c>
      <c r="J72" s="160" t="s">
        <v>186</v>
      </c>
      <c r="K72" s="155"/>
      <c r="L72" s="155" t="s">
        <v>90</v>
      </c>
      <c r="M72" s="155">
        <v>207150.0</v>
      </c>
      <c r="N72" s="155" t="str">
        <f t="shared" si="2"/>
        <v>1621944594</v>
      </c>
      <c r="O72" s="155" t="str">
        <f>VLOOKUP(B72,'DATA - LIS - RX'!A:B,2,0)</f>
        <v>Duloxetine, Hydrocodone</v>
      </c>
      <c r="P72" s="155" t="str">
        <f t="shared" si="3"/>
        <v/>
      </c>
      <c r="Q72" s="155"/>
      <c r="R72" s="155" t="b">
        <v>0</v>
      </c>
      <c r="S72" s="155" t="str">
        <f>IFERROR(__xludf.DUMMYFUNCTION("TRANSPOSE(UNIQUE(SORTN(FILTER(POSITIVES!E:E,POSITIVES!A:A=M72),1,1,0,0)))"),"Opiates")</f>
        <v>Opiates</v>
      </c>
      <c r="T72" s="155"/>
      <c r="U72" s="155"/>
      <c r="V72" s="155"/>
      <c r="W72" s="155"/>
      <c r="X72" s="155"/>
      <c r="Y72" s="155"/>
      <c r="Z72" s="155"/>
    </row>
    <row r="73">
      <c r="A73" s="156" t="str">
        <f t="shared" si="1"/>
        <v>1305344594</v>
      </c>
      <c r="B73" s="156">
        <v>13053.0</v>
      </c>
      <c r="C73" s="157">
        <v>0.4583333333333333</v>
      </c>
      <c r="D73" s="158" t="s">
        <v>207</v>
      </c>
      <c r="E73" s="159">
        <v>31604.0</v>
      </c>
      <c r="F73" s="159">
        <v>44594.0</v>
      </c>
      <c r="G73" s="160" t="s">
        <v>122</v>
      </c>
      <c r="H73" s="160" t="s">
        <v>92</v>
      </c>
      <c r="I73" s="160" t="s">
        <v>101</v>
      </c>
      <c r="J73" s="160" t="s">
        <v>98</v>
      </c>
      <c r="K73" s="155"/>
      <c r="L73" s="155" t="s">
        <v>90</v>
      </c>
      <c r="M73" s="155">
        <v>207156.0</v>
      </c>
      <c r="N73" s="155" t="str">
        <f t="shared" si="2"/>
        <v>1305344594</v>
      </c>
      <c r="O73" s="155" t="str">
        <f>VLOOKUP(B73,'DATA - LIS - RX'!A:B,2,0)</f>
        <v>Clonazepam, Oxycodone, Pregabalin, Zolpidem </v>
      </c>
      <c r="P73" s="155" t="str">
        <f t="shared" si="3"/>
        <v/>
      </c>
      <c r="Q73" s="155"/>
      <c r="R73" s="155" t="b">
        <v>0</v>
      </c>
      <c r="S73" s="155" t="str">
        <f>IFERROR(__xludf.DUMMYFUNCTION("TRANSPOSE(UNIQUE(SORTN(FILTER(POSITIVES!E:E,POSITIVES!A:A=M73),1,1,0,0)))"),"Opiates")</f>
        <v>Opiates</v>
      </c>
      <c r="T73" s="155"/>
      <c r="U73" s="155"/>
      <c r="V73" s="155"/>
      <c r="W73" s="155"/>
      <c r="X73" s="155"/>
      <c r="Y73" s="155"/>
      <c r="Z73" s="155"/>
    </row>
    <row r="74">
      <c r="A74" s="156" t="str">
        <f t="shared" si="1"/>
        <v>1482144594</v>
      </c>
      <c r="B74" s="156">
        <v>14821.0</v>
      </c>
      <c r="C74" s="157">
        <v>0.4479166666666667</v>
      </c>
      <c r="D74" s="158" t="s">
        <v>204</v>
      </c>
      <c r="E74" s="159">
        <v>21380.0</v>
      </c>
      <c r="F74" s="159">
        <v>44594.0</v>
      </c>
      <c r="G74" s="160" t="s">
        <v>122</v>
      </c>
      <c r="H74" s="160" t="s">
        <v>92</v>
      </c>
      <c r="I74" s="160" t="s">
        <v>101</v>
      </c>
      <c r="J74" s="160" t="s">
        <v>137</v>
      </c>
      <c r="K74" s="155"/>
      <c r="L74" s="155" t="s">
        <v>90</v>
      </c>
      <c r="M74" s="155">
        <v>207153.0</v>
      </c>
      <c r="N74" s="155" t="str">
        <f t="shared" si="2"/>
        <v>1482144594</v>
      </c>
      <c r="O74" s="155" t="str">
        <f>VLOOKUP(B74,'DATA - LIS - RX'!A:B,2,0)</f>
        <v>Pregabalin, Zolpidem, Codeine, Duloxetine</v>
      </c>
      <c r="P74" s="155" t="str">
        <f t="shared" si="3"/>
        <v/>
      </c>
      <c r="Q74" s="155"/>
      <c r="R74" s="155" t="b">
        <v>0</v>
      </c>
      <c r="S74" s="155" t="str">
        <f>IFERROR(__xludf.DUMMYFUNCTION("TRANSPOSE(UNIQUE(SORTN(FILTER(POSITIVES!E:E,POSITIVES!A:A=M74),1,1,0,0)))"),"Opiates")</f>
        <v>Opiates</v>
      </c>
      <c r="T74" s="155"/>
      <c r="U74" s="155"/>
      <c r="V74" s="155"/>
      <c r="W74" s="155"/>
      <c r="X74" s="155"/>
      <c r="Y74" s="155"/>
      <c r="Z74" s="155"/>
    </row>
    <row r="75">
      <c r="A75" s="156" t="str">
        <f t="shared" si="1"/>
        <v>1052544594</v>
      </c>
      <c r="B75" s="156">
        <v>10525.0</v>
      </c>
      <c r="C75" s="157">
        <v>0.3541666666666667</v>
      </c>
      <c r="D75" s="158" t="s">
        <v>180</v>
      </c>
      <c r="E75" s="159">
        <v>21713.0</v>
      </c>
      <c r="F75" s="159">
        <v>44594.0</v>
      </c>
      <c r="G75" s="160" t="s">
        <v>122</v>
      </c>
      <c r="H75" s="160" t="s">
        <v>92</v>
      </c>
      <c r="I75" s="160" t="s">
        <v>93</v>
      </c>
      <c r="J75" s="160" t="s">
        <v>147</v>
      </c>
      <c r="K75" s="155"/>
      <c r="L75" s="155" t="s">
        <v>90</v>
      </c>
      <c r="M75" s="155">
        <v>207144.0</v>
      </c>
      <c r="N75" s="155" t="str">
        <f t="shared" si="2"/>
        <v>1052544594</v>
      </c>
      <c r="O75" s="155" t="str">
        <f>VLOOKUP(B75,'DATA - LIS - RX'!A:B,2,0)</f>
        <v>Hydrocodone</v>
      </c>
      <c r="P75" s="155" t="str">
        <f t="shared" si="3"/>
        <v/>
      </c>
      <c r="Q75" s="155"/>
      <c r="R75" s="155" t="b">
        <v>0</v>
      </c>
      <c r="S75" s="155" t="str">
        <f>IFERROR(__xludf.DUMMYFUNCTION("TRANSPOSE(UNIQUE(SORTN(FILTER(POSITIVES!E:E,POSITIVES!A:A=M75),1,1,0,0)))"),"Opiates")</f>
        <v>Opiates</v>
      </c>
      <c r="T75" s="155"/>
      <c r="U75" s="155"/>
      <c r="V75" s="155"/>
      <c r="W75" s="155"/>
      <c r="X75" s="155"/>
      <c r="Y75" s="155"/>
      <c r="Z75" s="155"/>
    </row>
    <row r="76">
      <c r="A76" s="156" t="str">
        <f t="shared" si="1"/>
        <v>986144594</v>
      </c>
      <c r="B76" s="156">
        <v>9861.0</v>
      </c>
      <c r="C76" s="157">
        <v>0.4166666666666667</v>
      </c>
      <c r="D76" s="158" t="s">
        <v>195</v>
      </c>
      <c r="E76" s="159">
        <v>22756.0</v>
      </c>
      <c r="F76" s="159">
        <v>44594.0</v>
      </c>
      <c r="G76" s="160" t="s">
        <v>122</v>
      </c>
      <c r="H76" s="160" t="s">
        <v>92</v>
      </c>
      <c r="I76" s="160" t="s">
        <v>101</v>
      </c>
      <c r="J76" s="160" t="s">
        <v>154</v>
      </c>
      <c r="K76" s="155"/>
      <c r="L76" s="155" t="s">
        <v>90</v>
      </c>
      <c r="M76" s="155">
        <v>207151.0</v>
      </c>
      <c r="N76" s="155" t="str">
        <f t="shared" si="2"/>
        <v>986144594</v>
      </c>
      <c r="O76" s="155" t="str">
        <f>VLOOKUP(B76,'DATA - LIS - RX'!A:B,2,0)</f>
        <v>Fentanyl, Gabapentin, Zolpidem, Cyclobenzaprine, Oxycodone</v>
      </c>
      <c r="P76" s="155" t="str">
        <f t="shared" si="3"/>
        <v/>
      </c>
      <c r="Q76" s="155"/>
      <c r="R76" s="155" t="b">
        <v>0</v>
      </c>
      <c r="S76" s="155" t="str">
        <f>IFERROR(__xludf.DUMMYFUNCTION("TRANSPOSE(UNIQUE(SORTN(FILTER(POSITIVES!E:E,POSITIVES!A:A=M76),1,1,0,0)))"),"Oxycodone")</f>
        <v>Oxycodone</v>
      </c>
      <c r="T76" s="155"/>
      <c r="U76" s="155"/>
      <c r="V76" s="155"/>
      <c r="W76" s="155"/>
      <c r="X76" s="155"/>
      <c r="Y76" s="155"/>
      <c r="Z76" s="155"/>
    </row>
    <row r="77">
      <c r="A77" s="156" t="str">
        <f t="shared" si="1"/>
        <v>1417844594</v>
      </c>
      <c r="B77" s="156">
        <v>14178.0</v>
      </c>
      <c r="C77" s="157">
        <v>0.625</v>
      </c>
      <c r="D77" s="158" t="s">
        <v>236</v>
      </c>
      <c r="E77" s="159">
        <v>20540.0</v>
      </c>
      <c r="F77" s="159">
        <v>44594.0</v>
      </c>
      <c r="G77" s="160" t="s">
        <v>122</v>
      </c>
      <c r="H77" s="160" t="s">
        <v>92</v>
      </c>
      <c r="I77" s="160" t="s">
        <v>93</v>
      </c>
      <c r="J77" s="160" t="s">
        <v>147</v>
      </c>
      <c r="K77" s="155"/>
      <c r="L77" s="155" t="s">
        <v>90</v>
      </c>
      <c r="M77" s="155">
        <v>207170.0</v>
      </c>
      <c r="N77" s="155" t="str">
        <f t="shared" si="2"/>
        <v>1417844594</v>
      </c>
      <c r="O77" s="155" t="str">
        <f>VLOOKUP(B77,'DATA - LIS - RX'!A:B,2,0)</f>
        <v>Gabapentin, Oxycodone, Duloxetine</v>
      </c>
      <c r="P77" s="155" t="str">
        <f t="shared" si="3"/>
        <v/>
      </c>
      <c r="Q77" s="155"/>
      <c r="R77" s="155" t="b">
        <v>0</v>
      </c>
      <c r="S77" s="155" t="str">
        <f>IFERROR(__xludf.DUMMYFUNCTION("TRANSPOSE(UNIQUE(SORTN(FILTER(POSITIVES!E:E,POSITIVES!A:A=M77),1,1,0,0)))"),"Oxycodone")</f>
        <v>Oxycodone</v>
      </c>
      <c r="T77" s="155"/>
      <c r="U77" s="155"/>
      <c r="V77" s="155"/>
      <c r="W77" s="155"/>
      <c r="X77" s="155"/>
      <c r="Y77" s="155"/>
      <c r="Z77" s="155"/>
    </row>
    <row r="78">
      <c r="A78" s="156" t="str">
        <f t="shared" si="1"/>
        <v>1718644594</v>
      </c>
      <c r="B78" s="156">
        <v>17186.0</v>
      </c>
      <c r="C78" s="157">
        <v>0.5416666666666666</v>
      </c>
      <c r="D78" s="158" t="s">
        <v>211</v>
      </c>
      <c r="E78" s="159">
        <v>32887.0</v>
      </c>
      <c r="F78" s="159">
        <v>44594.0</v>
      </c>
      <c r="G78" s="160" t="s">
        <v>122</v>
      </c>
      <c r="H78" s="160" t="s">
        <v>92</v>
      </c>
      <c r="I78" s="160" t="s">
        <v>93</v>
      </c>
      <c r="J78" s="160" t="s">
        <v>179</v>
      </c>
      <c r="K78" s="155"/>
      <c r="L78" s="155" t="s">
        <v>90</v>
      </c>
      <c r="M78" s="155">
        <v>207157.0</v>
      </c>
      <c r="N78" s="155" t="str">
        <f t="shared" si="2"/>
        <v>1718644594</v>
      </c>
      <c r="O78" s="155" t="str">
        <f>VLOOKUP(B78,'DATA - LIS - RX'!A:B,2,0)</f>
        <v>Pregabalin, Tramadol</v>
      </c>
      <c r="P78" s="155" t="str">
        <f t="shared" si="3"/>
        <v>R</v>
      </c>
      <c r="Q78" s="155"/>
      <c r="R78" s="155" t="b">
        <v>0</v>
      </c>
      <c r="S78" s="155" t="str">
        <f>IFERROR(__xludf.DUMMYFUNCTION("TRANSPOSE(UNIQUE(SORTN(FILTER(POSITIVES!E:E,POSITIVES!A:A=M78),1,1,0,0)))"),"THC")</f>
        <v>THC</v>
      </c>
      <c r="T78" s="155"/>
      <c r="U78" s="155"/>
      <c r="V78" s="155"/>
      <c r="W78" s="155"/>
      <c r="X78" s="155"/>
      <c r="Y78" s="155"/>
      <c r="Z78" s="155"/>
    </row>
  </sheetData>
  <autoFilter ref="$A$1:$Z$78">
    <sortState ref="A1:Z78">
      <sortCondition ref="F1:F78"/>
      <sortCondition ref="G1:G78"/>
    </sortState>
  </autoFilter>
  <mergeCells count="1">
    <mergeCell ref="S1:Z1"/>
  </mergeCells>
  <conditionalFormatting sqref="A34:Z34 A78:Z78">
    <cfRule type="expression" dxfId="7" priority="1">
      <formula>$L34="NoShow"</formula>
    </cfRule>
  </conditionalFormatting>
  <conditionalFormatting sqref="A34:Z34 A78:Z78">
    <cfRule type="expression" dxfId="7" priority="2">
      <formula>$L34="UAInvalid"</formula>
    </cfRule>
  </conditionalFormatting>
  <conditionalFormatting sqref="A34:Z34 A78:Z78">
    <cfRule type="expression" dxfId="7" priority="3">
      <formula>$L34="Y117.a"</formula>
    </cfRule>
  </conditionalFormatting>
  <conditionalFormatting sqref="A34:Z34 A78:Z78">
    <cfRule type="expression" dxfId="7" priority="4">
      <formula>$L34="Y117.x"</formula>
    </cfRule>
  </conditionalFormatting>
  <conditionalFormatting sqref="A34:Z34 A78:Z78">
    <cfRule type="expression" dxfId="7" priority="5">
      <formula>$L34="DNARefusal"</formula>
    </cfRule>
  </conditionalFormatting>
  <conditionalFormatting sqref="A34:Z34 A78:Z78">
    <cfRule type="expression" dxfId="7" priority="6">
      <formula>$L34="FeeNoShow"</formula>
    </cfRule>
  </conditionalFormatting>
  <conditionalFormatting sqref="A34:Z34 A78:Z78">
    <cfRule type="expression" dxfId="7" priority="7">
      <formula>$L34="CANC"</formula>
    </cfRule>
  </conditionalFormatting>
  <conditionalFormatting sqref="A34:Z34 A78:Z78">
    <cfRule type="expression" dxfId="7" priority="8">
      <formula>$L34="Y377.A"</formula>
    </cfRule>
  </conditionalFormatting>
  <conditionalFormatting sqref="A34:Z34 A78:Z78">
    <cfRule type="expression" dxfId="7" priority="9">
      <formula>$L34="R/S"</formula>
    </cfRule>
  </conditionalFormatting>
  <conditionalFormatting sqref="A34:Z34 A78:Z78">
    <cfRule type="expression" dxfId="8" priority="10">
      <formula>$G34="OUT-UAQPre"</formula>
    </cfRule>
  </conditionalFormatting>
  <conditionalFormatting sqref="A34:Z34 A78:Z78">
    <cfRule type="expression" dxfId="8" priority="11">
      <formula>$G34="OUT-UAQ"</formula>
    </cfRule>
  </conditionalFormatting>
  <conditionalFormatting sqref="A34:Z34 A78:Z78">
    <cfRule type="expression" dxfId="0" priority="12">
      <formula>$J34="AMBETTER - SUPERIOR"</formula>
    </cfRule>
  </conditionalFormatting>
  <conditionalFormatting sqref="A34:Z34 A78:Z78">
    <cfRule type="expression" dxfId="0" priority="13">
      <formula>$J34="SUPERIOR HEALTH PLAN"</formula>
    </cfRule>
  </conditionalFormatting>
  <conditionalFormatting sqref="A34:Z34 A78:Z78">
    <cfRule type="expression" dxfId="4" priority="14">
      <formula>$G34="HUMANA CHOICE CARE"</formula>
    </cfRule>
  </conditionalFormatting>
  <conditionalFormatting sqref="A34:Z34 A78:Z78">
    <cfRule type="expression" dxfId="4" priority="15">
      <formula>$G34="HUMANA OPEN ACCESS PLAN"</formula>
    </cfRule>
  </conditionalFormatting>
  <conditionalFormatting sqref="A34:Z34 A78:Z78">
    <cfRule type="expression" dxfId="9" priority="16">
      <formula>$G34="OUTSA-SaQu"</formula>
    </cfRule>
  </conditionalFormatting>
  <conditionalFormatting sqref="A34:Z34 A78:Z78">
    <cfRule type="expression" dxfId="8" priority="17">
      <formula>$G34="OUTUA-QNEW"</formula>
    </cfRule>
  </conditionalFormatting>
  <conditionalFormatting sqref="A34:Z34 A78:Z78">
    <cfRule type="expression" dxfId="8" priority="18">
      <formula>$G34="OUTUA-PrRW"</formula>
    </cfRule>
  </conditionalFormatting>
  <conditionalFormatting sqref="A34:Z34 A78:Z78">
    <cfRule type="expression" dxfId="8" priority="19">
      <formula>$G34="OUTUA-FURW"</formula>
    </cfRule>
  </conditionalFormatting>
  <conditionalFormatting sqref="A34:Z34 A78:Z78">
    <cfRule type="expression" dxfId="8" priority="20">
      <formula>$G34="OUTUA-NWRW"</formula>
    </cfRule>
  </conditionalFormatting>
  <conditionalFormatting sqref="A34:Z34">
    <cfRule type="expression" dxfId="9" priority="21">
      <formula>$G34="OUTSA-SaQu"</formula>
    </cfRule>
  </conditionalFormatting>
  <conditionalFormatting sqref="A34:Z34 A78:Z78">
    <cfRule type="expression" dxfId="9" priority="22">
      <formula>$G34="OUTSA-RW"</formula>
    </cfRule>
  </conditionalFormatting>
  <conditionalFormatting sqref="A34:Z34 A78:Z78">
    <cfRule type="expression" dxfId="8" priority="23">
      <formula>$G34="OUTDNA-Red"</formula>
    </cfRule>
  </conditionalFormatting>
  <conditionalFormatting sqref="A33:Z33">
    <cfRule type="expression" dxfId="7" priority="24">
      <formula>$L33="NoShow"</formula>
    </cfRule>
  </conditionalFormatting>
  <conditionalFormatting sqref="A33:Z33">
    <cfRule type="expression" dxfId="7" priority="25">
      <formula>$L33="UAInvalid"</formula>
    </cfRule>
  </conditionalFormatting>
  <conditionalFormatting sqref="A33:Z33">
    <cfRule type="expression" dxfId="7" priority="26">
      <formula>$L33="Y117.a"</formula>
    </cfRule>
  </conditionalFormatting>
  <conditionalFormatting sqref="A33:Z33">
    <cfRule type="expression" dxfId="7" priority="27">
      <formula>$L33="Y117.x"</formula>
    </cfRule>
  </conditionalFormatting>
  <conditionalFormatting sqref="A33:Z33">
    <cfRule type="expression" dxfId="7" priority="28">
      <formula>$L33="DNARefusal"</formula>
    </cfRule>
  </conditionalFormatting>
  <conditionalFormatting sqref="A33:Z33">
    <cfRule type="expression" dxfId="7" priority="29">
      <formula>$L33="FeeNoShow"</formula>
    </cfRule>
  </conditionalFormatting>
  <conditionalFormatting sqref="A33:Z33">
    <cfRule type="expression" dxfId="7" priority="30">
      <formula>$L33="CANC"</formula>
    </cfRule>
  </conditionalFormatting>
  <conditionalFormatting sqref="A33:Z33">
    <cfRule type="expression" dxfId="7" priority="31">
      <formula>$L33="Y377.A"</formula>
    </cfRule>
  </conditionalFormatting>
  <conditionalFormatting sqref="A33:Z33">
    <cfRule type="expression" dxfId="7" priority="32">
      <formula>$L33="R/S"</formula>
    </cfRule>
  </conditionalFormatting>
  <conditionalFormatting sqref="A33:Z33">
    <cfRule type="expression" dxfId="8" priority="33">
      <formula>$G33="OUT-UAQPre"</formula>
    </cfRule>
  </conditionalFormatting>
  <conditionalFormatting sqref="A33:Z33">
    <cfRule type="expression" dxfId="8" priority="34">
      <formula>$G33="OUT-UAQ"</formula>
    </cfRule>
  </conditionalFormatting>
  <conditionalFormatting sqref="A33:Z33">
    <cfRule type="expression" dxfId="0" priority="35">
      <formula>$J33="AMBETTER - SUPERIOR"</formula>
    </cfRule>
  </conditionalFormatting>
  <conditionalFormatting sqref="A33:Z33">
    <cfRule type="expression" dxfId="0" priority="36">
      <formula>$J33="SUPERIOR HEALTH PLAN"</formula>
    </cfRule>
  </conditionalFormatting>
  <conditionalFormatting sqref="A33:Z33">
    <cfRule type="expression" dxfId="4" priority="37">
      <formula>$G33="HUMANA CHOICE CARE"</formula>
    </cfRule>
  </conditionalFormatting>
  <conditionalFormatting sqref="A33:Z33">
    <cfRule type="expression" dxfId="4" priority="38">
      <formula>$G33="HUMANA OPEN ACCESS PLAN"</formula>
    </cfRule>
  </conditionalFormatting>
  <conditionalFormatting sqref="A33:Z33">
    <cfRule type="expression" dxfId="9" priority="39">
      <formula>$G33="OUTSA-SaQu"</formula>
    </cfRule>
  </conditionalFormatting>
  <conditionalFormatting sqref="A33:Z33">
    <cfRule type="expression" dxfId="8" priority="40">
      <formula>$G33="OUTUA-QNEW"</formula>
    </cfRule>
  </conditionalFormatting>
  <conditionalFormatting sqref="A33:Z33">
    <cfRule type="expression" dxfId="8" priority="41">
      <formula>$G33="OUTUA-PrRW"</formula>
    </cfRule>
  </conditionalFormatting>
  <conditionalFormatting sqref="A33:Z33">
    <cfRule type="expression" dxfId="8" priority="42">
      <formula>$G33="OUTUA-FURW"</formula>
    </cfRule>
  </conditionalFormatting>
  <conditionalFormatting sqref="A33:Z33">
    <cfRule type="expression" dxfId="8" priority="43">
      <formula>$G33="OUTUA-NWRW"</formula>
    </cfRule>
  </conditionalFormatting>
  <conditionalFormatting sqref="A33:Z33">
    <cfRule type="expression" dxfId="9" priority="44">
      <formula>$G33="OUTSA-SaQu"</formula>
    </cfRule>
  </conditionalFormatting>
  <conditionalFormatting sqref="A33:Z33">
    <cfRule type="expression" dxfId="9" priority="45">
      <formula>$G33="OUTSA-RW"</formula>
    </cfRule>
  </conditionalFormatting>
  <conditionalFormatting sqref="A33:Z33">
    <cfRule type="expression" dxfId="8" priority="46">
      <formula>$G33="OUTDNA-Red"</formula>
    </cfRule>
  </conditionalFormatting>
  <conditionalFormatting sqref="A32:Z32">
    <cfRule type="expression" dxfId="7" priority="47">
      <formula>$L32="NoShow"</formula>
    </cfRule>
  </conditionalFormatting>
  <conditionalFormatting sqref="A32:Z32">
    <cfRule type="expression" dxfId="7" priority="48">
      <formula>$L32="UAInvalid"</formula>
    </cfRule>
  </conditionalFormatting>
  <conditionalFormatting sqref="A32:Z32">
    <cfRule type="expression" dxfId="7" priority="49">
      <formula>$L32="Y117.a"</formula>
    </cfRule>
  </conditionalFormatting>
  <conditionalFormatting sqref="A32:Z32">
    <cfRule type="expression" dxfId="7" priority="50">
      <formula>$L32="Y117.x"</formula>
    </cfRule>
  </conditionalFormatting>
  <conditionalFormatting sqref="A32:Z32">
    <cfRule type="expression" dxfId="7" priority="51">
      <formula>$L32="DNARefusal"</formula>
    </cfRule>
  </conditionalFormatting>
  <conditionalFormatting sqref="A32:Z32">
    <cfRule type="expression" dxfId="7" priority="52">
      <formula>$L32="FeeNoShow"</formula>
    </cfRule>
  </conditionalFormatting>
  <conditionalFormatting sqref="A32:Z32">
    <cfRule type="expression" dxfId="7" priority="53">
      <formula>$L32="CANC"</formula>
    </cfRule>
  </conditionalFormatting>
  <conditionalFormatting sqref="A32:Z32">
    <cfRule type="expression" dxfId="7" priority="54">
      <formula>$L32="Y377.A"</formula>
    </cfRule>
  </conditionalFormatting>
  <conditionalFormatting sqref="A32:Z32">
    <cfRule type="expression" dxfId="7" priority="55">
      <formula>$L32="R/S"</formula>
    </cfRule>
  </conditionalFormatting>
  <conditionalFormatting sqref="A32:Z32">
    <cfRule type="expression" dxfId="8" priority="56">
      <formula>$G32="OUT-UAQPre"</formula>
    </cfRule>
  </conditionalFormatting>
  <conditionalFormatting sqref="A32:Z32">
    <cfRule type="expression" dxfId="8" priority="57">
      <formula>$G32="OUT-UAQ"</formula>
    </cfRule>
  </conditionalFormatting>
  <conditionalFormatting sqref="A32:Z32">
    <cfRule type="expression" dxfId="0" priority="58">
      <formula>$J32="AMBETTER - SUPERIOR"</formula>
    </cfRule>
  </conditionalFormatting>
  <conditionalFormatting sqref="A32:Z32">
    <cfRule type="expression" dxfId="0" priority="59">
      <formula>$J32="SUPERIOR HEALTH PLAN"</formula>
    </cfRule>
  </conditionalFormatting>
  <conditionalFormatting sqref="A32:Z32">
    <cfRule type="expression" dxfId="4" priority="60">
      <formula>$G32="HUMANA CHOICE CARE"</formula>
    </cfRule>
  </conditionalFormatting>
  <conditionalFormatting sqref="A32:Z32">
    <cfRule type="expression" dxfId="4" priority="61">
      <formula>$G32="HUMANA OPEN ACCESS PLAN"</formula>
    </cfRule>
  </conditionalFormatting>
  <conditionalFormatting sqref="A32:Z32">
    <cfRule type="expression" dxfId="9" priority="62">
      <formula>$G32="OUTSA-SaQu"</formula>
    </cfRule>
  </conditionalFormatting>
  <conditionalFormatting sqref="A32:Z32">
    <cfRule type="expression" dxfId="8" priority="63">
      <formula>$G32="OUTUA-QNEW"</formula>
    </cfRule>
  </conditionalFormatting>
  <conditionalFormatting sqref="A32:Z32">
    <cfRule type="expression" dxfId="8" priority="64">
      <formula>$G32="OUTUA-PrRW"</formula>
    </cfRule>
  </conditionalFormatting>
  <conditionalFormatting sqref="A32:Z32">
    <cfRule type="expression" dxfId="8" priority="65">
      <formula>$G32="OUTUA-FURW"</formula>
    </cfRule>
  </conditionalFormatting>
  <conditionalFormatting sqref="A32:Z32">
    <cfRule type="expression" dxfId="8" priority="66">
      <formula>$G32="OUTUA-NWRW"</formula>
    </cfRule>
  </conditionalFormatting>
  <conditionalFormatting sqref="A32:Z32">
    <cfRule type="expression" dxfId="9" priority="67">
      <formula>$G32="OUTSA-SaQu"</formula>
    </cfRule>
  </conditionalFormatting>
  <conditionalFormatting sqref="A32:Z32">
    <cfRule type="expression" dxfId="9" priority="68">
      <formula>$G32="OUTSA-RW"</formula>
    </cfRule>
  </conditionalFormatting>
  <conditionalFormatting sqref="A32:Z32">
    <cfRule type="expression" dxfId="8" priority="69">
      <formula>$G32="OUTDNA-Red"</formula>
    </cfRule>
  </conditionalFormatting>
  <conditionalFormatting sqref="A31:Z31">
    <cfRule type="expression" dxfId="7" priority="70">
      <formula>$L31="NoShow"</formula>
    </cfRule>
  </conditionalFormatting>
  <conditionalFormatting sqref="A31:Z31">
    <cfRule type="expression" dxfId="7" priority="71">
      <formula>$L31="UAInvalid"</formula>
    </cfRule>
  </conditionalFormatting>
  <conditionalFormatting sqref="A31:Z31">
    <cfRule type="expression" dxfId="7" priority="72">
      <formula>$L31="Y117.a"</formula>
    </cfRule>
  </conditionalFormatting>
  <conditionalFormatting sqref="A31:Z31">
    <cfRule type="expression" dxfId="7" priority="73">
      <formula>$L31="Y117.x"</formula>
    </cfRule>
  </conditionalFormatting>
  <conditionalFormatting sqref="A31:Z31">
    <cfRule type="expression" dxfId="7" priority="74">
      <formula>$L31="DNARefusal"</formula>
    </cfRule>
  </conditionalFormatting>
  <conditionalFormatting sqref="A31:Z31">
    <cfRule type="expression" dxfId="7" priority="75">
      <formula>$L31="FeeNoShow"</formula>
    </cfRule>
  </conditionalFormatting>
  <conditionalFormatting sqref="A31:Z31">
    <cfRule type="expression" dxfId="7" priority="76">
      <formula>$L31="CANC"</formula>
    </cfRule>
  </conditionalFormatting>
  <conditionalFormatting sqref="A31:Z31">
    <cfRule type="expression" dxfId="7" priority="77">
      <formula>$L31="Y377.A"</formula>
    </cfRule>
  </conditionalFormatting>
  <conditionalFormatting sqref="A31:Z31">
    <cfRule type="expression" dxfId="7" priority="78">
      <formula>$L31="R/S"</formula>
    </cfRule>
  </conditionalFormatting>
  <conditionalFormatting sqref="A31:Z31">
    <cfRule type="expression" dxfId="8" priority="79">
      <formula>$G31="OUT-UAQPre"</formula>
    </cfRule>
  </conditionalFormatting>
  <conditionalFormatting sqref="A31:Z31">
    <cfRule type="expression" dxfId="8" priority="80">
      <formula>$G31="OUT-UAQ"</formula>
    </cfRule>
  </conditionalFormatting>
  <conditionalFormatting sqref="A31:Z31">
    <cfRule type="expression" dxfId="0" priority="81">
      <formula>$J31="AMBETTER - SUPERIOR"</formula>
    </cfRule>
  </conditionalFormatting>
  <conditionalFormatting sqref="A31:Z31">
    <cfRule type="expression" dxfId="0" priority="82">
      <formula>$J31="SUPERIOR HEALTH PLAN"</formula>
    </cfRule>
  </conditionalFormatting>
  <conditionalFormatting sqref="A31:Z31">
    <cfRule type="expression" dxfId="4" priority="83">
      <formula>$G31="HUMANA CHOICE CARE"</formula>
    </cfRule>
  </conditionalFormatting>
  <conditionalFormatting sqref="A31:Z31">
    <cfRule type="expression" dxfId="4" priority="84">
      <formula>$G31="HUMANA OPEN ACCESS PLAN"</formula>
    </cfRule>
  </conditionalFormatting>
  <conditionalFormatting sqref="A31:Z31">
    <cfRule type="expression" dxfId="9" priority="85">
      <formula>$G31="OUTSA-SaQu"</formula>
    </cfRule>
  </conditionalFormatting>
  <conditionalFormatting sqref="A31:Z31">
    <cfRule type="expression" dxfId="8" priority="86">
      <formula>$G31="OUTUA-QNEW"</formula>
    </cfRule>
  </conditionalFormatting>
  <conditionalFormatting sqref="A31:Z31">
    <cfRule type="expression" dxfId="8" priority="87">
      <formula>$G31="OUTUA-PrRW"</formula>
    </cfRule>
  </conditionalFormatting>
  <conditionalFormatting sqref="A31:Z31">
    <cfRule type="expression" dxfId="8" priority="88">
      <formula>$G31="OUTUA-FURW"</formula>
    </cfRule>
  </conditionalFormatting>
  <conditionalFormatting sqref="A31:Z31">
    <cfRule type="expression" dxfId="8" priority="89">
      <formula>$G31="OUTUA-NWRW"</formula>
    </cfRule>
  </conditionalFormatting>
  <conditionalFormatting sqref="A31:Z31">
    <cfRule type="expression" dxfId="9" priority="90">
      <formula>$G31="OUTSA-SaQu"</formula>
    </cfRule>
  </conditionalFormatting>
  <conditionalFormatting sqref="A31:Z31">
    <cfRule type="expression" dxfId="9" priority="91">
      <formula>$G31="OUTSA-RW"</formula>
    </cfRule>
  </conditionalFormatting>
  <conditionalFormatting sqref="A31:Z31">
    <cfRule type="expression" dxfId="8" priority="92">
      <formula>$G31="OUTDNA-Red"</formula>
    </cfRule>
  </conditionalFormatting>
  <conditionalFormatting sqref="A30:Z30">
    <cfRule type="expression" dxfId="7" priority="93">
      <formula>$L30="NoShow"</formula>
    </cfRule>
  </conditionalFormatting>
  <conditionalFormatting sqref="A30:Z30">
    <cfRule type="expression" dxfId="7" priority="94">
      <formula>$L30="UAInvalid"</formula>
    </cfRule>
  </conditionalFormatting>
  <conditionalFormatting sqref="A30:Z30">
    <cfRule type="expression" dxfId="7" priority="95">
      <formula>$L30="Y117.a"</formula>
    </cfRule>
  </conditionalFormatting>
  <conditionalFormatting sqref="A30:Z30">
    <cfRule type="expression" dxfId="7" priority="96">
      <formula>$L30="Y117.x"</formula>
    </cfRule>
  </conditionalFormatting>
  <conditionalFormatting sqref="A30:Z30">
    <cfRule type="expression" dxfId="7" priority="97">
      <formula>$L30="DNARefusal"</formula>
    </cfRule>
  </conditionalFormatting>
  <conditionalFormatting sqref="A30:Z30">
    <cfRule type="expression" dxfId="7" priority="98">
      <formula>$L30="FeeNoShow"</formula>
    </cfRule>
  </conditionalFormatting>
  <conditionalFormatting sqref="A30:Z30">
    <cfRule type="expression" dxfId="7" priority="99">
      <formula>$L30="CANC"</formula>
    </cfRule>
  </conditionalFormatting>
  <conditionalFormatting sqref="A30:Z30">
    <cfRule type="expression" dxfId="7" priority="100">
      <formula>$L30="Y377.A"</formula>
    </cfRule>
  </conditionalFormatting>
  <conditionalFormatting sqref="A30:Z30">
    <cfRule type="expression" dxfId="7" priority="101">
      <formula>$L30="R/S"</formula>
    </cfRule>
  </conditionalFormatting>
  <conditionalFormatting sqref="A30:Z30">
    <cfRule type="expression" dxfId="8" priority="102">
      <formula>$G30="OUT-UAQPre"</formula>
    </cfRule>
  </conditionalFormatting>
  <conditionalFormatting sqref="A30:Z30">
    <cfRule type="expression" dxfId="8" priority="103">
      <formula>$G30="OUT-UAQ"</formula>
    </cfRule>
  </conditionalFormatting>
  <conditionalFormatting sqref="A30:Z30">
    <cfRule type="expression" dxfId="0" priority="104">
      <formula>$J30="AMBETTER - SUPERIOR"</formula>
    </cfRule>
  </conditionalFormatting>
  <conditionalFormatting sqref="A30:Z30">
    <cfRule type="expression" dxfId="0" priority="105">
      <formula>$J30="SUPERIOR HEALTH PLAN"</formula>
    </cfRule>
  </conditionalFormatting>
  <conditionalFormatting sqref="A30:Z30">
    <cfRule type="expression" dxfId="4" priority="106">
      <formula>$G30="HUMANA CHOICE CARE"</formula>
    </cfRule>
  </conditionalFormatting>
  <conditionalFormatting sqref="A30:Z30">
    <cfRule type="expression" dxfId="4" priority="107">
      <formula>$G30="HUMANA OPEN ACCESS PLAN"</formula>
    </cfRule>
  </conditionalFormatting>
  <conditionalFormatting sqref="A30:Z30">
    <cfRule type="expression" dxfId="9" priority="108">
      <formula>$G30="OUTSA-SaQu"</formula>
    </cfRule>
  </conditionalFormatting>
  <conditionalFormatting sqref="A30:Z30">
    <cfRule type="expression" dxfId="8" priority="109">
      <formula>$G30="OUTUA-QNEW"</formula>
    </cfRule>
  </conditionalFormatting>
  <conditionalFormatting sqref="A30:Z30">
    <cfRule type="expression" dxfId="8" priority="110">
      <formula>$G30="OUTUA-PrRW"</formula>
    </cfRule>
  </conditionalFormatting>
  <conditionalFormatting sqref="A30:Z30">
    <cfRule type="expression" dxfId="8" priority="111">
      <formula>$G30="OUTUA-FURW"</formula>
    </cfRule>
  </conditionalFormatting>
  <conditionalFormatting sqref="A30:Z30">
    <cfRule type="expression" dxfId="8" priority="112">
      <formula>$G30="OUTUA-NWRW"</formula>
    </cfRule>
  </conditionalFormatting>
  <conditionalFormatting sqref="A30:Z30">
    <cfRule type="expression" dxfId="9" priority="113">
      <formula>$G30="OUTSA-SaQu"</formula>
    </cfRule>
  </conditionalFormatting>
  <conditionalFormatting sqref="A30:Z30">
    <cfRule type="expression" dxfId="9" priority="114">
      <formula>$G30="OUTSA-RW"</formula>
    </cfRule>
  </conditionalFormatting>
  <conditionalFormatting sqref="A30:Z30">
    <cfRule type="expression" dxfId="8" priority="115">
      <formula>$G30="OUTDNA-Red"</formula>
    </cfRule>
  </conditionalFormatting>
  <conditionalFormatting sqref="A28:Z29">
    <cfRule type="expression" dxfId="7" priority="116">
      <formula>$L28="NoShow"</formula>
    </cfRule>
  </conditionalFormatting>
  <conditionalFormatting sqref="A28:Z29">
    <cfRule type="expression" dxfId="7" priority="117">
      <formula>$L28="UAInvalid"</formula>
    </cfRule>
  </conditionalFormatting>
  <conditionalFormatting sqref="A28:Z29">
    <cfRule type="expression" dxfId="7" priority="118">
      <formula>$L28="Y117.a"</formula>
    </cfRule>
  </conditionalFormatting>
  <conditionalFormatting sqref="A28:Z29">
    <cfRule type="expression" dxfId="7" priority="119">
      <formula>$L28="Y117.x"</formula>
    </cfRule>
  </conditionalFormatting>
  <conditionalFormatting sqref="A28:Z29">
    <cfRule type="expression" dxfId="7" priority="120">
      <formula>$L28="DNARefusal"</formula>
    </cfRule>
  </conditionalFormatting>
  <conditionalFormatting sqref="A28:Z29">
    <cfRule type="expression" dxfId="7" priority="121">
      <formula>$L28="FeeNoShow"</formula>
    </cfRule>
  </conditionalFormatting>
  <conditionalFormatting sqref="A28:Z29">
    <cfRule type="expression" dxfId="7" priority="122">
      <formula>$L28="CANC"</formula>
    </cfRule>
  </conditionalFormatting>
  <conditionalFormatting sqref="A28:Z29">
    <cfRule type="expression" dxfId="7" priority="123">
      <formula>$L28="Y377.A"</formula>
    </cfRule>
  </conditionalFormatting>
  <conditionalFormatting sqref="A28:Z29">
    <cfRule type="expression" dxfId="7" priority="124">
      <formula>$L28="R/S"</formula>
    </cfRule>
  </conditionalFormatting>
  <conditionalFormatting sqref="A28:Z29">
    <cfRule type="expression" dxfId="8" priority="125">
      <formula>$G28="OUT-UAQPre"</formula>
    </cfRule>
  </conditionalFormatting>
  <conditionalFormatting sqref="A28:Z29">
    <cfRule type="expression" dxfId="8" priority="126">
      <formula>$G28="OUT-UAQ"</formula>
    </cfRule>
  </conditionalFormatting>
  <conditionalFormatting sqref="A28:Z29">
    <cfRule type="expression" dxfId="0" priority="127">
      <formula>$J28="AMBETTER - SUPERIOR"</formula>
    </cfRule>
  </conditionalFormatting>
  <conditionalFormatting sqref="A28:Z29">
    <cfRule type="expression" dxfId="0" priority="128">
      <formula>$J28="SUPERIOR HEALTH PLAN"</formula>
    </cfRule>
  </conditionalFormatting>
  <conditionalFormatting sqref="A28:Z29">
    <cfRule type="expression" dxfId="4" priority="129">
      <formula>$G28="HUMANA CHOICE CARE"</formula>
    </cfRule>
  </conditionalFormatting>
  <conditionalFormatting sqref="A28:Z29">
    <cfRule type="expression" dxfId="4" priority="130">
      <formula>$G28="HUMANA OPEN ACCESS PLAN"</formula>
    </cfRule>
  </conditionalFormatting>
  <conditionalFormatting sqref="A28:Z29">
    <cfRule type="expression" dxfId="9" priority="131">
      <formula>$G28="OUTSA-SaQu"</formula>
    </cfRule>
  </conditionalFormatting>
  <conditionalFormatting sqref="A28:Z29">
    <cfRule type="expression" dxfId="8" priority="132">
      <formula>$G28="OUTUA-QNEW"</formula>
    </cfRule>
  </conditionalFormatting>
  <conditionalFormatting sqref="A28:Z29">
    <cfRule type="expression" dxfId="8" priority="133">
      <formula>$G28="OUTUA-PrRW"</formula>
    </cfRule>
  </conditionalFormatting>
  <conditionalFormatting sqref="A28:Z29">
    <cfRule type="expression" dxfId="8" priority="134">
      <formula>$G28="OUTUA-FURW"</formula>
    </cfRule>
  </conditionalFormatting>
  <conditionalFormatting sqref="A28:Z29">
    <cfRule type="expression" dxfId="8" priority="135">
      <formula>$G28="OUTUA-NWRW"</formula>
    </cfRule>
  </conditionalFormatting>
  <conditionalFormatting sqref="A28:Z29">
    <cfRule type="expression" dxfId="9" priority="136">
      <formula>$G28="OUTSA-SaQu"</formula>
    </cfRule>
  </conditionalFormatting>
  <conditionalFormatting sqref="A28:Z29">
    <cfRule type="expression" dxfId="9" priority="137">
      <formula>$G28="OUTSA-RW"</formula>
    </cfRule>
  </conditionalFormatting>
  <conditionalFormatting sqref="A28:Z29">
    <cfRule type="expression" dxfId="8" priority="138">
      <formula>$G28="OUTDNA-Red"</formula>
    </cfRule>
  </conditionalFormatting>
  <conditionalFormatting sqref="A25:Z27">
    <cfRule type="expression" dxfId="7" priority="139">
      <formula>$L25="NoShow"</formula>
    </cfRule>
  </conditionalFormatting>
  <conditionalFormatting sqref="A25:Z27">
    <cfRule type="expression" dxfId="7" priority="140">
      <formula>$L25="UAInvalid"</formula>
    </cfRule>
  </conditionalFormatting>
  <conditionalFormatting sqref="A25:Z27">
    <cfRule type="expression" dxfId="7" priority="141">
      <formula>$L25="Y117.a"</formula>
    </cfRule>
  </conditionalFormatting>
  <conditionalFormatting sqref="A25:Z27">
    <cfRule type="expression" dxfId="7" priority="142">
      <formula>$L25="Y117.x"</formula>
    </cfRule>
  </conditionalFormatting>
  <conditionalFormatting sqref="A25:Z27">
    <cfRule type="expression" dxfId="7" priority="143">
      <formula>$L25="DNARefusal"</formula>
    </cfRule>
  </conditionalFormatting>
  <conditionalFormatting sqref="A25:Z27">
    <cfRule type="expression" dxfId="7" priority="144">
      <formula>$L25="FeeNoShow"</formula>
    </cfRule>
  </conditionalFormatting>
  <conditionalFormatting sqref="A25:Z27">
    <cfRule type="expression" dxfId="7" priority="145">
      <formula>$L25="CANC"</formula>
    </cfRule>
  </conditionalFormatting>
  <conditionalFormatting sqref="A25:Z27">
    <cfRule type="expression" dxfId="7" priority="146">
      <formula>$L25="Y377.A"</formula>
    </cfRule>
  </conditionalFormatting>
  <conditionalFormatting sqref="A25:Z27">
    <cfRule type="expression" dxfId="7" priority="147">
      <formula>$L25="R/S"</formula>
    </cfRule>
  </conditionalFormatting>
  <conditionalFormatting sqref="A25:Z27">
    <cfRule type="expression" dxfId="8" priority="148">
      <formula>$G25="OUT-UAQPre"</formula>
    </cfRule>
  </conditionalFormatting>
  <conditionalFormatting sqref="A25:Z27">
    <cfRule type="expression" dxfId="8" priority="149">
      <formula>$G25="OUT-UAQ"</formula>
    </cfRule>
  </conditionalFormatting>
  <conditionalFormatting sqref="A25:Z27">
    <cfRule type="expression" dxfId="0" priority="150">
      <formula>$J25="AMBETTER - SUPERIOR"</formula>
    </cfRule>
  </conditionalFormatting>
  <conditionalFormatting sqref="A25:Z27">
    <cfRule type="expression" dxfId="0" priority="151">
      <formula>$J25="SUPERIOR HEALTH PLAN"</formula>
    </cfRule>
  </conditionalFormatting>
  <conditionalFormatting sqref="A25:Z27">
    <cfRule type="expression" dxfId="4" priority="152">
      <formula>$G25="HUMANA CHOICE CARE"</formula>
    </cfRule>
  </conditionalFormatting>
  <conditionalFormatting sqref="A25:Z27">
    <cfRule type="expression" dxfId="4" priority="153">
      <formula>$G25="HUMANA OPEN ACCESS PLAN"</formula>
    </cfRule>
  </conditionalFormatting>
  <conditionalFormatting sqref="A25:Z27">
    <cfRule type="expression" dxfId="9" priority="154">
      <formula>$G25="OUTSA-SaQu"</formula>
    </cfRule>
  </conditionalFormatting>
  <conditionalFormatting sqref="A25:Z27">
    <cfRule type="expression" dxfId="8" priority="155">
      <formula>$G25="OUTUA-QNEW"</formula>
    </cfRule>
  </conditionalFormatting>
  <conditionalFormatting sqref="A25:Z27">
    <cfRule type="expression" dxfId="8" priority="156">
      <formula>$G25="OUTUA-PrRW"</formula>
    </cfRule>
  </conditionalFormatting>
  <conditionalFormatting sqref="A25:Z27">
    <cfRule type="expression" dxfId="8" priority="157">
      <formula>$G25="OUTUA-FURW"</formula>
    </cfRule>
  </conditionalFormatting>
  <conditionalFormatting sqref="A25:Z27">
    <cfRule type="expression" dxfId="8" priority="158">
      <formula>$G25="OUTUA-NWRW"</formula>
    </cfRule>
  </conditionalFormatting>
  <conditionalFormatting sqref="A25:Z27">
    <cfRule type="expression" dxfId="9" priority="159">
      <formula>$G25="OUTSA-SaQu"</formula>
    </cfRule>
  </conditionalFormatting>
  <conditionalFormatting sqref="A25:Z27">
    <cfRule type="expression" dxfId="9" priority="160">
      <formula>$G25="OUTSA-RW"</formula>
    </cfRule>
  </conditionalFormatting>
  <conditionalFormatting sqref="A25:Z27">
    <cfRule type="expression" dxfId="8" priority="161">
      <formula>$G25="OUTDNA-Red"</formula>
    </cfRule>
  </conditionalFormatting>
  <conditionalFormatting sqref="A24:Z24">
    <cfRule type="expression" dxfId="7" priority="162">
      <formula>$L24="NoShow"</formula>
    </cfRule>
  </conditionalFormatting>
  <conditionalFormatting sqref="A24:Z24">
    <cfRule type="expression" dxfId="7" priority="163">
      <formula>$L24="UAInvalid"</formula>
    </cfRule>
  </conditionalFormatting>
  <conditionalFormatting sqref="A24:Z24">
    <cfRule type="expression" dxfId="7" priority="164">
      <formula>$L24="Y117.a"</formula>
    </cfRule>
  </conditionalFormatting>
  <conditionalFormatting sqref="A24:Z24">
    <cfRule type="expression" dxfId="7" priority="165">
      <formula>$L24="Y117.x"</formula>
    </cfRule>
  </conditionalFormatting>
  <conditionalFormatting sqref="A24:Z24">
    <cfRule type="expression" dxfId="7" priority="166">
      <formula>$L24="DNARefusal"</formula>
    </cfRule>
  </conditionalFormatting>
  <conditionalFormatting sqref="A24:Z24">
    <cfRule type="expression" dxfId="7" priority="167">
      <formula>$L24="FeeNoShow"</formula>
    </cfRule>
  </conditionalFormatting>
  <conditionalFormatting sqref="A24:Z24">
    <cfRule type="expression" dxfId="7" priority="168">
      <formula>$L24="CANC"</formula>
    </cfRule>
  </conditionalFormatting>
  <conditionalFormatting sqref="A24:Z24">
    <cfRule type="expression" dxfId="7" priority="169">
      <formula>$L24="Y377.A"</formula>
    </cfRule>
  </conditionalFormatting>
  <conditionalFormatting sqref="A24:Z24">
    <cfRule type="expression" dxfId="7" priority="170">
      <formula>$L24="R/S"</formula>
    </cfRule>
  </conditionalFormatting>
  <conditionalFormatting sqref="A24:Z24">
    <cfRule type="expression" dxfId="8" priority="171">
      <formula>$G24="OUT-UAQPre"</formula>
    </cfRule>
  </conditionalFormatting>
  <conditionalFormatting sqref="A24:Z24">
    <cfRule type="expression" dxfId="8" priority="172">
      <formula>$G24="OUT-UAQ"</formula>
    </cfRule>
  </conditionalFormatting>
  <conditionalFormatting sqref="A24:Z24">
    <cfRule type="expression" dxfId="0" priority="173">
      <formula>$J24="AMBETTER - SUPERIOR"</formula>
    </cfRule>
  </conditionalFormatting>
  <conditionalFormatting sqref="A24:Z24">
    <cfRule type="expression" dxfId="0" priority="174">
      <formula>$J24="SUPERIOR HEALTH PLAN"</formula>
    </cfRule>
  </conditionalFormatting>
  <conditionalFormatting sqref="A24:Z24">
    <cfRule type="expression" dxfId="4" priority="175">
      <formula>$G24="HUMANA CHOICE CARE"</formula>
    </cfRule>
  </conditionalFormatting>
  <conditionalFormatting sqref="A24:Z24">
    <cfRule type="expression" dxfId="4" priority="176">
      <formula>$G24="HUMANA OPEN ACCESS PLAN"</formula>
    </cfRule>
  </conditionalFormatting>
  <conditionalFormatting sqref="A24:Z24">
    <cfRule type="expression" dxfId="9" priority="177">
      <formula>$G24="OUTSA-SaQu"</formula>
    </cfRule>
  </conditionalFormatting>
  <conditionalFormatting sqref="A24:Z24">
    <cfRule type="expression" dxfId="8" priority="178">
      <formula>$G24="OUTUA-QNEW"</formula>
    </cfRule>
  </conditionalFormatting>
  <conditionalFormatting sqref="A24:Z24">
    <cfRule type="expression" dxfId="8" priority="179">
      <formula>$G24="OUTUA-PrRW"</formula>
    </cfRule>
  </conditionalFormatting>
  <conditionalFormatting sqref="A24:Z24">
    <cfRule type="expression" dxfId="8" priority="180">
      <formula>$G24="OUTUA-FURW"</formula>
    </cfRule>
  </conditionalFormatting>
  <conditionalFormatting sqref="A24:Z24">
    <cfRule type="expression" dxfId="8" priority="181">
      <formula>$G24="OUTUA-NWRW"</formula>
    </cfRule>
  </conditionalFormatting>
  <conditionalFormatting sqref="A24:Z24">
    <cfRule type="expression" dxfId="9" priority="182">
      <formula>$G24="OUTSA-SaQu"</formula>
    </cfRule>
  </conditionalFormatting>
  <conditionalFormatting sqref="A24:Z24">
    <cfRule type="expression" dxfId="9" priority="183">
      <formula>$G24="OUTSA-RW"</formula>
    </cfRule>
  </conditionalFormatting>
  <conditionalFormatting sqref="A24:Z24">
    <cfRule type="expression" dxfId="8" priority="184">
      <formula>$G24="OUTDNA-Red"</formula>
    </cfRule>
  </conditionalFormatting>
  <conditionalFormatting sqref="A21:Z23">
    <cfRule type="expression" dxfId="7" priority="185">
      <formula>$L21="NoShow"</formula>
    </cfRule>
  </conditionalFormatting>
  <conditionalFormatting sqref="A21:Z23">
    <cfRule type="expression" dxfId="7" priority="186">
      <formula>$L21="UAInvalid"</formula>
    </cfRule>
  </conditionalFormatting>
  <conditionalFormatting sqref="A21:Z23">
    <cfRule type="expression" dxfId="7" priority="187">
      <formula>$L21="Y117.a"</formula>
    </cfRule>
  </conditionalFormatting>
  <conditionalFormatting sqref="A21:Z23">
    <cfRule type="expression" dxfId="7" priority="188">
      <formula>$L21="Y117.x"</formula>
    </cfRule>
  </conditionalFormatting>
  <conditionalFormatting sqref="A21:Z23">
    <cfRule type="expression" dxfId="7" priority="189">
      <formula>$L21="DNARefusal"</formula>
    </cfRule>
  </conditionalFormatting>
  <conditionalFormatting sqref="A21:Z23">
    <cfRule type="expression" dxfId="7" priority="190">
      <formula>$L21="FeeNoShow"</formula>
    </cfRule>
  </conditionalFormatting>
  <conditionalFormatting sqref="A21:Z23">
    <cfRule type="expression" dxfId="7" priority="191">
      <formula>$L21="CANC"</formula>
    </cfRule>
  </conditionalFormatting>
  <conditionalFormatting sqref="A21:Z23">
    <cfRule type="expression" dxfId="7" priority="192">
      <formula>$L21="Y377.A"</formula>
    </cfRule>
  </conditionalFormatting>
  <conditionalFormatting sqref="A21:Z23">
    <cfRule type="expression" dxfId="7" priority="193">
      <formula>$L21="R/S"</formula>
    </cfRule>
  </conditionalFormatting>
  <conditionalFormatting sqref="A21:Z23">
    <cfRule type="expression" dxfId="8" priority="194">
      <formula>$G21="OUT-UAQPre"</formula>
    </cfRule>
  </conditionalFormatting>
  <conditionalFormatting sqref="A21:Z23">
    <cfRule type="expression" dxfId="8" priority="195">
      <formula>$G21="OUT-UAQ"</formula>
    </cfRule>
  </conditionalFormatting>
  <conditionalFormatting sqref="A21:Z23">
    <cfRule type="expression" dxfId="0" priority="196">
      <formula>$J21="AMBETTER - SUPERIOR"</formula>
    </cfRule>
  </conditionalFormatting>
  <conditionalFormatting sqref="A21:Z23">
    <cfRule type="expression" dxfId="0" priority="197">
      <formula>$J21="SUPERIOR HEALTH PLAN"</formula>
    </cfRule>
  </conditionalFormatting>
  <conditionalFormatting sqref="A21:Z23">
    <cfRule type="expression" dxfId="4" priority="198">
      <formula>$G21="HUMANA CHOICE CARE"</formula>
    </cfRule>
  </conditionalFormatting>
  <conditionalFormatting sqref="A21:Z23">
    <cfRule type="expression" dxfId="4" priority="199">
      <formula>$G21="HUMANA OPEN ACCESS PLAN"</formula>
    </cfRule>
  </conditionalFormatting>
  <conditionalFormatting sqref="A21:Z23">
    <cfRule type="expression" dxfId="9" priority="200">
      <formula>$G21="OUTSA-SaQu"</formula>
    </cfRule>
  </conditionalFormatting>
  <conditionalFormatting sqref="A21:Z23">
    <cfRule type="expression" dxfId="8" priority="201">
      <formula>$G21="OUTUA-QNEW"</formula>
    </cfRule>
  </conditionalFormatting>
  <conditionalFormatting sqref="A21:Z23">
    <cfRule type="expression" dxfId="8" priority="202">
      <formula>$G21="OUTUA-PrRW"</formula>
    </cfRule>
  </conditionalFormatting>
  <conditionalFormatting sqref="A21:Z23">
    <cfRule type="expression" dxfId="8" priority="203">
      <formula>$G21="OUTUA-FURW"</formula>
    </cfRule>
  </conditionalFormatting>
  <conditionalFormatting sqref="A21:Z23">
    <cfRule type="expression" dxfId="8" priority="204">
      <formula>$G21="OUTUA-NWRW"</formula>
    </cfRule>
  </conditionalFormatting>
  <conditionalFormatting sqref="A21:Z23">
    <cfRule type="expression" dxfId="9" priority="205">
      <formula>$G21="OUTSA-SaQu"</formula>
    </cfRule>
  </conditionalFormatting>
  <conditionalFormatting sqref="A21:Z23">
    <cfRule type="expression" dxfId="9" priority="206">
      <formula>$G21="OUTSA-RW"</formula>
    </cfRule>
  </conditionalFormatting>
  <conditionalFormatting sqref="A21:Z23">
    <cfRule type="expression" dxfId="8" priority="207">
      <formula>$G21="OUTDNA-Red"</formula>
    </cfRule>
  </conditionalFormatting>
  <conditionalFormatting sqref="A20:Z20">
    <cfRule type="expression" dxfId="7" priority="208">
      <formula>$L20="NoShow"</formula>
    </cfRule>
  </conditionalFormatting>
  <conditionalFormatting sqref="A20:Z20">
    <cfRule type="expression" dxfId="7" priority="209">
      <formula>$L20="UAInvalid"</formula>
    </cfRule>
  </conditionalFormatting>
  <conditionalFormatting sqref="A20:Z20">
    <cfRule type="expression" dxfId="7" priority="210">
      <formula>$L20="Y117.a"</formula>
    </cfRule>
  </conditionalFormatting>
  <conditionalFormatting sqref="A20:Z20">
    <cfRule type="expression" dxfId="7" priority="211">
      <formula>$L20="Y117.x"</formula>
    </cfRule>
  </conditionalFormatting>
  <conditionalFormatting sqref="A20:Z20">
    <cfRule type="expression" dxfId="7" priority="212">
      <formula>$L20="DNARefusal"</formula>
    </cfRule>
  </conditionalFormatting>
  <conditionalFormatting sqref="A20:Z20">
    <cfRule type="expression" dxfId="7" priority="213">
      <formula>$L20="FeeNoShow"</formula>
    </cfRule>
  </conditionalFormatting>
  <conditionalFormatting sqref="A20:Z20">
    <cfRule type="expression" dxfId="7" priority="214">
      <formula>$L20="CANC"</formula>
    </cfRule>
  </conditionalFormatting>
  <conditionalFormatting sqref="A20:Z20">
    <cfRule type="expression" dxfId="7" priority="215">
      <formula>$L20="Y377.A"</formula>
    </cfRule>
  </conditionalFormatting>
  <conditionalFormatting sqref="A20:Z20">
    <cfRule type="expression" dxfId="7" priority="216">
      <formula>$L20="R/S"</formula>
    </cfRule>
  </conditionalFormatting>
  <conditionalFormatting sqref="A20:Z20">
    <cfRule type="expression" dxfId="8" priority="217">
      <formula>$G20="OUT-UAQPre"</formula>
    </cfRule>
  </conditionalFormatting>
  <conditionalFormatting sqref="A20:Z20">
    <cfRule type="expression" dxfId="8" priority="218">
      <formula>$G20="OUT-UAQ"</formula>
    </cfRule>
  </conditionalFormatting>
  <conditionalFormatting sqref="A20:Z20">
    <cfRule type="expression" dxfId="0" priority="219">
      <formula>$J20="AMBETTER - SUPERIOR"</formula>
    </cfRule>
  </conditionalFormatting>
  <conditionalFormatting sqref="A20:Z20">
    <cfRule type="expression" dxfId="0" priority="220">
      <formula>$J20="SUPERIOR HEALTH PLAN"</formula>
    </cfRule>
  </conditionalFormatting>
  <conditionalFormatting sqref="A20:Z20">
    <cfRule type="expression" dxfId="4" priority="221">
      <formula>$G20="HUMANA CHOICE CARE"</formula>
    </cfRule>
  </conditionalFormatting>
  <conditionalFormatting sqref="A20:Z20">
    <cfRule type="expression" dxfId="4" priority="222">
      <formula>$G20="HUMANA OPEN ACCESS PLAN"</formula>
    </cfRule>
  </conditionalFormatting>
  <conditionalFormatting sqref="A20:Z20">
    <cfRule type="expression" dxfId="9" priority="223">
      <formula>$G20="OUTSA-SaQu"</formula>
    </cfRule>
  </conditionalFormatting>
  <conditionalFormatting sqref="A20:Z20">
    <cfRule type="expression" dxfId="8" priority="224">
      <formula>$G20="OUTUA-QNEW"</formula>
    </cfRule>
  </conditionalFormatting>
  <conditionalFormatting sqref="A20:Z20">
    <cfRule type="expression" dxfId="8" priority="225">
      <formula>$G20="OUTUA-PrRW"</formula>
    </cfRule>
  </conditionalFormatting>
  <conditionalFormatting sqref="A20:Z20">
    <cfRule type="expression" dxfId="8" priority="226">
      <formula>$G20="OUTUA-FURW"</formula>
    </cfRule>
  </conditionalFormatting>
  <conditionalFormatting sqref="A20:Z20">
    <cfRule type="expression" dxfId="8" priority="227">
      <formula>$G20="OUTUA-NWRW"</formula>
    </cfRule>
  </conditionalFormatting>
  <conditionalFormatting sqref="A20:Z20">
    <cfRule type="expression" dxfId="9" priority="228">
      <formula>$G20="OUTSA-SaQu"</formula>
    </cfRule>
  </conditionalFormatting>
  <conditionalFormatting sqref="A20:Z20">
    <cfRule type="expression" dxfId="9" priority="229">
      <formula>$G20="OUTSA-RW"</formula>
    </cfRule>
  </conditionalFormatting>
  <conditionalFormatting sqref="A20:Z20">
    <cfRule type="expression" dxfId="8" priority="230">
      <formula>$G20="OUTDNA-Red"</formula>
    </cfRule>
  </conditionalFormatting>
  <conditionalFormatting sqref="A19:Z19">
    <cfRule type="expression" dxfId="7" priority="231">
      <formula>$L19="NoShow"</formula>
    </cfRule>
  </conditionalFormatting>
  <conditionalFormatting sqref="A19:Z19">
    <cfRule type="expression" dxfId="7" priority="232">
      <formula>$L19="UAInvalid"</formula>
    </cfRule>
  </conditionalFormatting>
  <conditionalFormatting sqref="A19:Z19">
    <cfRule type="expression" dxfId="7" priority="233">
      <formula>$L19="Y117.a"</formula>
    </cfRule>
  </conditionalFormatting>
  <conditionalFormatting sqref="A19:Z19">
    <cfRule type="expression" dxfId="7" priority="234">
      <formula>$L19="Y117.x"</formula>
    </cfRule>
  </conditionalFormatting>
  <conditionalFormatting sqref="A19:Z19">
    <cfRule type="expression" dxfId="7" priority="235">
      <formula>$L19="DNARefusal"</formula>
    </cfRule>
  </conditionalFormatting>
  <conditionalFormatting sqref="A19:Z19">
    <cfRule type="expression" dxfId="7" priority="236">
      <formula>$L19="FeeNoShow"</formula>
    </cfRule>
  </conditionalFormatting>
  <conditionalFormatting sqref="A19:Z19">
    <cfRule type="expression" dxfId="7" priority="237">
      <formula>$L19="CANC"</formula>
    </cfRule>
  </conditionalFormatting>
  <conditionalFormatting sqref="A19:Z19">
    <cfRule type="expression" dxfId="7" priority="238">
      <formula>$L19="Y377.A"</formula>
    </cfRule>
  </conditionalFormatting>
  <conditionalFormatting sqref="A19:Z19">
    <cfRule type="expression" dxfId="7" priority="239">
      <formula>$L19="R/S"</formula>
    </cfRule>
  </conditionalFormatting>
  <conditionalFormatting sqref="A19:Z19">
    <cfRule type="expression" dxfId="8" priority="240">
      <formula>$G19="OUT-UAQPre"</formula>
    </cfRule>
  </conditionalFormatting>
  <conditionalFormatting sqref="A19:Z19">
    <cfRule type="expression" dxfId="8" priority="241">
      <formula>$G19="OUT-UAQ"</formula>
    </cfRule>
  </conditionalFormatting>
  <conditionalFormatting sqref="A19:Z19">
    <cfRule type="expression" dxfId="0" priority="242">
      <formula>$J19="AMBETTER - SUPERIOR"</formula>
    </cfRule>
  </conditionalFormatting>
  <conditionalFormatting sqref="A19:Z19">
    <cfRule type="expression" dxfId="0" priority="243">
      <formula>$J19="SUPERIOR HEALTH PLAN"</formula>
    </cfRule>
  </conditionalFormatting>
  <conditionalFormatting sqref="A19:Z19">
    <cfRule type="expression" dxfId="4" priority="244">
      <formula>$G19="HUMANA CHOICE CARE"</formula>
    </cfRule>
  </conditionalFormatting>
  <conditionalFormatting sqref="A19:Z19">
    <cfRule type="expression" dxfId="4" priority="245">
      <formula>$G19="HUMANA OPEN ACCESS PLAN"</formula>
    </cfRule>
  </conditionalFormatting>
  <conditionalFormatting sqref="A19:Z19">
    <cfRule type="expression" dxfId="9" priority="246">
      <formula>$G19="OUTSA-SaQu"</formula>
    </cfRule>
  </conditionalFormatting>
  <conditionalFormatting sqref="A19:Z19">
    <cfRule type="expression" dxfId="8" priority="247">
      <formula>$G19="OUTUA-QNEW"</formula>
    </cfRule>
  </conditionalFormatting>
  <conditionalFormatting sqref="A19:Z19">
    <cfRule type="expression" dxfId="8" priority="248">
      <formula>$G19="OUTUA-PrRW"</formula>
    </cfRule>
  </conditionalFormatting>
  <conditionalFormatting sqref="A19:Z19">
    <cfRule type="expression" dxfId="8" priority="249">
      <formula>$G19="OUTUA-FURW"</formula>
    </cfRule>
  </conditionalFormatting>
  <conditionalFormatting sqref="A19:Z19">
    <cfRule type="expression" dxfId="8" priority="250">
      <formula>$G19="OUTUA-NWRW"</formula>
    </cfRule>
  </conditionalFormatting>
  <conditionalFormatting sqref="A19:Z19">
    <cfRule type="expression" dxfId="9" priority="251">
      <formula>$G19="OUTSA-SaQu"</formula>
    </cfRule>
  </conditionalFormatting>
  <conditionalFormatting sqref="A19:Z19">
    <cfRule type="expression" dxfId="9" priority="252">
      <formula>$G19="OUTSA-RW"</formula>
    </cfRule>
  </conditionalFormatting>
  <conditionalFormatting sqref="A19:Z19">
    <cfRule type="expression" dxfId="8" priority="253">
      <formula>$G19="OUTDNA-Red"</formula>
    </cfRule>
  </conditionalFormatting>
  <conditionalFormatting sqref="A18:Z18">
    <cfRule type="expression" dxfId="7" priority="254">
      <formula>$L18="NoShow"</formula>
    </cfRule>
  </conditionalFormatting>
  <conditionalFormatting sqref="A18:Z18">
    <cfRule type="expression" dxfId="7" priority="255">
      <formula>$L18="UAInvalid"</formula>
    </cfRule>
  </conditionalFormatting>
  <conditionalFormatting sqref="A18:Z18">
    <cfRule type="expression" dxfId="7" priority="256">
      <formula>$L18="Y117.a"</formula>
    </cfRule>
  </conditionalFormatting>
  <conditionalFormatting sqref="A18:Z18">
    <cfRule type="expression" dxfId="7" priority="257">
      <formula>$L18="Y117.x"</formula>
    </cfRule>
  </conditionalFormatting>
  <conditionalFormatting sqref="A18:Z18">
    <cfRule type="expression" dxfId="7" priority="258">
      <formula>$L18="DNARefusal"</formula>
    </cfRule>
  </conditionalFormatting>
  <conditionalFormatting sqref="A18:Z18">
    <cfRule type="expression" dxfId="7" priority="259">
      <formula>$L18="FeeNoShow"</formula>
    </cfRule>
  </conditionalFormatting>
  <conditionalFormatting sqref="A18:Z18">
    <cfRule type="expression" dxfId="7" priority="260">
      <formula>$L18="CANC"</formula>
    </cfRule>
  </conditionalFormatting>
  <conditionalFormatting sqref="A18:Z18">
    <cfRule type="expression" dxfId="7" priority="261">
      <formula>$L18="Y377.A"</formula>
    </cfRule>
  </conditionalFormatting>
  <conditionalFormatting sqref="A18:Z18">
    <cfRule type="expression" dxfId="7" priority="262">
      <formula>$L18="R/S"</formula>
    </cfRule>
  </conditionalFormatting>
  <conditionalFormatting sqref="A18:Z18">
    <cfRule type="expression" dxfId="8" priority="263">
      <formula>$G18="OUT-UAQPre"</formula>
    </cfRule>
  </conditionalFormatting>
  <conditionalFormatting sqref="A18:Z18">
    <cfRule type="expression" dxfId="8" priority="264">
      <formula>$G18="OUT-UAQ"</formula>
    </cfRule>
  </conditionalFormatting>
  <conditionalFormatting sqref="A18:Z18">
    <cfRule type="expression" dxfId="0" priority="265">
      <formula>$J18="AMBETTER - SUPERIOR"</formula>
    </cfRule>
  </conditionalFormatting>
  <conditionalFormatting sqref="A18:Z18">
    <cfRule type="expression" dxfId="0" priority="266">
      <formula>$J18="SUPERIOR HEALTH PLAN"</formula>
    </cfRule>
  </conditionalFormatting>
  <conditionalFormatting sqref="A18:Z18">
    <cfRule type="expression" dxfId="4" priority="267">
      <formula>$G18="HUMANA CHOICE CARE"</formula>
    </cfRule>
  </conditionalFormatting>
  <conditionalFormatting sqref="A18:Z18">
    <cfRule type="expression" dxfId="4" priority="268">
      <formula>$G18="HUMANA OPEN ACCESS PLAN"</formula>
    </cfRule>
  </conditionalFormatting>
  <conditionalFormatting sqref="A18:Z18">
    <cfRule type="expression" dxfId="9" priority="269">
      <formula>$G18="OUTSA-SaQu"</formula>
    </cfRule>
  </conditionalFormatting>
  <conditionalFormatting sqref="A18:Z18">
    <cfRule type="expression" dxfId="8" priority="270">
      <formula>$G18="OUTUA-QNEW"</formula>
    </cfRule>
  </conditionalFormatting>
  <conditionalFormatting sqref="A18:Z18">
    <cfRule type="expression" dxfId="8" priority="271">
      <formula>$G18="OUTUA-PrRW"</formula>
    </cfRule>
  </conditionalFormatting>
  <conditionalFormatting sqref="A18:Z18">
    <cfRule type="expression" dxfId="8" priority="272">
      <formula>$G18="OUTUA-FURW"</formula>
    </cfRule>
  </conditionalFormatting>
  <conditionalFormatting sqref="A18:Z18">
    <cfRule type="expression" dxfId="8" priority="273">
      <formula>$G18="OUTUA-NWRW"</formula>
    </cfRule>
  </conditionalFormatting>
  <conditionalFormatting sqref="A18:Z18">
    <cfRule type="expression" dxfId="9" priority="274">
      <formula>$G18="OUTSA-SaQu"</formula>
    </cfRule>
  </conditionalFormatting>
  <conditionalFormatting sqref="A18:Z18">
    <cfRule type="expression" dxfId="9" priority="275">
      <formula>$G18="OUTSA-RW"</formula>
    </cfRule>
  </conditionalFormatting>
  <conditionalFormatting sqref="A18:Z18">
    <cfRule type="expression" dxfId="8" priority="276">
      <formula>$G18="OUTDNA-Red"</formula>
    </cfRule>
  </conditionalFormatting>
  <conditionalFormatting sqref="A16:Z17">
    <cfRule type="expression" dxfId="7" priority="277">
      <formula>$L16="NoShow"</formula>
    </cfRule>
  </conditionalFormatting>
  <conditionalFormatting sqref="A16:Z17">
    <cfRule type="expression" dxfId="7" priority="278">
      <formula>$L16="UAInvalid"</formula>
    </cfRule>
  </conditionalFormatting>
  <conditionalFormatting sqref="A16:Z17">
    <cfRule type="expression" dxfId="7" priority="279">
      <formula>$L16="Y117.a"</formula>
    </cfRule>
  </conditionalFormatting>
  <conditionalFormatting sqref="A16:Z17">
    <cfRule type="expression" dxfId="7" priority="280">
      <formula>$L16="Y117.x"</formula>
    </cfRule>
  </conditionalFormatting>
  <conditionalFormatting sqref="A16:Z17">
    <cfRule type="expression" dxfId="7" priority="281">
      <formula>$L16="DNARefusal"</formula>
    </cfRule>
  </conditionalFormatting>
  <conditionalFormatting sqref="A16:Z17">
    <cfRule type="expression" dxfId="7" priority="282">
      <formula>$L16="FeeNoShow"</formula>
    </cfRule>
  </conditionalFormatting>
  <conditionalFormatting sqref="A16:Z17">
    <cfRule type="expression" dxfId="7" priority="283">
      <formula>$L16="CANC"</formula>
    </cfRule>
  </conditionalFormatting>
  <conditionalFormatting sqref="A16:Z17">
    <cfRule type="expression" dxfId="7" priority="284">
      <formula>$L16="Y377.A"</formula>
    </cfRule>
  </conditionalFormatting>
  <conditionalFormatting sqref="A16:Z17">
    <cfRule type="expression" dxfId="7" priority="285">
      <formula>$L16="R/S"</formula>
    </cfRule>
  </conditionalFormatting>
  <conditionalFormatting sqref="A16:Z17">
    <cfRule type="expression" dxfId="8" priority="286">
      <formula>$G16="OUT-UAQPre"</formula>
    </cfRule>
  </conditionalFormatting>
  <conditionalFormatting sqref="A16:Z17">
    <cfRule type="expression" dxfId="8" priority="287">
      <formula>$G16="OUT-UAQ"</formula>
    </cfRule>
  </conditionalFormatting>
  <conditionalFormatting sqref="A16:Z17">
    <cfRule type="expression" dxfId="0" priority="288">
      <formula>$J16="AMBETTER - SUPERIOR"</formula>
    </cfRule>
  </conditionalFormatting>
  <conditionalFormatting sqref="A16:Z17">
    <cfRule type="expression" dxfId="0" priority="289">
      <formula>$J16="SUPERIOR HEALTH PLAN"</formula>
    </cfRule>
  </conditionalFormatting>
  <conditionalFormatting sqref="A16:Z17">
    <cfRule type="expression" dxfId="4" priority="290">
      <formula>$G16="HUMANA CHOICE CARE"</formula>
    </cfRule>
  </conditionalFormatting>
  <conditionalFormatting sqref="A16:Z17">
    <cfRule type="expression" dxfId="4" priority="291">
      <formula>$G16="HUMANA OPEN ACCESS PLAN"</formula>
    </cfRule>
  </conditionalFormatting>
  <conditionalFormatting sqref="A16:Z17">
    <cfRule type="expression" dxfId="9" priority="292">
      <formula>$G16="OUTSA-SaQu"</formula>
    </cfRule>
  </conditionalFormatting>
  <conditionalFormatting sqref="A16:Z17">
    <cfRule type="expression" dxfId="8" priority="293">
      <formula>$G16="OUTUA-QNEW"</formula>
    </cfRule>
  </conditionalFormatting>
  <conditionalFormatting sqref="A16:Z17">
    <cfRule type="expression" dxfId="8" priority="294">
      <formula>$G16="OUTUA-PrRW"</formula>
    </cfRule>
  </conditionalFormatting>
  <conditionalFormatting sqref="A16:Z17">
    <cfRule type="expression" dxfId="8" priority="295">
      <formula>$G16="OUTUA-FURW"</formula>
    </cfRule>
  </conditionalFormatting>
  <conditionalFormatting sqref="A16:Z17">
    <cfRule type="expression" dxfId="8" priority="296">
      <formula>$G16="OUTUA-NWRW"</formula>
    </cfRule>
  </conditionalFormatting>
  <conditionalFormatting sqref="A16:Z17">
    <cfRule type="expression" dxfId="9" priority="297">
      <formula>$G16="OUTSA-SaQu"</formula>
    </cfRule>
  </conditionalFormatting>
  <conditionalFormatting sqref="A16:Z17">
    <cfRule type="expression" dxfId="9" priority="298">
      <formula>$G16="OUTSA-RW"</formula>
    </cfRule>
  </conditionalFormatting>
  <conditionalFormatting sqref="A16:Z17">
    <cfRule type="expression" dxfId="8" priority="299">
      <formula>$G16="OUTDNA-Red"</formula>
    </cfRule>
  </conditionalFormatting>
  <conditionalFormatting sqref="A15:Z15">
    <cfRule type="expression" dxfId="7" priority="300">
      <formula>$L15="NoShow"</formula>
    </cfRule>
  </conditionalFormatting>
  <conditionalFormatting sqref="A15:Z15">
    <cfRule type="expression" dxfId="7" priority="301">
      <formula>$L15="UAInvalid"</formula>
    </cfRule>
  </conditionalFormatting>
  <conditionalFormatting sqref="A15:Z15">
    <cfRule type="expression" dxfId="7" priority="302">
      <formula>$L15="Y117.a"</formula>
    </cfRule>
  </conditionalFormatting>
  <conditionalFormatting sqref="A15:Z15">
    <cfRule type="expression" dxfId="7" priority="303">
      <formula>$L15="Y117.x"</formula>
    </cfRule>
  </conditionalFormatting>
  <conditionalFormatting sqref="A15:Z15">
    <cfRule type="expression" dxfId="7" priority="304">
      <formula>$L15="DNARefusal"</formula>
    </cfRule>
  </conditionalFormatting>
  <conditionalFormatting sqref="A15:Z15">
    <cfRule type="expression" dxfId="7" priority="305">
      <formula>$L15="FeeNoShow"</formula>
    </cfRule>
  </conditionalFormatting>
  <conditionalFormatting sqref="A15:Z15">
    <cfRule type="expression" dxfId="7" priority="306">
      <formula>$L15="CANC"</formula>
    </cfRule>
  </conditionalFormatting>
  <conditionalFormatting sqref="A15:Z15">
    <cfRule type="expression" dxfId="7" priority="307">
      <formula>$L15="Y377.A"</formula>
    </cfRule>
  </conditionalFormatting>
  <conditionalFormatting sqref="A15:Z15">
    <cfRule type="expression" dxfId="7" priority="308">
      <formula>$L15="R/S"</formula>
    </cfRule>
  </conditionalFormatting>
  <conditionalFormatting sqref="A15:Z15">
    <cfRule type="expression" dxfId="8" priority="309">
      <formula>$G15="OUT-UAQPre"</formula>
    </cfRule>
  </conditionalFormatting>
  <conditionalFormatting sqref="A15:Z15">
    <cfRule type="expression" dxfId="8" priority="310">
      <formula>$G15="OUT-UAQ"</formula>
    </cfRule>
  </conditionalFormatting>
  <conditionalFormatting sqref="A15:Z15">
    <cfRule type="expression" dxfId="0" priority="311">
      <formula>$J15="AMBETTER - SUPERIOR"</formula>
    </cfRule>
  </conditionalFormatting>
  <conditionalFormatting sqref="A15:Z15">
    <cfRule type="expression" dxfId="0" priority="312">
      <formula>$J15="SUPERIOR HEALTH PLAN"</formula>
    </cfRule>
  </conditionalFormatting>
  <conditionalFormatting sqref="A15:Z15">
    <cfRule type="expression" dxfId="4" priority="313">
      <formula>$G15="HUMANA CHOICE CARE"</formula>
    </cfRule>
  </conditionalFormatting>
  <conditionalFormatting sqref="A15:Z15">
    <cfRule type="expression" dxfId="4" priority="314">
      <formula>$G15="HUMANA OPEN ACCESS PLAN"</formula>
    </cfRule>
  </conditionalFormatting>
  <conditionalFormatting sqref="A15:Z15">
    <cfRule type="expression" dxfId="9" priority="315">
      <formula>$G15="OUTSA-SaQu"</formula>
    </cfRule>
  </conditionalFormatting>
  <conditionalFormatting sqref="A15:Z15">
    <cfRule type="expression" dxfId="8" priority="316">
      <formula>$G15="OUTUA-QNEW"</formula>
    </cfRule>
  </conditionalFormatting>
  <conditionalFormatting sqref="A15:Z15">
    <cfRule type="expression" dxfId="8" priority="317">
      <formula>$G15="OUTUA-PrRW"</formula>
    </cfRule>
  </conditionalFormatting>
  <conditionalFormatting sqref="A15:Z15">
    <cfRule type="expression" dxfId="8" priority="318">
      <formula>$G15="OUTUA-FURW"</formula>
    </cfRule>
  </conditionalFormatting>
  <conditionalFormatting sqref="A15:Z15">
    <cfRule type="expression" dxfId="8" priority="319">
      <formula>$G15="OUTUA-NWRW"</formula>
    </cfRule>
  </conditionalFormatting>
  <conditionalFormatting sqref="A15:Z15">
    <cfRule type="expression" dxfId="9" priority="320">
      <formula>$G15="OUTSA-SaQu"</formula>
    </cfRule>
  </conditionalFormatting>
  <conditionalFormatting sqref="A15:Z15">
    <cfRule type="expression" dxfId="9" priority="321">
      <formula>$G15="OUTSA-RW"</formula>
    </cfRule>
  </conditionalFormatting>
  <conditionalFormatting sqref="A15:Z15">
    <cfRule type="expression" dxfId="8" priority="322">
      <formula>$G15="OUTDNA-Red"</formula>
    </cfRule>
  </conditionalFormatting>
  <conditionalFormatting sqref="A14:Z14">
    <cfRule type="expression" dxfId="7" priority="323">
      <formula>$L14="NoShow"</formula>
    </cfRule>
  </conditionalFormatting>
  <conditionalFormatting sqref="A14:Z14">
    <cfRule type="expression" dxfId="7" priority="324">
      <formula>$L14="UAInvalid"</formula>
    </cfRule>
  </conditionalFormatting>
  <conditionalFormatting sqref="A14:Z14">
    <cfRule type="expression" dxfId="7" priority="325">
      <formula>$L14="Y117.a"</formula>
    </cfRule>
  </conditionalFormatting>
  <conditionalFormatting sqref="A14:Z14">
    <cfRule type="expression" dxfId="7" priority="326">
      <formula>$L14="Y117.x"</formula>
    </cfRule>
  </conditionalFormatting>
  <conditionalFormatting sqref="A14:Z14">
    <cfRule type="expression" dxfId="7" priority="327">
      <formula>$L14="DNARefusal"</formula>
    </cfRule>
  </conditionalFormatting>
  <conditionalFormatting sqref="A14:Z14">
    <cfRule type="expression" dxfId="7" priority="328">
      <formula>$L14="FeeNoShow"</formula>
    </cfRule>
  </conditionalFormatting>
  <conditionalFormatting sqref="A14:Z14">
    <cfRule type="expression" dxfId="7" priority="329">
      <formula>$L14="CANC"</formula>
    </cfRule>
  </conditionalFormatting>
  <conditionalFormatting sqref="A14:Z14">
    <cfRule type="expression" dxfId="7" priority="330">
      <formula>$L14="Y377.A"</formula>
    </cfRule>
  </conditionalFormatting>
  <conditionalFormatting sqref="A14:Z14">
    <cfRule type="expression" dxfId="7" priority="331">
      <formula>$L14="R/S"</formula>
    </cfRule>
  </conditionalFormatting>
  <conditionalFormatting sqref="A14:Z14">
    <cfRule type="expression" dxfId="8" priority="332">
      <formula>$G14="OUT-UAQPre"</formula>
    </cfRule>
  </conditionalFormatting>
  <conditionalFormatting sqref="A14:Z14">
    <cfRule type="expression" dxfId="8" priority="333">
      <formula>$G14="OUT-UAQ"</formula>
    </cfRule>
  </conditionalFormatting>
  <conditionalFormatting sqref="A14:Z14">
    <cfRule type="expression" dxfId="0" priority="334">
      <formula>$J14="AMBETTER - SUPERIOR"</formula>
    </cfRule>
  </conditionalFormatting>
  <conditionalFormatting sqref="A14:Z14">
    <cfRule type="expression" dxfId="0" priority="335">
      <formula>$J14="SUPERIOR HEALTH PLAN"</formula>
    </cfRule>
  </conditionalFormatting>
  <conditionalFormatting sqref="A14:Z14">
    <cfRule type="expression" dxfId="4" priority="336">
      <formula>$G14="HUMANA CHOICE CARE"</formula>
    </cfRule>
  </conditionalFormatting>
  <conditionalFormatting sqref="A14:Z14">
    <cfRule type="expression" dxfId="4" priority="337">
      <formula>$G14="HUMANA OPEN ACCESS PLAN"</formula>
    </cfRule>
  </conditionalFormatting>
  <conditionalFormatting sqref="A14:Z14">
    <cfRule type="expression" dxfId="9" priority="338">
      <formula>$G14="OUTSA-SaQu"</formula>
    </cfRule>
  </conditionalFormatting>
  <conditionalFormatting sqref="A14:Z14">
    <cfRule type="expression" dxfId="8" priority="339">
      <formula>$G14="OUTUA-QNEW"</formula>
    </cfRule>
  </conditionalFormatting>
  <conditionalFormatting sqref="A14:Z14">
    <cfRule type="expression" dxfId="8" priority="340">
      <formula>$G14="OUTUA-PrRW"</formula>
    </cfRule>
  </conditionalFormatting>
  <conditionalFormatting sqref="A14:Z14">
    <cfRule type="expression" dxfId="8" priority="341">
      <formula>$G14="OUTUA-FURW"</formula>
    </cfRule>
  </conditionalFormatting>
  <conditionalFormatting sqref="A14:Z14">
    <cfRule type="expression" dxfId="8" priority="342">
      <formula>$G14="OUTUA-NWRW"</formula>
    </cfRule>
  </conditionalFormatting>
  <conditionalFormatting sqref="A14:Z14">
    <cfRule type="expression" dxfId="9" priority="343">
      <formula>$G14="OUTSA-SaQu"</formula>
    </cfRule>
  </conditionalFormatting>
  <conditionalFormatting sqref="A14:Z14">
    <cfRule type="expression" dxfId="9" priority="344">
      <formula>$G14="OUTSA-RW"</formula>
    </cfRule>
  </conditionalFormatting>
  <conditionalFormatting sqref="A14:Z14">
    <cfRule type="expression" dxfId="8" priority="345">
      <formula>$G14="OUTDNA-Red"</formula>
    </cfRule>
  </conditionalFormatting>
  <conditionalFormatting sqref="A12:Z13">
    <cfRule type="expression" dxfId="7" priority="346">
      <formula>$L12="NoShow"</formula>
    </cfRule>
  </conditionalFormatting>
  <conditionalFormatting sqref="A12:Z13">
    <cfRule type="expression" dxfId="7" priority="347">
      <formula>$L12="UAInvalid"</formula>
    </cfRule>
  </conditionalFormatting>
  <conditionalFormatting sqref="A12:Z13">
    <cfRule type="expression" dxfId="7" priority="348">
      <formula>$L12="Y117.a"</formula>
    </cfRule>
  </conditionalFormatting>
  <conditionalFormatting sqref="A12:Z13">
    <cfRule type="expression" dxfId="7" priority="349">
      <formula>$L12="Y117.x"</formula>
    </cfRule>
  </conditionalFormatting>
  <conditionalFormatting sqref="A12:Z13">
    <cfRule type="expression" dxfId="7" priority="350">
      <formula>$L12="DNARefusal"</formula>
    </cfRule>
  </conditionalFormatting>
  <conditionalFormatting sqref="A12:Z13">
    <cfRule type="expression" dxfId="7" priority="351">
      <formula>$L12="FeeNoShow"</formula>
    </cfRule>
  </conditionalFormatting>
  <conditionalFormatting sqref="A12:Z13">
    <cfRule type="expression" dxfId="7" priority="352">
      <formula>$L12="CANC"</formula>
    </cfRule>
  </conditionalFormatting>
  <conditionalFormatting sqref="A12:Z13">
    <cfRule type="expression" dxfId="7" priority="353">
      <formula>$L12="Y377.A"</formula>
    </cfRule>
  </conditionalFormatting>
  <conditionalFormatting sqref="A12:Z13">
    <cfRule type="expression" dxfId="7" priority="354">
      <formula>$L12="R/S"</formula>
    </cfRule>
  </conditionalFormatting>
  <conditionalFormatting sqref="A12:Z13">
    <cfRule type="expression" dxfId="8" priority="355">
      <formula>$G12="OUT-UAQPre"</formula>
    </cfRule>
  </conditionalFormatting>
  <conditionalFormatting sqref="A12:Z13">
    <cfRule type="expression" dxfId="8" priority="356">
      <formula>$G12="OUT-UAQ"</formula>
    </cfRule>
  </conditionalFormatting>
  <conditionalFormatting sqref="A12:Z13">
    <cfRule type="expression" dxfId="0" priority="357">
      <formula>$J12="AMBETTER - SUPERIOR"</formula>
    </cfRule>
  </conditionalFormatting>
  <conditionalFormatting sqref="A12:Z13">
    <cfRule type="expression" dxfId="0" priority="358">
      <formula>$J12="SUPERIOR HEALTH PLAN"</formula>
    </cfRule>
  </conditionalFormatting>
  <conditionalFormatting sqref="A12:Z13">
    <cfRule type="expression" dxfId="4" priority="359">
      <formula>$G12="HUMANA CHOICE CARE"</formula>
    </cfRule>
  </conditionalFormatting>
  <conditionalFormatting sqref="A12:Z13">
    <cfRule type="expression" dxfId="4" priority="360">
      <formula>$G12="HUMANA OPEN ACCESS PLAN"</formula>
    </cfRule>
  </conditionalFormatting>
  <conditionalFormatting sqref="A12:Z13">
    <cfRule type="expression" dxfId="9" priority="361">
      <formula>$G12="OUTSA-SaQu"</formula>
    </cfRule>
  </conditionalFormatting>
  <conditionalFormatting sqref="A12:Z13">
    <cfRule type="expression" dxfId="8" priority="362">
      <formula>$G12="OUTUA-QNEW"</formula>
    </cfRule>
  </conditionalFormatting>
  <conditionalFormatting sqref="A12:Z13">
    <cfRule type="expression" dxfId="8" priority="363">
      <formula>$G12="OUTUA-PrRW"</formula>
    </cfRule>
  </conditionalFormatting>
  <conditionalFormatting sqref="A12:Z13">
    <cfRule type="expression" dxfId="8" priority="364">
      <formula>$G12="OUTUA-FURW"</formula>
    </cfRule>
  </conditionalFormatting>
  <conditionalFormatting sqref="A12:Z13">
    <cfRule type="expression" dxfId="8" priority="365">
      <formula>$G12="OUTUA-NWRW"</formula>
    </cfRule>
  </conditionalFormatting>
  <conditionalFormatting sqref="A12:Z13">
    <cfRule type="expression" dxfId="9" priority="366">
      <formula>$G12="OUTSA-SaQu"</formula>
    </cfRule>
  </conditionalFormatting>
  <conditionalFormatting sqref="A12:Z13">
    <cfRule type="expression" dxfId="9" priority="367">
      <formula>$G12="OUTSA-RW"</formula>
    </cfRule>
  </conditionalFormatting>
  <conditionalFormatting sqref="A12:Z13">
    <cfRule type="expression" dxfId="8" priority="368">
      <formula>$G12="OUTDNA-Red"</formula>
    </cfRule>
  </conditionalFormatting>
  <conditionalFormatting sqref="A11:Z11">
    <cfRule type="expression" dxfId="7" priority="369">
      <formula>$L11="NoShow"</formula>
    </cfRule>
  </conditionalFormatting>
  <conditionalFormatting sqref="A11:Z11">
    <cfRule type="expression" dxfId="7" priority="370">
      <formula>$L11="UAInvalid"</formula>
    </cfRule>
  </conditionalFormatting>
  <conditionalFormatting sqref="A11:Z11">
    <cfRule type="expression" dxfId="7" priority="371">
      <formula>$L11="Y117.a"</formula>
    </cfRule>
  </conditionalFormatting>
  <conditionalFormatting sqref="A11:Z11">
    <cfRule type="expression" dxfId="7" priority="372">
      <formula>$L11="Y117.x"</formula>
    </cfRule>
  </conditionalFormatting>
  <conditionalFormatting sqref="A11:Z11">
    <cfRule type="expression" dxfId="7" priority="373">
      <formula>$L11="DNARefusal"</formula>
    </cfRule>
  </conditionalFormatting>
  <conditionalFormatting sqref="A11:Z11">
    <cfRule type="expression" dxfId="7" priority="374">
      <formula>$L11="FeeNoShow"</formula>
    </cfRule>
  </conditionalFormatting>
  <conditionalFormatting sqref="A11:Z11">
    <cfRule type="expression" dxfId="7" priority="375">
      <formula>$L11="CANC"</formula>
    </cfRule>
  </conditionalFormatting>
  <conditionalFormatting sqref="A11:Z11">
    <cfRule type="expression" dxfId="7" priority="376">
      <formula>$L11="Y377.A"</formula>
    </cfRule>
  </conditionalFormatting>
  <conditionalFormatting sqref="A11:Z11">
    <cfRule type="expression" dxfId="7" priority="377">
      <formula>$L11="R/S"</formula>
    </cfRule>
  </conditionalFormatting>
  <conditionalFormatting sqref="A11:Z11">
    <cfRule type="expression" dxfId="8" priority="378">
      <formula>$G11="OUT-UAQPre"</formula>
    </cfRule>
  </conditionalFormatting>
  <conditionalFormatting sqref="A11:Z11">
    <cfRule type="expression" dxfId="8" priority="379">
      <formula>$G11="OUT-UAQ"</formula>
    </cfRule>
  </conditionalFormatting>
  <conditionalFormatting sqref="A11:Z11">
    <cfRule type="expression" dxfId="0" priority="380">
      <formula>$J11="AMBETTER - SUPERIOR"</formula>
    </cfRule>
  </conditionalFormatting>
  <conditionalFormatting sqref="A11:Z11">
    <cfRule type="expression" dxfId="0" priority="381">
      <formula>$J11="SUPERIOR HEALTH PLAN"</formula>
    </cfRule>
  </conditionalFormatting>
  <conditionalFormatting sqref="A11:Z11">
    <cfRule type="expression" dxfId="4" priority="382">
      <formula>$G11="HUMANA CHOICE CARE"</formula>
    </cfRule>
  </conditionalFormatting>
  <conditionalFormatting sqref="A11:Z11">
    <cfRule type="expression" dxfId="4" priority="383">
      <formula>$G11="HUMANA OPEN ACCESS PLAN"</formula>
    </cfRule>
  </conditionalFormatting>
  <conditionalFormatting sqref="A11:Z11">
    <cfRule type="expression" dxfId="9" priority="384">
      <formula>$G11="OUTSA-SaQu"</formula>
    </cfRule>
  </conditionalFormatting>
  <conditionalFormatting sqref="A11:Z11">
    <cfRule type="expression" dxfId="8" priority="385">
      <formula>$G11="OUTUA-QNEW"</formula>
    </cfRule>
  </conditionalFormatting>
  <conditionalFormatting sqref="A11:Z11">
    <cfRule type="expression" dxfId="8" priority="386">
      <formula>$G11="OUTUA-PrRW"</formula>
    </cfRule>
  </conditionalFormatting>
  <conditionalFormatting sqref="A11:Z11">
    <cfRule type="expression" dxfId="8" priority="387">
      <formula>$G11="OUTUA-FURW"</formula>
    </cfRule>
  </conditionalFormatting>
  <conditionalFormatting sqref="A11:Z11">
    <cfRule type="expression" dxfId="8" priority="388">
      <formula>$G11="OUTUA-NWRW"</formula>
    </cfRule>
  </conditionalFormatting>
  <conditionalFormatting sqref="A11:Z11">
    <cfRule type="expression" dxfId="9" priority="389">
      <formula>$G11="OUTSA-SaQu"</formula>
    </cfRule>
  </conditionalFormatting>
  <conditionalFormatting sqref="A11:Z11">
    <cfRule type="expression" dxfId="9" priority="390">
      <formula>$G11="OUTSA-RW"</formula>
    </cfRule>
  </conditionalFormatting>
  <conditionalFormatting sqref="A11:Z11">
    <cfRule type="expression" dxfId="8" priority="391">
      <formula>$G11="OUTDNA-Red"</formula>
    </cfRule>
  </conditionalFormatting>
  <conditionalFormatting sqref="A9:Z10">
    <cfRule type="expression" dxfId="7" priority="392">
      <formula>$L9="NoShow"</formula>
    </cfRule>
  </conditionalFormatting>
  <conditionalFormatting sqref="A9:Z10">
    <cfRule type="expression" dxfId="7" priority="393">
      <formula>$L9="UAInvalid"</formula>
    </cfRule>
  </conditionalFormatting>
  <conditionalFormatting sqref="A9:Z10">
    <cfRule type="expression" dxfId="7" priority="394">
      <formula>$L9="Y117.a"</formula>
    </cfRule>
  </conditionalFormatting>
  <conditionalFormatting sqref="A9:Z10">
    <cfRule type="expression" dxfId="7" priority="395">
      <formula>$L9="Y117.x"</formula>
    </cfRule>
  </conditionalFormatting>
  <conditionalFormatting sqref="A9:Z10">
    <cfRule type="expression" dxfId="7" priority="396">
      <formula>$L9="DNARefusal"</formula>
    </cfRule>
  </conditionalFormatting>
  <conditionalFormatting sqref="A9:Z10">
    <cfRule type="expression" dxfId="7" priority="397">
      <formula>$L9="FeeNoShow"</formula>
    </cfRule>
  </conditionalFormatting>
  <conditionalFormatting sqref="A9:Z10">
    <cfRule type="expression" dxfId="7" priority="398">
      <formula>$L9="CANC"</formula>
    </cfRule>
  </conditionalFormatting>
  <conditionalFormatting sqref="A9:Z10">
    <cfRule type="expression" dxfId="7" priority="399">
      <formula>$L9="Y377.A"</formula>
    </cfRule>
  </conditionalFormatting>
  <conditionalFormatting sqref="A9:Z10">
    <cfRule type="expression" dxfId="7" priority="400">
      <formula>$L9="R/S"</formula>
    </cfRule>
  </conditionalFormatting>
  <conditionalFormatting sqref="A9:Z10">
    <cfRule type="expression" dxfId="8" priority="401">
      <formula>$G9="OUT-UAQPre"</formula>
    </cfRule>
  </conditionalFormatting>
  <conditionalFormatting sqref="A9:Z10">
    <cfRule type="expression" dxfId="8" priority="402">
      <formula>$G9="OUT-UAQ"</formula>
    </cfRule>
  </conditionalFormatting>
  <conditionalFormatting sqref="A9:Z10">
    <cfRule type="expression" dxfId="0" priority="403">
      <formula>$J9="AMBETTER - SUPERIOR"</formula>
    </cfRule>
  </conditionalFormatting>
  <conditionalFormatting sqref="A9:Z10">
    <cfRule type="expression" dxfId="0" priority="404">
      <formula>$J9="SUPERIOR HEALTH PLAN"</formula>
    </cfRule>
  </conditionalFormatting>
  <conditionalFormatting sqref="A9:Z10">
    <cfRule type="expression" dxfId="4" priority="405">
      <formula>$G9="HUMANA CHOICE CARE"</formula>
    </cfRule>
  </conditionalFormatting>
  <conditionalFormatting sqref="A9:Z10">
    <cfRule type="expression" dxfId="4" priority="406">
      <formula>$G9="HUMANA OPEN ACCESS PLAN"</formula>
    </cfRule>
  </conditionalFormatting>
  <conditionalFormatting sqref="A9:Z10">
    <cfRule type="expression" dxfId="9" priority="407">
      <formula>$G9="OUTSA-SaQu"</formula>
    </cfRule>
  </conditionalFormatting>
  <conditionalFormatting sqref="A9:Z10">
    <cfRule type="expression" dxfId="8" priority="408">
      <formula>$G9="OUTUA-QNEW"</formula>
    </cfRule>
  </conditionalFormatting>
  <conditionalFormatting sqref="A9:Z10">
    <cfRule type="expression" dxfId="8" priority="409">
      <formula>$G9="OUTUA-PrRW"</formula>
    </cfRule>
  </conditionalFormatting>
  <conditionalFormatting sqref="A9:Z10">
    <cfRule type="expression" dxfId="8" priority="410">
      <formula>$G9="OUTUA-FURW"</formula>
    </cfRule>
  </conditionalFormatting>
  <conditionalFormatting sqref="A9:Z10">
    <cfRule type="expression" dxfId="8" priority="411">
      <formula>$G9="OUTUA-NWRW"</formula>
    </cfRule>
  </conditionalFormatting>
  <conditionalFormatting sqref="A9:Z10">
    <cfRule type="expression" dxfId="9" priority="412">
      <formula>$G9="OUTSA-SaQu"</formula>
    </cfRule>
  </conditionalFormatting>
  <conditionalFormatting sqref="A9:Z10">
    <cfRule type="expression" dxfId="9" priority="413">
      <formula>$G9="OUTSA-RW"</formula>
    </cfRule>
  </conditionalFormatting>
  <conditionalFormatting sqref="A9:Z10">
    <cfRule type="expression" dxfId="8" priority="414">
      <formula>$G9="OUTDNA-Red"</formula>
    </cfRule>
  </conditionalFormatting>
  <conditionalFormatting sqref="A8:Z8">
    <cfRule type="expression" dxfId="7" priority="415">
      <formula>$L8="NoShow"</formula>
    </cfRule>
  </conditionalFormatting>
  <conditionalFormatting sqref="A8:Z8">
    <cfRule type="expression" dxfId="7" priority="416">
      <formula>$L8="UAInvalid"</formula>
    </cfRule>
  </conditionalFormatting>
  <conditionalFormatting sqref="A8:Z8">
    <cfRule type="expression" dxfId="7" priority="417">
      <formula>$L8="Y117.a"</formula>
    </cfRule>
  </conditionalFormatting>
  <conditionalFormatting sqref="A8:Z8">
    <cfRule type="expression" dxfId="7" priority="418">
      <formula>$L8="Y117.x"</formula>
    </cfRule>
  </conditionalFormatting>
  <conditionalFormatting sqref="A8:Z8">
    <cfRule type="expression" dxfId="7" priority="419">
      <formula>$L8="DNARefusal"</formula>
    </cfRule>
  </conditionalFormatting>
  <conditionalFormatting sqref="A8:Z8">
    <cfRule type="expression" dxfId="7" priority="420">
      <formula>$L8="FeeNoShow"</formula>
    </cfRule>
  </conditionalFormatting>
  <conditionalFormatting sqref="A8:Z8">
    <cfRule type="expression" dxfId="7" priority="421">
      <formula>$L8="CANC"</formula>
    </cfRule>
  </conditionalFormatting>
  <conditionalFormatting sqref="A8:Z8">
    <cfRule type="expression" dxfId="7" priority="422">
      <formula>$L8="Y377.A"</formula>
    </cfRule>
  </conditionalFormatting>
  <conditionalFormatting sqref="A8:Z8">
    <cfRule type="expression" dxfId="7" priority="423">
      <formula>$L8="R/S"</formula>
    </cfRule>
  </conditionalFormatting>
  <conditionalFormatting sqref="A8:Z8">
    <cfRule type="expression" dxfId="8" priority="424">
      <formula>$G8="OUT-UAQPre"</formula>
    </cfRule>
  </conditionalFormatting>
  <conditionalFormatting sqref="A8:Z8">
    <cfRule type="expression" dxfId="8" priority="425">
      <formula>$G8="OUT-UAQ"</formula>
    </cfRule>
  </conditionalFormatting>
  <conditionalFormatting sqref="A8:Z8">
    <cfRule type="expression" dxfId="0" priority="426">
      <formula>$J8="AMBETTER - SUPERIOR"</formula>
    </cfRule>
  </conditionalFormatting>
  <conditionalFormatting sqref="A8:Z8">
    <cfRule type="expression" dxfId="0" priority="427">
      <formula>$J8="SUPERIOR HEALTH PLAN"</formula>
    </cfRule>
  </conditionalFormatting>
  <conditionalFormatting sqref="A8:Z8">
    <cfRule type="expression" dxfId="4" priority="428">
      <formula>$G8="HUMANA CHOICE CARE"</formula>
    </cfRule>
  </conditionalFormatting>
  <conditionalFormatting sqref="A8:Z8">
    <cfRule type="expression" dxfId="4" priority="429">
      <formula>$G8="HUMANA OPEN ACCESS PLAN"</formula>
    </cfRule>
  </conditionalFormatting>
  <conditionalFormatting sqref="A8:Z8">
    <cfRule type="expression" dxfId="9" priority="430">
      <formula>$G8="OUTSA-SaQu"</formula>
    </cfRule>
  </conditionalFormatting>
  <conditionalFormatting sqref="A8:Z8">
    <cfRule type="expression" dxfId="8" priority="431">
      <formula>$G8="OUTUA-QNEW"</formula>
    </cfRule>
  </conditionalFormatting>
  <conditionalFormatting sqref="A8:Z8">
    <cfRule type="expression" dxfId="8" priority="432">
      <formula>$G8="OUTUA-PrRW"</formula>
    </cfRule>
  </conditionalFormatting>
  <conditionalFormatting sqref="A8:Z8">
    <cfRule type="expression" dxfId="8" priority="433">
      <formula>$G8="OUTUA-FURW"</formula>
    </cfRule>
  </conditionalFormatting>
  <conditionalFormatting sqref="A8:Z8">
    <cfRule type="expression" dxfId="8" priority="434">
      <formula>$G8="OUTUA-NWRW"</formula>
    </cfRule>
  </conditionalFormatting>
  <conditionalFormatting sqref="A8:Z8">
    <cfRule type="expression" dxfId="9" priority="435">
      <formula>$G8="OUTSA-SaQu"</formula>
    </cfRule>
  </conditionalFormatting>
  <conditionalFormatting sqref="A8:Z8">
    <cfRule type="expression" dxfId="9" priority="436">
      <formula>$G8="OUTSA-RW"</formula>
    </cfRule>
  </conditionalFormatting>
  <conditionalFormatting sqref="A8:Z8">
    <cfRule type="expression" dxfId="8" priority="437">
      <formula>$G8="OUTDNA-Red"</formula>
    </cfRule>
  </conditionalFormatting>
  <conditionalFormatting sqref="A7:Z7">
    <cfRule type="expression" dxfId="7" priority="438">
      <formula>$L7="NoShow"</formula>
    </cfRule>
  </conditionalFormatting>
  <conditionalFormatting sqref="A7:Z7">
    <cfRule type="expression" dxfId="7" priority="439">
      <formula>$L7="UAInvalid"</formula>
    </cfRule>
  </conditionalFormatting>
  <conditionalFormatting sqref="A7:Z7">
    <cfRule type="expression" dxfId="7" priority="440">
      <formula>$L7="Y117.a"</formula>
    </cfRule>
  </conditionalFormatting>
  <conditionalFormatting sqref="A7:Z7">
    <cfRule type="expression" dxfId="7" priority="441">
      <formula>$L7="Y117.x"</formula>
    </cfRule>
  </conditionalFormatting>
  <conditionalFormatting sqref="A7:Z7">
    <cfRule type="expression" dxfId="7" priority="442">
      <formula>$L7="DNARefusal"</formula>
    </cfRule>
  </conditionalFormatting>
  <conditionalFormatting sqref="A7:Z7">
    <cfRule type="expression" dxfId="7" priority="443">
      <formula>$L7="FeeNoShow"</formula>
    </cfRule>
  </conditionalFormatting>
  <conditionalFormatting sqref="A7:Z7">
    <cfRule type="expression" dxfId="7" priority="444">
      <formula>$L7="CANC"</formula>
    </cfRule>
  </conditionalFormatting>
  <conditionalFormatting sqref="A7:Z7">
    <cfRule type="expression" dxfId="7" priority="445">
      <formula>$L7="Y377.A"</formula>
    </cfRule>
  </conditionalFormatting>
  <conditionalFormatting sqref="A7:Z7">
    <cfRule type="expression" dxfId="7" priority="446">
      <formula>$L7="R/S"</formula>
    </cfRule>
  </conditionalFormatting>
  <conditionalFormatting sqref="A7:Z7">
    <cfRule type="expression" dxfId="8" priority="447">
      <formula>$G7="OUT-UAQPre"</formula>
    </cfRule>
  </conditionalFormatting>
  <conditionalFormatting sqref="A7:Z7">
    <cfRule type="expression" dxfId="8" priority="448">
      <formula>$G7="OUT-UAQ"</formula>
    </cfRule>
  </conditionalFormatting>
  <conditionalFormatting sqref="A7:Z7">
    <cfRule type="expression" dxfId="0" priority="449">
      <formula>$J7="AMBETTER - SUPERIOR"</formula>
    </cfRule>
  </conditionalFormatting>
  <conditionalFormatting sqref="A7:Z7">
    <cfRule type="expression" dxfId="0" priority="450">
      <formula>$J7="SUPERIOR HEALTH PLAN"</formula>
    </cfRule>
  </conditionalFormatting>
  <conditionalFormatting sqref="A7:Z7">
    <cfRule type="expression" dxfId="4" priority="451">
      <formula>$G7="HUMANA CHOICE CARE"</formula>
    </cfRule>
  </conditionalFormatting>
  <conditionalFormatting sqref="A7:Z7">
    <cfRule type="expression" dxfId="4" priority="452">
      <formula>$G7="HUMANA OPEN ACCESS PLAN"</formula>
    </cfRule>
  </conditionalFormatting>
  <conditionalFormatting sqref="A7:Z7">
    <cfRule type="expression" dxfId="9" priority="453">
      <formula>$G7="OUTSA-SaQu"</formula>
    </cfRule>
  </conditionalFormatting>
  <conditionalFormatting sqref="A7:Z7">
    <cfRule type="expression" dxfId="8" priority="454">
      <formula>$G7="OUTUA-QNEW"</formula>
    </cfRule>
  </conditionalFormatting>
  <conditionalFormatting sqref="A7:Z7">
    <cfRule type="expression" dxfId="8" priority="455">
      <formula>$G7="OUTUA-PrRW"</formula>
    </cfRule>
  </conditionalFormatting>
  <conditionalFormatting sqref="A7:Z7">
    <cfRule type="expression" dxfId="8" priority="456">
      <formula>$G7="OUTUA-FURW"</formula>
    </cfRule>
  </conditionalFormatting>
  <conditionalFormatting sqref="A7:Z7">
    <cfRule type="expression" dxfId="8" priority="457">
      <formula>$G7="OUTUA-NWRW"</formula>
    </cfRule>
  </conditionalFormatting>
  <conditionalFormatting sqref="A7:Z7">
    <cfRule type="expression" dxfId="9" priority="458">
      <formula>$G7="OUTSA-SaQu"</formula>
    </cfRule>
  </conditionalFormatting>
  <conditionalFormatting sqref="A7:Z7">
    <cfRule type="expression" dxfId="9" priority="459">
      <formula>$G7="OUTSA-RW"</formula>
    </cfRule>
  </conditionalFormatting>
  <conditionalFormatting sqref="A7:Z7">
    <cfRule type="expression" dxfId="8" priority="460">
      <formula>$G7="OUTDNA-Red"</formula>
    </cfRule>
  </conditionalFormatting>
  <conditionalFormatting sqref="A6:Z6">
    <cfRule type="expression" dxfId="7" priority="461">
      <formula>$L6="NoShow"</formula>
    </cfRule>
  </conditionalFormatting>
  <conditionalFormatting sqref="A6:Z6">
    <cfRule type="expression" dxfId="7" priority="462">
      <formula>$L6="UAInvalid"</formula>
    </cfRule>
  </conditionalFormatting>
  <conditionalFormatting sqref="A6:Z6">
    <cfRule type="expression" dxfId="7" priority="463">
      <formula>$L6="Y117.a"</formula>
    </cfRule>
  </conditionalFormatting>
  <conditionalFormatting sqref="A6:Z6">
    <cfRule type="expression" dxfId="7" priority="464">
      <formula>$L6="Y117.x"</formula>
    </cfRule>
  </conditionalFormatting>
  <conditionalFormatting sqref="A6:Z6">
    <cfRule type="expression" dxfId="7" priority="465">
      <formula>$L6="DNARefusal"</formula>
    </cfRule>
  </conditionalFormatting>
  <conditionalFormatting sqref="A6:Z6">
    <cfRule type="expression" dxfId="7" priority="466">
      <formula>$L6="FeeNoShow"</formula>
    </cfRule>
  </conditionalFormatting>
  <conditionalFormatting sqref="A6:Z6">
    <cfRule type="expression" dxfId="7" priority="467">
      <formula>$L6="CANC"</formula>
    </cfRule>
  </conditionalFormatting>
  <conditionalFormatting sqref="A6:Z6">
    <cfRule type="expression" dxfId="7" priority="468">
      <formula>$L6="Y377.A"</formula>
    </cfRule>
  </conditionalFormatting>
  <conditionalFormatting sqref="A6:Z6">
    <cfRule type="expression" dxfId="7" priority="469">
      <formula>$L6="R/S"</formula>
    </cfRule>
  </conditionalFormatting>
  <conditionalFormatting sqref="A6:Z6">
    <cfRule type="expression" dxfId="8" priority="470">
      <formula>$G6="OUT-UAQPre"</formula>
    </cfRule>
  </conditionalFormatting>
  <conditionalFormatting sqref="A6:Z6">
    <cfRule type="expression" dxfId="8" priority="471">
      <formula>$G6="OUT-UAQ"</formula>
    </cfRule>
  </conditionalFormatting>
  <conditionalFormatting sqref="A6:Z6">
    <cfRule type="expression" dxfId="0" priority="472">
      <formula>$J6="AMBETTER - SUPERIOR"</formula>
    </cfRule>
  </conditionalFormatting>
  <conditionalFormatting sqref="A6:Z6">
    <cfRule type="expression" dxfId="0" priority="473">
      <formula>$J6="SUPERIOR HEALTH PLAN"</formula>
    </cfRule>
  </conditionalFormatting>
  <conditionalFormatting sqref="A6:Z6">
    <cfRule type="expression" dxfId="4" priority="474">
      <formula>$G6="HUMANA CHOICE CARE"</formula>
    </cfRule>
  </conditionalFormatting>
  <conditionalFormatting sqref="A6:Z6">
    <cfRule type="expression" dxfId="4" priority="475">
      <formula>$G6="HUMANA OPEN ACCESS PLAN"</formula>
    </cfRule>
  </conditionalFormatting>
  <conditionalFormatting sqref="A6:Z6">
    <cfRule type="expression" dxfId="9" priority="476">
      <formula>$G6="OUTSA-SaQu"</formula>
    </cfRule>
  </conditionalFormatting>
  <conditionalFormatting sqref="A6:Z6">
    <cfRule type="expression" dxfId="8" priority="477">
      <formula>$G6="OUTUA-QNEW"</formula>
    </cfRule>
  </conditionalFormatting>
  <conditionalFormatting sqref="A6:Z6">
    <cfRule type="expression" dxfId="8" priority="478">
      <formula>$G6="OUTUA-PrRW"</formula>
    </cfRule>
  </conditionalFormatting>
  <conditionalFormatting sqref="A6:Z6">
    <cfRule type="expression" dxfId="8" priority="479">
      <formula>$G6="OUTUA-FURW"</formula>
    </cfRule>
  </conditionalFormatting>
  <conditionalFormatting sqref="A6:Z6">
    <cfRule type="expression" dxfId="8" priority="480">
      <formula>$G6="OUTUA-NWRW"</formula>
    </cfRule>
  </conditionalFormatting>
  <conditionalFormatting sqref="A6:Z6">
    <cfRule type="expression" dxfId="9" priority="481">
      <formula>$G6="OUTSA-SaQu"</formula>
    </cfRule>
  </conditionalFormatting>
  <conditionalFormatting sqref="A6:Z6">
    <cfRule type="expression" dxfId="9" priority="482">
      <formula>$G6="OUTSA-RW"</formula>
    </cfRule>
  </conditionalFormatting>
  <conditionalFormatting sqref="A6:Z6">
    <cfRule type="expression" dxfId="8" priority="483">
      <formula>$G6="OUTDNA-Red"</formula>
    </cfRule>
  </conditionalFormatting>
  <conditionalFormatting sqref="A5:Z5">
    <cfRule type="expression" dxfId="7" priority="484">
      <formula>$L5="NoShow"</formula>
    </cfRule>
  </conditionalFormatting>
  <conditionalFormatting sqref="A5:Z5">
    <cfRule type="expression" dxfId="7" priority="485">
      <formula>$L5="UAInvalid"</formula>
    </cfRule>
  </conditionalFormatting>
  <conditionalFormatting sqref="A5:Z5">
    <cfRule type="expression" dxfId="7" priority="486">
      <formula>$L5="Y117.a"</formula>
    </cfRule>
  </conditionalFormatting>
  <conditionalFormatting sqref="A5:Z5">
    <cfRule type="expression" dxfId="7" priority="487">
      <formula>$L5="Y117.x"</formula>
    </cfRule>
  </conditionalFormatting>
  <conditionalFormatting sqref="A5:Z5">
    <cfRule type="expression" dxfId="7" priority="488">
      <formula>$L5="DNARefusal"</formula>
    </cfRule>
  </conditionalFormatting>
  <conditionalFormatting sqref="A5:Z5">
    <cfRule type="expression" dxfId="7" priority="489">
      <formula>$L5="FeeNoShow"</formula>
    </cfRule>
  </conditionalFormatting>
  <conditionalFormatting sqref="A5:Z5">
    <cfRule type="expression" dxfId="7" priority="490">
      <formula>$L5="CANC"</formula>
    </cfRule>
  </conditionalFormatting>
  <conditionalFormatting sqref="A5:Z5">
    <cfRule type="expression" dxfId="7" priority="491">
      <formula>$L5="Y377.A"</formula>
    </cfRule>
  </conditionalFormatting>
  <conditionalFormatting sqref="A5:Z5">
    <cfRule type="expression" dxfId="7" priority="492">
      <formula>$L5="R/S"</formula>
    </cfRule>
  </conditionalFormatting>
  <conditionalFormatting sqref="A5:Z5">
    <cfRule type="expression" dxfId="8" priority="493">
      <formula>$G5="OUT-UAQPre"</formula>
    </cfRule>
  </conditionalFormatting>
  <conditionalFormatting sqref="A5:Z5">
    <cfRule type="expression" dxfId="8" priority="494">
      <formula>$G5="OUT-UAQ"</formula>
    </cfRule>
  </conditionalFormatting>
  <conditionalFormatting sqref="A5:Z5">
    <cfRule type="expression" dxfId="0" priority="495">
      <formula>$J5="AMBETTER - SUPERIOR"</formula>
    </cfRule>
  </conditionalFormatting>
  <conditionalFormatting sqref="A5:Z5">
    <cfRule type="expression" dxfId="0" priority="496">
      <formula>$J5="SUPERIOR HEALTH PLAN"</formula>
    </cfRule>
  </conditionalFormatting>
  <conditionalFormatting sqref="A5:Z5">
    <cfRule type="expression" dxfId="4" priority="497">
      <formula>$G5="HUMANA CHOICE CARE"</formula>
    </cfRule>
  </conditionalFormatting>
  <conditionalFormatting sqref="A5:Z5">
    <cfRule type="expression" dxfId="4" priority="498">
      <formula>$G5="HUMANA OPEN ACCESS PLAN"</formula>
    </cfRule>
  </conditionalFormatting>
  <conditionalFormatting sqref="A5:Z5">
    <cfRule type="expression" dxfId="9" priority="499">
      <formula>$G5="OUTSA-SaQu"</formula>
    </cfRule>
  </conditionalFormatting>
  <conditionalFormatting sqref="A5:Z5">
    <cfRule type="expression" dxfId="8" priority="500">
      <formula>$G5="OUTUA-QNEW"</formula>
    </cfRule>
  </conditionalFormatting>
  <conditionalFormatting sqref="A5:Z5">
    <cfRule type="expression" dxfId="8" priority="501">
      <formula>$G5="OUTUA-PrRW"</formula>
    </cfRule>
  </conditionalFormatting>
  <conditionalFormatting sqref="A5:Z5">
    <cfRule type="expression" dxfId="8" priority="502">
      <formula>$G5="OUTUA-FURW"</formula>
    </cfRule>
  </conditionalFormatting>
  <conditionalFormatting sqref="A5:Z5">
    <cfRule type="expression" dxfId="8" priority="503">
      <formula>$G5="OUTUA-NWRW"</formula>
    </cfRule>
  </conditionalFormatting>
  <conditionalFormatting sqref="A5:Z5">
    <cfRule type="expression" dxfId="9" priority="504">
      <formula>$G5="OUTSA-SaQu"</formula>
    </cfRule>
  </conditionalFormatting>
  <conditionalFormatting sqref="A5:Z5">
    <cfRule type="expression" dxfId="9" priority="505">
      <formula>$G5="OUTSA-RW"</formula>
    </cfRule>
  </conditionalFormatting>
  <conditionalFormatting sqref="A5:Z5">
    <cfRule type="expression" dxfId="8" priority="506">
      <formula>$G5="OUTDNA-Red"</formula>
    </cfRule>
  </conditionalFormatting>
  <conditionalFormatting sqref="A4:Z4">
    <cfRule type="expression" dxfId="7" priority="507">
      <formula>$L4="NoShow"</formula>
    </cfRule>
  </conditionalFormatting>
  <conditionalFormatting sqref="A4:Z4">
    <cfRule type="expression" dxfId="7" priority="508">
      <formula>$L4="UAInvalid"</formula>
    </cfRule>
  </conditionalFormatting>
  <conditionalFormatting sqref="A4:Z4">
    <cfRule type="expression" dxfId="7" priority="509">
      <formula>$L4="Y117.a"</formula>
    </cfRule>
  </conditionalFormatting>
  <conditionalFormatting sqref="A4:Z4">
    <cfRule type="expression" dxfId="7" priority="510">
      <formula>$L4="Y117.x"</formula>
    </cfRule>
  </conditionalFormatting>
  <conditionalFormatting sqref="A4:Z4">
    <cfRule type="expression" dxfId="7" priority="511">
      <formula>$L4="DNARefusal"</formula>
    </cfRule>
  </conditionalFormatting>
  <conditionalFormatting sqref="A4:Z4">
    <cfRule type="expression" dxfId="7" priority="512">
      <formula>$L4="FeeNoShow"</formula>
    </cfRule>
  </conditionalFormatting>
  <conditionalFormatting sqref="A4:Z4">
    <cfRule type="expression" dxfId="7" priority="513">
      <formula>$L4="CANC"</formula>
    </cfRule>
  </conditionalFormatting>
  <conditionalFormatting sqref="A4:Z4">
    <cfRule type="expression" dxfId="7" priority="514">
      <formula>$L4="Y377.A"</formula>
    </cfRule>
  </conditionalFormatting>
  <conditionalFormatting sqref="A4:Z4">
    <cfRule type="expression" dxfId="7" priority="515">
      <formula>$L4="R/S"</formula>
    </cfRule>
  </conditionalFormatting>
  <conditionalFormatting sqref="A4:Z4">
    <cfRule type="expression" dxfId="8" priority="516">
      <formula>$G4="OUT-UAQPre"</formula>
    </cfRule>
  </conditionalFormatting>
  <conditionalFormatting sqref="A4:Z4">
    <cfRule type="expression" dxfId="8" priority="517">
      <formula>$G4="OUT-UAQ"</formula>
    </cfRule>
  </conditionalFormatting>
  <conditionalFormatting sqref="A4:Z4">
    <cfRule type="expression" dxfId="0" priority="518">
      <formula>$J4="AMBETTER - SUPERIOR"</formula>
    </cfRule>
  </conditionalFormatting>
  <conditionalFormatting sqref="A4:Z4">
    <cfRule type="expression" dxfId="0" priority="519">
      <formula>$J4="SUPERIOR HEALTH PLAN"</formula>
    </cfRule>
  </conditionalFormatting>
  <conditionalFormatting sqref="A4:Z4">
    <cfRule type="expression" dxfId="4" priority="520">
      <formula>$G4="HUMANA CHOICE CARE"</formula>
    </cfRule>
  </conditionalFormatting>
  <conditionalFormatting sqref="A4:Z4">
    <cfRule type="expression" dxfId="4" priority="521">
      <formula>$G4="HUMANA OPEN ACCESS PLAN"</formula>
    </cfRule>
  </conditionalFormatting>
  <conditionalFormatting sqref="A4:Z4">
    <cfRule type="expression" dxfId="9" priority="522">
      <formula>$G4="OUTSA-SaQu"</formula>
    </cfRule>
  </conditionalFormatting>
  <conditionalFormatting sqref="A4:Z4">
    <cfRule type="expression" dxfId="8" priority="523">
      <formula>$G4="OUTUA-QNEW"</formula>
    </cfRule>
  </conditionalFormatting>
  <conditionalFormatting sqref="A4:Z4">
    <cfRule type="expression" dxfId="8" priority="524">
      <formula>$G4="OUTUA-PrRW"</formula>
    </cfRule>
  </conditionalFormatting>
  <conditionalFormatting sqref="A4:Z4">
    <cfRule type="expression" dxfId="8" priority="525">
      <formula>$G4="OUTUA-FURW"</formula>
    </cfRule>
  </conditionalFormatting>
  <conditionalFormatting sqref="A4:Z4">
    <cfRule type="expression" dxfId="8" priority="526">
      <formula>$G4="OUTUA-NWRW"</formula>
    </cfRule>
  </conditionalFormatting>
  <conditionalFormatting sqref="A4:Z4">
    <cfRule type="expression" dxfId="9" priority="527">
      <formula>$G4="OUTSA-SaQu"</formula>
    </cfRule>
  </conditionalFormatting>
  <conditionalFormatting sqref="A4:Z4">
    <cfRule type="expression" dxfId="9" priority="528">
      <formula>$G4="OUTSA-RW"</formula>
    </cfRule>
  </conditionalFormatting>
  <conditionalFormatting sqref="A4:Z4">
    <cfRule type="expression" dxfId="8" priority="529">
      <formula>$G4="OUTDNA-Red"</formula>
    </cfRule>
  </conditionalFormatting>
  <conditionalFormatting sqref="A1:N3 O1:O78 P1:R3 S1:S78 T1:Z3">
    <cfRule type="expression" dxfId="7" priority="530">
      <formula>$L1="NoShow"</formula>
    </cfRule>
  </conditionalFormatting>
  <conditionalFormatting sqref="A1:N3 O1:O78 P1:R3 S1:S78 T1:Z3">
    <cfRule type="expression" dxfId="7" priority="531">
      <formula>$L1="UAInvalid"</formula>
    </cfRule>
  </conditionalFormatting>
  <conditionalFormatting sqref="A1:N3 O1:O78 P1:R3 S1:S78 T1:Z3">
    <cfRule type="expression" dxfId="7" priority="532">
      <formula>$L1="Y117.a"</formula>
    </cfRule>
  </conditionalFormatting>
  <conditionalFormatting sqref="A1:N3 O1:O78 P1:R3 S1:S78 T1:Z3">
    <cfRule type="expression" dxfId="7" priority="533">
      <formula>$L1="Y117.x"</formula>
    </cfRule>
  </conditionalFormatting>
  <conditionalFormatting sqref="A1:N3 O1:O78 P1:R3 S1:S78 T1:Z3">
    <cfRule type="expression" dxfId="7" priority="534">
      <formula>$L1="DNARefusal"</formula>
    </cfRule>
  </conditionalFormatting>
  <conditionalFormatting sqref="A1:N3 O1:O78 P1:R3 S1:S78 T1:Z3">
    <cfRule type="expression" dxfId="7" priority="535">
      <formula>$L1="FeeNoShow"</formula>
    </cfRule>
  </conditionalFormatting>
  <conditionalFormatting sqref="A1:N3 O1:O78 P1:R3 S1:S78 T1:Z3">
    <cfRule type="expression" dxfId="7" priority="536">
      <formula>$L1="CANC"</formula>
    </cfRule>
  </conditionalFormatting>
  <conditionalFormatting sqref="A1:N3 O1:O78 P1:R3 S1:S78 T1:Z3">
    <cfRule type="expression" dxfId="7" priority="537">
      <formula>$L1="Y377.A"</formula>
    </cfRule>
  </conditionalFormatting>
  <conditionalFormatting sqref="A1:N3 O1:O78 P1:R3 S1:S78 T1:Z3">
    <cfRule type="expression" dxfId="7" priority="538">
      <formula>$L1="R/S"</formula>
    </cfRule>
  </conditionalFormatting>
  <conditionalFormatting sqref="A1:N3 O1:O78 P1:R3 S1:S78 T1:Z3">
    <cfRule type="expression" dxfId="8" priority="539">
      <formula>$G1="OUT-UAQPre"</formula>
    </cfRule>
  </conditionalFormatting>
  <conditionalFormatting sqref="A1:N3 O1:O78 P1:R3 S1:S78 T1:Z3">
    <cfRule type="expression" dxfId="8" priority="540">
      <formula>$G1="OUT-UAQ"</formula>
    </cfRule>
  </conditionalFormatting>
  <conditionalFormatting sqref="A1:N3 O1:O78 P1:R3 S1:S78 T1:Z3">
    <cfRule type="expression" dxfId="0" priority="541">
      <formula>$J1="AMBETTER - SUPERIOR"</formula>
    </cfRule>
  </conditionalFormatting>
  <conditionalFormatting sqref="A1:N3 O1:O78 P1:R3 S1:S78 T1:Z3">
    <cfRule type="expression" dxfId="0" priority="542">
      <formula>$J1="SUPERIOR HEALTH PLAN"</formula>
    </cfRule>
  </conditionalFormatting>
  <conditionalFormatting sqref="A1:N3 O1:O78 P1:R3 S1:S78 T1:Z3">
    <cfRule type="expression" dxfId="4" priority="543">
      <formula>$G1="HUMANA CHOICE CARE"</formula>
    </cfRule>
  </conditionalFormatting>
  <conditionalFormatting sqref="A1:N3 O1:O78 P1:R3 S1:S78 T1:Z3">
    <cfRule type="expression" dxfId="4" priority="544">
      <formula>$G1="HUMANA OPEN ACCESS PLAN"</formula>
    </cfRule>
  </conditionalFormatting>
  <conditionalFormatting sqref="A1:N3 O1:O78 P1:R3 S1:S78 T1:Z3">
    <cfRule type="expression" dxfId="9" priority="545">
      <formula>$G1="OUTSA-SaQu"</formula>
    </cfRule>
  </conditionalFormatting>
  <conditionalFormatting sqref="A1:N3 O1:O78 P1:R3 S1:S78 T1:Z3">
    <cfRule type="expression" dxfId="8" priority="546">
      <formula>$G1="OUTUA-QNEW"</formula>
    </cfRule>
  </conditionalFormatting>
  <conditionalFormatting sqref="A1:N3 O1:O78 P1:R3 S1:S78 T1:Z3">
    <cfRule type="expression" dxfId="8" priority="547">
      <formula>$G1="OUTUA-PrRW"</formula>
    </cfRule>
  </conditionalFormatting>
  <conditionalFormatting sqref="A1:N3 O1:O78 P1:R3 S1:S78 T1:Z3">
    <cfRule type="expression" dxfId="8" priority="548">
      <formula>$G1="OUTUA-FURW"</formula>
    </cfRule>
  </conditionalFormatting>
  <conditionalFormatting sqref="A1:N3 O1:O78 P1:R3 S1:S78 T1:Z3">
    <cfRule type="expression" dxfId="8" priority="549">
      <formula>$G1="OUTUA-NWRW"</formula>
    </cfRule>
  </conditionalFormatting>
  <conditionalFormatting sqref="A1:N3 O1:O78 P1:R3 S1:S78 T1:Z3">
    <cfRule type="expression" dxfId="9" priority="550">
      <formula>$G1="OUTSA-SaQu"</formula>
    </cfRule>
  </conditionalFormatting>
  <conditionalFormatting sqref="A1:N3 O1:O78 P1:R3 S1:S78 T1:Z3">
    <cfRule type="expression" dxfId="9" priority="551">
      <formula>$G1="OUTSA-RW"</formula>
    </cfRule>
  </conditionalFormatting>
  <conditionalFormatting sqref="A1:N3 O1:O78 P1:R3 S1:S78 T1:Z3">
    <cfRule type="expression" dxfId="8" priority="552">
      <formula>$G1="OUTDNA-Red"</formula>
    </cfRule>
  </conditionalFormatting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57"/>
    <col customWidth="1" min="2" max="2" width="7.86"/>
    <col customWidth="1" min="3" max="3" width="8.43"/>
    <col customWidth="1" min="4" max="4" width="24.29"/>
    <col customWidth="1" min="5" max="6" width="7.86"/>
    <col customWidth="1" min="7" max="7" width="13.29"/>
    <col customWidth="1" hidden="1" min="8" max="8" width="13.71"/>
    <col customWidth="1" hidden="1" min="9" max="9" width="13.0"/>
    <col customWidth="1" hidden="1" min="10" max="10" width="31.43"/>
    <col customWidth="1" hidden="1" min="11" max="11" width="9.86"/>
    <col customWidth="1" hidden="1" min="12" max="12" width="15.43"/>
    <col customWidth="1" min="13" max="13" width="7.71"/>
    <col customWidth="1" hidden="1" min="14" max="14" width="11.57"/>
    <col customWidth="1" min="15" max="15" width="66.57"/>
    <col customWidth="1" min="16" max="16" width="14.14"/>
    <col customWidth="1" min="17" max="17" width="22.71"/>
    <col customWidth="1" min="18" max="18" width="3.71"/>
    <col customWidth="1" min="19" max="20" width="14.14"/>
    <col customWidth="1" min="21" max="21" width="9.86"/>
    <col customWidth="1" min="22" max="22" width="11.29"/>
    <col customWidth="1" min="23" max="23" width="13.43"/>
    <col customWidth="1" min="24" max="24" width="13.86"/>
    <col customWidth="1" min="25" max="25" width="7.0"/>
    <col customWidth="1" min="26" max="26" width="4.71"/>
  </cols>
  <sheetData>
    <row r="1">
      <c r="A1" s="284" t="str">
        <f t="shared" ref="A1:A78" si="1">B1&amp;F1</f>
        <v>MRNDOS</v>
      </c>
      <c r="B1" s="284" t="s">
        <v>45</v>
      </c>
      <c r="C1" s="354" t="s">
        <v>48</v>
      </c>
      <c r="D1" s="355" t="s">
        <v>77</v>
      </c>
      <c r="E1" s="356" t="s">
        <v>46</v>
      </c>
      <c r="F1" s="356" t="s">
        <v>47</v>
      </c>
      <c r="G1" s="284" t="s">
        <v>78</v>
      </c>
      <c r="H1" s="284" t="s">
        <v>79</v>
      </c>
      <c r="I1" s="284" t="s">
        <v>51</v>
      </c>
      <c r="J1" s="284" t="s">
        <v>52</v>
      </c>
      <c r="K1" s="284" t="s">
        <v>80</v>
      </c>
      <c r="L1" s="284" t="s">
        <v>81</v>
      </c>
      <c r="M1" s="284" t="s">
        <v>82</v>
      </c>
      <c r="N1" s="284" t="str">
        <f t="shared" ref="N1:N78" si="2">A1</f>
        <v>MRNDOS</v>
      </c>
      <c r="O1" s="284" t="str">
        <f>VLOOKUP(B1,'DATA - LIS - RX'!A:B,2,0)</f>
        <v>MEDICATIONS</v>
      </c>
      <c r="P1" s="284" t="s">
        <v>84</v>
      </c>
      <c r="Q1" s="284" t="s">
        <v>80</v>
      </c>
      <c r="R1" s="284" t="b">
        <v>0</v>
      </c>
      <c r="S1" s="357" t="s">
        <v>7549</v>
      </c>
      <c r="T1" s="63"/>
      <c r="U1" s="63"/>
      <c r="V1" s="63"/>
      <c r="W1" s="63"/>
      <c r="X1" s="63"/>
      <c r="Y1" s="63"/>
      <c r="Z1" s="64"/>
    </row>
    <row r="2">
      <c r="A2" s="156" t="str">
        <f t="shared" si="1"/>
        <v>1718644566</v>
      </c>
      <c r="B2" s="156">
        <v>17186.0</v>
      </c>
      <c r="C2" s="157">
        <v>0.5729166666666666</v>
      </c>
      <c r="D2" s="158" t="s">
        <v>211</v>
      </c>
      <c r="E2" s="159">
        <v>32887.0</v>
      </c>
      <c r="F2" s="159">
        <v>44566.0</v>
      </c>
      <c r="G2" s="160" t="s">
        <v>122</v>
      </c>
      <c r="H2" s="160" t="s">
        <v>92</v>
      </c>
      <c r="I2" s="160" t="s">
        <v>93</v>
      </c>
      <c r="J2" s="160" t="s">
        <v>179</v>
      </c>
      <c r="K2" s="155"/>
      <c r="L2" s="155" t="s">
        <v>90</v>
      </c>
      <c r="M2" s="155">
        <v>206465.0</v>
      </c>
      <c r="N2" s="155" t="str">
        <f t="shared" si="2"/>
        <v>1718644566</v>
      </c>
      <c r="O2" s="155" t="str">
        <f>VLOOKUP(B2,'DATA - LIS - RX'!A:B,2,0)</f>
        <v>Pregabalin, Tramadol</v>
      </c>
      <c r="P2" s="155" t="str">
        <f t="shared" ref="P2:P78" si="3">if(countif(B:B,B2)&gt;1, "R", "")</f>
        <v>R</v>
      </c>
      <c r="Q2" s="155" t="s">
        <v>8617</v>
      </c>
      <c r="R2" s="155" t="b">
        <v>1</v>
      </c>
      <c r="S2" s="155" t="str">
        <f>IFERROR(__xludf.DUMMYFUNCTION("TRANSPOSE(UNIQUE(SORTN(FILTER(POSITIVES!E:E,POSITIVES!A:A=M2),1,1,0,0)))"),"Carboxy-THC")</f>
        <v>Carboxy-THC</v>
      </c>
      <c r="T2" s="155" t="str">
        <f>IFERROR(__xludf.DUMMYFUNCTION("""COMPUTED_VALUE"""),"THC")</f>
        <v>THC</v>
      </c>
      <c r="U2" s="155" t="str">
        <f>IFERROR(__xludf.DUMMYFUNCTION("""COMPUTED_VALUE"""),"Tramadol")</f>
        <v>Tramadol</v>
      </c>
      <c r="V2" s="155"/>
      <c r="W2" s="155"/>
      <c r="X2" s="155"/>
      <c r="Y2" s="155"/>
      <c r="Z2" s="155"/>
    </row>
    <row r="3">
      <c r="A3" s="156" t="str">
        <f t="shared" si="1"/>
        <v>1239744567</v>
      </c>
      <c r="B3" s="156">
        <v>12397.0</v>
      </c>
      <c r="C3" s="157">
        <v>0.3541666666666667</v>
      </c>
      <c r="D3" s="158" t="s">
        <v>677</v>
      </c>
      <c r="E3" s="159">
        <v>24151.0</v>
      </c>
      <c r="F3" s="159">
        <v>44567.0</v>
      </c>
      <c r="G3" s="160" t="s">
        <v>122</v>
      </c>
      <c r="H3" s="160" t="s">
        <v>92</v>
      </c>
      <c r="I3" s="160" t="s">
        <v>101</v>
      </c>
      <c r="J3" s="160" t="s">
        <v>174</v>
      </c>
      <c r="K3" s="155"/>
      <c r="L3" s="155" t="s">
        <v>90</v>
      </c>
      <c r="M3" s="155">
        <v>206489.0</v>
      </c>
      <c r="N3" s="155" t="str">
        <f t="shared" si="2"/>
        <v>1239744567</v>
      </c>
      <c r="O3" s="155" t="str">
        <f>VLOOKUP(B3,'DATA - LIS - RX'!A:B,2,0)</f>
        <v>Gabapentin, Duloxetine</v>
      </c>
      <c r="P3" s="155" t="str">
        <f t="shared" si="3"/>
        <v/>
      </c>
      <c r="Q3" s="155"/>
      <c r="R3" s="155" t="b">
        <v>1</v>
      </c>
      <c r="S3" s="155" t="str">
        <f>IFERROR(__xludf.DUMMYFUNCTION("TRANSPOSE(UNIQUE(SORTN(FILTER(POSITIVES!E:E,POSITIVES!A:A=M3),1,1,0,0)))"),"Carboxy-THC")</f>
        <v>Carboxy-THC</v>
      </c>
      <c r="T3" s="155" t="str">
        <f>IFERROR(__xludf.DUMMYFUNCTION("""COMPUTED_VALUE"""),"THC")</f>
        <v>THC</v>
      </c>
      <c r="U3" s="155"/>
      <c r="V3" s="155"/>
      <c r="W3" s="155"/>
      <c r="X3" s="155"/>
      <c r="Y3" s="155"/>
      <c r="Z3" s="155"/>
    </row>
    <row r="4">
      <c r="A4" s="156" t="str">
        <f t="shared" si="1"/>
        <v>1747044568</v>
      </c>
      <c r="B4" s="156">
        <v>17470.0</v>
      </c>
      <c r="C4" s="157">
        <v>0.625</v>
      </c>
      <c r="D4" s="158" t="s">
        <v>807</v>
      </c>
      <c r="E4" s="159">
        <v>34674.0</v>
      </c>
      <c r="F4" s="159">
        <v>44568.0</v>
      </c>
      <c r="G4" s="160" t="s">
        <v>122</v>
      </c>
      <c r="H4" s="160" t="s">
        <v>92</v>
      </c>
      <c r="I4" s="160" t="s">
        <v>93</v>
      </c>
      <c r="J4" s="160" t="s">
        <v>179</v>
      </c>
      <c r="K4" s="155"/>
      <c r="L4" s="155" t="s">
        <v>90</v>
      </c>
      <c r="M4" s="155">
        <v>206550.0</v>
      </c>
      <c r="N4" s="155" t="str">
        <f t="shared" si="2"/>
        <v>1747044568</v>
      </c>
      <c r="O4" s="155" t="str">
        <f>VLOOKUP(B4,'DATA - LIS - RX'!A:B,2,0)</f>
        <v>Hydrocodone</v>
      </c>
      <c r="P4" s="155" t="str">
        <f t="shared" si="3"/>
        <v/>
      </c>
      <c r="Q4" s="155"/>
      <c r="R4" s="155" t="b">
        <v>1</v>
      </c>
      <c r="S4" s="155" t="str">
        <f>IFERROR(__xludf.DUMMYFUNCTION("TRANSPOSE(UNIQUE(SORTN(FILTER(POSITIVES!E:E,POSITIVES!A:A=M4),1,1,0,0)))"),"Carboxy-THC")</f>
        <v>Carboxy-THC</v>
      </c>
      <c r="T4" s="155" t="str">
        <f>IFERROR(__xludf.DUMMYFUNCTION("""COMPUTED_VALUE"""),"Norhydrocodone")</f>
        <v>Norhydrocodone</v>
      </c>
      <c r="U4" s="155" t="str">
        <f>IFERROR(__xludf.DUMMYFUNCTION("""COMPUTED_VALUE"""),"THC")</f>
        <v>THC</v>
      </c>
      <c r="V4" s="155"/>
      <c r="W4" s="155"/>
      <c r="X4" s="155"/>
      <c r="Y4" s="155"/>
      <c r="Z4" s="155"/>
    </row>
    <row r="5">
      <c r="A5" s="156" t="str">
        <f t="shared" si="1"/>
        <v>949344574</v>
      </c>
      <c r="B5" s="156">
        <v>9493.0</v>
      </c>
      <c r="C5" s="157">
        <v>0.375</v>
      </c>
      <c r="D5" s="158" t="s">
        <v>494</v>
      </c>
      <c r="E5" s="159">
        <v>20636.0</v>
      </c>
      <c r="F5" s="159">
        <v>44574.0</v>
      </c>
      <c r="G5" s="160" t="s">
        <v>122</v>
      </c>
      <c r="H5" s="160" t="s">
        <v>92</v>
      </c>
      <c r="I5" s="160" t="s">
        <v>93</v>
      </c>
      <c r="J5" s="160" t="s">
        <v>147</v>
      </c>
      <c r="K5" s="155"/>
      <c r="L5" s="155" t="s">
        <v>90</v>
      </c>
      <c r="M5" s="161">
        <v>206617.0</v>
      </c>
      <c r="N5" s="155" t="str">
        <f t="shared" si="2"/>
        <v>949344574</v>
      </c>
      <c r="O5" s="155" t="str">
        <f>VLOOKUP(B5,'DATA - LIS - RX'!A:B,2,0)</f>
        <v>Gabapentin, Hydrocodone</v>
      </c>
      <c r="P5" s="155" t="str">
        <f t="shared" si="3"/>
        <v/>
      </c>
      <c r="Q5" s="155"/>
      <c r="R5" s="155" t="b">
        <v>1</v>
      </c>
      <c r="S5" s="155" t="str">
        <f>IFERROR(__xludf.DUMMYFUNCTION("TRANSPOSE(UNIQUE(SORTN(FILTER(POSITIVES!E:E,POSITIVES!A:A=M5),1,1,0,0)))"),"Benzoylecgonine")</f>
        <v>Benzoylecgonine</v>
      </c>
      <c r="T5" s="155" t="str">
        <f>IFERROR(__xludf.DUMMYFUNCTION("""COMPUTED_VALUE"""),"Carboxy-THC")</f>
        <v>Carboxy-THC</v>
      </c>
      <c r="U5" s="155" t="str">
        <f>IFERROR(__xludf.DUMMYFUNCTION("""COMPUTED_VALUE"""),"Cocaine")</f>
        <v>Cocaine</v>
      </c>
      <c r="V5" s="155" t="str">
        <f>IFERROR(__xludf.DUMMYFUNCTION("""COMPUTED_VALUE"""),"Hydrocodone")</f>
        <v>Hydrocodone</v>
      </c>
      <c r="W5" s="155" t="str">
        <f>IFERROR(__xludf.DUMMYFUNCTION("""COMPUTED_VALUE"""),"Hydromorphone")</f>
        <v>Hydromorphone</v>
      </c>
      <c r="X5" s="155" t="str">
        <f>IFERROR(__xludf.DUMMYFUNCTION("""COMPUTED_VALUE"""),"Norhydrocodone")</f>
        <v>Norhydrocodone</v>
      </c>
      <c r="Y5" s="155" t="str">
        <f>IFERROR(__xludf.DUMMYFUNCTION("""COMPUTED_VALUE"""),"Opiates")</f>
        <v>Opiates</v>
      </c>
      <c r="Z5" s="155" t="str">
        <f>IFERROR(__xludf.DUMMYFUNCTION("""COMPUTED_VALUE"""),"THC")</f>
        <v>THC</v>
      </c>
    </row>
    <row r="6">
      <c r="A6" s="156" t="str">
        <f t="shared" si="1"/>
        <v>1247344575</v>
      </c>
      <c r="B6" s="156">
        <v>12473.0</v>
      </c>
      <c r="C6" s="157">
        <v>0.3958333333333333</v>
      </c>
      <c r="D6" s="158" t="s">
        <v>967</v>
      </c>
      <c r="E6" s="159">
        <v>23807.0</v>
      </c>
      <c r="F6" s="159">
        <v>44575.0</v>
      </c>
      <c r="G6" s="160" t="s">
        <v>122</v>
      </c>
      <c r="H6" s="160" t="s">
        <v>92</v>
      </c>
      <c r="I6" s="160" t="s">
        <v>93</v>
      </c>
      <c r="J6" s="160" t="s">
        <v>164</v>
      </c>
      <c r="K6" s="155"/>
      <c r="L6" s="155" t="s">
        <v>90</v>
      </c>
      <c r="M6" s="161">
        <v>206597.0</v>
      </c>
      <c r="N6" s="155" t="str">
        <f t="shared" si="2"/>
        <v>1247344575</v>
      </c>
      <c r="O6" s="155" t="str">
        <f>VLOOKUP(B6,'DATA - LIS - RX'!A:B,2,0)</f>
        <v>  -  </v>
      </c>
      <c r="P6" s="155" t="str">
        <f t="shared" si="3"/>
        <v/>
      </c>
      <c r="Q6" s="155"/>
      <c r="R6" s="155" t="b">
        <v>1</v>
      </c>
      <c r="S6" s="155" t="str">
        <f>IFERROR(__xludf.DUMMYFUNCTION("TRANSPOSE(UNIQUE(SORTN(FILTER(POSITIVES!E:E,POSITIVES!A:A=M6),1,1,0,0)))"),"Benzoylecgonine")</f>
        <v>Benzoylecgonine</v>
      </c>
      <c r="T6" s="155" t="str">
        <f>IFERROR(__xludf.DUMMYFUNCTION("""COMPUTED_VALUE"""),"Carboxy-THC")</f>
        <v>Carboxy-THC</v>
      </c>
      <c r="U6" s="155" t="str">
        <f>IFERROR(__xludf.DUMMYFUNCTION("""COMPUTED_VALUE"""),"THC")</f>
        <v>THC</v>
      </c>
      <c r="V6" s="155"/>
      <c r="W6" s="155"/>
      <c r="X6" s="155"/>
      <c r="Y6" s="155"/>
      <c r="Z6" s="155"/>
    </row>
    <row r="7">
      <c r="A7" s="156" t="str">
        <f t="shared" si="1"/>
        <v>1625444575</v>
      </c>
      <c r="B7" s="156">
        <v>16254.0</v>
      </c>
      <c r="C7" s="157">
        <v>0.5625</v>
      </c>
      <c r="D7" s="158" t="s">
        <v>1696</v>
      </c>
      <c r="E7" s="159">
        <v>25486.0</v>
      </c>
      <c r="F7" s="159">
        <v>44575.0</v>
      </c>
      <c r="G7" s="160" t="s">
        <v>122</v>
      </c>
      <c r="H7" s="160" t="s">
        <v>92</v>
      </c>
      <c r="I7" s="160" t="s">
        <v>93</v>
      </c>
      <c r="J7" s="160" t="s">
        <v>98</v>
      </c>
      <c r="K7" s="155"/>
      <c r="L7" s="155" t="s">
        <v>90</v>
      </c>
      <c r="M7" s="155">
        <v>206717.0</v>
      </c>
      <c r="N7" s="155" t="str">
        <f t="shared" si="2"/>
        <v>1625444575</v>
      </c>
      <c r="O7" s="155" t="str">
        <f>VLOOKUP(B7,'DATA - LIS - RX'!A:B,2,0)</f>
        <v>Clonazepam</v>
      </c>
      <c r="P7" s="155" t="str">
        <f t="shared" si="3"/>
        <v/>
      </c>
      <c r="Q7" s="155"/>
      <c r="R7" s="155" t="b">
        <v>1</v>
      </c>
      <c r="S7" s="155" t="str">
        <f>IFERROR(__xludf.DUMMYFUNCTION("TRANSPOSE(UNIQUE(SORTN(FILTER(POSITIVES!E:E,POSITIVES!A:A=M7),1,1,0,0)))"),"Carboxy-THC")</f>
        <v>Carboxy-THC</v>
      </c>
      <c r="T7" s="155" t="str">
        <f>IFERROR(__xludf.DUMMYFUNCTION("""COMPUTED_VALUE"""),"THC")</f>
        <v>THC</v>
      </c>
      <c r="U7" s="155"/>
      <c r="V7" s="155"/>
      <c r="W7" s="155"/>
      <c r="X7" s="155"/>
      <c r="Y7" s="155"/>
      <c r="Z7" s="155"/>
    </row>
    <row r="8">
      <c r="A8" s="156" t="str">
        <f t="shared" si="1"/>
        <v>1650044575</v>
      </c>
      <c r="B8" s="156">
        <v>16500.0</v>
      </c>
      <c r="C8" s="157">
        <v>0.625</v>
      </c>
      <c r="D8" s="158" t="s">
        <v>2205</v>
      </c>
      <c r="E8" s="159">
        <v>23027.0</v>
      </c>
      <c r="F8" s="159">
        <v>44575.0</v>
      </c>
      <c r="G8" s="160" t="s">
        <v>122</v>
      </c>
      <c r="H8" s="160" t="s">
        <v>92</v>
      </c>
      <c r="I8" s="160" t="s">
        <v>93</v>
      </c>
      <c r="J8" s="160" t="s">
        <v>89</v>
      </c>
      <c r="K8" s="155"/>
      <c r="L8" s="155" t="s">
        <v>90</v>
      </c>
      <c r="M8" s="155">
        <v>206724.0</v>
      </c>
      <c r="N8" s="155" t="str">
        <f t="shared" si="2"/>
        <v>1650044575</v>
      </c>
      <c r="O8" s="155" t="str">
        <f>VLOOKUP(B8,'DATA - LIS - RX'!A:B,2,0)</f>
        <v>Zolpidem, Pregabalin, Oxycodone, Buprenorphine</v>
      </c>
      <c r="P8" s="155" t="str">
        <f t="shared" si="3"/>
        <v/>
      </c>
      <c r="Q8" s="155"/>
      <c r="R8" s="155" t="b">
        <v>0</v>
      </c>
      <c r="S8" s="155" t="str">
        <f>IFERROR(__xludf.DUMMYFUNCTION("TRANSPOSE(UNIQUE(SORTN(FILTER(POSITIVES!E:E,POSITIVES!A:A=M8),1,1,0,0)))"),"Noroxycodone")</f>
        <v>Noroxycodone</v>
      </c>
      <c r="T8" s="155" t="str">
        <f>IFERROR(__xludf.DUMMYFUNCTION("""COMPUTED_VALUE"""),"Oxycodone")</f>
        <v>Oxycodone</v>
      </c>
      <c r="U8" s="155" t="str">
        <f>IFERROR(__xludf.DUMMYFUNCTION("""COMPUTED_VALUE"""),"THC")</f>
        <v>THC</v>
      </c>
      <c r="V8" s="155"/>
      <c r="W8" s="155"/>
      <c r="X8" s="155"/>
      <c r="Y8" s="155"/>
      <c r="Z8" s="155"/>
    </row>
    <row r="9">
      <c r="A9" s="156" t="str">
        <f t="shared" si="1"/>
        <v>1408344576</v>
      </c>
      <c r="B9" s="156">
        <v>14083.0</v>
      </c>
      <c r="C9" s="157">
        <v>0.4895833333333333</v>
      </c>
      <c r="D9" s="158" t="s">
        <v>1339</v>
      </c>
      <c r="E9" s="159">
        <v>22869.0</v>
      </c>
      <c r="F9" s="159">
        <v>44576.0</v>
      </c>
      <c r="G9" s="160" t="s">
        <v>122</v>
      </c>
      <c r="H9" s="160" t="s">
        <v>87</v>
      </c>
      <c r="I9" s="160" t="s">
        <v>101</v>
      </c>
      <c r="J9" s="160" t="s">
        <v>174</v>
      </c>
      <c r="K9" s="155"/>
      <c r="L9" s="155" t="s">
        <v>90</v>
      </c>
      <c r="M9" s="155">
        <v>206729.0</v>
      </c>
      <c r="N9" s="155" t="str">
        <f t="shared" si="2"/>
        <v>1408344576</v>
      </c>
      <c r="O9" s="155" t="str">
        <f>VLOOKUP(B9,'DATA - LIS - RX'!A:B,2,0)</f>
        <v>Duloxetine, Methylphenidate</v>
      </c>
      <c r="P9" s="155" t="str">
        <f t="shared" si="3"/>
        <v>R</v>
      </c>
      <c r="Q9" s="155"/>
      <c r="R9" s="155" t="b">
        <v>1</v>
      </c>
      <c r="S9" s="155" t="str">
        <f>IFERROR(__xludf.DUMMYFUNCTION("TRANSPOSE(UNIQUE(SORTN(FILTER(POSITIVES!E:E,POSITIVES!A:A=M9),1,1,0,0)))"),"Amphetamines")</f>
        <v>Amphetamines</v>
      </c>
      <c r="T9" s="155" t="str">
        <f>IFERROR(__xludf.DUMMYFUNCTION("""COMPUTED_VALUE"""),"Benzoylecgonine")</f>
        <v>Benzoylecgonine</v>
      </c>
      <c r="U9" s="155" t="str">
        <f>IFERROR(__xludf.DUMMYFUNCTION("""COMPUTED_VALUE"""),"Cocaine")</f>
        <v>Cocaine</v>
      </c>
      <c r="V9" s="155"/>
      <c r="W9" s="155"/>
      <c r="X9" s="155"/>
      <c r="Y9" s="155"/>
      <c r="Z9" s="155"/>
    </row>
    <row r="10">
      <c r="A10" s="156" t="str">
        <f t="shared" si="1"/>
        <v>1251244578</v>
      </c>
      <c r="B10" s="156">
        <v>12512.0</v>
      </c>
      <c r="C10" s="157">
        <v>0.625</v>
      </c>
      <c r="D10" s="158" t="s">
        <v>2000</v>
      </c>
      <c r="E10" s="159">
        <v>28787.0</v>
      </c>
      <c r="F10" s="159">
        <v>44578.0</v>
      </c>
      <c r="G10" s="160" t="s">
        <v>122</v>
      </c>
      <c r="H10" s="160" t="s">
        <v>92</v>
      </c>
      <c r="I10" s="160" t="s">
        <v>93</v>
      </c>
      <c r="J10" s="160" t="s">
        <v>174</v>
      </c>
      <c r="K10" s="155"/>
      <c r="L10" s="155" t="s">
        <v>90</v>
      </c>
      <c r="M10" s="155">
        <v>206760.0</v>
      </c>
      <c r="N10" s="155" t="str">
        <f t="shared" si="2"/>
        <v>1251244578</v>
      </c>
      <c r="O10" s="155" t="str">
        <f>VLOOKUP(B10,'DATA - LIS - RX'!A:B,2,0)</f>
        <v>Gabapentin</v>
      </c>
      <c r="P10" s="155" t="str">
        <f t="shared" si="3"/>
        <v/>
      </c>
      <c r="Q10" s="155" t="s">
        <v>9804</v>
      </c>
      <c r="R10" s="155" t="b">
        <v>1</v>
      </c>
      <c r="S10" s="155" t="str">
        <f>IFERROR(__xludf.DUMMYFUNCTION("TRANSPOSE(UNIQUE(SORTN(FILTER(POSITIVES!E:E,POSITIVES!A:A=M10),1,1,0,0)))"),"Benzoylecgonine")</f>
        <v>Benzoylecgonine</v>
      </c>
      <c r="T10" s="155" t="str">
        <f>IFERROR(__xludf.DUMMYFUNCTION("""COMPUTED_VALUE"""),"Cocaine")</f>
        <v>Cocaine</v>
      </c>
      <c r="U10" s="155" t="str">
        <f>IFERROR(__xludf.DUMMYFUNCTION("""COMPUTED_VALUE"""),"THC")</f>
        <v>THC</v>
      </c>
      <c r="V10" s="155" t="str">
        <f>IFERROR(__xludf.DUMMYFUNCTION("""COMPUTED_VALUE"""),"Tramadol")</f>
        <v>Tramadol</v>
      </c>
      <c r="W10" s="155"/>
      <c r="X10" s="155"/>
      <c r="Y10" s="155"/>
      <c r="Z10" s="155"/>
    </row>
    <row r="11">
      <c r="A11" s="156" t="str">
        <f t="shared" si="1"/>
        <v>1591044582</v>
      </c>
      <c r="B11" s="156">
        <v>15910.0</v>
      </c>
      <c r="C11" s="157">
        <v>0.6354166666666666</v>
      </c>
      <c r="D11" s="158" t="s">
        <v>1082</v>
      </c>
      <c r="E11" s="159">
        <v>23715.0</v>
      </c>
      <c r="F11" s="159">
        <v>44582.0</v>
      </c>
      <c r="G11" s="160" t="s">
        <v>122</v>
      </c>
      <c r="H11" s="160" t="s">
        <v>92</v>
      </c>
      <c r="I11" s="160" t="s">
        <v>101</v>
      </c>
      <c r="J11" s="160" t="s">
        <v>147</v>
      </c>
      <c r="K11" s="155"/>
      <c r="L11" s="155" t="s">
        <v>90</v>
      </c>
      <c r="M11" s="155">
        <v>206915.0</v>
      </c>
      <c r="N11" s="155" t="str">
        <f t="shared" si="2"/>
        <v>1591044582</v>
      </c>
      <c r="O11" s="155" t="str">
        <f>VLOOKUP(B11,'DATA - LIS - RX'!A:B,2,0)</f>
        <v>Gabapentin, Hydrocodone, Tramadol</v>
      </c>
      <c r="P11" s="155" t="str">
        <f t="shared" si="3"/>
        <v/>
      </c>
      <c r="Q11" s="155"/>
      <c r="R11" s="155" t="b">
        <v>0</v>
      </c>
      <c r="S11" s="155" t="str">
        <f>IFERROR(__xludf.DUMMYFUNCTION("TRANSPOSE(UNIQUE(SORTN(FILTER(POSITIVES!E:E,POSITIVES!A:A=M11),1,1,0,0)))"),"Barbiturates")</f>
        <v>Barbiturates</v>
      </c>
      <c r="T11" s="155" t="str">
        <f>IFERROR(__xludf.DUMMYFUNCTION("""COMPUTED_VALUE"""),"Opiates")</f>
        <v>Opiates</v>
      </c>
      <c r="U11" s="155"/>
      <c r="V11" s="155"/>
      <c r="W11" s="155"/>
      <c r="X11" s="155"/>
      <c r="Y11" s="155"/>
      <c r="Z11" s="155"/>
    </row>
    <row r="12">
      <c r="A12" s="156" t="str">
        <f t="shared" si="1"/>
        <v>1546144582</v>
      </c>
      <c r="B12" s="156">
        <v>15461.0</v>
      </c>
      <c r="C12" s="157">
        <v>0.6354166666666666</v>
      </c>
      <c r="D12" s="158" t="s">
        <v>1014</v>
      </c>
      <c r="E12" s="159">
        <v>13322.0</v>
      </c>
      <c r="F12" s="159">
        <v>44582.0</v>
      </c>
      <c r="G12" s="160" t="s">
        <v>122</v>
      </c>
      <c r="H12" s="160" t="s">
        <v>87</v>
      </c>
      <c r="I12" s="160" t="s">
        <v>88</v>
      </c>
      <c r="J12" s="160" t="s">
        <v>89</v>
      </c>
      <c r="K12" s="155"/>
      <c r="L12" s="155" t="s">
        <v>90</v>
      </c>
      <c r="M12" s="155">
        <v>206913.0</v>
      </c>
      <c r="N12" s="155" t="str">
        <f t="shared" si="2"/>
        <v>1546144582</v>
      </c>
      <c r="O12" s="155" t="str">
        <f>VLOOKUP(B12,'DATA - LIS - RX'!A:B,2,0)</f>
        <v>Alprazolam, Hydrocodone, Pregabalin</v>
      </c>
      <c r="P12" s="155" t="str">
        <f t="shared" si="3"/>
        <v/>
      </c>
      <c r="Q12" s="155"/>
      <c r="R12" s="155" t="b">
        <v>0</v>
      </c>
      <c r="S12" s="155" t="str">
        <f>IFERROR(__xludf.DUMMYFUNCTION("TRANSPOSE(UNIQUE(SORTN(FILTER(POSITIVES!E:E,POSITIVES!A:A=M12),1,1,0,0)))"),"Opiates")</f>
        <v>Opiates</v>
      </c>
      <c r="T12" s="155"/>
      <c r="U12" s="155"/>
      <c r="V12" s="155"/>
      <c r="W12" s="155"/>
      <c r="X12" s="155"/>
      <c r="Y12" s="155"/>
      <c r="Z12" s="155"/>
    </row>
    <row r="13">
      <c r="A13" s="156" t="str">
        <f t="shared" si="1"/>
        <v>1418444582</v>
      </c>
      <c r="B13" s="156">
        <v>14184.0</v>
      </c>
      <c r="C13" s="157">
        <v>0.3333333333333333</v>
      </c>
      <c r="D13" s="158" t="s">
        <v>1086</v>
      </c>
      <c r="E13" s="159">
        <v>21084.0</v>
      </c>
      <c r="F13" s="159">
        <v>44582.0</v>
      </c>
      <c r="G13" s="160" t="s">
        <v>122</v>
      </c>
      <c r="H13" s="160" t="s">
        <v>92</v>
      </c>
      <c r="I13" s="160" t="s">
        <v>93</v>
      </c>
      <c r="J13" s="160" t="s">
        <v>166</v>
      </c>
      <c r="K13" s="155"/>
      <c r="L13" s="155" t="s">
        <v>90</v>
      </c>
      <c r="M13" s="155">
        <v>206890.0</v>
      </c>
      <c r="N13" s="155" t="str">
        <f t="shared" si="2"/>
        <v>1418444582</v>
      </c>
      <c r="O13" s="155" t="str">
        <f>VLOOKUP(B13,'DATA - LIS - RX'!A:B,2,0)</f>
        <v>Hydrocodone, Zolpidem</v>
      </c>
      <c r="P13" s="155" t="str">
        <f t="shared" si="3"/>
        <v/>
      </c>
      <c r="Q13" s="155"/>
      <c r="R13" s="155" t="b">
        <v>0</v>
      </c>
      <c r="S13" s="155" t="str">
        <f>IFERROR(__xludf.DUMMYFUNCTION("TRANSPOSE(UNIQUE(SORTN(FILTER(POSITIVES!E:E,POSITIVES!A:A=M13),1,1,0,0)))"),"Opiates")</f>
        <v>Opiates</v>
      </c>
      <c r="T13" s="155"/>
      <c r="U13" s="155"/>
      <c r="V13" s="155"/>
      <c r="W13" s="155"/>
      <c r="X13" s="155"/>
      <c r="Y13" s="155"/>
      <c r="Z13" s="155"/>
    </row>
    <row r="14">
      <c r="A14" s="156" t="str">
        <f t="shared" si="1"/>
        <v>1120744582</v>
      </c>
      <c r="B14" s="156">
        <v>11207.0</v>
      </c>
      <c r="C14" s="157">
        <v>0.375</v>
      </c>
      <c r="D14" s="158" t="s">
        <v>1096</v>
      </c>
      <c r="E14" s="159">
        <v>9739.0</v>
      </c>
      <c r="F14" s="159">
        <v>44582.0</v>
      </c>
      <c r="G14" s="160" t="s">
        <v>122</v>
      </c>
      <c r="H14" s="160" t="s">
        <v>92</v>
      </c>
      <c r="I14" s="160" t="s">
        <v>93</v>
      </c>
      <c r="J14" s="160" t="s">
        <v>89</v>
      </c>
      <c r="K14" s="155"/>
      <c r="L14" s="155" t="s">
        <v>90</v>
      </c>
      <c r="M14" s="155">
        <v>206894.0</v>
      </c>
      <c r="N14" s="155" t="str">
        <f t="shared" si="2"/>
        <v>1120744582</v>
      </c>
      <c r="O14" s="155" t="str">
        <f>VLOOKUP(B14,'DATA - LIS - RX'!A:B,2,0)</f>
        <v>Gabapentin, Hydrocodone, Amitriptyline, Temazepam</v>
      </c>
      <c r="P14" s="155" t="str">
        <f t="shared" si="3"/>
        <v/>
      </c>
      <c r="Q14" s="155"/>
      <c r="R14" s="155" t="b">
        <v>0</v>
      </c>
      <c r="S14" s="155" t="str">
        <f>IFERROR(__xludf.DUMMYFUNCTION("TRANSPOSE(UNIQUE(SORTN(FILTER(POSITIVES!E:E,POSITIVES!A:A=M14),1,1,0,0)))"),"Opiates")</f>
        <v>Opiates</v>
      </c>
      <c r="T14" s="155"/>
      <c r="U14" s="155"/>
      <c r="V14" s="155"/>
      <c r="W14" s="155"/>
      <c r="X14" s="155"/>
      <c r="Y14" s="155"/>
      <c r="Z14" s="155"/>
    </row>
    <row r="15">
      <c r="A15" s="156" t="str">
        <f t="shared" si="1"/>
        <v>1559144582</v>
      </c>
      <c r="B15" s="156">
        <v>15591.0</v>
      </c>
      <c r="C15" s="157">
        <v>0.6458333333333334</v>
      </c>
      <c r="D15" s="158" t="s">
        <v>1236</v>
      </c>
      <c r="E15" s="159">
        <v>21357.0</v>
      </c>
      <c r="F15" s="159">
        <v>44582.0</v>
      </c>
      <c r="G15" s="160" t="s">
        <v>122</v>
      </c>
      <c r="H15" s="160" t="s">
        <v>92</v>
      </c>
      <c r="I15" s="160" t="s">
        <v>93</v>
      </c>
      <c r="J15" s="160" t="s">
        <v>98</v>
      </c>
      <c r="K15" s="155"/>
      <c r="L15" s="155" t="s">
        <v>90</v>
      </c>
      <c r="M15" s="155">
        <v>206916.0</v>
      </c>
      <c r="N15" s="155" t="str">
        <f t="shared" si="2"/>
        <v>1559144582</v>
      </c>
      <c r="O15" s="155" t="str">
        <f>VLOOKUP(B15,'DATA - LIS - RX'!A:B,2,0)</f>
        <v>Amitriptyline, Belbuca, Gabapentin, Oxycodone, Zolpidem</v>
      </c>
      <c r="P15" s="155" t="str">
        <f t="shared" si="3"/>
        <v/>
      </c>
      <c r="Q15" s="155"/>
      <c r="R15" s="155" t="b">
        <v>0</v>
      </c>
      <c r="S15" s="155" t="str">
        <f>IFERROR(__xludf.DUMMYFUNCTION("TRANSPOSE(UNIQUE(SORTN(FILTER(POSITIVES!E:E,POSITIVES!A:A=M15),1,1,0,0)))"),"Oxycodone")</f>
        <v>Oxycodone</v>
      </c>
      <c r="T15" s="155"/>
      <c r="U15" s="155"/>
      <c r="V15" s="155"/>
      <c r="W15" s="155"/>
      <c r="X15" s="155"/>
      <c r="Y15" s="155"/>
      <c r="Z15" s="155"/>
    </row>
    <row r="16">
      <c r="A16" s="156" t="str">
        <f t="shared" si="1"/>
        <v>1062344585</v>
      </c>
      <c r="B16" s="156">
        <v>10623.0</v>
      </c>
      <c r="C16" s="157">
        <v>0.59375</v>
      </c>
      <c r="D16" s="158" t="s">
        <v>1072</v>
      </c>
      <c r="E16" s="159">
        <v>21882.0</v>
      </c>
      <c r="F16" s="159">
        <v>44585.0</v>
      </c>
      <c r="G16" s="160" t="s">
        <v>122</v>
      </c>
      <c r="H16" s="160" t="s">
        <v>92</v>
      </c>
      <c r="I16" s="160" t="s">
        <v>93</v>
      </c>
      <c r="J16" s="160" t="s">
        <v>405</v>
      </c>
      <c r="K16" s="155"/>
      <c r="L16" s="155" t="s">
        <v>90</v>
      </c>
      <c r="M16" s="155">
        <v>206946.0</v>
      </c>
      <c r="N16" s="155" t="str">
        <f t="shared" si="2"/>
        <v>1062344585</v>
      </c>
      <c r="O16" s="155" t="str">
        <f>VLOOKUP(B16,'DATA - LIS - RX'!A:B,2,0)</f>
        <v>Alprazolam, Gabapentin, Nucynta</v>
      </c>
      <c r="P16" s="155" t="str">
        <f t="shared" si="3"/>
        <v/>
      </c>
      <c r="Q16" s="155"/>
      <c r="R16" s="155" t="b">
        <v>0</v>
      </c>
      <c r="S16" s="155" t="str">
        <f>IFERROR(__xludf.DUMMYFUNCTION("TRANSPOSE(UNIQUE(SORTN(FILTER(POSITIVES!E:E,POSITIVES!A:A=M16),1,1,0,0)))"),"Methadone")</f>
        <v>Methadone</v>
      </c>
      <c r="T16" s="155"/>
      <c r="U16" s="155"/>
      <c r="V16" s="155"/>
      <c r="W16" s="155"/>
      <c r="X16" s="155"/>
      <c r="Y16" s="155"/>
      <c r="Z16" s="155"/>
    </row>
    <row r="17">
      <c r="A17" s="156" t="str">
        <f t="shared" si="1"/>
        <v>1060644585</v>
      </c>
      <c r="B17" s="156">
        <v>10606.0</v>
      </c>
      <c r="C17" s="157">
        <v>0.5729166666666666</v>
      </c>
      <c r="D17" s="158" t="s">
        <v>966</v>
      </c>
      <c r="E17" s="159">
        <v>22291.0</v>
      </c>
      <c r="F17" s="159">
        <v>44585.0</v>
      </c>
      <c r="G17" s="160" t="s">
        <v>122</v>
      </c>
      <c r="H17" s="160" t="s">
        <v>92</v>
      </c>
      <c r="I17" s="160" t="s">
        <v>101</v>
      </c>
      <c r="J17" s="160" t="s">
        <v>89</v>
      </c>
      <c r="K17" s="155"/>
      <c r="L17" s="155" t="s">
        <v>90</v>
      </c>
      <c r="M17" s="155">
        <v>206939.0</v>
      </c>
      <c r="N17" s="155" t="str">
        <f t="shared" si="2"/>
        <v>1060644585</v>
      </c>
      <c r="O17" s="155" t="str">
        <f>VLOOKUP(B17,'DATA - LIS - RX'!A:B,2,0)</f>
        <v>Alprazolam, Hydrocodone</v>
      </c>
      <c r="P17" s="155" t="str">
        <f t="shared" si="3"/>
        <v/>
      </c>
      <c r="Q17" s="155"/>
      <c r="R17" s="155" t="b">
        <v>0</v>
      </c>
      <c r="S17" s="155" t="str">
        <f>IFERROR(__xludf.DUMMYFUNCTION("TRANSPOSE(UNIQUE(SORTN(FILTER(POSITIVES!E:E,POSITIVES!A:A=M17),1,1,0,0)))"),"Opiates")</f>
        <v>Opiates</v>
      </c>
      <c r="T17" s="155"/>
      <c r="U17" s="155"/>
      <c r="V17" s="155"/>
      <c r="W17" s="155"/>
      <c r="X17" s="155"/>
      <c r="Y17" s="155"/>
      <c r="Z17" s="155"/>
    </row>
    <row r="18">
      <c r="A18" s="156" t="str">
        <f t="shared" si="1"/>
        <v>1032344585</v>
      </c>
      <c r="B18" s="156">
        <v>10323.0</v>
      </c>
      <c r="C18" s="157">
        <v>0.3541666666666667</v>
      </c>
      <c r="D18" s="158" t="s">
        <v>1238</v>
      </c>
      <c r="E18" s="159">
        <v>25052.0</v>
      </c>
      <c r="F18" s="159">
        <v>44585.0</v>
      </c>
      <c r="G18" s="160" t="s">
        <v>122</v>
      </c>
      <c r="H18" s="160" t="s">
        <v>92</v>
      </c>
      <c r="I18" s="160" t="s">
        <v>101</v>
      </c>
      <c r="J18" s="160" t="s">
        <v>174</v>
      </c>
      <c r="K18" s="155"/>
      <c r="L18" s="155" t="s">
        <v>90</v>
      </c>
      <c r="M18" s="155">
        <v>206921.0</v>
      </c>
      <c r="N18" s="155" t="str">
        <f t="shared" si="2"/>
        <v>1032344585</v>
      </c>
      <c r="O18" s="155" t="str">
        <f>VLOOKUP(B18,'DATA - LIS - RX'!A:B,2,0)</f>
        <v>Gabapentin, Morphine Sulfate</v>
      </c>
      <c r="P18" s="155" t="str">
        <f t="shared" si="3"/>
        <v/>
      </c>
      <c r="Q18" s="155"/>
      <c r="R18" s="155" t="b">
        <v>0</v>
      </c>
      <c r="S18" s="155" t="str">
        <f>IFERROR(__xludf.DUMMYFUNCTION("TRANSPOSE(UNIQUE(SORTN(FILTER(POSITIVES!E:E,POSITIVES!A:A=M18),1,1,0,0)))"),"Opiates")</f>
        <v>Opiates</v>
      </c>
      <c r="T18" s="155"/>
      <c r="U18" s="155"/>
      <c r="V18" s="155"/>
      <c r="W18" s="155"/>
      <c r="X18" s="155"/>
      <c r="Y18" s="155"/>
      <c r="Z18" s="155"/>
    </row>
    <row r="19">
      <c r="A19" s="156" t="str">
        <f t="shared" si="1"/>
        <v>1367344585</v>
      </c>
      <c r="B19" s="156">
        <v>13673.0</v>
      </c>
      <c r="C19" s="157">
        <v>0.4479166666666667</v>
      </c>
      <c r="D19" s="158" t="s">
        <v>1105</v>
      </c>
      <c r="E19" s="159">
        <v>25366.0</v>
      </c>
      <c r="F19" s="159">
        <v>44585.0</v>
      </c>
      <c r="G19" s="160" t="s">
        <v>122</v>
      </c>
      <c r="H19" s="160" t="s">
        <v>92</v>
      </c>
      <c r="I19" s="160" t="s">
        <v>101</v>
      </c>
      <c r="J19" s="160" t="s">
        <v>405</v>
      </c>
      <c r="K19" s="155"/>
      <c r="L19" s="155" t="s">
        <v>90</v>
      </c>
      <c r="M19" s="155">
        <v>206935.0</v>
      </c>
      <c r="N19" s="155" t="str">
        <f t="shared" si="2"/>
        <v>1367344585</v>
      </c>
      <c r="O19" s="155" t="str">
        <f>VLOOKUP(B19,'DATA - LIS - RX'!A:B,2,0)</f>
        <v>Pregabalin</v>
      </c>
      <c r="P19" s="155" t="str">
        <f t="shared" si="3"/>
        <v/>
      </c>
      <c r="Q19" s="155"/>
      <c r="R19" s="155" t="b">
        <v>0</v>
      </c>
      <c r="S19" s="155" t="str">
        <f>IFERROR(__xludf.DUMMYFUNCTION("TRANSPOSE(UNIQUE(SORTN(FILTER(POSITIVES!E:E,POSITIVES!A:A=M19),1,1,0,0)))"),"Opiates")</f>
        <v>Opiates</v>
      </c>
      <c r="T19" s="155"/>
      <c r="U19" s="155"/>
      <c r="V19" s="155"/>
      <c r="W19" s="155"/>
      <c r="X19" s="155"/>
      <c r="Y19" s="155"/>
      <c r="Z19" s="155"/>
    </row>
    <row r="20">
      <c r="A20" s="156" t="str">
        <f t="shared" si="1"/>
        <v>1342844585</v>
      </c>
      <c r="B20" s="156">
        <v>13428.0</v>
      </c>
      <c r="C20" s="157">
        <v>0.4583333333333333</v>
      </c>
      <c r="D20" s="158" t="s">
        <v>2393</v>
      </c>
      <c r="E20" s="159">
        <v>16093.0</v>
      </c>
      <c r="F20" s="159">
        <v>44585.0</v>
      </c>
      <c r="G20" s="160" t="s">
        <v>122</v>
      </c>
      <c r="H20" s="160" t="s">
        <v>92</v>
      </c>
      <c r="I20" s="160" t="s">
        <v>93</v>
      </c>
      <c r="J20" s="160" t="s">
        <v>221</v>
      </c>
      <c r="K20" s="155"/>
      <c r="L20" s="155" t="s">
        <v>90</v>
      </c>
      <c r="M20" s="155">
        <v>206933.0</v>
      </c>
      <c r="N20" s="155" t="str">
        <f t="shared" si="2"/>
        <v>1342844585</v>
      </c>
      <c r="O20" s="155" t="str">
        <f>VLOOKUP(B20,'DATA - LIS - RX'!A:B,2,0)</f>
        <v>Tramadol</v>
      </c>
      <c r="P20" s="155" t="str">
        <f t="shared" si="3"/>
        <v/>
      </c>
      <c r="Q20" s="155"/>
      <c r="R20" s="155" t="b">
        <v>0</v>
      </c>
      <c r="S20" s="155" t="str">
        <f>IFERROR(__xludf.DUMMYFUNCTION("TRANSPOSE(UNIQUE(SORTN(FILTER(POSITIVES!E:E,POSITIVES!A:A=M20),1,1,0,0)))"),"Tramadol")</f>
        <v>Tramadol</v>
      </c>
      <c r="T20" s="155"/>
      <c r="U20" s="155"/>
      <c r="V20" s="155"/>
      <c r="W20" s="155"/>
      <c r="X20" s="155"/>
      <c r="Y20" s="155"/>
      <c r="Z20" s="155"/>
    </row>
    <row r="21">
      <c r="A21" s="156" t="str">
        <f t="shared" si="1"/>
        <v>1437344586</v>
      </c>
      <c r="B21" s="156">
        <v>14373.0</v>
      </c>
      <c r="C21" s="157">
        <v>0.625</v>
      </c>
      <c r="D21" s="158" t="s">
        <v>1098</v>
      </c>
      <c r="E21" s="159">
        <v>28183.0</v>
      </c>
      <c r="F21" s="159">
        <v>44586.0</v>
      </c>
      <c r="G21" s="160" t="s">
        <v>122</v>
      </c>
      <c r="H21" s="160" t="s">
        <v>92</v>
      </c>
      <c r="I21" s="160" t="s">
        <v>93</v>
      </c>
      <c r="J21" s="160" t="s">
        <v>98</v>
      </c>
      <c r="K21" s="155"/>
      <c r="L21" s="155" t="s">
        <v>90</v>
      </c>
      <c r="M21" s="155">
        <v>206981.0</v>
      </c>
      <c r="N21" s="155" t="str">
        <f t="shared" si="2"/>
        <v>1437344586</v>
      </c>
      <c r="O21" s="155" t="str">
        <f>VLOOKUP(B21,'DATA - LIS - RX'!A:B,2,0)</f>
        <v>Dextroamphetamine, Oxycodone, Dexedrine</v>
      </c>
      <c r="P21" s="155" t="str">
        <f t="shared" si="3"/>
        <v/>
      </c>
      <c r="Q21" s="155"/>
      <c r="R21" s="155" t="b">
        <v>0</v>
      </c>
      <c r="S21" s="155" t="str">
        <f>IFERROR(__xludf.DUMMYFUNCTION("TRANSPOSE(UNIQUE(SORTN(FILTER(POSITIVES!E:E,POSITIVES!A:A=M21),1,1,0,0)))"),"Amphetamines")</f>
        <v>Amphetamines</v>
      </c>
      <c r="T21" s="155" t="str">
        <f>IFERROR(__xludf.DUMMYFUNCTION("""COMPUTED_VALUE"""),"Opiates")</f>
        <v>Opiates</v>
      </c>
      <c r="U21" s="155" t="str">
        <f>IFERROR(__xludf.DUMMYFUNCTION("""COMPUTED_VALUE"""),"Oxycodone")</f>
        <v>Oxycodone</v>
      </c>
      <c r="V21" s="155"/>
      <c r="W21" s="155"/>
      <c r="X21" s="155"/>
      <c r="Y21" s="155"/>
      <c r="Z21" s="155"/>
    </row>
    <row r="22">
      <c r="A22" s="156" t="str">
        <f t="shared" si="1"/>
        <v>1071844586</v>
      </c>
      <c r="B22" s="156">
        <v>10718.0</v>
      </c>
      <c r="C22" s="157">
        <v>0.59375</v>
      </c>
      <c r="D22" s="158" t="s">
        <v>1121</v>
      </c>
      <c r="E22" s="159">
        <v>25173.0</v>
      </c>
      <c r="F22" s="159">
        <v>44586.0</v>
      </c>
      <c r="G22" s="160" t="s">
        <v>122</v>
      </c>
      <c r="H22" s="160" t="s">
        <v>92</v>
      </c>
      <c r="I22" s="160" t="s">
        <v>93</v>
      </c>
      <c r="J22" s="160" t="s">
        <v>174</v>
      </c>
      <c r="K22" s="155"/>
      <c r="L22" s="155" t="s">
        <v>90</v>
      </c>
      <c r="M22" s="155">
        <v>206977.0</v>
      </c>
      <c r="N22" s="155" t="str">
        <f t="shared" si="2"/>
        <v>1071844586</v>
      </c>
      <c r="O22" s="155" t="str">
        <f>VLOOKUP(B22,'DATA - LIS - RX'!A:B,2,0)</f>
        <v>Hydrocodone, Pregabalin</v>
      </c>
      <c r="P22" s="155" t="str">
        <f t="shared" si="3"/>
        <v/>
      </c>
      <c r="Q22" s="155"/>
      <c r="R22" s="155" t="b">
        <v>0</v>
      </c>
      <c r="S22" s="155" t="str">
        <f>IFERROR(__xludf.DUMMYFUNCTION("TRANSPOSE(UNIQUE(SORTN(FILTER(POSITIVES!E:E,POSITIVES!A:A=M22),1,1,0,0)))"),"Opiates")</f>
        <v>Opiates</v>
      </c>
      <c r="T22" s="155" t="str">
        <f>IFERROR(__xludf.DUMMYFUNCTION("""COMPUTED_VALUE"""),"Phencyclidine")</f>
        <v>Phencyclidine</v>
      </c>
      <c r="U22" s="155"/>
      <c r="V22" s="155"/>
      <c r="W22" s="155"/>
      <c r="X22" s="155"/>
      <c r="Y22" s="155"/>
      <c r="Z22" s="155"/>
    </row>
    <row r="23">
      <c r="A23" s="156" t="str">
        <f t="shared" si="1"/>
        <v>1125244586</v>
      </c>
      <c r="B23" s="156">
        <v>11252.0</v>
      </c>
      <c r="C23" s="157">
        <v>0.5729166666666666</v>
      </c>
      <c r="D23" s="158" t="s">
        <v>1872</v>
      </c>
      <c r="E23" s="159">
        <v>10942.0</v>
      </c>
      <c r="F23" s="159">
        <v>44586.0</v>
      </c>
      <c r="G23" s="160" t="s">
        <v>122</v>
      </c>
      <c r="H23" s="160" t="s">
        <v>92</v>
      </c>
      <c r="I23" s="160" t="s">
        <v>101</v>
      </c>
      <c r="J23" s="160" t="s">
        <v>94</v>
      </c>
      <c r="K23" s="155"/>
      <c r="L23" s="155" t="s">
        <v>90</v>
      </c>
      <c r="M23" s="155">
        <v>206978.0</v>
      </c>
      <c r="N23" s="155" t="str">
        <f t="shared" si="2"/>
        <v>1125244586</v>
      </c>
      <c r="O23" s="155" t="str">
        <f>VLOOKUP(B23,'DATA - LIS - RX'!A:B,2,0)</f>
        <v>Codeine</v>
      </c>
      <c r="P23" s="155" t="str">
        <f t="shared" si="3"/>
        <v/>
      </c>
      <c r="Q23" s="155"/>
      <c r="R23" s="155" t="b">
        <v>0</v>
      </c>
      <c r="S23" s="155" t="str">
        <f>IFERROR(__xludf.DUMMYFUNCTION("TRANSPOSE(UNIQUE(SORTN(FILTER(POSITIVES!E:E,POSITIVES!A:A=M23),1,1,0,0)))"),"Opiates")</f>
        <v>Opiates</v>
      </c>
      <c r="T23" s="155"/>
      <c r="U23" s="155"/>
      <c r="V23" s="155"/>
      <c r="W23" s="155"/>
      <c r="X23" s="155"/>
      <c r="Y23" s="155"/>
      <c r="Z23" s="155"/>
    </row>
    <row r="24">
      <c r="A24" s="156" t="str">
        <f t="shared" si="1"/>
        <v>1274144586</v>
      </c>
      <c r="B24" s="156">
        <v>12741.0</v>
      </c>
      <c r="C24" s="157">
        <v>0.625</v>
      </c>
      <c r="D24" s="158" t="s">
        <v>702</v>
      </c>
      <c r="E24" s="159">
        <v>25142.0</v>
      </c>
      <c r="F24" s="159">
        <v>44586.0</v>
      </c>
      <c r="G24" s="160" t="s">
        <v>122</v>
      </c>
      <c r="H24" s="160" t="s">
        <v>87</v>
      </c>
      <c r="I24" s="160" t="s">
        <v>88</v>
      </c>
      <c r="J24" s="160" t="s">
        <v>89</v>
      </c>
      <c r="K24" s="155"/>
      <c r="L24" s="155" t="s">
        <v>90</v>
      </c>
      <c r="M24" s="155">
        <v>206980.0</v>
      </c>
      <c r="N24" s="155" t="str">
        <f t="shared" si="2"/>
        <v>1274144586</v>
      </c>
      <c r="O24" s="155" t="str">
        <f>VLOOKUP(B24,'DATA - LIS - RX'!A:B,2,0)</f>
        <v>Buprenorphine, Clonazepam, Pregabalin, Hydrocodone, Oxycodone, Cyclobenzaprine</v>
      </c>
      <c r="P24" s="155" t="str">
        <f t="shared" si="3"/>
        <v/>
      </c>
      <c r="Q24" s="155"/>
      <c r="R24" s="155" t="b">
        <v>0</v>
      </c>
      <c r="S24" s="155" t="str">
        <f>IFERROR(__xludf.DUMMYFUNCTION("TRANSPOSE(UNIQUE(SORTN(FILTER(POSITIVES!E:E,POSITIVES!A:A=M24),1,1,0,0)))"),"Oxycodone")</f>
        <v>Oxycodone</v>
      </c>
      <c r="T24" s="155"/>
      <c r="U24" s="155"/>
      <c r="V24" s="155"/>
      <c r="W24" s="155"/>
      <c r="X24" s="155"/>
      <c r="Y24" s="155"/>
      <c r="Z24" s="155"/>
    </row>
    <row r="25">
      <c r="A25" s="156" t="str">
        <f t="shared" si="1"/>
        <v>1081744587</v>
      </c>
      <c r="B25" s="156">
        <v>10817.0</v>
      </c>
      <c r="C25" s="157">
        <v>0.5833333333333334</v>
      </c>
      <c r="D25" s="158" t="s">
        <v>1136</v>
      </c>
      <c r="E25" s="159">
        <v>22099.0</v>
      </c>
      <c r="F25" s="159">
        <v>44587.0</v>
      </c>
      <c r="G25" s="160" t="s">
        <v>122</v>
      </c>
      <c r="H25" s="160" t="s">
        <v>87</v>
      </c>
      <c r="I25" s="160" t="s">
        <v>97</v>
      </c>
      <c r="J25" s="160" t="s">
        <v>1137</v>
      </c>
      <c r="K25" s="155"/>
      <c r="L25" s="155" t="s">
        <v>90</v>
      </c>
      <c r="M25" s="155">
        <v>207009.0</v>
      </c>
      <c r="N25" s="155" t="str">
        <f t="shared" si="2"/>
        <v>1081744587</v>
      </c>
      <c r="O25" s="155" t="str">
        <f>VLOOKUP(B25,'DATA - LIS - RX'!A:B,2,0)</f>
        <v>Gabapentin, Hydrocodone, Diazepam</v>
      </c>
      <c r="P25" s="155" t="str">
        <f t="shared" si="3"/>
        <v/>
      </c>
      <c r="Q25" s="155"/>
      <c r="R25" s="155" t="b">
        <v>0</v>
      </c>
      <c r="S25" s="155" t="str">
        <f>IFERROR(__xludf.DUMMYFUNCTION("TRANSPOSE(UNIQUE(SORTN(FILTER(POSITIVES!E:E,POSITIVES!A:A=M25),1,1,0,0)))"),"Opiates")</f>
        <v>Opiates</v>
      </c>
      <c r="T25" s="155" t="str">
        <f>IFERROR(__xludf.DUMMYFUNCTION("""COMPUTED_VALUE"""),"Oxycodone")</f>
        <v>Oxycodone</v>
      </c>
      <c r="U25" s="155"/>
      <c r="V25" s="155"/>
      <c r="W25" s="155"/>
      <c r="X25" s="155"/>
      <c r="Y25" s="155"/>
      <c r="Z25" s="155"/>
    </row>
    <row r="26">
      <c r="A26" s="156" t="str">
        <f t="shared" si="1"/>
        <v>1227444587</v>
      </c>
      <c r="B26" s="156">
        <v>12274.0</v>
      </c>
      <c r="C26" s="157">
        <v>0.6354166666666666</v>
      </c>
      <c r="D26" s="158" t="s">
        <v>2199</v>
      </c>
      <c r="E26" s="159">
        <v>27219.0</v>
      </c>
      <c r="F26" s="159">
        <v>44587.0</v>
      </c>
      <c r="G26" s="160" t="s">
        <v>122</v>
      </c>
      <c r="H26" s="160" t="s">
        <v>87</v>
      </c>
      <c r="I26" s="160" t="s">
        <v>97</v>
      </c>
      <c r="J26" s="160" t="s">
        <v>189</v>
      </c>
      <c r="K26" s="155"/>
      <c r="L26" s="155" t="s">
        <v>90</v>
      </c>
      <c r="M26" s="155">
        <v>207018.0</v>
      </c>
      <c r="N26" s="155" t="str">
        <f t="shared" si="2"/>
        <v>1227444587</v>
      </c>
      <c r="O26" s="155" t="str">
        <f>VLOOKUP(B26,'DATA - LIS - RX'!A:B,2,0)</f>
        <v>Morphine, Oxycodone</v>
      </c>
      <c r="P26" s="155" t="str">
        <f t="shared" si="3"/>
        <v/>
      </c>
      <c r="Q26" s="155"/>
      <c r="R26" s="155" t="b">
        <v>1</v>
      </c>
      <c r="S26" s="155" t="str">
        <f>IFERROR(__xludf.DUMMYFUNCTION("TRANSPOSE(UNIQUE(SORTN(FILTER(POSITIVES!E:E,POSITIVES!A:A=M26),1,1,0,0)))"),"Opiates")</f>
        <v>Opiates</v>
      </c>
      <c r="T26" s="155" t="str">
        <f>IFERROR(__xludf.DUMMYFUNCTION("""COMPUTED_VALUE"""),"Oxycodone")</f>
        <v>Oxycodone</v>
      </c>
      <c r="U26" s="155"/>
      <c r="V26" s="155"/>
      <c r="W26" s="155"/>
      <c r="X26" s="155"/>
      <c r="Y26" s="155"/>
      <c r="Z26" s="155"/>
    </row>
    <row r="27">
      <c r="A27" s="156" t="str">
        <f t="shared" si="1"/>
        <v>1564444587</v>
      </c>
      <c r="B27" s="156">
        <v>15644.0</v>
      </c>
      <c r="C27" s="157">
        <v>0.6041666666666666</v>
      </c>
      <c r="D27" s="158" t="s">
        <v>1523</v>
      </c>
      <c r="E27" s="159">
        <v>14426.0</v>
      </c>
      <c r="F27" s="159">
        <v>44587.0</v>
      </c>
      <c r="G27" s="160" t="s">
        <v>122</v>
      </c>
      <c r="H27" s="160" t="s">
        <v>92</v>
      </c>
      <c r="I27" s="160" t="s">
        <v>93</v>
      </c>
      <c r="J27" s="160" t="s">
        <v>94</v>
      </c>
      <c r="K27" s="155"/>
      <c r="L27" s="155" t="s">
        <v>90</v>
      </c>
      <c r="M27" s="155">
        <v>207015.0</v>
      </c>
      <c r="N27" s="155" t="str">
        <f t="shared" si="2"/>
        <v>1564444587</v>
      </c>
      <c r="O27" s="155" t="str">
        <f>VLOOKUP(B27,'DATA - LIS - RX'!A:B,2,0)</f>
        <v>Hydrocodone</v>
      </c>
      <c r="P27" s="155" t="str">
        <f t="shared" si="3"/>
        <v/>
      </c>
      <c r="Q27" s="155"/>
      <c r="R27" s="155" t="b">
        <v>0</v>
      </c>
      <c r="S27" s="155" t="str">
        <f>IFERROR(__xludf.DUMMYFUNCTION("TRANSPOSE(UNIQUE(SORTN(FILTER(POSITIVES!E:E,POSITIVES!A:A=M27),1,1,0,0)))"),"Opiates")</f>
        <v>Opiates</v>
      </c>
      <c r="T27" s="155"/>
      <c r="U27" s="155"/>
      <c r="V27" s="155"/>
      <c r="W27" s="155"/>
      <c r="X27" s="155"/>
      <c r="Y27" s="155"/>
      <c r="Z27" s="155"/>
    </row>
    <row r="28">
      <c r="A28" s="156" t="str">
        <f t="shared" si="1"/>
        <v>1629444587</v>
      </c>
      <c r="B28" s="156">
        <v>16294.0</v>
      </c>
      <c r="C28" s="157">
        <v>0.3645833333333333</v>
      </c>
      <c r="D28" s="158" t="s">
        <v>1144</v>
      </c>
      <c r="E28" s="159">
        <v>24388.0</v>
      </c>
      <c r="F28" s="159">
        <v>44587.0</v>
      </c>
      <c r="G28" s="160" t="s">
        <v>122</v>
      </c>
      <c r="H28" s="160" t="s">
        <v>92</v>
      </c>
      <c r="I28" s="160" t="s">
        <v>101</v>
      </c>
      <c r="J28" s="160" t="s">
        <v>358</v>
      </c>
      <c r="K28" s="155"/>
      <c r="L28" s="155" t="s">
        <v>90</v>
      </c>
      <c r="M28" s="155">
        <v>206990.0</v>
      </c>
      <c r="N28" s="155" t="str">
        <f t="shared" si="2"/>
        <v>1629444587</v>
      </c>
      <c r="O28" s="155" t="str">
        <f>VLOOKUP(B28,'DATA - LIS - RX'!A:B,2,0)</f>
        <v>Hydrocodone</v>
      </c>
      <c r="P28" s="155" t="str">
        <f t="shared" si="3"/>
        <v/>
      </c>
      <c r="Q28" s="155"/>
      <c r="R28" s="155" t="b">
        <v>0</v>
      </c>
      <c r="S28" s="155" t="str">
        <f>IFERROR(__xludf.DUMMYFUNCTION("TRANSPOSE(UNIQUE(SORTN(FILTER(POSITIVES!E:E,POSITIVES!A:A=M28),1,1,0,0)))"),"Opiates")</f>
        <v>Opiates</v>
      </c>
      <c r="T28" s="155"/>
      <c r="U28" s="155"/>
      <c r="V28" s="155"/>
      <c r="W28" s="155"/>
      <c r="X28" s="155"/>
      <c r="Y28" s="155"/>
      <c r="Z28" s="155"/>
    </row>
    <row r="29">
      <c r="A29" s="156" t="str">
        <f t="shared" si="1"/>
        <v>1560444587</v>
      </c>
      <c r="B29" s="156">
        <v>15604.0</v>
      </c>
      <c r="C29" s="157">
        <v>0.6145833333333334</v>
      </c>
      <c r="D29" s="158" t="s">
        <v>1210</v>
      </c>
      <c r="E29" s="159">
        <v>20476.0</v>
      </c>
      <c r="F29" s="159">
        <v>44587.0</v>
      </c>
      <c r="G29" s="160" t="s">
        <v>122</v>
      </c>
      <c r="H29" s="160" t="s">
        <v>92</v>
      </c>
      <c r="I29" s="160" t="s">
        <v>93</v>
      </c>
      <c r="J29" s="160" t="s">
        <v>137</v>
      </c>
      <c r="K29" s="155"/>
      <c r="L29" s="155" t="s">
        <v>90</v>
      </c>
      <c r="M29" s="155">
        <v>207016.0</v>
      </c>
      <c r="N29" s="155" t="str">
        <f t="shared" si="2"/>
        <v>1560444587</v>
      </c>
      <c r="O29" s="155" t="str">
        <f>VLOOKUP(B29,'DATA - LIS - RX'!A:B,2,0)</f>
        <v>Gabapentin, Hydrocodone</v>
      </c>
      <c r="P29" s="155" t="str">
        <f t="shared" si="3"/>
        <v/>
      </c>
      <c r="Q29" s="155"/>
      <c r="R29" s="155" t="b">
        <v>0</v>
      </c>
      <c r="S29" s="155" t="str">
        <f>IFERROR(__xludf.DUMMYFUNCTION("TRANSPOSE(UNIQUE(SORTN(FILTER(POSITIVES!E:E,POSITIVES!A:A=M29),1,1,0,0)))"),"Opiates")</f>
        <v>Opiates</v>
      </c>
      <c r="T29" s="155"/>
      <c r="U29" s="155"/>
      <c r="V29" s="155"/>
      <c r="W29" s="155"/>
      <c r="X29" s="155"/>
      <c r="Y29" s="155"/>
      <c r="Z29" s="155"/>
    </row>
    <row r="30">
      <c r="A30" s="156" t="str">
        <f t="shared" si="1"/>
        <v>924144587</v>
      </c>
      <c r="B30" s="156">
        <v>9241.0</v>
      </c>
      <c r="C30" s="157">
        <v>0.625</v>
      </c>
      <c r="D30" s="158" t="s">
        <v>3116</v>
      </c>
      <c r="E30" s="159">
        <v>23211.0</v>
      </c>
      <c r="F30" s="159">
        <v>44587.0</v>
      </c>
      <c r="G30" s="160" t="s">
        <v>122</v>
      </c>
      <c r="H30" s="160" t="s">
        <v>87</v>
      </c>
      <c r="I30" s="160" t="s">
        <v>97</v>
      </c>
      <c r="J30" s="160" t="s">
        <v>89</v>
      </c>
      <c r="K30" s="155"/>
      <c r="L30" s="155" t="s">
        <v>90</v>
      </c>
      <c r="M30" s="155">
        <v>207017.0</v>
      </c>
      <c r="N30" s="155" t="str">
        <f t="shared" si="2"/>
        <v>924144587</v>
      </c>
      <c r="O30" s="155" t="str">
        <f>VLOOKUP(B30,'DATA - LIS - RX'!A:B,2,0)</f>
        <v>Hydrocodone, Pregabalin</v>
      </c>
      <c r="P30" s="155" t="str">
        <f t="shared" si="3"/>
        <v/>
      </c>
      <c r="Q30" s="155"/>
      <c r="R30" s="155" t="b">
        <v>0</v>
      </c>
      <c r="S30" s="155" t="str">
        <f>IFERROR(__xludf.DUMMYFUNCTION("TRANSPOSE(UNIQUE(SORTN(FILTER(POSITIVES!E:E,POSITIVES!A:A=M30),1,1,0,0)))"),"Opiates")</f>
        <v>Opiates</v>
      </c>
      <c r="T30" s="155"/>
      <c r="U30" s="155"/>
      <c r="V30" s="155"/>
      <c r="W30" s="155"/>
      <c r="X30" s="155"/>
      <c r="Y30" s="155"/>
      <c r="Z30" s="155"/>
    </row>
    <row r="31">
      <c r="A31" s="156" t="str">
        <f t="shared" si="1"/>
        <v>1176144588</v>
      </c>
      <c r="B31" s="156">
        <v>11761.0</v>
      </c>
      <c r="C31" s="157">
        <v>0.34375</v>
      </c>
      <c r="D31" s="158" t="s">
        <v>1289</v>
      </c>
      <c r="E31" s="159">
        <v>32726.0</v>
      </c>
      <c r="F31" s="159">
        <v>44588.0</v>
      </c>
      <c r="G31" s="160" t="s">
        <v>122</v>
      </c>
      <c r="H31" s="160" t="s">
        <v>92</v>
      </c>
      <c r="I31" s="160" t="s">
        <v>93</v>
      </c>
      <c r="J31" s="160" t="s">
        <v>174</v>
      </c>
      <c r="K31" s="155"/>
      <c r="L31" s="155" t="s">
        <v>90</v>
      </c>
      <c r="M31" s="155">
        <v>207023.0</v>
      </c>
      <c r="N31" s="155" t="str">
        <f t="shared" si="2"/>
        <v>1176144588</v>
      </c>
      <c r="O31" s="155" t="str">
        <f>VLOOKUP(B31,'DATA - LIS - RX'!A:B,2,0)</f>
        <v>Hydrocodone, Zolpidem </v>
      </c>
      <c r="P31" s="155" t="str">
        <f t="shared" si="3"/>
        <v/>
      </c>
      <c r="Q31" s="155"/>
      <c r="R31" s="155" t="b">
        <v>0</v>
      </c>
      <c r="S31" s="155" t="str">
        <f>IFERROR(__xludf.DUMMYFUNCTION("TRANSPOSE(UNIQUE(SORTN(FILTER(POSITIVES!E:E,POSITIVES!A:A=M31),1,1,0,0)))"),"Barbiturates")</f>
        <v>Barbiturates</v>
      </c>
      <c r="T31" s="155" t="str">
        <f>IFERROR(__xludf.DUMMYFUNCTION("""COMPUTED_VALUE"""),"Opiates")</f>
        <v>Opiates</v>
      </c>
      <c r="U31" s="155"/>
      <c r="V31" s="155"/>
      <c r="W31" s="155"/>
      <c r="X31" s="155"/>
      <c r="Y31" s="155"/>
      <c r="Z31" s="155"/>
    </row>
    <row r="32">
      <c r="A32" s="156" t="str">
        <f t="shared" si="1"/>
        <v>1700344588</v>
      </c>
      <c r="B32" s="156">
        <v>17003.0</v>
      </c>
      <c r="C32" s="157">
        <v>0.5729166666666666</v>
      </c>
      <c r="D32" s="158" t="s">
        <v>2152</v>
      </c>
      <c r="E32" s="159">
        <v>26677.0</v>
      </c>
      <c r="F32" s="159">
        <v>44588.0</v>
      </c>
      <c r="G32" s="160" t="s">
        <v>122</v>
      </c>
      <c r="H32" s="160" t="s">
        <v>92</v>
      </c>
      <c r="I32" s="160" t="s">
        <v>101</v>
      </c>
      <c r="J32" s="160" t="s">
        <v>577</v>
      </c>
      <c r="K32" s="155"/>
      <c r="L32" s="155" t="s">
        <v>90</v>
      </c>
      <c r="M32" s="155">
        <v>207044.0</v>
      </c>
      <c r="N32" s="155" t="str">
        <f t="shared" si="2"/>
        <v>1700344588</v>
      </c>
      <c r="O32" s="155" t="str">
        <f>VLOOKUP(B32,'DATA - LIS - RX'!A:B,2,0)</f>
        <v>Hydrocodone, Pregabalin, Gabapentin</v>
      </c>
      <c r="P32" s="155" t="str">
        <f t="shared" si="3"/>
        <v/>
      </c>
      <c r="Q32" s="155"/>
      <c r="R32" s="155" t="b">
        <v>0</v>
      </c>
      <c r="S32" s="155" t="str">
        <f>IFERROR(__xludf.DUMMYFUNCTION("TRANSPOSE(UNIQUE(SORTN(FILTER(POSITIVES!E:E,POSITIVES!A:A=M32),1,1,0,0)))"),"Opiates")</f>
        <v>Opiates</v>
      </c>
      <c r="T32" s="155"/>
      <c r="U32" s="155"/>
      <c r="V32" s="155"/>
      <c r="W32" s="155"/>
      <c r="X32" s="155"/>
      <c r="Y32" s="155"/>
      <c r="Z32" s="155"/>
    </row>
    <row r="33">
      <c r="A33" s="156" t="str">
        <f t="shared" si="1"/>
        <v>1049544588</v>
      </c>
      <c r="B33" s="156">
        <v>10495.0</v>
      </c>
      <c r="C33" s="157">
        <v>0.4583333333333333</v>
      </c>
      <c r="D33" s="158" t="s">
        <v>3140</v>
      </c>
      <c r="E33" s="159">
        <v>25088.0</v>
      </c>
      <c r="F33" s="159">
        <v>44588.0</v>
      </c>
      <c r="G33" s="160" t="s">
        <v>122</v>
      </c>
      <c r="H33" s="160" t="s">
        <v>92</v>
      </c>
      <c r="I33" s="160" t="s">
        <v>93</v>
      </c>
      <c r="J33" s="160" t="s">
        <v>147</v>
      </c>
      <c r="K33" s="155"/>
      <c r="L33" s="155" t="s">
        <v>90</v>
      </c>
      <c r="M33" s="155">
        <v>207031.0</v>
      </c>
      <c r="N33" s="155" t="str">
        <f t="shared" si="2"/>
        <v>1049544588</v>
      </c>
      <c r="O33" s="155" t="str">
        <f>VLOOKUP(B33,'DATA - LIS - RX'!A:B,2,0)</f>
        <v>Amitriptyline, Gabapentin, Hydrocodone</v>
      </c>
      <c r="P33" s="155" t="str">
        <f t="shared" si="3"/>
        <v/>
      </c>
      <c r="Q33" s="155"/>
      <c r="R33" s="155" t="b">
        <v>0</v>
      </c>
      <c r="S33" s="155" t="str">
        <f>IFERROR(__xludf.DUMMYFUNCTION("TRANSPOSE(UNIQUE(SORTN(FILTER(POSITIVES!E:E,POSITIVES!A:A=M33),1,1,0,0)))"),"Opiates")</f>
        <v>Opiates</v>
      </c>
      <c r="T33" s="155"/>
      <c r="U33" s="155"/>
      <c r="V33" s="155"/>
      <c r="W33" s="155"/>
      <c r="X33" s="155"/>
      <c r="Y33" s="155"/>
      <c r="Z33" s="155"/>
    </row>
    <row r="34">
      <c r="A34" s="156" t="str">
        <f t="shared" si="1"/>
        <v>1769644588</v>
      </c>
      <c r="B34" s="156">
        <v>17696.0</v>
      </c>
      <c r="C34" s="157">
        <v>0.59375</v>
      </c>
      <c r="D34" s="158" t="s">
        <v>2379</v>
      </c>
      <c r="E34" s="159">
        <v>21984.0</v>
      </c>
      <c r="F34" s="159">
        <v>44588.0</v>
      </c>
      <c r="G34" s="160" t="s">
        <v>122</v>
      </c>
      <c r="H34" s="160" t="s">
        <v>92</v>
      </c>
      <c r="I34" s="160" t="s">
        <v>93</v>
      </c>
      <c r="J34" s="160" t="s">
        <v>98</v>
      </c>
      <c r="K34" s="155"/>
      <c r="L34" s="155" t="s">
        <v>90</v>
      </c>
      <c r="M34" s="155">
        <v>207038.0</v>
      </c>
      <c r="N34" s="155" t="str">
        <f t="shared" si="2"/>
        <v>1769644588</v>
      </c>
      <c r="O34" s="155" t="str">
        <f>VLOOKUP(B34,'DATA - LIS - RX'!A:B,2,0)</f>
        <v>Codeine, Gabapentin</v>
      </c>
      <c r="P34" s="155" t="str">
        <f t="shared" si="3"/>
        <v/>
      </c>
      <c r="Q34" s="155"/>
      <c r="R34" s="155" t="b">
        <v>0</v>
      </c>
      <c r="S34" s="155" t="str">
        <f>IFERROR(__xludf.DUMMYFUNCTION("TRANSPOSE(UNIQUE(SORTN(FILTER(POSITIVES!E:E,POSITIVES!A:A=M34),1,1,0,0)))"),"Opiates")</f>
        <v>Opiates</v>
      </c>
      <c r="T34" s="155"/>
      <c r="U34" s="155"/>
      <c r="V34" s="155"/>
      <c r="W34" s="155"/>
      <c r="X34" s="155"/>
      <c r="Y34" s="155"/>
      <c r="Z34" s="155"/>
    </row>
    <row r="35">
      <c r="A35" s="156" t="str">
        <f t="shared" si="1"/>
        <v>1585344588</v>
      </c>
      <c r="B35" s="156">
        <v>15853.0</v>
      </c>
      <c r="C35" s="157">
        <v>0.4166666666666667</v>
      </c>
      <c r="D35" s="158" t="s">
        <v>2192</v>
      </c>
      <c r="E35" s="159">
        <v>18900.0</v>
      </c>
      <c r="F35" s="159">
        <v>44588.0</v>
      </c>
      <c r="G35" s="160" t="s">
        <v>122</v>
      </c>
      <c r="H35" s="160" t="s">
        <v>92</v>
      </c>
      <c r="I35" s="160" t="s">
        <v>101</v>
      </c>
      <c r="J35" s="160" t="s">
        <v>166</v>
      </c>
      <c r="K35" s="155"/>
      <c r="L35" s="155" t="s">
        <v>90</v>
      </c>
      <c r="M35" s="155">
        <v>207029.0</v>
      </c>
      <c r="N35" s="155" t="str">
        <f t="shared" si="2"/>
        <v>1585344588</v>
      </c>
      <c r="O35" s="155" t="str">
        <f>VLOOKUP(B35,'DATA - LIS - RX'!A:B,2,0)</f>
        <v>Cyclobenzaprine, Hydrocodone</v>
      </c>
      <c r="P35" s="155" t="str">
        <f t="shared" si="3"/>
        <v/>
      </c>
      <c r="Q35" s="155"/>
      <c r="R35" s="155" t="b">
        <v>0</v>
      </c>
      <c r="S35" s="155" t="str">
        <f>IFERROR(__xludf.DUMMYFUNCTION("TRANSPOSE(UNIQUE(SORTN(FILTER(POSITIVES!E:E,POSITIVES!A:A=M35),1,1,0,0)))"),"Opiates")</f>
        <v>Opiates</v>
      </c>
      <c r="T35" s="155"/>
      <c r="U35" s="155"/>
      <c r="V35" s="155"/>
      <c r="W35" s="155"/>
      <c r="X35" s="155"/>
      <c r="Y35" s="155"/>
      <c r="Z35" s="155"/>
    </row>
    <row r="36">
      <c r="A36" s="156" t="str">
        <f t="shared" si="1"/>
        <v>1492644588</v>
      </c>
      <c r="B36" s="156">
        <v>14926.0</v>
      </c>
      <c r="C36" s="157">
        <v>0.3333333333333333</v>
      </c>
      <c r="D36" s="158" t="s">
        <v>2126</v>
      </c>
      <c r="E36" s="159">
        <v>21137.0</v>
      </c>
      <c r="F36" s="159">
        <v>44588.0</v>
      </c>
      <c r="G36" s="160" t="s">
        <v>122</v>
      </c>
      <c r="H36" s="160" t="s">
        <v>87</v>
      </c>
      <c r="I36" s="160" t="s">
        <v>97</v>
      </c>
      <c r="J36" s="160" t="s">
        <v>174</v>
      </c>
      <c r="K36" s="155"/>
      <c r="L36" s="155" t="s">
        <v>90</v>
      </c>
      <c r="M36" s="155">
        <v>207024.0</v>
      </c>
      <c r="N36" s="155" t="str">
        <f t="shared" si="2"/>
        <v>1492644588</v>
      </c>
      <c r="O36" s="155" t="str">
        <f>VLOOKUP(B36,'DATA - LIS - RX'!A:B,2,0)</f>
        <v>Diazepam, Hydrocodone</v>
      </c>
      <c r="P36" s="155" t="str">
        <f t="shared" si="3"/>
        <v/>
      </c>
      <c r="Q36" s="155"/>
      <c r="R36" s="155" t="b">
        <v>0</v>
      </c>
      <c r="S36" s="155" t="str">
        <f>IFERROR(__xludf.DUMMYFUNCTION("TRANSPOSE(UNIQUE(SORTN(FILTER(POSITIVES!E:E,POSITIVES!A:A=M36),1,1,0,0)))"),"Opiates")</f>
        <v>Opiates</v>
      </c>
      <c r="T36" s="155"/>
      <c r="U36" s="155"/>
      <c r="V36" s="155"/>
      <c r="W36" s="155"/>
      <c r="X36" s="155"/>
      <c r="Y36" s="155"/>
      <c r="Z36" s="155"/>
    </row>
    <row r="37">
      <c r="A37" s="156" t="str">
        <f t="shared" si="1"/>
        <v>1390944589</v>
      </c>
      <c r="B37" s="156">
        <v>13909.0</v>
      </c>
      <c r="C37" s="157">
        <v>0.5729166666666666</v>
      </c>
      <c r="D37" s="158" t="s">
        <v>2350</v>
      </c>
      <c r="E37" s="159">
        <v>24060.0</v>
      </c>
      <c r="F37" s="159">
        <v>44589.0</v>
      </c>
      <c r="G37" s="160" t="s">
        <v>122</v>
      </c>
      <c r="H37" s="160" t="s">
        <v>92</v>
      </c>
      <c r="I37" s="160" t="s">
        <v>101</v>
      </c>
      <c r="J37" s="160" t="s">
        <v>174</v>
      </c>
      <c r="K37" s="155"/>
      <c r="L37" s="155" t="s">
        <v>90</v>
      </c>
      <c r="M37" s="155">
        <v>207067.0</v>
      </c>
      <c r="N37" s="155" t="str">
        <f t="shared" si="2"/>
        <v>1390944589</v>
      </c>
      <c r="O37" s="155" t="str">
        <f>VLOOKUP(B37,'DATA - LIS - RX'!A:B,2,0)</f>
        <v>Oxycodone</v>
      </c>
      <c r="P37" s="155" t="str">
        <f t="shared" si="3"/>
        <v/>
      </c>
      <c r="Q37" s="155"/>
      <c r="R37" s="155" t="b">
        <v>0</v>
      </c>
      <c r="S37" s="155" t="str">
        <f>IFERROR(__xludf.DUMMYFUNCTION("TRANSPOSE(UNIQUE(SORTN(FILTER(POSITIVES!E:E,POSITIVES!A:A=M37),1,1,0,0)))"),"Amphetamines")</f>
        <v>Amphetamines</v>
      </c>
      <c r="T37" s="155" t="str">
        <f>IFERROR(__xludf.DUMMYFUNCTION("""COMPUTED_VALUE"""),"Methadone")</f>
        <v>Methadone</v>
      </c>
      <c r="U37" s="155" t="str">
        <f>IFERROR(__xludf.DUMMYFUNCTION("""COMPUTED_VALUE"""),"Oxycodone")</f>
        <v>Oxycodone</v>
      </c>
      <c r="V37" s="155" t="str">
        <f>IFERROR(__xludf.DUMMYFUNCTION("""COMPUTED_VALUE"""),"THC")</f>
        <v>THC</v>
      </c>
      <c r="W37" s="155"/>
      <c r="X37" s="155"/>
      <c r="Y37" s="155"/>
      <c r="Z37" s="155"/>
    </row>
    <row r="38">
      <c r="A38" s="156" t="str">
        <f t="shared" si="1"/>
        <v>1408344589</v>
      </c>
      <c r="B38" s="156">
        <v>14083.0</v>
      </c>
      <c r="C38" s="157">
        <v>0.3958333333333333</v>
      </c>
      <c r="D38" s="158" t="s">
        <v>1339</v>
      </c>
      <c r="E38" s="159">
        <v>22869.0</v>
      </c>
      <c r="F38" s="159">
        <v>44589.0</v>
      </c>
      <c r="G38" s="160" t="s">
        <v>122</v>
      </c>
      <c r="H38" s="160" t="s">
        <v>92</v>
      </c>
      <c r="I38" s="160" t="s">
        <v>101</v>
      </c>
      <c r="J38" s="160" t="s">
        <v>174</v>
      </c>
      <c r="K38" s="155"/>
      <c r="L38" s="155" t="s">
        <v>90</v>
      </c>
      <c r="M38" s="155">
        <v>207055.0</v>
      </c>
      <c r="N38" s="155" t="str">
        <f t="shared" si="2"/>
        <v>1408344589</v>
      </c>
      <c r="O38" s="155" t="str">
        <f>VLOOKUP(B38,'DATA - LIS - RX'!A:B,2,0)</f>
        <v>Duloxetine, Methylphenidate</v>
      </c>
      <c r="P38" s="155" t="str">
        <f t="shared" si="3"/>
        <v>R</v>
      </c>
      <c r="Q38" s="155"/>
      <c r="R38" s="155" t="b">
        <v>0</v>
      </c>
      <c r="S38" s="155" t="str">
        <f>IFERROR(__xludf.DUMMYFUNCTION("TRANSPOSE(UNIQUE(SORTN(FILTER(POSITIVES!E:E,POSITIVES!A:A=M38),1,1,0,0)))"),"Cocaine")</f>
        <v>Cocaine</v>
      </c>
      <c r="T38" s="155"/>
      <c r="U38" s="155"/>
      <c r="V38" s="155"/>
      <c r="W38" s="155"/>
      <c r="X38" s="155"/>
      <c r="Y38" s="155"/>
      <c r="Z38" s="155"/>
    </row>
    <row r="39">
      <c r="A39" s="156" t="str">
        <f t="shared" si="1"/>
        <v>1560644589</v>
      </c>
      <c r="B39" s="156">
        <v>15606.0</v>
      </c>
      <c r="C39" s="157">
        <v>0.4375</v>
      </c>
      <c r="D39" s="158" t="s">
        <v>1253</v>
      </c>
      <c r="E39" s="159">
        <v>21464.0</v>
      </c>
      <c r="F39" s="159">
        <v>44589.0</v>
      </c>
      <c r="G39" s="160" t="s">
        <v>122</v>
      </c>
      <c r="H39" s="160" t="s">
        <v>92</v>
      </c>
      <c r="I39" s="160" t="s">
        <v>101</v>
      </c>
      <c r="J39" s="160" t="s">
        <v>813</v>
      </c>
      <c r="K39" s="155"/>
      <c r="L39" s="155" t="s">
        <v>90</v>
      </c>
      <c r="M39" s="155">
        <v>207059.0</v>
      </c>
      <c r="N39" s="155" t="str">
        <f t="shared" si="2"/>
        <v>1560644589</v>
      </c>
      <c r="O39" s="155" t="str">
        <f>VLOOKUP(B39,'DATA - LIS - RX'!A:B,2,0)</f>
        <v>Hydrocodone, Pregabalin, Zolpidem </v>
      </c>
      <c r="P39" s="155" t="str">
        <f t="shared" si="3"/>
        <v/>
      </c>
      <c r="Q39" s="155"/>
      <c r="R39" s="155" t="b">
        <v>0</v>
      </c>
      <c r="S39" s="155" t="str">
        <f>IFERROR(__xludf.DUMMYFUNCTION("TRANSPOSE(UNIQUE(SORTN(FILTER(POSITIVES!E:E,POSITIVES!A:A=M39),1,1,0,0)))"),"Opiates")</f>
        <v>Opiates</v>
      </c>
      <c r="T39" s="155"/>
      <c r="U39" s="155"/>
      <c r="V39" s="155"/>
      <c r="W39" s="155"/>
      <c r="X39" s="155"/>
      <c r="Y39" s="155"/>
      <c r="Z39" s="155"/>
    </row>
    <row r="40">
      <c r="A40" s="156" t="str">
        <f t="shared" si="1"/>
        <v>1595744589</v>
      </c>
      <c r="B40" s="156">
        <v>15957.0</v>
      </c>
      <c r="C40" s="157">
        <v>0.3645833333333333</v>
      </c>
      <c r="D40" s="158" t="s">
        <v>2423</v>
      </c>
      <c r="E40" s="159">
        <v>23525.0</v>
      </c>
      <c r="F40" s="159">
        <v>44589.0</v>
      </c>
      <c r="G40" s="160" t="s">
        <v>122</v>
      </c>
      <c r="H40" s="160" t="s">
        <v>87</v>
      </c>
      <c r="I40" s="160" t="s">
        <v>97</v>
      </c>
      <c r="J40" s="160" t="s">
        <v>247</v>
      </c>
      <c r="K40" s="155"/>
      <c r="L40" s="155" t="s">
        <v>90</v>
      </c>
      <c r="M40" s="155">
        <v>207051.0</v>
      </c>
      <c r="N40" s="155" t="str">
        <f t="shared" si="2"/>
        <v>1595744589</v>
      </c>
      <c r="O40" s="155" t="str">
        <f>VLOOKUP(B40,'DATA - LIS - RX'!A:B,2,0)</f>
        <v>Buprenorphine, Cyclobenzaprine, Duloxetine, Pregabalin</v>
      </c>
      <c r="P40" s="155" t="str">
        <f t="shared" si="3"/>
        <v/>
      </c>
      <c r="Q40" s="155"/>
      <c r="R40" s="155" t="b">
        <v>0</v>
      </c>
      <c r="S40" s="155" t="str">
        <f>IFERROR(__xludf.DUMMYFUNCTION("TRANSPOSE(UNIQUE(SORTN(FILTER(POSITIVES!E:E,POSITIVES!A:A=M40),1,1,0,0)))"),"THC")</f>
        <v>THC</v>
      </c>
      <c r="T40" s="155"/>
      <c r="U40" s="155"/>
      <c r="V40" s="155"/>
      <c r="W40" s="155"/>
      <c r="X40" s="155"/>
      <c r="Y40" s="155"/>
      <c r="Z40" s="155"/>
    </row>
    <row r="41">
      <c r="A41" s="156" t="str">
        <f t="shared" si="1"/>
        <v>1570244592</v>
      </c>
      <c r="B41" s="156">
        <v>15702.0</v>
      </c>
      <c r="C41" s="157">
        <v>0.34375</v>
      </c>
      <c r="D41" s="158" t="s">
        <v>1384</v>
      </c>
      <c r="E41" s="159">
        <v>25899.0</v>
      </c>
      <c r="F41" s="159">
        <v>44592.0</v>
      </c>
      <c r="G41" s="160" t="s">
        <v>122</v>
      </c>
      <c r="H41" s="160" t="s">
        <v>92</v>
      </c>
      <c r="I41" s="160" t="s">
        <v>101</v>
      </c>
      <c r="J41" s="160" t="s">
        <v>291</v>
      </c>
      <c r="K41" s="155"/>
      <c r="L41" s="155" t="s">
        <v>90</v>
      </c>
      <c r="M41" s="155">
        <v>207074.0</v>
      </c>
      <c r="N41" s="155" t="str">
        <f t="shared" si="2"/>
        <v>1570244592</v>
      </c>
      <c r="O41" s="155" t="str">
        <f>VLOOKUP(B41,'DATA - LIS - RX'!A:B,2,0)</f>
        <v>Belbuca, Clonazepam, Hydrocodone,  Gabapentin</v>
      </c>
      <c r="P41" s="155" t="str">
        <f t="shared" si="3"/>
        <v/>
      </c>
      <c r="Q41" s="155"/>
      <c r="R41" s="155" t="b">
        <v>0</v>
      </c>
      <c r="S41" s="155" t="str">
        <f>IFERROR(__xludf.DUMMYFUNCTION("TRANSPOSE(UNIQUE(SORTN(FILTER(POSITIVES!E:E,POSITIVES!A:A=M41),1,1,0,0)))"),"Opiates")</f>
        <v>Opiates</v>
      </c>
      <c r="T41" s="155"/>
      <c r="U41" s="155"/>
      <c r="V41" s="155"/>
      <c r="W41" s="155"/>
      <c r="X41" s="155"/>
      <c r="Y41" s="155"/>
      <c r="Z41" s="155"/>
    </row>
    <row r="42">
      <c r="A42" s="156" t="str">
        <f t="shared" si="1"/>
        <v>1173644592</v>
      </c>
      <c r="B42" s="156">
        <v>11736.0</v>
      </c>
      <c r="C42" s="157">
        <v>0.3333333333333333</v>
      </c>
      <c r="D42" s="158" t="s">
        <v>2460</v>
      </c>
      <c r="E42" s="159">
        <v>21851.0</v>
      </c>
      <c r="F42" s="159">
        <v>44592.0</v>
      </c>
      <c r="G42" s="160" t="s">
        <v>122</v>
      </c>
      <c r="H42" s="160" t="s">
        <v>92</v>
      </c>
      <c r="I42" s="160" t="s">
        <v>101</v>
      </c>
      <c r="J42" s="160" t="s">
        <v>174</v>
      </c>
      <c r="K42" s="155"/>
      <c r="L42" s="155" t="s">
        <v>90</v>
      </c>
      <c r="M42" s="155">
        <v>207073.0</v>
      </c>
      <c r="N42" s="155" t="str">
        <f t="shared" si="2"/>
        <v>1173644592</v>
      </c>
      <c r="O42" s="155" t="str">
        <f>VLOOKUP(B42,'DATA - LIS - RX'!A:B,2,0)</f>
        <v>Alprazolam, Butrans, Duloxetine,  Hydrocodone, Pregabalin</v>
      </c>
      <c r="P42" s="155" t="str">
        <f t="shared" si="3"/>
        <v/>
      </c>
      <c r="Q42" s="155"/>
      <c r="R42" s="155" t="b">
        <v>0</v>
      </c>
      <c r="S42" s="155" t="str">
        <f>IFERROR(__xludf.DUMMYFUNCTION("TRANSPOSE(UNIQUE(SORTN(FILTER(POSITIVES!E:E,POSITIVES!A:A=M42),1,1,0,0)))"),"Opiates")</f>
        <v>Opiates</v>
      </c>
      <c r="T42" s="155"/>
      <c r="U42" s="155"/>
      <c r="V42" s="155"/>
      <c r="W42" s="155"/>
      <c r="X42" s="155"/>
      <c r="Y42" s="155"/>
      <c r="Z42" s="155"/>
    </row>
    <row r="43">
      <c r="A43" s="156" t="str">
        <f t="shared" si="1"/>
        <v>1327344592</v>
      </c>
      <c r="B43" s="156">
        <v>13273.0</v>
      </c>
      <c r="C43" s="157">
        <v>0.5625</v>
      </c>
      <c r="D43" s="158" t="s">
        <v>1374</v>
      </c>
      <c r="E43" s="159">
        <v>30146.0</v>
      </c>
      <c r="F43" s="159">
        <v>44592.0</v>
      </c>
      <c r="G43" s="160" t="s">
        <v>122</v>
      </c>
      <c r="H43" s="160" t="s">
        <v>92</v>
      </c>
      <c r="I43" s="160" t="s">
        <v>93</v>
      </c>
      <c r="J43" s="160" t="s">
        <v>189</v>
      </c>
      <c r="K43" s="155"/>
      <c r="L43" s="155" t="s">
        <v>90</v>
      </c>
      <c r="M43" s="155">
        <v>207092.0</v>
      </c>
      <c r="N43" s="155" t="str">
        <f t="shared" si="2"/>
        <v>1327344592</v>
      </c>
      <c r="O43" s="155" t="str">
        <f>VLOOKUP(B43,'DATA - LIS - RX'!A:B,2,0)</f>
        <v>Codeine</v>
      </c>
      <c r="P43" s="155" t="str">
        <f t="shared" si="3"/>
        <v/>
      </c>
      <c r="Q43" s="155"/>
      <c r="R43" s="155" t="b">
        <v>0</v>
      </c>
      <c r="S43" s="155" t="str">
        <f>IFERROR(__xludf.DUMMYFUNCTION("TRANSPOSE(UNIQUE(SORTN(FILTER(POSITIVES!E:E,POSITIVES!A:A=M43),1,1,0,0)))"),"Opiates")</f>
        <v>Opiates</v>
      </c>
      <c r="T43" s="155"/>
      <c r="U43" s="155"/>
      <c r="V43" s="155"/>
      <c r="W43" s="155"/>
      <c r="X43" s="155"/>
      <c r="Y43" s="155"/>
      <c r="Z43" s="155"/>
    </row>
    <row r="44">
      <c r="A44" s="156" t="str">
        <f t="shared" si="1"/>
        <v>1461244592</v>
      </c>
      <c r="B44" s="156">
        <v>14612.0</v>
      </c>
      <c r="C44" s="157">
        <v>0.375</v>
      </c>
      <c r="D44" s="158" t="s">
        <v>1291</v>
      </c>
      <c r="E44" s="159">
        <v>15554.0</v>
      </c>
      <c r="F44" s="159">
        <v>44592.0</v>
      </c>
      <c r="G44" s="160" t="s">
        <v>122</v>
      </c>
      <c r="H44" s="160" t="s">
        <v>92</v>
      </c>
      <c r="I44" s="160" t="s">
        <v>101</v>
      </c>
      <c r="J44" s="160" t="s">
        <v>137</v>
      </c>
      <c r="K44" s="155"/>
      <c r="L44" s="155" t="s">
        <v>90</v>
      </c>
      <c r="M44" s="155">
        <v>207076.0</v>
      </c>
      <c r="N44" s="155" t="str">
        <f t="shared" si="2"/>
        <v>1461244592</v>
      </c>
      <c r="O44" s="155" t="str">
        <f>VLOOKUP(B44,'DATA - LIS - RX'!A:B,2,0)</f>
        <v>Alprazolam, Codeine</v>
      </c>
      <c r="P44" s="155" t="str">
        <f t="shared" si="3"/>
        <v/>
      </c>
      <c r="Q44" s="155"/>
      <c r="R44" s="155" t="b">
        <v>0</v>
      </c>
      <c r="S44" s="155" t="str">
        <f>IFERROR(__xludf.DUMMYFUNCTION("TRANSPOSE(UNIQUE(SORTN(FILTER(POSITIVES!E:E,POSITIVES!A:A=M44),1,1,0,0)))"),"Opiates")</f>
        <v>Opiates</v>
      </c>
      <c r="T44" s="155"/>
      <c r="U44" s="155"/>
      <c r="V44" s="155"/>
      <c r="W44" s="155"/>
      <c r="X44" s="155"/>
      <c r="Y44" s="155"/>
      <c r="Z44" s="155"/>
    </row>
    <row r="45">
      <c r="A45" s="156" t="str">
        <f t="shared" si="1"/>
        <v>1246244592</v>
      </c>
      <c r="B45" s="156">
        <v>12462.0</v>
      </c>
      <c r="C45" s="157">
        <v>0.6041666666666666</v>
      </c>
      <c r="D45" s="158" t="s">
        <v>2584</v>
      </c>
      <c r="E45" s="159">
        <v>34256.0</v>
      </c>
      <c r="F45" s="159">
        <v>44592.0</v>
      </c>
      <c r="G45" s="160" t="s">
        <v>122</v>
      </c>
      <c r="H45" s="160" t="s">
        <v>92</v>
      </c>
      <c r="I45" s="160" t="s">
        <v>93</v>
      </c>
      <c r="J45" s="160" t="s">
        <v>308</v>
      </c>
      <c r="K45" s="155"/>
      <c r="L45" s="155" t="s">
        <v>90</v>
      </c>
      <c r="M45" s="155">
        <v>207095.0</v>
      </c>
      <c r="N45" s="155" t="str">
        <f t="shared" si="2"/>
        <v>1246244592</v>
      </c>
      <c r="O45" s="155" t="str">
        <f>VLOOKUP(B45,'DATA - LIS - RX'!A:B,2,0)</f>
        <v>Clarisoprodol, Lorazepam</v>
      </c>
      <c r="P45" s="155" t="str">
        <f t="shared" si="3"/>
        <v/>
      </c>
      <c r="Q45" s="155"/>
      <c r="R45" s="155" t="b">
        <v>0</v>
      </c>
      <c r="S45" s="155" t="str">
        <f>IFERROR(__xludf.DUMMYFUNCTION("TRANSPOSE(UNIQUE(SORTN(FILTER(POSITIVES!E:E,POSITIVES!A:A=M45),1,1,0,0)))"),"THC")</f>
        <v>THC</v>
      </c>
      <c r="T45" s="155"/>
      <c r="U45" s="155"/>
      <c r="V45" s="155"/>
      <c r="W45" s="155"/>
      <c r="X45" s="155"/>
      <c r="Y45" s="155"/>
      <c r="Z45" s="155"/>
    </row>
    <row r="46">
      <c r="A46" s="156" t="str">
        <f t="shared" si="1"/>
        <v>1190344593</v>
      </c>
      <c r="B46" s="156">
        <v>11903.0</v>
      </c>
      <c r="C46" s="157">
        <v>0.40625</v>
      </c>
      <c r="D46" s="158" t="s">
        <v>132</v>
      </c>
      <c r="E46" s="159">
        <v>21184.0</v>
      </c>
      <c r="F46" s="159">
        <v>44593.0</v>
      </c>
      <c r="G46" s="160" t="s">
        <v>86</v>
      </c>
      <c r="H46" s="160" t="s">
        <v>92</v>
      </c>
      <c r="I46" s="160" t="s">
        <v>93</v>
      </c>
      <c r="J46" s="160" t="s">
        <v>117</v>
      </c>
      <c r="K46" s="155"/>
      <c r="L46" s="155" t="s">
        <v>90</v>
      </c>
      <c r="M46" s="155">
        <v>207115.0</v>
      </c>
      <c r="N46" s="155" t="str">
        <f t="shared" si="2"/>
        <v>1190344593</v>
      </c>
      <c r="O46" s="155" t="str">
        <f>VLOOKUP(B46,'DATA - LIS - RX'!A:B,2,0)</f>
        <v>Hydrocodone, Tapentadol</v>
      </c>
      <c r="P46" s="155" t="str">
        <f t="shared" si="3"/>
        <v/>
      </c>
      <c r="Q46" s="155"/>
      <c r="R46" s="155" t="b">
        <v>0</v>
      </c>
      <c r="S46" s="155" t="str">
        <f>IFERROR(__xludf.DUMMYFUNCTION("TRANSPOSE(UNIQUE(SORTN(FILTER(POSITIVES!E:E,POSITIVES!A:A=M46),1,1,0,0)))"),"Methadone")</f>
        <v>Methadone</v>
      </c>
      <c r="T46" s="155" t="str">
        <f>IFERROR(__xludf.DUMMYFUNCTION("""COMPUTED_VALUE"""),"Opiates")</f>
        <v>Opiates</v>
      </c>
      <c r="U46" s="155"/>
      <c r="V46" s="155"/>
      <c r="W46" s="155"/>
      <c r="X46" s="155"/>
      <c r="Y46" s="155"/>
      <c r="Z46" s="155"/>
    </row>
    <row r="47">
      <c r="A47" s="156" t="str">
        <f t="shared" si="1"/>
        <v>983844593</v>
      </c>
      <c r="B47" s="156">
        <v>9838.0</v>
      </c>
      <c r="C47" s="157">
        <v>0.5625</v>
      </c>
      <c r="D47" s="158" t="s">
        <v>155</v>
      </c>
      <c r="E47" s="159">
        <v>27927.0</v>
      </c>
      <c r="F47" s="159">
        <v>44593.0</v>
      </c>
      <c r="G47" s="160" t="s">
        <v>86</v>
      </c>
      <c r="H47" s="160" t="s">
        <v>87</v>
      </c>
      <c r="I47" s="160" t="s">
        <v>88</v>
      </c>
      <c r="J47" s="160" t="s">
        <v>89</v>
      </c>
      <c r="K47" s="155"/>
      <c r="L47" s="155" t="s">
        <v>90</v>
      </c>
      <c r="M47" s="155">
        <v>207127.0</v>
      </c>
      <c r="N47" s="155" t="str">
        <f t="shared" si="2"/>
        <v>983844593</v>
      </c>
      <c r="O47" s="155" t="str">
        <f>VLOOKUP(B47,'DATA - LIS - RX'!A:B,2,0)</f>
        <v>Clonazepam, Phentermine, Oxycodone, Percocet,  Xanax</v>
      </c>
      <c r="P47" s="155" t="str">
        <f t="shared" si="3"/>
        <v/>
      </c>
      <c r="Q47" s="155"/>
      <c r="R47" s="155" t="b">
        <v>1</v>
      </c>
      <c r="S47" s="155" t="str">
        <f>IFERROR(__xludf.DUMMYFUNCTION("TRANSPOSE(UNIQUE(SORTN(FILTER(POSITIVES!E:E,POSITIVES!A:A=M47),1,1,0,0)))"),"Opiates")</f>
        <v>Opiates</v>
      </c>
      <c r="T47" s="155" t="str">
        <f>IFERROR(__xludf.DUMMYFUNCTION("""COMPUTED_VALUE"""),"Oxycodone")</f>
        <v>Oxycodone</v>
      </c>
      <c r="U47" s="155"/>
      <c r="V47" s="155"/>
      <c r="W47" s="155"/>
      <c r="X47" s="155"/>
      <c r="Y47" s="155"/>
      <c r="Z47" s="155"/>
    </row>
    <row r="48">
      <c r="A48" s="156" t="str">
        <f t="shared" si="1"/>
        <v>1088244593</v>
      </c>
      <c r="B48" s="156">
        <v>10882.0</v>
      </c>
      <c r="C48" s="157">
        <v>0.6458333333333334</v>
      </c>
      <c r="D48" s="158" t="s">
        <v>173</v>
      </c>
      <c r="E48" s="159">
        <v>25037.0</v>
      </c>
      <c r="F48" s="159">
        <v>44593.0</v>
      </c>
      <c r="G48" s="160" t="s">
        <v>86</v>
      </c>
      <c r="H48" s="160" t="s">
        <v>87</v>
      </c>
      <c r="I48" s="160" t="s">
        <v>97</v>
      </c>
      <c r="J48" s="160" t="s">
        <v>174</v>
      </c>
      <c r="K48" s="155"/>
      <c r="L48" s="155" t="s">
        <v>90</v>
      </c>
      <c r="M48" s="155">
        <v>207133.0</v>
      </c>
      <c r="N48" s="155" t="str">
        <f t="shared" si="2"/>
        <v>1088244593</v>
      </c>
      <c r="O48" s="155" t="str">
        <f>VLOOKUP(B48,'DATA - LIS - RX'!A:B,2,0)</f>
        <v>Codeine, Hydrocodone, Lorazepam</v>
      </c>
      <c r="P48" s="155" t="str">
        <f t="shared" si="3"/>
        <v/>
      </c>
      <c r="Q48" s="155"/>
      <c r="R48" s="155" t="b">
        <v>0</v>
      </c>
      <c r="S48" s="155" t="str">
        <f>IFERROR(__xludf.DUMMYFUNCTION("TRANSPOSE(UNIQUE(SORTN(FILTER(POSITIVES!E:E,POSITIVES!A:A=M48),1,1,0,0)))"),"Opiates")</f>
        <v>Opiates</v>
      </c>
      <c r="T48" s="155"/>
      <c r="U48" s="155"/>
      <c r="V48" s="155"/>
      <c r="W48" s="155"/>
      <c r="X48" s="155"/>
      <c r="Y48" s="155"/>
      <c r="Z48" s="155"/>
    </row>
    <row r="49">
      <c r="A49" s="156" t="str">
        <f t="shared" si="1"/>
        <v>1564144593</v>
      </c>
      <c r="B49" s="156">
        <v>15641.0</v>
      </c>
      <c r="C49" s="157">
        <v>0.4479166666666667</v>
      </c>
      <c r="D49" s="158" t="s">
        <v>140</v>
      </c>
      <c r="E49" s="159">
        <v>14095.0</v>
      </c>
      <c r="F49" s="159">
        <v>44593.0</v>
      </c>
      <c r="G49" s="160" t="s">
        <v>86</v>
      </c>
      <c r="H49" s="160" t="s">
        <v>92</v>
      </c>
      <c r="I49" s="160" t="s">
        <v>101</v>
      </c>
      <c r="J49" s="160" t="s">
        <v>94</v>
      </c>
      <c r="K49" s="155"/>
      <c r="L49" s="155" t="s">
        <v>90</v>
      </c>
      <c r="M49" s="155">
        <v>207122.0</v>
      </c>
      <c r="N49" s="155" t="str">
        <f t="shared" si="2"/>
        <v>1564144593</v>
      </c>
      <c r="O49" s="155" t="str">
        <f>VLOOKUP(B49,'DATA - LIS - RX'!A:B,2,0)</f>
        <v>Codeine, Duloxetine</v>
      </c>
      <c r="P49" s="155" t="str">
        <f t="shared" si="3"/>
        <v/>
      </c>
      <c r="Q49" s="155"/>
      <c r="R49" s="155" t="b">
        <v>0</v>
      </c>
      <c r="S49" s="155" t="str">
        <f>IFERROR(__xludf.DUMMYFUNCTION("TRANSPOSE(UNIQUE(SORTN(FILTER(POSITIVES!E:E,POSITIVES!A:A=M49),1,1,0,0)))"),"Opiates")</f>
        <v>Opiates</v>
      </c>
      <c r="T49" s="155"/>
      <c r="U49" s="155"/>
      <c r="V49" s="155"/>
      <c r="W49" s="155"/>
      <c r="X49" s="155"/>
      <c r="Y49" s="155"/>
      <c r="Z49" s="155"/>
    </row>
    <row r="50">
      <c r="A50" s="156" t="str">
        <f t="shared" si="1"/>
        <v>1372144593</v>
      </c>
      <c r="B50" s="156">
        <v>13721.0</v>
      </c>
      <c r="C50" s="157">
        <v>0.34375</v>
      </c>
      <c r="D50" s="158" t="s">
        <v>91</v>
      </c>
      <c r="E50" s="159">
        <v>24069.0</v>
      </c>
      <c r="F50" s="159">
        <v>44593.0</v>
      </c>
      <c r="G50" s="160" t="s">
        <v>86</v>
      </c>
      <c r="H50" s="160" t="s">
        <v>92</v>
      </c>
      <c r="I50" s="160" t="s">
        <v>93</v>
      </c>
      <c r="J50" s="160" t="s">
        <v>94</v>
      </c>
      <c r="K50" s="155"/>
      <c r="L50" s="155" t="s">
        <v>90</v>
      </c>
      <c r="M50" s="155">
        <v>207108.0</v>
      </c>
      <c r="N50" s="155" t="str">
        <f t="shared" si="2"/>
        <v>1372144593</v>
      </c>
      <c r="O50" s="155" t="str">
        <f>VLOOKUP(B50,'DATA - LIS - RX'!A:B,2,0)</f>
        <v>Belbuca, Gabapentin, Hydrocodone</v>
      </c>
      <c r="P50" s="155" t="str">
        <f t="shared" si="3"/>
        <v/>
      </c>
      <c r="Q50" s="155"/>
      <c r="R50" s="155" t="b">
        <v>0</v>
      </c>
      <c r="S50" s="155" t="str">
        <f>IFERROR(__xludf.DUMMYFUNCTION("TRANSPOSE(UNIQUE(SORTN(FILTER(POSITIVES!E:E,POSITIVES!A:A=M50),1,1,0,0)))"),"Opiates")</f>
        <v>Opiates</v>
      </c>
      <c r="T50" s="155"/>
      <c r="U50" s="155"/>
      <c r="V50" s="155"/>
      <c r="W50" s="155"/>
      <c r="X50" s="155"/>
      <c r="Y50" s="155"/>
      <c r="Z50" s="155"/>
    </row>
    <row r="51">
      <c r="A51" s="156" t="str">
        <f t="shared" si="1"/>
        <v>1631844593</v>
      </c>
      <c r="B51" s="156">
        <v>16318.0</v>
      </c>
      <c r="C51" s="157">
        <v>0.3333333333333333</v>
      </c>
      <c r="D51" s="158" t="s">
        <v>85</v>
      </c>
      <c r="E51" s="159">
        <v>18967.0</v>
      </c>
      <c r="F51" s="159">
        <v>44593.0</v>
      </c>
      <c r="G51" s="160" t="s">
        <v>86</v>
      </c>
      <c r="H51" s="160" t="s">
        <v>87</v>
      </c>
      <c r="I51" s="160" t="s">
        <v>88</v>
      </c>
      <c r="J51" s="160" t="s">
        <v>89</v>
      </c>
      <c r="K51" s="155"/>
      <c r="L51" s="155" t="s">
        <v>90</v>
      </c>
      <c r="M51" s="155">
        <v>207111.0</v>
      </c>
      <c r="N51" s="155" t="str">
        <f t="shared" si="2"/>
        <v>1631844593</v>
      </c>
      <c r="O51" s="155" t="str">
        <f>VLOOKUP(B51,'DATA - LIS - RX'!A:B,2,0)</f>
        <v>Duloxetine, Gabapentin, Hydrocodone</v>
      </c>
      <c r="P51" s="155" t="str">
        <f t="shared" si="3"/>
        <v/>
      </c>
      <c r="Q51" s="155"/>
      <c r="R51" s="155" t="b">
        <v>0</v>
      </c>
      <c r="S51" s="155" t="str">
        <f>IFERROR(__xludf.DUMMYFUNCTION("TRANSPOSE(UNIQUE(SORTN(FILTER(POSITIVES!E:E,POSITIVES!A:A=M51),1,1,0,0)))"),"Opiates")</f>
        <v>Opiates</v>
      </c>
      <c r="T51" s="155"/>
      <c r="U51" s="155"/>
      <c r="V51" s="155"/>
      <c r="W51" s="155"/>
      <c r="X51" s="155"/>
      <c r="Y51" s="155"/>
      <c r="Z51" s="155"/>
    </row>
    <row r="52">
      <c r="A52" s="156" t="str">
        <f t="shared" si="1"/>
        <v>1344244593</v>
      </c>
      <c r="B52" s="156">
        <v>13442.0</v>
      </c>
      <c r="C52" s="157">
        <v>0.5625</v>
      </c>
      <c r="D52" s="158" t="s">
        <v>157</v>
      </c>
      <c r="E52" s="159">
        <v>19087.0</v>
      </c>
      <c r="F52" s="159">
        <v>44593.0</v>
      </c>
      <c r="G52" s="160" t="s">
        <v>86</v>
      </c>
      <c r="H52" s="160" t="s">
        <v>92</v>
      </c>
      <c r="I52" s="160" t="s">
        <v>93</v>
      </c>
      <c r="J52" s="160" t="s">
        <v>147</v>
      </c>
      <c r="K52" s="155"/>
      <c r="L52" s="155" t="s">
        <v>90</v>
      </c>
      <c r="M52" s="155">
        <v>207130.0</v>
      </c>
      <c r="N52" s="155" t="str">
        <f t="shared" si="2"/>
        <v>1344244593</v>
      </c>
      <c r="O52" s="155" t="str">
        <f>VLOOKUP(B52,'DATA - LIS - RX'!A:B,2,0)</f>
        <v>Hydrocodone</v>
      </c>
      <c r="P52" s="155" t="str">
        <f t="shared" si="3"/>
        <v/>
      </c>
      <c r="Q52" s="155"/>
      <c r="R52" s="155" t="b">
        <v>0</v>
      </c>
      <c r="S52" s="155" t="str">
        <f>IFERROR(__xludf.DUMMYFUNCTION("TRANSPOSE(UNIQUE(SORTN(FILTER(POSITIVES!E:E,POSITIVES!A:A=M52),1,1,0,0)))"),"Opiates")</f>
        <v>Opiates</v>
      </c>
      <c r="T52" s="155"/>
      <c r="U52" s="155"/>
      <c r="V52" s="155"/>
      <c r="W52" s="155"/>
      <c r="X52" s="155"/>
      <c r="Y52" s="155"/>
      <c r="Z52" s="155"/>
    </row>
    <row r="53">
      <c r="A53" s="156" t="str">
        <f t="shared" si="1"/>
        <v>1711644593</v>
      </c>
      <c r="B53" s="156">
        <v>17116.0</v>
      </c>
      <c r="C53" s="157">
        <v>0.5416666666666666</v>
      </c>
      <c r="D53" s="158" t="s">
        <v>146</v>
      </c>
      <c r="E53" s="159">
        <v>32878.0</v>
      </c>
      <c r="F53" s="159">
        <v>44593.0</v>
      </c>
      <c r="G53" s="160" t="s">
        <v>96</v>
      </c>
      <c r="H53" s="160" t="s">
        <v>87</v>
      </c>
      <c r="I53" s="160" t="s">
        <v>97</v>
      </c>
      <c r="J53" s="160" t="s">
        <v>147</v>
      </c>
      <c r="K53" s="155"/>
      <c r="L53" s="155" t="s">
        <v>90</v>
      </c>
      <c r="M53" s="155">
        <v>207124.0</v>
      </c>
      <c r="N53" s="155" t="str">
        <f t="shared" si="2"/>
        <v>1711644593</v>
      </c>
      <c r="O53" s="155" t="str">
        <f>VLOOKUP(B53,'DATA - LIS - RX'!A:B,2,0)</f>
        <v>Duloxetine</v>
      </c>
      <c r="P53" s="155" t="str">
        <f t="shared" si="3"/>
        <v/>
      </c>
      <c r="Q53" s="155"/>
      <c r="R53" s="155" t="b">
        <v>0</v>
      </c>
      <c r="S53" s="155" t="str">
        <f>IFERROR(__xludf.DUMMYFUNCTION("TRANSPOSE(UNIQUE(SORTN(FILTER(POSITIVES!E:E,POSITIVES!A:A=M53),1,1,0,0)))"),"THC")</f>
        <v>THC</v>
      </c>
      <c r="T53" s="155"/>
      <c r="U53" s="155"/>
      <c r="V53" s="155"/>
      <c r="W53" s="155"/>
      <c r="X53" s="155"/>
      <c r="Y53" s="155"/>
      <c r="Z53" s="155"/>
    </row>
    <row r="54">
      <c r="A54" s="156" t="str">
        <f t="shared" si="1"/>
        <v>1427644593</v>
      </c>
      <c r="B54" s="156">
        <v>14276.0</v>
      </c>
      <c r="C54" s="157">
        <v>0.6354166666666666</v>
      </c>
      <c r="D54" s="158" t="s">
        <v>171</v>
      </c>
      <c r="E54" s="159">
        <v>27880.0</v>
      </c>
      <c r="F54" s="159">
        <v>44593.0</v>
      </c>
      <c r="G54" s="160" t="s">
        <v>122</v>
      </c>
      <c r="H54" s="160" t="s">
        <v>87</v>
      </c>
      <c r="I54" s="160" t="s">
        <v>88</v>
      </c>
      <c r="J54" s="160" t="s">
        <v>89</v>
      </c>
      <c r="K54" s="155"/>
      <c r="L54" s="155" t="s">
        <v>90</v>
      </c>
      <c r="M54" s="155">
        <v>207136.0</v>
      </c>
      <c r="N54" s="155" t="str">
        <f t="shared" si="2"/>
        <v>1427644593</v>
      </c>
      <c r="O54" s="155" t="str">
        <f>VLOOKUP(B54,'DATA - LIS - RX'!A:B,2,0)</f>
        <v>Gabapentin, Buprenorphine, Codeine</v>
      </c>
      <c r="P54" s="155" t="str">
        <f t="shared" si="3"/>
        <v/>
      </c>
      <c r="Q54" s="155"/>
      <c r="R54" s="155" t="b">
        <v>0</v>
      </c>
      <c r="S54" s="155" t="str">
        <f>IFERROR(__xludf.DUMMYFUNCTION("TRANSPOSE(UNIQUE(SORTN(FILTER(POSITIVES!E:E,POSITIVES!A:A=M54),1,1,0,0)))"),"Opiates")</f>
        <v>Opiates</v>
      </c>
      <c r="T54" s="155"/>
      <c r="U54" s="155"/>
      <c r="V54" s="155"/>
      <c r="W54" s="155"/>
      <c r="X54" s="155"/>
      <c r="Y54" s="155"/>
      <c r="Z54" s="155"/>
    </row>
    <row r="55">
      <c r="A55" s="156" t="str">
        <f t="shared" si="1"/>
        <v>1616744593</v>
      </c>
      <c r="B55" s="156">
        <v>16167.0</v>
      </c>
      <c r="C55" s="157">
        <v>0.6041666666666666</v>
      </c>
      <c r="D55" s="158" t="s">
        <v>165</v>
      </c>
      <c r="E55" s="159">
        <v>19877.0</v>
      </c>
      <c r="F55" s="159">
        <v>44593.0</v>
      </c>
      <c r="G55" s="160" t="s">
        <v>122</v>
      </c>
      <c r="H55" s="160" t="s">
        <v>92</v>
      </c>
      <c r="I55" s="160" t="s">
        <v>101</v>
      </c>
      <c r="J55" s="160" t="s">
        <v>166</v>
      </c>
      <c r="K55" s="155"/>
      <c r="L55" s="155" t="s">
        <v>90</v>
      </c>
      <c r="M55" s="155">
        <v>207138.0</v>
      </c>
      <c r="N55" s="155" t="str">
        <f t="shared" si="2"/>
        <v>1616744593</v>
      </c>
      <c r="O55" s="155" t="str">
        <f>VLOOKUP(B55,'DATA - LIS - RX'!A:B,2,0)</f>
        <v>Diazepam, Duloxetine, Gabapentin, Morphine </v>
      </c>
      <c r="P55" s="155" t="str">
        <f t="shared" si="3"/>
        <v/>
      </c>
      <c r="Q55" s="155"/>
      <c r="R55" s="155" t="b">
        <v>0</v>
      </c>
      <c r="S55" s="155" t="str">
        <f>IFERROR(__xludf.DUMMYFUNCTION("TRANSPOSE(UNIQUE(SORTN(FILTER(POSITIVES!E:E,POSITIVES!A:A=M55),1,1,0,0)))"),"Opiates")</f>
        <v>Opiates</v>
      </c>
      <c r="T55" s="155"/>
      <c r="U55" s="155"/>
      <c r="V55" s="155"/>
      <c r="W55" s="155"/>
      <c r="X55" s="155"/>
      <c r="Y55" s="155"/>
      <c r="Z55" s="155"/>
    </row>
    <row r="56">
      <c r="A56" s="156" t="str">
        <f t="shared" si="1"/>
        <v>1580644593</v>
      </c>
      <c r="B56" s="156">
        <v>15806.0</v>
      </c>
      <c r="C56" s="157">
        <v>0.6458333333333334</v>
      </c>
      <c r="D56" s="158" t="s">
        <v>175</v>
      </c>
      <c r="E56" s="159">
        <v>18664.0</v>
      </c>
      <c r="F56" s="159">
        <v>44593.0</v>
      </c>
      <c r="G56" s="160" t="s">
        <v>122</v>
      </c>
      <c r="H56" s="160" t="s">
        <v>87</v>
      </c>
      <c r="I56" s="160" t="s">
        <v>97</v>
      </c>
      <c r="J56" s="160" t="s">
        <v>89</v>
      </c>
      <c r="K56" s="155"/>
      <c r="L56" s="155" t="s">
        <v>90</v>
      </c>
      <c r="M56" s="155">
        <v>207135.0</v>
      </c>
      <c r="N56" s="155" t="str">
        <f t="shared" si="2"/>
        <v>1580644593</v>
      </c>
      <c r="O56" s="155" t="str">
        <f>VLOOKUP(B56,'DATA - LIS - RX'!A:B,2,0)</f>
        <v>Buprenorphine, Gabapentin, Hydrocodone, Lorazepam</v>
      </c>
      <c r="P56" s="155" t="str">
        <f t="shared" si="3"/>
        <v/>
      </c>
      <c r="Q56" s="155"/>
      <c r="R56" s="155" t="b">
        <v>0</v>
      </c>
      <c r="S56" s="155" t="str">
        <f>IFERROR(__xludf.DUMMYFUNCTION("TRANSPOSE(UNIQUE(SORTN(FILTER(POSITIVES!E:E,POSITIVES!A:A=M56),1,1,0,0)))"),"Opiates")</f>
        <v>Opiates</v>
      </c>
      <c r="T56" s="155"/>
      <c r="U56" s="155"/>
      <c r="V56" s="155"/>
      <c r="W56" s="155"/>
      <c r="X56" s="155"/>
      <c r="Y56" s="155"/>
      <c r="Z56" s="155"/>
    </row>
    <row r="57">
      <c r="A57" s="156" t="str">
        <f t="shared" si="1"/>
        <v>1616644593</v>
      </c>
      <c r="B57" s="156">
        <v>16166.0</v>
      </c>
      <c r="C57" s="157">
        <v>0.6041666666666666</v>
      </c>
      <c r="D57" s="158" t="s">
        <v>167</v>
      </c>
      <c r="E57" s="159">
        <v>21767.0</v>
      </c>
      <c r="F57" s="159">
        <v>44593.0</v>
      </c>
      <c r="G57" s="160" t="s">
        <v>122</v>
      </c>
      <c r="H57" s="160" t="s">
        <v>92</v>
      </c>
      <c r="I57" s="160" t="s">
        <v>101</v>
      </c>
      <c r="J57" s="160" t="s">
        <v>166</v>
      </c>
      <c r="K57" s="155"/>
      <c r="L57" s="155" t="s">
        <v>90</v>
      </c>
      <c r="M57" s="155">
        <v>207139.0</v>
      </c>
      <c r="N57" s="155" t="str">
        <f t="shared" si="2"/>
        <v>1616644593</v>
      </c>
      <c r="O57" s="155" t="str">
        <f>VLOOKUP(B57,'DATA - LIS - RX'!A:B,2,0)</f>
        <v>Duloxetine, Gabapentin, Hydrocodone</v>
      </c>
      <c r="P57" s="155" t="str">
        <f t="shared" si="3"/>
        <v/>
      </c>
      <c r="Q57" s="155"/>
      <c r="R57" s="155" t="b">
        <v>0</v>
      </c>
      <c r="S57" s="155" t="str">
        <f>IFERROR(__xludf.DUMMYFUNCTION("TRANSPOSE(UNIQUE(SORTN(FILTER(POSITIVES!E:E,POSITIVES!A:A=M57),1,1,0,0)))"),"Opiates")</f>
        <v>Opiates</v>
      </c>
      <c r="T57" s="155"/>
      <c r="U57" s="155"/>
      <c r="V57" s="155"/>
      <c r="W57" s="155"/>
      <c r="X57" s="155"/>
      <c r="Y57" s="155"/>
      <c r="Z57" s="155"/>
    </row>
    <row r="58">
      <c r="A58" s="156" t="str">
        <f t="shared" si="1"/>
        <v>1580044594</v>
      </c>
      <c r="B58" s="156">
        <v>15800.0</v>
      </c>
      <c r="C58" s="157">
        <v>0.5416666666666666</v>
      </c>
      <c r="D58" s="158" t="s">
        <v>213</v>
      </c>
      <c r="E58" s="159">
        <v>21210.0</v>
      </c>
      <c r="F58" s="159">
        <v>44594.0</v>
      </c>
      <c r="G58" s="160" t="s">
        <v>86</v>
      </c>
      <c r="H58" s="160" t="s">
        <v>92</v>
      </c>
      <c r="I58" s="160" t="s">
        <v>93</v>
      </c>
      <c r="J58" s="160" t="s">
        <v>98</v>
      </c>
      <c r="K58" s="155"/>
      <c r="L58" s="155" t="s">
        <v>90</v>
      </c>
      <c r="M58" s="155">
        <v>207160.0</v>
      </c>
      <c r="N58" s="155" t="str">
        <f t="shared" si="2"/>
        <v>1580044594</v>
      </c>
      <c r="O58" s="155" t="str">
        <f>VLOOKUP(B58,'DATA - LIS - RX'!A:B,2,0)</f>
        <v>Hydrocodone</v>
      </c>
      <c r="P58" s="155" t="str">
        <f t="shared" si="3"/>
        <v/>
      </c>
      <c r="Q58" s="155"/>
      <c r="R58" s="155" t="b">
        <v>0</v>
      </c>
      <c r="S58" s="155" t="str">
        <f>IFERROR(__xludf.DUMMYFUNCTION("TRANSPOSE(UNIQUE(SORTN(FILTER(POSITIVES!E:E,POSITIVES!A:A=M58),1,1,0,0)))"),"Opiates")</f>
        <v>Opiates</v>
      </c>
      <c r="T58" s="155"/>
      <c r="U58" s="155"/>
      <c r="V58" s="155"/>
      <c r="W58" s="155"/>
      <c r="X58" s="155"/>
      <c r="Y58" s="155"/>
      <c r="Z58" s="155"/>
    </row>
    <row r="59">
      <c r="A59" s="156" t="str">
        <f t="shared" si="1"/>
        <v>1524444594</v>
      </c>
      <c r="B59" s="156">
        <v>15244.0</v>
      </c>
      <c r="C59" s="157">
        <v>0.5625</v>
      </c>
      <c r="D59" s="158" t="s">
        <v>220</v>
      </c>
      <c r="E59" s="159">
        <v>22139.0</v>
      </c>
      <c r="F59" s="159">
        <v>44594.0</v>
      </c>
      <c r="G59" s="160" t="s">
        <v>86</v>
      </c>
      <c r="H59" s="160" t="s">
        <v>92</v>
      </c>
      <c r="I59" s="160" t="s">
        <v>93</v>
      </c>
      <c r="J59" s="160" t="s">
        <v>221</v>
      </c>
      <c r="K59" s="155"/>
      <c r="L59" s="155" t="s">
        <v>90</v>
      </c>
      <c r="M59" s="155">
        <v>207162.0</v>
      </c>
      <c r="N59" s="155" t="str">
        <f t="shared" si="2"/>
        <v>1524444594</v>
      </c>
      <c r="O59" s="155" t="str">
        <f>VLOOKUP(B59,'DATA - LIS - RX'!A:B,2,0)</f>
        <v>Cyclobenzaprine, Hydrocodone, Zolpidem </v>
      </c>
      <c r="P59" s="155" t="str">
        <f t="shared" si="3"/>
        <v/>
      </c>
      <c r="Q59" s="155"/>
      <c r="R59" s="155" t="b">
        <v>0</v>
      </c>
      <c r="S59" s="155" t="str">
        <f>IFERROR(__xludf.DUMMYFUNCTION("TRANSPOSE(UNIQUE(SORTN(FILTER(POSITIVES!E:E,POSITIVES!A:A=M59),1,1,0,0)))"),"Opiates")</f>
        <v>Opiates</v>
      </c>
      <c r="T59" s="155"/>
      <c r="U59" s="155"/>
      <c r="V59" s="155"/>
      <c r="W59" s="155"/>
      <c r="X59" s="155"/>
      <c r="Y59" s="155"/>
      <c r="Z59" s="155"/>
    </row>
    <row r="60">
      <c r="A60" s="156" t="str">
        <f t="shared" si="1"/>
        <v>1182744594</v>
      </c>
      <c r="B60" s="156">
        <v>11827.0</v>
      </c>
      <c r="C60" s="157">
        <v>0.40625</v>
      </c>
      <c r="D60" s="158" t="s">
        <v>193</v>
      </c>
      <c r="E60" s="159">
        <v>30145.0</v>
      </c>
      <c r="F60" s="159">
        <v>44594.0</v>
      </c>
      <c r="G60" s="160" t="s">
        <v>86</v>
      </c>
      <c r="H60" s="160" t="s">
        <v>92</v>
      </c>
      <c r="I60" s="160" t="s">
        <v>93</v>
      </c>
      <c r="J60" s="160" t="s">
        <v>179</v>
      </c>
      <c r="K60" s="155"/>
      <c r="L60" s="155" t="s">
        <v>90</v>
      </c>
      <c r="M60" s="155">
        <v>207149.0</v>
      </c>
      <c r="N60" s="155" t="str">
        <f t="shared" si="2"/>
        <v>1182744594</v>
      </c>
      <c r="O60" s="155" t="str">
        <f>VLOOKUP(B60,'DATA - LIS - RX'!A:B,2,0)</f>
        <v>Codeine, Gabapentin</v>
      </c>
      <c r="P60" s="155" t="str">
        <f t="shared" si="3"/>
        <v/>
      </c>
      <c r="Q60" s="155"/>
      <c r="R60" s="155" t="b">
        <v>0</v>
      </c>
      <c r="S60" s="155" t="str">
        <f>IFERROR(__xludf.DUMMYFUNCTION("TRANSPOSE(UNIQUE(SORTN(FILTER(POSITIVES!E:E,POSITIVES!A:A=M60),1,1,0,0)))"),"Opiates")</f>
        <v>Opiates</v>
      </c>
      <c r="T60" s="155"/>
      <c r="U60" s="155"/>
      <c r="V60" s="155"/>
      <c r="W60" s="155"/>
      <c r="X60" s="155"/>
      <c r="Y60" s="155"/>
      <c r="Z60" s="155"/>
    </row>
    <row r="61">
      <c r="A61" s="156" t="str">
        <f t="shared" si="1"/>
        <v>1648144594</v>
      </c>
      <c r="B61" s="156">
        <v>16481.0</v>
      </c>
      <c r="C61" s="157">
        <v>0.5416666666666666</v>
      </c>
      <c r="D61" s="158" t="s">
        <v>212</v>
      </c>
      <c r="E61" s="159">
        <v>23102.0</v>
      </c>
      <c r="F61" s="159">
        <v>44594.0</v>
      </c>
      <c r="G61" s="160" t="s">
        <v>86</v>
      </c>
      <c r="H61" s="160" t="s">
        <v>92</v>
      </c>
      <c r="I61" s="160" t="s">
        <v>101</v>
      </c>
      <c r="J61" s="160" t="s">
        <v>147</v>
      </c>
      <c r="K61" s="155"/>
      <c r="L61" s="155" t="s">
        <v>90</v>
      </c>
      <c r="M61" s="155">
        <v>207158.0</v>
      </c>
      <c r="N61" s="155" t="str">
        <f t="shared" si="2"/>
        <v>1648144594</v>
      </c>
      <c r="O61" s="155" t="str">
        <f>VLOOKUP(B61,'DATA - LIS - RX'!A:B,2,0)</f>
        <v>Hydrocodone</v>
      </c>
      <c r="P61" s="155" t="str">
        <f t="shared" si="3"/>
        <v/>
      </c>
      <c r="Q61" s="155"/>
      <c r="R61" s="155" t="b">
        <v>0</v>
      </c>
      <c r="S61" s="155" t="str">
        <f>IFERROR(__xludf.DUMMYFUNCTION("TRANSPOSE(UNIQUE(SORTN(FILTER(POSITIVES!E:E,POSITIVES!A:A=M61),1,1,0,0)))"),"Opiates")</f>
        <v>Opiates</v>
      </c>
      <c r="T61" s="155"/>
      <c r="U61" s="155"/>
      <c r="V61" s="155"/>
      <c r="W61" s="155"/>
      <c r="X61" s="155"/>
      <c r="Y61" s="155"/>
      <c r="Z61" s="155"/>
    </row>
    <row r="62">
      <c r="A62" s="156" t="str">
        <f t="shared" si="1"/>
        <v>1232844594</v>
      </c>
      <c r="B62" s="156">
        <v>12328.0</v>
      </c>
      <c r="C62" s="157">
        <v>0.6354166666666666</v>
      </c>
      <c r="D62" s="158" t="s">
        <v>238</v>
      </c>
      <c r="E62" s="159">
        <v>18799.0</v>
      </c>
      <c r="F62" s="159">
        <v>44594.0</v>
      </c>
      <c r="G62" s="160" t="s">
        <v>86</v>
      </c>
      <c r="H62" s="160" t="s">
        <v>92</v>
      </c>
      <c r="I62" s="160" t="s">
        <v>93</v>
      </c>
      <c r="J62" s="160" t="s">
        <v>154</v>
      </c>
      <c r="K62" s="155"/>
      <c r="L62" s="155" t="s">
        <v>90</v>
      </c>
      <c r="M62" s="155">
        <v>207171.0</v>
      </c>
      <c r="N62" s="155" t="str">
        <f t="shared" si="2"/>
        <v>1232844594</v>
      </c>
      <c r="O62" s="155" t="str">
        <f>VLOOKUP(B62,'DATA - LIS - RX'!A:B,2,0)</f>
        <v>Gabapentin, Hydrocodone</v>
      </c>
      <c r="P62" s="155" t="str">
        <f t="shared" si="3"/>
        <v/>
      </c>
      <c r="Q62" s="155"/>
      <c r="R62" s="155" t="b">
        <v>0</v>
      </c>
      <c r="S62" s="155" t="str">
        <f>IFERROR(__xludf.DUMMYFUNCTION("TRANSPOSE(UNIQUE(SORTN(FILTER(POSITIVES!E:E,POSITIVES!A:A=M62),1,1,0,0)))"),"Opiates")</f>
        <v>Opiates</v>
      </c>
      <c r="T62" s="155"/>
      <c r="U62" s="155"/>
      <c r="V62" s="155"/>
      <c r="W62" s="155"/>
      <c r="X62" s="155"/>
      <c r="Y62" s="155"/>
      <c r="Z62" s="155"/>
    </row>
    <row r="63">
      <c r="A63" s="156" t="str">
        <f t="shared" si="1"/>
        <v>1101244594</v>
      </c>
      <c r="B63" s="156">
        <v>11012.0</v>
      </c>
      <c r="C63" s="157">
        <v>0.46875</v>
      </c>
      <c r="D63" s="158" t="s">
        <v>209</v>
      </c>
      <c r="E63" s="159">
        <v>23539.0</v>
      </c>
      <c r="F63" s="159">
        <v>44594.0</v>
      </c>
      <c r="G63" s="160" t="s">
        <v>86</v>
      </c>
      <c r="H63" s="160" t="s">
        <v>92</v>
      </c>
      <c r="I63" s="160" t="s">
        <v>93</v>
      </c>
      <c r="J63" s="160" t="s">
        <v>174</v>
      </c>
      <c r="K63" s="155"/>
      <c r="L63" s="155" t="s">
        <v>90</v>
      </c>
      <c r="M63" s="155">
        <v>207155.0</v>
      </c>
      <c r="N63" s="155" t="str">
        <f t="shared" si="2"/>
        <v>1101244594</v>
      </c>
      <c r="O63" s="155" t="str">
        <f>VLOOKUP(B63,'DATA - LIS - RX'!A:B,2,0)</f>
        <v>Amitriptyline, Hydrocodone</v>
      </c>
      <c r="P63" s="155" t="str">
        <f t="shared" si="3"/>
        <v/>
      </c>
      <c r="Q63" s="155"/>
      <c r="R63" s="155" t="b">
        <v>0</v>
      </c>
      <c r="S63" s="155" t="str">
        <f>IFERROR(__xludf.DUMMYFUNCTION("TRANSPOSE(UNIQUE(SORTN(FILTER(POSITIVES!E:E,POSITIVES!A:A=M63),1,1,0,0)))"),"Opiates")</f>
        <v>Opiates</v>
      </c>
      <c r="T63" s="155"/>
      <c r="U63" s="155"/>
      <c r="V63" s="155"/>
      <c r="W63" s="155"/>
      <c r="X63" s="155"/>
      <c r="Y63" s="155"/>
      <c r="Z63" s="155"/>
    </row>
    <row r="64">
      <c r="A64" s="156" t="str">
        <f t="shared" si="1"/>
        <v>1698244594</v>
      </c>
      <c r="B64" s="156">
        <v>16982.0</v>
      </c>
      <c r="C64" s="157">
        <v>0.5729166666666666</v>
      </c>
      <c r="D64" s="158" t="s">
        <v>225</v>
      </c>
      <c r="E64" s="159">
        <v>21978.0</v>
      </c>
      <c r="F64" s="159">
        <v>44594.0</v>
      </c>
      <c r="G64" s="160" t="s">
        <v>86</v>
      </c>
      <c r="H64" s="160" t="s">
        <v>92</v>
      </c>
      <c r="I64" s="160" t="s">
        <v>93</v>
      </c>
      <c r="J64" s="160" t="s">
        <v>98</v>
      </c>
      <c r="K64" s="155"/>
      <c r="L64" s="155" t="s">
        <v>90</v>
      </c>
      <c r="M64" s="155">
        <v>207163.0</v>
      </c>
      <c r="N64" s="155" t="str">
        <f t="shared" si="2"/>
        <v>1698244594</v>
      </c>
      <c r="O64" s="155" t="str">
        <f>VLOOKUP(B64,'DATA - LIS - RX'!A:B,2,0)</f>
        <v>Codeine, Gabapentin</v>
      </c>
      <c r="P64" s="155" t="str">
        <f t="shared" si="3"/>
        <v/>
      </c>
      <c r="Q64" s="155"/>
      <c r="R64" s="155" t="b">
        <v>0</v>
      </c>
      <c r="S64" s="155" t="str">
        <f>IFERROR(__xludf.DUMMYFUNCTION("TRANSPOSE(UNIQUE(SORTN(FILTER(POSITIVES!E:E,POSITIVES!A:A=M64),1,1,0,0)))"),"Opiates")</f>
        <v>Opiates</v>
      </c>
      <c r="T64" s="155"/>
      <c r="U64" s="155"/>
      <c r="V64" s="155"/>
      <c r="W64" s="155"/>
      <c r="X64" s="155"/>
      <c r="Y64" s="155"/>
      <c r="Z64" s="155"/>
    </row>
    <row r="65">
      <c r="A65" s="156" t="str">
        <f t="shared" si="1"/>
        <v>1188444594</v>
      </c>
      <c r="B65" s="156">
        <v>11884.0</v>
      </c>
      <c r="C65" s="157">
        <v>0.375</v>
      </c>
      <c r="D65" s="158" t="s">
        <v>184</v>
      </c>
      <c r="E65" s="159">
        <v>23150.0</v>
      </c>
      <c r="F65" s="159">
        <v>44594.0</v>
      </c>
      <c r="G65" s="160" t="s">
        <v>86</v>
      </c>
      <c r="H65" s="160" t="s">
        <v>92</v>
      </c>
      <c r="I65" s="160" t="s">
        <v>93</v>
      </c>
      <c r="J65" s="160" t="s">
        <v>174</v>
      </c>
      <c r="K65" s="155"/>
      <c r="L65" s="155" t="s">
        <v>90</v>
      </c>
      <c r="M65" s="155">
        <v>207145.0</v>
      </c>
      <c r="N65" s="155" t="str">
        <f t="shared" si="2"/>
        <v>1188444594</v>
      </c>
      <c r="O65" s="155" t="str">
        <f>VLOOKUP(B65,'DATA - LIS - RX'!A:B,2,0)</f>
        <v>Hydrocodone, Gabapentin, Morphine</v>
      </c>
      <c r="P65" s="155" t="str">
        <f t="shared" si="3"/>
        <v/>
      </c>
      <c r="Q65" s="155"/>
      <c r="R65" s="155" t="b">
        <v>0</v>
      </c>
      <c r="S65" s="155" t="str">
        <f>IFERROR(__xludf.DUMMYFUNCTION("TRANSPOSE(UNIQUE(SORTN(FILTER(POSITIVES!E:E,POSITIVES!A:A=M65),1,1,0,0)))"),"Opiates")</f>
        <v>Opiates</v>
      </c>
      <c r="T65" s="155"/>
      <c r="U65" s="155"/>
      <c r="V65" s="155"/>
      <c r="W65" s="155"/>
      <c r="X65" s="155"/>
      <c r="Y65" s="155"/>
      <c r="Z65" s="155"/>
    </row>
    <row r="66">
      <c r="A66" s="156" t="str">
        <f t="shared" si="1"/>
        <v>1566444594</v>
      </c>
      <c r="B66" s="156">
        <v>15664.0</v>
      </c>
      <c r="C66" s="157">
        <v>0.3333333333333333</v>
      </c>
      <c r="D66" s="158" t="s">
        <v>177</v>
      </c>
      <c r="E66" s="159">
        <v>22056.0</v>
      </c>
      <c r="F66" s="159">
        <v>44594.0</v>
      </c>
      <c r="G66" s="160" t="s">
        <v>86</v>
      </c>
      <c r="H66" s="160" t="s">
        <v>92</v>
      </c>
      <c r="I66" s="160" t="s">
        <v>93</v>
      </c>
      <c r="J66" s="160" t="s">
        <v>174</v>
      </c>
      <c r="K66" s="155"/>
      <c r="L66" s="155" t="s">
        <v>90</v>
      </c>
      <c r="M66" s="155">
        <v>207142.0</v>
      </c>
      <c r="N66" s="155" t="str">
        <f t="shared" si="2"/>
        <v>1566444594</v>
      </c>
      <c r="O66" s="155" t="str">
        <f>VLOOKUP(B66,'DATA - LIS - RX'!A:B,2,0)</f>
        <v>Buprenorphine, Gabapentin, Oxycodone</v>
      </c>
      <c r="P66" s="155" t="str">
        <f t="shared" si="3"/>
        <v/>
      </c>
      <c r="Q66" s="155"/>
      <c r="R66" s="155" t="b">
        <v>0</v>
      </c>
      <c r="S66" s="155" t="str">
        <f>IFERROR(__xludf.DUMMYFUNCTION("TRANSPOSE(UNIQUE(SORTN(FILTER(POSITIVES!E:E,POSITIVES!A:A=M66),1,1,0,0)))"),"Oxycodone")</f>
        <v>Oxycodone</v>
      </c>
      <c r="T66" s="155"/>
      <c r="U66" s="155"/>
      <c r="V66" s="155"/>
      <c r="W66" s="155"/>
      <c r="X66" s="155"/>
      <c r="Y66" s="155"/>
      <c r="Z66" s="155"/>
    </row>
    <row r="67">
      <c r="A67" s="156" t="str">
        <f t="shared" si="1"/>
        <v>1519044594</v>
      </c>
      <c r="B67" s="156">
        <v>15190.0</v>
      </c>
      <c r="C67" s="157">
        <v>0.59375</v>
      </c>
      <c r="D67" s="158" t="s">
        <v>231</v>
      </c>
      <c r="E67" s="159">
        <v>11783.0</v>
      </c>
      <c r="F67" s="159">
        <v>44594.0</v>
      </c>
      <c r="G67" s="160" t="s">
        <v>86</v>
      </c>
      <c r="H67" s="160" t="s">
        <v>92</v>
      </c>
      <c r="I67" s="160" t="s">
        <v>93</v>
      </c>
      <c r="J67" s="160" t="s">
        <v>94</v>
      </c>
      <c r="K67" s="155"/>
      <c r="L67" s="155" t="s">
        <v>90</v>
      </c>
      <c r="M67" s="155">
        <v>207169.0</v>
      </c>
      <c r="N67" s="155" t="str">
        <f t="shared" si="2"/>
        <v>1519044594</v>
      </c>
      <c r="O67" s="155" t="str">
        <f>VLOOKUP(B67,'DATA - LIS - RX'!A:B,2,0)</f>
        <v>Buprenorphine, Oxycodone, Gabapentin</v>
      </c>
      <c r="P67" s="155" t="str">
        <f t="shared" si="3"/>
        <v/>
      </c>
      <c r="Q67" s="155"/>
      <c r="R67" s="155" t="b">
        <v>0</v>
      </c>
      <c r="S67" s="155" t="str">
        <f>IFERROR(__xludf.DUMMYFUNCTION("TRANSPOSE(UNIQUE(SORTN(FILTER(POSITIVES!E:E,POSITIVES!A:A=M67),1,1,0,0)))"),"Oxycodone")</f>
        <v>Oxycodone</v>
      </c>
      <c r="T67" s="155"/>
      <c r="U67" s="155"/>
      <c r="V67" s="155"/>
      <c r="W67" s="155"/>
      <c r="X67" s="155"/>
      <c r="Y67" s="155"/>
      <c r="Z67" s="155"/>
    </row>
    <row r="68">
      <c r="A68" s="156" t="str">
        <f t="shared" si="1"/>
        <v>1479044594</v>
      </c>
      <c r="B68" s="156">
        <v>14790.0</v>
      </c>
      <c r="C68" s="157">
        <v>0.375</v>
      </c>
      <c r="D68" s="158" t="s">
        <v>185</v>
      </c>
      <c r="E68" s="159">
        <v>24134.0</v>
      </c>
      <c r="F68" s="159">
        <v>44594.0</v>
      </c>
      <c r="G68" s="160" t="s">
        <v>86</v>
      </c>
      <c r="H68" s="160" t="s">
        <v>92</v>
      </c>
      <c r="I68" s="160" t="s">
        <v>93</v>
      </c>
      <c r="J68" s="160" t="s">
        <v>186</v>
      </c>
      <c r="K68" s="155"/>
      <c r="L68" s="155" t="s">
        <v>90</v>
      </c>
      <c r="M68" s="155">
        <v>207147.0</v>
      </c>
      <c r="N68" s="155" t="str">
        <f t="shared" si="2"/>
        <v>1479044594</v>
      </c>
      <c r="O68" s="155" t="str">
        <f>VLOOKUP(B68,'DATA - LIS - RX'!A:B,2,0)</f>
        <v>Oxycodone</v>
      </c>
      <c r="P68" s="155" t="str">
        <f t="shared" si="3"/>
        <v/>
      </c>
      <c r="Q68" s="155"/>
      <c r="R68" s="155" t="b">
        <v>0</v>
      </c>
      <c r="S68" s="155" t="str">
        <f>IFERROR(__xludf.DUMMYFUNCTION("TRANSPOSE(UNIQUE(SORTN(FILTER(POSITIVES!E:E,POSITIVES!A:A=M68),1,1,0,0)))"),"Oxycodone")</f>
        <v>Oxycodone</v>
      </c>
      <c r="T68" s="155"/>
      <c r="U68" s="155"/>
      <c r="V68" s="155"/>
      <c r="W68" s="155"/>
      <c r="X68" s="155"/>
      <c r="Y68" s="155"/>
      <c r="Z68" s="155"/>
    </row>
    <row r="69">
      <c r="A69" s="156" t="str">
        <f t="shared" si="1"/>
        <v>1554944594</v>
      </c>
      <c r="B69" s="156">
        <v>15549.0</v>
      </c>
      <c r="C69" s="157">
        <v>0.4583333333333333</v>
      </c>
      <c r="D69" s="158" t="s">
        <v>205</v>
      </c>
      <c r="E69" s="159">
        <v>27220.0</v>
      </c>
      <c r="F69" s="159">
        <v>44594.0</v>
      </c>
      <c r="G69" s="160" t="s">
        <v>122</v>
      </c>
      <c r="H69" s="160" t="s">
        <v>92</v>
      </c>
      <c r="I69" s="160" t="s">
        <v>93</v>
      </c>
      <c r="J69" s="160" t="s">
        <v>206</v>
      </c>
      <c r="K69" s="155"/>
      <c r="L69" s="155" t="s">
        <v>90</v>
      </c>
      <c r="M69" s="155">
        <v>207154.0</v>
      </c>
      <c r="N69" s="155" t="str">
        <f t="shared" si="2"/>
        <v>1554944594</v>
      </c>
      <c r="O69" s="155" t="str">
        <f>VLOOKUP(B69,'DATA - LIS - RX'!A:B,2,0)</f>
        <v>Alprazolam, Gabapentin, Hydrocodone</v>
      </c>
      <c r="P69" s="155" t="str">
        <f t="shared" si="3"/>
        <v/>
      </c>
      <c r="Q69" s="155"/>
      <c r="R69" s="155" t="b">
        <v>0</v>
      </c>
      <c r="S69" s="155" t="str">
        <f>IFERROR(__xludf.DUMMYFUNCTION("TRANSPOSE(UNIQUE(SORTN(FILTER(POSITIVES!E:E,POSITIVES!A:A=M69),1,1,0,0)))"),"Barbiturates")</f>
        <v>Barbiturates</v>
      </c>
      <c r="T69" s="155" t="str">
        <f>IFERROR(__xludf.DUMMYFUNCTION("""COMPUTED_VALUE"""),"Opiates")</f>
        <v>Opiates</v>
      </c>
      <c r="U69" s="155"/>
      <c r="V69" s="155"/>
      <c r="W69" s="155"/>
      <c r="X69" s="155"/>
      <c r="Y69" s="155"/>
      <c r="Z69" s="155"/>
    </row>
    <row r="70">
      <c r="A70" s="156" t="str">
        <f t="shared" si="1"/>
        <v>1547944594</v>
      </c>
      <c r="B70" s="156">
        <v>15479.0</v>
      </c>
      <c r="C70" s="157">
        <v>0.6458333333333334</v>
      </c>
      <c r="D70" s="158" t="s">
        <v>241</v>
      </c>
      <c r="E70" s="159">
        <v>28397.0</v>
      </c>
      <c r="F70" s="159">
        <v>44594.0</v>
      </c>
      <c r="G70" s="160" t="s">
        <v>122</v>
      </c>
      <c r="H70" s="160" t="s">
        <v>92</v>
      </c>
      <c r="I70" s="160" t="s">
        <v>101</v>
      </c>
      <c r="J70" s="160" t="s">
        <v>242</v>
      </c>
      <c r="K70" s="155"/>
      <c r="L70" s="155" t="s">
        <v>90</v>
      </c>
      <c r="M70" s="155">
        <v>207173.0</v>
      </c>
      <c r="N70" s="155" t="str">
        <f t="shared" si="2"/>
        <v>1547944594</v>
      </c>
      <c r="O70" s="155" t="str">
        <f>VLOOKUP(B70,'DATA - LIS - RX'!A:B,2,0)</f>
        <v>Oxycodone, Buprenorphine, Gabapentin</v>
      </c>
      <c r="P70" s="155" t="str">
        <f t="shared" si="3"/>
        <v/>
      </c>
      <c r="Q70" s="155"/>
      <c r="R70" s="155" t="b">
        <v>0</v>
      </c>
      <c r="S70" s="155" t="str">
        <f>IFERROR(__xludf.DUMMYFUNCTION("TRANSPOSE(UNIQUE(SORTN(FILTER(POSITIVES!E:E,POSITIVES!A:A=M70),1,1,0,0)))"),"Barbiturates")</f>
        <v>Barbiturates</v>
      </c>
      <c r="T70" s="155" t="str">
        <f>IFERROR(__xludf.DUMMYFUNCTION("""COMPUTED_VALUE"""),"Oxycodone")</f>
        <v>Oxycodone</v>
      </c>
      <c r="U70" s="155"/>
      <c r="V70" s="155"/>
      <c r="W70" s="155"/>
      <c r="X70" s="155"/>
      <c r="Y70" s="155"/>
      <c r="Z70" s="155"/>
    </row>
    <row r="71">
      <c r="A71" s="156" t="str">
        <f t="shared" si="1"/>
        <v>977544594</v>
      </c>
      <c r="B71" s="156">
        <v>9775.0</v>
      </c>
      <c r="C71" s="157">
        <v>0.5520833333333334</v>
      </c>
      <c r="D71" s="158" t="s">
        <v>219</v>
      </c>
      <c r="E71" s="159">
        <v>16906.0</v>
      </c>
      <c r="F71" s="159">
        <v>44594.0</v>
      </c>
      <c r="G71" s="160" t="s">
        <v>122</v>
      </c>
      <c r="H71" s="160" t="s">
        <v>92</v>
      </c>
      <c r="I71" s="160" t="s">
        <v>101</v>
      </c>
      <c r="J71" s="160" t="s">
        <v>94</v>
      </c>
      <c r="K71" s="155"/>
      <c r="L71" s="155" t="s">
        <v>90</v>
      </c>
      <c r="M71" s="155">
        <v>207165.0</v>
      </c>
      <c r="N71" s="155" t="str">
        <f t="shared" si="2"/>
        <v>977544594</v>
      </c>
      <c r="O71" s="155" t="str">
        <f>VLOOKUP(B71,'DATA - LIS - RX'!A:B,2,0)</f>
        <v>Alprazolam, Gabapentin, Oxycodone, Dronabinol</v>
      </c>
      <c r="P71" s="155" t="str">
        <f t="shared" si="3"/>
        <v/>
      </c>
      <c r="Q71" s="155"/>
      <c r="R71" s="155" t="b">
        <v>1</v>
      </c>
      <c r="S71" s="155" t="str">
        <f>IFERROR(__xludf.DUMMYFUNCTION("TRANSPOSE(UNIQUE(SORTN(FILTER(POSITIVES!E:E,POSITIVES!A:A=M71),1,1,0,0)))"),"Opiates")</f>
        <v>Opiates</v>
      </c>
      <c r="T71" s="155" t="str">
        <f>IFERROR(__xludf.DUMMYFUNCTION("""COMPUTED_VALUE"""),"Oxycodone")</f>
        <v>Oxycodone</v>
      </c>
      <c r="U71" s="155" t="str">
        <f>IFERROR(__xludf.DUMMYFUNCTION("""COMPUTED_VALUE"""),"THC")</f>
        <v>THC</v>
      </c>
      <c r="V71" s="155"/>
      <c r="W71" s="155"/>
      <c r="X71" s="155"/>
      <c r="Y71" s="155"/>
      <c r="Z71" s="155"/>
    </row>
    <row r="72">
      <c r="A72" s="156" t="str">
        <f t="shared" si="1"/>
        <v>1621944594</v>
      </c>
      <c r="B72" s="156">
        <v>16219.0</v>
      </c>
      <c r="C72" s="157">
        <v>0.4479166666666667</v>
      </c>
      <c r="D72" s="158" t="s">
        <v>201</v>
      </c>
      <c r="E72" s="159">
        <v>24090.0</v>
      </c>
      <c r="F72" s="159">
        <v>44594.0</v>
      </c>
      <c r="G72" s="160" t="s">
        <v>122</v>
      </c>
      <c r="H72" s="160" t="s">
        <v>92</v>
      </c>
      <c r="I72" s="160" t="s">
        <v>88</v>
      </c>
      <c r="J72" s="160" t="s">
        <v>186</v>
      </c>
      <c r="K72" s="155"/>
      <c r="L72" s="155" t="s">
        <v>90</v>
      </c>
      <c r="M72" s="155">
        <v>207150.0</v>
      </c>
      <c r="N72" s="155" t="str">
        <f t="shared" si="2"/>
        <v>1621944594</v>
      </c>
      <c r="O72" s="155" t="str">
        <f>VLOOKUP(B72,'DATA - LIS - RX'!A:B,2,0)</f>
        <v>Duloxetine, Hydrocodone</v>
      </c>
      <c r="P72" s="155" t="str">
        <f t="shared" si="3"/>
        <v/>
      </c>
      <c r="Q72" s="155"/>
      <c r="R72" s="155" t="b">
        <v>0</v>
      </c>
      <c r="S72" s="155" t="str">
        <f>IFERROR(__xludf.DUMMYFUNCTION("TRANSPOSE(UNIQUE(SORTN(FILTER(POSITIVES!E:E,POSITIVES!A:A=M72),1,1,0,0)))"),"Opiates")</f>
        <v>Opiates</v>
      </c>
      <c r="T72" s="155"/>
      <c r="U72" s="155"/>
      <c r="V72" s="155"/>
      <c r="W72" s="155"/>
      <c r="X72" s="155"/>
      <c r="Y72" s="155"/>
      <c r="Z72" s="155"/>
    </row>
    <row r="73">
      <c r="A73" s="156" t="str">
        <f t="shared" si="1"/>
        <v>1305344594</v>
      </c>
      <c r="B73" s="156">
        <v>13053.0</v>
      </c>
      <c r="C73" s="157">
        <v>0.4583333333333333</v>
      </c>
      <c r="D73" s="158" t="s">
        <v>207</v>
      </c>
      <c r="E73" s="159">
        <v>31604.0</v>
      </c>
      <c r="F73" s="159">
        <v>44594.0</v>
      </c>
      <c r="G73" s="160" t="s">
        <v>122</v>
      </c>
      <c r="H73" s="160" t="s">
        <v>92</v>
      </c>
      <c r="I73" s="160" t="s">
        <v>101</v>
      </c>
      <c r="J73" s="160" t="s">
        <v>98</v>
      </c>
      <c r="K73" s="155"/>
      <c r="L73" s="155" t="s">
        <v>90</v>
      </c>
      <c r="M73" s="155">
        <v>207156.0</v>
      </c>
      <c r="N73" s="155" t="str">
        <f t="shared" si="2"/>
        <v>1305344594</v>
      </c>
      <c r="O73" s="155" t="str">
        <f>VLOOKUP(B73,'DATA - LIS - RX'!A:B,2,0)</f>
        <v>Clonazepam, Oxycodone, Pregabalin, Zolpidem </v>
      </c>
      <c r="P73" s="155" t="str">
        <f t="shared" si="3"/>
        <v/>
      </c>
      <c r="Q73" s="155"/>
      <c r="R73" s="155" t="b">
        <v>0</v>
      </c>
      <c r="S73" s="155" t="str">
        <f>IFERROR(__xludf.DUMMYFUNCTION("TRANSPOSE(UNIQUE(SORTN(FILTER(POSITIVES!E:E,POSITIVES!A:A=M73),1,1,0,0)))"),"Opiates")</f>
        <v>Opiates</v>
      </c>
      <c r="T73" s="155"/>
      <c r="U73" s="155"/>
      <c r="V73" s="155"/>
      <c r="W73" s="155"/>
      <c r="X73" s="155"/>
      <c r="Y73" s="155"/>
      <c r="Z73" s="155"/>
    </row>
    <row r="74">
      <c r="A74" s="156" t="str">
        <f t="shared" si="1"/>
        <v>1482144594</v>
      </c>
      <c r="B74" s="156">
        <v>14821.0</v>
      </c>
      <c r="C74" s="157">
        <v>0.4479166666666667</v>
      </c>
      <c r="D74" s="158" t="s">
        <v>204</v>
      </c>
      <c r="E74" s="159">
        <v>21380.0</v>
      </c>
      <c r="F74" s="159">
        <v>44594.0</v>
      </c>
      <c r="G74" s="160" t="s">
        <v>122</v>
      </c>
      <c r="H74" s="160" t="s">
        <v>92</v>
      </c>
      <c r="I74" s="160" t="s">
        <v>101</v>
      </c>
      <c r="J74" s="160" t="s">
        <v>137</v>
      </c>
      <c r="K74" s="155"/>
      <c r="L74" s="155" t="s">
        <v>90</v>
      </c>
      <c r="M74" s="155">
        <v>207153.0</v>
      </c>
      <c r="N74" s="155" t="str">
        <f t="shared" si="2"/>
        <v>1482144594</v>
      </c>
      <c r="O74" s="155" t="str">
        <f>VLOOKUP(B74,'DATA - LIS - RX'!A:B,2,0)</f>
        <v>Pregabalin, Zolpidem, Codeine, Duloxetine</v>
      </c>
      <c r="P74" s="155" t="str">
        <f t="shared" si="3"/>
        <v/>
      </c>
      <c r="Q74" s="155"/>
      <c r="R74" s="155" t="b">
        <v>0</v>
      </c>
      <c r="S74" s="155" t="str">
        <f>IFERROR(__xludf.DUMMYFUNCTION("TRANSPOSE(UNIQUE(SORTN(FILTER(POSITIVES!E:E,POSITIVES!A:A=M74),1,1,0,0)))"),"Opiates")</f>
        <v>Opiates</v>
      </c>
      <c r="T74" s="155"/>
      <c r="U74" s="155"/>
      <c r="V74" s="155"/>
      <c r="W74" s="155"/>
      <c r="X74" s="155"/>
      <c r="Y74" s="155"/>
      <c r="Z74" s="155"/>
    </row>
    <row r="75">
      <c r="A75" s="156" t="str">
        <f t="shared" si="1"/>
        <v>1052544594</v>
      </c>
      <c r="B75" s="156">
        <v>10525.0</v>
      </c>
      <c r="C75" s="157">
        <v>0.3541666666666667</v>
      </c>
      <c r="D75" s="158" t="s">
        <v>180</v>
      </c>
      <c r="E75" s="159">
        <v>21713.0</v>
      </c>
      <c r="F75" s="159">
        <v>44594.0</v>
      </c>
      <c r="G75" s="160" t="s">
        <v>122</v>
      </c>
      <c r="H75" s="160" t="s">
        <v>92</v>
      </c>
      <c r="I75" s="160" t="s">
        <v>93</v>
      </c>
      <c r="J75" s="160" t="s">
        <v>147</v>
      </c>
      <c r="K75" s="155"/>
      <c r="L75" s="155" t="s">
        <v>90</v>
      </c>
      <c r="M75" s="155">
        <v>207144.0</v>
      </c>
      <c r="N75" s="155" t="str">
        <f t="shared" si="2"/>
        <v>1052544594</v>
      </c>
      <c r="O75" s="155" t="str">
        <f>VLOOKUP(B75,'DATA - LIS - RX'!A:B,2,0)</f>
        <v>Hydrocodone</v>
      </c>
      <c r="P75" s="155" t="str">
        <f t="shared" si="3"/>
        <v/>
      </c>
      <c r="Q75" s="155"/>
      <c r="R75" s="155" t="b">
        <v>0</v>
      </c>
      <c r="S75" s="155" t="str">
        <f>IFERROR(__xludf.DUMMYFUNCTION("TRANSPOSE(UNIQUE(SORTN(FILTER(POSITIVES!E:E,POSITIVES!A:A=M75),1,1,0,0)))"),"Opiates")</f>
        <v>Opiates</v>
      </c>
      <c r="T75" s="155"/>
      <c r="U75" s="155"/>
      <c r="V75" s="155"/>
      <c r="W75" s="155"/>
      <c r="X75" s="155"/>
      <c r="Y75" s="155"/>
      <c r="Z75" s="155"/>
    </row>
    <row r="76">
      <c r="A76" s="156" t="str">
        <f t="shared" si="1"/>
        <v>986144594</v>
      </c>
      <c r="B76" s="156">
        <v>9861.0</v>
      </c>
      <c r="C76" s="157">
        <v>0.4166666666666667</v>
      </c>
      <c r="D76" s="158" t="s">
        <v>195</v>
      </c>
      <c r="E76" s="159">
        <v>22756.0</v>
      </c>
      <c r="F76" s="159">
        <v>44594.0</v>
      </c>
      <c r="G76" s="160" t="s">
        <v>122</v>
      </c>
      <c r="H76" s="160" t="s">
        <v>92</v>
      </c>
      <c r="I76" s="160" t="s">
        <v>101</v>
      </c>
      <c r="J76" s="160" t="s">
        <v>154</v>
      </c>
      <c r="K76" s="155"/>
      <c r="L76" s="155" t="s">
        <v>90</v>
      </c>
      <c r="M76" s="155">
        <v>207151.0</v>
      </c>
      <c r="N76" s="155" t="str">
        <f t="shared" si="2"/>
        <v>986144594</v>
      </c>
      <c r="O76" s="155" t="str">
        <f>VLOOKUP(B76,'DATA - LIS - RX'!A:B,2,0)</f>
        <v>Fentanyl, Gabapentin, Zolpidem, Cyclobenzaprine, Oxycodone</v>
      </c>
      <c r="P76" s="155" t="str">
        <f t="shared" si="3"/>
        <v/>
      </c>
      <c r="Q76" s="155"/>
      <c r="R76" s="155" t="b">
        <v>0</v>
      </c>
      <c r="S76" s="155" t="str">
        <f>IFERROR(__xludf.DUMMYFUNCTION("TRANSPOSE(UNIQUE(SORTN(FILTER(POSITIVES!E:E,POSITIVES!A:A=M76),1,1,0,0)))"),"Oxycodone")</f>
        <v>Oxycodone</v>
      </c>
      <c r="T76" s="155"/>
      <c r="U76" s="155"/>
      <c r="V76" s="155"/>
      <c r="W76" s="155"/>
      <c r="X76" s="155"/>
      <c r="Y76" s="155"/>
      <c r="Z76" s="155"/>
    </row>
    <row r="77">
      <c r="A77" s="156" t="str">
        <f t="shared" si="1"/>
        <v>1417844594</v>
      </c>
      <c r="B77" s="156">
        <v>14178.0</v>
      </c>
      <c r="C77" s="157">
        <v>0.625</v>
      </c>
      <c r="D77" s="158" t="s">
        <v>236</v>
      </c>
      <c r="E77" s="159">
        <v>20540.0</v>
      </c>
      <c r="F77" s="159">
        <v>44594.0</v>
      </c>
      <c r="G77" s="160" t="s">
        <v>122</v>
      </c>
      <c r="H77" s="160" t="s">
        <v>92</v>
      </c>
      <c r="I77" s="160" t="s">
        <v>93</v>
      </c>
      <c r="J77" s="160" t="s">
        <v>147</v>
      </c>
      <c r="K77" s="155"/>
      <c r="L77" s="155" t="s">
        <v>90</v>
      </c>
      <c r="M77" s="155">
        <v>207170.0</v>
      </c>
      <c r="N77" s="155" t="str">
        <f t="shared" si="2"/>
        <v>1417844594</v>
      </c>
      <c r="O77" s="155" t="str">
        <f>VLOOKUP(B77,'DATA - LIS - RX'!A:B,2,0)</f>
        <v>Gabapentin, Oxycodone, Duloxetine</v>
      </c>
      <c r="P77" s="155" t="str">
        <f t="shared" si="3"/>
        <v/>
      </c>
      <c r="Q77" s="155"/>
      <c r="R77" s="155" t="b">
        <v>0</v>
      </c>
      <c r="S77" s="155" t="str">
        <f>IFERROR(__xludf.DUMMYFUNCTION("TRANSPOSE(UNIQUE(SORTN(FILTER(POSITIVES!E:E,POSITIVES!A:A=M77),1,1,0,0)))"),"Oxycodone")</f>
        <v>Oxycodone</v>
      </c>
      <c r="T77" s="155"/>
      <c r="U77" s="155"/>
      <c r="V77" s="155"/>
      <c r="W77" s="155"/>
      <c r="X77" s="155"/>
      <c r="Y77" s="155"/>
      <c r="Z77" s="155"/>
    </row>
    <row r="78">
      <c r="A78" s="156" t="str">
        <f t="shared" si="1"/>
        <v>1718644594</v>
      </c>
      <c r="B78" s="156">
        <v>17186.0</v>
      </c>
      <c r="C78" s="157">
        <v>0.5416666666666666</v>
      </c>
      <c r="D78" s="158" t="s">
        <v>211</v>
      </c>
      <c r="E78" s="159">
        <v>32887.0</v>
      </c>
      <c r="F78" s="159">
        <v>44594.0</v>
      </c>
      <c r="G78" s="160" t="s">
        <v>122</v>
      </c>
      <c r="H78" s="160" t="s">
        <v>92</v>
      </c>
      <c r="I78" s="160" t="s">
        <v>93</v>
      </c>
      <c r="J78" s="160" t="s">
        <v>179</v>
      </c>
      <c r="K78" s="155"/>
      <c r="L78" s="155" t="s">
        <v>90</v>
      </c>
      <c r="M78" s="155">
        <v>207157.0</v>
      </c>
      <c r="N78" s="155" t="str">
        <f t="shared" si="2"/>
        <v>1718644594</v>
      </c>
      <c r="O78" s="155" t="str">
        <f>VLOOKUP(B78,'DATA - LIS - RX'!A:B,2,0)</f>
        <v>Pregabalin, Tramadol</v>
      </c>
      <c r="P78" s="155" t="str">
        <f t="shared" si="3"/>
        <v>R</v>
      </c>
      <c r="Q78" s="155"/>
      <c r="R78" s="155" t="b">
        <v>0</v>
      </c>
      <c r="S78" s="155" t="str">
        <f>IFERROR(__xludf.DUMMYFUNCTION("TRANSPOSE(UNIQUE(SORTN(FILTER(POSITIVES!E:E,POSITIVES!A:A=M78),1,1,0,0)))"),"THC")</f>
        <v>THC</v>
      </c>
      <c r="T78" s="155"/>
      <c r="U78" s="155"/>
      <c r="V78" s="155"/>
      <c r="W78" s="155"/>
      <c r="X78" s="155"/>
      <c r="Y78" s="155"/>
      <c r="Z78" s="155"/>
    </row>
  </sheetData>
  <autoFilter ref="$A$1:$Z$78">
    <sortState ref="A1:Z78">
      <sortCondition ref="F1:F78"/>
      <sortCondition ref="G1:G78"/>
    </sortState>
  </autoFilter>
  <mergeCells count="1">
    <mergeCell ref="S1:Z1"/>
  </mergeCells>
  <conditionalFormatting sqref="A34:Z34 A78:Z78">
    <cfRule type="expression" dxfId="7" priority="1">
      <formula>$L34="NoShow"</formula>
    </cfRule>
  </conditionalFormatting>
  <conditionalFormatting sqref="A34:Z34 A78:Z78">
    <cfRule type="expression" dxfId="7" priority="2">
      <formula>$L34="UAInvalid"</formula>
    </cfRule>
  </conditionalFormatting>
  <conditionalFormatting sqref="A34:Z34 A78:Z78">
    <cfRule type="expression" dxfId="7" priority="3">
      <formula>$L34="Y117.a"</formula>
    </cfRule>
  </conditionalFormatting>
  <conditionalFormatting sqref="A34:Z34 A78:Z78">
    <cfRule type="expression" dxfId="7" priority="4">
      <formula>$L34="Y117.x"</formula>
    </cfRule>
  </conditionalFormatting>
  <conditionalFormatting sqref="A34:Z34 A78:Z78">
    <cfRule type="expression" dxfId="7" priority="5">
      <formula>$L34="DNARefusal"</formula>
    </cfRule>
  </conditionalFormatting>
  <conditionalFormatting sqref="A34:Z34 A78:Z78">
    <cfRule type="expression" dxfId="7" priority="6">
      <formula>$L34="FeeNoShow"</formula>
    </cfRule>
  </conditionalFormatting>
  <conditionalFormatting sqref="A34:Z34 A78:Z78">
    <cfRule type="expression" dxfId="7" priority="7">
      <formula>$L34="CANC"</formula>
    </cfRule>
  </conditionalFormatting>
  <conditionalFormatting sqref="A34:Z34 A78:Z78">
    <cfRule type="expression" dxfId="7" priority="8">
      <formula>$L34="Y377.A"</formula>
    </cfRule>
  </conditionalFormatting>
  <conditionalFormatting sqref="A34:Z34 A78:Z78">
    <cfRule type="expression" dxfId="7" priority="9">
      <formula>$L34="R/S"</formula>
    </cfRule>
  </conditionalFormatting>
  <conditionalFormatting sqref="A34:Z34 A78:Z78">
    <cfRule type="expression" dxfId="8" priority="10">
      <formula>$G34="OUT-UAQPre"</formula>
    </cfRule>
  </conditionalFormatting>
  <conditionalFormatting sqref="A34:Z34 A78:Z78">
    <cfRule type="expression" dxfId="8" priority="11">
      <formula>$G34="OUT-UAQ"</formula>
    </cfRule>
  </conditionalFormatting>
  <conditionalFormatting sqref="A34:Z34 A78:Z78">
    <cfRule type="expression" dxfId="0" priority="12">
      <formula>$J34="AMBETTER - SUPERIOR"</formula>
    </cfRule>
  </conditionalFormatting>
  <conditionalFormatting sqref="A34:Z34 A78:Z78">
    <cfRule type="expression" dxfId="0" priority="13">
      <formula>$J34="SUPERIOR HEALTH PLAN"</formula>
    </cfRule>
  </conditionalFormatting>
  <conditionalFormatting sqref="A34:Z34 A78:Z78">
    <cfRule type="expression" dxfId="4" priority="14">
      <formula>$G34="HUMANA CHOICE CARE"</formula>
    </cfRule>
  </conditionalFormatting>
  <conditionalFormatting sqref="A34:Z34 A78:Z78">
    <cfRule type="expression" dxfId="4" priority="15">
      <formula>$G34="HUMANA OPEN ACCESS PLAN"</formula>
    </cfRule>
  </conditionalFormatting>
  <conditionalFormatting sqref="A34:Z34 A78:Z78">
    <cfRule type="expression" dxfId="9" priority="16">
      <formula>$G34="OUTSA-SaQu"</formula>
    </cfRule>
  </conditionalFormatting>
  <conditionalFormatting sqref="A34:Z34 A78:Z78">
    <cfRule type="expression" dxfId="8" priority="17">
      <formula>$G34="OUTUA-QNEW"</formula>
    </cfRule>
  </conditionalFormatting>
  <conditionalFormatting sqref="A34:Z34 A78:Z78">
    <cfRule type="expression" dxfId="8" priority="18">
      <formula>$G34="OUTUA-PrRW"</formula>
    </cfRule>
  </conditionalFormatting>
  <conditionalFormatting sqref="A34:Z34 A78:Z78">
    <cfRule type="expression" dxfId="8" priority="19">
      <formula>$G34="OUTUA-FURW"</formula>
    </cfRule>
  </conditionalFormatting>
  <conditionalFormatting sqref="A34:Z34 A78:Z78">
    <cfRule type="expression" dxfId="8" priority="20">
      <formula>$G34="OUTUA-NWRW"</formula>
    </cfRule>
  </conditionalFormatting>
  <conditionalFormatting sqref="A34:Z34">
    <cfRule type="expression" dxfId="9" priority="21">
      <formula>$G34="OUTSA-SaQu"</formula>
    </cfRule>
  </conditionalFormatting>
  <conditionalFormatting sqref="A34:Z34 A78:Z78">
    <cfRule type="expression" dxfId="9" priority="22">
      <formula>$G34="OUTSA-RW"</formula>
    </cfRule>
  </conditionalFormatting>
  <conditionalFormatting sqref="A34:Z34 A78:Z78">
    <cfRule type="expression" dxfId="8" priority="23">
      <formula>$G34="OUTDNA-Red"</formula>
    </cfRule>
  </conditionalFormatting>
  <conditionalFormatting sqref="A33:Z33">
    <cfRule type="expression" dxfId="7" priority="24">
      <formula>$L33="NoShow"</formula>
    </cfRule>
  </conditionalFormatting>
  <conditionalFormatting sqref="A33:Z33">
    <cfRule type="expression" dxfId="7" priority="25">
      <formula>$L33="UAInvalid"</formula>
    </cfRule>
  </conditionalFormatting>
  <conditionalFormatting sqref="A33:Z33">
    <cfRule type="expression" dxfId="7" priority="26">
      <formula>$L33="Y117.a"</formula>
    </cfRule>
  </conditionalFormatting>
  <conditionalFormatting sqref="A33:Z33">
    <cfRule type="expression" dxfId="7" priority="27">
      <formula>$L33="Y117.x"</formula>
    </cfRule>
  </conditionalFormatting>
  <conditionalFormatting sqref="A33:Z33">
    <cfRule type="expression" dxfId="7" priority="28">
      <formula>$L33="DNARefusal"</formula>
    </cfRule>
  </conditionalFormatting>
  <conditionalFormatting sqref="A33:Z33">
    <cfRule type="expression" dxfId="7" priority="29">
      <formula>$L33="FeeNoShow"</formula>
    </cfRule>
  </conditionalFormatting>
  <conditionalFormatting sqref="A33:Z33">
    <cfRule type="expression" dxfId="7" priority="30">
      <formula>$L33="CANC"</formula>
    </cfRule>
  </conditionalFormatting>
  <conditionalFormatting sqref="A33:Z33">
    <cfRule type="expression" dxfId="7" priority="31">
      <formula>$L33="Y377.A"</formula>
    </cfRule>
  </conditionalFormatting>
  <conditionalFormatting sqref="A33:Z33">
    <cfRule type="expression" dxfId="7" priority="32">
      <formula>$L33="R/S"</formula>
    </cfRule>
  </conditionalFormatting>
  <conditionalFormatting sqref="A33:Z33">
    <cfRule type="expression" dxfId="8" priority="33">
      <formula>$G33="OUT-UAQPre"</formula>
    </cfRule>
  </conditionalFormatting>
  <conditionalFormatting sqref="A33:Z33">
    <cfRule type="expression" dxfId="8" priority="34">
      <formula>$G33="OUT-UAQ"</formula>
    </cfRule>
  </conditionalFormatting>
  <conditionalFormatting sqref="A33:Z33">
    <cfRule type="expression" dxfId="0" priority="35">
      <formula>$J33="AMBETTER - SUPERIOR"</formula>
    </cfRule>
  </conditionalFormatting>
  <conditionalFormatting sqref="A33:Z33">
    <cfRule type="expression" dxfId="0" priority="36">
      <formula>$J33="SUPERIOR HEALTH PLAN"</formula>
    </cfRule>
  </conditionalFormatting>
  <conditionalFormatting sqref="A33:Z33">
    <cfRule type="expression" dxfId="4" priority="37">
      <formula>$G33="HUMANA CHOICE CARE"</formula>
    </cfRule>
  </conditionalFormatting>
  <conditionalFormatting sqref="A33:Z33">
    <cfRule type="expression" dxfId="4" priority="38">
      <formula>$G33="HUMANA OPEN ACCESS PLAN"</formula>
    </cfRule>
  </conditionalFormatting>
  <conditionalFormatting sqref="A33:Z33">
    <cfRule type="expression" dxfId="9" priority="39">
      <formula>$G33="OUTSA-SaQu"</formula>
    </cfRule>
  </conditionalFormatting>
  <conditionalFormatting sqref="A33:Z33">
    <cfRule type="expression" dxfId="8" priority="40">
      <formula>$G33="OUTUA-QNEW"</formula>
    </cfRule>
  </conditionalFormatting>
  <conditionalFormatting sqref="A33:Z33">
    <cfRule type="expression" dxfId="8" priority="41">
      <formula>$G33="OUTUA-PrRW"</formula>
    </cfRule>
  </conditionalFormatting>
  <conditionalFormatting sqref="A33:Z33">
    <cfRule type="expression" dxfId="8" priority="42">
      <formula>$G33="OUTUA-FURW"</formula>
    </cfRule>
  </conditionalFormatting>
  <conditionalFormatting sqref="A33:Z33">
    <cfRule type="expression" dxfId="8" priority="43">
      <formula>$G33="OUTUA-NWRW"</formula>
    </cfRule>
  </conditionalFormatting>
  <conditionalFormatting sqref="A33:Z33">
    <cfRule type="expression" dxfId="9" priority="44">
      <formula>$G33="OUTSA-SaQu"</formula>
    </cfRule>
  </conditionalFormatting>
  <conditionalFormatting sqref="A33:Z33">
    <cfRule type="expression" dxfId="9" priority="45">
      <formula>$G33="OUTSA-RW"</formula>
    </cfRule>
  </conditionalFormatting>
  <conditionalFormatting sqref="A33:Z33">
    <cfRule type="expression" dxfId="8" priority="46">
      <formula>$G33="OUTDNA-Red"</formula>
    </cfRule>
  </conditionalFormatting>
  <conditionalFormatting sqref="A32:Z32">
    <cfRule type="expression" dxfId="7" priority="47">
      <formula>$L32="NoShow"</formula>
    </cfRule>
  </conditionalFormatting>
  <conditionalFormatting sqref="A32:Z32">
    <cfRule type="expression" dxfId="7" priority="48">
      <formula>$L32="UAInvalid"</formula>
    </cfRule>
  </conditionalFormatting>
  <conditionalFormatting sqref="A32:Z32">
    <cfRule type="expression" dxfId="7" priority="49">
      <formula>$L32="Y117.a"</formula>
    </cfRule>
  </conditionalFormatting>
  <conditionalFormatting sqref="A32:Z32">
    <cfRule type="expression" dxfId="7" priority="50">
      <formula>$L32="Y117.x"</formula>
    </cfRule>
  </conditionalFormatting>
  <conditionalFormatting sqref="A32:Z32">
    <cfRule type="expression" dxfId="7" priority="51">
      <formula>$L32="DNARefusal"</formula>
    </cfRule>
  </conditionalFormatting>
  <conditionalFormatting sqref="A32:Z32">
    <cfRule type="expression" dxfId="7" priority="52">
      <formula>$L32="FeeNoShow"</formula>
    </cfRule>
  </conditionalFormatting>
  <conditionalFormatting sqref="A32:Z32">
    <cfRule type="expression" dxfId="7" priority="53">
      <formula>$L32="CANC"</formula>
    </cfRule>
  </conditionalFormatting>
  <conditionalFormatting sqref="A32:Z32">
    <cfRule type="expression" dxfId="7" priority="54">
      <formula>$L32="Y377.A"</formula>
    </cfRule>
  </conditionalFormatting>
  <conditionalFormatting sqref="A32:Z32">
    <cfRule type="expression" dxfId="7" priority="55">
      <formula>$L32="R/S"</formula>
    </cfRule>
  </conditionalFormatting>
  <conditionalFormatting sqref="A32:Z32">
    <cfRule type="expression" dxfId="8" priority="56">
      <formula>$G32="OUT-UAQPre"</formula>
    </cfRule>
  </conditionalFormatting>
  <conditionalFormatting sqref="A32:Z32">
    <cfRule type="expression" dxfId="8" priority="57">
      <formula>$G32="OUT-UAQ"</formula>
    </cfRule>
  </conditionalFormatting>
  <conditionalFormatting sqref="A32:Z32">
    <cfRule type="expression" dxfId="0" priority="58">
      <formula>$J32="AMBETTER - SUPERIOR"</formula>
    </cfRule>
  </conditionalFormatting>
  <conditionalFormatting sqref="A32:Z32">
    <cfRule type="expression" dxfId="0" priority="59">
      <formula>$J32="SUPERIOR HEALTH PLAN"</formula>
    </cfRule>
  </conditionalFormatting>
  <conditionalFormatting sqref="A32:Z32">
    <cfRule type="expression" dxfId="4" priority="60">
      <formula>$G32="HUMANA CHOICE CARE"</formula>
    </cfRule>
  </conditionalFormatting>
  <conditionalFormatting sqref="A32:Z32">
    <cfRule type="expression" dxfId="4" priority="61">
      <formula>$G32="HUMANA OPEN ACCESS PLAN"</formula>
    </cfRule>
  </conditionalFormatting>
  <conditionalFormatting sqref="A32:Z32">
    <cfRule type="expression" dxfId="9" priority="62">
      <formula>$G32="OUTSA-SaQu"</formula>
    </cfRule>
  </conditionalFormatting>
  <conditionalFormatting sqref="A32:Z32">
    <cfRule type="expression" dxfId="8" priority="63">
      <formula>$G32="OUTUA-QNEW"</formula>
    </cfRule>
  </conditionalFormatting>
  <conditionalFormatting sqref="A32:Z32">
    <cfRule type="expression" dxfId="8" priority="64">
      <formula>$G32="OUTUA-PrRW"</formula>
    </cfRule>
  </conditionalFormatting>
  <conditionalFormatting sqref="A32:Z32">
    <cfRule type="expression" dxfId="8" priority="65">
      <formula>$G32="OUTUA-FURW"</formula>
    </cfRule>
  </conditionalFormatting>
  <conditionalFormatting sqref="A32:Z32">
    <cfRule type="expression" dxfId="8" priority="66">
      <formula>$G32="OUTUA-NWRW"</formula>
    </cfRule>
  </conditionalFormatting>
  <conditionalFormatting sqref="A32:Z32">
    <cfRule type="expression" dxfId="9" priority="67">
      <formula>$G32="OUTSA-SaQu"</formula>
    </cfRule>
  </conditionalFormatting>
  <conditionalFormatting sqref="A32:Z32">
    <cfRule type="expression" dxfId="9" priority="68">
      <formula>$G32="OUTSA-RW"</formula>
    </cfRule>
  </conditionalFormatting>
  <conditionalFormatting sqref="A32:Z32">
    <cfRule type="expression" dxfId="8" priority="69">
      <formula>$G32="OUTDNA-Red"</formula>
    </cfRule>
  </conditionalFormatting>
  <conditionalFormatting sqref="A31:Z31">
    <cfRule type="expression" dxfId="7" priority="70">
      <formula>$L31="NoShow"</formula>
    </cfRule>
  </conditionalFormatting>
  <conditionalFormatting sqref="A31:Z31">
    <cfRule type="expression" dxfId="7" priority="71">
      <formula>$L31="UAInvalid"</formula>
    </cfRule>
  </conditionalFormatting>
  <conditionalFormatting sqref="A31:Z31">
    <cfRule type="expression" dxfId="7" priority="72">
      <formula>$L31="Y117.a"</formula>
    </cfRule>
  </conditionalFormatting>
  <conditionalFormatting sqref="A31:Z31">
    <cfRule type="expression" dxfId="7" priority="73">
      <formula>$L31="Y117.x"</formula>
    </cfRule>
  </conditionalFormatting>
  <conditionalFormatting sqref="A31:Z31">
    <cfRule type="expression" dxfId="7" priority="74">
      <formula>$L31="DNARefusal"</formula>
    </cfRule>
  </conditionalFormatting>
  <conditionalFormatting sqref="A31:Z31">
    <cfRule type="expression" dxfId="7" priority="75">
      <formula>$L31="FeeNoShow"</formula>
    </cfRule>
  </conditionalFormatting>
  <conditionalFormatting sqref="A31:Z31">
    <cfRule type="expression" dxfId="7" priority="76">
      <formula>$L31="CANC"</formula>
    </cfRule>
  </conditionalFormatting>
  <conditionalFormatting sqref="A31:Z31">
    <cfRule type="expression" dxfId="7" priority="77">
      <formula>$L31="Y377.A"</formula>
    </cfRule>
  </conditionalFormatting>
  <conditionalFormatting sqref="A31:Z31">
    <cfRule type="expression" dxfId="7" priority="78">
      <formula>$L31="R/S"</formula>
    </cfRule>
  </conditionalFormatting>
  <conditionalFormatting sqref="A31:Z31">
    <cfRule type="expression" dxfId="8" priority="79">
      <formula>$G31="OUT-UAQPre"</formula>
    </cfRule>
  </conditionalFormatting>
  <conditionalFormatting sqref="A31:Z31">
    <cfRule type="expression" dxfId="8" priority="80">
      <formula>$G31="OUT-UAQ"</formula>
    </cfRule>
  </conditionalFormatting>
  <conditionalFormatting sqref="A31:Z31">
    <cfRule type="expression" dxfId="0" priority="81">
      <formula>$J31="AMBETTER - SUPERIOR"</formula>
    </cfRule>
  </conditionalFormatting>
  <conditionalFormatting sqref="A31:Z31">
    <cfRule type="expression" dxfId="0" priority="82">
      <formula>$J31="SUPERIOR HEALTH PLAN"</formula>
    </cfRule>
  </conditionalFormatting>
  <conditionalFormatting sqref="A31:Z31">
    <cfRule type="expression" dxfId="4" priority="83">
      <formula>$G31="HUMANA CHOICE CARE"</formula>
    </cfRule>
  </conditionalFormatting>
  <conditionalFormatting sqref="A31:Z31">
    <cfRule type="expression" dxfId="4" priority="84">
      <formula>$G31="HUMANA OPEN ACCESS PLAN"</formula>
    </cfRule>
  </conditionalFormatting>
  <conditionalFormatting sqref="A31:Z31">
    <cfRule type="expression" dxfId="9" priority="85">
      <formula>$G31="OUTSA-SaQu"</formula>
    </cfRule>
  </conditionalFormatting>
  <conditionalFormatting sqref="A31:Z31">
    <cfRule type="expression" dxfId="8" priority="86">
      <formula>$G31="OUTUA-QNEW"</formula>
    </cfRule>
  </conditionalFormatting>
  <conditionalFormatting sqref="A31:Z31">
    <cfRule type="expression" dxfId="8" priority="87">
      <formula>$G31="OUTUA-PrRW"</formula>
    </cfRule>
  </conditionalFormatting>
  <conditionalFormatting sqref="A31:Z31">
    <cfRule type="expression" dxfId="8" priority="88">
      <formula>$G31="OUTUA-FURW"</formula>
    </cfRule>
  </conditionalFormatting>
  <conditionalFormatting sqref="A31:Z31">
    <cfRule type="expression" dxfId="8" priority="89">
      <formula>$G31="OUTUA-NWRW"</formula>
    </cfRule>
  </conditionalFormatting>
  <conditionalFormatting sqref="A31:Z31">
    <cfRule type="expression" dxfId="9" priority="90">
      <formula>$G31="OUTSA-SaQu"</formula>
    </cfRule>
  </conditionalFormatting>
  <conditionalFormatting sqref="A31:Z31">
    <cfRule type="expression" dxfId="9" priority="91">
      <formula>$G31="OUTSA-RW"</formula>
    </cfRule>
  </conditionalFormatting>
  <conditionalFormatting sqref="A31:Z31">
    <cfRule type="expression" dxfId="8" priority="92">
      <formula>$G31="OUTDNA-Red"</formula>
    </cfRule>
  </conditionalFormatting>
  <conditionalFormatting sqref="A30:Z30">
    <cfRule type="expression" dxfId="7" priority="93">
      <formula>$L30="NoShow"</formula>
    </cfRule>
  </conditionalFormatting>
  <conditionalFormatting sqref="A30:Z30">
    <cfRule type="expression" dxfId="7" priority="94">
      <formula>$L30="UAInvalid"</formula>
    </cfRule>
  </conditionalFormatting>
  <conditionalFormatting sqref="A30:Z30">
    <cfRule type="expression" dxfId="7" priority="95">
      <formula>$L30="Y117.a"</formula>
    </cfRule>
  </conditionalFormatting>
  <conditionalFormatting sqref="A30:Z30">
    <cfRule type="expression" dxfId="7" priority="96">
      <formula>$L30="Y117.x"</formula>
    </cfRule>
  </conditionalFormatting>
  <conditionalFormatting sqref="A30:Z30">
    <cfRule type="expression" dxfId="7" priority="97">
      <formula>$L30="DNARefusal"</formula>
    </cfRule>
  </conditionalFormatting>
  <conditionalFormatting sqref="A30:Z30">
    <cfRule type="expression" dxfId="7" priority="98">
      <formula>$L30="FeeNoShow"</formula>
    </cfRule>
  </conditionalFormatting>
  <conditionalFormatting sqref="A30:Z30">
    <cfRule type="expression" dxfId="7" priority="99">
      <formula>$L30="CANC"</formula>
    </cfRule>
  </conditionalFormatting>
  <conditionalFormatting sqref="A30:Z30">
    <cfRule type="expression" dxfId="7" priority="100">
      <formula>$L30="Y377.A"</formula>
    </cfRule>
  </conditionalFormatting>
  <conditionalFormatting sqref="A30:Z30">
    <cfRule type="expression" dxfId="7" priority="101">
      <formula>$L30="R/S"</formula>
    </cfRule>
  </conditionalFormatting>
  <conditionalFormatting sqref="A30:Z30">
    <cfRule type="expression" dxfId="8" priority="102">
      <formula>$G30="OUT-UAQPre"</formula>
    </cfRule>
  </conditionalFormatting>
  <conditionalFormatting sqref="A30:Z30">
    <cfRule type="expression" dxfId="8" priority="103">
      <formula>$G30="OUT-UAQ"</formula>
    </cfRule>
  </conditionalFormatting>
  <conditionalFormatting sqref="A30:Z30">
    <cfRule type="expression" dxfId="0" priority="104">
      <formula>$J30="AMBETTER - SUPERIOR"</formula>
    </cfRule>
  </conditionalFormatting>
  <conditionalFormatting sqref="A30:Z30">
    <cfRule type="expression" dxfId="0" priority="105">
      <formula>$J30="SUPERIOR HEALTH PLAN"</formula>
    </cfRule>
  </conditionalFormatting>
  <conditionalFormatting sqref="A30:Z30">
    <cfRule type="expression" dxfId="4" priority="106">
      <formula>$G30="HUMANA CHOICE CARE"</formula>
    </cfRule>
  </conditionalFormatting>
  <conditionalFormatting sqref="A30:Z30">
    <cfRule type="expression" dxfId="4" priority="107">
      <formula>$G30="HUMANA OPEN ACCESS PLAN"</formula>
    </cfRule>
  </conditionalFormatting>
  <conditionalFormatting sqref="A30:Z30">
    <cfRule type="expression" dxfId="9" priority="108">
      <formula>$G30="OUTSA-SaQu"</formula>
    </cfRule>
  </conditionalFormatting>
  <conditionalFormatting sqref="A30:Z30">
    <cfRule type="expression" dxfId="8" priority="109">
      <formula>$G30="OUTUA-QNEW"</formula>
    </cfRule>
  </conditionalFormatting>
  <conditionalFormatting sqref="A30:Z30">
    <cfRule type="expression" dxfId="8" priority="110">
      <formula>$G30="OUTUA-PrRW"</formula>
    </cfRule>
  </conditionalFormatting>
  <conditionalFormatting sqref="A30:Z30">
    <cfRule type="expression" dxfId="8" priority="111">
      <formula>$G30="OUTUA-FURW"</formula>
    </cfRule>
  </conditionalFormatting>
  <conditionalFormatting sqref="A30:Z30">
    <cfRule type="expression" dxfId="8" priority="112">
      <formula>$G30="OUTUA-NWRW"</formula>
    </cfRule>
  </conditionalFormatting>
  <conditionalFormatting sqref="A30:Z30">
    <cfRule type="expression" dxfId="9" priority="113">
      <formula>$G30="OUTSA-SaQu"</formula>
    </cfRule>
  </conditionalFormatting>
  <conditionalFormatting sqref="A30:Z30">
    <cfRule type="expression" dxfId="9" priority="114">
      <formula>$G30="OUTSA-RW"</formula>
    </cfRule>
  </conditionalFormatting>
  <conditionalFormatting sqref="A30:Z30">
    <cfRule type="expression" dxfId="8" priority="115">
      <formula>$G30="OUTDNA-Red"</formula>
    </cfRule>
  </conditionalFormatting>
  <conditionalFormatting sqref="A28:Z29">
    <cfRule type="expression" dxfId="7" priority="116">
      <formula>$L28="NoShow"</formula>
    </cfRule>
  </conditionalFormatting>
  <conditionalFormatting sqref="A28:Z29">
    <cfRule type="expression" dxfId="7" priority="117">
      <formula>$L28="UAInvalid"</formula>
    </cfRule>
  </conditionalFormatting>
  <conditionalFormatting sqref="A28:Z29">
    <cfRule type="expression" dxfId="7" priority="118">
      <formula>$L28="Y117.a"</formula>
    </cfRule>
  </conditionalFormatting>
  <conditionalFormatting sqref="A28:Z29">
    <cfRule type="expression" dxfId="7" priority="119">
      <formula>$L28="Y117.x"</formula>
    </cfRule>
  </conditionalFormatting>
  <conditionalFormatting sqref="A28:Z29">
    <cfRule type="expression" dxfId="7" priority="120">
      <formula>$L28="DNARefusal"</formula>
    </cfRule>
  </conditionalFormatting>
  <conditionalFormatting sqref="A28:Z29">
    <cfRule type="expression" dxfId="7" priority="121">
      <formula>$L28="FeeNoShow"</formula>
    </cfRule>
  </conditionalFormatting>
  <conditionalFormatting sqref="A28:Z29">
    <cfRule type="expression" dxfId="7" priority="122">
      <formula>$L28="CANC"</formula>
    </cfRule>
  </conditionalFormatting>
  <conditionalFormatting sqref="A28:Z29">
    <cfRule type="expression" dxfId="7" priority="123">
      <formula>$L28="Y377.A"</formula>
    </cfRule>
  </conditionalFormatting>
  <conditionalFormatting sqref="A28:Z29">
    <cfRule type="expression" dxfId="7" priority="124">
      <formula>$L28="R/S"</formula>
    </cfRule>
  </conditionalFormatting>
  <conditionalFormatting sqref="A28:Z29">
    <cfRule type="expression" dxfId="8" priority="125">
      <formula>$G28="OUT-UAQPre"</formula>
    </cfRule>
  </conditionalFormatting>
  <conditionalFormatting sqref="A28:Z29">
    <cfRule type="expression" dxfId="8" priority="126">
      <formula>$G28="OUT-UAQ"</formula>
    </cfRule>
  </conditionalFormatting>
  <conditionalFormatting sqref="A28:Z29">
    <cfRule type="expression" dxfId="0" priority="127">
      <formula>$J28="AMBETTER - SUPERIOR"</formula>
    </cfRule>
  </conditionalFormatting>
  <conditionalFormatting sqref="A28:Z29">
    <cfRule type="expression" dxfId="0" priority="128">
      <formula>$J28="SUPERIOR HEALTH PLAN"</formula>
    </cfRule>
  </conditionalFormatting>
  <conditionalFormatting sqref="A28:Z29">
    <cfRule type="expression" dxfId="4" priority="129">
      <formula>$G28="HUMANA CHOICE CARE"</formula>
    </cfRule>
  </conditionalFormatting>
  <conditionalFormatting sqref="A28:Z29">
    <cfRule type="expression" dxfId="4" priority="130">
      <formula>$G28="HUMANA OPEN ACCESS PLAN"</formula>
    </cfRule>
  </conditionalFormatting>
  <conditionalFormatting sqref="A28:Z29">
    <cfRule type="expression" dxfId="9" priority="131">
      <formula>$G28="OUTSA-SaQu"</formula>
    </cfRule>
  </conditionalFormatting>
  <conditionalFormatting sqref="A28:Z29">
    <cfRule type="expression" dxfId="8" priority="132">
      <formula>$G28="OUTUA-QNEW"</formula>
    </cfRule>
  </conditionalFormatting>
  <conditionalFormatting sqref="A28:Z29">
    <cfRule type="expression" dxfId="8" priority="133">
      <formula>$G28="OUTUA-PrRW"</formula>
    </cfRule>
  </conditionalFormatting>
  <conditionalFormatting sqref="A28:Z29">
    <cfRule type="expression" dxfId="8" priority="134">
      <formula>$G28="OUTUA-FURW"</formula>
    </cfRule>
  </conditionalFormatting>
  <conditionalFormatting sqref="A28:Z29">
    <cfRule type="expression" dxfId="8" priority="135">
      <formula>$G28="OUTUA-NWRW"</formula>
    </cfRule>
  </conditionalFormatting>
  <conditionalFormatting sqref="A28:Z29">
    <cfRule type="expression" dxfId="9" priority="136">
      <formula>$G28="OUTSA-SaQu"</formula>
    </cfRule>
  </conditionalFormatting>
  <conditionalFormatting sqref="A28:Z29">
    <cfRule type="expression" dxfId="9" priority="137">
      <formula>$G28="OUTSA-RW"</formula>
    </cfRule>
  </conditionalFormatting>
  <conditionalFormatting sqref="A28:Z29">
    <cfRule type="expression" dxfId="8" priority="138">
      <formula>$G28="OUTDNA-Red"</formula>
    </cfRule>
  </conditionalFormatting>
  <conditionalFormatting sqref="A25:Z27">
    <cfRule type="expression" dxfId="7" priority="139">
      <formula>$L25="NoShow"</formula>
    </cfRule>
  </conditionalFormatting>
  <conditionalFormatting sqref="A25:Z27">
    <cfRule type="expression" dxfId="7" priority="140">
      <formula>$L25="UAInvalid"</formula>
    </cfRule>
  </conditionalFormatting>
  <conditionalFormatting sqref="A25:Z27">
    <cfRule type="expression" dxfId="7" priority="141">
      <formula>$L25="Y117.a"</formula>
    </cfRule>
  </conditionalFormatting>
  <conditionalFormatting sqref="A25:Z27">
    <cfRule type="expression" dxfId="7" priority="142">
      <formula>$L25="Y117.x"</formula>
    </cfRule>
  </conditionalFormatting>
  <conditionalFormatting sqref="A25:Z27">
    <cfRule type="expression" dxfId="7" priority="143">
      <formula>$L25="DNARefusal"</formula>
    </cfRule>
  </conditionalFormatting>
  <conditionalFormatting sqref="A25:Z27">
    <cfRule type="expression" dxfId="7" priority="144">
      <formula>$L25="FeeNoShow"</formula>
    </cfRule>
  </conditionalFormatting>
  <conditionalFormatting sqref="A25:Z27">
    <cfRule type="expression" dxfId="7" priority="145">
      <formula>$L25="CANC"</formula>
    </cfRule>
  </conditionalFormatting>
  <conditionalFormatting sqref="A25:Z27">
    <cfRule type="expression" dxfId="7" priority="146">
      <formula>$L25="Y377.A"</formula>
    </cfRule>
  </conditionalFormatting>
  <conditionalFormatting sqref="A25:Z27">
    <cfRule type="expression" dxfId="7" priority="147">
      <formula>$L25="R/S"</formula>
    </cfRule>
  </conditionalFormatting>
  <conditionalFormatting sqref="A25:Z27">
    <cfRule type="expression" dxfId="8" priority="148">
      <formula>$G25="OUT-UAQPre"</formula>
    </cfRule>
  </conditionalFormatting>
  <conditionalFormatting sqref="A25:Z27">
    <cfRule type="expression" dxfId="8" priority="149">
      <formula>$G25="OUT-UAQ"</formula>
    </cfRule>
  </conditionalFormatting>
  <conditionalFormatting sqref="A25:Z27">
    <cfRule type="expression" dxfId="0" priority="150">
      <formula>$J25="AMBETTER - SUPERIOR"</formula>
    </cfRule>
  </conditionalFormatting>
  <conditionalFormatting sqref="A25:Z27">
    <cfRule type="expression" dxfId="0" priority="151">
      <formula>$J25="SUPERIOR HEALTH PLAN"</formula>
    </cfRule>
  </conditionalFormatting>
  <conditionalFormatting sqref="A25:Z27">
    <cfRule type="expression" dxfId="4" priority="152">
      <formula>$G25="HUMANA CHOICE CARE"</formula>
    </cfRule>
  </conditionalFormatting>
  <conditionalFormatting sqref="A25:Z27">
    <cfRule type="expression" dxfId="4" priority="153">
      <formula>$G25="HUMANA OPEN ACCESS PLAN"</formula>
    </cfRule>
  </conditionalFormatting>
  <conditionalFormatting sqref="A25:Z27">
    <cfRule type="expression" dxfId="9" priority="154">
      <formula>$G25="OUTSA-SaQu"</formula>
    </cfRule>
  </conditionalFormatting>
  <conditionalFormatting sqref="A25:Z27">
    <cfRule type="expression" dxfId="8" priority="155">
      <formula>$G25="OUTUA-QNEW"</formula>
    </cfRule>
  </conditionalFormatting>
  <conditionalFormatting sqref="A25:Z27">
    <cfRule type="expression" dxfId="8" priority="156">
      <formula>$G25="OUTUA-PrRW"</formula>
    </cfRule>
  </conditionalFormatting>
  <conditionalFormatting sqref="A25:Z27">
    <cfRule type="expression" dxfId="8" priority="157">
      <formula>$G25="OUTUA-FURW"</formula>
    </cfRule>
  </conditionalFormatting>
  <conditionalFormatting sqref="A25:Z27">
    <cfRule type="expression" dxfId="8" priority="158">
      <formula>$G25="OUTUA-NWRW"</formula>
    </cfRule>
  </conditionalFormatting>
  <conditionalFormatting sqref="A25:Z27">
    <cfRule type="expression" dxfId="9" priority="159">
      <formula>$G25="OUTSA-SaQu"</formula>
    </cfRule>
  </conditionalFormatting>
  <conditionalFormatting sqref="A25:Z27">
    <cfRule type="expression" dxfId="9" priority="160">
      <formula>$G25="OUTSA-RW"</formula>
    </cfRule>
  </conditionalFormatting>
  <conditionalFormatting sqref="A25:Z27">
    <cfRule type="expression" dxfId="8" priority="161">
      <formula>$G25="OUTDNA-Red"</formula>
    </cfRule>
  </conditionalFormatting>
  <conditionalFormatting sqref="A24:Z24">
    <cfRule type="expression" dxfId="7" priority="162">
      <formula>$L24="NoShow"</formula>
    </cfRule>
  </conditionalFormatting>
  <conditionalFormatting sqref="A24:Z24">
    <cfRule type="expression" dxfId="7" priority="163">
      <formula>$L24="UAInvalid"</formula>
    </cfRule>
  </conditionalFormatting>
  <conditionalFormatting sqref="A24:Z24">
    <cfRule type="expression" dxfId="7" priority="164">
      <formula>$L24="Y117.a"</formula>
    </cfRule>
  </conditionalFormatting>
  <conditionalFormatting sqref="A24:Z24">
    <cfRule type="expression" dxfId="7" priority="165">
      <formula>$L24="Y117.x"</formula>
    </cfRule>
  </conditionalFormatting>
  <conditionalFormatting sqref="A24:Z24">
    <cfRule type="expression" dxfId="7" priority="166">
      <formula>$L24="DNARefusal"</formula>
    </cfRule>
  </conditionalFormatting>
  <conditionalFormatting sqref="A24:Z24">
    <cfRule type="expression" dxfId="7" priority="167">
      <formula>$L24="FeeNoShow"</formula>
    </cfRule>
  </conditionalFormatting>
  <conditionalFormatting sqref="A24:Z24">
    <cfRule type="expression" dxfId="7" priority="168">
      <formula>$L24="CANC"</formula>
    </cfRule>
  </conditionalFormatting>
  <conditionalFormatting sqref="A24:Z24">
    <cfRule type="expression" dxfId="7" priority="169">
      <formula>$L24="Y377.A"</formula>
    </cfRule>
  </conditionalFormatting>
  <conditionalFormatting sqref="A24:Z24">
    <cfRule type="expression" dxfId="7" priority="170">
      <formula>$L24="R/S"</formula>
    </cfRule>
  </conditionalFormatting>
  <conditionalFormatting sqref="A24:Z24">
    <cfRule type="expression" dxfId="8" priority="171">
      <formula>$G24="OUT-UAQPre"</formula>
    </cfRule>
  </conditionalFormatting>
  <conditionalFormatting sqref="A24:Z24">
    <cfRule type="expression" dxfId="8" priority="172">
      <formula>$G24="OUT-UAQ"</formula>
    </cfRule>
  </conditionalFormatting>
  <conditionalFormatting sqref="A24:Z24">
    <cfRule type="expression" dxfId="0" priority="173">
      <formula>$J24="AMBETTER - SUPERIOR"</formula>
    </cfRule>
  </conditionalFormatting>
  <conditionalFormatting sqref="A24:Z24">
    <cfRule type="expression" dxfId="0" priority="174">
      <formula>$J24="SUPERIOR HEALTH PLAN"</formula>
    </cfRule>
  </conditionalFormatting>
  <conditionalFormatting sqref="A24:Z24">
    <cfRule type="expression" dxfId="4" priority="175">
      <formula>$G24="HUMANA CHOICE CARE"</formula>
    </cfRule>
  </conditionalFormatting>
  <conditionalFormatting sqref="A24:Z24">
    <cfRule type="expression" dxfId="4" priority="176">
      <formula>$G24="HUMANA OPEN ACCESS PLAN"</formula>
    </cfRule>
  </conditionalFormatting>
  <conditionalFormatting sqref="A24:Z24">
    <cfRule type="expression" dxfId="9" priority="177">
      <formula>$G24="OUTSA-SaQu"</formula>
    </cfRule>
  </conditionalFormatting>
  <conditionalFormatting sqref="A24:Z24">
    <cfRule type="expression" dxfId="8" priority="178">
      <formula>$G24="OUTUA-QNEW"</formula>
    </cfRule>
  </conditionalFormatting>
  <conditionalFormatting sqref="A24:Z24">
    <cfRule type="expression" dxfId="8" priority="179">
      <formula>$G24="OUTUA-PrRW"</formula>
    </cfRule>
  </conditionalFormatting>
  <conditionalFormatting sqref="A24:Z24">
    <cfRule type="expression" dxfId="8" priority="180">
      <formula>$G24="OUTUA-FURW"</formula>
    </cfRule>
  </conditionalFormatting>
  <conditionalFormatting sqref="A24:Z24">
    <cfRule type="expression" dxfId="8" priority="181">
      <formula>$G24="OUTUA-NWRW"</formula>
    </cfRule>
  </conditionalFormatting>
  <conditionalFormatting sqref="A24:Z24">
    <cfRule type="expression" dxfId="9" priority="182">
      <formula>$G24="OUTSA-SaQu"</formula>
    </cfRule>
  </conditionalFormatting>
  <conditionalFormatting sqref="A24:Z24">
    <cfRule type="expression" dxfId="9" priority="183">
      <formula>$G24="OUTSA-RW"</formula>
    </cfRule>
  </conditionalFormatting>
  <conditionalFormatting sqref="A24:Z24">
    <cfRule type="expression" dxfId="8" priority="184">
      <formula>$G24="OUTDNA-Red"</formula>
    </cfRule>
  </conditionalFormatting>
  <conditionalFormatting sqref="A21:Z23">
    <cfRule type="expression" dxfId="7" priority="185">
      <formula>$L21="NoShow"</formula>
    </cfRule>
  </conditionalFormatting>
  <conditionalFormatting sqref="A21:Z23">
    <cfRule type="expression" dxfId="7" priority="186">
      <formula>$L21="UAInvalid"</formula>
    </cfRule>
  </conditionalFormatting>
  <conditionalFormatting sqref="A21:Z23">
    <cfRule type="expression" dxfId="7" priority="187">
      <formula>$L21="Y117.a"</formula>
    </cfRule>
  </conditionalFormatting>
  <conditionalFormatting sqref="A21:Z23">
    <cfRule type="expression" dxfId="7" priority="188">
      <formula>$L21="Y117.x"</formula>
    </cfRule>
  </conditionalFormatting>
  <conditionalFormatting sqref="A21:Z23">
    <cfRule type="expression" dxfId="7" priority="189">
      <formula>$L21="DNARefusal"</formula>
    </cfRule>
  </conditionalFormatting>
  <conditionalFormatting sqref="A21:Z23">
    <cfRule type="expression" dxfId="7" priority="190">
      <formula>$L21="FeeNoShow"</formula>
    </cfRule>
  </conditionalFormatting>
  <conditionalFormatting sqref="A21:Z23">
    <cfRule type="expression" dxfId="7" priority="191">
      <formula>$L21="CANC"</formula>
    </cfRule>
  </conditionalFormatting>
  <conditionalFormatting sqref="A21:Z23">
    <cfRule type="expression" dxfId="7" priority="192">
      <formula>$L21="Y377.A"</formula>
    </cfRule>
  </conditionalFormatting>
  <conditionalFormatting sqref="A21:Z23">
    <cfRule type="expression" dxfId="7" priority="193">
      <formula>$L21="R/S"</formula>
    </cfRule>
  </conditionalFormatting>
  <conditionalFormatting sqref="A21:Z23">
    <cfRule type="expression" dxfId="8" priority="194">
      <formula>$G21="OUT-UAQPre"</formula>
    </cfRule>
  </conditionalFormatting>
  <conditionalFormatting sqref="A21:Z23">
    <cfRule type="expression" dxfId="8" priority="195">
      <formula>$G21="OUT-UAQ"</formula>
    </cfRule>
  </conditionalFormatting>
  <conditionalFormatting sqref="A21:Z23">
    <cfRule type="expression" dxfId="0" priority="196">
      <formula>$J21="AMBETTER - SUPERIOR"</formula>
    </cfRule>
  </conditionalFormatting>
  <conditionalFormatting sqref="A21:Z23">
    <cfRule type="expression" dxfId="0" priority="197">
      <formula>$J21="SUPERIOR HEALTH PLAN"</formula>
    </cfRule>
  </conditionalFormatting>
  <conditionalFormatting sqref="A21:Z23">
    <cfRule type="expression" dxfId="4" priority="198">
      <formula>$G21="HUMANA CHOICE CARE"</formula>
    </cfRule>
  </conditionalFormatting>
  <conditionalFormatting sqref="A21:Z23">
    <cfRule type="expression" dxfId="4" priority="199">
      <formula>$G21="HUMANA OPEN ACCESS PLAN"</formula>
    </cfRule>
  </conditionalFormatting>
  <conditionalFormatting sqref="A21:Z23">
    <cfRule type="expression" dxfId="9" priority="200">
      <formula>$G21="OUTSA-SaQu"</formula>
    </cfRule>
  </conditionalFormatting>
  <conditionalFormatting sqref="A21:Z23">
    <cfRule type="expression" dxfId="8" priority="201">
      <formula>$G21="OUTUA-QNEW"</formula>
    </cfRule>
  </conditionalFormatting>
  <conditionalFormatting sqref="A21:Z23">
    <cfRule type="expression" dxfId="8" priority="202">
      <formula>$G21="OUTUA-PrRW"</formula>
    </cfRule>
  </conditionalFormatting>
  <conditionalFormatting sqref="A21:Z23">
    <cfRule type="expression" dxfId="8" priority="203">
      <formula>$G21="OUTUA-FURW"</formula>
    </cfRule>
  </conditionalFormatting>
  <conditionalFormatting sqref="A21:Z23">
    <cfRule type="expression" dxfId="8" priority="204">
      <formula>$G21="OUTUA-NWRW"</formula>
    </cfRule>
  </conditionalFormatting>
  <conditionalFormatting sqref="A21:Z23">
    <cfRule type="expression" dxfId="9" priority="205">
      <formula>$G21="OUTSA-SaQu"</formula>
    </cfRule>
  </conditionalFormatting>
  <conditionalFormatting sqref="A21:Z23">
    <cfRule type="expression" dxfId="9" priority="206">
      <formula>$G21="OUTSA-RW"</formula>
    </cfRule>
  </conditionalFormatting>
  <conditionalFormatting sqref="A21:Z23">
    <cfRule type="expression" dxfId="8" priority="207">
      <formula>$G21="OUTDNA-Red"</formula>
    </cfRule>
  </conditionalFormatting>
  <conditionalFormatting sqref="A20:Z20">
    <cfRule type="expression" dxfId="7" priority="208">
      <formula>$L20="NoShow"</formula>
    </cfRule>
  </conditionalFormatting>
  <conditionalFormatting sqref="A20:Z20">
    <cfRule type="expression" dxfId="7" priority="209">
      <formula>$L20="UAInvalid"</formula>
    </cfRule>
  </conditionalFormatting>
  <conditionalFormatting sqref="A20:Z20">
    <cfRule type="expression" dxfId="7" priority="210">
      <formula>$L20="Y117.a"</formula>
    </cfRule>
  </conditionalFormatting>
  <conditionalFormatting sqref="A20:Z20">
    <cfRule type="expression" dxfId="7" priority="211">
      <formula>$L20="Y117.x"</formula>
    </cfRule>
  </conditionalFormatting>
  <conditionalFormatting sqref="A20:Z20">
    <cfRule type="expression" dxfId="7" priority="212">
      <formula>$L20="DNARefusal"</formula>
    </cfRule>
  </conditionalFormatting>
  <conditionalFormatting sqref="A20:Z20">
    <cfRule type="expression" dxfId="7" priority="213">
      <formula>$L20="FeeNoShow"</formula>
    </cfRule>
  </conditionalFormatting>
  <conditionalFormatting sqref="A20:Z20">
    <cfRule type="expression" dxfId="7" priority="214">
      <formula>$L20="CANC"</formula>
    </cfRule>
  </conditionalFormatting>
  <conditionalFormatting sqref="A20:Z20">
    <cfRule type="expression" dxfId="7" priority="215">
      <formula>$L20="Y377.A"</formula>
    </cfRule>
  </conditionalFormatting>
  <conditionalFormatting sqref="A20:Z20">
    <cfRule type="expression" dxfId="7" priority="216">
      <formula>$L20="R/S"</formula>
    </cfRule>
  </conditionalFormatting>
  <conditionalFormatting sqref="A20:Z20">
    <cfRule type="expression" dxfId="8" priority="217">
      <formula>$G20="OUT-UAQPre"</formula>
    </cfRule>
  </conditionalFormatting>
  <conditionalFormatting sqref="A20:Z20">
    <cfRule type="expression" dxfId="8" priority="218">
      <formula>$G20="OUT-UAQ"</formula>
    </cfRule>
  </conditionalFormatting>
  <conditionalFormatting sqref="A20:Z20">
    <cfRule type="expression" dxfId="0" priority="219">
      <formula>$J20="AMBETTER - SUPERIOR"</formula>
    </cfRule>
  </conditionalFormatting>
  <conditionalFormatting sqref="A20:Z20">
    <cfRule type="expression" dxfId="0" priority="220">
      <formula>$J20="SUPERIOR HEALTH PLAN"</formula>
    </cfRule>
  </conditionalFormatting>
  <conditionalFormatting sqref="A20:Z20">
    <cfRule type="expression" dxfId="4" priority="221">
      <formula>$G20="HUMANA CHOICE CARE"</formula>
    </cfRule>
  </conditionalFormatting>
  <conditionalFormatting sqref="A20:Z20">
    <cfRule type="expression" dxfId="4" priority="222">
      <formula>$G20="HUMANA OPEN ACCESS PLAN"</formula>
    </cfRule>
  </conditionalFormatting>
  <conditionalFormatting sqref="A20:Z20">
    <cfRule type="expression" dxfId="9" priority="223">
      <formula>$G20="OUTSA-SaQu"</formula>
    </cfRule>
  </conditionalFormatting>
  <conditionalFormatting sqref="A20:Z20">
    <cfRule type="expression" dxfId="8" priority="224">
      <formula>$G20="OUTUA-QNEW"</formula>
    </cfRule>
  </conditionalFormatting>
  <conditionalFormatting sqref="A20:Z20">
    <cfRule type="expression" dxfId="8" priority="225">
      <formula>$G20="OUTUA-PrRW"</formula>
    </cfRule>
  </conditionalFormatting>
  <conditionalFormatting sqref="A20:Z20">
    <cfRule type="expression" dxfId="8" priority="226">
      <formula>$G20="OUTUA-FURW"</formula>
    </cfRule>
  </conditionalFormatting>
  <conditionalFormatting sqref="A20:Z20">
    <cfRule type="expression" dxfId="8" priority="227">
      <formula>$G20="OUTUA-NWRW"</formula>
    </cfRule>
  </conditionalFormatting>
  <conditionalFormatting sqref="A20:Z20">
    <cfRule type="expression" dxfId="9" priority="228">
      <formula>$G20="OUTSA-SaQu"</formula>
    </cfRule>
  </conditionalFormatting>
  <conditionalFormatting sqref="A20:Z20">
    <cfRule type="expression" dxfId="9" priority="229">
      <formula>$G20="OUTSA-RW"</formula>
    </cfRule>
  </conditionalFormatting>
  <conditionalFormatting sqref="A20:Z20">
    <cfRule type="expression" dxfId="8" priority="230">
      <formula>$G20="OUTDNA-Red"</formula>
    </cfRule>
  </conditionalFormatting>
  <conditionalFormatting sqref="A19:Z19">
    <cfRule type="expression" dxfId="7" priority="231">
      <formula>$L19="NoShow"</formula>
    </cfRule>
  </conditionalFormatting>
  <conditionalFormatting sqref="A19:Z19">
    <cfRule type="expression" dxfId="7" priority="232">
      <formula>$L19="UAInvalid"</formula>
    </cfRule>
  </conditionalFormatting>
  <conditionalFormatting sqref="A19:Z19">
    <cfRule type="expression" dxfId="7" priority="233">
      <formula>$L19="Y117.a"</formula>
    </cfRule>
  </conditionalFormatting>
  <conditionalFormatting sqref="A19:Z19">
    <cfRule type="expression" dxfId="7" priority="234">
      <formula>$L19="Y117.x"</formula>
    </cfRule>
  </conditionalFormatting>
  <conditionalFormatting sqref="A19:Z19">
    <cfRule type="expression" dxfId="7" priority="235">
      <formula>$L19="DNARefusal"</formula>
    </cfRule>
  </conditionalFormatting>
  <conditionalFormatting sqref="A19:Z19">
    <cfRule type="expression" dxfId="7" priority="236">
      <formula>$L19="FeeNoShow"</formula>
    </cfRule>
  </conditionalFormatting>
  <conditionalFormatting sqref="A19:Z19">
    <cfRule type="expression" dxfId="7" priority="237">
      <formula>$L19="CANC"</formula>
    </cfRule>
  </conditionalFormatting>
  <conditionalFormatting sqref="A19:Z19">
    <cfRule type="expression" dxfId="7" priority="238">
      <formula>$L19="Y377.A"</formula>
    </cfRule>
  </conditionalFormatting>
  <conditionalFormatting sqref="A19:Z19">
    <cfRule type="expression" dxfId="7" priority="239">
      <formula>$L19="R/S"</formula>
    </cfRule>
  </conditionalFormatting>
  <conditionalFormatting sqref="A19:Z19">
    <cfRule type="expression" dxfId="8" priority="240">
      <formula>$G19="OUT-UAQPre"</formula>
    </cfRule>
  </conditionalFormatting>
  <conditionalFormatting sqref="A19:Z19">
    <cfRule type="expression" dxfId="8" priority="241">
      <formula>$G19="OUT-UAQ"</formula>
    </cfRule>
  </conditionalFormatting>
  <conditionalFormatting sqref="A19:Z19">
    <cfRule type="expression" dxfId="0" priority="242">
      <formula>$J19="AMBETTER - SUPERIOR"</formula>
    </cfRule>
  </conditionalFormatting>
  <conditionalFormatting sqref="A19:Z19">
    <cfRule type="expression" dxfId="0" priority="243">
      <formula>$J19="SUPERIOR HEALTH PLAN"</formula>
    </cfRule>
  </conditionalFormatting>
  <conditionalFormatting sqref="A19:Z19">
    <cfRule type="expression" dxfId="4" priority="244">
      <formula>$G19="HUMANA CHOICE CARE"</formula>
    </cfRule>
  </conditionalFormatting>
  <conditionalFormatting sqref="A19:Z19">
    <cfRule type="expression" dxfId="4" priority="245">
      <formula>$G19="HUMANA OPEN ACCESS PLAN"</formula>
    </cfRule>
  </conditionalFormatting>
  <conditionalFormatting sqref="A19:Z19">
    <cfRule type="expression" dxfId="9" priority="246">
      <formula>$G19="OUTSA-SaQu"</formula>
    </cfRule>
  </conditionalFormatting>
  <conditionalFormatting sqref="A19:Z19">
    <cfRule type="expression" dxfId="8" priority="247">
      <formula>$G19="OUTUA-QNEW"</formula>
    </cfRule>
  </conditionalFormatting>
  <conditionalFormatting sqref="A19:Z19">
    <cfRule type="expression" dxfId="8" priority="248">
      <formula>$G19="OUTUA-PrRW"</formula>
    </cfRule>
  </conditionalFormatting>
  <conditionalFormatting sqref="A19:Z19">
    <cfRule type="expression" dxfId="8" priority="249">
      <formula>$G19="OUTUA-FURW"</formula>
    </cfRule>
  </conditionalFormatting>
  <conditionalFormatting sqref="A19:Z19">
    <cfRule type="expression" dxfId="8" priority="250">
      <formula>$G19="OUTUA-NWRW"</formula>
    </cfRule>
  </conditionalFormatting>
  <conditionalFormatting sqref="A19:Z19">
    <cfRule type="expression" dxfId="9" priority="251">
      <formula>$G19="OUTSA-SaQu"</formula>
    </cfRule>
  </conditionalFormatting>
  <conditionalFormatting sqref="A19:Z19">
    <cfRule type="expression" dxfId="9" priority="252">
      <formula>$G19="OUTSA-RW"</formula>
    </cfRule>
  </conditionalFormatting>
  <conditionalFormatting sqref="A19:Z19">
    <cfRule type="expression" dxfId="8" priority="253">
      <formula>$G19="OUTDNA-Red"</formula>
    </cfRule>
  </conditionalFormatting>
  <conditionalFormatting sqref="A18:Z18">
    <cfRule type="expression" dxfId="7" priority="254">
      <formula>$L18="NoShow"</formula>
    </cfRule>
  </conditionalFormatting>
  <conditionalFormatting sqref="A18:Z18">
    <cfRule type="expression" dxfId="7" priority="255">
      <formula>$L18="UAInvalid"</formula>
    </cfRule>
  </conditionalFormatting>
  <conditionalFormatting sqref="A18:Z18">
    <cfRule type="expression" dxfId="7" priority="256">
      <formula>$L18="Y117.a"</formula>
    </cfRule>
  </conditionalFormatting>
  <conditionalFormatting sqref="A18:Z18">
    <cfRule type="expression" dxfId="7" priority="257">
      <formula>$L18="Y117.x"</formula>
    </cfRule>
  </conditionalFormatting>
  <conditionalFormatting sqref="A18:Z18">
    <cfRule type="expression" dxfId="7" priority="258">
      <formula>$L18="DNARefusal"</formula>
    </cfRule>
  </conditionalFormatting>
  <conditionalFormatting sqref="A18:Z18">
    <cfRule type="expression" dxfId="7" priority="259">
      <formula>$L18="FeeNoShow"</formula>
    </cfRule>
  </conditionalFormatting>
  <conditionalFormatting sqref="A18:Z18">
    <cfRule type="expression" dxfId="7" priority="260">
      <formula>$L18="CANC"</formula>
    </cfRule>
  </conditionalFormatting>
  <conditionalFormatting sqref="A18:Z18">
    <cfRule type="expression" dxfId="7" priority="261">
      <formula>$L18="Y377.A"</formula>
    </cfRule>
  </conditionalFormatting>
  <conditionalFormatting sqref="A18:Z18">
    <cfRule type="expression" dxfId="7" priority="262">
      <formula>$L18="R/S"</formula>
    </cfRule>
  </conditionalFormatting>
  <conditionalFormatting sqref="A18:Z18">
    <cfRule type="expression" dxfId="8" priority="263">
      <formula>$G18="OUT-UAQPre"</formula>
    </cfRule>
  </conditionalFormatting>
  <conditionalFormatting sqref="A18:Z18">
    <cfRule type="expression" dxfId="8" priority="264">
      <formula>$G18="OUT-UAQ"</formula>
    </cfRule>
  </conditionalFormatting>
  <conditionalFormatting sqref="A18:Z18">
    <cfRule type="expression" dxfId="0" priority="265">
      <formula>$J18="AMBETTER - SUPERIOR"</formula>
    </cfRule>
  </conditionalFormatting>
  <conditionalFormatting sqref="A18:Z18">
    <cfRule type="expression" dxfId="0" priority="266">
      <formula>$J18="SUPERIOR HEALTH PLAN"</formula>
    </cfRule>
  </conditionalFormatting>
  <conditionalFormatting sqref="A18:Z18">
    <cfRule type="expression" dxfId="4" priority="267">
      <formula>$G18="HUMANA CHOICE CARE"</formula>
    </cfRule>
  </conditionalFormatting>
  <conditionalFormatting sqref="A18:Z18">
    <cfRule type="expression" dxfId="4" priority="268">
      <formula>$G18="HUMANA OPEN ACCESS PLAN"</formula>
    </cfRule>
  </conditionalFormatting>
  <conditionalFormatting sqref="A18:Z18">
    <cfRule type="expression" dxfId="9" priority="269">
      <formula>$G18="OUTSA-SaQu"</formula>
    </cfRule>
  </conditionalFormatting>
  <conditionalFormatting sqref="A18:Z18">
    <cfRule type="expression" dxfId="8" priority="270">
      <formula>$G18="OUTUA-QNEW"</formula>
    </cfRule>
  </conditionalFormatting>
  <conditionalFormatting sqref="A18:Z18">
    <cfRule type="expression" dxfId="8" priority="271">
      <formula>$G18="OUTUA-PrRW"</formula>
    </cfRule>
  </conditionalFormatting>
  <conditionalFormatting sqref="A18:Z18">
    <cfRule type="expression" dxfId="8" priority="272">
      <formula>$G18="OUTUA-FURW"</formula>
    </cfRule>
  </conditionalFormatting>
  <conditionalFormatting sqref="A18:Z18">
    <cfRule type="expression" dxfId="8" priority="273">
      <formula>$G18="OUTUA-NWRW"</formula>
    </cfRule>
  </conditionalFormatting>
  <conditionalFormatting sqref="A18:Z18">
    <cfRule type="expression" dxfId="9" priority="274">
      <formula>$G18="OUTSA-SaQu"</formula>
    </cfRule>
  </conditionalFormatting>
  <conditionalFormatting sqref="A18:Z18">
    <cfRule type="expression" dxfId="9" priority="275">
      <formula>$G18="OUTSA-RW"</formula>
    </cfRule>
  </conditionalFormatting>
  <conditionalFormatting sqref="A18:Z18">
    <cfRule type="expression" dxfId="8" priority="276">
      <formula>$G18="OUTDNA-Red"</formula>
    </cfRule>
  </conditionalFormatting>
  <conditionalFormatting sqref="A16:Z17">
    <cfRule type="expression" dxfId="7" priority="277">
      <formula>$L16="NoShow"</formula>
    </cfRule>
  </conditionalFormatting>
  <conditionalFormatting sqref="A16:Z17">
    <cfRule type="expression" dxfId="7" priority="278">
      <formula>$L16="UAInvalid"</formula>
    </cfRule>
  </conditionalFormatting>
  <conditionalFormatting sqref="A16:Z17">
    <cfRule type="expression" dxfId="7" priority="279">
      <formula>$L16="Y117.a"</formula>
    </cfRule>
  </conditionalFormatting>
  <conditionalFormatting sqref="A16:Z17">
    <cfRule type="expression" dxfId="7" priority="280">
      <formula>$L16="Y117.x"</formula>
    </cfRule>
  </conditionalFormatting>
  <conditionalFormatting sqref="A16:Z17">
    <cfRule type="expression" dxfId="7" priority="281">
      <formula>$L16="DNARefusal"</formula>
    </cfRule>
  </conditionalFormatting>
  <conditionalFormatting sqref="A16:Z17">
    <cfRule type="expression" dxfId="7" priority="282">
      <formula>$L16="FeeNoShow"</formula>
    </cfRule>
  </conditionalFormatting>
  <conditionalFormatting sqref="A16:Z17">
    <cfRule type="expression" dxfId="7" priority="283">
      <formula>$L16="CANC"</formula>
    </cfRule>
  </conditionalFormatting>
  <conditionalFormatting sqref="A16:Z17">
    <cfRule type="expression" dxfId="7" priority="284">
      <formula>$L16="Y377.A"</formula>
    </cfRule>
  </conditionalFormatting>
  <conditionalFormatting sqref="A16:Z17">
    <cfRule type="expression" dxfId="7" priority="285">
      <formula>$L16="R/S"</formula>
    </cfRule>
  </conditionalFormatting>
  <conditionalFormatting sqref="A16:Z17">
    <cfRule type="expression" dxfId="8" priority="286">
      <formula>$G16="OUT-UAQPre"</formula>
    </cfRule>
  </conditionalFormatting>
  <conditionalFormatting sqref="A16:Z17">
    <cfRule type="expression" dxfId="8" priority="287">
      <formula>$G16="OUT-UAQ"</formula>
    </cfRule>
  </conditionalFormatting>
  <conditionalFormatting sqref="A16:Z17">
    <cfRule type="expression" dxfId="0" priority="288">
      <formula>$J16="AMBETTER - SUPERIOR"</formula>
    </cfRule>
  </conditionalFormatting>
  <conditionalFormatting sqref="A16:Z17">
    <cfRule type="expression" dxfId="0" priority="289">
      <formula>$J16="SUPERIOR HEALTH PLAN"</formula>
    </cfRule>
  </conditionalFormatting>
  <conditionalFormatting sqref="A16:Z17">
    <cfRule type="expression" dxfId="4" priority="290">
      <formula>$G16="HUMANA CHOICE CARE"</formula>
    </cfRule>
  </conditionalFormatting>
  <conditionalFormatting sqref="A16:Z17">
    <cfRule type="expression" dxfId="4" priority="291">
      <formula>$G16="HUMANA OPEN ACCESS PLAN"</formula>
    </cfRule>
  </conditionalFormatting>
  <conditionalFormatting sqref="A16:Z17">
    <cfRule type="expression" dxfId="9" priority="292">
      <formula>$G16="OUTSA-SaQu"</formula>
    </cfRule>
  </conditionalFormatting>
  <conditionalFormatting sqref="A16:Z17">
    <cfRule type="expression" dxfId="8" priority="293">
      <formula>$G16="OUTUA-QNEW"</formula>
    </cfRule>
  </conditionalFormatting>
  <conditionalFormatting sqref="A16:Z17">
    <cfRule type="expression" dxfId="8" priority="294">
      <formula>$G16="OUTUA-PrRW"</formula>
    </cfRule>
  </conditionalFormatting>
  <conditionalFormatting sqref="A16:Z17">
    <cfRule type="expression" dxfId="8" priority="295">
      <formula>$G16="OUTUA-FURW"</formula>
    </cfRule>
  </conditionalFormatting>
  <conditionalFormatting sqref="A16:Z17">
    <cfRule type="expression" dxfId="8" priority="296">
      <formula>$G16="OUTUA-NWRW"</formula>
    </cfRule>
  </conditionalFormatting>
  <conditionalFormatting sqref="A16:Z17">
    <cfRule type="expression" dxfId="9" priority="297">
      <formula>$G16="OUTSA-SaQu"</formula>
    </cfRule>
  </conditionalFormatting>
  <conditionalFormatting sqref="A16:Z17">
    <cfRule type="expression" dxfId="9" priority="298">
      <formula>$G16="OUTSA-RW"</formula>
    </cfRule>
  </conditionalFormatting>
  <conditionalFormatting sqref="A16:Z17">
    <cfRule type="expression" dxfId="8" priority="299">
      <formula>$G16="OUTDNA-Red"</formula>
    </cfRule>
  </conditionalFormatting>
  <conditionalFormatting sqref="A15:Z15">
    <cfRule type="expression" dxfId="7" priority="300">
      <formula>$L15="NoShow"</formula>
    </cfRule>
  </conditionalFormatting>
  <conditionalFormatting sqref="A15:Z15">
    <cfRule type="expression" dxfId="7" priority="301">
      <formula>$L15="UAInvalid"</formula>
    </cfRule>
  </conditionalFormatting>
  <conditionalFormatting sqref="A15:Z15">
    <cfRule type="expression" dxfId="7" priority="302">
      <formula>$L15="Y117.a"</formula>
    </cfRule>
  </conditionalFormatting>
  <conditionalFormatting sqref="A15:Z15">
    <cfRule type="expression" dxfId="7" priority="303">
      <formula>$L15="Y117.x"</formula>
    </cfRule>
  </conditionalFormatting>
  <conditionalFormatting sqref="A15:Z15">
    <cfRule type="expression" dxfId="7" priority="304">
      <formula>$L15="DNARefusal"</formula>
    </cfRule>
  </conditionalFormatting>
  <conditionalFormatting sqref="A15:Z15">
    <cfRule type="expression" dxfId="7" priority="305">
      <formula>$L15="FeeNoShow"</formula>
    </cfRule>
  </conditionalFormatting>
  <conditionalFormatting sqref="A15:Z15">
    <cfRule type="expression" dxfId="7" priority="306">
      <formula>$L15="CANC"</formula>
    </cfRule>
  </conditionalFormatting>
  <conditionalFormatting sqref="A15:Z15">
    <cfRule type="expression" dxfId="7" priority="307">
      <formula>$L15="Y377.A"</formula>
    </cfRule>
  </conditionalFormatting>
  <conditionalFormatting sqref="A15:Z15">
    <cfRule type="expression" dxfId="7" priority="308">
      <formula>$L15="R/S"</formula>
    </cfRule>
  </conditionalFormatting>
  <conditionalFormatting sqref="A15:Z15">
    <cfRule type="expression" dxfId="8" priority="309">
      <formula>$G15="OUT-UAQPre"</formula>
    </cfRule>
  </conditionalFormatting>
  <conditionalFormatting sqref="A15:Z15">
    <cfRule type="expression" dxfId="8" priority="310">
      <formula>$G15="OUT-UAQ"</formula>
    </cfRule>
  </conditionalFormatting>
  <conditionalFormatting sqref="A15:Z15">
    <cfRule type="expression" dxfId="0" priority="311">
      <formula>$J15="AMBETTER - SUPERIOR"</formula>
    </cfRule>
  </conditionalFormatting>
  <conditionalFormatting sqref="A15:Z15">
    <cfRule type="expression" dxfId="0" priority="312">
      <formula>$J15="SUPERIOR HEALTH PLAN"</formula>
    </cfRule>
  </conditionalFormatting>
  <conditionalFormatting sqref="A15:Z15">
    <cfRule type="expression" dxfId="4" priority="313">
      <formula>$G15="HUMANA CHOICE CARE"</formula>
    </cfRule>
  </conditionalFormatting>
  <conditionalFormatting sqref="A15:Z15">
    <cfRule type="expression" dxfId="4" priority="314">
      <formula>$G15="HUMANA OPEN ACCESS PLAN"</formula>
    </cfRule>
  </conditionalFormatting>
  <conditionalFormatting sqref="A15:Z15">
    <cfRule type="expression" dxfId="9" priority="315">
      <formula>$G15="OUTSA-SaQu"</formula>
    </cfRule>
  </conditionalFormatting>
  <conditionalFormatting sqref="A15:Z15">
    <cfRule type="expression" dxfId="8" priority="316">
      <formula>$G15="OUTUA-QNEW"</formula>
    </cfRule>
  </conditionalFormatting>
  <conditionalFormatting sqref="A15:Z15">
    <cfRule type="expression" dxfId="8" priority="317">
      <formula>$G15="OUTUA-PrRW"</formula>
    </cfRule>
  </conditionalFormatting>
  <conditionalFormatting sqref="A15:Z15">
    <cfRule type="expression" dxfId="8" priority="318">
      <formula>$G15="OUTUA-FURW"</formula>
    </cfRule>
  </conditionalFormatting>
  <conditionalFormatting sqref="A15:Z15">
    <cfRule type="expression" dxfId="8" priority="319">
      <formula>$G15="OUTUA-NWRW"</formula>
    </cfRule>
  </conditionalFormatting>
  <conditionalFormatting sqref="A15:Z15">
    <cfRule type="expression" dxfId="9" priority="320">
      <formula>$G15="OUTSA-SaQu"</formula>
    </cfRule>
  </conditionalFormatting>
  <conditionalFormatting sqref="A15:Z15">
    <cfRule type="expression" dxfId="9" priority="321">
      <formula>$G15="OUTSA-RW"</formula>
    </cfRule>
  </conditionalFormatting>
  <conditionalFormatting sqref="A15:Z15">
    <cfRule type="expression" dxfId="8" priority="322">
      <formula>$G15="OUTDNA-Red"</formula>
    </cfRule>
  </conditionalFormatting>
  <conditionalFormatting sqref="A14:Z14">
    <cfRule type="expression" dxfId="7" priority="323">
      <formula>$L14="NoShow"</formula>
    </cfRule>
  </conditionalFormatting>
  <conditionalFormatting sqref="A14:Z14">
    <cfRule type="expression" dxfId="7" priority="324">
      <formula>$L14="UAInvalid"</formula>
    </cfRule>
  </conditionalFormatting>
  <conditionalFormatting sqref="A14:Z14">
    <cfRule type="expression" dxfId="7" priority="325">
      <formula>$L14="Y117.a"</formula>
    </cfRule>
  </conditionalFormatting>
  <conditionalFormatting sqref="A14:Z14">
    <cfRule type="expression" dxfId="7" priority="326">
      <formula>$L14="Y117.x"</formula>
    </cfRule>
  </conditionalFormatting>
  <conditionalFormatting sqref="A14:Z14">
    <cfRule type="expression" dxfId="7" priority="327">
      <formula>$L14="DNARefusal"</formula>
    </cfRule>
  </conditionalFormatting>
  <conditionalFormatting sqref="A14:Z14">
    <cfRule type="expression" dxfId="7" priority="328">
      <formula>$L14="FeeNoShow"</formula>
    </cfRule>
  </conditionalFormatting>
  <conditionalFormatting sqref="A14:Z14">
    <cfRule type="expression" dxfId="7" priority="329">
      <formula>$L14="CANC"</formula>
    </cfRule>
  </conditionalFormatting>
  <conditionalFormatting sqref="A14:Z14">
    <cfRule type="expression" dxfId="7" priority="330">
      <formula>$L14="Y377.A"</formula>
    </cfRule>
  </conditionalFormatting>
  <conditionalFormatting sqref="A14:Z14">
    <cfRule type="expression" dxfId="7" priority="331">
      <formula>$L14="R/S"</formula>
    </cfRule>
  </conditionalFormatting>
  <conditionalFormatting sqref="A14:Z14">
    <cfRule type="expression" dxfId="8" priority="332">
      <formula>$G14="OUT-UAQPre"</formula>
    </cfRule>
  </conditionalFormatting>
  <conditionalFormatting sqref="A14:Z14">
    <cfRule type="expression" dxfId="8" priority="333">
      <formula>$G14="OUT-UAQ"</formula>
    </cfRule>
  </conditionalFormatting>
  <conditionalFormatting sqref="A14:Z14">
    <cfRule type="expression" dxfId="0" priority="334">
      <formula>$J14="AMBETTER - SUPERIOR"</formula>
    </cfRule>
  </conditionalFormatting>
  <conditionalFormatting sqref="A14:Z14">
    <cfRule type="expression" dxfId="0" priority="335">
      <formula>$J14="SUPERIOR HEALTH PLAN"</formula>
    </cfRule>
  </conditionalFormatting>
  <conditionalFormatting sqref="A14:Z14">
    <cfRule type="expression" dxfId="4" priority="336">
      <formula>$G14="HUMANA CHOICE CARE"</formula>
    </cfRule>
  </conditionalFormatting>
  <conditionalFormatting sqref="A14:Z14">
    <cfRule type="expression" dxfId="4" priority="337">
      <formula>$G14="HUMANA OPEN ACCESS PLAN"</formula>
    </cfRule>
  </conditionalFormatting>
  <conditionalFormatting sqref="A14:Z14">
    <cfRule type="expression" dxfId="9" priority="338">
      <formula>$G14="OUTSA-SaQu"</formula>
    </cfRule>
  </conditionalFormatting>
  <conditionalFormatting sqref="A14:Z14">
    <cfRule type="expression" dxfId="8" priority="339">
      <formula>$G14="OUTUA-QNEW"</formula>
    </cfRule>
  </conditionalFormatting>
  <conditionalFormatting sqref="A14:Z14">
    <cfRule type="expression" dxfId="8" priority="340">
      <formula>$G14="OUTUA-PrRW"</formula>
    </cfRule>
  </conditionalFormatting>
  <conditionalFormatting sqref="A14:Z14">
    <cfRule type="expression" dxfId="8" priority="341">
      <formula>$G14="OUTUA-FURW"</formula>
    </cfRule>
  </conditionalFormatting>
  <conditionalFormatting sqref="A14:Z14">
    <cfRule type="expression" dxfId="8" priority="342">
      <formula>$G14="OUTUA-NWRW"</formula>
    </cfRule>
  </conditionalFormatting>
  <conditionalFormatting sqref="A14:Z14">
    <cfRule type="expression" dxfId="9" priority="343">
      <formula>$G14="OUTSA-SaQu"</formula>
    </cfRule>
  </conditionalFormatting>
  <conditionalFormatting sqref="A14:Z14">
    <cfRule type="expression" dxfId="9" priority="344">
      <formula>$G14="OUTSA-RW"</formula>
    </cfRule>
  </conditionalFormatting>
  <conditionalFormatting sqref="A14:Z14">
    <cfRule type="expression" dxfId="8" priority="345">
      <formula>$G14="OUTDNA-Red"</formula>
    </cfRule>
  </conditionalFormatting>
  <conditionalFormatting sqref="A12:Z13">
    <cfRule type="expression" dxfId="7" priority="346">
      <formula>$L12="NoShow"</formula>
    </cfRule>
  </conditionalFormatting>
  <conditionalFormatting sqref="A12:Z13">
    <cfRule type="expression" dxfId="7" priority="347">
      <formula>$L12="UAInvalid"</formula>
    </cfRule>
  </conditionalFormatting>
  <conditionalFormatting sqref="A12:Z13">
    <cfRule type="expression" dxfId="7" priority="348">
      <formula>$L12="Y117.a"</formula>
    </cfRule>
  </conditionalFormatting>
  <conditionalFormatting sqref="A12:Z13">
    <cfRule type="expression" dxfId="7" priority="349">
      <formula>$L12="Y117.x"</formula>
    </cfRule>
  </conditionalFormatting>
  <conditionalFormatting sqref="A12:Z13">
    <cfRule type="expression" dxfId="7" priority="350">
      <formula>$L12="DNARefusal"</formula>
    </cfRule>
  </conditionalFormatting>
  <conditionalFormatting sqref="A12:Z13">
    <cfRule type="expression" dxfId="7" priority="351">
      <formula>$L12="FeeNoShow"</formula>
    </cfRule>
  </conditionalFormatting>
  <conditionalFormatting sqref="A12:Z13">
    <cfRule type="expression" dxfId="7" priority="352">
      <formula>$L12="CANC"</formula>
    </cfRule>
  </conditionalFormatting>
  <conditionalFormatting sqref="A12:Z13">
    <cfRule type="expression" dxfId="7" priority="353">
      <formula>$L12="Y377.A"</formula>
    </cfRule>
  </conditionalFormatting>
  <conditionalFormatting sqref="A12:Z13">
    <cfRule type="expression" dxfId="7" priority="354">
      <formula>$L12="R/S"</formula>
    </cfRule>
  </conditionalFormatting>
  <conditionalFormatting sqref="A12:Z13">
    <cfRule type="expression" dxfId="8" priority="355">
      <formula>$G12="OUT-UAQPre"</formula>
    </cfRule>
  </conditionalFormatting>
  <conditionalFormatting sqref="A12:Z13">
    <cfRule type="expression" dxfId="8" priority="356">
      <formula>$G12="OUT-UAQ"</formula>
    </cfRule>
  </conditionalFormatting>
  <conditionalFormatting sqref="A12:Z13">
    <cfRule type="expression" dxfId="0" priority="357">
      <formula>$J12="AMBETTER - SUPERIOR"</formula>
    </cfRule>
  </conditionalFormatting>
  <conditionalFormatting sqref="A12:Z13">
    <cfRule type="expression" dxfId="0" priority="358">
      <formula>$J12="SUPERIOR HEALTH PLAN"</formula>
    </cfRule>
  </conditionalFormatting>
  <conditionalFormatting sqref="A12:Z13">
    <cfRule type="expression" dxfId="4" priority="359">
      <formula>$G12="HUMANA CHOICE CARE"</formula>
    </cfRule>
  </conditionalFormatting>
  <conditionalFormatting sqref="A12:Z13">
    <cfRule type="expression" dxfId="4" priority="360">
      <formula>$G12="HUMANA OPEN ACCESS PLAN"</formula>
    </cfRule>
  </conditionalFormatting>
  <conditionalFormatting sqref="A12:Z13">
    <cfRule type="expression" dxfId="9" priority="361">
      <formula>$G12="OUTSA-SaQu"</formula>
    </cfRule>
  </conditionalFormatting>
  <conditionalFormatting sqref="A12:Z13">
    <cfRule type="expression" dxfId="8" priority="362">
      <formula>$G12="OUTUA-QNEW"</formula>
    </cfRule>
  </conditionalFormatting>
  <conditionalFormatting sqref="A12:Z13">
    <cfRule type="expression" dxfId="8" priority="363">
      <formula>$G12="OUTUA-PrRW"</formula>
    </cfRule>
  </conditionalFormatting>
  <conditionalFormatting sqref="A12:Z13">
    <cfRule type="expression" dxfId="8" priority="364">
      <formula>$G12="OUTUA-FURW"</formula>
    </cfRule>
  </conditionalFormatting>
  <conditionalFormatting sqref="A12:Z13">
    <cfRule type="expression" dxfId="8" priority="365">
      <formula>$G12="OUTUA-NWRW"</formula>
    </cfRule>
  </conditionalFormatting>
  <conditionalFormatting sqref="A12:Z13">
    <cfRule type="expression" dxfId="9" priority="366">
      <formula>$G12="OUTSA-SaQu"</formula>
    </cfRule>
  </conditionalFormatting>
  <conditionalFormatting sqref="A12:Z13">
    <cfRule type="expression" dxfId="9" priority="367">
      <formula>$G12="OUTSA-RW"</formula>
    </cfRule>
  </conditionalFormatting>
  <conditionalFormatting sqref="A12:Z13">
    <cfRule type="expression" dxfId="8" priority="368">
      <formula>$G12="OUTDNA-Red"</formula>
    </cfRule>
  </conditionalFormatting>
  <conditionalFormatting sqref="A11:Z11">
    <cfRule type="expression" dxfId="7" priority="369">
      <formula>$L11="NoShow"</formula>
    </cfRule>
  </conditionalFormatting>
  <conditionalFormatting sqref="A11:Z11">
    <cfRule type="expression" dxfId="7" priority="370">
      <formula>$L11="UAInvalid"</formula>
    </cfRule>
  </conditionalFormatting>
  <conditionalFormatting sqref="A11:Z11">
    <cfRule type="expression" dxfId="7" priority="371">
      <formula>$L11="Y117.a"</formula>
    </cfRule>
  </conditionalFormatting>
  <conditionalFormatting sqref="A11:Z11">
    <cfRule type="expression" dxfId="7" priority="372">
      <formula>$L11="Y117.x"</formula>
    </cfRule>
  </conditionalFormatting>
  <conditionalFormatting sqref="A11:Z11">
    <cfRule type="expression" dxfId="7" priority="373">
      <formula>$L11="DNARefusal"</formula>
    </cfRule>
  </conditionalFormatting>
  <conditionalFormatting sqref="A11:Z11">
    <cfRule type="expression" dxfId="7" priority="374">
      <formula>$L11="FeeNoShow"</formula>
    </cfRule>
  </conditionalFormatting>
  <conditionalFormatting sqref="A11:Z11">
    <cfRule type="expression" dxfId="7" priority="375">
      <formula>$L11="CANC"</formula>
    </cfRule>
  </conditionalFormatting>
  <conditionalFormatting sqref="A11:Z11">
    <cfRule type="expression" dxfId="7" priority="376">
      <formula>$L11="Y377.A"</formula>
    </cfRule>
  </conditionalFormatting>
  <conditionalFormatting sqref="A11:Z11">
    <cfRule type="expression" dxfId="7" priority="377">
      <formula>$L11="R/S"</formula>
    </cfRule>
  </conditionalFormatting>
  <conditionalFormatting sqref="A11:Z11">
    <cfRule type="expression" dxfId="8" priority="378">
      <formula>$G11="OUT-UAQPre"</formula>
    </cfRule>
  </conditionalFormatting>
  <conditionalFormatting sqref="A11:Z11">
    <cfRule type="expression" dxfId="8" priority="379">
      <formula>$G11="OUT-UAQ"</formula>
    </cfRule>
  </conditionalFormatting>
  <conditionalFormatting sqref="A11:Z11">
    <cfRule type="expression" dxfId="0" priority="380">
      <formula>$J11="AMBETTER - SUPERIOR"</formula>
    </cfRule>
  </conditionalFormatting>
  <conditionalFormatting sqref="A11:Z11">
    <cfRule type="expression" dxfId="0" priority="381">
      <formula>$J11="SUPERIOR HEALTH PLAN"</formula>
    </cfRule>
  </conditionalFormatting>
  <conditionalFormatting sqref="A11:Z11">
    <cfRule type="expression" dxfId="4" priority="382">
      <formula>$G11="HUMANA CHOICE CARE"</formula>
    </cfRule>
  </conditionalFormatting>
  <conditionalFormatting sqref="A11:Z11">
    <cfRule type="expression" dxfId="4" priority="383">
      <formula>$G11="HUMANA OPEN ACCESS PLAN"</formula>
    </cfRule>
  </conditionalFormatting>
  <conditionalFormatting sqref="A11:Z11">
    <cfRule type="expression" dxfId="9" priority="384">
      <formula>$G11="OUTSA-SaQu"</formula>
    </cfRule>
  </conditionalFormatting>
  <conditionalFormatting sqref="A11:Z11">
    <cfRule type="expression" dxfId="8" priority="385">
      <formula>$G11="OUTUA-QNEW"</formula>
    </cfRule>
  </conditionalFormatting>
  <conditionalFormatting sqref="A11:Z11">
    <cfRule type="expression" dxfId="8" priority="386">
      <formula>$G11="OUTUA-PrRW"</formula>
    </cfRule>
  </conditionalFormatting>
  <conditionalFormatting sqref="A11:Z11">
    <cfRule type="expression" dxfId="8" priority="387">
      <formula>$G11="OUTUA-FURW"</formula>
    </cfRule>
  </conditionalFormatting>
  <conditionalFormatting sqref="A11:Z11">
    <cfRule type="expression" dxfId="8" priority="388">
      <formula>$G11="OUTUA-NWRW"</formula>
    </cfRule>
  </conditionalFormatting>
  <conditionalFormatting sqref="A11:Z11">
    <cfRule type="expression" dxfId="9" priority="389">
      <formula>$G11="OUTSA-SaQu"</formula>
    </cfRule>
  </conditionalFormatting>
  <conditionalFormatting sqref="A11:Z11">
    <cfRule type="expression" dxfId="9" priority="390">
      <formula>$G11="OUTSA-RW"</formula>
    </cfRule>
  </conditionalFormatting>
  <conditionalFormatting sqref="A11:Z11">
    <cfRule type="expression" dxfId="8" priority="391">
      <formula>$G11="OUTDNA-Red"</formula>
    </cfRule>
  </conditionalFormatting>
  <conditionalFormatting sqref="A9:Z10">
    <cfRule type="expression" dxfId="7" priority="392">
      <formula>$L9="NoShow"</formula>
    </cfRule>
  </conditionalFormatting>
  <conditionalFormatting sqref="A9:Z10">
    <cfRule type="expression" dxfId="7" priority="393">
      <formula>$L9="UAInvalid"</formula>
    </cfRule>
  </conditionalFormatting>
  <conditionalFormatting sqref="A9:Z10">
    <cfRule type="expression" dxfId="7" priority="394">
      <formula>$L9="Y117.a"</formula>
    </cfRule>
  </conditionalFormatting>
  <conditionalFormatting sqref="A9:Z10">
    <cfRule type="expression" dxfId="7" priority="395">
      <formula>$L9="Y117.x"</formula>
    </cfRule>
  </conditionalFormatting>
  <conditionalFormatting sqref="A9:Z10">
    <cfRule type="expression" dxfId="7" priority="396">
      <formula>$L9="DNARefusal"</formula>
    </cfRule>
  </conditionalFormatting>
  <conditionalFormatting sqref="A9:Z10">
    <cfRule type="expression" dxfId="7" priority="397">
      <formula>$L9="FeeNoShow"</formula>
    </cfRule>
  </conditionalFormatting>
  <conditionalFormatting sqref="A9:Z10">
    <cfRule type="expression" dxfId="7" priority="398">
      <formula>$L9="CANC"</formula>
    </cfRule>
  </conditionalFormatting>
  <conditionalFormatting sqref="A9:Z10">
    <cfRule type="expression" dxfId="7" priority="399">
      <formula>$L9="Y377.A"</formula>
    </cfRule>
  </conditionalFormatting>
  <conditionalFormatting sqref="A9:Z10">
    <cfRule type="expression" dxfId="7" priority="400">
      <formula>$L9="R/S"</formula>
    </cfRule>
  </conditionalFormatting>
  <conditionalFormatting sqref="A9:Z10">
    <cfRule type="expression" dxfId="8" priority="401">
      <formula>$G9="OUT-UAQPre"</formula>
    </cfRule>
  </conditionalFormatting>
  <conditionalFormatting sqref="A9:Z10">
    <cfRule type="expression" dxfId="8" priority="402">
      <formula>$G9="OUT-UAQ"</formula>
    </cfRule>
  </conditionalFormatting>
  <conditionalFormatting sqref="A9:Z10">
    <cfRule type="expression" dxfId="0" priority="403">
      <formula>$J9="AMBETTER - SUPERIOR"</formula>
    </cfRule>
  </conditionalFormatting>
  <conditionalFormatting sqref="A9:Z10">
    <cfRule type="expression" dxfId="0" priority="404">
      <formula>$J9="SUPERIOR HEALTH PLAN"</formula>
    </cfRule>
  </conditionalFormatting>
  <conditionalFormatting sqref="A9:Z10">
    <cfRule type="expression" dxfId="4" priority="405">
      <formula>$G9="HUMANA CHOICE CARE"</formula>
    </cfRule>
  </conditionalFormatting>
  <conditionalFormatting sqref="A9:Z10">
    <cfRule type="expression" dxfId="4" priority="406">
      <formula>$G9="HUMANA OPEN ACCESS PLAN"</formula>
    </cfRule>
  </conditionalFormatting>
  <conditionalFormatting sqref="A9:Z10">
    <cfRule type="expression" dxfId="9" priority="407">
      <formula>$G9="OUTSA-SaQu"</formula>
    </cfRule>
  </conditionalFormatting>
  <conditionalFormatting sqref="A9:Z10">
    <cfRule type="expression" dxfId="8" priority="408">
      <formula>$G9="OUTUA-QNEW"</formula>
    </cfRule>
  </conditionalFormatting>
  <conditionalFormatting sqref="A9:Z10">
    <cfRule type="expression" dxfId="8" priority="409">
      <formula>$G9="OUTUA-PrRW"</formula>
    </cfRule>
  </conditionalFormatting>
  <conditionalFormatting sqref="A9:Z10">
    <cfRule type="expression" dxfId="8" priority="410">
      <formula>$G9="OUTUA-FURW"</formula>
    </cfRule>
  </conditionalFormatting>
  <conditionalFormatting sqref="A9:Z10">
    <cfRule type="expression" dxfId="8" priority="411">
      <formula>$G9="OUTUA-NWRW"</formula>
    </cfRule>
  </conditionalFormatting>
  <conditionalFormatting sqref="A9:Z10">
    <cfRule type="expression" dxfId="9" priority="412">
      <formula>$G9="OUTSA-SaQu"</formula>
    </cfRule>
  </conditionalFormatting>
  <conditionalFormatting sqref="A9:Z10">
    <cfRule type="expression" dxfId="9" priority="413">
      <formula>$G9="OUTSA-RW"</formula>
    </cfRule>
  </conditionalFormatting>
  <conditionalFormatting sqref="A9:Z10">
    <cfRule type="expression" dxfId="8" priority="414">
      <formula>$G9="OUTDNA-Red"</formula>
    </cfRule>
  </conditionalFormatting>
  <conditionalFormatting sqref="A8:Z8">
    <cfRule type="expression" dxfId="7" priority="415">
      <formula>$L8="NoShow"</formula>
    </cfRule>
  </conditionalFormatting>
  <conditionalFormatting sqref="A8:Z8">
    <cfRule type="expression" dxfId="7" priority="416">
      <formula>$L8="UAInvalid"</formula>
    </cfRule>
  </conditionalFormatting>
  <conditionalFormatting sqref="A8:Z8">
    <cfRule type="expression" dxfId="7" priority="417">
      <formula>$L8="Y117.a"</formula>
    </cfRule>
  </conditionalFormatting>
  <conditionalFormatting sqref="A8:Z8">
    <cfRule type="expression" dxfId="7" priority="418">
      <formula>$L8="Y117.x"</formula>
    </cfRule>
  </conditionalFormatting>
  <conditionalFormatting sqref="A8:Z8">
    <cfRule type="expression" dxfId="7" priority="419">
      <formula>$L8="DNARefusal"</formula>
    </cfRule>
  </conditionalFormatting>
  <conditionalFormatting sqref="A8:Z8">
    <cfRule type="expression" dxfId="7" priority="420">
      <formula>$L8="FeeNoShow"</formula>
    </cfRule>
  </conditionalFormatting>
  <conditionalFormatting sqref="A8:Z8">
    <cfRule type="expression" dxfId="7" priority="421">
      <formula>$L8="CANC"</formula>
    </cfRule>
  </conditionalFormatting>
  <conditionalFormatting sqref="A8:Z8">
    <cfRule type="expression" dxfId="7" priority="422">
      <formula>$L8="Y377.A"</formula>
    </cfRule>
  </conditionalFormatting>
  <conditionalFormatting sqref="A8:Z8">
    <cfRule type="expression" dxfId="7" priority="423">
      <formula>$L8="R/S"</formula>
    </cfRule>
  </conditionalFormatting>
  <conditionalFormatting sqref="A8:Z8">
    <cfRule type="expression" dxfId="8" priority="424">
      <formula>$G8="OUT-UAQPre"</formula>
    </cfRule>
  </conditionalFormatting>
  <conditionalFormatting sqref="A8:Z8">
    <cfRule type="expression" dxfId="8" priority="425">
      <formula>$G8="OUT-UAQ"</formula>
    </cfRule>
  </conditionalFormatting>
  <conditionalFormatting sqref="A8:Z8">
    <cfRule type="expression" dxfId="0" priority="426">
      <formula>$J8="AMBETTER - SUPERIOR"</formula>
    </cfRule>
  </conditionalFormatting>
  <conditionalFormatting sqref="A8:Z8">
    <cfRule type="expression" dxfId="0" priority="427">
      <formula>$J8="SUPERIOR HEALTH PLAN"</formula>
    </cfRule>
  </conditionalFormatting>
  <conditionalFormatting sqref="A8:Z8">
    <cfRule type="expression" dxfId="4" priority="428">
      <formula>$G8="HUMANA CHOICE CARE"</formula>
    </cfRule>
  </conditionalFormatting>
  <conditionalFormatting sqref="A8:Z8">
    <cfRule type="expression" dxfId="4" priority="429">
      <formula>$G8="HUMANA OPEN ACCESS PLAN"</formula>
    </cfRule>
  </conditionalFormatting>
  <conditionalFormatting sqref="A8:Z8">
    <cfRule type="expression" dxfId="9" priority="430">
      <formula>$G8="OUTSA-SaQu"</formula>
    </cfRule>
  </conditionalFormatting>
  <conditionalFormatting sqref="A8:Z8">
    <cfRule type="expression" dxfId="8" priority="431">
      <formula>$G8="OUTUA-QNEW"</formula>
    </cfRule>
  </conditionalFormatting>
  <conditionalFormatting sqref="A8:Z8">
    <cfRule type="expression" dxfId="8" priority="432">
      <formula>$G8="OUTUA-PrRW"</formula>
    </cfRule>
  </conditionalFormatting>
  <conditionalFormatting sqref="A8:Z8">
    <cfRule type="expression" dxfId="8" priority="433">
      <formula>$G8="OUTUA-FURW"</formula>
    </cfRule>
  </conditionalFormatting>
  <conditionalFormatting sqref="A8:Z8">
    <cfRule type="expression" dxfId="8" priority="434">
      <formula>$G8="OUTUA-NWRW"</formula>
    </cfRule>
  </conditionalFormatting>
  <conditionalFormatting sqref="A8:Z8">
    <cfRule type="expression" dxfId="9" priority="435">
      <formula>$G8="OUTSA-SaQu"</formula>
    </cfRule>
  </conditionalFormatting>
  <conditionalFormatting sqref="A8:Z8">
    <cfRule type="expression" dxfId="9" priority="436">
      <formula>$G8="OUTSA-RW"</formula>
    </cfRule>
  </conditionalFormatting>
  <conditionalFormatting sqref="A8:Z8">
    <cfRule type="expression" dxfId="8" priority="437">
      <formula>$G8="OUTDNA-Red"</formula>
    </cfRule>
  </conditionalFormatting>
  <conditionalFormatting sqref="A7:Z7">
    <cfRule type="expression" dxfId="7" priority="438">
      <formula>$L7="NoShow"</formula>
    </cfRule>
  </conditionalFormatting>
  <conditionalFormatting sqref="A7:Z7">
    <cfRule type="expression" dxfId="7" priority="439">
      <formula>$L7="UAInvalid"</formula>
    </cfRule>
  </conditionalFormatting>
  <conditionalFormatting sqref="A7:Z7">
    <cfRule type="expression" dxfId="7" priority="440">
      <formula>$L7="Y117.a"</formula>
    </cfRule>
  </conditionalFormatting>
  <conditionalFormatting sqref="A7:Z7">
    <cfRule type="expression" dxfId="7" priority="441">
      <formula>$L7="Y117.x"</formula>
    </cfRule>
  </conditionalFormatting>
  <conditionalFormatting sqref="A7:Z7">
    <cfRule type="expression" dxfId="7" priority="442">
      <formula>$L7="DNARefusal"</formula>
    </cfRule>
  </conditionalFormatting>
  <conditionalFormatting sqref="A7:Z7">
    <cfRule type="expression" dxfId="7" priority="443">
      <formula>$L7="FeeNoShow"</formula>
    </cfRule>
  </conditionalFormatting>
  <conditionalFormatting sqref="A7:Z7">
    <cfRule type="expression" dxfId="7" priority="444">
      <formula>$L7="CANC"</formula>
    </cfRule>
  </conditionalFormatting>
  <conditionalFormatting sqref="A7:Z7">
    <cfRule type="expression" dxfId="7" priority="445">
      <formula>$L7="Y377.A"</formula>
    </cfRule>
  </conditionalFormatting>
  <conditionalFormatting sqref="A7:Z7">
    <cfRule type="expression" dxfId="7" priority="446">
      <formula>$L7="R/S"</formula>
    </cfRule>
  </conditionalFormatting>
  <conditionalFormatting sqref="A7:Z7">
    <cfRule type="expression" dxfId="8" priority="447">
      <formula>$G7="OUT-UAQPre"</formula>
    </cfRule>
  </conditionalFormatting>
  <conditionalFormatting sqref="A7:Z7">
    <cfRule type="expression" dxfId="8" priority="448">
      <formula>$G7="OUT-UAQ"</formula>
    </cfRule>
  </conditionalFormatting>
  <conditionalFormatting sqref="A7:Z7">
    <cfRule type="expression" dxfId="0" priority="449">
      <formula>$J7="AMBETTER - SUPERIOR"</formula>
    </cfRule>
  </conditionalFormatting>
  <conditionalFormatting sqref="A7:Z7">
    <cfRule type="expression" dxfId="0" priority="450">
      <formula>$J7="SUPERIOR HEALTH PLAN"</formula>
    </cfRule>
  </conditionalFormatting>
  <conditionalFormatting sqref="A7:Z7">
    <cfRule type="expression" dxfId="4" priority="451">
      <formula>$G7="HUMANA CHOICE CARE"</formula>
    </cfRule>
  </conditionalFormatting>
  <conditionalFormatting sqref="A7:Z7">
    <cfRule type="expression" dxfId="4" priority="452">
      <formula>$G7="HUMANA OPEN ACCESS PLAN"</formula>
    </cfRule>
  </conditionalFormatting>
  <conditionalFormatting sqref="A7:Z7">
    <cfRule type="expression" dxfId="9" priority="453">
      <formula>$G7="OUTSA-SaQu"</formula>
    </cfRule>
  </conditionalFormatting>
  <conditionalFormatting sqref="A7:Z7">
    <cfRule type="expression" dxfId="8" priority="454">
      <formula>$G7="OUTUA-QNEW"</formula>
    </cfRule>
  </conditionalFormatting>
  <conditionalFormatting sqref="A7:Z7">
    <cfRule type="expression" dxfId="8" priority="455">
      <formula>$G7="OUTUA-PrRW"</formula>
    </cfRule>
  </conditionalFormatting>
  <conditionalFormatting sqref="A7:Z7">
    <cfRule type="expression" dxfId="8" priority="456">
      <formula>$G7="OUTUA-FURW"</formula>
    </cfRule>
  </conditionalFormatting>
  <conditionalFormatting sqref="A7:Z7">
    <cfRule type="expression" dxfId="8" priority="457">
      <formula>$G7="OUTUA-NWRW"</formula>
    </cfRule>
  </conditionalFormatting>
  <conditionalFormatting sqref="A7:Z7">
    <cfRule type="expression" dxfId="9" priority="458">
      <formula>$G7="OUTSA-SaQu"</formula>
    </cfRule>
  </conditionalFormatting>
  <conditionalFormatting sqref="A7:Z7">
    <cfRule type="expression" dxfId="9" priority="459">
      <formula>$G7="OUTSA-RW"</formula>
    </cfRule>
  </conditionalFormatting>
  <conditionalFormatting sqref="A7:Z7">
    <cfRule type="expression" dxfId="8" priority="460">
      <formula>$G7="OUTDNA-Red"</formula>
    </cfRule>
  </conditionalFormatting>
  <conditionalFormatting sqref="A6:Z6">
    <cfRule type="expression" dxfId="7" priority="461">
      <formula>$L6="NoShow"</formula>
    </cfRule>
  </conditionalFormatting>
  <conditionalFormatting sqref="A6:Z6">
    <cfRule type="expression" dxfId="7" priority="462">
      <formula>$L6="UAInvalid"</formula>
    </cfRule>
  </conditionalFormatting>
  <conditionalFormatting sqref="A6:Z6">
    <cfRule type="expression" dxfId="7" priority="463">
      <formula>$L6="Y117.a"</formula>
    </cfRule>
  </conditionalFormatting>
  <conditionalFormatting sqref="A6:Z6">
    <cfRule type="expression" dxfId="7" priority="464">
      <formula>$L6="Y117.x"</formula>
    </cfRule>
  </conditionalFormatting>
  <conditionalFormatting sqref="A6:Z6">
    <cfRule type="expression" dxfId="7" priority="465">
      <formula>$L6="DNARefusal"</formula>
    </cfRule>
  </conditionalFormatting>
  <conditionalFormatting sqref="A6:Z6">
    <cfRule type="expression" dxfId="7" priority="466">
      <formula>$L6="FeeNoShow"</formula>
    </cfRule>
  </conditionalFormatting>
  <conditionalFormatting sqref="A6:Z6">
    <cfRule type="expression" dxfId="7" priority="467">
      <formula>$L6="CANC"</formula>
    </cfRule>
  </conditionalFormatting>
  <conditionalFormatting sqref="A6:Z6">
    <cfRule type="expression" dxfId="7" priority="468">
      <formula>$L6="Y377.A"</formula>
    </cfRule>
  </conditionalFormatting>
  <conditionalFormatting sqref="A6:Z6">
    <cfRule type="expression" dxfId="7" priority="469">
      <formula>$L6="R/S"</formula>
    </cfRule>
  </conditionalFormatting>
  <conditionalFormatting sqref="A6:Z6">
    <cfRule type="expression" dxfId="8" priority="470">
      <formula>$G6="OUT-UAQPre"</formula>
    </cfRule>
  </conditionalFormatting>
  <conditionalFormatting sqref="A6:Z6">
    <cfRule type="expression" dxfId="8" priority="471">
      <formula>$G6="OUT-UAQ"</formula>
    </cfRule>
  </conditionalFormatting>
  <conditionalFormatting sqref="A6:Z6">
    <cfRule type="expression" dxfId="0" priority="472">
      <formula>$J6="AMBETTER - SUPERIOR"</formula>
    </cfRule>
  </conditionalFormatting>
  <conditionalFormatting sqref="A6:Z6">
    <cfRule type="expression" dxfId="0" priority="473">
      <formula>$J6="SUPERIOR HEALTH PLAN"</formula>
    </cfRule>
  </conditionalFormatting>
  <conditionalFormatting sqref="A6:Z6">
    <cfRule type="expression" dxfId="4" priority="474">
      <formula>$G6="HUMANA CHOICE CARE"</formula>
    </cfRule>
  </conditionalFormatting>
  <conditionalFormatting sqref="A6:Z6">
    <cfRule type="expression" dxfId="4" priority="475">
      <formula>$G6="HUMANA OPEN ACCESS PLAN"</formula>
    </cfRule>
  </conditionalFormatting>
  <conditionalFormatting sqref="A6:Z6">
    <cfRule type="expression" dxfId="9" priority="476">
      <formula>$G6="OUTSA-SaQu"</formula>
    </cfRule>
  </conditionalFormatting>
  <conditionalFormatting sqref="A6:Z6">
    <cfRule type="expression" dxfId="8" priority="477">
      <formula>$G6="OUTUA-QNEW"</formula>
    </cfRule>
  </conditionalFormatting>
  <conditionalFormatting sqref="A6:Z6">
    <cfRule type="expression" dxfId="8" priority="478">
      <formula>$G6="OUTUA-PrRW"</formula>
    </cfRule>
  </conditionalFormatting>
  <conditionalFormatting sqref="A6:Z6">
    <cfRule type="expression" dxfId="8" priority="479">
      <formula>$G6="OUTUA-FURW"</formula>
    </cfRule>
  </conditionalFormatting>
  <conditionalFormatting sqref="A6:Z6">
    <cfRule type="expression" dxfId="8" priority="480">
      <formula>$G6="OUTUA-NWRW"</formula>
    </cfRule>
  </conditionalFormatting>
  <conditionalFormatting sqref="A6:Z6">
    <cfRule type="expression" dxfId="9" priority="481">
      <formula>$G6="OUTSA-SaQu"</formula>
    </cfRule>
  </conditionalFormatting>
  <conditionalFormatting sqref="A6:Z6">
    <cfRule type="expression" dxfId="9" priority="482">
      <formula>$G6="OUTSA-RW"</formula>
    </cfRule>
  </conditionalFormatting>
  <conditionalFormatting sqref="A6:Z6">
    <cfRule type="expression" dxfId="8" priority="483">
      <formula>$G6="OUTDNA-Red"</formula>
    </cfRule>
  </conditionalFormatting>
  <conditionalFormatting sqref="A5:Z5">
    <cfRule type="expression" dxfId="7" priority="484">
      <formula>$L5="NoShow"</formula>
    </cfRule>
  </conditionalFormatting>
  <conditionalFormatting sqref="A5:Z5">
    <cfRule type="expression" dxfId="7" priority="485">
      <formula>$L5="UAInvalid"</formula>
    </cfRule>
  </conditionalFormatting>
  <conditionalFormatting sqref="A5:Z5">
    <cfRule type="expression" dxfId="7" priority="486">
      <formula>$L5="Y117.a"</formula>
    </cfRule>
  </conditionalFormatting>
  <conditionalFormatting sqref="A5:Z5">
    <cfRule type="expression" dxfId="7" priority="487">
      <formula>$L5="Y117.x"</formula>
    </cfRule>
  </conditionalFormatting>
  <conditionalFormatting sqref="A5:Z5">
    <cfRule type="expression" dxfId="7" priority="488">
      <formula>$L5="DNARefusal"</formula>
    </cfRule>
  </conditionalFormatting>
  <conditionalFormatting sqref="A5:Z5">
    <cfRule type="expression" dxfId="7" priority="489">
      <formula>$L5="FeeNoShow"</formula>
    </cfRule>
  </conditionalFormatting>
  <conditionalFormatting sqref="A5:Z5">
    <cfRule type="expression" dxfId="7" priority="490">
      <formula>$L5="CANC"</formula>
    </cfRule>
  </conditionalFormatting>
  <conditionalFormatting sqref="A5:Z5">
    <cfRule type="expression" dxfId="7" priority="491">
      <formula>$L5="Y377.A"</formula>
    </cfRule>
  </conditionalFormatting>
  <conditionalFormatting sqref="A5:Z5">
    <cfRule type="expression" dxfId="7" priority="492">
      <formula>$L5="R/S"</formula>
    </cfRule>
  </conditionalFormatting>
  <conditionalFormatting sqref="A5:Z5">
    <cfRule type="expression" dxfId="8" priority="493">
      <formula>$G5="OUT-UAQPre"</formula>
    </cfRule>
  </conditionalFormatting>
  <conditionalFormatting sqref="A5:Z5">
    <cfRule type="expression" dxfId="8" priority="494">
      <formula>$G5="OUT-UAQ"</formula>
    </cfRule>
  </conditionalFormatting>
  <conditionalFormatting sqref="A5:Z5">
    <cfRule type="expression" dxfId="0" priority="495">
      <formula>$J5="AMBETTER - SUPERIOR"</formula>
    </cfRule>
  </conditionalFormatting>
  <conditionalFormatting sqref="A5:Z5">
    <cfRule type="expression" dxfId="0" priority="496">
      <formula>$J5="SUPERIOR HEALTH PLAN"</formula>
    </cfRule>
  </conditionalFormatting>
  <conditionalFormatting sqref="A5:Z5">
    <cfRule type="expression" dxfId="4" priority="497">
      <formula>$G5="HUMANA CHOICE CARE"</formula>
    </cfRule>
  </conditionalFormatting>
  <conditionalFormatting sqref="A5:Z5">
    <cfRule type="expression" dxfId="4" priority="498">
      <formula>$G5="HUMANA OPEN ACCESS PLAN"</formula>
    </cfRule>
  </conditionalFormatting>
  <conditionalFormatting sqref="A5:Z5">
    <cfRule type="expression" dxfId="9" priority="499">
      <formula>$G5="OUTSA-SaQu"</formula>
    </cfRule>
  </conditionalFormatting>
  <conditionalFormatting sqref="A5:Z5">
    <cfRule type="expression" dxfId="8" priority="500">
      <formula>$G5="OUTUA-QNEW"</formula>
    </cfRule>
  </conditionalFormatting>
  <conditionalFormatting sqref="A5:Z5">
    <cfRule type="expression" dxfId="8" priority="501">
      <formula>$G5="OUTUA-PrRW"</formula>
    </cfRule>
  </conditionalFormatting>
  <conditionalFormatting sqref="A5:Z5">
    <cfRule type="expression" dxfId="8" priority="502">
      <formula>$G5="OUTUA-FURW"</formula>
    </cfRule>
  </conditionalFormatting>
  <conditionalFormatting sqref="A5:Z5">
    <cfRule type="expression" dxfId="8" priority="503">
      <formula>$G5="OUTUA-NWRW"</formula>
    </cfRule>
  </conditionalFormatting>
  <conditionalFormatting sqref="A5:Z5">
    <cfRule type="expression" dxfId="9" priority="504">
      <formula>$G5="OUTSA-SaQu"</formula>
    </cfRule>
  </conditionalFormatting>
  <conditionalFormatting sqref="A5:Z5">
    <cfRule type="expression" dxfId="9" priority="505">
      <formula>$G5="OUTSA-RW"</formula>
    </cfRule>
  </conditionalFormatting>
  <conditionalFormatting sqref="A5:Z5">
    <cfRule type="expression" dxfId="8" priority="506">
      <formula>$G5="OUTDNA-Red"</formula>
    </cfRule>
  </conditionalFormatting>
  <conditionalFormatting sqref="A4:Z4">
    <cfRule type="expression" dxfId="7" priority="507">
      <formula>$L4="NoShow"</formula>
    </cfRule>
  </conditionalFormatting>
  <conditionalFormatting sqref="A4:Z4">
    <cfRule type="expression" dxfId="7" priority="508">
      <formula>$L4="UAInvalid"</formula>
    </cfRule>
  </conditionalFormatting>
  <conditionalFormatting sqref="A4:Z4">
    <cfRule type="expression" dxfId="7" priority="509">
      <formula>$L4="Y117.a"</formula>
    </cfRule>
  </conditionalFormatting>
  <conditionalFormatting sqref="A4:Z4">
    <cfRule type="expression" dxfId="7" priority="510">
      <formula>$L4="Y117.x"</formula>
    </cfRule>
  </conditionalFormatting>
  <conditionalFormatting sqref="A4:Z4">
    <cfRule type="expression" dxfId="7" priority="511">
      <formula>$L4="DNARefusal"</formula>
    </cfRule>
  </conditionalFormatting>
  <conditionalFormatting sqref="A4:Z4">
    <cfRule type="expression" dxfId="7" priority="512">
      <formula>$L4="FeeNoShow"</formula>
    </cfRule>
  </conditionalFormatting>
  <conditionalFormatting sqref="A4:Z4">
    <cfRule type="expression" dxfId="7" priority="513">
      <formula>$L4="CANC"</formula>
    </cfRule>
  </conditionalFormatting>
  <conditionalFormatting sqref="A4:Z4">
    <cfRule type="expression" dxfId="7" priority="514">
      <formula>$L4="Y377.A"</formula>
    </cfRule>
  </conditionalFormatting>
  <conditionalFormatting sqref="A4:Z4">
    <cfRule type="expression" dxfId="7" priority="515">
      <formula>$L4="R/S"</formula>
    </cfRule>
  </conditionalFormatting>
  <conditionalFormatting sqref="A4:Z4">
    <cfRule type="expression" dxfId="8" priority="516">
      <formula>$G4="OUT-UAQPre"</formula>
    </cfRule>
  </conditionalFormatting>
  <conditionalFormatting sqref="A4:Z4">
    <cfRule type="expression" dxfId="8" priority="517">
      <formula>$G4="OUT-UAQ"</formula>
    </cfRule>
  </conditionalFormatting>
  <conditionalFormatting sqref="A4:Z4">
    <cfRule type="expression" dxfId="0" priority="518">
      <formula>$J4="AMBETTER - SUPERIOR"</formula>
    </cfRule>
  </conditionalFormatting>
  <conditionalFormatting sqref="A4:Z4">
    <cfRule type="expression" dxfId="0" priority="519">
      <formula>$J4="SUPERIOR HEALTH PLAN"</formula>
    </cfRule>
  </conditionalFormatting>
  <conditionalFormatting sqref="A4:Z4">
    <cfRule type="expression" dxfId="4" priority="520">
      <formula>$G4="HUMANA CHOICE CARE"</formula>
    </cfRule>
  </conditionalFormatting>
  <conditionalFormatting sqref="A4:Z4">
    <cfRule type="expression" dxfId="4" priority="521">
      <formula>$G4="HUMANA OPEN ACCESS PLAN"</formula>
    </cfRule>
  </conditionalFormatting>
  <conditionalFormatting sqref="A4:Z4">
    <cfRule type="expression" dxfId="9" priority="522">
      <formula>$G4="OUTSA-SaQu"</formula>
    </cfRule>
  </conditionalFormatting>
  <conditionalFormatting sqref="A4:Z4">
    <cfRule type="expression" dxfId="8" priority="523">
      <formula>$G4="OUTUA-QNEW"</formula>
    </cfRule>
  </conditionalFormatting>
  <conditionalFormatting sqref="A4:Z4">
    <cfRule type="expression" dxfId="8" priority="524">
      <formula>$G4="OUTUA-PrRW"</formula>
    </cfRule>
  </conditionalFormatting>
  <conditionalFormatting sqref="A4:Z4">
    <cfRule type="expression" dxfId="8" priority="525">
      <formula>$G4="OUTUA-FURW"</formula>
    </cfRule>
  </conditionalFormatting>
  <conditionalFormatting sqref="A4:Z4">
    <cfRule type="expression" dxfId="8" priority="526">
      <formula>$G4="OUTUA-NWRW"</formula>
    </cfRule>
  </conditionalFormatting>
  <conditionalFormatting sqref="A4:Z4">
    <cfRule type="expression" dxfId="9" priority="527">
      <formula>$G4="OUTSA-SaQu"</formula>
    </cfRule>
  </conditionalFormatting>
  <conditionalFormatting sqref="A4:Z4">
    <cfRule type="expression" dxfId="9" priority="528">
      <formula>$G4="OUTSA-RW"</formula>
    </cfRule>
  </conditionalFormatting>
  <conditionalFormatting sqref="A4:Z4">
    <cfRule type="expression" dxfId="8" priority="529">
      <formula>$G4="OUTDNA-Red"</formula>
    </cfRule>
  </conditionalFormatting>
  <conditionalFormatting sqref="A1:N3 O1:O78 P1:R3 S1:S78 T1:Z3">
    <cfRule type="expression" dxfId="7" priority="530">
      <formula>$L1="NoShow"</formula>
    </cfRule>
  </conditionalFormatting>
  <conditionalFormatting sqref="A1:N3 O1:O78 P1:R3 S1:S78 T1:Z3">
    <cfRule type="expression" dxfId="7" priority="531">
      <formula>$L1="UAInvalid"</formula>
    </cfRule>
  </conditionalFormatting>
  <conditionalFormatting sqref="A1:N3 O1:O78 P1:R3 S1:S78 T1:Z3">
    <cfRule type="expression" dxfId="7" priority="532">
      <formula>$L1="Y117.a"</formula>
    </cfRule>
  </conditionalFormatting>
  <conditionalFormatting sqref="A1:N3 O1:O78 P1:R3 S1:S78 T1:Z3">
    <cfRule type="expression" dxfId="7" priority="533">
      <formula>$L1="Y117.x"</formula>
    </cfRule>
  </conditionalFormatting>
  <conditionalFormatting sqref="A1:N3 O1:O78 P1:R3 S1:S78 T1:Z3">
    <cfRule type="expression" dxfId="7" priority="534">
      <formula>$L1="DNARefusal"</formula>
    </cfRule>
  </conditionalFormatting>
  <conditionalFormatting sqref="A1:N3 O1:O78 P1:R3 S1:S78 T1:Z3">
    <cfRule type="expression" dxfId="7" priority="535">
      <formula>$L1="FeeNoShow"</formula>
    </cfRule>
  </conditionalFormatting>
  <conditionalFormatting sqref="A1:N3 O1:O78 P1:R3 S1:S78 T1:Z3">
    <cfRule type="expression" dxfId="7" priority="536">
      <formula>$L1="CANC"</formula>
    </cfRule>
  </conditionalFormatting>
  <conditionalFormatting sqref="A1:N3 O1:O78 P1:R3 S1:S78 T1:Z3">
    <cfRule type="expression" dxfId="7" priority="537">
      <formula>$L1="Y377.A"</formula>
    </cfRule>
  </conditionalFormatting>
  <conditionalFormatting sqref="A1:N3 O1:O78 P1:R3 S1:S78 T1:Z3">
    <cfRule type="expression" dxfId="7" priority="538">
      <formula>$L1="R/S"</formula>
    </cfRule>
  </conditionalFormatting>
  <conditionalFormatting sqref="A1:N3 O1:O78 P1:R3 S1:S78 T1:Z3">
    <cfRule type="expression" dxfId="8" priority="539">
      <formula>$G1="OUT-UAQPre"</formula>
    </cfRule>
  </conditionalFormatting>
  <conditionalFormatting sqref="A1:N3 O1:O78 P1:R3 S1:S78 T1:Z3">
    <cfRule type="expression" dxfId="8" priority="540">
      <formula>$G1="OUT-UAQ"</formula>
    </cfRule>
  </conditionalFormatting>
  <conditionalFormatting sqref="A1:N3 O1:O78 P1:R3 S1:S78 T1:Z3">
    <cfRule type="expression" dxfId="0" priority="541">
      <formula>$J1="AMBETTER - SUPERIOR"</formula>
    </cfRule>
  </conditionalFormatting>
  <conditionalFormatting sqref="A1:N3 O1:O78 P1:R3 S1:S78 T1:Z3">
    <cfRule type="expression" dxfId="0" priority="542">
      <formula>$J1="SUPERIOR HEALTH PLAN"</formula>
    </cfRule>
  </conditionalFormatting>
  <conditionalFormatting sqref="A1:N3 O1:O78 P1:R3 S1:S78 T1:Z3">
    <cfRule type="expression" dxfId="4" priority="543">
      <formula>$G1="HUMANA CHOICE CARE"</formula>
    </cfRule>
  </conditionalFormatting>
  <conditionalFormatting sqref="A1:N3 O1:O78 P1:R3 S1:S78 T1:Z3">
    <cfRule type="expression" dxfId="4" priority="544">
      <formula>$G1="HUMANA OPEN ACCESS PLAN"</formula>
    </cfRule>
  </conditionalFormatting>
  <conditionalFormatting sqref="A1:N3 O1:O78 P1:R3 S1:S78 T1:Z3">
    <cfRule type="expression" dxfId="9" priority="545">
      <formula>$G1="OUTSA-SaQu"</formula>
    </cfRule>
  </conditionalFormatting>
  <conditionalFormatting sqref="A1:N3 O1:O78 P1:R3 S1:S78 T1:Z3">
    <cfRule type="expression" dxfId="8" priority="546">
      <formula>$G1="OUTUA-QNEW"</formula>
    </cfRule>
  </conditionalFormatting>
  <conditionalFormatting sqref="A1:N3 O1:O78 P1:R3 S1:S78 T1:Z3">
    <cfRule type="expression" dxfId="8" priority="547">
      <formula>$G1="OUTUA-PrRW"</formula>
    </cfRule>
  </conditionalFormatting>
  <conditionalFormatting sqref="A1:N3 O1:O78 P1:R3 S1:S78 T1:Z3">
    <cfRule type="expression" dxfId="8" priority="548">
      <formula>$G1="OUTUA-FURW"</formula>
    </cfRule>
  </conditionalFormatting>
  <conditionalFormatting sqref="A1:N3 O1:O78 P1:R3 S1:S78 T1:Z3">
    <cfRule type="expression" dxfId="8" priority="549">
      <formula>$G1="OUTUA-NWRW"</formula>
    </cfRule>
  </conditionalFormatting>
  <conditionalFormatting sqref="A1:N3 O1:O78 P1:R3 S1:S78 T1:Z3">
    <cfRule type="expression" dxfId="9" priority="550">
      <formula>$G1="OUTSA-SaQu"</formula>
    </cfRule>
  </conditionalFormatting>
  <conditionalFormatting sqref="A1:N3 O1:O78 P1:R3 S1:S78 T1:Z3">
    <cfRule type="expression" dxfId="9" priority="551">
      <formula>$G1="OUTSA-RW"</formula>
    </cfRule>
  </conditionalFormatting>
  <conditionalFormatting sqref="A1:N3 O1:O78 P1:R3 S1:S78 T1:Z3">
    <cfRule type="expression" dxfId="8" priority="552">
      <formula>$G1="OUTDNA-Red"</formula>
    </cfRule>
  </conditionalFormatting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57"/>
    <col customWidth="1" min="2" max="2" width="7.86"/>
    <col customWidth="1" min="3" max="3" width="8.43"/>
    <col customWidth="1" min="4" max="4" width="24.29"/>
    <col customWidth="1" min="5" max="6" width="7.86"/>
    <col customWidth="1" min="7" max="7" width="13.29"/>
    <col customWidth="1" hidden="1" min="8" max="8" width="13.71"/>
    <col customWidth="1" hidden="1" min="9" max="9" width="13.0"/>
    <col customWidth="1" hidden="1" min="10" max="10" width="31.43"/>
    <col customWidth="1" hidden="1" min="11" max="11" width="9.86"/>
    <col customWidth="1" hidden="1" min="12" max="12" width="15.43"/>
    <col customWidth="1" min="13" max="13" width="7.71"/>
    <col customWidth="1" min="14" max="14" width="11.57"/>
    <col customWidth="1" min="15" max="15" width="66.57"/>
    <col customWidth="1" min="16" max="16" width="14.14"/>
    <col customWidth="1" min="17" max="17" width="22.71"/>
    <col customWidth="1" min="18" max="18" width="3.71"/>
    <col customWidth="1" min="19" max="20" width="14.14"/>
    <col customWidth="1" min="21" max="22" width="10.0"/>
    <col customWidth="1" min="23" max="23" width="11.29"/>
    <col customWidth="1" min="24" max="24" width="13.43"/>
    <col customWidth="1" min="25" max="25" width="13.86"/>
    <col customWidth="1" min="26" max="26" width="7.0"/>
    <col customWidth="1" min="27" max="37" width="4.71"/>
  </cols>
  <sheetData>
    <row r="1">
      <c r="A1" s="284" t="s">
        <v>1334</v>
      </c>
      <c r="B1" s="284" t="s">
        <v>45</v>
      </c>
      <c r="C1" s="354" t="s">
        <v>48</v>
      </c>
      <c r="D1" s="355" t="s">
        <v>77</v>
      </c>
      <c r="E1" s="356" t="s">
        <v>46</v>
      </c>
      <c r="F1" s="356" t="s">
        <v>47</v>
      </c>
      <c r="G1" s="284" t="s">
        <v>78</v>
      </c>
      <c r="H1" s="284" t="s">
        <v>79</v>
      </c>
      <c r="I1" s="284" t="s">
        <v>51</v>
      </c>
      <c r="J1" s="284" t="s">
        <v>52</v>
      </c>
      <c r="K1" s="284" t="s">
        <v>80</v>
      </c>
      <c r="L1" s="284" t="s">
        <v>81</v>
      </c>
      <c r="M1" s="284" t="s">
        <v>82</v>
      </c>
      <c r="N1" s="284" t="s">
        <v>1334</v>
      </c>
      <c r="O1" s="284" t="s">
        <v>7543</v>
      </c>
      <c r="P1" s="284" t="s">
        <v>84</v>
      </c>
      <c r="Q1" s="284" t="s">
        <v>80</v>
      </c>
      <c r="R1" s="284" t="b">
        <v>0</v>
      </c>
      <c r="S1" s="357" t="s">
        <v>7549</v>
      </c>
      <c r="T1" s="63"/>
      <c r="U1" s="63"/>
      <c r="V1" s="63"/>
      <c r="W1" s="63"/>
      <c r="X1" s="63"/>
      <c r="Y1" s="63"/>
      <c r="Z1" s="64"/>
      <c r="AA1" s="358"/>
      <c r="AB1" s="358"/>
      <c r="AC1" s="358"/>
      <c r="AD1" s="358"/>
      <c r="AE1" s="358"/>
      <c r="AF1" s="358"/>
      <c r="AG1" s="358"/>
      <c r="AH1" s="358"/>
      <c r="AI1" s="358"/>
      <c r="AJ1" s="358"/>
      <c r="AK1" s="358"/>
    </row>
    <row r="2">
      <c r="A2" s="156" t="s">
        <v>9805</v>
      </c>
      <c r="B2" s="156">
        <v>13428.0</v>
      </c>
      <c r="C2" s="157">
        <v>0.4583333333333333</v>
      </c>
      <c r="D2" s="158" t="s">
        <v>2393</v>
      </c>
      <c r="E2" s="159">
        <v>16093.0</v>
      </c>
      <c r="F2" s="159">
        <v>44585.0</v>
      </c>
      <c r="G2" s="160" t="s">
        <v>122</v>
      </c>
      <c r="H2" s="160" t="s">
        <v>92</v>
      </c>
      <c r="I2" s="160" t="s">
        <v>93</v>
      </c>
      <c r="J2" s="160" t="s">
        <v>221</v>
      </c>
      <c r="K2" s="155"/>
      <c r="L2" s="155" t="s">
        <v>90</v>
      </c>
      <c r="M2" s="155">
        <v>206933.0</v>
      </c>
      <c r="N2" s="155" t="s">
        <v>9805</v>
      </c>
      <c r="O2" s="155" t="s">
        <v>7606</v>
      </c>
      <c r="P2" s="155" t="s">
        <v>1489</v>
      </c>
      <c r="Q2" s="155"/>
      <c r="R2" s="155" t="b">
        <v>0</v>
      </c>
      <c r="S2" s="155" t="s">
        <v>7606</v>
      </c>
      <c r="T2" s="155"/>
      <c r="U2" s="155"/>
      <c r="V2" s="155"/>
      <c r="W2" s="155"/>
      <c r="X2" s="155"/>
      <c r="Y2" s="155"/>
      <c r="Z2" s="155"/>
      <c r="AA2" s="182"/>
      <c r="AB2" s="182"/>
      <c r="AC2" s="182"/>
      <c r="AD2" s="182"/>
      <c r="AE2" s="182"/>
      <c r="AF2" s="182"/>
      <c r="AG2" s="182"/>
      <c r="AH2" s="182"/>
      <c r="AI2" s="182"/>
      <c r="AJ2" s="182"/>
      <c r="AK2" s="182"/>
    </row>
    <row r="3">
      <c r="A3" s="156" t="s">
        <v>8978</v>
      </c>
      <c r="B3" s="156">
        <v>17186.0</v>
      </c>
      <c r="C3" s="157">
        <v>0.5416666666666666</v>
      </c>
      <c r="D3" s="158" t="s">
        <v>211</v>
      </c>
      <c r="E3" s="159">
        <v>32887.0</v>
      </c>
      <c r="F3" s="159">
        <v>44594.0</v>
      </c>
      <c r="G3" s="160" t="s">
        <v>122</v>
      </c>
      <c r="H3" s="160" t="s">
        <v>92</v>
      </c>
      <c r="I3" s="160" t="s">
        <v>93</v>
      </c>
      <c r="J3" s="160" t="s">
        <v>179</v>
      </c>
      <c r="K3" s="155"/>
      <c r="L3" s="155" t="s">
        <v>90</v>
      </c>
      <c r="M3" s="155">
        <v>207157.0</v>
      </c>
      <c r="N3" s="155" t="s">
        <v>8978</v>
      </c>
      <c r="O3" s="155" t="s">
        <v>7580</v>
      </c>
      <c r="P3" s="155" t="s">
        <v>9806</v>
      </c>
      <c r="Q3" s="155"/>
      <c r="R3" s="155" t="b">
        <v>0</v>
      </c>
      <c r="S3" s="155" t="s">
        <v>35</v>
      </c>
      <c r="T3" s="155"/>
      <c r="U3" s="155"/>
      <c r="V3" s="155"/>
      <c r="W3" s="155"/>
      <c r="X3" s="155"/>
      <c r="Y3" s="155"/>
      <c r="Z3" s="155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</row>
    <row r="4">
      <c r="A4" s="156" t="s">
        <v>9807</v>
      </c>
      <c r="B4" s="156">
        <v>15591.0</v>
      </c>
      <c r="C4" s="157">
        <v>0.6458333333333334</v>
      </c>
      <c r="D4" s="158" t="s">
        <v>1236</v>
      </c>
      <c r="E4" s="159">
        <v>21357.0</v>
      </c>
      <c r="F4" s="159">
        <v>44582.0</v>
      </c>
      <c r="G4" s="160" t="s">
        <v>122</v>
      </c>
      <c r="H4" s="160" t="s">
        <v>92</v>
      </c>
      <c r="I4" s="160" t="s">
        <v>93</v>
      </c>
      <c r="J4" s="160" t="s">
        <v>98</v>
      </c>
      <c r="K4" s="155"/>
      <c r="L4" s="155" t="s">
        <v>90</v>
      </c>
      <c r="M4" s="155">
        <v>206916.0</v>
      </c>
      <c r="N4" s="155" t="s">
        <v>9807</v>
      </c>
      <c r="O4" s="155" t="s">
        <v>8090</v>
      </c>
      <c r="P4" s="155" t="s">
        <v>1489</v>
      </c>
      <c r="Q4" s="155"/>
      <c r="R4" s="155" t="b">
        <v>0</v>
      </c>
      <c r="S4" s="155" t="s">
        <v>7569</v>
      </c>
      <c r="T4" s="155"/>
      <c r="U4" s="155"/>
      <c r="V4" s="155"/>
      <c r="W4" s="155"/>
      <c r="X4" s="155"/>
      <c r="Y4" s="155"/>
      <c r="Z4" s="155"/>
      <c r="AA4" s="182"/>
      <c r="AB4" s="182"/>
      <c r="AC4" s="182"/>
      <c r="AD4" s="182"/>
      <c r="AE4" s="182"/>
      <c r="AF4" s="182"/>
      <c r="AG4" s="182"/>
      <c r="AH4" s="182"/>
      <c r="AI4" s="182"/>
      <c r="AJ4" s="182"/>
      <c r="AK4" s="182"/>
    </row>
    <row r="5">
      <c r="A5" s="156" t="s">
        <v>9808</v>
      </c>
      <c r="B5" s="156">
        <v>12741.0</v>
      </c>
      <c r="C5" s="157">
        <v>0.625</v>
      </c>
      <c r="D5" s="158" t="s">
        <v>702</v>
      </c>
      <c r="E5" s="159">
        <v>25142.0</v>
      </c>
      <c r="F5" s="159">
        <v>44586.0</v>
      </c>
      <c r="G5" s="160" t="s">
        <v>122</v>
      </c>
      <c r="H5" s="160" t="s">
        <v>87</v>
      </c>
      <c r="I5" s="160" t="s">
        <v>88</v>
      </c>
      <c r="J5" s="160" t="s">
        <v>89</v>
      </c>
      <c r="K5" s="155"/>
      <c r="L5" s="155" t="s">
        <v>90</v>
      </c>
      <c r="M5" s="155">
        <v>206980.0</v>
      </c>
      <c r="N5" s="155" t="s">
        <v>9808</v>
      </c>
      <c r="O5" s="155" t="s">
        <v>7859</v>
      </c>
      <c r="P5" s="155" t="s">
        <v>1489</v>
      </c>
      <c r="Q5" s="155"/>
      <c r="R5" s="155" t="b">
        <v>0</v>
      </c>
      <c r="S5" s="155" t="s">
        <v>7569</v>
      </c>
      <c r="T5" s="155"/>
      <c r="U5" s="155"/>
      <c r="V5" s="155"/>
      <c r="W5" s="155"/>
      <c r="X5" s="155"/>
      <c r="Y5" s="155"/>
      <c r="Z5" s="155"/>
      <c r="AA5" s="182"/>
      <c r="AB5" s="182"/>
      <c r="AC5" s="182"/>
      <c r="AD5" s="182"/>
      <c r="AE5" s="182"/>
      <c r="AF5" s="182"/>
      <c r="AG5" s="182"/>
      <c r="AH5" s="182"/>
      <c r="AI5" s="182"/>
      <c r="AJ5" s="182"/>
      <c r="AK5" s="182"/>
    </row>
    <row r="6">
      <c r="A6" s="156" t="s">
        <v>8968</v>
      </c>
      <c r="B6" s="156">
        <v>9861.0</v>
      </c>
      <c r="C6" s="157">
        <v>0.4166666666666667</v>
      </c>
      <c r="D6" s="158" t="s">
        <v>195</v>
      </c>
      <c r="E6" s="159">
        <v>22756.0</v>
      </c>
      <c r="F6" s="159">
        <v>44594.0</v>
      </c>
      <c r="G6" s="160" t="s">
        <v>122</v>
      </c>
      <c r="H6" s="160" t="s">
        <v>92</v>
      </c>
      <c r="I6" s="160" t="s">
        <v>101</v>
      </c>
      <c r="J6" s="160" t="s">
        <v>154</v>
      </c>
      <c r="K6" s="155"/>
      <c r="L6" s="155" t="s">
        <v>90</v>
      </c>
      <c r="M6" s="155">
        <v>207151.0</v>
      </c>
      <c r="N6" s="155" t="s">
        <v>8968</v>
      </c>
      <c r="O6" s="155" t="s">
        <v>7650</v>
      </c>
      <c r="P6" s="155" t="s">
        <v>1489</v>
      </c>
      <c r="Q6" s="155"/>
      <c r="R6" s="155" t="b">
        <v>0</v>
      </c>
      <c r="S6" s="155" t="s">
        <v>7569</v>
      </c>
      <c r="T6" s="155"/>
      <c r="U6" s="155"/>
      <c r="V6" s="155"/>
      <c r="W6" s="155"/>
      <c r="X6" s="155"/>
      <c r="Y6" s="155"/>
      <c r="Z6" s="155"/>
      <c r="AA6" s="182"/>
      <c r="AB6" s="182"/>
      <c r="AC6" s="182"/>
      <c r="AD6" s="182"/>
      <c r="AE6" s="182"/>
      <c r="AF6" s="182"/>
      <c r="AG6" s="182"/>
      <c r="AH6" s="182"/>
      <c r="AI6" s="182"/>
      <c r="AJ6" s="182"/>
      <c r="AK6" s="182"/>
    </row>
    <row r="7">
      <c r="A7" s="156" t="s">
        <v>8993</v>
      </c>
      <c r="B7" s="156">
        <v>14178.0</v>
      </c>
      <c r="C7" s="157">
        <v>0.625</v>
      </c>
      <c r="D7" s="158" t="s">
        <v>236</v>
      </c>
      <c r="E7" s="159">
        <v>20540.0</v>
      </c>
      <c r="F7" s="159">
        <v>44594.0</v>
      </c>
      <c r="G7" s="160" t="s">
        <v>122</v>
      </c>
      <c r="H7" s="160" t="s">
        <v>92</v>
      </c>
      <c r="I7" s="160" t="s">
        <v>93</v>
      </c>
      <c r="J7" s="160" t="s">
        <v>147</v>
      </c>
      <c r="K7" s="155"/>
      <c r="L7" s="155" t="s">
        <v>90</v>
      </c>
      <c r="M7" s="155">
        <v>207170.0</v>
      </c>
      <c r="N7" s="155" t="s">
        <v>8993</v>
      </c>
      <c r="O7" s="155" t="s">
        <v>7762</v>
      </c>
      <c r="P7" s="155" t="s">
        <v>1489</v>
      </c>
      <c r="Q7" s="155"/>
      <c r="R7" s="155" t="b">
        <v>0</v>
      </c>
      <c r="S7" s="155" t="s">
        <v>7569</v>
      </c>
      <c r="T7" s="155"/>
      <c r="U7" s="155"/>
      <c r="V7" s="155"/>
      <c r="W7" s="155"/>
      <c r="X7" s="155"/>
      <c r="Y7" s="155"/>
      <c r="Z7" s="155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</row>
    <row r="8">
      <c r="A8" s="156" t="s">
        <v>9809</v>
      </c>
      <c r="B8" s="156">
        <v>15461.0</v>
      </c>
      <c r="C8" s="157">
        <v>0.6354166666666666</v>
      </c>
      <c r="D8" s="158" t="s">
        <v>1014</v>
      </c>
      <c r="E8" s="159">
        <v>13322.0</v>
      </c>
      <c r="F8" s="159">
        <v>44582.0</v>
      </c>
      <c r="G8" s="160" t="s">
        <v>122</v>
      </c>
      <c r="H8" s="160" t="s">
        <v>87</v>
      </c>
      <c r="I8" s="160" t="s">
        <v>88</v>
      </c>
      <c r="J8" s="160" t="s">
        <v>89</v>
      </c>
      <c r="K8" s="155"/>
      <c r="L8" s="155" t="s">
        <v>90</v>
      </c>
      <c r="M8" s="155">
        <v>206913.0</v>
      </c>
      <c r="N8" s="155" t="s">
        <v>9809</v>
      </c>
      <c r="O8" s="155" t="s">
        <v>7638</v>
      </c>
      <c r="P8" s="155" t="s">
        <v>1489</v>
      </c>
      <c r="Q8" s="155"/>
      <c r="R8" s="155" t="b">
        <v>0</v>
      </c>
      <c r="S8" s="155" t="s">
        <v>8507</v>
      </c>
      <c r="T8" s="155"/>
      <c r="U8" s="155"/>
      <c r="V8" s="155"/>
      <c r="W8" s="155"/>
      <c r="X8" s="155"/>
      <c r="Y8" s="155"/>
      <c r="Z8" s="155"/>
      <c r="AA8" s="182"/>
      <c r="AB8" s="182"/>
      <c r="AC8" s="182"/>
      <c r="AD8" s="182"/>
      <c r="AE8" s="182"/>
      <c r="AF8" s="182"/>
      <c r="AG8" s="182"/>
      <c r="AH8" s="182"/>
      <c r="AI8" s="182"/>
      <c r="AJ8" s="182"/>
      <c r="AK8" s="182"/>
    </row>
    <row r="9">
      <c r="A9" s="156" t="s">
        <v>9810</v>
      </c>
      <c r="B9" s="156">
        <v>14184.0</v>
      </c>
      <c r="C9" s="157">
        <v>0.3333333333333333</v>
      </c>
      <c r="D9" s="158" t="s">
        <v>1086</v>
      </c>
      <c r="E9" s="159">
        <v>21084.0</v>
      </c>
      <c r="F9" s="159">
        <v>44582.0</v>
      </c>
      <c r="G9" s="160" t="s">
        <v>122</v>
      </c>
      <c r="H9" s="160" t="s">
        <v>92</v>
      </c>
      <c r="I9" s="160" t="s">
        <v>93</v>
      </c>
      <c r="J9" s="160" t="s">
        <v>166</v>
      </c>
      <c r="K9" s="155"/>
      <c r="L9" s="155" t="s">
        <v>90</v>
      </c>
      <c r="M9" s="155">
        <v>206890.0</v>
      </c>
      <c r="N9" s="155" t="s">
        <v>9810</v>
      </c>
      <c r="O9" s="155" t="s">
        <v>7664</v>
      </c>
      <c r="P9" s="155" t="s">
        <v>1489</v>
      </c>
      <c r="Q9" s="155"/>
      <c r="R9" s="155" t="b">
        <v>0</v>
      </c>
      <c r="S9" s="155" t="s">
        <v>8507</v>
      </c>
      <c r="T9" s="155"/>
      <c r="U9" s="155"/>
      <c r="V9" s="155"/>
      <c r="W9" s="155"/>
      <c r="X9" s="155"/>
      <c r="Y9" s="155"/>
      <c r="Z9" s="155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</row>
    <row r="10">
      <c r="A10" s="156" t="s">
        <v>9811</v>
      </c>
      <c r="B10" s="156">
        <v>10606.0</v>
      </c>
      <c r="C10" s="157">
        <v>0.5729166666666666</v>
      </c>
      <c r="D10" s="158" t="s">
        <v>966</v>
      </c>
      <c r="E10" s="159">
        <v>22291.0</v>
      </c>
      <c r="F10" s="159">
        <v>44585.0</v>
      </c>
      <c r="G10" s="160" t="s">
        <v>122</v>
      </c>
      <c r="H10" s="160" t="s">
        <v>92</v>
      </c>
      <c r="I10" s="160" t="s">
        <v>101</v>
      </c>
      <c r="J10" s="160" t="s">
        <v>89</v>
      </c>
      <c r="K10" s="155"/>
      <c r="L10" s="155" t="s">
        <v>90</v>
      </c>
      <c r="M10" s="155">
        <v>206939.0</v>
      </c>
      <c r="N10" s="155" t="s">
        <v>9811</v>
      </c>
      <c r="O10" s="155" t="s">
        <v>7568</v>
      </c>
      <c r="P10" s="155" t="s">
        <v>1489</v>
      </c>
      <c r="Q10" s="155"/>
      <c r="R10" s="155" t="b">
        <v>0</v>
      </c>
      <c r="S10" s="155" t="s">
        <v>8507</v>
      </c>
      <c r="T10" s="155"/>
      <c r="U10" s="155"/>
      <c r="V10" s="155"/>
      <c r="W10" s="155"/>
      <c r="X10" s="155"/>
      <c r="Y10" s="155"/>
      <c r="Z10" s="155"/>
      <c r="AA10" s="182"/>
      <c r="AB10" s="182"/>
      <c r="AC10" s="182"/>
      <c r="AD10" s="182"/>
      <c r="AE10" s="182"/>
      <c r="AF10" s="182"/>
      <c r="AG10" s="182"/>
      <c r="AH10" s="182"/>
      <c r="AI10" s="182"/>
      <c r="AJ10" s="182"/>
      <c r="AK10" s="182"/>
    </row>
    <row r="11">
      <c r="A11" s="156" t="s">
        <v>9812</v>
      </c>
      <c r="B11" s="156">
        <v>10323.0</v>
      </c>
      <c r="C11" s="157">
        <v>0.3541666666666667</v>
      </c>
      <c r="D11" s="158" t="s">
        <v>1238</v>
      </c>
      <c r="E11" s="159">
        <v>25052.0</v>
      </c>
      <c r="F11" s="159">
        <v>44585.0</v>
      </c>
      <c r="G11" s="160" t="s">
        <v>122</v>
      </c>
      <c r="H11" s="160" t="s">
        <v>92</v>
      </c>
      <c r="I11" s="160" t="s">
        <v>101</v>
      </c>
      <c r="J11" s="160" t="s">
        <v>174</v>
      </c>
      <c r="K11" s="155"/>
      <c r="L11" s="155" t="s">
        <v>90</v>
      </c>
      <c r="M11" s="155">
        <v>206921.0</v>
      </c>
      <c r="N11" s="155" t="s">
        <v>9812</v>
      </c>
      <c r="O11" s="155" t="s">
        <v>7690</v>
      </c>
      <c r="P11" s="155" t="s">
        <v>1489</v>
      </c>
      <c r="Q11" s="155"/>
      <c r="R11" s="155" t="b">
        <v>0</v>
      </c>
      <c r="S11" s="155" t="s">
        <v>8507</v>
      </c>
      <c r="T11" s="155"/>
      <c r="U11" s="155"/>
      <c r="V11" s="155"/>
      <c r="W11" s="155"/>
      <c r="X11" s="155"/>
      <c r="Y11" s="155"/>
      <c r="Z11" s="155"/>
      <c r="AA11" s="182"/>
      <c r="AB11" s="182"/>
      <c r="AC11" s="182"/>
      <c r="AD11" s="182"/>
      <c r="AE11" s="182"/>
      <c r="AF11" s="182"/>
      <c r="AG11" s="182"/>
      <c r="AH11" s="182"/>
      <c r="AI11" s="182"/>
      <c r="AJ11" s="182"/>
      <c r="AK11" s="182"/>
    </row>
    <row r="12">
      <c r="A12" s="156" t="s">
        <v>9813</v>
      </c>
      <c r="B12" s="156">
        <v>13673.0</v>
      </c>
      <c r="C12" s="157">
        <v>0.4479166666666667</v>
      </c>
      <c r="D12" s="158" t="s">
        <v>1105</v>
      </c>
      <c r="E12" s="159">
        <v>25366.0</v>
      </c>
      <c r="F12" s="159">
        <v>44585.0</v>
      </c>
      <c r="G12" s="160" t="s">
        <v>122</v>
      </c>
      <c r="H12" s="160" t="s">
        <v>92</v>
      </c>
      <c r="I12" s="160" t="s">
        <v>101</v>
      </c>
      <c r="J12" s="160" t="s">
        <v>405</v>
      </c>
      <c r="K12" s="155"/>
      <c r="L12" s="155" t="s">
        <v>90</v>
      </c>
      <c r="M12" s="155">
        <v>206935.0</v>
      </c>
      <c r="N12" s="155" t="s">
        <v>9813</v>
      </c>
      <c r="O12" s="155" t="s">
        <v>7570</v>
      </c>
      <c r="P12" s="155" t="s">
        <v>1489</v>
      </c>
      <c r="Q12" s="155"/>
      <c r="R12" s="155" t="b">
        <v>0</v>
      </c>
      <c r="S12" s="155" t="s">
        <v>8507</v>
      </c>
      <c r="T12" s="155"/>
      <c r="U12" s="155"/>
      <c r="V12" s="155"/>
      <c r="W12" s="155"/>
      <c r="X12" s="155"/>
      <c r="Y12" s="155"/>
      <c r="Z12" s="155"/>
      <c r="AA12" s="182"/>
      <c r="AB12" s="182"/>
      <c r="AC12" s="182"/>
      <c r="AD12" s="182"/>
      <c r="AE12" s="182"/>
      <c r="AF12" s="182"/>
      <c r="AG12" s="182"/>
      <c r="AH12" s="182"/>
      <c r="AI12" s="182"/>
      <c r="AJ12" s="182"/>
      <c r="AK12" s="182"/>
    </row>
    <row r="13">
      <c r="A13" s="156" t="s">
        <v>9814</v>
      </c>
      <c r="B13" s="156">
        <v>10718.0</v>
      </c>
      <c r="C13" s="157">
        <v>0.59375</v>
      </c>
      <c r="D13" s="158" t="s">
        <v>1121</v>
      </c>
      <c r="E13" s="159">
        <v>25173.0</v>
      </c>
      <c r="F13" s="159">
        <v>44586.0</v>
      </c>
      <c r="G13" s="160" t="s">
        <v>122</v>
      </c>
      <c r="H13" s="160" t="s">
        <v>92</v>
      </c>
      <c r="I13" s="160" t="s">
        <v>93</v>
      </c>
      <c r="J13" s="160" t="s">
        <v>174</v>
      </c>
      <c r="K13" s="155"/>
      <c r="L13" s="155" t="s">
        <v>90</v>
      </c>
      <c r="M13" s="155">
        <v>206977.0</v>
      </c>
      <c r="N13" s="155" t="s">
        <v>9814</v>
      </c>
      <c r="O13" s="155" t="s">
        <v>7582</v>
      </c>
      <c r="P13" s="155" t="s">
        <v>1489</v>
      </c>
      <c r="Q13" s="155"/>
      <c r="R13" s="155" t="b">
        <v>0</v>
      </c>
      <c r="S13" s="155" t="s">
        <v>8507</v>
      </c>
      <c r="T13" s="155" t="s">
        <v>8583</v>
      </c>
      <c r="U13" s="155"/>
      <c r="V13" s="155"/>
      <c r="W13" s="155"/>
      <c r="X13" s="155"/>
      <c r="Y13" s="155"/>
      <c r="Z13" s="155"/>
      <c r="AA13" s="182"/>
      <c r="AB13" s="182"/>
      <c r="AC13" s="182"/>
      <c r="AD13" s="182"/>
      <c r="AE13" s="182"/>
      <c r="AF13" s="182"/>
      <c r="AG13" s="182"/>
      <c r="AH13" s="182"/>
      <c r="AI13" s="182"/>
      <c r="AJ13" s="182"/>
      <c r="AK13" s="182"/>
    </row>
    <row r="14">
      <c r="A14" s="156" t="s">
        <v>9815</v>
      </c>
      <c r="B14" s="156">
        <v>11252.0</v>
      </c>
      <c r="C14" s="157">
        <v>0.5729166666666666</v>
      </c>
      <c r="D14" s="158" t="s">
        <v>1872</v>
      </c>
      <c r="E14" s="159">
        <v>10942.0</v>
      </c>
      <c r="F14" s="159">
        <v>44586.0</v>
      </c>
      <c r="G14" s="160" t="s">
        <v>122</v>
      </c>
      <c r="H14" s="160" t="s">
        <v>92</v>
      </c>
      <c r="I14" s="160" t="s">
        <v>101</v>
      </c>
      <c r="J14" s="160" t="s">
        <v>94</v>
      </c>
      <c r="K14" s="155"/>
      <c r="L14" s="155" t="s">
        <v>90</v>
      </c>
      <c r="M14" s="155">
        <v>206978.0</v>
      </c>
      <c r="N14" s="155" t="s">
        <v>9815</v>
      </c>
      <c r="O14" s="155" t="s">
        <v>7556</v>
      </c>
      <c r="P14" s="155" t="s">
        <v>1489</v>
      </c>
      <c r="Q14" s="155"/>
      <c r="R14" s="155" t="b">
        <v>0</v>
      </c>
      <c r="S14" s="155" t="s">
        <v>8507</v>
      </c>
      <c r="T14" s="155"/>
      <c r="U14" s="155"/>
      <c r="V14" s="155"/>
      <c r="W14" s="155"/>
      <c r="X14" s="155"/>
      <c r="Y14" s="155"/>
      <c r="Z14" s="155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</row>
    <row r="15">
      <c r="A15" s="156" t="s">
        <v>9816</v>
      </c>
      <c r="B15" s="156">
        <v>10817.0</v>
      </c>
      <c r="C15" s="157">
        <v>0.5833333333333334</v>
      </c>
      <c r="D15" s="158" t="s">
        <v>1136</v>
      </c>
      <c r="E15" s="159">
        <v>22099.0</v>
      </c>
      <c r="F15" s="159">
        <v>44587.0</v>
      </c>
      <c r="G15" s="160" t="s">
        <v>122</v>
      </c>
      <c r="H15" s="160" t="s">
        <v>87</v>
      </c>
      <c r="I15" s="160" t="s">
        <v>97</v>
      </c>
      <c r="J15" s="160" t="s">
        <v>1137</v>
      </c>
      <c r="K15" s="155"/>
      <c r="L15" s="155" t="s">
        <v>90</v>
      </c>
      <c r="M15" s="155">
        <v>207009.0</v>
      </c>
      <c r="N15" s="155" t="s">
        <v>9816</v>
      </c>
      <c r="O15" s="155" t="s">
        <v>7732</v>
      </c>
      <c r="P15" s="155" t="s">
        <v>1489</v>
      </c>
      <c r="Q15" s="155"/>
      <c r="R15" s="155" t="b">
        <v>0</v>
      </c>
      <c r="S15" s="155" t="s">
        <v>8507</v>
      </c>
      <c r="T15" s="155" t="s">
        <v>7569</v>
      </c>
      <c r="U15" s="155"/>
      <c r="V15" s="155"/>
      <c r="W15" s="155"/>
      <c r="X15" s="155"/>
      <c r="Y15" s="155"/>
      <c r="Z15" s="155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</row>
    <row r="16">
      <c r="A16" s="156" t="s">
        <v>9817</v>
      </c>
      <c r="B16" s="156">
        <v>12274.0</v>
      </c>
      <c r="C16" s="157">
        <v>0.6354166666666666</v>
      </c>
      <c r="D16" s="158" t="s">
        <v>2199</v>
      </c>
      <c r="E16" s="159">
        <v>27219.0</v>
      </c>
      <c r="F16" s="159">
        <v>44587.0</v>
      </c>
      <c r="G16" s="160" t="s">
        <v>122</v>
      </c>
      <c r="H16" s="160" t="s">
        <v>87</v>
      </c>
      <c r="I16" s="160" t="s">
        <v>97</v>
      </c>
      <c r="J16" s="160" t="s">
        <v>189</v>
      </c>
      <c r="K16" s="155"/>
      <c r="L16" s="155" t="s">
        <v>90</v>
      </c>
      <c r="M16" s="155">
        <v>207018.0</v>
      </c>
      <c r="N16" s="155" t="s">
        <v>9817</v>
      </c>
      <c r="O16" s="155" t="s">
        <v>7830</v>
      </c>
      <c r="P16" s="155" t="s">
        <v>1489</v>
      </c>
      <c r="Q16" s="155"/>
      <c r="R16" s="155" t="b">
        <v>1</v>
      </c>
      <c r="S16" s="155" t="s">
        <v>8507</v>
      </c>
      <c r="T16" s="155" t="s">
        <v>7569</v>
      </c>
      <c r="U16" s="155"/>
      <c r="V16" s="155"/>
      <c r="W16" s="155"/>
      <c r="X16" s="155"/>
      <c r="Y16" s="155"/>
      <c r="Z16" s="155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</row>
    <row r="17">
      <c r="A17" s="156" t="s">
        <v>9818</v>
      </c>
      <c r="B17" s="156">
        <v>15644.0</v>
      </c>
      <c r="C17" s="157">
        <v>0.6041666666666666</v>
      </c>
      <c r="D17" s="158" t="s">
        <v>1523</v>
      </c>
      <c r="E17" s="159">
        <v>14426.0</v>
      </c>
      <c r="F17" s="159">
        <v>44587.0</v>
      </c>
      <c r="G17" s="160" t="s">
        <v>122</v>
      </c>
      <c r="H17" s="160" t="s">
        <v>92</v>
      </c>
      <c r="I17" s="160" t="s">
        <v>93</v>
      </c>
      <c r="J17" s="160" t="s">
        <v>94</v>
      </c>
      <c r="K17" s="155"/>
      <c r="L17" s="155" t="s">
        <v>90</v>
      </c>
      <c r="M17" s="155">
        <v>207015.0</v>
      </c>
      <c r="N17" s="155" t="s">
        <v>9818</v>
      </c>
      <c r="O17" s="155" t="s">
        <v>7566</v>
      </c>
      <c r="P17" s="155" t="s">
        <v>1489</v>
      </c>
      <c r="Q17" s="155"/>
      <c r="R17" s="155" t="b">
        <v>0</v>
      </c>
      <c r="S17" s="155" t="s">
        <v>8507</v>
      </c>
      <c r="T17" s="155"/>
      <c r="U17" s="155"/>
      <c r="V17" s="155"/>
      <c r="W17" s="155"/>
      <c r="X17" s="155"/>
      <c r="Y17" s="155"/>
      <c r="Z17" s="155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</row>
    <row r="18">
      <c r="A18" s="156" t="s">
        <v>9819</v>
      </c>
      <c r="B18" s="156">
        <v>16294.0</v>
      </c>
      <c r="C18" s="157">
        <v>0.3645833333333333</v>
      </c>
      <c r="D18" s="158" t="s">
        <v>1144</v>
      </c>
      <c r="E18" s="159">
        <v>24388.0</v>
      </c>
      <c r="F18" s="159">
        <v>44587.0</v>
      </c>
      <c r="G18" s="160" t="s">
        <v>122</v>
      </c>
      <c r="H18" s="160" t="s">
        <v>92</v>
      </c>
      <c r="I18" s="160" t="s">
        <v>101</v>
      </c>
      <c r="J18" s="160" t="s">
        <v>358</v>
      </c>
      <c r="K18" s="155"/>
      <c r="L18" s="155" t="s">
        <v>90</v>
      </c>
      <c r="M18" s="155">
        <v>206990.0</v>
      </c>
      <c r="N18" s="155" t="s">
        <v>9819</v>
      </c>
      <c r="O18" s="155" t="s">
        <v>7566</v>
      </c>
      <c r="P18" s="155" t="s">
        <v>1489</v>
      </c>
      <c r="Q18" s="155"/>
      <c r="R18" s="155" t="b">
        <v>0</v>
      </c>
      <c r="S18" s="155" t="s">
        <v>8507</v>
      </c>
      <c r="T18" s="155"/>
      <c r="U18" s="155"/>
      <c r="V18" s="155"/>
      <c r="W18" s="155"/>
      <c r="X18" s="155"/>
      <c r="Y18" s="155"/>
      <c r="Z18" s="155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</row>
    <row r="19">
      <c r="A19" s="156" t="s">
        <v>9820</v>
      </c>
      <c r="B19" s="156">
        <v>15604.0</v>
      </c>
      <c r="C19" s="157">
        <v>0.6145833333333334</v>
      </c>
      <c r="D19" s="158" t="s">
        <v>1210</v>
      </c>
      <c r="E19" s="159">
        <v>20476.0</v>
      </c>
      <c r="F19" s="159">
        <v>44587.0</v>
      </c>
      <c r="G19" s="160" t="s">
        <v>122</v>
      </c>
      <c r="H19" s="160" t="s">
        <v>92</v>
      </c>
      <c r="I19" s="160" t="s">
        <v>93</v>
      </c>
      <c r="J19" s="160" t="s">
        <v>137</v>
      </c>
      <c r="K19" s="155"/>
      <c r="L19" s="155" t="s">
        <v>90</v>
      </c>
      <c r="M19" s="155">
        <v>207016.0</v>
      </c>
      <c r="N19" s="155" t="s">
        <v>9820</v>
      </c>
      <c r="O19" s="155" t="s">
        <v>7585</v>
      </c>
      <c r="P19" s="155" t="s">
        <v>1489</v>
      </c>
      <c r="Q19" s="155"/>
      <c r="R19" s="155" t="b">
        <v>0</v>
      </c>
      <c r="S19" s="155" t="s">
        <v>8507</v>
      </c>
      <c r="T19" s="155"/>
      <c r="U19" s="155"/>
      <c r="V19" s="155"/>
      <c r="W19" s="155"/>
      <c r="X19" s="155"/>
      <c r="Y19" s="155"/>
      <c r="Z19" s="155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</row>
    <row r="20">
      <c r="A20" s="156" t="s">
        <v>9821</v>
      </c>
      <c r="B20" s="156">
        <v>9241.0</v>
      </c>
      <c r="C20" s="157">
        <v>0.625</v>
      </c>
      <c r="D20" s="158" t="s">
        <v>3116</v>
      </c>
      <c r="E20" s="159">
        <v>23211.0</v>
      </c>
      <c r="F20" s="159">
        <v>44587.0</v>
      </c>
      <c r="G20" s="160" t="s">
        <v>122</v>
      </c>
      <c r="H20" s="160" t="s">
        <v>87</v>
      </c>
      <c r="I20" s="160" t="s">
        <v>97</v>
      </c>
      <c r="J20" s="160" t="s">
        <v>89</v>
      </c>
      <c r="K20" s="155"/>
      <c r="L20" s="155" t="s">
        <v>90</v>
      </c>
      <c r="M20" s="155">
        <v>207017.0</v>
      </c>
      <c r="N20" s="155" t="s">
        <v>9821</v>
      </c>
      <c r="O20" s="155" t="s">
        <v>7582</v>
      </c>
      <c r="P20" s="155" t="s">
        <v>1489</v>
      </c>
      <c r="Q20" s="155"/>
      <c r="R20" s="155" t="b">
        <v>0</v>
      </c>
      <c r="S20" s="155" t="s">
        <v>8507</v>
      </c>
      <c r="T20" s="155"/>
      <c r="U20" s="155"/>
      <c r="V20" s="155"/>
      <c r="W20" s="155"/>
      <c r="X20" s="155"/>
      <c r="Y20" s="155"/>
      <c r="Z20" s="155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</row>
    <row r="21">
      <c r="A21" s="156" t="s">
        <v>9822</v>
      </c>
      <c r="B21" s="156">
        <v>17003.0</v>
      </c>
      <c r="C21" s="157">
        <v>0.5729166666666666</v>
      </c>
      <c r="D21" s="158" t="s">
        <v>2152</v>
      </c>
      <c r="E21" s="159">
        <v>26677.0</v>
      </c>
      <c r="F21" s="159">
        <v>44588.0</v>
      </c>
      <c r="G21" s="160" t="s">
        <v>122</v>
      </c>
      <c r="H21" s="160" t="s">
        <v>92</v>
      </c>
      <c r="I21" s="160" t="s">
        <v>101</v>
      </c>
      <c r="J21" s="160" t="s">
        <v>577</v>
      </c>
      <c r="K21" s="155"/>
      <c r="L21" s="155" t="s">
        <v>90</v>
      </c>
      <c r="M21" s="155">
        <v>207044.0</v>
      </c>
      <c r="N21" s="155" t="s">
        <v>9822</v>
      </c>
      <c r="O21" s="155" t="s">
        <v>8201</v>
      </c>
      <c r="P21" s="155" t="s">
        <v>1489</v>
      </c>
      <c r="Q21" s="155"/>
      <c r="R21" s="155" t="b">
        <v>0</v>
      </c>
      <c r="S21" s="155" t="s">
        <v>8507</v>
      </c>
      <c r="T21" s="155"/>
      <c r="U21" s="155"/>
      <c r="V21" s="155"/>
      <c r="W21" s="155"/>
      <c r="X21" s="155"/>
      <c r="Y21" s="155"/>
      <c r="Z21" s="155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</row>
    <row r="22">
      <c r="A22" s="156" t="s">
        <v>9823</v>
      </c>
      <c r="B22" s="156">
        <v>10495.0</v>
      </c>
      <c r="C22" s="157">
        <v>0.4583333333333333</v>
      </c>
      <c r="D22" s="158" t="s">
        <v>3140</v>
      </c>
      <c r="E22" s="159">
        <v>25088.0</v>
      </c>
      <c r="F22" s="159">
        <v>44588.0</v>
      </c>
      <c r="G22" s="160" t="s">
        <v>122</v>
      </c>
      <c r="H22" s="160" t="s">
        <v>92</v>
      </c>
      <c r="I22" s="160" t="s">
        <v>93</v>
      </c>
      <c r="J22" s="160" t="s">
        <v>147</v>
      </c>
      <c r="K22" s="155"/>
      <c r="L22" s="155" t="s">
        <v>90</v>
      </c>
      <c r="M22" s="155">
        <v>207031.0</v>
      </c>
      <c r="N22" s="155" t="s">
        <v>9823</v>
      </c>
      <c r="O22" s="155" t="s">
        <v>7586</v>
      </c>
      <c r="P22" s="155" t="s">
        <v>1489</v>
      </c>
      <c r="Q22" s="155"/>
      <c r="R22" s="155" t="b">
        <v>0</v>
      </c>
      <c r="S22" s="155" t="s">
        <v>8507</v>
      </c>
      <c r="T22" s="155"/>
      <c r="U22" s="155"/>
      <c r="V22" s="155"/>
      <c r="W22" s="155"/>
      <c r="X22" s="155"/>
      <c r="Y22" s="155"/>
      <c r="Z22" s="155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</row>
    <row r="23">
      <c r="A23" s="156" t="s">
        <v>9824</v>
      </c>
      <c r="B23" s="156">
        <v>17696.0</v>
      </c>
      <c r="C23" s="157">
        <v>0.59375</v>
      </c>
      <c r="D23" s="158" t="s">
        <v>2379</v>
      </c>
      <c r="E23" s="159">
        <v>21984.0</v>
      </c>
      <c r="F23" s="159">
        <v>44588.0</v>
      </c>
      <c r="G23" s="160" t="s">
        <v>122</v>
      </c>
      <c r="H23" s="160" t="s">
        <v>92</v>
      </c>
      <c r="I23" s="160" t="s">
        <v>93</v>
      </c>
      <c r="J23" s="160" t="s">
        <v>98</v>
      </c>
      <c r="K23" s="155"/>
      <c r="L23" s="155" t="s">
        <v>90</v>
      </c>
      <c r="M23" s="155">
        <v>207038.0</v>
      </c>
      <c r="N23" s="155" t="s">
        <v>9824</v>
      </c>
      <c r="O23" s="155" t="s">
        <v>7594</v>
      </c>
      <c r="P23" s="155" t="s">
        <v>1489</v>
      </c>
      <c r="Q23" s="155"/>
      <c r="R23" s="155" t="b">
        <v>0</v>
      </c>
      <c r="S23" s="155" t="s">
        <v>8507</v>
      </c>
      <c r="T23" s="155"/>
      <c r="U23" s="155"/>
      <c r="V23" s="155"/>
      <c r="W23" s="155"/>
      <c r="X23" s="155"/>
      <c r="Y23" s="155"/>
      <c r="Z23" s="155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</row>
    <row r="24">
      <c r="A24" s="156" t="s">
        <v>9825</v>
      </c>
      <c r="B24" s="156">
        <v>15853.0</v>
      </c>
      <c r="C24" s="157">
        <v>0.4166666666666667</v>
      </c>
      <c r="D24" s="158" t="s">
        <v>2192</v>
      </c>
      <c r="E24" s="159">
        <v>18900.0</v>
      </c>
      <c r="F24" s="159">
        <v>44588.0</v>
      </c>
      <c r="G24" s="160" t="s">
        <v>122</v>
      </c>
      <c r="H24" s="160" t="s">
        <v>92</v>
      </c>
      <c r="I24" s="160" t="s">
        <v>101</v>
      </c>
      <c r="J24" s="160" t="s">
        <v>166</v>
      </c>
      <c r="K24" s="155"/>
      <c r="L24" s="155" t="s">
        <v>90</v>
      </c>
      <c r="M24" s="155">
        <v>207029.0</v>
      </c>
      <c r="N24" s="155" t="s">
        <v>9825</v>
      </c>
      <c r="O24" s="155" t="s">
        <v>7601</v>
      </c>
      <c r="P24" s="155" t="s">
        <v>1489</v>
      </c>
      <c r="Q24" s="155"/>
      <c r="R24" s="155" t="b">
        <v>0</v>
      </c>
      <c r="S24" s="155" t="s">
        <v>8507</v>
      </c>
      <c r="T24" s="155"/>
      <c r="U24" s="155"/>
      <c r="V24" s="155"/>
      <c r="W24" s="155"/>
      <c r="X24" s="155"/>
      <c r="Y24" s="155"/>
      <c r="Z24" s="155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</row>
    <row r="25">
      <c r="A25" s="156" t="s">
        <v>9826</v>
      </c>
      <c r="B25" s="156">
        <v>15606.0</v>
      </c>
      <c r="C25" s="157">
        <v>0.4375</v>
      </c>
      <c r="D25" s="158" t="s">
        <v>1253</v>
      </c>
      <c r="E25" s="159">
        <v>21464.0</v>
      </c>
      <c r="F25" s="159">
        <v>44589.0</v>
      </c>
      <c r="G25" s="160" t="s">
        <v>122</v>
      </c>
      <c r="H25" s="160" t="s">
        <v>92</v>
      </c>
      <c r="I25" s="160" t="s">
        <v>101</v>
      </c>
      <c r="J25" s="160" t="s">
        <v>813</v>
      </c>
      <c r="K25" s="155"/>
      <c r="L25" s="155" t="s">
        <v>90</v>
      </c>
      <c r="M25" s="155">
        <v>207059.0</v>
      </c>
      <c r="N25" s="155" t="s">
        <v>9826</v>
      </c>
      <c r="O25" s="155" t="s">
        <v>7685</v>
      </c>
      <c r="P25" s="155" t="s">
        <v>1489</v>
      </c>
      <c r="Q25" s="155"/>
      <c r="R25" s="155" t="b">
        <v>0</v>
      </c>
      <c r="S25" s="155" t="s">
        <v>8507</v>
      </c>
      <c r="T25" s="155"/>
      <c r="U25" s="155"/>
      <c r="V25" s="155"/>
      <c r="W25" s="155"/>
      <c r="X25" s="155"/>
      <c r="Y25" s="155"/>
      <c r="Z25" s="155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</row>
    <row r="26">
      <c r="A26" s="156" t="s">
        <v>9827</v>
      </c>
      <c r="B26" s="156">
        <v>15702.0</v>
      </c>
      <c r="C26" s="157">
        <v>0.34375</v>
      </c>
      <c r="D26" s="158" t="s">
        <v>1384</v>
      </c>
      <c r="E26" s="159">
        <v>25899.0</v>
      </c>
      <c r="F26" s="159">
        <v>44592.0</v>
      </c>
      <c r="G26" s="160" t="s">
        <v>122</v>
      </c>
      <c r="H26" s="160" t="s">
        <v>92</v>
      </c>
      <c r="I26" s="160" t="s">
        <v>101</v>
      </c>
      <c r="J26" s="160" t="s">
        <v>291</v>
      </c>
      <c r="K26" s="155"/>
      <c r="L26" s="155" t="s">
        <v>90</v>
      </c>
      <c r="M26" s="155">
        <v>207074.0</v>
      </c>
      <c r="N26" s="155" t="s">
        <v>9827</v>
      </c>
      <c r="O26" s="155" t="s">
        <v>8110</v>
      </c>
      <c r="P26" s="155" t="s">
        <v>1489</v>
      </c>
      <c r="Q26" s="155"/>
      <c r="R26" s="155" t="b">
        <v>0</v>
      </c>
      <c r="S26" s="155" t="s">
        <v>8507</v>
      </c>
      <c r="T26" s="155"/>
      <c r="U26" s="155"/>
      <c r="V26" s="155"/>
      <c r="W26" s="155"/>
      <c r="X26" s="155"/>
      <c r="Y26" s="155"/>
      <c r="Z26" s="155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</row>
    <row r="27">
      <c r="A27" s="156" t="s">
        <v>9828</v>
      </c>
      <c r="B27" s="156">
        <v>13273.0</v>
      </c>
      <c r="C27" s="157">
        <v>0.5625</v>
      </c>
      <c r="D27" s="158" t="s">
        <v>1374</v>
      </c>
      <c r="E27" s="159">
        <v>30146.0</v>
      </c>
      <c r="F27" s="159">
        <v>44592.0</v>
      </c>
      <c r="G27" s="160" t="s">
        <v>122</v>
      </c>
      <c r="H27" s="160" t="s">
        <v>92</v>
      </c>
      <c r="I27" s="160" t="s">
        <v>93</v>
      </c>
      <c r="J27" s="160" t="s">
        <v>189</v>
      </c>
      <c r="K27" s="155"/>
      <c r="L27" s="155" t="s">
        <v>90</v>
      </c>
      <c r="M27" s="155">
        <v>207092.0</v>
      </c>
      <c r="N27" s="155" t="s">
        <v>9828</v>
      </c>
      <c r="O27" s="155" t="s">
        <v>7556</v>
      </c>
      <c r="P27" s="155" t="s">
        <v>1489</v>
      </c>
      <c r="Q27" s="155"/>
      <c r="R27" s="155" t="b">
        <v>0</v>
      </c>
      <c r="S27" s="155" t="s">
        <v>8507</v>
      </c>
      <c r="T27" s="155"/>
      <c r="U27" s="155"/>
      <c r="V27" s="155"/>
      <c r="W27" s="155"/>
      <c r="X27" s="155"/>
      <c r="Y27" s="155"/>
      <c r="Z27" s="155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</row>
    <row r="28">
      <c r="A28" s="156" t="s">
        <v>9829</v>
      </c>
      <c r="B28" s="156">
        <v>14612.0</v>
      </c>
      <c r="C28" s="157">
        <v>0.375</v>
      </c>
      <c r="D28" s="158" t="s">
        <v>1291</v>
      </c>
      <c r="E28" s="159">
        <v>15554.0</v>
      </c>
      <c r="F28" s="159">
        <v>44592.0</v>
      </c>
      <c r="G28" s="160" t="s">
        <v>122</v>
      </c>
      <c r="H28" s="160" t="s">
        <v>92</v>
      </c>
      <c r="I28" s="160" t="s">
        <v>101</v>
      </c>
      <c r="J28" s="160" t="s">
        <v>137</v>
      </c>
      <c r="K28" s="155"/>
      <c r="L28" s="155" t="s">
        <v>90</v>
      </c>
      <c r="M28" s="155">
        <v>207076.0</v>
      </c>
      <c r="N28" s="155" t="s">
        <v>9829</v>
      </c>
      <c r="O28" s="155" t="s">
        <v>7807</v>
      </c>
      <c r="P28" s="155" t="s">
        <v>1489</v>
      </c>
      <c r="Q28" s="155"/>
      <c r="R28" s="155" t="b">
        <v>0</v>
      </c>
      <c r="S28" s="155" t="s">
        <v>8507</v>
      </c>
      <c r="T28" s="155"/>
      <c r="U28" s="155"/>
      <c r="V28" s="155"/>
      <c r="W28" s="155"/>
      <c r="X28" s="155"/>
      <c r="Y28" s="155"/>
      <c r="Z28" s="155"/>
      <c r="AA28" s="182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</row>
    <row r="29">
      <c r="A29" s="156" t="s">
        <v>8941</v>
      </c>
      <c r="B29" s="156">
        <v>14276.0</v>
      </c>
      <c r="C29" s="157">
        <v>0.6354166666666666</v>
      </c>
      <c r="D29" s="158" t="s">
        <v>171</v>
      </c>
      <c r="E29" s="159">
        <v>27880.0</v>
      </c>
      <c r="F29" s="159">
        <v>44593.0</v>
      </c>
      <c r="G29" s="160" t="s">
        <v>122</v>
      </c>
      <c r="H29" s="160" t="s">
        <v>87</v>
      </c>
      <c r="I29" s="160" t="s">
        <v>88</v>
      </c>
      <c r="J29" s="160" t="s">
        <v>89</v>
      </c>
      <c r="K29" s="155"/>
      <c r="L29" s="155" t="s">
        <v>90</v>
      </c>
      <c r="M29" s="155">
        <v>207136.0</v>
      </c>
      <c r="N29" s="155" t="s">
        <v>8941</v>
      </c>
      <c r="O29" s="155" t="s">
        <v>7982</v>
      </c>
      <c r="P29" s="155" t="s">
        <v>1489</v>
      </c>
      <c r="Q29" s="155"/>
      <c r="R29" s="155" t="b">
        <v>0</v>
      </c>
      <c r="S29" s="155" t="s">
        <v>8507</v>
      </c>
      <c r="T29" s="155"/>
      <c r="U29" s="155"/>
      <c r="V29" s="155"/>
      <c r="W29" s="155"/>
      <c r="X29" s="155"/>
      <c r="Y29" s="155"/>
      <c r="Z29" s="155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</row>
    <row r="30">
      <c r="A30" s="156" t="s">
        <v>8946</v>
      </c>
      <c r="B30" s="156">
        <v>16167.0</v>
      </c>
      <c r="C30" s="157">
        <v>0.6041666666666666</v>
      </c>
      <c r="D30" s="158" t="s">
        <v>165</v>
      </c>
      <c r="E30" s="159">
        <v>19877.0</v>
      </c>
      <c r="F30" s="159">
        <v>44593.0</v>
      </c>
      <c r="G30" s="160" t="s">
        <v>122</v>
      </c>
      <c r="H30" s="160" t="s">
        <v>92</v>
      </c>
      <c r="I30" s="160" t="s">
        <v>101</v>
      </c>
      <c r="J30" s="160" t="s">
        <v>166</v>
      </c>
      <c r="K30" s="155"/>
      <c r="L30" s="155" t="s">
        <v>90</v>
      </c>
      <c r="M30" s="155">
        <v>207138.0</v>
      </c>
      <c r="N30" s="155" t="s">
        <v>8946</v>
      </c>
      <c r="O30" s="155" t="s">
        <v>8149</v>
      </c>
      <c r="P30" s="155" t="s">
        <v>1489</v>
      </c>
      <c r="Q30" s="155"/>
      <c r="R30" s="155" t="b">
        <v>0</v>
      </c>
      <c r="S30" s="155" t="s">
        <v>8507</v>
      </c>
      <c r="T30" s="155"/>
      <c r="U30" s="155"/>
      <c r="V30" s="155"/>
      <c r="W30" s="155"/>
      <c r="X30" s="155"/>
      <c r="Y30" s="155"/>
      <c r="Z30" s="155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</row>
    <row r="31">
      <c r="A31" s="156" t="s">
        <v>8940</v>
      </c>
      <c r="B31" s="156">
        <v>15806.0</v>
      </c>
      <c r="C31" s="157">
        <v>0.6458333333333334</v>
      </c>
      <c r="D31" s="158" t="s">
        <v>175</v>
      </c>
      <c r="E31" s="159">
        <v>18664.0</v>
      </c>
      <c r="F31" s="159">
        <v>44593.0</v>
      </c>
      <c r="G31" s="160" t="s">
        <v>122</v>
      </c>
      <c r="H31" s="160" t="s">
        <v>87</v>
      </c>
      <c r="I31" s="160" t="s">
        <v>97</v>
      </c>
      <c r="J31" s="160" t="s">
        <v>89</v>
      </c>
      <c r="K31" s="155"/>
      <c r="L31" s="155" t="s">
        <v>90</v>
      </c>
      <c r="M31" s="155">
        <v>207135.0</v>
      </c>
      <c r="N31" s="155" t="s">
        <v>8940</v>
      </c>
      <c r="O31" s="155" t="s">
        <v>8120</v>
      </c>
      <c r="P31" s="155" t="s">
        <v>1489</v>
      </c>
      <c r="Q31" s="155"/>
      <c r="R31" s="155" t="b">
        <v>0</v>
      </c>
      <c r="S31" s="155" t="s">
        <v>8507</v>
      </c>
      <c r="T31" s="155"/>
      <c r="U31" s="155"/>
      <c r="V31" s="155"/>
      <c r="W31" s="155"/>
      <c r="X31" s="155"/>
      <c r="Y31" s="155"/>
      <c r="Z31" s="155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</row>
    <row r="32">
      <c r="A32" s="156" t="s">
        <v>8948</v>
      </c>
      <c r="B32" s="156">
        <v>16166.0</v>
      </c>
      <c r="C32" s="157">
        <v>0.6041666666666666</v>
      </c>
      <c r="D32" s="158" t="s">
        <v>167</v>
      </c>
      <c r="E32" s="159">
        <v>21767.0</v>
      </c>
      <c r="F32" s="159">
        <v>44593.0</v>
      </c>
      <c r="G32" s="160" t="s">
        <v>122</v>
      </c>
      <c r="H32" s="160" t="s">
        <v>92</v>
      </c>
      <c r="I32" s="160" t="s">
        <v>101</v>
      </c>
      <c r="J32" s="160" t="s">
        <v>166</v>
      </c>
      <c r="K32" s="155"/>
      <c r="L32" s="155" t="s">
        <v>90</v>
      </c>
      <c r="M32" s="155">
        <v>207139.0</v>
      </c>
      <c r="N32" s="155" t="s">
        <v>8948</v>
      </c>
      <c r="O32" s="155" t="s">
        <v>8064</v>
      </c>
      <c r="P32" s="155" t="s">
        <v>1489</v>
      </c>
      <c r="Q32" s="155"/>
      <c r="R32" s="155" t="b">
        <v>0</v>
      </c>
      <c r="S32" s="155" t="s">
        <v>8507</v>
      </c>
      <c r="T32" s="155"/>
      <c r="U32" s="155"/>
      <c r="V32" s="155"/>
      <c r="W32" s="155"/>
      <c r="X32" s="155"/>
      <c r="Y32" s="155"/>
      <c r="Z32" s="155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</row>
    <row r="33">
      <c r="A33" s="156" t="s">
        <v>8974</v>
      </c>
      <c r="B33" s="156">
        <v>14821.0</v>
      </c>
      <c r="C33" s="157">
        <v>0.4479166666666667</v>
      </c>
      <c r="D33" s="158" t="s">
        <v>204</v>
      </c>
      <c r="E33" s="159">
        <v>21380.0</v>
      </c>
      <c r="F33" s="159">
        <v>44594.0</v>
      </c>
      <c r="G33" s="160" t="s">
        <v>122</v>
      </c>
      <c r="H33" s="160" t="s">
        <v>92</v>
      </c>
      <c r="I33" s="160" t="s">
        <v>101</v>
      </c>
      <c r="J33" s="160" t="s">
        <v>137</v>
      </c>
      <c r="K33" s="155"/>
      <c r="L33" s="155" t="s">
        <v>90</v>
      </c>
      <c r="M33" s="155">
        <v>207153.0</v>
      </c>
      <c r="N33" s="155" t="s">
        <v>8974</v>
      </c>
      <c r="O33" s="155" t="s">
        <v>8026</v>
      </c>
      <c r="P33" s="155" t="s">
        <v>1489</v>
      </c>
      <c r="Q33" s="155"/>
      <c r="R33" s="155" t="b">
        <v>0</v>
      </c>
      <c r="S33" s="155" t="s">
        <v>8507</v>
      </c>
      <c r="T33" s="155"/>
      <c r="U33" s="155"/>
      <c r="V33" s="155"/>
      <c r="W33" s="155"/>
      <c r="X33" s="155"/>
      <c r="Y33" s="155"/>
      <c r="Z33" s="155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</row>
    <row r="34">
      <c r="A34" s="156" t="s">
        <v>8576</v>
      </c>
      <c r="B34" s="156">
        <v>16500.0</v>
      </c>
      <c r="C34" s="157">
        <v>0.625</v>
      </c>
      <c r="D34" s="158" t="s">
        <v>2205</v>
      </c>
      <c r="E34" s="159">
        <v>23027.0</v>
      </c>
      <c r="F34" s="159">
        <v>44575.0</v>
      </c>
      <c r="G34" s="160" t="s">
        <v>122</v>
      </c>
      <c r="H34" s="160" t="s">
        <v>92</v>
      </c>
      <c r="I34" s="160" t="s">
        <v>93</v>
      </c>
      <c r="J34" s="160" t="s">
        <v>89</v>
      </c>
      <c r="K34" s="155"/>
      <c r="L34" s="155" t="s">
        <v>90</v>
      </c>
      <c r="M34" s="155">
        <v>206724.0</v>
      </c>
      <c r="N34" s="155" t="s">
        <v>8576</v>
      </c>
      <c r="O34" s="155" t="s">
        <v>8170</v>
      </c>
      <c r="P34" s="155" t="s">
        <v>1489</v>
      </c>
      <c r="Q34" s="155"/>
      <c r="R34" s="155" t="b">
        <v>0</v>
      </c>
      <c r="S34" s="155" t="s">
        <v>8495</v>
      </c>
      <c r="T34" s="155" t="s">
        <v>7569</v>
      </c>
      <c r="U34" s="155" t="s">
        <v>35</v>
      </c>
      <c r="V34" s="155"/>
      <c r="W34" s="155"/>
      <c r="X34" s="155"/>
      <c r="Y34" s="155"/>
      <c r="Z34" s="155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</row>
    <row r="35">
      <c r="A35" s="156" t="s">
        <v>9830</v>
      </c>
      <c r="B35" s="156">
        <v>10623.0</v>
      </c>
      <c r="C35" s="157">
        <v>0.59375</v>
      </c>
      <c r="D35" s="158" t="s">
        <v>1072</v>
      </c>
      <c r="E35" s="159">
        <v>21882.0</v>
      </c>
      <c r="F35" s="159">
        <v>44585.0</v>
      </c>
      <c r="G35" s="160" t="s">
        <v>122</v>
      </c>
      <c r="H35" s="160" t="s">
        <v>92</v>
      </c>
      <c r="I35" s="160" t="s">
        <v>93</v>
      </c>
      <c r="J35" s="160" t="s">
        <v>405</v>
      </c>
      <c r="K35" s="155"/>
      <c r="L35" s="155" t="s">
        <v>90</v>
      </c>
      <c r="M35" s="155">
        <v>206946.0</v>
      </c>
      <c r="N35" s="155" t="s">
        <v>9830</v>
      </c>
      <c r="O35" s="155" t="s">
        <v>7715</v>
      </c>
      <c r="P35" s="155" t="s">
        <v>1489</v>
      </c>
      <c r="Q35" s="155"/>
      <c r="R35" s="155" t="b">
        <v>0</v>
      </c>
      <c r="S35" s="155" t="s">
        <v>7904</v>
      </c>
      <c r="T35" s="155"/>
      <c r="U35" s="155"/>
      <c r="V35" s="155"/>
      <c r="W35" s="155"/>
      <c r="X35" s="155"/>
      <c r="Y35" s="155"/>
      <c r="Z35" s="155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</row>
    <row r="36">
      <c r="A36" s="156" t="s">
        <v>9831</v>
      </c>
      <c r="B36" s="156">
        <v>14083.0</v>
      </c>
      <c r="C36" s="157">
        <v>0.3958333333333333</v>
      </c>
      <c r="D36" s="158" t="s">
        <v>1339</v>
      </c>
      <c r="E36" s="159">
        <v>22869.0</v>
      </c>
      <c r="F36" s="159">
        <v>44589.0</v>
      </c>
      <c r="G36" s="160" t="s">
        <v>122</v>
      </c>
      <c r="H36" s="160" t="s">
        <v>92</v>
      </c>
      <c r="I36" s="160" t="s">
        <v>101</v>
      </c>
      <c r="J36" s="160" t="s">
        <v>174</v>
      </c>
      <c r="K36" s="155"/>
      <c r="L36" s="155" t="s">
        <v>90</v>
      </c>
      <c r="M36" s="155">
        <v>207055.0</v>
      </c>
      <c r="N36" s="155" t="s">
        <v>9831</v>
      </c>
      <c r="O36" s="155" t="s">
        <v>7958</v>
      </c>
      <c r="P36" s="155" t="s">
        <v>9806</v>
      </c>
      <c r="Q36" s="155"/>
      <c r="R36" s="155" t="b">
        <v>0</v>
      </c>
      <c r="S36" s="155" t="s">
        <v>8389</v>
      </c>
      <c r="T36" s="155"/>
      <c r="U36" s="155"/>
      <c r="V36" s="155"/>
      <c r="W36" s="155"/>
      <c r="X36" s="155"/>
      <c r="Y36" s="155"/>
      <c r="Z36" s="155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</row>
    <row r="37">
      <c r="A37" s="156" t="s">
        <v>8589</v>
      </c>
      <c r="B37" s="156">
        <v>17186.0</v>
      </c>
      <c r="C37" s="157">
        <v>0.5729166666666666</v>
      </c>
      <c r="D37" s="158" t="s">
        <v>211</v>
      </c>
      <c r="E37" s="159">
        <v>32887.0</v>
      </c>
      <c r="F37" s="159">
        <v>44566.0</v>
      </c>
      <c r="G37" s="160" t="s">
        <v>122</v>
      </c>
      <c r="H37" s="160" t="s">
        <v>92</v>
      </c>
      <c r="I37" s="160" t="s">
        <v>93</v>
      </c>
      <c r="J37" s="160" t="s">
        <v>179</v>
      </c>
      <c r="K37" s="155"/>
      <c r="L37" s="155" t="s">
        <v>90</v>
      </c>
      <c r="M37" s="155">
        <v>206465.0</v>
      </c>
      <c r="N37" s="155" t="s">
        <v>8589</v>
      </c>
      <c r="O37" s="155" t="s">
        <v>7580</v>
      </c>
      <c r="P37" s="155" t="s">
        <v>9806</v>
      </c>
      <c r="Q37" s="155" t="s">
        <v>8617</v>
      </c>
      <c r="R37" s="155" t="b">
        <v>1</v>
      </c>
      <c r="S37" s="155" t="s">
        <v>8384</v>
      </c>
      <c r="T37" s="155" t="s">
        <v>7570</v>
      </c>
      <c r="U37" s="155" t="s">
        <v>35</v>
      </c>
      <c r="V37" s="155" t="s">
        <v>7606</v>
      </c>
      <c r="W37" s="155"/>
      <c r="X37" s="155"/>
      <c r="Y37" s="155"/>
      <c r="Z37" s="155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</row>
    <row r="38">
      <c r="A38" s="156" t="s">
        <v>8590</v>
      </c>
      <c r="B38" s="156">
        <v>12397.0</v>
      </c>
      <c r="C38" s="157">
        <v>0.3541666666666667</v>
      </c>
      <c r="D38" s="158" t="s">
        <v>677</v>
      </c>
      <c r="E38" s="159">
        <v>24151.0</v>
      </c>
      <c r="F38" s="159">
        <v>44567.0</v>
      </c>
      <c r="G38" s="160" t="s">
        <v>122</v>
      </c>
      <c r="H38" s="160" t="s">
        <v>92</v>
      </c>
      <c r="I38" s="160" t="s">
        <v>101</v>
      </c>
      <c r="J38" s="160" t="s">
        <v>174</v>
      </c>
      <c r="K38" s="155"/>
      <c r="L38" s="155" t="s">
        <v>90</v>
      </c>
      <c r="M38" s="155">
        <v>206489.0</v>
      </c>
      <c r="N38" s="155" t="s">
        <v>8590</v>
      </c>
      <c r="O38" s="155" t="s">
        <v>7663</v>
      </c>
      <c r="P38" s="155" t="s">
        <v>1489</v>
      </c>
      <c r="Q38" s="155"/>
      <c r="R38" s="155" t="b">
        <v>1</v>
      </c>
      <c r="S38" s="155" t="s">
        <v>8384</v>
      </c>
      <c r="T38" s="155" t="s">
        <v>7576</v>
      </c>
      <c r="U38" s="155" t="s">
        <v>35</v>
      </c>
      <c r="V38" s="155"/>
      <c r="W38" s="155"/>
      <c r="X38" s="155"/>
      <c r="Y38" s="155"/>
      <c r="Z38" s="155"/>
      <c r="AA38" s="182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</row>
    <row r="39">
      <c r="A39" s="156" t="s">
        <v>8591</v>
      </c>
      <c r="B39" s="156">
        <v>17470.0</v>
      </c>
      <c r="C39" s="157">
        <v>0.625</v>
      </c>
      <c r="D39" s="158" t="s">
        <v>807</v>
      </c>
      <c r="E39" s="159">
        <v>34674.0</v>
      </c>
      <c r="F39" s="159">
        <v>44568.0</v>
      </c>
      <c r="G39" s="160" t="s">
        <v>122</v>
      </c>
      <c r="H39" s="160" t="s">
        <v>92</v>
      </c>
      <c r="I39" s="160" t="s">
        <v>93</v>
      </c>
      <c r="J39" s="160" t="s">
        <v>179</v>
      </c>
      <c r="K39" s="155"/>
      <c r="L39" s="155" t="s">
        <v>90</v>
      </c>
      <c r="M39" s="155">
        <v>206550.0</v>
      </c>
      <c r="N39" s="155" t="s">
        <v>8591</v>
      </c>
      <c r="O39" s="155" t="s">
        <v>7566</v>
      </c>
      <c r="P39" s="155" t="s">
        <v>1489</v>
      </c>
      <c r="Q39" s="155"/>
      <c r="R39" s="155" t="b">
        <v>1</v>
      </c>
      <c r="S39" s="155" t="s">
        <v>8384</v>
      </c>
      <c r="T39" s="155" t="s">
        <v>8494</v>
      </c>
      <c r="U39" s="155" t="s">
        <v>35</v>
      </c>
      <c r="V39" s="155"/>
      <c r="W39" s="155"/>
      <c r="X39" s="155"/>
      <c r="Y39" s="155"/>
      <c r="Z39" s="155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</row>
    <row r="40">
      <c r="A40" s="156" t="s">
        <v>8593</v>
      </c>
      <c r="B40" s="156">
        <v>16254.0</v>
      </c>
      <c r="C40" s="157">
        <v>0.5625</v>
      </c>
      <c r="D40" s="158" t="s">
        <v>1696</v>
      </c>
      <c r="E40" s="159">
        <v>25486.0</v>
      </c>
      <c r="F40" s="159">
        <v>44575.0</v>
      </c>
      <c r="G40" s="160" t="s">
        <v>122</v>
      </c>
      <c r="H40" s="160" t="s">
        <v>92</v>
      </c>
      <c r="I40" s="160" t="s">
        <v>93</v>
      </c>
      <c r="J40" s="160" t="s">
        <v>98</v>
      </c>
      <c r="K40" s="155"/>
      <c r="L40" s="155" t="s">
        <v>90</v>
      </c>
      <c r="M40" s="155">
        <v>206717.0</v>
      </c>
      <c r="N40" s="155" t="s">
        <v>8593</v>
      </c>
      <c r="O40" s="155" t="s">
        <v>7636</v>
      </c>
      <c r="P40" s="155" t="s">
        <v>1489</v>
      </c>
      <c r="Q40" s="155"/>
      <c r="R40" s="155" t="b">
        <v>1</v>
      </c>
      <c r="S40" s="155" t="s">
        <v>8384</v>
      </c>
      <c r="T40" s="155" t="s">
        <v>35</v>
      </c>
      <c r="U40" s="155"/>
      <c r="V40" s="155"/>
      <c r="W40" s="155"/>
      <c r="X40" s="155"/>
      <c r="Y40" s="155"/>
      <c r="Z40" s="155"/>
      <c r="AA40" s="182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</row>
    <row r="41">
      <c r="A41" s="156" t="s">
        <v>8954</v>
      </c>
      <c r="B41" s="156">
        <v>10525.0</v>
      </c>
      <c r="C41" s="157">
        <v>0.3541666666666667</v>
      </c>
      <c r="D41" s="158" t="s">
        <v>180</v>
      </c>
      <c r="E41" s="159">
        <v>21713.0</v>
      </c>
      <c r="F41" s="159">
        <v>44594.0</v>
      </c>
      <c r="G41" s="160" t="s">
        <v>122</v>
      </c>
      <c r="H41" s="160" t="s">
        <v>92</v>
      </c>
      <c r="I41" s="160" t="s">
        <v>93</v>
      </c>
      <c r="J41" s="160" t="s">
        <v>147</v>
      </c>
      <c r="K41" s="155"/>
      <c r="L41" s="155" t="s">
        <v>90</v>
      </c>
      <c r="M41" s="155">
        <v>207144.0</v>
      </c>
      <c r="N41" s="155" t="s">
        <v>8954</v>
      </c>
      <c r="O41" s="155" t="s">
        <v>7566</v>
      </c>
      <c r="P41" s="155" t="s">
        <v>1489</v>
      </c>
      <c r="Q41" s="155"/>
      <c r="R41" s="155" t="b">
        <v>0</v>
      </c>
      <c r="S41" s="155" t="s">
        <v>7939</v>
      </c>
      <c r="T41" s="155" t="s">
        <v>8507</v>
      </c>
      <c r="U41" s="155"/>
      <c r="V41" s="155"/>
      <c r="W41" s="155"/>
      <c r="X41" s="155"/>
      <c r="Y41" s="155"/>
      <c r="Z41" s="155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</row>
    <row r="42">
      <c r="A42" s="156" t="s">
        <v>8390</v>
      </c>
      <c r="B42" s="156">
        <v>9493.0</v>
      </c>
      <c r="C42" s="157">
        <v>0.375</v>
      </c>
      <c r="D42" s="158" t="s">
        <v>494</v>
      </c>
      <c r="E42" s="159">
        <v>20636.0</v>
      </c>
      <c r="F42" s="159">
        <v>44574.0</v>
      </c>
      <c r="G42" s="160" t="s">
        <v>122</v>
      </c>
      <c r="H42" s="160" t="s">
        <v>92</v>
      </c>
      <c r="I42" s="160" t="s">
        <v>93</v>
      </c>
      <c r="J42" s="160" t="s">
        <v>147</v>
      </c>
      <c r="K42" s="155"/>
      <c r="L42" s="155" t="s">
        <v>90</v>
      </c>
      <c r="M42" s="161">
        <v>206617.0</v>
      </c>
      <c r="N42" s="155" t="s">
        <v>8390</v>
      </c>
      <c r="O42" s="155" t="s">
        <v>7585</v>
      </c>
      <c r="P42" s="155" t="s">
        <v>1489</v>
      </c>
      <c r="Q42" s="155"/>
      <c r="R42" s="155" t="b">
        <v>1</v>
      </c>
      <c r="S42" s="155" t="s">
        <v>8374</v>
      </c>
      <c r="T42" s="155" t="s">
        <v>8384</v>
      </c>
      <c r="U42" s="155" t="s">
        <v>8389</v>
      </c>
      <c r="V42" s="155" t="s">
        <v>7576</v>
      </c>
      <c r="W42" s="155" t="s">
        <v>7566</v>
      </c>
      <c r="X42" s="155" t="s">
        <v>8483</v>
      </c>
      <c r="Y42" s="155" t="s">
        <v>8494</v>
      </c>
      <c r="Z42" s="155" t="s">
        <v>8507</v>
      </c>
      <c r="AA42" s="182" t="s">
        <v>35</v>
      </c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</row>
    <row r="43">
      <c r="A43" s="156" t="s">
        <v>8592</v>
      </c>
      <c r="B43" s="156">
        <v>12473.0</v>
      </c>
      <c r="C43" s="157">
        <v>0.3958333333333333</v>
      </c>
      <c r="D43" s="158" t="s">
        <v>967</v>
      </c>
      <c r="E43" s="159">
        <v>23807.0</v>
      </c>
      <c r="F43" s="159">
        <v>44575.0</v>
      </c>
      <c r="G43" s="160" t="s">
        <v>122</v>
      </c>
      <c r="H43" s="160" t="s">
        <v>92</v>
      </c>
      <c r="I43" s="160" t="s">
        <v>93</v>
      </c>
      <c r="J43" s="160" t="s">
        <v>164</v>
      </c>
      <c r="K43" s="155"/>
      <c r="L43" s="155" t="s">
        <v>90</v>
      </c>
      <c r="M43" s="161">
        <v>206597.0</v>
      </c>
      <c r="N43" s="155" t="s">
        <v>8592</v>
      </c>
      <c r="O43" s="155" t="s">
        <v>7552</v>
      </c>
      <c r="P43" s="155" t="s">
        <v>1489</v>
      </c>
      <c r="Q43" s="155"/>
      <c r="R43" s="155" t="b">
        <v>1</v>
      </c>
      <c r="S43" s="155" t="s">
        <v>8374</v>
      </c>
      <c r="T43" s="155" t="s">
        <v>8384</v>
      </c>
      <c r="U43" s="155" t="s">
        <v>35</v>
      </c>
      <c r="V43" s="155"/>
      <c r="W43" s="155"/>
      <c r="X43" s="155"/>
      <c r="Y43" s="155"/>
      <c r="Z43" s="155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</row>
    <row r="44">
      <c r="A44" s="156" t="s">
        <v>8391</v>
      </c>
      <c r="B44" s="156">
        <v>12512.0</v>
      </c>
      <c r="C44" s="157">
        <v>0.625</v>
      </c>
      <c r="D44" s="158" t="s">
        <v>2000</v>
      </c>
      <c r="E44" s="159">
        <v>28787.0</v>
      </c>
      <c r="F44" s="159">
        <v>44578.0</v>
      </c>
      <c r="G44" s="160" t="s">
        <v>122</v>
      </c>
      <c r="H44" s="160" t="s">
        <v>92</v>
      </c>
      <c r="I44" s="160" t="s">
        <v>93</v>
      </c>
      <c r="J44" s="160" t="s">
        <v>174</v>
      </c>
      <c r="K44" s="155"/>
      <c r="L44" s="155" t="s">
        <v>90</v>
      </c>
      <c r="M44" s="155">
        <v>206760.0</v>
      </c>
      <c r="N44" s="155" t="s">
        <v>8391</v>
      </c>
      <c r="O44" s="155" t="s">
        <v>7576</v>
      </c>
      <c r="P44" s="155" t="s">
        <v>1489</v>
      </c>
      <c r="Q44" s="155" t="s">
        <v>9804</v>
      </c>
      <c r="R44" s="155" t="b">
        <v>1</v>
      </c>
      <c r="S44" s="155" t="s">
        <v>8374</v>
      </c>
      <c r="T44" s="155" t="s">
        <v>8389</v>
      </c>
      <c r="U44" s="155" t="s">
        <v>7576</v>
      </c>
      <c r="V44" s="155" t="s">
        <v>35</v>
      </c>
      <c r="W44" s="155" t="s">
        <v>7606</v>
      </c>
      <c r="X44" s="155"/>
      <c r="Y44" s="155"/>
      <c r="Z44" s="155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</row>
    <row r="45">
      <c r="A45" s="156" t="s">
        <v>9832</v>
      </c>
      <c r="B45" s="156">
        <v>11207.0</v>
      </c>
      <c r="C45" s="157">
        <v>0.375</v>
      </c>
      <c r="D45" s="158" t="s">
        <v>1096</v>
      </c>
      <c r="E45" s="159">
        <v>9739.0</v>
      </c>
      <c r="F45" s="159">
        <v>44582.0</v>
      </c>
      <c r="G45" s="160" t="s">
        <v>122</v>
      </c>
      <c r="H45" s="160" t="s">
        <v>92</v>
      </c>
      <c r="I45" s="160" t="s">
        <v>93</v>
      </c>
      <c r="J45" s="160" t="s">
        <v>89</v>
      </c>
      <c r="K45" s="155"/>
      <c r="L45" s="155" t="s">
        <v>90</v>
      </c>
      <c r="M45" s="155">
        <v>206894.0</v>
      </c>
      <c r="N45" s="155" t="s">
        <v>9832</v>
      </c>
      <c r="O45" s="155" t="s">
        <v>7755</v>
      </c>
      <c r="P45" s="155" t="s">
        <v>1489</v>
      </c>
      <c r="Q45" s="155"/>
      <c r="R45" s="155" t="b">
        <v>0</v>
      </c>
      <c r="S45" s="155" t="s">
        <v>8342</v>
      </c>
      <c r="T45" s="155" t="s">
        <v>8507</v>
      </c>
      <c r="U45" s="155"/>
      <c r="V45" s="155"/>
      <c r="W45" s="155"/>
      <c r="X45" s="155"/>
      <c r="Y45" s="155"/>
      <c r="Z45" s="155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</row>
    <row r="46" hidden="1">
      <c r="A46" s="156" t="str">
        <f t="shared" ref="A46:A53" si="1">B46&amp;F46</f>
        <v>1190344593</v>
      </c>
      <c r="B46" s="156">
        <v>11903.0</v>
      </c>
      <c r="C46" s="157">
        <v>0.40625</v>
      </c>
      <c r="D46" s="158" t="s">
        <v>132</v>
      </c>
      <c r="E46" s="159">
        <v>21184.0</v>
      </c>
      <c r="F46" s="159">
        <v>44593.0</v>
      </c>
      <c r="G46" s="160" t="s">
        <v>86</v>
      </c>
      <c r="H46" s="160" t="s">
        <v>92</v>
      </c>
      <c r="I46" s="160" t="s">
        <v>93</v>
      </c>
      <c r="J46" s="160" t="s">
        <v>117</v>
      </c>
      <c r="K46" s="155"/>
      <c r="L46" s="155" t="s">
        <v>90</v>
      </c>
      <c r="M46" s="155">
        <v>207115.0</v>
      </c>
      <c r="N46" s="155" t="str">
        <f t="shared" ref="N46:N53" si="2">A46</f>
        <v>1190344593</v>
      </c>
      <c r="O46" s="155" t="str">
        <f>VLOOKUP(B46,'DATA - LIS - RX'!A:B,2,0)</f>
        <v>Hydrocodone, Tapentadol</v>
      </c>
      <c r="P46" s="155" t="str">
        <f t="shared" ref="P46:P53" si="3">if(countif(B:B,B46)&gt;1, "R", "")</f>
        <v/>
      </c>
      <c r="Q46" s="155"/>
      <c r="R46" s="155" t="b">
        <v>0</v>
      </c>
      <c r="S46" s="155" t="str">
        <f>IFERROR(__xludf.DUMMYFUNCTION("TRANSPOSE(UNIQUE(SORTN(FILTER('Copy of Copy of POSITIVES 1'!D:D,'Copy of Copy of POSITIVES 1'!A:A=M46),1,1,0,0)))"),"Methadone")</f>
        <v>Methadone</v>
      </c>
      <c r="T46" s="155" t="str">
        <f>IFERROR(__xludf.DUMMYFUNCTION("""COMPUTED_VALUE"""),"Opiates")</f>
        <v>Opiates</v>
      </c>
      <c r="U46" s="155"/>
      <c r="V46" s="155"/>
      <c r="W46" s="155"/>
      <c r="X46" s="155"/>
      <c r="Y46" s="155"/>
      <c r="Z46" s="155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</row>
    <row r="47" hidden="1">
      <c r="A47" s="156" t="str">
        <f t="shared" si="1"/>
        <v>983844593</v>
      </c>
      <c r="B47" s="156">
        <v>9838.0</v>
      </c>
      <c r="C47" s="157">
        <v>0.5625</v>
      </c>
      <c r="D47" s="158" t="s">
        <v>155</v>
      </c>
      <c r="E47" s="159">
        <v>27927.0</v>
      </c>
      <c r="F47" s="159">
        <v>44593.0</v>
      </c>
      <c r="G47" s="160" t="s">
        <v>86</v>
      </c>
      <c r="H47" s="160" t="s">
        <v>87</v>
      </c>
      <c r="I47" s="160" t="s">
        <v>88</v>
      </c>
      <c r="J47" s="160" t="s">
        <v>89</v>
      </c>
      <c r="K47" s="155"/>
      <c r="L47" s="155" t="s">
        <v>90</v>
      </c>
      <c r="M47" s="155">
        <v>207127.0</v>
      </c>
      <c r="N47" s="155" t="str">
        <f t="shared" si="2"/>
        <v>983844593</v>
      </c>
      <c r="O47" s="155" t="str">
        <f>VLOOKUP(B47,'DATA - LIS - RX'!A:B,2,0)</f>
        <v>Clonazepam, Phentermine, Oxycodone, Percocet,  Xanax</v>
      </c>
      <c r="P47" s="155" t="str">
        <f t="shared" si="3"/>
        <v/>
      </c>
      <c r="Q47" s="155"/>
      <c r="R47" s="155" t="b">
        <v>1</v>
      </c>
      <c r="S47" s="155" t="str">
        <f>IFERROR(__xludf.DUMMYFUNCTION("TRANSPOSE(UNIQUE(SORTN(FILTER('Copy of Copy of POSITIVES 1'!D:D,'Copy of Copy of POSITIVES 1'!A:A=M47),1,1,0,0)))"),"Opiates")</f>
        <v>Opiates</v>
      </c>
      <c r="T47" s="155" t="str">
        <f>IFERROR(__xludf.DUMMYFUNCTION("""COMPUTED_VALUE"""),"Oxycodone")</f>
        <v>Oxycodone</v>
      </c>
      <c r="U47" s="155"/>
      <c r="V47" s="155"/>
      <c r="W47" s="155"/>
      <c r="X47" s="155"/>
      <c r="Y47" s="155"/>
      <c r="Z47" s="155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</row>
    <row r="48" hidden="1">
      <c r="A48" s="156" t="str">
        <f t="shared" si="1"/>
        <v>1088244593</v>
      </c>
      <c r="B48" s="156">
        <v>10882.0</v>
      </c>
      <c r="C48" s="157">
        <v>0.6458333333333334</v>
      </c>
      <c r="D48" s="158" t="s">
        <v>173</v>
      </c>
      <c r="E48" s="159">
        <v>25037.0</v>
      </c>
      <c r="F48" s="159">
        <v>44593.0</v>
      </c>
      <c r="G48" s="160" t="s">
        <v>86</v>
      </c>
      <c r="H48" s="160" t="s">
        <v>87</v>
      </c>
      <c r="I48" s="160" t="s">
        <v>97</v>
      </c>
      <c r="J48" s="160" t="s">
        <v>174</v>
      </c>
      <c r="K48" s="155"/>
      <c r="L48" s="155" t="s">
        <v>90</v>
      </c>
      <c r="M48" s="155">
        <v>207133.0</v>
      </c>
      <c r="N48" s="155" t="str">
        <f t="shared" si="2"/>
        <v>1088244593</v>
      </c>
      <c r="O48" s="155" t="str">
        <f>VLOOKUP(B48,'DATA - LIS - RX'!A:B,2,0)</f>
        <v>Codeine, Hydrocodone, Lorazepam</v>
      </c>
      <c r="P48" s="155" t="str">
        <f t="shared" si="3"/>
        <v/>
      </c>
      <c r="Q48" s="155"/>
      <c r="R48" s="155" t="b">
        <v>0</v>
      </c>
      <c r="S48" s="155" t="str">
        <f>IFERROR(__xludf.DUMMYFUNCTION("TRANSPOSE(UNIQUE(SORTN(FILTER('Copy of Copy of POSITIVES 1'!D:D,'Copy of Copy of POSITIVES 1'!A:A=M48),1,1,0,0)))"),"Opiates")</f>
        <v>Opiates</v>
      </c>
      <c r="T48" s="155"/>
      <c r="U48" s="155"/>
      <c r="V48" s="155"/>
      <c r="W48" s="155"/>
      <c r="X48" s="155"/>
      <c r="Y48" s="155"/>
      <c r="Z48" s="155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</row>
    <row r="49" hidden="1">
      <c r="A49" s="156" t="str">
        <f t="shared" si="1"/>
        <v>1564144593</v>
      </c>
      <c r="B49" s="156">
        <v>15641.0</v>
      </c>
      <c r="C49" s="157">
        <v>0.4479166666666667</v>
      </c>
      <c r="D49" s="158" t="s">
        <v>140</v>
      </c>
      <c r="E49" s="159">
        <v>14095.0</v>
      </c>
      <c r="F49" s="159">
        <v>44593.0</v>
      </c>
      <c r="G49" s="160" t="s">
        <v>86</v>
      </c>
      <c r="H49" s="160" t="s">
        <v>92</v>
      </c>
      <c r="I49" s="160" t="s">
        <v>101</v>
      </c>
      <c r="J49" s="160" t="s">
        <v>94</v>
      </c>
      <c r="K49" s="155"/>
      <c r="L49" s="155" t="s">
        <v>90</v>
      </c>
      <c r="M49" s="155">
        <v>207122.0</v>
      </c>
      <c r="N49" s="155" t="str">
        <f t="shared" si="2"/>
        <v>1564144593</v>
      </c>
      <c r="O49" s="155" t="str">
        <f>VLOOKUP(B49,'DATA - LIS - RX'!A:B,2,0)</f>
        <v>Codeine, Duloxetine</v>
      </c>
      <c r="P49" s="155" t="str">
        <f t="shared" si="3"/>
        <v/>
      </c>
      <c r="Q49" s="155"/>
      <c r="R49" s="155" t="b">
        <v>0</v>
      </c>
      <c r="S49" s="155" t="str">
        <f>IFERROR(__xludf.DUMMYFUNCTION("TRANSPOSE(UNIQUE(SORTN(FILTER('Copy of Copy of POSITIVES 1'!D:D,'Copy of Copy of POSITIVES 1'!A:A=M49),1,1,0,0)))"),"Opiates")</f>
        <v>Opiates</v>
      </c>
      <c r="T49" s="155"/>
      <c r="U49" s="155"/>
      <c r="V49" s="155"/>
      <c r="W49" s="155"/>
      <c r="X49" s="155"/>
      <c r="Y49" s="155"/>
      <c r="Z49" s="155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</row>
    <row r="50" hidden="1">
      <c r="A50" s="156" t="str">
        <f t="shared" si="1"/>
        <v>1372144593</v>
      </c>
      <c r="B50" s="156">
        <v>13721.0</v>
      </c>
      <c r="C50" s="157">
        <v>0.34375</v>
      </c>
      <c r="D50" s="158" t="s">
        <v>91</v>
      </c>
      <c r="E50" s="159">
        <v>24069.0</v>
      </c>
      <c r="F50" s="159">
        <v>44593.0</v>
      </c>
      <c r="G50" s="160" t="s">
        <v>86</v>
      </c>
      <c r="H50" s="160" t="s">
        <v>92</v>
      </c>
      <c r="I50" s="160" t="s">
        <v>93</v>
      </c>
      <c r="J50" s="160" t="s">
        <v>94</v>
      </c>
      <c r="K50" s="155"/>
      <c r="L50" s="155" t="s">
        <v>90</v>
      </c>
      <c r="M50" s="155">
        <v>207108.0</v>
      </c>
      <c r="N50" s="155" t="str">
        <f t="shared" si="2"/>
        <v>1372144593</v>
      </c>
      <c r="O50" s="155" t="str">
        <f>VLOOKUP(B50,'DATA - LIS - RX'!A:B,2,0)</f>
        <v>Belbuca, Gabapentin, Hydrocodone</v>
      </c>
      <c r="P50" s="155" t="str">
        <f t="shared" si="3"/>
        <v/>
      </c>
      <c r="Q50" s="155"/>
      <c r="R50" s="155" t="b">
        <v>0</v>
      </c>
      <c r="S50" s="155" t="str">
        <f>IFERROR(__xludf.DUMMYFUNCTION("TRANSPOSE(UNIQUE(SORTN(FILTER('Copy of Copy of POSITIVES 1'!D:D,'Copy of Copy of POSITIVES 1'!A:A=M50),1,1,0,0)))"),"Opiates")</f>
        <v>Opiates</v>
      </c>
      <c r="T50" s="155"/>
      <c r="U50" s="155"/>
      <c r="V50" s="155"/>
      <c r="W50" s="155"/>
      <c r="X50" s="155"/>
      <c r="Y50" s="155"/>
      <c r="Z50" s="155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</row>
    <row r="51" hidden="1">
      <c r="A51" s="156" t="str">
        <f t="shared" si="1"/>
        <v>1631844593</v>
      </c>
      <c r="B51" s="156">
        <v>16318.0</v>
      </c>
      <c r="C51" s="157">
        <v>0.3333333333333333</v>
      </c>
      <c r="D51" s="158" t="s">
        <v>85</v>
      </c>
      <c r="E51" s="159">
        <v>18967.0</v>
      </c>
      <c r="F51" s="159">
        <v>44593.0</v>
      </c>
      <c r="G51" s="160" t="s">
        <v>86</v>
      </c>
      <c r="H51" s="160" t="s">
        <v>87</v>
      </c>
      <c r="I51" s="160" t="s">
        <v>88</v>
      </c>
      <c r="J51" s="160" t="s">
        <v>89</v>
      </c>
      <c r="K51" s="155"/>
      <c r="L51" s="155" t="s">
        <v>90</v>
      </c>
      <c r="M51" s="155">
        <v>207111.0</v>
      </c>
      <c r="N51" s="155" t="str">
        <f t="shared" si="2"/>
        <v>1631844593</v>
      </c>
      <c r="O51" s="155" t="str">
        <f>VLOOKUP(B51,'DATA - LIS - RX'!A:B,2,0)</f>
        <v>Duloxetine, Gabapentin, Hydrocodone</v>
      </c>
      <c r="P51" s="155" t="str">
        <f t="shared" si="3"/>
        <v/>
      </c>
      <c r="Q51" s="155"/>
      <c r="R51" s="155" t="b">
        <v>0</v>
      </c>
      <c r="S51" s="155" t="str">
        <f>IFERROR(__xludf.DUMMYFUNCTION("TRANSPOSE(UNIQUE(SORTN(FILTER('Copy of Copy of POSITIVES 1'!D:D,'Copy of Copy of POSITIVES 1'!A:A=M51),1,1,0,0)))"),"Benzodiazepines")</f>
        <v>Benzodiazepines</v>
      </c>
      <c r="T51" s="155" t="str">
        <f>IFERROR(__xludf.DUMMYFUNCTION("""COMPUTED_VALUE"""),"Opiates")</f>
        <v>Opiates</v>
      </c>
      <c r="U51" s="155"/>
      <c r="V51" s="155"/>
      <c r="W51" s="155"/>
      <c r="X51" s="155"/>
      <c r="Y51" s="155"/>
      <c r="Z51" s="155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</row>
    <row r="52" hidden="1">
      <c r="A52" s="156" t="str">
        <f t="shared" si="1"/>
        <v>1344244593</v>
      </c>
      <c r="B52" s="156">
        <v>13442.0</v>
      </c>
      <c r="C52" s="157">
        <v>0.5625</v>
      </c>
      <c r="D52" s="158" t="s">
        <v>157</v>
      </c>
      <c r="E52" s="159">
        <v>19087.0</v>
      </c>
      <c r="F52" s="159">
        <v>44593.0</v>
      </c>
      <c r="G52" s="160" t="s">
        <v>86</v>
      </c>
      <c r="H52" s="160" t="s">
        <v>92</v>
      </c>
      <c r="I52" s="160" t="s">
        <v>93</v>
      </c>
      <c r="J52" s="160" t="s">
        <v>147</v>
      </c>
      <c r="K52" s="155"/>
      <c r="L52" s="155" t="s">
        <v>90</v>
      </c>
      <c r="M52" s="155">
        <v>207130.0</v>
      </c>
      <c r="N52" s="155" t="str">
        <f t="shared" si="2"/>
        <v>1344244593</v>
      </c>
      <c r="O52" s="155" t="str">
        <f>VLOOKUP(B52,'DATA - LIS - RX'!A:B,2,0)</f>
        <v>Hydrocodone</v>
      </c>
      <c r="P52" s="155" t="str">
        <f t="shared" si="3"/>
        <v/>
      </c>
      <c r="Q52" s="155"/>
      <c r="R52" s="155" t="b">
        <v>0</v>
      </c>
      <c r="S52" s="155" t="str">
        <f>IFERROR(__xludf.DUMMYFUNCTION("TRANSPOSE(UNIQUE(SORTN(FILTER('Copy of Copy of POSITIVES 1'!D:D,'Copy of Copy of POSITIVES 1'!A:A=M52),1,1,0,0)))"),"Opiates")</f>
        <v>Opiates</v>
      </c>
      <c r="T52" s="155"/>
      <c r="U52" s="155"/>
      <c r="V52" s="155"/>
      <c r="W52" s="155"/>
      <c r="X52" s="155"/>
      <c r="Y52" s="155"/>
      <c r="Z52" s="155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</row>
    <row r="53" hidden="1">
      <c r="A53" s="156" t="str">
        <f t="shared" si="1"/>
        <v>1711644593</v>
      </c>
      <c r="B53" s="156">
        <v>17116.0</v>
      </c>
      <c r="C53" s="157">
        <v>0.5416666666666666</v>
      </c>
      <c r="D53" s="158" t="s">
        <v>146</v>
      </c>
      <c r="E53" s="159">
        <v>32878.0</v>
      </c>
      <c r="F53" s="159">
        <v>44593.0</v>
      </c>
      <c r="G53" s="160" t="s">
        <v>96</v>
      </c>
      <c r="H53" s="160" t="s">
        <v>87</v>
      </c>
      <c r="I53" s="160" t="s">
        <v>97</v>
      </c>
      <c r="J53" s="160" t="s">
        <v>147</v>
      </c>
      <c r="K53" s="155"/>
      <c r="L53" s="155" t="s">
        <v>90</v>
      </c>
      <c r="M53" s="155">
        <v>207124.0</v>
      </c>
      <c r="N53" s="155" t="str">
        <f t="shared" si="2"/>
        <v>1711644593</v>
      </c>
      <c r="O53" s="155" t="str">
        <f>VLOOKUP(B53,'DATA - LIS - RX'!A:B,2,0)</f>
        <v>Duloxetine</v>
      </c>
      <c r="P53" s="155" t="str">
        <f t="shared" si="3"/>
        <v/>
      </c>
      <c r="Q53" s="155"/>
      <c r="R53" s="155" t="b">
        <v>0</v>
      </c>
      <c r="S53" s="155" t="str">
        <f>IFERROR(__xludf.DUMMYFUNCTION("TRANSPOSE(UNIQUE(SORTN(FILTER('Copy of Copy of POSITIVES 1'!D:D,'Copy of Copy of POSITIVES 1'!A:A=M53),1,1,0,0)))"),"THC")</f>
        <v>THC</v>
      </c>
      <c r="T53" s="155"/>
      <c r="U53" s="155"/>
      <c r="V53" s="155"/>
      <c r="W53" s="155"/>
      <c r="X53" s="155"/>
      <c r="Y53" s="155"/>
      <c r="Z53" s="155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</row>
    <row r="54">
      <c r="A54" s="156" t="s">
        <v>9833</v>
      </c>
      <c r="B54" s="156">
        <v>14926.0</v>
      </c>
      <c r="C54" s="157">
        <v>0.3333333333333333</v>
      </c>
      <c r="D54" s="158" t="s">
        <v>2126</v>
      </c>
      <c r="E54" s="159">
        <v>21137.0</v>
      </c>
      <c r="F54" s="159">
        <v>44588.0</v>
      </c>
      <c r="G54" s="160" t="s">
        <v>122</v>
      </c>
      <c r="H54" s="160" t="s">
        <v>87</v>
      </c>
      <c r="I54" s="160" t="s">
        <v>97</v>
      </c>
      <c r="J54" s="160" t="s">
        <v>174</v>
      </c>
      <c r="K54" s="155"/>
      <c r="L54" s="155" t="s">
        <v>90</v>
      </c>
      <c r="M54" s="155">
        <v>207024.0</v>
      </c>
      <c r="N54" s="155" t="s">
        <v>9833</v>
      </c>
      <c r="O54" s="155" t="s">
        <v>8035</v>
      </c>
      <c r="P54" s="155" t="s">
        <v>1489</v>
      </c>
      <c r="Q54" s="155"/>
      <c r="R54" s="155" t="b">
        <v>0</v>
      </c>
      <c r="S54" s="155" t="s">
        <v>8342</v>
      </c>
      <c r="T54" s="155" t="s">
        <v>8507</v>
      </c>
      <c r="U54" s="155"/>
      <c r="V54" s="155"/>
      <c r="W54" s="155"/>
      <c r="X54" s="155"/>
      <c r="Y54" s="155"/>
      <c r="Z54" s="155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</row>
    <row r="55">
      <c r="A55" s="156" t="s">
        <v>9834</v>
      </c>
      <c r="B55" s="156">
        <v>15957.0</v>
      </c>
      <c r="C55" s="157">
        <v>0.3645833333333333</v>
      </c>
      <c r="D55" s="158" t="s">
        <v>2423</v>
      </c>
      <c r="E55" s="159">
        <v>23525.0</v>
      </c>
      <c r="F55" s="159">
        <v>44589.0</v>
      </c>
      <c r="G55" s="160" t="s">
        <v>122</v>
      </c>
      <c r="H55" s="160" t="s">
        <v>87</v>
      </c>
      <c r="I55" s="160" t="s">
        <v>97</v>
      </c>
      <c r="J55" s="160" t="s">
        <v>247</v>
      </c>
      <c r="K55" s="155"/>
      <c r="L55" s="155" t="s">
        <v>90</v>
      </c>
      <c r="M55" s="155">
        <v>207051.0</v>
      </c>
      <c r="N55" s="155" t="s">
        <v>9834</v>
      </c>
      <c r="O55" s="155" t="s">
        <v>8132</v>
      </c>
      <c r="P55" s="155" t="s">
        <v>1489</v>
      </c>
      <c r="Q55" s="155"/>
      <c r="R55" s="155" t="b">
        <v>0</v>
      </c>
      <c r="S55" s="155" t="s">
        <v>8342</v>
      </c>
      <c r="T55" s="155" t="s">
        <v>35</v>
      </c>
      <c r="U55" s="155"/>
      <c r="V55" s="155"/>
      <c r="W55" s="155"/>
      <c r="X55" s="155"/>
      <c r="Y55" s="155"/>
      <c r="Z55" s="155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</row>
    <row r="56">
      <c r="A56" s="156" t="s">
        <v>9835</v>
      </c>
      <c r="B56" s="156">
        <v>11736.0</v>
      </c>
      <c r="C56" s="157">
        <v>0.3333333333333333</v>
      </c>
      <c r="D56" s="158" t="s">
        <v>2460</v>
      </c>
      <c r="E56" s="159">
        <v>21851.0</v>
      </c>
      <c r="F56" s="159">
        <v>44592.0</v>
      </c>
      <c r="G56" s="160" t="s">
        <v>122</v>
      </c>
      <c r="H56" s="160" t="s">
        <v>92</v>
      </c>
      <c r="I56" s="160" t="s">
        <v>101</v>
      </c>
      <c r="J56" s="160" t="s">
        <v>174</v>
      </c>
      <c r="K56" s="155"/>
      <c r="L56" s="155" t="s">
        <v>90</v>
      </c>
      <c r="M56" s="155">
        <v>207073.0</v>
      </c>
      <c r="N56" s="155" t="s">
        <v>9835</v>
      </c>
      <c r="O56" s="155" t="s">
        <v>7796</v>
      </c>
      <c r="P56" s="155" t="s">
        <v>1489</v>
      </c>
      <c r="Q56" s="155"/>
      <c r="R56" s="155" t="b">
        <v>0</v>
      </c>
      <c r="S56" s="155" t="s">
        <v>8342</v>
      </c>
      <c r="T56" s="155" t="s">
        <v>8507</v>
      </c>
      <c r="U56" s="155"/>
      <c r="V56" s="155"/>
      <c r="W56" s="155"/>
      <c r="X56" s="155"/>
      <c r="Y56" s="155"/>
      <c r="Z56" s="155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</row>
    <row r="57">
      <c r="A57" s="156" t="s">
        <v>9836</v>
      </c>
      <c r="B57" s="156">
        <v>12462.0</v>
      </c>
      <c r="C57" s="157">
        <v>0.6041666666666666</v>
      </c>
      <c r="D57" s="158" t="s">
        <v>2584</v>
      </c>
      <c r="E57" s="159">
        <v>34256.0</v>
      </c>
      <c r="F57" s="159">
        <v>44592.0</v>
      </c>
      <c r="G57" s="160" t="s">
        <v>122</v>
      </c>
      <c r="H57" s="160" t="s">
        <v>92</v>
      </c>
      <c r="I57" s="160" t="s">
        <v>93</v>
      </c>
      <c r="J57" s="160" t="s">
        <v>308</v>
      </c>
      <c r="K57" s="155"/>
      <c r="L57" s="155" t="s">
        <v>90</v>
      </c>
      <c r="M57" s="155">
        <v>207095.0</v>
      </c>
      <c r="N57" s="155" t="s">
        <v>9836</v>
      </c>
      <c r="O57" s="155" t="s">
        <v>8251</v>
      </c>
      <c r="P57" s="155" t="s">
        <v>1489</v>
      </c>
      <c r="Q57" s="155"/>
      <c r="R57" s="155" t="b">
        <v>0</v>
      </c>
      <c r="S57" s="155" t="s">
        <v>8342</v>
      </c>
      <c r="T57" s="155" t="s">
        <v>7939</v>
      </c>
      <c r="U57" s="155" t="s">
        <v>35</v>
      </c>
      <c r="V57" s="155"/>
      <c r="W57" s="155"/>
      <c r="X57" s="155"/>
      <c r="Y57" s="155"/>
      <c r="Z57" s="155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</row>
    <row r="58" hidden="1">
      <c r="A58" s="156" t="str">
        <f t="shared" ref="A58:A68" si="4">B58&amp;F58</f>
        <v>1580044594</v>
      </c>
      <c r="B58" s="156">
        <v>15800.0</v>
      </c>
      <c r="C58" s="157">
        <v>0.5416666666666666</v>
      </c>
      <c r="D58" s="158" t="s">
        <v>213</v>
      </c>
      <c r="E58" s="159">
        <v>21210.0</v>
      </c>
      <c r="F58" s="159">
        <v>44594.0</v>
      </c>
      <c r="G58" s="160" t="s">
        <v>86</v>
      </c>
      <c r="H58" s="160" t="s">
        <v>92</v>
      </c>
      <c r="I58" s="160" t="s">
        <v>93</v>
      </c>
      <c r="J58" s="160" t="s">
        <v>98</v>
      </c>
      <c r="K58" s="155"/>
      <c r="L58" s="155" t="s">
        <v>90</v>
      </c>
      <c r="M58" s="155">
        <v>207160.0</v>
      </c>
      <c r="N58" s="155" t="str">
        <f t="shared" ref="N58:N68" si="5">A58</f>
        <v>1580044594</v>
      </c>
      <c r="O58" s="155" t="str">
        <f>VLOOKUP(B58,'DATA - LIS - RX'!A:B,2,0)</f>
        <v>Hydrocodone</v>
      </c>
      <c r="P58" s="155" t="str">
        <f t="shared" ref="P58:P68" si="6">if(countif(B:B,B58)&gt;1, "R", "")</f>
        <v/>
      </c>
      <c r="Q58" s="155"/>
      <c r="R58" s="155" t="b">
        <v>0</v>
      </c>
      <c r="S58" s="155" t="str">
        <f>IFERROR(__xludf.DUMMYFUNCTION("TRANSPOSE(UNIQUE(SORTN(FILTER('Copy of Copy of POSITIVES 1'!D:D,'Copy of Copy of POSITIVES 1'!A:A=M58),1,1,0,0)))"),"Opiates")</f>
        <v>Opiates</v>
      </c>
      <c r="T58" s="155"/>
      <c r="U58" s="155"/>
      <c r="V58" s="155"/>
      <c r="W58" s="155"/>
      <c r="X58" s="155"/>
      <c r="Y58" s="155"/>
      <c r="Z58" s="155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</row>
    <row r="59" hidden="1">
      <c r="A59" s="156" t="str">
        <f t="shared" si="4"/>
        <v>1524444594</v>
      </c>
      <c r="B59" s="156">
        <v>15244.0</v>
      </c>
      <c r="C59" s="157">
        <v>0.5625</v>
      </c>
      <c r="D59" s="158" t="s">
        <v>220</v>
      </c>
      <c r="E59" s="159">
        <v>22139.0</v>
      </c>
      <c r="F59" s="159">
        <v>44594.0</v>
      </c>
      <c r="G59" s="160" t="s">
        <v>86</v>
      </c>
      <c r="H59" s="160" t="s">
        <v>92</v>
      </c>
      <c r="I59" s="160" t="s">
        <v>93</v>
      </c>
      <c r="J59" s="160" t="s">
        <v>221</v>
      </c>
      <c r="K59" s="155"/>
      <c r="L59" s="155" t="s">
        <v>90</v>
      </c>
      <c r="M59" s="155">
        <v>207162.0</v>
      </c>
      <c r="N59" s="155" t="str">
        <f t="shared" si="5"/>
        <v>1524444594</v>
      </c>
      <c r="O59" s="155" t="str">
        <f>VLOOKUP(B59,'DATA - LIS - RX'!A:B,2,0)</f>
        <v>Cyclobenzaprine, Hydrocodone, Zolpidem </v>
      </c>
      <c r="P59" s="155" t="str">
        <f t="shared" si="6"/>
        <v/>
      </c>
      <c r="Q59" s="155"/>
      <c r="R59" s="155" t="b">
        <v>0</v>
      </c>
      <c r="S59" s="155" t="str">
        <f>IFERROR(__xludf.DUMMYFUNCTION("TRANSPOSE(UNIQUE(SORTN(FILTER('Copy of Copy of POSITIVES 1'!D:D,'Copy of Copy of POSITIVES 1'!A:A=M59),1,1,0,0)))"),"Opiates")</f>
        <v>Opiates</v>
      </c>
      <c r="T59" s="155"/>
      <c r="U59" s="155"/>
      <c r="V59" s="155"/>
      <c r="W59" s="155"/>
      <c r="X59" s="155"/>
      <c r="Y59" s="155"/>
      <c r="Z59" s="155"/>
      <c r="AA59" s="182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</row>
    <row r="60" hidden="1">
      <c r="A60" s="156" t="str">
        <f t="shared" si="4"/>
        <v>1182744594</v>
      </c>
      <c r="B60" s="156">
        <v>11827.0</v>
      </c>
      <c r="C60" s="157">
        <v>0.40625</v>
      </c>
      <c r="D60" s="158" t="s">
        <v>193</v>
      </c>
      <c r="E60" s="159">
        <v>30145.0</v>
      </c>
      <c r="F60" s="159">
        <v>44594.0</v>
      </c>
      <c r="G60" s="160" t="s">
        <v>86</v>
      </c>
      <c r="H60" s="160" t="s">
        <v>92</v>
      </c>
      <c r="I60" s="160" t="s">
        <v>93</v>
      </c>
      <c r="J60" s="160" t="s">
        <v>179</v>
      </c>
      <c r="K60" s="155"/>
      <c r="L60" s="155" t="s">
        <v>90</v>
      </c>
      <c r="M60" s="155">
        <v>207149.0</v>
      </c>
      <c r="N60" s="155" t="str">
        <f t="shared" si="5"/>
        <v>1182744594</v>
      </c>
      <c r="O60" s="155" t="str">
        <f>VLOOKUP(B60,'DATA - LIS - RX'!A:B,2,0)</f>
        <v>Codeine, Gabapentin</v>
      </c>
      <c r="P60" s="155" t="str">
        <f t="shared" si="6"/>
        <v/>
      </c>
      <c r="Q60" s="155"/>
      <c r="R60" s="155" t="b">
        <v>0</v>
      </c>
      <c r="S60" s="155" t="str">
        <f>IFERROR(__xludf.DUMMYFUNCTION("TRANSPOSE(UNIQUE(SORTN(FILTER('Copy of Copy of POSITIVES 1'!D:D,'Copy of Copy of POSITIVES 1'!A:A=M60),1,1,0,0)))"),"Buprenorphine")</f>
        <v>Buprenorphine</v>
      </c>
      <c r="T60" s="155" t="str">
        <f>IFERROR(__xludf.DUMMYFUNCTION("""COMPUTED_VALUE"""),"Opiates")</f>
        <v>Opiates</v>
      </c>
      <c r="U60" s="155"/>
      <c r="V60" s="155"/>
      <c r="W60" s="155"/>
      <c r="X60" s="155"/>
      <c r="Y60" s="155"/>
      <c r="Z60" s="155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</row>
    <row r="61" hidden="1">
      <c r="A61" s="156" t="str">
        <f t="shared" si="4"/>
        <v>1648144594</v>
      </c>
      <c r="B61" s="156">
        <v>16481.0</v>
      </c>
      <c r="C61" s="157">
        <v>0.5416666666666666</v>
      </c>
      <c r="D61" s="158" t="s">
        <v>212</v>
      </c>
      <c r="E61" s="159">
        <v>23102.0</v>
      </c>
      <c r="F61" s="159">
        <v>44594.0</v>
      </c>
      <c r="G61" s="160" t="s">
        <v>86</v>
      </c>
      <c r="H61" s="160" t="s">
        <v>92</v>
      </c>
      <c r="I61" s="160" t="s">
        <v>101</v>
      </c>
      <c r="J61" s="160" t="s">
        <v>147</v>
      </c>
      <c r="K61" s="155"/>
      <c r="L61" s="155" t="s">
        <v>90</v>
      </c>
      <c r="M61" s="155">
        <v>207158.0</v>
      </c>
      <c r="N61" s="155" t="str">
        <f t="shared" si="5"/>
        <v>1648144594</v>
      </c>
      <c r="O61" s="155" t="str">
        <f>VLOOKUP(B61,'DATA - LIS - RX'!A:B,2,0)</f>
        <v>Hydrocodone</v>
      </c>
      <c r="P61" s="155" t="str">
        <f t="shared" si="6"/>
        <v/>
      </c>
      <c r="Q61" s="155"/>
      <c r="R61" s="155" t="b">
        <v>0</v>
      </c>
      <c r="S61" s="155" t="str">
        <f>IFERROR(__xludf.DUMMYFUNCTION("TRANSPOSE(UNIQUE(SORTN(FILTER('Copy of Copy of POSITIVES 1'!D:D,'Copy of Copy of POSITIVES 1'!A:A=M61),1,1,0,0)))"),"Opiates")</f>
        <v>Opiates</v>
      </c>
      <c r="T61" s="155"/>
      <c r="U61" s="155"/>
      <c r="V61" s="155"/>
      <c r="W61" s="155"/>
      <c r="X61" s="155"/>
      <c r="Y61" s="155"/>
      <c r="Z61" s="155"/>
      <c r="AA61" s="182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</row>
    <row r="62" hidden="1">
      <c r="A62" s="156" t="str">
        <f t="shared" si="4"/>
        <v>1232844594</v>
      </c>
      <c r="B62" s="156">
        <v>12328.0</v>
      </c>
      <c r="C62" s="157">
        <v>0.6354166666666666</v>
      </c>
      <c r="D62" s="158" t="s">
        <v>238</v>
      </c>
      <c r="E62" s="159">
        <v>18799.0</v>
      </c>
      <c r="F62" s="159">
        <v>44594.0</v>
      </c>
      <c r="G62" s="160" t="s">
        <v>86</v>
      </c>
      <c r="H62" s="160" t="s">
        <v>92</v>
      </c>
      <c r="I62" s="160" t="s">
        <v>93</v>
      </c>
      <c r="J62" s="160" t="s">
        <v>154</v>
      </c>
      <c r="K62" s="155"/>
      <c r="L62" s="155" t="s">
        <v>90</v>
      </c>
      <c r="M62" s="155">
        <v>207171.0</v>
      </c>
      <c r="N62" s="155" t="str">
        <f t="shared" si="5"/>
        <v>1232844594</v>
      </c>
      <c r="O62" s="155" t="str">
        <f>VLOOKUP(B62,'DATA - LIS - RX'!A:B,2,0)</f>
        <v>Gabapentin, Hydrocodone</v>
      </c>
      <c r="P62" s="155" t="str">
        <f t="shared" si="6"/>
        <v/>
      </c>
      <c r="Q62" s="155"/>
      <c r="R62" s="155" t="b">
        <v>0</v>
      </c>
      <c r="S62" s="155" t="str">
        <f>IFERROR(__xludf.DUMMYFUNCTION("TRANSPOSE(UNIQUE(SORTN(FILTER('Copy of Copy of POSITIVES 1'!D:D,'Copy of Copy of POSITIVES 1'!A:A=M62),1,1,0,0)))"),"Opiates")</f>
        <v>Opiates</v>
      </c>
      <c r="T62" s="155"/>
      <c r="U62" s="155"/>
      <c r="V62" s="155"/>
      <c r="W62" s="155"/>
      <c r="X62" s="155"/>
      <c r="Y62" s="155"/>
      <c r="Z62" s="155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</row>
    <row r="63" hidden="1">
      <c r="A63" s="156" t="str">
        <f t="shared" si="4"/>
        <v>1101244594</v>
      </c>
      <c r="B63" s="156">
        <v>11012.0</v>
      </c>
      <c r="C63" s="157">
        <v>0.46875</v>
      </c>
      <c r="D63" s="158" t="s">
        <v>209</v>
      </c>
      <c r="E63" s="159">
        <v>23539.0</v>
      </c>
      <c r="F63" s="159">
        <v>44594.0</v>
      </c>
      <c r="G63" s="160" t="s">
        <v>86</v>
      </c>
      <c r="H63" s="160" t="s">
        <v>92</v>
      </c>
      <c r="I63" s="160" t="s">
        <v>93</v>
      </c>
      <c r="J63" s="160" t="s">
        <v>174</v>
      </c>
      <c r="K63" s="155"/>
      <c r="L63" s="155" t="s">
        <v>90</v>
      </c>
      <c r="M63" s="155">
        <v>207155.0</v>
      </c>
      <c r="N63" s="155" t="str">
        <f t="shared" si="5"/>
        <v>1101244594</v>
      </c>
      <c r="O63" s="155" t="str">
        <f>VLOOKUP(B63,'DATA - LIS - RX'!A:B,2,0)</f>
        <v>Amitriptyline, Hydrocodone</v>
      </c>
      <c r="P63" s="155" t="str">
        <f t="shared" si="6"/>
        <v/>
      </c>
      <c r="Q63" s="155"/>
      <c r="R63" s="155" t="b">
        <v>0</v>
      </c>
      <c r="S63" s="155" t="str">
        <f>IFERROR(__xludf.DUMMYFUNCTION("TRANSPOSE(UNIQUE(SORTN(FILTER('Copy of Copy of POSITIVES 1'!D:D,'Copy of Copy of POSITIVES 1'!A:A=M63),1,1,0,0)))"),"Opiates")</f>
        <v>Opiates</v>
      </c>
      <c r="T63" s="155"/>
      <c r="U63" s="155"/>
      <c r="V63" s="155"/>
      <c r="W63" s="155"/>
      <c r="X63" s="155"/>
      <c r="Y63" s="155"/>
      <c r="Z63" s="155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</row>
    <row r="64" hidden="1">
      <c r="A64" s="156" t="str">
        <f t="shared" si="4"/>
        <v>1698244594</v>
      </c>
      <c r="B64" s="156">
        <v>16982.0</v>
      </c>
      <c r="C64" s="157">
        <v>0.5729166666666666</v>
      </c>
      <c r="D64" s="158" t="s">
        <v>225</v>
      </c>
      <c r="E64" s="159">
        <v>21978.0</v>
      </c>
      <c r="F64" s="159">
        <v>44594.0</v>
      </c>
      <c r="G64" s="160" t="s">
        <v>86</v>
      </c>
      <c r="H64" s="160" t="s">
        <v>92</v>
      </c>
      <c r="I64" s="160" t="s">
        <v>93</v>
      </c>
      <c r="J64" s="160" t="s">
        <v>98</v>
      </c>
      <c r="K64" s="155"/>
      <c r="L64" s="155" t="s">
        <v>90</v>
      </c>
      <c r="M64" s="155">
        <v>207163.0</v>
      </c>
      <c r="N64" s="155" t="str">
        <f t="shared" si="5"/>
        <v>1698244594</v>
      </c>
      <c r="O64" s="155" t="str">
        <f>VLOOKUP(B64,'DATA - LIS - RX'!A:B,2,0)</f>
        <v>Codeine, Gabapentin</v>
      </c>
      <c r="P64" s="155" t="str">
        <f t="shared" si="6"/>
        <v/>
      </c>
      <c r="Q64" s="155"/>
      <c r="R64" s="155" t="b">
        <v>0</v>
      </c>
      <c r="S64" s="155" t="str">
        <f>IFERROR(__xludf.DUMMYFUNCTION("TRANSPOSE(UNIQUE(SORTN(FILTER('Copy of Copy of POSITIVES 1'!D:D,'Copy of Copy of POSITIVES 1'!A:A=M64),1,1,0,0)))"),"Opiates")</f>
        <v>Opiates</v>
      </c>
      <c r="T64" s="155"/>
      <c r="U64" s="155"/>
      <c r="V64" s="155"/>
      <c r="W64" s="155"/>
      <c r="X64" s="155"/>
      <c r="Y64" s="155"/>
      <c r="Z64" s="155"/>
      <c r="AA64" s="182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</row>
    <row r="65" hidden="1">
      <c r="A65" s="156" t="str">
        <f t="shared" si="4"/>
        <v>1188444594</v>
      </c>
      <c r="B65" s="156">
        <v>11884.0</v>
      </c>
      <c r="C65" s="157">
        <v>0.375</v>
      </c>
      <c r="D65" s="158" t="s">
        <v>184</v>
      </c>
      <c r="E65" s="159">
        <v>23150.0</v>
      </c>
      <c r="F65" s="159">
        <v>44594.0</v>
      </c>
      <c r="G65" s="160" t="s">
        <v>86</v>
      </c>
      <c r="H65" s="160" t="s">
        <v>92</v>
      </c>
      <c r="I65" s="160" t="s">
        <v>93</v>
      </c>
      <c r="J65" s="160" t="s">
        <v>174</v>
      </c>
      <c r="K65" s="155"/>
      <c r="L65" s="155" t="s">
        <v>90</v>
      </c>
      <c r="M65" s="155">
        <v>207145.0</v>
      </c>
      <c r="N65" s="155" t="str">
        <f t="shared" si="5"/>
        <v>1188444594</v>
      </c>
      <c r="O65" s="155" t="str">
        <f>VLOOKUP(B65,'DATA - LIS - RX'!A:B,2,0)</f>
        <v>Hydrocodone, Gabapentin, Morphine</v>
      </c>
      <c r="P65" s="155" t="str">
        <f t="shared" si="6"/>
        <v/>
      </c>
      <c r="Q65" s="155"/>
      <c r="R65" s="155" t="b">
        <v>0</v>
      </c>
      <c r="S65" s="155" t="str">
        <f>IFERROR(__xludf.DUMMYFUNCTION("TRANSPOSE(UNIQUE(SORTN(FILTER('Copy of Copy of POSITIVES 1'!D:D,'Copy of Copy of POSITIVES 1'!A:A=M65),1,1,0,0)))"),"Opiates")</f>
        <v>Opiates</v>
      </c>
      <c r="T65" s="155"/>
      <c r="U65" s="155"/>
      <c r="V65" s="155"/>
      <c r="W65" s="155"/>
      <c r="X65" s="155"/>
      <c r="Y65" s="155"/>
      <c r="Z65" s="155"/>
      <c r="AA65" s="182"/>
      <c r="AB65" s="182"/>
      <c r="AC65" s="182"/>
      <c r="AD65" s="182"/>
      <c r="AE65" s="182"/>
      <c r="AF65" s="182"/>
      <c r="AG65" s="182"/>
      <c r="AH65" s="182"/>
      <c r="AI65" s="182"/>
      <c r="AJ65" s="182"/>
      <c r="AK65" s="182"/>
    </row>
    <row r="66" hidden="1">
      <c r="A66" s="156" t="str">
        <f t="shared" si="4"/>
        <v>1566444594</v>
      </c>
      <c r="B66" s="156">
        <v>15664.0</v>
      </c>
      <c r="C66" s="157">
        <v>0.3333333333333333</v>
      </c>
      <c r="D66" s="158" t="s">
        <v>177</v>
      </c>
      <c r="E66" s="159">
        <v>22056.0</v>
      </c>
      <c r="F66" s="159">
        <v>44594.0</v>
      </c>
      <c r="G66" s="160" t="s">
        <v>86</v>
      </c>
      <c r="H66" s="160" t="s">
        <v>92</v>
      </c>
      <c r="I66" s="160" t="s">
        <v>93</v>
      </c>
      <c r="J66" s="160" t="s">
        <v>174</v>
      </c>
      <c r="K66" s="155"/>
      <c r="L66" s="155" t="s">
        <v>90</v>
      </c>
      <c r="M66" s="155">
        <v>207142.0</v>
      </c>
      <c r="N66" s="155" t="str">
        <f t="shared" si="5"/>
        <v>1566444594</v>
      </c>
      <c r="O66" s="155" t="str">
        <f>VLOOKUP(B66,'DATA - LIS - RX'!A:B,2,0)</f>
        <v>Buprenorphine, Gabapentin, Oxycodone</v>
      </c>
      <c r="P66" s="155" t="str">
        <f t="shared" si="6"/>
        <v/>
      </c>
      <c r="Q66" s="155"/>
      <c r="R66" s="155" t="b">
        <v>0</v>
      </c>
      <c r="S66" s="155" t="str">
        <f>IFERROR(__xludf.DUMMYFUNCTION("TRANSPOSE(UNIQUE(SORTN(FILTER('Copy of Copy of POSITIVES 1'!D:D,'Copy of Copy of POSITIVES 1'!A:A=M66),1,1,0,0)))"),"Oxycodone")</f>
        <v>Oxycodone</v>
      </c>
      <c r="T66" s="155"/>
      <c r="U66" s="155"/>
      <c r="V66" s="155"/>
      <c r="W66" s="155"/>
      <c r="X66" s="155"/>
      <c r="Y66" s="155"/>
      <c r="Z66" s="155"/>
      <c r="AA66" s="182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</row>
    <row r="67" hidden="1">
      <c r="A67" s="156" t="str">
        <f t="shared" si="4"/>
        <v>1519044594</v>
      </c>
      <c r="B67" s="156">
        <v>15190.0</v>
      </c>
      <c r="C67" s="157">
        <v>0.59375</v>
      </c>
      <c r="D67" s="158" t="s">
        <v>231</v>
      </c>
      <c r="E67" s="159">
        <v>11783.0</v>
      </c>
      <c r="F67" s="159">
        <v>44594.0</v>
      </c>
      <c r="G67" s="160" t="s">
        <v>86</v>
      </c>
      <c r="H67" s="160" t="s">
        <v>92</v>
      </c>
      <c r="I67" s="160" t="s">
        <v>93</v>
      </c>
      <c r="J67" s="160" t="s">
        <v>94</v>
      </c>
      <c r="K67" s="155"/>
      <c r="L67" s="155" t="s">
        <v>90</v>
      </c>
      <c r="M67" s="155">
        <v>207169.0</v>
      </c>
      <c r="N67" s="155" t="str">
        <f t="shared" si="5"/>
        <v>1519044594</v>
      </c>
      <c r="O67" s="155" t="str">
        <f>VLOOKUP(B67,'DATA - LIS - RX'!A:B,2,0)</f>
        <v>Buprenorphine, Oxycodone, Gabapentin</v>
      </c>
      <c r="P67" s="155" t="str">
        <f t="shared" si="6"/>
        <v/>
      </c>
      <c r="Q67" s="155"/>
      <c r="R67" s="155" t="b">
        <v>0</v>
      </c>
      <c r="S67" s="155" t="str">
        <f>IFERROR(__xludf.DUMMYFUNCTION("TRANSPOSE(UNIQUE(SORTN(FILTER('Copy of Copy of POSITIVES 1'!D:D,'Copy of Copy of POSITIVES 1'!A:A=M67),1,1,0,0)))"),"Oxycodone")</f>
        <v>Oxycodone</v>
      </c>
      <c r="T67" s="155"/>
      <c r="U67" s="155"/>
      <c r="V67" s="155"/>
      <c r="W67" s="155"/>
      <c r="X67" s="155"/>
      <c r="Y67" s="155"/>
      <c r="Z67" s="155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</row>
    <row r="68" hidden="1">
      <c r="A68" s="156" t="str">
        <f t="shared" si="4"/>
        <v>1479044594</v>
      </c>
      <c r="B68" s="156">
        <v>14790.0</v>
      </c>
      <c r="C68" s="157">
        <v>0.375</v>
      </c>
      <c r="D68" s="158" t="s">
        <v>185</v>
      </c>
      <c r="E68" s="159">
        <v>24134.0</v>
      </c>
      <c r="F68" s="159">
        <v>44594.0</v>
      </c>
      <c r="G68" s="160" t="s">
        <v>86</v>
      </c>
      <c r="H68" s="160" t="s">
        <v>92</v>
      </c>
      <c r="I68" s="160" t="s">
        <v>93</v>
      </c>
      <c r="J68" s="160" t="s">
        <v>186</v>
      </c>
      <c r="K68" s="155"/>
      <c r="L68" s="155" t="s">
        <v>90</v>
      </c>
      <c r="M68" s="155">
        <v>207147.0</v>
      </c>
      <c r="N68" s="155" t="str">
        <f t="shared" si="5"/>
        <v>1479044594</v>
      </c>
      <c r="O68" s="155" t="str">
        <f>VLOOKUP(B68,'DATA - LIS - RX'!A:B,2,0)</f>
        <v>Oxycodone</v>
      </c>
      <c r="P68" s="155" t="str">
        <f t="shared" si="6"/>
        <v/>
      </c>
      <c r="Q68" s="155"/>
      <c r="R68" s="155" t="b">
        <v>0</v>
      </c>
      <c r="S68" s="155" t="str">
        <f>IFERROR(__xludf.DUMMYFUNCTION("TRANSPOSE(UNIQUE(SORTN(FILTER('Copy of Copy of POSITIVES 1'!D:D,'Copy of Copy of POSITIVES 1'!A:A=M68),1,1,0,0)))"),"Oxycodone")</f>
        <v>Oxycodone</v>
      </c>
      <c r="T68" s="155"/>
      <c r="U68" s="155"/>
      <c r="V68" s="155"/>
      <c r="W68" s="155"/>
      <c r="X68" s="155"/>
      <c r="Y68" s="155"/>
      <c r="Z68" s="155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</row>
    <row r="69">
      <c r="A69" s="156" t="s">
        <v>8988</v>
      </c>
      <c r="B69" s="156">
        <v>9775.0</v>
      </c>
      <c r="C69" s="157">
        <v>0.5520833333333334</v>
      </c>
      <c r="D69" s="158" t="s">
        <v>219</v>
      </c>
      <c r="E69" s="159">
        <v>16906.0</v>
      </c>
      <c r="F69" s="159">
        <v>44594.0</v>
      </c>
      <c r="G69" s="160" t="s">
        <v>122</v>
      </c>
      <c r="H69" s="160" t="s">
        <v>92</v>
      </c>
      <c r="I69" s="160" t="s">
        <v>101</v>
      </c>
      <c r="J69" s="160" t="s">
        <v>94</v>
      </c>
      <c r="K69" s="155"/>
      <c r="L69" s="155" t="s">
        <v>90</v>
      </c>
      <c r="M69" s="155">
        <v>207165.0</v>
      </c>
      <c r="N69" s="155" t="s">
        <v>8988</v>
      </c>
      <c r="O69" s="155" t="s">
        <v>7641</v>
      </c>
      <c r="P69" s="155" t="s">
        <v>1489</v>
      </c>
      <c r="Q69" s="155"/>
      <c r="R69" s="155" t="b">
        <v>1</v>
      </c>
      <c r="S69" s="155" t="s">
        <v>8342</v>
      </c>
      <c r="T69" s="155" t="s">
        <v>8507</v>
      </c>
      <c r="U69" s="155" t="s">
        <v>7569</v>
      </c>
      <c r="V69" s="155" t="s">
        <v>35</v>
      </c>
      <c r="W69" s="155"/>
      <c r="X69" s="155"/>
      <c r="Y69" s="155"/>
      <c r="Z69" s="155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</row>
    <row r="70">
      <c r="A70" s="156" t="s">
        <v>8967</v>
      </c>
      <c r="B70" s="156">
        <v>16219.0</v>
      </c>
      <c r="C70" s="157">
        <v>0.4479166666666667</v>
      </c>
      <c r="D70" s="158" t="s">
        <v>201</v>
      </c>
      <c r="E70" s="159">
        <v>24090.0</v>
      </c>
      <c r="F70" s="159">
        <v>44594.0</v>
      </c>
      <c r="G70" s="160" t="s">
        <v>122</v>
      </c>
      <c r="H70" s="160" t="s">
        <v>92</v>
      </c>
      <c r="I70" s="160" t="s">
        <v>88</v>
      </c>
      <c r="J70" s="160" t="s">
        <v>186</v>
      </c>
      <c r="K70" s="155"/>
      <c r="L70" s="155" t="s">
        <v>90</v>
      </c>
      <c r="M70" s="155">
        <v>207150.0</v>
      </c>
      <c r="N70" s="155" t="s">
        <v>8967</v>
      </c>
      <c r="O70" s="155" t="s">
        <v>7753</v>
      </c>
      <c r="P70" s="155" t="s">
        <v>1489</v>
      </c>
      <c r="Q70" s="155"/>
      <c r="R70" s="155" t="b">
        <v>0</v>
      </c>
      <c r="S70" s="155" t="s">
        <v>8342</v>
      </c>
      <c r="T70" s="155" t="s">
        <v>8507</v>
      </c>
      <c r="U70" s="155"/>
      <c r="V70" s="155"/>
      <c r="W70" s="155"/>
      <c r="X70" s="155"/>
      <c r="Y70" s="155"/>
      <c r="Z70" s="155"/>
      <c r="AA70" s="182"/>
      <c r="AB70" s="182"/>
      <c r="AC70" s="182"/>
      <c r="AD70" s="182"/>
      <c r="AE70" s="182"/>
      <c r="AF70" s="182"/>
      <c r="AG70" s="182"/>
      <c r="AH70" s="182"/>
      <c r="AI70" s="182"/>
      <c r="AJ70" s="182"/>
      <c r="AK70" s="182"/>
    </row>
    <row r="71">
      <c r="A71" s="156" t="s">
        <v>8977</v>
      </c>
      <c r="B71" s="156">
        <v>13053.0</v>
      </c>
      <c r="C71" s="157">
        <v>0.4583333333333333</v>
      </c>
      <c r="D71" s="158" t="s">
        <v>207</v>
      </c>
      <c r="E71" s="159">
        <v>31604.0</v>
      </c>
      <c r="F71" s="159">
        <v>44594.0</v>
      </c>
      <c r="G71" s="160" t="s">
        <v>122</v>
      </c>
      <c r="H71" s="160" t="s">
        <v>92</v>
      </c>
      <c r="I71" s="160" t="s">
        <v>101</v>
      </c>
      <c r="J71" s="160" t="s">
        <v>98</v>
      </c>
      <c r="K71" s="155"/>
      <c r="L71" s="155" t="s">
        <v>90</v>
      </c>
      <c r="M71" s="155">
        <v>207156.0</v>
      </c>
      <c r="N71" s="155" t="s">
        <v>8977</v>
      </c>
      <c r="O71" s="155" t="s">
        <v>7882</v>
      </c>
      <c r="P71" s="155" t="s">
        <v>1489</v>
      </c>
      <c r="Q71" s="155"/>
      <c r="R71" s="155" t="b">
        <v>0</v>
      </c>
      <c r="S71" s="155" t="s">
        <v>8342</v>
      </c>
      <c r="T71" s="155" t="s">
        <v>8507</v>
      </c>
      <c r="U71" s="155"/>
      <c r="V71" s="155"/>
      <c r="W71" s="155"/>
      <c r="X71" s="155"/>
      <c r="Y71" s="155"/>
      <c r="Z71" s="155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</row>
    <row r="72">
      <c r="A72" s="156" t="s">
        <v>9837</v>
      </c>
      <c r="B72" s="156">
        <v>15910.0</v>
      </c>
      <c r="C72" s="157">
        <v>0.6354166666666666</v>
      </c>
      <c r="D72" s="158" t="s">
        <v>1082</v>
      </c>
      <c r="E72" s="159">
        <v>23715.0</v>
      </c>
      <c r="F72" s="159">
        <v>44582.0</v>
      </c>
      <c r="G72" s="160" t="s">
        <v>122</v>
      </c>
      <c r="H72" s="160" t="s">
        <v>92</v>
      </c>
      <c r="I72" s="160" t="s">
        <v>101</v>
      </c>
      <c r="J72" s="160" t="s">
        <v>147</v>
      </c>
      <c r="K72" s="155"/>
      <c r="L72" s="155" t="s">
        <v>90</v>
      </c>
      <c r="M72" s="155">
        <v>206915.0</v>
      </c>
      <c r="N72" s="155" t="s">
        <v>9837</v>
      </c>
      <c r="O72" s="155" t="s">
        <v>7951</v>
      </c>
      <c r="P72" s="155" t="s">
        <v>1489</v>
      </c>
      <c r="Q72" s="155"/>
      <c r="R72" s="155" t="b">
        <v>0</v>
      </c>
      <c r="S72" s="155" t="s">
        <v>8324</v>
      </c>
      <c r="T72" s="155" t="s">
        <v>8507</v>
      </c>
      <c r="U72" s="155"/>
      <c r="V72" s="155"/>
      <c r="W72" s="155"/>
      <c r="X72" s="155"/>
      <c r="Y72" s="155"/>
      <c r="Z72" s="155"/>
      <c r="AA72" s="182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</row>
    <row r="73">
      <c r="A73" s="156" t="s">
        <v>9838</v>
      </c>
      <c r="B73" s="156">
        <v>11761.0</v>
      </c>
      <c r="C73" s="157">
        <v>0.34375</v>
      </c>
      <c r="D73" s="158" t="s">
        <v>1289</v>
      </c>
      <c r="E73" s="159">
        <v>32726.0</v>
      </c>
      <c r="F73" s="159">
        <v>44588.0</v>
      </c>
      <c r="G73" s="160" t="s">
        <v>122</v>
      </c>
      <c r="H73" s="160" t="s">
        <v>92</v>
      </c>
      <c r="I73" s="160" t="s">
        <v>93</v>
      </c>
      <c r="J73" s="160" t="s">
        <v>174</v>
      </c>
      <c r="K73" s="155"/>
      <c r="L73" s="155" t="s">
        <v>90</v>
      </c>
      <c r="M73" s="155">
        <v>207023.0</v>
      </c>
      <c r="N73" s="155" t="s">
        <v>9838</v>
      </c>
      <c r="O73" s="155" t="s">
        <v>7691</v>
      </c>
      <c r="P73" s="155" t="s">
        <v>1489</v>
      </c>
      <c r="Q73" s="155"/>
      <c r="R73" s="155" t="b">
        <v>0</v>
      </c>
      <c r="S73" s="155" t="s">
        <v>8324</v>
      </c>
      <c r="T73" s="155" t="s">
        <v>8507</v>
      </c>
      <c r="U73" s="155"/>
      <c r="V73" s="155"/>
      <c r="W73" s="155"/>
      <c r="X73" s="155"/>
      <c r="Y73" s="155"/>
      <c r="Z73" s="155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</row>
    <row r="74">
      <c r="A74" s="156" t="s">
        <v>8975</v>
      </c>
      <c r="B74" s="156">
        <v>15549.0</v>
      </c>
      <c r="C74" s="157">
        <v>0.4583333333333333</v>
      </c>
      <c r="D74" s="158" t="s">
        <v>205</v>
      </c>
      <c r="E74" s="159">
        <v>27220.0</v>
      </c>
      <c r="F74" s="159">
        <v>44594.0</v>
      </c>
      <c r="G74" s="160" t="s">
        <v>122</v>
      </c>
      <c r="H74" s="160" t="s">
        <v>92</v>
      </c>
      <c r="I74" s="160" t="s">
        <v>93</v>
      </c>
      <c r="J74" s="160" t="s">
        <v>206</v>
      </c>
      <c r="K74" s="155"/>
      <c r="L74" s="155" t="s">
        <v>90</v>
      </c>
      <c r="M74" s="155">
        <v>207154.0</v>
      </c>
      <c r="N74" s="155" t="s">
        <v>8975</v>
      </c>
      <c r="O74" s="155" t="s">
        <v>7555</v>
      </c>
      <c r="P74" s="155" t="s">
        <v>1489</v>
      </c>
      <c r="Q74" s="155"/>
      <c r="R74" s="155" t="b">
        <v>0</v>
      </c>
      <c r="S74" s="155" t="s">
        <v>8324</v>
      </c>
      <c r="T74" s="155" t="s">
        <v>8342</v>
      </c>
      <c r="U74" s="155" t="s">
        <v>8507</v>
      </c>
      <c r="V74" s="155"/>
      <c r="W74" s="155"/>
      <c r="X74" s="155"/>
      <c r="Y74" s="155"/>
      <c r="Z74" s="155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</row>
    <row r="75">
      <c r="A75" s="156" t="s">
        <v>9002</v>
      </c>
      <c r="B75" s="156">
        <v>15479.0</v>
      </c>
      <c r="C75" s="157">
        <v>0.6458333333333334</v>
      </c>
      <c r="D75" s="158" t="s">
        <v>241</v>
      </c>
      <c r="E75" s="159">
        <v>28397.0</v>
      </c>
      <c r="F75" s="159">
        <v>44594.0</v>
      </c>
      <c r="G75" s="160" t="s">
        <v>122</v>
      </c>
      <c r="H75" s="160" t="s">
        <v>92</v>
      </c>
      <c r="I75" s="160" t="s">
        <v>101</v>
      </c>
      <c r="J75" s="160" t="s">
        <v>242</v>
      </c>
      <c r="K75" s="155"/>
      <c r="L75" s="155" t="s">
        <v>90</v>
      </c>
      <c r="M75" s="155">
        <v>207173.0</v>
      </c>
      <c r="N75" s="155" t="s">
        <v>9002</v>
      </c>
      <c r="O75" s="155" t="s">
        <v>8078</v>
      </c>
      <c r="P75" s="155" t="s">
        <v>1489</v>
      </c>
      <c r="Q75" s="155"/>
      <c r="R75" s="155" t="b">
        <v>0</v>
      </c>
      <c r="S75" s="155" t="s">
        <v>8324</v>
      </c>
      <c r="T75" s="155" t="s">
        <v>7569</v>
      </c>
      <c r="U75" s="155"/>
      <c r="V75" s="155"/>
      <c r="W75" s="155"/>
      <c r="X75" s="155"/>
      <c r="Y75" s="155"/>
      <c r="Z75" s="155"/>
      <c r="AA75" s="182"/>
      <c r="AB75" s="182"/>
      <c r="AC75" s="182"/>
      <c r="AD75" s="182"/>
      <c r="AE75" s="182"/>
      <c r="AF75" s="182"/>
      <c r="AG75" s="182"/>
      <c r="AH75" s="182"/>
      <c r="AI75" s="182"/>
      <c r="AJ75" s="182"/>
      <c r="AK75" s="182"/>
    </row>
    <row r="76">
      <c r="A76" s="156" t="s">
        <v>8321</v>
      </c>
      <c r="B76" s="156">
        <v>14083.0</v>
      </c>
      <c r="C76" s="157">
        <v>0.4895833333333333</v>
      </c>
      <c r="D76" s="158" t="s">
        <v>1339</v>
      </c>
      <c r="E76" s="159">
        <v>22869.0</v>
      </c>
      <c r="F76" s="159">
        <v>44576.0</v>
      </c>
      <c r="G76" s="160" t="s">
        <v>122</v>
      </c>
      <c r="H76" s="160" t="s">
        <v>87</v>
      </c>
      <c r="I76" s="160" t="s">
        <v>101</v>
      </c>
      <c r="J76" s="160" t="s">
        <v>174</v>
      </c>
      <c r="K76" s="155"/>
      <c r="L76" s="155" t="s">
        <v>90</v>
      </c>
      <c r="M76" s="155">
        <v>206729.0</v>
      </c>
      <c r="N76" s="155" t="s">
        <v>8321</v>
      </c>
      <c r="O76" s="155" t="s">
        <v>7958</v>
      </c>
      <c r="P76" s="155" t="s">
        <v>9806</v>
      </c>
      <c r="Q76" s="155"/>
      <c r="R76" s="155" t="b">
        <v>1</v>
      </c>
      <c r="S76" s="155" t="s">
        <v>8318</v>
      </c>
      <c r="T76" s="155" t="s">
        <v>8374</v>
      </c>
      <c r="U76" s="155" t="s">
        <v>8389</v>
      </c>
      <c r="V76" s="155" t="s">
        <v>7705</v>
      </c>
      <c r="W76" s="155"/>
      <c r="X76" s="155"/>
      <c r="Y76" s="155"/>
      <c r="Z76" s="155"/>
      <c r="AA76" s="182"/>
      <c r="AB76" s="182"/>
      <c r="AC76" s="182"/>
      <c r="AD76" s="182"/>
      <c r="AE76" s="182"/>
      <c r="AF76" s="182"/>
      <c r="AG76" s="182"/>
      <c r="AH76" s="182"/>
      <c r="AI76" s="182"/>
      <c r="AJ76" s="182"/>
      <c r="AK76" s="182"/>
    </row>
    <row r="77">
      <c r="A77" s="156" t="s">
        <v>9839</v>
      </c>
      <c r="B77" s="156">
        <v>14373.0</v>
      </c>
      <c r="C77" s="157">
        <v>0.625</v>
      </c>
      <c r="D77" s="158" t="s">
        <v>1098</v>
      </c>
      <c r="E77" s="159">
        <v>28183.0</v>
      </c>
      <c r="F77" s="159">
        <v>44586.0</v>
      </c>
      <c r="G77" s="160" t="s">
        <v>122</v>
      </c>
      <c r="H77" s="160" t="s">
        <v>92</v>
      </c>
      <c r="I77" s="160" t="s">
        <v>93</v>
      </c>
      <c r="J77" s="160" t="s">
        <v>98</v>
      </c>
      <c r="K77" s="155"/>
      <c r="L77" s="155" t="s">
        <v>90</v>
      </c>
      <c r="M77" s="155">
        <v>206981.0</v>
      </c>
      <c r="N77" s="155" t="s">
        <v>9839</v>
      </c>
      <c r="O77" s="155" t="s">
        <v>7992</v>
      </c>
      <c r="P77" s="155" t="s">
        <v>1489</v>
      </c>
      <c r="Q77" s="155"/>
      <c r="R77" s="155" t="b">
        <v>0</v>
      </c>
      <c r="S77" s="155" t="s">
        <v>8318</v>
      </c>
      <c r="T77" s="155" t="s">
        <v>7939</v>
      </c>
      <c r="U77" s="155" t="s">
        <v>8507</v>
      </c>
      <c r="V77" s="155" t="s">
        <v>7569</v>
      </c>
      <c r="W77" s="155"/>
      <c r="X77" s="155"/>
      <c r="Y77" s="155"/>
      <c r="Z77" s="155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</row>
    <row r="78">
      <c r="A78" s="156" t="s">
        <v>9840</v>
      </c>
      <c r="B78" s="156">
        <v>13909.0</v>
      </c>
      <c r="C78" s="157">
        <v>0.5729166666666666</v>
      </c>
      <c r="D78" s="158" t="s">
        <v>2350</v>
      </c>
      <c r="E78" s="159">
        <v>24060.0</v>
      </c>
      <c r="F78" s="159">
        <v>44589.0</v>
      </c>
      <c r="G78" s="160" t="s">
        <v>122</v>
      </c>
      <c r="H78" s="160" t="s">
        <v>92</v>
      </c>
      <c r="I78" s="160" t="s">
        <v>101</v>
      </c>
      <c r="J78" s="160" t="s">
        <v>174</v>
      </c>
      <c r="K78" s="155"/>
      <c r="L78" s="155" t="s">
        <v>90</v>
      </c>
      <c r="M78" s="155">
        <v>207067.0</v>
      </c>
      <c r="N78" s="155" t="s">
        <v>9840</v>
      </c>
      <c r="O78" s="155" t="s">
        <v>7569</v>
      </c>
      <c r="P78" s="155" t="s">
        <v>1489</v>
      </c>
      <c r="Q78" s="155"/>
      <c r="R78" s="155" t="b">
        <v>0</v>
      </c>
      <c r="S78" s="155" t="s">
        <v>8318</v>
      </c>
      <c r="T78" s="155" t="s">
        <v>7904</v>
      </c>
      <c r="U78" s="155" t="s">
        <v>7569</v>
      </c>
      <c r="V78" s="155" t="s">
        <v>35</v>
      </c>
      <c r="W78" s="155"/>
      <c r="X78" s="155"/>
      <c r="Y78" s="155"/>
      <c r="Z78" s="155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</row>
  </sheetData>
  <autoFilter ref="$A$1:$Z$78">
    <filterColumn colId="6">
      <filters>
        <filter val="UA-Prelim"/>
      </filters>
    </filterColumn>
    <sortState ref="A1:Z78">
      <sortCondition descending="1" ref="S1:S78"/>
      <sortCondition ref="F1:F78"/>
      <sortCondition ref="G1:G78"/>
    </sortState>
  </autoFilter>
  <mergeCells count="1">
    <mergeCell ref="S1:Z1"/>
  </mergeCells>
  <conditionalFormatting sqref="A34:AK34 A78:AK78">
    <cfRule type="expression" dxfId="7" priority="1">
      <formula>$L34="NoShow"</formula>
    </cfRule>
  </conditionalFormatting>
  <conditionalFormatting sqref="A34:AK34 A78:AK78">
    <cfRule type="expression" dxfId="7" priority="2">
      <formula>$L34="UAInvalid"</formula>
    </cfRule>
  </conditionalFormatting>
  <conditionalFormatting sqref="A34:AK34 A78:AK78">
    <cfRule type="expression" dxfId="7" priority="3">
      <formula>$L34="Y117.a"</formula>
    </cfRule>
  </conditionalFormatting>
  <conditionalFormatting sqref="A34:AK34 A78:AK78">
    <cfRule type="expression" dxfId="7" priority="4">
      <formula>$L34="Y117.x"</formula>
    </cfRule>
  </conditionalFormatting>
  <conditionalFormatting sqref="A34:AK34 A78:AK78">
    <cfRule type="expression" dxfId="7" priority="5">
      <formula>$L34="DNARefusal"</formula>
    </cfRule>
  </conditionalFormatting>
  <conditionalFormatting sqref="A34:AK34 A78:AK78">
    <cfRule type="expression" dxfId="7" priority="6">
      <formula>$L34="FeeNoShow"</formula>
    </cfRule>
  </conditionalFormatting>
  <conditionalFormatting sqref="A34:AK34 A78:AK78">
    <cfRule type="expression" dxfId="7" priority="7">
      <formula>$L34="CANC"</formula>
    </cfRule>
  </conditionalFormatting>
  <conditionalFormatting sqref="A34:AK34 A78:AK78">
    <cfRule type="expression" dxfId="7" priority="8">
      <formula>$L34="Y377.A"</formula>
    </cfRule>
  </conditionalFormatting>
  <conditionalFormatting sqref="A34:AK34 A78:AK78">
    <cfRule type="expression" dxfId="7" priority="9">
      <formula>$L34="R/S"</formula>
    </cfRule>
  </conditionalFormatting>
  <conditionalFormatting sqref="A34:AK34 A78:AK78">
    <cfRule type="expression" dxfId="8" priority="10">
      <formula>$G34="OUT-UAQPre"</formula>
    </cfRule>
  </conditionalFormatting>
  <conditionalFormatting sqref="A34:AK34 A78:AK78">
    <cfRule type="expression" dxfId="8" priority="11">
      <formula>$G34="OUT-UAQ"</formula>
    </cfRule>
  </conditionalFormatting>
  <conditionalFormatting sqref="A34:AK34 A78:AK78">
    <cfRule type="expression" dxfId="0" priority="12">
      <formula>$J34="AMBETTER - SUPERIOR"</formula>
    </cfRule>
  </conditionalFormatting>
  <conditionalFormatting sqref="A34:AK34 A78:AK78">
    <cfRule type="expression" dxfId="0" priority="13">
      <formula>$J34="SUPERIOR HEALTH PLAN"</formula>
    </cfRule>
  </conditionalFormatting>
  <conditionalFormatting sqref="A34:AK34 A78:AK78">
    <cfRule type="expression" dxfId="4" priority="14">
      <formula>$G34="HUMANA CHOICE CARE"</formula>
    </cfRule>
  </conditionalFormatting>
  <conditionalFormatting sqref="A34:AK34 A78:AK78">
    <cfRule type="expression" dxfId="4" priority="15">
      <formula>$G34="HUMANA OPEN ACCESS PLAN"</formula>
    </cfRule>
  </conditionalFormatting>
  <conditionalFormatting sqref="A34:AK34 A78:AK78">
    <cfRule type="expression" dxfId="9" priority="16">
      <formula>$G34="OUTSA-SaQu"</formula>
    </cfRule>
  </conditionalFormatting>
  <conditionalFormatting sqref="A34:AK34 A78:AK78">
    <cfRule type="expression" dxfId="8" priority="17">
      <formula>$G34="OUTUA-QNEW"</formula>
    </cfRule>
  </conditionalFormatting>
  <conditionalFormatting sqref="A34:AK34 A78:AK78">
    <cfRule type="expression" dxfId="8" priority="18">
      <formula>$G34="OUTUA-PrRW"</formula>
    </cfRule>
  </conditionalFormatting>
  <conditionalFormatting sqref="A34:AK34 A78:AK78">
    <cfRule type="expression" dxfId="8" priority="19">
      <formula>$G34="OUTUA-FURW"</formula>
    </cfRule>
  </conditionalFormatting>
  <conditionalFormatting sqref="A34:AK34 A78:AK78">
    <cfRule type="expression" dxfId="8" priority="20">
      <formula>$G34="OUTUA-NWRW"</formula>
    </cfRule>
  </conditionalFormatting>
  <conditionalFormatting sqref="A34:AK34">
    <cfRule type="expression" dxfId="9" priority="21">
      <formula>$G34="OUTSA-SaQu"</formula>
    </cfRule>
  </conditionalFormatting>
  <conditionalFormatting sqref="A34:AK34 A78:AK78">
    <cfRule type="expression" dxfId="9" priority="22">
      <formula>$G34="OUTSA-RW"</formula>
    </cfRule>
  </conditionalFormatting>
  <conditionalFormatting sqref="A34:AK34 A78:AK78">
    <cfRule type="expression" dxfId="8" priority="23">
      <formula>$G34="OUTDNA-Red"</formula>
    </cfRule>
  </conditionalFormatting>
  <conditionalFormatting sqref="A33:AK33">
    <cfRule type="expression" dxfId="7" priority="24">
      <formula>$L33="NoShow"</formula>
    </cfRule>
  </conditionalFormatting>
  <conditionalFormatting sqref="A33:AK33">
    <cfRule type="expression" dxfId="7" priority="25">
      <formula>$L33="UAInvalid"</formula>
    </cfRule>
  </conditionalFormatting>
  <conditionalFormatting sqref="A33:AK33">
    <cfRule type="expression" dxfId="7" priority="26">
      <formula>$L33="Y117.a"</formula>
    </cfRule>
  </conditionalFormatting>
  <conditionalFormatting sqref="A33:AK33">
    <cfRule type="expression" dxfId="7" priority="27">
      <formula>$L33="Y117.x"</formula>
    </cfRule>
  </conditionalFormatting>
  <conditionalFormatting sqref="A33:AK33">
    <cfRule type="expression" dxfId="7" priority="28">
      <formula>$L33="DNARefusal"</formula>
    </cfRule>
  </conditionalFormatting>
  <conditionalFormatting sqref="A33:AK33">
    <cfRule type="expression" dxfId="7" priority="29">
      <formula>$L33="FeeNoShow"</formula>
    </cfRule>
  </conditionalFormatting>
  <conditionalFormatting sqref="A33:AK33">
    <cfRule type="expression" dxfId="7" priority="30">
      <formula>$L33="CANC"</formula>
    </cfRule>
  </conditionalFormatting>
  <conditionalFormatting sqref="A33:AK33">
    <cfRule type="expression" dxfId="7" priority="31">
      <formula>$L33="Y377.A"</formula>
    </cfRule>
  </conditionalFormatting>
  <conditionalFormatting sqref="A33:AK33">
    <cfRule type="expression" dxfId="7" priority="32">
      <formula>$L33="R/S"</formula>
    </cfRule>
  </conditionalFormatting>
  <conditionalFormatting sqref="A33:AK33">
    <cfRule type="expression" dxfId="8" priority="33">
      <formula>$G33="OUT-UAQPre"</formula>
    </cfRule>
  </conditionalFormatting>
  <conditionalFormatting sqref="A33:AK33">
    <cfRule type="expression" dxfId="8" priority="34">
      <formula>$G33="OUT-UAQ"</formula>
    </cfRule>
  </conditionalFormatting>
  <conditionalFormatting sqref="A33:AK33">
    <cfRule type="expression" dxfId="0" priority="35">
      <formula>$J33="AMBETTER - SUPERIOR"</formula>
    </cfRule>
  </conditionalFormatting>
  <conditionalFormatting sqref="A33:AK33">
    <cfRule type="expression" dxfId="0" priority="36">
      <formula>$J33="SUPERIOR HEALTH PLAN"</formula>
    </cfRule>
  </conditionalFormatting>
  <conditionalFormatting sqref="A33:AK33">
    <cfRule type="expression" dxfId="4" priority="37">
      <formula>$G33="HUMANA CHOICE CARE"</formula>
    </cfRule>
  </conditionalFormatting>
  <conditionalFormatting sqref="A33:AK33">
    <cfRule type="expression" dxfId="4" priority="38">
      <formula>$G33="HUMANA OPEN ACCESS PLAN"</formula>
    </cfRule>
  </conditionalFormatting>
  <conditionalFormatting sqref="A33:AK33">
    <cfRule type="expression" dxfId="9" priority="39">
      <formula>$G33="OUTSA-SaQu"</formula>
    </cfRule>
  </conditionalFormatting>
  <conditionalFormatting sqref="A33:AK33">
    <cfRule type="expression" dxfId="8" priority="40">
      <formula>$G33="OUTUA-QNEW"</formula>
    </cfRule>
  </conditionalFormatting>
  <conditionalFormatting sqref="A33:AK33">
    <cfRule type="expression" dxfId="8" priority="41">
      <formula>$G33="OUTUA-PrRW"</formula>
    </cfRule>
  </conditionalFormatting>
  <conditionalFormatting sqref="A33:AK33">
    <cfRule type="expression" dxfId="8" priority="42">
      <formula>$G33="OUTUA-FURW"</formula>
    </cfRule>
  </conditionalFormatting>
  <conditionalFormatting sqref="A33:AK33">
    <cfRule type="expression" dxfId="8" priority="43">
      <formula>$G33="OUTUA-NWRW"</formula>
    </cfRule>
  </conditionalFormatting>
  <conditionalFormatting sqref="A33:AK33">
    <cfRule type="expression" dxfId="9" priority="44">
      <formula>$G33="OUTSA-SaQu"</formula>
    </cfRule>
  </conditionalFormatting>
  <conditionalFormatting sqref="A33:AK33">
    <cfRule type="expression" dxfId="9" priority="45">
      <formula>$G33="OUTSA-RW"</formula>
    </cfRule>
  </conditionalFormatting>
  <conditionalFormatting sqref="A33:AK33">
    <cfRule type="expression" dxfId="8" priority="46">
      <formula>$G33="OUTDNA-Red"</formula>
    </cfRule>
  </conditionalFormatting>
  <conditionalFormatting sqref="A32:AK32">
    <cfRule type="expression" dxfId="7" priority="47">
      <formula>$L32="NoShow"</formula>
    </cfRule>
  </conditionalFormatting>
  <conditionalFormatting sqref="A32:AK32">
    <cfRule type="expression" dxfId="7" priority="48">
      <formula>$L32="UAInvalid"</formula>
    </cfRule>
  </conditionalFormatting>
  <conditionalFormatting sqref="A32:AK32">
    <cfRule type="expression" dxfId="7" priority="49">
      <formula>$L32="Y117.a"</formula>
    </cfRule>
  </conditionalFormatting>
  <conditionalFormatting sqref="A32:AK32">
    <cfRule type="expression" dxfId="7" priority="50">
      <formula>$L32="Y117.x"</formula>
    </cfRule>
  </conditionalFormatting>
  <conditionalFormatting sqref="A32:AK32">
    <cfRule type="expression" dxfId="7" priority="51">
      <formula>$L32="DNARefusal"</formula>
    </cfRule>
  </conditionalFormatting>
  <conditionalFormatting sqref="A32:AK32">
    <cfRule type="expression" dxfId="7" priority="52">
      <formula>$L32="FeeNoShow"</formula>
    </cfRule>
  </conditionalFormatting>
  <conditionalFormatting sqref="A32:AK32">
    <cfRule type="expression" dxfId="7" priority="53">
      <formula>$L32="CANC"</formula>
    </cfRule>
  </conditionalFormatting>
  <conditionalFormatting sqref="A32:AK32">
    <cfRule type="expression" dxfId="7" priority="54">
      <formula>$L32="Y377.A"</formula>
    </cfRule>
  </conditionalFormatting>
  <conditionalFormatting sqref="A32:AK32">
    <cfRule type="expression" dxfId="7" priority="55">
      <formula>$L32="R/S"</formula>
    </cfRule>
  </conditionalFormatting>
  <conditionalFormatting sqref="A32:AK32">
    <cfRule type="expression" dxfId="8" priority="56">
      <formula>$G32="OUT-UAQPre"</formula>
    </cfRule>
  </conditionalFormatting>
  <conditionalFormatting sqref="A32:AK32">
    <cfRule type="expression" dxfId="8" priority="57">
      <formula>$G32="OUT-UAQ"</formula>
    </cfRule>
  </conditionalFormatting>
  <conditionalFormatting sqref="A32:AK32">
    <cfRule type="expression" dxfId="0" priority="58">
      <formula>$J32="AMBETTER - SUPERIOR"</formula>
    </cfRule>
  </conditionalFormatting>
  <conditionalFormatting sqref="A32:AK32">
    <cfRule type="expression" dxfId="0" priority="59">
      <formula>$J32="SUPERIOR HEALTH PLAN"</formula>
    </cfRule>
  </conditionalFormatting>
  <conditionalFormatting sqref="A32:AK32">
    <cfRule type="expression" dxfId="4" priority="60">
      <formula>$G32="HUMANA CHOICE CARE"</formula>
    </cfRule>
  </conditionalFormatting>
  <conditionalFormatting sqref="A32:AK32">
    <cfRule type="expression" dxfId="4" priority="61">
      <formula>$G32="HUMANA OPEN ACCESS PLAN"</formula>
    </cfRule>
  </conditionalFormatting>
  <conditionalFormatting sqref="A32:AK32">
    <cfRule type="expression" dxfId="9" priority="62">
      <formula>$G32="OUTSA-SaQu"</formula>
    </cfRule>
  </conditionalFormatting>
  <conditionalFormatting sqref="A32:AK32">
    <cfRule type="expression" dxfId="8" priority="63">
      <formula>$G32="OUTUA-QNEW"</formula>
    </cfRule>
  </conditionalFormatting>
  <conditionalFormatting sqref="A32:AK32">
    <cfRule type="expression" dxfId="8" priority="64">
      <formula>$G32="OUTUA-PrRW"</formula>
    </cfRule>
  </conditionalFormatting>
  <conditionalFormatting sqref="A32:AK32">
    <cfRule type="expression" dxfId="8" priority="65">
      <formula>$G32="OUTUA-FURW"</formula>
    </cfRule>
  </conditionalFormatting>
  <conditionalFormatting sqref="A32:AK32">
    <cfRule type="expression" dxfId="8" priority="66">
      <formula>$G32="OUTUA-NWRW"</formula>
    </cfRule>
  </conditionalFormatting>
  <conditionalFormatting sqref="A32:AK32">
    <cfRule type="expression" dxfId="9" priority="67">
      <formula>$G32="OUTSA-SaQu"</formula>
    </cfRule>
  </conditionalFormatting>
  <conditionalFormatting sqref="A32:AK32">
    <cfRule type="expression" dxfId="9" priority="68">
      <formula>$G32="OUTSA-RW"</formula>
    </cfRule>
  </conditionalFormatting>
  <conditionalFormatting sqref="A32:AK32">
    <cfRule type="expression" dxfId="8" priority="69">
      <formula>$G32="OUTDNA-Red"</formula>
    </cfRule>
  </conditionalFormatting>
  <conditionalFormatting sqref="A31:AK31">
    <cfRule type="expression" dxfId="7" priority="70">
      <formula>$L31="NoShow"</formula>
    </cfRule>
  </conditionalFormatting>
  <conditionalFormatting sqref="A31:AK31">
    <cfRule type="expression" dxfId="7" priority="71">
      <formula>$L31="UAInvalid"</formula>
    </cfRule>
  </conditionalFormatting>
  <conditionalFormatting sqref="A31:AK31">
    <cfRule type="expression" dxfId="7" priority="72">
      <formula>$L31="Y117.a"</formula>
    </cfRule>
  </conditionalFormatting>
  <conditionalFormatting sqref="A31:AK31">
    <cfRule type="expression" dxfId="7" priority="73">
      <formula>$L31="Y117.x"</formula>
    </cfRule>
  </conditionalFormatting>
  <conditionalFormatting sqref="A31:AK31">
    <cfRule type="expression" dxfId="7" priority="74">
      <formula>$L31="DNARefusal"</formula>
    </cfRule>
  </conditionalFormatting>
  <conditionalFormatting sqref="A31:AK31">
    <cfRule type="expression" dxfId="7" priority="75">
      <formula>$L31="FeeNoShow"</formula>
    </cfRule>
  </conditionalFormatting>
  <conditionalFormatting sqref="A31:AK31">
    <cfRule type="expression" dxfId="7" priority="76">
      <formula>$L31="CANC"</formula>
    </cfRule>
  </conditionalFormatting>
  <conditionalFormatting sqref="A31:AK31">
    <cfRule type="expression" dxfId="7" priority="77">
      <formula>$L31="Y377.A"</formula>
    </cfRule>
  </conditionalFormatting>
  <conditionalFormatting sqref="A31:AK31">
    <cfRule type="expression" dxfId="7" priority="78">
      <formula>$L31="R/S"</formula>
    </cfRule>
  </conditionalFormatting>
  <conditionalFormatting sqref="A31:AK31">
    <cfRule type="expression" dxfId="8" priority="79">
      <formula>$G31="OUT-UAQPre"</formula>
    </cfRule>
  </conditionalFormatting>
  <conditionalFormatting sqref="A31:AK31">
    <cfRule type="expression" dxfId="8" priority="80">
      <formula>$G31="OUT-UAQ"</formula>
    </cfRule>
  </conditionalFormatting>
  <conditionalFormatting sqref="A31:AK31">
    <cfRule type="expression" dxfId="0" priority="81">
      <formula>$J31="AMBETTER - SUPERIOR"</formula>
    </cfRule>
  </conditionalFormatting>
  <conditionalFormatting sqref="A31:AK31">
    <cfRule type="expression" dxfId="0" priority="82">
      <formula>$J31="SUPERIOR HEALTH PLAN"</formula>
    </cfRule>
  </conditionalFormatting>
  <conditionalFormatting sqref="A31:AK31">
    <cfRule type="expression" dxfId="4" priority="83">
      <formula>$G31="HUMANA CHOICE CARE"</formula>
    </cfRule>
  </conditionalFormatting>
  <conditionalFormatting sqref="A31:AK31">
    <cfRule type="expression" dxfId="4" priority="84">
      <formula>$G31="HUMANA OPEN ACCESS PLAN"</formula>
    </cfRule>
  </conditionalFormatting>
  <conditionalFormatting sqref="A31:AK31">
    <cfRule type="expression" dxfId="9" priority="85">
      <formula>$G31="OUTSA-SaQu"</formula>
    </cfRule>
  </conditionalFormatting>
  <conditionalFormatting sqref="A31:AK31">
    <cfRule type="expression" dxfId="8" priority="86">
      <formula>$G31="OUTUA-QNEW"</formula>
    </cfRule>
  </conditionalFormatting>
  <conditionalFormatting sqref="A31:AK31">
    <cfRule type="expression" dxfId="8" priority="87">
      <formula>$G31="OUTUA-PrRW"</formula>
    </cfRule>
  </conditionalFormatting>
  <conditionalFormatting sqref="A31:AK31">
    <cfRule type="expression" dxfId="8" priority="88">
      <formula>$G31="OUTUA-FURW"</formula>
    </cfRule>
  </conditionalFormatting>
  <conditionalFormatting sqref="A31:AK31">
    <cfRule type="expression" dxfId="8" priority="89">
      <formula>$G31="OUTUA-NWRW"</formula>
    </cfRule>
  </conditionalFormatting>
  <conditionalFormatting sqref="A31:AK31">
    <cfRule type="expression" dxfId="9" priority="90">
      <formula>$G31="OUTSA-SaQu"</formula>
    </cfRule>
  </conditionalFormatting>
  <conditionalFormatting sqref="A31:AK31">
    <cfRule type="expression" dxfId="9" priority="91">
      <formula>$G31="OUTSA-RW"</formula>
    </cfRule>
  </conditionalFormatting>
  <conditionalFormatting sqref="A31:AK31">
    <cfRule type="expression" dxfId="8" priority="92">
      <formula>$G31="OUTDNA-Red"</formula>
    </cfRule>
  </conditionalFormatting>
  <conditionalFormatting sqref="A30:AK30">
    <cfRule type="expression" dxfId="7" priority="93">
      <formula>$L30="NoShow"</formula>
    </cfRule>
  </conditionalFormatting>
  <conditionalFormatting sqref="A30:AK30">
    <cfRule type="expression" dxfId="7" priority="94">
      <formula>$L30="UAInvalid"</formula>
    </cfRule>
  </conditionalFormatting>
  <conditionalFormatting sqref="A30:AK30">
    <cfRule type="expression" dxfId="7" priority="95">
      <formula>$L30="Y117.a"</formula>
    </cfRule>
  </conditionalFormatting>
  <conditionalFormatting sqref="A30:AK30">
    <cfRule type="expression" dxfId="7" priority="96">
      <formula>$L30="Y117.x"</formula>
    </cfRule>
  </conditionalFormatting>
  <conditionalFormatting sqref="A30:AK30">
    <cfRule type="expression" dxfId="7" priority="97">
      <formula>$L30="DNARefusal"</formula>
    </cfRule>
  </conditionalFormatting>
  <conditionalFormatting sqref="A30:AK30">
    <cfRule type="expression" dxfId="7" priority="98">
      <formula>$L30="FeeNoShow"</formula>
    </cfRule>
  </conditionalFormatting>
  <conditionalFormatting sqref="A30:AK30">
    <cfRule type="expression" dxfId="7" priority="99">
      <formula>$L30="CANC"</formula>
    </cfRule>
  </conditionalFormatting>
  <conditionalFormatting sqref="A30:AK30">
    <cfRule type="expression" dxfId="7" priority="100">
      <formula>$L30="Y377.A"</formula>
    </cfRule>
  </conditionalFormatting>
  <conditionalFormatting sqref="A30:AK30">
    <cfRule type="expression" dxfId="7" priority="101">
      <formula>$L30="R/S"</formula>
    </cfRule>
  </conditionalFormatting>
  <conditionalFormatting sqref="A30:AK30">
    <cfRule type="expression" dxfId="8" priority="102">
      <formula>$G30="OUT-UAQPre"</formula>
    </cfRule>
  </conditionalFormatting>
  <conditionalFormatting sqref="A30:AK30">
    <cfRule type="expression" dxfId="8" priority="103">
      <formula>$G30="OUT-UAQ"</formula>
    </cfRule>
  </conditionalFormatting>
  <conditionalFormatting sqref="A30:AK30">
    <cfRule type="expression" dxfId="0" priority="104">
      <formula>$J30="AMBETTER - SUPERIOR"</formula>
    </cfRule>
  </conditionalFormatting>
  <conditionalFormatting sqref="A30:AK30">
    <cfRule type="expression" dxfId="0" priority="105">
      <formula>$J30="SUPERIOR HEALTH PLAN"</formula>
    </cfRule>
  </conditionalFormatting>
  <conditionalFormatting sqref="A30:AK30">
    <cfRule type="expression" dxfId="4" priority="106">
      <formula>$G30="HUMANA CHOICE CARE"</formula>
    </cfRule>
  </conditionalFormatting>
  <conditionalFormatting sqref="A30:AK30">
    <cfRule type="expression" dxfId="4" priority="107">
      <formula>$G30="HUMANA OPEN ACCESS PLAN"</formula>
    </cfRule>
  </conditionalFormatting>
  <conditionalFormatting sqref="A30:AK30">
    <cfRule type="expression" dxfId="9" priority="108">
      <formula>$G30="OUTSA-SaQu"</formula>
    </cfRule>
  </conditionalFormatting>
  <conditionalFormatting sqref="A30:AK30">
    <cfRule type="expression" dxfId="8" priority="109">
      <formula>$G30="OUTUA-QNEW"</formula>
    </cfRule>
  </conditionalFormatting>
  <conditionalFormatting sqref="A30:AK30">
    <cfRule type="expression" dxfId="8" priority="110">
      <formula>$G30="OUTUA-PrRW"</formula>
    </cfRule>
  </conditionalFormatting>
  <conditionalFormatting sqref="A30:AK30">
    <cfRule type="expression" dxfId="8" priority="111">
      <formula>$G30="OUTUA-FURW"</formula>
    </cfRule>
  </conditionalFormatting>
  <conditionalFormatting sqref="A30:AK30">
    <cfRule type="expression" dxfId="8" priority="112">
      <formula>$G30="OUTUA-NWRW"</formula>
    </cfRule>
  </conditionalFormatting>
  <conditionalFormatting sqref="A30:AK30">
    <cfRule type="expression" dxfId="9" priority="113">
      <formula>$G30="OUTSA-SaQu"</formula>
    </cfRule>
  </conditionalFormatting>
  <conditionalFormatting sqref="A30:AK30">
    <cfRule type="expression" dxfId="9" priority="114">
      <formula>$G30="OUTSA-RW"</formula>
    </cfRule>
  </conditionalFormatting>
  <conditionalFormatting sqref="A30:AK30">
    <cfRule type="expression" dxfId="8" priority="115">
      <formula>$G30="OUTDNA-Red"</formula>
    </cfRule>
  </conditionalFormatting>
  <conditionalFormatting sqref="A28:AK29">
    <cfRule type="expression" dxfId="7" priority="116">
      <formula>$L28="NoShow"</formula>
    </cfRule>
  </conditionalFormatting>
  <conditionalFormatting sqref="A28:AK29">
    <cfRule type="expression" dxfId="7" priority="117">
      <formula>$L28="UAInvalid"</formula>
    </cfRule>
  </conditionalFormatting>
  <conditionalFormatting sqref="A28:AK29">
    <cfRule type="expression" dxfId="7" priority="118">
      <formula>$L28="Y117.a"</formula>
    </cfRule>
  </conditionalFormatting>
  <conditionalFormatting sqref="A28:AK29">
    <cfRule type="expression" dxfId="7" priority="119">
      <formula>$L28="Y117.x"</formula>
    </cfRule>
  </conditionalFormatting>
  <conditionalFormatting sqref="A28:AK29">
    <cfRule type="expression" dxfId="7" priority="120">
      <formula>$L28="DNARefusal"</formula>
    </cfRule>
  </conditionalFormatting>
  <conditionalFormatting sqref="A28:AK29">
    <cfRule type="expression" dxfId="7" priority="121">
      <formula>$L28="FeeNoShow"</formula>
    </cfRule>
  </conditionalFormatting>
  <conditionalFormatting sqref="A28:AK29">
    <cfRule type="expression" dxfId="7" priority="122">
      <formula>$L28="CANC"</formula>
    </cfRule>
  </conditionalFormatting>
  <conditionalFormatting sqref="A28:AK29">
    <cfRule type="expression" dxfId="7" priority="123">
      <formula>$L28="Y377.A"</formula>
    </cfRule>
  </conditionalFormatting>
  <conditionalFormatting sqref="A28:AK29">
    <cfRule type="expression" dxfId="7" priority="124">
      <formula>$L28="R/S"</formula>
    </cfRule>
  </conditionalFormatting>
  <conditionalFormatting sqref="A28:AK29">
    <cfRule type="expression" dxfId="8" priority="125">
      <formula>$G28="OUT-UAQPre"</formula>
    </cfRule>
  </conditionalFormatting>
  <conditionalFormatting sqref="A28:AK29">
    <cfRule type="expression" dxfId="8" priority="126">
      <formula>$G28="OUT-UAQ"</formula>
    </cfRule>
  </conditionalFormatting>
  <conditionalFormatting sqref="A28:AK29">
    <cfRule type="expression" dxfId="0" priority="127">
      <formula>$J28="AMBETTER - SUPERIOR"</formula>
    </cfRule>
  </conditionalFormatting>
  <conditionalFormatting sqref="A28:AK29">
    <cfRule type="expression" dxfId="0" priority="128">
      <formula>$J28="SUPERIOR HEALTH PLAN"</formula>
    </cfRule>
  </conditionalFormatting>
  <conditionalFormatting sqref="A28:AK29">
    <cfRule type="expression" dxfId="4" priority="129">
      <formula>$G28="HUMANA CHOICE CARE"</formula>
    </cfRule>
  </conditionalFormatting>
  <conditionalFormatting sqref="A28:AK29">
    <cfRule type="expression" dxfId="4" priority="130">
      <formula>$G28="HUMANA OPEN ACCESS PLAN"</formula>
    </cfRule>
  </conditionalFormatting>
  <conditionalFormatting sqref="A28:AK29">
    <cfRule type="expression" dxfId="9" priority="131">
      <formula>$G28="OUTSA-SaQu"</formula>
    </cfRule>
  </conditionalFormatting>
  <conditionalFormatting sqref="A28:AK29">
    <cfRule type="expression" dxfId="8" priority="132">
      <formula>$G28="OUTUA-QNEW"</formula>
    </cfRule>
  </conditionalFormatting>
  <conditionalFormatting sqref="A28:AK29">
    <cfRule type="expression" dxfId="8" priority="133">
      <formula>$G28="OUTUA-PrRW"</formula>
    </cfRule>
  </conditionalFormatting>
  <conditionalFormatting sqref="A28:AK29">
    <cfRule type="expression" dxfId="8" priority="134">
      <formula>$G28="OUTUA-FURW"</formula>
    </cfRule>
  </conditionalFormatting>
  <conditionalFormatting sqref="A28:AK29">
    <cfRule type="expression" dxfId="8" priority="135">
      <formula>$G28="OUTUA-NWRW"</formula>
    </cfRule>
  </conditionalFormatting>
  <conditionalFormatting sqref="A28:AK29">
    <cfRule type="expression" dxfId="9" priority="136">
      <formula>$G28="OUTSA-SaQu"</formula>
    </cfRule>
  </conditionalFormatting>
  <conditionalFormatting sqref="A28:AK29">
    <cfRule type="expression" dxfId="9" priority="137">
      <formula>$G28="OUTSA-RW"</formula>
    </cfRule>
  </conditionalFormatting>
  <conditionalFormatting sqref="A28:AK29">
    <cfRule type="expression" dxfId="8" priority="138">
      <formula>$G28="OUTDNA-Red"</formula>
    </cfRule>
  </conditionalFormatting>
  <conditionalFormatting sqref="A25:AK27">
    <cfRule type="expression" dxfId="7" priority="139">
      <formula>$L25="NoShow"</formula>
    </cfRule>
  </conditionalFormatting>
  <conditionalFormatting sqref="A25:AK27">
    <cfRule type="expression" dxfId="7" priority="140">
      <formula>$L25="UAInvalid"</formula>
    </cfRule>
  </conditionalFormatting>
  <conditionalFormatting sqref="A25:AK27">
    <cfRule type="expression" dxfId="7" priority="141">
      <formula>$L25="Y117.a"</formula>
    </cfRule>
  </conditionalFormatting>
  <conditionalFormatting sqref="A25:AK27">
    <cfRule type="expression" dxfId="7" priority="142">
      <formula>$L25="Y117.x"</formula>
    </cfRule>
  </conditionalFormatting>
  <conditionalFormatting sqref="A25:AK27">
    <cfRule type="expression" dxfId="7" priority="143">
      <formula>$L25="DNARefusal"</formula>
    </cfRule>
  </conditionalFormatting>
  <conditionalFormatting sqref="A25:AK27">
    <cfRule type="expression" dxfId="7" priority="144">
      <formula>$L25="FeeNoShow"</formula>
    </cfRule>
  </conditionalFormatting>
  <conditionalFormatting sqref="A25:AK27">
    <cfRule type="expression" dxfId="7" priority="145">
      <formula>$L25="CANC"</formula>
    </cfRule>
  </conditionalFormatting>
  <conditionalFormatting sqref="A25:AK27">
    <cfRule type="expression" dxfId="7" priority="146">
      <formula>$L25="Y377.A"</formula>
    </cfRule>
  </conditionalFormatting>
  <conditionalFormatting sqref="A25:AK27">
    <cfRule type="expression" dxfId="7" priority="147">
      <formula>$L25="R/S"</formula>
    </cfRule>
  </conditionalFormatting>
  <conditionalFormatting sqref="A25:AK27">
    <cfRule type="expression" dxfId="8" priority="148">
      <formula>$G25="OUT-UAQPre"</formula>
    </cfRule>
  </conditionalFormatting>
  <conditionalFormatting sqref="A25:AK27">
    <cfRule type="expression" dxfId="8" priority="149">
      <formula>$G25="OUT-UAQ"</formula>
    </cfRule>
  </conditionalFormatting>
  <conditionalFormatting sqref="A25:AK27">
    <cfRule type="expression" dxfId="0" priority="150">
      <formula>$J25="AMBETTER - SUPERIOR"</formula>
    </cfRule>
  </conditionalFormatting>
  <conditionalFormatting sqref="A25:AK27">
    <cfRule type="expression" dxfId="0" priority="151">
      <formula>$J25="SUPERIOR HEALTH PLAN"</formula>
    </cfRule>
  </conditionalFormatting>
  <conditionalFormatting sqref="A25:AK27">
    <cfRule type="expression" dxfId="4" priority="152">
      <formula>$G25="HUMANA CHOICE CARE"</formula>
    </cfRule>
  </conditionalFormatting>
  <conditionalFormatting sqref="A25:AK27">
    <cfRule type="expression" dxfId="4" priority="153">
      <formula>$G25="HUMANA OPEN ACCESS PLAN"</formula>
    </cfRule>
  </conditionalFormatting>
  <conditionalFormatting sqref="A25:AK27">
    <cfRule type="expression" dxfId="9" priority="154">
      <formula>$G25="OUTSA-SaQu"</formula>
    </cfRule>
  </conditionalFormatting>
  <conditionalFormatting sqref="A25:AK27">
    <cfRule type="expression" dxfId="8" priority="155">
      <formula>$G25="OUTUA-QNEW"</formula>
    </cfRule>
  </conditionalFormatting>
  <conditionalFormatting sqref="A25:AK27">
    <cfRule type="expression" dxfId="8" priority="156">
      <formula>$G25="OUTUA-PrRW"</formula>
    </cfRule>
  </conditionalFormatting>
  <conditionalFormatting sqref="A25:AK27">
    <cfRule type="expression" dxfId="8" priority="157">
      <formula>$G25="OUTUA-FURW"</formula>
    </cfRule>
  </conditionalFormatting>
  <conditionalFormatting sqref="A25:AK27">
    <cfRule type="expression" dxfId="8" priority="158">
      <formula>$G25="OUTUA-NWRW"</formula>
    </cfRule>
  </conditionalFormatting>
  <conditionalFormatting sqref="A25:AK27">
    <cfRule type="expression" dxfId="9" priority="159">
      <formula>$G25="OUTSA-SaQu"</formula>
    </cfRule>
  </conditionalFormatting>
  <conditionalFormatting sqref="A25:AK27">
    <cfRule type="expression" dxfId="9" priority="160">
      <formula>$G25="OUTSA-RW"</formula>
    </cfRule>
  </conditionalFormatting>
  <conditionalFormatting sqref="A25:AK27">
    <cfRule type="expression" dxfId="8" priority="161">
      <formula>$G25="OUTDNA-Red"</formula>
    </cfRule>
  </conditionalFormatting>
  <conditionalFormatting sqref="A24:AK24">
    <cfRule type="expression" dxfId="7" priority="162">
      <formula>$L24="NoShow"</formula>
    </cfRule>
  </conditionalFormatting>
  <conditionalFormatting sqref="A24:AK24">
    <cfRule type="expression" dxfId="7" priority="163">
      <formula>$L24="UAInvalid"</formula>
    </cfRule>
  </conditionalFormatting>
  <conditionalFormatting sqref="A24:AK24">
    <cfRule type="expression" dxfId="7" priority="164">
      <formula>$L24="Y117.a"</formula>
    </cfRule>
  </conditionalFormatting>
  <conditionalFormatting sqref="A24:AK24">
    <cfRule type="expression" dxfId="7" priority="165">
      <formula>$L24="Y117.x"</formula>
    </cfRule>
  </conditionalFormatting>
  <conditionalFormatting sqref="A24:AK24">
    <cfRule type="expression" dxfId="7" priority="166">
      <formula>$L24="DNARefusal"</formula>
    </cfRule>
  </conditionalFormatting>
  <conditionalFormatting sqref="A24:AK24">
    <cfRule type="expression" dxfId="7" priority="167">
      <formula>$L24="FeeNoShow"</formula>
    </cfRule>
  </conditionalFormatting>
  <conditionalFormatting sqref="A24:AK24">
    <cfRule type="expression" dxfId="7" priority="168">
      <formula>$L24="CANC"</formula>
    </cfRule>
  </conditionalFormatting>
  <conditionalFormatting sqref="A24:AK24">
    <cfRule type="expression" dxfId="7" priority="169">
      <formula>$L24="Y377.A"</formula>
    </cfRule>
  </conditionalFormatting>
  <conditionalFormatting sqref="A24:AK24">
    <cfRule type="expression" dxfId="7" priority="170">
      <formula>$L24="R/S"</formula>
    </cfRule>
  </conditionalFormatting>
  <conditionalFormatting sqref="A24:AK24">
    <cfRule type="expression" dxfId="8" priority="171">
      <formula>$G24="OUT-UAQPre"</formula>
    </cfRule>
  </conditionalFormatting>
  <conditionalFormatting sqref="A24:AK24">
    <cfRule type="expression" dxfId="8" priority="172">
      <formula>$G24="OUT-UAQ"</formula>
    </cfRule>
  </conditionalFormatting>
  <conditionalFormatting sqref="A24:AK24">
    <cfRule type="expression" dxfId="0" priority="173">
      <formula>$J24="AMBETTER - SUPERIOR"</formula>
    </cfRule>
  </conditionalFormatting>
  <conditionalFormatting sqref="A24:AK24">
    <cfRule type="expression" dxfId="0" priority="174">
      <formula>$J24="SUPERIOR HEALTH PLAN"</formula>
    </cfRule>
  </conditionalFormatting>
  <conditionalFormatting sqref="A24:AK24">
    <cfRule type="expression" dxfId="4" priority="175">
      <formula>$G24="HUMANA CHOICE CARE"</formula>
    </cfRule>
  </conditionalFormatting>
  <conditionalFormatting sqref="A24:AK24">
    <cfRule type="expression" dxfId="4" priority="176">
      <formula>$G24="HUMANA OPEN ACCESS PLAN"</formula>
    </cfRule>
  </conditionalFormatting>
  <conditionalFormatting sqref="A24:AK24">
    <cfRule type="expression" dxfId="9" priority="177">
      <formula>$G24="OUTSA-SaQu"</formula>
    </cfRule>
  </conditionalFormatting>
  <conditionalFormatting sqref="A24:AK24">
    <cfRule type="expression" dxfId="8" priority="178">
      <formula>$G24="OUTUA-QNEW"</formula>
    </cfRule>
  </conditionalFormatting>
  <conditionalFormatting sqref="A24:AK24">
    <cfRule type="expression" dxfId="8" priority="179">
      <formula>$G24="OUTUA-PrRW"</formula>
    </cfRule>
  </conditionalFormatting>
  <conditionalFormatting sqref="A24:AK24">
    <cfRule type="expression" dxfId="8" priority="180">
      <formula>$G24="OUTUA-FURW"</formula>
    </cfRule>
  </conditionalFormatting>
  <conditionalFormatting sqref="A24:AK24">
    <cfRule type="expression" dxfId="8" priority="181">
      <formula>$G24="OUTUA-NWRW"</formula>
    </cfRule>
  </conditionalFormatting>
  <conditionalFormatting sqref="A24:AK24">
    <cfRule type="expression" dxfId="9" priority="182">
      <formula>$G24="OUTSA-SaQu"</formula>
    </cfRule>
  </conditionalFormatting>
  <conditionalFormatting sqref="A24:AK24">
    <cfRule type="expression" dxfId="9" priority="183">
      <formula>$G24="OUTSA-RW"</formula>
    </cfRule>
  </conditionalFormatting>
  <conditionalFormatting sqref="A24:AK24">
    <cfRule type="expression" dxfId="8" priority="184">
      <formula>$G24="OUTDNA-Red"</formula>
    </cfRule>
  </conditionalFormatting>
  <conditionalFormatting sqref="A21:AK23">
    <cfRule type="expression" dxfId="7" priority="185">
      <formula>$L21="NoShow"</formula>
    </cfRule>
  </conditionalFormatting>
  <conditionalFormatting sqref="A21:AK23">
    <cfRule type="expression" dxfId="7" priority="186">
      <formula>$L21="UAInvalid"</formula>
    </cfRule>
  </conditionalFormatting>
  <conditionalFormatting sqref="A21:AK23">
    <cfRule type="expression" dxfId="7" priority="187">
      <formula>$L21="Y117.a"</formula>
    </cfRule>
  </conditionalFormatting>
  <conditionalFormatting sqref="A21:AK23">
    <cfRule type="expression" dxfId="7" priority="188">
      <formula>$L21="Y117.x"</formula>
    </cfRule>
  </conditionalFormatting>
  <conditionalFormatting sqref="A21:AK23">
    <cfRule type="expression" dxfId="7" priority="189">
      <formula>$L21="DNARefusal"</formula>
    </cfRule>
  </conditionalFormatting>
  <conditionalFormatting sqref="A21:AK23">
    <cfRule type="expression" dxfId="7" priority="190">
      <formula>$L21="FeeNoShow"</formula>
    </cfRule>
  </conditionalFormatting>
  <conditionalFormatting sqref="A21:AK23">
    <cfRule type="expression" dxfId="7" priority="191">
      <formula>$L21="CANC"</formula>
    </cfRule>
  </conditionalFormatting>
  <conditionalFormatting sqref="A21:AK23">
    <cfRule type="expression" dxfId="7" priority="192">
      <formula>$L21="Y377.A"</formula>
    </cfRule>
  </conditionalFormatting>
  <conditionalFormatting sqref="A21:AK23">
    <cfRule type="expression" dxfId="7" priority="193">
      <formula>$L21="R/S"</formula>
    </cfRule>
  </conditionalFormatting>
  <conditionalFormatting sqref="A21:AK23">
    <cfRule type="expression" dxfId="8" priority="194">
      <formula>$G21="OUT-UAQPre"</formula>
    </cfRule>
  </conditionalFormatting>
  <conditionalFormatting sqref="A21:AK23">
    <cfRule type="expression" dxfId="8" priority="195">
      <formula>$G21="OUT-UAQ"</formula>
    </cfRule>
  </conditionalFormatting>
  <conditionalFormatting sqref="A21:AK23">
    <cfRule type="expression" dxfId="0" priority="196">
      <formula>$J21="AMBETTER - SUPERIOR"</formula>
    </cfRule>
  </conditionalFormatting>
  <conditionalFormatting sqref="A21:AK23">
    <cfRule type="expression" dxfId="0" priority="197">
      <formula>$J21="SUPERIOR HEALTH PLAN"</formula>
    </cfRule>
  </conditionalFormatting>
  <conditionalFormatting sqref="A21:AK23">
    <cfRule type="expression" dxfId="4" priority="198">
      <formula>$G21="HUMANA CHOICE CARE"</formula>
    </cfRule>
  </conditionalFormatting>
  <conditionalFormatting sqref="A21:AK23">
    <cfRule type="expression" dxfId="4" priority="199">
      <formula>$G21="HUMANA OPEN ACCESS PLAN"</formula>
    </cfRule>
  </conditionalFormatting>
  <conditionalFormatting sqref="A21:AK23">
    <cfRule type="expression" dxfId="9" priority="200">
      <formula>$G21="OUTSA-SaQu"</formula>
    </cfRule>
  </conditionalFormatting>
  <conditionalFormatting sqref="A21:AK23">
    <cfRule type="expression" dxfId="8" priority="201">
      <formula>$G21="OUTUA-QNEW"</formula>
    </cfRule>
  </conditionalFormatting>
  <conditionalFormatting sqref="A21:AK23">
    <cfRule type="expression" dxfId="8" priority="202">
      <formula>$G21="OUTUA-PrRW"</formula>
    </cfRule>
  </conditionalFormatting>
  <conditionalFormatting sqref="A21:AK23">
    <cfRule type="expression" dxfId="8" priority="203">
      <formula>$G21="OUTUA-FURW"</formula>
    </cfRule>
  </conditionalFormatting>
  <conditionalFormatting sqref="A21:AK23">
    <cfRule type="expression" dxfId="8" priority="204">
      <formula>$G21="OUTUA-NWRW"</formula>
    </cfRule>
  </conditionalFormatting>
  <conditionalFormatting sqref="A21:AK23">
    <cfRule type="expression" dxfId="9" priority="205">
      <formula>$G21="OUTSA-SaQu"</formula>
    </cfRule>
  </conditionalFormatting>
  <conditionalFormatting sqref="A21:AK23">
    <cfRule type="expression" dxfId="9" priority="206">
      <formula>$G21="OUTSA-RW"</formula>
    </cfRule>
  </conditionalFormatting>
  <conditionalFormatting sqref="A21:AK23">
    <cfRule type="expression" dxfId="8" priority="207">
      <formula>$G21="OUTDNA-Red"</formula>
    </cfRule>
  </conditionalFormatting>
  <conditionalFormatting sqref="A20:AK20">
    <cfRule type="expression" dxfId="7" priority="208">
      <formula>$L20="NoShow"</formula>
    </cfRule>
  </conditionalFormatting>
  <conditionalFormatting sqref="A20:AK20">
    <cfRule type="expression" dxfId="7" priority="209">
      <formula>$L20="UAInvalid"</formula>
    </cfRule>
  </conditionalFormatting>
  <conditionalFormatting sqref="A20:AK20">
    <cfRule type="expression" dxfId="7" priority="210">
      <formula>$L20="Y117.a"</formula>
    </cfRule>
  </conditionalFormatting>
  <conditionalFormatting sqref="A20:AK20">
    <cfRule type="expression" dxfId="7" priority="211">
      <formula>$L20="Y117.x"</formula>
    </cfRule>
  </conditionalFormatting>
  <conditionalFormatting sqref="A20:AK20">
    <cfRule type="expression" dxfId="7" priority="212">
      <formula>$L20="DNARefusal"</formula>
    </cfRule>
  </conditionalFormatting>
  <conditionalFormatting sqref="A20:AK20">
    <cfRule type="expression" dxfId="7" priority="213">
      <formula>$L20="FeeNoShow"</formula>
    </cfRule>
  </conditionalFormatting>
  <conditionalFormatting sqref="A20:AK20">
    <cfRule type="expression" dxfId="7" priority="214">
      <formula>$L20="CANC"</formula>
    </cfRule>
  </conditionalFormatting>
  <conditionalFormatting sqref="A20:AK20">
    <cfRule type="expression" dxfId="7" priority="215">
      <formula>$L20="Y377.A"</formula>
    </cfRule>
  </conditionalFormatting>
  <conditionalFormatting sqref="A20:AK20">
    <cfRule type="expression" dxfId="7" priority="216">
      <formula>$L20="R/S"</formula>
    </cfRule>
  </conditionalFormatting>
  <conditionalFormatting sqref="A20:AK20">
    <cfRule type="expression" dxfId="8" priority="217">
      <formula>$G20="OUT-UAQPre"</formula>
    </cfRule>
  </conditionalFormatting>
  <conditionalFormatting sqref="A20:AK20">
    <cfRule type="expression" dxfId="8" priority="218">
      <formula>$G20="OUT-UAQ"</formula>
    </cfRule>
  </conditionalFormatting>
  <conditionalFormatting sqref="A20:AK20">
    <cfRule type="expression" dxfId="0" priority="219">
      <formula>$J20="AMBETTER - SUPERIOR"</formula>
    </cfRule>
  </conditionalFormatting>
  <conditionalFormatting sqref="A20:AK20">
    <cfRule type="expression" dxfId="0" priority="220">
      <formula>$J20="SUPERIOR HEALTH PLAN"</formula>
    </cfRule>
  </conditionalFormatting>
  <conditionalFormatting sqref="A20:AK20">
    <cfRule type="expression" dxfId="4" priority="221">
      <formula>$G20="HUMANA CHOICE CARE"</formula>
    </cfRule>
  </conditionalFormatting>
  <conditionalFormatting sqref="A20:AK20">
    <cfRule type="expression" dxfId="4" priority="222">
      <formula>$G20="HUMANA OPEN ACCESS PLAN"</formula>
    </cfRule>
  </conditionalFormatting>
  <conditionalFormatting sqref="A20:AK20">
    <cfRule type="expression" dxfId="9" priority="223">
      <formula>$G20="OUTSA-SaQu"</formula>
    </cfRule>
  </conditionalFormatting>
  <conditionalFormatting sqref="A20:AK20">
    <cfRule type="expression" dxfId="8" priority="224">
      <formula>$G20="OUTUA-QNEW"</formula>
    </cfRule>
  </conditionalFormatting>
  <conditionalFormatting sqref="A20:AK20">
    <cfRule type="expression" dxfId="8" priority="225">
      <formula>$G20="OUTUA-PrRW"</formula>
    </cfRule>
  </conditionalFormatting>
  <conditionalFormatting sqref="A20:AK20">
    <cfRule type="expression" dxfId="8" priority="226">
      <formula>$G20="OUTUA-FURW"</formula>
    </cfRule>
  </conditionalFormatting>
  <conditionalFormatting sqref="A20:AK20">
    <cfRule type="expression" dxfId="8" priority="227">
      <formula>$G20="OUTUA-NWRW"</formula>
    </cfRule>
  </conditionalFormatting>
  <conditionalFormatting sqref="A20:AK20">
    <cfRule type="expression" dxfId="9" priority="228">
      <formula>$G20="OUTSA-SaQu"</formula>
    </cfRule>
  </conditionalFormatting>
  <conditionalFormatting sqref="A20:AK20">
    <cfRule type="expression" dxfId="9" priority="229">
      <formula>$G20="OUTSA-RW"</formula>
    </cfRule>
  </conditionalFormatting>
  <conditionalFormatting sqref="A20:AK20">
    <cfRule type="expression" dxfId="8" priority="230">
      <formula>$G20="OUTDNA-Red"</formula>
    </cfRule>
  </conditionalFormatting>
  <conditionalFormatting sqref="A19:AK19">
    <cfRule type="expression" dxfId="7" priority="231">
      <formula>$L19="NoShow"</formula>
    </cfRule>
  </conditionalFormatting>
  <conditionalFormatting sqref="A19:AK19">
    <cfRule type="expression" dxfId="7" priority="232">
      <formula>$L19="UAInvalid"</formula>
    </cfRule>
  </conditionalFormatting>
  <conditionalFormatting sqref="A19:AK19">
    <cfRule type="expression" dxfId="7" priority="233">
      <formula>$L19="Y117.a"</formula>
    </cfRule>
  </conditionalFormatting>
  <conditionalFormatting sqref="A19:AK19">
    <cfRule type="expression" dxfId="7" priority="234">
      <formula>$L19="Y117.x"</formula>
    </cfRule>
  </conditionalFormatting>
  <conditionalFormatting sqref="A19:AK19">
    <cfRule type="expression" dxfId="7" priority="235">
      <formula>$L19="DNARefusal"</formula>
    </cfRule>
  </conditionalFormatting>
  <conditionalFormatting sqref="A19:AK19">
    <cfRule type="expression" dxfId="7" priority="236">
      <formula>$L19="FeeNoShow"</formula>
    </cfRule>
  </conditionalFormatting>
  <conditionalFormatting sqref="A19:AK19">
    <cfRule type="expression" dxfId="7" priority="237">
      <formula>$L19="CANC"</formula>
    </cfRule>
  </conditionalFormatting>
  <conditionalFormatting sqref="A19:AK19">
    <cfRule type="expression" dxfId="7" priority="238">
      <formula>$L19="Y377.A"</formula>
    </cfRule>
  </conditionalFormatting>
  <conditionalFormatting sqref="A19:AK19">
    <cfRule type="expression" dxfId="7" priority="239">
      <formula>$L19="R/S"</formula>
    </cfRule>
  </conditionalFormatting>
  <conditionalFormatting sqref="A19:AK19">
    <cfRule type="expression" dxfId="8" priority="240">
      <formula>$G19="OUT-UAQPre"</formula>
    </cfRule>
  </conditionalFormatting>
  <conditionalFormatting sqref="A19:AK19">
    <cfRule type="expression" dxfId="8" priority="241">
      <formula>$G19="OUT-UAQ"</formula>
    </cfRule>
  </conditionalFormatting>
  <conditionalFormatting sqref="A19:AK19">
    <cfRule type="expression" dxfId="0" priority="242">
      <formula>$J19="AMBETTER - SUPERIOR"</formula>
    </cfRule>
  </conditionalFormatting>
  <conditionalFormatting sqref="A19:AK19">
    <cfRule type="expression" dxfId="0" priority="243">
      <formula>$J19="SUPERIOR HEALTH PLAN"</formula>
    </cfRule>
  </conditionalFormatting>
  <conditionalFormatting sqref="A19:AK19">
    <cfRule type="expression" dxfId="4" priority="244">
      <formula>$G19="HUMANA CHOICE CARE"</formula>
    </cfRule>
  </conditionalFormatting>
  <conditionalFormatting sqref="A19:AK19">
    <cfRule type="expression" dxfId="4" priority="245">
      <formula>$G19="HUMANA OPEN ACCESS PLAN"</formula>
    </cfRule>
  </conditionalFormatting>
  <conditionalFormatting sqref="A19:AK19">
    <cfRule type="expression" dxfId="9" priority="246">
      <formula>$G19="OUTSA-SaQu"</formula>
    </cfRule>
  </conditionalFormatting>
  <conditionalFormatting sqref="A19:AK19">
    <cfRule type="expression" dxfId="8" priority="247">
      <formula>$G19="OUTUA-QNEW"</formula>
    </cfRule>
  </conditionalFormatting>
  <conditionalFormatting sqref="A19:AK19">
    <cfRule type="expression" dxfId="8" priority="248">
      <formula>$G19="OUTUA-PrRW"</formula>
    </cfRule>
  </conditionalFormatting>
  <conditionalFormatting sqref="A19:AK19">
    <cfRule type="expression" dxfId="8" priority="249">
      <formula>$G19="OUTUA-FURW"</formula>
    </cfRule>
  </conditionalFormatting>
  <conditionalFormatting sqref="A19:AK19">
    <cfRule type="expression" dxfId="8" priority="250">
      <formula>$G19="OUTUA-NWRW"</formula>
    </cfRule>
  </conditionalFormatting>
  <conditionalFormatting sqref="A19:AK19">
    <cfRule type="expression" dxfId="9" priority="251">
      <formula>$G19="OUTSA-SaQu"</formula>
    </cfRule>
  </conditionalFormatting>
  <conditionalFormatting sqref="A19:AK19">
    <cfRule type="expression" dxfId="9" priority="252">
      <formula>$G19="OUTSA-RW"</formula>
    </cfRule>
  </conditionalFormatting>
  <conditionalFormatting sqref="A19:AK19">
    <cfRule type="expression" dxfId="8" priority="253">
      <formula>$G19="OUTDNA-Red"</formula>
    </cfRule>
  </conditionalFormatting>
  <conditionalFormatting sqref="A18:AK18">
    <cfRule type="expression" dxfId="7" priority="254">
      <formula>$L18="NoShow"</formula>
    </cfRule>
  </conditionalFormatting>
  <conditionalFormatting sqref="A18:AK18">
    <cfRule type="expression" dxfId="7" priority="255">
      <formula>$L18="UAInvalid"</formula>
    </cfRule>
  </conditionalFormatting>
  <conditionalFormatting sqref="A18:AK18">
    <cfRule type="expression" dxfId="7" priority="256">
      <formula>$L18="Y117.a"</formula>
    </cfRule>
  </conditionalFormatting>
  <conditionalFormatting sqref="A18:AK18">
    <cfRule type="expression" dxfId="7" priority="257">
      <formula>$L18="Y117.x"</formula>
    </cfRule>
  </conditionalFormatting>
  <conditionalFormatting sqref="A18:AK18">
    <cfRule type="expression" dxfId="7" priority="258">
      <formula>$L18="DNARefusal"</formula>
    </cfRule>
  </conditionalFormatting>
  <conditionalFormatting sqref="A18:AK18">
    <cfRule type="expression" dxfId="7" priority="259">
      <formula>$L18="FeeNoShow"</formula>
    </cfRule>
  </conditionalFormatting>
  <conditionalFormatting sqref="A18:AK18">
    <cfRule type="expression" dxfId="7" priority="260">
      <formula>$L18="CANC"</formula>
    </cfRule>
  </conditionalFormatting>
  <conditionalFormatting sqref="A18:AK18">
    <cfRule type="expression" dxfId="7" priority="261">
      <formula>$L18="Y377.A"</formula>
    </cfRule>
  </conditionalFormatting>
  <conditionalFormatting sqref="A18:AK18">
    <cfRule type="expression" dxfId="7" priority="262">
      <formula>$L18="R/S"</formula>
    </cfRule>
  </conditionalFormatting>
  <conditionalFormatting sqref="A18:AK18">
    <cfRule type="expression" dxfId="8" priority="263">
      <formula>$G18="OUT-UAQPre"</formula>
    </cfRule>
  </conditionalFormatting>
  <conditionalFormatting sqref="A18:AK18">
    <cfRule type="expression" dxfId="8" priority="264">
      <formula>$G18="OUT-UAQ"</formula>
    </cfRule>
  </conditionalFormatting>
  <conditionalFormatting sqref="A18:AK18">
    <cfRule type="expression" dxfId="0" priority="265">
      <formula>$J18="AMBETTER - SUPERIOR"</formula>
    </cfRule>
  </conditionalFormatting>
  <conditionalFormatting sqref="A18:AK18">
    <cfRule type="expression" dxfId="0" priority="266">
      <formula>$J18="SUPERIOR HEALTH PLAN"</formula>
    </cfRule>
  </conditionalFormatting>
  <conditionalFormatting sqref="A18:AK18">
    <cfRule type="expression" dxfId="4" priority="267">
      <formula>$G18="HUMANA CHOICE CARE"</formula>
    </cfRule>
  </conditionalFormatting>
  <conditionalFormatting sqref="A18:AK18">
    <cfRule type="expression" dxfId="4" priority="268">
      <formula>$G18="HUMANA OPEN ACCESS PLAN"</formula>
    </cfRule>
  </conditionalFormatting>
  <conditionalFormatting sqref="A18:AK18">
    <cfRule type="expression" dxfId="9" priority="269">
      <formula>$G18="OUTSA-SaQu"</formula>
    </cfRule>
  </conditionalFormatting>
  <conditionalFormatting sqref="A18:AK18">
    <cfRule type="expression" dxfId="8" priority="270">
      <formula>$G18="OUTUA-QNEW"</formula>
    </cfRule>
  </conditionalFormatting>
  <conditionalFormatting sqref="A18:AK18">
    <cfRule type="expression" dxfId="8" priority="271">
      <formula>$G18="OUTUA-PrRW"</formula>
    </cfRule>
  </conditionalFormatting>
  <conditionalFormatting sqref="A18:AK18">
    <cfRule type="expression" dxfId="8" priority="272">
      <formula>$G18="OUTUA-FURW"</formula>
    </cfRule>
  </conditionalFormatting>
  <conditionalFormatting sqref="A18:AK18">
    <cfRule type="expression" dxfId="8" priority="273">
      <formula>$G18="OUTUA-NWRW"</formula>
    </cfRule>
  </conditionalFormatting>
  <conditionalFormatting sqref="A18:AK18">
    <cfRule type="expression" dxfId="9" priority="274">
      <formula>$G18="OUTSA-SaQu"</formula>
    </cfRule>
  </conditionalFormatting>
  <conditionalFormatting sqref="A18:AK18">
    <cfRule type="expression" dxfId="9" priority="275">
      <formula>$G18="OUTSA-RW"</formula>
    </cfRule>
  </conditionalFormatting>
  <conditionalFormatting sqref="A18:AK18">
    <cfRule type="expression" dxfId="8" priority="276">
      <formula>$G18="OUTDNA-Red"</formula>
    </cfRule>
  </conditionalFormatting>
  <conditionalFormatting sqref="A16:AK17">
    <cfRule type="expression" dxfId="7" priority="277">
      <formula>$L16="NoShow"</formula>
    </cfRule>
  </conditionalFormatting>
  <conditionalFormatting sqref="A16:AK17">
    <cfRule type="expression" dxfId="7" priority="278">
      <formula>$L16="UAInvalid"</formula>
    </cfRule>
  </conditionalFormatting>
  <conditionalFormatting sqref="A16:AK17">
    <cfRule type="expression" dxfId="7" priority="279">
      <formula>$L16="Y117.a"</formula>
    </cfRule>
  </conditionalFormatting>
  <conditionalFormatting sqref="A16:AK17">
    <cfRule type="expression" dxfId="7" priority="280">
      <formula>$L16="Y117.x"</formula>
    </cfRule>
  </conditionalFormatting>
  <conditionalFormatting sqref="A16:AK17">
    <cfRule type="expression" dxfId="7" priority="281">
      <formula>$L16="DNARefusal"</formula>
    </cfRule>
  </conditionalFormatting>
  <conditionalFormatting sqref="A16:AK17">
    <cfRule type="expression" dxfId="7" priority="282">
      <formula>$L16="FeeNoShow"</formula>
    </cfRule>
  </conditionalFormatting>
  <conditionalFormatting sqref="A16:AK17">
    <cfRule type="expression" dxfId="7" priority="283">
      <formula>$L16="CANC"</formula>
    </cfRule>
  </conditionalFormatting>
  <conditionalFormatting sqref="A16:AK17">
    <cfRule type="expression" dxfId="7" priority="284">
      <formula>$L16="Y377.A"</formula>
    </cfRule>
  </conditionalFormatting>
  <conditionalFormatting sqref="A16:AK17">
    <cfRule type="expression" dxfId="7" priority="285">
      <formula>$L16="R/S"</formula>
    </cfRule>
  </conditionalFormatting>
  <conditionalFormatting sqref="A16:AK17">
    <cfRule type="expression" dxfId="8" priority="286">
      <formula>$G16="OUT-UAQPre"</formula>
    </cfRule>
  </conditionalFormatting>
  <conditionalFormatting sqref="A16:AK17">
    <cfRule type="expression" dxfId="8" priority="287">
      <formula>$G16="OUT-UAQ"</formula>
    </cfRule>
  </conditionalFormatting>
  <conditionalFormatting sqref="A16:AK17">
    <cfRule type="expression" dxfId="0" priority="288">
      <formula>$J16="AMBETTER - SUPERIOR"</formula>
    </cfRule>
  </conditionalFormatting>
  <conditionalFormatting sqref="A16:AK17">
    <cfRule type="expression" dxfId="0" priority="289">
      <formula>$J16="SUPERIOR HEALTH PLAN"</formula>
    </cfRule>
  </conditionalFormatting>
  <conditionalFormatting sqref="A16:AK17">
    <cfRule type="expression" dxfId="4" priority="290">
      <formula>$G16="HUMANA CHOICE CARE"</formula>
    </cfRule>
  </conditionalFormatting>
  <conditionalFormatting sqref="A16:AK17">
    <cfRule type="expression" dxfId="4" priority="291">
      <formula>$G16="HUMANA OPEN ACCESS PLAN"</formula>
    </cfRule>
  </conditionalFormatting>
  <conditionalFormatting sqref="A16:AK17">
    <cfRule type="expression" dxfId="9" priority="292">
      <formula>$G16="OUTSA-SaQu"</formula>
    </cfRule>
  </conditionalFormatting>
  <conditionalFormatting sqref="A16:AK17">
    <cfRule type="expression" dxfId="8" priority="293">
      <formula>$G16="OUTUA-QNEW"</formula>
    </cfRule>
  </conditionalFormatting>
  <conditionalFormatting sqref="A16:AK17">
    <cfRule type="expression" dxfId="8" priority="294">
      <formula>$G16="OUTUA-PrRW"</formula>
    </cfRule>
  </conditionalFormatting>
  <conditionalFormatting sqref="A16:AK17">
    <cfRule type="expression" dxfId="8" priority="295">
      <formula>$G16="OUTUA-FURW"</formula>
    </cfRule>
  </conditionalFormatting>
  <conditionalFormatting sqref="A16:AK17">
    <cfRule type="expression" dxfId="8" priority="296">
      <formula>$G16="OUTUA-NWRW"</formula>
    </cfRule>
  </conditionalFormatting>
  <conditionalFormatting sqref="A16:AK17">
    <cfRule type="expression" dxfId="9" priority="297">
      <formula>$G16="OUTSA-SaQu"</formula>
    </cfRule>
  </conditionalFormatting>
  <conditionalFormatting sqref="A16:AK17">
    <cfRule type="expression" dxfId="9" priority="298">
      <formula>$G16="OUTSA-RW"</formula>
    </cfRule>
  </conditionalFormatting>
  <conditionalFormatting sqref="A16:AK17">
    <cfRule type="expression" dxfId="8" priority="299">
      <formula>$G16="OUTDNA-Red"</formula>
    </cfRule>
  </conditionalFormatting>
  <conditionalFormatting sqref="A15:AK15">
    <cfRule type="expression" dxfId="7" priority="300">
      <formula>$L15="NoShow"</formula>
    </cfRule>
  </conditionalFormatting>
  <conditionalFormatting sqref="A15:AK15">
    <cfRule type="expression" dxfId="7" priority="301">
      <formula>$L15="UAInvalid"</formula>
    </cfRule>
  </conditionalFormatting>
  <conditionalFormatting sqref="A15:AK15">
    <cfRule type="expression" dxfId="7" priority="302">
      <formula>$L15="Y117.a"</formula>
    </cfRule>
  </conditionalFormatting>
  <conditionalFormatting sqref="A15:AK15">
    <cfRule type="expression" dxfId="7" priority="303">
      <formula>$L15="Y117.x"</formula>
    </cfRule>
  </conditionalFormatting>
  <conditionalFormatting sqref="A15:AK15">
    <cfRule type="expression" dxfId="7" priority="304">
      <formula>$L15="DNARefusal"</formula>
    </cfRule>
  </conditionalFormatting>
  <conditionalFormatting sqref="A15:AK15">
    <cfRule type="expression" dxfId="7" priority="305">
      <formula>$L15="FeeNoShow"</formula>
    </cfRule>
  </conditionalFormatting>
  <conditionalFormatting sqref="A15:AK15">
    <cfRule type="expression" dxfId="7" priority="306">
      <formula>$L15="CANC"</formula>
    </cfRule>
  </conditionalFormatting>
  <conditionalFormatting sqref="A15:AK15">
    <cfRule type="expression" dxfId="7" priority="307">
      <formula>$L15="Y377.A"</formula>
    </cfRule>
  </conditionalFormatting>
  <conditionalFormatting sqref="A15:AK15">
    <cfRule type="expression" dxfId="7" priority="308">
      <formula>$L15="R/S"</formula>
    </cfRule>
  </conditionalFormatting>
  <conditionalFormatting sqref="A15:AK15">
    <cfRule type="expression" dxfId="8" priority="309">
      <formula>$G15="OUT-UAQPre"</formula>
    </cfRule>
  </conditionalFormatting>
  <conditionalFormatting sqref="A15:AK15">
    <cfRule type="expression" dxfId="8" priority="310">
      <formula>$G15="OUT-UAQ"</formula>
    </cfRule>
  </conditionalFormatting>
  <conditionalFormatting sqref="A15:AK15">
    <cfRule type="expression" dxfId="0" priority="311">
      <formula>$J15="AMBETTER - SUPERIOR"</formula>
    </cfRule>
  </conditionalFormatting>
  <conditionalFormatting sqref="A15:AK15">
    <cfRule type="expression" dxfId="0" priority="312">
      <formula>$J15="SUPERIOR HEALTH PLAN"</formula>
    </cfRule>
  </conditionalFormatting>
  <conditionalFormatting sqref="A15:AK15">
    <cfRule type="expression" dxfId="4" priority="313">
      <formula>$G15="HUMANA CHOICE CARE"</formula>
    </cfRule>
  </conditionalFormatting>
  <conditionalFormatting sqref="A15:AK15">
    <cfRule type="expression" dxfId="4" priority="314">
      <formula>$G15="HUMANA OPEN ACCESS PLAN"</formula>
    </cfRule>
  </conditionalFormatting>
  <conditionalFormatting sqref="A15:AK15">
    <cfRule type="expression" dxfId="9" priority="315">
      <formula>$G15="OUTSA-SaQu"</formula>
    </cfRule>
  </conditionalFormatting>
  <conditionalFormatting sqref="A15:AK15">
    <cfRule type="expression" dxfId="8" priority="316">
      <formula>$G15="OUTUA-QNEW"</formula>
    </cfRule>
  </conditionalFormatting>
  <conditionalFormatting sqref="A15:AK15">
    <cfRule type="expression" dxfId="8" priority="317">
      <formula>$G15="OUTUA-PrRW"</formula>
    </cfRule>
  </conditionalFormatting>
  <conditionalFormatting sqref="A15:AK15">
    <cfRule type="expression" dxfId="8" priority="318">
      <formula>$G15="OUTUA-FURW"</formula>
    </cfRule>
  </conditionalFormatting>
  <conditionalFormatting sqref="A15:AK15">
    <cfRule type="expression" dxfId="8" priority="319">
      <formula>$G15="OUTUA-NWRW"</formula>
    </cfRule>
  </conditionalFormatting>
  <conditionalFormatting sqref="A15:AK15">
    <cfRule type="expression" dxfId="9" priority="320">
      <formula>$G15="OUTSA-SaQu"</formula>
    </cfRule>
  </conditionalFormatting>
  <conditionalFormatting sqref="A15:AK15">
    <cfRule type="expression" dxfId="9" priority="321">
      <formula>$G15="OUTSA-RW"</formula>
    </cfRule>
  </conditionalFormatting>
  <conditionalFormatting sqref="A15:AK15">
    <cfRule type="expression" dxfId="8" priority="322">
      <formula>$G15="OUTDNA-Red"</formula>
    </cfRule>
  </conditionalFormatting>
  <conditionalFormatting sqref="A14:AK14">
    <cfRule type="expression" dxfId="7" priority="323">
      <formula>$L14="NoShow"</formula>
    </cfRule>
  </conditionalFormatting>
  <conditionalFormatting sqref="A14:AK14">
    <cfRule type="expression" dxfId="7" priority="324">
      <formula>$L14="UAInvalid"</formula>
    </cfRule>
  </conditionalFormatting>
  <conditionalFormatting sqref="A14:AK14">
    <cfRule type="expression" dxfId="7" priority="325">
      <formula>$L14="Y117.a"</formula>
    </cfRule>
  </conditionalFormatting>
  <conditionalFormatting sqref="A14:AK14">
    <cfRule type="expression" dxfId="7" priority="326">
      <formula>$L14="Y117.x"</formula>
    </cfRule>
  </conditionalFormatting>
  <conditionalFormatting sqref="A14:AK14">
    <cfRule type="expression" dxfId="7" priority="327">
      <formula>$L14="DNARefusal"</formula>
    </cfRule>
  </conditionalFormatting>
  <conditionalFormatting sqref="A14:AK14">
    <cfRule type="expression" dxfId="7" priority="328">
      <formula>$L14="FeeNoShow"</formula>
    </cfRule>
  </conditionalFormatting>
  <conditionalFormatting sqref="A14:AK14">
    <cfRule type="expression" dxfId="7" priority="329">
      <formula>$L14="CANC"</formula>
    </cfRule>
  </conditionalFormatting>
  <conditionalFormatting sqref="A14:AK14">
    <cfRule type="expression" dxfId="7" priority="330">
      <formula>$L14="Y377.A"</formula>
    </cfRule>
  </conditionalFormatting>
  <conditionalFormatting sqref="A14:AK14">
    <cfRule type="expression" dxfId="7" priority="331">
      <formula>$L14="R/S"</formula>
    </cfRule>
  </conditionalFormatting>
  <conditionalFormatting sqref="A14:AK14">
    <cfRule type="expression" dxfId="8" priority="332">
      <formula>$G14="OUT-UAQPre"</formula>
    </cfRule>
  </conditionalFormatting>
  <conditionalFormatting sqref="A14:AK14">
    <cfRule type="expression" dxfId="8" priority="333">
      <formula>$G14="OUT-UAQ"</formula>
    </cfRule>
  </conditionalFormatting>
  <conditionalFormatting sqref="A14:AK14">
    <cfRule type="expression" dxfId="0" priority="334">
      <formula>$J14="AMBETTER - SUPERIOR"</formula>
    </cfRule>
  </conditionalFormatting>
  <conditionalFormatting sqref="A14:AK14">
    <cfRule type="expression" dxfId="0" priority="335">
      <formula>$J14="SUPERIOR HEALTH PLAN"</formula>
    </cfRule>
  </conditionalFormatting>
  <conditionalFormatting sqref="A14:AK14">
    <cfRule type="expression" dxfId="4" priority="336">
      <formula>$G14="HUMANA CHOICE CARE"</formula>
    </cfRule>
  </conditionalFormatting>
  <conditionalFormatting sqref="A14:AK14">
    <cfRule type="expression" dxfId="4" priority="337">
      <formula>$G14="HUMANA OPEN ACCESS PLAN"</formula>
    </cfRule>
  </conditionalFormatting>
  <conditionalFormatting sqref="A14:AK14">
    <cfRule type="expression" dxfId="9" priority="338">
      <formula>$G14="OUTSA-SaQu"</formula>
    </cfRule>
  </conditionalFormatting>
  <conditionalFormatting sqref="A14:AK14">
    <cfRule type="expression" dxfId="8" priority="339">
      <formula>$G14="OUTUA-QNEW"</formula>
    </cfRule>
  </conditionalFormatting>
  <conditionalFormatting sqref="A14:AK14">
    <cfRule type="expression" dxfId="8" priority="340">
      <formula>$G14="OUTUA-PrRW"</formula>
    </cfRule>
  </conditionalFormatting>
  <conditionalFormatting sqref="A14:AK14">
    <cfRule type="expression" dxfId="8" priority="341">
      <formula>$G14="OUTUA-FURW"</formula>
    </cfRule>
  </conditionalFormatting>
  <conditionalFormatting sqref="A14:AK14">
    <cfRule type="expression" dxfId="8" priority="342">
      <formula>$G14="OUTUA-NWRW"</formula>
    </cfRule>
  </conditionalFormatting>
  <conditionalFormatting sqref="A14:AK14">
    <cfRule type="expression" dxfId="9" priority="343">
      <formula>$G14="OUTSA-SaQu"</formula>
    </cfRule>
  </conditionalFormatting>
  <conditionalFormatting sqref="A14:AK14">
    <cfRule type="expression" dxfId="9" priority="344">
      <formula>$G14="OUTSA-RW"</formula>
    </cfRule>
  </conditionalFormatting>
  <conditionalFormatting sqref="A14:AK14">
    <cfRule type="expression" dxfId="8" priority="345">
      <formula>$G14="OUTDNA-Red"</formula>
    </cfRule>
  </conditionalFormatting>
  <conditionalFormatting sqref="A12:AK13">
    <cfRule type="expression" dxfId="7" priority="346">
      <formula>$L12="NoShow"</formula>
    </cfRule>
  </conditionalFormatting>
  <conditionalFormatting sqref="A12:AK13">
    <cfRule type="expression" dxfId="7" priority="347">
      <formula>$L12="UAInvalid"</formula>
    </cfRule>
  </conditionalFormatting>
  <conditionalFormatting sqref="A12:AK13">
    <cfRule type="expression" dxfId="7" priority="348">
      <formula>$L12="Y117.a"</formula>
    </cfRule>
  </conditionalFormatting>
  <conditionalFormatting sqref="A12:AK13">
    <cfRule type="expression" dxfId="7" priority="349">
      <formula>$L12="Y117.x"</formula>
    </cfRule>
  </conditionalFormatting>
  <conditionalFormatting sqref="A12:AK13">
    <cfRule type="expression" dxfId="7" priority="350">
      <formula>$L12="DNARefusal"</formula>
    </cfRule>
  </conditionalFormatting>
  <conditionalFormatting sqref="A12:AK13">
    <cfRule type="expression" dxfId="7" priority="351">
      <formula>$L12="FeeNoShow"</formula>
    </cfRule>
  </conditionalFormatting>
  <conditionalFormatting sqref="A12:AK13">
    <cfRule type="expression" dxfId="7" priority="352">
      <formula>$L12="CANC"</formula>
    </cfRule>
  </conditionalFormatting>
  <conditionalFormatting sqref="A12:AK13">
    <cfRule type="expression" dxfId="7" priority="353">
      <formula>$L12="Y377.A"</formula>
    </cfRule>
  </conditionalFormatting>
  <conditionalFormatting sqref="A12:AK13">
    <cfRule type="expression" dxfId="7" priority="354">
      <formula>$L12="R/S"</formula>
    </cfRule>
  </conditionalFormatting>
  <conditionalFormatting sqref="A12:AK13">
    <cfRule type="expression" dxfId="8" priority="355">
      <formula>$G12="OUT-UAQPre"</formula>
    </cfRule>
  </conditionalFormatting>
  <conditionalFormatting sqref="A12:AK13">
    <cfRule type="expression" dxfId="8" priority="356">
      <formula>$G12="OUT-UAQ"</formula>
    </cfRule>
  </conditionalFormatting>
  <conditionalFormatting sqref="A12:AK13">
    <cfRule type="expression" dxfId="0" priority="357">
      <formula>$J12="AMBETTER - SUPERIOR"</formula>
    </cfRule>
  </conditionalFormatting>
  <conditionalFormatting sqref="A12:AK13">
    <cfRule type="expression" dxfId="0" priority="358">
      <formula>$J12="SUPERIOR HEALTH PLAN"</formula>
    </cfRule>
  </conditionalFormatting>
  <conditionalFormatting sqref="A12:AK13">
    <cfRule type="expression" dxfId="4" priority="359">
      <formula>$G12="HUMANA CHOICE CARE"</formula>
    </cfRule>
  </conditionalFormatting>
  <conditionalFormatting sqref="A12:AK13">
    <cfRule type="expression" dxfId="4" priority="360">
      <formula>$G12="HUMANA OPEN ACCESS PLAN"</formula>
    </cfRule>
  </conditionalFormatting>
  <conditionalFormatting sqref="A12:AK13">
    <cfRule type="expression" dxfId="9" priority="361">
      <formula>$G12="OUTSA-SaQu"</formula>
    </cfRule>
  </conditionalFormatting>
  <conditionalFormatting sqref="A12:AK13">
    <cfRule type="expression" dxfId="8" priority="362">
      <formula>$G12="OUTUA-QNEW"</formula>
    </cfRule>
  </conditionalFormatting>
  <conditionalFormatting sqref="A12:AK13">
    <cfRule type="expression" dxfId="8" priority="363">
      <formula>$G12="OUTUA-PrRW"</formula>
    </cfRule>
  </conditionalFormatting>
  <conditionalFormatting sqref="A12:AK13">
    <cfRule type="expression" dxfId="8" priority="364">
      <formula>$G12="OUTUA-FURW"</formula>
    </cfRule>
  </conditionalFormatting>
  <conditionalFormatting sqref="A12:AK13">
    <cfRule type="expression" dxfId="8" priority="365">
      <formula>$G12="OUTUA-NWRW"</formula>
    </cfRule>
  </conditionalFormatting>
  <conditionalFormatting sqref="A12:AK13">
    <cfRule type="expression" dxfId="9" priority="366">
      <formula>$G12="OUTSA-SaQu"</formula>
    </cfRule>
  </conditionalFormatting>
  <conditionalFormatting sqref="A12:AK13">
    <cfRule type="expression" dxfId="9" priority="367">
      <formula>$G12="OUTSA-RW"</formula>
    </cfRule>
  </conditionalFormatting>
  <conditionalFormatting sqref="A12:AK13">
    <cfRule type="expression" dxfId="8" priority="368">
      <formula>$G12="OUTDNA-Red"</formula>
    </cfRule>
  </conditionalFormatting>
  <conditionalFormatting sqref="A11:AK11">
    <cfRule type="expression" dxfId="7" priority="369">
      <formula>$L11="NoShow"</formula>
    </cfRule>
  </conditionalFormatting>
  <conditionalFormatting sqref="A11:AK11">
    <cfRule type="expression" dxfId="7" priority="370">
      <formula>$L11="UAInvalid"</formula>
    </cfRule>
  </conditionalFormatting>
  <conditionalFormatting sqref="A11:AK11">
    <cfRule type="expression" dxfId="7" priority="371">
      <formula>$L11="Y117.a"</formula>
    </cfRule>
  </conditionalFormatting>
  <conditionalFormatting sqref="A11:AK11">
    <cfRule type="expression" dxfId="7" priority="372">
      <formula>$L11="Y117.x"</formula>
    </cfRule>
  </conditionalFormatting>
  <conditionalFormatting sqref="A11:AK11">
    <cfRule type="expression" dxfId="7" priority="373">
      <formula>$L11="DNARefusal"</formula>
    </cfRule>
  </conditionalFormatting>
  <conditionalFormatting sqref="A11:AK11">
    <cfRule type="expression" dxfId="7" priority="374">
      <formula>$L11="FeeNoShow"</formula>
    </cfRule>
  </conditionalFormatting>
  <conditionalFormatting sqref="A11:AK11">
    <cfRule type="expression" dxfId="7" priority="375">
      <formula>$L11="CANC"</formula>
    </cfRule>
  </conditionalFormatting>
  <conditionalFormatting sqref="A11:AK11">
    <cfRule type="expression" dxfId="7" priority="376">
      <formula>$L11="Y377.A"</formula>
    </cfRule>
  </conditionalFormatting>
  <conditionalFormatting sqref="A11:AK11">
    <cfRule type="expression" dxfId="7" priority="377">
      <formula>$L11="R/S"</formula>
    </cfRule>
  </conditionalFormatting>
  <conditionalFormatting sqref="A11:AK11">
    <cfRule type="expression" dxfId="8" priority="378">
      <formula>$G11="OUT-UAQPre"</formula>
    </cfRule>
  </conditionalFormatting>
  <conditionalFormatting sqref="A11:AK11">
    <cfRule type="expression" dxfId="8" priority="379">
      <formula>$G11="OUT-UAQ"</formula>
    </cfRule>
  </conditionalFormatting>
  <conditionalFormatting sqref="A11:AK11">
    <cfRule type="expression" dxfId="0" priority="380">
      <formula>$J11="AMBETTER - SUPERIOR"</formula>
    </cfRule>
  </conditionalFormatting>
  <conditionalFormatting sqref="A11:AK11">
    <cfRule type="expression" dxfId="0" priority="381">
      <formula>$J11="SUPERIOR HEALTH PLAN"</formula>
    </cfRule>
  </conditionalFormatting>
  <conditionalFormatting sqref="A11:AK11">
    <cfRule type="expression" dxfId="4" priority="382">
      <formula>$G11="HUMANA CHOICE CARE"</formula>
    </cfRule>
  </conditionalFormatting>
  <conditionalFormatting sqref="A11:AK11">
    <cfRule type="expression" dxfId="4" priority="383">
      <formula>$G11="HUMANA OPEN ACCESS PLAN"</formula>
    </cfRule>
  </conditionalFormatting>
  <conditionalFormatting sqref="A11:AK11">
    <cfRule type="expression" dxfId="9" priority="384">
      <formula>$G11="OUTSA-SaQu"</formula>
    </cfRule>
  </conditionalFormatting>
  <conditionalFormatting sqref="A11:AK11">
    <cfRule type="expression" dxfId="8" priority="385">
      <formula>$G11="OUTUA-QNEW"</formula>
    </cfRule>
  </conditionalFormatting>
  <conditionalFormatting sqref="A11:AK11">
    <cfRule type="expression" dxfId="8" priority="386">
      <formula>$G11="OUTUA-PrRW"</formula>
    </cfRule>
  </conditionalFormatting>
  <conditionalFormatting sqref="A11:AK11">
    <cfRule type="expression" dxfId="8" priority="387">
      <formula>$G11="OUTUA-FURW"</formula>
    </cfRule>
  </conditionalFormatting>
  <conditionalFormatting sqref="A11:AK11">
    <cfRule type="expression" dxfId="8" priority="388">
      <formula>$G11="OUTUA-NWRW"</formula>
    </cfRule>
  </conditionalFormatting>
  <conditionalFormatting sqref="A11:AK11">
    <cfRule type="expression" dxfId="9" priority="389">
      <formula>$G11="OUTSA-SaQu"</formula>
    </cfRule>
  </conditionalFormatting>
  <conditionalFormatting sqref="A11:AK11">
    <cfRule type="expression" dxfId="9" priority="390">
      <formula>$G11="OUTSA-RW"</formula>
    </cfRule>
  </conditionalFormatting>
  <conditionalFormatting sqref="A11:AK11">
    <cfRule type="expression" dxfId="8" priority="391">
      <formula>$G11="OUTDNA-Red"</formula>
    </cfRule>
  </conditionalFormatting>
  <conditionalFormatting sqref="A9:AK10">
    <cfRule type="expression" dxfId="7" priority="392">
      <formula>$L9="NoShow"</formula>
    </cfRule>
  </conditionalFormatting>
  <conditionalFormatting sqref="A9:AK10">
    <cfRule type="expression" dxfId="7" priority="393">
      <formula>$L9="UAInvalid"</formula>
    </cfRule>
  </conditionalFormatting>
  <conditionalFormatting sqref="A9:AK10">
    <cfRule type="expression" dxfId="7" priority="394">
      <formula>$L9="Y117.a"</formula>
    </cfRule>
  </conditionalFormatting>
  <conditionalFormatting sqref="A9:AK10">
    <cfRule type="expression" dxfId="7" priority="395">
      <formula>$L9="Y117.x"</formula>
    </cfRule>
  </conditionalFormatting>
  <conditionalFormatting sqref="A9:AK10">
    <cfRule type="expression" dxfId="7" priority="396">
      <formula>$L9="DNARefusal"</formula>
    </cfRule>
  </conditionalFormatting>
  <conditionalFormatting sqref="A9:AK10">
    <cfRule type="expression" dxfId="7" priority="397">
      <formula>$L9="FeeNoShow"</formula>
    </cfRule>
  </conditionalFormatting>
  <conditionalFormatting sqref="A9:AK10">
    <cfRule type="expression" dxfId="7" priority="398">
      <formula>$L9="CANC"</formula>
    </cfRule>
  </conditionalFormatting>
  <conditionalFormatting sqref="A9:AK10">
    <cfRule type="expression" dxfId="7" priority="399">
      <formula>$L9="Y377.A"</formula>
    </cfRule>
  </conditionalFormatting>
  <conditionalFormatting sqref="A9:AK10">
    <cfRule type="expression" dxfId="7" priority="400">
      <formula>$L9="R/S"</formula>
    </cfRule>
  </conditionalFormatting>
  <conditionalFormatting sqref="A9:AK10">
    <cfRule type="expression" dxfId="8" priority="401">
      <formula>$G9="OUT-UAQPre"</formula>
    </cfRule>
  </conditionalFormatting>
  <conditionalFormatting sqref="A9:AK10">
    <cfRule type="expression" dxfId="8" priority="402">
      <formula>$G9="OUT-UAQ"</formula>
    </cfRule>
  </conditionalFormatting>
  <conditionalFormatting sqref="A9:AK10">
    <cfRule type="expression" dxfId="0" priority="403">
      <formula>$J9="AMBETTER - SUPERIOR"</formula>
    </cfRule>
  </conditionalFormatting>
  <conditionalFormatting sqref="A9:AK10">
    <cfRule type="expression" dxfId="0" priority="404">
      <formula>$J9="SUPERIOR HEALTH PLAN"</formula>
    </cfRule>
  </conditionalFormatting>
  <conditionalFormatting sqref="A9:AK10">
    <cfRule type="expression" dxfId="4" priority="405">
      <formula>$G9="HUMANA CHOICE CARE"</formula>
    </cfRule>
  </conditionalFormatting>
  <conditionalFormatting sqref="A9:AK10">
    <cfRule type="expression" dxfId="4" priority="406">
      <formula>$G9="HUMANA OPEN ACCESS PLAN"</formula>
    </cfRule>
  </conditionalFormatting>
  <conditionalFormatting sqref="A9:AK10">
    <cfRule type="expression" dxfId="9" priority="407">
      <formula>$G9="OUTSA-SaQu"</formula>
    </cfRule>
  </conditionalFormatting>
  <conditionalFormatting sqref="A9:AK10">
    <cfRule type="expression" dxfId="8" priority="408">
      <formula>$G9="OUTUA-QNEW"</formula>
    </cfRule>
  </conditionalFormatting>
  <conditionalFormatting sqref="A9:AK10">
    <cfRule type="expression" dxfId="8" priority="409">
      <formula>$G9="OUTUA-PrRW"</formula>
    </cfRule>
  </conditionalFormatting>
  <conditionalFormatting sqref="A9:AK10">
    <cfRule type="expression" dxfId="8" priority="410">
      <formula>$G9="OUTUA-FURW"</formula>
    </cfRule>
  </conditionalFormatting>
  <conditionalFormatting sqref="A9:AK10">
    <cfRule type="expression" dxfId="8" priority="411">
      <formula>$G9="OUTUA-NWRW"</formula>
    </cfRule>
  </conditionalFormatting>
  <conditionalFormatting sqref="A9:AK10">
    <cfRule type="expression" dxfId="9" priority="412">
      <formula>$G9="OUTSA-SaQu"</formula>
    </cfRule>
  </conditionalFormatting>
  <conditionalFormatting sqref="A9:AK10">
    <cfRule type="expression" dxfId="9" priority="413">
      <formula>$G9="OUTSA-RW"</formula>
    </cfRule>
  </conditionalFormatting>
  <conditionalFormatting sqref="A9:AK10">
    <cfRule type="expression" dxfId="8" priority="414">
      <formula>$G9="OUTDNA-Red"</formula>
    </cfRule>
  </conditionalFormatting>
  <conditionalFormatting sqref="A8:AK8">
    <cfRule type="expression" dxfId="7" priority="415">
      <formula>$L8="NoShow"</formula>
    </cfRule>
  </conditionalFormatting>
  <conditionalFormatting sqref="A8:AK8">
    <cfRule type="expression" dxfId="7" priority="416">
      <formula>$L8="UAInvalid"</formula>
    </cfRule>
  </conditionalFormatting>
  <conditionalFormatting sqref="A8:AK8">
    <cfRule type="expression" dxfId="7" priority="417">
      <formula>$L8="Y117.a"</formula>
    </cfRule>
  </conditionalFormatting>
  <conditionalFormatting sqref="A8:AK8">
    <cfRule type="expression" dxfId="7" priority="418">
      <formula>$L8="Y117.x"</formula>
    </cfRule>
  </conditionalFormatting>
  <conditionalFormatting sqref="A8:AK8">
    <cfRule type="expression" dxfId="7" priority="419">
      <formula>$L8="DNARefusal"</formula>
    </cfRule>
  </conditionalFormatting>
  <conditionalFormatting sqref="A8:AK8">
    <cfRule type="expression" dxfId="7" priority="420">
      <formula>$L8="FeeNoShow"</formula>
    </cfRule>
  </conditionalFormatting>
  <conditionalFormatting sqref="A8:AK8">
    <cfRule type="expression" dxfId="7" priority="421">
      <formula>$L8="CANC"</formula>
    </cfRule>
  </conditionalFormatting>
  <conditionalFormatting sqref="A8:AK8">
    <cfRule type="expression" dxfId="7" priority="422">
      <formula>$L8="Y377.A"</formula>
    </cfRule>
  </conditionalFormatting>
  <conditionalFormatting sqref="A8:AK8">
    <cfRule type="expression" dxfId="7" priority="423">
      <formula>$L8="R/S"</formula>
    </cfRule>
  </conditionalFormatting>
  <conditionalFormatting sqref="A8:AK8">
    <cfRule type="expression" dxfId="8" priority="424">
      <formula>$G8="OUT-UAQPre"</formula>
    </cfRule>
  </conditionalFormatting>
  <conditionalFormatting sqref="A8:AK8">
    <cfRule type="expression" dxfId="8" priority="425">
      <formula>$G8="OUT-UAQ"</formula>
    </cfRule>
  </conditionalFormatting>
  <conditionalFormatting sqref="A8:AK8">
    <cfRule type="expression" dxfId="0" priority="426">
      <formula>$J8="AMBETTER - SUPERIOR"</formula>
    </cfRule>
  </conditionalFormatting>
  <conditionalFormatting sqref="A8:AK8">
    <cfRule type="expression" dxfId="0" priority="427">
      <formula>$J8="SUPERIOR HEALTH PLAN"</formula>
    </cfRule>
  </conditionalFormatting>
  <conditionalFormatting sqref="A8:AK8">
    <cfRule type="expression" dxfId="4" priority="428">
      <formula>$G8="HUMANA CHOICE CARE"</formula>
    </cfRule>
  </conditionalFormatting>
  <conditionalFormatting sqref="A8:AK8">
    <cfRule type="expression" dxfId="4" priority="429">
      <formula>$G8="HUMANA OPEN ACCESS PLAN"</formula>
    </cfRule>
  </conditionalFormatting>
  <conditionalFormatting sqref="A8:AK8">
    <cfRule type="expression" dxfId="9" priority="430">
      <formula>$G8="OUTSA-SaQu"</formula>
    </cfRule>
  </conditionalFormatting>
  <conditionalFormatting sqref="A8:AK8">
    <cfRule type="expression" dxfId="8" priority="431">
      <formula>$G8="OUTUA-QNEW"</formula>
    </cfRule>
  </conditionalFormatting>
  <conditionalFormatting sqref="A8:AK8">
    <cfRule type="expression" dxfId="8" priority="432">
      <formula>$G8="OUTUA-PrRW"</formula>
    </cfRule>
  </conditionalFormatting>
  <conditionalFormatting sqref="A8:AK8">
    <cfRule type="expression" dxfId="8" priority="433">
      <formula>$G8="OUTUA-FURW"</formula>
    </cfRule>
  </conditionalFormatting>
  <conditionalFormatting sqref="A8:AK8">
    <cfRule type="expression" dxfId="8" priority="434">
      <formula>$G8="OUTUA-NWRW"</formula>
    </cfRule>
  </conditionalFormatting>
  <conditionalFormatting sqref="A8:AK8">
    <cfRule type="expression" dxfId="9" priority="435">
      <formula>$G8="OUTSA-SaQu"</formula>
    </cfRule>
  </conditionalFormatting>
  <conditionalFormatting sqref="A8:AK8">
    <cfRule type="expression" dxfId="9" priority="436">
      <formula>$G8="OUTSA-RW"</formula>
    </cfRule>
  </conditionalFormatting>
  <conditionalFormatting sqref="A8:AK8">
    <cfRule type="expression" dxfId="8" priority="437">
      <formula>$G8="OUTDNA-Red"</formula>
    </cfRule>
  </conditionalFormatting>
  <conditionalFormatting sqref="A7:AK7">
    <cfRule type="expression" dxfId="7" priority="438">
      <formula>$L7="NoShow"</formula>
    </cfRule>
  </conditionalFormatting>
  <conditionalFormatting sqref="A7:AK7">
    <cfRule type="expression" dxfId="7" priority="439">
      <formula>$L7="UAInvalid"</formula>
    </cfRule>
  </conditionalFormatting>
  <conditionalFormatting sqref="A7:AK7">
    <cfRule type="expression" dxfId="7" priority="440">
      <formula>$L7="Y117.a"</formula>
    </cfRule>
  </conditionalFormatting>
  <conditionalFormatting sqref="A7:AK7">
    <cfRule type="expression" dxfId="7" priority="441">
      <formula>$L7="Y117.x"</formula>
    </cfRule>
  </conditionalFormatting>
  <conditionalFormatting sqref="A7:AK7">
    <cfRule type="expression" dxfId="7" priority="442">
      <formula>$L7="DNARefusal"</formula>
    </cfRule>
  </conditionalFormatting>
  <conditionalFormatting sqref="A7:AK7">
    <cfRule type="expression" dxfId="7" priority="443">
      <formula>$L7="FeeNoShow"</formula>
    </cfRule>
  </conditionalFormatting>
  <conditionalFormatting sqref="A7:AK7">
    <cfRule type="expression" dxfId="7" priority="444">
      <formula>$L7="CANC"</formula>
    </cfRule>
  </conditionalFormatting>
  <conditionalFormatting sqref="A7:AK7">
    <cfRule type="expression" dxfId="7" priority="445">
      <formula>$L7="Y377.A"</formula>
    </cfRule>
  </conditionalFormatting>
  <conditionalFormatting sqref="A7:AK7">
    <cfRule type="expression" dxfId="7" priority="446">
      <formula>$L7="R/S"</formula>
    </cfRule>
  </conditionalFormatting>
  <conditionalFormatting sqref="A7:AK7">
    <cfRule type="expression" dxfId="8" priority="447">
      <formula>$G7="OUT-UAQPre"</formula>
    </cfRule>
  </conditionalFormatting>
  <conditionalFormatting sqref="A7:AK7">
    <cfRule type="expression" dxfId="8" priority="448">
      <formula>$G7="OUT-UAQ"</formula>
    </cfRule>
  </conditionalFormatting>
  <conditionalFormatting sqref="A7:AK7">
    <cfRule type="expression" dxfId="0" priority="449">
      <formula>$J7="AMBETTER - SUPERIOR"</formula>
    </cfRule>
  </conditionalFormatting>
  <conditionalFormatting sqref="A7:AK7">
    <cfRule type="expression" dxfId="0" priority="450">
      <formula>$J7="SUPERIOR HEALTH PLAN"</formula>
    </cfRule>
  </conditionalFormatting>
  <conditionalFormatting sqref="A7:AK7">
    <cfRule type="expression" dxfId="4" priority="451">
      <formula>$G7="HUMANA CHOICE CARE"</formula>
    </cfRule>
  </conditionalFormatting>
  <conditionalFormatting sqref="A7:AK7">
    <cfRule type="expression" dxfId="4" priority="452">
      <formula>$G7="HUMANA OPEN ACCESS PLAN"</formula>
    </cfRule>
  </conditionalFormatting>
  <conditionalFormatting sqref="A7:AK7">
    <cfRule type="expression" dxfId="9" priority="453">
      <formula>$G7="OUTSA-SaQu"</formula>
    </cfRule>
  </conditionalFormatting>
  <conditionalFormatting sqref="A7:AK7">
    <cfRule type="expression" dxfId="8" priority="454">
      <formula>$G7="OUTUA-QNEW"</formula>
    </cfRule>
  </conditionalFormatting>
  <conditionalFormatting sqref="A7:AK7">
    <cfRule type="expression" dxfId="8" priority="455">
      <formula>$G7="OUTUA-PrRW"</formula>
    </cfRule>
  </conditionalFormatting>
  <conditionalFormatting sqref="A7:AK7">
    <cfRule type="expression" dxfId="8" priority="456">
      <formula>$G7="OUTUA-FURW"</formula>
    </cfRule>
  </conditionalFormatting>
  <conditionalFormatting sqref="A7:AK7">
    <cfRule type="expression" dxfId="8" priority="457">
      <formula>$G7="OUTUA-NWRW"</formula>
    </cfRule>
  </conditionalFormatting>
  <conditionalFormatting sqref="A7:AK7">
    <cfRule type="expression" dxfId="9" priority="458">
      <formula>$G7="OUTSA-SaQu"</formula>
    </cfRule>
  </conditionalFormatting>
  <conditionalFormatting sqref="A7:AK7">
    <cfRule type="expression" dxfId="9" priority="459">
      <formula>$G7="OUTSA-RW"</formula>
    </cfRule>
  </conditionalFormatting>
  <conditionalFormatting sqref="A7:AK7">
    <cfRule type="expression" dxfId="8" priority="460">
      <formula>$G7="OUTDNA-Red"</formula>
    </cfRule>
  </conditionalFormatting>
  <conditionalFormatting sqref="A6:AK6">
    <cfRule type="expression" dxfId="7" priority="461">
      <formula>$L6="NoShow"</formula>
    </cfRule>
  </conditionalFormatting>
  <conditionalFormatting sqref="A6:AK6">
    <cfRule type="expression" dxfId="7" priority="462">
      <formula>$L6="UAInvalid"</formula>
    </cfRule>
  </conditionalFormatting>
  <conditionalFormatting sqref="A6:AK6">
    <cfRule type="expression" dxfId="7" priority="463">
      <formula>$L6="Y117.a"</formula>
    </cfRule>
  </conditionalFormatting>
  <conditionalFormatting sqref="A6:AK6">
    <cfRule type="expression" dxfId="7" priority="464">
      <formula>$L6="Y117.x"</formula>
    </cfRule>
  </conditionalFormatting>
  <conditionalFormatting sqref="A6:AK6">
    <cfRule type="expression" dxfId="7" priority="465">
      <formula>$L6="DNARefusal"</formula>
    </cfRule>
  </conditionalFormatting>
  <conditionalFormatting sqref="A6:AK6">
    <cfRule type="expression" dxfId="7" priority="466">
      <formula>$L6="FeeNoShow"</formula>
    </cfRule>
  </conditionalFormatting>
  <conditionalFormatting sqref="A6:AK6">
    <cfRule type="expression" dxfId="7" priority="467">
      <formula>$L6="CANC"</formula>
    </cfRule>
  </conditionalFormatting>
  <conditionalFormatting sqref="A6:AK6">
    <cfRule type="expression" dxfId="7" priority="468">
      <formula>$L6="Y377.A"</formula>
    </cfRule>
  </conditionalFormatting>
  <conditionalFormatting sqref="A6:AK6">
    <cfRule type="expression" dxfId="7" priority="469">
      <formula>$L6="R/S"</formula>
    </cfRule>
  </conditionalFormatting>
  <conditionalFormatting sqref="A6:AK6">
    <cfRule type="expression" dxfId="8" priority="470">
      <formula>$G6="OUT-UAQPre"</formula>
    </cfRule>
  </conditionalFormatting>
  <conditionalFormatting sqref="A6:AK6">
    <cfRule type="expression" dxfId="8" priority="471">
      <formula>$G6="OUT-UAQ"</formula>
    </cfRule>
  </conditionalFormatting>
  <conditionalFormatting sqref="A6:AK6">
    <cfRule type="expression" dxfId="0" priority="472">
      <formula>$J6="AMBETTER - SUPERIOR"</formula>
    </cfRule>
  </conditionalFormatting>
  <conditionalFormatting sqref="A6:AK6">
    <cfRule type="expression" dxfId="0" priority="473">
      <formula>$J6="SUPERIOR HEALTH PLAN"</formula>
    </cfRule>
  </conditionalFormatting>
  <conditionalFormatting sqref="A6:AK6">
    <cfRule type="expression" dxfId="4" priority="474">
      <formula>$G6="HUMANA CHOICE CARE"</formula>
    </cfRule>
  </conditionalFormatting>
  <conditionalFormatting sqref="A6:AK6">
    <cfRule type="expression" dxfId="4" priority="475">
      <formula>$G6="HUMANA OPEN ACCESS PLAN"</formula>
    </cfRule>
  </conditionalFormatting>
  <conditionalFormatting sqref="A6:AK6">
    <cfRule type="expression" dxfId="9" priority="476">
      <formula>$G6="OUTSA-SaQu"</formula>
    </cfRule>
  </conditionalFormatting>
  <conditionalFormatting sqref="A6:AK6">
    <cfRule type="expression" dxfId="8" priority="477">
      <formula>$G6="OUTUA-QNEW"</formula>
    </cfRule>
  </conditionalFormatting>
  <conditionalFormatting sqref="A6:AK6">
    <cfRule type="expression" dxfId="8" priority="478">
      <formula>$G6="OUTUA-PrRW"</formula>
    </cfRule>
  </conditionalFormatting>
  <conditionalFormatting sqref="A6:AK6">
    <cfRule type="expression" dxfId="8" priority="479">
      <formula>$G6="OUTUA-FURW"</formula>
    </cfRule>
  </conditionalFormatting>
  <conditionalFormatting sqref="A6:AK6">
    <cfRule type="expression" dxfId="8" priority="480">
      <formula>$G6="OUTUA-NWRW"</formula>
    </cfRule>
  </conditionalFormatting>
  <conditionalFormatting sqref="A6:AK6">
    <cfRule type="expression" dxfId="9" priority="481">
      <formula>$G6="OUTSA-SaQu"</formula>
    </cfRule>
  </conditionalFormatting>
  <conditionalFormatting sqref="A6:AK6">
    <cfRule type="expression" dxfId="9" priority="482">
      <formula>$G6="OUTSA-RW"</formula>
    </cfRule>
  </conditionalFormatting>
  <conditionalFormatting sqref="A6:AK6">
    <cfRule type="expression" dxfId="8" priority="483">
      <formula>$G6="OUTDNA-Red"</formula>
    </cfRule>
  </conditionalFormatting>
  <conditionalFormatting sqref="A5:AK5">
    <cfRule type="expression" dxfId="7" priority="484">
      <formula>$L5="NoShow"</formula>
    </cfRule>
  </conditionalFormatting>
  <conditionalFormatting sqref="A5:AK5">
    <cfRule type="expression" dxfId="7" priority="485">
      <formula>$L5="UAInvalid"</formula>
    </cfRule>
  </conditionalFormatting>
  <conditionalFormatting sqref="A5:AK5">
    <cfRule type="expression" dxfId="7" priority="486">
      <formula>$L5="Y117.a"</formula>
    </cfRule>
  </conditionalFormatting>
  <conditionalFormatting sqref="A5:AK5">
    <cfRule type="expression" dxfId="7" priority="487">
      <formula>$L5="Y117.x"</formula>
    </cfRule>
  </conditionalFormatting>
  <conditionalFormatting sqref="A5:AK5">
    <cfRule type="expression" dxfId="7" priority="488">
      <formula>$L5="DNARefusal"</formula>
    </cfRule>
  </conditionalFormatting>
  <conditionalFormatting sqref="A5:AK5">
    <cfRule type="expression" dxfId="7" priority="489">
      <formula>$L5="FeeNoShow"</formula>
    </cfRule>
  </conditionalFormatting>
  <conditionalFormatting sqref="A5:AK5">
    <cfRule type="expression" dxfId="7" priority="490">
      <formula>$L5="CANC"</formula>
    </cfRule>
  </conditionalFormatting>
  <conditionalFormatting sqref="A5:AK5">
    <cfRule type="expression" dxfId="7" priority="491">
      <formula>$L5="Y377.A"</formula>
    </cfRule>
  </conditionalFormatting>
  <conditionalFormatting sqref="A5:AK5">
    <cfRule type="expression" dxfId="7" priority="492">
      <formula>$L5="R/S"</formula>
    </cfRule>
  </conditionalFormatting>
  <conditionalFormatting sqref="A5:AK5">
    <cfRule type="expression" dxfId="8" priority="493">
      <formula>$G5="OUT-UAQPre"</formula>
    </cfRule>
  </conditionalFormatting>
  <conditionalFormatting sqref="A5:AK5">
    <cfRule type="expression" dxfId="8" priority="494">
      <formula>$G5="OUT-UAQ"</formula>
    </cfRule>
  </conditionalFormatting>
  <conditionalFormatting sqref="A5:AK5">
    <cfRule type="expression" dxfId="0" priority="495">
      <formula>$J5="AMBETTER - SUPERIOR"</formula>
    </cfRule>
  </conditionalFormatting>
  <conditionalFormatting sqref="A5:AK5">
    <cfRule type="expression" dxfId="0" priority="496">
      <formula>$J5="SUPERIOR HEALTH PLAN"</formula>
    </cfRule>
  </conditionalFormatting>
  <conditionalFormatting sqref="A5:AK5">
    <cfRule type="expression" dxfId="4" priority="497">
      <formula>$G5="HUMANA CHOICE CARE"</formula>
    </cfRule>
  </conditionalFormatting>
  <conditionalFormatting sqref="A5:AK5">
    <cfRule type="expression" dxfId="4" priority="498">
      <formula>$G5="HUMANA OPEN ACCESS PLAN"</formula>
    </cfRule>
  </conditionalFormatting>
  <conditionalFormatting sqref="A5:AK5">
    <cfRule type="expression" dxfId="9" priority="499">
      <formula>$G5="OUTSA-SaQu"</formula>
    </cfRule>
  </conditionalFormatting>
  <conditionalFormatting sqref="A5:AK5">
    <cfRule type="expression" dxfId="8" priority="500">
      <formula>$G5="OUTUA-QNEW"</formula>
    </cfRule>
  </conditionalFormatting>
  <conditionalFormatting sqref="A5:AK5">
    <cfRule type="expression" dxfId="8" priority="501">
      <formula>$G5="OUTUA-PrRW"</formula>
    </cfRule>
  </conditionalFormatting>
  <conditionalFormatting sqref="A5:AK5">
    <cfRule type="expression" dxfId="8" priority="502">
      <formula>$G5="OUTUA-FURW"</formula>
    </cfRule>
  </conditionalFormatting>
  <conditionalFormatting sqref="A5:AK5">
    <cfRule type="expression" dxfId="8" priority="503">
      <formula>$G5="OUTUA-NWRW"</formula>
    </cfRule>
  </conditionalFormatting>
  <conditionalFormatting sqref="A5:AK5">
    <cfRule type="expression" dxfId="9" priority="504">
      <formula>$G5="OUTSA-SaQu"</formula>
    </cfRule>
  </conditionalFormatting>
  <conditionalFormatting sqref="A5:AK5">
    <cfRule type="expression" dxfId="9" priority="505">
      <formula>$G5="OUTSA-RW"</formula>
    </cfRule>
  </conditionalFormatting>
  <conditionalFormatting sqref="A5:AK5">
    <cfRule type="expression" dxfId="8" priority="506">
      <formula>$G5="OUTDNA-Red"</formula>
    </cfRule>
  </conditionalFormatting>
  <conditionalFormatting sqref="A4:AK4">
    <cfRule type="expression" dxfId="7" priority="507">
      <formula>$L4="NoShow"</formula>
    </cfRule>
  </conditionalFormatting>
  <conditionalFormatting sqref="A4:AK4">
    <cfRule type="expression" dxfId="7" priority="508">
      <formula>$L4="UAInvalid"</formula>
    </cfRule>
  </conditionalFormatting>
  <conditionalFormatting sqref="A4:AK4">
    <cfRule type="expression" dxfId="7" priority="509">
      <formula>$L4="Y117.a"</formula>
    </cfRule>
  </conditionalFormatting>
  <conditionalFormatting sqref="A4:AK4">
    <cfRule type="expression" dxfId="7" priority="510">
      <formula>$L4="Y117.x"</formula>
    </cfRule>
  </conditionalFormatting>
  <conditionalFormatting sqref="A4:AK4">
    <cfRule type="expression" dxfId="7" priority="511">
      <formula>$L4="DNARefusal"</formula>
    </cfRule>
  </conditionalFormatting>
  <conditionalFormatting sqref="A4:AK4">
    <cfRule type="expression" dxfId="7" priority="512">
      <formula>$L4="FeeNoShow"</formula>
    </cfRule>
  </conditionalFormatting>
  <conditionalFormatting sqref="A4:AK4">
    <cfRule type="expression" dxfId="7" priority="513">
      <formula>$L4="CANC"</formula>
    </cfRule>
  </conditionalFormatting>
  <conditionalFormatting sqref="A4:AK4">
    <cfRule type="expression" dxfId="7" priority="514">
      <formula>$L4="Y377.A"</formula>
    </cfRule>
  </conditionalFormatting>
  <conditionalFormatting sqref="A4:AK4">
    <cfRule type="expression" dxfId="7" priority="515">
      <formula>$L4="R/S"</formula>
    </cfRule>
  </conditionalFormatting>
  <conditionalFormatting sqref="A4:AK4">
    <cfRule type="expression" dxfId="8" priority="516">
      <formula>$G4="OUT-UAQPre"</formula>
    </cfRule>
  </conditionalFormatting>
  <conditionalFormatting sqref="A4:AK4">
    <cfRule type="expression" dxfId="8" priority="517">
      <formula>$G4="OUT-UAQ"</formula>
    </cfRule>
  </conditionalFormatting>
  <conditionalFormatting sqref="A4:AK4">
    <cfRule type="expression" dxfId="0" priority="518">
      <formula>$J4="AMBETTER - SUPERIOR"</formula>
    </cfRule>
  </conditionalFormatting>
  <conditionalFormatting sqref="A4:AK4">
    <cfRule type="expression" dxfId="0" priority="519">
      <formula>$J4="SUPERIOR HEALTH PLAN"</formula>
    </cfRule>
  </conditionalFormatting>
  <conditionalFormatting sqref="A4:AK4">
    <cfRule type="expression" dxfId="4" priority="520">
      <formula>$G4="HUMANA CHOICE CARE"</formula>
    </cfRule>
  </conditionalFormatting>
  <conditionalFormatting sqref="A4:AK4">
    <cfRule type="expression" dxfId="4" priority="521">
      <formula>$G4="HUMANA OPEN ACCESS PLAN"</formula>
    </cfRule>
  </conditionalFormatting>
  <conditionalFormatting sqref="A4:AK4">
    <cfRule type="expression" dxfId="9" priority="522">
      <formula>$G4="OUTSA-SaQu"</formula>
    </cfRule>
  </conditionalFormatting>
  <conditionalFormatting sqref="A4:AK4">
    <cfRule type="expression" dxfId="8" priority="523">
      <formula>$G4="OUTUA-QNEW"</formula>
    </cfRule>
  </conditionalFormatting>
  <conditionalFormatting sqref="A4:AK4">
    <cfRule type="expression" dxfId="8" priority="524">
      <formula>$G4="OUTUA-PrRW"</formula>
    </cfRule>
  </conditionalFormatting>
  <conditionalFormatting sqref="A4:AK4">
    <cfRule type="expression" dxfId="8" priority="525">
      <formula>$G4="OUTUA-FURW"</formula>
    </cfRule>
  </conditionalFormatting>
  <conditionalFormatting sqref="A4:AK4">
    <cfRule type="expression" dxfId="8" priority="526">
      <formula>$G4="OUTUA-NWRW"</formula>
    </cfRule>
  </conditionalFormatting>
  <conditionalFormatting sqref="A4:AK4">
    <cfRule type="expression" dxfId="9" priority="527">
      <formula>$G4="OUTSA-SaQu"</formula>
    </cfRule>
  </conditionalFormatting>
  <conditionalFormatting sqref="A4:AK4">
    <cfRule type="expression" dxfId="9" priority="528">
      <formula>$G4="OUTSA-RW"</formula>
    </cfRule>
  </conditionalFormatting>
  <conditionalFormatting sqref="A4:AK4">
    <cfRule type="expression" dxfId="8" priority="529">
      <formula>$G4="OUTDNA-Red"</formula>
    </cfRule>
  </conditionalFormatting>
  <conditionalFormatting sqref="A1:N3 O1:O78 P1:R3 S1:S78 T1:AK3">
    <cfRule type="expression" dxfId="7" priority="530">
      <formula>$L1="NoShow"</formula>
    </cfRule>
  </conditionalFormatting>
  <conditionalFormatting sqref="A1:N3 O1:O78 P1:R3 S1:S78 T1:AK3">
    <cfRule type="expression" dxfId="7" priority="531">
      <formula>$L1="UAInvalid"</formula>
    </cfRule>
  </conditionalFormatting>
  <conditionalFormatting sqref="A1:N3 O1:O78 P1:R3 S1:S78 T1:AK3">
    <cfRule type="expression" dxfId="7" priority="532">
      <formula>$L1="Y117.a"</formula>
    </cfRule>
  </conditionalFormatting>
  <conditionalFormatting sqref="A1:N3 O1:O78 P1:R3 S1:S78 T1:AK3">
    <cfRule type="expression" dxfId="7" priority="533">
      <formula>$L1="Y117.x"</formula>
    </cfRule>
  </conditionalFormatting>
  <conditionalFormatting sqref="A1:N3 O1:O78 P1:R3 S1:S78 T1:AK3">
    <cfRule type="expression" dxfId="7" priority="534">
      <formula>$L1="DNARefusal"</formula>
    </cfRule>
  </conditionalFormatting>
  <conditionalFormatting sqref="A1:N3 O1:O78 P1:R3 S1:S78 T1:AK3">
    <cfRule type="expression" dxfId="7" priority="535">
      <formula>$L1="FeeNoShow"</formula>
    </cfRule>
  </conditionalFormatting>
  <conditionalFormatting sqref="A1:N3 O1:O78 P1:R3 S1:S78 T1:AK3">
    <cfRule type="expression" dxfId="7" priority="536">
      <formula>$L1="CANC"</formula>
    </cfRule>
  </conditionalFormatting>
  <conditionalFormatting sqref="A1:N3 O1:O78 P1:R3 S1:S78 T1:AK3">
    <cfRule type="expression" dxfId="7" priority="537">
      <formula>$L1="Y377.A"</formula>
    </cfRule>
  </conditionalFormatting>
  <conditionalFormatting sqref="A1:N3 O1:O78 P1:R3 S1:S78 T1:AK3">
    <cfRule type="expression" dxfId="7" priority="538">
      <formula>$L1="R/S"</formula>
    </cfRule>
  </conditionalFormatting>
  <conditionalFormatting sqref="A1:N3 O1:O78 P1:R3 S1:S78 T1:AK3">
    <cfRule type="expression" dxfId="8" priority="539">
      <formula>$G1="OUT-UAQPre"</formula>
    </cfRule>
  </conditionalFormatting>
  <conditionalFormatting sqref="A1:N3 O1:O78 P1:R3 S1:S78 T1:AK3">
    <cfRule type="expression" dxfId="8" priority="540">
      <formula>$G1="OUT-UAQ"</formula>
    </cfRule>
  </conditionalFormatting>
  <conditionalFormatting sqref="A1:N3 O1:O78 P1:R3 S1:S78 T1:AK3">
    <cfRule type="expression" dxfId="0" priority="541">
      <formula>$J1="AMBETTER - SUPERIOR"</formula>
    </cfRule>
  </conditionalFormatting>
  <conditionalFormatting sqref="A1:N3 O1:O78 P1:R3 S1:S78 T1:AK3">
    <cfRule type="expression" dxfId="0" priority="542">
      <formula>$J1="SUPERIOR HEALTH PLAN"</formula>
    </cfRule>
  </conditionalFormatting>
  <conditionalFormatting sqref="A1:N3 O1:O78 P1:R3 S1:S78 T1:AK3">
    <cfRule type="expression" dxfId="4" priority="543">
      <formula>$G1="HUMANA CHOICE CARE"</formula>
    </cfRule>
  </conditionalFormatting>
  <conditionalFormatting sqref="A1:N3 O1:O78 P1:R3 S1:S78 T1:AK3">
    <cfRule type="expression" dxfId="4" priority="544">
      <formula>$G1="HUMANA OPEN ACCESS PLAN"</formula>
    </cfRule>
  </conditionalFormatting>
  <conditionalFormatting sqref="A1:N3 O1:O78 P1:R3 S1:S78 T1:AK3">
    <cfRule type="expression" dxfId="9" priority="545">
      <formula>$G1="OUTSA-SaQu"</formula>
    </cfRule>
  </conditionalFormatting>
  <conditionalFormatting sqref="A1:N3 O1:O78 P1:R3 S1:S78 T1:AK3">
    <cfRule type="expression" dxfId="8" priority="546">
      <formula>$G1="OUTUA-QNEW"</formula>
    </cfRule>
  </conditionalFormatting>
  <conditionalFormatting sqref="A1:N3 O1:O78 P1:R3 S1:S78 T1:AK3">
    <cfRule type="expression" dxfId="8" priority="547">
      <formula>$G1="OUTUA-PrRW"</formula>
    </cfRule>
  </conditionalFormatting>
  <conditionalFormatting sqref="A1:N3 O1:O78 P1:R3 S1:S78 T1:AK3">
    <cfRule type="expression" dxfId="8" priority="548">
      <formula>$G1="OUTUA-FURW"</formula>
    </cfRule>
  </conditionalFormatting>
  <conditionalFormatting sqref="A1:N3 O1:O78 P1:R3 S1:S78 T1:AK3">
    <cfRule type="expression" dxfId="8" priority="549">
      <formula>$G1="OUTUA-NWRW"</formula>
    </cfRule>
  </conditionalFormatting>
  <conditionalFormatting sqref="A1:N3 O1:O78 P1:R3 S1:S78 T1:AK3">
    <cfRule type="expression" dxfId="9" priority="550">
      <formula>$G1="OUTSA-SaQu"</formula>
    </cfRule>
  </conditionalFormatting>
  <conditionalFormatting sqref="A1:N3 O1:O78 P1:R3 S1:S78 T1:AK3">
    <cfRule type="expression" dxfId="9" priority="551">
      <formula>$G1="OUTSA-RW"</formula>
    </cfRule>
  </conditionalFormatting>
  <conditionalFormatting sqref="A1:N3 O1:O78 P1:R3 S1:S78 T1:AK3">
    <cfRule type="expression" dxfId="8" priority="552">
      <formula>$G1="OUTDNA-Red"</formula>
    </cfRule>
  </conditionalFormatting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5.86"/>
    <col customWidth="1" min="3" max="3" width="8.43"/>
    <col customWidth="1" min="4" max="4" width="23.71"/>
    <col customWidth="1" min="5" max="6" width="7.86"/>
    <col customWidth="1" min="7" max="7" width="10.43"/>
    <col customWidth="1" min="8" max="8" width="10.86"/>
    <col customWidth="1" min="9" max="9" width="10.14"/>
    <col customWidth="1" min="10" max="10" width="25.0"/>
    <col customWidth="1" min="11" max="11" width="7.0"/>
    <col customWidth="1" min="12" max="12" width="12.57"/>
    <col customWidth="1" min="13" max="13" width="6.86"/>
    <col customWidth="1" min="14" max="14" width="10.71"/>
    <col customWidth="1" min="15" max="15" width="44.29"/>
    <col customWidth="1" min="16" max="16" width="13.0"/>
    <col customWidth="1" min="17" max="17" width="7.0"/>
    <col customWidth="1" min="18" max="19" width="14.14"/>
    <col customWidth="1" min="20" max="20" width="9.86"/>
    <col customWidth="1" min="21" max="21" width="11.29"/>
    <col customWidth="1" min="22" max="22" width="13.43"/>
    <col customWidth="1" min="23" max="23" width="13.86"/>
    <col customWidth="1" min="24" max="24" width="7.0"/>
    <col customWidth="1" min="25" max="25" width="4.71"/>
  </cols>
  <sheetData>
    <row r="1">
      <c r="A1" s="284" t="s">
        <v>1334</v>
      </c>
      <c r="B1" s="284" t="s">
        <v>45</v>
      </c>
      <c r="C1" s="354" t="s">
        <v>48</v>
      </c>
      <c r="D1" s="355" t="s">
        <v>77</v>
      </c>
      <c r="E1" s="356" t="s">
        <v>46</v>
      </c>
      <c r="F1" s="356" t="s">
        <v>47</v>
      </c>
      <c r="G1" s="284" t="s">
        <v>78</v>
      </c>
      <c r="H1" s="284" t="s">
        <v>79</v>
      </c>
      <c r="I1" s="284" t="s">
        <v>51</v>
      </c>
      <c r="J1" s="284" t="s">
        <v>52</v>
      </c>
      <c r="K1" s="284" t="s">
        <v>80</v>
      </c>
      <c r="L1" s="284" t="s">
        <v>81</v>
      </c>
      <c r="M1" s="284" t="s">
        <v>82</v>
      </c>
      <c r="N1" s="284" t="s">
        <v>1334</v>
      </c>
      <c r="O1" s="284" t="s">
        <v>84</v>
      </c>
      <c r="P1" s="284" t="s">
        <v>7543</v>
      </c>
      <c r="Q1" s="284"/>
      <c r="R1" s="357"/>
      <c r="S1" s="357"/>
      <c r="T1" s="357"/>
      <c r="U1" s="357"/>
      <c r="V1" s="357"/>
      <c r="W1" s="357"/>
      <c r="X1" s="357"/>
      <c r="Y1" s="357"/>
    </row>
    <row r="2">
      <c r="A2" s="155" t="s">
        <v>9814</v>
      </c>
      <c r="B2" s="155">
        <v>10718.0</v>
      </c>
      <c r="C2" s="171">
        <v>0.59375</v>
      </c>
      <c r="D2" s="161" t="s">
        <v>1121</v>
      </c>
      <c r="E2" s="172">
        <v>25173.0</v>
      </c>
      <c r="F2" s="172">
        <v>44586.0</v>
      </c>
      <c r="G2" s="155" t="s">
        <v>122</v>
      </c>
      <c r="H2" s="155" t="s">
        <v>92</v>
      </c>
      <c r="I2" s="155" t="s">
        <v>93</v>
      </c>
      <c r="J2" s="155" t="s">
        <v>174</v>
      </c>
      <c r="K2" s="155"/>
      <c r="L2" s="155" t="s">
        <v>90</v>
      </c>
      <c r="M2" s="155">
        <v>206977.0</v>
      </c>
      <c r="N2" s="155" t="s">
        <v>9814</v>
      </c>
      <c r="O2" s="155" t="s">
        <v>7582</v>
      </c>
      <c r="P2" s="155" t="s">
        <v>1489</v>
      </c>
      <c r="Q2" s="155"/>
      <c r="R2" s="155" t="s">
        <v>8507</v>
      </c>
      <c r="S2" s="155" t="s">
        <v>8583</v>
      </c>
      <c r="T2" s="155"/>
      <c r="U2" s="155"/>
      <c r="V2" s="155"/>
      <c r="W2" s="155"/>
      <c r="X2" s="155"/>
      <c r="Y2" s="155"/>
    </row>
    <row r="3">
      <c r="A3" s="155" t="s">
        <v>8590</v>
      </c>
      <c r="B3" s="155">
        <v>12397.0</v>
      </c>
      <c r="C3" s="171">
        <v>0.3541666666666667</v>
      </c>
      <c r="D3" s="161" t="s">
        <v>677</v>
      </c>
      <c r="E3" s="172">
        <v>24151.0</v>
      </c>
      <c r="F3" s="172">
        <v>44567.0</v>
      </c>
      <c r="G3" s="155" t="s">
        <v>122</v>
      </c>
      <c r="H3" s="155" t="s">
        <v>92</v>
      </c>
      <c r="I3" s="155" t="s">
        <v>101</v>
      </c>
      <c r="J3" s="155" t="s">
        <v>174</v>
      </c>
      <c r="K3" s="155"/>
      <c r="L3" s="155" t="s">
        <v>90</v>
      </c>
      <c r="M3" s="155">
        <v>206489.0</v>
      </c>
      <c r="N3" s="155" t="s">
        <v>8590</v>
      </c>
      <c r="O3" s="155" t="s">
        <v>7663</v>
      </c>
      <c r="P3" s="155" t="s">
        <v>1489</v>
      </c>
      <c r="Q3" s="155"/>
      <c r="R3" s="155" t="s">
        <v>8384</v>
      </c>
      <c r="S3" s="155" t="s">
        <v>35</v>
      </c>
      <c r="T3" s="155"/>
      <c r="U3" s="155"/>
      <c r="V3" s="155"/>
      <c r="W3" s="155"/>
      <c r="X3" s="155"/>
      <c r="Y3" s="155"/>
    </row>
    <row r="4">
      <c r="A4" s="155" t="s">
        <v>9836</v>
      </c>
      <c r="B4" s="155">
        <v>12462.0</v>
      </c>
      <c r="C4" s="171">
        <v>0.6041666666666666</v>
      </c>
      <c r="D4" s="161" t="s">
        <v>2584</v>
      </c>
      <c r="E4" s="172">
        <v>34256.0</v>
      </c>
      <c r="F4" s="172">
        <v>44592.0</v>
      </c>
      <c r="G4" s="155" t="s">
        <v>122</v>
      </c>
      <c r="H4" s="155" t="s">
        <v>92</v>
      </c>
      <c r="I4" s="155" t="s">
        <v>93</v>
      </c>
      <c r="J4" s="155" t="s">
        <v>308</v>
      </c>
      <c r="K4" s="155"/>
      <c r="L4" s="155" t="s">
        <v>90</v>
      </c>
      <c r="M4" s="155">
        <v>207095.0</v>
      </c>
      <c r="N4" s="155" t="s">
        <v>9836</v>
      </c>
      <c r="O4" s="155" t="s">
        <v>8251</v>
      </c>
      <c r="P4" s="155" t="s">
        <v>1489</v>
      </c>
      <c r="Q4" s="155"/>
      <c r="R4" s="155" t="s">
        <v>35</v>
      </c>
      <c r="S4" s="155"/>
      <c r="T4" s="155"/>
      <c r="U4" s="155"/>
      <c r="V4" s="155"/>
      <c r="W4" s="155"/>
      <c r="X4" s="155"/>
      <c r="Y4" s="155"/>
    </row>
    <row r="5">
      <c r="A5" s="155" t="s">
        <v>8592</v>
      </c>
      <c r="B5" s="155">
        <v>12473.0</v>
      </c>
      <c r="C5" s="171">
        <v>0.3958333333333333</v>
      </c>
      <c r="D5" s="161" t="s">
        <v>967</v>
      </c>
      <c r="E5" s="172">
        <v>23807.0</v>
      </c>
      <c r="F5" s="172">
        <v>44575.0</v>
      </c>
      <c r="G5" s="155" t="s">
        <v>122</v>
      </c>
      <c r="H5" s="155" t="s">
        <v>92</v>
      </c>
      <c r="I5" s="155" t="s">
        <v>93</v>
      </c>
      <c r="J5" s="155" t="s">
        <v>164</v>
      </c>
      <c r="K5" s="155"/>
      <c r="L5" s="155" t="s">
        <v>90</v>
      </c>
      <c r="M5" s="161">
        <v>206597.0</v>
      </c>
      <c r="N5" s="155" t="s">
        <v>8592</v>
      </c>
      <c r="O5" s="155" t="s">
        <v>7552</v>
      </c>
      <c r="P5" s="155" t="s">
        <v>1489</v>
      </c>
      <c r="Q5" s="155"/>
      <c r="R5" s="155" t="s">
        <v>8374</v>
      </c>
      <c r="S5" s="155" t="s">
        <v>8384</v>
      </c>
      <c r="T5" s="155" t="s">
        <v>35</v>
      </c>
      <c r="U5" s="155"/>
      <c r="V5" s="155"/>
      <c r="W5" s="155"/>
      <c r="X5" s="155"/>
      <c r="Y5" s="155"/>
    </row>
    <row r="6">
      <c r="A6" s="155" t="str">
        <f>B6&amp;F6</f>
        <v>1247344575</v>
      </c>
      <c r="B6" s="155">
        <v>12473.0</v>
      </c>
      <c r="C6" s="171">
        <v>0.3958333333333333</v>
      </c>
      <c r="D6" s="161" t="s">
        <v>967</v>
      </c>
      <c r="E6" s="172">
        <v>23807.0</v>
      </c>
      <c r="F6" s="172">
        <v>44575.0</v>
      </c>
      <c r="G6" s="155" t="s">
        <v>122</v>
      </c>
      <c r="H6" s="155" t="s">
        <v>92</v>
      </c>
      <c r="I6" s="155" t="s">
        <v>93</v>
      </c>
      <c r="J6" s="155" t="s">
        <v>164</v>
      </c>
      <c r="K6" s="155"/>
      <c r="L6" s="155" t="s">
        <v>90</v>
      </c>
      <c r="M6" s="161">
        <v>206597.0</v>
      </c>
      <c r="N6" s="155" t="str">
        <f>A6</f>
        <v>1247344575</v>
      </c>
      <c r="O6" s="155" t="str">
        <f>VLOOKUP(B6,'DATA - LIS - RX'!A:B,2,0)</f>
        <v>  -  </v>
      </c>
      <c r="P6" s="155" t="str">
        <f>if(countif(B:B,B6)&gt;1, "R", "")</f>
        <v>R</v>
      </c>
      <c r="Q6" s="155"/>
      <c r="R6" s="155" t="str">
        <f>IFERROR(__xludf.DUMMYFUNCTION("TRANSPOSE(UNIQUE(SORTN(FILTER(POSITIVES!E:E,POSITIVES!A:A=M6),1,1,0,0)))"),"Benzoylecgonine")</f>
        <v>Benzoylecgonine</v>
      </c>
      <c r="S6" s="155" t="str">
        <f>IFERROR(__xludf.DUMMYFUNCTION("""COMPUTED_VALUE"""),"Carboxy-THC")</f>
        <v>Carboxy-THC</v>
      </c>
      <c r="T6" s="155" t="str">
        <f>IFERROR(__xludf.DUMMYFUNCTION("""COMPUTED_VALUE"""),"THC")</f>
        <v>THC</v>
      </c>
      <c r="U6" s="155"/>
      <c r="V6" s="155"/>
      <c r="W6" s="155"/>
      <c r="X6" s="155"/>
      <c r="Y6" s="155"/>
    </row>
    <row r="7">
      <c r="A7" s="155" t="s">
        <v>8391</v>
      </c>
      <c r="B7" s="155">
        <v>12512.0</v>
      </c>
      <c r="C7" s="171">
        <v>0.625</v>
      </c>
      <c r="D7" s="161" t="s">
        <v>2000</v>
      </c>
      <c r="E7" s="172">
        <v>28787.0</v>
      </c>
      <c r="F7" s="172">
        <v>44578.0</v>
      </c>
      <c r="G7" s="155" t="s">
        <v>122</v>
      </c>
      <c r="H7" s="155" t="s">
        <v>92</v>
      </c>
      <c r="I7" s="155" t="s">
        <v>93</v>
      </c>
      <c r="J7" s="155" t="s">
        <v>174</v>
      </c>
      <c r="K7" s="155"/>
      <c r="L7" s="155" t="s">
        <v>90</v>
      </c>
      <c r="M7" s="155">
        <v>206760.0</v>
      </c>
      <c r="N7" s="155" t="s">
        <v>8391</v>
      </c>
      <c r="O7" s="155" t="s">
        <v>7576</v>
      </c>
      <c r="P7" s="155" t="s">
        <v>1489</v>
      </c>
      <c r="Q7" s="155"/>
      <c r="R7" s="155" t="s">
        <v>8374</v>
      </c>
      <c r="S7" s="155" t="s">
        <v>8389</v>
      </c>
      <c r="T7" s="155" t="s">
        <v>35</v>
      </c>
      <c r="U7" s="155" t="s">
        <v>7606</v>
      </c>
      <c r="V7" s="155"/>
      <c r="W7" s="155"/>
      <c r="X7" s="155"/>
      <c r="Y7" s="155"/>
    </row>
    <row r="8">
      <c r="A8" s="155" t="str">
        <f t="shared" ref="A8:A9" si="1">B8&amp;F8</f>
        <v>1251244578</v>
      </c>
      <c r="B8" s="155">
        <v>12512.0</v>
      </c>
      <c r="C8" s="171">
        <v>0.625</v>
      </c>
      <c r="D8" s="161" t="s">
        <v>2000</v>
      </c>
      <c r="E8" s="172">
        <v>28787.0</v>
      </c>
      <c r="F8" s="172">
        <v>44578.0</v>
      </c>
      <c r="G8" s="155" t="s">
        <v>122</v>
      </c>
      <c r="H8" s="155" t="s">
        <v>92</v>
      </c>
      <c r="I8" s="155" t="s">
        <v>93</v>
      </c>
      <c r="J8" s="155" t="s">
        <v>174</v>
      </c>
      <c r="K8" s="155"/>
      <c r="L8" s="155" t="s">
        <v>90</v>
      </c>
      <c r="M8" s="155">
        <v>206760.0</v>
      </c>
      <c r="N8" s="155" t="str">
        <f t="shared" ref="N8:N9" si="2">A8</f>
        <v>1251244578</v>
      </c>
      <c r="O8" s="155" t="str">
        <f>VLOOKUP(B8,'DATA - LIS - RX'!A:B,2,0)</f>
        <v>Gabapentin</v>
      </c>
      <c r="P8" s="155" t="str">
        <f t="shared" ref="P8:P9" si="3">if(countif(B:B,B8)&gt;1, "R", "")</f>
        <v>R</v>
      </c>
      <c r="Q8" s="155"/>
      <c r="R8" s="155" t="str">
        <f>IFERROR(__xludf.DUMMYFUNCTION("TRANSPOSE(UNIQUE(SORTN(FILTER(POSITIVES!E:E,POSITIVES!A:A=M8),1,1,0,0)))"),"Benzoylecgonine")</f>
        <v>Benzoylecgonine</v>
      </c>
      <c r="S8" s="155" t="str">
        <f>IFERROR(__xludf.DUMMYFUNCTION("""COMPUTED_VALUE"""),"Cocaine")</f>
        <v>Cocaine</v>
      </c>
      <c r="T8" s="155" t="str">
        <f>IFERROR(__xludf.DUMMYFUNCTION("""COMPUTED_VALUE"""),"THC")</f>
        <v>THC</v>
      </c>
      <c r="U8" s="155" t="str">
        <f>IFERROR(__xludf.DUMMYFUNCTION("""COMPUTED_VALUE"""),"Tramadol")</f>
        <v>Tramadol</v>
      </c>
      <c r="V8" s="155"/>
      <c r="W8" s="155"/>
      <c r="X8" s="155"/>
      <c r="Y8" s="155"/>
    </row>
    <row r="9">
      <c r="A9" s="155" t="str">
        <f t="shared" si="1"/>
        <v>1390944589</v>
      </c>
      <c r="B9" s="155">
        <v>13909.0</v>
      </c>
      <c r="C9" s="171">
        <v>0.5729166666666666</v>
      </c>
      <c r="D9" s="161" t="s">
        <v>2350</v>
      </c>
      <c r="E9" s="172">
        <v>24060.0</v>
      </c>
      <c r="F9" s="172">
        <v>44589.0</v>
      </c>
      <c r="G9" s="155" t="s">
        <v>122</v>
      </c>
      <c r="H9" s="155" t="s">
        <v>92</v>
      </c>
      <c r="I9" s="155" t="s">
        <v>101</v>
      </c>
      <c r="J9" s="155" t="s">
        <v>174</v>
      </c>
      <c r="K9" s="155"/>
      <c r="L9" s="155" t="s">
        <v>90</v>
      </c>
      <c r="M9" s="155">
        <v>207067.0</v>
      </c>
      <c r="N9" s="155" t="str">
        <f t="shared" si="2"/>
        <v>1390944589</v>
      </c>
      <c r="O9" s="155" t="str">
        <f>VLOOKUP(B9,'DATA - LIS - RX'!A:B,2,0)</f>
        <v>Oxycodone</v>
      </c>
      <c r="P9" s="155" t="str">
        <f t="shared" si="3"/>
        <v/>
      </c>
      <c r="Q9" s="155"/>
      <c r="R9" s="155" t="str">
        <f>IFERROR(__xludf.DUMMYFUNCTION("TRANSPOSE(UNIQUE(SORTN(FILTER(POSITIVES!E:E,POSITIVES!A:A=M9),1,1,0,0)))"),"Amphetamines")</f>
        <v>Amphetamines</v>
      </c>
      <c r="S9" s="155" t="str">
        <f>IFERROR(__xludf.DUMMYFUNCTION("""COMPUTED_VALUE"""),"Methadone")</f>
        <v>Methadone</v>
      </c>
      <c r="T9" s="155" t="str">
        <f>IFERROR(__xludf.DUMMYFUNCTION("""COMPUTED_VALUE"""),"Oxycodone")</f>
        <v>Oxycodone</v>
      </c>
      <c r="U9" s="155" t="str">
        <f>IFERROR(__xludf.DUMMYFUNCTION("""COMPUTED_VALUE"""),"THC")</f>
        <v>THC</v>
      </c>
      <c r="V9" s="155"/>
      <c r="W9" s="155"/>
      <c r="X9" s="155"/>
      <c r="Y9" s="155"/>
    </row>
    <row r="10">
      <c r="A10" s="155" t="s">
        <v>8321</v>
      </c>
      <c r="B10" s="155">
        <v>14083.0</v>
      </c>
      <c r="C10" s="171">
        <v>0.4895833333333333</v>
      </c>
      <c r="D10" s="161" t="s">
        <v>1339</v>
      </c>
      <c r="E10" s="172">
        <v>22869.0</v>
      </c>
      <c r="F10" s="172">
        <v>44576.0</v>
      </c>
      <c r="G10" s="155" t="s">
        <v>122</v>
      </c>
      <c r="H10" s="155" t="s">
        <v>87</v>
      </c>
      <c r="I10" s="155" t="s">
        <v>101</v>
      </c>
      <c r="J10" s="155" t="s">
        <v>174</v>
      </c>
      <c r="K10" s="155"/>
      <c r="L10" s="155" t="s">
        <v>90</v>
      </c>
      <c r="M10" s="155">
        <v>206729.0</v>
      </c>
      <c r="N10" s="155" t="s">
        <v>8321</v>
      </c>
      <c r="O10" s="155" t="s">
        <v>7958</v>
      </c>
      <c r="P10" s="155" t="s">
        <v>9806</v>
      </c>
      <c r="Q10" s="155"/>
      <c r="R10" s="155" t="s">
        <v>8318</v>
      </c>
      <c r="S10" s="155" t="s">
        <v>8374</v>
      </c>
      <c r="T10" s="155" t="s">
        <v>8389</v>
      </c>
      <c r="U10" s="155"/>
      <c r="V10" s="155"/>
      <c r="W10" s="155"/>
      <c r="X10" s="155"/>
      <c r="Y10" s="155"/>
    </row>
    <row r="11">
      <c r="A11" s="155" t="s">
        <v>9831</v>
      </c>
      <c r="B11" s="155">
        <v>14083.0</v>
      </c>
      <c r="C11" s="171">
        <v>0.3958333333333333</v>
      </c>
      <c r="D11" s="161" t="s">
        <v>1339</v>
      </c>
      <c r="E11" s="172">
        <v>22869.0</v>
      </c>
      <c r="F11" s="172">
        <v>44589.0</v>
      </c>
      <c r="G11" s="155" t="s">
        <v>122</v>
      </c>
      <c r="H11" s="155" t="s">
        <v>92</v>
      </c>
      <c r="I11" s="155" t="s">
        <v>101</v>
      </c>
      <c r="J11" s="155" t="s">
        <v>174</v>
      </c>
      <c r="K11" s="155"/>
      <c r="L11" s="155" t="s">
        <v>90</v>
      </c>
      <c r="M11" s="155">
        <v>207055.0</v>
      </c>
      <c r="N11" s="155" t="s">
        <v>9831</v>
      </c>
      <c r="O11" s="155" t="s">
        <v>7958</v>
      </c>
      <c r="P11" s="155" t="s">
        <v>9806</v>
      </c>
      <c r="Q11" s="155"/>
      <c r="R11" s="155" t="s">
        <v>8389</v>
      </c>
      <c r="S11" s="155"/>
      <c r="T11" s="155"/>
      <c r="U11" s="155"/>
      <c r="V11" s="155"/>
      <c r="W11" s="155"/>
      <c r="X11" s="155"/>
      <c r="Y11" s="155"/>
    </row>
    <row r="12">
      <c r="A12" s="155" t="str">
        <f>B12&amp;F12</f>
        <v>1437344586</v>
      </c>
      <c r="B12" s="155">
        <v>14373.0</v>
      </c>
      <c r="C12" s="171">
        <v>0.625</v>
      </c>
      <c r="D12" s="161" t="s">
        <v>1098</v>
      </c>
      <c r="E12" s="172">
        <v>28183.0</v>
      </c>
      <c r="F12" s="172">
        <v>44586.0</v>
      </c>
      <c r="G12" s="155" t="s">
        <v>122</v>
      </c>
      <c r="H12" s="155" t="s">
        <v>92</v>
      </c>
      <c r="I12" s="155" t="s">
        <v>93</v>
      </c>
      <c r="J12" s="155" t="s">
        <v>98</v>
      </c>
      <c r="K12" s="155"/>
      <c r="L12" s="155" t="s">
        <v>90</v>
      </c>
      <c r="M12" s="155">
        <v>206981.0</v>
      </c>
      <c r="N12" s="155" t="str">
        <f>A12</f>
        <v>1437344586</v>
      </c>
      <c r="O12" s="155" t="str">
        <f>VLOOKUP(B12,'DATA - LIS - RX'!A:B,2,0)</f>
        <v>Dextroamphetamine, Oxycodone, Dexedrine</v>
      </c>
      <c r="P12" s="155" t="str">
        <f>if(countif(B:B,B12)&gt;1, "R", "")</f>
        <v/>
      </c>
      <c r="Q12" s="155"/>
      <c r="R12" s="155" t="str">
        <f>IFERROR(__xludf.DUMMYFUNCTION("TRANSPOSE(UNIQUE(SORTN(FILTER(POSITIVES!E:E,POSITIVES!A:A=M12),1,1,0,0)))"),"Amphetamines")</f>
        <v>Amphetamines</v>
      </c>
      <c r="S12" s="155" t="str">
        <f>IFERROR(__xludf.DUMMYFUNCTION("""COMPUTED_VALUE"""),"Opiates")</f>
        <v>Opiates</v>
      </c>
      <c r="T12" s="155" t="str">
        <f>IFERROR(__xludf.DUMMYFUNCTION("""COMPUTED_VALUE"""),"Oxycodone")</f>
        <v>Oxycodone</v>
      </c>
      <c r="U12" s="155"/>
      <c r="V12" s="155"/>
      <c r="W12" s="155"/>
      <c r="X12" s="155"/>
      <c r="Y12" s="155"/>
    </row>
    <row r="13">
      <c r="A13" s="155" t="s">
        <v>9834</v>
      </c>
      <c r="B13" s="155">
        <v>15957.0</v>
      </c>
      <c r="C13" s="171">
        <v>0.3645833333333333</v>
      </c>
      <c r="D13" s="161" t="s">
        <v>2423</v>
      </c>
      <c r="E13" s="172">
        <v>23525.0</v>
      </c>
      <c r="F13" s="172">
        <v>44589.0</v>
      </c>
      <c r="G13" s="155" t="s">
        <v>122</v>
      </c>
      <c r="H13" s="155" t="s">
        <v>87</v>
      </c>
      <c r="I13" s="155" t="s">
        <v>97</v>
      </c>
      <c r="J13" s="155" t="s">
        <v>247</v>
      </c>
      <c r="K13" s="155"/>
      <c r="L13" s="155" t="s">
        <v>90</v>
      </c>
      <c r="M13" s="155">
        <v>207051.0</v>
      </c>
      <c r="N13" s="155" t="s">
        <v>9834</v>
      </c>
      <c r="O13" s="155" t="s">
        <v>8132</v>
      </c>
      <c r="P13" s="155" t="s">
        <v>1489</v>
      </c>
      <c r="Q13" s="155"/>
      <c r="R13" s="155" t="s">
        <v>35</v>
      </c>
      <c r="S13" s="155"/>
      <c r="T13" s="155"/>
      <c r="U13" s="155"/>
      <c r="V13" s="155"/>
      <c r="W13" s="155"/>
      <c r="X13" s="155"/>
      <c r="Y13" s="155"/>
    </row>
    <row r="14">
      <c r="A14" s="155" t="s">
        <v>8593</v>
      </c>
      <c r="B14" s="155">
        <v>16254.0</v>
      </c>
      <c r="C14" s="171">
        <v>0.5625</v>
      </c>
      <c r="D14" s="161" t="s">
        <v>1696</v>
      </c>
      <c r="E14" s="172">
        <v>25486.0</v>
      </c>
      <c r="F14" s="172">
        <v>44575.0</v>
      </c>
      <c r="G14" s="155" t="s">
        <v>122</v>
      </c>
      <c r="H14" s="155" t="s">
        <v>92</v>
      </c>
      <c r="I14" s="155" t="s">
        <v>93</v>
      </c>
      <c r="J14" s="155" t="s">
        <v>98</v>
      </c>
      <c r="K14" s="155"/>
      <c r="L14" s="155" t="s">
        <v>90</v>
      </c>
      <c r="M14" s="155">
        <v>206717.0</v>
      </c>
      <c r="N14" s="155" t="s">
        <v>8593</v>
      </c>
      <c r="O14" s="155" t="s">
        <v>7636</v>
      </c>
      <c r="P14" s="155" t="s">
        <v>1489</v>
      </c>
      <c r="Q14" s="155"/>
      <c r="R14" s="155" t="s">
        <v>8384</v>
      </c>
      <c r="S14" s="155" t="s">
        <v>35</v>
      </c>
      <c r="T14" s="155"/>
      <c r="U14" s="155"/>
      <c r="V14" s="155"/>
      <c r="W14" s="155"/>
      <c r="X14" s="155"/>
      <c r="Y14" s="155"/>
    </row>
    <row r="15">
      <c r="A15" s="155" t="str">
        <f>B15&amp;F15</f>
        <v>1650044575</v>
      </c>
      <c r="B15" s="155">
        <v>16500.0</v>
      </c>
      <c r="C15" s="171">
        <v>0.625</v>
      </c>
      <c r="D15" s="161" t="s">
        <v>2205</v>
      </c>
      <c r="E15" s="172">
        <v>23027.0</v>
      </c>
      <c r="F15" s="172">
        <v>44575.0</v>
      </c>
      <c r="G15" s="155" t="s">
        <v>122</v>
      </c>
      <c r="H15" s="155" t="s">
        <v>92</v>
      </c>
      <c r="I15" s="155" t="s">
        <v>93</v>
      </c>
      <c r="J15" s="155" t="s">
        <v>89</v>
      </c>
      <c r="K15" s="155"/>
      <c r="L15" s="155" t="s">
        <v>90</v>
      </c>
      <c r="M15" s="155">
        <v>206724.0</v>
      </c>
      <c r="N15" s="155" t="str">
        <f>A15</f>
        <v>1650044575</v>
      </c>
      <c r="O15" s="155" t="str">
        <f>VLOOKUP(B15,'DATA - LIS - RX'!A:B,2,0)</f>
        <v>Zolpidem, Pregabalin, Oxycodone, Buprenorphine</v>
      </c>
      <c r="P15" s="155" t="str">
        <f>if(countif(B:B,B15)&gt;1, "R", "")</f>
        <v/>
      </c>
      <c r="Q15" s="155"/>
      <c r="R15" s="155" t="str">
        <f>IFERROR(__xludf.DUMMYFUNCTION("TRANSPOSE(UNIQUE(SORTN(FILTER(POSITIVES!E:E,POSITIVES!A:A=M15),1,1,0,0)))"),"Noroxycodone")</f>
        <v>Noroxycodone</v>
      </c>
      <c r="S15" s="155" t="str">
        <f>IFERROR(__xludf.DUMMYFUNCTION("""COMPUTED_VALUE"""),"Oxycodone")</f>
        <v>Oxycodone</v>
      </c>
      <c r="T15" s="155" t="str">
        <f>IFERROR(__xludf.DUMMYFUNCTION("""COMPUTED_VALUE"""),"THC")</f>
        <v>THC</v>
      </c>
      <c r="U15" s="155"/>
      <c r="V15" s="155"/>
      <c r="W15" s="155"/>
      <c r="X15" s="155"/>
      <c r="Y15" s="155"/>
    </row>
    <row r="16">
      <c r="A16" s="155" t="s">
        <v>8926</v>
      </c>
      <c r="B16" s="155">
        <v>17116.0</v>
      </c>
      <c r="C16" s="171">
        <v>0.5416666666666666</v>
      </c>
      <c r="D16" s="161" t="s">
        <v>146</v>
      </c>
      <c r="E16" s="172">
        <v>32878.0</v>
      </c>
      <c r="F16" s="172">
        <v>44593.0</v>
      </c>
      <c r="G16" s="155" t="s">
        <v>96</v>
      </c>
      <c r="H16" s="155" t="s">
        <v>87</v>
      </c>
      <c r="I16" s="155" t="s">
        <v>97</v>
      </c>
      <c r="J16" s="155" t="s">
        <v>147</v>
      </c>
      <c r="K16" s="155"/>
      <c r="L16" s="155" t="s">
        <v>90</v>
      </c>
      <c r="M16" s="155">
        <v>207124.0</v>
      </c>
      <c r="N16" s="155" t="s">
        <v>8926</v>
      </c>
      <c r="O16" s="155" t="s">
        <v>7705</v>
      </c>
      <c r="P16" s="155" t="s">
        <v>1489</v>
      </c>
      <c r="Q16" s="155"/>
      <c r="R16" s="155" t="s">
        <v>35</v>
      </c>
      <c r="S16" s="155"/>
      <c r="T16" s="155"/>
      <c r="U16" s="155"/>
      <c r="V16" s="155"/>
      <c r="W16" s="155"/>
      <c r="X16" s="155"/>
      <c r="Y16" s="155"/>
    </row>
    <row r="17">
      <c r="A17" s="155" t="s">
        <v>8589</v>
      </c>
      <c r="B17" s="155">
        <v>17186.0</v>
      </c>
      <c r="C17" s="171">
        <v>0.5729166666666666</v>
      </c>
      <c r="D17" s="161" t="s">
        <v>211</v>
      </c>
      <c r="E17" s="172">
        <v>32887.0</v>
      </c>
      <c r="F17" s="172">
        <v>44566.0</v>
      </c>
      <c r="G17" s="155" t="s">
        <v>122</v>
      </c>
      <c r="H17" s="155" t="s">
        <v>92</v>
      </c>
      <c r="I17" s="155" t="s">
        <v>93</v>
      </c>
      <c r="J17" s="155" t="s">
        <v>179</v>
      </c>
      <c r="K17" s="155"/>
      <c r="L17" s="155" t="s">
        <v>90</v>
      </c>
      <c r="M17" s="155">
        <v>206465.0</v>
      </c>
      <c r="N17" s="155" t="s">
        <v>8589</v>
      </c>
      <c r="O17" s="155" t="s">
        <v>7580</v>
      </c>
      <c r="P17" s="155" t="s">
        <v>9806</v>
      </c>
      <c r="Q17" s="155"/>
      <c r="R17" s="155" t="s">
        <v>8384</v>
      </c>
      <c r="S17" s="155" t="s">
        <v>35</v>
      </c>
      <c r="T17" s="155" t="s">
        <v>7606</v>
      </c>
      <c r="U17" s="155"/>
      <c r="V17" s="155"/>
      <c r="W17" s="155"/>
      <c r="X17" s="155"/>
      <c r="Y17" s="155"/>
    </row>
    <row r="18">
      <c r="A18" s="155" t="s">
        <v>8978</v>
      </c>
      <c r="B18" s="155">
        <v>17186.0</v>
      </c>
      <c r="C18" s="171">
        <v>0.5416666666666666</v>
      </c>
      <c r="D18" s="161" t="s">
        <v>211</v>
      </c>
      <c r="E18" s="172">
        <v>32887.0</v>
      </c>
      <c r="F18" s="172">
        <v>44594.0</v>
      </c>
      <c r="G18" s="155" t="s">
        <v>122</v>
      </c>
      <c r="H18" s="155" t="s">
        <v>92</v>
      </c>
      <c r="I18" s="155" t="s">
        <v>93</v>
      </c>
      <c r="J18" s="155" t="s">
        <v>179</v>
      </c>
      <c r="K18" s="155"/>
      <c r="L18" s="155" t="s">
        <v>90</v>
      </c>
      <c r="M18" s="155">
        <v>207157.0</v>
      </c>
      <c r="N18" s="155" t="s">
        <v>8978</v>
      </c>
      <c r="O18" s="155" t="s">
        <v>7580</v>
      </c>
      <c r="P18" s="155" t="s">
        <v>9806</v>
      </c>
      <c r="Q18" s="155"/>
      <c r="R18" s="155" t="s">
        <v>35</v>
      </c>
      <c r="S18" s="155"/>
      <c r="T18" s="155"/>
      <c r="U18" s="155"/>
      <c r="V18" s="155"/>
      <c r="W18" s="155"/>
      <c r="X18" s="155"/>
      <c r="Y18" s="155"/>
    </row>
    <row r="19">
      <c r="A19" s="155" t="s">
        <v>8591</v>
      </c>
      <c r="B19" s="155">
        <v>17470.0</v>
      </c>
      <c r="C19" s="171">
        <v>0.625</v>
      </c>
      <c r="D19" s="161" t="s">
        <v>807</v>
      </c>
      <c r="E19" s="172">
        <v>34674.0</v>
      </c>
      <c r="F19" s="172">
        <v>44568.0</v>
      </c>
      <c r="G19" s="155" t="s">
        <v>122</v>
      </c>
      <c r="H19" s="155" t="s">
        <v>92</v>
      </c>
      <c r="I19" s="155" t="s">
        <v>93</v>
      </c>
      <c r="J19" s="155" t="s">
        <v>179</v>
      </c>
      <c r="K19" s="155"/>
      <c r="L19" s="155" t="s">
        <v>90</v>
      </c>
      <c r="M19" s="155">
        <v>206550.0</v>
      </c>
      <c r="N19" s="155" t="s">
        <v>8591</v>
      </c>
      <c r="O19" s="155" t="s">
        <v>7566</v>
      </c>
      <c r="P19" s="155" t="s">
        <v>1489</v>
      </c>
      <c r="Q19" s="155"/>
      <c r="R19" s="155" t="s">
        <v>8384</v>
      </c>
      <c r="S19" s="155" t="s">
        <v>8494</v>
      </c>
      <c r="T19" s="155" t="s">
        <v>35</v>
      </c>
      <c r="U19" s="155"/>
      <c r="V19" s="155"/>
      <c r="W19" s="155"/>
      <c r="X19" s="155"/>
      <c r="Y19" s="155"/>
    </row>
    <row r="20">
      <c r="A20" s="155" t="str">
        <f>B20&amp;F20</f>
        <v>1747044568</v>
      </c>
      <c r="B20" s="155">
        <v>17470.0</v>
      </c>
      <c r="C20" s="171">
        <v>0.625</v>
      </c>
      <c r="D20" s="161" t="s">
        <v>807</v>
      </c>
      <c r="E20" s="172">
        <v>34674.0</v>
      </c>
      <c r="F20" s="172">
        <v>44568.0</v>
      </c>
      <c r="G20" s="155" t="s">
        <v>122</v>
      </c>
      <c r="H20" s="155" t="s">
        <v>92</v>
      </c>
      <c r="I20" s="155" t="s">
        <v>93</v>
      </c>
      <c r="J20" s="155" t="s">
        <v>179</v>
      </c>
      <c r="K20" s="155"/>
      <c r="L20" s="155" t="s">
        <v>90</v>
      </c>
      <c r="M20" s="155">
        <v>206550.0</v>
      </c>
      <c r="N20" s="155" t="str">
        <f>A20</f>
        <v>1747044568</v>
      </c>
      <c r="O20" s="155" t="str">
        <f>VLOOKUP(B20,'DATA - LIS - RX'!A:B,2,0)</f>
        <v>Hydrocodone</v>
      </c>
      <c r="P20" s="155" t="str">
        <f>if(countif(B:B,B20)&gt;1, "R", "")</f>
        <v>R</v>
      </c>
      <c r="Q20" s="155"/>
      <c r="R20" s="155" t="str">
        <f>IFERROR(__xludf.DUMMYFUNCTION("TRANSPOSE(UNIQUE(SORTN(FILTER(POSITIVES!E:E,POSITIVES!A:A=M20),1,1,0,0)))"),"Carboxy-THC")</f>
        <v>Carboxy-THC</v>
      </c>
      <c r="S20" s="155" t="str">
        <f>IFERROR(__xludf.DUMMYFUNCTION("""COMPUTED_VALUE"""),"Norhydrocodone")</f>
        <v>Norhydrocodone</v>
      </c>
      <c r="T20" s="155" t="str">
        <f>IFERROR(__xludf.DUMMYFUNCTION("""COMPUTED_VALUE"""),"THC")</f>
        <v>THC</v>
      </c>
      <c r="U20" s="155"/>
      <c r="V20" s="155"/>
      <c r="W20" s="155"/>
      <c r="X20" s="155"/>
      <c r="Y20" s="155"/>
    </row>
    <row r="21">
      <c r="A21" s="155" t="s">
        <v>8390</v>
      </c>
      <c r="B21" s="155">
        <v>9493.0</v>
      </c>
      <c r="C21" s="171">
        <v>0.375</v>
      </c>
      <c r="D21" s="161" t="s">
        <v>494</v>
      </c>
      <c r="E21" s="172">
        <v>20636.0</v>
      </c>
      <c r="F21" s="172">
        <v>44574.0</v>
      </c>
      <c r="G21" s="155" t="s">
        <v>122</v>
      </c>
      <c r="H21" s="155" t="s">
        <v>92</v>
      </c>
      <c r="I21" s="155" t="s">
        <v>93</v>
      </c>
      <c r="J21" s="155" t="s">
        <v>147</v>
      </c>
      <c r="K21" s="155"/>
      <c r="L21" s="155" t="s">
        <v>90</v>
      </c>
      <c r="M21" s="161">
        <v>206617.0</v>
      </c>
      <c r="N21" s="155" t="s">
        <v>8390</v>
      </c>
      <c r="O21" s="155" t="s">
        <v>7585</v>
      </c>
      <c r="P21" s="155" t="s">
        <v>1489</v>
      </c>
      <c r="Q21" s="155"/>
      <c r="R21" s="155" t="s">
        <v>8374</v>
      </c>
      <c r="S21" s="155" t="s">
        <v>8384</v>
      </c>
      <c r="T21" s="155" t="s">
        <v>8389</v>
      </c>
      <c r="U21" s="155" t="s">
        <v>7566</v>
      </c>
      <c r="V21" s="155" t="s">
        <v>8483</v>
      </c>
      <c r="W21" s="155" t="s">
        <v>8494</v>
      </c>
      <c r="X21" s="155" t="s">
        <v>8507</v>
      </c>
      <c r="Y21" s="155" t="s">
        <v>35</v>
      </c>
    </row>
    <row r="22">
      <c r="A22" s="155" t="str">
        <f t="shared" ref="A22:A23" si="4">B22&amp;F22</f>
        <v>949344574</v>
      </c>
      <c r="B22" s="155">
        <v>9493.0</v>
      </c>
      <c r="C22" s="171">
        <v>0.375</v>
      </c>
      <c r="D22" s="161" t="s">
        <v>494</v>
      </c>
      <c r="E22" s="172">
        <v>20636.0</v>
      </c>
      <c r="F22" s="172">
        <v>44574.0</v>
      </c>
      <c r="G22" s="155" t="s">
        <v>122</v>
      </c>
      <c r="H22" s="155" t="s">
        <v>92</v>
      </c>
      <c r="I22" s="155" t="s">
        <v>93</v>
      </c>
      <c r="J22" s="155" t="s">
        <v>147</v>
      </c>
      <c r="K22" s="155"/>
      <c r="L22" s="155" t="s">
        <v>90</v>
      </c>
      <c r="M22" s="161">
        <v>206617.0</v>
      </c>
      <c r="N22" s="155" t="str">
        <f t="shared" ref="N22:N23" si="5">A22</f>
        <v>949344574</v>
      </c>
      <c r="O22" s="155" t="str">
        <f>VLOOKUP(B22,'DATA - LIS - RX'!A:B,2,0)</f>
        <v>Gabapentin, Hydrocodone</v>
      </c>
      <c r="P22" s="155" t="str">
        <f t="shared" ref="P22:P23" si="6">if(countif(B:B,B22)&gt;1, "R", "")</f>
        <v>R</v>
      </c>
      <c r="Q22" s="155"/>
      <c r="R22" s="155" t="str">
        <f>IFERROR(__xludf.DUMMYFUNCTION("TRANSPOSE(UNIQUE(SORTN(FILTER(POSITIVES!E:E,POSITIVES!A:A=M22),1,1,0,0)))"),"Benzoylecgonine")</f>
        <v>Benzoylecgonine</v>
      </c>
      <c r="S22" s="155" t="str">
        <f>IFERROR(__xludf.DUMMYFUNCTION("""COMPUTED_VALUE"""),"Carboxy-THC")</f>
        <v>Carboxy-THC</v>
      </c>
      <c r="T22" s="155" t="str">
        <f>IFERROR(__xludf.DUMMYFUNCTION("""COMPUTED_VALUE"""),"Cocaine")</f>
        <v>Cocaine</v>
      </c>
      <c r="U22" s="155" t="str">
        <f>IFERROR(__xludf.DUMMYFUNCTION("""COMPUTED_VALUE"""),"Hydrocodone")</f>
        <v>Hydrocodone</v>
      </c>
      <c r="V22" s="155" t="str">
        <f>IFERROR(__xludf.DUMMYFUNCTION("""COMPUTED_VALUE"""),"Hydromorphone")</f>
        <v>Hydromorphone</v>
      </c>
      <c r="W22" s="155" t="str">
        <f>IFERROR(__xludf.DUMMYFUNCTION("""COMPUTED_VALUE"""),"Norhydrocodone")</f>
        <v>Norhydrocodone</v>
      </c>
      <c r="X22" s="155" t="str">
        <f>IFERROR(__xludf.DUMMYFUNCTION("""COMPUTED_VALUE"""),"Opiates")</f>
        <v>Opiates</v>
      </c>
      <c r="Y22" s="155" t="str">
        <f>IFERROR(__xludf.DUMMYFUNCTION("""COMPUTED_VALUE"""),"THC")</f>
        <v>THC</v>
      </c>
    </row>
    <row r="23">
      <c r="A23" s="155" t="str">
        <f t="shared" si="4"/>
        <v>977544594</v>
      </c>
      <c r="B23" s="155">
        <v>9775.0</v>
      </c>
      <c r="C23" s="171">
        <v>0.5520833333333334</v>
      </c>
      <c r="D23" s="161" t="s">
        <v>219</v>
      </c>
      <c r="E23" s="172">
        <v>16906.0</v>
      </c>
      <c r="F23" s="172">
        <v>44594.0</v>
      </c>
      <c r="G23" s="155" t="s">
        <v>122</v>
      </c>
      <c r="H23" s="155" t="s">
        <v>92</v>
      </c>
      <c r="I23" s="155" t="s">
        <v>101</v>
      </c>
      <c r="J23" s="155" t="s">
        <v>94</v>
      </c>
      <c r="K23" s="155"/>
      <c r="L23" s="155" t="s">
        <v>90</v>
      </c>
      <c r="M23" s="155">
        <v>207165.0</v>
      </c>
      <c r="N23" s="155" t="str">
        <f t="shared" si="5"/>
        <v>977544594</v>
      </c>
      <c r="O23" s="155" t="str">
        <f>VLOOKUP(B23,'DATA - LIS - RX'!A:B,2,0)</f>
        <v>Alprazolam, Gabapentin, Oxycodone, Dronabinol</v>
      </c>
      <c r="P23" s="155" t="str">
        <f t="shared" si="6"/>
        <v/>
      </c>
      <c r="Q23" s="155"/>
      <c r="R23" s="155" t="str">
        <f>IFERROR(__xludf.DUMMYFUNCTION("TRANSPOSE(UNIQUE(SORTN(FILTER(POSITIVES!E:E,POSITIVES!A:A=M23),1,1,0,0)))"),"Opiates")</f>
        <v>Opiates</v>
      </c>
      <c r="S23" s="155" t="str">
        <f>IFERROR(__xludf.DUMMYFUNCTION("""COMPUTED_VALUE"""),"Oxycodone")</f>
        <v>Oxycodone</v>
      </c>
      <c r="T23" s="155" t="str">
        <f>IFERROR(__xludf.DUMMYFUNCTION("""COMPUTED_VALUE"""),"THC")</f>
        <v>THC</v>
      </c>
      <c r="U23" s="155"/>
      <c r="V23" s="155"/>
      <c r="W23" s="155"/>
      <c r="X23" s="155"/>
      <c r="Y23" s="155"/>
    </row>
  </sheetData>
  <conditionalFormatting sqref="P5 R5:Y5 O15:O17 R15:Y17">
    <cfRule type="expression" dxfId="7" priority="1">
      <formula>$L5="NoShow"</formula>
    </cfRule>
  </conditionalFormatting>
  <conditionalFormatting sqref="P5 R5:Y5 O15:O17 R15:Y17">
    <cfRule type="expression" dxfId="7" priority="2">
      <formula>$L5="UAInvalid"</formula>
    </cfRule>
  </conditionalFormatting>
  <conditionalFormatting sqref="P5 R5:Y5 O15:O17 R15:Y17">
    <cfRule type="expression" dxfId="7" priority="3">
      <formula>$L5="Y117.a"</formula>
    </cfRule>
  </conditionalFormatting>
  <conditionalFormatting sqref="P5 R5:Y5 O15:O17 R15:Y17">
    <cfRule type="expression" dxfId="7" priority="4">
      <formula>$L5="Y117.x"</formula>
    </cfRule>
  </conditionalFormatting>
  <conditionalFormatting sqref="P5 R5:Y5 O15:O17 R15:Y17">
    <cfRule type="expression" dxfId="7" priority="5">
      <formula>$L5="DNARefusal"</formula>
    </cfRule>
  </conditionalFormatting>
  <conditionalFormatting sqref="P5 R5:Y5 O15:O17 R15:Y17">
    <cfRule type="expression" dxfId="7" priority="6">
      <formula>$L5="FeeNoShow"</formula>
    </cfRule>
  </conditionalFormatting>
  <conditionalFormatting sqref="P5 R5:Y5 O15:O17 R15:Y17">
    <cfRule type="expression" dxfId="7" priority="7">
      <formula>$L5="CANC"</formula>
    </cfRule>
  </conditionalFormatting>
  <conditionalFormatting sqref="P5 R5:Y5 O15:O17 R15:Y17">
    <cfRule type="expression" dxfId="7" priority="8">
      <formula>$L5="Y377.A"</formula>
    </cfRule>
  </conditionalFormatting>
  <conditionalFormatting sqref="P5 R5:Y5 O15:O17 R15:Y17">
    <cfRule type="expression" dxfId="7" priority="9">
      <formula>$L5="R/S"</formula>
    </cfRule>
  </conditionalFormatting>
  <conditionalFormatting sqref="P5 R5:Y5 O15:O17 R15:Y17">
    <cfRule type="expression" dxfId="8" priority="10">
      <formula>$G5="OUT-UAQPre"</formula>
    </cfRule>
  </conditionalFormatting>
  <conditionalFormatting sqref="P5 R5:Y5 O15:O17 R15:Y17">
    <cfRule type="expression" dxfId="8" priority="11">
      <formula>$G5="OUT-UAQ"</formula>
    </cfRule>
  </conditionalFormatting>
  <conditionalFormatting sqref="P5 R5:Y5 O15:O17 R15:Y17">
    <cfRule type="expression" dxfId="0" priority="12">
      <formula>$J5="AMBETTER - SUPERIOR"</formula>
    </cfRule>
  </conditionalFormatting>
  <conditionalFormatting sqref="P5 R5:Y5 O15:O17 R15:Y17">
    <cfRule type="expression" dxfId="0" priority="13">
      <formula>$J5="SUPERIOR HEALTH PLAN"</formula>
    </cfRule>
  </conditionalFormatting>
  <conditionalFormatting sqref="P5 R5:Y5 O15:O17 R15:Y17">
    <cfRule type="expression" dxfId="4" priority="14">
      <formula>$G5="HUMANA CHOICE CARE"</formula>
    </cfRule>
  </conditionalFormatting>
  <conditionalFormatting sqref="P5 R5:Y5 O15:O17 R15:Y17">
    <cfRule type="expression" dxfId="4" priority="15">
      <formula>$G5="HUMANA OPEN ACCESS PLAN"</formula>
    </cfRule>
  </conditionalFormatting>
  <conditionalFormatting sqref="P5 R5:Y5 O15:O17 R15:Y17">
    <cfRule type="expression" dxfId="9" priority="16">
      <formula>$G5="OUTSA-SaQu"</formula>
    </cfRule>
  </conditionalFormatting>
  <conditionalFormatting sqref="P5 R5:Y5 O15:O17 R15:Y17">
    <cfRule type="expression" dxfId="8" priority="17">
      <formula>$G5="OUTUA-QNEW"</formula>
    </cfRule>
  </conditionalFormatting>
  <conditionalFormatting sqref="P5 R5:Y5 O15:O17 R15:Y17">
    <cfRule type="expression" dxfId="8" priority="18">
      <formula>$G5="OUTUA-PrRW"</formula>
    </cfRule>
  </conditionalFormatting>
  <conditionalFormatting sqref="P5 R5:Y5 O15:O17 R15:Y17">
    <cfRule type="expression" dxfId="8" priority="19">
      <formula>$G5="OUTUA-FURW"</formula>
    </cfRule>
  </conditionalFormatting>
  <conditionalFormatting sqref="P5 R5:Y5 O15:O17 R15:Y17">
    <cfRule type="expression" dxfId="8" priority="20">
      <formula>$G5="OUTUA-NWRW"</formula>
    </cfRule>
  </conditionalFormatting>
  <conditionalFormatting sqref="P5 R5:Y5">
    <cfRule type="expression" dxfId="9" priority="21">
      <formula>$G5="OUTSA-SaQu"</formula>
    </cfRule>
  </conditionalFormatting>
  <conditionalFormatting sqref="P5 R5:Y5 O15:O17 R15:Y17">
    <cfRule type="expression" dxfId="9" priority="22">
      <formula>$G5="OUTSA-RW"</formula>
    </cfRule>
  </conditionalFormatting>
  <conditionalFormatting sqref="P5 R5:Y5 O15:O17 R15:Y17">
    <cfRule type="expression" dxfId="8" priority="23">
      <formula>$G5="OUTDNA-Red"</formula>
    </cfRule>
  </conditionalFormatting>
  <conditionalFormatting sqref="A4:Y4">
    <cfRule type="expression" dxfId="7" priority="24">
      <formula>$L4="NoShow"</formula>
    </cfRule>
  </conditionalFormatting>
  <conditionalFormatting sqref="A4:Y4">
    <cfRule type="expression" dxfId="7" priority="25">
      <formula>$L4="UAInvalid"</formula>
    </cfRule>
  </conditionalFormatting>
  <conditionalFormatting sqref="A4:Y4">
    <cfRule type="expression" dxfId="7" priority="26">
      <formula>$L4="Y117.a"</formula>
    </cfRule>
  </conditionalFormatting>
  <conditionalFormatting sqref="A4:Y4">
    <cfRule type="expression" dxfId="7" priority="27">
      <formula>$L4="Y117.x"</formula>
    </cfRule>
  </conditionalFormatting>
  <conditionalFormatting sqref="A4:Y4">
    <cfRule type="expression" dxfId="7" priority="28">
      <formula>$L4="DNARefusal"</formula>
    </cfRule>
  </conditionalFormatting>
  <conditionalFormatting sqref="A4:Y4">
    <cfRule type="expression" dxfId="7" priority="29">
      <formula>$L4="FeeNoShow"</formula>
    </cfRule>
  </conditionalFormatting>
  <conditionalFormatting sqref="A4:Y4">
    <cfRule type="expression" dxfId="7" priority="30">
      <formula>$L4="CANC"</formula>
    </cfRule>
  </conditionalFormatting>
  <conditionalFormatting sqref="A4:Y4">
    <cfRule type="expression" dxfId="7" priority="31">
      <formula>$L4="Y377.A"</formula>
    </cfRule>
  </conditionalFormatting>
  <conditionalFormatting sqref="A4:Y4">
    <cfRule type="expression" dxfId="7" priority="32">
      <formula>$L4="R/S"</formula>
    </cfRule>
  </conditionalFormatting>
  <conditionalFormatting sqref="A4:Y4">
    <cfRule type="expression" dxfId="8" priority="33">
      <formula>$G4="OUT-UAQPre"</formula>
    </cfRule>
  </conditionalFormatting>
  <conditionalFormatting sqref="A4:Y4">
    <cfRule type="expression" dxfId="8" priority="34">
      <formula>$G4="OUT-UAQ"</formula>
    </cfRule>
  </conditionalFormatting>
  <conditionalFormatting sqref="A4:Y4">
    <cfRule type="expression" dxfId="0" priority="35">
      <formula>$J4="AMBETTER - SUPERIOR"</formula>
    </cfRule>
  </conditionalFormatting>
  <conditionalFormatting sqref="A4:Y4">
    <cfRule type="expression" dxfId="0" priority="36">
      <formula>$J4="SUPERIOR HEALTH PLAN"</formula>
    </cfRule>
  </conditionalFormatting>
  <conditionalFormatting sqref="A4:Y4">
    <cfRule type="expression" dxfId="4" priority="37">
      <formula>$G4="HUMANA CHOICE CARE"</formula>
    </cfRule>
  </conditionalFormatting>
  <conditionalFormatting sqref="A4:Y4">
    <cfRule type="expression" dxfId="4" priority="38">
      <formula>$G4="HUMANA OPEN ACCESS PLAN"</formula>
    </cfRule>
  </conditionalFormatting>
  <conditionalFormatting sqref="A4:Y4">
    <cfRule type="expression" dxfId="9" priority="39">
      <formula>$G4="OUTSA-SaQu"</formula>
    </cfRule>
  </conditionalFormatting>
  <conditionalFormatting sqref="A4:Y4">
    <cfRule type="expression" dxfId="8" priority="40">
      <formula>$G4="OUTUA-QNEW"</formula>
    </cfRule>
  </conditionalFormatting>
  <conditionalFormatting sqref="A4:Y4">
    <cfRule type="expression" dxfId="8" priority="41">
      <formula>$G4="OUTUA-PrRW"</formula>
    </cfRule>
  </conditionalFormatting>
  <conditionalFormatting sqref="A4:Y4">
    <cfRule type="expression" dxfId="8" priority="42">
      <formula>$G4="OUTUA-FURW"</formula>
    </cfRule>
  </conditionalFormatting>
  <conditionalFormatting sqref="A4:Y4">
    <cfRule type="expression" dxfId="8" priority="43">
      <formula>$G4="OUTUA-NWRW"</formula>
    </cfRule>
  </conditionalFormatting>
  <conditionalFormatting sqref="A4:Y4">
    <cfRule type="expression" dxfId="9" priority="44">
      <formula>$G4="OUTSA-SaQu"</formula>
    </cfRule>
  </conditionalFormatting>
  <conditionalFormatting sqref="A4:Y4">
    <cfRule type="expression" dxfId="9" priority="45">
      <formula>$G4="OUTSA-RW"</formula>
    </cfRule>
  </conditionalFormatting>
  <conditionalFormatting sqref="A4:Y4">
    <cfRule type="expression" dxfId="8" priority="46">
      <formula>$G4="OUTDNA-Red"</formula>
    </cfRule>
  </conditionalFormatting>
  <conditionalFormatting sqref="P4 R4:Y4">
    <cfRule type="expression" dxfId="7" priority="47">
      <formula>$L4="NoShow"</formula>
    </cfRule>
  </conditionalFormatting>
  <conditionalFormatting sqref="P4 R4:Y4">
    <cfRule type="expression" dxfId="7" priority="48">
      <formula>$L4="UAInvalid"</formula>
    </cfRule>
  </conditionalFormatting>
  <conditionalFormatting sqref="P4 R4:Y4">
    <cfRule type="expression" dxfId="7" priority="49">
      <formula>$L4="Y117.a"</formula>
    </cfRule>
  </conditionalFormatting>
  <conditionalFormatting sqref="P4 R4:Y4">
    <cfRule type="expression" dxfId="7" priority="50">
      <formula>$L4="Y117.x"</formula>
    </cfRule>
  </conditionalFormatting>
  <conditionalFormatting sqref="P4 R4:Y4">
    <cfRule type="expression" dxfId="7" priority="51">
      <formula>$L4="DNARefusal"</formula>
    </cfRule>
  </conditionalFormatting>
  <conditionalFormatting sqref="P4 R4:Y4">
    <cfRule type="expression" dxfId="7" priority="52">
      <formula>$L4="FeeNoShow"</formula>
    </cfRule>
  </conditionalFormatting>
  <conditionalFormatting sqref="P4 R4:Y4">
    <cfRule type="expression" dxfId="7" priority="53">
      <formula>$L4="CANC"</formula>
    </cfRule>
  </conditionalFormatting>
  <conditionalFormatting sqref="P4 R4:Y4">
    <cfRule type="expression" dxfId="7" priority="54">
      <formula>$L4="Y377.A"</formula>
    </cfRule>
  </conditionalFormatting>
  <conditionalFormatting sqref="P4 R4:Y4">
    <cfRule type="expression" dxfId="7" priority="55">
      <formula>$L4="R/S"</formula>
    </cfRule>
  </conditionalFormatting>
  <conditionalFormatting sqref="P4 R4:Y4">
    <cfRule type="expression" dxfId="8" priority="56">
      <formula>$G4="OUT-UAQPre"</formula>
    </cfRule>
  </conditionalFormatting>
  <conditionalFormatting sqref="P4 R4:Y4">
    <cfRule type="expression" dxfId="8" priority="57">
      <formula>$G4="OUT-UAQ"</formula>
    </cfRule>
  </conditionalFormatting>
  <conditionalFormatting sqref="P4 R4:Y4">
    <cfRule type="expression" dxfId="0" priority="58">
      <formula>$J4="AMBETTER - SUPERIOR"</formula>
    </cfRule>
  </conditionalFormatting>
  <conditionalFormatting sqref="P4 R4:Y4">
    <cfRule type="expression" dxfId="0" priority="59">
      <formula>$J4="SUPERIOR HEALTH PLAN"</formula>
    </cfRule>
  </conditionalFormatting>
  <conditionalFormatting sqref="P4 R4:Y4">
    <cfRule type="expression" dxfId="4" priority="60">
      <formula>$G4="HUMANA CHOICE CARE"</formula>
    </cfRule>
  </conditionalFormatting>
  <conditionalFormatting sqref="P4 R4:Y4">
    <cfRule type="expression" dxfId="4" priority="61">
      <formula>$G4="HUMANA OPEN ACCESS PLAN"</formula>
    </cfRule>
  </conditionalFormatting>
  <conditionalFormatting sqref="P4 R4:Y4">
    <cfRule type="expression" dxfId="9" priority="62">
      <formula>$G4="OUTSA-SaQu"</formula>
    </cfRule>
  </conditionalFormatting>
  <conditionalFormatting sqref="P4 R4:Y4">
    <cfRule type="expression" dxfId="8" priority="63">
      <formula>$G4="OUTUA-QNEW"</formula>
    </cfRule>
  </conditionalFormatting>
  <conditionalFormatting sqref="P4 R4:Y4">
    <cfRule type="expression" dxfId="8" priority="64">
      <formula>$G4="OUTUA-PrRW"</formula>
    </cfRule>
  </conditionalFormatting>
  <conditionalFormatting sqref="P4 R4:Y4">
    <cfRule type="expression" dxfId="8" priority="65">
      <formula>$G4="OUTUA-FURW"</formula>
    </cfRule>
  </conditionalFormatting>
  <conditionalFormatting sqref="P4 R4:Y4">
    <cfRule type="expression" dxfId="8" priority="66">
      <formula>$G4="OUTUA-NWRW"</formula>
    </cfRule>
  </conditionalFormatting>
  <conditionalFormatting sqref="P4 R4:Y4">
    <cfRule type="expression" dxfId="9" priority="67">
      <formula>$G4="OUTSA-SaQu"</formula>
    </cfRule>
  </conditionalFormatting>
  <conditionalFormatting sqref="P4 R4:Y4">
    <cfRule type="expression" dxfId="9" priority="68">
      <formula>$G4="OUTSA-RW"</formula>
    </cfRule>
  </conditionalFormatting>
  <conditionalFormatting sqref="P4 R4:Y4">
    <cfRule type="expression" dxfId="8" priority="69">
      <formula>$G4="OUTDNA-Red"</formula>
    </cfRule>
  </conditionalFormatting>
  <conditionalFormatting sqref="A3:Y3">
    <cfRule type="expression" dxfId="7" priority="70">
      <formula>$L3="NoShow"</formula>
    </cfRule>
  </conditionalFormatting>
  <conditionalFormatting sqref="A3:Y3">
    <cfRule type="expression" dxfId="7" priority="71">
      <formula>$L3="UAInvalid"</formula>
    </cfRule>
  </conditionalFormatting>
  <conditionalFormatting sqref="A3:Y3">
    <cfRule type="expression" dxfId="7" priority="72">
      <formula>$L3="Y117.a"</formula>
    </cfRule>
  </conditionalFormatting>
  <conditionalFormatting sqref="A3:Y3">
    <cfRule type="expression" dxfId="7" priority="73">
      <formula>$L3="Y117.x"</formula>
    </cfRule>
  </conditionalFormatting>
  <conditionalFormatting sqref="A3:Y3">
    <cfRule type="expression" dxfId="7" priority="74">
      <formula>$L3="DNARefusal"</formula>
    </cfRule>
  </conditionalFormatting>
  <conditionalFormatting sqref="A3:Y3">
    <cfRule type="expression" dxfId="7" priority="75">
      <formula>$L3="FeeNoShow"</formula>
    </cfRule>
  </conditionalFormatting>
  <conditionalFormatting sqref="A3:Y3">
    <cfRule type="expression" dxfId="7" priority="76">
      <formula>$L3="CANC"</formula>
    </cfRule>
  </conditionalFormatting>
  <conditionalFormatting sqref="A3:Y3">
    <cfRule type="expression" dxfId="7" priority="77">
      <formula>$L3="Y377.A"</formula>
    </cfRule>
  </conditionalFormatting>
  <conditionalFormatting sqref="A3:Y3">
    <cfRule type="expression" dxfId="7" priority="78">
      <formula>$L3="R/S"</formula>
    </cfRule>
  </conditionalFormatting>
  <conditionalFormatting sqref="A3:Y3">
    <cfRule type="expression" dxfId="8" priority="79">
      <formula>$G3="OUT-UAQPre"</formula>
    </cfRule>
  </conditionalFormatting>
  <conditionalFormatting sqref="A3:Y3">
    <cfRule type="expression" dxfId="8" priority="80">
      <formula>$G3="OUT-UAQ"</formula>
    </cfRule>
  </conditionalFormatting>
  <conditionalFormatting sqref="A3:Y3">
    <cfRule type="expression" dxfId="0" priority="81">
      <formula>$J3="AMBETTER - SUPERIOR"</formula>
    </cfRule>
  </conditionalFormatting>
  <conditionalFormatting sqref="A3:Y3">
    <cfRule type="expression" dxfId="0" priority="82">
      <formula>$J3="SUPERIOR HEALTH PLAN"</formula>
    </cfRule>
  </conditionalFormatting>
  <conditionalFormatting sqref="A3:Y3">
    <cfRule type="expression" dxfId="4" priority="83">
      <formula>$G3="HUMANA CHOICE CARE"</formula>
    </cfRule>
  </conditionalFormatting>
  <conditionalFormatting sqref="A3:Y3">
    <cfRule type="expression" dxfId="4" priority="84">
      <formula>$G3="HUMANA OPEN ACCESS PLAN"</formula>
    </cfRule>
  </conditionalFormatting>
  <conditionalFormatting sqref="A3:Y3">
    <cfRule type="expression" dxfId="9" priority="85">
      <formula>$G3="OUTSA-SaQu"</formula>
    </cfRule>
  </conditionalFormatting>
  <conditionalFormatting sqref="A3:Y3">
    <cfRule type="expression" dxfId="8" priority="86">
      <formula>$G3="OUTUA-QNEW"</formula>
    </cfRule>
  </conditionalFormatting>
  <conditionalFormatting sqref="A3:Y3">
    <cfRule type="expression" dxfId="8" priority="87">
      <formula>$G3="OUTUA-PrRW"</formula>
    </cfRule>
  </conditionalFormatting>
  <conditionalFormatting sqref="A3:Y3">
    <cfRule type="expression" dxfId="8" priority="88">
      <formula>$G3="OUTUA-FURW"</formula>
    </cfRule>
  </conditionalFormatting>
  <conditionalFormatting sqref="A3:Y3">
    <cfRule type="expression" dxfId="8" priority="89">
      <formula>$G3="OUTUA-NWRW"</formula>
    </cfRule>
  </conditionalFormatting>
  <conditionalFormatting sqref="A3:Y3">
    <cfRule type="expression" dxfId="9" priority="90">
      <formula>$G3="OUTSA-SaQu"</formula>
    </cfRule>
  </conditionalFormatting>
  <conditionalFormatting sqref="A3:Y3">
    <cfRule type="expression" dxfId="9" priority="91">
      <formula>$G3="OUTSA-RW"</formula>
    </cfRule>
  </conditionalFormatting>
  <conditionalFormatting sqref="A3:Y3">
    <cfRule type="expression" dxfId="8" priority="92">
      <formula>$G3="OUTDNA-Red"</formula>
    </cfRule>
  </conditionalFormatting>
  <conditionalFormatting sqref="P3 R3:Y3">
    <cfRule type="expression" dxfId="7" priority="93">
      <formula>$L3="NoShow"</formula>
    </cfRule>
  </conditionalFormatting>
  <conditionalFormatting sqref="P3 R3:Y3">
    <cfRule type="expression" dxfId="7" priority="94">
      <formula>$L3="UAInvalid"</formula>
    </cfRule>
  </conditionalFormatting>
  <conditionalFormatting sqref="P3 R3:Y3">
    <cfRule type="expression" dxfId="7" priority="95">
      <formula>$L3="Y117.a"</formula>
    </cfRule>
  </conditionalFormatting>
  <conditionalFormatting sqref="P3 R3:Y3">
    <cfRule type="expression" dxfId="7" priority="96">
      <formula>$L3="Y117.x"</formula>
    </cfRule>
  </conditionalFormatting>
  <conditionalFormatting sqref="P3 R3:Y3">
    <cfRule type="expression" dxfId="7" priority="97">
      <formula>$L3="DNARefusal"</formula>
    </cfRule>
  </conditionalFormatting>
  <conditionalFormatting sqref="P3 R3:Y3">
    <cfRule type="expression" dxfId="7" priority="98">
      <formula>$L3="FeeNoShow"</formula>
    </cfRule>
  </conditionalFormatting>
  <conditionalFormatting sqref="P3 R3:Y3">
    <cfRule type="expression" dxfId="7" priority="99">
      <formula>$L3="CANC"</formula>
    </cfRule>
  </conditionalFormatting>
  <conditionalFormatting sqref="P3 R3:Y3">
    <cfRule type="expression" dxfId="7" priority="100">
      <formula>$L3="Y377.A"</formula>
    </cfRule>
  </conditionalFormatting>
  <conditionalFormatting sqref="P3 R3:Y3">
    <cfRule type="expression" dxfId="7" priority="101">
      <formula>$L3="R/S"</formula>
    </cfRule>
  </conditionalFormatting>
  <conditionalFormatting sqref="P3 R3:Y3">
    <cfRule type="expression" dxfId="8" priority="102">
      <formula>$G3="OUT-UAQPre"</formula>
    </cfRule>
  </conditionalFormatting>
  <conditionalFormatting sqref="P3 R3:Y3">
    <cfRule type="expression" dxfId="8" priority="103">
      <formula>$G3="OUT-UAQ"</formula>
    </cfRule>
  </conditionalFormatting>
  <conditionalFormatting sqref="P3 R3:Y3">
    <cfRule type="expression" dxfId="0" priority="104">
      <formula>$J3="AMBETTER - SUPERIOR"</formula>
    </cfRule>
  </conditionalFormatting>
  <conditionalFormatting sqref="P3 R3:Y3">
    <cfRule type="expression" dxfId="0" priority="105">
      <formula>$J3="SUPERIOR HEALTH PLAN"</formula>
    </cfRule>
  </conditionalFormatting>
  <conditionalFormatting sqref="P3 R3:Y3">
    <cfRule type="expression" dxfId="4" priority="106">
      <formula>$G3="HUMANA CHOICE CARE"</formula>
    </cfRule>
  </conditionalFormatting>
  <conditionalFormatting sqref="P3 R3:Y3">
    <cfRule type="expression" dxfId="4" priority="107">
      <formula>$G3="HUMANA OPEN ACCESS PLAN"</formula>
    </cfRule>
  </conditionalFormatting>
  <conditionalFormatting sqref="P3 R3:Y3">
    <cfRule type="expression" dxfId="9" priority="108">
      <formula>$G3="OUTSA-SaQu"</formula>
    </cfRule>
  </conditionalFormatting>
  <conditionalFormatting sqref="P3 R3:Y3">
    <cfRule type="expression" dxfId="8" priority="109">
      <formula>$G3="OUTUA-QNEW"</formula>
    </cfRule>
  </conditionalFormatting>
  <conditionalFormatting sqref="P3 R3:Y3">
    <cfRule type="expression" dxfId="8" priority="110">
      <formula>$G3="OUTUA-PrRW"</formula>
    </cfRule>
  </conditionalFormatting>
  <conditionalFormatting sqref="P3 R3:Y3">
    <cfRule type="expression" dxfId="8" priority="111">
      <formula>$G3="OUTUA-FURW"</formula>
    </cfRule>
  </conditionalFormatting>
  <conditionalFormatting sqref="P3 R3:Y3">
    <cfRule type="expression" dxfId="8" priority="112">
      <formula>$G3="OUTUA-NWRW"</formula>
    </cfRule>
  </conditionalFormatting>
  <conditionalFormatting sqref="P3 R3:Y3">
    <cfRule type="expression" dxfId="9" priority="113">
      <formula>$G3="OUTSA-SaQu"</formula>
    </cfRule>
  </conditionalFormatting>
  <conditionalFormatting sqref="P3 R3:Y3">
    <cfRule type="expression" dxfId="9" priority="114">
      <formula>$G3="OUTSA-RW"</formula>
    </cfRule>
  </conditionalFormatting>
  <conditionalFormatting sqref="P3 R3:Y3">
    <cfRule type="expression" dxfId="8" priority="115">
      <formula>$G3="OUTDNA-Red"</formula>
    </cfRule>
  </conditionalFormatting>
  <conditionalFormatting sqref="A2:Y2">
    <cfRule type="expression" dxfId="7" priority="116">
      <formula>$L2="NoShow"</formula>
    </cfRule>
  </conditionalFormatting>
  <conditionalFormatting sqref="A2:Y2">
    <cfRule type="expression" dxfId="7" priority="117">
      <formula>$L2="UAInvalid"</formula>
    </cfRule>
  </conditionalFormatting>
  <conditionalFormatting sqref="A2:Y2">
    <cfRule type="expression" dxfId="7" priority="118">
      <formula>$L2="Y117.a"</formula>
    </cfRule>
  </conditionalFormatting>
  <conditionalFormatting sqref="A2:Y2">
    <cfRule type="expression" dxfId="7" priority="119">
      <formula>$L2="Y117.x"</formula>
    </cfRule>
  </conditionalFormatting>
  <conditionalFormatting sqref="A2:Y2">
    <cfRule type="expression" dxfId="7" priority="120">
      <formula>$L2="DNARefusal"</formula>
    </cfRule>
  </conditionalFormatting>
  <conditionalFormatting sqref="A2:Y2">
    <cfRule type="expression" dxfId="7" priority="121">
      <formula>$L2="FeeNoShow"</formula>
    </cfRule>
  </conditionalFormatting>
  <conditionalFormatting sqref="A2:Y2">
    <cfRule type="expression" dxfId="7" priority="122">
      <formula>$L2="CANC"</formula>
    </cfRule>
  </conditionalFormatting>
  <conditionalFormatting sqref="A2:Y2">
    <cfRule type="expression" dxfId="7" priority="123">
      <formula>$L2="Y377.A"</formula>
    </cfRule>
  </conditionalFormatting>
  <conditionalFormatting sqref="A2:Y2">
    <cfRule type="expression" dxfId="7" priority="124">
      <formula>$L2="R/S"</formula>
    </cfRule>
  </conditionalFormatting>
  <conditionalFormatting sqref="A2:Y2">
    <cfRule type="expression" dxfId="8" priority="125">
      <formula>$G2="OUT-UAQPre"</formula>
    </cfRule>
  </conditionalFormatting>
  <conditionalFormatting sqref="A2:Y2">
    <cfRule type="expression" dxfId="8" priority="126">
      <formula>$G2="OUT-UAQ"</formula>
    </cfRule>
  </conditionalFormatting>
  <conditionalFormatting sqref="A2:Y2">
    <cfRule type="expression" dxfId="0" priority="127">
      <formula>$J2="AMBETTER - SUPERIOR"</formula>
    </cfRule>
  </conditionalFormatting>
  <conditionalFormatting sqref="A2:Y2">
    <cfRule type="expression" dxfId="0" priority="128">
      <formula>$J2="SUPERIOR HEALTH PLAN"</formula>
    </cfRule>
  </conditionalFormatting>
  <conditionalFormatting sqref="A2:Y2">
    <cfRule type="expression" dxfId="4" priority="129">
      <formula>$G2="HUMANA CHOICE CARE"</formula>
    </cfRule>
  </conditionalFormatting>
  <conditionalFormatting sqref="A2:Y2">
    <cfRule type="expression" dxfId="4" priority="130">
      <formula>$G2="HUMANA OPEN ACCESS PLAN"</formula>
    </cfRule>
  </conditionalFormatting>
  <conditionalFormatting sqref="A2:Y2">
    <cfRule type="expression" dxfId="9" priority="131">
      <formula>$G2="OUTSA-SaQu"</formula>
    </cfRule>
  </conditionalFormatting>
  <conditionalFormatting sqref="A2:Y2">
    <cfRule type="expression" dxfId="8" priority="132">
      <formula>$G2="OUTUA-QNEW"</formula>
    </cfRule>
  </conditionalFormatting>
  <conditionalFormatting sqref="A2:Y2">
    <cfRule type="expression" dxfId="8" priority="133">
      <formula>$G2="OUTUA-PrRW"</formula>
    </cfRule>
  </conditionalFormatting>
  <conditionalFormatting sqref="A2:Y2">
    <cfRule type="expression" dxfId="8" priority="134">
      <formula>$G2="OUTUA-FURW"</formula>
    </cfRule>
  </conditionalFormatting>
  <conditionalFormatting sqref="A2:Y2">
    <cfRule type="expression" dxfId="8" priority="135">
      <formula>$G2="OUTUA-NWRW"</formula>
    </cfRule>
  </conditionalFormatting>
  <conditionalFormatting sqref="A2:Y2">
    <cfRule type="expression" dxfId="9" priority="136">
      <formula>$G2="OUTSA-SaQu"</formula>
    </cfRule>
  </conditionalFormatting>
  <conditionalFormatting sqref="A2:Y2">
    <cfRule type="expression" dxfId="9" priority="137">
      <formula>$G2="OUTSA-RW"</formula>
    </cfRule>
  </conditionalFormatting>
  <conditionalFormatting sqref="A2:Y2">
    <cfRule type="expression" dxfId="8" priority="138">
      <formula>$G2="OUTDNA-Red"</formula>
    </cfRule>
  </conditionalFormatting>
  <conditionalFormatting sqref="P2 R2:Y2">
    <cfRule type="expression" dxfId="7" priority="139">
      <formula>$L2="NoShow"</formula>
    </cfRule>
  </conditionalFormatting>
  <conditionalFormatting sqref="P2 R2:Y2">
    <cfRule type="expression" dxfId="7" priority="140">
      <formula>$L2="UAInvalid"</formula>
    </cfRule>
  </conditionalFormatting>
  <conditionalFormatting sqref="P2 R2:Y2">
    <cfRule type="expression" dxfId="7" priority="141">
      <formula>$L2="Y117.a"</formula>
    </cfRule>
  </conditionalFormatting>
  <conditionalFormatting sqref="P2 R2:Y2">
    <cfRule type="expression" dxfId="7" priority="142">
      <formula>$L2="Y117.x"</formula>
    </cfRule>
  </conditionalFormatting>
  <conditionalFormatting sqref="P2 R2:Y2">
    <cfRule type="expression" dxfId="7" priority="143">
      <formula>$L2="DNARefusal"</formula>
    </cfRule>
  </conditionalFormatting>
  <conditionalFormatting sqref="P2 R2:Y2">
    <cfRule type="expression" dxfId="7" priority="144">
      <formula>$L2="FeeNoShow"</formula>
    </cfRule>
  </conditionalFormatting>
  <conditionalFormatting sqref="P2 R2:Y2">
    <cfRule type="expression" dxfId="7" priority="145">
      <formula>$L2="CANC"</formula>
    </cfRule>
  </conditionalFormatting>
  <conditionalFormatting sqref="P2 R2:Y2">
    <cfRule type="expression" dxfId="7" priority="146">
      <formula>$L2="Y377.A"</formula>
    </cfRule>
  </conditionalFormatting>
  <conditionalFormatting sqref="P2 R2:Y2">
    <cfRule type="expression" dxfId="7" priority="147">
      <formula>$L2="R/S"</formula>
    </cfRule>
  </conditionalFormatting>
  <conditionalFormatting sqref="P2 R2:Y2">
    <cfRule type="expression" dxfId="8" priority="148">
      <formula>$G2="OUT-UAQPre"</formula>
    </cfRule>
  </conditionalFormatting>
  <conditionalFormatting sqref="P2 R2:Y2">
    <cfRule type="expression" dxfId="8" priority="149">
      <formula>$G2="OUT-UAQ"</formula>
    </cfRule>
  </conditionalFormatting>
  <conditionalFormatting sqref="P2 R2:Y2">
    <cfRule type="expression" dxfId="0" priority="150">
      <formula>$J2="AMBETTER - SUPERIOR"</formula>
    </cfRule>
  </conditionalFormatting>
  <conditionalFormatting sqref="P2 R2:Y2">
    <cfRule type="expression" dxfId="0" priority="151">
      <formula>$J2="SUPERIOR HEALTH PLAN"</formula>
    </cfRule>
  </conditionalFormatting>
  <conditionalFormatting sqref="P2 R2:Y2">
    <cfRule type="expression" dxfId="4" priority="152">
      <formula>$G2="HUMANA CHOICE CARE"</formula>
    </cfRule>
  </conditionalFormatting>
  <conditionalFormatting sqref="P2 R2:Y2">
    <cfRule type="expression" dxfId="4" priority="153">
      <formula>$G2="HUMANA OPEN ACCESS PLAN"</formula>
    </cfRule>
  </conditionalFormatting>
  <conditionalFormatting sqref="P2 R2:Y2">
    <cfRule type="expression" dxfId="9" priority="154">
      <formula>$G2="OUTSA-SaQu"</formula>
    </cfRule>
  </conditionalFormatting>
  <conditionalFormatting sqref="P2 R2:Y2">
    <cfRule type="expression" dxfId="8" priority="155">
      <formula>$G2="OUTUA-QNEW"</formula>
    </cfRule>
  </conditionalFormatting>
  <conditionalFormatting sqref="P2 R2:Y2">
    <cfRule type="expression" dxfId="8" priority="156">
      <formula>$G2="OUTUA-PrRW"</formula>
    </cfRule>
  </conditionalFormatting>
  <conditionalFormatting sqref="P2 R2:Y2">
    <cfRule type="expression" dxfId="8" priority="157">
      <formula>$G2="OUTUA-FURW"</formula>
    </cfRule>
  </conditionalFormatting>
  <conditionalFormatting sqref="P2 R2:Y2">
    <cfRule type="expression" dxfId="8" priority="158">
      <formula>$G2="OUTUA-NWRW"</formula>
    </cfRule>
  </conditionalFormatting>
  <conditionalFormatting sqref="P2 R2:Y2">
    <cfRule type="expression" dxfId="9" priority="159">
      <formula>$G2="OUTSA-SaQu"</formula>
    </cfRule>
  </conditionalFormatting>
  <conditionalFormatting sqref="P2 R2:Y2">
    <cfRule type="expression" dxfId="9" priority="160">
      <formula>$G2="OUTSA-RW"</formula>
    </cfRule>
  </conditionalFormatting>
  <conditionalFormatting sqref="P2 R2:Y2">
    <cfRule type="expression" dxfId="8" priority="161">
      <formula>$G2="OUTDNA-Red"</formula>
    </cfRule>
  </conditionalFormatting>
  <conditionalFormatting sqref="A1:Y1">
    <cfRule type="expression" dxfId="7" priority="162">
      <formula>$L1="NoShow"</formula>
    </cfRule>
  </conditionalFormatting>
  <conditionalFormatting sqref="A1:Y1">
    <cfRule type="expression" dxfId="7" priority="163">
      <formula>$L1="UAInvalid"</formula>
    </cfRule>
  </conditionalFormatting>
  <conditionalFormatting sqref="A1:Y1">
    <cfRule type="expression" dxfId="7" priority="164">
      <formula>$L1="Y117.a"</formula>
    </cfRule>
  </conditionalFormatting>
  <conditionalFormatting sqref="A1:Y1">
    <cfRule type="expression" dxfId="7" priority="165">
      <formula>$L1="Y117.x"</formula>
    </cfRule>
  </conditionalFormatting>
  <conditionalFormatting sqref="A1:Y1">
    <cfRule type="expression" dxfId="7" priority="166">
      <formula>$L1="DNARefusal"</formula>
    </cfRule>
  </conditionalFormatting>
  <conditionalFormatting sqref="A1:Y1">
    <cfRule type="expression" dxfId="7" priority="167">
      <formula>$L1="FeeNoShow"</formula>
    </cfRule>
  </conditionalFormatting>
  <conditionalFormatting sqref="A1:Y1">
    <cfRule type="expression" dxfId="7" priority="168">
      <formula>$L1="CANC"</formula>
    </cfRule>
  </conditionalFormatting>
  <conditionalFormatting sqref="A1:Y1">
    <cfRule type="expression" dxfId="7" priority="169">
      <formula>$L1="Y377.A"</formula>
    </cfRule>
  </conditionalFormatting>
  <conditionalFormatting sqref="A1:Y1">
    <cfRule type="expression" dxfId="7" priority="170">
      <formula>$L1="R/S"</formula>
    </cfRule>
  </conditionalFormatting>
  <conditionalFormatting sqref="A1:Y1">
    <cfRule type="expression" dxfId="8" priority="171">
      <formula>$G1="OUT-UAQPre"</formula>
    </cfRule>
  </conditionalFormatting>
  <conditionalFormatting sqref="A1:Y1">
    <cfRule type="expression" dxfId="8" priority="172">
      <formula>$G1="OUT-UAQ"</formula>
    </cfRule>
  </conditionalFormatting>
  <conditionalFormatting sqref="A1:Y1">
    <cfRule type="expression" dxfId="0" priority="173">
      <formula>$J1="AMBETTER - SUPERIOR"</formula>
    </cfRule>
  </conditionalFormatting>
  <conditionalFormatting sqref="A1:Y1">
    <cfRule type="expression" dxfId="0" priority="174">
      <formula>$J1="SUPERIOR HEALTH PLAN"</formula>
    </cfRule>
  </conditionalFormatting>
  <conditionalFormatting sqref="A1:Y1">
    <cfRule type="expression" dxfId="4" priority="175">
      <formula>$G1="HUMANA CHOICE CARE"</formula>
    </cfRule>
  </conditionalFormatting>
  <conditionalFormatting sqref="A1:Y1">
    <cfRule type="expression" dxfId="4" priority="176">
      <formula>$G1="HUMANA OPEN ACCESS PLAN"</formula>
    </cfRule>
  </conditionalFormatting>
  <conditionalFormatting sqref="A1:Y1">
    <cfRule type="expression" dxfId="9" priority="177">
      <formula>$G1="OUTSA-SaQu"</formula>
    </cfRule>
  </conditionalFormatting>
  <conditionalFormatting sqref="A1:Y1">
    <cfRule type="expression" dxfId="8" priority="178">
      <formula>$G1="OUTUA-QNEW"</formula>
    </cfRule>
  </conditionalFormatting>
  <conditionalFormatting sqref="A1:Y1">
    <cfRule type="expression" dxfId="8" priority="179">
      <formula>$G1="OUTUA-PrRW"</formula>
    </cfRule>
  </conditionalFormatting>
  <conditionalFormatting sqref="A1:Y1">
    <cfRule type="expression" dxfId="8" priority="180">
      <formula>$G1="OUTUA-FURW"</formula>
    </cfRule>
  </conditionalFormatting>
  <conditionalFormatting sqref="A1:Y1">
    <cfRule type="expression" dxfId="8" priority="181">
      <formula>$G1="OUTUA-NWRW"</formula>
    </cfRule>
  </conditionalFormatting>
  <conditionalFormatting sqref="A1:Y1">
    <cfRule type="expression" dxfId="9" priority="182">
      <formula>$G1="OUTSA-SaQu"</formula>
    </cfRule>
  </conditionalFormatting>
  <conditionalFormatting sqref="A1:Y1">
    <cfRule type="expression" dxfId="9" priority="183">
      <formula>$G1="OUTSA-RW"</formula>
    </cfRule>
  </conditionalFormatting>
  <conditionalFormatting sqref="A1:Y1">
    <cfRule type="expression" dxfId="8" priority="184">
      <formula>$G1="OUTDNA-Red"</formula>
    </cfRule>
  </conditionalFormatting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10.71"/>
    <col customWidth="1" min="3" max="3" width="20.57"/>
    <col customWidth="1" min="4" max="4" width="18.71"/>
    <col customWidth="1" min="5" max="5" width="7.14"/>
    <col customWidth="1" min="6" max="6" width="10.43"/>
    <col customWidth="1" min="11" max="11" width="20.57"/>
    <col customWidth="1" min="13" max="13" width="21.57"/>
    <col customWidth="1" min="14" max="14" width="12.86"/>
  </cols>
  <sheetData>
    <row r="1" ht="15.0" customHeight="1">
      <c r="A1" s="351" t="s">
        <v>8301</v>
      </c>
      <c r="B1" s="352"/>
      <c r="C1" s="352" t="str">
        <f>VLOOKUP(B1, 'JAN2022 - CC'!A:B,2,0)</f>
        <v>#N/A</v>
      </c>
      <c r="D1" s="351" t="s">
        <v>8304</v>
      </c>
      <c r="E1" s="351" t="s">
        <v>8305</v>
      </c>
      <c r="F1" s="351" t="s">
        <v>8306</v>
      </c>
      <c r="G1" s="277"/>
      <c r="H1" s="277"/>
      <c r="I1" s="277"/>
      <c r="J1" s="277"/>
      <c r="K1" s="352" t="str">
        <f>VLOOKUP(B1, 'JAN2022 - CC'!A:D,4,0)</f>
        <v>#N/A</v>
      </c>
      <c r="L1" s="277"/>
      <c r="M1" s="351" t="s">
        <v>9841</v>
      </c>
      <c r="N1" s="351" t="s">
        <v>9842</v>
      </c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</row>
    <row r="2" ht="15.75" customHeight="1">
      <c r="A2" s="352">
        <v>206465.0</v>
      </c>
      <c r="B2" s="352" t="str">
        <f>VLOOKUP(A2, 'JAN2022 - CC'!M:N,2,0)</f>
        <v>1718644566</v>
      </c>
      <c r="C2" s="352">
        <f>VLOOKUP(B2, 'JAN2022 - CC'!A:B,2,0)</f>
        <v>17186</v>
      </c>
      <c r="D2" s="352" t="s">
        <v>8384</v>
      </c>
      <c r="E2" s="352">
        <v>30.6</v>
      </c>
      <c r="F2" s="352" t="s">
        <v>8309</v>
      </c>
      <c r="G2" s="277"/>
      <c r="H2" s="277"/>
      <c r="I2" s="277"/>
      <c r="J2" s="277"/>
      <c r="K2" s="352" t="str">
        <f>VLOOKUP(B2, 'JAN2022 - CC'!A:D,4,0)</f>
        <v>RIOS, DENISE A</v>
      </c>
      <c r="L2" s="277"/>
      <c r="M2" s="352" t="s">
        <v>9843</v>
      </c>
      <c r="N2" s="352" t="s">
        <v>9844</v>
      </c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</row>
    <row r="3" ht="15.0" customHeight="1">
      <c r="A3" s="352">
        <v>206465.0</v>
      </c>
      <c r="B3" s="352" t="str">
        <f>VLOOKUP(A3, 'JAN2022 - CC'!M:N,2,0)</f>
        <v>1718644566</v>
      </c>
      <c r="C3" s="352">
        <f>VLOOKUP(B3, 'JAN2022 - CC'!A:B,2,0)</f>
        <v>17186</v>
      </c>
      <c r="D3" s="352" t="s">
        <v>7570</v>
      </c>
      <c r="E3" s="352" t="s">
        <v>8315</v>
      </c>
      <c r="F3" s="352" t="s">
        <v>8309</v>
      </c>
      <c r="G3" s="277"/>
      <c r="H3" s="277"/>
      <c r="I3" s="277"/>
      <c r="J3" s="277"/>
      <c r="K3" s="352" t="str">
        <f>VLOOKUP(B3, 'JAN2022 - CC'!A:D,4,0)</f>
        <v>RIOS, DENISE A</v>
      </c>
      <c r="L3" s="277"/>
      <c r="M3" s="352" t="s">
        <v>9843</v>
      </c>
      <c r="N3" s="352" t="s">
        <v>9844</v>
      </c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ht="15.0" customHeight="1">
      <c r="A4" s="352">
        <v>206465.0</v>
      </c>
      <c r="B4" s="352" t="str">
        <f>VLOOKUP(A4, 'JAN2022 - CC'!M:N,2,0)</f>
        <v>1718644566</v>
      </c>
      <c r="C4" s="352">
        <f>VLOOKUP(B4, 'JAN2022 - CC'!A:B,2,0)</f>
        <v>17186</v>
      </c>
      <c r="D4" s="352" t="s">
        <v>35</v>
      </c>
      <c r="E4" s="352" t="s">
        <v>8309</v>
      </c>
      <c r="F4" s="352" t="s">
        <v>8309</v>
      </c>
      <c r="G4" s="277"/>
      <c r="H4" s="277"/>
      <c r="I4" s="277"/>
      <c r="J4" s="277"/>
      <c r="K4" s="352" t="str">
        <f>VLOOKUP(B4, 'JAN2022 - CC'!A:D,4,0)</f>
        <v>RIOS, DENISE A</v>
      </c>
      <c r="L4" s="277"/>
      <c r="M4" s="352" t="s">
        <v>9843</v>
      </c>
      <c r="N4" s="352" t="s">
        <v>9844</v>
      </c>
      <c r="O4" s="277"/>
      <c r="P4" s="277"/>
      <c r="Q4" s="277"/>
      <c r="R4" s="277"/>
      <c r="S4" s="277"/>
      <c r="T4" s="277"/>
      <c r="U4" s="277"/>
      <c r="V4" s="277"/>
      <c r="W4" s="277"/>
      <c r="X4" s="277"/>
      <c r="Y4" s="277"/>
    </row>
    <row r="5" ht="15.75" customHeight="1">
      <c r="A5" s="352">
        <v>206465.0</v>
      </c>
      <c r="B5" s="352" t="str">
        <f>VLOOKUP(A5, 'JAN2022 - CC'!M:N,2,0)</f>
        <v>1718644566</v>
      </c>
      <c r="C5" s="352">
        <f>VLOOKUP(B5, 'JAN2022 - CC'!A:B,2,0)</f>
        <v>17186</v>
      </c>
      <c r="D5" s="352" t="s">
        <v>7606</v>
      </c>
      <c r="E5" s="352" t="s">
        <v>8315</v>
      </c>
      <c r="F5" s="352" t="s">
        <v>8309</v>
      </c>
      <c r="G5" s="277"/>
      <c r="H5" s="277"/>
      <c r="I5" s="277"/>
      <c r="J5" s="277"/>
      <c r="K5" s="352" t="str">
        <f>VLOOKUP(B5, 'JAN2022 - CC'!A:D,4,0)</f>
        <v>RIOS, DENISE A</v>
      </c>
      <c r="L5" s="277"/>
      <c r="M5" s="352" t="s">
        <v>9843</v>
      </c>
      <c r="N5" s="352" t="s">
        <v>9844</v>
      </c>
      <c r="O5" s="277"/>
      <c r="P5" s="277"/>
      <c r="Q5" s="277"/>
      <c r="R5" s="277"/>
      <c r="S5" s="277"/>
      <c r="T5" s="277"/>
      <c r="U5" s="277"/>
      <c r="V5" s="277"/>
      <c r="W5" s="277"/>
      <c r="X5" s="277"/>
      <c r="Y5" s="277"/>
    </row>
    <row r="6" ht="15.0" customHeight="1">
      <c r="A6" s="352">
        <v>206489.0</v>
      </c>
      <c r="B6" s="352" t="str">
        <f>VLOOKUP(A6, 'JAN2022 - CC'!M:N,2,0)</f>
        <v>1239744567</v>
      </c>
      <c r="C6" s="352">
        <f>VLOOKUP(B6, 'JAN2022 - CC'!A:B,2,0)</f>
        <v>12397</v>
      </c>
      <c r="D6" s="352" t="s">
        <v>8384</v>
      </c>
      <c r="E6" s="352">
        <v>222.0</v>
      </c>
      <c r="F6" s="352" t="s">
        <v>8309</v>
      </c>
      <c r="G6" s="277"/>
      <c r="H6" s="277"/>
      <c r="I6" s="277"/>
      <c r="J6" s="277"/>
      <c r="K6" s="352" t="str">
        <f>VLOOKUP(B6, 'JAN2022 - CC'!A:D,4,0)</f>
        <v>RANGEL, MARTIN</v>
      </c>
      <c r="L6" s="277"/>
      <c r="M6" s="352" t="s">
        <v>9845</v>
      </c>
      <c r="N6" s="352" t="s">
        <v>9846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ht="15.0" customHeight="1">
      <c r="A7" s="352">
        <v>206489.0</v>
      </c>
      <c r="B7" s="352" t="str">
        <f>VLOOKUP(A7, 'JAN2022 - CC'!M:N,2,0)</f>
        <v>1239744567</v>
      </c>
      <c r="C7" s="352">
        <f>VLOOKUP(B7, 'JAN2022 - CC'!A:B,2,0)</f>
        <v>12397</v>
      </c>
      <c r="D7" s="352" t="s">
        <v>7576</v>
      </c>
      <c r="E7" s="352" t="s">
        <v>8315</v>
      </c>
      <c r="F7" s="352" t="s">
        <v>8309</v>
      </c>
      <c r="G7" s="277"/>
      <c r="H7" s="277"/>
      <c r="I7" s="277"/>
      <c r="J7" s="277"/>
      <c r="K7" s="352" t="str">
        <f>VLOOKUP(B7, 'JAN2022 - CC'!A:D,4,0)</f>
        <v>RANGEL, MARTIN</v>
      </c>
      <c r="L7" s="277"/>
      <c r="M7" s="352" t="s">
        <v>9845</v>
      </c>
      <c r="N7" s="352" t="s">
        <v>9846</v>
      </c>
      <c r="O7" s="277"/>
      <c r="P7" s="277"/>
      <c r="Q7" s="277"/>
      <c r="R7" s="277"/>
      <c r="S7" s="277"/>
      <c r="T7" s="277"/>
      <c r="U7" s="277"/>
      <c r="V7" s="277"/>
      <c r="W7" s="277"/>
      <c r="X7" s="277"/>
      <c r="Y7" s="277"/>
    </row>
    <row r="8" ht="15.0" customHeight="1">
      <c r="A8" s="352">
        <v>206489.0</v>
      </c>
      <c r="B8" s="352" t="str">
        <f>VLOOKUP(A8, 'JAN2022 - CC'!M:N,2,0)</f>
        <v>1239744567</v>
      </c>
      <c r="C8" s="352">
        <f>VLOOKUP(B8, 'JAN2022 - CC'!A:B,2,0)</f>
        <v>12397</v>
      </c>
      <c r="D8" s="352" t="s">
        <v>35</v>
      </c>
      <c r="E8" s="352" t="s">
        <v>8309</v>
      </c>
      <c r="F8" s="352" t="s">
        <v>8309</v>
      </c>
      <c r="G8" s="277"/>
      <c r="H8" s="277"/>
      <c r="I8" s="277"/>
      <c r="J8" s="277"/>
      <c r="K8" s="352" t="str">
        <f>VLOOKUP(B8, 'JAN2022 - CC'!A:D,4,0)</f>
        <v>RANGEL, MARTIN</v>
      </c>
      <c r="L8" s="277"/>
      <c r="M8" s="352" t="s">
        <v>9845</v>
      </c>
      <c r="N8" s="352" t="s">
        <v>9846</v>
      </c>
      <c r="O8" s="277"/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ht="15.75" customHeight="1">
      <c r="A9" s="352">
        <v>206550.0</v>
      </c>
      <c r="B9" s="352" t="str">
        <f>VLOOKUP(A9, 'JAN2022 - CC'!M:N,2,0)</f>
        <v>1747044568</v>
      </c>
      <c r="C9" s="352">
        <f>VLOOKUP(B9, 'JAN2022 - CC'!A:B,2,0)</f>
        <v>17470</v>
      </c>
      <c r="D9" s="352" t="s">
        <v>8384</v>
      </c>
      <c r="E9" s="352">
        <v>352.0</v>
      </c>
      <c r="F9" s="352" t="s">
        <v>8309</v>
      </c>
      <c r="G9" s="277"/>
      <c r="H9" s="277"/>
      <c r="I9" s="277"/>
      <c r="J9" s="277"/>
      <c r="K9" s="352" t="str">
        <f>VLOOKUP(B9, 'JAN2022 - CC'!A:D,4,0)</f>
        <v>OROZCO, JOSE A</v>
      </c>
      <c r="L9" s="277"/>
      <c r="M9" s="352" t="s">
        <v>9847</v>
      </c>
      <c r="N9" s="352" t="s">
        <v>9848</v>
      </c>
      <c r="O9" s="277"/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ht="15.0" customHeight="1">
      <c r="A10" s="352">
        <v>206550.0</v>
      </c>
      <c r="B10" s="352" t="str">
        <f>VLOOKUP(A10, 'JAN2022 - CC'!M:N,2,0)</f>
        <v>1747044568</v>
      </c>
      <c r="C10" s="352">
        <f>VLOOKUP(B10, 'JAN2022 - CC'!A:B,2,0)</f>
        <v>17470</v>
      </c>
      <c r="D10" s="352" t="s">
        <v>8494</v>
      </c>
      <c r="E10" s="352">
        <v>62.1</v>
      </c>
      <c r="F10" s="352" t="s">
        <v>8309</v>
      </c>
      <c r="G10" s="277"/>
      <c r="H10" s="277"/>
      <c r="I10" s="277"/>
      <c r="J10" s="277"/>
      <c r="K10" s="352" t="str">
        <f>VLOOKUP(B10, 'JAN2022 - CC'!A:D,4,0)</f>
        <v>OROZCO, JOSE A</v>
      </c>
      <c r="L10" s="277"/>
      <c r="M10" s="352" t="s">
        <v>9847</v>
      </c>
      <c r="N10" s="352" t="s">
        <v>9848</v>
      </c>
      <c r="O10" s="277"/>
      <c r="P10" s="277"/>
      <c r="Q10" s="277"/>
      <c r="R10" s="277"/>
      <c r="S10" s="277"/>
      <c r="T10" s="277"/>
      <c r="U10" s="277"/>
      <c r="V10" s="277"/>
      <c r="W10" s="277"/>
      <c r="X10" s="277"/>
      <c r="Y10" s="277"/>
    </row>
    <row r="11" ht="15.0" customHeight="1">
      <c r="A11" s="352">
        <v>206550.0</v>
      </c>
      <c r="B11" s="352" t="str">
        <f>VLOOKUP(A11, 'JAN2022 - CC'!M:N,2,0)</f>
        <v>1747044568</v>
      </c>
      <c r="C11" s="352">
        <f>VLOOKUP(B11, 'JAN2022 - CC'!A:B,2,0)</f>
        <v>17470</v>
      </c>
      <c r="D11" s="352" t="s">
        <v>35</v>
      </c>
      <c r="E11" s="352" t="s">
        <v>8309</v>
      </c>
      <c r="F11" s="352" t="s">
        <v>8309</v>
      </c>
      <c r="G11" s="277"/>
      <c r="H11" s="277"/>
      <c r="I11" s="277"/>
      <c r="J11" s="277"/>
      <c r="K11" s="352" t="str">
        <f>VLOOKUP(B11, 'JAN2022 - CC'!A:D,4,0)</f>
        <v>OROZCO, JOSE A</v>
      </c>
      <c r="L11" s="277"/>
      <c r="M11" s="352" t="s">
        <v>9847</v>
      </c>
      <c r="N11" s="352" t="s">
        <v>9848</v>
      </c>
      <c r="O11" s="277"/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ht="15.75" customHeight="1">
      <c r="A12" s="352">
        <v>206597.0</v>
      </c>
      <c r="B12" s="352" t="str">
        <f>VLOOKUP(A12, 'JAN2022 - CC'!M:N,2,0)</f>
        <v>1247344575</v>
      </c>
      <c r="C12" s="352">
        <f>VLOOKUP(B12, 'JAN2022 - CC'!A:B,2,0)</f>
        <v>12473</v>
      </c>
      <c r="D12" s="352" t="s">
        <v>8374</v>
      </c>
      <c r="E12" s="352">
        <v>120.0</v>
      </c>
      <c r="F12" s="352" t="s">
        <v>8309</v>
      </c>
      <c r="G12" s="277"/>
      <c r="H12" s="277"/>
      <c r="I12" s="277"/>
      <c r="J12" s="277"/>
      <c r="K12" s="352" t="str">
        <f>VLOOKUP(B12, 'JAN2022 - CC'!A:D,4,0)</f>
        <v>HERNANDEZ, BENITO J</v>
      </c>
      <c r="L12" s="277"/>
      <c r="M12" s="352" t="s">
        <v>9849</v>
      </c>
      <c r="N12" s="352" t="s">
        <v>9850</v>
      </c>
      <c r="O12" s="277"/>
      <c r="P12" s="277"/>
      <c r="Q12" s="277"/>
      <c r="R12" s="277"/>
      <c r="S12" s="277"/>
      <c r="T12" s="277"/>
      <c r="U12" s="277"/>
      <c r="V12" s="277"/>
      <c r="W12" s="277"/>
      <c r="X12" s="277"/>
      <c r="Y12" s="277"/>
    </row>
    <row r="13" ht="15.0" customHeight="1">
      <c r="A13" s="352">
        <v>206597.0</v>
      </c>
      <c r="B13" s="352" t="str">
        <f>VLOOKUP(A13, 'JAN2022 - CC'!M:N,2,0)</f>
        <v>1247344575</v>
      </c>
      <c r="C13" s="352">
        <f>VLOOKUP(B13, 'JAN2022 - CC'!A:B,2,0)</f>
        <v>12473</v>
      </c>
      <c r="D13" s="352" t="s">
        <v>8384</v>
      </c>
      <c r="E13" s="352">
        <v>58.9</v>
      </c>
      <c r="F13" s="352" t="s">
        <v>8309</v>
      </c>
      <c r="G13" s="277"/>
      <c r="H13" s="277"/>
      <c r="I13" s="277"/>
      <c r="J13" s="277"/>
      <c r="K13" s="352" t="str">
        <f>VLOOKUP(B13, 'JAN2022 - CC'!A:D,4,0)</f>
        <v>HERNANDEZ, BENITO J</v>
      </c>
      <c r="L13" s="277"/>
      <c r="M13" s="352" t="s">
        <v>9849</v>
      </c>
      <c r="N13" s="352" t="s">
        <v>9850</v>
      </c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ht="15.0" customHeight="1">
      <c r="A14" s="352">
        <v>206597.0</v>
      </c>
      <c r="B14" s="352" t="str">
        <f>VLOOKUP(A14, 'JAN2022 - CC'!M:N,2,0)</f>
        <v>1247344575</v>
      </c>
      <c r="C14" s="352">
        <f>VLOOKUP(B14, 'JAN2022 - CC'!A:B,2,0)</f>
        <v>12473</v>
      </c>
      <c r="D14" s="352" t="s">
        <v>35</v>
      </c>
      <c r="E14" s="352" t="s">
        <v>8309</v>
      </c>
      <c r="F14" s="352" t="s">
        <v>8309</v>
      </c>
      <c r="G14" s="277"/>
      <c r="H14" s="277"/>
      <c r="I14" s="277"/>
      <c r="J14" s="277"/>
      <c r="K14" s="352" t="str">
        <f>VLOOKUP(B14, 'JAN2022 - CC'!A:D,4,0)</f>
        <v>HERNANDEZ, BENITO J</v>
      </c>
      <c r="L14" s="277"/>
      <c r="M14" s="352" t="s">
        <v>9849</v>
      </c>
      <c r="N14" s="352" t="s">
        <v>9850</v>
      </c>
      <c r="O14" s="277"/>
      <c r="P14" s="277"/>
      <c r="Q14" s="277"/>
      <c r="R14" s="277"/>
      <c r="S14" s="277"/>
      <c r="T14" s="277"/>
      <c r="U14" s="277"/>
      <c r="V14" s="277"/>
      <c r="W14" s="277"/>
      <c r="X14" s="277"/>
      <c r="Y14" s="277"/>
    </row>
    <row r="15" ht="15.75" customHeight="1">
      <c r="A15" s="352">
        <v>206617.0</v>
      </c>
      <c r="B15" s="352" t="str">
        <f>VLOOKUP(A15, 'JAN2022 - CC'!M:N,2,0)</f>
        <v>949344574</v>
      </c>
      <c r="C15" s="352">
        <f>VLOOKUP(B15, 'JAN2022 - CC'!A:B,2,0)</f>
        <v>9493</v>
      </c>
      <c r="D15" s="352" t="s">
        <v>8374</v>
      </c>
      <c r="E15" s="352" t="s">
        <v>8315</v>
      </c>
      <c r="F15" s="352" t="s">
        <v>8309</v>
      </c>
      <c r="G15" s="277"/>
      <c r="H15" s="277"/>
      <c r="I15" s="277"/>
      <c r="J15" s="277"/>
      <c r="K15" s="352" t="str">
        <f>VLOOKUP(B15, 'JAN2022 - CC'!A:D,4,0)</f>
        <v>BONNER, HUBERT</v>
      </c>
      <c r="L15" s="277"/>
      <c r="M15" s="352" t="s">
        <v>9851</v>
      </c>
      <c r="N15" s="352" t="s">
        <v>9852</v>
      </c>
      <c r="O15" s="277"/>
      <c r="P15" s="277"/>
      <c r="Q15" s="277"/>
      <c r="R15" s="277"/>
      <c r="S15" s="277"/>
      <c r="T15" s="277"/>
      <c r="U15" s="277"/>
      <c r="V15" s="277"/>
      <c r="W15" s="277"/>
      <c r="X15" s="277"/>
      <c r="Y15" s="277"/>
    </row>
    <row r="16" ht="15.0" customHeight="1">
      <c r="A16" s="352">
        <v>206617.0</v>
      </c>
      <c r="B16" s="352" t="str">
        <f>VLOOKUP(A16, 'JAN2022 - CC'!M:N,2,0)</f>
        <v>949344574</v>
      </c>
      <c r="C16" s="352">
        <f>VLOOKUP(B16, 'JAN2022 - CC'!A:B,2,0)</f>
        <v>9493</v>
      </c>
      <c r="D16" s="352" t="s">
        <v>8384</v>
      </c>
      <c r="E16" s="352">
        <v>32.8</v>
      </c>
      <c r="F16" s="352" t="s">
        <v>8309</v>
      </c>
      <c r="G16" s="277"/>
      <c r="H16" s="277"/>
      <c r="I16" s="277"/>
      <c r="J16" s="277"/>
      <c r="K16" s="352" t="str">
        <f>VLOOKUP(B16, 'JAN2022 - CC'!A:D,4,0)</f>
        <v>BONNER, HUBERT</v>
      </c>
      <c r="L16" s="277"/>
      <c r="M16" s="352" t="s">
        <v>9851</v>
      </c>
      <c r="N16" s="352" t="s">
        <v>9852</v>
      </c>
      <c r="O16" s="277"/>
      <c r="P16" s="277"/>
      <c r="Q16" s="277"/>
      <c r="R16" s="277"/>
      <c r="S16" s="277"/>
      <c r="T16" s="277"/>
      <c r="U16" s="277"/>
      <c r="V16" s="277"/>
      <c r="W16" s="277"/>
      <c r="X16" s="277"/>
      <c r="Y16" s="277"/>
    </row>
    <row r="17" ht="15.0" customHeight="1">
      <c r="A17" s="352">
        <v>206617.0</v>
      </c>
      <c r="B17" s="352" t="str">
        <f>VLOOKUP(A17, 'JAN2022 - CC'!M:N,2,0)</f>
        <v>949344574</v>
      </c>
      <c r="C17" s="352">
        <f>VLOOKUP(B17, 'JAN2022 - CC'!A:B,2,0)</f>
        <v>9493</v>
      </c>
      <c r="D17" s="352" t="s">
        <v>8389</v>
      </c>
      <c r="E17" s="352" t="s">
        <v>8309</v>
      </c>
      <c r="F17" s="352" t="s">
        <v>8309</v>
      </c>
      <c r="G17" s="277"/>
      <c r="H17" s="277"/>
      <c r="I17" s="277"/>
      <c r="J17" s="277"/>
      <c r="K17" s="352" t="str">
        <f>VLOOKUP(B17, 'JAN2022 - CC'!A:D,4,0)</f>
        <v>BONNER, HUBERT</v>
      </c>
      <c r="L17" s="277"/>
      <c r="M17" s="352" t="s">
        <v>9851</v>
      </c>
      <c r="N17" s="352" t="s">
        <v>9852</v>
      </c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</row>
    <row r="18" ht="15.75" customHeight="1">
      <c r="A18" s="352">
        <v>206617.0</v>
      </c>
      <c r="B18" s="352" t="str">
        <f>VLOOKUP(A18, 'JAN2022 - CC'!M:N,2,0)</f>
        <v>949344574</v>
      </c>
      <c r="C18" s="352">
        <f>VLOOKUP(B18, 'JAN2022 - CC'!A:B,2,0)</f>
        <v>9493</v>
      </c>
      <c r="D18" s="352" t="s">
        <v>7576</v>
      </c>
      <c r="E18" s="352" t="s">
        <v>8315</v>
      </c>
      <c r="F18" s="352" t="s">
        <v>8309</v>
      </c>
      <c r="G18" s="277"/>
      <c r="H18" s="277"/>
      <c r="I18" s="277"/>
      <c r="J18" s="277"/>
      <c r="K18" s="352" t="str">
        <f>VLOOKUP(B18, 'JAN2022 - CC'!A:D,4,0)</f>
        <v>BONNER, HUBERT</v>
      </c>
      <c r="L18" s="277"/>
      <c r="M18" s="352" t="s">
        <v>9851</v>
      </c>
      <c r="N18" s="352" t="s">
        <v>9852</v>
      </c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</row>
    <row r="19" ht="15.0" customHeight="1">
      <c r="A19" s="352">
        <v>206617.0</v>
      </c>
      <c r="B19" s="352" t="str">
        <f>VLOOKUP(A19, 'JAN2022 - CC'!M:N,2,0)</f>
        <v>949344574</v>
      </c>
      <c r="C19" s="352">
        <f>VLOOKUP(B19, 'JAN2022 - CC'!A:B,2,0)</f>
        <v>9493</v>
      </c>
      <c r="D19" s="352" t="s">
        <v>7566</v>
      </c>
      <c r="E19" s="352" t="s">
        <v>8315</v>
      </c>
      <c r="F19" s="352" t="s">
        <v>8309</v>
      </c>
      <c r="G19" s="277"/>
      <c r="H19" s="277"/>
      <c r="I19" s="277"/>
      <c r="J19" s="277"/>
      <c r="K19" s="352" t="str">
        <f>VLOOKUP(B19, 'JAN2022 - CC'!A:D,4,0)</f>
        <v>BONNER, HUBERT</v>
      </c>
      <c r="L19" s="277"/>
      <c r="M19" s="352" t="s">
        <v>9851</v>
      </c>
      <c r="N19" s="352" t="s">
        <v>9852</v>
      </c>
      <c r="O19" s="277"/>
      <c r="P19" s="277"/>
      <c r="Q19" s="277"/>
      <c r="R19" s="277"/>
      <c r="S19" s="277"/>
      <c r="T19" s="277"/>
      <c r="U19" s="277"/>
      <c r="V19" s="277"/>
      <c r="W19" s="277"/>
      <c r="X19" s="277"/>
      <c r="Y19" s="277"/>
    </row>
    <row r="20" ht="15.0" customHeight="1">
      <c r="A20" s="352">
        <v>206617.0</v>
      </c>
      <c r="B20" s="352" t="str">
        <f>VLOOKUP(A20, 'JAN2022 - CC'!M:N,2,0)</f>
        <v>949344574</v>
      </c>
      <c r="C20" s="352">
        <f>VLOOKUP(B20, 'JAN2022 - CC'!A:B,2,0)</f>
        <v>9493</v>
      </c>
      <c r="D20" s="352" t="s">
        <v>8483</v>
      </c>
      <c r="E20" s="352">
        <v>108.0</v>
      </c>
      <c r="F20" s="352" t="s">
        <v>8309</v>
      </c>
      <c r="G20" s="277"/>
      <c r="H20" s="277"/>
      <c r="I20" s="277"/>
      <c r="J20" s="277"/>
      <c r="K20" s="352" t="str">
        <f>VLOOKUP(B20, 'JAN2022 - CC'!A:D,4,0)</f>
        <v>BONNER, HUBERT</v>
      </c>
      <c r="L20" s="277"/>
      <c r="M20" s="352" t="s">
        <v>9851</v>
      </c>
      <c r="N20" s="352" t="s">
        <v>9852</v>
      </c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</row>
    <row r="21" ht="15.75" customHeight="1">
      <c r="A21" s="352">
        <v>206617.0</v>
      </c>
      <c r="B21" s="352" t="str">
        <f>VLOOKUP(A21, 'JAN2022 - CC'!M:N,2,0)</f>
        <v>949344574</v>
      </c>
      <c r="C21" s="352">
        <f>VLOOKUP(B21, 'JAN2022 - CC'!A:B,2,0)</f>
        <v>9493</v>
      </c>
      <c r="D21" s="352" t="s">
        <v>8494</v>
      </c>
      <c r="E21" s="352" t="s">
        <v>8315</v>
      </c>
      <c r="F21" s="352" t="s">
        <v>8309</v>
      </c>
      <c r="G21" s="277"/>
      <c r="H21" s="277"/>
      <c r="I21" s="277"/>
      <c r="J21" s="277"/>
      <c r="K21" s="352" t="str">
        <f>VLOOKUP(B21, 'JAN2022 - CC'!A:D,4,0)</f>
        <v>BONNER, HUBERT</v>
      </c>
      <c r="L21" s="277"/>
      <c r="M21" s="352" t="s">
        <v>9851</v>
      </c>
      <c r="N21" s="352" t="s">
        <v>9852</v>
      </c>
      <c r="O21" s="277"/>
      <c r="P21" s="277"/>
      <c r="Q21" s="277"/>
      <c r="R21" s="277"/>
      <c r="S21" s="277"/>
      <c r="T21" s="277"/>
      <c r="U21" s="277"/>
      <c r="V21" s="277"/>
      <c r="W21" s="277"/>
      <c r="X21" s="277"/>
      <c r="Y21" s="277"/>
    </row>
    <row r="22" ht="15.0" customHeight="1">
      <c r="A22" s="352">
        <v>206617.0</v>
      </c>
      <c r="B22" s="352" t="str">
        <f>VLOOKUP(A22, 'JAN2022 - CC'!M:N,2,0)</f>
        <v>949344574</v>
      </c>
      <c r="C22" s="352">
        <f>VLOOKUP(B22, 'JAN2022 - CC'!A:B,2,0)</f>
        <v>9493</v>
      </c>
      <c r="D22" s="352" t="s">
        <v>8507</v>
      </c>
      <c r="E22" s="352" t="s">
        <v>8309</v>
      </c>
      <c r="F22" s="352" t="s">
        <v>8309</v>
      </c>
      <c r="G22" s="277"/>
      <c r="H22" s="277"/>
      <c r="I22" s="277"/>
      <c r="J22" s="277"/>
      <c r="K22" s="352" t="str">
        <f>VLOOKUP(B22, 'JAN2022 - CC'!A:D,4,0)</f>
        <v>BONNER, HUBERT</v>
      </c>
      <c r="L22" s="277"/>
      <c r="M22" s="352" t="s">
        <v>9851</v>
      </c>
      <c r="N22" s="352" t="s">
        <v>9852</v>
      </c>
      <c r="O22" s="277"/>
      <c r="P22" s="277"/>
      <c r="Q22" s="277"/>
      <c r="R22" s="277"/>
      <c r="S22" s="277"/>
      <c r="T22" s="277"/>
      <c r="U22" s="277"/>
      <c r="V22" s="277"/>
      <c r="W22" s="277"/>
      <c r="X22" s="277"/>
      <c r="Y22" s="277"/>
    </row>
    <row r="23" ht="15.0" customHeight="1">
      <c r="A23" s="352">
        <v>206617.0</v>
      </c>
      <c r="B23" s="352" t="str">
        <f>VLOOKUP(A23, 'JAN2022 - CC'!M:N,2,0)</f>
        <v>949344574</v>
      </c>
      <c r="C23" s="352">
        <f>VLOOKUP(B23, 'JAN2022 - CC'!A:B,2,0)</f>
        <v>9493</v>
      </c>
      <c r="D23" s="352" t="s">
        <v>35</v>
      </c>
      <c r="E23" s="352" t="s">
        <v>8309</v>
      </c>
      <c r="F23" s="352" t="s">
        <v>8309</v>
      </c>
      <c r="G23" s="277"/>
      <c r="H23" s="277"/>
      <c r="I23" s="277"/>
      <c r="J23" s="277"/>
      <c r="K23" s="352" t="str">
        <f>VLOOKUP(B23, 'JAN2022 - CC'!A:D,4,0)</f>
        <v>BONNER, HUBERT</v>
      </c>
      <c r="L23" s="277"/>
      <c r="M23" s="352" t="s">
        <v>9851</v>
      </c>
      <c r="N23" s="352" t="s">
        <v>9852</v>
      </c>
      <c r="O23" s="277"/>
      <c r="P23" s="277"/>
      <c r="Q23" s="277"/>
      <c r="R23" s="277"/>
      <c r="S23" s="277"/>
      <c r="T23" s="277"/>
      <c r="U23" s="277"/>
      <c r="V23" s="277"/>
      <c r="W23" s="277"/>
      <c r="X23" s="277"/>
      <c r="Y23" s="277"/>
    </row>
    <row r="24" ht="15.0" customHeight="1">
      <c r="A24" s="352">
        <v>206645.0</v>
      </c>
      <c r="B24" s="352" t="str">
        <f>VLOOKUP(A24, 'JAN2022 - CC'!M:N,2,0)</f>
        <v>972644573</v>
      </c>
      <c r="C24" s="352">
        <f>VLOOKUP(B24, 'JAN2022 - CC'!A:B,2,0)</f>
        <v>9726</v>
      </c>
      <c r="D24" s="352" t="s">
        <v>7566</v>
      </c>
      <c r="E24" s="352">
        <v>1370.0</v>
      </c>
      <c r="F24" s="352" t="s">
        <v>8309</v>
      </c>
      <c r="G24" s="277"/>
      <c r="H24" s="277"/>
      <c r="I24" s="277"/>
      <c r="J24" s="277"/>
      <c r="K24" s="352" t="str">
        <f>VLOOKUP(B24, 'JAN2022 - CC'!A:D,4,0)</f>
        <v>FLORES, CARLOS</v>
      </c>
      <c r="L24" s="277"/>
      <c r="M24" s="352" t="s">
        <v>9853</v>
      </c>
      <c r="N24" s="352" t="s">
        <v>9854</v>
      </c>
      <c r="O24" s="277"/>
      <c r="P24" s="277"/>
      <c r="Q24" s="277"/>
      <c r="R24" s="277"/>
      <c r="S24" s="277"/>
      <c r="T24" s="277"/>
      <c r="U24" s="277"/>
      <c r="V24" s="277"/>
      <c r="W24" s="277"/>
      <c r="X24" s="277"/>
      <c r="Y24" s="277"/>
    </row>
    <row r="25" ht="15.75" customHeight="1">
      <c r="A25" s="352">
        <v>206645.0</v>
      </c>
      <c r="B25" s="352" t="str">
        <f>VLOOKUP(A25, 'JAN2022 - CC'!M:N,2,0)</f>
        <v>972644573</v>
      </c>
      <c r="C25" s="352">
        <f>VLOOKUP(B25, 'JAN2022 - CC'!A:B,2,0)</f>
        <v>9726</v>
      </c>
      <c r="D25" s="352" t="s">
        <v>8494</v>
      </c>
      <c r="E25" s="352">
        <v>941.0</v>
      </c>
      <c r="F25" s="352" t="s">
        <v>8309</v>
      </c>
      <c r="G25" s="277"/>
      <c r="H25" s="277"/>
      <c r="I25" s="277"/>
      <c r="J25" s="277"/>
      <c r="K25" s="352" t="str">
        <f>VLOOKUP(B25, 'JAN2022 - CC'!A:D,4,0)</f>
        <v>FLORES, CARLOS</v>
      </c>
      <c r="L25" s="277"/>
      <c r="M25" s="352" t="s">
        <v>9853</v>
      </c>
      <c r="N25" s="352" t="s">
        <v>9854</v>
      </c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</row>
    <row r="26" ht="15.0" customHeight="1">
      <c r="A26" s="352">
        <v>206645.0</v>
      </c>
      <c r="B26" s="352" t="str">
        <f>VLOOKUP(A26, 'JAN2022 - CC'!M:N,2,0)</f>
        <v>972644573</v>
      </c>
      <c r="C26" s="352">
        <f>VLOOKUP(B26, 'JAN2022 - CC'!A:B,2,0)</f>
        <v>9726</v>
      </c>
      <c r="D26" s="352" t="s">
        <v>8507</v>
      </c>
      <c r="E26" s="352" t="s">
        <v>8309</v>
      </c>
      <c r="F26" s="352" t="s">
        <v>8309</v>
      </c>
      <c r="G26" s="277"/>
      <c r="H26" s="277"/>
      <c r="I26" s="277"/>
      <c r="J26" s="277"/>
      <c r="K26" s="352" t="str">
        <f>VLOOKUP(B26, 'JAN2022 - CC'!A:D,4,0)</f>
        <v>FLORES, CARLOS</v>
      </c>
      <c r="L26" s="277"/>
      <c r="M26" s="352" t="s">
        <v>9853</v>
      </c>
      <c r="N26" s="352" t="s">
        <v>9854</v>
      </c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</row>
    <row r="27" ht="15.0" customHeight="1">
      <c r="A27" s="352">
        <v>206717.0</v>
      </c>
      <c r="B27" s="352" t="str">
        <f>VLOOKUP(A27, 'JAN2022 - CC'!M:N,2,0)</f>
        <v>1625444575</v>
      </c>
      <c r="C27" s="352">
        <f>VLOOKUP(B27, 'JAN2022 - CC'!A:B,2,0)</f>
        <v>16254</v>
      </c>
      <c r="D27" s="352" t="s">
        <v>8384</v>
      </c>
      <c r="E27" s="352">
        <v>97.1</v>
      </c>
      <c r="F27" s="352" t="s">
        <v>8309</v>
      </c>
      <c r="G27" s="277"/>
      <c r="H27" s="277"/>
      <c r="I27" s="277"/>
      <c r="J27" s="277"/>
      <c r="K27" s="352" t="str">
        <f>VLOOKUP(B27, 'JAN2022 - CC'!A:D,4,0)</f>
        <v>HENRY, FELICIA M</v>
      </c>
      <c r="L27" s="277"/>
      <c r="M27" s="352" t="s">
        <v>9855</v>
      </c>
      <c r="N27" s="352" t="s">
        <v>9856</v>
      </c>
      <c r="O27" s="277"/>
      <c r="P27" s="277"/>
      <c r="Q27" s="277"/>
      <c r="R27" s="277"/>
      <c r="S27" s="277"/>
      <c r="T27" s="277"/>
      <c r="U27" s="277"/>
      <c r="V27" s="277"/>
      <c r="W27" s="277"/>
      <c r="X27" s="277"/>
      <c r="Y27" s="277"/>
    </row>
    <row r="28" ht="15.75" customHeight="1">
      <c r="A28" s="352">
        <v>206717.0</v>
      </c>
      <c r="B28" s="352" t="str">
        <f>VLOOKUP(A28, 'JAN2022 - CC'!M:N,2,0)</f>
        <v>1625444575</v>
      </c>
      <c r="C28" s="352">
        <f>VLOOKUP(B28, 'JAN2022 - CC'!A:B,2,0)</f>
        <v>16254</v>
      </c>
      <c r="D28" s="352" t="s">
        <v>35</v>
      </c>
      <c r="E28" s="352" t="s">
        <v>8309</v>
      </c>
      <c r="F28" s="352" t="s">
        <v>8309</v>
      </c>
      <c r="G28" s="277"/>
      <c r="H28" s="277"/>
      <c r="I28" s="277"/>
      <c r="J28" s="277"/>
      <c r="K28" s="352" t="str">
        <f>VLOOKUP(B28, 'JAN2022 - CC'!A:D,4,0)</f>
        <v>HENRY, FELICIA M</v>
      </c>
      <c r="L28" s="277"/>
      <c r="M28" s="352" t="s">
        <v>9855</v>
      </c>
      <c r="N28" s="352" t="s">
        <v>9856</v>
      </c>
      <c r="O28" s="277"/>
      <c r="P28" s="277"/>
      <c r="Q28" s="277"/>
      <c r="R28" s="277"/>
      <c r="S28" s="277"/>
      <c r="T28" s="277"/>
      <c r="U28" s="277"/>
      <c r="V28" s="277"/>
      <c r="W28" s="277"/>
      <c r="X28" s="277"/>
      <c r="Y28" s="277"/>
    </row>
    <row r="29" ht="15.0" customHeight="1">
      <c r="A29" s="352">
        <v>206724.0</v>
      </c>
      <c r="B29" s="352" t="str">
        <f>VLOOKUP(A29, 'JAN2022 - CC'!M:N,2,0)</f>
        <v>1650044575</v>
      </c>
      <c r="C29" s="352">
        <f>VLOOKUP(B29, 'JAN2022 - CC'!A:B,2,0)</f>
        <v>16500</v>
      </c>
      <c r="D29" s="352" t="s">
        <v>8495</v>
      </c>
      <c r="E29" s="352">
        <v>488.0</v>
      </c>
      <c r="F29" s="352" t="s">
        <v>8309</v>
      </c>
      <c r="G29" s="277"/>
      <c r="H29" s="277"/>
      <c r="I29" s="277"/>
      <c r="J29" s="277"/>
      <c r="K29" s="352" t="str">
        <f>VLOOKUP(B29, 'JAN2022 - CC'!A:D,4,0)</f>
        <v>SPANGLER, BARBARA J</v>
      </c>
      <c r="L29" s="277"/>
      <c r="M29" s="352" t="s">
        <v>9857</v>
      </c>
      <c r="N29" s="352" t="s">
        <v>9858</v>
      </c>
      <c r="O29" s="277"/>
      <c r="P29" s="277"/>
      <c r="Q29" s="277"/>
      <c r="R29" s="277"/>
      <c r="S29" s="277"/>
      <c r="T29" s="277"/>
      <c r="U29" s="277"/>
      <c r="V29" s="277"/>
      <c r="W29" s="277"/>
      <c r="X29" s="277"/>
      <c r="Y29" s="277"/>
    </row>
    <row r="30" ht="15.0" customHeight="1">
      <c r="A30" s="352">
        <v>206724.0</v>
      </c>
      <c r="B30" s="352" t="str">
        <f>VLOOKUP(A30, 'JAN2022 - CC'!M:N,2,0)</f>
        <v>1650044575</v>
      </c>
      <c r="C30" s="352">
        <f>VLOOKUP(B30, 'JAN2022 - CC'!A:B,2,0)</f>
        <v>16500</v>
      </c>
      <c r="D30" s="352" t="s">
        <v>7569</v>
      </c>
      <c r="E30" s="352">
        <v>128.0</v>
      </c>
      <c r="F30" s="352" t="s">
        <v>8309</v>
      </c>
      <c r="G30" s="277"/>
      <c r="H30" s="277"/>
      <c r="I30" s="277"/>
      <c r="J30" s="277"/>
      <c r="K30" s="352" t="str">
        <f>VLOOKUP(B30, 'JAN2022 - CC'!A:D,4,0)</f>
        <v>SPANGLER, BARBARA J</v>
      </c>
      <c r="L30" s="277"/>
      <c r="M30" s="352" t="s">
        <v>9857</v>
      </c>
      <c r="N30" s="352" t="s">
        <v>9858</v>
      </c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</row>
    <row r="31" ht="15.75" customHeight="1">
      <c r="A31" s="352">
        <v>206724.0</v>
      </c>
      <c r="B31" s="352" t="str">
        <f>VLOOKUP(A31, 'JAN2022 - CC'!M:N,2,0)</f>
        <v>1650044575</v>
      </c>
      <c r="C31" s="352">
        <f>VLOOKUP(B31, 'JAN2022 - CC'!A:B,2,0)</f>
        <v>16500</v>
      </c>
      <c r="D31" s="352" t="s">
        <v>7569</v>
      </c>
      <c r="E31" s="352" t="s">
        <v>8309</v>
      </c>
      <c r="F31" s="352" t="s">
        <v>8309</v>
      </c>
      <c r="G31" s="277"/>
      <c r="H31" s="277"/>
      <c r="I31" s="277"/>
      <c r="J31" s="277"/>
      <c r="K31" s="352" t="str">
        <f>VLOOKUP(B31, 'JAN2022 - CC'!A:D,4,0)</f>
        <v>SPANGLER, BARBARA J</v>
      </c>
      <c r="L31" s="277"/>
      <c r="M31" s="352" t="s">
        <v>9857</v>
      </c>
      <c r="N31" s="352" t="s">
        <v>9858</v>
      </c>
      <c r="O31" s="277"/>
      <c r="P31" s="277"/>
      <c r="Q31" s="277"/>
      <c r="R31" s="277"/>
      <c r="S31" s="277"/>
      <c r="T31" s="277"/>
      <c r="U31" s="277"/>
      <c r="V31" s="277"/>
      <c r="W31" s="277"/>
      <c r="X31" s="277"/>
      <c r="Y31" s="277"/>
    </row>
    <row r="32" ht="15.0" customHeight="1">
      <c r="A32" s="352">
        <v>206724.0</v>
      </c>
      <c r="B32" s="352" t="str">
        <f>VLOOKUP(A32, 'JAN2022 - CC'!M:N,2,0)</f>
        <v>1650044575</v>
      </c>
      <c r="C32" s="352">
        <f>VLOOKUP(B32, 'JAN2022 - CC'!A:B,2,0)</f>
        <v>16500</v>
      </c>
      <c r="D32" s="352" t="s">
        <v>35</v>
      </c>
      <c r="E32" s="352" t="s">
        <v>8309</v>
      </c>
      <c r="F32" s="352" t="s">
        <v>8309</v>
      </c>
      <c r="G32" s="277"/>
      <c r="H32" s="277"/>
      <c r="I32" s="277"/>
      <c r="J32" s="277"/>
      <c r="K32" s="352" t="str">
        <f>VLOOKUP(B32, 'JAN2022 - CC'!A:D,4,0)</f>
        <v>SPANGLER, BARBARA J</v>
      </c>
      <c r="L32" s="277"/>
      <c r="M32" s="352" t="s">
        <v>9857</v>
      </c>
      <c r="N32" s="352" t="s">
        <v>9858</v>
      </c>
      <c r="O32" s="277"/>
      <c r="P32" s="277"/>
      <c r="Q32" s="277"/>
      <c r="R32" s="277"/>
      <c r="S32" s="277"/>
      <c r="T32" s="277"/>
      <c r="U32" s="277"/>
      <c r="V32" s="277"/>
      <c r="W32" s="277"/>
      <c r="X32" s="277"/>
      <c r="Y32" s="277"/>
    </row>
    <row r="33" ht="15.0" customHeight="1">
      <c r="A33" s="352">
        <v>206729.0</v>
      </c>
      <c r="B33" s="352" t="str">
        <f>VLOOKUP(A33, 'JAN2022 - CC'!M:N,2,0)</f>
        <v>1408344576</v>
      </c>
      <c r="C33" s="352">
        <f>VLOOKUP(B33, 'JAN2022 - CC'!A:B,2,0)</f>
        <v>14083</v>
      </c>
      <c r="D33" s="352" t="s">
        <v>8318</v>
      </c>
      <c r="E33" s="352" t="s">
        <v>8309</v>
      </c>
      <c r="F33" s="352" t="s">
        <v>8309</v>
      </c>
      <c r="G33" s="277"/>
      <c r="H33" s="277"/>
      <c r="I33" s="277"/>
      <c r="J33" s="277"/>
      <c r="K33" s="352" t="str">
        <f>VLOOKUP(B33, 'JAN2022 - CC'!A:D,4,0)</f>
        <v>NUNEZ, MARY E</v>
      </c>
      <c r="L33" s="277"/>
      <c r="M33" s="352" t="s">
        <v>9859</v>
      </c>
      <c r="N33" s="352" t="s">
        <v>9860</v>
      </c>
      <c r="O33" s="277"/>
      <c r="P33" s="277"/>
      <c r="Q33" s="277"/>
      <c r="R33" s="277"/>
      <c r="S33" s="277"/>
      <c r="T33" s="277"/>
      <c r="U33" s="277"/>
      <c r="V33" s="277"/>
      <c r="W33" s="277"/>
      <c r="X33" s="277"/>
      <c r="Y33" s="277"/>
    </row>
    <row r="34" ht="15.75" customHeight="1">
      <c r="A34" s="352">
        <v>206729.0</v>
      </c>
      <c r="B34" s="352" t="str">
        <f>VLOOKUP(A34, 'JAN2022 - CC'!M:N,2,0)</f>
        <v>1408344576</v>
      </c>
      <c r="C34" s="352">
        <f>VLOOKUP(B34, 'JAN2022 - CC'!A:B,2,0)</f>
        <v>14083</v>
      </c>
      <c r="D34" s="352" t="s">
        <v>8374</v>
      </c>
      <c r="E34" s="352" t="s">
        <v>8315</v>
      </c>
      <c r="F34" s="352" t="s">
        <v>8309</v>
      </c>
      <c r="G34" s="277"/>
      <c r="H34" s="277"/>
      <c r="I34" s="277"/>
      <c r="J34" s="277"/>
      <c r="K34" s="352" t="str">
        <f>VLOOKUP(B34, 'JAN2022 - CC'!A:D,4,0)</f>
        <v>NUNEZ, MARY E</v>
      </c>
      <c r="L34" s="277"/>
      <c r="M34" s="352" t="s">
        <v>9859</v>
      </c>
      <c r="N34" s="352" t="s">
        <v>9860</v>
      </c>
      <c r="O34" s="277"/>
      <c r="P34" s="277"/>
      <c r="Q34" s="277"/>
      <c r="R34" s="277"/>
      <c r="S34" s="277"/>
      <c r="T34" s="277"/>
      <c r="U34" s="277"/>
      <c r="V34" s="277"/>
      <c r="W34" s="277"/>
      <c r="X34" s="277"/>
      <c r="Y34" s="277"/>
    </row>
    <row r="35" ht="15.0" customHeight="1">
      <c r="A35" s="352">
        <v>206729.0</v>
      </c>
      <c r="B35" s="352" t="str">
        <f>VLOOKUP(A35, 'JAN2022 - CC'!M:N,2,0)</f>
        <v>1408344576</v>
      </c>
      <c r="C35" s="352">
        <f>VLOOKUP(B35, 'JAN2022 - CC'!A:B,2,0)</f>
        <v>14083</v>
      </c>
      <c r="D35" s="352" t="s">
        <v>8389</v>
      </c>
      <c r="E35" s="352" t="s">
        <v>8309</v>
      </c>
      <c r="F35" s="352" t="s">
        <v>8309</v>
      </c>
      <c r="G35" s="277"/>
      <c r="H35" s="277"/>
      <c r="I35" s="277"/>
      <c r="J35" s="277"/>
      <c r="K35" s="352" t="str">
        <f>VLOOKUP(B35, 'JAN2022 - CC'!A:D,4,0)</f>
        <v>NUNEZ, MARY E</v>
      </c>
      <c r="L35" s="277"/>
      <c r="M35" s="352" t="s">
        <v>9859</v>
      </c>
      <c r="N35" s="352" t="s">
        <v>9860</v>
      </c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</row>
    <row r="36" ht="15.0" customHeight="1">
      <c r="A36" s="352">
        <v>206729.0</v>
      </c>
      <c r="B36" s="352" t="str">
        <f>VLOOKUP(A36, 'JAN2022 - CC'!M:N,2,0)</f>
        <v>1408344576</v>
      </c>
      <c r="C36" s="352">
        <f>VLOOKUP(B36, 'JAN2022 - CC'!A:B,2,0)</f>
        <v>14083</v>
      </c>
      <c r="D36" s="352" t="s">
        <v>7705</v>
      </c>
      <c r="E36" s="352" t="s">
        <v>8315</v>
      </c>
      <c r="F36" s="352" t="s">
        <v>8309</v>
      </c>
      <c r="G36" s="277"/>
      <c r="H36" s="277"/>
      <c r="I36" s="277"/>
      <c r="J36" s="277"/>
      <c r="K36" s="352" t="str">
        <f>VLOOKUP(B36, 'JAN2022 - CC'!A:D,4,0)</f>
        <v>NUNEZ, MARY E</v>
      </c>
      <c r="L36" s="277"/>
      <c r="M36" s="352" t="s">
        <v>9859</v>
      </c>
      <c r="N36" s="352" t="s">
        <v>9860</v>
      </c>
      <c r="O36" s="277"/>
      <c r="P36" s="277"/>
      <c r="Q36" s="277"/>
      <c r="R36" s="277"/>
      <c r="S36" s="277"/>
      <c r="T36" s="277"/>
      <c r="U36" s="277"/>
      <c r="V36" s="277"/>
      <c r="W36" s="277"/>
      <c r="X36" s="277"/>
      <c r="Y36" s="277"/>
    </row>
    <row r="37" ht="15.0" customHeight="1">
      <c r="A37" s="352">
        <v>206735.0</v>
      </c>
      <c r="B37" s="352" t="str">
        <f>VLOOKUP(A37, 'JAN2022 - CC'!M:N,2,0)</f>
        <v>1148944578</v>
      </c>
      <c r="C37" s="352">
        <f>VLOOKUP(B37, 'JAN2022 - CC'!A:B,2,0)</f>
        <v>11489</v>
      </c>
      <c r="D37" s="352" t="s">
        <v>7576</v>
      </c>
      <c r="E37" s="352" t="s">
        <v>8315</v>
      </c>
      <c r="F37" s="352" t="s">
        <v>8309</v>
      </c>
      <c r="G37" s="277"/>
      <c r="H37" s="277"/>
      <c r="I37" s="277"/>
      <c r="J37" s="277"/>
      <c r="K37" s="352" t="str">
        <f>VLOOKUP(B37, 'JAN2022 - CC'!A:D,4,0)</f>
        <v>MEINECKE, GAYLE</v>
      </c>
      <c r="L37" s="277"/>
      <c r="M37" s="352" t="s">
        <v>9861</v>
      </c>
      <c r="N37" s="352" t="s">
        <v>9862</v>
      </c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</row>
    <row r="38" ht="15.75" customHeight="1">
      <c r="A38" s="352">
        <v>206735.0</v>
      </c>
      <c r="B38" s="352" t="str">
        <f>VLOOKUP(A38, 'JAN2022 - CC'!M:N,2,0)</f>
        <v>1148944578</v>
      </c>
      <c r="C38" s="352">
        <f>VLOOKUP(B38, 'JAN2022 - CC'!A:B,2,0)</f>
        <v>11489</v>
      </c>
      <c r="D38" s="352" t="s">
        <v>8495</v>
      </c>
      <c r="E38" s="352">
        <v>1900.0</v>
      </c>
      <c r="F38" s="352" t="s">
        <v>8309</v>
      </c>
      <c r="G38" s="277"/>
      <c r="H38" s="277"/>
      <c r="I38" s="277"/>
      <c r="J38" s="277"/>
      <c r="K38" s="352" t="str">
        <f>VLOOKUP(B38, 'JAN2022 - CC'!A:D,4,0)</f>
        <v>MEINECKE, GAYLE</v>
      </c>
      <c r="L38" s="277"/>
      <c r="M38" s="352" t="s">
        <v>9861</v>
      </c>
      <c r="N38" s="352" t="s">
        <v>9862</v>
      </c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</row>
    <row r="39" ht="15.0" customHeight="1">
      <c r="A39" s="352">
        <v>206735.0</v>
      </c>
      <c r="B39" s="352" t="str">
        <f>VLOOKUP(A39, 'JAN2022 - CC'!M:N,2,0)</f>
        <v>1148944578</v>
      </c>
      <c r="C39" s="352">
        <f>VLOOKUP(B39, 'JAN2022 - CC'!A:B,2,0)</f>
        <v>11489</v>
      </c>
      <c r="D39" s="352" t="s">
        <v>8507</v>
      </c>
      <c r="E39" s="352" t="s">
        <v>8309</v>
      </c>
      <c r="F39" s="352" t="s">
        <v>8309</v>
      </c>
      <c r="G39" s="277"/>
      <c r="H39" s="277"/>
      <c r="I39" s="277"/>
      <c r="J39" s="277"/>
      <c r="K39" s="352" t="str">
        <f>VLOOKUP(B39, 'JAN2022 - CC'!A:D,4,0)</f>
        <v>MEINECKE, GAYLE</v>
      </c>
      <c r="L39" s="277"/>
      <c r="M39" s="352" t="s">
        <v>9861</v>
      </c>
      <c r="N39" s="352" t="s">
        <v>9862</v>
      </c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</row>
    <row r="40" ht="15.0" customHeight="1">
      <c r="A40" s="352">
        <v>206735.0</v>
      </c>
      <c r="B40" s="352" t="str">
        <f>VLOOKUP(A40, 'JAN2022 - CC'!M:N,2,0)</f>
        <v>1148944578</v>
      </c>
      <c r="C40" s="352">
        <f>VLOOKUP(B40, 'JAN2022 - CC'!A:B,2,0)</f>
        <v>11489</v>
      </c>
      <c r="D40" s="352" t="s">
        <v>7569</v>
      </c>
      <c r="E40" s="352" t="s">
        <v>8315</v>
      </c>
      <c r="F40" s="352" t="s">
        <v>8309</v>
      </c>
      <c r="G40" s="277"/>
      <c r="H40" s="277"/>
      <c r="I40" s="277"/>
      <c r="J40" s="277"/>
      <c r="K40" s="352" t="str">
        <f>VLOOKUP(B40, 'JAN2022 - CC'!A:D,4,0)</f>
        <v>MEINECKE, GAYLE</v>
      </c>
      <c r="L40" s="277"/>
      <c r="M40" s="352" t="s">
        <v>9861</v>
      </c>
      <c r="N40" s="352" t="s">
        <v>9862</v>
      </c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</row>
    <row r="41" ht="15.75" customHeight="1">
      <c r="A41" s="352">
        <v>206735.0</v>
      </c>
      <c r="B41" s="352" t="str">
        <f>VLOOKUP(A41, 'JAN2022 - CC'!M:N,2,0)</f>
        <v>1148944578</v>
      </c>
      <c r="C41" s="352">
        <f>VLOOKUP(B41, 'JAN2022 - CC'!A:B,2,0)</f>
        <v>11489</v>
      </c>
      <c r="D41" s="352" t="s">
        <v>7569</v>
      </c>
      <c r="E41" s="352" t="s">
        <v>8309</v>
      </c>
      <c r="F41" s="352" t="s">
        <v>8309</v>
      </c>
      <c r="G41" s="277"/>
      <c r="H41" s="277"/>
      <c r="I41" s="277"/>
      <c r="J41" s="277"/>
      <c r="K41" s="352" t="str">
        <f>VLOOKUP(B41, 'JAN2022 - CC'!A:D,4,0)</f>
        <v>MEINECKE, GAYLE</v>
      </c>
      <c r="L41" s="277"/>
      <c r="M41" s="352" t="s">
        <v>9861</v>
      </c>
      <c r="N41" s="352" t="s">
        <v>9862</v>
      </c>
      <c r="O41" s="277"/>
      <c r="P41" s="277"/>
      <c r="Q41" s="277"/>
      <c r="R41" s="277"/>
      <c r="S41" s="277"/>
      <c r="T41" s="277"/>
      <c r="U41" s="277"/>
      <c r="V41" s="277"/>
      <c r="W41" s="277"/>
      <c r="X41" s="277"/>
      <c r="Y41" s="277"/>
    </row>
    <row r="42" ht="15.0" customHeight="1">
      <c r="A42" s="352">
        <v>206737.0</v>
      </c>
      <c r="B42" s="352" t="str">
        <f>VLOOKUP(A42, 'JAN2022 - CC'!M:N,2,0)</f>
        <v>1035744578</v>
      </c>
      <c r="C42" s="352">
        <f>VLOOKUP(B42, 'JAN2022 - CC'!A:B,2,0)</f>
        <v>10357</v>
      </c>
      <c r="D42" s="352" t="s">
        <v>7576</v>
      </c>
      <c r="E42" s="352" t="s">
        <v>8315</v>
      </c>
      <c r="F42" s="352" t="s">
        <v>8309</v>
      </c>
      <c r="G42" s="277"/>
      <c r="H42" s="277"/>
      <c r="I42" s="277"/>
      <c r="J42" s="277"/>
      <c r="K42" s="352" t="str">
        <f>VLOOKUP(B42, 'JAN2022 - CC'!A:D,4,0)</f>
        <v>HENDERSON, RICKY</v>
      </c>
      <c r="L42" s="277"/>
      <c r="M42" s="352" t="s">
        <v>9863</v>
      </c>
      <c r="N42" s="352" t="s">
        <v>9864</v>
      </c>
      <c r="O42" s="277"/>
      <c r="P42" s="277"/>
      <c r="Q42" s="277"/>
      <c r="R42" s="277"/>
      <c r="S42" s="277"/>
      <c r="T42" s="277"/>
      <c r="U42" s="277"/>
      <c r="V42" s="277"/>
      <c r="W42" s="277"/>
      <c r="X42" s="277"/>
      <c r="Y42" s="277"/>
    </row>
    <row r="43" ht="15.0" customHeight="1">
      <c r="A43" s="352">
        <v>206737.0</v>
      </c>
      <c r="B43" s="352" t="str">
        <f>VLOOKUP(A43, 'JAN2022 - CC'!M:N,2,0)</f>
        <v>1035744578</v>
      </c>
      <c r="C43" s="352">
        <f>VLOOKUP(B43, 'JAN2022 - CC'!A:B,2,0)</f>
        <v>10357</v>
      </c>
      <c r="D43" s="352" t="s">
        <v>7566</v>
      </c>
      <c r="E43" s="352">
        <v>1470.0</v>
      </c>
      <c r="F43" s="352" t="s">
        <v>8309</v>
      </c>
      <c r="G43" s="277"/>
      <c r="H43" s="277"/>
      <c r="I43" s="277"/>
      <c r="J43" s="277"/>
      <c r="K43" s="352" t="str">
        <f>VLOOKUP(B43, 'JAN2022 - CC'!A:D,4,0)</f>
        <v>HENDERSON, RICKY</v>
      </c>
      <c r="L43" s="277"/>
      <c r="M43" s="352" t="s">
        <v>9863</v>
      </c>
      <c r="N43" s="352" t="s">
        <v>9864</v>
      </c>
      <c r="O43" s="277"/>
      <c r="P43" s="277"/>
      <c r="Q43" s="277"/>
      <c r="R43" s="277"/>
      <c r="S43" s="277"/>
      <c r="T43" s="277"/>
      <c r="U43" s="277"/>
      <c r="V43" s="277"/>
      <c r="W43" s="277"/>
      <c r="X43" s="277"/>
      <c r="Y43" s="277"/>
    </row>
    <row r="44" ht="15.75" customHeight="1">
      <c r="A44" s="352">
        <v>206737.0</v>
      </c>
      <c r="B44" s="352" t="str">
        <f>VLOOKUP(A44, 'JAN2022 - CC'!M:N,2,0)</f>
        <v>1035744578</v>
      </c>
      <c r="C44" s="352">
        <f>VLOOKUP(B44, 'JAN2022 - CC'!A:B,2,0)</f>
        <v>10357</v>
      </c>
      <c r="D44" s="352" t="s">
        <v>8494</v>
      </c>
      <c r="E44" s="352">
        <v>1170.0</v>
      </c>
      <c r="F44" s="352" t="s">
        <v>8309</v>
      </c>
      <c r="G44" s="277"/>
      <c r="H44" s="277"/>
      <c r="I44" s="277"/>
      <c r="J44" s="277"/>
      <c r="K44" s="352" t="str">
        <f>VLOOKUP(B44, 'JAN2022 - CC'!A:D,4,0)</f>
        <v>HENDERSON, RICKY</v>
      </c>
      <c r="L44" s="277"/>
      <c r="M44" s="352" t="s">
        <v>9863</v>
      </c>
      <c r="N44" s="352" t="s">
        <v>9864</v>
      </c>
      <c r="O44" s="277"/>
      <c r="P44" s="277"/>
      <c r="Q44" s="277"/>
      <c r="R44" s="277"/>
      <c r="S44" s="277"/>
      <c r="T44" s="277"/>
      <c r="U44" s="277"/>
      <c r="V44" s="277"/>
      <c r="W44" s="277"/>
      <c r="X44" s="277"/>
      <c r="Y44" s="277"/>
    </row>
    <row r="45" ht="15.0" customHeight="1">
      <c r="A45" s="352">
        <v>206737.0</v>
      </c>
      <c r="B45" s="352" t="str">
        <f>VLOOKUP(A45, 'JAN2022 - CC'!M:N,2,0)</f>
        <v>1035744578</v>
      </c>
      <c r="C45" s="352">
        <f>VLOOKUP(B45, 'JAN2022 - CC'!A:B,2,0)</f>
        <v>10357</v>
      </c>
      <c r="D45" s="352" t="s">
        <v>8507</v>
      </c>
      <c r="E45" s="352" t="s">
        <v>8309</v>
      </c>
      <c r="F45" s="352" t="s">
        <v>8309</v>
      </c>
      <c r="G45" s="277"/>
      <c r="H45" s="277"/>
      <c r="I45" s="277"/>
      <c r="J45" s="277"/>
      <c r="K45" s="352" t="str">
        <f>VLOOKUP(B45, 'JAN2022 - CC'!A:D,4,0)</f>
        <v>HENDERSON, RICKY</v>
      </c>
      <c r="L45" s="277"/>
      <c r="M45" s="352" t="s">
        <v>9863</v>
      </c>
      <c r="N45" s="352" t="s">
        <v>9864</v>
      </c>
      <c r="O45" s="277"/>
      <c r="P45" s="277"/>
      <c r="Q45" s="277"/>
      <c r="R45" s="277"/>
      <c r="S45" s="277"/>
      <c r="T45" s="277"/>
      <c r="U45" s="277"/>
      <c r="V45" s="277"/>
      <c r="W45" s="277"/>
      <c r="X45" s="277"/>
      <c r="Y45" s="277"/>
    </row>
    <row r="46" ht="15.0" customHeight="1">
      <c r="A46" s="352">
        <v>206738.0</v>
      </c>
      <c r="B46" s="352" t="str">
        <f>VLOOKUP(A46, 'JAN2022 - CC'!M:N,2,0)</f>
        <v>1414044578</v>
      </c>
      <c r="C46" s="352">
        <f>VLOOKUP(B46, 'JAN2022 - CC'!A:B,2,0)</f>
        <v>14140</v>
      </c>
      <c r="D46" s="352" t="s">
        <v>7576</v>
      </c>
      <c r="E46" s="352" t="s">
        <v>8315</v>
      </c>
      <c r="F46" s="352" t="s">
        <v>8309</v>
      </c>
      <c r="G46" s="277"/>
      <c r="H46" s="277"/>
      <c r="I46" s="277"/>
      <c r="J46" s="277"/>
      <c r="K46" s="352" t="str">
        <f>VLOOKUP(B46, 'JAN2022 - CC'!A:D,4,0)</f>
        <v>MEFFORD, ROBERT M</v>
      </c>
      <c r="L46" s="277"/>
      <c r="M46" s="352" t="s">
        <v>9865</v>
      </c>
      <c r="N46" s="352" t="s">
        <v>9866</v>
      </c>
      <c r="O46" s="277"/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ht="15.75" customHeight="1">
      <c r="A47" s="352">
        <v>206738.0</v>
      </c>
      <c r="B47" s="352" t="str">
        <f>VLOOKUP(A47, 'JAN2022 - CC'!M:N,2,0)</f>
        <v>1414044578</v>
      </c>
      <c r="C47" s="352">
        <f>VLOOKUP(B47, 'JAN2022 - CC'!A:B,2,0)</f>
        <v>14140</v>
      </c>
      <c r="D47" s="352" t="s">
        <v>7566</v>
      </c>
      <c r="E47" s="352" t="s">
        <v>8315</v>
      </c>
      <c r="F47" s="352" t="s">
        <v>8309</v>
      </c>
      <c r="G47" s="277"/>
      <c r="H47" s="277"/>
      <c r="I47" s="277"/>
      <c r="J47" s="277"/>
      <c r="K47" s="352" t="str">
        <f>VLOOKUP(B47, 'JAN2022 - CC'!A:D,4,0)</f>
        <v>MEFFORD, ROBERT M</v>
      </c>
      <c r="L47" s="277"/>
      <c r="M47" s="352" t="s">
        <v>9865</v>
      </c>
      <c r="N47" s="352" t="s">
        <v>9866</v>
      </c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ht="15.0" customHeight="1">
      <c r="A48" s="352">
        <v>206738.0</v>
      </c>
      <c r="B48" s="352" t="str">
        <f>VLOOKUP(A48, 'JAN2022 - CC'!M:N,2,0)</f>
        <v>1414044578</v>
      </c>
      <c r="C48" s="352">
        <f>VLOOKUP(B48, 'JAN2022 - CC'!A:B,2,0)</f>
        <v>14140</v>
      </c>
      <c r="D48" s="352" t="s">
        <v>8494</v>
      </c>
      <c r="E48" s="352" t="s">
        <v>8315</v>
      </c>
      <c r="F48" s="352" t="s">
        <v>8309</v>
      </c>
      <c r="G48" s="277"/>
      <c r="H48" s="277"/>
      <c r="I48" s="277"/>
      <c r="J48" s="277"/>
      <c r="K48" s="352" t="str">
        <f>VLOOKUP(B48, 'JAN2022 - CC'!A:D,4,0)</f>
        <v>MEFFORD, ROBERT M</v>
      </c>
      <c r="L48" s="277"/>
      <c r="M48" s="352" t="s">
        <v>9865</v>
      </c>
      <c r="N48" s="352" t="s">
        <v>9866</v>
      </c>
      <c r="O48" s="277"/>
      <c r="P48" s="277"/>
      <c r="Q48" s="277"/>
      <c r="R48" s="277"/>
      <c r="S48" s="277"/>
      <c r="T48" s="277"/>
      <c r="U48" s="277"/>
      <c r="V48" s="277"/>
      <c r="W48" s="277"/>
      <c r="X48" s="277"/>
      <c r="Y48" s="277"/>
    </row>
    <row r="49" ht="15.0" customHeight="1">
      <c r="A49" s="352">
        <v>206738.0</v>
      </c>
      <c r="B49" s="352" t="str">
        <f>VLOOKUP(A49, 'JAN2022 - CC'!M:N,2,0)</f>
        <v>1414044578</v>
      </c>
      <c r="C49" s="352">
        <f>VLOOKUP(B49, 'JAN2022 - CC'!A:B,2,0)</f>
        <v>14140</v>
      </c>
      <c r="D49" s="352" t="s">
        <v>8507</v>
      </c>
      <c r="E49" s="352" t="s">
        <v>8309</v>
      </c>
      <c r="F49" s="352" t="s">
        <v>8309</v>
      </c>
      <c r="G49" s="277"/>
      <c r="H49" s="277"/>
      <c r="I49" s="277"/>
      <c r="J49" s="277"/>
      <c r="K49" s="352" t="str">
        <f>VLOOKUP(B49, 'JAN2022 - CC'!A:D,4,0)</f>
        <v>MEFFORD, ROBERT M</v>
      </c>
      <c r="L49" s="277"/>
      <c r="M49" s="352" t="s">
        <v>9865</v>
      </c>
      <c r="N49" s="352" t="s">
        <v>9866</v>
      </c>
      <c r="O49" s="277"/>
      <c r="P49" s="277"/>
      <c r="Q49" s="277"/>
      <c r="R49" s="277"/>
      <c r="S49" s="277"/>
      <c r="T49" s="277"/>
      <c r="U49" s="277"/>
      <c r="V49" s="277"/>
      <c r="W49" s="277"/>
      <c r="X49" s="277"/>
      <c r="Y49" s="277"/>
    </row>
    <row r="50" ht="15.75" customHeight="1">
      <c r="A50" s="352">
        <v>206740.0</v>
      </c>
      <c r="B50" s="352" t="str">
        <f>VLOOKUP(A50, 'JAN2022 - CC'!M:N,2,0)</f>
        <v>1401944578</v>
      </c>
      <c r="C50" s="352">
        <f>VLOOKUP(B50, 'JAN2022 - CC'!A:B,2,0)</f>
        <v>14019</v>
      </c>
      <c r="D50" s="352" t="s">
        <v>8029</v>
      </c>
      <c r="E50" s="352">
        <v>117.0</v>
      </c>
      <c r="F50" s="352" t="s">
        <v>8309</v>
      </c>
      <c r="G50" s="277"/>
      <c r="H50" s="277"/>
      <c r="I50" s="277"/>
      <c r="J50" s="277"/>
      <c r="K50" s="352" t="str">
        <f>VLOOKUP(B50, 'JAN2022 - CC'!A:D,4,0)</f>
        <v>MANZANO, JAVIER</v>
      </c>
      <c r="L50" s="277"/>
      <c r="M50" s="352" t="s">
        <v>9867</v>
      </c>
      <c r="N50" s="352" t="s">
        <v>9868</v>
      </c>
      <c r="O50" s="277"/>
      <c r="P50" s="277"/>
      <c r="Q50" s="277"/>
      <c r="R50" s="277"/>
      <c r="S50" s="277"/>
      <c r="T50" s="277"/>
      <c r="U50" s="277"/>
      <c r="V50" s="277"/>
      <c r="W50" s="277"/>
      <c r="X50" s="277"/>
      <c r="Y50" s="277"/>
    </row>
    <row r="51" ht="15.0" customHeight="1">
      <c r="A51" s="352">
        <v>206742.0</v>
      </c>
      <c r="B51" s="352" t="str">
        <f>VLOOKUP(A51, 'JAN2022 - CC'!M:N,2,0)</f>
        <v>1402144578</v>
      </c>
      <c r="C51" s="352">
        <f>VLOOKUP(B51, 'JAN2022 - CC'!A:B,2,0)</f>
        <v>14021</v>
      </c>
      <c r="D51" s="352" t="s">
        <v>7705</v>
      </c>
      <c r="E51" s="352">
        <v>146.0</v>
      </c>
      <c r="F51" s="352" t="s">
        <v>8309</v>
      </c>
      <c r="G51" s="277"/>
      <c r="H51" s="277"/>
      <c r="I51" s="277"/>
      <c r="J51" s="277"/>
      <c r="K51" s="352" t="str">
        <f>VLOOKUP(B51, 'JAN2022 - CC'!A:D,4,0)</f>
        <v>RAMOS, SILVIA M</v>
      </c>
      <c r="L51" s="277"/>
      <c r="M51" s="352" t="s">
        <v>9869</v>
      </c>
      <c r="N51" s="352" t="s">
        <v>9870</v>
      </c>
      <c r="O51" s="277"/>
      <c r="P51" s="277"/>
      <c r="Q51" s="277"/>
      <c r="R51" s="277"/>
      <c r="S51" s="277"/>
      <c r="T51" s="277"/>
      <c r="U51" s="277"/>
      <c r="V51" s="277"/>
      <c r="W51" s="277"/>
      <c r="X51" s="277"/>
      <c r="Y51" s="277"/>
    </row>
    <row r="52" ht="15.0" customHeight="1">
      <c r="A52" s="352">
        <v>206742.0</v>
      </c>
      <c r="B52" s="352" t="str">
        <f>VLOOKUP(A52, 'JAN2022 - CC'!M:N,2,0)</f>
        <v>1402144578</v>
      </c>
      <c r="C52" s="352">
        <f>VLOOKUP(B52, 'JAN2022 - CC'!A:B,2,0)</f>
        <v>14021</v>
      </c>
      <c r="D52" s="352" t="s">
        <v>7606</v>
      </c>
      <c r="E52" s="352" t="s">
        <v>8315</v>
      </c>
      <c r="F52" s="352" t="s">
        <v>8309</v>
      </c>
      <c r="G52" s="277"/>
      <c r="H52" s="277"/>
      <c r="I52" s="277"/>
      <c r="J52" s="277"/>
      <c r="K52" s="352" t="str">
        <f>VLOOKUP(B52, 'JAN2022 - CC'!A:D,4,0)</f>
        <v>RAMOS, SILVIA M</v>
      </c>
      <c r="L52" s="277"/>
      <c r="M52" s="352" t="s">
        <v>9869</v>
      </c>
      <c r="N52" s="352" t="s">
        <v>9870</v>
      </c>
      <c r="O52" s="277"/>
      <c r="P52" s="277"/>
      <c r="Q52" s="277"/>
      <c r="R52" s="277"/>
      <c r="S52" s="277"/>
      <c r="T52" s="277"/>
      <c r="U52" s="277"/>
      <c r="V52" s="277"/>
      <c r="W52" s="277"/>
      <c r="X52" s="277"/>
      <c r="Y52" s="277"/>
    </row>
    <row r="53" ht="15.0" customHeight="1">
      <c r="A53" s="352">
        <v>206745.0</v>
      </c>
      <c r="B53" s="352" t="str">
        <f>VLOOKUP(A53, 'JAN2022 - CC'!M:N,2,0)</f>
        <v>1741544578</v>
      </c>
      <c r="C53" s="352">
        <f>VLOOKUP(B53, 'JAN2022 - CC'!A:B,2,0)</f>
        <v>17415</v>
      </c>
      <c r="D53" s="352" t="s">
        <v>7576</v>
      </c>
      <c r="E53" s="352" t="s">
        <v>8315</v>
      </c>
      <c r="F53" s="352" t="s">
        <v>8309</v>
      </c>
      <c r="G53" s="277"/>
      <c r="H53" s="277"/>
      <c r="I53" s="277"/>
      <c r="J53" s="277"/>
      <c r="K53" s="352" t="str">
        <f>VLOOKUP(B53, 'JAN2022 - CC'!A:D,4,0)</f>
        <v>PACHECO, JOSE A</v>
      </c>
      <c r="L53" s="277"/>
      <c r="M53" s="352" t="s">
        <v>9871</v>
      </c>
      <c r="N53" s="352" t="s">
        <v>9848</v>
      </c>
      <c r="O53" s="277"/>
      <c r="P53" s="277"/>
      <c r="Q53" s="277"/>
      <c r="R53" s="277"/>
      <c r="S53" s="277"/>
      <c r="T53" s="277"/>
      <c r="U53" s="277"/>
      <c r="V53" s="277"/>
      <c r="W53" s="277"/>
      <c r="X53" s="277"/>
      <c r="Y53" s="277"/>
    </row>
    <row r="54" ht="15.75" customHeight="1">
      <c r="A54" s="352">
        <v>206747.0</v>
      </c>
      <c r="B54" s="352" t="str">
        <f>VLOOKUP(A54, 'JAN2022 - CC'!M:N,2,0)</f>
        <v>1006144578</v>
      </c>
      <c r="C54" s="352">
        <f>VLOOKUP(B54, 'JAN2022 - CC'!A:B,2,0)</f>
        <v>10061</v>
      </c>
      <c r="D54" s="352" t="s">
        <v>8324</v>
      </c>
      <c r="E54" s="352" t="s">
        <v>8309</v>
      </c>
      <c r="F54" s="352" t="s">
        <v>8309</v>
      </c>
      <c r="G54" s="277"/>
      <c r="H54" s="277"/>
      <c r="I54" s="277"/>
      <c r="J54" s="277"/>
      <c r="K54" s="352" t="str">
        <f>VLOOKUP(B54, 'JAN2022 - CC'!A:D,4,0)</f>
        <v>BOGIEL, SHERI</v>
      </c>
      <c r="L54" s="277"/>
      <c r="M54" s="352" t="s">
        <v>9872</v>
      </c>
      <c r="N54" s="352" t="s">
        <v>9873</v>
      </c>
      <c r="O54" s="277"/>
      <c r="P54" s="277"/>
      <c r="Q54" s="277"/>
      <c r="R54" s="277"/>
      <c r="S54" s="277"/>
      <c r="T54" s="277"/>
      <c r="U54" s="277"/>
      <c r="V54" s="277"/>
      <c r="W54" s="277"/>
      <c r="X54" s="277"/>
      <c r="Y54" s="277"/>
    </row>
    <row r="55" ht="15.0" customHeight="1">
      <c r="A55" s="352">
        <v>206747.0</v>
      </c>
      <c r="B55" s="352" t="str">
        <f>VLOOKUP(A55, 'JAN2022 - CC'!M:N,2,0)</f>
        <v>1006144578</v>
      </c>
      <c r="C55" s="352">
        <f>VLOOKUP(B55, 'JAN2022 - CC'!A:B,2,0)</f>
        <v>10061</v>
      </c>
      <c r="D55" s="352" t="s">
        <v>8494</v>
      </c>
      <c r="E55" s="352">
        <v>265.0</v>
      </c>
      <c r="F55" s="352" t="s">
        <v>8309</v>
      </c>
      <c r="G55" s="277"/>
      <c r="H55" s="277"/>
      <c r="I55" s="277"/>
      <c r="J55" s="277"/>
      <c r="K55" s="352" t="str">
        <f>VLOOKUP(B55, 'JAN2022 - CC'!A:D,4,0)</f>
        <v>BOGIEL, SHERI</v>
      </c>
      <c r="L55" s="277"/>
      <c r="M55" s="352" t="s">
        <v>9872</v>
      </c>
      <c r="N55" s="352" t="s">
        <v>9873</v>
      </c>
      <c r="O55" s="277"/>
      <c r="P55" s="277"/>
      <c r="Q55" s="277"/>
      <c r="R55" s="277"/>
      <c r="S55" s="277"/>
      <c r="T55" s="277"/>
      <c r="U55" s="277"/>
      <c r="V55" s="277"/>
      <c r="W55" s="277"/>
      <c r="X55" s="277"/>
      <c r="Y55" s="277"/>
    </row>
    <row r="56" ht="15.0" customHeight="1">
      <c r="A56" s="352">
        <v>206747.0</v>
      </c>
      <c r="B56" s="352" t="str">
        <f>VLOOKUP(A56, 'JAN2022 - CC'!M:N,2,0)</f>
        <v>1006144578</v>
      </c>
      <c r="C56" s="352">
        <f>VLOOKUP(B56, 'JAN2022 - CC'!A:B,2,0)</f>
        <v>10061</v>
      </c>
      <c r="D56" s="352" t="s">
        <v>8507</v>
      </c>
      <c r="E56" s="352" t="s">
        <v>8309</v>
      </c>
      <c r="F56" s="352" t="s">
        <v>8309</v>
      </c>
      <c r="G56" s="277"/>
      <c r="H56" s="277"/>
      <c r="I56" s="277"/>
      <c r="J56" s="277"/>
      <c r="K56" s="352" t="str">
        <f>VLOOKUP(B56, 'JAN2022 - CC'!A:D,4,0)</f>
        <v>BOGIEL, SHERI</v>
      </c>
      <c r="L56" s="277"/>
      <c r="M56" s="352" t="s">
        <v>9872</v>
      </c>
      <c r="N56" s="352" t="s">
        <v>9873</v>
      </c>
      <c r="O56" s="277"/>
      <c r="P56" s="277"/>
      <c r="Q56" s="277"/>
      <c r="R56" s="277"/>
      <c r="S56" s="277"/>
      <c r="T56" s="277"/>
      <c r="U56" s="277"/>
      <c r="V56" s="277"/>
      <c r="W56" s="277"/>
      <c r="X56" s="277"/>
      <c r="Y56" s="277"/>
    </row>
    <row r="57" ht="15.75" customHeight="1">
      <c r="A57" s="352">
        <v>206748.0</v>
      </c>
      <c r="B57" s="352" t="str">
        <f>VLOOKUP(A57, 'JAN2022 - CC'!M:N,2,0)</f>
        <v>1789344578</v>
      </c>
      <c r="C57" s="352">
        <f>VLOOKUP(B57, 'JAN2022 - CC'!A:B,2,0)</f>
        <v>17893</v>
      </c>
      <c r="D57" s="352" t="s">
        <v>8342</v>
      </c>
      <c r="E57" s="352" t="s">
        <v>8309</v>
      </c>
      <c r="F57" s="352" t="s">
        <v>8309</v>
      </c>
      <c r="G57" s="277"/>
      <c r="H57" s="277"/>
      <c r="I57" s="277"/>
      <c r="J57" s="277"/>
      <c r="K57" s="352" t="str">
        <f>VLOOKUP(B57, 'JAN2022 - CC'!A:D,4,0)</f>
        <v>SALCIDO, ROBERT</v>
      </c>
      <c r="L57" s="277"/>
      <c r="M57" s="352" t="s">
        <v>9874</v>
      </c>
      <c r="N57" s="352" t="s">
        <v>9866</v>
      </c>
      <c r="O57" s="277"/>
      <c r="P57" s="277"/>
      <c r="Q57" s="277"/>
      <c r="R57" s="277"/>
      <c r="S57" s="277"/>
      <c r="T57" s="277"/>
      <c r="U57" s="277"/>
      <c r="V57" s="277"/>
      <c r="W57" s="277"/>
      <c r="X57" s="277"/>
      <c r="Y57" s="277"/>
    </row>
    <row r="58" ht="15.0" customHeight="1">
      <c r="A58" s="352">
        <v>206748.0</v>
      </c>
      <c r="B58" s="352" t="str">
        <f>VLOOKUP(A58, 'JAN2022 - CC'!M:N,2,0)</f>
        <v>1789344578</v>
      </c>
      <c r="C58" s="352">
        <f>VLOOKUP(B58, 'JAN2022 - CC'!A:B,2,0)</f>
        <v>17893</v>
      </c>
      <c r="D58" s="352" t="s">
        <v>7566</v>
      </c>
      <c r="E58" s="352" t="s">
        <v>8315</v>
      </c>
      <c r="F58" s="352" t="s">
        <v>8309</v>
      </c>
      <c r="G58" s="277"/>
      <c r="H58" s="277"/>
      <c r="I58" s="277"/>
      <c r="J58" s="277"/>
      <c r="K58" s="352" t="str">
        <f>VLOOKUP(B58, 'JAN2022 - CC'!A:D,4,0)</f>
        <v>SALCIDO, ROBERT</v>
      </c>
      <c r="L58" s="277"/>
      <c r="M58" s="352" t="s">
        <v>9874</v>
      </c>
      <c r="N58" s="352" t="s">
        <v>9866</v>
      </c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ht="15.0" customHeight="1">
      <c r="A59" s="352">
        <v>206748.0</v>
      </c>
      <c r="B59" s="352" t="str">
        <f>VLOOKUP(A59, 'JAN2022 - CC'!M:N,2,0)</f>
        <v>1789344578</v>
      </c>
      <c r="C59" s="352">
        <f>VLOOKUP(B59, 'JAN2022 - CC'!A:B,2,0)</f>
        <v>17893</v>
      </c>
      <c r="D59" s="352" t="s">
        <v>8483</v>
      </c>
      <c r="E59" s="352">
        <v>121.0</v>
      </c>
      <c r="F59" s="352" t="s">
        <v>8309</v>
      </c>
      <c r="G59" s="277"/>
      <c r="H59" s="277"/>
      <c r="I59" s="277"/>
      <c r="J59" s="277"/>
      <c r="K59" s="352" t="str">
        <f>VLOOKUP(B59, 'JAN2022 - CC'!A:D,4,0)</f>
        <v>SALCIDO, ROBERT</v>
      </c>
      <c r="L59" s="277"/>
      <c r="M59" s="352" t="s">
        <v>9874</v>
      </c>
      <c r="N59" s="352" t="s">
        <v>9866</v>
      </c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ht="15.75" customHeight="1">
      <c r="A60" s="352">
        <v>206748.0</v>
      </c>
      <c r="B60" s="352" t="str">
        <f>VLOOKUP(A60, 'JAN2022 - CC'!M:N,2,0)</f>
        <v>1789344578</v>
      </c>
      <c r="C60" s="352">
        <f>VLOOKUP(B60, 'JAN2022 - CC'!A:B,2,0)</f>
        <v>17893</v>
      </c>
      <c r="D60" s="352" t="s">
        <v>8494</v>
      </c>
      <c r="E60" s="352" t="s">
        <v>8315</v>
      </c>
      <c r="F60" s="352" t="s">
        <v>8309</v>
      </c>
      <c r="G60" s="277"/>
      <c r="H60" s="277"/>
      <c r="I60" s="277"/>
      <c r="J60" s="277"/>
      <c r="K60" s="352" t="str">
        <f>VLOOKUP(B60, 'JAN2022 - CC'!A:D,4,0)</f>
        <v>SALCIDO, ROBERT</v>
      </c>
      <c r="L60" s="277"/>
      <c r="M60" s="352" t="s">
        <v>9874</v>
      </c>
      <c r="N60" s="352" t="s">
        <v>9866</v>
      </c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77"/>
    </row>
    <row r="61" ht="15.0" customHeight="1">
      <c r="A61" s="352">
        <v>206748.0</v>
      </c>
      <c r="B61" s="352" t="str">
        <f>VLOOKUP(A61, 'JAN2022 - CC'!M:N,2,0)</f>
        <v>1789344578</v>
      </c>
      <c r="C61" s="352">
        <f>VLOOKUP(B61, 'JAN2022 - CC'!A:B,2,0)</f>
        <v>17893</v>
      </c>
      <c r="D61" s="352" t="s">
        <v>8507</v>
      </c>
      <c r="E61" s="352" t="s">
        <v>8309</v>
      </c>
      <c r="F61" s="352" t="s">
        <v>8309</v>
      </c>
      <c r="G61" s="277"/>
      <c r="H61" s="277"/>
      <c r="I61" s="277"/>
      <c r="J61" s="277"/>
      <c r="K61" s="352" t="str">
        <f>VLOOKUP(B61, 'JAN2022 - CC'!A:D,4,0)</f>
        <v>SALCIDO, ROBERT</v>
      </c>
      <c r="L61" s="277"/>
      <c r="M61" s="352" t="s">
        <v>9874</v>
      </c>
      <c r="N61" s="352" t="s">
        <v>9866</v>
      </c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77"/>
    </row>
    <row r="62" ht="15.0" customHeight="1">
      <c r="A62" s="352">
        <v>206749.0</v>
      </c>
      <c r="B62" s="352" t="str">
        <f>VLOOKUP(A62, 'JAN2022 - CC'!M:N,2,0)</f>
        <v>1783644578</v>
      </c>
      <c r="C62" s="352">
        <f>VLOOKUP(B62, 'JAN2022 - CC'!A:B,2,0)</f>
        <v>17836</v>
      </c>
      <c r="D62" s="352" t="s">
        <v>8384</v>
      </c>
      <c r="E62" s="352">
        <v>30.8</v>
      </c>
      <c r="F62" s="352" t="s">
        <v>8309</v>
      </c>
      <c r="G62" s="277"/>
      <c r="H62" s="277"/>
      <c r="I62" s="277"/>
      <c r="J62" s="277"/>
      <c r="K62" s="352" t="str">
        <f>VLOOKUP(B62, 'JAN2022 - CC'!A:D,4,0)</f>
        <v>ACUNA, YEZIKA M</v>
      </c>
      <c r="L62" s="277"/>
      <c r="M62" s="352" t="s">
        <v>9875</v>
      </c>
      <c r="N62" s="352" t="s">
        <v>9876</v>
      </c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77"/>
    </row>
    <row r="63" ht="15.75" customHeight="1">
      <c r="A63" s="352">
        <v>206749.0</v>
      </c>
      <c r="B63" s="352" t="str">
        <f>VLOOKUP(A63, 'JAN2022 - CC'!M:N,2,0)</f>
        <v>1783644578</v>
      </c>
      <c r="C63" s="352">
        <f>VLOOKUP(B63, 'JAN2022 - CC'!A:B,2,0)</f>
        <v>17836</v>
      </c>
      <c r="D63" s="352" t="s">
        <v>35</v>
      </c>
      <c r="E63" s="352" t="s">
        <v>8309</v>
      </c>
      <c r="F63" s="352" t="s">
        <v>8309</v>
      </c>
      <c r="G63" s="277"/>
      <c r="H63" s="277"/>
      <c r="I63" s="277"/>
      <c r="J63" s="277"/>
      <c r="K63" s="352" t="str">
        <f>VLOOKUP(B63, 'JAN2022 - CC'!A:D,4,0)</f>
        <v>ACUNA, YEZIKA M</v>
      </c>
      <c r="L63" s="277"/>
      <c r="M63" s="352" t="s">
        <v>9875</v>
      </c>
      <c r="N63" s="352" t="s">
        <v>9876</v>
      </c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77"/>
    </row>
    <row r="64" ht="15.0" customHeight="1">
      <c r="A64" s="352">
        <v>206750.0</v>
      </c>
      <c r="B64" s="352" t="str">
        <f>VLOOKUP(A64, 'JAN2022 - CC'!M:N,2,0)</f>
        <v>1785444578</v>
      </c>
      <c r="C64" s="352">
        <f>VLOOKUP(B64, 'JAN2022 - CC'!A:B,2,0)</f>
        <v>17854</v>
      </c>
      <c r="D64" s="352" t="s">
        <v>7576</v>
      </c>
      <c r="E64" s="352" t="s">
        <v>8315</v>
      </c>
      <c r="F64" s="352" t="s">
        <v>8309</v>
      </c>
      <c r="G64" s="277"/>
      <c r="H64" s="277"/>
      <c r="I64" s="277"/>
      <c r="J64" s="277"/>
      <c r="K64" s="352" t="str">
        <f>VLOOKUP(B64, 'JAN2022 - CC'!A:D,4,0)</f>
        <v>LEOS, GLORIA</v>
      </c>
      <c r="L64" s="277"/>
      <c r="M64" s="352" t="s">
        <v>9877</v>
      </c>
      <c r="N64" s="352" t="s">
        <v>9878</v>
      </c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77"/>
    </row>
    <row r="65" ht="15.0" customHeight="1">
      <c r="A65" s="352">
        <v>206750.0</v>
      </c>
      <c r="B65" s="352" t="str">
        <f>VLOOKUP(A65, 'JAN2022 - CC'!M:N,2,0)</f>
        <v>1785444578</v>
      </c>
      <c r="C65" s="352">
        <f>VLOOKUP(B65, 'JAN2022 - CC'!A:B,2,0)</f>
        <v>17854</v>
      </c>
      <c r="D65" s="352" t="s">
        <v>7606</v>
      </c>
      <c r="E65" s="352" t="s">
        <v>8315</v>
      </c>
      <c r="F65" s="352" t="s">
        <v>8309</v>
      </c>
      <c r="G65" s="277"/>
      <c r="H65" s="277"/>
      <c r="I65" s="277"/>
      <c r="J65" s="277"/>
      <c r="K65" s="352" t="str">
        <f>VLOOKUP(B65, 'JAN2022 - CC'!A:D,4,0)</f>
        <v>LEOS, GLORIA</v>
      </c>
      <c r="L65" s="277"/>
      <c r="M65" s="352" t="s">
        <v>9877</v>
      </c>
      <c r="N65" s="352" t="s">
        <v>9878</v>
      </c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77"/>
    </row>
    <row r="66" ht="15.0" customHeight="1">
      <c r="A66" s="352">
        <v>206751.0</v>
      </c>
      <c r="B66" s="352" t="str">
        <f>VLOOKUP(A66, 'JAN2022 - CC'!M:N,2,0)</f>
        <v>923244578</v>
      </c>
      <c r="C66" s="352">
        <f>VLOOKUP(B66, 'JAN2022 - CC'!A:B,2,0)</f>
        <v>9232</v>
      </c>
      <c r="D66" s="352" t="s">
        <v>8324</v>
      </c>
      <c r="E66" s="352" t="s">
        <v>8309</v>
      </c>
      <c r="F66" s="352" t="s">
        <v>8309</v>
      </c>
      <c r="G66" s="277"/>
      <c r="H66" s="277"/>
      <c r="I66" s="277"/>
      <c r="J66" s="277"/>
      <c r="K66" s="352" t="str">
        <f>VLOOKUP(B66, 'JAN2022 - CC'!A:D,4,0)</f>
        <v>RAMIREZ, ROSA E</v>
      </c>
      <c r="L66" s="277"/>
      <c r="M66" s="352" t="s">
        <v>9879</v>
      </c>
      <c r="N66" s="352" t="s">
        <v>9880</v>
      </c>
      <c r="O66" s="277"/>
      <c r="P66" s="277"/>
      <c r="Q66" s="277"/>
      <c r="R66" s="277"/>
      <c r="S66" s="277"/>
      <c r="T66" s="277"/>
      <c r="U66" s="277"/>
      <c r="V66" s="277"/>
      <c r="W66" s="277"/>
      <c r="X66" s="277"/>
      <c r="Y66" s="277"/>
    </row>
    <row r="67" ht="15.75" customHeight="1">
      <c r="A67" s="352">
        <v>206752.0</v>
      </c>
      <c r="B67" s="352" t="str">
        <f>VLOOKUP(A67, 'JAN2022 - CC'!M:N,2,0)</f>
        <v>1422944578</v>
      </c>
      <c r="C67" s="352">
        <f>VLOOKUP(B67, 'JAN2022 - CC'!A:B,2,0)</f>
        <v>14229</v>
      </c>
      <c r="D67" s="352" t="s">
        <v>7939</v>
      </c>
      <c r="E67" s="352" t="s">
        <v>8309</v>
      </c>
      <c r="F67" s="352" t="s">
        <v>8309</v>
      </c>
      <c r="G67" s="277"/>
      <c r="H67" s="277"/>
      <c r="I67" s="277"/>
      <c r="J67" s="277"/>
      <c r="K67" s="352" t="str">
        <f>VLOOKUP(B67, 'JAN2022 - CC'!A:D,4,0)</f>
        <v>ESPARZA, LISA M</v>
      </c>
      <c r="L67" s="277"/>
      <c r="M67" s="352" t="s">
        <v>9881</v>
      </c>
      <c r="N67" s="352" t="s">
        <v>9882</v>
      </c>
      <c r="O67" s="277"/>
      <c r="P67" s="277"/>
      <c r="Q67" s="277"/>
      <c r="R67" s="277"/>
      <c r="S67" s="277"/>
      <c r="T67" s="277"/>
      <c r="U67" s="277"/>
      <c r="V67" s="277"/>
      <c r="W67" s="277"/>
      <c r="X67" s="277"/>
      <c r="Y67" s="277"/>
    </row>
    <row r="68" ht="15.0" customHeight="1">
      <c r="A68" s="352">
        <v>206752.0</v>
      </c>
      <c r="B68" s="352" t="str">
        <f>VLOOKUP(A68, 'JAN2022 - CC'!M:N,2,0)</f>
        <v>1422944578</v>
      </c>
      <c r="C68" s="352">
        <f>VLOOKUP(B68, 'JAN2022 - CC'!A:B,2,0)</f>
        <v>14229</v>
      </c>
      <c r="D68" s="352" t="s">
        <v>7606</v>
      </c>
      <c r="E68" s="352" t="s">
        <v>8315</v>
      </c>
      <c r="F68" s="352" t="s">
        <v>8309</v>
      </c>
      <c r="G68" s="277"/>
      <c r="H68" s="277"/>
      <c r="I68" s="277"/>
      <c r="J68" s="277"/>
      <c r="K68" s="352" t="str">
        <f>VLOOKUP(B68, 'JAN2022 - CC'!A:D,4,0)</f>
        <v>ESPARZA, LISA M</v>
      </c>
      <c r="L68" s="277"/>
      <c r="M68" s="352" t="s">
        <v>9881</v>
      </c>
      <c r="N68" s="352" t="s">
        <v>9882</v>
      </c>
      <c r="O68" s="277"/>
      <c r="P68" s="277"/>
      <c r="Q68" s="277"/>
      <c r="R68" s="277"/>
      <c r="S68" s="277"/>
      <c r="T68" s="277"/>
      <c r="U68" s="277"/>
      <c r="V68" s="277"/>
      <c r="W68" s="277"/>
      <c r="X68" s="277"/>
      <c r="Y68" s="277"/>
    </row>
    <row r="69" ht="15.0" customHeight="1">
      <c r="A69" s="352">
        <v>206753.0</v>
      </c>
      <c r="B69" s="352" t="str">
        <f>VLOOKUP(A69, 'JAN2022 - CC'!M:N,2,0)</f>
        <v>1784944578</v>
      </c>
      <c r="C69" s="352">
        <f>VLOOKUP(B69, 'JAN2022 - CC'!A:B,2,0)</f>
        <v>17849</v>
      </c>
      <c r="D69" s="352" t="s">
        <v>8583</v>
      </c>
      <c r="E69" s="352" t="s">
        <v>8309</v>
      </c>
      <c r="F69" s="352" t="s">
        <v>8309</v>
      </c>
      <c r="G69" s="277"/>
      <c r="H69" s="277"/>
      <c r="I69" s="277"/>
      <c r="J69" s="277"/>
      <c r="K69" s="352" t="str">
        <f>VLOOKUP(B69, 'JAN2022 - CC'!A:D,4,0)</f>
        <v>ACENCIO, DENISE M</v>
      </c>
      <c r="L69" s="277"/>
      <c r="M69" s="352" t="s">
        <v>9883</v>
      </c>
      <c r="N69" s="352" t="s">
        <v>9844</v>
      </c>
      <c r="O69" s="277"/>
      <c r="P69" s="277"/>
      <c r="Q69" s="277"/>
      <c r="R69" s="277"/>
      <c r="S69" s="277"/>
      <c r="T69" s="277"/>
      <c r="U69" s="277"/>
      <c r="V69" s="277"/>
      <c r="W69" s="277"/>
      <c r="X69" s="277"/>
      <c r="Y69" s="277"/>
    </row>
    <row r="70" ht="15.75" customHeight="1">
      <c r="A70" s="352">
        <v>206753.0</v>
      </c>
      <c r="B70" s="352" t="str">
        <f>VLOOKUP(A70, 'JAN2022 - CC'!M:N,2,0)</f>
        <v>1784944578</v>
      </c>
      <c r="C70" s="352">
        <f>VLOOKUP(B70, 'JAN2022 - CC'!A:B,2,0)</f>
        <v>17849</v>
      </c>
      <c r="D70" s="352" t="s">
        <v>7606</v>
      </c>
      <c r="E70" s="352" t="s">
        <v>8315</v>
      </c>
      <c r="F70" s="352" t="s">
        <v>8309</v>
      </c>
      <c r="G70" s="277"/>
      <c r="H70" s="277"/>
      <c r="I70" s="277"/>
      <c r="J70" s="277"/>
      <c r="K70" s="352" t="str">
        <f>VLOOKUP(B70, 'JAN2022 - CC'!A:D,4,0)</f>
        <v>ACENCIO, DENISE M</v>
      </c>
      <c r="L70" s="277"/>
      <c r="M70" s="352" t="s">
        <v>9883</v>
      </c>
      <c r="N70" s="352" t="s">
        <v>9844</v>
      </c>
      <c r="O70" s="277"/>
      <c r="P70" s="277"/>
      <c r="Q70" s="277"/>
      <c r="R70" s="277"/>
      <c r="S70" s="277"/>
      <c r="T70" s="277"/>
      <c r="U70" s="277"/>
      <c r="V70" s="277"/>
      <c r="W70" s="277"/>
      <c r="X70" s="277"/>
      <c r="Y70" s="277"/>
    </row>
    <row r="71" ht="15.0" customHeight="1">
      <c r="A71" s="352">
        <v>206755.0</v>
      </c>
      <c r="B71" s="352" t="str">
        <f>VLOOKUP(A71, 'JAN2022 - CC'!M:N,2,0)</f>
        <v>1290744578</v>
      </c>
      <c r="C71" s="352">
        <f>VLOOKUP(B71, 'JAN2022 - CC'!A:B,2,0)</f>
        <v>12907</v>
      </c>
      <c r="D71" s="352" t="s">
        <v>8384</v>
      </c>
      <c r="E71" s="352">
        <v>1330.0</v>
      </c>
      <c r="F71" s="352" t="s">
        <v>8309</v>
      </c>
      <c r="G71" s="277"/>
      <c r="H71" s="277"/>
      <c r="I71" s="277"/>
      <c r="J71" s="277"/>
      <c r="K71" s="352" t="str">
        <f>VLOOKUP(B71, 'JAN2022 - CC'!A:D,4,0)</f>
        <v>TURNER, ROGER</v>
      </c>
      <c r="L71" s="277"/>
      <c r="M71" s="352" t="s">
        <v>9884</v>
      </c>
      <c r="N71" s="352" t="s">
        <v>9885</v>
      </c>
      <c r="O71" s="277"/>
      <c r="P71" s="277"/>
      <c r="Q71" s="277"/>
      <c r="R71" s="277"/>
      <c r="S71" s="277"/>
      <c r="T71" s="277"/>
      <c r="U71" s="277"/>
      <c r="V71" s="277"/>
      <c r="W71" s="277"/>
      <c r="X71" s="277"/>
      <c r="Y71" s="277"/>
    </row>
    <row r="72" ht="15.0" customHeight="1">
      <c r="A72" s="352">
        <v>206755.0</v>
      </c>
      <c r="B72" s="352" t="str">
        <f>VLOOKUP(A72, 'JAN2022 - CC'!M:N,2,0)</f>
        <v>1290744578</v>
      </c>
      <c r="C72" s="352">
        <f>VLOOKUP(B72, 'JAN2022 - CC'!A:B,2,0)</f>
        <v>12907</v>
      </c>
      <c r="D72" s="352" t="s">
        <v>7576</v>
      </c>
      <c r="E72" s="352" t="s">
        <v>8315</v>
      </c>
      <c r="F72" s="352" t="s">
        <v>8309</v>
      </c>
      <c r="G72" s="277"/>
      <c r="H72" s="277"/>
      <c r="I72" s="277"/>
      <c r="J72" s="277"/>
      <c r="K72" s="352" t="str">
        <f>VLOOKUP(B72, 'JAN2022 - CC'!A:D,4,0)</f>
        <v>TURNER, ROGER</v>
      </c>
      <c r="L72" s="277"/>
      <c r="M72" s="352" t="s">
        <v>9884</v>
      </c>
      <c r="N72" s="352" t="s">
        <v>9885</v>
      </c>
      <c r="O72" s="277"/>
      <c r="P72" s="277"/>
      <c r="Q72" s="277"/>
      <c r="R72" s="277"/>
      <c r="S72" s="277"/>
      <c r="T72" s="277"/>
      <c r="U72" s="277"/>
      <c r="V72" s="277"/>
      <c r="W72" s="277"/>
      <c r="X72" s="277"/>
      <c r="Y72" s="277"/>
    </row>
    <row r="73" ht="15.75" customHeight="1">
      <c r="A73" s="352">
        <v>206755.0</v>
      </c>
      <c r="B73" s="352" t="str">
        <f>VLOOKUP(A73, 'JAN2022 - CC'!M:N,2,0)</f>
        <v>1290744578</v>
      </c>
      <c r="C73" s="352">
        <f>VLOOKUP(B73, 'JAN2022 - CC'!A:B,2,0)</f>
        <v>12907</v>
      </c>
      <c r="D73" s="352" t="s">
        <v>35</v>
      </c>
      <c r="E73" s="352" t="s">
        <v>8309</v>
      </c>
      <c r="F73" s="352" t="s">
        <v>8309</v>
      </c>
      <c r="G73" s="277"/>
      <c r="H73" s="277"/>
      <c r="I73" s="277"/>
      <c r="J73" s="277"/>
      <c r="K73" s="352" t="str">
        <f>VLOOKUP(B73, 'JAN2022 - CC'!A:D,4,0)</f>
        <v>TURNER, ROGER</v>
      </c>
      <c r="L73" s="277"/>
      <c r="M73" s="352" t="s">
        <v>9884</v>
      </c>
      <c r="N73" s="352" t="s">
        <v>9885</v>
      </c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ht="15.0" customHeight="1">
      <c r="A74" s="352">
        <v>206756.0</v>
      </c>
      <c r="B74" s="352" t="str">
        <f>VLOOKUP(A74, 'JAN2022 - CC'!M:N,2,0)</f>
        <v>1217944578</v>
      </c>
      <c r="C74" s="352">
        <f>VLOOKUP(B74, 'JAN2022 - CC'!A:B,2,0)</f>
        <v>12179</v>
      </c>
      <c r="D74" s="352" t="s">
        <v>7754</v>
      </c>
      <c r="E74" s="352">
        <v>62.9</v>
      </c>
      <c r="F74" s="352" t="s">
        <v>8309</v>
      </c>
      <c r="G74" s="277"/>
      <c r="H74" s="277"/>
      <c r="I74" s="277"/>
      <c r="J74" s="277"/>
      <c r="K74" s="352" t="str">
        <f>VLOOKUP(B74, 'JAN2022 - CC'!A:D,4,0)</f>
        <v>RIVAS, MARK</v>
      </c>
      <c r="L74" s="277"/>
      <c r="M74" s="352" t="s">
        <v>9886</v>
      </c>
      <c r="N74" s="352" t="s">
        <v>9887</v>
      </c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ht="15.0" customHeight="1">
      <c r="A75" s="352">
        <v>206756.0</v>
      </c>
      <c r="B75" s="352" t="str">
        <f>VLOOKUP(A75, 'JAN2022 - CC'!M:N,2,0)</f>
        <v>1217944578</v>
      </c>
      <c r="C75" s="352">
        <f>VLOOKUP(B75, 'JAN2022 - CC'!A:B,2,0)</f>
        <v>12179</v>
      </c>
      <c r="D75" s="352" t="s">
        <v>7576</v>
      </c>
      <c r="E75" s="352" t="s">
        <v>8315</v>
      </c>
      <c r="F75" s="352" t="s">
        <v>8309</v>
      </c>
      <c r="G75" s="277"/>
      <c r="H75" s="277"/>
      <c r="I75" s="277"/>
      <c r="J75" s="277"/>
      <c r="K75" s="352" t="str">
        <f>VLOOKUP(B75, 'JAN2022 - CC'!A:D,4,0)</f>
        <v>RIVAS, MARK</v>
      </c>
      <c r="L75" s="277"/>
      <c r="M75" s="352" t="s">
        <v>9886</v>
      </c>
      <c r="N75" s="352" t="s">
        <v>9887</v>
      </c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ht="15.75" customHeight="1">
      <c r="A76" s="352">
        <v>206756.0</v>
      </c>
      <c r="B76" s="352" t="str">
        <f>VLOOKUP(A76, 'JAN2022 - CC'!M:N,2,0)</f>
        <v>1217944578</v>
      </c>
      <c r="C76" s="352">
        <f>VLOOKUP(B76, 'JAN2022 - CC'!A:B,2,0)</f>
        <v>12179</v>
      </c>
      <c r="D76" s="352" t="s">
        <v>7566</v>
      </c>
      <c r="E76" s="352">
        <v>139.0</v>
      </c>
      <c r="F76" s="352" t="s">
        <v>8309</v>
      </c>
      <c r="G76" s="277"/>
      <c r="H76" s="277"/>
      <c r="I76" s="277"/>
      <c r="J76" s="277"/>
      <c r="K76" s="352" t="str">
        <f>VLOOKUP(B76, 'JAN2022 - CC'!A:D,4,0)</f>
        <v>RIVAS, MARK</v>
      </c>
      <c r="L76" s="277"/>
      <c r="M76" s="352" t="s">
        <v>9886</v>
      </c>
      <c r="N76" s="352" t="s">
        <v>9887</v>
      </c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ht="15.0" customHeight="1">
      <c r="A77" s="352">
        <v>206756.0</v>
      </c>
      <c r="B77" s="352" t="str">
        <f>VLOOKUP(A77, 'JAN2022 - CC'!M:N,2,0)</f>
        <v>1217944578</v>
      </c>
      <c r="C77" s="352">
        <f>VLOOKUP(B77, 'JAN2022 - CC'!A:B,2,0)</f>
        <v>12179</v>
      </c>
      <c r="D77" s="352" t="s">
        <v>8494</v>
      </c>
      <c r="E77" s="352">
        <v>98.1</v>
      </c>
      <c r="F77" s="352" t="s">
        <v>8309</v>
      </c>
      <c r="G77" s="277"/>
      <c r="H77" s="277"/>
      <c r="I77" s="277"/>
      <c r="J77" s="277"/>
      <c r="K77" s="352" t="str">
        <f>VLOOKUP(B77, 'JAN2022 - CC'!A:D,4,0)</f>
        <v>RIVAS, MARK</v>
      </c>
      <c r="L77" s="277"/>
      <c r="M77" s="352" t="s">
        <v>9886</v>
      </c>
      <c r="N77" s="352" t="s">
        <v>9887</v>
      </c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ht="15.0" customHeight="1">
      <c r="A78" s="352">
        <v>206756.0</v>
      </c>
      <c r="B78" s="352" t="str">
        <f>VLOOKUP(A78, 'JAN2022 - CC'!M:N,2,0)</f>
        <v>1217944578</v>
      </c>
      <c r="C78" s="352">
        <f>VLOOKUP(B78, 'JAN2022 - CC'!A:B,2,0)</f>
        <v>12179</v>
      </c>
      <c r="D78" s="352" t="s">
        <v>8507</v>
      </c>
      <c r="E78" s="352" t="s">
        <v>8309</v>
      </c>
      <c r="F78" s="352" t="s">
        <v>8309</v>
      </c>
      <c r="G78" s="277"/>
      <c r="H78" s="277"/>
      <c r="I78" s="277"/>
      <c r="J78" s="277"/>
      <c r="K78" s="352" t="str">
        <f>VLOOKUP(B78, 'JAN2022 - CC'!A:D,4,0)</f>
        <v>RIVAS, MARK</v>
      </c>
      <c r="L78" s="277"/>
      <c r="M78" s="352" t="s">
        <v>9886</v>
      </c>
      <c r="N78" s="352" t="s">
        <v>9887</v>
      </c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ht="15.75" customHeight="1">
      <c r="A79" s="352">
        <v>206757.0</v>
      </c>
      <c r="B79" s="352" t="str">
        <f>VLOOKUP(A79, 'JAN2022 - CC'!M:N,2,0)</f>
        <v>1268244578</v>
      </c>
      <c r="C79" s="352">
        <f>VLOOKUP(B79, 'JAN2022 - CC'!A:B,2,0)</f>
        <v>12682</v>
      </c>
      <c r="D79" s="352" t="s">
        <v>7705</v>
      </c>
      <c r="E79" s="352">
        <v>492.0</v>
      </c>
      <c r="F79" s="352" t="s">
        <v>8309</v>
      </c>
      <c r="G79" s="277"/>
      <c r="H79" s="277"/>
      <c r="I79" s="277"/>
      <c r="J79" s="277"/>
      <c r="K79" s="352" t="str">
        <f>VLOOKUP(B79, 'JAN2022 - CC'!A:D,4,0)</f>
        <v>ROBINSON, MARK</v>
      </c>
      <c r="L79" s="277"/>
      <c r="M79" s="352" t="s">
        <v>9888</v>
      </c>
      <c r="N79" s="352" t="s">
        <v>9887</v>
      </c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ht="15.0" customHeight="1">
      <c r="A80" s="352">
        <v>206757.0</v>
      </c>
      <c r="B80" s="352" t="str">
        <f>VLOOKUP(A80, 'JAN2022 - CC'!M:N,2,0)</f>
        <v>1268244578</v>
      </c>
      <c r="C80" s="352">
        <f>VLOOKUP(B80, 'JAN2022 - CC'!A:B,2,0)</f>
        <v>12682</v>
      </c>
      <c r="D80" s="352" t="s">
        <v>8495</v>
      </c>
      <c r="E80" s="352">
        <v>768.0</v>
      </c>
      <c r="F80" s="352" t="s">
        <v>8309</v>
      </c>
      <c r="G80" s="277"/>
      <c r="H80" s="277"/>
      <c r="I80" s="277"/>
      <c r="J80" s="277"/>
      <c r="K80" s="352" t="str">
        <f>VLOOKUP(B80, 'JAN2022 - CC'!A:D,4,0)</f>
        <v>ROBINSON, MARK</v>
      </c>
      <c r="L80" s="277"/>
      <c r="M80" s="352" t="s">
        <v>9888</v>
      </c>
      <c r="N80" s="352" t="s">
        <v>9887</v>
      </c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ht="15.0" customHeight="1">
      <c r="A81" s="352">
        <v>206757.0</v>
      </c>
      <c r="B81" s="352" t="str">
        <f>VLOOKUP(A81, 'JAN2022 - CC'!M:N,2,0)</f>
        <v>1268244578</v>
      </c>
      <c r="C81" s="352">
        <f>VLOOKUP(B81, 'JAN2022 - CC'!A:B,2,0)</f>
        <v>12682</v>
      </c>
      <c r="D81" s="352" t="s">
        <v>7569</v>
      </c>
      <c r="E81" s="352" t="s">
        <v>8309</v>
      </c>
      <c r="F81" s="352" t="s">
        <v>8309</v>
      </c>
      <c r="G81" s="277"/>
      <c r="H81" s="277"/>
      <c r="I81" s="277"/>
      <c r="J81" s="277"/>
      <c r="K81" s="352" t="str">
        <f>VLOOKUP(B81, 'JAN2022 - CC'!A:D,4,0)</f>
        <v>ROBINSON, MARK</v>
      </c>
      <c r="L81" s="277"/>
      <c r="M81" s="352" t="s">
        <v>9888</v>
      </c>
      <c r="N81" s="352" t="s">
        <v>9887</v>
      </c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ht="15.0" customHeight="1">
      <c r="A82" s="352">
        <v>206757.0</v>
      </c>
      <c r="B82" s="352" t="str">
        <f>VLOOKUP(A82, 'JAN2022 - CC'!M:N,2,0)</f>
        <v>1268244578</v>
      </c>
      <c r="C82" s="352">
        <f>VLOOKUP(B82, 'JAN2022 - CC'!A:B,2,0)</f>
        <v>12682</v>
      </c>
      <c r="D82" s="352" t="s">
        <v>7569</v>
      </c>
      <c r="E82" s="352">
        <v>103.0</v>
      </c>
      <c r="F82" s="352" t="s">
        <v>8309</v>
      </c>
      <c r="G82" s="277"/>
      <c r="H82" s="277"/>
      <c r="I82" s="277"/>
      <c r="J82" s="277"/>
      <c r="K82" s="352" t="str">
        <f>VLOOKUP(B82, 'JAN2022 - CC'!A:D,4,0)</f>
        <v>ROBINSON, MARK</v>
      </c>
      <c r="L82" s="277"/>
      <c r="M82" s="352" t="s">
        <v>9888</v>
      </c>
      <c r="N82" s="352" t="s">
        <v>9887</v>
      </c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ht="15.75" customHeight="1">
      <c r="A83" s="352">
        <v>206757.0</v>
      </c>
      <c r="B83" s="352" t="str">
        <f>VLOOKUP(A83, 'JAN2022 - CC'!M:N,2,0)</f>
        <v>1268244578</v>
      </c>
      <c r="C83" s="352">
        <f>VLOOKUP(B83, 'JAN2022 - CC'!A:B,2,0)</f>
        <v>12682</v>
      </c>
      <c r="D83" s="352" t="s">
        <v>7570</v>
      </c>
      <c r="E83" s="352" t="s">
        <v>8315</v>
      </c>
      <c r="F83" s="352" t="s">
        <v>8309</v>
      </c>
      <c r="G83" s="277"/>
      <c r="H83" s="277"/>
      <c r="I83" s="277"/>
      <c r="J83" s="277"/>
      <c r="K83" s="352" t="str">
        <f>VLOOKUP(B83, 'JAN2022 - CC'!A:D,4,0)</f>
        <v>ROBINSON, MARK</v>
      </c>
      <c r="L83" s="277"/>
      <c r="M83" s="352" t="s">
        <v>9888</v>
      </c>
      <c r="N83" s="352" t="s">
        <v>9887</v>
      </c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ht="15.0" customHeight="1">
      <c r="A84" s="352">
        <v>206758.0</v>
      </c>
      <c r="B84" s="352" t="str">
        <f>VLOOKUP(A84, 'JAN2022 - CC'!M:N,2,0)</f>
        <v>1228344578</v>
      </c>
      <c r="C84" s="352">
        <f>VLOOKUP(B84, 'JAN2022 - CC'!A:B,2,0)</f>
        <v>12283</v>
      </c>
      <c r="D84" s="352" t="s">
        <v>7566</v>
      </c>
      <c r="E84" s="352">
        <v>693.0</v>
      </c>
      <c r="F84" s="352" t="s">
        <v>8309</v>
      </c>
      <c r="G84" s="277"/>
      <c r="H84" s="277"/>
      <c r="I84" s="277"/>
      <c r="J84" s="277"/>
      <c r="K84" s="352" t="str">
        <f>VLOOKUP(B84, 'JAN2022 - CC'!A:D,4,0)</f>
        <v>RIVERA-FEBRES, LUIS</v>
      </c>
      <c r="L84" s="277"/>
      <c r="M84" s="352" t="s">
        <v>9889</v>
      </c>
      <c r="N84" s="352" t="s">
        <v>9890</v>
      </c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ht="15.0" customHeight="1">
      <c r="A85" s="352">
        <v>206758.0</v>
      </c>
      <c r="B85" s="352" t="str">
        <f>VLOOKUP(A85, 'JAN2022 - CC'!M:N,2,0)</f>
        <v>1228344578</v>
      </c>
      <c r="C85" s="352">
        <f>VLOOKUP(B85, 'JAN2022 - CC'!A:B,2,0)</f>
        <v>12283</v>
      </c>
      <c r="D85" s="352" t="s">
        <v>8494</v>
      </c>
      <c r="E85" s="352">
        <v>687.0</v>
      </c>
      <c r="F85" s="352" t="s">
        <v>8309</v>
      </c>
      <c r="G85" s="277"/>
      <c r="H85" s="277"/>
      <c r="I85" s="277"/>
      <c r="J85" s="277"/>
      <c r="K85" s="352" t="str">
        <f>VLOOKUP(B85, 'JAN2022 - CC'!A:D,4,0)</f>
        <v>RIVERA-FEBRES, LUIS</v>
      </c>
      <c r="L85" s="277"/>
      <c r="M85" s="352" t="s">
        <v>9889</v>
      </c>
      <c r="N85" s="352" t="s">
        <v>9890</v>
      </c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ht="15.75" customHeight="1">
      <c r="A86" s="352">
        <v>206758.0</v>
      </c>
      <c r="B86" s="352" t="str">
        <f>VLOOKUP(A86, 'JAN2022 - CC'!M:N,2,0)</f>
        <v>1228344578</v>
      </c>
      <c r="C86" s="352">
        <f>VLOOKUP(B86, 'JAN2022 - CC'!A:B,2,0)</f>
        <v>12283</v>
      </c>
      <c r="D86" s="352" t="s">
        <v>8507</v>
      </c>
      <c r="E86" s="352" t="s">
        <v>8309</v>
      </c>
      <c r="F86" s="352" t="s">
        <v>8309</v>
      </c>
      <c r="G86" s="277"/>
      <c r="H86" s="277"/>
      <c r="I86" s="277"/>
      <c r="J86" s="277"/>
      <c r="K86" s="352" t="str">
        <f>VLOOKUP(B86, 'JAN2022 - CC'!A:D,4,0)</f>
        <v>RIVERA-FEBRES, LUIS</v>
      </c>
      <c r="L86" s="277"/>
      <c r="M86" s="352" t="s">
        <v>9889</v>
      </c>
      <c r="N86" s="352" t="s">
        <v>9890</v>
      </c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ht="15.0" customHeight="1">
      <c r="A87" s="352">
        <v>206759.0</v>
      </c>
      <c r="B87" s="352" t="str">
        <f>VLOOKUP(A87, 'JAN2022 - CC'!M:N,2,0)</f>
        <v>1698344578</v>
      </c>
      <c r="C87" s="352">
        <f>VLOOKUP(B87, 'JAN2022 - CC'!A:B,2,0)</f>
        <v>16983</v>
      </c>
      <c r="D87" s="352" t="s">
        <v>8342</v>
      </c>
      <c r="E87" s="352" t="s">
        <v>8309</v>
      </c>
      <c r="F87" s="352" t="s">
        <v>8309</v>
      </c>
      <c r="G87" s="277"/>
      <c r="H87" s="277"/>
      <c r="I87" s="277"/>
      <c r="J87" s="277"/>
      <c r="K87" s="352" t="str">
        <f>VLOOKUP(B87, 'JAN2022 - CC'!A:D,4,0)</f>
        <v>SARRATORI, GWENDOLINE M</v>
      </c>
      <c r="L87" s="277"/>
      <c r="M87" s="352" t="s">
        <v>9891</v>
      </c>
      <c r="N87" s="352" t="s">
        <v>9892</v>
      </c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ht="15.0" customHeight="1">
      <c r="A88" s="352">
        <v>206759.0</v>
      </c>
      <c r="B88" s="352" t="str">
        <f>VLOOKUP(A88, 'JAN2022 - CC'!M:N,2,0)</f>
        <v>1698344578</v>
      </c>
      <c r="C88" s="352">
        <f>VLOOKUP(B88, 'JAN2022 - CC'!A:B,2,0)</f>
        <v>16983</v>
      </c>
      <c r="D88" s="352" t="s">
        <v>7606</v>
      </c>
      <c r="E88" s="352" t="s">
        <v>8315</v>
      </c>
      <c r="F88" s="352" t="s">
        <v>8309</v>
      </c>
      <c r="G88" s="277"/>
      <c r="H88" s="277"/>
      <c r="I88" s="277"/>
      <c r="J88" s="277"/>
      <c r="K88" s="352" t="str">
        <f>VLOOKUP(B88, 'JAN2022 - CC'!A:D,4,0)</f>
        <v>SARRATORI, GWENDOLINE M</v>
      </c>
      <c r="L88" s="277"/>
      <c r="M88" s="352" t="s">
        <v>9891</v>
      </c>
      <c r="N88" s="352" t="s">
        <v>9892</v>
      </c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ht="15.75" customHeight="1">
      <c r="A89" s="352">
        <v>206760.0</v>
      </c>
      <c r="B89" s="352" t="str">
        <f>VLOOKUP(A89, 'JAN2022 - CC'!M:N,2,0)</f>
        <v>1251244578</v>
      </c>
      <c r="C89" s="352">
        <f>VLOOKUP(B89, 'JAN2022 - CC'!A:B,2,0)</f>
        <v>12512</v>
      </c>
      <c r="D89" s="352" t="s">
        <v>8374</v>
      </c>
      <c r="E89" s="352" t="s">
        <v>8315</v>
      </c>
      <c r="F89" s="352" t="s">
        <v>8309</v>
      </c>
      <c r="G89" s="277"/>
      <c r="H89" s="277"/>
      <c r="I89" s="277"/>
      <c r="J89" s="277"/>
      <c r="K89" s="352" t="str">
        <f>VLOOKUP(B89, 'JAN2022 - CC'!A:D,4,0)</f>
        <v>HEDRICK, DARIN B</v>
      </c>
      <c r="L89" s="277"/>
      <c r="M89" s="352" t="s">
        <v>9893</v>
      </c>
      <c r="N89" s="352" t="s">
        <v>9894</v>
      </c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ht="15.0" customHeight="1">
      <c r="A90" s="352">
        <v>206760.0</v>
      </c>
      <c r="B90" s="352" t="str">
        <f>VLOOKUP(A90, 'JAN2022 - CC'!M:N,2,0)</f>
        <v>1251244578</v>
      </c>
      <c r="C90" s="352">
        <f>VLOOKUP(B90, 'JAN2022 - CC'!A:B,2,0)</f>
        <v>12512</v>
      </c>
      <c r="D90" s="352" t="s">
        <v>8389</v>
      </c>
      <c r="E90" s="352" t="s">
        <v>8309</v>
      </c>
      <c r="F90" s="352" t="s">
        <v>8309</v>
      </c>
      <c r="G90" s="277"/>
      <c r="H90" s="277"/>
      <c r="I90" s="277"/>
      <c r="J90" s="277"/>
      <c r="K90" s="352" t="str">
        <f>VLOOKUP(B90, 'JAN2022 - CC'!A:D,4,0)</f>
        <v>HEDRICK, DARIN B</v>
      </c>
      <c r="L90" s="277"/>
      <c r="M90" s="352" t="s">
        <v>9893</v>
      </c>
      <c r="N90" s="352" t="s">
        <v>9894</v>
      </c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ht="15.0" customHeight="1">
      <c r="A91" s="352">
        <v>206760.0</v>
      </c>
      <c r="B91" s="352" t="str">
        <f>VLOOKUP(A91, 'JAN2022 - CC'!M:N,2,0)</f>
        <v>1251244578</v>
      </c>
      <c r="C91" s="352">
        <f>VLOOKUP(B91, 'JAN2022 - CC'!A:B,2,0)</f>
        <v>12512</v>
      </c>
      <c r="D91" s="352" t="s">
        <v>7576</v>
      </c>
      <c r="E91" s="352" t="s">
        <v>8315</v>
      </c>
      <c r="F91" s="352" t="s">
        <v>8309</v>
      </c>
      <c r="G91" s="277"/>
      <c r="H91" s="277"/>
      <c r="I91" s="277"/>
      <c r="J91" s="277"/>
      <c r="K91" s="352" t="str">
        <f>VLOOKUP(B91, 'JAN2022 - CC'!A:D,4,0)</f>
        <v>HEDRICK, DARIN B</v>
      </c>
      <c r="L91" s="277"/>
      <c r="M91" s="352" t="s">
        <v>9893</v>
      </c>
      <c r="N91" s="352" t="s">
        <v>9894</v>
      </c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ht="15.75" customHeight="1">
      <c r="A92" s="352">
        <v>206760.0</v>
      </c>
      <c r="B92" s="352" t="str">
        <f>VLOOKUP(A92, 'JAN2022 - CC'!M:N,2,0)</f>
        <v>1251244578</v>
      </c>
      <c r="C92" s="352">
        <f>VLOOKUP(B92, 'JAN2022 - CC'!A:B,2,0)</f>
        <v>12512</v>
      </c>
      <c r="D92" s="352" t="s">
        <v>35</v>
      </c>
      <c r="E92" s="352" t="s">
        <v>8309</v>
      </c>
      <c r="F92" s="352" t="s">
        <v>8309</v>
      </c>
      <c r="G92" s="277"/>
      <c r="H92" s="277"/>
      <c r="I92" s="277"/>
      <c r="J92" s="277"/>
      <c r="K92" s="352" t="str">
        <f>VLOOKUP(B92, 'JAN2022 - CC'!A:D,4,0)</f>
        <v>HEDRICK, DARIN B</v>
      </c>
      <c r="L92" s="277"/>
      <c r="M92" s="352" t="s">
        <v>9893</v>
      </c>
      <c r="N92" s="352" t="s">
        <v>9894</v>
      </c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ht="15.0" customHeight="1">
      <c r="A93" s="352">
        <v>206760.0</v>
      </c>
      <c r="B93" s="352" t="str">
        <f>VLOOKUP(A93, 'JAN2022 - CC'!M:N,2,0)</f>
        <v>1251244578</v>
      </c>
      <c r="C93" s="352">
        <f>VLOOKUP(B93, 'JAN2022 - CC'!A:B,2,0)</f>
        <v>12512</v>
      </c>
      <c r="D93" s="352" t="s">
        <v>7606</v>
      </c>
      <c r="E93" s="352" t="s">
        <v>8315</v>
      </c>
      <c r="F93" s="352" t="s">
        <v>8309</v>
      </c>
      <c r="G93" s="277"/>
      <c r="H93" s="277"/>
      <c r="I93" s="277"/>
      <c r="J93" s="277"/>
      <c r="K93" s="352" t="str">
        <f>VLOOKUP(B93, 'JAN2022 - CC'!A:D,4,0)</f>
        <v>HEDRICK, DARIN B</v>
      </c>
      <c r="L93" s="277"/>
      <c r="M93" s="352" t="s">
        <v>9893</v>
      </c>
      <c r="N93" s="352" t="s">
        <v>9894</v>
      </c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ht="15.0" customHeight="1">
      <c r="A94" s="352">
        <v>206761.0</v>
      </c>
      <c r="B94" s="352" t="str">
        <f>VLOOKUP(A94, 'JAN2022 - CC'!M:N,2,0)</f>
        <v>1147644578</v>
      </c>
      <c r="C94" s="352">
        <f>VLOOKUP(B94, 'JAN2022 - CC'!A:B,2,0)</f>
        <v>11476</v>
      </c>
      <c r="D94" s="352" t="s">
        <v>8313</v>
      </c>
      <c r="E94" s="352" t="s">
        <v>8315</v>
      </c>
      <c r="F94" s="352" t="s">
        <v>8309</v>
      </c>
      <c r="G94" s="277"/>
      <c r="H94" s="277"/>
      <c r="I94" s="277"/>
      <c r="J94" s="277"/>
      <c r="K94" s="352" t="str">
        <f>VLOOKUP(B94, 'JAN2022 - CC'!A:D,4,0)</f>
        <v>DUGAS, AMANDA</v>
      </c>
      <c r="L94" s="277"/>
      <c r="M94" s="352" t="s">
        <v>9895</v>
      </c>
      <c r="N94" s="352" t="s">
        <v>9896</v>
      </c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ht="15.75" customHeight="1">
      <c r="A95" s="352">
        <v>206761.0</v>
      </c>
      <c r="B95" s="352" t="str">
        <f>VLOOKUP(A95, 'JAN2022 - CC'!M:N,2,0)</f>
        <v>1147644578</v>
      </c>
      <c r="C95" s="352">
        <f>VLOOKUP(B95, 'JAN2022 - CC'!A:B,2,0)</f>
        <v>11476</v>
      </c>
      <c r="D95" s="352" t="s">
        <v>8318</v>
      </c>
      <c r="E95" s="352" t="s">
        <v>8309</v>
      </c>
      <c r="F95" s="352" t="s">
        <v>8309</v>
      </c>
      <c r="G95" s="277"/>
      <c r="H95" s="277"/>
      <c r="I95" s="277"/>
      <c r="J95" s="277"/>
      <c r="K95" s="352" t="str">
        <f>VLOOKUP(B95, 'JAN2022 - CC'!A:D,4,0)</f>
        <v>DUGAS, AMANDA</v>
      </c>
      <c r="L95" s="277"/>
      <c r="M95" s="352" t="s">
        <v>9895</v>
      </c>
      <c r="N95" s="352" t="s">
        <v>9896</v>
      </c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ht="15.0" customHeight="1">
      <c r="A96" s="352">
        <v>206761.0</v>
      </c>
      <c r="B96" s="352" t="str">
        <f>VLOOKUP(A96, 'JAN2022 - CC'!M:N,2,0)</f>
        <v>1147644578</v>
      </c>
      <c r="C96" s="352">
        <f>VLOOKUP(B96, 'JAN2022 - CC'!A:B,2,0)</f>
        <v>11476</v>
      </c>
      <c r="D96" s="352" t="s">
        <v>7705</v>
      </c>
      <c r="E96" s="352">
        <v>251.0</v>
      </c>
      <c r="F96" s="352" t="s">
        <v>8309</v>
      </c>
      <c r="G96" s="277"/>
      <c r="H96" s="277"/>
      <c r="I96" s="277"/>
      <c r="J96" s="277"/>
      <c r="K96" s="352" t="str">
        <f>VLOOKUP(B96, 'JAN2022 - CC'!A:D,4,0)</f>
        <v>DUGAS, AMANDA</v>
      </c>
      <c r="L96" s="277"/>
      <c r="M96" s="352" t="s">
        <v>9895</v>
      </c>
      <c r="N96" s="352" t="s">
        <v>9896</v>
      </c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ht="15.0" customHeight="1">
      <c r="A97" s="352">
        <v>206761.0</v>
      </c>
      <c r="B97" s="352" t="str">
        <f>VLOOKUP(A97, 'JAN2022 - CC'!M:N,2,0)</f>
        <v>1147644578</v>
      </c>
      <c r="C97" s="352">
        <f>VLOOKUP(B97, 'JAN2022 - CC'!A:B,2,0)</f>
        <v>11476</v>
      </c>
      <c r="D97" s="352" t="s">
        <v>7576</v>
      </c>
      <c r="E97" s="352" t="s">
        <v>8315</v>
      </c>
      <c r="F97" s="352" t="s">
        <v>8309</v>
      </c>
      <c r="G97" s="277"/>
      <c r="H97" s="277"/>
      <c r="I97" s="277"/>
      <c r="J97" s="277"/>
      <c r="K97" s="352" t="str">
        <f>VLOOKUP(B97, 'JAN2022 - CC'!A:D,4,0)</f>
        <v>DUGAS, AMANDA</v>
      </c>
      <c r="L97" s="277"/>
      <c r="M97" s="352" t="s">
        <v>9895</v>
      </c>
      <c r="N97" s="352" t="s">
        <v>9896</v>
      </c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77"/>
    </row>
    <row r="98" ht="15.0" customHeight="1">
      <c r="A98" s="352">
        <v>206761.0</v>
      </c>
      <c r="B98" s="352" t="str">
        <f>VLOOKUP(A98, 'JAN2022 - CC'!M:N,2,0)</f>
        <v>1147644578</v>
      </c>
      <c r="C98" s="352">
        <f>VLOOKUP(B98, 'JAN2022 - CC'!A:B,2,0)</f>
        <v>11476</v>
      </c>
      <c r="D98" s="352" t="s">
        <v>7566</v>
      </c>
      <c r="E98" s="352">
        <v>1650.0</v>
      </c>
      <c r="F98" s="352" t="s">
        <v>8309</v>
      </c>
      <c r="G98" s="277"/>
      <c r="H98" s="277"/>
      <c r="I98" s="277"/>
      <c r="J98" s="277"/>
      <c r="K98" s="352" t="str">
        <f>VLOOKUP(B98, 'JAN2022 - CC'!A:D,4,0)</f>
        <v>DUGAS, AMANDA</v>
      </c>
      <c r="L98" s="277"/>
      <c r="M98" s="352" t="s">
        <v>9895</v>
      </c>
      <c r="N98" s="352" t="s">
        <v>9896</v>
      </c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77"/>
    </row>
    <row r="99" ht="15.75" customHeight="1">
      <c r="A99" s="352">
        <v>206761.0</v>
      </c>
      <c r="B99" s="352" t="str">
        <f>VLOOKUP(A99, 'JAN2022 - CC'!M:N,2,0)</f>
        <v>1147644578</v>
      </c>
      <c r="C99" s="352">
        <f>VLOOKUP(B99, 'JAN2022 - CC'!A:B,2,0)</f>
        <v>11476</v>
      </c>
      <c r="D99" s="352" t="s">
        <v>8494</v>
      </c>
      <c r="E99" s="352" t="s">
        <v>8315</v>
      </c>
      <c r="F99" s="352" t="s">
        <v>8309</v>
      </c>
      <c r="G99" s="277"/>
      <c r="H99" s="277"/>
      <c r="I99" s="277"/>
      <c r="J99" s="277"/>
      <c r="K99" s="352" t="str">
        <f>VLOOKUP(B99, 'JAN2022 - CC'!A:D,4,0)</f>
        <v>DUGAS, AMANDA</v>
      </c>
      <c r="L99" s="277"/>
      <c r="M99" s="352" t="s">
        <v>9895</v>
      </c>
      <c r="N99" s="352" t="s">
        <v>9896</v>
      </c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ht="15.0" customHeight="1">
      <c r="A100" s="352">
        <v>206761.0</v>
      </c>
      <c r="B100" s="352" t="str">
        <f>VLOOKUP(A100, 'JAN2022 - CC'!M:N,2,0)</f>
        <v>1147644578</v>
      </c>
      <c r="C100" s="352">
        <f>VLOOKUP(B100, 'JAN2022 - CC'!A:B,2,0)</f>
        <v>11476</v>
      </c>
      <c r="D100" s="352" t="s">
        <v>8507</v>
      </c>
      <c r="E100" s="352" t="s">
        <v>8309</v>
      </c>
      <c r="F100" s="352" t="s">
        <v>8309</v>
      </c>
      <c r="G100" s="277"/>
      <c r="H100" s="277"/>
      <c r="I100" s="277"/>
      <c r="J100" s="277"/>
      <c r="K100" s="352" t="str">
        <f>VLOOKUP(B100, 'JAN2022 - CC'!A:D,4,0)</f>
        <v>DUGAS, AMANDA</v>
      </c>
      <c r="L100" s="277"/>
      <c r="M100" s="352" t="s">
        <v>9895</v>
      </c>
      <c r="N100" s="352" t="s">
        <v>9896</v>
      </c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77"/>
    </row>
    <row r="101" ht="15.0" customHeight="1">
      <c r="A101" s="352">
        <v>206762.0</v>
      </c>
      <c r="B101" s="352" t="str">
        <f>VLOOKUP(A101, 'JAN2022 - CC'!M:N,2,0)</f>
        <v>1591444578</v>
      </c>
      <c r="C101" s="352">
        <f>VLOOKUP(B101, 'JAN2022 - CC'!A:B,2,0)</f>
        <v>15914</v>
      </c>
      <c r="D101" s="352" t="s">
        <v>7705</v>
      </c>
      <c r="E101" s="352">
        <v>242.0</v>
      </c>
      <c r="F101" s="352" t="s">
        <v>8309</v>
      </c>
      <c r="G101" s="277"/>
      <c r="H101" s="277"/>
      <c r="I101" s="277"/>
      <c r="J101" s="277"/>
      <c r="K101" s="352" t="str">
        <f>VLOOKUP(B101, 'JAN2022 - CC'!A:D,4,0)</f>
        <v>REVELES, MARY H</v>
      </c>
      <c r="L101" s="277"/>
      <c r="M101" s="352" t="s">
        <v>9897</v>
      </c>
      <c r="N101" s="352" t="s">
        <v>9898</v>
      </c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77"/>
    </row>
    <row r="102" ht="15.75" customHeight="1">
      <c r="A102" s="352">
        <v>206762.0</v>
      </c>
      <c r="B102" s="352" t="str">
        <f>VLOOKUP(A102, 'JAN2022 - CC'!M:N,2,0)</f>
        <v>1591444578</v>
      </c>
      <c r="C102" s="352">
        <f>VLOOKUP(B102, 'JAN2022 - CC'!A:B,2,0)</f>
        <v>15914</v>
      </c>
      <c r="D102" s="352" t="s">
        <v>7576</v>
      </c>
      <c r="E102" s="352" t="s">
        <v>8315</v>
      </c>
      <c r="F102" s="352" t="s">
        <v>8309</v>
      </c>
      <c r="G102" s="277"/>
      <c r="H102" s="277"/>
      <c r="I102" s="277"/>
      <c r="J102" s="277"/>
      <c r="K102" s="352" t="str">
        <f>VLOOKUP(B102, 'JAN2022 - CC'!A:D,4,0)</f>
        <v>REVELES, MARY H</v>
      </c>
      <c r="L102" s="277"/>
      <c r="M102" s="352" t="s">
        <v>9897</v>
      </c>
      <c r="N102" s="352" t="s">
        <v>9898</v>
      </c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ht="15.0" customHeight="1">
      <c r="A103" s="352">
        <v>206762.0</v>
      </c>
      <c r="B103" s="352" t="str">
        <f>VLOOKUP(A103, 'JAN2022 - CC'!M:N,2,0)</f>
        <v>1591444578</v>
      </c>
      <c r="C103" s="352">
        <f>VLOOKUP(B103, 'JAN2022 - CC'!A:B,2,0)</f>
        <v>15914</v>
      </c>
      <c r="D103" s="352" t="s">
        <v>7566</v>
      </c>
      <c r="E103" s="352">
        <v>1020.0</v>
      </c>
      <c r="F103" s="352" t="s">
        <v>8309</v>
      </c>
      <c r="G103" s="277"/>
      <c r="H103" s="277"/>
      <c r="I103" s="277"/>
      <c r="J103" s="277"/>
      <c r="K103" s="352" t="str">
        <f>VLOOKUP(B103, 'JAN2022 - CC'!A:D,4,0)</f>
        <v>REVELES, MARY H</v>
      </c>
      <c r="L103" s="277"/>
      <c r="M103" s="352" t="s">
        <v>9897</v>
      </c>
      <c r="N103" s="352" t="s">
        <v>9898</v>
      </c>
      <c r="O103" s="277"/>
      <c r="P103" s="277"/>
      <c r="Q103" s="277"/>
      <c r="R103" s="277"/>
      <c r="S103" s="277"/>
      <c r="T103" s="277"/>
      <c r="U103" s="277"/>
      <c r="V103" s="277"/>
      <c r="W103" s="277"/>
      <c r="X103" s="277"/>
      <c r="Y103" s="277"/>
    </row>
    <row r="104" ht="15.0" customHeight="1">
      <c r="A104" s="352">
        <v>206762.0</v>
      </c>
      <c r="B104" s="352" t="str">
        <f>VLOOKUP(A104, 'JAN2022 - CC'!M:N,2,0)</f>
        <v>1591444578</v>
      </c>
      <c r="C104" s="352">
        <f>VLOOKUP(B104, 'JAN2022 - CC'!A:B,2,0)</f>
        <v>15914</v>
      </c>
      <c r="D104" s="352" t="s">
        <v>8494</v>
      </c>
      <c r="E104" s="352">
        <v>263.0</v>
      </c>
      <c r="F104" s="352" t="s">
        <v>8309</v>
      </c>
      <c r="G104" s="277"/>
      <c r="H104" s="277"/>
      <c r="I104" s="277"/>
      <c r="J104" s="277"/>
      <c r="K104" s="352" t="str">
        <f>VLOOKUP(B104, 'JAN2022 - CC'!A:D,4,0)</f>
        <v>REVELES, MARY H</v>
      </c>
      <c r="L104" s="277"/>
      <c r="M104" s="352" t="s">
        <v>9897</v>
      </c>
      <c r="N104" s="352" t="s">
        <v>9898</v>
      </c>
      <c r="O104" s="277"/>
      <c r="P104" s="277"/>
      <c r="Q104" s="277"/>
      <c r="R104" s="277"/>
      <c r="S104" s="277"/>
      <c r="T104" s="277"/>
      <c r="U104" s="277"/>
      <c r="V104" s="277"/>
      <c r="W104" s="277"/>
      <c r="X104" s="277"/>
      <c r="Y104" s="277"/>
    </row>
    <row r="105" ht="15.75" customHeight="1">
      <c r="A105" s="352">
        <v>206762.0</v>
      </c>
      <c r="B105" s="352" t="str">
        <f>VLOOKUP(A105, 'JAN2022 - CC'!M:N,2,0)</f>
        <v>1591444578</v>
      </c>
      <c r="C105" s="352">
        <f>VLOOKUP(B105, 'JAN2022 - CC'!A:B,2,0)</f>
        <v>15914</v>
      </c>
      <c r="D105" s="352" t="s">
        <v>8507</v>
      </c>
      <c r="E105" s="352" t="s">
        <v>8309</v>
      </c>
      <c r="F105" s="352" t="s">
        <v>8309</v>
      </c>
      <c r="G105" s="277"/>
      <c r="H105" s="277"/>
      <c r="I105" s="277"/>
      <c r="J105" s="277"/>
      <c r="K105" s="352" t="str">
        <f>VLOOKUP(B105, 'JAN2022 - CC'!A:D,4,0)</f>
        <v>REVELES, MARY H</v>
      </c>
      <c r="L105" s="277"/>
      <c r="M105" s="352" t="s">
        <v>9897</v>
      </c>
      <c r="N105" s="352" t="s">
        <v>9898</v>
      </c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ht="15.0" customHeight="1">
      <c r="A106" s="352">
        <v>206763.0</v>
      </c>
      <c r="B106" s="352" t="str">
        <f>VLOOKUP(A106, 'JAN2022 - CC'!M:N,2,0)</f>
        <v>1616544578</v>
      </c>
      <c r="C106" s="352">
        <f>VLOOKUP(B106, 'JAN2022 - CC'!A:B,2,0)</f>
        <v>16165</v>
      </c>
      <c r="D106" s="352" t="s">
        <v>7566</v>
      </c>
      <c r="E106" s="352" t="s">
        <v>8315</v>
      </c>
      <c r="F106" s="352" t="s">
        <v>8309</v>
      </c>
      <c r="G106" s="277"/>
      <c r="H106" s="277"/>
      <c r="I106" s="277"/>
      <c r="J106" s="277"/>
      <c r="K106" s="352" t="str">
        <f>VLOOKUP(B106, 'JAN2022 - CC'!A:D,4,0)</f>
        <v>CAMP, DAWN E</v>
      </c>
      <c r="L106" s="277"/>
      <c r="M106" s="352" t="s">
        <v>9899</v>
      </c>
      <c r="N106" s="352" t="s">
        <v>9900</v>
      </c>
      <c r="O106" s="277"/>
      <c r="P106" s="277"/>
      <c r="Q106" s="277"/>
      <c r="R106" s="277"/>
      <c r="S106" s="277"/>
      <c r="T106" s="277"/>
      <c r="U106" s="277"/>
      <c r="V106" s="277"/>
      <c r="W106" s="277"/>
      <c r="X106" s="277"/>
      <c r="Y106" s="277"/>
    </row>
    <row r="107" ht="15.0" customHeight="1">
      <c r="A107" s="352">
        <v>206763.0</v>
      </c>
      <c r="B107" s="352" t="str">
        <f>VLOOKUP(A107, 'JAN2022 - CC'!M:N,2,0)</f>
        <v>1616544578</v>
      </c>
      <c r="C107" s="352">
        <f>VLOOKUP(B107, 'JAN2022 - CC'!A:B,2,0)</f>
        <v>16165</v>
      </c>
      <c r="D107" s="352" t="s">
        <v>8483</v>
      </c>
      <c r="E107" s="352">
        <v>194.0</v>
      </c>
      <c r="F107" s="352" t="s">
        <v>8309</v>
      </c>
      <c r="G107" s="277"/>
      <c r="H107" s="277"/>
      <c r="I107" s="277"/>
      <c r="J107" s="277"/>
      <c r="K107" s="352" t="str">
        <f>VLOOKUP(B107, 'JAN2022 - CC'!A:D,4,0)</f>
        <v>CAMP, DAWN E</v>
      </c>
      <c r="L107" s="277"/>
      <c r="M107" s="352" t="s">
        <v>9899</v>
      </c>
      <c r="N107" s="352" t="s">
        <v>9900</v>
      </c>
      <c r="O107" s="277"/>
      <c r="P107" s="277"/>
      <c r="Q107" s="277"/>
      <c r="R107" s="277"/>
      <c r="S107" s="277"/>
      <c r="T107" s="277"/>
      <c r="U107" s="277"/>
      <c r="V107" s="277"/>
      <c r="W107" s="277"/>
      <c r="X107" s="277"/>
      <c r="Y107" s="277"/>
    </row>
    <row r="108" ht="15.75" customHeight="1">
      <c r="A108" s="352">
        <v>206763.0</v>
      </c>
      <c r="B108" s="352" t="str">
        <f>VLOOKUP(A108, 'JAN2022 - CC'!M:N,2,0)</f>
        <v>1616544578</v>
      </c>
      <c r="C108" s="352">
        <f>VLOOKUP(B108, 'JAN2022 - CC'!A:B,2,0)</f>
        <v>16165</v>
      </c>
      <c r="D108" s="352" t="s">
        <v>8029</v>
      </c>
      <c r="E108" s="352">
        <v>247.0</v>
      </c>
      <c r="F108" s="352" t="s">
        <v>8309</v>
      </c>
      <c r="G108" s="277"/>
      <c r="H108" s="277"/>
      <c r="I108" s="277"/>
      <c r="J108" s="277"/>
      <c r="K108" s="352" t="str">
        <f>VLOOKUP(B108, 'JAN2022 - CC'!A:D,4,0)</f>
        <v>CAMP, DAWN E</v>
      </c>
      <c r="L108" s="277"/>
      <c r="M108" s="352" t="s">
        <v>9899</v>
      </c>
      <c r="N108" s="352" t="s">
        <v>9900</v>
      </c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77"/>
    </row>
    <row r="109" ht="15.0" customHeight="1">
      <c r="A109" s="352">
        <v>206763.0</v>
      </c>
      <c r="B109" s="352" t="str">
        <f>VLOOKUP(A109, 'JAN2022 - CC'!M:N,2,0)</f>
        <v>1616544578</v>
      </c>
      <c r="C109" s="352">
        <f>VLOOKUP(B109, 'JAN2022 - CC'!A:B,2,0)</f>
        <v>16165</v>
      </c>
      <c r="D109" s="352" t="s">
        <v>8494</v>
      </c>
      <c r="E109" s="352" t="s">
        <v>8315</v>
      </c>
      <c r="F109" s="352" t="s">
        <v>8309</v>
      </c>
      <c r="G109" s="277"/>
      <c r="H109" s="277"/>
      <c r="I109" s="277"/>
      <c r="J109" s="277"/>
      <c r="K109" s="352" t="str">
        <f>VLOOKUP(B109, 'JAN2022 - CC'!A:D,4,0)</f>
        <v>CAMP, DAWN E</v>
      </c>
      <c r="L109" s="277"/>
      <c r="M109" s="352" t="s">
        <v>9899</v>
      </c>
      <c r="N109" s="352" t="s">
        <v>9900</v>
      </c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77"/>
    </row>
    <row r="110" ht="15.0" customHeight="1">
      <c r="A110" s="352">
        <v>206763.0</v>
      </c>
      <c r="B110" s="352" t="str">
        <f>VLOOKUP(A110, 'JAN2022 - CC'!M:N,2,0)</f>
        <v>1616544578</v>
      </c>
      <c r="C110" s="352">
        <f>VLOOKUP(B110, 'JAN2022 - CC'!A:B,2,0)</f>
        <v>16165</v>
      </c>
      <c r="D110" s="352" t="s">
        <v>8507</v>
      </c>
      <c r="E110" s="352" t="s">
        <v>8309</v>
      </c>
      <c r="F110" s="352" t="s">
        <v>8309</v>
      </c>
      <c r="G110" s="277"/>
      <c r="H110" s="277"/>
      <c r="I110" s="277"/>
      <c r="J110" s="277"/>
      <c r="K110" s="352" t="str">
        <f>VLOOKUP(B110, 'JAN2022 - CC'!A:D,4,0)</f>
        <v>CAMP, DAWN E</v>
      </c>
      <c r="L110" s="277"/>
      <c r="M110" s="352" t="s">
        <v>9899</v>
      </c>
      <c r="N110" s="352" t="s">
        <v>9900</v>
      </c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  <c r="Y110" s="277"/>
    </row>
    <row r="111" ht="15.0" customHeight="1">
      <c r="A111" s="352">
        <v>206765.0</v>
      </c>
      <c r="B111" s="352" t="str">
        <f>VLOOKUP(A111, 'JAN2022 - CC'!M:N,2,0)</f>
        <v>1785744579</v>
      </c>
      <c r="C111" s="352">
        <f>VLOOKUP(B111, 'JAN2022 - CC'!A:B,2,0)</f>
        <v>17857</v>
      </c>
      <c r="D111" s="352" t="s">
        <v>8324</v>
      </c>
      <c r="E111" s="352" t="s">
        <v>8309</v>
      </c>
      <c r="F111" s="352" t="s">
        <v>8309</v>
      </c>
      <c r="G111" s="277"/>
      <c r="H111" s="277"/>
      <c r="I111" s="277"/>
      <c r="J111" s="277"/>
      <c r="K111" s="352" t="str">
        <f>VLOOKUP(B111, 'JAN2022 - CC'!A:D,4,0)</f>
        <v>MEDRANO, MARIA</v>
      </c>
      <c r="L111" s="277"/>
      <c r="M111" s="352" t="s">
        <v>9901</v>
      </c>
      <c r="N111" s="352" t="s">
        <v>9902</v>
      </c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  <c r="Y111" s="277"/>
    </row>
    <row r="112" ht="15.75" customHeight="1">
      <c r="A112" s="352">
        <v>206765.0</v>
      </c>
      <c r="B112" s="352" t="str">
        <f>VLOOKUP(A112, 'JAN2022 - CC'!M:N,2,0)</f>
        <v>1785744579</v>
      </c>
      <c r="C112" s="352">
        <f>VLOOKUP(B112, 'JAN2022 - CC'!A:B,2,0)</f>
        <v>17857</v>
      </c>
      <c r="D112" s="352" t="s">
        <v>7570</v>
      </c>
      <c r="E112" s="352" t="s">
        <v>8315</v>
      </c>
      <c r="F112" s="352" t="s">
        <v>8309</v>
      </c>
      <c r="G112" s="277"/>
      <c r="H112" s="277"/>
      <c r="I112" s="277"/>
      <c r="J112" s="277"/>
      <c r="K112" s="352" t="str">
        <f>VLOOKUP(B112, 'JAN2022 - CC'!A:D,4,0)</f>
        <v>MEDRANO, MARIA</v>
      </c>
      <c r="L112" s="277"/>
      <c r="M112" s="352" t="s">
        <v>9901</v>
      </c>
      <c r="N112" s="352" t="s">
        <v>9902</v>
      </c>
      <c r="O112" s="277"/>
      <c r="P112" s="277"/>
      <c r="Q112" s="277"/>
      <c r="R112" s="277"/>
      <c r="S112" s="277"/>
      <c r="T112" s="277"/>
      <c r="U112" s="277"/>
      <c r="V112" s="277"/>
      <c r="W112" s="277"/>
      <c r="X112" s="277"/>
      <c r="Y112" s="277"/>
    </row>
    <row r="113" ht="15.0" customHeight="1">
      <c r="A113" s="352">
        <v>206766.0</v>
      </c>
      <c r="B113" s="352" t="str">
        <f>VLOOKUP(A113, 'JAN2022 - CC'!M:N,2,0)</f>
        <v>1793044579</v>
      </c>
      <c r="C113" s="352">
        <f>VLOOKUP(B113, 'JAN2022 - CC'!A:B,2,0)</f>
        <v>17930</v>
      </c>
      <c r="D113" s="352" t="s">
        <v>7576</v>
      </c>
      <c r="E113" s="352" t="s">
        <v>8315</v>
      </c>
      <c r="F113" s="352" t="s">
        <v>8309</v>
      </c>
      <c r="G113" s="277"/>
      <c r="H113" s="277"/>
      <c r="I113" s="277"/>
      <c r="J113" s="277"/>
      <c r="K113" s="352" t="str">
        <f>VLOOKUP(B113, 'JAN2022 - CC'!A:D,4,0)</f>
        <v>HENDERSON, WILYUM</v>
      </c>
      <c r="L113" s="277"/>
      <c r="M113" s="352" t="s">
        <v>9863</v>
      </c>
      <c r="N113" s="352" t="s">
        <v>9903</v>
      </c>
      <c r="O113" s="277"/>
      <c r="P113" s="277"/>
      <c r="Q113" s="277"/>
      <c r="R113" s="277"/>
      <c r="S113" s="277"/>
      <c r="T113" s="277"/>
      <c r="U113" s="277"/>
      <c r="V113" s="277"/>
      <c r="W113" s="277"/>
      <c r="X113" s="277"/>
      <c r="Y113" s="277"/>
    </row>
    <row r="114" ht="15.0" customHeight="1">
      <c r="A114" s="352">
        <v>206766.0</v>
      </c>
      <c r="B114" s="352" t="str">
        <f>VLOOKUP(A114, 'JAN2022 - CC'!M:N,2,0)</f>
        <v>1793044579</v>
      </c>
      <c r="C114" s="352">
        <f>VLOOKUP(B114, 'JAN2022 - CC'!A:B,2,0)</f>
        <v>17930</v>
      </c>
      <c r="D114" s="352" t="s">
        <v>7606</v>
      </c>
      <c r="E114" s="352" t="s">
        <v>8315</v>
      </c>
      <c r="F114" s="352" t="s">
        <v>8309</v>
      </c>
      <c r="G114" s="277"/>
      <c r="H114" s="277"/>
      <c r="I114" s="277"/>
      <c r="J114" s="277"/>
      <c r="K114" s="352" t="str">
        <f>VLOOKUP(B114, 'JAN2022 - CC'!A:D,4,0)</f>
        <v>HENDERSON, WILYUM</v>
      </c>
      <c r="L114" s="277"/>
      <c r="M114" s="352" t="s">
        <v>9863</v>
      </c>
      <c r="N114" s="352" t="s">
        <v>9903</v>
      </c>
      <c r="O114" s="277"/>
      <c r="P114" s="277"/>
      <c r="Q114" s="277"/>
      <c r="R114" s="277"/>
      <c r="S114" s="277"/>
      <c r="T114" s="277"/>
      <c r="U114" s="277"/>
      <c r="V114" s="277"/>
      <c r="W114" s="277"/>
      <c r="X114" s="277"/>
      <c r="Y114" s="277"/>
    </row>
    <row r="115" ht="15.75" customHeight="1">
      <c r="A115" s="352">
        <v>206766.0</v>
      </c>
      <c r="B115" s="352" t="str">
        <f>VLOOKUP(A115, 'JAN2022 - CC'!M:N,2,0)</f>
        <v>1793044579</v>
      </c>
      <c r="C115" s="352">
        <f>VLOOKUP(B115, 'JAN2022 - CC'!A:B,2,0)</f>
        <v>17930</v>
      </c>
      <c r="D115" s="352" t="s">
        <v>7686</v>
      </c>
      <c r="E115" s="352">
        <v>34.9</v>
      </c>
      <c r="F115" s="352" t="s">
        <v>8309</v>
      </c>
      <c r="G115" s="277"/>
      <c r="H115" s="277"/>
      <c r="I115" s="277"/>
      <c r="J115" s="277"/>
      <c r="K115" s="352" t="str">
        <f>VLOOKUP(B115, 'JAN2022 - CC'!A:D,4,0)</f>
        <v>HENDERSON, WILYUM</v>
      </c>
      <c r="L115" s="277"/>
      <c r="M115" s="352" t="s">
        <v>9863</v>
      </c>
      <c r="N115" s="352" t="s">
        <v>9903</v>
      </c>
      <c r="O115" s="277"/>
      <c r="P115" s="277"/>
      <c r="Q115" s="277"/>
      <c r="R115" s="277"/>
      <c r="S115" s="277"/>
      <c r="T115" s="277"/>
      <c r="U115" s="277"/>
      <c r="V115" s="277"/>
      <c r="W115" s="277"/>
      <c r="X115" s="277"/>
      <c r="Y115" s="277"/>
    </row>
    <row r="116" ht="15.0" customHeight="1">
      <c r="A116" s="352">
        <v>206769.0</v>
      </c>
      <c r="B116" s="352" t="str">
        <f>VLOOKUP(A116, 'JAN2022 - CC'!M:N,2,0)</f>
        <v>1788844579</v>
      </c>
      <c r="C116" s="352">
        <f>VLOOKUP(B116, 'JAN2022 - CC'!A:B,2,0)</f>
        <v>17888</v>
      </c>
      <c r="D116" s="352" t="s">
        <v>8507</v>
      </c>
      <c r="E116" s="352" t="s">
        <v>8309</v>
      </c>
      <c r="F116" s="352" t="s">
        <v>8309</v>
      </c>
      <c r="G116" s="277"/>
      <c r="H116" s="277"/>
      <c r="I116" s="277"/>
      <c r="J116" s="277"/>
      <c r="K116" s="352" t="str">
        <f>VLOOKUP(B116, 'JAN2022 - CC'!A:D,4,0)</f>
        <v>PANFILO, JAYME</v>
      </c>
      <c r="L116" s="277"/>
      <c r="M116" s="352" t="s">
        <v>9904</v>
      </c>
      <c r="N116" s="352" t="s">
        <v>9905</v>
      </c>
      <c r="O116" s="277"/>
      <c r="P116" s="277"/>
      <c r="Q116" s="277"/>
      <c r="R116" s="277"/>
      <c r="S116" s="277"/>
      <c r="T116" s="277"/>
      <c r="U116" s="277"/>
      <c r="V116" s="277"/>
      <c r="W116" s="277"/>
      <c r="X116" s="277"/>
      <c r="Y116" s="277"/>
    </row>
    <row r="117" ht="15.0" customHeight="1">
      <c r="A117" s="352">
        <v>206772.0</v>
      </c>
      <c r="B117" s="352" t="str">
        <f>VLOOKUP(A117, 'JAN2022 - CC'!M:N,2,0)</f>
        <v>1152244579</v>
      </c>
      <c r="C117" s="352">
        <f>VLOOKUP(B117, 'JAN2022 - CC'!A:B,2,0)</f>
        <v>11522</v>
      </c>
      <c r="D117" s="352" t="s">
        <v>8495</v>
      </c>
      <c r="E117" s="352">
        <v>174.0</v>
      </c>
      <c r="F117" s="352" t="s">
        <v>8309</v>
      </c>
      <c r="G117" s="277"/>
      <c r="H117" s="277"/>
      <c r="I117" s="277"/>
      <c r="J117" s="277"/>
      <c r="K117" s="352" t="str">
        <f>VLOOKUP(B117, 'JAN2022 - CC'!A:D,4,0)</f>
        <v>HAMILTON, AGNIESZKA</v>
      </c>
      <c r="L117" s="277"/>
      <c r="M117" s="352" t="s">
        <v>9906</v>
      </c>
      <c r="N117" s="352" t="s">
        <v>9907</v>
      </c>
      <c r="O117" s="277"/>
      <c r="P117" s="277"/>
      <c r="Q117" s="277"/>
      <c r="R117" s="277"/>
      <c r="S117" s="277"/>
      <c r="T117" s="277"/>
      <c r="U117" s="277"/>
      <c r="V117" s="277"/>
      <c r="W117" s="277"/>
      <c r="X117" s="277"/>
      <c r="Y117" s="277"/>
    </row>
    <row r="118" ht="15.75" customHeight="1">
      <c r="A118" s="352">
        <v>206772.0</v>
      </c>
      <c r="B118" s="352" t="str">
        <f>VLOOKUP(A118, 'JAN2022 - CC'!M:N,2,0)</f>
        <v>1152244579</v>
      </c>
      <c r="C118" s="352">
        <f>VLOOKUP(B118, 'JAN2022 - CC'!A:B,2,0)</f>
        <v>11522</v>
      </c>
      <c r="D118" s="352" t="s">
        <v>7569</v>
      </c>
      <c r="E118" s="352" t="s">
        <v>8309</v>
      </c>
      <c r="F118" s="352" t="s">
        <v>8309</v>
      </c>
      <c r="G118" s="277"/>
      <c r="H118" s="277"/>
      <c r="I118" s="277"/>
      <c r="J118" s="277"/>
      <c r="K118" s="352" t="str">
        <f>VLOOKUP(B118, 'JAN2022 - CC'!A:D,4,0)</f>
        <v>HAMILTON, AGNIESZKA</v>
      </c>
      <c r="L118" s="277"/>
      <c r="M118" s="352" t="s">
        <v>9906</v>
      </c>
      <c r="N118" s="352" t="s">
        <v>9907</v>
      </c>
      <c r="O118" s="277"/>
      <c r="P118" s="277"/>
      <c r="Q118" s="277"/>
      <c r="R118" s="277"/>
      <c r="S118" s="277"/>
      <c r="T118" s="277"/>
      <c r="U118" s="277"/>
      <c r="V118" s="277"/>
      <c r="W118" s="277"/>
      <c r="X118" s="277"/>
      <c r="Y118" s="277"/>
    </row>
    <row r="119" ht="15.0" customHeight="1">
      <c r="A119" s="352">
        <v>206772.0</v>
      </c>
      <c r="B119" s="352" t="str">
        <f>VLOOKUP(A119, 'JAN2022 - CC'!M:N,2,0)</f>
        <v>1152244579</v>
      </c>
      <c r="C119" s="352">
        <f>VLOOKUP(B119, 'JAN2022 - CC'!A:B,2,0)</f>
        <v>11522</v>
      </c>
      <c r="D119" s="352" t="s">
        <v>7606</v>
      </c>
      <c r="E119" s="352">
        <v>537.0</v>
      </c>
      <c r="F119" s="352" t="s">
        <v>8309</v>
      </c>
      <c r="G119" s="277"/>
      <c r="H119" s="277"/>
      <c r="I119" s="277"/>
      <c r="J119" s="277"/>
      <c r="K119" s="352" t="str">
        <f>VLOOKUP(B119, 'JAN2022 - CC'!A:D,4,0)</f>
        <v>HAMILTON, AGNIESZKA</v>
      </c>
      <c r="L119" s="277"/>
      <c r="M119" s="352" t="s">
        <v>9906</v>
      </c>
      <c r="N119" s="352" t="s">
        <v>9907</v>
      </c>
      <c r="O119" s="277"/>
      <c r="P119" s="277"/>
      <c r="Q119" s="277"/>
      <c r="R119" s="277"/>
      <c r="S119" s="277"/>
      <c r="T119" s="277"/>
      <c r="U119" s="277"/>
      <c r="V119" s="277"/>
      <c r="W119" s="277"/>
      <c r="X119" s="277"/>
      <c r="Y119" s="277"/>
    </row>
    <row r="120" ht="15.0" customHeight="1">
      <c r="A120" s="352">
        <v>206773.0</v>
      </c>
      <c r="B120" s="352" t="str">
        <f>VLOOKUP(A120, 'JAN2022 - CC'!M:N,2,0)</f>
        <v>1135744579</v>
      </c>
      <c r="C120" s="352">
        <f>VLOOKUP(B120, 'JAN2022 - CC'!A:B,2,0)</f>
        <v>11357</v>
      </c>
      <c r="D120" s="352" t="s">
        <v>8324</v>
      </c>
      <c r="E120" s="352" t="s">
        <v>8309</v>
      </c>
      <c r="F120" s="352" t="s">
        <v>8309</v>
      </c>
      <c r="G120" s="277"/>
      <c r="H120" s="277"/>
      <c r="I120" s="277"/>
      <c r="J120" s="277"/>
      <c r="K120" s="352" t="str">
        <f>VLOOKUP(B120, 'JAN2022 - CC'!A:D,4,0)</f>
        <v>MCDONALD, MARY J</v>
      </c>
      <c r="L120" s="277"/>
      <c r="M120" s="352" t="s">
        <v>9908</v>
      </c>
      <c r="N120" s="352" t="s">
        <v>9909</v>
      </c>
      <c r="O120" s="277"/>
      <c r="P120" s="277"/>
      <c r="Q120" s="277"/>
      <c r="R120" s="277"/>
      <c r="S120" s="277"/>
      <c r="T120" s="277"/>
      <c r="U120" s="277"/>
      <c r="V120" s="277"/>
      <c r="W120" s="277"/>
      <c r="X120" s="277"/>
      <c r="Y120" s="277"/>
    </row>
    <row r="121" ht="15.75" customHeight="1">
      <c r="A121" s="352">
        <v>206773.0</v>
      </c>
      <c r="B121" s="352" t="str">
        <f>VLOOKUP(A121, 'JAN2022 - CC'!M:N,2,0)</f>
        <v>1135744579</v>
      </c>
      <c r="C121" s="352">
        <f>VLOOKUP(B121, 'JAN2022 - CC'!A:B,2,0)</f>
        <v>11357</v>
      </c>
      <c r="D121" s="352" t="s">
        <v>7566</v>
      </c>
      <c r="E121" s="352">
        <v>561.0</v>
      </c>
      <c r="F121" s="352" t="s">
        <v>8309</v>
      </c>
      <c r="G121" s="277"/>
      <c r="H121" s="277"/>
      <c r="I121" s="277"/>
      <c r="J121" s="277"/>
      <c r="K121" s="352" t="str">
        <f>VLOOKUP(B121, 'JAN2022 - CC'!A:D,4,0)</f>
        <v>MCDONALD, MARY J</v>
      </c>
      <c r="L121" s="277"/>
      <c r="M121" s="352" t="s">
        <v>9908</v>
      </c>
      <c r="N121" s="352" t="s">
        <v>9909</v>
      </c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</row>
    <row r="122" ht="15.0" customHeight="1">
      <c r="A122" s="352">
        <v>206773.0</v>
      </c>
      <c r="B122" s="352" t="str">
        <f>VLOOKUP(A122, 'JAN2022 - CC'!M:N,2,0)</f>
        <v>1135744579</v>
      </c>
      <c r="C122" s="352">
        <f>VLOOKUP(B122, 'JAN2022 - CC'!A:B,2,0)</f>
        <v>11357</v>
      </c>
      <c r="D122" s="352" t="s">
        <v>8494</v>
      </c>
      <c r="E122" s="352">
        <v>1810.0</v>
      </c>
      <c r="F122" s="352" t="s">
        <v>8309</v>
      </c>
      <c r="G122" s="277"/>
      <c r="H122" s="277"/>
      <c r="I122" s="277"/>
      <c r="J122" s="277"/>
      <c r="K122" s="352" t="str">
        <f>VLOOKUP(B122, 'JAN2022 - CC'!A:D,4,0)</f>
        <v>MCDONALD, MARY J</v>
      </c>
      <c r="L122" s="277"/>
      <c r="M122" s="352" t="s">
        <v>9908</v>
      </c>
      <c r="N122" s="352" t="s">
        <v>9909</v>
      </c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</row>
    <row r="123" ht="15.0" customHeight="1">
      <c r="A123" s="352">
        <v>206773.0</v>
      </c>
      <c r="B123" s="352" t="str">
        <f>VLOOKUP(A123, 'JAN2022 - CC'!M:N,2,0)</f>
        <v>1135744579</v>
      </c>
      <c r="C123" s="352">
        <f>VLOOKUP(B123, 'JAN2022 - CC'!A:B,2,0)</f>
        <v>11357</v>
      </c>
      <c r="D123" s="352" t="s">
        <v>7640</v>
      </c>
      <c r="E123" s="352">
        <v>292.0</v>
      </c>
      <c r="F123" s="352" t="s">
        <v>8309</v>
      </c>
      <c r="G123" s="277"/>
      <c r="H123" s="277"/>
      <c r="I123" s="277"/>
      <c r="J123" s="277"/>
      <c r="K123" s="352" t="str">
        <f>VLOOKUP(B123, 'JAN2022 - CC'!A:D,4,0)</f>
        <v>MCDONALD, MARY J</v>
      </c>
      <c r="L123" s="277"/>
      <c r="M123" s="352" t="s">
        <v>9908</v>
      </c>
      <c r="N123" s="352" t="s">
        <v>9909</v>
      </c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</row>
    <row r="124" ht="15.75" customHeight="1">
      <c r="A124" s="352">
        <v>206773.0</v>
      </c>
      <c r="B124" s="352" t="str">
        <f>VLOOKUP(A124, 'JAN2022 - CC'!M:N,2,0)</f>
        <v>1135744579</v>
      </c>
      <c r="C124" s="352">
        <f>VLOOKUP(B124, 'JAN2022 - CC'!A:B,2,0)</f>
        <v>11357</v>
      </c>
      <c r="D124" s="352" t="s">
        <v>8507</v>
      </c>
      <c r="E124" s="352" t="s">
        <v>8309</v>
      </c>
      <c r="F124" s="352" t="s">
        <v>8309</v>
      </c>
      <c r="G124" s="277"/>
      <c r="H124" s="277"/>
      <c r="I124" s="277"/>
      <c r="J124" s="277"/>
      <c r="K124" s="352" t="str">
        <f>VLOOKUP(B124, 'JAN2022 - CC'!A:D,4,0)</f>
        <v>MCDONALD, MARY J</v>
      </c>
      <c r="L124" s="277"/>
      <c r="M124" s="352" t="s">
        <v>9908</v>
      </c>
      <c r="N124" s="352" t="s">
        <v>9909</v>
      </c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</row>
    <row r="125" ht="15.0" customHeight="1">
      <c r="A125" s="352">
        <v>206776.0</v>
      </c>
      <c r="B125" s="352" t="str">
        <f>VLOOKUP(A125, 'JAN2022 - CC'!M:N,2,0)</f>
        <v>916544579</v>
      </c>
      <c r="C125" s="352">
        <f>VLOOKUP(B125, 'JAN2022 - CC'!A:B,2,0)</f>
        <v>9165</v>
      </c>
      <c r="D125" s="352" t="s">
        <v>8413</v>
      </c>
      <c r="E125" s="352">
        <v>15.0</v>
      </c>
      <c r="F125" s="352" t="s">
        <v>8309</v>
      </c>
      <c r="G125" s="277"/>
      <c r="H125" s="277"/>
      <c r="I125" s="277"/>
      <c r="J125" s="277"/>
      <c r="K125" s="352" t="str">
        <f>VLOOKUP(B125, 'JAN2022 - CC'!A:D,4,0)</f>
        <v>BARTKOWIAK, BRENNA L</v>
      </c>
      <c r="L125" s="277"/>
      <c r="M125" s="352" t="s">
        <v>9910</v>
      </c>
      <c r="N125" s="352" t="s">
        <v>9911</v>
      </c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</row>
    <row r="126" ht="15.0" customHeight="1">
      <c r="A126" s="352">
        <v>206776.0</v>
      </c>
      <c r="B126" s="352" t="str">
        <f>VLOOKUP(A126, 'JAN2022 - CC'!M:N,2,0)</f>
        <v>916544579</v>
      </c>
      <c r="C126" s="352">
        <f>VLOOKUP(B126, 'JAN2022 - CC'!A:B,2,0)</f>
        <v>9165</v>
      </c>
      <c r="D126" s="352" t="s">
        <v>8483</v>
      </c>
      <c r="E126" s="352">
        <v>196.0</v>
      </c>
      <c r="F126" s="352" t="s">
        <v>8309</v>
      </c>
      <c r="G126" s="277"/>
      <c r="H126" s="277"/>
      <c r="I126" s="277"/>
      <c r="J126" s="277"/>
      <c r="K126" s="352" t="str">
        <f>VLOOKUP(B126, 'JAN2022 - CC'!A:D,4,0)</f>
        <v>BARTKOWIAK, BRENNA L</v>
      </c>
      <c r="L126" s="277"/>
      <c r="M126" s="352" t="s">
        <v>9910</v>
      </c>
      <c r="N126" s="352" t="s">
        <v>9911</v>
      </c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</row>
    <row r="127" ht="15.0" customHeight="1">
      <c r="A127" s="352">
        <v>206776.0</v>
      </c>
      <c r="B127" s="352" t="str">
        <f>VLOOKUP(A127, 'JAN2022 - CC'!M:N,2,0)</f>
        <v>916544579</v>
      </c>
      <c r="C127" s="352">
        <f>VLOOKUP(B127, 'JAN2022 - CC'!A:B,2,0)</f>
        <v>9165</v>
      </c>
      <c r="D127" s="352" t="s">
        <v>8492</v>
      </c>
      <c r="E127" s="352">
        <v>13.6</v>
      </c>
      <c r="F127" s="352" t="s">
        <v>8309</v>
      </c>
      <c r="G127" s="277"/>
      <c r="H127" s="277"/>
      <c r="I127" s="277"/>
      <c r="J127" s="277"/>
      <c r="K127" s="352" t="str">
        <f>VLOOKUP(B127, 'JAN2022 - CC'!A:D,4,0)</f>
        <v>BARTKOWIAK, BRENNA L</v>
      </c>
      <c r="L127" s="277"/>
      <c r="M127" s="352" t="s">
        <v>9910</v>
      </c>
      <c r="N127" s="352" t="s">
        <v>9911</v>
      </c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</row>
    <row r="128" ht="15.75" customHeight="1">
      <c r="A128" s="352">
        <v>206776.0</v>
      </c>
      <c r="B128" s="352" t="str">
        <f>VLOOKUP(A128, 'JAN2022 - CC'!M:N,2,0)</f>
        <v>916544579</v>
      </c>
      <c r="C128" s="352">
        <f>VLOOKUP(B128, 'JAN2022 - CC'!A:B,2,0)</f>
        <v>9165</v>
      </c>
      <c r="D128" s="352" t="s">
        <v>8507</v>
      </c>
      <c r="E128" s="352" t="s">
        <v>8309</v>
      </c>
      <c r="F128" s="352" t="s">
        <v>8309</v>
      </c>
      <c r="G128" s="277"/>
      <c r="H128" s="277"/>
      <c r="I128" s="277"/>
      <c r="J128" s="277"/>
      <c r="K128" s="352" t="str">
        <f>VLOOKUP(B128, 'JAN2022 - CC'!A:D,4,0)</f>
        <v>BARTKOWIAK, BRENNA L</v>
      </c>
      <c r="L128" s="277"/>
      <c r="M128" s="352" t="s">
        <v>9910</v>
      </c>
      <c r="N128" s="352" t="s">
        <v>9911</v>
      </c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</row>
    <row r="129" ht="15.0" customHeight="1">
      <c r="A129" s="352">
        <v>206777.0</v>
      </c>
      <c r="B129" s="352" t="str">
        <f>VLOOKUP(A129, 'JAN2022 - CC'!M:N,2,0)</f>
        <v>1712744579</v>
      </c>
      <c r="C129" s="352">
        <f>VLOOKUP(B129, 'JAN2022 - CC'!A:B,2,0)</f>
        <v>17127</v>
      </c>
      <c r="D129" s="352" t="s">
        <v>9912</v>
      </c>
      <c r="E129" s="352">
        <v>54.4</v>
      </c>
      <c r="F129" s="352" t="s">
        <v>8309</v>
      </c>
      <c r="G129" s="277"/>
      <c r="H129" s="277"/>
      <c r="I129" s="277"/>
      <c r="J129" s="277"/>
      <c r="K129" s="352" t="str">
        <f>VLOOKUP(B129, 'JAN2022 - CC'!A:D,4,0)</f>
        <v>ALVAREZ, SERGIO I</v>
      </c>
      <c r="L129" s="277"/>
      <c r="M129" s="352" t="s">
        <v>9913</v>
      </c>
      <c r="N129" s="352" t="s">
        <v>9914</v>
      </c>
      <c r="O129" s="277"/>
      <c r="P129" s="277"/>
      <c r="Q129" s="277"/>
      <c r="R129" s="277"/>
      <c r="S129" s="277"/>
      <c r="T129" s="277"/>
      <c r="U129" s="277"/>
      <c r="V129" s="277"/>
      <c r="W129" s="277"/>
      <c r="X129" s="277"/>
      <c r="Y129" s="277"/>
    </row>
    <row r="130" ht="15.0" customHeight="1">
      <c r="A130" s="352">
        <v>206777.0</v>
      </c>
      <c r="B130" s="352" t="str">
        <f>VLOOKUP(A130, 'JAN2022 - CC'!M:N,2,0)</f>
        <v>1712744579</v>
      </c>
      <c r="C130" s="352">
        <f>VLOOKUP(B130, 'JAN2022 - CC'!A:B,2,0)</f>
        <v>17127</v>
      </c>
      <c r="D130" s="352" t="s">
        <v>7566</v>
      </c>
      <c r="E130" s="352">
        <v>1340.0</v>
      </c>
      <c r="F130" s="352" t="s">
        <v>8309</v>
      </c>
      <c r="G130" s="277"/>
      <c r="H130" s="277"/>
      <c r="I130" s="277"/>
      <c r="J130" s="277"/>
      <c r="K130" s="352" t="str">
        <f>VLOOKUP(B130, 'JAN2022 - CC'!A:D,4,0)</f>
        <v>ALVAREZ, SERGIO I</v>
      </c>
      <c r="L130" s="277"/>
      <c r="M130" s="352" t="s">
        <v>9913</v>
      </c>
      <c r="N130" s="352" t="s">
        <v>9914</v>
      </c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</row>
    <row r="131" ht="15.75" customHeight="1">
      <c r="A131" s="352">
        <v>206777.0</v>
      </c>
      <c r="B131" s="352" t="str">
        <f>VLOOKUP(A131, 'JAN2022 - CC'!M:N,2,0)</f>
        <v>1712744579</v>
      </c>
      <c r="C131" s="352">
        <f>VLOOKUP(B131, 'JAN2022 - CC'!A:B,2,0)</f>
        <v>17127</v>
      </c>
      <c r="D131" s="352" t="s">
        <v>8483</v>
      </c>
      <c r="E131" s="352">
        <v>109.0</v>
      </c>
      <c r="F131" s="352" t="s">
        <v>8309</v>
      </c>
      <c r="G131" s="277"/>
      <c r="H131" s="277"/>
      <c r="I131" s="277"/>
      <c r="J131" s="277"/>
      <c r="K131" s="352" t="str">
        <f>VLOOKUP(B131, 'JAN2022 - CC'!A:D,4,0)</f>
        <v>ALVAREZ, SERGIO I</v>
      </c>
      <c r="L131" s="277"/>
      <c r="M131" s="352" t="s">
        <v>9913</v>
      </c>
      <c r="N131" s="352" t="s">
        <v>9914</v>
      </c>
      <c r="O131" s="277"/>
      <c r="P131" s="277"/>
      <c r="Q131" s="277"/>
      <c r="R131" s="277"/>
      <c r="S131" s="277"/>
      <c r="T131" s="277"/>
      <c r="U131" s="277"/>
      <c r="V131" s="277"/>
      <c r="W131" s="277"/>
      <c r="X131" s="277"/>
      <c r="Y131" s="277"/>
    </row>
    <row r="132" ht="15.0" customHeight="1">
      <c r="A132" s="352">
        <v>206777.0</v>
      </c>
      <c r="B132" s="352" t="str">
        <f>VLOOKUP(A132, 'JAN2022 - CC'!M:N,2,0)</f>
        <v>1712744579</v>
      </c>
      <c r="C132" s="352">
        <f>VLOOKUP(B132, 'JAN2022 - CC'!A:B,2,0)</f>
        <v>17127</v>
      </c>
      <c r="D132" s="352" t="s">
        <v>8494</v>
      </c>
      <c r="E132" s="352" t="s">
        <v>8315</v>
      </c>
      <c r="F132" s="352" t="s">
        <v>8309</v>
      </c>
      <c r="G132" s="277"/>
      <c r="H132" s="277"/>
      <c r="I132" s="277"/>
      <c r="J132" s="277"/>
      <c r="K132" s="352" t="str">
        <f>VLOOKUP(B132, 'JAN2022 - CC'!A:D,4,0)</f>
        <v>ALVAREZ, SERGIO I</v>
      </c>
      <c r="L132" s="277"/>
      <c r="M132" s="352" t="s">
        <v>9913</v>
      </c>
      <c r="N132" s="352" t="s">
        <v>9914</v>
      </c>
      <c r="O132" s="277"/>
      <c r="P132" s="277"/>
      <c r="Q132" s="277"/>
      <c r="R132" s="277"/>
      <c r="S132" s="277"/>
      <c r="T132" s="277"/>
      <c r="U132" s="277"/>
      <c r="V132" s="277"/>
      <c r="W132" s="277"/>
      <c r="X132" s="277"/>
      <c r="Y132" s="277"/>
    </row>
    <row r="133" ht="15.0" customHeight="1">
      <c r="A133" s="352">
        <v>206777.0</v>
      </c>
      <c r="B133" s="352" t="str">
        <f>VLOOKUP(A133, 'JAN2022 - CC'!M:N,2,0)</f>
        <v>1712744579</v>
      </c>
      <c r="C133" s="352">
        <f>VLOOKUP(B133, 'JAN2022 - CC'!A:B,2,0)</f>
        <v>17127</v>
      </c>
      <c r="D133" s="352" t="s">
        <v>8507</v>
      </c>
      <c r="E133" s="352" t="s">
        <v>8309</v>
      </c>
      <c r="F133" s="352" t="s">
        <v>8309</v>
      </c>
      <c r="G133" s="277"/>
      <c r="H133" s="277"/>
      <c r="I133" s="277"/>
      <c r="J133" s="277"/>
      <c r="K133" s="352" t="str">
        <f>VLOOKUP(B133, 'JAN2022 - CC'!A:D,4,0)</f>
        <v>ALVAREZ, SERGIO I</v>
      </c>
      <c r="L133" s="277"/>
      <c r="M133" s="352" t="s">
        <v>9913</v>
      </c>
      <c r="N133" s="352" t="s">
        <v>9914</v>
      </c>
      <c r="O133" s="277"/>
      <c r="P133" s="277"/>
      <c r="Q133" s="277"/>
      <c r="R133" s="277"/>
      <c r="S133" s="277"/>
      <c r="T133" s="277"/>
      <c r="U133" s="277"/>
      <c r="V133" s="277"/>
      <c r="W133" s="277"/>
      <c r="X133" s="277"/>
      <c r="Y133" s="277"/>
    </row>
    <row r="134" ht="15.75" customHeight="1">
      <c r="A134" s="352">
        <v>206780.0</v>
      </c>
      <c r="B134" s="352" t="str">
        <f>VLOOKUP(A134, 'JAN2022 - CC'!M:N,2,0)</f>
        <v>1650244579</v>
      </c>
      <c r="C134" s="352">
        <f>VLOOKUP(B134, 'JAN2022 - CC'!A:B,2,0)</f>
        <v>16502</v>
      </c>
      <c r="D134" s="352" t="s">
        <v>8324</v>
      </c>
      <c r="E134" s="352" t="s">
        <v>8309</v>
      </c>
      <c r="F134" s="352" t="s">
        <v>8309</v>
      </c>
      <c r="G134" s="277"/>
      <c r="H134" s="277"/>
      <c r="I134" s="277"/>
      <c r="J134" s="277"/>
      <c r="K134" s="352" t="str">
        <f>VLOOKUP(B134, 'JAN2022 - CC'!A:D,4,0)</f>
        <v>SOTO, MARIA E</v>
      </c>
      <c r="L134" s="277"/>
      <c r="M134" s="352" t="s">
        <v>9915</v>
      </c>
      <c r="N134" s="352" t="s">
        <v>9902</v>
      </c>
      <c r="O134" s="277"/>
      <c r="P134" s="277"/>
      <c r="Q134" s="277"/>
      <c r="R134" s="277"/>
      <c r="S134" s="277"/>
      <c r="T134" s="277"/>
      <c r="U134" s="277"/>
      <c r="V134" s="277"/>
      <c r="W134" s="277"/>
      <c r="X134" s="277"/>
      <c r="Y134" s="277"/>
    </row>
    <row r="135" ht="15.0" customHeight="1">
      <c r="A135" s="352">
        <v>206780.0</v>
      </c>
      <c r="B135" s="352" t="str">
        <f>VLOOKUP(A135, 'JAN2022 - CC'!M:N,2,0)</f>
        <v>1650244579</v>
      </c>
      <c r="C135" s="352">
        <f>VLOOKUP(B135, 'JAN2022 - CC'!A:B,2,0)</f>
        <v>16502</v>
      </c>
      <c r="D135" s="352" t="s">
        <v>7556</v>
      </c>
      <c r="E135" s="352">
        <v>1160.0</v>
      </c>
      <c r="F135" s="352" t="s">
        <v>8309</v>
      </c>
      <c r="G135" s="277"/>
      <c r="H135" s="277"/>
      <c r="I135" s="277"/>
      <c r="J135" s="277"/>
      <c r="K135" s="352" t="str">
        <f>VLOOKUP(B135, 'JAN2022 - CC'!A:D,4,0)</f>
        <v>SOTO, MARIA E</v>
      </c>
      <c r="L135" s="277"/>
      <c r="M135" s="352" t="s">
        <v>9915</v>
      </c>
      <c r="N135" s="352" t="s">
        <v>9902</v>
      </c>
      <c r="O135" s="277"/>
      <c r="P135" s="277"/>
      <c r="Q135" s="277"/>
      <c r="R135" s="277"/>
      <c r="S135" s="277"/>
      <c r="T135" s="277"/>
      <c r="U135" s="277"/>
      <c r="V135" s="277"/>
      <c r="W135" s="277"/>
      <c r="X135" s="277"/>
      <c r="Y135" s="277"/>
    </row>
    <row r="136" ht="15.0" customHeight="1">
      <c r="A136" s="352">
        <v>206780.0</v>
      </c>
      <c r="B136" s="352" t="str">
        <f>VLOOKUP(A136, 'JAN2022 - CC'!M:N,2,0)</f>
        <v>1650244579</v>
      </c>
      <c r="C136" s="352">
        <f>VLOOKUP(B136, 'JAN2022 - CC'!A:B,2,0)</f>
        <v>16502</v>
      </c>
      <c r="D136" s="352" t="s">
        <v>8507</v>
      </c>
      <c r="E136" s="352" t="s">
        <v>8309</v>
      </c>
      <c r="F136" s="352" t="s">
        <v>8309</v>
      </c>
      <c r="G136" s="277"/>
      <c r="H136" s="277"/>
      <c r="I136" s="277"/>
      <c r="J136" s="277"/>
      <c r="K136" s="352" t="str">
        <f>VLOOKUP(B136, 'JAN2022 - CC'!A:D,4,0)</f>
        <v>SOTO, MARIA E</v>
      </c>
      <c r="L136" s="277"/>
      <c r="M136" s="352" t="s">
        <v>9915</v>
      </c>
      <c r="N136" s="352" t="s">
        <v>9902</v>
      </c>
      <c r="O136" s="277"/>
      <c r="P136" s="277"/>
      <c r="Q136" s="277"/>
      <c r="R136" s="277"/>
      <c r="S136" s="277"/>
      <c r="T136" s="277"/>
      <c r="U136" s="277"/>
      <c r="V136" s="277"/>
      <c r="W136" s="277"/>
      <c r="X136" s="277"/>
      <c r="Y136" s="277"/>
    </row>
    <row r="137" ht="15.75" customHeight="1">
      <c r="A137" s="352">
        <v>206782.0</v>
      </c>
      <c r="B137" s="352" t="str">
        <f>VLOOKUP(A137, 'JAN2022 - CC'!M:N,2,0)</f>
        <v>1044544579</v>
      </c>
      <c r="C137" s="352">
        <f>VLOOKUP(B137, 'JAN2022 - CC'!A:B,2,0)</f>
        <v>10445</v>
      </c>
      <c r="D137" s="352" t="s">
        <v>8342</v>
      </c>
      <c r="E137" s="352" t="s">
        <v>8309</v>
      </c>
      <c r="F137" s="352" t="s">
        <v>8309</v>
      </c>
      <c r="G137" s="277"/>
      <c r="H137" s="277"/>
      <c r="I137" s="277"/>
      <c r="J137" s="277"/>
      <c r="K137" s="352" t="str">
        <f>VLOOKUP(B137, 'JAN2022 - CC'!A:D,4,0)</f>
        <v>HERNANDEZ, CHONG</v>
      </c>
      <c r="L137" s="277"/>
      <c r="M137" s="352" t="s">
        <v>9849</v>
      </c>
      <c r="N137" s="352" t="s">
        <v>9916</v>
      </c>
      <c r="O137" s="277"/>
      <c r="P137" s="277"/>
      <c r="Q137" s="277"/>
      <c r="R137" s="277"/>
      <c r="S137" s="277"/>
      <c r="T137" s="277"/>
      <c r="U137" s="277"/>
      <c r="V137" s="277"/>
      <c r="W137" s="277"/>
      <c r="X137" s="277"/>
      <c r="Y137" s="277"/>
    </row>
    <row r="138" ht="15.0" customHeight="1">
      <c r="A138" s="352">
        <v>206782.0</v>
      </c>
      <c r="B138" s="352" t="str">
        <f>VLOOKUP(A138, 'JAN2022 - CC'!M:N,2,0)</f>
        <v>1044544579</v>
      </c>
      <c r="C138" s="352">
        <f>VLOOKUP(B138, 'JAN2022 - CC'!A:B,2,0)</f>
        <v>10445</v>
      </c>
      <c r="D138" s="352" t="s">
        <v>7576</v>
      </c>
      <c r="E138" s="352" t="s">
        <v>8315</v>
      </c>
      <c r="F138" s="352" t="s">
        <v>8309</v>
      </c>
      <c r="G138" s="277"/>
      <c r="H138" s="277"/>
      <c r="I138" s="277"/>
      <c r="J138" s="277"/>
      <c r="K138" s="352" t="str">
        <f>VLOOKUP(B138, 'JAN2022 - CC'!A:D,4,0)</f>
        <v>HERNANDEZ, CHONG</v>
      </c>
      <c r="L138" s="277"/>
      <c r="M138" s="352" t="s">
        <v>9849</v>
      </c>
      <c r="N138" s="352" t="s">
        <v>9916</v>
      </c>
      <c r="O138" s="277"/>
      <c r="P138" s="277"/>
      <c r="Q138" s="277"/>
      <c r="R138" s="277"/>
      <c r="S138" s="277"/>
      <c r="T138" s="277"/>
      <c r="U138" s="277"/>
      <c r="V138" s="277"/>
      <c r="W138" s="277"/>
      <c r="X138" s="277"/>
      <c r="Y138" s="277"/>
    </row>
    <row r="139" ht="15.0" customHeight="1">
      <c r="A139" s="352">
        <v>206782.0</v>
      </c>
      <c r="B139" s="352" t="str">
        <f>VLOOKUP(A139, 'JAN2022 - CC'!M:N,2,0)</f>
        <v>1044544579</v>
      </c>
      <c r="C139" s="352">
        <f>VLOOKUP(B139, 'JAN2022 - CC'!A:B,2,0)</f>
        <v>10445</v>
      </c>
      <c r="D139" s="352" t="s">
        <v>8495</v>
      </c>
      <c r="E139" s="352" t="s">
        <v>8315</v>
      </c>
      <c r="F139" s="352" t="s">
        <v>8309</v>
      </c>
      <c r="G139" s="277"/>
      <c r="H139" s="277"/>
      <c r="I139" s="277"/>
      <c r="J139" s="277"/>
      <c r="K139" s="352" t="str">
        <f>VLOOKUP(B139, 'JAN2022 - CC'!A:D,4,0)</f>
        <v>HERNANDEZ, CHONG</v>
      </c>
      <c r="L139" s="277"/>
      <c r="M139" s="352" t="s">
        <v>9849</v>
      </c>
      <c r="N139" s="352" t="s">
        <v>9916</v>
      </c>
      <c r="O139" s="277"/>
      <c r="P139" s="277"/>
      <c r="Q139" s="277"/>
      <c r="R139" s="277"/>
      <c r="S139" s="277"/>
      <c r="T139" s="277"/>
      <c r="U139" s="277"/>
      <c r="V139" s="277"/>
      <c r="W139" s="277"/>
      <c r="X139" s="277"/>
      <c r="Y139" s="277"/>
    </row>
    <row r="140" ht="15.0" customHeight="1">
      <c r="A140" s="352">
        <v>206782.0</v>
      </c>
      <c r="B140" s="352" t="str">
        <f>VLOOKUP(A140, 'JAN2022 - CC'!M:N,2,0)</f>
        <v>1044544579</v>
      </c>
      <c r="C140" s="352">
        <f>VLOOKUP(B140, 'JAN2022 - CC'!A:B,2,0)</f>
        <v>10445</v>
      </c>
      <c r="D140" s="352" t="s">
        <v>8507</v>
      </c>
      <c r="E140" s="352" t="s">
        <v>8309</v>
      </c>
      <c r="F140" s="352" t="s">
        <v>8309</v>
      </c>
      <c r="G140" s="277"/>
      <c r="H140" s="277"/>
      <c r="I140" s="277"/>
      <c r="J140" s="277"/>
      <c r="K140" s="352" t="str">
        <f>VLOOKUP(B140, 'JAN2022 - CC'!A:D,4,0)</f>
        <v>HERNANDEZ, CHONG</v>
      </c>
      <c r="L140" s="277"/>
      <c r="M140" s="352" t="s">
        <v>9849</v>
      </c>
      <c r="N140" s="352" t="s">
        <v>9916</v>
      </c>
      <c r="O140" s="277"/>
      <c r="P140" s="277"/>
      <c r="Q140" s="277"/>
      <c r="R140" s="277"/>
      <c r="S140" s="277"/>
      <c r="T140" s="277"/>
      <c r="U140" s="277"/>
      <c r="V140" s="277"/>
      <c r="W140" s="277"/>
      <c r="X140" s="277"/>
      <c r="Y140" s="277"/>
    </row>
    <row r="141" ht="15.75" customHeight="1">
      <c r="A141" s="352">
        <v>206782.0</v>
      </c>
      <c r="B141" s="352" t="str">
        <f>VLOOKUP(A141, 'JAN2022 - CC'!M:N,2,0)</f>
        <v>1044544579</v>
      </c>
      <c r="C141" s="352">
        <f>VLOOKUP(B141, 'JAN2022 - CC'!A:B,2,0)</f>
        <v>10445</v>
      </c>
      <c r="D141" s="352" t="s">
        <v>7569</v>
      </c>
      <c r="E141" s="352" t="s">
        <v>8315</v>
      </c>
      <c r="F141" s="352" t="s">
        <v>8309</v>
      </c>
      <c r="G141" s="277"/>
      <c r="H141" s="277"/>
      <c r="I141" s="277"/>
      <c r="J141" s="277"/>
      <c r="K141" s="352" t="str">
        <f>VLOOKUP(B141, 'JAN2022 - CC'!A:D,4,0)</f>
        <v>HERNANDEZ, CHONG</v>
      </c>
      <c r="L141" s="277"/>
      <c r="M141" s="352" t="s">
        <v>9849</v>
      </c>
      <c r="N141" s="352" t="s">
        <v>9916</v>
      </c>
      <c r="O141" s="277"/>
      <c r="P141" s="277"/>
      <c r="Q141" s="277"/>
      <c r="R141" s="277"/>
      <c r="S141" s="277"/>
      <c r="T141" s="277"/>
      <c r="U141" s="277"/>
      <c r="V141" s="277"/>
      <c r="W141" s="277"/>
      <c r="X141" s="277"/>
      <c r="Y141" s="277"/>
    </row>
    <row r="142" ht="15.0" customHeight="1">
      <c r="A142" s="352">
        <v>206782.0</v>
      </c>
      <c r="B142" s="352" t="str">
        <f>VLOOKUP(A142, 'JAN2022 - CC'!M:N,2,0)</f>
        <v>1044544579</v>
      </c>
      <c r="C142" s="352">
        <f>VLOOKUP(B142, 'JAN2022 - CC'!A:B,2,0)</f>
        <v>10445</v>
      </c>
      <c r="D142" s="352" t="s">
        <v>7569</v>
      </c>
      <c r="E142" s="352" t="s">
        <v>8309</v>
      </c>
      <c r="F142" s="352" t="s">
        <v>8309</v>
      </c>
      <c r="G142" s="277"/>
      <c r="H142" s="277"/>
      <c r="I142" s="277"/>
      <c r="J142" s="277"/>
      <c r="K142" s="352" t="str">
        <f>VLOOKUP(B142, 'JAN2022 - CC'!A:D,4,0)</f>
        <v>HERNANDEZ, CHONG</v>
      </c>
      <c r="L142" s="277"/>
      <c r="M142" s="352" t="s">
        <v>9849</v>
      </c>
      <c r="N142" s="352" t="s">
        <v>9916</v>
      </c>
      <c r="O142" s="277"/>
      <c r="P142" s="277"/>
      <c r="Q142" s="277"/>
      <c r="R142" s="277"/>
      <c r="S142" s="277"/>
      <c r="T142" s="277"/>
      <c r="U142" s="277"/>
      <c r="V142" s="277"/>
      <c r="W142" s="277"/>
      <c r="X142" s="277"/>
      <c r="Y142" s="277"/>
    </row>
    <row r="143" ht="15.0" customHeight="1">
      <c r="A143" s="352">
        <v>206783.0</v>
      </c>
      <c r="B143" s="352" t="str">
        <f>VLOOKUP(A143, 'JAN2022 - CC'!M:N,2,0)</f>
        <v>1092944579</v>
      </c>
      <c r="C143" s="352">
        <f>VLOOKUP(B143, 'JAN2022 - CC'!A:B,2,0)</f>
        <v>10929</v>
      </c>
      <c r="D143" s="352" t="s">
        <v>7576</v>
      </c>
      <c r="E143" s="352" t="s">
        <v>8315</v>
      </c>
      <c r="F143" s="352" t="s">
        <v>8309</v>
      </c>
      <c r="G143" s="277"/>
      <c r="H143" s="277"/>
      <c r="I143" s="277"/>
      <c r="J143" s="277"/>
      <c r="K143" s="352" t="str">
        <f>VLOOKUP(B143, 'JAN2022 - CC'!A:D,4,0)</f>
        <v>RIOS, FRANCISCO</v>
      </c>
      <c r="L143" s="277"/>
      <c r="M143" s="352" t="s">
        <v>9917</v>
      </c>
      <c r="N143" s="352" t="s">
        <v>9918</v>
      </c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</row>
    <row r="144" ht="15.75" customHeight="1">
      <c r="A144" s="352">
        <v>206783.0</v>
      </c>
      <c r="B144" s="352" t="str">
        <f>VLOOKUP(A144, 'JAN2022 - CC'!M:N,2,0)</f>
        <v>1092944579</v>
      </c>
      <c r="C144" s="352">
        <f>VLOOKUP(B144, 'JAN2022 - CC'!A:B,2,0)</f>
        <v>10929</v>
      </c>
      <c r="D144" s="352" t="s">
        <v>7904</v>
      </c>
      <c r="E144" s="352" t="s">
        <v>8309</v>
      </c>
      <c r="F144" s="352" t="s">
        <v>8309</v>
      </c>
      <c r="G144" s="277"/>
      <c r="H144" s="277"/>
      <c r="I144" s="277"/>
      <c r="J144" s="277"/>
      <c r="K144" s="352" t="str">
        <f>VLOOKUP(B144, 'JAN2022 - CC'!A:D,4,0)</f>
        <v>RIOS, FRANCISCO</v>
      </c>
      <c r="L144" s="277"/>
      <c r="M144" s="352" t="s">
        <v>9917</v>
      </c>
      <c r="N144" s="352" t="s">
        <v>9918</v>
      </c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</row>
    <row r="145" ht="15.0" customHeight="1">
      <c r="A145" s="352">
        <v>206783.0</v>
      </c>
      <c r="B145" s="352" t="str">
        <f>VLOOKUP(A145, 'JAN2022 - CC'!M:N,2,0)</f>
        <v>1092944579</v>
      </c>
      <c r="C145" s="352">
        <f>VLOOKUP(B145, 'JAN2022 - CC'!A:B,2,0)</f>
        <v>10929</v>
      </c>
      <c r="D145" s="352" t="s">
        <v>9803</v>
      </c>
      <c r="E145" s="352">
        <v>1800.0</v>
      </c>
      <c r="F145" s="352" t="s">
        <v>8309</v>
      </c>
      <c r="G145" s="277"/>
      <c r="H145" s="277"/>
      <c r="I145" s="277"/>
      <c r="J145" s="277"/>
      <c r="K145" s="352" t="str">
        <f>VLOOKUP(B145, 'JAN2022 - CC'!A:D,4,0)</f>
        <v>RIOS, FRANCISCO</v>
      </c>
      <c r="L145" s="277"/>
      <c r="M145" s="352" t="s">
        <v>9917</v>
      </c>
      <c r="N145" s="352" t="s">
        <v>9918</v>
      </c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</row>
    <row r="146" ht="15.0" customHeight="1">
      <c r="A146" s="352">
        <v>206784.0</v>
      </c>
      <c r="B146" s="352" t="str">
        <f>VLOOKUP(A146, 'JAN2022 - CC'!M:N,2,0)</f>
        <v>1782244579</v>
      </c>
      <c r="C146" s="352">
        <f>VLOOKUP(B146, 'JAN2022 - CC'!A:B,2,0)</f>
        <v>17822</v>
      </c>
      <c r="D146" s="352" t="s">
        <v>7576</v>
      </c>
      <c r="E146" s="352" t="s">
        <v>8315</v>
      </c>
      <c r="F146" s="352" t="s">
        <v>8309</v>
      </c>
      <c r="G146" s="277"/>
      <c r="H146" s="277"/>
      <c r="I146" s="277"/>
      <c r="J146" s="277"/>
      <c r="K146" s="352" t="str">
        <f>VLOOKUP(B146, 'JAN2022 - CC'!A:D,4,0)</f>
        <v>GARCIA, RICHARD</v>
      </c>
      <c r="L146" s="277"/>
      <c r="M146" s="352" t="s">
        <v>9919</v>
      </c>
      <c r="N146" s="352" t="s">
        <v>9920</v>
      </c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</row>
    <row r="147" ht="15.75" customHeight="1">
      <c r="A147" s="352">
        <v>206787.0</v>
      </c>
      <c r="B147" s="352" t="str">
        <f>VLOOKUP(A147, 'JAN2022 - CC'!M:N,2,0)</f>
        <v>1664144579</v>
      </c>
      <c r="C147" s="352">
        <f>VLOOKUP(B147, 'JAN2022 - CC'!A:B,2,0)</f>
        <v>16641</v>
      </c>
      <c r="D147" s="352" t="s">
        <v>7606</v>
      </c>
      <c r="E147" s="352" t="s">
        <v>8315</v>
      </c>
      <c r="F147" s="352" t="s">
        <v>8309</v>
      </c>
      <c r="G147" s="277"/>
      <c r="H147" s="277"/>
      <c r="I147" s="277"/>
      <c r="J147" s="277"/>
      <c r="K147" s="352" t="str">
        <f>VLOOKUP(B147, 'JAN2022 - CC'!A:D,4,0)</f>
        <v>DOMINGUEZ, LYDIA</v>
      </c>
      <c r="L147" s="277"/>
      <c r="M147" s="352" t="s">
        <v>9921</v>
      </c>
      <c r="N147" s="352" t="s">
        <v>9922</v>
      </c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</row>
    <row r="148" ht="15.0" customHeight="1">
      <c r="A148" s="352">
        <v>206788.0</v>
      </c>
      <c r="B148" s="352" t="str">
        <f>VLOOKUP(A148, 'JAN2022 - CC'!M:N,2,0)</f>
        <v>1785144579</v>
      </c>
      <c r="C148" s="352">
        <f>VLOOKUP(B148, 'JAN2022 - CC'!A:B,2,0)</f>
        <v>17851</v>
      </c>
      <c r="D148" s="352" t="s">
        <v>7705</v>
      </c>
      <c r="E148" s="352">
        <v>222.0</v>
      </c>
      <c r="F148" s="352" t="s">
        <v>8309</v>
      </c>
      <c r="G148" s="277"/>
      <c r="H148" s="277"/>
      <c r="I148" s="277"/>
      <c r="J148" s="277"/>
      <c r="K148" s="352" t="str">
        <f>VLOOKUP(B148, 'JAN2022 - CC'!A:D,4,0)</f>
        <v>BARNNET, ANGELA M</v>
      </c>
      <c r="L148" s="277"/>
      <c r="M148" s="352" t="s">
        <v>9923</v>
      </c>
      <c r="N148" s="352" t="s">
        <v>9924</v>
      </c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</row>
    <row r="149" ht="15.0" customHeight="1">
      <c r="A149" s="352">
        <v>206789.0</v>
      </c>
      <c r="B149" s="352" t="str">
        <f>VLOOKUP(A149, 'JAN2022 - CC'!M:N,2,0)</f>
        <v>1789644579</v>
      </c>
      <c r="C149" s="352">
        <f>VLOOKUP(B149, 'JAN2022 - CC'!A:B,2,0)</f>
        <v>17896</v>
      </c>
      <c r="D149" s="352" t="s">
        <v>7606</v>
      </c>
      <c r="E149" s="352">
        <v>680.0</v>
      </c>
      <c r="F149" s="352" t="s">
        <v>8309</v>
      </c>
      <c r="G149" s="277"/>
      <c r="H149" s="277"/>
      <c r="I149" s="277"/>
      <c r="J149" s="277"/>
      <c r="K149" s="352" t="str">
        <f>VLOOKUP(B149, 'JAN2022 - CC'!A:D,4,0)</f>
        <v>GARCIA, ROSA M</v>
      </c>
      <c r="L149" s="277"/>
      <c r="M149" s="352" t="s">
        <v>9919</v>
      </c>
      <c r="N149" s="352" t="s">
        <v>9880</v>
      </c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</row>
    <row r="150" ht="15.75" customHeight="1">
      <c r="A150" s="352">
        <v>206790.0</v>
      </c>
      <c r="B150" s="352" t="str">
        <f>VLOOKUP(A150, 'JAN2022 - CC'!M:N,2,0)</f>
        <v>1757244579</v>
      </c>
      <c r="C150" s="352">
        <f>VLOOKUP(B150, 'JAN2022 - CC'!A:B,2,0)</f>
        <v>17572</v>
      </c>
      <c r="D150" s="352" t="s">
        <v>7576</v>
      </c>
      <c r="E150" s="352" t="s">
        <v>8315</v>
      </c>
      <c r="F150" s="352" t="s">
        <v>8309</v>
      </c>
      <c r="G150" s="277"/>
      <c r="H150" s="277"/>
      <c r="I150" s="277"/>
      <c r="J150" s="277"/>
      <c r="K150" s="352" t="str">
        <f>VLOOKUP(B150, 'JAN2022 - CC'!A:D,4,0)</f>
        <v>AMAYA, JUAN</v>
      </c>
      <c r="L150" s="277"/>
      <c r="M150" s="352" t="s">
        <v>9925</v>
      </c>
      <c r="N150" s="352" t="s">
        <v>9926</v>
      </c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</row>
    <row r="151" ht="15.0" customHeight="1">
      <c r="A151" s="352">
        <v>206792.0</v>
      </c>
      <c r="B151" s="352" t="str">
        <f>VLOOKUP(A151, 'JAN2022 - CC'!M:N,2,0)</f>
        <v>1213144580</v>
      </c>
      <c r="C151" s="352">
        <f>VLOOKUP(B151, 'JAN2022 - CC'!A:B,2,0)</f>
        <v>12131</v>
      </c>
      <c r="D151" s="352" t="s">
        <v>8342</v>
      </c>
      <c r="E151" s="352" t="s">
        <v>8309</v>
      </c>
      <c r="F151" s="352" t="s">
        <v>8309</v>
      </c>
      <c r="G151" s="277"/>
      <c r="H151" s="277"/>
      <c r="I151" s="277"/>
      <c r="J151" s="277"/>
      <c r="K151" s="352" t="str">
        <f>VLOOKUP(B151, 'JAN2022 - CC'!A:D,4,0)</f>
        <v>RUBIO, HECTOR</v>
      </c>
      <c r="L151" s="277"/>
      <c r="M151" s="352" t="s">
        <v>9927</v>
      </c>
      <c r="N151" s="352" t="s">
        <v>9928</v>
      </c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</row>
    <row r="152" ht="15.0" customHeight="1">
      <c r="A152" s="352">
        <v>206792.0</v>
      </c>
      <c r="B152" s="352" t="str">
        <f>VLOOKUP(A152, 'JAN2022 - CC'!M:N,2,0)</f>
        <v>1213144580</v>
      </c>
      <c r="C152" s="352">
        <f>VLOOKUP(B152, 'JAN2022 - CC'!A:B,2,0)</f>
        <v>12131</v>
      </c>
      <c r="D152" s="352" t="s">
        <v>7576</v>
      </c>
      <c r="E152" s="352" t="s">
        <v>8315</v>
      </c>
      <c r="F152" s="352" t="s">
        <v>8309</v>
      </c>
      <c r="G152" s="277"/>
      <c r="H152" s="277"/>
      <c r="I152" s="277"/>
      <c r="J152" s="277"/>
      <c r="K152" s="352" t="str">
        <f>VLOOKUP(B152, 'JAN2022 - CC'!A:D,4,0)</f>
        <v>RUBIO, HECTOR</v>
      </c>
      <c r="L152" s="277"/>
      <c r="M152" s="352" t="s">
        <v>9927</v>
      </c>
      <c r="N152" s="352" t="s">
        <v>9928</v>
      </c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</row>
    <row r="153" ht="15.75" customHeight="1">
      <c r="A153" s="352">
        <v>206793.0</v>
      </c>
      <c r="B153" s="352" t="str">
        <f>VLOOKUP(A153, 'JAN2022 - CC'!M:N,2,0)</f>
        <v>1096144580</v>
      </c>
      <c r="C153" s="352">
        <f>VLOOKUP(B153, 'JAN2022 - CC'!A:B,2,0)</f>
        <v>10961</v>
      </c>
      <c r="D153" s="352" t="s">
        <v>7556</v>
      </c>
      <c r="E153" s="352">
        <v>259.0</v>
      </c>
      <c r="F153" s="352" t="s">
        <v>8309</v>
      </c>
      <c r="G153" s="277"/>
      <c r="H153" s="277"/>
      <c r="I153" s="277"/>
      <c r="J153" s="277"/>
      <c r="K153" s="352" t="str">
        <f>VLOOKUP(B153, 'JAN2022 - CC'!A:D,4,0)</f>
        <v>OLIVAS, MARIA</v>
      </c>
      <c r="L153" s="277"/>
      <c r="M153" s="352" t="s">
        <v>9929</v>
      </c>
      <c r="N153" s="352" t="s">
        <v>9930</v>
      </c>
      <c r="O153" s="277"/>
      <c r="P153" s="277"/>
      <c r="Q153" s="277"/>
      <c r="R153" s="277"/>
      <c r="S153" s="277"/>
      <c r="T153" s="277"/>
      <c r="U153" s="277"/>
      <c r="V153" s="277"/>
      <c r="W153" s="277"/>
      <c r="X153" s="277"/>
      <c r="Y153" s="277"/>
    </row>
    <row r="154" ht="15.0" customHeight="1">
      <c r="A154" s="352">
        <v>206793.0</v>
      </c>
      <c r="B154" s="352" t="str">
        <f>VLOOKUP(A154, 'JAN2022 - CC'!M:N,2,0)</f>
        <v>1096144580</v>
      </c>
      <c r="C154" s="352">
        <f>VLOOKUP(B154, 'JAN2022 - CC'!A:B,2,0)</f>
        <v>10961</v>
      </c>
      <c r="D154" s="352" t="s">
        <v>8507</v>
      </c>
      <c r="E154" s="352" t="s">
        <v>8309</v>
      </c>
      <c r="F154" s="352" t="s">
        <v>8309</v>
      </c>
      <c r="G154" s="277"/>
      <c r="H154" s="277"/>
      <c r="I154" s="277"/>
      <c r="J154" s="277"/>
      <c r="K154" s="352" t="str">
        <f>VLOOKUP(B154, 'JAN2022 - CC'!A:D,4,0)</f>
        <v>OLIVAS, MARIA</v>
      </c>
      <c r="L154" s="277"/>
      <c r="M154" s="352" t="s">
        <v>9929</v>
      </c>
      <c r="N154" s="352" t="s">
        <v>9930</v>
      </c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</row>
    <row r="155" ht="15.0" customHeight="1">
      <c r="A155" s="352">
        <v>206793.0</v>
      </c>
      <c r="B155" s="352" t="str">
        <f>VLOOKUP(A155, 'JAN2022 - CC'!M:N,2,0)</f>
        <v>1096144580</v>
      </c>
      <c r="C155" s="352">
        <f>VLOOKUP(B155, 'JAN2022 - CC'!A:B,2,0)</f>
        <v>10961</v>
      </c>
      <c r="D155" s="352" t="s">
        <v>7570</v>
      </c>
      <c r="E155" s="352" t="s">
        <v>8315</v>
      </c>
      <c r="F155" s="352" t="s">
        <v>8309</v>
      </c>
      <c r="G155" s="277"/>
      <c r="H155" s="277"/>
      <c r="I155" s="277"/>
      <c r="J155" s="277"/>
      <c r="K155" s="352" t="str">
        <f>VLOOKUP(B155, 'JAN2022 - CC'!A:D,4,0)</f>
        <v>OLIVAS, MARIA</v>
      </c>
      <c r="L155" s="277"/>
      <c r="M155" s="352" t="s">
        <v>9929</v>
      </c>
      <c r="N155" s="352" t="s">
        <v>9930</v>
      </c>
      <c r="O155" s="277"/>
      <c r="P155" s="277"/>
      <c r="Q155" s="277"/>
      <c r="R155" s="277"/>
      <c r="S155" s="277"/>
      <c r="T155" s="277"/>
      <c r="U155" s="277"/>
      <c r="V155" s="277"/>
      <c r="W155" s="277"/>
      <c r="X155" s="277"/>
      <c r="Y155" s="277"/>
    </row>
    <row r="156" ht="15.0" customHeight="1">
      <c r="A156" s="352">
        <v>206794.0</v>
      </c>
      <c r="B156" s="352" t="str">
        <f>VLOOKUP(A156, 'JAN2022 - CC'!M:N,2,0)</f>
        <v>960844580</v>
      </c>
      <c r="C156" s="352">
        <f>VLOOKUP(B156, 'JAN2022 - CC'!A:B,2,0)</f>
        <v>9608</v>
      </c>
      <c r="D156" s="352" t="s">
        <v>8494</v>
      </c>
      <c r="E156" s="352">
        <v>272.0</v>
      </c>
      <c r="F156" s="352" t="s">
        <v>8309</v>
      </c>
      <c r="G156" s="277"/>
      <c r="H156" s="277"/>
      <c r="I156" s="277"/>
      <c r="J156" s="277"/>
      <c r="K156" s="352" t="str">
        <f>VLOOKUP(B156, 'JAN2022 - CC'!A:D,4,0)</f>
        <v>HUERTA MARTINEZ, BERTHA</v>
      </c>
      <c r="L156" s="277"/>
      <c r="M156" s="352" t="s">
        <v>9931</v>
      </c>
      <c r="N156" s="352" t="s">
        <v>9932</v>
      </c>
      <c r="O156" s="277"/>
      <c r="P156" s="277"/>
      <c r="Q156" s="277"/>
      <c r="R156" s="277"/>
      <c r="S156" s="277"/>
      <c r="T156" s="277"/>
      <c r="U156" s="277"/>
      <c r="V156" s="277"/>
      <c r="W156" s="277"/>
      <c r="X156" s="277"/>
      <c r="Y156" s="277"/>
    </row>
    <row r="157" ht="15.75" customHeight="1">
      <c r="A157" s="352">
        <v>206794.0</v>
      </c>
      <c r="B157" s="352" t="str">
        <f>VLOOKUP(A157, 'JAN2022 - CC'!M:N,2,0)</f>
        <v>960844580</v>
      </c>
      <c r="C157" s="352">
        <f>VLOOKUP(B157, 'JAN2022 - CC'!A:B,2,0)</f>
        <v>9608</v>
      </c>
      <c r="D157" s="352" t="s">
        <v>8507</v>
      </c>
      <c r="E157" s="352" t="s">
        <v>8309</v>
      </c>
      <c r="F157" s="352" t="s">
        <v>8309</v>
      </c>
      <c r="G157" s="277"/>
      <c r="H157" s="277"/>
      <c r="I157" s="277"/>
      <c r="J157" s="277"/>
      <c r="K157" s="352" t="str">
        <f>VLOOKUP(B157, 'JAN2022 - CC'!A:D,4,0)</f>
        <v>HUERTA MARTINEZ, BERTHA</v>
      </c>
      <c r="L157" s="277"/>
      <c r="M157" s="352" t="s">
        <v>9931</v>
      </c>
      <c r="N157" s="352" t="s">
        <v>9932</v>
      </c>
      <c r="O157" s="277"/>
      <c r="P157" s="277"/>
      <c r="Q157" s="277"/>
      <c r="R157" s="277"/>
      <c r="S157" s="277"/>
      <c r="T157" s="277"/>
      <c r="U157" s="277"/>
      <c r="V157" s="277"/>
      <c r="W157" s="277"/>
      <c r="X157" s="277"/>
      <c r="Y157" s="277"/>
    </row>
    <row r="158" ht="15.0" customHeight="1">
      <c r="A158" s="352">
        <v>206797.0</v>
      </c>
      <c r="B158" s="352" t="str">
        <f>VLOOKUP(A158, 'JAN2022 - CC'!M:N,2,0)</f>
        <v>1792844580</v>
      </c>
      <c r="C158" s="352">
        <f>VLOOKUP(B158, 'JAN2022 - CC'!A:B,2,0)</f>
        <v>17928</v>
      </c>
      <c r="D158" s="352" t="s">
        <v>7736</v>
      </c>
      <c r="E158" s="352">
        <v>85.4</v>
      </c>
      <c r="F158" s="352" t="s">
        <v>8309</v>
      </c>
      <c r="G158" s="277"/>
      <c r="H158" s="277"/>
      <c r="I158" s="277"/>
      <c r="J158" s="277"/>
      <c r="K158" s="352" t="str">
        <f>VLOOKUP(B158, 'JAN2022 - CC'!A:D,4,0)</f>
        <v>MELENDEZ,TERESA</v>
      </c>
      <c r="L158" s="277"/>
      <c r="M158" s="352" t="s">
        <v>9933</v>
      </c>
      <c r="N158" s="352" t="s">
        <v>9934</v>
      </c>
      <c r="O158" s="277"/>
      <c r="P158" s="277"/>
      <c r="Q158" s="277"/>
      <c r="R158" s="277"/>
      <c r="S158" s="277"/>
      <c r="T158" s="277"/>
      <c r="U158" s="277"/>
      <c r="V158" s="277"/>
      <c r="W158" s="277"/>
      <c r="X158" s="277"/>
      <c r="Y158" s="277"/>
    </row>
    <row r="159" ht="15.0" customHeight="1">
      <c r="A159" s="352">
        <v>206797.0</v>
      </c>
      <c r="B159" s="352" t="str">
        <f>VLOOKUP(A159, 'JAN2022 - CC'!M:N,2,0)</f>
        <v>1792844580</v>
      </c>
      <c r="C159" s="352">
        <f>VLOOKUP(B159, 'JAN2022 - CC'!A:B,2,0)</f>
        <v>17928</v>
      </c>
      <c r="D159" s="352" t="s">
        <v>7576</v>
      </c>
      <c r="E159" s="352" t="s">
        <v>8315</v>
      </c>
      <c r="F159" s="352" t="s">
        <v>8309</v>
      </c>
      <c r="G159" s="277"/>
      <c r="H159" s="277"/>
      <c r="I159" s="277"/>
      <c r="J159" s="277"/>
      <c r="K159" s="352" t="str">
        <f>VLOOKUP(B159, 'JAN2022 - CC'!A:D,4,0)</f>
        <v>MELENDEZ,TERESA</v>
      </c>
      <c r="L159" s="277"/>
      <c r="M159" s="352" t="s">
        <v>9933</v>
      </c>
      <c r="N159" s="352" t="s">
        <v>9934</v>
      </c>
      <c r="O159" s="277"/>
      <c r="P159" s="277"/>
      <c r="Q159" s="277"/>
      <c r="R159" s="277"/>
      <c r="S159" s="277"/>
      <c r="T159" s="277"/>
      <c r="U159" s="277"/>
      <c r="V159" s="277"/>
      <c r="W159" s="277"/>
      <c r="X159" s="277"/>
      <c r="Y159" s="277"/>
    </row>
    <row r="160" ht="15.75" customHeight="1">
      <c r="A160" s="352">
        <v>206798.0</v>
      </c>
      <c r="B160" s="352" t="str">
        <f>VLOOKUP(A160, 'JAN2022 - CC'!M:N,2,0)</f>
        <v>1724144580</v>
      </c>
      <c r="C160" s="352">
        <f>VLOOKUP(B160, 'JAN2022 - CC'!A:B,2,0)</f>
        <v>17241</v>
      </c>
      <c r="D160" s="352" t="s">
        <v>8342</v>
      </c>
      <c r="E160" s="352" t="s">
        <v>8309</v>
      </c>
      <c r="F160" s="352" t="s">
        <v>8309</v>
      </c>
      <c r="G160" s="277"/>
      <c r="H160" s="277"/>
      <c r="I160" s="277"/>
      <c r="J160" s="277"/>
      <c r="K160" s="352" t="str">
        <f>VLOOKUP(B160, 'JAN2022 - CC'!A:D,4,0)</f>
        <v>VARGAS, ANTHONY</v>
      </c>
      <c r="L160" s="277"/>
      <c r="M160" s="352" t="s">
        <v>9935</v>
      </c>
      <c r="N160" s="352" t="s">
        <v>9936</v>
      </c>
      <c r="O160" s="277"/>
      <c r="P160" s="277"/>
      <c r="Q160" s="277"/>
      <c r="R160" s="277"/>
      <c r="S160" s="277"/>
      <c r="T160" s="277"/>
      <c r="U160" s="277"/>
      <c r="V160" s="277"/>
      <c r="W160" s="277"/>
      <c r="X160" s="277"/>
      <c r="Y160" s="277"/>
    </row>
    <row r="161" ht="15.0" customHeight="1">
      <c r="A161" s="352">
        <v>206799.0</v>
      </c>
      <c r="B161" s="352" t="str">
        <f>VLOOKUP(A161, 'JAN2022 - CC'!M:N,2,0)</f>
        <v>1335544580</v>
      </c>
      <c r="C161" s="352">
        <f>VLOOKUP(B161, 'JAN2022 - CC'!A:B,2,0)</f>
        <v>13355</v>
      </c>
      <c r="D161" s="352" t="s">
        <v>7606</v>
      </c>
      <c r="E161" s="352" t="s">
        <v>8315</v>
      </c>
      <c r="F161" s="352" t="s">
        <v>8309</v>
      </c>
      <c r="G161" s="277"/>
      <c r="H161" s="277"/>
      <c r="I161" s="277"/>
      <c r="J161" s="277"/>
      <c r="K161" s="352" t="str">
        <f>VLOOKUP(B161, 'JAN2022 - CC'!A:D,4,0)</f>
        <v>CAMPUZANO, FRANCESCA</v>
      </c>
      <c r="L161" s="277"/>
      <c r="M161" s="352" t="s">
        <v>9937</v>
      </c>
      <c r="N161" s="352" t="s">
        <v>9938</v>
      </c>
      <c r="O161" s="277"/>
      <c r="P161" s="277"/>
      <c r="Q161" s="277"/>
      <c r="R161" s="277"/>
      <c r="S161" s="277"/>
      <c r="T161" s="277"/>
      <c r="U161" s="277"/>
      <c r="V161" s="277"/>
      <c r="W161" s="277"/>
      <c r="X161" s="277"/>
      <c r="Y161" s="277"/>
    </row>
    <row r="162" ht="15.0" customHeight="1">
      <c r="A162" s="352">
        <v>206805.0</v>
      </c>
      <c r="B162" s="352" t="str">
        <f>VLOOKUP(A162, 'JAN2022 - CC'!M:N,2,0)</f>
        <v>983044580</v>
      </c>
      <c r="C162" s="352">
        <f>VLOOKUP(B162, 'JAN2022 - CC'!A:B,2,0)</f>
        <v>9830</v>
      </c>
      <c r="D162" s="352" t="s">
        <v>8495</v>
      </c>
      <c r="E162" s="352" t="s">
        <v>8315</v>
      </c>
      <c r="F162" s="352" t="s">
        <v>8309</v>
      </c>
      <c r="G162" s="277"/>
      <c r="H162" s="277"/>
      <c r="I162" s="277"/>
      <c r="J162" s="277"/>
      <c r="K162" s="352" t="str">
        <f>VLOOKUP(B162, 'JAN2022 - CC'!A:D,4,0)</f>
        <v>SAENZ, RUDY</v>
      </c>
      <c r="L162" s="277"/>
      <c r="M162" s="352" t="s">
        <v>9939</v>
      </c>
      <c r="N162" s="352" t="s">
        <v>9940</v>
      </c>
      <c r="O162" s="277"/>
      <c r="P162" s="277"/>
      <c r="Q162" s="277"/>
      <c r="R162" s="277"/>
      <c r="S162" s="277"/>
      <c r="T162" s="277"/>
      <c r="U162" s="277"/>
      <c r="V162" s="277"/>
      <c r="W162" s="277"/>
      <c r="X162" s="277"/>
      <c r="Y162" s="277"/>
    </row>
    <row r="163" ht="15.75" customHeight="1">
      <c r="A163" s="352">
        <v>206805.0</v>
      </c>
      <c r="B163" s="352" t="str">
        <f>VLOOKUP(A163, 'JAN2022 - CC'!M:N,2,0)</f>
        <v>983044580</v>
      </c>
      <c r="C163" s="352">
        <f>VLOOKUP(B163, 'JAN2022 - CC'!A:B,2,0)</f>
        <v>9830</v>
      </c>
      <c r="D163" s="352" t="s">
        <v>8507</v>
      </c>
      <c r="E163" s="352" t="s">
        <v>8309</v>
      </c>
      <c r="F163" s="352" t="s">
        <v>8309</v>
      </c>
      <c r="G163" s="277"/>
      <c r="H163" s="277"/>
      <c r="I163" s="277"/>
      <c r="J163" s="277"/>
      <c r="K163" s="352" t="str">
        <f>VLOOKUP(B163, 'JAN2022 - CC'!A:D,4,0)</f>
        <v>SAENZ, RUDY</v>
      </c>
      <c r="L163" s="277"/>
      <c r="M163" s="352" t="s">
        <v>9939</v>
      </c>
      <c r="N163" s="352" t="s">
        <v>9940</v>
      </c>
      <c r="O163" s="277"/>
      <c r="P163" s="277"/>
      <c r="Q163" s="277"/>
      <c r="R163" s="277"/>
      <c r="S163" s="277"/>
      <c r="T163" s="277"/>
      <c r="U163" s="277"/>
      <c r="V163" s="277"/>
      <c r="W163" s="277"/>
      <c r="X163" s="277"/>
      <c r="Y163" s="277"/>
    </row>
    <row r="164" ht="15.0" customHeight="1">
      <c r="A164" s="352">
        <v>206805.0</v>
      </c>
      <c r="B164" s="352" t="str">
        <f>VLOOKUP(A164, 'JAN2022 - CC'!M:N,2,0)</f>
        <v>983044580</v>
      </c>
      <c r="C164" s="352">
        <f>VLOOKUP(B164, 'JAN2022 - CC'!A:B,2,0)</f>
        <v>9830</v>
      </c>
      <c r="D164" s="352" t="s">
        <v>7569</v>
      </c>
      <c r="E164" s="352">
        <v>608.0</v>
      </c>
      <c r="F164" s="352" t="s">
        <v>8309</v>
      </c>
      <c r="G164" s="277"/>
      <c r="H164" s="277"/>
      <c r="I164" s="277"/>
      <c r="J164" s="277"/>
      <c r="K164" s="352" t="str">
        <f>VLOOKUP(B164, 'JAN2022 - CC'!A:D,4,0)</f>
        <v>SAENZ, RUDY</v>
      </c>
      <c r="L164" s="277"/>
      <c r="M164" s="352" t="s">
        <v>9939</v>
      </c>
      <c r="N164" s="352" t="s">
        <v>9940</v>
      </c>
      <c r="O164" s="277"/>
      <c r="P164" s="277"/>
      <c r="Q164" s="277"/>
      <c r="R164" s="277"/>
      <c r="S164" s="277"/>
      <c r="T164" s="277"/>
      <c r="U164" s="277"/>
      <c r="V164" s="277"/>
      <c r="W164" s="277"/>
      <c r="X164" s="277"/>
      <c r="Y164" s="277"/>
    </row>
    <row r="165" ht="15.0" customHeight="1">
      <c r="A165" s="352">
        <v>206805.0</v>
      </c>
      <c r="B165" s="352" t="str">
        <f>VLOOKUP(A165, 'JAN2022 - CC'!M:N,2,0)</f>
        <v>983044580</v>
      </c>
      <c r="C165" s="352">
        <f>VLOOKUP(B165, 'JAN2022 - CC'!A:B,2,0)</f>
        <v>9830</v>
      </c>
      <c r="D165" s="352" t="s">
        <v>7569</v>
      </c>
      <c r="E165" s="352" t="s">
        <v>8309</v>
      </c>
      <c r="F165" s="352" t="s">
        <v>8309</v>
      </c>
      <c r="G165" s="277"/>
      <c r="H165" s="277"/>
      <c r="I165" s="277"/>
      <c r="J165" s="277"/>
      <c r="K165" s="352" t="str">
        <f>VLOOKUP(B165, 'JAN2022 - CC'!A:D,4,0)</f>
        <v>SAENZ, RUDY</v>
      </c>
      <c r="L165" s="277"/>
      <c r="M165" s="352" t="s">
        <v>9939</v>
      </c>
      <c r="N165" s="352" t="s">
        <v>9940</v>
      </c>
      <c r="O165" s="277"/>
      <c r="P165" s="277"/>
      <c r="Q165" s="277"/>
      <c r="R165" s="277"/>
      <c r="S165" s="277"/>
      <c r="T165" s="277"/>
      <c r="U165" s="277"/>
      <c r="V165" s="277"/>
      <c r="W165" s="277"/>
      <c r="X165" s="277"/>
      <c r="Y165" s="277"/>
    </row>
    <row r="166" ht="15.75" customHeight="1">
      <c r="A166" s="352">
        <v>206805.0</v>
      </c>
      <c r="B166" s="352" t="str">
        <f>VLOOKUP(A166, 'JAN2022 - CC'!M:N,2,0)</f>
        <v>983044580</v>
      </c>
      <c r="C166" s="352">
        <f>VLOOKUP(B166, 'JAN2022 - CC'!A:B,2,0)</f>
        <v>9830</v>
      </c>
      <c r="D166" s="352" t="s">
        <v>7570</v>
      </c>
      <c r="E166" s="352" t="s">
        <v>8315</v>
      </c>
      <c r="F166" s="352" t="s">
        <v>8309</v>
      </c>
      <c r="G166" s="277"/>
      <c r="H166" s="277"/>
      <c r="I166" s="277"/>
      <c r="J166" s="277"/>
      <c r="K166" s="352" t="str">
        <f>VLOOKUP(B166, 'JAN2022 - CC'!A:D,4,0)</f>
        <v>SAENZ, RUDY</v>
      </c>
      <c r="L166" s="277"/>
      <c r="M166" s="352" t="s">
        <v>9939</v>
      </c>
      <c r="N166" s="352" t="s">
        <v>9940</v>
      </c>
      <c r="O166" s="277"/>
      <c r="P166" s="277"/>
      <c r="Q166" s="277"/>
      <c r="R166" s="277"/>
      <c r="S166" s="277"/>
      <c r="T166" s="277"/>
      <c r="U166" s="277"/>
      <c r="V166" s="277"/>
      <c r="W166" s="277"/>
      <c r="X166" s="277"/>
      <c r="Y166" s="277"/>
    </row>
    <row r="167" ht="15.0" customHeight="1">
      <c r="A167" s="352">
        <v>206810.0</v>
      </c>
      <c r="B167" s="352" t="str">
        <f>VLOOKUP(A167, 'JAN2022 - CC'!M:N,2,0)</f>
        <v>961644580</v>
      </c>
      <c r="C167" s="352">
        <f>VLOOKUP(B167, 'JAN2022 - CC'!A:B,2,0)</f>
        <v>9616</v>
      </c>
      <c r="D167" s="352" t="s">
        <v>7566</v>
      </c>
      <c r="E167" s="352">
        <v>1280.0</v>
      </c>
      <c r="F167" s="352" t="s">
        <v>8309</v>
      </c>
      <c r="G167" s="277"/>
      <c r="H167" s="277"/>
      <c r="I167" s="277"/>
      <c r="J167" s="277"/>
      <c r="K167" s="352" t="str">
        <f>VLOOKUP(B167, 'JAN2022 - CC'!A:D,4,0)</f>
        <v>MACIAS, ARMANDO</v>
      </c>
      <c r="L167" s="277"/>
      <c r="M167" s="352" t="s">
        <v>9941</v>
      </c>
      <c r="N167" s="352" t="s">
        <v>9942</v>
      </c>
      <c r="O167" s="277"/>
      <c r="P167" s="277"/>
      <c r="Q167" s="277"/>
      <c r="R167" s="277"/>
      <c r="S167" s="277"/>
      <c r="T167" s="277"/>
      <c r="U167" s="277"/>
      <c r="V167" s="277"/>
      <c r="W167" s="277"/>
      <c r="X167" s="277"/>
      <c r="Y167" s="277"/>
    </row>
    <row r="168" ht="15.0" customHeight="1">
      <c r="A168" s="352">
        <v>206810.0</v>
      </c>
      <c r="B168" s="352" t="str">
        <f>VLOOKUP(A168, 'JAN2022 - CC'!M:N,2,0)</f>
        <v>961644580</v>
      </c>
      <c r="C168" s="352">
        <f>VLOOKUP(B168, 'JAN2022 - CC'!A:B,2,0)</f>
        <v>9616</v>
      </c>
      <c r="D168" s="352" t="s">
        <v>8494</v>
      </c>
      <c r="E168" s="352">
        <v>1640.0</v>
      </c>
      <c r="F168" s="352" t="s">
        <v>8309</v>
      </c>
      <c r="G168" s="277"/>
      <c r="H168" s="277"/>
      <c r="I168" s="277"/>
      <c r="J168" s="277"/>
      <c r="K168" s="352" t="str">
        <f>VLOOKUP(B168, 'JAN2022 - CC'!A:D,4,0)</f>
        <v>MACIAS, ARMANDO</v>
      </c>
      <c r="L168" s="277"/>
      <c r="M168" s="352" t="s">
        <v>9941</v>
      </c>
      <c r="N168" s="352" t="s">
        <v>9942</v>
      </c>
      <c r="O168" s="277"/>
      <c r="P168" s="277"/>
      <c r="Q168" s="277"/>
      <c r="R168" s="277"/>
      <c r="S168" s="277"/>
      <c r="T168" s="277"/>
      <c r="U168" s="277"/>
      <c r="V168" s="277"/>
      <c r="W168" s="277"/>
      <c r="X168" s="277"/>
      <c r="Y168" s="277"/>
    </row>
    <row r="169" ht="15.0" customHeight="1">
      <c r="A169" s="352">
        <v>206810.0</v>
      </c>
      <c r="B169" s="352" t="str">
        <f>VLOOKUP(A169, 'JAN2022 - CC'!M:N,2,0)</f>
        <v>961644580</v>
      </c>
      <c r="C169" s="352">
        <f>VLOOKUP(B169, 'JAN2022 - CC'!A:B,2,0)</f>
        <v>9616</v>
      </c>
      <c r="D169" s="352" t="s">
        <v>8507</v>
      </c>
      <c r="E169" s="352" t="s">
        <v>8309</v>
      </c>
      <c r="F169" s="352" t="s">
        <v>8309</v>
      </c>
      <c r="G169" s="277"/>
      <c r="H169" s="277"/>
      <c r="I169" s="277"/>
      <c r="J169" s="277"/>
      <c r="K169" s="352" t="str">
        <f>VLOOKUP(B169, 'JAN2022 - CC'!A:D,4,0)</f>
        <v>MACIAS, ARMANDO</v>
      </c>
      <c r="L169" s="277"/>
      <c r="M169" s="352" t="s">
        <v>9941</v>
      </c>
      <c r="N169" s="352" t="s">
        <v>9942</v>
      </c>
      <c r="O169" s="277"/>
      <c r="P169" s="277"/>
      <c r="Q169" s="277"/>
      <c r="R169" s="277"/>
      <c r="S169" s="277"/>
      <c r="T169" s="277"/>
      <c r="U169" s="277"/>
      <c r="V169" s="277"/>
      <c r="W169" s="277"/>
      <c r="X169" s="277"/>
      <c r="Y169" s="277"/>
    </row>
    <row r="170" ht="15.75" customHeight="1">
      <c r="A170" s="352">
        <v>206811.0</v>
      </c>
      <c r="B170" s="352" t="str">
        <f>VLOOKUP(A170, 'JAN2022 - CC'!M:N,2,0)</f>
        <v>1585244580</v>
      </c>
      <c r="C170" s="352">
        <f>VLOOKUP(B170, 'JAN2022 - CC'!A:B,2,0)</f>
        <v>15852</v>
      </c>
      <c r="D170" s="352" t="s">
        <v>7606</v>
      </c>
      <c r="E170" s="352" t="s">
        <v>8315</v>
      </c>
      <c r="F170" s="352" t="s">
        <v>8309</v>
      </c>
      <c r="G170" s="277"/>
      <c r="H170" s="277"/>
      <c r="I170" s="277"/>
      <c r="J170" s="277"/>
      <c r="K170" s="352" t="str">
        <f>VLOOKUP(B170, 'JAN2022 - CC'!A:D,4,0)</f>
        <v>SOTO, ASENCION P</v>
      </c>
      <c r="L170" s="277"/>
      <c r="M170" s="352" t="s">
        <v>9943</v>
      </c>
      <c r="N170" s="352" t="s">
        <v>9944</v>
      </c>
      <c r="O170" s="277"/>
      <c r="P170" s="277"/>
      <c r="Q170" s="277"/>
      <c r="R170" s="277"/>
      <c r="S170" s="277"/>
      <c r="T170" s="277"/>
      <c r="U170" s="277"/>
      <c r="V170" s="277"/>
      <c r="W170" s="277"/>
      <c r="X170" s="277"/>
      <c r="Y170" s="277"/>
    </row>
    <row r="171" ht="15.0" customHeight="1">
      <c r="A171" s="352">
        <v>206815.0</v>
      </c>
      <c r="B171" s="352" t="str">
        <f>VLOOKUP(A171, 'JAN2022 - CC'!M:N,2,0)</f>
        <v>1789544580</v>
      </c>
      <c r="C171" s="352">
        <f>VLOOKUP(B171, 'JAN2022 - CC'!A:B,2,0)</f>
        <v>17895</v>
      </c>
      <c r="D171" s="352" t="s">
        <v>7754</v>
      </c>
      <c r="E171" s="352">
        <v>355.0</v>
      </c>
      <c r="F171" s="352" t="s">
        <v>8309</v>
      </c>
      <c r="G171" s="277"/>
      <c r="H171" s="277"/>
      <c r="I171" s="277"/>
      <c r="J171" s="277"/>
      <c r="K171" s="352" t="str">
        <f>VLOOKUP(B171, 'JAN2022 - CC'!A:D,4,0)</f>
        <v>SALINAS NANCE,GISSEL</v>
      </c>
      <c r="L171" s="277"/>
      <c r="M171" s="352" t="s">
        <v>9945</v>
      </c>
      <c r="N171" s="352" t="s">
        <v>9946</v>
      </c>
      <c r="O171" s="277"/>
      <c r="P171" s="277"/>
      <c r="Q171" s="277"/>
      <c r="R171" s="277"/>
      <c r="S171" s="277"/>
      <c r="T171" s="277"/>
      <c r="U171" s="277"/>
      <c r="V171" s="277"/>
      <c r="W171" s="277"/>
      <c r="X171" s="277"/>
      <c r="Y171" s="277"/>
    </row>
    <row r="172" ht="15.0" customHeight="1">
      <c r="A172" s="352">
        <v>206815.0</v>
      </c>
      <c r="B172" s="352" t="str">
        <f>VLOOKUP(A172, 'JAN2022 - CC'!M:N,2,0)</f>
        <v>1789544580</v>
      </c>
      <c r="C172" s="352">
        <f>VLOOKUP(B172, 'JAN2022 - CC'!A:B,2,0)</f>
        <v>17895</v>
      </c>
      <c r="D172" s="352" t="s">
        <v>8495</v>
      </c>
      <c r="E172" s="352" t="s">
        <v>8315</v>
      </c>
      <c r="F172" s="352" t="s">
        <v>8309</v>
      </c>
      <c r="G172" s="277"/>
      <c r="H172" s="277"/>
      <c r="I172" s="277"/>
      <c r="J172" s="277"/>
      <c r="K172" s="352" t="str">
        <f>VLOOKUP(B172, 'JAN2022 - CC'!A:D,4,0)</f>
        <v>SALINAS NANCE,GISSEL</v>
      </c>
      <c r="L172" s="277"/>
      <c r="M172" s="352" t="s">
        <v>9945</v>
      </c>
      <c r="N172" s="352" t="s">
        <v>9946</v>
      </c>
      <c r="O172" s="277"/>
      <c r="P172" s="277"/>
      <c r="Q172" s="277"/>
      <c r="R172" s="277"/>
      <c r="S172" s="277"/>
      <c r="T172" s="277"/>
      <c r="U172" s="277"/>
      <c r="V172" s="277"/>
      <c r="W172" s="277"/>
      <c r="X172" s="277"/>
      <c r="Y172" s="277"/>
    </row>
    <row r="173" ht="15.75" customHeight="1">
      <c r="A173" s="352">
        <v>206815.0</v>
      </c>
      <c r="B173" s="352" t="str">
        <f>VLOOKUP(A173, 'JAN2022 - CC'!M:N,2,0)</f>
        <v>1789544580</v>
      </c>
      <c r="C173" s="352">
        <f>VLOOKUP(B173, 'JAN2022 - CC'!A:B,2,0)</f>
        <v>17895</v>
      </c>
      <c r="D173" s="352" t="s">
        <v>7640</v>
      </c>
      <c r="E173" s="352">
        <v>279.0</v>
      </c>
      <c r="F173" s="352" t="s">
        <v>8309</v>
      </c>
      <c r="G173" s="277"/>
      <c r="H173" s="277"/>
      <c r="I173" s="277"/>
      <c r="J173" s="277"/>
      <c r="K173" s="352" t="str">
        <f>VLOOKUP(B173, 'JAN2022 - CC'!A:D,4,0)</f>
        <v>SALINAS NANCE,GISSEL</v>
      </c>
      <c r="L173" s="277"/>
      <c r="M173" s="352" t="s">
        <v>9945</v>
      </c>
      <c r="N173" s="352" t="s">
        <v>9946</v>
      </c>
      <c r="O173" s="277"/>
      <c r="P173" s="277"/>
      <c r="Q173" s="277"/>
      <c r="R173" s="277"/>
      <c r="S173" s="277"/>
      <c r="T173" s="277"/>
      <c r="U173" s="277"/>
      <c r="V173" s="277"/>
      <c r="W173" s="277"/>
      <c r="X173" s="277"/>
      <c r="Y173" s="277"/>
    </row>
    <row r="174" ht="15.0" customHeight="1">
      <c r="A174" s="352">
        <v>206815.0</v>
      </c>
      <c r="B174" s="352" t="str">
        <f>VLOOKUP(A174, 'JAN2022 - CC'!M:N,2,0)</f>
        <v>1789544580</v>
      </c>
      <c r="C174" s="352">
        <f>VLOOKUP(B174, 'JAN2022 - CC'!A:B,2,0)</f>
        <v>17895</v>
      </c>
      <c r="D174" s="352" t="s">
        <v>8507</v>
      </c>
      <c r="E174" s="352" t="s">
        <v>8309</v>
      </c>
      <c r="F174" s="352" t="s">
        <v>8309</v>
      </c>
      <c r="G174" s="277"/>
      <c r="H174" s="277"/>
      <c r="I174" s="277"/>
      <c r="J174" s="277"/>
      <c r="K174" s="352" t="str">
        <f>VLOOKUP(B174, 'JAN2022 - CC'!A:D,4,0)</f>
        <v>SALINAS NANCE,GISSEL</v>
      </c>
      <c r="L174" s="277"/>
      <c r="M174" s="352" t="s">
        <v>9945</v>
      </c>
      <c r="N174" s="352" t="s">
        <v>9946</v>
      </c>
      <c r="O174" s="277"/>
      <c r="P174" s="277"/>
      <c r="Q174" s="277"/>
      <c r="R174" s="277"/>
      <c r="S174" s="277"/>
      <c r="T174" s="277"/>
      <c r="U174" s="277"/>
      <c r="V174" s="277"/>
      <c r="W174" s="277"/>
      <c r="X174" s="277"/>
      <c r="Y174" s="277"/>
    </row>
    <row r="175" ht="15.0" customHeight="1">
      <c r="A175" s="352">
        <v>206815.0</v>
      </c>
      <c r="B175" s="352" t="str">
        <f>VLOOKUP(A175, 'JAN2022 - CC'!M:N,2,0)</f>
        <v>1789544580</v>
      </c>
      <c r="C175" s="352">
        <f>VLOOKUP(B175, 'JAN2022 - CC'!A:B,2,0)</f>
        <v>17895</v>
      </c>
      <c r="D175" s="352" t="s">
        <v>7569</v>
      </c>
      <c r="E175" s="352" t="s">
        <v>8315</v>
      </c>
      <c r="F175" s="352" t="s">
        <v>8309</v>
      </c>
      <c r="G175" s="277"/>
      <c r="H175" s="277"/>
      <c r="I175" s="277"/>
      <c r="J175" s="277"/>
      <c r="K175" s="352" t="str">
        <f>VLOOKUP(B175, 'JAN2022 - CC'!A:D,4,0)</f>
        <v>SALINAS NANCE,GISSEL</v>
      </c>
      <c r="L175" s="277"/>
      <c r="M175" s="352" t="s">
        <v>9945</v>
      </c>
      <c r="N175" s="352" t="s">
        <v>9946</v>
      </c>
      <c r="O175" s="277"/>
      <c r="P175" s="277"/>
      <c r="Q175" s="277"/>
      <c r="R175" s="277"/>
      <c r="S175" s="277"/>
      <c r="T175" s="277"/>
      <c r="U175" s="277"/>
      <c r="V175" s="277"/>
      <c r="W175" s="277"/>
      <c r="X175" s="277"/>
      <c r="Y175" s="277"/>
    </row>
    <row r="176" ht="15.75" customHeight="1">
      <c r="A176" s="352">
        <v>206815.0</v>
      </c>
      <c r="B176" s="352" t="str">
        <f>VLOOKUP(A176, 'JAN2022 - CC'!M:N,2,0)</f>
        <v>1789544580</v>
      </c>
      <c r="C176" s="352">
        <f>VLOOKUP(B176, 'JAN2022 - CC'!A:B,2,0)</f>
        <v>17895</v>
      </c>
      <c r="D176" s="352" t="s">
        <v>7569</v>
      </c>
      <c r="E176" s="352" t="s">
        <v>8309</v>
      </c>
      <c r="F176" s="352" t="s">
        <v>8309</v>
      </c>
      <c r="G176" s="277"/>
      <c r="H176" s="277"/>
      <c r="I176" s="277"/>
      <c r="J176" s="277"/>
      <c r="K176" s="352" t="str">
        <f>VLOOKUP(B176, 'JAN2022 - CC'!A:D,4,0)</f>
        <v>SALINAS NANCE,GISSEL</v>
      </c>
      <c r="L176" s="277"/>
      <c r="M176" s="352" t="s">
        <v>9945</v>
      </c>
      <c r="N176" s="352" t="s">
        <v>9946</v>
      </c>
      <c r="O176" s="277"/>
      <c r="P176" s="277"/>
      <c r="Q176" s="277"/>
      <c r="R176" s="277"/>
      <c r="S176" s="277"/>
      <c r="T176" s="277"/>
      <c r="U176" s="277"/>
      <c r="V176" s="277"/>
      <c r="W176" s="277"/>
      <c r="X176" s="277"/>
      <c r="Y176" s="277"/>
    </row>
    <row r="177" ht="15.0" customHeight="1">
      <c r="A177" s="352">
        <v>206815.0</v>
      </c>
      <c r="B177" s="352" t="str">
        <f>VLOOKUP(A177, 'JAN2022 - CC'!M:N,2,0)</f>
        <v>1789544580</v>
      </c>
      <c r="C177" s="352">
        <f>VLOOKUP(B177, 'JAN2022 - CC'!A:B,2,0)</f>
        <v>17895</v>
      </c>
      <c r="D177" s="352" t="s">
        <v>8581</v>
      </c>
      <c r="E177" s="352">
        <v>63.2</v>
      </c>
      <c r="F177" s="352" t="s">
        <v>8309</v>
      </c>
      <c r="G177" s="277"/>
      <c r="H177" s="277"/>
      <c r="I177" s="277"/>
      <c r="J177" s="277"/>
      <c r="K177" s="352" t="str">
        <f>VLOOKUP(B177, 'JAN2022 - CC'!A:D,4,0)</f>
        <v>SALINAS NANCE,GISSEL</v>
      </c>
      <c r="L177" s="277"/>
      <c r="M177" s="352" t="s">
        <v>9945</v>
      </c>
      <c r="N177" s="352" t="s">
        <v>9946</v>
      </c>
      <c r="O177" s="277"/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</row>
    <row r="178" ht="15.0" customHeight="1">
      <c r="A178" s="352">
        <v>206816.0</v>
      </c>
      <c r="B178" s="352" t="str">
        <f>VLOOKUP(A178, 'JAN2022 - CC'!M:N,2,0)</f>
        <v>1779444580</v>
      </c>
      <c r="C178" s="352">
        <f>VLOOKUP(B178, 'JAN2022 - CC'!A:B,2,0)</f>
        <v>17794</v>
      </c>
      <c r="D178" s="352" t="s">
        <v>7576</v>
      </c>
      <c r="E178" s="352" t="s">
        <v>8315</v>
      </c>
      <c r="F178" s="352" t="s">
        <v>8309</v>
      </c>
      <c r="G178" s="277"/>
      <c r="H178" s="277"/>
      <c r="I178" s="277"/>
      <c r="J178" s="277"/>
      <c r="K178" s="352" t="str">
        <f>VLOOKUP(B178, 'JAN2022 - CC'!A:D,4,0)</f>
        <v>RIOS, GRACIELA A</v>
      </c>
      <c r="L178" s="277"/>
      <c r="M178" s="352" t="s">
        <v>9843</v>
      </c>
      <c r="N178" s="352" t="s">
        <v>9947</v>
      </c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</row>
    <row r="179" ht="15.75" customHeight="1">
      <c r="A179" s="352">
        <v>206817.0</v>
      </c>
      <c r="B179" s="352" t="str">
        <f>VLOOKUP(A179, 'JAN2022 - CC'!M:N,2,0)</f>
        <v>1265944580</v>
      </c>
      <c r="C179" s="352">
        <f>VLOOKUP(B179, 'JAN2022 - CC'!A:B,2,0)</f>
        <v>12659</v>
      </c>
      <c r="D179" s="352" t="s">
        <v>7566</v>
      </c>
      <c r="E179" s="352">
        <v>655.0</v>
      </c>
      <c r="F179" s="352" t="s">
        <v>8309</v>
      </c>
      <c r="G179" s="277"/>
      <c r="H179" s="277"/>
      <c r="I179" s="277"/>
      <c r="J179" s="277"/>
      <c r="K179" s="352" t="str">
        <f>VLOOKUP(B179, 'JAN2022 - CC'!A:D,4,0)</f>
        <v>MONTANEZ, ANGELA</v>
      </c>
      <c r="L179" s="277"/>
      <c r="M179" s="352" t="s">
        <v>9948</v>
      </c>
      <c r="N179" s="352" t="s">
        <v>9949</v>
      </c>
      <c r="O179" s="277"/>
      <c r="P179" s="277"/>
      <c r="Q179" s="277"/>
      <c r="R179" s="277"/>
      <c r="S179" s="277"/>
      <c r="T179" s="277"/>
      <c r="U179" s="277"/>
      <c r="V179" s="277"/>
      <c r="W179" s="277"/>
      <c r="X179" s="277"/>
      <c r="Y179" s="277"/>
    </row>
    <row r="180" ht="15.0" customHeight="1">
      <c r="A180" s="352">
        <v>206817.0</v>
      </c>
      <c r="B180" s="352" t="str">
        <f>VLOOKUP(A180, 'JAN2022 - CC'!M:N,2,0)</f>
        <v>1265944580</v>
      </c>
      <c r="C180" s="352">
        <f>VLOOKUP(B180, 'JAN2022 - CC'!A:B,2,0)</f>
        <v>12659</v>
      </c>
      <c r="D180" s="352" t="s">
        <v>8494</v>
      </c>
      <c r="E180" s="352" t="s">
        <v>8315</v>
      </c>
      <c r="F180" s="352" t="s">
        <v>8309</v>
      </c>
      <c r="G180" s="277"/>
      <c r="H180" s="277"/>
      <c r="I180" s="277"/>
      <c r="J180" s="277"/>
      <c r="K180" s="352" t="str">
        <f>VLOOKUP(B180, 'JAN2022 - CC'!A:D,4,0)</f>
        <v>MONTANEZ, ANGELA</v>
      </c>
      <c r="L180" s="277"/>
      <c r="M180" s="352" t="s">
        <v>9948</v>
      </c>
      <c r="N180" s="352" t="s">
        <v>9949</v>
      </c>
      <c r="O180" s="277"/>
      <c r="P180" s="277"/>
      <c r="Q180" s="277"/>
      <c r="R180" s="277"/>
      <c r="S180" s="277"/>
      <c r="T180" s="277"/>
      <c r="U180" s="277"/>
      <c r="V180" s="277"/>
      <c r="W180" s="277"/>
      <c r="X180" s="277"/>
      <c r="Y180" s="277"/>
    </row>
    <row r="181" ht="15.0" customHeight="1">
      <c r="A181" s="352">
        <v>206817.0</v>
      </c>
      <c r="B181" s="352" t="str">
        <f>VLOOKUP(A181, 'JAN2022 - CC'!M:N,2,0)</f>
        <v>1265944580</v>
      </c>
      <c r="C181" s="352">
        <f>VLOOKUP(B181, 'JAN2022 - CC'!A:B,2,0)</f>
        <v>12659</v>
      </c>
      <c r="D181" s="352" t="s">
        <v>8507</v>
      </c>
      <c r="E181" s="352" t="s">
        <v>8309</v>
      </c>
      <c r="F181" s="352" t="s">
        <v>8309</v>
      </c>
      <c r="G181" s="277"/>
      <c r="H181" s="277"/>
      <c r="I181" s="277"/>
      <c r="J181" s="277"/>
      <c r="K181" s="352" t="str">
        <f>VLOOKUP(B181, 'JAN2022 - CC'!A:D,4,0)</f>
        <v>MONTANEZ, ANGELA</v>
      </c>
      <c r="L181" s="277"/>
      <c r="M181" s="352" t="s">
        <v>9948</v>
      </c>
      <c r="N181" s="352" t="s">
        <v>9949</v>
      </c>
      <c r="O181" s="277"/>
      <c r="P181" s="277"/>
      <c r="Q181" s="277"/>
      <c r="R181" s="277"/>
      <c r="S181" s="277"/>
      <c r="T181" s="277"/>
      <c r="U181" s="277"/>
      <c r="V181" s="277"/>
      <c r="W181" s="277"/>
      <c r="X181" s="277"/>
      <c r="Y181" s="277"/>
    </row>
    <row r="182" ht="15.75" customHeight="1">
      <c r="A182" s="352">
        <v>206818.0</v>
      </c>
      <c r="B182" s="352" t="str">
        <f>VLOOKUP(A182, 'JAN2022 - CC'!M:N,2,0)</f>
        <v>1568044580</v>
      </c>
      <c r="C182" s="352">
        <f>VLOOKUP(B182, 'JAN2022 - CC'!A:B,2,0)</f>
        <v>15680</v>
      </c>
      <c r="D182" s="352" t="s">
        <v>7705</v>
      </c>
      <c r="E182" s="352">
        <v>119.0</v>
      </c>
      <c r="F182" s="352" t="s">
        <v>8309</v>
      </c>
      <c r="G182" s="277"/>
      <c r="H182" s="277"/>
      <c r="I182" s="277"/>
      <c r="J182" s="277"/>
      <c r="K182" s="352" t="str">
        <f>VLOOKUP(B182, 'JAN2022 - CC'!A:D,4,0)</f>
        <v>BRASWELL, WENDY</v>
      </c>
      <c r="L182" s="277"/>
      <c r="M182" s="352" t="s">
        <v>9950</v>
      </c>
      <c r="N182" s="352" t="s">
        <v>9951</v>
      </c>
      <c r="O182" s="277"/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</row>
    <row r="183" ht="15.0" customHeight="1">
      <c r="A183" s="352">
        <v>206818.0</v>
      </c>
      <c r="B183" s="352" t="str">
        <f>VLOOKUP(A183, 'JAN2022 - CC'!M:N,2,0)</f>
        <v>1568044580</v>
      </c>
      <c r="C183" s="352">
        <f>VLOOKUP(B183, 'JAN2022 - CC'!A:B,2,0)</f>
        <v>15680</v>
      </c>
      <c r="D183" s="352" t="s">
        <v>8029</v>
      </c>
      <c r="E183" s="352" t="s">
        <v>8315</v>
      </c>
      <c r="F183" s="352" t="s">
        <v>8309</v>
      </c>
      <c r="G183" s="277"/>
      <c r="H183" s="277"/>
      <c r="I183" s="277"/>
      <c r="J183" s="277"/>
      <c r="K183" s="352" t="str">
        <f>VLOOKUP(B183, 'JAN2022 - CC'!A:D,4,0)</f>
        <v>BRASWELL, WENDY</v>
      </c>
      <c r="L183" s="277"/>
      <c r="M183" s="352" t="s">
        <v>9950</v>
      </c>
      <c r="N183" s="352" t="s">
        <v>9951</v>
      </c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</row>
    <row r="184" ht="15.0" customHeight="1">
      <c r="A184" s="352">
        <v>206818.0</v>
      </c>
      <c r="B184" s="352" t="str">
        <f>VLOOKUP(A184, 'JAN2022 - CC'!M:N,2,0)</f>
        <v>1568044580</v>
      </c>
      <c r="C184" s="352">
        <f>VLOOKUP(B184, 'JAN2022 - CC'!A:B,2,0)</f>
        <v>15680</v>
      </c>
      <c r="D184" s="352" t="s">
        <v>8507</v>
      </c>
      <c r="E184" s="352" t="s">
        <v>8309</v>
      </c>
      <c r="F184" s="352" t="s">
        <v>8309</v>
      </c>
      <c r="G184" s="277"/>
      <c r="H184" s="277"/>
      <c r="I184" s="277"/>
      <c r="J184" s="277"/>
      <c r="K184" s="352" t="str">
        <f>VLOOKUP(B184, 'JAN2022 - CC'!A:D,4,0)</f>
        <v>BRASWELL, WENDY</v>
      </c>
      <c r="L184" s="277"/>
      <c r="M184" s="352" t="s">
        <v>9950</v>
      </c>
      <c r="N184" s="352" t="s">
        <v>9951</v>
      </c>
      <c r="O184" s="277"/>
      <c r="P184" s="277"/>
      <c r="Q184" s="277"/>
      <c r="R184" s="277"/>
      <c r="S184" s="277"/>
      <c r="T184" s="277"/>
      <c r="U184" s="277"/>
      <c r="V184" s="277"/>
      <c r="W184" s="277"/>
      <c r="X184" s="277"/>
      <c r="Y184" s="277"/>
    </row>
    <row r="185" ht="15.0" customHeight="1">
      <c r="A185" s="352">
        <v>206819.0</v>
      </c>
      <c r="B185" s="352" t="str">
        <f>VLOOKUP(A185, 'JAN2022 - CC'!M:N,2,0)</f>
        <v>1302344580</v>
      </c>
      <c r="C185" s="352">
        <f>VLOOKUP(B185, 'JAN2022 - CC'!A:B,2,0)</f>
        <v>13023</v>
      </c>
      <c r="D185" s="352" t="s">
        <v>7939</v>
      </c>
      <c r="E185" s="352" t="s">
        <v>8309</v>
      </c>
      <c r="F185" s="352" t="s">
        <v>8309</v>
      </c>
      <c r="G185" s="277"/>
      <c r="H185" s="277"/>
      <c r="I185" s="277"/>
      <c r="J185" s="277"/>
      <c r="K185" s="352" t="str">
        <f>VLOOKUP(B185, 'JAN2022 - CC'!A:D,4,0)</f>
        <v>ARELLANO, ROSALIO</v>
      </c>
      <c r="L185" s="277"/>
      <c r="M185" s="352" t="s">
        <v>9952</v>
      </c>
      <c r="N185" s="352" t="s">
        <v>9953</v>
      </c>
      <c r="O185" s="277"/>
      <c r="P185" s="277"/>
      <c r="Q185" s="277"/>
      <c r="R185" s="277"/>
      <c r="S185" s="277"/>
      <c r="T185" s="277"/>
      <c r="U185" s="277"/>
      <c r="V185" s="277"/>
      <c r="W185" s="277"/>
      <c r="X185" s="277"/>
      <c r="Y185" s="277"/>
    </row>
    <row r="186" ht="15.75" customHeight="1">
      <c r="A186" s="352">
        <v>206819.0</v>
      </c>
      <c r="B186" s="352" t="str">
        <f>VLOOKUP(A186, 'JAN2022 - CC'!M:N,2,0)</f>
        <v>1302344580</v>
      </c>
      <c r="C186" s="352">
        <f>VLOOKUP(B186, 'JAN2022 - CC'!A:B,2,0)</f>
        <v>13023</v>
      </c>
      <c r="D186" s="352" t="s">
        <v>7556</v>
      </c>
      <c r="E186" s="352" t="s">
        <v>8315</v>
      </c>
      <c r="F186" s="352" t="s">
        <v>8309</v>
      </c>
      <c r="G186" s="277"/>
      <c r="H186" s="277"/>
      <c r="I186" s="277"/>
      <c r="J186" s="277"/>
      <c r="K186" s="352" t="str">
        <f>VLOOKUP(B186, 'JAN2022 - CC'!A:D,4,0)</f>
        <v>ARELLANO, ROSALIO</v>
      </c>
      <c r="L186" s="277"/>
      <c r="M186" s="352" t="s">
        <v>9952</v>
      </c>
      <c r="N186" s="352" t="s">
        <v>9953</v>
      </c>
      <c r="O186" s="277"/>
      <c r="P186" s="277"/>
      <c r="Q186" s="277"/>
      <c r="R186" s="277"/>
      <c r="S186" s="277"/>
      <c r="T186" s="277"/>
      <c r="U186" s="277"/>
      <c r="V186" s="277"/>
      <c r="W186" s="277"/>
      <c r="X186" s="277"/>
      <c r="Y186" s="277"/>
    </row>
    <row r="187" ht="15.0" customHeight="1">
      <c r="A187" s="352">
        <v>206819.0</v>
      </c>
      <c r="B187" s="352" t="str">
        <f>VLOOKUP(A187, 'JAN2022 - CC'!M:N,2,0)</f>
        <v>1302344580</v>
      </c>
      <c r="C187" s="352">
        <f>VLOOKUP(B187, 'JAN2022 - CC'!A:B,2,0)</f>
        <v>13023</v>
      </c>
      <c r="D187" s="352" t="s">
        <v>7566</v>
      </c>
      <c r="E187" s="352">
        <v>160.0</v>
      </c>
      <c r="F187" s="352" t="s">
        <v>8309</v>
      </c>
      <c r="G187" s="277"/>
      <c r="H187" s="277"/>
      <c r="I187" s="277"/>
      <c r="J187" s="277"/>
      <c r="K187" s="352" t="str">
        <f>VLOOKUP(B187, 'JAN2022 - CC'!A:D,4,0)</f>
        <v>ARELLANO, ROSALIO</v>
      </c>
      <c r="L187" s="277"/>
      <c r="M187" s="352" t="s">
        <v>9952</v>
      </c>
      <c r="N187" s="352" t="s">
        <v>9953</v>
      </c>
      <c r="O187" s="277"/>
      <c r="P187" s="277"/>
      <c r="Q187" s="277"/>
      <c r="R187" s="277"/>
      <c r="S187" s="277"/>
      <c r="T187" s="277"/>
      <c r="U187" s="277"/>
      <c r="V187" s="277"/>
      <c r="W187" s="277"/>
      <c r="X187" s="277"/>
      <c r="Y187" s="277"/>
    </row>
    <row r="188" ht="15.0" customHeight="1">
      <c r="A188" s="352">
        <v>206819.0</v>
      </c>
      <c r="B188" s="352" t="str">
        <f>VLOOKUP(A188, 'JAN2022 - CC'!M:N,2,0)</f>
        <v>1302344580</v>
      </c>
      <c r="C188" s="352">
        <f>VLOOKUP(B188, 'JAN2022 - CC'!A:B,2,0)</f>
        <v>13023</v>
      </c>
      <c r="D188" s="352" t="s">
        <v>8494</v>
      </c>
      <c r="E188" s="352">
        <v>555.0</v>
      </c>
      <c r="F188" s="352" t="s">
        <v>8309</v>
      </c>
      <c r="G188" s="277"/>
      <c r="H188" s="277"/>
      <c r="I188" s="277"/>
      <c r="J188" s="277"/>
      <c r="K188" s="352" t="str">
        <f>VLOOKUP(B188, 'JAN2022 - CC'!A:D,4,0)</f>
        <v>ARELLANO, ROSALIO</v>
      </c>
      <c r="L188" s="277"/>
      <c r="M188" s="352" t="s">
        <v>9952</v>
      </c>
      <c r="N188" s="352" t="s">
        <v>9953</v>
      </c>
      <c r="O188" s="277"/>
      <c r="P188" s="277"/>
      <c r="Q188" s="277"/>
      <c r="R188" s="277"/>
      <c r="S188" s="277"/>
      <c r="T188" s="277"/>
      <c r="U188" s="277"/>
      <c r="V188" s="277"/>
      <c r="W188" s="277"/>
      <c r="X188" s="277"/>
      <c r="Y188" s="277"/>
    </row>
    <row r="189" ht="15.75" customHeight="1">
      <c r="A189" s="352">
        <v>206819.0</v>
      </c>
      <c r="B189" s="352" t="str">
        <f>VLOOKUP(A189, 'JAN2022 - CC'!M:N,2,0)</f>
        <v>1302344580</v>
      </c>
      <c r="C189" s="352">
        <f>VLOOKUP(B189, 'JAN2022 - CC'!A:B,2,0)</f>
        <v>13023</v>
      </c>
      <c r="D189" s="352" t="s">
        <v>8507</v>
      </c>
      <c r="E189" s="352" t="s">
        <v>8309</v>
      </c>
      <c r="F189" s="352" t="s">
        <v>8309</v>
      </c>
      <c r="G189" s="277"/>
      <c r="H189" s="277"/>
      <c r="I189" s="277"/>
      <c r="J189" s="277"/>
      <c r="K189" s="352" t="str">
        <f>VLOOKUP(B189, 'JAN2022 - CC'!A:D,4,0)</f>
        <v>ARELLANO, ROSALIO</v>
      </c>
      <c r="L189" s="277"/>
      <c r="M189" s="352" t="s">
        <v>9952</v>
      </c>
      <c r="N189" s="352" t="s">
        <v>9953</v>
      </c>
      <c r="O189" s="277"/>
      <c r="P189" s="277"/>
      <c r="Q189" s="277"/>
      <c r="R189" s="277"/>
      <c r="S189" s="277"/>
      <c r="T189" s="277"/>
      <c r="U189" s="277"/>
      <c r="V189" s="277"/>
      <c r="W189" s="277"/>
      <c r="X189" s="277"/>
      <c r="Y189" s="277"/>
    </row>
    <row r="190" ht="15.0" customHeight="1">
      <c r="A190" s="352">
        <v>206820.0</v>
      </c>
      <c r="B190" s="352" t="str">
        <f>VLOOKUP(A190, 'JAN2022 - CC'!M:N,2,0)</f>
        <v>1120044580</v>
      </c>
      <c r="C190" s="352">
        <f>VLOOKUP(B190, 'JAN2022 - CC'!A:B,2,0)</f>
        <v>11200</v>
      </c>
      <c r="D190" s="352" t="s">
        <v>8507</v>
      </c>
      <c r="E190" s="352" t="s">
        <v>8309</v>
      </c>
      <c r="F190" s="352" t="s">
        <v>8309</v>
      </c>
      <c r="G190" s="277"/>
      <c r="H190" s="277"/>
      <c r="I190" s="277"/>
      <c r="J190" s="277"/>
      <c r="K190" s="352" t="str">
        <f>VLOOKUP(B190, 'JAN2022 - CC'!A:D,4,0)</f>
        <v>SIERRA, ARMANDO</v>
      </c>
      <c r="L190" s="277"/>
      <c r="M190" s="352" t="s">
        <v>9954</v>
      </c>
      <c r="N190" s="352" t="s">
        <v>9942</v>
      </c>
      <c r="O190" s="277"/>
      <c r="P190" s="277"/>
      <c r="Q190" s="277"/>
      <c r="R190" s="277"/>
      <c r="S190" s="277"/>
      <c r="T190" s="277"/>
      <c r="U190" s="277"/>
      <c r="V190" s="277"/>
      <c r="W190" s="277"/>
      <c r="X190" s="277"/>
      <c r="Y190" s="277"/>
    </row>
    <row r="191" ht="15.0" customHeight="1">
      <c r="A191" s="352">
        <v>206822.0</v>
      </c>
      <c r="B191" s="352" t="str">
        <f>VLOOKUP(A191, 'JAN2022 - CC'!M:N,2,0)</f>
        <v>1145244580</v>
      </c>
      <c r="C191" s="352">
        <f>VLOOKUP(B191, 'JAN2022 - CC'!A:B,2,0)</f>
        <v>11452</v>
      </c>
      <c r="D191" s="352" t="s">
        <v>7556</v>
      </c>
      <c r="E191" s="352">
        <v>54.2</v>
      </c>
      <c r="F191" s="352" t="s">
        <v>8309</v>
      </c>
      <c r="G191" s="277"/>
      <c r="H191" s="277"/>
      <c r="I191" s="277"/>
      <c r="J191" s="277"/>
      <c r="K191" s="352" t="str">
        <f>VLOOKUP(B191, 'JAN2022 - CC'!A:D,4,0)</f>
        <v>CABAN, MILAGROS</v>
      </c>
      <c r="L191" s="277"/>
      <c r="M191" s="352" t="s">
        <v>9955</v>
      </c>
      <c r="N191" s="352" t="s">
        <v>9956</v>
      </c>
      <c r="O191" s="277"/>
      <c r="P191" s="277"/>
      <c r="Q191" s="277"/>
      <c r="R191" s="277"/>
      <c r="S191" s="277"/>
      <c r="T191" s="277"/>
      <c r="U191" s="277"/>
      <c r="V191" s="277"/>
      <c r="W191" s="277"/>
      <c r="X191" s="277"/>
      <c r="Y191" s="277"/>
    </row>
    <row r="192" ht="15.75" customHeight="1">
      <c r="A192" s="352">
        <v>206822.0</v>
      </c>
      <c r="B192" s="352" t="str">
        <f>VLOOKUP(A192, 'JAN2022 - CC'!M:N,2,0)</f>
        <v>1145244580</v>
      </c>
      <c r="C192" s="352">
        <f>VLOOKUP(B192, 'JAN2022 - CC'!A:B,2,0)</f>
        <v>11452</v>
      </c>
      <c r="D192" s="352" t="s">
        <v>7566</v>
      </c>
      <c r="E192" s="352">
        <v>645.0</v>
      </c>
      <c r="F192" s="352" t="s">
        <v>8309</v>
      </c>
      <c r="G192" s="277"/>
      <c r="H192" s="277"/>
      <c r="I192" s="277"/>
      <c r="J192" s="277"/>
      <c r="K192" s="352" t="str">
        <f>VLOOKUP(B192, 'JAN2022 - CC'!A:D,4,0)</f>
        <v>CABAN, MILAGROS</v>
      </c>
      <c r="L192" s="277"/>
      <c r="M192" s="352" t="s">
        <v>9955</v>
      </c>
      <c r="N192" s="352" t="s">
        <v>9956</v>
      </c>
      <c r="O192" s="277"/>
      <c r="P192" s="277"/>
      <c r="Q192" s="277"/>
      <c r="R192" s="277"/>
      <c r="S192" s="277"/>
      <c r="T192" s="277"/>
      <c r="U192" s="277"/>
      <c r="V192" s="277"/>
      <c r="W192" s="277"/>
      <c r="X192" s="277"/>
      <c r="Y192" s="277"/>
    </row>
    <row r="193" ht="15.0" customHeight="1">
      <c r="A193" s="352">
        <v>206822.0</v>
      </c>
      <c r="B193" s="352" t="str">
        <f>VLOOKUP(A193, 'JAN2022 - CC'!M:N,2,0)</f>
        <v>1145244580</v>
      </c>
      <c r="C193" s="352">
        <f>VLOOKUP(B193, 'JAN2022 - CC'!A:B,2,0)</f>
        <v>11452</v>
      </c>
      <c r="D193" s="352" t="s">
        <v>8494</v>
      </c>
      <c r="E193" s="352">
        <v>1240.0</v>
      </c>
      <c r="F193" s="352" t="s">
        <v>8309</v>
      </c>
      <c r="G193" s="277"/>
      <c r="H193" s="277"/>
      <c r="I193" s="277"/>
      <c r="J193" s="277"/>
      <c r="K193" s="352" t="str">
        <f>VLOOKUP(B193, 'JAN2022 - CC'!A:D,4,0)</f>
        <v>CABAN, MILAGROS</v>
      </c>
      <c r="L193" s="277"/>
      <c r="M193" s="352" t="s">
        <v>9955</v>
      </c>
      <c r="N193" s="352" t="s">
        <v>9956</v>
      </c>
      <c r="O193" s="277"/>
      <c r="P193" s="277"/>
      <c r="Q193" s="277"/>
      <c r="R193" s="277"/>
      <c r="S193" s="277"/>
      <c r="T193" s="277"/>
      <c r="U193" s="277"/>
      <c r="V193" s="277"/>
      <c r="W193" s="277"/>
      <c r="X193" s="277"/>
      <c r="Y193" s="277"/>
    </row>
    <row r="194" ht="15.0" customHeight="1">
      <c r="A194" s="352">
        <v>206822.0</v>
      </c>
      <c r="B194" s="352" t="str">
        <f>VLOOKUP(A194, 'JAN2022 - CC'!M:N,2,0)</f>
        <v>1145244580</v>
      </c>
      <c r="C194" s="352">
        <f>VLOOKUP(B194, 'JAN2022 - CC'!A:B,2,0)</f>
        <v>11452</v>
      </c>
      <c r="D194" s="352" t="s">
        <v>8507</v>
      </c>
      <c r="E194" s="352" t="s">
        <v>8309</v>
      </c>
      <c r="F194" s="352" t="s">
        <v>8309</v>
      </c>
      <c r="G194" s="277"/>
      <c r="H194" s="277"/>
      <c r="I194" s="277"/>
      <c r="J194" s="277"/>
      <c r="K194" s="352" t="str">
        <f>VLOOKUP(B194, 'JAN2022 - CC'!A:D,4,0)</f>
        <v>CABAN, MILAGROS</v>
      </c>
      <c r="L194" s="277"/>
      <c r="M194" s="352" t="s">
        <v>9955</v>
      </c>
      <c r="N194" s="352" t="s">
        <v>9956</v>
      </c>
      <c r="O194" s="277"/>
      <c r="P194" s="277"/>
      <c r="Q194" s="277"/>
      <c r="R194" s="277"/>
      <c r="S194" s="277"/>
      <c r="T194" s="277"/>
      <c r="U194" s="277"/>
      <c r="V194" s="277"/>
      <c r="W194" s="277"/>
      <c r="X194" s="277"/>
      <c r="Y194" s="277"/>
    </row>
    <row r="195" ht="15.75" customHeight="1">
      <c r="A195" s="352">
        <v>206824.0</v>
      </c>
      <c r="B195" s="352" t="str">
        <f>VLOOKUP(A195, 'JAN2022 - CC'!M:N,2,0)</f>
        <v>1107244580</v>
      </c>
      <c r="C195" s="352">
        <f>VLOOKUP(B195, 'JAN2022 - CC'!A:B,2,0)</f>
        <v>11072</v>
      </c>
      <c r="D195" s="352" t="s">
        <v>8342</v>
      </c>
      <c r="E195" s="352" t="s">
        <v>8309</v>
      </c>
      <c r="F195" s="352" t="s">
        <v>8309</v>
      </c>
      <c r="G195" s="277"/>
      <c r="H195" s="277"/>
      <c r="I195" s="277"/>
      <c r="J195" s="277"/>
      <c r="K195" s="352" t="str">
        <f>VLOOKUP(B195, 'JAN2022 - CC'!A:D,4,0)</f>
        <v>CHAVEZ, GUADALUPE</v>
      </c>
      <c r="L195" s="277"/>
      <c r="M195" s="352" t="s">
        <v>9957</v>
      </c>
      <c r="N195" s="352" t="s">
        <v>9958</v>
      </c>
      <c r="O195" s="277"/>
      <c r="P195" s="277"/>
      <c r="Q195" s="277"/>
      <c r="R195" s="277"/>
      <c r="S195" s="277"/>
      <c r="T195" s="277"/>
      <c r="U195" s="277"/>
      <c r="V195" s="277"/>
      <c r="W195" s="277"/>
      <c r="X195" s="277"/>
      <c r="Y195" s="277"/>
    </row>
    <row r="196" ht="15.0" customHeight="1">
      <c r="A196" s="352">
        <v>206824.0</v>
      </c>
      <c r="B196" s="352" t="str">
        <f>VLOOKUP(A196, 'JAN2022 - CC'!M:N,2,0)</f>
        <v>1107244580</v>
      </c>
      <c r="C196" s="352">
        <f>VLOOKUP(B196, 'JAN2022 - CC'!A:B,2,0)</f>
        <v>11072</v>
      </c>
      <c r="D196" s="352" t="s">
        <v>8495</v>
      </c>
      <c r="E196" s="352" t="s">
        <v>8315</v>
      </c>
      <c r="F196" s="352" t="s">
        <v>8309</v>
      </c>
      <c r="G196" s="277"/>
      <c r="H196" s="277"/>
      <c r="I196" s="277"/>
      <c r="J196" s="277"/>
      <c r="K196" s="352" t="str">
        <f>VLOOKUP(B196, 'JAN2022 - CC'!A:D,4,0)</f>
        <v>CHAVEZ, GUADALUPE</v>
      </c>
      <c r="L196" s="277"/>
      <c r="M196" s="352" t="s">
        <v>9957</v>
      </c>
      <c r="N196" s="352" t="s">
        <v>9958</v>
      </c>
      <c r="O196" s="277"/>
      <c r="P196" s="277"/>
      <c r="Q196" s="277"/>
      <c r="R196" s="277"/>
      <c r="S196" s="277"/>
      <c r="T196" s="277"/>
      <c r="U196" s="277"/>
      <c r="V196" s="277"/>
      <c r="W196" s="277"/>
      <c r="X196" s="277"/>
      <c r="Y196" s="277"/>
    </row>
    <row r="197" ht="15.0" customHeight="1">
      <c r="A197" s="352">
        <v>206824.0</v>
      </c>
      <c r="B197" s="352" t="str">
        <f>VLOOKUP(A197, 'JAN2022 - CC'!M:N,2,0)</f>
        <v>1107244580</v>
      </c>
      <c r="C197" s="352">
        <f>VLOOKUP(B197, 'JAN2022 - CC'!A:B,2,0)</f>
        <v>11072</v>
      </c>
      <c r="D197" s="352" t="s">
        <v>8507</v>
      </c>
      <c r="E197" s="352" t="s">
        <v>8309</v>
      </c>
      <c r="F197" s="352" t="s">
        <v>8309</v>
      </c>
      <c r="G197" s="277"/>
      <c r="H197" s="277"/>
      <c r="I197" s="277"/>
      <c r="J197" s="277"/>
      <c r="K197" s="352" t="str">
        <f>VLOOKUP(B197, 'JAN2022 - CC'!A:D,4,0)</f>
        <v>CHAVEZ, GUADALUPE</v>
      </c>
      <c r="L197" s="277"/>
      <c r="M197" s="352" t="s">
        <v>9957</v>
      </c>
      <c r="N197" s="352" t="s">
        <v>9958</v>
      </c>
      <c r="O197" s="277"/>
      <c r="P197" s="277"/>
      <c r="Q197" s="277"/>
      <c r="R197" s="277"/>
      <c r="S197" s="277"/>
      <c r="T197" s="277"/>
      <c r="U197" s="277"/>
      <c r="V197" s="277"/>
      <c r="W197" s="277"/>
      <c r="X197" s="277"/>
      <c r="Y197" s="277"/>
    </row>
    <row r="198" ht="15.0" customHeight="1">
      <c r="A198" s="352">
        <v>206824.0</v>
      </c>
      <c r="B198" s="352" t="str">
        <f>VLOOKUP(A198, 'JAN2022 - CC'!M:N,2,0)</f>
        <v>1107244580</v>
      </c>
      <c r="C198" s="352">
        <f>VLOOKUP(B198, 'JAN2022 - CC'!A:B,2,0)</f>
        <v>11072</v>
      </c>
      <c r="D198" s="352" t="s">
        <v>7569</v>
      </c>
      <c r="E198" s="352" t="s">
        <v>8315</v>
      </c>
      <c r="F198" s="352" t="s">
        <v>8309</v>
      </c>
      <c r="G198" s="277"/>
      <c r="H198" s="277"/>
      <c r="I198" s="277"/>
      <c r="J198" s="277"/>
      <c r="K198" s="352" t="str">
        <f>VLOOKUP(B198, 'JAN2022 - CC'!A:D,4,0)</f>
        <v>CHAVEZ, GUADALUPE</v>
      </c>
      <c r="L198" s="277"/>
      <c r="M198" s="352" t="s">
        <v>9957</v>
      </c>
      <c r="N198" s="352" t="s">
        <v>9958</v>
      </c>
      <c r="O198" s="277"/>
      <c r="P198" s="277"/>
      <c r="Q198" s="277"/>
      <c r="R198" s="277"/>
      <c r="S198" s="277"/>
      <c r="T198" s="277"/>
      <c r="U198" s="277"/>
      <c r="V198" s="277"/>
      <c r="W198" s="277"/>
      <c r="X198" s="277"/>
      <c r="Y198" s="277"/>
    </row>
    <row r="199" ht="15.75" customHeight="1">
      <c r="A199" s="352">
        <v>206824.0</v>
      </c>
      <c r="B199" s="352" t="str">
        <f>VLOOKUP(A199, 'JAN2022 - CC'!M:N,2,0)</f>
        <v>1107244580</v>
      </c>
      <c r="C199" s="352">
        <f>VLOOKUP(B199, 'JAN2022 - CC'!A:B,2,0)</f>
        <v>11072</v>
      </c>
      <c r="D199" s="352" t="s">
        <v>7569</v>
      </c>
      <c r="E199" s="352" t="s">
        <v>8309</v>
      </c>
      <c r="F199" s="352" t="s">
        <v>8309</v>
      </c>
      <c r="G199" s="277"/>
      <c r="H199" s="277"/>
      <c r="I199" s="277"/>
      <c r="J199" s="277"/>
      <c r="K199" s="352" t="str">
        <f>VLOOKUP(B199, 'JAN2022 - CC'!A:D,4,0)</f>
        <v>CHAVEZ, GUADALUPE</v>
      </c>
      <c r="L199" s="277"/>
      <c r="M199" s="352" t="s">
        <v>9957</v>
      </c>
      <c r="N199" s="352" t="s">
        <v>9958</v>
      </c>
      <c r="O199" s="277"/>
      <c r="P199" s="277"/>
      <c r="Q199" s="277"/>
      <c r="R199" s="277"/>
      <c r="S199" s="277"/>
      <c r="T199" s="277"/>
      <c r="U199" s="277"/>
      <c r="V199" s="277"/>
      <c r="W199" s="277"/>
      <c r="X199" s="277"/>
      <c r="Y199" s="277"/>
    </row>
    <row r="200" ht="15.0" customHeight="1">
      <c r="A200" s="352">
        <v>206829.0</v>
      </c>
      <c r="B200" s="352" t="str">
        <f>VLOOKUP(A200, 'JAN2022 - CC'!M:N,2,0)</f>
        <v>1576344581</v>
      </c>
      <c r="C200" s="352">
        <f>VLOOKUP(B200, 'JAN2022 - CC'!A:B,2,0)</f>
        <v>15763</v>
      </c>
      <c r="D200" s="352" t="s">
        <v>7566</v>
      </c>
      <c r="E200" s="352">
        <v>554.0</v>
      </c>
      <c r="F200" s="352" t="s">
        <v>8309</v>
      </c>
      <c r="G200" s="277"/>
      <c r="H200" s="277"/>
      <c r="I200" s="277"/>
      <c r="J200" s="277"/>
      <c r="K200" s="352" t="str">
        <f>VLOOKUP(B200, 'JAN2022 - CC'!A:D,4,0)</f>
        <v>BARBOSA, MINERVA D</v>
      </c>
      <c r="L200" s="277"/>
      <c r="M200" s="352" t="s">
        <v>9959</v>
      </c>
      <c r="N200" s="352" t="s">
        <v>9960</v>
      </c>
      <c r="O200" s="277"/>
      <c r="P200" s="277"/>
      <c r="Q200" s="277"/>
      <c r="R200" s="277"/>
      <c r="S200" s="277"/>
      <c r="T200" s="277"/>
      <c r="U200" s="277"/>
      <c r="V200" s="277"/>
      <c r="W200" s="277"/>
      <c r="X200" s="277"/>
      <c r="Y200" s="277"/>
    </row>
    <row r="201" ht="15.0" customHeight="1">
      <c r="A201" s="352">
        <v>206829.0</v>
      </c>
      <c r="B201" s="352" t="str">
        <f>VLOOKUP(A201, 'JAN2022 - CC'!M:N,2,0)</f>
        <v>1576344581</v>
      </c>
      <c r="C201" s="352">
        <f>VLOOKUP(B201, 'JAN2022 - CC'!A:B,2,0)</f>
        <v>15763</v>
      </c>
      <c r="D201" s="352" t="s">
        <v>8494</v>
      </c>
      <c r="E201" s="352">
        <v>496.0</v>
      </c>
      <c r="F201" s="352" t="s">
        <v>8309</v>
      </c>
      <c r="G201" s="277"/>
      <c r="H201" s="277"/>
      <c r="I201" s="277"/>
      <c r="J201" s="277"/>
      <c r="K201" s="352" t="str">
        <f>VLOOKUP(B201, 'JAN2022 - CC'!A:D,4,0)</f>
        <v>BARBOSA, MINERVA D</v>
      </c>
      <c r="L201" s="277"/>
      <c r="M201" s="352" t="s">
        <v>9959</v>
      </c>
      <c r="N201" s="352" t="s">
        <v>9960</v>
      </c>
      <c r="O201" s="277"/>
      <c r="P201" s="277"/>
      <c r="Q201" s="277"/>
      <c r="R201" s="277"/>
      <c r="S201" s="277"/>
      <c r="T201" s="277"/>
      <c r="U201" s="277"/>
      <c r="V201" s="277"/>
      <c r="W201" s="277"/>
      <c r="X201" s="277"/>
      <c r="Y201" s="277"/>
    </row>
    <row r="202" ht="15.75" customHeight="1">
      <c r="A202" s="352">
        <v>206829.0</v>
      </c>
      <c r="B202" s="352" t="str">
        <f>VLOOKUP(A202, 'JAN2022 - CC'!M:N,2,0)</f>
        <v>1576344581</v>
      </c>
      <c r="C202" s="352">
        <f>VLOOKUP(B202, 'JAN2022 - CC'!A:B,2,0)</f>
        <v>15763</v>
      </c>
      <c r="D202" s="352" t="s">
        <v>8507</v>
      </c>
      <c r="E202" s="352" t="s">
        <v>8309</v>
      </c>
      <c r="F202" s="352" t="s">
        <v>8309</v>
      </c>
      <c r="G202" s="277"/>
      <c r="H202" s="277"/>
      <c r="I202" s="277"/>
      <c r="J202" s="277"/>
      <c r="K202" s="352" t="str">
        <f>VLOOKUP(B202, 'JAN2022 - CC'!A:D,4,0)</f>
        <v>BARBOSA, MINERVA D</v>
      </c>
      <c r="L202" s="277"/>
      <c r="M202" s="352" t="s">
        <v>9959</v>
      </c>
      <c r="N202" s="352" t="s">
        <v>9960</v>
      </c>
      <c r="O202" s="277"/>
      <c r="P202" s="277"/>
      <c r="Q202" s="277"/>
      <c r="R202" s="277"/>
      <c r="S202" s="277"/>
      <c r="T202" s="277"/>
      <c r="U202" s="277"/>
      <c r="V202" s="277"/>
      <c r="W202" s="277"/>
      <c r="X202" s="277"/>
      <c r="Y202" s="277"/>
    </row>
    <row r="203" ht="15.0" customHeight="1">
      <c r="A203" s="352">
        <v>206830.0</v>
      </c>
      <c r="B203" s="352" t="str">
        <f>VLOOKUP(A203, 'JAN2022 - CC'!M:N,2,0)</f>
        <v>1357944581</v>
      </c>
      <c r="C203" s="352">
        <f>VLOOKUP(B203, 'JAN2022 - CC'!A:B,2,0)</f>
        <v>13579</v>
      </c>
      <c r="D203" s="352" t="s">
        <v>7576</v>
      </c>
      <c r="E203" s="352" t="s">
        <v>8315</v>
      </c>
      <c r="F203" s="352" t="s">
        <v>8309</v>
      </c>
      <c r="G203" s="277"/>
      <c r="H203" s="277"/>
      <c r="I203" s="277"/>
      <c r="J203" s="277"/>
      <c r="K203" s="352" t="str">
        <f>VLOOKUP(B203, 'JAN2022 - CC'!A:D,4,0)</f>
        <v>LUCERO, LINDA M</v>
      </c>
      <c r="L203" s="277"/>
      <c r="M203" s="352" t="s">
        <v>9961</v>
      </c>
      <c r="N203" s="352" t="s">
        <v>9962</v>
      </c>
      <c r="O203" s="277"/>
      <c r="P203" s="277"/>
      <c r="Q203" s="277"/>
      <c r="R203" s="277"/>
      <c r="S203" s="277"/>
      <c r="T203" s="277"/>
      <c r="U203" s="277"/>
      <c r="V203" s="277"/>
      <c r="W203" s="277"/>
      <c r="X203" s="277"/>
      <c r="Y203" s="277"/>
    </row>
    <row r="204" ht="15.0" customHeight="1">
      <c r="A204" s="352">
        <v>206830.0</v>
      </c>
      <c r="B204" s="352" t="str">
        <f>VLOOKUP(A204, 'JAN2022 - CC'!M:N,2,0)</f>
        <v>1357944581</v>
      </c>
      <c r="C204" s="352">
        <f>VLOOKUP(B204, 'JAN2022 - CC'!A:B,2,0)</f>
        <v>13579</v>
      </c>
      <c r="D204" s="352" t="s">
        <v>7566</v>
      </c>
      <c r="E204" s="352">
        <v>1040.0</v>
      </c>
      <c r="F204" s="352" t="s">
        <v>8309</v>
      </c>
      <c r="G204" s="277"/>
      <c r="H204" s="277"/>
      <c r="I204" s="277"/>
      <c r="J204" s="277"/>
      <c r="K204" s="352" t="str">
        <f>VLOOKUP(B204, 'JAN2022 - CC'!A:D,4,0)</f>
        <v>LUCERO, LINDA M</v>
      </c>
      <c r="L204" s="277"/>
      <c r="M204" s="352" t="s">
        <v>9961</v>
      </c>
      <c r="N204" s="352" t="s">
        <v>9962</v>
      </c>
      <c r="O204" s="277"/>
      <c r="P204" s="277"/>
      <c r="Q204" s="277"/>
      <c r="R204" s="277"/>
      <c r="S204" s="277"/>
      <c r="T204" s="277"/>
      <c r="U204" s="277"/>
      <c r="V204" s="277"/>
      <c r="W204" s="277"/>
      <c r="X204" s="277"/>
      <c r="Y204" s="277"/>
    </row>
    <row r="205" ht="15.75" customHeight="1">
      <c r="A205" s="352">
        <v>206830.0</v>
      </c>
      <c r="B205" s="352" t="str">
        <f>VLOOKUP(A205, 'JAN2022 - CC'!M:N,2,0)</f>
        <v>1357944581</v>
      </c>
      <c r="C205" s="352">
        <f>VLOOKUP(B205, 'JAN2022 - CC'!A:B,2,0)</f>
        <v>13579</v>
      </c>
      <c r="D205" s="352" t="s">
        <v>8494</v>
      </c>
      <c r="E205" s="352">
        <v>281.0</v>
      </c>
      <c r="F205" s="352" t="s">
        <v>8309</v>
      </c>
      <c r="G205" s="277"/>
      <c r="H205" s="277"/>
      <c r="I205" s="277"/>
      <c r="J205" s="277"/>
      <c r="K205" s="352" t="str">
        <f>VLOOKUP(B205, 'JAN2022 - CC'!A:D,4,0)</f>
        <v>LUCERO, LINDA M</v>
      </c>
      <c r="L205" s="277"/>
      <c r="M205" s="352" t="s">
        <v>9961</v>
      </c>
      <c r="N205" s="352" t="s">
        <v>9962</v>
      </c>
      <c r="O205" s="277"/>
      <c r="P205" s="277"/>
      <c r="Q205" s="277"/>
      <c r="R205" s="277"/>
      <c r="S205" s="277"/>
      <c r="T205" s="277"/>
      <c r="U205" s="277"/>
      <c r="V205" s="277"/>
      <c r="W205" s="277"/>
      <c r="X205" s="277"/>
      <c r="Y205" s="277"/>
    </row>
    <row r="206" ht="15.0" customHeight="1">
      <c r="A206" s="352">
        <v>206830.0</v>
      </c>
      <c r="B206" s="352" t="str">
        <f>VLOOKUP(A206, 'JAN2022 - CC'!M:N,2,0)</f>
        <v>1357944581</v>
      </c>
      <c r="C206" s="352">
        <f>VLOOKUP(B206, 'JAN2022 - CC'!A:B,2,0)</f>
        <v>13579</v>
      </c>
      <c r="D206" s="352" t="s">
        <v>8507</v>
      </c>
      <c r="E206" s="352" t="s">
        <v>8309</v>
      </c>
      <c r="F206" s="352" t="s">
        <v>8309</v>
      </c>
      <c r="G206" s="277"/>
      <c r="H206" s="277"/>
      <c r="I206" s="277"/>
      <c r="J206" s="277"/>
      <c r="K206" s="352" t="str">
        <f>VLOOKUP(B206, 'JAN2022 - CC'!A:D,4,0)</f>
        <v>LUCERO, LINDA M</v>
      </c>
      <c r="L206" s="277"/>
      <c r="M206" s="352" t="s">
        <v>9961</v>
      </c>
      <c r="N206" s="352" t="s">
        <v>9962</v>
      </c>
      <c r="O206" s="277"/>
      <c r="P206" s="277"/>
      <c r="Q206" s="277"/>
      <c r="R206" s="277"/>
      <c r="S206" s="277"/>
      <c r="T206" s="277"/>
      <c r="U206" s="277"/>
      <c r="V206" s="277"/>
      <c r="W206" s="277"/>
      <c r="X206" s="277"/>
      <c r="Y206" s="277"/>
    </row>
    <row r="207" ht="15.0" customHeight="1">
      <c r="A207" s="352">
        <v>206832.0</v>
      </c>
      <c r="B207" s="352" t="str">
        <f>VLOOKUP(A207, 'JAN2022 - CC'!M:N,2,0)</f>
        <v>1571844581</v>
      </c>
      <c r="C207" s="352">
        <f>VLOOKUP(B207, 'JAN2022 - CC'!A:B,2,0)</f>
        <v>15718</v>
      </c>
      <c r="D207" s="352" t="s">
        <v>8384</v>
      </c>
      <c r="E207" s="352">
        <v>117.0</v>
      </c>
      <c r="F207" s="352" t="s">
        <v>8309</v>
      </c>
      <c r="G207" s="277"/>
      <c r="H207" s="277"/>
      <c r="I207" s="277"/>
      <c r="J207" s="277"/>
      <c r="K207" s="352" t="str">
        <f>VLOOKUP(B207, 'JAN2022 - CC'!A:D,4,0)</f>
        <v>HADDAD, ANITA M</v>
      </c>
      <c r="L207" s="277"/>
      <c r="M207" s="352" t="s">
        <v>9963</v>
      </c>
      <c r="N207" s="352" t="s">
        <v>9964</v>
      </c>
      <c r="O207" s="277"/>
      <c r="P207" s="277"/>
      <c r="Q207" s="277"/>
      <c r="R207" s="277"/>
      <c r="S207" s="277"/>
      <c r="T207" s="277"/>
      <c r="U207" s="277"/>
      <c r="V207" s="277"/>
      <c r="W207" s="277"/>
      <c r="X207" s="277"/>
      <c r="Y207" s="277"/>
    </row>
    <row r="208" ht="15.75" customHeight="1">
      <c r="A208" s="352">
        <v>206832.0</v>
      </c>
      <c r="B208" s="352" t="str">
        <f>VLOOKUP(A208, 'JAN2022 - CC'!M:N,2,0)</f>
        <v>1571844581</v>
      </c>
      <c r="C208" s="352">
        <f>VLOOKUP(B208, 'JAN2022 - CC'!A:B,2,0)</f>
        <v>15718</v>
      </c>
      <c r="D208" s="352" t="s">
        <v>7566</v>
      </c>
      <c r="E208" s="352">
        <v>1840.0</v>
      </c>
      <c r="F208" s="352" t="s">
        <v>8309</v>
      </c>
      <c r="G208" s="277"/>
      <c r="H208" s="277"/>
      <c r="I208" s="277"/>
      <c r="J208" s="277"/>
      <c r="K208" s="352" t="str">
        <f>VLOOKUP(B208, 'JAN2022 - CC'!A:D,4,0)</f>
        <v>HADDAD, ANITA M</v>
      </c>
      <c r="L208" s="277"/>
      <c r="M208" s="352" t="s">
        <v>9963</v>
      </c>
      <c r="N208" s="352" t="s">
        <v>9964</v>
      </c>
      <c r="O208" s="277"/>
      <c r="P208" s="277"/>
      <c r="Q208" s="277"/>
      <c r="R208" s="277"/>
      <c r="S208" s="277"/>
      <c r="T208" s="277"/>
      <c r="U208" s="277"/>
      <c r="V208" s="277"/>
      <c r="W208" s="277"/>
      <c r="X208" s="277"/>
      <c r="Y208" s="277"/>
    </row>
    <row r="209" ht="15.0" customHeight="1">
      <c r="A209" s="352">
        <v>206832.0</v>
      </c>
      <c r="B209" s="352" t="str">
        <f>VLOOKUP(A209, 'JAN2022 - CC'!M:N,2,0)</f>
        <v>1571844581</v>
      </c>
      <c r="C209" s="352">
        <f>VLOOKUP(B209, 'JAN2022 - CC'!A:B,2,0)</f>
        <v>15718</v>
      </c>
      <c r="D209" s="352" t="s">
        <v>8483</v>
      </c>
      <c r="E209" s="352">
        <v>403.0</v>
      </c>
      <c r="F209" s="352" t="s">
        <v>8309</v>
      </c>
      <c r="G209" s="277"/>
      <c r="H209" s="277"/>
      <c r="I209" s="277"/>
      <c r="J209" s="277"/>
      <c r="K209" s="352" t="str">
        <f>VLOOKUP(B209, 'JAN2022 - CC'!A:D,4,0)</f>
        <v>HADDAD, ANITA M</v>
      </c>
      <c r="L209" s="277"/>
      <c r="M209" s="352" t="s">
        <v>9963</v>
      </c>
      <c r="N209" s="352" t="s">
        <v>9964</v>
      </c>
      <c r="O209" s="277"/>
      <c r="P209" s="277"/>
      <c r="Q209" s="277"/>
      <c r="R209" s="277"/>
      <c r="S209" s="277"/>
      <c r="T209" s="277"/>
      <c r="U209" s="277"/>
      <c r="V209" s="277"/>
      <c r="W209" s="277"/>
      <c r="X209" s="277"/>
      <c r="Y209" s="277"/>
    </row>
    <row r="210" ht="15.0" customHeight="1">
      <c r="A210" s="352">
        <v>206832.0</v>
      </c>
      <c r="B210" s="352" t="str">
        <f>VLOOKUP(A210, 'JAN2022 - CC'!M:N,2,0)</f>
        <v>1571844581</v>
      </c>
      <c r="C210" s="352">
        <f>VLOOKUP(B210, 'JAN2022 - CC'!A:B,2,0)</f>
        <v>15718</v>
      </c>
      <c r="D210" s="352" t="s">
        <v>8494</v>
      </c>
      <c r="E210" s="352" t="s">
        <v>8315</v>
      </c>
      <c r="F210" s="352" t="s">
        <v>8309</v>
      </c>
      <c r="G210" s="277"/>
      <c r="H210" s="277"/>
      <c r="I210" s="277"/>
      <c r="J210" s="277"/>
      <c r="K210" s="352" t="str">
        <f>VLOOKUP(B210, 'JAN2022 - CC'!A:D,4,0)</f>
        <v>HADDAD, ANITA M</v>
      </c>
      <c r="L210" s="277"/>
      <c r="M210" s="352" t="s">
        <v>9963</v>
      </c>
      <c r="N210" s="352" t="s">
        <v>9964</v>
      </c>
      <c r="O210" s="277"/>
      <c r="P210" s="277"/>
      <c r="Q210" s="277"/>
      <c r="R210" s="277"/>
      <c r="S210" s="277"/>
      <c r="T210" s="277"/>
      <c r="U210" s="277"/>
      <c r="V210" s="277"/>
      <c r="W210" s="277"/>
      <c r="X210" s="277"/>
      <c r="Y210" s="277"/>
    </row>
    <row r="211" ht="15.75" customHeight="1">
      <c r="A211" s="352">
        <v>206832.0</v>
      </c>
      <c r="B211" s="352" t="str">
        <f>VLOOKUP(A211, 'JAN2022 - CC'!M:N,2,0)</f>
        <v>1571844581</v>
      </c>
      <c r="C211" s="352">
        <f>VLOOKUP(B211, 'JAN2022 - CC'!A:B,2,0)</f>
        <v>15718</v>
      </c>
      <c r="D211" s="352" t="s">
        <v>8507</v>
      </c>
      <c r="E211" s="352" t="s">
        <v>8309</v>
      </c>
      <c r="F211" s="352" t="s">
        <v>8309</v>
      </c>
      <c r="G211" s="277"/>
      <c r="H211" s="277"/>
      <c r="I211" s="277"/>
      <c r="J211" s="277"/>
      <c r="K211" s="352" t="str">
        <f>VLOOKUP(B211, 'JAN2022 - CC'!A:D,4,0)</f>
        <v>HADDAD, ANITA M</v>
      </c>
      <c r="L211" s="277"/>
      <c r="M211" s="352" t="s">
        <v>9963</v>
      </c>
      <c r="N211" s="352" t="s">
        <v>9964</v>
      </c>
      <c r="O211" s="277"/>
      <c r="P211" s="277"/>
      <c r="Q211" s="277"/>
      <c r="R211" s="277"/>
      <c r="S211" s="277"/>
      <c r="T211" s="277"/>
      <c r="U211" s="277"/>
      <c r="V211" s="277"/>
      <c r="W211" s="277"/>
      <c r="X211" s="277"/>
      <c r="Y211" s="277"/>
    </row>
    <row r="212" ht="15.0" customHeight="1">
      <c r="A212" s="352">
        <v>206832.0</v>
      </c>
      <c r="B212" s="352" t="str">
        <f>VLOOKUP(A212, 'JAN2022 - CC'!M:N,2,0)</f>
        <v>1571844581</v>
      </c>
      <c r="C212" s="352">
        <f>VLOOKUP(B212, 'JAN2022 - CC'!A:B,2,0)</f>
        <v>15718</v>
      </c>
      <c r="D212" s="352" t="s">
        <v>35</v>
      </c>
      <c r="E212" s="352" t="s">
        <v>8309</v>
      </c>
      <c r="F212" s="352" t="s">
        <v>8309</v>
      </c>
      <c r="G212" s="277"/>
      <c r="H212" s="277"/>
      <c r="I212" s="277"/>
      <c r="J212" s="277"/>
      <c r="K212" s="352" t="str">
        <f>VLOOKUP(B212, 'JAN2022 - CC'!A:D,4,0)</f>
        <v>HADDAD, ANITA M</v>
      </c>
      <c r="L212" s="277"/>
      <c r="M212" s="352" t="s">
        <v>9963</v>
      </c>
      <c r="N212" s="352" t="s">
        <v>9964</v>
      </c>
      <c r="O212" s="277"/>
      <c r="P212" s="277"/>
      <c r="Q212" s="277"/>
      <c r="R212" s="277"/>
      <c r="S212" s="277"/>
      <c r="T212" s="277"/>
      <c r="U212" s="277"/>
      <c r="V212" s="277"/>
      <c r="W212" s="277"/>
      <c r="X212" s="277"/>
      <c r="Y212" s="277"/>
    </row>
    <row r="213" ht="15.0" customHeight="1">
      <c r="A213" s="352">
        <v>206834.0</v>
      </c>
      <c r="B213" s="352" t="str">
        <f>VLOOKUP(A213, 'JAN2022 - CC'!M:N,2,0)</f>
        <v>1253144581</v>
      </c>
      <c r="C213" s="352">
        <f>VLOOKUP(B213, 'JAN2022 - CC'!A:B,2,0)</f>
        <v>12531</v>
      </c>
      <c r="D213" s="352" t="s">
        <v>7556</v>
      </c>
      <c r="E213" s="352">
        <v>161.0</v>
      </c>
      <c r="F213" s="352" t="s">
        <v>8309</v>
      </c>
      <c r="G213" s="277"/>
      <c r="H213" s="277"/>
      <c r="I213" s="277"/>
      <c r="J213" s="277"/>
      <c r="K213" s="352" t="str">
        <f>VLOOKUP(B213, 'JAN2022 - CC'!A:D,4,0)</f>
        <v>MARTINEZ RASCON, FRANCISCA</v>
      </c>
      <c r="L213" s="277"/>
      <c r="M213" s="352" t="s">
        <v>9965</v>
      </c>
      <c r="N213" s="352" t="s">
        <v>9966</v>
      </c>
      <c r="O213" s="277"/>
      <c r="P213" s="277"/>
      <c r="Q213" s="277"/>
      <c r="R213" s="277"/>
      <c r="S213" s="277"/>
      <c r="T213" s="277"/>
      <c r="U213" s="277"/>
      <c r="V213" s="277"/>
      <c r="W213" s="277"/>
      <c r="X213" s="277"/>
      <c r="Y213" s="277"/>
    </row>
    <row r="214" ht="15.0" customHeight="1">
      <c r="A214" s="352">
        <v>206834.0</v>
      </c>
      <c r="B214" s="352" t="str">
        <f>VLOOKUP(A214, 'JAN2022 - CC'!M:N,2,0)</f>
        <v>1253144581</v>
      </c>
      <c r="C214" s="352">
        <f>VLOOKUP(B214, 'JAN2022 - CC'!A:B,2,0)</f>
        <v>12531</v>
      </c>
      <c r="D214" s="352" t="s">
        <v>8494</v>
      </c>
      <c r="E214" s="352">
        <v>51.1</v>
      </c>
      <c r="F214" s="352" t="s">
        <v>8309</v>
      </c>
      <c r="G214" s="277"/>
      <c r="H214" s="277"/>
      <c r="I214" s="277"/>
      <c r="J214" s="277"/>
      <c r="K214" s="352" t="str">
        <f>VLOOKUP(B214, 'JAN2022 - CC'!A:D,4,0)</f>
        <v>MARTINEZ RASCON, FRANCISCA</v>
      </c>
      <c r="L214" s="277"/>
      <c r="M214" s="352" t="s">
        <v>9965</v>
      </c>
      <c r="N214" s="352" t="s">
        <v>9966</v>
      </c>
      <c r="O214" s="277"/>
      <c r="P214" s="277"/>
      <c r="Q214" s="277"/>
      <c r="R214" s="277"/>
      <c r="S214" s="277"/>
      <c r="T214" s="277"/>
      <c r="U214" s="277"/>
      <c r="V214" s="277"/>
      <c r="W214" s="277"/>
      <c r="X214" s="277"/>
      <c r="Y214" s="277"/>
    </row>
    <row r="215" ht="15.75" customHeight="1">
      <c r="A215" s="352">
        <v>206834.0</v>
      </c>
      <c r="B215" s="352" t="str">
        <f>VLOOKUP(A215, 'JAN2022 - CC'!M:N,2,0)</f>
        <v>1253144581</v>
      </c>
      <c r="C215" s="352">
        <f>VLOOKUP(B215, 'JAN2022 - CC'!A:B,2,0)</f>
        <v>12531</v>
      </c>
      <c r="D215" s="352" t="s">
        <v>8507</v>
      </c>
      <c r="E215" s="352" t="s">
        <v>8309</v>
      </c>
      <c r="F215" s="352" t="s">
        <v>8309</v>
      </c>
      <c r="G215" s="277"/>
      <c r="H215" s="277"/>
      <c r="I215" s="277"/>
      <c r="J215" s="277"/>
      <c r="K215" s="352" t="str">
        <f>VLOOKUP(B215, 'JAN2022 - CC'!A:D,4,0)</f>
        <v>MARTINEZ RASCON, FRANCISCA</v>
      </c>
      <c r="L215" s="277"/>
      <c r="M215" s="352" t="s">
        <v>9965</v>
      </c>
      <c r="N215" s="352" t="s">
        <v>9966</v>
      </c>
      <c r="O215" s="277"/>
      <c r="P215" s="277"/>
      <c r="Q215" s="277"/>
      <c r="R215" s="277"/>
      <c r="S215" s="277"/>
      <c r="T215" s="277"/>
      <c r="U215" s="277"/>
      <c r="V215" s="277"/>
      <c r="W215" s="277"/>
      <c r="X215" s="277"/>
      <c r="Y215" s="277"/>
    </row>
    <row r="216" ht="15.0" customHeight="1">
      <c r="A216" s="352">
        <v>206836.0</v>
      </c>
      <c r="B216" s="352" t="str">
        <f>VLOOKUP(A216, 'JAN2022 - CC'!M:N,2,0)</f>
        <v>1550244581</v>
      </c>
      <c r="C216" s="352">
        <f>VLOOKUP(B216, 'JAN2022 - CC'!A:B,2,0)</f>
        <v>15502</v>
      </c>
      <c r="D216" s="352" t="s">
        <v>7570</v>
      </c>
      <c r="E216" s="352" t="s">
        <v>8315</v>
      </c>
      <c r="F216" s="352" t="s">
        <v>8309</v>
      </c>
      <c r="G216" s="277"/>
      <c r="H216" s="277"/>
      <c r="I216" s="277"/>
      <c r="J216" s="277"/>
      <c r="K216" s="352" t="str">
        <f>VLOOKUP(B216, 'JAN2022 - CC'!A:D,4,0)</f>
        <v>DIAZ, AMELIA</v>
      </c>
      <c r="L216" s="277"/>
      <c r="M216" s="352" t="s">
        <v>9967</v>
      </c>
      <c r="N216" s="352" t="s">
        <v>9968</v>
      </c>
      <c r="O216" s="277"/>
      <c r="P216" s="277"/>
      <c r="Q216" s="277"/>
      <c r="R216" s="277"/>
      <c r="S216" s="277"/>
      <c r="T216" s="277"/>
      <c r="U216" s="277"/>
      <c r="V216" s="277"/>
      <c r="W216" s="277"/>
      <c r="X216" s="277"/>
      <c r="Y216" s="277"/>
    </row>
    <row r="217" ht="15.0" customHeight="1">
      <c r="A217" s="352">
        <v>206838.0</v>
      </c>
      <c r="B217" s="352" t="str">
        <f>VLOOKUP(A217, 'JAN2022 - CC'!M:N,2,0)</f>
        <v>1161344581</v>
      </c>
      <c r="C217" s="352">
        <f>VLOOKUP(B217, 'JAN2022 - CC'!A:B,2,0)</f>
        <v>11613</v>
      </c>
      <c r="D217" s="352" t="s">
        <v>7556</v>
      </c>
      <c r="E217" s="352">
        <v>68.0</v>
      </c>
      <c r="F217" s="352" t="s">
        <v>8309</v>
      </c>
      <c r="G217" s="277"/>
      <c r="H217" s="277"/>
      <c r="I217" s="277"/>
      <c r="J217" s="277"/>
      <c r="K217" s="352" t="str">
        <f>VLOOKUP(B217, 'JAN2022 - CC'!A:D,4,0)</f>
        <v>HEATH, WALLACE</v>
      </c>
      <c r="L217" s="277"/>
      <c r="M217" s="352" t="s">
        <v>9969</v>
      </c>
      <c r="N217" s="352" t="s">
        <v>9970</v>
      </c>
      <c r="O217" s="277"/>
      <c r="P217" s="277"/>
      <c r="Q217" s="277"/>
      <c r="R217" s="277"/>
      <c r="S217" s="277"/>
      <c r="T217" s="277"/>
      <c r="U217" s="277"/>
      <c r="V217" s="277"/>
      <c r="W217" s="277"/>
      <c r="X217" s="277"/>
      <c r="Y217" s="277"/>
    </row>
    <row r="218" ht="15.75" customHeight="1">
      <c r="A218" s="352">
        <v>206838.0</v>
      </c>
      <c r="B218" s="352" t="str">
        <f>VLOOKUP(A218, 'JAN2022 - CC'!M:N,2,0)</f>
        <v>1161344581</v>
      </c>
      <c r="C218" s="352">
        <f>VLOOKUP(B218, 'JAN2022 - CC'!A:B,2,0)</f>
        <v>11613</v>
      </c>
      <c r="D218" s="352" t="s">
        <v>8495</v>
      </c>
      <c r="E218" s="352">
        <v>576.0</v>
      </c>
      <c r="F218" s="352" t="s">
        <v>8309</v>
      </c>
      <c r="G218" s="277"/>
      <c r="H218" s="277"/>
      <c r="I218" s="277"/>
      <c r="J218" s="277"/>
      <c r="K218" s="352" t="str">
        <f>VLOOKUP(B218, 'JAN2022 - CC'!A:D,4,0)</f>
        <v>HEATH, WALLACE</v>
      </c>
      <c r="L218" s="277"/>
      <c r="M218" s="352" t="s">
        <v>9969</v>
      </c>
      <c r="N218" s="352" t="s">
        <v>9970</v>
      </c>
      <c r="O218" s="277"/>
      <c r="P218" s="277"/>
      <c r="Q218" s="277"/>
      <c r="R218" s="277"/>
      <c r="S218" s="277"/>
      <c r="T218" s="277"/>
      <c r="U218" s="277"/>
      <c r="V218" s="277"/>
      <c r="W218" s="277"/>
      <c r="X218" s="277"/>
      <c r="Y218" s="277"/>
    </row>
    <row r="219" ht="15.0" customHeight="1">
      <c r="A219" s="352">
        <v>206838.0</v>
      </c>
      <c r="B219" s="352" t="str">
        <f>VLOOKUP(A219, 'JAN2022 - CC'!M:N,2,0)</f>
        <v>1161344581</v>
      </c>
      <c r="C219" s="352">
        <f>VLOOKUP(B219, 'JAN2022 - CC'!A:B,2,0)</f>
        <v>11613</v>
      </c>
      <c r="D219" s="352" t="s">
        <v>8507</v>
      </c>
      <c r="E219" s="352" t="s">
        <v>8309</v>
      </c>
      <c r="F219" s="352" t="s">
        <v>8309</v>
      </c>
      <c r="G219" s="277"/>
      <c r="H219" s="277"/>
      <c r="I219" s="277"/>
      <c r="J219" s="277"/>
      <c r="K219" s="352" t="str">
        <f>VLOOKUP(B219, 'JAN2022 - CC'!A:D,4,0)</f>
        <v>HEATH, WALLACE</v>
      </c>
      <c r="L219" s="277"/>
      <c r="M219" s="352" t="s">
        <v>9969</v>
      </c>
      <c r="N219" s="352" t="s">
        <v>9970</v>
      </c>
      <c r="O219" s="277"/>
      <c r="P219" s="277"/>
      <c r="Q219" s="277"/>
      <c r="R219" s="277"/>
      <c r="S219" s="277"/>
      <c r="T219" s="277"/>
      <c r="U219" s="277"/>
      <c r="V219" s="277"/>
      <c r="W219" s="277"/>
      <c r="X219" s="277"/>
      <c r="Y219" s="277"/>
    </row>
    <row r="220" ht="15.0" customHeight="1">
      <c r="A220" s="352">
        <v>206838.0</v>
      </c>
      <c r="B220" s="352" t="str">
        <f>VLOOKUP(A220, 'JAN2022 - CC'!M:N,2,0)</f>
        <v>1161344581</v>
      </c>
      <c r="C220" s="352">
        <f>VLOOKUP(B220, 'JAN2022 - CC'!A:B,2,0)</f>
        <v>11613</v>
      </c>
      <c r="D220" s="352" t="s">
        <v>7569</v>
      </c>
      <c r="E220" s="352">
        <v>629.0</v>
      </c>
      <c r="F220" s="352" t="s">
        <v>8309</v>
      </c>
      <c r="G220" s="277"/>
      <c r="H220" s="277"/>
      <c r="I220" s="277"/>
      <c r="J220" s="277"/>
      <c r="K220" s="352" t="str">
        <f>VLOOKUP(B220, 'JAN2022 - CC'!A:D,4,0)</f>
        <v>HEATH, WALLACE</v>
      </c>
      <c r="L220" s="277"/>
      <c r="M220" s="352" t="s">
        <v>9969</v>
      </c>
      <c r="N220" s="352" t="s">
        <v>9970</v>
      </c>
      <c r="O220" s="277"/>
      <c r="P220" s="277"/>
      <c r="Q220" s="277"/>
      <c r="R220" s="277"/>
      <c r="S220" s="277"/>
      <c r="T220" s="277"/>
      <c r="U220" s="277"/>
      <c r="V220" s="277"/>
      <c r="W220" s="277"/>
      <c r="X220" s="277"/>
      <c r="Y220" s="277"/>
    </row>
    <row r="221" ht="15.75" customHeight="1">
      <c r="A221" s="352">
        <v>206838.0</v>
      </c>
      <c r="B221" s="352" t="str">
        <f>VLOOKUP(A221, 'JAN2022 - CC'!M:N,2,0)</f>
        <v>1161344581</v>
      </c>
      <c r="C221" s="352">
        <f>VLOOKUP(B221, 'JAN2022 - CC'!A:B,2,0)</f>
        <v>11613</v>
      </c>
      <c r="D221" s="352" t="s">
        <v>7569</v>
      </c>
      <c r="E221" s="352" t="s">
        <v>8309</v>
      </c>
      <c r="F221" s="352" t="s">
        <v>8309</v>
      </c>
      <c r="G221" s="277"/>
      <c r="H221" s="277"/>
      <c r="I221" s="277"/>
      <c r="J221" s="277"/>
      <c r="K221" s="352" t="str">
        <f>VLOOKUP(B221, 'JAN2022 - CC'!A:D,4,0)</f>
        <v>HEATH, WALLACE</v>
      </c>
      <c r="L221" s="277"/>
      <c r="M221" s="352" t="s">
        <v>9969</v>
      </c>
      <c r="N221" s="352" t="s">
        <v>9970</v>
      </c>
      <c r="O221" s="277"/>
      <c r="P221" s="277"/>
      <c r="Q221" s="277"/>
      <c r="R221" s="277"/>
      <c r="S221" s="277"/>
      <c r="T221" s="277"/>
      <c r="U221" s="277"/>
      <c r="V221" s="277"/>
      <c r="W221" s="277"/>
      <c r="X221" s="277"/>
      <c r="Y221" s="277"/>
    </row>
    <row r="222" ht="15.0" customHeight="1">
      <c r="A222" s="352">
        <v>206839.0</v>
      </c>
      <c r="B222" s="352" t="str">
        <f>VLOOKUP(A222, 'JAN2022 - CC'!M:N,2,0)</f>
        <v>1226744581</v>
      </c>
      <c r="C222" s="352">
        <f>VLOOKUP(B222, 'JAN2022 - CC'!A:B,2,0)</f>
        <v>12267</v>
      </c>
      <c r="D222" s="352" t="s">
        <v>7570</v>
      </c>
      <c r="E222" s="352" t="s">
        <v>8315</v>
      </c>
      <c r="F222" s="352" t="s">
        <v>8309</v>
      </c>
      <c r="G222" s="277"/>
      <c r="H222" s="277"/>
      <c r="I222" s="277"/>
      <c r="J222" s="277"/>
      <c r="K222" s="352" t="str">
        <f>VLOOKUP(B222, 'JAN2022 - CC'!A:D,4,0)</f>
        <v>VILLAGOMEZ, LAURA L</v>
      </c>
      <c r="L222" s="277"/>
      <c r="M222" s="352" t="s">
        <v>9971</v>
      </c>
      <c r="N222" s="352" t="s">
        <v>9972</v>
      </c>
      <c r="O222" s="277"/>
      <c r="P222" s="277"/>
      <c r="Q222" s="277"/>
      <c r="R222" s="277"/>
      <c r="S222" s="277"/>
      <c r="T222" s="277"/>
      <c r="U222" s="277"/>
      <c r="V222" s="277"/>
      <c r="W222" s="277"/>
      <c r="X222" s="277"/>
      <c r="Y222" s="277"/>
    </row>
    <row r="223" ht="15.0" customHeight="1">
      <c r="A223" s="352">
        <v>206840.0</v>
      </c>
      <c r="B223" s="352" t="str">
        <f>VLOOKUP(A223, 'JAN2022 - CC'!M:N,2,0)</f>
        <v>1136544581</v>
      </c>
      <c r="C223" s="352">
        <f>VLOOKUP(B223, 'JAN2022 - CC'!A:B,2,0)</f>
        <v>11365</v>
      </c>
      <c r="D223" s="352" t="s">
        <v>7576</v>
      </c>
      <c r="E223" s="352" t="s">
        <v>8315</v>
      </c>
      <c r="F223" s="352" t="s">
        <v>8309</v>
      </c>
      <c r="G223" s="277"/>
      <c r="H223" s="277"/>
      <c r="I223" s="277"/>
      <c r="J223" s="277"/>
      <c r="K223" s="352" t="str">
        <f>VLOOKUP(B223, 'JAN2022 - CC'!A:D,4,0)</f>
        <v>ARCOS, LUIS</v>
      </c>
      <c r="L223" s="277"/>
      <c r="M223" s="352" t="s">
        <v>9973</v>
      </c>
      <c r="N223" s="352" t="s">
        <v>9974</v>
      </c>
      <c r="O223" s="277"/>
      <c r="P223" s="277"/>
      <c r="Q223" s="277"/>
      <c r="R223" s="277"/>
      <c r="S223" s="277"/>
      <c r="T223" s="277"/>
      <c r="U223" s="277"/>
      <c r="V223" s="277"/>
      <c r="W223" s="277"/>
      <c r="X223" s="277"/>
      <c r="Y223" s="277"/>
    </row>
    <row r="224" ht="15.75" customHeight="1">
      <c r="A224" s="352">
        <v>206840.0</v>
      </c>
      <c r="B224" s="352" t="str">
        <f>VLOOKUP(A224, 'JAN2022 - CC'!M:N,2,0)</f>
        <v>1136544581</v>
      </c>
      <c r="C224" s="352">
        <f>VLOOKUP(B224, 'JAN2022 - CC'!A:B,2,0)</f>
        <v>11365</v>
      </c>
      <c r="D224" s="352" t="s">
        <v>7566</v>
      </c>
      <c r="E224" s="352">
        <v>429.0</v>
      </c>
      <c r="F224" s="352" t="s">
        <v>8309</v>
      </c>
      <c r="G224" s="277"/>
      <c r="H224" s="277"/>
      <c r="I224" s="277"/>
      <c r="J224" s="277"/>
      <c r="K224" s="352" t="str">
        <f>VLOOKUP(B224, 'JAN2022 - CC'!A:D,4,0)</f>
        <v>ARCOS, LUIS</v>
      </c>
      <c r="L224" s="277"/>
      <c r="M224" s="352" t="s">
        <v>9973</v>
      </c>
      <c r="N224" s="352" t="s">
        <v>9974</v>
      </c>
      <c r="O224" s="277"/>
      <c r="P224" s="277"/>
      <c r="Q224" s="277"/>
      <c r="R224" s="277"/>
      <c r="S224" s="277"/>
      <c r="T224" s="277"/>
      <c r="U224" s="277"/>
      <c r="V224" s="277"/>
      <c r="W224" s="277"/>
      <c r="X224" s="277"/>
      <c r="Y224" s="277"/>
    </row>
    <row r="225" ht="15.0" customHeight="1">
      <c r="A225" s="352">
        <v>206840.0</v>
      </c>
      <c r="B225" s="352" t="str">
        <f>VLOOKUP(A225, 'JAN2022 - CC'!M:N,2,0)</f>
        <v>1136544581</v>
      </c>
      <c r="C225" s="352">
        <f>VLOOKUP(B225, 'JAN2022 - CC'!A:B,2,0)</f>
        <v>11365</v>
      </c>
      <c r="D225" s="352" t="s">
        <v>8494</v>
      </c>
      <c r="E225" s="352">
        <v>230.0</v>
      </c>
      <c r="F225" s="352" t="s">
        <v>8309</v>
      </c>
      <c r="G225" s="277"/>
      <c r="H225" s="277"/>
      <c r="I225" s="277"/>
      <c r="J225" s="277"/>
      <c r="K225" s="352" t="str">
        <f>VLOOKUP(B225, 'JAN2022 - CC'!A:D,4,0)</f>
        <v>ARCOS, LUIS</v>
      </c>
      <c r="L225" s="277"/>
      <c r="M225" s="352" t="s">
        <v>9973</v>
      </c>
      <c r="N225" s="352" t="s">
        <v>9974</v>
      </c>
      <c r="O225" s="277"/>
      <c r="P225" s="277"/>
      <c r="Q225" s="277"/>
      <c r="R225" s="277"/>
      <c r="S225" s="277"/>
      <c r="T225" s="277"/>
      <c r="U225" s="277"/>
      <c r="V225" s="277"/>
      <c r="W225" s="277"/>
      <c r="X225" s="277"/>
      <c r="Y225" s="277"/>
    </row>
    <row r="226" ht="15.0" customHeight="1">
      <c r="A226" s="352">
        <v>206840.0</v>
      </c>
      <c r="B226" s="352" t="str">
        <f>VLOOKUP(A226, 'JAN2022 - CC'!M:N,2,0)</f>
        <v>1136544581</v>
      </c>
      <c r="C226" s="352">
        <f>VLOOKUP(B226, 'JAN2022 - CC'!A:B,2,0)</f>
        <v>11365</v>
      </c>
      <c r="D226" s="352" t="s">
        <v>8507</v>
      </c>
      <c r="E226" s="352" t="s">
        <v>8309</v>
      </c>
      <c r="F226" s="352" t="s">
        <v>8309</v>
      </c>
      <c r="G226" s="277"/>
      <c r="H226" s="277"/>
      <c r="I226" s="277"/>
      <c r="J226" s="277"/>
      <c r="K226" s="352" t="str">
        <f>VLOOKUP(B226, 'JAN2022 - CC'!A:D,4,0)</f>
        <v>ARCOS, LUIS</v>
      </c>
      <c r="L226" s="277"/>
      <c r="M226" s="352" t="s">
        <v>9973</v>
      </c>
      <c r="N226" s="352" t="s">
        <v>9974</v>
      </c>
      <c r="O226" s="277"/>
      <c r="P226" s="277"/>
      <c r="Q226" s="277"/>
      <c r="R226" s="277"/>
      <c r="S226" s="277"/>
      <c r="T226" s="277"/>
      <c r="U226" s="277"/>
      <c r="V226" s="277"/>
      <c r="W226" s="277"/>
      <c r="X226" s="277"/>
      <c r="Y226" s="277"/>
    </row>
    <row r="227" ht="15.0" customHeight="1">
      <c r="A227" s="352">
        <v>206841.0</v>
      </c>
      <c r="B227" s="352" t="str">
        <f>VLOOKUP(A227, 'JAN2022 - CC'!M:N,2,0)</f>
        <v>1599844581</v>
      </c>
      <c r="C227" s="352">
        <f>VLOOKUP(B227, 'JAN2022 - CC'!A:B,2,0)</f>
        <v>15998</v>
      </c>
      <c r="D227" s="352" t="s">
        <v>8324</v>
      </c>
      <c r="E227" s="352" t="s">
        <v>8309</v>
      </c>
      <c r="F227" s="352" t="s">
        <v>8309</v>
      </c>
      <c r="G227" s="277"/>
      <c r="H227" s="277"/>
      <c r="I227" s="277"/>
      <c r="J227" s="277"/>
      <c r="K227" s="352" t="str">
        <f>VLOOKUP(B227, 'JAN2022 - CC'!A:D,4,0)</f>
        <v>SANCHEZ, REBECCA S</v>
      </c>
      <c r="L227" s="277"/>
      <c r="M227" s="352" t="s">
        <v>9975</v>
      </c>
      <c r="N227" s="352" t="s">
        <v>9976</v>
      </c>
      <c r="O227" s="277"/>
      <c r="P227" s="277"/>
      <c r="Q227" s="277"/>
      <c r="R227" s="277"/>
      <c r="S227" s="277"/>
      <c r="T227" s="277"/>
      <c r="U227" s="277"/>
      <c r="V227" s="277"/>
      <c r="W227" s="277"/>
      <c r="X227" s="277"/>
      <c r="Y227" s="277"/>
    </row>
    <row r="228" ht="15.75" customHeight="1">
      <c r="A228" s="352">
        <v>206841.0</v>
      </c>
      <c r="B228" s="352" t="str">
        <f>VLOOKUP(A228, 'JAN2022 - CC'!M:N,2,0)</f>
        <v>1599844581</v>
      </c>
      <c r="C228" s="352">
        <f>VLOOKUP(B228, 'JAN2022 - CC'!A:B,2,0)</f>
        <v>15998</v>
      </c>
      <c r="D228" s="352" t="s">
        <v>7576</v>
      </c>
      <c r="E228" s="352" t="s">
        <v>8315</v>
      </c>
      <c r="F228" s="352" t="s">
        <v>8309</v>
      </c>
      <c r="G228" s="277"/>
      <c r="H228" s="277"/>
      <c r="I228" s="277"/>
      <c r="J228" s="277"/>
      <c r="K228" s="352" t="str">
        <f>VLOOKUP(B228, 'JAN2022 - CC'!A:D,4,0)</f>
        <v>SANCHEZ, REBECCA S</v>
      </c>
      <c r="L228" s="277"/>
      <c r="M228" s="352" t="s">
        <v>9975</v>
      </c>
      <c r="N228" s="352" t="s">
        <v>9976</v>
      </c>
      <c r="O228" s="277"/>
      <c r="P228" s="277"/>
      <c r="Q228" s="277"/>
      <c r="R228" s="277"/>
      <c r="S228" s="277"/>
      <c r="T228" s="277"/>
      <c r="U228" s="277"/>
      <c r="V228" s="277"/>
      <c r="W228" s="277"/>
      <c r="X228" s="277"/>
      <c r="Y228" s="277"/>
    </row>
    <row r="229" ht="15.0" customHeight="1">
      <c r="A229" s="352">
        <v>206841.0</v>
      </c>
      <c r="B229" s="352" t="str">
        <f>VLOOKUP(A229, 'JAN2022 - CC'!M:N,2,0)</f>
        <v>1599844581</v>
      </c>
      <c r="C229" s="352">
        <f>VLOOKUP(B229, 'JAN2022 - CC'!A:B,2,0)</f>
        <v>15998</v>
      </c>
      <c r="D229" s="352" t="s">
        <v>7606</v>
      </c>
      <c r="E229" s="352" t="s">
        <v>8315</v>
      </c>
      <c r="F229" s="352" t="s">
        <v>8309</v>
      </c>
      <c r="G229" s="277"/>
      <c r="H229" s="277"/>
      <c r="I229" s="277"/>
      <c r="J229" s="277"/>
      <c r="K229" s="352" t="str">
        <f>VLOOKUP(B229, 'JAN2022 - CC'!A:D,4,0)</f>
        <v>SANCHEZ, REBECCA S</v>
      </c>
      <c r="L229" s="277"/>
      <c r="M229" s="352" t="s">
        <v>9975</v>
      </c>
      <c r="N229" s="352" t="s">
        <v>9976</v>
      </c>
      <c r="O229" s="277"/>
      <c r="P229" s="277"/>
      <c r="Q229" s="277"/>
      <c r="R229" s="277"/>
      <c r="S229" s="277"/>
      <c r="T229" s="277"/>
      <c r="U229" s="277"/>
      <c r="V229" s="277"/>
      <c r="W229" s="277"/>
      <c r="X229" s="277"/>
      <c r="Y229" s="277"/>
    </row>
    <row r="230" ht="15.0" customHeight="1">
      <c r="A230" s="352">
        <v>206844.0</v>
      </c>
      <c r="B230" s="352" t="str">
        <f>VLOOKUP(A230, 'JAN2022 - CC'!M:N,2,0)</f>
        <v>1259444581</v>
      </c>
      <c r="C230" s="352">
        <f>VLOOKUP(B230, 'JAN2022 - CC'!A:B,2,0)</f>
        <v>12594</v>
      </c>
      <c r="D230" s="352" t="s">
        <v>8384</v>
      </c>
      <c r="E230" s="352">
        <v>115.0</v>
      </c>
      <c r="F230" s="352" t="s">
        <v>8309</v>
      </c>
      <c r="G230" s="277"/>
      <c r="H230" s="277"/>
      <c r="I230" s="277"/>
      <c r="J230" s="277"/>
      <c r="K230" s="352" t="str">
        <f>VLOOKUP(B230, 'JAN2022 - CC'!A:D,4,0)</f>
        <v>NORMAN, JONATHON I</v>
      </c>
      <c r="L230" s="277"/>
      <c r="M230" s="352" t="s">
        <v>9977</v>
      </c>
      <c r="N230" s="352" t="s">
        <v>9978</v>
      </c>
      <c r="O230" s="277"/>
      <c r="P230" s="277"/>
      <c r="Q230" s="277"/>
      <c r="R230" s="277"/>
      <c r="S230" s="277"/>
      <c r="T230" s="277"/>
      <c r="U230" s="277"/>
      <c r="V230" s="277"/>
      <c r="W230" s="277"/>
      <c r="X230" s="277"/>
      <c r="Y230" s="277"/>
    </row>
    <row r="231" ht="15.75" customHeight="1">
      <c r="A231" s="352">
        <v>206844.0</v>
      </c>
      <c r="B231" s="352" t="str">
        <f>VLOOKUP(A231, 'JAN2022 - CC'!M:N,2,0)</f>
        <v>1259444581</v>
      </c>
      <c r="C231" s="352">
        <f>VLOOKUP(B231, 'JAN2022 - CC'!A:B,2,0)</f>
        <v>12594</v>
      </c>
      <c r="D231" s="352" t="s">
        <v>35</v>
      </c>
      <c r="E231" s="352" t="s">
        <v>8309</v>
      </c>
      <c r="F231" s="352" t="s">
        <v>8309</v>
      </c>
      <c r="G231" s="277"/>
      <c r="H231" s="277"/>
      <c r="I231" s="277"/>
      <c r="J231" s="277"/>
      <c r="K231" s="352" t="str">
        <f>VLOOKUP(B231, 'JAN2022 - CC'!A:D,4,0)</f>
        <v>NORMAN, JONATHON I</v>
      </c>
      <c r="L231" s="277"/>
      <c r="M231" s="352" t="s">
        <v>9977</v>
      </c>
      <c r="N231" s="352" t="s">
        <v>9978</v>
      </c>
      <c r="O231" s="277"/>
      <c r="P231" s="277"/>
      <c r="Q231" s="277"/>
      <c r="R231" s="277"/>
      <c r="S231" s="277"/>
      <c r="T231" s="277"/>
      <c r="U231" s="277"/>
      <c r="V231" s="277"/>
      <c r="W231" s="277"/>
      <c r="X231" s="277"/>
      <c r="Y231" s="277"/>
    </row>
    <row r="232" ht="15.0" customHeight="1">
      <c r="A232" s="352">
        <v>206845.0</v>
      </c>
      <c r="B232" s="352" t="str">
        <f>VLOOKUP(A232, 'JAN2022 - CC'!M:N,2,0)</f>
        <v>967044581</v>
      </c>
      <c r="C232" s="352">
        <f>VLOOKUP(B232, 'JAN2022 - CC'!A:B,2,0)</f>
        <v>9670</v>
      </c>
      <c r="D232" s="352" t="s">
        <v>7606</v>
      </c>
      <c r="E232" s="352" t="s">
        <v>8315</v>
      </c>
      <c r="F232" s="352" t="s">
        <v>8309</v>
      </c>
      <c r="G232" s="277"/>
      <c r="H232" s="277"/>
      <c r="I232" s="277"/>
      <c r="J232" s="277"/>
      <c r="K232" s="352" t="str">
        <f>VLOOKUP(B232, 'JAN2022 - CC'!A:D,4,0)</f>
        <v>JERIDO, LADARIUS</v>
      </c>
      <c r="L232" s="277"/>
      <c r="M232" s="352" t="s">
        <v>9979</v>
      </c>
      <c r="N232" s="352" t="s">
        <v>9980</v>
      </c>
      <c r="O232" s="277"/>
      <c r="P232" s="277"/>
      <c r="Q232" s="277"/>
      <c r="R232" s="277"/>
      <c r="S232" s="277"/>
      <c r="T232" s="277"/>
      <c r="U232" s="277"/>
      <c r="V232" s="277"/>
      <c r="W232" s="277"/>
      <c r="X232" s="277"/>
      <c r="Y232" s="277"/>
    </row>
    <row r="233" ht="15.0" customHeight="1">
      <c r="A233" s="352">
        <v>206847.0</v>
      </c>
      <c r="B233" s="352" t="str">
        <f>VLOOKUP(A233, 'JAN2022 - CC'!M:N,2,0)</f>
        <v>1700944581</v>
      </c>
      <c r="C233" s="352">
        <f>VLOOKUP(B233, 'JAN2022 - CC'!A:B,2,0)</f>
        <v>17009</v>
      </c>
      <c r="D233" s="352" t="s">
        <v>7576</v>
      </c>
      <c r="E233" s="352" t="s">
        <v>8315</v>
      </c>
      <c r="F233" s="352" t="s">
        <v>8309</v>
      </c>
      <c r="G233" s="277"/>
      <c r="H233" s="277"/>
      <c r="I233" s="277"/>
      <c r="J233" s="277"/>
      <c r="K233" s="352" t="str">
        <f>VLOOKUP(B233, 'JAN2022 - CC'!A:D,4,0)</f>
        <v>CAZARES, BENIGNO</v>
      </c>
      <c r="L233" s="277"/>
      <c r="M233" s="352" t="s">
        <v>9981</v>
      </c>
      <c r="N233" s="352" t="s">
        <v>9982</v>
      </c>
      <c r="O233" s="277"/>
      <c r="P233" s="277"/>
      <c r="Q233" s="277"/>
      <c r="R233" s="277"/>
      <c r="S233" s="277"/>
      <c r="T233" s="277"/>
      <c r="U233" s="277"/>
      <c r="V233" s="277"/>
      <c r="W233" s="277"/>
      <c r="X233" s="277"/>
      <c r="Y233" s="277"/>
    </row>
    <row r="234" ht="15.75" customHeight="1">
      <c r="A234" s="352">
        <v>206848.0</v>
      </c>
      <c r="B234" s="352" t="str">
        <f>VLOOKUP(A234, 'JAN2022 - CC'!M:N,2,0)</f>
        <v>975944581</v>
      </c>
      <c r="C234" s="352">
        <f>VLOOKUP(B234, 'JAN2022 - CC'!A:B,2,0)</f>
        <v>9759</v>
      </c>
      <c r="D234" s="352" t="s">
        <v>7570</v>
      </c>
      <c r="E234" s="352" t="s">
        <v>8315</v>
      </c>
      <c r="F234" s="352" t="s">
        <v>8309</v>
      </c>
      <c r="G234" s="277"/>
      <c r="H234" s="277"/>
      <c r="I234" s="277"/>
      <c r="J234" s="277"/>
      <c r="K234" s="352" t="str">
        <f>VLOOKUP(B234, 'JAN2022 - CC'!A:D,4,0)</f>
        <v>GONZALEZ, ANTONIO</v>
      </c>
      <c r="L234" s="277"/>
      <c r="M234" s="352" t="s">
        <v>9983</v>
      </c>
      <c r="N234" s="352" t="s">
        <v>9984</v>
      </c>
      <c r="O234" s="277"/>
      <c r="P234" s="277"/>
      <c r="Q234" s="277"/>
      <c r="R234" s="277"/>
      <c r="S234" s="277"/>
      <c r="T234" s="277"/>
      <c r="U234" s="277"/>
      <c r="V234" s="277"/>
      <c r="W234" s="277"/>
      <c r="X234" s="277"/>
      <c r="Y234" s="277"/>
    </row>
    <row r="235" ht="15.0" customHeight="1">
      <c r="A235" s="352">
        <v>206849.0</v>
      </c>
      <c r="B235" s="352" t="str">
        <f>VLOOKUP(A235, 'JAN2022 - CC'!M:N,2,0)</f>
        <v>1058344581</v>
      </c>
      <c r="C235" s="352">
        <f>VLOOKUP(B235, 'JAN2022 - CC'!A:B,2,0)</f>
        <v>10583</v>
      </c>
      <c r="D235" s="352" t="s">
        <v>8342</v>
      </c>
      <c r="E235" s="352" t="s">
        <v>8309</v>
      </c>
      <c r="F235" s="352" t="s">
        <v>8309</v>
      </c>
      <c r="G235" s="277"/>
      <c r="H235" s="277"/>
      <c r="I235" s="277"/>
      <c r="J235" s="277"/>
      <c r="K235" s="352" t="str">
        <f>VLOOKUP(B235, 'JAN2022 - CC'!A:D,4,0)</f>
        <v>BUSTAMANTE, LOURDES I</v>
      </c>
      <c r="L235" s="277"/>
      <c r="M235" s="352" t="s">
        <v>9985</v>
      </c>
      <c r="N235" s="352" t="s">
        <v>9986</v>
      </c>
      <c r="O235" s="277"/>
      <c r="P235" s="277"/>
      <c r="Q235" s="277"/>
      <c r="R235" s="277"/>
      <c r="S235" s="277"/>
      <c r="T235" s="277"/>
      <c r="U235" s="277"/>
      <c r="V235" s="277"/>
      <c r="W235" s="277"/>
      <c r="X235" s="277"/>
      <c r="Y235" s="277"/>
    </row>
    <row r="236" ht="15.0" customHeight="1">
      <c r="A236" s="352">
        <v>206849.0</v>
      </c>
      <c r="B236" s="352" t="str">
        <f>VLOOKUP(A236, 'JAN2022 - CC'!M:N,2,0)</f>
        <v>1058344581</v>
      </c>
      <c r="C236" s="352">
        <f>VLOOKUP(B236, 'JAN2022 - CC'!A:B,2,0)</f>
        <v>10583</v>
      </c>
      <c r="D236" s="352" t="s">
        <v>7566</v>
      </c>
      <c r="E236" s="352">
        <v>1880.0</v>
      </c>
      <c r="F236" s="352" t="s">
        <v>8309</v>
      </c>
      <c r="G236" s="277"/>
      <c r="H236" s="277"/>
      <c r="I236" s="277"/>
      <c r="J236" s="277"/>
      <c r="K236" s="352" t="str">
        <f>VLOOKUP(B236, 'JAN2022 - CC'!A:D,4,0)</f>
        <v>BUSTAMANTE, LOURDES I</v>
      </c>
      <c r="L236" s="277"/>
      <c r="M236" s="352" t="s">
        <v>9985</v>
      </c>
      <c r="N236" s="352" t="s">
        <v>9986</v>
      </c>
      <c r="O236" s="277"/>
      <c r="P236" s="277"/>
      <c r="Q236" s="277"/>
      <c r="R236" s="277"/>
      <c r="S236" s="277"/>
      <c r="T236" s="277"/>
      <c r="U236" s="277"/>
      <c r="V236" s="277"/>
      <c r="W236" s="277"/>
      <c r="X236" s="277"/>
      <c r="Y236" s="277"/>
    </row>
    <row r="237" ht="15.75" customHeight="1">
      <c r="A237" s="352">
        <v>206849.0</v>
      </c>
      <c r="B237" s="352" t="str">
        <f>VLOOKUP(A237, 'JAN2022 - CC'!M:N,2,0)</f>
        <v>1058344581</v>
      </c>
      <c r="C237" s="352">
        <f>VLOOKUP(B237, 'JAN2022 - CC'!A:B,2,0)</f>
        <v>10583</v>
      </c>
      <c r="D237" s="352" t="s">
        <v>8494</v>
      </c>
      <c r="E237" s="352" t="s">
        <v>8315</v>
      </c>
      <c r="F237" s="352" t="s">
        <v>8309</v>
      </c>
      <c r="G237" s="277"/>
      <c r="H237" s="277"/>
      <c r="I237" s="277"/>
      <c r="J237" s="277"/>
      <c r="K237" s="352" t="str">
        <f>VLOOKUP(B237, 'JAN2022 - CC'!A:D,4,0)</f>
        <v>BUSTAMANTE, LOURDES I</v>
      </c>
      <c r="L237" s="277"/>
      <c r="M237" s="352" t="s">
        <v>9985</v>
      </c>
      <c r="N237" s="352" t="s">
        <v>9986</v>
      </c>
      <c r="O237" s="277"/>
      <c r="P237" s="277"/>
      <c r="Q237" s="277"/>
      <c r="R237" s="277"/>
      <c r="S237" s="277"/>
      <c r="T237" s="277"/>
      <c r="U237" s="277"/>
      <c r="V237" s="277"/>
      <c r="W237" s="277"/>
      <c r="X237" s="277"/>
      <c r="Y237" s="277"/>
    </row>
    <row r="238" ht="15.0" customHeight="1">
      <c r="A238" s="352">
        <v>206849.0</v>
      </c>
      <c r="B238" s="352" t="str">
        <f>VLOOKUP(A238, 'JAN2022 - CC'!M:N,2,0)</f>
        <v>1058344581</v>
      </c>
      <c r="C238" s="352">
        <f>VLOOKUP(B238, 'JAN2022 - CC'!A:B,2,0)</f>
        <v>10583</v>
      </c>
      <c r="D238" s="352" t="s">
        <v>8507</v>
      </c>
      <c r="E238" s="352" t="s">
        <v>8309</v>
      </c>
      <c r="F238" s="352" t="s">
        <v>8309</v>
      </c>
      <c r="G238" s="277"/>
      <c r="H238" s="277"/>
      <c r="I238" s="277"/>
      <c r="J238" s="277"/>
      <c r="K238" s="352" t="str">
        <f>VLOOKUP(B238, 'JAN2022 - CC'!A:D,4,0)</f>
        <v>BUSTAMANTE, LOURDES I</v>
      </c>
      <c r="L238" s="277"/>
      <c r="M238" s="352" t="s">
        <v>9985</v>
      </c>
      <c r="N238" s="352" t="s">
        <v>9986</v>
      </c>
      <c r="O238" s="277"/>
      <c r="P238" s="277"/>
      <c r="Q238" s="277"/>
      <c r="R238" s="277"/>
      <c r="S238" s="277"/>
      <c r="T238" s="277"/>
      <c r="U238" s="277"/>
      <c r="V238" s="277"/>
      <c r="W238" s="277"/>
      <c r="X238" s="277"/>
      <c r="Y238" s="277"/>
    </row>
    <row r="239" ht="15.0" customHeight="1">
      <c r="A239" s="352">
        <v>206852.0</v>
      </c>
      <c r="B239" s="352" t="str">
        <f>VLOOKUP(A239, 'JAN2022 - CC'!M:N,2,0)</f>
        <v>1468344581</v>
      </c>
      <c r="C239" s="352">
        <f>VLOOKUP(B239, 'JAN2022 - CC'!A:B,2,0)</f>
        <v>14683</v>
      </c>
      <c r="D239" s="352" t="s">
        <v>7576</v>
      </c>
      <c r="E239" s="352" t="s">
        <v>8315</v>
      </c>
      <c r="F239" s="352" t="s">
        <v>8309</v>
      </c>
      <c r="G239" s="277"/>
      <c r="H239" s="277"/>
      <c r="I239" s="277"/>
      <c r="J239" s="277"/>
      <c r="K239" s="352" t="str">
        <f>VLOOKUP(B239, 'JAN2022 - CC'!A:D,4,0)</f>
        <v>ZENTZ, FREDERICK A</v>
      </c>
      <c r="L239" s="277"/>
      <c r="M239" s="352" t="s">
        <v>9987</v>
      </c>
      <c r="N239" s="352" t="s">
        <v>9988</v>
      </c>
      <c r="O239" s="277"/>
      <c r="P239" s="277"/>
      <c r="Q239" s="277"/>
      <c r="R239" s="277"/>
      <c r="S239" s="277"/>
      <c r="T239" s="277"/>
      <c r="U239" s="277"/>
      <c r="V239" s="277"/>
      <c r="W239" s="277"/>
      <c r="X239" s="277"/>
      <c r="Y239" s="277"/>
    </row>
    <row r="240" ht="15.75" customHeight="1">
      <c r="A240" s="352">
        <v>206853.0</v>
      </c>
      <c r="B240" s="352" t="str">
        <f>VLOOKUP(A240, 'JAN2022 - CC'!M:N,2,0)</f>
        <v>1613944581</v>
      </c>
      <c r="C240" s="352">
        <f>VLOOKUP(B240, 'JAN2022 - CC'!A:B,2,0)</f>
        <v>16139</v>
      </c>
      <c r="D240" s="352" t="s">
        <v>7576</v>
      </c>
      <c r="E240" s="352" t="s">
        <v>8315</v>
      </c>
      <c r="F240" s="352" t="s">
        <v>8309</v>
      </c>
      <c r="G240" s="277"/>
      <c r="H240" s="277"/>
      <c r="I240" s="277"/>
      <c r="J240" s="277"/>
      <c r="K240" s="352" t="str">
        <f>VLOOKUP(B240, 'JAN2022 - CC'!A:D,4,0)</f>
        <v>CAMACHO, LOTTI F</v>
      </c>
      <c r="L240" s="277"/>
      <c r="M240" s="352" t="s">
        <v>9989</v>
      </c>
      <c r="N240" s="352" t="s">
        <v>9990</v>
      </c>
      <c r="O240" s="277"/>
      <c r="P240" s="277"/>
      <c r="Q240" s="277"/>
      <c r="R240" s="277"/>
      <c r="S240" s="277"/>
      <c r="T240" s="277"/>
      <c r="U240" s="277"/>
      <c r="V240" s="277"/>
      <c r="W240" s="277"/>
      <c r="X240" s="277"/>
      <c r="Y240" s="277"/>
    </row>
    <row r="241" ht="15.0" customHeight="1">
      <c r="A241" s="352">
        <v>206853.0</v>
      </c>
      <c r="B241" s="352" t="str">
        <f>VLOOKUP(A241, 'JAN2022 - CC'!M:N,2,0)</f>
        <v>1613944581</v>
      </c>
      <c r="C241" s="352">
        <f>VLOOKUP(B241, 'JAN2022 - CC'!A:B,2,0)</f>
        <v>16139</v>
      </c>
      <c r="D241" s="352" t="s">
        <v>7606</v>
      </c>
      <c r="E241" s="352">
        <v>252.0</v>
      </c>
      <c r="F241" s="352" t="s">
        <v>8309</v>
      </c>
      <c r="G241" s="277"/>
      <c r="H241" s="277"/>
      <c r="I241" s="277"/>
      <c r="J241" s="277"/>
      <c r="K241" s="352" t="str">
        <f>VLOOKUP(B241, 'JAN2022 - CC'!A:D,4,0)</f>
        <v>CAMACHO, LOTTI F</v>
      </c>
      <c r="L241" s="277"/>
      <c r="M241" s="352" t="s">
        <v>9989</v>
      </c>
      <c r="N241" s="352" t="s">
        <v>9990</v>
      </c>
      <c r="O241" s="277"/>
      <c r="P241" s="277"/>
      <c r="Q241" s="277"/>
      <c r="R241" s="277"/>
      <c r="S241" s="277"/>
      <c r="T241" s="277"/>
      <c r="U241" s="277"/>
      <c r="V241" s="277"/>
      <c r="W241" s="277"/>
      <c r="X241" s="277"/>
      <c r="Y241" s="277"/>
    </row>
    <row r="242" ht="15.0" customHeight="1">
      <c r="A242" s="352">
        <v>206854.0</v>
      </c>
      <c r="B242" s="352" t="str">
        <f>VLOOKUP(A242, 'JAN2022 - CC'!M:N,2,0)</f>
        <v>1287344581</v>
      </c>
      <c r="C242" s="352">
        <f>VLOOKUP(B242, 'JAN2022 - CC'!A:B,2,0)</f>
        <v>12873</v>
      </c>
      <c r="D242" s="352" t="s">
        <v>7576</v>
      </c>
      <c r="E242" s="352" t="s">
        <v>8315</v>
      </c>
      <c r="F242" s="352" t="s">
        <v>8309</v>
      </c>
      <c r="G242" s="277"/>
      <c r="H242" s="277"/>
      <c r="I242" s="277"/>
      <c r="J242" s="277"/>
      <c r="K242" s="352" t="str">
        <f>VLOOKUP(B242, 'JAN2022 - CC'!A:D,4,0)</f>
        <v>GRISSON, TARA</v>
      </c>
      <c r="L242" s="277"/>
      <c r="M242" s="352" t="s">
        <v>9991</v>
      </c>
      <c r="N242" s="352" t="s">
        <v>9992</v>
      </c>
      <c r="O242" s="277"/>
      <c r="P242" s="277"/>
      <c r="Q242" s="277"/>
      <c r="R242" s="277"/>
      <c r="S242" s="277"/>
      <c r="T242" s="277"/>
      <c r="U242" s="277"/>
      <c r="V242" s="277"/>
      <c r="W242" s="277"/>
      <c r="X242" s="277"/>
      <c r="Y242" s="277"/>
    </row>
    <row r="243" ht="15.0" customHeight="1">
      <c r="A243" s="352">
        <v>206854.0</v>
      </c>
      <c r="B243" s="352" t="str">
        <f>VLOOKUP(A243, 'JAN2022 - CC'!M:N,2,0)</f>
        <v>1287344581</v>
      </c>
      <c r="C243" s="352">
        <f>VLOOKUP(B243, 'JAN2022 - CC'!A:B,2,0)</f>
        <v>12873</v>
      </c>
      <c r="D243" s="352" t="s">
        <v>8495</v>
      </c>
      <c r="E243" s="352">
        <v>179.0</v>
      </c>
      <c r="F243" s="352" t="s">
        <v>8309</v>
      </c>
      <c r="G243" s="277"/>
      <c r="H243" s="277"/>
      <c r="I243" s="277"/>
      <c r="J243" s="277"/>
      <c r="K243" s="352" t="str">
        <f>VLOOKUP(B243, 'JAN2022 - CC'!A:D,4,0)</f>
        <v>GRISSON, TARA</v>
      </c>
      <c r="L243" s="277"/>
      <c r="M243" s="352" t="s">
        <v>9991</v>
      </c>
      <c r="N243" s="352" t="s">
        <v>9992</v>
      </c>
      <c r="O243" s="277"/>
      <c r="P243" s="277"/>
      <c r="Q243" s="277"/>
      <c r="R243" s="277"/>
      <c r="S243" s="277"/>
      <c r="T243" s="277"/>
      <c r="U243" s="277"/>
      <c r="V243" s="277"/>
      <c r="W243" s="277"/>
      <c r="X243" s="277"/>
      <c r="Y243" s="277"/>
    </row>
    <row r="244" ht="15.75" customHeight="1">
      <c r="A244" s="352">
        <v>206854.0</v>
      </c>
      <c r="B244" s="352" t="str">
        <f>VLOOKUP(A244, 'JAN2022 - CC'!M:N,2,0)</f>
        <v>1287344581</v>
      </c>
      <c r="C244" s="352">
        <f>VLOOKUP(B244, 'JAN2022 - CC'!A:B,2,0)</f>
        <v>12873</v>
      </c>
      <c r="D244" s="352" t="s">
        <v>35</v>
      </c>
      <c r="E244" s="352" t="s">
        <v>8309</v>
      </c>
      <c r="F244" s="352" t="s">
        <v>8309</v>
      </c>
      <c r="G244" s="277"/>
      <c r="H244" s="277"/>
      <c r="I244" s="277"/>
      <c r="J244" s="277"/>
      <c r="K244" s="352" t="str">
        <f>VLOOKUP(B244, 'JAN2022 - CC'!A:D,4,0)</f>
        <v>GRISSON, TARA</v>
      </c>
      <c r="L244" s="277"/>
      <c r="M244" s="352" t="s">
        <v>9991</v>
      </c>
      <c r="N244" s="352" t="s">
        <v>9992</v>
      </c>
      <c r="O244" s="277"/>
      <c r="P244" s="277"/>
      <c r="Q244" s="277"/>
      <c r="R244" s="277"/>
      <c r="S244" s="277"/>
      <c r="T244" s="277"/>
      <c r="U244" s="277"/>
      <c r="V244" s="277"/>
      <c r="W244" s="277"/>
      <c r="X244" s="277"/>
      <c r="Y244" s="277"/>
    </row>
    <row r="245" ht="15.0" customHeight="1">
      <c r="A245" s="352">
        <v>206856.0</v>
      </c>
      <c r="B245" s="352" t="str">
        <f>VLOOKUP(A245, 'JAN2022 - CC'!M:N,2,0)</f>
        <v>1763744581</v>
      </c>
      <c r="C245" s="352">
        <f>VLOOKUP(B245, 'JAN2022 - CC'!A:B,2,0)</f>
        <v>17637</v>
      </c>
      <c r="D245" s="352" t="s">
        <v>7736</v>
      </c>
      <c r="E245" s="352">
        <v>153.0</v>
      </c>
      <c r="F245" s="352" t="s">
        <v>8309</v>
      </c>
      <c r="G245" s="277"/>
      <c r="H245" s="277"/>
      <c r="I245" s="277"/>
      <c r="J245" s="277"/>
      <c r="K245" s="352" t="str">
        <f>VLOOKUP(B245, 'JAN2022 - CC'!A:D,4,0)</f>
        <v>OBLINGER, TERESA</v>
      </c>
      <c r="L245" s="277"/>
      <c r="M245" s="352" t="s">
        <v>9993</v>
      </c>
      <c r="N245" s="352" t="s">
        <v>9934</v>
      </c>
      <c r="O245" s="277"/>
      <c r="P245" s="277"/>
      <c r="Q245" s="277"/>
      <c r="R245" s="277"/>
      <c r="S245" s="277"/>
      <c r="T245" s="277"/>
      <c r="U245" s="277"/>
      <c r="V245" s="277"/>
      <c r="W245" s="277"/>
      <c r="X245" s="277"/>
      <c r="Y245" s="277"/>
    </row>
    <row r="246" ht="15.0" customHeight="1">
      <c r="A246" s="352">
        <v>206862.0</v>
      </c>
      <c r="B246" s="352" t="str">
        <f>VLOOKUP(A246, 'JAN2022 - CC'!M:N,2,0)</f>
        <v>1384744581</v>
      </c>
      <c r="C246" s="352">
        <f>VLOOKUP(B246, 'JAN2022 - CC'!A:B,2,0)</f>
        <v>13847</v>
      </c>
      <c r="D246" s="352" t="s">
        <v>7566</v>
      </c>
      <c r="E246" s="352">
        <v>1030.0</v>
      </c>
      <c r="F246" s="352" t="s">
        <v>8309</v>
      </c>
      <c r="G246" s="277"/>
      <c r="H246" s="277"/>
      <c r="I246" s="277"/>
      <c r="J246" s="277"/>
      <c r="K246" s="352" t="str">
        <f>VLOOKUP(B246, 'JAN2022 - CC'!A:D,4,0)</f>
        <v>RAMIREZ, ROSA I</v>
      </c>
      <c r="L246" s="277"/>
      <c r="M246" s="352" t="s">
        <v>9994</v>
      </c>
      <c r="N246" s="352" t="s">
        <v>9995</v>
      </c>
      <c r="O246" s="277"/>
      <c r="P246" s="277"/>
      <c r="Q246" s="277"/>
      <c r="R246" s="277"/>
      <c r="S246" s="277"/>
      <c r="T246" s="277"/>
      <c r="U246" s="277"/>
      <c r="V246" s="277"/>
      <c r="W246" s="277"/>
      <c r="X246" s="277"/>
      <c r="Y246" s="277"/>
    </row>
    <row r="247" ht="15.75" customHeight="1">
      <c r="A247" s="352">
        <v>206862.0</v>
      </c>
      <c r="B247" s="352" t="str">
        <f>VLOOKUP(A247, 'JAN2022 - CC'!M:N,2,0)</f>
        <v>1384744581</v>
      </c>
      <c r="C247" s="352">
        <f>VLOOKUP(B247, 'JAN2022 - CC'!A:B,2,0)</f>
        <v>13847</v>
      </c>
      <c r="D247" s="352" t="s">
        <v>8483</v>
      </c>
      <c r="E247" s="352">
        <v>60.4</v>
      </c>
      <c r="F247" s="352" t="s">
        <v>8309</v>
      </c>
      <c r="G247" s="277"/>
      <c r="H247" s="277"/>
      <c r="I247" s="277"/>
      <c r="J247" s="277"/>
      <c r="K247" s="352" t="str">
        <f>VLOOKUP(B247, 'JAN2022 - CC'!A:D,4,0)</f>
        <v>RAMIREZ, ROSA I</v>
      </c>
      <c r="L247" s="277"/>
      <c r="M247" s="352" t="s">
        <v>9994</v>
      </c>
      <c r="N247" s="352" t="s">
        <v>9995</v>
      </c>
      <c r="O247" s="277"/>
      <c r="P247" s="277"/>
      <c r="Q247" s="277"/>
      <c r="R247" s="277"/>
      <c r="S247" s="277"/>
      <c r="T247" s="277"/>
      <c r="U247" s="277"/>
      <c r="V247" s="277"/>
      <c r="W247" s="277"/>
      <c r="X247" s="277"/>
      <c r="Y247" s="277"/>
    </row>
    <row r="248" ht="15.0" customHeight="1">
      <c r="A248" s="352">
        <v>206862.0</v>
      </c>
      <c r="B248" s="352" t="str">
        <f>VLOOKUP(A248, 'JAN2022 - CC'!M:N,2,0)</f>
        <v>1384744581</v>
      </c>
      <c r="C248" s="352">
        <f>VLOOKUP(B248, 'JAN2022 - CC'!A:B,2,0)</f>
        <v>13847</v>
      </c>
      <c r="D248" s="352" t="s">
        <v>8494</v>
      </c>
      <c r="E248" s="352">
        <v>535.0</v>
      </c>
      <c r="F248" s="352" t="s">
        <v>8309</v>
      </c>
      <c r="G248" s="277"/>
      <c r="H248" s="277"/>
      <c r="I248" s="277"/>
      <c r="J248" s="277"/>
      <c r="K248" s="352" t="str">
        <f>VLOOKUP(B248, 'JAN2022 - CC'!A:D,4,0)</f>
        <v>RAMIREZ, ROSA I</v>
      </c>
      <c r="L248" s="277"/>
      <c r="M248" s="352" t="s">
        <v>9994</v>
      </c>
      <c r="N248" s="352" t="s">
        <v>9995</v>
      </c>
      <c r="O248" s="277"/>
      <c r="P248" s="277"/>
      <c r="Q248" s="277"/>
      <c r="R248" s="277"/>
      <c r="S248" s="277"/>
      <c r="T248" s="277"/>
      <c r="U248" s="277"/>
      <c r="V248" s="277"/>
      <c r="W248" s="277"/>
      <c r="X248" s="277"/>
      <c r="Y248" s="277"/>
    </row>
    <row r="249" ht="15.0" customHeight="1">
      <c r="A249" s="352">
        <v>206862.0</v>
      </c>
      <c r="B249" s="352" t="str">
        <f>VLOOKUP(A249, 'JAN2022 - CC'!M:N,2,0)</f>
        <v>1384744581</v>
      </c>
      <c r="C249" s="352">
        <f>VLOOKUP(B249, 'JAN2022 - CC'!A:B,2,0)</f>
        <v>13847</v>
      </c>
      <c r="D249" s="352" t="s">
        <v>8507</v>
      </c>
      <c r="E249" s="352" t="s">
        <v>8309</v>
      </c>
      <c r="F249" s="352" t="s">
        <v>8309</v>
      </c>
      <c r="G249" s="277"/>
      <c r="H249" s="277"/>
      <c r="I249" s="277"/>
      <c r="J249" s="277"/>
      <c r="K249" s="352" t="str">
        <f>VLOOKUP(B249, 'JAN2022 - CC'!A:D,4,0)</f>
        <v>RAMIREZ, ROSA I</v>
      </c>
      <c r="L249" s="277"/>
      <c r="M249" s="352" t="s">
        <v>9994</v>
      </c>
      <c r="N249" s="352" t="s">
        <v>9995</v>
      </c>
      <c r="O249" s="277"/>
      <c r="P249" s="277"/>
      <c r="Q249" s="277"/>
      <c r="R249" s="277"/>
      <c r="S249" s="277"/>
      <c r="T249" s="277"/>
      <c r="U249" s="277"/>
      <c r="V249" s="277"/>
      <c r="W249" s="277"/>
      <c r="X249" s="277"/>
      <c r="Y249" s="277"/>
    </row>
    <row r="250" ht="15.75" customHeight="1">
      <c r="A250" s="352">
        <v>206863.0</v>
      </c>
      <c r="B250" s="352" t="str">
        <f>VLOOKUP(A250, 'JAN2022 - CC'!M:N,2,0)</f>
        <v>1279544581</v>
      </c>
      <c r="C250" s="352">
        <f>VLOOKUP(B250, 'JAN2022 - CC'!A:B,2,0)</f>
        <v>12795</v>
      </c>
      <c r="D250" s="352" t="s">
        <v>7566</v>
      </c>
      <c r="E250" s="352">
        <v>1310.0</v>
      </c>
      <c r="F250" s="352" t="s">
        <v>8309</v>
      </c>
      <c r="G250" s="277"/>
      <c r="H250" s="277"/>
      <c r="I250" s="277"/>
      <c r="J250" s="277"/>
      <c r="K250" s="352" t="str">
        <f>VLOOKUP(B250, 'JAN2022 - CC'!A:D,4,0)</f>
        <v>REGISTER, JAMES</v>
      </c>
      <c r="L250" s="277"/>
      <c r="M250" s="352" t="s">
        <v>9996</v>
      </c>
      <c r="N250" s="352" t="s">
        <v>9997</v>
      </c>
      <c r="O250" s="277"/>
      <c r="P250" s="277"/>
      <c r="Q250" s="277"/>
      <c r="R250" s="277"/>
      <c r="S250" s="277"/>
      <c r="T250" s="277"/>
      <c r="U250" s="277"/>
      <c r="V250" s="277"/>
      <c r="W250" s="277"/>
      <c r="X250" s="277"/>
      <c r="Y250" s="277"/>
    </row>
    <row r="251" ht="15.0" customHeight="1">
      <c r="A251" s="352">
        <v>206863.0</v>
      </c>
      <c r="B251" s="352" t="str">
        <f>VLOOKUP(A251, 'JAN2022 - CC'!M:N,2,0)</f>
        <v>1279544581</v>
      </c>
      <c r="C251" s="352">
        <f>VLOOKUP(B251, 'JAN2022 - CC'!A:B,2,0)</f>
        <v>12795</v>
      </c>
      <c r="D251" s="352" t="s">
        <v>8494</v>
      </c>
      <c r="E251" s="352">
        <v>802.0</v>
      </c>
      <c r="F251" s="352" t="s">
        <v>8309</v>
      </c>
      <c r="G251" s="277"/>
      <c r="H251" s="277"/>
      <c r="I251" s="277"/>
      <c r="J251" s="277"/>
      <c r="K251" s="352" t="str">
        <f>VLOOKUP(B251, 'JAN2022 - CC'!A:D,4,0)</f>
        <v>REGISTER, JAMES</v>
      </c>
      <c r="L251" s="277"/>
      <c r="M251" s="352" t="s">
        <v>9996</v>
      </c>
      <c r="N251" s="352" t="s">
        <v>9997</v>
      </c>
      <c r="O251" s="277"/>
      <c r="P251" s="277"/>
      <c r="Q251" s="277"/>
      <c r="R251" s="277"/>
      <c r="S251" s="277"/>
      <c r="T251" s="277"/>
      <c r="U251" s="277"/>
      <c r="V251" s="277"/>
      <c r="W251" s="277"/>
      <c r="X251" s="277"/>
      <c r="Y251" s="277"/>
    </row>
    <row r="252" ht="15.0" customHeight="1">
      <c r="A252" s="352">
        <v>206863.0</v>
      </c>
      <c r="B252" s="352" t="str">
        <f>VLOOKUP(A252, 'JAN2022 - CC'!M:N,2,0)</f>
        <v>1279544581</v>
      </c>
      <c r="C252" s="352">
        <f>VLOOKUP(B252, 'JAN2022 - CC'!A:B,2,0)</f>
        <v>12795</v>
      </c>
      <c r="D252" s="352" t="s">
        <v>8507</v>
      </c>
      <c r="E252" s="352" t="s">
        <v>8309</v>
      </c>
      <c r="F252" s="352" t="s">
        <v>8309</v>
      </c>
      <c r="G252" s="277"/>
      <c r="H252" s="277"/>
      <c r="I252" s="277"/>
      <c r="J252" s="277"/>
      <c r="K252" s="352" t="str">
        <f>VLOOKUP(B252, 'JAN2022 - CC'!A:D,4,0)</f>
        <v>REGISTER, JAMES</v>
      </c>
      <c r="L252" s="277"/>
      <c r="M252" s="352" t="s">
        <v>9996</v>
      </c>
      <c r="N252" s="352" t="s">
        <v>9997</v>
      </c>
      <c r="O252" s="277"/>
      <c r="P252" s="277"/>
      <c r="Q252" s="277"/>
      <c r="R252" s="277"/>
      <c r="S252" s="277"/>
      <c r="T252" s="277"/>
      <c r="U252" s="277"/>
      <c r="V252" s="277"/>
      <c r="W252" s="277"/>
      <c r="X252" s="277"/>
      <c r="Y252" s="277"/>
    </row>
    <row r="253" ht="15.75" customHeight="1">
      <c r="A253" s="352">
        <v>206863.0</v>
      </c>
      <c r="B253" s="352" t="str">
        <f>VLOOKUP(A253, 'JAN2022 - CC'!M:N,2,0)</f>
        <v>1279544581</v>
      </c>
      <c r="C253" s="352">
        <f>VLOOKUP(B253, 'JAN2022 - CC'!A:B,2,0)</f>
        <v>12795</v>
      </c>
      <c r="D253" s="352" t="s">
        <v>7570</v>
      </c>
      <c r="E253" s="352" t="s">
        <v>8315</v>
      </c>
      <c r="F253" s="352" t="s">
        <v>8309</v>
      </c>
      <c r="G253" s="277"/>
      <c r="H253" s="277"/>
      <c r="I253" s="277"/>
      <c r="J253" s="277"/>
      <c r="K253" s="352" t="str">
        <f>VLOOKUP(B253, 'JAN2022 - CC'!A:D,4,0)</f>
        <v>REGISTER, JAMES</v>
      </c>
      <c r="L253" s="277"/>
      <c r="M253" s="352" t="s">
        <v>9996</v>
      </c>
      <c r="N253" s="352" t="s">
        <v>9997</v>
      </c>
      <c r="O253" s="277"/>
      <c r="P253" s="277"/>
      <c r="Q253" s="277"/>
      <c r="R253" s="277"/>
      <c r="S253" s="277"/>
      <c r="T253" s="277"/>
      <c r="U253" s="277"/>
      <c r="V253" s="277"/>
      <c r="W253" s="277"/>
      <c r="X253" s="277"/>
      <c r="Y253" s="277"/>
    </row>
    <row r="254" ht="15.0" customHeight="1">
      <c r="A254" s="352">
        <v>206865.0</v>
      </c>
      <c r="B254" s="352" t="str">
        <f>VLOOKUP(A254, 'JAN2022 - CC'!M:N,2,0)</f>
        <v>1672344581</v>
      </c>
      <c r="C254" s="352">
        <f>VLOOKUP(B254, 'JAN2022 - CC'!A:B,2,0)</f>
        <v>16723</v>
      </c>
      <c r="D254" s="352" t="s">
        <v>7576</v>
      </c>
      <c r="E254" s="352" t="s">
        <v>8315</v>
      </c>
      <c r="F254" s="352" t="s">
        <v>8309</v>
      </c>
      <c r="G254" s="277"/>
      <c r="H254" s="277"/>
      <c r="I254" s="277"/>
      <c r="J254" s="277"/>
      <c r="K254" s="352" t="str">
        <f>VLOOKUP(B254, 'JAN2022 - CC'!A:D,4,0)</f>
        <v>GUTIERREZ, LILIA A</v>
      </c>
      <c r="L254" s="277"/>
      <c r="M254" s="352" t="s">
        <v>9998</v>
      </c>
      <c r="N254" s="352" t="s">
        <v>9999</v>
      </c>
      <c r="O254" s="277"/>
      <c r="P254" s="277"/>
      <c r="Q254" s="277"/>
      <c r="R254" s="277"/>
      <c r="S254" s="277"/>
      <c r="T254" s="277"/>
      <c r="U254" s="277"/>
      <c r="V254" s="277"/>
      <c r="W254" s="277"/>
      <c r="X254" s="277"/>
      <c r="Y254" s="277"/>
    </row>
    <row r="255" ht="15.0" customHeight="1">
      <c r="A255" s="352">
        <v>206873.0</v>
      </c>
      <c r="B255" s="352" t="str">
        <f>VLOOKUP(A255, 'JAN2022 - CC'!M:N,2,0)</f>
        <v>1574144581</v>
      </c>
      <c r="C255" s="352">
        <f>VLOOKUP(B255, 'JAN2022 - CC'!A:B,2,0)</f>
        <v>15741</v>
      </c>
      <c r="D255" s="352" t="s">
        <v>7606</v>
      </c>
      <c r="E255" s="352" t="s">
        <v>8315</v>
      </c>
      <c r="F255" s="352" t="s">
        <v>8309</v>
      </c>
      <c r="G255" s="277"/>
      <c r="H255" s="277"/>
      <c r="I255" s="277"/>
      <c r="J255" s="277"/>
      <c r="K255" s="352" t="str">
        <f>VLOOKUP(B255, 'JAN2022 - CC'!A:D,4,0)</f>
        <v>CALHOUN, GWYNDOLYN L</v>
      </c>
      <c r="L255" s="277"/>
      <c r="M255" s="352" t="s">
        <v>10000</v>
      </c>
      <c r="N255" s="352" t="s">
        <v>10001</v>
      </c>
      <c r="O255" s="277"/>
      <c r="P255" s="277"/>
      <c r="Q255" s="277"/>
      <c r="R255" s="277"/>
      <c r="S255" s="277"/>
      <c r="T255" s="277"/>
      <c r="U255" s="277"/>
      <c r="V255" s="277"/>
      <c r="W255" s="277"/>
      <c r="X255" s="277"/>
      <c r="Y255" s="277"/>
    </row>
    <row r="256" ht="15.0" customHeight="1">
      <c r="A256" s="352">
        <v>206874.0</v>
      </c>
      <c r="B256" s="352" t="str">
        <f>VLOOKUP(A256, 'JAN2022 - CC'!M:N,2,0)</f>
        <v>995744581</v>
      </c>
      <c r="C256" s="352">
        <f>VLOOKUP(B256, 'JAN2022 - CC'!A:B,2,0)</f>
        <v>9957</v>
      </c>
      <c r="D256" s="352" t="s">
        <v>8342</v>
      </c>
      <c r="E256" s="352" t="s">
        <v>8309</v>
      </c>
      <c r="F256" s="352" t="s">
        <v>8309</v>
      </c>
      <c r="G256" s="277"/>
      <c r="H256" s="277"/>
      <c r="I256" s="277"/>
      <c r="J256" s="277"/>
      <c r="K256" s="352" t="str">
        <f>VLOOKUP(B256, 'JAN2022 - CC'!A:D,4,0)</f>
        <v>ERSKINE, JACQUELINE</v>
      </c>
      <c r="L256" s="277"/>
      <c r="M256" s="352" t="s">
        <v>10002</v>
      </c>
      <c r="N256" s="352" t="s">
        <v>10003</v>
      </c>
      <c r="O256" s="277"/>
      <c r="P256" s="277"/>
      <c r="Q256" s="277"/>
      <c r="R256" s="277"/>
      <c r="S256" s="277"/>
      <c r="T256" s="277"/>
      <c r="U256" s="277"/>
      <c r="V256" s="277"/>
      <c r="W256" s="277"/>
      <c r="X256" s="277"/>
      <c r="Y256" s="277"/>
    </row>
    <row r="257" ht="15.75" customHeight="1">
      <c r="A257" s="352">
        <v>206874.0</v>
      </c>
      <c r="B257" s="352" t="str">
        <f>VLOOKUP(A257, 'JAN2022 - CC'!M:N,2,0)</f>
        <v>995744581</v>
      </c>
      <c r="C257" s="352">
        <f>VLOOKUP(B257, 'JAN2022 - CC'!A:B,2,0)</f>
        <v>9957</v>
      </c>
      <c r="D257" s="352" t="s">
        <v>7576</v>
      </c>
      <c r="E257" s="352" t="s">
        <v>8315</v>
      </c>
      <c r="F257" s="352" t="s">
        <v>8309</v>
      </c>
      <c r="G257" s="277"/>
      <c r="H257" s="277"/>
      <c r="I257" s="277"/>
      <c r="J257" s="277"/>
      <c r="K257" s="352" t="str">
        <f>VLOOKUP(B257, 'JAN2022 - CC'!A:D,4,0)</f>
        <v>ERSKINE, JACQUELINE</v>
      </c>
      <c r="L257" s="277"/>
      <c r="M257" s="352" t="s">
        <v>10002</v>
      </c>
      <c r="N257" s="352" t="s">
        <v>10003</v>
      </c>
      <c r="O257" s="277"/>
      <c r="P257" s="277"/>
      <c r="Q257" s="277"/>
      <c r="R257" s="277"/>
      <c r="S257" s="277"/>
      <c r="T257" s="277"/>
      <c r="U257" s="277"/>
      <c r="V257" s="277"/>
      <c r="W257" s="277"/>
      <c r="X257" s="277"/>
      <c r="Y257" s="277"/>
    </row>
    <row r="258" ht="15.0" customHeight="1">
      <c r="A258" s="352">
        <v>206874.0</v>
      </c>
      <c r="B258" s="352" t="str">
        <f>VLOOKUP(A258, 'JAN2022 - CC'!M:N,2,0)</f>
        <v>995744581</v>
      </c>
      <c r="C258" s="352">
        <f>VLOOKUP(B258, 'JAN2022 - CC'!A:B,2,0)</f>
        <v>9957</v>
      </c>
      <c r="D258" s="352" t="s">
        <v>7566</v>
      </c>
      <c r="E258" s="352">
        <v>1410.0</v>
      </c>
      <c r="F258" s="352" t="s">
        <v>8309</v>
      </c>
      <c r="G258" s="277"/>
      <c r="H258" s="277"/>
      <c r="I258" s="277"/>
      <c r="J258" s="277"/>
      <c r="K258" s="352" t="str">
        <f>VLOOKUP(B258, 'JAN2022 - CC'!A:D,4,0)</f>
        <v>ERSKINE, JACQUELINE</v>
      </c>
      <c r="L258" s="277"/>
      <c r="M258" s="352" t="s">
        <v>10002</v>
      </c>
      <c r="N258" s="352" t="s">
        <v>10003</v>
      </c>
      <c r="O258" s="277"/>
      <c r="P258" s="277"/>
      <c r="Q258" s="277"/>
      <c r="R258" s="277"/>
      <c r="S258" s="277"/>
      <c r="T258" s="277"/>
      <c r="U258" s="277"/>
      <c r="V258" s="277"/>
      <c r="W258" s="277"/>
      <c r="X258" s="277"/>
      <c r="Y258" s="277"/>
    </row>
    <row r="259" ht="15.0" customHeight="1">
      <c r="A259" s="352">
        <v>206874.0</v>
      </c>
      <c r="B259" s="352" t="str">
        <f>VLOOKUP(A259, 'JAN2022 - CC'!M:N,2,0)</f>
        <v>995744581</v>
      </c>
      <c r="C259" s="352">
        <f>VLOOKUP(B259, 'JAN2022 - CC'!A:B,2,0)</f>
        <v>9957</v>
      </c>
      <c r="D259" s="352" t="s">
        <v>8494</v>
      </c>
      <c r="E259" s="352" t="s">
        <v>8315</v>
      </c>
      <c r="F259" s="352" t="s">
        <v>8309</v>
      </c>
      <c r="G259" s="277"/>
      <c r="H259" s="277"/>
      <c r="I259" s="277"/>
      <c r="J259" s="277"/>
      <c r="K259" s="352" t="str">
        <f>VLOOKUP(B259, 'JAN2022 - CC'!A:D,4,0)</f>
        <v>ERSKINE, JACQUELINE</v>
      </c>
      <c r="L259" s="277"/>
      <c r="M259" s="352" t="s">
        <v>10002</v>
      </c>
      <c r="N259" s="352" t="s">
        <v>10003</v>
      </c>
      <c r="O259" s="277"/>
      <c r="P259" s="277"/>
      <c r="Q259" s="277"/>
      <c r="R259" s="277"/>
      <c r="S259" s="277"/>
      <c r="T259" s="277"/>
      <c r="U259" s="277"/>
      <c r="V259" s="277"/>
      <c r="W259" s="277"/>
      <c r="X259" s="277"/>
      <c r="Y259" s="277"/>
    </row>
    <row r="260" ht="15.75" customHeight="1">
      <c r="A260" s="352">
        <v>206874.0</v>
      </c>
      <c r="B260" s="352" t="str">
        <f>VLOOKUP(A260, 'JAN2022 - CC'!M:N,2,0)</f>
        <v>995744581</v>
      </c>
      <c r="C260" s="352">
        <f>VLOOKUP(B260, 'JAN2022 - CC'!A:B,2,0)</f>
        <v>9957</v>
      </c>
      <c r="D260" s="352" t="s">
        <v>8507</v>
      </c>
      <c r="E260" s="352" t="s">
        <v>8309</v>
      </c>
      <c r="F260" s="352" t="s">
        <v>8309</v>
      </c>
      <c r="G260" s="277"/>
      <c r="H260" s="277"/>
      <c r="I260" s="277"/>
      <c r="J260" s="277"/>
      <c r="K260" s="352" t="str">
        <f>VLOOKUP(B260, 'JAN2022 - CC'!A:D,4,0)</f>
        <v>ERSKINE, JACQUELINE</v>
      </c>
      <c r="L260" s="277"/>
      <c r="M260" s="352" t="s">
        <v>10002</v>
      </c>
      <c r="N260" s="352" t="s">
        <v>10003</v>
      </c>
      <c r="O260" s="277"/>
      <c r="P260" s="277"/>
      <c r="Q260" s="277"/>
      <c r="R260" s="277"/>
      <c r="S260" s="277"/>
      <c r="T260" s="277"/>
      <c r="U260" s="277"/>
      <c r="V260" s="277"/>
      <c r="W260" s="277"/>
      <c r="X260" s="277"/>
      <c r="Y260" s="277"/>
    </row>
    <row r="261" ht="15.0" customHeight="1">
      <c r="A261" s="352">
        <v>206874.0</v>
      </c>
      <c r="B261" s="352" t="str">
        <f>VLOOKUP(A261, 'JAN2022 - CC'!M:N,2,0)</f>
        <v>995744581</v>
      </c>
      <c r="C261" s="352">
        <f>VLOOKUP(B261, 'JAN2022 - CC'!A:B,2,0)</f>
        <v>9957</v>
      </c>
      <c r="D261" s="352" t="s">
        <v>10004</v>
      </c>
      <c r="E261" s="352">
        <v>72.0</v>
      </c>
      <c r="F261" s="352" t="s">
        <v>8309</v>
      </c>
      <c r="G261" s="277"/>
      <c r="H261" s="277"/>
      <c r="I261" s="277"/>
      <c r="J261" s="277"/>
      <c r="K261" s="352" t="str">
        <f>VLOOKUP(B261, 'JAN2022 - CC'!A:D,4,0)</f>
        <v>ERSKINE, JACQUELINE</v>
      </c>
      <c r="L261" s="277"/>
      <c r="M261" s="352" t="s">
        <v>10002</v>
      </c>
      <c r="N261" s="352" t="s">
        <v>10003</v>
      </c>
      <c r="O261" s="277"/>
      <c r="P261" s="277"/>
      <c r="Q261" s="277"/>
      <c r="R261" s="277"/>
      <c r="S261" s="277"/>
      <c r="T261" s="277"/>
      <c r="U261" s="277"/>
      <c r="V261" s="277"/>
      <c r="W261" s="277"/>
      <c r="X261" s="277"/>
      <c r="Y261" s="277"/>
    </row>
    <row r="262" ht="15.0" customHeight="1">
      <c r="A262" s="352">
        <v>206874.0</v>
      </c>
      <c r="B262" s="352" t="str">
        <f>VLOOKUP(A262, 'JAN2022 - CC'!M:N,2,0)</f>
        <v>995744581</v>
      </c>
      <c r="C262" s="352">
        <f>VLOOKUP(B262, 'JAN2022 - CC'!A:B,2,0)</f>
        <v>9957</v>
      </c>
      <c r="D262" s="352" t="s">
        <v>8074</v>
      </c>
      <c r="E262" s="352">
        <v>204.0</v>
      </c>
      <c r="F262" s="352" t="s">
        <v>8309</v>
      </c>
      <c r="G262" s="277"/>
      <c r="H262" s="277"/>
      <c r="I262" s="277"/>
      <c r="J262" s="277"/>
      <c r="K262" s="352" t="str">
        <f>VLOOKUP(B262, 'JAN2022 - CC'!A:D,4,0)</f>
        <v>ERSKINE, JACQUELINE</v>
      </c>
      <c r="L262" s="277"/>
      <c r="M262" s="352" t="s">
        <v>10002</v>
      </c>
      <c r="N262" s="352" t="s">
        <v>10003</v>
      </c>
      <c r="O262" s="277"/>
      <c r="P262" s="277"/>
      <c r="Q262" s="277"/>
      <c r="R262" s="277"/>
      <c r="S262" s="277"/>
      <c r="T262" s="277"/>
      <c r="U262" s="277"/>
      <c r="V262" s="277"/>
      <c r="W262" s="277"/>
      <c r="X262" s="277"/>
      <c r="Y262" s="277"/>
    </row>
    <row r="263" ht="15.75" customHeight="1">
      <c r="A263" s="352">
        <v>206875.0</v>
      </c>
      <c r="B263" s="352" t="str">
        <f>VLOOKUP(A263, 'JAN2022 - CC'!M:N,2,0)</f>
        <v>1403644581</v>
      </c>
      <c r="C263" s="352">
        <f>VLOOKUP(B263, 'JAN2022 - CC'!A:B,2,0)</f>
        <v>14036</v>
      </c>
      <c r="D263" s="352" t="s">
        <v>8495</v>
      </c>
      <c r="E263" s="352">
        <v>1910.0</v>
      </c>
      <c r="F263" s="352" t="s">
        <v>8309</v>
      </c>
      <c r="G263" s="277"/>
      <c r="H263" s="277"/>
      <c r="I263" s="277"/>
      <c r="J263" s="277"/>
      <c r="K263" s="352" t="str">
        <f>VLOOKUP(B263, 'JAN2022 - CC'!A:D,4,0)</f>
        <v>MISCHEN, WILLIAM</v>
      </c>
      <c r="L263" s="277"/>
      <c r="M263" s="352" t="s">
        <v>10005</v>
      </c>
      <c r="N263" s="352" t="s">
        <v>10006</v>
      </c>
      <c r="O263" s="277"/>
      <c r="P263" s="277"/>
      <c r="Q263" s="277"/>
      <c r="R263" s="277"/>
      <c r="S263" s="277"/>
      <c r="T263" s="277"/>
      <c r="U263" s="277"/>
      <c r="V263" s="277"/>
      <c r="W263" s="277"/>
      <c r="X263" s="277"/>
      <c r="Y263" s="277"/>
    </row>
    <row r="264" ht="15.0" customHeight="1">
      <c r="A264" s="352">
        <v>206875.0</v>
      </c>
      <c r="B264" s="352" t="str">
        <f>VLOOKUP(A264, 'JAN2022 - CC'!M:N,2,0)</f>
        <v>1403644581</v>
      </c>
      <c r="C264" s="352">
        <f>VLOOKUP(B264, 'JAN2022 - CC'!A:B,2,0)</f>
        <v>14036</v>
      </c>
      <c r="D264" s="352" t="s">
        <v>8507</v>
      </c>
      <c r="E264" s="352" t="s">
        <v>8309</v>
      </c>
      <c r="F264" s="352" t="s">
        <v>8309</v>
      </c>
      <c r="G264" s="277"/>
      <c r="H264" s="277"/>
      <c r="I264" s="277"/>
      <c r="J264" s="277"/>
      <c r="K264" s="352" t="str">
        <f>VLOOKUP(B264, 'JAN2022 - CC'!A:D,4,0)</f>
        <v>MISCHEN, WILLIAM</v>
      </c>
      <c r="L264" s="277"/>
      <c r="M264" s="352" t="s">
        <v>10005</v>
      </c>
      <c r="N264" s="352" t="s">
        <v>10006</v>
      </c>
      <c r="O264" s="277"/>
      <c r="P264" s="277"/>
      <c r="Q264" s="277"/>
      <c r="R264" s="277"/>
      <c r="S264" s="277"/>
      <c r="T264" s="277"/>
      <c r="U264" s="277"/>
      <c r="V264" s="277"/>
      <c r="W264" s="277"/>
      <c r="X264" s="277"/>
      <c r="Y264" s="277"/>
    </row>
    <row r="265" ht="15.0" customHeight="1">
      <c r="A265" s="352">
        <v>206875.0</v>
      </c>
      <c r="B265" s="352" t="str">
        <f>VLOOKUP(A265, 'JAN2022 - CC'!M:N,2,0)</f>
        <v>1403644581</v>
      </c>
      <c r="C265" s="352">
        <f>VLOOKUP(B265, 'JAN2022 - CC'!A:B,2,0)</f>
        <v>14036</v>
      </c>
      <c r="D265" s="352" t="s">
        <v>7569</v>
      </c>
      <c r="E265" s="352" t="s">
        <v>8309</v>
      </c>
      <c r="F265" s="352" t="s">
        <v>8309</v>
      </c>
      <c r="G265" s="277"/>
      <c r="H265" s="277"/>
      <c r="I265" s="277"/>
      <c r="J265" s="277"/>
      <c r="K265" s="352" t="str">
        <f>VLOOKUP(B265, 'JAN2022 - CC'!A:D,4,0)</f>
        <v>MISCHEN, WILLIAM</v>
      </c>
      <c r="L265" s="277"/>
      <c r="M265" s="352" t="s">
        <v>10005</v>
      </c>
      <c r="N265" s="352" t="s">
        <v>10006</v>
      </c>
      <c r="O265" s="277"/>
      <c r="P265" s="277"/>
      <c r="Q265" s="277"/>
      <c r="R265" s="277"/>
      <c r="S265" s="277"/>
      <c r="T265" s="277"/>
      <c r="U265" s="277"/>
      <c r="V265" s="277"/>
      <c r="W265" s="277"/>
      <c r="X265" s="277"/>
      <c r="Y265" s="277"/>
    </row>
    <row r="266" ht="15.75" customHeight="1">
      <c r="A266" s="352">
        <v>206875.0</v>
      </c>
      <c r="B266" s="352" t="str">
        <f>VLOOKUP(A266, 'JAN2022 - CC'!M:N,2,0)</f>
        <v>1403644581</v>
      </c>
      <c r="C266" s="352">
        <f>VLOOKUP(B266, 'JAN2022 - CC'!A:B,2,0)</f>
        <v>14036</v>
      </c>
      <c r="D266" s="352" t="s">
        <v>7569</v>
      </c>
      <c r="E266" s="352">
        <v>1570.0</v>
      </c>
      <c r="F266" s="352" t="s">
        <v>8309</v>
      </c>
      <c r="G266" s="277"/>
      <c r="H266" s="277"/>
      <c r="I266" s="277"/>
      <c r="J266" s="277"/>
      <c r="K266" s="352" t="str">
        <f>VLOOKUP(B266, 'JAN2022 - CC'!A:D,4,0)</f>
        <v>MISCHEN, WILLIAM</v>
      </c>
      <c r="L266" s="277"/>
      <c r="M266" s="352" t="s">
        <v>10005</v>
      </c>
      <c r="N266" s="352" t="s">
        <v>10006</v>
      </c>
      <c r="O266" s="277"/>
      <c r="P266" s="277"/>
      <c r="Q266" s="277"/>
      <c r="R266" s="277"/>
      <c r="S266" s="277"/>
      <c r="T266" s="277"/>
      <c r="U266" s="277"/>
      <c r="V266" s="277"/>
      <c r="W266" s="277"/>
      <c r="X266" s="277"/>
      <c r="Y266" s="277"/>
    </row>
    <row r="267" ht="15.0" customHeight="1">
      <c r="A267" s="352">
        <v>206888.0</v>
      </c>
      <c r="B267" s="352" t="str">
        <f>VLOOKUP(A267, 'JAN2022 - CC'!M:N,2,0)</f>
        <v>920444582</v>
      </c>
      <c r="C267" s="352">
        <f>VLOOKUP(B267, 'JAN2022 - CC'!A:B,2,0)</f>
        <v>9204</v>
      </c>
      <c r="D267" s="352" t="s">
        <v>7556</v>
      </c>
      <c r="E267" s="352" t="s">
        <v>8315</v>
      </c>
      <c r="F267" s="352" t="s">
        <v>8309</v>
      </c>
      <c r="G267" s="277"/>
      <c r="H267" s="277"/>
      <c r="I267" s="277"/>
      <c r="J267" s="277"/>
      <c r="K267" s="352" t="str">
        <f>VLOOKUP(B267, 'JAN2022 - CC'!A:D,4,0)</f>
        <v>MENDOZA, MARTHA P</v>
      </c>
      <c r="L267" s="277"/>
      <c r="M267" s="352" t="s">
        <v>10007</v>
      </c>
      <c r="N267" s="352" t="s">
        <v>10008</v>
      </c>
      <c r="O267" s="277"/>
      <c r="P267" s="277"/>
      <c r="Q267" s="277"/>
      <c r="R267" s="277"/>
      <c r="S267" s="277"/>
      <c r="T267" s="277"/>
      <c r="U267" s="277"/>
      <c r="V267" s="277"/>
      <c r="W267" s="277"/>
      <c r="X267" s="277"/>
      <c r="Y267" s="277"/>
    </row>
    <row r="268" ht="15.0" customHeight="1">
      <c r="A268" s="352">
        <v>206888.0</v>
      </c>
      <c r="B268" s="352" t="str">
        <f>VLOOKUP(A268, 'JAN2022 - CC'!M:N,2,0)</f>
        <v>920444582</v>
      </c>
      <c r="C268" s="352">
        <f>VLOOKUP(B268, 'JAN2022 - CC'!A:B,2,0)</f>
        <v>9204</v>
      </c>
      <c r="D268" s="352" t="s">
        <v>7566</v>
      </c>
      <c r="E268" s="352">
        <v>119.0</v>
      </c>
      <c r="F268" s="352" t="s">
        <v>8309</v>
      </c>
      <c r="G268" s="277"/>
      <c r="H268" s="277"/>
      <c r="I268" s="277"/>
      <c r="J268" s="277"/>
      <c r="K268" s="352" t="str">
        <f>VLOOKUP(B268, 'JAN2022 - CC'!A:D,4,0)</f>
        <v>MENDOZA, MARTHA P</v>
      </c>
      <c r="L268" s="277"/>
      <c r="M268" s="352" t="s">
        <v>10007</v>
      </c>
      <c r="N268" s="352" t="s">
        <v>10008</v>
      </c>
      <c r="O268" s="277"/>
      <c r="P268" s="277"/>
      <c r="Q268" s="277"/>
      <c r="R268" s="277"/>
      <c r="S268" s="277"/>
      <c r="T268" s="277"/>
      <c r="U268" s="277"/>
      <c r="V268" s="277"/>
      <c r="W268" s="277"/>
      <c r="X268" s="277"/>
      <c r="Y268" s="277"/>
    </row>
    <row r="269" ht="15.75" customHeight="1">
      <c r="A269" s="352">
        <v>206888.0</v>
      </c>
      <c r="B269" s="352" t="str">
        <f>VLOOKUP(A269, 'JAN2022 - CC'!M:N,2,0)</f>
        <v>920444582</v>
      </c>
      <c r="C269" s="352">
        <f>VLOOKUP(B269, 'JAN2022 - CC'!A:B,2,0)</f>
        <v>9204</v>
      </c>
      <c r="D269" s="352" t="s">
        <v>8494</v>
      </c>
      <c r="E269" s="352">
        <v>681.0</v>
      </c>
      <c r="F269" s="352" t="s">
        <v>8309</v>
      </c>
      <c r="G269" s="277"/>
      <c r="H269" s="277"/>
      <c r="I269" s="277"/>
      <c r="J269" s="277"/>
      <c r="K269" s="352" t="str">
        <f>VLOOKUP(B269, 'JAN2022 - CC'!A:D,4,0)</f>
        <v>MENDOZA, MARTHA P</v>
      </c>
      <c r="L269" s="277"/>
      <c r="M269" s="352" t="s">
        <v>10007</v>
      </c>
      <c r="N269" s="352" t="s">
        <v>10008</v>
      </c>
      <c r="O269" s="277"/>
      <c r="P269" s="277"/>
      <c r="Q269" s="277"/>
      <c r="R269" s="277"/>
      <c r="S269" s="277"/>
      <c r="T269" s="277"/>
      <c r="U269" s="277"/>
      <c r="V269" s="277"/>
      <c r="W269" s="277"/>
      <c r="X269" s="277"/>
      <c r="Y269" s="277"/>
    </row>
    <row r="270" ht="15.0" customHeight="1">
      <c r="A270" s="352">
        <v>206888.0</v>
      </c>
      <c r="B270" s="352" t="str">
        <f>VLOOKUP(A270, 'JAN2022 - CC'!M:N,2,0)</f>
        <v>920444582</v>
      </c>
      <c r="C270" s="352">
        <f>VLOOKUP(B270, 'JAN2022 - CC'!A:B,2,0)</f>
        <v>9204</v>
      </c>
      <c r="D270" s="352" t="s">
        <v>8507</v>
      </c>
      <c r="E270" s="352" t="s">
        <v>8309</v>
      </c>
      <c r="F270" s="352" t="s">
        <v>8309</v>
      </c>
      <c r="G270" s="277"/>
      <c r="H270" s="277"/>
      <c r="I270" s="277"/>
      <c r="J270" s="277"/>
      <c r="K270" s="352" t="str">
        <f>VLOOKUP(B270, 'JAN2022 - CC'!A:D,4,0)</f>
        <v>MENDOZA, MARTHA P</v>
      </c>
      <c r="L270" s="277"/>
      <c r="M270" s="352" t="s">
        <v>10007</v>
      </c>
      <c r="N270" s="352" t="s">
        <v>10008</v>
      </c>
      <c r="O270" s="277"/>
      <c r="P270" s="277"/>
      <c r="Q270" s="277"/>
      <c r="R270" s="277"/>
      <c r="S270" s="277"/>
      <c r="T270" s="277"/>
      <c r="U270" s="277"/>
      <c r="V270" s="277"/>
      <c r="W270" s="277"/>
      <c r="X270" s="277"/>
      <c r="Y270" s="277"/>
    </row>
    <row r="271" ht="15.0" customHeight="1">
      <c r="A271" s="352">
        <v>206889.0</v>
      </c>
      <c r="B271" s="352" t="str">
        <f>VLOOKUP(A271, 'JAN2022 - CC'!M:N,2,0)</f>
        <v>942844582</v>
      </c>
      <c r="C271" s="352">
        <f>VLOOKUP(B271, 'JAN2022 - CC'!A:B,2,0)</f>
        <v>9428</v>
      </c>
      <c r="D271" s="352" t="s">
        <v>7576</v>
      </c>
      <c r="E271" s="352" t="s">
        <v>8315</v>
      </c>
      <c r="F271" s="352" t="s">
        <v>8309</v>
      </c>
      <c r="G271" s="277"/>
      <c r="H271" s="277"/>
      <c r="I271" s="277"/>
      <c r="J271" s="277"/>
      <c r="K271" s="352" t="str">
        <f>VLOOKUP(B271, 'JAN2022 - CC'!A:D,4,0)</f>
        <v>MOTA, MARIO</v>
      </c>
      <c r="L271" s="277"/>
      <c r="M271" s="352" t="s">
        <v>10009</v>
      </c>
      <c r="N271" s="352" t="s">
        <v>10010</v>
      </c>
      <c r="O271" s="277"/>
      <c r="P271" s="277"/>
      <c r="Q271" s="277"/>
      <c r="R271" s="277"/>
      <c r="S271" s="277"/>
      <c r="T271" s="277"/>
      <c r="U271" s="277"/>
      <c r="V271" s="277"/>
      <c r="W271" s="277"/>
      <c r="X271" s="277"/>
      <c r="Y271" s="277"/>
    </row>
    <row r="272" ht="15.0" customHeight="1">
      <c r="A272" s="352">
        <v>206889.0</v>
      </c>
      <c r="B272" s="352" t="str">
        <f>VLOOKUP(A272, 'JAN2022 - CC'!M:N,2,0)</f>
        <v>942844582</v>
      </c>
      <c r="C272" s="352">
        <f>VLOOKUP(B272, 'JAN2022 - CC'!A:B,2,0)</f>
        <v>9428</v>
      </c>
      <c r="D272" s="352" t="s">
        <v>7566</v>
      </c>
      <c r="E272" s="352">
        <v>1180.0</v>
      </c>
      <c r="F272" s="352" t="s">
        <v>8309</v>
      </c>
      <c r="G272" s="277"/>
      <c r="H272" s="277"/>
      <c r="I272" s="277"/>
      <c r="J272" s="277"/>
      <c r="K272" s="352" t="str">
        <f>VLOOKUP(B272, 'JAN2022 - CC'!A:D,4,0)</f>
        <v>MOTA, MARIO</v>
      </c>
      <c r="L272" s="277"/>
      <c r="M272" s="352" t="s">
        <v>10009</v>
      </c>
      <c r="N272" s="352" t="s">
        <v>10010</v>
      </c>
      <c r="O272" s="277"/>
      <c r="P272" s="277"/>
      <c r="Q272" s="277"/>
      <c r="R272" s="277"/>
      <c r="S272" s="277"/>
      <c r="T272" s="277"/>
      <c r="U272" s="277"/>
      <c r="V272" s="277"/>
      <c r="W272" s="277"/>
      <c r="X272" s="277"/>
      <c r="Y272" s="277"/>
    </row>
    <row r="273" ht="15.75" customHeight="1">
      <c r="A273" s="352">
        <v>206889.0</v>
      </c>
      <c r="B273" s="352" t="str">
        <f>VLOOKUP(A273, 'JAN2022 - CC'!M:N,2,0)</f>
        <v>942844582</v>
      </c>
      <c r="C273" s="352">
        <f>VLOOKUP(B273, 'JAN2022 - CC'!A:B,2,0)</f>
        <v>9428</v>
      </c>
      <c r="D273" s="352" t="s">
        <v>8483</v>
      </c>
      <c r="E273" s="352">
        <v>64.7</v>
      </c>
      <c r="F273" s="352" t="s">
        <v>8309</v>
      </c>
      <c r="G273" s="277"/>
      <c r="H273" s="277"/>
      <c r="I273" s="277"/>
      <c r="J273" s="277"/>
      <c r="K273" s="352" t="str">
        <f>VLOOKUP(B273, 'JAN2022 - CC'!A:D,4,0)</f>
        <v>MOTA, MARIO</v>
      </c>
      <c r="L273" s="277"/>
      <c r="M273" s="352" t="s">
        <v>10009</v>
      </c>
      <c r="N273" s="352" t="s">
        <v>10010</v>
      </c>
      <c r="O273" s="277"/>
      <c r="P273" s="277"/>
      <c r="Q273" s="277"/>
      <c r="R273" s="277"/>
      <c r="S273" s="277"/>
      <c r="T273" s="277"/>
      <c r="U273" s="277"/>
      <c r="V273" s="277"/>
      <c r="W273" s="277"/>
      <c r="X273" s="277"/>
      <c r="Y273" s="277"/>
    </row>
    <row r="274" ht="15.0" customHeight="1">
      <c r="A274" s="352">
        <v>206889.0</v>
      </c>
      <c r="B274" s="352" t="str">
        <f>VLOOKUP(A274, 'JAN2022 - CC'!M:N,2,0)</f>
        <v>942844582</v>
      </c>
      <c r="C274" s="352">
        <f>VLOOKUP(B274, 'JAN2022 - CC'!A:B,2,0)</f>
        <v>9428</v>
      </c>
      <c r="D274" s="352" t="s">
        <v>8494</v>
      </c>
      <c r="E274" s="352">
        <v>1130.0</v>
      </c>
      <c r="F274" s="352" t="s">
        <v>8309</v>
      </c>
      <c r="G274" s="277"/>
      <c r="H274" s="277"/>
      <c r="I274" s="277"/>
      <c r="J274" s="277"/>
      <c r="K274" s="352" t="str">
        <f>VLOOKUP(B274, 'JAN2022 - CC'!A:D,4,0)</f>
        <v>MOTA, MARIO</v>
      </c>
      <c r="L274" s="277"/>
      <c r="M274" s="352" t="s">
        <v>10009</v>
      </c>
      <c r="N274" s="352" t="s">
        <v>10010</v>
      </c>
      <c r="O274" s="277"/>
      <c r="P274" s="277"/>
      <c r="Q274" s="277"/>
      <c r="R274" s="277"/>
      <c r="S274" s="277"/>
      <c r="T274" s="277"/>
      <c r="U274" s="277"/>
      <c r="V274" s="277"/>
      <c r="W274" s="277"/>
      <c r="X274" s="277"/>
      <c r="Y274" s="277"/>
    </row>
    <row r="275" ht="15.0" customHeight="1">
      <c r="A275" s="352">
        <v>206889.0</v>
      </c>
      <c r="B275" s="352" t="str">
        <f>VLOOKUP(A275, 'JAN2022 - CC'!M:N,2,0)</f>
        <v>942844582</v>
      </c>
      <c r="C275" s="352">
        <f>VLOOKUP(B275, 'JAN2022 - CC'!A:B,2,0)</f>
        <v>9428</v>
      </c>
      <c r="D275" s="352" t="s">
        <v>8507</v>
      </c>
      <c r="E275" s="352" t="s">
        <v>8309</v>
      </c>
      <c r="F275" s="352" t="s">
        <v>8309</v>
      </c>
      <c r="G275" s="277"/>
      <c r="H275" s="277"/>
      <c r="I275" s="277"/>
      <c r="J275" s="277"/>
      <c r="K275" s="352" t="str">
        <f>VLOOKUP(B275, 'JAN2022 - CC'!A:D,4,0)</f>
        <v>MOTA, MARIO</v>
      </c>
      <c r="L275" s="277"/>
      <c r="M275" s="352" t="s">
        <v>10009</v>
      </c>
      <c r="N275" s="352" t="s">
        <v>10010</v>
      </c>
      <c r="O275" s="277"/>
      <c r="P275" s="277"/>
      <c r="Q275" s="277"/>
      <c r="R275" s="277"/>
      <c r="S275" s="277"/>
      <c r="T275" s="277"/>
      <c r="U275" s="277"/>
      <c r="V275" s="277"/>
      <c r="W275" s="277"/>
      <c r="X275" s="277"/>
      <c r="Y275" s="277"/>
    </row>
    <row r="276" ht="15.75" customHeight="1">
      <c r="A276" s="352">
        <v>206890.0</v>
      </c>
      <c r="B276" s="352" t="str">
        <f>VLOOKUP(A276, 'JAN2022 - CC'!M:N,2,0)</f>
        <v>1418444582</v>
      </c>
      <c r="C276" s="352">
        <f>VLOOKUP(B276, 'JAN2022 - CC'!A:B,2,0)</f>
        <v>14184</v>
      </c>
      <c r="D276" s="352" t="s">
        <v>8507</v>
      </c>
      <c r="E276" s="352" t="s">
        <v>8309</v>
      </c>
      <c r="F276" s="352" t="s">
        <v>8309</v>
      </c>
      <c r="G276" s="277"/>
      <c r="H276" s="277"/>
      <c r="I276" s="277"/>
      <c r="J276" s="277"/>
      <c r="K276" s="352" t="str">
        <f>VLOOKUP(B276, 'JAN2022 - CC'!A:D,4,0)</f>
        <v>ROJAS, RENE</v>
      </c>
      <c r="L276" s="277"/>
      <c r="M276" s="352" t="s">
        <v>10011</v>
      </c>
      <c r="N276" s="352" t="s">
        <v>10012</v>
      </c>
      <c r="O276" s="277"/>
      <c r="P276" s="277"/>
      <c r="Q276" s="277"/>
      <c r="R276" s="277"/>
      <c r="S276" s="277"/>
      <c r="T276" s="277"/>
      <c r="U276" s="277"/>
      <c r="V276" s="277"/>
      <c r="W276" s="277"/>
      <c r="X276" s="277"/>
      <c r="Y276" s="277"/>
    </row>
    <row r="277" ht="15.0" customHeight="1">
      <c r="A277" s="352">
        <v>206891.0</v>
      </c>
      <c r="B277" s="352" t="str">
        <f>VLOOKUP(A277, 'JAN2022 - CC'!M:N,2,0)</f>
        <v>1257544582</v>
      </c>
      <c r="C277" s="352">
        <f>VLOOKUP(B277, 'JAN2022 - CC'!A:B,2,0)</f>
        <v>12575</v>
      </c>
      <c r="D277" s="352" t="s">
        <v>7576</v>
      </c>
      <c r="E277" s="352" t="s">
        <v>8315</v>
      </c>
      <c r="F277" s="352" t="s">
        <v>8309</v>
      </c>
      <c r="G277" s="277"/>
      <c r="H277" s="277"/>
      <c r="I277" s="277"/>
      <c r="J277" s="277"/>
      <c r="K277" s="352" t="str">
        <f>VLOOKUP(B277, 'JAN2022 - CC'!A:D,4,0)</f>
        <v>BENITEZ, JESUS</v>
      </c>
      <c r="L277" s="277"/>
      <c r="M277" s="352" t="s">
        <v>10013</v>
      </c>
      <c r="N277" s="352" t="s">
        <v>10014</v>
      </c>
      <c r="O277" s="277"/>
      <c r="P277" s="277"/>
      <c r="Q277" s="277"/>
      <c r="R277" s="277"/>
      <c r="S277" s="277"/>
      <c r="T277" s="277"/>
      <c r="U277" s="277"/>
      <c r="V277" s="277"/>
      <c r="W277" s="277"/>
      <c r="X277" s="277"/>
      <c r="Y277" s="277"/>
    </row>
    <row r="278" ht="15.0" customHeight="1">
      <c r="A278" s="352">
        <v>206892.0</v>
      </c>
      <c r="B278" s="352" t="str">
        <f>VLOOKUP(A278, 'JAN2022 - CC'!M:N,2,0)</f>
        <v>1561144582</v>
      </c>
      <c r="C278" s="352">
        <f>VLOOKUP(B278, 'JAN2022 - CC'!A:B,2,0)</f>
        <v>15611</v>
      </c>
      <c r="D278" s="352" t="s">
        <v>8384</v>
      </c>
      <c r="E278" s="352">
        <v>499.0</v>
      </c>
      <c r="F278" s="352" t="s">
        <v>8309</v>
      </c>
      <c r="G278" s="277"/>
      <c r="H278" s="277"/>
      <c r="I278" s="277"/>
      <c r="J278" s="277"/>
      <c r="K278" s="352" t="str">
        <f>VLOOKUP(B278, 'JAN2022 - CC'!A:D,4,0)</f>
        <v>GETTY, RONALD J</v>
      </c>
      <c r="L278" s="277"/>
      <c r="M278" s="352" t="s">
        <v>10015</v>
      </c>
      <c r="N278" s="352" t="s">
        <v>10016</v>
      </c>
      <c r="O278" s="277"/>
      <c r="P278" s="277"/>
      <c r="Q278" s="277"/>
      <c r="R278" s="277"/>
      <c r="S278" s="277"/>
      <c r="T278" s="277"/>
      <c r="U278" s="277"/>
      <c r="V278" s="277"/>
      <c r="W278" s="277"/>
      <c r="X278" s="277"/>
      <c r="Y278" s="277"/>
    </row>
    <row r="279" ht="15.75" customHeight="1">
      <c r="A279" s="352">
        <v>206892.0</v>
      </c>
      <c r="B279" s="352" t="str">
        <f>VLOOKUP(A279, 'JAN2022 - CC'!M:N,2,0)</f>
        <v>1561144582</v>
      </c>
      <c r="C279" s="352">
        <f>VLOOKUP(B279, 'JAN2022 - CC'!A:B,2,0)</f>
        <v>15611</v>
      </c>
      <c r="D279" s="352" t="s">
        <v>7576</v>
      </c>
      <c r="E279" s="352" t="s">
        <v>8315</v>
      </c>
      <c r="F279" s="352" t="s">
        <v>8309</v>
      </c>
      <c r="G279" s="277"/>
      <c r="H279" s="277"/>
      <c r="I279" s="277"/>
      <c r="J279" s="277"/>
      <c r="K279" s="352" t="str">
        <f>VLOOKUP(B279, 'JAN2022 - CC'!A:D,4,0)</f>
        <v>GETTY, RONALD J</v>
      </c>
      <c r="L279" s="277"/>
      <c r="M279" s="352" t="s">
        <v>10015</v>
      </c>
      <c r="N279" s="352" t="s">
        <v>10016</v>
      </c>
      <c r="O279" s="277"/>
      <c r="P279" s="277"/>
      <c r="Q279" s="277"/>
      <c r="R279" s="277"/>
      <c r="S279" s="277"/>
      <c r="T279" s="277"/>
      <c r="U279" s="277"/>
      <c r="V279" s="277"/>
      <c r="W279" s="277"/>
      <c r="X279" s="277"/>
      <c r="Y279" s="277"/>
    </row>
    <row r="280" ht="15.0" customHeight="1">
      <c r="A280" s="352">
        <v>206892.0</v>
      </c>
      <c r="B280" s="352" t="str">
        <f>VLOOKUP(A280, 'JAN2022 - CC'!M:N,2,0)</f>
        <v>1561144582</v>
      </c>
      <c r="C280" s="352">
        <f>VLOOKUP(B280, 'JAN2022 - CC'!A:B,2,0)</f>
        <v>15611</v>
      </c>
      <c r="D280" s="352" t="s">
        <v>35</v>
      </c>
      <c r="E280" s="352" t="s">
        <v>8309</v>
      </c>
      <c r="F280" s="352" t="s">
        <v>8309</v>
      </c>
      <c r="G280" s="277"/>
      <c r="H280" s="277"/>
      <c r="I280" s="277"/>
      <c r="J280" s="277"/>
      <c r="K280" s="352" t="str">
        <f>VLOOKUP(B280, 'JAN2022 - CC'!A:D,4,0)</f>
        <v>GETTY, RONALD J</v>
      </c>
      <c r="L280" s="277"/>
      <c r="M280" s="352" t="s">
        <v>10015</v>
      </c>
      <c r="N280" s="352" t="s">
        <v>10016</v>
      </c>
      <c r="O280" s="277"/>
      <c r="P280" s="277"/>
      <c r="Q280" s="277"/>
      <c r="R280" s="277"/>
      <c r="S280" s="277"/>
      <c r="T280" s="277"/>
      <c r="U280" s="277"/>
      <c r="V280" s="277"/>
      <c r="W280" s="277"/>
      <c r="X280" s="277"/>
      <c r="Y280" s="277"/>
    </row>
    <row r="281" ht="15.0" customHeight="1">
      <c r="A281" s="352">
        <v>206893.0</v>
      </c>
      <c r="B281" s="352" t="str">
        <f>VLOOKUP(A281, 'JAN2022 - CC'!M:N,2,0)</f>
        <v>1583144582</v>
      </c>
      <c r="C281" s="352">
        <f>VLOOKUP(B281, 'JAN2022 - CC'!A:B,2,0)</f>
        <v>15831</v>
      </c>
      <c r="D281" s="352" t="s">
        <v>8495</v>
      </c>
      <c r="E281" s="352">
        <v>1190.0</v>
      </c>
      <c r="F281" s="352" t="s">
        <v>8309</v>
      </c>
      <c r="G281" s="277"/>
      <c r="H281" s="277"/>
      <c r="I281" s="277"/>
      <c r="J281" s="277"/>
      <c r="K281" s="352" t="str">
        <f>VLOOKUP(B281, 'JAN2022 - CC'!A:D,4,0)</f>
        <v>MERRICK, PAUL A</v>
      </c>
      <c r="L281" s="277"/>
      <c r="M281" s="352" t="s">
        <v>10017</v>
      </c>
      <c r="N281" s="352" t="s">
        <v>10018</v>
      </c>
      <c r="O281" s="277"/>
      <c r="P281" s="277"/>
      <c r="Q281" s="277"/>
      <c r="R281" s="277"/>
      <c r="S281" s="277"/>
      <c r="T281" s="277"/>
      <c r="U281" s="277"/>
      <c r="V281" s="277"/>
      <c r="W281" s="277"/>
      <c r="X281" s="277"/>
      <c r="Y281" s="277"/>
    </row>
    <row r="282" ht="15.75" customHeight="1">
      <c r="A282" s="352">
        <v>206893.0</v>
      </c>
      <c r="B282" s="352" t="str">
        <f>VLOOKUP(A282, 'JAN2022 - CC'!M:N,2,0)</f>
        <v>1583144582</v>
      </c>
      <c r="C282" s="352">
        <f>VLOOKUP(B282, 'JAN2022 - CC'!A:B,2,0)</f>
        <v>15831</v>
      </c>
      <c r="D282" s="352" t="s">
        <v>8507</v>
      </c>
      <c r="E282" s="352" t="s">
        <v>8309</v>
      </c>
      <c r="F282" s="352" t="s">
        <v>8309</v>
      </c>
      <c r="G282" s="277"/>
      <c r="H282" s="277"/>
      <c r="I282" s="277"/>
      <c r="J282" s="277"/>
      <c r="K282" s="352" t="str">
        <f>VLOOKUP(B282, 'JAN2022 - CC'!A:D,4,0)</f>
        <v>MERRICK, PAUL A</v>
      </c>
      <c r="L282" s="277"/>
      <c r="M282" s="352" t="s">
        <v>10017</v>
      </c>
      <c r="N282" s="352" t="s">
        <v>10018</v>
      </c>
      <c r="O282" s="277"/>
      <c r="P282" s="277"/>
      <c r="Q282" s="277"/>
      <c r="R282" s="277"/>
      <c r="S282" s="277"/>
      <c r="T282" s="277"/>
      <c r="U282" s="277"/>
      <c r="V282" s="277"/>
      <c r="W282" s="277"/>
      <c r="X282" s="277"/>
      <c r="Y282" s="277"/>
    </row>
    <row r="283" ht="15.0" customHeight="1">
      <c r="A283" s="352">
        <v>206893.0</v>
      </c>
      <c r="B283" s="352" t="str">
        <f>VLOOKUP(A283, 'JAN2022 - CC'!M:N,2,0)</f>
        <v>1583144582</v>
      </c>
      <c r="C283" s="352">
        <f>VLOOKUP(B283, 'JAN2022 - CC'!A:B,2,0)</f>
        <v>15831</v>
      </c>
      <c r="D283" s="352" t="s">
        <v>7569</v>
      </c>
      <c r="E283" s="352" t="s">
        <v>8309</v>
      </c>
      <c r="F283" s="352" t="s">
        <v>8309</v>
      </c>
      <c r="G283" s="277"/>
      <c r="H283" s="277"/>
      <c r="I283" s="277"/>
      <c r="J283" s="277"/>
      <c r="K283" s="352" t="str">
        <f>VLOOKUP(B283, 'JAN2022 - CC'!A:D,4,0)</f>
        <v>MERRICK, PAUL A</v>
      </c>
      <c r="L283" s="277"/>
      <c r="M283" s="352" t="s">
        <v>10017</v>
      </c>
      <c r="N283" s="352" t="s">
        <v>10018</v>
      </c>
      <c r="O283" s="277"/>
      <c r="P283" s="277"/>
      <c r="Q283" s="277"/>
      <c r="R283" s="277"/>
      <c r="S283" s="277"/>
      <c r="T283" s="277"/>
      <c r="U283" s="277"/>
      <c r="V283" s="277"/>
      <c r="W283" s="277"/>
      <c r="X283" s="277"/>
      <c r="Y283" s="277"/>
    </row>
    <row r="284" ht="15.0" customHeight="1">
      <c r="A284" s="352">
        <v>206893.0</v>
      </c>
      <c r="B284" s="352" t="str">
        <f>VLOOKUP(A284, 'JAN2022 - CC'!M:N,2,0)</f>
        <v>1583144582</v>
      </c>
      <c r="C284" s="352">
        <f>VLOOKUP(B284, 'JAN2022 - CC'!A:B,2,0)</f>
        <v>15831</v>
      </c>
      <c r="D284" s="352" t="s">
        <v>7569</v>
      </c>
      <c r="E284" s="352" t="s">
        <v>8315</v>
      </c>
      <c r="F284" s="352" t="s">
        <v>8309</v>
      </c>
      <c r="G284" s="277"/>
      <c r="H284" s="277"/>
      <c r="I284" s="277"/>
      <c r="J284" s="277"/>
      <c r="K284" s="352" t="str">
        <f>VLOOKUP(B284, 'JAN2022 - CC'!A:D,4,0)</f>
        <v>MERRICK, PAUL A</v>
      </c>
      <c r="L284" s="277"/>
      <c r="M284" s="352" t="s">
        <v>10017</v>
      </c>
      <c r="N284" s="352" t="s">
        <v>10018</v>
      </c>
      <c r="O284" s="277"/>
      <c r="P284" s="277"/>
      <c r="Q284" s="277"/>
      <c r="R284" s="277"/>
      <c r="S284" s="277"/>
      <c r="T284" s="277"/>
      <c r="U284" s="277"/>
      <c r="V284" s="277"/>
      <c r="W284" s="277"/>
      <c r="X284" s="277"/>
      <c r="Y284" s="277"/>
    </row>
    <row r="285" ht="15.75" customHeight="1">
      <c r="A285" s="352">
        <v>206893.0</v>
      </c>
      <c r="B285" s="352" t="str">
        <f>VLOOKUP(A285, 'JAN2022 - CC'!M:N,2,0)</f>
        <v>1583144582</v>
      </c>
      <c r="C285" s="352">
        <f>VLOOKUP(B285, 'JAN2022 - CC'!A:B,2,0)</f>
        <v>15831</v>
      </c>
      <c r="D285" s="352" t="s">
        <v>8581</v>
      </c>
      <c r="E285" s="352">
        <v>74.6</v>
      </c>
      <c r="F285" s="352" t="s">
        <v>8309</v>
      </c>
      <c r="G285" s="277"/>
      <c r="H285" s="277"/>
      <c r="I285" s="277"/>
      <c r="J285" s="277"/>
      <c r="K285" s="352" t="str">
        <f>VLOOKUP(B285, 'JAN2022 - CC'!A:D,4,0)</f>
        <v>MERRICK, PAUL A</v>
      </c>
      <c r="L285" s="277"/>
      <c r="M285" s="352" t="s">
        <v>10017</v>
      </c>
      <c r="N285" s="352" t="s">
        <v>10018</v>
      </c>
      <c r="O285" s="277"/>
      <c r="P285" s="277"/>
      <c r="Q285" s="277"/>
      <c r="R285" s="277"/>
      <c r="S285" s="277"/>
      <c r="T285" s="277"/>
      <c r="U285" s="277"/>
      <c r="V285" s="277"/>
      <c r="W285" s="277"/>
      <c r="X285" s="277"/>
      <c r="Y285" s="277"/>
    </row>
    <row r="286" ht="15.0" customHeight="1">
      <c r="A286" s="352">
        <v>206894.0</v>
      </c>
      <c r="B286" s="352" t="str">
        <f>VLOOKUP(A286, 'JAN2022 - CC'!M:N,2,0)</f>
        <v>1120744582</v>
      </c>
      <c r="C286" s="352">
        <f>VLOOKUP(B286, 'JAN2022 - CC'!A:B,2,0)</f>
        <v>11207</v>
      </c>
      <c r="D286" s="352" t="s">
        <v>8342</v>
      </c>
      <c r="E286" s="352" t="s">
        <v>8309</v>
      </c>
      <c r="F286" s="352" t="s">
        <v>8309</v>
      </c>
      <c r="G286" s="277"/>
      <c r="H286" s="277"/>
      <c r="I286" s="277"/>
      <c r="J286" s="277"/>
      <c r="K286" s="352" t="str">
        <f>VLOOKUP(B286, 'JAN2022 - CC'!A:D,4,0)</f>
        <v>RUBINO, ANNA</v>
      </c>
      <c r="L286" s="277"/>
      <c r="M286" s="352" t="s">
        <v>10019</v>
      </c>
      <c r="N286" s="352" t="s">
        <v>10020</v>
      </c>
      <c r="O286" s="277"/>
      <c r="P286" s="277"/>
      <c r="Q286" s="277"/>
      <c r="R286" s="277"/>
      <c r="S286" s="277"/>
      <c r="T286" s="277"/>
      <c r="U286" s="277"/>
      <c r="V286" s="277"/>
      <c r="W286" s="277"/>
      <c r="X286" s="277"/>
      <c r="Y286" s="277"/>
    </row>
    <row r="287" ht="15.0" customHeight="1">
      <c r="A287" s="352">
        <v>206894.0</v>
      </c>
      <c r="B287" s="352" t="str">
        <f>VLOOKUP(A287, 'JAN2022 - CC'!M:N,2,0)</f>
        <v>1120744582</v>
      </c>
      <c r="C287" s="352">
        <f>VLOOKUP(B287, 'JAN2022 - CC'!A:B,2,0)</f>
        <v>11207</v>
      </c>
      <c r="D287" s="352" t="s">
        <v>8507</v>
      </c>
      <c r="E287" s="352" t="s">
        <v>8309</v>
      </c>
      <c r="F287" s="352" t="s">
        <v>8309</v>
      </c>
      <c r="G287" s="277"/>
      <c r="H287" s="277"/>
      <c r="I287" s="277"/>
      <c r="J287" s="277"/>
      <c r="K287" s="352" t="str">
        <f>VLOOKUP(B287, 'JAN2022 - CC'!A:D,4,0)</f>
        <v>RUBINO, ANNA</v>
      </c>
      <c r="L287" s="277"/>
      <c r="M287" s="352" t="s">
        <v>10019</v>
      </c>
      <c r="N287" s="352" t="s">
        <v>10020</v>
      </c>
      <c r="O287" s="277"/>
      <c r="P287" s="277"/>
      <c r="Q287" s="277"/>
      <c r="R287" s="277"/>
      <c r="S287" s="277"/>
      <c r="T287" s="277"/>
      <c r="U287" s="277"/>
      <c r="V287" s="277"/>
      <c r="W287" s="277"/>
      <c r="X287" s="277"/>
      <c r="Y287" s="277"/>
    </row>
    <row r="288" ht="15.0" customHeight="1">
      <c r="A288" s="352">
        <v>206896.0</v>
      </c>
      <c r="B288" s="352" t="str">
        <f>VLOOKUP(A288, 'JAN2022 - CC'!M:N,2,0)</f>
        <v>1468644582</v>
      </c>
      <c r="C288" s="352">
        <f>VLOOKUP(B288, 'JAN2022 - CC'!A:B,2,0)</f>
        <v>14686</v>
      </c>
      <c r="D288" s="352" t="s">
        <v>7576</v>
      </c>
      <c r="E288" s="352" t="s">
        <v>8315</v>
      </c>
      <c r="F288" s="352" t="s">
        <v>8309</v>
      </c>
      <c r="G288" s="277"/>
      <c r="H288" s="277"/>
      <c r="I288" s="277"/>
      <c r="J288" s="277"/>
      <c r="K288" s="352" t="str">
        <f>VLOOKUP(B288, 'JAN2022 - CC'!A:D,4,0)</f>
        <v>ORTIZ, ANA C</v>
      </c>
      <c r="L288" s="277"/>
      <c r="M288" s="352" t="s">
        <v>10021</v>
      </c>
      <c r="N288" s="352" t="s">
        <v>10022</v>
      </c>
      <c r="O288" s="277"/>
      <c r="P288" s="277"/>
      <c r="Q288" s="277"/>
      <c r="R288" s="277"/>
      <c r="S288" s="277"/>
      <c r="T288" s="277"/>
      <c r="U288" s="277"/>
      <c r="V288" s="277"/>
      <c r="W288" s="277"/>
      <c r="X288" s="277"/>
      <c r="Y288" s="277"/>
    </row>
    <row r="289" ht="15.75" customHeight="1">
      <c r="A289" s="352">
        <v>206896.0</v>
      </c>
      <c r="B289" s="352" t="str">
        <f>VLOOKUP(A289, 'JAN2022 - CC'!M:N,2,0)</f>
        <v>1468644582</v>
      </c>
      <c r="C289" s="352">
        <f>VLOOKUP(B289, 'JAN2022 - CC'!A:B,2,0)</f>
        <v>14686</v>
      </c>
      <c r="D289" s="352" t="s">
        <v>35</v>
      </c>
      <c r="E289" s="352" t="s">
        <v>8309</v>
      </c>
      <c r="F289" s="352" t="s">
        <v>8309</v>
      </c>
      <c r="G289" s="277"/>
      <c r="H289" s="277"/>
      <c r="I289" s="277"/>
      <c r="J289" s="277"/>
      <c r="K289" s="352" t="str">
        <f>VLOOKUP(B289, 'JAN2022 - CC'!A:D,4,0)</f>
        <v>ORTIZ, ANA C</v>
      </c>
      <c r="L289" s="277"/>
      <c r="M289" s="352" t="s">
        <v>10021</v>
      </c>
      <c r="N289" s="352" t="s">
        <v>10022</v>
      </c>
      <c r="O289" s="277"/>
      <c r="P289" s="277"/>
      <c r="Q289" s="277"/>
      <c r="R289" s="277"/>
      <c r="S289" s="277"/>
      <c r="T289" s="277"/>
      <c r="U289" s="277"/>
      <c r="V289" s="277"/>
      <c r="W289" s="277"/>
      <c r="X289" s="277"/>
      <c r="Y289" s="277"/>
    </row>
    <row r="290" ht="15.0" customHeight="1">
      <c r="A290" s="352">
        <v>206897.0</v>
      </c>
      <c r="B290" s="352" t="str">
        <f>VLOOKUP(A290, 'JAN2022 - CC'!M:N,2,0)</f>
        <v>967644582</v>
      </c>
      <c r="C290" s="352">
        <f>VLOOKUP(B290, 'JAN2022 - CC'!A:B,2,0)</f>
        <v>9676</v>
      </c>
      <c r="D290" s="352" t="s">
        <v>8342</v>
      </c>
      <c r="E290" s="352" t="s">
        <v>8309</v>
      </c>
      <c r="F290" s="352" t="s">
        <v>8309</v>
      </c>
      <c r="G290" s="277"/>
      <c r="H290" s="277"/>
      <c r="I290" s="277"/>
      <c r="J290" s="277"/>
      <c r="K290" s="352" t="str">
        <f>VLOOKUP(B290, 'JAN2022 - CC'!A:D,4,0)</f>
        <v>MACIAS, ERNESTO</v>
      </c>
      <c r="L290" s="277"/>
      <c r="M290" s="352" t="s">
        <v>9941</v>
      </c>
      <c r="N290" s="352" t="s">
        <v>10023</v>
      </c>
      <c r="O290" s="277"/>
      <c r="P290" s="277"/>
      <c r="Q290" s="277"/>
      <c r="R290" s="277"/>
      <c r="S290" s="277"/>
      <c r="T290" s="277"/>
      <c r="U290" s="277"/>
      <c r="V290" s="277"/>
      <c r="W290" s="277"/>
      <c r="X290" s="277"/>
      <c r="Y290" s="277"/>
    </row>
    <row r="291" ht="15.0" customHeight="1">
      <c r="A291" s="352">
        <v>206897.0</v>
      </c>
      <c r="B291" s="352" t="str">
        <f>VLOOKUP(A291, 'JAN2022 - CC'!M:N,2,0)</f>
        <v>967644582</v>
      </c>
      <c r="C291" s="352">
        <f>VLOOKUP(B291, 'JAN2022 - CC'!A:B,2,0)</f>
        <v>9676</v>
      </c>
      <c r="D291" s="352" t="s">
        <v>7566</v>
      </c>
      <c r="E291" s="352">
        <v>1020.0</v>
      </c>
      <c r="F291" s="352" t="s">
        <v>8309</v>
      </c>
      <c r="G291" s="277"/>
      <c r="H291" s="277"/>
      <c r="I291" s="277"/>
      <c r="J291" s="277"/>
      <c r="K291" s="352" t="str">
        <f>VLOOKUP(B291, 'JAN2022 - CC'!A:D,4,0)</f>
        <v>MACIAS, ERNESTO</v>
      </c>
      <c r="L291" s="277"/>
      <c r="M291" s="352" t="s">
        <v>9941</v>
      </c>
      <c r="N291" s="352" t="s">
        <v>10023</v>
      </c>
      <c r="O291" s="277"/>
      <c r="P291" s="277"/>
      <c r="Q291" s="277"/>
      <c r="R291" s="277"/>
      <c r="S291" s="277"/>
      <c r="T291" s="277"/>
      <c r="U291" s="277"/>
      <c r="V291" s="277"/>
      <c r="W291" s="277"/>
      <c r="X291" s="277"/>
      <c r="Y291" s="277"/>
    </row>
    <row r="292" ht="15.75" customHeight="1">
      <c r="A292" s="352">
        <v>206897.0</v>
      </c>
      <c r="B292" s="352" t="str">
        <f>VLOOKUP(A292, 'JAN2022 - CC'!M:N,2,0)</f>
        <v>967644582</v>
      </c>
      <c r="C292" s="352">
        <f>VLOOKUP(B292, 'JAN2022 - CC'!A:B,2,0)</f>
        <v>9676</v>
      </c>
      <c r="D292" s="352" t="s">
        <v>8494</v>
      </c>
      <c r="E292" s="352">
        <v>728.0</v>
      </c>
      <c r="F292" s="352" t="s">
        <v>8309</v>
      </c>
      <c r="G292" s="277"/>
      <c r="H292" s="277"/>
      <c r="I292" s="277"/>
      <c r="J292" s="277"/>
      <c r="K292" s="352" t="str">
        <f>VLOOKUP(B292, 'JAN2022 - CC'!A:D,4,0)</f>
        <v>MACIAS, ERNESTO</v>
      </c>
      <c r="L292" s="277"/>
      <c r="M292" s="352" t="s">
        <v>9941</v>
      </c>
      <c r="N292" s="352" t="s">
        <v>10023</v>
      </c>
      <c r="O292" s="277"/>
      <c r="P292" s="277"/>
      <c r="Q292" s="277"/>
      <c r="R292" s="277"/>
      <c r="S292" s="277"/>
      <c r="T292" s="277"/>
      <c r="U292" s="277"/>
      <c r="V292" s="277"/>
      <c r="W292" s="277"/>
      <c r="X292" s="277"/>
      <c r="Y292" s="277"/>
    </row>
    <row r="293" ht="15.0" customHeight="1">
      <c r="A293" s="352">
        <v>206897.0</v>
      </c>
      <c r="B293" s="352" t="str">
        <f>VLOOKUP(A293, 'JAN2022 - CC'!M:N,2,0)</f>
        <v>967644582</v>
      </c>
      <c r="C293" s="352">
        <f>VLOOKUP(B293, 'JAN2022 - CC'!A:B,2,0)</f>
        <v>9676</v>
      </c>
      <c r="D293" s="352" t="s">
        <v>8507</v>
      </c>
      <c r="E293" s="352" t="s">
        <v>8309</v>
      </c>
      <c r="F293" s="352" t="s">
        <v>8309</v>
      </c>
      <c r="G293" s="277"/>
      <c r="H293" s="277"/>
      <c r="I293" s="277"/>
      <c r="J293" s="277"/>
      <c r="K293" s="352" t="str">
        <f>VLOOKUP(B293, 'JAN2022 - CC'!A:D,4,0)</f>
        <v>MACIAS, ERNESTO</v>
      </c>
      <c r="L293" s="277"/>
      <c r="M293" s="352" t="s">
        <v>9941</v>
      </c>
      <c r="N293" s="352" t="s">
        <v>10023</v>
      </c>
      <c r="O293" s="277"/>
      <c r="P293" s="277"/>
      <c r="Q293" s="277"/>
      <c r="R293" s="277"/>
      <c r="S293" s="277"/>
      <c r="T293" s="277"/>
      <c r="U293" s="277"/>
      <c r="V293" s="277"/>
      <c r="W293" s="277"/>
      <c r="X293" s="277"/>
      <c r="Y293" s="277"/>
    </row>
    <row r="294" ht="15.0" customHeight="1">
      <c r="A294" s="352">
        <v>206897.0</v>
      </c>
      <c r="B294" s="352" t="str">
        <f>VLOOKUP(A294, 'JAN2022 - CC'!M:N,2,0)</f>
        <v>967644582</v>
      </c>
      <c r="C294" s="352">
        <f>VLOOKUP(B294, 'JAN2022 - CC'!A:B,2,0)</f>
        <v>9676</v>
      </c>
      <c r="D294" s="352" t="s">
        <v>7570</v>
      </c>
      <c r="E294" s="352" t="s">
        <v>8315</v>
      </c>
      <c r="F294" s="352" t="s">
        <v>8309</v>
      </c>
      <c r="G294" s="277"/>
      <c r="H294" s="277"/>
      <c r="I294" s="277"/>
      <c r="J294" s="277"/>
      <c r="K294" s="352" t="str">
        <f>VLOOKUP(B294, 'JAN2022 - CC'!A:D,4,0)</f>
        <v>MACIAS, ERNESTO</v>
      </c>
      <c r="L294" s="277"/>
      <c r="M294" s="352" t="s">
        <v>9941</v>
      </c>
      <c r="N294" s="352" t="s">
        <v>10023</v>
      </c>
      <c r="O294" s="277"/>
      <c r="P294" s="277"/>
      <c r="Q294" s="277"/>
      <c r="R294" s="277"/>
      <c r="S294" s="277"/>
      <c r="T294" s="277"/>
      <c r="U294" s="277"/>
      <c r="V294" s="277"/>
      <c r="W294" s="277"/>
      <c r="X294" s="277"/>
      <c r="Y294" s="277"/>
    </row>
    <row r="295" ht="15.75" customHeight="1">
      <c r="A295" s="352">
        <v>206898.0</v>
      </c>
      <c r="B295" s="352" t="str">
        <f>VLOOKUP(A295, 'JAN2022 - CC'!M:N,2,0)</f>
        <v>1416944582</v>
      </c>
      <c r="C295" s="352">
        <f>VLOOKUP(B295, 'JAN2022 - CC'!A:B,2,0)</f>
        <v>14169</v>
      </c>
      <c r="D295" s="352" t="s">
        <v>7570</v>
      </c>
      <c r="E295" s="352" t="s">
        <v>8315</v>
      </c>
      <c r="F295" s="352" t="s">
        <v>8309</v>
      </c>
      <c r="G295" s="277"/>
      <c r="H295" s="277"/>
      <c r="I295" s="277"/>
      <c r="J295" s="277"/>
      <c r="K295" s="352" t="str">
        <f>VLOOKUP(B295, 'JAN2022 - CC'!A:D,4,0)</f>
        <v>DE LA ROSA, IDA</v>
      </c>
      <c r="L295" s="277"/>
      <c r="M295" s="352" t="s">
        <v>10024</v>
      </c>
      <c r="N295" s="352" t="s">
        <v>10025</v>
      </c>
      <c r="O295" s="277"/>
      <c r="P295" s="277"/>
      <c r="Q295" s="277"/>
      <c r="R295" s="277"/>
      <c r="S295" s="277"/>
      <c r="T295" s="277"/>
      <c r="U295" s="277"/>
      <c r="V295" s="277"/>
      <c r="W295" s="277"/>
      <c r="X295" s="277"/>
      <c r="Y295" s="277"/>
    </row>
    <row r="296" ht="15.0" customHeight="1">
      <c r="A296" s="352">
        <v>206898.0</v>
      </c>
      <c r="B296" s="352" t="str">
        <f>VLOOKUP(A296, 'JAN2022 - CC'!M:N,2,0)</f>
        <v>1416944582</v>
      </c>
      <c r="C296" s="352">
        <f>VLOOKUP(B296, 'JAN2022 - CC'!A:B,2,0)</f>
        <v>14169</v>
      </c>
      <c r="D296" s="352" t="s">
        <v>7606</v>
      </c>
      <c r="E296" s="352" t="s">
        <v>8315</v>
      </c>
      <c r="F296" s="352" t="s">
        <v>8309</v>
      </c>
      <c r="G296" s="277"/>
      <c r="H296" s="277"/>
      <c r="I296" s="277"/>
      <c r="J296" s="277"/>
      <c r="K296" s="352" t="str">
        <f>VLOOKUP(B296, 'JAN2022 - CC'!A:D,4,0)</f>
        <v>DE LA ROSA, IDA</v>
      </c>
      <c r="L296" s="277"/>
      <c r="M296" s="352" t="s">
        <v>10024</v>
      </c>
      <c r="N296" s="352" t="s">
        <v>10025</v>
      </c>
      <c r="O296" s="277"/>
      <c r="P296" s="277"/>
      <c r="Q296" s="277"/>
      <c r="R296" s="277"/>
      <c r="S296" s="277"/>
      <c r="T296" s="277"/>
      <c r="U296" s="277"/>
      <c r="V296" s="277"/>
      <c r="W296" s="277"/>
      <c r="X296" s="277"/>
      <c r="Y296" s="277"/>
    </row>
    <row r="297" ht="15.0" customHeight="1">
      <c r="A297" s="352">
        <v>206899.0</v>
      </c>
      <c r="B297" s="352" t="str">
        <f>VLOOKUP(A297, 'JAN2022 - CC'!M:N,2,0)</f>
        <v>1533944582</v>
      </c>
      <c r="C297" s="352">
        <f>VLOOKUP(B297, 'JAN2022 - CC'!A:B,2,0)</f>
        <v>15339</v>
      </c>
      <c r="D297" s="352" t="s">
        <v>7606</v>
      </c>
      <c r="E297" s="352">
        <v>132.0</v>
      </c>
      <c r="F297" s="352" t="s">
        <v>8309</v>
      </c>
      <c r="G297" s="277"/>
      <c r="H297" s="277"/>
      <c r="I297" s="277"/>
      <c r="J297" s="277"/>
      <c r="K297" s="352" t="str">
        <f>VLOOKUP(B297, 'JAN2022 - CC'!A:D,4,0)</f>
        <v>ATILANO, ELDA</v>
      </c>
      <c r="L297" s="277"/>
      <c r="M297" s="352" t="s">
        <v>10026</v>
      </c>
      <c r="N297" s="352" t="s">
        <v>10027</v>
      </c>
      <c r="O297" s="277"/>
      <c r="P297" s="277"/>
      <c r="Q297" s="277"/>
      <c r="R297" s="277"/>
      <c r="S297" s="277"/>
      <c r="T297" s="277"/>
      <c r="U297" s="277"/>
      <c r="V297" s="277"/>
      <c r="W297" s="277"/>
      <c r="X297" s="277"/>
      <c r="Y297" s="277"/>
    </row>
    <row r="298" ht="15.75" customHeight="1">
      <c r="A298" s="352">
        <v>206900.0</v>
      </c>
      <c r="B298" s="352" t="str">
        <f>VLOOKUP(A298, 'JAN2022 - CC'!M:N,2,0)</f>
        <v>935744582</v>
      </c>
      <c r="C298" s="352">
        <f>VLOOKUP(B298, 'JAN2022 - CC'!A:B,2,0)</f>
        <v>9357</v>
      </c>
      <c r="D298" s="352" t="s">
        <v>8342</v>
      </c>
      <c r="E298" s="352" t="s">
        <v>8309</v>
      </c>
      <c r="F298" s="352" t="s">
        <v>8309</v>
      </c>
      <c r="G298" s="277"/>
      <c r="H298" s="277"/>
      <c r="I298" s="277"/>
      <c r="J298" s="277"/>
      <c r="K298" s="352" t="str">
        <f>VLOOKUP(B298, 'JAN2022 - CC'!A:D,4,0)</f>
        <v>HERNANDEZ, CARLOS J</v>
      </c>
      <c r="L298" s="277"/>
      <c r="M298" s="352" t="s">
        <v>9849</v>
      </c>
      <c r="N298" s="352" t="s">
        <v>9854</v>
      </c>
      <c r="O298" s="277"/>
      <c r="P298" s="277"/>
      <c r="Q298" s="277"/>
      <c r="R298" s="277"/>
      <c r="S298" s="277"/>
      <c r="T298" s="277"/>
      <c r="U298" s="277"/>
      <c r="V298" s="277"/>
      <c r="W298" s="277"/>
      <c r="X298" s="277"/>
      <c r="Y298" s="277"/>
    </row>
    <row r="299" ht="15.0" customHeight="1">
      <c r="A299" s="352">
        <v>206900.0</v>
      </c>
      <c r="B299" s="352" t="str">
        <f>VLOOKUP(A299, 'JAN2022 - CC'!M:N,2,0)</f>
        <v>935744582</v>
      </c>
      <c r="C299" s="352">
        <f>VLOOKUP(B299, 'JAN2022 - CC'!A:B,2,0)</f>
        <v>9357</v>
      </c>
      <c r="D299" s="352" t="s">
        <v>7566</v>
      </c>
      <c r="E299" s="352">
        <v>66.2</v>
      </c>
      <c r="F299" s="352" t="s">
        <v>8309</v>
      </c>
      <c r="G299" s="277"/>
      <c r="H299" s="277"/>
      <c r="I299" s="277"/>
      <c r="J299" s="277"/>
      <c r="K299" s="352" t="str">
        <f>VLOOKUP(B299, 'JAN2022 - CC'!A:D,4,0)</f>
        <v>HERNANDEZ, CARLOS J</v>
      </c>
      <c r="L299" s="277"/>
      <c r="M299" s="352" t="s">
        <v>9849</v>
      </c>
      <c r="N299" s="352" t="s">
        <v>9854</v>
      </c>
      <c r="O299" s="277"/>
      <c r="P299" s="277"/>
      <c r="Q299" s="277"/>
      <c r="R299" s="277"/>
      <c r="S299" s="277"/>
      <c r="T299" s="277"/>
      <c r="U299" s="277"/>
      <c r="V299" s="277"/>
      <c r="W299" s="277"/>
      <c r="X299" s="277"/>
      <c r="Y299" s="277"/>
    </row>
    <row r="300" ht="15.0" customHeight="1">
      <c r="A300" s="352">
        <v>206900.0</v>
      </c>
      <c r="B300" s="352" t="str">
        <f>VLOOKUP(A300, 'JAN2022 - CC'!M:N,2,0)</f>
        <v>935744582</v>
      </c>
      <c r="C300" s="352">
        <f>VLOOKUP(B300, 'JAN2022 - CC'!A:B,2,0)</f>
        <v>9357</v>
      </c>
      <c r="D300" s="352" t="s">
        <v>8483</v>
      </c>
      <c r="E300" s="352">
        <v>137.0</v>
      </c>
      <c r="F300" s="352" t="s">
        <v>8309</v>
      </c>
      <c r="G300" s="277"/>
      <c r="H300" s="277"/>
      <c r="I300" s="277"/>
      <c r="J300" s="277"/>
      <c r="K300" s="352" t="str">
        <f>VLOOKUP(B300, 'JAN2022 - CC'!A:D,4,0)</f>
        <v>HERNANDEZ, CARLOS J</v>
      </c>
      <c r="L300" s="277"/>
      <c r="M300" s="352" t="s">
        <v>9849</v>
      </c>
      <c r="N300" s="352" t="s">
        <v>9854</v>
      </c>
      <c r="O300" s="277"/>
      <c r="P300" s="277"/>
      <c r="Q300" s="277"/>
      <c r="R300" s="277"/>
      <c r="S300" s="277"/>
      <c r="T300" s="277"/>
      <c r="U300" s="277"/>
      <c r="V300" s="277"/>
      <c r="W300" s="277"/>
      <c r="X300" s="277"/>
      <c r="Y300" s="277"/>
    </row>
    <row r="301" ht="15.0" customHeight="1">
      <c r="A301" s="352">
        <v>206900.0</v>
      </c>
      <c r="B301" s="352" t="str">
        <f>VLOOKUP(A301, 'JAN2022 - CC'!M:N,2,0)</f>
        <v>935744582</v>
      </c>
      <c r="C301" s="352">
        <f>VLOOKUP(B301, 'JAN2022 - CC'!A:B,2,0)</f>
        <v>9357</v>
      </c>
      <c r="D301" s="352" t="s">
        <v>8494</v>
      </c>
      <c r="E301" s="352">
        <v>1480.0</v>
      </c>
      <c r="F301" s="352" t="s">
        <v>8309</v>
      </c>
      <c r="G301" s="277"/>
      <c r="H301" s="277"/>
      <c r="I301" s="277"/>
      <c r="J301" s="277"/>
      <c r="K301" s="352" t="str">
        <f>VLOOKUP(B301, 'JAN2022 - CC'!A:D,4,0)</f>
        <v>HERNANDEZ, CARLOS J</v>
      </c>
      <c r="L301" s="277"/>
      <c r="M301" s="352" t="s">
        <v>9849</v>
      </c>
      <c r="N301" s="352" t="s">
        <v>9854</v>
      </c>
      <c r="O301" s="277"/>
      <c r="P301" s="277"/>
      <c r="Q301" s="277"/>
      <c r="R301" s="277"/>
      <c r="S301" s="277"/>
      <c r="T301" s="277"/>
      <c r="U301" s="277"/>
      <c r="V301" s="277"/>
      <c r="W301" s="277"/>
      <c r="X301" s="277"/>
      <c r="Y301" s="277"/>
    </row>
    <row r="302" ht="15.75" customHeight="1">
      <c r="A302" s="352">
        <v>206900.0</v>
      </c>
      <c r="B302" s="352" t="str">
        <f>VLOOKUP(A302, 'JAN2022 - CC'!M:N,2,0)</f>
        <v>935744582</v>
      </c>
      <c r="C302" s="352">
        <f>VLOOKUP(B302, 'JAN2022 - CC'!A:B,2,0)</f>
        <v>9357</v>
      </c>
      <c r="D302" s="352" t="s">
        <v>8507</v>
      </c>
      <c r="E302" s="352" t="s">
        <v>8309</v>
      </c>
      <c r="F302" s="352" t="s">
        <v>8309</v>
      </c>
      <c r="G302" s="277"/>
      <c r="H302" s="277"/>
      <c r="I302" s="277"/>
      <c r="J302" s="277"/>
      <c r="K302" s="352" t="str">
        <f>VLOOKUP(B302, 'JAN2022 - CC'!A:D,4,0)</f>
        <v>HERNANDEZ, CARLOS J</v>
      </c>
      <c r="L302" s="277"/>
      <c r="M302" s="352" t="s">
        <v>9849</v>
      </c>
      <c r="N302" s="352" t="s">
        <v>9854</v>
      </c>
      <c r="O302" s="277"/>
      <c r="P302" s="277"/>
      <c r="Q302" s="277"/>
      <c r="R302" s="277"/>
      <c r="S302" s="277"/>
      <c r="T302" s="277"/>
      <c r="U302" s="277"/>
      <c r="V302" s="277"/>
      <c r="W302" s="277"/>
      <c r="X302" s="277"/>
      <c r="Y302" s="277"/>
    </row>
    <row r="303" ht="15.0" customHeight="1">
      <c r="A303" s="352">
        <v>206901.0</v>
      </c>
      <c r="B303" s="352" t="str">
        <f>VLOOKUP(A303, 'JAN2022 - CC'!M:N,2,0)</f>
        <v>1168944582</v>
      </c>
      <c r="C303" s="352">
        <f>VLOOKUP(B303, 'JAN2022 - CC'!A:B,2,0)</f>
        <v>11689</v>
      </c>
      <c r="D303" s="352" t="s">
        <v>7606</v>
      </c>
      <c r="E303" s="352" t="s">
        <v>8315</v>
      </c>
      <c r="F303" s="352" t="s">
        <v>8309</v>
      </c>
      <c r="G303" s="277"/>
      <c r="H303" s="277"/>
      <c r="I303" s="277"/>
      <c r="J303" s="277"/>
      <c r="K303" s="352" t="str">
        <f>VLOOKUP(B303, 'JAN2022 - CC'!A:D,4,0)</f>
        <v>MORALES, REYMUNDO</v>
      </c>
      <c r="L303" s="277"/>
      <c r="M303" s="352" t="s">
        <v>10028</v>
      </c>
      <c r="N303" s="352" t="s">
        <v>10029</v>
      </c>
      <c r="O303" s="277"/>
      <c r="P303" s="277"/>
      <c r="Q303" s="277"/>
      <c r="R303" s="277"/>
      <c r="S303" s="277"/>
      <c r="T303" s="277"/>
      <c r="U303" s="277"/>
      <c r="V303" s="277"/>
      <c r="W303" s="277"/>
      <c r="X303" s="277"/>
      <c r="Y303" s="277"/>
    </row>
    <row r="304" ht="15.0" customHeight="1">
      <c r="A304" s="352">
        <v>206902.0</v>
      </c>
      <c r="B304" s="352" t="str">
        <f>VLOOKUP(A304, 'JAN2022 - CC'!M:N,2,0)</f>
        <v>1383944582</v>
      </c>
      <c r="C304" s="352">
        <f>VLOOKUP(B304, 'JAN2022 - CC'!A:B,2,0)</f>
        <v>13839</v>
      </c>
      <c r="D304" s="352" t="s">
        <v>7576</v>
      </c>
      <c r="E304" s="352" t="s">
        <v>8315</v>
      </c>
      <c r="F304" s="352" t="s">
        <v>8309</v>
      </c>
      <c r="G304" s="277"/>
      <c r="H304" s="277"/>
      <c r="I304" s="277"/>
      <c r="J304" s="277"/>
      <c r="K304" s="352" t="str">
        <f>VLOOKUP(B304, 'JAN2022 - CC'!A:D,4,0)</f>
        <v>PEREZ SAPIEN, MANUEL L</v>
      </c>
      <c r="L304" s="277"/>
      <c r="M304" s="352" t="s">
        <v>10030</v>
      </c>
      <c r="N304" s="352" t="s">
        <v>10031</v>
      </c>
      <c r="O304" s="277"/>
      <c r="P304" s="277"/>
      <c r="Q304" s="277"/>
      <c r="R304" s="277"/>
      <c r="S304" s="277"/>
      <c r="T304" s="277"/>
      <c r="U304" s="277"/>
      <c r="V304" s="277"/>
      <c r="W304" s="277"/>
      <c r="X304" s="277"/>
      <c r="Y304" s="277"/>
    </row>
    <row r="305" ht="15.75" customHeight="1">
      <c r="A305" s="352">
        <v>206902.0</v>
      </c>
      <c r="B305" s="352" t="str">
        <f>VLOOKUP(A305, 'JAN2022 - CC'!M:N,2,0)</f>
        <v>1383944582</v>
      </c>
      <c r="C305" s="352">
        <f>VLOOKUP(B305, 'JAN2022 - CC'!A:B,2,0)</f>
        <v>13839</v>
      </c>
      <c r="D305" s="352" t="s">
        <v>8495</v>
      </c>
      <c r="E305" s="352">
        <v>1750.0</v>
      </c>
      <c r="F305" s="352" t="s">
        <v>8309</v>
      </c>
      <c r="G305" s="277"/>
      <c r="H305" s="277"/>
      <c r="I305" s="277"/>
      <c r="J305" s="277"/>
      <c r="K305" s="352" t="str">
        <f>VLOOKUP(B305, 'JAN2022 - CC'!A:D,4,0)</f>
        <v>PEREZ SAPIEN, MANUEL L</v>
      </c>
      <c r="L305" s="277"/>
      <c r="M305" s="352" t="s">
        <v>10030</v>
      </c>
      <c r="N305" s="352" t="s">
        <v>10031</v>
      </c>
      <c r="O305" s="277"/>
      <c r="P305" s="277"/>
      <c r="Q305" s="277"/>
      <c r="R305" s="277"/>
      <c r="S305" s="277"/>
      <c r="T305" s="277"/>
      <c r="U305" s="277"/>
      <c r="V305" s="277"/>
      <c r="W305" s="277"/>
      <c r="X305" s="277"/>
      <c r="Y305" s="277"/>
    </row>
    <row r="306" ht="15.0" customHeight="1">
      <c r="A306" s="352">
        <v>206902.0</v>
      </c>
      <c r="B306" s="352" t="str">
        <f>VLOOKUP(A306, 'JAN2022 - CC'!M:N,2,0)</f>
        <v>1383944582</v>
      </c>
      <c r="C306" s="352">
        <f>VLOOKUP(B306, 'JAN2022 - CC'!A:B,2,0)</f>
        <v>13839</v>
      </c>
      <c r="D306" s="352" t="s">
        <v>8507</v>
      </c>
      <c r="E306" s="352" t="s">
        <v>8309</v>
      </c>
      <c r="F306" s="352" t="s">
        <v>8309</v>
      </c>
      <c r="G306" s="277"/>
      <c r="H306" s="277"/>
      <c r="I306" s="277"/>
      <c r="J306" s="277"/>
      <c r="K306" s="352" t="str">
        <f>VLOOKUP(B306, 'JAN2022 - CC'!A:D,4,0)</f>
        <v>PEREZ SAPIEN, MANUEL L</v>
      </c>
      <c r="L306" s="277"/>
      <c r="M306" s="352" t="s">
        <v>10030</v>
      </c>
      <c r="N306" s="352" t="s">
        <v>10031</v>
      </c>
      <c r="O306" s="277"/>
      <c r="P306" s="277"/>
      <c r="Q306" s="277"/>
      <c r="R306" s="277"/>
      <c r="S306" s="277"/>
      <c r="T306" s="277"/>
      <c r="U306" s="277"/>
      <c r="V306" s="277"/>
      <c r="W306" s="277"/>
      <c r="X306" s="277"/>
      <c r="Y306" s="277"/>
    </row>
    <row r="307" ht="15.0" customHeight="1">
      <c r="A307" s="352">
        <v>206902.0</v>
      </c>
      <c r="B307" s="352" t="str">
        <f>VLOOKUP(A307, 'JAN2022 - CC'!M:N,2,0)</f>
        <v>1383944582</v>
      </c>
      <c r="C307" s="352">
        <f>VLOOKUP(B307, 'JAN2022 - CC'!A:B,2,0)</f>
        <v>13839</v>
      </c>
      <c r="D307" s="352" t="s">
        <v>7569</v>
      </c>
      <c r="E307" s="352">
        <v>1130.0</v>
      </c>
      <c r="F307" s="352" t="s">
        <v>8309</v>
      </c>
      <c r="G307" s="277"/>
      <c r="H307" s="277"/>
      <c r="I307" s="277"/>
      <c r="J307" s="277"/>
      <c r="K307" s="352" t="str">
        <f>VLOOKUP(B307, 'JAN2022 - CC'!A:D,4,0)</f>
        <v>PEREZ SAPIEN, MANUEL L</v>
      </c>
      <c r="L307" s="277"/>
      <c r="M307" s="352" t="s">
        <v>10030</v>
      </c>
      <c r="N307" s="352" t="s">
        <v>10031</v>
      </c>
      <c r="O307" s="277"/>
      <c r="P307" s="277"/>
      <c r="Q307" s="277"/>
      <c r="R307" s="277"/>
      <c r="S307" s="277"/>
      <c r="T307" s="277"/>
      <c r="U307" s="277"/>
      <c r="V307" s="277"/>
      <c r="W307" s="277"/>
      <c r="X307" s="277"/>
      <c r="Y307" s="277"/>
    </row>
    <row r="308" ht="15.75" customHeight="1">
      <c r="A308" s="352">
        <v>206902.0</v>
      </c>
      <c r="B308" s="352" t="str">
        <f>VLOOKUP(A308, 'JAN2022 - CC'!M:N,2,0)</f>
        <v>1383944582</v>
      </c>
      <c r="C308" s="352">
        <f>VLOOKUP(B308, 'JAN2022 - CC'!A:B,2,0)</f>
        <v>13839</v>
      </c>
      <c r="D308" s="352" t="s">
        <v>7569</v>
      </c>
      <c r="E308" s="352" t="s">
        <v>8309</v>
      </c>
      <c r="F308" s="352" t="s">
        <v>8309</v>
      </c>
      <c r="G308" s="277"/>
      <c r="H308" s="277"/>
      <c r="I308" s="277"/>
      <c r="J308" s="277"/>
      <c r="K308" s="352" t="str">
        <f>VLOOKUP(B308, 'JAN2022 - CC'!A:D,4,0)</f>
        <v>PEREZ SAPIEN, MANUEL L</v>
      </c>
      <c r="L308" s="277"/>
      <c r="M308" s="352" t="s">
        <v>10030</v>
      </c>
      <c r="N308" s="352" t="s">
        <v>10031</v>
      </c>
      <c r="O308" s="277"/>
      <c r="P308" s="277"/>
      <c r="Q308" s="277"/>
      <c r="R308" s="277"/>
      <c r="S308" s="277"/>
      <c r="T308" s="277"/>
      <c r="U308" s="277"/>
      <c r="V308" s="277"/>
      <c r="W308" s="277"/>
      <c r="X308" s="277"/>
      <c r="Y308" s="277"/>
    </row>
    <row r="309" ht="15.0" customHeight="1">
      <c r="A309" s="352">
        <v>206903.0</v>
      </c>
      <c r="B309" s="352" t="str">
        <f>VLOOKUP(A309, 'JAN2022 - CC'!M:N,2,0)</f>
        <v>1323544582</v>
      </c>
      <c r="C309" s="352">
        <f>VLOOKUP(B309, 'JAN2022 - CC'!A:B,2,0)</f>
        <v>13235</v>
      </c>
      <c r="D309" s="352" t="s">
        <v>8342</v>
      </c>
      <c r="E309" s="352" t="s">
        <v>8309</v>
      </c>
      <c r="F309" s="352" t="s">
        <v>8309</v>
      </c>
      <c r="G309" s="277"/>
      <c r="H309" s="277"/>
      <c r="I309" s="277"/>
      <c r="J309" s="277"/>
      <c r="K309" s="352" t="str">
        <f>VLOOKUP(B309, 'JAN2022 - CC'!A:D,4,0)</f>
        <v>GOMEZ, FELIPE</v>
      </c>
      <c r="L309" s="277"/>
      <c r="M309" s="352" t="s">
        <v>10032</v>
      </c>
      <c r="N309" s="352" t="s">
        <v>10033</v>
      </c>
      <c r="O309" s="277"/>
      <c r="P309" s="277"/>
      <c r="Q309" s="277"/>
      <c r="R309" s="277"/>
      <c r="S309" s="277"/>
      <c r="T309" s="277"/>
      <c r="U309" s="277"/>
      <c r="V309" s="277"/>
      <c r="W309" s="277"/>
      <c r="X309" s="277"/>
      <c r="Y309" s="277"/>
    </row>
    <row r="310" ht="15.0" customHeight="1">
      <c r="A310" s="352">
        <v>206903.0</v>
      </c>
      <c r="B310" s="352" t="str">
        <f>VLOOKUP(A310, 'JAN2022 - CC'!M:N,2,0)</f>
        <v>1323544582</v>
      </c>
      <c r="C310" s="352">
        <f>VLOOKUP(B310, 'JAN2022 - CC'!A:B,2,0)</f>
        <v>13235</v>
      </c>
      <c r="D310" s="352" t="s">
        <v>7576</v>
      </c>
      <c r="E310" s="352" t="s">
        <v>8315</v>
      </c>
      <c r="F310" s="352" t="s">
        <v>8309</v>
      </c>
      <c r="G310" s="277"/>
      <c r="H310" s="277"/>
      <c r="I310" s="277"/>
      <c r="J310" s="277"/>
      <c r="K310" s="352" t="str">
        <f>VLOOKUP(B310, 'JAN2022 - CC'!A:D,4,0)</f>
        <v>GOMEZ, FELIPE</v>
      </c>
      <c r="L310" s="277"/>
      <c r="M310" s="352" t="s">
        <v>10032</v>
      </c>
      <c r="N310" s="352" t="s">
        <v>10033</v>
      </c>
      <c r="O310" s="277"/>
      <c r="P310" s="277"/>
      <c r="Q310" s="277"/>
      <c r="R310" s="277"/>
      <c r="S310" s="277"/>
      <c r="T310" s="277"/>
      <c r="U310" s="277"/>
      <c r="V310" s="277"/>
      <c r="W310" s="277"/>
      <c r="X310" s="277"/>
      <c r="Y310" s="277"/>
    </row>
    <row r="311" ht="15.75" customHeight="1">
      <c r="A311" s="352">
        <v>206903.0</v>
      </c>
      <c r="B311" s="352" t="str">
        <f>VLOOKUP(A311, 'JAN2022 - CC'!M:N,2,0)</f>
        <v>1323544582</v>
      </c>
      <c r="C311" s="352">
        <f>VLOOKUP(B311, 'JAN2022 - CC'!A:B,2,0)</f>
        <v>13235</v>
      </c>
      <c r="D311" s="352" t="s">
        <v>7606</v>
      </c>
      <c r="E311" s="352">
        <v>189.0</v>
      </c>
      <c r="F311" s="352" t="s">
        <v>8309</v>
      </c>
      <c r="G311" s="277"/>
      <c r="H311" s="277"/>
      <c r="I311" s="277"/>
      <c r="J311" s="277"/>
      <c r="K311" s="352" t="str">
        <f>VLOOKUP(B311, 'JAN2022 - CC'!A:D,4,0)</f>
        <v>GOMEZ, FELIPE</v>
      </c>
      <c r="L311" s="277"/>
      <c r="M311" s="352" t="s">
        <v>10032</v>
      </c>
      <c r="N311" s="352" t="s">
        <v>10033</v>
      </c>
      <c r="O311" s="277"/>
      <c r="P311" s="277"/>
      <c r="Q311" s="277"/>
      <c r="R311" s="277"/>
      <c r="S311" s="277"/>
      <c r="T311" s="277"/>
      <c r="U311" s="277"/>
      <c r="V311" s="277"/>
      <c r="W311" s="277"/>
      <c r="X311" s="277"/>
      <c r="Y311" s="277"/>
    </row>
    <row r="312" ht="15.0" customHeight="1">
      <c r="A312" s="352">
        <v>206904.0</v>
      </c>
      <c r="B312" s="352" t="str">
        <f>VLOOKUP(A312, 'JAN2022 - CC'!M:N,2,0)</f>
        <v>1473844582</v>
      </c>
      <c r="C312" s="352">
        <f>VLOOKUP(B312, 'JAN2022 - CC'!A:B,2,0)</f>
        <v>14738</v>
      </c>
      <c r="D312" s="352" t="s">
        <v>7606</v>
      </c>
      <c r="E312" s="352" t="s">
        <v>8315</v>
      </c>
      <c r="F312" s="352" t="s">
        <v>8309</v>
      </c>
      <c r="G312" s="277"/>
      <c r="H312" s="277"/>
      <c r="I312" s="277"/>
      <c r="J312" s="277"/>
      <c r="K312" s="352" t="str">
        <f>VLOOKUP(B312, 'JAN2022 - CC'!A:D,4,0)</f>
        <v>CAMARILLO, MARIA E</v>
      </c>
      <c r="L312" s="277"/>
      <c r="M312" s="352" t="s">
        <v>10034</v>
      </c>
      <c r="N312" s="352" t="s">
        <v>9930</v>
      </c>
      <c r="O312" s="277"/>
      <c r="P312" s="277"/>
      <c r="Q312" s="277"/>
      <c r="R312" s="277"/>
      <c r="S312" s="277"/>
      <c r="T312" s="277"/>
      <c r="U312" s="277"/>
      <c r="V312" s="277"/>
      <c r="W312" s="277"/>
      <c r="X312" s="277"/>
      <c r="Y312" s="277"/>
    </row>
    <row r="313" ht="15.0" customHeight="1">
      <c r="A313" s="352">
        <v>206905.0</v>
      </c>
      <c r="B313" s="352" t="str">
        <f>VLOOKUP(A313, 'JAN2022 - CC'!M:N,2,0)</f>
        <v>1176844582</v>
      </c>
      <c r="C313" s="352">
        <f>VLOOKUP(B313, 'JAN2022 - CC'!A:B,2,0)</f>
        <v>11768</v>
      </c>
      <c r="D313" s="352" t="s">
        <v>7566</v>
      </c>
      <c r="E313" s="352">
        <v>1220.0</v>
      </c>
      <c r="F313" s="352" t="s">
        <v>8309</v>
      </c>
      <c r="G313" s="277"/>
      <c r="H313" s="277"/>
      <c r="I313" s="277"/>
      <c r="J313" s="277"/>
      <c r="K313" s="352" t="str">
        <f>VLOOKUP(B313, 'JAN2022 - CC'!A:D,4,0)</f>
        <v>PARKE, ROBERT J</v>
      </c>
      <c r="L313" s="277"/>
      <c r="M313" s="352" t="s">
        <v>10035</v>
      </c>
      <c r="N313" s="352" t="s">
        <v>10036</v>
      </c>
      <c r="O313" s="277"/>
      <c r="P313" s="277"/>
      <c r="Q313" s="277"/>
      <c r="R313" s="277"/>
      <c r="S313" s="277"/>
      <c r="T313" s="277"/>
      <c r="U313" s="277"/>
      <c r="V313" s="277"/>
      <c r="W313" s="277"/>
      <c r="X313" s="277"/>
      <c r="Y313" s="277"/>
    </row>
    <row r="314" ht="15.75" customHeight="1">
      <c r="A314" s="352">
        <v>206905.0</v>
      </c>
      <c r="B314" s="352" t="str">
        <f>VLOOKUP(A314, 'JAN2022 - CC'!M:N,2,0)</f>
        <v>1176844582</v>
      </c>
      <c r="C314" s="352">
        <f>VLOOKUP(B314, 'JAN2022 - CC'!A:B,2,0)</f>
        <v>11768</v>
      </c>
      <c r="D314" s="352" t="s">
        <v>8483</v>
      </c>
      <c r="E314" s="352">
        <v>100.0</v>
      </c>
      <c r="F314" s="352" t="s">
        <v>8309</v>
      </c>
      <c r="G314" s="277"/>
      <c r="H314" s="277"/>
      <c r="I314" s="277"/>
      <c r="J314" s="277"/>
      <c r="K314" s="352" t="str">
        <f>VLOOKUP(B314, 'JAN2022 - CC'!A:D,4,0)</f>
        <v>PARKE, ROBERT J</v>
      </c>
      <c r="L314" s="277"/>
      <c r="M314" s="352" t="s">
        <v>10035</v>
      </c>
      <c r="N314" s="352" t="s">
        <v>10036</v>
      </c>
      <c r="O314" s="277"/>
      <c r="P314" s="277"/>
      <c r="Q314" s="277"/>
      <c r="R314" s="277"/>
      <c r="S314" s="277"/>
      <c r="T314" s="277"/>
      <c r="U314" s="277"/>
      <c r="V314" s="277"/>
      <c r="W314" s="277"/>
      <c r="X314" s="277"/>
      <c r="Y314" s="277"/>
    </row>
    <row r="315" ht="15.0" customHeight="1">
      <c r="A315" s="352">
        <v>206905.0</v>
      </c>
      <c r="B315" s="352" t="str">
        <f>VLOOKUP(A315, 'JAN2022 - CC'!M:N,2,0)</f>
        <v>1176844582</v>
      </c>
      <c r="C315" s="352">
        <f>VLOOKUP(B315, 'JAN2022 - CC'!A:B,2,0)</f>
        <v>11768</v>
      </c>
      <c r="D315" s="352" t="s">
        <v>8494</v>
      </c>
      <c r="E315" s="352" t="s">
        <v>8315</v>
      </c>
      <c r="F315" s="352" t="s">
        <v>8309</v>
      </c>
      <c r="G315" s="277"/>
      <c r="H315" s="277"/>
      <c r="I315" s="277"/>
      <c r="J315" s="277"/>
      <c r="K315" s="352" t="str">
        <f>VLOOKUP(B315, 'JAN2022 - CC'!A:D,4,0)</f>
        <v>PARKE, ROBERT J</v>
      </c>
      <c r="L315" s="277"/>
      <c r="M315" s="352" t="s">
        <v>10035</v>
      </c>
      <c r="N315" s="352" t="s">
        <v>10036</v>
      </c>
      <c r="O315" s="277"/>
      <c r="P315" s="277"/>
      <c r="Q315" s="277"/>
      <c r="R315" s="277"/>
      <c r="S315" s="277"/>
      <c r="T315" s="277"/>
      <c r="U315" s="277"/>
      <c r="V315" s="277"/>
      <c r="W315" s="277"/>
      <c r="X315" s="277"/>
      <c r="Y315" s="277"/>
    </row>
    <row r="316" ht="15.0" customHeight="1">
      <c r="A316" s="352">
        <v>206905.0</v>
      </c>
      <c r="B316" s="352" t="str">
        <f>VLOOKUP(A316, 'JAN2022 - CC'!M:N,2,0)</f>
        <v>1176844582</v>
      </c>
      <c r="C316" s="352">
        <f>VLOOKUP(B316, 'JAN2022 - CC'!A:B,2,0)</f>
        <v>11768</v>
      </c>
      <c r="D316" s="352" t="s">
        <v>8507</v>
      </c>
      <c r="E316" s="352" t="s">
        <v>8309</v>
      </c>
      <c r="F316" s="352" t="s">
        <v>8309</v>
      </c>
      <c r="G316" s="277"/>
      <c r="H316" s="277"/>
      <c r="I316" s="277"/>
      <c r="J316" s="277"/>
      <c r="K316" s="352" t="str">
        <f>VLOOKUP(B316, 'JAN2022 - CC'!A:D,4,0)</f>
        <v>PARKE, ROBERT J</v>
      </c>
      <c r="L316" s="277"/>
      <c r="M316" s="352" t="s">
        <v>10035</v>
      </c>
      <c r="N316" s="352" t="s">
        <v>10036</v>
      </c>
      <c r="O316" s="277"/>
      <c r="P316" s="277"/>
      <c r="Q316" s="277"/>
      <c r="R316" s="277"/>
      <c r="S316" s="277"/>
      <c r="T316" s="277"/>
      <c r="U316" s="277"/>
      <c r="V316" s="277"/>
      <c r="W316" s="277"/>
      <c r="X316" s="277"/>
      <c r="Y316" s="277"/>
    </row>
    <row r="317" ht="15.0" customHeight="1">
      <c r="A317" s="352">
        <v>206906.0</v>
      </c>
      <c r="B317" s="352" t="str">
        <f>VLOOKUP(A317, 'JAN2022 - CC'!M:N,2,0)</f>
        <v>1116644582</v>
      </c>
      <c r="C317" s="352">
        <f>VLOOKUP(B317, 'JAN2022 - CC'!A:B,2,0)</f>
        <v>11166</v>
      </c>
      <c r="D317" s="352" t="s">
        <v>7576</v>
      </c>
      <c r="E317" s="352" t="s">
        <v>8315</v>
      </c>
      <c r="F317" s="352" t="s">
        <v>8309</v>
      </c>
      <c r="G317" s="277"/>
      <c r="H317" s="277"/>
      <c r="I317" s="277"/>
      <c r="J317" s="277"/>
      <c r="K317" s="352" t="str">
        <f>VLOOKUP(B317, 'JAN2022 - CC'!A:D,4,0)</f>
        <v>JORDAN, CHRISTINA</v>
      </c>
      <c r="L317" s="277"/>
      <c r="M317" s="352" t="s">
        <v>10037</v>
      </c>
      <c r="N317" s="352" t="s">
        <v>10038</v>
      </c>
      <c r="O317" s="277"/>
      <c r="P317" s="277"/>
      <c r="Q317" s="277"/>
      <c r="R317" s="277"/>
      <c r="S317" s="277"/>
      <c r="T317" s="277"/>
      <c r="U317" s="277"/>
      <c r="V317" s="277"/>
      <c r="W317" s="277"/>
      <c r="X317" s="277"/>
      <c r="Y317" s="277"/>
    </row>
    <row r="318" ht="15.75" customHeight="1">
      <c r="A318" s="352">
        <v>206906.0</v>
      </c>
      <c r="B318" s="352" t="str">
        <f>VLOOKUP(A318, 'JAN2022 - CC'!M:N,2,0)</f>
        <v>1116644582</v>
      </c>
      <c r="C318" s="352">
        <f>VLOOKUP(B318, 'JAN2022 - CC'!A:B,2,0)</f>
        <v>11166</v>
      </c>
      <c r="D318" s="352" t="s">
        <v>7566</v>
      </c>
      <c r="E318" s="352">
        <v>735.0</v>
      </c>
      <c r="F318" s="352" t="s">
        <v>8309</v>
      </c>
      <c r="G318" s="277"/>
      <c r="H318" s="277"/>
      <c r="I318" s="277"/>
      <c r="J318" s="277"/>
      <c r="K318" s="352" t="str">
        <f>VLOOKUP(B318, 'JAN2022 - CC'!A:D,4,0)</f>
        <v>JORDAN, CHRISTINA</v>
      </c>
      <c r="L318" s="277"/>
      <c r="M318" s="352" t="s">
        <v>10037</v>
      </c>
      <c r="N318" s="352" t="s">
        <v>10038</v>
      </c>
      <c r="O318" s="277"/>
      <c r="P318" s="277"/>
      <c r="Q318" s="277"/>
      <c r="R318" s="277"/>
      <c r="S318" s="277"/>
      <c r="T318" s="277"/>
      <c r="U318" s="277"/>
      <c r="V318" s="277"/>
      <c r="W318" s="277"/>
      <c r="X318" s="277"/>
      <c r="Y318" s="277"/>
    </row>
    <row r="319" ht="15.0" customHeight="1">
      <c r="A319" s="352">
        <v>206906.0</v>
      </c>
      <c r="B319" s="352" t="str">
        <f>VLOOKUP(A319, 'JAN2022 - CC'!M:N,2,0)</f>
        <v>1116644582</v>
      </c>
      <c r="C319" s="352">
        <f>VLOOKUP(B319, 'JAN2022 - CC'!A:B,2,0)</f>
        <v>11166</v>
      </c>
      <c r="D319" s="352" t="s">
        <v>8494</v>
      </c>
      <c r="E319" s="352">
        <v>967.0</v>
      </c>
      <c r="F319" s="352" t="s">
        <v>8309</v>
      </c>
      <c r="G319" s="277"/>
      <c r="H319" s="277"/>
      <c r="I319" s="277"/>
      <c r="J319" s="277"/>
      <c r="K319" s="352" t="str">
        <f>VLOOKUP(B319, 'JAN2022 - CC'!A:D,4,0)</f>
        <v>JORDAN, CHRISTINA</v>
      </c>
      <c r="L319" s="277"/>
      <c r="M319" s="352" t="s">
        <v>10037</v>
      </c>
      <c r="N319" s="352" t="s">
        <v>10038</v>
      </c>
      <c r="O319" s="277"/>
      <c r="P319" s="277"/>
      <c r="Q319" s="277"/>
      <c r="R319" s="277"/>
      <c r="S319" s="277"/>
      <c r="T319" s="277"/>
      <c r="U319" s="277"/>
      <c r="V319" s="277"/>
      <c r="W319" s="277"/>
      <c r="X319" s="277"/>
      <c r="Y319" s="277"/>
    </row>
    <row r="320" ht="15.0" customHeight="1">
      <c r="A320" s="352">
        <v>206906.0</v>
      </c>
      <c r="B320" s="352" t="str">
        <f>VLOOKUP(A320, 'JAN2022 - CC'!M:N,2,0)</f>
        <v>1116644582</v>
      </c>
      <c r="C320" s="352">
        <f>VLOOKUP(B320, 'JAN2022 - CC'!A:B,2,0)</f>
        <v>11166</v>
      </c>
      <c r="D320" s="352" t="s">
        <v>8507</v>
      </c>
      <c r="E320" s="352" t="s">
        <v>8309</v>
      </c>
      <c r="F320" s="352" t="s">
        <v>8309</v>
      </c>
      <c r="G320" s="277"/>
      <c r="H320" s="277"/>
      <c r="I320" s="277"/>
      <c r="J320" s="277"/>
      <c r="K320" s="352" t="str">
        <f>VLOOKUP(B320, 'JAN2022 - CC'!A:D,4,0)</f>
        <v>JORDAN, CHRISTINA</v>
      </c>
      <c r="L320" s="277"/>
      <c r="M320" s="352" t="s">
        <v>10037</v>
      </c>
      <c r="N320" s="352" t="s">
        <v>10038</v>
      </c>
      <c r="O320" s="277"/>
      <c r="P320" s="277"/>
      <c r="Q320" s="277"/>
      <c r="R320" s="277"/>
      <c r="S320" s="277"/>
      <c r="T320" s="277"/>
      <c r="U320" s="277"/>
      <c r="V320" s="277"/>
      <c r="W320" s="277"/>
      <c r="X320" s="277"/>
      <c r="Y320" s="277"/>
    </row>
    <row r="321" ht="15.75" customHeight="1">
      <c r="A321" s="352">
        <v>206907.0</v>
      </c>
      <c r="B321" s="352" t="str">
        <f>VLOOKUP(A321, 'JAN2022 - CC'!M:N,2,0)</f>
        <v>1232244582</v>
      </c>
      <c r="C321" s="352">
        <f>VLOOKUP(B321, 'JAN2022 - CC'!A:B,2,0)</f>
        <v>12322</v>
      </c>
      <c r="D321" s="352" t="s">
        <v>8410</v>
      </c>
      <c r="E321" s="352" t="s">
        <v>8315</v>
      </c>
      <c r="F321" s="352" t="s">
        <v>8309</v>
      </c>
      <c r="G321" s="277"/>
      <c r="H321" s="277"/>
      <c r="I321" s="277"/>
      <c r="J321" s="277"/>
      <c r="K321" s="352" t="str">
        <f>VLOOKUP(B321, 'JAN2022 - CC'!A:D,4,0)</f>
        <v>MARTINEZ, ELIZABETH</v>
      </c>
      <c r="L321" s="277"/>
      <c r="M321" s="352" t="s">
        <v>9931</v>
      </c>
      <c r="N321" s="352" t="s">
        <v>10039</v>
      </c>
      <c r="O321" s="277"/>
      <c r="P321" s="277"/>
      <c r="Q321" s="277"/>
      <c r="R321" s="277"/>
      <c r="S321" s="277"/>
      <c r="T321" s="277"/>
      <c r="U321" s="277"/>
      <c r="V321" s="277"/>
      <c r="W321" s="277"/>
      <c r="X321" s="277"/>
      <c r="Y321" s="277"/>
    </row>
    <row r="322" ht="15.0" customHeight="1">
      <c r="A322" s="352">
        <v>206907.0</v>
      </c>
      <c r="B322" s="352" t="str">
        <f>VLOOKUP(A322, 'JAN2022 - CC'!M:N,2,0)</f>
        <v>1232244582</v>
      </c>
      <c r="C322" s="352">
        <f>VLOOKUP(B322, 'JAN2022 - CC'!A:B,2,0)</f>
        <v>12322</v>
      </c>
      <c r="D322" s="352" t="s">
        <v>7904</v>
      </c>
      <c r="E322" s="352" t="s">
        <v>8315</v>
      </c>
      <c r="F322" s="352" t="s">
        <v>8309</v>
      </c>
      <c r="G322" s="277"/>
      <c r="H322" s="277"/>
      <c r="I322" s="277"/>
      <c r="J322" s="277"/>
      <c r="K322" s="352" t="str">
        <f>VLOOKUP(B322, 'JAN2022 - CC'!A:D,4,0)</f>
        <v>MARTINEZ, ELIZABETH</v>
      </c>
      <c r="L322" s="277"/>
      <c r="M322" s="352" t="s">
        <v>9931</v>
      </c>
      <c r="N322" s="352" t="s">
        <v>10039</v>
      </c>
      <c r="O322" s="277"/>
      <c r="P322" s="277"/>
      <c r="Q322" s="277"/>
      <c r="R322" s="277"/>
      <c r="S322" s="277"/>
      <c r="T322" s="277"/>
      <c r="U322" s="277"/>
      <c r="V322" s="277"/>
      <c r="W322" s="277"/>
      <c r="X322" s="277"/>
      <c r="Y322" s="277"/>
    </row>
    <row r="323" ht="15.0" customHeight="1">
      <c r="A323" s="352">
        <v>206907.0</v>
      </c>
      <c r="B323" s="352" t="str">
        <f>VLOOKUP(A323, 'JAN2022 - CC'!M:N,2,0)</f>
        <v>1232244582</v>
      </c>
      <c r="C323" s="352">
        <f>VLOOKUP(B323, 'JAN2022 - CC'!A:B,2,0)</f>
        <v>12322</v>
      </c>
      <c r="D323" s="352" t="s">
        <v>7904</v>
      </c>
      <c r="E323" s="352" t="s">
        <v>8309</v>
      </c>
      <c r="F323" s="352" t="s">
        <v>8309</v>
      </c>
      <c r="G323" s="277"/>
      <c r="H323" s="277"/>
      <c r="I323" s="277"/>
      <c r="J323" s="277"/>
      <c r="K323" s="352" t="str">
        <f>VLOOKUP(B323, 'JAN2022 - CC'!A:D,4,0)</f>
        <v>MARTINEZ, ELIZABETH</v>
      </c>
      <c r="L323" s="277"/>
      <c r="M323" s="352" t="s">
        <v>9931</v>
      </c>
      <c r="N323" s="352" t="s">
        <v>10039</v>
      </c>
      <c r="O323" s="277"/>
      <c r="P323" s="277"/>
      <c r="Q323" s="277"/>
      <c r="R323" s="277"/>
      <c r="S323" s="277"/>
      <c r="T323" s="277"/>
      <c r="U323" s="277"/>
      <c r="V323" s="277"/>
      <c r="W323" s="277"/>
      <c r="X323" s="277"/>
      <c r="Y323" s="277"/>
    </row>
    <row r="324" ht="15.75" customHeight="1">
      <c r="A324" s="352">
        <v>206910.0</v>
      </c>
      <c r="B324" s="352" t="str">
        <f>VLOOKUP(A324, 'JAN2022 - CC'!M:N,2,0)</f>
        <v>1520244582</v>
      </c>
      <c r="C324" s="352">
        <f>VLOOKUP(B324, 'JAN2022 - CC'!A:B,2,0)</f>
        <v>15202</v>
      </c>
      <c r="D324" s="352" t="s">
        <v>7566</v>
      </c>
      <c r="E324" s="352">
        <v>601.0</v>
      </c>
      <c r="F324" s="352" t="s">
        <v>8309</v>
      </c>
      <c r="G324" s="277"/>
      <c r="H324" s="277"/>
      <c r="I324" s="277"/>
      <c r="J324" s="277"/>
      <c r="K324" s="352" t="str">
        <f>VLOOKUP(B324, 'JAN2022 - CC'!A:D,4,0)</f>
        <v>NAVARRETE, ALDO</v>
      </c>
      <c r="L324" s="277"/>
      <c r="M324" s="352" t="s">
        <v>10040</v>
      </c>
      <c r="N324" s="352" t="s">
        <v>10041</v>
      </c>
      <c r="O324" s="277"/>
      <c r="P324" s="277"/>
      <c r="Q324" s="277"/>
      <c r="R324" s="277"/>
      <c r="S324" s="277"/>
      <c r="T324" s="277"/>
      <c r="U324" s="277"/>
      <c r="V324" s="277"/>
      <c r="W324" s="277"/>
      <c r="X324" s="277"/>
      <c r="Y324" s="277"/>
    </row>
    <row r="325" ht="15.0" customHeight="1">
      <c r="A325" s="352">
        <v>206910.0</v>
      </c>
      <c r="B325" s="352" t="str">
        <f>VLOOKUP(A325, 'JAN2022 - CC'!M:N,2,0)</f>
        <v>1520244582</v>
      </c>
      <c r="C325" s="352">
        <f>VLOOKUP(B325, 'JAN2022 - CC'!A:B,2,0)</f>
        <v>15202</v>
      </c>
      <c r="D325" s="352" t="s">
        <v>8494</v>
      </c>
      <c r="E325" s="352">
        <v>1120.0</v>
      </c>
      <c r="F325" s="352" t="s">
        <v>8309</v>
      </c>
      <c r="G325" s="277"/>
      <c r="H325" s="277"/>
      <c r="I325" s="277"/>
      <c r="J325" s="277"/>
      <c r="K325" s="352" t="str">
        <f>VLOOKUP(B325, 'JAN2022 - CC'!A:D,4,0)</f>
        <v>NAVARRETE, ALDO</v>
      </c>
      <c r="L325" s="277"/>
      <c r="M325" s="352" t="s">
        <v>10040</v>
      </c>
      <c r="N325" s="352" t="s">
        <v>10041</v>
      </c>
      <c r="O325" s="277"/>
      <c r="P325" s="277"/>
      <c r="Q325" s="277"/>
      <c r="R325" s="277"/>
      <c r="S325" s="277"/>
      <c r="T325" s="277"/>
      <c r="U325" s="277"/>
      <c r="V325" s="277"/>
      <c r="W325" s="277"/>
      <c r="X325" s="277"/>
      <c r="Y325" s="277"/>
    </row>
    <row r="326" ht="15.0" customHeight="1">
      <c r="A326" s="352">
        <v>206910.0</v>
      </c>
      <c r="B326" s="352" t="str">
        <f>VLOOKUP(A326, 'JAN2022 - CC'!M:N,2,0)</f>
        <v>1520244582</v>
      </c>
      <c r="C326" s="352">
        <f>VLOOKUP(B326, 'JAN2022 - CC'!A:B,2,0)</f>
        <v>15202</v>
      </c>
      <c r="D326" s="352" t="s">
        <v>8507</v>
      </c>
      <c r="E326" s="352" t="s">
        <v>8309</v>
      </c>
      <c r="F326" s="352" t="s">
        <v>8309</v>
      </c>
      <c r="G326" s="277"/>
      <c r="H326" s="277"/>
      <c r="I326" s="277"/>
      <c r="J326" s="277"/>
      <c r="K326" s="352" t="str">
        <f>VLOOKUP(B326, 'JAN2022 - CC'!A:D,4,0)</f>
        <v>NAVARRETE, ALDO</v>
      </c>
      <c r="L326" s="277"/>
      <c r="M326" s="352" t="s">
        <v>10040</v>
      </c>
      <c r="N326" s="352" t="s">
        <v>10041</v>
      </c>
      <c r="O326" s="277"/>
      <c r="P326" s="277"/>
      <c r="Q326" s="277"/>
      <c r="R326" s="277"/>
      <c r="S326" s="277"/>
      <c r="T326" s="277"/>
      <c r="U326" s="277"/>
      <c r="V326" s="277"/>
      <c r="W326" s="277"/>
      <c r="X326" s="277"/>
      <c r="Y326" s="277"/>
    </row>
    <row r="327" ht="15.75" customHeight="1">
      <c r="A327" s="352">
        <v>206912.0</v>
      </c>
      <c r="B327" s="352" t="str">
        <f>VLOOKUP(A327, 'JAN2022 - CC'!M:N,2,0)</f>
        <v>1285844582</v>
      </c>
      <c r="C327" s="352">
        <f>VLOOKUP(B327, 'JAN2022 - CC'!A:B,2,0)</f>
        <v>12858</v>
      </c>
      <c r="D327" s="352" t="s">
        <v>8342</v>
      </c>
      <c r="E327" s="352" t="s">
        <v>8309</v>
      </c>
      <c r="F327" s="352" t="s">
        <v>8309</v>
      </c>
      <c r="G327" s="277"/>
      <c r="H327" s="277"/>
      <c r="I327" s="277"/>
      <c r="J327" s="277"/>
      <c r="K327" s="352" t="str">
        <f>VLOOKUP(B327, 'JAN2022 - CC'!A:D,4,0)</f>
        <v>BUSTILLOS, PATRICIA</v>
      </c>
      <c r="L327" s="277"/>
      <c r="M327" s="352" t="s">
        <v>10042</v>
      </c>
      <c r="N327" s="352" t="s">
        <v>10043</v>
      </c>
      <c r="O327" s="277"/>
      <c r="P327" s="277"/>
      <c r="Q327" s="277"/>
      <c r="R327" s="277"/>
      <c r="S327" s="277"/>
      <c r="T327" s="277"/>
      <c r="U327" s="277"/>
      <c r="V327" s="277"/>
      <c r="W327" s="277"/>
      <c r="X327" s="277"/>
      <c r="Y327" s="277"/>
    </row>
    <row r="328" ht="15.0" customHeight="1">
      <c r="A328" s="352">
        <v>206912.0</v>
      </c>
      <c r="B328" s="352" t="str">
        <f>VLOOKUP(A328, 'JAN2022 - CC'!M:N,2,0)</f>
        <v>1285844582</v>
      </c>
      <c r="C328" s="352">
        <f>VLOOKUP(B328, 'JAN2022 - CC'!A:B,2,0)</f>
        <v>12858</v>
      </c>
      <c r="D328" s="352" t="s">
        <v>7566</v>
      </c>
      <c r="E328" s="352">
        <v>1090.0</v>
      </c>
      <c r="F328" s="352" t="s">
        <v>8309</v>
      </c>
      <c r="G328" s="277"/>
      <c r="H328" s="277"/>
      <c r="I328" s="277"/>
      <c r="J328" s="277"/>
      <c r="K328" s="352" t="str">
        <f>VLOOKUP(B328, 'JAN2022 - CC'!A:D,4,0)</f>
        <v>BUSTILLOS, PATRICIA</v>
      </c>
      <c r="L328" s="277"/>
      <c r="M328" s="352" t="s">
        <v>10042</v>
      </c>
      <c r="N328" s="352" t="s">
        <v>10043</v>
      </c>
      <c r="O328" s="277"/>
      <c r="P328" s="277"/>
      <c r="Q328" s="277"/>
      <c r="R328" s="277"/>
      <c r="S328" s="277"/>
      <c r="T328" s="277"/>
      <c r="U328" s="277"/>
      <c r="V328" s="277"/>
      <c r="W328" s="277"/>
      <c r="X328" s="277"/>
      <c r="Y328" s="277"/>
    </row>
    <row r="329" ht="15.0" customHeight="1">
      <c r="A329" s="352">
        <v>206912.0</v>
      </c>
      <c r="B329" s="352" t="str">
        <f>VLOOKUP(A329, 'JAN2022 - CC'!M:N,2,0)</f>
        <v>1285844582</v>
      </c>
      <c r="C329" s="352">
        <f>VLOOKUP(B329, 'JAN2022 - CC'!A:B,2,0)</f>
        <v>12858</v>
      </c>
      <c r="D329" s="352" t="s">
        <v>8483</v>
      </c>
      <c r="E329" s="352">
        <v>216.0</v>
      </c>
      <c r="F329" s="352" t="s">
        <v>8309</v>
      </c>
      <c r="G329" s="277"/>
      <c r="H329" s="277"/>
      <c r="I329" s="277"/>
      <c r="J329" s="277"/>
      <c r="K329" s="352" t="str">
        <f>VLOOKUP(B329, 'JAN2022 - CC'!A:D,4,0)</f>
        <v>BUSTILLOS, PATRICIA</v>
      </c>
      <c r="L329" s="277"/>
      <c r="M329" s="352" t="s">
        <v>10042</v>
      </c>
      <c r="N329" s="352" t="s">
        <v>10043</v>
      </c>
      <c r="O329" s="277"/>
      <c r="P329" s="277"/>
      <c r="Q329" s="277"/>
      <c r="R329" s="277"/>
      <c r="S329" s="277"/>
      <c r="T329" s="277"/>
      <c r="U329" s="277"/>
      <c r="V329" s="277"/>
      <c r="W329" s="277"/>
      <c r="X329" s="277"/>
      <c r="Y329" s="277"/>
    </row>
    <row r="330" ht="15.0" customHeight="1">
      <c r="A330" s="352">
        <v>206912.0</v>
      </c>
      <c r="B330" s="352" t="str">
        <f>VLOOKUP(A330, 'JAN2022 - CC'!M:N,2,0)</f>
        <v>1285844582</v>
      </c>
      <c r="C330" s="352">
        <f>VLOOKUP(B330, 'JAN2022 - CC'!A:B,2,0)</f>
        <v>12858</v>
      </c>
      <c r="D330" s="352" t="s">
        <v>8494</v>
      </c>
      <c r="E330" s="352" t="s">
        <v>8315</v>
      </c>
      <c r="F330" s="352" t="s">
        <v>8309</v>
      </c>
      <c r="G330" s="277"/>
      <c r="H330" s="277"/>
      <c r="I330" s="277"/>
      <c r="J330" s="277"/>
      <c r="K330" s="352" t="str">
        <f>VLOOKUP(B330, 'JAN2022 - CC'!A:D,4,0)</f>
        <v>BUSTILLOS, PATRICIA</v>
      </c>
      <c r="L330" s="277"/>
      <c r="M330" s="352" t="s">
        <v>10042</v>
      </c>
      <c r="N330" s="352" t="s">
        <v>10043</v>
      </c>
      <c r="O330" s="277"/>
      <c r="P330" s="277"/>
      <c r="Q330" s="277"/>
      <c r="R330" s="277"/>
      <c r="S330" s="277"/>
      <c r="T330" s="277"/>
      <c r="U330" s="277"/>
      <c r="V330" s="277"/>
      <c r="W330" s="277"/>
      <c r="X330" s="277"/>
      <c r="Y330" s="277"/>
    </row>
    <row r="331" ht="15.75" customHeight="1">
      <c r="A331" s="352">
        <v>206912.0</v>
      </c>
      <c r="B331" s="352" t="str">
        <f>VLOOKUP(A331, 'JAN2022 - CC'!M:N,2,0)</f>
        <v>1285844582</v>
      </c>
      <c r="C331" s="352">
        <f>VLOOKUP(B331, 'JAN2022 - CC'!A:B,2,0)</f>
        <v>12858</v>
      </c>
      <c r="D331" s="352" t="s">
        <v>8507</v>
      </c>
      <c r="E331" s="352" t="s">
        <v>8309</v>
      </c>
      <c r="F331" s="352" t="s">
        <v>8309</v>
      </c>
      <c r="G331" s="277"/>
      <c r="H331" s="277"/>
      <c r="I331" s="277"/>
      <c r="J331" s="277"/>
      <c r="K331" s="352" t="str">
        <f>VLOOKUP(B331, 'JAN2022 - CC'!A:D,4,0)</f>
        <v>BUSTILLOS, PATRICIA</v>
      </c>
      <c r="L331" s="277"/>
      <c r="M331" s="352" t="s">
        <v>10042</v>
      </c>
      <c r="N331" s="352" t="s">
        <v>10043</v>
      </c>
      <c r="O331" s="277"/>
      <c r="P331" s="277"/>
      <c r="Q331" s="277"/>
      <c r="R331" s="277"/>
      <c r="S331" s="277"/>
      <c r="T331" s="277"/>
      <c r="U331" s="277"/>
      <c r="V331" s="277"/>
      <c r="W331" s="277"/>
      <c r="X331" s="277"/>
      <c r="Y331" s="277"/>
    </row>
    <row r="332" ht="15.0" customHeight="1">
      <c r="A332" s="352">
        <v>206913.0</v>
      </c>
      <c r="B332" s="352" t="str">
        <f>VLOOKUP(A332, 'JAN2022 - CC'!M:N,2,0)</f>
        <v>1546144582</v>
      </c>
      <c r="C332" s="352">
        <f>VLOOKUP(B332, 'JAN2022 - CC'!A:B,2,0)</f>
        <v>15461</v>
      </c>
      <c r="D332" s="352" t="s">
        <v>8507</v>
      </c>
      <c r="E332" s="352" t="s">
        <v>8309</v>
      </c>
      <c r="F332" s="352" t="s">
        <v>8309</v>
      </c>
      <c r="G332" s="277"/>
      <c r="H332" s="277"/>
      <c r="I332" s="277"/>
      <c r="J332" s="277"/>
      <c r="K332" s="352" t="str">
        <f>VLOOKUP(B332, 'JAN2022 - CC'!A:D,4,0)</f>
        <v>DELGADO, PAULA M</v>
      </c>
      <c r="L332" s="277"/>
      <c r="M332" s="352" t="s">
        <v>10044</v>
      </c>
      <c r="N332" s="352" t="s">
        <v>10045</v>
      </c>
      <c r="O332" s="277"/>
      <c r="P332" s="277"/>
      <c r="Q332" s="277"/>
      <c r="R332" s="277"/>
      <c r="S332" s="277"/>
      <c r="T332" s="277"/>
      <c r="U332" s="277"/>
      <c r="V332" s="277"/>
      <c r="W332" s="277"/>
      <c r="X332" s="277"/>
      <c r="Y332" s="277"/>
    </row>
    <row r="333" ht="15.0" customHeight="1">
      <c r="A333" s="352">
        <v>206914.0</v>
      </c>
      <c r="B333" s="352" t="str">
        <f>VLOOKUP(A333, 'JAN2022 - CC'!M:N,2,0)</f>
        <v>1532844582</v>
      </c>
      <c r="C333" s="352">
        <f>VLOOKUP(B333, 'JAN2022 - CC'!A:B,2,0)</f>
        <v>15328</v>
      </c>
      <c r="D333" s="352" t="s">
        <v>8342</v>
      </c>
      <c r="E333" s="352" t="s">
        <v>8309</v>
      </c>
      <c r="F333" s="352" t="s">
        <v>8309</v>
      </c>
      <c r="G333" s="277"/>
      <c r="H333" s="277"/>
      <c r="I333" s="277"/>
      <c r="J333" s="277"/>
      <c r="K333" s="352" t="str">
        <f>VLOOKUP(B333, 'JAN2022 - CC'!A:D,4,0)</f>
        <v>RINEHART, ANGELA</v>
      </c>
      <c r="L333" s="277"/>
      <c r="M333" s="352" t="s">
        <v>10046</v>
      </c>
      <c r="N333" s="352" t="s">
        <v>9924</v>
      </c>
      <c r="O333" s="277"/>
      <c r="P333" s="277"/>
      <c r="Q333" s="277"/>
      <c r="R333" s="277"/>
      <c r="S333" s="277"/>
      <c r="T333" s="277"/>
      <c r="U333" s="277"/>
      <c r="V333" s="277"/>
      <c r="W333" s="277"/>
      <c r="X333" s="277"/>
      <c r="Y333" s="277"/>
    </row>
    <row r="334" ht="15.75" customHeight="1">
      <c r="A334" s="352">
        <v>206914.0</v>
      </c>
      <c r="B334" s="352" t="str">
        <f>VLOOKUP(A334, 'JAN2022 - CC'!M:N,2,0)</f>
        <v>1532844582</v>
      </c>
      <c r="C334" s="352">
        <f>VLOOKUP(B334, 'JAN2022 - CC'!A:B,2,0)</f>
        <v>15328</v>
      </c>
      <c r="D334" s="352" t="s">
        <v>7576</v>
      </c>
      <c r="E334" s="352" t="s">
        <v>8315</v>
      </c>
      <c r="F334" s="352" t="s">
        <v>8309</v>
      </c>
      <c r="G334" s="277"/>
      <c r="H334" s="277"/>
      <c r="I334" s="277"/>
      <c r="J334" s="277"/>
      <c r="K334" s="352" t="str">
        <f>VLOOKUP(B334, 'JAN2022 - CC'!A:D,4,0)</f>
        <v>RINEHART, ANGELA</v>
      </c>
      <c r="L334" s="277"/>
      <c r="M334" s="352" t="s">
        <v>10046</v>
      </c>
      <c r="N334" s="352" t="s">
        <v>9924</v>
      </c>
      <c r="O334" s="277"/>
      <c r="P334" s="277"/>
      <c r="Q334" s="277"/>
      <c r="R334" s="277"/>
      <c r="S334" s="277"/>
      <c r="T334" s="277"/>
      <c r="U334" s="277"/>
      <c r="V334" s="277"/>
      <c r="W334" s="277"/>
      <c r="X334" s="277"/>
      <c r="Y334" s="277"/>
    </row>
    <row r="335" ht="15.0" customHeight="1">
      <c r="A335" s="352">
        <v>206915.0</v>
      </c>
      <c r="B335" s="352" t="str">
        <f>VLOOKUP(A335, 'JAN2022 - CC'!M:N,2,0)</f>
        <v>1591044582</v>
      </c>
      <c r="C335" s="352">
        <f>VLOOKUP(B335, 'JAN2022 - CC'!A:B,2,0)</f>
        <v>15910</v>
      </c>
      <c r="D335" s="352" t="s">
        <v>8324</v>
      </c>
      <c r="E335" s="352" t="s">
        <v>8309</v>
      </c>
      <c r="F335" s="352" t="s">
        <v>8309</v>
      </c>
      <c r="G335" s="277"/>
      <c r="H335" s="277"/>
      <c r="I335" s="277"/>
      <c r="J335" s="277"/>
      <c r="K335" s="352" t="str">
        <f>VLOOKUP(B335, 'JAN2022 - CC'!A:D,4,0)</f>
        <v>GODFREY, WILLIAM W</v>
      </c>
      <c r="L335" s="277"/>
      <c r="M335" s="352" t="s">
        <v>10047</v>
      </c>
      <c r="N335" s="352" t="s">
        <v>10048</v>
      </c>
      <c r="O335" s="277"/>
      <c r="P335" s="277"/>
      <c r="Q335" s="277"/>
      <c r="R335" s="277"/>
      <c r="S335" s="277"/>
      <c r="T335" s="277"/>
      <c r="U335" s="277"/>
      <c r="V335" s="277"/>
      <c r="W335" s="277"/>
      <c r="X335" s="277"/>
      <c r="Y335" s="277"/>
    </row>
    <row r="336" ht="15.0" customHeight="1">
      <c r="A336" s="352">
        <v>206915.0</v>
      </c>
      <c r="B336" s="352" t="str">
        <f>VLOOKUP(A336, 'JAN2022 - CC'!M:N,2,0)</f>
        <v>1591044582</v>
      </c>
      <c r="C336" s="352">
        <f>VLOOKUP(B336, 'JAN2022 - CC'!A:B,2,0)</f>
        <v>15910</v>
      </c>
      <c r="D336" s="352" t="s">
        <v>8507</v>
      </c>
      <c r="E336" s="352" t="s">
        <v>8309</v>
      </c>
      <c r="F336" s="352" t="s">
        <v>8309</v>
      </c>
      <c r="G336" s="277"/>
      <c r="H336" s="277"/>
      <c r="I336" s="277"/>
      <c r="J336" s="277"/>
      <c r="K336" s="352" t="str">
        <f>VLOOKUP(B336, 'JAN2022 - CC'!A:D,4,0)</f>
        <v>GODFREY, WILLIAM W</v>
      </c>
      <c r="L336" s="277"/>
      <c r="M336" s="352" t="s">
        <v>10047</v>
      </c>
      <c r="N336" s="352" t="s">
        <v>10048</v>
      </c>
      <c r="O336" s="277"/>
      <c r="P336" s="277"/>
      <c r="Q336" s="277"/>
      <c r="R336" s="277"/>
      <c r="S336" s="277"/>
      <c r="T336" s="277"/>
      <c r="U336" s="277"/>
      <c r="V336" s="277"/>
      <c r="W336" s="277"/>
      <c r="X336" s="277"/>
      <c r="Y336" s="277"/>
    </row>
    <row r="337" ht="15.75" customHeight="1">
      <c r="A337" s="352">
        <v>206916.0</v>
      </c>
      <c r="B337" s="352" t="str">
        <f>VLOOKUP(A337, 'JAN2022 - CC'!M:N,2,0)</f>
        <v>1559144582</v>
      </c>
      <c r="C337" s="352">
        <f>VLOOKUP(B337, 'JAN2022 - CC'!A:B,2,0)</f>
        <v>15591</v>
      </c>
      <c r="D337" s="352" t="s">
        <v>7569</v>
      </c>
      <c r="E337" s="352" t="s">
        <v>8309</v>
      </c>
      <c r="F337" s="352" t="s">
        <v>8309</v>
      </c>
      <c r="G337" s="277"/>
      <c r="H337" s="277"/>
      <c r="I337" s="277"/>
      <c r="J337" s="277"/>
      <c r="K337" s="352" t="str">
        <f>VLOOKUP(B337, 'JAN2022 - CC'!A:D,4,0)</f>
        <v>SAXMAN, PETER</v>
      </c>
      <c r="L337" s="277"/>
      <c r="M337" s="352" t="s">
        <v>10049</v>
      </c>
      <c r="N337" s="352" t="s">
        <v>10050</v>
      </c>
      <c r="O337" s="277"/>
      <c r="P337" s="277"/>
      <c r="Q337" s="277"/>
      <c r="R337" s="277"/>
      <c r="S337" s="277"/>
      <c r="T337" s="277"/>
      <c r="U337" s="277"/>
      <c r="V337" s="277"/>
      <c r="W337" s="277"/>
      <c r="X337" s="277"/>
      <c r="Y337" s="277"/>
    </row>
    <row r="338" ht="15.0" customHeight="1">
      <c r="A338" s="352">
        <v>206917.0</v>
      </c>
      <c r="B338" s="352" t="str">
        <f>VLOOKUP(A338, 'JAN2022 - CC'!M:N,2,0)</f>
        <v>1548244585</v>
      </c>
      <c r="C338" s="352">
        <f>VLOOKUP(B338, 'JAN2022 - CC'!A:B,2,0)</f>
        <v>15482</v>
      </c>
      <c r="D338" s="352" t="s">
        <v>8384</v>
      </c>
      <c r="E338" s="352">
        <v>617.0</v>
      </c>
      <c r="F338" s="352" t="s">
        <v>8309</v>
      </c>
      <c r="G338" s="277"/>
      <c r="H338" s="277"/>
      <c r="I338" s="277"/>
      <c r="J338" s="277"/>
      <c r="K338" s="352" t="str">
        <f>VLOOKUP(B338, 'JAN2022 - CC'!A:D,4,0)</f>
        <v>MILAM, JAIME</v>
      </c>
      <c r="L338" s="277"/>
      <c r="M338" s="352" t="s">
        <v>10051</v>
      </c>
      <c r="N338" s="352" t="s">
        <v>10052</v>
      </c>
      <c r="O338" s="277"/>
      <c r="P338" s="277"/>
      <c r="Q338" s="277"/>
      <c r="R338" s="277"/>
      <c r="S338" s="277"/>
      <c r="T338" s="277"/>
      <c r="U338" s="277"/>
      <c r="V338" s="277"/>
      <c r="W338" s="277"/>
      <c r="X338" s="277"/>
      <c r="Y338" s="277"/>
    </row>
    <row r="339" ht="15.0" customHeight="1">
      <c r="A339" s="352">
        <v>206917.0</v>
      </c>
      <c r="B339" s="352" t="str">
        <f>VLOOKUP(A339, 'JAN2022 - CC'!M:N,2,0)</f>
        <v>1548244585</v>
      </c>
      <c r="C339" s="352">
        <f>VLOOKUP(B339, 'JAN2022 - CC'!A:B,2,0)</f>
        <v>15482</v>
      </c>
      <c r="D339" s="352" t="s">
        <v>35</v>
      </c>
      <c r="E339" s="352" t="s">
        <v>8309</v>
      </c>
      <c r="F339" s="352" t="s">
        <v>8309</v>
      </c>
      <c r="G339" s="277"/>
      <c r="H339" s="277"/>
      <c r="I339" s="277"/>
      <c r="J339" s="277"/>
      <c r="K339" s="352" t="str">
        <f>VLOOKUP(B339, 'JAN2022 - CC'!A:D,4,0)</f>
        <v>MILAM, JAIME</v>
      </c>
      <c r="L339" s="277"/>
      <c r="M339" s="352" t="s">
        <v>10051</v>
      </c>
      <c r="N339" s="352" t="s">
        <v>10052</v>
      </c>
      <c r="O339" s="277"/>
      <c r="P339" s="277"/>
      <c r="Q339" s="277"/>
      <c r="R339" s="277"/>
      <c r="S339" s="277"/>
      <c r="T339" s="277"/>
      <c r="U339" s="277"/>
      <c r="V339" s="277"/>
      <c r="W339" s="277"/>
      <c r="X339" s="277"/>
      <c r="Y339" s="277"/>
    </row>
    <row r="340" ht="15.75" customHeight="1">
      <c r="A340" s="352">
        <v>206918.0</v>
      </c>
      <c r="B340" s="352" t="str">
        <f>VLOOKUP(A340, 'JAN2022 - CC'!M:N,2,0)</f>
        <v>1561944585</v>
      </c>
      <c r="C340" s="352">
        <f>VLOOKUP(B340, 'JAN2022 - CC'!A:B,2,0)</f>
        <v>15619</v>
      </c>
      <c r="D340" s="352" t="s">
        <v>8342</v>
      </c>
      <c r="E340" s="352" t="s">
        <v>8309</v>
      </c>
      <c r="F340" s="352" t="s">
        <v>8309</v>
      </c>
      <c r="G340" s="277"/>
      <c r="H340" s="277"/>
      <c r="I340" s="277"/>
      <c r="J340" s="277"/>
      <c r="K340" s="352" t="str">
        <f>VLOOKUP(B340, 'JAN2022 - CC'!A:D,4,0)</f>
        <v>OLVERA, REBECCA M</v>
      </c>
      <c r="L340" s="277"/>
      <c r="M340" s="352" t="s">
        <v>10053</v>
      </c>
      <c r="N340" s="352" t="s">
        <v>9976</v>
      </c>
      <c r="O340" s="277"/>
      <c r="P340" s="277"/>
      <c r="Q340" s="277"/>
      <c r="R340" s="277"/>
      <c r="S340" s="277"/>
      <c r="T340" s="277"/>
      <c r="U340" s="277"/>
      <c r="V340" s="277"/>
      <c r="W340" s="277"/>
      <c r="X340" s="277"/>
      <c r="Y340" s="277"/>
    </row>
    <row r="341" ht="15.0" customHeight="1">
      <c r="A341" s="352">
        <v>206918.0</v>
      </c>
      <c r="B341" s="352" t="str">
        <f>VLOOKUP(A341, 'JAN2022 - CC'!M:N,2,0)</f>
        <v>1561944585</v>
      </c>
      <c r="C341" s="352">
        <f>VLOOKUP(B341, 'JAN2022 - CC'!A:B,2,0)</f>
        <v>15619</v>
      </c>
      <c r="D341" s="352" t="s">
        <v>7705</v>
      </c>
      <c r="E341" s="352">
        <v>657.0</v>
      </c>
      <c r="F341" s="352" t="s">
        <v>8309</v>
      </c>
      <c r="G341" s="277"/>
      <c r="H341" s="277"/>
      <c r="I341" s="277"/>
      <c r="J341" s="277"/>
      <c r="K341" s="352" t="str">
        <f>VLOOKUP(B341, 'JAN2022 - CC'!A:D,4,0)</f>
        <v>OLVERA, REBECCA M</v>
      </c>
      <c r="L341" s="277"/>
      <c r="M341" s="352" t="s">
        <v>10053</v>
      </c>
      <c r="N341" s="352" t="s">
        <v>9976</v>
      </c>
      <c r="O341" s="277"/>
      <c r="P341" s="277"/>
      <c r="Q341" s="277"/>
      <c r="R341" s="277"/>
      <c r="S341" s="277"/>
      <c r="T341" s="277"/>
      <c r="U341" s="277"/>
      <c r="V341" s="277"/>
      <c r="W341" s="277"/>
      <c r="X341" s="277"/>
      <c r="Y341" s="277"/>
    </row>
    <row r="342" ht="15.0" customHeight="1">
      <c r="A342" s="352">
        <v>206918.0</v>
      </c>
      <c r="B342" s="352" t="str">
        <f>VLOOKUP(A342, 'JAN2022 - CC'!M:N,2,0)</f>
        <v>1561944585</v>
      </c>
      <c r="C342" s="352">
        <f>VLOOKUP(B342, 'JAN2022 - CC'!A:B,2,0)</f>
        <v>15619</v>
      </c>
      <c r="D342" s="352" t="s">
        <v>7576</v>
      </c>
      <c r="E342" s="352" t="s">
        <v>8315</v>
      </c>
      <c r="F342" s="352" t="s">
        <v>8309</v>
      </c>
      <c r="G342" s="277"/>
      <c r="H342" s="277"/>
      <c r="I342" s="277"/>
      <c r="J342" s="277"/>
      <c r="K342" s="352" t="str">
        <f>VLOOKUP(B342, 'JAN2022 - CC'!A:D,4,0)</f>
        <v>OLVERA, REBECCA M</v>
      </c>
      <c r="L342" s="277"/>
      <c r="M342" s="352" t="s">
        <v>10053</v>
      </c>
      <c r="N342" s="352" t="s">
        <v>9976</v>
      </c>
      <c r="O342" s="277"/>
      <c r="P342" s="277"/>
      <c r="Q342" s="277"/>
      <c r="R342" s="277"/>
      <c r="S342" s="277"/>
      <c r="T342" s="277"/>
      <c r="U342" s="277"/>
      <c r="V342" s="277"/>
      <c r="W342" s="277"/>
      <c r="X342" s="277"/>
      <c r="Y342" s="277"/>
    </row>
    <row r="343" ht="15.75" customHeight="1">
      <c r="A343" s="352">
        <v>206918.0</v>
      </c>
      <c r="B343" s="352" t="str">
        <f>VLOOKUP(A343, 'JAN2022 - CC'!M:N,2,0)</f>
        <v>1561944585</v>
      </c>
      <c r="C343" s="352">
        <f>VLOOKUP(B343, 'JAN2022 - CC'!A:B,2,0)</f>
        <v>15619</v>
      </c>
      <c r="D343" s="352" t="s">
        <v>7566</v>
      </c>
      <c r="E343" s="352" t="s">
        <v>8315</v>
      </c>
      <c r="F343" s="352" t="s">
        <v>8309</v>
      </c>
      <c r="G343" s="277"/>
      <c r="H343" s="277"/>
      <c r="I343" s="277"/>
      <c r="J343" s="277"/>
      <c r="K343" s="352" t="str">
        <f>VLOOKUP(B343, 'JAN2022 - CC'!A:D,4,0)</f>
        <v>OLVERA, REBECCA M</v>
      </c>
      <c r="L343" s="277"/>
      <c r="M343" s="352" t="s">
        <v>10053</v>
      </c>
      <c r="N343" s="352" t="s">
        <v>9976</v>
      </c>
      <c r="O343" s="277"/>
      <c r="P343" s="277"/>
      <c r="Q343" s="277"/>
      <c r="R343" s="277"/>
      <c r="S343" s="277"/>
      <c r="T343" s="277"/>
      <c r="U343" s="277"/>
      <c r="V343" s="277"/>
      <c r="W343" s="277"/>
      <c r="X343" s="277"/>
      <c r="Y343" s="277"/>
    </row>
    <row r="344" ht="15.0" customHeight="1">
      <c r="A344" s="352">
        <v>206918.0</v>
      </c>
      <c r="B344" s="352" t="str">
        <f>VLOOKUP(A344, 'JAN2022 - CC'!M:N,2,0)</f>
        <v>1561944585</v>
      </c>
      <c r="C344" s="352">
        <f>VLOOKUP(B344, 'JAN2022 - CC'!A:B,2,0)</f>
        <v>15619</v>
      </c>
      <c r="D344" s="352" t="s">
        <v>8494</v>
      </c>
      <c r="E344" s="352" t="s">
        <v>8315</v>
      </c>
      <c r="F344" s="352" t="s">
        <v>8309</v>
      </c>
      <c r="G344" s="277"/>
      <c r="H344" s="277"/>
      <c r="I344" s="277"/>
      <c r="J344" s="277"/>
      <c r="K344" s="352" t="str">
        <f>VLOOKUP(B344, 'JAN2022 - CC'!A:D,4,0)</f>
        <v>OLVERA, REBECCA M</v>
      </c>
      <c r="L344" s="277"/>
      <c r="M344" s="352" t="s">
        <v>10053</v>
      </c>
      <c r="N344" s="352" t="s">
        <v>9976</v>
      </c>
      <c r="O344" s="277"/>
      <c r="P344" s="277"/>
      <c r="Q344" s="277"/>
      <c r="R344" s="277"/>
      <c r="S344" s="277"/>
      <c r="T344" s="277"/>
      <c r="U344" s="277"/>
      <c r="V344" s="277"/>
      <c r="W344" s="277"/>
      <c r="X344" s="277"/>
      <c r="Y344" s="277"/>
    </row>
    <row r="345" ht="15.0" customHeight="1">
      <c r="A345" s="352">
        <v>206918.0</v>
      </c>
      <c r="B345" s="352" t="str">
        <f>VLOOKUP(A345, 'JAN2022 - CC'!M:N,2,0)</f>
        <v>1561944585</v>
      </c>
      <c r="C345" s="352">
        <f>VLOOKUP(B345, 'JAN2022 - CC'!A:B,2,0)</f>
        <v>15619</v>
      </c>
      <c r="D345" s="352" t="s">
        <v>8507</v>
      </c>
      <c r="E345" s="352" t="s">
        <v>8309</v>
      </c>
      <c r="F345" s="352" t="s">
        <v>8309</v>
      </c>
      <c r="G345" s="277"/>
      <c r="H345" s="277"/>
      <c r="I345" s="277"/>
      <c r="J345" s="277"/>
      <c r="K345" s="352" t="str">
        <f>VLOOKUP(B345, 'JAN2022 - CC'!A:D,4,0)</f>
        <v>OLVERA, REBECCA M</v>
      </c>
      <c r="L345" s="277"/>
      <c r="M345" s="352" t="s">
        <v>10053</v>
      </c>
      <c r="N345" s="352" t="s">
        <v>9976</v>
      </c>
      <c r="O345" s="277"/>
      <c r="P345" s="277"/>
      <c r="Q345" s="277"/>
      <c r="R345" s="277"/>
      <c r="S345" s="277"/>
      <c r="T345" s="277"/>
      <c r="U345" s="277"/>
      <c r="V345" s="277"/>
      <c r="W345" s="277"/>
      <c r="X345" s="277"/>
      <c r="Y345" s="277"/>
    </row>
    <row r="346" ht="15.0" customHeight="1">
      <c r="A346" s="352">
        <v>206919.0</v>
      </c>
      <c r="B346" s="352" t="str">
        <f>VLOOKUP(A346, 'JAN2022 - CC'!M:N,2,0)</f>
        <v>1260444585</v>
      </c>
      <c r="C346" s="352">
        <f>VLOOKUP(B346, 'JAN2022 - CC'!A:B,2,0)</f>
        <v>12604</v>
      </c>
      <c r="D346" s="352" t="s">
        <v>8313</v>
      </c>
      <c r="E346" s="352" t="s">
        <v>8315</v>
      </c>
      <c r="F346" s="352" t="s">
        <v>8309</v>
      </c>
      <c r="G346" s="277"/>
      <c r="H346" s="277"/>
      <c r="I346" s="277"/>
      <c r="J346" s="277"/>
      <c r="K346" s="352" t="str">
        <f>VLOOKUP(B346, 'JAN2022 - CC'!A:D,4,0)</f>
        <v>FLORES, YELENA</v>
      </c>
      <c r="L346" s="277"/>
      <c r="M346" s="352" t="s">
        <v>9853</v>
      </c>
      <c r="N346" s="352" t="s">
        <v>10054</v>
      </c>
      <c r="O346" s="277"/>
      <c r="P346" s="277"/>
      <c r="Q346" s="277"/>
      <c r="R346" s="277"/>
      <c r="S346" s="277"/>
      <c r="T346" s="277"/>
      <c r="U346" s="277"/>
      <c r="V346" s="277"/>
      <c r="W346" s="277"/>
      <c r="X346" s="277"/>
      <c r="Y346" s="277"/>
    </row>
    <row r="347" ht="15.75" customHeight="1">
      <c r="A347" s="352">
        <v>206919.0</v>
      </c>
      <c r="B347" s="352" t="str">
        <f>VLOOKUP(A347, 'JAN2022 - CC'!M:N,2,0)</f>
        <v>1260444585</v>
      </c>
      <c r="C347" s="352">
        <f>VLOOKUP(B347, 'JAN2022 - CC'!A:B,2,0)</f>
        <v>12604</v>
      </c>
      <c r="D347" s="352" t="s">
        <v>8318</v>
      </c>
      <c r="E347" s="352" t="s">
        <v>8309</v>
      </c>
      <c r="F347" s="352" t="s">
        <v>8309</v>
      </c>
      <c r="G347" s="277"/>
      <c r="H347" s="277"/>
      <c r="I347" s="277"/>
      <c r="J347" s="277"/>
      <c r="K347" s="352" t="str">
        <f>VLOOKUP(B347, 'JAN2022 - CC'!A:D,4,0)</f>
        <v>FLORES, YELENA</v>
      </c>
      <c r="L347" s="277"/>
      <c r="M347" s="352" t="s">
        <v>9853</v>
      </c>
      <c r="N347" s="352" t="s">
        <v>10054</v>
      </c>
      <c r="O347" s="277"/>
      <c r="P347" s="277"/>
      <c r="Q347" s="277"/>
      <c r="R347" s="277"/>
      <c r="S347" s="277"/>
      <c r="T347" s="277"/>
      <c r="U347" s="277"/>
      <c r="V347" s="277"/>
      <c r="W347" s="277"/>
      <c r="X347" s="277"/>
      <c r="Y347" s="277"/>
    </row>
    <row r="348" ht="15.0" customHeight="1">
      <c r="A348" s="352">
        <v>206919.0</v>
      </c>
      <c r="B348" s="352" t="str">
        <f>VLOOKUP(A348, 'JAN2022 - CC'!M:N,2,0)</f>
        <v>1260444585</v>
      </c>
      <c r="C348" s="352">
        <f>VLOOKUP(B348, 'JAN2022 - CC'!A:B,2,0)</f>
        <v>12604</v>
      </c>
      <c r="D348" s="352" t="s">
        <v>7566</v>
      </c>
      <c r="E348" s="352">
        <v>763.0</v>
      </c>
      <c r="F348" s="352" t="s">
        <v>8309</v>
      </c>
      <c r="G348" s="277"/>
      <c r="H348" s="277"/>
      <c r="I348" s="277"/>
      <c r="J348" s="277"/>
      <c r="K348" s="352" t="str">
        <f>VLOOKUP(B348, 'JAN2022 - CC'!A:D,4,0)</f>
        <v>FLORES, YELENA</v>
      </c>
      <c r="L348" s="277"/>
      <c r="M348" s="352" t="s">
        <v>9853</v>
      </c>
      <c r="N348" s="352" t="s">
        <v>10054</v>
      </c>
      <c r="O348" s="277"/>
      <c r="P348" s="277"/>
      <c r="Q348" s="277"/>
      <c r="R348" s="277"/>
      <c r="S348" s="277"/>
      <c r="T348" s="277"/>
      <c r="U348" s="277"/>
      <c r="V348" s="277"/>
      <c r="W348" s="277"/>
      <c r="X348" s="277"/>
      <c r="Y348" s="277"/>
    </row>
    <row r="349" ht="15.0" customHeight="1">
      <c r="A349" s="352">
        <v>206919.0</v>
      </c>
      <c r="B349" s="352" t="str">
        <f>VLOOKUP(A349, 'JAN2022 - CC'!M:N,2,0)</f>
        <v>1260444585</v>
      </c>
      <c r="C349" s="352">
        <f>VLOOKUP(B349, 'JAN2022 - CC'!A:B,2,0)</f>
        <v>12604</v>
      </c>
      <c r="D349" s="352" t="s">
        <v>8494</v>
      </c>
      <c r="E349" s="352">
        <v>1290.0</v>
      </c>
      <c r="F349" s="352" t="s">
        <v>8309</v>
      </c>
      <c r="G349" s="277"/>
      <c r="H349" s="277"/>
      <c r="I349" s="277"/>
      <c r="J349" s="277"/>
      <c r="K349" s="352" t="str">
        <f>VLOOKUP(B349, 'JAN2022 - CC'!A:D,4,0)</f>
        <v>FLORES, YELENA</v>
      </c>
      <c r="L349" s="277"/>
      <c r="M349" s="352" t="s">
        <v>9853</v>
      </c>
      <c r="N349" s="352" t="s">
        <v>10054</v>
      </c>
      <c r="O349" s="277"/>
      <c r="P349" s="277"/>
      <c r="Q349" s="277"/>
      <c r="R349" s="277"/>
      <c r="S349" s="277"/>
      <c r="T349" s="277"/>
      <c r="U349" s="277"/>
      <c r="V349" s="277"/>
      <c r="W349" s="277"/>
      <c r="X349" s="277"/>
      <c r="Y349" s="277"/>
    </row>
    <row r="350" ht="15.75" customHeight="1">
      <c r="A350" s="352">
        <v>206919.0</v>
      </c>
      <c r="B350" s="352" t="str">
        <f>VLOOKUP(A350, 'JAN2022 - CC'!M:N,2,0)</f>
        <v>1260444585</v>
      </c>
      <c r="C350" s="352">
        <f>VLOOKUP(B350, 'JAN2022 - CC'!A:B,2,0)</f>
        <v>12604</v>
      </c>
      <c r="D350" s="352" t="s">
        <v>8507</v>
      </c>
      <c r="E350" s="352" t="s">
        <v>8309</v>
      </c>
      <c r="F350" s="352" t="s">
        <v>8309</v>
      </c>
      <c r="G350" s="277"/>
      <c r="H350" s="277"/>
      <c r="I350" s="277"/>
      <c r="J350" s="277"/>
      <c r="K350" s="352" t="str">
        <f>VLOOKUP(B350, 'JAN2022 - CC'!A:D,4,0)</f>
        <v>FLORES, YELENA</v>
      </c>
      <c r="L350" s="277"/>
      <c r="M350" s="352" t="s">
        <v>9853</v>
      </c>
      <c r="N350" s="352" t="s">
        <v>10054</v>
      </c>
      <c r="O350" s="277"/>
      <c r="P350" s="277"/>
      <c r="Q350" s="277"/>
      <c r="R350" s="277"/>
      <c r="S350" s="277"/>
      <c r="T350" s="277"/>
      <c r="U350" s="277"/>
      <c r="V350" s="277"/>
      <c r="W350" s="277"/>
      <c r="X350" s="277"/>
      <c r="Y350" s="277"/>
    </row>
    <row r="351" ht="15.0" customHeight="1">
      <c r="A351" s="352">
        <v>206921.0</v>
      </c>
      <c r="B351" s="352" t="str">
        <f>VLOOKUP(A351, 'JAN2022 - CC'!M:N,2,0)</f>
        <v>1032344585</v>
      </c>
      <c r="C351" s="352">
        <f>VLOOKUP(B351, 'JAN2022 - CC'!A:B,2,0)</f>
        <v>10323</v>
      </c>
      <c r="D351" s="352" t="s">
        <v>8507</v>
      </c>
      <c r="E351" s="352" t="s">
        <v>8309</v>
      </c>
      <c r="F351" s="352" t="s">
        <v>8309</v>
      </c>
      <c r="G351" s="277"/>
      <c r="H351" s="277"/>
      <c r="I351" s="277"/>
      <c r="J351" s="277"/>
      <c r="K351" s="352" t="str">
        <f>VLOOKUP(B351, 'JAN2022 - CC'!A:D,4,0)</f>
        <v>DURAN, LETICIA</v>
      </c>
      <c r="L351" s="277"/>
      <c r="M351" s="352" t="s">
        <v>10055</v>
      </c>
      <c r="N351" s="352" t="s">
        <v>10056</v>
      </c>
      <c r="O351" s="277"/>
      <c r="P351" s="277"/>
      <c r="Q351" s="277"/>
      <c r="R351" s="277"/>
      <c r="S351" s="277"/>
      <c r="T351" s="277"/>
      <c r="U351" s="277"/>
      <c r="V351" s="277"/>
      <c r="W351" s="277"/>
      <c r="X351" s="277"/>
      <c r="Y351" s="277"/>
    </row>
    <row r="352" ht="15.0" customHeight="1">
      <c r="A352" s="352">
        <v>206922.0</v>
      </c>
      <c r="B352" s="352" t="str">
        <f>VLOOKUP(A352, 'JAN2022 - CC'!M:N,2,0)</f>
        <v>1792244585</v>
      </c>
      <c r="C352" s="352">
        <f>VLOOKUP(B352, 'JAN2022 - CC'!A:B,2,0)</f>
        <v>17922</v>
      </c>
      <c r="D352" s="352" t="s">
        <v>8374</v>
      </c>
      <c r="E352" s="352" t="s">
        <v>8315</v>
      </c>
      <c r="F352" s="352" t="s">
        <v>8309</v>
      </c>
      <c r="G352" s="277"/>
      <c r="H352" s="277"/>
      <c r="I352" s="277"/>
      <c r="J352" s="277"/>
      <c r="K352" s="352" t="str">
        <f>VLOOKUP(B352, 'JAN2022 - CC'!A:D,4,0)</f>
        <v>ENRIQUEZ, CECILIA</v>
      </c>
      <c r="L352" s="277"/>
      <c r="M352" s="352" t="s">
        <v>10057</v>
      </c>
      <c r="N352" s="352" t="s">
        <v>10058</v>
      </c>
      <c r="O352" s="277"/>
      <c r="P352" s="277"/>
      <c r="Q352" s="277"/>
      <c r="R352" s="277"/>
      <c r="S352" s="277"/>
      <c r="T352" s="277"/>
      <c r="U352" s="277"/>
      <c r="V352" s="277"/>
      <c r="W352" s="277"/>
      <c r="X352" s="277"/>
      <c r="Y352" s="277"/>
    </row>
    <row r="353" ht="15.75" customHeight="1">
      <c r="A353" s="352">
        <v>206922.0</v>
      </c>
      <c r="B353" s="352" t="str">
        <f>VLOOKUP(A353, 'JAN2022 - CC'!M:N,2,0)</f>
        <v>1792244585</v>
      </c>
      <c r="C353" s="352">
        <f>VLOOKUP(B353, 'JAN2022 - CC'!A:B,2,0)</f>
        <v>17922</v>
      </c>
      <c r="D353" s="352" t="s">
        <v>8389</v>
      </c>
      <c r="E353" s="352" t="s">
        <v>8309</v>
      </c>
      <c r="F353" s="352" t="s">
        <v>8309</v>
      </c>
      <c r="G353" s="277"/>
      <c r="H353" s="277"/>
      <c r="I353" s="277"/>
      <c r="J353" s="277"/>
      <c r="K353" s="352" t="str">
        <f>VLOOKUP(B353, 'JAN2022 - CC'!A:D,4,0)</f>
        <v>ENRIQUEZ, CECILIA</v>
      </c>
      <c r="L353" s="277"/>
      <c r="M353" s="352" t="s">
        <v>10057</v>
      </c>
      <c r="N353" s="352" t="s">
        <v>10058</v>
      </c>
      <c r="O353" s="277"/>
      <c r="P353" s="277"/>
      <c r="Q353" s="277"/>
      <c r="R353" s="277"/>
      <c r="S353" s="277"/>
      <c r="T353" s="277"/>
      <c r="U353" s="277"/>
      <c r="V353" s="277"/>
      <c r="W353" s="277"/>
      <c r="X353" s="277"/>
      <c r="Y353" s="277"/>
    </row>
    <row r="354" ht="15.0" customHeight="1">
      <c r="A354" s="352">
        <v>206924.0</v>
      </c>
      <c r="B354" s="352" t="str">
        <f>VLOOKUP(A354, 'JAN2022 - CC'!M:N,2,0)</f>
        <v>1597244585</v>
      </c>
      <c r="C354" s="352">
        <f>VLOOKUP(B354, 'JAN2022 - CC'!A:B,2,0)</f>
        <v>15972</v>
      </c>
      <c r="D354" s="352" t="s">
        <v>7705</v>
      </c>
      <c r="E354" s="352">
        <v>79.7</v>
      </c>
      <c r="F354" s="352" t="s">
        <v>8309</v>
      </c>
      <c r="G354" s="277"/>
      <c r="H354" s="277"/>
      <c r="I354" s="277"/>
      <c r="J354" s="277"/>
      <c r="K354" s="352" t="str">
        <f>VLOOKUP(B354, 'JAN2022 - CC'!A:D,4,0)</f>
        <v>ONEIL, MICHAEL</v>
      </c>
      <c r="L354" s="277"/>
      <c r="M354" s="352" t="s">
        <v>10059</v>
      </c>
      <c r="N354" s="352" t="s">
        <v>10060</v>
      </c>
      <c r="O354" s="277"/>
      <c r="P354" s="277"/>
      <c r="Q354" s="277"/>
      <c r="R354" s="277"/>
      <c r="S354" s="277"/>
      <c r="T354" s="277"/>
      <c r="U354" s="277"/>
      <c r="V354" s="277"/>
      <c r="W354" s="277"/>
      <c r="X354" s="277"/>
      <c r="Y354" s="277"/>
    </row>
    <row r="355" ht="15.0" customHeight="1">
      <c r="A355" s="352">
        <v>206924.0</v>
      </c>
      <c r="B355" s="352" t="str">
        <f>VLOOKUP(A355, 'JAN2022 - CC'!M:N,2,0)</f>
        <v>1597244585</v>
      </c>
      <c r="C355" s="352">
        <f>VLOOKUP(B355, 'JAN2022 - CC'!A:B,2,0)</f>
        <v>15972</v>
      </c>
      <c r="D355" s="352" t="s">
        <v>7576</v>
      </c>
      <c r="E355" s="352" t="s">
        <v>8315</v>
      </c>
      <c r="F355" s="352" t="s">
        <v>8309</v>
      </c>
      <c r="G355" s="277"/>
      <c r="H355" s="277"/>
      <c r="I355" s="277"/>
      <c r="J355" s="277"/>
      <c r="K355" s="352" t="str">
        <f>VLOOKUP(B355, 'JAN2022 - CC'!A:D,4,0)</f>
        <v>ONEIL, MICHAEL</v>
      </c>
      <c r="L355" s="277"/>
      <c r="M355" s="352" t="s">
        <v>10059</v>
      </c>
      <c r="N355" s="352" t="s">
        <v>10060</v>
      </c>
      <c r="O355" s="277"/>
      <c r="P355" s="277"/>
      <c r="Q355" s="277"/>
      <c r="R355" s="277"/>
      <c r="S355" s="277"/>
      <c r="T355" s="277"/>
      <c r="U355" s="277"/>
      <c r="V355" s="277"/>
      <c r="W355" s="277"/>
      <c r="X355" s="277"/>
      <c r="Y355" s="277"/>
    </row>
    <row r="356" ht="15.75" customHeight="1">
      <c r="A356" s="352">
        <v>206924.0</v>
      </c>
      <c r="B356" s="352" t="str">
        <f>VLOOKUP(A356, 'JAN2022 - CC'!M:N,2,0)</f>
        <v>1597244585</v>
      </c>
      <c r="C356" s="352">
        <f>VLOOKUP(B356, 'JAN2022 - CC'!A:B,2,0)</f>
        <v>15972</v>
      </c>
      <c r="D356" s="352" t="s">
        <v>7566</v>
      </c>
      <c r="E356" s="352">
        <v>1180.0</v>
      </c>
      <c r="F356" s="352" t="s">
        <v>8309</v>
      </c>
      <c r="G356" s="277"/>
      <c r="H356" s="277"/>
      <c r="I356" s="277"/>
      <c r="J356" s="277"/>
      <c r="K356" s="352" t="str">
        <f>VLOOKUP(B356, 'JAN2022 - CC'!A:D,4,0)</f>
        <v>ONEIL, MICHAEL</v>
      </c>
      <c r="L356" s="277"/>
      <c r="M356" s="352" t="s">
        <v>10059</v>
      </c>
      <c r="N356" s="352" t="s">
        <v>10060</v>
      </c>
      <c r="O356" s="277"/>
      <c r="P356" s="277"/>
      <c r="Q356" s="277"/>
      <c r="R356" s="277"/>
      <c r="S356" s="277"/>
      <c r="T356" s="277"/>
      <c r="U356" s="277"/>
      <c r="V356" s="277"/>
      <c r="W356" s="277"/>
      <c r="X356" s="277"/>
      <c r="Y356" s="277"/>
    </row>
    <row r="357" ht="15.0" customHeight="1">
      <c r="A357" s="352">
        <v>206924.0</v>
      </c>
      <c r="B357" s="352" t="str">
        <f>VLOOKUP(A357, 'JAN2022 - CC'!M:N,2,0)</f>
        <v>1597244585</v>
      </c>
      <c r="C357" s="352">
        <f>VLOOKUP(B357, 'JAN2022 - CC'!A:B,2,0)</f>
        <v>15972</v>
      </c>
      <c r="D357" s="352" t="s">
        <v>8494</v>
      </c>
      <c r="E357" s="352">
        <v>1340.0</v>
      </c>
      <c r="F357" s="352" t="s">
        <v>8309</v>
      </c>
      <c r="G357" s="277"/>
      <c r="H357" s="277"/>
      <c r="I357" s="277"/>
      <c r="J357" s="277"/>
      <c r="K357" s="352" t="str">
        <f>VLOOKUP(B357, 'JAN2022 - CC'!A:D,4,0)</f>
        <v>ONEIL, MICHAEL</v>
      </c>
      <c r="L357" s="277"/>
      <c r="M357" s="352" t="s">
        <v>10059</v>
      </c>
      <c r="N357" s="352" t="s">
        <v>10060</v>
      </c>
      <c r="O357" s="277"/>
      <c r="P357" s="277"/>
      <c r="Q357" s="277"/>
      <c r="R357" s="277"/>
      <c r="S357" s="277"/>
      <c r="T357" s="277"/>
      <c r="U357" s="277"/>
      <c r="V357" s="277"/>
      <c r="W357" s="277"/>
      <c r="X357" s="277"/>
      <c r="Y357" s="277"/>
    </row>
    <row r="358" ht="15.0" customHeight="1">
      <c r="A358" s="352">
        <v>206924.0</v>
      </c>
      <c r="B358" s="352" t="str">
        <f>VLOOKUP(A358, 'JAN2022 - CC'!M:N,2,0)</f>
        <v>1597244585</v>
      </c>
      <c r="C358" s="352">
        <f>VLOOKUP(B358, 'JAN2022 - CC'!A:B,2,0)</f>
        <v>15972</v>
      </c>
      <c r="D358" s="352" t="s">
        <v>8507</v>
      </c>
      <c r="E358" s="352" t="s">
        <v>8309</v>
      </c>
      <c r="F358" s="352" t="s">
        <v>8309</v>
      </c>
      <c r="G358" s="277"/>
      <c r="H358" s="277"/>
      <c r="I358" s="277"/>
      <c r="J358" s="277"/>
      <c r="K358" s="352" t="str">
        <f>VLOOKUP(B358, 'JAN2022 - CC'!A:D,4,0)</f>
        <v>ONEIL, MICHAEL</v>
      </c>
      <c r="L358" s="277"/>
      <c r="M358" s="352" t="s">
        <v>10059</v>
      </c>
      <c r="N358" s="352" t="s">
        <v>10060</v>
      </c>
      <c r="O358" s="277"/>
      <c r="P358" s="277"/>
      <c r="Q358" s="277"/>
      <c r="R358" s="277"/>
      <c r="S358" s="277"/>
      <c r="T358" s="277"/>
      <c r="U358" s="277"/>
      <c r="V358" s="277"/>
      <c r="W358" s="277"/>
      <c r="X358" s="277"/>
      <c r="Y358" s="277"/>
    </row>
    <row r="359" ht="15.0" customHeight="1">
      <c r="A359" s="352">
        <v>206928.0</v>
      </c>
      <c r="B359" s="352" t="str">
        <f>VLOOKUP(A359, 'JAN2022 - CC'!M:N,2,0)</f>
        <v>1091444585</v>
      </c>
      <c r="C359" s="352">
        <f>VLOOKUP(B359, 'JAN2022 - CC'!A:B,2,0)</f>
        <v>10914</v>
      </c>
      <c r="D359" s="352" t="s">
        <v>7939</v>
      </c>
      <c r="E359" s="352" t="s">
        <v>8309</v>
      </c>
      <c r="F359" s="352" t="s">
        <v>8309</v>
      </c>
      <c r="G359" s="277"/>
      <c r="H359" s="277"/>
      <c r="I359" s="277"/>
      <c r="J359" s="277"/>
      <c r="K359" s="352" t="str">
        <f>VLOOKUP(B359, 'JAN2022 - CC'!A:D,4,0)</f>
        <v>CLAYCOMB, AMANDA M</v>
      </c>
      <c r="L359" s="277"/>
      <c r="M359" s="352" t="s">
        <v>10061</v>
      </c>
      <c r="N359" s="352" t="s">
        <v>10062</v>
      </c>
      <c r="O359" s="277"/>
      <c r="P359" s="277"/>
      <c r="Q359" s="277"/>
      <c r="R359" s="277"/>
      <c r="S359" s="277"/>
      <c r="T359" s="277"/>
      <c r="U359" s="277"/>
      <c r="V359" s="277"/>
      <c r="W359" s="277"/>
      <c r="X359" s="277"/>
      <c r="Y359" s="277"/>
    </row>
    <row r="360" ht="15.75" customHeight="1">
      <c r="A360" s="352">
        <v>206928.0</v>
      </c>
      <c r="B360" s="352" t="str">
        <f>VLOOKUP(A360, 'JAN2022 - CC'!M:N,2,0)</f>
        <v>1091444585</v>
      </c>
      <c r="C360" s="352">
        <f>VLOOKUP(B360, 'JAN2022 - CC'!A:B,2,0)</f>
        <v>10914</v>
      </c>
      <c r="D360" s="352" t="s">
        <v>7556</v>
      </c>
      <c r="E360" s="352" t="s">
        <v>8315</v>
      </c>
      <c r="F360" s="352" t="s">
        <v>8309</v>
      </c>
      <c r="G360" s="277"/>
      <c r="H360" s="277"/>
      <c r="I360" s="277"/>
      <c r="J360" s="277"/>
      <c r="K360" s="352" t="str">
        <f>VLOOKUP(B360, 'JAN2022 - CC'!A:D,4,0)</f>
        <v>CLAYCOMB, AMANDA M</v>
      </c>
      <c r="L360" s="277"/>
      <c r="M360" s="352" t="s">
        <v>10061</v>
      </c>
      <c r="N360" s="352" t="s">
        <v>10062</v>
      </c>
      <c r="O360" s="277"/>
      <c r="P360" s="277"/>
      <c r="Q360" s="277"/>
      <c r="R360" s="277"/>
      <c r="S360" s="277"/>
      <c r="T360" s="277"/>
      <c r="U360" s="277"/>
      <c r="V360" s="277"/>
      <c r="W360" s="277"/>
      <c r="X360" s="277"/>
      <c r="Y360" s="277"/>
    </row>
    <row r="361" ht="15.0" customHeight="1">
      <c r="A361" s="352">
        <v>206928.0</v>
      </c>
      <c r="B361" s="352" t="str">
        <f>VLOOKUP(A361, 'JAN2022 - CC'!M:N,2,0)</f>
        <v>1091444585</v>
      </c>
      <c r="C361" s="352">
        <f>VLOOKUP(B361, 'JAN2022 - CC'!A:B,2,0)</f>
        <v>10914</v>
      </c>
      <c r="D361" s="352" t="s">
        <v>8494</v>
      </c>
      <c r="E361" s="352">
        <v>87.8</v>
      </c>
      <c r="F361" s="352" t="s">
        <v>8309</v>
      </c>
      <c r="G361" s="277"/>
      <c r="H361" s="277"/>
      <c r="I361" s="277"/>
      <c r="J361" s="277"/>
      <c r="K361" s="352" t="str">
        <f>VLOOKUP(B361, 'JAN2022 - CC'!A:D,4,0)</f>
        <v>CLAYCOMB, AMANDA M</v>
      </c>
      <c r="L361" s="277"/>
      <c r="M361" s="352" t="s">
        <v>10061</v>
      </c>
      <c r="N361" s="352" t="s">
        <v>10062</v>
      </c>
      <c r="O361" s="277"/>
      <c r="P361" s="277"/>
      <c r="Q361" s="277"/>
      <c r="R361" s="277"/>
      <c r="S361" s="277"/>
      <c r="T361" s="277"/>
      <c r="U361" s="277"/>
      <c r="V361" s="277"/>
      <c r="W361" s="277"/>
      <c r="X361" s="277"/>
      <c r="Y361" s="277"/>
    </row>
    <row r="362" ht="15.0" customHeight="1">
      <c r="A362" s="352">
        <v>206928.0</v>
      </c>
      <c r="B362" s="352" t="str">
        <f>VLOOKUP(A362, 'JAN2022 - CC'!M:N,2,0)</f>
        <v>1091444585</v>
      </c>
      <c r="C362" s="352">
        <f>VLOOKUP(B362, 'JAN2022 - CC'!A:B,2,0)</f>
        <v>10914</v>
      </c>
      <c r="D362" s="352" t="s">
        <v>8507</v>
      </c>
      <c r="E362" s="352" t="s">
        <v>8309</v>
      </c>
      <c r="F362" s="352" t="s">
        <v>8309</v>
      </c>
      <c r="G362" s="277"/>
      <c r="H362" s="277"/>
      <c r="I362" s="277"/>
      <c r="J362" s="277"/>
      <c r="K362" s="352" t="str">
        <f>VLOOKUP(B362, 'JAN2022 - CC'!A:D,4,0)</f>
        <v>CLAYCOMB, AMANDA M</v>
      </c>
      <c r="L362" s="277"/>
      <c r="M362" s="352" t="s">
        <v>10061</v>
      </c>
      <c r="N362" s="352" t="s">
        <v>10062</v>
      </c>
      <c r="O362" s="277"/>
      <c r="P362" s="277"/>
      <c r="Q362" s="277"/>
      <c r="R362" s="277"/>
      <c r="S362" s="277"/>
      <c r="T362" s="277"/>
      <c r="U362" s="277"/>
      <c r="V362" s="277"/>
      <c r="W362" s="277"/>
      <c r="X362" s="277"/>
      <c r="Y362" s="277"/>
    </row>
    <row r="363" ht="15.75" customHeight="1">
      <c r="A363" s="352">
        <v>206929.0</v>
      </c>
      <c r="B363" s="352" t="str">
        <f>VLOOKUP(A363, 'JAN2022 - CC'!M:N,2,0)</f>
        <v>1713644585</v>
      </c>
      <c r="C363" s="352">
        <f>VLOOKUP(B363, 'JAN2022 - CC'!A:B,2,0)</f>
        <v>17136</v>
      </c>
      <c r="D363" s="352" t="s">
        <v>8384</v>
      </c>
      <c r="E363" s="352">
        <v>386.0</v>
      </c>
      <c r="F363" s="352" t="s">
        <v>8309</v>
      </c>
      <c r="G363" s="277"/>
      <c r="H363" s="277"/>
      <c r="I363" s="277"/>
      <c r="J363" s="277"/>
      <c r="K363" s="352" t="str">
        <f>VLOOKUP(B363, 'JAN2022 - CC'!A:D,4,0)</f>
        <v>GAINES, JAMON</v>
      </c>
      <c r="L363" s="277"/>
      <c r="M363" s="352" t="s">
        <v>10063</v>
      </c>
      <c r="N363" s="352" t="s">
        <v>10064</v>
      </c>
      <c r="O363" s="277"/>
      <c r="P363" s="277"/>
      <c r="Q363" s="277"/>
      <c r="R363" s="277"/>
      <c r="S363" s="277"/>
      <c r="T363" s="277"/>
      <c r="U363" s="277"/>
      <c r="V363" s="277"/>
      <c r="W363" s="277"/>
      <c r="X363" s="277"/>
      <c r="Y363" s="277"/>
    </row>
    <row r="364" ht="15.0" customHeight="1">
      <c r="A364" s="352">
        <v>206929.0</v>
      </c>
      <c r="B364" s="352" t="str">
        <f>VLOOKUP(A364, 'JAN2022 - CC'!M:N,2,0)</f>
        <v>1713644585</v>
      </c>
      <c r="C364" s="352">
        <f>VLOOKUP(B364, 'JAN2022 - CC'!A:B,2,0)</f>
        <v>17136</v>
      </c>
      <c r="D364" s="352" t="s">
        <v>8413</v>
      </c>
      <c r="E364" s="352">
        <v>58.1</v>
      </c>
      <c r="F364" s="352" t="s">
        <v>8309</v>
      </c>
      <c r="G364" s="277"/>
      <c r="H364" s="277"/>
      <c r="I364" s="277"/>
      <c r="J364" s="277"/>
      <c r="K364" s="352" t="str">
        <f>VLOOKUP(B364, 'JAN2022 - CC'!A:D,4,0)</f>
        <v>GAINES, JAMON</v>
      </c>
      <c r="L364" s="277"/>
      <c r="M364" s="352" t="s">
        <v>10063</v>
      </c>
      <c r="N364" s="352" t="s">
        <v>10064</v>
      </c>
      <c r="O364" s="277"/>
      <c r="P364" s="277"/>
      <c r="Q364" s="277"/>
      <c r="R364" s="277"/>
      <c r="S364" s="277"/>
      <c r="T364" s="277"/>
      <c r="U364" s="277"/>
      <c r="V364" s="277"/>
      <c r="W364" s="277"/>
      <c r="X364" s="277"/>
      <c r="Y364" s="277"/>
    </row>
    <row r="365" ht="15.0" customHeight="1">
      <c r="A365" s="352">
        <v>206929.0</v>
      </c>
      <c r="B365" s="352" t="str">
        <f>VLOOKUP(A365, 'JAN2022 - CC'!M:N,2,0)</f>
        <v>1713644585</v>
      </c>
      <c r="C365" s="352">
        <f>VLOOKUP(B365, 'JAN2022 - CC'!A:B,2,0)</f>
        <v>17136</v>
      </c>
      <c r="D365" s="352" t="s">
        <v>7566</v>
      </c>
      <c r="E365" s="352">
        <v>273.0</v>
      </c>
      <c r="F365" s="352" t="s">
        <v>8309</v>
      </c>
      <c r="G365" s="277"/>
      <c r="H365" s="277"/>
      <c r="I365" s="277"/>
      <c r="J365" s="277"/>
      <c r="K365" s="352" t="str">
        <f>VLOOKUP(B365, 'JAN2022 - CC'!A:D,4,0)</f>
        <v>GAINES, JAMON</v>
      </c>
      <c r="L365" s="277"/>
      <c r="M365" s="352" t="s">
        <v>10063</v>
      </c>
      <c r="N365" s="352" t="s">
        <v>10064</v>
      </c>
      <c r="O365" s="277"/>
      <c r="P365" s="277"/>
      <c r="Q365" s="277"/>
      <c r="R365" s="277"/>
      <c r="S365" s="277"/>
      <c r="T365" s="277"/>
      <c r="U365" s="277"/>
      <c r="V365" s="277"/>
      <c r="W365" s="277"/>
      <c r="X365" s="277"/>
      <c r="Y365" s="277"/>
    </row>
    <row r="366" ht="15.75" customHeight="1">
      <c r="A366" s="352">
        <v>206929.0</v>
      </c>
      <c r="B366" s="352" t="str">
        <f>VLOOKUP(A366, 'JAN2022 - CC'!M:N,2,0)</f>
        <v>1713644585</v>
      </c>
      <c r="C366" s="352">
        <f>VLOOKUP(B366, 'JAN2022 - CC'!A:B,2,0)</f>
        <v>17136</v>
      </c>
      <c r="D366" s="352" t="s">
        <v>8492</v>
      </c>
      <c r="E366" s="352" t="s">
        <v>8493</v>
      </c>
      <c r="F366" s="352" t="s">
        <v>8309</v>
      </c>
      <c r="G366" s="277"/>
      <c r="H366" s="277"/>
      <c r="I366" s="277"/>
      <c r="J366" s="277"/>
      <c r="K366" s="352" t="str">
        <f>VLOOKUP(B366, 'JAN2022 - CC'!A:D,4,0)</f>
        <v>GAINES, JAMON</v>
      </c>
      <c r="L366" s="277"/>
      <c r="M366" s="352" t="s">
        <v>10063</v>
      </c>
      <c r="N366" s="352" t="s">
        <v>10064</v>
      </c>
      <c r="O366" s="277"/>
      <c r="P366" s="277"/>
      <c r="Q366" s="277"/>
      <c r="R366" s="277"/>
      <c r="S366" s="277"/>
      <c r="T366" s="277"/>
      <c r="U366" s="277"/>
      <c r="V366" s="277"/>
      <c r="W366" s="277"/>
      <c r="X366" s="277"/>
      <c r="Y366" s="277"/>
    </row>
    <row r="367" ht="15.0" customHeight="1">
      <c r="A367" s="352">
        <v>206929.0</v>
      </c>
      <c r="B367" s="352" t="str">
        <f>VLOOKUP(A367, 'JAN2022 - CC'!M:N,2,0)</f>
        <v>1713644585</v>
      </c>
      <c r="C367" s="352">
        <f>VLOOKUP(B367, 'JAN2022 - CC'!A:B,2,0)</f>
        <v>17136</v>
      </c>
      <c r="D367" s="352" t="s">
        <v>8494</v>
      </c>
      <c r="E367" s="352">
        <v>450.0</v>
      </c>
      <c r="F367" s="352" t="s">
        <v>8309</v>
      </c>
      <c r="G367" s="277"/>
      <c r="H367" s="277"/>
      <c r="I367" s="277"/>
      <c r="J367" s="277"/>
      <c r="K367" s="352" t="str">
        <f>VLOOKUP(B367, 'JAN2022 - CC'!A:D,4,0)</f>
        <v>GAINES, JAMON</v>
      </c>
      <c r="L367" s="277"/>
      <c r="M367" s="352" t="s">
        <v>10063</v>
      </c>
      <c r="N367" s="352" t="s">
        <v>10064</v>
      </c>
      <c r="O367" s="277"/>
      <c r="P367" s="277"/>
      <c r="Q367" s="277"/>
      <c r="R367" s="277"/>
      <c r="S367" s="277"/>
      <c r="T367" s="277"/>
      <c r="U367" s="277"/>
      <c r="V367" s="277"/>
      <c r="W367" s="277"/>
      <c r="X367" s="277"/>
      <c r="Y367" s="277"/>
    </row>
    <row r="368" ht="15.0" customHeight="1">
      <c r="A368" s="352">
        <v>206929.0</v>
      </c>
      <c r="B368" s="352" t="str">
        <f>VLOOKUP(A368, 'JAN2022 - CC'!M:N,2,0)</f>
        <v>1713644585</v>
      </c>
      <c r="C368" s="352">
        <f>VLOOKUP(B368, 'JAN2022 - CC'!A:B,2,0)</f>
        <v>17136</v>
      </c>
      <c r="D368" s="352" t="s">
        <v>8507</v>
      </c>
      <c r="E368" s="352" t="s">
        <v>8309</v>
      </c>
      <c r="F368" s="352" t="s">
        <v>8309</v>
      </c>
      <c r="G368" s="277"/>
      <c r="H368" s="277"/>
      <c r="I368" s="277"/>
      <c r="J368" s="277"/>
      <c r="K368" s="352" t="str">
        <f>VLOOKUP(B368, 'JAN2022 - CC'!A:D,4,0)</f>
        <v>GAINES, JAMON</v>
      </c>
      <c r="L368" s="277"/>
      <c r="M368" s="352" t="s">
        <v>10063</v>
      </c>
      <c r="N368" s="352" t="s">
        <v>10064</v>
      </c>
      <c r="O368" s="277"/>
      <c r="P368" s="277"/>
      <c r="Q368" s="277"/>
      <c r="R368" s="277"/>
      <c r="S368" s="277"/>
      <c r="T368" s="277"/>
      <c r="U368" s="277"/>
      <c r="V368" s="277"/>
      <c r="W368" s="277"/>
      <c r="X368" s="277"/>
      <c r="Y368" s="277"/>
    </row>
    <row r="369" ht="15.75" customHeight="1">
      <c r="A369" s="352">
        <v>206929.0</v>
      </c>
      <c r="B369" s="352" t="str">
        <f>VLOOKUP(A369, 'JAN2022 - CC'!M:N,2,0)</f>
        <v>1713644585</v>
      </c>
      <c r="C369" s="352">
        <f>VLOOKUP(B369, 'JAN2022 - CC'!A:B,2,0)</f>
        <v>17136</v>
      </c>
      <c r="D369" s="352" t="s">
        <v>35</v>
      </c>
      <c r="E369" s="352" t="s">
        <v>8309</v>
      </c>
      <c r="F369" s="352" t="s">
        <v>8309</v>
      </c>
      <c r="G369" s="277"/>
      <c r="H369" s="277"/>
      <c r="I369" s="277"/>
      <c r="J369" s="277"/>
      <c r="K369" s="352" t="str">
        <f>VLOOKUP(B369, 'JAN2022 - CC'!A:D,4,0)</f>
        <v>GAINES, JAMON</v>
      </c>
      <c r="L369" s="277"/>
      <c r="M369" s="352" t="s">
        <v>10063</v>
      </c>
      <c r="N369" s="352" t="s">
        <v>10064</v>
      </c>
      <c r="O369" s="277"/>
      <c r="P369" s="277"/>
      <c r="Q369" s="277"/>
      <c r="R369" s="277"/>
      <c r="S369" s="277"/>
      <c r="T369" s="277"/>
      <c r="U369" s="277"/>
      <c r="V369" s="277"/>
      <c r="W369" s="277"/>
      <c r="X369" s="277"/>
      <c r="Y369" s="277"/>
    </row>
    <row r="370" ht="15.0" customHeight="1">
      <c r="A370" s="352">
        <v>206930.0</v>
      </c>
      <c r="B370" s="352" t="str">
        <f>VLOOKUP(A370, 'JAN2022 - CC'!M:N,2,0)</f>
        <v>1793744585</v>
      </c>
      <c r="C370" s="352">
        <f>VLOOKUP(B370, 'JAN2022 - CC'!A:B,2,0)</f>
        <v>17937</v>
      </c>
      <c r="D370" s="352" t="s">
        <v>7556</v>
      </c>
      <c r="E370" s="352">
        <v>748.0</v>
      </c>
      <c r="F370" s="352" t="s">
        <v>8309</v>
      </c>
      <c r="G370" s="277"/>
      <c r="H370" s="277"/>
      <c r="I370" s="277"/>
      <c r="J370" s="277"/>
      <c r="K370" s="352" t="str">
        <f>VLOOKUP(B370, 'JAN2022 - CC'!A:D,4,0)</f>
        <v>CHACON, ANA M</v>
      </c>
      <c r="L370" s="277"/>
      <c r="M370" s="352" t="s">
        <v>10065</v>
      </c>
      <c r="N370" s="352" t="s">
        <v>10022</v>
      </c>
      <c r="O370" s="277"/>
      <c r="P370" s="277"/>
      <c r="Q370" s="277"/>
      <c r="R370" s="277"/>
      <c r="S370" s="277"/>
      <c r="T370" s="277"/>
      <c r="U370" s="277"/>
      <c r="V370" s="277"/>
      <c r="W370" s="277"/>
      <c r="X370" s="277"/>
      <c r="Y370" s="277"/>
    </row>
    <row r="371" ht="15.0" customHeight="1">
      <c r="A371" s="352">
        <v>206930.0</v>
      </c>
      <c r="B371" s="352" t="str">
        <f>VLOOKUP(A371, 'JAN2022 - CC'!M:N,2,0)</f>
        <v>1793744585</v>
      </c>
      <c r="C371" s="352">
        <f>VLOOKUP(B371, 'JAN2022 - CC'!A:B,2,0)</f>
        <v>17937</v>
      </c>
      <c r="D371" s="352" t="s">
        <v>8507</v>
      </c>
      <c r="E371" s="352" t="s">
        <v>8309</v>
      </c>
      <c r="F371" s="352" t="s">
        <v>8309</v>
      </c>
      <c r="G371" s="277"/>
      <c r="H371" s="277"/>
      <c r="I371" s="277"/>
      <c r="J371" s="277"/>
      <c r="K371" s="352" t="str">
        <f>VLOOKUP(B371, 'JAN2022 - CC'!A:D,4,0)</f>
        <v>CHACON, ANA M</v>
      </c>
      <c r="L371" s="277"/>
      <c r="M371" s="352" t="s">
        <v>10065</v>
      </c>
      <c r="N371" s="352" t="s">
        <v>10022</v>
      </c>
      <c r="O371" s="277"/>
      <c r="P371" s="277"/>
      <c r="Q371" s="277"/>
      <c r="R371" s="277"/>
      <c r="S371" s="277"/>
      <c r="T371" s="277"/>
      <c r="U371" s="277"/>
      <c r="V371" s="277"/>
      <c r="W371" s="277"/>
      <c r="X371" s="277"/>
      <c r="Y371" s="277"/>
    </row>
    <row r="372" ht="15.75" customHeight="1">
      <c r="A372" s="352">
        <v>206930.0</v>
      </c>
      <c r="B372" s="352" t="str">
        <f>VLOOKUP(A372, 'JAN2022 - CC'!M:N,2,0)</f>
        <v>1793744585</v>
      </c>
      <c r="C372" s="352">
        <f>VLOOKUP(B372, 'JAN2022 - CC'!A:B,2,0)</f>
        <v>17937</v>
      </c>
      <c r="D372" s="352" t="s">
        <v>7686</v>
      </c>
      <c r="E372" s="352">
        <v>84.0</v>
      </c>
      <c r="F372" s="352" t="s">
        <v>8309</v>
      </c>
      <c r="G372" s="277"/>
      <c r="H372" s="277"/>
      <c r="I372" s="277"/>
      <c r="J372" s="277"/>
      <c r="K372" s="352" t="str">
        <f>VLOOKUP(B372, 'JAN2022 - CC'!A:D,4,0)</f>
        <v>CHACON, ANA M</v>
      </c>
      <c r="L372" s="277"/>
      <c r="M372" s="352" t="s">
        <v>10065</v>
      </c>
      <c r="N372" s="352" t="s">
        <v>10022</v>
      </c>
      <c r="O372" s="277"/>
      <c r="P372" s="277"/>
      <c r="Q372" s="277"/>
      <c r="R372" s="277"/>
      <c r="S372" s="277"/>
      <c r="T372" s="277"/>
      <c r="U372" s="277"/>
      <c r="V372" s="277"/>
      <c r="W372" s="277"/>
      <c r="X372" s="277"/>
      <c r="Y372" s="277"/>
    </row>
    <row r="373" ht="15.0" customHeight="1">
      <c r="A373" s="352">
        <v>206932.0</v>
      </c>
      <c r="B373" s="352" t="str">
        <f>VLOOKUP(A373, 'JAN2022 - CC'!M:N,2,0)</f>
        <v>1750544585</v>
      </c>
      <c r="C373" s="352">
        <f>VLOOKUP(B373, 'JAN2022 - CC'!A:B,2,0)</f>
        <v>17505</v>
      </c>
      <c r="D373" s="352" t="s">
        <v>7556</v>
      </c>
      <c r="E373" s="352" t="s">
        <v>8315</v>
      </c>
      <c r="F373" s="352" t="s">
        <v>8309</v>
      </c>
      <c r="G373" s="277"/>
      <c r="H373" s="277"/>
      <c r="I373" s="277"/>
      <c r="J373" s="277"/>
      <c r="K373" s="352" t="str">
        <f>VLOOKUP(B373, 'JAN2022 - CC'!A:D,4,0)</f>
        <v>ARROYO, ISMAEL O</v>
      </c>
      <c r="L373" s="277"/>
      <c r="M373" s="352" t="s">
        <v>10066</v>
      </c>
      <c r="N373" s="352" t="s">
        <v>10067</v>
      </c>
      <c r="O373" s="277"/>
      <c r="P373" s="277"/>
      <c r="Q373" s="277"/>
      <c r="R373" s="277"/>
      <c r="S373" s="277"/>
      <c r="T373" s="277"/>
      <c r="U373" s="277"/>
      <c r="V373" s="277"/>
      <c r="W373" s="277"/>
      <c r="X373" s="277"/>
      <c r="Y373" s="277"/>
    </row>
    <row r="374" ht="15.0" customHeight="1">
      <c r="A374" s="352">
        <v>206932.0</v>
      </c>
      <c r="B374" s="352" t="str">
        <f>VLOOKUP(A374, 'JAN2022 - CC'!M:N,2,0)</f>
        <v>1750544585</v>
      </c>
      <c r="C374" s="352">
        <f>VLOOKUP(B374, 'JAN2022 - CC'!A:B,2,0)</f>
        <v>17505</v>
      </c>
      <c r="D374" s="352" t="s">
        <v>8029</v>
      </c>
      <c r="E374" s="352">
        <v>82.1</v>
      </c>
      <c r="F374" s="352" t="s">
        <v>8309</v>
      </c>
      <c r="G374" s="277"/>
      <c r="H374" s="277"/>
      <c r="I374" s="277"/>
      <c r="J374" s="277"/>
      <c r="K374" s="352" t="str">
        <f>VLOOKUP(B374, 'JAN2022 - CC'!A:D,4,0)</f>
        <v>ARROYO, ISMAEL O</v>
      </c>
      <c r="L374" s="277"/>
      <c r="M374" s="352" t="s">
        <v>10066</v>
      </c>
      <c r="N374" s="352" t="s">
        <v>10067</v>
      </c>
      <c r="O374" s="277"/>
      <c r="P374" s="277"/>
      <c r="Q374" s="277"/>
      <c r="R374" s="277"/>
      <c r="S374" s="277"/>
      <c r="T374" s="277"/>
      <c r="U374" s="277"/>
      <c r="V374" s="277"/>
      <c r="W374" s="277"/>
      <c r="X374" s="277"/>
      <c r="Y374" s="277"/>
    </row>
    <row r="375" ht="15.0" customHeight="1">
      <c r="A375" s="352">
        <v>206932.0</v>
      </c>
      <c r="B375" s="352" t="str">
        <f>VLOOKUP(A375, 'JAN2022 - CC'!M:N,2,0)</f>
        <v>1750544585</v>
      </c>
      <c r="C375" s="352">
        <f>VLOOKUP(B375, 'JAN2022 - CC'!A:B,2,0)</f>
        <v>17505</v>
      </c>
      <c r="D375" s="352" t="s">
        <v>8507</v>
      </c>
      <c r="E375" s="352" t="s">
        <v>8309</v>
      </c>
      <c r="F375" s="352" t="s">
        <v>8309</v>
      </c>
      <c r="G375" s="277"/>
      <c r="H375" s="277"/>
      <c r="I375" s="277"/>
      <c r="J375" s="277"/>
      <c r="K375" s="352" t="str">
        <f>VLOOKUP(B375, 'JAN2022 - CC'!A:D,4,0)</f>
        <v>ARROYO, ISMAEL O</v>
      </c>
      <c r="L375" s="277"/>
      <c r="M375" s="352" t="s">
        <v>10066</v>
      </c>
      <c r="N375" s="352" t="s">
        <v>10067</v>
      </c>
      <c r="O375" s="277"/>
      <c r="P375" s="277"/>
      <c r="Q375" s="277"/>
      <c r="R375" s="277"/>
      <c r="S375" s="277"/>
      <c r="T375" s="277"/>
      <c r="U375" s="277"/>
      <c r="V375" s="277"/>
      <c r="W375" s="277"/>
      <c r="X375" s="277"/>
      <c r="Y375" s="277"/>
    </row>
    <row r="376" ht="15.75" customHeight="1">
      <c r="A376" s="352">
        <v>206933.0</v>
      </c>
      <c r="B376" s="352" t="str">
        <f>VLOOKUP(A376, 'JAN2022 - CC'!M:N,2,0)</f>
        <v>1342844585</v>
      </c>
      <c r="C376" s="352">
        <f>VLOOKUP(B376, 'JAN2022 - CC'!A:B,2,0)</f>
        <v>13428</v>
      </c>
      <c r="D376" s="352" t="s">
        <v>7606</v>
      </c>
      <c r="E376" s="352" t="s">
        <v>8315</v>
      </c>
      <c r="F376" s="352" t="s">
        <v>8309</v>
      </c>
      <c r="G376" s="277"/>
      <c r="H376" s="277"/>
      <c r="I376" s="277"/>
      <c r="J376" s="277"/>
      <c r="K376" s="352" t="str">
        <f>VLOOKUP(B376, 'JAN2022 - CC'!A:D,4,0)</f>
        <v>HERNANDEZ, EMMA D</v>
      </c>
      <c r="L376" s="277"/>
      <c r="M376" s="352" t="s">
        <v>9849</v>
      </c>
      <c r="N376" s="352" t="s">
        <v>10068</v>
      </c>
      <c r="O376" s="277"/>
      <c r="P376" s="277"/>
      <c r="Q376" s="277"/>
      <c r="R376" s="277"/>
      <c r="S376" s="277"/>
      <c r="T376" s="277"/>
      <c r="U376" s="277"/>
      <c r="V376" s="277"/>
      <c r="W376" s="277"/>
      <c r="X376" s="277"/>
      <c r="Y376" s="277"/>
    </row>
    <row r="377" ht="15.0" customHeight="1">
      <c r="A377" s="352">
        <v>206934.0</v>
      </c>
      <c r="B377" s="352" t="str">
        <f>VLOOKUP(A377, 'JAN2022 - CC'!M:N,2,0)</f>
        <v>1791144585</v>
      </c>
      <c r="C377" s="352">
        <f>VLOOKUP(B377, 'JAN2022 - CC'!A:B,2,0)</f>
        <v>17911</v>
      </c>
      <c r="D377" s="352" t="s">
        <v>7576</v>
      </c>
      <c r="E377" s="352" t="s">
        <v>8315</v>
      </c>
      <c r="F377" s="352" t="s">
        <v>8309</v>
      </c>
      <c r="G377" s="277"/>
      <c r="H377" s="277"/>
      <c r="I377" s="277"/>
      <c r="J377" s="277"/>
      <c r="K377" s="352" t="str">
        <f>VLOOKUP(B377, 'JAN2022 - CC'!A:D,4,0)</f>
        <v>VIGIL, KELLY</v>
      </c>
      <c r="L377" s="277"/>
      <c r="M377" s="352" t="s">
        <v>10069</v>
      </c>
      <c r="N377" s="352" t="s">
        <v>10070</v>
      </c>
      <c r="O377" s="277"/>
      <c r="P377" s="277"/>
      <c r="Q377" s="277"/>
      <c r="R377" s="277"/>
      <c r="S377" s="277"/>
      <c r="T377" s="277"/>
      <c r="U377" s="277"/>
      <c r="V377" s="277"/>
      <c r="W377" s="277"/>
      <c r="X377" s="277"/>
      <c r="Y377" s="277"/>
    </row>
    <row r="378" ht="15.0" customHeight="1">
      <c r="A378" s="352">
        <v>206934.0</v>
      </c>
      <c r="B378" s="352" t="str">
        <f>VLOOKUP(A378, 'JAN2022 - CC'!M:N,2,0)</f>
        <v>1791144585</v>
      </c>
      <c r="C378" s="352">
        <f>VLOOKUP(B378, 'JAN2022 - CC'!A:B,2,0)</f>
        <v>17911</v>
      </c>
      <c r="D378" s="352" t="s">
        <v>35</v>
      </c>
      <c r="E378" s="352" t="s">
        <v>8309</v>
      </c>
      <c r="F378" s="352" t="s">
        <v>8309</v>
      </c>
      <c r="G378" s="277"/>
      <c r="H378" s="277"/>
      <c r="I378" s="277"/>
      <c r="J378" s="277"/>
      <c r="K378" s="352" t="str">
        <f>VLOOKUP(B378, 'JAN2022 - CC'!A:D,4,0)</f>
        <v>VIGIL, KELLY</v>
      </c>
      <c r="L378" s="277"/>
      <c r="M378" s="352" t="s">
        <v>10069</v>
      </c>
      <c r="N378" s="352" t="s">
        <v>10070</v>
      </c>
      <c r="O378" s="277"/>
      <c r="P378" s="277"/>
      <c r="Q378" s="277"/>
      <c r="R378" s="277"/>
      <c r="S378" s="277"/>
      <c r="T378" s="277"/>
      <c r="U378" s="277"/>
      <c r="V378" s="277"/>
      <c r="W378" s="277"/>
      <c r="X378" s="277"/>
      <c r="Y378" s="277"/>
    </row>
    <row r="379" ht="15.75" customHeight="1">
      <c r="A379" s="352">
        <v>206935.0</v>
      </c>
      <c r="B379" s="352" t="str">
        <f>VLOOKUP(A379, 'JAN2022 - CC'!M:N,2,0)</f>
        <v>1367344585</v>
      </c>
      <c r="C379" s="352">
        <f>VLOOKUP(B379, 'JAN2022 - CC'!A:B,2,0)</f>
        <v>13673</v>
      </c>
      <c r="D379" s="352" t="s">
        <v>8507</v>
      </c>
      <c r="E379" s="352" t="s">
        <v>8309</v>
      </c>
      <c r="F379" s="352" t="s">
        <v>8309</v>
      </c>
      <c r="G379" s="277"/>
      <c r="H379" s="277"/>
      <c r="I379" s="277"/>
      <c r="J379" s="277"/>
      <c r="K379" s="352" t="str">
        <f>VLOOKUP(B379, 'JAN2022 - CC'!A:D,4,0)</f>
        <v>RODRIGUEZ, MONICA</v>
      </c>
      <c r="L379" s="277"/>
      <c r="M379" s="352" t="s">
        <v>10071</v>
      </c>
      <c r="N379" s="352" t="s">
        <v>10072</v>
      </c>
      <c r="O379" s="277"/>
      <c r="P379" s="277"/>
      <c r="Q379" s="277"/>
      <c r="R379" s="277"/>
      <c r="S379" s="277"/>
      <c r="T379" s="277"/>
      <c r="U379" s="277"/>
      <c r="V379" s="277"/>
      <c r="W379" s="277"/>
      <c r="X379" s="277"/>
      <c r="Y379" s="277"/>
    </row>
    <row r="380" ht="15.0" customHeight="1">
      <c r="A380" s="352">
        <v>206937.0</v>
      </c>
      <c r="B380" s="352" t="str">
        <f>VLOOKUP(A380, 'JAN2022 - CC'!M:N,2,0)</f>
        <v>920644585</v>
      </c>
      <c r="C380" s="352">
        <f>VLOOKUP(B380, 'JAN2022 - CC'!A:B,2,0)</f>
        <v>9206</v>
      </c>
      <c r="D380" s="352" t="s">
        <v>7576</v>
      </c>
      <c r="E380" s="352" t="s">
        <v>8315</v>
      </c>
      <c r="F380" s="352" t="s">
        <v>8309</v>
      </c>
      <c r="G380" s="277"/>
      <c r="H380" s="277"/>
      <c r="I380" s="277"/>
      <c r="J380" s="277"/>
      <c r="K380" s="352" t="str">
        <f>VLOOKUP(B380, 'JAN2022 - CC'!A:D,4,0)</f>
        <v>FIGUEROA RODRIGUEZ, MARIA B</v>
      </c>
      <c r="L380" s="277"/>
      <c r="M380" s="352" t="s">
        <v>10073</v>
      </c>
      <c r="N380" s="352" t="s">
        <v>9930</v>
      </c>
      <c r="O380" s="277"/>
      <c r="P380" s="277"/>
      <c r="Q380" s="277"/>
      <c r="R380" s="277"/>
      <c r="S380" s="277"/>
      <c r="T380" s="277"/>
      <c r="U380" s="277"/>
      <c r="V380" s="277"/>
      <c r="W380" s="277"/>
      <c r="X380" s="277"/>
      <c r="Y380" s="277"/>
    </row>
    <row r="381" ht="15.0" customHeight="1">
      <c r="A381" s="352">
        <v>206938.0</v>
      </c>
      <c r="B381" s="352" t="str">
        <f>VLOOKUP(A381, 'JAN2022 - CC'!M:N,2,0)</f>
        <v>1589244585</v>
      </c>
      <c r="C381" s="352">
        <f>VLOOKUP(B381, 'JAN2022 - CC'!A:B,2,0)</f>
        <v>15892</v>
      </c>
      <c r="D381" s="352" t="s">
        <v>8324</v>
      </c>
      <c r="E381" s="352" t="s">
        <v>8309</v>
      </c>
      <c r="F381" s="352" t="s">
        <v>8309</v>
      </c>
      <c r="G381" s="277"/>
      <c r="H381" s="277"/>
      <c r="I381" s="277"/>
      <c r="J381" s="277"/>
      <c r="K381" s="352" t="str">
        <f>VLOOKUP(B381, 'JAN2022 - CC'!A:D,4,0)</f>
        <v>ELMORE, JANEL</v>
      </c>
      <c r="L381" s="277"/>
      <c r="M381" s="352" t="s">
        <v>10074</v>
      </c>
      <c r="N381" s="352" t="s">
        <v>10075</v>
      </c>
      <c r="O381" s="277"/>
      <c r="P381" s="277"/>
      <c r="Q381" s="277"/>
      <c r="R381" s="277"/>
      <c r="S381" s="277"/>
      <c r="T381" s="277"/>
      <c r="U381" s="277"/>
      <c r="V381" s="277"/>
      <c r="W381" s="277"/>
      <c r="X381" s="277"/>
      <c r="Y381" s="277"/>
    </row>
    <row r="382" ht="15.75" customHeight="1">
      <c r="A382" s="352">
        <v>206938.0</v>
      </c>
      <c r="B382" s="352" t="str">
        <f>VLOOKUP(A382, 'JAN2022 - CC'!M:N,2,0)</f>
        <v>1589244585</v>
      </c>
      <c r="C382" s="352">
        <f>VLOOKUP(B382, 'JAN2022 - CC'!A:B,2,0)</f>
        <v>15892</v>
      </c>
      <c r="D382" s="352" t="s">
        <v>8342</v>
      </c>
      <c r="E382" s="352" t="s">
        <v>8309</v>
      </c>
      <c r="F382" s="352" t="s">
        <v>8309</v>
      </c>
      <c r="G382" s="277"/>
      <c r="H382" s="277"/>
      <c r="I382" s="277"/>
      <c r="J382" s="277"/>
      <c r="K382" s="352" t="str">
        <f>VLOOKUP(B382, 'JAN2022 - CC'!A:D,4,0)</f>
        <v>ELMORE, JANEL</v>
      </c>
      <c r="L382" s="277"/>
      <c r="M382" s="352" t="s">
        <v>10074</v>
      </c>
      <c r="N382" s="352" t="s">
        <v>10075</v>
      </c>
      <c r="O382" s="277"/>
      <c r="P382" s="277"/>
      <c r="Q382" s="277"/>
      <c r="R382" s="277"/>
      <c r="S382" s="277"/>
      <c r="T382" s="277"/>
      <c r="U382" s="277"/>
      <c r="V382" s="277"/>
      <c r="W382" s="277"/>
      <c r="X382" s="277"/>
      <c r="Y382" s="277"/>
    </row>
    <row r="383" ht="15.0" customHeight="1">
      <c r="A383" s="352">
        <v>206938.0</v>
      </c>
      <c r="B383" s="352" t="str">
        <f>VLOOKUP(A383, 'JAN2022 - CC'!M:N,2,0)</f>
        <v>1589244585</v>
      </c>
      <c r="C383" s="352">
        <f>VLOOKUP(B383, 'JAN2022 - CC'!A:B,2,0)</f>
        <v>15892</v>
      </c>
      <c r="D383" s="352" t="s">
        <v>7566</v>
      </c>
      <c r="E383" s="352">
        <v>195.0</v>
      </c>
      <c r="F383" s="352" t="s">
        <v>8309</v>
      </c>
      <c r="G383" s="277"/>
      <c r="H383" s="277"/>
      <c r="I383" s="277"/>
      <c r="J383" s="277"/>
      <c r="K383" s="352" t="str">
        <f>VLOOKUP(B383, 'JAN2022 - CC'!A:D,4,0)</f>
        <v>ELMORE, JANEL</v>
      </c>
      <c r="L383" s="277"/>
      <c r="M383" s="352" t="s">
        <v>10074</v>
      </c>
      <c r="N383" s="352" t="s">
        <v>10075</v>
      </c>
      <c r="O383" s="277"/>
      <c r="P383" s="277"/>
      <c r="Q383" s="277"/>
      <c r="R383" s="277"/>
      <c r="S383" s="277"/>
      <c r="T383" s="277"/>
      <c r="U383" s="277"/>
      <c r="V383" s="277"/>
      <c r="W383" s="277"/>
      <c r="X383" s="277"/>
      <c r="Y383" s="277"/>
    </row>
    <row r="384" ht="15.0" customHeight="1">
      <c r="A384" s="352">
        <v>206938.0</v>
      </c>
      <c r="B384" s="352" t="str">
        <f>VLOOKUP(A384, 'JAN2022 - CC'!M:N,2,0)</f>
        <v>1589244585</v>
      </c>
      <c r="C384" s="352">
        <f>VLOOKUP(B384, 'JAN2022 - CC'!A:B,2,0)</f>
        <v>15892</v>
      </c>
      <c r="D384" s="352" t="s">
        <v>8494</v>
      </c>
      <c r="E384" s="352">
        <v>312.0</v>
      </c>
      <c r="F384" s="352" t="s">
        <v>8309</v>
      </c>
      <c r="G384" s="277"/>
      <c r="H384" s="277"/>
      <c r="I384" s="277"/>
      <c r="J384" s="277"/>
      <c r="K384" s="352" t="str">
        <f>VLOOKUP(B384, 'JAN2022 - CC'!A:D,4,0)</f>
        <v>ELMORE, JANEL</v>
      </c>
      <c r="L384" s="277"/>
      <c r="M384" s="352" t="s">
        <v>10074</v>
      </c>
      <c r="N384" s="352" t="s">
        <v>10075</v>
      </c>
      <c r="O384" s="277"/>
      <c r="P384" s="277"/>
      <c r="Q384" s="277"/>
      <c r="R384" s="277"/>
      <c r="S384" s="277"/>
      <c r="T384" s="277"/>
      <c r="U384" s="277"/>
      <c r="V384" s="277"/>
      <c r="W384" s="277"/>
      <c r="X384" s="277"/>
      <c r="Y384" s="277"/>
    </row>
    <row r="385" ht="15.75" customHeight="1">
      <c r="A385" s="352">
        <v>206938.0</v>
      </c>
      <c r="B385" s="352" t="str">
        <f>VLOOKUP(A385, 'JAN2022 - CC'!M:N,2,0)</f>
        <v>1589244585</v>
      </c>
      <c r="C385" s="352">
        <f>VLOOKUP(B385, 'JAN2022 - CC'!A:B,2,0)</f>
        <v>15892</v>
      </c>
      <c r="D385" s="352" t="s">
        <v>8507</v>
      </c>
      <c r="E385" s="352" t="s">
        <v>8309</v>
      </c>
      <c r="F385" s="352" t="s">
        <v>8309</v>
      </c>
      <c r="G385" s="277"/>
      <c r="H385" s="277"/>
      <c r="I385" s="277"/>
      <c r="J385" s="277"/>
      <c r="K385" s="352" t="str">
        <f>VLOOKUP(B385, 'JAN2022 - CC'!A:D,4,0)</f>
        <v>ELMORE, JANEL</v>
      </c>
      <c r="L385" s="277"/>
      <c r="M385" s="352" t="s">
        <v>10074</v>
      </c>
      <c r="N385" s="352" t="s">
        <v>10075</v>
      </c>
      <c r="O385" s="277"/>
      <c r="P385" s="277"/>
      <c r="Q385" s="277"/>
      <c r="R385" s="277"/>
      <c r="S385" s="277"/>
      <c r="T385" s="277"/>
      <c r="U385" s="277"/>
      <c r="V385" s="277"/>
      <c r="W385" s="277"/>
      <c r="X385" s="277"/>
      <c r="Y385" s="277"/>
    </row>
    <row r="386" ht="15.0" customHeight="1">
      <c r="A386" s="352">
        <v>206939.0</v>
      </c>
      <c r="B386" s="352" t="str">
        <f>VLOOKUP(A386, 'JAN2022 - CC'!M:N,2,0)</f>
        <v>1060644585</v>
      </c>
      <c r="C386" s="352">
        <f>VLOOKUP(B386, 'JAN2022 - CC'!A:B,2,0)</f>
        <v>10606</v>
      </c>
      <c r="D386" s="352" t="s">
        <v>8507</v>
      </c>
      <c r="E386" s="352" t="s">
        <v>8309</v>
      </c>
      <c r="F386" s="352" t="s">
        <v>8309</v>
      </c>
      <c r="G386" s="277"/>
      <c r="H386" s="277"/>
      <c r="I386" s="277"/>
      <c r="J386" s="277"/>
      <c r="K386" s="352" t="str">
        <f>VLOOKUP(B386, 'JAN2022 - CC'!A:D,4,0)</f>
        <v>BOWLIN, JAMES</v>
      </c>
      <c r="L386" s="277"/>
      <c r="M386" s="352" t="s">
        <v>10076</v>
      </c>
      <c r="N386" s="352" t="s">
        <v>9997</v>
      </c>
      <c r="O386" s="277"/>
      <c r="P386" s="277"/>
      <c r="Q386" s="277"/>
      <c r="R386" s="277"/>
      <c r="S386" s="277"/>
      <c r="T386" s="277"/>
      <c r="U386" s="277"/>
      <c r="V386" s="277"/>
      <c r="W386" s="277"/>
      <c r="X386" s="277"/>
      <c r="Y386" s="277"/>
    </row>
    <row r="387" ht="15.0" customHeight="1">
      <c r="A387" s="352">
        <v>206942.0</v>
      </c>
      <c r="B387" s="352" t="str">
        <f>VLOOKUP(A387, 'JAN2022 - CC'!M:N,2,0)</f>
        <v>1778544585</v>
      </c>
      <c r="C387" s="352">
        <f>VLOOKUP(B387, 'JAN2022 - CC'!A:B,2,0)</f>
        <v>17785</v>
      </c>
      <c r="D387" s="352" t="s">
        <v>7576</v>
      </c>
      <c r="E387" s="352" t="s">
        <v>8315</v>
      </c>
      <c r="F387" s="352" t="s">
        <v>8309</v>
      </c>
      <c r="G387" s="277"/>
      <c r="H387" s="277"/>
      <c r="I387" s="277"/>
      <c r="J387" s="277"/>
      <c r="K387" s="352" t="str">
        <f>VLOOKUP(B387, 'JAN2022 - CC'!A:D,4,0)</f>
        <v>RODRIGUEZ, MARGARET</v>
      </c>
      <c r="L387" s="277"/>
      <c r="M387" s="352" t="s">
        <v>10071</v>
      </c>
      <c r="N387" s="352" t="s">
        <v>10077</v>
      </c>
      <c r="O387" s="277"/>
      <c r="P387" s="277"/>
      <c r="Q387" s="277"/>
      <c r="R387" s="277"/>
      <c r="S387" s="277"/>
      <c r="T387" s="277"/>
      <c r="U387" s="277"/>
      <c r="V387" s="277"/>
      <c r="W387" s="277"/>
      <c r="X387" s="277"/>
      <c r="Y387" s="277"/>
    </row>
    <row r="388" ht="15.0" customHeight="1">
      <c r="A388" s="352">
        <v>206943.0</v>
      </c>
      <c r="B388" s="352" t="str">
        <f>VLOOKUP(A388, 'JAN2022 - CC'!M:N,2,0)</f>
        <v>1245944585</v>
      </c>
      <c r="C388" s="352">
        <f>VLOOKUP(B388, 'JAN2022 - CC'!A:B,2,0)</f>
        <v>12459</v>
      </c>
      <c r="D388" s="352" t="s">
        <v>8384</v>
      </c>
      <c r="E388" s="352">
        <v>519.0</v>
      </c>
      <c r="F388" s="352" t="s">
        <v>8309</v>
      </c>
      <c r="G388" s="277"/>
      <c r="H388" s="277"/>
      <c r="I388" s="277"/>
      <c r="J388" s="277"/>
      <c r="K388" s="352" t="str">
        <f>VLOOKUP(B388, 'JAN2022 - CC'!A:D,4,0)</f>
        <v>NIETO, MICHAEL</v>
      </c>
      <c r="L388" s="277"/>
      <c r="M388" s="352" t="s">
        <v>10078</v>
      </c>
      <c r="N388" s="352" t="s">
        <v>10079</v>
      </c>
      <c r="O388" s="277"/>
      <c r="P388" s="277"/>
      <c r="Q388" s="277"/>
      <c r="R388" s="277"/>
      <c r="S388" s="277"/>
      <c r="T388" s="277"/>
      <c r="U388" s="277"/>
      <c r="V388" s="277"/>
      <c r="W388" s="277"/>
      <c r="X388" s="277"/>
      <c r="Y388" s="277"/>
    </row>
    <row r="389" ht="15.75" customHeight="1">
      <c r="A389" s="352">
        <v>206943.0</v>
      </c>
      <c r="B389" s="352" t="str">
        <f>VLOOKUP(A389, 'JAN2022 - CC'!M:N,2,0)</f>
        <v>1245944585</v>
      </c>
      <c r="C389" s="352">
        <f>VLOOKUP(B389, 'JAN2022 - CC'!A:B,2,0)</f>
        <v>12459</v>
      </c>
      <c r="D389" s="352" t="s">
        <v>8507</v>
      </c>
      <c r="E389" s="352" t="s">
        <v>8309</v>
      </c>
      <c r="F389" s="352" t="s">
        <v>8309</v>
      </c>
      <c r="G389" s="277"/>
      <c r="H389" s="277"/>
      <c r="I389" s="277"/>
      <c r="J389" s="277"/>
      <c r="K389" s="352" t="str">
        <f>VLOOKUP(B389, 'JAN2022 - CC'!A:D,4,0)</f>
        <v>NIETO, MICHAEL</v>
      </c>
      <c r="L389" s="277"/>
      <c r="M389" s="352" t="s">
        <v>10078</v>
      </c>
      <c r="N389" s="352" t="s">
        <v>10079</v>
      </c>
      <c r="O389" s="277"/>
      <c r="P389" s="277"/>
      <c r="Q389" s="277"/>
      <c r="R389" s="277"/>
      <c r="S389" s="277"/>
      <c r="T389" s="277"/>
      <c r="U389" s="277"/>
      <c r="V389" s="277"/>
      <c r="W389" s="277"/>
      <c r="X389" s="277"/>
      <c r="Y389" s="277"/>
    </row>
    <row r="390" ht="15.0" customHeight="1">
      <c r="A390" s="352">
        <v>206943.0</v>
      </c>
      <c r="B390" s="352" t="str">
        <f>VLOOKUP(A390, 'JAN2022 - CC'!M:N,2,0)</f>
        <v>1245944585</v>
      </c>
      <c r="C390" s="352">
        <f>VLOOKUP(B390, 'JAN2022 - CC'!A:B,2,0)</f>
        <v>12459</v>
      </c>
      <c r="D390" s="352" t="s">
        <v>35</v>
      </c>
      <c r="E390" s="352" t="s">
        <v>8309</v>
      </c>
      <c r="F390" s="352" t="s">
        <v>8309</v>
      </c>
      <c r="G390" s="277"/>
      <c r="H390" s="277"/>
      <c r="I390" s="277"/>
      <c r="J390" s="277"/>
      <c r="K390" s="352" t="str">
        <f>VLOOKUP(B390, 'JAN2022 - CC'!A:D,4,0)</f>
        <v>NIETO, MICHAEL</v>
      </c>
      <c r="L390" s="277"/>
      <c r="M390" s="352" t="s">
        <v>10078</v>
      </c>
      <c r="N390" s="352" t="s">
        <v>10079</v>
      </c>
      <c r="O390" s="277"/>
      <c r="P390" s="277"/>
      <c r="Q390" s="277"/>
      <c r="R390" s="277"/>
      <c r="S390" s="277"/>
      <c r="T390" s="277"/>
      <c r="U390" s="277"/>
      <c r="V390" s="277"/>
      <c r="W390" s="277"/>
      <c r="X390" s="277"/>
      <c r="Y390" s="277"/>
    </row>
    <row r="391" ht="15.0" customHeight="1">
      <c r="A391" s="352">
        <v>206946.0</v>
      </c>
      <c r="B391" s="352" t="str">
        <f>VLOOKUP(A391, 'JAN2022 - CC'!M:N,2,0)</f>
        <v>1062344585</v>
      </c>
      <c r="C391" s="352">
        <f>VLOOKUP(B391, 'JAN2022 - CC'!A:B,2,0)</f>
        <v>10623</v>
      </c>
      <c r="D391" s="352" t="s">
        <v>7904</v>
      </c>
      <c r="E391" s="352" t="s">
        <v>8309</v>
      </c>
      <c r="F391" s="352" t="s">
        <v>8309</v>
      </c>
      <c r="G391" s="277"/>
      <c r="H391" s="277"/>
      <c r="I391" s="277"/>
      <c r="J391" s="277"/>
      <c r="K391" s="352" t="str">
        <f>VLOOKUP(B391, 'JAN2022 - CC'!A:D,4,0)</f>
        <v>LOPEZ, IRMA</v>
      </c>
      <c r="L391" s="277"/>
      <c r="M391" s="352" t="s">
        <v>8727</v>
      </c>
      <c r="N391" s="352" t="s">
        <v>10080</v>
      </c>
      <c r="O391" s="277"/>
      <c r="P391" s="277"/>
      <c r="Q391" s="277"/>
      <c r="R391" s="277"/>
      <c r="S391" s="277"/>
      <c r="T391" s="277"/>
      <c r="U391" s="277"/>
      <c r="V391" s="277"/>
      <c r="W391" s="277"/>
      <c r="X391" s="277"/>
      <c r="Y391" s="277"/>
    </row>
    <row r="392" ht="15.75" customHeight="1">
      <c r="A392" s="352">
        <v>206947.0</v>
      </c>
      <c r="B392" s="352" t="str">
        <f>VLOOKUP(A392, 'JAN2022 - CC'!M:N,2,0)</f>
        <v>1790644585</v>
      </c>
      <c r="C392" s="352">
        <f>VLOOKUP(B392, 'JAN2022 - CC'!A:B,2,0)</f>
        <v>17906</v>
      </c>
      <c r="D392" s="352" t="s">
        <v>8374</v>
      </c>
      <c r="E392" s="352" t="s">
        <v>8315</v>
      </c>
      <c r="F392" s="352" t="s">
        <v>8309</v>
      </c>
      <c r="G392" s="277"/>
      <c r="H392" s="277"/>
      <c r="I392" s="277"/>
      <c r="J392" s="277"/>
      <c r="K392" s="352" t="str">
        <f>VLOOKUP(B392, 'JAN2022 - CC'!A:D,4,0)</f>
        <v>DE LA ROSA ESCOBEDO, FELIPE</v>
      </c>
      <c r="L392" s="277"/>
      <c r="M392" s="352" t="s">
        <v>10081</v>
      </c>
      <c r="N392" s="352" t="s">
        <v>10082</v>
      </c>
      <c r="O392" s="277"/>
      <c r="P392" s="277"/>
      <c r="Q392" s="277"/>
      <c r="R392" s="277"/>
      <c r="S392" s="277"/>
      <c r="T392" s="277"/>
      <c r="U392" s="277"/>
      <c r="V392" s="277"/>
      <c r="W392" s="277"/>
      <c r="X392" s="277"/>
      <c r="Y392" s="277"/>
    </row>
    <row r="393" ht="15.0" customHeight="1">
      <c r="A393" s="352">
        <v>206947.0</v>
      </c>
      <c r="B393" s="352" t="str">
        <f>VLOOKUP(A393, 'JAN2022 - CC'!M:N,2,0)</f>
        <v>1790644585</v>
      </c>
      <c r="C393" s="352">
        <f>VLOOKUP(B393, 'JAN2022 - CC'!A:B,2,0)</f>
        <v>17906</v>
      </c>
      <c r="D393" s="352" t="s">
        <v>8389</v>
      </c>
      <c r="E393" s="352" t="s">
        <v>8309</v>
      </c>
      <c r="F393" s="352" t="s">
        <v>8309</v>
      </c>
      <c r="G393" s="277"/>
      <c r="H393" s="277"/>
      <c r="I393" s="277"/>
      <c r="J393" s="277"/>
      <c r="K393" s="352" t="str">
        <f>VLOOKUP(B393, 'JAN2022 - CC'!A:D,4,0)</f>
        <v>DE LA ROSA ESCOBEDO, FELIPE</v>
      </c>
      <c r="L393" s="277"/>
      <c r="M393" s="352" t="s">
        <v>10081</v>
      </c>
      <c r="N393" s="352" t="s">
        <v>10082</v>
      </c>
      <c r="O393" s="277"/>
      <c r="P393" s="277"/>
      <c r="Q393" s="277"/>
      <c r="R393" s="277"/>
      <c r="S393" s="277"/>
      <c r="T393" s="277"/>
      <c r="U393" s="277"/>
      <c r="V393" s="277"/>
      <c r="W393" s="277"/>
      <c r="X393" s="277"/>
      <c r="Y393" s="277"/>
    </row>
    <row r="394" ht="15.0" customHeight="1">
      <c r="A394" s="352">
        <v>206947.0</v>
      </c>
      <c r="B394" s="352" t="str">
        <f>VLOOKUP(A394, 'JAN2022 - CC'!M:N,2,0)</f>
        <v>1790644585</v>
      </c>
      <c r="C394" s="352">
        <f>VLOOKUP(B394, 'JAN2022 - CC'!A:B,2,0)</f>
        <v>17906</v>
      </c>
      <c r="D394" s="352" t="s">
        <v>7576</v>
      </c>
      <c r="E394" s="352" t="s">
        <v>8315</v>
      </c>
      <c r="F394" s="352" t="s">
        <v>8309</v>
      </c>
      <c r="G394" s="277"/>
      <c r="H394" s="277"/>
      <c r="I394" s="277"/>
      <c r="J394" s="277"/>
      <c r="K394" s="352" t="str">
        <f>VLOOKUP(B394, 'JAN2022 - CC'!A:D,4,0)</f>
        <v>DE LA ROSA ESCOBEDO, FELIPE</v>
      </c>
      <c r="L394" s="277"/>
      <c r="M394" s="352" t="s">
        <v>10081</v>
      </c>
      <c r="N394" s="352" t="s">
        <v>10082</v>
      </c>
      <c r="O394" s="277"/>
      <c r="P394" s="277"/>
      <c r="Q394" s="277"/>
      <c r="R394" s="277"/>
      <c r="S394" s="277"/>
      <c r="T394" s="277"/>
      <c r="U394" s="277"/>
      <c r="V394" s="277"/>
      <c r="W394" s="277"/>
      <c r="X394" s="277"/>
      <c r="Y394" s="277"/>
    </row>
    <row r="395" ht="15.75" customHeight="1">
      <c r="A395" s="352">
        <v>206948.0</v>
      </c>
      <c r="B395" s="352" t="str">
        <f>VLOOKUP(A395, 'JAN2022 - CC'!M:N,2,0)</f>
        <v>1432544585</v>
      </c>
      <c r="C395" s="352">
        <f>VLOOKUP(B395, 'JAN2022 - CC'!A:B,2,0)</f>
        <v>14325</v>
      </c>
      <c r="D395" s="352" t="s">
        <v>7606</v>
      </c>
      <c r="E395" s="352">
        <v>706.0</v>
      </c>
      <c r="F395" s="352" t="s">
        <v>8309</v>
      </c>
      <c r="G395" s="277"/>
      <c r="H395" s="277"/>
      <c r="I395" s="277"/>
      <c r="J395" s="277"/>
      <c r="K395" s="352" t="str">
        <f>VLOOKUP(B395, 'JAN2022 - CC'!A:D,4,0)</f>
        <v>LOYA, ERIKA J</v>
      </c>
      <c r="L395" s="277"/>
      <c r="M395" s="352" t="s">
        <v>10083</v>
      </c>
      <c r="N395" s="352" t="s">
        <v>10084</v>
      </c>
      <c r="O395" s="277"/>
      <c r="P395" s="277"/>
      <c r="Q395" s="277"/>
      <c r="R395" s="277"/>
      <c r="S395" s="277"/>
      <c r="T395" s="277"/>
      <c r="U395" s="277"/>
      <c r="V395" s="277"/>
      <c r="W395" s="277"/>
      <c r="X395" s="277"/>
      <c r="Y395" s="277"/>
    </row>
    <row r="396" ht="15.0" customHeight="1">
      <c r="A396" s="352">
        <v>206949.0</v>
      </c>
      <c r="B396" s="352" t="str">
        <f>VLOOKUP(A396, 'JAN2022 - CC'!M:N,2,0)</f>
        <v>1004744585</v>
      </c>
      <c r="C396" s="352">
        <f>VLOOKUP(B396, 'JAN2022 - CC'!A:B,2,0)</f>
        <v>10047</v>
      </c>
      <c r="D396" s="352" t="s">
        <v>8318</v>
      </c>
      <c r="E396" s="352" t="s">
        <v>8309</v>
      </c>
      <c r="F396" s="352" t="s">
        <v>8309</v>
      </c>
      <c r="G396" s="277"/>
      <c r="H396" s="277"/>
      <c r="I396" s="277"/>
      <c r="J396" s="277"/>
      <c r="K396" s="352" t="str">
        <f>VLOOKUP(B396, 'JAN2022 - CC'!A:D,4,0)</f>
        <v>BACK, LORENA</v>
      </c>
      <c r="L396" s="277"/>
      <c r="M396" s="352" t="s">
        <v>10085</v>
      </c>
      <c r="N396" s="352" t="s">
        <v>10086</v>
      </c>
      <c r="O396" s="277"/>
      <c r="P396" s="277"/>
      <c r="Q396" s="277"/>
      <c r="R396" s="277"/>
      <c r="S396" s="277"/>
      <c r="T396" s="277"/>
      <c r="U396" s="277"/>
      <c r="V396" s="277"/>
      <c r="W396" s="277"/>
      <c r="X396" s="277"/>
      <c r="Y396" s="277"/>
    </row>
    <row r="397" ht="15.0" customHeight="1">
      <c r="A397" s="352">
        <v>206949.0</v>
      </c>
      <c r="B397" s="352" t="str">
        <f>VLOOKUP(A397, 'JAN2022 - CC'!M:N,2,0)</f>
        <v>1004744585</v>
      </c>
      <c r="C397" s="352">
        <f>VLOOKUP(B397, 'JAN2022 - CC'!A:B,2,0)</f>
        <v>10047</v>
      </c>
      <c r="D397" s="352" t="s">
        <v>8324</v>
      </c>
      <c r="E397" s="352" t="s">
        <v>8309</v>
      </c>
      <c r="F397" s="352" t="s">
        <v>8309</v>
      </c>
      <c r="G397" s="277"/>
      <c r="H397" s="277"/>
      <c r="I397" s="277"/>
      <c r="J397" s="277"/>
      <c r="K397" s="352" t="str">
        <f>VLOOKUP(B397, 'JAN2022 - CC'!A:D,4,0)</f>
        <v>BACK, LORENA</v>
      </c>
      <c r="L397" s="277"/>
      <c r="M397" s="352" t="s">
        <v>10085</v>
      </c>
      <c r="N397" s="352" t="s">
        <v>10086</v>
      </c>
      <c r="O397" s="277"/>
      <c r="P397" s="277"/>
      <c r="Q397" s="277"/>
      <c r="R397" s="277"/>
      <c r="S397" s="277"/>
      <c r="T397" s="277"/>
      <c r="U397" s="277"/>
      <c r="V397" s="277"/>
      <c r="W397" s="277"/>
      <c r="X397" s="277"/>
      <c r="Y397" s="277"/>
    </row>
    <row r="398" ht="15.75" customHeight="1">
      <c r="A398" s="352">
        <v>206949.0</v>
      </c>
      <c r="B398" s="352" t="str">
        <f>VLOOKUP(A398, 'JAN2022 - CC'!M:N,2,0)</f>
        <v>1004744585</v>
      </c>
      <c r="C398" s="352">
        <f>VLOOKUP(B398, 'JAN2022 - CC'!A:B,2,0)</f>
        <v>10047</v>
      </c>
      <c r="D398" s="352" t="s">
        <v>8342</v>
      </c>
      <c r="E398" s="352" t="s">
        <v>8309</v>
      </c>
      <c r="F398" s="352" t="s">
        <v>8309</v>
      </c>
      <c r="G398" s="277"/>
      <c r="H398" s="277"/>
      <c r="I398" s="277"/>
      <c r="J398" s="277"/>
      <c r="K398" s="352" t="str">
        <f>VLOOKUP(B398, 'JAN2022 - CC'!A:D,4,0)</f>
        <v>BACK, LORENA</v>
      </c>
      <c r="L398" s="277"/>
      <c r="M398" s="352" t="s">
        <v>10085</v>
      </c>
      <c r="N398" s="352" t="s">
        <v>10086</v>
      </c>
      <c r="O398" s="277"/>
      <c r="P398" s="277"/>
      <c r="Q398" s="277"/>
      <c r="R398" s="277"/>
      <c r="S398" s="277"/>
      <c r="T398" s="277"/>
      <c r="U398" s="277"/>
      <c r="V398" s="277"/>
      <c r="W398" s="277"/>
      <c r="X398" s="277"/>
      <c r="Y398" s="277"/>
    </row>
    <row r="399" ht="15.0" customHeight="1">
      <c r="A399" s="352">
        <v>206949.0</v>
      </c>
      <c r="B399" s="352" t="str">
        <f>VLOOKUP(A399, 'JAN2022 - CC'!M:N,2,0)</f>
        <v>1004744585</v>
      </c>
      <c r="C399" s="352">
        <f>VLOOKUP(B399, 'JAN2022 - CC'!A:B,2,0)</f>
        <v>10047</v>
      </c>
      <c r="D399" s="352" t="s">
        <v>8029</v>
      </c>
      <c r="E399" s="352" t="s">
        <v>8315</v>
      </c>
      <c r="F399" s="352" t="s">
        <v>8309</v>
      </c>
      <c r="G399" s="277"/>
      <c r="H399" s="277"/>
      <c r="I399" s="277"/>
      <c r="J399" s="277"/>
      <c r="K399" s="352" t="str">
        <f>VLOOKUP(B399, 'JAN2022 - CC'!A:D,4,0)</f>
        <v>BACK, LORENA</v>
      </c>
      <c r="L399" s="277"/>
      <c r="M399" s="352" t="s">
        <v>10085</v>
      </c>
      <c r="N399" s="352" t="s">
        <v>10086</v>
      </c>
      <c r="O399" s="277"/>
      <c r="P399" s="277"/>
      <c r="Q399" s="277"/>
      <c r="R399" s="277"/>
      <c r="S399" s="277"/>
      <c r="T399" s="277"/>
      <c r="U399" s="277"/>
      <c r="V399" s="277"/>
      <c r="W399" s="277"/>
      <c r="X399" s="277"/>
      <c r="Y399" s="277"/>
    </row>
    <row r="400" ht="15.0" customHeight="1">
      <c r="A400" s="352">
        <v>206949.0</v>
      </c>
      <c r="B400" s="352" t="str">
        <f>VLOOKUP(A400, 'JAN2022 - CC'!M:N,2,0)</f>
        <v>1004744585</v>
      </c>
      <c r="C400" s="352">
        <f>VLOOKUP(B400, 'JAN2022 - CC'!A:B,2,0)</f>
        <v>10047</v>
      </c>
      <c r="D400" s="352" t="s">
        <v>8507</v>
      </c>
      <c r="E400" s="352" t="s">
        <v>8309</v>
      </c>
      <c r="F400" s="352" t="s">
        <v>8309</v>
      </c>
      <c r="G400" s="277"/>
      <c r="H400" s="277"/>
      <c r="I400" s="277"/>
      <c r="J400" s="277"/>
      <c r="K400" s="352" t="str">
        <f>VLOOKUP(B400, 'JAN2022 - CC'!A:D,4,0)</f>
        <v>BACK, LORENA</v>
      </c>
      <c r="L400" s="277"/>
      <c r="M400" s="352" t="s">
        <v>10085</v>
      </c>
      <c r="N400" s="352" t="s">
        <v>10086</v>
      </c>
      <c r="O400" s="277"/>
      <c r="P400" s="277"/>
      <c r="Q400" s="277"/>
      <c r="R400" s="277"/>
      <c r="S400" s="277"/>
      <c r="T400" s="277"/>
      <c r="U400" s="277"/>
      <c r="V400" s="277"/>
      <c r="W400" s="277"/>
      <c r="X400" s="277"/>
      <c r="Y400" s="277"/>
    </row>
    <row r="401" ht="15.75" customHeight="1">
      <c r="A401" s="352">
        <v>206954.0</v>
      </c>
      <c r="B401" s="352" t="str">
        <f>VLOOKUP(A401, 'JAN2022 - CC'!M:N,2,0)</f>
        <v>936144585</v>
      </c>
      <c r="C401" s="352">
        <f>VLOOKUP(B401, 'JAN2022 - CC'!A:B,2,0)</f>
        <v>9361</v>
      </c>
      <c r="D401" s="352" t="s">
        <v>8507</v>
      </c>
      <c r="E401" s="352" t="s">
        <v>8309</v>
      </c>
      <c r="F401" s="352" t="s">
        <v>8309</v>
      </c>
      <c r="G401" s="277"/>
      <c r="H401" s="277"/>
      <c r="I401" s="277"/>
      <c r="J401" s="277"/>
      <c r="K401" s="352" t="str">
        <f>VLOOKUP(B401, 'JAN2022 - CC'!A:D,4,0)</f>
        <v>MARTIN DEL CAMPO, ALEJANDRO</v>
      </c>
      <c r="L401" s="277"/>
      <c r="M401" s="352" t="s">
        <v>10087</v>
      </c>
      <c r="N401" s="352" t="s">
        <v>10088</v>
      </c>
      <c r="O401" s="277"/>
      <c r="P401" s="277"/>
      <c r="Q401" s="277"/>
      <c r="R401" s="277"/>
      <c r="S401" s="277"/>
      <c r="T401" s="277"/>
      <c r="U401" s="277"/>
      <c r="V401" s="277"/>
      <c r="W401" s="277"/>
      <c r="X401" s="277"/>
      <c r="Y401" s="277"/>
    </row>
    <row r="402" ht="15.0" customHeight="1">
      <c r="A402" s="352">
        <v>206955.0</v>
      </c>
      <c r="B402" s="352" t="str">
        <f>VLOOKUP(A402, 'JAN2022 - CC'!M:N,2,0)</f>
        <v>923144585</v>
      </c>
      <c r="C402" s="352">
        <f>VLOOKUP(B402, 'JAN2022 - CC'!A:B,2,0)</f>
        <v>9231</v>
      </c>
      <c r="D402" s="352" t="s">
        <v>7939</v>
      </c>
      <c r="E402" s="352" t="s">
        <v>8309</v>
      </c>
      <c r="F402" s="352" t="s">
        <v>8309</v>
      </c>
      <c r="G402" s="277"/>
      <c r="H402" s="277"/>
      <c r="I402" s="277"/>
      <c r="J402" s="277"/>
      <c r="K402" s="352" t="str">
        <f>VLOOKUP(B402, 'JAN2022 - CC'!A:D,4,0)</f>
        <v>ORTIZ, EVA M</v>
      </c>
      <c r="L402" s="277"/>
      <c r="M402" s="352" t="s">
        <v>10089</v>
      </c>
      <c r="N402" s="352" t="s">
        <v>10090</v>
      </c>
      <c r="O402" s="277"/>
      <c r="P402" s="277"/>
      <c r="Q402" s="277"/>
      <c r="R402" s="277"/>
      <c r="S402" s="277"/>
      <c r="T402" s="277"/>
      <c r="U402" s="277"/>
      <c r="V402" s="277"/>
      <c r="W402" s="277"/>
      <c r="X402" s="277"/>
      <c r="Y402" s="277"/>
    </row>
    <row r="403" ht="15.0" customHeight="1">
      <c r="A403" s="352">
        <v>206955.0</v>
      </c>
      <c r="B403" s="352" t="str">
        <f>VLOOKUP(A403, 'JAN2022 - CC'!M:N,2,0)</f>
        <v>923144585</v>
      </c>
      <c r="C403" s="352">
        <f>VLOOKUP(B403, 'JAN2022 - CC'!A:B,2,0)</f>
        <v>9231</v>
      </c>
      <c r="D403" s="352" t="s">
        <v>7566</v>
      </c>
      <c r="E403" s="352">
        <v>1270.0</v>
      </c>
      <c r="F403" s="352" t="s">
        <v>8309</v>
      </c>
      <c r="G403" s="277"/>
      <c r="H403" s="277"/>
      <c r="I403" s="277"/>
      <c r="J403" s="277"/>
      <c r="K403" s="352" t="str">
        <f>VLOOKUP(B403, 'JAN2022 - CC'!A:D,4,0)</f>
        <v>ORTIZ, EVA M</v>
      </c>
      <c r="L403" s="277"/>
      <c r="M403" s="352" t="s">
        <v>10089</v>
      </c>
      <c r="N403" s="352" t="s">
        <v>10090</v>
      </c>
      <c r="O403" s="277"/>
      <c r="P403" s="277"/>
      <c r="Q403" s="277"/>
      <c r="R403" s="277"/>
      <c r="S403" s="277"/>
      <c r="T403" s="277"/>
      <c r="U403" s="277"/>
      <c r="V403" s="277"/>
      <c r="W403" s="277"/>
      <c r="X403" s="277"/>
      <c r="Y403" s="277"/>
    </row>
    <row r="404" ht="15.0" customHeight="1">
      <c r="A404" s="352">
        <v>206955.0</v>
      </c>
      <c r="B404" s="352" t="str">
        <f>VLOOKUP(A404, 'JAN2022 - CC'!M:N,2,0)</f>
        <v>923144585</v>
      </c>
      <c r="C404" s="352">
        <f>VLOOKUP(B404, 'JAN2022 - CC'!A:B,2,0)</f>
        <v>9231</v>
      </c>
      <c r="D404" s="352" t="s">
        <v>8483</v>
      </c>
      <c r="E404" s="352">
        <v>56.9</v>
      </c>
      <c r="F404" s="352" t="s">
        <v>8309</v>
      </c>
      <c r="G404" s="277"/>
      <c r="H404" s="277"/>
      <c r="I404" s="277"/>
      <c r="J404" s="277"/>
      <c r="K404" s="352" t="str">
        <f>VLOOKUP(B404, 'JAN2022 - CC'!A:D,4,0)</f>
        <v>ORTIZ, EVA M</v>
      </c>
      <c r="L404" s="277"/>
      <c r="M404" s="352" t="s">
        <v>10089</v>
      </c>
      <c r="N404" s="352" t="s">
        <v>10090</v>
      </c>
      <c r="O404" s="277"/>
      <c r="P404" s="277"/>
      <c r="Q404" s="277"/>
      <c r="R404" s="277"/>
      <c r="S404" s="277"/>
      <c r="T404" s="277"/>
      <c r="U404" s="277"/>
      <c r="V404" s="277"/>
      <c r="W404" s="277"/>
      <c r="X404" s="277"/>
      <c r="Y404" s="277"/>
    </row>
    <row r="405" ht="15.75" customHeight="1">
      <c r="A405" s="352">
        <v>206955.0</v>
      </c>
      <c r="B405" s="352" t="str">
        <f>VLOOKUP(A405, 'JAN2022 - CC'!M:N,2,0)</f>
        <v>923144585</v>
      </c>
      <c r="C405" s="352">
        <f>VLOOKUP(B405, 'JAN2022 - CC'!A:B,2,0)</f>
        <v>9231</v>
      </c>
      <c r="D405" s="352" t="s">
        <v>8494</v>
      </c>
      <c r="E405" s="352" t="s">
        <v>8315</v>
      </c>
      <c r="F405" s="352" t="s">
        <v>8309</v>
      </c>
      <c r="G405" s="277"/>
      <c r="H405" s="277"/>
      <c r="I405" s="277"/>
      <c r="J405" s="277"/>
      <c r="K405" s="352" t="str">
        <f>VLOOKUP(B405, 'JAN2022 - CC'!A:D,4,0)</f>
        <v>ORTIZ, EVA M</v>
      </c>
      <c r="L405" s="277"/>
      <c r="M405" s="352" t="s">
        <v>10089</v>
      </c>
      <c r="N405" s="352" t="s">
        <v>10090</v>
      </c>
      <c r="O405" s="277"/>
      <c r="P405" s="277"/>
      <c r="Q405" s="277"/>
      <c r="R405" s="277"/>
      <c r="S405" s="277"/>
      <c r="T405" s="277"/>
      <c r="U405" s="277"/>
      <c r="V405" s="277"/>
      <c r="W405" s="277"/>
      <c r="X405" s="277"/>
      <c r="Y405" s="277"/>
    </row>
    <row r="406" ht="15.0" customHeight="1">
      <c r="A406" s="352">
        <v>206955.0</v>
      </c>
      <c r="B406" s="352" t="str">
        <f>VLOOKUP(A406, 'JAN2022 - CC'!M:N,2,0)</f>
        <v>923144585</v>
      </c>
      <c r="C406" s="352">
        <f>VLOOKUP(B406, 'JAN2022 - CC'!A:B,2,0)</f>
        <v>9231</v>
      </c>
      <c r="D406" s="352" t="s">
        <v>8507</v>
      </c>
      <c r="E406" s="352" t="s">
        <v>8309</v>
      </c>
      <c r="F406" s="352" t="s">
        <v>8309</v>
      </c>
      <c r="G406" s="277"/>
      <c r="H406" s="277"/>
      <c r="I406" s="277"/>
      <c r="J406" s="277"/>
      <c r="K406" s="352" t="str">
        <f>VLOOKUP(B406, 'JAN2022 - CC'!A:D,4,0)</f>
        <v>ORTIZ, EVA M</v>
      </c>
      <c r="L406" s="277"/>
      <c r="M406" s="352" t="s">
        <v>10089</v>
      </c>
      <c r="N406" s="352" t="s">
        <v>10090</v>
      </c>
      <c r="O406" s="277"/>
      <c r="P406" s="277"/>
      <c r="Q406" s="277"/>
      <c r="R406" s="277"/>
      <c r="S406" s="277"/>
      <c r="T406" s="277"/>
      <c r="U406" s="277"/>
      <c r="V406" s="277"/>
      <c r="W406" s="277"/>
      <c r="X406" s="277"/>
      <c r="Y406" s="277"/>
    </row>
    <row r="407" ht="15.0" customHeight="1">
      <c r="A407" s="352">
        <v>206955.0</v>
      </c>
      <c r="B407" s="352" t="str">
        <f>VLOOKUP(A407, 'JAN2022 - CC'!M:N,2,0)</f>
        <v>923144585</v>
      </c>
      <c r="C407" s="352">
        <f>VLOOKUP(B407, 'JAN2022 - CC'!A:B,2,0)</f>
        <v>9231</v>
      </c>
      <c r="D407" s="352" t="s">
        <v>35</v>
      </c>
      <c r="E407" s="352" t="s">
        <v>8309</v>
      </c>
      <c r="F407" s="352" t="s">
        <v>8309</v>
      </c>
      <c r="G407" s="277"/>
      <c r="H407" s="277"/>
      <c r="I407" s="277"/>
      <c r="J407" s="277"/>
      <c r="K407" s="352" t="str">
        <f>VLOOKUP(B407, 'JAN2022 - CC'!A:D,4,0)</f>
        <v>ORTIZ, EVA M</v>
      </c>
      <c r="L407" s="277"/>
      <c r="M407" s="352" t="s">
        <v>10089</v>
      </c>
      <c r="N407" s="352" t="s">
        <v>10090</v>
      </c>
      <c r="O407" s="277"/>
      <c r="P407" s="277"/>
      <c r="Q407" s="277"/>
      <c r="R407" s="277"/>
      <c r="S407" s="277"/>
      <c r="T407" s="277"/>
      <c r="U407" s="277"/>
      <c r="V407" s="277"/>
      <c r="W407" s="277"/>
      <c r="X407" s="277"/>
      <c r="Y407" s="277"/>
    </row>
    <row r="408" ht="15.75" customHeight="1">
      <c r="A408" s="352">
        <v>206957.0</v>
      </c>
      <c r="B408" s="352" t="str">
        <f>VLOOKUP(A408, 'JAN2022 - CC'!M:N,2,0)</f>
        <v>1413144586</v>
      </c>
      <c r="C408" s="352">
        <f>VLOOKUP(B408, 'JAN2022 - CC'!A:B,2,0)</f>
        <v>14131</v>
      </c>
      <c r="D408" s="352" t="s">
        <v>7566</v>
      </c>
      <c r="E408" s="352">
        <v>597.0</v>
      </c>
      <c r="F408" s="352" t="s">
        <v>8309</v>
      </c>
      <c r="G408" s="277"/>
      <c r="H408" s="277"/>
      <c r="I408" s="277"/>
      <c r="J408" s="277"/>
      <c r="K408" s="352" t="str">
        <f>VLOOKUP(B408, 'JAN2022 - CC'!A:D,4,0)</f>
        <v>STERVIL, CLAUDIA</v>
      </c>
      <c r="L408" s="277"/>
      <c r="M408" s="352" t="s">
        <v>10091</v>
      </c>
      <c r="N408" s="352" t="s">
        <v>10092</v>
      </c>
      <c r="O408" s="277"/>
      <c r="P408" s="277"/>
      <c r="Q408" s="277"/>
      <c r="R408" s="277"/>
      <c r="S408" s="277"/>
      <c r="T408" s="277"/>
      <c r="U408" s="277"/>
      <c r="V408" s="277"/>
      <c r="W408" s="277"/>
      <c r="X408" s="277"/>
      <c r="Y408" s="277"/>
    </row>
    <row r="409" ht="15.0" customHeight="1">
      <c r="A409" s="352">
        <v>206957.0</v>
      </c>
      <c r="B409" s="352" t="str">
        <f>VLOOKUP(A409, 'JAN2022 - CC'!M:N,2,0)</f>
        <v>1413144586</v>
      </c>
      <c r="C409" s="352">
        <f>VLOOKUP(B409, 'JAN2022 - CC'!A:B,2,0)</f>
        <v>14131</v>
      </c>
      <c r="D409" s="352" t="s">
        <v>8483</v>
      </c>
      <c r="E409" s="352">
        <v>170.0</v>
      </c>
      <c r="F409" s="352" t="s">
        <v>8309</v>
      </c>
      <c r="G409" s="277"/>
      <c r="H409" s="277"/>
      <c r="I409" s="277"/>
      <c r="J409" s="277"/>
      <c r="K409" s="352" t="str">
        <f>VLOOKUP(B409, 'JAN2022 - CC'!A:D,4,0)</f>
        <v>STERVIL, CLAUDIA</v>
      </c>
      <c r="L409" s="277"/>
      <c r="M409" s="352" t="s">
        <v>10091</v>
      </c>
      <c r="N409" s="352" t="s">
        <v>10092</v>
      </c>
      <c r="O409" s="277"/>
      <c r="P409" s="277"/>
      <c r="Q409" s="277"/>
      <c r="R409" s="277"/>
      <c r="S409" s="277"/>
      <c r="T409" s="277"/>
      <c r="U409" s="277"/>
      <c r="V409" s="277"/>
      <c r="W409" s="277"/>
      <c r="X409" s="277"/>
      <c r="Y409" s="277"/>
    </row>
    <row r="410" ht="15.0" customHeight="1">
      <c r="A410" s="352">
        <v>206957.0</v>
      </c>
      <c r="B410" s="352" t="str">
        <f>VLOOKUP(A410, 'JAN2022 - CC'!M:N,2,0)</f>
        <v>1413144586</v>
      </c>
      <c r="C410" s="352">
        <f>VLOOKUP(B410, 'JAN2022 - CC'!A:B,2,0)</f>
        <v>14131</v>
      </c>
      <c r="D410" s="352" t="s">
        <v>8494</v>
      </c>
      <c r="E410" s="352">
        <v>1780.0</v>
      </c>
      <c r="F410" s="352" t="s">
        <v>8309</v>
      </c>
      <c r="G410" s="277"/>
      <c r="H410" s="277"/>
      <c r="I410" s="277"/>
      <c r="J410" s="277"/>
      <c r="K410" s="352" t="str">
        <f>VLOOKUP(B410, 'JAN2022 - CC'!A:D,4,0)</f>
        <v>STERVIL, CLAUDIA</v>
      </c>
      <c r="L410" s="277"/>
      <c r="M410" s="352" t="s">
        <v>10091</v>
      </c>
      <c r="N410" s="352" t="s">
        <v>10092</v>
      </c>
      <c r="O410" s="277"/>
      <c r="P410" s="277"/>
      <c r="Q410" s="277"/>
      <c r="R410" s="277"/>
      <c r="S410" s="277"/>
      <c r="T410" s="277"/>
      <c r="U410" s="277"/>
      <c r="V410" s="277"/>
      <c r="W410" s="277"/>
      <c r="X410" s="277"/>
      <c r="Y410" s="277"/>
    </row>
    <row r="411" ht="15.75" customHeight="1">
      <c r="A411" s="352">
        <v>206957.0</v>
      </c>
      <c r="B411" s="352" t="str">
        <f>VLOOKUP(A411, 'JAN2022 - CC'!M:N,2,0)</f>
        <v>1413144586</v>
      </c>
      <c r="C411" s="352">
        <f>VLOOKUP(B411, 'JAN2022 - CC'!A:B,2,0)</f>
        <v>14131</v>
      </c>
      <c r="D411" s="352" t="s">
        <v>8507</v>
      </c>
      <c r="E411" s="352" t="s">
        <v>8309</v>
      </c>
      <c r="F411" s="352" t="s">
        <v>8309</v>
      </c>
      <c r="G411" s="277"/>
      <c r="H411" s="277"/>
      <c r="I411" s="277"/>
      <c r="J411" s="277"/>
      <c r="K411" s="352" t="str">
        <f>VLOOKUP(B411, 'JAN2022 - CC'!A:D,4,0)</f>
        <v>STERVIL, CLAUDIA</v>
      </c>
      <c r="L411" s="277"/>
      <c r="M411" s="352" t="s">
        <v>10091</v>
      </c>
      <c r="N411" s="352" t="s">
        <v>10092</v>
      </c>
      <c r="O411" s="277"/>
      <c r="P411" s="277"/>
      <c r="Q411" s="277"/>
      <c r="R411" s="277"/>
      <c r="S411" s="277"/>
      <c r="T411" s="277"/>
      <c r="U411" s="277"/>
      <c r="V411" s="277"/>
      <c r="W411" s="277"/>
      <c r="X411" s="277"/>
      <c r="Y411" s="277"/>
    </row>
    <row r="412" ht="15.0" customHeight="1">
      <c r="A412" s="352">
        <v>206959.0</v>
      </c>
      <c r="B412" s="352" t="str">
        <f>VLOOKUP(A412, 'JAN2022 - CC'!M:N,2,0)</f>
        <v>1647544586</v>
      </c>
      <c r="C412" s="352">
        <f>VLOOKUP(B412, 'JAN2022 - CC'!A:B,2,0)</f>
        <v>16475</v>
      </c>
      <c r="D412" s="352" t="s">
        <v>7556</v>
      </c>
      <c r="E412" s="352" t="s">
        <v>8315</v>
      </c>
      <c r="F412" s="352" t="s">
        <v>8309</v>
      </c>
      <c r="G412" s="277"/>
      <c r="H412" s="277"/>
      <c r="I412" s="277"/>
      <c r="J412" s="277"/>
      <c r="K412" s="352" t="str">
        <f>VLOOKUP(B412, 'JAN2022 - CC'!A:D,4,0)</f>
        <v>RAMIREZ, LUIS C</v>
      </c>
      <c r="L412" s="277"/>
      <c r="M412" s="352" t="s">
        <v>9879</v>
      </c>
      <c r="N412" s="352" t="s">
        <v>10093</v>
      </c>
      <c r="O412" s="277"/>
      <c r="P412" s="277"/>
      <c r="Q412" s="277"/>
      <c r="R412" s="277"/>
      <c r="S412" s="277"/>
      <c r="T412" s="277"/>
      <c r="U412" s="277"/>
      <c r="V412" s="277"/>
      <c r="W412" s="277"/>
      <c r="X412" s="277"/>
      <c r="Y412" s="277"/>
    </row>
    <row r="413" ht="15.0" customHeight="1">
      <c r="A413" s="352">
        <v>206959.0</v>
      </c>
      <c r="B413" s="352" t="str">
        <f>VLOOKUP(A413, 'JAN2022 - CC'!M:N,2,0)</f>
        <v>1647544586</v>
      </c>
      <c r="C413" s="352">
        <f>VLOOKUP(B413, 'JAN2022 - CC'!A:B,2,0)</f>
        <v>16475</v>
      </c>
      <c r="D413" s="352" t="s">
        <v>7576</v>
      </c>
      <c r="E413" s="352" t="s">
        <v>8315</v>
      </c>
      <c r="F413" s="352" t="s">
        <v>8309</v>
      </c>
      <c r="G413" s="277"/>
      <c r="H413" s="277"/>
      <c r="I413" s="277"/>
      <c r="J413" s="277"/>
      <c r="K413" s="352" t="str">
        <f>VLOOKUP(B413, 'JAN2022 - CC'!A:D,4,0)</f>
        <v>RAMIREZ, LUIS C</v>
      </c>
      <c r="L413" s="277"/>
      <c r="M413" s="352" t="s">
        <v>9879</v>
      </c>
      <c r="N413" s="352" t="s">
        <v>10093</v>
      </c>
      <c r="O413" s="277"/>
      <c r="P413" s="277"/>
      <c r="Q413" s="277"/>
      <c r="R413" s="277"/>
      <c r="S413" s="277"/>
      <c r="T413" s="277"/>
      <c r="U413" s="277"/>
      <c r="V413" s="277"/>
      <c r="W413" s="277"/>
      <c r="X413" s="277"/>
      <c r="Y413" s="277"/>
    </row>
    <row r="414" ht="15.75" customHeight="1">
      <c r="A414" s="352">
        <v>206959.0</v>
      </c>
      <c r="B414" s="352" t="str">
        <f>VLOOKUP(A414, 'JAN2022 - CC'!M:N,2,0)</f>
        <v>1647544586</v>
      </c>
      <c r="C414" s="352">
        <f>VLOOKUP(B414, 'JAN2022 - CC'!A:B,2,0)</f>
        <v>16475</v>
      </c>
      <c r="D414" s="352" t="s">
        <v>8029</v>
      </c>
      <c r="E414" s="352">
        <v>179.0</v>
      </c>
      <c r="F414" s="352" t="s">
        <v>8309</v>
      </c>
      <c r="G414" s="277"/>
      <c r="H414" s="277"/>
      <c r="I414" s="277"/>
      <c r="J414" s="277"/>
      <c r="K414" s="352" t="str">
        <f>VLOOKUP(B414, 'JAN2022 - CC'!A:D,4,0)</f>
        <v>RAMIREZ, LUIS C</v>
      </c>
      <c r="L414" s="277"/>
      <c r="M414" s="352" t="s">
        <v>9879</v>
      </c>
      <c r="N414" s="352" t="s">
        <v>10093</v>
      </c>
      <c r="O414" s="277"/>
      <c r="P414" s="277"/>
      <c r="Q414" s="277"/>
      <c r="R414" s="277"/>
      <c r="S414" s="277"/>
      <c r="T414" s="277"/>
      <c r="U414" s="277"/>
      <c r="V414" s="277"/>
      <c r="W414" s="277"/>
      <c r="X414" s="277"/>
      <c r="Y414" s="277"/>
    </row>
    <row r="415" ht="15.0" customHeight="1">
      <c r="A415" s="352">
        <v>206959.0</v>
      </c>
      <c r="B415" s="352" t="str">
        <f>VLOOKUP(A415, 'JAN2022 - CC'!M:N,2,0)</f>
        <v>1647544586</v>
      </c>
      <c r="C415" s="352">
        <f>VLOOKUP(B415, 'JAN2022 - CC'!A:B,2,0)</f>
        <v>16475</v>
      </c>
      <c r="D415" s="352" t="s">
        <v>8507</v>
      </c>
      <c r="E415" s="352" t="s">
        <v>8309</v>
      </c>
      <c r="F415" s="352" t="s">
        <v>8309</v>
      </c>
      <c r="G415" s="277"/>
      <c r="H415" s="277"/>
      <c r="I415" s="277"/>
      <c r="J415" s="277"/>
      <c r="K415" s="352" t="str">
        <f>VLOOKUP(B415, 'JAN2022 - CC'!A:D,4,0)</f>
        <v>RAMIREZ, LUIS C</v>
      </c>
      <c r="L415" s="277"/>
      <c r="M415" s="352" t="s">
        <v>9879</v>
      </c>
      <c r="N415" s="352" t="s">
        <v>10093</v>
      </c>
      <c r="O415" s="277"/>
      <c r="P415" s="277"/>
      <c r="Q415" s="277"/>
      <c r="R415" s="277"/>
      <c r="S415" s="277"/>
      <c r="T415" s="277"/>
      <c r="U415" s="277"/>
      <c r="V415" s="277"/>
      <c r="W415" s="277"/>
      <c r="X415" s="277"/>
      <c r="Y415" s="277"/>
    </row>
    <row r="416" ht="15.0" customHeight="1">
      <c r="A416" s="352">
        <v>206960.0</v>
      </c>
      <c r="B416" s="352" t="str">
        <f>VLOOKUP(A416, 'JAN2022 - CC'!M:N,2,0)</f>
        <v>1796144586</v>
      </c>
      <c r="C416" s="352">
        <f>VLOOKUP(B416, 'JAN2022 - CC'!A:B,2,0)</f>
        <v>17961</v>
      </c>
      <c r="D416" s="352" t="s">
        <v>8507</v>
      </c>
      <c r="E416" s="352" t="s">
        <v>8309</v>
      </c>
      <c r="F416" s="352" t="s">
        <v>8309</v>
      </c>
      <c r="G416" s="277"/>
      <c r="H416" s="277"/>
      <c r="I416" s="277"/>
      <c r="J416" s="277"/>
      <c r="K416" s="352" t="str">
        <f>VLOOKUP(B416, 'JAN2022 - CC'!A:D,4,0)</f>
        <v>SALAZAR, JOSE A</v>
      </c>
      <c r="L416" s="277"/>
      <c r="M416" s="352" t="s">
        <v>10094</v>
      </c>
      <c r="N416" s="352" t="s">
        <v>9848</v>
      </c>
      <c r="O416" s="277"/>
      <c r="P416" s="277"/>
      <c r="Q416" s="277"/>
      <c r="R416" s="277"/>
      <c r="S416" s="277"/>
      <c r="T416" s="277"/>
      <c r="U416" s="277"/>
      <c r="V416" s="277"/>
      <c r="W416" s="277"/>
      <c r="X416" s="277"/>
      <c r="Y416" s="277"/>
    </row>
    <row r="417" ht="15.0" customHeight="1">
      <c r="A417" s="352">
        <v>206961.0</v>
      </c>
      <c r="B417" s="352" t="str">
        <f>VLOOKUP(A417, 'JAN2022 - CC'!M:N,2,0)</f>
        <v>1180944586</v>
      </c>
      <c r="C417" s="352">
        <f>VLOOKUP(B417, 'JAN2022 - CC'!A:B,2,0)</f>
        <v>11809</v>
      </c>
      <c r="D417" s="352" t="s">
        <v>7566</v>
      </c>
      <c r="E417" s="352">
        <v>1910.0</v>
      </c>
      <c r="F417" s="352" t="s">
        <v>8309</v>
      </c>
      <c r="G417" s="277"/>
      <c r="H417" s="277"/>
      <c r="I417" s="277"/>
      <c r="J417" s="277"/>
      <c r="K417" s="352" t="str">
        <f>VLOOKUP(B417, 'JAN2022 - CC'!A:D,4,0)</f>
        <v>BOHANNON, ERIKA</v>
      </c>
      <c r="L417" s="277"/>
      <c r="M417" s="352" t="s">
        <v>10095</v>
      </c>
      <c r="N417" s="352" t="s">
        <v>10096</v>
      </c>
      <c r="O417" s="277"/>
      <c r="P417" s="277"/>
      <c r="Q417" s="277"/>
      <c r="R417" s="277"/>
      <c r="S417" s="277"/>
      <c r="T417" s="277"/>
      <c r="U417" s="277"/>
      <c r="V417" s="277"/>
      <c r="W417" s="277"/>
      <c r="X417" s="277"/>
      <c r="Y417" s="277"/>
    </row>
    <row r="418" ht="15.75" customHeight="1">
      <c r="A418" s="352">
        <v>206961.0</v>
      </c>
      <c r="B418" s="352" t="str">
        <f>VLOOKUP(A418, 'JAN2022 - CC'!M:N,2,0)</f>
        <v>1180944586</v>
      </c>
      <c r="C418" s="352">
        <f>VLOOKUP(B418, 'JAN2022 - CC'!A:B,2,0)</f>
        <v>11809</v>
      </c>
      <c r="D418" s="352" t="s">
        <v>8494</v>
      </c>
      <c r="E418" s="352" t="s">
        <v>8315</v>
      </c>
      <c r="F418" s="352" t="s">
        <v>8309</v>
      </c>
      <c r="G418" s="277"/>
      <c r="H418" s="277"/>
      <c r="I418" s="277"/>
      <c r="J418" s="277"/>
      <c r="K418" s="352" t="str">
        <f>VLOOKUP(B418, 'JAN2022 - CC'!A:D,4,0)</f>
        <v>BOHANNON, ERIKA</v>
      </c>
      <c r="L418" s="277"/>
      <c r="M418" s="352" t="s">
        <v>10095</v>
      </c>
      <c r="N418" s="352" t="s">
        <v>10096</v>
      </c>
      <c r="O418" s="277"/>
      <c r="P418" s="277"/>
      <c r="Q418" s="277"/>
      <c r="R418" s="277"/>
      <c r="S418" s="277"/>
      <c r="T418" s="277"/>
      <c r="U418" s="277"/>
      <c r="V418" s="277"/>
      <c r="W418" s="277"/>
      <c r="X418" s="277"/>
      <c r="Y418" s="277"/>
    </row>
    <row r="419" ht="15.0" customHeight="1">
      <c r="A419" s="352">
        <v>206961.0</v>
      </c>
      <c r="B419" s="352" t="str">
        <f>VLOOKUP(A419, 'JAN2022 - CC'!M:N,2,0)</f>
        <v>1180944586</v>
      </c>
      <c r="C419" s="352">
        <f>VLOOKUP(B419, 'JAN2022 - CC'!A:B,2,0)</f>
        <v>11809</v>
      </c>
      <c r="D419" s="352" t="s">
        <v>8507</v>
      </c>
      <c r="E419" s="352" t="s">
        <v>8309</v>
      </c>
      <c r="F419" s="352" t="s">
        <v>8309</v>
      </c>
      <c r="G419" s="277"/>
      <c r="H419" s="277"/>
      <c r="I419" s="277"/>
      <c r="J419" s="277"/>
      <c r="K419" s="352" t="str">
        <f>VLOOKUP(B419, 'JAN2022 - CC'!A:D,4,0)</f>
        <v>BOHANNON, ERIKA</v>
      </c>
      <c r="L419" s="277"/>
      <c r="M419" s="352" t="s">
        <v>10095</v>
      </c>
      <c r="N419" s="352" t="s">
        <v>10096</v>
      </c>
      <c r="O419" s="277"/>
      <c r="P419" s="277"/>
      <c r="Q419" s="277"/>
      <c r="R419" s="277"/>
      <c r="S419" s="277"/>
      <c r="T419" s="277"/>
      <c r="U419" s="277"/>
      <c r="V419" s="277"/>
      <c r="W419" s="277"/>
      <c r="X419" s="277"/>
      <c r="Y419" s="277"/>
    </row>
    <row r="420" ht="15.0" customHeight="1">
      <c r="A420" s="352">
        <v>206962.0</v>
      </c>
      <c r="B420" s="352" t="str">
        <f>VLOOKUP(A420, 'JAN2022 - CC'!M:N,2,0)</f>
        <v>1497044586</v>
      </c>
      <c r="C420" s="352">
        <f>VLOOKUP(B420, 'JAN2022 - CC'!A:B,2,0)</f>
        <v>14970</v>
      </c>
      <c r="D420" s="352" t="s">
        <v>7576</v>
      </c>
      <c r="E420" s="352" t="s">
        <v>8315</v>
      </c>
      <c r="F420" s="352" t="s">
        <v>8309</v>
      </c>
      <c r="G420" s="277"/>
      <c r="H420" s="277"/>
      <c r="I420" s="277"/>
      <c r="J420" s="277"/>
      <c r="K420" s="352" t="str">
        <f>VLOOKUP(B420, 'JAN2022 - CC'!A:D,4,0)</f>
        <v>GARCIA, HORTENCIA</v>
      </c>
      <c r="L420" s="277"/>
      <c r="M420" s="352" t="s">
        <v>9919</v>
      </c>
      <c r="N420" s="352" t="s">
        <v>10097</v>
      </c>
      <c r="O420" s="277"/>
      <c r="P420" s="277"/>
      <c r="Q420" s="277"/>
      <c r="R420" s="277"/>
      <c r="S420" s="277"/>
      <c r="T420" s="277"/>
      <c r="U420" s="277"/>
      <c r="V420" s="277"/>
      <c r="W420" s="277"/>
      <c r="X420" s="277"/>
      <c r="Y420" s="277"/>
    </row>
    <row r="421" ht="15.75" customHeight="1">
      <c r="A421" s="352">
        <v>206962.0</v>
      </c>
      <c r="B421" s="352" t="str">
        <f>VLOOKUP(A421, 'JAN2022 - CC'!M:N,2,0)</f>
        <v>1497044586</v>
      </c>
      <c r="C421" s="352">
        <f>VLOOKUP(B421, 'JAN2022 - CC'!A:B,2,0)</f>
        <v>14970</v>
      </c>
      <c r="D421" s="352" t="s">
        <v>7606</v>
      </c>
      <c r="E421" s="352" t="s">
        <v>8315</v>
      </c>
      <c r="F421" s="352" t="s">
        <v>8309</v>
      </c>
      <c r="G421" s="277"/>
      <c r="H421" s="277"/>
      <c r="I421" s="277"/>
      <c r="J421" s="277"/>
      <c r="K421" s="352" t="str">
        <f>VLOOKUP(B421, 'JAN2022 - CC'!A:D,4,0)</f>
        <v>GARCIA, HORTENCIA</v>
      </c>
      <c r="L421" s="277"/>
      <c r="M421" s="352" t="s">
        <v>9919</v>
      </c>
      <c r="N421" s="352" t="s">
        <v>10097</v>
      </c>
      <c r="O421" s="277"/>
      <c r="P421" s="277"/>
      <c r="Q421" s="277"/>
      <c r="R421" s="277"/>
      <c r="S421" s="277"/>
      <c r="T421" s="277"/>
      <c r="U421" s="277"/>
      <c r="V421" s="277"/>
      <c r="W421" s="277"/>
      <c r="X421" s="277"/>
      <c r="Y421" s="277"/>
    </row>
    <row r="422" ht="15.0" customHeight="1">
      <c r="A422" s="352">
        <v>206963.0</v>
      </c>
      <c r="B422" s="352" t="str">
        <f>VLOOKUP(A422, 'JAN2022 - CC'!M:N,2,0)</f>
        <v>1383044586</v>
      </c>
      <c r="C422" s="352">
        <f>VLOOKUP(B422, 'JAN2022 - CC'!A:B,2,0)</f>
        <v>13830</v>
      </c>
      <c r="D422" s="352" t="s">
        <v>7566</v>
      </c>
      <c r="E422" s="352">
        <v>1580.0</v>
      </c>
      <c r="F422" s="352" t="s">
        <v>8309</v>
      </c>
      <c r="G422" s="277"/>
      <c r="H422" s="277"/>
      <c r="I422" s="277"/>
      <c r="J422" s="277"/>
      <c r="K422" s="352" t="str">
        <f>VLOOKUP(B422, 'JAN2022 - CC'!A:D,4,0)</f>
        <v>MACIAS, ALFREDO</v>
      </c>
      <c r="L422" s="277"/>
      <c r="M422" s="352" t="s">
        <v>9941</v>
      </c>
      <c r="N422" s="352" t="s">
        <v>10098</v>
      </c>
      <c r="O422" s="277"/>
      <c r="P422" s="277"/>
      <c r="Q422" s="277"/>
      <c r="R422" s="277"/>
      <c r="S422" s="277"/>
      <c r="T422" s="277"/>
      <c r="U422" s="277"/>
      <c r="V422" s="277"/>
      <c r="W422" s="277"/>
      <c r="X422" s="277"/>
      <c r="Y422" s="277"/>
    </row>
    <row r="423" ht="15.0" customHeight="1">
      <c r="A423" s="352">
        <v>206963.0</v>
      </c>
      <c r="B423" s="352" t="str">
        <f>VLOOKUP(A423, 'JAN2022 - CC'!M:N,2,0)</f>
        <v>1383044586</v>
      </c>
      <c r="C423" s="352">
        <f>VLOOKUP(B423, 'JAN2022 - CC'!A:B,2,0)</f>
        <v>13830</v>
      </c>
      <c r="D423" s="352" t="s">
        <v>8483</v>
      </c>
      <c r="E423" s="352">
        <v>236.0</v>
      </c>
      <c r="F423" s="352" t="s">
        <v>8309</v>
      </c>
      <c r="G423" s="277"/>
      <c r="H423" s="277"/>
      <c r="I423" s="277"/>
      <c r="J423" s="277"/>
      <c r="K423" s="352" t="str">
        <f>VLOOKUP(B423, 'JAN2022 - CC'!A:D,4,0)</f>
        <v>MACIAS, ALFREDO</v>
      </c>
      <c r="L423" s="277"/>
      <c r="M423" s="352" t="s">
        <v>9941</v>
      </c>
      <c r="N423" s="352" t="s">
        <v>10098</v>
      </c>
      <c r="O423" s="277"/>
      <c r="P423" s="277"/>
      <c r="Q423" s="277"/>
      <c r="R423" s="277"/>
      <c r="S423" s="277"/>
      <c r="T423" s="277"/>
      <c r="U423" s="277"/>
      <c r="V423" s="277"/>
      <c r="W423" s="277"/>
      <c r="X423" s="277"/>
      <c r="Y423" s="277"/>
    </row>
    <row r="424" ht="15.75" customHeight="1">
      <c r="A424" s="352">
        <v>206963.0</v>
      </c>
      <c r="B424" s="352" t="str">
        <f>VLOOKUP(A424, 'JAN2022 - CC'!M:N,2,0)</f>
        <v>1383044586</v>
      </c>
      <c r="C424" s="352">
        <f>VLOOKUP(B424, 'JAN2022 - CC'!A:B,2,0)</f>
        <v>13830</v>
      </c>
      <c r="D424" s="352" t="s">
        <v>8494</v>
      </c>
      <c r="E424" s="352" t="s">
        <v>8315</v>
      </c>
      <c r="F424" s="352" t="s">
        <v>8309</v>
      </c>
      <c r="G424" s="277"/>
      <c r="H424" s="277"/>
      <c r="I424" s="277"/>
      <c r="J424" s="277"/>
      <c r="K424" s="352" t="str">
        <f>VLOOKUP(B424, 'JAN2022 - CC'!A:D,4,0)</f>
        <v>MACIAS, ALFREDO</v>
      </c>
      <c r="L424" s="277"/>
      <c r="M424" s="352" t="s">
        <v>9941</v>
      </c>
      <c r="N424" s="352" t="s">
        <v>10098</v>
      </c>
      <c r="O424" s="277"/>
      <c r="P424" s="277"/>
      <c r="Q424" s="277"/>
      <c r="R424" s="277"/>
      <c r="S424" s="277"/>
      <c r="T424" s="277"/>
      <c r="U424" s="277"/>
      <c r="V424" s="277"/>
      <c r="W424" s="277"/>
      <c r="X424" s="277"/>
      <c r="Y424" s="277"/>
    </row>
    <row r="425" ht="15.0" customHeight="1">
      <c r="A425" s="352">
        <v>206963.0</v>
      </c>
      <c r="B425" s="352" t="str">
        <f>VLOOKUP(A425, 'JAN2022 - CC'!M:N,2,0)</f>
        <v>1383044586</v>
      </c>
      <c r="C425" s="352">
        <f>VLOOKUP(B425, 'JAN2022 - CC'!A:B,2,0)</f>
        <v>13830</v>
      </c>
      <c r="D425" s="352" t="s">
        <v>8495</v>
      </c>
      <c r="E425" s="352">
        <v>1720.0</v>
      </c>
      <c r="F425" s="352" t="s">
        <v>8309</v>
      </c>
      <c r="G425" s="277"/>
      <c r="H425" s="277"/>
      <c r="I425" s="277"/>
      <c r="J425" s="277"/>
      <c r="K425" s="352" t="str">
        <f>VLOOKUP(B425, 'JAN2022 - CC'!A:D,4,0)</f>
        <v>MACIAS, ALFREDO</v>
      </c>
      <c r="L425" s="277"/>
      <c r="M425" s="352" t="s">
        <v>9941</v>
      </c>
      <c r="N425" s="352" t="s">
        <v>10098</v>
      </c>
      <c r="O425" s="277"/>
      <c r="P425" s="277"/>
      <c r="Q425" s="277"/>
      <c r="R425" s="277"/>
      <c r="S425" s="277"/>
      <c r="T425" s="277"/>
      <c r="U425" s="277"/>
      <c r="V425" s="277"/>
      <c r="W425" s="277"/>
      <c r="X425" s="277"/>
      <c r="Y425" s="277"/>
    </row>
    <row r="426" ht="15.0" customHeight="1">
      <c r="A426" s="352">
        <v>206963.0</v>
      </c>
      <c r="B426" s="352" t="str">
        <f>VLOOKUP(A426, 'JAN2022 - CC'!M:N,2,0)</f>
        <v>1383044586</v>
      </c>
      <c r="C426" s="352">
        <f>VLOOKUP(B426, 'JAN2022 - CC'!A:B,2,0)</f>
        <v>13830</v>
      </c>
      <c r="D426" s="352" t="s">
        <v>8507</v>
      </c>
      <c r="E426" s="352" t="s">
        <v>8309</v>
      </c>
      <c r="F426" s="352" t="s">
        <v>8309</v>
      </c>
      <c r="G426" s="277"/>
      <c r="H426" s="277"/>
      <c r="I426" s="277"/>
      <c r="J426" s="277"/>
      <c r="K426" s="352" t="str">
        <f>VLOOKUP(B426, 'JAN2022 - CC'!A:D,4,0)</f>
        <v>MACIAS, ALFREDO</v>
      </c>
      <c r="L426" s="277"/>
      <c r="M426" s="352" t="s">
        <v>9941</v>
      </c>
      <c r="N426" s="352" t="s">
        <v>10098</v>
      </c>
      <c r="O426" s="277"/>
      <c r="P426" s="277"/>
      <c r="Q426" s="277"/>
      <c r="R426" s="277"/>
      <c r="S426" s="277"/>
      <c r="T426" s="277"/>
      <c r="U426" s="277"/>
      <c r="V426" s="277"/>
      <c r="W426" s="277"/>
      <c r="X426" s="277"/>
      <c r="Y426" s="277"/>
    </row>
    <row r="427" ht="15.75" customHeight="1">
      <c r="A427" s="352">
        <v>206963.0</v>
      </c>
      <c r="B427" s="352" t="str">
        <f>VLOOKUP(A427, 'JAN2022 - CC'!M:N,2,0)</f>
        <v>1383044586</v>
      </c>
      <c r="C427" s="352">
        <f>VLOOKUP(B427, 'JAN2022 - CC'!A:B,2,0)</f>
        <v>13830</v>
      </c>
      <c r="D427" s="352" t="s">
        <v>7569</v>
      </c>
      <c r="E427" s="352">
        <v>710.0</v>
      </c>
      <c r="F427" s="352" t="s">
        <v>8309</v>
      </c>
      <c r="G427" s="277"/>
      <c r="H427" s="277"/>
      <c r="I427" s="277"/>
      <c r="J427" s="277"/>
      <c r="K427" s="352" t="str">
        <f>VLOOKUP(B427, 'JAN2022 - CC'!A:D,4,0)</f>
        <v>MACIAS, ALFREDO</v>
      </c>
      <c r="L427" s="277"/>
      <c r="M427" s="352" t="s">
        <v>9941</v>
      </c>
      <c r="N427" s="352" t="s">
        <v>10098</v>
      </c>
      <c r="O427" s="277"/>
      <c r="P427" s="277"/>
      <c r="Q427" s="277"/>
      <c r="R427" s="277"/>
      <c r="S427" s="277"/>
      <c r="T427" s="277"/>
      <c r="U427" s="277"/>
      <c r="V427" s="277"/>
      <c r="W427" s="277"/>
      <c r="X427" s="277"/>
      <c r="Y427" s="277"/>
    </row>
    <row r="428" ht="15.0" customHeight="1">
      <c r="A428" s="352">
        <v>206963.0</v>
      </c>
      <c r="B428" s="352" t="str">
        <f>VLOOKUP(A428, 'JAN2022 - CC'!M:N,2,0)</f>
        <v>1383044586</v>
      </c>
      <c r="C428" s="352">
        <f>VLOOKUP(B428, 'JAN2022 - CC'!A:B,2,0)</f>
        <v>13830</v>
      </c>
      <c r="D428" s="352" t="s">
        <v>7569</v>
      </c>
      <c r="E428" s="352" t="s">
        <v>8309</v>
      </c>
      <c r="F428" s="352" t="s">
        <v>8309</v>
      </c>
      <c r="G428" s="277"/>
      <c r="H428" s="277"/>
      <c r="I428" s="277"/>
      <c r="J428" s="277"/>
      <c r="K428" s="352" t="str">
        <f>VLOOKUP(B428, 'JAN2022 - CC'!A:D,4,0)</f>
        <v>MACIAS, ALFREDO</v>
      </c>
      <c r="L428" s="277"/>
      <c r="M428" s="352" t="s">
        <v>9941</v>
      </c>
      <c r="N428" s="352" t="s">
        <v>10098</v>
      </c>
      <c r="O428" s="277"/>
      <c r="P428" s="277"/>
      <c r="Q428" s="277"/>
      <c r="R428" s="277"/>
      <c r="S428" s="277"/>
      <c r="T428" s="277"/>
      <c r="U428" s="277"/>
      <c r="V428" s="277"/>
      <c r="W428" s="277"/>
      <c r="X428" s="277"/>
      <c r="Y428" s="277"/>
    </row>
    <row r="429" ht="15.0" customHeight="1">
      <c r="A429" s="352">
        <v>206965.0</v>
      </c>
      <c r="B429" s="352" t="str">
        <f>VLOOKUP(A429, 'JAN2022 - CC'!M:N,2,0)</f>
        <v>1705844586</v>
      </c>
      <c r="C429" s="352">
        <f>VLOOKUP(B429, 'JAN2022 - CC'!A:B,2,0)</f>
        <v>17058</v>
      </c>
      <c r="D429" s="352" t="s">
        <v>7566</v>
      </c>
      <c r="E429" s="352">
        <v>303.0</v>
      </c>
      <c r="F429" s="352" t="s">
        <v>8309</v>
      </c>
      <c r="G429" s="277"/>
      <c r="H429" s="277"/>
      <c r="I429" s="277"/>
      <c r="J429" s="277"/>
      <c r="K429" s="352" t="str">
        <f>VLOOKUP(B429, 'JAN2022 - CC'!A:D,4,0)</f>
        <v>QUINTANA, LAILA</v>
      </c>
      <c r="L429" s="277"/>
      <c r="M429" s="352" t="s">
        <v>10099</v>
      </c>
      <c r="N429" s="352" t="s">
        <v>10100</v>
      </c>
      <c r="O429" s="277"/>
      <c r="P429" s="277"/>
      <c r="Q429" s="277"/>
      <c r="R429" s="277"/>
      <c r="S429" s="277"/>
      <c r="T429" s="277"/>
      <c r="U429" s="277"/>
      <c r="V429" s="277"/>
      <c r="W429" s="277"/>
      <c r="X429" s="277"/>
      <c r="Y429" s="277"/>
    </row>
    <row r="430" ht="15.75" customHeight="1">
      <c r="A430" s="352">
        <v>206965.0</v>
      </c>
      <c r="B430" s="352" t="str">
        <f>VLOOKUP(A430, 'JAN2022 - CC'!M:N,2,0)</f>
        <v>1705844586</v>
      </c>
      <c r="C430" s="352">
        <f>VLOOKUP(B430, 'JAN2022 - CC'!A:B,2,0)</f>
        <v>17058</v>
      </c>
      <c r="D430" s="352" t="s">
        <v>8494</v>
      </c>
      <c r="E430" s="352">
        <v>557.0</v>
      </c>
      <c r="F430" s="352" t="s">
        <v>8309</v>
      </c>
      <c r="G430" s="277"/>
      <c r="H430" s="277"/>
      <c r="I430" s="277"/>
      <c r="J430" s="277"/>
      <c r="K430" s="352" t="str">
        <f>VLOOKUP(B430, 'JAN2022 - CC'!A:D,4,0)</f>
        <v>QUINTANA, LAILA</v>
      </c>
      <c r="L430" s="277"/>
      <c r="M430" s="352" t="s">
        <v>10099</v>
      </c>
      <c r="N430" s="352" t="s">
        <v>10100</v>
      </c>
      <c r="O430" s="277"/>
      <c r="P430" s="277"/>
      <c r="Q430" s="277"/>
      <c r="R430" s="277"/>
      <c r="S430" s="277"/>
      <c r="T430" s="277"/>
      <c r="U430" s="277"/>
      <c r="V430" s="277"/>
      <c r="W430" s="277"/>
      <c r="X430" s="277"/>
      <c r="Y430" s="277"/>
    </row>
    <row r="431" ht="15.0" customHeight="1">
      <c r="A431" s="352">
        <v>206965.0</v>
      </c>
      <c r="B431" s="352" t="str">
        <f>VLOOKUP(A431, 'JAN2022 - CC'!M:N,2,0)</f>
        <v>1705844586</v>
      </c>
      <c r="C431" s="352">
        <f>VLOOKUP(B431, 'JAN2022 - CC'!A:B,2,0)</f>
        <v>17058</v>
      </c>
      <c r="D431" s="352" t="s">
        <v>8507</v>
      </c>
      <c r="E431" s="352" t="s">
        <v>8309</v>
      </c>
      <c r="F431" s="352" t="s">
        <v>8309</v>
      </c>
      <c r="G431" s="277"/>
      <c r="H431" s="277"/>
      <c r="I431" s="277"/>
      <c r="J431" s="277"/>
      <c r="K431" s="352" t="str">
        <f>VLOOKUP(B431, 'JAN2022 - CC'!A:D,4,0)</f>
        <v>QUINTANA, LAILA</v>
      </c>
      <c r="L431" s="277"/>
      <c r="M431" s="352" t="s">
        <v>10099</v>
      </c>
      <c r="N431" s="352" t="s">
        <v>10100</v>
      </c>
      <c r="O431" s="277"/>
      <c r="P431" s="277"/>
      <c r="Q431" s="277"/>
      <c r="R431" s="277"/>
      <c r="S431" s="277"/>
      <c r="T431" s="277"/>
      <c r="U431" s="277"/>
      <c r="V431" s="277"/>
      <c r="W431" s="277"/>
      <c r="X431" s="277"/>
      <c r="Y431" s="277"/>
    </row>
    <row r="432" ht="15.0" customHeight="1">
      <c r="A432" s="352">
        <v>206965.0</v>
      </c>
      <c r="B432" s="352" t="str">
        <f>VLOOKUP(A432, 'JAN2022 - CC'!M:N,2,0)</f>
        <v>1705844586</v>
      </c>
      <c r="C432" s="352">
        <f>VLOOKUP(B432, 'JAN2022 - CC'!A:B,2,0)</f>
        <v>17058</v>
      </c>
      <c r="D432" s="352" t="s">
        <v>7570</v>
      </c>
      <c r="E432" s="352" t="s">
        <v>8315</v>
      </c>
      <c r="F432" s="352" t="s">
        <v>8309</v>
      </c>
      <c r="G432" s="277"/>
      <c r="H432" s="277"/>
      <c r="I432" s="277"/>
      <c r="J432" s="277"/>
      <c r="K432" s="352" t="str">
        <f>VLOOKUP(B432, 'JAN2022 - CC'!A:D,4,0)</f>
        <v>QUINTANA, LAILA</v>
      </c>
      <c r="L432" s="277"/>
      <c r="M432" s="352" t="s">
        <v>10099</v>
      </c>
      <c r="N432" s="352" t="s">
        <v>10100</v>
      </c>
      <c r="O432" s="277"/>
      <c r="P432" s="277"/>
      <c r="Q432" s="277"/>
      <c r="R432" s="277"/>
      <c r="S432" s="277"/>
      <c r="T432" s="277"/>
      <c r="U432" s="277"/>
      <c r="V432" s="277"/>
      <c r="W432" s="277"/>
      <c r="X432" s="277"/>
      <c r="Y432" s="277"/>
    </row>
    <row r="433" ht="15.0" customHeight="1">
      <c r="A433" s="352">
        <v>206967.0</v>
      </c>
      <c r="B433" s="352" t="str">
        <f>VLOOKUP(A433, 'JAN2022 - CC'!M:N,2,0)</f>
        <v>1777644586</v>
      </c>
      <c r="C433" s="352">
        <f>VLOOKUP(B433, 'JAN2022 - CC'!A:B,2,0)</f>
        <v>17776</v>
      </c>
      <c r="D433" s="352" t="s">
        <v>7556</v>
      </c>
      <c r="E433" s="352" t="s">
        <v>8315</v>
      </c>
      <c r="F433" s="352" t="s">
        <v>8309</v>
      </c>
      <c r="G433" s="277"/>
      <c r="H433" s="277"/>
      <c r="I433" s="277"/>
      <c r="J433" s="277"/>
      <c r="K433" s="352" t="str">
        <f>VLOOKUP(B433, 'JAN2022 - CC'!A:D,4,0)</f>
        <v>MUNOZ MOLINAR, RAMIRO</v>
      </c>
      <c r="L433" s="277"/>
      <c r="M433" s="352" t="s">
        <v>10101</v>
      </c>
      <c r="N433" s="352" t="s">
        <v>10102</v>
      </c>
      <c r="O433" s="277"/>
      <c r="P433" s="277"/>
      <c r="Q433" s="277"/>
      <c r="R433" s="277"/>
      <c r="S433" s="277"/>
      <c r="T433" s="277"/>
      <c r="U433" s="277"/>
      <c r="V433" s="277"/>
      <c r="W433" s="277"/>
      <c r="X433" s="277"/>
      <c r="Y433" s="277"/>
    </row>
    <row r="434" ht="15.75" customHeight="1">
      <c r="A434" s="352">
        <v>206967.0</v>
      </c>
      <c r="B434" s="352" t="str">
        <f>VLOOKUP(A434, 'JAN2022 - CC'!M:N,2,0)</f>
        <v>1777644586</v>
      </c>
      <c r="C434" s="352">
        <f>VLOOKUP(B434, 'JAN2022 - CC'!A:B,2,0)</f>
        <v>17776</v>
      </c>
      <c r="D434" s="352" t="s">
        <v>7576</v>
      </c>
      <c r="E434" s="352" t="s">
        <v>8315</v>
      </c>
      <c r="F434" s="352" t="s">
        <v>8309</v>
      </c>
      <c r="G434" s="277"/>
      <c r="H434" s="277"/>
      <c r="I434" s="277"/>
      <c r="J434" s="277"/>
      <c r="K434" s="352" t="str">
        <f>VLOOKUP(B434, 'JAN2022 - CC'!A:D,4,0)</f>
        <v>MUNOZ MOLINAR, RAMIRO</v>
      </c>
      <c r="L434" s="277"/>
      <c r="M434" s="352" t="s">
        <v>10101</v>
      </c>
      <c r="N434" s="352" t="s">
        <v>10102</v>
      </c>
      <c r="O434" s="277"/>
      <c r="P434" s="277"/>
      <c r="Q434" s="277"/>
      <c r="R434" s="277"/>
      <c r="S434" s="277"/>
      <c r="T434" s="277"/>
      <c r="U434" s="277"/>
      <c r="V434" s="277"/>
      <c r="W434" s="277"/>
      <c r="X434" s="277"/>
      <c r="Y434" s="277"/>
    </row>
    <row r="435" ht="15.0" customHeight="1">
      <c r="A435" s="352">
        <v>206967.0</v>
      </c>
      <c r="B435" s="352" t="str">
        <f>VLOOKUP(A435, 'JAN2022 - CC'!M:N,2,0)</f>
        <v>1777644586</v>
      </c>
      <c r="C435" s="352">
        <f>VLOOKUP(B435, 'JAN2022 - CC'!A:B,2,0)</f>
        <v>17776</v>
      </c>
      <c r="D435" s="352" t="s">
        <v>8507</v>
      </c>
      <c r="E435" s="352" t="s">
        <v>8309</v>
      </c>
      <c r="F435" s="352" t="s">
        <v>8309</v>
      </c>
      <c r="G435" s="277"/>
      <c r="H435" s="277"/>
      <c r="I435" s="277"/>
      <c r="J435" s="277"/>
      <c r="K435" s="352" t="str">
        <f>VLOOKUP(B435, 'JAN2022 - CC'!A:D,4,0)</f>
        <v>MUNOZ MOLINAR, RAMIRO</v>
      </c>
      <c r="L435" s="277"/>
      <c r="M435" s="352" t="s">
        <v>10101</v>
      </c>
      <c r="N435" s="352" t="s">
        <v>10102</v>
      </c>
      <c r="O435" s="277"/>
      <c r="P435" s="277"/>
      <c r="Q435" s="277"/>
      <c r="R435" s="277"/>
      <c r="S435" s="277"/>
      <c r="T435" s="277"/>
      <c r="U435" s="277"/>
      <c r="V435" s="277"/>
      <c r="W435" s="277"/>
      <c r="X435" s="277"/>
      <c r="Y435" s="277"/>
    </row>
    <row r="436" ht="15.0" customHeight="1">
      <c r="A436" s="352">
        <v>206968.0</v>
      </c>
      <c r="B436" s="352" t="str">
        <f>VLOOKUP(A436, 'JAN2022 - CC'!M:N,2,0)</f>
        <v>1776644586</v>
      </c>
      <c r="C436" s="352">
        <f>VLOOKUP(B436, 'JAN2022 - CC'!A:B,2,0)</f>
        <v>17766</v>
      </c>
      <c r="D436" s="352" t="s">
        <v>7556</v>
      </c>
      <c r="E436" s="352">
        <v>237.0</v>
      </c>
      <c r="F436" s="352" t="s">
        <v>8309</v>
      </c>
      <c r="G436" s="277"/>
      <c r="H436" s="277"/>
      <c r="I436" s="277"/>
      <c r="J436" s="277"/>
      <c r="K436" s="352" t="str">
        <f>VLOOKUP(B436, 'JAN2022 - CC'!A:D,4,0)</f>
        <v>THOMAS, CARL E</v>
      </c>
      <c r="L436" s="277"/>
      <c r="M436" s="352" t="s">
        <v>88</v>
      </c>
      <c r="N436" s="352" t="s">
        <v>10103</v>
      </c>
      <c r="O436" s="277"/>
      <c r="P436" s="277"/>
      <c r="Q436" s="277"/>
      <c r="R436" s="277"/>
      <c r="S436" s="277"/>
      <c r="T436" s="277"/>
      <c r="U436" s="277"/>
      <c r="V436" s="277"/>
      <c r="W436" s="277"/>
      <c r="X436" s="277"/>
      <c r="Y436" s="277"/>
    </row>
    <row r="437" ht="15.75" customHeight="1">
      <c r="A437" s="352">
        <v>206968.0</v>
      </c>
      <c r="B437" s="352" t="str">
        <f>VLOOKUP(A437, 'JAN2022 - CC'!M:N,2,0)</f>
        <v>1776644586</v>
      </c>
      <c r="C437" s="352">
        <f>VLOOKUP(B437, 'JAN2022 - CC'!A:B,2,0)</f>
        <v>17766</v>
      </c>
      <c r="D437" s="352" t="s">
        <v>8494</v>
      </c>
      <c r="E437" s="352">
        <v>63.2</v>
      </c>
      <c r="F437" s="352" t="s">
        <v>8309</v>
      </c>
      <c r="G437" s="277"/>
      <c r="H437" s="277"/>
      <c r="I437" s="277"/>
      <c r="J437" s="277"/>
      <c r="K437" s="352" t="str">
        <f>VLOOKUP(B437, 'JAN2022 - CC'!A:D,4,0)</f>
        <v>THOMAS, CARL E</v>
      </c>
      <c r="L437" s="277"/>
      <c r="M437" s="352" t="s">
        <v>88</v>
      </c>
      <c r="N437" s="352" t="s">
        <v>10103</v>
      </c>
      <c r="O437" s="277"/>
      <c r="P437" s="277"/>
      <c r="Q437" s="277"/>
      <c r="R437" s="277"/>
      <c r="S437" s="277"/>
      <c r="T437" s="277"/>
      <c r="U437" s="277"/>
      <c r="V437" s="277"/>
      <c r="W437" s="277"/>
      <c r="X437" s="277"/>
      <c r="Y437" s="277"/>
    </row>
    <row r="438" ht="15.0" customHeight="1">
      <c r="A438" s="352">
        <v>206968.0</v>
      </c>
      <c r="B438" s="352" t="str">
        <f>VLOOKUP(A438, 'JAN2022 - CC'!M:N,2,0)</f>
        <v>1776644586</v>
      </c>
      <c r="C438" s="352">
        <f>VLOOKUP(B438, 'JAN2022 - CC'!A:B,2,0)</f>
        <v>17766</v>
      </c>
      <c r="D438" s="352" t="s">
        <v>8507</v>
      </c>
      <c r="E438" s="352" t="s">
        <v>8309</v>
      </c>
      <c r="F438" s="352" t="s">
        <v>8309</v>
      </c>
      <c r="G438" s="277"/>
      <c r="H438" s="277"/>
      <c r="I438" s="277"/>
      <c r="J438" s="277"/>
      <c r="K438" s="352" t="str">
        <f>VLOOKUP(B438, 'JAN2022 - CC'!A:D,4,0)</f>
        <v>THOMAS, CARL E</v>
      </c>
      <c r="L438" s="277"/>
      <c r="M438" s="352" t="s">
        <v>88</v>
      </c>
      <c r="N438" s="352" t="s">
        <v>10103</v>
      </c>
      <c r="O438" s="277"/>
      <c r="P438" s="277"/>
      <c r="Q438" s="277"/>
      <c r="R438" s="277"/>
      <c r="S438" s="277"/>
      <c r="T438" s="277"/>
      <c r="U438" s="277"/>
      <c r="V438" s="277"/>
      <c r="W438" s="277"/>
      <c r="X438" s="277"/>
      <c r="Y438" s="277"/>
    </row>
    <row r="439" ht="15.0" customHeight="1">
      <c r="A439" s="352">
        <v>206969.0</v>
      </c>
      <c r="B439" s="352" t="str">
        <f>VLOOKUP(A439, 'JAN2022 - CC'!M:N,2,0)</f>
        <v>1435644586</v>
      </c>
      <c r="C439" s="352">
        <f>VLOOKUP(B439, 'JAN2022 - CC'!A:B,2,0)</f>
        <v>14356</v>
      </c>
      <c r="D439" s="352" t="s">
        <v>7556</v>
      </c>
      <c r="E439" s="352" t="s">
        <v>8315</v>
      </c>
      <c r="F439" s="352" t="s">
        <v>8309</v>
      </c>
      <c r="G439" s="277"/>
      <c r="H439" s="277"/>
      <c r="I439" s="277"/>
      <c r="J439" s="277"/>
      <c r="K439" s="352" t="str">
        <f>VLOOKUP(B439, 'JAN2022 - CC'!A:D,4,0)</f>
        <v>LOFGREN, RICHARD N</v>
      </c>
      <c r="L439" s="277"/>
      <c r="M439" s="352" t="s">
        <v>10104</v>
      </c>
      <c r="N439" s="352" t="s">
        <v>10105</v>
      </c>
      <c r="O439" s="277"/>
      <c r="P439" s="277"/>
      <c r="Q439" s="277"/>
      <c r="R439" s="277"/>
      <c r="S439" s="277"/>
      <c r="T439" s="277"/>
      <c r="U439" s="277"/>
      <c r="V439" s="277"/>
      <c r="W439" s="277"/>
      <c r="X439" s="277"/>
      <c r="Y439" s="277"/>
    </row>
    <row r="440" ht="15.75" customHeight="1">
      <c r="A440" s="352">
        <v>206969.0</v>
      </c>
      <c r="B440" s="352" t="str">
        <f>VLOOKUP(A440, 'JAN2022 - CC'!M:N,2,0)</f>
        <v>1435644586</v>
      </c>
      <c r="C440" s="352">
        <f>VLOOKUP(B440, 'JAN2022 - CC'!A:B,2,0)</f>
        <v>14356</v>
      </c>
      <c r="D440" s="352" t="s">
        <v>7576</v>
      </c>
      <c r="E440" s="352" t="s">
        <v>8315</v>
      </c>
      <c r="F440" s="352" t="s">
        <v>8309</v>
      </c>
      <c r="G440" s="277"/>
      <c r="H440" s="277"/>
      <c r="I440" s="277"/>
      <c r="J440" s="277"/>
      <c r="K440" s="352" t="str">
        <f>VLOOKUP(B440, 'JAN2022 - CC'!A:D,4,0)</f>
        <v>LOFGREN, RICHARD N</v>
      </c>
      <c r="L440" s="277"/>
      <c r="M440" s="352" t="s">
        <v>10104</v>
      </c>
      <c r="N440" s="352" t="s">
        <v>10105</v>
      </c>
      <c r="O440" s="277"/>
      <c r="P440" s="277"/>
      <c r="Q440" s="277"/>
      <c r="R440" s="277"/>
      <c r="S440" s="277"/>
      <c r="T440" s="277"/>
      <c r="U440" s="277"/>
      <c r="V440" s="277"/>
      <c r="W440" s="277"/>
      <c r="X440" s="277"/>
      <c r="Y440" s="277"/>
    </row>
    <row r="441" ht="15.0" customHeight="1">
      <c r="A441" s="352">
        <v>206969.0</v>
      </c>
      <c r="B441" s="352" t="str">
        <f>VLOOKUP(A441, 'JAN2022 - CC'!M:N,2,0)</f>
        <v>1435644586</v>
      </c>
      <c r="C441" s="352">
        <f>VLOOKUP(B441, 'JAN2022 - CC'!A:B,2,0)</f>
        <v>14356</v>
      </c>
      <c r="D441" s="352" t="s">
        <v>8507</v>
      </c>
      <c r="E441" s="352" t="s">
        <v>8309</v>
      </c>
      <c r="F441" s="352" t="s">
        <v>8309</v>
      </c>
      <c r="G441" s="277"/>
      <c r="H441" s="277"/>
      <c r="I441" s="277"/>
      <c r="J441" s="277"/>
      <c r="K441" s="352" t="str">
        <f>VLOOKUP(B441, 'JAN2022 - CC'!A:D,4,0)</f>
        <v>LOFGREN, RICHARD N</v>
      </c>
      <c r="L441" s="277"/>
      <c r="M441" s="352" t="s">
        <v>10104</v>
      </c>
      <c r="N441" s="352" t="s">
        <v>10105</v>
      </c>
      <c r="O441" s="277"/>
      <c r="P441" s="277"/>
      <c r="Q441" s="277"/>
      <c r="R441" s="277"/>
      <c r="S441" s="277"/>
      <c r="T441" s="277"/>
      <c r="U441" s="277"/>
      <c r="V441" s="277"/>
      <c r="W441" s="277"/>
      <c r="X441" s="277"/>
      <c r="Y441" s="277"/>
    </row>
    <row r="442" ht="15.0" customHeight="1">
      <c r="A442" s="352">
        <v>206970.0</v>
      </c>
      <c r="B442" s="352" t="str">
        <f>VLOOKUP(A442, 'JAN2022 - CC'!M:N,2,0)</f>
        <v>1624544586</v>
      </c>
      <c r="C442" s="352">
        <f>VLOOKUP(B442, 'JAN2022 - CC'!A:B,2,0)</f>
        <v>16245</v>
      </c>
      <c r="D442" s="352" t="s">
        <v>7576</v>
      </c>
      <c r="E442" s="352" t="s">
        <v>8315</v>
      </c>
      <c r="F442" s="352" t="s">
        <v>8309</v>
      </c>
      <c r="G442" s="277"/>
      <c r="H442" s="277"/>
      <c r="I442" s="277"/>
      <c r="J442" s="277"/>
      <c r="K442" s="352" t="str">
        <f>VLOOKUP(B442, 'JAN2022 - CC'!A:D,4,0)</f>
        <v>ESPINOZA, IRMA B</v>
      </c>
      <c r="L442" s="277"/>
      <c r="M442" s="352" t="s">
        <v>10106</v>
      </c>
      <c r="N442" s="352" t="s">
        <v>10107</v>
      </c>
      <c r="O442" s="277"/>
      <c r="P442" s="277"/>
      <c r="Q442" s="277"/>
      <c r="R442" s="277"/>
      <c r="S442" s="277"/>
      <c r="T442" s="277"/>
      <c r="U442" s="277"/>
      <c r="V442" s="277"/>
      <c r="W442" s="277"/>
      <c r="X442" s="277"/>
      <c r="Y442" s="277"/>
    </row>
    <row r="443" ht="15.75" customHeight="1">
      <c r="A443" s="352">
        <v>206970.0</v>
      </c>
      <c r="B443" s="352" t="str">
        <f>VLOOKUP(A443, 'JAN2022 - CC'!M:N,2,0)</f>
        <v>1624544586</v>
      </c>
      <c r="C443" s="352">
        <f>VLOOKUP(B443, 'JAN2022 - CC'!A:B,2,0)</f>
        <v>16245</v>
      </c>
      <c r="D443" s="352" t="s">
        <v>8495</v>
      </c>
      <c r="E443" s="352" t="s">
        <v>8315</v>
      </c>
      <c r="F443" s="352" t="s">
        <v>8309</v>
      </c>
      <c r="G443" s="277"/>
      <c r="H443" s="277"/>
      <c r="I443" s="277"/>
      <c r="J443" s="277"/>
      <c r="K443" s="352" t="str">
        <f>VLOOKUP(B443, 'JAN2022 - CC'!A:D,4,0)</f>
        <v>ESPINOZA, IRMA B</v>
      </c>
      <c r="L443" s="277"/>
      <c r="M443" s="352" t="s">
        <v>10106</v>
      </c>
      <c r="N443" s="352" t="s">
        <v>10107</v>
      </c>
      <c r="O443" s="277"/>
      <c r="P443" s="277"/>
      <c r="Q443" s="277"/>
      <c r="R443" s="277"/>
      <c r="S443" s="277"/>
      <c r="T443" s="277"/>
      <c r="U443" s="277"/>
      <c r="V443" s="277"/>
      <c r="W443" s="277"/>
      <c r="X443" s="277"/>
      <c r="Y443" s="277"/>
    </row>
    <row r="444" ht="15.0" customHeight="1">
      <c r="A444" s="352">
        <v>206970.0</v>
      </c>
      <c r="B444" s="352" t="str">
        <f>VLOOKUP(A444, 'JAN2022 - CC'!M:N,2,0)</f>
        <v>1624544586</v>
      </c>
      <c r="C444" s="352">
        <f>VLOOKUP(B444, 'JAN2022 - CC'!A:B,2,0)</f>
        <v>16245</v>
      </c>
      <c r="D444" s="352" t="s">
        <v>8507</v>
      </c>
      <c r="E444" s="352" t="s">
        <v>8309</v>
      </c>
      <c r="F444" s="352" t="s">
        <v>8309</v>
      </c>
      <c r="G444" s="277"/>
      <c r="H444" s="277"/>
      <c r="I444" s="277"/>
      <c r="J444" s="277"/>
      <c r="K444" s="352" t="str">
        <f>VLOOKUP(B444, 'JAN2022 - CC'!A:D,4,0)</f>
        <v>ESPINOZA, IRMA B</v>
      </c>
      <c r="L444" s="277"/>
      <c r="M444" s="352" t="s">
        <v>10106</v>
      </c>
      <c r="N444" s="352" t="s">
        <v>10107</v>
      </c>
      <c r="O444" s="277"/>
      <c r="P444" s="277"/>
      <c r="Q444" s="277"/>
      <c r="R444" s="277"/>
      <c r="S444" s="277"/>
      <c r="T444" s="277"/>
      <c r="U444" s="277"/>
      <c r="V444" s="277"/>
      <c r="W444" s="277"/>
      <c r="X444" s="277"/>
      <c r="Y444" s="277"/>
    </row>
    <row r="445" ht="15.0" customHeight="1">
      <c r="A445" s="352">
        <v>206970.0</v>
      </c>
      <c r="B445" s="352" t="str">
        <f>VLOOKUP(A445, 'JAN2022 - CC'!M:N,2,0)</f>
        <v>1624544586</v>
      </c>
      <c r="C445" s="352">
        <f>VLOOKUP(B445, 'JAN2022 - CC'!A:B,2,0)</f>
        <v>16245</v>
      </c>
      <c r="D445" s="352" t="s">
        <v>7569</v>
      </c>
      <c r="E445" s="352" t="s">
        <v>8309</v>
      </c>
      <c r="F445" s="352" t="s">
        <v>8309</v>
      </c>
      <c r="G445" s="277"/>
      <c r="H445" s="277"/>
      <c r="I445" s="277"/>
      <c r="J445" s="277"/>
      <c r="K445" s="352" t="str">
        <f>VLOOKUP(B445, 'JAN2022 - CC'!A:D,4,0)</f>
        <v>ESPINOZA, IRMA B</v>
      </c>
      <c r="L445" s="277"/>
      <c r="M445" s="352" t="s">
        <v>10106</v>
      </c>
      <c r="N445" s="352" t="s">
        <v>10107</v>
      </c>
      <c r="O445" s="277"/>
      <c r="P445" s="277"/>
      <c r="Q445" s="277"/>
      <c r="R445" s="277"/>
      <c r="S445" s="277"/>
      <c r="T445" s="277"/>
      <c r="U445" s="277"/>
      <c r="V445" s="277"/>
      <c r="W445" s="277"/>
      <c r="X445" s="277"/>
      <c r="Y445" s="277"/>
    </row>
    <row r="446" ht="15.75" customHeight="1">
      <c r="A446" s="352">
        <v>206970.0</v>
      </c>
      <c r="B446" s="352" t="str">
        <f>VLOOKUP(A446, 'JAN2022 - CC'!M:N,2,0)</f>
        <v>1624544586</v>
      </c>
      <c r="C446" s="352">
        <f>VLOOKUP(B446, 'JAN2022 - CC'!A:B,2,0)</f>
        <v>16245</v>
      </c>
      <c r="D446" s="352" t="s">
        <v>7569</v>
      </c>
      <c r="E446" s="352" t="s">
        <v>8315</v>
      </c>
      <c r="F446" s="352" t="s">
        <v>8309</v>
      </c>
      <c r="G446" s="277"/>
      <c r="H446" s="277"/>
      <c r="I446" s="277"/>
      <c r="J446" s="277"/>
      <c r="K446" s="352" t="str">
        <f>VLOOKUP(B446, 'JAN2022 - CC'!A:D,4,0)</f>
        <v>ESPINOZA, IRMA B</v>
      </c>
      <c r="L446" s="277"/>
      <c r="M446" s="352" t="s">
        <v>10106</v>
      </c>
      <c r="N446" s="352" t="s">
        <v>10107</v>
      </c>
      <c r="O446" s="277"/>
      <c r="P446" s="277"/>
      <c r="Q446" s="277"/>
      <c r="R446" s="277"/>
      <c r="S446" s="277"/>
      <c r="T446" s="277"/>
      <c r="U446" s="277"/>
      <c r="V446" s="277"/>
      <c r="W446" s="277"/>
      <c r="X446" s="277"/>
      <c r="Y446" s="277"/>
    </row>
    <row r="447" ht="15.0" customHeight="1">
      <c r="A447" s="352">
        <v>206970.0</v>
      </c>
      <c r="B447" s="352" t="str">
        <f>VLOOKUP(A447, 'JAN2022 - CC'!M:N,2,0)</f>
        <v>1624544586</v>
      </c>
      <c r="C447" s="352">
        <f>VLOOKUP(B447, 'JAN2022 - CC'!A:B,2,0)</f>
        <v>16245</v>
      </c>
      <c r="D447" s="352" t="s">
        <v>8581</v>
      </c>
      <c r="E447" s="352">
        <v>68.3</v>
      </c>
      <c r="F447" s="352" t="s">
        <v>8309</v>
      </c>
      <c r="G447" s="277"/>
      <c r="H447" s="277"/>
      <c r="I447" s="277"/>
      <c r="J447" s="277"/>
      <c r="K447" s="352" t="str">
        <f>VLOOKUP(B447, 'JAN2022 - CC'!A:D,4,0)</f>
        <v>ESPINOZA, IRMA B</v>
      </c>
      <c r="L447" s="277"/>
      <c r="M447" s="352" t="s">
        <v>10106</v>
      </c>
      <c r="N447" s="352" t="s">
        <v>10107</v>
      </c>
      <c r="O447" s="277"/>
      <c r="P447" s="277"/>
      <c r="Q447" s="277"/>
      <c r="R447" s="277"/>
      <c r="S447" s="277"/>
      <c r="T447" s="277"/>
      <c r="U447" s="277"/>
      <c r="V447" s="277"/>
      <c r="W447" s="277"/>
      <c r="X447" s="277"/>
      <c r="Y447" s="277"/>
    </row>
    <row r="448" ht="15.0" customHeight="1">
      <c r="A448" s="352">
        <v>206971.0</v>
      </c>
      <c r="B448" s="352" t="str">
        <f>VLOOKUP(A448, 'JAN2022 - CC'!M:N,2,0)</f>
        <v>1564244586</v>
      </c>
      <c r="C448" s="352">
        <f>VLOOKUP(B448, 'JAN2022 - CC'!A:B,2,0)</f>
        <v>15642</v>
      </c>
      <c r="D448" s="352" t="s">
        <v>8342</v>
      </c>
      <c r="E448" s="352" t="s">
        <v>8309</v>
      </c>
      <c r="F448" s="352" t="s">
        <v>8309</v>
      </c>
      <c r="G448" s="277"/>
      <c r="H448" s="277"/>
      <c r="I448" s="277"/>
      <c r="J448" s="277"/>
      <c r="K448" s="352" t="str">
        <f>VLOOKUP(B448, 'JAN2022 - CC'!A:D,4,0)</f>
        <v>PATTON, TERESA M</v>
      </c>
      <c r="L448" s="277"/>
      <c r="M448" s="352" t="s">
        <v>10108</v>
      </c>
      <c r="N448" s="352" t="s">
        <v>9934</v>
      </c>
      <c r="O448" s="277"/>
      <c r="P448" s="277"/>
      <c r="Q448" s="277"/>
      <c r="R448" s="277"/>
      <c r="S448" s="277"/>
      <c r="T448" s="277"/>
      <c r="U448" s="277"/>
      <c r="V448" s="277"/>
      <c r="W448" s="277"/>
      <c r="X448" s="277"/>
      <c r="Y448" s="277"/>
    </row>
    <row r="449" ht="15.0" customHeight="1">
      <c r="A449" s="352">
        <v>206971.0</v>
      </c>
      <c r="B449" s="352" t="str">
        <f>VLOOKUP(A449, 'JAN2022 - CC'!M:N,2,0)</f>
        <v>1564244586</v>
      </c>
      <c r="C449" s="352">
        <f>VLOOKUP(B449, 'JAN2022 - CC'!A:B,2,0)</f>
        <v>15642</v>
      </c>
      <c r="D449" s="352" t="s">
        <v>7576</v>
      </c>
      <c r="E449" s="352" t="s">
        <v>8315</v>
      </c>
      <c r="F449" s="352" t="s">
        <v>8309</v>
      </c>
      <c r="G449" s="277"/>
      <c r="H449" s="277"/>
      <c r="I449" s="277"/>
      <c r="J449" s="277"/>
      <c r="K449" s="352" t="str">
        <f>VLOOKUP(B449, 'JAN2022 - CC'!A:D,4,0)</f>
        <v>PATTON, TERESA M</v>
      </c>
      <c r="L449" s="277"/>
      <c r="M449" s="352" t="s">
        <v>10108</v>
      </c>
      <c r="N449" s="352" t="s">
        <v>9934</v>
      </c>
      <c r="O449" s="277"/>
      <c r="P449" s="277"/>
      <c r="Q449" s="277"/>
      <c r="R449" s="277"/>
      <c r="S449" s="277"/>
      <c r="T449" s="277"/>
      <c r="U449" s="277"/>
      <c r="V449" s="277"/>
      <c r="W449" s="277"/>
      <c r="X449" s="277"/>
      <c r="Y449" s="277"/>
    </row>
    <row r="450" ht="15.75" customHeight="1">
      <c r="A450" s="352">
        <v>206971.0</v>
      </c>
      <c r="B450" s="352" t="str">
        <f>VLOOKUP(A450, 'JAN2022 - CC'!M:N,2,0)</f>
        <v>1564244586</v>
      </c>
      <c r="C450" s="352">
        <f>VLOOKUP(B450, 'JAN2022 - CC'!A:B,2,0)</f>
        <v>15642</v>
      </c>
      <c r="D450" s="352" t="s">
        <v>7566</v>
      </c>
      <c r="E450" s="352">
        <v>286.0</v>
      </c>
      <c r="F450" s="352" t="s">
        <v>8309</v>
      </c>
      <c r="G450" s="277"/>
      <c r="H450" s="277"/>
      <c r="I450" s="277"/>
      <c r="J450" s="277"/>
      <c r="K450" s="352" t="str">
        <f>VLOOKUP(B450, 'JAN2022 - CC'!A:D,4,0)</f>
        <v>PATTON, TERESA M</v>
      </c>
      <c r="L450" s="277"/>
      <c r="M450" s="352" t="s">
        <v>10108</v>
      </c>
      <c r="N450" s="352" t="s">
        <v>9934</v>
      </c>
      <c r="O450" s="277"/>
      <c r="P450" s="277"/>
      <c r="Q450" s="277"/>
      <c r="R450" s="277"/>
      <c r="S450" s="277"/>
      <c r="T450" s="277"/>
      <c r="U450" s="277"/>
      <c r="V450" s="277"/>
      <c r="W450" s="277"/>
      <c r="X450" s="277"/>
      <c r="Y450" s="277"/>
    </row>
    <row r="451" ht="15.0" customHeight="1">
      <c r="A451" s="352">
        <v>206971.0</v>
      </c>
      <c r="B451" s="352" t="str">
        <f>VLOOKUP(A451, 'JAN2022 - CC'!M:N,2,0)</f>
        <v>1564244586</v>
      </c>
      <c r="C451" s="352">
        <f>VLOOKUP(B451, 'JAN2022 - CC'!A:B,2,0)</f>
        <v>15642</v>
      </c>
      <c r="D451" s="352" t="s">
        <v>8494</v>
      </c>
      <c r="E451" s="352">
        <v>672.0</v>
      </c>
      <c r="F451" s="352" t="s">
        <v>8309</v>
      </c>
      <c r="G451" s="277"/>
      <c r="H451" s="277"/>
      <c r="I451" s="277"/>
      <c r="J451" s="277"/>
      <c r="K451" s="352" t="str">
        <f>VLOOKUP(B451, 'JAN2022 - CC'!A:D,4,0)</f>
        <v>PATTON, TERESA M</v>
      </c>
      <c r="L451" s="277"/>
      <c r="M451" s="352" t="s">
        <v>10108</v>
      </c>
      <c r="N451" s="352" t="s">
        <v>9934</v>
      </c>
      <c r="O451" s="277"/>
      <c r="P451" s="277"/>
      <c r="Q451" s="277"/>
      <c r="R451" s="277"/>
      <c r="S451" s="277"/>
      <c r="T451" s="277"/>
      <c r="U451" s="277"/>
      <c r="V451" s="277"/>
      <c r="W451" s="277"/>
      <c r="X451" s="277"/>
      <c r="Y451" s="277"/>
    </row>
    <row r="452" ht="15.0" customHeight="1">
      <c r="A452" s="352">
        <v>206971.0</v>
      </c>
      <c r="B452" s="352" t="str">
        <f>VLOOKUP(A452, 'JAN2022 - CC'!M:N,2,0)</f>
        <v>1564244586</v>
      </c>
      <c r="C452" s="352">
        <f>VLOOKUP(B452, 'JAN2022 - CC'!A:B,2,0)</f>
        <v>15642</v>
      </c>
      <c r="D452" s="352" t="s">
        <v>8507</v>
      </c>
      <c r="E452" s="352" t="s">
        <v>8309</v>
      </c>
      <c r="F452" s="352" t="s">
        <v>8309</v>
      </c>
      <c r="G452" s="277"/>
      <c r="H452" s="277"/>
      <c r="I452" s="277"/>
      <c r="J452" s="277"/>
      <c r="K452" s="352" t="str">
        <f>VLOOKUP(B452, 'JAN2022 - CC'!A:D,4,0)</f>
        <v>PATTON, TERESA M</v>
      </c>
      <c r="L452" s="277"/>
      <c r="M452" s="352" t="s">
        <v>10108</v>
      </c>
      <c r="N452" s="352" t="s">
        <v>9934</v>
      </c>
      <c r="O452" s="277"/>
      <c r="P452" s="277"/>
      <c r="Q452" s="277"/>
      <c r="R452" s="277"/>
      <c r="S452" s="277"/>
      <c r="T452" s="277"/>
      <c r="U452" s="277"/>
      <c r="V452" s="277"/>
      <c r="W452" s="277"/>
      <c r="X452" s="277"/>
      <c r="Y452" s="277"/>
    </row>
    <row r="453" ht="15.75" customHeight="1">
      <c r="A453" s="352">
        <v>206972.0</v>
      </c>
      <c r="B453" s="352" t="str">
        <f>VLOOKUP(A453, 'JAN2022 - CC'!M:N,2,0)</f>
        <v>1227944586</v>
      </c>
      <c r="C453" s="352">
        <f>VLOOKUP(B453, 'JAN2022 - CC'!A:B,2,0)</f>
        <v>12279</v>
      </c>
      <c r="D453" s="352" t="s">
        <v>8495</v>
      </c>
      <c r="E453" s="352">
        <v>1020.0</v>
      </c>
      <c r="F453" s="352" t="s">
        <v>8309</v>
      </c>
      <c r="G453" s="277"/>
      <c r="H453" s="277"/>
      <c r="I453" s="277"/>
      <c r="J453" s="277"/>
      <c r="K453" s="352" t="str">
        <f>VLOOKUP(B453, 'JAN2022 - CC'!A:D,4,0)</f>
        <v>GONZALEZ-DEROMAN, MARICRUZ</v>
      </c>
      <c r="L453" s="277"/>
      <c r="M453" s="352" t="s">
        <v>9983</v>
      </c>
      <c r="N453" s="352" t="s">
        <v>10109</v>
      </c>
      <c r="O453" s="277"/>
      <c r="P453" s="277"/>
      <c r="Q453" s="277"/>
      <c r="R453" s="277"/>
      <c r="S453" s="277"/>
      <c r="T453" s="277"/>
      <c r="U453" s="277"/>
      <c r="V453" s="277"/>
      <c r="W453" s="277"/>
      <c r="X453" s="277"/>
      <c r="Y453" s="277"/>
    </row>
    <row r="454" ht="15.0" customHeight="1">
      <c r="A454" s="352">
        <v>206972.0</v>
      </c>
      <c r="B454" s="352" t="str">
        <f>VLOOKUP(A454, 'JAN2022 - CC'!M:N,2,0)</f>
        <v>1227944586</v>
      </c>
      <c r="C454" s="352">
        <f>VLOOKUP(B454, 'JAN2022 - CC'!A:B,2,0)</f>
        <v>12279</v>
      </c>
      <c r="D454" s="352" t="s">
        <v>8507</v>
      </c>
      <c r="E454" s="352" t="s">
        <v>8309</v>
      </c>
      <c r="F454" s="352" t="s">
        <v>8309</v>
      </c>
      <c r="G454" s="277"/>
      <c r="H454" s="277"/>
      <c r="I454" s="277"/>
      <c r="J454" s="277"/>
      <c r="K454" s="352" t="str">
        <f>VLOOKUP(B454, 'JAN2022 - CC'!A:D,4,0)</f>
        <v>GONZALEZ-DEROMAN, MARICRUZ</v>
      </c>
      <c r="L454" s="277"/>
      <c r="M454" s="352" t="s">
        <v>9983</v>
      </c>
      <c r="N454" s="352" t="s">
        <v>10109</v>
      </c>
      <c r="O454" s="277"/>
      <c r="P454" s="277"/>
      <c r="Q454" s="277"/>
      <c r="R454" s="277"/>
      <c r="S454" s="277"/>
      <c r="T454" s="277"/>
      <c r="U454" s="277"/>
      <c r="V454" s="277"/>
      <c r="W454" s="277"/>
      <c r="X454" s="277"/>
      <c r="Y454" s="277"/>
    </row>
    <row r="455" ht="15.0" customHeight="1">
      <c r="A455" s="352">
        <v>206972.0</v>
      </c>
      <c r="B455" s="352" t="str">
        <f>VLOOKUP(A455, 'JAN2022 - CC'!M:N,2,0)</f>
        <v>1227944586</v>
      </c>
      <c r="C455" s="352">
        <f>VLOOKUP(B455, 'JAN2022 - CC'!A:B,2,0)</f>
        <v>12279</v>
      </c>
      <c r="D455" s="352" t="s">
        <v>7569</v>
      </c>
      <c r="E455" s="352" t="s">
        <v>8309</v>
      </c>
      <c r="F455" s="352" t="s">
        <v>8309</v>
      </c>
      <c r="G455" s="277"/>
      <c r="H455" s="277"/>
      <c r="I455" s="277"/>
      <c r="J455" s="277"/>
      <c r="K455" s="352" t="str">
        <f>VLOOKUP(B455, 'JAN2022 - CC'!A:D,4,0)</f>
        <v>GONZALEZ-DEROMAN, MARICRUZ</v>
      </c>
      <c r="L455" s="277"/>
      <c r="M455" s="352" t="s">
        <v>9983</v>
      </c>
      <c r="N455" s="352" t="s">
        <v>10109</v>
      </c>
      <c r="O455" s="277"/>
      <c r="P455" s="277"/>
      <c r="Q455" s="277"/>
      <c r="R455" s="277"/>
      <c r="S455" s="277"/>
      <c r="T455" s="277"/>
      <c r="U455" s="277"/>
      <c r="V455" s="277"/>
      <c r="W455" s="277"/>
      <c r="X455" s="277"/>
      <c r="Y455" s="277"/>
    </row>
    <row r="456" ht="15.75" customHeight="1">
      <c r="A456" s="352">
        <v>206972.0</v>
      </c>
      <c r="B456" s="352" t="str">
        <f>VLOOKUP(A456, 'JAN2022 - CC'!M:N,2,0)</f>
        <v>1227944586</v>
      </c>
      <c r="C456" s="352">
        <f>VLOOKUP(B456, 'JAN2022 - CC'!A:B,2,0)</f>
        <v>12279</v>
      </c>
      <c r="D456" s="352" t="s">
        <v>7569</v>
      </c>
      <c r="E456" s="352">
        <v>511.0</v>
      </c>
      <c r="F456" s="352" t="s">
        <v>8309</v>
      </c>
      <c r="G456" s="277"/>
      <c r="H456" s="277"/>
      <c r="I456" s="277"/>
      <c r="J456" s="277"/>
      <c r="K456" s="352" t="str">
        <f>VLOOKUP(B456, 'JAN2022 - CC'!A:D,4,0)</f>
        <v>GONZALEZ-DEROMAN, MARICRUZ</v>
      </c>
      <c r="L456" s="277"/>
      <c r="M456" s="352" t="s">
        <v>9983</v>
      </c>
      <c r="N456" s="352" t="s">
        <v>10109</v>
      </c>
      <c r="O456" s="277"/>
      <c r="P456" s="277"/>
      <c r="Q456" s="277"/>
      <c r="R456" s="277"/>
      <c r="S456" s="277"/>
      <c r="T456" s="277"/>
      <c r="U456" s="277"/>
      <c r="V456" s="277"/>
      <c r="W456" s="277"/>
      <c r="X456" s="277"/>
      <c r="Y456" s="277"/>
    </row>
    <row r="457" ht="15.0" customHeight="1">
      <c r="A457" s="352">
        <v>206972.0</v>
      </c>
      <c r="B457" s="352" t="str">
        <f>VLOOKUP(A457, 'JAN2022 - CC'!M:N,2,0)</f>
        <v>1227944586</v>
      </c>
      <c r="C457" s="352">
        <f>VLOOKUP(B457, 'JAN2022 - CC'!A:B,2,0)</f>
        <v>12279</v>
      </c>
      <c r="D457" s="352" t="s">
        <v>7570</v>
      </c>
      <c r="E457" s="352" t="s">
        <v>8315</v>
      </c>
      <c r="F457" s="352" t="s">
        <v>8309</v>
      </c>
      <c r="G457" s="277"/>
      <c r="H457" s="277"/>
      <c r="I457" s="277"/>
      <c r="J457" s="277"/>
      <c r="K457" s="352" t="str">
        <f>VLOOKUP(B457, 'JAN2022 - CC'!A:D,4,0)</f>
        <v>GONZALEZ-DEROMAN, MARICRUZ</v>
      </c>
      <c r="L457" s="277"/>
      <c r="M457" s="352" t="s">
        <v>9983</v>
      </c>
      <c r="N457" s="352" t="s">
        <v>10109</v>
      </c>
      <c r="O457" s="277"/>
      <c r="P457" s="277"/>
      <c r="Q457" s="277"/>
      <c r="R457" s="277"/>
      <c r="S457" s="277"/>
      <c r="T457" s="277"/>
      <c r="U457" s="277"/>
      <c r="V457" s="277"/>
      <c r="W457" s="277"/>
      <c r="X457" s="277"/>
      <c r="Y457" s="277"/>
    </row>
    <row r="458" ht="15.0" customHeight="1">
      <c r="A458" s="352">
        <v>206973.0</v>
      </c>
      <c r="B458" s="352" t="str">
        <f>VLOOKUP(A458, 'JAN2022 - CC'!M:N,2,0)</f>
        <v>1796844586</v>
      </c>
      <c r="C458" s="352">
        <f>VLOOKUP(B458, 'JAN2022 - CC'!A:B,2,0)</f>
        <v>17968</v>
      </c>
      <c r="D458" s="352" t="s">
        <v>8342</v>
      </c>
      <c r="E458" s="352" t="s">
        <v>8309</v>
      </c>
      <c r="F458" s="352" t="s">
        <v>8309</v>
      </c>
      <c r="G458" s="277"/>
      <c r="H458" s="277"/>
      <c r="I458" s="277"/>
      <c r="J458" s="277"/>
      <c r="K458" s="352" t="str">
        <f>VLOOKUP(B458, 'JAN2022 - CC'!A:D,4,0)</f>
        <v>LOPEZ, ALMA G</v>
      </c>
      <c r="L458" s="277"/>
      <c r="M458" s="352" t="s">
        <v>97</v>
      </c>
      <c r="N458" s="352" t="s">
        <v>10110</v>
      </c>
      <c r="O458" s="277"/>
      <c r="P458" s="277"/>
      <c r="Q458" s="277"/>
      <c r="R458" s="277"/>
      <c r="S458" s="277"/>
      <c r="T458" s="277"/>
      <c r="U458" s="277"/>
      <c r="V458" s="277"/>
      <c r="W458" s="277"/>
      <c r="X458" s="277"/>
      <c r="Y458" s="277"/>
    </row>
    <row r="459" ht="15.75" customHeight="1">
      <c r="A459" s="352">
        <v>206973.0</v>
      </c>
      <c r="B459" s="352" t="str">
        <f>VLOOKUP(A459, 'JAN2022 - CC'!M:N,2,0)</f>
        <v>1796844586</v>
      </c>
      <c r="C459" s="352">
        <f>VLOOKUP(B459, 'JAN2022 - CC'!A:B,2,0)</f>
        <v>17968</v>
      </c>
      <c r="D459" s="352" t="s">
        <v>7556</v>
      </c>
      <c r="E459" s="352">
        <v>149.0</v>
      </c>
      <c r="F459" s="352" t="s">
        <v>8309</v>
      </c>
      <c r="G459" s="277"/>
      <c r="H459" s="277"/>
      <c r="I459" s="277"/>
      <c r="J459" s="277"/>
      <c r="K459" s="352" t="str">
        <f>VLOOKUP(B459, 'JAN2022 - CC'!A:D,4,0)</f>
        <v>LOPEZ, ALMA G</v>
      </c>
      <c r="L459" s="277"/>
      <c r="M459" s="352" t="s">
        <v>97</v>
      </c>
      <c r="N459" s="352" t="s">
        <v>10110</v>
      </c>
      <c r="O459" s="277"/>
      <c r="P459" s="277"/>
      <c r="Q459" s="277"/>
      <c r="R459" s="277"/>
      <c r="S459" s="277"/>
      <c r="T459" s="277"/>
      <c r="U459" s="277"/>
      <c r="V459" s="277"/>
      <c r="W459" s="277"/>
      <c r="X459" s="277"/>
      <c r="Y459" s="277"/>
    </row>
    <row r="460" ht="15.0" customHeight="1">
      <c r="A460" s="352">
        <v>206973.0</v>
      </c>
      <c r="B460" s="352" t="str">
        <f>VLOOKUP(A460, 'JAN2022 - CC'!M:N,2,0)</f>
        <v>1796844586</v>
      </c>
      <c r="C460" s="352">
        <f>VLOOKUP(B460, 'JAN2022 - CC'!A:B,2,0)</f>
        <v>17968</v>
      </c>
      <c r="D460" s="352" t="s">
        <v>8507</v>
      </c>
      <c r="E460" s="352" t="s">
        <v>8309</v>
      </c>
      <c r="F460" s="352" t="s">
        <v>8309</v>
      </c>
      <c r="G460" s="277"/>
      <c r="H460" s="277"/>
      <c r="I460" s="277"/>
      <c r="J460" s="277"/>
      <c r="K460" s="352" t="str">
        <f>VLOOKUP(B460, 'JAN2022 - CC'!A:D,4,0)</f>
        <v>LOPEZ, ALMA G</v>
      </c>
      <c r="L460" s="277"/>
      <c r="M460" s="352" t="s">
        <v>97</v>
      </c>
      <c r="N460" s="352" t="s">
        <v>10110</v>
      </c>
      <c r="O460" s="277"/>
      <c r="P460" s="277"/>
      <c r="Q460" s="277"/>
      <c r="R460" s="277"/>
      <c r="S460" s="277"/>
      <c r="T460" s="277"/>
      <c r="U460" s="277"/>
      <c r="V460" s="277"/>
      <c r="W460" s="277"/>
      <c r="X460" s="277"/>
      <c r="Y460" s="277"/>
    </row>
    <row r="461" ht="15.0" customHeight="1">
      <c r="A461" s="352">
        <v>206973.0</v>
      </c>
      <c r="B461" s="352" t="str">
        <f>VLOOKUP(A461, 'JAN2022 - CC'!M:N,2,0)</f>
        <v>1796844586</v>
      </c>
      <c r="C461" s="352">
        <f>VLOOKUP(B461, 'JAN2022 - CC'!A:B,2,0)</f>
        <v>17968</v>
      </c>
      <c r="D461" s="352" t="s">
        <v>7570</v>
      </c>
      <c r="E461" s="352" t="s">
        <v>8315</v>
      </c>
      <c r="F461" s="352" t="s">
        <v>8309</v>
      </c>
      <c r="G461" s="277"/>
      <c r="H461" s="277"/>
      <c r="I461" s="277"/>
      <c r="J461" s="277"/>
      <c r="K461" s="352" t="str">
        <f>VLOOKUP(B461, 'JAN2022 - CC'!A:D,4,0)</f>
        <v>LOPEZ, ALMA G</v>
      </c>
      <c r="L461" s="277"/>
      <c r="M461" s="352" t="s">
        <v>97</v>
      </c>
      <c r="N461" s="352" t="s">
        <v>10110</v>
      </c>
      <c r="O461" s="277"/>
      <c r="P461" s="277"/>
      <c r="Q461" s="277"/>
      <c r="R461" s="277"/>
      <c r="S461" s="277"/>
      <c r="T461" s="277"/>
      <c r="U461" s="277"/>
      <c r="V461" s="277"/>
      <c r="W461" s="277"/>
      <c r="X461" s="277"/>
      <c r="Y461" s="277"/>
    </row>
    <row r="462" ht="15.0" customHeight="1">
      <c r="A462" s="352">
        <v>206974.0</v>
      </c>
      <c r="B462" s="352" t="str">
        <f>VLOOKUP(A462, 'JAN2022 - CC'!M:N,2,0)</f>
        <v>1138944586</v>
      </c>
      <c r="C462" s="352">
        <f>VLOOKUP(B462, 'JAN2022 - CC'!A:B,2,0)</f>
        <v>11389</v>
      </c>
      <c r="D462" s="352" t="s">
        <v>8342</v>
      </c>
      <c r="E462" s="352" t="s">
        <v>8309</v>
      </c>
      <c r="F462" s="352" t="s">
        <v>8309</v>
      </c>
      <c r="G462" s="277"/>
      <c r="H462" s="277"/>
      <c r="I462" s="277"/>
      <c r="J462" s="277"/>
      <c r="K462" s="352" t="str">
        <f>VLOOKUP(B462, 'JAN2022 - CC'!A:D,4,0)</f>
        <v>BARRAZA, MARIA</v>
      </c>
      <c r="L462" s="277"/>
      <c r="M462" s="352" t="s">
        <v>10111</v>
      </c>
      <c r="N462" s="352" t="s">
        <v>9930</v>
      </c>
      <c r="O462" s="277"/>
      <c r="P462" s="277"/>
      <c r="Q462" s="277"/>
      <c r="R462" s="277"/>
      <c r="S462" s="277"/>
      <c r="T462" s="277"/>
      <c r="U462" s="277"/>
      <c r="V462" s="277"/>
      <c r="W462" s="277"/>
      <c r="X462" s="277"/>
      <c r="Y462" s="277"/>
    </row>
    <row r="463" ht="15.75" customHeight="1">
      <c r="A463" s="352">
        <v>206974.0</v>
      </c>
      <c r="B463" s="352" t="str">
        <f>VLOOKUP(A463, 'JAN2022 - CC'!M:N,2,0)</f>
        <v>1138944586</v>
      </c>
      <c r="C463" s="352">
        <f>VLOOKUP(B463, 'JAN2022 - CC'!A:B,2,0)</f>
        <v>11389</v>
      </c>
      <c r="D463" s="352" t="s">
        <v>8495</v>
      </c>
      <c r="E463" s="352">
        <v>205.0</v>
      </c>
      <c r="F463" s="352" t="s">
        <v>8309</v>
      </c>
      <c r="G463" s="277"/>
      <c r="H463" s="277"/>
      <c r="I463" s="277"/>
      <c r="J463" s="277"/>
      <c r="K463" s="352" t="str">
        <f>VLOOKUP(B463, 'JAN2022 - CC'!A:D,4,0)</f>
        <v>BARRAZA, MARIA</v>
      </c>
      <c r="L463" s="277"/>
      <c r="M463" s="352" t="s">
        <v>10111</v>
      </c>
      <c r="N463" s="352" t="s">
        <v>9930</v>
      </c>
      <c r="O463" s="277"/>
      <c r="P463" s="277"/>
      <c r="Q463" s="277"/>
      <c r="R463" s="277"/>
      <c r="S463" s="277"/>
      <c r="T463" s="277"/>
      <c r="U463" s="277"/>
      <c r="V463" s="277"/>
      <c r="W463" s="277"/>
      <c r="X463" s="277"/>
      <c r="Y463" s="277"/>
    </row>
    <row r="464" ht="15.0" customHeight="1">
      <c r="A464" s="352">
        <v>206974.0</v>
      </c>
      <c r="B464" s="352" t="str">
        <f>VLOOKUP(A464, 'JAN2022 - CC'!M:N,2,0)</f>
        <v>1138944586</v>
      </c>
      <c r="C464" s="352">
        <f>VLOOKUP(B464, 'JAN2022 - CC'!A:B,2,0)</f>
        <v>11389</v>
      </c>
      <c r="D464" s="352" t="s">
        <v>7569</v>
      </c>
      <c r="E464" s="352" t="s">
        <v>8309</v>
      </c>
      <c r="F464" s="352" t="s">
        <v>8309</v>
      </c>
      <c r="G464" s="277"/>
      <c r="H464" s="277"/>
      <c r="I464" s="277"/>
      <c r="J464" s="277"/>
      <c r="K464" s="352" t="str">
        <f>VLOOKUP(B464, 'JAN2022 - CC'!A:D,4,0)</f>
        <v>BARRAZA, MARIA</v>
      </c>
      <c r="L464" s="277"/>
      <c r="M464" s="352" t="s">
        <v>10111</v>
      </c>
      <c r="N464" s="352" t="s">
        <v>9930</v>
      </c>
      <c r="O464" s="277"/>
      <c r="P464" s="277"/>
      <c r="Q464" s="277"/>
      <c r="R464" s="277"/>
      <c r="S464" s="277"/>
      <c r="T464" s="277"/>
      <c r="U464" s="277"/>
      <c r="V464" s="277"/>
      <c r="W464" s="277"/>
      <c r="X464" s="277"/>
      <c r="Y464" s="277"/>
    </row>
    <row r="465" ht="15.0" customHeight="1">
      <c r="A465" s="352">
        <v>206974.0</v>
      </c>
      <c r="B465" s="352" t="str">
        <f>VLOOKUP(A465, 'JAN2022 - CC'!M:N,2,0)</f>
        <v>1138944586</v>
      </c>
      <c r="C465" s="352">
        <f>VLOOKUP(B465, 'JAN2022 - CC'!A:B,2,0)</f>
        <v>11389</v>
      </c>
      <c r="D465" s="352" t="s">
        <v>7569</v>
      </c>
      <c r="E465" s="352">
        <v>260.0</v>
      </c>
      <c r="F465" s="352" t="s">
        <v>8309</v>
      </c>
      <c r="G465" s="277"/>
      <c r="H465" s="277"/>
      <c r="I465" s="277"/>
      <c r="J465" s="277"/>
      <c r="K465" s="352" t="str">
        <f>VLOOKUP(B465, 'JAN2022 - CC'!A:D,4,0)</f>
        <v>BARRAZA, MARIA</v>
      </c>
      <c r="L465" s="277"/>
      <c r="M465" s="352" t="s">
        <v>10111</v>
      </c>
      <c r="N465" s="352" t="s">
        <v>9930</v>
      </c>
      <c r="O465" s="277"/>
      <c r="P465" s="277"/>
      <c r="Q465" s="277"/>
      <c r="R465" s="277"/>
      <c r="S465" s="277"/>
      <c r="T465" s="277"/>
      <c r="U465" s="277"/>
      <c r="V465" s="277"/>
      <c r="W465" s="277"/>
      <c r="X465" s="277"/>
      <c r="Y465" s="277"/>
    </row>
    <row r="466" ht="15.75" customHeight="1">
      <c r="A466" s="352">
        <v>206976.0</v>
      </c>
      <c r="B466" s="352" t="str">
        <f>VLOOKUP(A466, 'JAN2022 - CC'!M:N,2,0)</f>
        <v>1237444586</v>
      </c>
      <c r="C466" s="352">
        <f>VLOOKUP(B466, 'JAN2022 - CC'!A:B,2,0)</f>
        <v>12374</v>
      </c>
      <c r="D466" s="352" t="s">
        <v>8374</v>
      </c>
      <c r="E466" s="352" t="s">
        <v>8315</v>
      </c>
      <c r="F466" s="352" t="s">
        <v>8309</v>
      </c>
      <c r="G466" s="277"/>
      <c r="H466" s="277"/>
      <c r="I466" s="277"/>
      <c r="J466" s="277"/>
      <c r="K466" s="352" t="str">
        <f>VLOOKUP(B466, 'JAN2022 - CC'!A:D,4,0)</f>
        <v>REYES, AIDA</v>
      </c>
      <c r="L466" s="277"/>
      <c r="M466" s="352" t="s">
        <v>10112</v>
      </c>
      <c r="N466" s="352" t="s">
        <v>10113</v>
      </c>
      <c r="O466" s="277"/>
      <c r="P466" s="277"/>
      <c r="Q466" s="277"/>
      <c r="R466" s="277"/>
      <c r="S466" s="277"/>
      <c r="T466" s="277"/>
      <c r="U466" s="277"/>
      <c r="V466" s="277"/>
      <c r="W466" s="277"/>
      <c r="X466" s="277"/>
      <c r="Y466" s="277"/>
    </row>
    <row r="467" ht="15.0" customHeight="1">
      <c r="A467" s="352">
        <v>206976.0</v>
      </c>
      <c r="B467" s="352" t="str">
        <f>VLOOKUP(A467, 'JAN2022 - CC'!M:N,2,0)</f>
        <v>1237444586</v>
      </c>
      <c r="C467" s="352">
        <f>VLOOKUP(B467, 'JAN2022 - CC'!A:B,2,0)</f>
        <v>12374</v>
      </c>
      <c r="D467" s="352" t="s">
        <v>8389</v>
      </c>
      <c r="E467" s="352" t="s">
        <v>8309</v>
      </c>
      <c r="F467" s="352" t="s">
        <v>8309</v>
      </c>
      <c r="G467" s="277"/>
      <c r="H467" s="277"/>
      <c r="I467" s="277"/>
      <c r="J467" s="277"/>
      <c r="K467" s="352" t="str">
        <f>VLOOKUP(B467, 'JAN2022 - CC'!A:D,4,0)</f>
        <v>REYES, AIDA</v>
      </c>
      <c r="L467" s="277"/>
      <c r="M467" s="352" t="s">
        <v>10112</v>
      </c>
      <c r="N467" s="352" t="s">
        <v>10113</v>
      </c>
      <c r="O467" s="277"/>
      <c r="P467" s="277"/>
      <c r="Q467" s="277"/>
      <c r="R467" s="277"/>
      <c r="S467" s="277"/>
      <c r="T467" s="277"/>
      <c r="U467" s="277"/>
      <c r="V467" s="277"/>
      <c r="W467" s="277"/>
      <c r="X467" s="277"/>
      <c r="Y467" s="277"/>
    </row>
    <row r="468" ht="15.0" customHeight="1">
      <c r="A468" s="352">
        <v>206977.0</v>
      </c>
      <c r="B468" s="352" t="str">
        <f>VLOOKUP(A468, 'JAN2022 - CC'!M:N,2,0)</f>
        <v>1071844586</v>
      </c>
      <c r="C468" s="352">
        <f>VLOOKUP(B468, 'JAN2022 - CC'!A:B,2,0)</f>
        <v>10718</v>
      </c>
      <c r="D468" s="352" t="s">
        <v>8507</v>
      </c>
      <c r="E468" s="352" t="s">
        <v>8309</v>
      </c>
      <c r="F468" s="352" t="s">
        <v>8309</v>
      </c>
      <c r="G468" s="277"/>
      <c r="H468" s="277"/>
      <c r="I468" s="277"/>
      <c r="J468" s="277"/>
      <c r="K468" s="352" t="str">
        <f>VLOOKUP(B468, 'JAN2022 - CC'!A:D,4,0)</f>
        <v>CANO, OLGA</v>
      </c>
      <c r="L468" s="277"/>
      <c r="M468" s="352" t="s">
        <v>10114</v>
      </c>
      <c r="N468" s="352" t="s">
        <v>10115</v>
      </c>
      <c r="O468" s="277"/>
      <c r="P468" s="277"/>
      <c r="Q468" s="277"/>
      <c r="R468" s="277"/>
      <c r="S468" s="277"/>
      <c r="T468" s="277"/>
      <c r="U468" s="277"/>
      <c r="V468" s="277"/>
      <c r="W468" s="277"/>
      <c r="X468" s="277"/>
      <c r="Y468" s="277"/>
    </row>
    <row r="469" ht="15.75" customHeight="1">
      <c r="A469" s="352">
        <v>206977.0</v>
      </c>
      <c r="B469" s="352" t="str">
        <f>VLOOKUP(A469, 'JAN2022 - CC'!M:N,2,0)</f>
        <v>1071844586</v>
      </c>
      <c r="C469" s="352">
        <f>VLOOKUP(B469, 'JAN2022 - CC'!A:B,2,0)</f>
        <v>10718</v>
      </c>
      <c r="D469" s="352" t="s">
        <v>8583</v>
      </c>
      <c r="E469" s="352" t="s">
        <v>8309</v>
      </c>
      <c r="F469" s="352" t="s">
        <v>8309</v>
      </c>
      <c r="G469" s="277"/>
      <c r="H469" s="277"/>
      <c r="I469" s="277"/>
      <c r="J469" s="277"/>
      <c r="K469" s="352" t="str">
        <f>VLOOKUP(B469, 'JAN2022 - CC'!A:D,4,0)</f>
        <v>CANO, OLGA</v>
      </c>
      <c r="L469" s="277"/>
      <c r="M469" s="352" t="s">
        <v>10114</v>
      </c>
      <c r="N469" s="352" t="s">
        <v>10115</v>
      </c>
      <c r="O469" s="277"/>
      <c r="P469" s="277"/>
      <c r="Q469" s="277"/>
      <c r="R469" s="277"/>
      <c r="S469" s="277"/>
      <c r="T469" s="277"/>
      <c r="U469" s="277"/>
      <c r="V469" s="277"/>
      <c r="W469" s="277"/>
      <c r="X469" s="277"/>
      <c r="Y469" s="277"/>
    </row>
    <row r="470" ht="15.0" customHeight="1">
      <c r="A470" s="352">
        <v>206978.0</v>
      </c>
      <c r="B470" s="352" t="str">
        <f>VLOOKUP(A470, 'JAN2022 - CC'!M:N,2,0)</f>
        <v>1125244586</v>
      </c>
      <c r="C470" s="352">
        <f>VLOOKUP(B470, 'JAN2022 - CC'!A:B,2,0)</f>
        <v>11252</v>
      </c>
      <c r="D470" s="352" t="s">
        <v>8507</v>
      </c>
      <c r="E470" s="352" t="s">
        <v>8309</v>
      </c>
      <c r="F470" s="352" t="s">
        <v>8309</v>
      </c>
      <c r="G470" s="277"/>
      <c r="H470" s="277"/>
      <c r="I470" s="277"/>
      <c r="J470" s="277"/>
      <c r="K470" s="352" t="str">
        <f>VLOOKUP(B470, 'JAN2022 - CC'!A:D,4,0)</f>
        <v>MENDOZA, CARLOS</v>
      </c>
      <c r="L470" s="277"/>
      <c r="M470" s="352" t="s">
        <v>10007</v>
      </c>
      <c r="N470" s="352" t="s">
        <v>9854</v>
      </c>
      <c r="O470" s="277"/>
      <c r="P470" s="277"/>
      <c r="Q470" s="277"/>
      <c r="R470" s="277"/>
      <c r="S470" s="277"/>
      <c r="T470" s="277"/>
      <c r="U470" s="277"/>
      <c r="V470" s="277"/>
      <c r="W470" s="277"/>
      <c r="X470" s="277"/>
      <c r="Y470" s="277"/>
    </row>
    <row r="471" ht="15.0" customHeight="1">
      <c r="A471" s="352">
        <v>206980.0</v>
      </c>
      <c r="B471" s="352" t="str">
        <f>VLOOKUP(A471, 'JAN2022 - CC'!M:N,2,0)</f>
        <v>1274144586</v>
      </c>
      <c r="C471" s="352">
        <f>VLOOKUP(B471, 'JAN2022 - CC'!A:B,2,0)</f>
        <v>12741</v>
      </c>
      <c r="D471" s="352" t="s">
        <v>7569</v>
      </c>
      <c r="E471" s="352" t="s">
        <v>8309</v>
      </c>
      <c r="F471" s="352" t="s">
        <v>8309</v>
      </c>
      <c r="G471" s="277"/>
      <c r="H471" s="277"/>
      <c r="I471" s="277"/>
      <c r="J471" s="277"/>
      <c r="K471" s="352" t="str">
        <f>VLOOKUP(B471, 'JAN2022 - CC'!A:D,4,0)</f>
        <v>HERRERA, BRENDA T</v>
      </c>
      <c r="L471" s="277"/>
      <c r="M471" s="352" t="s">
        <v>10116</v>
      </c>
      <c r="N471" s="352" t="s">
        <v>10117</v>
      </c>
      <c r="O471" s="277"/>
      <c r="P471" s="277"/>
      <c r="Q471" s="277"/>
      <c r="R471" s="277"/>
      <c r="S471" s="277"/>
      <c r="T471" s="277"/>
      <c r="U471" s="277"/>
      <c r="V471" s="277"/>
      <c r="W471" s="277"/>
      <c r="X471" s="277"/>
      <c r="Y471" s="277"/>
    </row>
    <row r="472" ht="15.75" customHeight="1">
      <c r="A472" s="352">
        <v>206981.0</v>
      </c>
      <c r="B472" s="352" t="str">
        <f>VLOOKUP(A472, 'JAN2022 - CC'!M:N,2,0)</f>
        <v>1437344586</v>
      </c>
      <c r="C472" s="352">
        <f>VLOOKUP(B472, 'JAN2022 - CC'!A:B,2,0)</f>
        <v>14373</v>
      </c>
      <c r="D472" s="352" t="s">
        <v>8318</v>
      </c>
      <c r="E472" s="352" t="s">
        <v>8309</v>
      </c>
      <c r="F472" s="352" t="s">
        <v>8309</v>
      </c>
      <c r="G472" s="277"/>
      <c r="H472" s="277"/>
      <c r="I472" s="277"/>
      <c r="J472" s="277"/>
      <c r="K472" s="352" t="str">
        <f>VLOOKUP(B472, 'JAN2022 - CC'!A:D,4,0)</f>
        <v>TRAINNOR, SHANNON</v>
      </c>
      <c r="L472" s="277"/>
      <c r="M472" s="352" t="s">
        <v>10118</v>
      </c>
      <c r="N472" s="352" t="s">
        <v>10119</v>
      </c>
      <c r="O472" s="277"/>
      <c r="P472" s="277"/>
      <c r="Q472" s="277"/>
      <c r="R472" s="277"/>
      <c r="S472" s="277"/>
      <c r="T472" s="277"/>
      <c r="U472" s="277"/>
      <c r="V472" s="277"/>
      <c r="W472" s="277"/>
      <c r="X472" s="277"/>
      <c r="Y472" s="277"/>
    </row>
    <row r="473" ht="15.0" customHeight="1">
      <c r="A473" s="352">
        <v>206981.0</v>
      </c>
      <c r="B473" s="352" t="str">
        <f>VLOOKUP(A473, 'JAN2022 - CC'!M:N,2,0)</f>
        <v>1437344586</v>
      </c>
      <c r="C473" s="352">
        <f>VLOOKUP(B473, 'JAN2022 - CC'!A:B,2,0)</f>
        <v>14373</v>
      </c>
      <c r="D473" s="352" t="s">
        <v>7939</v>
      </c>
      <c r="E473" s="352" t="s">
        <v>8309</v>
      </c>
      <c r="F473" s="352" t="s">
        <v>8309</v>
      </c>
      <c r="G473" s="277"/>
      <c r="H473" s="277"/>
      <c r="I473" s="277"/>
      <c r="J473" s="277"/>
      <c r="K473" s="352" t="str">
        <f>VLOOKUP(B473, 'JAN2022 - CC'!A:D,4,0)</f>
        <v>TRAINNOR, SHANNON</v>
      </c>
      <c r="L473" s="277"/>
      <c r="M473" s="352" t="s">
        <v>10118</v>
      </c>
      <c r="N473" s="352" t="s">
        <v>10119</v>
      </c>
      <c r="O473" s="277"/>
      <c r="P473" s="277"/>
      <c r="Q473" s="277"/>
      <c r="R473" s="277"/>
      <c r="S473" s="277"/>
      <c r="T473" s="277"/>
      <c r="U473" s="277"/>
      <c r="V473" s="277"/>
      <c r="W473" s="277"/>
      <c r="X473" s="277"/>
      <c r="Y473" s="277"/>
    </row>
    <row r="474" ht="15.0" customHeight="1">
      <c r="A474" s="352">
        <v>206981.0</v>
      </c>
      <c r="B474" s="352" t="str">
        <f>VLOOKUP(A474, 'JAN2022 - CC'!M:N,2,0)</f>
        <v>1437344586</v>
      </c>
      <c r="C474" s="352">
        <f>VLOOKUP(B474, 'JAN2022 - CC'!A:B,2,0)</f>
        <v>14373</v>
      </c>
      <c r="D474" s="352" t="s">
        <v>8507</v>
      </c>
      <c r="E474" s="352" t="s">
        <v>8309</v>
      </c>
      <c r="F474" s="352" t="s">
        <v>8309</v>
      </c>
      <c r="G474" s="277"/>
      <c r="H474" s="277"/>
      <c r="I474" s="277"/>
      <c r="J474" s="277"/>
      <c r="K474" s="352" t="str">
        <f>VLOOKUP(B474, 'JAN2022 - CC'!A:D,4,0)</f>
        <v>TRAINNOR, SHANNON</v>
      </c>
      <c r="L474" s="277"/>
      <c r="M474" s="352" t="s">
        <v>10118</v>
      </c>
      <c r="N474" s="352" t="s">
        <v>10119</v>
      </c>
      <c r="O474" s="277"/>
      <c r="P474" s="277"/>
      <c r="Q474" s="277"/>
      <c r="R474" s="277"/>
      <c r="S474" s="277"/>
      <c r="T474" s="277"/>
      <c r="U474" s="277"/>
      <c r="V474" s="277"/>
      <c r="W474" s="277"/>
      <c r="X474" s="277"/>
      <c r="Y474" s="277"/>
    </row>
    <row r="475" ht="15.75" customHeight="1">
      <c r="A475" s="352">
        <v>206981.0</v>
      </c>
      <c r="B475" s="352" t="str">
        <f>VLOOKUP(A475, 'JAN2022 - CC'!M:N,2,0)</f>
        <v>1437344586</v>
      </c>
      <c r="C475" s="352">
        <f>VLOOKUP(B475, 'JAN2022 - CC'!A:B,2,0)</f>
        <v>14373</v>
      </c>
      <c r="D475" s="352" t="s">
        <v>7569</v>
      </c>
      <c r="E475" s="352" t="s">
        <v>8309</v>
      </c>
      <c r="F475" s="352" t="s">
        <v>8309</v>
      </c>
      <c r="G475" s="277"/>
      <c r="H475" s="277"/>
      <c r="I475" s="277"/>
      <c r="J475" s="277"/>
      <c r="K475" s="352" t="str">
        <f>VLOOKUP(B475, 'JAN2022 - CC'!A:D,4,0)</f>
        <v>TRAINNOR, SHANNON</v>
      </c>
      <c r="L475" s="277"/>
      <c r="M475" s="352" t="s">
        <v>10118</v>
      </c>
      <c r="N475" s="352" t="s">
        <v>10119</v>
      </c>
      <c r="O475" s="277"/>
      <c r="P475" s="277"/>
      <c r="Q475" s="277"/>
      <c r="R475" s="277"/>
      <c r="S475" s="277"/>
      <c r="T475" s="277"/>
      <c r="U475" s="277"/>
      <c r="V475" s="277"/>
      <c r="W475" s="277"/>
      <c r="X475" s="277"/>
      <c r="Y475" s="277"/>
    </row>
    <row r="476" ht="15.0" customHeight="1">
      <c r="A476" s="352">
        <v>206982.0</v>
      </c>
      <c r="B476" s="352" t="str">
        <f>VLOOKUP(A476, 'JAN2022 - CC'!M:N,2,0)</f>
        <v>1447744586</v>
      </c>
      <c r="C476" s="352">
        <f>VLOOKUP(B476, 'JAN2022 - CC'!A:B,2,0)</f>
        <v>14477</v>
      </c>
      <c r="D476" s="352" t="s">
        <v>7570</v>
      </c>
      <c r="E476" s="352" t="s">
        <v>8315</v>
      </c>
      <c r="F476" s="352" t="s">
        <v>8309</v>
      </c>
      <c r="G476" s="277"/>
      <c r="H476" s="277"/>
      <c r="I476" s="277"/>
      <c r="J476" s="277"/>
      <c r="K476" s="352" t="str">
        <f>VLOOKUP(B476, 'JAN2022 - CC'!A:D,4,0)</f>
        <v>RODRIGUEZ, EMILIO</v>
      </c>
      <c r="L476" s="277"/>
      <c r="M476" s="352" t="s">
        <v>10120</v>
      </c>
      <c r="N476" s="352" t="s">
        <v>10121</v>
      </c>
      <c r="O476" s="277"/>
      <c r="P476" s="277"/>
      <c r="Q476" s="277"/>
      <c r="R476" s="277"/>
      <c r="S476" s="277"/>
      <c r="T476" s="277"/>
      <c r="U476" s="277"/>
      <c r="V476" s="277"/>
      <c r="W476" s="277"/>
      <c r="X476" s="277"/>
      <c r="Y476" s="277"/>
    </row>
    <row r="477" ht="15.0" customHeight="1">
      <c r="A477" s="352">
        <v>206984.0</v>
      </c>
      <c r="B477" s="352" t="str">
        <f>VLOOKUP(A477, 'JAN2022 - CC'!M:N,2,0)</f>
        <v>1482644586</v>
      </c>
      <c r="C477" s="352">
        <f>VLOOKUP(B477, 'JAN2022 - CC'!A:B,2,0)</f>
        <v>14826</v>
      </c>
      <c r="D477" s="352" t="s">
        <v>7576</v>
      </c>
      <c r="E477" s="352" t="s">
        <v>8315</v>
      </c>
      <c r="F477" s="352" t="s">
        <v>8309</v>
      </c>
      <c r="G477" s="277"/>
      <c r="H477" s="277"/>
      <c r="I477" s="277"/>
      <c r="J477" s="277"/>
      <c r="K477" s="352" t="str">
        <f>VLOOKUP(B477, 'JAN2022 - CC'!A:D,4,0)</f>
        <v>ONATE, GENOVEVA S</v>
      </c>
      <c r="L477" s="277"/>
      <c r="M477" s="352" t="s">
        <v>10122</v>
      </c>
      <c r="N477" s="352" t="s">
        <v>10123</v>
      </c>
      <c r="O477" s="277"/>
      <c r="P477" s="277"/>
      <c r="Q477" s="277"/>
      <c r="R477" s="277"/>
      <c r="S477" s="277"/>
      <c r="T477" s="277"/>
      <c r="U477" s="277"/>
      <c r="V477" s="277"/>
      <c r="W477" s="277"/>
      <c r="X477" s="277"/>
      <c r="Y477" s="277"/>
    </row>
    <row r="478" ht="15.0" customHeight="1">
      <c r="A478" s="352">
        <v>206984.0</v>
      </c>
      <c r="B478" s="352" t="str">
        <f>VLOOKUP(A478, 'JAN2022 - CC'!M:N,2,0)</f>
        <v>1482644586</v>
      </c>
      <c r="C478" s="352">
        <f>VLOOKUP(B478, 'JAN2022 - CC'!A:B,2,0)</f>
        <v>14826</v>
      </c>
      <c r="D478" s="352" t="s">
        <v>7640</v>
      </c>
      <c r="E478" s="352">
        <v>459.0</v>
      </c>
      <c r="F478" s="352" t="s">
        <v>8309</v>
      </c>
      <c r="G478" s="277"/>
      <c r="H478" s="277"/>
      <c r="I478" s="277"/>
      <c r="J478" s="277"/>
      <c r="K478" s="352" t="str">
        <f>VLOOKUP(B478, 'JAN2022 - CC'!A:D,4,0)</f>
        <v>ONATE, GENOVEVA S</v>
      </c>
      <c r="L478" s="277"/>
      <c r="M478" s="352" t="s">
        <v>10122</v>
      </c>
      <c r="N478" s="352" t="s">
        <v>10123</v>
      </c>
      <c r="O478" s="277"/>
      <c r="P478" s="277"/>
      <c r="Q478" s="277"/>
      <c r="R478" s="277"/>
      <c r="S478" s="277"/>
      <c r="T478" s="277"/>
      <c r="U478" s="277"/>
      <c r="V478" s="277"/>
      <c r="W478" s="277"/>
      <c r="X478" s="277"/>
      <c r="Y478" s="277"/>
    </row>
    <row r="479" ht="15.75" customHeight="1">
      <c r="A479" s="352">
        <v>206984.0</v>
      </c>
      <c r="B479" s="352" t="str">
        <f>VLOOKUP(A479, 'JAN2022 - CC'!M:N,2,0)</f>
        <v>1482644586</v>
      </c>
      <c r="C479" s="352">
        <f>VLOOKUP(B479, 'JAN2022 - CC'!A:B,2,0)</f>
        <v>14826</v>
      </c>
      <c r="D479" s="352" t="s">
        <v>7606</v>
      </c>
      <c r="E479" s="352">
        <v>749.0</v>
      </c>
      <c r="F479" s="352" t="s">
        <v>8309</v>
      </c>
      <c r="G479" s="277"/>
      <c r="H479" s="277"/>
      <c r="I479" s="277"/>
      <c r="J479" s="277"/>
      <c r="K479" s="352" t="str">
        <f>VLOOKUP(B479, 'JAN2022 - CC'!A:D,4,0)</f>
        <v>ONATE, GENOVEVA S</v>
      </c>
      <c r="L479" s="277"/>
      <c r="M479" s="352" t="s">
        <v>10122</v>
      </c>
      <c r="N479" s="352" t="s">
        <v>10123</v>
      </c>
      <c r="O479" s="277"/>
      <c r="P479" s="277"/>
      <c r="Q479" s="277"/>
      <c r="R479" s="277"/>
      <c r="S479" s="277"/>
      <c r="T479" s="277"/>
      <c r="U479" s="277"/>
      <c r="V479" s="277"/>
      <c r="W479" s="277"/>
      <c r="X479" s="277"/>
      <c r="Y479" s="277"/>
    </row>
    <row r="480" ht="15.0" customHeight="1">
      <c r="A480" s="352">
        <v>206987.0</v>
      </c>
      <c r="B480" s="352" t="str">
        <f>VLOOKUP(A480, 'JAN2022 - CC'!M:N,2,0)</f>
        <v>1553044586</v>
      </c>
      <c r="C480" s="352">
        <f>VLOOKUP(B480, 'JAN2022 - CC'!A:B,2,0)</f>
        <v>15530</v>
      </c>
      <c r="D480" s="352" t="s">
        <v>7705</v>
      </c>
      <c r="E480" s="352" t="s">
        <v>8315</v>
      </c>
      <c r="F480" s="352" t="s">
        <v>8309</v>
      </c>
      <c r="G480" s="277"/>
      <c r="H480" s="277"/>
      <c r="I480" s="277"/>
      <c r="J480" s="277"/>
      <c r="K480" s="352" t="str">
        <f>VLOOKUP(B480, 'JAN2022 - CC'!A:D,4,0)</f>
        <v>GARCIA, LYDIA C</v>
      </c>
      <c r="L480" s="277"/>
      <c r="M480" s="352" t="s">
        <v>9919</v>
      </c>
      <c r="N480" s="352" t="s">
        <v>10124</v>
      </c>
      <c r="O480" s="277"/>
      <c r="P480" s="277"/>
      <c r="Q480" s="277"/>
      <c r="R480" s="277"/>
      <c r="S480" s="277"/>
      <c r="T480" s="277"/>
      <c r="U480" s="277"/>
      <c r="V480" s="277"/>
      <c r="W480" s="277"/>
      <c r="X480" s="277"/>
      <c r="Y480" s="277"/>
    </row>
    <row r="481" ht="15.0" customHeight="1">
      <c r="A481" s="352">
        <v>206987.0</v>
      </c>
      <c r="B481" s="352" t="str">
        <f>VLOOKUP(A481, 'JAN2022 - CC'!M:N,2,0)</f>
        <v>1553044586</v>
      </c>
      <c r="C481" s="352">
        <f>VLOOKUP(B481, 'JAN2022 - CC'!A:B,2,0)</f>
        <v>15530</v>
      </c>
      <c r="D481" s="352" t="s">
        <v>7566</v>
      </c>
      <c r="E481" s="352">
        <v>1140.0</v>
      </c>
      <c r="F481" s="352" t="s">
        <v>8309</v>
      </c>
      <c r="G481" s="277"/>
      <c r="H481" s="277"/>
      <c r="I481" s="277"/>
      <c r="J481" s="277"/>
      <c r="K481" s="352" t="str">
        <f>VLOOKUP(B481, 'JAN2022 - CC'!A:D,4,0)</f>
        <v>GARCIA, LYDIA C</v>
      </c>
      <c r="L481" s="277"/>
      <c r="M481" s="352" t="s">
        <v>9919</v>
      </c>
      <c r="N481" s="352" t="s">
        <v>10124</v>
      </c>
      <c r="O481" s="277"/>
      <c r="P481" s="277"/>
      <c r="Q481" s="277"/>
      <c r="R481" s="277"/>
      <c r="S481" s="277"/>
      <c r="T481" s="277"/>
      <c r="U481" s="277"/>
      <c r="V481" s="277"/>
      <c r="W481" s="277"/>
      <c r="X481" s="277"/>
      <c r="Y481" s="277"/>
    </row>
    <row r="482" ht="15.75" customHeight="1">
      <c r="A482" s="352">
        <v>206987.0</v>
      </c>
      <c r="B482" s="352" t="str">
        <f>VLOOKUP(A482, 'JAN2022 - CC'!M:N,2,0)</f>
        <v>1553044586</v>
      </c>
      <c r="C482" s="352">
        <f>VLOOKUP(B482, 'JAN2022 - CC'!A:B,2,0)</f>
        <v>15530</v>
      </c>
      <c r="D482" s="352" t="s">
        <v>8494</v>
      </c>
      <c r="E482" s="352" t="s">
        <v>8315</v>
      </c>
      <c r="F482" s="352" t="s">
        <v>8309</v>
      </c>
      <c r="G482" s="277"/>
      <c r="H482" s="277"/>
      <c r="I482" s="277"/>
      <c r="J482" s="277"/>
      <c r="K482" s="352" t="str">
        <f>VLOOKUP(B482, 'JAN2022 - CC'!A:D,4,0)</f>
        <v>GARCIA, LYDIA C</v>
      </c>
      <c r="L482" s="277"/>
      <c r="M482" s="352" t="s">
        <v>9919</v>
      </c>
      <c r="N482" s="352" t="s">
        <v>10124</v>
      </c>
      <c r="O482" s="277"/>
      <c r="P482" s="277"/>
      <c r="Q482" s="277"/>
      <c r="R482" s="277"/>
      <c r="S482" s="277"/>
      <c r="T482" s="277"/>
      <c r="U482" s="277"/>
      <c r="V482" s="277"/>
      <c r="W482" s="277"/>
      <c r="X482" s="277"/>
      <c r="Y482" s="277"/>
    </row>
    <row r="483" ht="15.0" customHeight="1">
      <c r="A483" s="352">
        <v>206987.0</v>
      </c>
      <c r="B483" s="352" t="str">
        <f>VLOOKUP(A483, 'JAN2022 - CC'!M:N,2,0)</f>
        <v>1553044586</v>
      </c>
      <c r="C483" s="352">
        <f>VLOOKUP(B483, 'JAN2022 - CC'!A:B,2,0)</f>
        <v>15530</v>
      </c>
      <c r="D483" s="352" t="s">
        <v>8507</v>
      </c>
      <c r="E483" s="352" t="s">
        <v>8309</v>
      </c>
      <c r="F483" s="352" t="s">
        <v>8309</v>
      </c>
      <c r="G483" s="277"/>
      <c r="H483" s="277"/>
      <c r="I483" s="277"/>
      <c r="J483" s="277"/>
      <c r="K483" s="352" t="str">
        <f>VLOOKUP(B483, 'JAN2022 - CC'!A:D,4,0)</f>
        <v>GARCIA, LYDIA C</v>
      </c>
      <c r="L483" s="277"/>
      <c r="M483" s="352" t="s">
        <v>9919</v>
      </c>
      <c r="N483" s="352" t="s">
        <v>10124</v>
      </c>
      <c r="O483" s="277"/>
      <c r="P483" s="277"/>
      <c r="Q483" s="277"/>
      <c r="R483" s="277"/>
      <c r="S483" s="277"/>
      <c r="T483" s="277"/>
      <c r="U483" s="277"/>
      <c r="V483" s="277"/>
      <c r="W483" s="277"/>
      <c r="X483" s="277"/>
      <c r="Y483" s="277"/>
    </row>
    <row r="484" ht="15.0" customHeight="1">
      <c r="A484" s="352">
        <v>206987.0</v>
      </c>
      <c r="B484" s="352" t="str">
        <f>VLOOKUP(A484, 'JAN2022 - CC'!M:N,2,0)</f>
        <v>1553044586</v>
      </c>
      <c r="C484" s="352">
        <f>VLOOKUP(B484, 'JAN2022 - CC'!A:B,2,0)</f>
        <v>15530</v>
      </c>
      <c r="D484" s="352" t="s">
        <v>7570</v>
      </c>
      <c r="E484" s="352" t="s">
        <v>8315</v>
      </c>
      <c r="F484" s="352" t="s">
        <v>8309</v>
      </c>
      <c r="G484" s="277"/>
      <c r="H484" s="277"/>
      <c r="I484" s="277"/>
      <c r="J484" s="277"/>
      <c r="K484" s="352" t="str">
        <f>VLOOKUP(B484, 'JAN2022 - CC'!A:D,4,0)</f>
        <v>GARCIA, LYDIA C</v>
      </c>
      <c r="L484" s="277"/>
      <c r="M484" s="352" t="s">
        <v>9919</v>
      </c>
      <c r="N484" s="352" t="s">
        <v>10124</v>
      </c>
      <c r="O484" s="277"/>
      <c r="P484" s="277"/>
      <c r="Q484" s="277"/>
      <c r="R484" s="277"/>
      <c r="S484" s="277"/>
      <c r="T484" s="277"/>
      <c r="U484" s="277"/>
      <c r="V484" s="277"/>
      <c r="W484" s="277"/>
      <c r="X484" s="277"/>
      <c r="Y484" s="277"/>
    </row>
    <row r="485" ht="15.75" customHeight="1">
      <c r="A485" s="352">
        <v>206988.0</v>
      </c>
      <c r="B485" s="352" t="str">
        <f>VLOOKUP(A485, 'JAN2022 - CC'!M:N,2,0)</f>
        <v>1507344586</v>
      </c>
      <c r="C485" s="352">
        <f>VLOOKUP(B485, 'JAN2022 - CC'!A:B,2,0)</f>
        <v>15073</v>
      </c>
      <c r="D485" s="352" t="s">
        <v>8374</v>
      </c>
      <c r="E485" s="352">
        <v>869.0</v>
      </c>
      <c r="F485" s="352" t="s">
        <v>8309</v>
      </c>
      <c r="G485" s="277"/>
      <c r="H485" s="277"/>
      <c r="I485" s="277"/>
      <c r="J485" s="277"/>
      <c r="K485" s="352" t="str">
        <f>VLOOKUP(B485, 'JAN2022 - CC'!A:D,4,0)</f>
        <v>RODRIGUEZ, DANIEL</v>
      </c>
      <c r="L485" s="277"/>
      <c r="M485" s="352" t="s">
        <v>10120</v>
      </c>
      <c r="N485" s="352" t="s">
        <v>10125</v>
      </c>
      <c r="O485" s="277"/>
      <c r="P485" s="277"/>
      <c r="Q485" s="277"/>
      <c r="R485" s="277"/>
      <c r="S485" s="277"/>
      <c r="T485" s="277"/>
      <c r="U485" s="277"/>
      <c r="V485" s="277"/>
      <c r="W485" s="277"/>
      <c r="X485" s="277"/>
      <c r="Y485" s="277"/>
    </row>
    <row r="486" ht="15.0" customHeight="1">
      <c r="A486" s="352">
        <v>206988.0</v>
      </c>
      <c r="B486" s="352" t="str">
        <f>VLOOKUP(A486, 'JAN2022 - CC'!M:N,2,0)</f>
        <v>1507344586</v>
      </c>
      <c r="C486" s="352">
        <f>VLOOKUP(B486, 'JAN2022 - CC'!A:B,2,0)</f>
        <v>15073</v>
      </c>
      <c r="D486" s="352" t="s">
        <v>7576</v>
      </c>
      <c r="E486" s="352" t="s">
        <v>8315</v>
      </c>
      <c r="F486" s="352" t="s">
        <v>8309</v>
      </c>
      <c r="G486" s="277"/>
      <c r="H486" s="277"/>
      <c r="I486" s="277"/>
      <c r="J486" s="277"/>
      <c r="K486" s="352" t="str">
        <f>VLOOKUP(B486, 'JAN2022 - CC'!A:D,4,0)</f>
        <v>RODRIGUEZ, DANIEL</v>
      </c>
      <c r="L486" s="277"/>
      <c r="M486" s="352" t="s">
        <v>10120</v>
      </c>
      <c r="N486" s="352" t="s">
        <v>10125</v>
      </c>
      <c r="O486" s="277"/>
      <c r="P486" s="277"/>
      <c r="Q486" s="277"/>
      <c r="R486" s="277"/>
      <c r="S486" s="277"/>
      <c r="T486" s="277"/>
      <c r="U486" s="277"/>
      <c r="V486" s="277"/>
      <c r="W486" s="277"/>
      <c r="X486" s="277"/>
      <c r="Y486" s="277"/>
    </row>
    <row r="487" ht="15.0" customHeight="1">
      <c r="A487" s="352">
        <v>206988.0</v>
      </c>
      <c r="B487" s="352" t="str">
        <f>VLOOKUP(A487, 'JAN2022 - CC'!M:N,2,0)</f>
        <v>1507344586</v>
      </c>
      <c r="C487" s="352">
        <f>VLOOKUP(B487, 'JAN2022 - CC'!A:B,2,0)</f>
        <v>15073</v>
      </c>
      <c r="D487" s="352" t="s">
        <v>7566</v>
      </c>
      <c r="E487" s="352">
        <v>1110.0</v>
      </c>
      <c r="F487" s="352" t="s">
        <v>8309</v>
      </c>
      <c r="G487" s="277"/>
      <c r="H487" s="277"/>
      <c r="I487" s="277"/>
      <c r="J487" s="277"/>
      <c r="K487" s="352" t="str">
        <f>VLOOKUP(B487, 'JAN2022 - CC'!A:D,4,0)</f>
        <v>RODRIGUEZ, DANIEL</v>
      </c>
      <c r="L487" s="277"/>
      <c r="M487" s="352" t="s">
        <v>10120</v>
      </c>
      <c r="N487" s="352" t="s">
        <v>10125</v>
      </c>
      <c r="O487" s="277"/>
      <c r="P487" s="277"/>
      <c r="Q487" s="277"/>
      <c r="R487" s="277"/>
      <c r="S487" s="277"/>
      <c r="T487" s="277"/>
      <c r="U487" s="277"/>
      <c r="V487" s="277"/>
      <c r="W487" s="277"/>
      <c r="X487" s="277"/>
      <c r="Y487" s="277"/>
    </row>
    <row r="488" ht="15.75" customHeight="1">
      <c r="A488" s="352">
        <v>206988.0</v>
      </c>
      <c r="B488" s="352" t="str">
        <f>VLOOKUP(A488, 'JAN2022 - CC'!M:N,2,0)</f>
        <v>1507344586</v>
      </c>
      <c r="C488" s="352">
        <f>VLOOKUP(B488, 'JAN2022 - CC'!A:B,2,0)</f>
        <v>15073</v>
      </c>
      <c r="D488" s="352" t="s">
        <v>8494</v>
      </c>
      <c r="E488" s="352" t="s">
        <v>8315</v>
      </c>
      <c r="F488" s="352" t="s">
        <v>8309</v>
      </c>
      <c r="G488" s="277"/>
      <c r="H488" s="277"/>
      <c r="I488" s="277"/>
      <c r="J488" s="277"/>
      <c r="K488" s="352" t="str">
        <f>VLOOKUP(B488, 'JAN2022 - CC'!A:D,4,0)</f>
        <v>RODRIGUEZ, DANIEL</v>
      </c>
      <c r="L488" s="277"/>
      <c r="M488" s="352" t="s">
        <v>10120</v>
      </c>
      <c r="N488" s="352" t="s">
        <v>10125</v>
      </c>
      <c r="O488" s="277"/>
      <c r="P488" s="277"/>
      <c r="Q488" s="277"/>
      <c r="R488" s="277"/>
      <c r="S488" s="277"/>
      <c r="T488" s="277"/>
      <c r="U488" s="277"/>
      <c r="V488" s="277"/>
      <c r="W488" s="277"/>
      <c r="X488" s="277"/>
      <c r="Y488" s="277"/>
    </row>
    <row r="489" ht="15.0" customHeight="1">
      <c r="A489" s="352">
        <v>206988.0</v>
      </c>
      <c r="B489" s="352" t="str">
        <f>VLOOKUP(A489, 'JAN2022 - CC'!M:N,2,0)</f>
        <v>1507344586</v>
      </c>
      <c r="C489" s="352">
        <f>VLOOKUP(B489, 'JAN2022 - CC'!A:B,2,0)</f>
        <v>15073</v>
      </c>
      <c r="D489" s="352" t="s">
        <v>7606</v>
      </c>
      <c r="E489" s="352" t="s">
        <v>8315</v>
      </c>
      <c r="F489" s="352" t="s">
        <v>8309</v>
      </c>
      <c r="G489" s="277"/>
      <c r="H489" s="277"/>
      <c r="I489" s="277"/>
      <c r="J489" s="277"/>
      <c r="K489" s="352" t="str">
        <f>VLOOKUP(B489, 'JAN2022 - CC'!A:D,4,0)</f>
        <v>RODRIGUEZ, DANIEL</v>
      </c>
      <c r="L489" s="277"/>
      <c r="M489" s="352" t="s">
        <v>10120</v>
      </c>
      <c r="N489" s="352" t="s">
        <v>10125</v>
      </c>
      <c r="O489" s="277"/>
      <c r="P489" s="277"/>
      <c r="Q489" s="277"/>
      <c r="R489" s="277"/>
      <c r="S489" s="277"/>
      <c r="T489" s="277"/>
      <c r="U489" s="277"/>
      <c r="V489" s="277"/>
      <c r="W489" s="277"/>
      <c r="X489" s="277"/>
      <c r="Y489" s="277"/>
    </row>
    <row r="490" ht="15.0" customHeight="1">
      <c r="A490" s="352">
        <v>206989.0</v>
      </c>
      <c r="B490" s="352" t="str">
        <f>VLOOKUP(A490, 'JAN2022 - CC'!M:N,2,0)</f>
        <v>1141144586</v>
      </c>
      <c r="C490" s="352">
        <f>VLOOKUP(B490, 'JAN2022 - CC'!A:B,2,0)</f>
        <v>11411</v>
      </c>
      <c r="D490" s="352" t="s">
        <v>7570</v>
      </c>
      <c r="E490" s="352" t="s">
        <v>8315</v>
      </c>
      <c r="F490" s="352" t="s">
        <v>8309</v>
      </c>
      <c r="G490" s="277"/>
      <c r="H490" s="277"/>
      <c r="I490" s="277"/>
      <c r="J490" s="277"/>
      <c r="K490" s="352" t="str">
        <f>VLOOKUP(B490, 'JAN2022 - CC'!A:D,4,0)</f>
        <v>RODRIGUEZ, LAURA</v>
      </c>
      <c r="L490" s="277"/>
      <c r="M490" s="352" t="s">
        <v>10071</v>
      </c>
      <c r="N490" s="352" t="s">
        <v>10126</v>
      </c>
      <c r="O490" s="277"/>
      <c r="P490" s="277"/>
      <c r="Q490" s="277"/>
      <c r="R490" s="277"/>
      <c r="S490" s="277"/>
      <c r="T490" s="277"/>
      <c r="U490" s="277"/>
      <c r="V490" s="277"/>
      <c r="W490" s="277"/>
      <c r="X490" s="277"/>
      <c r="Y490" s="277"/>
    </row>
    <row r="491" ht="15.0" customHeight="1">
      <c r="A491" s="352">
        <v>206989.0</v>
      </c>
      <c r="B491" s="352" t="str">
        <f>VLOOKUP(A491, 'JAN2022 - CC'!M:N,2,0)</f>
        <v>1141144586</v>
      </c>
      <c r="C491" s="352">
        <f>VLOOKUP(B491, 'JAN2022 - CC'!A:B,2,0)</f>
        <v>11411</v>
      </c>
      <c r="D491" s="352" t="s">
        <v>7606</v>
      </c>
      <c r="E491" s="352" t="s">
        <v>8315</v>
      </c>
      <c r="F491" s="352" t="s">
        <v>8309</v>
      </c>
      <c r="G491" s="277"/>
      <c r="H491" s="277"/>
      <c r="I491" s="277"/>
      <c r="J491" s="277"/>
      <c r="K491" s="352" t="str">
        <f>VLOOKUP(B491, 'JAN2022 - CC'!A:D,4,0)</f>
        <v>RODRIGUEZ, LAURA</v>
      </c>
      <c r="L491" s="277"/>
      <c r="M491" s="352" t="s">
        <v>10071</v>
      </c>
      <c r="N491" s="352" t="s">
        <v>10126</v>
      </c>
      <c r="O491" s="277"/>
      <c r="P491" s="277"/>
      <c r="Q491" s="277"/>
      <c r="R491" s="277"/>
      <c r="S491" s="277"/>
      <c r="T491" s="277"/>
      <c r="U491" s="277"/>
      <c r="V491" s="277"/>
      <c r="W491" s="277"/>
      <c r="X491" s="277"/>
      <c r="Y491" s="277"/>
    </row>
    <row r="492" ht="15.75" customHeight="1">
      <c r="A492" s="352">
        <v>206990.0</v>
      </c>
      <c r="B492" s="352" t="str">
        <f>VLOOKUP(A492, 'JAN2022 - CC'!M:N,2,0)</f>
        <v>1629444587</v>
      </c>
      <c r="C492" s="352">
        <f>VLOOKUP(B492, 'JAN2022 - CC'!A:B,2,0)</f>
        <v>16294</v>
      </c>
      <c r="D492" s="352" t="s">
        <v>8507</v>
      </c>
      <c r="E492" s="352" t="s">
        <v>8309</v>
      </c>
      <c r="F492" s="352" t="s">
        <v>8309</v>
      </c>
      <c r="G492" s="277"/>
      <c r="H492" s="277"/>
      <c r="I492" s="277"/>
      <c r="J492" s="277"/>
      <c r="K492" s="352" t="str">
        <f>VLOOKUP(B492, 'JAN2022 - CC'!A:D,4,0)</f>
        <v>HAMMONDS, JANNICE M</v>
      </c>
      <c r="L492" s="277"/>
      <c r="M492" s="352" t="s">
        <v>10127</v>
      </c>
      <c r="N492" s="352" t="s">
        <v>10128</v>
      </c>
      <c r="O492" s="277"/>
      <c r="P492" s="277"/>
      <c r="Q492" s="277"/>
      <c r="R492" s="277"/>
      <c r="S492" s="277"/>
      <c r="T492" s="277"/>
      <c r="U492" s="277"/>
      <c r="V492" s="277"/>
      <c r="W492" s="277"/>
      <c r="X492" s="277"/>
      <c r="Y492" s="277"/>
    </row>
    <row r="493" ht="15.0" customHeight="1">
      <c r="A493" s="352">
        <v>206991.0</v>
      </c>
      <c r="B493" s="352" t="str">
        <f>VLOOKUP(A493, 'JAN2022 - CC'!M:N,2,0)</f>
        <v>1578644587</v>
      </c>
      <c r="C493" s="352">
        <f>VLOOKUP(B493, 'JAN2022 - CC'!A:B,2,0)</f>
        <v>15786</v>
      </c>
      <c r="D493" s="352" t="s">
        <v>7576</v>
      </c>
      <c r="E493" s="352" t="s">
        <v>8315</v>
      </c>
      <c r="F493" s="352" t="s">
        <v>8309</v>
      </c>
      <c r="G493" s="277"/>
      <c r="H493" s="277"/>
      <c r="I493" s="277"/>
      <c r="J493" s="277"/>
      <c r="K493" s="352" t="str">
        <f>VLOOKUP(B493, 'JAN2022 - CC'!A:D,4,0)</f>
        <v>ROMO, ANA</v>
      </c>
      <c r="L493" s="277"/>
      <c r="M493" s="352" t="s">
        <v>10129</v>
      </c>
      <c r="N493" s="352" t="s">
        <v>10022</v>
      </c>
      <c r="O493" s="277"/>
      <c r="P493" s="277"/>
      <c r="Q493" s="277"/>
      <c r="R493" s="277"/>
      <c r="S493" s="277"/>
      <c r="T493" s="277"/>
      <c r="U493" s="277"/>
      <c r="V493" s="277"/>
      <c r="W493" s="277"/>
      <c r="X493" s="277"/>
      <c r="Y493" s="277"/>
    </row>
    <row r="494" ht="15.0" customHeight="1">
      <c r="A494" s="352">
        <v>206991.0</v>
      </c>
      <c r="B494" s="352" t="str">
        <f>VLOOKUP(A494, 'JAN2022 - CC'!M:N,2,0)</f>
        <v>1578644587</v>
      </c>
      <c r="C494" s="352">
        <f>VLOOKUP(B494, 'JAN2022 - CC'!A:B,2,0)</f>
        <v>15786</v>
      </c>
      <c r="D494" s="352" t="s">
        <v>8507</v>
      </c>
      <c r="E494" s="352" t="s">
        <v>8309</v>
      </c>
      <c r="F494" s="352" t="s">
        <v>8309</v>
      </c>
      <c r="G494" s="277"/>
      <c r="H494" s="277"/>
      <c r="I494" s="277"/>
      <c r="J494" s="277"/>
      <c r="K494" s="352" t="str">
        <f>VLOOKUP(B494, 'JAN2022 - CC'!A:D,4,0)</f>
        <v>ROMO, ANA</v>
      </c>
      <c r="L494" s="277"/>
      <c r="M494" s="352" t="s">
        <v>10129</v>
      </c>
      <c r="N494" s="352" t="s">
        <v>10022</v>
      </c>
      <c r="O494" s="277"/>
      <c r="P494" s="277"/>
      <c r="Q494" s="277"/>
      <c r="R494" s="277"/>
      <c r="S494" s="277"/>
      <c r="T494" s="277"/>
      <c r="U494" s="277"/>
      <c r="V494" s="277"/>
      <c r="W494" s="277"/>
      <c r="X494" s="277"/>
      <c r="Y494" s="277"/>
    </row>
    <row r="495" ht="15.75" customHeight="1">
      <c r="A495" s="352">
        <v>206992.0</v>
      </c>
      <c r="B495" s="352" t="str">
        <f>VLOOKUP(A495, 'JAN2022 - CC'!M:N,2,0)</f>
        <v>1518744587</v>
      </c>
      <c r="C495" s="352">
        <f>VLOOKUP(B495, 'JAN2022 - CC'!A:B,2,0)</f>
        <v>15187</v>
      </c>
      <c r="D495" s="352" t="s">
        <v>7606</v>
      </c>
      <c r="E495" s="352">
        <v>460.0</v>
      </c>
      <c r="F495" s="352" t="s">
        <v>8309</v>
      </c>
      <c r="G495" s="277"/>
      <c r="H495" s="277"/>
      <c r="I495" s="277"/>
      <c r="J495" s="277"/>
      <c r="K495" s="352" t="str">
        <f>VLOOKUP(B495, 'JAN2022 - CC'!A:D,4,0)</f>
        <v>SANCHEZ, VANESSA</v>
      </c>
      <c r="L495" s="277"/>
      <c r="M495" s="352" t="s">
        <v>10130</v>
      </c>
      <c r="N495" s="352" t="s">
        <v>10131</v>
      </c>
      <c r="O495" s="277"/>
      <c r="P495" s="277"/>
      <c r="Q495" s="277"/>
      <c r="R495" s="277"/>
      <c r="S495" s="277"/>
      <c r="T495" s="277"/>
      <c r="U495" s="277"/>
      <c r="V495" s="277"/>
      <c r="W495" s="277"/>
      <c r="X495" s="277"/>
      <c r="Y495" s="277"/>
    </row>
    <row r="496" ht="15.0" customHeight="1">
      <c r="A496" s="352">
        <v>206994.0</v>
      </c>
      <c r="B496" s="352" t="str">
        <f>VLOOKUP(A496, 'JAN2022 - CC'!M:N,2,0)</f>
        <v>1524844587</v>
      </c>
      <c r="C496" s="352">
        <f>VLOOKUP(B496, 'JAN2022 - CC'!A:B,2,0)</f>
        <v>15248</v>
      </c>
      <c r="D496" s="352" t="s">
        <v>7556</v>
      </c>
      <c r="E496" s="352">
        <v>1110.0</v>
      </c>
      <c r="F496" s="352" t="s">
        <v>8309</v>
      </c>
      <c r="G496" s="277"/>
      <c r="H496" s="277"/>
      <c r="I496" s="277"/>
      <c r="J496" s="277"/>
      <c r="K496" s="352" t="str">
        <f>VLOOKUP(B496, 'JAN2022 - CC'!A:D,4,0)</f>
        <v>IBARRA, AMADO</v>
      </c>
      <c r="L496" s="277"/>
      <c r="M496" s="352" t="s">
        <v>10132</v>
      </c>
      <c r="N496" s="352" t="s">
        <v>10133</v>
      </c>
      <c r="O496" s="277"/>
      <c r="P496" s="277"/>
      <c r="Q496" s="277"/>
      <c r="R496" s="277"/>
      <c r="S496" s="277"/>
      <c r="T496" s="277"/>
      <c r="U496" s="277"/>
      <c r="V496" s="277"/>
      <c r="W496" s="277"/>
      <c r="X496" s="277"/>
      <c r="Y496" s="277"/>
    </row>
    <row r="497" ht="15.0" customHeight="1">
      <c r="A497" s="352">
        <v>206994.0</v>
      </c>
      <c r="B497" s="352" t="str">
        <f>VLOOKUP(A497, 'JAN2022 - CC'!M:N,2,0)</f>
        <v>1524844587</v>
      </c>
      <c r="C497" s="352">
        <f>VLOOKUP(B497, 'JAN2022 - CC'!A:B,2,0)</f>
        <v>15248</v>
      </c>
      <c r="D497" s="352" t="s">
        <v>8507</v>
      </c>
      <c r="E497" s="352" t="s">
        <v>8309</v>
      </c>
      <c r="F497" s="352" t="s">
        <v>8309</v>
      </c>
      <c r="G497" s="277"/>
      <c r="H497" s="277"/>
      <c r="I497" s="277"/>
      <c r="J497" s="277"/>
      <c r="K497" s="352" t="str">
        <f>VLOOKUP(B497, 'JAN2022 - CC'!A:D,4,0)</f>
        <v>IBARRA, AMADO</v>
      </c>
      <c r="L497" s="277"/>
      <c r="M497" s="352" t="s">
        <v>10132</v>
      </c>
      <c r="N497" s="352" t="s">
        <v>10133</v>
      </c>
      <c r="O497" s="277"/>
      <c r="P497" s="277"/>
      <c r="Q497" s="277"/>
      <c r="R497" s="277"/>
      <c r="S497" s="277"/>
      <c r="T497" s="277"/>
      <c r="U497" s="277"/>
      <c r="V497" s="277"/>
      <c r="W497" s="277"/>
      <c r="X497" s="277"/>
      <c r="Y497" s="277"/>
    </row>
    <row r="498" ht="15.75" customHeight="1">
      <c r="A498" s="352">
        <v>206996.0</v>
      </c>
      <c r="B498" s="352" t="str">
        <f>VLOOKUP(A498, 'JAN2022 - CC'!M:N,2,0)</f>
        <v>1603444587</v>
      </c>
      <c r="C498" s="352">
        <f>VLOOKUP(B498, 'JAN2022 - CC'!A:B,2,0)</f>
        <v>16034</v>
      </c>
      <c r="D498" s="352" t="s">
        <v>7576</v>
      </c>
      <c r="E498" s="352" t="s">
        <v>8315</v>
      </c>
      <c r="F498" s="352" t="s">
        <v>8309</v>
      </c>
      <c r="G498" s="277"/>
      <c r="H498" s="277"/>
      <c r="I498" s="277"/>
      <c r="J498" s="277"/>
      <c r="K498" s="352" t="str">
        <f>VLOOKUP(B498, 'JAN2022 - CC'!A:D,4,0)</f>
        <v>TORLA, FLORENCE</v>
      </c>
      <c r="L498" s="277"/>
      <c r="M498" s="352" t="s">
        <v>10134</v>
      </c>
      <c r="N498" s="352" t="s">
        <v>10135</v>
      </c>
      <c r="O498" s="277"/>
      <c r="P498" s="277"/>
      <c r="Q498" s="277"/>
      <c r="R498" s="277"/>
      <c r="S498" s="277"/>
      <c r="T498" s="277"/>
      <c r="U498" s="277"/>
      <c r="V498" s="277"/>
      <c r="W498" s="277"/>
      <c r="X498" s="277"/>
      <c r="Y498" s="277"/>
    </row>
    <row r="499" ht="15.0" customHeight="1">
      <c r="A499" s="352">
        <v>207001.0</v>
      </c>
      <c r="B499" s="352" t="str">
        <f>VLOOKUP(A499, 'JAN2022 - CC'!M:N,2,0)</f>
        <v>1141544587</v>
      </c>
      <c r="C499" s="352">
        <f>VLOOKUP(B499, 'JAN2022 - CC'!A:B,2,0)</f>
        <v>11415</v>
      </c>
      <c r="D499" s="352" t="s">
        <v>8342</v>
      </c>
      <c r="E499" s="352" t="s">
        <v>8309</v>
      </c>
      <c r="F499" s="352" t="s">
        <v>8309</v>
      </c>
      <c r="G499" s="277"/>
      <c r="H499" s="277"/>
      <c r="I499" s="277"/>
      <c r="J499" s="277"/>
      <c r="K499" s="352" t="str">
        <f>VLOOKUP(B499, 'JAN2022 - CC'!A:D,4,0)</f>
        <v>LIU, HSIU CHING</v>
      </c>
      <c r="L499" s="277"/>
      <c r="M499" s="352" t="s">
        <v>10136</v>
      </c>
      <c r="N499" s="352" t="s">
        <v>10137</v>
      </c>
      <c r="O499" s="277"/>
      <c r="P499" s="277"/>
      <c r="Q499" s="277"/>
      <c r="R499" s="277"/>
      <c r="S499" s="277"/>
      <c r="T499" s="277"/>
      <c r="U499" s="277"/>
      <c r="V499" s="277"/>
      <c r="W499" s="277"/>
      <c r="X499" s="277"/>
      <c r="Y499" s="277"/>
    </row>
    <row r="500" ht="15.0" customHeight="1">
      <c r="A500" s="352">
        <v>207001.0</v>
      </c>
      <c r="B500" s="352" t="str">
        <f>VLOOKUP(A500, 'JAN2022 - CC'!M:N,2,0)</f>
        <v>1141544587</v>
      </c>
      <c r="C500" s="352">
        <f>VLOOKUP(B500, 'JAN2022 - CC'!A:B,2,0)</f>
        <v>11415</v>
      </c>
      <c r="D500" s="352" t="s">
        <v>7576</v>
      </c>
      <c r="E500" s="352" t="s">
        <v>8315</v>
      </c>
      <c r="F500" s="352" t="s">
        <v>8309</v>
      </c>
      <c r="G500" s="277"/>
      <c r="H500" s="277"/>
      <c r="I500" s="277"/>
      <c r="J500" s="277"/>
      <c r="K500" s="352" t="str">
        <f>VLOOKUP(B500, 'JAN2022 - CC'!A:D,4,0)</f>
        <v>LIU, HSIU CHING</v>
      </c>
      <c r="L500" s="277"/>
      <c r="M500" s="352" t="s">
        <v>10136</v>
      </c>
      <c r="N500" s="352" t="s">
        <v>10137</v>
      </c>
      <c r="O500" s="277"/>
      <c r="P500" s="277"/>
      <c r="Q500" s="277"/>
      <c r="R500" s="277"/>
      <c r="S500" s="277"/>
      <c r="T500" s="277"/>
      <c r="U500" s="277"/>
      <c r="V500" s="277"/>
      <c r="W500" s="277"/>
      <c r="X500" s="277"/>
      <c r="Y500" s="277"/>
    </row>
    <row r="501" ht="15.75" customHeight="1">
      <c r="A501" s="352">
        <v>207001.0</v>
      </c>
      <c r="B501" s="352" t="str">
        <f>VLOOKUP(A501, 'JAN2022 - CC'!M:N,2,0)</f>
        <v>1141544587</v>
      </c>
      <c r="C501" s="352">
        <f>VLOOKUP(B501, 'JAN2022 - CC'!A:B,2,0)</f>
        <v>11415</v>
      </c>
      <c r="D501" s="352" t="s">
        <v>7606</v>
      </c>
      <c r="E501" s="352" t="s">
        <v>8315</v>
      </c>
      <c r="F501" s="352" t="s">
        <v>8309</v>
      </c>
      <c r="G501" s="277"/>
      <c r="H501" s="277"/>
      <c r="I501" s="277"/>
      <c r="J501" s="277"/>
      <c r="K501" s="352" t="str">
        <f>VLOOKUP(B501, 'JAN2022 - CC'!A:D,4,0)</f>
        <v>LIU, HSIU CHING</v>
      </c>
      <c r="L501" s="277"/>
      <c r="M501" s="352" t="s">
        <v>10136</v>
      </c>
      <c r="N501" s="352" t="s">
        <v>10137</v>
      </c>
      <c r="O501" s="277"/>
      <c r="P501" s="277"/>
      <c r="Q501" s="277"/>
      <c r="R501" s="277"/>
      <c r="S501" s="277"/>
      <c r="T501" s="277"/>
      <c r="U501" s="277"/>
      <c r="V501" s="277"/>
      <c r="W501" s="277"/>
      <c r="X501" s="277"/>
      <c r="Y501" s="277"/>
    </row>
    <row r="502" ht="15.0" customHeight="1">
      <c r="A502" s="352">
        <v>207003.0</v>
      </c>
      <c r="B502" s="352" t="str">
        <f>VLOOKUP(A502, 'JAN2022 - CC'!M:N,2,0)</f>
        <v>1117544587</v>
      </c>
      <c r="C502" s="352">
        <f>VLOOKUP(B502, 'JAN2022 - CC'!A:B,2,0)</f>
        <v>11175</v>
      </c>
      <c r="D502" s="352" t="s">
        <v>7939</v>
      </c>
      <c r="E502" s="352" t="s">
        <v>8309</v>
      </c>
      <c r="F502" s="352" t="s">
        <v>8309</v>
      </c>
      <c r="G502" s="277"/>
      <c r="H502" s="277"/>
      <c r="I502" s="277"/>
      <c r="J502" s="277"/>
      <c r="K502" s="352" t="str">
        <f>VLOOKUP(B502, 'JAN2022 - CC'!A:D,4,0)</f>
        <v>RAMIREZ, MARIA</v>
      </c>
      <c r="L502" s="277"/>
      <c r="M502" s="352" t="s">
        <v>9879</v>
      </c>
      <c r="N502" s="352" t="s">
        <v>9902</v>
      </c>
      <c r="O502" s="277"/>
      <c r="P502" s="277"/>
      <c r="Q502" s="277"/>
      <c r="R502" s="277"/>
      <c r="S502" s="277"/>
      <c r="T502" s="277"/>
      <c r="U502" s="277"/>
      <c r="V502" s="277"/>
      <c r="W502" s="277"/>
      <c r="X502" s="277"/>
      <c r="Y502" s="277"/>
    </row>
    <row r="503" ht="15.0" customHeight="1">
      <c r="A503" s="352">
        <v>207003.0</v>
      </c>
      <c r="B503" s="352" t="str">
        <f>VLOOKUP(A503, 'JAN2022 - CC'!M:N,2,0)</f>
        <v>1117544587</v>
      </c>
      <c r="C503" s="352">
        <f>VLOOKUP(B503, 'JAN2022 - CC'!A:B,2,0)</f>
        <v>11175</v>
      </c>
      <c r="D503" s="352" t="s">
        <v>7705</v>
      </c>
      <c r="E503" s="352">
        <v>147.0</v>
      </c>
      <c r="F503" s="352" t="s">
        <v>8309</v>
      </c>
      <c r="G503" s="277"/>
      <c r="H503" s="277"/>
      <c r="I503" s="277"/>
      <c r="J503" s="277"/>
      <c r="K503" s="352" t="str">
        <f>VLOOKUP(B503, 'JAN2022 - CC'!A:D,4,0)</f>
        <v>RAMIREZ, MARIA</v>
      </c>
      <c r="L503" s="277"/>
      <c r="M503" s="352" t="s">
        <v>9879</v>
      </c>
      <c r="N503" s="352" t="s">
        <v>9902</v>
      </c>
      <c r="O503" s="277"/>
      <c r="P503" s="277"/>
      <c r="Q503" s="277"/>
      <c r="R503" s="277"/>
      <c r="S503" s="277"/>
      <c r="T503" s="277"/>
      <c r="U503" s="277"/>
      <c r="V503" s="277"/>
      <c r="W503" s="277"/>
      <c r="X503" s="277"/>
      <c r="Y503" s="277"/>
    </row>
    <row r="504" ht="15.75" customHeight="1">
      <c r="A504" s="352">
        <v>207004.0</v>
      </c>
      <c r="B504" s="352" t="str">
        <f>VLOOKUP(A504, 'JAN2022 - CC'!M:N,2,0)</f>
        <v>1537544587</v>
      </c>
      <c r="C504" s="352">
        <f>VLOOKUP(B504, 'JAN2022 - CC'!A:B,2,0)</f>
        <v>15375</v>
      </c>
      <c r="D504" s="352" t="s">
        <v>9912</v>
      </c>
      <c r="E504" s="352">
        <v>65.7</v>
      </c>
      <c r="F504" s="352" t="s">
        <v>8309</v>
      </c>
      <c r="G504" s="277"/>
      <c r="H504" s="277"/>
      <c r="I504" s="277"/>
      <c r="J504" s="277"/>
      <c r="K504" s="352" t="str">
        <f>VLOOKUP(B504, 'JAN2022 - CC'!A:D,4,0)</f>
        <v>HERNANDEZ, AIDA M</v>
      </c>
      <c r="L504" s="277"/>
      <c r="M504" s="352" t="s">
        <v>10138</v>
      </c>
      <c r="N504" s="352" t="s">
        <v>10113</v>
      </c>
      <c r="O504" s="277"/>
      <c r="P504" s="277"/>
      <c r="Q504" s="277"/>
      <c r="R504" s="277"/>
      <c r="S504" s="277"/>
      <c r="T504" s="277"/>
      <c r="U504" s="277"/>
      <c r="V504" s="277"/>
      <c r="W504" s="277"/>
      <c r="X504" s="277"/>
      <c r="Y504" s="277"/>
    </row>
    <row r="505" ht="15.0" customHeight="1">
      <c r="A505" s="352">
        <v>207004.0</v>
      </c>
      <c r="B505" s="352" t="str">
        <f>VLOOKUP(A505, 'JAN2022 - CC'!M:N,2,0)</f>
        <v>1537544587</v>
      </c>
      <c r="C505" s="352">
        <f>VLOOKUP(B505, 'JAN2022 - CC'!A:B,2,0)</f>
        <v>15375</v>
      </c>
      <c r="D505" s="352" t="s">
        <v>7566</v>
      </c>
      <c r="E505" s="352">
        <v>138.0</v>
      </c>
      <c r="F505" s="352" t="s">
        <v>8309</v>
      </c>
      <c r="G505" s="277"/>
      <c r="H505" s="277"/>
      <c r="I505" s="277"/>
      <c r="J505" s="277"/>
      <c r="K505" s="352" t="str">
        <f>VLOOKUP(B505, 'JAN2022 - CC'!A:D,4,0)</f>
        <v>HERNANDEZ, AIDA M</v>
      </c>
      <c r="L505" s="277"/>
      <c r="M505" s="352" t="s">
        <v>10138</v>
      </c>
      <c r="N505" s="352" t="s">
        <v>10113</v>
      </c>
      <c r="O505" s="277"/>
      <c r="P505" s="277"/>
      <c r="Q505" s="277"/>
      <c r="R505" s="277"/>
      <c r="S505" s="277"/>
      <c r="T505" s="277"/>
      <c r="U505" s="277"/>
      <c r="V505" s="277"/>
      <c r="W505" s="277"/>
      <c r="X505" s="277"/>
      <c r="Y505" s="277"/>
    </row>
    <row r="506" ht="15.0" customHeight="1">
      <c r="A506" s="352">
        <v>207004.0</v>
      </c>
      <c r="B506" s="352" t="str">
        <f>VLOOKUP(A506, 'JAN2022 - CC'!M:N,2,0)</f>
        <v>1537544587</v>
      </c>
      <c r="C506" s="352">
        <f>VLOOKUP(B506, 'JAN2022 - CC'!A:B,2,0)</f>
        <v>15375</v>
      </c>
      <c r="D506" s="352" t="s">
        <v>8494</v>
      </c>
      <c r="E506" s="352">
        <v>70.6</v>
      </c>
      <c r="F506" s="352" t="s">
        <v>8309</v>
      </c>
      <c r="G506" s="277"/>
      <c r="H506" s="277"/>
      <c r="I506" s="277"/>
      <c r="J506" s="277"/>
      <c r="K506" s="352" t="str">
        <f>VLOOKUP(B506, 'JAN2022 - CC'!A:D,4,0)</f>
        <v>HERNANDEZ, AIDA M</v>
      </c>
      <c r="L506" s="277"/>
      <c r="M506" s="352" t="s">
        <v>10138</v>
      </c>
      <c r="N506" s="352" t="s">
        <v>10113</v>
      </c>
      <c r="O506" s="277"/>
      <c r="P506" s="277"/>
      <c r="Q506" s="277"/>
      <c r="R506" s="277"/>
      <c r="S506" s="277"/>
      <c r="T506" s="277"/>
      <c r="U506" s="277"/>
      <c r="V506" s="277"/>
      <c r="W506" s="277"/>
      <c r="X506" s="277"/>
      <c r="Y506" s="277"/>
    </row>
    <row r="507" ht="15.0" customHeight="1">
      <c r="A507" s="352">
        <v>207005.0</v>
      </c>
      <c r="B507" s="352" t="str">
        <f>VLOOKUP(A507, 'JAN2022 - CC'!M:N,2,0)</f>
        <v>1039844587</v>
      </c>
      <c r="C507" s="352">
        <f>VLOOKUP(B507, 'JAN2022 - CC'!A:B,2,0)</f>
        <v>10398</v>
      </c>
      <c r="D507" s="352" t="s">
        <v>7566</v>
      </c>
      <c r="E507" s="352">
        <v>467.0</v>
      </c>
      <c r="F507" s="352" t="s">
        <v>8309</v>
      </c>
      <c r="G507" s="277"/>
      <c r="H507" s="277"/>
      <c r="I507" s="277"/>
      <c r="J507" s="277"/>
      <c r="K507" s="352" t="str">
        <f>VLOOKUP(B507, 'JAN2022 - CC'!A:D,4,0)</f>
        <v>ALMARAZ, NICOLE</v>
      </c>
      <c r="L507" s="277"/>
      <c r="M507" s="352" t="s">
        <v>10139</v>
      </c>
      <c r="N507" s="352" t="s">
        <v>10140</v>
      </c>
      <c r="O507" s="277"/>
      <c r="P507" s="277"/>
      <c r="Q507" s="277"/>
      <c r="R507" s="277"/>
      <c r="S507" s="277"/>
      <c r="T507" s="277"/>
      <c r="U507" s="277"/>
      <c r="V507" s="277"/>
      <c r="W507" s="277"/>
      <c r="X507" s="277"/>
      <c r="Y507" s="277"/>
    </row>
    <row r="508" ht="15.75" customHeight="1">
      <c r="A508" s="352">
        <v>207005.0</v>
      </c>
      <c r="B508" s="352" t="str">
        <f>VLOOKUP(A508, 'JAN2022 - CC'!M:N,2,0)</f>
        <v>1039844587</v>
      </c>
      <c r="C508" s="352">
        <f>VLOOKUP(B508, 'JAN2022 - CC'!A:B,2,0)</f>
        <v>10398</v>
      </c>
      <c r="D508" s="352" t="s">
        <v>8494</v>
      </c>
      <c r="E508" s="352">
        <v>343.0</v>
      </c>
      <c r="F508" s="352" t="s">
        <v>8309</v>
      </c>
      <c r="G508" s="277"/>
      <c r="H508" s="277"/>
      <c r="I508" s="277"/>
      <c r="J508" s="277"/>
      <c r="K508" s="352" t="str">
        <f>VLOOKUP(B508, 'JAN2022 - CC'!A:D,4,0)</f>
        <v>ALMARAZ, NICOLE</v>
      </c>
      <c r="L508" s="277"/>
      <c r="M508" s="352" t="s">
        <v>10139</v>
      </c>
      <c r="N508" s="352" t="s">
        <v>10140</v>
      </c>
      <c r="O508" s="277"/>
      <c r="P508" s="277"/>
      <c r="Q508" s="277"/>
      <c r="R508" s="277"/>
      <c r="S508" s="277"/>
      <c r="T508" s="277"/>
      <c r="U508" s="277"/>
      <c r="V508" s="277"/>
      <c r="W508" s="277"/>
      <c r="X508" s="277"/>
      <c r="Y508" s="277"/>
    </row>
    <row r="509" ht="15.0" customHeight="1">
      <c r="A509" s="352">
        <v>207005.0</v>
      </c>
      <c r="B509" s="352" t="str">
        <f>VLOOKUP(A509, 'JAN2022 - CC'!M:N,2,0)</f>
        <v>1039844587</v>
      </c>
      <c r="C509" s="352">
        <f>VLOOKUP(B509, 'JAN2022 - CC'!A:B,2,0)</f>
        <v>10398</v>
      </c>
      <c r="D509" s="352" t="s">
        <v>8507</v>
      </c>
      <c r="E509" s="352" t="s">
        <v>8309</v>
      </c>
      <c r="F509" s="352" t="s">
        <v>8309</v>
      </c>
      <c r="G509" s="277"/>
      <c r="H509" s="277"/>
      <c r="I509" s="277"/>
      <c r="J509" s="277"/>
      <c r="K509" s="352" t="str">
        <f>VLOOKUP(B509, 'JAN2022 - CC'!A:D,4,0)</f>
        <v>ALMARAZ, NICOLE</v>
      </c>
      <c r="L509" s="277"/>
      <c r="M509" s="352" t="s">
        <v>10139</v>
      </c>
      <c r="N509" s="352" t="s">
        <v>10140</v>
      </c>
      <c r="O509" s="277"/>
      <c r="P509" s="277"/>
      <c r="Q509" s="277"/>
      <c r="R509" s="277"/>
      <c r="S509" s="277"/>
      <c r="T509" s="277"/>
      <c r="U509" s="277"/>
      <c r="V509" s="277"/>
      <c r="W509" s="277"/>
      <c r="X509" s="277"/>
      <c r="Y509" s="277"/>
    </row>
    <row r="510" ht="15.0" customHeight="1">
      <c r="A510" s="352">
        <v>207006.0</v>
      </c>
      <c r="B510" s="352" t="str">
        <f>VLOOKUP(A510, 'JAN2022 - CC'!M:N,2,0)</f>
        <v>1792644587</v>
      </c>
      <c r="C510" s="352">
        <f>VLOOKUP(B510, 'JAN2022 - CC'!A:B,2,0)</f>
        <v>17926</v>
      </c>
      <c r="D510" s="352" t="s">
        <v>7736</v>
      </c>
      <c r="E510" s="352">
        <v>157.0</v>
      </c>
      <c r="F510" s="352" t="s">
        <v>8309</v>
      </c>
      <c r="G510" s="277"/>
      <c r="H510" s="277"/>
      <c r="I510" s="277"/>
      <c r="J510" s="277"/>
      <c r="K510" s="352" t="str">
        <f>VLOOKUP(B510, 'JAN2022 - CC'!A:D,4,0)</f>
        <v>SPANGLER, JASON S</v>
      </c>
      <c r="L510" s="277"/>
      <c r="M510" s="352" t="s">
        <v>10141</v>
      </c>
      <c r="N510" s="352" t="s">
        <v>10142</v>
      </c>
      <c r="O510" s="277"/>
      <c r="P510" s="277"/>
      <c r="Q510" s="277"/>
      <c r="R510" s="277"/>
      <c r="S510" s="277"/>
      <c r="T510" s="277"/>
      <c r="U510" s="277"/>
      <c r="V510" s="277"/>
      <c r="W510" s="277"/>
      <c r="X510" s="277"/>
      <c r="Y510" s="277"/>
    </row>
    <row r="511" ht="15.75" customHeight="1">
      <c r="A511" s="352">
        <v>207007.0</v>
      </c>
      <c r="B511" s="352" t="str">
        <f>VLOOKUP(A511, 'JAN2022 - CC'!M:N,2,0)</f>
        <v>1789144587</v>
      </c>
      <c r="C511" s="352">
        <f>VLOOKUP(B511, 'JAN2022 - CC'!A:B,2,0)</f>
        <v>17891</v>
      </c>
      <c r="D511" s="352" t="s">
        <v>7566</v>
      </c>
      <c r="E511" s="352">
        <v>68.8</v>
      </c>
      <c r="F511" s="352" t="s">
        <v>8309</v>
      </c>
      <c r="G511" s="277"/>
      <c r="H511" s="277"/>
      <c r="I511" s="277"/>
      <c r="J511" s="277"/>
      <c r="K511" s="352" t="str">
        <f>VLOOKUP(B511, 'JAN2022 - CC'!A:D,4,0)</f>
        <v>NIETO,FRANK R</v>
      </c>
      <c r="L511" s="277"/>
      <c r="M511" s="352" t="s">
        <v>10143</v>
      </c>
      <c r="N511" s="352" t="s">
        <v>10144</v>
      </c>
      <c r="O511" s="277"/>
      <c r="P511" s="277"/>
      <c r="Q511" s="277"/>
      <c r="R511" s="277"/>
      <c r="S511" s="277"/>
      <c r="T511" s="277"/>
      <c r="U511" s="277"/>
      <c r="V511" s="277"/>
      <c r="W511" s="277"/>
      <c r="X511" s="277"/>
      <c r="Y511" s="277"/>
    </row>
    <row r="512" ht="15.0" customHeight="1">
      <c r="A512" s="352">
        <v>207008.0</v>
      </c>
      <c r="B512" s="352" t="str">
        <f>VLOOKUP(A512, 'JAN2022 - CC'!M:N,2,0)</f>
        <v>1794244587</v>
      </c>
      <c r="C512" s="352">
        <f>VLOOKUP(B512, 'JAN2022 - CC'!A:B,2,0)</f>
        <v>17942</v>
      </c>
      <c r="D512" s="352" t="s">
        <v>8384</v>
      </c>
      <c r="E512" s="352">
        <v>31.3</v>
      </c>
      <c r="F512" s="352" t="s">
        <v>8309</v>
      </c>
      <c r="G512" s="277"/>
      <c r="H512" s="277"/>
      <c r="I512" s="277"/>
      <c r="J512" s="277"/>
      <c r="K512" s="352" t="str">
        <f>VLOOKUP(B512, 'JAN2022 - CC'!A:D,4,0)</f>
        <v>WILSON, MARK </v>
      </c>
      <c r="L512" s="277"/>
      <c r="M512" s="352" t="s">
        <v>10145</v>
      </c>
      <c r="N512" s="352" t="s">
        <v>10146</v>
      </c>
      <c r="O512" s="277"/>
      <c r="P512" s="277"/>
      <c r="Q512" s="277"/>
      <c r="R512" s="277"/>
      <c r="S512" s="277"/>
      <c r="T512" s="277"/>
      <c r="U512" s="277"/>
      <c r="V512" s="277"/>
      <c r="W512" s="277"/>
      <c r="X512" s="277"/>
      <c r="Y512" s="277"/>
    </row>
    <row r="513" ht="15.0" customHeight="1">
      <c r="A513" s="352">
        <v>207008.0</v>
      </c>
      <c r="B513" s="352" t="str">
        <f>VLOOKUP(A513, 'JAN2022 - CC'!M:N,2,0)</f>
        <v>1794244587</v>
      </c>
      <c r="C513" s="352">
        <f>VLOOKUP(B513, 'JAN2022 - CC'!A:B,2,0)</f>
        <v>17942</v>
      </c>
      <c r="D513" s="352" t="s">
        <v>7566</v>
      </c>
      <c r="E513" s="352">
        <v>395.0</v>
      </c>
      <c r="F513" s="352" t="s">
        <v>8309</v>
      </c>
      <c r="G513" s="277"/>
      <c r="H513" s="277"/>
      <c r="I513" s="277"/>
      <c r="J513" s="277"/>
      <c r="K513" s="352" t="str">
        <f>VLOOKUP(B513, 'JAN2022 - CC'!A:D,4,0)</f>
        <v>WILSON, MARK </v>
      </c>
      <c r="L513" s="277"/>
      <c r="M513" s="352" t="s">
        <v>10145</v>
      </c>
      <c r="N513" s="352" t="s">
        <v>10146</v>
      </c>
      <c r="O513" s="277"/>
      <c r="P513" s="277"/>
      <c r="Q513" s="277"/>
      <c r="R513" s="277"/>
      <c r="S513" s="277"/>
      <c r="T513" s="277"/>
      <c r="U513" s="277"/>
      <c r="V513" s="277"/>
      <c r="W513" s="277"/>
      <c r="X513" s="277"/>
      <c r="Y513" s="277"/>
    </row>
    <row r="514" ht="15.75" customHeight="1">
      <c r="A514" s="352">
        <v>207008.0</v>
      </c>
      <c r="B514" s="352" t="str">
        <f>VLOOKUP(A514, 'JAN2022 - CC'!M:N,2,0)</f>
        <v>1794244587</v>
      </c>
      <c r="C514" s="352">
        <f>VLOOKUP(B514, 'JAN2022 - CC'!A:B,2,0)</f>
        <v>17942</v>
      </c>
      <c r="D514" s="352" t="s">
        <v>8494</v>
      </c>
      <c r="E514" s="352">
        <v>440.0</v>
      </c>
      <c r="F514" s="352" t="s">
        <v>8309</v>
      </c>
      <c r="G514" s="277"/>
      <c r="H514" s="277"/>
      <c r="I514" s="277"/>
      <c r="J514" s="277"/>
      <c r="K514" s="352" t="str">
        <f>VLOOKUP(B514, 'JAN2022 - CC'!A:D,4,0)</f>
        <v>WILSON, MARK </v>
      </c>
      <c r="L514" s="277"/>
      <c r="M514" s="352" t="s">
        <v>10145</v>
      </c>
      <c r="N514" s="352" t="s">
        <v>10146</v>
      </c>
      <c r="O514" s="277"/>
      <c r="P514" s="277"/>
      <c r="Q514" s="277"/>
      <c r="R514" s="277"/>
      <c r="S514" s="277"/>
      <c r="T514" s="277"/>
      <c r="U514" s="277"/>
      <c r="V514" s="277"/>
      <c r="W514" s="277"/>
      <c r="X514" s="277"/>
      <c r="Y514" s="277"/>
    </row>
    <row r="515" ht="15.0" customHeight="1">
      <c r="A515" s="352">
        <v>207008.0</v>
      </c>
      <c r="B515" s="352" t="str">
        <f>VLOOKUP(A515, 'JAN2022 - CC'!M:N,2,0)</f>
        <v>1794244587</v>
      </c>
      <c r="C515" s="352">
        <f>VLOOKUP(B515, 'JAN2022 - CC'!A:B,2,0)</f>
        <v>17942</v>
      </c>
      <c r="D515" s="352" t="s">
        <v>8507</v>
      </c>
      <c r="E515" s="352" t="s">
        <v>8309</v>
      </c>
      <c r="F515" s="352" t="s">
        <v>8309</v>
      </c>
      <c r="G515" s="277"/>
      <c r="H515" s="277"/>
      <c r="I515" s="277"/>
      <c r="J515" s="277"/>
      <c r="K515" s="352" t="str">
        <f>VLOOKUP(B515, 'JAN2022 - CC'!A:D,4,0)</f>
        <v>WILSON, MARK </v>
      </c>
      <c r="L515" s="277"/>
      <c r="M515" s="352" t="s">
        <v>10145</v>
      </c>
      <c r="N515" s="352" t="s">
        <v>10146</v>
      </c>
      <c r="O515" s="277"/>
      <c r="P515" s="277"/>
      <c r="Q515" s="277"/>
      <c r="R515" s="277"/>
      <c r="S515" s="277"/>
      <c r="T515" s="277"/>
      <c r="U515" s="277"/>
      <c r="V515" s="277"/>
      <c r="W515" s="277"/>
      <c r="X515" s="277"/>
      <c r="Y515" s="277"/>
    </row>
    <row r="516" ht="15.0" customHeight="1">
      <c r="A516" s="352">
        <v>207008.0</v>
      </c>
      <c r="B516" s="352" t="str">
        <f>VLOOKUP(A516, 'JAN2022 - CC'!M:N,2,0)</f>
        <v>1794244587</v>
      </c>
      <c r="C516" s="352">
        <f>VLOOKUP(B516, 'JAN2022 - CC'!A:B,2,0)</f>
        <v>17942</v>
      </c>
      <c r="D516" s="352" t="s">
        <v>35</v>
      </c>
      <c r="E516" s="352" t="s">
        <v>8309</v>
      </c>
      <c r="F516" s="352" t="s">
        <v>8309</v>
      </c>
      <c r="G516" s="277"/>
      <c r="H516" s="277"/>
      <c r="I516" s="277"/>
      <c r="J516" s="277"/>
      <c r="K516" s="352" t="str">
        <f>VLOOKUP(B516, 'JAN2022 - CC'!A:D,4,0)</f>
        <v>WILSON, MARK </v>
      </c>
      <c r="L516" s="277"/>
      <c r="M516" s="352" t="s">
        <v>10145</v>
      </c>
      <c r="N516" s="352" t="s">
        <v>10146</v>
      </c>
      <c r="O516" s="277"/>
      <c r="P516" s="277"/>
      <c r="Q516" s="277"/>
      <c r="R516" s="277"/>
      <c r="S516" s="277"/>
      <c r="T516" s="277"/>
      <c r="U516" s="277"/>
      <c r="V516" s="277"/>
      <c r="W516" s="277"/>
      <c r="X516" s="277"/>
      <c r="Y516" s="277"/>
    </row>
    <row r="517" ht="15.75" customHeight="1">
      <c r="A517" s="352">
        <v>207009.0</v>
      </c>
      <c r="B517" s="352" t="str">
        <f>VLOOKUP(A517, 'JAN2022 - CC'!M:N,2,0)</f>
        <v>1081744587</v>
      </c>
      <c r="C517" s="352">
        <f>VLOOKUP(B517, 'JAN2022 - CC'!A:B,2,0)</f>
        <v>10817</v>
      </c>
      <c r="D517" s="352" t="s">
        <v>8507</v>
      </c>
      <c r="E517" s="352" t="s">
        <v>8309</v>
      </c>
      <c r="F517" s="352" t="s">
        <v>8309</v>
      </c>
      <c r="G517" s="277"/>
      <c r="H517" s="277"/>
      <c r="I517" s="277"/>
      <c r="J517" s="277"/>
      <c r="K517" s="352" t="str">
        <f>VLOOKUP(B517, 'JAN2022 - CC'!A:D,4,0)</f>
        <v>MENDOZA, EDDIE A</v>
      </c>
      <c r="L517" s="277"/>
      <c r="M517" s="352" t="s">
        <v>10007</v>
      </c>
      <c r="N517" s="352" t="s">
        <v>10147</v>
      </c>
      <c r="O517" s="277"/>
      <c r="P517" s="277"/>
      <c r="Q517" s="277"/>
      <c r="R517" s="277"/>
      <c r="S517" s="277"/>
      <c r="T517" s="277"/>
      <c r="U517" s="277"/>
      <c r="V517" s="277"/>
      <c r="W517" s="277"/>
      <c r="X517" s="277"/>
      <c r="Y517" s="277"/>
    </row>
    <row r="518" ht="15.0" customHeight="1">
      <c r="A518" s="352">
        <v>207009.0</v>
      </c>
      <c r="B518" s="352" t="str">
        <f>VLOOKUP(A518, 'JAN2022 - CC'!M:N,2,0)</f>
        <v>1081744587</v>
      </c>
      <c r="C518" s="352">
        <f>VLOOKUP(B518, 'JAN2022 - CC'!A:B,2,0)</f>
        <v>10817</v>
      </c>
      <c r="D518" s="352" t="s">
        <v>7569</v>
      </c>
      <c r="E518" s="352" t="s">
        <v>8309</v>
      </c>
      <c r="F518" s="352" t="s">
        <v>8309</v>
      </c>
      <c r="G518" s="277"/>
      <c r="H518" s="277"/>
      <c r="I518" s="277"/>
      <c r="J518" s="277"/>
      <c r="K518" s="352" t="str">
        <f>VLOOKUP(B518, 'JAN2022 - CC'!A:D,4,0)</f>
        <v>MENDOZA, EDDIE A</v>
      </c>
      <c r="L518" s="277"/>
      <c r="M518" s="352" t="s">
        <v>10007</v>
      </c>
      <c r="N518" s="352" t="s">
        <v>10147</v>
      </c>
      <c r="O518" s="277"/>
      <c r="P518" s="277"/>
      <c r="Q518" s="277"/>
      <c r="R518" s="277"/>
      <c r="S518" s="277"/>
      <c r="T518" s="277"/>
      <c r="U518" s="277"/>
      <c r="V518" s="277"/>
      <c r="W518" s="277"/>
      <c r="X518" s="277"/>
      <c r="Y518" s="277"/>
    </row>
    <row r="519" ht="15.0" customHeight="1">
      <c r="A519" s="352">
        <v>207011.0</v>
      </c>
      <c r="B519" s="352" t="str">
        <f>VLOOKUP(A519, 'JAN2022 - CC'!M:N,2,0)</f>
        <v>1697444587</v>
      </c>
      <c r="C519" s="352">
        <f>VLOOKUP(B519, 'JAN2022 - CC'!A:B,2,0)</f>
        <v>16974</v>
      </c>
      <c r="D519" s="352" t="s">
        <v>7566</v>
      </c>
      <c r="E519" s="352">
        <v>1130.0</v>
      </c>
      <c r="F519" s="352" t="s">
        <v>8309</v>
      </c>
      <c r="G519" s="277"/>
      <c r="H519" s="277"/>
      <c r="I519" s="277"/>
      <c r="J519" s="277"/>
      <c r="K519" s="352" t="str">
        <f>VLOOKUP(B519, 'JAN2022 - CC'!A:D,4,0)</f>
        <v>ANCHONDO, JUAN M</v>
      </c>
      <c r="L519" s="277"/>
      <c r="M519" s="352" t="s">
        <v>10148</v>
      </c>
      <c r="N519" s="352" t="s">
        <v>9926</v>
      </c>
      <c r="O519" s="277"/>
      <c r="P519" s="277"/>
      <c r="Q519" s="277"/>
      <c r="R519" s="277"/>
      <c r="S519" s="277"/>
      <c r="T519" s="277"/>
      <c r="U519" s="277"/>
      <c r="V519" s="277"/>
      <c r="W519" s="277"/>
      <c r="X519" s="277"/>
      <c r="Y519" s="277"/>
    </row>
    <row r="520" ht="15.0" customHeight="1">
      <c r="A520" s="352">
        <v>207011.0</v>
      </c>
      <c r="B520" s="352" t="str">
        <f>VLOOKUP(A520, 'JAN2022 - CC'!M:N,2,0)</f>
        <v>1697444587</v>
      </c>
      <c r="C520" s="352">
        <f>VLOOKUP(B520, 'JAN2022 - CC'!A:B,2,0)</f>
        <v>16974</v>
      </c>
      <c r="D520" s="352" t="s">
        <v>8494</v>
      </c>
      <c r="E520" s="352">
        <v>1210.0</v>
      </c>
      <c r="F520" s="352" t="s">
        <v>8309</v>
      </c>
      <c r="G520" s="277"/>
      <c r="H520" s="277"/>
      <c r="I520" s="277"/>
      <c r="J520" s="277"/>
      <c r="K520" s="352" t="str">
        <f>VLOOKUP(B520, 'JAN2022 - CC'!A:D,4,0)</f>
        <v>ANCHONDO, JUAN M</v>
      </c>
      <c r="L520" s="277"/>
      <c r="M520" s="352" t="s">
        <v>10148</v>
      </c>
      <c r="N520" s="352" t="s">
        <v>9926</v>
      </c>
      <c r="O520" s="277"/>
      <c r="P520" s="277"/>
      <c r="Q520" s="277"/>
      <c r="R520" s="277"/>
      <c r="S520" s="277"/>
      <c r="T520" s="277"/>
      <c r="U520" s="277"/>
      <c r="V520" s="277"/>
      <c r="W520" s="277"/>
      <c r="X520" s="277"/>
      <c r="Y520" s="277"/>
    </row>
    <row r="521" ht="15.75" customHeight="1">
      <c r="A521" s="352">
        <v>207011.0</v>
      </c>
      <c r="B521" s="352" t="str">
        <f>VLOOKUP(A521, 'JAN2022 - CC'!M:N,2,0)</f>
        <v>1697444587</v>
      </c>
      <c r="C521" s="352">
        <f>VLOOKUP(B521, 'JAN2022 - CC'!A:B,2,0)</f>
        <v>16974</v>
      </c>
      <c r="D521" s="352" t="s">
        <v>8507</v>
      </c>
      <c r="E521" s="352" t="s">
        <v>8309</v>
      </c>
      <c r="F521" s="352" t="s">
        <v>8309</v>
      </c>
      <c r="G521" s="277"/>
      <c r="H521" s="277"/>
      <c r="I521" s="277"/>
      <c r="J521" s="277"/>
      <c r="K521" s="352" t="str">
        <f>VLOOKUP(B521, 'JAN2022 - CC'!A:D,4,0)</f>
        <v>ANCHONDO, JUAN M</v>
      </c>
      <c r="L521" s="277"/>
      <c r="M521" s="352" t="s">
        <v>10148</v>
      </c>
      <c r="N521" s="352" t="s">
        <v>9926</v>
      </c>
      <c r="O521" s="277"/>
      <c r="P521" s="277"/>
      <c r="Q521" s="277"/>
      <c r="R521" s="277"/>
      <c r="S521" s="277"/>
      <c r="T521" s="277"/>
      <c r="U521" s="277"/>
      <c r="V521" s="277"/>
      <c r="W521" s="277"/>
      <c r="X521" s="277"/>
      <c r="Y521" s="277"/>
    </row>
    <row r="522" ht="15.0" customHeight="1">
      <c r="A522" s="352">
        <v>207012.0</v>
      </c>
      <c r="B522" s="352" t="str">
        <f>VLOOKUP(A522, 'JAN2022 - CC'!M:N,2,0)</f>
        <v>1566944587</v>
      </c>
      <c r="C522" s="352">
        <f>VLOOKUP(B522, 'JAN2022 - CC'!A:B,2,0)</f>
        <v>15669</v>
      </c>
      <c r="D522" s="352" t="s">
        <v>7705</v>
      </c>
      <c r="E522" s="352">
        <v>97.1</v>
      </c>
      <c r="F522" s="352" t="s">
        <v>8309</v>
      </c>
      <c r="G522" s="277"/>
      <c r="H522" s="277"/>
      <c r="I522" s="277"/>
      <c r="J522" s="277"/>
      <c r="K522" s="352" t="str">
        <f>VLOOKUP(B522, 'JAN2022 - CC'!A:D,4,0)</f>
        <v>ARMENDARIZ, MARIA S</v>
      </c>
      <c r="L522" s="277"/>
      <c r="M522" s="352" t="s">
        <v>10149</v>
      </c>
      <c r="N522" s="352" t="s">
        <v>9930</v>
      </c>
      <c r="O522" s="277"/>
      <c r="P522" s="277"/>
      <c r="Q522" s="277"/>
      <c r="R522" s="277"/>
      <c r="S522" s="277"/>
      <c r="T522" s="277"/>
      <c r="U522" s="277"/>
      <c r="V522" s="277"/>
      <c r="W522" s="277"/>
      <c r="X522" s="277"/>
      <c r="Y522" s="277"/>
    </row>
    <row r="523" ht="15.0" customHeight="1">
      <c r="A523" s="352">
        <v>207012.0</v>
      </c>
      <c r="B523" s="352" t="str">
        <f>VLOOKUP(A523, 'JAN2022 - CC'!M:N,2,0)</f>
        <v>1566944587</v>
      </c>
      <c r="C523" s="352">
        <f>VLOOKUP(B523, 'JAN2022 - CC'!A:B,2,0)</f>
        <v>15669</v>
      </c>
      <c r="D523" s="352" t="s">
        <v>7566</v>
      </c>
      <c r="E523" s="352">
        <v>947.0</v>
      </c>
      <c r="F523" s="352" t="s">
        <v>8309</v>
      </c>
      <c r="G523" s="277"/>
      <c r="H523" s="277"/>
      <c r="I523" s="277"/>
      <c r="J523" s="277"/>
      <c r="K523" s="352" t="str">
        <f>VLOOKUP(B523, 'JAN2022 - CC'!A:D,4,0)</f>
        <v>ARMENDARIZ, MARIA S</v>
      </c>
      <c r="L523" s="277"/>
      <c r="M523" s="352" t="s">
        <v>10149</v>
      </c>
      <c r="N523" s="352" t="s">
        <v>9930</v>
      </c>
      <c r="O523" s="277"/>
      <c r="P523" s="277"/>
      <c r="Q523" s="277"/>
      <c r="R523" s="277"/>
      <c r="S523" s="277"/>
      <c r="T523" s="277"/>
      <c r="U523" s="277"/>
      <c r="V523" s="277"/>
      <c r="W523" s="277"/>
      <c r="X523" s="277"/>
      <c r="Y523" s="277"/>
    </row>
    <row r="524" ht="15.75" customHeight="1">
      <c r="A524" s="352">
        <v>207012.0</v>
      </c>
      <c r="B524" s="352" t="str">
        <f>VLOOKUP(A524, 'JAN2022 - CC'!M:N,2,0)</f>
        <v>1566944587</v>
      </c>
      <c r="C524" s="352">
        <f>VLOOKUP(B524, 'JAN2022 - CC'!A:B,2,0)</f>
        <v>15669</v>
      </c>
      <c r="D524" s="352" t="s">
        <v>8494</v>
      </c>
      <c r="E524" s="352">
        <v>1600.0</v>
      </c>
      <c r="F524" s="352" t="s">
        <v>8309</v>
      </c>
      <c r="G524" s="277"/>
      <c r="H524" s="277"/>
      <c r="I524" s="277"/>
      <c r="J524" s="277"/>
      <c r="K524" s="352" t="str">
        <f>VLOOKUP(B524, 'JAN2022 - CC'!A:D,4,0)</f>
        <v>ARMENDARIZ, MARIA S</v>
      </c>
      <c r="L524" s="277"/>
      <c r="M524" s="352" t="s">
        <v>10149</v>
      </c>
      <c r="N524" s="352" t="s">
        <v>9930</v>
      </c>
      <c r="O524" s="277"/>
      <c r="P524" s="277"/>
      <c r="Q524" s="277"/>
      <c r="R524" s="277"/>
      <c r="S524" s="277"/>
      <c r="T524" s="277"/>
      <c r="U524" s="277"/>
      <c r="V524" s="277"/>
      <c r="W524" s="277"/>
      <c r="X524" s="277"/>
      <c r="Y524" s="277"/>
    </row>
    <row r="525" ht="15.0" customHeight="1">
      <c r="A525" s="352">
        <v>207012.0</v>
      </c>
      <c r="B525" s="352" t="str">
        <f>VLOOKUP(A525, 'JAN2022 - CC'!M:N,2,0)</f>
        <v>1566944587</v>
      </c>
      <c r="C525" s="352">
        <f>VLOOKUP(B525, 'JAN2022 - CC'!A:B,2,0)</f>
        <v>15669</v>
      </c>
      <c r="D525" s="352" t="s">
        <v>8507</v>
      </c>
      <c r="E525" s="352" t="s">
        <v>8309</v>
      </c>
      <c r="F525" s="352" t="s">
        <v>8309</v>
      </c>
      <c r="G525" s="277"/>
      <c r="H525" s="277"/>
      <c r="I525" s="277"/>
      <c r="J525" s="277"/>
      <c r="K525" s="352" t="str">
        <f>VLOOKUP(B525, 'JAN2022 - CC'!A:D,4,0)</f>
        <v>ARMENDARIZ, MARIA S</v>
      </c>
      <c r="L525" s="277"/>
      <c r="M525" s="352" t="s">
        <v>10149</v>
      </c>
      <c r="N525" s="352" t="s">
        <v>9930</v>
      </c>
      <c r="O525" s="277"/>
      <c r="P525" s="277"/>
      <c r="Q525" s="277"/>
      <c r="R525" s="277"/>
      <c r="S525" s="277"/>
      <c r="T525" s="277"/>
      <c r="U525" s="277"/>
      <c r="V525" s="277"/>
      <c r="W525" s="277"/>
      <c r="X525" s="277"/>
      <c r="Y525" s="277"/>
    </row>
    <row r="526" ht="15.0" customHeight="1">
      <c r="A526" s="352">
        <v>207015.0</v>
      </c>
      <c r="B526" s="352" t="str">
        <f>VLOOKUP(A526, 'JAN2022 - CC'!M:N,2,0)</f>
        <v>1564444587</v>
      </c>
      <c r="C526" s="352">
        <f>VLOOKUP(B526, 'JAN2022 - CC'!A:B,2,0)</f>
        <v>15644</v>
      </c>
      <c r="D526" s="352" t="s">
        <v>8507</v>
      </c>
      <c r="E526" s="352" t="s">
        <v>8309</v>
      </c>
      <c r="F526" s="352" t="s">
        <v>8309</v>
      </c>
      <c r="G526" s="277"/>
      <c r="H526" s="277"/>
      <c r="I526" s="277"/>
      <c r="J526" s="277"/>
      <c r="K526" s="352" t="str">
        <f>VLOOKUP(B526, 'JAN2022 - CC'!A:D,4,0)</f>
        <v>AGUILAR, LUCINA</v>
      </c>
      <c r="L526" s="277"/>
      <c r="M526" s="352" t="s">
        <v>10150</v>
      </c>
      <c r="N526" s="352" t="s">
        <v>10151</v>
      </c>
      <c r="O526" s="277"/>
      <c r="P526" s="277"/>
      <c r="Q526" s="277"/>
      <c r="R526" s="277"/>
      <c r="S526" s="277"/>
      <c r="T526" s="277"/>
      <c r="U526" s="277"/>
      <c r="V526" s="277"/>
      <c r="W526" s="277"/>
      <c r="X526" s="277"/>
      <c r="Y526" s="277"/>
    </row>
    <row r="527" ht="15.75" customHeight="1">
      <c r="A527" s="352">
        <v>207016.0</v>
      </c>
      <c r="B527" s="352" t="str">
        <f>VLOOKUP(A527, 'JAN2022 - CC'!M:N,2,0)</f>
        <v>1560444587</v>
      </c>
      <c r="C527" s="352">
        <f>VLOOKUP(B527, 'JAN2022 - CC'!A:B,2,0)</f>
        <v>15604</v>
      </c>
      <c r="D527" s="352" t="s">
        <v>8507</v>
      </c>
      <c r="E527" s="352" t="s">
        <v>8309</v>
      </c>
      <c r="F527" s="352" t="s">
        <v>8309</v>
      </c>
      <c r="G527" s="277"/>
      <c r="H527" s="277"/>
      <c r="I527" s="277"/>
      <c r="J527" s="277"/>
      <c r="K527" s="352" t="str">
        <f>VLOOKUP(B527, 'JAN2022 - CC'!A:D,4,0)</f>
        <v>ROSE, JOYCE M</v>
      </c>
      <c r="L527" s="277"/>
      <c r="M527" s="352" t="s">
        <v>10152</v>
      </c>
      <c r="N527" s="352" t="s">
        <v>10153</v>
      </c>
      <c r="O527" s="277"/>
      <c r="P527" s="277"/>
      <c r="Q527" s="277"/>
      <c r="R527" s="277"/>
      <c r="S527" s="277"/>
      <c r="T527" s="277"/>
      <c r="U527" s="277"/>
      <c r="V527" s="277"/>
      <c r="W527" s="277"/>
      <c r="X527" s="277"/>
      <c r="Y527" s="277"/>
    </row>
    <row r="528" ht="15.0" customHeight="1">
      <c r="A528" s="352">
        <v>207017.0</v>
      </c>
      <c r="B528" s="352" t="str">
        <f>VLOOKUP(A528, 'JAN2022 - CC'!M:N,2,0)</f>
        <v>924144587</v>
      </c>
      <c r="C528" s="352">
        <f>VLOOKUP(B528, 'JAN2022 - CC'!A:B,2,0)</f>
        <v>9241</v>
      </c>
      <c r="D528" s="352" t="s">
        <v>8507</v>
      </c>
      <c r="E528" s="352" t="s">
        <v>8309</v>
      </c>
      <c r="F528" s="352" t="s">
        <v>8309</v>
      </c>
      <c r="G528" s="277"/>
      <c r="H528" s="277"/>
      <c r="I528" s="277"/>
      <c r="J528" s="277"/>
      <c r="K528" s="352" t="str">
        <f>VLOOKUP(B528, 'JAN2022 - CC'!A:D,4,0)</f>
        <v>VILLEGAS JR, ROBERT</v>
      </c>
      <c r="L528" s="277"/>
      <c r="M528" s="352" t="s">
        <v>10154</v>
      </c>
      <c r="N528" s="352" t="s">
        <v>10036</v>
      </c>
      <c r="O528" s="277"/>
      <c r="P528" s="277"/>
      <c r="Q528" s="277"/>
      <c r="R528" s="277"/>
      <c r="S528" s="277"/>
      <c r="T528" s="277"/>
      <c r="U528" s="277"/>
      <c r="V528" s="277"/>
      <c r="W528" s="277"/>
      <c r="X528" s="277"/>
      <c r="Y528" s="277"/>
    </row>
    <row r="529" ht="15.0" customHeight="1">
      <c r="A529" s="352">
        <v>207018.0</v>
      </c>
      <c r="B529" s="352" t="str">
        <f>VLOOKUP(A529, 'JAN2022 - CC'!M:N,2,0)</f>
        <v>1227444587</v>
      </c>
      <c r="C529" s="352">
        <f>VLOOKUP(B529, 'JAN2022 - CC'!A:B,2,0)</f>
        <v>12274</v>
      </c>
      <c r="D529" s="352" t="s">
        <v>8507</v>
      </c>
      <c r="E529" s="352" t="s">
        <v>8309</v>
      </c>
      <c r="F529" s="352" t="s">
        <v>8309</v>
      </c>
      <c r="G529" s="277"/>
      <c r="H529" s="277"/>
      <c r="I529" s="277"/>
      <c r="J529" s="277"/>
      <c r="K529" s="352" t="str">
        <f>VLOOKUP(B529, 'JAN2022 - CC'!A:D,4,0)</f>
        <v>WHITEHEAD, YESMIN L</v>
      </c>
      <c r="L529" s="277"/>
      <c r="M529" s="352" t="s">
        <v>10155</v>
      </c>
      <c r="N529" s="352" t="s">
        <v>10156</v>
      </c>
      <c r="O529" s="277"/>
      <c r="P529" s="277"/>
      <c r="Q529" s="277"/>
      <c r="R529" s="277"/>
      <c r="S529" s="277"/>
      <c r="T529" s="277"/>
      <c r="U529" s="277"/>
      <c r="V529" s="277"/>
      <c r="W529" s="277"/>
      <c r="X529" s="277"/>
      <c r="Y529" s="277"/>
    </row>
    <row r="530" ht="15.75" customHeight="1">
      <c r="A530" s="352">
        <v>207018.0</v>
      </c>
      <c r="B530" s="352" t="str">
        <f>VLOOKUP(A530, 'JAN2022 - CC'!M:N,2,0)</f>
        <v>1227444587</v>
      </c>
      <c r="C530" s="352">
        <f>VLOOKUP(B530, 'JAN2022 - CC'!A:B,2,0)</f>
        <v>12274</v>
      </c>
      <c r="D530" s="352" t="s">
        <v>7569</v>
      </c>
      <c r="E530" s="352" t="s">
        <v>8309</v>
      </c>
      <c r="F530" s="352" t="s">
        <v>8309</v>
      </c>
      <c r="G530" s="277"/>
      <c r="H530" s="277"/>
      <c r="I530" s="277"/>
      <c r="J530" s="277"/>
      <c r="K530" s="352" t="str">
        <f>VLOOKUP(B530, 'JAN2022 - CC'!A:D,4,0)</f>
        <v>WHITEHEAD, YESMIN L</v>
      </c>
      <c r="L530" s="277"/>
      <c r="M530" s="352" t="s">
        <v>10155</v>
      </c>
      <c r="N530" s="352" t="s">
        <v>10156</v>
      </c>
      <c r="O530" s="277"/>
      <c r="P530" s="277"/>
      <c r="Q530" s="277"/>
      <c r="R530" s="277"/>
      <c r="S530" s="277"/>
      <c r="T530" s="277"/>
      <c r="U530" s="277"/>
      <c r="V530" s="277"/>
      <c r="W530" s="277"/>
      <c r="X530" s="277"/>
      <c r="Y530" s="277"/>
    </row>
    <row r="531" ht="15.0" customHeight="1">
      <c r="A531" s="352">
        <v>207023.0</v>
      </c>
      <c r="B531" s="352" t="str">
        <f>VLOOKUP(A531, 'JAN2022 - CC'!M:N,2,0)</f>
        <v>1176144588</v>
      </c>
      <c r="C531" s="352">
        <f>VLOOKUP(B531, 'JAN2022 - CC'!A:B,2,0)</f>
        <v>11761</v>
      </c>
      <c r="D531" s="352" t="s">
        <v>8324</v>
      </c>
      <c r="E531" s="352" t="s">
        <v>8309</v>
      </c>
      <c r="F531" s="352" t="s">
        <v>8309</v>
      </c>
      <c r="G531" s="277"/>
      <c r="H531" s="277"/>
      <c r="I531" s="277"/>
      <c r="J531" s="277"/>
      <c r="K531" s="352" t="str">
        <f>VLOOKUP(B531, 'JAN2022 - CC'!A:D,4,0)</f>
        <v>WALLS, STEVEN</v>
      </c>
      <c r="L531" s="277"/>
      <c r="M531" s="352" t="s">
        <v>10157</v>
      </c>
      <c r="N531" s="352" t="s">
        <v>10158</v>
      </c>
      <c r="O531" s="277"/>
      <c r="P531" s="277"/>
      <c r="Q531" s="277"/>
      <c r="R531" s="277"/>
      <c r="S531" s="277"/>
      <c r="T531" s="277"/>
      <c r="U531" s="277"/>
      <c r="V531" s="277"/>
      <c r="W531" s="277"/>
      <c r="X531" s="277"/>
      <c r="Y531" s="277"/>
    </row>
    <row r="532" ht="15.0" customHeight="1">
      <c r="A532" s="352">
        <v>207023.0</v>
      </c>
      <c r="B532" s="352" t="str">
        <f>VLOOKUP(A532, 'JAN2022 - CC'!M:N,2,0)</f>
        <v>1176144588</v>
      </c>
      <c r="C532" s="352">
        <f>VLOOKUP(B532, 'JAN2022 - CC'!A:B,2,0)</f>
        <v>11761</v>
      </c>
      <c r="D532" s="352" t="s">
        <v>8507</v>
      </c>
      <c r="E532" s="352" t="s">
        <v>8309</v>
      </c>
      <c r="F532" s="352" t="s">
        <v>8309</v>
      </c>
      <c r="G532" s="277"/>
      <c r="H532" s="277"/>
      <c r="I532" s="277"/>
      <c r="J532" s="277"/>
      <c r="K532" s="352" t="str">
        <f>VLOOKUP(B532, 'JAN2022 - CC'!A:D,4,0)</f>
        <v>WALLS, STEVEN</v>
      </c>
      <c r="L532" s="277"/>
      <c r="M532" s="352" t="s">
        <v>10157</v>
      </c>
      <c r="N532" s="352" t="s">
        <v>10158</v>
      </c>
      <c r="O532" s="277"/>
      <c r="P532" s="277"/>
      <c r="Q532" s="277"/>
      <c r="R532" s="277"/>
      <c r="S532" s="277"/>
      <c r="T532" s="277"/>
      <c r="U532" s="277"/>
      <c r="V532" s="277"/>
      <c r="W532" s="277"/>
      <c r="X532" s="277"/>
      <c r="Y532" s="277"/>
    </row>
    <row r="533" ht="15.75" customHeight="1">
      <c r="A533" s="352">
        <v>207024.0</v>
      </c>
      <c r="B533" s="352" t="str">
        <f>VLOOKUP(A533, 'JAN2022 - CC'!M:N,2,0)</f>
        <v>1492644588</v>
      </c>
      <c r="C533" s="352">
        <f>VLOOKUP(B533, 'JAN2022 - CC'!A:B,2,0)</f>
        <v>14926</v>
      </c>
      <c r="D533" s="352" t="s">
        <v>8342</v>
      </c>
      <c r="E533" s="352" t="s">
        <v>8309</v>
      </c>
      <c r="F533" s="352" t="s">
        <v>8309</v>
      </c>
      <c r="G533" s="277"/>
      <c r="H533" s="277"/>
      <c r="I533" s="277"/>
      <c r="J533" s="277"/>
      <c r="K533" s="352" t="str">
        <f>VLOOKUP(B533, 'JAN2022 - CC'!A:D,4,0)</f>
        <v>PINAL, DEBRA A</v>
      </c>
      <c r="L533" s="277"/>
      <c r="M533" s="352" t="s">
        <v>10159</v>
      </c>
      <c r="N533" s="352" t="s">
        <v>10160</v>
      </c>
      <c r="O533" s="277"/>
      <c r="P533" s="277"/>
      <c r="Q533" s="277"/>
      <c r="R533" s="277"/>
      <c r="S533" s="277"/>
      <c r="T533" s="277"/>
      <c r="U533" s="277"/>
      <c r="V533" s="277"/>
      <c r="W533" s="277"/>
      <c r="X533" s="277"/>
      <c r="Y533" s="277"/>
    </row>
    <row r="534" ht="15.0" customHeight="1">
      <c r="A534" s="352">
        <v>207024.0</v>
      </c>
      <c r="B534" s="352" t="str">
        <f>VLOOKUP(A534, 'JAN2022 - CC'!M:N,2,0)</f>
        <v>1492644588</v>
      </c>
      <c r="C534" s="352">
        <f>VLOOKUP(B534, 'JAN2022 - CC'!A:B,2,0)</f>
        <v>14926</v>
      </c>
      <c r="D534" s="352" t="s">
        <v>8507</v>
      </c>
      <c r="E534" s="352" t="s">
        <v>8309</v>
      </c>
      <c r="F534" s="352" t="s">
        <v>8309</v>
      </c>
      <c r="G534" s="277"/>
      <c r="H534" s="277"/>
      <c r="I534" s="277"/>
      <c r="J534" s="277"/>
      <c r="K534" s="352" t="str">
        <f>VLOOKUP(B534, 'JAN2022 - CC'!A:D,4,0)</f>
        <v>PINAL, DEBRA A</v>
      </c>
      <c r="L534" s="277"/>
      <c r="M534" s="352" t="s">
        <v>10159</v>
      </c>
      <c r="N534" s="352" t="s">
        <v>10160</v>
      </c>
      <c r="O534" s="277"/>
      <c r="P534" s="277"/>
      <c r="Q534" s="277"/>
      <c r="R534" s="277"/>
      <c r="S534" s="277"/>
      <c r="T534" s="277"/>
      <c r="U534" s="277"/>
      <c r="V534" s="277"/>
      <c r="W534" s="277"/>
      <c r="X534" s="277"/>
      <c r="Y534" s="277"/>
    </row>
    <row r="535" ht="15.0" customHeight="1">
      <c r="A535" s="352">
        <v>207029.0</v>
      </c>
      <c r="B535" s="352" t="str">
        <f>VLOOKUP(A535, 'JAN2022 - CC'!M:N,2,0)</f>
        <v>1585344588</v>
      </c>
      <c r="C535" s="352">
        <f>VLOOKUP(B535, 'JAN2022 - CC'!A:B,2,0)</f>
        <v>15853</v>
      </c>
      <c r="D535" s="352" t="s">
        <v>8507</v>
      </c>
      <c r="E535" s="352" t="s">
        <v>8309</v>
      </c>
      <c r="F535" s="352" t="s">
        <v>8309</v>
      </c>
      <c r="G535" s="277"/>
      <c r="H535" s="277"/>
      <c r="I535" s="277"/>
      <c r="J535" s="277"/>
      <c r="K535" s="352" t="str">
        <f>VLOOKUP(B535, 'JAN2022 - CC'!A:D,4,0)</f>
        <v>HARRIS, CHARLIE</v>
      </c>
      <c r="L535" s="277"/>
      <c r="M535" s="352" t="s">
        <v>10161</v>
      </c>
      <c r="N535" s="352" t="s">
        <v>10162</v>
      </c>
      <c r="O535" s="277"/>
      <c r="P535" s="277"/>
      <c r="Q535" s="277"/>
      <c r="R535" s="277"/>
      <c r="S535" s="277"/>
      <c r="T535" s="277"/>
      <c r="U535" s="277"/>
      <c r="V535" s="277"/>
      <c r="W535" s="277"/>
      <c r="X535" s="277"/>
      <c r="Y535" s="277"/>
    </row>
    <row r="536" ht="15.0" customHeight="1">
      <c r="A536" s="352">
        <v>207031.0</v>
      </c>
      <c r="B536" s="352" t="str">
        <f>VLOOKUP(A536, 'JAN2022 - CC'!M:N,2,0)</f>
        <v>1049544588</v>
      </c>
      <c r="C536" s="352">
        <f>VLOOKUP(B536, 'JAN2022 - CC'!A:B,2,0)</f>
        <v>10495</v>
      </c>
      <c r="D536" s="352" t="s">
        <v>8507</v>
      </c>
      <c r="E536" s="352" t="s">
        <v>8309</v>
      </c>
      <c r="F536" s="352" t="s">
        <v>8309</v>
      </c>
      <c r="G536" s="277"/>
      <c r="H536" s="277"/>
      <c r="I536" s="277"/>
      <c r="J536" s="277"/>
      <c r="K536" s="352" t="str">
        <f>VLOOKUP(B536, 'JAN2022 - CC'!A:D,4,0)</f>
        <v>APODACA, JOHNNY</v>
      </c>
      <c r="L536" s="277"/>
      <c r="M536" s="352" t="s">
        <v>10163</v>
      </c>
      <c r="N536" s="352" t="s">
        <v>10164</v>
      </c>
      <c r="O536" s="277"/>
      <c r="P536" s="277"/>
      <c r="Q536" s="277"/>
      <c r="R536" s="277"/>
      <c r="S536" s="277"/>
      <c r="T536" s="277"/>
      <c r="U536" s="277"/>
      <c r="V536" s="277"/>
      <c r="W536" s="277"/>
      <c r="X536" s="277"/>
      <c r="Y536" s="277"/>
    </row>
    <row r="537" ht="15.75" customHeight="1">
      <c r="A537" s="352">
        <v>207038.0</v>
      </c>
      <c r="B537" s="352" t="str">
        <f>VLOOKUP(A537, 'JAN2022 - CC'!M:N,2,0)</f>
        <v>1769644588</v>
      </c>
      <c r="C537" s="352">
        <f>VLOOKUP(B537, 'JAN2022 - CC'!A:B,2,0)</f>
        <v>17696</v>
      </c>
      <c r="D537" s="352" t="s">
        <v>8507</v>
      </c>
      <c r="E537" s="352" t="s">
        <v>8309</v>
      </c>
      <c r="F537" s="352" t="s">
        <v>8309</v>
      </c>
      <c r="G537" s="277"/>
      <c r="H537" s="277"/>
      <c r="I537" s="277"/>
      <c r="J537" s="277"/>
      <c r="K537" s="352" t="str">
        <f>VLOOKUP(B537, 'JAN2022 - CC'!A:D,4,0)</f>
        <v>CISNEROS, JAVIER</v>
      </c>
      <c r="L537" s="277"/>
      <c r="M537" s="352" t="s">
        <v>10165</v>
      </c>
      <c r="N537" s="352" t="s">
        <v>9868</v>
      </c>
      <c r="O537" s="277"/>
      <c r="P537" s="277"/>
      <c r="Q537" s="277"/>
      <c r="R537" s="277"/>
      <c r="S537" s="277"/>
      <c r="T537" s="277"/>
      <c r="U537" s="277"/>
      <c r="V537" s="277"/>
      <c r="W537" s="277"/>
      <c r="X537" s="277"/>
      <c r="Y537" s="277"/>
    </row>
    <row r="538" ht="15.0" customHeight="1">
      <c r="A538" s="352">
        <v>207044.0</v>
      </c>
      <c r="B538" s="352" t="str">
        <f>VLOOKUP(A538, 'JAN2022 - CC'!M:N,2,0)</f>
        <v>1700344588</v>
      </c>
      <c r="C538" s="352">
        <f>VLOOKUP(B538, 'JAN2022 - CC'!A:B,2,0)</f>
        <v>17003</v>
      </c>
      <c r="D538" s="352" t="s">
        <v>8507</v>
      </c>
      <c r="E538" s="352" t="s">
        <v>8309</v>
      </c>
      <c r="F538" s="352" t="s">
        <v>8309</v>
      </c>
      <c r="G538" s="277"/>
      <c r="H538" s="277"/>
      <c r="I538" s="277"/>
      <c r="J538" s="277"/>
      <c r="K538" s="352" t="str">
        <f>VLOOKUP(B538, 'JAN2022 - CC'!A:D,4,0)</f>
        <v>ACOSTA, FELIPE</v>
      </c>
      <c r="L538" s="277"/>
      <c r="M538" s="352" t="s">
        <v>10166</v>
      </c>
      <c r="N538" s="352" t="s">
        <v>10082</v>
      </c>
      <c r="O538" s="277"/>
      <c r="P538" s="277"/>
      <c r="Q538" s="277"/>
      <c r="R538" s="277"/>
      <c r="S538" s="277"/>
      <c r="T538" s="277"/>
      <c r="U538" s="277"/>
      <c r="V538" s="277"/>
      <c r="W538" s="277"/>
      <c r="X538" s="277"/>
      <c r="Y538" s="277"/>
    </row>
    <row r="539" ht="15.0" customHeight="1">
      <c r="A539" s="352">
        <v>207051.0</v>
      </c>
      <c r="B539" s="352" t="str">
        <f>VLOOKUP(A539, 'JAN2022 - CC'!M:N,2,0)</f>
        <v>1595744589</v>
      </c>
      <c r="C539" s="352">
        <f>VLOOKUP(B539, 'JAN2022 - CC'!A:B,2,0)</f>
        <v>15957</v>
      </c>
      <c r="D539" s="352" t="s">
        <v>8342</v>
      </c>
      <c r="E539" s="352" t="s">
        <v>8309</v>
      </c>
      <c r="F539" s="352" t="s">
        <v>8309</v>
      </c>
      <c r="G539" s="277"/>
      <c r="H539" s="277"/>
      <c r="I539" s="277"/>
      <c r="J539" s="277"/>
      <c r="K539" s="352" t="str">
        <f>VLOOKUP(B539, 'JAN2022 - CC'!A:D,4,0)</f>
        <v>ARCOS, IMELDA</v>
      </c>
      <c r="L539" s="277"/>
      <c r="M539" s="352" t="s">
        <v>9973</v>
      </c>
      <c r="N539" s="352" t="s">
        <v>10167</v>
      </c>
      <c r="O539" s="277"/>
      <c r="P539" s="277"/>
      <c r="Q539" s="277"/>
      <c r="R539" s="277"/>
      <c r="S539" s="277"/>
      <c r="T539" s="277"/>
      <c r="U539" s="277"/>
      <c r="V539" s="277"/>
      <c r="W539" s="277"/>
      <c r="X539" s="277"/>
      <c r="Y539" s="277"/>
    </row>
    <row r="540" ht="15.75" customHeight="1">
      <c r="A540" s="352">
        <v>207051.0</v>
      </c>
      <c r="B540" s="352" t="str">
        <f>VLOOKUP(A540, 'JAN2022 - CC'!M:N,2,0)</f>
        <v>1595744589</v>
      </c>
      <c r="C540" s="352">
        <f>VLOOKUP(B540, 'JAN2022 - CC'!A:B,2,0)</f>
        <v>15957</v>
      </c>
      <c r="D540" s="352" t="s">
        <v>35</v>
      </c>
      <c r="E540" s="352" t="s">
        <v>8309</v>
      </c>
      <c r="F540" s="352" t="s">
        <v>8309</v>
      </c>
      <c r="G540" s="277"/>
      <c r="H540" s="277"/>
      <c r="I540" s="277"/>
      <c r="J540" s="277"/>
      <c r="K540" s="352" t="str">
        <f>VLOOKUP(B540, 'JAN2022 - CC'!A:D,4,0)</f>
        <v>ARCOS, IMELDA</v>
      </c>
      <c r="L540" s="277"/>
      <c r="M540" s="352" t="s">
        <v>9973</v>
      </c>
      <c r="N540" s="352" t="s">
        <v>10167</v>
      </c>
      <c r="O540" s="277"/>
      <c r="P540" s="277"/>
      <c r="Q540" s="277"/>
      <c r="R540" s="277"/>
      <c r="S540" s="277"/>
      <c r="T540" s="277"/>
      <c r="U540" s="277"/>
      <c r="V540" s="277"/>
      <c r="W540" s="277"/>
      <c r="X540" s="277"/>
      <c r="Y540" s="277"/>
    </row>
    <row r="541" ht="15.0" customHeight="1">
      <c r="A541" s="352">
        <v>207055.0</v>
      </c>
      <c r="B541" s="352" t="str">
        <f>VLOOKUP(A541, 'JAN2022 - CC'!M:N,2,0)</f>
        <v>1408344589</v>
      </c>
      <c r="C541" s="352">
        <f>VLOOKUP(B541, 'JAN2022 - CC'!A:B,2,0)</f>
        <v>14083</v>
      </c>
      <c r="D541" s="352" t="s">
        <v>8389</v>
      </c>
      <c r="E541" s="352" t="s">
        <v>8309</v>
      </c>
      <c r="F541" s="352" t="s">
        <v>8309</v>
      </c>
      <c r="G541" s="277"/>
      <c r="H541" s="277"/>
      <c r="I541" s="277"/>
      <c r="J541" s="277"/>
      <c r="K541" s="352" t="str">
        <f>VLOOKUP(B541, 'JAN2022 - CC'!A:D,4,0)</f>
        <v>NUNEZ, MARY E</v>
      </c>
      <c r="L541" s="277"/>
      <c r="M541" s="352" t="s">
        <v>9859</v>
      </c>
      <c r="N541" s="352" t="s">
        <v>9860</v>
      </c>
      <c r="O541" s="277"/>
      <c r="P541" s="277"/>
      <c r="Q541" s="277"/>
      <c r="R541" s="277"/>
      <c r="S541" s="277"/>
      <c r="T541" s="277"/>
      <c r="U541" s="277"/>
      <c r="V541" s="277"/>
      <c r="W541" s="277"/>
      <c r="X541" s="277"/>
      <c r="Y541" s="277"/>
    </row>
    <row r="542" ht="15.0" customHeight="1">
      <c r="A542" s="352">
        <v>207058.0</v>
      </c>
      <c r="B542" s="352" t="str">
        <f>VLOOKUP(A542, 'JAN2022 - CC'!M:N,2,0)</f>
        <v>1155344589</v>
      </c>
      <c r="C542" s="352">
        <f>VLOOKUP(B542, 'JAN2022 - CC'!A:B,2,0)</f>
        <v>11553</v>
      </c>
      <c r="D542" s="352" t="s">
        <v>8507</v>
      </c>
      <c r="E542" s="352" t="s">
        <v>8309</v>
      </c>
      <c r="F542" s="352" t="s">
        <v>8309</v>
      </c>
      <c r="G542" s="277"/>
      <c r="H542" s="277"/>
      <c r="I542" s="277"/>
      <c r="J542" s="277"/>
      <c r="K542" s="352" t="str">
        <f>VLOOKUP(B542, 'JAN2022 - CC'!A:D,4,0)</f>
        <v>MUELLER, MARGARITA</v>
      </c>
      <c r="L542" s="277"/>
      <c r="M542" s="352" t="s">
        <v>10168</v>
      </c>
      <c r="N542" s="352" t="s">
        <v>10169</v>
      </c>
      <c r="O542" s="277"/>
      <c r="P542" s="277"/>
      <c r="Q542" s="277"/>
      <c r="R542" s="277"/>
      <c r="S542" s="277"/>
      <c r="T542" s="277"/>
      <c r="U542" s="277"/>
      <c r="V542" s="277"/>
      <c r="W542" s="277"/>
      <c r="X542" s="277"/>
      <c r="Y542" s="277"/>
    </row>
    <row r="543" ht="15.75" customHeight="1">
      <c r="A543" s="352">
        <v>207059.0</v>
      </c>
      <c r="B543" s="352" t="str">
        <f>VLOOKUP(A543, 'JAN2022 - CC'!M:N,2,0)</f>
        <v>1560644589</v>
      </c>
      <c r="C543" s="352">
        <f>VLOOKUP(B543, 'JAN2022 - CC'!A:B,2,0)</f>
        <v>15606</v>
      </c>
      <c r="D543" s="352" t="s">
        <v>8507</v>
      </c>
      <c r="E543" s="352" t="s">
        <v>8309</v>
      </c>
      <c r="F543" s="352" t="s">
        <v>8309</v>
      </c>
      <c r="G543" s="277"/>
      <c r="H543" s="277"/>
      <c r="I543" s="277"/>
      <c r="J543" s="277"/>
      <c r="K543" s="352" t="str">
        <f>VLOOKUP(B543, 'JAN2022 - CC'!A:D,4,0)</f>
        <v>PONCE, JUAN</v>
      </c>
      <c r="L543" s="277"/>
      <c r="M543" s="352" t="s">
        <v>10170</v>
      </c>
      <c r="N543" s="352" t="s">
        <v>10171</v>
      </c>
      <c r="O543" s="277"/>
      <c r="P543" s="277"/>
      <c r="Q543" s="277"/>
      <c r="R543" s="277"/>
      <c r="S543" s="277"/>
      <c r="T543" s="277"/>
      <c r="U543" s="277"/>
      <c r="V543" s="277"/>
      <c r="W543" s="277"/>
      <c r="X543" s="277"/>
      <c r="Y543" s="277"/>
    </row>
    <row r="544" ht="15.0" customHeight="1">
      <c r="A544" s="352">
        <v>207067.0</v>
      </c>
      <c r="B544" s="352" t="str">
        <f>VLOOKUP(A544, 'JAN2022 - CC'!M:N,2,0)</f>
        <v>1390944589</v>
      </c>
      <c r="C544" s="352">
        <f>VLOOKUP(B544, 'JAN2022 - CC'!A:B,2,0)</f>
        <v>13909</v>
      </c>
      <c r="D544" s="352" t="s">
        <v>8318</v>
      </c>
      <c r="E544" s="352" t="s">
        <v>8309</v>
      </c>
      <c r="F544" s="352" t="s">
        <v>8309</v>
      </c>
      <c r="G544" s="277"/>
      <c r="H544" s="277"/>
      <c r="I544" s="277"/>
      <c r="J544" s="277"/>
      <c r="K544" s="352" t="str">
        <f>VLOOKUP(B544, 'JAN2022 - CC'!A:D,4,0)</f>
        <v>ENRIQUEZ, ENRIQUE</v>
      </c>
      <c r="L544" s="277"/>
      <c r="M544" s="352" t="s">
        <v>10172</v>
      </c>
      <c r="N544" s="352" t="s">
        <v>10173</v>
      </c>
      <c r="O544" s="277"/>
      <c r="P544" s="277"/>
      <c r="Q544" s="277"/>
      <c r="R544" s="277"/>
      <c r="S544" s="277"/>
      <c r="T544" s="277"/>
      <c r="U544" s="277"/>
      <c r="V544" s="277"/>
      <c r="W544" s="277"/>
      <c r="X544" s="277"/>
      <c r="Y544" s="277"/>
    </row>
    <row r="545" ht="15.0" customHeight="1">
      <c r="A545" s="352">
        <v>207067.0</v>
      </c>
      <c r="B545" s="352" t="str">
        <f>VLOOKUP(A545, 'JAN2022 - CC'!M:N,2,0)</f>
        <v>1390944589</v>
      </c>
      <c r="C545" s="352">
        <f>VLOOKUP(B545, 'JAN2022 - CC'!A:B,2,0)</f>
        <v>13909</v>
      </c>
      <c r="D545" s="352" t="s">
        <v>7904</v>
      </c>
      <c r="E545" s="352" t="s">
        <v>8309</v>
      </c>
      <c r="F545" s="352" t="s">
        <v>8309</v>
      </c>
      <c r="G545" s="277"/>
      <c r="H545" s="277"/>
      <c r="I545" s="277"/>
      <c r="J545" s="277"/>
      <c r="K545" s="352" t="str">
        <f>VLOOKUP(B545, 'JAN2022 - CC'!A:D,4,0)</f>
        <v>ENRIQUEZ, ENRIQUE</v>
      </c>
      <c r="L545" s="277"/>
      <c r="M545" s="352" t="s">
        <v>10172</v>
      </c>
      <c r="N545" s="352" t="s">
        <v>10173</v>
      </c>
      <c r="O545" s="277"/>
      <c r="P545" s="277"/>
      <c r="Q545" s="277"/>
      <c r="R545" s="277"/>
      <c r="S545" s="277"/>
      <c r="T545" s="277"/>
      <c r="U545" s="277"/>
      <c r="V545" s="277"/>
      <c r="W545" s="277"/>
      <c r="X545" s="277"/>
      <c r="Y545" s="277"/>
    </row>
    <row r="546" ht="15.75" customHeight="1">
      <c r="A546" s="352">
        <v>207067.0</v>
      </c>
      <c r="B546" s="352" t="str">
        <f>VLOOKUP(A546, 'JAN2022 - CC'!M:N,2,0)</f>
        <v>1390944589</v>
      </c>
      <c r="C546" s="352">
        <f>VLOOKUP(B546, 'JAN2022 - CC'!A:B,2,0)</f>
        <v>13909</v>
      </c>
      <c r="D546" s="352" t="s">
        <v>7569</v>
      </c>
      <c r="E546" s="352" t="s">
        <v>8309</v>
      </c>
      <c r="F546" s="352" t="s">
        <v>8309</v>
      </c>
      <c r="G546" s="277"/>
      <c r="H546" s="277"/>
      <c r="I546" s="277"/>
      <c r="J546" s="277"/>
      <c r="K546" s="352" t="str">
        <f>VLOOKUP(B546, 'JAN2022 - CC'!A:D,4,0)</f>
        <v>ENRIQUEZ, ENRIQUE</v>
      </c>
      <c r="L546" s="277"/>
      <c r="M546" s="352" t="s">
        <v>10172</v>
      </c>
      <c r="N546" s="352" t="s">
        <v>10173</v>
      </c>
      <c r="O546" s="277"/>
      <c r="P546" s="277"/>
      <c r="Q546" s="277"/>
      <c r="R546" s="277"/>
      <c r="S546" s="277"/>
      <c r="T546" s="277"/>
      <c r="U546" s="277"/>
      <c r="V546" s="277"/>
      <c r="W546" s="277"/>
      <c r="X546" s="277"/>
      <c r="Y546" s="277"/>
    </row>
    <row r="547" ht="15.0" customHeight="1">
      <c r="A547" s="352">
        <v>207067.0</v>
      </c>
      <c r="B547" s="352" t="str">
        <f>VLOOKUP(A547, 'JAN2022 - CC'!M:N,2,0)</f>
        <v>1390944589</v>
      </c>
      <c r="C547" s="352">
        <f>VLOOKUP(B547, 'JAN2022 - CC'!A:B,2,0)</f>
        <v>13909</v>
      </c>
      <c r="D547" s="352" t="s">
        <v>35</v>
      </c>
      <c r="E547" s="352" t="s">
        <v>8309</v>
      </c>
      <c r="F547" s="352" t="s">
        <v>8309</v>
      </c>
      <c r="G547" s="277"/>
      <c r="H547" s="277"/>
      <c r="I547" s="277"/>
      <c r="J547" s="277"/>
      <c r="K547" s="352" t="str">
        <f>VLOOKUP(B547, 'JAN2022 - CC'!A:D,4,0)</f>
        <v>ENRIQUEZ, ENRIQUE</v>
      </c>
      <c r="L547" s="277"/>
      <c r="M547" s="352" t="s">
        <v>10172</v>
      </c>
      <c r="N547" s="352" t="s">
        <v>10173</v>
      </c>
      <c r="O547" s="277"/>
      <c r="P547" s="277"/>
      <c r="Q547" s="277"/>
      <c r="R547" s="277"/>
      <c r="S547" s="277"/>
      <c r="T547" s="277"/>
      <c r="U547" s="277"/>
      <c r="V547" s="277"/>
      <c r="W547" s="277"/>
      <c r="X547" s="277"/>
      <c r="Y547" s="277"/>
    </row>
    <row r="548" ht="15.0" customHeight="1">
      <c r="A548" s="352">
        <v>207073.0</v>
      </c>
      <c r="B548" s="352" t="str">
        <f>VLOOKUP(A548, 'JAN2022 - CC'!M:N,2,0)</f>
        <v>1173644592</v>
      </c>
      <c r="C548" s="352">
        <f>VLOOKUP(B548, 'JAN2022 - CC'!A:B,2,0)</f>
        <v>11736</v>
      </c>
      <c r="D548" s="352" t="s">
        <v>8342</v>
      </c>
      <c r="E548" s="352" t="s">
        <v>8309</v>
      </c>
      <c r="F548" s="352" t="s">
        <v>8309</v>
      </c>
      <c r="G548" s="277"/>
      <c r="H548" s="277"/>
      <c r="I548" s="277"/>
      <c r="J548" s="277"/>
      <c r="K548" s="352" t="str">
        <f>VLOOKUP(B548, 'JAN2022 - CC'!A:D,4,0)</f>
        <v>SMITH, CYNTHIA</v>
      </c>
      <c r="L548" s="277"/>
      <c r="M548" s="352" t="s">
        <v>10174</v>
      </c>
      <c r="N548" s="352" t="s">
        <v>10175</v>
      </c>
      <c r="O548" s="277"/>
      <c r="P548" s="277"/>
      <c r="Q548" s="277"/>
      <c r="R548" s="277"/>
      <c r="S548" s="277"/>
      <c r="T548" s="277"/>
      <c r="U548" s="277"/>
      <c r="V548" s="277"/>
      <c r="W548" s="277"/>
      <c r="X548" s="277"/>
      <c r="Y548" s="277"/>
    </row>
    <row r="549" ht="15.0" customHeight="1">
      <c r="A549" s="352">
        <v>207073.0</v>
      </c>
      <c r="B549" s="352" t="str">
        <f>VLOOKUP(A549, 'JAN2022 - CC'!M:N,2,0)</f>
        <v>1173644592</v>
      </c>
      <c r="C549" s="352">
        <f>VLOOKUP(B549, 'JAN2022 - CC'!A:B,2,0)</f>
        <v>11736</v>
      </c>
      <c r="D549" s="352" t="s">
        <v>8507</v>
      </c>
      <c r="E549" s="352" t="s">
        <v>8309</v>
      </c>
      <c r="F549" s="352" t="s">
        <v>8309</v>
      </c>
      <c r="G549" s="277"/>
      <c r="H549" s="277"/>
      <c r="I549" s="277"/>
      <c r="J549" s="277"/>
      <c r="K549" s="352" t="str">
        <f>VLOOKUP(B549, 'JAN2022 - CC'!A:D,4,0)</f>
        <v>SMITH, CYNTHIA</v>
      </c>
      <c r="L549" s="277"/>
      <c r="M549" s="352" t="s">
        <v>10174</v>
      </c>
      <c r="N549" s="352" t="s">
        <v>10175</v>
      </c>
      <c r="O549" s="277"/>
      <c r="P549" s="277"/>
      <c r="Q549" s="277"/>
      <c r="R549" s="277"/>
      <c r="S549" s="277"/>
      <c r="T549" s="277"/>
      <c r="U549" s="277"/>
      <c r="V549" s="277"/>
      <c r="W549" s="277"/>
      <c r="X549" s="277"/>
      <c r="Y549" s="277"/>
    </row>
    <row r="550" ht="15.75" customHeight="1">
      <c r="A550" s="352">
        <v>207074.0</v>
      </c>
      <c r="B550" s="352" t="str">
        <f>VLOOKUP(A550, 'JAN2022 - CC'!M:N,2,0)</f>
        <v>1570244592</v>
      </c>
      <c r="C550" s="352">
        <f>VLOOKUP(B550, 'JAN2022 - CC'!A:B,2,0)</f>
        <v>15702</v>
      </c>
      <c r="D550" s="352" t="s">
        <v>8507</v>
      </c>
      <c r="E550" s="352" t="s">
        <v>8309</v>
      </c>
      <c r="F550" s="352" t="s">
        <v>8309</v>
      </c>
      <c r="G550" s="277"/>
      <c r="H550" s="277"/>
      <c r="I550" s="277"/>
      <c r="J550" s="277"/>
      <c r="K550" s="352" t="str">
        <f>VLOOKUP(B550, 'JAN2022 - CC'!A:D,4,0)</f>
        <v>RUEDAS, ELKE J</v>
      </c>
      <c r="L550" s="277"/>
      <c r="M550" s="352" t="s">
        <v>10176</v>
      </c>
      <c r="N550" s="352" t="s">
        <v>10177</v>
      </c>
      <c r="O550" s="277"/>
      <c r="P550" s="277"/>
      <c r="Q550" s="277"/>
      <c r="R550" s="277"/>
      <c r="S550" s="277"/>
      <c r="T550" s="277"/>
      <c r="U550" s="277"/>
      <c r="V550" s="277"/>
      <c r="W550" s="277"/>
      <c r="X550" s="277"/>
      <c r="Y550" s="277"/>
    </row>
    <row r="551" ht="15.0" customHeight="1">
      <c r="A551" s="352">
        <v>207076.0</v>
      </c>
      <c r="B551" s="352" t="str">
        <f>VLOOKUP(A551, 'JAN2022 - CC'!M:N,2,0)</f>
        <v>1461244592</v>
      </c>
      <c r="C551" s="352">
        <f>VLOOKUP(B551, 'JAN2022 - CC'!A:B,2,0)</f>
        <v>14612</v>
      </c>
      <c r="D551" s="352" t="s">
        <v>8507</v>
      </c>
      <c r="E551" s="352" t="s">
        <v>8309</v>
      </c>
      <c r="F551" s="352" t="s">
        <v>8309</v>
      </c>
      <c r="G551" s="277"/>
      <c r="H551" s="277"/>
      <c r="I551" s="277"/>
      <c r="J551" s="277"/>
      <c r="K551" s="352" t="str">
        <f>VLOOKUP(B551, 'JAN2022 - CC'!A:D,4,0)</f>
        <v>VILCHIS, MARIA E</v>
      </c>
      <c r="L551" s="277"/>
      <c r="M551" s="352" t="s">
        <v>10178</v>
      </c>
      <c r="N551" s="352" t="s">
        <v>9930</v>
      </c>
      <c r="O551" s="277"/>
      <c r="P551" s="277"/>
      <c r="Q551" s="277"/>
      <c r="R551" s="277"/>
      <c r="S551" s="277"/>
      <c r="T551" s="277"/>
      <c r="U551" s="277"/>
      <c r="V551" s="277"/>
      <c r="W551" s="277"/>
      <c r="X551" s="277"/>
      <c r="Y551" s="277"/>
    </row>
    <row r="552" ht="15.0" customHeight="1">
      <c r="A552" s="352">
        <v>207092.0</v>
      </c>
      <c r="B552" s="352" t="str">
        <f>VLOOKUP(A552, 'JAN2022 - CC'!M:N,2,0)</f>
        <v>1327344592</v>
      </c>
      <c r="C552" s="352">
        <f>VLOOKUP(B552, 'JAN2022 - CC'!A:B,2,0)</f>
        <v>13273</v>
      </c>
      <c r="D552" s="352" t="s">
        <v>8507</v>
      </c>
      <c r="E552" s="352" t="s">
        <v>8309</v>
      </c>
      <c r="F552" s="352" t="s">
        <v>8309</v>
      </c>
      <c r="G552" s="277"/>
      <c r="H552" s="277"/>
      <c r="I552" s="277"/>
      <c r="J552" s="277"/>
      <c r="K552" s="352" t="str">
        <f>VLOOKUP(B552, 'JAN2022 - CC'!A:D,4,0)</f>
        <v>SPURGEON, AMOS J</v>
      </c>
      <c r="L552" s="277"/>
      <c r="M552" s="352" t="s">
        <v>10179</v>
      </c>
      <c r="N552" s="352" t="s">
        <v>10180</v>
      </c>
      <c r="O552" s="277"/>
      <c r="P552" s="277"/>
      <c r="Q552" s="277"/>
      <c r="R552" s="277"/>
      <c r="S552" s="277"/>
      <c r="T552" s="277"/>
      <c r="U552" s="277"/>
      <c r="V552" s="277"/>
      <c r="W552" s="277"/>
      <c r="X552" s="277"/>
      <c r="Y552" s="277"/>
    </row>
    <row r="553" ht="15.75" customHeight="1">
      <c r="A553" s="352">
        <v>207095.0</v>
      </c>
      <c r="B553" s="352" t="str">
        <f>VLOOKUP(A553, 'JAN2022 - CC'!M:N,2,0)</f>
        <v>1246244592</v>
      </c>
      <c r="C553" s="352">
        <f>VLOOKUP(B553, 'JAN2022 - CC'!A:B,2,0)</f>
        <v>12462</v>
      </c>
      <c r="D553" s="352" t="s">
        <v>8342</v>
      </c>
      <c r="E553" s="352" t="s">
        <v>8309</v>
      </c>
      <c r="F553" s="352" t="s">
        <v>8309</v>
      </c>
      <c r="G553" s="277"/>
      <c r="H553" s="277"/>
      <c r="I553" s="277"/>
      <c r="J553" s="277"/>
      <c r="K553" s="352" t="str">
        <f>VLOOKUP(B553, 'JAN2022 - CC'!A:D,4,0)</f>
        <v>GARCIA, JOEL B</v>
      </c>
      <c r="L553" s="277"/>
      <c r="M553" s="352" t="s">
        <v>9919</v>
      </c>
      <c r="N553" s="352" t="s">
        <v>10181</v>
      </c>
      <c r="O553" s="277"/>
      <c r="P553" s="277"/>
      <c r="Q553" s="277"/>
      <c r="R553" s="277"/>
      <c r="S553" s="277"/>
      <c r="T553" s="277"/>
      <c r="U553" s="277"/>
      <c r="V553" s="277"/>
      <c r="W553" s="277"/>
      <c r="X553" s="277"/>
      <c r="Y553" s="277"/>
    </row>
    <row r="554" ht="15.0" customHeight="1">
      <c r="A554" s="352">
        <v>207095.0</v>
      </c>
      <c r="B554" s="352" t="str">
        <f>VLOOKUP(A554, 'JAN2022 - CC'!M:N,2,0)</f>
        <v>1246244592</v>
      </c>
      <c r="C554" s="352">
        <f>VLOOKUP(B554, 'JAN2022 - CC'!A:B,2,0)</f>
        <v>12462</v>
      </c>
      <c r="D554" s="352" t="s">
        <v>7939</v>
      </c>
      <c r="E554" s="352" t="s">
        <v>8309</v>
      </c>
      <c r="F554" s="352" t="s">
        <v>8309</v>
      </c>
      <c r="G554" s="277"/>
      <c r="H554" s="277"/>
      <c r="I554" s="277"/>
      <c r="J554" s="277"/>
      <c r="K554" s="352" t="str">
        <f>VLOOKUP(B554, 'JAN2022 - CC'!A:D,4,0)</f>
        <v>GARCIA, JOEL B</v>
      </c>
      <c r="L554" s="277"/>
      <c r="M554" s="352" t="s">
        <v>9919</v>
      </c>
      <c r="N554" s="352" t="s">
        <v>10181</v>
      </c>
      <c r="O554" s="277"/>
      <c r="P554" s="277"/>
      <c r="Q554" s="277"/>
      <c r="R554" s="277"/>
      <c r="S554" s="277"/>
      <c r="T554" s="277"/>
      <c r="U554" s="277"/>
      <c r="V554" s="277"/>
      <c r="W554" s="277"/>
      <c r="X554" s="277"/>
      <c r="Y554" s="277"/>
    </row>
    <row r="555" ht="15.0" customHeight="1">
      <c r="A555" s="352">
        <v>207095.0</v>
      </c>
      <c r="B555" s="352" t="str">
        <f>VLOOKUP(A555, 'JAN2022 - CC'!M:N,2,0)</f>
        <v>1246244592</v>
      </c>
      <c r="C555" s="352">
        <f>VLOOKUP(B555, 'JAN2022 - CC'!A:B,2,0)</f>
        <v>12462</v>
      </c>
      <c r="D555" s="352" t="s">
        <v>35</v>
      </c>
      <c r="E555" s="352" t="s">
        <v>8309</v>
      </c>
      <c r="F555" s="352" t="s">
        <v>8309</v>
      </c>
      <c r="G555" s="277"/>
      <c r="H555" s="277"/>
      <c r="I555" s="277"/>
      <c r="J555" s="277"/>
      <c r="K555" s="352" t="str">
        <f>VLOOKUP(B555, 'JAN2022 - CC'!A:D,4,0)</f>
        <v>GARCIA, JOEL B</v>
      </c>
      <c r="L555" s="277"/>
      <c r="M555" s="352" t="s">
        <v>9919</v>
      </c>
      <c r="N555" s="352" t="s">
        <v>10181</v>
      </c>
      <c r="O555" s="277"/>
      <c r="P555" s="277"/>
      <c r="Q555" s="277"/>
      <c r="R555" s="277"/>
      <c r="S555" s="277"/>
      <c r="T555" s="277"/>
      <c r="U555" s="277"/>
      <c r="V555" s="277"/>
      <c r="W555" s="277"/>
      <c r="X555" s="277"/>
      <c r="Y555" s="277"/>
    </row>
    <row r="556" ht="15.75" customHeight="1">
      <c r="A556" s="352">
        <v>207105.0</v>
      </c>
      <c r="B556" s="352" t="str">
        <f>VLOOKUP(A556, 'JAN2022 - CC'!M:N,2,0)</f>
        <v>1754044592</v>
      </c>
      <c r="C556" s="352">
        <f>VLOOKUP(B556, 'JAN2022 - CC'!A:B,2,0)</f>
        <v>17540</v>
      </c>
      <c r="D556" s="352" t="s">
        <v>8342</v>
      </c>
      <c r="E556" s="352" t="s">
        <v>8309</v>
      </c>
      <c r="F556" s="352" t="s">
        <v>8309</v>
      </c>
      <c r="G556" s="277"/>
      <c r="H556" s="277"/>
      <c r="I556" s="277"/>
      <c r="J556" s="277"/>
      <c r="K556" s="352" t="str">
        <f>VLOOKUP(B556, 'JAN2022 - CC'!A:D,4,0)</f>
        <v>MUNOZ, EDELMIRA L</v>
      </c>
      <c r="L556" s="277"/>
      <c r="M556" s="352" t="s">
        <v>10182</v>
      </c>
      <c r="N556" s="352" t="s">
        <v>10183</v>
      </c>
      <c r="O556" s="277"/>
      <c r="P556" s="277"/>
      <c r="Q556" s="277"/>
      <c r="R556" s="277"/>
      <c r="S556" s="277"/>
      <c r="T556" s="277"/>
      <c r="U556" s="277"/>
      <c r="V556" s="277"/>
      <c r="W556" s="277"/>
      <c r="X556" s="277"/>
      <c r="Y556" s="277"/>
    </row>
    <row r="557" ht="15.0" customHeight="1">
      <c r="A557" s="352">
        <v>207108.0</v>
      </c>
      <c r="B557" s="352" t="str">
        <f>VLOOKUP(A557, 'FEB2022 - CC'!M:N,2,0)</f>
        <v>1372144593</v>
      </c>
      <c r="C557" s="352">
        <f>VLOOKUP(B557, 'FEB2022 - CC'!A:B,2,0)</f>
        <v>13721</v>
      </c>
      <c r="D557" s="352" t="s">
        <v>8507</v>
      </c>
      <c r="E557" s="352" t="s">
        <v>8309</v>
      </c>
      <c r="F557" s="352" t="s">
        <v>8309</v>
      </c>
      <c r="G557" s="277"/>
      <c r="H557" s="277"/>
      <c r="I557" s="277"/>
      <c r="J557" s="277"/>
      <c r="K557" s="352" t="str">
        <f>VLOOKUP(B557, 'FEB2022 - CC'!A:D,4,0)</f>
        <v>LERMA, JESUS</v>
      </c>
      <c r="L557" s="277"/>
      <c r="M557" s="352" t="s">
        <v>10184</v>
      </c>
      <c r="N557" s="352" t="s">
        <v>10185</v>
      </c>
      <c r="O557" s="277"/>
      <c r="P557" s="277"/>
      <c r="Q557" s="277"/>
      <c r="R557" s="277"/>
      <c r="S557" s="277"/>
      <c r="T557" s="277"/>
      <c r="U557" s="277"/>
      <c r="V557" s="277"/>
      <c r="W557" s="277"/>
      <c r="X557" s="277"/>
      <c r="Y557" s="277"/>
    </row>
    <row r="558" ht="15.0" customHeight="1">
      <c r="A558" s="352">
        <v>207111.0</v>
      </c>
      <c r="B558" s="352" t="str">
        <f>VLOOKUP(A558, 'FEB2022 - CC'!M:N,2,0)</f>
        <v>1631844593</v>
      </c>
      <c r="C558" s="352">
        <f>VLOOKUP(B558, 'FEB2022 - CC'!A:B,2,0)</f>
        <v>16318</v>
      </c>
      <c r="D558" s="352" t="s">
        <v>8342</v>
      </c>
      <c r="E558" s="352" t="s">
        <v>8309</v>
      </c>
      <c r="F558" s="352" t="s">
        <v>8309</v>
      </c>
      <c r="G558" s="277"/>
      <c r="H558" s="277"/>
      <c r="I558" s="277"/>
      <c r="J558" s="277"/>
      <c r="K558" s="352" t="str">
        <f>VLOOKUP(B558, 'FEB2022 - CC'!A:D,4,0)</f>
        <v>MANNING, DALE M</v>
      </c>
      <c r="L558" s="277"/>
      <c r="M558" s="352" t="s">
        <v>10186</v>
      </c>
      <c r="N558" s="352" t="s">
        <v>10187</v>
      </c>
      <c r="O558" s="277"/>
      <c r="P558" s="277"/>
      <c r="Q558" s="277"/>
      <c r="R558" s="277"/>
      <c r="S558" s="277"/>
      <c r="T558" s="277"/>
      <c r="U558" s="277"/>
      <c r="V558" s="277"/>
      <c r="W558" s="277"/>
      <c r="X558" s="277"/>
      <c r="Y558" s="277"/>
    </row>
    <row r="559" ht="15.75" customHeight="1">
      <c r="A559" s="352">
        <v>207111.0</v>
      </c>
      <c r="B559" s="352" t="str">
        <f>VLOOKUP(A559, 'FEB2022 - CC'!M:N,2,0)</f>
        <v>1631844593</v>
      </c>
      <c r="C559" s="352">
        <f>VLOOKUP(B559, 'FEB2022 - CC'!A:B,2,0)</f>
        <v>16318</v>
      </c>
      <c r="D559" s="352" t="s">
        <v>8507</v>
      </c>
      <c r="E559" s="352" t="s">
        <v>8309</v>
      </c>
      <c r="F559" s="352" t="s">
        <v>8309</v>
      </c>
      <c r="G559" s="277"/>
      <c r="H559" s="277"/>
      <c r="I559" s="277"/>
      <c r="J559" s="277"/>
      <c r="K559" s="352" t="str">
        <f>VLOOKUP(B559, 'FEB2022 - CC'!A:D,4,0)</f>
        <v>MANNING, DALE M</v>
      </c>
      <c r="L559" s="277"/>
      <c r="M559" s="352" t="s">
        <v>10186</v>
      </c>
      <c r="N559" s="352" t="s">
        <v>10187</v>
      </c>
      <c r="O559" s="277"/>
      <c r="P559" s="277"/>
      <c r="Q559" s="277"/>
      <c r="R559" s="277"/>
      <c r="S559" s="277"/>
      <c r="T559" s="277"/>
      <c r="U559" s="277"/>
      <c r="V559" s="277"/>
      <c r="W559" s="277"/>
      <c r="X559" s="277"/>
      <c r="Y559" s="277"/>
    </row>
    <row r="560" ht="15.0" customHeight="1">
      <c r="A560" s="352">
        <v>207114.0</v>
      </c>
      <c r="B560" s="352" t="str">
        <f>VLOOKUP(A560, 'FEB2022 - CC'!M:N,2,0)</f>
        <v>1740044593</v>
      </c>
      <c r="C560" s="352">
        <f>VLOOKUP(B560, 'FEB2022 - CC'!A:B,2,0)</f>
        <v>17400</v>
      </c>
      <c r="D560" s="352" t="s">
        <v>8342</v>
      </c>
      <c r="E560" s="352" t="s">
        <v>8309</v>
      </c>
      <c r="F560" s="352" t="s">
        <v>8309</v>
      </c>
      <c r="G560" s="277"/>
      <c r="H560" s="277"/>
      <c r="I560" s="277"/>
      <c r="J560" s="277"/>
      <c r="K560" s="352" t="str">
        <f>VLOOKUP(B560, 'FEB2022 - CC'!A:D,4,0)</f>
        <v>NAJERA, MINERVA</v>
      </c>
      <c r="L560" s="277"/>
      <c r="M560" s="352" t="s">
        <v>10188</v>
      </c>
      <c r="N560" s="352" t="s">
        <v>10189</v>
      </c>
      <c r="O560" s="277"/>
      <c r="P560" s="277"/>
      <c r="Q560" s="277"/>
      <c r="R560" s="277"/>
      <c r="S560" s="277"/>
      <c r="T560" s="277"/>
      <c r="U560" s="277"/>
      <c r="V560" s="277"/>
      <c r="W560" s="277"/>
      <c r="X560" s="277"/>
      <c r="Y560" s="277"/>
    </row>
    <row r="561" ht="15.0" customHeight="1">
      <c r="A561" s="352">
        <v>207115.0</v>
      </c>
      <c r="B561" s="352" t="str">
        <f>VLOOKUP(A561, 'FEB2022 - CC'!M:N,2,0)</f>
        <v>1190344593</v>
      </c>
      <c r="C561" s="352">
        <f>VLOOKUP(B561, 'FEB2022 - CC'!A:B,2,0)</f>
        <v>11903</v>
      </c>
      <c r="D561" s="352" t="s">
        <v>7904</v>
      </c>
      <c r="E561" s="352" t="s">
        <v>8309</v>
      </c>
      <c r="F561" s="352" t="s">
        <v>8309</v>
      </c>
      <c r="G561" s="277"/>
      <c r="H561" s="277"/>
      <c r="I561" s="277"/>
      <c r="J561" s="277"/>
      <c r="K561" s="352" t="str">
        <f>VLOOKUP(B561, 'FEB2022 - CC'!A:D,4,0)</f>
        <v>BAQUERA, CYNTHIA</v>
      </c>
      <c r="L561" s="277"/>
      <c r="M561" s="352" t="s">
        <v>10190</v>
      </c>
      <c r="N561" s="352" t="s">
        <v>10191</v>
      </c>
      <c r="O561" s="277"/>
      <c r="P561" s="277"/>
      <c r="Q561" s="277"/>
      <c r="R561" s="277"/>
      <c r="S561" s="277"/>
      <c r="T561" s="277"/>
      <c r="U561" s="277"/>
      <c r="V561" s="277"/>
      <c r="W561" s="277"/>
      <c r="X561" s="277"/>
      <c r="Y561" s="277"/>
    </row>
    <row r="562" ht="15.75" customHeight="1">
      <c r="A562" s="352">
        <v>207115.0</v>
      </c>
      <c r="B562" s="352" t="str">
        <f>VLOOKUP(A562, 'FEB2022 - CC'!M:N,2,0)</f>
        <v>1190344593</v>
      </c>
      <c r="C562" s="352">
        <f>VLOOKUP(B562, 'FEB2022 - CC'!A:B,2,0)</f>
        <v>11903</v>
      </c>
      <c r="D562" s="352" t="s">
        <v>8507</v>
      </c>
      <c r="E562" s="352" t="s">
        <v>8309</v>
      </c>
      <c r="F562" s="352" t="s">
        <v>8309</v>
      </c>
      <c r="G562" s="277"/>
      <c r="H562" s="277"/>
      <c r="I562" s="277"/>
      <c r="J562" s="277"/>
      <c r="K562" s="352" t="str">
        <f>VLOOKUP(B562, 'FEB2022 - CC'!A:D,4,0)</f>
        <v>BAQUERA, CYNTHIA</v>
      </c>
      <c r="L562" s="277"/>
      <c r="M562" s="352" t="s">
        <v>10190</v>
      </c>
      <c r="N562" s="352" t="s">
        <v>10191</v>
      </c>
      <c r="O562" s="277"/>
      <c r="P562" s="277"/>
      <c r="Q562" s="277"/>
      <c r="R562" s="277"/>
      <c r="S562" s="277"/>
      <c r="T562" s="277"/>
      <c r="U562" s="277"/>
      <c r="V562" s="277"/>
      <c r="W562" s="277"/>
      <c r="X562" s="277"/>
      <c r="Y562" s="277"/>
    </row>
    <row r="563" ht="15.0" customHeight="1">
      <c r="A563" s="352">
        <v>207122.0</v>
      </c>
      <c r="B563" s="352" t="str">
        <f>VLOOKUP(A563, 'FEB2022 - CC'!M:N,2,0)</f>
        <v>1564144593</v>
      </c>
      <c r="C563" s="352">
        <f>VLOOKUP(B563, 'FEB2022 - CC'!A:B,2,0)</f>
        <v>15641</v>
      </c>
      <c r="D563" s="352" t="s">
        <v>8507</v>
      </c>
      <c r="E563" s="352" t="s">
        <v>8309</v>
      </c>
      <c r="F563" s="352" t="s">
        <v>8309</v>
      </c>
      <c r="G563" s="277"/>
      <c r="H563" s="277"/>
      <c r="I563" s="277"/>
      <c r="J563" s="277"/>
      <c r="K563" s="352" t="str">
        <f>VLOOKUP(B563, 'FEB2022 - CC'!A:D,4,0)</f>
        <v>CHAVEZ, RUBEN</v>
      </c>
      <c r="L563" s="277"/>
      <c r="M563" s="352" t="s">
        <v>10192</v>
      </c>
      <c r="N563" s="352" t="s">
        <v>10193</v>
      </c>
      <c r="O563" s="277"/>
      <c r="P563" s="277"/>
      <c r="Q563" s="277"/>
      <c r="R563" s="277"/>
      <c r="S563" s="277"/>
      <c r="T563" s="277"/>
      <c r="U563" s="277"/>
      <c r="V563" s="277"/>
      <c r="W563" s="277"/>
      <c r="X563" s="277"/>
      <c r="Y563" s="277"/>
    </row>
    <row r="564" ht="15.0" customHeight="1">
      <c r="A564" s="352">
        <v>207124.0</v>
      </c>
      <c r="B564" s="352" t="str">
        <f>VLOOKUP(A564, 'FEB2022 - CC'!M:N,2,0)</f>
        <v>1711644593</v>
      </c>
      <c r="C564" s="352">
        <f>VLOOKUP(B564, 'FEB2022 - CC'!A:B,2,0)</f>
        <v>17116</v>
      </c>
      <c r="D564" s="352" t="s">
        <v>35</v>
      </c>
      <c r="E564" s="352" t="s">
        <v>8309</v>
      </c>
      <c r="F564" s="352" t="s">
        <v>8309</v>
      </c>
      <c r="G564" s="277"/>
      <c r="H564" s="277"/>
      <c r="I564" s="277"/>
      <c r="J564" s="277"/>
      <c r="K564" s="352" t="str">
        <f>VLOOKUP(B564, 'FEB2022 - CC'!A:D,4,0)</f>
        <v>GUERRERO, GUILLERMO A</v>
      </c>
      <c r="L564" s="277"/>
      <c r="M564" s="352" t="s">
        <v>10194</v>
      </c>
      <c r="N564" s="352" t="s">
        <v>10195</v>
      </c>
      <c r="O564" s="277"/>
      <c r="P564" s="277"/>
      <c r="Q564" s="277"/>
      <c r="R564" s="277"/>
      <c r="S564" s="277"/>
      <c r="T564" s="277"/>
      <c r="U564" s="277"/>
      <c r="V564" s="277"/>
      <c r="W564" s="277"/>
      <c r="X564" s="277"/>
      <c r="Y564" s="277"/>
    </row>
    <row r="565" ht="15.0" customHeight="1">
      <c r="A565" s="352">
        <v>207127.0</v>
      </c>
      <c r="B565" s="352" t="str">
        <f>VLOOKUP(A565, 'FEB2022 - CC'!M:N,2,0)</f>
        <v>983844593</v>
      </c>
      <c r="C565" s="352">
        <f>VLOOKUP(B565, 'FEB2022 - CC'!A:B,2,0)</f>
        <v>9838</v>
      </c>
      <c r="D565" s="352" t="s">
        <v>8507</v>
      </c>
      <c r="E565" s="352" t="s">
        <v>8309</v>
      </c>
      <c r="F565" s="352" t="s">
        <v>8309</v>
      </c>
      <c r="G565" s="277"/>
      <c r="H565" s="277"/>
      <c r="I565" s="277"/>
      <c r="J565" s="277"/>
      <c r="K565" s="352" t="str">
        <f>VLOOKUP(B565, 'FEB2022 - CC'!A:D,4,0)</f>
        <v>GUTIERREZ, SUJEI</v>
      </c>
      <c r="L565" s="277"/>
      <c r="M565" s="352" t="s">
        <v>10196</v>
      </c>
      <c r="N565" s="352" t="s">
        <v>10197</v>
      </c>
      <c r="O565" s="277"/>
      <c r="P565" s="277"/>
      <c r="Q565" s="277"/>
      <c r="R565" s="277"/>
      <c r="S565" s="277"/>
      <c r="T565" s="277"/>
      <c r="U565" s="277"/>
      <c r="V565" s="277"/>
      <c r="W565" s="277"/>
      <c r="X565" s="277"/>
      <c r="Y565" s="277"/>
    </row>
    <row r="566" ht="15.75" customHeight="1">
      <c r="A566" s="352">
        <v>207127.0</v>
      </c>
      <c r="B566" s="352" t="str">
        <f>VLOOKUP(A566, 'FEB2022 - CC'!M:N,2,0)</f>
        <v>983844593</v>
      </c>
      <c r="C566" s="352">
        <f>VLOOKUP(B566, 'FEB2022 - CC'!A:B,2,0)</f>
        <v>9838</v>
      </c>
      <c r="D566" s="352" t="s">
        <v>7569</v>
      </c>
      <c r="E566" s="352" t="s">
        <v>8309</v>
      </c>
      <c r="F566" s="352" t="s">
        <v>8309</v>
      </c>
      <c r="G566" s="277"/>
      <c r="H566" s="277"/>
      <c r="I566" s="277"/>
      <c r="J566" s="277"/>
      <c r="K566" s="352" t="str">
        <f>VLOOKUP(B566, 'FEB2022 - CC'!A:D,4,0)</f>
        <v>GUTIERREZ, SUJEI</v>
      </c>
      <c r="L566" s="277"/>
      <c r="M566" s="352" t="s">
        <v>10196</v>
      </c>
      <c r="N566" s="352" t="s">
        <v>10197</v>
      </c>
      <c r="O566" s="277"/>
      <c r="P566" s="277"/>
      <c r="Q566" s="277"/>
      <c r="R566" s="277"/>
      <c r="S566" s="277"/>
      <c r="T566" s="277"/>
      <c r="U566" s="277"/>
      <c r="V566" s="277"/>
      <c r="W566" s="277"/>
      <c r="X566" s="277"/>
      <c r="Y566" s="277"/>
    </row>
    <row r="567" ht="15.0" customHeight="1">
      <c r="A567" s="352">
        <v>207130.0</v>
      </c>
      <c r="B567" s="352" t="str">
        <f>VLOOKUP(A567, 'FEB2022 - CC'!M:N,2,0)</f>
        <v>1344244593</v>
      </c>
      <c r="C567" s="352">
        <f>VLOOKUP(B567, 'FEB2022 - CC'!A:B,2,0)</f>
        <v>13442</v>
      </c>
      <c r="D567" s="352" t="s">
        <v>8507</v>
      </c>
      <c r="E567" s="352" t="s">
        <v>8309</v>
      </c>
      <c r="F567" s="352" t="s">
        <v>8309</v>
      </c>
      <c r="G567" s="277"/>
      <c r="H567" s="277"/>
      <c r="I567" s="277"/>
      <c r="J567" s="277"/>
      <c r="K567" s="352" t="str">
        <f>VLOOKUP(B567, 'FEB2022 - CC'!A:D,4,0)</f>
        <v>MORALES, FRANK T</v>
      </c>
      <c r="L567" s="277"/>
      <c r="M567" s="352" t="s">
        <v>10028</v>
      </c>
      <c r="N567" s="352" t="s">
        <v>10198</v>
      </c>
      <c r="O567" s="277"/>
      <c r="P567" s="277"/>
      <c r="Q567" s="277"/>
      <c r="R567" s="277"/>
      <c r="S567" s="277"/>
      <c r="T567" s="277"/>
      <c r="U567" s="277"/>
      <c r="V567" s="277"/>
      <c r="W567" s="277"/>
      <c r="X567" s="277"/>
      <c r="Y567" s="277"/>
    </row>
    <row r="568" ht="15.0" customHeight="1">
      <c r="A568" s="352">
        <v>207131.0</v>
      </c>
      <c r="B568" s="352" t="str">
        <f>VLOOKUP(A568, 'FEB2022 - CC'!M:N,2,0)</f>
        <v>941644593</v>
      </c>
      <c r="C568" s="352">
        <f>VLOOKUP(B568, 'FEB2022 - CC'!A:B,2,0)</f>
        <v>9416</v>
      </c>
      <c r="D568" s="352" t="s">
        <v>8342</v>
      </c>
      <c r="E568" s="352" t="s">
        <v>8309</v>
      </c>
      <c r="F568" s="352" t="s">
        <v>8309</v>
      </c>
      <c r="G568" s="277"/>
      <c r="H568" s="277"/>
      <c r="I568" s="277"/>
      <c r="J568" s="277"/>
      <c r="K568" s="352" t="str">
        <f>VLOOKUP(B568, 'FEB2022 - CC'!A:D,4,0)</f>
        <v>DOHERTY, WILLIAM</v>
      </c>
      <c r="L568" s="277"/>
      <c r="M568" s="352" t="s">
        <v>10199</v>
      </c>
      <c r="N568" s="352" t="s">
        <v>10006</v>
      </c>
      <c r="O568" s="277"/>
      <c r="P568" s="277"/>
      <c r="Q568" s="277"/>
      <c r="R568" s="277"/>
      <c r="S568" s="277"/>
      <c r="T568" s="277"/>
      <c r="U568" s="277"/>
      <c r="V568" s="277"/>
      <c r="W568" s="277"/>
      <c r="X568" s="277"/>
      <c r="Y568" s="277"/>
    </row>
    <row r="569" ht="15.75" customHeight="1">
      <c r="A569" s="352">
        <v>207133.0</v>
      </c>
      <c r="B569" s="352" t="str">
        <f>VLOOKUP(A569, 'FEB2022 - CC'!M:N,2,0)</f>
        <v>1088244593</v>
      </c>
      <c r="C569" s="352">
        <f>VLOOKUP(B569, 'FEB2022 - CC'!A:B,2,0)</f>
        <v>10882</v>
      </c>
      <c r="D569" s="352" t="s">
        <v>8507</v>
      </c>
      <c r="E569" s="352" t="s">
        <v>8309</v>
      </c>
      <c r="F569" s="352" t="s">
        <v>8309</v>
      </c>
      <c r="G569" s="277"/>
      <c r="H569" s="277"/>
      <c r="I569" s="277"/>
      <c r="J569" s="277"/>
      <c r="K569" s="352" t="str">
        <f>VLOOKUP(B569, 'FEB2022 - CC'!A:D,4,0)</f>
        <v>CASTANEDA, OLGA</v>
      </c>
      <c r="L569" s="277"/>
      <c r="M569" s="352" t="s">
        <v>10200</v>
      </c>
      <c r="N569" s="352" t="s">
        <v>10115</v>
      </c>
      <c r="O569" s="277"/>
      <c r="P569" s="277"/>
      <c r="Q569" s="277"/>
      <c r="R569" s="277"/>
      <c r="S569" s="277"/>
      <c r="T569" s="277"/>
      <c r="U569" s="277"/>
      <c r="V569" s="277"/>
      <c r="W569" s="277"/>
      <c r="X569" s="277"/>
      <c r="Y569" s="277"/>
    </row>
    <row r="570" ht="15.0" customHeight="1">
      <c r="A570" s="352">
        <v>207135.0</v>
      </c>
      <c r="B570" s="352" t="str">
        <f>VLOOKUP(A570, 'FEB2022 - CC'!M:N,2,0)</f>
        <v>1580644593</v>
      </c>
      <c r="C570" s="352">
        <f>VLOOKUP(B570, 'FEB2022 - CC'!A:B,2,0)</f>
        <v>15806</v>
      </c>
      <c r="D570" s="352" t="s">
        <v>8507</v>
      </c>
      <c r="E570" s="352" t="s">
        <v>8309</v>
      </c>
      <c r="F570" s="352" t="s">
        <v>8309</v>
      </c>
      <c r="G570" s="277"/>
      <c r="H570" s="277"/>
      <c r="I570" s="277"/>
      <c r="J570" s="277"/>
      <c r="K570" s="352" t="str">
        <f>VLOOKUP(B570, 'FEB2022 - CC'!A:D,4,0)</f>
        <v>MATA, ROLAND</v>
      </c>
      <c r="L570" s="277"/>
      <c r="M570" s="352" t="s">
        <v>10201</v>
      </c>
      <c r="N570" s="352" t="s">
        <v>10202</v>
      </c>
      <c r="O570" s="277"/>
      <c r="P570" s="277"/>
      <c r="Q570" s="277"/>
      <c r="R570" s="277"/>
      <c r="S570" s="277"/>
      <c r="T570" s="277"/>
      <c r="U570" s="277"/>
      <c r="V570" s="277"/>
      <c r="W570" s="277"/>
      <c r="X570" s="277"/>
      <c r="Y570" s="277"/>
    </row>
    <row r="571" ht="15.0" customHeight="1">
      <c r="A571" s="352">
        <v>207136.0</v>
      </c>
      <c r="B571" s="352" t="str">
        <f>VLOOKUP(A571, 'FEB2022 - CC'!M:N,2,0)</f>
        <v>1427644593</v>
      </c>
      <c r="C571" s="352">
        <f>VLOOKUP(B571, 'FEB2022 - CC'!A:B,2,0)</f>
        <v>14276</v>
      </c>
      <c r="D571" s="352" t="s">
        <v>8507</v>
      </c>
      <c r="E571" s="352" t="s">
        <v>8309</v>
      </c>
      <c r="F571" s="352" t="s">
        <v>8309</v>
      </c>
      <c r="G571" s="277"/>
      <c r="H571" s="277"/>
      <c r="I571" s="277"/>
      <c r="J571" s="277"/>
      <c r="K571" s="352" t="str">
        <f>VLOOKUP(B571, 'FEB2022 - CC'!A:D,4,0)</f>
        <v>ESQUIVEL, ARMANDO</v>
      </c>
      <c r="L571" s="277"/>
      <c r="M571" s="352" t="s">
        <v>10203</v>
      </c>
      <c r="N571" s="352" t="s">
        <v>10204</v>
      </c>
      <c r="O571" s="277"/>
      <c r="P571" s="277"/>
      <c r="Q571" s="277"/>
      <c r="R571" s="277"/>
      <c r="S571" s="277"/>
      <c r="T571" s="277"/>
      <c r="U571" s="277"/>
      <c r="V571" s="277"/>
      <c r="W571" s="277"/>
      <c r="X571" s="277"/>
      <c r="Y571" s="277"/>
    </row>
    <row r="572" ht="15.75" customHeight="1">
      <c r="A572" s="352">
        <v>207138.0</v>
      </c>
      <c r="B572" s="352" t="str">
        <f>VLOOKUP(A572, 'FEB2022 - CC'!M:N,2,0)</f>
        <v>1616744593</v>
      </c>
      <c r="C572" s="352">
        <f>VLOOKUP(B572, 'FEB2022 - CC'!A:B,2,0)</f>
        <v>16167</v>
      </c>
      <c r="D572" s="352" t="s">
        <v>8507</v>
      </c>
      <c r="E572" s="352" t="s">
        <v>8309</v>
      </c>
      <c r="F572" s="352" t="s">
        <v>8309</v>
      </c>
      <c r="G572" s="277"/>
      <c r="H572" s="277"/>
      <c r="I572" s="277"/>
      <c r="J572" s="277"/>
      <c r="K572" s="352" t="str">
        <f>VLOOKUP(B572, 'FEB2022 - CC'!A:D,4,0)</f>
        <v>GASTON, JAMES H</v>
      </c>
      <c r="L572" s="277"/>
      <c r="M572" s="352" t="s">
        <v>10205</v>
      </c>
      <c r="N572" s="352" t="s">
        <v>10206</v>
      </c>
      <c r="O572" s="277"/>
      <c r="P572" s="277"/>
      <c r="Q572" s="277"/>
      <c r="R572" s="277"/>
      <c r="S572" s="277"/>
      <c r="T572" s="277"/>
      <c r="U572" s="277"/>
      <c r="V572" s="277"/>
      <c r="W572" s="277"/>
      <c r="X572" s="277"/>
      <c r="Y572" s="277"/>
    </row>
    <row r="573" ht="15.0" customHeight="1">
      <c r="A573" s="352">
        <v>207139.0</v>
      </c>
      <c r="B573" s="352" t="str">
        <f>VLOOKUP(A573, 'FEB2022 - CC'!M:N,2,0)</f>
        <v>1616644593</v>
      </c>
      <c r="C573" s="352">
        <f>VLOOKUP(B573, 'FEB2022 - CC'!A:B,2,0)</f>
        <v>16166</v>
      </c>
      <c r="D573" s="352" t="s">
        <v>8507</v>
      </c>
      <c r="E573" s="352" t="s">
        <v>8309</v>
      </c>
      <c r="F573" s="352" t="s">
        <v>8309</v>
      </c>
      <c r="G573" s="277"/>
      <c r="H573" s="277"/>
      <c r="I573" s="277"/>
      <c r="J573" s="277"/>
      <c r="K573" s="352" t="str">
        <f>VLOOKUP(B573, 'FEB2022 - CC'!A:D,4,0)</f>
        <v>ZARATE, MARIA M</v>
      </c>
      <c r="L573" s="277"/>
      <c r="M573" s="352" t="s">
        <v>10207</v>
      </c>
      <c r="N573" s="352" t="s">
        <v>9930</v>
      </c>
      <c r="O573" s="277"/>
      <c r="P573" s="277"/>
      <c r="Q573" s="277"/>
      <c r="R573" s="277"/>
      <c r="S573" s="277"/>
      <c r="T573" s="277"/>
      <c r="U573" s="277"/>
      <c r="V573" s="277"/>
      <c r="W573" s="277"/>
      <c r="X573" s="277"/>
      <c r="Y573" s="277"/>
    </row>
    <row r="574" ht="15.0" customHeight="1">
      <c r="A574" s="352">
        <v>207142.0</v>
      </c>
      <c r="B574" s="352" t="str">
        <f>VLOOKUP(A574, 'FEB2022 - CC'!M:N,2,0)</f>
        <v>1566444594</v>
      </c>
      <c r="C574" s="352">
        <f>VLOOKUP(B574, 'FEB2022 - CC'!A:B,2,0)</f>
        <v>15664</v>
      </c>
      <c r="D574" s="352" t="s">
        <v>7569</v>
      </c>
      <c r="E574" s="352" t="s">
        <v>8309</v>
      </c>
      <c r="F574" s="352" t="s">
        <v>8309</v>
      </c>
      <c r="G574" s="277"/>
      <c r="H574" s="277"/>
      <c r="I574" s="277"/>
      <c r="J574" s="277"/>
      <c r="K574" s="352" t="str">
        <f>VLOOKUP(B574, 'FEB2022 - CC'!A:D,4,0)</f>
        <v>CARBAJAL, AIDA</v>
      </c>
      <c r="L574" s="277"/>
      <c r="M574" s="352" t="s">
        <v>10208</v>
      </c>
      <c r="N574" s="352" t="s">
        <v>10113</v>
      </c>
      <c r="O574" s="277"/>
      <c r="P574" s="277"/>
      <c r="Q574" s="277"/>
      <c r="R574" s="277"/>
      <c r="S574" s="277"/>
      <c r="T574" s="277"/>
      <c r="U574" s="277"/>
      <c r="V574" s="277"/>
      <c r="W574" s="277"/>
      <c r="X574" s="277"/>
      <c r="Y574" s="277"/>
    </row>
    <row r="575" ht="15.75" customHeight="1">
      <c r="A575" s="352">
        <v>207144.0</v>
      </c>
      <c r="B575" s="352" t="str">
        <f>VLOOKUP(A575, 'FEB2022 - CC'!M:N,2,0)</f>
        <v>1052544594</v>
      </c>
      <c r="C575" s="352">
        <f>VLOOKUP(B575, 'FEB2022 - CC'!A:B,2,0)</f>
        <v>10525</v>
      </c>
      <c r="D575" s="352" t="s">
        <v>7939</v>
      </c>
      <c r="E575" s="352" t="s">
        <v>8309</v>
      </c>
      <c r="F575" s="352" t="s">
        <v>8309</v>
      </c>
      <c r="G575" s="277"/>
      <c r="H575" s="277"/>
      <c r="I575" s="277"/>
      <c r="J575" s="277"/>
      <c r="K575" s="352" t="str">
        <f>VLOOKUP(B575, 'FEB2022 - CC'!A:D,4,0)</f>
        <v>ROMERO, JOSE</v>
      </c>
      <c r="L575" s="277"/>
      <c r="M575" s="352" t="s">
        <v>10209</v>
      </c>
      <c r="N575" s="352" t="s">
        <v>10210</v>
      </c>
      <c r="O575" s="277"/>
      <c r="P575" s="277"/>
      <c r="Q575" s="277"/>
      <c r="R575" s="277"/>
      <c r="S575" s="277"/>
      <c r="T575" s="277"/>
      <c r="U575" s="277"/>
      <c r="V575" s="277"/>
      <c r="W575" s="277"/>
      <c r="X575" s="277"/>
      <c r="Y575" s="277"/>
    </row>
    <row r="576" ht="15.0" customHeight="1">
      <c r="A576" s="352">
        <v>207144.0</v>
      </c>
      <c r="B576" s="352" t="str">
        <f>VLOOKUP(A576, 'FEB2022 - CC'!M:N,2,0)</f>
        <v>1052544594</v>
      </c>
      <c r="C576" s="352">
        <f>VLOOKUP(B576, 'FEB2022 - CC'!A:B,2,0)</f>
        <v>10525</v>
      </c>
      <c r="D576" s="352" t="s">
        <v>8507</v>
      </c>
      <c r="E576" s="352" t="s">
        <v>8309</v>
      </c>
      <c r="F576" s="352" t="s">
        <v>8309</v>
      </c>
      <c r="G576" s="277"/>
      <c r="H576" s="277"/>
      <c r="I576" s="277"/>
      <c r="J576" s="277"/>
      <c r="K576" s="352" t="str">
        <f>VLOOKUP(B576, 'FEB2022 - CC'!A:D,4,0)</f>
        <v>ROMERO, JOSE</v>
      </c>
      <c r="L576" s="277"/>
      <c r="M576" s="352" t="s">
        <v>10209</v>
      </c>
      <c r="N576" s="352" t="s">
        <v>10210</v>
      </c>
      <c r="O576" s="277"/>
      <c r="P576" s="277"/>
      <c r="Q576" s="277"/>
      <c r="R576" s="277"/>
      <c r="S576" s="277"/>
      <c r="T576" s="277"/>
      <c r="U576" s="277"/>
      <c r="V576" s="277"/>
      <c r="W576" s="277"/>
      <c r="X576" s="277"/>
      <c r="Y576" s="277"/>
    </row>
    <row r="577" ht="15.0" customHeight="1">
      <c r="A577" s="352">
        <v>207145.0</v>
      </c>
      <c r="B577" s="352" t="str">
        <f>VLOOKUP(A577, 'FEB2022 - CC'!M:N,2,0)</f>
        <v>1188444594</v>
      </c>
      <c r="C577" s="352">
        <f>VLOOKUP(B577, 'FEB2022 - CC'!A:B,2,0)</f>
        <v>11884</v>
      </c>
      <c r="D577" s="352" t="s">
        <v>8507</v>
      </c>
      <c r="E577" s="352" t="s">
        <v>8309</v>
      </c>
      <c r="F577" s="352" t="s">
        <v>8309</v>
      </c>
      <c r="G577" s="277"/>
      <c r="H577" s="277"/>
      <c r="I577" s="277"/>
      <c r="J577" s="277"/>
      <c r="K577" s="352" t="str">
        <f>VLOOKUP(B577, 'FEB2022 - CC'!A:D,4,0)</f>
        <v>TORRES, CATALINA D</v>
      </c>
      <c r="L577" s="277"/>
      <c r="M577" s="352" t="s">
        <v>10211</v>
      </c>
      <c r="N577" s="352" t="s">
        <v>10212</v>
      </c>
      <c r="O577" s="277"/>
      <c r="P577" s="277"/>
      <c r="Q577" s="277"/>
      <c r="R577" s="277"/>
      <c r="S577" s="277"/>
      <c r="T577" s="277"/>
      <c r="U577" s="277"/>
      <c r="V577" s="277"/>
      <c r="W577" s="277"/>
      <c r="X577" s="277"/>
      <c r="Y577" s="277"/>
    </row>
    <row r="578" ht="15.0" customHeight="1">
      <c r="A578" s="352">
        <v>207147.0</v>
      </c>
      <c r="B578" s="352" t="str">
        <f>VLOOKUP(A578, 'FEB2022 - CC'!M:N,2,0)</f>
        <v>1479044594</v>
      </c>
      <c r="C578" s="352">
        <f>VLOOKUP(B578, 'FEB2022 - CC'!A:B,2,0)</f>
        <v>14790</v>
      </c>
      <c r="D578" s="352" t="s">
        <v>7569</v>
      </c>
      <c r="E578" s="352" t="s">
        <v>8309</v>
      </c>
      <c r="F578" s="352" t="s">
        <v>8309</v>
      </c>
      <c r="G578" s="277"/>
      <c r="H578" s="277"/>
      <c r="I578" s="277"/>
      <c r="J578" s="277"/>
      <c r="K578" s="352" t="str">
        <f>VLOOKUP(B578, 'FEB2022 - CC'!A:D,4,0)</f>
        <v>FERNANDEZ, RICARDO E. R</v>
      </c>
      <c r="L578" s="277"/>
      <c r="M578" s="352" t="s">
        <v>10213</v>
      </c>
      <c r="N578" s="352" t="s">
        <v>10214</v>
      </c>
      <c r="O578" s="277"/>
      <c r="P578" s="277"/>
      <c r="Q578" s="277"/>
      <c r="R578" s="277"/>
      <c r="S578" s="277"/>
      <c r="T578" s="277"/>
      <c r="U578" s="277"/>
      <c r="V578" s="277"/>
      <c r="W578" s="277"/>
      <c r="X578" s="277"/>
      <c r="Y578" s="277"/>
    </row>
    <row r="579" ht="15.75" customHeight="1">
      <c r="A579" s="352">
        <v>207149.0</v>
      </c>
      <c r="B579" s="352" t="str">
        <f>VLOOKUP(A579, 'FEB2022 - CC'!M:N,2,0)</f>
        <v>1182744594</v>
      </c>
      <c r="C579" s="352">
        <f>VLOOKUP(B579, 'FEB2022 - CC'!A:B,2,0)</f>
        <v>11827</v>
      </c>
      <c r="D579" s="352" t="s">
        <v>7939</v>
      </c>
      <c r="E579" s="352" t="s">
        <v>8309</v>
      </c>
      <c r="F579" s="352" t="s">
        <v>8309</v>
      </c>
      <c r="G579" s="277"/>
      <c r="H579" s="277"/>
      <c r="I579" s="277"/>
      <c r="J579" s="277"/>
      <c r="K579" s="352" t="str">
        <f>VLOOKUP(B579, 'FEB2022 - CC'!A:D,4,0)</f>
        <v>CISNEROS, CECILIA</v>
      </c>
      <c r="L579" s="277"/>
      <c r="M579" s="352" t="s">
        <v>10165</v>
      </c>
      <c r="N579" s="352" t="s">
        <v>10215</v>
      </c>
      <c r="O579" s="277"/>
      <c r="P579" s="277"/>
      <c r="Q579" s="277"/>
      <c r="R579" s="277"/>
      <c r="S579" s="277"/>
      <c r="T579" s="277"/>
      <c r="U579" s="277"/>
      <c r="V579" s="277"/>
      <c r="W579" s="277"/>
      <c r="X579" s="277"/>
      <c r="Y579" s="277"/>
    </row>
    <row r="580" ht="15.0" customHeight="1">
      <c r="A580" s="352">
        <v>207149.0</v>
      </c>
      <c r="B580" s="352" t="str">
        <f>VLOOKUP(A580, 'FEB2022 - CC'!M:N,2,0)</f>
        <v>1182744594</v>
      </c>
      <c r="C580" s="352">
        <f>VLOOKUP(B580, 'FEB2022 - CC'!A:B,2,0)</f>
        <v>11827</v>
      </c>
      <c r="D580" s="352" t="s">
        <v>8507</v>
      </c>
      <c r="E580" s="352" t="s">
        <v>8309</v>
      </c>
      <c r="F580" s="352" t="s">
        <v>8309</v>
      </c>
      <c r="G580" s="277"/>
      <c r="H580" s="277"/>
      <c r="I580" s="277"/>
      <c r="J580" s="277"/>
      <c r="K580" s="352" t="str">
        <f>VLOOKUP(B580, 'FEB2022 - CC'!A:D,4,0)</f>
        <v>CISNEROS, CECILIA</v>
      </c>
      <c r="L580" s="277"/>
      <c r="M580" s="352" t="s">
        <v>10165</v>
      </c>
      <c r="N580" s="352" t="s">
        <v>10215</v>
      </c>
      <c r="O580" s="277"/>
      <c r="P580" s="277"/>
      <c r="Q580" s="277"/>
      <c r="R580" s="277"/>
      <c r="S580" s="277"/>
      <c r="T580" s="277"/>
      <c r="U580" s="277"/>
      <c r="V580" s="277"/>
      <c r="W580" s="277"/>
      <c r="X580" s="277"/>
      <c r="Y580" s="277"/>
    </row>
    <row r="581" ht="15.0" customHeight="1">
      <c r="A581" s="352">
        <v>207150.0</v>
      </c>
      <c r="B581" s="352" t="str">
        <f>VLOOKUP(A581, 'FEB2022 - CC'!M:N,2,0)</f>
        <v>1621944594</v>
      </c>
      <c r="C581" s="352">
        <f>VLOOKUP(B581, 'FEB2022 - CC'!A:B,2,0)</f>
        <v>16219</v>
      </c>
      <c r="D581" s="352" t="s">
        <v>8342</v>
      </c>
      <c r="E581" s="352" t="s">
        <v>8309</v>
      </c>
      <c r="F581" s="352" t="s">
        <v>8309</v>
      </c>
      <c r="G581" s="277"/>
      <c r="H581" s="277"/>
      <c r="I581" s="277"/>
      <c r="J581" s="277"/>
      <c r="K581" s="352" t="str">
        <f>VLOOKUP(B581, 'FEB2022 - CC'!A:D,4,0)</f>
        <v>BUSTILLOS, MANUEL A</v>
      </c>
      <c r="L581" s="277"/>
      <c r="M581" s="352" t="s">
        <v>10216</v>
      </c>
      <c r="N581" s="352" t="s">
        <v>10217</v>
      </c>
      <c r="O581" s="277"/>
      <c r="P581" s="277"/>
      <c r="Q581" s="277"/>
      <c r="R581" s="277"/>
      <c r="S581" s="277"/>
      <c r="T581" s="277"/>
      <c r="U581" s="277"/>
      <c r="V581" s="277"/>
      <c r="W581" s="277"/>
      <c r="X581" s="277"/>
      <c r="Y581" s="277"/>
    </row>
    <row r="582" ht="15.75" customHeight="1">
      <c r="A582" s="352">
        <v>207150.0</v>
      </c>
      <c r="B582" s="352" t="str">
        <f>VLOOKUP(A582, 'FEB2022 - CC'!M:N,2,0)</f>
        <v>1621944594</v>
      </c>
      <c r="C582" s="352">
        <f>VLOOKUP(B582, 'FEB2022 - CC'!A:B,2,0)</f>
        <v>16219</v>
      </c>
      <c r="D582" s="352" t="s">
        <v>8507</v>
      </c>
      <c r="E582" s="352" t="s">
        <v>8309</v>
      </c>
      <c r="F582" s="352" t="s">
        <v>8309</v>
      </c>
      <c r="G582" s="277"/>
      <c r="H582" s="277"/>
      <c r="I582" s="277"/>
      <c r="J582" s="277"/>
      <c r="K582" s="352" t="str">
        <f>VLOOKUP(B582, 'FEB2022 - CC'!A:D,4,0)</f>
        <v>BUSTILLOS, MANUEL A</v>
      </c>
      <c r="L582" s="277"/>
      <c r="M582" s="352" t="s">
        <v>10216</v>
      </c>
      <c r="N582" s="352" t="s">
        <v>10217</v>
      </c>
      <c r="O582" s="277"/>
      <c r="P582" s="277"/>
      <c r="Q582" s="277"/>
      <c r="R582" s="277"/>
      <c r="S582" s="277"/>
      <c r="T582" s="277"/>
      <c r="U582" s="277"/>
      <c r="V582" s="277"/>
      <c r="W582" s="277"/>
      <c r="X582" s="277"/>
      <c r="Y582" s="277"/>
    </row>
    <row r="583" ht="15.0" customHeight="1">
      <c r="A583" s="352">
        <v>207151.0</v>
      </c>
      <c r="B583" s="352" t="str">
        <f>VLOOKUP(A583, 'FEB2022 - CC'!M:N,2,0)</f>
        <v>986144594</v>
      </c>
      <c r="C583" s="352">
        <f>VLOOKUP(B583, 'FEB2022 - CC'!A:B,2,0)</f>
        <v>9861</v>
      </c>
      <c r="D583" s="352" t="s">
        <v>7569</v>
      </c>
      <c r="E583" s="352" t="s">
        <v>8309</v>
      </c>
      <c r="F583" s="352" t="s">
        <v>8309</v>
      </c>
      <c r="G583" s="277"/>
      <c r="H583" s="277"/>
      <c r="I583" s="277"/>
      <c r="J583" s="277"/>
      <c r="K583" s="352" t="str">
        <f>VLOOKUP(B583, 'FEB2022 - CC'!A:D,4,0)</f>
        <v>ORTEGA, YVONNE</v>
      </c>
      <c r="L583" s="277"/>
      <c r="M583" s="352" t="s">
        <v>10218</v>
      </c>
      <c r="N583" s="352" t="s">
        <v>10219</v>
      </c>
      <c r="O583" s="277"/>
      <c r="P583" s="277"/>
      <c r="Q583" s="277"/>
      <c r="R583" s="277"/>
      <c r="S583" s="277"/>
      <c r="T583" s="277"/>
      <c r="U583" s="277"/>
      <c r="V583" s="277"/>
      <c r="W583" s="277"/>
      <c r="X583" s="277"/>
      <c r="Y583" s="277"/>
    </row>
    <row r="584" ht="15.0" customHeight="1">
      <c r="A584" s="352">
        <v>207153.0</v>
      </c>
      <c r="B584" s="352" t="str">
        <f>VLOOKUP(A584, 'FEB2022 - CC'!M:N,2,0)</f>
        <v>1482144594</v>
      </c>
      <c r="C584" s="352">
        <f>VLOOKUP(B584, 'FEB2022 - CC'!A:B,2,0)</f>
        <v>14821</v>
      </c>
      <c r="D584" s="352" t="s">
        <v>8507</v>
      </c>
      <c r="E584" s="352" t="s">
        <v>8309</v>
      </c>
      <c r="F584" s="352" t="s">
        <v>8309</v>
      </c>
      <c r="G584" s="277"/>
      <c r="H584" s="277"/>
      <c r="I584" s="277"/>
      <c r="J584" s="277"/>
      <c r="K584" s="352" t="str">
        <f>VLOOKUP(B584, 'FEB2022 - CC'!A:D,4,0)</f>
        <v>PETERSEN, SUSANA</v>
      </c>
      <c r="L584" s="277"/>
      <c r="M584" s="352" t="s">
        <v>10220</v>
      </c>
      <c r="N584" s="352" t="s">
        <v>10221</v>
      </c>
      <c r="O584" s="277"/>
      <c r="P584" s="277"/>
      <c r="Q584" s="277"/>
      <c r="R584" s="277"/>
      <c r="S584" s="277"/>
      <c r="T584" s="277"/>
      <c r="U584" s="277"/>
      <c r="V584" s="277"/>
      <c r="W584" s="277"/>
      <c r="X584" s="277"/>
      <c r="Y584" s="277"/>
    </row>
    <row r="585" ht="15.75" customHeight="1">
      <c r="A585" s="352">
        <v>207154.0</v>
      </c>
      <c r="B585" s="352" t="str">
        <f>VLOOKUP(A585, 'FEB2022 - CC'!M:N,2,0)</f>
        <v>1554944594</v>
      </c>
      <c r="C585" s="352">
        <f>VLOOKUP(B585, 'FEB2022 - CC'!A:B,2,0)</f>
        <v>15549</v>
      </c>
      <c r="D585" s="352" t="s">
        <v>8324</v>
      </c>
      <c r="E585" s="352" t="s">
        <v>8309</v>
      </c>
      <c r="F585" s="352" t="s">
        <v>8309</v>
      </c>
      <c r="G585" s="277"/>
      <c r="H585" s="277"/>
      <c r="I585" s="277"/>
      <c r="J585" s="277"/>
      <c r="K585" s="352" t="str">
        <f>VLOOKUP(B585, 'FEB2022 - CC'!A:D,4,0)</f>
        <v>BIRDSONG, EVETT</v>
      </c>
      <c r="L585" s="277"/>
      <c r="M585" s="352" t="s">
        <v>10222</v>
      </c>
      <c r="N585" s="352" t="s">
        <v>10223</v>
      </c>
      <c r="O585" s="277"/>
      <c r="P585" s="277"/>
      <c r="Q585" s="277"/>
      <c r="R585" s="277"/>
      <c r="S585" s="277"/>
      <c r="T585" s="277"/>
      <c r="U585" s="277"/>
      <c r="V585" s="277"/>
      <c r="W585" s="277"/>
      <c r="X585" s="277"/>
      <c r="Y585" s="277"/>
    </row>
    <row r="586" ht="15.0" customHeight="1">
      <c r="A586" s="352">
        <v>207154.0</v>
      </c>
      <c r="B586" s="352" t="str">
        <f>VLOOKUP(A586, 'FEB2022 - CC'!M:N,2,0)</f>
        <v>1554944594</v>
      </c>
      <c r="C586" s="352">
        <f>VLOOKUP(B586, 'FEB2022 - CC'!A:B,2,0)</f>
        <v>15549</v>
      </c>
      <c r="D586" s="352" t="s">
        <v>8342</v>
      </c>
      <c r="E586" s="352" t="s">
        <v>8309</v>
      </c>
      <c r="F586" s="352" t="s">
        <v>8309</v>
      </c>
      <c r="G586" s="277"/>
      <c r="H586" s="277"/>
      <c r="I586" s="277"/>
      <c r="J586" s="277"/>
      <c r="K586" s="352" t="str">
        <f>VLOOKUP(B586, 'FEB2022 - CC'!A:D,4,0)</f>
        <v>BIRDSONG, EVETT</v>
      </c>
      <c r="L586" s="277"/>
      <c r="M586" s="352" t="s">
        <v>10222</v>
      </c>
      <c r="N586" s="352" t="s">
        <v>10223</v>
      </c>
      <c r="O586" s="277"/>
      <c r="P586" s="277"/>
      <c r="Q586" s="277"/>
      <c r="R586" s="277"/>
      <c r="S586" s="277"/>
      <c r="T586" s="277"/>
      <c r="U586" s="277"/>
      <c r="V586" s="277"/>
      <c r="W586" s="277"/>
      <c r="X586" s="277"/>
      <c r="Y586" s="277"/>
    </row>
    <row r="587" ht="15.0" customHeight="1">
      <c r="A587" s="352">
        <v>207154.0</v>
      </c>
      <c r="B587" s="352" t="str">
        <f>VLOOKUP(A587, 'FEB2022 - CC'!M:N,2,0)</f>
        <v>1554944594</v>
      </c>
      <c r="C587" s="352">
        <f>VLOOKUP(B587, 'FEB2022 - CC'!A:B,2,0)</f>
        <v>15549</v>
      </c>
      <c r="D587" s="352" t="s">
        <v>8507</v>
      </c>
      <c r="E587" s="352" t="s">
        <v>8309</v>
      </c>
      <c r="F587" s="352" t="s">
        <v>8309</v>
      </c>
      <c r="G587" s="277"/>
      <c r="H587" s="277"/>
      <c r="I587" s="277"/>
      <c r="J587" s="277"/>
      <c r="K587" s="352" t="str">
        <f>VLOOKUP(B587, 'FEB2022 - CC'!A:D,4,0)</f>
        <v>BIRDSONG, EVETT</v>
      </c>
      <c r="L587" s="277"/>
      <c r="M587" s="352" t="s">
        <v>10222</v>
      </c>
      <c r="N587" s="352" t="s">
        <v>10223</v>
      </c>
      <c r="O587" s="277"/>
      <c r="P587" s="277"/>
      <c r="Q587" s="277"/>
      <c r="R587" s="277"/>
      <c r="S587" s="277"/>
      <c r="T587" s="277"/>
      <c r="U587" s="277"/>
      <c r="V587" s="277"/>
      <c r="W587" s="277"/>
      <c r="X587" s="277"/>
      <c r="Y587" s="277"/>
    </row>
    <row r="588" ht="15.75" customHeight="1">
      <c r="A588" s="352">
        <v>207155.0</v>
      </c>
      <c r="B588" s="352" t="str">
        <f>VLOOKUP(A588, 'FEB2022 - CC'!M:N,2,0)</f>
        <v>1101244594</v>
      </c>
      <c r="C588" s="352">
        <f>VLOOKUP(B588, 'FEB2022 - CC'!A:B,2,0)</f>
        <v>11012</v>
      </c>
      <c r="D588" s="352" t="s">
        <v>8507</v>
      </c>
      <c r="E588" s="352" t="s">
        <v>8309</v>
      </c>
      <c r="F588" s="352" t="s">
        <v>8309</v>
      </c>
      <c r="G588" s="277"/>
      <c r="H588" s="277"/>
      <c r="I588" s="277"/>
      <c r="J588" s="277"/>
      <c r="K588" s="352" t="str">
        <f>VLOOKUP(B588, 'FEB2022 - CC'!A:D,4,0)</f>
        <v>RAMIREZ, MARTIN</v>
      </c>
      <c r="L588" s="277"/>
      <c r="M588" s="352" t="s">
        <v>9879</v>
      </c>
      <c r="N588" s="352" t="s">
        <v>10224</v>
      </c>
      <c r="O588" s="277"/>
      <c r="P588" s="277"/>
      <c r="Q588" s="277"/>
      <c r="R588" s="277"/>
      <c r="S588" s="277"/>
      <c r="T588" s="277"/>
      <c r="U588" s="277"/>
      <c r="V588" s="277"/>
      <c r="W588" s="277"/>
      <c r="X588" s="277"/>
      <c r="Y588" s="277"/>
    </row>
    <row r="589" ht="15.0" customHeight="1">
      <c r="A589" s="352">
        <v>207156.0</v>
      </c>
      <c r="B589" s="352" t="str">
        <f>VLOOKUP(A589, 'FEB2022 - CC'!M:N,2,0)</f>
        <v>1305344594</v>
      </c>
      <c r="C589" s="352">
        <f>VLOOKUP(B589, 'FEB2022 - CC'!A:B,2,0)</f>
        <v>13053</v>
      </c>
      <c r="D589" s="352" t="s">
        <v>8342</v>
      </c>
      <c r="E589" s="352" t="s">
        <v>8309</v>
      </c>
      <c r="F589" s="352" t="s">
        <v>8309</v>
      </c>
      <c r="G589" s="277"/>
      <c r="H589" s="277"/>
      <c r="I589" s="277"/>
      <c r="J589" s="277"/>
      <c r="K589" s="352" t="str">
        <f>VLOOKUP(B589, 'FEB2022 - CC'!A:D,4,0)</f>
        <v>GRADY, MICHELLE</v>
      </c>
      <c r="L589" s="277"/>
      <c r="M589" s="352" t="s">
        <v>10225</v>
      </c>
      <c r="N589" s="352" t="s">
        <v>10226</v>
      </c>
      <c r="O589" s="277"/>
      <c r="P589" s="277"/>
      <c r="Q589" s="277"/>
      <c r="R589" s="277"/>
      <c r="S589" s="277"/>
      <c r="T589" s="277"/>
      <c r="U589" s="277"/>
      <c r="V589" s="277"/>
      <c r="W589" s="277"/>
      <c r="X589" s="277"/>
      <c r="Y589" s="277"/>
    </row>
    <row r="590" ht="15.0" customHeight="1">
      <c r="A590" s="352">
        <v>207156.0</v>
      </c>
      <c r="B590" s="352" t="str">
        <f>VLOOKUP(A590, 'FEB2022 - CC'!M:N,2,0)</f>
        <v>1305344594</v>
      </c>
      <c r="C590" s="352">
        <f>VLOOKUP(B590, 'FEB2022 - CC'!A:B,2,0)</f>
        <v>13053</v>
      </c>
      <c r="D590" s="352" t="s">
        <v>8507</v>
      </c>
      <c r="E590" s="352" t="s">
        <v>8309</v>
      </c>
      <c r="F590" s="352" t="s">
        <v>8309</v>
      </c>
      <c r="G590" s="277"/>
      <c r="H590" s="277"/>
      <c r="I590" s="277"/>
      <c r="J590" s="277"/>
      <c r="K590" s="352" t="str">
        <f>VLOOKUP(B590, 'FEB2022 - CC'!A:D,4,0)</f>
        <v>GRADY, MICHELLE</v>
      </c>
      <c r="L590" s="277"/>
      <c r="M590" s="352" t="s">
        <v>10225</v>
      </c>
      <c r="N590" s="352" t="s">
        <v>10226</v>
      </c>
      <c r="O590" s="277"/>
      <c r="P590" s="277"/>
      <c r="Q590" s="277"/>
      <c r="R590" s="277"/>
      <c r="S590" s="277"/>
      <c r="T590" s="277"/>
      <c r="U590" s="277"/>
      <c r="V590" s="277"/>
      <c r="W590" s="277"/>
      <c r="X590" s="277"/>
      <c r="Y590" s="277"/>
    </row>
    <row r="591" ht="15.75" customHeight="1">
      <c r="A591" s="352">
        <v>207157.0</v>
      </c>
      <c r="B591" s="352" t="str">
        <f>VLOOKUP(A591, 'FEB2022 - CC'!M:N,2,0)</f>
        <v>1718644594</v>
      </c>
      <c r="C591" s="352">
        <f>VLOOKUP(B591, 'FEB2022 - CC'!A:B,2,0)</f>
        <v>17186</v>
      </c>
      <c r="D591" s="352" t="s">
        <v>35</v>
      </c>
      <c r="E591" s="352" t="s">
        <v>8309</v>
      </c>
      <c r="F591" s="352" t="s">
        <v>8309</v>
      </c>
      <c r="G591" s="277"/>
      <c r="H591" s="277"/>
      <c r="I591" s="277"/>
      <c r="J591" s="277"/>
      <c r="K591" s="352" t="str">
        <f>VLOOKUP(B591, 'FEB2022 - CC'!A:D,4,0)</f>
        <v>RIOS, DENISE A</v>
      </c>
      <c r="L591" s="277"/>
      <c r="M591" s="352" t="s">
        <v>9843</v>
      </c>
      <c r="N591" s="352" t="s">
        <v>9844</v>
      </c>
      <c r="O591" s="277"/>
      <c r="P591" s="277"/>
      <c r="Q591" s="277"/>
      <c r="R591" s="277"/>
      <c r="S591" s="277"/>
      <c r="T591" s="277"/>
      <c r="U591" s="277"/>
      <c r="V591" s="277"/>
      <c r="W591" s="277"/>
      <c r="X591" s="277"/>
      <c r="Y591" s="277"/>
    </row>
    <row r="592" ht="15.0" customHeight="1">
      <c r="A592" s="352">
        <v>207158.0</v>
      </c>
      <c r="B592" s="352" t="str">
        <f>VLOOKUP(A592, 'FEB2022 - CC'!M:N,2,0)</f>
        <v>1648144594</v>
      </c>
      <c r="C592" s="352">
        <f>VLOOKUP(B592, 'FEB2022 - CC'!A:B,2,0)</f>
        <v>16481</v>
      </c>
      <c r="D592" s="352" t="s">
        <v>8507</v>
      </c>
      <c r="E592" s="352" t="s">
        <v>8309</v>
      </c>
      <c r="F592" s="352" t="s">
        <v>8309</v>
      </c>
      <c r="G592" s="277"/>
      <c r="H592" s="277"/>
      <c r="I592" s="277"/>
      <c r="J592" s="277"/>
      <c r="K592" s="352" t="str">
        <f>VLOOKUP(B592, 'FEB2022 - CC'!A:D,4,0)</f>
        <v>FLORES, ARMANDO</v>
      </c>
      <c r="L592" s="277"/>
      <c r="M592" s="352" t="s">
        <v>9853</v>
      </c>
      <c r="N592" s="352" t="s">
        <v>9942</v>
      </c>
      <c r="O592" s="277"/>
      <c r="P592" s="277"/>
      <c r="Q592" s="277"/>
      <c r="R592" s="277"/>
      <c r="S592" s="277"/>
      <c r="T592" s="277"/>
      <c r="U592" s="277"/>
      <c r="V592" s="277"/>
      <c r="W592" s="277"/>
      <c r="X592" s="277"/>
      <c r="Y592" s="277"/>
    </row>
    <row r="593" ht="15.0" customHeight="1">
      <c r="A593" s="352">
        <v>207159.0</v>
      </c>
      <c r="B593" s="352" t="str">
        <f>VLOOKUP(A593, 'FEB2022 - CC'!M:N,2,0)</f>
        <v>1472944594</v>
      </c>
      <c r="C593" s="352">
        <f>VLOOKUP(B593, 'FEB2022 - CC'!A:B,2,0)</f>
        <v>14729</v>
      </c>
      <c r="D593" s="352" t="s">
        <v>8342</v>
      </c>
      <c r="E593" s="352" t="s">
        <v>8309</v>
      </c>
      <c r="F593" s="352" t="s">
        <v>8309</v>
      </c>
      <c r="G593" s="277"/>
      <c r="H593" s="277"/>
      <c r="I593" s="277"/>
      <c r="J593" s="277"/>
      <c r="K593" s="352" t="str">
        <f>VLOOKUP(B593, 'FEB2022 - CC'!A:D,4,0)</f>
        <v>OLIVER, TIFFANY G</v>
      </c>
      <c r="L593" s="277"/>
      <c r="M593" s="352" t="s">
        <v>10227</v>
      </c>
      <c r="N593" s="352" t="s">
        <v>10228</v>
      </c>
      <c r="O593" s="277"/>
      <c r="P593" s="277"/>
      <c r="Q593" s="277"/>
      <c r="R593" s="277"/>
      <c r="S593" s="277"/>
      <c r="T593" s="277"/>
      <c r="U593" s="277"/>
      <c r="V593" s="277"/>
      <c r="W593" s="277"/>
      <c r="X593" s="277"/>
      <c r="Y593" s="277"/>
    </row>
    <row r="594" ht="15.0" customHeight="1">
      <c r="A594" s="352">
        <v>207160.0</v>
      </c>
      <c r="B594" s="352" t="str">
        <f>VLOOKUP(A594, 'FEB2022 - CC'!M:N,2,0)</f>
        <v>1580044594</v>
      </c>
      <c r="C594" s="352">
        <f>VLOOKUP(B594, 'FEB2022 - CC'!A:B,2,0)</f>
        <v>15800</v>
      </c>
      <c r="D594" s="352" t="s">
        <v>8507</v>
      </c>
      <c r="E594" s="352" t="s">
        <v>8309</v>
      </c>
      <c r="F594" s="352" t="s">
        <v>8309</v>
      </c>
      <c r="G594" s="277"/>
      <c r="H594" s="277"/>
      <c r="I594" s="277"/>
      <c r="J594" s="277"/>
      <c r="K594" s="352" t="str">
        <f>VLOOKUP(B594, 'FEB2022 - CC'!A:D,4,0)</f>
        <v>BOWLES, RICHARD</v>
      </c>
      <c r="L594" s="277"/>
      <c r="M594" s="352" t="s">
        <v>10229</v>
      </c>
      <c r="N594" s="352" t="s">
        <v>9920</v>
      </c>
      <c r="O594" s="277"/>
      <c r="P594" s="277"/>
      <c r="Q594" s="277"/>
      <c r="R594" s="277"/>
      <c r="S594" s="277"/>
      <c r="T594" s="277"/>
      <c r="U594" s="277"/>
      <c r="V594" s="277"/>
      <c r="W594" s="277"/>
      <c r="X594" s="277"/>
      <c r="Y594" s="277"/>
    </row>
    <row r="595" ht="15.75" customHeight="1">
      <c r="A595" s="352">
        <v>207162.0</v>
      </c>
      <c r="B595" s="352" t="str">
        <f>VLOOKUP(A595, 'FEB2022 - CC'!M:N,2,0)</f>
        <v>1524444594</v>
      </c>
      <c r="C595" s="352">
        <f>VLOOKUP(B595, 'FEB2022 - CC'!A:B,2,0)</f>
        <v>15244</v>
      </c>
      <c r="D595" s="352" t="s">
        <v>8507</v>
      </c>
      <c r="E595" s="352" t="s">
        <v>8309</v>
      </c>
      <c r="F595" s="352" t="s">
        <v>8309</v>
      </c>
      <c r="G595" s="277"/>
      <c r="H595" s="277"/>
      <c r="I595" s="277"/>
      <c r="J595" s="277"/>
      <c r="K595" s="352" t="str">
        <f>VLOOKUP(B595, 'FEB2022 - CC'!A:D,4,0)</f>
        <v>BROWN, ALTHEA I</v>
      </c>
      <c r="L595" s="277"/>
      <c r="M595" s="352" t="s">
        <v>10230</v>
      </c>
      <c r="N595" s="352" t="s">
        <v>10231</v>
      </c>
      <c r="O595" s="277"/>
      <c r="P595" s="277"/>
      <c r="Q595" s="277"/>
      <c r="R595" s="277"/>
      <c r="S595" s="277"/>
      <c r="T595" s="277"/>
      <c r="U595" s="277"/>
      <c r="V595" s="277"/>
      <c r="W595" s="277"/>
      <c r="X595" s="277"/>
      <c r="Y595" s="277"/>
    </row>
    <row r="596" ht="15.0" customHeight="1">
      <c r="A596" s="352">
        <v>207163.0</v>
      </c>
      <c r="B596" s="352" t="str">
        <f>VLOOKUP(A596, 'FEB2022 - CC'!M:N,2,0)</f>
        <v>1698244594</v>
      </c>
      <c r="C596" s="352">
        <f>VLOOKUP(B596, 'FEB2022 - CC'!A:B,2,0)</f>
        <v>16982</v>
      </c>
      <c r="D596" s="352" t="s">
        <v>8507</v>
      </c>
      <c r="E596" s="352" t="s">
        <v>8309</v>
      </c>
      <c r="F596" s="352" t="s">
        <v>8309</v>
      </c>
      <c r="G596" s="277"/>
      <c r="H596" s="277"/>
      <c r="I596" s="277"/>
      <c r="J596" s="277"/>
      <c r="K596" s="352" t="str">
        <f>VLOOKUP(B596, 'FEB2022 - CC'!A:D,4,0)</f>
        <v>SANDERS, CHRISTINE</v>
      </c>
      <c r="L596" s="277"/>
      <c r="M596" s="352" t="s">
        <v>10232</v>
      </c>
      <c r="N596" s="352" t="s">
        <v>10233</v>
      </c>
      <c r="O596" s="277"/>
      <c r="P596" s="277"/>
      <c r="Q596" s="277"/>
      <c r="R596" s="277"/>
      <c r="S596" s="277"/>
      <c r="T596" s="277"/>
      <c r="U596" s="277"/>
      <c r="V596" s="277"/>
      <c r="W596" s="277"/>
      <c r="X596" s="277"/>
      <c r="Y596" s="277"/>
    </row>
    <row r="597" ht="15.0" customHeight="1">
      <c r="A597" s="352">
        <v>207164.0</v>
      </c>
      <c r="B597" s="352" t="str">
        <f>VLOOKUP(A597, 'FEB2022 - CC'!M:N,2,0)</f>
        <v>1200144594</v>
      </c>
      <c r="C597" s="352">
        <f>VLOOKUP(B597, 'FEB2022 - CC'!A:B,2,0)</f>
        <v>12001</v>
      </c>
      <c r="D597" s="352" t="s">
        <v>7939</v>
      </c>
      <c r="E597" s="352" t="s">
        <v>8309</v>
      </c>
      <c r="F597" s="352" t="s">
        <v>8309</v>
      </c>
      <c r="G597" s="277"/>
      <c r="H597" s="277"/>
      <c r="I597" s="277"/>
      <c r="J597" s="277"/>
      <c r="K597" s="352" t="str">
        <f>VLOOKUP(B597, 'FEB2022 - CC'!A:D,4,0)</f>
        <v>ALVIDREZ, MARCELA D</v>
      </c>
      <c r="L597" s="277"/>
      <c r="M597" s="352" t="s">
        <v>10234</v>
      </c>
      <c r="N597" s="352" t="s">
        <v>10235</v>
      </c>
      <c r="O597" s="277"/>
      <c r="P597" s="277"/>
      <c r="Q597" s="277"/>
      <c r="R597" s="277"/>
      <c r="S597" s="277"/>
      <c r="T597" s="277"/>
      <c r="U597" s="277"/>
      <c r="V597" s="277"/>
      <c r="W597" s="277"/>
      <c r="X597" s="277"/>
      <c r="Y597" s="277"/>
    </row>
    <row r="598" ht="15.75" customHeight="1">
      <c r="A598" s="352">
        <v>207165.0</v>
      </c>
      <c r="B598" s="352" t="str">
        <f>VLOOKUP(A598, 'FEB2022 - CC'!M:N,2,0)</f>
        <v>977544594</v>
      </c>
      <c r="C598" s="352">
        <f>VLOOKUP(B598, 'FEB2022 - CC'!A:B,2,0)</f>
        <v>9775</v>
      </c>
      <c r="D598" s="352" t="s">
        <v>8342</v>
      </c>
      <c r="E598" s="352" t="s">
        <v>8309</v>
      </c>
      <c r="F598" s="352" t="s">
        <v>8309</v>
      </c>
      <c r="G598" s="277"/>
      <c r="H598" s="277"/>
      <c r="I598" s="277"/>
      <c r="J598" s="277"/>
      <c r="K598" s="352" t="str">
        <f>VLOOKUP(B598, 'FEB2022 - CC'!A:D,4,0)</f>
        <v>SCARCELLI, JOHN A</v>
      </c>
      <c r="L598" s="277"/>
      <c r="M598" s="352" t="s">
        <v>10236</v>
      </c>
      <c r="N598" s="352" t="s">
        <v>10237</v>
      </c>
      <c r="O598" s="277"/>
      <c r="P598" s="277"/>
      <c r="Q598" s="277"/>
      <c r="R598" s="277"/>
      <c r="S598" s="277"/>
      <c r="T598" s="277"/>
      <c r="U598" s="277"/>
      <c r="V598" s="277"/>
      <c r="W598" s="277"/>
      <c r="X598" s="277"/>
      <c r="Y598" s="277"/>
    </row>
    <row r="599" ht="15.0" customHeight="1">
      <c r="A599" s="352">
        <v>207165.0</v>
      </c>
      <c r="B599" s="352" t="str">
        <f>VLOOKUP(A599, 'FEB2022 - CC'!M:N,2,0)</f>
        <v>977544594</v>
      </c>
      <c r="C599" s="352">
        <f>VLOOKUP(B599, 'FEB2022 - CC'!A:B,2,0)</f>
        <v>9775</v>
      </c>
      <c r="D599" s="352" t="s">
        <v>8507</v>
      </c>
      <c r="E599" s="352" t="s">
        <v>8309</v>
      </c>
      <c r="F599" s="352" t="s">
        <v>8309</v>
      </c>
      <c r="G599" s="277"/>
      <c r="H599" s="277"/>
      <c r="I599" s="277"/>
      <c r="J599" s="277"/>
      <c r="K599" s="352" t="str">
        <f>VLOOKUP(B599, 'FEB2022 - CC'!A:D,4,0)</f>
        <v>SCARCELLI, JOHN A</v>
      </c>
      <c r="L599" s="277"/>
      <c r="M599" s="352" t="s">
        <v>10236</v>
      </c>
      <c r="N599" s="352" t="s">
        <v>10237</v>
      </c>
      <c r="O599" s="277"/>
      <c r="P599" s="277"/>
      <c r="Q599" s="277"/>
      <c r="R599" s="277"/>
      <c r="S599" s="277"/>
      <c r="T599" s="277"/>
      <c r="U599" s="277"/>
      <c r="V599" s="277"/>
      <c r="W599" s="277"/>
      <c r="X599" s="277"/>
      <c r="Y599" s="277"/>
    </row>
    <row r="600" ht="15.0" customHeight="1">
      <c r="A600" s="352">
        <v>207165.0</v>
      </c>
      <c r="B600" s="352" t="str">
        <f>VLOOKUP(A600, 'FEB2022 - CC'!M:N,2,0)</f>
        <v>977544594</v>
      </c>
      <c r="C600" s="352">
        <f>VLOOKUP(B600, 'FEB2022 - CC'!A:B,2,0)</f>
        <v>9775</v>
      </c>
      <c r="D600" s="352" t="s">
        <v>7569</v>
      </c>
      <c r="E600" s="352" t="s">
        <v>8309</v>
      </c>
      <c r="F600" s="352" t="s">
        <v>8309</v>
      </c>
      <c r="G600" s="277"/>
      <c r="H600" s="277"/>
      <c r="I600" s="277"/>
      <c r="J600" s="277"/>
      <c r="K600" s="352" t="str">
        <f>VLOOKUP(B600, 'FEB2022 - CC'!A:D,4,0)</f>
        <v>SCARCELLI, JOHN A</v>
      </c>
      <c r="L600" s="277"/>
      <c r="M600" s="352" t="s">
        <v>10236</v>
      </c>
      <c r="N600" s="352" t="s">
        <v>10237</v>
      </c>
      <c r="O600" s="277"/>
      <c r="P600" s="277"/>
      <c r="Q600" s="277"/>
      <c r="R600" s="277"/>
      <c r="S600" s="277"/>
      <c r="T600" s="277"/>
      <c r="U600" s="277"/>
      <c r="V600" s="277"/>
      <c r="W600" s="277"/>
      <c r="X600" s="277"/>
      <c r="Y600" s="277"/>
    </row>
    <row r="601" ht="15.75" customHeight="1">
      <c r="A601" s="352">
        <v>207165.0</v>
      </c>
      <c r="B601" s="352" t="str">
        <f>VLOOKUP(A601, 'FEB2022 - CC'!M:N,2,0)</f>
        <v>977544594</v>
      </c>
      <c r="C601" s="352">
        <f>VLOOKUP(B601, 'FEB2022 - CC'!A:B,2,0)</f>
        <v>9775</v>
      </c>
      <c r="D601" s="352" t="s">
        <v>35</v>
      </c>
      <c r="E601" s="352" t="s">
        <v>8309</v>
      </c>
      <c r="F601" s="352" t="s">
        <v>8309</v>
      </c>
      <c r="G601" s="277"/>
      <c r="H601" s="277"/>
      <c r="I601" s="277"/>
      <c r="J601" s="277"/>
      <c r="K601" s="352" t="str">
        <f>VLOOKUP(B601, 'FEB2022 - CC'!A:D,4,0)</f>
        <v>SCARCELLI, JOHN A</v>
      </c>
      <c r="L601" s="277"/>
      <c r="M601" s="352" t="s">
        <v>10236</v>
      </c>
      <c r="N601" s="352" t="s">
        <v>10237</v>
      </c>
      <c r="O601" s="277"/>
      <c r="P601" s="277"/>
      <c r="Q601" s="277"/>
      <c r="R601" s="277"/>
      <c r="S601" s="277"/>
      <c r="T601" s="277"/>
      <c r="U601" s="277"/>
      <c r="V601" s="277"/>
      <c r="W601" s="277"/>
      <c r="X601" s="277"/>
      <c r="Y601" s="277"/>
    </row>
    <row r="602" ht="15.0" customHeight="1">
      <c r="A602" s="352">
        <v>207169.0</v>
      </c>
      <c r="B602" s="352" t="str">
        <f>VLOOKUP(A602, 'FEB2022 - CC'!M:N,2,0)</f>
        <v>1519044594</v>
      </c>
      <c r="C602" s="352">
        <f>VLOOKUP(B602, 'FEB2022 - CC'!A:B,2,0)</f>
        <v>15190</v>
      </c>
      <c r="D602" s="352" t="s">
        <v>7569</v>
      </c>
      <c r="E602" s="352" t="s">
        <v>8309</v>
      </c>
      <c r="F602" s="352" t="s">
        <v>8309</v>
      </c>
      <c r="G602" s="277"/>
      <c r="H602" s="277"/>
      <c r="I602" s="277"/>
      <c r="J602" s="277"/>
      <c r="K602" s="352" t="str">
        <f>VLOOKUP(B602, 'FEB2022 - CC'!A:D,4,0)</f>
        <v>ESPINOZA, MARIA M</v>
      </c>
      <c r="L602" s="277"/>
      <c r="M602" s="352" t="s">
        <v>10106</v>
      </c>
      <c r="N602" s="352" t="s">
        <v>10238</v>
      </c>
      <c r="O602" s="277"/>
      <c r="P602" s="277"/>
      <c r="Q602" s="277"/>
      <c r="R602" s="277"/>
      <c r="S602" s="277"/>
      <c r="T602" s="277"/>
      <c r="U602" s="277"/>
      <c r="V602" s="277"/>
      <c r="W602" s="277"/>
      <c r="X602" s="277"/>
      <c r="Y602" s="277"/>
    </row>
    <row r="603" ht="15.0" customHeight="1">
      <c r="A603" s="352">
        <v>207170.0</v>
      </c>
      <c r="B603" s="352" t="str">
        <f>VLOOKUP(A603, 'FEB2022 - CC'!M:N,2,0)</f>
        <v>1417844594</v>
      </c>
      <c r="C603" s="352">
        <f>VLOOKUP(B603, 'FEB2022 - CC'!A:B,2,0)</f>
        <v>14178</v>
      </c>
      <c r="D603" s="352" t="s">
        <v>7569</v>
      </c>
      <c r="E603" s="352" t="s">
        <v>8309</v>
      </c>
      <c r="F603" s="352" t="s">
        <v>8309</v>
      </c>
      <c r="G603" s="277"/>
      <c r="H603" s="277"/>
      <c r="I603" s="277"/>
      <c r="J603" s="277"/>
      <c r="K603" s="352" t="str">
        <f>VLOOKUP(B603, 'FEB2022 - CC'!A:D,4,0)</f>
        <v>OSTOLAZA, JAMES</v>
      </c>
      <c r="L603" s="277"/>
      <c r="M603" s="352" t="s">
        <v>10239</v>
      </c>
      <c r="N603" s="352" t="s">
        <v>9997</v>
      </c>
      <c r="O603" s="277"/>
      <c r="P603" s="277"/>
      <c r="Q603" s="277"/>
      <c r="R603" s="277"/>
      <c r="S603" s="277"/>
      <c r="T603" s="277"/>
      <c r="U603" s="277"/>
      <c r="V603" s="277"/>
      <c r="W603" s="277"/>
      <c r="X603" s="277"/>
      <c r="Y603" s="277"/>
    </row>
    <row r="604" ht="15.75" customHeight="1">
      <c r="A604" s="352">
        <v>207171.0</v>
      </c>
      <c r="B604" s="352" t="str">
        <f>VLOOKUP(A604, 'FEB2022 - CC'!M:N,2,0)</f>
        <v>1232844594</v>
      </c>
      <c r="C604" s="352">
        <f>VLOOKUP(B604, 'FEB2022 - CC'!A:B,2,0)</f>
        <v>12328</v>
      </c>
      <c r="D604" s="352" t="s">
        <v>8507</v>
      </c>
      <c r="E604" s="352" t="s">
        <v>8309</v>
      </c>
      <c r="F604" s="352" t="s">
        <v>8309</v>
      </c>
      <c r="G604" s="277"/>
      <c r="H604" s="277"/>
      <c r="I604" s="277"/>
      <c r="J604" s="277"/>
      <c r="K604" s="352" t="str">
        <f>VLOOKUP(B604, 'FEB2022 - CC'!A:D,4,0)</f>
        <v>MONTES, RAUL</v>
      </c>
      <c r="L604" s="277"/>
      <c r="M604" s="352" t="s">
        <v>10240</v>
      </c>
      <c r="N604" s="352" t="s">
        <v>10241</v>
      </c>
      <c r="O604" s="277"/>
      <c r="P604" s="277"/>
      <c r="Q604" s="277"/>
      <c r="R604" s="277"/>
      <c r="S604" s="277"/>
      <c r="T604" s="277"/>
      <c r="U604" s="277"/>
      <c r="V604" s="277"/>
      <c r="W604" s="277"/>
      <c r="X604" s="277"/>
      <c r="Y604" s="277"/>
    </row>
    <row r="605" ht="15.0" customHeight="1">
      <c r="A605" s="352">
        <v>207173.0</v>
      </c>
      <c r="B605" s="352" t="str">
        <f>VLOOKUP(A605, 'FEB2022 - CC'!M:N,2,0)</f>
        <v>1547944594</v>
      </c>
      <c r="C605" s="352">
        <f>VLOOKUP(B605, 'FEB2022 - CC'!A:B,2,0)</f>
        <v>15479</v>
      </c>
      <c r="D605" s="352" t="s">
        <v>8324</v>
      </c>
      <c r="E605" s="352" t="s">
        <v>8309</v>
      </c>
      <c r="F605" s="352" t="s">
        <v>8309</v>
      </c>
      <c r="G605" s="277"/>
      <c r="H605" s="277"/>
      <c r="I605" s="277"/>
      <c r="J605" s="277"/>
      <c r="K605" s="352" t="str">
        <f>VLOOKUP(B605, 'FEB2022 - CC'!A:D,4,0)</f>
        <v>MARTINEZ, JARA</v>
      </c>
      <c r="L605" s="277"/>
      <c r="M605" s="352" t="s">
        <v>9931</v>
      </c>
      <c r="N605" s="352" t="s">
        <v>10242</v>
      </c>
      <c r="O605" s="277"/>
      <c r="P605" s="277"/>
      <c r="Q605" s="277"/>
      <c r="R605" s="277"/>
      <c r="S605" s="277"/>
      <c r="T605" s="277"/>
      <c r="U605" s="277"/>
      <c r="V605" s="277"/>
      <c r="W605" s="277"/>
      <c r="X605" s="277"/>
      <c r="Y605" s="277"/>
    </row>
    <row r="606" ht="15.0" customHeight="1">
      <c r="A606" s="352">
        <v>207173.0</v>
      </c>
      <c r="B606" s="352" t="str">
        <f>VLOOKUP(A606, 'FEB2022 - CC'!M:N,2,0)</f>
        <v>1547944594</v>
      </c>
      <c r="C606" s="352">
        <f>VLOOKUP(B606, 'FEB2022 - CC'!A:B,2,0)</f>
        <v>15479</v>
      </c>
      <c r="D606" s="352" t="s">
        <v>7569</v>
      </c>
      <c r="E606" s="352" t="s">
        <v>8309</v>
      </c>
      <c r="F606" s="352" t="s">
        <v>8309</v>
      </c>
      <c r="G606" s="277"/>
      <c r="H606" s="277"/>
      <c r="I606" s="277"/>
      <c r="J606" s="277"/>
      <c r="K606" s="352" t="str">
        <f>VLOOKUP(B606, 'FEB2022 - CC'!A:D,4,0)</f>
        <v>MARTINEZ, JARA</v>
      </c>
      <c r="L606" s="277"/>
      <c r="M606" s="352" t="s">
        <v>9931</v>
      </c>
      <c r="N606" s="352" t="s">
        <v>10242</v>
      </c>
      <c r="O606" s="277"/>
      <c r="P606" s="277"/>
      <c r="Q606" s="277"/>
      <c r="R606" s="277"/>
      <c r="S606" s="277"/>
      <c r="T606" s="277"/>
      <c r="U606" s="277"/>
      <c r="V606" s="277"/>
      <c r="W606" s="277"/>
      <c r="X606" s="277"/>
      <c r="Y606" s="277"/>
    </row>
    <row r="607" ht="15.75" customHeight="1">
      <c r="A607" s="352">
        <v>207175.0</v>
      </c>
      <c r="B607" s="352" t="str">
        <f>VLOOKUP(A607, 'FEB2022 - CC'!M:N,2,0)</f>
        <v>1667744594</v>
      </c>
      <c r="C607" s="352">
        <f>VLOOKUP(B607, 'FEB2022 - CC'!A:B,2,0)</f>
        <v>16677</v>
      </c>
      <c r="D607" s="352" t="s">
        <v>8342</v>
      </c>
      <c r="E607" s="352" t="s">
        <v>8309</v>
      </c>
      <c r="F607" s="352" t="s">
        <v>8309</v>
      </c>
      <c r="G607" s="277"/>
      <c r="H607" s="277"/>
      <c r="I607" s="277"/>
      <c r="J607" s="277"/>
      <c r="K607" s="352" t="str">
        <f>VLOOKUP(B607, 'FEB2022 - CC'!A:D,4,0)</f>
        <v>COBB, SHARON I</v>
      </c>
      <c r="L607" s="277"/>
      <c r="M607" s="352" t="s">
        <v>10243</v>
      </c>
      <c r="N607" s="352" t="s">
        <v>10244</v>
      </c>
      <c r="O607" s="277"/>
      <c r="P607" s="277"/>
      <c r="Q607" s="277"/>
      <c r="R607" s="277"/>
      <c r="S607" s="277"/>
      <c r="T607" s="277"/>
      <c r="U607" s="277"/>
      <c r="V607" s="277"/>
      <c r="W607" s="277"/>
      <c r="X607" s="277"/>
      <c r="Y607" s="277"/>
    </row>
  </sheetData>
  <autoFilter ref="$A$1:$Y$607">
    <sortState ref="A1:Y607">
      <sortCondition ref="A1:A607"/>
      <sortCondition ref="D1:D607"/>
    </sortState>
  </autoFilter>
  <printOptions/>
  <pageMargins bottom="0.25" footer="0.0" header="0.0" left="0.5" right="0.5" top="0.25"/>
  <pageSetup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75"/>
  <cols>
    <col customWidth="1" min="1" max="1" width="8.14"/>
    <col customWidth="1" min="2" max="2" width="10.71"/>
    <col customWidth="1" min="3" max="3" width="7.86"/>
    <col customWidth="1" min="4" max="4" width="18.71"/>
    <col customWidth="1" min="5" max="5" width="9.29"/>
    <col customWidth="1" min="10" max="10" width="20.57"/>
    <col customWidth="1" min="12" max="12" width="21.57"/>
    <col customWidth="1" min="13" max="13" width="12.86"/>
  </cols>
  <sheetData>
    <row r="1" ht="15.0" customHeight="1">
      <c r="A1" s="351" t="s">
        <v>8301</v>
      </c>
      <c r="B1" s="352"/>
      <c r="C1" s="352" t="str">
        <f>VLOOKUP(B1, 'JAN2022 - CC'!A:B,2,0)</f>
        <v>#N/A</v>
      </c>
      <c r="D1" s="351" t="s">
        <v>8304</v>
      </c>
      <c r="E1" s="351" t="s">
        <v>8305</v>
      </c>
      <c r="F1" s="277"/>
      <c r="G1" s="277"/>
      <c r="H1" s="277"/>
      <c r="I1" s="277"/>
      <c r="J1" s="352"/>
      <c r="K1" s="277"/>
      <c r="L1" s="351"/>
      <c r="M1" s="351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</row>
    <row r="2" ht="15.75" customHeight="1">
      <c r="A2" s="352">
        <v>206465.0</v>
      </c>
      <c r="B2" s="352" t="str">
        <f>VLOOKUP(A2, 'JAN2022 - CC'!M:N,2,0)</f>
        <v>1718644566</v>
      </c>
      <c r="C2" s="352">
        <f>VLOOKUP(B2, 'JAN2022 - CC'!A:B,2,0)</f>
        <v>17186</v>
      </c>
      <c r="D2" s="352" t="s">
        <v>8384</v>
      </c>
      <c r="E2" s="352">
        <v>30.6</v>
      </c>
      <c r="F2" s="277"/>
      <c r="G2" s="277"/>
      <c r="H2" s="277"/>
      <c r="I2" s="277"/>
      <c r="J2" s="352"/>
      <c r="K2" s="277"/>
      <c r="L2" s="352"/>
      <c r="M2" s="352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</row>
    <row r="3" ht="15.0" customHeight="1">
      <c r="A3" s="352">
        <v>206465.0</v>
      </c>
      <c r="B3" s="352" t="str">
        <f>VLOOKUP(A3, 'JAN2022 - CC'!M:N,2,0)</f>
        <v>1718644566</v>
      </c>
      <c r="C3" s="352">
        <f>VLOOKUP(B3, 'JAN2022 - CC'!A:B,2,0)</f>
        <v>17186</v>
      </c>
      <c r="D3" s="352" t="s">
        <v>7570</v>
      </c>
      <c r="E3" s="352" t="s">
        <v>8315</v>
      </c>
      <c r="F3" s="277"/>
      <c r="G3" s="277"/>
      <c r="H3" s="277"/>
      <c r="I3" s="277"/>
      <c r="J3" s="352"/>
      <c r="K3" s="277"/>
      <c r="L3" s="352"/>
      <c r="M3" s="352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</row>
    <row r="4" ht="15.0" customHeight="1">
      <c r="A4" s="352">
        <v>206465.0</v>
      </c>
      <c r="B4" s="352" t="str">
        <f>VLOOKUP(A4, 'JAN2022 - CC'!M:N,2,0)</f>
        <v>1718644566</v>
      </c>
      <c r="C4" s="352">
        <f>VLOOKUP(B4, 'JAN2022 - CC'!A:B,2,0)</f>
        <v>17186</v>
      </c>
      <c r="D4" s="352" t="s">
        <v>35</v>
      </c>
      <c r="E4" s="352" t="s">
        <v>8309</v>
      </c>
      <c r="F4" s="277"/>
      <c r="G4" s="277"/>
      <c r="H4" s="277"/>
      <c r="I4" s="277"/>
      <c r="J4" s="352"/>
      <c r="K4" s="277"/>
      <c r="L4" s="352"/>
      <c r="M4" s="352"/>
      <c r="N4" s="277"/>
      <c r="O4" s="277"/>
      <c r="P4" s="277"/>
      <c r="Q4" s="277"/>
      <c r="R4" s="277"/>
      <c r="S4" s="277"/>
      <c r="T4" s="277"/>
      <c r="U4" s="277"/>
      <c r="V4" s="277"/>
      <c r="W4" s="277"/>
      <c r="X4" s="277"/>
    </row>
    <row r="5" ht="15.75" customHeight="1">
      <c r="A5" s="352">
        <v>206465.0</v>
      </c>
      <c r="B5" s="352" t="str">
        <f>VLOOKUP(A5, 'JAN2022 - CC'!M:N,2,0)</f>
        <v>1718644566</v>
      </c>
      <c r="C5" s="352">
        <f>VLOOKUP(B5, 'JAN2022 - CC'!A:B,2,0)</f>
        <v>17186</v>
      </c>
      <c r="D5" s="352" t="s">
        <v>7606</v>
      </c>
      <c r="E5" s="352" t="s">
        <v>8315</v>
      </c>
      <c r="F5" s="277"/>
      <c r="G5" s="277"/>
      <c r="H5" s="277"/>
      <c r="I5" s="277"/>
      <c r="J5" s="352"/>
      <c r="K5" s="277"/>
      <c r="L5" s="352"/>
      <c r="M5" s="352"/>
      <c r="N5" s="277"/>
      <c r="O5" s="277"/>
      <c r="P5" s="277"/>
      <c r="Q5" s="277"/>
      <c r="R5" s="277"/>
      <c r="S5" s="277"/>
      <c r="T5" s="277"/>
      <c r="U5" s="277"/>
      <c r="V5" s="277"/>
      <c r="W5" s="277"/>
      <c r="X5" s="277"/>
    </row>
    <row r="6" ht="15.0" customHeight="1">
      <c r="A6" s="352">
        <v>206489.0</v>
      </c>
      <c r="B6" s="352" t="str">
        <f>VLOOKUP(A6, 'JAN2022 - CC'!M:N,2,0)</f>
        <v>1239744567</v>
      </c>
      <c r="C6" s="352">
        <f>VLOOKUP(B6, 'JAN2022 - CC'!A:B,2,0)</f>
        <v>12397</v>
      </c>
      <c r="D6" s="352" t="s">
        <v>8384</v>
      </c>
      <c r="E6" s="352">
        <v>222.0</v>
      </c>
      <c r="F6" s="277"/>
      <c r="G6" s="277"/>
      <c r="H6" s="277"/>
      <c r="I6" s="277"/>
      <c r="J6" s="352"/>
      <c r="K6" s="277"/>
      <c r="L6" s="352"/>
      <c r="M6" s="352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</row>
    <row r="7" ht="15.0" customHeight="1">
      <c r="A7" s="352">
        <v>206489.0</v>
      </c>
      <c r="B7" s="352" t="str">
        <f>VLOOKUP(A7, 'JAN2022 - CC'!M:N,2,0)</f>
        <v>1239744567</v>
      </c>
      <c r="C7" s="352">
        <f>VLOOKUP(B7, 'JAN2022 - CC'!A:B,2,0)</f>
        <v>12397</v>
      </c>
      <c r="D7" s="352" t="s">
        <v>7576</v>
      </c>
      <c r="E7" s="352" t="s">
        <v>8315</v>
      </c>
      <c r="F7" s="277"/>
      <c r="G7" s="277"/>
      <c r="H7" s="277"/>
      <c r="I7" s="277"/>
      <c r="J7" s="352"/>
      <c r="K7" s="277"/>
      <c r="L7" s="352"/>
      <c r="M7" s="352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7"/>
    </row>
    <row r="8" ht="15.0" customHeight="1">
      <c r="A8" s="352">
        <v>206489.0</v>
      </c>
      <c r="B8" s="352" t="str">
        <f>VLOOKUP(A8, 'JAN2022 - CC'!M:N,2,0)</f>
        <v>1239744567</v>
      </c>
      <c r="C8" s="352">
        <f>VLOOKUP(B8, 'JAN2022 - CC'!A:B,2,0)</f>
        <v>12397</v>
      </c>
      <c r="D8" s="352" t="s">
        <v>35</v>
      </c>
      <c r="E8" s="352" t="s">
        <v>8309</v>
      </c>
      <c r="F8" s="277"/>
      <c r="G8" s="277"/>
      <c r="H8" s="277"/>
      <c r="I8" s="277"/>
      <c r="J8" s="352"/>
      <c r="K8" s="277"/>
      <c r="L8" s="352"/>
      <c r="M8" s="352"/>
      <c r="N8" s="277"/>
      <c r="O8" s="277"/>
      <c r="P8" s="277"/>
      <c r="Q8" s="277"/>
      <c r="R8" s="277"/>
      <c r="S8" s="277"/>
      <c r="T8" s="277"/>
      <c r="U8" s="277"/>
      <c r="V8" s="277"/>
      <c r="W8" s="277"/>
      <c r="X8" s="277"/>
    </row>
    <row r="9" ht="15.75" customHeight="1">
      <c r="A9" s="352">
        <v>206550.0</v>
      </c>
      <c r="B9" s="352" t="str">
        <f>VLOOKUP(A9, 'JAN2022 - CC'!M:N,2,0)</f>
        <v>1747044568</v>
      </c>
      <c r="C9" s="352">
        <f>VLOOKUP(B9, 'JAN2022 - CC'!A:B,2,0)</f>
        <v>17470</v>
      </c>
      <c r="D9" s="352" t="s">
        <v>8384</v>
      </c>
      <c r="E9" s="352">
        <v>352.0</v>
      </c>
      <c r="F9" s="277"/>
      <c r="G9" s="277"/>
      <c r="H9" s="277"/>
      <c r="I9" s="277"/>
      <c r="J9" s="352"/>
      <c r="K9" s="277"/>
      <c r="L9" s="352"/>
      <c r="M9" s="352"/>
      <c r="N9" s="277"/>
      <c r="O9" s="277"/>
      <c r="P9" s="277"/>
      <c r="Q9" s="277"/>
      <c r="R9" s="277"/>
      <c r="S9" s="277"/>
      <c r="T9" s="277"/>
      <c r="U9" s="277"/>
      <c r="V9" s="277"/>
      <c r="W9" s="277"/>
      <c r="X9" s="277"/>
    </row>
    <row r="10" ht="15.0" customHeight="1">
      <c r="A10" s="352">
        <v>206550.0</v>
      </c>
      <c r="B10" s="352" t="str">
        <f>VLOOKUP(A10, 'JAN2022 - CC'!M:N,2,0)</f>
        <v>1747044568</v>
      </c>
      <c r="C10" s="352">
        <f>VLOOKUP(B10, 'JAN2022 - CC'!A:B,2,0)</f>
        <v>17470</v>
      </c>
      <c r="D10" s="352" t="s">
        <v>8494</v>
      </c>
      <c r="E10" s="352">
        <v>62.1</v>
      </c>
      <c r="F10" s="277"/>
      <c r="G10" s="277"/>
      <c r="H10" s="277"/>
      <c r="I10" s="277"/>
      <c r="J10" s="352"/>
      <c r="K10" s="277"/>
      <c r="L10" s="352"/>
      <c r="M10" s="352"/>
      <c r="N10" s="277"/>
      <c r="O10" s="277"/>
      <c r="P10" s="277"/>
      <c r="Q10" s="277"/>
      <c r="R10" s="277"/>
      <c r="S10" s="277"/>
      <c r="T10" s="277"/>
      <c r="U10" s="277"/>
      <c r="V10" s="277"/>
      <c r="W10" s="277"/>
      <c r="X10" s="277"/>
    </row>
    <row r="11" ht="15.0" customHeight="1">
      <c r="A11" s="352">
        <v>206550.0</v>
      </c>
      <c r="B11" s="352" t="str">
        <f>VLOOKUP(A11, 'JAN2022 - CC'!M:N,2,0)</f>
        <v>1747044568</v>
      </c>
      <c r="C11" s="352">
        <f>VLOOKUP(B11, 'JAN2022 - CC'!A:B,2,0)</f>
        <v>17470</v>
      </c>
      <c r="D11" s="352" t="s">
        <v>35</v>
      </c>
      <c r="E11" s="352" t="s">
        <v>8309</v>
      </c>
      <c r="F11" s="277"/>
      <c r="G11" s="277"/>
      <c r="H11" s="277"/>
      <c r="I11" s="277"/>
      <c r="J11" s="352"/>
      <c r="K11" s="277"/>
      <c r="L11" s="352"/>
      <c r="M11" s="352"/>
      <c r="N11" s="277"/>
      <c r="O11" s="277"/>
      <c r="P11" s="277"/>
      <c r="Q11" s="277"/>
      <c r="R11" s="277"/>
      <c r="S11" s="277"/>
      <c r="T11" s="277"/>
      <c r="U11" s="277"/>
      <c r="V11" s="277"/>
      <c r="W11" s="277"/>
      <c r="X11" s="277"/>
    </row>
    <row r="12" ht="15.75" customHeight="1">
      <c r="A12" s="352">
        <v>206597.0</v>
      </c>
      <c r="B12" s="352" t="str">
        <f>VLOOKUP(A12, 'JAN2022 - CC'!M:N,2,0)</f>
        <v>1247344575</v>
      </c>
      <c r="C12" s="352">
        <f>VLOOKUP(B12, 'JAN2022 - CC'!A:B,2,0)</f>
        <v>12473</v>
      </c>
      <c r="D12" s="352" t="s">
        <v>8374</v>
      </c>
      <c r="E12" s="352">
        <v>120.0</v>
      </c>
      <c r="F12" s="277"/>
      <c r="G12" s="277"/>
      <c r="H12" s="277"/>
      <c r="I12" s="277"/>
      <c r="J12" s="352"/>
      <c r="K12" s="277"/>
      <c r="L12" s="352"/>
      <c r="M12" s="352"/>
      <c r="N12" s="277"/>
      <c r="O12" s="277"/>
      <c r="P12" s="277"/>
      <c r="Q12" s="277"/>
      <c r="R12" s="277"/>
      <c r="S12" s="277"/>
      <c r="T12" s="277"/>
      <c r="U12" s="277"/>
      <c r="V12" s="277"/>
      <c r="W12" s="277"/>
      <c r="X12" s="277"/>
    </row>
    <row r="13" ht="15.0" customHeight="1">
      <c r="A13" s="352">
        <v>206597.0</v>
      </c>
      <c r="B13" s="352" t="str">
        <f>VLOOKUP(A13, 'JAN2022 - CC'!M:N,2,0)</f>
        <v>1247344575</v>
      </c>
      <c r="C13" s="352">
        <f>VLOOKUP(B13, 'JAN2022 - CC'!A:B,2,0)</f>
        <v>12473</v>
      </c>
      <c r="D13" s="352" t="s">
        <v>8384</v>
      </c>
      <c r="E13" s="352">
        <v>58.9</v>
      </c>
      <c r="F13" s="277"/>
      <c r="G13" s="277"/>
      <c r="H13" s="277"/>
      <c r="I13" s="277"/>
      <c r="J13" s="352"/>
      <c r="K13" s="277"/>
      <c r="L13" s="352"/>
      <c r="M13" s="352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</row>
    <row r="14" ht="15.0" customHeight="1">
      <c r="A14" s="352">
        <v>206597.0</v>
      </c>
      <c r="B14" s="352" t="str">
        <f>VLOOKUP(A14, 'JAN2022 - CC'!M:N,2,0)</f>
        <v>1247344575</v>
      </c>
      <c r="C14" s="352">
        <f>VLOOKUP(B14, 'JAN2022 - CC'!A:B,2,0)</f>
        <v>12473</v>
      </c>
      <c r="D14" s="352" t="s">
        <v>35</v>
      </c>
      <c r="E14" s="352" t="s">
        <v>8309</v>
      </c>
      <c r="F14" s="277"/>
      <c r="G14" s="277"/>
      <c r="H14" s="277"/>
      <c r="I14" s="277"/>
      <c r="J14" s="352"/>
      <c r="K14" s="277"/>
      <c r="L14" s="352"/>
      <c r="M14" s="352"/>
      <c r="N14" s="277"/>
      <c r="O14" s="277"/>
      <c r="P14" s="277"/>
      <c r="Q14" s="277"/>
      <c r="R14" s="277"/>
      <c r="S14" s="277"/>
      <c r="T14" s="277"/>
      <c r="U14" s="277"/>
      <c r="V14" s="277"/>
      <c r="W14" s="277"/>
      <c r="X14" s="277"/>
    </row>
    <row r="15" ht="15.75" customHeight="1">
      <c r="A15" s="352">
        <v>206617.0</v>
      </c>
      <c r="B15" s="352" t="str">
        <f>VLOOKUP(A15, 'JAN2022 - CC'!M:N,2,0)</f>
        <v>949344574</v>
      </c>
      <c r="C15" s="352">
        <f>VLOOKUP(B15, 'JAN2022 - CC'!A:B,2,0)</f>
        <v>9493</v>
      </c>
      <c r="D15" s="352" t="s">
        <v>8374</v>
      </c>
      <c r="E15" s="352" t="s">
        <v>8315</v>
      </c>
      <c r="F15" s="277"/>
      <c r="G15" s="277"/>
      <c r="H15" s="277"/>
      <c r="I15" s="277"/>
      <c r="J15" s="352"/>
      <c r="K15" s="277"/>
      <c r="L15" s="352"/>
      <c r="M15" s="352"/>
      <c r="N15" s="277"/>
      <c r="O15" s="277"/>
      <c r="P15" s="277"/>
      <c r="Q15" s="277"/>
      <c r="R15" s="277"/>
      <c r="S15" s="277"/>
      <c r="T15" s="277"/>
      <c r="U15" s="277"/>
      <c r="V15" s="277"/>
      <c r="W15" s="277"/>
      <c r="X15" s="277"/>
    </row>
    <row r="16" ht="15.0" customHeight="1">
      <c r="A16" s="352">
        <v>206617.0</v>
      </c>
      <c r="B16" s="352" t="str">
        <f>VLOOKUP(A16, 'JAN2022 - CC'!M:N,2,0)</f>
        <v>949344574</v>
      </c>
      <c r="C16" s="352">
        <f>VLOOKUP(B16, 'JAN2022 - CC'!A:B,2,0)</f>
        <v>9493</v>
      </c>
      <c r="D16" s="352" t="s">
        <v>8384</v>
      </c>
      <c r="E16" s="352">
        <v>32.8</v>
      </c>
      <c r="F16" s="277"/>
      <c r="G16" s="277"/>
      <c r="H16" s="277"/>
      <c r="I16" s="277"/>
      <c r="J16" s="352"/>
      <c r="K16" s="277"/>
      <c r="L16" s="352"/>
      <c r="M16" s="352"/>
      <c r="N16" s="277"/>
      <c r="O16" s="277"/>
      <c r="P16" s="277"/>
      <c r="Q16" s="277"/>
      <c r="R16" s="277"/>
      <c r="S16" s="277"/>
      <c r="T16" s="277"/>
      <c r="U16" s="277"/>
      <c r="V16" s="277"/>
      <c r="W16" s="277"/>
      <c r="X16" s="277"/>
    </row>
    <row r="17" ht="15.0" customHeight="1">
      <c r="A17" s="352">
        <v>206617.0</v>
      </c>
      <c r="B17" s="352" t="str">
        <f>VLOOKUP(A17, 'JAN2022 - CC'!M:N,2,0)</f>
        <v>949344574</v>
      </c>
      <c r="C17" s="352">
        <f>VLOOKUP(B17, 'JAN2022 - CC'!A:B,2,0)</f>
        <v>9493</v>
      </c>
      <c r="D17" s="352" t="s">
        <v>8389</v>
      </c>
      <c r="E17" s="352" t="s">
        <v>8309</v>
      </c>
      <c r="F17" s="277"/>
      <c r="G17" s="277"/>
      <c r="H17" s="277"/>
      <c r="I17" s="277"/>
      <c r="J17" s="352"/>
      <c r="K17" s="277"/>
      <c r="L17" s="352"/>
      <c r="M17" s="352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</row>
    <row r="18" ht="15.75" customHeight="1">
      <c r="A18" s="352">
        <v>206617.0</v>
      </c>
      <c r="B18" s="352" t="str">
        <f>VLOOKUP(A18, 'JAN2022 - CC'!M:N,2,0)</f>
        <v>949344574</v>
      </c>
      <c r="C18" s="352">
        <f>VLOOKUP(B18, 'JAN2022 - CC'!A:B,2,0)</f>
        <v>9493</v>
      </c>
      <c r="D18" s="352" t="s">
        <v>7576</v>
      </c>
      <c r="E18" s="352" t="s">
        <v>8315</v>
      </c>
      <c r="F18" s="277"/>
      <c r="G18" s="277"/>
      <c r="H18" s="277"/>
      <c r="I18" s="277"/>
      <c r="J18" s="352"/>
      <c r="K18" s="277"/>
      <c r="L18" s="352"/>
      <c r="M18" s="352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</row>
    <row r="19" ht="15.0" customHeight="1">
      <c r="A19" s="352">
        <v>206617.0</v>
      </c>
      <c r="B19" s="352" t="str">
        <f>VLOOKUP(A19, 'JAN2022 - CC'!M:N,2,0)</f>
        <v>949344574</v>
      </c>
      <c r="C19" s="352">
        <f>VLOOKUP(B19, 'JAN2022 - CC'!A:B,2,0)</f>
        <v>9493</v>
      </c>
      <c r="D19" s="352" t="s">
        <v>7566</v>
      </c>
      <c r="E19" s="352" t="s">
        <v>8315</v>
      </c>
      <c r="F19" s="277"/>
      <c r="G19" s="277"/>
      <c r="H19" s="277"/>
      <c r="I19" s="277"/>
      <c r="J19" s="352"/>
      <c r="K19" s="277"/>
      <c r="L19" s="352"/>
      <c r="M19" s="352"/>
      <c r="N19" s="277"/>
      <c r="O19" s="277"/>
      <c r="P19" s="277"/>
      <c r="Q19" s="277"/>
      <c r="R19" s="277"/>
      <c r="S19" s="277"/>
      <c r="T19" s="277"/>
      <c r="U19" s="277"/>
      <c r="V19" s="277"/>
      <c r="W19" s="277"/>
      <c r="X19" s="277"/>
    </row>
    <row r="20" ht="15.0" customHeight="1">
      <c r="A20" s="352">
        <v>206617.0</v>
      </c>
      <c r="B20" s="352" t="str">
        <f>VLOOKUP(A20, 'JAN2022 - CC'!M:N,2,0)</f>
        <v>949344574</v>
      </c>
      <c r="C20" s="352">
        <f>VLOOKUP(B20, 'JAN2022 - CC'!A:B,2,0)</f>
        <v>9493</v>
      </c>
      <c r="D20" s="352" t="s">
        <v>8483</v>
      </c>
      <c r="E20" s="352">
        <v>108.0</v>
      </c>
      <c r="F20" s="277"/>
      <c r="G20" s="277"/>
      <c r="H20" s="277"/>
      <c r="I20" s="277"/>
      <c r="J20" s="352"/>
      <c r="K20" s="277"/>
      <c r="L20" s="352"/>
      <c r="M20" s="352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</row>
    <row r="21" ht="15.75" customHeight="1">
      <c r="A21" s="352">
        <v>206617.0</v>
      </c>
      <c r="B21" s="352" t="str">
        <f>VLOOKUP(A21, 'JAN2022 - CC'!M:N,2,0)</f>
        <v>949344574</v>
      </c>
      <c r="C21" s="352">
        <f>VLOOKUP(B21, 'JAN2022 - CC'!A:B,2,0)</f>
        <v>9493</v>
      </c>
      <c r="D21" s="352" t="s">
        <v>8494</v>
      </c>
      <c r="E21" s="352" t="s">
        <v>8315</v>
      </c>
      <c r="F21" s="277"/>
      <c r="G21" s="277"/>
      <c r="H21" s="277"/>
      <c r="I21" s="277"/>
      <c r="J21" s="352"/>
      <c r="K21" s="277"/>
      <c r="L21" s="352"/>
      <c r="M21" s="352"/>
      <c r="N21" s="277"/>
      <c r="O21" s="277"/>
      <c r="P21" s="277"/>
      <c r="Q21" s="277"/>
      <c r="R21" s="277"/>
      <c r="S21" s="277"/>
      <c r="T21" s="277"/>
      <c r="U21" s="277"/>
      <c r="V21" s="277"/>
      <c r="W21" s="277"/>
      <c r="X21" s="277"/>
    </row>
    <row r="22" ht="15.0" customHeight="1">
      <c r="A22" s="352">
        <v>206617.0</v>
      </c>
      <c r="B22" s="352" t="str">
        <f>VLOOKUP(A22, 'JAN2022 - CC'!M:N,2,0)</f>
        <v>949344574</v>
      </c>
      <c r="C22" s="352">
        <f>VLOOKUP(B22, 'JAN2022 - CC'!A:B,2,0)</f>
        <v>9493</v>
      </c>
      <c r="D22" s="352" t="s">
        <v>8507</v>
      </c>
      <c r="E22" s="352" t="s">
        <v>8309</v>
      </c>
      <c r="F22" s="277"/>
      <c r="G22" s="277"/>
      <c r="H22" s="277"/>
      <c r="I22" s="277"/>
      <c r="J22" s="352"/>
      <c r="K22" s="277"/>
      <c r="L22" s="352"/>
      <c r="M22" s="352"/>
      <c r="N22" s="277"/>
      <c r="O22" s="277"/>
      <c r="P22" s="277"/>
      <c r="Q22" s="277"/>
      <c r="R22" s="277"/>
      <c r="S22" s="277"/>
      <c r="T22" s="277"/>
      <c r="U22" s="277"/>
      <c r="V22" s="277"/>
      <c r="W22" s="277"/>
      <c r="X22" s="277"/>
    </row>
    <row r="23" ht="15.0" customHeight="1">
      <c r="A23" s="352">
        <v>206617.0</v>
      </c>
      <c r="B23" s="352" t="str">
        <f>VLOOKUP(A23, 'JAN2022 - CC'!M:N,2,0)</f>
        <v>949344574</v>
      </c>
      <c r="C23" s="352">
        <f>VLOOKUP(B23, 'JAN2022 - CC'!A:B,2,0)</f>
        <v>9493</v>
      </c>
      <c r="D23" s="352" t="s">
        <v>35</v>
      </c>
      <c r="E23" s="352" t="s">
        <v>8309</v>
      </c>
      <c r="F23" s="277"/>
      <c r="G23" s="277"/>
      <c r="H23" s="277"/>
      <c r="I23" s="277"/>
      <c r="J23" s="352"/>
      <c r="K23" s="277"/>
      <c r="L23" s="352"/>
      <c r="M23" s="352"/>
      <c r="N23" s="277"/>
      <c r="O23" s="277"/>
      <c r="P23" s="277"/>
      <c r="Q23" s="277"/>
      <c r="R23" s="277"/>
      <c r="S23" s="277"/>
      <c r="T23" s="277"/>
      <c r="U23" s="277"/>
      <c r="V23" s="277"/>
      <c r="W23" s="277"/>
      <c r="X23" s="277"/>
    </row>
    <row r="24" ht="15.0" customHeight="1">
      <c r="A24" s="352">
        <v>206645.0</v>
      </c>
      <c r="B24" s="352" t="str">
        <f>VLOOKUP(A24, 'JAN2022 - CC'!M:N,2,0)</f>
        <v>972644573</v>
      </c>
      <c r="C24" s="352">
        <f>VLOOKUP(B24, 'JAN2022 - CC'!A:B,2,0)</f>
        <v>9726</v>
      </c>
      <c r="D24" s="352" t="s">
        <v>7566</v>
      </c>
      <c r="E24" s="352">
        <v>1370.0</v>
      </c>
      <c r="F24" s="277"/>
      <c r="G24" s="277"/>
      <c r="H24" s="277"/>
      <c r="I24" s="277"/>
      <c r="J24" s="352"/>
      <c r="K24" s="277"/>
      <c r="L24" s="352"/>
      <c r="M24" s="352"/>
      <c r="N24" s="277"/>
      <c r="O24" s="277"/>
      <c r="P24" s="277"/>
      <c r="Q24" s="277"/>
      <c r="R24" s="277"/>
      <c r="S24" s="277"/>
      <c r="T24" s="277"/>
      <c r="U24" s="277"/>
      <c r="V24" s="277"/>
      <c r="W24" s="277"/>
      <c r="X24" s="277"/>
    </row>
    <row r="25" ht="15.75" customHeight="1">
      <c r="A25" s="352">
        <v>206645.0</v>
      </c>
      <c r="B25" s="352" t="str">
        <f>VLOOKUP(A25, 'JAN2022 - CC'!M:N,2,0)</f>
        <v>972644573</v>
      </c>
      <c r="C25" s="352">
        <f>VLOOKUP(B25, 'JAN2022 - CC'!A:B,2,0)</f>
        <v>9726</v>
      </c>
      <c r="D25" s="352" t="s">
        <v>8494</v>
      </c>
      <c r="E25" s="352">
        <v>941.0</v>
      </c>
      <c r="F25" s="277"/>
      <c r="G25" s="277"/>
      <c r="H25" s="277"/>
      <c r="I25" s="277"/>
      <c r="J25" s="352"/>
      <c r="K25" s="277"/>
      <c r="L25" s="352"/>
      <c r="M25" s="352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</row>
    <row r="26" ht="15.0" customHeight="1">
      <c r="A26" s="352">
        <v>206645.0</v>
      </c>
      <c r="B26" s="352" t="str">
        <f>VLOOKUP(A26, 'JAN2022 - CC'!M:N,2,0)</f>
        <v>972644573</v>
      </c>
      <c r="C26" s="352">
        <f>VLOOKUP(B26, 'JAN2022 - CC'!A:B,2,0)</f>
        <v>9726</v>
      </c>
      <c r="D26" s="352" t="s">
        <v>8507</v>
      </c>
      <c r="E26" s="352" t="s">
        <v>8309</v>
      </c>
      <c r="F26" s="277"/>
      <c r="G26" s="277"/>
      <c r="H26" s="277"/>
      <c r="I26" s="277"/>
      <c r="J26" s="352"/>
      <c r="K26" s="277"/>
      <c r="L26" s="352"/>
      <c r="M26" s="352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</row>
    <row r="27" ht="15.0" customHeight="1">
      <c r="A27" s="352">
        <v>206717.0</v>
      </c>
      <c r="B27" s="352" t="str">
        <f>VLOOKUP(A27, 'JAN2022 - CC'!M:N,2,0)</f>
        <v>1625444575</v>
      </c>
      <c r="C27" s="352">
        <f>VLOOKUP(B27, 'JAN2022 - CC'!A:B,2,0)</f>
        <v>16254</v>
      </c>
      <c r="D27" s="352" t="s">
        <v>8384</v>
      </c>
      <c r="E27" s="352">
        <v>97.1</v>
      </c>
      <c r="F27" s="277"/>
      <c r="G27" s="277"/>
      <c r="H27" s="277"/>
      <c r="I27" s="277"/>
      <c r="J27" s="352"/>
      <c r="K27" s="277"/>
      <c r="L27" s="352"/>
      <c r="M27" s="352"/>
      <c r="N27" s="277"/>
      <c r="O27" s="277"/>
      <c r="P27" s="277"/>
      <c r="Q27" s="277"/>
      <c r="R27" s="277"/>
      <c r="S27" s="277"/>
      <c r="T27" s="277"/>
      <c r="U27" s="277"/>
      <c r="V27" s="277"/>
      <c r="W27" s="277"/>
      <c r="X27" s="277"/>
    </row>
    <row r="28" ht="15.75" customHeight="1">
      <c r="A28" s="352">
        <v>206717.0</v>
      </c>
      <c r="B28" s="352" t="str">
        <f>VLOOKUP(A28, 'JAN2022 - CC'!M:N,2,0)</f>
        <v>1625444575</v>
      </c>
      <c r="C28" s="352">
        <f>VLOOKUP(B28, 'JAN2022 - CC'!A:B,2,0)</f>
        <v>16254</v>
      </c>
      <c r="D28" s="352" t="s">
        <v>35</v>
      </c>
      <c r="E28" s="352" t="s">
        <v>8309</v>
      </c>
      <c r="F28" s="277"/>
      <c r="G28" s="277"/>
      <c r="H28" s="277"/>
      <c r="I28" s="277"/>
      <c r="J28" s="352"/>
      <c r="K28" s="277"/>
      <c r="L28" s="352"/>
      <c r="M28" s="352"/>
      <c r="N28" s="277"/>
      <c r="O28" s="277"/>
      <c r="P28" s="277"/>
      <c r="Q28" s="277"/>
      <c r="R28" s="277"/>
      <c r="S28" s="277"/>
      <c r="T28" s="277"/>
      <c r="U28" s="277"/>
      <c r="V28" s="277"/>
      <c r="W28" s="277"/>
      <c r="X28" s="277"/>
    </row>
    <row r="29" ht="15.0" customHeight="1">
      <c r="A29" s="352">
        <v>206724.0</v>
      </c>
      <c r="B29" s="352" t="str">
        <f>VLOOKUP(A29, 'JAN2022 - CC'!M:N,2,0)</f>
        <v>1650044575</v>
      </c>
      <c r="C29" s="352">
        <f>VLOOKUP(B29, 'JAN2022 - CC'!A:B,2,0)</f>
        <v>16500</v>
      </c>
      <c r="D29" s="352" t="s">
        <v>8495</v>
      </c>
      <c r="E29" s="352">
        <v>488.0</v>
      </c>
      <c r="F29" s="277"/>
      <c r="G29" s="277"/>
      <c r="H29" s="277"/>
      <c r="I29" s="277"/>
      <c r="J29" s="352"/>
      <c r="K29" s="277"/>
      <c r="L29" s="352"/>
      <c r="M29" s="352"/>
      <c r="N29" s="277"/>
      <c r="O29" s="277"/>
      <c r="P29" s="277"/>
      <c r="Q29" s="277"/>
      <c r="R29" s="277"/>
      <c r="S29" s="277"/>
      <c r="T29" s="277"/>
      <c r="U29" s="277"/>
      <c r="V29" s="277"/>
      <c r="W29" s="277"/>
      <c r="X29" s="277"/>
    </row>
    <row r="30" ht="15.0" customHeight="1">
      <c r="A30" s="352">
        <v>206724.0</v>
      </c>
      <c r="B30" s="352" t="str">
        <f>VLOOKUP(A30, 'JAN2022 - CC'!M:N,2,0)</f>
        <v>1650044575</v>
      </c>
      <c r="C30" s="352">
        <f>VLOOKUP(B30, 'JAN2022 - CC'!A:B,2,0)</f>
        <v>16500</v>
      </c>
      <c r="D30" s="352" t="s">
        <v>7569</v>
      </c>
      <c r="E30" s="352">
        <v>128.0</v>
      </c>
      <c r="F30" s="277"/>
      <c r="G30" s="277"/>
      <c r="H30" s="277"/>
      <c r="I30" s="277"/>
      <c r="J30" s="352"/>
      <c r="K30" s="277"/>
      <c r="L30" s="352"/>
      <c r="M30" s="352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</row>
    <row r="31" ht="15.75" customHeight="1">
      <c r="A31" s="352">
        <v>206724.0</v>
      </c>
      <c r="B31" s="352" t="str">
        <f>VLOOKUP(A31, 'JAN2022 - CC'!M:N,2,0)</f>
        <v>1650044575</v>
      </c>
      <c r="C31" s="352">
        <f>VLOOKUP(B31, 'JAN2022 - CC'!A:B,2,0)</f>
        <v>16500</v>
      </c>
      <c r="D31" s="352" t="s">
        <v>7569</v>
      </c>
      <c r="E31" s="352" t="s">
        <v>8309</v>
      </c>
      <c r="F31" s="277"/>
      <c r="G31" s="277"/>
      <c r="H31" s="277"/>
      <c r="I31" s="277"/>
      <c r="J31" s="352"/>
      <c r="K31" s="277"/>
      <c r="L31" s="352"/>
      <c r="M31" s="352"/>
      <c r="N31" s="277"/>
      <c r="O31" s="277"/>
      <c r="P31" s="277"/>
      <c r="Q31" s="277"/>
      <c r="R31" s="277"/>
      <c r="S31" s="277"/>
      <c r="T31" s="277"/>
      <c r="U31" s="277"/>
      <c r="V31" s="277"/>
      <c r="W31" s="277"/>
      <c r="X31" s="277"/>
    </row>
    <row r="32" ht="15.0" customHeight="1">
      <c r="A32" s="352">
        <v>206724.0</v>
      </c>
      <c r="B32" s="352" t="str">
        <f>VLOOKUP(A32, 'JAN2022 - CC'!M:N,2,0)</f>
        <v>1650044575</v>
      </c>
      <c r="C32" s="352">
        <f>VLOOKUP(B32, 'JAN2022 - CC'!A:B,2,0)</f>
        <v>16500</v>
      </c>
      <c r="D32" s="352" t="s">
        <v>35</v>
      </c>
      <c r="E32" s="352" t="s">
        <v>8309</v>
      </c>
      <c r="F32" s="277"/>
      <c r="G32" s="277"/>
      <c r="H32" s="277"/>
      <c r="I32" s="277"/>
      <c r="J32" s="352"/>
      <c r="K32" s="277"/>
      <c r="L32" s="352"/>
      <c r="M32" s="352"/>
      <c r="N32" s="277"/>
      <c r="O32" s="277"/>
      <c r="P32" s="277"/>
      <c r="Q32" s="277"/>
      <c r="R32" s="277"/>
      <c r="S32" s="277"/>
      <c r="T32" s="277"/>
      <c r="U32" s="277"/>
      <c r="V32" s="277"/>
      <c r="W32" s="277"/>
      <c r="X32" s="277"/>
    </row>
    <row r="33" ht="15.0" customHeight="1">
      <c r="A33" s="352">
        <v>206729.0</v>
      </c>
      <c r="B33" s="352" t="str">
        <f>VLOOKUP(A33, 'JAN2022 - CC'!M:N,2,0)</f>
        <v>1408344576</v>
      </c>
      <c r="C33" s="352">
        <f>VLOOKUP(B33, 'JAN2022 - CC'!A:B,2,0)</f>
        <v>14083</v>
      </c>
      <c r="D33" s="352" t="s">
        <v>8318</v>
      </c>
      <c r="E33" s="352" t="s">
        <v>8309</v>
      </c>
      <c r="F33" s="277"/>
      <c r="G33" s="277"/>
      <c r="H33" s="277"/>
      <c r="I33" s="277"/>
      <c r="J33" s="352"/>
      <c r="K33" s="277"/>
      <c r="L33" s="352"/>
      <c r="M33" s="352"/>
      <c r="N33" s="277"/>
      <c r="O33" s="277"/>
      <c r="P33" s="277"/>
      <c r="Q33" s="277"/>
      <c r="R33" s="277"/>
      <c r="S33" s="277"/>
      <c r="T33" s="277"/>
      <c r="U33" s="277"/>
      <c r="V33" s="277"/>
      <c r="W33" s="277"/>
      <c r="X33" s="277"/>
    </row>
    <row r="34" ht="15.75" customHeight="1">
      <c r="A34" s="352">
        <v>206729.0</v>
      </c>
      <c r="B34" s="352" t="str">
        <f>VLOOKUP(A34, 'JAN2022 - CC'!M:N,2,0)</f>
        <v>1408344576</v>
      </c>
      <c r="C34" s="352">
        <f>VLOOKUP(B34, 'JAN2022 - CC'!A:B,2,0)</f>
        <v>14083</v>
      </c>
      <c r="D34" s="352" t="s">
        <v>8374</v>
      </c>
      <c r="E34" s="352" t="s">
        <v>8315</v>
      </c>
      <c r="F34" s="277"/>
      <c r="G34" s="277"/>
      <c r="H34" s="277"/>
      <c r="I34" s="277"/>
      <c r="J34" s="352"/>
      <c r="K34" s="277"/>
      <c r="L34" s="352"/>
      <c r="M34" s="352"/>
      <c r="N34" s="277"/>
      <c r="O34" s="277"/>
      <c r="P34" s="277"/>
      <c r="Q34" s="277"/>
      <c r="R34" s="277"/>
      <c r="S34" s="277"/>
      <c r="T34" s="277"/>
      <c r="U34" s="277"/>
      <c r="V34" s="277"/>
      <c r="W34" s="277"/>
      <c r="X34" s="277"/>
    </row>
    <row r="35" ht="15.0" customHeight="1">
      <c r="A35" s="352">
        <v>206729.0</v>
      </c>
      <c r="B35" s="352" t="str">
        <f>VLOOKUP(A35, 'JAN2022 - CC'!M:N,2,0)</f>
        <v>1408344576</v>
      </c>
      <c r="C35" s="352">
        <f>VLOOKUP(B35, 'JAN2022 - CC'!A:B,2,0)</f>
        <v>14083</v>
      </c>
      <c r="D35" s="352" t="s">
        <v>8389</v>
      </c>
      <c r="E35" s="352" t="s">
        <v>8309</v>
      </c>
      <c r="F35" s="277"/>
      <c r="G35" s="277"/>
      <c r="H35" s="277"/>
      <c r="I35" s="277"/>
      <c r="J35" s="352"/>
      <c r="K35" s="277"/>
      <c r="L35" s="352"/>
      <c r="M35" s="352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</row>
    <row r="36" ht="15.0" customHeight="1">
      <c r="A36" s="352">
        <v>206729.0</v>
      </c>
      <c r="B36" s="352" t="str">
        <f>VLOOKUP(A36, 'JAN2022 - CC'!M:N,2,0)</f>
        <v>1408344576</v>
      </c>
      <c r="C36" s="352">
        <f>VLOOKUP(B36, 'JAN2022 - CC'!A:B,2,0)</f>
        <v>14083</v>
      </c>
      <c r="D36" s="352" t="s">
        <v>7705</v>
      </c>
      <c r="E36" s="352" t="s">
        <v>8315</v>
      </c>
      <c r="F36" s="277"/>
      <c r="G36" s="277"/>
      <c r="H36" s="277"/>
      <c r="I36" s="277"/>
      <c r="J36" s="352"/>
      <c r="K36" s="277"/>
      <c r="L36" s="352"/>
      <c r="M36" s="352"/>
      <c r="N36" s="277"/>
      <c r="O36" s="277"/>
      <c r="P36" s="277"/>
      <c r="Q36" s="277"/>
      <c r="R36" s="277"/>
      <c r="S36" s="277"/>
      <c r="T36" s="277"/>
      <c r="U36" s="277"/>
      <c r="V36" s="277"/>
      <c r="W36" s="277"/>
      <c r="X36" s="277"/>
    </row>
    <row r="37" ht="15.0" customHeight="1">
      <c r="A37" s="352">
        <v>206735.0</v>
      </c>
      <c r="B37" s="352" t="str">
        <f>VLOOKUP(A37, 'JAN2022 - CC'!M:N,2,0)</f>
        <v>1148944578</v>
      </c>
      <c r="C37" s="352">
        <f>VLOOKUP(B37, 'JAN2022 - CC'!A:B,2,0)</f>
        <v>11489</v>
      </c>
      <c r="D37" s="352" t="s">
        <v>7576</v>
      </c>
      <c r="E37" s="352" t="s">
        <v>8315</v>
      </c>
      <c r="F37" s="277"/>
      <c r="G37" s="277"/>
      <c r="H37" s="277"/>
      <c r="I37" s="277"/>
      <c r="J37" s="352"/>
      <c r="K37" s="277"/>
      <c r="L37" s="352"/>
      <c r="M37" s="352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</row>
    <row r="38" ht="15.75" customHeight="1">
      <c r="A38" s="352">
        <v>206735.0</v>
      </c>
      <c r="B38" s="352" t="str">
        <f>VLOOKUP(A38, 'JAN2022 - CC'!M:N,2,0)</f>
        <v>1148944578</v>
      </c>
      <c r="C38" s="352">
        <f>VLOOKUP(B38, 'JAN2022 - CC'!A:B,2,0)</f>
        <v>11489</v>
      </c>
      <c r="D38" s="352" t="s">
        <v>8495</v>
      </c>
      <c r="E38" s="352">
        <v>1900.0</v>
      </c>
      <c r="F38" s="277"/>
      <c r="G38" s="277"/>
      <c r="H38" s="277"/>
      <c r="I38" s="277"/>
      <c r="J38" s="352"/>
      <c r="K38" s="277"/>
      <c r="L38" s="352"/>
      <c r="M38" s="352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</row>
    <row r="39" ht="15.0" customHeight="1">
      <c r="A39" s="352">
        <v>206735.0</v>
      </c>
      <c r="B39" s="352" t="str">
        <f>VLOOKUP(A39, 'JAN2022 - CC'!M:N,2,0)</f>
        <v>1148944578</v>
      </c>
      <c r="C39" s="352">
        <f>VLOOKUP(B39, 'JAN2022 - CC'!A:B,2,0)</f>
        <v>11489</v>
      </c>
      <c r="D39" s="352" t="s">
        <v>8507</v>
      </c>
      <c r="E39" s="352" t="s">
        <v>8309</v>
      </c>
      <c r="F39" s="277"/>
      <c r="G39" s="277"/>
      <c r="H39" s="277"/>
      <c r="I39" s="277"/>
      <c r="J39" s="352"/>
      <c r="K39" s="277"/>
      <c r="L39" s="352"/>
      <c r="M39" s="352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</row>
    <row r="40" ht="15.0" customHeight="1">
      <c r="A40" s="352">
        <v>206735.0</v>
      </c>
      <c r="B40" s="352" t="str">
        <f>VLOOKUP(A40, 'JAN2022 - CC'!M:N,2,0)</f>
        <v>1148944578</v>
      </c>
      <c r="C40" s="352">
        <f>VLOOKUP(B40, 'JAN2022 - CC'!A:B,2,0)</f>
        <v>11489</v>
      </c>
      <c r="D40" s="352" t="s">
        <v>7569</v>
      </c>
      <c r="E40" s="352" t="s">
        <v>8315</v>
      </c>
      <c r="F40" s="277"/>
      <c r="G40" s="277"/>
      <c r="H40" s="277"/>
      <c r="I40" s="277"/>
      <c r="J40" s="352"/>
      <c r="K40" s="277"/>
      <c r="L40" s="352"/>
      <c r="M40" s="352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</row>
    <row r="41" ht="15.75" customHeight="1">
      <c r="A41" s="352">
        <v>206735.0</v>
      </c>
      <c r="B41" s="352" t="str">
        <f>VLOOKUP(A41, 'JAN2022 - CC'!M:N,2,0)</f>
        <v>1148944578</v>
      </c>
      <c r="C41" s="352">
        <f>VLOOKUP(B41, 'JAN2022 - CC'!A:B,2,0)</f>
        <v>11489</v>
      </c>
      <c r="D41" s="352" t="s">
        <v>7569</v>
      </c>
      <c r="E41" s="352" t="s">
        <v>8309</v>
      </c>
      <c r="F41" s="277"/>
      <c r="G41" s="277"/>
      <c r="H41" s="277"/>
      <c r="I41" s="277"/>
      <c r="J41" s="352"/>
      <c r="K41" s="277"/>
      <c r="L41" s="352"/>
      <c r="M41" s="352"/>
      <c r="N41" s="277"/>
      <c r="O41" s="277"/>
      <c r="P41" s="277"/>
      <c r="Q41" s="277"/>
      <c r="R41" s="277"/>
      <c r="S41" s="277"/>
      <c r="T41" s="277"/>
      <c r="U41" s="277"/>
      <c r="V41" s="277"/>
      <c r="W41" s="277"/>
      <c r="X41" s="277"/>
    </row>
    <row r="42" ht="15.0" customHeight="1">
      <c r="A42" s="352">
        <v>206737.0</v>
      </c>
      <c r="B42" s="352" t="str">
        <f>VLOOKUP(A42, 'JAN2022 - CC'!M:N,2,0)</f>
        <v>1035744578</v>
      </c>
      <c r="C42" s="352">
        <f>VLOOKUP(B42, 'JAN2022 - CC'!A:B,2,0)</f>
        <v>10357</v>
      </c>
      <c r="D42" s="352" t="s">
        <v>7576</v>
      </c>
      <c r="E42" s="352" t="s">
        <v>8315</v>
      </c>
      <c r="F42" s="277"/>
      <c r="G42" s="277"/>
      <c r="H42" s="277"/>
      <c r="I42" s="277"/>
      <c r="J42" s="352"/>
      <c r="K42" s="277"/>
      <c r="L42" s="352"/>
      <c r="M42" s="352"/>
      <c r="N42" s="277"/>
      <c r="O42" s="277"/>
      <c r="P42" s="277"/>
      <c r="Q42" s="277"/>
      <c r="R42" s="277"/>
      <c r="S42" s="277"/>
      <c r="T42" s="277"/>
      <c r="U42" s="277"/>
      <c r="V42" s="277"/>
      <c r="W42" s="277"/>
      <c r="X42" s="277"/>
    </row>
    <row r="43" ht="15.0" customHeight="1">
      <c r="A43" s="352">
        <v>206737.0</v>
      </c>
      <c r="B43" s="352" t="str">
        <f>VLOOKUP(A43, 'JAN2022 - CC'!M:N,2,0)</f>
        <v>1035744578</v>
      </c>
      <c r="C43" s="352">
        <f>VLOOKUP(B43, 'JAN2022 - CC'!A:B,2,0)</f>
        <v>10357</v>
      </c>
      <c r="D43" s="352" t="s">
        <v>7566</v>
      </c>
      <c r="E43" s="352">
        <v>1470.0</v>
      </c>
      <c r="F43" s="277"/>
      <c r="G43" s="277"/>
      <c r="H43" s="277"/>
      <c r="I43" s="277"/>
      <c r="J43" s="352"/>
      <c r="K43" s="277"/>
      <c r="L43" s="352"/>
      <c r="M43" s="352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7"/>
    </row>
    <row r="44" ht="15.75" customHeight="1">
      <c r="A44" s="352">
        <v>206737.0</v>
      </c>
      <c r="B44" s="352" t="str">
        <f>VLOOKUP(A44, 'JAN2022 - CC'!M:N,2,0)</f>
        <v>1035744578</v>
      </c>
      <c r="C44" s="352">
        <f>VLOOKUP(B44, 'JAN2022 - CC'!A:B,2,0)</f>
        <v>10357</v>
      </c>
      <c r="D44" s="352" t="s">
        <v>8494</v>
      </c>
      <c r="E44" s="352">
        <v>1170.0</v>
      </c>
      <c r="F44" s="277"/>
      <c r="G44" s="277"/>
      <c r="H44" s="277"/>
      <c r="I44" s="277"/>
      <c r="J44" s="352"/>
      <c r="K44" s="277"/>
      <c r="L44" s="352"/>
      <c r="M44" s="352"/>
      <c r="N44" s="277"/>
      <c r="O44" s="277"/>
      <c r="P44" s="277"/>
      <c r="Q44" s="277"/>
      <c r="R44" s="277"/>
      <c r="S44" s="277"/>
      <c r="T44" s="277"/>
      <c r="U44" s="277"/>
      <c r="V44" s="277"/>
      <c r="W44" s="277"/>
      <c r="X44" s="277"/>
    </row>
    <row r="45" ht="15.0" customHeight="1">
      <c r="A45" s="352">
        <v>206737.0</v>
      </c>
      <c r="B45" s="352" t="str">
        <f>VLOOKUP(A45, 'JAN2022 - CC'!M:N,2,0)</f>
        <v>1035744578</v>
      </c>
      <c r="C45" s="352">
        <f>VLOOKUP(B45, 'JAN2022 - CC'!A:B,2,0)</f>
        <v>10357</v>
      </c>
      <c r="D45" s="352" t="s">
        <v>8507</v>
      </c>
      <c r="E45" s="352" t="s">
        <v>8309</v>
      </c>
      <c r="F45" s="277"/>
      <c r="G45" s="277"/>
      <c r="H45" s="277"/>
      <c r="I45" s="277"/>
      <c r="J45" s="352"/>
      <c r="K45" s="277"/>
      <c r="L45" s="352"/>
      <c r="M45" s="352"/>
      <c r="N45" s="277"/>
      <c r="O45" s="277"/>
      <c r="P45" s="277"/>
      <c r="Q45" s="277"/>
      <c r="R45" s="277"/>
      <c r="S45" s="277"/>
      <c r="T45" s="277"/>
      <c r="U45" s="277"/>
      <c r="V45" s="277"/>
      <c r="W45" s="277"/>
      <c r="X45" s="277"/>
    </row>
    <row r="46" ht="15.0" customHeight="1">
      <c r="A46" s="352">
        <v>206738.0</v>
      </c>
      <c r="B46" s="352" t="str">
        <f>VLOOKUP(A46, 'JAN2022 - CC'!M:N,2,0)</f>
        <v>1414044578</v>
      </c>
      <c r="C46" s="352">
        <f>VLOOKUP(B46, 'JAN2022 - CC'!A:B,2,0)</f>
        <v>14140</v>
      </c>
      <c r="D46" s="352" t="s">
        <v>7576</v>
      </c>
      <c r="E46" s="352" t="s">
        <v>8315</v>
      </c>
      <c r="F46" s="277"/>
      <c r="G46" s="277"/>
      <c r="H46" s="277"/>
      <c r="I46" s="277"/>
      <c r="J46" s="352"/>
      <c r="K46" s="277"/>
      <c r="L46" s="352"/>
      <c r="M46" s="352"/>
      <c r="N46" s="277"/>
      <c r="O46" s="277"/>
      <c r="P46" s="277"/>
      <c r="Q46" s="277"/>
      <c r="R46" s="277"/>
      <c r="S46" s="277"/>
      <c r="T46" s="277"/>
      <c r="U46" s="277"/>
      <c r="V46" s="277"/>
      <c r="W46" s="277"/>
      <c r="X46" s="277"/>
    </row>
    <row r="47" ht="15.75" customHeight="1">
      <c r="A47" s="352">
        <v>206738.0</v>
      </c>
      <c r="B47" s="352" t="str">
        <f>VLOOKUP(A47, 'JAN2022 - CC'!M:N,2,0)</f>
        <v>1414044578</v>
      </c>
      <c r="C47" s="352">
        <f>VLOOKUP(B47, 'JAN2022 - CC'!A:B,2,0)</f>
        <v>14140</v>
      </c>
      <c r="D47" s="352" t="s">
        <v>7566</v>
      </c>
      <c r="E47" s="352" t="s">
        <v>8315</v>
      </c>
      <c r="F47" s="277"/>
      <c r="G47" s="277"/>
      <c r="H47" s="277"/>
      <c r="I47" s="277"/>
      <c r="J47" s="352"/>
      <c r="K47" s="277"/>
      <c r="L47" s="352"/>
      <c r="M47" s="352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</row>
    <row r="48" ht="15.0" customHeight="1">
      <c r="A48" s="352">
        <v>206738.0</v>
      </c>
      <c r="B48" s="352" t="str">
        <f>VLOOKUP(A48, 'JAN2022 - CC'!M:N,2,0)</f>
        <v>1414044578</v>
      </c>
      <c r="C48" s="352">
        <f>VLOOKUP(B48, 'JAN2022 - CC'!A:B,2,0)</f>
        <v>14140</v>
      </c>
      <c r="D48" s="352" t="s">
        <v>8494</v>
      </c>
      <c r="E48" s="352" t="s">
        <v>8315</v>
      </c>
      <c r="F48" s="277"/>
      <c r="G48" s="277"/>
      <c r="H48" s="277"/>
      <c r="I48" s="277"/>
      <c r="J48" s="352"/>
      <c r="K48" s="277"/>
      <c r="L48" s="352"/>
      <c r="M48" s="352"/>
      <c r="N48" s="277"/>
      <c r="O48" s="277"/>
      <c r="P48" s="277"/>
      <c r="Q48" s="277"/>
      <c r="R48" s="277"/>
      <c r="S48" s="277"/>
      <c r="T48" s="277"/>
      <c r="U48" s="277"/>
      <c r="V48" s="277"/>
      <c r="W48" s="277"/>
      <c r="X48" s="277"/>
    </row>
    <row r="49" ht="15.0" customHeight="1">
      <c r="A49" s="352">
        <v>206738.0</v>
      </c>
      <c r="B49" s="352" t="str">
        <f>VLOOKUP(A49, 'JAN2022 - CC'!M:N,2,0)</f>
        <v>1414044578</v>
      </c>
      <c r="C49" s="352">
        <f>VLOOKUP(B49, 'JAN2022 - CC'!A:B,2,0)</f>
        <v>14140</v>
      </c>
      <c r="D49" s="352" t="s">
        <v>8507</v>
      </c>
      <c r="E49" s="352" t="s">
        <v>8309</v>
      </c>
      <c r="F49" s="277"/>
      <c r="G49" s="277"/>
      <c r="H49" s="277"/>
      <c r="I49" s="277"/>
      <c r="J49" s="352"/>
      <c r="K49" s="277"/>
      <c r="L49" s="352"/>
      <c r="M49" s="352"/>
      <c r="N49" s="277"/>
      <c r="O49" s="277"/>
      <c r="P49" s="277"/>
      <c r="Q49" s="277"/>
      <c r="R49" s="277"/>
      <c r="S49" s="277"/>
      <c r="T49" s="277"/>
      <c r="U49" s="277"/>
      <c r="V49" s="277"/>
      <c r="W49" s="277"/>
      <c r="X49" s="277"/>
    </row>
    <row r="50" ht="15.75" customHeight="1">
      <c r="A50" s="352">
        <v>206740.0</v>
      </c>
      <c r="B50" s="352" t="str">
        <f>VLOOKUP(A50, 'JAN2022 - CC'!M:N,2,0)</f>
        <v>1401944578</v>
      </c>
      <c r="C50" s="352">
        <f>VLOOKUP(B50, 'JAN2022 - CC'!A:B,2,0)</f>
        <v>14019</v>
      </c>
      <c r="D50" s="352" t="s">
        <v>8029</v>
      </c>
      <c r="E50" s="352">
        <v>117.0</v>
      </c>
      <c r="F50" s="277"/>
      <c r="G50" s="277"/>
      <c r="H50" s="277"/>
      <c r="I50" s="277"/>
      <c r="J50" s="352"/>
      <c r="K50" s="277"/>
      <c r="L50" s="352"/>
      <c r="M50" s="352"/>
      <c r="N50" s="277"/>
      <c r="O50" s="277"/>
      <c r="P50" s="277"/>
      <c r="Q50" s="277"/>
      <c r="R50" s="277"/>
      <c r="S50" s="277"/>
      <c r="T50" s="277"/>
      <c r="U50" s="277"/>
      <c r="V50" s="277"/>
      <c r="W50" s="277"/>
      <c r="X50" s="277"/>
    </row>
    <row r="51" ht="15.0" customHeight="1">
      <c r="A51" s="352">
        <v>206742.0</v>
      </c>
      <c r="B51" s="352" t="str">
        <f>VLOOKUP(A51, 'JAN2022 - CC'!M:N,2,0)</f>
        <v>1402144578</v>
      </c>
      <c r="C51" s="352">
        <f>VLOOKUP(B51, 'JAN2022 - CC'!A:B,2,0)</f>
        <v>14021</v>
      </c>
      <c r="D51" s="352" t="s">
        <v>7705</v>
      </c>
      <c r="E51" s="352">
        <v>146.0</v>
      </c>
      <c r="F51" s="277"/>
      <c r="G51" s="277"/>
      <c r="H51" s="277"/>
      <c r="I51" s="277"/>
      <c r="J51" s="352"/>
      <c r="K51" s="277"/>
      <c r="L51" s="352"/>
      <c r="M51" s="352"/>
      <c r="N51" s="277"/>
      <c r="O51" s="277"/>
      <c r="P51" s="277"/>
      <c r="Q51" s="277"/>
      <c r="R51" s="277"/>
      <c r="S51" s="277"/>
      <c r="T51" s="277"/>
      <c r="U51" s="277"/>
      <c r="V51" s="277"/>
      <c r="W51" s="277"/>
      <c r="X51" s="277"/>
    </row>
    <row r="52" ht="15.0" customHeight="1">
      <c r="A52" s="352">
        <v>206742.0</v>
      </c>
      <c r="B52" s="352" t="str">
        <f>VLOOKUP(A52, 'JAN2022 - CC'!M:N,2,0)</f>
        <v>1402144578</v>
      </c>
      <c r="C52" s="352">
        <f>VLOOKUP(B52, 'JAN2022 - CC'!A:B,2,0)</f>
        <v>14021</v>
      </c>
      <c r="D52" s="352" t="s">
        <v>7606</v>
      </c>
      <c r="E52" s="352" t="s">
        <v>8315</v>
      </c>
      <c r="F52" s="277"/>
      <c r="G52" s="277"/>
      <c r="H52" s="277"/>
      <c r="I52" s="277"/>
      <c r="J52" s="352"/>
      <c r="K52" s="277"/>
      <c r="L52" s="352"/>
      <c r="M52" s="352"/>
      <c r="N52" s="277"/>
      <c r="O52" s="277"/>
      <c r="P52" s="277"/>
      <c r="Q52" s="277"/>
      <c r="R52" s="277"/>
      <c r="S52" s="277"/>
      <c r="T52" s="277"/>
      <c r="U52" s="277"/>
      <c r="V52" s="277"/>
      <c r="W52" s="277"/>
      <c r="X52" s="277"/>
    </row>
    <row r="53" ht="15.0" customHeight="1">
      <c r="A53" s="352">
        <v>206745.0</v>
      </c>
      <c r="B53" s="352" t="str">
        <f>VLOOKUP(A53, 'JAN2022 - CC'!M:N,2,0)</f>
        <v>1741544578</v>
      </c>
      <c r="C53" s="352">
        <f>VLOOKUP(B53, 'JAN2022 - CC'!A:B,2,0)</f>
        <v>17415</v>
      </c>
      <c r="D53" s="352" t="s">
        <v>7576</v>
      </c>
      <c r="E53" s="352" t="s">
        <v>8315</v>
      </c>
      <c r="F53" s="277"/>
      <c r="G53" s="277"/>
      <c r="H53" s="277"/>
      <c r="I53" s="277"/>
      <c r="J53" s="352"/>
      <c r="K53" s="277"/>
      <c r="L53" s="352"/>
      <c r="M53" s="352"/>
      <c r="N53" s="277"/>
      <c r="O53" s="277"/>
      <c r="P53" s="277"/>
      <c r="Q53" s="277"/>
      <c r="R53" s="277"/>
      <c r="S53" s="277"/>
      <c r="T53" s="277"/>
      <c r="U53" s="277"/>
      <c r="V53" s="277"/>
      <c r="W53" s="277"/>
      <c r="X53" s="277"/>
    </row>
    <row r="54" ht="15.75" customHeight="1">
      <c r="A54" s="352">
        <v>206747.0</v>
      </c>
      <c r="B54" s="352" t="str">
        <f>VLOOKUP(A54, 'JAN2022 - CC'!M:N,2,0)</f>
        <v>1006144578</v>
      </c>
      <c r="C54" s="352">
        <f>VLOOKUP(B54, 'JAN2022 - CC'!A:B,2,0)</f>
        <v>10061</v>
      </c>
      <c r="D54" s="352" t="s">
        <v>8324</v>
      </c>
      <c r="E54" s="352" t="s">
        <v>8309</v>
      </c>
      <c r="F54" s="277"/>
      <c r="G54" s="277"/>
      <c r="H54" s="277"/>
      <c r="I54" s="277"/>
      <c r="J54" s="352"/>
      <c r="K54" s="277"/>
      <c r="L54" s="352"/>
      <c r="M54" s="352"/>
      <c r="N54" s="277"/>
      <c r="O54" s="277"/>
      <c r="P54" s="277"/>
      <c r="Q54" s="277"/>
      <c r="R54" s="277"/>
      <c r="S54" s="277"/>
      <c r="T54" s="277"/>
      <c r="U54" s="277"/>
      <c r="V54" s="277"/>
      <c r="W54" s="277"/>
      <c r="X54" s="277"/>
    </row>
    <row r="55" ht="15.0" customHeight="1">
      <c r="A55" s="352">
        <v>206747.0</v>
      </c>
      <c r="B55" s="352" t="str">
        <f>VLOOKUP(A55, 'JAN2022 - CC'!M:N,2,0)</f>
        <v>1006144578</v>
      </c>
      <c r="C55" s="352">
        <f>VLOOKUP(B55, 'JAN2022 - CC'!A:B,2,0)</f>
        <v>10061</v>
      </c>
      <c r="D55" s="352" t="s">
        <v>8494</v>
      </c>
      <c r="E55" s="352">
        <v>265.0</v>
      </c>
      <c r="F55" s="277"/>
      <c r="G55" s="277"/>
      <c r="H55" s="277"/>
      <c r="I55" s="277"/>
      <c r="J55" s="352"/>
      <c r="K55" s="277"/>
      <c r="L55" s="352"/>
      <c r="M55" s="352"/>
      <c r="N55" s="277"/>
      <c r="O55" s="277"/>
      <c r="P55" s="277"/>
      <c r="Q55" s="277"/>
      <c r="R55" s="277"/>
      <c r="S55" s="277"/>
      <c r="T55" s="277"/>
      <c r="U55" s="277"/>
      <c r="V55" s="277"/>
      <c r="W55" s="277"/>
      <c r="X55" s="277"/>
    </row>
    <row r="56" ht="15.0" customHeight="1">
      <c r="A56" s="352">
        <v>206747.0</v>
      </c>
      <c r="B56" s="352" t="str">
        <f>VLOOKUP(A56, 'JAN2022 - CC'!M:N,2,0)</f>
        <v>1006144578</v>
      </c>
      <c r="C56" s="352">
        <f>VLOOKUP(B56, 'JAN2022 - CC'!A:B,2,0)</f>
        <v>10061</v>
      </c>
      <c r="D56" s="352" t="s">
        <v>8507</v>
      </c>
      <c r="E56" s="352" t="s">
        <v>8309</v>
      </c>
      <c r="F56" s="277"/>
      <c r="G56" s="277"/>
      <c r="H56" s="277"/>
      <c r="I56" s="277"/>
      <c r="J56" s="352"/>
      <c r="K56" s="277"/>
      <c r="L56" s="352"/>
      <c r="M56" s="352"/>
      <c r="N56" s="277"/>
      <c r="O56" s="277"/>
      <c r="P56" s="277"/>
      <c r="Q56" s="277"/>
      <c r="R56" s="277"/>
      <c r="S56" s="277"/>
      <c r="T56" s="277"/>
      <c r="U56" s="277"/>
      <c r="V56" s="277"/>
      <c r="W56" s="277"/>
      <c r="X56" s="277"/>
    </row>
    <row r="57" ht="15.75" customHeight="1">
      <c r="A57" s="352">
        <v>206748.0</v>
      </c>
      <c r="B57" s="352" t="str">
        <f>VLOOKUP(A57, 'JAN2022 - CC'!M:N,2,0)</f>
        <v>1789344578</v>
      </c>
      <c r="C57" s="352">
        <f>VLOOKUP(B57, 'JAN2022 - CC'!A:B,2,0)</f>
        <v>17893</v>
      </c>
      <c r="D57" s="352" t="s">
        <v>8342</v>
      </c>
      <c r="E57" s="352" t="s">
        <v>8309</v>
      </c>
      <c r="F57" s="277"/>
      <c r="G57" s="277"/>
      <c r="H57" s="277"/>
      <c r="I57" s="277"/>
      <c r="J57" s="352"/>
      <c r="K57" s="277"/>
      <c r="L57" s="352"/>
      <c r="M57" s="352"/>
      <c r="N57" s="277"/>
      <c r="O57" s="277"/>
      <c r="P57" s="277"/>
      <c r="Q57" s="277"/>
      <c r="R57" s="277"/>
      <c r="S57" s="277"/>
      <c r="T57" s="277"/>
      <c r="U57" s="277"/>
      <c r="V57" s="277"/>
      <c r="W57" s="277"/>
      <c r="X57" s="277"/>
    </row>
    <row r="58" ht="15.0" customHeight="1">
      <c r="A58" s="352">
        <v>206748.0</v>
      </c>
      <c r="B58" s="352" t="str">
        <f>VLOOKUP(A58, 'JAN2022 - CC'!M:N,2,0)</f>
        <v>1789344578</v>
      </c>
      <c r="C58" s="352">
        <f>VLOOKUP(B58, 'JAN2022 - CC'!A:B,2,0)</f>
        <v>17893</v>
      </c>
      <c r="D58" s="352" t="s">
        <v>7566</v>
      </c>
      <c r="E58" s="352" t="s">
        <v>8315</v>
      </c>
      <c r="F58" s="277"/>
      <c r="G58" s="277"/>
      <c r="H58" s="277"/>
      <c r="I58" s="277"/>
      <c r="J58" s="352"/>
      <c r="K58" s="277"/>
      <c r="L58" s="352"/>
      <c r="M58" s="352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</row>
    <row r="59" ht="15.0" customHeight="1">
      <c r="A59" s="352">
        <v>206748.0</v>
      </c>
      <c r="B59" s="352" t="str">
        <f>VLOOKUP(A59, 'JAN2022 - CC'!M:N,2,0)</f>
        <v>1789344578</v>
      </c>
      <c r="C59" s="352">
        <f>VLOOKUP(B59, 'JAN2022 - CC'!A:B,2,0)</f>
        <v>17893</v>
      </c>
      <c r="D59" s="352" t="s">
        <v>8483</v>
      </c>
      <c r="E59" s="352">
        <v>121.0</v>
      </c>
      <c r="F59" s="277"/>
      <c r="G59" s="277"/>
      <c r="H59" s="277"/>
      <c r="I59" s="277"/>
      <c r="J59" s="352"/>
      <c r="K59" s="277"/>
      <c r="L59" s="352"/>
      <c r="M59" s="352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</row>
    <row r="60" ht="15.75" customHeight="1">
      <c r="A60" s="352">
        <v>206748.0</v>
      </c>
      <c r="B60" s="352" t="str">
        <f>VLOOKUP(A60, 'JAN2022 - CC'!M:N,2,0)</f>
        <v>1789344578</v>
      </c>
      <c r="C60" s="352">
        <f>VLOOKUP(B60, 'JAN2022 - CC'!A:B,2,0)</f>
        <v>17893</v>
      </c>
      <c r="D60" s="352" t="s">
        <v>8494</v>
      </c>
      <c r="E60" s="352" t="s">
        <v>8315</v>
      </c>
      <c r="F60" s="277"/>
      <c r="G60" s="277"/>
      <c r="H60" s="277"/>
      <c r="I60" s="277"/>
      <c r="J60" s="352"/>
      <c r="K60" s="277"/>
      <c r="L60" s="352"/>
      <c r="M60" s="352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</row>
    <row r="61" ht="15.0" customHeight="1">
      <c r="A61" s="352">
        <v>206748.0</v>
      </c>
      <c r="B61" s="352" t="str">
        <f>VLOOKUP(A61, 'JAN2022 - CC'!M:N,2,0)</f>
        <v>1789344578</v>
      </c>
      <c r="C61" s="352">
        <f>VLOOKUP(B61, 'JAN2022 - CC'!A:B,2,0)</f>
        <v>17893</v>
      </c>
      <c r="D61" s="352" t="s">
        <v>8507</v>
      </c>
      <c r="E61" s="352" t="s">
        <v>8309</v>
      </c>
      <c r="F61" s="277"/>
      <c r="G61" s="277"/>
      <c r="H61" s="277"/>
      <c r="I61" s="277"/>
      <c r="J61" s="352"/>
      <c r="K61" s="277"/>
      <c r="L61" s="352"/>
      <c r="M61" s="352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</row>
    <row r="62" ht="15.0" customHeight="1">
      <c r="A62" s="352">
        <v>206749.0</v>
      </c>
      <c r="B62" s="352" t="str">
        <f>VLOOKUP(A62, 'JAN2022 - CC'!M:N,2,0)</f>
        <v>1783644578</v>
      </c>
      <c r="C62" s="352">
        <f>VLOOKUP(B62, 'JAN2022 - CC'!A:B,2,0)</f>
        <v>17836</v>
      </c>
      <c r="D62" s="352" t="s">
        <v>8384</v>
      </c>
      <c r="E62" s="352">
        <v>30.8</v>
      </c>
      <c r="F62" s="277"/>
      <c r="G62" s="277"/>
      <c r="H62" s="277"/>
      <c r="I62" s="277"/>
      <c r="J62" s="352"/>
      <c r="K62" s="277"/>
      <c r="L62" s="352"/>
      <c r="M62" s="352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</row>
    <row r="63" ht="15.75" customHeight="1">
      <c r="A63" s="352">
        <v>206749.0</v>
      </c>
      <c r="B63" s="352" t="str">
        <f>VLOOKUP(A63, 'JAN2022 - CC'!M:N,2,0)</f>
        <v>1783644578</v>
      </c>
      <c r="C63" s="352">
        <f>VLOOKUP(B63, 'JAN2022 - CC'!A:B,2,0)</f>
        <v>17836</v>
      </c>
      <c r="D63" s="352" t="s">
        <v>35</v>
      </c>
      <c r="E63" s="352" t="s">
        <v>8309</v>
      </c>
      <c r="F63" s="277"/>
      <c r="G63" s="277"/>
      <c r="H63" s="277"/>
      <c r="I63" s="277"/>
      <c r="J63" s="352"/>
      <c r="K63" s="277"/>
      <c r="L63" s="352"/>
      <c r="M63" s="352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</row>
    <row r="64" ht="15.0" customHeight="1">
      <c r="A64" s="352">
        <v>206750.0</v>
      </c>
      <c r="B64" s="352" t="str">
        <f>VLOOKUP(A64, 'JAN2022 - CC'!M:N,2,0)</f>
        <v>1785444578</v>
      </c>
      <c r="C64" s="352">
        <f>VLOOKUP(B64, 'JAN2022 - CC'!A:B,2,0)</f>
        <v>17854</v>
      </c>
      <c r="D64" s="352" t="s">
        <v>7576</v>
      </c>
      <c r="E64" s="352" t="s">
        <v>8315</v>
      </c>
      <c r="F64" s="277"/>
      <c r="G64" s="277"/>
      <c r="H64" s="277"/>
      <c r="I64" s="277"/>
      <c r="J64" s="352"/>
      <c r="K64" s="277"/>
      <c r="L64" s="352"/>
      <c r="M64" s="352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</row>
    <row r="65" ht="15.0" customHeight="1">
      <c r="A65" s="352">
        <v>206750.0</v>
      </c>
      <c r="B65" s="352" t="str">
        <f>VLOOKUP(A65, 'JAN2022 - CC'!M:N,2,0)</f>
        <v>1785444578</v>
      </c>
      <c r="C65" s="352">
        <f>VLOOKUP(B65, 'JAN2022 - CC'!A:B,2,0)</f>
        <v>17854</v>
      </c>
      <c r="D65" s="352" t="s">
        <v>7606</v>
      </c>
      <c r="E65" s="352" t="s">
        <v>8315</v>
      </c>
      <c r="F65" s="277"/>
      <c r="G65" s="277"/>
      <c r="H65" s="277"/>
      <c r="I65" s="277"/>
      <c r="J65" s="352"/>
      <c r="K65" s="277"/>
      <c r="L65" s="352"/>
      <c r="M65" s="352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</row>
    <row r="66" ht="15.0" customHeight="1">
      <c r="A66" s="352">
        <v>206751.0</v>
      </c>
      <c r="B66" s="352" t="str">
        <f>VLOOKUP(A66, 'JAN2022 - CC'!M:N,2,0)</f>
        <v>923244578</v>
      </c>
      <c r="C66" s="352">
        <f>VLOOKUP(B66, 'JAN2022 - CC'!A:B,2,0)</f>
        <v>9232</v>
      </c>
      <c r="D66" s="352" t="s">
        <v>8324</v>
      </c>
      <c r="E66" s="352" t="s">
        <v>8309</v>
      </c>
      <c r="F66" s="277"/>
      <c r="G66" s="277"/>
      <c r="H66" s="277"/>
      <c r="I66" s="277"/>
      <c r="J66" s="352"/>
      <c r="K66" s="277"/>
      <c r="L66" s="352"/>
      <c r="M66" s="352"/>
      <c r="N66" s="277"/>
      <c r="O66" s="277"/>
      <c r="P66" s="277"/>
      <c r="Q66" s="277"/>
      <c r="R66" s="277"/>
      <c r="S66" s="277"/>
      <c r="T66" s="277"/>
      <c r="U66" s="277"/>
      <c r="V66" s="277"/>
      <c r="W66" s="277"/>
      <c r="X66" s="277"/>
    </row>
    <row r="67" ht="15.75" customHeight="1">
      <c r="A67" s="352">
        <v>206752.0</v>
      </c>
      <c r="B67" s="352" t="str">
        <f>VLOOKUP(A67, 'JAN2022 - CC'!M:N,2,0)</f>
        <v>1422944578</v>
      </c>
      <c r="C67" s="352">
        <f>VLOOKUP(B67, 'JAN2022 - CC'!A:B,2,0)</f>
        <v>14229</v>
      </c>
      <c r="D67" s="352" t="s">
        <v>7939</v>
      </c>
      <c r="E67" s="352" t="s">
        <v>8309</v>
      </c>
      <c r="F67" s="277"/>
      <c r="G67" s="277"/>
      <c r="H67" s="277"/>
      <c r="I67" s="277"/>
      <c r="J67" s="352"/>
      <c r="K67" s="277"/>
      <c r="L67" s="352"/>
      <c r="M67" s="352"/>
      <c r="N67" s="277"/>
      <c r="O67" s="277"/>
      <c r="P67" s="277"/>
      <c r="Q67" s="277"/>
      <c r="R67" s="277"/>
      <c r="S67" s="277"/>
      <c r="T67" s="277"/>
      <c r="U67" s="277"/>
      <c r="V67" s="277"/>
      <c r="W67" s="277"/>
      <c r="X67" s="277"/>
    </row>
    <row r="68" ht="15.0" customHeight="1">
      <c r="A68" s="352">
        <v>206752.0</v>
      </c>
      <c r="B68" s="352" t="str">
        <f>VLOOKUP(A68, 'JAN2022 - CC'!M:N,2,0)</f>
        <v>1422944578</v>
      </c>
      <c r="C68" s="352">
        <f>VLOOKUP(B68, 'JAN2022 - CC'!A:B,2,0)</f>
        <v>14229</v>
      </c>
      <c r="D68" s="352" t="s">
        <v>7606</v>
      </c>
      <c r="E68" s="352" t="s">
        <v>8315</v>
      </c>
      <c r="F68" s="277"/>
      <c r="G68" s="277"/>
      <c r="H68" s="277"/>
      <c r="I68" s="277"/>
      <c r="J68" s="352"/>
      <c r="K68" s="277"/>
      <c r="L68" s="352"/>
      <c r="M68" s="352"/>
      <c r="N68" s="277"/>
      <c r="O68" s="277"/>
      <c r="P68" s="277"/>
      <c r="Q68" s="277"/>
      <c r="R68" s="277"/>
      <c r="S68" s="277"/>
      <c r="T68" s="277"/>
      <c r="U68" s="277"/>
      <c r="V68" s="277"/>
      <c r="W68" s="277"/>
      <c r="X68" s="277"/>
    </row>
    <row r="69" ht="15.0" customHeight="1">
      <c r="A69" s="352">
        <v>206753.0</v>
      </c>
      <c r="B69" s="352" t="str">
        <f>VLOOKUP(A69, 'JAN2022 - CC'!M:N,2,0)</f>
        <v>1784944578</v>
      </c>
      <c r="C69" s="352">
        <f>VLOOKUP(B69, 'JAN2022 - CC'!A:B,2,0)</f>
        <v>17849</v>
      </c>
      <c r="D69" s="352" t="s">
        <v>8583</v>
      </c>
      <c r="E69" s="352" t="s">
        <v>8309</v>
      </c>
      <c r="F69" s="277"/>
      <c r="G69" s="277"/>
      <c r="H69" s="277"/>
      <c r="I69" s="277"/>
      <c r="J69" s="352"/>
      <c r="K69" s="277"/>
      <c r="L69" s="352"/>
      <c r="M69" s="352"/>
      <c r="N69" s="277"/>
      <c r="O69" s="277"/>
      <c r="P69" s="277"/>
      <c r="Q69" s="277"/>
      <c r="R69" s="277"/>
      <c r="S69" s="277"/>
      <c r="T69" s="277"/>
      <c r="U69" s="277"/>
      <c r="V69" s="277"/>
      <c r="W69" s="277"/>
      <c r="X69" s="277"/>
    </row>
    <row r="70" ht="15.75" customHeight="1">
      <c r="A70" s="352">
        <v>206753.0</v>
      </c>
      <c r="B70" s="352" t="str">
        <f>VLOOKUP(A70, 'JAN2022 - CC'!M:N,2,0)</f>
        <v>1784944578</v>
      </c>
      <c r="C70" s="352">
        <f>VLOOKUP(B70, 'JAN2022 - CC'!A:B,2,0)</f>
        <v>17849</v>
      </c>
      <c r="D70" s="352" t="s">
        <v>7606</v>
      </c>
      <c r="E70" s="352" t="s">
        <v>8315</v>
      </c>
      <c r="F70" s="277"/>
      <c r="G70" s="277"/>
      <c r="H70" s="277"/>
      <c r="I70" s="277"/>
      <c r="J70" s="352"/>
      <c r="K70" s="277"/>
      <c r="L70" s="352"/>
      <c r="M70" s="352"/>
      <c r="N70" s="277"/>
      <c r="O70" s="277"/>
      <c r="P70" s="277"/>
      <c r="Q70" s="277"/>
      <c r="R70" s="277"/>
      <c r="S70" s="277"/>
      <c r="T70" s="277"/>
      <c r="U70" s="277"/>
      <c r="V70" s="277"/>
      <c r="W70" s="277"/>
      <c r="X70" s="277"/>
    </row>
    <row r="71" ht="15.0" customHeight="1">
      <c r="A71" s="352">
        <v>206755.0</v>
      </c>
      <c r="B71" s="352" t="str">
        <f>VLOOKUP(A71, 'JAN2022 - CC'!M:N,2,0)</f>
        <v>1290744578</v>
      </c>
      <c r="C71" s="352">
        <f>VLOOKUP(B71, 'JAN2022 - CC'!A:B,2,0)</f>
        <v>12907</v>
      </c>
      <c r="D71" s="352" t="s">
        <v>8384</v>
      </c>
      <c r="E71" s="352">
        <v>1330.0</v>
      </c>
      <c r="F71" s="277"/>
      <c r="G71" s="277"/>
      <c r="H71" s="277"/>
      <c r="I71" s="277"/>
      <c r="J71" s="352"/>
      <c r="K71" s="277"/>
      <c r="L71" s="352"/>
      <c r="M71" s="352"/>
      <c r="N71" s="277"/>
      <c r="O71" s="277"/>
      <c r="P71" s="277"/>
      <c r="Q71" s="277"/>
      <c r="R71" s="277"/>
      <c r="S71" s="277"/>
      <c r="T71" s="277"/>
      <c r="U71" s="277"/>
      <c r="V71" s="277"/>
      <c r="W71" s="277"/>
      <c r="X71" s="277"/>
    </row>
    <row r="72" ht="15.0" customHeight="1">
      <c r="A72" s="352">
        <v>206755.0</v>
      </c>
      <c r="B72" s="352" t="str">
        <f>VLOOKUP(A72, 'JAN2022 - CC'!M:N,2,0)</f>
        <v>1290744578</v>
      </c>
      <c r="C72" s="352">
        <f>VLOOKUP(B72, 'JAN2022 - CC'!A:B,2,0)</f>
        <v>12907</v>
      </c>
      <c r="D72" s="352" t="s">
        <v>7576</v>
      </c>
      <c r="E72" s="352" t="s">
        <v>8315</v>
      </c>
      <c r="F72" s="277"/>
      <c r="G72" s="277"/>
      <c r="H72" s="277"/>
      <c r="I72" s="277"/>
      <c r="J72" s="352"/>
      <c r="K72" s="277"/>
      <c r="L72" s="352"/>
      <c r="M72" s="352"/>
      <c r="N72" s="277"/>
      <c r="O72" s="277"/>
      <c r="P72" s="277"/>
      <c r="Q72" s="277"/>
      <c r="R72" s="277"/>
      <c r="S72" s="277"/>
      <c r="T72" s="277"/>
      <c r="U72" s="277"/>
      <c r="V72" s="277"/>
      <c r="W72" s="277"/>
      <c r="X72" s="277"/>
    </row>
    <row r="73" ht="15.75" customHeight="1">
      <c r="A73" s="352">
        <v>206755.0</v>
      </c>
      <c r="B73" s="352" t="str">
        <f>VLOOKUP(A73, 'JAN2022 - CC'!M:N,2,0)</f>
        <v>1290744578</v>
      </c>
      <c r="C73" s="352">
        <f>VLOOKUP(B73, 'JAN2022 - CC'!A:B,2,0)</f>
        <v>12907</v>
      </c>
      <c r="D73" s="352" t="s">
        <v>35</v>
      </c>
      <c r="E73" s="352" t="s">
        <v>8309</v>
      </c>
      <c r="F73" s="277"/>
      <c r="G73" s="277"/>
      <c r="H73" s="277"/>
      <c r="I73" s="277"/>
      <c r="J73" s="352"/>
      <c r="K73" s="277"/>
      <c r="L73" s="352"/>
      <c r="M73" s="352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</row>
    <row r="74" ht="15.0" customHeight="1">
      <c r="A74" s="352">
        <v>206756.0</v>
      </c>
      <c r="B74" s="352" t="str">
        <f>VLOOKUP(A74, 'JAN2022 - CC'!M:N,2,0)</f>
        <v>1217944578</v>
      </c>
      <c r="C74" s="352">
        <f>VLOOKUP(B74, 'JAN2022 - CC'!A:B,2,0)</f>
        <v>12179</v>
      </c>
      <c r="D74" s="352" t="s">
        <v>7754</v>
      </c>
      <c r="E74" s="352">
        <v>62.9</v>
      </c>
      <c r="F74" s="277"/>
      <c r="G74" s="277"/>
      <c r="H74" s="277"/>
      <c r="I74" s="277"/>
      <c r="J74" s="352"/>
      <c r="K74" s="277"/>
      <c r="L74" s="352"/>
      <c r="M74" s="352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</row>
    <row r="75" ht="15.0" customHeight="1">
      <c r="A75" s="352">
        <v>206756.0</v>
      </c>
      <c r="B75" s="352" t="str">
        <f>VLOOKUP(A75, 'JAN2022 - CC'!M:N,2,0)</f>
        <v>1217944578</v>
      </c>
      <c r="C75" s="352">
        <f>VLOOKUP(B75, 'JAN2022 - CC'!A:B,2,0)</f>
        <v>12179</v>
      </c>
      <c r="D75" s="352" t="s">
        <v>7576</v>
      </c>
      <c r="E75" s="352" t="s">
        <v>8315</v>
      </c>
      <c r="F75" s="277"/>
      <c r="G75" s="277"/>
      <c r="H75" s="277"/>
      <c r="I75" s="277"/>
      <c r="J75" s="352"/>
      <c r="K75" s="277"/>
      <c r="L75" s="352"/>
      <c r="M75" s="352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</row>
    <row r="76" ht="15.75" customHeight="1">
      <c r="A76" s="352">
        <v>206756.0</v>
      </c>
      <c r="B76" s="352" t="str">
        <f>VLOOKUP(A76, 'JAN2022 - CC'!M:N,2,0)</f>
        <v>1217944578</v>
      </c>
      <c r="C76" s="352">
        <f>VLOOKUP(B76, 'JAN2022 - CC'!A:B,2,0)</f>
        <v>12179</v>
      </c>
      <c r="D76" s="352" t="s">
        <v>7566</v>
      </c>
      <c r="E76" s="352">
        <v>139.0</v>
      </c>
      <c r="F76" s="277"/>
      <c r="G76" s="277"/>
      <c r="H76" s="277"/>
      <c r="I76" s="277"/>
      <c r="J76" s="352"/>
      <c r="K76" s="277"/>
      <c r="L76" s="352"/>
      <c r="M76" s="352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</row>
    <row r="77" ht="15.0" customHeight="1">
      <c r="A77" s="352">
        <v>206756.0</v>
      </c>
      <c r="B77" s="352" t="str">
        <f>VLOOKUP(A77, 'JAN2022 - CC'!M:N,2,0)</f>
        <v>1217944578</v>
      </c>
      <c r="C77" s="352">
        <f>VLOOKUP(B77, 'JAN2022 - CC'!A:B,2,0)</f>
        <v>12179</v>
      </c>
      <c r="D77" s="352" t="s">
        <v>8494</v>
      </c>
      <c r="E77" s="352">
        <v>98.1</v>
      </c>
      <c r="F77" s="277"/>
      <c r="G77" s="277"/>
      <c r="H77" s="277"/>
      <c r="I77" s="277"/>
      <c r="J77" s="352"/>
      <c r="K77" s="277"/>
      <c r="L77" s="352"/>
      <c r="M77" s="352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</row>
    <row r="78" ht="15.0" customHeight="1">
      <c r="A78" s="352">
        <v>206756.0</v>
      </c>
      <c r="B78" s="352" t="str">
        <f>VLOOKUP(A78, 'JAN2022 - CC'!M:N,2,0)</f>
        <v>1217944578</v>
      </c>
      <c r="C78" s="352">
        <f>VLOOKUP(B78, 'JAN2022 - CC'!A:B,2,0)</f>
        <v>12179</v>
      </c>
      <c r="D78" s="352" t="s">
        <v>8507</v>
      </c>
      <c r="E78" s="352" t="s">
        <v>8309</v>
      </c>
      <c r="F78" s="277"/>
      <c r="G78" s="277"/>
      <c r="H78" s="277"/>
      <c r="I78" s="277"/>
      <c r="J78" s="352"/>
      <c r="K78" s="277"/>
      <c r="L78" s="352"/>
      <c r="M78" s="352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</row>
    <row r="79" ht="15.75" customHeight="1">
      <c r="A79" s="352">
        <v>206757.0</v>
      </c>
      <c r="B79" s="352" t="str">
        <f>VLOOKUP(A79, 'JAN2022 - CC'!M:N,2,0)</f>
        <v>1268244578</v>
      </c>
      <c r="C79" s="352">
        <f>VLOOKUP(B79, 'JAN2022 - CC'!A:B,2,0)</f>
        <v>12682</v>
      </c>
      <c r="D79" s="352" t="s">
        <v>7705</v>
      </c>
      <c r="E79" s="352">
        <v>492.0</v>
      </c>
      <c r="F79" s="277"/>
      <c r="G79" s="277"/>
      <c r="H79" s="277"/>
      <c r="I79" s="277"/>
      <c r="J79" s="352"/>
      <c r="K79" s="277"/>
      <c r="L79" s="352"/>
      <c r="M79" s="352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</row>
    <row r="80" ht="15.0" customHeight="1">
      <c r="A80" s="352">
        <v>206757.0</v>
      </c>
      <c r="B80" s="352" t="str">
        <f>VLOOKUP(A80, 'JAN2022 - CC'!M:N,2,0)</f>
        <v>1268244578</v>
      </c>
      <c r="C80" s="352">
        <f>VLOOKUP(B80, 'JAN2022 - CC'!A:B,2,0)</f>
        <v>12682</v>
      </c>
      <c r="D80" s="352" t="s">
        <v>8495</v>
      </c>
      <c r="E80" s="352">
        <v>768.0</v>
      </c>
      <c r="F80" s="277"/>
      <c r="G80" s="277"/>
      <c r="H80" s="277"/>
      <c r="I80" s="277"/>
      <c r="J80" s="352"/>
      <c r="K80" s="277"/>
      <c r="L80" s="352"/>
      <c r="M80" s="352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</row>
    <row r="81" ht="15.0" customHeight="1">
      <c r="A81" s="352">
        <v>206757.0</v>
      </c>
      <c r="B81" s="352" t="str">
        <f>VLOOKUP(A81, 'JAN2022 - CC'!M:N,2,0)</f>
        <v>1268244578</v>
      </c>
      <c r="C81" s="352">
        <f>VLOOKUP(B81, 'JAN2022 - CC'!A:B,2,0)</f>
        <v>12682</v>
      </c>
      <c r="D81" s="352" t="s">
        <v>7569</v>
      </c>
      <c r="E81" s="352" t="s">
        <v>8309</v>
      </c>
      <c r="F81" s="277"/>
      <c r="G81" s="277"/>
      <c r="H81" s="277"/>
      <c r="I81" s="277"/>
      <c r="J81" s="352"/>
      <c r="K81" s="277"/>
      <c r="L81" s="352"/>
      <c r="M81" s="352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</row>
    <row r="82" ht="15.0" customHeight="1">
      <c r="A82" s="352">
        <v>206757.0</v>
      </c>
      <c r="B82" s="352" t="str">
        <f>VLOOKUP(A82, 'JAN2022 - CC'!M:N,2,0)</f>
        <v>1268244578</v>
      </c>
      <c r="C82" s="352">
        <f>VLOOKUP(B82, 'JAN2022 - CC'!A:B,2,0)</f>
        <v>12682</v>
      </c>
      <c r="D82" s="352" t="s">
        <v>7569</v>
      </c>
      <c r="E82" s="352">
        <v>103.0</v>
      </c>
      <c r="F82" s="277"/>
      <c r="G82" s="277"/>
      <c r="H82" s="277"/>
      <c r="I82" s="277"/>
      <c r="J82" s="352"/>
      <c r="K82" s="277"/>
      <c r="L82" s="352"/>
      <c r="M82" s="352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</row>
    <row r="83" ht="15.75" customHeight="1">
      <c r="A83" s="352">
        <v>206757.0</v>
      </c>
      <c r="B83" s="352" t="str">
        <f>VLOOKUP(A83, 'JAN2022 - CC'!M:N,2,0)</f>
        <v>1268244578</v>
      </c>
      <c r="C83" s="352">
        <f>VLOOKUP(B83, 'JAN2022 - CC'!A:B,2,0)</f>
        <v>12682</v>
      </c>
      <c r="D83" s="352" t="s">
        <v>7570</v>
      </c>
      <c r="E83" s="352" t="s">
        <v>8315</v>
      </c>
      <c r="F83" s="277"/>
      <c r="G83" s="277"/>
      <c r="H83" s="277"/>
      <c r="I83" s="277"/>
      <c r="J83" s="352"/>
      <c r="K83" s="277"/>
      <c r="L83" s="352"/>
      <c r="M83" s="352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</row>
    <row r="84" ht="15.0" customHeight="1">
      <c r="A84" s="352">
        <v>206758.0</v>
      </c>
      <c r="B84" s="352" t="str">
        <f>VLOOKUP(A84, 'JAN2022 - CC'!M:N,2,0)</f>
        <v>1228344578</v>
      </c>
      <c r="C84" s="352">
        <f>VLOOKUP(B84, 'JAN2022 - CC'!A:B,2,0)</f>
        <v>12283</v>
      </c>
      <c r="D84" s="352" t="s">
        <v>7566</v>
      </c>
      <c r="E84" s="352">
        <v>693.0</v>
      </c>
      <c r="F84" s="277"/>
      <c r="G84" s="277"/>
      <c r="H84" s="277"/>
      <c r="I84" s="277"/>
      <c r="J84" s="352"/>
      <c r="K84" s="277"/>
      <c r="L84" s="352"/>
      <c r="M84" s="352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</row>
    <row r="85" ht="15.0" customHeight="1">
      <c r="A85" s="352">
        <v>206758.0</v>
      </c>
      <c r="B85" s="352" t="str">
        <f>VLOOKUP(A85, 'JAN2022 - CC'!M:N,2,0)</f>
        <v>1228344578</v>
      </c>
      <c r="C85" s="352">
        <f>VLOOKUP(B85, 'JAN2022 - CC'!A:B,2,0)</f>
        <v>12283</v>
      </c>
      <c r="D85" s="352" t="s">
        <v>8494</v>
      </c>
      <c r="E85" s="352">
        <v>687.0</v>
      </c>
      <c r="F85" s="277"/>
      <c r="G85" s="277"/>
      <c r="H85" s="277"/>
      <c r="I85" s="277"/>
      <c r="J85" s="352"/>
      <c r="K85" s="277"/>
      <c r="L85" s="352"/>
      <c r="M85" s="352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</row>
    <row r="86" ht="15.75" customHeight="1">
      <c r="A86" s="352">
        <v>206758.0</v>
      </c>
      <c r="B86" s="352" t="str">
        <f>VLOOKUP(A86, 'JAN2022 - CC'!M:N,2,0)</f>
        <v>1228344578</v>
      </c>
      <c r="C86" s="352">
        <f>VLOOKUP(B86, 'JAN2022 - CC'!A:B,2,0)</f>
        <v>12283</v>
      </c>
      <c r="D86" s="352" t="s">
        <v>8507</v>
      </c>
      <c r="E86" s="352" t="s">
        <v>8309</v>
      </c>
      <c r="F86" s="277"/>
      <c r="G86" s="277"/>
      <c r="H86" s="277"/>
      <c r="I86" s="277"/>
      <c r="J86" s="352"/>
      <c r="K86" s="277"/>
      <c r="L86" s="352"/>
      <c r="M86" s="352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</row>
    <row r="87" ht="15.0" customHeight="1">
      <c r="A87" s="352">
        <v>206759.0</v>
      </c>
      <c r="B87" s="352" t="str">
        <f>VLOOKUP(A87, 'JAN2022 - CC'!M:N,2,0)</f>
        <v>1698344578</v>
      </c>
      <c r="C87" s="352">
        <f>VLOOKUP(B87, 'JAN2022 - CC'!A:B,2,0)</f>
        <v>16983</v>
      </c>
      <c r="D87" s="352" t="s">
        <v>8342</v>
      </c>
      <c r="E87" s="352" t="s">
        <v>8309</v>
      </c>
      <c r="F87" s="277"/>
      <c r="G87" s="277"/>
      <c r="H87" s="277"/>
      <c r="I87" s="277"/>
      <c r="J87" s="352"/>
      <c r="K87" s="277"/>
      <c r="L87" s="352"/>
      <c r="M87" s="352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</row>
    <row r="88" ht="15.0" customHeight="1">
      <c r="A88" s="352">
        <v>206759.0</v>
      </c>
      <c r="B88" s="352" t="str">
        <f>VLOOKUP(A88, 'JAN2022 - CC'!M:N,2,0)</f>
        <v>1698344578</v>
      </c>
      <c r="C88" s="352">
        <f>VLOOKUP(B88, 'JAN2022 - CC'!A:B,2,0)</f>
        <v>16983</v>
      </c>
      <c r="D88" s="352" t="s">
        <v>7606</v>
      </c>
      <c r="E88" s="352" t="s">
        <v>8315</v>
      </c>
      <c r="F88" s="277"/>
      <c r="G88" s="277"/>
      <c r="H88" s="277"/>
      <c r="I88" s="277"/>
      <c r="J88" s="352"/>
      <c r="K88" s="277"/>
      <c r="L88" s="352"/>
      <c r="M88" s="352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</row>
    <row r="89" ht="15.75" customHeight="1">
      <c r="A89" s="352">
        <v>206760.0</v>
      </c>
      <c r="B89" s="352" t="str">
        <f>VLOOKUP(A89, 'JAN2022 - CC'!M:N,2,0)</f>
        <v>1251244578</v>
      </c>
      <c r="C89" s="352">
        <f>VLOOKUP(B89, 'JAN2022 - CC'!A:B,2,0)</f>
        <v>12512</v>
      </c>
      <c r="D89" s="352" t="s">
        <v>8374</v>
      </c>
      <c r="E89" s="352" t="s">
        <v>8315</v>
      </c>
      <c r="F89" s="277"/>
      <c r="G89" s="277"/>
      <c r="H89" s="277"/>
      <c r="I89" s="277"/>
      <c r="J89" s="352"/>
      <c r="K89" s="277"/>
      <c r="L89" s="352"/>
      <c r="M89" s="352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</row>
    <row r="90" ht="15.0" customHeight="1">
      <c r="A90" s="352">
        <v>206760.0</v>
      </c>
      <c r="B90" s="352" t="str">
        <f>VLOOKUP(A90, 'JAN2022 - CC'!M:N,2,0)</f>
        <v>1251244578</v>
      </c>
      <c r="C90" s="352">
        <f>VLOOKUP(B90, 'JAN2022 - CC'!A:B,2,0)</f>
        <v>12512</v>
      </c>
      <c r="D90" s="352" t="s">
        <v>8389</v>
      </c>
      <c r="E90" s="352" t="s">
        <v>8309</v>
      </c>
      <c r="F90" s="277"/>
      <c r="G90" s="277"/>
      <c r="H90" s="277"/>
      <c r="I90" s="277"/>
      <c r="J90" s="352"/>
      <c r="K90" s="277"/>
      <c r="L90" s="352"/>
      <c r="M90" s="352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</row>
    <row r="91" ht="15.0" customHeight="1">
      <c r="A91" s="352">
        <v>206760.0</v>
      </c>
      <c r="B91" s="352" t="str">
        <f>VLOOKUP(A91, 'JAN2022 - CC'!M:N,2,0)</f>
        <v>1251244578</v>
      </c>
      <c r="C91" s="352">
        <f>VLOOKUP(B91, 'JAN2022 - CC'!A:B,2,0)</f>
        <v>12512</v>
      </c>
      <c r="D91" s="352" t="s">
        <v>7576</v>
      </c>
      <c r="E91" s="352" t="s">
        <v>8315</v>
      </c>
      <c r="F91" s="277"/>
      <c r="G91" s="277"/>
      <c r="H91" s="277"/>
      <c r="I91" s="277"/>
      <c r="J91" s="352"/>
      <c r="K91" s="277"/>
      <c r="L91" s="352"/>
      <c r="M91" s="352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</row>
    <row r="92" ht="15.75" customHeight="1">
      <c r="A92" s="352">
        <v>206760.0</v>
      </c>
      <c r="B92" s="352" t="str">
        <f>VLOOKUP(A92, 'JAN2022 - CC'!M:N,2,0)</f>
        <v>1251244578</v>
      </c>
      <c r="C92" s="352">
        <f>VLOOKUP(B92, 'JAN2022 - CC'!A:B,2,0)</f>
        <v>12512</v>
      </c>
      <c r="D92" s="352" t="s">
        <v>35</v>
      </c>
      <c r="E92" s="352" t="s">
        <v>8309</v>
      </c>
      <c r="F92" s="277"/>
      <c r="G92" s="277"/>
      <c r="H92" s="277"/>
      <c r="I92" s="277"/>
      <c r="J92" s="352"/>
      <c r="K92" s="277"/>
      <c r="L92" s="352"/>
      <c r="M92" s="352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</row>
    <row r="93" ht="15.0" customHeight="1">
      <c r="A93" s="352">
        <v>206760.0</v>
      </c>
      <c r="B93" s="352" t="str">
        <f>VLOOKUP(A93, 'JAN2022 - CC'!M:N,2,0)</f>
        <v>1251244578</v>
      </c>
      <c r="C93" s="352">
        <f>VLOOKUP(B93, 'JAN2022 - CC'!A:B,2,0)</f>
        <v>12512</v>
      </c>
      <c r="D93" s="352" t="s">
        <v>7606</v>
      </c>
      <c r="E93" s="352" t="s">
        <v>8315</v>
      </c>
      <c r="F93" s="277"/>
      <c r="G93" s="277"/>
      <c r="H93" s="277"/>
      <c r="I93" s="277"/>
      <c r="J93" s="352"/>
      <c r="K93" s="277"/>
      <c r="L93" s="352"/>
      <c r="M93" s="352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</row>
    <row r="94" ht="15.0" customHeight="1">
      <c r="A94" s="352">
        <v>206761.0</v>
      </c>
      <c r="B94" s="352" t="str">
        <f>VLOOKUP(A94, 'JAN2022 - CC'!M:N,2,0)</f>
        <v>1147644578</v>
      </c>
      <c r="C94" s="352">
        <f>VLOOKUP(B94, 'JAN2022 - CC'!A:B,2,0)</f>
        <v>11476</v>
      </c>
      <c r="D94" s="352" t="s">
        <v>8313</v>
      </c>
      <c r="E94" s="352" t="s">
        <v>8315</v>
      </c>
      <c r="F94" s="277"/>
      <c r="G94" s="277"/>
      <c r="H94" s="277"/>
      <c r="I94" s="277"/>
      <c r="J94" s="352"/>
      <c r="K94" s="277"/>
      <c r="L94" s="352"/>
      <c r="M94" s="352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</row>
    <row r="95" ht="15.75" customHeight="1">
      <c r="A95" s="352">
        <v>206761.0</v>
      </c>
      <c r="B95" s="352" t="str">
        <f>VLOOKUP(A95, 'JAN2022 - CC'!M:N,2,0)</f>
        <v>1147644578</v>
      </c>
      <c r="C95" s="352">
        <f>VLOOKUP(B95, 'JAN2022 - CC'!A:B,2,0)</f>
        <v>11476</v>
      </c>
      <c r="D95" s="352" t="s">
        <v>8318</v>
      </c>
      <c r="E95" s="352" t="s">
        <v>8309</v>
      </c>
      <c r="F95" s="277"/>
      <c r="G95" s="277"/>
      <c r="H95" s="277"/>
      <c r="I95" s="277"/>
      <c r="J95" s="352"/>
      <c r="K95" s="277"/>
      <c r="L95" s="352"/>
      <c r="M95" s="352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</row>
    <row r="96" ht="15.0" customHeight="1">
      <c r="A96" s="352">
        <v>206761.0</v>
      </c>
      <c r="B96" s="352" t="str">
        <f>VLOOKUP(A96, 'JAN2022 - CC'!M:N,2,0)</f>
        <v>1147644578</v>
      </c>
      <c r="C96" s="352">
        <f>VLOOKUP(B96, 'JAN2022 - CC'!A:B,2,0)</f>
        <v>11476</v>
      </c>
      <c r="D96" s="352" t="s">
        <v>7705</v>
      </c>
      <c r="E96" s="352">
        <v>251.0</v>
      </c>
      <c r="F96" s="277"/>
      <c r="G96" s="277"/>
      <c r="H96" s="277"/>
      <c r="I96" s="277"/>
      <c r="J96" s="352"/>
      <c r="K96" s="277"/>
      <c r="L96" s="352"/>
      <c r="M96" s="352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</row>
    <row r="97" ht="15.0" customHeight="1">
      <c r="A97" s="352">
        <v>206761.0</v>
      </c>
      <c r="B97" s="352" t="str">
        <f>VLOOKUP(A97, 'JAN2022 - CC'!M:N,2,0)</f>
        <v>1147644578</v>
      </c>
      <c r="C97" s="352">
        <f>VLOOKUP(B97, 'JAN2022 - CC'!A:B,2,0)</f>
        <v>11476</v>
      </c>
      <c r="D97" s="352" t="s">
        <v>7576</v>
      </c>
      <c r="E97" s="352" t="s">
        <v>8315</v>
      </c>
      <c r="F97" s="277"/>
      <c r="G97" s="277"/>
      <c r="H97" s="277"/>
      <c r="I97" s="277"/>
      <c r="J97" s="352"/>
      <c r="K97" s="277"/>
      <c r="L97" s="352"/>
      <c r="M97" s="352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</row>
    <row r="98" ht="15.0" customHeight="1">
      <c r="A98" s="352">
        <v>206761.0</v>
      </c>
      <c r="B98" s="352" t="str">
        <f>VLOOKUP(A98, 'JAN2022 - CC'!M:N,2,0)</f>
        <v>1147644578</v>
      </c>
      <c r="C98" s="352">
        <f>VLOOKUP(B98, 'JAN2022 - CC'!A:B,2,0)</f>
        <v>11476</v>
      </c>
      <c r="D98" s="352" t="s">
        <v>7566</v>
      </c>
      <c r="E98" s="352">
        <v>1650.0</v>
      </c>
      <c r="F98" s="277"/>
      <c r="G98" s="277"/>
      <c r="H98" s="277"/>
      <c r="I98" s="277"/>
      <c r="J98" s="352"/>
      <c r="K98" s="277"/>
      <c r="L98" s="352"/>
      <c r="M98" s="352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</row>
    <row r="99" ht="15.75" customHeight="1">
      <c r="A99" s="352">
        <v>206761.0</v>
      </c>
      <c r="B99" s="352" t="str">
        <f>VLOOKUP(A99, 'JAN2022 - CC'!M:N,2,0)</f>
        <v>1147644578</v>
      </c>
      <c r="C99" s="352">
        <f>VLOOKUP(B99, 'JAN2022 - CC'!A:B,2,0)</f>
        <v>11476</v>
      </c>
      <c r="D99" s="352" t="s">
        <v>8494</v>
      </c>
      <c r="E99" s="352" t="s">
        <v>8315</v>
      </c>
      <c r="F99" s="277"/>
      <c r="G99" s="277"/>
      <c r="H99" s="277"/>
      <c r="I99" s="277"/>
      <c r="J99" s="352"/>
      <c r="K99" s="277"/>
      <c r="L99" s="352"/>
      <c r="M99" s="352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</row>
    <row r="100" ht="15.0" customHeight="1">
      <c r="A100" s="352">
        <v>206761.0</v>
      </c>
      <c r="B100" s="352" t="str">
        <f>VLOOKUP(A100, 'JAN2022 - CC'!M:N,2,0)</f>
        <v>1147644578</v>
      </c>
      <c r="C100" s="352">
        <f>VLOOKUP(B100, 'JAN2022 - CC'!A:B,2,0)</f>
        <v>11476</v>
      </c>
      <c r="D100" s="352" t="s">
        <v>8507</v>
      </c>
      <c r="E100" s="352" t="s">
        <v>8309</v>
      </c>
      <c r="F100" s="277"/>
      <c r="G100" s="277"/>
      <c r="H100" s="277"/>
      <c r="I100" s="277"/>
      <c r="J100" s="352"/>
      <c r="K100" s="277"/>
      <c r="L100" s="352"/>
      <c r="M100" s="352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</row>
    <row r="101" ht="15.0" customHeight="1">
      <c r="A101" s="352">
        <v>206762.0</v>
      </c>
      <c r="B101" s="352" t="str">
        <f>VLOOKUP(A101, 'JAN2022 - CC'!M:N,2,0)</f>
        <v>1591444578</v>
      </c>
      <c r="C101" s="352">
        <f>VLOOKUP(B101, 'JAN2022 - CC'!A:B,2,0)</f>
        <v>15914</v>
      </c>
      <c r="D101" s="352" t="s">
        <v>7705</v>
      </c>
      <c r="E101" s="352">
        <v>242.0</v>
      </c>
      <c r="F101" s="277"/>
      <c r="G101" s="277"/>
      <c r="H101" s="277"/>
      <c r="I101" s="277"/>
      <c r="J101" s="352"/>
      <c r="K101" s="277"/>
      <c r="L101" s="352"/>
      <c r="M101" s="352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</row>
    <row r="102" ht="15.75" customHeight="1">
      <c r="A102" s="352">
        <v>206762.0</v>
      </c>
      <c r="B102" s="352" t="str">
        <f>VLOOKUP(A102, 'JAN2022 - CC'!M:N,2,0)</f>
        <v>1591444578</v>
      </c>
      <c r="C102" s="352">
        <f>VLOOKUP(B102, 'JAN2022 - CC'!A:B,2,0)</f>
        <v>15914</v>
      </c>
      <c r="D102" s="352" t="s">
        <v>7576</v>
      </c>
      <c r="E102" s="352" t="s">
        <v>8315</v>
      </c>
      <c r="F102" s="277"/>
      <c r="G102" s="277"/>
      <c r="H102" s="277"/>
      <c r="I102" s="277"/>
      <c r="J102" s="352"/>
      <c r="K102" s="277"/>
      <c r="L102" s="352"/>
      <c r="M102" s="352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</row>
    <row r="103" ht="15.0" customHeight="1">
      <c r="A103" s="352">
        <v>206762.0</v>
      </c>
      <c r="B103" s="352" t="str">
        <f>VLOOKUP(A103, 'JAN2022 - CC'!M:N,2,0)</f>
        <v>1591444578</v>
      </c>
      <c r="C103" s="352">
        <f>VLOOKUP(B103, 'JAN2022 - CC'!A:B,2,0)</f>
        <v>15914</v>
      </c>
      <c r="D103" s="352" t="s">
        <v>7566</v>
      </c>
      <c r="E103" s="352">
        <v>1020.0</v>
      </c>
      <c r="F103" s="277"/>
      <c r="G103" s="277"/>
      <c r="H103" s="277"/>
      <c r="I103" s="277"/>
      <c r="J103" s="352"/>
      <c r="K103" s="277"/>
      <c r="L103" s="352"/>
      <c r="M103" s="352"/>
      <c r="N103" s="277"/>
      <c r="O103" s="277"/>
      <c r="P103" s="277"/>
      <c r="Q103" s="277"/>
      <c r="R103" s="277"/>
      <c r="S103" s="277"/>
      <c r="T103" s="277"/>
      <c r="U103" s="277"/>
      <c r="V103" s="277"/>
      <c r="W103" s="277"/>
      <c r="X103" s="277"/>
    </row>
    <row r="104" ht="15.0" customHeight="1">
      <c r="A104" s="352">
        <v>206762.0</v>
      </c>
      <c r="B104" s="352" t="str">
        <f>VLOOKUP(A104, 'JAN2022 - CC'!M:N,2,0)</f>
        <v>1591444578</v>
      </c>
      <c r="C104" s="352">
        <f>VLOOKUP(B104, 'JAN2022 - CC'!A:B,2,0)</f>
        <v>15914</v>
      </c>
      <c r="D104" s="352" t="s">
        <v>8494</v>
      </c>
      <c r="E104" s="352">
        <v>263.0</v>
      </c>
      <c r="F104" s="277"/>
      <c r="G104" s="277"/>
      <c r="H104" s="277"/>
      <c r="I104" s="277"/>
      <c r="J104" s="352"/>
      <c r="K104" s="277"/>
      <c r="L104" s="352"/>
      <c r="M104" s="352"/>
      <c r="N104" s="277"/>
      <c r="O104" s="277"/>
      <c r="P104" s="277"/>
      <c r="Q104" s="277"/>
      <c r="R104" s="277"/>
      <c r="S104" s="277"/>
      <c r="T104" s="277"/>
      <c r="U104" s="277"/>
      <c r="V104" s="277"/>
      <c r="W104" s="277"/>
      <c r="X104" s="277"/>
    </row>
    <row r="105" ht="15.75" customHeight="1">
      <c r="A105" s="352">
        <v>206762.0</v>
      </c>
      <c r="B105" s="352" t="str">
        <f>VLOOKUP(A105, 'JAN2022 - CC'!M:N,2,0)</f>
        <v>1591444578</v>
      </c>
      <c r="C105" s="352">
        <f>VLOOKUP(B105, 'JAN2022 - CC'!A:B,2,0)</f>
        <v>15914</v>
      </c>
      <c r="D105" s="352" t="s">
        <v>8507</v>
      </c>
      <c r="E105" s="352" t="s">
        <v>8309</v>
      </c>
      <c r="F105" s="277"/>
      <c r="G105" s="277"/>
      <c r="H105" s="277"/>
      <c r="I105" s="277"/>
      <c r="J105" s="352"/>
      <c r="K105" s="277"/>
      <c r="L105" s="352"/>
      <c r="M105" s="352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</row>
    <row r="106" ht="15.0" customHeight="1">
      <c r="A106" s="352">
        <v>206763.0</v>
      </c>
      <c r="B106" s="352" t="str">
        <f>VLOOKUP(A106, 'JAN2022 - CC'!M:N,2,0)</f>
        <v>1616544578</v>
      </c>
      <c r="C106" s="352">
        <f>VLOOKUP(B106, 'JAN2022 - CC'!A:B,2,0)</f>
        <v>16165</v>
      </c>
      <c r="D106" s="352" t="s">
        <v>7566</v>
      </c>
      <c r="E106" s="352" t="s">
        <v>8315</v>
      </c>
      <c r="F106" s="277"/>
      <c r="G106" s="277"/>
      <c r="H106" s="277"/>
      <c r="I106" s="277"/>
      <c r="J106" s="352"/>
      <c r="K106" s="277"/>
      <c r="L106" s="352"/>
      <c r="M106" s="352"/>
      <c r="N106" s="277"/>
      <c r="O106" s="277"/>
      <c r="P106" s="277"/>
      <c r="Q106" s="277"/>
      <c r="R106" s="277"/>
      <c r="S106" s="277"/>
      <c r="T106" s="277"/>
      <c r="U106" s="277"/>
      <c r="V106" s="277"/>
      <c r="W106" s="277"/>
      <c r="X106" s="277"/>
    </row>
    <row r="107" ht="15.0" customHeight="1">
      <c r="A107" s="352">
        <v>206763.0</v>
      </c>
      <c r="B107" s="352" t="str">
        <f>VLOOKUP(A107, 'JAN2022 - CC'!M:N,2,0)</f>
        <v>1616544578</v>
      </c>
      <c r="C107" s="352">
        <f>VLOOKUP(B107, 'JAN2022 - CC'!A:B,2,0)</f>
        <v>16165</v>
      </c>
      <c r="D107" s="352" t="s">
        <v>8483</v>
      </c>
      <c r="E107" s="352">
        <v>194.0</v>
      </c>
      <c r="F107" s="277"/>
      <c r="G107" s="277"/>
      <c r="H107" s="277"/>
      <c r="I107" s="277"/>
      <c r="J107" s="352"/>
      <c r="K107" s="277"/>
      <c r="L107" s="352"/>
      <c r="M107" s="352"/>
      <c r="N107" s="277"/>
      <c r="O107" s="277"/>
      <c r="P107" s="277"/>
      <c r="Q107" s="277"/>
      <c r="R107" s="277"/>
      <c r="S107" s="277"/>
      <c r="T107" s="277"/>
      <c r="U107" s="277"/>
      <c r="V107" s="277"/>
      <c r="W107" s="277"/>
      <c r="X107" s="277"/>
    </row>
    <row r="108" ht="15.75" customHeight="1">
      <c r="A108" s="352">
        <v>206763.0</v>
      </c>
      <c r="B108" s="352" t="str">
        <f>VLOOKUP(A108, 'JAN2022 - CC'!M:N,2,0)</f>
        <v>1616544578</v>
      </c>
      <c r="C108" s="352">
        <f>VLOOKUP(B108, 'JAN2022 - CC'!A:B,2,0)</f>
        <v>16165</v>
      </c>
      <c r="D108" s="352" t="s">
        <v>8029</v>
      </c>
      <c r="E108" s="352">
        <v>247.0</v>
      </c>
      <c r="F108" s="277"/>
      <c r="G108" s="277"/>
      <c r="H108" s="277"/>
      <c r="I108" s="277"/>
      <c r="J108" s="352"/>
      <c r="K108" s="277"/>
      <c r="L108" s="352"/>
      <c r="M108" s="352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</row>
    <row r="109" ht="15.0" customHeight="1">
      <c r="A109" s="352">
        <v>206763.0</v>
      </c>
      <c r="B109" s="352" t="str">
        <f>VLOOKUP(A109, 'JAN2022 - CC'!M:N,2,0)</f>
        <v>1616544578</v>
      </c>
      <c r="C109" s="352">
        <f>VLOOKUP(B109, 'JAN2022 - CC'!A:B,2,0)</f>
        <v>16165</v>
      </c>
      <c r="D109" s="352" t="s">
        <v>8494</v>
      </c>
      <c r="E109" s="352" t="s">
        <v>8315</v>
      </c>
      <c r="F109" s="277"/>
      <c r="G109" s="277"/>
      <c r="H109" s="277"/>
      <c r="I109" s="277"/>
      <c r="J109" s="352"/>
      <c r="K109" s="277"/>
      <c r="L109" s="352"/>
      <c r="M109" s="352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</row>
    <row r="110" ht="15.0" customHeight="1">
      <c r="A110" s="352">
        <v>206763.0</v>
      </c>
      <c r="B110" s="352" t="str">
        <f>VLOOKUP(A110, 'JAN2022 - CC'!M:N,2,0)</f>
        <v>1616544578</v>
      </c>
      <c r="C110" s="352">
        <f>VLOOKUP(B110, 'JAN2022 - CC'!A:B,2,0)</f>
        <v>16165</v>
      </c>
      <c r="D110" s="352" t="s">
        <v>8507</v>
      </c>
      <c r="E110" s="352" t="s">
        <v>8309</v>
      </c>
      <c r="F110" s="277"/>
      <c r="G110" s="277"/>
      <c r="H110" s="277"/>
      <c r="I110" s="277"/>
      <c r="J110" s="352"/>
      <c r="K110" s="277"/>
      <c r="L110" s="352"/>
      <c r="M110" s="352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ht="15.0" customHeight="1">
      <c r="A111" s="352">
        <v>206765.0</v>
      </c>
      <c r="B111" s="352" t="str">
        <f>VLOOKUP(A111, 'JAN2022 - CC'!M:N,2,0)</f>
        <v>1785744579</v>
      </c>
      <c r="C111" s="352">
        <f>VLOOKUP(B111, 'JAN2022 - CC'!A:B,2,0)</f>
        <v>17857</v>
      </c>
      <c r="D111" s="352" t="s">
        <v>8324</v>
      </c>
      <c r="E111" s="352" t="s">
        <v>8309</v>
      </c>
      <c r="F111" s="277"/>
      <c r="G111" s="277"/>
      <c r="H111" s="277"/>
      <c r="I111" s="277"/>
      <c r="J111" s="352"/>
      <c r="K111" s="277"/>
      <c r="L111" s="352"/>
      <c r="M111" s="352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ht="15.75" customHeight="1">
      <c r="A112" s="352">
        <v>206765.0</v>
      </c>
      <c r="B112" s="352" t="str">
        <f>VLOOKUP(A112, 'JAN2022 - CC'!M:N,2,0)</f>
        <v>1785744579</v>
      </c>
      <c r="C112" s="352">
        <f>VLOOKUP(B112, 'JAN2022 - CC'!A:B,2,0)</f>
        <v>17857</v>
      </c>
      <c r="D112" s="352" t="s">
        <v>7570</v>
      </c>
      <c r="E112" s="352" t="s">
        <v>8315</v>
      </c>
      <c r="F112" s="277"/>
      <c r="G112" s="277"/>
      <c r="H112" s="277"/>
      <c r="I112" s="277"/>
      <c r="J112" s="352"/>
      <c r="K112" s="277"/>
      <c r="L112" s="352"/>
      <c r="M112" s="352"/>
      <c r="N112" s="277"/>
      <c r="O112" s="277"/>
      <c r="P112" s="277"/>
      <c r="Q112" s="277"/>
      <c r="R112" s="277"/>
      <c r="S112" s="277"/>
      <c r="T112" s="277"/>
      <c r="U112" s="277"/>
      <c r="V112" s="277"/>
      <c r="W112" s="277"/>
      <c r="X112" s="277"/>
    </row>
    <row r="113" ht="15.0" customHeight="1">
      <c r="A113" s="352">
        <v>206766.0</v>
      </c>
      <c r="B113" s="352" t="str">
        <f>VLOOKUP(A113, 'JAN2022 - CC'!M:N,2,0)</f>
        <v>1793044579</v>
      </c>
      <c r="C113" s="352">
        <f>VLOOKUP(B113, 'JAN2022 - CC'!A:B,2,0)</f>
        <v>17930</v>
      </c>
      <c r="D113" s="352" t="s">
        <v>7576</v>
      </c>
      <c r="E113" s="352" t="s">
        <v>8315</v>
      </c>
      <c r="F113" s="277"/>
      <c r="G113" s="277"/>
      <c r="H113" s="277"/>
      <c r="I113" s="277"/>
      <c r="J113" s="352"/>
      <c r="K113" s="277"/>
      <c r="L113" s="352"/>
      <c r="M113" s="352"/>
      <c r="N113" s="277"/>
      <c r="O113" s="277"/>
      <c r="P113" s="277"/>
      <c r="Q113" s="277"/>
      <c r="R113" s="277"/>
      <c r="S113" s="277"/>
      <c r="T113" s="277"/>
      <c r="U113" s="277"/>
      <c r="V113" s="277"/>
      <c r="W113" s="277"/>
      <c r="X113" s="277"/>
    </row>
    <row r="114" ht="15.0" customHeight="1">
      <c r="A114" s="352">
        <v>206766.0</v>
      </c>
      <c r="B114" s="352" t="str">
        <f>VLOOKUP(A114, 'JAN2022 - CC'!M:N,2,0)</f>
        <v>1793044579</v>
      </c>
      <c r="C114" s="352">
        <f>VLOOKUP(B114, 'JAN2022 - CC'!A:B,2,0)</f>
        <v>17930</v>
      </c>
      <c r="D114" s="352" t="s">
        <v>7606</v>
      </c>
      <c r="E114" s="352" t="s">
        <v>8315</v>
      </c>
      <c r="F114" s="277"/>
      <c r="G114" s="277"/>
      <c r="H114" s="277"/>
      <c r="I114" s="277"/>
      <c r="J114" s="352"/>
      <c r="K114" s="277"/>
      <c r="L114" s="352"/>
      <c r="M114" s="352"/>
      <c r="N114" s="277"/>
      <c r="O114" s="277"/>
      <c r="P114" s="277"/>
      <c r="Q114" s="277"/>
      <c r="R114" s="277"/>
      <c r="S114" s="277"/>
      <c r="T114" s="277"/>
      <c r="U114" s="277"/>
      <c r="V114" s="277"/>
      <c r="W114" s="277"/>
      <c r="X114" s="277"/>
    </row>
    <row r="115" ht="15.75" customHeight="1">
      <c r="A115" s="352">
        <v>206766.0</v>
      </c>
      <c r="B115" s="352" t="str">
        <f>VLOOKUP(A115, 'JAN2022 - CC'!M:N,2,0)</f>
        <v>1793044579</v>
      </c>
      <c r="C115" s="352">
        <f>VLOOKUP(B115, 'JAN2022 - CC'!A:B,2,0)</f>
        <v>17930</v>
      </c>
      <c r="D115" s="352" t="s">
        <v>7686</v>
      </c>
      <c r="E115" s="352">
        <v>34.9</v>
      </c>
      <c r="F115" s="277"/>
      <c r="G115" s="277"/>
      <c r="H115" s="277"/>
      <c r="I115" s="277"/>
      <c r="J115" s="352"/>
      <c r="K115" s="277"/>
      <c r="L115" s="352"/>
      <c r="M115" s="352"/>
      <c r="N115" s="277"/>
      <c r="O115" s="277"/>
      <c r="P115" s="277"/>
      <c r="Q115" s="277"/>
      <c r="R115" s="277"/>
      <c r="S115" s="277"/>
      <c r="T115" s="277"/>
      <c r="U115" s="277"/>
      <c r="V115" s="277"/>
      <c r="W115" s="277"/>
      <c r="X115" s="277"/>
    </row>
    <row r="116" ht="15.0" customHeight="1">
      <c r="A116" s="352">
        <v>206769.0</v>
      </c>
      <c r="B116" s="352" t="str">
        <f>VLOOKUP(A116, 'JAN2022 - CC'!M:N,2,0)</f>
        <v>1788844579</v>
      </c>
      <c r="C116" s="352">
        <f>VLOOKUP(B116, 'JAN2022 - CC'!A:B,2,0)</f>
        <v>17888</v>
      </c>
      <c r="D116" s="352" t="s">
        <v>8507</v>
      </c>
      <c r="E116" s="352" t="s">
        <v>8309</v>
      </c>
      <c r="F116" s="277"/>
      <c r="G116" s="277"/>
      <c r="H116" s="277"/>
      <c r="I116" s="277"/>
      <c r="J116" s="352"/>
      <c r="K116" s="277"/>
      <c r="L116" s="352"/>
      <c r="M116" s="352"/>
      <c r="N116" s="277"/>
      <c r="O116" s="277"/>
      <c r="P116" s="277"/>
      <c r="Q116" s="277"/>
      <c r="R116" s="277"/>
      <c r="S116" s="277"/>
      <c r="T116" s="277"/>
      <c r="U116" s="277"/>
      <c r="V116" s="277"/>
      <c r="W116" s="277"/>
      <c r="X116" s="277"/>
    </row>
    <row r="117" ht="15.0" customHeight="1">
      <c r="A117" s="352">
        <v>206772.0</v>
      </c>
      <c r="B117" s="352" t="str">
        <f>VLOOKUP(A117, 'JAN2022 - CC'!M:N,2,0)</f>
        <v>1152244579</v>
      </c>
      <c r="C117" s="352">
        <f>VLOOKUP(B117, 'JAN2022 - CC'!A:B,2,0)</f>
        <v>11522</v>
      </c>
      <c r="D117" s="352" t="s">
        <v>8495</v>
      </c>
      <c r="E117" s="352">
        <v>174.0</v>
      </c>
      <c r="F117" s="277"/>
      <c r="G117" s="277"/>
      <c r="H117" s="277"/>
      <c r="I117" s="277"/>
      <c r="J117" s="352"/>
      <c r="K117" s="277"/>
      <c r="L117" s="352"/>
      <c r="M117" s="352"/>
      <c r="N117" s="277"/>
      <c r="O117" s="277"/>
      <c r="P117" s="277"/>
      <c r="Q117" s="277"/>
      <c r="R117" s="277"/>
      <c r="S117" s="277"/>
      <c r="T117" s="277"/>
      <c r="U117" s="277"/>
      <c r="V117" s="277"/>
      <c r="W117" s="277"/>
      <c r="X117" s="277"/>
    </row>
    <row r="118" ht="15.75" customHeight="1">
      <c r="A118" s="352">
        <v>206772.0</v>
      </c>
      <c r="B118" s="352" t="str">
        <f>VLOOKUP(A118, 'JAN2022 - CC'!M:N,2,0)</f>
        <v>1152244579</v>
      </c>
      <c r="C118" s="352">
        <f>VLOOKUP(B118, 'JAN2022 - CC'!A:B,2,0)</f>
        <v>11522</v>
      </c>
      <c r="D118" s="352" t="s">
        <v>7569</v>
      </c>
      <c r="E118" s="352" t="s">
        <v>8309</v>
      </c>
      <c r="F118" s="277"/>
      <c r="G118" s="277"/>
      <c r="H118" s="277"/>
      <c r="I118" s="277"/>
      <c r="J118" s="352"/>
      <c r="K118" s="277"/>
      <c r="L118" s="352"/>
      <c r="M118" s="352"/>
      <c r="N118" s="277"/>
      <c r="O118" s="277"/>
      <c r="P118" s="277"/>
      <c r="Q118" s="277"/>
      <c r="R118" s="277"/>
      <c r="S118" s="277"/>
      <c r="T118" s="277"/>
      <c r="U118" s="277"/>
      <c r="V118" s="277"/>
      <c r="W118" s="277"/>
      <c r="X118" s="277"/>
    </row>
    <row r="119" ht="15.0" customHeight="1">
      <c r="A119" s="352">
        <v>206772.0</v>
      </c>
      <c r="B119" s="352" t="str">
        <f>VLOOKUP(A119, 'JAN2022 - CC'!M:N,2,0)</f>
        <v>1152244579</v>
      </c>
      <c r="C119" s="352">
        <f>VLOOKUP(B119, 'JAN2022 - CC'!A:B,2,0)</f>
        <v>11522</v>
      </c>
      <c r="D119" s="352" t="s">
        <v>7606</v>
      </c>
      <c r="E119" s="352">
        <v>537.0</v>
      </c>
      <c r="F119" s="277"/>
      <c r="G119" s="277"/>
      <c r="H119" s="277"/>
      <c r="I119" s="277"/>
      <c r="J119" s="352"/>
      <c r="K119" s="277"/>
      <c r="L119" s="352"/>
      <c r="M119" s="352"/>
      <c r="N119" s="277"/>
      <c r="O119" s="277"/>
      <c r="P119" s="277"/>
      <c r="Q119" s="277"/>
      <c r="R119" s="277"/>
      <c r="S119" s="277"/>
      <c r="T119" s="277"/>
      <c r="U119" s="277"/>
      <c r="V119" s="277"/>
      <c r="W119" s="277"/>
      <c r="X119" s="277"/>
    </row>
    <row r="120" ht="15.0" customHeight="1">
      <c r="A120" s="352">
        <v>206773.0</v>
      </c>
      <c r="B120" s="352" t="str">
        <f>VLOOKUP(A120, 'JAN2022 - CC'!M:N,2,0)</f>
        <v>1135744579</v>
      </c>
      <c r="C120" s="352">
        <f>VLOOKUP(B120, 'JAN2022 - CC'!A:B,2,0)</f>
        <v>11357</v>
      </c>
      <c r="D120" s="352" t="s">
        <v>8324</v>
      </c>
      <c r="E120" s="352" t="s">
        <v>8309</v>
      </c>
      <c r="F120" s="277"/>
      <c r="G120" s="277"/>
      <c r="H120" s="277"/>
      <c r="I120" s="277"/>
      <c r="J120" s="352"/>
      <c r="K120" s="277"/>
      <c r="L120" s="352"/>
      <c r="M120" s="352"/>
      <c r="N120" s="277"/>
      <c r="O120" s="277"/>
      <c r="P120" s="277"/>
      <c r="Q120" s="277"/>
      <c r="R120" s="277"/>
      <c r="S120" s="277"/>
      <c r="T120" s="277"/>
      <c r="U120" s="277"/>
      <c r="V120" s="277"/>
      <c r="W120" s="277"/>
      <c r="X120" s="277"/>
    </row>
    <row r="121" ht="15.75" customHeight="1">
      <c r="A121" s="352">
        <v>206773.0</v>
      </c>
      <c r="B121" s="352" t="str">
        <f>VLOOKUP(A121, 'JAN2022 - CC'!M:N,2,0)</f>
        <v>1135744579</v>
      </c>
      <c r="C121" s="352">
        <f>VLOOKUP(B121, 'JAN2022 - CC'!A:B,2,0)</f>
        <v>11357</v>
      </c>
      <c r="D121" s="352" t="s">
        <v>7566</v>
      </c>
      <c r="E121" s="352">
        <v>561.0</v>
      </c>
      <c r="F121" s="277"/>
      <c r="G121" s="277"/>
      <c r="H121" s="277"/>
      <c r="I121" s="277"/>
      <c r="J121" s="352"/>
      <c r="K121" s="277"/>
      <c r="L121" s="352"/>
      <c r="M121" s="352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</row>
    <row r="122" ht="15.0" customHeight="1">
      <c r="A122" s="352">
        <v>206773.0</v>
      </c>
      <c r="B122" s="352" t="str">
        <f>VLOOKUP(A122, 'JAN2022 - CC'!M:N,2,0)</f>
        <v>1135744579</v>
      </c>
      <c r="C122" s="352">
        <f>VLOOKUP(B122, 'JAN2022 - CC'!A:B,2,0)</f>
        <v>11357</v>
      </c>
      <c r="D122" s="352" t="s">
        <v>8494</v>
      </c>
      <c r="E122" s="352">
        <v>1810.0</v>
      </c>
      <c r="F122" s="277"/>
      <c r="G122" s="277"/>
      <c r="H122" s="277"/>
      <c r="I122" s="277"/>
      <c r="J122" s="352"/>
      <c r="K122" s="277"/>
      <c r="L122" s="352"/>
      <c r="M122" s="352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</row>
    <row r="123" ht="15.0" customHeight="1">
      <c r="A123" s="352">
        <v>206773.0</v>
      </c>
      <c r="B123" s="352" t="str">
        <f>VLOOKUP(A123, 'JAN2022 - CC'!M:N,2,0)</f>
        <v>1135744579</v>
      </c>
      <c r="C123" s="352">
        <f>VLOOKUP(B123, 'JAN2022 - CC'!A:B,2,0)</f>
        <v>11357</v>
      </c>
      <c r="D123" s="352" t="s">
        <v>7640</v>
      </c>
      <c r="E123" s="352">
        <v>292.0</v>
      </c>
      <c r="F123" s="277"/>
      <c r="G123" s="277"/>
      <c r="H123" s="277"/>
      <c r="I123" s="277"/>
      <c r="J123" s="352"/>
      <c r="K123" s="277"/>
      <c r="L123" s="352"/>
      <c r="M123" s="352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</row>
    <row r="124" ht="15.75" customHeight="1">
      <c r="A124" s="352">
        <v>206773.0</v>
      </c>
      <c r="B124" s="352" t="str">
        <f>VLOOKUP(A124, 'JAN2022 - CC'!M:N,2,0)</f>
        <v>1135744579</v>
      </c>
      <c r="C124" s="352">
        <f>VLOOKUP(B124, 'JAN2022 - CC'!A:B,2,0)</f>
        <v>11357</v>
      </c>
      <c r="D124" s="352" t="s">
        <v>8507</v>
      </c>
      <c r="E124" s="352" t="s">
        <v>8309</v>
      </c>
      <c r="F124" s="277"/>
      <c r="G124" s="277"/>
      <c r="H124" s="277"/>
      <c r="I124" s="277"/>
      <c r="J124" s="352"/>
      <c r="K124" s="277"/>
      <c r="L124" s="352"/>
      <c r="M124" s="352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</row>
    <row r="125" ht="15.0" customHeight="1">
      <c r="A125" s="352">
        <v>206776.0</v>
      </c>
      <c r="B125" s="352" t="str">
        <f>VLOOKUP(A125, 'JAN2022 - CC'!M:N,2,0)</f>
        <v>916544579</v>
      </c>
      <c r="C125" s="352">
        <f>VLOOKUP(B125, 'JAN2022 - CC'!A:B,2,0)</f>
        <v>9165</v>
      </c>
      <c r="D125" s="352" t="s">
        <v>8413</v>
      </c>
      <c r="E125" s="352">
        <v>15.0</v>
      </c>
      <c r="F125" s="277"/>
      <c r="G125" s="277"/>
      <c r="H125" s="277"/>
      <c r="I125" s="277"/>
      <c r="J125" s="352"/>
      <c r="K125" s="277"/>
      <c r="L125" s="352"/>
      <c r="M125" s="352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</row>
    <row r="126" ht="15.0" customHeight="1">
      <c r="A126" s="352">
        <v>206776.0</v>
      </c>
      <c r="B126" s="352" t="str">
        <f>VLOOKUP(A126, 'JAN2022 - CC'!M:N,2,0)</f>
        <v>916544579</v>
      </c>
      <c r="C126" s="352">
        <f>VLOOKUP(B126, 'JAN2022 - CC'!A:B,2,0)</f>
        <v>9165</v>
      </c>
      <c r="D126" s="352" t="s">
        <v>8483</v>
      </c>
      <c r="E126" s="352">
        <v>196.0</v>
      </c>
      <c r="F126" s="277"/>
      <c r="G126" s="277"/>
      <c r="H126" s="277"/>
      <c r="I126" s="277"/>
      <c r="J126" s="352"/>
      <c r="K126" s="277"/>
      <c r="L126" s="352"/>
      <c r="M126" s="352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</row>
    <row r="127" ht="15.0" customHeight="1">
      <c r="A127" s="352">
        <v>206776.0</v>
      </c>
      <c r="B127" s="352" t="str">
        <f>VLOOKUP(A127, 'JAN2022 - CC'!M:N,2,0)</f>
        <v>916544579</v>
      </c>
      <c r="C127" s="352">
        <f>VLOOKUP(B127, 'JAN2022 - CC'!A:B,2,0)</f>
        <v>9165</v>
      </c>
      <c r="D127" s="352" t="s">
        <v>8492</v>
      </c>
      <c r="E127" s="352">
        <v>13.6</v>
      </c>
      <c r="F127" s="277"/>
      <c r="G127" s="277"/>
      <c r="H127" s="277"/>
      <c r="I127" s="277"/>
      <c r="J127" s="352"/>
      <c r="K127" s="277"/>
      <c r="L127" s="352"/>
      <c r="M127" s="352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</row>
    <row r="128" ht="15.75" customHeight="1">
      <c r="A128" s="352">
        <v>206776.0</v>
      </c>
      <c r="B128" s="352" t="str">
        <f>VLOOKUP(A128, 'JAN2022 - CC'!M:N,2,0)</f>
        <v>916544579</v>
      </c>
      <c r="C128" s="352">
        <f>VLOOKUP(B128, 'JAN2022 - CC'!A:B,2,0)</f>
        <v>9165</v>
      </c>
      <c r="D128" s="352" t="s">
        <v>8507</v>
      </c>
      <c r="E128" s="352" t="s">
        <v>8309</v>
      </c>
      <c r="F128" s="277"/>
      <c r="G128" s="277"/>
      <c r="H128" s="277"/>
      <c r="I128" s="277"/>
      <c r="J128" s="352"/>
      <c r="K128" s="277"/>
      <c r="L128" s="352"/>
      <c r="M128" s="352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</row>
    <row r="129" ht="15.0" customHeight="1">
      <c r="A129" s="352">
        <v>206777.0</v>
      </c>
      <c r="B129" s="352" t="str">
        <f>VLOOKUP(A129, 'JAN2022 - CC'!M:N,2,0)</f>
        <v>1712744579</v>
      </c>
      <c r="C129" s="352">
        <f>VLOOKUP(B129, 'JAN2022 - CC'!A:B,2,0)</f>
        <v>17127</v>
      </c>
      <c r="D129" s="352" t="s">
        <v>9912</v>
      </c>
      <c r="E129" s="352">
        <v>54.4</v>
      </c>
      <c r="F129" s="277"/>
      <c r="G129" s="277"/>
      <c r="H129" s="277"/>
      <c r="I129" s="277"/>
      <c r="J129" s="352"/>
      <c r="K129" s="277"/>
      <c r="L129" s="352"/>
      <c r="M129" s="352"/>
      <c r="N129" s="277"/>
      <c r="O129" s="277"/>
      <c r="P129" s="277"/>
      <c r="Q129" s="277"/>
      <c r="R129" s="277"/>
      <c r="S129" s="277"/>
      <c r="T129" s="277"/>
      <c r="U129" s="277"/>
      <c r="V129" s="277"/>
      <c r="W129" s="277"/>
      <c r="X129" s="277"/>
    </row>
    <row r="130" ht="15.0" customHeight="1">
      <c r="A130" s="352">
        <v>206777.0</v>
      </c>
      <c r="B130" s="352" t="str">
        <f>VLOOKUP(A130, 'JAN2022 - CC'!M:N,2,0)</f>
        <v>1712744579</v>
      </c>
      <c r="C130" s="352">
        <f>VLOOKUP(B130, 'JAN2022 - CC'!A:B,2,0)</f>
        <v>17127</v>
      </c>
      <c r="D130" s="352" t="s">
        <v>7566</v>
      </c>
      <c r="E130" s="352">
        <v>1340.0</v>
      </c>
      <c r="F130" s="277"/>
      <c r="G130" s="277"/>
      <c r="H130" s="277"/>
      <c r="I130" s="277"/>
      <c r="J130" s="352"/>
      <c r="K130" s="277"/>
      <c r="L130" s="352"/>
      <c r="M130" s="352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</row>
    <row r="131" ht="15.75" customHeight="1">
      <c r="A131" s="352">
        <v>206777.0</v>
      </c>
      <c r="B131" s="352" t="str">
        <f>VLOOKUP(A131, 'JAN2022 - CC'!M:N,2,0)</f>
        <v>1712744579</v>
      </c>
      <c r="C131" s="352">
        <f>VLOOKUP(B131, 'JAN2022 - CC'!A:B,2,0)</f>
        <v>17127</v>
      </c>
      <c r="D131" s="352" t="s">
        <v>8483</v>
      </c>
      <c r="E131" s="352">
        <v>109.0</v>
      </c>
      <c r="F131" s="277"/>
      <c r="G131" s="277"/>
      <c r="H131" s="277"/>
      <c r="I131" s="277"/>
      <c r="J131" s="352"/>
      <c r="K131" s="277"/>
      <c r="L131" s="352"/>
      <c r="M131" s="352"/>
      <c r="N131" s="277"/>
      <c r="O131" s="277"/>
      <c r="P131" s="277"/>
      <c r="Q131" s="277"/>
      <c r="R131" s="277"/>
      <c r="S131" s="277"/>
      <c r="T131" s="277"/>
      <c r="U131" s="277"/>
      <c r="V131" s="277"/>
      <c r="W131" s="277"/>
      <c r="X131" s="277"/>
    </row>
    <row r="132" ht="15.0" customHeight="1">
      <c r="A132" s="352">
        <v>206777.0</v>
      </c>
      <c r="B132" s="352" t="str">
        <f>VLOOKUP(A132, 'JAN2022 - CC'!M:N,2,0)</f>
        <v>1712744579</v>
      </c>
      <c r="C132" s="352">
        <f>VLOOKUP(B132, 'JAN2022 - CC'!A:B,2,0)</f>
        <v>17127</v>
      </c>
      <c r="D132" s="352" t="s">
        <v>8494</v>
      </c>
      <c r="E132" s="352" t="s">
        <v>8315</v>
      </c>
      <c r="F132" s="277"/>
      <c r="G132" s="277"/>
      <c r="H132" s="277"/>
      <c r="I132" s="277"/>
      <c r="J132" s="352"/>
      <c r="K132" s="277"/>
      <c r="L132" s="352"/>
      <c r="M132" s="352"/>
      <c r="N132" s="277"/>
      <c r="O132" s="277"/>
      <c r="P132" s="277"/>
      <c r="Q132" s="277"/>
      <c r="R132" s="277"/>
      <c r="S132" s="277"/>
      <c r="T132" s="277"/>
      <c r="U132" s="277"/>
      <c r="V132" s="277"/>
      <c r="W132" s="277"/>
      <c r="X132" s="277"/>
    </row>
    <row r="133" ht="15.0" customHeight="1">
      <c r="A133" s="352">
        <v>206777.0</v>
      </c>
      <c r="B133" s="352" t="str">
        <f>VLOOKUP(A133, 'JAN2022 - CC'!M:N,2,0)</f>
        <v>1712744579</v>
      </c>
      <c r="C133" s="352">
        <f>VLOOKUP(B133, 'JAN2022 - CC'!A:B,2,0)</f>
        <v>17127</v>
      </c>
      <c r="D133" s="352" t="s">
        <v>8507</v>
      </c>
      <c r="E133" s="352" t="s">
        <v>8309</v>
      </c>
      <c r="F133" s="277"/>
      <c r="G133" s="277"/>
      <c r="H133" s="277"/>
      <c r="I133" s="277"/>
      <c r="J133" s="352"/>
      <c r="K133" s="277"/>
      <c r="L133" s="352"/>
      <c r="M133" s="352"/>
      <c r="N133" s="277"/>
      <c r="O133" s="277"/>
      <c r="P133" s="277"/>
      <c r="Q133" s="277"/>
      <c r="R133" s="277"/>
      <c r="S133" s="277"/>
      <c r="T133" s="277"/>
      <c r="U133" s="277"/>
      <c r="V133" s="277"/>
      <c r="W133" s="277"/>
      <c r="X133" s="277"/>
    </row>
    <row r="134" ht="15.75" customHeight="1">
      <c r="A134" s="352">
        <v>206780.0</v>
      </c>
      <c r="B134" s="352" t="str">
        <f>VLOOKUP(A134, 'JAN2022 - CC'!M:N,2,0)</f>
        <v>1650244579</v>
      </c>
      <c r="C134" s="352">
        <f>VLOOKUP(B134, 'JAN2022 - CC'!A:B,2,0)</f>
        <v>16502</v>
      </c>
      <c r="D134" s="352" t="s">
        <v>8324</v>
      </c>
      <c r="E134" s="352" t="s">
        <v>8309</v>
      </c>
      <c r="F134" s="277"/>
      <c r="G134" s="277"/>
      <c r="H134" s="277"/>
      <c r="I134" s="277"/>
      <c r="J134" s="352"/>
      <c r="K134" s="277"/>
      <c r="L134" s="352"/>
      <c r="M134" s="352"/>
      <c r="N134" s="277"/>
      <c r="O134" s="277"/>
      <c r="P134" s="277"/>
      <c r="Q134" s="277"/>
      <c r="R134" s="277"/>
      <c r="S134" s="277"/>
      <c r="T134" s="277"/>
      <c r="U134" s="277"/>
      <c r="V134" s="277"/>
      <c r="W134" s="277"/>
      <c r="X134" s="277"/>
    </row>
    <row r="135" ht="15.0" customHeight="1">
      <c r="A135" s="352">
        <v>206780.0</v>
      </c>
      <c r="B135" s="352" t="str">
        <f>VLOOKUP(A135, 'JAN2022 - CC'!M:N,2,0)</f>
        <v>1650244579</v>
      </c>
      <c r="C135" s="352">
        <f>VLOOKUP(B135, 'JAN2022 - CC'!A:B,2,0)</f>
        <v>16502</v>
      </c>
      <c r="D135" s="352" t="s">
        <v>7556</v>
      </c>
      <c r="E135" s="352">
        <v>1160.0</v>
      </c>
      <c r="F135" s="277"/>
      <c r="G135" s="277"/>
      <c r="H135" s="277"/>
      <c r="I135" s="277"/>
      <c r="J135" s="352"/>
      <c r="K135" s="277"/>
      <c r="L135" s="352"/>
      <c r="M135" s="352"/>
      <c r="N135" s="277"/>
      <c r="O135" s="277"/>
      <c r="P135" s="277"/>
      <c r="Q135" s="277"/>
      <c r="R135" s="277"/>
      <c r="S135" s="277"/>
      <c r="T135" s="277"/>
      <c r="U135" s="277"/>
      <c r="V135" s="277"/>
      <c r="W135" s="277"/>
      <c r="X135" s="277"/>
    </row>
    <row r="136" ht="15.0" customHeight="1">
      <c r="A136" s="352">
        <v>206780.0</v>
      </c>
      <c r="B136" s="352" t="str">
        <f>VLOOKUP(A136, 'JAN2022 - CC'!M:N,2,0)</f>
        <v>1650244579</v>
      </c>
      <c r="C136" s="352">
        <f>VLOOKUP(B136, 'JAN2022 - CC'!A:B,2,0)</f>
        <v>16502</v>
      </c>
      <c r="D136" s="352" t="s">
        <v>8507</v>
      </c>
      <c r="E136" s="352" t="s">
        <v>8309</v>
      </c>
      <c r="F136" s="277"/>
      <c r="G136" s="277"/>
      <c r="H136" s="277"/>
      <c r="I136" s="277"/>
      <c r="J136" s="352"/>
      <c r="K136" s="277"/>
      <c r="L136" s="352"/>
      <c r="M136" s="352"/>
      <c r="N136" s="277"/>
      <c r="O136" s="277"/>
      <c r="P136" s="277"/>
      <c r="Q136" s="277"/>
      <c r="R136" s="277"/>
      <c r="S136" s="277"/>
      <c r="T136" s="277"/>
      <c r="U136" s="277"/>
      <c r="V136" s="277"/>
      <c r="W136" s="277"/>
      <c r="X136" s="277"/>
    </row>
    <row r="137" ht="15.75" customHeight="1">
      <c r="A137" s="352">
        <v>206782.0</v>
      </c>
      <c r="B137" s="352" t="str">
        <f>VLOOKUP(A137, 'JAN2022 - CC'!M:N,2,0)</f>
        <v>1044544579</v>
      </c>
      <c r="C137" s="352">
        <f>VLOOKUP(B137, 'JAN2022 - CC'!A:B,2,0)</f>
        <v>10445</v>
      </c>
      <c r="D137" s="352" t="s">
        <v>8342</v>
      </c>
      <c r="E137" s="352" t="s">
        <v>8309</v>
      </c>
      <c r="F137" s="277"/>
      <c r="G137" s="277"/>
      <c r="H137" s="277"/>
      <c r="I137" s="277"/>
      <c r="J137" s="352"/>
      <c r="K137" s="277"/>
      <c r="L137" s="352"/>
      <c r="M137" s="352"/>
      <c r="N137" s="277"/>
      <c r="O137" s="277"/>
      <c r="P137" s="277"/>
      <c r="Q137" s="277"/>
      <c r="R137" s="277"/>
      <c r="S137" s="277"/>
      <c r="T137" s="277"/>
      <c r="U137" s="277"/>
      <c r="V137" s="277"/>
      <c r="W137" s="277"/>
      <c r="X137" s="277"/>
    </row>
    <row r="138" ht="15.0" customHeight="1">
      <c r="A138" s="352">
        <v>206782.0</v>
      </c>
      <c r="B138" s="352" t="str">
        <f>VLOOKUP(A138, 'JAN2022 - CC'!M:N,2,0)</f>
        <v>1044544579</v>
      </c>
      <c r="C138" s="352">
        <f>VLOOKUP(B138, 'JAN2022 - CC'!A:B,2,0)</f>
        <v>10445</v>
      </c>
      <c r="D138" s="352" t="s">
        <v>7576</v>
      </c>
      <c r="E138" s="352" t="s">
        <v>8315</v>
      </c>
      <c r="F138" s="277"/>
      <c r="G138" s="277"/>
      <c r="H138" s="277"/>
      <c r="I138" s="277"/>
      <c r="J138" s="352"/>
      <c r="K138" s="277"/>
      <c r="L138" s="352"/>
      <c r="M138" s="352"/>
      <c r="N138" s="277"/>
      <c r="O138" s="277"/>
      <c r="P138" s="277"/>
      <c r="Q138" s="277"/>
      <c r="R138" s="277"/>
      <c r="S138" s="277"/>
      <c r="T138" s="277"/>
      <c r="U138" s="277"/>
      <c r="V138" s="277"/>
      <c r="W138" s="277"/>
      <c r="X138" s="277"/>
    </row>
    <row r="139" ht="15.0" customHeight="1">
      <c r="A139" s="352">
        <v>206782.0</v>
      </c>
      <c r="B139" s="352" t="str">
        <f>VLOOKUP(A139, 'JAN2022 - CC'!M:N,2,0)</f>
        <v>1044544579</v>
      </c>
      <c r="C139" s="352">
        <f>VLOOKUP(B139, 'JAN2022 - CC'!A:B,2,0)</f>
        <v>10445</v>
      </c>
      <c r="D139" s="352" t="s">
        <v>8495</v>
      </c>
      <c r="E139" s="352" t="s">
        <v>8315</v>
      </c>
      <c r="F139" s="277"/>
      <c r="G139" s="277"/>
      <c r="H139" s="277"/>
      <c r="I139" s="277"/>
      <c r="J139" s="352"/>
      <c r="K139" s="277"/>
      <c r="L139" s="352"/>
      <c r="M139" s="352"/>
      <c r="N139" s="277"/>
      <c r="O139" s="277"/>
      <c r="P139" s="277"/>
      <c r="Q139" s="277"/>
      <c r="R139" s="277"/>
      <c r="S139" s="277"/>
      <c r="T139" s="277"/>
      <c r="U139" s="277"/>
      <c r="V139" s="277"/>
      <c r="W139" s="277"/>
      <c r="X139" s="277"/>
    </row>
    <row r="140" ht="15.0" customHeight="1">
      <c r="A140" s="352">
        <v>206782.0</v>
      </c>
      <c r="B140" s="352" t="str">
        <f>VLOOKUP(A140, 'JAN2022 - CC'!M:N,2,0)</f>
        <v>1044544579</v>
      </c>
      <c r="C140" s="352">
        <f>VLOOKUP(B140, 'JAN2022 - CC'!A:B,2,0)</f>
        <v>10445</v>
      </c>
      <c r="D140" s="352" t="s">
        <v>8507</v>
      </c>
      <c r="E140" s="352" t="s">
        <v>8309</v>
      </c>
      <c r="F140" s="277"/>
      <c r="G140" s="277"/>
      <c r="H140" s="277"/>
      <c r="I140" s="277"/>
      <c r="J140" s="352"/>
      <c r="K140" s="277"/>
      <c r="L140" s="352"/>
      <c r="M140" s="352"/>
      <c r="N140" s="277"/>
      <c r="O140" s="277"/>
      <c r="P140" s="277"/>
      <c r="Q140" s="277"/>
      <c r="R140" s="277"/>
      <c r="S140" s="277"/>
      <c r="T140" s="277"/>
      <c r="U140" s="277"/>
      <c r="V140" s="277"/>
      <c r="W140" s="277"/>
      <c r="X140" s="277"/>
    </row>
    <row r="141" ht="15.75" customHeight="1">
      <c r="A141" s="352">
        <v>206782.0</v>
      </c>
      <c r="B141" s="352" t="str">
        <f>VLOOKUP(A141, 'JAN2022 - CC'!M:N,2,0)</f>
        <v>1044544579</v>
      </c>
      <c r="C141" s="352">
        <f>VLOOKUP(B141, 'JAN2022 - CC'!A:B,2,0)</f>
        <v>10445</v>
      </c>
      <c r="D141" s="352" t="s">
        <v>7569</v>
      </c>
      <c r="E141" s="352" t="s">
        <v>8315</v>
      </c>
      <c r="F141" s="277"/>
      <c r="G141" s="277"/>
      <c r="H141" s="277"/>
      <c r="I141" s="277"/>
      <c r="J141" s="352"/>
      <c r="K141" s="277"/>
      <c r="L141" s="352"/>
      <c r="M141" s="352"/>
      <c r="N141" s="277"/>
      <c r="O141" s="277"/>
      <c r="P141" s="277"/>
      <c r="Q141" s="277"/>
      <c r="R141" s="277"/>
      <c r="S141" s="277"/>
      <c r="T141" s="277"/>
      <c r="U141" s="277"/>
      <c r="V141" s="277"/>
      <c r="W141" s="277"/>
      <c r="X141" s="277"/>
    </row>
    <row r="142" ht="15.0" customHeight="1">
      <c r="A142" s="352">
        <v>206782.0</v>
      </c>
      <c r="B142" s="352" t="str">
        <f>VLOOKUP(A142, 'JAN2022 - CC'!M:N,2,0)</f>
        <v>1044544579</v>
      </c>
      <c r="C142" s="352">
        <f>VLOOKUP(B142, 'JAN2022 - CC'!A:B,2,0)</f>
        <v>10445</v>
      </c>
      <c r="D142" s="352" t="s">
        <v>7569</v>
      </c>
      <c r="E142" s="352" t="s">
        <v>8309</v>
      </c>
      <c r="F142" s="277"/>
      <c r="G142" s="277"/>
      <c r="H142" s="277"/>
      <c r="I142" s="277"/>
      <c r="J142" s="352"/>
      <c r="K142" s="277"/>
      <c r="L142" s="352"/>
      <c r="M142" s="352"/>
      <c r="N142" s="277"/>
      <c r="O142" s="277"/>
      <c r="P142" s="277"/>
      <c r="Q142" s="277"/>
      <c r="R142" s="277"/>
      <c r="S142" s="277"/>
      <c r="T142" s="277"/>
      <c r="U142" s="277"/>
      <c r="V142" s="277"/>
      <c r="W142" s="277"/>
      <c r="X142" s="277"/>
    </row>
    <row r="143" ht="15.0" customHeight="1">
      <c r="A143" s="352">
        <v>206783.0</v>
      </c>
      <c r="B143" s="352" t="str">
        <f>VLOOKUP(A143, 'JAN2022 - CC'!M:N,2,0)</f>
        <v>1092944579</v>
      </c>
      <c r="C143" s="352">
        <f>VLOOKUP(B143, 'JAN2022 - CC'!A:B,2,0)</f>
        <v>10929</v>
      </c>
      <c r="D143" s="352" t="s">
        <v>7576</v>
      </c>
      <c r="E143" s="352" t="s">
        <v>8315</v>
      </c>
      <c r="F143" s="277"/>
      <c r="G143" s="277"/>
      <c r="H143" s="277"/>
      <c r="I143" s="277"/>
      <c r="J143" s="352"/>
      <c r="K143" s="277"/>
      <c r="L143" s="352"/>
      <c r="M143" s="352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</row>
    <row r="144" ht="15.75" customHeight="1">
      <c r="A144" s="352">
        <v>206783.0</v>
      </c>
      <c r="B144" s="352" t="str">
        <f>VLOOKUP(A144, 'JAN2022 - CC'!M:N,2,0)</f>
        <v>1092944579</v>
      </c>
      <c r="C144" s="352">
        <f>VLOOKUP(B144, 'JAN2022 - CC'!A:B,2,0)</f>
        <v>10929</v>
      </c>
      <c r="D144" s="352" t="s">
        <v>7904</v>
      </c>
      <c r="E144" s="352" t="s">
        <v>8309</v>
      </c>
      <c r="F144" s="277"/>
      <c r="G144" s="277"/>
      <c r="H144" s="277"/>
      <c r="I144" s="277"/>
      <c r="J144" s="352"/>
      <c r="K144" s="277"/>
      <c r="L144" s="352"/>
      <c r="M144" s="352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</row>
    <row r="145" ht="15.0" customHeight="1">
      <c r="A145" s="352">
        <v>206783.0</v>
      </c>
      <c r="B145" s="352" t="str">
        <f>VLOOKUP(A145, 'JAN2022 - CC'!M:N,2,0)</f>
        <v>1092944579</v>
      </c>
      <c r="C145" s="352">
        <f>VLOOKUP(B145, 'JAN2022 - CC'!A:B,2,0)</f>
        <v>10929</v>
      </c>
      <c r="D145" s="352" t="s">
        <v>9803</v>
      </c>
      <c r="E145" s="352">
        <v>1800.0</v>
      </c>
      <c r="F145" s="277"/>
      <c r="G145" s="277"/>
      <c r="H145" s="277"/>
      <c r="I145" s="277"/>
      <c r="J145" s="352"/>
      <c r="K145" s="277"/>
      <c r="L145" s="352"/>
      <c r="M145" s="352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</row>
    <row r="146" ht="15.0" customHeight="1">
      <c r="A146" s="352">
        <v>206784.0</v>
      </c>
      <c r="B146" s="352" t="str">
        <f>VLOOKUP(A146, 'JAN2022 - CC'!M:N,2,0)</f>
        <v>1782244579</v>
      </c>
      <c r="C146" s="352">
        <f>VLOOKUP(B146, 'JAN2022 - CC'!A:B,2,0)</f>
        <v>17822</v>
      </c>
      <c r="D146" s="352" t="s">
        <v>7576</v>
      </c>
      <c r="E146" s="352" t="s">
        <v>8315</v>
      </c>
      <c r="F146" s="277"/>
      <c r="G146" s="277"/>
      <c r="H146" s="277"/>
      <c r="I146" s="277"/>
      <c r="J146" s="352"/>
      <c r="K146" s="277"/>
      <c r="L146" s="352"/>
      <c r="M146" s="352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</row>
    <row r="147" ht="15.75" customHeight="1">
      <c r="A147" s="352">
        <v>206787.0</v>
      </c>
      <c r="B147" s="352" t="str">
        <f>VLOOKUP(A147, 'JAN2022 - CC'!M:N,2,0)</f>
        <v>1664144579</v>
      </c>
      <c r="C147" s="352">
        <f>VLOOKUP(B147, 'JAN2022 - CC'!A:B,2,0)</f>
        <v>16641</v>
      </c>
      <c r="D147" s="352" t="s">
        <v>7606</v>
      </c>
      <c r="E147" s="352" t="s">
        <v>8315</v>
      </c>
      <c r="F147" s="277"/>
      <c r="G147" s="277"/>
      <c r="H147" s="277"/>
      <c r="I147" s="277"/>
      <c r="J147" s="352"/>
      <c r="K147" s="277"/>
      <c r="L147" s="352"/>
      <c r="M147" s="352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</row>
    <row r="148" ht="15.0" customHeight="1">
      <c r="A148" s="352">
        <v>206788.0</v>
      </c>
      <c r="B148" s="352" t="str">
        <f>VLOOKUP(A148, 'JAN2022 - CC'!M:N,2,0)</f>
        <v>1785144579</v>
      </c>
      <c r="C148" s="352">
        <f>VLOOKUP(B148, 'JAN2022 - CC'!A:B,2,0)</f>
        <v>17851</v>
      </c>
      <c r="D148" s="352" t="s">
        <v>7705</v>
      </c>
      <c r="E148" s="352">
        <v>222.0</v>
      </c>
      <c r="F148" s="277"/>
      <c r="G148" s="277"/>
      <c r="H148" s="277"/>
      <c r="I148" s="277"/>
      <c r="J148" s="352"/>
      <c r="K148" s="277"/>
      <c r="L148" s="352"/>
      <c r="M148" s="352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</row>
    <row r="149" ht="15.0" customHeight="1">
      <c r="A149" s="352">
        <v>206789.0</v>
      </c>
      <c r="B149" s="352" t="str">
        <f>VLOOKUP(A149, 'JAN2022 - CC'!M:N,2,0)</f>
        <v>1789644579</v>
      </c>
      <c r="C149" s="352">
        <f>VLOOKUP(B149, 'JAN2022 - CC'!A:B,2,0)</f>
        <v>17896</v>
      </c>
      <c r="D149" s="352" t="s">
        <v>7606</v>
      </c>
      <c r="E149" s="352">
        <v>680.0</v>
      </c>
      <c r="F149" s="277"/>
      <c r="G149" s="277"/>
      <c r="H149" s="277"/>
      <c r="I149" s="277"/>
      <c r="J149" s="352"/>
      <c r="K149" s="277"/>
      <c r="L149" s="352"/>
      <c r="M149" s="352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</row>
    <row r="150" ht="15.75" customHeight="1">
      <c r="A150" s="352">
        <v>206790.0</v>
      </c>
      <c r="B150" s="352" t="str">
        <f>VLOOKUP(A150, 'JAN2022 - CC'!M:N,2,0)</f>
        <v>1757244579</v>
      </c>
      <c r="C150" s="352">
        <f>VLOOKUP(B150, 'JAN2022 - CC'!A:B,2,0)</f>
        <v>17572</v>
      </c>
      <c r="D150" s="352" t="s">
        <v>7576</v>
      </c>
      <c r="E150" s="352" t="s">
        <v>8315</v>
      </c>
      <c r="F150" s="277"/>
      <c r="G150" s="277"/>
      <c r="H150" s="277"/>
      <c r="I150" s="277"/>
      <c r="J150" s="352"/>
      <c r="K150" s="277"/>
      <c r="L150" s="352"/>
      <c r="M150" s="352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</row>
    <row r="151" ht="15.0" customHeight="1">
      <c r="A151" s="352">
        <v>206792.0</v>
      </c>
      <c r="B151" s="352" t="str">
        <f>VLOOKUP(A151, 'JAN2022 - CC'!M:N,2,0)</f>
        <v>1213144580</v>
      </c>
      <c r="C151" s="352">
        <f>VLOOKUP(B151, 'JAN2022 - CC'!A:B,2,0)</f>
        <v>12131</v>
      </c>
      <c r="D151" s="352" t="s">
        <v>8342</v>
      </c>
      <c r="E151" s="352" t="s">
        <v>8309</v>
      </c>
      <c r="F151" s="277"/>
      <c r="G151" s="277"/>
      <c r="H151" s="277"/>
      <c r="I151" s="277"/>
      <c r="J151" s="352"/>
      <c r="K151" s="277"/>
      <c r="L151" s="352"/>
      <c r="M151" s="352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</row>
    <row r="152" ht="15.0" customHeight="1">
      <c r="A152" s="352">
        <v>206792.0</v>
      </c>
      <c r="B152" s="352" t="str">
        <f>VLOOKUP(A152, 'JAN2022 - CC'!M:N,2,0)</f>
        <v>1213144580</v>
      </c>
      <c r="C152" s="352">
        <f>VLOOKUP(B152, 'JAN2022 - CC'!A:B,2,0)</f>
        <v>12131</v>
      </c>
      <c r="D152" s="352" t="s">
        <v>7576</v>
      </c>
      <c r="E152" s="352" t="s">
        <v>8315</v>
      </c>
      <c r="F152" s="277"/>
      <c r="G152" s="277"/>
      <c r="H152" s="277"/>
      <c r="I152" s="277"/>
      <c r="J152" s="352"/>
      <c r="K152" s="277"/>
      <c r="L152" s="352"/>
      <c r="M152" s="352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</row>
    <row r="153" ht="15.75" customHeight="1">
      <c r="A153" s="352">
        <v>206793.0</v>
      </c>
      <c r="B153" s="352" t="str">
        <f>VLOOKUP(A153, 'JAN2022 - CC'!M:N,2,0)</f>
        <v>1096144580</v>
      </c>
      <c r="C153" s="352">
        <f>VLOOKUP(B153, 'JAN2022 - CC'!A:B,2,0)</f>
        <v>10961</v>
      </c>
      <c r="D153" s="352" t="s">
        <v>7556</v>
      </c>
      <c r="E153" s="352">
        <v>259.0</v>
      </c>
      <c r="F153" s="277"/>
      <c r="G153" s="277"/>
      <c r="H153" s="277"/>
      <c r="I153" s="277"/>
      <c r="J153" s="352"/>
      <c r="K153" s="277"/>
      <c r="L153" s="352"/>
      <c r="M153" s="352"/>
      <c r="N153" s="277"/>
      <c r="O153" s="277"/>
      <c r="P153" s="277"/>
      <c r="Q153" s="277"/>
      <c r="R153" s="277"/>
      <c r="S153" s="277"/>
      <c r="T153" s="277"/>
      <c r="U153" s="277"/>
      <c r="V153" s="277"/>
      <c r="W153" s="277"/>
      <c r="X153" s="277"/>
    </row>
    <row r="154" ht="15.0" customHeight="1">
      <c r="A154" s="352">
        <v>206793.0</v>
      </c>
      <c r="B154" s="352" t="str">
        <f>VLOOKUP(A154, 'JAN2022 - CC'!M:N,2,0)</f>
        <v>1096144580</v>
      </c>
      <c r="C154" s="352">
        <f>VLOOKUP(B154, 'JAN2022 - CC'!A:B,2,0)</f>
        <v>10961</v>
      </c>
      <c r="D154" s="352" t="s">
        <v>8507</v>
      </c>
      <c r="E154" s="352" t="s">
        <v>8309</v>
      </c>
      <c r="F154" s="277"/>
      <c r="G154" s="277"/>
      <c r="H154" s="277"/>
      <c r="I154" s="277"/>
      <c r="J154" s="352"/>
      <c r="K154" s="277"/>
      <c r="L154" s="352"/>
      <c r="M154" s="352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</row>
    <row r="155" ht="15.0" customHeight="1">
      <c r="A155" s="352">
        <v>206793.0</v>
      </c>
      <c r="B155" s="352" t="str">
        <f>VLOOKUP(A155, 'JAN2022 - CC'!M:N,2,0)</f>
        <v>1096144580</v>
      </c>
      <c r="C155" s="352">
        <f>VLOOKUP(B155, 'JAN2022 - CC'!A:B,2,0)</f>
        <v>10961</v>
      </c>
      <c r="D155" s="352" t="s">
        <v>7570</v>
      </c>
      <c r="E155" s="352" t="s">
        <v>8315</v>
      </c>
      <c r="F155" s="277"/>
      <c r="G155" s="277"/>
      <c r="H155" s="277"/>
      <c r="I155" s="277"/>
      <c r="J155" s="352"/>
      <c r="K155" s="277"/>
      <c r="L155" s="352"/>
      <c r="M155" s="352"/>
      <c r="N155" s="277"/>
      <c r="O155" s="277"/>
      <c r="P155" s="277"/>
      <c r="Q155" s="277"/>
      <c r="R155" s="277"/>
      <c r="S155" s="277"/>
      <c r="T155" s="277"/>
      <c r="U155" s="277"/>
      <c r="V155" s="277"/>
      <c r="W155" s="277"/>
      <c r="X155" s="277"/>
    </row>
    <row r="156" ht="15.0" customHeight="1">
      <c r="A156" s="352">
        <v>206794.0</v>
      </c>
      <c r="B156" s="352" t="str">
        <f>VLOOKUP(A156, 'JAN2022 - CC'!M:N,2,0)</f>
        <v>960844580</v>
      </c>
      <c r="C156" s="352">
        <f>VLOOKUP(B156, 'JAN2022 - CC'!A:B,2,0)</f>
        <v>9608</v>
      </c>
      <c r="D156" s="352" t="s">
        <v>8494</v>
      </c>
      <c r="E156" s="352">
        <v>272.0</v>
      </c>
      <c r="F156" s="277"/>
      <c r="G156" s="277"/>
      <c r="H156" s="277"/>
      <c r="I156" s="277"/>
      <c r="J156" s="352"/>
      <c r="K156" s="277"/>
      <c r="L156" s="352"/>
      <c r="M156" s="352"/>
      <c r="N156" s="277"/>
      <c r="O156" s="277"/>
      <c r="P156" s="277"/>
      <c r="Q156" s="277"/>
      <c r="R156" s="277"/>
      <c r="S156" s="277"/>
      <c r="T156" s="277"/>
      <c r="U156" s="277"/>
      <c r="V156" s="277"/>
      <c r="W156" s="277"/>
      <c r="X156" s="277"/>
    </row>
    <row r="157" ht="15.75" customHeight="1">
      <c r="A157" s="352">
        <v>206794.0</v>
      </c>
      <c r="B157" s="352" t="str">
        <f>VLOOKUP(A157, 'JAN2022 - CC'!M:N,2,0)</f>
        <v>960844580</v>
      </c>
      <c r="C157" s="352">
        <f>VLOOKUP(B157, 'JAN2022 - CC'!A:B,2,0)</f>
        <v>9608</v>
      </c>
      <c r="D157" s="352" t="s">
        <v>8507</v>
      </c>
      <c r="E157" s="352" t="s">
        <v>8309</v>
      </c>
      <c r="F157" s="277"/>
      <c r="G157" s="277"/>
      <c r="H157" s="277"/>
      <c r="I157" s="277"/>
      <c r="J157" s="352"/>
      <c r="K157" s="277"/>
      <c r="L157" s="352"/>
      <c r="M157" s="352"/>
      <c r="N157" s="277"/>
      <c r="O157" s="277"/>
      <c r="P157" s="277"/>
      <c r="Q157" s="277"/>
      <c r="R157" s="277"/>
      <c r="S157" s="277"/>
      <c r="T157" s="277"/>
      <c r="U157" s="277"/>
      <c r="V157" s="277"/>
      <c r="W157" s="277"/>
      <c r="X157" s="277"/>
    </row>
    <row r="158" ht="15.0" customHeight="1">
      <c r="A158" s="352">
        <v>206797.0</v>
      </c>
      <c r="B158" s="352" t="str">
        <f>VLOOKUP(A158, 'JAN2022 - CC'!M:N,2,0)</f>
        <v>1792844580</v>
      </c>
      <c r="C158" s="352">
        <f>VLOOKUP(B158, 'JAN2022 - CC'!A:B,2,0)</f>
        <v>17928</v>
      </c>
      <c r="D158" s="352" t="s">
        <v>7736</v>
      </c>
      <c r="E158" s="352">
        <v>85.4</v>
      </c>
      <c r="F158" s="277"/>
      <c r="G158" s="277"/>
      <c r="H158" s="277"/>
      <c r="I158" s="277"/>
      <c r="J158" s="352"/>
      <c r="K158" s="277"/>
      <c r="L158" s="352"/>
      <c r="M158" s="352"/>
      <c r="N158" s="277"/>
      <c r="O158" s="277"/>
      <c r="P158" s="277"/>
      <c r="Q158" s="277"/>
      <c r="R158" s="277"/>
      <c r="S158" s="277"/>
      <c r="T158" s="277"/>
      <c r="U158" s="277"/>
      <c r="V158" s="277"/>
      <c r="W158" s="277"/>
      <c r="X158" s="277"/>
    </row>
    <row r="159" ht="15.0" customHeight="1">
      <c r="A159" s="352">
        <v>206797.0</v>
      </c>
      <c r="B159" s="352" t="str">
        <f>VLOOKUP(A159, 'JAN2022 - CC'!M:N,2,0)</f>
        <v>1792844580</v>
      </c>
      <c r="C159" s="352">
        <f>VLOOKUP(B159, 'JAN2022 - CC'!A:B,2,0)</f>
        <v>17928</v>
      </c>
      <c r="D159" s="352" t="s">
        <v>7576</v>
      </c>
      <c r="E159" s="352" t="s">
        <v>8315</v>
      </c>
      <c r="F159" s="277"/>
      <c r="G159" s="277"/>
      <c r="H159" s="277"/>
      <c r="I159" s="277"/>
      <c r="J159" s="352"/>
      <c r="K159" s="277"/>
      <c r="L159" s="352"/>
      <c r="M159" s="352"/>
      <c r="N159" s="277"/>
      <c r="O159" s="277"/>
      <c r="P159" s="277"/>
      <c r="Q159" s="277"/>
      <c r="R159" s="277"/>
      <c r="S159" s="277"/>
      <c r="T159" s="277"/>
      <c r="U159" s="277"/>
      <c r="V159" s="277"/>
      <c r="W159" s="277"/>
      <c r="X159" s="277"/>
    </row>
    <row r="160" ht="15.75" customHeight="1">
      <c r="A160" s="352">
        <v>206798.0</v>
      </c>
      <c r="B160" s="352" t="str">
        <f>VLOOKUP(A160, 'JAN2022 - CC'!M:N,2,0)</f>
        <v>1724144580</v>
      </c>
      <c r="C160" s="352">
        <f>VLOOKUP(B160, 'JAN2022 - CC'!A:B,2,0)</f>
        <v>17241</v>
      </c>
      <c r="D160" s="352" t="s">
        <v>8342</v>
      </c>
      <c r="E160" s="352" t="s">
        <v>8309</v>
      </c>
      <c r="F160" s="277"/>
      <c r="G160" s="277"/>
      <c r="H160" s="277"/>
      <c r="I160" s="277"/>
      <c r="J160" s="352"/>
      <c r="K160" s="277"/>
      <c r="L160" s="352"/>
      <c r="M160" s="352"/>
      <c r="N160" s="277"/>
      <c r="O160" s="277"/>
      <c r="P160" s="277"/>
      <c r="Q160" s="277"/>
      <c r="R160" s="277"/>
      <c r="S160" s="277"/>
      <c r="T160" s="277"/>
      <c r="U160" s="277"/>
      <c r="V160" s="277"/>
      <c r="W160" s="277"/>
      <c r="X160" s="277"/>
    </row>
    <row r="161" ht="15.0" customHeight="1">
      <c r="A161" s="352">
        <v>206799.0</v>
      </c>
      <c r="B161" s="352" t="str">
        <f>VLOOKUP(A161, 'JAN2022 - CC'!M:N,2,0)</f>
        <v>1335544580</v>
      </c>
      <c r="C161" s="352">
        <f>VLOOKUP(B161, 'JAN2022 - CC'!A:B,2,0)</f>
        <v>13355</v>
      </c>
      <c r="D161" s="352" t="s">
        <v>7606</v>
      </c>
      <c r="E161" s="352" t="s">
        <v>8315</v>
      </c>
      <c r="F161" s="277"/>
      <c r="G161" s="277"/>
      <c r="H161" s="277"/>
      <c r="I161" s="277"/>
      <c r="J161" s="352"/>
      <c r="K161" s="277"/>
      <c r="L161" s="352"/>
      <c r="M161" s="352"/>
      <c r="N161" s="277"/>
      <c r="O161" s="277"/>
      <c r="P161" s="277"/>
      <c r="Q161" s="277"/>
      <c r="R161" s="277"/>
      <c r="S161" s="277"/>
      <c r="T161" s="277"/>
      <c r="U161" s="277"/>
      <c r="V161" s="277"/>
      <c r="W161" s="277"/>
      <c r="X161" s="277"/>
    </row>
    <row r="162" ht="15.0" customHeight="1">
      <c r="A162" s="352">
        <v>206805.0</v>
      </c>
      <c r="B162" s="352" t="str">
        <f>VLOOKUP(A162, 'JAN2022 - CC'!M:N,2,0)</f>
        <v>983044580</v>
      </c>
      <c r="C162" s="352">
        <f>VLOOKUP(B162, 'JAN2022 - CC'!A:B,2,0)</f>
        <v>9830</v>
      </c>
      <c r="D162" s="352" t="s">
        <v>8495</v>
      </c>
      <c r="E162" s="352" t="s">
        <v>8315</v>
      </c>
      <c r="F162" s="277"/>
      <c r="G162" s="277"/>
      <c r="H162" s="277"/>
      <c r="I162" s="277"/>
      <c r="J162" s="352"/>
      <c r="K162" s="277"/>
      <c r="L162" s="352"/>
      <c r="M162" s="352"/>
      <c r="N162" s="277"/>
      <c r="O162" s="277"/>
      <c r="P162" s="277"/>
      <c r="Q162" s="277"/>
      <c r="R162" s="277"/>
      <c r="S162" s="277"/>
      <c r="T162" s="277"/>
      <c r="U162" s="277"/>
      <c r="V162" s="277"/>
      <c r="W162" s="277"/>
      <c r="X162" s="277"/>
    </row>
    <row r="163" ht="15.75" customHeight="1">
      <c r="A163" s="352">
        <v>206805.0</v>
      </c>
      <c r="B163" s="352" t="str">
        <f>VLOOKUP(A163, 'JAN2022 - CC'!M:N,2,0)</f>
        <v>983044580</v>
      </c>
      <c r="C163" s="352">
        <f>VLOOKUP(B163, 'JAN2022 - CC'!A:B,2,0)</f>
        <v>9830</v>
      </c>
      <c r="D163" s="352" t="s">
        <v>8507</v>
      </c>
      <c r="E163" s="352" t="s">
        <v>8309</v>
      </c>
      <c r="F163" s="277"/>
      <c r="G163" s="277"/>
      <c r="H163" s="277"/>
      <c r="I163" s="277"/>
      <c r="J163" s="352"/>
      <c r="K163" s="277"/>
      <c r="L163" s="352"/>
      <c r="M163" s="352"/>
      <c r="N163" s="277"/>
      <c r="O163" s="277"/>
      <c r="P163" s="277"/>
      <c r="Q163" s="277"/>
      <c r="R163" s="277"/>
      <c r="S163" s="277"/>
      <c r="T163" s="277"/>
      <c r="U163" s="277"/>
      <c r="V163" s="277"/>
      <c r="W163" s="277"/>
      <c r="X163" s="277"/>
    </row>
    <row r="164" ht="15.0" customHeight="1">
      <c r="A164" s="352">
        <v>206805.0</v>
      </c>
      <c r="B164" s="352" t="str">
        <f>VLOOKUP(A164, 'JAN2022 - CC'!M:N,2,0)</f>
        <v>983044580</v>
      </c>
      <c r="C164" s="352">
        <f>VLOOKUP(B164, 'JAN2022 - CC'!A:B,2,0)</f>
        <v>9830</v>
      </c>
      <c r="D164" s="352" t="s">
        <v>7569</v>
      </c>
      <c r="E164" s="352">
        <v>608.0</v>
      </c>
      <c r="F164" s="277"/>
      <c r="G164" s="277"/>
      <c r="H164" s="277"/>
      <c r="I164" s="277"/>
      <c r="J164" s="352"/>
      <c r="K164" s="277"/>
      <c r="L164" s="352"/>
      <c r="M164" s="352"/>
      <c r="N164" s="277"/>
      <c r="O164" s="277"/>
      <c r="P164" s="277"/>
      <c r="Q164" s="277"/>
      <c r="R164" s="277"/>
      <c r="S164" s="277"/>
      <c r="T164" s="277"/>
      <c r="U164" s="277"/>
      <c r="V164" s="277"/>
      <c r="W164" s="277"/>
      <c r="X164" s="277"/>
    </row>
    <row r="165" ht="15.0" customHeight="1">
      <c r="A165" s="352">
        <v>206805.0</v>
      </c>
      <c r="B165" s="352" t="str">
        <f>VLOOKUP(A165, 'JAN2022 - CC'!M:N,2,0)</f>
        <v>983044580</v>
      </c>
      <c r="C165" s="352">
        <f>VLOOKUP(B165, 'JAN2022 - CC'!A:B,2,0)</f>
        <v>9830</v>
      </c>
      <c r="D165" s="352" t="s">
        <v>7569</v>
      </c>
      <c r="E165" s="352" t="s">
        <v>8309</v>
      </c>
      <c r="F165" s="277"/>
      <c r="G165" s="277"/>
      <c r="H165" s="277"/>
      <c r="I165" s="277"/>
      <c r="J165" s="352"/>
      <c r="K165" s="277"/>
      <c r="L165" s="352"/>
      <c r="M165" s="352"/>
      <c r="N165" s="277"/>
      <c r="O165" s="277"/>
      <c r="P165" s="277"/>
      <c r="Q165" s="277"/>
      <c r="R165" s="277"/>
      <c r="S165" s="277"/>
      <c r="T165" s="277"/>
      <c r="U165" s="277"/>
      <c r="V165" s="277"/>
      <c r="W165" s="277"/>
      <c r="X165" s="277"/>
    </row>
    <row r="166" ht="15.75" customHeight="1">
      <c r="A166" s="352">
        <v>206805.0</v>
      </c>
      <c r="B166" s="352" t="str">
        <f>VLOOKUP(A166, 'JAN2022 - CC'!M:N,2,0)</f>
        <v>983044580</v>
      </c>
      <c r="C166" s="352">
        <f>VLOOKUP(B166, 'JAN2022 - CC'!A:B,2,0)</f>
        <v>9830</v>
      </c>
      <c r="D166" s="352" t="s">
        <v>7570</v>
      </c>
      <c r="E166" s="352" t="s">
        <v>8315</v>
      </c>
      <c r="F166" s="277"/>
      <c r="G166" s="277"/>
      <c r="H166" s="277"/>
      <c r="I166" s="277"/>
      <c r="J166" s="352"/>
      <c r="K166" s="277"/>
      <c r="L166" s="352"/>
      <c r="M166" s="352"/>
      <c r="N166" s="277"/>
      <c r="O166" s="277"/>
      <c r="P166" s="277"/>
      <c r="Q166" s="277"/>
      <c r="R166" s="277"/>
      <c r="S166" s="277"/>
      <c r="T166" s="277"/>
      <c r="U166" s="277"/>
      <c r="V166" s="277"/>
      <c r="W166" s="277"/>
      <c r="X166" s="277"/>
    </row>
    <row r="167" ht="15.0" customHeight="1">
      <c r="A167" s="352">
        <v>206810.0</v>
      </c>
      <c r="B167" s="352" t="str">
        <f>VLOOKUP(A167, 'JAN2022 - CC'!M:N,2,0)</f>
        <v>961644580</v>
      </c>
      <c r="C167" s="352">
        <f>VLOOKUP(B167, 'JAN2022 - CC'!A:B,2,0)</f>
        <v>9616</v>
      </c>
      <c r="D167" s="352" t="s">
        <v>7566</v>
      </c>
      <c r="E167" s="352">
        <v>1280.0</v>
      </c>
      <c r="F167" s="277"/>
      <c r="G167" s="277"/>
      <c r="H167" s="277"/>
      <c r="I167" s="277"/>
      <c r="J167" s="352"/>
      <c r="K167" s="277"/>
      <c r="L167" s="352"/>
      <c r="M167" s="352"/>
      <c r="N167" s="277"/>
      <c r="O167" s="277"/>
      <c r="P167" s="277"/>
      <c r="Q167" s="277"/>
      <c r="R167" s="277"/>
      <c r="S167" s="277"/>
      <c r="T167" s="277"/>
      <c r="U167" s="277"/>
      <c r="V167" s="277"/>
      <c r="W167" s="277"/>
      <c r="X167" s="277"/>
    </row>
    <row r="168" ht="15.0" customHeight="1">
      <c r="A168" s="352">
        <v>206810.0</v>
      </c>
      <c r="B168" s="352" t="str">
        <f>VLOOKUP(A168, 'JAN2022 - CC'!M:N,2,0)</f>
        <v>961644580</v>
      </c>
      <c r="C168" s="352">
        <f>VLOOKUP(B168, 'JAN2022 - CC'!A:B,2,0)</f>
        <v>9616</v>
      </c>
      <c r="D168" s="352" t="s">
        <v>8494</v>
      </c>
      <c r="E168" s="352">
        <v>1640.0</v>
      </c>
      <c r="F168" s="277"/>
      <c r="G168" s="277"/>
      <c r="H168" s="277"/>
      <c r="I168" s="277"/>
      <c r="J168" s="352"/>
      <c r="K168" s="277"/>
      <c r="L168" s="352"/>
      <c r="M168" s="352"/>
      <c r="N168" s="277"/>
      <c r="O168" s="277"/>
      <c r="P168" s="277"/>
      <c r="Q168" s="277"/>
      <c r="R168" s="277"/>
      <c r="S168" s="277"/>
      <c r="T168" s="277"/>
      <c r="U168" s="277"/>
      <c r="V168" s="277"/>
      <c r="W168" s="277"/>
      <c r="X168" s="277"/>
    </row>
    <row r="169" ht="15.0" customHeight="1">
      <c r="A169" s="352">
        <v>206810.0</v>
      </c>
      <c r="B169" s="352" t="str">
        <f>VLOOKUP(A169, 'JAN2022 - CC'!M:N,2,0)</f>
        <v>961644580</v>
      </c>
      <c r="C169" s="352">
        <f>VLOOKUP(B169, 'JAN2022 - CC'!A:B,2,0)</f>
        <v>9616</v>
      </c>
      <c r="D169" s="352" t="s">
        <v>8507</v>
      </c>
      <c r="E169" s="352" t="s">
        <v>8309</v>
      </c>
      <c r="F169" s="277"/>
      <c r="G169" s="277"/>
      <c r="H169" s="277"/>
      <c r="I169" s="277"/>
      <c r="J169" s="352"/>
      <c r="K169" s="277"/>
      <c r="L169" s="352"/>
      <c r="M169" s="352"/>
      <c r="N169" s="277"/>
      <c r="O169" s="277"/>
      <c r="P169" s="277"/>
      <c r="Q169" s="277"/>
      <c r="R169" s="277"/>
      <c r="S169" s="277"/>
      <c r="T169" s="277"/>
      <c r="U169" s="277"/>
      <c r="V169" s="277"/>
      <c r="W169" s="277"/>
      <c r="X169" s="277"/>
    </row>
    <row r="170" ht="15.75" customHeight="1">
      <c r="A170" s="352">
        <v>206811.0</v>
      </c>
      <c r="B170" s="352" t="str">
        <f>VLOOKUP(A170, 'JAN2022 - CC'!M:N,2,0)</f>
        <v>1585244580</v>
      </c>
      <c r="C170" s="352">
        <f>VLOOKUP(B170, 'JAN2022 - CC'!A:B,2,0)</f>
        <v>15852</v>
      </c>
      <c r="D170" s="352" t="s">
        <v>7606</v>
      </c>
      <c r="E170" s="352" t="s">
        <v>8315</v>
      </c>
      <c r="F170" s="277"/>
      <c r="G170" s="277"/>
      <c r="H170" s="277"/>
      <c r="I170" s="277"/>
      <c r="J170" s="352"/>
      <c r="K170" s="277"/>
      <c r="L170" s="352"/>
      <c r="M170" s="352"/>
      <c r="N170" s="277"/>
      <c r="O170" s="277"/>
      <c r="P170" s="277"/>
      <c r="Q170" s="277"/>
      <c r="R170" s="277"/>
      <c r="S170" s="277"/>
      <c r="T170" s="277"/>
      <c r="U170" s="277"/>
      <c r="V170" s="277"/>
      <c r="W170" s="277"/>
      <c r="X170" s="277"/>
    </row>
    <row r="171" ht="15.0" customHeight="1">
      <c r="A171" s="352">
        <v>206815.0</v>
      </c>
      <c r="B171" s="352" t="str">
        <f>VLOOKUP(A171, 'JAN2022 - CC'!M:N,2,0)</f>
        <v>1789544580</v>
      </c>
      <c r="C171" s="352">
        <f>VLOOKUP(B171, 'JAN2022 - CC'!A:B,2,0)</f>
        <v>17895</v>
      </c>
      <c r="D171" s="352" t="s">
        <v>7754</v>
      </c>
      <c r="E171" s="352">
        <v>355.0</v>
      </c>
      <c r="F171" s="277"/>
      <c r="G171" s="277"/>
      <c r="H171" s="277"/>
      <c r="I171" s="277"/>
      <c r="J171" s="352"/>
      <c r="K171" s="277"/>
      <c r="L171" s="352"/>
      <c r="M171" s="352"/>
      <c r="N171" s="277"/>
      <c r="O171" s="277"/>
      <c r="P171" s="277"/>
      <c r="Q171" s="277"/>
      <c r="R171" s="277"/>
      <c r="S171" s="277"/>
      <c r="T171" s="277"/>
      <c r="U171" s="277"/>
      <c r="V171" s="277"/>
      <c r="W171" s="277"/>
      <c r="X171" s="277"/>
    </row>
    <row r="172" ht="15.0" customHeight="1">
      <c r="A172" s="352">
        <v>206815.0</v>
      </c>
      <c r="B172" s="352" t="str">
        <f>VLOOKUP(A172, 'JAN2022 - CC'!M:N,2,0)</f>
        <v>1789544580</v>
      </c>
      <c r="C172" s="352">
        <f>VLOOKUP(B172, 'JAN2022 - CC'!A:B,2,0)</f>
        <v>17895</v>
      </c>
      <c r="D172" s="352" t="s">
        <v>8495</v>
      </c>
      <c r="E172" s="352" t="s">
        <v>8315</v>
      </c>
      <c r="F172" s="277"/>
      <c r="G172" s="277"/>
      <c r="H172" s="277"/>
      <c r="I172" s="277"/>
      <c r="J172" s="352"/>
      <c r="K172" s="277"/>
      <c r="L172" s="352"/>
      <c r="M172" s="352"/>
      <c r="N172" s="277"/>
      <c r="O172" s="277"/>
      <c r="P172" s="277"/>
      <c r="Q172" s="277"/>
      <c r="R172" s="277"/>
      <c r="S172" s="277"/>
      <c r="T172" s="277"/>
      <c r="U172" s="277"/>
      <c r="V172" s="277"/>
      <c r="W172" s="277"/>
      <c r="X172" s="277"/>
    </row>
    <row r="173" ht="15.75" customHeight="1">
      <c r="A173" s="352">
        <v>206815.0</v>
      </c>
      <c r="B173" s="352" t="str">
        <f>VLOOKUP(A173, 'JAN2022 - CC'!M:N,2,0)</f>
        <v>1789544580</v>
      </c>
      <c r="C173" s="352">
        <f>VLOOKUP(B173, 'JAN2022 - CC'!A:B,2,0)</f>
        <v>17895</v>
      </c>
      <c r="D173" s="352" t="s">
        <v>7640</v>
      </c>
      <c r="E173" s="352">
        <v>279.0</v>
      </c>
      <c r="F173" s="277"/>
      <c r="G173" s="277"/>
      <c r="H173" s="277"/>
      <c r="I173" s="277"/>
      <c r="J173" s="352"/>
      <c r="K173" s="277"/>
      <c r="L173" s="352"/>
      <c r="M173" s="352"/>
      <c r="N173" s="277"/>
      <c r="O173" s="277"/>
      <c r="P173" s="277"/>
      <c r="Q173" s="277"/>
      <c r="R173" s="277"/>
      <c r="S173" s="277"/>
      <c r="T173" s="277"/>
      <c r="U173" s="277"/>
      <c r="V173" s="277"/>
      <c r="W173" s="277"/>
      <c r="X173" s="277"/>
    </row>
    <row r="174" ht="15.0" customHeight="1">
      <c r="A174" s="352">
        <v>206815.0</v>
      </c>
      <c r="B174" s="352" t="str">
        <f>VLOOKUP(A174, 'JAN2022 - CC'!M:N,2,0)</f>
        <v>1789544580</v>
      </c>
      <c r="C174" s="352">
        <f>VLOOKUP(B174, 'JAN2022 - CC'!A:B,2,0)</f>
        <v>17895</v>
      </c>
      <c r="D174" s="352" t="s">
        <v>8507</v>
      </c>
      <c r="E174" s="352" t="s">
        <v>8309</v>
      </c>
      <c r="F174" s="277"/>
      <c r="G174" s="277"/>
      <c r="H174" s="277"/>
      <c r="I174" s="277"/>
      <c r="J174" s="352"/>
      <c r="K174" s="277"/>
      <c r="L174" s="352"/>
      <c r="M174" s="352"/>
      <c r="N174" s="277"/>
      <c r="O174" s="277"/>
      <c r="P174" s="277"/>
      <c r="Q174" s="277"/>
      <c r="R174" s="277"/>
      <c r="S174" s="277"/>
      <c r="T174" s="277"/>
      <c r="U174" s="277"/>
      <c r="V174" s="277"/>
      <c r="W174" s="277"/>
      <c r="X174" s="277"/>
    </row>
    <row r="175" ht="15.0" customHeight="1">
      <c r="A175" s="352">
        <v>206815.0</v>
      </c>
      <c r="B175" s="352" t="str">
        <f>VLOOKUP(A175, 'JAN2022 - CC'!M:N,2,0)</f>
        <v>1789544580</v>
      </c>
      <c r="C175" s="352">
        <f>VLOOKUP(B175, 'JAN2022 - CC'!A:B,2,0)</f>
        <v>17895</v>
      </c>
      <c r="D175" s="352" t="s">
        <v>7569</v>
      </c>
      <c r="E175" s="352" t="s">
        <v>8315</v>
      </c>
      <c r="F175" s="277"/>
      <c r="G175" s="277"/>
      <c r="H175" s="277"/>
      <c r="I175" s="277"/>
      <c r="J175" s="352"/>
      <c r="K175" s="277"/>
      <c r="L175" s="352"/>
      <c r="M175" s="352"/>
      <c r="N175" s="277"/>
      <c r="O175" s="277"/>
      <c r="P175" s="277"/>
      <c r="Q175" s="277"/>
      <c r="R175" s="277"/>
      <c r="S175" s="277"/>
      <c r="T175" s="277"/>
      <c r="U175" s="277"/>
      <c r="V175" s="277"/>
      <c r="W175" s="277"/>
      <c r="X175" s="277"/>
    </row>
    <row r="176" ht="15.75" customHeight="1">
      <c r="A176" s="352">
        <v>206815.0</v>
      </c>
      <c r="B176" s="352" t="str">
        <f>VLOOKUP(A176, 'JAN2022 - CC'!M:N,2,0)</f>
        <v>1789544580</v>
      </c>
      <c r="C176" s="352">
        <f>VLOOKUP(B176, 'JAN2022 - CC'!A:B,2,0)</f>
        <v>17895</v>
      </c>
      <c r="D176" s="352" t="s">
        <v>7569</v>
      </c>
      <c r="E176" s="352" t="s">
        <v>8309</v>
      </c>
      <c r="F176" s="277"/>
      <c r="G176" s="277"/>
      <c r="H176" s="277"/>
      <c r="I176" s="277"/>
      <c r="J176" s="352"/>
      <c r="K176" s="277"/>
      <c r="L176" s="352"/>
      <c r="M176" s="352"/>
      <c r="N176" s="277"/>
      <c r="O176" s="277"/>
      <c r="P176" s="277"/>
      <c r="Q176" s="277"/>
      <c r="R176" s="277"/>
      <c r="S176" s="277"/>
      <c r="T176" s="277"/>
      <c r="U176" s="277"/>
      <c r="V176" s="277"/>
      <c r="W176" s="277"/>
      <c r="X176" s="277"/>
    </row>
    <row r="177" ht="15.0" customHeight="1">
      <c r="A177" s="352">
        <v>206815.0</v>
      </c>
      <c r="B177" s="352" t="str">
        <f>VLOOKUP(A177, 'JAN2022 - CC'!M:N,2,0)</f>
        <v>1789544580</v>
      </c>
      <c r="C177" s="352">
        <f>VLOOKUP(B177, 'JAN2022 - CC'!A:B,2,0)</f>
        <v>17895</v>
      </c>
      <c r="D177" s="352" t="s">
        <v>8581</v>
      </c>
      <c r="E177" s="352">
        <v>63.2</v>
      </c>
      <c r="F177" s="277"/>
      <c r="G177" s="277"/>
      <c r="H177" s="277"/>
      <c r="I177" s="277"/>
      <c r="J177" s="352"/>
      <c r="K177" s="277"/>
      <c r="L177" s="352"/>
      <c r="M177" s="352"/>
      <c r="N177" s="277"/>
      <c r="O177" s="277"/>
      <c r="P177" s="277"/>
      <c r="Q177" s="277"/>
      <c r="R177" s="277"/>
      <c r="S177" s="277"/>
      <c r="T177" s="277"/>
      <c r="U177" s="277"/>
      <c r="V177" s="277"/>
      <c r="W177" s="277"/>
      <c r="X177" s="277"/>
    </row>
    <row r="178" ht="15.0" customHeight="1">
      <c r="A178" s="352">
        <v>206816.0</v>
      </c>
      <c r="B178" s="352" t="str">
        <f>VLOOKUP(A178, 'JAN2022 - CC'!M:N,2,0)</f>
        <v>1779444580</v>
      </c>
      <c r="C178" s="352">
        <f>VLOOKUP(B178, 'JAN2022 - CC'!A:B,2,0)</f>
        <v>17794</v>
      </c>
      <c r="D178" s="352" t="s">
        <v>7576</v>
      </c>
      <c r="E178" s="352" t="s">
        <v>8315</v>
      </c>
      <c r="F178" s="277"/>
      <c r="G178" s="277"/>
      <c r="H178" s="277"/>
      <c r="I178" s="277"/>
      <c r="J178" s="352"/>
      <c r="K178" s="277"/>
      <c r="L178" s="352"/>
      <c r="M178" s="352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</row>
    <row r="179" ht="15.75" customHeight="1">
      <c r="A179" s="352">
        <v>206817.0</v>
      </c>
      <c r="B179" s="352" t="str">
        <f>VLOOKUP(A179, 'JAN2022 - CC'!M:N,2,0)</f>
        <v>1265944580</v>
      </c>
      <c r="C179" s="352">
        <f>VLOOKUP(B179, 'JAN2022 - CC'!A:B,2,0)</f>
        <v>12659</v>
      </c>
      <c r="D179" s="352" t="s">
        <v>7566</v>
      </c>
      <c r="E179" s="352">
        <v>655.0</v>
      </c>
      <c r="F179" s="277"/>
      <c r="G179" s="277"/>
      <c r="H179" s="277"/>
      <c r="I179" s="277"/>
      <c r="J179" s="352"/>
      <c r="K179" s="277"/>
      <c r="L179" s="352"/>
      <c r="M179" s="352"/>
      <c r="N179" s="277"/>
      <c r="O179" s="277"/>
      <c r="P179" s="277"/>
      <c r="Q179" s="277"/>
      <c r="R179" s="277"/>
      <c r="S179" s="277"/>
      <c r="T179" s="277"/>
      <c r="U179" s="277"/>
      <c r="V179" s="277"/>
      <c r="W179" s="277"/>
      <c r="X179" s="277"/>
    </row>
    <row r="180" ht="15.0" customHeight="1">
      <c r="A180" s="352">
        <v>206817.0</v>
      </c>
      <c r="B180" s="352" t="str">
        <f>VLOOKUP(A180, 'JAN2022 - CC'!M:N,2,0)</f>
        <v>1265944580</v>
      </c>
      <c r="C180" s="352">
        <f>VLOOKUP(B180, 'JAN2022 - CC'!A:B,2,0)</f>
        <v>12659</v>
      </c>
      <c r="D180" s="352" t="s">
        <v>8494</v>
      </c>
      <c r="E180" s="352" t="s">
        <v>8315</v>
      </c>
      <c r="F180" s="277"/>
      <c r="G180" s="277"/>
      <c r="H180" s="277"/>
      <c r="I180" s="277"/>
      <c r="J180" s="352"/>
      <c r="K180" s="277"/>
      <c r="L180" s="352"/>
      <c r="M180" s="352"/>
      <c r="N180" s="277"/>
      <c r="O180" s="277"/>
      <c r="P180" s="277"/>
      <c r="Q180" s="277"/>
      <c r="R180" s="277"/>
      <c r="S180" s="277"/>
      <c r="T180" s="277"/>
      <c r="U180" s="277"/>
      <c r="V180" s="277"/>
      <c r="W180" s="277"/>
      <c r="X180" s="277"/>
    </row>
    <row r="181" ht="15.0" customHeight="1">
      <c r="A181" s="352">
        <v>206817.0</v>
      </c>
      <c r="B181" s="352" t="str">
        <f>VLOOKUP(A181, 'JAN2022 - CC'!M:N,2,0)</f>
        <v>1265944580</v>
      </c>
      <c r="C181" s="352">
        <f>VLOOKUP(B181, 'JAN2022 - CC'!A:B,2,0)</f>
        <v>12659</v>
      </c>
      <c r="D181" s="352" t="s">
        <v>8507</v>
      </c>
      <c r="E181" s="352" t="s">
        <v>8309</v>
      </c>
      <c r="F181" s="277"/>
      <c r="G181" s="277"/>
      <c r="H181" s="277"/>
      <c r="I181" s="277"/>
      <c r="J181" s="352"/>
      <c r="K181" s="277"/>
      <c r="L181" s="352"/>
      <c r="M181" s="352"/>
      <c r="N181" s="277"/>
      <c r="O181" s="277"/>
      <c r="P181" s="277"/>
      <c r="Q181" s="277"/>
      <c r="R181" s="277"/>
      <c r="S181" s="277"/>
      <c r="T181" s="277"/>
      <c r="U181" s="277"/>
      <c r="V181" s="277"/>
      <c r="W181" s="277"/>
      <c r="X181" s="277"/>
    </row>
    <row r="182" ht="15.75" customHeight="1">
      <c r="A182" s="352">
        <v>206818.0</v>
      </c>
      <c r="B182" s="352" t="str">
        <f>VLOOKUP(A182, 'JAN2022 - CC'!M:N,2,0)</f>
        <v>1568044580</v>
      </c>
      <c r="C182" s="352">
        <f>VLOOKUP(B182, 'JAN2022 - CC'!A:B,2,0)</f>
        <v>15680</v>
      </c>
      <c r="D182" s="352" t="s">
        <v>7705</v>
      </c>
      <c r="E182" s="352">
        <v>119.0</v>
      </c>
      <c r="F182" s="277"/>
      <c r="G182" s="277"/>
      <c r="H182" s="277"/>
      <c r="I182" s="277"/>
      <c r="J182" s="352"/>
      <c r="K182" s="277"/>
      <c r="L182" s="352"/>
      <c r="M182" s="352"/>
      <c r="N182" s="277"/>
      <c r="O182" s="277"/>
      <c r="P182" s="277"/>
      <c r="Q182" s="277"/>
      <c r="R182" s="277"/>
      <c r="S182" s="277"/>
      <c r="T182" s="277"/>
      <c r="U182" s="277"/>
      <c r="V182" s="277"/>
      <c r="W182" s="277"/>
      <c r="X182" s="277"/>
    </row>
    <row r="183" ht="15.0" customHeight="1">
      <c r="A183" s="352">
        <v>206818.0</v>
      </c>
      <c r="B183" s="352" t="str">
        <f>VLOOKUP(A183, 'JAN2022 - CC'!M:N,2,0)</f>
        <v>1568044580</v>
      </c>
      <c r="C183" s="352">
        <f>VLOOKUP(B183, 'JAN2022 - CC'!A:B,2,0)</f>
        <v>15680</v>
      </c>
      <c r="D183" s="352" t="s">
        <v>8029</v>
      </c>
      <c r="E183" s="352" t="s">
        <v>8315</v>
      </c>
      <c r="F183" s="277"/>
      <c r="G183" s="277"/>
      <c r="H183" s="277"/>
      <c r="I183" s="277"/>
      <c r="J183" s="352"/>
      <c r="K183" s="277"/>
      <c r="L183" s="352"/>
      <c r="M183" s="352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</row>
    <row r="184" ht="15.0" customHeight="1">
      <c r="A184" s="352">
        <v>206818.0</v>
      </c>
      <c r="B184" s="352" t="str">
        <f>VLOOKUP(A184, 'JAN2022 - CC'!M:N,2,0)</f>
        <v>1568044580</v>
      </c>
      <c r="C184" s="352">
        <f>VLOOKUP(B184, 'JAN2022 - CC'!A:B,2,0)</f>
        <v>15680</v>
      </c>
      <c r="D184" s="352" t="s">
        <v>8507</v>
      </c>
      <c r="E184" s="352" t="s">
        <v>8309</v>
      </c>
      <c r="F184" s="277"/>
      <c r="G184" s="277"/>
      <c r="H184" s="277"/>
      <c r="I184" s="277"/>
      <c r="J184" s="352"/>
      <c r="K184" s="277"/>
      <c r="L184" s="352"/>
      <c r="M184" s="352"/>
      <c r="N184" s="277"/>
      <c r="O184" s="277"/>
      <c r="P184" s="277"/>
      <c r="Q184" s="277"/>
      <c r="R184" s="277"/>
      <c r="S184" s="277"/>
      <c r="T184" s="277"/>
      <c r="U184" s="277"/>
      <c r="V184" s="277"/>
      <c r="W184" s="277"/>
      <c r="X184" s="277"/>
    </row>
    <row r="185" ht="15.0" customHeight="1">
      <c r="A185" s="352">
        <v>206819.0</v>
      </c>
      <c r="B185" s="352" t="str">
        <f>VLOOKUP(A185, 'JAN2022 - CC'!M:N,2,0)</f>
        <v>1302344580</v>
      </c>
      <c r="C185" s="352">
        <f>VLOOKUP(B185, 'JAN2022 - CC'!A:B,2,0)</f>
        <v>13023</v>
      </c>
      <c r="D185" s="352" t="s">
        <v>7939</v>
      </c>
      <c r="E185" s="352" t="s">
        <v>8309</v>
      </c>
      <c r="F185" s="277"/>
      <c r="G185" s="277"/>
      <c r="H185" s="277"/>
      <c r="I185" s="277"/>
      <c r="J185" s="352"/>
      <c r="K185" s="277"/>
      <c r="L185" s="352"/>
      <c r="M185" s="352"/>
      <c r="N185" s="277"/>
      <c r="O185" s="277"/>
      <c r="P185" s="277"/>
      <c r="Q185" s="277"/>
      <c r="R185" s="277"/>
      <c r="S185" s="277"/>
      <c r="T185" s="277"/>
      <c r="U185" s="277"/>
      <c r="V185" s="277"/>
      <c r="W185" s="277"/>
      <c r="X185" s="277"/>
    </row>
    <row r="186" ht="15.75" customHeight="1">
      <c r="A186" s="352">
        <v>206819.0</v>
      </c>
      <c r="B186" s="352" t="str">
        <f>VLOOKUP(A186, 'JAN2022 - CC'!M:N,2,0)</f>
        <v>1302344580</v>
      </c>
      <c r="C186" s="352">
        <f>VLOOKUP(B186, 'JAN2022 - CC'!A:B,2,0)</f>
        <v>13023</v>
      </c>
      <c r="D186" s="352" t="s">
        <v>7556</v>
      </c>
      <c r="E186" s="352" t="s">
        <v>8315</v>
      </c>
      <c r="F186" s="277"/>
      <c r="G186" s="277"/>
      <c r="H186" s="277"/>
      <c r="I186" s="277"/>
      <c r="J186" s="352"/>
      <c r="K186" s="277"/>
      <c r="L186" s="352"/>
      <c r="M186" s="352"/>
      <c r="N186" s="277"/>
      <c r="O186" s="277"/>
      <c r="P186" s="277"/>
      <c r="Q186" s="277"/>
      <c r="R186" s="277"/>
      <c r="S186" s="277"/>
      <c r="T186" s="277"/>
      <c r="U186" s="277"/>
      <c r="V186" s="277"/>
      <c r="W186" s="277"/>
      <c r="X186" s="277"/>
    </row>
    <row r="187" ht="15.0" customHeight="1">
      <c r="A187" s="352">
        <v>206819.0</v>
      </c>
      <c r="B187" s="352" t="str">
        <f>VLOOKUP(A187, 'JAN2022 - CC'!M:N,2,0)</f>
        <v>1302344580</v>
      </c>
      <c r="C187" s="352">
        <f>VLOOKUP(B187, 'JAN2022 - CC'!A:B,2,0)</f>
        <v>13023</v>
      </c>
      <c r="D187" s="352" t="s">
        <v>7566</v>
      </c>
      <c r="E187" s="352">
        <v>160.0</v>
      </c>
      <c r="F187" s="277"/>
      <c r="G187" s="277"/>
      <c r="H187" s="277"/>
      <c r="I187" s="277"/>
      <c r="J187" s="352"/>
      <c r="K187" s="277"/>
      <c r="L187" s="352"/>
      <c r="M187" s="352"/>
      <c r="N187" s="277"/>
      <c r="O187" s="277"/>
      <c r="P187" s="277"/>
      <c r="Q187" s="277"/>
      <c r="R187" s="277"/>
      <c r="S187" s="277"/>
      <c r="T187" s="277"/>
      <c r="U187" s="277"/>
      <c r="V187" s="277"/>
      <c r="W187" s="277"/>
      <c r="X187" s="277"/>
    </row>
    <row r="188" ht="15.0" customHeight="1">
      <c r="A188" s="352">
        <v>206819.0</v>
      </c>
      <c r="B188" s="352" t="str">
        <f>VLOOKUP(A188, 'JAN2022 - CC'!M:N,2,0)</f>
        <v>1302344580</v>
      </c>
      <c r="C188" s="352">
        <f>VLOOKUP(B188, 'JAN2022 - CC'!A:B,2,0)</f>
        <v>13023</v>
      </c>
      <c r="D188" s="352" t="s">
        <v>8494</v>
      </c>
      <c r="E188" s="352">
        <v>555.0</v>
      </c>
      <c r="F188" s="277"/>
      <c r="G188" s="277"/>
      <c r="H188" s="277"/>
      <c r="I188" s="277"/>
      <c r="J188" s="352"/>
      <c r="K188" s="277"/>
      <c r="L188" s="352"/>
      <c r="M188" s="352"/>
      <c r="N188" s="277"/>
      <c r="O188" s="277"/>
      <c r="P188" s="277"/>
      <c r="Q188" s="277"/>
      <c r="R188" s="277"/>
      <c r="S188" s="277"/>
      <c r="T188" s="277"/>
      <c r="U188" s="277"/>
      <c r="V188" s="277"/>
      <c r="W188" s="277"/>
      <c r="X188" s="277"/>
    </row>
    <row r="189" ht="15.75" customHeight="1">
      <c r="A189" s="352">
        <v>206819.0</v>
      </c>
      <c r="B189" s="352" t="str">
        <f>VLOOKUP(A189, 'JAN2022 - CC'!M:N,2,0)</f>
        <v>1302344580</v>
      </c>
      <c r="C189" s="352">
        <f>VLOOKUP(B189, 'JAN2022 - CC'!A:B,2,0)</f>
        <v>13023</v>
      </c>
      <c r="D189" s="352" t="s">
        <v>8507</v>
      </c>
      <c r="E189" s="352" t="s">
        <v>8309</v>
      </c>
      <c r="F189" s="277"/>
      <c r="G189" s="277"/>
      <c r="H189" s="277"/>
      <c r="I189" s="277"/>
      <c r="J189" s="352"/>
      <c r="K189" s="277"/>
      <c r="L189" s="352"/>
      <c r="M189" s="352"/>
      <c r="N189" s="277"/>
      <c r="O189" s="277"/>
      <c r="P189" s="277"/>
      <c r="Q189" s="277"/>
      <c r="R189" s="277"/>
      <c r="S189" s="277"/>
      <c r="T189" s="277"/>
      <c r="U189" s="277"/>
      <c r="V189" s="277"/>
      <c r="W189" s="277"/>
      <c r="X189" s="277"/>
    </row>
    <row r="190" ht="15.0" customHeight="1">
      <c r="A190" s="352">
        <v>206820.0</v>
      </c>
      <c r="B190" s="352" t="str">
        <f>VLOOKUP(A190, 'JAN2022 - CC'!M:N,2,0)</f>
        <v>1120044580</v>
      </c>
      <c r="C190" s="352">
        <f>VLOOKUP(B190, 'JAN2022 - CC'!A:B,2,0)</f>
        <v>11200</v>
      </c>
      <c r="D190" s="352" t="s">
        <v>8507</v>
      </c>
      <c r="E190" s="352" t="s">
        <v>8309</v>
      </c>
      <c r="F190" s="277"/>
      <c r="G190" s="277"/>
      <c r="H190" s="277"/>
      <c r="I190" s="277"/>
      <c r="J190" s="352"/>
      <c r="K190" s="277"/>
      <c r="L190" s="352"/>
      <c r="M190" s="352"/>
      <c r="N190" s="277"/>
      <c r="O190" s="277"/>
      <c r="P190" s="277"/>
      <c r="Q190" s="277"/>
      <c r="R190" s="277"/>
      <c r="S190" s="277"/>
      <c r="T190" s="277"/>
      <c r="U190" s="277"/>
      <c r="V190" s="277"/>
      <c r="W190" s="277"/>
      <c r="X190" s="277"/>
    </row>
    <row r="191" ht="15.0" customHeight="1">
      <c r="A191" s="352">
        <v>206822.0</v>
      </c>
      <c r="B191" s="352" t="str">
        <f>VLOOKUP(A191, 'JAN2022 - CC'!M:N,2,0)</f>
        <v>1145244580</v>
      </c>
      <c r="C191" s="352">
        <f>VLOOKUP(B191, 'JAN2022 - CC'!A:B,2,0)</f>
        <v>11452</v>
      </c>
      <c r="D191" s="352" t="s">
        <v>7556</v>
      </c>
      <c r="E191" s="352">
        <v>54.2</v>
      </c>
      <c r="F191" s="277"/>
      <c r="G191" s="277"/>
      <c r="H191" s="277"/>
      <c r="I191" s="277"/>
      <c r="J191" s="352"/>
      <c r="K191" s="277"/>
      <c r="L191" s="352"/>
      <c r="M191" s="352"/>
      <c r="N191" s="277"/>
      <c r="O191" s="277"/>
      <c r="P191" s="277"/>
      <c r="Q191" s="277"/>
      <c r="R191" s="277"/>
      <c r="S191" s="277"/>
      <c r="T191" s="277"/>
      <c r="U191" s="277"/>
      <c r="V191" s="277"/>
      <c r="W191" s="277"/>
      <c r="X191" s="277"/>
    </row>
    <row r="192" ht="15.75" customHeight="1">
      <c r="A192" s="352">
        <v>206822.0</v>
      </c>
      <c r="B192" s="352" t="str">
        <f>VLOOKUP(A192, 'JAN2022 - CC'!M:N,2,0)</f>
        <v>1145244580</v>
      </c>
      <c r="C192" s="352">
        <f>VLOOKUP(B192, 'JAN2022 - CC'!A:B,2,0)</f>
        <v>11452</v>
      </c>
      <c r="D192" s="352" t="s">
        <v>7566</v>
      </c>
      <c r="E192" s="352">
        <v>645.0</v>
      </c>
      <c r="F192" s="277"/>
      <c r="G192" s="277"/>
      <c r="H192" s="277"/>
      <c r="I192" s="277"/>
      <c r="J192" s="352"/>
      <c r="K192" s="277"/>
      <c r="L192" s="352"/>
      <c r="M192" s="352"/>
      <c r="N192" s="277"/>
      <c r="O192" s="277"/>
      <c r="P192" s="277"/>
      <c r="Q192" s="277"/>
      <c r="R192" s="277"/>
      <c r="S192" s="277"/>
      <c r="T192" s="277"/>
      <c r="U192" s="277"/>
      <c r="V192" s="277"/>
      <c r="W192" s="277"/>
      <c r="X192" s="277"/>
    </row>
    <row r="193" ht="15.0" customHeight="1">
      <c r="A193" s="352">
        <v>206822.0</v>
      </c>
      <c r="B193" s="352" t="str">
        <f>VLOOKUP(A193, 'JAN2022 - CC'!M:N,2,0)</f>
        <v>1145244580</v>
      </c>
      <c r="C193" s="352">
        <f>VLOOKUP(B193, 'JAN2022 - CC'!A:B,2,0)</f>
        <v>11452</v>
      </c>
      <c r="D193" s="352" t="s">
        <v>8494</v>
      </c>
      <c r="E193" s="352">
        <v>1240.0</v>
      </c>
      <c r="F193" s="277"/>
      <c r="G193" s="277"/>
      <c r="H193" s="277"/>
      <c r="I193" s="277"/>
      <c r="J193" s="352"/>
      <c r="K193" s="277"/>
      <c r="L193" s="352"/>
      <c r="M193" s="352"/>
      <c r="N193" s="277"/>
      <c r="O193" s="277"/>
      <c r="P193" s="277"/>
      <c r="Q193" s="277"/>
      <c r="R193" s="277"/>
      <c r="S193" s="277"/>
      <c r="T193" s="277"/>
      <c r="U193" s="277"/>
      <c r="V193" s="277"/>
      <c r="W193" s="277"/>
      <c r="X193" s="277"/>
    </row>
    <row r="194" ht="15.0" customHeight="1">
      <c r="A194" s="352">
        <v>206822.0</v>
      </c>
      <c r="B194" s="352" t="str">
        <f>VLOOKUP(A194, 'JAN2022 - CC'!M:N,2,0)</f>
        <v>1145244580</v>
      </c>
      <c r="C194" s="352">
        <f>VLOOKUP(B194, 'JAN2022 - CC'!A:B,2,0)</f>
        <v>11452</v>
      </c>
      <c r="D194" s="352" t="s">
        <v>8507</v>
      </c>
      <c r="E194" s="352" t="s">
        <v>8309</v>
      </c>
      <c r="F194" s="277"/>
      <c r="G194" s="277"/>
      <c r="H194" s="277"/>
      <c r="I194" s="277"/>
      <c r="J194" s="352"/>
      <c r="K194" s="277"/>
      <c r="L194" s="352"/>
      <c r="M194" s="352"/>
      <c r="N194" s="277"/>
      <c r="O194" s="277"/>
      <c r="P194" s="277"/>
      <c r="Q194" s="277"/>
      <c r="R194" s="277"/>
      <c r="S194" s="277"/>
      <c r="T194" s="277"/>
      <c r="U194" s="277"/>
      <c r="V194" s="277"/>
      <c r="W194" s="277"/>
      <c r="X194" s="277"/>
    </row>
    <row r="195" ht="15.75" customHeight="1">
      <c r="A195" s="352">
        <v>206824.0</v>
      </c>
      <c r="B195" s="352" t="str">
        <f>VLOOKUP(A195, 'JAN2022 - CC'!M:N,2,0)</f>
        <v>1107244580</v>
      </c>
      <c r="C195" s="352">
        <f>VLOOKUP(B195, 'JAN2022 - CC'!A:B,2,0)</f>
        <v>11072</v>
      </c>
      <c r="D195" s="352" t="s">
        <v>8342</v>
      </c>
      <c r="E195" s="352" t="s">
        <v>8309</v>
      </c>
      <c r="F195" s="277"/>
      <c r="G195" s="277"/>
      <c r="H195" s="277"/>
      <c r="I195" s="277"/>
      <c r="J195" s="352"/>
      <c r="K195" s="277"/>
      <c r="L195" s="352"/>
      <c r="M195" s="352"/>
      <c r="N195" s="277"/>
      <c r="O195" s="277"/>
      <c r="P195" s="277"/>
      <c r="Q195" s="277"/>
      <c r="R195" s="277"/>
      <c r="S195" s="277"/>
      <c r="T195" s="277"/>
      <c r="U195" s="277"/>
      <c r="V195" s="277"/>
      <c r="W195" s="277"/>
      <c r="X195" s="277"/>
    </row>
    <row r="196" ht="15.0" customHeight="1">
      <c r="A196" s="352">
        <v>206824.0</v>
      </c>
      <c r="B196" s="352" t="str">
        <f>VLOOKUP(A196, 'JAN2022 - CC'!M:N,2,0)</f>
        <v>1107244580</v>
      </c>
      <c r="C196" s="352">
        <f>VLOOKUP(B196, 'JAN2022 - CC'!A:B,2,0)</f>
        <v>11072</v>
      </c>
      <c r="D196" s="352" t="s">
        <v>8495</v>
      </c>
      <c r="E196" s="352" t="s">
        <v>8315</v>
      </c>
      <c r="F196" s="277"/>
      <c r="G196" s="277"/>
      <c r="H196" s="277"/>
      <c r="I196" s="277"/>
      <c r="J196" s="352"/>
      <c r="K196" s="277"/>
      <c r="L196" s="352"/>
      <c r="M196" s="352"/>
      <c r="N196" s="277"/>
      <c r="O196" s="277"/>
      <c r="P196" s="277"/>
      <c r="Q196" s="277"/>
      <c r="R196" s="277"/>
      <c r="S196" s="277"/>
      <c r="T196" s="277"/>
      <c r="U196" s="277"/>
      <c r="V196" s="277"/>
      <c r="W196" s="277"/>
      <c r="X196" s="277"/>
    </row>
    <row r="197" ht="15.0" customHeight="1">
      <c r="A197" s="352">
        <v>206824.0</v>
      </c>
      <c r="B197" s="352" t="str">
        <f>VLOOKUP(A197, 'JAN2022 - CC'!M:N,2,0)</f>
        <v>1107244580</v>
      </c>
      <c r="C197" s="352">
        <f>VLOOKUP(B197, 'JAN2022 - CC'!A:B,2,0)</f>
        <v>11072</v>
      </c>
      <c r="D197" s="352" t="s">
        <v>8507</v>
      </c>
      <c r="E197" s="352" t="s">
        <v>8309</v>
      </c>
      <c r="F197" s="277"/>
      <c r="G197" s="277"/>
      <c r="H197" s="277"/>
      <c r="I197" s="277"/>
      <c r="J197" s="352"/>
      <c r="K197" s="277"/>
      <c r="L197" s="352"/>
      <c r="M197" s="352"/>
      <c r="N197" s="277"/>
      <c r="O197" s="277"/>
      <c r="P197" s="277"/>
      <c r="Q197" s="277"/>
      <c r="R197" s="277"/>
      <c r="S197" s="277"/>
      <c r="T197" s="277"/>
      <c r="U197" s="277"/>
      <c r="V197" s="277"/>
      <c r="W197" s="277"/>
      <c r="X197" s="277"/>
    </row>
    <row r="198" ht="15.0" customHeight="1">
      <c r="A198" s="352">
        <v>206824.0</v>
      </c>
      <c r="B198" s="352" t="str">
        <f>VLOOKUP(A198, 'JAN2022 - CC'!M:N,2,0)</f>
        <v>1107244580</v>
      </c>
      <c r="C198" s="352">
        <f>VLOOKUP(B198, 'JAN2022 - CC'!A:B,2,0)</f>
        <v>11072</v>
      </c>
      <c r="D198" s="352" t="s">
        <v>7569</v>
      </c>
      <c r="E198" s="352" t="s">
        <v>8315</v>
      </c>
      <c r="F198" s="277"/>
      <c r="G198" s="277"/>
      <c r="H198" s="277"/>
      <c r="I198" s="277"/>
      <c r="J198" s="352"/>
      <c r="K198" s="277"/>
      <c r="L198" s="352"/>
      <c r="M198" s="352"/>
      <c r="N198" s="277"/>
      <c r="O198" s="277"/>
      <c r="P198" s="277"/>
      <c r="Q198" s="277"/>
      <c r="R198" s="277"/>
      <c r="S198" s="277"/>
      <c r="T198" s="277"/>
      <c r="U198" s="277"/>
      <c r="V198" s="277"/>
      <c r="W198" s="277"/>
      <c r="X198" s="277"/>
    </row>
    <row r="199" ht="15.75" customHeight="1">
      <c r="A199" s="352">
        <v>206824.0</v>
      </c>
      <c r="B199" s="352" t="str">
        <f>VLOOKUP(A199, 'JAN2022 - CC'!M:N,2,0)</f>
        <v>1107244580</v>
      </c>
      <c r="C199" s="352">
        <f>VLOOKUP(B199, 'JAN2022 - CC'!A:B,2,0)</f>
        <v>11072</v>
      </c>
      <c r="D199" s="352" t="s">
        <v>7569</v>
      </c>
      <c r="E199" s="352" t="s">
        <v>8309</v>
      </c>
      <c r="F199" s="277"/>
      <c r="G199" s="277"/>
      <c r="H199" s="277"/>
      <c r="I199" s="277"/>
      <c r="J199" s="352"/>
      <c r="K199" s="277"/>
      <c r="L199" s="352"/>
      <c r="M199" s="352"/>
      <c r="N199" s="277"/>
      <c r="O199" s="277"/>
      <c r="P199" s="277"/>
      <c r="Q199" s="277"/>
      <c r="R199" s="277"/>
      <c r="S199" s="277"/>
      <c r="T199" s="277"/>
      <c r="U199" s="277"/>
      <c r="V199" s="277"/>
      <c r="W199" s="277"/>
      <c r="X199" s="277"/>
    </row>
    <row r="200" ht="15.0" customHeight="1">
      <c r="A200" s="352">
        <v>206829.0</v>
      </c>
      <c r="B200" s="352" t="str">
        <f>VLOOKUP(A200, 'JAN2022 - CC'!M:N,2,0)</f>
        <v>1576344581</v>
      </c>
      <c r="C200" s="352">
        <f>VLOOKUP(B200, 'JAN2022 - CC'!A:B,2,0)</f>
        <v>15763</v>
      </c>
      <c r="D200" s="352" t="s">
        <v>7566</v>
      </c>
      <c r="E200" s="352">
        <v>554.0</v>
      </c>
      <c r="F200" s="277"/>
      <c r="G200" s="277"/>
      <c r="H200" s="277"/>
      <c r="I200" s="277"/>
      <c r="J200" s="352"/>
      <c r="K200" s="277"/>
      <c r="L200" s="352"/>
      <c r="M200" s="352"/>
      <c r="N200" s="277"/>
      <c r="O200" s="277"/>
      <c r="P200" s="277"/>
      <c r="Q200" s="277"/>
      <c r="R200" s="277"/>
      <c r="S200" s="277"/>
      <c r="T200" s="277"/>
      <c r="U200" s="277"/>
      <c r="V200" s="277"/>
      <c r="W200" s="277"/>
      <c r="X200" s="277"/>
    </row>
    <row r="201" ht="15.0" customHeight="1">
      <c r="A201" s="352">
        <v>206829.0</v>
      </c>
      <c r="B201" s="352" t="str">
        <f>VLOOKUP(A201, 'JAN2022 - CC'!M:N,2,0)</f>
        <v>1576344581</v>
      </c>
      <c r="C201" s="352">
        <f>VLOOKUP(B201, 'JAN2022 - CC'!A:B,2,0)</f>
        <v>15763</v>
      </c>
      <c r="D201" s="352" t="s">
        <v>8494</v>
      </c>
      <c r="E201" s="352">
        <v>496.0</v>
      </c>
      <c r="F201" s="277"/>
      <c r="G201" s="277"/>
      <c r="H201" s="277"/>
      <c r="I201" s="277"/>
      <c r="J201" s="352"/>
      <c r="K201" s="277"/>
      <c r="L201" s="352"/>
      <c r="M201" s="352"/>
      <c r="N201" s="277"/>
      <c r="O201" s="277"/>
      <c r="P201" s="277"/>
      <c r="Q201" s="277"/>
      <c r="R201" s="277"/>
      <c r="S201" s="277"/>
      <c r="T201" s="277"/>
      <c r="U201" s="277"/>
      <c r="V201" s="277"/>
      <c r="W201" s="277"/>
      <c r="X201" s="277"/>
    </row>
    <row r="202" ht="15.75" customHeight="1">
      <c r="A202" s="352">
        <v>206829.0</v>
      </c>
      <c r="B202" s="352" t="str">
        <f>VLOOKUP(A202, 'JAN2022 - CC'!M:N,2,0)</f>
        <v>1576344581</v>
      </c>
      <c r="C202" s="352">
        <f>VLOOKUP(B202, 'JAN2022 - CC'!A:B,2,0)</f>
        <v>15763</v>
      </c>
      <c r="D202" s="352" t="s">
        <v>8507</v>
      </c>
      <c r="E202" s="352" t="s">
        <v>8309</v>
      </c>
      <c r="F202" s="277"/>
      <c r="G202" s="277"/>
      <c r="H202" s="277"/>
      <c r="I202" s="277"/>
      <c r="J202" s="352"/>
      <c r="K202" s="277"/>
      <c r="L202" s="352"/>
      <c r="M202" s="352"/>
      <c r="N202" s="277"/>
      <c r="O202" s="277"/>
      <c r="P202" s="277"/>
      <c r="Q202" s="277"/>
      <c r="R202" s="277"/>
      <c r="S202" s="277"/>
      <c r="T202" s="277"/>
      <c r="U202" s="277"/>
      <c r="V202" s="277"/>
      <c r="W202" s="277"/>
      <c r="X202" s="277"/>
    </row>
    <row r="203" ht="15.0" customHeight="1">
      <c r="A203" s="352">
        <v>206830.0</v>
      </c>
      <c r="B203" s="352" t="str">
        <f>VLOOKUP(A203, 'JAN2022 - CC'!M:N,2,0)</f>
        <v>1357944581</v>
      </c>
      <c r="C203" s="352">
        <f>VLOOKUP(B203, 'JAN2022 - CC'!A:B,2,0)</f>
        <v>13579</v>
      </c>
      <c r="D203" s="352" t="s">
        <v>7576</v>
      </c>
      <c r="E203" s="352" t="s">
        <v>8315</v>
      </c>
      <c r="F203" s="277"/>
      <c r="G203" s="277"/>
      <c r="H203" s="277"/>
      <c r="I203" s="277"/>
      <c r="J203" s="352"/>
      <c r="K203" s="277"/>
      <c r="L203" s="352"/>
      <c r="M203" s="352"/>
      <c r="N203" s="277"/>
      <c r="O203" s="277"/>
      <c r="P203" s="277"/>
      <c r="Q203" s="277"/>
      <c r="R203" s="277"/>
      <c r="S203" s="277"/>
      <c r="T203" s="277"/>
      <c r="U203" s="277"/>
      <c r="V203" s="277"/>
      <c r="W203" s="277"/>
      <c r="X203" s="277"/>
    </row>
    <row r="204" ht="15.0" customHeight="1">
      <c r="A204" s="352">
        <v>206830.0</v>
      </c>
      <c r="B204" s="352" t="str">
        <f>VLOOKUP(A204, 'JAN2022 - CC'!M:N,2,0)</f>
        <v>1357944581</v>
      </c>
      <c r="C204" s="352">
        <f>VLOOKUP(B204, 'JAN2022 - CC'!A:B,2,0)</f>
        <v>13579</v>
      </c>
      <c r="D204" s="352" t="s">
        <v>7566</v>
      </c>
      <c r="E204" s="352">
        <v>1040.0</v>
      </c>
      <c r="F204" s="277"/>
      <c r="G204" s="277"/>
      <c r="H204" s="277"/>
      <c r="I204" s="277"/>
      <c r="J204" s="352"/>
      <c r="K204" s="277"/>
      <c r="L204" s="352"/>
      <c r="M204" s="352"/>
      <c r="N204" s="277"/>
      <c r="O204" s="277"/>
      <c r="P204" s="277"/>
      <c r="Q204" s="277"/>
      <c r="R204" s="277"/>
      <c r="S204" s="277"/>
      <c r="T204" s="277"/>
      <c r="U204" s="277"/>
      <c r="V204" s="277"/>
      <c r="W204" s="277"/>
      <c r="X204" s="277"/>
    </row>
    <row r="205" ht="15.75" customHeight="1">
      <c r="A205" s="352">
        <v>206830.0</v>
      </c>
      <c r="B205" s="352" t="str">
        <f>VLOOKUP(A205, 'JAN2022 - CC'!M:N,2,0)</f>
        <v>1357944581</v>
      </c>
      <c r="C205" s="352">
        <f>VLOOKUP(B205, 'JAN2022 - CC'!A:B,2,0)</f>
        <v>13579</v>
      </c>
      <c r="D205" s="352" t="s">
        <v>8494</v>
      </c>
      <c r="E205" s="352">
        <v>281.0</v>
      </c>
      <c r="F205" s="277"/>
      <c r="G205" s="277"/>
      <c r="H205" s="277"/>
      <c r="I205" s="277"/>
      <c r="J205" s="352"/>
      <c r="K205" s="277"/>
      <c r="L205" s="352"/>
      <c r="M205" s="352"/>
      <c r="N205" s="277"/>
      <c r="O205" s="277"/>
      <c r="P205" s="277"/>
      <c r="Q205" s="277"/>
      <c r="R205" s="277"/>
      <c r="S205" s="277"/>
      <c r="T205" s="277"/>
      <c r="U205" s="277"/>
      <c r="V205" s="277"/>
      <c r="W205" s="277"/>
      <c r="X205" s="277"/>
    </row>
    <row r="206" ht="15.0" customHeight="1">
      <c r="A206" s="352">
        <v>206830.0</v>
      </c>
      <c r="B206" s="352" t="str">
        <f>VLOOKUP(A206, 'JAN2022 - CC'!M:N,2,0)</f>
        <v>1357944581</v>
      </c>
      <c r="C206" s="352">
        <f>VLOOKUP(B206, 'JAN2022 - CC'!A:B,2,0)</f>
        <v>13579</v>
      </c>
      <c r="D206" s="352" t="s">
        <v>8507</v>
      </c>
      <c r="E206" s="352" t="s">
        <v>8309</v>
      </c>
      <c r="F206" s="277"/>
      <c r="G206" s="277"/>
      <c r="H206" s="277"/>
      <c r="I206" s="277"/>
      <c r="J206" s="352"/>
      <c r="K206" s="277"/>
      <c r="L206" s="352"/>
      <c r="M206" s="352"/>
      <c r="N206" s="277"/>
      <c r="O206" s="277"/>
      <c r="P206" s="277"/>
      <c r="Q206" s="277"/>
      <c r="R206" s="277"/>
      <c r="S206" s="277"/>
      <c r="T206" s="277"/>
      <c r="U206" s="277"/>
      <c r="V206" s="277"/>
      <c r="W206" s="277"/>
      <c r="X206" s="277"/>
    </row>
    <row r="207" ht="15.0" customHeight="1">
      <c r="A207" s="352">
        <v>206832.0</v>
      </c>
      <c r="B207" s="352" t="str">
        <f>VLOOKUP(A207, 'JAN2022 - CC'!M:N,2,0)</f>
        <v>1571844581</v>
      </c>
      <c r="C207" s="352">
        <f>VLOOKUP(B207, 'JAN2022 - CC'!A:B,2,0)</f>
        <v>15718</v>
      </c>
      <c r="D207" s="352" t="s">
        <v>8384</v>
      </c>
      <c r="E207" s="352">
        <v>117.0</v>
      </c>
      <c r="F207" s="277"/>
      <c r="G207" s="277"/>
      <c r="H207" s="277"/>
      <c r="I207" s="277"/>
      <c r="J207" s="352"/>
      <c r="K207" s="277"/>
      <c r="L207" s="352"/>
      <c r="M207" s="352"/>
      <c r="N207" s="277"/>
      <c r="O207" s="277"/>
      <c r="P207" s="277"/>
      <c r="Q207" s="277"/>
      <c r="R207" s="277"/>
      <c r="S207" s="277"/>
      <c r="T207" s="277"/>
      <c r="U207" s="277"/>
      <c r="V207" s="277"/>
      <c r="W207" s="277"/>
      <c r="X207" s="277"/>
    </row>
    <row r="208" ht="15.75" customHeight="1">
      <c r="A208" s="352">
        <v>206832.0</v>
      </c>
      <c r="B208" s="352" t="str">
        <f>VLOOKUP(A208, 'JAN2022 - CC'!M:N,2,0)</f>
        <v>1571844581</v>
      </c>
      <c r="C208" s="352">
        <f>VLOOKUP(B208, 'JAN2022 - CC'!A:B,2,0)</f>
        <v>15718</v>
      </c>
      <c r="D208" s="352" t="s">
        <v>7566</v>
      </c>
      <c r="E208" s="352">
        <v>1840.0</v>
      </c>
      <c r="F208" s="277"/>
      <c r="G208" s="277"/>
      <c r="H208" s="277"/>
      <c r="I208" s="277"/>
      <c r="J208" s="352"/>
      <c r="K208" s="277"/>
      <c r="L208" s="352"/>
      <c r="M208" s="352"/>
      <c r="N208" s="277"/>
      <c r="O208" s="277"/>
      <c r="P208" s="277"/>
      <c r="Q208" s="277"/>
      <c r="R208" s="277"/>
      <c r="S208" s="277"/>
      <c r="T208" s="277"/>
      <c r="U208" s="277"/>
      <c r="V208" s="277"/>
      <c r="W208" s="277"/>
      <c r="X208" s="277"/>
    </row>
    <row r="209" ht="15.0" customHeight="1">
      <c r="A209" s="352">
        <v>206832.0</v>
      </c>
      <c r="B209" s="352" t="str">
        <f>VLOOKUP(A209, 'JAN2022 - CC'!M:N,2,0)</f>
        <v>1571844581</v>
      </c>
      <c r="C209" s="352">
        <f>VLOOKUP(B209, 'JAN2022 - CC'!A:B,2,0)</f>
        <v>15718</v>
      </c>
      <c r="D209" s="352" t="s">
        <v>8483</v>
      </c>
      <c r="E209" s="352">
        <v>403.0</v>
      </c>
      <c r="F209" s="277"/>
      <c r="G209" s="277"/>
      <c r="H209" s="277"/>
      <c r="I209" s="277"/>
      <c r="J209" s="352"/>
      <c r="K209" s="277"/>
      <c r="L209" s="352"/>
      <c r="M209" s="352"/>
      <c r="N209" s="277"/>
      <c r="O209" s="277"/>
      <c r="P209" s="277"/>
      <c r="Q209" s="277"/>
      <c r="R209" s="277"/>
      <c r="S209" s="277"/>
      <c r="T209" s="277"/>
      <c r="U209" s="277"/>
      <c r="V209" s="277"/>
      <c r="W209" s="277"/>
      <c r="X209" s="277"/>
    </row>
    <row r="210" ht="15.0" customHeight="1">
      <c r="A210" s="352">
        <v>206832.0</v>
      </c>
      <c r="B210" s="352" t="str">
        <f>VLOOKUP(A210, 'JAN2022 - CC'!M:N,2,0)</f>
        <v>1571844581</v>
      </c>
      <c r="C210" s="352">
        <f>VLOOKUP(B210, 'JAN2022 - CC'!A:B,2,0)</f>
        <v>15718</v>
      </c>
      <c r="D210" s="352" t="s">
        <v>8494</v>
      </c>
      <c r="E210" s="352" t="s">
        <v>8315</v>
      </c>
      <c r="F210" s="277"/>
      <c r="G210" s="277"/>
      <c r="H210" s="277"/>
      <c r="I210" s="277"/>
      <c r="J210" s="352"/>
      <c r="K210" s="277"/>
      <c r="L210" s="352"/>
      <c r="M210" s="352"/>
      <c r="N210" s="277"/>
      <c r="O210" s="277"/>
      <c r="P210" s="277"/>
      <c r="Q210" s="277"/>
      <c r="R210" s="277"/>
      <c r="S210" s="277"/>
      <c r="T210" s="277"/>
      <c r="U210" s="277"/>
      <c r="V210" s="277"/>
      <c r="W210" s="277"/>
      <c r="X210" s="277"/>
    </row>
    <row r="211" ht="15.75" customHeight="1">
      <c r="A211" s="352">
        <v>206832.0</v>
      </c>
      <c r="B211" s="352" t="str">
        <f>VLOOKUP(A211, 'JAN2022 - CC'!M:N,2,0)</f>
        <v>1571844581</v>
      </c>
      <c r="C211" s="352">
        <f>VLOOKUP(B211, 'JAN2022 - CC'!A:B,2,0)</f>
        <v>15718</v>
      </c>
      <c r="D211" s="352" t="s">
        <v>8507</v>
      </c>
      <c r="E211" s="352" t="s">
        <v>8309</v>
      </c>
      <c r="F211" s="277"/>
      <c r="G211" s="277"/>
      <c r="H211" s="277"/>
      <c r="I211" s="277"/>
      <c r="J211" s="352"/>
      <c r="K211" s="277"/>
      <c r="L211" s="352"/>
      <c r="M211" s="352"/>
      <c r="N211" s="277"/>
      <c r="O211" s="277"/>
      <c r="P211" s="277"/>
      <c r="Q211" s="277"/>
      <c r="R211" s="277"/>
      <c r="S211" s="277"/>
      <c r="T211" s="277"/>
      <c r="U211" s="277"/>
      <c r="V211" s="277"/>
      <c r="W211" s="277"/>
      <c r="X211" s="277"/>
    </row>
    <row r="212" ht="15.0" customHeight="1">
      <c r="A212" s="352">
        <v>206832.0</v>
      </c>
      <c r="B212" s="352" t="str">
        <f>VLOOKUP(A212, 'JAN2022 - CC'!M:N,2,0)</f>
        <v>1571844581</v>
      </c>
      <c r="C212" s="352">
        <f>VLOOKUP(B212, 'JAN2022 - CC'!A:B,2,0)</f>
        <v>15718</v>
      </c>
      <c r="D212" s="352" t="s">
        <v>35</v>
      </c>
      <c r="E212" s="352" t="s">
        <v>8309</v>
      </c>
      <c r="F212" s="277"/>
      <c r="G212" s="277"/>
      <c r="H212" s="277"/>
      <c r="I212" s="277"/>
      <c r="J212" s="352"/>
      <c r="K212" s="277"/>
      <c r="L212" s="352"/>
      <c r="M212" s="352"/>
      <c r="N212" s="277"/>
      <c r="O212" s="277"/>
      <c r="P212" s="277"/>
      <c r="Q212" s="277"/>
      <c r="R212" s="277"/>
      <c r="S212" s="277"/>
      <c r="T212" s="277"/>
      <c r="U212" s="277"/>
      <c r="V212" s="277"/>
      <c r="W212" s="277"/>
      <c r="X212" s="277"/>
    </row>
    <row r="213" ht="15.0" customHeight="1">
      <c r="A213" s="352">
        <v>206834.0</v>
      </c>
      <c r="B213" s="352" t="str">
        <f>VLOOKUP(A213, 'JAN2022 - CC'!M:N,2,0)</f>
        <v>1253144581</v>
      </c>
      <c r="C213" s="352">
        <f>VLOOKUP(B213, 'JAN2022 - CC'!A:B,2,0)</f>
        <v>12531</v>
      </c>
      <c r="D213" s="352" t="s">
        <v>7556</v>
      </c>
      <c r="E213" s="352">
        <v>161.0</v>
      </c>
      <c r="F213" s="277"/>
      <c r="G213" s="277"/>
      <c r="H213" s="277"/>
      <c r="I213" s="277"/>
      <c r="J213" s="352"/>
      <c r="K213" s="277"/>
      <c r="L213" s="352"/>
      <c r="M213" s="352"/>
      <c r="N213" s="277"/>
      <c r="O213" s="277"/>
      <c r="P213" s="277"/>
      <c r="Q213" s="277"/>
      <c r="R213" s="277"/>
      <c r="S213" s="277"/>
      <c r="T213" s="277"/>
      <c r="U213" s="277"/>
      <c r="V213" s="277"/>
      <c r="W213" s="277"/>
      <c r="X213" s="277"/>
    </row>
    <row r="214" ht="15.0" customHeight="1">
      <c r="A214" s="352">
        <v>206834.0</v>
      </c>
      <c r="B214" s="352" t="str">
        <f>VLOOKUP(A214, 'JAN2022 - CC'!M:N,2,0)</f>
        <v>1253144581</v>
      </c>
      <c r="C214" s="352">
        <f>VLOOKUP(B214, 'JAN2022 - CC'!A:B,2,0)</f>
        <v>12531</v>
      </c>
      <c r="D214" s="352" t="s">
        <v>8494</v>
      </c>
      <c r="E214" s="352">
        <v>51.1</v>
      </c>
      <c r="F214" s="277"/>
      <c r="G214" s="277"/>
      <c r="H214" s="277"/>
      <c r="I214" s="277"/>
      <c r="J214" s="352"/>
      <c r="K214" s="277"/>
      <c r="L214" s="352"/>
      <c r="M214" s="352"/>
      <c r="N214" s="277"/>
      <c r="O214" s="277"/>
      <c r="P214" s="277"/>
      <c r="Q214" s="277"/>
      <c r="R214" s="277"/>
      <c r="S214" s="277"/>
      <c r="T214" s="277"/>
      <c r="U214" s="277"/>
      <c r="V214" s="277"/>
      <c r="W214" s="277"/>
      <c r="X214" s="277"/>
    </row>
    <row r="215" ht="15.75" customHeight="1">
      <c r="A215" s="352">
        <v>206834.0</v>
      </c>
      <c r="B215" s="352" t="str">
        <f>VLOOKUP(A215, 'JAN2022 - CC'!M:N,2,0)</f>
        <v>1253144581</v>
      </c>
      <c r="C215" s="352">
        <f>VLOOKUP(B215, 'JAN2022 - CC'!A:B,2,0)</f>
        <v>12531</v>
      </c>
      <c r="D215" s="352" t="s">
        <v>8507</v>
      </c>
      <c r="E215" s="352" t="s">
        <v>8309</v>
      </c>
      <c r="F215" s="277"/>
      <c r="G215" s="277"/>
      <c r="H215" s="277"/>
      <c r="I215" s="277"/>
      <c r="J215" s="352"/>
      <c r="K215" s="277"/>
      <c r="L215" s="352"/>
      <c r="M215" s="352"/>
      <c r="N215" s="277"/>
      <c r="O215" s="277"/>
      <c r="P215" s="277"/>
      <c r="Q215" s="277"/>
      <c r="R215" s="277"/>
      <c r="S215" s="277"/>
      <c r="T215" s="277"/>
      <c r="U215" s="277"/>
      <c r="V215" s="277"/>
      <c r="W215" s="277"/>
      <c r="X215" s="277"/>
    </row>
    <row r="216" ht="15.0" customHeight="1">
      <c r="A216" s="352">
        <v>206836.0</v>
      </c>
      <c r="B216" s="352" t="str">
        <f>VLOOKUP(A216, 'JAN2022 - CC'!M:N,2,0)</f>
        <v>1550244581</v>
      </c>
      <c r="C216" s="352">
        <f>VLOOKUP(B216, 'JAN2022 - CC'!A:B,2,0)</f>
        <v>15502</v>
      </c>
      <c r="D216" s="352" t="s">
        <v>7570</v>
      </c>
      <c r="E216" s="352" t="s">
        <v>8315</v>
      </c>
      <c r="F216" s="277"/>
      <c r="G216" s="277"/>
      <c r="H216" s="277"/>
      <c r="I216" s="277"/>
      <c r="J216" s="352"/>
      <c r="K216" s="277"/>
      <c r="L216" s="352"/>
      <c r="M216" s="352"/>
      <c r="N216" s="277"/>
      <c r="O216" s="277"/>
      <c r="P216" s="277"/>
      <c r="Q216" s="277"/>
      <c r="R216" s="277"/>
      <c r="S216" s="277"/>
      <c r="T216" s="277"/>
      <c r="U216" s="277"/>
      <c r="V216" s="277"/>
      <c r="W216" s="277"/>
      <c r="X216" s="277"/>
    </row>
    <row r="217" ht="15.0" customHeight="1">
      <c r="A217" s="352">
        <v>206838.0</v>
      </c>
      <c r="B217" s="352" t="str">
        <f>VLOOKUP(A217, 'JAN2022 - CC'!M:N,2,0)</f>
        <v>1161344581</v>
      </c>
      <c r="C217" s="352">
        <f>VLOOKUP(B217, 'JAN2022 - CC'!A:B,2,0)</f>
        <v>11613</v>
      </c>
      <c r="D217" s="352" t="s">
        <v>7556</v>
      </c>
      <c r="E217" s="352">
        <v>68.0</v>
      </c>
      <c r="F217" s="277"/>
      <c r="G217" s="277"/>
      <c r="H217" s="277"/>
      <c r="I217" s="277"/>
      <c r="J217" s="352"/>
      <c r="K217" s="277"/>
      <c r="L217" s="352"/>
      <c r="M217" s="352"/>
      <c r="N217" s="277"/>
      <c r="O217" s="277"/>
      <c r="P217" s="277"/>
      <c r="Q217" s="277"/>
      <c r="R217" s="277"/>
      <c r="S217" s="277"/>
      <c r="T217" s="277"/>
      <c r="U217" s="277"/>
      <c r="V217" s="277"/>
      <c r="W217" s="277"/>
      <c r="X217" s="277"/>
    </row>
    <row r="218" ht="15.75" customHeight="1">
      <c r="A218" s="352">
        <v>206838.0</v>
      </c>
      <c r="B218" s="352" t="str">
        <f>VLOOKUP(A218, 'JAN2022 - CC'!M:N,2,0)</f>
        <v>1161344581</v>
      </c>
      <c r="C218" s="352">
        <f>VLOOKUP(B218, 'JAN2022 - CC'!A:B,2,0)</f>
        <v>11613</v>
      </c>
      <c r="D218" s="352" t="s">
        <v>8495</v>
      </c>
      <c r="E218" s="352">
        <v>576.0</v>
      </c>
      <c r="F218" s="277"/>
      <c r="G218" s="277"/>
      <c r="H218" s="277"/>
      <c r="I218" s="277"/>
      <c r="J218" s="352"/>
      <c r="K218" s="277"/>
      <c r="L218" s="352"/>
      <c r="M218" s="352"/>
      <c r="N218" s="277"/>
      <c r="O218" s="277"/>
      <c r="P218" s="277"/>
      <c r="Q218" s="277"/>
      <c r="R218" s="277"/>
      <c r="S218" s="277"/>
      <c r="T218" s="277"/>
      <c r="U218" s="277"/>
      <c r="V218" s="277"/>
      <c r="W218" s="277"/>
      <c r="X218" s="277"/>
    </row>
    <row r="219" ht="15.0" customHeight="1">
      <c r="A219" s="352">
        <v>206838.0</v>
      </c>
      <c r="B219" s="352" t="str">
        <f>VLOOKUP(A219, 'JAN2022 - CC'!M:N,2,0)</f>
        <v>1161344581</v>
      </c>
      <c r="C219" s="352">
        <f>VLOOKUP(B219, 'JAN2022 - CC'!A:B,2,0)</f>
        <v>11613</v>
      </c>
      <c r="D219" s="352" t="s">
        <v>8507</v>
      </c>
      <c r="E219" s="352" t="s">
        <v>8309</v>
      </c>
      <c r="F219" s="277"/>
      <c r="G219" s="277"/>
      <c r="H219" s="277"/>
      <c r="I219" s="277"/>
      <c r="J219" s="352"/>
      <c r="K219" s="277"/>
      <c r="L219" s="352"/>
      <c r="M219" s="352"/>
      <c r="N219" s="277"/>
      <c r="O219" s="277"/>
      <c r="P219" s="277"/>
      <c r="Q219" s="277"/>
      <c r="R219" s="277"/>
      <c r="S219" s="277"/>
      <c r="T219" s="277"/>
      <c r="U219" s="277"/>
      <c r="V219" s="277"/>
      <c r="W219" s="277"/>
      <c r="X219" s="277"/>
    </row>
    <row r="220" ht="15.0" customHeight="1">
      <c r="A220" s="352">
        <v>206838.0</v>
      </c>
      <c r="B220" s="352" t="str">
        <f>VLOOKUP(A220, 'JAN2022 - CC'!M:N,2,0)</f>
        <v>1161344581</v>
      </c>
      <c r="C220" s="352">
        <f>VLOOKUP(B220, 'JAN2022 - CC'!A:B,2,0)</f>
        <v>11613</v>
      </c>
      <c r="D220" s="352" t="s">
        <v>7569</v>
      </c>
      <c r="E220" s="352">
        <v>629.0</v>
      </c>
      <c r="F220" s="277"/>
      <c r="G220" s="277"/>
      <c r="H220" s="277"/>
      <c r="I220" s="277"/>
      <c r="J220" s="352"/>
      <c r="K220" s="277"/>
      <c r="L220" s="352"/>
      <c r="M220" s="352"/>
      <c r="N220" s="277"/>
      <c r="O220" s="277"/>
      <c r="P220" s="277"/>
      <c r="Q220" s="277"/>
      <c r="R220" s="277"/>
      <c r="S220" s="277"/>
      <c r="T220" s="277"/>
      <c r="U220" s="277"/>
      <c r="V220" s="277"/>
      <c r="W220" s="277"/>
      <c r="X220" s="277"/>
    </row>
    <row r="221" ht="15.75" customHeight="1">
      <c r="A221" s="352">
        <v>206838.0</v>
      </c>
      <c r="B221" s="352" t="str">
        <f>VLOOKUP(A221, 'JAN2022 - CC'!M:N,2,0)</f>
        <v>1161344581</v>
      </c>
      <c r="C221" s="352">
        <f>VLOOKUP(B221, 'JAN2022 - CC'!A:B,2,0)</f>
        <v>11613</v>
      </c>
      <c r="D221" s="352" t="s">
        <v>7569</v>
      </c>
      <c r="E221" s="352" t="s">
        <v>8309</v>
      </c>
      <c r="F221" s="277"/>
      <c r="G221" s="277"/>
      <c r="H221" s="277"/>
      <c r="I221" s="277"/>
      <c r="J221" s="352"/>
      <c r="K221" s="277"/>
      <c r="L221" s="352"/>
      <c r="M221" s="352"/>
      <c r="N221" s="277"/>
      <c r="O221" s="277"/>
      <c r="P221" s="277"/>
      <c r="Q221" s="277"/>
      <c r="R221" s="277"/>
      <c r="S221" s="277"/>
      <c r="T221" s="277"/>
      <c r="U221" s="277"/>
      <c r="V221" s="277"/>
      <c r="W221" s="277"/>
      <c r="X221" s="277"/>
    </row>
    <row r="222" ht="15.0" customHeight="1">
      <c r="A222" s="352">
        <v>206839.0</v>
      </c>
      <c r="B222" s="352" t="str">
        <f>VLOOKUP(A222, 'JAN2022 - CC'!M:N,2,0)</f>
        <v>1226744581</v>
      </c>
      <c r="C222" s="352">
        <f>VLOOKUP(B222, 'JAN2022 - CC'!A:B,2,0)</f>
        <v>12267</v>
      </c>
      <c r="D222" s="352" t="s">
        <v>7570</v>
      </c>
      <c r="E222" s="352" t="s">
        <v>8315</v>
      </c>
      <c r="F222" s="277"/>
      <c r="G222" s="277"/>
      <c r="H222" s="277"/>
      <c r="I222" s="277"/>
      <c r="J222" s="352"/>
      <c r="K222" s="277"/>
      <c r="L222" s="352"/>
      <c r="M222" s="352"/>
      <c r="N222" s="277"/>
      <c r="O222" s="277"/>
      <c r="P222" s="277"/>
      <c r="Q222" s="277"/>
      <c r="R222" s="277"/>
      <c r="S222" s="277"/>
      <c r="T222" s="277"/>
      <c r="U222" s="277"/>
      <c r="V222" s="277"/>
      <c r="W222" s="277"/>
      <c r="X222" s="277"/>
    </row>
    <row r="223" ht="15.0" customHeight="1">
      <c r="A223" s="352">
        <v>206840.0</v>
      </c>
      <c r="B223" s="352" t="str">
        <f>VLOOKUP(A223, 'JAN2022 - CC'!M:N,2,0)</f>
        <v>1136544581</v>
      </c>
      <c r="C223" s="352">
        <f>VLOOKUP(B223, 'JAN2022 - CC'!A:B,2,0)</f>
        <v>11365</v>
      </c>
      <c r="D223" s="352" t="s">
        <v>7576</v>
      </c>
      <c r="E223" s="352" t="s">
        <v>8315</v>
      </c>
      <c r="F223" s="277"/>
      <c r="G223" s="277"/>
      <c r="H223" s="277"/>
      <c r="I223" s="277"/>
      <c r="J223" s="352"/>
      <c r="K223" s="277"/>
      <c r="L223" s="352"/>
      <c r="M223" s="352"/>
      <c r="N223" s="277"/>
      <c r="O223" s="277"/>
      <c r="P223" s="277"/>
      <c r="Q223" s="277"/>
      <c r="R223" s="277"/>
      <c r="S223" s="277"/>
      <c r="T223" s="277"/>
      <c r="U223" s="277"/>
      <c r="V223" s="277"/>
      <c r="W223" s="277"/>
      <c r="X223" s="277"/>
    </row>
    <row r="224" ht="15.75" customHeight="1">
      <c r="A224" s="352">
        <v>206840.0</v>
      </c>
      <c r="B224" s="352" t="str">
        <f>VLOOKUP(A224, 'JAN2022 - CC'!M:N,2,0)</f>
        <v>1136544581</v>
      </c>
      <c r="C224" s="352">
        <f>VLOOKUP(B224, 'JAN2022 - CC'!A:B,2,0)</f>
        <v>11365</v>
      </c>
      <c r="D224" s="352" t="s">
        <v>7566</v>
      </c>
      <c r="E224" s="352">
        <v>429.0</v>
      </c>
      <c r="F224" s="277"/>
      <c r="G224" s="277"/>
      <c r="H224" s="277"/>
      <c r="I224" s="277"/>
      <c r="J224" s="352"/>
      <c r="K224" s="277"/>
      <c r="L224" s="352"/>
      <c r="M224" s="352"/>
      <c r="N224" s="277"/>
      <c r="O224" s="277"/>
      <c r="P224" s="277"/>
      <c r="Q224" s="277"/>
      <c r="R224" s="277"/>
      <c r="S224" s="277"/>
      <c r="T224" s="277"/>
      <c r="U224" s="277"/>
      <c r="V224" s="277"/>
      <c r="W224" s="277"/>
      <c r="X224" s="277"/>
    </row>
    <row r="225" ht="15.0" customHeight="1">
      <c r="A225" s="352">
        <v>206840.0</v>
      </c>
      <c r="B225" s="352" t="str">
        <f>VLOOKUP(A225, 'JAN2022 - CC'!M:N,2,0)</f>
        <v>1136544581</v>
      </c>
      <c r="C225" s="352">
        <f>VLOOKUP(B225, 'JAN2022 - CC'!A:B,2,0)</f>
        <v>11365</v>
      </c>
      <c r="D225" s="352" t="s">
        <v>8494</v>
      </c>
      <c r="E225" s="352">
        <v>230.0</v>
      </c>
      <c r="F225" s="277"/>
      <c r="G225" s="277"/>
      <c r="H225" s="277"/>
      <c r="I225" s="277"/>
      <c r="J225" s="352"/>
      <c r="K225" s="277"/>
      <c r="L225" s="352"/>
      <c r="M225" s="352"/>
      <c r="N225" s="277"/>
      <c r="O225" s="277"/>
      <c r="P225" s="277"/>
      <c r="Q225" s="277"/>
      <c r="R225" s="277"/>
      <c r="S225" s="277"/>
      <c r="T225" s="277"/>
      <c r="U225" s="277"/>
      <c r="V225" s="277"/>
      <c r="W225" s="277"/>
      <c r="X225" s="277"/>
    </row>
    <row r="226" ht="15.0" customHeight="1">
      <c r="A226" s="352">
        <v>206840.0</v>
      </c>
      <c r="B226" s="352" t="str">
        <f>VLOOKUP(A226, 'JAN2022 - CC'!M:N,2,0)</f>
        <v>1136544581</v>
      </c>
      <c r="C226" s="352">
        <f>VLOOKUP(B226, 'JAN2022 - CC'!A:B,2,0)</f>
        <v>11365</v>
      </c>
      <c r="D226" s="352" t="s">
        <v>8507</v>
      </c>
      <c r="E226" s="352" t="s">
        <v>8309</v>
      </c>
      <c r="F226" s="277"/>
      <c r="G226" s="277"/>
      <c r="H226" s="277"/>
      <c r="I226" s="277"/>
      <c r="J226" s="352"/>
      <c r="K226" s="277"/>
      <c r="L226" s="352"/>
      <c r="M226" s="352"/>
      <c r="N226" s="277"/>
      <c r="O226" s="277"/>
      <c r="P226" s="277"/>
      <c r="Q226" s="277"/>
      <c r="R226" s="277"/>
      <c r="S226" s="277"/>
      <c r="T226" s="277"/>
      <c r="U226" s="277"/>
      <c r="V226" s="277"/>
      <c r="W226" s="277"/>
      <c r="X226" s="277"/>
    </row>
    <row r="227" ht="15.0" customHeight="1">
      <c r="A227" s="352">
        <v>206841.0</v>
      </c>
      <c r="B227" s="352" t="str">
        <f>VLOOKUP(A227, 'JAN2022 - CC'!M:N,2,0)</f>
        <v>1599844581</v>
      </c>
      <c r="C227" s="352">
        <f>VLOOKUP(B227, 'JAN2022 - CC'!A:B,2,0)</f>
        <v>15998</v>
      </c>
      <c r="D227" s="352" t="s">
        <v>8324</v>
      </c>
      <c r="E227" s="352" t="s">
        <v>8309</v>
      </c>
      <c r="F227" s="277"/>
      <c r="G227" s="277"/>
      <c r="H227" s="277"/>
      <c r="I227" s="277"/>
      <c r="J227" s="352"/>
      <c r="K227" s="277"/>
      <c r="L227" s="352"/>
      <c r="M227" s="352"/>
      <c r="N227" s="277"/>
      <c r="O227" s="277"/>
      <c r="P227" s="277"/>
      <c r="Q227" s="277"/>
      <c r="R227" s="277"/>
      <c r="S227" s="277"/>
      <c r="T227" s="277"/>
      <c r="U227" s="277"/>
      <c r="V227" s="277"/>
      <c r="W227" s="277"/>
      <c r="X227" s="277"/>
    </row>
    <row r="228" ht="15.75" customHeight="1">
      <c r="A228" s="352">
        <v>206841.0</v>
      </c>
      <c r="B228" s="352" t="str">
        <f>VLOOKUP(A228, 'JAN2022 - CC'!M:N,2,0)</f>
        <v>1599844581</v>
      </c>
      <c r="C228" s="352">
        <f>VLOOKUP(B228, 'JAN2022 - CC'!A:B,2,0)</f>
        <v>15998</v>
      </c>
      <c r="D228" s="352" t="s">
        <v>7576</v>
      </c>
      <c r="E228" s="352" t="s">
        <v>8315</v>
      </c>
      <c r="F228" s="277"/>
      <c r="G228" s="277"/>
      <c r="H228" s="277"/>
      <c r="I228" s="277"/>
      <c r="J228" s="352"/>
      <c r="K228" s="277"/>
      <c r="L228" s="352"/>
      <c r="M228" s="352"/>
      <c r="N228" s="277"/>
      <c r="O228" s="277"/>
      <c r="P228" s="277"/>
      <c r="Q228" s="277"/>
      <c r="R228" s="277"/>
      <c r="S228" s="277"/>
      <c r="T228" s="277"/>
      <c r="U228" s="277"/>
      <c r="V228" s="277"/>
      <c r="W228" s="277"/>
      <c r="X228" s="277"/>
    </row>
    <row r="229" ht="15.0" customHeight="1">
      <c r="A229" s="352">
        <v>206841.0</v>
      </c>
      <c r="B229" s="352" t="str">
        <f>VLOOKUP(A229, 'JAN2022 - CC'!M:N,2,0)</f>
        <v>1599844581</v>
      </c>
      <c r="C229" s="352">
        <f>VLOOKUP(B229, 'JAN2022 - CC'!A:B,2,0)</f>
        <v>15998</v>
      </c>
      <c r="D229" s="352" t="s">
        <v>7606</v>
      </c>
      <c r="E229" s="352" t="s">
        <v>8315</v>
      </c>
      <c r="F229" s="277"/>
      <c r="G229" s="277"/>
      <c r="H229" s="277"/>
      <c r="I229" s="277"/>
      <c r="J229" s="352"/>
      <c r="K229" s="277"/>
      <c r="L229" s="352"/>
      <c r="M229" s="352"/>
      <c r="N229" s="277"/>
      <c r="O229" s="277"/>
      <c r="P229" s="277"/>
      <c r="Q229" s="277"/>
      <c r="R229" s="277"/>
      <c r="S229" s="277"/>
      <c r="T229" s="277"/>
      <c r="U229" s="277"/>
      <c r="V229" s="277"/>
      <c r="W229" s="277"/>
      <c r="X229" s="277"/>
    </row>
    <row r="230" ht="15.0" customHeight="1">
      <c r="A230" s="352">
        <v>206844.0</v>
      </c>
      <c r="B230" s="352" t="str">
        <f>VLOOKUP(A230, 'JAN2022 - CC'!M:N,2,0)</f>
        <v>1259444581</v>
      </c>
      <c r="C230" s="352">
        <f>VLOOKUP(B230, 'JAN2022 - CC'!A:B,2,0)</f>
        <v>12594</v>
      </c>
      <c r="D230" s="352" t="s">
        <v>8384</v>
      </c>
      <c r="E230" s="352">
        <v>115.0</v>
      </c>
      <c r="F230" s="277"/>
      <c r="G230" s="277"/>
      <c r="H230" s="277"/>
      <c r="I230" s="277"/>
      <c r="J230" s="352"/>
      <c r="K230" s="277"/>
      <c r="L230" s="352"/>
      <c r="M230" s="352"/>
      <c r="N230" s="277"/>
      <c r="O230" s="277"/>
      <c r="P230" s="277"/>
      <c r="Q230" s="277"/>
      <c r="R230" s="277"/>
      <c r="S230" s="277"/>
      <c r="T230" s="277"/>
      <c r="U230" s="277"/>
      <c r="V230" s="277"/>
      <c r="W230" s="277"/>
      <c r="X230" s="277"/>
    </row>
    <row r="231" ht="15.75" customHeight="1">
      <c r="A231" s="352">
        <v>206844.0</v>
      </c>
      <c r="B231" s="352" t="str">
        <f>VLOOKUP(A231, 'JAN2022 - CC'!M:N,2,0)</f>
        <v>1259444581</v>
      </c>
      <c r="C231" s="352">
        <f>VLOOKUP(B231, 'JAN2022 - CC'!A:B,2,0)</f>
        <v>12594</v>
      </c>
      <c r="D231" s="352" t="s">
        <v>35</v>
      </c>
      <c r="E231" s="352" t="s">
        <v>8309</v>
      </c>
      <c r="F231" s="277"/>
      <c r="G231" s="277"/>
      <c r="H231" s="277"/>
      <c r="I231" s="277"/>
      <c r="J231" s="352"/>
      <c r="K231" s="277"/>
      <c r="L231" s="352"/>
      <c r="M231" s="352"/>
      <c r="N231" s="277"/>
      <c r="O231" s="277"/>
      <c r="P231" s="277"/>
      <c r="Q231" s="277"/>
      <c r="R231" s="277"/>
      <c r="S231" s="277"/>
      <c r="T231" s="277"/>
      <c r="U231" s="277"/>
      <c r="V231" s="277"/>
      <c r="W231" s="277"/>
      <c r="X231" s="277"/>
    </row>
    <row r="232" ht="15.0" customHeight="1">
      <c r="A232" s="352">
        <v>206845.0</v>
      </c>
      <c r="B232" s="352" t="str">
        <f>VLOOKUP(A232, 'JAN2022 - CC'!M:N,2,0)</f>
        <v>967044581</v>
      </c>
      <c r="C232" s="352">
        <f>VLOOKUP(B232, 'JAN2022 - CC'!A:B,2,0)</f>
        <v>9670</v>
      </c>
      <c r="D232" s="352" t="s">
        <v>7606</v>
      </c>
      <c r="E232" s="352" t="s">
        <v>8315</v>
      </c>
      <c r="F232" s="277"/>
      <c r="G232" s="277"/>
      <c r="H232" s="277"/>
      <c r="I232" s="277"/>
      <c r="J232" s="352"/>
      <c r="K232" s="277"/>
      <c r="L232" s="352"/>
      <c r="M232" s="352"/>
      <c r="N232" s="277"/>
      <c r="O232" s="277"/>
      <c r="P232" s="277"/>
      <c r="Q232" s="277"/>
      <c r="R232" s="277"/>
      <c r="S232" s="277"/>
      <c r="T232" s="277"/>
      <c r="U232" s="277"/>
      <c r="V232" s="277"/>
      <c r="W232" s="277"/>
      <c r="X232" s="277"/>
    </row>
    <row r="233" ht="15.0" customHeight="1">
      <c r="A233" s="352">
        <v>206847.0</v>
      </c>
      <c r="B233" s="352" t="str">
        <f>VLOOKUP(A233, 'JAN2022 - CC'!M:N,2,0)</f>
        <v>1700944581</v>
      </c>
      <c r="C233" s="352">
        <f>VLOOKUP(B233, 'JAN2022 - CC'!A:B,2,0)</f>
        <v>17009</v>
      </c>
      <c r="D233" s="352" t="s">
        <v>7576</v>
      </c>
      <c r="E233" s="352" t="s">
        <v>8315</v>
      </c>
      <c r="F233" s="277"/>
      <c r="G233" s="277"/>
      <c r="H233" s="277"/>
      <c r="I233" s="277"/>
      <c r="J233" s="352"/>
      <c r="K233" s="277"/>
      <c r="L233" s="352"/>
      <c r="M233" s="352"/>
      <c r="N233" s="277"/>
      <c r="O233" s="277"/>
      <c r="P233" s="277"/>
      <c r="Q233" s="277"/>
      <c r="R233" s="277"/>
      <c r="S233" s="277"/>
      <c r="T233" s="277"/>
      <c r="U233" s="277"/>
      <c r="V233" s="277"/>
      <c r="W233" s="277"/>
      <c r="X233" s="277"/>
    </row>
    <row r="234" ht="15.75" customHeight="1">
      <c r="A234" s="352">
        <v>206848.0</v>
      </c>
      <c r="B234" s="352" t="str">
        <f>VLOOKUP(A234, 'JAN2022 - CC'!M:N,2,0)</f>
        <v>975944581</v>
      </c>
      <c r="C234" s="352">
        <f>VLOOKUP(B234, 'JAN2022 - CC'!A:B,2,0)</f>
        <v>9759</v>
      </c>
      <c r="D234" s="352" t="s">
        <v>7570</v>
      </c>
      <c r="E234" s="352" t="s">
        <v>8315</v>
      </c>
      <c r="F234" s="277"/>
      <c r="G234" s="277"/>
      <c r="H234" s="277"/>
      <c r="I234" s="277"/>
      <c r="J234" s="352"/>
      <c r="K234" s="277"/>
      <c r="L234" s="352"/>
      <c r="M234" s="352"/>
      <c r="N234" s="277"/>
      <c r="O234" s="277"/>
      <c r="P234" s="277"/>
      <c r="Q234" s="277"/>
      <c r="R234" s="277"/>
      <c r="S234" s="277"/>
      <c r="T234" s="277"/>
      <c r="U234" s="277"/>
      <c r="V234" s="277"/>
      <c r="W234" s="277"/>
      <c r="X234" s="277"/>
    </row>
    <row r="235" ht="15.0" customHeight="1">
      <c r="A235" s="352">
        <v>206849.0</v>
      </c>
      <c r="B235" s="352" t="str">
        <f>VLOOKUP(A235, 'JAN2022 - CC'!M:N,2,0)</f>
        <v>1058344581</v>
      </c>
      <c r="C235" s="352">
        <f>VLOOKUP(B235, 'JAN2022 - CC'!A:B,2,0)</f>
        <v>10583</v>
      </c>
      <c r="D235" s="352" t="s">
        <v>8342</v>
      </c>
      <c r="E235" s="352" t="s">
        <v>8309</v>
      </c>
      <c r="F235" s="277"/>
      <c r="G235" s="277"/>
      <c r="H235" s="277"/>
      <c r="I235" s="277"/>
      <c r="J235" s="352"/>
      <c r="K235" s="277"/>
      <c r="L235" s="352"/>
      <c r="M235" s="352"/>
      <c r="N235" s="277"/>
      <c r="O235" s="277"/>
      <c r="P235" s="277"/>
      <c r="Q235" s="277"/>
      <c r="R235" s="277"/>
      <c r="S235" s="277"/>
      <c r="T235" s="277"/>
      <c r="U235" s="277"/>
      <c r="V235" s="277"/>
      <c r="W235" s="277"/>
      <c r="X235" s="277"/>
    </row>
    <row r="236" ht="15.0" customHeight="1">
      <c r="A236" s="352">
        <v>206849.0</v>
      </c>
      <c r="B236" s="352" t="str">
        <f>VLOOKUP(A236, 'JAN2022 - CC'!M:N,2,0)</f>
        <v>1058344581</v>
      </c>
      <c r="C236" s="352">
        <f>VLOOKUP(B236, 'JAN2022 - CC'!A:B,2,0)</f>
        <v>10583</v>
      </c>
      <c r="D236" s="352" t="s">
        <v>7566</v>
      </c>
      <c r="E236" s="352">
        <v>1880.0</v>
      </c>
      <c r="F236" s="277"/>
      <c r="G236" s="277"/>
      <c r="H236" s="277"/>
      <c r="I236" s="277"/>
      <c r="J236" s="352"/>
      <c r="K236" s="277"/>
      <c r="L236" s="352"/>
      <c r="M236" s="352"/>
      <c r="N236" s="277"/>
      <c r="O236" s="277"/>
      <c r="P236" s="277"/>
      <c r="Q236" s="277"/>
      <c r="R236" s="277"/>
      <c r="S236" s="277"/>
      <c r="T236" s="277"/>
      <c r="U236" s="277"/>
      <c r="V236" s="277"/>
      <c r="W236" s="277"/>
      <c r="X236" s="277"/>
    </row>
    <row r="237" ht="15.75" customHeight="1">
      <c r="A237" s="352">
        <v>206849.0</v>
      </c>
      <c r="B237" s="352" t="str">
        <f>VLOOKUP(A237, 'JAN2022 - CC'!M:N,2,0)</f>
        <v>1058344581</v>
      </c>
      <c r="C237" s="352">
        <f>VLOOKUP(B237, 'JAN2022 - CC'!A:B,2,0)</f>
        <v>10583</v>
      </c>
      <c r="D237" s="352" t="s">
        <v>8494</v>
      </c>
      <c r="E237" s="352" t="s">
        <v>8315</v>
      </c>
      <c r="F237" s="277"/>
      <c r="G237" s="277"/>
      <c r="H237" s="277"/>
      <c r="I237" s="277"/>
      <c r="J237" s="352"/>
      <c r="K237" s="277"/>
      <c r="L237" s="352"/>
      <c r="M237" s="352"/>
      <c r="N237" s="277"/>
      <c r="O237" s="277"/>
      <c r="P237" s="277"/>
      <c r="Q237" s="277"/>
      <c r="R237" s="277"/>
      <c r="S237" s="277"/>
      <c r="T237" s="277"/>
      <c r="U237" s="277"/>
      <c r="V237" s="277"/>
      <c r="W237" s="277"/>
      <c r="X237" s="277"/>
    </row>
    <row r="238" ht="15.0" customHeight="1">
      <c r="A238" s="352">
        <v>206849.0</v>
      </c>
      <c r="B238" s="352" t="str">
        <f>VLOOKUP(A238, 'JAN2022 - CC'!M:N,2,0)</f>
        <v>1058344581</v>
      </c>
      <c r="C238" s="352">
        <f>VLOOKUP(B238, 'JAN2022 - CC'!A:B,2,0)</f>
        <v>10583</v>
      </c>
      <c r="D238" s="352" t="s">
        <v>8507</v>
      </c>
      <c r="E238" s="352" t="s">
        <v>8309</v>
      </c>
      <c r="F238" s="277"/>
      <c r="G238" s="277"/>
      <c r="H238" s="277"/>
      <c r="I238" s="277"/>
      <c r="J238" s="352"/>
      <c r="K238" s="277"/>
      <c r="L238" s="352"/>
      <c r="M238" s="352"/>
      <c r="N238" s="277"/>
      <c r="O238" s="277"/>
      <c r="P238" s="277"/>
      <c r="Q238" s="277"/>
      <c r="R238" s="277"/>
      <c r="S238" s="277"/>
      <c r="T238" s="277"/>
      <c r="U238" s="277"/>
      <c r="V238" s="277"/>
      <c r="W238" s="277"/>
      <c r="X238" s="277"/>
    </row>
    <row r="239" ht="15.0" customHeight="1">
      <c r="A239" s="352">
        <v>206852.0</v>
      </c>
      <c r="B239" s="352" t="str">
        <f>VLOOKUP(A239, 'JAN2022 - CC'!M:N,2,0)</f>
        <v>1468344581</v>
      </c>
      <c r="C239" s="352">
        <f>VLOOKUP(B239, 'JAN2022 - CC'!A:B,2,0)</f>
        <v>14683</v>
      </c>
      <c r="D239" s="352" t="s">
        <v>7576</v>
      </c>
      <c r="E239" s="352" t="s">
        <v>8315</v>
      </c>
      <c r="F239" s="277"/>
      <c r="G239" s="277"/>
      <c r="H239" s="277"/>
      <c r="I239" s="277"/>
      <c r="J239" s="352"/>
      <c r="K239" s="277"/>
      <c r="L239" s="352"/>
      <c r="M239" s="352"/>
      <c r="N239" s="277"/>
      <c r="O239" s="277"/>
      <c r="P239" s="277"/>
      <c r="Q239" s="277"/>
      <c r="R239" s="277"/>
      <c r="S239" s="277"/>
      <c r="T239" s="277"/>
      <c r="U239" s="277"/>
      <c r="V239" s="277"/>
      <c r="W239" s="277"/>
      <c r="X239" s="277"/>
    </row>
    <row r="240" ht="15.75" customHeight="1">
      <c r="A240" s="352">
        <v>206853.0</v>
      </c>
      <c r="B240" s="352" t="str">
        <f>VLOOKUP(A240, 'JAN2022 - CC'!M:N,2,0)</f>
        <v>1613944581</v>
      </c>
      <c r="C240" s="352">
        <f>VLOOKUP(B240, 'JAN2022 - CC'!A:B,2,0)</f>
        <v>16139</v>
      </c>
      <c r="D240" s="352" t="s">
        <v>7576</v>
      </c>
      <c r="E240" s="352" t="s">
        <v>8315</v>
      </c>
      <c r="F240" s="277"/>
      <c r="G240" s="277"/>
      <c r="H240" s="277"/>
      <c r="I240" s="277"/>
      <c r="J240" s="352"/>
      <c r="K240" s="277"/>
      <c r="L240" s="352"/>
      <c r="M240" s="352"/>
      <c r="N240" s="277"/>
      <c r="O240" s="277"/>
      <c r="P240" s="277"/>
      <c r="Q240" s="277"/>
      <c r="R240" s="277"/>
      <c r="S240" s="277"/>
      <c r="T240" s="277"/>
      <c r="U240" s="277"/>
      <c r="V240" s="277"/>
      <c r="W240" s="277"/>
      <c r="X240" s="277"/>
    </row>
    <row r="241" ht="15.0" customHeight="1">
      <c r="A241" s="352">
        <v>206853.0</v>
      </c>
      <c r="B241" s="352" t="str">
        <f>VLOOKUP(A241, 'JAN2022 - CC'!M:N,2,0)</f>
        <v>1613944581</v>
      </c>
      <c r="C241" s="352">
        <f>VLOOKUP(B241, 'JAN2022 - CC'!A:B,2,0)</f>
        <v>16139</v>
      </c>
      <c r="D241" s="352" t="s">
        <v>7606</v>
      </c>
      <c r="E241" s="352">
        <v>252.0</v>
      </c>
      <c r="F241" s="277"/>
      <c r="G241" s="277"/>
      <c r="H241" s="277"/>
      <c r="I241" s="277"/>
      <c r="J241" s="352"/>
      <c r="K241" s="277"/>
      <c r="L241" s="352"/>
      <c r="M241" s="352"/>
      <c r="N241" s="277"/>
      <c r="O241" s="277"/>
      <c r="P241" s="277"/>
      <c r="Q241" s="277"/>
      <c r="R241" s="277"/>
      <c r="S241" s="277"/>
      <c r="T241" s="277"/>
      <c r="U241" s="277"/>
      <c r="V241" s="277"/>
      <c r="W241" s="277"/>
      <c r="X241" s="277"/>
    </row>
    <row r="242" ht="15.0" customHeight="1">
      <c r="A242" s="352">
        <v>206854.0</v>
      </c>
      <c r="B242" s="352" t="str">
        <f>VLOOKUP(A242, 'JAN2022 - CC'!M:N,2,0)</f>
        <v>1287344581</v>
      </c>
      <c r="C242" s="352">
        <f>VLOOKUP(B242, 'JAN2022 - CC'!A:B,2,0)</f>
        <v>12873</v>
      </c>
      <c r="D242" s="352" t="s">
        <v>7576</v>
      </c>
      <c r="E242" s="352" t="s">
        <v>8315</v>
      </c>
      <c r="F242" s="277"/>
      <c r="G242" s="277"/>
      <c r="H242" s="277"/>
      <c r="I242" s="277"/>
      <c r="J242" s="352"/>
      <c r="K242" s="277"/>
      <c r="L242" s="352"/>
      <c r="M242" s="352"/>
      <c r="N242" s="277"/>
      <c r="O242" s="277"/>
      <c r="P242" s="277"/>
      <c r="Q242" s="277"/>
      <c r="R242" s="277"/>
      <c r="S242" s="277"/>
      <c r="T242" s="277"/>
      <c r="U242" s="277"/>
      <c r="V242" s="277"/>
      <c r="W242" s="277"/>
      <c r="X242" s="277"/>
    </row>
    <row r="243" ht="15.0" customHeight="1">
      <c r="A243" s="352">
        <v>206854.0</v>
      </c>
      <c r="B243" s="352" t="str">
        <f>VLOOKUP(A243, 'JAN2022 - CC'!M:N,2,0)</f>
        <v>1287344581</v>
      </c>
      <c r="C243" s="352">
        <f>VLOOKUP(B243, 'JAN2022 - CC'!A:B,2,0)</f>
        <v>12873</v>
      </c>
      <c r="D243" s="352" t="s">
        <v>8495</v>
      </c>
      <c r="E243" s="352">
        <v>179.0</v>
      </c>
      <c r="F243" s="277"/>
      <c r="G243" s="277"/>
      <c r="H243" s="277"/>
      <c r="I243" s="277"/>
      <c r="J243" s="352"/>
      <c r="K243" s="277"/>
      <c r="L243" s="352"/>
      <c r="M243" s="352"/>
      <c r="N243" s="277"/>
      <c r="O243" s="277"/>
      <c r="P243" s="277"/>
      <c r="Q243" s="277"/>
      <c r="R243" s="277"/>
      <c r="S243" s="277"/>
      <c r="T243" s="277"/>
      <c r="U243" s="277"/>
      <c r="V243" s="277"/>
      <c r="W243" s="277"/>
      <c r="X243" s="277"/>
    </row>
    <row r="244" ht="15.75" customHeight="1">
      <c r="A244" s="352">
        <v>206854.0</v>
      </c>
      <c r="B244" s="352" t="str">
        <f>VLOOKUP(A244, 'JAN2022 - CC'!M:N,2,0)</f>
        <v>1287344581</v>
      </c>
      <c r="C244" s="352">
        <f>VLOOKUP(B244, 'JAN2022 - CC'!A:B,2,0)</f>
        <v>12873</v>
      </c>
      <c r="D244" s="352" t="s">
        <v>35</v>
      </c>
      <c r="E244" s="352" t="s">
        <v>8309</v>
      </c>
      <c r="F244" s="277"/>
      <c r="G244" s="277"/>
      <c r="H244" s="277"/>
      <c r="I244" s="277"/>
      <c r="J244" s="352"/>
      <c r="K244" s="277"/>
      <c r="L244" s="352"/>
      <c r="M244" s="352"/>
      <c r="N244" s="277"/>
      <c r="O244" s="277"/>
      <c r="P244" s="277"/>
      <c r="Q244" s="277"/>
      <c r="R244" s="277"/>
      <c r="S244" s="277"/>
      <c r="T244" s="277"/>
      <c r="U244" s="277"/>
      <c r="V244" s="277"/>
      <c r="W244" s="277"/>
      <c r="X244" s="277"/>
    </row>
    <row r="245" ht="15.0" customHeight="1">
      <c r="A245" s="352">
        <v>206856.0</v>
      </c>
      <c r="B245" s="352" t="str">
        <f>VLOOKUP(A245, 'JAN2022 - CC'!M:N,2,0)</f>
        <v>1763744581</v>
      </c>
      <c r="C245" s="352">
        <f>VLOOKUP(B245, 'JAN2022 - CC'!A:B,2,0)</f>
        <v>17637</v>
      </c>
      <c r="D245" s="352" t="s">
        <v>7736</v>
      </c>
      <c r="E245" s="352">
        <v>153.0</v>
      </c>
      <c r="F245" s="277"/>
      <c r="G245" s="277"/>
      <c r="H245" s="277"/>
      <c r="I245" s="277"/>
      <c r="J245" s="352"/>
      <c r="K245" s="277"/>
      <c r="L245" s="352"/>
      <c r="M245" s="352"/>
      <c r="N245" s="277"/>
      <c r="O245" s="277"/>
      <c r="P245" s="277"/>
      <c r="Q245" s="277"/>
      <c r="R245" s="277"/>
      <c r="S245" s="277"/>
      <c r="T245" s="277"/>
      <c r="U245" s="277"/>
      <c r="V245" s="277"/>
      <c r="W245" s="277"/>
      <c r="X245" s="277"/>
    </row>
    <row r="246" ht="15.0" customHeight="1">
      <c r="A246" s="352">
        <v>206862.0</v>
      </c>
      <c r="B246" s="352" t="str">
        <f>VLOOKUP(A246, 'JAN2022 - CC'!M:N,2,0)</f>
        <v>1384744581</v>
      </c>
      <c r="C246" s="352">
        <f>VLOOKUP(B246, 'JAN2022 - CC'!A:B,2,0)</f>
        <v>13847</v>
      </c>
      <c r="D246" s="352" t="s">
        <v>7566</v>
      </c>
      <c r="E246" s="352">
        <v>1030.0</v>
      </c>
      <c r="F246" s="277"/>
      <c r="G246" s="277"/>
      <c r="H246" s="277"/>
      <c r="I246" s="277"/>
      <c r="J246" s="352"/>
      <c r="K246" s="277"/>
      <c r="L246" s="352"/>
      <c r="M246" s="352"/>
      <c r="N246" s="277"/>
      <c r="O246" s="277"/>
      <c r="P246" s="277"/>
      <c r="Q246" s="277"/>
      <c r="R246" s="277"/>
      <c r="S246" s="277"/>
      <c r="T246" s="277"/>
      <c r="U246" s="277"/>
      <c r="V246" s="277"/>
      <c r="W246" s="277"/>
      <c r="X246" s="277"/>
    </row>
    <row r="247" ht="15.75" customHeight="1">
      <c r="A247" s="352">
        <v>206862.0</v>
      </c>
      <c r="B247" s="352" t="str">
        <f>VLOOKUP(A247, 'JAN2022 - CC'!M:N,2,0)</f>
        <v>1384744581</v>
      </c>
      <c r="C247" s="352">
        <f>VLOOKUP(B247, 'JAN2022 - CC'!A:B,2,0)</f>
        <v>13847</v>
      </c>
      <c r="D247" s="352" t="s">
        <v>8483</v>
      </c>
      <c r="E247" s="352">
        <v>60.4</v>
      </c>
      <c r="F247" s="277"/>
      <c r="G247" s="277"/>
      <c r="H247" s="277"/>
      <c r="I247" s="277"/>
      <c r="J247" s="352"/>
      <c r="K247" s="277"/>
      <c r="L247" s="352"/>
      <c r="M247" s="352"/>
      <c r="N247" s="277"/>
      <c r="O247" s="277"/>
      <c r="P247" s="277"/>
      <c r="Q247" s="277"/>
      <c r="R247" s="277"/>
      <c r="S247" s="277"/>
      <c r="T247" s="277"/>
      <c r="U247" s="277"/>
      <c r="V247" s="277"/>
      <c r="W247" s="277"/>
      <c r="X247" s="277"/>
    </row>
    <row r="248" ht="15.0" customHeight="1">
      <c r="A248" s="352">
        <v>206862.0</v>
      </c>
      <c r="B248" s="352" t="str">
        <f>VLOOKUP(A248, 'JAN2022 - CC'!M:N,2,0)</f>
        <v>1384744581</v>
      </c>
      <c r="C248" s="352">
        <f>VLOOKUP(B248, 'JAN2022 - CC'!A:B,2,0)</f>
        <v>13847</v>
      </c>
      <c r="D248" s="352" t="s">
        <v>8494</v>
      </c>
      <c r="E248" s="352">
        <v>535.0</v>
      </c>
      <c r="F248" s="277"/>
      <c r="G248" s="277"/>
      <c r="H248" s="277"/>
      <c r="I248" s="277"/>
      <c r="J248" s="352"/>
      <c r="K248" s="277"/>
      <c r="L248" s="352"/>
      <c r="M248" s="352"/>
      <c r="N248" s="277"/>
      <c r="O248" s="277"/>
      <c r="P248" s="277"/>
      <c r="Q248" s="277"/>
      <c r="R248" s="277"/>
      <c r="S248" s="277"/>
      <c r="T248" s="277"/>
      <c r="U248" s="277"/>
      <c r="V248" s="277"/>
      <c r="W248" s="277"/>
      <c r="X248" s="277"/>
    </row>
    <row r="249" ht="15.0" customHeight="1">
      <c r="A249" s="352">
        <v>206862.0</v>
      </c>
      <c r="B249" s="352" t="str">
        <f>VLOOKUP(A249, 'JAN2022 - CC'!M:N,2,0)</f>
        <v>1384744581</v>
      </c>
      <c r="C249" s="352">
        <f>VLOOKUP(B249, 'JAN2022 - CC'!A:B,2,0)</f>
        <v>13847</v>
      </c>
      <c r="D249" s="352" t="s">
        <v>8507</v>
      </c>
      <c r="E249" s="352" t="s">
        <v>8309</v>
      </c>
      <c r="F249" s="277"/>
      <c r="G249" s="277"/>
      <c r="H249" s="277"/>
      <c r="I249" s="277"/>
      <c r="J249" s="352"/>
      <c r="K249" s="277"/>
      <c r="L249" s="352"/>
      <c r="M249" s="352"/>
      <c r="N249" s="277"/>
      <c r="O249" s="277"/>
      <c r="P249" s="277"/>
      <c r="Q249" s="277"/>
      <c r="R249" s="277"/>
      <c r="S249" s="277"/>
      <c r="T249" s="277"/>
      <c r="U249" s="277"/>
      <c r="V249" s="277"/>
      <c r="W249" s="277"/>
      <c r="X249" s="277"/>
    </row>
    <row r="250" ht="15.75" customHeight="1">
      <c r="A250" s="352">
        <v>206863.0</v>
      </c>
      <c r="B250" s="352" t="str">
        <f>VLOOKUP(A250, 'JAN2022 - CC'!M:N,2,0)</f>
        <v>1279544581</v>
      </c>
      <c r="C250" s="352">
        <f>VLOOKUP(B250, 'JAN2022 - CC'!A:B,2,0)</f>
        <v>12795</v>
      </c>
      <c r="D250" s="352" t="s">
        <v>7566</v>
      </c>
      <c r="E250" s="352">
        <v>1310.0</v>
      </c>
      <c r="F250" s="277"/>
      <c r="G250" s="277"/>
      <c r="H250" s="277"/>
      <c r="I250" s="277"/>
      <c r="J250" s="352"/>
      <c r="K250" s="277"/>
      <c r="L250" s="352"/>
      <c r="M250" s="352"/>
      <c r="N250" s="277"/>
      <c r="O250" s="277"/>
      <c r="P250" s="277"/>
      <c r="Q250" s="277"/>
      <c r="R250" s="277"/>
      <c r="S250" s="277"/>
      <c r="T250" s="277"/>
      <c r="U250" s="277"/>
      <c r="V250" s="277"/>
      <c r="W250" s="277"/>
      <c r="X250" s="277"/>
    </row>
    <row r="251" ht="15.0" customHeight="1">
      <c r="A251" s="352">
        <v>206863.0</v>
      </c>
      <c r="B251" s="352" t="str">
        <f>VLOOKUP(A251, 'JAN2022 - CC'!M:N,2,0)</f>
        <v>1279544581</v>
      </c>
      <c r="C251" s="352">
        <f>VLOOKUP(B251, 'JAN2022 - CC'!A:B,2,0)</f>
        <v>12795</v>
      </c>
      <c r="D251" s="352" t="s">
        <v>8494</v>
      </c>
      <c r="E251" s="352">
        <v>802.0</v>
      </c>
      <c r="F251" s="277"/>
      <c r="G251" s="277"/>
      <c r="H251" s="277"/>
      <c r="I251" s="277"/>
      <c r="J251" s="352"/>
      <c r="K251" s="277"/>
      <c r="L251" s="352"/>
      <c r="M251" s="352"/>
      <c r="N251" s="277"/>
      <c r="O251" s="277"/>
      <c r="P251" s="277"/>
      <c r="Q251" s="277"/>
      <c r="R251" s="277"/>
      <c r="S251" s="277"/>
      <c r="T251" s="277"/>
      <c r="U251" s="277"/>
      <c r="V251" s="277"/>
      <c r="W251" s="277"/>
      <c r="X251" s="277"/>
    </row>
    <row r="252" ht="15.0" customHeight="1">
      <c r="A252" s="352">
        <v>206863.0</v>
      </c>
      <c r="B252" s="352" t="str">
        <f>VLOOKUP(A252, 'JAN2022 - CC'!M:N,2,0)</f>
        <v>1279544581</v>
      </c>
      <c r="C252" s="352">
        <f>VLOOKUP(B252, 'JAN2022 - CC'!A:B,2,0)</f>
        <v>12795</v>
      </c>
      <c r="D252" s="352" t="s">
        <v>8507</v>
      </c>
      <c r="E252" s="352" t="s">
        <v>8309</v>
      </c>
      <c r="F252" s="277"/>
      <c r="G252" s="277"/>
      <c r="H252" s="277"/>
      <c r="I252" s="277"/>
      <c r="J252" s="352"/>
      <c r="K252" s="277"/>
      <c r="L252" s="352"/>
      <c r="M252" s="352"/>
      <c r="N252" s="277"/>
      <c r="O252" s="277"/>
      <c r="P252" s="277"/>
      <c r="Q252" s="277"/>
      <c r="R252" s="277"/>
      <c r="S252" s="277"/>
      <c r="T252" s="277"/>
      <c r="U252" s="277"/>
      <c r="V252" s="277"/>
      <c r="W252" s="277"/>
      <c r="X252" s="277"/>
    </row>
    <row r="253" ht="15.75" customHeight="1">
      <c r="A253" s="352">
        <v>206863.0</v>
      </c>
      <c r="B253" s="352" t="str">
        <f>VLOOKUP(A253, 'JAN2022 - CC'!M:N,2,0)</f>
        <v>1279544581</v>
      </c>
      <c r="C253" s="352">
        <f>VLOOKUP(B253, 'JAN2022 - CC'!A:B,2,0)</f>
        <v>12795</v>
      </c>
      <c r="D253" s="352" t="s">
        <v>7570</v>
      </c>
      <c r="E253" s="352" t="s">
        <v>8315</v>
      </c>
      <c r="F253" s="277"/>
      <c r="G253" s="277"/>
      <c r="H253" s="277"/>
      <c r="I253" s="277"/>
      <c r="J253" s="352"/>
      <c r="K253" s="277"/>
      <c r="L253" s="352"/>
      <c r="M253" s="352"/>
      <c r="N253" s="277"/>
      <c r="O253" s="277"/>
      <c r="P253" s="277"/>
      <c r="Q253" s="277"/>
      <c r="R253" s="277"/>
      <c r="S253" s="277"/>
      <c r="T253" s="277"/>
      <c r="U253" s="277"/>
      <c r="V253" s="277"/>
      <c r="W253" s="277"/>
      <c r="X253" s="277"/>
    </row>
    <row r="254" ht="15.0" customHeight="1">
      <c r="A254" s="352">
        <v>206865.0</v>
      </c>
      <c r="B254" s="352" t="str">
        <f>VLOOKUP(A254, 'JAN2022 - CC'!M:N,2,0)</f>
        <v>1672344581</v>
      </c>
      <c r="C254" s="352">
        <f>VLOOKUP(B254, 'JAN2022 - CC'!A:B,2,0)</f>
        <v>16723</v>
      </c>
      <c r="D254" s="352" t="s">
        <v>7576</v>
      </c>
      <c r="E254" s="352" t="s">
        <v>8315</v>
      </c>
      <c r="F254" s="277"/>
      <c r="G254" s="277"/>
      <c r="H254" s="277"/>
      <c r="I254" s="277"/>
      <c r="J254" s="352"/>
      <c r="K254" s="277"/>
      <c r="L254" s="352"/>
      <c r="M254" s="352"/>
      <c r="N254" s="277"/>
      <c r="O254" s="277"/>
      <c r="P254" s="277"/>
      <c r="Q254" s="277"/>
      <c r="R254" s="277"/>
      <c r="S254" s="277"/>
      <c r="T254" s="277"/>
      <c r="U254" s="277"/>
      <c r="V254" s="277"/>
      <c r="W254" s="277"/>
      <c r="X254" s="277"/>
    </row>
    <row r="255" ht="15.0" customHeight="1">
      <c r="A255" s="352">
        <v>206873.0</v>
      </c>
      <c r="B255" s="352" t="str">
        <f>VLOOKUP(A255, 'JAN2022 - CC'!M:N,2,0)</f>
        <v>1574144581</v>
      </c>
      <c r="C255" s="352">
        <f>VLOOKUP(B255, 'JAN2022 - CC'!A:B,2,0)</f>
        <v>15741</v>
      </c>
      <c r="D255" s="352" t="s">
        <v>7606</v>
      </c>
      <c r="E255" s="352" t="s">
        <v>8315</v>
      </c>
      <c r="F255" s="277"/>
      <c r="G255" s="277"/>
      <c r="H255" s="277"/>
      <c r="I255" s="277"/>
      <c r="J255" s="352"/>
      <c r="K255" s="277"/>
      <c r="L255" s="352"/>
      <c r="M255" s="352"/>
      <c r="N255" s="277"/>
      <c r="O255" s="277"/>
      <c r="P255" s="277"/>
      <c r="Q255" s="277"/>
      <c r="R255" s="277"/>
      <c r="S255" s="277"/>
      <c r="T255" s="277"/>
      <c r="U255" s="277"/>
      <c r="V255" s="277"/>
      <c r="W255" s="277"/>
      <c r="X255" s="277"/>
    </row>
    <row r="256" ht="15.0" customHeight="1">
      <c r="A256" s="352">
        <v>206874.0</v>
      </c>
      <c r="B256" s="352" t="str">
        <f>VLOOKUP(A256, 'JAN2022 - CC'!M:N,2,0)</f>
        <v>995744581</v>
      </c>
      <c r="C256" s="352">
        <f>VLOOKUP(B256, 'JAN2022 - CC'!A:B,2,0)</f>
        <v>9957</v>
      </c>
      <c r="D256" s="352" t="s">
        <v>8342</v>
      </c>
      <c r="E256" s="352" t="s">
        <v>8309</v>
      </c>
      <c r="F256" s="277"/>
      <c r="G256" s="277"/>
      <c r="H256" s="277"/>
      <c r="I256" s="277"/>
      <c r="J256" s="352"/>
      <c r="K256" s="277"/>
      <c r="L256" s="352"/>
      <c r="M256" s="352"/>
      <c r="N256" s="277"/>
      <c r="O256" s="277"/>
      <c r="P256" s="277"/>
      <c r="Q256" s="277"/>
      <c r="R256" s="277"/>
      <c r="S256" s="277"/>
      <c r="T256" s="277"/>
      <c r="U256" s="277"/>
      <c r="V256" s="277"/>
      <c r="W256" s="277"/>
      <c r="X256" s="277"/>
    </row>
    <row r="257" ht="15.75" customHeight="1">
      <c r="A257" s="352">
        <v>206874.0</v>
      </c>
      <c r="B257" s="352" t="str">
        <f>VLOOKUP(A257, 'JAN2022 - CC'!M:N,2,0)</f>
        <v>995744581</v>
      </c>
      <c r="C257" s="352">
        <f>VLOOKUP(B257, 'JAN2022 - CC'!A:B,2,0)</f>
        <v>9957</v>
      </c>
      <c r="D257" s="352" t="s">
        <v>7576</v>
      </c>
      <c r="E257" s="352" t="s">
        <v>8315</v>
      </c>
      <c r="F257" s="277"/>
      <c r="G257" s="277"/>
      <c r="H257" s="277"/>
      <c r="I257" s="277"/>
      <c r="J257" s="352"/>
      <c r="K257" s="277"/>
      <c r="L257" s="352"/>
      <c r="M257" s="352"/>
      <c r="N257" s="277"/>
      <c r="O257" s="277"/>
      <c r="P257" s="277"/>
      <c r="Q257" s="277"/>
      <c r="R257" s="277"/>
      <c r="S257" s="277"/>
      <c r="T257" s="277"/>
      <c r="U257" s="277"/>
      <c r="V257" s="277"/>
      <c r="W257" s="277"/>
      <c r="X257" s="277"/>
    </row>
    <row r="258" ht="15.0" customHeight="1">
      <c r="A258" s="352">
        <v>206874.0</v>
      </c>
      <c r="B258" s="352" t="str">
        <f>VLOOKUP(A258, 'JAN2022 - CC'!M:N,2,0)</f>
        <v>995744581</v>
      </c>
      <c r="C258" s="352">
        <f>VLOOKUP(B258, 'JAN2022 - CC'!A:B,2,0)</f>
        <v>9957</v>
      </c>
      <c r="D258" s="352" t="s">
        <v>7566</v>
      </c>
      <c r="E258" s="352">
        <v>1410.0</v>
      </c>
      <c r="F258" s="277"/>
      <c r="G258" s="277"/>
      <c r="H258" s="277"/>
      <c r="I258" s="277"/>
      <c r="J258" s="352"/>
      <c r="K258" s="277"/>
      <c r="L258" s="352"/>
      <c r="M258" s="352"/>
      <c r="N258" s="277"/>
      <c r="O258" s="277"/>
      <c r="P258" s="277"/>
      <c r="Q258" s="277"/>
      <c r="R258" s="277"/>
      <c r="S258" s="277"/>
      <c r="T258" s="277"/>
      <c r="U258" s="277"/>
      <c r="V258" s="277"/>
      <c r="W258" s="277"/>
      <c r="X258" s="277"/>
    </row>
    <row r="259" ht="15.0" customHeight="1">
      <c r="A259" s="352">
        <v>206874.0</v>
      </c>
      <c r="B259" s="352" t="str">
        <f>VLOOKUP(A259, 'JAN2022 - CC'!M:N,2,0)</f>
        <v>995744581</v>
      </c>
      <c r="C259" s="352">
        <f>VLOOKUP(B259, 'JAN2022 - CC'!A:B,2,0)</f>
        <v>9957</v>
      </c>
      <c r="D259" s="352" t="s">
        <v>8494</v>
      </c>
      <c r="E259" s="352" t="s">
        <v>8315</v>
      </c>
      <c r="F259" s="277"/>
      <c r="G259" s="277"/>
      <c r="H259" s="277"/>
      <c r="I259" s="277"/>
      <c r="J259" s="352"/>
      <c r="K259" s="277"/>
      <c r="L259" s="352"/>
      <c r="M259" s="352"/>
      <c r="N259" s="277"/>
      <c r="O259" s="277"/>
      <c r="P259" s="277"/>
      <c r="Q259" s="277"/>
      <c r="R259" s="277"/>
      <c r="S259" s="277"/>
      <c r="T259" s="277"/>
      <c r="U259" s="277"/>
      <c r="V259" s="277"/>
      <c r="W259" s="277"/>
      <c r="X259" s="277"/>
    </row>
    <row r="260" ht="15.75" customHeight="1">
      <c r="A260" s="352">
        <v>206874.0</v>
      </c>
      <c r="B260" s="352" t="str">
        <f>VLOOKUP(A260, 'JAN2022 - CC'!M:N,2,0)</f>
        <v>995744581</v>
      </c>
      <c r="C260" s="352">
        <f>VLOOKUP(B260, 'JAN2022 - CC'!A:B,2,0)</f>
        <v>9957</v>
      </c>
      <c r="D260" s="352" t="s">
        <v>8507</v>
      </c>
      <c r="E260" s="352" t="s">
        <v>8309</v>
      </c>
      <c r="F260" s="277"/>
      <c r="G260" s="277"/>
      <c r="H260" s="277"/>
      <c r="I260" s="277"/>
      <c r="J260" s="352"/>
      <c r="K260" s="277"/>
      <c r="L260" s="352"/>
      <c r="M260" s="352"/>
      <c r="N260" s="277"/>
      <c r="O260" s="277"/>
      <c r="P260" s="277"/>
      <c r="Q260" s="277"/>
      <c r="R260" s="277"/>
      <c r="S260" s="277"/>
      <c r="T260" s="277"/>
      <c r="U260" s="277"/>
      <c r="V260" s="277"/>
      <c r="W260" s="277"/>
      <c r="X260" s="277"/>
    </row>
    <row r="261" ht="15.0" customHeight="1">
      <c r="A261" s="352">
        <v>206874.0</v>
      </c>
      <c r="B261" s="352" t="str">
        <f>VLOOKUP(A261, 'JAN2022 - CC'!M:N,2,0)</f>
        <v>995744581</v>
      </c>
      <c r="C261" s="352">
        <f>VLOOKUP(B261, 'JAN2022 - CC'!A:B,2,0)</f>
        <v>9957</v>
      </c>
      <c r="D261" s="352" t="s">
        <v>10004</v>
      </c>
      <c r="E261" s="352">
        <v>72.0</v>
      </c>
      <c r="F261" s="277"/>
      <c r="G261" s="277"/>
      <c r="H261" s="277"/>
      <c r="I261" s="277"/>
      <c r="J261" s="352"/>
      <c r="K261" s="277"/>
      <c r="L261" s="352"/>
      <c r="M261" s="352"/>
      <c r="N261" s="277"/>
      <c r="O261" s="277"/>
      <c r="P261" s="277"/>
      <c r="Q261" s="277"/>
      <c r="R261" s="277"/>
      <c r="S261" s="277"/>
      <c r="T261" s="277"/>
      <c r="U261" s="277"/>
      <c r="V261" s="277"/>
      <c r="W261" s="277"/>
      <c r="X261" s="277"/>
    </row>
    <row r="262" ht="15.0" customHeight="1">
      <c r="A262" s="352">
        <v>206874.0</v>
      </c>
      <c r="B262" s="352" t="str">
        <f>VLOOKUP(A262, 'JAN2022 - CC'!M:N,2,0)</f>
        <v>995744581</v>
      </c>
      <c r="C262" s="352">
        <f>VLOOKUP(B262, 'JAN2022 - CC'!A:B,2,0)</f>
        <v>9957</v>
      </c>
      <c r="D262" s="352" t="s">
        <v>8074</v>
      </c>
      <c r="E262" s="352">
        <v>204.0</v>
      </c>
      <c r="F262" s="277"/>
      <c r="G262" s="277"/>
      <c r="H262" s="277"/>
      <c r="I262" s="277"/>
      <c r="J262" s="352"/>
      <c r="K262" s="277"/>
      <c r="L262" s="352"/>
      <c r="M262" s="352"/>
      <c r="N262" s="277"/>
      <c r="O262" s="277"/>
      <c r="P262" s="277"/>
      <c r="Q262" s="277"/>
      <c r="R262" s="277"/>
      <c r="S262" s="277"/>
      <c r="T262" s="277"/>
      <c r="U262" s="277"/>
      <c r="V262" s="277"/>
      <c r="W262" s="277"/>
      <c r="X262" s="277"/>
    </row>
    <row r="263" ht="15.75" customHeight="1">
      <c r="A263" s="352">
        <v>206875.0</v>
      </c>
      <c r="B263" s="352" t="str">
        <f>VLOOKUP(A263, 'JAN2022 - CC'!M:N,2,0)</f>
        <v>1403644581</v>
      </c>
      <c r="C263" s="352">
        <f>VLOOKUP(B263, 'JAN2022 - CC'!A:B,2,0)</f>
        <v>14036</v>
      </c>
      <c r="D263" s="352" t="s">
        <v>8495</v>
      </c>
      <c r="E263" s="352">
        <v>1910.0</v>
      </c>
      <c r="F263" s="277"/>
      <c r="G263" s="277"/>
      <c r="H263" s="277"/>
      <c r="I263" s="277"/>
      <c r="J263" s="352"/>
      <c r="K263" s="277"/>
      <c r="L263" s="352"/>
      <c r="M263" s="352"/>
      <c r="N263" s="277"/>
      <c r="O263" s="277"/>
      <c r="P263" s="277"/>
      <c r="Q263" s="277"/>
      <c r="R263" s="277"/>
      <c r="S263" s="277"/>
      <c r="T263" s="277"/>
      <c r="U263" s="277"/>
      <c r="V263" s="277"/>
      <c r="W263" s="277"/>
      <c r="X263" s="277"/>
    </row>
    <row r="264" ht="15.0" customHeight="1">
      <c r="A264" s="352">
        <v>206875.0</v>
      </c>
      <c r="B264" s="352" t="str">
        <f>VLOOKUP(A264, 'JAN2022 - CC'!M:N,2,0)</f>
        <v>1403644581</v>
      </c>
      <c r="C264" s="352">
        <f>VLOOKUP(B264, 'JAN2022 - CC'!A:B,2,0)</f>
        <v>14036</v>
      </c>
      <c r="D264" s="352" t="s">
        <v>8507</v>
      </c>
      <c r="E264" s="352" t="s">
        <v>8309</v>
      </c>
      <c r="F264" s="277"/>
      <c r="G264" s="277"/>
      <c r="H264" s="277"/>
      <c r="I264" s="277"/>
      <c r="J264" s="352"/>
      <c r="K264" s="277"/>
      <c r="L264" s="352"/>
      <c r="M264" s="352"/>
      <c r="N264" s="277"/>
      <c r="O264" s="277"/>
      <c r="P264" s="277"/>
      <c r="Q264" s="277"/>
      <c r="R264" s="277"/>
      <c r="S264" s="277"/>
      <c r="T264" s="277"/>
      <c r="U264" s="277"/>
      <c r="V264" s="277"/>
      <c r="W264" s="277"/>
      <c r="X264" s="277"/>
    </row>
    <row r="265" ht="15.0" customHeight="1">
      <c r="A265" s="352">
        <v>206875.0</v>
      </c>
      <c r="B265" s="352" t="str">
        <f>VLOOKUP(A265, 'JAN2022 - CC'!M:N,2,0)</f>
        <v>1403644581</v>
      </c>
      <c r="C265" s="352">
        <f>VLOOKUP(B265, 'JAN2022 - CC'!A:B,2,0)</f>
        <v>14036</v>
      </c>
      <c r="D265" s="352" t="s">
        <v>7569</v>
      </c>
      <c r="E265" s="352" t="s">
        <v>8309</v>
      </c>
      <c r="F265" s="277"/>
      <c r="G265" s="277"/>
      <c r="H265" s="277"/>
      <c r="I265" s="277"/>
      <c r="J265" s="352"/>
      <c r="K265" s="277"/>
      <c r="L265" s="352"/>
      <c r="M265" s="352"/>
      <c r="N265" s="277"/>
      <c r="O265" s="277"/>
      <c r="P265" s="277"/>
      <c r="Q265" s="277"/>
      <c r="R265" s="277"/>
      <c r="S265" s="277"/>
      <c r="T265" s="277"/>
      <c r="U265" s="277"/>
      <c r="V265" s="277"/>
      <c r="W265" s="277"/>
      <c r="X265" s="277"/>
    </row>
    <row r="266" ht="15.75" customHeight="1">
      <c r="A266" s="352">
        <v>206875.0</v>
      </c>
      <c r="B266" s="352" t="str">
        <f>VLOOKUP(A266, 'JAN2022 - CC'!M:N,2,0)</f>
        <v>1403644581</v>
      </c>
      <c r="C266" s="352">
        <f>VLOOKUP(B266, 'JAN2022 - CC'!A:B,2,0)</f>
        <v>14036</v>
      </c>
      <c r="D266" s="352" t="s">
        <v>7569</v>
      </c>
      <c r="E266" s="352">
        <v>1570.0</v>
      </c>
      <c r="F266" s="277"/>
      <c r="G266" s="277"/>
      <c r="H266" s="277"/>
      <c r="I266" s="277"/>
      <c r="J266" s="352"/>
      <c r="K266" s="277"/>
      <c r="L266" s="352"/>
      <c r="M266" s="352"/>
      <c r="N266" s="277"/>
      <c r="O266" s="277"/>
      <c r="P266" s="277"/>
      <c r="Q266" s="277"/>
      <c r="R266" s="277"/>
      <c r="S266" s="277"/>
      <c r="T266" s="277"/>
      <c r="U266" s="277"/>
      <c r="V266" s="277"/>
      <c r="W266" s="277"/>
      <c r="X266" s="277"/>
    </row>
    <row r="267" ht="15.0" customHeight="1">
      <c r="A267" s="352">
        <v>206888.0</v>
      </c>
      <c r="B267" s="352" t="str">
        <f>VLOOKUP(A267, 'JAN2022 - CC'!M:N,2,0)</f>
        <v>920444582</v>
      </c>
      <c r="C267" s="352">
        <f>VLOOKUP(B267, 'JAN2022 - CC'!A:B,2,0)</f>
        <v>9204</v>
      </c>
      <c r="D267" s="352" t="s">
        <v>7556</v>
      </c>
      <c r="E267" s="352" t="s">
        <v>8315</v>
      </c>
      <c r="F267" s="277"/>
      <c r="G267" s="277"/>
      <c r="H267" s="277"/>
      <c r="I267" s="277"/>
      <c r="J267" s="352"/>
      <c r="K267" s="277"/>
      <c r="L267" s="352"/>
      <c r="M267" s="352"/>
      <c r="N267" s="277"/>
      <c r="O267" s="277"/>
      <c r="P267" s="277"/>
      <c r="Q267" s="277"/>
      <c r="R267" s="277"/>
      <c r="S267" s="277"/>
      <c r="T267" s="277"/>
      <c r="U267" s="277"/>
      <c r="V267" s="277"/>
      <c r="W267" s="277"/>
      <c r="X267" s="277"/>
    </row>
    <row r="268" ht="15.0" customHeight="1">
      <c r="A268" s="352">
        <v>206888.0</v>
      </c>
      <c r="B268" s="352" t="str">
        <f>VLOOKUP(A268, 'JAN2022 - CC'!M:N,2,0)</f>
        <v>920444582</v>
      </c>
      <c r="C268" s="352">
        <f>VLOOKUP(B268, 'JAN2022 - CC'!A:B,2,0)</f>
        <v>9204</v>
      </c>
      <c r="D268" s="352" t="s">
        <v>7566</v>
      </c>
      <c r="E268" s="352">
        <v>119.0</v>
      </c>
      <c r="F268" s="277"/>
      <c r="G268" s="277"/>
      <c r="H268" s="277"/>
      <c r="I268" s="277"/>
      <c r="J268" s="352"/>
      <c r="K268" s="277"/>
      <c r="L268" s="352"/>
      <c r="M268" s="352"/>
      <c r="N268" s="277"/>
      <c r="O268" s="277"/>
      <c r="P268" s="277"/>
      <c r="Q268" s="277"/>
      <c r="R268" s="277"/>
      <c r="S268" s="277"/>
      <c r="T268" s="277"/>
      <c r="U268" s="277"/>
      <c r="V268" s="277"/>
      <c r="W268" s="277"/>
      <c r="X268" s="277"/>
    </row>
    <row r="269" ht="15.75" customHeight="1">
      <c r="A269" s="352">
        <v>206888.0</v>
      </c>
      <c r="B269" s="352" t="str">
        <f>VLOOKUP(A269, 'JAN2022 - CC'!M:N,2,0)</f>
        <v>920444582</v>
      </c>
      <c r="C269" s="352">
        <f>VLOOKUP(B269, 'JAN2022 - CC'!A:B,2,0)</f>
        <v>9204</v>
      </c>
      <c r="D269" s="352" t="s">
        <v>8494</v>
      </c>
      <c r="E269" s="352">
        <v>681.0</v>
      </c>
      <c r="F269" s="277"/>
      <c r="G269" s="277"/>
      <c r="H269" s="277"/>
      <c r="I269" s="277"/>
      <c r="J269" s="352"/>
      <c r="K269" s="277"/>
      <c r="L269" s="352"/>
      <c r="M269" s="352"/>
      <c r="N269" s="277"/>
      <c r="O269" s="277"/>
      <c r="P269" s="277"/>
      <c r="Q269" s="277"/>
      <c r="R269" s="277"/>
      <c r="S269" s="277"/>
      <c r="T269" s="277"/>
      <c r="U269" s="277"/>
      <c r="V269" s="277"/>
      <c r="W269" s="277"/>
      <c r="X269" s="277"/>
    </row>
    <row r="270" ht="15.0" customHeight="1">
      <c r="A270" s="352">
        <v>206888.0</v>
      </c>
      <c r="B270" s="352" t="str">
        <f>VLOOKUP(A270, 'JAN2022 - CC'!M:N,2,0)</f>
        <v>920444582</v>
      </c>
      <c r="C270" s="352">
        <f>VLOOKUP(B270, 'JAN2022 - CC'!A:B,2,0)</f>
        <v>9204</v>
      </c>
      <c r="D270" s="352" t="s">
        <v>8507</v>
      </c>
      <c r="E270" s="352" t="s">
        <v>8309</v>
      </c>
      <c r="F270" s="277"/>
      <c r="G270" s="277"/>
      <c r="H270" s="277"/>
      <c r="I270" s="277"/>
      <c r="J270" s="352"/>
      <c r="K270" s="277"/>
      <c r="L270" s="352"/>
      <c r="M270" s="352"/>
      <c r="N270" s="277"/>
      <c r="O270" s="277"/>
      <c r="P270" s="277"/>
      <c r="Q270" s="277"/>
      <c r="R270" s="277"/>
      <c r="S270" s="277"/>
      <c r="T270" s="277"/>
      <c r="U270" s="277"/>
      <c r="V270" s="277"/>
      <c r="W270" s="277"/>
      <c r="X270" s="277"/>
    </row>
    <row r="271" ht="15.0" customHeight="1">
      <c r="A271" s="352">
        <v>206889.0</v>
      </c>
      <c r="B271" s="352" t="str">
        <f>VLOOKUP(A271, 'JAN2022 - CC'!M:N,2,0)</f>
        <v>942844582</v>
      </c>
      <c r="C271" s="352">
        <f>VLOOKUP(B271, 'JAN2022 - CC'!A:B,2,0)</f>
        <v>9428</v>
      </c>
      <c r="D271" s="352" t="s">
        <v>7576</v>
      </c>
      <c r="E271" s="352" t="s">
        <v>8315</v>
      </c>
      <c r="F271" s="277"/>
      <c r="G271" s="277"/>
      <c r="H271" s="277"/>
      <c r="I271" s="277"/>
      <c r="J271" s="352"/>
      <c r="K271" s="277"/>
      <c r="L271" s="352"/>
      <c r="M271" s="352"/>
      <c r="N271" s="277"/>
      <c r="O271" s="277"/>
      <c r="P271" s="277"/>
      <c r="Q271" s="277"/>
      <c r="R271" s="277"/>
      <c r="S271" s="277"/>
      <c r="T271" s="277"/>
      <c r="U271" s="277"/>
      <c r="V271" s="277"/>
      <c r="W271" s="277"/>
      <c r="X271" s="277"/>
    </row>
    <row r="272" ht="15.0" customHeight="1">
      <c r="A272" s="352">
        <v>206889.0</v>
      </c>
      <c r="B272" s="352" t="str">
        <f>VLOOKUP(A272, 'JAN2022 - CC'!M:N,2,0)</f>
        <v>942844582</v>
      </c>
      <c r="C272" s="352">
        <f>VLOOKUP(B272, 'JAN2022 - CC'!A:B,2,0)</f>
        <v>9428</v>
      </c>
      <c r="D272" s="352" t="s">
        <v>7566</v>
      </c>
      <c r="E272" s="352">
        <v>1180.0</v>
      </c>
      <c r="F272" s="277"/>
      <c r="G272" s="277"/>
      <c r="H272" s="277"/>
      <c r="I272" s="277"/>
      <c r="J272" s="352"/>
      <c r="K272" s="277"/>
      <c r="L272" s="352"/>
      <c r="M272" s="352"/>
      <c r="N272" s="277"/>
      <c r="O272" s="277"/>
      <c r="P272" s="277"/>
      <c r="Q272" s="277"/>
      <c r="R272" s="277"/>
      <c r="S272" s="277"/>
      <c r="T272" s="277"/>
      <c r="U272" s="277"/>
      <c r="V272" s="277"/>
      <c r="W272" s="277"/>
      <c r="X272" s="277"/>
    </row>
    <row r="273" ht="15.75" customHeight="1">
      <c r="A273" s="352">
        <v>206889.0</v>
      </c>
      <c r="B273" s="352" t="str">
        <f>VLOOKUP(A273, 'JAN2022 - CC'!M:N,2,0)</f>
        <v>942844582</v>
      </c>
      <c r="C273" s="352">
        <f>VLOOKUP(B273, 'JAN2022 - CC'!A:B,2,0)</f>
        <v>9428</v>
      </c>
      <c r="D273" s="352" t="s">
        <v>8483</v>
      </c>
      <c r="E273" s="352">
        <v>64.7</v>
      </c>
      <c r="F273" s="277"/>
      <c r="G273" s="277"/>
      <c r="H273" s="277"/>
      <c r="I273" s="277"/>
      <c r="J273" s="352"/>
      <c r="K273" s="277"/>
      <c r="L273" s="352"/>
      <c r="M273" s="352"/>
      <c r="N273" s="277"/>
      <c r="O273" s="277"/>
      <c r="P273" s="277"/>
      <c r="Q273" s="277"/>
      <c r="R273" s="277"/>
      <c r="S273" s="277"/>
      <c r="T273" s="277"/>
      <c r="U273" s="277"/>
      <c r="V273" s="277"/>
      <c r="W273" s="277"/>
      <c r="X273" s="277"/>
    </row>
    <row r="274" ht="15.0" customHeight="1">
      <c r="A274" s="352">
        <v>206889.0</v>
      </c>
      <c r="B274" s="352" t="str">
        <f>VLOOKUP(A274, 'JAN2022 - CC'!M:N,2,0)</f>
        <v>942844582</v>
      </c>
      <c r="C274" s="352">
        <f>VLOOKUP(B274, 'JAN2022 - CC'!A:B,2,0)</f>
        <v>9428</v>
      </c>
      <c r="D274" s="352" t="s">
        <v>8494</v>
      </c>
      <c r="E274" s="352">
        <v>1130.0</v>
      </c>
      <c r="F274" s="277"/>
      <c r="G274" s="277"/>
      <c r="H274" s="277"/>
      <c r="I274" s="277"/>
      <c r="J274" s="352"/>
      <c r="K274" s="277"/>
      <c r="L274" s="352"/>
      <c r="M274" s="352"/>
      <c r="N274" s="277"/>
      <c r="O274" s="277"/>
      <c r="P274" s="277"/>
      <c r="Q274" s="277"/>
      <c r="R274" s="277"/>
      <c r="S274" s="277"/>
      <c r="T274" s="277"/>
      <c r="U274" s="277"/>
      <c r="V274" s="277"/>
      <c r="W274" s="277"/>
      <c r="X274" s="277"/>
    </row>
    <row r="275" ht="15.0" customHeight="1">
      <c r="A275" s="352">
        <v>206889.0</v>
      </c>
      <c r="B275" s="352" t="str">
        <f>VLOOKUP(A275, 'JAN2022 - CC'!M:N,2,0)</f>
        <v>942844582</v>
      </c>
      <c r="C275" s="352">
        <f>VLOOKUP(B275, 'JAN2022 - CC'!A:B,2,0)</f>
        <v>9428</v>
      </c>
      <c r="D275" s="352" t="s">
        <v>8507</v>
      </c>
      <c r="E275" s="352" t="s">
        <v>8309</v>
      </c>
      <c r="F275" s="277"/>
      <c r="G275" s="277"/>
      <c r="H275" s="277"/>
      <c r="I275" s="277"/>
      <c r="J275" s="352"/>
      <c r="K275" s="277"/>
      <c r="L275" s="352"/>
      <c r="M275" s="352"/>
      <c r="N275" s="277"/>
      <c r="O275" s="277"/>
      <c r="P275" s="277"/>
      <c r="Q275" s="277"/>
      <c r="R275" s="277"/>
      <c r="S275" s="277"/>
      <c r="T275" s="277"/>
      <c r="U275" s="277"/>
      <c r="V275" s="277"/>
      <c r="W275" s="277"/>
      <c r="X275" s="277"/>
    </row>
    <row r="276" ht="15.75" customHeight="1">
      <c r="A276" s="352">
        <v>206890.0</v>
      </c>
      <c r="B276" s="352" t="str">
        <f>VLOOKUP(A276, 'JAN2022 - CC'!M:N,2,0)</f>
        <v>1418444582</v>
      </c>
      <c r="C276" s="352">
        <f>VLOOKUP(B276, 'JAN2022 - CC'!A:B,2,0)</f>
        <v>14184</v>
      </c>
      <c r="D276" s="352" t="s">
        <v>8507</v>
      </c>
      <c r="E276" s="352" t="s">
        <v>8309</v>
      </c>
      <c r="F276" s="277"/>
      <c r="G276" s="277"/>
      <c r="H276" s="277"/>
      <c r="I276" s="277"/>
      <c r="J276" s="352"/>
      <c r="K276" s="277"/>
      <c r="L276" s="352"/>
      <c r="M276" s="352"/>
      <c r="N276" s="277"/>
      <c r="O276" s="277"/>
      <c r="P276" s="277"/>
      <c r="Q276" s="277"/>
      <c r="R276" s="277"/>
      <c r="S276" s="277"/>
      <c r="T276" s="277"/>
      <c r="U276" s="277"/>
      <c r="V276" s="277"/>
      <c r="W276" s="277"/>
      <c r="X276" s="277"/>
    </row>
    <row r="277" ht="15.0" customHeight="1">
      <c r="A277" s="352">
        <v>206891.0</v>
      </c>
      <c r="B277" s="352" t="str">
        <f>VLOOKUP(A277, 'JAN2022 - CC'!M:N,2,0)</f>
        <v>1257544582</v>
      </c>
      <c r="C277" s="352">
        <f>VLOOKUP(B277, 'JAN2022 - CC'!A:B,2,0)</f>
        <v>12575</v>
      </c>
      <c r="D277" s="352" t="s">
        <v>7576</v>
      </c>
      <c r="E277" s="352" t="s">
        <v>8315</v>
      </c>
      <c r="F277" s="277"/>
      <c r="G277" s="277"/>
      <c r="H277" s="277"/>
      <c r="I277" s="277"/>
      <c r="J277" s="352"/>
      <c r="K277" s="277"/>
      <c r="L277" s="352"/>
      <c r="M277" s="352"/>
      <c r="N277" s="277"/>
      <c r="O277" s="277"/>
      <c r="P277" s="277"/>
      <c r="Q277" s="277"/>
      <c r="R277" s="277"/>
      <c r="S277" s="277"/>
      <c r="T277" s="277"/>
      <c r="U277" s="277"/>
      <c r="V277" s="277"/>
      <c r="W277" s="277"/>
      <c r="X277" s="277"/>
    </row>
    <row r="278" ht="15.0" customHeight="1">
      <c r="A278" s="352">
        <v>206892.0</v>
      </c>
      <c r="B278" s="352" t="str">
        <f>VLOOKUP(A278, 'JAN2022 - CC'!M:N,2,0)</f>
        <v>1561144582</v>
      </c>
      <c r="C278" s="352">
        <f>VLOOKUP(B278, 'JAN2022 - CC'!A:B,2,0)</f>
        <v>15611</v>
      </c>
      <c r="D278" s="352" t="s">
        <v>8384</v>
      </c>
      <c r="E278" s="352">
        <v>499.0</v>
      </c>
      <c r="F278" s="277"/>
      <c r="G278" s="277"/>
      <c r="H278" s="277"/>
      <c r="I278" s="277"/>
      <c r="J278" s="352"/>
      <c r="K278" s="277"/>
      <c r="L278" s="352"/>
      <c r="M278" s="352"/>
      <c r="N278" s="277"/>
      <c r="O278" s="277"/>
      <c r="P278" s="277"/>
      <c r="Q278" s="277"/>
      <c r="R278" s="277"/>
      <c r="S278" s="277"/>
      <c r="T278" s="277"/>
      <c r="U278" s="277"/>
      <c r="V278" s="277"/>
      <c r="W278" s="277"/>
      <c r="X278" s="277"/>
    </row>
    <row r="279" ht="15.75" customHeight="1">
      <c r="A279" s="352">
        <v>206892.0</v>
      </c>
      <c r="B279" s="352" t="str">
        <f>VLOOKUP(A279, 'JAN2022 - CC'!M:N,2,0)</f>
        <v>1561144582</v>
      </c>
      <c r="C279" s="352">
        <f>VLOOKUP(B279, 'JAN2022 - CC'!A:B,2,0)</f>
        <v>15611</v>
      </c>
      <c r="D279" s="352" t="s">
        <v>7576</v>
      </c>
      <c r="E279" s="352" t="s">
        <v>8315</v>
      </c>
      <c r="F279" s="277"/>
      <c r="G279" s="277"/>
      <c r="H279" s="277"/>
      <c r="I279" s="277"/>
      <c r="J279" s="352"/>
      <c r="K279" s="277"/>
      <c r="L279" s="352"/>
      <c r="M279" s="352"/>
      <c r="N279" s="277"/>
      <c r="O279" s="277"/>
      <c r="P279" s="277"/>
      <c r="Q279" s="277"/>
      <c r="R279" s="277"/>
      <c r="S279" s="277"/>
      <c r="T279" s="277"/>
      <c r="U279" s="277"/>
      <c r="V279" s="277"/>
      <c r="W279" s="277"/>
      <c r="X279" s="277"/>
    </row>
    <row r="280" ht="15.0" customHeight="1">
      <c r="A280" s="352">
        <v>206892.0</v>
      </c>
      <c r="B280" s="352" t="str">
        <f>VLOOKUP(A280, 'JAN2022 - CC'!M:N,2,0)</f>
        <v>1561144582</v>
      </c>
      <c r="C280" s="352">
        <f>VLOOKUP(B280, 'JAN2022 - CC'!A:B,2,0)</f>
        <v>15611</v>
      </c>
      <c r="D280" s="352" t="s">
        <v>35</v>
      </c>
      <c r="E280" s="352" t="s">
        <v>8309</v>
      </c>
      <c r="F280" s="277"/>
      <c r="G280" s="277"/>
      <c r="H280" s="277"/>
      <c r="I280" s="277"/>
      <c r="J280" s="352"/>
      <c r="K280" s="277"/>
      <c r="L280" s="352"/>
      <c r="M280" s="352"/>
      <c r="N280" s="277"/>
      <c r="O280" s="277"/>
      <c r="P280" s="277"/>
      <c r="Q280" s="277"/>
      <c r="R280" s="277"/>
      <c r="S280" s="277"/>
      <c r="T280" s="277"/>
      <c r="U280" s="277"/>
      <c r="V280" s="277"/>
      <c r="W280" s="277"/>
      <c r="X280" s="277"/>
    </row>
    <row r="281" ht="15.0" customHeight="1">
      <c r="A281" s="352">
        <v>206893.0</v>
      </c>
      <c r="B281" s="352" t="str">
        <f>VLOOKUP(A281, 'JAN2022 - CC'!M:N,2,0)</f>
        <v>1583144582</v>
      </c>
      <c r="C281" s="352">
        <f>VLOOKUP(B281, 'JAN2022 - CC'!A:B,2,0)</f>
        <v>15831</v>
      </c>
      <c r="D281" s="352" t="s">
        <v>8495</v>
      </c>
      <c r="E281" s="352">
        <v>1190.0</v>
      </c>
      <c r="F281" s="277"/>
      <c r="G281" s="277"/>
      <c r="H281" s="277"/>
      <c r="I281" s="277"/>
      <c r="J281" s="352"/>
      <c r="K281" s="277"/>
      <c r="L281" s="352"/>
      <c r="M281" s="352"/>
      <c r="N281" s="277"/>
      <c r="O281" s="277"/>
      <c r="P281" s="277"/>
      <c r="Q281" s="277"/>
      <c r="R281" s="277"/>
      <c r="S281" s="277"/>
      <c r="T281" s="277"/>
      <c r="U281" s="277"/>
      <c r="V281" s="277"/>
      <c r="W281" s="277"/>
      <c r="X281" s="277"/>
    </row>
    <row r="282" ht="15.75" customHeight="1">
      <c r="A282" s="352">
        <v>206893.0</v>
      </c>
      <c r="B282" s="352" t="str">
        <f>VLOOKUP(A282, 'JAN2022 - CC'!M:N,2,0)</f>
        <v>1583144582</v>
      </c>
      <c r="C282" s="352">
        <f>VLOOKUP(B282, 'JAN2022 - CC'!A:B,2,0)</f>
        <v>15831</v>
      </c>
      <c r="D282" s="352" t="s">
        <v>8507</v>
      </c>
      <c r="E282" s="352" t="s">
        <v>8309</v>
      </c>
      <c r="F282" s="277"/>
      <c r="G282" s="277"/>
      <c r="H282" s="277"/>
      <c r="I282" s="277"/>
      <c r="J282" s="352"/>
      <c r="K282" s="277"/>
      <c r="L282" s="352"/>
      <c r="M282" s="352"/>
      <c r="N282" s="277"/>
      <c r="O282" s="277"/>
      <c r="P282" s="277"/>
      <c r="Q282" s="277"/>
      <c r="R282" s="277"/>
      <c r="S282" s="277"/>
      <c r="T282" s="277"/>
      <c r="U282" s="277"/>
      <c r="V282" s="277"/>
      <c r="W282" s="277"/>
      <c r="X282" s="277"/>
    </row>
    <row r="283" ht="15.0" customHeight="1">
      <c r="A283" s="352">
        <v>206893.0</v>
      </c>
      <c r="B283" s="352" t="str">
        <f>VLOOKUP(A283, 'JAN2022 - CC'!M:N,2,0)</f>
        <v>1583144582</v>
      </c>
      <c r="C283" s="352">
        <f>VLOOKUP(B283, 'JAN2022 - CC'!A:B,2,0)</f>
        <v>15831</v>
      </c>
      <c r="D283" s="352" t="s">
        <v>7569</v>
      </c>
      <c r="E283" s="352" t="s">
        <v>8309</v>
      </c>
      <c r="F283" s="277"/>
      <c r="G283" s="277"/>
      <c r="H283" s="277"/>
      <c r="I283" s="277"/>
      <c r="J283" s="352"/>
      <c r="K283" s="277"/>
      <c r="L283" s="352"/>
      <c r="M283" s="352"/>
      <c r="N283" s="277"/>
      <c r="O283" s="277"/>
      <c r="P283" s="277"/>
      <c r="Q283" s="277"/>
      <c r="R283" s="277"/>
      <c r="S283" s="277"/>
      <c r="T283" s="277"/>
      <c r="U283" s="277"/>
      <c r="V283" s="277"/>
      <c r="W283" s="277"/>
      <c r="X283" s="277"/>
    </row>
    <row r="284" ht="15.0" customHeight="1">
      <c r="A284" s="352">
        <v>206893.0</v>
      </c>
      <c r="B284" s="352" t="str">
        <f>VLOOKUP(A284, 'JAN2022 - CC'!M:N,2,0)</f>
        <v>1583144582</v>
      </c>
      <c r="C284" s="352">
        <f>VLOOKUP(B284, 'JAN2022 - CC'!A:B,2,0)</f>
        <v>15831</v>
      </c>
      <c r="D284" s="352" t="s">
        <v>7569</v>
      </c>
      <c r="E284" s="352" t="s">
        <v>8315</v>
      </c>
      <c r="F284" s="277"/>
      <c r="G284" s="277"/>
      <c r="H284" s="277"/>
      <c r="I284" s="277"/>
      <c r="J284" s="352"/>
      <c r="K284" s="277"/>
      <c r="L284" s="352"/>
      <c r="M284" s="352"/>
      <c r="N284" s="277"/>
      <c r="O284" s="277"/>
      <c r="P284" s="277"/>
      <c r="Q284" s="277"/>
      <c r="R284" s="277"/>
      <c r="S284" s="277"/>
      <c r="T284" s="277"/>
      <c r="U284" s="277"/>
      <c r="V284" s="277"/>
      <c r="W284" s="277"/>
      <c r="X284" s="277"/>
    </row>
    <row r="285" ht="15.75" customHeight="1">
      <c r="A285" s="352">
        <v>206893.0</v>
      </c>
      <c r="B285" s="352" t="str">
        <f>VLOOKUP(A285, 'JAN2022 - CC'!M:N,2,0)</f>
        <v>1583144582</v>
      </c>
      <c r="C285" s="352">
        <f>VLOOKUP(B285, 'JAN2022 - CC'!A:B,2,0)</f>
        <v>15831</v>
      </c>
      <c r="D285" s="352" t="s">
        <v>8581</v>
      </c>
      <c r="E285" s="352">
        <v>74.6</v>
      </c>
      <c r="F285" s="277"/>
      <c r="G285" s="277"/>
      <c r="H285" s="277"/>
      <c r="I285" s="277"/>
      <c r="J285" s="352"/>
      <c r="K285" s="277"/>
      <c r="L285" s="352"/>
      <c r="M285" s="352"/>
      <c r="N285" s="277"/>
      <c r="O285" s="277"/>
      <c r="P285" s="277"/>
      <c r="Q285" s="277"/>
      <c r="R285" s="277"/>
      <c r="S285" s="277"/>
      <c r="T285" s="277"/>
      <c r="U285" s="277"/>
      <c r="V285" s="277"/>
      <c r="W285" s="277"/>
      <c r="X285" s="277"/>
    </row>
    <row r="286" ht="15.0" customHeight="1">
      <c r="A286" s="352">
        <v>206894.0</v>
      </c>
      <c r="B286" s="352" t="str">
        <f>VLOOKUP(A286, 'JAN2022 - CC'!M:N,2,0)</f>
        <v>1120744582</v>
      </c>
      <c r="C286" s="352">
        <f>VLOOKUP(B286, 'JAN2022 - CC'!A:B,2,0)</f>
        <v>11207</v>
      </c>
      <c r="D286" s="352" t="s">
        <v>8342</v>
      </c>
      <c r="E286" s="352" t="s">
        <v>8309</v>
      </c>
      <c r="F286" s="277"/>
      <c r="G286" s="277"/>
      <c r="H286" s="277"/>
      <c r="I286" s="277"/>
      <c r="J286" s="352"/>
      <c r="K286" s="277"/>
      <c r="L286" s="352"/>
      <c r="M286" s="352"/>
      <c r="N286" s="277"/>
      <c r="O286" s="277"/>
      <c r="P286" s="277"/>
      <c r="Q286" s="277"/>
      <c r="R286" s="277"/>
      <c r="S286" s="277"/>
      <c r="T286" s="277"/>
      <c r="U286" s="277"/>
      <c r="V286" s="277"/>
      <c r="W286" s="277"/>
      <c r="X286" s="277"/>
    </row>
    <row r="287" ht="15.0" customHeight="1">
      <c r="A287" s="352">
        <v>206894.0</v>
      </c>
      <c r="B287" s="352" t="str">
        <f>VLOOKUP(A287, 'JAN2022 - CC'!M:N,2,0)</f>
        <v>1120744582</v>
      </c>
      <c r="C287" s="352">
        <f>VLOOKUP(B287, 'JAN2022 - CC'!A:B,2,0)</f>
        <v>11207</v>
      </c>
      <c r="D287" s="352" t="s">
        <v>8507</v>
      </c>
      <c r="E287" s="352" t="s">
        <v>8309</v>
      </c>
      <c r="F287" s="277"/>
      <c r="G287" s="277"/>
      <c r="H287" s="277"/>
      <c r="I287" s="277"/>
      <c r="J287" s="352"/>
      <c r="K287" s="277"/>
      <c r="L287" s="352"/>
      <c r="M287" s="352"/>
      <c r="N287" s="277"/>
      <c r="O287" s="277"/>
      <c r="P287" s="277"/>
      <c r="Q287" s="277"/>
      <c r="R287" s="277"/>
      <c r="S287" s="277"/>
      <c r="T287" s="277"/>
      <c r="U287" s="277"/>
      <c r="V287" s="277"/>
      <c r="W287" s="277"/>
      <c r="X287" s="277"/>
    </row>
    <row r="288" ht="15.0" customHeight="1">
      <c r="A288" s="352">
        <v>206896.0</v>
      </c>
      <c r="B288" s="352" t="str">
        <f>VLOOKUP(A288, 'JAN2022 - CC'!M:N,2,0)</f>
        <v>1468644582</v>
      </c>
      <c r="C288" s="352">
        <f>VLOOKUP(B288, 'JAN2022 - CC'!A:B,2,0)</f>
        <v>14686</v>
      </c>
      <c r="D288" s="352" t="s">
        <v>7576</v>
      </c>
      <c r="E288" s="352" t="s">
        <v>8315</v>
      </c>
      <c r="F288" s="277"/>
      <c r="G288" s="277"/>
      <c r="H288" s="277"/>
      <c r="I288" s="277"/>
      <c r="J288" s="352"/>
      <c r="K288" s="277"/>
      <c r="L288" s="352"/>
      <c r="M288" s="352"/>
      <c r="N288" s="277"/>
      <c r="O288" s="277"/>
      <c r="P288" s="277"/>
      <c r="Q288" s="277"/>
      <c r="R288" s="277"/>
      <c r="S288" s="277"/>
      <c r="T288" s="277"/>
      <c r="U288" s="277"/>
      <c r="V288" s="277"/>
      <c r="W288" s="277"/>
      <c r="X288" s="277"/>
    </row>
    <row r="289" ht="15.75" customHeight="1">
      <c r="A289" s="352">
        <v>206896.0</v>
      </c>
      <c r="B289" s="352" t="str">
        <f>VLOOKUP(A289, 'JAN2022 - CC'!M:N,2,0)</f>
        <v>1468644582</v>
      </c>
      <c r="C289" s="352">
        <f>VLOOKUP(B289, 'JAN2022 - CC'!A:B,2,0)</f>
        <v>14686</v>
      </c>
      <c r="D289" s="352" t="s">
        <v>35</v>
      </c>
      <c r="E289" s="352" t="s">
        <v>8309</v>
      </c>
      <c r="F289" s="277"/>
      <c r="G289" s="277"/>
      <c r="H289" s="277"/>
      <c r="I289" s="277"/>
      <c r="J289" s="352"/>
      <c r="K289" s="277"/>
      <c r="L289" s="352"/>
      <c r="M289" s="352"/>
      <c r="N289" s="277"/>
      <c r="O289" s="277"/>
      <c r="P289" s="277"/>
      <c r="Q289" s="277"/>
      <c r="R289" s="277"/>
      <c r="S289" s="277"/>
      <c r="T289" s="277"/>
      <c r="U289" s="277"/>
      <c r="V289" s="277"/>
      <c r="W289" s="277"/>
      <c r="X289" s="277"/>
    </row>
    <row r="290" ht="15.0" customHeight="1">
      <c r="A290" s="352">
        <v>206897.0</v>
      </c>
      <c r="B290" s="352" t="str">
        <f>VLOOKUP(A290, 'JAN2022 - CC'!M:N,2,0)</f>
        <v>967644582</v>
      </c>
      <c r="C290" s="352">
        <f>VLOOKUP(B290, 'JAN2022 - CC'!A:B,2,0)</f>
        <v>9676</v>
      </c>
      <c r="D290" s="352" t="s">
        <v>8342</v>
      </c>
      <c r="E290" s="352" t="s">
        <v>8309</v>
      </c>
      <c r="F290" s="277"/>
      <c r="G290" s="277"/>
      <c r="H290" s="277"/>
      <c r="I290" s="277"/>
      <c r="J290" s="352"/>
      <c r="K290" s="277"/>
      <c r="L290" s="352"/>
      <c r="M290" s="352"/>
      <c r="N290" s="277"/>
      <c r="O290" s="277"/>
      <c r="P290" s="277"/>
      <c r="Q290" s="277"/>
      <c r="R290" s="277"/>
      <c r="S290" s="277"/>
      <c r="T290" s="277"/>
      <c r="U290" s="277"/>
      <c r="V290" s="277"/>
      <c r="W290" s="277"/>
      <c r="X290" s="277"/>
    </row>
    <row r="291" ht="15.0" customHeight="1">
      <c r="A291" s="352">
        <v>206897.0</v>
      </c>
      <c r="B291" s="352" t="str">
        <f>VLOOKUP(A291, 'JAN2022 - CC'!M:N,2,0)</f>
        <v>967644582</v>
      </c>
      <c r="C291" s="352">
        <f>VLOOKUP(B291, 'JAN2022 - CC'!A:B,2,0)</f>
        <v>9676</v>
      </c>
      <c r="D291" s="352" t="s">
        <v>7566</v>
      </c>
      <c r="E291" s="352">
        <v>1020.0</v>
      </c>
      <c r="F291" s="277"/>
      <c r="G291" s="277"/>
      <c r="H291" s="277"/>
      <c r="I291" s="277"/>
      <c r="J291" s="352"/>
      <c r="K291" s="277"/>
      <c r="L291" s="352"/>
      <c r="M291" s="352"/>
      <c r="N291" s="277"/>
      <c r="O291" s="277"/>
      <c r="P291" s="277"/>
      <c r="Q291" s="277"/>
      <c r="R291" s="277"/>
      <c r="S291" s="277"/>
      <c r="T291" s="277"/>
      <c r="U291" s="277"/>
      <c r="V291" s="277"/>
      <c r="W291" s="277"/>
      <c r="X291" s="277"/>
    </row>
    <row r="292" ht="15.75" customHeight="1">
      <c r="A292" s="352">
        <v>206897.0</v>
      </c>
      <c r="B292" s="352" t="str">
        <f>VLOOKUP(A292, 'JAN2022 - CC'!M:N,2,0)</f>
        <v>967644582</v>
      </c>
      <c r="C292" s="352">
        <f>VLOOKUP(B292, 'JAN2022 - CC'!A:B,2,0)</f>
        <v>9676</v>
      </c>
      <c r="D292" s="352" t="s">
        <v>8494</v>
      </c>
      <c r="E292" s="352">
        <v>728.0</v>
      </c>
      <c r="F292" s="277"/>
      <c r="G292" s="277"/>
      <c r="H292" s="277"/>
      <c r="I292" s="277"/>
      <c r="J292" s="352"/>
      <c r="K292" s="277"/>
      <c r="L292" s="352"/>
      <c r="M292" s="352"/>
      <c r="N292" s="277"/>
      <c r="O292" s="277"/>
      <c r="P292" s="277"/>
      <c r="Q292" s="277"/>
      <c r="R292" s="277"/>
      <c r="S292" s="277"/>
      <c r="T292" s="277"/>
      <c r="U292" s="277"/>
      <c r="V292" s="277"/>
      <c r="W292" s="277"/>
      <c r="X292" s="277"/>
    </row>
    <row r="293" ht="15.0" customHeight="1">
      <c r="A293" s="352">
        <v>206897.0</v>
      </c>
      <c r="B293" s="352" t="str">
        <f>VLOOKUP(A293, 'JAN2022 - CC'!M:N,2,0)</f>
        <v>967644582</v>
      </c>
      <c r="C293" s="352">
        <f>VLOOKUP(B293, 'JAN2022 - CC'!A:B,2,0)</f>
        <v>9676</v>
      </c>
      <c r="D293" s="352" t="s">
        <v>8507</v>
      </c>
      <c r="E293" s="352" t="s">
        <v>8309</v>
      </c>
      <c r="F293" s="277"/>
      <c r="G293" s="277"/>
      <c r="H293" s="277"/>
      <c r="I293" s="277"/>
      <c r="J293" s="352"/>
      <c r="K293" s="277"/>
      <c r="L293" s="352"/>
      <c r="M293" s="352"/>
      <c r="N293" s="277"/>
      <c r="O293" s="277"/>
      <c r="P293" s="277"/>
      <c r="Q293" s="277"/>
      <c r="R293" s="277"/>
      <c r="S293" s="277"/>
      <c r="T293" s="277"/>
      <c r="U293" s="277"/>
      <c r="V293" s="277"/>
      <c r="W293" s="277"/>
      <c r="X293" s="277"/>
    </row>
    <row r="294" ht="15.0" customHeight="1">
      <c r="A294" s="352">
        <v>206897.0</v>
      </c>
      <c r="B294" s="352" t="str">
        <f>VLOOKUP(A294, 'JAN2022 - CC'!M:N,2,0)</f>
        <v>967644582</v>
      </c>
      <c r="C294" s="352">
        <f>VLOOKUP(B294, 'JAN2022 - CC'!A:B,2,0)</f>
        <v>9676</v>
      </c>
      <c r="D294" s="352" t="s">
        <v>7570</v>
      </c>
      <c r="E294" s="352" t="s">
        <v>8315</v>
      </c>
      <c r="F294" s="277"/>
      <c r="G294" s="277"/>
      <c r="H294" s="277"/>
      <c r="I294" s="277"/>
      <c r="J294" s="352"/>
      <c r="K294" s="277"/>
      <c r="L294" s="352"/>
      <c r="M294" s="352"/>
      <c r="N294" s="277"/>
      <c r="O294" s="277"/>
      <c r="P294" s="277"/>
      <c r="Q294" s="277"/>
      <c r="R294" s="277"/>
      <c r="S294" s="277"/>
      <c r="T294" s="277"/>
      <c r="U294" s="277"/>
      <c r="V294" s="277"/>
      <c r="W294" s="277"/>
      <c r="X294" s="277"/>
    </row>
    <row r="295" ht="15.75" customHeight="1">
      <c r="A295" s="352">
        <v>206898.0</v>
      </c>
      <c r="B295" s="352" t="str">
        <f>VLOOKUP(A295, 'JAN2022 - CC'!M:N,2,0)</f>
        <v>1416944582</v>
      </c>
      <c r="C295" s="352">
        <f>VLOOKUP(B295, 'JAN2022 - CC'!A:B,2,0)</f>
        <v>14169</v>
      </c>
      <c r="D295" s="352" t="s">
        <v>7570</v>
      </c>
      <c r="E295" s="352" t="s">
        <v>8315</v>
      </c>
      <c r="F295" s="277"/>
      <c r="G295" s="277"/>
      <c r="H295" s="277"/>
      <c r="I295" s="277"/>
      <c r="J295" s="352"/>
      <c r="K295" s="277"/>
      <c r="L295" s="352"/>
      <c r="M295" s="352"/>
      <c r="N295" s="277"/>
      <c r="O295" s="277"/>
      <c r="P295" s="277"/>
      <c r="Q295" s="277"/>
      <c r="R295" s="277"/>
      <c r="S295" s="277"/>
      <c r="T295" s="277"/>
      <c r="U295" s="277"/>
      <c r="V295" s="277"/>
      <c r="W295" s="277"/>
      <c r="X295" s="277"/>
    </row>
    <row r="296" ht="15.0" customHeight="1">
      <c r="A296" s="352">
        <v>206898.0</v>
      </c>
      <c r="B296" s="352" t="str">
        <f>VLOOKUP(A296, 'JAN2022 - CC'!M:N,2,0)</f>
        <v>1416944582</v>
      </c>
      <c r="C296" s="352">
        <f>VLOOKUP(B296, 'JAN2022 - CC'!A:B,2,0)</f>
        <v>14169</v>
      </c>
      <c r="D296" s="352" t="s">
        <v>7606</v>
      </c>
      <c r="E296" s="352" t="s">
        <v>8315</v>
      </c>
      <c r="F296" s="277"/>
      <c r="G296" s="277"/>
      <c r="H296" s="277"/>
      <c r="I296" s="277"/>
      <c r="J296" s="352"/>
      <c r="K296" s="277"/>
      <c r="L296" s="352"/>
      <c r="M296" s="352"/>
      <c r="N296" s="277"/>
      <c r="O296" s="277"/>
      <c r="P296" s="277"/>
      <c r="Q296" s="277"/>
      <c r="R296" s="277"/>
      <c r="S296" s="277"/>
      <c r="T296" s="277"/>
      <c r="U296" s="277"/>
      <c r="V296" s="277"/>
      <c r="W296" s="277"/>
      <c r="X296" s="277"/>
    </row>
    <row r="297" ht="15.0" customHeight="1">
      <c r="A297" s="352">
        <v>206899.0</v>
      </c>
      <c r="B297" s="352" t="str">
        <f>VLOOKUP(A297, 'JAN2022 - CC'!M:N,2,0)</f>
        <v>1533944582</v>
      </c>
      <c r="C297" s="352">
        <f>VLOOKUP(B297, 'JAN2022 - CC'!A:B,2,0)</f>
        <v>15339</v>
      </c>
      <c r="D297" s="352" t="s">
        <v>7606</v>
      </c>
      <c r="E297" s="352">
        <v>132.0</v>
      </c>
      <c r="F297" s="277"/>
      <c r="G297" s="277"/>
      <c r="H297" s="277"/>
      <c r="I297" s="277"/>
      <c r="J297" s="352"/>
      <c r="K297" s="277"/>
      <c r="L297" s="352"/>
      <c r="M297" s="352"/>
      <c r="N297" s="277"/>
      <c r="O297" s="277"/>
      <c r="P297" s="277"/>
      <c r="Q297" s="277"/>
      <c r="R297" s="277"/>
      <c r="S297" s="277"/>
      <c r="T297" s="277"/>
      <c r="U297" s="277"/>
      <c r="V297" s="277"/>
      <c r="W297" s="277"/>
      <c r="X297" s="277"/>
    </row>
    <row r="298" ht="15.75" customHeight="1">
      <c r="A298" s="352">
        <v>206900.0</v>
      </c>
      <c r="B298" s="352" t="str">
        <f>VLOOKUP(A298, 'JAN2022 - CC'!M:N,2,0)</f>
        <v>935744582</v>
      </c>
      <c r="C298" s="352">
        <f>VLOOKUP(B298, 'JAN2022 - CC'!A:B,2,0)</f>
        <v>9357</v>
      </c>
      <c r="D298" s="352" t="s">
        <v>8342</v>
      </c>
      <c r="E298" s="352" t="s">
        <v>8309</v>
      </c>
      <c r="F298" s="277"/>
      <c r="G298" s="277"/>
      <c r="H298" s="277"/>
      <c r="I298" s="277"/>
      <c r="J298" s="352"/>
      <c r="K298" s="277"/>
      <c r="L298" s="352"/>
      <c r="M298" s="352"/>
      <c r="N298" s="277"/>
      <c r="O298" s="277"/>
      <c r="P298" s="277"/>
      <c r="Q298" s="277"/>
      <c r="R298" s="277"/>
      <c r="S298" s="277"/>
      <c r="T298" s="277"/>
      <c r="U298" s="277"/>
      <c r="V298" s="277"/>
      <c r="W298" s="277"/>
      <c r="X298" s="277"/>
    </row>
    <row r="299" ht="15.0" customHeight="1">
      <c r="A299" s="352">
        <v>206900.0</v>
      </c>
      <c r="B299" s="352" t="str">
        <f>VLOOKUP(A299, 'JAN2022 - CC'!M:N,2,0)</f>
        <v>935744582</v>
      </c>
      <c r="C299" s="352">
        <f>VLOOKUP(B299, 'JAN2022 - CC'!A:B,2,0)</f>
        <v>9357</v>
      </c>
      <c r="D299" s="352" t="s">
        <v>7566</v>
      </c>
      <c r="E299" s="352">
        <v>66.2</v>
      </c>
      <c r="F299" s="277"/>
      <c r="G299" s="277"/>
      <c r="H299" s="277"/>
      <c r="I299" s="277"/>
      <c r="J299" s="352"/>
      <c r="K299" s="277"/>
      <c r="L299" s="352"/>
      <c r="M299" s="352"/>
      <c r="N299" s="277"/>
      <c r="O299" s="277"/>
      <c r="P299" s="277"/>
      <c r="Q299" s="277"/>
      <c r="R299" s="277"/>
      <c r="S299" s="277"/>
      <c r="T299" s="277"/>
      <c r="U299" s="277"/>
      <c r="V299" s="277"/>
      <c r="W299" s="277"/>
      <c r="X299" s="277"/>
    </row>
    <row r="300" ht="15.0" customHeight="1">
      <c r="A300" s="352">
        <v>206900.0</v>
      </c>
      <c r="B300" s="352" t="str">
        <f>VLOOKUP(A300, 'JAN2022 - CC'!M:N,2,0)</f>
        <v>935744582</v>
      </c>
      <c r="C300" s="352">
        <f>VLOOKUP(B300, 'JAN2022 - CC'!A:B,2,0)</f>
        <v>9357</v>
      </c>
      <c r="D300" s="352" t="s">
        <v>8483</v>
      </c>
      <c r="E300" s="352">
        <v>137.0</v>
      </c>
      <c r="F300" s="277"/>
      <c r="G300" s="277"/>
      <c r="H300" s="277"/>
      <c r="I300" s="277"/>
      <c r="J300" s="352"/>
      <c r="K300" s="277"/>
      <c r="L300" s="352"/>
      <c r="M300" s="352"/>
      <c r="N300" s="277"/>
      <c r="O300" s="277"/>
      <c r="P300" s="277"/>
      <c r="Q300" s="277"/>
      <c r="R300" s="277"/>
      <c r="S300" s="277"/>
      <c r="T300" s="277"/>
      <c r="U300" s="277"/>
      <c r="V300" s="277"/>
      <c r="W300" s="277"/>
      <c r="X300" s="277"/>
    </row>
    <row r="301" ht="15.0" customHeight="1">
      <c r="A301" s="352">
        <v>206900.0</v>
      </c>
      <c r="B301" s="352" t="str">
        <f>VLOOKUP(A301, 'JAN2022 - CC'!M:N,2,0)</f>
        <v>935744582</v>
      </c>
      <c r="C301" s="352">
        <f>VLOOKUP(B301, 'JAN2022 - CC'!A:B,2,0)</f>
        <v>9357</v>
      </c>
      <c r="D301" s="352" t="s">
        <v>8494</v>
      </c>
      <c r="E301" s="352">
        <v>1480.0</v>
      </c>
      <c r="F301" s="277"/>
      <c r="G301" s="277"/>
      <c r="H301" s="277"/>
      <c r="I301" s="277"/>
      <c r="J301" s="352"/>
      <c r="K301" s="277"/>
      <c r="L301" s="352"/>
      <c r="M301" s="352"/>
      <c r="N301" s="277"/>
      <c r="O301" s="277"/>
      <c r="P301" s="277"/>
      <c r="Q301" s="277"/>
      <c r="R301" s="277"/>
      <c r="S301" s="277"/>
      <c r="T301" s="277"/>
      <c r="U301" s="277"/>
      <c r="V301" s="277"/>
      <c r="W301" s="277"/>
      <c r="X301" s="277"/>
    </row>
    <row r="302" ht="15.75" customHeight="1">
      <c r="A302" s="352">
        <v>206900.0</v>
      </c>
      <c r="B302" s="352" t="str">
        <f>VLOOKUP(A302, 'JAN2022 - CC'!M:N,2,0)</f>
        <v>935744582</v>
      </c>
      <c r="C302" s="352">
        <f>VLOOKUP(B302, 'JAN2022 - CC'!A:B,2,0)</f>
        <v>9357</v>
      </c>
      <c r="D302" s="352" t="s">
        <v>8507</v>
      </c>
      <c r="E302" s="352" t="s">
        <v>8309</v>
      </c>
      <c r="F302" s="277"/>
      <c r="G302" s="277"/>
      <c r="H302" s="277"/>
      <c r="I302" s="277"/>
      <c r="J302" s="352"/>
      <c r="K302" s="277"/>
      <c r="L302" s="352"/>
      <c r="M302" s="352"/>
      <c r="N302" s="277"/>
      <c r="O302" s="277"/>
      <c r="P302" s="277"/>
      <c r="Q302" s="277"/>
      <c r="R302" s="277"/>
      <c r="S302" s="277"/>
      <c r="T302" s="277"/>
      <c r="U302" s="277"/>
      <c r="V302" s="277"/>
      <c r="W302" s="277"/>
      <c r="X302" s="277"/>
    </row>
    <row r="303" ht="15.0" customHeight="1">
      <c r="A303" s="352">
        <v>206901.0</v>
      </c>
      <c r="B303" s="352" t="str">
        <f>VLOOKUP(A303, 'JAN2022 - CC'!M:N,2,0)</f>
        <v>1168944582</v>
      </c>
      <c r="C303" s="352">
        <f>VLOOKUP(B303, 'JAN2022 - CC'!A:B,2,0)</f>
        <v>11689</v>
      </c>
      <c r="D303" s="352" t="s">
        <v>7606</v>
      </c>
      <c r="E303" s="352" t="s">
        <v>8315</v>
      </c>
      <c r="F303" s="277"/>
      <c r="G303" s="277"/>
      <c r="H303" s="277"/>
      <c r="I303" s="277"/>
      <c r="J303" s="352"/>
      <c r="K303" s="277"/>
      <c r="L303" s="352"/>
      <c r="M303" s="352"/>
      <c r="N303" s="277"/>
      <c r="O303" s="277"/>
      <c r="P303" s="277"/>
      <c r="Q303" s="277"/>
      <c r="R303" s="277"/>
      <c r="S303" s="277"/>
      <c r="T303" s="277"/>
      <c r="U303" s="277"/>
      <c r="V303" s="277"/>
      <c r="W303" s="277"/>
      <c r="X303" s="277"/>
    </row>
    <row r="304" ht="15.0" customHeight="1">
      <c r="A304" s="352">
        <v>206902.0</v>
      </c>
      <c r="B304" s="352" t="str">
        <f>VLOOKUP(A304, 'JAN2022 - CC'!M:N,2,0)</f>
        <v>1383944582</v>
      </c>
      <c r="C304" s="352">
        <f>VLOOKUP(B304, 'JAN2022 - CC'!A:B,2,0)</f>
        <v>13839</v>
      </c>
      <c r="D304" s="352" t="s">
        <v>7576</v>
      </c>
      <c r="E304" s="352" t="s">
        <v>8315</v>
      </c>
      <c r="F304" s="277"/>
      <c r="G304" s="277"/>
      <c r="H304" s="277"/>
      <c r="I304" s="277"/>
      <c r="J304" s="352"/>
      <c r="K304" s="277"/>
      <c r="L304" s="352"/>
      <c r="M304" s="352"/>
      <c r="N304" s="277"/>
      <c r="O304" s="277"/>
      <c r="P304" s="277"/>
      <c r="Q304" s="277"/>
      <c r="R304" s="277"/>
      <c r="S304" s="277"/>
      <c r="T304" s="277"/>
      <c r="U304" s="277"/>
      <c r="V304" s="277"/>
      <c r="W304" s="277"/>
      <c r="X304" s="277"/>
    </row>
    <row r="305" ht="15.75" customHeight="1">
      <c r="A305" s="352">
        <v>206902.0</v>
      </c>
      <c r="B305" s="352" t="str">
        <f>VLOOKUP(A305, 'JAN2022 - CC'!M:N,2,0)</f>
        <v>1383944582</v>
      </c>
      <c r="C305" s="352">
        <f>VLOOKUP(B305, 'JAN2022 - CC'!A:B,2,0)</f>
        <v>13839</v>
      </c>
      <c r="D305" s="352" t="s">
        <v>8495</v>
      </c>
      <c r="E305" s="352">
        <v>1750.0</v>
      </c>
      <c r="F305" s="277"/>
      <c r="G305" s="277"/>
      <c r="H305" s="277"/>
      <c r="I305" s="277"/>
      <c r="J305" s="352"/>
      <c r="K305" s="277"/>
      <c r="L305" s="352"/>
      <c r="M305" s="352"/>
      <c r="N305" s="277"/>
      <c r="O305" s="277"/>
      <c r="P305" s="277"/>
      <c r="Q305" s="277"/>
      <c r="R305" s="277"/>
      <c r="S305" s="277"/>
      <c r="T305" s="277"/>
      <c r="U305" s="277"/>
      <c r="V305" s="277"/>
      <c r="W305" s="277"/>
      <c r="X305" s="277"/>
    </row>
    <row r="306" ht="15.0" customHeight="1">
      <c r="A306" s="352">
        <v>206902.0</v>
      </c>
      <c r="B306" s="352" t="str">
        <f>VLOOKUP(A306, 'JAN2022 - CC'!M:N,2,0)</f>
        <v>1383944582</v>
      </c>
      <c r="C306" s="352">
        <f>VLOOKUP(B306, 'JAN2022 - CC'!A:B,2,0)</f>
        <v>13839</v>
      </c>
      <c r="D306" s="352" t="s">
        <v>8507</v>
      </c>
      <c r="E306" s="352" t="s">
        <v>8309</v>
      </c>
      <c r="F306" s="277"/>
      <c r="G306" s="277"/>
      <c r="H306" s="277"/>
      <c r="I306" s="277"/>
      <c r="J306" s="352"/>
      <c r="K306" s="277"/>
      <c r="L306" s="352"/>
      <c r="M306" s="352"/>
      <c r="N306" s="277"/>
      <c r="O306" s="277"/>
      <c r="P306" s="277"/>
      <c r="Q306" s="277"/>
      <c r="R306" s="277"/>
      <c r="S306" s="277"/>
      <c r="T306" s="277"/>
      <c r="U306" s="277"/>
      <c r="V306" s="277"/>
      <c r="W306" s="277"/>
      <c r="X306" s="277"/>
    </row>
    <row r="307" ht="15.0" customHeight="1">
      <c r="A307" s="352">
        <v>206902.0</v>
      </c>
      <c r="B307" s="352" t="str">
        <f>VLOOKUP(A307, 'JAN2022 - CC'!M:N,2,0)</f>
        <v>1383944582</v>
      </c>
      <c r="C307" s="352">
        <f>VLOOKUP(B307, 'JAN2022 - CC'!A:B,2,0)</f>
        <v>13839</v>
      </c>
      <c r="D307" s="352" t="s">
        <v>7569</v>
      </c>
      <c r="E307" s="352">
        <v>1130.0</v>
      </c>
      <c r="F307" s="277"/>
      <c r="G307" s="277"/>
      <c r="H307" s="277"/>
      <c r="I307" s="277"/>
      <c r="J307" s="352"/>
      <c r="K307" s="277"/>
      <c r="L307" s="352"/>
      <c r="M307" s="352"/>
      <c r="N307" s="277"/>
      <c r="O307" s="277"/>
      <c r="P307" s="277"/>
      <c r="Q307" s="277"/>
      <c r="R307" s="277"/>
      <c r="S307" s="277"/>
      <c r="T307" s="277"/>
      <c r="U307" s="277"/>
      <c r="V307" s="277"/>
      <c r="W307" s="277"/>
      <c r="X307" s="277"/>
    </row>
    <row r="308" ht="15.75" customHeight="1">
      <c r="A308" s="352">
        <v>206902.0</v>
      </c>
      <c r="B308" s="352" t="str">
        <f>VLOOKUP(A308, 'JAN2022 - CC'!M:N,2,0)</f>
        <v>1383944582</v>
      </c>
      <c r="C308" s="352">
        <f>VLOOKUP(B308, 'JAN2022 - CC'!A:B,2,0)</f>
        <v>13839</v>
      </c>
      <c r="D308" s="352" t="s">
        <v>7569</v>
      </c>
      <c r="E308" s="352" t="s">
        <v>8309</v>
      </c>
      <c r="F308" s="277"/>
      <c r="G308" s="277"/>
      <c r="H308" s="277"/>
      <c r="I308" s="277"/>
      <c r="J308" s="352"/>
      <c r="K308" s="277"/>
      <c r="L308" s="352"/>
      <c r="M308" s="352"/>
      <c r="N308" s="277"/>
      <c r="O308" s="277"/>
      <c r="P308" s="277"/>
      <c r="Q308" s="277"/>
      <c r="R308" s="277"/>
      <c r="S308" s="277"/>
      <c r="T308" s="277"/>
      <c r="U308" s="277"/>
      <c r="V308" s="277"/>
      <c r="W308" s="277"/>
      <c r="X308" s="277"/>
    </row>
    <row r="309" ht="15.0" customHeight="1">
      <c r="A309" s="352">
        <v>206903.0</v>
      </c>
      <c r="B309" s="352" t="str">
        <f>VLOOKUP(A309, 'JAN2022 - CC'!M:N,2,0)</f>
        <v>1323544582</v>
      </c>
      <c r="C309" s="352">
        <f>VLOOKUP(B309, 'JAN2022 - CC'!A:B,2,0)</f>
        <v>13235</v>
      </c>
      <c r="D309" s="352" t="s">
        <v>8342</v>
      </c>
      <c r="E309" s="352" t="s">
        <v>8309</v>
      </c>
      <c r="F309" s="277"/>
      <c r="G309" s="277"/>
      <c r="H309" s="277"/>
      <c r="I309" s="277"/>
      <c r="J309" s="352"/>
      <c r="K309" s="277"/>
      <c r="L309" s="352"/>
      <c r="M309" s="352"/>
      <c r="N309" s="277"/>
      <c r="O309" s="277"/>
      <c r="P309" s="277"/>
      <c r="Q309" s="277"/>
      <c r="R309" s="277"/>
      <c r="S309" s="277"/>
      <c r="T309" s="277"/>
      <c r="U309" s="277"/>
      <c r="V309" s="277"/>
      <c r="W309" s="277"/>
      <c r="X309" s="277"/>
    </row>
    <row r="310" ht="15.0" customHeight="1">
      <c r="A310" s="352">
        <v>206903.0</v>
      </c>
      <c r="B310" s="352" t="str">
        <f>VLOOKUP(A310, 'JAN2022 - CC'!M:N,2,0)</f>
        <v>1323544582</v>
      </c>
      <c r="C310" s="352">
        <f>VLOOKUP(B310, 'JAN2022 - CC'!A:B,2,0)</f>
        <v>13235</v>
      </c>
      <c r="D310" s="352" t="s">
        <v>7576</v>
      </c>
      <c r="E310" s="352" t="s">
        <v>8315</v>
      </c>
      <c r="F310" s="277"/>
      <c r="G310" s="277"/>
      <c r="H310" s="277"/>
      <c r="I310" s="277"/>
      <c r="J310" s="352"/>
      <c r="K310" s="277"/>
      <c r="L310" s="352"/>
      <c r="M310" s="352"/>
      <c r="N310" s="277"/>
      <c r="O310" s="277"/>
      <c r="P310" s="277"/>
      <c r="Q310" s="277"/>
      <c r="R310" s="277"/>
      <c r="S310" s="277"/>
      <c r="T310" s="277"/>
      <c r="U310" s="277"/>
      <c r="V310" s="277"/>
      <c r="W310" s="277"/>
      <c r="X310" s="277"/>
    </row>
    <row r="311" ht="15.75" customHeight="1">
      <c r="A311" s="352">
        <v>206903.0</v>
      </c>
      <c r="B311" s="352" t="str">
        <f>VLOOKUP(A311, 'JAN2022 - CC'!M:N,2,0)</f>
        <v>1323544582</v>
      </c>
      <c r="C311" s="352">
        <f>VLOOKUP(B311, 'JAN2022 - CC'!A:B,2,0)</f>
        <v>13235</v>
      </c>
      <c r="D311" s="352" t="s">
        <v>7606</v>
      </c>
      <c r="E311" s="352">
        <v>189.0</v>
      </c>
      <c r="F311" s="277"/>
      <c r="G311" s="277"/>
      <c r="H311" s="277"/>
      <c r="I311" s="277"/>
      <c r="J311" s="352"/>
      <c r="K311" s="277"/>
      <c r="L311" s="352"/>
      <c r="M311" s="352"/>
      <c r="N311" s="277"/>
      <c r="O311" s="277"/>
      <c r="P311" s="277"/>
      <c r="Q311" s="277"/>
      <c r="R311" s="277"/>
      <c r="S311" s="277"/>
      <c r="T311" s="277"/>
      <c r="U311" s="277"/>
      <c r="V311" s="277"/>
      <c r="W311" s="277"/>
      <c r="X311" s="277"/>
    </row>
    <row r="312" ht="15.0" customHeight="1">
      <c r="A312" s="352">
        <v>206904.0</v>
      </c>
      <c r="B312" s="352" t="str">
        <f>VLOOKUP(A312, 'JAN2022 - CC'!M:N,2,0)</f>
        <v>1473844582</v>
      </c>
      <c r="C312" s="352">
        <f>VLOOKUP(B312, 'JAN2022 - CC'!A:B,2,0)</f>
        <v>14738</v>
      </c>
      <c r="D312" s="352" t="s">
        <v>7606</v>
      </c>
      <c r="E312" s="352" t="s">
        <v>8315</v>
      </c>
      <c r="F312" s="277"/>
      <c r="G312" s="277"/>
      <c r="H312" s="277"/>
      <c r="I312" s="277"/>
      <c r="J312" s="352"/>
      <c r="K312" s="277"/>
      <c r="L312" s="352"/>
      <c r="M312" s="352"/>
      <c r="N312" s="277"/>
      <c r="O312" s="277"/>
      <c r="P312" s="277"/>
      <c r="Q312" s="277"/>
      <c r="R312" s="277"/>
      <c r="S312" s="277"/>
      <c r="T312" s="277"/>
      <c r="U312" s="277"/>
      <c r="V312" s="277"/>
      <c r="W312" s="277"/>
      <c r="X312" s="277"/>
    </row>
    <row r="313" ht="15.0" customHeight="1">
      <c r="A313" s="352">
        <v>206905.0</v>
      </c>
      <c r="B313" s="352" t="str">
        <f>VLOOKUP(A313, 'JAN2022 - CC'!M:N,2,0)</f>
        <v>1176844582</v>
      </c>
      <c r="C313" s="352">
        <f>VLOOKUP(B313, 'JAN2022 - CC'!A:B,2,0)</f>
        <v>11768</v>
      </c>
      <c r="D313" s="352" t="s">
        <v>7566</v>
      </c>
      <c r="E313" s="352">
        <v>1220.0</v>
      </c>
      <c r="F313" s="277"/>
      <c r="G313" s="277"/>
      <c r="H313" s="277"/>
      <c r="I313" s="277"/>
      <c r="J313" s="352"/>
      <c r="K313" s="277"/>
      <c r="L313" s="352"/>
      <c r="M313" s="352"/>
      <c r="N313" s="277"/>
      <c r="O313" s="277"/>
      <c r="P313" s="277"/>
      <c r="Q313" s="277"/>
      <c r="R313" s="277"/>
      <c r="S313" s="277"/>
      <c r="T313" s="277"/>
      <c r="U313" s="277"/>
      <c r="V313" s="277"/>
      <c r="W313" s="277"/>
      <c r="X313" s="277"/>
    </row>
    <row r="314" ht="15.75" customHeight="1">
      <c r="A314" s="352">
        <v>206905.0</v>
      </c>
      <c r="B314" s="352" t="str">
        <f>VLOOKUP(A314, 'JAN2022 - CC'!M:N,2,0)</f>
        <v>1176844582</v>
      </c>
      <c r="C314" s="352">
        <f>VLOOKUP(B314, 'JAN2022 - CC'!A:B,2,0)</f>
        <v>11768</v>
      </c>
      <c r="D314" s="352" t="s">
        <v>8483</v>
      </c>
      <c r="E314" s="352">
        <v>100.0</v>
      </c>
      <c r="F314" s="277"/>
      <c r="G314" s="277"/>
      <c r="H314" s="277"/>
      <c r="I314" s="277"/>
      <c r="J314" s="352"/>
      <c r="K314" s="277"/>
      <c r="L314" s="352"/>
      <c r="M314" s="352"/>
      <c r="N314" s="277"/>
      <c r="O314" s="277"/>
      <c r="P314" s="277"/>
      <c r="Q314" s="277"/>
      <c r="R314" s="277"/>
      <c r="S314" s="277"/>
      <c r="T314" s="277"/>
      <c r="U314" s="277"/>
      <c r="V314" s="277"/>
      <c r="W314" s="277"/>
      <c r="X314" s="277"/>
    </row>
    <row r="315" ht="15.0" customHeight="1">
      <c r="A315" s="352">
        <v>206905.0</v>
      </c>
      <c r="B315" s="352" t="str">
        <f>VLOOKUP(A315, 'JAN2022 - CC'!M:N,2,0)</f>
        <v>1176844582</v>
      </c>
      <c r="C315" s="352">
        <f>VLOOKUP(B315, 'JAN2022 - CC'!A:B,2,0)</f>
        <v>11768</v>
      </c>
      <c r="D315" s="352" t="s">
        <v>8494</v>
      </c>
      <c r="E315" s="352" t="s">
        <v>8315</v>
      </c>
      <c r="F315" s="277"/>
      <c r="G315" s="277"/>
      <c r="H315" s="277"/>
      <c r="I315" s="277"/>
      <c r="J315" s="352"/>
      <c r="K315" s="277"/>
      <c r="L315" s="352"/>
      <c r="M315" s="352"/>
      <c r="N315" s="277"/>
      <c r="O315" s="277"/>
      <c r="P315" s="277"/>
      <c r="Q315" s="277"/>
      <c r="R315" s="277"/>
      <c r="S315" s="277"/>
      <c r="T315" s="277"/>
      <c r="U315" s="277"/>
      <c r="V315" s="277"/>
      <c r="W315" s="277"/>
      <c r="X315" s="277"/>
    </row>
    <row r="316" ht="15.0" customHeight="1">
      <c r="A316" s="352">
        <v>206905.0</v>
      </c>
      <c r="B316" s="352" t="str">
        <f>VLOOKUP(A316, 'JAN2022 - CC'!M:N,2,0)</f>
        <v>1176844582</v>
      </c>
      <c r="C316" s="352">
        <f>VLOOKUP(B316, 'JAN2022 - CC'!A:B,2,0)</f>
        <v>11768</v>
      </c>
      <c r="D316" s="352" t="s">
        <v>8507</v>
      </c>
      <c r="E316" s="352" t="s">
        <v>8309</v>
      </c>
      <c r="F316" s="277"/>
      <c r="G316" s="277"/>
      <c r="H316" s="277"/>
      <c r="I316" s="277"/>
      <c r="J316" s="352"/>
      <c r="K316" s="277"/>
      <c r="L316" s="352"/>
      <c r="M316" s="352"/>
      <c r="N316" s="277"/>
      <c r="O316" s="277"/>
      <c r="P316" s="277"/>
      <c r="Q316" s="277"/>
      <c r="R316" s="277"/>
      <c r="S316" s="277"/>
      <c r="T316" s="277"/>
      <c r="U316" s="277"/>
      <c r="V316" s="277"/>
      <c r="W316" s="277"/>
      <c r="X316" s="277"/>
    </row>
    <row r="317" ht="15.0" customHeight="1">
      <c r="A317" s="352">
        <v>206906.0</v>
      </c>
      <c r="B317" s="352" t="str">
        <f>VLOOKUP(A317, 'JAN2022 - CC'!M:N,2,0)</f>
        <v>1116644582</v>
      </c>
      <c r="C317" s="352">
        <f>VLOOKUP(B317, 'JAN2022 - CC'!A:B,2,0)</f>
        <v>11166</v>
      </c>
      <c r="D317" s="352" t="s">
        <v>7576</v>
      </c>
      <c r="E317" s="352" t="s">
        <v>8315</v>
      </c>
      <c r="F317" s="277"/>
      <c r="G317" s="277"/>
      <c r="H317" s="277"/>
      <c r="I317" s="277"/>
      <c r="J317" s="352"/>
      <c r="K317" s="277"/>
      <c r="L317" s="352"/>
      <c r="M317" s="352"/>
      <c r="N317" s="277"/>
      <c r="O317" s="277"/>
      <c r="P317" s="277"/>
      <c r="Q317" s="277"/>
      <c r="R317" s="277"/>
      <c r="S317" s="277"/>
      <c r="T317" s="277"/>
      <c r="U317" s="277"/>
      <c r="V317" s="277"/>
      <c r="W317" s="277"/>
      <c r="X317" s="277"/>
    </row>
    <row r="318" ht="15.75" customHeight="1">
      <c r="A318" s="352">
        <v>206906.0</v>
      </c>
      <c r="B318" s="352" t="str">
        <f>VLOOKUP(A318, 'JAN2022 - CC'!M:N,2,0)</f>
        <v>1116644582</v>
      </c>
      <c r="C318" s="352">
        <f>VLOOKUP(B318, 'JAN2022 - CC'!A:B,2,0)</f>
        <v>11166</v>
      </c>
      <c r="D318" s="352" t="s">
        <v>7566</v>
      </c>
      <c r="E318" s="352">
        <v>735.0</v>
      </c>
      <c r="F318" s="277"/>
      <c r="G318" s="277"/>
      <c r="H318" s="277"/>
      <c r="I318" s="277"/>
      <c r="J318" s="352"/>
      <c r="K318" s="277"/>
      <c r="L318" s="352"/>
      <c r="M318" s="352"/>
      <c r="N318" s="277"/>
      <c r="O318" s="277"/>
      <c r="P318" s="277"/>
      <c r="Q318" s="277"/>
      <c r="R318" s="277"/>
      <c r="S318" s="277"/>
      <c r="T318" s="277"/>
      <c r="U318" s="277"/>
      <c r="V318" s="277"/>
      <c r="W318" s="277"/>
      <c r="X318" s="277"/>
    </row>
    <row r="319" ht="15.0" customHeight="1">
      <c r="A319" s="352">
        <v>206906.0</v>
      </c>
      <c r="B319" s="352" t="str">
        <f>VLOOKUP(A319, 'JAN2022 - CC'!M:N,2,0)</f>
        <v>1116644582</v>
      </c>
      <c r="C319" s="352">
        <f>VLOOKUP(B319, 'JAN2022 - CC'!A:B,2,0)</f>
        <v>11166</v>
      </c>
      <c r="D319" s="352" t="s">
        <v>8494</v>
      </c>
      <c r="E319" s="352">
        <v>967.0</v>
      </c>
      <c r="F319" s="277"/>
      <c r="G319" s="277"/>
      <c r="H319" s="277"/>
      <c r="I319" s="277"/>
      <c r="J319" s="352"/>
      <c r="K319" s="277"/>
      <c r="L319" s="352"/>
      <c r="M319" s="352"/>
      <c r="N319" s="277"/>
      <c r="O319" s="277"/>
      <c r="P319" s="277"/>
      <c r="Q319" s="277"/>
      <c r="R319" s="277"/>
      <c r="S319" s="277"/>
      <c r="T319" s="277"/>
      <c r="U319" s="277"/>
      <c r="V319" s="277"/>
      <c r="W319" s="277"/>
      <c r="X319" s="277"/>
    </row>
    <row r="320" ht="15.0" customHeight="1">
      <c r="A320" s="352">
        <v>206906.0</v>
      </c>
      <c r="B320" s="352" t="str">
        <f>VLOOKUP(A320, 'JAN2022 - CC'!M:N,2,0)</f>
        <v>1116644582</v>
      </c>
      <c r="C320" s="352">
        <f>VLOOKUP(B320, 'JAN2022 - CC'!A:B,2,0)</f>
        <v>11166</v>
      </c>
      <c r="D320" s="352" t="s">
        <v>8507</v>
      </c>
      <c r="E320" s="352" t="s">
        <v>8309</v>
      </c>
      <c r="F320" s="277"/>
      <c r="G320" s="277"/>
      <c r="H320" s="277"/>
      <c r="I320" s="277"/>
      <c r="J320" s="352"/>
      <c r="K320" s="277"/>
      <c r="L320" s="352"/>
      <c r="M320" s="352"/>
      <c r="N320" s="277"/>
      <c r="O320" s="277"/>
      <c r="P320" s="277"/>
      <c r="Q320" s="277"/>
      <c r="R320" s="277"/>
      <c r="S320" s="277"/>
      <c r="T320" s="277"/>
      <c r="U320" s="277"/>
      <c r="V320" s="277"/>
      <c r="W320" s="277"/>
      <c r="X320" s="277"/>
    </row>
    <row r="321" ht="15.75" customHeight="1">
      <c r="A321" s="352">
        <v>206907.0</v>
      </c>
      <c r="B321" s="352" t="str">
        <f>VLOOKUP(A321, 'JAN2022 - CC'!M:N,2,0)</f>
        <v>1232244582</v>
      </c>
      <c r="C321" s="352">
        <f>VLOOKUP(B321, 'JAN2022 - CC'!A:B,2,0)</f>
        <v>12322</v>
      </c>
      <c r="D321" s="352" t="s">
        <v>8410</v>
      </c>
      <c r="E321" s="352" t="s">
        <v>8315</v>
      </c>
      <c r="F321" s="277"/>
      <c r="G321" s="277"/>
      <c r="H321" s="277"/>
      <c r="I321" s="277"/>
      <c r="J321" s="352"/>
      <c r="K321" s="277"/>
      <c r="L321" s="352"/>
      <c r="M321" s="352"/>
      <c r="N321" s="277"/>
      <c r="O321" s="277"/>
      <c r="P321" s="277"/>
      <c r="Q321" s="277"/>
      <c r="R321" s="277"/>
      <c r="S321" s="277"/>
      <c r="T321" s="277"/>
      <c r="U321" s="277"/>
      <c r="V321" s="277"/>
      <c r="W321" s="277"/>
      <c r="X321" s="277"/>
    </row>
    <row r="322" ht="15.0" customHeight="1">
      <c r="A322" s="352">
        <v>206907.0</v>
      </c>
      <c r="B322" s="352" t="str">
        <f>VLOOKUP(A322, 'JAN2022 - CC'!M:N,2,0)</f>
        <v>1232244582</v>
      </c>
      <c r="C322" s="352">
        <f>VLOOKUP(B322, 'JAN2022 - CC'!A:B,2,0)</f>
        <v>12322</v>
      </c>
      <c r="D322" s="352" t="s">
        <v>7904</v>
      </c>
      <c r="E322" s="352" t="s">
        <v>8315</v>
      </c>
      <c r="F322" s="277"/>
      <c r="G322" s="277"/>
      <c r="H322" s="277"/>
      <c r="I322" s="277"/>
      <c r="J322" s="352"/>
      <c r="K322" s="277"/>
      <c r="L322" s="352"/>
      <c r="M322" s="352"/>
      <c r="N322" s="277"/>
      <c r="O322" s="277"/>
      <c r="P322" s="277"/>
      <c r="Q322" s="277"/>
      <c r="R322" s="277"/>
      <c r="S322" s="277"/>
      <c r="T322" s="277"/>
      <c r="U322" s="277"/>
      <c r="V322" s="277"/>
      <c r="W322" s="277"/>
      <c r="X322" s="277"/>
    </row>
    <row r="323" ht="15.0" customHeight="1">
      <c r="A323" s="352">
        <v>206907.0</v>
      </c>
      <c r="B323" s="352" t="str">
        <f>VLOOKUP(A323, 'JAN2022 - CC'!M:N,2,0)</f>
        <v>1232244582</v>
      </c>
      <c r="C323" s="352">
        <f>VLOOKUP(B323, 'JAN2022 - CC'!A:B,2,0)</f>
        <v>12322</v>
      </c>
      <c r="D323" s="352" t="s">
        <v>7904</v>
      </c>
      <c r="E323" s="352" t="s">
        <v>8309</v>
      </c>
      <c r="F323" s="277"/>
      <c r="G323" s="277"/>
      <c r="H323" s="277"/>
      <c r="I323" s="277"/>
      <c r="J323" s="352"/>
      <c r="K323" s="277"/>
      <c r="L323" s="352"/>
      <c r="M323" s="352"/>
      <c r="N323" s="277"/>
      <c r="O323" s="277"/>
      <c r="P323" s="277"/>
      <c r="Q323" s="277"/>
      <c r="R323" s="277"/>
      <c r="S323" s="277"/>
      <c r="T323" s="277"/>
      <c r="U323" s="277"/>
      <c r="V323" s="277"/>
      <c r="W323" s="277"/>
      <c r="X323" s="277"/>
    </row>
    <row r="324" ht="15.75" customHeight="1">
      <c r="A324" s="352">
        <v>206910.0</v>
      </c>
      <c r="B324" s="352" t="str">
        <f>VLOOKUP(A324, 'JAN2022 - CC'!M:N,2,0)</f>
        <v>1520244582</v>
      </c>
      <c r="C324" s="352">
        <f>VLOOKUP(B324, 'JAN2022 - CC'!A:B,2,0)</f>
        <v>15202</v>
      </c>
      <c r="D324" s="352" t="s">
        <v>7566</v>
      </c>
      <c r="E324" s="352">
        <v>601.0</v>
      </c>
      <c r="F324" s="277"/>
      <c r="G324" s="277"/>
      <c r="H324" s="277"/>
      <c r="I324" s="277"/>
      <c r="J324" s="352"/>
      <c r="K324" s="277"/>
      <c r="L324" s="352"/>
      <c r="M324" s="352"/>
      <c r="N324" s="277"/>
      <c r="O324" s="277"/>
      <c r="P324" s="277"/>
      <c r="Q324" s="277"/>
      <c r="R324" s="277"/>
      <c r="S324" s="277"/>
      <c r="T324" s="277"/>
      <c r="U324" s="277"/>
      <c r="V324" s="277"/>
      <c r="W324" s="277"/>
      <c r="X324" s="277"/>
    </row>
    <row r="325" ht="15.0" customHeight="1">
      <c r="A325" s="352">
        <v>206910.0</v>
      </c>
      <c r="B325" s="352" t="str">
        <f>VLOOKUP(A325, 'JAN2022 - CC'!M:N,2,0)</f>
        <v>1520244582</v>
      </c>
      <c r="C325" s="352">
        <f>VLOOKUP(B325, 'JAN2022 - CC'!A:B,2,0)</f>
        <v>15202</v>
      </c>
      <c r="D325" s="352" t="s">
        <v>8494</v>
      </c>
      <c r="E325" s="352">
        <v>1120.0</v>
      </c>
      <c r="F325" s="277"/>
      <c r="G325" s="277"/>
      <c r="H325" s="277"/>
      <c r="I325" s="277"/>
      <c r="J325" s="352"/>
      <c r="K325" s="277"/>
      <c r="L325" s="352"/>
      <c r="M325" s="352"/>
      <c r="N325" s="277"/>
      <c r="O325" s="277"/>
      <c r="P325" s="277"/>
      <c r="Q325" s="277"/>
      <c r="R325" s="277"/>
      <c r="S325" s="277"/>
      <c r="T325" s="277"/>
      <c r="U325" s="277"/>
      <c r="V325" s="277"/>
      <c r="W325" s="277"/>
      <c r="X325" s="277"/>
    </row>
    <row r="326" ht="15.0" customHeight="1">
      <c r="A326" s="352">
        <v>206910.0</v>
      </c>
      <c r="B326" s="352" t="str">
        <f>VLOOKUP(A326, 'JAN2022 - CC'!M:N,2,0)</f>
        <v>1520244582</v>
      </c>
      <c r="C326" s="352">
        <f>VLOOKUP(B326, 'JAN2022 - CC'!A:B,2,0)</f>
        <v>15202</v>
      </c>
      <c r="D326" s="352" t="s">
        <v>8507</v>
      </c>
      <c r="E326" s="352" t="s">
        <v>8309</v>
      </c>
      <c r="F326" s="277"/>
      <c r="G326" s="277"/>
      <c r="H326" s="277"/>
      <c r="I326" s="277"/>
      <c r="J326" s="352"/>
      <c r="K326" s="277"/>
      <c r="L326" s="352"/>
      <c r="M326" s="352"/>
      <c r="N326" s="277"/>
      <c r="O326" s="277"/>
      <c r="P326" s="277"/>
      <c r="Q326" s="277"/>
      <c r="R326" s="277"/>
      <c r="S326" s="277"/>
      <c r="T326" s="277"/>
      <c r="U326" s="277"/>
      <c r="V326" s="277"/>
      <c r="W326" s="277"/>
      <c r="X326" s="277"/>
    </row>
    <row r="327" ht="15.75" customHeight="1">
      <c r="A327" s="352">
        <v>206912.0</v>
      </c>
      <c r="B327" s="352" t="str">
        <f>VLOOKUP(A327, 'JAN2022 - CC'!M:N,2,0)</f>
        <v>1285844582</v>
      </c>
      <c r="C327" s="352">
        <f>VLOOKUP(B327, 'JAN2022 - CC'!A:B,2,0)</f>
        <v>12858</v>
      </c>
      <c r="D327" s="352" t="s">
        <v>8342</v>
      </c>
      <c r="E327" s="352" t="s">
        <v>8309</v>
      </c>
      <c r="F327" s="277"/>
      <c r="G327" s="277"/>
      <c r="H327" s="277"/>
      <c r="I327" s="277"/>
      <c r="J327" s="352"/>
      <c r="K327" s="277"/>
      <c r="L327" s="352"/>
      <c r="M327" s="352"/>
      <c r="N327" s="277"/>
      <c r="O327" s="277"/>
      <c r="P327" s="277"/>
      <c r="Q327" s="277"/>
      <c r="R327" s="277"/>
      <c r="S327" s="277"/>
      <c r="T327" s="277"/>
      <c r="U327" s="277"/>
      <c r="V327" s="277"/>
      <c r="W327" s="277"/>
      <c r="X327" s="277"/>
    </row>
    <row r="328" ht="15.0" customHeight="1">
      <c r="A328" s="352">
        <v>206912.0</v>
      </c>
      <c r="B328" s="352" t="str">
        <f>VLOOKUP(A328, 'JAN2022 - CC'!M:N,2,0)</f>
        <v>1285844582</v>
      </c>
      <c r="C328" s="352">
        <f>VLOOKUP(B328, 'JAN2022 - CC'!A:B,2,0)</f>
        <v>12858</v>
      </c>
      <c r="D328" s="352" t="s">
        <v>7566</v>
      </c>
      <c r="E328" s="352">
        <v>1090.0</v>
      </c>
      <c r="F328" s="277"/>
      <c r="G328" s="277"/>
      <c r="H328" s="277"/>
      <c r="I328" s="277"/>
      <c r="J328" s="352"/>
      <c r="K328" s="277"/>
      <c r="L328" s="352"/>
      <c r="M328" s="352"/>
      <c r="N328" s="277"/>
      <c r="O328" s="277"/>
      <c r="P328" s="277"/>
      <c r="Q328" s="277"/>
      <c r="R328" s="277"/>
      <c r="S328" s="277"/>
      <c r="T328" s="277"/>
      <c r="U328" s="277"/>
      <c r="V328" s="277"/>
      <c r="W328" s="277"/>
      <c r="X328" s="277"/>
    </row>
    <row r="329" ht="15.0" customHeight="1">
      <c r="A329" s="352">
        <v>206912.0</v>
      </c>
      <c r="B329" s="352" t="str">
        <f>VLOOKUP(A329, 'JAN2022 - CC'!M:N,2,0)</f>
        <v>1285844582</v>
      </c>
      <c r="C329" s="352">
        <f>VLOOKUP(B329, 'JAN2022 - CC'!A:B,2,0)</f>
        <v>12858</v>
      </c>
      <c r="D329" s="352" t="s">
        <v>8483</v>
      </c>
      <c r="E329" s="352">
        <v>216.0</v>
      </c>
      <c r="F329" s="277"/>
      <c r="G329" s="277"/>
      <c r="H329" s="277"/>
      <c r="I329" s="277"/>
      <c r="J329" s="352"/>
      <c r="K329" s="277"/>
      <c r="L329" s="352"/>
      <c r="M329" s="352"/>
      <c r="N329" s="277"/>
      <c r="O329" s="277"/>
      <c r="P329" s="277"/>
      <c r="Q329" s="277"/>
      <c r="R329" s="277"/>
      <c r="S329" s="277"/>
      <c r="T329" s="277"/>
      <c r="U329" s="277"/>
      <c r="V329" s="277"/>
      <c r="W329" s="277"/>
      <c r="X329" s="277"/>
    </row>
    <row r="330" ht="15.0" customHeight="1">
      <c r="A330" s="352">
        <v>206912.0</v>
      </c>
      <c r="B330" s="352" t="str">
        <f>VLOOKUP(A330, 'JAN2022 - CC'!M:N,2,0)</f>
        <v>1285844582</v>
      </c>
      <c r="C330" s="352">
        <f>VLOOKUP(B330, 'JAN2022 - CC'!A:B,2,0)</f>
        <v>12858</v>
      </c>
      <c r="D330" s="352" t="s">
        <v>8494</v>
      </c>
      <c r="E330" s="352" t="s">
        <v>8315</v>
      </c>
      <c r="F330" s="277"/>
      <c r="G330" s="277"/>
      <c r="H330" s="277"/>
      <c r="I330" s="277"/>
      <c r="J330" s="352"/>
      <c r="K330" s="277"/>
      <c r="L330" s="352"/>
      <c r="M330" s="352"/>
      <c r="N330" s="277"/>
      <c r="O330" s="277"/>
      <c r="P330" s="277"/>
      <c r="Q330" s="277"/>
      <c r="R330" s="277"/>
      <c r="S330" s="277"/>
      <c r="T330" s="277"/>
      <c r="U330" s="277"/>
      <c r="V330" s="277"/>
      <c r="W330" s="277"/>
      <c r="X330" s="277"/>
    </row>
    <row r="331" ht="15.75" customHeight="1">
      <c r="A331" s="352">
        <v>206912.0</v>
      </c>
      <c r="B331" s="352" t="str">
        <f>VLOOKUP(A331, 'JAN2022 - CC'!M:N,2,0)</f>
        <v>1285844582</v>
      </c>
      <c r="C331" s="352">
        <f>VLOOKUP(B331, 'JAN2022 - CC'!A:B,2,0)</f>
        <v>12858</v>
      </c>
      <c r="D331" s="352" t="s">
        <v>8507</v>
      </c>
      <c r="E331" s="352" t="s">
        <v>8309</v>
      </c>
      <c r="F331" s="277"/>
      <c r="G331" s="277"/>
      <c r="H331" s="277"/>
      <c r="I331" s="277"/>
      <c r="J331" s="352"/>
      <c r="K331" s="277"/>
      <c r="L331" s="352"/>
      <c r="M331" s="352"/>
      <c r="N331" s="277"/>
      <c r="O331" s="277"/>
      <c r="P331" s="277"/>
      <c r="Q331" s="277"/>
      <c r="R331" s="277"/>
      <c r="S331" s="277"/>
      <c r="T331" s="277"/>
      <c r="U331" s="277"/>
      <c r="V331" s="277"/>
      <c r="W331" s="277"/>
      <c r="X331" s="277"/>
    </row>
    <row r="332" ht="15.0" customHeight="1">
      <c r="A332" s="352">
        <v>206913.0</v>
      </c>
      <c r="B332" s="352" t="str">
        <f>VLOOKUP(A332, 'JAN2022 - CC'!M:N,2,0)</f>
        <v>1546144582</v>
      </c>
      <c r="C332" s="352">
        <f>VLOOKUP(B332, 'JAN2022 - CC'!A:B,2,0)</f>
        <v>15461</v>
      </c>
      <c r="D332" s="352" t="s">
        <v>8507</v>
      </c>
      <c r="E332" s="352" t="s">
        <v>8309</v>
      </c>
      <c r="F332" s="277"/>
      <c r="G332" s="277"/>
      <c r="H332" s="277"/>
      <c r="I332" s="277"/>
      <c r="J332" s="352"/>
      <c r="K332" s="277"/>
      <c r="L332" s="352"/>
      <c r="M332" s="352"/>
      <c r="N332" s="277"/>
      <c r="O332" s="277"/>
      <c r="P332" s="277"/>
      <c r="Q332" s="277"/>
      <c r="R332" s="277"/>
      <c r="S332" s="277"/>
      <c r="T332" s="277"/>
      <c r="U332" s="277"/>
      <c r="V332" s="277"/>
      <c r="W332" s="277"/>
      <c r="X332" s="277"/>
    </row>
    <row r="333" ht="15.0" customHeight="1">
      <c r="A333" s="352">
        <v>206914.0</v>
      </c>
      <c r="B333" s="352" t="str">
        <f>VLOOKUP(A333, 'JAN2022 - CC'!M:N,2,0)</f>
        <v>1532844582</v>
      </c>
      <c r="C333" s="352">
        <f>VLOOKUP(B333, 'JAN2022 - CC'!A:B,2,0)</f>
        <v>15328</v>
      </c>
      <c r="D333" s="352" t="s">
        <v>8342</v>
      </c>
      <c r="E333" s="352" t="s">
        <v>8309</v>
      </c>
      <c r="F333" s="277"/>
      <c r="G333" s="277"/>
      <c r="H333" s="277"/>
      <c r="I333" s="277"/>
      <c r="J333" s="352"/>
      <c r="K333" s="277"/>
      <c r="L333" s="352"/>
      <c r="M333" s="352"/>
      <c r="N333" s="277"/>
      <c r="O333" s="277"/>
      <c r="P333" s="277"/>
      <c r="Q333" s="277"/>
      <c r="R333" s="277"/>
      <c r="S333" s="277"/>
      <c r="T333" s="277"/>
      <c r="U333" s="277"/>
      <c r="V333" s="277"/>
      <c r="W333" s="277"/>
      <c r="X333" s="277"/>
    </row>
    <row r="334" ht="15.75" customHeight="1">
      <c r="A334" s="352">
        <v>206914.0</v>
      </c>
      <c r="B334" s="352" t="str">
        <f>VLOOKUP(A334, 'JAN2022 - CC'!M:N,2,0)</f>
        <v>1532844582</v>
      </c>
      <c r="C334" s="352">
        <f>VLOOKUP(B334, 'JAN2022 - CC'!A:B,2,0)</f>
        <v>15328</v>
      </c>
      <c r="D334" s="352" t="s">
        <v>7576</v>
      </c>
      <c r="E334" s="352" t="s">
        <v>8315</v>
      </c>
      <c r="F334" s="277"/>
      <c r="G334" s="277"/>
      <c r="H334" s="277"/>
      <c r="I334" s="277"/>
      <c r="J334" s="352"/>
      <c r="K334" s="277"/>
      <c r="L334" s="352"/>
      <c r="M334" s="352"/>
      <c r="N334" s="277"/>
      <c r="O334" s="277"/>
      <c r="P334" s="277"/>
      <c r="Q334" s="277"/>
      <c r="R334" s="277"/>
      <c r="S334" s="277"/>
      <c r="T334" s="277"/>
      <c r="U334" s="277"/>
      <c r="V334" s="277"/>
      <c r="W334" s="277"/>
      <c r="X334" s="277"/>
    </row>
    <row r="335" ht="15.0" customHeight="1">
      <c r="A335" s="352">
        <v>206915.0</v>
      </c>
      <c r="B335" s="352" t="str">
        <f>VLOOKUP(A335, 'JAN2022 - CC'!M:N,2,0)</f>
        <v>1591044582</v>
      </c>
      <c r="C335" s="352">
        <f>VLOOKUP(B335, 'JAN2022 - CC'!A:B,2,0)</f>
        <v>15910</v>
      </c>
      <c r="D335" s="352" t="s">
        <v>8324</v>
      </c>
      <c r="E335" s="352" t="s">
        <v>8309</v>
      </c>
      <c r="F335" s="277"/>
      <c r="G335" s="277"/>
      <c r="H335" s="277"/>
      <c r="I335" s="277"/>
      <c r="J335" s="352"/>
      <c r="K335" s="277"/>
      <c r="L335" s="352"/>
      <c r="M335" s="352"/>
      <c r="N335" s="277"/>
      <c r="O335" s="277"/>
      <c r="P335" s="277"/>
      <c r="Q335" s="277"/>
      <c r="R335" s="277"/>
      <c r="S335" s="277"/>
      <c r="T335" s="277"/>
      <c r="U335" s="277"/>
      <c r="V335" s="277"/>
      <c r="W335" s="277"/>
      <c r="X335" s="277"/>
    </row>
    <row r="336" ht="15.0" customHeight="1">
      <c r="A336" s="352">
        <v>206915.0</v>
      </c>
      <c r="B336" s="352" t="str">
        <f>VLOOKUP(A336, 'JAN2022 - CC'!M:N,2,0)</f>
        <v>1591044582</v>
      </c>
      <c r="C336" s="352">
        <f>VLOOKUP(B336, 'JAN2022 - CC'!A:B,2,0)</f>
        <v>15910</v>
      </c>
      <c r="D336" s="352" t="s">
        <v>8507</v>
      </c>
      <c r="E336" s="352" t="s">
        <v>8309</v>
      </c>
      <c r="F336" s="277"/>
      <c r="G336" s="277"/>
      <c r="H336" s="277"/>
      <c r="I336" s="277"/>
      <c r="J336" s="352"/>
      <c r="K336" s="277"/>
      <c r="L336" s="352"/>
      <c r="M336" s="352"/>
      <c r="N336" s="277"/>
      <c r="O336" s="277"/>
      <c r="P336" s="277"/>
      <c r="Q336" s="277"/>
      <c r="R336" s="277"/>
      <c r="S336" s="277"/>
      <c r="T336" s="277"/>
      <c r="U336" s="277"/>
      <c r="V336" s="277"/>
      <c r="W336" s="277"/>
      <c r="X336" s="277"/>
    </row>
    <row r="337" ht="15.75" customHeight="1">
      <c r="A337" s="352">
        <v>206916.0</v>
      </c>
      <c r="B337" s="352" t="str">
        <f>VLOOKUP(A337, 'JAN2022 - CC'!M:N,2,0)</f>
        <v>1559144582</v>
      </c>
      <c r="C337" s="352">
        <f>VLOOKUP(B337, 'JAN2022 - CC'!A:B,2,0)</f>
        <v>15591</v>
      </c>
      <c r="D337" s="352" t="s">
        <v>7569</v>
      </c>
      <c r="E337" s="352" t="s">
        <v>8309</v>
      </c>
      <c r="F337" s="277"/>
      <c r="G337" s="277"/>
      <c r="H337" s="277"/>
      <c r="I337" s="277"/>
      <c r="J337" s="352"/>
      <c r="K337" s="277"/>
      <c r="L337" s="352"/>
      <c r="M337" s="352"/>
      <c r="N337" s="277"/>
      <c r="O337" s="277"/>
      <c r="P337" s="277"/>
      <c r="Q337" s="277"/>
      <c r="R337" s="277"/>
      <c r="S337" s="277"/>
      <c r="T337" s="277"/>
      <c r="U337" s="277"/>
      <c r="V337" s="277"/>
      <c r="W337" s="277"/>
      <c r="X337" s="277"/>
    </row>
    <row r="338" ht="15.0" customHeight="1">
      <c r="A338" s="352">
        <v>206917.0</v>
      </c>
      <c r="B338" s="352" t="str">
        <f>VLOOKUP(A338, 'JAN2022 - CC'!M:N,2,0)</f>
        <v>1548244585</v>
      </c>
      <c r="C338" s="352">
        <f>VLOOKUP(B338, 'JAN2022 - CC'!A:B,2,0)</f>
        <v>15482</v>
      </c>
      <c r="D338" s="352" t="s">
        <v>8384</v>
      </c>
      <c r="E338" s="352">
        <v>617.0</v>
      </c>
      <c r="F338" s="277"/>
      <c r="G338" s="277"/>
      <c r="H338" s="277"/>
      <c r="I338" s="277"/>
      <c r="J338" s="352"/>
      <c r="K338" s="277"/>
      <c r="L338" s="352"/>
      <c r="M338" s="352"/>
      <c r="N338" s="277"/>
      <c r="O338" s="277"/>
      <c r="P338" s="277"/>
      <c r="Q338" s="277"/>
      <c r="R338" s="277"/>
      <c r="S338" s="277"/>
      <c r="T338" s="277"/>
      <c r="U338" s="277"/>
      <c r="V338" s="277"/>
      <c r="W338" s="277"/>
      <c r="X338" s="277"/>
    </row>
    <row r="339" ht="15.0" customHeight="1">
      <c r="A339" s="352">
        <v>206917.0</v>
      </c>
      <c r="B339" s="352" t="str">
        <f>VLOOKUP(A339, 'JAN2022 - CC'!M:N,2,0)</f>
        <v>1548244585</v>
      </c>
      <c r="C339" s="352">
        <f>VLOOKUP(B339, 'JAN2022 - CC'!A:B,2,0)</f>
        <v>15482</v>
      </c>
      <c r="D339" s="352" t="s">
        <v>35</v>
      </c>
      <c r="E339" s="352" t="s">
        <v>8309</v>
      </c>
      <c r="F339" s="277"/>
      <c r="G339" s="277"/>
      <c r="H339" s="277"/>
      <c r="I339" s="277"/>
      <c r="J339" s="352"/>
      <c r="K339" s="277"/>
      <c r="L339" s="352"/>
      <c r="M339" s="352"/>
      <c r="N339" s="277"/>
      <c r="O339" s="277"/>
      <c r="P339" s="277"/>
      <c r="Q339" s="277"/>
      <c r="R339" s="277"/>
      <c r="S339" s="277"/>
      <c r="T339" s="277"/>
      <c r="U339" s="277"/>
      <c r="V339" s="277"/>
      <c r="W339" s="277"/>
      <c r="X339" s="277"/>
    </row>
    <row r="340" ht="15.75" customHeight="1">
      <c r="A340" s="352">
        <v>206918.0</v>
      </c>
      <c r="B340" s="352" t="str">
        <f>VLOOKUP(A340, 'JAN2022 - CC'!M:N,2,0)</f>
        <v>1561944585</v>
      </c>
      <c r="C340" s="352">
        <f>VLOOKUP(B340, 'JAN2022 - CC'!A:B,2,0)</f>
        <v>15619</v>
      </c>
      <c r="D340" s="352" t="s">
        <v>8342</v>
      </c>
      <c r="E340" s="352" t="s">
        <v>8309</v>
      </c>
      <c r="F340" s="277"/>
      <c r="G340" s="277"/>
      <c r="H340" s="277"/>
      <c r="I340" s="277"/>
      <c r="J340" s="352"/>
      <c r="K340" s="277"/>
      <c r="L340" s="352"/>
      <c r="M340" s="352"/>
      <c r="N340" s="277"/>
      <c r="O340" s="277"/>
      <c r="P340" s="277"/>
      <c r="Q340" s="277"/>
      <c r="R340" s="277"/>
      <c r="S340" s="277"/>
      <c r="T340" s="277"/>
      <c r="U340" s="277"/>
      <c r="V340" s="277"/>
      <c r="W340" s="277"/>
      <c r="X340" s="277"/>
    </row>
    <row r="341" ht="15.0" customHeight="1">
      <c r="A341" s="352">
        <v>206918.0</v>
      </c>
      <c r="B341" s="352" t="str">
        <f>VLOOKUP(A341, 'JAN2022 - CC'!M:N,2,0)</f>
        <v>1561944585</v>
      </c>
      <c r="C341" s="352">
        <f>VLOOKUP(B341, 'JAN2022 - CC'!A:B,2,0)</f>
        <v>15619</v>
      </c>
      <c r="D341" s="352" t="s">
        <v>7705</v>
      </c>
      <c r="E341" s="352">
        <v>657.0</v>
      </c>
      <c r="F341" s="277"/>
      <c r="G341" s="277"/>
      <c r="H341" s="277"/>
      <c r="I341" s="277"/>
      <c r="J341" s="352"/>
      <c r="K341" s="277"/>
      <c r="L341" s="352"/>
      <c r="M341" s="352"/>
      <c r="N341" s="277"/>
      <c r="O341" s="277"/>
      <c r="P341" s="277"/>
      <c r="Q341" s="277"/>
      <c r="R341" s="277"/>
      <c r="S341" s="277"/>
      <c r="T341" s="277"/>
      <c r="U341" s="277"/>
      <c r="V341" s="277"/>
      <c r="W341" s="277"/>
      <c r="X341" s="277"/>
    </row>
    <row r="342" ht="15.0" customHeight="1">
      <c r="A342" s="352">
        <v>206918.0</v>
      </c>
      <c r="B342" s="352" t="str">
        <f>VLOOKUP(A342, 'JAN2022 - CC'!M:N,2,0)</f>
        <v>1561944585</v>
      </c>
      <c r="C342" s="352">
        <f>VLOOKUP(B342, 'JAN2022 - CC'!A:B,2,0)</f>
        <v>15619</v>
      </c>
      <c r="D342" s="352" t="s">
        <v>7576</v>
      </c>
      <c r="E342" s="352" t="s">
        <v>8315</v>
      </c>
      <c r="F342" s="277"/>
      <c r="G342" s="277"/>
      <c r="H342" s="277"/>
      <c r="I342" s="277"/>
      <c r="J342" s="352"/>
      <c r="K342" s="277"/>
      <c r="L342" s="352"/>
      <c r="M342" s="352"/>
      <c r="N342" s="277"/>
      <c r="O342" s="277"/>
      <c r="P342" s="277"/>
      <c r="Q342" s="277"/>
      <c r="R342" s="277"/>
      <c r="S342" s="277"/>
      <c r="T342" s="277"/>
      <c r="U342" s="277"/>
      <c r="V342" s="277"/>
      <c r="W342" s="277"/>
      <c r="X342" s="277"/>
    </row>
    <row r="343" ht="15.75" customHeight="1">
      <c r="A343" s="352">
        <v>206918.0</v>
      </c>
      <c r="B343" s="352" t="str">
        <f>VLOOKUP(A343, 'JAN2022 - CC'!M:N,2,0)</f>
        <v>1561944585</v>
      </c>
      <c r="C343" s="352">
        <f>VLOOKUP(B343, 'JAN2022 - CC'!A:B,2,0)</f>
        <v>15619</v>
      </c>
      <c r="D343" s="352" t="s">
        <v>7566</v>
      </c>
      <c r="E343" s="352" t="s">
        <v>8315</v>
      </c>
      <c r="F343" s="277"/>
      <c r="G343" s="277"/>
      <c r="H343" s="277"/>
      <c r="I343" s="277"/>
      <c r="J343" s="352"/>
      <c r="K343" s="277"/>
      <c r="L343" s="352"/>
      <c r="M343" s="352"/>
      <c r="N343" s="277"/>
      <c r="O343" s="277"/>
      <c r="P343" s="277"/>
      <c r="Q343" s="277"/>
      <c r="R343" s="277"/>
      <c r="S343" s="277"/>
      <c r="T343" s="277"/>
      <c r="U343" s="277"/>
      <c r="V343" s="277"/>
      <c r="W343" s="277"/>
      <c r="X343" s="277"/>
    </row>
    <row r="344" ht="15.0" customHeight="1">
      <c r="A344" s="352">
        <v>206918.0</v>
      </c>
      <c r="B344" s="352" t="str">
        <f>VLOOKUP(A344, 'JAN2022 - CC'!M:N,2,0)</f>
        <v>1561944585</v>
      </c>
      <c r="C344" s="352">
        <f>VLOOKUP(B344, 'JAN2022 - CC'!A:B,2,0)</f>
        <v>15619</v>
      </c>
      <c r="D344" s="352" t="s">
        <v>8494</v>
      </c>
      <c r="E344" s="352" t="s">
        <v>8315</v>
      </c>
      <c r="F344" s="277"/>
      <c r="G344" s="277"/>
      <c r="H344" s="277"/>
      <c r="I344" s="277"/>
      <c r="J344" s="352"/>
      <c r="K344" s="277"/>
      <c r="L344" s="352"/>
      <c r="M344" s="352"/>
      <c r="N344" s="277"/>
      <c r="O344" s="277"/>
      <c r="P344" s="277"/>
      <c r="Q344" s="277"/>
      <c r="R344" s="277"/>
      <c r="S344" s="277"/>
      <c r="T344" s="277"/>
      <c r="U344" s="277"/>
      <c r="V344" s="277"/>
      <c r="W344" s="277"/>
      <c r="X344" s="277"/>
    </row>
    <row r="345" ht="15.0" customHeight="1">
      <c r="A345" s="352">
        <v>206918.0</v>
      </c>
      <c r="B345" s="352" t="str">
        <f>VLOOKUP(A345, 'JAN2022 - CC'!M:N,2,0)</f>
        <v>1561944585</v>
      </c>
      <c r="C345" s="352">
        <f>VLOOKUP(B345, 'JAN2022 - CC'!A:B,2,0)</f>
        <v>15619</v>
      </c>
      <c r="D345" s="352" t="s">
        <v>8507</v>
      </c>
      <c r="E345" s="352" t="s">
        <v>8309</v>
      </c>
      <c r="F345" s="277"/>
      <c r="G345" s="277"/>
      <c r="H345" s="277"/>
      <c r="I345" s="277"/>
      <c r="J345" s="352"/>
      <c r="K345" s="277"/>
      <c r="L345" s="352"/>
      <c r="M345" s="352"/>
      <c r="N345" s="277"/>
      <c r="O345" s="277"/>
      <c r="P345" s="277"/>
      <c r="Q345" s="277"/>
      <c r="R345" s="277"/>
      <c r="S345" s="277"/>
      <c r="T345" s="277"/>
      <c r="U345" s="277"/>
      <c r="V345" s="277"/>
      <c r="W345" s="277"/>
      <c r="X345" s="277"/>
    </row>
    <row r="346" ht="15.0" customHeight="1">
      <c r="A346" s="352">
        <v>206919.0</v>
      </c>
      <c r="B346" s="352" t="str">
        <f>VLOOKUP(A346, 'JAN2022 - CC'!M:N,2,0)</f>
        <v>1260444585</v>
      </c>
      <c r="C346" s="352">
        <f>VLOOKUP(B346, 'JAN2022 - CC'!A:B,2,0)</f>
        <v>12604</v>
      </c>
      <c r="D346" s="352" t="s">
        <v>8313</v>
      </c>
      <c r="E346" s="352" t="s">
        <v>8315</v>
      </c>
      <c r="F346" s="277"/>
      <c r="G346" s="277"/>
      <c r="H346" s="277"/>
      <c r="I346" s="277"/>
      <c r="J346" s="352"/>
      <c r="K346" s="277"/>
      <c r="L346" s="352"/>
      <c r="M346" s="352"/>
      <c r="N346" s="277"/>
      <c r="O346" s="277"/>
      <c r="P346" s="277"/>
      <c r="Q346" s="277"/>
      <c r="R346" s="277"/>
      <c r="S346" s="277"/>
      <c r="T346" s="277"/>
      <c r="U346" s="277"/>
      <c r="V346" s="277"/>
      <c r="W346" s="277"/>
      <c r="X346" s="277"/>
    </row>
    <row r="347" ht="15.75" customHeight="1">
      <c r="A347" s="352">
        <v>206919.0</v>
      </c>
      <c r="B347" s="352" t="str">
        <f>VLOOKUP(A347, 'JAN2022 - CC'!M:N,2,0)</f>
        <v>1260444585</v>
      </c>
      <c r="C347" s="352">
        <f>VLOOKUP(B347, 'JAN2022 - CC'!A:B,2,0)</f>
        <v>12604</v>
      </c>
      <c r="D347" s="352" t="s">
        <v>8318</v>
      </c>
      <c r="E347" s="352" t="s">
        <v>8309</v>
      </c>
      <c r="F347" s="277"/>
      <c r="G347" s="277"/>
      <c r="H347" s="277"/>
      <c r="I347" s="277"/>
      <c r="J347" s="352"/>
      <c r="K347" s="277"/>
      <c r="L347" s="352"/>
      <c r="M347" s="352"/>
      <c r="N347" s="277"/>
      <c r="O347" s="277"/>
      <c r="P347" s="277"/>
      <c r="Q347" s="277"/>
      <c r="R347" s="277"/>
      <c r="S347" s="277"/>
      <c r="T347" s="277"/>
      <c r="U347" s="277"/>
      <c r="V347" s="277"/>
      <c r="W347" s="277"/>
      <c r="X347" s="277"/>
    </row>
    <row r="348" ht="15.0" customHeight="1">
      <c r="A348" s="352">
        <v>206919.0</v>
      </c>
      <c r="B348" s="352" t="str">
        <f>VLOOKUP(A348, 'JAN2022 - CC'!M:N,2,0)</f>
        <v>1260444585</v>
      </c>
      <c r="C348" s="352">
        <f>VLOOKUP(B348, 'JAN2022 - CC'!A:B,2,0)</f>
        <v>12604</v>
      </c>
      <c r="D348" s="352" t="s">
        <v>7566</v>
      </c>
      <c r="E348" s="352">
        <v>763.0</v>
      </c>
      <c r="F348" s="277"/>
      <c r="G348" s="277"/>
      <c r="H348" s="277"/>
      <c r="I348" s="277"/>
      <c r="J348" s="352"/>
      <c r="K348" s="277"/>
      <c r="L348" s="352"/>
      <c r="M348" s="352"/>
      <c r="N348" s="277"/>
      <c r="O348" s="277"/>
      <c r="P348" s="277"/>
      <c r="Q348" s="277"/>
      <c r="R348" s="277"/>
      <c r="S348" s="277"/>
      <c r="T348" s="277"/>
      <c r="U348" s="277"/>
      <c r="V348" s="277"/>
      <c r="W348" s="277"/>
      <c r="X348" s="277"/>
    </row>
    <row r="349" ht="15.0" customHeight="1">
      <c r="A349" s="352">
        <v>206919.0</v>
      </c>
      <c r="B349" s="352" t="str">
        <f>VLOOKUP(A349, 'JAN2022 - CC'!M:N,2,0)</f>
        <v>1260444585</v>
      </c>
      <c r="C349" s="352">
        <f>VLOOKUP(B349, 'JAN2022 - CC'!A:B,2,0)</f>
        <v>12604</v>
      </c>
      <c r="D349" s="352" t="s">
        <v>8494</v>
      </c>
      <c r="E349" s="352">
        <v>1290.0</v>
      </c>
      <c r="F349" s="277"/>
      <c r="G349" s="277"/>
      <c r="H349" s="277"/>
      <c r="I349" s="277"/>
      <c r="J349" s="352"/>
      <c r="K349" s="277"/>
      <c r="L349" s="352"/>
      <c r="M349" s="352"/>
      <c r="N349" s="277"/>
      <c r="O349" s="277"/>
      <c r="P349" s="277"/>
      <c r="Q349" s="277"/>
      <c r="R349" s="277"/>
      <c r="S349" s="277"/>
      <c r="T349" s="277"/>
      <c r="U349" s="277"/>
      <c r="V349" s="277"/>
      <c r="W349" s="277"/>
      <c r="X349" s="277"/>
    </row>
    <row r="350" ht="15.75" customHeight="1">
      <c r="A350" s="352">
        <v>206919.0</v>
      </c>
      <c r="B350" s="352" t="str">
        <f>VLOOKUP(A350, 'JAN2022 - CC'!M:N,2,0)</f>
        <v>1260444585</v>
      </c>
      <c r="C350" s="352">
        <f>VLOOKUP(B350, 'JAN2022 - CC'!A:B,2,0)</f>
        <v>12604</v>
      </c>
      <c r="D350" s="352" t="s">
        <v>8507</v>
      </c>
      <c r="E350" s="352" t="s">
        <v>8309</v>
      </c>
      <c r="F350" s="277"/>
      <c r="G350" s="277"/>
      <c r="H350" s="277"/>
      <c r="I350" s="277"/>
      <c r="J350" s="352"/>
      <c r="K350" s="277"/>
      <c r="L350" s="352"/>
      <c r="M350" s="352"/>
      <c r="N350" s="277"/>
      <c r="O350" s="277"/>
      <c r="P350" s="277"/>
      <c r="Q350" s="277"/>
      <c r="R350" s="277"/>
      <c r="S350" s="277"/>
      <c r="T350" s="277"/>
      <c r="U350" s="277"/>
      <c r="V350" s="277"/>
      <c r="W350" s="277"/>
      <c r="X350" s="277"/>
    </row>
    <row r="351" ht="15.0" customHeight="1">
      <c r="A351" s="352">
        <v>206921.0</v>
      </c>
      <c r="B351" s="352" t="str">
        <f>VLOOKUP(A351, 'JAN2022 - CC'!M:N,2,0)</f>
        <v>1032344585</v>
      </c>
      <c r="C351" s="352">
        <f>VLOOKUP(B351, 'JAN2022 - CC'!A:B,2,0)</f>
        <v>10323</v>
      </c>
      <c r="D351" s="352" t="s">
        <v>8507</v>
      </c>
      <c r="E351" s="352" t="s">
        <v>8309</v>
      </c>
      <c r="F351" s="277"/>
      <c r="G351" s="277"/>
      <c r="H351" s="277"/>
      <c r="I351" s="277"/>
      <c r="J351" s="352"/>
      <c r="K351" s="277"/>
      <c r="L351" s="352"/>
      <c r="M351" s="352"/>
      <c r="N351" s="277"/>
      <c r="O351" s="277"/>
      <c r="P351" s="277"/>
      <c r="Q351" s="277"/>
      <c r="R351" s="277"/>
      <c r="S351" s="277"/>
      <c r="T351" s="277"/>
      <c r="U351" s="277"/>
      <c r="V351" s="277"/>
      <c r="W351" s="277"/>
      <c r="X351" s="277"/>
    </row>
    <row r="352" ht="15.0" customHeight="1">
      <c r="A352" s="352">
        <v>206922.0</v>
      </c>
      <c r="B352" s="352" t="str">
        <f>VLOOKUP(A352, 'JAN2022 - CC'!M:N,2,0)</f>
        <v>1792244585</v>
      </c>
      <c r="C352" s="352">
        <f>VLOOKUP(B352, 'JAN2022 - CC'!A:B,2,0)</f>
        <v>17922</v>
      </c>
      <c r="D352" s="352" t="s">
        <v>8374</v>
      </c>
      <c r="E352" s="352" t="s">
        <v>8315</v>
      </c>
      <c r="F352" s="277"/>
      <c r="G352" s="277"/>
      <c r="H352" s="277"/>
      <c r="I352" s="277"/>
      <c r="J352" s="352"/>
      <c r="K352" s="277"/>
      <c r="L352" s="352"/>
      <c r="M352" s="352"/>
      <c r="N352" s="277"/>
      <c r="O352" s="277"/>
      <c r="P352" s="277"/>
      <c r="Q352" s="277"/>
      <c r="R352" s="277"/>
      <c r="S352" s="277"/>
      <c r="T352" s="277"/>
      <c r="U352" s="277"/>
      <c r="V352" s="277"/>
      <c r="W352" s="277"/>
      <c r="X352" s="277"/>
    </row>
    <row r="353" ht="15.75" customHeight="1">
      <c r="A353" s="352">
        <v>206922.0</v>
      </c>
      <c r="B353" s="352" t="str">
        <f>VLOOKUP(A353, 'JAN2022 - CC'!M:N,2,0)</f>
        <v>1792244585</v>
      </c>
      <c r="C353" s="352">
        <f>VLOOKUP(B353, 'JAN2022 - CC'!A:B,2,0)</f>
        <v>17922</v>
      </c>
      <c r="D353" s="352" t="s">
        <v>8389</v>
      </c>
      <c r="E353" s="352" t="s">
        <v>8309</v>
      </c>
      <c r="F353" s="277"/>
      <c r="G353" s="277"/>
      <c r="H353" s="277"/>
      <c r="I353" s="277"/>
      <c r="J353" s="352"/>
      <c r="K353" s="277"/>
      <c r="L353" s="352"/>
      <c r="M353" s="352"/>
      <c r="N353" s="277"/>
      <c r="O353" s="277"/>
      <c r="P353" s="277"/>
      <c r="Q353" s="277"/>
      <c r="R353" s="277"/>
      <c r="S353" s="277"/>
      <c r="T353" s="277"/>
      <c r="U353" s="277"/>
      <c r="V353" s="277"/>
      <c r="W353" s="277"/>
      <c r="X353" s="277"/>
    </row>
    <row r="354" ht="15.0" customHeight="1">
      <c r="A354" s="352">
        <v>206924.0</v>
      </c>
      <c r="B354" s="352" t="str">
        <f>VLOOKUP(A354, 'JAN2022 - CC'!M:N,2,0)</f>
        <v>1597244585</v>
      </c>
      <c r="C354" s="352">
        <f>VLOOKUP(B354, 'JAN2022 - CC'!A:B,2,0)</f>
        <v>15972</v>
      </c>
      <c r="D354" s="352" t="s">
        <v>7705</v>
      </c>
      <c r="E354" s="352">
        <v>79.7</v>
      </c>
      <c r="F354" s="277"/>
      <c r="G354" s="277"/>
      <c r="H354" s="277"/>
      <c r="I354" s="277"/>
      <c r="J354" s="352"/>
      <c r="K354" s="277"/>
      <c r="L354" s="352"/>
      <c r="M354" s="352"/>
      <c r="N354" s="277"/>
      <c r="O354" s="277"/>
      <c r="P354" s="277"/>
      <c r="Q354" s="277"/>
      <c r="R354" s="277"/>
      <c r="S354" s="277"/>
      <c r="T354" s="277"/>
      <c r="U354" s="277"/>
      <c r="V354" s="277"/>
      <c r="W354" s="277"/>
      <c r="X354" s="277"/>
    </row>
    <row r="355" ht="15.0" customHeight="1">
      <c r="A355" s="352">
        <v>206924.0</v>
      </c>
      <c r="B355" s="352" t="str">
        <f>VLOOKUP(A355, 'JAN2022 - CC'!M:N,2,0)</f>
        <v>1597244585</v>
      </c>
      <c r="C355" s="352">
        <f>VLOOKUP(B355, 'JAN2022 - CC'!A:B,2,0)</f>
        <v>15972</v>
      </c>
      <c r="D355" s="352" t="s">
        <v>7576</v>
      </c>
      <c r="E355" s="352" t="s">
        <v>8315</v>
      </c>
      <c r="F355" s="277"/>
      <c r="G355" s="277"/>
      <c r="H355" s="277"/>
      <c r="I355" s="277"/>
      <c r="J355" s="352"/>
      <c r="K355" s="277"/>
      <c r="L355" s="352"/>
      <c r="M355" s="352"/>
      <c r="N355" s="277"/>
      <c r="O355" s="277"/>
      <c r="P355" s="277"/>
      <c r="Q355" s="277"/>
      <c r="R355" s="277"/>
      <c r="S355" s="277"/>
      <c r="T355" s="277"/>
      <c r="U355" s="277"/>
      <c r="V355" s="277"/>
      <c r="W355" s="277"/>
      <c r="X355" s="277"/>
    </row>
    <row r="356" ht="15.75" customHeight="1">
      <c r="A356" s="352">
        <v>206924.0</v>
      </c>
      <c r="B356" s="352" t="str">
        <f>VLOOKUP(A356, 'JAN2022 - CC'!M:N,2,0)</f>
        <v>1597244585</v>
      </c>
      <c r="C356" s="352">
        <f>VLOOKUP(B356, 'JAN2022 - CC'!A:B,2,0)</f>
        <v>15972</v>
      </c>
      <c r="D356" s="352" t="s">
        <v>7566</v>
      </c>
      <c r="E356" s="352">
        <v>1180.0</v>
      </c>
      <c r="F356" s="277"/>
      <c r="G356" s="277"/>
      <c r="H356" s="277"/>
      <c r="I356" s="277"/>
      <c r="J356" s="352"/>
      <c r="K356" s="277"/>
      <c r="L356" s="352"/>
      <c r="M356" s="352"/>
      <c r="N356" s="277"/>
      <c r="O356" s="277"/>
      <c r="P356" s="277"/>
      <c r="Q356" s="277"/>
      <c r="R356" s="277"/>
      <c r="S356" s="277"/>
      <c r="T356" s="277"/>
      <c r="U356" s="277"/>
      <c r="V356" s="277"/>
      <c r="W356" s="277"/>
      <c r="X356" s="277"/>
    </row>
    <row r="357" ht="15.0" customHeight="1">
      <c r="A357" s="352">
        <v>206924.0</v>
      </c>
      <c r="B357" s="352" t="str">
        <f>VLOOKUP(A357, 'JAN2022 - CC'!M:N,2,0)</f>
        <v>1597244585</v>
      </c>
      <c r="C357" s="352">
        <f>VLOOKUP(B357, 'JAN2022 - CC'!A:B,2,0)</f>
        <v>15972</v>
      </c>
      <c r="D357" s="352" t="s">
        <v>8494</v>
      </c>
      <c r="E357" s="352">
        <v>1340.0</v>
      </c>
      <c r="F357" s="277"/>
      <c r="G357" s="277"/>
      <c r="H357" s="277"/>
      <c r="I357" s="277"/>
      <c r="J357" s="352"/>
      <c r="K357" s="277"/>
      <c r="L357" s="352"/>
      <c r="M357" s="352"/>
      <c r="N357" s="277"/>
      <c r="O357" s="277"/>
      <c r="P357" s="277"/>
      <c r="Q357" s="277"/>
      <c r="R357" s="277"/>
      <c r="S357" s="277"/>
      <c r="T357" s="277"/>
      <c r="U357" s="277"/>
      <c r="V357" s="277"/>
      <c r="W357" s="277"/>
      <c r="X357" s="277"/>
    </row>
    <row r="358" ht="15.0" customHeight="1">
      <c r="A358" s="352">
        <v>206924.0</v>
      </c>
      <c r="B358" s="352" t="str">
        <f>VLOOKUP(A358, 'JAN2022 - CC'!M:N,2,0)</f>
        <v>1597244585</v>
      </c>
      <c r="C358" s="352">
        <f>VLOOKUP(B358, 'JAN2022 - CC'!A:B,2,0)</f>
        <v>15972</v>
      </c>
      <c r="D358" s="352" t="s">
        <v>8507</v>
      </c>
      <c r="E358" s="352" t="s">
        <v>8309</v>
      </c>
      <c r="F358" s="277"/>
      <c r="G358" s="277"/>
      <c r="H358" s="277"/>
      <c r="I358" s="277"/>
      <c r="J358" s="352"/>
      <c r="K358" s="277"/>
      <c r="L358" s="352"/>
      <c r="M358" s="352"/>
      <c r="N358" s="277"/>
      <c r="O358" s="277"/>
      <c r="P358" s="277"/>
      <c r="Q358" s="277"/>
      <c r="R358" s="277"/>
      <c r="S358" s="277"/>
      <c r="T358" s="277"/>
      <c r="U358" s="277"/>
      <c r="V358" s="277"/>
      <c r="W358" s="277"/>
      <c r="X358" s="277"/>
    </row>
    <row r="359" ht="15.0" customHeight="1">
      <c r="A359" s="352">
        <v>206928.0</v>
      </c>
      <c r="B359" s="352" t="str">
        <f>VLOOKUP(A359, 'JAN2022 - CC'!M:N,2,0)</f>
        <v>1091444585</v>
      </c>
      <c r="C359" s="352">
        <f>VLOOKUP(B359, 'JAN2022 - CC'!A:B,2,0)</f>
        <v>10914</v>
      </c>
      <c r="D359" s="352" t="s">
        <v>7939</v>
      </c>
      <c r="E359" s="352" t="s">
        <v>8309</v>
      </c>
      <c r="F359" s="277"/>
      <c r="G359" s="277"/>
      <c r="H359" s="277"/>
      <c r="I359" s="277"/>
      <c r="J359" s="352"/>
      <c r="K359" s="277"/>
      <c r="L359" s="352"/>
      <c r="M359" s="352"/>
      <c r="N359" s="277"/>
      <c r="O359" s="277"/>
      <c r="P359" s="277"/>
      <c r="Q359" s="277"/>
      <c r="R359" s="277"/>
      <c r="S359" s="277"/>
      <c r="T359" s="277"/>
      <c r="U359" s="277"/>
      <c r="V359" s="277"/>
      <c r="W359" s="277"/>
      <c r="X359" s="277"/>
    </row>
    <row r="360" ht="15.75" customHeight="1">
      <c r="A360" s="352">
        <v>206928.0</v>
      </c>
      <c r="B360" s="352" t="str">
        <f>VLOOKUP(A360, 'JAN2022 - CC'!M:N,2,0)</f>
        <v>1091444585</v>
      </c>
      <c r="C360" s="352">
        <f>VLOOKUP(B360, 'JAN2022 - CC'!A:B,2,0)</f>
        <v>10914</v>
      </c>
      <c r="D360" s="352" t="s">
        <v>7556</v>
      </c>
      <c r="E360" s="352" t="s">
        <v>8315</v>
      </c>
      <c r="F360" s="277"/>
      <c r="G360" s="277"/>
      <c r="H360" s="277"/>
      <c r="I360" s="277"/>
      <c r="J360" s="352"/>
      <c r="K360" s="277"/>
      <c r="L360" s="352"/>
      <c r="M360" s="352"/>
      <c r="N360" s="277"/>
      <c r="O360" s="277"/>
      <c r="P360" s="277"/>
      <c r="Q360" s="277"/>
      <c r="R360" s="277"/>
      <c r="S360" s="277"/>
      <c r="T360" s="277"/>
      <c r="U360" s="277"/>
      <c r="V360" s="277"/>
      <c r="W360" s="277"/>
      <c r="X360" s="277"/>
    </row>
    <row r="361" ht="15.0" customHeight="1">
      <c r="A361" s="352">
        <v>206928.0</v>
      </c>
      <c r="B361" s="352" t="str">
        <f>VLOOKUP(A361, 'JAN2022 - CC'!M:N,2,0)</f>
        <v>1091444585</v>
      </c>
      <c r="C361" s="352">
        <f>VLOOKUP(B361, 'JAN2022 - CC'!A:B,2,0)</f>
        <v>10914</v>
      </c>
      <c r="D361" s="352" t="s">
        <v>8494</v>
      </c>
      <c r="E361" s="352">
        <v>87.8</v>
      </c>
      <c r="F361" s="277"/>
      <c r="G361" s="277"/>
      <c r="H361" s="277"/>
      <c r="I361" s="277"/>
      <c r="J361" s="352"/>
      <c r="K361" s="277"/>
      <c r="L361" s="352"/>
      <c r="M361" s="352"/>
      <c r="N361" s="277"/>
      <c r="O361" s="277"/>
      <c r="P361" s="277"/>
      <c r="Q361" s="277"/>
      <c r="R361" s="277"/>
      <c r="S361" s="277"/>
      <c r="T361" s="277"/>
      <c r="U361" s="277"/>
      <c r="V361" s="277"/>
      <c r="W361" s="277"/>
      <c r="X361" s="277"/>
    </row>
    <row r="362" ht="15.0" customHeight="1">
      <c r="A362" s="352">
        <v>206928.0</v>
      </c>
      <c r="B362" s="352" t="str">
        <f>VLOOKUP(A362, 'JAN2022 - CC'!M:N,2,0)</f>
        <v>1091444585</v>
      </c>
      <c r="C362" s="352">
        <f>VLOOKUP(B362, 'JAN2022 - CC'!A:B,2,0)</f>
        <v>10914</v>
      </c>
      <c r="D362" s="352" t="s">
        <v>8507</v>
      </c>
      <c r="E362" s="352" t="s">
        <v>8309</v>
      </c>
      <c r="F362" s="277"/>
      <c r="G362" s="277"/>
      <c r="H362" s="277"/>
      <c r="I362" s="277"/>
      <c r="J362" s="352"/>
      <c r="K362" s="277"/>
      <c r="L362" s="352"/>
      <c r="M362" s="352"/>
      <c r="N362" s="277"/>
      <c r="O362" s="277"/>
      <c r="P362" s="277"/>
      <c r="Q362" s="277"/>
      <c r="R362" s="277"/>
      <c r="S362" s="277"/>
      <c r="T362" s="277"/>
      <c r="U362" s="277"/>
      <c r="V362" s="277"/>
      <c r="W362" s="277"/>
      <c r="X362" s="277"/>
    </row>
    <row r="363" ht="15.75" customHeight="1">
      <c r="A363" s="352">
        <v>206929.0</v>
      </c>
      <c r="B363" s="352" t="str">
        <f>VLOOKUP(A363, 'JAN2022 - CC'!M:N,2,0)</f>
        <v>1713644585</v>
      </c>
      <c r="C363" s="352">
        <f>VLOOKUP(B363, 'JAN2022 - CC'!A:B,2,0)</f>
        <v>17136</v>
      </c>
      <c r="D363" s="352" t="s">
        <v>8384</v>
      </c>
      <c r="E363" s="352">
        <v>386.0</v>
      </c>
      <c r="F363" s="277"/>
      <c r="G363" s="277"/>
      <c r="H363" s="277"/>
      <c r="I363" s="277"/>
      <c r="J363" s="352"/>
      <c r="K363" s="277"/>
      <c r="L363" s="352"/>
      <c r="M363" s="352"/>
      <c r="N363" s="277"/>
      <c r="O363" s="277"/>
      <c r="P363" s="277"/>
      <c r="Q363" s="277"/>
      <c r="R363" s="277"/>
      <c r="S363" s="277"/>
      <c r="T363" s="277"/>
      <c r="U363" s="277"/>
      <c r="V363" s="277"/>
      <c r="W363" s="277"/>
      <c r="X363" s="277"/>
    </row>
    <row r="364" ht="15.0" customHeight="1">
      <c r="A364" s="352">
        <v>206929.0</v>
      </c>
      <c r="B364" s="352" t="str">
        <f>VLOOKUP(A364, 'JAN2022 - CC'!M:N,2,0)</f>
        <v>1713644585</v>
      </c>
      <c r="C364" s="352">
        <f>VLOOKUP(B364, 'JAN2022 - CC'!A:B,2,0)</f>
        <v>17136</v>
      </c>
      <c r="D364" s="352" t="s">
        <v>8413</v>
      </c>
      <c r="E364" s="352">
        <v>58.1</v>
      </c>
      <c r="F364" s="277"/>
      <c r="G364" s="277"/>
      <c r="H364" s="277"/>
      <c r="I364" s="277"/>
      <c r="J364" s="352"/>
      <c r="K364" s="277"/>
      <c r="L364" s="352"/>
      <c r="M364" s="352"/>
      <c r="N364" s="277"/>
      <c r="O364" s="277"/>
      <c r="P364" s="277"/>
      <c r="Q364" s="277"/>
      <c r="R364" s="277"/>
      <c r="S364" s="277"/>
      <c r="T364" s="277"/>
      <c r="U364" s="277"/>
      <c r="V364" s="277"/>
      <c r="W364" s="277"/>
      <c r="X364" s="277"/>
    </row>
    <row r="365" ht="15.0" customHeight="1">
      <c r="A365" s="352">
        <v>206929.0</v>
      </c>
      <c r="B365" s="352" t="str">
        <f>VLOOKUP(A365, 'JAN2022 - CC'!M:N,2,0)</f>
        <v>1713644585</v>
      </c>
      <c r="C365" s="352">
        <f>VLOOKUP(B365, 'JAN2022 - CC'!A:B,2,0)</f>
        <v>17136</v>
      </c>
      <c r="D365" s="352" t="s">
        <v>7566</v>
      </c>
      <c r="E365" s="352">
        <v>273.0</v>
      </c>
      <c r="F365" s="277"/>
      <c r="G365" s="277"/>
      <c r="H365" s="277"/>
      <c r="I365" s="277"/>
      <c r="J365" s="352"/>
      <c r="K365" s="277"/>
      <c r="L365" s="352"/>
      <c r="M365" s="352"/>
      <c r="N365" s="277"/>
      <c r="O365" s="277"/>
      <c r="P365" s="277"/>
      <c r="Q365" s="277"/>
      <c r="R365" s="277"/>
      <c r="S365" s="277"/>
      <c r="T365" s="277"/>
      <c r="U365" s="277"/>
      <c r="V365" s="277"/>
      <c r="W365" s="277"/>
      <c r="X365" s="277"/>
    </row>
    <row r="366" ht="15.75" customHeight="1">
      <c r="A366" s="352">
        <v>206929.0</v>
      </c>
      <c r="B366" s="352" t="str">
        <f>VLOOKUP(A366, 'JAN2022 - CC'!M:N,2,0)</f>
        <v>1713644585</v>
      </c>
      <c r="C366" s="352">
        <f>VLOOKUP(B366, 'JAN2022 - CC'!A:B,2,0)</f>
        <v>17136</v>
      </c>
      <c r="D366" s="352" t="s">
        <v>8492</v>
      </c>
      <c r="E366" s="352" t="s">
        <v>8493</v>
      </c>
      <c r="F366" s="277"/>
      <c r="G366" s="277"/>
      <c r="H366" s="277"/>
      <c r="I366" s="277"/>
      <c r="J366" s="352"/>
      <c r="K366" s="277"/>
      <c r="L366" s="352"/>
      <c r="M366" s="352"/>
      <c r="N366" s="277"/>
      <c r="O366" s="277"/>
      <c r="P366" s="277"/>
      <c r="Q366" s="277"/>
      <c r="R366" s="277"/>
      <c r="S366" s="277"/>
      <c r="T366" s="277"/>
      <c r="U366" s="277"/>
      <c r="V366" s="277"/>
      <c r="W366" s="277"/>
      <c r="X366" s="277"/>
    </row>
    <row r="367" ht="15.0" customHeight="1">
      <c r="A367" s="352">
        <v>206929.0</v>
      </c>
      <c r="B367" s="352" t="str">
        <f>VLOOKUP(A367, 'JAN2022 - CC'!M:N,2,0)</f>
        <v>1713644585</v>
      </c>
      <c r="C367" s="352">
        <f>VLOOKUP(B367, 'JAN2022 - CC'!A:B,2,0)</f>
        <v>17136</v>
      </c>
      <c r="D367" s="352" t="s">
        <v>8494</v>
      </c>
      <c r="E367" s="352">
        <v>450.0</v>
      </c>
      <c r="F367" s="277"/>
      <c r="G367" s="277"/>
      <c r="H367" s="277"/>
      <c r="I367" s="277"/>
      <c r="J367" s="352"/>
      <c r="K367" s="277"/>
      <c r="L367" s="352"/>
      <c r="M367" s="352"/>
      <c r="N367" s="277"/>
      <c r="O367" s="277"/>
      <c r="P367" s="277"/>
      <c r="Q367" s="277"/>
      <c r="R367" s="277"/>
      <c r="S367" s="277"/>
      <c r="T367" s="277"/>
      <c r="U367" s="277"/>
      <c r="V367" s="277"/>
      <c r="W367" s="277"/>
      <c r="X367" s="277"/>
    </row>
    <row r="368" ht="15.0" customHeight="1">
      <c r="A368" s="352">
        <v>206929.0</v>
      </c>
      <c r="B368" s="352" t="str">
        <f>VLOOKUP(A368, 'JAN2022 - CC'!M:N,2,0)</f>
        <v>1713644585</v>
      </c>
      <c r="C368" s="352">
        <f>VLOOKUP(B368, 'JAN2022 - CC'!A:B,2,0)</f>
        <v>17136</v>
      </c>
      <c r="D368" s="352" t="s">
        <v>8507</v>
      </c>
      <c r="E368" s="352" t="s">
        <v>8309</v>
      </c>
      <c r="F368" s="277"/>
      <c r="G368" s="277"/>
      <c r="H368" s="277"/>
      <c r="I368" s="277"/>
      <c r="J368" s="352"/>
      <c r="K368" s="277"/>
      <c r="L368" s="352"/>
      <c r="M368" s="352"/>
      <c r="N368" s="277"/>
      <c r="O368" s="277"/>
      <c r="P368" s="277"/>
      <c r="Q368" s="277"/>
      <c r="R368" s="277"/>
      <c r="S368" s="277"/>
      <c r="T368" s="277"/>
      <c r="U368" s="277"/>
      <c r="V368" s="277"/>
      <c r="W368" s="277"/>
      <c r="X368" s="277"/>
    </row>
    <row r="369" ht="15.75" customHeight="1">
      <c r="A369" s="352">
        <v>206929.0</v>
      </c>
      <c r="B369" s="352" t="str">
        <f>VLOOKUP(A369, 'JAN2022 - CC'!M:N,2,0)</f>
        <v>1713644585</v>
      </c>
      <c r="C369" s="352">
        <f>VLOOKUP(B369, 'JAN2022 - CC'!A:B,2,0)</f>
        <v>17136</v>
      </c>
      <c r="D369" s="352" t="s">
        <v>35</v>
      </c>
      <c r="E369" s="352" t="s">
        <v>8309</v>
      </c>
      <c r="F369" s="277"/>
      <c r="G369" s="277"/>
      <c r="H369" s="277"/>
      <c r="I369" s="277"/>
      <c r="J369" s="352"/>
      <c r="K369" s="277"/>
      <c r="L369" s="352"/>
      <c r="M369" s="352"/>
      <c r="N369" s="277"/>
      <c r="O369" s="277"/>
      <c r="P369" s="277"/>
      <c r="Q369" s="277"/>
      <c r="R369" s="277"/>
      <c r="S369" s="277"/>
      <c r="T369" s="277"/>
      <c r="U369" s="277"/>
      <c r="V369" s="277"/>
      <c r="W369" s="277"/>
      <c r="X369" s="277"/>
    </row>
    <row r="370" ht="15.0" customHeight="1">
      <c r="A370" s="352">
        <v>206930.0</v>
      </c>
      <c r="B370" s="352" t="str">
        <f>VLOOKUP(A370, 'JAN2022 - CC'!M:N,2,0)</f>
        <v>1793744585</v>
      </c>
      <c r="C370" s="352">
        <f>VLOOKUP(B370, 'JAN2022 - CC'!A:B,2,0)</f>
        <v>17937</v>
      </c>
      <c r="D370" s="352" t="s">
        <v>7556</v>
      </c>
      <c r="E370" s="352">
        <v>748.0</v>
      </c>
      <c r="F370" s="277"/>
      <c r="G370" s="277"/>
      <c r="H370" s="277"/>
      <c r="I370" s="277"/>
      <c r="J370" s="352"/>
      <c r="K370" s="277"/>
      <c r="L370" s="352"/>
      <c r="M370" s="352"/>
      <c r="N370" s="277"/>
      <c r="O370" s="277"/>
      <c r="P370" s="277"/>
      <c r="Q370" s="277"/>
      <c r="R370" s="277"/>
      <c r="S370" s="277"/>
      <c r="T370" s="277"/>
      <c r="U370" s="277"/>
      <c r="V370" s="277"/>
      <c r="W370" s="277"/>
      <c r="X370" s="277"/>
    </row>
    <row r="371" ht="15.0" customHeight="1">
      <c r="A371" s="352">
        <v>206930.0</v>
      </c>
      <c r="B371" s="352" t="str">
        <f>VLOOKUP(A371, 'JAN2022 - CC'!M:N,2,0)</f>
        <v>1793744585</v>
      </c>
      <c r="C371" s="352">
        <f>VLOOKUP(B371, 'JAN2022 - CC'!A:B,2,0)</f>
        <v>17937</v>
      </c>
      <c r="D371" s="352" t="s">
        <v>8507</v>
      </c>
      <c r="E371" s="352" t="s">
        <v>8309</v>
      </c>
      <c r="F371" s="277"/>
      <c r="G371" s="277"/>
      <c r="H371" s="277"/>
      <c r="I371" s="277"/>
      <c r="J371" s="352"/>
      <c r="K371" s="277"/>
      <c r="L371" s="352"/>
      <c r="M371" s="352"/>
      <c r="N371" s="277"/>
      <c r="O371" s="277"/>
      <c r="P371" s="277"/>
      <c r="Q371" s="277"/>
      <c r="R371" s="277"/>
      <c r="S371" s="277"/>
      <c r="T371" s="277"/>
      <c r="U371" s="277"/>
      <c r="V371" s="277"/>
      <c r="W371" s="277"/>
      <c r="X371" s="277"/>
    </row>
    <row r="372" ht="15.75" customHeight="1">
      <c r="A372" s="352">
        <v>206930.0</v>
      </c>
      <c r="B372" s="352" t="str">
        <f>VLOOKUP(A372, 'JAN2022 - CC'!M:N,2,0)</f>
        <v>1793744585</v>
      </c>
      <c r="C372" s="352">
        <f>VLOOKUP(B372, 'JAN2022 - CC'!A:B,2,0)</f>
        <v>17937</v>
      </c>
      <c r="D372" s="352" t="s">
        <v>7686</v>
      </c>
      <c r="E372" s="352">
        <v>84.0</v>
      </c>
      <c r="F372" s="277"/>
      <c r="G372" s="277"/>
      <c r="H372" s="277"/>
      <c r="I372" s="277"/>
      <c r="J372" s="352"/>
      <c r="K372" s="277"/>
      <c r="L372" s="352"/>
      <c r="M372" s="352"/>
      <c r="N372" s="277"/>
      <c r="O372" s="277"/>
      <c r="P372" s="277"/>
      <c r="Q372" s="277"/>
      <c r="R372" s="277"/>
      <c r="S372" s="277"/>
      <c r="T372" s="277"/>
      <c r="U372" s="277"/>
      <c r="V372" s="277"/>
      <c r="W372" s="277"/>
      <c r="X372" s="277"/>
    </row>
    <row r="373" ht="15.0" customHeight="1">
      <c r="A373" s="352">
        <v>206932.0</v>
      </c>
      <c r="B373" s="352" t="str">
        <f>VLOOKUP(A373, 'JAN2022 - CC'!M:N,2,0)</f>
        <v>1750544585</v>
      </c>
      <c r="C373" s="352">
        <f>VLOOKUP(B373, 'JAN2022 - CC'!A:B,2,0)</f>
        <v>17505</v>
      </c>
      <c r="D373" s="352" t="s">
        <v>7556</v>
      </c>
      <c r="E373" s="352" t="s">
        <v>8315</v>
      </c>
      <c r="F373" s="277"/>
      <c r="G373" s="277"/>
      <c r="H373" s="277"/>
      <c r="I373" s="277"/>
      <c r="J373" s="352"/>
      <c r="K373" s="277"/>
      <c r="L373" s="352"/>
      <c r="M373" s="352"/>
      <c r="N373" s="277"/>
      <c r="O373" s="277"/>
      <c r="P373" s="277"/>
      <c r="Q373" s="277"/>
      <c r="R373" s="277"/>
      <c r="S373" s="277"/>
      <c r="T373" s="277"/>
      <c r="U373" s="277"/>
      <c r="V373" s="277"/>
      <c r="W373" s="277"/>
      <c r="X373" s="277"/>
    </row>
    <row r="374" ht="15.0" customHeight="1">
      <c r="A374" s="352">
        <v>206932.0</v>
      </c>
      <c r="B374" s="352" t="str">
        <f>VLOOKUP(A374, 'JAN2022 - CC'!M:N,2,0)</f>
        <v>1750544585</v>
      </c>
      <c r="C374" s="352">
        <f>VLOOKUP(B374, 'JAN2022 - CC'!A:B,2,0)</f>
        <v>17505</v>
      </c>
      <c r="D374" s="352" t="s">
        <v>8029</v>
      </c>
      <c r="E374" s="352">
        <v>82.1</v>
      </c>
      <c r="F374" s="277"/>
      <c r="G374" s="277"/>
      <c r="H374" s="277"/>
      <c r="I374" s="277"/>
      <c r="J374" s="352"/>
      <c r="K374" s="277"/>
      <c r="L374" s="352"/>
      <c r="M374" s="352"/>
      <c r="N374" s="277"/>
      <c r="O374" s="277"/>
      <c r="P374" s="277"/>
      <c r="Q374" s="277"/>
      <c r="R374" s="277"/>
      <c r="S374" s="277"/>
      <c r="T374" s="277"/>
      <c r="U374" s="277"/>
      <c r="V374" s="277"/>
      <c r="W374" s="277"/>
      <c r="X374" s="277"/>
    </row>
    <row r="375" ht="15.0" customHeight="1">
      <c r="A375" s="352">
        <v>206932.0</v>
      </c>
      <c r="B375" s="352" t="str">
        <f>VLOOKUP(A375, 'JAN2022 - CC'!M:N,2,0)</f>
        <v>1750544585</v>
      </c>
      <c r="C375" s="352">
        <f>VLOOKUP(B375, 'JAN2022 - CC'!A:B,2,0)</f>
        <v>17505</v>
      </c>
      <c r="D375" s="352" t="s">
        <v>8507</v>
      </c>
      <c r="E375" s="352" t="s">
        <v>8309</v>
      </c>
      <c r="F375" s="277"/>
      <c r="G375" s="277"/>
      <c r="H375" s="277"/>
      <c r="I375" s="277"/>
      <c r="J375" s="352"/>
      <c r="K375" s="277"/>
      <c r="L375" s="352"/>
      <c r="M375" s="352"/>
      <c r="N375" s="277"/>
      <c r="O375" s="277"/>
      <c r="P375" s="277"/>
      <c r="Q375" s="277"/>
      <c r="R375" s="277"/>
      <c r="S375" s="277"/>
      <c r="T375" s="277"/>
      <c r="U375" s="277"/>
      <c r="V375" s="277"/>
      <c r="W375" s="277"/>
      <c r="X375" s="277"/>
    </row>
    <row r="376" ht="15.75" customHeight="1">
      <c r="A376" s="352">
        <v>206933.0</v>
      </c>
      <c r="B376" s="352" t="str">
        <f>VLOOKUP(A376, 'JAN2022 - CC'!M:N,2,0)</f>
        <v>1342844585</v>
      </c>
      <c r="C376" s="352">
        <f>VLOOKUP(B376, 'JAN2022 - CC'!A:B,2,0)</f>
        <v>13428</v>
      </c>
      <c r="D376" s="352" t="s">
        <v>7606</v>
      </c>
      <c r="E376" s="352" t="s">
        <v>8315</v>
      </c>
      <c r="F376" s="277"/>
      <c r="G376" s="277"/>
      <c r="H376" s="277"/>
      <c r="I376" s="277"/>
      <c r="J376" s="352"/>
      <c r="K376" s="277"/>
      <c r="L376" s="352"/>
      <c r="M376" s="352"/>
      <c r="N376" s="277"/>
      <c r="O376" s="277"/>
      <c r="P376" s="277"/>
      <c r="Q376" s="277"/>
      <c r="R376" s="277"/>
      <c r="S376" s="277"/>
      <c r="T376" s="277"/>
      <c r="U376" s="277"/>
      <c r="V376" s="277"/>
      <c r="W376" s="277"/>
      <c r="X376" s="277"/>
    </row>
    <row r="377" ht="15.0" customHeight="1">
      <c r="A377" s="352">
        <v>206934.0</v>
      </c>
      <c r="B377" s="352" t="str">
        <f>VLOOKUP(A377, 'JAN2022 - CC'!M:N,2,0)</f>
        <v>1791144585</v>
      </c>
      <c r="C377" s="352">
        <f>VLOOKUP(B377, 'JAN2022 - CC'!A:B,2,0)</f>
        <v>17911</v>
      </c>
      <c r="D377" s="352" t="s">
        <v>7576</v>
      </c>
      <c r="E377" s="352" t="s">
        <v>8315</v>
      </c>
      <c r="F377" s="277"/>
      <c r="G377" s="277"/>
      <c r="H377" s="277"/>
      <c r="I377" s="277"/>
      <c r="J377" s="352"/>
      <c r="K377" s="277"/>
      <c r="L377" s="352"/>
      <c r="M377" s="352"/>
      <c r="N377" s="277"/>
      <c r="O377" s="277"/>
      <c r="P377" s="277"/>
      <c r="Q377" s="277"/>
      <c r="R377" s="277"/>
      <c r="S377" s="277"/>
      <c r="T377" s="277"/>
      <c r="U377" s="277"/>
      <c r="V377" s="277"/>
      <c r="W377" s="277"/>
      <c r="X377" s="277"/>
    </row>
    <row r="378" ht="15.0" customHeight="1">
      <c r="A378" s="352">
        <v>206934.0</v>
      </c>
      <c r="B378" s="352" t="str">
        <f>VLOOKUP(A378, 'JAN2022 - CC'!M:N,2,0)</f>
        <v>1791144585</v>
      </c>
      <c r="C378" s="352">
        <f>VLOOKUP(B378, 'JAN2022 - CC'!A:B,2,0)</f>
        <v>17911</v>
      </c>
      <c r="D378" s="352" t="s">
        <v>35</v>
      </c>
      <c r="E378" s="352" t="s">
        <v>8309</v>
      </c>
      <c r="F378" s="277"/>
      <c r="G378" s="277"/>
      <c r="H378" s="277"/>
      <c r="I378" s="277"/>
      <c r="J378" s="352"/>
      <c r="K378" s="277"/>
      <c r="L378" s="352"/>
      <c r="M378" s="352"/>
      <c r="N378" s="277"/>
      <c r="O378" s="277"/>
      <c r="P378" s="277"/>
      <c r="Q378" s="277"/>
      <c r="R378" s="277"/>
      <c r="S378" s="277"/>
      <c r="T378" s="277"/>
      <c r="U378" s="277"/>
      <c r="V378" s="277"/>
      <c r="W378" s="277"/>
      <c r="X378" s="277"/>
    </row>
    <row r="379" ht="15.75" customHeight="1">
      <c r="A379" s="352">
        <v>206935.0</v>
      </c>
      <c r="B379" s="352" t="str">
        <f>VLOOKUP(A379, 'JAN2022 - CC'!M:N,2,0)</f>
        <v>1367344585</v>
      </c>
      <c r="C379" s="352">
        <f>VLOOKUP(B379, 'JAN2022 - CC'!A:B,2,0)</f>
        <v>13673</v>
      </c>
      <c r="D379" s="352" t="s">
        <v>8507</v>
      </c>
      <c r="E379" s="352" t="s">
        <v>8309</v>
      </c>
      <c r="F379" s="277"/>
      <c r="G379" s="277"/>
      <c r="H379" s="277"/>
      <c r="I379" s="277"/>
      <c r="J379" s="352"/>
      <c r="K379" s="277"/>
      <c r="L379" s="352"/>
      <c r="M379" s="352"/>
      <c r="N379" s="277"/>
      <c r="O379" s="277"/>
      <c r="P379" s="277"/>
      <c r="Q379" s="277"/>
      <c r="R379" s="277"/>
      <c r="S379" s="277"/>
      <c r="T379" s="277"/>
      <c r="U379" s="277"/>
      <c r="V379" s="277"/>
      <c r="W379" s="277"/>
      <c r="X379" s="277"/>
    </row>
    <row r="380" ht="15.0" customHeight="1">
      <c r="A380" s="352">
        <v>206937.0</v>
      </c>
      <c r="B380" s="352" t="str">
        <f>VLOOKUP(A380, 'JAN2022 - CC'!M:N,2,0)</f>
        <v>920644585</v>
      </c>
      <c r="C380" s="352">
        <f>VLOOKUP(B380, 'JAN2022 - CC'!A:B,2,0)</f>
        <v>9206</v>
      </c>
      <c r="D380" s="352" t="s">
        <v>7576</v>
      </c>
      <c r="E380" s="352" t="s">
        <v>8315</v>
      </c>
      <c r="F380" s="277"/>
      <c r="G380" s="277"/>
      <c r="H380" s="277"/>
      <c r="I380" s="277"/>
      <c r="J380" s="352"/>
      <c r="K380" s="277"/>
      <c r="L380" s="352"/>
      <c r="M380" s="352"/>
      <c r="N380" s="277"/>
      <c r="O380" s="277"/>
      <c r="P380" s="277"/>
      <c r="Q380" s="277"/>
      <c r="R380" s="277"/>
      <c r="S380" s="277"/>
      <c r="T380" s="277"/>
      <c r="U380" s="277"/>
      <c r="V380" s="277"/>
      <c r="W380" s="277"/>
      <c r="X380" s="277"/>
    </row>
    <row r="381" ht="15.0" customHeight="1">
      <c r="A381" s="352">
        <v>206938.0</v>
      </c>
      <c r="B381" s="352" t="str">
        <f>VLOOKUP(A381, 'JAN2022 - CC'!M:N,2,0)</f>
        <v>1589244585</v>
      </c>
      <c r="C381" s="352">
        <f>VLOOKUP(B381, 'JAN2022 - CC'!A:B,2,0)</f>
        <v>15892</v>
      </c>
      <c r="D381" s="352" t="s">
        <v>8324</v>
      </c>
      <c r="E381" s="352" t="s">
        <v>8309</v>
      </c>
      <c r="F381" s="277"/>
      <c r="G381" s="277"/>
      <c r="H381" s="277"/>
      <c r="I381" s="277"/>
      <c r="J381" s="352"/>
      <c r="K381" s="277"/>
      <c r="L381" s="352"/>
      <c r="M381" s="352"/>
      <c r="N381" s="277"/>
      <c r="O381" s="277"/>
      <c r="P381" s="277"/>
      <c r="Q381" s="277"/>
      <c r="R381" s="277"/>
      <c r="S381" s="277"/>
      <c r="T381" s="277"/>
      <c r="U381" s="277"/>
      <c r="V381" s="277"/>
      <c r="W381" s="277"/>
      <c r="X381" s="277"/>
    </row>
    <row r="382" ht="15.75" customHeight="1">
      <c r="A382" s="352">
        <v>206938.0</v>
      </c>
      <c r="B382" s="352" t="str">
        <f>VLOOKUP(A382, 'JAN2022 - CC'!M:N,2,0)</f>
        <v>1589244585</v>
      </c>
      <c r="C382" s="352">
        <f>VLOOKUP(B382, 'JAN2022 - CC'!A:B,2,0)</f>
        <v>15892</v>
      </c>
      <c r="D382" s="352" t="s">
        <v>8342</v>
      </c>
      <c r="E382" s="352" t="s">
        <v>8309</v>
      </c>
      <c r="F382" s="277"/>
      <c r="G382" s="277"/>
      <c r="H382" s="277"/>
      <c r="I382" s="277"/>
      <c r="J382" s="352"/>
      <c r="K382" s="277"/>
      <c r="L382" s="352"/>
      <c r="M382" s="352"/>
      <c r="N382" s="277"/>
      <c r="O382" s="277"/>
      <c r="P382" s="277"/>
      <c r="Q382" s="277"/>
      <c r="R382" s="277"/>
      <c r="S382" s="277"/>
      <c r="T382" s="277"/>
      <c r="U382" s="277"/>
      <c r="V382" s="277"/>
      <c r="W382" s="277"/>
      <c r="X382" s="277"/>
    </row>
    <row r="383" ht="15.0" customHeight="1">
      <c r="A383" s="352">
        <v>206938.0</v>
      </c>
      <c r="B383" s="352" t="str">
        <f>VLOOKUP(A383, 'JAN2022 - CC'!M:N,2,0)</f>
        <v>1589244585</v>
      </c>
      <c r="C383" s="352">
        <f>VLOOKUP(B383, 'JAN2022 - CC'!A:B,2,0)</f>
        <v>15892</v>
      </c>
      <c r="D383" s="352" t="s">
        <v>7566</v>
      </c>
      <c r="E383" s="352">
        <v>195.0</v>
      </c>
      <c r="F383" s="277"/>
      <c r="G383" s="277"/>
      <c r="H383" s="277"/>
      <c r="I383" s="277"/>
      <c r="J383" s="352"/>
      <c r="K383" s="277"/>
      <c r="L383" s="352"/>
      <c r="M383" s="352"/>
      <c r="N383" s="277"/>
      <c r="O383" s="277"/>
      <c r="P383" s="277"/>
      <c r="Q383" s="277"/>
      <c r="R383" s="277"/>
      <c r="S383" s="277"/>
      <c r="T383" s="277"/>
      <c r="U383" s="277"/>
      <c r="V383" s="277"/>
      <c r="W383" s="277"/>
      <c r="X383" s="277"/>
    </row>
    <row r="384" ht="15.0" customHeight="1">
      <c r="A384" s="352">
        <v>206938.0</v>
      </c>
      <c r="B384" s="352" t="str">
        <f>VLOOKUP(A384, 'JAN2022 - CC'!M:N,2,0)</f>
        <v>1589244585</v>
      </c>
      <c r="C384" s="352">
        <f>VLOOKUP(B384, 'JAN2022 - CC'!A:B,2,0)</f>
        <v>15892</v>
      </c>
      <c r="D384" s="352" t="s">
        <v>8494</v>
      </c>
      <c r="E384" s="352">
        <v>312.0</v>
      </c>
      <c r="F384" s="277"/>
      <c r="G384" s="277"/>
      <c r="H384" s="277"/>
      <c r="I384" s="277"/>
      <c r="J384" s="352"/>
      <c r="K384" s="277"/>
      <c r="L384" s="352"/>
      <c r="M384" s="352"/>
      <c r="N384" s="277"/>
      <c r="O384" s="277"/>
      <c r="P384" s="277"/>
      <c r="Q384" s="277"/>
      <c r="R384" s="277"/>
      <c r="S384" s="277"/>
      <c r="T384" s="277"/>
      <c r="U384" s="277"/>
      <c r="V384" s="277"/>
      <c r="W384" s="277"/>
      <c r="X384" s="277"/>
    </row>
    <row r="385" ht="15.75" customHeight="1">
      <c r="A385" s="352">
        <v>206938.0</v>
      </c>
      <c r="B385" s="352" t="str">
        <f>VLOOKUP(A385, 'JAN2022 - CC'!M:N,2,0)</f>
        <v>1589244585</v>
      </c>
      <c r="C385" s="352">
        <f>VLOOKUP(B385, 'JAN2022 - CC'!A:B,2,0)</f>
        <v>15892</v>
      </c>
      <c r="D385" s="352" t="s">
        <v>8507</v>
      </c>
      <c r="E385" s="352" t="s">
        <v>8309</v>
      </c>
      <c r="F385" s="277"/>
      <c r="G385" s="277"/>
      <c r="H385" s="277"/>
      <c r="I385" s="277"/>
      <c r="J385" s="352"/>
      <c r="K385" s="277"/>
      <c r="L385" s="352"/>
      <c r="M385" s="352"/>
      <c r="N385" s="277"/>
      <c r="O385" s="277"/>
      <c r="P385" s="277"/>
      <c r="Q385" s="277"/>
      <c r="R385" s="277"/>
      <c r="S385" s="277"/>
      <c r="T385" s="277"/>
      <c r="U385" s="277"/>
      <c r="V385" s="277"/>
      <c r="W385" s="277"/>
      <c r="X385" s="277"/>
    </row>
    <row r="386" ht="15.0" customHeight="1">
      <c r="A386" s="352">
        <v>206939.0</v>
      </c>
      <c r="B386" s="352" t="str">
        <f>VLOOKUP(A386, 'JAN2022 - CC'!M:N,2,0)</f>
        <v>1060644585</v>
      </c>
      <c r="C386" s="352">
        <f>VLOOKUP(B386, 'JAN2022 - CC'!A:B,2,0)</f>
        <v>10606</v>
      </c>
      <c r="D386" s="352" t="s">
        <v>8507</v>
      </c>
      <c r="E386" s="352" t="s">
        <v>8309</v>
      </c>
      <c r="F386" s="277"/>
      <c r="G386" s="277"/>
      <c r="H386" s="277"/>
      <c r="I386" s="277"/>
      <c r="J386" s="352"/>
      <c r="K386" s="277"/>
      <c r="L386" s="352"/>
      <c r="M386" s="352"/>
      <c r="N386" s="277"/>
      <c r="O386" s="277"/>
      <c r="P386" s="277"/>
      <c r="Q386" s="277"/>
      <c r="R386" s="277"/>
      <c r="S386" s="277"/>
      <c r="T386" s="277"/>
      <c r="U386" s="277"/>
      <c r="V386" s="277"/>
      <c r="W386" s="277"/>
      <c r="X386" s="277"/>
    </row>
    <row r="387" ht="15.0" customHeight="1">
      <c r="A387" s="352">
        <v>206942.0</v>
      </c>
      <c r="B387" s="352" t="str">
        <f>VLOOKUP(A387, 'JAN2022 - CC'!M:N,2,0)</f>
        <v>1778544585</v>
      </c>
      <c r="C387" s="352">
        <f>VLOOKUP(B387, 'JAN2022 - CC'!A:B,2,0)</f>
        <v>17785</v>
      </c>
      <c r="D387" s="352" t="s">
        <v>7576</v>
      </c>
      <c r="E387" s="352" t="s">
        <v>8315</v>
      </c>
      <c r="F387" s="277"/>
      <c r="G387" s="277"/>
      <c r="H387" s="277"/>
      <c r="I387" s="277"/>
      <c r="J387" s="352"/>
      <c r="K387" s="277"/>
      <c r="L387" s="352"/>
      <c r="M387" s="352"/>
      <c r="N387" s="277"/>
      <c r="O387" s="277"/>
      <c r="P387" s="277"/>
      <c r="Q387" s="277"/>
      <c r="R387" s="277"/>
      <c r="S387" s="277"/>
      <c r="T387" s="277"/>
      <c r="U387" s="277"/>
      <c r="V387" s="277"/>
      <c r="W387" s="277"/>
      <c r="X387" s="277"/>
    </row>
    <row r="388" ht="15.0" customHeight="1">
      <c r="A388" s="352">
        <v>206943.0</v>
      </c>
      <c r="B388" s="352" t="str">
        <f>VLOOKUP(A388, 'JAN2022 - CC'!M:N,2,0)</f>
        <v>1245944585</v>
      </c>
      <c r="C388" s="352">
        <f>VLOOKUP(B388, 'JAN2022 - CC'!A:B,2,0)</f>
        <v>12459</v>
      </c>
      <c r="D388" s="352" t="s">
        <v>8384</v>
      </c>
      <c r="E388" s="352">
        <v>519.0</v>
      </c>
      <c r="F388" s="277"/>
      <c r="G388" s="277"/>
      <c r="H388" s="277"/>
      <c r="I388" s="277"/>
      <c r="J388" s="352"/>
      <c r="K388" s="277"/>
      <c r="L388" s="352"/>
      <c r="M388" s="352"/>
      <c r="N388" s="277"/>
      <c r="O388" s="277"/>
      <c r="P388" s="277"/>
      <c r="Q388" s="277"/>
      <c r="R388" s="277"/>
      <c r="S388" s="277"/>
      <c r="T388" s="277"/>
      <c r="U388" s="277"/>
      <c r="V388" s="277"/>
      <c r="W388" s="277"/>
      <c r="X388" s="277"/>
    </row>
    <row r="389" ht="15.75" customHeight="1">
      <c r="A389" s="352">
        <v>206943.0</v>
      </c>
      <c r="B389" s="352" t="str">
        <f>VLOOKUP(A389, 'JAN2022 - CC'!M:N,2,0)</f>
        <v>1245944585</v>
      </c>
      <c r="C389" s="352">
        <f>VLOOKUP(B389, 'JAN2022 - CC'!A:B,2,0)</f>
        <v>12459</v>
      </c>
      <c r="D389" s="352" t="s">
        <v>8507</v>
      </c>
      <c r="E389" s="352" t="s">
        <v>8309</v>
      </c>
      <c r="F389" s="277"/>
      <c r="G389" s="277"/>
      <c r="H389" s="277"/>
      <c r="I389" s="277"/>
      <c r="J389" s="352"/>
      <c r="K389" s="277"/>
      <c r="L389" s="352"/>
      <c r="M389" s="352"/>
      <c r="N389" s="277"/>
      <c r="O389" s="277"/>
      <c r="P389" s="277"/>
      <c r="Q389" s="277"/>
      <c r="R389" s="277"/>
      <c r="S389" s="277"/>
      <c r="T389" s="277"/>
      <c r="U389" s="277"/>
      <c r="V389" s="277"/>
      <c r="W389" s="277"/>
      <c r="X389" s="277"/>
    </row>
    <row r="390" ht="15.0" customHeight="1">
      <c r="A390" s="352">
        <v>206943.0</v>
      </c>
      <c r="B390" s="352" t="str">
        <f>VLOOKUP(A390, 'JAN2022 - CC'!M:N,2,0)</f>
        <v>1245944585</v>
      </c>
      <c r="C390" s="352">
        <f>VLOOKUP(B390, 'JAN2022 - CC'!A:B,2,0)</f>
        <v>12459</v>
      </c>
      <c r="D390" s="352" t="s">
        <v>35</v>
      </c>
      <c r="E390" s="352" t="s">
        <v>8309</v>
      </c>
      <c r="F390" s="277"/>
      <c r="G390" s="277"/>
      <c r="H390" s="277"/>
      <c r="I390" s="277"/>
      <c r="J390" s="352"/>
      <c r="K390" s="277"/>
      <c r="L390" s="352"/>
      <c r="M390" s="352"/>
      <c r="N390" s="277"/>
      <c r="O390" s="277"/>
      <c r="P390" s="277"/>
      <c r="Q390" s="277"/>
      <c r="R390" s="277"/>
      <c r="S390" s="277"/>
      <c r="T390" s="277"/>
      <c r="U390" s="277"/>
      <c r="V390" s="277"/>
      <c r="W390" s="277"/>
      <c r="X390" s="277"/>
    </row>
    <row r="391" ht="15.0" customHeight="1">
      <c r="A391" s="352">
        <v>206946.0</v>
      </c>
      <c r="B391" s="352" t="str">
        <f>VLOOKUP(A391, 'JAN2022 - CC'!M:N,2,0)</f>
        <v>1062344585</v>
      </c>
      <c r="C391" s="352">
        <f>VLOOKUP(B391, 'JAN2022 - CC'!A:B,2,0)</f>
        <v>10623</v>
      </c>
      <c r="D391" s="352" t="s">
        <v>7904</v>
      </c>
      <c r="E391" s="352" t="s">
        <v>8309</v>
      </c>
      <c r="F391" s="277"/>
      <c r="G391" s="277"/>
      <c r="H391" s="277"/>
      <c r="I391" s="277"/>
      <c r="J391" s="352"/>
      <c r="K391" s="277"/>
      <c r="L391" s="352"/>
      <c r="M391" s="352"/>
      <c r="N391" s="277"/>
      <c r="O391" s="277"/>
      <c r="P391" s="277"/>
      <c r="Q391" s="277"/>
      <c r="R391" s="277"/>
      <c r="S391" s="277"/>
      <c r="T391" s="277"/>
      <c r="U391" s="277"/>
      <c r="V391" s="277"/>
      <c r="W391" s="277"/>
      <c r="X391" s="277"/>
    </row>
    <row r="392" ht="15.75" customHeight="1">
      <c r="A392" s="352">
        <v>206947.0</v>
      </c>
      <c r="B392" s="352" t="str">
        <f>VLOOKUP(A392, 'JAN2022 - CC'!M:N,2,0)</f>
        <v>1790644585</v>
      </c>
      <c r="C392" s="352">
        <f>VLOOKUP(B392, 'JAN2022 - CC'!A:B,2,0)</f>
        <v>17906</v>
      </c>
      <c r="D392" s="352" t="s">
        <v>8374</v>
      </c>
      <c r="E392" s="352" t="s">
        <v>8315</v>
      </c>
      <c r="F392" s="277"/>
      <c r="G392" s="277"/>
      <c r="H392" s="277"/>
      <c r="I392" s="277"/>
      <c r="J392" s="352"/>
      <c r="K392" s="277"/>
      <c r="L392" s="352"/>
      <c r="M392" s="352"/>
      <c r="N392" s="277"/>
      <c r="O392" s="277"/>
      <c r="P392" s="277"/>
      <c r="Q392" s="277"/>
      <c r="R392" s="277"/>
      <c r="S392" s="277"/>
      <c r="T392" s="277"/>
      <c r="U392" s="277"/>
      <c r="V392" s="277"/>
      <c r="W392" s="277"/>
      <c r="X392" s="277"/>
    </row>
    <row r="393" ht="15.0" customHeight="1">
      <c r="A393" s="352">
        <v>206947.0</v>
      </c>
      <c r="B393" s="352" t="str">
        <f>VLOOKUP(A393, 'JAN2022 - CC'!M:N,2,0)</f>
        <v>1790644585</v>
      </c>
      <c r="C393" s="352">
        <f>VLOOKUP(B393, 'JAN2022 - CC'!A:B,2,0)</f>
        <v>17906</v>
      </c>
      <c r="D393" s="352" t="s">
        <v>8389</v>
      </c>
      <c r="E393" s="352" t="s">
        <v>8309</v>
      </c>
      <c r="F393" s="277"/>
      <c r="G393" s="277"/>
      <c r="H393" s="277"/>
      <c r="I393" s="277"/>
      <c r="J393" s="352"/>
      <c r="K393" s="277"/>
      <c r="L393" s="352"/>
      <c r="M393" s="352"/>
      <c r="N393" s="277"/>
      <c r="O393" s="277"/>
      <c r="P393" s="277"/>
      <c r="Q393" s="277"/>
      <c r="R393" s="277"/>
      <c r="S393" s="277"/>
      <c r="T393" s="277"/>
      <c r="U393" s="277"/>
      <c r="V393" s="277"/>
      <c r="W393" s="277"/>
      <c r="X393" s="277"/>
    </row>
    <row r="394" ht="15.0" customHeight="1">
      <c r="A394" s="352">
        <v>206947.0</v>
      </c>
      <c r="B394" s="352" t="str">
        <f>VLOOKUP(A394, 'JAN2022 - CC'!M:N,2,0)</f>
        <v>1790644585</v>
      </c>
      <c r="C394" s="352">
        <f>VLOOKUP(B394, 'JAN2022 - CC'!A:B,2,0)</f>
        <v>17906</v>
      </c>
      <c r="D394" s="352" t="s">
        <v>7576</v>
      </c>
      <c r="E394" s="352" t="s">
        <v>8315</v>
      </c>
      <c r="F394" s="277"/>
      <c r="G394" s="277"/>
      <c r="H394" s="277"/>
      <c r="I394" s="277"/>
      <c r="J394" s="352"/>
      <c r="K394" s="277"/>
      <c r="L394" s="352"/>
      <c r="M394" s="352"/>
      <c r="N394" s="277"/>
      <c r="O394" s="277"/>
      <c r="P394" s="277"/>
      <c r="Q394" s="277"/>
      <c r="R394" s="277"/>
      <c r="S394" s="277"/>
      <c r="T394" s="277"/>
      <c r="U394" s="277"/>
      <c r="V394" s="277"/>
      <c r="W394" s="277"/>
      <c r="X394" s="277"/>
    </row>
    <row r="395" ht="15.75" customHeight="1">
      <c r="A395" s="352">
        <v>206948.0</v>
      </c>
      <c r="B395" s="352" t="str">
        <f>VLOOKUP(A395, 'JAN2022 - CC'!M:N,2,0)</f>
        <v>1432544585</v>
      </c>
      <c r="C395" s="352">
        <f>VLOOKUP(B395, 'JAN2022 - CC'!A:B,2,0)</f>
        <v>14325</v>
      </c>
      <c r="D395" s="352" t="s">
        <v>7606</v>
      </c>
      <c r="E395" s="352">
        <v>706.0</v>
      </c>
      <c r="F395" s="277"/>
      <c r="G395" s="277"/>
      <c r="H395" s="277"/>
      <c r="I395" s="277"/>
      <c r="J395" s="352"/>
      <c r="K395" s="277"/>
      <c r="L395" s="352"/>
      <c r="M395" s="352"/>
      <c r="N395" s="277"/>
      <c r="O395" s="277"/>
      <c r="P395" s="277"/>
      <c r="Q395" s="277"/>
      <c r="R395" s="277"/>
      <c r="S395" s="277"/>
      <c r="T395" s="277"/>
      <c r="U395" s="277"/>
      <c r="V395" s="277"/>
      <c r="W395" s="277"/>
      <c r="X395" s="277"/>
    </row>
    <row r="396" ht="15.0" customHeight="1">
      <c r="A396" s="352">
        <v>206949.0</v>
      </c>
      <c r="B396" s="352" t="str">
        <f>VLOOKUP(A396, 'JAN2022 - CC'!M:N,2,0)</f>
        <v>1004744585</v>
      </c>
      <c r="C396" s="352">
        <f>VLOOKUP(B396, 'JAN2022 - CC'!A:B,2,0)</f>
        <v>10047</v>
      </c>
      <c r="D396" s="352" t="s">
        <v>8318</v>
      </c>
      <c r="E396" s="352" t="s">
        <v>8309</v>
      </c>
      <c r="F396" s="277"/>
      <c r="G396" s="277"/>
      <c r="H396" s="277"/>
      <c r="I396" s="277"/>
      <c r="J396" s="352"/>
      <c r="K396" s="277"/>
      <c r="L396" s="352"/>
      <c r="M396" s="352"/>
      <c r="N396" s="277"/>
      <c r="O396" s="277"/>
      <c r="P396" s="277"/>
      <c r="Q396" s="277"/>
      <c r="R396" s="277"/>
      <c r="S396" s="277"/>
      <c r="T396" s="277"/>
      <c r="U396" s="277"/>
      <c r="V396" s="277"/>
      <c r="W396" s="277"/>
      <c r="X396" s="277"/>
    </row>
    <row r="397" ht="15.0" customHeight="1">
      <c r="A397" s="352">
        <v>206949.0</v>
      </c>
      <c r="B397" s="352" t="str">
        <f>VLOOKUP(A397, 'JAN2022 - CC'!M:N,2,0)</f>
        <v>1004744585</v>
      </c>
      <c r="C397" s="352">
        <f>VLOOKUP(B397, 'JAN2022 - CC'!A:B,2,0)</f>
        <v>10047</v>
      </c>
      <c r="D397" s="352" t="s">
        <v>8324</v>
      </c>
      <c r="E397" s="352" t="s">
        <v>8309</v>
      </c>
      <c r="F397" s="277"/>
      <c r="G397" s="277"/>
      <c r="H397" s="277"/>
      <c r="I397" s="277"/>
      <c r="J397" s="352"/>
      <c r="K397" s="277"/>
      <c r="L397" s="352"/>
      <c r="M397" s="352"/>
      <c r="N397" s="277"/>
      <c r="O397" s="277"/>
      <c r="P397" s="277"/>
      <c r="Q397" s="277"/>
      <c r="R397" s="277"/>
      <c r="S397" s="277"/>
      <c r="T397" s="277"/>
      <c r="U397" s="277"/>
      <c r="V397" s="277"/>
      <c r="W397" s="277"/>
      <c r="X397" s="277"/>
    </row>
    <row r="398" ht="15.75" customHeight="1">
      <c r="A398" s="352">
        <v>206949.0</v>
      </c>
      <c r="B398" s="352" t="str">
        <f>VLOOKUP(A398, 'JAN2022 - CC'!M:N,2,0)</f>
        <v>1004744585</v>
      </c>
      <c r="C398" s="352">
        <f>VLOOKUP(B398, 'JAN2022 - CC'!A:B,2,0)</f>
        <v>10047</v>
      </c>
      <c r="D398" s="352" t="s">
        <v>8342</v>
      </c>
      <c r="E398" s="352" t="s">
        <v>8309</v>
      </c>
      <c r="F398" s="277"/>
      <c r="G398" s="277"/>
      <c r="H398" s="277"/>
      <c r="I398" s="277"/>
      <c r="J398" s="352"/>
      <c r="K398" s="277"/>
      <c r="L398" s="352"/>
      <c r="M398" s="352"/>
      <c r="N398" s="277"/>
      <c r="O398" s="277"/>
      <c r="P398" s="277"/>
      <c r="Q398" s="277"/>
      <c r="R398" s="277"/>
      <c r="S398" s="277"/>
      <c r="T398" s="277"/>
      <c r="U398" s="277"/>
      <c r="V398" s="277"/>
      <c r="W398" s="277"/>
      <c r="X398" s="277"/>
    </row>
    <row r="399" ht="15.0" customHeight="1">
      <c r="A399" s="352">
        <v>206949.0</v>
      </c>
      <c r="B399" s="352" t="str">
        <f>VLOOKUP(A399, 'JAN2022 - CC'!M:N,2,0)</f>
        <v>1004744585</v>
      </c>
      <c r="C399" s="352">
        <f>VLOOKUP(B399, 'JAN2022 - CC'!A:B,2,0)</f>
        <v>10047</v>
      </c>
      <c r="D399" s="352" t="s">
        <v>8029</v>
      </c>
      <c r="E399" s="352" t="s">
        <v>8315</v>
      </c>
      <c r="F399" s="277"/>
      <c r="G399" s="277"/>
      <c r="H399" s="277"/>
      <c r="I399" s="277"/>
      <c r="J399" s="352"/>
      <c r="K399" s="277"/>
      <c r="L399" s="352"/>
      <c r="M399" s="352"/>
      <c r="N399" s="277"/>
      <c r="O399" s="277"/>
      <c r="P399" s="277"/>
      <c r="Q399" s="277"/>
      <c r="R399" s="277"/>
      <c r="S399" s="277"/>
      <c r="T399" s="277"/>
      <c r="U399" s="277"/>
      <c r="V399" s="277"/>
      <c r="W399" s="277"/>
      <c r="X399" s="277"/>
    </row>
    <row r="400" ht="15.0" customHeight="1">
      <c r="A400" s="352">
        <v>206949.0</v>
      </c>
      <c r="B400" s="352" t="str">
        <f>VLOOKUP(A400, 'JAN2022 - CC'!M:N,2,0)</f>
        <v>1004744585</v>
      </c>
      <c r="C400" s="352">
        <f>VLOOKUP(B400, 'JAN2022 - CC'!A:B,2,0)</f>
        <v>10047</v>
      </c>
      <c r="D400" s="352" t="s">
        <v>8507</v>
      </c>
      <c r="E400" s="352" t="s">
        <v>8309</v>
      </c>
      <c r="F400" s="277"/>
      <c r="G400" s="277"/>
      <c r="H400" s="277"/>
      <c r="I400" s="277"/>
      <c r="J400" s="352"/>
      <c r="K400" s="277"/>
      <c r="L400" s="352"/>
      <c r="M400" s="352"/>
      <c r="N400" s="277"/>
      <c r="O400" s="277"/>
      <c r="P400" s="277"/>
      <c r="Q400" s="277"/>
      <c r="R400" s="277"/>
      <c r="S400" s="277"/>
      <c r="T400" s="277"/>
      <c r="U400" s="277"/>
      <c r="V400" s="277"/>
      <c r="W400" s="277"/>
      <c r="X400" s="277"/>
    </row>
    <row r="401" ht="15.75" customHeight="1">
      <c r="A401" s="352">
        <v>206954.0</v>
      </c>
      <c r="B401" s="352" t="str">
        <f>VLOOKUP(A401, 'JAN2022 - CC'!M:N,2,0)</f>
        <v>936144585</v>
      </c>
      <c r="C401" s="352">
        <f>VLOOKUP(B401, 'JAN2022 - CC'!A:B,2,0)</f>
        <v>9361</v>
      </c>
      <c r="D401" s="352" t="s">
        <v>8507</v>
      </c>
      <c r="E401" s="352" t="s">
        <v>8309</v>
      </c>
      <c r="F401" s="277"/>
      <c r="G401" s="277"/>
      <c r="H401" s="277"/>
      <c r="I401" s="277"/>
      <c r="J401" s="352"/>
      <c r="K401" s="277"/>
      <c r="L401" s="352"/>
      <c r="M401" s="352"/>
      <c r="N401" s="277"/>
      <c r="O401" s="277"/>
      <c r="P401" s="277"/>
      <c r="Q401" s="277"/>
      <c r="R401" s="277"/>
      <c r="S401" s="277"/>
      <c r="T401" s="277"/>
      <c r="U401" s="277"/>
      <c r="V401" s="277"/>
      <c r="W401" s="277"/>
      <c r="X401" s="277"/>
    </row>
    <row r="402" ht="15.0" customHeight="1">
      <c r="A402" s="352">
        <v>206955.0</v>
      </c>
      <c r="B402" s="352" t="str">
        <f>VLOOKUP(A402, 'JAN2022 - CC'!M:N,2,0)</f>
        <v>923144585</v>
      </c>
      <c r="C402" s="352">
        <f>VLOOKUP(B402, 'JAN2022 - CC'!A:B,2,0)</f>
        <v>9231</v>
      </c>
      <c r="D402" s="352" t="s">
        <v>7939</v>
      </c>
      <c r="E402" s="352" t="s">
        <v>8309</v>
      </c>
      <c r="F402" s="277"/>
      <c r="G402" s="277"/>
      <c r="H402" s="277"/>
      <c r="I402" s="277"/>
      <c r="J402" s="352"/>
      <c r="K402" s="277"/>
      <c r="L402" s="352"/>
      <c r="M402" s="352"/>
      <c r="N402" s="277"/>
      <c r="O402" s="277"/>
      <c r="P402" s="277"/>
      <c r="Q402" s="277"/>
      <c r="R402" s="277"/>
      <c r="S402" s="277"/>
      <c r="T402" s="277"/>
      <c r="U402" s="277"/>
      <c r="V402" s="277"/>
      <c r="W402" s="277"/>
      <c r="X402" s="277"/>
    </row>
    <row r="403" ht="15.0" customHeight="1">
      <c r="A403" s="352">
        <v>206955.0</v>
      </c>
      <c r="B403" s="352" t="str">
        <f>VLOOKUP(A403, 'JAN2022 - CC'!M:N,2,0)</f>
        <v>923144585</v>
      </c>
      <c r="C403" s="352">
        <f>VLOOKUP(B403, 'JAN2022 - CC'!A:B,2,0)</f>
        <v>9231</v>
      </c>
      <c r="D403" s="352" t="s">
        <v>7566</v>
      </c>
      <c r="E403" s="352">
        <v>1270.0</v>
      </c>
      <c r="F403" s="277"/>
      <c r="G403" s="277"/>
      <c r="H403" s="277"/>
      <c r="I403" s="277"/>
      <c r="J403" s="352"/>
      <c r="K403" s="277"/>
      <c r="L403" s="352"/>
      <c r="M403" s="352"/>
      <c r="N403" s="277"/>
      <c r="O403" s="277"/>
      <c r="P403" s="277"/>
      <c r="Q403" s="277"/>
      <c r="R403" s="277"/>
      <c r="S403" s="277"/>
      <c r="T403" s="277"/>
      <c r="U403" s="277"/>
      <c r="V403" s="277"/>
      <c r="W403" s="277"/>
      <c r="X403" s="277"/>
    </row>
    <row r="404" ht="15.0" customHeight="1">
      <c r="A404" s="352">
        <v>206955.0</v>
      </c>
      <c r="B404" s="352" t="str">
        <f>VLOOKUP(A404, 'JAN2022 - CC'!M:N,2,0)</f>
        <v>923144585</v>
      </c>
      <c r="C404" s="352">
        <f>VLOOKUP(B404, 'JAN2022 - CC'!A:B,2,0)</f>
        <v>9231</v>
      </c>
      <c r="D404" s="352" t="s">
        <v>8483</v>
      </c>
      <c r="E404" s="352">
        <v>56.9</v>
      </c>
      <c r="F404" s="277"/>
      <c r="G404" s="277"/>
      <c r="H404" s="277"/>
      <c r="I404" s="277"/>
      <c r="J404" s="352"/>
      <c r="K404" s="277"/>
      <c r="L404" s="352"/>
      <c r="M404" s="352"/>
      <c r="N404" s="277"/>
      <c r="O404" s="277"/>
      <c r="P404" s="277"/>
      <c r="Q404" s="277"/>
      <c r="R404" s="277"/>
      <c r="S404" s="277"/>
      <c r="T404" s="277"/>
      <c r="U404" s="277"/>
      <c r="V404" s="277"/>
      <c r="W404" s="277"/>
      <c r="X404" s="277"/>
    </row>
    <row r="405" ht="15.75" customHeight="1">
      <c r="A405" s="352">
        <v>206955.0</v>
      </c>
      <c r="B405" s="352" t="str">
        <f>VLOOKUP(A405, 'JAN2022 - CC'!M:N,2,0)</f>
        <v>923144585</v>
      </c>
      <c r="C405" s="352">
        <f>VLOOKUP(B405, 'JAN2022 - CC'!A:B,2,0)</f>
        <v>9231</v>
      </c>
      <c r="D405" s="352" t="s">
        <v>8494</v>
      </c>
      <c r="E405" s="352" t="s">
        <v>8315</v>
      </c>
      <c r="F405" s="277"/>
      <c r="G405" s="277"/>
      <c r="H405" s="277"/>
      <c r="I405" s="277"/>
      <c r="J405" s="352"/>
      <c r="K405" s="277"/>
      <c r="L405" s="352"/>
      <c r="M405" s="352"/>
      <c r="N405" s="277"/>
      <c r="O405" s="277"/>
      <c r="P405" s="277"/>
      <c r="Q405" s="277"/>
      <c r="R405" s="277"/>
      <c r="S405" s="277"/>
      <c r="T405" s="277"/>
      <c r="U405" s="277"/>
      <c r="V405" s="277"/>
      <c r="W405" s="277"/>
      <c r="X405" s="277"/>
    </row>
    <row r="406" ht="15.0" customHeight="1">
      <c r="A406" s="352">
        <v>206955.0</v>
      </c>
      <c r="B406" s="352" t="str">
        <f>VLOOKUP(A406, 'JAN2022 - CC'!M:N,2,0)</f>
        <v>923144585</v>
      </c>
      <c r="C406" s="352">
        <f>VLOOKUP(B406, 'JAN2022 - CC'!A:B,2,0)</f>
        <v>9231</v>
      </c>
      <c r="D406" s="352" t="s">
        <v>8507</v>
      </c>
      <c r="E406" s="352" t="s">
        <v>8309</v>
      </c>
      <c r="F406" s="277"/>
      <c r="G406" s="277"/>
      <c r="H406" s="277"/>
      <c r="I406" s="277"/>
      <c r="J406" s="352"/>
      <c r="K406" s="277"/>
      <c r="L406" s="352"/>
      <c r="M406" s="352"/>
      <c r="N406" s="277"/>
      <c r="O406" s="277"/>
      <c r="P406" s="277"/>
      <c r="Q406" s="277"/>
      <c r="R406" s="277"/>
      <c r="S406" s="277"/>
      <c r="T406" s="277"/>
      <c r="U406" s="277"/>
      <c r="V406" s="277"/>
      <c r="W406" s="277"/>
      <c r="X406" s="277"/>
    </row>
    <row r="407" ht="15.0" customHeight="1">
      <c r="A407" s="352">
        <v>206955.0</v>
      </c>
      <c r="B407" s="352" t="str">
        <f>VLOOKUP(A407, 'JAN2022 - CC'!M:N,2,0)</f>
        <v>923144585</v>
      </c>
      <c r="C407" s="352">
        <f>VLOOKUP(B407, 'JAN2022 - CC'!A:B,2,0)</f>
        <v>9231</v>
      </c>
      <c r="D407" s="352" t="s">
        <v>35</v>
      </c>
      <c r="E407" s="352" t="s">
        <v>8309</v>
      </c>
      <c r="F407" s="277"/>
      <c r="G407" s="277"/>
      <c r="H407" s="277"/>
      <c r="I407" s="277"/>
      <c r="J407" s="352"/>
      <c r="K407" s="277"/>
      <c r="L407" s="352"/>
      <c r="M407" s="352"/>
      <c r="N407" s="277"/>
      <c r="O407" s="277"/>
      <c r="P407" s="277"/>
      <c r="Q407" s="277"/>
      <c r="R407" s="277"/>
      <c r="S407" s="277"/>
      <c r="T407" s="277"/>
      <c r="U407" s="277"/>
      <c r="V407" s="277"/>
      <c r="W407" s="277"/>
      <c r="X407" s="277"/>
    </row>
    <row r="408" ht="15.75" customHeight="1">
      <c r="A408" s="352">
        <v>206957.0</v>
      </c>
      <c r="B408" s="352" t="str">
        <f>VLOOKUP(A408, 'JAN2022 - CC'!M:N,2,0)</f>
        <v>1413144586</v>
      </c>
      <c r="C408" s="352">
        <f>VLOOKUP(B408, 'JAN2022 - CC'!A:B,2,0)</f>
        <v>14131</v>
      </c>
      <c r="D408" s="352" t="s">
        <v>7566</v>
      </c>
      <c r="E408" s="352">
        <v>597.0</v>
      </c>
      <c r="F408" s="277"/>
      <c r="G408" s="277"/>
      <c r="H408" s="277"/>
      <c r="I408" s="277"/>
      <c r="J408" s="352"/>
      <c r="K408" s="277"/>
      <c r="L408" s="352"/>
      <c r="M408" s="352"/>
      <c r="N408" s="277"/>
      <c r="O408" s="277"/>
      <c r="P408" s="277"/>
      <c r="Q408" s="277"/>
      <c r="R408" s="277"/>
      <c r="S408" s="277"/>
      <c r="T408" s="277"/>
      <c r="U408" s="277"/>
      <c r="V408" s="277"/>
      <c r="W408" s="277"/>
      <c r="X408" s="277"/>
    </row>
    <row r="409" ht="15.0" customHeight="1">
      <c r="A409" s="352">
        <v>206957.0</v>
      </c>
      <c r="B409" s="352" t="str">
        <f>VLOOKUP(A409, 'JAN2022 - CC'!M:N,2,0)</f>
        <v>1413144586</v>
      </c>
      <c r="C409" s="352">
        <f>VLOOKUP(B409, 'JAN2022 - CC'!A:B,2,0)</f>
        <v>14131</v>
      </c>
      <c r="D409" s="352" t="s">
        <v>8483</v>
      </c>
      <c r="E409" s="352">
        <v>170.0</v>
      </c>
      <c r="F409" s="277"/>
      <c r="G409" s="277"/>
      <c r="H409" s="277"/>
      <c r="I409" s="277"/>
      <c r="J409" s="352"/>
      <c r="K409" s="277"/>
      <c r="L409" s="352"/>
      <c r="M409" s="352"/>
      <c r="N409" s="277"/>
      <c r="O409" s="277"/>
      <c r="P409" s="277"/>
      <c r="Q409" s="277"/>
      <c r="R409" s="277"/>
      <c r="S409" s="277"/>
      <c r="T409" s="277"/>
      <c r="U409" s="277"/>
      <c r="V409" s="277"/>
      <c r="W409" s="277"/>
      <c r="X409" s="277"/>
    </row>
    <row r="410" ht="15.0" customHeight="1">
      <c r="A410" s="352">
        <v>206957.0</v>
      </c>
      <c r="B410" s="352" t="str">
        <f>VLOOKUP(A410, 'JAN2022 - CC'!M:N,2,0)</f>
        <v>1413144586</v>
      </c>
      <c r="C410" s="352">
        <f>VLOOKUP(B410, 'JAN2022 - CC'!A:B,2,0)</f>
        <v>14131</v>
      </c>
      <c r="D410" s="352" t="s">
        <v>8494</v>
      </c>
      <c r="E410" s="352">
        <v>1780.0</v>
      </c>
      <c r="F410" s="277"/>
      <c r="G410" s="277"/>
      <c r="H410" s="277"/>
      <c r="I410" s="277"/>
      <c r="J410" s="352"/>
      <c r="K410" s="277"/>
      <c r="L410" s="352"/>
      <c r="M410" s="352"/>
      <c r="N410" s="277"/>
      <c r="O410" s="277"/>
      <c r="P410" s="277"/>
      <c r="Q410" s="277"/>
      <c r="R410" s="277"/>
      <c r="S410" s="277"/>
      <c r="T410" s="277"/>
      <c r="U410" s="277"/>
      <c r="V410" s="277"/>
      <c r="W410" s="277"/>
      <c r="X410" s="277"/>
    </row>
    <row r="411" ht="15.75" customHeight="1">
      <c r="A411" s="352">
        <v>206957.0</v>
      </c>
      <c r="B411" s="352" t="str">
        <f>VLOOKUP(A411, 'JAN2022 - CC'!M:N,2,0)</f>
        <v>1413144586</v>
      </c>
      <c r="C411" s="352">
        <f>VLOOKUP(B411, 'JAN2022 - CC'!A:B,2,0)</f>
        <v>14131</v>
      </c>
      <c r="D411" s="352" t="s">
        <v>8507</v>
      </c>
      <c r="E411" s="352" t="s">
        <v>8309</v>
      </c>
      <c r="F411" s="277"/>
      <c r="G411" s="277"/>
      <c r="H411" s="277"/>
      <c r="I411" s="277"/>
      <c r="J411" s="352"/>
      <c r="K411" s="277"/>
      <c r="L411" s="352"/>
      <c r="M411" s="352"/>
      <c r="N411" s="277"/>
      <c r="O411" s="277"/>
      <c r="P411" s="277"/>
      <c r="Q411" s="277"/>
      <c r="R411" s="277"/>
      <c r="S411" s="277"/>
      <c r="T411" s="277"/>
      <c r="U411" s="277"/>
      <c r="V411" s="277"/>
      <c r="W411" s="277"/>
      <c r="X411" s="277"/>
    </row>
    <row r="412" ht="15.0" customHeight="1">
      <c r="A412" s="352">
        <v>206959.0</v>
      </c>
      <c r="B412" s="352" t="str">
        <f>VLOOKUP(A412, 'JAN2022 - CC'!M:N,2,0)</f>
        <v>1647544586</v>
      </c>
      <c r="C412" s="352">
        <f>VLOOKUP(B412, 'JAN2022 - CC'!A:B,2,0)</f>
        <v>16475</v>
      </c>
      <c r="D412" s="352" t="s">
        <v>7556</v>
      </c>
      <c r="E412" s="352" t="s">
        <v>8315</v>
      </c>
      <c r="F412" s="277"/>
      <c r="G412" s="277"/>
      <c r="H412" s="277"/>
      <c r="I412" s="277"/>
      <c r="J412" s="352"/>
      <c r="K412" s="277"/>
      <c r="L412" s="352"/>
      <c r="M412" s="352"/>
      <c r="N412" s="277"/>
      <c r="O412" s="277"/>
      <c r="P412" s="277"/>
      <c r="Q412" s="277"/>
      <c r="R412" s="277"/>
      <c r="S412" s="277"/>
      <c r="T412" s="277"/>
      <c r="U412" s="277"/>
      <c r="V412" s="277"/>
      <c r="W412" s="277"/>
      <c r="X412" s="277"/>
    </row>
    <row r="413" ht="15.0" customHeight="1">
      <c r="A413" s="352">
        <v>206959.0</v>
      </c>
      <c r="B413" s="352" t="str">
        <f>VLOOKUP(A413, 'JAN2022 - CC'!M:N,2,0)</f>
        <v>1647544586</v>
      </c>
      <c r="C413" s="352">
        <f>VLOOKUP(B413, 'JAN2022 - CC'!A:B,2,0)</f>
        <v>16475</v>
      </c>
      <c r="D413" s="352" t="s">
        <v>7576</v>
      </c>
      <c r="E413" s="352" t="s">
        <v>8315</v>
      </c>
      <c r="F413" s="277"/>
      <c r="G413" s="277"/>
      <c r="H413" s="277"/>
      <c r="I413" s="277"/>
      <c r="J413" s="352"/>
      <c r="K413" s="277"/>
      <c r="L413" s="352"/>
      <c r="M413" s="352"/>
      <c r="N413" s="277"/>
      <c r="O413" s="277"/>
      <c r="P413" s="277"/>
      <c r="Q413" s="277"/>
      <c r="R413" s="277"/>
      <c r="S413" s="277"/>
      <c r="T413" s="277"/>
      <c r="U413" s="277"/>
      <c r="V413" s="277"/>
      <c r="W413" s="277"/>
      <c r="X413" s="277"/>
    </row>
    <row r="414" ht="15.75" customHeight="1">
      <c r="A414" s="352">
        <v>206959.0</v>
      </c>
      <c r="B414" s="352" t="str">
        <f>VLOOKUP(A414, 'JAN2022 - CC'!M:N,2,0)</f>
        <v>1647544586</v>
      </c>
      <c r="C414" s="352">
        <f>VLOOKUP(B414, 'JAN2022 - CC'!A:B,2,0)</f>
        <v>16475</v>
      </c>
      <c r="D414" s="352" t="s">
        <v>8029</v>
      </c>
      <c r="E414" s="352">
        <v>179.0</v>
      </c>
      <c r="F414" s="277"/>
      <c r="G414" s="277"/>
      <c r="H414" s="277"/>
      <c r="I414" s="277"/>
      <c r="J414" s="352"/>
      <c r="K414" s="277"/>
      <c r="L414" s="352"/>
      <c r="M414" s="352"/>
      <c r="N414" s="277"/>
      <c r="O414" s="277"/>
      <c r="P414" s="277"/>
      <c r="Q414" s="277"/>
      <c r="R414" s="277"/>
      <c r="S414" s="277"/>
      <c r="T414" s="277"/>
      <c r="U414" s="277"/>
      <c r="V414" s="277"/>
      <c r="W414" s="277"/>
      <c r="X414" s="277"/>
    </row>
    <row r="415" ht="15.0" customHeight="1">
      <c r="A415" s="352">
        <v>206959.0</v>
      </c>
      <c r="B415" s="352" t="str">
        <f>VLOOKUP(A415, 'JAN2022 - CC'!M:N,2,0)</f>
        <v>1647544586</v>
      </c>
      <c r="C415" s="352">
        <f>VLOOKUP(B415, 'JAN2022 - CC'!A:B,2,0)</f>
        <v>16475</v>
      </c>
      <c r="D415" s="352" t="s">
        <v>8507</v>
      </c>
      <c r="E415" s="352" t="s">
        <v>8309</v>
      </c>
      <c r="F415" s="277"/>
      <c r="G415" s="277"/>
      <c r="H415" s="277"/>
      <c r="I415" s="277"/>
      <c r="J415" s="352"/>
      <c r="K415" s="277"/>
      <c r="L415" s="352"/>
      <c r="M415" s="352"/>
      <c r="N415" s="277"/>
      <c r="O415" s="277"/>
      <c r="P415" s="277"/>
      <c r="Q415" s="277"/>
      <c r="R415" s="277"/>
      <c r="S415" s="277"/>
      <c r="T415" s="277"/>
      <c r="U415" s="277"/>
      <c r="V415" s="277"/>
      <c r="W415" s="277"/>
      <c r="X415" s="277"/>
    </row>
    <row r="416" ht="15.0" customHeight="1">
      <c r="A416" s="352">
        <v>206960.0</v>
      </c>
      <c r="B416" s="352" t="str">
        <f>VLOOKUP(A416, 'JAN2022 - CC'!M:N,2,0)</f>
        <v>1796144586</v>
      </c>
      <c r="C416" s="352">
        <f>VLOOKUP(B416, 'JAN2022 - CC'!A:B,2,0)</f>
        <v>17961</v>
      </c>
      <c r="D416" s="352" t="s">
        <v>8507</v>
      </c>
      <c r="E416" s="352" t="s">
        <v>8309</v>
      </c>
      <c r="F416" s="277"/>
      <c r="G416" s="277"/>
      <c r="H416" s="277"/>
      <c r="I416" s="277"/>
      <c r="J416" s="352"/>
      <c r="K416" s="277"/>
      <c r="L416" s="352"/>
      <c r="M416" s="352"/>
      <c r="N416" s="277"/>
      <c r="O416" s="277"/>
      <c r="P416" s="277"/>
      <c r="Q416" s="277"/>
      <c r="R416" s="277"/>
      <c r="S416" s="277"/>
      <c r="T416" s="277"/>
      <c r="U416" s="277"/>
      <c r="V416" s="277"/>
      <c r="W416" s="277"/>
      <c r="X416" s="277"/>
    </row>
    <row r="417" ht="15.0" customHeight="1">
      <c r="A417" s="352">
        <v>206961.0</v>
      </c>
      <c r="B417" s="352" t="str">
        <f>VLOOKUP(A417, 'JAN2022 - CC'!M:N,2,0)</f>
        <v>1180944586</v>
      </c>
      <c r="C417" s="352">
        <f>VLOOKUP(B417, 'JAN2022 - CC'!A:B,2,0)</f>
        <v>11809</v>
      </c>
      <c r="D417" s="352" t="s">
        <v>7566</v>
      </c>
      <c r="E417" s="352">
        <v>1910.0</v>
      </c>
      <c r="F417" s="277"/>
      <c r="G417" s="277"/>
      <c r="H417" s="277"/>
      <c r="I417" s="277"/>
      <c r="J417" s="352"/>
      <c r="K417" s="277"/>
      <c r="L417" s="352"/>
      <c r="M417" s="352"/>
      <c r="N417" s="277"/>
      <c r="O417" s="277"/>
      <c r="P417" s="277"/>
      <c r="Q417" s="277"/>
      <c r="R417" s="277"/>
      <c r="S417" s="277"/>
      <c r="T417" s="277"/>
      <c r="U417" s="277"/>
      <c r="V417" s="277"/>
      <c r="W417" s="277"/>
      <c r="X417" s="277"/>
    </row>
    <row r="418" ht="15.75" customHeight="1">
      <c r="A418" s="352">
        <v>206961.0</v>
      </c>
      <c r="B418" s="352" t="str">
        <f>VLOOKUP(A418, 'JAN2022 - CC'!M:N,2,0)</f>
        <v>1180944586</v>
      </c>
      <c r="C418" s="352">
        <f>VLOOKUP(B418, 'JAN2022 - CC'!A:B,2,0)</f>
        <v>11809</v>
      </c>
      <c r="D418" s="352" t="s">
        <v>8494</v>
      </c>
      <c r="E418" s="352" t="s">
        <v>8315</v>
      </c>
      <c r="F418" s="277"/>
      <c r="G418" s="277"/>
      <c r="H418" s="277"/>
      <c r="I418" s="277"/>
      <c r="J418" s="352"/>
      <c r="K418" s="277"/>
      <c r="L418" s="352"/>
      <c r="M418" s="352"/>
      <c r="N418" s="277"/>
      <c r="O418" s="277"/>
      <c r="P418" s="277"/>
      <c r="Q418" s="277"/>
      <c r="R418" s="277"/>
      <c r="S418" s="277"/>
      <c r="T418" s="277"/>
      <c r="U418" s="277"/>
      <c r="V418" s="277"/>
      <c r="W418" s="277"/>
      <c r="X418" s="277"/>
    </row>
    <row r="419" ht="15.0" customHeight="1">
      <c r="A419" s="352">
        <v>206961.0</v>
      </c>
      <c r="B419" s="352" t="str">
        <f>VLOOKUP(A419, 'JAN2022 - CC'!M:N,2,0)</f>
        <v>1180944586</v>
      </c>
      <c r="C419" s="352">
        <f>VLOOKUP(B419, 'JAN2022 - CC'!A:B,2,0)</f>
        <v>11809</v>
      </c>
      <c r="D419" s="352" t="s">
        <v>8507</v>
      </c>
      <c r="E419" s="352" t="s">
        <v>8309</v>
      </c>
      <c r="F419" s="277"/>
      <c r="G419" s="277"/>
      <c r="H419" s="277"/>
      <c r="I419" s="277"/>
      <c r="J419" s="352"/>
      <c r="K419" s="277"/>
      <c r="L419" s="352"/>
      <c r="M419" s="352"/>
      <c r="N419" s="277"/>
      <c r="O419" s="277"/>
      <c r="P419" s="277"/>
      <c r="Q419" s="277"/>
      <c r="R419" s="277"/>
      <c r="S419" s="277"/>
      <c r="T419" s="277"/>
      <c r="U419" s="277"/>
      <c r="V419" s="277"/>
      <c r="W419" s="277"/>
      <c r="X419" s="277"/>
    </row>
    <row r="420" ht="15.0" customHeight="1">
      <c r="A420" s="352">
        <v>206962.0</v>
      </c>
      <c r="B420" s="352" t="str">
        <f>VLOOKUP(A420, 'JAN2022 - CC'!M:N,2,0)</f>
        <v>1497044586</v>
      </c>
      <c r="C420" s="352">
        <f>VLOOKUP(B420, 'JAN2022 - CC'!A:B,2,0)</f>
        <v>14970</v>
      </c>
      <c r="D420" s="352" t="s">
        <v>7576</v>
      </c>
      <c r="E420" s="352" t="s">
        <v>8315</v>
      </c>
      <c r="F420" s="277"/>
      <c r="G420" s="277"/>
      <c r="H420" s="277"/>
      <c r="I420" s="277"/>
      <c r="J420" s="352"/>
      <c r="K420" s="277"/>
      <c r="L420" s="352"/>
      <c r="M420" s="352"/>
      <c r="N420" s="277"/>
      <c r="O420" s="277"/>
      <c r="P420" s="277"/>
      <c r="Q420" s="277"/>
      <c r="R420" s="277"/>
      <c r="S420" s="277"/>
      <c r="T420" s="277"/>
      <c r="U420" s="277"/>
      <c r="V420" s="277"/>
      <c r="W420" s="277"/>
      <c r="X420" s="277"/>
    </row>
    <row r="421" ht="15.75" customHeight="1">
      <c r="A421" s="352">
        <v>206962.0</v>
      </c>
      <c r="B421" s="352" t="str">
        <f>VLOOKUP(A421, 'JAN2022 - CC'!M:N,2,0)</f>
        <v>1497044586</v>
      </c>
      <c r="C421" s="352">
        <f>VLOOKUP(B421, 'JAN2022 - CC'!A:B,2,0)</f>
        <v>14970</v>
      </c>
      <c r="D421" s="352" t="s">
        <v>7606</v>
      </c>
      <c r="E421" s="352" t="s">
        <v>8315</v>
      </c>
      <c r="F421" s="277"/>
      <c r="G421" s="277"/>
      <c r="H421" s="277"/>
      <c r="I421" s="277"/>
      <c r="J421" s="352"/>
      <c r="K421" s="277"/>
      <c r="L421" s="352"/>
      <c r="M421" s="352"/>
      <c r="N421" s="277"/>
      <c r="O421" s="277"/>
      <c r="P421" s="277"/>
      <c r="Q421" s="277"/>
      <c r="R421" s="277"/>
      <c r="S421" s="277"/>
      <c r="T421" s="277"/>
      <c r="U421" s="277"/>
      <c r="V421" s="277"/>
      <c r="W421" s="277"/>
      <c r="X421" s="277"/>
    </row>
    <row r="422" ht="15.0" customHeight="1">
      <c r="A422" s="352">
        <v>206963.0</v>
      </c>
      <c r="B422" s="352" t="str">
        <f>VLOOKUP(A422, 'JAN2022 - CC'!M:N,2,0)</f>
        <v>1383044586</v>
      </c>
      <c r="C422" s="352">
        <f>VLOOKUP(B422, 'JAN2022 - CC'!A:B,2,0)</f>
        <v>13830</v>
      </c>
      <c r="D422" s="352" t="s">
        <v>7566</v>
      </c>
      <c r="E422" s="352">
        <v>1580.0</v>
      </c>
      <c r="F422" s="277"/>
      <c r="G422" s="277"/>
      <c r="H422" s="277"/>
      <c r="I422" s="277"/>
      <c r="J422" s="352"/>
      <c r="K422" s="277"/>
      <c r="L422" s="352"/>
      <c r="M422" s="352"/>
      <c r="N422" s="277"/>
      <c r="O422" s="277"/>
      <c r="P422" s="277"/>
      <c r="Q422" s="277"/>
      <c r="R422" s="277"/>
      <c r="S422" s="277"/>
      <c r="T422" s="277"/>
      <c r="U422" s="277"/>
      <c r="V422" s="277"/>
      <c r="W422" s="277"/>
      <c r="X422" s="277"/>
    </row>
    <row r="423" ht="15.0" customHeight="1">
      <c r="A423" s="352">
        <v>206963.0</v>
      </c>
      <c r="B423" s="352" t="str">
        <f>VLOOKUP(A423, 'JAN2022 - CC'!M:N,2,0)</f>
        <v>1383044586</v>
      </c>
      <c r="C423" s="352">
        <f>VLOOKUP(B423, 'JAN2022 - CC'!A:B,2,0)</f>
        <v>13830</v>
      </c>
      <c r="D423" s="352" t="s">
        <v>8483</v>
      </c>
      <c r="E423" s="352">
        <v>236.0</v>
      </c>
      <c r="F423" s="277"/>
      <c r="G423" s="277"/>
      <c r="H423" s="277"/>
      <c r="I423" s="277"/>
      <c r="J423" s="352"/>
      <c r="K423" s="277"/>
      <c r="L423" s="352"/>
      <c r="M423" s="352"/>
      <c r="N423" s="277"/>
      <c r="O423" s="277"/>
      <c r="P423" s="277"/>
      <c r="Q423" s="277"/>
      <c r="R423" s="277"/>
      <c r="S423" s="277"/>
      <c r="T423" s="277"/>
      <c r="U423" s="277"/>
      <c r="V423" s="277"/>
      <c r="W423" s="277"/>
      <c r="X423" s="277"/>
    </row>
    <row r="424" ht="15.75" customHeight="1">
      <c r="A424" s="352">
        <v>206963.0</v>
      </c>
      <c r="B424" s="352" t="str">
        <f>VLOOKUP(A424, 'JAN2022 - CC'!M:N,2,0)</f>
        <v>1383044586</v>
      </c>
      <c r="C424" s="352">
        <f>VLOOKUP(B424, 'JAN2022 - CC'!A:B,2,0)</f>
        <v>13830</v>
      </c>
      <c r="D424" s="352" t="s">
        <v>8494</v>
      </c>
      <c r="E424" s="352" t="s">
        <v>8315</v>
      </c>
      <c r="F424" s="277"/>
      <c r="G424" s="277"/>
      <c r="H424" s="277"/>
      <c r="I424" s="277"/>
      <c r="J424" s="352"/>
      <c r="K424" s="277"/>
      <c r="L424" s="352"/>
      <c r="M424" s="352"/>
      <c r="N424" s="277"/>
      <c r="O424" s="277"/>
      <c r="P424" s="277"/>
      <c r="Q424" s="277"/>
      <c r="R424" s="277"/>
      <c r="S424" s="277"/>
      <c r="T424" s="277"/>
      <c r="U424" s="277"/>
      <c r="V424" s="277"/>
      <c r="W424" s="277"/>
      <c r="X424" s="277"/>
    </row>
    <row r="425" ht="15.0" customHeight="1">
      <c r="A425" s="352">
        <v>206963.0</v>
      </c>
      <c r="B425" s="352" t="str">
        <f>VLOOKUP(A425, 'JAN2022 - CC'!M:N,2,0)</f>
        <v>1383044586</v>
      </c>
      <c r="C425" s="352">
        <f>VLOOKUP(B425, 'JAN2022 - CC'!A:B,2,0)</f>
        <v>13830</v>
      </c>
      <c r="D425" s="352" t="s">
        <v>8495</v>
      </c>
      <c r="E425" s="352">
        <v>1720.0</v>
      </c>
      <c r="F425" s="277"/>
      <c r="G425" s="277"/>
      <c r="H425" s="277"/>
      <c r="I425" s="277"/>
      <c r="J425" s="352"/>
      <c r="K425" s="277"/>
      <c r="L425" s="352"/>
      <c r="M425" s="352"/>
      <c r="N425" s="277"/>
      <c r="O425" s="277"/>
      <c r="P425" s="277"/>
      <c r="Q425" s="277"/>
      <c r="R425" s="277"/>
      <c r="S425" s="277"/>
      <c r="T425" s="277"/>
      <c r="U425" s="277"/>
      <c r="V425" s="277"/>
      <c r="W425" s="277"/>
      <c r="X425" s="277"/>
    </row>
    <row r="426" ht="15.0" customHeight="1">
      <c r="A426" s="352">
        <v>206963.0</v>
      </c>
      <c r="B426" s="352" t="str">
        <f>VLOOKUP(A426, 'JAN2022 - CC'!M:N,2,0)</f>
        <v>1383044586</v>
      </c>
      <c r="C426" s="352">
        <f>VLOOKUP(B426, 'JAN2022 - CC'!A:B,2,0)</f>
        <v>13830</v>
      </c>
      <c r="D426" s="352" t="s">
        <v>8507</v>
      </c>
      <c r="E426" s="352" t="s">
        <v>8309</v>
      </c>
      <c r="F426" s="277"/>
      <c r="G426" s="277"/>
      <c r="H426" s="277"/>
      <c r="I426" s="277"/>
      <c r="J426" s="352"/>
      <c r="K426" s="277"/>
      <c r="L426" s="352"/>
      <c r="M426" s="352"/>
      <c r="N426" s="277"/>
      <c r="O426" s="277"/>
      <c r="P426" s="277"/>
      <c r="Q426" s="277"/>
      <c r="R426" s="277"/>
      <c r="S426" s="277"/>
      <c r="T426" s="277"/>
      <c r="U426" s="277"/>
      <c r="V426" s="277"/>
      <c r="W426" s="277"/>
      <c r="X426" s="277"/>
    </row>
    <row r="427" ht="15.75" customHeight="1">
      <c r="A427" s="352">
        <v>206963.0</v>
      </c>
      <c r="B427" s="352" t="str">
        <f>VLOOKUP(A427, 'JAN2022 - CC'!M:N,2,0)</f>
        <v>1383044586</v>
      </c>
      <c r="C427" s="352">
        <f>VLOOKUP(B427, 'JAN2022 - CC'!A:B,2,0)</f>
        <v>13830</v>
      </c>
      <c r="D427" s="352" t="s">
        <v>7569</v>
      </c>
      <c r="E427" s="352">
        <v>710.0</v>
      </c>
      <c r="F427" s="277"/>
      <c r="G427" s="277"/>
      <c r="H427" s="277"/>
      <c r="I427" s="277"/>
      <c r="J427" s="352"/>
      <c r="K427" s="277"/>
      <c r="L427" s="352"/>
      <c r="M427" s="352"/>
      <c r="N427" s="277"/>
      <c r="O427" s="277"/>
      <c r="P427" s="277"/>
      <c r="Q427" s="277"/>
      <c r="R427" s="277"/>
      <c r="S427" s="277"/>
      <c r="T427" s="277"/>
      <c r="U427" s="277"/>
      <c r="V427" s="277"/>
      <c r="W427" s="277"/>
      <c r="X427" s="277"/>
    </row>
    <row r="428" ht="15.0" customHeight="1">
      <c r="A428" s="352">
        <v>206963.0</v>
      </c>
      <c r="B428" s="352" t="str">
        <f>VLOOKUP(A428, 'JAN2022 - CC'!M:N,2,0)</f>
        <v>1383044586</v>
      </c>
      <c r="C428" s="352">
        <f>VLOOKUP(B428, 'JAN2022 - CC'!A:B,2,0)</f>
        <v>13830</v>
      </c>
      <c r="D428" s="352" t="s">
        <v>7569</v>
      </c>
      <c r="E428" s="352" t="s">
        <v>8309</v>
      </c>
      <c r="F428" s="277"/>
      <c r="G428" s="277"/>
      <c r="H428" s="277"/>
      <c r="I428" s="277"/>
      <c r="J428" s="352"/>
      <c r="K428" s="277"/>
      <c r="L428" s="352"/>
      <c r="M428" s="352"/>
      <c r="N428" s="277"/>
      <c r="O428" s="277"/>
      <c r="P428" s="277"/>
      <c r="Q428" s="277"/>
      <c r="R428" s="277"/>
      <c r="S428" s="277"/>
      <c r="T428" s="277"/>
      <c r="U428" s="277"/>
      <c r="V428" s="277"/>
      <c r="W428" s="277"/>
      <c r="X428" s="277"/>
    </row>
    <row r="429" ht="15.0" customHeight="1">
      <c r="A429" s="352">
        <v>206965.0</v>
      </c>
      <c r="B429" s="352" t="str">
        <f>VLOOKUP(A429, 'JAN2022 - CC'!M:N,2,0)</f>
        <v>1705844586</v>
      </c>
      <c r="C429" s="352">
        <f>VLOOKUP(B429, 'JAN2022 - CC'!A:B,2,0)</f>
        <v>17058</v>
      </c>
      <c r="D429" s="352" t="s">
        <v>7566</v>
      </c>
      <c r="E429" s="352">
        <v>303.0</v>
      </c>
      <c r="F429" s="277"/>
      <c r="G429" s="277"/>
      <c r="H429" s="277"/>
      <c r="I429" s="277"/>
      <c r="J429" s="352"/>
      <c r="K429" s="277"/>
      <c r="L429" s="352"/>
      <c r="M429" s="352"/>
      <c r="N429" s="277"/>
      <c r="O429" s="277"/>
      <c r="P429" s="277"/>
      <c r="Q429" s="277"/>
      <c r="R429" s="277"/>
      <c r="S429" s="277"/>
      <c r="T429" s="277"/>
      <c r="U429" s="277"/>
      <c r="V429" s="277"/>
      <c r="W429" s="277"/>
      <c r="X429" s="277"/>
    </row>
    <row r="430" ht="15.75" customHeight="1">
      <c r="A430" s="352">
        <v>206965.0</v>
      </c>
      <c r="B430" s="352" t="str">
        <f>VLOOKUP(A430, 'JAN2022 - CC'!M:N,2,0)</f>
        <v>1705844586</v>
      </c>
      <c r="C430" s="352">
        <f>VLOOKUP(B430, 'JAN2022 - CC'!A:B,2,0)</f>
        <v>17058</v>
      </c>
      <c r="D430" s="352" t="s">
        <v>8494</v>
      </c>
      <c r="E430" s="352">
        <v>557.0</v>
      </c>
      <c r="F430" s="277"/>
      <c r="G430" s="277"/>
      <c r="H430" s="277"/>
      <c r="I430" s="277"/>
      <c r="J430" s="352"/>
      <c r="K430" s="277"/>
      <c r="L430" s="352"/>
      <c r="M430" s="352"/>
      <c r="N430" s="277"/>
      <c r="O430" s="277"/>
      <c r="P430" s="277"/>
      <c r="Q430" s="277"/>
      <c r="R430" s="277"/>
      <c r="S430" s="277"/>
      <c r="T430" s="277"/>
      <c r="U430" s="277"/>
      <c r="V430" s="277"/>
      <c r="W430" s="277"/>
      <c r="X430" s="277"/>
    </row>
    <row r="431" ht="15.0" customHeight="1">
      <c r="A431" s="352">
        <v>206965.0</v>
      </c>
      <c r="B431" s="352" t="str">
        <f>VLOOKUP(A431, 'JAN2022 - CC'!M:N,2,0)</f>
        <v>1705844586</v>
      </c>
      <c r="C431" s="352">
        <f>VLOOKUP(B431, 'JAN2022 - CC'!A:B,2,0)</f>
        <v>17058</v>
      </c>
      <c r="D431" s="352" t="s">
        <v>8507</v>
      </c>
      <c r="E431" s="352" t="s">
        <v>8309</v>
      </c>
      <c r="F431" s="277"/>
      <c r="G431" s="277"/>
      <c r="H431" s="277"/>
      <c r="I431" s="277"/>
      <c r="J431" s="352"/>
      <c r="K431" s="277"/>
      <c r="L431" s="352"/>
      <c r="M431" s="352"/>
      <c r="N431" s="277"/>
      <c r="O431" s="277"/>
      <c r="P431" s="277"/>
      <c r="Q431" s="277"/>
      <c r="R431" s="277"/>
      <c r="S431" s="277"/>
      <c r="T431" s="277"/>
      <c r="U431" s="277"/>
      <c r="V431" s="277"/>
      <c r="W431" s="277"/>
      <c r="X431" s="277"/>
    </row>
    <row r="432" ht="15.0" customHeight="1">
      <c r="A432" s="352">
        <v>206965.0</v>
      </c>
      <c r="B432" s="352" t="str">
        <f>VLOOKUP(A432, 'JAN2022 - CC'!M:N,2,0)</f>
        <v>1705844586</v>
      </c>
      <c r="C432" s="352">
        <f>VLOOKUP(B432, 'JAN2022 - CC'!A:B,2,0)</f>
        <v>17058</v>
      </c>
      <c r="D432" s="352" t="s">
        <v>7570</v>
      </c>
      <c r="E432" s="352" t="s">
        <v>8315</v>
      </c>
      <c r="F432" s="277"/>
      <c r="G432" s="277"/>
      <c r="H432" s="277"/>
      <c r="I432" s="277"/>
      <c r="J432" s="352"/>
      <c r="K432" s="277"/>
      <c r="L432" s="352"/>
      <c r="M432" s="352"/>
      <c r="N432" s="277"/>
      <c r="O432" s="277"/>
      <c r="P432" s="277"/>
      <c r="Q432" s="277"/>
      <c r="R432" s="277"/>
      <c r="S432" s="277"/>
      <c r="T432" s="277"/>
      <c r="U432" s="277"/>
      <c r="V432" s="277"/>
      <c r="W432" s="277"/>
      <c r="X432" s="277"/>
    </row>
    <row r="433" ht="15.0" customHeight="1">
      <c r="A433" s="352">
        <v>206967.0</v>
      </c>
      <c r="B433" s="352" t="str">
        <f>VLOOKUP(A433, 'JAN2022 - CC'!M:N,2,0)</f>
        <v>1777644586</v>
      </c>
      <c r="C433" s="352">
        <f>VLOOKUP(B433, 'JAN2022 - CC'!A:B,2,0)</f>
        <v>17776</v>
      </c>
      <c r="D433" s="352" t="s">
        <v>7556</v>
      </c>
      <c r="E433" s="352" t="s">
        <v>8315</v>
      </c>
      <c r="F433" s="277"/>
      <c r="G433" s="277"/>
      <c r="H433" s="277"/>
      <c r="I433" s="277"/>
      <c r="J433" s="352"/>
      <c r="K433" s="277"/>
      <c r="L433" s="352"/>
      <c r="M433" s="352"/>
      <c r="N433" s="277"/>
      <c r="O433" s="277"/>
      <c r="P433" s="277"/>
      <c r="Q433" s="277"/>
      <c r="R433" s="277"/>
      <c r="S433" s="277"/>
      <c r="T433" s="277"/>
      <c r="U433" s="277"/>
      <c r="V433" s="277"/>
      <c r="W433" s="277"/>
      <c r="X433" s="277"/>
    </row>
    <row r="434" ht="15.75" customHeight="1">
      <c r="A434" s="352">
        <v>206967.0</v>
      </c>
      <c r="B434" s="352" t="str">
        <f>VLOOKUP(A434, 'JAN2022 - CC'!M:N,2,0)</f>
        <v>1777644586</v>
      </c>
      <c r="C434" s="352">
        <f>VLOOKUP(B434, 'JAN2022 - CC'!A:B,2,0)</f>
        <v>17776</v>
      </c>
      <c r="D434" s="352" t="s">
        <v>7576</v>
      </c>
      <c r="E434" s="352" t="s">
        <v>8315</v>
      </c>
      <c r="F434" s="277"/>
      <c r="G434" s="277"/>
      <c r="H434" s="277"/>
      <c r="I434" s="277"/>
      <c r="J434" s="352"/>
      <c r="K434" s="277"/>
      <c r="L434" s="352"/>
      <c r="M434" s="352"/>
      <c r="N434" s="277"/>
      <c r="O434" s="277"/>
      <c r="P434" s="277"/>
      <c r="Q434" s="277"/>
      <c r="R434" s="277"/>
      <c r="S434" s="277"/>
      <c r="T434" s="277"/>
      <c r="U434" s="277"/>
      <c r="V434" s="277"/>
      <c r="W434" s="277"/>
      <c r="X434" s="277"/>
    </row>
    <row r="435" ht="15.0" customHeight="1">
      <c r="A435" s="352">
        <v>206967.0</v>
      </c>
      <c r="B435" s="352" t="str">
        <f>VLOOKUP(A435, 'JAN2022 - CC'!M:N,2,0)</f>
        <v>1777644586</v>
      </c>
      <c r="C435" s="352">
        <f>VLOOKUP(B435, 'JAN2022 - CC'!A:B,2,0)</f>
        <v>17776</v>
      </c>
      <c r="D435" s="352" t="s">
        <v>8507</v>
      </c>
      <c r="E435" s="352" t="s">
        <v>8309</v>
      </c>
      <c r="F435" s="277"/>
      <c r="G435" s="277"/>
      <c r="H435" s="277"/>
      <c r="I435" s="277"/>
      <c r="J435" s="352"/>
      <c r="K435" s="277"/>
      <c r="L435" s="352"/>
      <c r="M435" s="352"/>
      <c r="N435" s="277"/>
      <c r="O435" s="277"/>
      <c r="P435" s="277"/>
      <c r="Q435" s="277"/>
      <c r="R435" s="277"/>
      <c r="S435" s="277"/>
      <c r="T435" s="277"/>
      <c r="U435" s="277"/>
      <c r="V435" s="277"/>
      <c r="W435" s="277"/>
      <c r="X435" s="277"/>
    </row>
    <row r="436" ht="15.0" customHeight="1">
      <c r="A436" s="352">
        <v>206968.0</v>
      </c>
      <c r="B436" s="352" t="str">
        <f>VLOOKUP(A436, 'JAN2022 - CC'!M:N,2,0)</f>
        <v>1776644586</v>
      </c>
      <c r="C436" s="352">
        <f>VLOOKUP(B436, 'JAN2022 - CC'!A:B,2,0)</f>
        <v>17766</v>
      </c>
      <c r="D436" s="352" t="s">
        <v>7556</v>
      </c>
      <c r="E436" s="352">
        <v>237.0</v>
      </c>
      <c r="F436" s="277"/>
      <c r="G436" s="277"/>
      <c r="H436" s="277"/>
      <c r="I436" s="277"/>
      <c r="J436" s="352"/>
      <c r="K436" s="277"/>
      <c r="L436" s="352"/>
      <c r="M436" s="352"/>
      <c r="N436" s="277"/>
      <c r="O436" s="277"/>
      <c r="P436" s="277"/>
      <c r="Q436" s="277"/>
      <c r="R436" s="277"/>
      <c r="S436" s="277"/>
      <c r="T436" s="277"/>
      <c r="U436" s="277"/>
      <c r="V436" s="277"/>
      <c r="W436" s="277"/>
      <c r="X436" s="277"/>
    </row>
    <row r="437" ht="15.75" customHeight="1">
      <c r="A437" s="352">
        <v>206968.0</v>
      </c>
      <c r="B437" s="352" t="str">
        <f>VLOOKUP(A437, 'JAN2022 - CC'!M:N,2,0)</f>
        <v>1776644586</v>
      </c>
      <c r="C437" s="352">
        <f>VLOOKUP(B437, 'JAN2022 - CC'!A:B,2,0)</f>
        <v>17766</v>
      </c>
      <c r="D437" s="352" t="s">
        <v>8494</v>
      </c>
      <c r="E437" s="352">
        <v>63.2</v>
      </c>
      <c r="F437" s="277"/>
      <c r="G437" s="277"/>
      <c r="H437" s="277"/>
      <c r="I437" s="277"/>
      <c r="J437" s="352"/>
      <c r="K437" s="277"/>
      <c r="L437" s="352"/>
      <c r="M437" s="352"/>
      <c r="N437" s="277"/>
      <c r="O437" s="277"/>
      <c r="P437" s="277"/>
      <c r="Q437" s="277"/>
      <c r="R437" s="277"/>
      <c r="S437" s="277"/>
      <c r="T437" s="277"/>
      <c r="U437" s="277"/>
      <c r="V437" s="277"/>
      <c r="W437" s="277"/>
      <c r="X437" s="277"/>
    </row>
    <row r="438" ht="15.0" customHeight="1">
      <c r="A438" s="352">
        <v>206968.0</v>
      </c>
      <c r="B438" s="352" t="str">
        <f>VLOOKUP(A438, 'JAN2022 - CC'!M:N,2,0)</f>
        <v>1776644586</v>
      </c>
      <c r="C438" s="352">
        <f>VLOOKUP(B438, 'JAN2022 - CC'!A:B,2,0)</f>
        <v>17766</v>
      </c>
      <c r="D438" s="352" t="s">
        <v>8507</v>
      </c>
      <c r="E438" s="352" t="s">
        <v>8309</v>
      </c>
      <c r="F438" s="277"/>
      <c r="G438" s="277"/>
      <c r="H438" s="277"/>
      <c r="I438" s="277"/>
      <c r="J438" s="352"/>
      <c r="K438" s="277"/>
      <c r="L438" s="352"/>
      <c r="M438" s="352"/>
      <c r="N438" s="277"/>
      <c r="O438" s="277"/>
      <c r="P438" s="277"/>
      <c r="Q438" s="277"/>
      <c r="R438" s="277"/>
      <c r="S438" s="277"/>
      <c r="T438" s="277"/>
      <c r="U438" s="277"/>
      <c r="V438" s="277"/>
      <c r="W438" s="277"/>
      <c r="X438" s="277"/>
    </row>
    <row r="439" ht="15.0" customHeight="1">
      <c r="A439" s="352">
        <v>206969.0</v>
      </c>
      <c r="B439" s="352" t="str">
        <f>VLOOKUP(A439, 'JAN2022 - CC'!M:N,2,0)</f>
        <v>1435644586</v>
      </c>
      <c r="C439" s="352">
        <f>VLOOKUP(B439, 'JAN2022 - CC'!A:B,2,0)</f>
        <v>14356</v>
      </c>
      <c r="D439" s="352" t="s">
        <v>7556</v>
      </c>
      <c r="E439" s="352" t="s">
        <v>8315</v>
      </c>
      <c r="F439" s="277"/>
      <c r="G439" s="277"/>
      <c r="H439" s="277"/>
      <c r="I439" s="277"/>
      <c r="J439" s="352"/>
      <c r="K439" s="277"/>
      <c r="L439" s="352"/>
      <c r="M439" s="352"/>
      <c r="N439" s="277"/>
      <c r="O439" s="277"/>
      <c r="P439" s="277"/>
      <c r="Q439" s="277"/>
      <c r="R439" s="277"/>
      <c r="S439" s="277"/>
      <c r="T439" s="277"/>
      <c r="U439" s="277"/>
      <c r="V439" s="277"/>
      <c r="W439" s="277"/>
      <c r="X439" s="277"/>
    </row>
    <row r="440" ht="15.75" customHeight="1">
      <c r="A440" s="352">
        <v>206969.0</v>
      </c>
      <c r="B440" s="352" t="str">
        <f>VLOOKUP(A440, 'JAN2022 - CC'!M:N,2,0)</f>
        <v>1435644586</v>
      </c>
      <c r="C440" s="352">
        <f>VLOOKUP(B440, 'JAN2022 - CC'!A:B,2,0)</f>
        <v>14356</v>
      </c>
      <c r="D440" s="352" t="s">
        <v>7576</v>
      </c>
      <c r="E440" s="352" t="s">
        <v>8315</v>
      </c>
      <c r="F440" s="277"/>
      <c r="G440" s="277"/>
      <c r="H440" s="277"/>
      <c r="I440" s="277"/>
      <c r="J440" s="352"/>
      <c r="K440" s="277"/>
      <c r="L440" s="352"/>
      <c r="M440" s="352"/>
      <c r="N440" s="277"/>
      <c r="O440" s="277"/>
      <c r="P440" s="277"/>
      <c r="Q440" s="277"/>
      <c r="R440" s="277"/>
      <c r="S440" s="277"/>
      <c r="T440" s="277"/>
      <c r="U440" s="277"/>
      <c r="V440" s="277"/>
      <c r="W440" s="277"/>
      <c r="X440" s="277"/>
    </row>
    <row r="441" ht="15.0" customHeight="1">
      <c r="A441" s="352">
        <v>206969.0</v>
      </c>
      <c r="B441" s="352" t="str">
        <f>VLOOKUP(A441, 'JAN2022 - CC'!M:N,2,0)</f>
        <v>1435644586</v>
      </c>
      <c r="C441" s="352">
        <f>VLOOKUP(B441, 'JAN2022 - CC'!A:B,2,0)</f>
        <v>14356</v>
      </c>
      <c r="D441" s="352" t="s">
        <v>8507</v>
      </c>
      <c r="E441" s="352" t="s">
        <v>8309</v>
      </c>
      <c r="F441" s="277"/>
      <c r="G441" s="277"/>
      <c r="H441" s="277"/>
      <c r="I441" s="277"/>
      <c r="J441" s="352"/>
      <c r="K441" s="277"/>
      <c r="L441" s="352"/>
      <c r="M441" s="352"/>
      <c r="N441" s="277"/>
      <c r="O441" s="277"/>
      <c r="P441" s="277"/>
      <c r="Q441" s="277"/>
      <c r="R441" s="277"/>
      <c r="S441" s="277"/>
      <c r="T441" s="277"/>
      <c r="U441" s="277"/>
      <c r="V441" s="277"/>
      <c r="W441" s="277"/>
      <c r="X441" s="277"/>
    </row>
    <row r="442" ht="15.0" customHeight="1">
      <c r="A442" s="352">
        <v>206970.0</v>
      </c>
      <c r="B442" s="352" t="str">
        <f>VLOOKUP(A442, 'JAN2022 - CC'!M:N,2,0)</f>
        <v>1624544586</v>
      </c>
      <c r="C442" s="352">
        <f>VLOOKUP(B442, 'JAN2022 - CC'!A:B,2,0)</f>
        <v>16245</v>
      </c>
      <c r="D442" s="352" t="s">
        <v>7576</v>
      </c>
      <c r="E442" s="352" t="s">
        <v>8315</v>
      </c>
      <c r="F442" s="277"/>
      <c r="G442" s="277"/>
      <c r="H442" s="277"/>
      <c r="I442" s="277"/>
      <c r="J442" s="352"/>
      <c r="K442" s="277"/>
      <c r="L442" s="352"/>
      <c r="M442" s="352"/>
      <c r="N442" s="277"/>
      <c r="O442" s="277"/>
      <c r="P442" s="277"/>
      <c r="Q442" s="277"/>
      <c r="R442" s="277"/>
      <c r="S442" s="277"/>
      <c r="T442" s="277"/>
      <c r="U442" s="277"/>
      <c r="V442" s="277"/>
      <c r="W442" s="277"/>
      <c r="X442" s="277"/>
    </row>
    <row r="443" ht="15.75" customHeight="1">
      <c r="A443" s="352">
        <v>206970.0</v>
      </c>
      <c r="B443" s="352" t="str">
        <f>VLOOKUP(A443, 'JAN2022 - CC'!M:N,2,0)</f>
        <v>1624544586</v>
      </c>
      <c r="C443" s="352">
        <f>VLOOKUP(B443, 'JAN2022 - CC'!A:B,2,0)</f>
        <v>16245</v>
      </c>
      <c r="D443" s="352" t="s">
        <v>8495</v>
      </c>
      <c r="E443" s="352" t="s">
        <v>8315</v>
      </c>
      <c r="F443" s="277"/>
      <c r="G443" s="277"/>
      <c r="H443" s="277"/>
      <c r="I443" s="277"/>
      <c r="J443" s="352"/>
      <c r="K443" s="277"/>
      <c r="L443" s="352"/>
      <c r="M443" s="352"/>
      <c r="N443" s="277"/>
      <c r="O443" s="277"/>
      <c r="P443" s="277"/>
      <c r="Q443" s="277"/>
      <c r="R443" s="277"/>
      <c r="S443" s="277"/>
      <c r="T443" s="277"/>
      <c r="U443" s="277"/>
      <c r="V443" s="277"/>
      <c r="W443" s="277"/>
      <c r="X443" s="277"/>
    </row>
    <row r="444" ht="15.0" customHeight="1">
      <c r="A444" s="352">
        <v>206970.0</v>
      </c>
      <c r="B444" s="352" t="str">
        <f>VLOOKUP(A444, 'JAN2022 - CC'!M:N,2,0)</f>
        <v>1624544586</v>
      </c>
      <c r="C444" s="352">
        <f>VLOOKUP(B444, 'JAN2022 - CC'!A:B,2,0)</f>
        <v>16245</v>
      </c>
      <c r="D444" s="352" t="s">
        <v>8507</v>
      </c>
      <c r="E444" s="352" t="s">
        <v>8309</v>
      </c>
      <c r="F444" s="277"/>
      <c r="G444" s="277"/>
      <c r="H444" s="277"/>
      <c r="I444" s="277"/>
      <c r="J444" s="352"/>
      <c r="K444" s="277"/>
      <c r="L444" s="352"/>
      <c r="M444" s="352"/>
      <c r="N444" s="277"/>
      <c r="O444" s="277"/>
      <c r="P444" s="277"/>
      <c r="Q444" s="277"/>
      <c r="R444" s="277"/>
      <c r="S444" s="277"/>
      <c r="T444" s="277"/>
      <c r="U444" s="277"/>
      <c r="V444" s="277"/>
      <c r="W444" s="277"/>
      <c r="X444" s="277"/>
    </row>
    <row r="445" ht="15.0" customHeight="1">
      <c r="A445" s="352">
        <v>206970.0</v>
      </c>
      <c r="B445" s="352" t="str">
        <f>VLOOKUP(A445, 'JAN2022 - CC'!M:N,2,0)</f>
        <v>1624544586</v>
      </c>
      <c r="C445" s="352">
        <f>VLOOKUP(B445, 'JAN2022 - CC'!A:B,2,0)</f>
        <v>16245</v>
      </c>
      <c r="D445" s="352" t="s">
        <v>7569</v>
      </c>
      <c r="E445" s="352" t="s">
        <v>8309</v>
      </c>
      <c r="F445" s="277"/>
      <c r="G445" s="277"/>
      <c r="H445" s="277"/>
      <c r="I445" s="277"/>
      <c r="J445" s="352"/>
      <c r="K445" s="277"/>
      <c r="L445" s="352"/>
      <c r="M445" s="352"/>
      <c r="N445" s="277"/>
      <c r="O445" s="277"/>
      <c r="P445" s="277"/>
      <c r="Q445" s="277"/>
      <c r="R445" s="277"/>
      <c r="S445" s="277"/>
      <c r="T445" s="277"/>
      <c r="U445" s="277"/>
      <c r="V445" s="277"/>
      <c r="W445" s="277"/>
      <c r="X445" s="277"/>
    </row>
    <row r="446" ht="15.75" customHeight="1">
      <c r="A446" s="352">
        <v>206970.0</v>
      </c>
      <c r="B446" s="352" t="str">
        <f>VLOOKUP(A446, 'JAN2022 - CC'!M:N,2,0)</f>
        <v>1624544586</v>
      </c>
      <c r="C446" s="352">
        <f>VLOOKUP(B446, 'JAN2022 - CC'!A:B,2,0)</f>
        <v>16245</v>
      </c>
      <c r="D446" s="352" t="s">
        <v>7569</v>
      </c>
      <c r="E446" s="352" t="s">
        <v>8315</v>
      </c>
      <c r="F446" s="277"/>
      <c r="G446" s="277"/>
      <c r="H446" s="277"/>
      <c r="I446" s="277"/>
      <c r="J446" s="352"/>
      <c r="K446" s="277"/>
      <c r="L446" s="352"/>
      <c r="M446" s="352"/>
      <c r="N446" s="277"/>
      <c r="O446" s="277"/>
      <c r="P446" s="277"/>
      <c r="Q446" s="277"/>
      <c r="R446" s="277"/>
      <c r="S446" s="277"/>
      <c r="T446" s="277"/>
      <c r="U446" s="277"/>
      <c r="V446" s="277"/>
      <c r="W446" s="277"/>
      <c r="X446" s="277"/>
    </row>
    <row r="447" ht="15.0" customHeight="1">
      <c r="A447" s="352">
        <v>206970.0</v>
      </c>
      <c r="B447" s="352" t="str">
        <f>VLOOKUP(A447, 'JAN2022 - CC'!M:N,2,0)</f>
        <v>1624544586</v>
      </c>
      <c r="C447" s="352">
        <f>VLOOKUP(B447, 'JAN2022 - CC'!A:B,2,0)</f>
        <v>16245</v>
      </c>
      <c r="D447" s="352" t="s">
        <v>8581</v>
      </c>
      <c r="E447" s="352">
        <v>68.3</v>
      </c>
      <c r="F447" s="277"/>
      <c r="G447" s="277"/>
      <c r="H447" s="277"/>
      <c r="I447" s="277"/>
      <c r="J447" s="352"/>
      <c r="K447" s="277"/>
      <c r="L447" s="352"/>
      <c r="M447" s="352"/>
      <c r="N447" s="277"/>
      <c r="O447" s="277"/>
      <c r="P447" s="277"/>
      <c r="Q447" s="277"/>
      <c r="R447" s="277"/>
      <c r="S447" s="277"/>
      <c r="T447" s="277"/>
      <c r="U447" s="277"/>
      <c r="V447" s="277"/>
      <c r="W447" s="277"/>
      <c r="X447" s="277"/>
    </row>
    <row r="448" ht="15.0" customHeight="1">
      <c r="A448" s="352">
        <v>206971.0</v>
      </c>
      <c r="B448" s="352" t="str">
        <f>VLOOKUP(A448, 'JAN2022 - CC'!M:N,2,0)</f>
        <v>1564244586</v>
      </c>
      <c r="C448" s="352">
        <f>VLOOKUP(B448, 'JAN2022 - CC'!A:B,2,0)</f>
        <v>15642</v>
      </c>
      <c r="D448" s="352" t="s">
        <v>8342</v>
      </c>
      <c r="E448" s="352" t="s">
        <v>8309</v>
      </c>
      <c r="F448" s="277"/>
      <c r="G448" s="277"/>
      <c r="H448" s="277"/>
      <c r="I448" s="277"/>
      <c r="J448" s="352"/>
      <c r="K448" s="277"/>
      <c r="L448" s="352"/>
      <c r="M448" s="352"/>
      <c r="N448" s="277"/>
      <c r="O448" s="277"/>
      <c r="P448" s="277"/>
      <c r="Q448" s="277"/>
      <c r="R448" s="277"/>
      <c r="S448" s="277"/>
      <c r="T448" s="277"/>
      <c r="U448" s="277"/>
      <c r="V448" s="277"/>
      <c r="W448" s="277"/>
      <c r="X448" s="277"/>
    </row>
    <row r="449" ht="15.0" customHeight="1">
      <c r="A449" s="352">
        <v>206971.0</v>
      </c>
      <c r="B449" s="352" t="str">
        <f>VLOOKUP(A449, 'JAN2022 - CC'!M:N,2,0)</f>
        <v>1564244586</v>
      </c>
      <c r="C449" s="352">
        <f>VLOOKUP(B449, 'JAN2022 - CC'!A:B,2,0)</f>
        <v>15642</v>
      </c>
      <c r="D449" s="352" t="s">
        <v>7576</v>
      </c>
      <c r="E449" s="352" t="s">
        <v>8315</v>
      </c>
      <c r="F449" s="277"/>
      <c r="G449" s="277"/>
      <c r="H449" s="277"/>
      <c r="I449" s="277"/>
      <c r="J449" s="352"/>
      <c r="K449" s="277"/>
      <c r="L449" s="352"/>
      <c r="M449" s="352"/>
      <c r="N449" s="277"/>
      <c r="O449" s="277"/>
      <c r="P449" s="277"/>
      <c r="Q449" s="277"/>
      <c r="R449" s="277"/>
      <c r="S449" s="277"/>
      <c r="T449" s="277"/>
      <c r="U449" s="277"/>
      <c r="V449" s="277"/>
      <c r="W449" s="277"/>
      <c r="X449" s="277"/>
    </row>
    <row r="450" ht="15.75" customHeight="1">
      <c r="A450" s="352">
        <v>206971.0</v>
      </c>
      <c r="B450" s="352" t="str">
        <f>VLOOKUP(A450, 'JAN2022 - CC'!M:N,2,0)</f>
        <v>1564244586</v>
      </c>
      <c r="C450" s="352">
        <f>VLOOKUP(B450, 'JAN2022 - CC'!A:B,2,0)</f>
        <v>15642</v>
      </c>
      <c r="D450" s="352" t="s">
        <v>7566</v>
      </c>
      <c r="E450" s="352">
        <v>286.0</v>
      </c>
      <c r="F450" s="277"/>
      <c r="G450" s="277"/>
      <c r="H450" s="277"/>
      <c r="I450" s="277"/>
      <c r="J450" s="352"/>
      <c r="K450" s="277"/>
      <c r="L450" s="352"/>
      <c r="M450" s="352"/>
      <c r="N450" s="277"/>
      <c r="O450" s="277"/>
      <c r="P450" s="277"/>
      <c r="Q450" s="277"/>
      <c r="R450" s="277"/>
      <c r="S450" s="277"/>
      <c r="T450" s="277"/>
      <c r="U450" s="277"/>
      <c r="V450" s="277"/>
      <c r="W450" s="277"/>
      <c r="X450" s="277"/>
    </row>
    <row r="451" ht="15.0" customHeight="1">
      <c r="A451" s="352">
        <v>206971.0</v>
      </c>
      <c r="B451" s="352" t="str">
        <f>VLOOKUP(A451, 'JAN2022 - CC'!M:N,2,0)</f>
        <v>1564244586</v>
      </c>
      <c r="C451" s="352">
        <f>VLOOKUP(B451, 'JAN2022 - CC'!A:B,2,0)</f>
        <v>15642</v>
      </c>
      <c r="D451" s="352" t="s">
        <v>8494</v>
      </c>
      <c r="E451" s="352">
        <v>672.0</v>
      </c>
      <c r="F451" s="277"/>
      <c r="G451" s="277"/>
      <c r="H451" s="277"/>
      <c r="I451" s="277"/>
      <c r="J451" s="352"/>
      <c r="K451" s="277"/>
      <c r="L451" s="352"/>
      <c r="M451" s="352"/>
      <c r="N451" s="277"/>
      <c r="O451" s="277"/>
      <c r="P451" s="277"/>
      <c r="Q451" s="277"/>
      <c r="R451" s="277"/>
      <c r="S451" s="277"/>
      <c r="T451" s="277"/>
      <c r="U451" s="277"/>
      <c r="V451" s="277"/>
      <c r="W451" s="277"/>
      <c r="X451" s="277"/>
    </row>
    <row r="452" ht="15.0" customHeight="1">
      <c r="A452" s="352">
        <v>206971.0</v>
      </c>
      <c r="B452" s="352" t="str">
        <f>VLOOKUP(A452, 'JAN2022 - CC'!M:N,2,0)</f>
        <v>1564244586</v>
      </c>
      <c r="C452" s="352">
        <f>VLOOKUP(B452, 'JAN2022 - CC'!A:B,2,0)</f>
        <v>15642</v>
      </c>
      <c r="D452" s="352" t="s">
        <v>8507</v>
      </c>
      <c r="E452" s="352" t="s">
        <v>8309</v>
      </c>
      <c r="F452" s="277"/>
      <c r="G452" s="277"/>
      <c r="H452" s="277"/>
      <c r="I452" s="277"/>
      <c r="J452" s="352"/>
      <c r="K452" s="277"/>
      <c r="L452" s="352"/>
      <c r="M452" s="352"/>
      <c r="N452" s="277"/>
      <c r="O452" s="277"/>
      <c r="P452" s="277"/>
      <c r="Q452" s="277"/>
      <c r="R452" s="277"/>
      <c r="S452" s="277"/>
      <c r="T452" s="277"/>
      <c r="U452" s="277"/>
      <c r="V452" s="277"/>
      <c r="W452" s="277"/>
      <c r="X452" s="277"/>
    </row>
    <row r="453" ht="15.75" customHeight="1">
      <c r="A453" s="352">
        <v>206972.0</v>
      </c>
      <c r="B453" s="352" t="str">
        <f>VLOOKUP(A453, 'JAN2022 - CC'!M:N,2,0)</f>
        <v>1227944586</v>
      </c>
      <c r="C453" s="352">
        <f>VLOOKUP(B453, 'JAN2022 - CC'!A:B,2,0)</f>
        <v>12279</v>
      </c>
      <c r="D453" s="352" t="s">
        <v>8495</v>
      </c>
      <c r="E453" s="352">
        <v>1020.0</v>
      </c>
      <c r="F453" s="277"/>
      <c r="G453" s="277"/>
      <c r="H453" s="277"/>
      <c r="I453" s="277"/>
      <c r="J453" s="352"/>
      <c r="K453" s="277"/>
      <c r="L453" s="352"/>
      <c r="M453" s="352"/>
      <c r="N453" s="277"/>
      <c r="O453" s="277"/>
      <c r="P453" s="277"/>
      <c r="Q453" s="277"/>
      <c r="R453" s="277"/>
      <c r="S453" s="277"/>
      <c r="T453" s="277"/>
      <c r="U453" s="277"/>
      <c r="V453" s="277"/>
      <c r="W453" s="277"/>
      <c r="X453" s="277"/>
    </row>
    <row r="454" ht="15.0" customHeight="1">
      <c r="A454" s="352">
        <v>206972.0</v>
      </c>
      <c r="B454" s="352" t="str">
        <f>VLOOKUP(A454, 'JAN2022 - CC'!M:N,2,0)</f>
        <v>1227944586</v>
      </c>
      <c r="C454" s="352">
        <f>VLOOKUP(B454, 'JAN2022 - CC'!A:B,2,0)</f>
        <v>12279</v>
      </c>
      <c r="D454" s="352" t="s">
        <v>8507</v>
      </c>
      <c r="E454" s="352" t="s">
        <v>8309</v>
      </c>
      <c r="F454" s="277"/>
      <c r="G454" s="277"/>
      <c r="H454" s="277"/>
      <c r="I454" s="277"/>
      <c r="J454" s="352"/>
      <c r="K454" s="277"/>
      <c r="L454" s="352"/>
      <c r="M454" s="352"/>
      <c r="N454" s="277"/>
      <c r="O454" s="277"/>
      <c r="P454" s="277"/>
      <c r="Q454" s="277"/>
      <c r="R454" s="277"/>
      <c r="S454" s="277"/>
      <c r="T454" s="277"/>
      <c r="U454" s="277"/>
      <c r="V454" s="277"/>
      <c r="W454" s="277"/>
      <c r="X454" s="277"/>
    </row>
    <row r="455" ht="15.0" customHeight="1">
      <c r="A455" s="352">
        <v>206972.0</v>
      </c>
      <c r="B455" s="352" t="str">
        <f>VLOOKUP(A455, 'JAN2022 - CC'!M:N,2,0)</f>
        <v>1227944586</v>
      </c>
      <c r="C455" s="352">
        <f>VLOOKUP(B455, 'JAN2022 - CC'!A:B,2,0)</f>
        <v>12279</v>
      </c>
      <c r="D455" s="352" t="s">
        <v>7569</v>
      </c>
      <c r="E455" s="352" t="s">
        <v>8309</v>
      </c>
      <c r="F455" s="277"/>
      <c r="G455" s="277"/>
      <c r="H455" s="277"/>
      <c r="I455" s="277"/>
      <c r="J455" s="352"/>
      <c r="K455" s="277"/>
      <c r="L455" s="352"/>
      <c r="M455" s="352"/>
      <c r="N455" s="277"/>
      <c r="O455" s="277"/>
      <c r="P455" s="277"/>
      <c r="Q455" s="277"/>
      <c r="R455" s="277"/>
      <c r="S455" s="277"/>
      <c r="T455" s="277"/>
      <c r="U455" s="277"/>
      <c r="V455" s="277"/>
      <c r="W455" s="277"/>
      <c r="X455" s="277"/>
    </row>
    <row r="456" ht="15.75" customHeight="1">
      <c r="A456" s="352">
        <v>206972.0</v>
      </c>
      <c r="B456" s="352" t="str">
        <f>VLOOKUP(A456, 'JAN2022 - CC'!M:N,2,0)</f>
        <v>1227944586</v>
      </c>
      <c r="C456" s="352">
        <f>VLOOKUP(B456, 'JAN2022 - CC'!A:B,2,0)</f>
        <v>12279</v>
      </c>
      <c r="D456" s="352" t="s">
        <v>7569</v>
      </c>
      <c r="E456" s="352">
        <v>511.0</v>
      </c>
      <c r="F456" s="277"/>
      <c r="G456" s="277"/>
      <c r="H456" s="277"/>
      <c r="I456" s="277"/>
      <c r="J456" s="352"/>
      <c r="K456" s="277"/>
      <c r="L456" s="352"/>
      <c r="M456" s="352"/>
      <c r="N456" s="277"/>
      <c r="O456" s="277"/>
      <c r="P456" s="277"/>
      <c r="Q456" s="277"/>
      <c r="R456" s="277"/>
      <c r="S456" s="277"/>
      <c r="T456" s="277"/>
      <c r="U456" s="277"/>
      <c r="V456" s="277"/>
      <c r="W456" s="277"/>
      <c r="X456" s="277"/>
    </row>
    <row r="457" ht="15.0" customHeight="1">
      <c r="A457" s="352">
        <v>206972.0</v>
      </c>
      <c r="B457" s="352" t="str">
        <f>VLOOKUP(A457, 'JAN2022 - CC'!M:N,2,0)</f>
        <v>1227944586</v>
      </c>
      <c r="C457" s="352">
        <f>VLOOKUP(B457, 'JAN2022 - CC'!A:B,2,0)</f>
        <v>12279</v>
      </c>
      <c r="D457" s="352" t="s">
        <v>7570</v>
      </c>
      <c r="E457" s="352" t="s">
        <v>8315</v>
      </c>
      <c r="F457" s="277"/>
      <c r="G457" s="277"/>
      <c r="H457" s="277"/>
      <c r="I457" s="277"/>
      <c r="J457" s="352"/>
      <c r="K457" s="277"/>
      <c r="L457" s="352"/>
      <c r="M457" s="352"/>
      <c r="N457" s="277"/>
      <c r="O457" s="277"/>
      <c r="P457" s="277"/>
      <c r="Q457" s="277"/>
      <c r="R457" s="277"/>
      <c r="S457" s="277"/>
      <c r="T457" s="277"/>
      <c r="U457" s="277"/>
      <c r="V457" s="277"/>
      <c r="W457" s="277"/>
      <c r="X457" s="277"/>
    </row>
    <row r="458" ht="15.0" customHeight="1">
      <c r="A458" s="352">
        <v>206973.0</v>
      </c>
      <c r="B458" s="352" t="str">
        <f>VLOOKUP(A458, 'JAN2022 - CC'!M:N,2,0)</f>
        <v>1796844586</v>
      </c>
      <c r="C458" s="352">
        <f>VLOOKUP(B458, 'JAN2022 - CC'!A:B,2,0)</f>
        <v>17968</v>
      </c>
      <c r="D458" s="352" t="s">
        <v>8342</v>
      </c>
      <c r="E458" s="352" t="s">
        <v>8309</v>
      </c>
      <c r="F458" s="277"/>
      <c r="G458" s="277"/>
      <c r="H458" s="277"/>
      <c r="I458" s="277"/>
      <c r="J458" s="352"/>
      <c r="K458" s="277"/>
      <c r="L458" s="352"/>
      <c r="M458" s="352"/>
      <c r="N458" s="277"/>
      <c r="O458" s="277"/>
      <c r="P458" s="277"/>
      <c r="Q458" s="277"/>
      <c r="R458" s="277"/>
      <c r="S458" s="277"/>
      <c r="T458" s="277"/>
      <c r="U458" s="277"/>
      <c r="V458" s="277"/>
      <c r="W458" s="277"/>
      <c r="X458" s="277"/>
    </row>
    <row r="459" ht="15.75" customHeight="1">
      <c r="A459" s="352">
        <v>206973.0</v>
      </c>
      <c r="B459" s="352" t="str">
        <f>VLOOKUP(A459, 'JAN2022 - CC'!M:N,2,0)</f>
        <v>1796844586</v>
      </c>
      <c r="C459" s="352">
        <f>VLOOKUP(B459, 'JAN2022 - CC'!A:B,2,0)</f>
        <v>17968</v>
      </c>
      <c r="D459" s="352" t="s">
        <v>7556</v>
      </c>
      <c r="E459" s="352">
        <v>149.0</v>
      </c>
      <c r="F459" s="277"/>
      <c r="G459" s="277"/>
      <c r="H459" s="277"/>
      <c r="I459" s="277"/>
      <c r="J459" s="352"/>
      <c r="K459" s="277"/>
      <c r="L459" s="352"/>
      <c r="M459" s="352"/>
      <c r="N459" s="277"/>
      <c r="O459" s="277"/>
      <c r="P459" s="277"/>
      <c r="Q459" s="277"/>
      <c r="R459" s="277"/>
      <c r="S459" s="277"/>
      <c r="T459" s="277"/>
      <c r="U459" s="277"/>
      <c r="V459" s="277"/>
      <c r="W459" s="277"/>
      <c r="X459" s="277"/>
    </row>
    <row r="460" ht="15.0" customHeight="1">
      <c r="A460" s="352">
        <v>206973.0</v>
      </c>
      <c r="B460" s="352" t="str">
        <f>VLOOKUP(A460, 'JAN2022 - CC'!M:N,2,0)</f>
        <v>1796844586</v>
      </c>
      <c r="C460" s="352">
        <f>VLOOKUP(B460, 'JAN2022 - CC'!A:B,2,0)</f>
        <v>17968</v>
      </c>
      <c r="D460" s="352" t="s">
        <v>8507</v>
      </c>
      <c r="E460" s="352" t="s">
        <v>8309</v>
      </c>
      <c r="F460" s="277"/>
      <c r="G460" s="277"/>
      <c r="H460" s="277"/>
      <c r="I460" s="277"/>
      <c r="J460" s="352"/>
      <c r="K460" s="277"/>
      <c r="L460" s="352"/>
      <c r="M460" s="352"/>
      <c r="N460" s="277"/>
      <c r="O460" s="277"/>
      <c r="P460" s="277"/>
      <c r="Q460" s="277"/>
      <c r="R460" s="277"/>
      <c r="S460" s="277"/>
      <c r="T460" s="277"/>
      <c r="U460" s="277"/>
      <c r="V460" s="277"/>
      <c r="W460" s="277"/>
      <c r="X460" s="277"/>
    </row>
    <row r="461" ht="15.0" customHeight="1">
      <c r="A461" s="352">
        <v>206973.0</v>
      </c>
      <c r="B461" s="352" t="str">
        <f>VLOOKUP(A461, 'JAN2022 - CC'!M:N,2,0)</f>
        <v>1796844586</v>
      </c>
      <c r="C461" s="352">
        <f>VLOOKUP(B461, 'JAN2022 - CC'!A:B,2,0)</f>
        <v>17968</v>
      </c>
      <c r="D461" s="352" t="s">
        <v>7570</v>
      </c>
      <c r="E461" s="352" t="s">
        <v>8315</v>
      </c>
      <c r="F461" s="277"/>
      <c r="G461" s="277"/>
      <c r="H461" s="277"/>
      <c r="I461" s="277"/>
      <c r="J461" s="352"/>
      <c r="K461" s="277"/>
      <c r="L461" s="352"/>
      <c r="M461" s="352"/>
      <c r="N461" s="277"/>
      <c r="O461" s="277"/>
      <c r="P461" s="277"/>
      <c r="Q461" s="277"/>
      <c r="R461" s="277"/>
      <c r="S461" s="277"/>
      <c r="T461" s="277"/>
      <c r="U461" s="277"/>
      <c r="V461" s="277"/>
      <c r="W461" s="277"/>
      <c r="X461" s="277"/>
    </row>
    <row r="462" ht="15.0" customHeight="1">
      <c r="A462" s="352">
        <v>206974.0</v>
      </c>
      <c r="B462" s="352" t="str">
        <f>VLOOKUP(A462, 'JAN2022 - CC'!M:N,2,0)</f>
        <v>1138944586</v>
      </c>
      <c r="C462" s="352">
        <f>VLOOKUP(B462, 'JAN2022 - CC'!A:B,2,0)</f>
        <v>11389</v>
      </c>
      <c r="D462" s="352" t="s">
        <v>8342</v>
      </c>
      <c r="E462" s="352" t="s">
        <v>8309</v>
      </c>
      <c r="F462" s="277"/>
      <c r="G462" s="277"/>
      <c r="H462" s="277"/>
      <c r="I462" s="277"/>
      <c r="J462" s="352"/>
      <c r="K462" s="277"/>
      <c r="L462" s="352"/>
      <c r="M462" s="352"/>
      <c r="N462" s="277"/>
      <c r="O462" s="277"/>
      <c r="P462" s="277"/>
      <c r="Q462" s="277"/>
      <c r="R462" s="277"/>
      <c r="S462" s="277"/>
      <c r="T462" s="277"/>
      <c r="U462" s="277"/>
      <c r="V462" s="277"/>
      <c r="W462" s="277"/>
      <c r="X462" s="277"/>
    </row>
    <row r="463" ht="15.75" customHeight="1">
      <c r="A463" s="352">
        <v>206974.0</v>
      </c>
      <c r="B463" s="352" t="str">
        <f>VLOOKUP(A463, 'JAN2022 - CC'!M:N,2,0)</f>
        <v>1138944586</v>
      </c>
      <c r="C463" s="352">
        <f>VLOOKUP(B463, 'JAN2022 - CC'!A:B,2,0)</f>
        <v>11389</v>
      </c>
      <c r="D463" s="352" t="s">
        <v>8495</v>
      </c>
      <c r="E463" s="352">
        <v>205.0</v>
      </c>
      <c r="F463" s="277"/>
      <c r="G463" s="277"/>
      <c r="H463" s="277"/>
      <c r="I463" s="277"/>
      <c r="J463" s="352"/>
      <c r="K463" s="277"/>
      <c r="L463" s="352"/>
      <c r="M463" s="352"/>
      <c r="N463" s="277"/>
      <c r="O463" s="277"/>
      <c r="P463" s="277"/>
      <c r="Q463" s="277"/>
      <c r="R463" s="277"/>
      <c r="S463" s="277"/>
      <c r="T463" s="277"/>
      <c r="U463" s="277"/>
      <c r="V463" s="277"/>
      <c r="W463" s="277"/>
      <c r="X463" s="277"/>
    </row>
    <row r="464" ht="15.0" customHeight="1">
      <c r="A464" s="352">
        <v>206974.0</v>
      </c>
      <c r="B464" s="352" t="str">
        <f>VLOOKUP(A464, 'JAN2022 - CC'!M:N,2,0)</f>
        <v>1138944586</v>
      </c>
      <c r="C464" s="352">
        <f>VLOOKUP(B464, 'JAN2022 - CC'!A:B,2,0)</f>
        <v>11389</v>
      </c>
      <c r="D464" s="352" t="s">
        <v>7569</v>
      </c>
      <c r="E464" s="352" t="s">
        <v>8309</v>
      </c>
      <c r="F464" s="277"/>
      <c r="G464" s="277"/>
      <c r="H464" s="277"/>
      <c r="I464" s="277"/>
      <c r="J464" s="352"/>
      <c r="K464" s="277"/>
      <c r="L464" s="352"/>
      <c r="M464" s="352"/>
      <c r="N464" s="277"/>
      <c r="O464" s="277"/>
      <c r="P464" s="277"/>
      <c r="Q464" s="277"/>
      <c r="R464" s="277"/>
      <c r="S464" s="277"/>
      <c r="T464" s="277"/>
      <c r="U464" s="277"/>
      <c r="V464" s="277"/>
      <c r="W464" s="277"/>
      <c r="X464" s="277"/>
    </row>
    <row r="465" ht="15.0" customHeight="1">
      <c r="A465" s="352">
        <v>206974.0</v>
      </c>
      <c r="B465" s="352" t="str">
        <f>VLOOKUP(A465, 'JAN2022 - CC'!M:N,2,0)</f>
        <v>1138944586</v>
      </c>
      <c r="C465" s="352">
        <f>VLOOKUP(B465, 'JAN2022 - CC'!A:B,2,0)</f>
        <v>11389</v>
      </c>
      <c r="D465" s="352" t="s">
        <v>7569</v>
      </c>
      <c r="E465" s="352">
        <v>260.0</v>
      </c>
      <c r="F465" s="277"/>
      <c r="G465" s="277"/>
      <c r="H465" s="277"/>
      <c r="I465" s="277"/>
      <c r="J465" s="352"/>
      <c r="K465" s="277"/>
      <c r="L465" s="352"/>
      <c r="M465" s="352"/>
      <c r="N465" s="277"/>
      <c r="O465" s="277"/>
      <c r="P465" s="277"/>
      <c r="Q465" s="277"/>
      <c r="R465" s="277"/>
      <c r="S465" s="277"/>
      <c r="T465" s="277"/>
      <c r="U465" s="277"/>
      <c r="V465" s="277"/>
      <c r="W465" s="277"/>
      <c r="X465" s="277"/>
    </row>
    <row r="466" ht="15.75" customHeight="1">
      <c r="A466" s="352">
        <v>206976.0</v>
      </c>
      <c r="B466" s="352" t="str">
        <f>VLOOKUP(A466, 'JAN2022 - CC'!M:N,2,0)</f>
        <v>1237444586</v>
      </c>
      <c r="C466" s="352">
        <f>VLOOKUP(B466, 'JAN2022 - CC'!A:B,2,0)</f>
        <v>12374</v>
      </c>
      <c r="D466" s="352" t="s">
        <v>8374</v>
      </c>
      <c r="E466" s="352" t="s">
        <v>8315</v>
      </c>
      <c r="F466" s="277"/>
      <c r="G466" s="277"/>
      <c r="H466" s="277"/>
      <c r="I466" s="277"/>
      <c r="J466" s="352"/>
      <c r="K466" s="277"/>
      <c r="L466" s="352"/>
      <c r="M466" s="352"/>
      <c r="N466" s="277"/>
      <c r="O466" s="277"/>
      <c r="P466" s="277"/>
      <c r="Q466" s="277"/>
      <c r="R466" s="277"/>
      <c r="S466" s="277"/>
      <c r="T466" s="277"/>
      <c r="U466" s="277"/>
      <c r="V466" s="277"/>
      <c r="W466" s="277"/>
      <c r="X466" s="277"/>
    </row>
    <row r="467" ht="15.0" customHeight="1">
      <c r="A467" s="352">
        <v>206976.0</v>
      </c>
      <c r="B467" s="352" t="str">
        <f>VLOOKUP(A467, 'JAN2022 - CC'!M:N,2,0)</f>
        <v>1237444586</v>
      </c>
      <c r="C467" s="352">
        <f>VLOOKUP(B467, 'JAN2022 - CC'!A:B,2,0)</f>
        <v>12374</v>
      </c>
      <c r="D467" s="352" t="s">
        <v>8389</v>
      </c>
      <c r="E467" s="352" t="s">
        <v>8309</v>
      </c>
      <c r="F467" s="277"/>
      <c r="G467" s="277"/>
      <c r="H467" s="277"/>
      <c r="I467" s="277"/>
      <c r="J467" s="352"/>
      <c r="K467" s="277"/>
      <c r="L467" s="352"/>
      <c r="M467" s="352"/>
      <c r="N467" s="277"/>
      <c r="O467" s="277"/>
      <c r="P467" s="277"/>
      <c r="Q467" s="277"/>
      <c r="R467" s="277"/>
      <c r="S467" s="277"/>
      <c r="T467" s="277"/>
      <c r="U467" s="277"/>
      <c r="V467" s="277"/>
      <c r="W467" s="277"/>
      <c r="X467" s="277"/>
    </row>
    <row r="468" ht="15.0" customHeight="1">
      <c r="A468" s="352">
        <v>206977.0</v>
      </c>
      <c r="B468" s="352" t="str">
        <f>VLOOKUP(A468, 'JAN2022 - CC'!M:N,2,0)</f>
        <v>1071844586</v>
      </c>
      <c r="C468" s="352">
        <f>VLOOKUP(B468, 'JAN2022 - CC'!A:B,2,0)</f>
        <v>10718</v>
      </c>
      <c r="D468" s="352" t="s">
        <v>8507</v>
      </c>
      <c r="E468" s="352" t="s">
        <v>8309</v>
      </c>
      <c r="F468" s="277"/>
      <c r="G468" s="277"/>
      <c r="H468" s="277"/>
      <c r="I468" s="277"/>
      <c r="J468" s="352"/>
      <c r="K468" s="277"/>
      <c r="L468" s="352"/>
      <c r="M468" s="352"/>
      <c r="N468" s="277"/>
      <c r="O468" s="277"/>
      <c r="P468" s="277"/>
      <c r="Q468" s="277"/>
      <c r="R468" s="277"/>
      <c r="S468" s="277"/>
      <c r="T468" s="277"/>
      <c r="U468" s="277"/>
      <c r="V468" s="277"/>
      <c r="W468" s="277"/>
      <c r="X468" s="277"/>
    </row>
    <row r="469" ht="15.75" customHeight="1">
      <c r="A469" s="352">
        <v>206977.0</v>
      </c>
      <c r="B469" s="352" t="str">
        <f>VLOOKUP(A469, 'JAN2022 - CC'!M:N,2,0)</f>
        <v>1071844586</v>
      </c>
      <c r="C469" s="352">
        <f>VLOOKUP(B469, 'JAN2022 - CC'!A:B,2,0)</f>
        <v>10718</v>
      </c>
      <c r="D469" s="352" t="s">
        <v>8583</v>
      </c>
      <c r="E469" s="352" t="s">
        <v>8309</v>
      </c>
      <c r="F469" s="277"/>
      <c r="G469" s="277"/>
      <c r="H469" s="277"/>
      <c r="I469" s="277"/>
      <c r="J469" s="352"/>
      <c r="K469" s="277"/>
      <c r="L469" s="352"/>
      <c r="M469" s="352"/>
      <c r="N469" s="277"/>
      <c r="O469" s="277"/>
      <c r="P469" s="277"/>
      <c r="Q469" s="277"/>
      <c r="R469" s="277"/>
      <c r="S469" s="277"/>
      <c r="T469" s="277"/>
      <c r="U469" s="277"/>
      <c r="V469" s="277"/>
      <c r="W469" s="277"/>
      <c r="X469" s="277"/>
    </row>
    <row r="470" ht="15.0" customHeight="1">
      <c r="A470" s="352">
        <v>206978.0</v>
      </c>
      <c r="B470" s="352" t="str">
        <f>VLOOKUP(A470, 'JAN2022 - CC'!M:N,2,0)</f>
        <v>1125244586</v>
      </c>
      <c r="C470" s="352">
        <f>VLOOKUP(B470, 'JAN2022 - CC'!A:B,2,0)</f>
        <v>11252</v>
      </c>
      <c r="D470" s="352" t="s">
        <v>8507</v>
      </c>
      <c r="E470" s="352" t="s">
        <v>8309</v>
      </c>
      <c r="F470" s="277"/>
      <c r="G470" s="277"/>
      <c r="H470" s="277"/>
      <c r="I470" s="277"/>
      <c r="J470" s="352"/>
      <c r="K470" s="277"/>
      <c r="L470" s="352"/>
      <c r="M470" s="352"/>
      <c r="N470" s="277"/>
      <c r="O470" s="277"/>
      <c r="P470" s="277"/>
      <c r="Q470" s="277"/>
      <c r="R470" s="277"/>
      <c r="S470" s="277"/>
      <c r="T470" s="277"/>
      <c r="U470" s="277"/>
      <c r="V470" s="277"/>
      <c r="W470" s="277"/>
      <c r="X470" s="277"/>
    </row>
    <row r="471" ht="15.0" customHeight="1">
      <c r="A471" s="352">
        <v>206980.0</v>
      </c>
      <c r="B471" s="352" t="str">
        <f>VLOOKUP(A471, 'JAN2022 - CC'!M:N,2,0)</f>
        <v>1274144586</v>
      </c>
      <c r="C471" s="352">
        <f>VLOOKUP(B471, 'JAN2022 - CC'!A:B,2,0)</f>
        <v>12741</v>
      </c>
      <c r="D471" s="352" t="s">
        <v>7569</v>
      </c>
      <c r="E471" s="352" t="s">
        <v>8309</v>
      </c>
      <c r="F471" s="277"/>
      <c r="G471" s="277"/>
      <c r="H471" s="277"/>
      <c r="I471" s="277"/>
      <c r="J471" s="352"/>
      <c r="K471" s="277"/>
      <c r="L471" s="352"/>
      <c r="M471" s="352"/>
      <c r="N471" s="277"/>
      <c r="O471" s="277"/>
      <c r="P471" s="277"/>
      <c r="Q471" s="277"/>
      <c r="R471" s="277"/>
      <c r="S471" s="277"/>
      <c r="T471" s="277"/>
      <c r="U471" s="277"/>
      <c r="V471" s="277"/>
      <c r="W471" s="277"/>
      <c r="X471" s="277"/>
    </row>
    <row r="472" ht="15.75" customHeight="1">
      <c r="A472" s="352">
        <v>206981.0</v>
      </c>
      <c r="B472" s="352" t="str">
        <f>VLOOKUP(A472, 'JAN2022 - CC'!M:N,2,0)</f>
        <v>1437344586</v>
      </c>
      <c r="C472" s="352">
        <f>VLOOKUP(B472, 'JAN2022 - CC'!A:B,2,0)</f>
        <v>14373</v>
      </c>
      <c r="D472" s="352" t="s">
        <v>8318</v>
      </c>
      <c r="E472" s="352" t="s">
        <v>8309</v>
      </c>
      <c r="F472" s="277"/>
      <c r="G472" s="277"/>
      <c r="H472" s="277"/>
      <c r="I472" s="277"/>
      <c r="J472" s="352"/>
      <c r="K472" s="277"/>
      <c r="L472" s="352"/>
      <c r="M472" s="352"/>
      <c r="N472" s="277"/>
      <c r="O472" s="277"/>
      <c r="P472" s="277"/>
      <c r="Q472" s="277"/>
      <c r="R472" s="277"/>
      <c r="S472" s="277"/>
      <c r="T472" s="277"/>
      <c r="U472" s="277"/>
      <c r="V472" s="277"/>
      <c r="W472" s="277"/>
      <c r="X472" s="277"/>
    </row>
    <row r="473" ht="15.0" customHeight="1">
      <c r="A473" s="352">
        <v>206981.0</v>
      </c>
      <c r="B473" s="352" t="str">
        <f>VLOOKUP(A473, 'JAN2022 - CC'!M:N,2,0)</f>
        <v>1437344586</v>
      </c>
      <c r="C473" s="352">
        <f>VLOOKUP(B473, 'JAN2022 - CC'!A:B,2,0)</f>
        <v>14373</v>
      </c>
      <c r="D473" s="352" t="s">
        <v>7939</v>
      </c>
      <c r="E473" s="352" t="s">
        <v>8309</v>
      </c>
      <c r="F473" s="277"/>
      <c r="G473" s="277"/>
      <c r="H473" s="277"/>
      <c r="I473" s="277"/>
      <c r="J473" s="352"/>
      <c r="K473" s="277"/>
      <c r="L473" s="352"/>
      <c r="M473" s="352"/>
      <c r="N473" s="277"/>
      <c r="O473" s="277"/>
      <c r="P473" s="277"/>
      <c r="Q473" s="277"/>
      <c r="R473" s="277"/>
      <c r="S473" s="277"/>
      <c r="T473" s="277"/>
      <c r="U473" s="277"/>
      <c r="V473" s="277"/>
      <c r="W473" s="277"/>
      <c r="X473" s="277"/>
    </row>
    <row r="474" ht="15.0" customHeight="1">
      <c r="A474" s="352">
        <v>206981.0</v>
      </c>
      <c r="B474" s="352" t="str">
        <f>VLOOKUP(A474, 'JAN2022 - CC'!M:N,2,0)</f>
        <v>1437344586</v>
      </c>
      <c r="C474" s="352">
        <f>VLOOKUP(B474, 'JAN2022 - CC'!A:B,2,0)</f>
        <v>14373</v>
      </c>
      <c r="D474" s="352" t="s">
        <v>8507</v>
      </c>
      <c r="E474" s="352" t="s">
        <v>8309</v>
      </c>
      <c r="F474" s="277"/>
      <c r="G474" s="277"/>
      <c r="H474" s="277"/>
      <c r="I474" s="277"/>
      <c r="J474" s="352"/>
      <c r="K474" s="277"/>
      <c r="L474" s="352"/>
      <c r="M474" s="352"/>
      <c r="N474" s="277"/>
      <c r="O474" s="277"/>
      <c r="P474" s="277"/>
      <c r="Q474" s="277"/>
      <c r="R474" s="277"/>
      <c r="S474" s="277"/>
      <c r="T474" s="277"/>
      <c r="U474" s="277"/>
      <c r="V474" s="277"/>
      <c r="W474" s="277"/>
      <c r="X474" s="277"/>
    </row>
    <row r="475" ht="15.75" customHeight="1">
      <c r="A475" s="352">
        <v>206981.0</v>
      </c>
      <c r="B475" s="352" t="str">
        <f>VLOOKUP(A475, 'JAN2022 - CC'!M:N,2,0)</f>
        <v>1437344586</v>
      </c>
      <c r="C475" s="352">
        <f>VLOOKUP(B475, 'JAN2022 - CC'!A:B,2,0)</f>
        <v>14373</v>
      </c>
      <c r="D475" s="352" t="s">
        <v>7569</v>
      </c>
      <c r="E475" s="352" t="s">
        <v>8309</v>
      </c>
      <c r="F475" s="277"/>
      <c r="G475" s="277"/>
      <c r="H475" s="277"/>
      <c r="I475" s="277"/>
      <c r="J475" s="352"/>
      <c r="K475" s="277"/>
      <c r="L475" s="352"/>
      <c r="M475" s="352"/>
      <c r="N475" s="277"/>
      <c r="O475" s="277"/>
      <c r="P475" s="277"/>
      <c r="Q475" s="277"/>
      <c r="R475" s="277"/>
      <c r="S475" s="277"/>
      <c r="T475" s="277"/>
      <c r="U475" s="277"/>
      <c r="V475" s="277"/>
      <c r="W475" s="277"/>
      <c r="X475" s="277"/>
    </row>
    <row r="476" ht="15.0" customHeight="1">
      <c r="A476" s="352">
        <v>206982.0</v>
      </c>
      <c r="B476" s="352" t="str">
        <f>VLOOKUP(A476, 'JAN2022 - CC'!M:N,2,0)</f>
        <v>1447744586</v>
      </c>
      <c r="C476" s="352">
        <f>VLOOKUP(B476, 'JAN2022 - CC'!A:B,2,0)</f>
        <v>14477</v>
      </c>
      <c r="D476" s="352" t="s">
        <v>7570</v>
      </c>
      <c r="E476" s="352" t="s">
        <v>8315</v>
      </c>
      <c r="F476" s="277"/>
      <c r="G476" s="277"/>
      <c r="H476" s="277"/>
      <c r="I476" s="277"/>
      <c r="J476" s="352"/>
      <c r="K476" s="277"/>
      <c r="L476" s="352"/>
      <c r="M476" s="352"/>
      <c r="N476" s="277"/>
      <c r="O476" s="277"/>
      <c r="P476" s="277"/>
      <c r="Q476" s="277"/>
      <c r="R476" s="277"/>
      <c r="S476" s="277"/>
      <c r="T476" s="277"/>
      <c r="U476" s="277"/>
      <c r="V476" s="277"/>
      <c r="W476" s="277"/>
      <c r="X476" s="277"/>
    </row>
    <row r="477" ht="15.0" customHeight="1">
      <c r="A477" s="352">
        <v>206984.0</v>
      </c>
      <c r="B477" s="352" t="str">
        <f>VLOOKUP(A477, 'JAN2022 - CC'!M:N,2,0)</f>
        <v>1482644586</v>
      </c>
      <c r="C477" s="352">
        <f>VLOOKUP(B477, 'JAN2022 - CC'!A:B,2,0)</f>
        <v>14826</v>
      </c>
      <c r="D477" s="352" t="s">
        <v>7576</v>
      </c>
      <c r="E477" s="352" t="s">
        <v>8315</v>
      </c>
      <c r="F477" s="277"/>
      <c r="G477" s="277"/>
      <c r="H477" s="277"/>
      <c r="I477" s="277"/>
      <c r="J477" s="352"/>
      <c r="K477" s="277"/>
      <c r="L477" s="352"/>
      <c r="M477" s="352"/>
      <c r="N477" s="277"/>
      <c r="O477" s="277"/>
      <c r="P477" s="277"/>
      <c r="Q477" s="277"/>
      <c r="R477" s="277"/>
      <c r="S477" s="277"/>
      <c r="T477" s="277"/>
      <c r="U477" s="277"/>
      <c r="V477" s="277"/>
      <c r="W477" s="277"/>
      <c r="X477" s="277"/>
    </row>
    <row r="478" ht="15.0" customHeight="1">
      <c r="A478" s="352">
        <v>206984.0</v>
      </c>
      <c r="B478" s="352" t="str">
        <f>VLOOKUP(A478, 'JAN2022 - CC'!M:N,2,0)</f>
        <v>1482644586</v>
      </c>
      <c r="C478" s="352">
        <f>VLOOKUP(B478, 'JAN2022 - CC'!A:B,2,0)</f>
        <v>14826</v>
      </c>
      <c r="D478" s="352" t="s">
        <v>7640</v>
      </c>
      <c r="E478" s="352">
        <v>459.0</v>
      </c>
      <c r="F478" s="277"/>
      <c r="G478" s="277"/>
      <c r="H478" s="277"/>
      <c r="I478" s="277"/>
      <c r="J478" s="352"/>
      <c r="K478" s="277"/>
      <c r="L478" s="352"/>
      <c r="M478" s="352"/>
      <c r="N478" s="277"/>
      <c r="O478" s="277"/>
      <c r="P478" s="277"/>
      <c r="Q478" s="277"/>
      <c r="R478" s="277"/>
      <c r="S478" s="277"/>
      <c r="T478" s="277"/>
      <c r="U478" s="277"/>
      <c r="V478" s="277"/>
      <c r="W478" s="277"/>
      <c r="X478" s="277"/>
    </row>
    <row r="479" ht="15.75" customHeight="1">
      <c r="A479" s="352">
        <v>206984.0</v>
      </c>
      <c r="B479" s="352" t="str">
        <f>VLOOKUP(A479, 'JAN2022 - CC'!M:N,2,0)</f>
        <v>1482644586</v>
      </c>
      <c r="C479" s="352">
        <f>VLOOKUP(B479, 'JAN2022 - CC'!A:B,2,0)</f>
        <v>14826</v>
      </c>
      <c r="D479" s="352" t="s">
        <v>7606</v>
      </c>
      <c r="E479" s="352">
        <v>749.0</v>
      </c>
      <c r="F479" s="277"/>
      <c r="G479" s="277"/>
      <c r="H479" s="277"/>
      <c r="I479" s="277"/>
      <c r="J479" s="352"/>
      <c r="K479" s="277"/>
      <c r="L479" s="352"/>
      <c r="M479" s="352"/>
      <c r="N479" s="277"/>
      <c r="O479" s="277"/>
      <c r="P479" s="277"/>
      <c r="Q479" s="277"/>
      <c r="R479" s="277"/>
      <c r="S479" s="277"/>
      <c r="T479" s="277"/>
      <c r="U479" s="277"/>
      <c r="V479" s="277"/>
      <c r="W479" s="277"/>
      <c r="X479" s="277"/>
    </row>
    <row r="480" ht="15.0" customHeight="1">
      <c r="A480" s="352">
        <v>206987.0</v>
      </c>
      <c r="B480" s="352" t="str">
        <f>VLOOKUP(A480, 'JAN2022 - CC'!M:N,2,0)</f>
        <v>1553044586</v>
      </c>
      <c r="C480" s="352">
        <f>VLOOKUP(B480, 'JAN2022 - CC'!A:B,2,0)</f>
        <v>15530</v>
      </c>
      <c r="D480" s="352" t="s">
        <v>7705</v>
      </c>
      <c r="E480" s="352" t="s">
        <v>8315</v>
      </c>
      <c r="F480" s="277"/>
      <c r="G480" s="277"/>
      <c r="H480" s="277"/>
      <c r="I480" s="277"/>
      <c r="J480" s="352"/>
      <c r="K480" s="277"/>
      <c r="L480" s="352"/>
      <c r="M480" s="352"/>
      <c r="N480" s="277"/>
      <c r="O480" s="277"/>
      <c r="P480" s="277"/>
      <c r="Q480" s="277"/>
      <c r="R480" s="277"/>
      <c r="S480" s="277"/>
      <c r="T480" s="277"/>
      <c r="U480" s="277"/>
      <c r="V480" s="277"/>
      <c r="W480" s="277"/>
      <c r="X480" s="277"/>
    </row>
    <row r="481" ht="15.0" customHeight="1">
      <c r="A481" s="352">
        <v>206987.0</v>
      </c>
      <c r="B481" s="352" t="str">
        <f>VLOOKUP(A481, 'JAN2022 - CC'!M:N,2,0)</f>
        <v>1553044586</v>
      </c>
      <c r="C481" s="352">
        <f>VLOOKUP(B481, 'JAN2022 - CC'!A:B,2,0)</f>
        <v>15530</v>
      </c>
      <c r="D481" s="352" t="s">
        <v>7566</v>
      </c>
      <c r="E481" s="352">
        <v>1140.0</v>
      </c>
      <c r="F481" s="277"/>
      <c r="G481" s="277"/>
      <c r="H481" s="277"/>
      <c r="I481" s="277"/>
      <c r="J481" s="352"/>
      <c r="K481" s="277"/>
      <c r="L481" s="352"/>
      <c r="M481" s="352"/>
      <c r="N481" s="277"/>
      <c r="O481" s="277"/>
      <c r="P481" s="277"/>
      <c r="Q481" s="277"/>
      <c r="R481" s="277"/>
      <c r="S481" s="277"/>
      <c r="T481" s="277"/>
      <c r="U481" s="277"/>
      <c r="V481" s="277"/>
      <c r="W481" s="277"/>
      <c r="X481" s="277"/>
    </row>
    <row r="482" ht="15.75" customHeight="1">
      <c r="A482" s="352">
        <v>206987.0</v>
      </c>
      <c r="B482" s="352" t="str">
        <f>VLOOKUP(A482, 'JAN2022 - CC'!M:N,2,0)</f>
        <v>1553044586</v>
      </c>
      <c r="C482" s="352">
        <f>VLOOKUP(B482, 'JAN2022 - CC'!A:B,2,0)</f>
        <v>15530</v>
      </c>
      <c r="D482" s="352" t="s">
        <v>8494</v>
      </c>
      <c r="E482" s="352" t="s">
        <v>8315</v>
      </c>
      <c r="F482" s="277"/>
      <c r="G482" s="277"/>
      <c r="H482" s="277"/>
      <c r="I482" s="277"/>
      <c r="J482" s="352"/>
      <c r="K482" s="277"/>
      <c r="L482" s="352"/>
      <c r="M482" s="352"/>
      <c r="N482" s="277"/>
      <c r="O482" s="277"/>
      <c r="P482" s="277"/>
      <c r="Q482" s="277"/>
      <c r="R482" s="277"/>
      <c r="S482" s="277"/>
      <c r="T482" s="277"/>
      <c r="U482" s="277"/>
      <c r="V482" s="277"/>
      <c r="W482" s="277"/>
      <c r="X482" s="277"/>
    </row>
    <row r="483" ht="15.0" customHeight="1">
      <c r="A483" s="352">
        <v>206987.0</v>
      </c>
      <c r="B483" s="352" t="str">
        <f>VLOOKUP(A483, 'JAN2022 - CC'!M:N,2,0)</f>
        <v>1553044586</v>
      </c>
      <c r="C483" s="352">
        <f>VLOOKUP(B483, 'JAN2022 - CC'!A:B,2,0)</f>
        <v>15530</v>
      </c>
      <c r="D483" s="352" t="s">
        <v>8507</v>
      </c>
      <c r="E483" s="352" t="s">
        <v>8309</v>
      </c>
      <c r="F483" s="277"/>
      <c r="G483" s="277"/>
      <c r="H483" s="277"/>
      <c r="I483" s="277"/>
      <c r="J483" s="352"/>
      <c r="K483" s="277"/>
      <c r="L483" s="352"/>
      <c r="M483" s="352"/>
      <c r="N483" s="277"/>
      <c r="O483" s="277"/>
      <c r="P483" s="277"/>
      <c r="Q483" s="277"/>
      <c r="R483" s="277"/>
      <c r="S483" s="277"/>
      <c r="T483" s="277"/>
      <c r="U483" s="277"/>
      <c r="V483" s="277"/>
      <c r="W483" s="277"/>
      <c r="X483" s="277"/>
    </row>
    <row r="484" ht="15.0" customHeight="1">
      <c r="A484" s="352">
        <v>206987.0</v>
      </c>
      <c r="B484" s="352" t="str">
        <f>VLOOKUP(A484, 'JAN2022 - CC'!M:N,2,0)</f>
        <v>1553044586</v>
      </c>
      <c r="C484" s="352">
        <f>VLOOKUP(B484, 'JAN2022 - CC'!A:B,2,0)</f>
        <v>15530</v>
      </c>
      <c r="D484" s="352" t="s">
        <v>7570</v>
      </c>
      <c r="E484" s="352" t="s">
        <v>8315</v>
      </c>
      <c r="F484" s="277"/>
      <c r="G484" s="277"/>
      <c r="H484" s="277"/>
      <c r="I484" s="277"/>
      <c r="J484" s="352"/>
      <c r="K484" s="277"/>
      <c r="L484" s="352"/>
      <c r="M484" s="352"/>
      <c r="N484" s="277"/>
      <c r="O484" s="277"/>
      <c r="P484" s="277"/>
      <c r="Q484" s="277"/>
      <c r="R484" s="277"/>
      <c r="S484" s="277"/>
      <c r="T484" s="277"/>
      <c r="U484" s="277"/>
      <c r="V484" s="277"/>
      <c r="W484" s="277"/>
      <c r="X484" s="277"/>
    </row>
    <row r="485" ht="15.75" customHeight="1">
      <c r="A485" s="352">
        <v>206988.0</v>
      </c>
      <c r="B485" s="352" t="str">
        <f>VLOOKUP(A485, 'JAN2022 - CC'!M:N,2,0)</f>
        <v>1507344586</v>
      </c>
      <c r="C485" s="352">
        <f>VLOOKUP(B485, 'JAN2022 - CC'!A:B,2,0)</f>
        <v>15073</v>
      </c>
      <c r="D485" s="352" t="s">
        <v>8374</v>
      </c>
      <c r="E485" s="352">
        <v>869.0</v>
      </c>
      <c r="F485" s="277"/>
      <c r="G485" s="277"/>
      <c r="H485" s="277"/>
      <c r="I485" s="277"/>
      <c r="J485" s="352"/>
      <c r="K485" s="277"/>
      <c r="L485" s="352"/>
      <c r="M485" s="352"/>
      <c r="N485" s="277"/>
      <c r="O485" s="277"/>
      <c r="P485" s="277"/>
      <c r="Q485" s="277"/>
      <c r="R485" s="277"/>
      <c r="S485" s="277"/>
      <c r="T485" s="277"/>
      <c r="U485" s="277"/>
      <c r="V485" s="277"/>
      <c r="W485" s="277"/>
      <c r="X485" s="277"/>
    </row>
    <row r="486" ht="15.0" customHeight="1">
      <c r="A486" s="352">
        <v>206988.0</v>
      </c>
      <c r="B486" s="352" t="str">
        <f>VLOOKUP(A486, 'JAN2022 - CC'!M:N,2,0)</f>
        <v>1507344586</v>
      </c>
      <c r="C486" s="352">
        <f>VLOOKUP(B486, 'JAN2022 - CC'!A:B,2,0)</f>
        <v>15073</v>
      </c>
      <c r="D486" s="352" t="s">
        <v>7576</v>
      </c>
      <c r="E486" s="352" t="s">
        <v>8315</v>
      </c>
      <c r="F486" s="277"/>
      <c r="G486" s="277"/>
      <c r="H486" s="277"/>
      <c r="I486" s="277"/>
      <c r="J486" s="352"/>
      <c r="K486" s="277"/>
      <c r="L486" s="352"/>
      <c r="M486" s="352"/>
      <c r="N486" s="277"/>
      <c r="O486" s="277"/>
      <c r="P486" s="277"/>
      <c r="Q486" s="277"/>
      <c r="R486" s="277"/>
      <c r="S486" s="277"/>
      <c r="T486" s="277"/>
      <c r="U486" s="277"/>
      <c r="V486" s="277"/>
      <c r="W486" s="277"/>
      <c r="X486" s="277"/>
    </row>
    <row r="487" ht="15.0" customHeight="1">
      <c r="A487" s="352">
        <v>206988.0</v>
      </c>
      <c r="B487" s="352" t="str">
        <f>VLOOKUP(A487, 'JAN2022 - CC'!M:N,2,0)</f>
        <v>1507344586</v>
      </c>
      <c r="C487" s="352">
        <f>VLOOKUP(B487, 'JAN2022 - CC'!A:B,2,0)</f>
        <v>15073</v>
      </c>
      <c r="D487" s="352" t="s">
        <v>7566</v>
      </c>
      <c r="E487" s="352">
        <v>1110.0</v>
      </c>
      <c r="F487" s="277"/>
      <c r="G487" s="277"/>
      <c r="H487" s="277"/>
      <c r="I487" s="277"/>
      <c r="J487" s="352"/>
      <c r="K487" s="277"/>
      <c r="L487" s="352"/>
      <c r="M487" s="352"/>
      <c r="N487" s="277"/>
      <c r="O487" s="277"/>
      <c r="P487" s="277"/>
      <c r="Q487" s="277"/>
      <c r="R487" s="277"/>
      <c r="S487" s="277"/>
      <c r="T487" s="277"/>
      <c r="U487" s="277"/>
      <c r="V487" s="277"/>
      <c r="W487" s="277"/>
      <c r="X487" s="277"/>
    </row>
    <row r="488" ht="15.75" customHeight="1">
      <c r="A488" s="352">
        <v>206988.0</v>
      </c>
      <c r="B488" s="352" t="str">
        <f>VLOOKUP(A488, 'JAN2022 - CC'!M:N,2,0)</f>
        <v>1507344586</v>
      </c>
      <c r="C488" s="352">
        <f>VLOOKUP(B488, 'JAN2022 - CC'!A:B,2,0)</f>
        <v>15073</v>
      </c>
      <c r="D488" s="352" t="s">
        <v>8494</v>
      </c>
      <c r="E488" s="352" t="s">
        <v>8315</v>
      </c>
      <c r="F488" s="277"/>
      <c r="G488" s="277"/>
      <c r="H488" s="277"/>
      <c r="I488" s="277"/>
      <c r="J488" s="352"/>
      <c r="K488" s="277"/>
      <c r="L488" s="352"/>
      <c r="M488" s="352"/>
      <c r="N488" s="277"/>
      <c r="O488" s="277"/>
      <c r="P488" s="277"/>
      <c r="Q488" s="277"/>
      <c r="R488" s="277"/>
      <c r="S488" s="277"/>
      <c r="T488" s="277"/>
      <c r="U488" s="277"/>
      <c r="V488" s="277"/>
      <c r="W488" s="277"/>
      <c r="X488" s="277"/>
    </row>
    <row r="489" ht="15.0" customHeight="1">
      <c r="A489" s="352">
        <v>206988.0</v>
      </c>
      <c r="B489" s="352" t="str">
        <f>VLOOKUP(A489, 'JAN2022 - CC'!M:N,2,0)</f>
        <v>1507344586</v>
      </c>
      <c r="C489" s="352">
        <f>VLOOKUP(B489, 'JAN2022 - CC'!A:B,2,0)</f>
        <v>15073</v>
      </c>
      <c r="D489" s="352" t="s">
        <v>7606</v>
      </c>
      <c r="E489" s="352" t="s">
        <v>8315</v>
      </c>
      <c r="F489" s="277"/>
      <c r="G489" s="277"/>
      <c r="H489" s="277"/>
      <c r="I489" s="277"/>
      <c r="J489" s="352"/>
      <c r="K489" s="277"/>
      <c r="L489" s="352"/>
      <c r="M489" s="352"/>
      <c r="N489" s="277"/>
      <c r="O489" s="277"/>
      <c r="P489" s="277"/>
      <c r="Q489" s="277"/>
      <c r="R489" s="277"/>
      <c r="S489" s="277"/>
      <c r="T489" s="277"/>
      <c r="U489" s="277"/>
      <c r="V489" s="277"/>
      <c r="W489" s="277"/>
      <c r="X489" s="277"/>
    </row>
    <row r="490" ht="15.0" customHeight="1">
      <c r="A490" s="352">
        <v>206989.0</v>
      </c>
      <c r="B490" s="352" t="str">
        <f>VLOOKUP(A490, 'JAN2022 - CC'!M:N,2,0)</f>
        <v>1141144586</v>
      </c>
      <c r="C490" s="352">
        <f>VLOOKUP(B490, 'JAN2022 - CC'!A:B,2,0)</f>
        <v>11411</v>
      </c>
      <c r="D490" s="352" t="s">
        <v>7570</v>
      </c>
      <c r="E490" s="352" t="s">
        <v>8315</v>
      </c>
      <c r="F490" s="277"/>
      <c r="G490" s="277"/>
      <c r="H490" s="277"/>
      <c r="I490" s="277"/>
      <c r="J490" s="352"/>
      <c r="K490" s="277"/>
      <c r="L490" s="352"/>
      <c r="M490" s="352"/>
      <c r="N490" s="277"/>
      <c r="O490" s="277"/>
      <c r="P490" s="277"/>
      <c r="Q490" s="277"/>
      <c r="R490" s="277"/>
      <c r="S490" s="277"/>
      <c r="T490" s="277"/>
      <c r="U490" s="277"/>
      <c r="V490" s="277"/>
      <c r="W490" s="277"/>
      <c r="X490" s="277"/>
    </row>
    <row r="491" ht="15.0" customHeight="1">
      <c r="A491" s="352">
        <v>206989.0</v>
      </c>
      <c r="B491" s="352" t="str">
        <f>VLOOKUP(A491, 'JAN2022 - CC'!M:N,2,0)</f>
        <v>1141144586</v>
      </c>
      <c r="C491" s="352">
        <f>VLOOKUP(B491, 'JAN2022 - CC'!A:B,2,0)</f>
        <v>11411</v>
      </c>
      <c r="D491" s="352" t="s">
        <v>7606</v>
      </c>
      <c r="E491" s="352" t="s">
        <v>8315</v>
      </c>
      <c r="F491" s="277"/>
      <c r="G491" s="277"/>
      <c r="H491" s="277"/>
      <c r="I491" s="277"/>
      <c r="J491" s="352"/>
      <c r="K491" s="277"/>
      <c r="L491" s="352"/>
      <c r="M491" s="352"/>
      <c r="N491" s="277"/>
      <c r="O491" s="277"/>
      <c r="P491" s="277"/>
      <c r="Q491" s="277"/>
      <c r="R491" s="277"/>
      <c r="S491" s="277"/>
      <c r="T491" s="277"/>
      <c r="U491" s="277"/>
      <c r="V491" s="277"/>
      <c r="W491" s="277"/>
      <c r="X491" s="277"/>
    </row>
    <row r="492" ht="15.75" customHeight="1">
      <c r="A492" s="352">
        <v>206990.0</v>
      </c>
      <c r="B492" s="352" t="str">
        <f>VLOOKUP(A492, 'JAN2022 - CC'!M:N,2,0)</f>
        <v>1629444587</v>
      </c>
      <c r="C492" s="352">
        <f>VLOOKUP(B492, 'JAN2022 - CC'!A:B,2,0)</f>
        <v>16294</v>
      </c>
      <c r="D492" s="352" t="s">
        <v>8507</v>
      </c>
      <c r="E492" s="352" t="s">
        <v>8309</v>
      </c>
      <c r="F492" s="277"/>
      <c r="G492" s="277"/>
      <c r="H492" s="277"/>
      <c r="I492" s="277"/>
      <c r="J492" s="352"/>
      <c r="K492" s="277"/>
      <c r="L492" s="352"/>
      <c r="M492" s="352"/>
      <c r="N492" s="277"/>
      <c r="O492" s="277"/>
      <c r="P492" s="277"/>
      <c r="Q492" s="277"/>
      <c r="R492" s="277"/>
      <c r="S492" s="277"/>
      <c r="T492" s="277"/>
      <c r="U492" s="277"/>
      <c r="V492" s="277"/>
      <c r="W492" s="277"/>
      <c r="X492" s="277"/>
    </row>
    <row r="493" ht="15.0" customHeight="1">
      <c r="A493" s="352">
        <v>206991.0</v>
      </c>
      <c r="B493" s="352" t="str">
        <f>VLOOKUP(A493, 'JAN2022 - CC'!M:N,2,0)</f>
        <v>1578644587</v>
      </c>
      <c r="C493" s="352">
        <f>VLOOKUP(B493, 'JAN2022 - CC'!A:B,2,0)</f>
        <v>15786</v>
      </c>
      <c r="D493" s="352" t="s">
        <v>7576</v>
      </c>
      <c r="E493" s="352" t="s">
        <v>8315</v>
      </c>
      <c r="F493" s="277"/>
      <c r="G493" s="277"/>
      <c r="H493" s="277"/>
      <c r="I493" s="277"/>
      <c r="J493" s="352"/>
      <c r="K493" s="277"/>
      <c r="L493" s="352"/>
      <c r="M493" s="352"/>
      <c r="N493" s="277"/>
      <c r="O493" s="277"/>
      <c r="P493" s="277"/>
      <c r="Q493" s="277"/>
      <c r="R493" s="277"/>
      <c r="S493" s="277"/>
      <c r="T493" s="277"/>
      <c r="U493" s="277"/>
      <c r="V493" s="277"/>
      <c r="W493" s="277"/>
      <c r="X493" s="277"/>
    </row>
    <row r="494" ht="15.0" customHeight="1">
      <c r="A494" s="352">
        <v>206991.0</v>
      </c>
      <c r="B494" s="352" t="str">
        <f>VLOOKUP(A494, 'JAN2022 - CC'!M:N,2,0)</f>
        <v>1578644587</v>
      </c>
      <c r="C494" s="352">
        <f>VLOOKUP(B494, 'JAN2022 - CC'!A:B,2,0)</f>
        <v>15786</v>
      </c>
      <c r="D494" s="352" t="s">
        <v>8507</v>
      </c>
      <c r="E494" s="352" t="s">
        <v>8309</v>
      </c>
      <c r="F494" s="277"/>
      <c r="G494" s="277"/>
      <c r="H494" s="277"/>
      <c r="I494" s="277"/>
      <c r="J494" s="352"/>
      <c r="K494" s="277"/>
      <c r="L494" s="352"/>
      <c r="M494" s="352"/>
      <c r="N494" s="277"/>
      <c r="O494" s="277"/>
      <c r="P494" s="277"/>
      <c r="Q494" s="277"/>
      <c r="R494" s="277"/>
      <c r="S494" s="277"/>
      <c r="T494" s="277"/>
      <c r="U494" s="277"/>
      <c r="V494" s="277"/>
      <c r="W494" s="277"/>
      <c r="X494" s="277"/>
    </row>
    <row r="495" ht="15.75" customHeight="1">
      <c r="A495" s="352">
        <v>206992.0</v>
      </c>
      <c r="B495" s="352" t="str">
        <f>VLOOKUP(A495, 'JAN2022 - CC'!M:N,2,0)</f>
        <v>1518744587</v>
      </c>
      <c r="C495" s="352">
        <f>VLOOKUP(B495, 'JAN2022 - CC'!A:B,2,0)</f>
        <v>15187</v>
      </c>
      <c r="D495" s="352" t="s">
        <v>7606</v>
      </c>
      <c r="E495" s="352">
        <v>460.0</v>
      </c>
      <c r="F495" s="277"/>
      <c r="G495" s="277"/>
      <c r="H495" s="277"/>
      <c r="I495" s="277"/>
      <c r="J495" s="352"/>
      <c r="K495" s="277"/>
      <c r="L495" s="352"/>
      <c r="M495" s="352"/>
      <c r="N495" s="277"/>
      <c r="O495" s="277"/>
      <c r="P495" s="277"/>
      <c r="Q495" s="277"/>
      <c r="R495" s="277"/>
      <c r="S495" s="277"/>
      <c r="T495" s="277"/>
      <c r="U495" s="277"/>
      <c r="V495" s="277"/>
      <c r="W495" s="277"/>
      <c r="X495" s="277"/>
    </row>
    <row r="496" ht="15.0" customHeight="1">
      <c r="A496" s="352">
        <v>206994.0</v>
      </c>
      <c r="B496" s="352" t="str">
        <f>VLOOKUP(A496, 'JAN2022 - CC'!M:N,2,0)</f>
        <v>1524844587</v>
      </c>
      <c r="C496" s="352">
        <f>VLOOKUP(B496, 'JAN2022 - CC'!A:B,2,0)</f>
        <v>15248</v>
      </c>
      <c r="D496" s="352" t="s">
        <v>7556</v>
      </c>
      <c r="E496" s="352">
        <v>1110.0</v>
      </c>
      <c r="F496" s="277"/>
      <c r="G496" s="277"/>
      <c r="H496" s="277"/>
      <c r="I496" s="277"/>
      <c r="J496" s="352"/>
      <c r="K496" s="277"/>
      <c r="L496" s="352"/>
      <c r="M496" s="352"/>
      <c r="N496" s="277"/>
      <c r="O496" s="277"/>
      <c r="P496" s="277"/>
      <c r="Q496" s="277"/>
      <c r="R496" s="277"/>
      <c r="S496" s="277"/>
      <c r="T496" s="277"/>
      <c r="U496" s="277"/>
      <c r="V496" s="277"/>
      <c r="W496" s="277"/>
      <c r="X496" s="277"/>
    </row>
    <row r="497" ht="15.0" customHeight="1">
      <c r="A497" s="352">
        <v>206994.0</v>
      </c>
      <c r="B497" s="352" t="str">
        <f>VLOOKUP(A497, 'JAN2022 - CC'!M:N,2,0)</f>
        <v>1524844587</v>
      </c>
      <c r="C497" s="352">
        <f>VLOOKUP(B497, 'JAN2022 - CC'!A:B,2,0)</f>
        <v>15248</v>
      </c>
      <c r="D497" s="352" t="s">
        <v>8507</v>
      </c>
      <c r="E497" s="352" t="s">
        <v>8309</v>
      </c>
      <c r="F497" s="277"/>
      <c r="G497" s="277"/>
      <c r="H497" s="277"/>
      <c r="I497" s="277"/>
      <c r="J497" s="352"/>
      <c r="K497" s="277"/>
      <c r="L497" s="352"/>
      <c r="M497" s="352"/>
      <c r="N497" s="277"/>
      <c r="O497" s="277"/>
      <c r="P497" s="277"/>
      <c r="Q497" s="277"/>
      <c r="R497" s="277"/>
      <c r="S497" s="277"/>
      <c r="T497" s="277"/>
      <c r="U497" s="277"/>
      <c r="V497" s="277"/>
      <c r="W497" s="277"/>
      <c r="X497" s="277"/>
    </row>
    <row r="498" ht="15.75" customHeight="1">
      <c r="A498" s="352">
        <v>206996.0</v>
      </c>
      <c r="B498" s="352" t="str">
        <f>VLOOKUP(A498, 'JAN2022 - CC'!M:N,2,0)</f>
        <v>1603444587</v>
      </c>
      <c r="C498" s="352">
        <f>VLOOKUP(B498, 'JAN2022 - CC'!A:B,2,0)</f>
        <v>16034</v>
      </c>
      <c r="D498" s="352" t="s">
        <v>7576</v>
      </c>
      <c r="E498" s="352" t="s">
        <v>8315</v>
      </c>
      <c r="F498" s="277"/>
      <c r="G498" s="277"/>
      <c r="H498" s="277"/>
      <c r="I498" s="277"/>
      <c r="J498" s="352"/>
      <c r="K498" s="277"/>
      <c r="L498" s="352"/>
      <c r="M498" s="352"/>
      <c r="N498" s="277"/>
      <c r="O498" s="277"/>
      <c r="P498" s="277"/>
      <c r="Q498" s="277"/>
      <c r="R498" s="277"/>
      <c r="S498" s="277"/>
      <c r="T498" s="277"/>
      <c r="U498" s="277"/>
      <c r="V498" s="277"/>
      <c r="W498" s="277"/>
      <c r="X498" s="277"/>
    </row>
    <row r="499" ht="15.0" customHeight="1">
      <c r="A499" s="352">
        <v>207001.0</v>
      </c>
      <c r="B499" s="352" t="str">
        <f>VLOOKUP(A499, 'JAN2022 - CC'!M:N,2,0)</f>
        <v>1141544587</v>
      </c>
      <c r="C499" s="352">
        <f>VLOOKUP(B499, 'JAN2022 - CC'!A:B,2,0)</f>
        <v>11415</v>
      </c>
      <c r="D499" s="352" t="s">
        <v>8342</v>
      </c>
      <c r="E499" s="352" t="s">
        <v>8309</v>
      </c>
      <c r="F499" s="277"/>
      <c r="G499" s="277"/>
      <c r="H499" s="277"/>
      <c r="I499" s="277"/>
      <c r="J499" s="352"/>
      <c r="K499" s="277"/>
      <c r="L499" s="352"/>
      <c r="M499" s="352"/>
      <c r="N499" s="277"/>
      <c r="O499" s="277"/>
      <c r="P499" s="277"/>
      <c r="Q499" s="277"/>
      <c r="R499" s="277"/>
      <c r="S499" s="277"/>
      <c r="T499" s="277"/>
      <c r="U499" s="277"/>
      <c r="V499" s="277"/>
      <c r="W499" s="277"/>
      <c r="X499" s="277"/>
    </row>
    <row r="500" ht="15.0" customHeight="1">
      <c r="A500" s="352">
        <v>207001.0</v>
      </c>
      <c r="B500" s="352" t="str">
        <f>VLOOKUP(A500, 'JAN2022 - CC'!M:N,2,0)</f>
        <v>1141544587</v>
      </c>
      <c r="C500" s="352">
        <f>VLOOKUP(B500, 'JAN2022 - CC'!A:B,2,0)</f>
        <v>11415</v>
      </c>
      <c r="D500" s="352" t="s">
        <v>7576</v>
      </c>
      <c r="E500" s="352" t="s">
        <v>8315</v>
      </c>
      <c r="F500" s="277"/>
      <c r="G500" s="277"/>
      <c r="H500" s="277"/>
      <c r="I500" s="277"/>
      <c r="J500" s="352"/>
      <c r="K500" s="277"/>
      <c r="L500" s="352"/>
      <c r="M500" s="352"/>
      <c r="N500" s="277"/>
      <c r="O500" s="277"/>
      <c r="P500" s="277"/>
      <c r="Q500" s="277"/>
      <c r="R500" s="277"/>
      <c r="S500" s="277"/>
      <c r="T500" s="277"/>
      <c r="U500" s="277"/>
      <c r="V500" s="277"/>
      <c r="W500" s="277"/>
      <c r="X500" s="277"/>
    </row>
    <row r="501" ht="15.75" customHeight="1">
      <c r="A501" s="352">
        <v>207001.0</v>
      </c>
      <c r="B501" s="352" t="str">
        <f>VLOOKUP(A501, 'JAN2022 - CC'!M:N,2,0)</f>
        <v>1141544587</v>
      </c>
      <c r="C501" s="352">
        <f>VLOOKUP(B501, 'JAN2022 - CC'!A:B,2,0)</f>
        <v>11415</v>
      </c>
      <c r="D501" s="352" t="s">
        <v>7606</v>
      </c>
      <c r="E501" s="352" t="s">
        <v>8315</v>
      </c>
      <c r="F501" s="277"/>
      <c r="G501" s="277"/>
      <c r="H501" s="277"/>
      <c r="I501" s="277"/>
      <c r="J501" s="352"/>
      <c r="K501" s="277"/>
      <c r="L501" s="352"/>
      <c r="M501" s="352"/>
      <c r="N501" s="277"/>
      <c r="O501" s="277"/>
      <c r="P501" s="277"/>
      <c r="Q501" s="277"/>
      <c r="R501" s="277"/>
      <c r="S501" s="277"/>
      <c r="T501" s="277"/>
      <c r="U501" s="277"/>
      <c r="V501" s="277"/>
      <c r="W501" s="277"/>
      <c r="X501" s="277"/>
    </row>
    <row r="502" ht="15.0" customHeight="1">
      <c r="A502" s="352">
        <v>207003.0</v>
      </c>
      <c r="B502" s="352" t="str">
        <f>VLOOKUP(A502, 'JAN2022 - CC'!M:N,2,0)</f>
        <v>1117544587</v>
      </c>
      <c r="C502" s="352">
        <f>VLOOKUP(B502, 'JAN2022 - CC'!A:B,2,0)</f>
        <v>11175</v>
      </c>
      <c r="D502" s="352" t="s">
        <v>7939</v>
      </c>
      <c r="E502" s="352" t="s">
        <v>8309</v>
      </c>
      <c r="F502" s="277"/>
      <c r="G502" s="277"/>
      <c r="H502" s="277"/>
      <c r="I502" s="277"/>
      <c r="J502" s="352"/>
      <c r="K502" s="277"/>
      <c r="L502" s="352"/>
      <c r="M502" s="352"/>
      <c r="N502" s="277"/>
      <c r="O502" s="277"/>
      <c r="P502" s="277"/>
      <c r="Q502" s="277"/>
      <c r="R502" s="277"/>
      <c r="S502" s="277"/>
      <c r="T502" s="277"/>
      <c r="U502" s="277"/>
      <c r="V502" s="277"/>
      <c r="W502" s="277"/>
      <c r="X502" s="277"/>
    </row>
    <row r="503" ht="15.0" customHeight="1">
      <c r="A503" s="352">
        <v>207003.0</v>
      </c>
      <c r="B503" s="352" t="str">
        <f>VLOOKUP(A503, 'JAN2022 - CC'!M:N,2,0)</f>
        <v>1117544587</v>
      </c>
      <c r="C503" s="352">
        <f>VLOOKUP(B503, 'JAN2022 - CC'!A:B,2,0)</f>
        <v>11175</v>
      </c>
      <c r="D503" s="352" t="s">
        <v>7705</v>
      </c>
      <c r="E503" s="352">
        <v>147.0</v>
      </c>
      <c r="F503" s="277"/>
      <c r="G503" s="277"/>
      <c r="H503" s="277"/>
      <c r="I503" s="277"/>
      <c r="J503" s="352"/>
      <c r="K503" s="277"/>
      <c r="L503" s="352"/>
      <c r="M503" s="352"/>
      <c r="N503" s="277"/>
      <c r="O503" s="277"/>
      <c r="P503" s="277"/>
      <c r="Q503" s="277"/>
      <c r="R503" s="277"/>
      <c r="S503" s="277"/>
      <c r="T503" s="277"/>
      <c r="U503" s="277"/>
      <c r="V503" s="277"/>
      <c r="W503" s="277"/>
      <c r="X503" s="277"/>
    </row>
    <row r="504" ht="15.75" customHeight="1">
      <c r="A504" s="352">
        <v>207004.0</v>
      </c>
      <c r="B504" s="352" t="str">
        <f>VLOOKUP(A504, 'JAN2022 - CC'!M:N,2,0)</f>
        <v>1537544587</v>
      </c>
      <c r="C504" s="352">
        <f>VLOOKUP(B504, 'JAN2022 - CC'!A:B,2,0)</f>
        <v>15375</v>
      </c>
      <c r="D504" s="352" t="s">
        <v>9912</v>
      </c>
      <c r="E504" s="352">
        <v>65.7</v>
      </c>
      <c r="F504" s="277"/>
      <c r="G504" s="277"/>
      <c r="H504" s="277"/>
      <c r="I504" s="277"/>
      <c r="J504" s="352"/>
      <c r="K504" s="277"/>
      <c r="L504" s="352"/>
      <c r="M504" s="352"/>
      <c r="N504" s="277"/>
      <c r="O504" s="277"/>
      <c r="P504" s="277"/>
      <c r="Q504" s="277"/>
      <c r="R504" s="277"/>
      <c r="S504" s="277"/>
      <c r="T504" s="277"/>
      <c r="U504" s="277"/>
      <c r="V504" s="277"/>
      <c r="W504" s="277"/>
      <c r="X504" s="277"/>
    </row>
    <row r="505" ht="15.0" customHeight="1">
      <c r="A505" s="352">
        <v>207004.0</v>
      </c>
      <c r="B505" s="352" t="str">
        <f>VLOOKUP(A505, 'JAN2022 - CC'!M:N,2,0)</f>
        <v>1537544587</v>
      </c>
      <c r="C505" s="352">
        <f>VLOOKUP(B505, 'JAN2022 - CC'!A:B,2,0)</f>
        <v>15375</v>
      </c>
      <c r="D505" s="352" t="s">
        <v>7566</v>
      </c>
      <c r="E505" s="352">
        <v>138.0</v>
      </c>
      <c r="F505" s="277"/>
      <c r="G505" s="277"/>
      <c r="H505" s="277"/>
      <c r="I505" s="277"/>
      <c r="J505" s="352"/>
      <c r="K505" s="277"/>
      <c r="L505" s="352"/>
      <c r="M505" s="352"/>
      <c r="N505" s="277"/>
      <c r="O505" s="277"/>
      <c r="P505" s="277"/>
      <c r="Q505" s="277"/>
      <c r="R505" s="277"/>
      <c r="S505" s="277"/>
      <c r="T505" s="277"/>
      <c r="U505" s="277"/>
      <c r="V505" s="277"/>
      <c r="W505" s="277"/>
      <c r="X505" s="277"/>
    </row>
    <row r="506" ht="15.0" customHeight="1">
      <c r="A506" s="352">
        <v>207004.0</v>
      </c>
      <c r="B506" s="352" t="str">
        <f>VLOOKUP(A506, 'JAN2022 - CC'!M:N,2,0)</f>
        <v>1537544587</v>
      </c>
      <c r="C506" s="352">
        <f>VLOOKUP(B506, 'JAN2022 - CC'!A:B,2,0)</f>
        <v>15375</v>
      </c>
      <c r="D506" s="352" t="s">
        <v>8494</v>
      </c>
      <c r="E506" s="352">
        <v>70.6</v>
      </c>
      <c r="F506" s="277"/>
      <c r="G506" s="277"/>
      <c r="H506" s="277"/>
      <c r="I506" s="277"/>
      <c r="J506" s="352"/>
      <c r="K506" s="277"/>
      <c r="L506" s="352"/>
      <c r="M506" s="352"/>
      <c r="N506" s="277"/>
      <c r="O506" s="277"/>
      <c r="P506" s="277"/>
      <c r="Q506" s="277"/>
      <c r="R506" s="277"/>
      <c r="S506" s="277"/>
      <c r="T506" s="277"/>
      <c r="U506" s="277"/>
      <c r="V506" s="277"/>
      <c r="W506" s="277"/>
      <c r="X506" s="277"/>
    </row>
    <row r="507" ht="15.0" customHeight="1">
      <c r="A507" s="352">
        <v>207005.0</v>
      </c>
      <c r="B507" s="352" t="str">
        <f>VLOOKUP(A507, 'JAN2022 - CC'!M:N,2,0)</f>
        <v>1039844587</v>
      </c>
      <c r="C507" s="352">
        <f>VLOOKUP(B507, 'JAN2022 - CC'!A:B,2,0)</f>
        <v>10398</v>
      </c>
      <c r="D507" s="352" t="s">
        <v>7566</v>
      </c>
      <c r="E507" s="352">
        <v>467.0</v>
      </c>
      <c r="F507" s="277"/>
      <c r="G507" s="277"/>
      <c r="H507" s="277"/>
      <c r="I507" s="277"/>
      <c r="J507" s="352"/>
      <c r="K507" s="277"/>
      <c r="L507" s="352"/>
      <c r="M507" s="352"/>
      <c r="N507" s="277"/>
      <c r="O507" s="277"/>
      <c r="P507" s="277"/>
      <c r="Q507" s="277"/>
      <c r="R507" s="277"/>
      <c r="S507" s="277"/>
      <c r="T507" s="277"/>
      <c r="U507" s="277"/>
      <c r="V507" s="277"/>
      <c r="W507" s="277"/>
      <c r="X507" s="277"/>
    </row>
    <row r="508" ht="15.75" customHeight="1">
      <c r="A508" s="352">
        <v>207005.0</v>
      </c>
      <c r="B508" s="352" t="str">
        <f>VLOOKUP(A508, 'JAN2022 - CC'!M:N,2,0)</f>
        <v>1039844587</v>
      </c>
      <c r="C508" s="352">
        <f>VLOOKUP(B508, 'JAN2022 - CC'!A:B,2,0)</f>
        <v>10398</v>
      </c>
      <c r="D508" s="352" t="s">
        <v>8494</v>
      </c>
      <c r="E508" s="352">
        <v>343.0</v>
      </c>
      <c r="F508" s="277"/>
      <c r="G508" s="277"/>
      <c r="H508" s="277"/>
      <c r="I508" s="277"/>
      <c r="J508" s="352"/>
      <c r="K508" s="277"/>
      <c r="L508" s="352"/>
      <c r="M508" s="352"/>
      <c r="N508" s="277"/>
      <c r="O508" s="277"/>
      <c r="P508" s="277"/>
      <c r="Q508" s="277"/>
      <c r="R508" s="277"/>
      <c r="S508" s="277"/>
      <c r="T508" s="277"/>
      <c r="U508" s="277"/>
      <c r="V508" s="277"/>
      <c r="W508" s="277"/>
      <c r="X508" s="277"/>
    </row>
    <row r="509" ht="15.0" customHeight="1">
      <c r="A509" s="352">
        <v>207005.0</v>
      </c>
      <c r="B509" s="352" t="str">
        <f>VLOOKUP(A509, 'JAN2022 - CC'!M:N,2,0)</f>
        <v>1039844587</v>
      </c>
      <c r="C509" s="352">
        <f>VLOOKUP(B509, 'JAN2022 - CC'!A:B,2,0)</f>
        <v>10398</v>
      </c>
      <c r="D509" s="352" t="s">
        <v>8507</v>
      </c>
      <c r="E509" s="352" t="s">
        <v>8309</v>
      </c>
      <c r="F509" s="277"/>
      <c r="G509" s="277"/>
      <c r="H509" s="277"/>
      <c r="I509" s="277"/>
      <c r="J509" s="352"/>
      <c r="K509" s="277"/>
      <c r="L509" s="352"/>
      <c r="M509" s="352"/>
      <c r="N509" s="277"/>
      <c r="O509" s="277"/>
      <c r="P509" s="277"/>
      <c r="Q509" s="277"/>
      <c r="R509" s="277"/>
      <c r="S509" s="277"/>
      <c r="T509" s="277"/>
      <c r="U509" s="277"/>
      <c r="V509" s="277"/>
      <c r="W509" s="277"/>
      <c r="X509" s="277"/>
    </row>
    <row r="510" ht="15.0" customHeight="1">
      <c r="A510" s="352">
        <v>207006.0</v>
      </c>
      <c r="B510" s="352" t="str">
        <f>VLOOKUP(A510, 'JAN2022 - CC'!M:N,2,0)</f>
        <v>1792644587</v>
      </c>
      <c r="C510" s="352">
        <f>VLOOKUP(B510, 'JAN2022 - CC'!A:B,2,0)</f>
        <v>17926</v>
      </c>
      <c r="D510" s="352" t="s">
        <v>7736</v>
      </c>
      <c r="E510" s="352">
        <v>157.0</v>
      </c>
      <c r="F510" s="277"/>
      <c r="G510" s="277"/>
      <c r="H510" s="277"/>
      <c r="I510" s="277"/>
      <c r="J510" s="352"/>
      <c r="K510" s="277"/>
      <c r="L510" s="352"/>
      <c r="M510" s="352"/>
      <c r="N510" s="277"/>
      <c r="O510" s="277"/>
      <c r="P510" s="277"/>
      <c r="Q510" s="277"/>
      <c r="R510" s="277"/>
      <c r="S510" s="277"/>
      <c r="T510" s="277"/>
      <c r="U510" s="277"/>
      <c r="V510" s="277"/>
      <c r="W510" s="277"/>
      <c r="X510" s="277"/>
    </row>
    <row r="511" ht="15.75" customHeight="1">
      <c r="A511" s="352">
        <v>207007.0</v>
      </c>
      <c r="B511" s="352" t="str">
        <f>VLOOKUP(A511, 'JAN2022 - CC'!M:N,2,0)</f>
        <v>1789144587</v>
      </c>
      <c r="C511" s="352">
        <f>VLOOKUP(B511, 'JAN2022 - CC'!A:B,2,0)</f>
        <v>17891</v>
      </c>
      <c r="D511" s="352" t="s">
        <v>7566</v>
      </c>
      <c r="E511" s="352">
        <v>68.8</v>
      </c>
      <c r="F511" s="277"/>
      <c r="G511" s="277"/>
      <c r="H511" s="277"/>
      <c r="I511" s="277"/>
      <c r="J511" s="352"/>
      <c r="K511" s="277"/>
      <c r="L511" s="352"/>
      <c r="M511" s="352"/>
      <c r="N511" s="277"/>
      <c r="O511" s="277"/>
      <c r="P511" s="277"/>
      <c r="Q511" s="277"/>
      <c r="R511" s="277"/>
      <c r="S511" s="277"/>
      <c r="T511" s="277"/>
      <c r="U511" s="277"/>
      <c r="V511" s="277"/>
      <c r="W511" s="277"/>
      <c r="X511" s="277"/>
    </row>
    <row r="512" ht="15.0" customHeight="1">
      <c r="A512" s="352">
        <v>207008.0</v>
      </c>
      <c r="B512" s="352" t="str">
        <f>VLOOKUP(A512, 'JAN2022 - CC'!M:N,2,0)</f>
        <v>1794244587</v>
      </c>
      <c r="C512" s="352">
        <f>VLOOKUP(B512, 'JAN2022 - CC'!A:B,2,0)</f>
        <v>17942</v>
      </c>
      <c r="D512" s="352" t="s">
        <v>8384</v>
      </c>
      <c r="E512" s="352">
        <v>31.3</v>
      </c>
      <c r="F512" s="277"/>
      <c r="G512" s="277"/>
      <c r="H512" s="277"/>
      <c r="I512" s="277"/>
      <c r="J512" s="352"/>
      <c r="K512" s="277"/>
      <c r="L512" s="352"/>
      <c r="M512" s="352"/>
      <c r="N512" s="277"/>
      <c r="O512" s="277"/>
      <c r="P512" s="277"/>
      <c r="Q512" s="277"/>
      <c r="R512" s="277"/>
      <c r="S512" s="277"/>
      <c r="T512" s="277"/>
      <c r="U512" s="277"/>
      <c r="V512" s="277"/>
      <c r="W512" s="277"/>
      <c r="X512" s="277"/>
    </row>
    <row r="513" ht="15.0" customHeight="1">
      <c r="A513" s="352">
        <v>207008.0</v>
      </c>
      <c r="B513" s="352" t="str">
        <f>VLOOKUP(A513, 'JAN2022 - CC'!M:N,2,0)</f>
        <v>1794244587</v>
      </c>
      <c r="C513" s="352">
        <f>VLOOKUP(B513, 'JAN2022 - CC'!A:B,2,0)</f>
        <v>17942</v>
      </c>
      <c r="D513" s="352" t="s">
        <v>7566</v>
      </c>
      <c r="E513" s="352">
        <v>395.0</v>
      </c>
      <c r="F513" s="277"/>
      <c r="G513" s="277"/>
      <c r="H513" s="277"/>
      <c r="I513" s="277"/>
      <c r="J513" s="352"/>
      <c r="K513" s="277"/>
      <c r="L513" s="352"/>
      <c r="M513" s="352"/>
      <c r="N513" s="277"/>
      <c r="O513" s="277"/>
      <c r="P513" s="277"/>
      <c r="Q513" s="277"/>
      <c r="R513" s="277"/>
      <c r="S513" s="277"/>
      <c r="T513" s="277"/>
      <c r="U513" s="277"/>
      <c r="V513" s="277"/>
      <c r="W513" s="277"/>
      <c r="X513" s="277"/>
    </row>
    <row r="514" ht="15.75" customHeight="1">
      <c r="A514" s="352">
        <v>207008.0</v>
      </c>
      <c r="B514" s="352" t="str">
        <f>VLOOKUP(A514, 'JAN2022 - CC'!M:N,2,0)</f>
        <v>1794244587</v>
      </c>
      <c r="C514" s="352">
        <f>VLOOKUP(B514, 'JAN2022 - CC'!A:B,2,0)</f>
        <v>17942</v>
      </c>
      <c r="D514" s="352" t="s">
        <v>8494</v>
      </c>
      <c r="E514" s="352">
        <v>440.0</v>
      </c>
      <c r="F514" s="277"/>
      <c r="G514" s="277"/>
      <c r="H514" s="277"/>
      <c r="I514" s="277"/>
      <c r="J514" s="352"/>
      <c r="K514" s="277"/>
      <c r="L514" s="352"/>
      <c r="M514" s="352"/>
      <c r="N514" s="277"/>
      <c r="O514" s="277"/>
      <c r="P514" s="277"/>
      <c r="Q514" s="277"/>
      <c r="R514" s="277"/>
      <c r="S514" s="277"/>
      <c r="T514" s="277"/>
      <c r="U514" s="277"/>
      <c r="V514" s="277"/>
      <c r="W514" s="277"/>
      <c r="X514" s="277"/>
    </row>
    <row r="515" ht="15.0" customHeight="1">
      <c r="A515" s="352">
        <v>207008.0</v>
      </c>
      <c r="B515" s="352" t="str">
        <f>VLOOKUP(A515, 'JAN2022 - CC'!M:N,2,0)</f>
        <v>1794244587</v>
      </c>
      <c r="C515" s="352">
        <f>VLOOKUP(B515, 'JAN2022 - CC'!A:B,2,0)</f>
        <v>17942</v>
      </c>
      <c r="D515" s="352" t="s">
        <v>8507</v>
      </c>
      <c r="E515" s="352" t="s">
        <v>8309</v>
      </c>
      <c r="F515" s="277"/>
      <c r="G515" s="277"/>
      <c r="H515" s="277"/>
      <c r="I515" s="277"/>
      <c r="J515" s="352"/>
      <c r="K515" s="277"/>
      <c r="L515" s="352"/>
      <c r="M515" s="352"/>
      <c r="N515" s="277"/>
      <c r="O515" s="277"/>
      <c r="P515" s="277"/>
      <c r="Q515" s="277"/>
      <c r="R515" s="277"/>
      <c r="S515" s="277"/>
      <c r="T515" s="277"/>
      <c r="U515" s="277"/>
      <c r="V515" s="277"/>
      <c r="W515" s="277"/>
      <c r="X515" s="277"/>
    </row>
    <row r="516" ht="15.0" customHeight="1">
      <c r="A516" s="352">
        <v>207008.0</v>
      </c>
      <c r="B516" s="352" t="str">
        <f>VLOOKUP(A516, 'JAN2022 - CC'!M:N,2,0)</f>
        <v>1794244587</v>
      </c>
      <c r="C516" s="352">
        <f>VLOOKUP(B516, 'JAN2022 - CC'!A:B,2,0)</f>
        <v>17942</v>
      </c>
      <c r="D516" s="352" t="s">
        <v>35</v>
      </c>
      <c r="E516" s="352" t="s">
        <v>8309</v>
      </c>
      <c r="F516" s="277"/>
      <c r="G516" s="277"/>
      <c r="H516" s="277"/>
      <c r="I516" s="277"/>
      <c r="J516" s="352"/>
      <c r="K516" s="277"/>
      <c r="L516" s="352"/>
      <c r="M516" s="352"/>
      <c r="N516" s="277"/>
      <c r="O516" s="277"/>
      <c r="P516" s="277"/>
      <c r="Q516" s="277"/>
      <c r="R516" s="277"/>
      <c r="S516" s="277"/>
      <c r="T516" s="277"/>
      <c r="U516" s="277"/>
      <c r="V516" s="277"/>
      <c r="W516" s="277"/>
      <c r="X516" s="277"/>
    </row>
    <row r="517" ht="15.75" customHeight="1">
      <c r="A517" s="352">
        <v>207009.0</v>
      </c>
      <c r="B517" s="352" t="str">
        <f>VLOOKUP(A517, 'JAN2022 - CC'!M:N,2,0)</f>
        <v>1081744587</v>
      </c>
      <c r="C517" s="352">
        <f>VLOOKUP(B517, 'JAN2022 - CC'!A:B,2,0)</f>
        <v>10817</v>
      </c>
      <c r="D517" s="352" t="s">
        <v>8507</v>
      </c>
      <c r="E517" s="352" t="s">
        <v>8309</v>
      </c>
      <c r="F517" s="277"/>
      <c r="G517" s="277"/>
      <c r="H517" s="277"/>
      <c r="I517" s="277"/>
      <c r="J517" s="352"/>
      <c r="K517" s="277"/>
      <c r="L517" s="352"/>
      <c r="M517" s="352"/>
      <c r="N517" s="277"/>
      <c r="O517" s="277"/>
      <c r="P517" s="277"/>
      <c r="Q517" s="277"/>
      <c r="R517" s="277"/>
      <c r="S517" s="277"/>
      <c r="T517" s="277"/>
      <c r="U517" s="277"/>
      <c r="V517" s="277"/>
      <c r="W517" s="277"/>
      <c r="X517" s="277"/>
    </row>
    <row r="518" ht="15.0" customHeight="1">
      <c r="A518" s="352">
        <v>207009.0</v>
      </c>
      <c r="B518" s="352" t="str">
        <f>VLOOKUP(A518, 'JAN2022 - CC'!M:N,2,0)</f>
        <v>1081744587</v>
      </c>
      <c r="C518" s="352">
        <f>VLOOKUP(B518, 'JAN2022 - CC'!A:B,2,0)</f>
        <v>10817</v>
      </c>
      <c r="D518" s="352" t="s">
        <v>7569</v>
      </c>
      <c r="E518" s="352" t="s">
        <v>8309</v>
      </c>
      <c r="F518" s="277"/>
      <c r="G518" s="277"/>
      <c r="H518" s="277"/>
      <c r="I518" s="277"/>
      <c r="J518" s="352"/>
      <c r="K518" s="277"/>
      <c r="L518" s="352"/>
      <c r="M518" s="352"/>
      <c r="N518" s="277"/>
      <c r="O518" s="277"/>
      <c r="P518" s="277"/>
      <c r="Q518" s="277"/>
      <c r="R518" s="277"/>
      <c r="S518" s="277"/>
      <c r="T518" s="277"/>
      <c r="U518" s="277"/>
      <c r="V518" s="277"/>
      <c r="W518" s="277"/>
      <c r="X518" s="277"/>
    </row>
    <row r="519" ht="15.0" customHeight="1">
      <c r="A519" s="352">
        <v>207011.0</v>
      </c>
      <c r="B519" s="352" t="str">
        <f>VLOOKUP(A519, 'JAN2022 - CC'!M:N,2,0)</f>
        <v>1697444587</v>
      </c>
      <c r="C519" s="352">
        <f>VLOOKUP(B519, 'JAN2022 - CC'!A:B,2,0)</f>
        <v>16974</v>
      </c>
      <c r="D519" s="352" t="s">
        <v>7566</v>
      </c>
      <c r="E519" s="352">
        <v>1130.0</v>
      </c>
      <c r="F519" s="277"/>
      <c r="G519" s="277"/>
      <c r="H519" s="277"/>
      <c r="I519" s="277"/>
      <c r="J519" s="352"/>
      <c r="K519" s="277"/>
      <c r="L519" s="352"/>
      <c r="M519" s="352"/>
      <c r="N519" s="277"/>
      <c r="O519" s="277"/>
      <c r="P519" s="277"/>
      <c r="Q519" s="277"/>
      <c r="R519" s="277"/>
      <c r="S519" s="277"/>
      <c r="T519" s="277"/>
      <c r="U519" s="277"/>
      <c r="V519" s="277"/>
      <c r="W519" s="277"/>
      <c r="X519" s="277"/>
    </row>
    <row r="520" ht="15.0" customHeight="1">
      <c r="A520" s="352">
        <v>207011.0</v>
      </c>
      <c r="B520" s="352" t="str">
        <f>VLOOKUP(A520, 'JAN2022 - CC'!M:N,2,0)</f>
        <v>1697444587</v>
      </c>
      <c r="C520" s="352">
        <f>VLOOKUP(B520, 'JAN2022 - CC'!A:B,2,0)</f>
        <v>16974</v>
      </c>
      <c r="D520" s="352" t="s">
        <v>8494</v>
      </c>
      <c r="E520" s="352">
        <v>1210.0</v>
      </c>
      <c r="F520" s="277"/>
      <c r="G520" s="277"/>
      <c r="H520" s="277"/>
      <c r="I520" s="277"/>
      <c r="J520" s="352"/>
      <c r="K520" s="277"/>
      <c r="L520" s="352"/>
      <c r="M520" s="352"/>
      <c r="N520" s="277"/>
      <c r="O520" s="277"/>
      <c r="P520" s="277"/>
      <c r="Q520" s="277"/>
      <c r="R520" s="277"/>
      <c r="S520" s="277"/>
      <c r="T520" s="277"/>
      <c r="U520" s="277"/>
      <c r="V520" s="277"/>
      <c r="W520" s="277"/>
      <c r="X520" s="277"/>
    </row>
    <row r="521" ht="15.75" customHeight="1">
      <c r="A521" s="352">
        <v>207011.0</v>
      </c>
      <c r="B521" s="352" t="str">
        <f>VLOOKUP(A521, 'JAN2022 - CC'!M:N,2,0)</f>
        <v>1697444587</v>
      </c>
      <c r="C521" s="352">
        <f>VLOOKUP(B521, 'JAN2022 - CC'!A:B,2,0)</f>
        <v>16974</v>
      </c>
      <c r="D521" s="352" t="s">
        <v>8507</v>
      </c>
      <c r="E521" s="352" t="s">
        <v>8309</v>
      </c>
      <c r="F521" s="277"/>
      <c r="G521" s="277"/>
      <c r="H521" s="277"/>
      <c r="I521" s="277"/>
      <c r="J521" s="352"/>
      <c r="K521" s="277"/>
      <c r="L521" s="352"/>
      <c r="M521" s="352"/>
      <c r="N521" s="277"/>
      <c r="O521" s="277"/>
      <c r="P521" s="277"/>
      <c r="Q521" s="277"/>
      <c r="R521" s="277"/>
      <c r="S521" s="277"/>
      <c r="T521" s="277"/>
      <c r="U521" s="277"/>
      <c r="V521" s="277"/>
      <c r="W521" s="277"/>
      <c r="X521" s="277"/>
    </row>
    <row r="522" ht="15.0" customHeight="1">
      <c r="A522" s="352">
        <v>207012.0</v>
      </c>
      <c r="B522" s="352" t="str">
        <f>VLOOKUP(A522, 'JAN2022 - CC'!M:N,2,0)</f>
        <v>1566944587</v>
      </c>
      <c r="C522" s="352">
        <f>VLOOKUP(B522, 'JAN2022 - CC'!A:B,2,0)</f>
        <v>15669</v>
      </c>
      <c r="D522" s="352" t="s">
        <v>7705</v>
      </c>
      <c r="E522" s="352">
        <v>97.1</v>
      </c>
      <c r="F522" s="277"/>
      <c r="G522" s="277"/>
      <c r="H522" s="277"/>
      <c r="I522" s="277"/>
      <c r="J522" s="352"/>
      <c r="K522" s="277"/>
      <c r="L522" s="352"/>
      <c r="M522" s="352"/>
      <c r="N522" s="277"/>
      <c r="O522" s="277"/>
      <c r="P522" s="277"/>
      <c r="Q522" s="277"/>
      <c r="R522" s="277"/>
      <c r="S522" s="277"/>
      <c r="T522" s="277"/>
      <c r="U522" s="277"/>
      <c r="V522" s="277"/>
      <c r="W522" s="277"/>
      <c r="X522" s="277"/>
    </row>
    <row r="523" ht="15.0" customHeight="1">
      <c r="A523" s="352">
        <v>207012.0</v>
      </c>
      <c r="B523" s="352" t="str">
        <f>VLOOKUP(A523, 'JAN2022 - CC'!M:N,2,0)</f>
        <v>1566944587</v>
      </c>
      <c r="C523" s="352">
        <f>VLOOKUP(B523, 'JAN2022 - CC'!A:B,2,0)</f>
        <v>15669</v>
      </c>
      <c r="D523" s="352" t="s">
        <v>7566</v>
      </c>
      <c r="E523" s="352">
        <v>947.0</v>
      </c>
      <c r="F523" s="277"/>
      <c r="G523" s="277"/>
      <c r="H523" s="277"/>
      <c r="I523" s="277"/>
      <c r="J523" s="352"/>
      <c r="K523" s="277"/>
      <c r="L523" s="352"/>
      <c r="M523" s="352"/>
      <c r="N523" s="277"/>
      <c r="O523" s="277"/>
      <c r="P523" s="277"/>
      <c r="Q523" s="277"/>
      <c r="R523" s="277"/>
      <c r="S523" s="277"/>
      <c r="T523" s="277"/>
      <c r="U523" s="277"/>
      <c r="V523" s="277"/>
      <c r="W523" s="277"/>
      <c r="X523" s="277"/>
    </row>
    <row r="524" ht="15.75" customHeight="1">
      <c r="A524" s="352">
        <v>207012.0</v>
      </c>
      <c r="B524" s="352" t="str">
        <f>VLOOKUP(A524, 'JAN2022 - CC'!M:N,2,0)</f>
        <v>1566944587</v>
      </c>
      <c r="C524" s="352">
        <f>VLOOKUP(B524, 'JAN2022 - CC'!A:B,2,0)</f>
        <v>15669</v>
      </c>
      <c r="D524" s="352" t="s">
        <v>8494</v>
      </c>
      <c r="E524" s="352">
        <v>1600.0</v>
      </c>
      <c r="F524" s="277"/>
      <c r="G524" s="277"/>
      <c r="H524" s="277"/>
      <c r="I524" s="277"/>
      <c r="J524" s="352"/>
      <c r="K524" s="277"/>
      <c r="L524" s="352"/>
      <c r="M524" s="352"/>
      <c r="N524" s="277"/>
      <c r="O524" s="277"/>
      <c r="P524" s="277"/>
      <c r="Q524" s="277"/>
      <c r="R524" s="277"/>
      <c r="S524" s="277"/>
      <c r="T524" s="277"/>
      <c r="U524" s="277"/>
      <c r="V524" s="277"/>
      <c r="W524" s="277"/>
      <c r="X524" s="277"/>
    </row>
    <row r="525" ht="15.0" customHeight="1">
      <c r="A525" s="352">
        <v>207012.0</v>
      </c>
      <c r="B525" s="352" t="str">
        <f>VLOOKUP(A525, 'JAN2022 - CC'!M:N,2,0)</f>
        <v>1566944587</v>
      </c>
      <c r="C525" s="352">
        <f>VLOOKUP(B525, 'JAN2022 - CC'!A:B,2,0)</f>
        <v>15669</v>
      </c>
      <c r="D525" s="352" t="s">
        <v>8507</v>
      </c>
      <c r="E525" s="352" t="s">
        <v>8309</v>
      </c>
      <c r="F525" s="277"/>
      <c r="G525" s="277"/>
      <c r="H525" s="277"/>
      <c r="I525" s="277"/>
      <c r="J525" s="352"/>
      <c r="K525" s="277"/>
      <c r="L525" s="352"/>
      <c r="M525" s="352"/>
      <c r="N525" s="277"/>
      <c r="O525" s="277"/>
      <c r="P525" s="277"/>
      <c r="Q525" s="277"/>
      <c r="R525" s="277"/>
      <c r="S525" s="277"/>
      <c r="T525" s="277"/>
      <c r="U525" s="277"/>
      <c r="V525" s="277"/>
      <c r="W525" s="277"/>
      <c r="X525" s="277"/>
    </row>
    <row r="526" ht="15.0" customHeight="1">
      <c r="A526" s="352">
        <v>207015.0</v>
      </c>
      <c r="B526" s="352" t="str">
        <f>VLOOKUP(A526, 'JAN2022 - CC'!M:N,2,0)</f>
        <v>1564444587</v>
      </c>
      <c r="C526" s="352">
        <f>VLOOKUP(B526, 'JAN2022 - CC'!A:B,2,0)</f>
        <v>15644</v>
      </c>
      <c r="D526" s="352" t="s">
        <v>8507</v>
      </c>
      <c r="E526" s="352" t="s">
        <v>8309</v>
      </c>
      <c r="F526" s="277"/>
      <c r="G526" s="277"/>
      <c r="H526" s="277"/>
      <c r="I526" s="277"/>
      <c r="J526" s="352"/>
      <c r="K526" s="277"/>
      <c r="L526" s="352"/>
      <c r="M526" s="352"/>
      <c r="N526" s="277"/>
      <c r="O526" s="277"/>
      <c r="P526" s="277"/>
      <c r="Q526" s="277"/>
      <c r="R526" s="277"/>
      <c r="S526" s="277"/>
      <c r="T526" s="277"/>
      <c r="U526" s="277"/>
      <c r="V526" s="277"/>
      <c r="W526" s="277"/>
      <c r="X526" s="277"/>
    </row>
    <row r="527" ht="15.75" customHeight="1">
      <c r="A527" s="352">
        <v>207016.0</v>
      </c>
      <c r="B527" s="352" t="str">
        <f>VLOOKUP(A527, 'JAN2022 - CC'!M:N,2,0)</f>
        <v>1560444587</v>
      </c>
      <c r="C527" s="352">
        <f>VLOOKUP(B527, 'JAN2022 - CC'!A:B,2,0)</f>
        <v>15604</v>
      </c>
      <c r="D527" s="352" t="s">
        <v>8507</v>
      </c>
      <c r="E527" s="352" t="s">
        <v>8309</v>
      </c>
      <c r="F527" s="277"/>
      <c r="G527" s="277"/>
      <c r="H527" s="277"/>
      <c r="I527" s="277"/>
      <c r="J527" s="352"/>
      <c r="K527" s="277"/>
      <c r="L527" s="352"/>
      <c r="M527" s="352"/>
      <c r="N527" s="277"/>
      <c r="O527" s="277"/>
      <c r="P527" s="277"/>
      <c r="Q527" s="277"/>
      <c r="R527" s="277"/>
      <c r="S527" s="277"/>
      <c r="T527" s="277"/>
      <c r="U527" s="277"/>
      <c r="V527" s="277"/>
      <c r="W527" s="277"/>
      <c r="X527" s="277"/>
    </row>
    <row r="528" ht="15.0" customHeight="1">
      <c r="A528" s="352">
        <v>207017.0</v>
      </c>
      <c r="B528" s="352" t="str">
        <f>VLOOKUP(A528, 'JAN2022 - CC'!M:N,2,0)</f>
        <v>924144587</v>
      </c>
      <c r="C528" s="352">
        <f>VLOOKUP(B528, 'JAN2022 - CC'!A:B,2,0)</f>
        <v>9241</v>
      </c>
      <c r="D528" s="352" t="s">
        <v>8507</v>
      </c>
      <c r="E528" s="352" t="s">
        <v>8309</v>
      </c>
      <c r="F528" s="277"/>
      <c r="G528" s="277"/>
      <c r="H528" s="277"/>
      <c r="I528" s="277"/>
      <c r="J528" s="352"/>
      <c r="K528" s="277"/>
      <c r="L528" s="352"/>
      <c r="M528" s="352"/>
      <c r="N528" s="277"/>
      <c r="O528" s="277"/>
      <c r="P528" s="277"/>
      <c r="Q528" s="277"/>
      <c r="R528" s="277"/>
      <c r="S528" s="277"/>
      <c r="T528" s="277"/>
      <c r="U528" s="277"/>
      <c r="V528" s="277"/>
      <c r="W528" s="277"/>
      <c r="X528" s="277"/>
    </row>
    <row r="529" ht="15.0" customHeight="1">
      <c r="A529" s="352">
        <v>207018.0</v>
      </c>
      <c r="B529" s="352" t="str">
        <f>VLOOKUP(A529, 'JAN2022 - CC'!M:N,2,0)</f>
        <v>1227444587</v>
      </c>
      <c r="C529" s="352">
        <f>VLOOKUP(B529, 'JAN2022 - CC'!A:B,2,0)</f>
        <v>12274</v>
      </c>
      <c r="D529" s="352" t="s">
        <v>8507</v>
      </c>
      <c r="E529" s="352" t="s">
        <v>8309</v>
      </c>
      <c r="F529" s="277"/>
      <c r="G529" s="277"/>
      <c r="H529" s="277"/>
      <c r="I529" s="277"/>
      <c r="J529" s="352"/>
      <c r="K529" s="277"/>
      <c r="L529" s="352"/>
      <c r="M529" s="352"/>
      <c r="N529" s="277"/>
      <c r="O529" s="277"/>
      <c r="P529" s="277"/>
      <c r="Q529" s="277"/>
      <c r="R529" s="277"/>
      <c r="S529" s="277"/>
      <c r="T529" s="277"/>
      <c r="U529" s="277"/>
      <c r="V529" s="277"/>
      <c r="W529" s="277"/>
      <c r="X529" s="277"/>
    </row>
    <row r="530" ht="15.75" customHeight="1">
      <c r="A530" s="352">
        <v>207018.0</v>
      </c>
      <c r="B530" s="352" t="str">
        <f>VLOOKUP(A530, 'JAN2022 - CC'!M:N,2,0)</f>
        <v>1227444587</v>
      </c>
      <c r="C530" s="352">
        <f>VLOOKUP(B530, 'JAN2022 - CC'!A:B,2,0)</f>
        <v>12274</v>
      </c>
      <c r="D530" s="352" t="s">
        <v>7569</v>
      </c>
      <c r="E530" s="352" t="s">
        <v>8309</v>
      </c>
      <c r="F530" s="277"/>
      <c r="G530" s="277"/>
      <c r="H530" s="277"/>
      <c r="I530" s="277"/>
      <c r="J530" s="352"/>
      <c r="K530" s="277"/>
      <c r="L530" s="352"/>
      <c r="M530" s="352"/>
      <c r="N530" s="277"/>
      <c r="O530" s="277"/>
      <c r="P530" s="277"/>
      <c r="Q530" s="277"/>
      <c r="R530" s="277"/>
      <c r="S530" s="277"/>
      <c r="T530" s="277"/>
      <c r="U530" s="277"/>
      <c r="V530" s="277"/>
      <c r="W530" s="277"/>
      <c r="X530" s="277"/>
    </row>
    <row r="531" ht="15.0" customHeight="1">
      <c r="A531" s="352">
        <v>207023.0</v>
      </c>
      <c r="B531" s="352" t="str">
        <f>VLOOKUP(A531, 'JAN2022 - CC'!M:N,2,0)</f>
        <v>1176144588</v>
      </c>
      <c r="C531" s="352">
        <f>VLOOKUP(B531, 'JAN2022 - CC'!A:B,2,0)</f>
        <v>11761</v>
      </c>
      <c r="D531" s="352" t="s">
        <v>8324</v>
      </c>
      <c r="E531" s="352" t="s">
        <v>8309</v>
      </c>
      <c r="F531" s="277"/>
      <c r="G531" s="277"/>
      <c r="H531" s="277"/>
      <c r="I531" s="277"/>
      <c r="J531" s="352"/>
      <c r="K531" s="277"/>
      <c r="L531" s="352"/>
      <c r="M531" s="352"/>
      <c r="N531" s="277"/>
      <c r="O531" s="277"/>
      <c r="P531" s="277"/>
      <c r="Q531" s="277"/>
      <c r="R531" s="277"/>
      <c r="S531" s="277"/>
      <c r="T531" s="277"/>
      <c r="U531" s="277"/>
      <c r="V531" s="277"/>
      <c r="W531" s="277"/>
      <c r="X531" s="277"/>
    </row>
    <row r="532" ht="15.0" customHeight="1">
      <c r="A532" s="352">
        <v>207023.0</v>
      </c>
      <c r="B532" s="352" t="str">
        <f>VLOOKUP(A532, 'JAN2022 - CC'!M:N,2,0)</f>
        <v>1176144588</v>
      </c>
      <c r="C532" s="352">
        <f>VLOOKUP(B532, 'JAN2022 - CC'!A:B,2,0)</f>
        <v>11761</v>
      </c>
      <c r="D532" s="352" t="s">
        <v>8507</v>
      </c>
      <c r="E532" s="352" t="s">
        <v>8309</v>
      </c>
      <c r="F532" s="277"/>
      <c r="G532" s="277"/>
      <c r="H532" s="277"/>
      <c r="I532" s="277"/>
      <c r="J532" s="352"/>
      <c r="K532" s="277"/>
      <c r="L532" s="352"/>
      <c r="M532" s="352"/>
      <c r="N532" s="277"/>
      <c r="O532" s="277"/>
      <c r="P532" s="277"/>
      <c r="Q532" s="277"/>
      <c r="R532" s="277"/>
      <c r="S532" s="277"/>
      <c r="T532" s="277"/>
      <c r="U532" s="277"/>
      <c r="V532" s="277"/>
      <c r="W532" s="277"/>
      <c r="X532" s="277"/>
    </row>
    <row r="533" ht="15.75" customHeight="1">
      <c r="A533" s="352">
        <v>207024.0</v>
      </c>
      <c r="B533" s="352" t="str">
        <f>VLOOKUP(A533, 'JAN2022 - CC'!M:N,2,0)</f>
        <v>1492644588</v>
      </c>
      <c r="C533" s="352">
        <f>VLOOKUP(B533, 'JAN2022 - CC'!A:B,2,0)</f>
        <v>14926</v>
      </c>
      <c r="D533" s="352" t="s">
        <v>8342</v>
      </c>
      <c r="E533" s="352" t="s">
        <v>8309</v>
      </c>
      <c r="F533" s="277"/>
      <c r="G533" s="277"/>
      <c r="H533" s="277"/>
      <c r="I533" s="277"/>
      <c r="J533" s="352"/>
      <c r="K533" s="277"/>
      <c r="L533" s="352"/>
      <c r="M533" s="352"/>
      <c r="N533" s="277"/>
      <c r="O533" s="277"/>
      <c r="P533" s="277"/>
      <c r="Q533" s="277"/>
      <c r="R533" s="277"/>
      <c r="S533" s="277"/>
      <c r="T533" s="277"/>
      <c r="U533" s="277"/>
      <c r="V533" s="277"/>
      <c r="W533" s="277"/>
      <c r="X533" s="277"/>
    </row>
    <row r="534" ht="15.0" customHeight="1">
      <c r="A534" s="352">
        <v>207024.0</v>
      </c>
      <c r="B534" s="352" t="str">
        <f>VLOOKUP(A534, 'JAN2022 - CC'!M:N,2,0)</f>
        <v>1492644588</v>
      </c>
      <c r="C534" s="352">
        <f>VLOOKUP(B534, 'JAN2022 - CC'!A:B,2,0)</f>
        <v>14926</v>
      </c>
      <c r="D534" s="352" t="s">
        <v>8507</v>
      </c>
      <c r="E534" s="352" t="s">
        <v>8309</v>
      </c>
      <c r="F534" s="277"/>
      <c r="G534" s="277"/>
      <c r="H534" s="277"/>
      <c r="I534" s="277"/>
      <c r="J534" s="352"/>
      <c r="K534" s="277"/>
      <c r="L534" s="352"/>
      <c r="M534" s="352"/>
      <c r="N534" s="277"/>
      <c r="O534" s="277"/>
      <c r="P534" s="277"/>
      <c r="Q534" s="277"/>
      <c r="R534" s="277"/>
      <c r="S534" s="277"/>
      <c r="T534" s="277"/>
      <c r="U534" s="277"/>
      <c r="V534" s="277"/>
      <c r="W534" s="277"/>
      <c r="X534" s="277"/>
    </row>
    <row r="535" ht="15.0" customHeight="1">
      <c r="A535" s="352">
        <v>207029.0</v>
      </c>
      <c r="B535" s="352" t="str">
        <f>VLOOKUP(A535, 'JAN2022 - CC'!M:N,2,0)</f>
        <v>1585344588</v>
      </c>
      <c r="C535" s="352">
        <f>VLOOKUP(B535, 'JAN2022 - CC'!A:B,2,0)</f>
        <v>15853</v>
      </c>
      <c r="D535" s="352" t="s">
        <v>8507</v>
      </c>
      <c r="E535" s="352" t="s">
        <v>8309</v>
      </c>
      <c r="F535" s="277"/>
      <c r="G535" s="277"/>
      <c r="H535" s="277"/>
      <c r="I535" s="277"/>
      <c r="J535" s="352"/>
      <c r="K535" s="277"/>
      <c r="L535" s="352"/>
      <c r="M535" s="352"/>
      <c r="N535" s="277"/>
      <c r="O535" s="277"/>
      <c r="P535" s="277"/>
      <c r="Q535" s="277"/>
      <c r="R535" s="277"/>
      <c r="S535" s="277"/>
      <c r="T535" s="277"/>
      <c r="U535" s="277"/>
      <c r="V535" s="277"/>
      <c r="W535" s="277"/>
      <c r="X535" s="277"/>
    </row>
    <row r="536" ht="15.0" customHeight="1">
      <c r="A536" s="352">
        <v>207031.0</v>
      </c>
      <c r="B536" s="352" t="str">
        <f>VLOOKUP(A536, 'JAN2022 - CC'!M:N,2,0)</f>
        <v>1049544588</v>
      </c>
      <c r="C536" s="352">
        <f>VLOOKUP(B536, 'JAN2022 - CC'!A:B,2,0)</f>
        <v>10495</v>
      </c>
      <c r="D536" s="352" t="s">
        <v>8507</v>
      </c>
      <c r="E536" s="352" t="s">
        <v>8309</v>
      </c>
      <c r="F536" s="277"/>
      <c r="G536" s="277"/>
      <c r="H536" s="277"/>
      <c r="I536" s="277"/>
      <c r="J536" s="352"/>
      <c r="K536" s="277"/>
      <c r="L536" s="352"/>
      <c r="M536" s="352"/>
      <c r="N536" s="277"/>
      <c r="O536" s="277"/>
      <c r="P536" s="277"/>
      <c r="Q536" s="277"/>
      <c r="R536" s="277"/>
      <c r="S536" s="277"/>
      <c r="T536" s="277"/>
      <c r="U536" s="277"/>
      <c r="V536" s="277"/>
      <c r="W536" s="277"/>
      <c r="X536" s="277"/>
    </row>
    <row r="537" ht="15.75" customHeight="1">
      <c r="A537" s="352">
        <v>207038.0</v>
      </c>
      <c r="B537" s="352" t="str">
        <f>VLOOKUP(A537, 'JAN2022 - CC'!M:N,2,0)</f>
        <v>1769644588</v>
      </c>
      <c r="C537" s="352">
        <f>VLOOKUP(B537, 'JAN2022 - CC'!A:B,2,0)</f>
        <v>17696</v>
      </c>
      <c r="D537" s="352" t="s">
        <v>8507</v>
      </c>
      <c r="E537" s="352" t="s">
        <v>8309</v>
      </c>
      <c r="F537" s="277"/>
      <c r="G537" s="277"/>
      <c r="H537" s="277"/>
      <c r="I537" s="277"/>
      <c r="J537" s="352"/>
      <c r="K537" s="277"/>
      <c r="L537" s="352"/>
      <c r="M537" s="352"/>
      <c r="N537" s="277"/>
      <c r="O537" s="277"/>
      <c r="P537" s="277"/>
      <c r="Q537" s="277"/>
      <c r="R537" s="277"/>
      <c r="S537" s="277"/>
      <c r="T537" s="277"/>
      <c r="U537" s="277"/>
      <c r="V537" s="277"/>
      <c r="W537" s="277"/>
      <c r="X537" s="277"/>
    </row>
    <row r="538" ht="15.0" customHeight="1">
      <c r="A538" s="352">
        <v>207044.0</v>
      </c>
      <c r="B538" s="352" t="str">
        <f>VLOOKUP(A538, 'JAN2022 - CC'!M:N,2,0)</f>
        <v>1700344588</v>
      </c>
      <c r="C538" s="352">
        <f>VLOOKUP(B538, 'JAN2022 - CC'!A:B,2,0)</f>
        <v>17003</v>
      </c>
      <c r="D538" s="352" t="s">
        <v>8507</v>
      </c>
      <c r="E538" s="352" t="s">
        <v>8309</v>
      </c>
      <c r="F538" s="277"/>
      <c r="G538" s="277"/>
      <c r="H538" s="277"/>
      <c r="I538" s="277"/>
      <c r="J538" s="352"/>
      <c r="K538" s="277"/>
      <c r="L538" s="352"/>
      <c r="M538" s="352"/>
      <c r="N538" s="277"/>
      <c r="O538" s="277"/>
      <c r="P538" s="277"/>
      <c r="Q538" s="277"/>
      <c r="R538" s="277"/>
      <c r="S538" s="277"/>
      <c r="T538" s="277"/>
      <c r="U538" s="277"/>
      <c r="V538" s="277"/>
      <c r="W538" s="277"/>
      <c r="X538" s="277"/>
    </row>
    <row r="539" ht="15.0" customHeight="1">
      <c r="A539" s="352">
        <v>207051.0</v>
      </c>
      <c r="B539" s="352" t="str">
        <f>VLOOKUP(A539, 'JAN2022 - CC'!M:N,2,0)</f>
        <v>1595744589</v>
      </c>
      <c r="C539" s="352">
        <f>VLOOKUP(B539, 'JAN2022 - CC'!A:B,2,0)</f>
        <v>15957</v>
      </c>
      <c r="D539" s="352" t="s">
        <v>8342</v>
      </c>
      <c r="E539" s="352" t="s">
        <v>8309</v>
      </c>
      <c r="F539" s="277"/>
      <c r="G539" s="277"/>
      <c r="H539" s="277"/>
      <c r="I539" s="277"/>
      <c r="J539" s="352"/>
      <c r="K539" s="277"/>
      <c r="L539" s="352"/>
      <c r="M539" s="352"/>
      <c r="N539" s="277"/>
      <c r="O539" s="277"/>
      <c r="P539" s="277"/>
      <c r="Q539" s="277"/>
      <c r="R539" s="277"/>
      <c r="S539" s="277"/>
      <c r="T539" s="277"/>
      <c r="U539" s="277"/>
      <c r="V539" s="277"/>
      <c r="W539" s="277"/>
      <c r="X539" s="277"/>
    </row>
    <row r="540" ht="15.75" customHeight="1">
      <c r="A540" s="352">
        <v>207051.0</v>
      </c>
      <c r="B540" s="352" t="str">
        <f>VLOOKUP(A540, 'JAN2022 - CC'!M:N,2,0)</f>
        <v>1595744589</v>
      </c>
      <c r="C540" s="352">
        <f>VLOOKUP(B540, 'JAN2022 - CC'!A:B,2,0)</f>
        <v>15957</v>
      </c>
      <c r="D540" s="352" t="s">
        <v>35</v>
      </c>
      <c r="E540" s="352" t="s">
        <v>8309</v>
      </c>
      <c r="F540" s="277"/>
      <c r="G540" s="277"/>
      <c r="H540" s="277"/>
      <c r="I540" s="277"/>
      <c r="J540" s="352"/>
      <c r="K540" s="277"/>
      <c r="L540" s="352"/>
      <c r="M540" s="352"/>
      <c r="N540" s="277"/>
      <c r="O540" s="277"/>
      <c r="P540" s="277"/>
      <c r="Q540" s="277"/>
      <c r="R540" s="277"/>
      <c r="S540" s="277"/>
      <c r="T540" s="277"/>
      <c r="U540" s="277"/>
      <c r="V540" s="277"/>
      <c r="W540" s="277"/>
      <c r="X540" s="277"/>
    </row>
    <row r="541" ht="15.0" customHeight="1">
      <c r="A541" s="352">
        <v>207055.0</v>
      </c>
      <c r="B541" s="352" t="str">
        <f>VLOOKUP(A541, 'JAN2022 - CC'!M:N,2,0)</f>
        <v>1408344589</v>
      </c>
      <c r="C541" s="352">
        <f>VLOOKUP(B541, 'JAN2022 - CC'!A:B,2,0)</f>
        <v>14083</v>
      </c>
      <c r="D541" s="352" t="s">
        <v>8389</v>
      </c>
      <c r="E541" s="352" t="s">
        <v>8309</v>
      </c>
      <c r="F541" s="277"/>
      <c r="G541" s="277"/>
      <c r="H541" s="277"/>
      <c r="I541" s="277"/>
      <c r="J541" s="352"/>
      <c r="K541" s="277"/>
      <c r="L541" s="352"/>
      <c r="M541" s="352"/>
      <c r="N541" s="277"/>
      <c r="O541" s="277"/>
      <c r="P541" s="277"/>
      <c r="Q541" s="277"/>
      <c r="R541" s="277"/>
      <c r="S541" s="277"/>
      <c r="T541" s="277"/>
      <c r="U541" s="277"/>
      <c r="V541" s="277"/>
      <c r="W541" s="277"/>
      <c r="X541" s="277"/>
    </row>
    <row r="542" ht="15.0" customHeight="1">
      <c r="A542" s="352">
        <v>207058.0</v>
      </c>
      <c r="B542" s="352" t="str">
        <f>VLOOKUP(A542, 'JAN2022 - CC'!M:N,2,0)</f>
        <v>1155344589</v>
      </c>
      <c r="C542" s="352">
        <f>VLOOKUP(B542, 'JAN2022 - CC'!A:B,2,0)</f>
        <v>11553</v>
      </c>
      <c r="D542" s="352" t="s">
        <v>8507</v>
      </c>
      <c r="E542" s="352" t="s">
        <v>8309</v>
      </c>
      <c r="F542" s="277"/>
      <c r="G542" s="277"/>
      <c r="H542" s="277"/>
      <c r="I542" s="277"/>
      <c r="J542" s="352"/>
      <c r="K542" s="277"/>
      <c r="L542" s="352"/>
      <c r="M542" s="352"/>
      <c r="N542" s="277"/>
      <c r="O542" s="277"/>
      <c r="P542" s="277"/>
      <c r="Q542" s="277"/>
      <c r="R542" s="277"/>
      <c r="S542" s="277"/>
      <c r="T542" s="277"/>
      <c r="U542" s="277"/>
      <c r="V542" s="277"/>
      <c r="W542" s="277"/>
      <c r="X542" s="277"/>
    </row>
    <row r="543" ht="15.75" customHeight="1">
      <c r="A543" s="352">
        <v>207059.0</v>
      </c>
      <c r="B543" s="352" t="str">
        <f>VLOOKUP(A543, 'JAN2022 - CC'!M:N,2,0)</f>
        <v>1560644589</v>
      </c>
      <c r="C543" s="352">
        <f>VLOOKUP(B543, 'JAN2022 - CC'!A:B,2,0)</f>
        <v>15606</v>
      </c>
      <c r="D543" s="352" t="s">
        <v>8507</v>
      </c>
      <c r="E543" s="352" t="s">
        <v>8309</v>
      </c>
      <c r="F543" s="277"/>
      <c r="G543" s="277"/>
      <c r="H543" s="277"/>
      <c r="I543" s="277"/>
      <c r="J543" s="352"/>
      <c r="K543" s="277"/>
      <c r="L543" s="352"/>
      <c r="M543" s="352"/>
      <c r="N543" s="277"/>
      <c r="O543" s="277"/>
      <c r="P543" s="277"/>
      <c r="Q543" s="277"/>
      <c r="R543" s="277"/>
      <c r="S543" s="277"/>
      <c r="T543" s="277"/>
      <c r="U543" s="277"/>
      <c r="V543" s="277"/>
      <c r="W543" s="277"/>
      <c r="X543" s="277"/>
    </row>
    <row r="544" ht="15.0" customHeight="1">
      <c r="A544" s="352">
        <v>207067.0</v>
      </c>
      <c r="B544" s="352" t="str">
        <f>VLOOKUP(A544, 'JAN2022 - CC'!M:N,2,0)</f>
        <v>1390944589</v>
      </c>
      <c r="C544" s="352">
        <f>VLOOKUP(B544, 'JAN2022 - CC'!A:B,2,0)</f>
        <v>13909</v>
      </c>
      <c r="D544" s="352" t="s">
        <v>8318</v>
      </c>
      <c r="E544" s="352" t="s">
        <v>8309</v>
      </c>
      <c r="F544" s="277"/>
      <c r="G544" s="277"/>
      <c r="H544" s="277"/>
      <c r="I544" s="277"/>
      <c r="J544" s="352"/>
      <c r="K544" s="277"/>
      <c r="L544" s="352"/>
      <c r="M544" s="352"/>
      <c r="N544" s="277"/>
      <c r="O544" s="277"/>
      <c r="P544" s="277"/>
      <c r="Q544" s="277"/>
      <c r="R544" s="277"/>
      <c r="S544" s="277"/>
      <c r="T544" s="277"/>
      <c r="U544" s="277"/>
      <c r="V544" s="277"/>
      <c r="W544" s="277"/>
      <c r="X544" s="277"/>
    </row>
    <row r="545" ht="15.0" customHeight="1">
      <c r="A545" s="352">
        <v>207067.0</v>
      </c>
      <c r="B545" s="352" t="str">
        <f>VLOOKUP(A545, 'JAN2022 - CC'!M:N,2,0)</f>
        <v>1390944589</v>
      </c>
      <c r="C545" s="352">
        <f>VLOOKUP(B545, 'JAN2022 - CC'!A:B,2,0)</f>
        <v>13909</v>
      </c>
      <c r="D545" s="352" t="s">
        <v>7904</v>
      </c>
      <c r="E545" s="352" t="s">
        <v>8309</v>
      </c>
      <c r="F545" s="277"/>
      <c r="G545" s="277"/>
      <c r="H545" s="277"/>
      <c r="I545" s="277"/>
      <c r="J545" s="352"/>
      <c r="K545" s="277"/>
      <c r="L545" s="352"/>
      <c r="M545" s="352"/>
      <c r="N545" s="277"/>
      <c r="O545" s="277"/>
      <c r="P545" s="277"/>
      <c r="Q545" s="277"/>
      <c r="R545" s="277"/>
      <c r="S545" s="277"/>
      <c r="T545" s="277"/>
      <c r="U545" s="277"/>
      <c r="V545" s="277"/>
      <c r="W545" s="277"/>
      <c r="X545" s="277"/>
    </row>
    <row r="546" ht="15.75" customHeight="1">
      <c r="A546" s="352">
        <v>207067.0</v>
      </c>
      <c r="B546" s="352" t="str">
        <f>VLOOKUP(A546, 'JAN2022 - CC'!M:N,2,0)</f>
        <v>1390944589</v>
      </c>
      <c r="C546" s="352">
        <f>VLOOKUP(B546, 'JAN2022 - CC'!A:B,2,0)</f>
        <v>13909</v>
      </c>
      <c r="D546" s="352" t="s">
        <v>7569</v>
      </c>
      <c r="E546" s="352" t="s">
        <v>8309</v>
      </c>
      <c r="F546" s="277"/>
      <c r="G546" s="277"/>
      <c r="H546" s="277"/>
      <c r="I546" s="277"/>
      <c r="J546" s="352"/>
      <c r="K546" s="277"/>
      <c r="L546" s="352"/>
      <c r="M546" s="352"/>
      <c r="N546" s="277"/>
      <c r="O546" s="277"/>
      <c r="P546" s="277"/>
      <c r="Q546" s="277"/>
      <c r="R546" s="277"/>
      <c r="S546" s="277"/>
      <c r="T546" s="277"/>
      <c r="U546" s="277"/>
      <c r="V546" s="277"/>
      <c r="W546" s="277"/>
      <c r="X546" s="277"/>
    </row>
    <row r="547" ht="15.0" customHeight="1">
      <c r="A547" s="352">
        <v>207067.0</v>
      </c>
      <c r="B547" s="352" t="str">
        <f>VLOOKUP(A547, 'JAN2022 - CC'!M:N,2,0)</f>
        <v>1390944589</v>
      </c>
      <c r="C547" s="352">
        <f>VLOOKUP(B547, 'JAN2022 - CC'!A:B,2,0)</f>
        <v>13909</v>
      </c>
      <c r="D547" s="352" t="s">
        <v>35</v>
      </c>
      <c r="E547" s="352" t="s">
        <v>8309</v>
      </c>
      <c r="F547" s="277"/>
      <c r="G547" s="277"/>
      <c r="H547" s="277"/>
      <c r="I547" s="277"/>
      <c r="J547" s="352"/>
      <c r="K547" s="277"/>
      <c r="L547" s="352"/>
      <c r="M547" s="352"/>
      <c r="N547" s="277"/>
      <c r="O547" s="277"/>
      <c r="P547" s="277"/>
      <c r="Q547" s="277"/>
      <c r="R547" s="277"/>
      <c r="S547" s="277"/>
      <c r="T547" s="277"/>
      <c r="U547" s="277"/>
      <c r="V547" s="277"/>
      <c r="W547" s="277"/>
      <c r="X547" s="277"/>
    </row>
    <row r="548" ht="15.0" customHeight="1">
      <c r="A548" s="352">
        <v>207073.0</v>
      </c>
      <c r="B548" s="352" t="str">
        <f>VLOOKUP(A548, 'JAN2022 - CC'!M:N,2,0)</f>
        <v>1173644592</v>
      </c>
      <c r="C548" s="352">
        <f>VLOOKUP(B548, 'JAN2022 - CC'!A:B,2,0)</f>
        <v>11736</v>
      </c>
      <c r="D548" s="352" t="s">
        <v>8342</v>
      </c>
      <c r="E548" s="352" t="s">
        <v>8309</v>
      </c>
      <c r="F548" s="277"/>
      <c r="G548" s="277"/>
      <c r="H548" s="277"/>
      <c r="I548" s="277"/>
      <c r="J548" s="352"/>
      <c r="K548" s="277"/>
      <c r="L548" s="352"/>
      <c r="M548" s="352"/>
      <c r="N548" s="277"/>
      <c r="O548" s="277"/>
      <c r="P548" s="277"/>
      <c r="Q548" s="277"/>
      <c r="R548" s="277"/>
      <c r="S548" s="277"/>
      <c r="T548" s="277"/>
      <c r="U548" s="277"/>
      <c r="V548" s="277"/>
      <c r="W548" s="277"/>
      <c r="X548" s="277"/>
    </row>
    <row r="549" ht="15.0" customHeight="1">
      <c r="A549" s="352">
        <v>207073.0</v>
      </c>
      <c r="B549" s="352" t="str">
        <f>VLOOKUP(A549, 'JAN2022 - CC'!M:N,2,0)</f>
        <v>1173644592</v>
      </c>
      <c r="C549" s="352">
        <f>VLOOKUP(B549, 'JAN2022 - CC'!A:B,2,0)</f>
        <v>11736</v>
      </c>
      <c r="D549" s="352" t="s">
        <v>8507</v>
      </c>
      <c r="E549" s="352" t="s">
        <v>8309</v>
      </c>
      <c r="F549" s="277"/>
      <c r="G549" s="277"/>
      <c r="H549" s="277"/>
      <c r="I549" s="277"/>
      <c r="J549" s="352"/>
      <c r="K549" s="277"/>
      <c r="L549" s="352"/>
      <c r="M549" s="352"/>
      <c r="N549" s="277"/>
      <c r="O549" s="277"/>
      <c r="P549" s="277"/>
      <c r="Q549" s="277"/>
      <c r="R549" s="277"/>
      <c r="S549" s="277"/>
      <c r="T549" s="277"/>
      <c r="U549" s="277"/>
      <c r="V549" s="277"/>
      <c r="W549" s="277"/>
      <c r="X549" s="277"/>
    </row>
    <row r="550" ht="15.75" customHeight="1">
      <c r="A550" s="352">
        <v>207074.0</v>
      </c>
      <c r="B550" s="352" t="str">
        <f>VLOOKUP(A550, 'JAN2022 - CC'!M:N,2,0)</f>
        <v>1570244592</v>
      </c>
      <c r="C550" s="352">
        <f>VLOOKUP(B550, 'JAN2022 - CC'!A:B,2,0)</f>
        <v>15702</v>
      </c>
      <c r="D550" s="352" t="s">
        <v>8507</v>
      </c>
      <c r="E550" s="352" t="s">
        <v>8309</v>
      </c>
      <c r="F550" s="277"/>
      <c r="G550" s="277"/>
      <c r="H550" s="277"/>
      <c r="I550" s="277"/>
      <c r="J550" s="352"/>
      <c r="K550" s="277"/>
      <c r="L550" s="352"/>
      <c r="M550" s="352"/>
      <c r="N550" s="277"/>
      <c r="O550" s="277"/>
      <c r="P550" s="277"/>
      <c r="Q550" s="277"/>
      <c r="R550" s="277"/>
      <c r="S550" s="277"/>
      <c r="T550" s="277"/>
      <c r="U550" s="277"/>
      <c r="V550" s="277"/>
      <c r="W550" s="277"/>
      <c r="X550" s="277"/>
    </row>
    <row r="551" ht="15.0" customHeight="1">
      <c r="A551" s="352">
        <v>207076.0</v>
      </c>
      <c r="B551" s="352" t="str">
        <f>VLOOKUP(A551, 'JAN2022 - CC'!M:N,2,0)</f>
        <v>1461244592</v>
      </c>
      <c r="C551" s="352">
        <f>VLOOKUP(B551, 'JAN2022 - CC'!A:B,2,0)</f>
        <v>14612</v>
      </c>
      <c r="D551" s="352" t="s">
        <v>8507</v>
      </c>
      <c r="E551" s="352" t="s">
        <v>8309</v>
      </c>
      <c r="F551" s="277"/>
      <c r="G551" s="277"/>
      <c r="H551" s="277"/>
      <c r="I551" s="277"/>
      <c r="J551" s="352"/>
      <c r="K551" s="277"/>
      <c r="L551" s="352"/>
      <c r="M551" s="352"/>
      <c r="N551" s="277"/>
      <c r="O551" s="277"/>
      <c r="P551" s="277"/>
      <c r="Q551" s="277"/>
      <c r="R551" s="277"/>
      <c r="S551" s="277"/>
      <c r="T551" s="277"/>
      <c r="U551" s="277"/>
      <c r="V551" s="277"/>
      <c r="W551" s="277"/>
      <c r="X551" s="277"/>
    </row>
    <row r="552" ht="15.0" customHeight="1">
      <c r="A552" s="352">
        <v>207092.0</v>
      </c>
      <c r="B552" s="352" t="str">
        <f>VLOOKUP(A552, 'JAN2022 - CC'!M:N,2,0)</f>
        <v>1327344592</v>
      </c>
      <c r="C552" s="352">
        <f>VLOOKUP(B552, 'JAN2022 - CC'!A:B,2,0)</f>
        <v>13273</v>
      </c>
      <c r="D552" s="352" t="s">
        <v>8507</v>
      </c>
      <c r="E552" s="352" t="s">
        <v>8309</v>
      </c>
      <c r="F552" s="277"/>
      <c r="G552" s="277"/>
      <c r="H552" s="277"/>
      <c r="I552" s="277"/>
      <c r="J552" s="352"/>
      <c r="K552" s="277"/>
      <c r="L552" s="352"/>
      <c r="M552" s="352"/>
      <c r="N552" s="277"/>
      <c r="O552" s="277"/>
      <c r="P552" s="277"/>
      <c r="Q552" s="277"/>
      <c r="R552" s="277"/>
      <c r="S552" s="277"/>
      <c r="T552" s="277"/>
      <c r="U552" s="277"/>
      <c r="V552" s="277"/>
      <c r="W552" s="277"/>
      <c r="X552" s="277"/>
    </row>
    <row r="553" ht="15.75" customHeight="1">
      <c r="A553" s="352">
        <v>207095.0</v>
      </c>
      <c r="B553" s="352" t="str">
        <f>VLOOKUP(A553, 'JAN2022 - CC'!M:N,2,0)</f>
        <v>1246244592</v>
      </c>
      <c r="C553" s="352">
        <f>VLOOKUP(B553, 'JAN2022 - CC'!A:B,2,0)</f>
        <v>12462</v>
      </c>
      <c r="D553" s="352" t="s">
        <v>8342</v>
      </c>
      <c r="E553" s="352" t="s">
        <v>8309</v>
      </c>
      <c r="F553" s="277"/>
      <c r="G553" s="277"/>
      <c r="H553" s="277"/>
      <c r="I553" s="277"/>
      <c r="J553" s="352"/>
      <c r="K553" s="277"/>
      <c r="L553" s="352"/>
      <c r="M553" s="352"/>
      <c r="N553" s="277"/>
      <c r="O553" s="277"/>
      <c r="P553" s="277"/>
      <c r="Q553" s="277"/>
      <c r="R553" s="277"/>
      <c r="S553" s="277"/>
      <c r="T553" s="277"/>
      <c r="U553" s="277"/>
      <c r="V553" s="277"/>
      <c r="W553" s="277"/>
      <c r="X553" s="277"/>
    </row>
    <row r="554" ht="15.0" customHeight="1">
      <c r="A554" s="352">
        <v>207095.0</v>
      </c>
      <c r="B554" s="352" t="str">
        <f>VLOOKUP(A554, 'JAN2022 - CC'!M:N,2,0)</f>
        <v>1246244592</v>
      </c>
      <c r="C554" s="352">
        <f>VLOOKUP(B554, 'JAN2022 - CC'!A:B,2,0)</f>
        <v>12462</v>
      </c>
      <c r="D554" s="352" t="s">
        <v>7939</v>
      </c>
      <c r="E554" s="352" t="s">
        <v>8309</v>
      </c>
      <c r="F554" s="277"/>
      <c r="G554" s="277"/>
      <c r="H554" s="277"/>
      <c r="I554" s="277"/>
      <c r="J554" s="352"/>
      <c r="K554" s="277"/>
      <c r="L554" s="352"/>
      <c r="M554" s="352"/>
      <c r="N554" s="277"/>
      <c r="O554" s="277"/>
      <c r="P554" s="277"/>
      <c r="Q554" s="277"/>
      <c r="R554" s="277"/>
      <c r="S554" s="277"/>
      <c r="T554" s="277"/>
      <c r="U554" s="277"/>
      <c r="V554" s="277"/>
      <c r="W554" s="277"/>
      <c r="X554" s="277"/>
    </row>
    <row r="555" ht="15.0" customHeight="1">
      <c r="A555" s="352">
        <v>207095.0</v>
      </c>
      <c r="B555" s="352" t="str">
        <f>VLOOKUP(A555, 'JAN2022 - CC'!M:N,2,0)</f>
        <v>1246244592</v>
      </c>
      <c r="C555" s="352">
        <f>VLOOKUP(B555, 'JAN2022 - CC'!A:B,2,0)</f>
        <v>12462</v>
      </c>
      <c r="D555" s="352" t="s">
        <v>35</v>
      </c>
      <c r="E555" s="352" t="s">
        <v>8309</v>
      </c>
      <c r="F555" s="277"/>
      <c r="G555" s="277"/>
      <c r="H555" s="277"/>
      <c r="I555" s="277"/>
      <c r="J555" s="352"/>
      <c r="K555" s="277"/>
      <c r="L555" s="352"/>
      <c r="M555" s="352"/>
      <c r="N555" s="277"/>
      <c r="O555" s="277"/>
      <c r="P555" s="277"/>
      <c r="Q555" s="277"/>
      <c r="R555" s="277"/>
      <c r="S555" s="277"/>
      <c r="T555" s="277"/>
      <c r="U555" s="277"/>
      <c r="V555" s="277"/>
      <c r="W555" s="277"/>
      <c r="X555" s="277"/>
    </row>
    <row r="556" ht="15.75" customHeight="1">
      <c r="A556" s="352">
        <v>207105.0</v>
      </c>
      <c r="B556" s="352" t="str">
        <f>VLOOKUP(A556, 'JAN2022 - CC'!M:N,2,0)</f>
        <v>1754044592</v>
      </c>
      <c r="C556" s="352">
        <f>VLOOKUP(B556, 'JAN2022 - CC'!A:B,2,0)</f>
        <v>17540</v>
      </c>
      <c r="D556" s="352" t="s">
        <v>8342</v>
      </c>
      <c r="E556" s="352" t="s">
        <v>8309</v>
      </c>
      <c r="F556" s="277"/>
      <c r="G556" s="277"/>
      <c r="H556" s="277"/>
      <c r="I556" s="277"/>
      <c r="J556" s="352"/>
      <c r="K556" s="277"/>
      <c r="L556" s="352"/>
      <c r="M556" s="352"/>
      <c r="N556" s="277"/>
      <c r="O556" s="277"/>
      <c r="P556" s="277"/>
      <c r="Q556" s="277"/>
      <c r="R556" s="277"/>
      <c r="S556" s="277"/>
      <c r="T556" s="277"/>
      <c r="U556" s="277"/>
      <c r="V556" s="277"/>
      <c r="W556" s="277"/>
      <c r="X556" s="277"/>
    </row>
    <row r="557" ht="15.0" customHeight="1">
      <c r="A557" s="352">
        <v>207108.0</v>
      </c>
      <c r="B557" s="352" t="str">
        <f>VLOOKUP(A557, 'FEB2022 - CC'!M:N,2,0)</f>
        <v>1372144593</v>
      </c>
      <c r="C557" s="352">
        <f>VLOOKUP(B557, 'FEB2022 - CC'!A:B,2,0)</f>
        <v>13721</v>
      </c>
      <c r="D557" s="352" t="s">
        <v>8507</v>
      </c>
      <c r="E557" s="352" t="s">
        <v>8309</v>
      </c>
      <c r="F557" s="277"/>
      <c r="G557" s="277"/>
      <c r="H557" s="277"/>
      <c r="I557" s="277"/>
      <c r="J557" s="352"/>
      <c r="K557" s="277"/>
      <c r="L557" s="352"/>
      <c r="M557" s="352"/>
      <c r="N557" s="277"/>
      <c r="O557" s="277"/>
      <c r="P557" s="277"/>
      <c r="Q557" s="277"/>
      <c r="R557" s="277"/>
      <c r="S557" s="277"/>
      <c r="T557" s="277"/>
      <c r="U557" s="277"/>
      <c r="V557" s="277"/>
      <c r="W557" s="277"/>
      <c r="X557" s="277"/>
    </row>
    <row r="558" ht="15.0" customHeight="1">
      <c r="A558" s="352">
        <v>207111.0</v>
      </c>
      <c r="B558" s="352" t="str">
        <f>VLOOKUP(A558, 'FEB2022 - CC'!M:N,2,0)</f>
        <v>1631844593</v>
      </c>
      <c r="C558" s="352">
        <f>VLOOKUP(B558, 'FEB2022 - CC'!A:B,2,0)</f>
        <v>16318</v>
      </c>
      <c r="D558" s="352" t="s">
        <v>8342</v>
      </c>
      <c r="E558" s="352" t="s">
        <v>8309</v>
      </c>
      <c r="F558" s="277"/>
      <c r="G558" s="277"/>
      <c r="H558" s="277"/>
      <c r="I558" s="277"/>
      <c r="J558" s="352"/>
      <c r="K558" s="277"/>
      <c r="L558" s="352"/>
      <c r="M558" s="352"/>
      <c r="N558" s="277"/>
      <c r="O558" s="277"/>
      <c r="P558" s="277"/>
      <c r="Q558" s="277"/>
      <c r="R558" s="277"/>
      <c r="S558" s="277"/>
      <c r="T558" s="277"/>
      <c r="U558" s="277"/>
      <c r="V558" s="277"/>
      <c r="W558" s="277"/>
      <c r="X558" s="277"/>
    </row>
    <row r="559" ht="15.75" customHeight="1">
      <c r="A559" s="352">
        <v>207111.0</v>
      </c>
      <c r="B559" s="352" t="str">
        <f>VLOOKUP(A559, 'FEB2022 - CC'!M:N,2,0)</f>
        <v>1631844593</v>
      </c>
      <c r="C559" s="352">
        <f>VLOOKUP(B559, 'FEB2022 - CC'!A:B,2,0)</f>
        <v>16318</v>
      </c>
      <c r="D559" s="352" t="s">
        <v>8507</v>
      </c>
      <c r="E559" s="352" t="s">
        <v>8309</v>
      </c>
      <c r="F559" s="277"/>
      <c r="G559" s="277"/>
      <c r="H559" s="277"/>
      <c r="I559" s="277"/>
      <c r="J559" s="352"/>
      <c r="K559" s="277"/>
      <c r="L559" s="352"/>
      <c r="M559" s="352"/>
      <c r="N559" s="277"/>
      <c r="O559" s="277"/>
      <c r="P559" s="277"/>
      <c r="Q559" s="277"/>
      <c r="R559" s="277"/>
      <c r="S559" s="277"/>
      <c r="T559" s="277"/>
      <c r="U559" s="277"/>
      <c r="V559" s="277"/>
      <c r="W559" s="277"/>
      <c r="X559" s="277"/>
    </row>
    <row r="560" ht="15.0" customHeight="1">
      <c r="A560" s="352">
        <v>207114.0</v>
      </c>
      <c r="B560" s="352" t="str">
        <f>VLOOKUP(A560, 'FEB2022 - CC'!M:N,2,0)</f>
        <v>1740044593</v>
      </c>
      <c r="C560" s="352">
        <f>VLOOKUP(B560, 'FEB2022 - CC'!A:B,2,0)</f>
        <v>17400</v>
      </c>
      <c r="D560" s="352" t="s">
        <v>8342</v>
      </c>
      <c r="E560" s="352" t="s">
        <v>8309</v>
      </c>
      <c r="F560" s="277"/>
      <c r="G560" s="277"/>
      <c r="H560" s="277"/>
      <c r="I560" s="277"/>
      <c r="J560" s="352"/>
      <c r="K560" s="277"/>
      <c r="L560" s="352"/>
      <c r="M560" s="352"/>
      <c r="N560" s="277"/>
      <c r="O560" s="277"/>
      <c r="P560" s="277"/>
      <c r="Q560" s="277"/>
      <c r="R560" s="277"/>
      <c r="S560" s="277"/>
      <c r="T560" s="277"/>
      <c r="U560" s="277"/>
      <c r="V560" s="277"/>
      <c r="W560" s="277"/>
      <c r="X560" s="277"/>
    </row>
    <row r="561" ht="15.0" customHeight="1">
      <c r="A561" s="352">
        <v>207115.0</v>
      </c>
      <c r="B561" s="352" t="str">
        <f>VLOOKUP(A561, 'FEB2022 - CC'!M:N,2,0)</f>
        <v>1190344593</v>
      </c>
      <c r="C561" s="352">
        <f>VLOOKUP(B561, 'FEB2022 - CC'!A:B,2,0)</f>
        <v>11903</v>
      </c>
      <c r="D561" s="352" t="s">
        <v>7904</v>
      </c>
      <c r="E561" s="352" t="s">
        <v>8309</v>
      </c>
      <c r="F561" s="277"/>
      <c r="G561" s="277"/>
      <c r="H561" s="277"/>
      <c r="I561" s="277"/>
      <c r="J561" s="352"/>
      <c r="K561" s="277"/>
      <c r="L561" s="352"/>
      <c r="M561" s="352"/>
      <c r="N561" s="277"/>
      <c r="O561" s="277"/>
      <c r="P561" s="277"/>
      <c r="Q561" s="277"/>
      <c r="R561" s="277"/>
      <c r="S561" s="277"/>
      <c r="T561" s="277"/>
      <c r="U561" s="277"/>
      <c r="V561" s="277"/>
      <c r="W561" s="277"/>
      <c r="X561" s="277"/>
    </row>
    <row r="562" ht="15.75" customHeight="1">
      <c r="A562" s="352">
        <v>207115.0</v>
      </c>
      <c r="B562" s="352" t="str">
        <f>VLOOKUP(A562, 'FEB2022 - CC'!M:N,2,0)</f>
        <v>1190344593</v>
      </c>
      <c r="C562" s="352">
        <f>VLOOKUP(B562, 'FEB2022 - CC'!A:B,2,0)</f>
        <v>11903</v>
      </c>
      <c r="D562" s="352" t="s">
        <v>8507</v>
      </c>
      <c r="E562" s="352" t="s">
        <v>8309</v>
      </c>
      <c r="F562" s="277"/>
      <c r="G562" s="277"/>
      <c r="H562" s="277"/>
      <c r="I562" s="277"/>
      <c r="J562" s="352"/>
      <c r="K562" s="277"/>
      <c r="L562" s="352"/>
      <c r="M562" s="352"/>
      <c r="N562" s="277"/>
      <c r="O562" s="277"/>
      <c r="P562" s="277"/>
      <c r="Q562" s="277"/>
      <c r="R562" s="277"/>
      <c r="S562" s="277"/>
      <c r="T562" s="277"/>
      <c r="U562" s="277"/>
      <c r="V562" s="277"/>
      <c r="W562" s="277"/>
      <c r="X562" s="277"/>
    </row>
    <row r="563" ht="15.0" customHeight="1">
      <c r="A563" s="352">
        <v>207122.0</v>
      </c>
      <c r="B563" s="352" t="str">
        <f>VLOOKUP(A563, 'FEB2022 - CC'!M:N,2,0)</f>
        <v>1564144593</v>
      </c>
      <c r="C563" s="352">
        <f>VLOOKUP(B563, 'FEB2022 - CC'!A:B,2,0)</f>
        <v>15641</v>
      </c>
      <c r="D563" s="352" t="s">
        <v>8507</v>
      </c>
      <c r="E563" s="352" t="s">
        <v>8309</v>
      </c>
      <c r="F563" s="277"/>
      <c r="G563" s="277"/>
      <c r="H563" s="277"/>
      <c r="I563" s="277"/>
      <c r="J563" s="352"/>
      <c r="K563" s="277"/>
      <c r="L563" s="352"/>
      <c r="M563" s="352"/>
      <c r="N563" s="277"/>
      <c r="O563" s="277"/>
      <c r="P563" s="277"/>
      <c r="Q563" s="277"/>
      <c r="R563" s="277"/>
      <c r="S563" s="277"/>
      <c r="T563" s="277"/>
      <c r="U563" s="277"/>
      <c r="V563" s="277"/>
      <c r="W563" s="277"/>
      <c r="X563" s="277"/>
    </row>
    <row r="564" ht="15.0" customHeight="1">
      <c r="A564" s="352">
        <v>207124.0</v>
      </c>
      <c r="B564" s="352" t="str">
        <f>VLOOKUP(A564, 'FEB2022 - CC'!M:N,2,0)</f>
        <v>1711644593</v>
      </c>
      <c r="C564" s="352">
        <f>VLOOKUP(B564, 'FEB2022 - CC'!A:B,2,0)</f>
        <v>17116</v>
      </c>
      <c r="D564" s="352" t="s">
        <v>35</v>
      </c>
      <c r="E564" s="352" t="s">
        <v>8309</v>
      </c>
      <c r="F564" s="277"/>
      <c r="G564" s="277"/>
      <c r="H564" s="277"/>
      <c r="I564" s="277"/>
      <c r="J564" s="352"/>
      <c r="K564" s="277"/>
      <c r="L564" s="352"/>
      <c r="M564" s="352"/>
      <c r="N564" s="277"/>
      <c r="O564" s="277"/>
      <c r="P564" s="277"/>
      <c r="Q564" s="277"/>
      <c r="R564" s="277"/>
      <c r="S564" s="277"/>
      <c r="T564" s="277"/>
      <c r="U564" s="277"/>
      <c r="V564" s="277"/>
      <c r="W564" s="277"/>
      <c r="X564" s="277"/>
    </row>
    <row r="565" ht="15.0" customHeight="1">
      <c r="A565" s="352">
        <v>207127.0</v>
      </c>
      <c r="B565" s="352" t="str">
        <f>VLOOKUP(A565, 'FEB2022 - CC'!M:N,2,0)</f>
        <v>983844593</v>
      </c>
      <c r="C565" s="352">
        <f>VLOOKUP(B565, 'FEB2022 - CC'!A:B,2,0)</f>
        <v>9838</v>
      </c>
      <c r="D565" s="352" t="s">
        <v>8507</v>
      </c>
      <c r="E565" s="352" t="s">
        <v>8309</v>
      </c>
      <c r="F565" s="277"/>
      <c r="G565" s="277"/>
      <c r="H565" s="277"/>
      <c r="I565" s="277"/>
      <c r="J565" s="352"/>
      <c r="K565" s="277"/>
      <c r="L565" s="352"/>
      <c r="M565" s="352"/>
      <c r="N565" s="277"/>
      <c r="O565" s="277"/>
      <c r="P565" s="277"/>
      <c r="Q565" s="277"/>
      <c r="R565" s="277"/>
      <c r="S565" s="277"/>
      <c r="T565" s="277"/>
      <c r="U565" s="277"/>
      <c r="V565" s="277"/>
      <c r="W565" s="277"/>
      <c r="X565" s="277"/>
    </row>
    <row r="566" ht="15.75" customHeight="1">
      <c r="A566" s="352">
        <v>207127.0</v>
      </c>
      <c r="B566" s="352" t="str">
        <f>VLOOKUP(A566, 'FEB2022 - CC'!M:N,2,0)</f>
        <v>983844593</v>
      </c>
      <c r="C566" s="352">
        <f>VLOOKUP(B566, 'FEB2022 - CC'!A:B,2,0)</f>
        <v>9838</v>
      </c>
      <c r="D566" s="352" t="s">
        <v>7569</v>
      </c>
      <c r="E566" s="352" t="s">
        <v>8309</v>
      </c>
      <c r="F566" s="277"/>
      <c r="G566" s="277"/>
      <c r="H566" s="277"/>
      <c r="I566" s="277"/>
      <c r="J566" s="352"/>
      <c r="K566" s="277"/>
      <c r="L566" s="352"/>
      <c r="M566" s="352"/>
      <c r="N566" s="277"/>
      <c r="O566" s="277"/>
      <c r="P566" s="277"/>
      <c r="Q566" s="277"/>
      <c r="R566" s="277"/>
      <c r="S566" s="277"/>
      <c r="T566" s="277"/>
      <c r="U566" s="277"/>
      <c r="V566" s="277"/>
      <c r="W566" s="277"/>
      <c r="X566" s="277"/>
    </row>
    <row r="567" ht="15.0" customHeight="1">
      <c r="A567" s="352">
        <v>207130.0</v>
      </c>
      <c r="B567" s="352" t="str">
        <f>VLOOKUP(A567, 'FEB2022 - CC'!M:N,2,0)</f>
        <v>1344244593</v>
      </c>
      <c r="C567" s="352">
        <f>VLOOKUP(B567, 'FEB2022 - CC'!A:B,2,0)</f>
        <v>13442</v>
      </c>
      <c r="D567" s="352" t="s">
        <v>8507</v>
      </c>
      <c r="E567" s="352" t="s">
        <v>8309</v>
      </c>
      <c r="F567" s="277"/>
      <c r="G567" s="277"/>
      <c r="H567" s="277"/>
      <c r="I567" s="277"/>
      <c r="J567" s="352"/>
      <c r="K567" s="277"/>
      <c r="L567" s="352"/>
      <c r="M567" s="352"/>
      <c r="N567" s="277"/>
      <c r="O567" s="277"/>
      <c r="P567" s="277"/>
      <c r="Q567" s="277"/>
      <c r="R567" s="277"/>
      <c r="S567" s="277"/>
      <c r="T567" s="277"/>
      <c r="U567" s="277"/>
      <c r="V567" s="277"/>
      <c r="W567" s="277"/>
      <c r="X567" s="277"/>
    </row>
    <row r="568" ht="15.0" customHeight="1">
      <c r="A568" s="352">
        <v>207131.0</v>
      </c>
      <c r="B568" s="352" t="str">
        <f>VLOOKUP(A568, 'FEB2022 - CC'!M:N,2,0)</f>
        <v>941644593</v>
      </c>
      <c r="C568" s="352">
        <f>VLOOKUP(B568, 'FEB2022 - CC'!A:B,2,0)</f>
        <v>9416</v>
      </c>
      <c r="D568" s="352" t="s">
        <v>8342</v>
      </c>
      <c r="E568" s="352" t="s">
        <v>8309</v>
      </c>
      <c r="F568" s="277"/>
      <c r="G568" s="277"/>
      <c r="H568" s="277"/>
      <c r="I568" s="277"/>
      <c r="J568" s="352"/>
      <c r="K568" s="277"/>
      <c r="L568" s="352"/>
      <c r="M568" s="352"/>
      <c r="N568" s="277"/>
      <c r="O568" s="277"/>
      <c r="P568" s="277"/>
      <c r="Q568" s="277"/>
      <c r="R568" s="277"/>
      <c r="S568" s="277"/>
      <c r="T568" s="277"/>
      <c r="U568" s="277"/>
      <c r="V568" s="277"/>
      <c r="W568" s="277"/>
      <c r="X568" s="277"/>
    </row>
    <row r="569" ht="15.75" customHeight="1">
      <c r="A569" s="352">
        <v>207133.0</v>
      </c>
      <c r="B569" s="352" t="str">
        <f>VLOOKUP(A569, 'FEB2022 - CC'!M:N,2,0)</f>
        <v>1088244593</v>
      </c>
      <c r="C569" s="352">
        <f>VLOOKUP(B569, 'FEB2022 - CC'!A:B,2,0)</f>
        <v>10882</v>
      </c>
      <c r="D569" s="352" t="s">
        <v>8507</v>
      </c>
      <c r="E569" s="352" t="s">
        <v>8309</v>
      </c>
      <c r="F569" s="277"/>
      <c r="G569" s="277"/>
      <c r="H569" s="277"/>
      <c r="I569" s="277"/>
      <c r="J569" s="352"/>
      <c r="K569" s="277"/>
      <c r="L569" s="352"/>
      <c r="M569" s="352"/>
      <c r="N569" s="277"/>
      <c r="O569" s="277"/>
      <c r="P569" s="277"/>
      <c r="Q569" s="277"/>
      <c r="R569" s="277"/>
      <c r="S569" s="277"/>
      <c r="T569" s="277"/>
      <c r="U569" s="277"/>
      <c r="V569" s="277"/>
      <c r="W569" s="277"/>
      <c r="X569" s="277"/>
    </row>
    <row r="570" ht="15.0" customHeight="1">
      <c r="A570" s="352">
        <v>207135.0</v>
      </c>
      <c r="B570" s="352" t="str">
        <f>VLOOKUP(A570, 'FEB2022 - CC'!M:N,2,0)</f>
        <v>1580644593</v>
      </c>
      <c r="C570" s="352">
        <f>VLOOKUP(B570, 'FEB2022 - CC'!A:B,2,0)</f>
        <v>15806</v>
      </c>
      <c r="D570" s="352" t="s">
        <v>8507</v>
      </c>
      <c r="E570" s="352" t="s">
        <v>8309</v>
      </c>
      <c r="F570" s="277"/>
      <c r="G570" s="277"/>
      <c r="H570" s="277"/>
      <c r="I570" s="277"/>
      <c r="J570" s="352"/>
      <c r="K570" s="277"/>
      <c r="L570" s="352"/>
      <c r="M570" s="352"/>
      <c r="N570" s="277"/>
      <c r="O570" s="277"/>
      <c r="P570" s="277"/>
      <c r="Q570" s="277"/>
      <c r="R570" s="277"/>
      <c r="S570" s="277"/>
      <c r="T570" s="277"/>
      <c r="U570" s="277"/>
      <c r="V570" s="277"/>
      <c r="W570" s="277"/>
      <c r="X570" s="277"/>
    </row>
    <row r="571" ht="15.0" customHeight="1">
      <c r="A571" s="352">
        <v>207136.0</v>
      </c>
      <c r="B571" s="352" t="str">
        <f>VLOOKUP(A571, 'FEB2022 - CC'!M:N,2,0)</f>
        <v>1427644593</v>
      </c>
      <c r="C571" s="352">
        <f>VLOOKUP(B571, 'FEB2022 - CC'!A:B,2,0)</f>
        <v>14276</v>
      </c>
      <c r="D571" s="352" t="s">
        <v>8507</v>
      </c>
      <c r="E571" s="352" t="s">
        <v>8309</v>
      </c>
      <c r="F571" s="277"/>
      <c r="G571" s="277"/>
      <c r="H571" s="277"/>
      <c r="I571" s="277"/>
      <c r="J571" s="352"/>
      <c r="K571" s="277"/>
      <c r="L571" s="352"/>
      <c r="M571" s="352"/>
      <c r="N571" s="277"/>
      <c r="O571" s="277"/>
      <c r="P571" s="277"/>
      <c r="Q571" s="277"/>
      <c r="R571" s="277"/>
      <c r="S571" s="277"/>
      <c r="T571" s="277"/>
      <c r="U571" s="277"/>
      <c r="V571" s="277"/>
      <c r="W571" s="277"/>
      <c r="X571" s="277"/>
    </row>
    <row r="572" ht="15.75" customHeight="1">
      <c r="A572" s="352">
        <v>207138.0</v>
      </c>
      <c r="B572" s="352" t="str">
        <f>VLOOKUP(A572, 'FEB2022 - CC'!M:N,2,0)</f>
        <v>1616744593</v>
      </c>
      <c r="C572" s="352">
        <f>VLOOKUP(B572, 'FEB2022 - CC'!A:B,2,0)</f>
        <v>16167</v>
      </c>
      <c r="D572" s="352" t="s">
        <v>8507</v>
      </c>
      <c r="E572" s="352" t="s">
        <v>8309</v>
      </c>
      <c r="F572" s="277"/>
      <c r="G572" s="277"/>
      <c r="H572" s="277"/>
      <c r="I572" s="277"/>
      <c r="J572" s="352"/>
      <c r="K572" s="277"/>
      <c r="L572" s="352"/>
      <c r="M572" s="352"/>
      <c r="N572" s="277"/>
      <c r="O572" s="277"/>
      <c r="P572" s="277"/>
      <c r="Q572" s="277"/>
      <c r="R572" s="277"/>
      <c r="S572" s="277"/>
      <c r="T572" s="277"/>
      <c r="U572" s="277"/>
      <c r="V572" s="277"/>
      <c r="W572" s="277"/>
      <c r="X572" s="277"/>
    </row>
    <row r="573" ht="15.0" customHeight="1">
      <c r="A573" s="352">
        <v>207139.0</v>
      </c>
      <c r="B573" s="352" t="str">
        <f>VLOOKUP(A573, 'FEB2022 - CC'!M:N,2,0)</f>
        <v>1616644593</v>
      </c>
      <c r="C573" s="352">
        <f>VLOOKUP(B573, 'FEB2022 - CC'!A:B,2,0)</f>
        <v>16166</v>
      </c>
      <c r="D573" s="352" t="s">
        <v>8507</v>
      </c>
      <c r="E573" s="352" t="s">
        <v>8309</v>
      </c>
      <c r="F573" s="277"/>
      <c r="G573" s="277"/>
      <c r="H573" s="277"/>
      <c r="I573" s="277"/>
      <c r="J573" s="352"/>
      <c r="K573" s="277"/>
      <c r="L573" s="352"/>
      <c r="M573" s="352"/>
      <c r="N573" s="277"/>
      <c r="O573" s="277"/>
      <c r="P573" s="277"/>
      <c r="Q573" s="277"/>
      <c r="R573" s="277"/>
      <c r="S573" s="277"/>
      <c r="T573" s="277"/>
      <c r="U573" s="277"/>
      <c r="V573" s="277"/>
      <c r="W573" s="277"/>
      <c r="X573" s="277"/>
    </row>
    <row r="574" ht="15.0" customHeight="1">
      <c r="A574" s="352">
        <v>207142.0</v>
      </c>
      <c r="B574" s="352" t="str">
        <f>VLOOKUP(A574, 'FEB2022 - CC'!M:N,2,0)</f>
        <v>1566444594</v>
      </c>
      <c r="C574" s="352">
        <f>VLOOKUP(B574, 'FEB2022 - CC'!A:B,2,0)</f>
        <v>15664</v>
      </c>
      <c r="D574" s="352" t="s">
        <v>7569</v>
      </c>
      <c r="E574" s="352" t="s">
        <v>8309</v>
      </c>
      <c r="F574" s="277"/>
      <c r="G574" s="277"/>
      <c r="H574" s="277"/>
      <c r="I574" s="277"/>
      <c r="J574" s="352"/>
      <c r="K574" s="277"/>
      <c r="L574" s="352"/>
      <c r="M574" s="352"/>
      <c r="N574" s="277"/>
      <c r="O574" s="277"/>
      <c r="P574" s="277"/>
      <c r="Q574" s="277"/>
      <c r="R574" s="277"/>
      <c r="S574" s="277"/>
      <c r="T574" s="277"/>
      <c r="U574" s="277"/>
      <c r="V574" s="277"/>
      <c r="W574" s="277"/>
      <c r="X574" s="277"/>
    </row>
    <row r="575" ht="15.75" customHeight="1">
      <c r="A575" s="352">
        <v>207144.0</v>
      </c>
      <c r="B575" s="352" t="str">
        <f>VLOOKUP(A575, 'FEB2022 - CC'!M:N,2,0)</f>
        <v>1052544594</v>
      </c>
      <c r="C575" s="352">
        <f>VLOOKUP(B575, 'FEB2022 - CC'!A:B,2,0)</f>
        <v>10525</v>
      </c>
      <c r="D575" s="352" t="s">
        <v>7939</v>
      </c>
      <c r="E575" s="352" t="s">
        <v>8309</v>
      </c>
      <c r="F575" s="277"/>
      <c r="G575" s="277"/>
      <c r="H575" s="277"/>
      <c r="I575" s="277"/>
      <c r="J575" s="352"/>
      <c r="K575" s="277"/>
      <c r="L575" s="352"/>
      <c r="M575" s="352"/>
      <c r="N575" s="277"/>
      <c r="O575" s="277"/>
      <c r="P575" s="277"/>
      <c r="Q575" s="277"/>
      <c r="R575" s="277"/>
      <c r="S575" s="277"/>
      <c r="T575" s="277"/>
      <c r="U575" s="277"/>
      <c r="V575" s="277"/>
      <c r="W575" s="277"/>
      <c r="X575" s="277"/>
    </row>
    <row r="576" ht="15.0" customHeight="1">
      <c r="A576" s="352">
        <v>207144.0</v>
      </c>
      <c r="B576" s="352" t="str">
        <f>VLOOKUP(A576, 'FEB2022 - CC'!M:N,2,0)</f>
        <v>1052544594</v>
      </c>
      <c r="C576" s="352">
        <f>VLOOKUP(B576, 'FEB2022 - CC'!A:B,2,0)</f>
        <v>10525</v>
      </c>
      <c r="D576" s="352" t="s">
        <v>8507</v>
      </c>
      <c r="E576" s="352" t="s">
        <v>8309</v>
      </c>
      <c r="F576" s="277"/>
      <c r="G576" s="277"/>
      <c r="H576" s="277"/>
      <c r="I576" s="277"/>
      <c r="J576" s="352"/>
      <c r="K576" s="277"/>
      <c r="L576" s="352"/>
      <c r="M576" s="352"/>
      <c r="N576" s="277"/>
      <c r="O576" s="277"/>
      <c r="P576" s="277"/>
      <c r="Q576" s="277"/>
      <c r="R576" s="277"/>
      <c r="S576" s="277"/>
      <c r="T576" s="277"/>
      <c r="U576" s="277"/>
      <c r="V576" s="277"/>
      <c r="W576" s="277"/>
      <c r="X576" s="277"/>
    </row>
    <row r="577" ht="15.0" customHeight="1">
      <c r="A577" s="352">
        <v>207145.0</v>
      </c>
      <c r="B577" s="352" t="str">
        <f>VLOOKUP(A577, 'FEB2022 - CC'!M:N,2,0)</f>
        <v>1188444594</v>
      </c>
      <c r="C577" s="352">
        <f>VLOOKUP(B577, 'FEB2022 - CC'!A:B,2,0)</f>
        <v>11884</v>
      </c>
      <c r="D577" s="352" t="s">
        <v>8507</v>
      </c>
      <c r="E577" s="352" t="s">
        <v>8309</v>
      </c>
      <c r="F577" s="277"/>
      <c r="G577" s="277"/>
      <c r="H577" s="277"/>
      <c r="I577" s="277"/>
      <c r="J577" s="352"/>
      <c r="K577" s="277"/>
      <c r="L577" s="352"/>
      <c r="M577" s="352"/>
      <c r="N577" s="277"/>
      <c r="O577" s="277"/>
      <c r="P577" s="277"/>
      <c r="Q577" s="277"/>
      <c r="R577" s="277"/>
      <c r="S577" s="277"/>
      <c r="T577" s="277"/>
      <c r="U577" s="277"/>
      <c r="V577" s="277"/>
      <c r="W577" s="277"/>
      <c r="X577" s="277"/>
    </row>
    <row r="578" ht="15.0" customHeight="1">
      <c r="A578" s="352">
        <v>207147.0</v>
      </c>
      <c r="B578" s="352" t="str">
        <f>VLOOKUP(A578, 'FEB2022 - CC'!M:N,2,0)</f>
        <v>1479044594</v>
      </c>
      <c r="C578" s="352">
        <f>VLOOKUP(B578, 'FEB2022 - CC'!A:B,2,0)</f>
        <v>14790</v>
      </c>
      <c r="D578" s="352" t="s">
        <v>7569</v>
      </c>
      <c r="E578" s="352" t="s">
        <v>8309</v>
      </c>
      <c r="F578" s="277"/>
      <c r="G578" s="277"/>
      <c r="H578" s="277"/>
      <c r="I578" s="277"/>
      <c r="J578" s="352"/>
      <c r="K578" s="277"/>
      <c r="L578" s="352"/>
      <c r="M578" s="352"/>
      <c r="N578" s="277"/>
      <c r="O578" s="277"/>
      <c r="P578" s="277"/>
      <c r="Q578" s="277"/>
      <c r="R578" s="277"/>
      <c r="S578" s="277"/>
      <c r="T578" s="277"/>
      <c r="U578" s="277"/>
      <c r="V578" s="277"/>
      <c r="W578" s="277"/>
      <c r="X578" s="277"/>
    </row>
    <row r="579" ht="15.75" customHeight="1">
      <c r="A579" s="352">
        <v>207149.0</v>
      </c>
      <c r="B579" s="352" t="str">
        <f>VLOOKUP(A579, 'FEB2022 - CC'!M:N,2,0)</f>
        <v>1182744594</v>
      </c>
      <c r="C579" s="352">
        <f>VLOOKUP(B579, 'FEB2022 - CC'!A:B,2,0)</f>
        <v>11827</v>
      </c>
      <c r="D579" s="352" t="s">
        <v>7939</v>
      </c>
      <c r="E579" s="352" t="s">
        <v>8309</v>
      </c>
      <c r="F579" s="277"/>
      <c r="G579" s="277"/>
      <c r="H579" s="277"/>
      <c r="I579" s="277"/>
      <c r="J579" s="352"/>
      <c r="K579" s="277"/>
      <c r="L579" s="352"/>
      <c r="M579" s="352"/>
      <c r="N579" s="277"/>
      <c r="O579" s="277"/>
      <c r="P579" s="277"/>
      <c r="Q579" s="277"/>
      <c r="R579" s="277"/>
      <c r="S579" s="277"/>
      <c r="T579" s="277"/>
      <c r="U579" s="277"/>
      <c r="V579" s="277"/>
      <c r="W579" s="277"/>
      <c r="X579" s="277"/>
    </row>
    <row r="580" ht="15.0" customHeight="1">
      <c r="A580" s="352">
        <v>207149.0</v>
      </c>
      <c r="B580" s="352" t="str">
        <f>VLOOKUP(A580, 'FEB2022 - CC'!M:N,2,0)</f>
        <v>1182744594</v>
      </c>
      <c r="C580" s="352">
        <f>VLOOKUP(B580, 'FEB2022 - CC'!A:B,2,0)</f>
        <v>11827</v>
      </c>
      <c r="D580" s="352" t="s">
        <v>8507</v>
      </c>
      <c r="E580" s="352" t="s">
        <v>8309</v>
      </c>
      <c r="F580" s="277"/>
      <c r="G580" s="277"/>
      <c r="H580" s="277"/>
      <c r="I580" s="277"/>
      <c r="J580" s="352"/>
      <c r="K580" s="277"/>
      <c r="L580" s="352"/>
      <c r="M580" s="352"/>
      <c r="N580" s="277"/>
      <c r="O580" s="277"/>
      <c r="P580" s="277"/>
      <c r="Q580" s="277"/>
      <c r="R580" s="277"/>
      <c r="S580" s="277"/>
      <c r="T580" s="277"/>
      <c r="U580" s="277"/>
      <c r="V580" s="277"/>
      <c r="W580" s="277"/>
      <c r="X580" s="277"/>
    </row>
    <row r="581" ht="15.0" customHeight="1">
      <c r="A581" s="352">
        <v>207150.0</v>
      </c>
      <c r="B581" s="352" t="str">
        <f>VLOOKUP(A581, 'FEB2022 - CC'!M:N,2,0)</f>
        <v>1621944594</v>
      </c>
      <c r="C581" s="352">
        <f>VLOOKUP(B581, 'FEB2022 - CC'!A:B,2,0)</f>
        <v>16219</v>
      </c>
      <c r="D581" s="352" t="s">
        <v>8342</v>
      </c>
      <c r="E581" s="352" t="s">
        <v>8309</v>
      </c>
      <c r="F581" s="277"/>
      <c r="G581" s="277"/>
      <c r="H581" s="277"/>
      <c r="I581" s="277"/>
      <c r="J581" s="352"/>
      <c r="K581" s="277"/>
      <c r="L581" s="352"/>
      <c r="M581" s="352"/>
      <c r="N581" s="277"/>
      <c r="O581" s="277"/>
      <c r="P581" s="277"/>
      <c r="Q581" s="277"/>
      <c r="R581" s="277"/>
      <c r="S581" s="277"/>
      <c r="T581" s="277"/>
      <c r="U581" s="277"/>
      <c r="V581" s="277"/>
      <c r="W581" s="277"/>
      <c r="X581" s="277"/>
    </row>
    <row r="582" ht="15.75" customHeight="1">
      <c r="A582" s="352">
        <v>207150.0</v>
      </c>
      <c r="B582" s="352" t="str">
        <f>VLOOKUP(A582, 'FEB2022 - CC'!M:N,2,0)</f>
        <v>1621944594</v>
      </c>
      <c r="C582" s="352">
        <f>VLOOKUP(B582, 'FEB2022 - CC'!A:B,2,0)</f>
        <v>16219</v>
      </c>
      <c r="D582" s="352" t="s">
        <v>8507</v>
      </c>
      <c r="E582" s="352" t="s">
        <v>8309</v>
      </c>
      <c r="F582" s="277"/>
      <c r="G582" s="277"/>
      <c r="H582" s="277"/>
      <c r="I582" s="277"/>
      <c r="J582" s="352"/>
      <c r="K582" s="277"/>
      <c r="L582" s="352"/>
      <c r="M582" s="352"/>
      <c r="N582" s="277"/>
      <c r="O582" s="277"/>
      <c r="P582" s="277"/>
      <c r="Q582" s="277"/>
      <c r="R582" s="277"/>
      <c r="S582" s="277"/>
      <c r="T582" s="277"/>
      <c r="U582" s="277"/>
      <c r="V582" s="277"/>
      <c r="W582" s="277"/>
      <c r="X582" s="277"/>
    </row>
    <row r="583" ht="15.0" customHeight="1">
      <c r="A583" s="352">
        <v>207151.0</v>
      </c>
      <c r="B583" s="352" t="str">
        <f>VLOOKUP(A583, 'FEB2022 - CC'!M:N,2,0)</f>
        <v>986144594</v>
      </c>
      <c r="C583" s="352">
        <f>VLOOKUP(B583, 'FEB2022 - CC'!A:B,2,0)</f>
        <v>9861</v>
      </c>
      <c r="D583" s="352" t="s">
        <v>7569</v>
      </c>
      <c r="E583" s="352" t="s">
        <v>8309</v>
      </c>
      <c r="F583" s="277"/>
      <c r="G583" s="277"/>
      <c r="H583" s="277"/>
      <c r="I583" s="277"/>
      <c r="J583" s="352"/>
      <c r="K583" s="277"/>
      <c r="L583" s="352"/>
      <c r="M583" s="352"/>
      <c r="N583" s="277"/>
      <c r="O583" s="277"/>
      <c r="P583" s="277"/>
      <c r="Q583" s="277"/>
      <c r="R583" s="277"/>
      <c r="S583" s="277"/>
      <c r="T583" s="277"/>
      <c r="U583" s="277"/>
      <c r="V583" s="277"/>
      <c r="W583" s="277"/>
      <c r="X583" s="277"/>
    </row>
    <row r="584" ht="15.0" customHeight="1">
      <c r="A584" s="352">
        <v>207153.0</v>
      </c>
      <c r="B584" s="352" t="str">
        <f>VLOOKUP(A584, 'FEB2022 - CC'!M:N,2,0)</f>
        <v>1482144594</v>
      </c>
      <c r="C584" s="352">
        <f>VLOOKUP(B584, 'FEB2022 - CC'!A:B,2,0)</f>
        <v>14821</v>
      </c>
      <c r="D584" s="352" t="s">
        <v>8507</v>
      </c>
      <c r="E584" s="352" t="s">
        <v>8309</v>
      </c>
      <c r="F584" s="277"/>
      <c r="G584" s="277"/>
      <c r="H584" s="277"/>
      <c r="I584" s="277"/>
      <c r="J584" s="352"/>
      <c r="K584" s="277"/>
      <c r="L584" s="352"/>
      <c r="M584" s="352"/>
      <c r="N584" s="277"/>
      <c r="O584" s="277"/>
      <c r="P584" s="277"/>
      <c r="Q584" s="277"/>
      <c r="R584" s="277"/>
      <c r="S584" s="277"/>
      <c r="T584" s="277"/>
      <c r="U584" s="277"/>
      <c r="V584" s="277"/>
      <c r="W584" s="277"/>
      <c r="X584" s="277"/>
    </row>
    <row r="585" ht="15.75" customHeight="1">
      <c r="A585" s="352">
        <v>207154.0</v>
      </c>
      <c r="B585" s="352" t="str">
        <f>VLOOKUP(A585, 'FEB2022 - CC'!M:N,2,0)</f>
        <v>1554944594</v>
      </c>
      <c r="C585" s="352">
        <f>VLOOKUP(B585, 'FEB2022 - CC'!A:B,2,0)</f>
        <v>15549</v>
      </c>
      <c r="D585" s="352" t="s">
        <v>8324</v>
      </c>
      <c r="E585" s="352" t="s">
        <v>8309</v>
      </c>
      <c r="F585" s="277"/>
      <c r="G585" s="277"/>
      <c r="H585" s="277"/>
      <c r="I585" s="277"/>
      <c r="J585" s="352"/>
      <c r="K585" s="277"/>
      <c r="L585" s="352"/>
      <c r="M585" s="352"/>
      <c r="N585" s="277"/>
      <c r="O585" s="277"/>
      <c r="P585" s="277"/>
      <c r="Q585" s="277"/>
      <c r="R585" s="277"/>
      <c r="S585" s="277"/>
      <c r="T585" s="277"/>
      <c r="U585" s="277"/>
      <c r="V585" s="277"/>
      <c r="W585" s="277"/>
      <c r="X585" s="277"/>
    </row>
    <row r="586" ht="15.0" customHeight="1">
      <c r="A586" s="352">
        <v>207154.0</v>
      </c>
      <c r="B586" s="352" t="str">
        <f>VLOOKUP(A586, 'FEB2022 - CC'!M:N,2,0)</f>
        <v>1554944594</v>
      </c>
      <c r="C586" s="352">
        <f>VLOOKUP(B586, 'FEB2022 - CC'!A:B,2,0)</f>
        <v>15549</v>
      </c>
      <c r="D586" s="352" t="s">
        <v>8342</v>
      </c>
      <c r="E586" s="352" t="s">
        <v>8309</v>
      </c>
      <c r="F586" s="277"/>
      <c r="G586" s="277"/>
      <c r="H586" s="277"/>
      <c r="I586" s="277"/>
      <c r="J586" s="352"/>
      <c r="K586" s="277"/>
      <c r="L586" s="352"/>
      <c r="M586" s="352"/>
      <c r="N586" s="277"/>
      <c r="O586" s="277"/>
      <c r="P586" s="277"/>
      <c r="Q586" s="277"/>
      <c r="R586" s="277"/>
      <c r="S586" s="277"/>
      <c r="T586" s="277"/>
      <c r="U586" s="277"/>
      <c r="V586" s="277"/>
      <c r="W586" s="277"/>
      <c r="X586" s="277"/>
    </row>
    <row r="587" ht="15.0" customHeight="1">
      <c r="A587" s="352">
        <v>207154.0</v>
      </c>
      <c r="B587" s="352" t="str">
        <f>VLOOKUP(A587, 'FEB2022 - CC'!M:N,2,0)</f>
        <v>1554944594</v>
      </c>
      <c r="C587" s="352">
        <f>VLOOKUP(B587, 'FEB2022 - CC'!A:B,2,0)</f>
        <v>15549</v>
      </c>
      <c r="D587" s="352" t="s">
        <v>8507</v>
      </c>
      <c r="E587" s="352" t="s">
        <v>8309</v>
      </c>
      <c r="F587" s="277"/>
      <c r="G587" s="277"/>
      <c r="H587" s="277"/>
      <c r="I587" s="277"/>
      <c r="J587" s="352"/>
      <c r="K587" s="277"/>
      <c r="L587" s="352"/>
      <c r="M587" s="352"/>
      <c r="N587" s="277"/>
      <c r="O587" s="277"/>
      <c r="P587" s="277"/>
      <c r="Q587" s="277"/>
      <c r="R587" s="277"/>
      <c r="S587" s="277"/>
      <c r="T587" s="277"/>
      <c r="U587" s="277"/>
      <c r="V587" s="277"/>
      <c r="W587" s="277"/>
      <c r="X587" s="277"/>
    </row>
    <row r="588" ht="15.75" customHeight="1">
      <c r="A588" s="352">
        <v>207155.0</v>
      </c>
      <c r="B588" s="352" t="str">
        <f>VLOOKUP(A588, 'FEB2022 - CC'!M:N,2,0)</f>
        <v>1101244594</v>
      </c>
      <c r="C588" s="352">
        <f>VLOOKUP(B588, 'FEB2022 - CC'!A:B,2,0)</f>
        <v>11012</v>
      </c>
      <c r="D588" s="352" t="s">
        <v>8507</v>
      </c>
      <c r="E588" s="352" t="s">
        <v>8309</v>
      </c>
      <c r="F588" s="277"/>
      <c r="G588" s="277"/>
      <c r="H588" s="277"/>
      <c r="I588" s="277"/>
      <c r="J588" s="352"/>
      <c r="K588" s="277"/>
      <c r="L588" s="352"/>
      <c r="M588" s="352"/>
      <c r="N588" s="277"/>
      <c r="O588" s="277"/>
      <c r="P588" s="277"/>
      <c r="Q588" s="277"/>
      <c r="R588" s="277"/>
      <c r="S588" s="277"/>
      <c r="T588" s="277"/>
      <c r="U588" s="277"/>
      <c r="V588" s="277"/>
      <c r="W588" s="277"/>
      <c r="X588" s="277"/>
    </row>
    <row r="589" ht="15.0" customHeight="1">
      <c r="A589" s="352">
        <v>207156.0</v>
      </c>
      <c r="B589" s="352" t="str">
        <f>VLOOKUP(A589, 'FEB2022 - CC'!M:N,2,0)</f>
        <v>1305344594</v>
      </c>
      <c r="C589" s="352">
        <f>VLOOKUP(B589, 'FEB2022 - CC'!A:B,2,0)</f>
        <v>13053</v>
      </c>
      <c r="D589" s="352" t="s">
        <v>8342</v>
      </c>
      <c r="E589" s="352" t="s">
        <v>8309</v>
      </c>
      <c r="F589" s="277"/>
      <c r="G589" s="277"/>
      <c r="H589" s="277"/>
      <c r="I589" s="277"/>
      <c r="J589" s="352"/>
      <c r="K589" s="277"/>
      <c r="L589" s="352"/>
      <c r="M589" s="352"/>
      <c r="N589" s="277"/>
      <c r="O589" s="277"/>
      <c r="P589" s="277"/>
      <c r="Q589" s="277"/>
      <c r="R589" s="277"/>
      <c r="S589" s="277"/>
      <c r="T589" s="277"/>
      <c r="U589" s="277"/>
      <c r="V589" s="277"/>
      <c r="W589" s="277"/>
      <c r="X589" s="277"/>
    </row>
    <row r="590" ht="15.0" customHeight="1">
      <c r="A590" s="352">
        <v>207156.0</v>
      </c>
      <c r="B590" s="352" t="str">
        <f>VLOOKUP(A590, 'FEB2022 - CC'!M:N,2,0)</f>
        <v>1305344594</v>
      </c>
      <c r="C590" s="352">
        <f>VLOOKUP(B590, 'FEB2022 - CC'!A:B,2,0)</f>
        <v>13053</v>
      </c>
      <c r="D590" s="352" t="s">
        <v>8507</v>
      </c>
      <c r="E590" s="352" t="s">
        <v>8309</v>
      </c>
      <c r="F590" s="277"/>
      <c r="G590" s="277"/>
      <c r="H590" s="277"/>
      <c r="I590" s="277"/>
      <c r="J590" s="352"/>
      <c r="K590" s="277"/>
      <c r="L590" s="352"/>
      <c r="M590" s="352"/>
      <c r="N590" s="277"/>
      <c r="O590" s="277"/>
      <c r="P590" s="277"/>
      <c r="Q590" s="277"/>
      <c r="R590" s="277"/>
      <c r="S590" s="277"/>
      <c r="T590" s="277"/>
      <c r="U590" s="277"/>
      <c r="V590" s="277"/>
      <c r="W590" s="277"/>
      <c r="X590" s="277"/>
    </row>
    <row r="591" ht="15.75" customHeight="1">
      <c r="A591" s="352">
        <v>207157.0</v>
      </c>
      <c r="B591" s="352" t="str">
        <f>VLOOKUP(A591, 'FEB2022 - CC'!M:N,2,0)</f>
        <v>1718644594</v>
      </c>
      <c r="C591" s="352">
        <f>VLOOKUP(B591, 'FEB2022 - CC'!A:B,2,0)</f>
        <v>17186</v>
      </c>
      <c r="D591" s="352" t="s">
        <v>35</v>
      </c>
      <c r="E591" s="352" t="s">
        <v>8309</v>
      </c>
      <c r="F591" s="277"/>
      <c r="G591" s="277"/>
      <c r="H591" s="277"/>
      <c r="I591" s="277"/>
      <c r="J591" s="352"/>
      <c r="K591" s="277"/>
      <c r="L591" s="352"/>
      <c r="M591" s="352"/>
      <c r="N591" s="277"/>
      <c r="O591" s="277"/>
      <c r="P591" s="277"/>
      <c r="Q591" s="277"/>
      <c r="R591" s="277"/>
      <c r="S591" s="277"/>
      <c r="T591" s="277"/>
      <c r="U591" s="277"/>
      <c r="V591" s="277"/>
      <c r="W591" s="277"/>
      <c r="X591" s="277"/>
    </row>
    <row r="592" ht="15.0" customHeight="1">
      <c r="A592" s="352">
        <v>207158.0</v>
      </c>
      <c r="B592" s="352" t="str">
        <f>VLOOKUP(A592, 'FEB2022 - CC'!M:N,2,0)</f>
        <v>1648144594</v>
      </c>
      <c r="C592" s="352">
        <f>VLOOKUP(B592, 'FEB2022 - CC'!A:B,2,0)</f>
        <v>16481</v>
      </c>
      <c r="D592" s="352" t="s">
        <v>8507</v>
      </c>
      <c r="E592" s="352" t="s">
        <v>8309</v>
      </c>
      <c r="F592" s="277"/>
      <c r="G592" s="277"/>
      <c r="H592" s="277"/>
      <c r="I592" s="277"/>
      <c r="J592" s="352"/>
      <c r="K592" s="277"/>
      <c r="L592" s="352"/>
      <c r="M592" s="352"/>
      <c r="N592" s="277"/>
      <c r="O592" s="277"/>
      <c r="P592" s="277"/>
      <c r="Q592" s="277"/>
      <c r="R592" s="277"/>
      <c r="S592" s="277"/>
      <c r="T592" s="277"/>
      <c r="U592" s="277"/>
      <c r="V592" s="277"/>
      <c r="W592" s="277"/>
      <c r="X592" s="277"/>
    </row>
    <row r="593" ht="15.0" customHeight="1">
      <c r="A593" s="352">
        <v>207159.0</v>
      </c>
      <c r="B593" s="352" t="str">
        <f>VLOOKUP(A593, 'FEB2022 - CC'!M:N,2,0)</f>
        <v>1472944594</v>
      </c>
      <c r="C593" s="352">
        <f>VLOOKUP(B593, 'FEB2022 - CC'!A:B,2,0)</f>
        <v>14729</v>
      </c>
      <c r="D593" s="352" t="s">
        <v>8342</v>
      </c>
      <c r="E593" s="352" t="s">
        <v>8309</v>
      </c>
      <c r="F593" s="277"/>
      <c r="G593" s="277"/>
      <c r="H593" s="277"/>
      <c r="I593" s="277"/>
      <c r="J593" s="352"/>
      <c r="K593" s="277"/>
      <c r="L593" s="352"/>
      <c r="M593" s="352"/>
      <c r="N593" s="277"/>
      <c r="O593" s="277"/>
      <c r="P593" s="277"/>
      <c r="Q593" s="277"/>
      <c r="R593" s="277"/>
      <c r="S593" s="277"/>
      <c r="T593" s="277"/>
      <c r="U593" s="277"/>
      <c r="V593" s="277"/>
      <c r="W593" s="277"/>
      <c r="X593" s="277"/>
    </row>
    <row r="594" ht="15.0" customHeight="1">
      <c r="A594" s="352">
        <v>207160.0</v>
      </c>
      <c r="B594" s="352" t="str">
        <f>VLOOKUP(A594, 'FEB2022 - CC'!M:N,2,0)</f>
        <v>1580044594</v>
      </c>
      <c r="C594" s="352">
        <f>VLOOKUP(B594, 'FEB2022 - CC'!A:B,2,0)</f>
        <v>15800</v>
      </c>
      <c r="D594" s="352" t="s">
        <v>8507</v>
      </c>
      <c r="E594" s="352" t="s">
        <v>8309</v>
      </c>
      <c r="F594" s="277"/>
      <c r="G594" s="277"/>
      <c r="H594" s="277"/>
      <c r="I594" s="277"/>
      <c r="J594" s="352"/>
      <c r="K594" s="277"/>
      <c r="L594" s="352"/>
      <c r="M594" s="352"/>
      <c r="N594" s="277"/>
      <c r="O594" s="277"/>
      <c r="P594" s="277"/>
      <c r="Q594" s="277"/>
      <c r="R594" s="277"/>
      <c r="S594" s="277"/>
      <c r="T594" s="277"/>
      <c r="U594" s="277"/>
      <c r="V594" s="277"/>
      <c r="W594" s="277"/>
      <c r="X594" s="277"/>
    </row>
    <row r="595" ht="15.75" customHeight="1">
      <c r="A595" s="352">
        <v>207162.0</v>
      </c>
      <c r="B595" s="352" t="str">
        <f>VLOOKUP(A595, 'FEB2022 - CC'!M:N,2,0)</f>
        <v>1524444594</v>
      </c>
      <c r="C595" s="352">
        <f>VLOOKUP(B595, 'FEB2022 - CC'!A:B,2,0)</f>
        <v>15244</v>
      </c>
      <c r="D595" s="352" t="s">
        <v>8507</v>
      </c>
      <c r="E595" s="352" t="s">
        <v>8309</v>
      </c>
      <c r="F595" s="277"/>
      <c r="G595" s="277"/>
      <c r="H595" s="277"/>
      <c r="I595" s="277"/>
      <c r="J595" s="352"/>
      <c r="K595" s="277"/>
      <c r="L595" s="352"/>
      <c r="M595" s="352"/>
      <c r="N595" s="277"/>
      <c r="O595" s="277"/>
      <c r="P595" s="277"/>
      <c r="Q595" s="277"/>
      <c r="R595" s="277"/>
      <c r="S595" s="277"/>
      <c r="T595" s="277"/>
      <c r="U595" s="277"/>
      <c r="V595" s="277"/>
      <c r="W595" s="277"/>
      <c r="X595" s="277"/>
    </row>
    <row r="596" ht="15.0" customHeight="1">
      <c r="A596" s="352">
        <v>207163.0</v>
      </c>
      <c r="B596" s="352" t="str">
        <f>VLOOKUP(A596, 'FEB2022 - CC'!M:N,2,0)</f>
        <v>1698244594</v>
      </c>
      <c r="C596" s="352">
        <f>VLOOKUP(B596, 'FEB2022 - CC'!A:B,2,0)</f>
        <v>16982</v>
      </c>
      <c r="D596" s="352" t="s">
        <v>8507</v>
      </c>
      <c r="E596" s="352" t="s">
        <v>8309</v>
      </c>
      <c r="F596" s="277"/>
      <c r="G596" s="277"/>
      <c r="H596" s="277"/>
      <c r="I596" s="277"/>
      <c r="J596" s="352"/>
      <c r="K596" s="277"/>
      <c r="L596" s="352"/>
      <c r="M596" s="352"/>
      <c r="N596" s="277"/>
      <c r="O596" s="277"/>
      <c r="P596" s="277"/>
      <c r="Q596" s="277"/>
      <c r="R596" s="277"/>
      <c r="S596" s="277"/>
      <c r="T596" s="277"/>
      <c r="U596" s="277"/>
      <c r="V596" s="277"/>
      <c r="W596" s="277"/>
      <c r="X596" s="277"/>
    </row>
    <row r="597" ht="15.0" customHeight="1">
      <c r="A597" s="352">
        <v>207164.0</v>
      </c>
      <c r="B597" s="352" t="str">
        <f>VLOOKUP(A597, 'FEB2022 - CC'!M:N,2,0)</f>
        <v>1200144594</v>
      </c>
      <c r="C597" s="352">
        <f>VLOOKUP(B597, 'FEB2022 - CC'!A:B,2,0)</f>
        <v>12001</v>
      </c>
      <c r="D597" s="352" t="s">
        <v>7939</v>
      </c>
      <c r="E597" s="352" t="s">
        <v>8309</v>
      </c>
      <c r="F597" s="277"/>
      <c r="G597" s="277"/>
      <c r="H597" s="277"/>
      <c r="I597" s="277"/>
      <c r="J597" s="352"/>
      <c r="K597" s="277"/>
      <c r="L597" s="352"/>
      <c r="M597" s="352"/>
      <c r="N597" s="277"/>
      <c r="O597" s="277"/>
      <c r="P597" s="277"/>
      <c r="Q597" s="277"/>
      <c r="R597" s="277"/>
      <c r="S597" s="277"/>
      <c r="T597" s="277"/>
      <c r="U597" s="277"/>
      <c r="V597" s="277"/>
      <c r="W597" s="277"/>
      <c r="X597" s="277"/>
    </row>
    <row r="598" ht="15.75" customHeight="1">
      <c r="A598" s="352">
        <v>207165.0</v>
      </c>
      <c r="B598" s="352" t="str">
        <f>VLOOKUP(A598, 'FEB2022 - CC'!M:N,2,0)</f>
        <v>977544594</v>
      </c>
      <c r="C598" s="352">
        <f>VLOOKUP(B598, 'FEB2022 - CC'!A:B,2,0)</f>
        <v>9775</v>
      </c>
      <c r="D598" s="352" t="s">
        <v>8342</v>
      </c>
      <c r="E598" s="352" t="s">
        <v>8309</v>
      </c>
      <c r="F598" s="277"/>
      <c r="G598" s="277"/>
      <c r="H598" s="277"/>
      <c r="I598" s="277"/>
      <c r="J598" s="352"/>
      <c r="K598" s="277"/>
      <c r="L598" s="352"/>
      <c r="M598" s="352"/>
      <c r="N598" s="277"/>
      <c r="O598" s="277"/>
      <c r="P598" s="277"/>
      <c r="Q598" s="277"/>
      <c r="R598" s="277"/>
      <c r="S598" s="277"/>
      <c r="T598" s="277"/>
      <c r="U598" s="277"/>
      <c r="V598" s="277"/>
      <c r="W598" s="277"/>
      <c r="X598" s="277"/>
    </row>
    <row r="599" ht="15.0" customHeight="1">
      <c r="A599" s="352">
        <v>207165.0</v>
      </c>
      <c r="B599" s="352" t="str">
        <f>VLOOKUP(A599, 'FEB2022 - CC'!M:N,2,0)</f>
        <v>977544594</v>
      </c>
      <c r="C599" s="352">
        <f>VLOOKUP(B599, 'FEB2022 - CC'!A:B,2,0)</f>
        <v>9775</v>
      </c>
      <c r="D599" s="352" t="s">
        <v>8507</v>
      </c>
      <c r="E599" s="352" t="s">
        <v>8309</v>
      </c>
      <c r="F599" s="277"/>
      <c r="G599" s="277"/>
      <c r="H599" s="277"/>
      <c r="I599" s="277"/>
      <c r="J599" s="352"/>
      <c r="K599" s="277"/>
      <c r="L599" s="352"/>
      <c r="M599" s="352"/>
      <c r="N599" s="277"/>
      <c r="O599" s="277"/>
      <c r="P599" s="277"/>
      <c r="Q599" s="277"/>
      <c r="R599" s="277"/>
      <c r="S599" s="277"/>
      <c r="T599" s="277"/>
      <c r="U599" s="277"/>
      <c r="V599" s="277"/>
      <c r="W599" s="277"/>
      <c r="X599" s="277"/>
    </row>
    <row r="600" ht="15.0" customHeight="1">
      <c r="A600" s="352">
        <v>207165.0</v>
      </c>
      <c r="B600" s="352" t="str">
        <f>VLOOKUP(A600, 'FEB2022 - CC'!M:N,2,0)</f>
        <v>977544594</v>
      </c>
      <c r="C600" s="352">
        <f>VLOOKUP(B600, 'FEB2022 - CC'!A:B,2,0)</f>
        <v>9775</v>
      </c>
      <c r="D600" s="352" t="s">
        <v>7569</v>
      </c>
      <c r="E600" s="352" t="s">
        <v>8309</v>
      </c>
      <c r="F600" s="277"/>
      <c r="G600" s="277"/>
      <c r="H600" s="277"/>
      <c r="I600" s="277"/>
      <c r="J600" s="352"/>
      <c r="K600" s="277"/>
      <c r="L600" s="352"/>
      <c r="M600" s="352"/>
      <c r="N600" s="277"/>
      <c r="O600" s="277"/>
      <c r="P600" s="277"/>
      <c r="Q600" s="277"/>
      <c r="R600" s="277"/>
      <c r="S600" s="277"/>
      <c r="T600" s="277"/>
      <c r="U600" s="277"/>
      <c r="V600" s="277"/>
      <c r="W600" s="277"/>
      <c r="X600" s="277"/>
    </row>
    <row r="601" ht="15.75" customHeight="1">
      <c r="A601" s="352">
        <v>207165.0</v>
      </c>
      <c r="B601" s="352" t="str">
        <f>VLOOKUP(A601, 'FEB2022 - CC'!M:N,2,0)</f>
        <v>977544594</v>
      </c>
      <c r="C601" s="352">
        <f>VLOOKUP(B601, 'FEB2022 - CC'!A:B,2,0)</f>
        <v>9775</v>
      </c>
      <c r="D601" s="352" t="s">
        <v>35</v>
      </c>
      <c r="E601" s="352" t="s">
        <v>8309</v>
      </c>
      <c r="F601" s="277"/>
      <c r="G601" s="277"/>
      <c r="H601" s="277"/>
      <c r="I601" s="277"/>
      <c r="J601" s="352"/>
      <c r="K601" s="277"/>
      <c r="L601" s="352"/>
      <c r="M601" s="352"/>
      <c r="N601" s="277"/>
      <c r="O601" s="277"/>
      <c r="P601" s="277"/>
      <c r="Q601" s="277"/>
      <c r="R601" s="277"/>
      <c r="S601" s="277"/>
      <c r="T601" s="277"/>
      <c r="U601" s="277"/>
      <c r="V601" s="277"/>
      <c r="W601" s="277"/>
      <c r="X601" s="277"/>
    </row>
    <row r="602" ht="15.0" customHeight="1">
      <c r="A602" s="352">
        <v>207169.0</v>
      </c>
      <c r="B602" s="352" t="str">
        <f>VLOOKUP(A602, 'FEB2022 - CC'!M:N,2,0)</f>
        <v>1519044594</v>
      </c>
      <c r="C602" s="352">
        <f>VLOOKUP(B602, 'FEB2022 - CC'!A:B,2,0)</f>
        <v>15190</v>
      </c>
      <c r="D602" s="352" t="s">
        <v>7569</v>
      </c>
      <c r="E602" s="352" t="s">
        <v>8309</v>
      </c>
      <c r="F602" s="277"/>
      <c r="G602" s="277"/>
      <c r="H602" s="277"/>
      <c r="I602" s="277"/>
      <c r="J602" s="352"/>
      <c r="K602" s="277"/>
      <c r="L602" s="352"/>
      <c r="M602" s="352"/>
      <c r="N602" s="277"/>
      <c r="O602" s="277"/>
      <c r="P602" s="277"/>
      <c r="Q602" s="277"/>
      <c r="R602" s="277"/>
      <c r="S602" s="277"/>
      <c r="T602" s="277"/>
      <c r="U602" s="277"/>
      <c r="V602" s="277"/>
      <c r="W602" s="277"/>
      <c r="X602" s="277"/>
    </row>
    <row r="603" ht="15.0" customHeight="1">
      <c r="A603" s="352">
        <v>207170.0</v>
      </c>
      <c r="B603" s="352" t="str">
        <f>VLOOKUP(A603, 'FEB2022 - CC'!M:N,2,0)</f>
        <v>1417844594</v>
      </c>
      <c r="C603" s="352">
        <f>VLOOKUP(B603, 'FEB2022 - CC'!A:B,2,0)</f>
        <v>14178</v>
      </c>
      <c r="D603" s="352" t="s">
        <v>7569</v>
      </c>
      <c r="E603" s="352" t="s">
        <v>8309</v>
      </c>
      <c r="F603" s="277"/>
      <c r="G603" s="277"/>
      <c r="H603" s="277"/>
      <c r="I603" s="277"/>
      <c r="J603" s="352"/>
      <c r="K603" s="277"/>
      <c r="L603" s="352"/>
      <c r="M603" s="352"/>
      <c r="N603" s="277"/>
      <c r="O603" s="277"/>
      <c r="P603" s="277"/>
      <c r="Q603" s="277"/>
      <c r="R603" s="277"/>
      <c r="S603" s="277"/>
      <c r="T603" s="277"/>
      <c r="U603" s="277"/>
      <c r="V603" s="277"/>
      <c r="W603" s="277"/>
      <c r="X603" s="277"/>
    </row>
    <row r="604" ht="15.75" customHeight="1">
      <c r="A604" s="352">
        <v>207171.0</v>
      </c>
      <c r="B604" s="352" t="str">
        <f>VLOOKUP(A604, 'FEB2022 - CC'!M:N,2,0)</f>
        <v>1232844594</v>
      </c>
      <c r="C604" s="352">
        <f>VLOOKUP(B604, 'FEB2022 - CC'!A:B,2,0)</f>
        <v>12328</v>
      </c>
      <c r="D604" s="352" t="s">
        <v>8507</v>
      </c>
      <c r="E604" s="352" t="s">
        <v>8309</v>
      </c>
      <c r="F604" s="277"/>
      <c r="G604" s="277"/>
      <c r="H604" s="277"/>
      <c r="I604" s="277"/>
      <c r="J604" s="352"/>
      <c r="K604" s="277"/>
      <c r="L604" s="352"/>
      <c r="M604" s="352"/>
      <c r="N604" s="277"/>
      <c r="O604" s="277"/>
      <c r="P604" s="277"/>
      <c r="Q604" s="277"/>
      <c r="R604" s="277"/>
      <c r="S604" s="277"/>
      <c r="T604" s="277"/>
      <c r="U604" s="277"/>
      <c r="V604" s="277"/>
      <c r="W604" s="277"/>
      <c r="X604" s="277"/>
    </row>
    <row r="605" ht="15.0" customHeight="1">
      <c r="A605" s="352">
        <v>207173.0</v>
      </c>
      <c r="B605" s="352" t="str">
        <f>VLOOKUP(A605, 'FEB2022 - CC'!M:N,2,0)</f>
        <v>1547944594</v>
      </c>
      <c r="C605" s="352">
        <f>VLOOKUP(B605, 'FEB2022 - CC'!A:B,2,0)</f>
        <v>15479</v>
      </c>
      <c r="D605" s="352" t="s">
        <v>8324</v>
      </c>
      <c r="E605" s="352" t="s">
        <v>8309</v>
      </c>
      <c r="F605" s="277"/>
      <c r="G605" s="277"/>
      <c r="H605" s="277"/>
      <c r="I605" s="277"/>
      <c r="J605" s="352"/>
      <c r="K605" s="277"/>
      <c r="L605" s="352"/>
      <c r="M605" s="352"/>
      <c r="N605" s="277"/>
      <c r="O605" s="277"/>
      <c r="P605" s="277"/>
      <c r="Q605" s="277"/>
      <c r="R605" s="277"/>
      <c r="S605" s="277"/>
      <c r="T605" s="277"/>
      <c r="U605" s="277"/>
      <c r="V605" s="277"/>
      <c r="W605" s="277"/>
      <c r="X605" s="277"/>
    </row>
    <row r="606" ht="15.0" customHeight="1">
      <c r="A606" s="352">
        <v>207173.0</v>
      </c>
      <c r="B606" s="352" t="str">
        <f>VLOOKUP(A606, 'FEB2022 - CC'!M:N,2,0)</f>
        <v>1547944594</v>
      </c>
      <c r="C606" s="352">
        <f>VLOOKUP(B606, 'FEB2022 - CC'!A:B,2,0)</f>
        <v>15479</v>
      </c>
      <c r="D606" s="352" t="s">
        <v>7569</v>
      </c>
      <c r="E606" s="352" t="s">
        <v>8309</v>
      </c>
      <c r="F606" s="277"/>
      <c r="G606" s="277"/>
      <c r="H606" s="277"/>
      <c r="I606" s="277"/>
      <c r="J606" s="352"/>
      <c r="K606" s="277"/>
      <c r="L606" s="352"/>
      <c r="M606" s="352"/>
      <c r="N606" s="277"/>
      <c r="O606" s="277"/>
      <c r="P606" s="277"/>
      <c r="Q606" s="277"/>
      <c r="R606" s="277"/>
      <c r="S606" s="277"/>
      <c r="T606" s="277"/>
      <c r="U606" s="277"/>
      <c r="V606" s="277"/>
      <c r="W606" s="277"/>
      <c r="X606" s="277"/>
    </row>
    <row r="607" ht="15.75" customHeight="1">
      <c r="A607" s="352">
        <v>207175.0</v>
      </c>
      <c r="B607" s="352" t="str">
        <f>VLOOKUP(A607, 'FEB2022 - CC'!M:N,2,0)</f>
        <v>1667744594</v>
      </c>
      <c r="C607" s="352">
        <f>VLOOKUP(B607, 'FEB2022 - CC'!A:B,2,0)</f>
        <v>16677</v>
      </c>
      <c r="D607" s="352" t="s">
        <v>8342</v>
      </c>
      <c r="E607" s="352" t="s">
        <v>8309</v>
      </c>
      <c r="F607" s="277"/>
      <c r="G607" s="277"/>
      <c r="H607" s="277"/>
      <c r="I607" s="277"/>
      <c r="J607" s="352"/>
      <c r="K607" s="277"/>
      <c r="L607" s="352"/>
      <c r="M607" s="352"/>
      <c r="N607" s="277"/>
      <c r="O607" s="277"/>
      <c r="P607" s="277"/>
      <c r="Q607" s="277"/>
      <c r="R607" s="277"/>
      <c r="S607" s="277"/>
      <c r="T607" s="277"/>
      <c r="U607" s="277"/>
      <c r="V607" s="277"/>
      <c r="W607" s="277"/>
      <c r="X607" s="277"/>
    </row>
  </sheetData>
  <autoFilter ref="$A$1:$X$607">
    <sortState ref="A1:X607">
      <sortCondition ref="A1:A607"/>
      <sortCondition ref="D1:D607"/>
    </sortState>
  </autoFilter>
  <printOptions/>
  <pageMargins bottom="0.25" footer="0.0" header="0.0" left="0.5" right="0.5" top="0.25"/>
  <pageSetup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57"/>
    <col customWidth="1" min="2" max="3" width="13.71"/>
    <col customWidth="1" min="4" max="26" width="18.71"/>
  </cols>
  <sheetData>
    <row r="1">
      <c r="A1" s="284" t="s">
        <v>3</v>
      </c>
      <c r="B1" s="284" t="s">
        <v>10245</v>
      </c>
      <c r="C1" s="284" t="s">
        <v>10246</v>
      </c>
      <c r="D1" s="359"/>
      <c r="E1" s="359"/>
      <c r="F1" s="359"/>
      <c r="G1" s="359"/>
      <c r="H1" s="359"/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59"/>
      <c r="T1" s="359"/>
      <c r="U1" s="359"/>
      <c r="V1" s="359"/>
      <c r="W1" s="359"/>
      <c r="X1" s="359"/>
      <c r="Y1" s="359"/>
      <c r="Z1" s="359"/>
    </row>
    <row r="2">
      <c r="A2" s="360">
        <v>44586.0</v>
      </c>
      <c r="B2" s="287" t="s">
        <v>10247</v>
      </c>
      <c r="C2" s="287" t="s">
        <v>3120</v>
      </c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</row>
    <row r="3">
      <c r="A3" s="360">
        <v>44593.0</v>
      </c>
      <c r="B3" s="287" t="s">
        <v>3120</v>
      </c>
      <c r="C3" s="287" t="s">
        <v>10247</v>
      </c>
      <c r="D3" s="308"/>
      <c r="E3" s="308"/>
      <c r="F3" s="308"/>
      <c r="G3" s="308"/>
      <c r="H3" s="308"/>
      <c r="I3" s="308"/>
      <c r="J3" s="308"/>
      <c r="K3" s="308"/>
      <c r="L3" s="308"/>
      <c r="M3" s="308"/>
      <c r="N3" s="308"/>
      <c r="O3" s="308"/>
      <c r="P3" s="308"/>
      <c r="Q3" s="308"/>
      <c r="R3" s="308"/>
      <c r="S3" s="308"/>
      <c r="T3" s="308"/>
      <c r="U3" s="308"/>
      <c r="V3" s="308"/>
      <c r="W3" s="308"/>
      <c r="X3" s="308"/>
      <c r="Y3" s="308"/>
      <c r="Z3" s="308"/>
    </row>
    <row r="4">
      <c r="A4" s="360">
        <v>44594.0</v>
      </c>
      <c r="B4" s="287" t="s">
        <v>10247</v>
      </c>
      <c r="C4" s="287" t="s">
        <v>35</v>
      </c>
      <c r="D4" s="308"/>
      <c r="E4" s="308"/>
      <c r="F4" s="308"/>
      <c r="G4" s="308"/>
      <c r="H4" s="308"/>
      <c r="I4" s="308"/>
      <c r="J4" s="308"/>
      <c r="K4" s="308"/>
      <c r="L4" s="308"/>
      <c r="M4" s="308"/>
      <c r="N4" s="308"/>
      <c r="O4" s="308"/>
      <c r="P4" s="308"/>
      <c r="Q4" s="308"/>
      <c r="R4" s="308"/>
      <c r="S4" s="308"/>
      <c r="T4" s="308"/>
      <c r="U4" s="308"/>
      <c r="V4" s="308"/>
      <c r="W4" s="308"/>
      <c r="X4" s="308"/>
      <c r="Y4" s="308"/>
      <c r="Z4" s="308"/>
    </row>
    <row r="5">
      <c r="A5" s="360">
        <v>44595.0</v>
      </c>
      <c r="B5" s="287" t="s">
        <v>10248</v>
      </c>
      <c r="C5" s="287" t="s">
        <v>35</v>
      </c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308"/>
      <c r="W5" s="308"/>
      <c r="X5" s="308"/>
      <c r="Y5" s="308"/>
      <c r="Z5" s="308"/>
    </row>
    <row r="6">
      <c r="A6" s="360">
        <v>44606.0</v>
      </c>
      <c r="B6" s="287" t="s">
        <v>3120</v>
      </c>
      <c r="C6" s="287" t="s">
        <v>10247</v>
      </c>
      <c r="D6" s="308"/>
      <c r="E6" s="308"/>
      <c r="F6" s="308"/>
      <c r="G6" s="308"/>
      <c r="H6" s="308"/>
      <c r="I6" s="308"/>
      <c r="J6" s="308"/>
      <c r="K6" s="308"/>
      <c r="L6" s="308"/>
      <c r="M6" s="308"/>
      <c r="N6" s="308"/>
      <c r="O6" s="308"/>
      <c r="P6" s="308"/>
      <c r="Q6" s="308"/>
      <c r="R6" s="308"/>
      <c r="S6" s="308"/>
      <c r="T6" s="308"/>
      <c r="U6" s="308"/>
      <c r="V6" s="308"/>
      <c r="W6" s="308"/>
      <c r="X6" s="308"/>
      <c r="Y6" s="308"/>
      <c r="Z6" s="308"/>
    </row>
    <row r="7">
      <c r="A7" s="360">
        <v>44607.0</v>
      </c>
      <c r="B7" s="287" t="s">
        <v>10249</v>
      </c>
      <c r="C7" s="287" t="s">
        <v>10247</v>
      </c>
      <c r="D7" s="308"/>
      <c r="E7" s="308"/>
      <c r="F7" s="308"/>
      <c r="G7" s="308"/>
      <c r="H7" s="308"/>
      <c r="I7" s="308"/>
      <c r="J7" s="308"/>
      <c r="K7" s="308"/>
      <c r="L7" s="308"/>
      <c r="M7" s="308"/>
      <c r="N7" s="308"/>
      <c r="O7" s="308"/>
      <c r="P7" s="308"/>
      <c r="Q7" s="308"/>
      <c r="R7" s="308"/>
      <c r="S7" s="308"/>
      <c r="T7" s="308"/>
      <c r="U7" s="308"/>
      <c r="V7" s="308"/>
      <c r="W7" s="308"/>
      <c r="X7" s="308"/>
      <c r="Y7" s="308"/>
      <c r="Z7" s="308"/>
    </row>
    <row r="8">
      <c r="A8" s="360">
        <v>44609.0</v>
      </c>
      <c r="B8" s="287" t="s">
        <v>10249</v>
      </c>
      <c r="C8" s="287" t="s">
        <v>10247</v>
      </c>
      <c r="D8" s="308"/>
      <c r="E8" s="308"/>
      <c r="F8" s="308"/>
      <c r="G8" s="308"/>
      <c r="H8" s="308"/>
      <c r="I8" s="308"/>
      <c r="J8" s="308"/>
      <c r="K8" s="308"/>
      <c r="L8" s="308"/>
      <c r="M8" s="308"/>
      <c r="N8" s="308"/>
      <c r="O8" s="308"/>
      <c r="P8" s="308"/>
      <c r="Q8" s="308"/>
      <c r="R8" s="308"/>
      <c r="S8" s="308"/>
      <c r="T8" s="308"/>
      <c r="U8" s="308"/>
      <c r="V8" s="308"/>
      <c r="W8" s="308"/>
      <c r="X8" s="308"/>
      <c r="Y8" s="308"/>
      <c r="Z8" s="308"/>
    </row>
    <row r="9">
      <c r="A9" s="361"/>
      <c r="B9" s="308"/>
      <c r="C9" s="308"/>
      <c r="D9" s="308"/>
      <c r="E9" s="308"/>
      <c r="F9" s="308"/>
      <c r="G9" s="308"/>
      <c r="H9" s="308"/>
      <c r="I9" s="308"/>
      <c r="J9" s="308"/>
      <c r="K9" s="308"/>
      <c r="L9" s="308"/>
      <c r="M9" s="308"/>
      <c r="N9" s="308"/>
      <c r="O9" s="308"/>
      <c r="P9" s="308"/>
      <c r="Q9" s="308"/>
      <c r="R9" s="308"/>
      <c r="S9" s="308"/>
      <c r="T9" s="308"/>
      <c r="U9" s="308"/>
      <c r="V9" s="308"/>
      <c r="W9" s="308"/>
      <c r="X9" s="308"/>
      <c r="Y9" s="308"/>
      <c r="Z9" s="308"/>
    </row>
    <row r="10">
      <c r="A10" s="361"/>
      <c r="B10" s="308"/>
      <c r="C10" s="308"/>
      <c r="D10" s="308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</row>
    <row r="11">
      <c r="A11" s="361"/>
      <c r="B11" s="308"/>
      <c r="C11" s="308"/>
      <c r="D11" s="308"/>
      <c r="E11" s="308"/>
      <c r="F11" s="308"/>
      <c r="G11" s="308"/>
      <c r="H11" s="308"/>
      <c r="I11" s="308"/>
      <c r="J11" s="308"/>
      <c r="K11" s="308"/>
      <c r="L11" s="308"/>
      <c r="M11" s="308"/>
      <c r="N11" s="308"/>
      <c r="O11" s="308"/>
      <c r="P11" s="308"/>
      <c r="Q11" s="308"/>
      <c r="R11" s="308"/>
      <c r="S11" s="308"/>
      <c r="T11" s="308"/>
      <c r="U11" s="308"/>
      <c r="V11" s="308"/>
      <c r="W11" s="308"/>
      <c r="X11" s="308"/>
      <c r="Y11" s="308"/>
      <c r="Z11" s="308"/>
    </row>
    <row r="12">
      <c r="A12" s="361"/>
      <c r="B12" s="308"/>
      <c r="C12" s="308"/>
      <c r="D12" s="308"/>
      <c r="E12" s="308"/>
      <c r="F12" s="308"/>
      <c r="G12" s="308"/>
      <c r="H12" s="308"/>
      <c r="I12" s="308"/>
      <c r="J12" s="308"/>
      <c r="K12" s="308"/>
      <c r="L12" s="308"/>
      <c r="M12" s="308"/>
      <c r="N12" s="308"/>
      <c r="O12" s="308"/>
      <c r="P12" s="308"/>
      <c r="Q12" s="308"/>
      <c r="R12" s="308"/>
      <c r="S12" s="308"/>
      <c r="T12" s="308"/>
      <c r="U12" s="308"/>
      <c r="V12" s="308"/>
      <c r="W12" s="308"/>
      <c r="X12" s="308"/>
      <c r="Y12" s="308"/>
      <c r="Z12" s="308"/>
    </row>
    <row r="13">
      <c r="A13" s="361"/>
      <c r="B13" s="308"/>
      <c r="C13" s="308"/>
      <c r="D13" s="308"/>
      <c r="E13" s="308"/>
      <c r="F13" s="308"/>
      <c r="G13" s="308"/>
      <c r="H13" s="308"/>
      <c r="I13" s="308"/>
      <c r="J13" s="308"/>
      <c r="K13" s="308"/>
      <c r="L13" s="308"/>
      <c r="M13" s="308"/>
      <c r="N13" s="308"/>
      <c r="O13" s="308"/>
      <c r="P13" s="308"/>
      <c r="Q13" s="308"/>
      <c r="R13" s="308"/>
      <c r="S13" s="308"/>
      <c r="T13" s="308"/>
      <c r="U13" s="308"/>
      <c r="V13" s="308"/>
      <c r="W13" s="308"/>
      <c r="X13" s="308"/>
      <c r="Y13" s="308"/>
      <c r="Z13" s="308"/>
    </row>
    <row r="14">
      <c r="A14" s="361"/>
      <c r="B14" s="308"/>
      <c r="C14" s="308"/>
      <c r="D14" s="308"/>
      <c r="E14" s="308"/>
      <c r="F14" s="308"/>
      <c r="G14" s="308"/>
      <c r="H14" s="308"/>
      <c r="I14" s="308"/>
      <c r="J14" s="308"/>
      <c r="K14" s="308"/>
      <c r="L14" s="308"/>
      <c r="M14" s="308"/>
      <c r="N14" s="308"/>
      <c r="O14" s="308"/>
      <c r="P14" s="308"/>
      <c r="Q14" s="308"/>
      <c r="R14" s="308"/>
      <c r="S14" s="308"/>
      <c r="T14" s="308"/>
      <c r="U14" s="308"/>
      <c r="V14" s="308"/>
      <c r="W14" s="308"/>
      <c r="X14" s="308"/>
      <c r="Y14" s="308"/>
      <c r="Z14" s="308"/>
    </row>
    <row r="15">
      <c r="A15" s="361"/>
      <c r="B15" s="308"/>
      <c r="C15" s="308"/>
      <c r="D15" s="308"/>
      <c r="E15" s="308"/>
      <c r="F15" s="308"/>
      <c r="G15" s="308"/>
      <c r="H15" s="308"/>
      <c r="I15" s="308"/>
      <c r="J15" s="308"/>
      <c r="K15" s="308"/>
      <c r="L15" s="308"/>
      <c r="M15" s="308"/>
      <c r="N15" s="308"/>
      <c r="O15" s="308"/>
      <c r="P15" s="308"/>
      <c r="Q15" s="308"/>
      <c r="R15" s="308"/>
      <c r="S15" s="308"/>
      <c r="T15" s="308"/>
      <c r="U15" s="308"/>
      <c r="V15" s="308"/>
      <c r="W15" s="308"/>
      <c r="X15" s="308"/>
      <c r="Y15" s="308"/>
      <c r="Z15" s="308"/>
    </row>
    <row r="16">
      <c r="A16" s="361"/>
      <c r="B16" s="308"/>
      <c r="C16" s="308"/>
      <c r="D16" s="308"/>
      <c r="E16" s="308"/>
      <c r="F16" s="308"/>
      <c r="G16" s="308"/>
      <c r="H16" s="308"/>
      <c r="I16" s="308"/>
      <c r="J16" s="308"/>
      <c r="K16" s="308"/>
      <c r="L16" s="308"/>
      <c r="M16" s="308"/>
      <c r="N16" s="308"/>
      <c r="O16" s="308"/>
      <c r="P16" s="308"/>
      <c r="Q16" s="308"/>
      <c r="R16" s="308"/>
      <c r="S16" s="308"/>
      <c r="T16" s="308"/>
      <c r="U16" s="308"/>
      <c r="V16" s="308"/>
      <c r="W16" s="308"/>
      <c r="X16" s="308"/>
      <c r="Y16" s="308"/>
      <c r="Z16" s="308"/>
    </row>
    <row r="17">
      <c r="A17" s="361"/>
      <c r="B17" s="308"/>
      <c r="C17" s="308"/>
      <c r="D17" s="308"/>
      <c r="E17" s="308"/>
      <c r="F17" s="308"/>
      <c r="G17" s="308"/>
      <c r="H17" s="308"/>
      <c r="I17" s="308"/>
      <c r="J17" s="308"/>
      <c r="K17" s="308"/>
      <c r="L17" s="308"/>
      <c r="M17" s="308"/>
      <c r="N17" s="308"/>
      <c r="O17" s="308"/>
      <c r="P17" s="308"/>
      <c r="Q17" s="308"/>
      <c r="R17" s="308"/>
      <c r="S17" s="308"/>
      <c r="T17" s="308"/>
      <c r="U17" s="308"/>
      <c r="V17" s="308"/>
      <c r="W17" s="308"/>
      <c r="X17" s="308"/>
      <c r="Y17" s="308"/>
      <c r="Z17" s="308"/>
    </row>
    <row r="18">
      <c r="A18" s="361"/>
      <c r="B18" s="308"/>
      <c r="C18" s="308"/>
      <c r="D18" s="308"/>
      <c r="E18" s="308"/>
      <c r="F18" s="308"/>
      <c r="G18" s="308"/>
      <c r="H18" s="308"/>
      <c r="I18" s="308"/>
      <c r="J18" s="308"/>
      <c r="K18" s="308"/>
      <c r="L18" s="308"/>
      <c r="M18" s="308"/>
      <c r="N18" s="308"/>
      <c r="O18" s="308"/>
      <c r="P18" s="308"/>
      <c r="Q18" s="308"/>
      <c r="R18" s="308"/>
      <c r="S18" s="308"/>
      <c r="T18" s="308"/>
      <c r="U18" s="308"/>
      <c r="V18" s="308"/>
      <c r="W18" s="308"/>
      <c r="X18" s="308"/>
      <c r="Y18" s="308"/>
      <c r="Z18" s="308"/>
    </row>
    <row r="19">
      <c r="A19" s="361"/>
      <c r="B19" s="308"/>
      <c r="C19" s="308"/>
      <c r="D19" s="308"/>
      <c r="E19" s="308"/>
      <c r="F19" s="308"/>
      <c r="G19" s="308"/>
      <c r="H19" s="308"/>
      <c r="I19" s="308"/>
      <c r="J19" s="308"/>
      <c r="K19" s="308"/>
      <c r="L19" s="308"/>
      <c r="M19" s="308"/>
      <c r="N19" s="308"/>
      <c r="O19" s="308"/>
      <c r="P19" s="308"/>
      <c r="Q19" s="308"/>
      <c r="R19" s="308"/>
      <c r="S19" s="308"/>
      <c r="T19" s="308"/>
      <c r="U19" s="308"/>
      <c r="V19" s="308"/>
      <c r="W19" s="308"/>
      <c r="X19" s="308"/>
      <c r="Y19" s="308"/>
      <c r="Z19" s="308"/>
    </row>
    <row r="20">
      <c r="A20" s="361"/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308"/>
      <c r="T20" s="308"/>
      <c r="U20" s="308"/>
      <c r="V20" s="308"/>
      <c r="W20" s="308"/>
      <c r="X20" s="308"/>
      <c r="Y20" s="308"/>
      <c r="Z20" s="308"/>
    </row>
    <row r="21">
      <c r="A21" s="361"/>
      <c r="B21" s="308"/>
      <c r="C21" s="308"/>
      <c r="D21" s="308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</row>
    <row r="22">
      <c r="A22" s="361"/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308"/>
      <c r="T22" s="308"/>
      <c r="U22" s="308"/>
      <c r="V22" s="308"/>
      <c r="W22" s="308"/>
      <c r="X22" s="308"/>
      <c r="Y22" s="308"/>
      <c r="Z22" s="308"/>
    </row>
    <row r="23">
      <c r="A23" s="361"/>
      <c r="B23" s="308"/>
      <c r="C23" s="308"/>
      <c r="D23" s="308"/>
      <c r="E23" s="308"/>
      <c r="F23" s="308"/>
      <c r="G23" s="308"/>
      <c r="H23" s="308"/>
      <c r="I23" s="308"/>
      <c r="J23" s="308"/>
      <c r="K23" s="308"/>
      <c r="L23" s="308"/>
      <c r="M23" s="308"/>
      <c r="N23" s="308"/>
      <c r="O23" s="308"/>
      <c r="P23" s="308"/>
      <c r="Q23" s="308"/>
      <c r="R23" s="308"/>
      <c r="S23" s="308"/>
      <c r="T23" s="308"/>
      <c r="U23" s="308"/>
      <c r="V23" s="308"/>
      <c r="W23" s="308"/>
      <c r="X23" s="308"/>
      <c r="Y23" s="308"/>
      <c r="Z23" s="308"/>
    </row>
    <row r="24">
      <c r="A24" s="361"/>
      <c r="B24" s="308"/>
      <c r="C24" s="308"/>
      <c r="D24" s="308"/>
      <c r="E24" s="308"/>
      <c r="F24" s="308"/>
      <c r="G24" s="308"/>
      <c r="H24" s="308"/>
      <c r="I24" s="308"/>
      <c r="J24" s="308"/>
      <c r="K24" s="308"/>
      <c r="L24" s="308"/>
      <c r="M24" s="308"/>
      <c r="N24" s="308"/>
      <c r="O24" s="308"/>
      <c r="P24" s="308"/>
      <c r="Q24" s="308"/>
      <c r="R24" s="308"/>
      <c r="S24" s="308"/>
      <c r="T24" s="308"/>
      <c r="U24" s="308"/>
      <c r="V24" s="308"/>
      <c r="W24" s="308"/>
      <c r="X24" s="308"/>
      <c r="Y24" s="308"/>
      <c r="Z24" s="308"/>
    </row>
    <row r="25">
      <c r="A25" s="361"/>
      <c r="B25" s="308"/>
      <c r="C25" s="308"/>
      <c r="D25" s="308"/>
      <c r="E25" s="308"/>
      <c r="F25" s="308"/>
      <c r="G25" s="308"/>
      <c r="H25" s="308"/>
      <c r="I25" s="308"/>
      <c r="J25" s="308"/>
      <c r="K25" s="308"/>
      <c r="L25" s="308"/>
      <c r="M25" s="308"/>
      <c r="N25" s="308"/>
      <c r="O25" s="308"/>
      <c r="P25" s="308"/>
      <c r="Q25" s="308"/>
      <c r="R25" s="308"/>
      <c r="S25" s="308"/>
      <c r="T25" s="308"/>
      <c r="U25" s="308"/>
      <c r="V25" s="308"/>
      <c r="W25" s="308"/>
      <c r="X25" s="308"/>
      <c r="Y25" s="308"/>
      <c r="Z25" s="308"/>
    </row>
    <row r="26">
      <c r="A26" s="361"/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308"/>
      <c r="T26" s="308"/>
      <c r="U26" s="308"/>
      <c r="V26" s="308"/>
      <c r="W26" s="308"/>
      <c r="X26" s="308"/>
      <c r="Y26" s="308"/>
      <c r="Z26" s="308"/>
    </row>
    <row r="27">
      <c r="A27" s="361"/>
      <c r="B27" s="308"/>
      <c r="C27" s="308"/>
      <c r="D27" s="308"/>
      <c r="E27" s="308"/>
      <c r="F27" s="308"/>
      <c r="G27" s="308"/>
      <c r="H27" s="308"/>
      <c r="I27" s="308"/>
      <c r="J27" s="308"/>
      <c r="K27" s="308"/>
      <c r="L27" s="308"/>
      <c r="M27" s="308"/>
      <c r="N27" s="308"/>
      <c r="O27" s="308"/>
      <c r="P27" s="308"/>
      <c r="Q27" s="308"/>
      <c r="R27" s="308"/>
      <c r="S27" s="308"/>
      <c r="T27" s="308"/>
      <c r="U27" s="308"/>
      <c r="V27" s="308"/>
      <c r="W27" s="308"/>
      <c r="X27" s="308"/>
      <c r="Y27" s="308"/>
      <c r="Z27" s="308"/>
    </row>
    <row r="28">
      <c r="A28" s="361"/>
      <c r="B28" s="308"/>
      <c r="C28" s="308"/>
      <c r="D28" s="308"/>
      <c r="E28" s="308"/>
      <c r="F28" s="308"/>
      <c r="G28" s="308"/>
      <c r="H28" s="308"/>
      <c r="I28" s="308"/>
      <c r="J28" s="308"/>
      <c r="K28" s="308"/>
      <c r="L28" s="308"/>
      <c r="M28" s="308"/>
      <c r="N28" s="308"/>
      <c r="O28" s="308"/>
      <c r="P28" s="308"/>
      <c r="Q28" s="308"/>
      <c r="R28" s="308"/>
      <c r="S28" s="308"/>
      <c r="T28" s="308"/>
      <c r="U28" s="308"/>
      <c r="V28" s="308"/>
      <c r="W28" s="308"/>
      <c r="X28" s="308"/>
      <c r="Y28" s="308"/>
      <c r="Z28" s="308"/>
    </row>
    <row r="29">
      <c r="A29" s="361"/>
      <c r="B29" s="308"/>
      <c r="C29" s="308"/>
      <c r="D29" s="308"/>
      <c r="E29" s="308"/>
      <c r="F29" s="308"/>
      <c r="G29" s="308"/>
      <c r="H29" s="308"/>
      <c r="I29" s="308"/>
      <c r="J29" s="308"/>
      <c r="K29" s="308"/>
      <c r="L29" s="308"/>
      <c r="M29" s="308"/>
      <c r="N29" s="308"/>
      <c r="O29" s="308"/>
      <c r="P29" s="308"/>
      <c r="Q29" s="308"/>
      <c r="R29" s="308"/>
      <c r="S29" s="308"/>
      <c r="T29" s="308"/>
      <c r="U29" s="308"/>
      <c r="V29" s="308"/>
      <c r="W29" s="308"/>
      <c r="X29" s="308"/>
      <c r="Y29" s="308"/>
      <c r="Z29" s="308"/>
    </row>
    <row r="30">
      <c r="A30" s="361"/>
      <c r="B30" s="308"/>
      <c r="C30" s="308"/>
      <c r="D30" s="308"/>
      <c r="E30" s="308"/>
      <c r="F30" s="308"/>
      <c r="G30" s="308"/>
      <c r="H30" s="308"/>
      <c r="I30" s="308"/>
      <c r="J30" s="308"/>
      <c r="K30" s="308"/>
      <c r="L30" s="308"/>
      <c r="M30" s="308"/>
      <c r="N30" s="308"/>
      <c r="O30" s="308"/>
      <c r="P30" s="308"/>
      <c r="Q30" s="308"/>
      <c r="R30" s="308"/>
      <c r="S30" s="308"/>
      <c r="T30" s="308"/>
      <c r="U30" s="308"/>
      <c r="V30" s="308"/>
      <c r="W30" s="308"/>
      <c r="X30" s="308"/>
      <c r="Y30" s="308"/>
      <c r="Z30" s="308"/>
    </row>
    <row r="31">
      <c r="A31" s="361"/>
      <c r="B31" s="308"/>
      <c r="C31" s="308"/>
      <c r="D31" s="308"/>
      <c r="E31" s="308"/>
      <c r="F31" s="308"/>
      <c r="G31" s="308"/>
      <c r="H31" s="308"/>
      <c r="I31" s="308"/>
      <c r="J31" s="308"/>
      <c r="K31" s="308"/>
      <c r="L31" s="308"/>
      <c r="M31" s="308"/>
      <c r="N31" s="308"/>
      <c r="O31" s="308"/>
      <c r="P31" s="308"/>
      <c r="Q31" s="308"/>
      <c r="R31" s="308"/>
      <c r="S31" s="308"/>
      <c r="T31" s="308"/>
      <c r="U31" s="308"/>
      <c r="V31" s="308"/>
      <c r="W31" s="308"/>
      <c r="X31" s="308"/>
      <c r="Y31" s="308"/>
      <c r="Z31" s="308"/>
    </row>
    <row r="32">
      <c r="A32" s="361"/>
      <c r="B32" s="308"/>
      <c r="C32" s="308"/>
      <c r="D32" s="308"/>
      <c r="E32" s="308"/>
      <c r="F32" s="308"/>
      <c r="G32" s="308"/>
      <c r="H32" s="308"/>
      <c r="I32" s="308"/>
      <c r="J32" s="308"/>
      <c r="K32" s="308"/>
      <c r="L32" s="308"/>
      <c r="M32" s="308"/>
      <c r="N32" s="308"/>
      <c r="O32" s="308"/>
      <c r="P32" s="308"/>
      <c r="Q32" s="308"/>
      <c r="R32" s="308"/>
      <c r="S32" s="308"/>
      <c r="T32" s="308"/>
      <c r="U32" s="308"/>
      <c r="V32" s="308"/>
      <c r="W32" s="308"/>
      <c r="X32" s="308"/>
      <c r="Y32" s="308"/>
      <c r="Z32" s="308"/>
    </row>
    <row r="33">
      <c r="A33" s="36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</row>
    <row r="34">
      <c r="A34" s="36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</row>
    <row r="35">
      <c r="A35" s="36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308"/>
      <c r="Y35" s="308"/>
      <c r="Z35" s="308"/>
    </row>
    <row r="36">
      <c r="A36" s="361"/>
      <c r="B36" s="308"/>
      <c r="C36" s="308"/>
      <c r="D36" s="308"/>
      <c r="E36" s="308"/>
      <c r="F36" s="308"/>
      <c r="G36" s="308"/>
      <c r="H36" s="308"/>
      <c r="I36" s="308"/>
      <c r="J36" s="308"/>
      <c r="K36" s="308"/>
      <c r="L36" s="308"/>
      <c r="M36" s="308"/>
      <c r="N36" s="308"/>
      <c r="O36" s="308"/>
      <c r="P36" s="308"/>
      <c r="Q36" s="308"/>
      <c r="R36" s="308"/>
      <c r="S36" s="308"/>
      <c r="T36" s="308"/>
      <c r="U36" s="308"/>
      <c r="V36" s="308"/>
      <c r="W36" s="308"/>
      <c r="X36" s="308"/>
      <c r="Y36" s="308"/>
      <c r="Z36" s="308"/>
    </row>
    <row r="37">
      <c r="A37" s="36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  <c r="X37" s="308"/>
      <c r="Y37" s="308"/>
      <c r="Z37" s="308"/>
    </row>
    <row r="38">
      <c r="A38" s="361"/>
      <c r="B38" s="308"/>
      <c r="C38" s="308"/>
      <c r="D38" s="308"/>
      <c r="E38" s="308"/>
      <c r="F38" s="308"/>
      <c r="G38" s="308"/>
      <c r="H38" s="308"/>
      <c r="I38" s="308"/>
      <c r="J38" s="308"/>
      <c r="K38" s="308"/>
      <c r="L38" s="308"/>
      <c r="M38" s="308"/>
      <c r="N38" s="308"/>
      <c r="O38" s="308"/>
      <c r="P38" s="308"/>
      <c r="Q38" s="308"/>
      <c r="R38" s="308"/>
      <c r="S38" s="308"/>
      <c r="T38" s="308"/>
      <c r="U38" s="308"/>
      <c r="V38" s="308"/>
      <c r="W38" s="308"/>
      <c r="X38" s="308"/>
      <c r="Y38" s="308"/>
      <c r="Z38" s="308"/>
    </row>
    <row r="39">
      <c r="A39" s="361"/>
      <c r="B39" s="308"/>
      <c r="C39" s="308"/>
      <c r="D39" s="308"/>
      <c r="E39" s="308"/>
      <c r="F39" s="308"/>
      <c r="G39" s="308"/>
      <c r="H39" s="308"/>
      <c r="I39" s="308"/>
      <c r="J39" s="308"/>
      <c r="K39" s="308"/>
      <c r="L39" s="308"/>
      <c r="M39" s="308"/>
      <c r="N39" s="308"/>
      <c r="O39" s="308"/>
      <c r="P39" s="308"/>
      <c r="Q39" s="308"/>
      <c r="R39" s="308"/>
      <c r="S39" s="308"/>
      <c r="T39" s="308"/>
      <c r="U39" s="308"/>
      <c r="V39" s="308"/>
      <c r="W39" s="308"/>
      <c r="X39" s="308"/>
      <c r="Y39" s="308"/>
      <c r="Z39" s="308"/>
    </row>
    <row r="40">
      <c r="A40" s="361"/>
      <c r="B40" s="308"/>
      <c r="C40" s="308"/>
      <c r="D40" s="308"/>
      <c r="E40" s="308"/>
      <c r="F40" s="308"/>
      <c r="G40" s="308"/>
      <c r="H40" s="308"/>
      <c r="I40" s="308"/>
      <c r="J40" s="308"/>
      <c r="K40" s="308"/>
      <c r="L40" s="308"/>
      <c r="M40" s="308"/>
      <c r="N40" s="308"/>
      <c r="O40" s="308"/>
      <c r="P40" s="308"/>
      <c r="Q40" s="308"/>
      <c r="R40" s="308"/>
      <c r="S40" s="308"/>
      <c r="T40" s="308"/>
      <c r="U40" s="308"/>
      <c r="V40" s="308"/>
      <c r="W40" s="308"/>
      <c r="X40" s="308"/>
      <c r="Y40" s="308"/>
      <c r="Z40" s="308"/>
    </row>
    <row r="41">
      <c r="A41" s="361"/>
      <c r="B41" s="308"/>
      <c r="C41" s="308"/>
      <c r="D41" s="308"/>
      <c r="E41" s="308"/>
      <c r="F41" s="308"/>
      <c r="G41" s="308"/>
      <c r="H41" s="308"/>
      <c r="I41" s="308"/>
      <c r="J41" s="308"/>
      <c r="K41" s="308"/>
      <c r="L41" s="308"/>
      <c r="M41" s="308"/>
      <c r="N41" s="308"/>
      <c r="O41" s="308"/>
      <c r="P41" s="308"/>
      <c r="Q41" s="308"/>
      <c r="R41" s="308"/>
      <c r="S41" s="308"/>
      <c r="T41" s="308"/>
      <c r="U41" s="308"/>
      <c r="V41" s="308"/>
      <c r="W41" s="308"/>
      <c r="X41" s="308"/>
      <c r="Y41" s="308"/>
      <c r="Z41" s="308"/>
    </row>
    <row r="42">
      <c r="A42" s="361"/>
      <c r="B42" s="308"/>
      <c r="C42" s="308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8"/>
      <c r="T42" s="308"/>
      <c r="U42" s="308"/>
      <c r="V42" s="308"/>
      <c r="W42" s="308"/>
      <c r="X42" s="308"/>
      <c r="Y42" s="308"/>
      <c r="Z42" s="308"/>
    </row>
    <row r="43">
      <c r="A43" s="361"/>
      <c r="B43" s="308"/>
      <c r="C43" s="308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8"/>
      <c r="T43" s="308"/>
      <c r="U43" s="308"/>
      <c r="V43" s="308"/>
      <c r="W43" s="308"/>
      <c r="X43" s="308"/>
      <c r="Y43" s="308"/>
      <c r="Z43" s="308"/>
    </row>
    <row r="44">
      <c r="A44" s="361"/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</row>
    <row r="45">
      <c r="A45" s="361"/>
      <c r="B45" s="308"/>
      <c r="C45" s="308"/>
      <c r="D45" s="308"/>
      <c r="E45" s="308"/>
      <c r="F45" s="308"/>
      <c r="G45" s="308"/>
      <c r="H45" s="308"/>
      <c r="I45" s="308"/>
      <c r="J45" s="308"/>
      <c r="K45" s="308"/>
      <c r="L45" s="308"/>
      <c r="M45" s="308"/>
      <c r="N45" s="308"/>
      <c r="O45" s="308"/>
      <c r="P45" s="308"/>
      <c r="Q45" s="308"/>
      <c r="R45" s="308"/>
      <c r="S45" s="308"/>
      <c r="T45" s="308"/>
      <c r="U45" s="308"/>
      <c r="V45" s="308"/>
      <c r="W45" s="308"/>
      <c r="X45" s="308"/>
      <c r="Y45" s="308"/>
      <c r="Z45" s="308"/>
    </row>
    <row r="46">
      <c r="A46" s="361"/>
      <c r="B46" s="308"/>
      <c r="C46" s="308"/>
      <c r="D46" s="308"/>
      <c r="E46" s="308"/>
      <c r="F46" s="308"/>
      <c r="G46" s="308"/>
      <c r="H46" s="308"/>
      <c r="I46" s="308"/>
      <c r="J46" s="308"/>
      <c r="K46" s="308"/>
      <c r="L46" s="308"/>
      <c r="M46" s="308"/>
      <c r="N46" s="308"/>
      <c r="O46" s="308"/>
      <c r="P46" s="308"/>
      <c r="Q46" s="308"/>
      <c r="R46" s="308"/>
      <c r="S46" s="308"/>
      <c r="T46" s="308"/>
      <c r="U46" s="308"/>
      <c r="V46" s="308"/>
      <c r="W46" s="308"/>
      <c r="X46" s="308"/>
      <c r="Y46" s="308"/>
      <c r="Z46" s="308"/>
    </row>
    <row r="47">
      <c r="A47" s="361"/>
      <c r="B47" s="308"/>
      <c r="C47" s="308"/>
      <c r="D47" s="308"/>
      <c r="E47" s="308"/>
      <c r="F47" s="308"/>
      <c r="G47" s="308"/>
      <c r="H47" s="308"/>
      <c r="I47" s="308"/>
      <c r="J47" s="308"/>
      <c r="K47" s="308"/>
      <c r="L47" s="308"/>
      <c r="M47" s="308"/>
      <c r="N47" s="308"/>
      <c r="O47" s="308"/>
      <c r="P47" s="308"/>
      <c r="Q47" s="308"/>
      <c r="R47" s="308"/>
      <c r="S47" s="308"/>
      <c r="T47" s="308"/>
      <c r="U47" s="308"/>
      <c r="V47" s="308"/>
      <c r="W47" s="308"/>
      <c r="X47" s="308"/>
      <c r="Y47" s="308"/>
      <c r="Z47" s="308"/>
    </row>
    <row r="48">
      <c r="A48" s="361"/>
      <c r="B48" s="308"/>
      <c r="C48" s="308"/>
      <c r="D48" s="308"/>
      <c r="E48" s="308"/>
      <c r="F48" s="308"/>
      <c r="G48" s="308"/>
      <c r="H48" s="308"/>
      <c r="I48" s="308"/>
      <c r="J48" s="308"/>
      <c r="K48" s="308"/>
      <c r="L48" s="308"/>
      <c r="M48" s="308"/>
      <c r="N48" s="308"/>
      <c r="O48" s="308"/>
      <c r="P48" s="308"/>
      <c r="Q48" s="308"/>
      <c r="R48" s="308"/>
      <c r="S48" s="308"/>
      <c r="T48" s="308"/>
      <c r="U48" s="308"/>
      <c r="V48" s="308"/>
      <c r="W48" s="308"/>
      <c r="X48" s="308"/>
      <c r="Y48" s="308"/>
      <c r="Z48" s="308"/>
    </row>
    <row r="49">
      <c r="A49" s="361"/>
      <c r="B49" s="308"/>
      <c r="C49" s="308"/>
      <c r="D49" s="308"/>
      <c r="E49" s="308"/>
      <c r="F49" s="308"/>
      <c r="G49" s="308"/>
      <c r="H49" s="308"/>
      <c r="I49" s="308"/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  <c r="X49" s="308"/>
      <c r="Y49" s="308"/>
      <c r="Z49" s="308"/>
    </row>
    <row r="50">
      <c r="A50" s="361"/>
      <c r="B50" s="308"/>
      <c r="C50" s="308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8"/>
      <c r="T50" s="308"/>
      <c r="U50" s="308"/>
      <c r="V50" s="308"/>
      <c r="W50" s="308"/>
      <c r="X50" s="308"/>
      <c r="Y50" s="308"/>
      <c r="Z50" s="308"/>
    </row>
    <row r="51">
      <c r="A51" s="361"/>
      <c r="B51" s="308"/>
      <c r="C51" s="308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8"/>
      <c r="T51" s="308"/>
      <c r="U51" s="308"/>
      <c r="V51" s="308"/>
      <c r="W51" s="308"/>
      <c r="X51" s="308"/>
      <c r="Y51" s="308"/>
      <c r="Z51" s="308"/>
    </row>
    <row r="52">
      <c r="A52" s="361"/>
      <c r="B52" s="308"/>
      <c r="C52" s="308"/>
      <c r="D52" s="308"/>
      <c r="E52" s="308"/>
      <c r="F52" s="308"/>
      <c r="G52" s="308"/>
      <c r="H52" s="308"/>
      <c r="I52" s="308"/>
      <c r="J52" s="308"/>
      <c r="K52" s="308"/>
      <c r="L52" s="308"/>
      <c r="M52" s="308"/>
      <c r="N52" s="308"/>
      <c r="O52" s="308"/>
      <c r="P52" s="308"/>
      <c r="Q52" s="308"/>
      <c r="R52" s="308"/>
      <c r="S52" s="308"/>
      <c r="T52" s="308"/>
      <c r="U52" s="308"/>
      <c r="V52" s="308"/>
      <c r="W52" s="308"/>
      <c r="X52" s="308"/>
      <c r="Y52" s="308"/>
      <c r="Z52" s="308"/>
    </row>
    <row r="53">
      <c r="A53" s="361"/>
      <c r="B53" s="308"/>
      <c r="C53" s="308"/>
      <c r="D53" s="308"/>
      <c r="E53" s="308"/>
      <c r="F53" s="308"/>
      <c r="G53" s="308"/>
      <c r="H53" s="308"/>
      <c r="I53" s="308"/>
      <c r="J53" s="308"/>
      <c r="K53" s="308"/>
      <c r="L53" s="308"/>
      <c r="M53" s="308"/>
      <c r="N53" s="308"/>
      <c r="O53" s="308"/>
      <c r="P53" s="308"/>
      <c r="Q53" s="308"/>
      <c r="R53" s="308"/>
      <c r="S53" s="308"/>
      <c r="T53" s="308"/>
      <c r="U53" s="308"/>
      <c r="V53" s="308"/>
      <c r="W53" s="308"/>
      <c r="X53" s="308"/>
      <c r="Y53" s="308"/>
      <c r="Z53" s="308"/>
    </row>
    <row r="54">
      <c r="A54" s="361"/>
      <c r="B54" s="308"/>
      <c r="C54" s="308"/>
      <c r="D54" s="308"/>
      <c r="E54" s="308"/>
      <c r="F54" s="308"/>
      <c r="G54" s="308"/>
      <c r="H54" s="308"/>
      <c r="I54" s="308"/>
      <c r="J54" s="308"/>
      <c r="K54" s="308"/>
      <c r="L54" s="308"/>
      <c r="M54" s="308"/>
      <c r="N54" s="308"/>
      <c r="O54" s="308"/>
      <c r="P54" s="308"/>
      <c r="Q54" s="308"/>
      <c r="R54" s="308"/>
      <c r="S54" s="308"/>
      <c r="T54" s="308"/>
      <c r="U54" s="308"/>
      <c r="V54" s="308"/>
      <c r="W54" s="308"/>
      <c r="X54" s="308"/>
      <c r="Y54" s="308"/>
      <c r="Z54" s="308"/>
    </row>
    <row r="55">
      <c r="A55" s="361"/>
      <c r="B55" s="308"/>
      <c r="C55" s="308"/>
      <c r="D55" s="308"/>
      <c r="E55" s="308"/>
      <c r="F55" s="308"/>
      <c r="G55" s="308"/>
      <c r="H55" s="308"/>
      <c r="I55" s="308"/>
      <c r="J55" s="308"/>
      <c r="K55" s="308"/>
      <c r="L55" s="308"/>
      <c r="M55" s="308"/>
      <c r="N55" s="308"/>
      <c r="O55" s="308"/>
      <c r="P55" s="308"/>
      <c r="Q55" s="308"/>
      <c r="R55" s="308"/>
      <c r="S55" s="308"/>
      <c r="T55" s="308"/>
      <c r="U55" s="308"/>
      <c r="V55" s="308"/>
      <c r="W55" s="308"/>
      <c r="X55" s="308"/>
      <c r="Y55" s="308"/>
      <c r="Z55" s="308"/>
    </row>
    <row r="56">
      <c r="A56" s="361"/>
      <c r="B56" s="308"/>
      <c r="C56" s="308"/>
      <c r="D56" s="308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</row>
    <row r="57">
      <c r="A57" s="361"/>
      <c r="B57" s="308"/>
      <c r="C57" s="308"/>
      <c r="D57" s="308"/>
      <c r="E57" s="308"/>
      <c r="F57" s="308"/>
      <c r="G57" s="308"/>
      <c r="H57" s="308"/>
      <c r="I57" s="308"/>
      <c r="J57" s="308"/>
      <c r="K57" s="308"/>
      <c r="L57" s="308"/>
      <c r="M57" s="308"/>
      <c r="N57" s="308"/>
      <c r="O57" s="308"/>
      <c r="P57" s="308"/>
      <c r="Q57" s="308"/>
      <c r="R57" s="308"/>
      <c r="S57" s="308"/>
      <c r="T57" s="308"/>
      <c r="U57" s="308"/>
      <c r="V57" s="308"/>
      <c r="W57" s="308"/>
      <c r="X57" s="308"/>
      <c r="Y57" s="308"/>
      <c r="Z57" s="308"/>
    </row>
    <row r="58">
      <c r="A58" s="361"/>
      <c r="B58" s="308"/>
      <c r="C58" s="308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8"/>
      <c r="T58" s="308"/>
      <c r="U58" s="308"/>
      <c r="V58" s="308"/>
      <c r="W58" s="308"/>
      <c r="X58" s="308"/>
      <c r="Y58" s="308"/>
      <c r="Z58" s="308"/>
    </row>
    <row r="59">
      <c r="A59" s="361"/>
      <c r="B59" s="308"/>
      <c r="C59" s="308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8"/>
      <c r="T59" s="308"/>
      <c r="U59" s="308"/>
      <c r="V59" s="308"/>
      <c r="W59" s="308"/>
      <c r="X59" s="308"/>
      <c r="Y59" s="308"/>
      <c r="Z59" s="308"/>
    </row>
    <row r="60">
      <c r="A60" s="361"/>
      <c r="B60" s="308"/>
      <c r="C60" s="308"/>
      <c r="D60" s="308"/>
      <c r="E60" s="308"/>
      <c r="F60" s="308"/>
      <c r="G60" s="308"/>
      <c r="H60" s="308"/>
      <c r="I60" s="308"/>
      <c r="J60" s="308"/>
      <c r="K60" s="308"/>
      <c r="L60" s="308"/>
      <c r="M60" s="308"/>
      <c r="N60" s="308"/>
      <c r="O60" s="308"/>
      <c r="P60" s="308"/>
      <c r="Q60" s="308"/>
      <c r="R60" s="308"/>
      <c r="S60" s="308"/>
      <c r="T60" s="308"/>
      <c r="U60" s="308"/>
      <c r="V60" s="308"/>
      <c r="W60" s="308"/>
      <c r="X60" s="308"/>
      <c r="Y60" s="308"/>
      <c r="Z60" s="308"/>
    </row>
    <row r="61">
      <c r="A61" s="361"/>
      <c r="B61" s="308"/>
      <c r="C61" s="308"/>
      <c r="D61" s="308"/>
      <c r="E61" s="308"/>
      <c r="F61" s="308"/>
      <c r="G61" s="308"/>
      <c r="H61" s="308"/>
      <c r="I61" s="308"/>
      <c r="J61" s="308"/>
      <c r="K61" s="308"/>
      <c r="L61" s="308"/>
      <c r="M61" s="308"/>
      <c r="N61" s="308"/>
      <c r="O61" s="308"/>
      <c r="P61" s="308"/>
      <c r="Q61" s="308"/>
      <c r="R61" s="308"/>
      <c r="S61" s="308"/>
      <c r="T61" s="308"/>
      <c r="U61" s="308"/>
      <c r="V61" s="308"/>
      <c r="W61" s="308"/>
      <c r="X61" s="308"/>
      <c r="Y61" s="308"/>
      <c r="Z61" s="308"/>
    </row>
    <row r="62">
      <c r="A62" s="361"/>
      <c r="B62" s="308"/>
      <c r="C62" s="308"/>
      <c r="D62" s="308"/>
      <c r="E62" s="308"/>
      <c r="F62" s="308"/>
      <c r="G62" s="308"/>
      <c r="H62" s="308"/>
      <c r="I62" s="308"/>
      <c r="J62" s="308"/>
      <c r="K62" s="308"/>
      <c r="L62" s="308"/>
      <c r="M62" s="308"/>
      <c r="N62" s="308"/>
      <c r="O62" s="308"/>
      <c r="P62" s="308"/>
      <c r="Q62" s="308"/>
      <c r="R62" s="308"/>
      <c r="S62" s="308"/>
      <c r="T62" s="308"/>
      <c r="U62" s="308"/>
      <c r="V62" s="308"/>
      <c r="W62" s="308"/>
      <c r="X62" s="308"/>
      <c r="Y62" s="308"/>
      <c r="Z62" s="308"/>
    </row>
    <row r="63">
      <c r="A63" s="361"/>
      <c r="B63" s="308"/>
      <c r="C63" s="308"/>
      <c r="D63" s="308"/>
      <c r="E63" s="308"/>
      <c r="F63" s="308"/>
      <c r="G63" s="308"/>
      <c r="H63" s="308"/>
      <c r="I63" s="308"/>
      <c r="J63" s="308"/>
      <c r="K63" s="308"/>
      <c r="L63" s="308"/>
      <c r="M63" s="308"/>
      <c r="N63" s="308"/>
      <c r="O63" s="308"/>
      <c r="P63" s="308"/>
      <c r="Q63" s="308"/>
      <c r="R63" s="308"/>
      <c r="S63" s="308"/>
      <c r="T63" s="308"/>
      <c r="U63" s="308"/>
      <c r="V63" s="308"/>
      <c r="W63" s="308"/>
      <c r="X63" s="308"/>
      <c r="Y63" s="308"/>
      <c r="Z63" s="308"/>
    </row>
    <row r="64">
      <c r="A64" s="361"/>
      <c r="B64" s="308"/>
      <c r="C64" s="308"/>
      <c r="D64" s="308"/>
      <c r="E64" s="308"/>
      <c r="F64" s="308"/>
      <c r="G64" s="308"/>
      <c r="H64" s="308"/>
      <c r="I64" s="308"/>
      <c r="J64" s="308"/>
      <c r="K64" s="308"/>
      <c r="L64" s="308"/>
      <c r="M64" s="308"/>
      <c r="N64" s="308"/>
      <c r="O64" s="308"/>
      <c r="P64" s="308"/>
      <c r="Q64" s="308"/>
      <c r="R64" s="308"/>
      <c r="S64" s="308"/>
      <c r="T64" s="308"/>
      <c r="U64" s="308"/>
      <c r="V64" s="308"/>
      <c r="W64" s="308"/>
      <c r="X64" s="308"/>
      <c r="Y64" s="308"/>
      <c r="Z64" s="308"/>
    </row>
    <row r="65">
      <c r="A65" s="361"/>
      <c r="B65" s="308"/>
      <c r="C65" s="308"/>
      <c r="D65" s="308"/>
      <c r="E65" s="308"/>
      <c r="F65" s="308"/>
      <c r="G65" s="308"/>
      <c r="H65" s="308"/>
      <c r="I65" s="308"/>
      <c r="J65" s="308"/>
      <c r="K65" s="308"/>
      <c r="L65" s="308"/>
      <c r="M65" s="308"/>
      <c r="N65" s="308"/>
      <c r="O65" s="308"/>
      <c r="P65" s="308"/>
      <c r="Q65" s="308"/>
      <c r="R65" s="308"/>
      <c r="S65" s="308"/>
      <c r="T65" s="308"/>
      <c r="U65" s="308"/>
      <c r="V65" s="308"/>
      <c r="W65" s="308"/>
      <c r="X65" s="308"/>
      <c r="Y65" s="308"/>
      <c r="Z65" s="308"/>
    </row>
    <row r="66">
      <c r="A66" s="361"/>
      <c r="B66" s="308"/>
      <c r="C66" s="308"/>
      <c r="D66" s="308"/>
      <c r="E66" s="308"/>
      <c r="F66" s="308"/>
      <c r="G66" s="308"/>
      <c r="H66" s="308"/>
      <c r="I66" s="308"/>
      <c r="J66" s="308"/>
      <c r="K66" s="308"/>
      <c r="L66" s="308"/>
      <c r="M66" s="308"/>
      <c r="N66" s="308"/>
      <c r="O66" s="308"/>
      <c r="P66" s="308"/>
      <c r="Q66" s="308"/>
      <c r="R66" s="308"/>
      <c r="S66" s="308"/>
      <c r="T66" s="308"/>
      <c r="U66" s="308"/>
      <c r="V66" s="308"/>
      <c r="W66" s="308"/>
      <c r="X66" s="308"/>
      <c r="Y66" s="308"/>
      <c r="Z66" s="308"/>
    </row>
    <row r="67">
      <c r="A67" s="361"/>
      <c r="B67" s="308"/>
      <c r="C67" s="308"/>
      <c r="D67" s="308"/>
      <c r="E67" s="308"/>
      <c r="F67" s="308"/>
      <c r="G67" s="308"/>
      <c r="H67" s="308"/>
      <c r="I67" s="308"/>
      <c r="J67" s="308"/>
      <c r="K67" s="308"/>
      <c r="L67" s="308"/>
      <c r="M67" s="308"/>
      <c r="N67" s="308"/>
      <c r="O67" s="308"/>
      <c r="P67" s="308"/>
      <c r="Q67" s="308"/>
      <c r="R67" s="308"/>
      <c r="S67" s="308"/>
      <c r="T67" s="308"/>
      <c r="U67" s="308"/>
      <c r="V67" s="308"/>
      <c r="W67" s="308"/>
      <c r="X67" s="308"/>
      <c r="Y67" s="308"/>
      <c r="Z67" s="308"/>
    </row>
    <row r="68">
      <c r="A68" s="361"/>
      <c r="B68" s="308"/>
      <c r="C68" s="308"/>
      <c r="D68" s="308"/>
      <c r="E68" s="308"/>
      <c r="F68" s="308"/>
      <c r="G68" s="308"/>
      <c r="H68" s="308"/>
      <c r="I68" s="308"/>
      <c r="J68" s="308"/>
      <c r="K68" s="308"/>
      <c r="L68" s="308"/>
      <c r="M68" s="308"/>
      <c r="N68" s="308"/>
      <c r="O68" s="308"/>
      <c r="P68" s="308"/>
      <c r="Q68" s="308"/>
      <c r="R68" s="308"/>
      <c r="S68" s="308"/>
      <c r="T68" s="308"/>
      <c r="U68" s="308"/>
      <c r="V68" s="308"/>
      <c r="W68" s="308"/>
      <c r="X68" s="308"/>
      <c r="Y68" s="308"/>
      <c r="Z68" s="308"/>
    </row>
    <row r="69">
      <c r="A69" s="361"/>
      <c r="B69" s="308"/>
      <c r="C69" s="308"/>
      <c r="D69" s="308"/>
      <c r="E69" s="308"/>
      <c r="F69" s="308"/>
      <c r="G69" s="308"/>
      <c r="H69" s="308"/>
      <c r="I69" s="308"/>
      <c r="J69" s="308"/>
      <c r="K69" s="308"/>
      <c r="L69" s="308"/>
      <c r="M69" s="308"/>
      <c r="N69" s="308"/>
      <c r="O69" s="308"/>
      <c r="P69" s="308"/>
      <c r="Q69" s="308"/>
      <c r="R69" s="308"/>
      <c r="S69" s="308"/>
      <c r="T69" s="308"/>
      <c r="U69" s="308"/>
      <c r="V69" s="308"/>
      <c r="W69" s="308"/>
      <c r="X69" s="308"/>
      <c r="Y69" s="308"/>
      <c r="Z69" s="308"/>
    </row>
    <row r="70">
      <c r="A70" s="361"/>
      <c r="B70" s="308"/>
      <c r="C70" s="308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8"/>
      <c r="T70" s="308"/>
      <c r="U70" s="308"/>
      <c r="V70" s="308"/>
      <c r="W70" s="308"/>
      <c r="X70" s="308"/>
      <c r="Y70" s="308"/>
      <c r="Z70" s="308"/>
    </row>
    <row r="71">
      <c r="A71" s="361"/>
      <c r="B71" s="308"/>
      <c r="C71" s="308"/>
      <c r="D71" s="308"/>
      <c r="E71" s="308"/>
      <c r="F71" s="308"/>
      <c r="G71" s="308"/>
      <c r="H71" s="308"/>
      <c r="I71" s="308"/>
      <c r="J71" s="308"/>
      <c r="K71" s="308"/>
      <c r="L71" s="308"/>
      <c r="M71" s="308"/>
      <c r="N71" s="308"/>
      <c r="O71" s="308"/>
      <c r="P71" s="308"/>
      <c r="Q71" s="308"/>
      <c r="R71" s="308"/>
      <c r="S71" s="308"/>
      <c r="T71" s="308"/>
      <c r="U71" s="308"/>
      <c r="V71" s="308"/>
      <c r="W71" s="308"/>
      <c r="X71" s="308"/>
      <c r="Y71" s="308"/>
      <c r="Z71" s="308"/>
    </row>
    <row r="72">
      <c r="A72" s="361"/>
      <c r="B72" s="308"/>
      <c r="C72" s="308"/>
      <c r="D72" s="308"/>
      <c r="E72" s="308"/>
      <c r="F72" s="308"/>
      <c r="G72" s="308"/>
      <c r="H72" s="308"/>
      <c r="I72" s="308"/>
      <c r="J72" s="308"/>
      <c r="K72" s="308"/>
      <c r="L72" s="308"/>
      <c r="M72" s="308"/>
      <c r="N72" s="308"/>
      <c r="O72" s="308"/>
      <c r="P72" s="308"/>
      <c r="Q72" s="308"/>
      <c r="R72" s="308"/>
      <c r="S72" s="308"/>
      <c r="T72" s="308"/>
      <c r="U72" s="308"/>
      <c r="V72" s="308"/>
      <c r="W72" s="308"/>
      <c r="X72" s="308"/>
      <c r="Y72" s="308"/>
      <c r="Z72" s="308"/>
    </row>
    <row r="73">
      <c r="A73" s="361"/>
      <c r="B73" s="308"/>
      <c r="C73" s="308"/>
      <c r="D73" s="308"/>
      <c r="E73" s="308"/>
      <c r="F73" s="308"/>
      <c r="G73" s="308"/>
      <c r="H73" s="308"/>
      <c r="I73" s="308"/>
      <c r="J73" s="308"/>
      <c r="K73" s="308"/>
      <c r="L73" s="308"/>
      <c r="M73" s="308"/>
      <c r="N73" s="308"/>
      <c r="O73" s="308"/>
      <c r="P73" s="308"/>
      <c r="Q73" s="308"/>
      <c r="R73" s="308"/>
      <c r="S73" s="308"/>
      <c r="T73" s="308"/>
      <c r="U73" s="308"/>
      <c r="V73" s="308"/>
      <c r="W73" s="308"/>
      <c r="X73" s="308"/>
      <c r="Y73" s="308"/>
      <c r="Z73" s="308"/>
    </row>
    <row r="74">
      <c r="A74" s="361"/>
      <c r="B74" s="308"/>
      <c r="C74" s="308"/>
      <c r="D74" s="308"/>
      <c r="E74" s="308"/>
      <c r="F74" s="308"/>
      <c r="G74" s="308"/>
      <c r="H74" s="308"/>
      <c r="I74" s="308"/>
      <c r="J74" s="308"/>
      <c r="K74" s="308"/>
      <c r="L74" s="308"/>
      <c r="M74" s="308"/>
      <c r="N74" s="308"/>
      <c r="O74" s="308"/>
      <c r="P74" s="308"/>
      <c r="Q74" s="308"/>
      <c r="R74" s="308"/>
      <c r="S74" s="308"/>
      <c r="T74" s="308"/>
      <c r="U74" s="308"/>
      <c r="V74" s="308"/>
      <c r="W74" s="308"/>
      <c r="X74" s="308"/>
      <c r="Y74" s="308"/>
      <c r="Z74" s="308"/>
    </row>
    <row r="75">
      <c r="A75" s="361"/>
      <c r="B75" s="308"/>
      <c r="C75" s="308"/>
      <c r="D75" s="308"/>
      <c r="E75" s="308"/>
      <c r="F75" s="308"/>
      <c r="G75" s="308"/>
      <c r="H75" s="308"/>
      <c r="I75" s="308"/>
      <c r="J75" s="308"/>
      <c r="K75" s="308"/>
      <c r="L75" s="308"/>
      <c r="M75" s="308"/>
      <c r="N75" s="308"/>
      <c r="O75" s="308"/>
      <c r="P75" s="308"/>
      <c r="Q75" s="308"/>
      <c r="R75" s="308"/>
      <c r="S75" s="308"/>
      <c r="T75" s="308"/>
      <c r="U75" s="308"/>
      <c r="V75" s="308"/>
      <c r="W75" s="308"/>
      <c r="X75" s="308"/>
      <c r="Y75" s="308"/>
      <c r="Z75" s="308"/>
    </row>
    <row r="76">
      <c r="A76" s="361"/>
      <c r="B76" s="308"/>
      <c r="C76" s="308"/>
      <c r="D76" s="308"/>
      <c r="E76" s="308"/>
      <c r="F76" s="308"/>
      <c r="G76" s="308"/>
      <c r="H76" s="308"/>
      <c r="I76" s="308"/>
      <c r="J76" s="308"/>
      <c r="K76" s="308"/>
      <c r="L76" s="308"/>
      <c r="M76" s="308"/>
      <c r="N76" s="308"/>
      <c r="O76" s="308"/>
      <c r="P76" s="308"/>
      <c r="Q76" s="308"/>
      <c r="R76" s="308"/>
      <c r="S76" s="308"/>
      <c r="T76" s="308"/>
      <c r="U76" s="308"/>
      <c r="V76" s="308"/>
      <c r="W76" s="308"/>
      <c r="X76" s="308"/>
      <c r="Y76" s="308"/>
      <c r="Z76" s="308"/>
    </row>
    <row r="77">
      <c r="A77" s="361"/>
      <c r="B77" s="308"/>
      <c r="C77" s="308"/>
      <c r="D77" s="308"/>
      <c r="E77" s="308"/>
      <c r="F77" s="308"/>
      <c r="G77" s="308"/>
      <c r="H77" s="308"/>
      <c r="I77" s="308"/>
      <c r="J77" s="308"/>
      <c r="K77" s="308"/>
      <c r="L77" s="308"/>
      <c r="M77" s="308"/>
      <c r="N77" s="308"/>
      <c r="O77" s="308"/>
      <c r="P77" s="308"/>
      <c r="Q77" s="308"/>
      <c r="R77" s="308"/>
      <c r="S77" s="308"/>
      <c r="T77" s="308"/>
      <c r="U77" s="308"/>
      <c r="V77" s="308"/>
      <c r="W77" s="308"/>
      <c r="X77" s="308"/>
      <c r="Y77" s="308"/>
      <c r="Z77" s="308"/>
    </row>
    <row r="78">
      <c r="A78" s="361"/>
      <c r="B78" s="308"/>
      <c r="C78" s="308"/>
      <c r="D78" s="308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</row>
    <row r="79">
      <c r="A79" s="361"/>
      <c r="B79" s="308"/>
      <c r="C79" s="308"/>
      <c r="D79" s="308"/>
      <c r="E79" s="308"/>
      <c r="F79" s="308"/>
      <c r="G79" s="308"/>
      <c r="H79" s="308"/>
      <c r="I79" s="308"/>
      <c r="J79" s="308"/>
      <c r="K79" s="308"/>
      <c r="L79" s="308"/>
      <c r="M79" s="308"/>
      <c r="N79" s="308"/>
      <c r="O79" s="308"/>
      <c r="P79" s="308"/>
      <c r="Q79" s="308"/>
      <c r="R79" s="308"/>
      <c r="S79" s="308"/>
      <c r="T79" s="308"/>
      <c r="U79" s="308"/>
      <c r="V79" s="308"/>
      <c r="W79" s="308"/>
      <c r="X79" s="308"/>
      <c r="Y79" s="308"/>
      <c r="Z79" s="308"/>
    </row>
    <row r="80">
      <c r="A80" s="361"/>
      <c r="B80" s="308"/>
      <c r="C80" s="308"/>
      <c r="D80" s="308"/>
      <c r="E80" s="308"/>
      <c r="F80" s="308"/>
      <c r="G80" s="308"/>
      <c r="H80" s="308"/>
      <c r="I80" s="308"/>
      <c r="J80" s="308"/>
      <c r="K80" s="308"/>
      <c r="L80" s="308"/>
      <c r="M80" s="308"/>
      <c r="N80" s="308"/>
      <c r="O80" s="308"/>
      <c r="P80" s="308"/>
      <c r="Q80" s="308"/>
      <c r="R80" s="308"/>
      <c r="S80" s="308"/>
      <c r="T80" s="308"/>
      <c r="U80" s="308"/>
      <c r="V80" s="308"/>
      <c r="W80" s="308"/>
      <c r="X80" s="308"/>
      <c r="Y80" s="308"/>
      <c r="Z80" s="308"/>
    </row>
    <row r="81">
      <c r="A81" s="361"/>
      <c r="B81" s="308"/>
      <c r="C81" s="308"/>
      <c r="D81" s="308"/>
      <c r="E81" s="308"/>
      <c r="F81" s="308"/>
      <c r="G81" s="308"/>
      <c r="H81" s="308"/>
      <c r="I81" s="308"/>
      <c r="J81" s="308"/>
      <c r="K81" s="308"/>
      <c r="L81" s="308"/>
      <c r="M81" s="308"/>
      <c r="N81" s="308"/>
      <c r="O81" s="308"/>
      <c r="P81" s="308"/>
      <c r="Q81" s="308"/>
      <c r="R81" s="308"/>
      <c r="S81" s="308"/>
      <c r="T81" s="308"/>
      <c r="U81" s="308"/>
      <c r="V81" s="308"/>
      <c r="W81" s="308"/>
      <c r="X81" s="308"/>
      <c r="Y81" s="308"/>
      <c r="Z81" s="308"/>
    </row>
    <row r="82">
      <c r="A82" s="361"/>
      <c r="B82" s="308"/>
      <c r="C82" s="308"/>
      <c r="D82" s="308"/>
      <c r="E82" s="308"/>
      <c r="F82" s="308"/>
      <c r="G82" s="308"/>
      <c r="H82" s="308"/>
      <c r="I82" s="308"/>
      <c r="J82" s="308"/>
      <c r="K82" s="308"/>
      <c r="L82" s="308"/>
      <c r="M82" s="308"/>
      <c r="N82" s="308"/>
      <c r="O82" s="308"/>
      <c r="P82" s="308"/>
      <c r="Q82" s="308"/>
      <c r="R82" s="308"/>
      <c r="S82" s="308"/>
      <c r="T82" s="308"/>
      <c r="U82" s="308"/>
      <c r="V82" s="308"/>
      <c r="W82" s="308"/>
      <c r="X82" s="308"/>
      <c r="Y82" s="308"/>
      <c r="Z82" s="308"/>
    </row>
    <row r="83">
      <c r="A83" s="361"/>
      <c r="B83" s="308"/>
      <c r="C83" s="308"/>
      <c r="D83" s="308"/>
      <c r="E83" s="308"/>
      <c r="F83" s="308"/>
      <c r="G83" s="308"/>
      <c r="H83" s="308"/>
      <c r="I83" s="308"/>
      <c r="J83" s="308"/>
      <c r="K83" s="308"/>
      <c r="L83" s="308"/>
      <c r="M83" s="308"/>
      <c r="N83" s="308"/>
      <c r="O83" s="308"/>
      <c r="P83" s="308"/>
      <c r="Q83" s="308"/>
      <c r="R83" s="308"/>
      <c r="S83" s="308"/>
      <c r="T83" s="308"/>
      <c r="U83" s="308"/>
      <c r="V83" s="308"/>
      <c r="W83" s="308"/>
      <c r="X83" s="308"/>
      <c r="Y83" s="308"/>
      <c r="Z83" s="308"/>
    </row>
    <row r="84">
      <c r="A84" s="361"/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  <c r="X84" s="308"/>
      <c r="Y84" s="308"/>
      <c r="Z84" s="308"/>
    </row>
    <row r="85">
      <c r="A85" s="361"/>
      <c r="B85" s="308"/>
      <c r="C85" s="308"/>
      <c r="D85" s="308"/>
      <c r="E85" s="308"/>
      <c r="F85" s="308"/>
      <c r="G85" s="308"/>
      <c r="H85" s="308"/>
      <c r="I85" s="308"/>
      <c r="J85" s="308"/>
      <c r="K85" s="308"/>
      <c r="L85" s="308"/>
      <c r="M85" s="308"/>
      <c r="N85" s="308"/>
      <c r="O85" s="308"/>
      <c r="P85" s="308"/>
      <c r="Q85" s="308"/>
      <c r="R85" s="308"/>
      <c r="S85" s="308"/>
      <c r="T85" s="308"/>
      <c r="U85" s="308"/>
      <c r="V85" s="308"/>
      <c r="W85" s="308"/>
      <c r="X85" s="308"/>
      <c r="Y85" s="308"/>
      <c r="Z85" s="308"/>
    </row>
    <row r="86">
      <c r="A86" s="361"/>
      <c r="B86" s="308"/>
      <c r="C86" s="308"/>
      <c r="D86" s="308"/>
      <c r="E86" s="308"/>
      <c r="F86" s="308"/>
      <c r="G86" s="308"/>
      <c r="H86" s="308"/>
      <c r="I86" s="308"/>
      <c r="J86" s="308"/>
      <c r="K86" s="308"/>
      <c r="L86" s="308"/>
      <c r="M86" s="308"/>
      <c r="N86" s="308"/>
      <c r="O86" s="308"/>
      <c r="P86" s="308"/>
      <c r="Q86" s="308"/>
      <c r="R86" s="308"/>
      <c r="S86" s="308"/>
      <c r="T86" s="308"/>
      <c r="U86" s="308"/>
      <c r="V86" s="308"/>
      <c r="W86" s="308"/>
      <c r="X86" s="308"/>
      <c r="Y86" s="308"/>
      <c r="Z86" s="308"/>
    </row>
    <row r="87">
      <c r="A87" s="361"/>
      <c r="B87" s="308"/>
      <c r="C87" s="308"/>
      <c r="D87" s="308"/>
      <c r="E87" s="308"/>
      <c r="F87" s="308"/>
      <c r="G87" s="308"/>
      <c r="H87" s="308"/>
      <c r="I87" s="308"/>
      <c r="J87" s="308"/>
      <c r="K87" s="308"/>
      <c r="L87" s="308"/>
      <c r="M87" s="308"/>
      <c r="N87" s="308"/>
      <c r="O87" s="308"/>
      <c r="P87" s="308"/>
      <c r="Q87" s="308"/>
      <c r="R87" s="308"/>
      <c r="S87" s="308"/>
      <c r="T87" s="308"/>
      <c r="U87" s="308"/>
      <c r="V87" s="308"/>
      <c r="W87" s="308"/>
      <c r="X87" s="308"/>
      <c r="Y87" s="308"/>
      <c r="Z87" s="308"/>
    </row>
    <row r="88">
      <c r="A88" s="361"/>
      <c r="B88" s="308"/>
      <c r="C88" s="308"/>
      <c r="D88" s="308"/>
      <c r="E88" s="308"/>
      <c r="F88" s="308"/>
      <c r="G88" s="308"/>
      <c r="H88" s="308"/>
      <c r="I88" s="308"/>
      <c r="J88" s="308"/>
      <c r="K88" s="308"/>
      <c r="L88" s="308"/>
      <c r="M88" s="308"/>
      <c r="N88" s="308"/>
      <c r="O88" s="308"/>
      <c r="P88" s="308"/>
      <c r="Q88" s="308"/>
      <c r="R88" s="308"/>
      <c r="S88" s="308"/>
      <c r="T88" s="308"/>
      <c r="U88" s="308"/>
      <c r="V88" s="308"/>
      <c r="W88" s="308"/>
      <c r="X88" s="308"/>
      <c r="Y88" s="308"/>
      <c r="Z88" s="308"/>
    </row>
    <row r="89">
      <c r="A89" s="361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8"/>
    </row>
    <row r="90">
      <c r="A90" s="361"/>
      <c r="B90" s="308"/>
      <c r="C90" s="308"/>
      <c r="D90" s="308"/>
      <c r="E90" s="308"/>
      <c r="F90" s="308"/>
      <c r="G90" s="308"/>
      <c r="H90" s="308"/>
      <c r="I90" s="308"/>
      <c r="J90" s="308"/>
      <c r="K90" s="308"/>
      <c r="L90" s="308"/>
      <c r="M90" s="308"/>
      <c r="N90" s="308"/>
      <c r="O90" s="308"/>
      <c r="P90" s="308"/>
      <c r="Q90" s="308"/>
      <c r="R90" s="308"/>
      <c r="S90" s="308"/>
      <c r="T90" s="308"/>
      <c r="U90" s="308"/>
      <c r="V90" s="308"/>
      <c r="W90" s="308"/>
      <c r="X90" s="308"/>
      <c r="Y90" s="308"/>
      <c r="Z90" s="308"/>
    </row>
    <row r="91">
      <c r="A91" s="361"/>
      <c r="B91" s="308"/>
      <c r="C91" s="308"/>
      <c r="D91" s="308"/>
      <c r="E91" s="308"/>
      <c r="F91" s="308"/>
      <c r="G91" s="308"/>
      <c r="H91" s="308"/>
      <c r="I91" s="308"/>
      <c r="J91" s="308"/>
      <c r="K91" s="308"/>
      <c r="L91" s="308"/>
      <c r="M91" s="308"/>
      <c r="N91" s="308"/>
      <c r="O91" s="308"/>
      <c r="P91" s="308"/>
      <c r="Q91" s="308"/>
      <c r="R91" s="308"/>
      <c r="S91" s="308"/>
      <c r="T91" s="308"/>
      <c r="U91" s="308"/>
      <c r="V91" s="308"/>
      <c r="W91" s="308"/>
      <c r="X91" s="308"/>
      <c r="Y91" s="308"/>
      <c r="Z91" s="308"/>
    </row>
    <row r="92">
      <c r="A92" s="361"/>
      <c r="B92" s="308"/>
      <c r="C92" s="308"/>
      <c r="D92" s="308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</row>
    <row r="93">
      <c r="A93" s="361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8"/>
    </row>
    <row r="94">
      <c r="A94" s="361"/>
      <c r="B94" s="308"/>
      <c r="C94" s="308"/>
      <c r="D94" s="308"/>
      <c r="E94" s="308"/>
      <c r="F94" s="308"/>
      <c r="G94" s="308"/>
      <c r="H94" s="308"/>
      <c r="I94" s="308"/>
      <c r="J94" s="308"/>
      <c r="K94" s="308"/>
      <c r="L94" s="308"/>
      <c r="M94" s="308"/>
      <c r="N94" s="308"/>
      <c r="O94" s="308"/>
      <c r="P94" s="308"/>
      <c r="Q94" s="308"/>
      <c r="R94" s="308"/>
      <c r="S94" s="308"/>
      <c r="T94" s="308"/>
      <c r="U94" s="308"/>
      <c r="V94" s="308"/>
      <c r="W94" s="308"/>
      <c r="X94" s="308"/>
      <c r="Y94" s="308"/>
      <c r="Z94" s="308"/>
    </row>
    <row r="95">
      <c r="A95" s="361"/>
      <c r="B95" s="308"/>
      <c r="C95" s="308"/>
      <c r="D95" s="308"/>
      <c r="E95" s="308"/>
      <c r="F95" s="308"/>
      <c r="G95" s="308"/>
      <c r="H95" s="308"/>
      <c r="I95" s="308"/>
      <c r="J95" s="308"/>
      <c r="K95" s="308"/>
      <c r="L95" s="308"/>
      <c r="M95" s="308"/>
      <c r="N95" s="308"/>
      <c r="O95" s="308"/>
      <c r="P95" s="308"/>
      <c r="Q95" s="308"/>
      <c r="R95" s="308"/>
      <c r="S95" s="308"/>
      <c r="T95" s="308"/>
      <c r="U95" s="308"/>
      <c r="V95" s="308"/>
      <c r="W95" s="308"/>
      <c r="X95" s="308"/>
      <c r="Y95" s="308"/>
      <c r="Z95" s="308"/>
    </row>
    <row r="96">
      <c r="A96" s="361"/>
      <c r="B96" s="308"/>
      <c r="C96" s="308"/>
      <c r="D96" s="308"/>
      <c r="E96" s="308"/>
      <c r="F96" s="308"/>
      <c r="G96" s="308"/>
      <c r="H96" s="308"/>
      <c r="I96" s="308"/>
      <c r="J96" s="308"/>
      <c r="K96" s="308"/>
      <c r="L96" s="308"/>
      <c r="M96" s="308"/>
      <c r="N96" s="308"/>
      <c r="O96" s="308"/>
      <c r="P96" s="308"/>
      <c r="Q96" s="308"/>
      <c r="R96" s="308"/>
      <c r="S96" s="308"/>
      <c r="T96" s="308"/>
      <c r="U96" s="308"/>
      <c r="V96" s="308"/>
      <c r="W96" s="308"/>
      <c r="X96" s="308"/>
      <c r="Y96" s="308"/>
      <c r="Z96" s="308"/>
    </row>
    <row r="97">
      <c r="A97" s="361"/>
      <c r="B97" s="308"/>
      <c r="C97" s="308"/>
      <c r="D97" s="308"/>
      <c r="E97" s="308"/>
      <c r="F97" s="308"/>
      <c r="G97" s="308"/>
      <c r="H97" s="308"/>
      <c r="I97" s="308"/>
      <c r="J97" s="308"/>
      <c r="K97" s="308"/>
      <c r="L97" s="308"/>
      <c r="M97" s="308"/>
      <c r="N97" s="308"/>
      <c r="O97" s="308"/>
      <c r="P97" s="308"/>
      <c r="Q97" s="308"/>
      <c r="R97" s="308"/>
      <c r="S97" s="308"/>
      <c r="T97" s="308"/>
      <c r="U97" s="308"/>
      <c r="V97" s="308"/>
      <c r="W97" s="308"/>
      <c r="X97" s="308"/>
      <c r="Y97" s="308"/>
      <c r="Z97" s="308"/>
    </row>
    <row r="98">
      <c r="A98" s="361"/>
      <c r="B98" s="308"/>
      <c r="C98" s="308"/>
      <c r="D98" s="308"/>
      <c r="E98" s="308"/>
      <c r="F98" s="308"/>
      <c r="G98" s="308"/>
      <c r="H98" s="308"/>
      <c r="I98" s="308"/>
      <c r="J98" s="308"/>
      <c r="K98" s="308"/>
      <c r="L98" s="308"/>
      <c r="M98" s="308"/>
      <c r="N98" s="308"/>
      <c r="O98" s="308"/>
      <c r="P98" s="308"/>
      <c r="Q98" s="308"/>
      <c r="R98" s="308"/>
      <c r="S98" s="308"/>
      <c r="T98" s="308"/>
      <c r="U98" s="308"/>
      <c r="V98" s="308"/>
      <c r="W98" s="308"/>
      <c r="X98" s="308"/>
      <c r="Y98" s="308"/>
      <c r="Z98" s="308"/>
    </row>
    <row r="99">
      <c r="A99" s="361"/>
      <c r="B99" s="308"/>
      <c r="C99" s="308"/>
      <c r="D99" s="308"/>
      <c r="E99" s="308"/>
      <c r="F99" s="308"/>
      <c r="G99" s="308"/>
      <c r="H99" s="308"/>
      <c r="I99" s="308"/>
      <c r="J99" s="308"/>
      <c r="K99" s="308"/>
      <c r="L99" s="308"/>
      <c r="M99" s="308"/>
      <c r="N99" s="308"/>
      <c r="O99" s="308"/>
      <c r="P99" s="308"/>
      <c r="Q99" s="308"/>
      <c r="R99" s="308"/>
      <c r="S99" s="308"/>
      <c r="T99" s="308"/>
      <c r="U99" s="308"/>
      <c r="V99" s="308"/>
      <c r="W99" s="308"/>
      <c r="X99" s="308"/>
      <c r="Y99" s="308"/>
      <c r="Z99" s="308"/>
    </row>
    <row r="100">
      <c r="A100" s="361"/>
      <c r="B100" s="308"/>
      <c r="C100" s="308"/>
      <c r="D100" s="308"/>
      <c r="E100" s="308"/>
      <c r="F100" s="308"/>
      <c r="G100" s="308"/>
      <c r="H100" s="308"/>
      <c r="I100" s="308"/>
      <c r="J100" s="308"/>
      <c r="K100" s="308"/>
      <c r="L100" s="308"/>
      <c r="M100" s="308"/>
      <c r="N100" s="308"/>
      <c r="O100" s="308"/>
      <c r="P100" s="308"/>
      <c r="Q100" s="308"/>
      <c r="R100" s="308"/>
      <c r="S100" s="308"/>
      <c r="T100" s="308"/>
      <c r="U100" s="308"/>
      <c r="V100" s="308"/>
      <c r="W100" s="308"/>
      <c r="X100" s="308"/>
      <c r="Y100" s="308"/>
      <c r="Z100" s="308"/>
    </row>
    <row r="101">
      <c r="A101" s="361"/>
      <c r="B101" s="308"/>
      <c r="C101" s="308"/>
      <c r="D101" s="308"/>
      <c r="E101" s="308"/>
      <c r="F101" s="308"/>
      <c r="G101" s="308"/>
      <c r="H101" s="308"/>
      <c r="I101" s="308"/>
      <c r="J101" s="308"/>
      <c r="K101" s="308"/>
      <c r="L101" s="308"/>
      <c r="M101" s="308"/>
      <c r="N101" s="308"/>
      <c r="O101" s="308"/>
      <c r="P101" s="308"/>
      <c r="Q101" s="308"/>
      <c r="R101" s="308"/>
      <c r="S101" s="308"/>
      <c r="T101" s="308"/>
      <c r="U101" s="308"/>
      <c r="V101" s="308"/>
      <c r="W101" s="308"/>
      <c r="X101" s="308"/>
      <c r="Y101" s="308"/>
      <c r="Z101" s="308"/>
    </row>
    <row r="102">
      <c r="A102" s="361"/>
      <c r="B102" s="308"/>
      <c r="C102" s="308"/>
      <c r="D102" s="308"/>
      <c r="E102" s="308"/>
      <c r="F102" s="308"/>
      <c r="G102" s="308"/>
      <c r="H102" s="308"/>
      <c r="I102" s="308"/>
      <c r="J102" s="308"/>
      <c r="K102" s="308"/>
      <c r="L102" s="308"/>
      <c r="M102" s="308"/>
      <c r="N102" s="308"/>
      <c r="O102" s="308"/>
      <c r="P102" s="308"/>
      <c r="Q102" s="308"/>
      <c r="R102" s="308"/>
      <c r="S102" s="308"/>
      <c r="T102" s="308"/>
      <c r="U102" s="308"/>
      <c r="V102" s="308"/>
      <c r="W102" s="308"/>
      <c r="X102" s="308"/>
      <c r="Y102" s="308"/>
      <c r="Z102" s="308"/>
    </row>
    <row r="103">
      <c r="A103" s="361"/>
      <c r="B103" s="308"/>
      <c r="C103" s="308"/>
      <c r="D103" s="308"/>
      <c r="E103" s="308"/>
      <c r="F103" s="308"/>
      <c r="G103" s="308"/>
      <c r="H103" s="308"/>
      <c r="I103" s="308"/>
      <c r="J103" s="308"/>
      <c r="K103" s="308"/>
      <c r="L103" s="308"/>
      <c r="M103" s="308"/>
      <c r="N103" s="308"/>
      <c r="O103" s="308"/>
      <c r="P103" s="308"/>
      <c r="Q103" s="308"/>
      <c r="R103" s="308"/>
      <c r="S103" s="308"/>
      <c r="T103" s="308"/>
      <c r="U103" s="308"/>
      <c r="V103" s="308"/>
      <c r="W103" s="308"/>
      <c r="X103" s="308"/>
      <c r="Y103" s="308"/>
      <c r="Z103" s="308"/>
    </row>
    <row r="104">
      <c r="A104" s="361"/>
      <c r="B104" s="308"/>
      <c r="C104" s="308"/>
      <c r="D104" s="308"/>
      <c r="E104" s="308"/>
      <c r="F104" s="308"/>
      <c r="G104" s="308"/>
      <c r="H104" s="308"/>
      <c r="I104" s="308"/>
      <c r="J104" s="308"/>
      <c r="K104" s="308"/>
      <c r="L104" s="308"/>
      <c r="M104" s="308"/>
      <c r="N104" s="308"/>
      <c r="O104" s="308"/>
      <c r="P104" s="308"/>
      <c r="Q104" s="308"/>
      <c r="R104" s="308"/>
      <c r="S104" s="308"/>
      <c r="T104" s="308"/>
      <c r="U104" s="308"/>
      <c r="V104" s="308"/>
      <c r="W104" s="308"/>
      <c r="X104" s="308"/>
      <c r="Y104" s="308"/>
      <c r="Z104" s="308"/>
    </row>
    <row r="105">
      <c r="A105" s="361"/>
      <c r="B105" s="308"/>
      <c r="C105" s="308"/>
      <c r="D105" s="308"/>
      <c r="E105" s="308"/>
      <c r="F105" s="308"/>
      <c r="G105" s="308"/>
      <c r="H105" s="308"/>
      <c r="I105" s="308"/>
      <c r="J105" s="308"/>
      <c r="K105" s="308"/>
      <c r="L105" s="308"/>
      <c r="M105" s="308"/>
      <c r="N105" s="308"/>
      <c r="O105" s="308"/>
      <c r="P105" s="308"/>
      <c r="Q105" s="308"/>
      <c r="R105" s="308"/>
      <c r="S105" s="308"/>
      <c r="T105" s="308"/>
      <c r="U105" s="308"/>
      <c r="V105" s="308"/>
      <c r="W105" s="308"/>
      <c r="X105" s="308"/>
      <c r="Y105" s="308"/>
      <c r="Z105" s="308"/>
    </row>
    <row r="106">
      <c r="A106" s="361"/>
      <c r="B106" s="308"/>
      <c r="C106" s="308"/>
      <c r="D106" s="308"/>
      <c r="E106" s="308"/>
      <c r="F106" s="308"/>
      <c r="G106" s="308"/>
      <c r="H106" s="308"/>
      <c r="I106" s="308"/>
      <c r="J106" s="308"/>
      <c r="K106" s="308"/>
      <c r="L106" s="308"/>
      <c r="M106" s="308"/>
      <c r="N106" s="308"/>
      <c r="O106" s="308"/>
      <c r="P106" s="308"/>
      <c r="Q106" s="308"/>
      <c r="R106" s="308"/>
      <c r="S106" s="308"/>
      <c r="T106" s="308"/>
      <c r="U106" s="308"/>
      <c r="V106" s="308"/>
      <c r="W106" s="308"/>
      <c r="X106" s="308"/>
      <c r="Y106" s="308"/>
      <c r="Z106" s="308"/>
    </row>
    <row r="107">
      <c r="A107" s="361"/>
      <c r="B107" s="308"/>
      <c r="C107" s="308"/>
      <c r="D107" s="308"/>
      <c r="E107" s="308"/>
      <c r="F107" s="308"/>
      <c r="G107" s="308"/>
      <c r="H107" s="308"/>
      <c r="I107" s="308"/>
      <c r="J107" s="308"/>
      <c r="K107" s="308"/>
      <c r="L107" s="308"/>
      <c r="M107" s="308"/>
      <c r="N107" s="308"/>
      <c r="O107" s="308"/>
      <c r="P107" s="308"/>
      <c r="Q107" s="308"/>
      <c r="R107" s="308"/>
      <c r="S107" s="308"/>
      <c r="T107" s="308"/>
      <c r="U107" s="308"/>
      <c r="V107" s="308"/>
      <c r="W107" s="308"/>
      <c r="X107" s="308"/>
      <c r="Y107" s="308"/>
      <c r="Z107" s="308"/>
    </row>
    <row r="108">
      <c r="A108" s="361"/>
      <c r="B108" s="308"/>
      <c r="C108" s="308"/>
      <c r="D108" s="308"/>
      <c r="E108" s="308"/>
      <c r="F108" s="308"/>
      <c r="G108" s="308"/>
      <c r="H108" s="308"/>
      <c r="I108" s="308"/>
      <c r="J108" s="308"/>
      <c r="K108" s="308"/>
      <c r="L108" s="308"/>
      <c r="M108" s="308"/>
      <c r="N108" s="308"/>
      <c r="O108" s="308"/>
      <c r="P108" s="308"/>
      <c r="Q108" s="308"/>
      <c r="R108" s="308"/>
      <c r="S108" s="308"/>
      <c r="T108" s="308"/>
      <c r="U108" s="308"/>
      <c r="V108" s="308"/>
      <c r="W108" s="308"/>
      <c r="X108" s="308"/>
      <c r="Y108" s="308"/>
      <c r="Z108" s="308"/>
    </row>
    <row r="109">
      <c r="A109" s="361"/>
      <c r="B109" s="308"/>
      <c r="C109" s="308"/>
      <c r="D109" s="308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</row>
    <row r="110">
      <c r="A110" s="361"/>
      <c r="B110" s="308"/>
      <c r="C110" s="308"/>
      <c r="D110" s="308"/>
      <c r="E110" s="308"/>
      <c r="F110" s="308"/>
      <c r="G110" s="308"/>
      <c r="H110" s="308"/>
      <c r="I110" s="308"/>
      <c r="J110" s="308"/>
      <c r="K110" s="308"/>
      <c r="L110" s="308"/>
      <c r="M110" s="308"/>
      <c r="N110" s="308"/>
      <c r="O110" s="308"/>
      <c r="P110" s="308"/>
      <c r="Q110" s="308"/>
      <c r="R110" s="308"/>
      <c r="S110" s="308"/>
      <c r="T110" s="308"/>
      <c r="U110" s="308"/>
      <c r="V110" s="308"/>
      <c r="W110" s="308"/>
      <c r="X110" s="308"/>
      <c r="Y110" s="308"/>
      <c r="Z110" s="308"/>
    </row>
    <row r="111">
      <c r="A111" s="361"/>
      <c r="B111" s="308"/>
      <c r="C111" s="308"/>
      <c r="D111" s="308"/>
      <c r="E111" s="308"/>
      <c r="F111" s="308"/>
      <c r="G111" s="308"/>
      <c r="H111" s="308"/>
      <c r="I111" s="308"/>
      <c r="J111" s="308"/>
      <c r="K111" s="308"/>
      <c r="L111" s="308"/>
      <c r="M111" s="308"/>
      <c r="N111" s="308"/>
      <c r="O111" s="308"/>
      <c r="P111" s="308"/>
      <c r="Q111" s="308"/>
      <c r="R111" s="308"/>
      <c r="S111" s="308"/>
      <c r="T111" s="308"/>
      <c r="U111" s="308"/>
      <c r="V111" s="308"/>
      <c r="W111" s="308"/>
      <c r="X111" s="308"/>
      <c r="Y111" s="308"/>
      <c r="Z111" s="308"/>
    </row>
    <row r="112">
      <c r="A112" s="361"/>
      <c r="B112" s="308"/>
      <c r="C112" s="308"/>
      <c r="D112" s="308"/>
      <c r="E112" s="308"/>
      <c r="F112" s="308"/>
      <c r="G112" s="308"/>
      <c r="H112" s="308"/>
      <c r="I112" s="308"/>
      <c r="J112" s="308"/>
      <c r="K112" s="308"/>
      <c r="L112" s="308"/>
      <c r="M112" s="308"/>
      <c r="N112" s="308"/>
      <c r="O112" s="308"/>
      <c r="P112" s="308"/>
      <c r="Q112" s="308"/>
      <c r="R112" s="308"/>
      <c r="S112" s="308"/>
      <c r="T112" s="308"/>
      <c r="U112" s="308"/>
      <c r="V112" s="308"/>
      <c r="W112" s="308"/>
      <c r="X112" s="308"/>
      <c r="Y112" s="308"/>
      <c r="Z112" s="308"/>
    </row>
    <row r="113">
      <c r="A113" s="361"/>
      <c r="B113" s="308"/>
      <c r="C113" s="308"/>
      <c r="D113" s="308"/>
      <c r="E113" s="308"/>
      <c r="F113" s="308"/>
      <c r="G113" s="308"/>
      <c r="H113" s="308"/>
      <c r="I113" s="308"/>
      <c r="J113" s="308"/>
      <c r="K113" s="308"/>
      <c r="L113" s="308"/>
      <c r="M113" s="308"/>
      <c r="N113" s="308"/>
      <c r="O113" s="308"/>
      <c r="P113" s="308"/>
      <c r="Q113" s="308"/>
      <c r="R113" s="308"/>
      <c r="S113" s="308"/>
      <c r="T113" s="308"/>
      <c r="U113" s="308"/>
      <c r="V113" s="308"/>
      <c r="W113" s="308"/>
      <c r="X113" s="308"/>
      <c r="Y113" s="308"/>
      <c r="Z113" s="308"/>
    </row>
    <row r="114">
      <c r="A114" s="361"/>
      <c r="B114" s="308"/>
      <c r="C114" s="308"/>
      <c r="D114" s="308"/>
      <c r="E114" s="308"/>
      <c r="F114" s="308"/>
      <c r="G114" s="308"/>
      <c r="H114" s="308"/>
      <c r="I114" s="308"/>
      <c r="J114" s="308"/>
      <c r="K114" s="308"/>
      <c r="L114" s="308"/>
      <c r="M114" s="308"/>
      <c r="N114" s="308"/>
      <c r="O114" s="308"/>
      <c r="P114" s="308"/>
      <c r="Q114" s="308"/>
      <c r="R114" s="308"/>
      <c r="S114" s="308"/>
      <c r="T114" s="308"/>
      <c r="U114" s="308"/>
      <c r="V114" s="308"/>
      <c r="W114" s="308"/>
      <c r="X114" s="308"/>
      <c r="Y114" s="308"/>
      <c r="Z114" s="308"/>
    </row>
    <row r="115">
      <c r="A115" s="361"/>
      <c r="B115" s="308"/>
      <c r="C115" s="308"/>
      <c r="D115" s="308"/>
      <c r="E115" s="308"/>
      <c r="F115" s="308"/>
      <c r="G115" s="308"/>
      <c r="H115" s="308"/>
      <c r="I115" s="308"/>
      <c r="J115" s="308"/>
      <c r="K115" s="308"/>
      <c r="L115" s="308"/>
      <c r="M115" s="308"/>
      <c r="N115" s="308"/>
      <c r="O115" s="308"/>
      <c r="P115" s="308"/>
      <c r="Q115" s="308"/>
      <c r="R115" s="308"/>
      <c r="S115" s="308"/>
      <c r="T115" s="308"/>
      <c r="U115" s="308"/>
      <c r="V115" s="308"/>
      <c r="W115" s="308"/>
      <c r="X115" s="308"/>
      <c r="Y115" s="308"/>
      <c r="Z115" s="308"/>
    </row>
    <row r="116">
      <c r="A116" s="361"/>
      <c r="B116" s="308"/>
      <c r="C116" s="308"/>
      <c r="D116" s="308"/>
      <c r="E116" s="308"/>
      <c r="F116" s="308"/>
      <c r="G116" s="308"/>
      <c r="H116" s="308"/>
      <c r="I116" s="308"/>
      <c r="J116" s="308"/>
      <c r="K116" s="308"/>
      <c r="L116" s="308"/>
      <c r="M116" s="308"/>
      <c r="N116" s="308"/>
      <c r="O116" s="308"/>
      <c r="P116" s="308"/>
      <c r="Q116" s="308"/>
      <c r="R116" s="308"/>
      <c r="S116" s="308"/>
      <c r="T116" s="308"/>
      <c r="U116" s="308"/>
      <c r="V116" s="308"/>
      <c r="W116" s="308"/>
      <c r="X116" s="308"/>
      <c r="Y116" s="308"/>
      <c r="Z116" s="308"/>
    </row>
    <row r="117">
      <c r="A117" s="361"/>
      <c r="B117" s="308"/>
      <c r="C117" s="308"/>
      <c r="D117" s="308"/>
      <c r="E117" s="308"/>
      <c r="F117" s="308"/>
      <c r="G117" s="308"/>
      <c r="H117" s="308"/>
      <c r="I117" s="308"/>
      <c r="J117" s="308"/>
      <c r="K117" s="308"/>
      <c r="L117" s="308"/>
      <c r="M117" s="308"/>
      <c r="N117" s="308"/>
      <c r="O117" s="308"/>
      <c r="P117" s="308"/>
      <c r="Q117" s="308"/>
      <c r="R117" s="308"/>
      <c r="S117" s="308"/>
      <c r="T117" s="308"/>
      <c r="U117" s="308"/>
      <c r="V117" s="308"/>
      <c r="W117" s="308"/>
      <c r="X117" s="308"/>
      <c r="Y117" s="308"/>
      <c r="Z117" s="308"/>
    </row>
    <row r="118">
      <c r="A118" s="361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08"/>
      <c r="R118" s="308"/>
      <c r="S118" s="308"/>
      <c r="T118" s="308"/>
      <c r="U118" s="308"/>
      <c r="V118" s="308"/>
      <c r="W118" s="308"/>
      <c r="X118" s="308"/>
      <c r="Y118" s="308"/>
      <c r="Z118" s="308"/>
    </row>
    <row r="119">
      <c r="A119" s="361"/>
      <c r="B119" s="308"/>
      <c r="C119" s="308"/>
      <c r="D119" s="308"/>
      <c r="E119" s="308"/>
      <c r="F119" s="308"/>
      <c r="G119" s="308"/>
      <c r="H119" s="308"/>
      <c r="I119" s="308"/>
      <c r="J119" s="308"/>
      <c r="K119" s="308"/>
      <c r="L119" s="308"/>
      <c r="M119" s="308"/>
      <c r="N119" s="308"/>
      <c r="O119" s="308"/>
      <c r="P119" s="308"/>
      <c r="Q119" s="308"/>
      <c r="R119" s="308"/>
      <c r="S119" s="308"/>
      <c r="T119" s="308"/>
      <c r="U119" s="308"/>
      <c r="V119" s="308"/>
      <c r="W119" s="308"/>
      <c r="X119" s="308"/>
      <c r="Y119" s="308"/>
      <c r="Z119" s="308"/>
    </row>
    <row r="120">
      <c r="A120" s="361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  <c r="N120" s="308"/>
      <c r="O120" s="308"/>
      <c r="P120" s="308"/>
      <c r="Q120" s="308"/>
      <c r="R120" s="308"/>
      <c r="S120" s="308"/>
      <c r="T120" s="308"/>
      <c r="U120" s="308"/>
      <c r="V120" s="308"/>
      <c r="W120" s="308"/>
      <c r="X120" s="308"/>
      <c r="Y120" s="308"/>
      <c r="Z120" s="308"/>
    </row>
    <row r="121">
      <c r="A121" s="361"/>
      <c r="B121" s="308"/>
      <c r="C121" s="308"/>
      <c r="D121" s="308"/>
      <c r="E121" s="308"/>
      <c r="F121" s="308"/>
      <c r="G121" s="308"/>
      <c r="H121" s="308"/>
      <c r="I121" s="308"/>
      <c r="J121" s="308"/>
      <c r="K121" s="308"/>
      <c r="L121" s="308"/>
      <c r="M121" s="308"/>
      <c r="N121" s="308"/>
      <c r="O121" s="308"/>
      <c r="P121" s="308"/>
      <c r="Q121" s="308"/>
      <c r="R121" s="308"/>
      <c r="S121" s="308"/>
      <c r="T121" s="308"/>
      <c r="U121" s="308"/>
      <c r="V121" s="308"/>
      <c r="W121" s="308"/>
      <c r="X121" s="308"/>
      <c r="Y121" s="308"/>
      <c r="Z121" s="308"/>
    </row>
    <row r="122">
      <c r="A122" s="361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  <c r="O122" s="308"/>
      <c r="P122" s="308"/>
      <c r="Q122" s="308"/>
      <c r="R122" s="308"/>
      <c r="S122" s="308"/>
      <c r="T122" s="308"/>
      <c r="U122" s="308"/>
      <c r="V122" s="308"/>
      <c r="W122" s="308"/>
      <c r="X122" s="308"/>
      <c r="Y122" s="308"/>
      <c r="Z122" s="308"/>
    </row>
    <row r="123">
      <c r="A123" s="361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308"/>
      <c r="P123" s="308"/>
      <c r="Q123" s="308"/>
      <c r="R123" s="308"/>
      <c r="S123" s="308"/>
      <c r="T123" s="308"/>
      <c r="U123" s="308"/>
      <c r="V123" s="308"/>
      <c r="W123" s="308"/>
      <c r="X123" s="308"/>
      <c r="Y123" s="308"/>
      <c r="Z123" s="308"/>
    </row>
    <row r="124">
      <c r="A124" s="361"/>
      <c r="B124" s="30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308"/>
      <c r="P124" s="308"/>
      <c r="Q124" s="308"/>
      <c r="R124" s="308"/>
      <c r="S124" s="308"/>
      <c r="T124" s="308"/>
      <c r="U124" s="308"/>
      <c r="V124" s="308"/>
      <c r="W124" s="308"/>
      <c r="X124" s="308"/>
      <c r="Y124" s="308"/>
      <c r="Z124" s="308"/>
    </row>
    <row r="125">
      <c r="A125" s="361"/>
      <c r="B125" s="308"/>
      <c r="C125" s="308"/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08"/>
      <c r="R125" s="308"/>
      <c r="S125" s="308"/>
      <c r="T125" s="308"/>
      <c r="U125" s="308"/>
      <c r="V125" s="308"/>
      <c r="W125" s="308"/>
      <c r="X125" s="308"/>
      <c r="Y125" s="308"/>
      <c r="Z125" s="308"/>
    </row>
    <row r="126">
      <c r="A126" s="361"/>
      <c r="B126" s="308"/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308"/>
      <c r="Q126" s="308"/>
      <c r="R126" s="308"/>
      <c r="S126" s="308"/>
      <c r="T126" s="308"/>
      <c r="U126" s="308"/>
      <c r="V126" s="308"/>
      <c r="W126" s="308"/>
      <c r="X126" s="308"/>
      <c r="Y126" s="308"/>
      <c r="Z126" s="308"/>
    </row>
    <row r="127">
      <c r="A127" s="361"/>
      <c r="B127" s="308"/>
      <c r="C127" s="308"/>
      <c r="D127" s="308"/>
      <c r="E127" s="308"/>
      <c r="F127" s="308"/>
      <c r="G127" s="308"/>
      <c r="H127" s="308"/>
      <c r="I127" s="308"/>
      <c r="J127" s="308"/>
      <c r="K127" s="308"/>
      <c r="L127" s="308"/>
      <c r="M127" s="308"/>
      <c r="N127" s="308"/>
      <c r="O127" s="308"/>
      <c r="P127" s="308"/>
      <c r="Q127" s="308"/>
      <c r="R127" s="308"/>
      <c r="S127" s="308"/>
      <c r="T127" s="308"/>
      <c r="U127" s="308"/>
      <c r="V127" s="308"/>
      <c r="W127" s="308"/>
      <c r="X127" s="308"/>
      <c r="Y127" s="308"/>
      <c r="Z127" s="308"/>
    </row>
    <row r="128">
      <c r="A128" s="361"/>
      <c r="B128" s="308"/>
      <c r="C128" s="308"/>
      <c r="D128" s="308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</row>
    <row r="129">
      <c r="A129" s="361"/>
      <c r="B129" s="308"/>
      <c r="C129" s="308"/>
      <c r="D129" s="308"/>
      <c r="E129" s="308"/>
      <c r="F129" s="308"/>
      <c r="G129" s="308"/>
      <c r="H129" s="308"/>
      <c r="I129" s="308"/>
      <c r="J129" s="308"/>
      <c r="K129" s="308"/>
      <c r="L129" s="308"/>
      <c r="M129" s="308"/>
      <c r="N129" s="308"/>
      <c r="O129" s="308"/>
      <c r="P129" s="308"/>
      <c r="Q129" s="308"/>
      <c r="R129" s="308"/>
      <c r="S129" s="308"/>
      <c r="T129" s="308"/>
      <c r="U129" s="308"/>
      <c r="V129" s="308"/>
      <c r="W129" s="308"/>
      <c r="X129" s="308"/>
      <c r="Y129" s="308"/>
      <c r="Z129" s="308"/>
    </row>
    <row r="130">
      <c r="A130" s="361"/>
      <c r="B130" s="308"/>
      <c r="C130" s="308"/>
      <c r="D130" s="308"/>
      <c r="E130" s="308"/>
      <c r="F130" s="308"/>
      <c r="G130" s="308"/>
      <c r="H130" s="308"/>
      <c r="I130" s="308"/>
      <c r="J130" s="308"/>
      <c r="K130" s="308"/>
      <c r="L130" s="308"/>
      <c r="M130" s="308"/>
      <c r="N130" s="308"/>
      <c r="O130" s="308"/>
      <c r="P130" s="308"/>
      <c r="Q130" s="308"/>
      <c r="R130" s="308"/>
      <c r="S130" s="308"/>
      <c r="T130" s="308"/>
      <c r="U130" s="308"/>
      <c r="V130" s="308"/>
      <c r="W130" s="308"/>
      <c r="X130" s="308"/>
      <c r="Y130" s="308"/>
      <c r="Z130" s="308"/>
    </row>
    <row r="131">
      <c r="A131" s="361"/>
      <c r="B131" s="308"/>
      <c r="C131" s="308"/>
      <c r="D131" s="308"/>
      <c r="E131" s="308"/>
      <c r="F131" s="308"/>
      <c r="G131" s="308"/>
      <c r="H131" s="308"/>
      <c r="I131" s="308"/>
      <c r="J131" s="308"/>
      <c r="K131" s="308"/>
      <c r="L131" s="308"/>
      <c r="M131" s="308"/>
      <c r="N131" s="308"/>
      <c r="O131" s="308"/>
      <c r="P131" s="308"/>
      <c r="Q131" s="308"/>
      <c r="R131" s="308"/>
      <c r="S131" s="308"/>
      <c r="T131" s="308"/>
      <c r="U131" s="308"/>
      <c r="V131" s="308"/>
      <c r="W131" s="308"/>
      <c r="X131" s="308"/>
      <c r="Y131" s="308"/>
      <c r="Z131" s="308"/>
    </row>
    <row r="132">
      <c r="A132" s="361"/>
      <c r="B132" s="308"/>
      <c r="C132" s="308"/>
      <c r="D132" s="308"/>
      <c r="E132" s="308"/>
      <c r="F132" s="308"/>
      <c r="G132" s="308"/>
      <c r="H132" s="308"/>
      <c r="I132" s="308"/>
      <c r="J132" s="308"/>
      <c r="K132" s="308"/>
      <c r="L132" s="308"/>
      <c r="M132" s="308"/>
      <c r="N132" s="308"/>
      <c r="O132" s="308"/>
      <c r="P132" s="308"/>
      <c r="Q132" s="308"/>
      <c r="R132" s="308"/>
      <c r="S132" s="308"/>
      <c r="T132" s="308"/>
      <c r="U132" s="308"/>
      <c r="V132" s="308"/>
      <c r="W132" s="308"/>
      <c r="X132" s="308"/>
      <c r="Y132" s="308"/>
      <c r="Z132" s="308"/>
    </row>
    <row r="133">
      <c r="A133" s="361"/>
      <c r="B133" s="308"/>
      <c r="C133" s="308"/>
      <c r="D133" s="308"/>
      <c r="E133" s="308"/>
      <c r="F133" s="308"/>
      <c r="G133" s="308"/>
      <c r="H133" s="308"/>
      <c r="I133" s="308"/>
      <c r="J133" s="308"/>
      <c r="K133" s="308"/>
      <c r="L133" s="308"/>
      <c r="M133" s="308"/>
      <c r="N133" s="308"/>
      <c r="O133" s="308"/>
      <c r="P133" s="308"/>
      <c r="Q133" s="308"/>
      <c r="R133" s="308"/>
      <c r="S133" s="308"/>
      <c r="T133" s="308"/>
      <c r="U133" s="308"/>
      <c r="V133" s="308"/>
      <c r="W133" s="308"/>
      <c r="X133" s="308"/>
      <c r="Y133" s="308"/>
      <c r="Z133" s="308"/>
    </row>
    <row r="134">
      <c r="A134" s="361"/>
      <c r="B134" s="308"/>
      <c r="C134" s="308"/>
      <c r="D134" s="308"/>
      <c r="E134" s="308"/>
      <c r="F134" s="308"/>
      <c r="G134" s="308"/>
      <c r="H134" s="308"/>
      <c r="I134" s="308"/>
      <c r="J134" s="308"/>
      <c r="K134" s="308"/>
      <c r="L134" s="308"/>
      <c r="M134" s="308"/>
      <c r="N134" s="308"/>
      <c r="O134" s="308"/>
      <c r="P134" s="308"/>
      <c r="Q134" s="308"/>
      <c r="R134" s="308"/>
      <c r="S134" s="308"/>
      <c r="T134" s="308"/>
      <c r="U134" s="308"/>
      <c r="V134" s="308"/>
      <c r="W134" s="308"/>
      <c r="X134" s="308"/>
      <c r="Y134" s="308"/>
      <c r="Z134" s="308"/>
    </row>
    <row r="135">
      <c r="A135" s="361"/>
      <c r="B135" s="308"/>
      <c r="C135" s="308"/>
      <c r="D135" s="308"/>
      <c r="E135" s="308"/>
      <c r="F135" s="308"/>
      <c r="G135" s="308"/>
      <c r="H135" s="308"/>
      <c r="I135" s="308"/>
      <c r="J135" s="308"/>
      <c r="K135" s="308"/>
      <c r="L135" s="308"/>
      <c r="M135" s="308"/>
      <c r="N135" s="308"/>
      <c r="O135" s="308"/>
      <c r="P135" s="308"/>
      <c r="Q135" s="308"/>
      <c r="R135" s="308"/>
      <c r="S135" s="308"/>
      <c r="T135" s="308"/>
      <c r="U135" s="308"/>
      <c r="V135" s="308"/>
      <c r="W135" s="308"/>
      <c r="X135" s="308"/>
      <c r="Y135" s="308"/>
      <c r="Z135" s="308"/>
    </row>
    <row r="136">
      <c r="A136" s="361"/>
      <c r="B136" s="308"/>
      <c r="C136" s="308"/>
      <c r="D136" s="308"/>
      <c r="E136" s="308"/>
      <c r="F136" s="308"/>
      <c r="G136" s="308"/>
      <c r="H136" s="308"/>
      <c r="I136" s="308"/>
      <c r="J136" s="308"/>
      <c r="K136" s="308"/>
      <c r="L136" s="308"/>
      <c r="M136" s="308"/>
      <c r="N136" s="308"/>
      <c r="O136" s="308"/>
      <c r="P136" s="308"/>
      <c r="Q136" s="308"/>
      <c r="R136" s="308"/>
      <c r="S136" s="308"/>
      <c r="T136" s="308"/>
      <c r="U136" s="308"/>
      <c r="V136" s="308"/>
      <c r="W136" s="308"/>
      <c r="X136" s="308"/>
      <c r="Y136" s="308"/>
      <c r="Z136" s="308"/>
    </row>
    <row r="137">
      <c r="A137" s="361"/>
      <c r="B137" s="308"/>
      <c r="C137" s="308"/>
      <c r="D137" s="308"/>
      <c r="E137" s="308"/>
      <c r="F137" s="308"/>
      <c r="G137" s="308"/>
      <c r="H137" s="308"/>
      <c r="I137" s="308"/>
      <c r="J137" s="308"/>
      <c r="K137" s="308"/>
      <c r="L137" s="308"/>
      <c r="M137" s="308"/>
      <c r="N137" s="308"/>
      <c r="O137" s="308"/>
      <c r="P137" s="308"/>
      <c r="Q137" s="308"/>
      <c r="R137" s="308"/>
      <c r="S137" s="308"/>
      <c r="T137" s="308"/>
      <c r="U137" s="308"/>
      <c r="V137" s="308"/>
      <c r="W137" s="308"/>
      <c r="X137" s="308"/>
      <c r="Y137" s="308"/>
      <c r="Z137" s="308"/>
    </row>
    <row r="138">
      <c r="A138" s="361"/>
      <c r="B138" s="308"/>
      <c r="C138" s="308"/>
      <c r="D138" s="308"/>
      <c r="E138" s="308"/>
      <c r="F138" s="308"/>
      <c r="G138" s="308"/>
      <c r="H138" s="308"/>
      <c r="I138" s="308"/>
      <c r="J138" s="308"/>
      <c r="K138" s="308"/>
      <c r="L138" s="308"/>
      <c r="M138" s="308"/>
      <c r="N138" s="308"/>
      <c r="O138" s="308"/>
      <c r="P138" s="308"/>
      <c r="Q138" s="308"/>
      <c r="R138" s="308"/>
      <c r="S138" s="308"/>
      <c r="T138" s="308"/>
      <c r="U138" s="308"/>
      <c r="V138" s="308"/>
      <c r="W138" s="308"/>
      <c r="X138" s="308"/>
      <c r="Y138" s="308"/>
      <c r="Z138" s="308"/>
    </row>
    <row r="139">
      <c r="A139" s="361"/>
      <c r="B139" s="308"/>
      <c r="C139" s="308"/>
      <c r="D139" s="308"/>
      <c r="E139" s="308"/>
      <c r="F139" s="308"/>
      <c r="G139" s="308"/>
      <c r="H139" s="308"/>
      <c r="I139" s="308"/>
      <c r="J139" s="308"/>
      <c r="K139" s="308"/>
      <c r="L139" s="308"/>
      <c r="M139" s="308"/>
      <c r="N139" s="308"/>
      <c r="O139" s="308"/>
      <c r="P139" s="308"/>
      <c r="Q139" s="308"/>
      <c r="R139" s="308"/>
      <c r="S139" s="308"/>
      <c r="T139" s="308"/>
      <c r="U139" s="308"/>
      <c r="V139" s="308"/>
      <c r="W139" s="308"/>
      <c r="X139" s="308"/>
      <c r="Y139" s="308"/>
      <c r="Z139" s="308"/>
    </row>
    <row r="140">
      <c r="A140" s="361"/>
      <c r="B140" s="308"/>
      <c r="C140" s="308"/>
      <c r="D140" s="308"/>
      <c r="E140" s="308"/>
      <c r="F140" s="308"/>
      <c r="G140" s="308"/>
      <c r="H140" s="308"/>
      <c r="I140" s="308"/>
      <c r="J140" s="308"/>
      <c r="K140" s="308"/>
      <c r="L140" s="308"/>
      <c r="M140" s="308"/>
      <c r="N140" s="308"/>
      <c r="O140" s="308"/>
      <c r="P140" s="308"/>
      <c r="Q140" s="308"/>
      <c r="R140" s="308"/>
      <c r="S140" s="308"/>
      <c r="T140" s="308"/>
      <c r="U140" s="308"/>
      <c r="V140" s="308"/>
      <c r="W140" s="308"/>
      <c r="X140" s="308"/>
      <c r="Y140" s="308"/>
      <c r="Z140" s="308"/>
    </row>
    <row r="141">
      <c r="A141" s="361"/>
      <c r="B141" s="308"/>
      <c r="C141" s="308"/>
      <c r="D141" s="308"/>
      <c r="E141" s="308"/>
      <c r="F141" s="308"/>
      <c r="G141" s="308"/>
      <c r="H141" s="308"/>
      <c r="I141" s="308"/>
      <c r="J141" s="308"/>
      <c r="K141" s="308"/>
      <c r="L141" s="308"/>
      <c r="M141" s="308"/>
      <c r="N141" s="308"/>
      <c r="O141" s="308"/>
      <c r="P141" s="308"/>
      <c r="Q141" s="308"/>
      <c r="R141" s="308"/>
      <c r="S141" s="308"/>
      <c r="T141" s="308"/>
      <c r="U141" s="308"/>
      <c r="V141" s="308"/>
      <c r="W141" s="308"/>
      <c r="X141" s="308"/>
      <c r="Y141" s="308"/>
      <c r="Z141" s="308"/>
    </row>
    <row r="142">
      <c r="A142" s="361"/>
      <c r="B142" s="308"/>
      <c r="C142" s="308"/>
      <c r="D142" s="308"/>
      <c r="E142" s="308"/>
      <c r="F142" s="308"/>
      <c r="G142" s="308"/>
      <c r="H142" s="308"/>
      <c r="I142" s="308"/>
      <c r="J142" s="308"/>
      <c r="K142" s="308"/>
      <c r="L142" s="308"/>
      <c r="M142" s="308"/>
      <c r="N142" s="308"/>
      <c r="O142" s="308"/>
      <c r="P142" s="308"/>
      <c r="Q142" s="308"/>
      <c r="R142" s="308"/>
      <c r="S142" s="308"/>
      <c r="T142" s="308"/>
      <c r="U142" s="308"/>
      <c r="V142" s="308"/>
      <c r="W142" s="308"/>
      <c r="X142" s="308"/>
      <c r="Y142" s="308"/>
      <c r="Z142" s="308"/>
    </row>
    <row r="143">
      <c r="A143" s="361"/>
      <c r="B143" s="308"/>
      <c r="C143" s="308"/>
      <c r="D143" s="308"/>
      <c r="E143" s="308"/>
      <c r="F143" s="308"/>
      <c r="G143" s="308"/>
      <c r="H143" s="308"/>
      <c r="I143" s="308"/>
      <c r="J143" s="308"/>
      <c r="K143" s="308"/>
      <c r="L143" s="308"/>
      <c r="M143" s="308"/>
      <c r="N143" s="308"/>
      <c r="O143" s="308"/>
      <c r="P143" s="308"/>
      <c r="Q143" s="308"/>
      <c r="R143" s="308"/>
      <c r="S143" s="308"/>
      <c r="T143" s="308"/>
      <c r="U143" s="308"/>
      <c r="V143" s="308"/>
      <c r="W143" s="308"/>
      <c r="X143" s="308"/>
      <c r="Y143" s="308"/>
      <c r="Z143" s="308"/>
    </row>
    <row r="144">
      <c r="A144" s="361"/>
      <c r="B144" s="308"/>
      <c r="C144" s="308"/>
      <c r="D144" s="308"/>
      <c r="E144" s="308"/>
      <c r="F144" s="308"/>
      <c r="G144" s="308"/>
      <c r="H144" s="308"/>
      <c r="I144" s="308"/>
      <c r="J144" s="308"/>
      <c r="K144" s="308"/>
      <c r="L144" s="308"/>
      <c r="M144" s="308"/>
      <c r="N144" s="308"/>
      <c r="O144" s="308"/>
      <c r="P144" s="308"/>
      <c r="Q144" s="308"/>
      <c r="R144" s="308"/>
      <c r="S144" s="308"/>
      <c r="T144" s="308"/>
      <c r="U144" s="308"/>
      <c r="V144" s="308"/>
      <c r="W144" s="308"/>
      <c r="X144" s="308"/>
      <c r="Y144" s="308"/>
      <c r="Z144" s="308"/>
    </row>
    <row r="145">
      <c r="A145" s="361"/>
      <c r="B145" s="308"/>
      <c r="C145" s="308"/>
      <c r="D145" s="308"/>
      <c r="E145" s="308"/>
      <c r="F145" s="308"/>
      <c r="G145" s="308"/>
      <c r="H145" s="308"/>
      <c r="I145" s="308"/>
      <c r="J145" s="308"/>
      <c r="K145" s="308"/>
      <c r="L145" s="308"/>
      <c r="M145" s="308"/>
      <c r="N145" s="308"/>
      <c r="O145" s="308"/>
      <c r="P145" s="308"/>
      <c r="Q145" s="308"/>
      <c r="R145" s="308"/>
      <c r="S145" s="308"/>
      <c r="T145" s="308"/>
      <c r="U145" s="308"/>
      <c r="V145" s="308"/>
      <c r="W145" s="308"/>
      <c r="X145" s="308"/>
      <c r="Y145" s="308"/>
      <c r="Z145" s="308"/>
    </row>
    <row r="146">
      <c r="A146" s="361"/>
      <c r="B146" s="308"/>
      <c r="C146" s="308"/>
      <c r="D146" s="308"/>
      <c r="E146" s="308"/>
      <c r="F146" s="308"/>
      <c r="G146" s="308"/>
      <c r="H146" s="308"/>
      <c r="I146" s="308"/>
      <c r="J146" s="308"/>
      <c r="K146" s="308"/>
      <c r="L146" s="308"/>
      <c r="M146" s="308"/>
      <c r="N146" s="308"/>
      <c r="O146" s="308"/>
      <c r="P146" s="308"/>
      <c r="Q146" s="308"/>
      <c r="R146" s="308"/>
      <c r="S146" s="308"/>
      <c r="T146" s="308"/>
      <c r="U146" s="308"/>
      <c r="V146" s="308"/>
      <c r="W146" s="308"/>
      <c r="X146" s="308"/>
      <c r="Y146" s="308"/>
      <c r="Z146" s="308"/>
    </row>
    <row r="147">
      <c r="A147" s="361"/>
      <c r="B147" s="308"/>
      <c r="C147" s="308"/>
      <c r="D147" s="308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</row>
    <row r="148">
      <c r="A148" s="361"/>
      <c r="B148" s="308"/>
      <c r="C148" s="308"/>
      <c r="D148" s="308"/>
      <c r="E148" s="308"/>
      <c r="F148" s="308"/>
      <c r="G148" s="308"/>
      <c r="H148" s="308"/>
      <c r="I148" s="308"/>
      <c r="J148" s="308"/>
      <c r="K148" s="308"/>
      <c r="L148" s="308"/>
      <c r="M148" s="308"/>
      <c r="N148" s="308"/>
      <c r="O148" s="308"/>
      <c r="P148" s="308"/>
      <c r="Q148" s="308"/>
      <c r="R148" s="308"/>
      <c r="S148" s="308"/>
      <c r="T148" s="308"/>
      <c r="U148" s="308"/>
      <c r="V148" s="308"/>
      <c r="W148" s="308"/>
      <c r="X148" s="308"/>
      <c r="Y148" s="308"/>
      <c r="Z148" s="308"/>
    </row>
    <row r="149">
      <c r="A149" s="361"/>
      <c r="B149" s="308"/>
      <c r="C149" s="308"/>
      <c r="D149" s="308"/>
      <c r="E149" s="308"/>
      <c r="F149" s="308"/>
      <c r="G149" s="308"/>
      <c r="H149" s="308"/>
      <c r="I149" s="308"/>
      <c r="J149" s="308"/>
      <c r="K149" s="308"/>
      <c r="L149" s="308"/>
      <c r="M149" s="308"/>
      <c r="N149" s="308"/>
      <c r="O149" s="308"/>
      <c r="P149" s="308"/>
      <c r="Q149" s="308"/>
      <c r="R149" s="308"/>
      <c r="S149" s="308"/>
      <c r="T149" s="308"/>
      <c r="U149" s="308"/>
      <c r="V149" s="308"/>
      <c r="W149" s="308"/>
      <c r="X149" s="308"/>
      <c r="Y149" s="308"/>
      <c r="Z149" s="308"/>
    </row>
    <row r="150">
      <c r="A150" s="361"/>
      <c r="B150" s="308"/>
      <c r="C150" s="308"/>
      <c r="D150" s="308"/>
      <c r="E150" s="308"/>
      <c r="F150" s="308"/>
      <c r="G150" s="308"/>
      <c r="H150" s="308"/>
      <c r="I150" s="308"/>
      <c r="J150" s="308"/>
      <c r="K150" s="308"/>
      <c r="L150" s="308"/>
      <c r="M150" s="308"/>
      <c r="N150" s="308"/>
      <c r="O150" s="308"/>
      <c r="P150" s="308"/>
      <c r="Q150" s="308"/>
      <c r="R150" s="308"/>
      <c r="S150" s="308"/>
      <c r="T150" s="308"/>
      <c r="U150" s="308"/>
      <c r="V150" s="308"/>
      <c r="W150" s="308"/>
      <c r="X150" s="308"/>
      <c r="Y150" s="308"/>
      <c r="Z150" s="308"/>
    </row>
    <row r="151">
      <c r="A151" s="361"/>
      <c r="B151" s="308"/>
      <c r="C151" s="308"/>
      <c r="D151" s="308"/>
      <c r="E151" s="308"/>
      <c r="F151" s="308"/>
      <c r="G151" s="308"/>
      <c r="H151" s="308"/>
      <c r="I151" s="308"/>
      <c r="J151" s="308"/>
      <c r="K151" s="308"/>
      <c r="L151" s="308"/>
      <c r="M151" s="308"/>
      <c r="N151" s="308"/>
      <c r="O151" s="308"/>
      <c r="P151" s="308"/>
      <c r="Q151" s="308"/>
      <c r="R151" s="308"/>
      <c r="S151" s="308"/>
      <c r="T151" s="308"/>
      <c r="U151" s="308"/>
      <c r="V151" s="308"/>
      <c r="W151" s="308"/>
      <c r="X151" s="308"/>
      <c r="Y151" s="308"/>
      <c r="Z151" s="308"/>
    </row>
    <row r="152">
      <c r="A152" s="361"/>
      <c r="B152" s="308"/>
      <c r="C152" s="308"/>
      <c r="D152" s="308"/>
      <c r="E152" s="308"/>
      <c r="F152" s="308"/>
      <c r="G152" s="308"/>
      <c r="H152" s="308"/>
      <c r="I152" s="308"/>
      <c r="J152" s="308"/>
      <c r="K152" s="308"/>
      <c r="L152" s="308"/>
      <c r="M152" s="308"/>
      <c r="N152" s="308"/>
      <c r="O152" s="308"/>
      <c r="P152" s="308"/>
      <c r="Q152" s="308"/>
      <c r="R152" s="308"/>
      <c r="S152" s="308"/>
      <c r="T152" s="308"/>
      <c r="U152" s="308"/>
      <c r="V152" s="308"/>
      <c r="W152" s="308"/>
      <c r="X152" s="308"/>
      <c r="Y152" s="308"/>
      <c r="Z152" s="308"/>
    </row>
    <row r="153">
      <c r="A153" s="361"/>
      <c r="B153" s="308"/>
      <c r="C153" s="308"/>
      <c r="D153" s="308"/>
      <c r="E153" s="308"/>
      <c r="F153" s="308"/>
      <c r="G153" s="308"/>
      <c r="H153" s="308"/>
      <c r="I153" s="308"/>
      <c r="J153" s="308"/>
      <c r="K153" s="308"/>
      <c r="L153" s="308"/>
      <c r="M153" s="308"/>
      <c r="N153" s="308"/>
      <c r="O153" s="308"/>
      <c r="P153" s="308"/>
      <c r="Q153" s="308"/>
      <c r="R153" s="308"/>
      <c r="S153" s="308"/>
      <c r="T153" s="308"/>
      <c r="U153" s="308"/>
      <c r="V153" s="308"/>
      <c r="W153" s="308"/>
      <c r="X153" s="308"/>
      <c r="Y153" s="308"/>
      <c r="Z153" s="308"/>
    </row>
    <row r="154">
      <c r="A154" s="361"/>
      <c r="B154" s="308"/>
      <c r="C154" s="308"/>
      <c r="D154" s="308"/>
      <c r="E154" s="308"/>
      <c r="F154" s="308"/>
      <c r="G154" s="308"/>
      <c r="H154" s="308"/>
      <c r="I154" s="308"/>
      <c r="J154" s="308"/>
      <c r="K154" s="308"/>
      <c r="L154" s="308"/>
      <c r="M154" s="308"/>
      <c r="N154" s="308"/>
      <c r="O154" s="308"/>
      <c r="P154" s="308"/>
      <c r="Q154" s="308"/>
      <c r="R154" s="308"/>
      <c r="S154" s="308"/>
      <c r="T154" s="308"/>
      <c r="U154" s="308"/>
      <c r="V154" s="308"/>
      <c r="W154" s="308"/>
      <c r="X154" s="308"/>
      <c r="Y154" s="308"/>
      <c r="Z154" s="308"/>
    </row>
    <row r="155">
      <c r="A155" s="361"/>
      <c r="B155" s="308"/>
      <c r="C155" s="308"/>
      <c r="D155" s="308"/>
      <c r="E155" s="308"/>
      <c r="F155" s="308"/>
      <c r="G155" s="308"/>
      <c r="H155" s="308"/>
      <c r="I155" s="308"/>
      <c r="J155" s="308"/>
      <c r="K155" s="308"/>
      <c r="L155" s="308"/>
      <c r="M155" s="308"/>
      <c r="N155" s="308"/>
      <c r="O155" s="308"/>
      <c r="P155" s="308"/>
      <c r="Q155" s="308"/>
      <c r="R155" s="308"/>
      <c r="S155" s="308"/>
      <c r="T155" s="308"/>
      <c r="U155" s="308"/>
      <c r="V155" s="308"/>
      <c r="W155" s="308"/>
      <c r="X155" s="308"/>
      <c r="Y155" s="308"/>
      <c r="Z155" s="308"/>
    </row>
    <row r="156">
      <c r="A156" s="361"/>
      <c r="B156" s="308"/>
      <c r="C156" s="308"/>
      <c r="D156" s="308"/>
      <c r="E156" s="308"/>
      <c r="F156" s="308"/>
      <c r="G156" s="308"/>
      <c r="H156" s="308"/>
      <c r="I156" s="308"/>
      <c r="J156" s="308"/>
      <c r="K156" s="308"/>
      <c r="L156" s="308"/>
      <c r="M156" s="308"/>
      <c r="N156" s="308"/>
      <c r="O156" s="308"/>
      <c r="P156" s="308"/>
      <c r="Q156" s="308"/>
      <c r="R156" s="308"/>
      <c r="S156" s="308"/>
      <c r="T156" s="308"/>
      <c r="U156" s="308"/>
      <c r="V156" s="308"/>
      <c r="W156" s="308"/>
      <c r="X156" s="308"/>
      <c r="Y156" s="308"/>
      <c r="Z156" s="308"/>
    </row>
    <row r="157">
      <c r="A157" s="361"/>
      <c r="B157" s="308"/>
      <c r="C157" s="308"/>
      <c r="D157" s="308"/>
      <c r="E157" s="308"/>
      <c r="F157" s="308"/>
      <c r="G157" s="308"/>
      <c r="H157" s="308"/>
      <c r="I157" s="308"/>
      <c r="J157" s="308"/>
      <c r="K157" s="308"/>
      <c r="L157" s="308"/>
      <c r="M157" s="308"/>
      <c r="N157" s="308"/>
      <c r="O157" s="308"/>
      <c r="P157" s="308"/>
      <c r="Q157" s="308"/>
      <c r="R157" s="308"/>
      <c r="S157" s="308"/>
      <c r="T157" s="308"/>
      <c r="U157" s="308"/>
      <c r="V157" s="308"/>
      <c r="W157" s="308"/>
      <c r="X157" s="308"/>
      <c r="Y157" s="308"/>
      <c r="Z157" s="308"/>
    </row>
    <row r="158">
      <c r="A158" s="361"/>
      <c r="B158" s="308"/>
      <c r="C158" s="308"/>
      <c r="D158" s="308"/>
      <c r="E158" s="308"/>
      <c r="F158" s="308"/>
      <c r="G158" s="308"/>
      <c r="H158" s="308"/>
      <c r="I158" s="308"/>
      <c r="J158" s="308"/>
      <c r="K158" s="308"/>
      <c r="L158" s="308"/>
      <c r="M158" s="308"/>
      <c r="N158" s="308"/>
      <c r="O158" s="308"/>
      <c r="P158" s="308"/>
      <c r="Q158" s="308"/>
      <c r="R158" s="308"/>
      <c r="S158" s="308"/>
      <c r="T158" s="308"/>
      <c r="U158" s="308"/>
      <c r="V158" s="308"/>
      <c r="W158" s="308"/>
      <c r="X158" s="308"/>
      <c r="Y158" s="308"/>
      <c r="Z158" s="308"/>
    </row>
    <row r="159">
      <c r="A159" s="361"/>
      <c r="B159" s="308"/>
      <c r="C159" s="308"/>
      <c r="D159" s="308"/>
      <c r="E159" s="308"/>
      <c r="F159" s="308"/>
      <c r="G159" s="308"/>
      <c r="H159" s="308"/>
      <c r="I159" s="308"/>
      <c r="J159" s="308"/>
      <c r="K159" s="308"/>
      <c r="L159" s="308"/>
      <c r="M159" s="308"/>
      <c r="N159" s="308"/>
      <c r="O159" s="308"/>
      <c r="P159" s="308"/>
      <c r="Q159" s="308"/>
      <c r="R159" s="308"/>
      <c r="S159" s="308"/>
      <c r="T159" s="308"/>
      <c r="U159" s="308"/>
      <c r="V159" s="308"/>
      <c r="W159" s="308"/>
      <c r="X159" s="308"/>
      <c r="Y159" s="308"/>
      <c r="Z159" s="308"/>
    </row>
    <row r="160">
      <c r="A160" s="361"/>
      <c r="B160" s="308"/>
      <c r="C160" s="308"/>
      <c r="D160" s="308"/>
      <c r="E160" s="308"/>
      <c r="F160" s="308"/>
      <c r="G160" s="308"/>
      <c r="H160" s="308"/>
      <c r="I160" s="308"/>
      <c r="J160" s="308"/>
      <c r="K160" s="308"/>
      <c r="L160" s="308"/>
      <c r="M160" s="308"/>
      <c r="N160" s="308"/>
      <c r="O160" s="308"/>
      <c r="P160" s="308"/>
      <c r="Q160" s="308"/>
      <c r="R160" s="308"/>
      <c r="S160" s="308"/>
      <c r="T160" s="308"/>
      <c r="U160" s="308"/>
      <c r="V160" s="308"/>
      <c r="W160" s="308"/>
      <c r="X160" s="308"/>
      <c r="Y160" s="308"/>
      <c r="Z160" s="308"/>
    </row>
    <row r="161">
      <c r="A161" s="361"/>
      <c r="B161" s="308"/>
      <c r="C161" s="308"/>
      <c r="D161" s="308"/>
      <c r="E161" s="308"/>
      <c r="F161" s="308"/>
      <c r="G161" s="308"/>
      <c r="H161" s="308"/>
      <c r="I161" s="308"/>
      <c r="J161" s="308"/>
      <c r="K161" s="308"/>
      <c r="L161" s="308"/>
      <c r="M161" s="308"/>
      <c r="N161" s="308"/>
      <c r="O161" s="308"/>
      <c r="P161" s="308"/>
      <c r="Q161" s="308"/>
      <c r="R161" s="308"/>
      <c r="S161" s="308"/>
      <c r="T161" s="308"/>
      <c r="U161" s="308"/>
      <c r="V161" s="308"/>
      <c r="W161" s="308"/>
      <c r="X161" s="308"/>
      <c r="Y161" s="308"/>
      <c r="Z161" s="308"/>
    </row>
    <row r="162">
      <c r="A162" s="361"/>
      <c r="B162" s="308"/>
      <c r="C162" s="308"/>
      <c r="D162" s="308"/>
      <c r="E162" s="308"/>
      <c r="F162" s="308"/>
      <c r="G162" s="308"/>
      <c r="H162" s="308"/>
      <c r="I162" s="308"/>
      <c r="J162" s="308"/>
      <c r="K162" s="308"/>
      <c r="L162" s="308"/>
      <c r="M162" s="308"/>
      <c r="N162" s="308"/>
      <c r="O162" s="308"/>
      <c r="P162" s="308"/>
      <c r="Q162" s="308"/>
      <c r="R162" s="308"/>
      <c r="S162" s="308"/>
      <c r="T162" s="308"/>
      <c r="U162" s="308"/>
      <c r="V162" s="308"/>
      <c r="W162" s="308"/>
      <c r="X162" s="308"/>
      <c r="Y162" s="308"/>
      <c r="Z162" s="308"/>
    </row>
    <row r="163">
      <c r="A163" s="361"/>
      <c r="B163" s="308"/>
      <c r="C163" s="308"/>
      <c r="D163" s="308"/>
      <c r="E163" s="308"/>
      <c r="F163" s="308"/>
      <c r="G163" s="308"/>
      <c r="H163" s="308"/>
      <c r="I163" s="308"/>
      <c r="J163" s="308"/>
      <c r="K163" s="308"/>
      <c r="L163" s="308"/>
      <c r="M163" s="308"/>
      <c r="N163" s="308"/>
      <c r="O163" s="308"/>
      <c r="P163" s="308"/>
      <c r="Q163" s="308"/>
      <c r="R163" s="308"/>
      <c r="S163" s="308"/>
      <c r="T163" s="308"/>
      <c r="U163" s="308"/>
      <c r="V163" s="308"/>
      <c r="W163" s="308"/>
      <c r="X163" s="308"/>
      <c r="Y163" s="308"/>
      <c r="Z163" s="308"/>
    </row>
    <row r="164">
      <c r="A164" s="361"/>
      <c r="B164" s="308"/>
      <c r="C164" s="308"/>
      <c r="D164" s="308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</row>
    <row r="165">
      <c r="A165" s="361"/>
      <c r="B165" s="308"/>
      <c r="C165" s="308"/>
      <c r="D165" s="308"/>
      <c r="E165" s="308"/>
      <c r="F165" s="308"/>
      <c r="G165" s="308"/>
      <c r="H165" s="308"/>
      <c r="I165" s="308"/>
      <c r="J165" s="308"/>
      <c r="K165" s="308"/>
      <c r="L165" s="308"/>
      <c r="M165" s="308"/>
      <c r="N165" s="308"/>
      <c r="O165" s="308"/>
      <c r="P165" s="308"/>
      <c r="Q165" s="308"/>
      <c r="R165" s="308"/>
      <c r="S165" s="308"/>
      <c r="T165" s="308"/>
      <c r="U165" s="308"/>
      <c r="V165" s="308"/>
      <c r="W165" s="308"/>
      <c r="X165" s="308"/>
      <c r="Y165" s="308"/>
      <c r="Z165" s="308"/>
    </row>
    <row r="166">
      <c r="A166" s="361"/>
      <c r="B166" s="308"/>
      <c r="C166" s="308"/>
      <c r="D166" s="308"/>
      <c r="E166" s="308"/>
      <c r="F166" s="308"/>
      <c r="G166" s="308"/>
      <c r="H166" s="308"/>
      <c r="I166" s="308"/>
      <c r="J166" s="308"/>
      <c r="K166" s="308"/>
      <c r="L166" s="308"/>
      <c r="M166" s="308"/>
      <c r="N166" s="308"/>
      <c r="O166" s="308"/>
      <c r="P166" s="308"/>
      <c r="Q166" s="308"/>
      <c r="R166" s="308"/>
      <c r="S166" s="308"/>
      <c r="T166" s="308"/>
      <c r="U166" s="308"/>
      <c r="V166" s="308"/>
      <c r="W166" s="308"/>
      <c r="X166" s="308"/>
      <c r="Y166" s="308"/>
      <c r="Z166" s="308"/>
    </row>
    <row r="167">
      <c r="A167" s="361"/>
      <c r="B167" s="308"/>
      <c r="C167" s="308"/>
      <c r="D167" s="308"/>
      <c r="E167" s="308"/>
      <c r="F167" s="308"/>
      <c r="G167" s="308"/>
      <c r="H167" s="308"/>
      <c r="I167" s="308"/>
      <c r="J167" s="308"/>
      <c r="K167" s="308"/>
      <c r="L167" s="308"/>
      <c r="M167" s="308"/>
      <c r="N167" s="308"/>
      <c r="O167" s="308"/>
      <c r="P167" s="308"/>
      <c r="Q167" s="308"/>
      <c r="R167" s="308"/>
      <c r="S167" s="308"/>
      <c r="T167" s="308"/>
      <c r="U167" s="308"/>
      <c r="V167" s="308"/>
      <c r="W167" s="308"/>
      <c r="X167" s="308"/>
      <c r="Y167" s="308"/>
      <c r="Z167" s="308"/>
    </row>
    <row r="168">
      <c r="A168" s="361"/>
      <c r="B168" s="308"/>
      <c r="C168" s="308"/>
      <c r="D168" s="308"/>
      <c r="E168" s="308"/>
      <c r="F168" s="308"/>
      <c r="G168" s="308"/>
      <c r="H168" s="308"/>
      <c r="I168" s="308"/>
      <c r="J168" s="308"/>
      <c r="K168" s="308"/>
      <c r="L168" s="308"/>
      <c r="M168" s="308"/>
      <c r="N168" s="308"/>
      <c r="O168" s="308"/>
      <c r="P168" s="308"/>
      <c r="Q168" s="308"/>
      <c r="R168" s="308"/>
      <c r="S168" s="308"/>
      <c r="T168" s="308"/>
      <c r="U168" s="308"/>
      <c r="V168" s="308"/>
      <c r="W168" s="308"/>
      <c r="X168" s="308"/>
      <c r="Y168" s="308"/>
      <c r="Z168" s="308"/>
    </row>
    <row r="169">
      <c r="A169" s="361"/>
      <c r="B169" s="308"/>
      <c r="C169" s="308"/>
      <c r="D169" s="308"/>
      <c r="E169" s="308"/>
      <c r="F169" s="308"/>
      <c r="G169" s="308"/>
      <c r="H169" s="308"/>
      <c r="I169" s="308"/>
      <c r="J169" s="308"/>
      <c r="K169" s="308"/>
      <c r="L169" s="308"/>
      <c r="M169" s="308"/>
      <c r="N169" s="308"/>
      <c r="O169" s="308"/>
      <c r="P169" s="308"/>
      <c r="Q169" s="308"/>
      <c r="R169" s="308"/>
      <c r="S169" s="308"/>
      <c r="T169" s="308"/>
      <c r="U169" s="308"/>
      <c r="V169" s="308"/>
      <c r="W169" s="308"/>
      <c r="X169" s="308"/>
      <c r="Y169" s="308"/>
      <c r="Z169" s="308"/>
    </row>
    <row r="170">
      <c r="A170" s="361"/>
      <c r="B170" s="308"/>
      <c r="C170" s="308"/>
      <c r="D170" s="308"/>
      <c r="E170" s="308"/>
      <c r="F170" s="308"/>
      <c r="G170" s="308"/>
      <c r="H170" s="308"/>
      <c r="I170" s="308"/>
      <c r="J170" s="308"/>
      <c r="K170" s="308"/>
      <c r="L170" s="308"/>
      <c r="M170" s="308"/>
      <c r="N170" s="308"/>
      <c r="O170" s="308"/>
      <c r="P170" s="308"/>
      <c r="Q170" s="308"/>
      <c r="R170" s="308"/>
      <c r="S170" s="308"/>
      <c r="T170" s="308"/>
      <c r="U170" s="308"/>
      <c r="V170" s="308"/>
      <c r="W170" s="308"/>
      <c r="X170" s="308"/>
      <c r="Y170" s="308"/>
      <c r="Z170" s="308"/>
    </row>
    <row r="171">
      <c r="A171" s="361"/>
      <c r="B171" s="308"/>
      <c r="C171" s="308"/>
      <c r="D171" s="308"/>
      <c r="E171" s="308"/>
      <c r="F171" s="308"/>
      <c r="G171" s="308"/>
      <c r="H171" s="308"/>
      <c r="I171" s="308"/>
      <c r="J171" s="308"/>
      <c r="K171" s="308"/>
      <c r="L171" s="308"/>
      <c r="M171" s="308"/>
      <c r="N171" s="308"/>
      <c r="O171" s="308"/>
      <c r="P171" s="308"/>
      <c r="Q171" s="308"/>
      <c r="R171" s="308"/>
      <c r="S171" s="308"/>
      <c r="T171" s="308"/>
      <c r="U171" s="308"/>
      <c r="V171" s="308"/>
      <c r="W171" s="308"/>
      <c r="X171" s="308"/>
      <c r="Y171" s="308"/>
      <c r="Z171" s="308"/>
    </row>
    <row r="172">
      <c r="A172" s="361"/>
      <c r="B172" s="308"/>
      <c r="C172" s="308"/>
      <c r="D172" s="308"/>
      <c r="E172" s="308"/>
      <c r="F172" s="308"/>
      <c r="G172" s="308"/>
      <c r="H172" s="308"/>
      <c r="I172" s="308"/>
      <c r="J172" s="308"/>
      <c r="K172" s="308"/>
      <c r="L172" s="308"/>
      <c r="M172" s="308"/>
      <c r="N172" s="308"/>
      <c r="O172" s="308"/>
      <c r="P172" s="308"/>
      <c r="Q172" s="308"/>
      <c r="R172" s="308"/>
      <c r="S172" s="308"/>
      <c r="T172" s="308"/>
      <c r="U172" s="308"/>
      <c r="V172" s="308"/>
      <c r="W172" s="308"/>
      <c r="X172" s="308"/>
      <c r="Y172" s="308"/>
      <c r="Z172" s="308"/>
    </row>
    <row r="173">
      <c r="A173" s="361"/>
      <c r="B173" s="308"/>
      <c r="C173" s="308"/>
      <c r="D173" s="308"/>
      <c r="E173" s="308"/>
      <c r="F173" s="308"/>
      <c r="G173" s="308"/>
      <c r="H173" s="308"/>
      <c r="I173" s="308"/>
      <c r="J173" s="308"/>
      <c r="K173" s="308"/>
      <c r="L173" s="308"/>
      <c r="M173" s="308"/>
      <c r="N173" s="308"/>
      <c r="O173" s="308"/>
      <c r="P173" s="308"/>
      <c r="Q173" s="308"/>
      <c r="R173" s="308"/>
      <c r="S173" s="308"/>
      <c r="T173" s="308"/>
      <c r="U173" s="308"/>
      <c r="V173" s="308"/>
      <c r="W173" s="308"/>
      <c r="X173" s="308"/>
      <c r="Y173" s="308"/>
      <c r="Z173" s="308"/>
    </row>
    <row r="174">
      <c r="A174" s="361"/>
      <c r="B174" s="308"/>
      <c r="C174" s="308"/>
      <c r="D174" s="308"/>
      <c r="E174" s="308"/>
      <c r="F174" s="308"/>
      <c r="G174" s="308"/>
      <c r="H174" s="308"/>
      <c r="I174" s="308"/>
      <c r="J174" s="308"/>
      <c r="K174" s="308"/>
      <c r="L174" s="308"/>
      <c r="M174" s="308"/>
      <c r="N174" s="308"/>
      <c r="O174" s="308"/>
      <c r="P174" s="308"/>
      <c r="Q174" s="308"/>
      <c r="R174" s="308"/>
      <c r="S174" s="308"/>
      <c r="T174" s="308"/>
      <c r="U174" s="308"/>
      <c r="V174" s="308"/>
      <c r="W174" s="308"/>
      <c r="X174" s="308"/>
      <c r="Y174" s="308"/>
      <c r="Z174" s="308"/>
    </row>
    <row r="175">
      <c r="A175" s="361"/>
      <c r="B175" s="308"/>
      <c r="C175" s="308"/>
      <c r="D175" s="308"/>
      <c r="E175" s="308"/>
      <c r="F175" s="308"/>
      <c r="G175" s="308"/>
      <c r="H175" s="308"/>
      <c r="I175" s="308"/>
      <c r="J175" s="308"/>
      <c r="K175" s="308"/>
      <c r="L175" s="308"/>
      <c r="M175" s="308"/>
      <c r="N175" s="308"/>
      <c r="O175" s="308"/>
      <c r="P175" s="308"/>
      <c r="Q175" s="308"/>
      <c r="R175" s="308"/>
      <c r="S175" s="308"/>
      <c r="T175" s="308"/>
      <c r="U175" s="308"/>
      <c r="V175" s="308"/>
      <c r="W175" s="308"/>
      <c r="X175" s="308"/>
      <c r="Y175" s="308"/>
      <c r="Z175" s="308"/>
    </row>
    <row r="176">
      <c r="A176" s="361"/>
      <c r="B176" s="308"/>
      <c r="C176" s="308"/>
      <c r="D176" s="308"/>
      <c r="E176" s="308"/>
      <c r="F176" s="308"/>
      <c r="G176" s="308"/>
      <c r="H176" s="308"/>
      <c r="I176" s="308"/>
      <c r="J176" s="308"/>
      <c r="K176" s="308"/>
      <c r="L176" s="308"/>
      <c r="M176" s="308"/>
      <c r="N176" s="308"/>
      <c r="O176" s="308"/>
      <c r="P176" s="308"/>
      <c r="Q176" s="308"/>
      <c r="R176" s="308"/>
      <c r="S176" s="308"/>
      <c r="T176" s="308"/>
      <c r="U176" s="308"/>
      <c r="V176" s="308"/>
      <c r="W176" s="308"/>
      <c r="X176" s="308"/>
      <c r="Y176" s="308"/>
      <c r="Z176" s="308"/>
    </row>
    <row r="177">
      <c r="A177" s="361"/>
      <c r="B177" s="308"/>
      <c r="C177" s="308"/>
      <c r="D177" s="308"/>
      <c r="E177" s="308"/>
      <c r="F177" s="308"/>
      <c r="G177" s="308"/>
      <c r="H177" s="308"/>
      <c r="I177" s="308"/>
      <c r="J177" s="308"/>
      <c r="K177" s="308"/>
      <c r="L177" s="308"/>
      <c r="M177" s="308"/>
      <c r="N177" s="308"/>
      <c r="O177" s="308"/>
      <c r="P177" s="308"/>
      <c r="Q177" s="308"/>
      <c r="R177" s="308"/>
      <c r="S177" s="308"/>
      <c r="T177" s="308"/>
      <c r="U177" s="308"/>
      <c r="V177" s="308"/>
      <c r="W177" s="308"/>
      <c r="X177" s="308"/>
      <c r="Y177" s="308"/>
      <c r="Z177" s="308"/>
    </row>
    <row r="178">
      <c r="A178" s="361"/>
      <c r="B178" s="308"/>
      <c r="C178" s="308"/>
      <c r="D178" s="308"/>
      <c r="E178" s="308"/>
      <c r="F178" s="308"/>
      <c r="G178" s="308"/>
      <c r="H178" s="308"/>
      <c r="I178" s="308"/>
      <c r="J178" s="308"/>
      <c r="K178" s="308"/>
      <c r="L178" s="308"/>
      <c r="M178" s="308"/>
      <c r="N178" s="308"/>
      <c r="O178" s="308"/>
      <c r="P178" s="308"/>
      <c r="Q178" s="308"/>
      <c r="R178" s="308"/>
      <c r="S178" s="308"/>
      <c r="T178" s="308"/>
      <c r="U178" s="308"/>
      <c r="V178" s="308"/>
      <c r="W178" s="308"/>
      <c r="X178" s="308"/>
      <c r="Y178" s="308"/>
      <c r="Z178" s="308"/>
    </row>
    <row r="179">
      <c r="A179" s="361"/>
      <c r="B179" s="308"/>
      <c r="C179" s="308"/>
      <c r="D179" s="308"/>
      <c r="E179" s="308"/>
      <c r="F179" s="308"/>
      <c r="G179" s="308"/>
      <c r="H179" s="308"/>
      <c r="I179" s="308"/>
      <c r="J179" s="308"/>
      <c r="K179" s="308"/>
      <c r="L179" s="308"/>
      <c r="M179" s="308"/>
      <c r="N179" s="308"/>
      <c r="O179" s="308"/>
      <c r="P179" s="308"/>
      <c r="Q179" s="308"/>
      <c r="R179" s="308"/>
      <c r="S179" s="308"/>
      <c r="T179" s="308"/>
      <c r="U179" s="308"/>
      <c r="V179" s="308"/>
      <c r="W179" s="308"/>
      <c r="X179" s="308"/>
      <c r="Y179" s="308"/>
      <c r="Z179" s="308"/>
    </row>
    <row r="180">
      <c r="A180" s="361"/>
      <c r="B180" s="308"/>
      <c r="C180" s="308"/>
      <c r="D180" s="308"/>
      <c r="E180" s="308"/>
      <c r="F180" s="308"/>
      <c r="G180" s="308"/>
      <c r="H180" s="308"/>
      <c r="I180" s="308"/>
      <c r="J180" s="308"/>
      <c r="K180" s="308"/>
      <c r="L180" s="308"/>
      <c r="M180" s="308"/>
      <c r="N180" s="308"/>
      <c r="O180" s="308"/>
      <c r="P180" s="308"/>
      <c r="Q180" s="308"/>
      <c r="R180" s="308"/>
      <c r="S180" s="308"/>
      <c r="T180" s="308"/>
      <c r="U180" s="308"/>
      <c r="V180" s="308"/>
      <c r="W180" s="308"/>
      <c r="X180" s="308"/>
      <c r="Y180" s="308"/>
      <c r="Z180" s="308"/>
    </row>
    <row r="181">
      <c r="A181" s="361"/>
      <c r="B181" s="308"/>
      <c r="C181" s="308"/>
      <c r="D181" s="308"/>
      <c r="E181" s="308"/>
      <c r="F181" s="308"/>
      <c r="G181" s="308"/>
      <c r="H181" s="308"/>
      <c r="I181" s="308"/>
      <c r="J181" s="308"/>
      <c r="K181" s="308"/>
      <c r="L181" s="308"/>
      <c r="M181" s="308"/>
      <c r="N181" s="308"/>
      <c r="O181" s="308"/>
      <c r="P181" s="308"/>
      <c r="Q181" s="308"/>
      <c r="R181" s="308"/>
      <c r="S181" s="308"/>
      <c r="T181" s="308"/>
      <c r="U181" s="308"/>
      <c r="V181" s="308"/>
      <c r="W181" s="308"/>
      <c r="X181" s="308"/>
      <c r="Y181" s="308"/>
      <c r="Z181" s="308"/>
    </row>
    <row r="182">
      <c r="A182" s="361"/>
      <c r="B182" s="308"/>
      <c r="C182" s="308"/>
      <c r="D182" s="308"/>
      <c r="E182" s="308"/>
      <c r="F182" s="308"/>
      <c r="G182" s="308"/>
      <c r="H182" s="308"/>
      <c r="I182" s="308"/>
      <c r="J182" s="308"/>
      <c r="K182" s="308"/>
      <c r="L182" s="308"/>
      <c r="M182" s="308"/>
      <c r="N182" s="308"/>
      <c r="O182" s="308"/>
      <c r="P182" s="308"/>
      <c r="Q182" s="308"/>
      <c r="R182" s="308"/>
      <c r="S182" s="308"/>
      <c r="T182" s="308"/>
      <c r="U182" s="308"/>
      <c r="V182" s="308"/>
      <c r="W182" s="308"/>
      <c r="X182" s="308"/>
      <c r="Y182" s="308"/>
      <c r="Z182" s="308"/>
    </row>
    <row r="183">
      <c r="A183" s="361"/>
      <c r="B183" s="308"/>
      <c r="C183" s="308"/>
      <c r="D183" s="308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</row>
    <row r="184">
      <c r="A184" s="361"/>
      <c r="B184" s="308"/>
      <c r="C184" s="308"/>
      <c r="D184" s="308"/>
      <c r="E184" s="308"/>
      <c r="F184" s="308"/>
      <c r="G184" s="308"/>
      <c r="H184" s="308"/>
      <c r="I184" s="308"/>
      <c r="J184" s="308"/>
      <c r="K184" s="308"/>
      <c r="L184" s="308"/>
      <c r="M184" s="308"/>
      <c r="N184" s="308"/>
      <c r="O184" s="308"/>
      <c r="P184" s="308"/>
      <c r="Q184" s="308"/>
      <c r="R184" s="308"/>
      <c r="S184" s="308"/>
      <c r="T184" s="308"/>
      <c r="U184" s="308"/>
      <c r="V184" s="308"/>
      <c r="W184" s="308"/>
      <c r="X184" s="308"/>
      <c r="Y184" s="308"/>
      <c r="Z184" s="308"/>
    </row>
    <row r="185">
      <c r="A185" s="361"/>
      <c r="B185" s="308"/>
      <c r="C185" s="308"/>
      <c r="D185" s="308"/>
      <c r="E185" s="308"/>
      <c r="F185" s="308"/>
      <c r="G185" s="308"/>
      <c r="H185" s="308"/>
      <c r="I185" s="308"/>
      <c r="J185" s="308"/>
      <c r="K185" s="308"/>
      <c r="L185" s="308"/>
      <c r="M185" s="308"/>
      <c r="N185" s="308"/>
      <c r="O185" s="308"/>
      <c r="P185" s="308"/>
      <c r="Q185" s="308"/>
      <c r="R185" s="308"/>
      <c r="S185" s="308"/>
      <c r="T185" s="308"/>
      <c r="U185" s="308"/>
      <c r="V185" s="308"/>
      <c r="W185" s="308"/>
      <c r="X185" s="308"/>
      <c r="Y185" s="308"/>
      <c r="Z185" s="308"/>
    </row>
    <row r="186">
      <c r="A186" s="361"/>
      <c r="B186" s="308"/>
      <c r="C186" s="308"/>
      <c r="D186" s="308"/>
      <c r="E186" s="308"/>
      <c r="F186" s="308"/>
      <c r="G186" s="308"/>
      <c r="H186" s="308"/>
      <c r="I186" s="308"/>
      <c r="J186" s="308"/>
      <c r="K186" s="308"/>
      <c r="L186" s="308"/>
      <c r="M186" s="308"/>
      <c r="N186" s="308"/>
      <c r="O186" s="308"/>
      <c r="P186" s="308"/>
      <c r="Q186" s="308"/>
      <c r="R186" s="308"/>
      <c r="S186" s="308"/>
      <c r="T186" s="308"/>
      <c r="U186" s="308"/>
      <c r="V186" s="308"/>
      <c r="W186" s="308"/>
      <c r="X186" s="308"/>
      <c r="Y186" s="308"/>
      <c r="Z186" s="308"/>
    </row>
    <row r="187">
      <c r="A187" s="361"/>
      <c r="B187" s="308"/>
      <c r="C187" s="308"/>
      <c r="D187" s="308"/>
      <c r="E187" s="308"/>
      <c r="F187" s="308"/>
      <c r="G187" s="308"/>
      <c r="H187" s="308"/>
      <c r="I187" s="308"/>
      <c r="J187" s="308"/>
      <c r="K187" s="308"/>
      <c r="L187" s="308"/>
      <c r="M187" s="308"/>
      <c r="N187" s="308"/>
      <c r="O187" s="308"/>
      <c r="P187" s="308"/>
      <c r="Q187" s="308"/>
      <c r="R187" s="308"/>
      <c r="S187" s="308"/>
      <c r="T187" s="308"/>
      <c r="U187" s="308"/>
      <c r="V187" s="308"/>
      <c r="W187" s="308"/>
      <c r="X187" s="308"/>
      <c r="Y187" s="308"/>
      <c r="Z187" s="308"/>
    </row>
    <row r="188">
      <c r="A188" s="361"/>
      <c r="B188" s="308"/>
      <c r="C188" s="308"/>
      <c r="D188" s="308"/>
      <c r="E188" s="308"/>
      <c r="F188" s="308"/>
      <c r="G188" s="308"/>
      <c r="H188" s="308"/>
      <c r="I188" s="308"/>
      <c r="J188" s="308"/>
      <c r="K188" s="308"/>
      <c r="L188" s="308"/>
      <c r="M188" s="308"/>
      <c r="N188" s="308"/>
      <c r="O188" s="308"/>
      <c r="P188" s="308"/>
      <c r="Q188" s="308"/>
      <c r="R188" s="308"/>
      <c r="S188" s="308"/>
      <c r="T188" s="308"/>
      <c r="U188" s="308"/>
      <c r="V188" s="308"/>
      <c r="W188" s="308"/>
      <c r="X188" s="308"/>
      <c r="Y188" s="308"/>
      <c r="Z188" s="308"/>
    </row>
    <row r="189">
      <c r="A189" s="361"/>
      <c r="B189" s="308"/>
      <c r="C189" s="308"/>
      <c r="D189" s="308"/>
      <c r="E189" s="308"/>
      <c r="F189" s="308"/>
      <c r="G189" s="308"/>
      <c r="H189" s="308"/>
      <c r="I189" s="308"/>
      <c r="J189" s="308"/>
      <c r="K189" s="308"/>
      <c r="L189" s="308"/>
      <c r="M189" s="308"/>
      <c r="N189" s="308"/>
      <c r="O189" s="308"/>
      <c r="P189" s="308"/>
      <c r="Q189" s="308"/>
      <c r="R189" s="308"/>
      <c r="S189" s="308"/>
      <c r="T189" s="308"/>
      <c r="U189" s="308"/>
      <c r="V189" s="308"/>
      <c r="W189" s="308"/>
      <c r="X189" s="308"/>
      <c r="Y189" s="308"/>
      <c r="Z189" s="308"/>
    </row>
    <row r="190">
      <c r="A190" s="361"/>
      <c r="B190" s="308"/>
      <c r="C190" s="308"/>
      <c r="D190" s="308"/>
      <c r="E190" s="308"/>
      <c r="F190" s="308"/>
      <c r="G190" s="308"/>
      <c r="H190" s="308"/>
      <c r="I190" s="308"/>
      <c r="J190" s="308"/>
      <c r="K190" s="308"/>
      <c r="L190" s="308"/>
      <c r="M190" s="308"/>
      <c r="N190" s="308"/>
      <c r="O190" s="308"/>
      <c r="P190" s="308"/>
      <c r="Q190" s="308"/>
      <c r="R190" s="308"/>
      <c r="S190" s="308"/>
      <c r="T190" s="308"/>
      <c r="U190" s="308"/>
      <c r="V190" s="308"/>
      <c r="W190" s="308"/>
      <c r="X190" s="308"/>
      <c r="Y190" s="308"/>
      <c r="Z190" s="308"/>
    </row>
    <row r="191">
      <c r="A191" s="361"/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308"/>
      <c r="T191" s="308"/>
      <c r="U191" s="308"/>
      <c r="V191" s="308"/>
      <c r="W191" s="308"/>
      <c r="X191" s="308"/>
      <c r="Y191" s="308"/>
      <c r="Z191" s="308"/>
    </row>
    <row r="192">
      <c r="A192" s="361"/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308"/>
      <c r="T192" s="308"/>
      <c r="U192" s="308"/>
      <c r="V192" s="308"/>
      <c r="W192" s="308"/>
      <c r="X192" s="308"/>
      <c r="Y192" s="308"/>
      <c r="Z192" s="308"/>
    </row>
    <row r="193">
      <c r="A193" s="361"/>
      <c r="B193" s="308"/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308"/>
      <c r="T193" s="308"/>
      <c r="U193" s="308"/>
      <c r="V193" s="308"/>
      <c r="W193" s="308"/>
      <c r="X193" s="308"/>
      <c r="Y193" s="308"/>
      <c r="Z193" s="308"/>
    </row>
    <row r="194">
      <c r="A194" s="361"/>
      <c r="B194" s="308"/>
      <c r="C194" s="308"/>
      <c r="D194" s="308"/>
      <c r="E194" s="308"/>
      <c r="F194" s="308"/>
      <c r="G194" s="308"/>
      <c r="H194" s="308"/>
      <c r="I194" s="308"/>
      <c r="J194" s="308"/>
      <c r="K194" s="308"/>
      <c r="L194" s="308"/>
      <c r="M194" s="308"/>
      <c r="N194" s="308"/>
      <c r="O194" s="308"/>
      <c r="P194" s="308"/>
      <c r="Q194" s="308"/>
      <c r="R194" s="308"/>
      <c r="S194" s="308"/>
      <c r="T194" s="308"/>
      <c r="U194" s="308"/>
      <c r="V194" s="308"/>
      <c r="W194" s="308"/>
      <c r="X194" s="308"/>
      <c r="Y194" s="308"/>
      <c r="Z194" s="308"/>
    </row>
    <row r="195">
      <c r="A195" s="361"/>
      <c r="B195" s="308"/>
      <c r="C195" s="308"/>
      <c r="D195" s="308"/>
      <c r="E195" s="308"/>
      <c r="F195" s="308"/>
      <c r="G195" s="308"/>
      <c r="H195" s="308"/>
      <c r="I195" s="308"/>
      <c r="J195" s="308"/>
      <c r="K195" s="308"/>
      <c r="L195" s="308"/>
      <c r="M195" s="308"/>
      <c r="N195" s="308"/>
      <c r="O195" s="308"/>
      <c r="P195" s="308"/>
      <c r="Q195" s="308"/>
      <c r="R195" s="308"/>
      <c r="S195" s="308"/>
      <c r="T195" s="308"/>
      <c r="U195" s="308"/>
      <c r="V195" s="308"/>
      <c r="W195" s="308"/>
      <c r="X195" s="308"/>
      <c r="Y195" s="308"/>
      <c r="Z195" s="308"/>
    </row>
    <row r="196">
      <c r="A196" s="361"/>
      <c r="B196" s="308"/>
      <c r="C196" s="308"/>
      <c r="D196" s="308"/>
      <c r="E196" s="308"/>
      <c r="F196" s="308"/>
      <c r="G196" s="308"/>
      <c r="H196" s="308"/>
      <c r="I196" s="308"/>
      <c r="J196" s="308"/>
      <c r="K196" s="308"/>
      <c r="L196" s="308"/>
      <c r="M196" s="308"/>
      <c r="N196" s="308"/>
      <c r="O196" s="308"/>
      <c r="P196" s="308"/>
      <c r="Q196" s="308"/>
      <c r="R196" s="308"/>
      <c r="S196" s="308"/>
      <c r="T196" s="308"/>
      <c r="U196" s="308"/>
      <c r="V196" s="308"/>
      <c r="W196" s="308"/>
      <c r="X196" s="308"/>
      <c r="Y196" s="308"/>
      <c r="Z196" s="308"/>
    </row>
    <row r="197">
      <c r="A197" s="361"/>
      <c r="B197" s="308"/>
      <c r="C197" s="308"/>
      <c r="D197" s="308"/>
      <c r="E197" s="308"/>
      <c r="F197" s="308"/>
      <c r="G197" s="308"/>
      <c r="H197" s="308"/>
      <c r="I197" s="308"/>
      <c r="J197" s="308"/>
      <c r="K197" s="308"/>
      <c r="L197" s="308"/>
      <c r="M197" s="308"/>
      <c r="N197" s="308"/>
      <c r="O197" s="308"/>
      <c r="P197" s="308"/>
      <c r="Q197" s="308"/>
      <c r="R197" s="308"/>
      <c r="S197" s="308"/>
      <c r="T197" s="308"/>
      <c r="U197" s="308"/>
      <c r="V197" s="308"/>
      <c r="W197" s="308"/>
      <c r="X197" s="308"/>
      <c r="Y197" s="308"/>
      <c r="Z197" s="308"/>
    </row>
    <row r="198">
      <c r="A198" s="361"/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308"/>
      <c r="T198" s="308"/>
      <c r="U198" s="308"/>
      <c r="V198" s="308"/>
      <c r="W198" s="308"/>
      <c r="X198" s="308"/>
      <c r="Y198" s="308"/>
      <c r="Z198" s="308"/>
    </row>
    <row r="199">
      <c r="A199" s="361"/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308"/>
      <c r="T199" s="308"/>
      <c r="U199" s="308"/>
      <c r="V199" s="308"/>
      <c r="W199" s="308"/>
      <c r="X199" s="308"/>
      <c r="Y199" s="308"/>
      <c r="Z199" s="308"/>
    </row>
    <row r="200">
      <c r="A200" s="361"/>
      <c r="B200" s="308"/>
      <c r="C200" s="308"/>
      <c r="D200" s="308"/>
      <c r="E200" s="308"/>
      <c r="F200" s="308"/>
      <c r="G200" s="308"/>
      <c r="H200" s="308"/>
      <c r="I200" s="308"/>
      <c r="J200" s="308"/>
      <c r="K200" s="308"/>
      <c r="L200" s="308"/>
      <c r="M200" s="308"/>
      <c r="N200" s="308"/>
      <c r="O200" s="308"/>
      <c r="P200" s="308"/>
      <c r="Q200" s="308"/>
      <c r="R200" s="308"/>
      <c r="S200" s="308"/>
      <c r="T200" s="308"/>
      <c r="U200" s="308"/>
      <c r="V200" s="308"/>
      <c r="W200" s="308"/>
      <c r="X200" s="308"/>
      <c r="Y200" s="308"/>
      <c r="Z200" s="308"/>
    </row>
    <row r="201">
      <c r="A201" s="361"/>
      <c r="B201" s="308"/>
      <c r="C201" s="308"/>
      <c r="D201" s="308"/>
      <c r="E201" s="308"/>
      <c r="F201" s="308"/>
      <c r="G201" s="308"/>
      <c r="H201" s="308"/>
      <c r="I201" s="308"/>
      <c r="J201" s="308"/>
      <c r="K201" s="308"/>
      <c r="L201" s="308"/>
      <c r="M201" s="308"/>
      <c r="N201" s="308"/>
      <c r="O201" s="308"/>
      <c r="P201" s="308"/>
      <c r="Q201" s="308"/>
      <c r="R201" s="308"/>
      <c r="S201" s="308"/>
      <c r="T201" s="308"/>
      <c r="U201" s="308"/>
      <c r="V201" s="308"/>
      <c r="W201" s="308"/>
      <c r="X201" s="308"/>
      <c r="Y201" s="308"/>
      <c r="Z201" s="308"/>
    </row>
    <row r="202">
      <c r="A202" s="361"/>
      <c r="B202" s="308"/>
      <c r="C202" s="308"/>
      <c r="D202" s="308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</row>
    <row r="203">
      <c r="A203" s="361"/>
      <c r="B203" s="308"/>
      <c r="C203" s="308"/>
      <c r="D203" s="308"/>
      <c r="E203" s="308"/>
      <c r="F203" s="308"/>
      <c r="G203" s="308"/>
      <c r="H203" s="308"/>
      <c r="I203" s="308"/>
      <c r="J203" s="308"/>
      <c r="K203" s="308"/>
      <c r="L203" s="308"/>
      <c r="M203" s="308"/>
      <c r="N203" s="308"/>
      <c r="O203" s="308"/>
      <c r="P203" s="308"/>
      <c r="Q203" s="308"/>
      <c r="R203" s="308"/>
      <c r="S203" s="308"/>
      <c r="T203" s="308"/>
      <c r="U203" s="308"/>
      <c r="V203" s="308"/>
      <c r="W203" s="308"/>
      <c r="X203" s="308"/>
      <c r="Y203" s="308"/>
      <c r="Z203" s="308"/>
    </row>
    <row r="204">
      <c r="A204" s="361"/>
      <c r="B204" s="308"/>
      <c r="C204" s="308"/>
      <c r="D204" s="308"/>
      <c r="E204" s="308"/>
      <c r="F204" s="308"/>
      <c r="G204" s="308"/>
      <c r="H204" s="308"/>
      <c r="I204" s="308"/>
      <c r="J204" s="308"/>
      <c r="K204" s="308"/>
      <c r="L204" s="308"/>
      <c r="M204" s="308"/>
      <c r="N204" s="308"/>
      <c r="O204" s="308"/>
      <c r="P204" s="308"/>
      <c r="Q204" s="308"/>
      <c r="R204" s="308"/>
      <c r="S204" s="308"/>
      <c r="T204" s="308"/>
      <c r="U204" s="308"/>
      <c r="V204" s="308"/>
      <c r="W204" s="308"/>
      <c r="X204" s="308"/>
      <c r="Y204" s="308"/>
      <c r="Z204" s="308"/>
    </row>
    <row r="205">
      <c r="A205" s="361"/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308"/>
      <c r="T205" s="308"/>
      <c r="U205" s="308"/>
      <c r="V205" s="308"/>
      <c r="W205" s="308"/>
      <c r="X205" s="308"/>
      <c r="Y205" s="308"/>
      <c r="Z205" s="308"/>
    </row>
    <row r="206">
      <c r="A206" s="361"/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308"/>
      <c r="T206" s="308"/>
      <c r="U206" s="308"/>
      <c r="V206" s="308"/>
      <c r="W206" s="308"/>
      <c r="X206" s="308"/>
      <c r="Y206" s="308"/>
      <c r="Z206" s="308"/>
    </row>
    <row r="207">
      <c r="A207" s="361"/>
      <c r="B207" s="308"/>
      <c r="C207" s="308"/>
      <c r="D207" s="308"/>
      <c r="E207" s="308"/>
      <c r="F207" s="308"/>
      <c r="G207" s="308"/>
      <c r="H207" s="308"/>
      <c r="I207" s="308"/>
      <c r="J207" s="308"/>
      <c r="K207" s="308"/>
      <c r="L207" s="308"/>
      <c r="M207" s="308"/>
      <c r="N207" s="308"/>
      <c r="O207" s="308"/>
      <c r="P207" s="308"/>
      <c r="Q207" s="308"/>
      <c r="R207" s="308"/>
      <c r="S207" s="308"/>
      <c r="T207" s="308"/>
      <c r="U207" s="308"/>
      <c r="V207" s="308"/>
      <c r="W207" s="308"/>
      <c r="X207" s="308"/>
      <c r="Y207" s="308"/>
      <c r="Z207" s="308"/>
    </row>
    <row r="208">
      <c r="A208" s="361"/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308"/>
      <c r="T208" s="308"/>
      <c r="U208" s="308"/>
      <c r="V208" s="308"/>
      <c r="W208" s="308"/>
      <c r="X208" s="308"/>
      <c r="Y208" s="308"/>
      <c r="Z208" s="308"/>
    </row>
    <row r="209">
      <c r="A209" s="361"/>
      <c r="B209" s="308"/>
      <c r="C209" s="308"/>
      <c r="D209" s="308"/>
      <c r="E209" s="308"/>
      <c r="F209" s="308"/>
      <c r="G209" s="308"/>
      <c r="H209" s="308"/>
      <c r="I209" s="308"/>
      <c r="J209" s="308"/>
      <c r="K209" s="308"/>
      <c r="L209" s="308"/>
      <c r="M209" s="308"/>
      <c r="N209" s="308"/>
      <c r="O209" s="308"/>
      <c r="P209" s="308"/>
      <c r="Q209" s="308"/>
      <c r="R209" s="308"/>
      <c r="S209" s="308"/>
      <c r="T209" s="308"/>
      <c r="U209" s="308"/>
      <c r="V209" s="308"/>
      <c r="W209" s="308"/>
      <c r="X209" s="308"/>
      <c r="Y209" s="308"/>
      <c r="Z209" s="308"/>
    </row>
    <row r="210">
      <c r="A210" s="361"/>
      <c r="B210" s="308"/>
      <c r="C210" s="308"/>
      <c r="D210" s="308"/>
      <c r="E210" s="308"/>
      <c r="F210" s="308"/>
      <c r="G210" s="308"/>
      <c r="H210" s="308"/>
      <c r="I210" s="308"/>
      <c r="J210" s="308"/>
      <c r="K210" s="308"/>
      <c r="L210" s="308"/>
      <c r="M210" s="308"/>
      <c r="N210" s="308"/>
      <c r="O210" s="308"/>
      <c r="P210" s="308"/>
      <c r="Q210" s="308"/>
      <c r="R210" s="308"/>
      <c r="S210" s="308"/>
      <c r="T210" s="308"/>
      <c r="U210" s="308"/>
      <c r="V210" s="308"/>
      <c r="W210" s="308"/>
      <c r="X210" s="308"/>
      <c r="Y210" s="308"/>
      <c r="Z210" s="308"/>
    </row>
    <row r="211">
      <c r="A211" s="361"/>
      <c r="B211" s="308"/>
      <c r="C211" s="308"/>
      <c r="D211" s="308"/>
      <c r="E211" s="308"/>
      <c r="F211" s="308"/>
      <c r="G211" s="308"/>
      <c r="H211" s="308"/>
      <c r="I211" s="308"/>
      <c r="J211" s="308"/>
      <c r="K211" s="308"/>
      <c r="L211" s="308"/>
      <c r="M211" s="308"/>
      <c r="N211" s="308"/>
      <c r="O211" s="308"/>
      <c r="P211" s="308"/>
      <c r="Q211" s="308"/>
      <c r="R211" s="308"/>
      <c r="S211" s="308"/>
      <c r="T211" s="308"/>
      <c r="U211" s="308"/>
      <c r="V211" s="308"/>
      <c r="W211" s="308"/>
      <c r="X211" s="308"/>
      <c r="Y211" s="308"/>
      <c r="Z211" s="308"/>
    </row>
    <row r="212">
      <c r="A212" s="361"/>
      <c r="B212" s="308"/>
      <c r="C212" s="308"/>
      <c r="D212" s="308"/>
      <c r="E212" s="308"/>
      <c r="F212" s="308"/>
      <c r="G212" s="308"/>
      <c r="H212" s="308"/>
      <c r="I212" s="308"/>
      <c r="J212" s="308"/>
      <c r="K212" s="308"/>
      <c r="L212" s="308"/>
      <c r="M212" s="308"/>
      <c r="N212" s="308"/>
      <c r="O212" s="308"/>
      <c r="P212" s="308"/>
      <c r="Q212" s="308"/>
      <c r="R212" s="308"/>
      <c r="S212" s="308"/>
      <c r="T212" s="308"/>
      <c r="U212" s="308"/>
      <c r="V212" s="308"/>
      <c r="W212" s="308"/>
      <c r="X212" s="308"/>
      <c r="Y212" s="308"/>
      <c r="Z212" s="308"/>
    </row>
    <row r="213">
      <c r="A213" s="361"/>
      <c r="B213" s="308"/>
      <c r="C213" s="308"/>
      <c r="D213" s="308"/>
      <c r="E213" s="308"/>
      <c r="F213" s="308"/>
      <c r="G213" s="308"/>
      <c r="H213" s="308"/>
      <c r="I213" s="308"/>
      <c r="J213" s="308"/>
      <c r="K213" s="308"/>
      <c r="L213" s="308"/>
      <c r="M213" s="308"/>
      <c r="N213" s="308"/>
      <c r="O213" s="308"/>
      <c r="P213" s="308"/>
      <c r="Q213" s="308"/>
      <c r="R213" s="308"/>
      <c r="S213" s="308"/>
      <c r="T213" s="308"/>
      <c r="U213" s="308"/>
      <c r="V213" s="308"/>
      <c r="W213" s="308"/>
      <c r="X213" s="308"/>
      <c r="Y213" s="308"/>
      <c r="Z213" s="308"/>
    </row>
    <row r="214">
      <c r="A214" s="361"/>
      <c r="B214" s="308"/>
      <c r="C214" s="308"/>
      <c r="D214" s="308"/>
      <c r="E214" s="308"/>
      <c r="F214" s="308"/>
      <c r="G214" s="308"/>
      <c r="H214" s="308"/>
      <c r="I214" s="308"/>
      <c r="J214" s="308"/>
      <c r="K214" s="308"/>
      <c r="L214" s="308"/>
      <c r="M214" s="308"/>
      <c r="N214" s="308"/>
      <c r="O214" s="308"/>
      <c r="P214" s="308"/>
      <c r="Q214" s="308"/>
      <c r="R214" s="308"/>
      <c r="S214" s="308"/>
      <c r="T214" s="308"/>
      <c r="U214" s="308"/>
      <c r="V214" s="308"/>
      <c r="W214" s="308"/>
      <c r="X214" s="308"/>
      <c r="Y214" s="308"/>
      <c r="Z214" s="308"/>
    </row>
    <row r="215">
      <c r="A215" s="361"/>
      <c r="B215" s="308"/>
      <c r="C215" s="308"/>
      <c r="D215" s="308"/>
      <c r="E215" s="308"/>
      <c r="F215" s="308"/>
      <c r="G215" s="308"/>
      <c r="H215" s="308"/>
      <c r="I215" s="308"/>
      <c r="J215" s="308"/>
      <c r="K215" s="308"/>
      <c r="L215" s="308"/>
      <c r="M215" s="308"/>
      <c r="N215" s="308"/>
      <c r="O215" s="308"/>
      <c r="P215" s="308"/>
      <c r="Q215" s="308"/>
      <c r="R215" s="308"/>
      <c r="S215" s="308"/>
      <c r="T215" s="308"/>
      <c r="U215" s="308"/>
      <c r="V215" s="308"/>
      <c r="W215" s="308"/>
      <c r="X215" s="308"/>
      <c r="Y215" s="308"/>
      <c r="Z215" s="308"/>
    </row>
    <row r="216">
      <c r="A216" s="361"/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308"/>
      <c r="T216" s="308"/>
      <c r="U216" s="308"/>
      <c r="V216" s="308"/>
      <c r="W216" s="308"/>
      <c r="X216" s="308"/>
      <c r="Y216" s="308"/>
      <c r="Z216" s="308"/>
    </row>
    <row r="217">
      <c r="A217" s="361"/>
      <c r="B217" s="308"/>
      <c r="C217" s="308"/>
      <c r="D217" s="308"/>
      <c r="E217" s="308"/>
      <c r="F217" s="308"/>
      <c r="G217" s="308"/>
      <c r="H217" s="308"/>
      <c r="I217" s="308"/>
      <c r="J217" s="308"/>
      <c r="K217" s="308"/>
      <c r="L217" s="308"/>
      <c r="M217" s="308"/>
      <c r="N217" s="308"/>
      <c r="O217" s="308"/>
      <c r="P217" s="308"/>
      <c r="Q217" s="308"/>
      <c r="R217" s="308"/>
      <c r="S217" s="308"/>
      <c r="T217" s="308"/>
      <c r="U217" s="308"/>
      <c r="V217" s="308"/>
      <c r="W217" s="308"/>
      <c r="X217" s="308"/>
      <c r="Y217" s="308"/>
      <c r="Z217" s="308"/>
    </row>
    <row r="218">
      <c r="A218" s="361"/>
      <c r="B218" s="308"/>
      <c r="C218" s="308"/>
      <c r="D218" s="308"/>
      <c r="E218" s="308"/>
      <c r="F218" s="308"/>
      <c r="G218" s="308"/>
      <c r="H218" s="308"/>
      <c r="I218" s="308"/>
      <c r="J218" s="308"/>
      <c r="K218" s="308"/>
      <c r="L218" s="308"/>
      <c r="M218" s="308"/>
      <c r="N218" s="308"/>
      <c r="O218" s="308"/>
      <c r="P218" s="308"/>
      <c r="Q218" s="308"/>
      <c r="R218" s="308"/>
      <c r="S218" s="308"/>
      <c r="T218" s="308"/>
      <c r="U218" s="308"/>
      <c r="V218" s="308"/>
      <c r="W218" s="308"/>
      <c r="X218" s="308"/>
      <c r="Y218" s="308"/>
      <c r="Z218" s="308"/>
    </row>
    <row r="219">
      <c r="A219" s="361"/>
      <c r="B219" s="308"/>
      <c r="C219" s="308"/>
      <c r="D219" s="308"/>
      <c r="E219" s="308"/>
      <c r="F219" s="308"/>
      <c r="G219" s="308"/>
      <c r="H219" s="308"/>
      <c r="I219" s="308"/>
      <c r="J219" s="308"/>
      <c r="K219" s="308"/>
      <c r="L219" s="308"/>
      <c r="M219" s="308"/>
      <c r="N219" s="308"/>
      <c r="O219" s="308"/>
      <c r="P219" s="308"/>
      <c r="Q219" s="308"/>
      <c r="R219" s="308"/>
      <c r="S219" s="308"/>
      <c r="T219" s="308"/>
      <c r="U219" s="308"/>
      <c r="V219" s="308"/>
      <c r="W219" s="308"/>
      <c r="X219" s="308"/>
      <c r="Y219" s="308"/>
      <c r="Z219" s="308"/>
    </row>
    <row r="220">
      <c r="A220" s="361"/>
      <c r="B220" s="308"/>
      <c r="C220" s="308"/>
      <c r="D220" s="308"/>
      <c r="E220" s="308"/>
      <c r="F220" s="308"/>
      <c r="G220" s="308"/>
      <c r="H220" s="308"/>
      <c r="I220" s="308"/>
      <c r="J220" s="308"/>
      <c r="K220" s="308"/>
      <c r="L220" s="308"/>
      <c r="M220" s="308"/>
      <c r="N220" s="308"/>
      <c r="O220" s="308"/>
      <c r="P220" s="308"/>
      <c r="Q220" s="308"/>
      <c r="R220" s="308"/>
      <c r="S220" s="308"/>
      <c r="T220" s="308"/>
      <c r="U220" s="308"/>
      <c r="V220" s="308"/>
      <c r="W220" s="308"/>
      <c r="X220" s="308"/>
      <c r="Y220" s="308"/>
      <c r="Z220" s="308"/>
    </row>
    <row r="221">
      <c r="A221" s="361"/>
      <c r="B221" s="308"/>
      <c r="C221" s="308"/>
      <c r="D221" s="308"/>
      <c r="E221" s="308"/>
      <c r="F221" s="308"/>
      <c r="G221" s="308"/>
      <c r="H221" s="308"/>
      <c r="I221" s="308"/>
      <c r="J221" s="308"/>
      <c r="K221" s="308"/>
      <c r="L221" s="308"/>
      <c r="M221" s="308"/>
      <c r="N221" s="308"/>
      <c r="O221" s="308"/>
      <c r="P221" s="308"/>
      <c r="Q221" s="308"/>
      <c r="R221" s="308"/>
      <c r="S221" s="308"/>
      <c r="T221" s="308"/>
      <c r="U221" s="308"/>
      <c r="V221" s="308"/>
      <c r="W221" s="308"/>
      <c r="X221" s="308"/>
      <c r="Y221" s="308"/>
      <c r="Z221" s="308"/>
    </row>
    <row r="222">
      <c r="A222" s="361"/>
      <c r="B222" s="308"/>
      <c r="C222" s="308"/>
      <c r="D222" s="308"/>
      <c r="E222" s="308"/>
      <c r="F222" s="308"/>
      <c r="G222" s="308"/>
      <c r="H222" s="308"/>
      <c r="I222" s="308"/>
      <c r="J222" s="308"/>
      <c r="K222" s="308"/>
      <c r="L222" s="308"/>
      <c r="M222" s="308"/>
      <c r="N222" s="308"/>
      <c r="O222" s="308"/>
      <c r="P222" s="308"/>
      <c r="Q222" s="308"/>
      <c r="R222" s="308"/>
      <c r="S222" s="308"/>
      <c r="T222" s="308"/>
      <c r="U222" s="308"/>
      <c r="V222" s="308"/>
      <c r="W222" s="308"/>
      <c r="X222" s="308"/>
      <c r="Y222" s="308"/>
      <c r="Z222" s="308"/>
    </row>
    <row r="223">
      <c r="A223" s="361"/>
      <c r="B223" s="308"/>
      <c r="C223" s="308"/>
      <c r="D223" s="308"/>
      <c r="E223" s="308"/>
      <c r="F223" s="308"/>
      <c r="G223" s="308"/>
      <c r="H223" s="308"/>
      <c r="I223" s="308"/>
      <c r="J223" s="308"/>
      <c r="K223" s="308"/>
      <c r="L223" s="308"/>
      <c r="M223" s="308"/>
      <c r="N223" s="308"/>
      <c r="O223" s="308"/>
      <c r="P223" s="308"/>
      <c r="Q223" s="308"/>
      <c r="R223" s="308"/>
      <c r="S223" s="308"/>
      <c r="T223" s="308"/>
      <c r="U223" s="308"/>
      <c r="V223" s="308"/>
      <c r="W223" s="308"/>
      <c r="X223" s="308"/>
      <c r="Y223" s="308"/>
      <c r="Z223" s="308"/>
    </row>
    <row r="224">
      <c r="A224" s="361"/>
      <c r="B224" s="308"/>
      <c r="C224" s="308"/>
      <c r="D224" s="308"/>
      <c r="E224" s="308"/>
      <c r="F224" s="308"/>
      <c r="G224" s="308"/>
      <c r="H224" s="308"/>
      <c r="I224" s="308"/>
      <c r="J224" s="308"/>
      <c r="K224" s="308"/>
      <c r="L224" s="308"/>
      <c r="M224" s="308"/>
      <c r="N224" s="308"/>
      <c r="O224" s="308"/>
      <c r="P224" s="308"/>
      <c r="Q224" s="308"/>
      <c r="R224" s="308"/>
      <c r="S224" s="308"/>
      <c r="T224" s="308"/>
      <c r="U224" s="308"/>
      <c r="V224" s="308"/>
      <c r="W224" s="308"/>
      <c r="X224" s="308"/>
      <c r="Y224" s="308"/>
      <c r="Z224" s="308"/>
    </row>
    <row r="225">
      <c r="A225" s="361"/>
      <c r="B225" s="308"/>
      <c r="C225" s="308"/>
      <c r="D225" s="308"/>
      <c r="E225" s="308"/>
      <c r="F225" s="308"/>
      <c r="G225" s="308"/>
      <c r="H225" s="308"/>
      <c r="I225" s="308"/>
      <c r="J225" s="308"/>
      <c r="K225" s="308"/>
      <c r="L225" s="308"/>
      <c r="M225" s="308"/>
      <c r="N225" s="308"/>
      <c r="O225" s="308"/>
      <c r="P225" s="308"/>
      <c r="Q225" s="308"/>
      <c r="R225" s="308"/>
      <c r="S225" s="308"/>
      <c r="T225" s="308"/>
      <c r="U225" s="308"/>
      <c r="V225" s="308"/>
      <c r="W225" s="308"/>
      <c r="X225" s="308"/>
      <c r="Y225" s="308"/>
      <c r="Z225" s="308"/>
    </row>
    <row r="226">
      <c r="A226" s="361"/>
      <c r="B226" s="308"/>
      <c r="C226" s="308"/>
      <c r="D226" s="308"/>
      <c r="E226" s="308"/>
      <c r="F226" s="308"/>
      <c r="G226" s="308"/>
      <c r="H226" s="308"/>
      <c r="I226" s="308"/>
      <c r="J226" s="308"/>
      <c r="K226" s="308"/>
      <c r="L226" s="308"/>
      <c r="M226" s="308"/>
      <c r="N226" s="308"/>
      <c r="O226" s="308"/>
      <c r="P226" s="308"/>
      <c r="Q226" s="308"/>
      <c r="R226" s="308"/>
      <c r="S226" s="308"/>
      <c r="T226" s="308"/>
      <c r="U226" s="308"/>
      <c r="V226" s="308"/>
      <c r="W226" s="308"/>
      <c r="X226" s="308"/>
      <c r="Y226" s="308"/>
      <c r="Z226" s="308"/>
    </row>
    <row r="227">
      <c r="A227" s="361"/>
      <c r="B227" s="308"/>
      <c r="C227" s="308"/>
      <c r="D227" s="308"/>
      <c r="E227" s="308"/>
      <c r="F227" s="308"/>
      <c r="G227" s="308"/>
      <c r="H227" s="308"/>
      <c r="I227" s="308"/>
      <c r="J227" s="308"/>
      <c r="K227" s="308"/>
      <c r="L227" s="308"/>
      <c r="M227" s="308"/>
      <c r="N227" s="308"/>
      <c r="O227" s="308"/>
      <c r="P227" s="308"/>
      <c r="Q227" s="308"/>
      <c r="R227" s="308"/>
      <c r="S227" s="308"/>
      <c r="T227" s="308"/>
      <c r="U227" s="308"/>
      <c r="V227" s="308"/>
      <c r="W227" s="308"/>
      <c r="X227" s="308"/>
      <c r="Y227" s="308"/>
      <c r="Z227" s="308"/>
    </row>
    <row r="228">
      <c r="A228" s="361"/>
      <c r="B228" s="308"/>
      <c r="C228" s="308"/>
      <c r="D228" s="308"/>
      <c r="E228" s="308"/>
      <c r="F228" s="308"/>
      <c r="G228" s="308"/>
      <c r="H228" s="308"/>
      <c r="I228" s="308"/>
      <c r="J228" s="308"/>
      <c r="K228" s="308"/>
      <c r="L228" s="308"/>
      <c r="M228" s="308"/>
      <c r="N228" s="308"/>
      <c r="O228" s="308"/>
      <c r="P228" s="308"/>
      <c r="Q228" s="308"/>
      <c r="R228" s="308"/>
      <c r="S228" s="308"/>
      <c r="T228" s="308"/>
      <c r="U228" s="308"/>
      <c r="V228" s="308"/>
      <c r="W228" s="308"/>
      <c r="X228" s="308"/>
      <c r="Y228" s="308"/>
      <c r="Z228" s="308"/>
    </row>
    <row r="229">
      <c r="A229" s="361"/>
      <c r="B229" s="308"/>
      <c r="C229" s="308"/>
      <c r="D229" s="308"/>
      <c r="E229" s="308"/>
      <c r="F229" s="308"/>
      <c r="G229" s="308"/>
      <c r="H229" s="308"/>
      <c r="I229" s="308"/>
      <c r="J229" s="308"/>
      <c r="K229" s="308"/>
      <c r="L229" s="308"/>
      <c r="M229" s="308"/>
      <c r="N229" s="308"/>
      <c r="O229" s="308"/>
      <c r="P229" s="308"/>
      <c r="Q229" s="308"/>
      <c r="R229" s="308"/>
      <c r="S229" s="308"/>
      <c r="T229" s="308"/>
      <c r="U229" s="308"/>
      <c r="V229" s="308"/>
      <c r="W229" s="308"/>
      <c r="X229" s="308"/>
      <c r="Y229" s="308"/>
      <c r="Z229" s="308"/>
    </row>
    <row r="230">
      <c r="A230" s="361"/>
      <c r="B230" s="308"/>
      <c r="C230" s="308"/>
      <c r="D230" s="308"/>
      <c r="E230" s="308"/>
      <c r="F230" s="308"/>
      <c r="G230" s="308"/>
      <c r="H230" s="308"/>
      <c r="I230" s="308"/>
      <c r="J230" s="308"/>
      <c r="K230" s="308"/>
      <c r="L230" s="308"/>
      <c r="M230" s="308"/>
      <c r="N230" s="308"/>
      <c r="O230" s="308"/>
      <c r="P230" s="308"/>
      <c r="Q230" s="308"/>
      <c r="R230" s="308"/>
      <c r="S230" s="308"/>
      <c r="T230" s="308"/>
      <c r="U230" s="308"/>
      <c r="V230" s="308"/>
      <c r="W230" s="308"/>
      <c r="X230" s="308"/>
      <c r="Y230" s="308"/>
      <c r="Z230" s="308"/>
    </row>
    <row r="231">
      <c r="A231" s="361"/>
      <c r="B231" s="308"/>
      <c r="C231" s="308"/>
      <c r="D231" s="308"/>
      <c r="E231" s="308"/>
      <c r="F231" s="308"/>
      <c r="G231" s="308"/>
      <c r="H231" s="308"/>
      <c r="I231" s="308"/>
      <c r="J231" s="308"/>
      <c r="K231" s="308"/>
      <c r="L231" s="308"/>
      <c r="M231" s="308"/>
      <c r="N231" s="308"/>
      <c r="O231" s="308"/>
      <c r="P231" s="308"/>
      <c r="Q231" s="308"/>
      <c r="R231" s="308"/>
      <c r="S231" s="308"/>
      <c r="T231" s="308"/>
      <c r="U231" s="308"/>
      <c r="V231" s="308"/>
      <c r="W231" s="308"/>
      <c r="X231" s="308"/>
      <c r="Y231" s="308"/>
      <c r="Z231" s="308"/>
    </row>
    <row r="232">
      <c r="A232" s="361"/>
      <c r="B232" s="308"/>
      <c r="C232" s="308"/>
      <c r="D232" s="308"/>
      <c r="E232" s="308"/>
      <c r="F232" s="308"/>
      <c r="G232" s="308"/>
      <c r="H232" s="308"/>
      <c r="I232" s="308"/>
      <c r="J232" s="308"/>
      <c r="K232" s="308"/>
      <c r="L232" s="308"/>
      <c r="M232" s="308"/>
      <c r="N232" s="308"/>
      <c r="O232" s="308"/>
      <c r="P232" s="308"/>
      <c r="Q232" s="308"/>
      <c r="R232" s="308"/>
      <c r="S232" s="308"/>
      <c r="T232" s="308"/>
      <c r="U232" s="308"/>
      <c r="V232" s="308"/>
      <c r="W232" s="308"/>
      <c r="X232" s="308"/>
      <c r="Y232" s="308"/>
      <c r="Z232" s="308"/>
    </row>
    <row r="233">
      <c r="A233" s="361"/>
      <c r="B233" s="308"/>
      <c r="C233" s="308"/>
      <c r="D233" s="308"/>
      <c r="E233" s="308"/>
      <c r="F233" s="308"/>
      <c r="G233" s="308"/>
      <c r="H233" s="308"/>
      <c r="I233" s="308"/>
      <c r="J233" s="308"/>
      <c r="K233" s="308"/>
      <c r="L233" s="308"/>
      <c r="M233" s="308"/>
      <c r="N233" s="308"/>
      <c r="O233" s="308"/>
      <c r="P233" s="308"/>
      <c r="Q233" s="308"/>
      <c r="R233" s="308"/>
      <c r="S233" s="308"/>
      <c r="T233" s="308"/>
      <c r="U233" s="308"/>
      <c r="V233" s="308"/>
      <c r="W233" s="308"/>
      <c r="X233" s="308"/>
      <c r="Y233" s="308"/>
      <c r="Z233" s="308"/>
    </row>
    <row r="234">
      <c r="A234" s="361"/>
      <c r="B234" s="308"/>
      <c r="C234" s="308"/>
      <c r="D234" s="308"/>
      <c r="E234" s="308"/>
      <c r="F234" s="308"/>
      <c r="G234" s="308"/>
      <c r="H234" s="308"/>
      <c r="I234" s="308"/>
      <c r="J234" s="308"/>
      <c r="K234" s="308"/>
      <c r="L234" s="308"/>
      <c r="M234" s="308"/>
      <c r="N234" s="308"/>
      <c r="O234" s="308"/>
      <c r="P234" s="308"/>
      <c r="Q234" s="308"/>
      <c r="R234" s="308"/>
      <c r="S234" s="308"/>
      <c r="T234" s="308"/>
      <c r="U234" s="308"/>
      <c r="V234" s="308"/>
      <c r="W234" s="308"/>
      <c r="X234" s="308"/>
      <c r="Y234" s="308"/>
      <c r="Z234" s="308"/>
    </row>
    <row r="235">
      <c r="A235" s="361"/>
      <c r="B235" s="308"/>
      <c r="C235" s="308"/>
      <c r="D235" s="308"/>
      <c r="E235" s="308"/>
      <c r="F235" s="308"/>
      <c r="G235" s="308"/>
      <c r="H235" s="308"/>
      <c r="I235" s="308"/>
      <c r="J235" s="308"/>
      <c r="K235" s="308"/>
      <c r="L235" s="308"/>
      <c r="M235" s="308"/>
      <c r="N235" s="308"/>
      <c r="O235" s="308"/>
      <c r="P235" s="308"/>
      <c r="Q235" s="308"/>
      <c r="R235" s="308"/>
      <c r="S235" s="308"/>
      <c r="T235" s="308"/>
      <c r="U235" s="308"/>
      <c r="V235" s="308"/>
      <c r="W235" s="308"/>
      <c r="X235" s="308"/>
      <c r="Y235" s="308"/>
      <c r="Z235" s="308"/>
    </row>
    <row r="236">
      <c r="A236" s="361"/>
      <c r="B236" s="308"/>
      <c r="C236" s="308"/>
      <c r="D236" s="308"/>
      <c r="E236" s="308"/>
      <c r="F236" s="308"/>
      <c r="G236" s="308"/>
      <c r="H236" s="308"/>
      <c r="I236" s="308"/>
      <c r="J236" s="308"/>
      <c r="K236" s="308"/>
      <c r="L236" s="308"/>
      <c r="M236" s="308"/>
      <c r="N236" s="308"/>
      <c r="O236" s="308"/>
      <c r="P236" s="308"/>
      <c r="Q236" s="308"/>
      <c r="R236" s="308"/>
      <c r="S236" s="308"/>
      <c r="T236" s="308"/>
      <c r="U236" s="308"/>
      <c r="V236" s="308"/>
      <c r="W236" s="308"/>
      <c r="X236" s="308"/>
      <c r="Y236" s="308"/>
      <c r="Z236" s="308"/>
    </row>
    <row r="237">
      <c r="A237" s="361"/>
      <c r="B237" s="308"/>
      <c r="C237" s="308"/>
      <c r="D237" s="308"/>
      <c r="E237" s="308"/>
      <c r="F237" s="308"/>
      <c r="G237" s="308"/>
      <c r="H237" s="308"/>
      <c r="I237" s="308"/>
      <c r="J237" s="308"/>
      <c r="K237" s="308"/>
      <c r="L237" s="308"/>
      <c r="M237" s="308"/>
      <c r="N237" s="308"/>
      <c r="O237" s="308"/>
      <c r="P237" s="308"/>
      <c r="Q237" s="308"/>
      <c r="R237" s="308"/>
      <c r="S237" s="308"/>
      <c r="T237" s="308"/>
      <c r="U237" s="308"/>
      <c r="V237" s="308"/>
      <c r="W237" s="308"/>
      <c r="X237" s="308"/>
      <c r="Y237" s="308"/>
      <c r="Z237" s="308"/>
    </row>
    <row r="238">
      <c r="A238" s="361"/>
      <c r="B238" s="308"/>
      <c r="C238" s="308"/>
      <c r="D238" s="308"/>
      <c r="E238" s="308"/>
      <c r="F238" s="308"/>
      <c r="G238" s="308"/>
      <c r="H238" s="308"/>
      <c r="I238" s="308"/>
      <c r="J238" s="308"/>
      <c r="K238" s="308"/>
      <c r="L238" s="308"/>
      <c r="M238" s="308"/>
      <c r="N238" s="308"/>
      <c r="O238" s="308"/>
      <c r="P238" s="308"/>
      <c r="Q238" s="308"/>
      <c r="R238" s="308"/>
      <c r="S238" s="308"/>
      <c r="T238" s="308"/>
      <c r="U238" s="308"/>
      <c r="V238" s="308"/>
      <c r="W238" s="308"/>
      <c r="X238" s="308"/>
      <c r="Y238" s="308"/>
      <c r="Z238" s="308"/>
    </row>
    <row r="239">
      <c r="A239" s="361"/>
      <c r="B239" s="308"/>
      <c r="C239" s="308"/>
      <c r="D239" s="308"/>
      <c r="E239" s="308"/>
      <c r="F239" s="308"/>
      <c r="G239" s="308"/>
      <c r="H239" s="308"/>
      <c r="I239" s="308"/>
      <c r="J239" s="308"/>
      <c r="K239" s="308"/>
      <c r="L239" s="308"/>
      <c r="M239" s="308"/>
      <c r="N239" s="308"/>
      <c r="O239" s="308"/>
      <c r="P239" s="308"/>
      <c r="Q239" s="308"/>
      <c r="R239" s="308"/>
      <c r="S239" s="308"/>
      <c r="T239" s="308"/>
      <c r="U239" s="308"/>
      <c r="V239" s="308"/>
      <c r="W239" s="308"/>
      <c r="X239" s="308"/>
      <c r="Y239" s="308"/>
      <c r="Z239" s="308"/>
    </row>
    <row r="240">
      <c r="A240" s="361"/>
      <c r="B240" s="308"/>
      <c r="C240" s="308"/>
      <c r="D240" s="308"/>
      <c r="E240" s="308"/>
      <c r="F240" s="308"/>
      <c r="G240" s="308"/>
      <c r="H240" s="308"/>
      <c r="I240" s="308"/>
      <c r="J240" s="308"/>
      <c r="K240" s="308"/>
      <c r="L240" s="308"/>
      <c r="M240" s="308"/>
      <c r="N240" s="308"/>
      <c r="O240" s="308"/>
      <c r="P240" s="308"/>
      <c r="Q240" s="308"/>
      <c r="R240" s="308"/>
      <c r="S240" s="308"/>
      <c r="T240" s="308"/>
      <c r="U240" s="308"/>
      <c r="V240" s="308"/>
      <c r="W240" s="308"/>
      <c r="X240" s="308"/>
      <c r="Y240" s="308"/>
      <c r="Z240" s="308"/>
    </row>
    <row r="241">
      <c r="A241" s="361"/>
      <c r="B241" s="308"/>
      <c r="C241" s="308"/>
      <c r="D241" s="308"/>
      <c r="E241" s="308"/>
      <c r="F241" s="308"/>
      <c r="G241" s="308"/>
      <c r="H241" s="308"/>
      <c r="I241" s="308"/>
      <c r="J241" s="308"/>
      <c r="K241" s="308"/>
      <c r="L241" s="308"/>
      <c r="M241" s="308"/>
      <c r="N241" s="308"/>
      <c r="O241" s="308"/>
      <c r="P241" s="308"/>
      <c r="Q241" s="308"/>
      <c r="R241" s="308"/>
      <c r="S241" s="308"/>
      <c r="T241" s="308"/>
      <c r="U241" s="308"/>
      <c r="V241" s="308"/>
      <c r="W241" s="308"/>
      <c r="X241" s="308"/>
      <c r="Y241" s="308"/>
      <c r="Z241" s="308"/>
    </row>
    <row r="242">
      <c r="A242" s="361"/>
      <c r="B242" s="308"/>
      <c r="C242" s="308"/>
      <c r="D242" s="308"/>
      <c r="E242" s="308"/>
      <c r="F242" s="308"/>
      <c r="G242" s="308"/>
      <c r="H242" s="308"/>
      <c r="I242" s="308"/>
      <c r="J242" s="308"/>
      <c r="K242" s="308"/>
      <c r="L242" s="308"/>
      <c r="M242" s="308"/>
      <c r="N242" s="308"/>
      <c r="O242" s="308"/>
      <c r="P242" s="308"/>
      <c r="Q242" s="308"/>
      <c r="R242" s="308"/>
      <c r="S242" s="308"/>
      <c r="T242" s="308"/>
      <c r="U242" s="308"/>
      <c r="V242" s="308"/>
      <c r="W242" s="308"/>
      <c r="X242" s="308"/>
      <c r="Y242" s="308"/>
      <c r="Z242" s="308"/>
    </row>
    <row r="243">
      <c r="A243" s="361"/>
      <c r="B243" s="308"/>
      <c r="C243" s="308"/>
      <c r="D243" s="308"/>
      <c r="E243" s="308"/>
      <c r="F243" s="308"/>
      <c r="G243" s="308"/>
      <c r="H243" s="308"/>
      <c r="I243" s="308"/>
      <c r="J243" s="308"/>
      <c r="K243" s="308"/>
      <c r="L243" s="308"/>
      <c r="M243" s="308"/>
      <c r="N243" s="308"/>
      <c r="O243" s="308"/>
      <c r="P243" s="308"/>
      <c r="Q243" s="308"/>
      <c r="R243" s="308"/>
      <c r="S243" s="308"/>
      <c r="T243" s="308"/>
      <c r="U243" s="308"/>
      <c r="V243" s="308"/>
      <c r="W243" s="308"/>
      <c r="X243" s="308"/>
      <c r="Y243" s="308"/>
      <c r="Z243" s="308"/>
    </row>
    <row r="244">
      <c r="A244" s="361"/>
      <c r="B244" s="308"/>
      <c r="C244" s="308"/>
      <c r="D244" s="308"/>
      <c r="E244" s="308"/>
      <c r="F244" s="308"/>
      <c r="G244" s="308"/>
      <c r="H244" s="308"/>
      <c r="I244" s="308"/>
      <c r="J244" s="308"/>
      <c r="K244" s="308"/>
      <c r="L244" s="308"/>
      <c r="M244" s="308"/>
      <c r="N244" s="308"/>
      <c r="O244" s="308"/>
      <c r="P244" s="308"/>
      <c r="Q244" s="308"/>
      <c r="R244" s="308"/>
      <c r="S244" s="308"/>
      <c r="T244" s="308"/>
      <c r="U244" s="308"/>
      <c r="V244" s="308"/>
      <c r="W244" s="308"/>
      <c r="X244" s="308"/>
      <c r="Y244" s="308"/>
      <c r="Z244" s="308"/>
    </row>
    <row r="245">
      <c r="A245" s="361"/>
      <c r="B245" s="308"/>
      <c r="C245" s="308"/>
      <c r="D245" s="308"/>
      <c r="E245" s="308"/>
      <c r="F245" s="308"/>
      <c r="G245" s="308"/>
      <c r="H245" s="308"/>
      <c r="I245" s="308"/>
      <c r="J245" s="308"/>
      <c r="K245" s="308"/>
      <c r="L245" s="308"/>
      <c r="M245" s="308"/>
      <c r="N245" s="308"/>
      <c r="O245" s="308"/>
      <c r="P245" s="308"/>
      <c r="Q245" s="308"/>
      <c r="R245" s="308"/>
      <c r="S245" s="308"/>
      <c r="T245" s="308"/>
      <c r="U245" s="308"/>
      <c r="V245" s="308"/>
      <c r="W245" s="308"/>
      <c r="X245" s="308"/>
      <c r="Y245" s="308"/>
      <c r="Z245" s="308"/>
    </row>
    <row r="246">
      <c r="A246" s="361"/>
      <c r="B246" s="308"/>
      <c r="C246" s="308"/>
      <c r="D246" s="308"/>
      <c r="E246" s="308"/>
      <c r="F246" s="308"/>
      <c r="G246" s="308"/>
      <c r="H246" s="308"/>
      <c r="I246" s="308"/>
      <c r="J246" s="308"/>
      <c r="K246" s="308"/>
      <c r="L246" s="308"/>
      <c r="M246" s="308"/>
      <c r="N246" s="308"/>
      <c r="O246" s="308"/>
      <c r="P246" s="308"/>
      <c r="Q246" s="308"/>
      <c r="R246" s="308"/>
      <c r="S246" s="308"/>
      <c r="T246" s="308"/>
      <c r="U246" s="308"/>
      <c r="V246" s="308"/>
      <c r="W246" s="308"/>
      <c r="X246" s="308"/>
      <c r="Y246" s="308"/>
      <c r="Z246" s="308"/>
    </row>
    <row r="247">
      <c r="A247" s="361"/>
      <c r="B247" s="308"/>
      <c r="C247" s="308"/>
      <c r="D247" s="308"/>
      <c r="E247" s="308"/>
      <c r="F247" s="308"/>
      <c r="G247" s="308"/>
      <c r="H247" s="308"/>
      <c r="I247" s="308"/>
      <c r="J247" s="308"/>
      <c r="K247" s="308"/>
      <c r="L247" s="308"/>
      <c r="M247" s="308"/>
      <c r="N247" s="308"/>
      <c r="O247" s="308"/>
      <c r="P247" s="308"/>
      <c r="Q247" s="308"/>
      <c r="R247" s="308"/>
      <c r="S247" s="308"/>
      <c r="T247" s="308"/>
      <c r="U247" s="308"/>
      <c r="V247" s="308"/>
      <c r="W247" s="308"/>
      <c r="X247" s="308"/>
      <c r="Y247" s="308"/>
      <c r="Z247" s="308"/>
    </row>
    <row r="248">
      <c r="A248" s="361"/>
      <c r="B248" s="308"/>
      <c r="C248" s="308"/>
      <c r="D248" s="308"/>
      <c r="E248" s="308"/>
      <c r="F248" s="308"/>
      <c r="G248" s="308"/>
      <c r="H248" s="308"/>
      <c r="I248" s="308"/>
      <c r="J248" s="308"/>
      <c r="K248" s="308"/>
      <c r="L248" s="308"/>
      <c r="M248" s="308"/>
      <c r="N248" s="308"/>
      <c r="O248" s="308"/>
      <c r="P248" s="308"/>
      <c r="Q248" s="308"/>
      <c r="R248" s="308"/>
      <c r="S248" s="308"/>
      <c r="T248" s="308"/>
      <c r="U248" s="308"/>
      <c r="V248" s="308"/>
      <c r="W248" s="308"/>
      <c r="X248" s="308"/>
      <c r="Y248" s="308"/>
      <c r="Z248" s="308"/>
    </row>
    <row r="249">
      <c r="A249" s="361"/>
      <c r="B249" s="308"/>
      <c r="C249" s="308"/>
      <c r="D249" s="308"/>
      <c r="E249" s="308"/>
      <c r="F249" s="308"/>
      <c r="G249" s="308"/>
      <c r="H249" s="308"/>
      <c r="I249" s="308"/>
      <c r="J249" s="308"/>
      <c r="K249" s="308"/>
      <c r="L249" s="308"/>
      <c r="M249" s="308"/>
      <c r="N249" s="308"/>
      <c r="O249" s="308"/>
      <c r="P249" s="308"/>
      <c r="Q249" s="308"/>
      <c r="R249" s="308"/>
      <c r="S249" s="308"/>
      <c r="T249" s="308"/>
      <c r="U249" s="308"/>
      <c r="V249" s="308"/>
      <c r="W249" s="308"/>
      <c r="X249" s="308"/>
      <c r="Y249" s="308"/>
      <c r="Z249" s="308"/>
    </row>
    <row r="250">
      <c r="A250" s="361"/>
      <c r="B250" s="308"/>
      <c r="C250" s="308"/>
      <c r="D250" s="308"/>
      <c r="E250" s="308"/>
      <c r="F250" s="308"/>
      <c r="G250" s="308"/>
      <c r="H250" s="308"/>
      <c r="I250" s="308"/>
      <c r="J250" s="308"/>
      <c r="K250" s="308"/>
      <c r="L250" s="308"/>
      <c r="M250" s="308"/>
      <c r="N250" s="308"/>
      <c r="O250" s="308"/>
      <c r="P250" s="308"/>
      <c r="Q250" s="308"/>
      <c r="R250" s="308"/>
      <c r="S250" s="308"/>
      <c r="T250" s="308"/>
      <c r="U250" s="308"/>
      <c r="V250" s="308"/>
      <c r="W250" s="308"/>
      <c r="X250" s="308"/>
      <c r="Y250" s="308"/>
      <c r="Z250" s="308"/>
    </row>
    <row r="251">
      <c r="A251" s="361"/>
      <c r="B251" s="308"/>
      <c r="C251" s="308"/>
      <c r="D251" s="308"/>
      <c r="E251" s="308"/>
      <c r="F251" s="308"/>
      <c r="G251" s="308"/>
      <c r="H251" s="308"/>
      <c r="I251" s="308"/>
      <c r="J251" s="308"/>
      <c r="K251" s="308"/>
      <c r="L251" s="308"/>
      <c r="M251" s="308"/>
      <c r="N251" s="308"/>
      <c r="O251" s="308"/>
      <c r="P251" s="308"/>
      <c r="Q251" s="308"/>
      <c r="R251" s="308"/>
      <c r="S251" s="308"/>
      <c r="T251" s="308"/>
      <c r="U251" s="308"/>
      <c r="V251" s="308"/>
      <c r="W251" s="308"/>
      <c r="X251" s="308"/>
      <c r="Y251" s="308"/>
      <c r="Z251" s="308"/>
    </row>
    <row r="252">
      <c r="A252" s="361"/>
      <c r="B252" s="308"/>
      <c r="C252" s="308"/>
      <c r="D252" s="308"/>
      <c r="E252" s="308"/>
      <c r="F252" s="308"/>
      <c r="G252" s="308"/>
      <c r="H252" s="308"/>
      <c r="I252" s="308"/>
      <c r="J252" s="308"/>
      <c r="K252" s="308"/>
      <c r="L252" s="308"/>
      <c r="M252" s="308"/>
      <c r="N252" s="308"/>
      <c r="O252" s="308"/>
      <c r="P252" s="308"/>
      <c r="Q252" s="308"/>
      <c r="R252" s="308"/>
      <c r="S252" s="308"/>
      <c r="T252" s="308"/>
      <c r="U252" s="308"/>
      <c r="V252" s="308"/>
      <c r="W252" s="308"/>
      <c r="X252" s="308"/>
      <c r="Y252" s="308"/>
      <c r="Z252" s="308"/>
    </row>
    <row r="253">
      <c r="A253" s="361"/>
      <c r="B253" s="308"/>
      <c r="C253" s="308"/>
      <c r="D253" s="308"/>
      <c r="E253" s="308"/>
      <c r="F253" s="308"/>
      <c r="G253" s="308"/>
      <c r="H253" s="308"/>
      <c r="I253" s="308"/>
      <c r="J253" s="308"/>
      <c r="K253" s="308"/>
      <c r="L253" s="308"/>
      <c r="M253" s="308"/>
      <c r="N253" s="308"/>
      <c r="O253" s="308"/>
      <c r="P253" s="308"/>
      <c r="Q253" s="308"/>
      <c r="R253" s="308"/>
      <c r="S253" s="308"/>
      <c r="T253" s="308"/>
      <c r="U253" s="308"/>
      <c r="V253" s="308"/>
      <c r="W253" s="308"/>
      <c r="X253" s="308"/>
      <c r="Y253" s="308"/>
      <c r="Z253" s="308"/>
    </row>
    <row r="254">
      <c r="A254" s="361"/>
      <c r="B254" s="308"/>
      <c r="C254" s="308"/>
      <c r="D254" s="308"/>
      <c r="E254" s="308"/>
      <c r="F254" s="308"/>
      <c r="G254" s="308"/>
      <c r="H254" s="308"/>
      <c r="I254" s="308"/>
      <c r="J254" s="308"/>
      <c r="K254" s="308"/>
      <c r="L254" s="308"/>
      <c r="M254" s="308"/>
      <c r="N254" s="308"/>
      <c r="O254" s="308"/>
      <c r="P254" s="308"/>
      <c r="Q254" s="308"/>
      <c r="R254" s="308"/>
      <c r="S254" s="308"/>
      <c r="T254" s="308"/>
      <c r="U254" s="308"/>
      <c r="V254" s="308"/>
      <c r="W254" s="308"/>
      <c r="X254" s="308"/>
      <c r="Y254" s="308"/>
      <c r="Z254" s="308"/>
    </row>
    <row r="255">
      <c r="A255" s="361"/>
      <c r="B255" s="308"/>
      <c r="C255" s="308"/>
      <c r="D255" s="308"/>
      <c r="E255" s="308"/>
      <c r="F255" s="308"/>
      <c r="G255" s="308"/>
      <c r="H255" s="308"/>
      <c r="I255" s="308"/>
      <c r="J255" s="308"/>
      <c r="K255" s="308"/>
      <c r="L255" s="308"/>
      <c r="M255" s="308"/>
      <c r="N255" s="308"/>
      <c r="O255" s="308"/>
      <c r="P255" s="308"/>
      <c r="Q255" s="308"/>
      <c r="R255" s="308"/>
      <c r="S255" s="308"/>
      <c r="T255" s="308"/>
      <c r="U255" s="308"/>
      <c r="V255" s="308"/>
      <c r="W255" s="308"/>
      <c r="X255" s="308"/>
      <c r="Y255" s="308"/>
      <c r="Z255" s="308"/>
    </row>
    <row r="256">
      <c r="A256" s="361"/>
      <c r="B256" s="308"/>
      <c r="C256" s="308"/>
      <c r="D256" s="308"/>
      <c r="E256" s="308"/>
      <c r="F256" s="308"/>
      <c r="G256" s="308"/>
      <c r="H256" s="308"/>
      <c r="I256" s="308"/>
      <c r="J256" s="308"/>
      <c r="K256" s="308"/>
      <c r="L256" s="308"/>
      <c r="M256" s="308"/>
      <c r="N256" s="308"/>
      <c r="O256" s="308"/>
      <c r="P256" s="308"/>
      <c r="Q256" s="308"/>
      <c r="R256" s="308"/>
      <c r="S256" s="308"/>
      <c r="T256" s="308"/>
      <c r="U256" s="308"/>
      <c r="V256" s="308"/>
      <c r="W256" s="308"/>
      <c r="X256" s="308"/>
      <c r="Y256" s="308"/>
      <c r="Z256" s="308"/>
    </row>
    <row r="257">
      <c r="A257" s="361"/>
      <c r="B257" s="308"/>
      <c r="C257" s="308"/>
      <c r="D257" s="308"/>
      <c r="E257" s="308"/>
      <c r="F257" s="308"/>
      <c r="G257" s="308"/>
      <c r="H257" s="308"/>
      <c r="I257" s="308"/>
      <c r="J257" s="308"/>
      <c r="K257" s="308"/>
      <c r="L257" s="308"/>
      <c r="M257" s="308"/>
      <c r="N257" s="308"/>
      <c r="O257" s="308"/>
      <c r="P257" s="308"/>
      <c r="Q257" s="308"/>
      <c r="R257" s="308"/>
      <c r="S257" s="308"/>
      <c r="T257" s="308"/>
      <c r="U257" s="308"/>
      <c r="V257" s="308"/>
      <c r="W257" s="308"/>
      <c r="X257" s="308"/>
      <c r="Y257" s="308"/>
      <c r="Z257" s="308"/>
    </row>
    <row r="258">
      <c r="A258" s="361"/>
      <c r="B258" s="308"/>
      <c r="C258" s="308"/>
      <c r="D258" s="308"/>
      <c r="E258" s="308"/>
      <c r="F258" s="308"/>
      <c r="G258" s="308"/>
      <c r="H258" s="308"/>
      <c r="I258" s="308"/>
      <c r="J258" s="308"/>
      <c r="K258" s="308"/>
      <c r="L258" s="308"/>
      <c r="M258" s="308"/>
      <c r="N258" s="308"/>
      <c r="O258" s="308"/>
      <c r="P258" s="308"/>
      <c r="Q258" s="308"/>
      <c r="R258" s="308"/>
      <c r="S258" s="308"/>
      <c r="T258" s="308"/>
      <c r="U258" s="308"/>
      <c r="V258" s="308"/>
      <c r="W258" s="308"/>
      <c r="X258" s="308"/>
      <c r="Y258" s="308"/>
      <c r="Z258" s="308"/>
    </row>
    <row r="259">
      <c r="A259" s="361"/>
      <c r="B259" s="308"/>
      <c r="C259" s="308"/>
      <c r="D259" s="308"/>
      <c r="E259" s="308"/>
      <c r="F259" s="308"/>
      <c r="G259" s="308"/>
      <c r="H259" s="308"/>
      <c r="I259" s="308"/>
      <c r="J259" s="308"/>
      <c r="K259" s="308"/>
      <c r="L259" s="308"/>
      <c r="M259" s="308"/>
      <c r="N259" s="308"/>
      <c r="O259" s="308"/>
      <c r="P259" s="308"/>
      <c r="Q259" s="308"/>
      <c r="R259" s="308"/>
      <c r="S259" s="308"/>
      <c r="T259" s="308"/>
      <c r="U259" s="308"/>
      <c r="V259" s="308"/>
      <c r="W259" s="308"/>
      <c r="X259" s="308"/>
      <c r="Y259" s="308"/>
      <c r="Z259" s="308"/>
    </row>
    <row r="260">
      <c r="A260" s="361"/>
      <c r="B260" s="308"/>
      <c r="C260" s="308"/>
      <c r="D260" s="308"/>
      <c r="E260" s="308"/>
      <c r="F260" s="308"/>
      <c r="G260" s="308"/>
      <c r="H260" s="308"/>
      <c r="I260" s="308"/>
      <c r="J260" s="308"/>
      <c r="K260" s="308"/>
      <c r="L260" s="308"/>
      <c r="M260" s="308"/>
      <c r="N260" s="308"/>
      <c r="O260" s="308"/>
      <c r="P260" s="308"/>
      <c r="Q260" s="308"/>
      <c r="R260" s="308"/>
      <c r="S260" s="308"/>
      <c r="T260" s="308"/>
      <c r="U260" s="308"/>
      <c r="V260" s="308"/>
      <c r="W260" s="308"/>
      <c r="X260" s="308"/>
      <c r="Y260" s="308"/>
      <c r="Z260" s="308"/>
    </row>
    <row r="261">
      <c r="A261" s="361"/>
      <c r="B261" s="308"/>
      <c r="C261" s="308"/>
      <c r="D261" s="308"/>
      <c r="E261" s="308"/>
      <c r="F261" s="308"/>
      <c r="G261" s="308"/>
      <c r="H261" s="308"/>
      <c r="I261" s="308"/>
      <c r="J261" s="308"/>
      <c r="K261" s="308"/>
      <c r="L261" s="308"/>
      <c r="M261" s="308"/>
      <c r="N261" s="308"/>
      <c r="O261" s="308"/>
      <c r="P261" s="308"/>
      <c r="Q261" s="308"/>
      <c r="R261" s="308"/>
      <c r="S261" s="308"/>
      <c r="T261" s="308"/>
      <c r="U261" s="308"/>
      <c r="V261" s="308"/>
      <c r="W261" s="308"/>
      <c r="X261" s="308"/>
      <c r="Y261" s="308"/>
      <c r="Z261" s="308"/>
    </row>
    <row r="262">
      <c r="A262" s="361"/>
      <c r="B262" s="308"/>
      <c r="C262" s="308"/>
      <c r="D262" s="308"/>
      <c r="E262" s="308"/>
      <c r="F262" s="308"/>
      <c r="G262" s="308"/>
      <c r="H262" s="308"/>
      <c r="I262" s="308"/>
      <c r="J262" s="308"/>
      <c r="K262" s="308"/>
      <c r="L262" s="308"/>
      <c r="M262" s="308"/>
      <c r="N262" s="308"/>
      <c r="O262" s="308"/>
      <c r="P262" s="308"/>
      <c r="Q262" s="308"/>
      <c r="R262" s="308"/>
      <c r="S262" s="308"/>
      <c r="T262" s="308"/>
      <c r="U262" s="308"/>
      <c r="V262" s="308"/>
      <c r="W262" s="308"/>
      <c r="X262" s="308"/>
      <c r="Y262" s="308"/>
      <c r="Z262" s="308"/>
    </row>
    <row r="263">
      <c r="A263" s="361"/>
      <c r="B263" s="308"/>
      <c r="C263" s="308"/>
      <c r="D263" s="308"/>
      <c r="E263" s="308"/>
      <c r="F263" s="308"/>
      <c r="G263" s="308"/>
      <c r="H263" s="308"/>
      <c r="I263" s="308"/>
      <c r="J263" s="308"/>
      <c r="K263" s="308"/>
      <c r="L263" s="308"/>
      <c r="M263" s="308"/>
      <c r="N263" s="308"/>
      <c r="O263" s="308"/>
      <c r="P263" s="308"/>
      <c r="Q263" s="308"/>
      <c r="R263" s="308"/>
      <c r="S263" s="308"/>
      <c r="T263" s="308"/>
      <c r="U263" s="308"/>
      <c r="V263" s="308"/>
      <c r="W263" s="308"/>
      <c r="X263" s="308"/>
      <c r="Y263" s="308"/>
      <c r="Z263" s="308"/>
    </row>
    <row r="264">
      <c r="A264" s="361"/>
      <c r="B264" s="308"/>
      <c r="C264" s="308"/>
      <c r="D264" s="308"/>
      <c r="E264" s="308"/>
      <c r="F264" s="308"/>
      <c r="G264" s="308"/>
      <c r="H264" s="308"/>
      <c r="I264" s="308"/>
      <c r="J264" s="308"/>
      <c r="K264" s="308"/>
      <c r="L264" s="308"/>
      <c r="M264" s="308"/>
      <c r="N264" s="308"/>
      <c r="O264" s="308"/>
      <c r="P264" s="308"/>
      <c r="Q264" s="308"/>
      <c r="R264" s="308"/>
      <c r="S264" s="308"/>
      <c r="T264" s="308"/>
      <c r="U264" s="308"/>
      <c r="V264" s="308"/>
      <c r="W264" s="308"/>
      <c r="X264" s="308"/>
      <c r="Y264" s="308"/>
      <c r="Z264" s="308"/>
    </row>
    <row r="265">
      <c r="A265" s="361"/>
      <c r="B265" s="308"/>
      <c r="C265" s="308"/>
      <c r="D265" s="308"/>
      <c r="E265" s="308"/>
      <c r="F265" s="308"/>
      <c r="G265" s="308"/>
      <c r="H265" s="308"/>
      <c r="I265" s="308"/>
      <c r="J265" s="308"/>
      <c r="K265" s="308"/>
      <c r="L265" s="308"/>
      <c r="M265" s="308"/>
      <c r="N265" s="308"/>
      <c r="O265" s="308"/>
      <c r="P265" s="308"/>
      <c r="Q265" s="308"/>
      <c r="R265" s="308"/>
      <c r="S265" s="308"/>
      <c r="T265" s="308"/>
      <c r="U265" s="308"/>
      <c r="V265" s="308"/>
      <c r="W265" s="308"/>
      <c r="X265" s="308"/>
      <c r="Y265" s="308"/>
      <c r="Z265" s="308"/>
    </row>
    <row r="266">
      <c r="A266" s="361"/>
      <c r="B266" s="308"/>
      <c r="C266" s="308"/>
      <c r="D266" s="308"/>
      <c r="E266" s="308"/>
      <c r="F266" s="308"/>
      <c r="G266" s="308"/>
      <c r="H266" s="308"/>
      <c r="I266" s="308"/>
      <c r="J266" s="308"/>
      <c r="K266" s="308"/>
      <c r="L266" s="308"/>
      <c r="M266" s="308"/>
      <c r="N266" s="308"/>
      <c r="O266" s="308"/>
      <c r="P266" s="308"/>
      <c r="Q266" s="308"/>
      <c r="R266" s="308"/>
      <c r="S266" s="308"/>
      <c r="T266" s="308"/>
      <c r="U266" s="308"/>
      <c r="V266" s="308"/>
      <c r="W266" s="308"/>
      <c r="X266" s="308"/>
      <c r="Y266" s="308"/>
      <c r="Z266" s="308"/>
    </row>
    <row r="267">
      <c r="A267" s="361"/>
      <c r="B267" s="308"/>
      <c r="C267" s="308"/>
      <c r="D267" s="308"/>
      <c r="E267" s="308"/>
      <c r="F267" s="308"/>
      <c r="G267" s="308"/>
      <c r="H267" s="308"/>
      <c r="I267" s="308"/>
      <c r="J267" s="308"/>
      <c r="K267" s="308"/>
      <c r="L267" s="308"/>
      <c r="M267" s="308"/>
      <c r="N267" s="308"/>
      <c r="O267" s="308"/>
      <c r="P267" s="308"/>
      <c r="Q267" s="308"/>
      <c r="R267" s="308"/>
      <c r="S267" s="308"/>
      <c r="T267" s="308"/>
      <c r="U267" s="308"/>
      <c r="V267" s="308"/>
      <c r="W267" s="308"/>
      <c r="X267" s="308"/>
      <c r="Y267" s="308"/>
      <c r="Z267" s="308"/>
    </row>
    <row r="268">
      <c r="A268" s="361"/>
      <c r="B268" s="308"/>
      <c r="C268" s="308"/>
      <c r="D268" s="308"/>
      <c r="E268" s="308"/>
      <c r="F268" s="308"/>
      <c r="G268" s="308"/>
      <c r="H268" s="308"/>
      <c r="I268" s="308"/>
      <c r="J268" s="308"/>
      <c r="K268" s="308"/>
      <c r="L268" s="308"/>
      <c r="M268" s="308"/>
      <c r="N268" s="308"/>
      <c r="O268" s="308"/>
      <c r="P268" s="308"/>
      <c r="Q268" s="308"/>
      <c r="R268" s="308"/>
      <c r="S268" s="308"/>
      <c r="T268" s="308"/>
      <c r="U268" s="308"/>
      <c r="V268" s="308"/>
      <c r="W268" s="308"/>
      <c r="X268" s="308"/>
      <c r="Y268" s="308"/>
      <c r="Z268" s="308"/>
    </row>
    <row r="269">
      <c r="A269" s="361"/>
      <c r="B269" s="308"/>
      <c r="C269" s="308"/>
      <c r="D269" s="308"/>
      <c r="E269" s="308"/>
      <c r="F269" s="308"/>
      <c r="G269" s="308"/>
      <c r="H269" s="308"/>
      <c r="I269" s="308"/>
      <c r="J269" s="308"/>
      <c r="K269" s="308"/>
      <c r="L269" s="308"/>
      <c r="M269" s="308"/>
      <c r="N269" s="308"/>
      <c r="O269" s="308"/>
      <c r="P269" s="308"/>
      <c r="Q269" s="308"/>
      <c r="R269" s="308"/>
      <c r="S269" s="308"/>
      <c r="T269" s="308"/>
      <c r="U269" s="308"/>
      <c r="V269" s="308"/>
      <c r="W269" s="308"/>
      <c r="X269" s="308"/>
      <c r="Y269" s="308"/>
      <c r="Z269" s="308"/>
    </row>
    <row r="270">
      <c r="A270" s="361"/>
      <c r="B270" s="308"/>
      <c r="C270" s="308"/>
      <c r="D270" s="308"/>
      <c r="E270" s="308"/>
      <c r="F270" s="308"/>
      <c r="G270" s="308"/>
      <c r="H270" s="308"/>
      <c r="I270" s="308"/>
      <c r="J270" s="308"/>
      <c r="K270" s="308"/>
      <c r="L270" s="308"/>
      <c r="M270" s="308"/>
      <c r="N270" s="308"/>
      <c r="O270" s="308"/>
      <c r="P270" s="308"/>
      <c r="Q270" s="308"/>
      <c r="R270" s="308"/>
      <c r="S270" s="308"/>
      <c r="T270" s="308"/>
      <c r="U270" s="308"/>
      <c r="V270" s="308"/>
      <c r="W270" s="308"/>
      <c r="X270" s="308"/>
      <c r="Y270" s="308"/>
      <c r="Z270" s="308"/>
    </row>
    <row r="271">
      <c r="A271" s="361"/>
      <c r="B271" s="308"/>
      <c r="C271" s="308"/>
      <c r="D271" s="308"/>
      <c r="E271" s="308"/>
      <c r="F271" s="308"/>
      <c r="G271" s="308"/>
      <c r="H271" s="308"/>
      <c r="I271" s="308"/>
      <c r="J271" s="308"/>
      <c r="K271" s="308"/>
      <c r="L271" s="308"/>
      <c r="M271" s="308"/>
      <c r="N271" s="308"/>
      <c r="O271" s="308"/>
      <c r="P271" s="308"/>
      <c r="Q271" s="308"/>
      <c r="R271" s="308"/>
      <c r="S271" s="308"/>
      <c r="T271" s="308"/>
      <c r="U271" s="308"/>
      <c r="V271" s="308"/>
      <c r="W271" s="308"/>
      <c r="X271" s="308"/>
      <c r="Y271" s="308"/>
      <c r="Z271" s="308"/>
    </row>
    <row r="272">
      <c r="A272" s="361"/>
      <c r="B272" s="308"/>
      <c r="C272" s="308"/>
      <c r="D272" s="308"/>
      <c r="E272" s="308"/>
      <c r="F272" s="308"/>
      <c r="G272" s="308"/>
      <c r="H272" s="308"/>
      <c r="I272" s="308"/>
      <c r="J272" s="308"/>
      <c r="K272" s="308"/>
      <c r="L272" s="308"/>
      <c r="M272" s="308"/>
      <c r="N272" s="308"/>
      <c r="O272" s="308"/>
      <c r="P272" s="308"/>
      <c r="Q272" s="308"/>
      <c r="R272" s="308"/>
      <c r="S272" s="308"/>
      <c r="T272" s="308"/>
      <c r="U272" s="308"/>
      <c r="V272" s="308"/>
      <c r="W272" s="308"/>
      <c r="X272" s="308"/>
      <c r="Y272" s="308"/>
      <c r="Z272" s="308"/>
    </row>
    <row r="273">
      <c r="A273" s="361"/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308"/>
      <c r="T273" s="308"/>
      <c r="U273" s="308"/>
      <c r="V273" s="308"/>
      <c r="W273" s="308"/>
      <c r="X273" s="308"/>
      <c r="Y273" s="308"/>
      <c r="Z273" s="308"/>
    </row>
    <row r="274">
      <c r="A274" s="361"/>
      <c r="B274" s="308"/>
      <c r="C274" s="308"/>
      <c r="D274" s="308"/>
      <c r="E274" s="308"/>
      <c r="F274" s="308"/>
      <c r="G274" s="308"/>
      <c r="H274" s="308"/>
      <c r="I274" s="308"/>
      <c r="J274" s="308"/>
      <c r="K274" s="308"/>
      <c r="L274" s="308"/>
      <c r="M274" s="308"/>
      <c r="N274" s="308"/>
      <c r="O274" s="308"/>
      <c r="P274" s="308"/>
      <c r="Q274" s="308"/>
      <c r="R274" s="308"/>
      <c r="S274" s="308"/>
      <c r="T274" s="308"/>
      <c r="U274" s="308"/>
      <c r="V274" s="308"/>
      <c r="W274" s="308"/>
      <c r="X274" s="308"/>
      <c r="Y274" s="308"/>
      <c r="Z274" s="308"/>
    </row>
    <row r="275">
      <c r="A275" s="361"/>
      <c r="B275" s="308"/>
      <c r="C275" s="308"/>
      <c r="D275" s="308"/>
      <c r="E275" s="308"/>
      <c r="F275" s="308"/>
      <c r="G275" s="308"/>
      <c r="H275" s="308"/>
      <c r="I275" s="308"/>
      <c r="J275" s="308"/>
      <c r="K275" s="308"/>
      <c r="L275" s="308"/>
      <c r="M275" s="308"/>
      <c r="N275" s="308"/>
      <c r="O275" s="308"/>
      <c r="P275" s="308"/>
      <c r="Q275" s="308"/>
      <c r="R275" s="308"/>
      <c r="S275" s="308"/>
      <c r="T275" s="308"/>
      <c r="U275" s="308"/>
      <c r="V275" s="308"/>
      <c r="W275" s="308"/>
      <c r="X275" s="308"/>
      <c r="Y275" s="308"/>
      <c r="Z275" s="308"/>
    </row>
    <row r="276">
      <c r="A276" s="361"/>
      <c r="B276" s="308"/>
      <c r="C276" s="308"/>
      <c r="D276" s="308"/>
      <c r="E276" s="308"/>
      <c r="F276" s="308"/>
      <c r="G276" s="308"/>
      <c r="H276" s="308"/>
      <c r="I276" s="308"/>
      <c r="J276" s="308"/>
      <c r="K276" s="308"/>
      <c r="L276" s="308"/>
      <c r="M276" s="308"/>
      <c r="N276" s="308"/>
      <c r="O276" s="308"/>
      <c r="P276" s="308"/>
      <c r="Q276" s="308"/>
      <c r="R276" s="308"/>
      <c r="S276" s="308"/>
      <c r="T276" s="308"/>
      <c r="U276" s="308"/>
      <c r="V276" s="308"/>
      <c r="W276" s="308"/>
      <c r="X276" s="308"/>
      <c r="Y276" s="308"/>
      <c r="Z276" s="308"/>
    </row>
    <row r="277">
      <c r="A277" s="361"/>
      <c r="B277" s="308"/>
      <c r="C277" s="308"/>
      <c r="D277" s="308"/>
      <c r="E277" s="308"/>
      <c r="F277" s="308"/>
      <c r="G277" s="308"/>
      <c r="H277" s="308"/>
      <c r="I277" s="308"/>
      <c r="J277" s="308"/>
      <c r="K277" s="308"/>
      <c r="L277" s="308"/>
      <c r="M277" s="308"/>
      <c r="N277" s="308"/>
      <c r="O277" s="308"/>
      <c r="P277" s="308"/>
      <c r="Q277" s="308"/>
      <c r="R277" s="308"/>
      <c r="S277" s="308"/>
      <c r="T277" s="308"/>
      <c r="U277" s="308"/>
      <c r="V277" s="308"/>
      <c r="W277" s="308"/>
      <c r="X277" s="308"/>
      <c r="Y277" s="308"/>
      <c r="Z277" s="308"/>
    </row>
    <row r="278">
      <c r="A278" s="361"/>
      <c r="B278" s="308"/>
      <c r="C278" s="308"/>
      <c r="D278" s="308"/>
      <c r="E278" s="308"/>
      <c r="F278" s="308"/>
      <c r="G278" s="308"/>
      <c r="H278" s="308"/>
      <c r="I278" s="308"/>
      <c r="J278" s="308"/>
      <c r="K278" s="308"/>
      <c r="L278" s="308"/>
      <c r="M278" s="308"/>
      <c r="N278" s="308"/>
      <c r="O278" s="308"/>
      <c r="P278" s="308"/>
      <c r="Q278" s="308"/>
      <c r="R278" s="308"/>
      <c r="S278" s="308"/>
      <c r="T278" s="308"/>
      <c r="U278" s="308"/>
      <c r="V278" s="308"/>
      <c r="W278" s="308"/>
      <c r="X278" s="308"/>
      <c r="Y278" s="308"/>
      <c r="Z278" s="308"/>
    </row>
    <row r="279">
      <c r="A279" s="361"/>
      <c r="B279" s="308"/>
      <c r="C279" s="308"/>
      <c r="D279" s="308"/>
      <c r="E279" s="308"/>
      <c r="F279" s="308"/>
      <c r="G279" s="308"/>
      <c r="H279" s="308"/>
      <c r="I279" s="308"/>
      <c r="J279" s="308"/>
      <c r="K279" s="308"/>
      <c r="L279" s="308"/>
      <c r="M279" s="308"/>
      <c r="N279" s="308"/>
      <c r="O279" s="308"/>
      <c r="P279" s="308"/>
      <c r="Q279" s="308"/>
      <c r="R279" s="308"/>
      <c r="S279" s="308"/>
      <c r="T279" s="308"/>
      <c r="U279" s="308"/>
      <c r="V279" s="308"/>
      <c r="W279" s="308"/>
      <c r="X279" s="308"/>
      <c r="Y279" s="308"/>
      <c r="Z279" s="308"/>
    </row>
    <row r="280">
      <c r="A280" s="361"/>
      <c r="B280" s="308"/>
      <c r="C280" s="308"/>
      <c r="D280" s="308"/>
      <c r="E280" s="308"/>
      <c r="F280" s="308"/>
      <c r="G280" s="308"/>
      <c r="H280" s="308"/>
      <c r="I280" s="308"/>
      <c r="J280" s="308"/>
      <c r="K280" s="308"/>
      <c r="L280" s="308"/>
      <c r="M280" s="308"/>
      <c r="N280" s="308"/>
      <c r="O280" s="308"/>
      <c r="P280" s="308"/>
      <c r="Q280" s="308"/>
      <c r="R280" s="308"/>
      <c r="S280" s="308"/>
      <c r="T280" s="308"/>
      <c r="U280" s="308"/>
      <c r="V280" s="308"/>
      <c r="W280" s="308"/>
      <c r="X280" s="308"/>
      <c r="Y280" s="308"/>
      <c r="Z280" s="308"/>
    </row>
    <row r="281">
      <c r="A281" s="361"/>
      <c r="B281" s="308"/>
      <c r="C281" s="308"/>
      <c r="D281" s="308"/>
      <c r="E281" s="308"/>
      <c r="F281" s="308"/>
      <c r="G281" s="308"/>
      <c r="H281" s="308"/>
      <c r="I281" s="308"/>
      <c r="J281" s="308"/>
      <c r="K281" s="308"/>
      <c r="L281" s="308"/>
      <c r="M281" s="308"/>
      <c r="N281" s="308"/>
      <c r="O281" s="308"/>
      <c r="P281" s="308"/>
      <c r="Q281" s="308"/>
      <c r="R281" s="308"/>
      <c r="S281" s="308"/>
      <c r="T281" s="308"/>
      <c r="U281" s="308"/>
      <c r="V281" s="308"/>
      <c r="W281" s="308"/>
      <c r="X281" s="308"/>
      <c r="Y281" s="308"/>
      <c r="Z281" s="308"/>
    </row>
    <row r="282">
      <c r="A282" s="361"/>
      <c r="B282" s="308"/>
      <c r="C282" s="308"/>
      <c r="D282" s="308"/>
      <c r="E282" s="308"/>
      <c r="F282" s="308"/>
      <c r="G282" s="308"/>
      <c r="H282" s="308"/>
      <c r="I282" s="308"/>
      <c r="J282" s="308"/>
      <c r="K282" s="308"/>
      <c r="L282" s="308"/>
      <c r="M282" s="308"/>
      <c r="N282" s="308"/>
      <c r="O282" s="308"/>
      <c r="P282" s="308"/>
      <c r="Q282" s="308"/>
      <c r="R282" s="308"/>
      <c r="S282" s="308"/>
      <c r="T282" s="308"/>
      <c r="U282" s="308"/>
      <c r="V282" s="308"/>
      <c r="W282" s="308"/>
      <c r="X282" s="308"/>
      <c r="Y282" s="308"/>
      <c r="Z282" s="308"/>
    </row>
    <row r="283">
      <c r="A283" s="361"/>
      <c r="B283" s="308"/>
      <c r="C283" s="308"/>
      <c r="D283" s="308"/>
      <c r="E283" s="308"/>
      <c r="F283" s="308"/>
      <c r="G283" s="308"/>
      <c r="H283" s="308"/>
      <c r="I283" s="308"/>
      <c r="J283" s="308"/>
      <c r="K283" s="308"/>
      <c r="L283" s="308"/>
      <c r="M283" s="308"/>
      <c r="N283" s="308"/>
      <c r="O283" s="308"/>
      <c r="P283" s="308"/>
      <c r="Q283" s="308"/>
      <c r="R283" s="308"/>
      <c r="S283" s="308"/>
      <c r="T283" s="308"/>
      <c r="U283" s="308"/>
      <c r="V283" s="308"/>
      <c r="W283" s="308"/>
      <c r="X283" s="308"/>
      <c r="Y283" s="308"/>
      <c r="Z283" s="308"/>
    </row>
    <row r="284">
      <c r="A284" s="361"/>
      <c r="B284" s="308"/>
      <c r="C284" s="308"/>
      <c r="D284" s="308"/>
      <c r="E284" s="308"/>
      <c r="F284" s="308"/>
      <c r="G284" s="308"/>
      <c r="H284" s="308"/>
      <c r="I284" s="308"/>
      <c r="J284" s="308"/>
      <c r="K284" s="308"/>
      <c r="L284" s="308"/>
      <c r="M284" s="308"/>
      <c r="N284" s="308"/>
      <c r="O284" s="308"/>
      <c r="P284" s="308"/>
      <c r="Q284" s="308"/>
      <c r="R284" s="308"/>
      <c r="S284" s="308"/>
      <c r="T284" s="308"/>
      <c r="U284" s="308"/>
      <c r="V284" s="308"/>
      <c r="W284" s="308"/>
      <c r="X284" s="308"/>
      <c r="Y284" s="308"/>
      <c r="Z284" s="308"/>
    </row>
    <row r="285">
      <c r="A285" s="361"/>
      <c r="B285" s="308"/>
      <c r="C285" s="308"/>
      <c r="D285" s="308"/>
      <c r="E285" s="308"/>
      <c r="F285" s="308"/>
      <c r="G285" s="308"/>
      <c r="H285" s="308"/>
      <c r="I285" s="308"/>
      <c r="J285" s="308"/>
      <c r="K285" s="308"/>
      <c r="L285" s="308"/>
      <c r="M285" s="308"/>
      <c r="N285" s="308"/>
      <c r="O285" s="308"/>
      <c r="P285" s="308"/>
      <c r="Q285" s="308"/>
      <c r="R285" s="308"/>
      <c r="S285" s="308"/>
      <c r="T285" s="308"/>
      <c r="U285" s="308"/>
      <c r="V285" s="308"/>
      <c r="W285" s="308"/>
      <c r="X285" s="308"/>
      <c r="Y285" s="308"/>
      <c r="Z285" s="308"/>
    </row>
    <row r="286">
      <c r="A286" s="361"/>
      <c r="B286" s="308"/>
      <c r="C286" s="308"/>
      <c r="D286" s="308"/>
      <c r="E286" s="308"/>
      <c r="F286" s="308"/>
      <c r="G286" s="308"/>
      <c r="H286" s="308"/>
      <c r="I286" s="308"/>
      <c r="J286" s="308"/>
      <c r="K286" s="308"/>
      <c r="L286" s="308"/>
      <c r="M286" s="308"/>
      <c r="N286" s="308"/>
      <c r="O286" s="308"/>
      <c r="P286" s="308"/>
      <c r="Q286" s="308"/>
      <c r="R286" s="308"/>
      <c r="S286" s="308"/>
      <c r="T286" s="308"/>
      <c r="U286" s="308"/>
      <c r="V286" s="308"/>
      <c r="W286" s="308"/>
      <c r="X286" s="308"/>
      <c r="Y286" s="308"/>
      <c r="Z286" s="308"/>
    </row>
    <row r="287">
      <c r="A287" s="361"/>
      <c r="B287" s="308"/>
      <c r="C287" s="308"/>
      <c r="D287" s="308"/>
      <c r="E287" s="308"/>
      <c r="F287" s="308"/>
      <c r="G287" s="308"/>
      <c r="H287" s="308"/>
      <c r="I287" s="308"/>
      <c r="J287" s="308"/>
      <c r="K287" s="308"/>
      <c r="L287" s="308"/>
      <c r="M287" s="308"/>
      <c r="N287" s="308"/>
      <c r="O287" s="308"/>
      <c r="P287" s="308"/>
      <c r="Q287" s="308"/>
      <c r="R287" s="308"/>
      <c r="S287" s="308"/>
      <c r="T287" s="308"/>
      <c r="U287" s="308"/>
      <c r="V287" s="308"/>
      <c r="W287" s="308"/>
      <c r="X287" s="308"/>
      <c r="Y287" s="308"/>
      <c r="Z287" s="308"/>
    </row>
    <row r="288">
      <c r="A288" s="361"/>
      <c r="B288" s="308"/>
      <c r="C288" s="308"/>
      <c r="D288" s="308"/>
      <c r="E288" s="308"/>
      <c r="F288" s="308"/>
      <c r="G288" s="308"/>
      <c r="H288" s="308"/>
      <c r="I288" s="308"/>
      <c r="J288" s="308"/>
      <c r="K288" s="308"/>
      <c r="L288" s="308"/>
      <c r="M288" s="308"/>
      <c r="N288" s="308"/>
      <c r="O288" s="308"/>
      <c r="P288" s="308"/>
      <c r="Q288" s="308"/>
      <c r="R288" s="308"/>
      <c r="S288" s="308"/>
      <c r="T288" s="308"/>
      <c r="U288" s="308"/>
      <c r="V288" s="308"/>
      <c r="W288" s="308"/>
      <c r="X288" s="308"/>
      <c r="Y288" s="308"/>
      <c r="Z288" s="308"/>
    </row>
    <row r="289">
      <c r="A289" s="361"/>
      <c r="B289" s="308"/>
      <c r="C289" s="308"/>
      <c r="D289" s="308"/>
      <c r="E289" s="308"/>
      <c r="F289" s="308"/>
      <c r="G289" s="308"/>
      <c r="H289" s="308"/>
      <c r="I289" s="308"/>
      <c r="J289" s="308"/>
      <c r="K289" s="308"/>
      <c r="L289" s="308"/>
      <c r="M289" s="308"/>
      <c r="N289" s="308"/>
      <c r="O289" s="308"/>
      <c r="P289" s="308"/>
      <c r="Q289" s="308"/>
      <c r="R289" s="308"/>
      <c r="S289" s="308"/>
      <c r="T289" s="308"/>
      <c r="U289" s="308"/>
      <c r="V289" s="308"/>
      <c r="W289" s="308"/>
      <c r="X289" s="308"/>
      <c r="Y289" s="308"/>
      <c r="Z289" s="308"/>
    </row>
    <row r="290">
      <c r="A290" s="361"/>
      <c r="B290" s="308"/>
      <c r="C290" s="308"/>
      <c r="D290" s="308"/>
      <c r="E290" s="308"/>
      <c r="F290" s="308"/>
      <c r="G290" s="308"/>
      <c r="H290" s="308"/>
      <c r="I290" s="308"/>
      <c r="J290" s="308"/>
      <c r="K290" s="308"/>
      <c r="L290" s="308"/>
      <c r="M290" s="308"/>
      <c r="N290" s="308"/>
      <c r="O290" s="308"/>
      <c r="P290" s="308"/>
      <c r="Q290" s="308"/>
      <c r="R290" s="308"/>
      <c r="S290" s="308"/>
      <c r="T290" s="308"/>
      <c r="U290" s="308"/>
      <c r="V290" s="308"/>
      <c r="W290" s="308"/>
      <c r="X290" s="308"/>
      <c r="Y290" s="308"/>
      <c r="Z290" s="308"/>
    </row>
    <row r="291">
      <c r="A291" s="361"/>
      <c r="B291" s="308"/>
      <c r="C291" s="308"/>
      <c r="D291" s="308"/>
      <c r="E291" s="308"/>
      <c r="F291" s="308"/>
      <c r="G291" s="308"/>
      <c r="H291" s="308"/>
      <c r="I291" s="308"/>
      <c r="J291" s="308"/>
      <c r="K291" s="308"/>
      <c r="L291" s="308"/>
      <c r="M291" s="308"/>
      <c r="N291" s="308"/>
      <c r="O291" s="308"/>
      <c r="P291" s="308"/>
      <c r="Q291" s="308"/>
      <c r="R291" s="308"/>
      <c r="S291" s="308"/>
      <c r="T291" s="308"/>
      <c r="U291" s="308"/>
      <c r="V291" s="308"/>
      <c r="W291" s="308"/>
      <c r="X291" s="308"/>
      <c r="Y291" s="308"/>
      <c r="Z291" s="308"/>
    </row>
    <row r="292">
      <c r="A292" s="361"/>
      <c r="B292" s="308"/>
      <c r="C292" s="308"/>
      <c r="D292" s="308"/>
      <c r="E292" s="308"/>
      <c r="F292" s="308"/>
      <c r="G292" s="308"/>
      <c r="H292" s="308"/>
      <c r="I292" s="308"/>
      <c r="J292" s="308"/>
      <c r="K292" s="308"/>
      <c r="L292" s="308"/>
      <c r="M292" s="308"/>
      <c r="N292" s="308"/>
      <c r="O292" s="308"/>
      <c r="P292" s="308"/>
      <c r="Q292" s="308"/>
      <c r="R292" s="308"/>
      <c r="S292" s="308"/>
      <c r="T292" s="308"/>
      <c r="U292" s="308"/>
      <c r="V292" s="308"/>
      <c r="W292" s="308"/>
      <c r="X292" s="308"/>
      <c r="Y292" s="308"/>
      <c r="Z292" s="308"/>
    </row>
    <row r="293">
      <c r="A293" s="361"/>
      <c r="B293" s="308"/>
      <c r="C293" s="308"/>
      <c r="D293" s="308"/>
      <c r="E293" s="308"/>
      <c r="F293" s="308"/>
      <c r="G293" s="308"/>
      <c r="H293" s="308"/>
      <c r="I293" s="308"/>
      <c r="J293" s="308"/>
      <c r="K293" s="308"/>
      <c r="L293" s="308"/>
      <c r="M293" s="308"/>
      <c r="N293" s="308"/>
      <c r="O293" s="308"/>
      <c r="P293" s="308"/>
      <c r="Q293" s="308"/>
      <c r="R293" s="308"/>
      <c r="S293" s="308"/>
      <c r="T293" s="308"/>
      <c r="U293" s="308"/>
      <c r="V293" s="308"/>
      <c r="W293" s="308"/>
      <c r="X293" s="308"/>
      <c r="Y293" s="308"/>
      <c r="Z293" s="308"/>
    </row>
    <row r="294">
      <c r="A294" s="361"/>
      <c r="B294" s="308"/>
      <c r="C294" s="308"/>
      <c r="D294" s="308"/>
      <c r="E294" s="308"/>
      <c r="F294" s="308"/>
      <c r="G294" s="308"/>
      <c r="H294" s="308"/>
      <c r="I294" s="308"/>
      <c r="J294" s="308"/>
      <c r="K294" s="308"/>
      <c r="L294" s="308"/>
      <c r="M294" s="308"/>
      <c r="N294" s="308"/>
      <c r="O294" s="308"/>
      <c r="P294" s="308"/>
      <c r="Q294" s="308"/>
      <c r="R294" s="308"/>
      <c r="S294" s="308"/>
      <c r="T294" s="308"/>
      <c r="U294" s="308"/>
      <c r="V294" s="308"/>
      <c r="W294" s="308"/>
      <c r="X294" s="308"/>
      <c r="Y294" s="308"/>
      <c r="Z294" s="308"/>
    </row>
    <row r="295">
      <c r="A295" s="361"/>
      <c r="B295" s="308"/>
      <c r="C295" s="308"/>
      <c r="D295" s="308"/>
      <c r="E295" s="308"/>
      <c r="F295" s="308"/>
      <c r="G295" s="308"/>
      <c r="H295" s="308"/>
      <c r="I295" s="308"/>
      <c r="J295" s="308"/>
      <c r="K295" s="308"/>
      <c r="L295" s="308"/>
      <c r="M295" s="308"/>
      <c r="N295" s="308"/>
      <c r="O295" s="308"/>
      <c r="P295" s="308"/>
      <c r="Q295" s="308"/>
      <c r="R295" s="308"/>
      <c r="S295" s="308"/>
      <c r="T295" s="308"/>
      <c r="U295" s="308"/>
      <c r="V295" s="308"/>
      <c r="W295" s="308"/>
      <c r="X295" s="308"/>
      <c r="Y295" s="308"/>
      <c r="Z295" s="308"/>
    </row>
    <row r="296">
      <c r="A296" s="361"/>
      <c r="B296" s="308"/>
      <c r="C296" s="308"/>
      <c r="D296" s="308"/>
      <c r="E296" s="308"/>
      <c r="F296" s="308"/>
      <c r="G296" s="308"/>
      <c r="H296" s="308"/>
      <c r="I296" s="308"/>
      <c r="J296" s="308"/>
      <c r="K296" s="308"/>
      <c r="L296" s="308"/>
      <c r="M296" s="308"/>
      <c r="N296" s="308"/>
      <c r="O296" s="308"/>
      <c r="P296" s="308"/>
      <c r="Q296" s="308"/>
      <c r="R296" s="308"/>
      <c r="S296" s="308"/>
      <c r="T296" s="308"/>
      <c r="U296" s="308"/>
      <c r="V296" s="308"/>
      <c r="W296" s="308"/>
      <c r="X296" s="308"/>
      <c r="Y296" s="308"/>
      <c r="Z296" s="308"/>
    </row>
    <row r="297">
      <c r="A297" s="361"/>
      <c r="B297" s="308"/>
      <c r="C297" s="308"/>
      <c r="D297" s="308"/>
      <c r="E297" s="308"/>
      <c r="F297" s="308"/>
      <c r="G297" s="308"/>
      <c r="H297" s="308"/>
      <c r="I297" s="308"/>
      <c r="J297" s="308"/>
      <c r="K297" s="308"/>
      <c r="L297" s="308"/>
      <c r="M297" s="308"/>
      <c r="N297" s="308"/>
      <c r="O297" s="308"/>
      <c r="P297" s="308"/>
      <c r="Q297" s="308"/>
      <c r="R297" s="308"/>
      <c r="S297" s="308"/>
      <c r="T297" s="308"/>
      <c r="U297" s="308"/>
      <c r="V297" s="308"/>
      <c r="W297" s="308"/>
      <c r="X297" s="308"/>
      <c r="Y297" s="308"/>
      <c r="Z297" s="308"/>
    </row>
    <row r="298">
      <c r="A298" s="361"/>
      <c r="B298" s="308"/>
      <c r="C298" s="308"/>
      <c r="D298" s="308"/>
      <c r="E298" s="308"/>
      <c r="F298" s="308"/>
      <c r="G298" s="308"/>
      <c r="H298" s="308"/>
      <c r="I298" s="308"/>
      <c r="J298" s="308"/>
      <c r="K298" s="308"/>
      <c r="L298" s="308"/>
      <c r="M298" s="308"/>
      <c r="N298" s="308"/>
      <c r="O298" s="308"/>
      <c r="P298" s="308"/>
      <c r="Q298" s="308"/>
      <c r="R298" s="308"/>
      <c r="S298" s="308"/>
      <c r="T298" s="308"/>
      <c r="U298" s="308"/>
      <c r="V298" s="308"/>
      <c r="W298" s="308"/>
      <c r="X298" s="308"/>
      <c r="Y298" s="308"/>
      <c r="Z298" s="308"/>
    </row>
    <row r="299">
      <c r="A299" s="361"/>
      <c r="B299" s="308"/>
      <c r="C299" s="308"/>
      <c r="D299" s="308"/>
      <c r="E299" s="308"/>
      <c r="F299" s="308"/>
      <c r="G299" s="308"/>
      <c r="H299" s="308"/>
      <c r="I299" s="308"/>
      <c r="J299" s="308"/>
      <c r="K299" s="308"/>
      <c r="L299" s="308"/>
      <c r="M299" s="308"/>
      <c r="N299" s="308"/>
      <c r="O299" s="308"/>
      <c r="P299" s="308"/>
      <c r="Q299" s="308"/>
      <c r="R299" s="308"/>
      <c r="S299" s="308"/>
      <c r="T299" s="308"/>
      <c r="U299" s="308"/>
      <c r="V299" s="308"/>
      <c r="W299" s="308"/>
      <c r="X299" s="308"/>
      <c r="Y299" s="308"/>
      <c r="Z299" s="308"/>
    </row>
    <row r="300">
      <c r="A300" s="361"/>
      <c r="B300" s="308"/>
      <c r="C300" s="308"/>
      <c r="D300" s="308"/>
      <c r="E300" s="308"/>
      <c r="F300" s="308"/>
      <c r="G300" s="308"/>
      <c r="H300" s="308"/>
      <c r="I300" s="308"/>
      <c r="J300" s="308"/>
      <c r="K300" s="308"/>
      <c r="L300" s="308"/>
      <c r="M300" s="308"/>
      <c r="N300" s="308"/>
      <c r="O300" s="308"/>
      <c r="P300" s="308"/>
      <c r="Q300" s="308"/>
      <c r="R300" s="308"/>
      <c r="S300" s="308"/>
      <c r="T300" s="308"/>
      <c r="U300" s="308"/>
      <c r="V300" s="308"/>
      <c r="W300" s="308"/>
      <c r="X300" s="308"/>
      <c r="Y300" s="308"/>
      <c r="Z300" s="308"/>
    </row>
    <row r="301">
      <c r="A301" s="361"/>
      <c r="B301" s="308"/>
      <c r="C301" s="308"/>
      <c r="D301" s="308"/>
      <c r="E301" s="308"/>
      <c r="F301" s="308"/>
      <c r="G301" s="308"/>
      <c r="H301" s="308"/>
      <c r="I301" s="308"/>
      <c r="J301" s="308"/>
      <c r="K301" s="308"/>
      <c r="L301" s="308"/>
      <c r="M301" s="308"/>
      <c r="N301" s="308"/>
      <c r="O301" s="308"/>
      <c r="P301" s="308"/>
      <c r="Q301" s="308"/>
      <c r="R301" s="308"/>
      <c r="S301" s="308"/>
      <c r="T301" s="308"/>
      <c r="U301" s="308"/>
      <c r="V301" s="308"/>
      <c r="W301" s="308"/>
      <c r="X301" s="308"/>
      <c r="Y301" s="308"/>
      <c r="Z301" s="308"/>
    </row>
    <row r="302">
      <c r="A302" s="361"/>
      <c r="B302" s="308"/>
      <c r="C302" s="308"/>
      <c r="D302" s="308"/>
      <c r="E302" s="308"/>
      <c r="F302" s="308"/>
      <c r="G302" s="308"/>
      <c r="H302" s="308"/>
      <c r="I302" s="308"/>
      <c r="J302" s="308"/>
      <c r="K302" s="308"/>
      <c r="L302" s="308"/>
      <c r="M302" s="308"/>
      <c r="N302" s="308"/>
      <c r="O302" s="308"/>
      <c r="P302" s="308"/>
      <c r="Q302" s="308"/>
      <c r="R302" s="308"/>
      <c r="S302" s="308"/>
      <c r="T302" s="308"/>
      <c r="U302" s="308"/>
      <c r="V302" s="308"/>
      <c r="W302" s="308"/>
      <c r="X302" s="308"/>
      <c r="Y302" s="308"/>
      <c r="Z302" s="308"/>
    </row>
    <row r="303">
      <c r="A303" s="361"/>
      <c r="B303" s="308"/>
      <c r="C303" s="308"/>
      <c r="D303" s="308"/>
      <c r="E303" s="308"/>
      <c r="F303" s="308"/>
      <c r="G303" s="308"/>
      <c r="H303" s="308"/>
      <c r="I303" s="308"/>
      <c r="J303" s="308"/>
      <c r="K303" s="308"/>
      <c r="L303" s="308"/>
      <c r="M303" s="308"/>
      <c r="N303" s="308"/>
      <c r="O303" s="308"/>
      <c r="P303" s="308"/>
      <c r="Q303" s="308"/>
      <c r="R303" s="308"/>
      <c r="S303" s="308"/>
      <c r="T303" s="308"/>
      <c r="U303" s="308"/>
      <c r="V303" s="308"/>
      <c r="W303" s="308"/>
      <c r="X303" s="308"/>
      <c r="Y303" s="308"/>
      <c r="Z303" s="308"/>
    </row>
    <row r="304">
      <c r="A304" s="361"/>
      <c r="B304" s="308"/>
      <c r="C304" s="308"/>
      <c r="D304" s="308"/>
      <c r="E304" s="308"/>
      <c r="F304" s="308"/>
      <c r="G304" s="308"/>
      <c r="H304" s="308"/>
      <c r="I304" s="308"/>
      <c r="J304" s="308"/>
      <c r="K304" s="308"/>
      <c r="L304" s="308"/>
      <c r="M304" s="308"/>
      <c r="N304" s="308"/>
      <c r="O304" s="308"/>
      <c r="P304" s="308"/>
      <c r="Q304" s="308"/>
      <c r="R304" s="308"/>
      <c r="S304" s="308"/>
      <c r="T304" s="308"/>
      <c r="U304" s="308"/>
      <c r="V304" s="308"/>
      <c r="W304" s="308"/>
      <c r="X304" s="308"/>
      <c r="Y304" s="308"/>
      <c r="Z304" s="308"/>
    </row>
    <row r="305">
      <c r="A305" s="361"/>
      <c r="B305" s="308"/>
      <c r="C305" s="308"/>
      <c r="D305" s="308"/>
      <c r="E305" s="308"/>
      <c r="F305" s="308"/>
      <c r="G305" s="308"/>
      <c r="H305" s="308"/>
      <c r="I305" s="308"/>
      <c r="J305" s="308"/>
      <c r="K305" s="308"/>
      <c r="L305" s="308"/>
      <c r="M305" s="308"/>
      <c r="N305" s="308"/>
      <c r="O305" s="308"/>
      <c r="P305" s="308"/>
      <c r="Q305" s="308"/>
      <c r="R305" s="308"/>
      <c r="S305" s="308"/>
      <c r="T305" s="308"/>
      <c r="U305" s="308"/>
      <c r="V305" s="308"/>
      <c r="W305" s="308"/>
      <c r="X305" s="308"/>
      <c r="Y305" s="308"/>
      <c r="Z305" s="308"/>
    </row>
    <row r="306">
      <c r="A306" s="361"/>
      <c r="B306" s="308"/>
      <c r="C306" s="308"/>
      <c r="D306" s="308"/>
      <c r="E306" s="308"/>
      <c r="F306" s="308"/>
      <c r="G306" s="308"/>
      <c r="H306" s="308"/>
      <c r="I306" s="308"/>
      <c r="J306" s="308"/>
      <c r="K306" s="308"/>
      <c r="L306" s="308"/>
      <c r="M306" s="308"/>
      <c r="N306" s="308"/>
      <c r="O306" s="308"/>
      <c r="P306" s="308"/>
      <c r="Q306" s="308"/>
      <c r="R306" s="308"/>
      <c r="S306" s="308"/>
      <c r="T306" s="308"/>
      <c r="U306" s="308"/>
      <c r="V306" s="308"/>
      <c r="W306" s="308"/>
      <c r="X306" s="308"/>
      <c r="Y306" s="308"/>
      <c r="Z306" s="308"/>
    </row>
    <row r="307">
      <c r="A307" s="361"/>
      <c r="B307" s="308"/>
      <c r="C307" s="308"/>
      <c r="D307" s="308"/>
      <c r="E307" s="308"/>
      <c r="F307" s="308"/>
      <c r="G307" s="308"/>
      <c r="H307" s="308"/>
      <c r="I307" s="308"/>
      <c r="J307" s="308"/>
      <c r="K307" s="308"/>
      <c r="L307" s="308"/>
      <c r="M307" s="308"/>
      <c r="N307" s="308"/>
      <c r="O307" s="308"/>
      <c r="P307" s="308"/>
      <c r="Q307" s="308"/>
      <c r="R307" s="308"/>
      <c r="S307" s="308"/>
      <c r="T307" s="308"/>
      <c r="U307" s="308"/>
      <c r="V307" s="308"/>
      <c r="W307" s="308"/>
      <c r="X307" s="308"/>
      <c r="Y307" s="308"/>
      <c r="Z307" s="308"/>
    </row>
    <row r="308">
      <c r="A308" s="361"/>
      <c r="B308" s="308"/>
      <c r="C308" s="308"/>
      <c r="D308" s="308"/>
      <c r="E308" s="308"/>
      <c r="F308" s="308"/>
      <c r="G308" s="308"/>
      <c r="H308" s="308"/>
      <c r="I308" s="308"/>
      <c r="J308" s="308"/>
      <c r="K308" s="308"/>
      <c r="L308" s="308"/>
      <c r="M308" s="308"/>
      <c r="N308" s="308"/>
      <c r="O308" s="308"/>
      <c r="P308" s="308"/>
      <c r="Q308" s="308"/>
      <c r="R308" s="308"/>
      <c r="S308" s="308"/>
      <c r="T308" s="308"/>
      <c r="U308" s="308"/>
      <c r="V308" s="308"/>
      <c r="W308" s="308"/>
      <c r="X308" s="308"/>
      <c r="Y308" s="308"/>
      <c r="Z308" s="308"/>
    </row>
    <row r="309">
      <c r="A309" s="361"/>
      <c r="B309" s="308"/>
      <c r="C309" s="308"/>
      <c r="D309" s="308"/>
      <c r="E309" s="308"/>
      <c r="F309" s="308"/>
      <c r="G309" s="308"/>
      <c r="H309" s="308"/>
      <c r="I309" s="308"/>
      <c r="J309" s="308"/>
      <c r="K309" s="308"/>
      <c r="L309" s="308"/>
      <c r="M309" s="308"/>
      <c r="N309" s="308"/>
      <c r="O309" s="308"/>
      <c r="P309" s="308"/>
      <c r="Q309" s="308"/>
      <c r="R309" s="308"/>
      <c r="S309" s="308"/>
      <c r="T309" s="308"/>
      <c r="U309" s="308"/>
      <c r="V309" s="308"/>
      <c r="W309" s="308"/>
      <c r="X309" s="308"/>
      <c r="Y309" s="308"/>
      <c r="Z309" s="308"/>
    </row>
    <row r="310">
      <c r="A310" s="361"/>
      <c r="B310" s="308"/>
      <c r="C310" s="308"/>
      <c r="D310" s="308"/>
      <c r="E310" s="308"/>
      <c r="F310" s="308"/>
      <c r="G310" s="308"/>
      <c r="H310" s="308"/>
      <c r="I310" s="308"/>
      <c r="J310" s="308"/>
      <c r="K310" s="308"/>
      <c r="L310" s="308"/>
      <c r="M310" s="308"/>
      <c r="N310" s="308"/>
      <c r="O310" s="308"/>
      <c r="P310" s="308"/>
      <c r="Q310" s="308"/>
      <c r="R310" s="308"/>
      <c r="S310" s="308"/>
      <c r="T310" s="308"/>
      <c r="U310" s="308"/>
      <c r="V310" s="308"/>
      <c r="W310" s="308"/>
      <c r="X310" s="308"/>
      <c r="Y310" s="308"/>
      <c r="Z310" s="308"/>
    </row>
    <row r="311">
      <c r="A311" s="361"/>
      <c r="B311" s="308"/>
      <c r="C311" s="308"/>
      <c r="D311" s="308"/>
      <c r="E311" s="308"/>
      <c r="F311" s="308"/>
      <c r="G311" s="308"/>
      <c r="H311" s="308"/>
      <c r="I311" s="308"/>
      <c r="J311" s="308"/>
      <c r="K311" s="308"/>
      <c r="L311" s="308"/>
      <c r="M311" s="308"/>
      <c r="N311" s="308"/>
      <c r="O311" s="308"/>
      <c r="P311" s="308"/>
      <c r="Q311" s="308"/>
      <c r="R311" s="308"/>
      <c r="S311" s="308"/>
      <c r="T311" s="308"/>
      <c r="U311" s="308"/>
      <c r="V311" s="308"/>
      <c r="W311" s="308"/>
      <c r="X311" s="308"/>
      <c r="Y311" s="308"/>
      <c r="Z311" s="308"/>
    </row>
    <row r="312">
      <c r="A312" s="361"/>
      <c r="B312" s="308"/>
      <c r="C312" s="308"/>
      <c r="D312" s="308"/>
      <c r="E312" s="308"/>
      <c r="F312" s="308"/>
      <c r="G312" s="308"/>
      <c r="H312" s="308"/>
      <c r="I312" s="308"/>
      <c r="J312" s="308"/>
      <c r="K312" s="308"/>
      <c r="L312" s="308"/>
      <c r="M312" s="308"/>
      <c r="N312" s="308"/>
      <c r="O312" s="308"/>
      <c r="P312" s="308"/>
      <c r="Q312" s="308"/>
      <c r="R312" s="308"/>
      <c r="S312" s="308"/>
      <c r="T312" s="308"/>
      <c r="U312" s="308"/>
      <c r="V312" s="308"/>
      <c r="W312" s="308"/>
      <c r="X312" s="308"/>
      <c r="Y312" s="308"/>
      <c r="Z312" s="308"/>
    </row>
    <row r="313">
      <c r="A313" s="361"/>
      <c r="B313" s="308"/>
      <c r="C313" s="308"/>
      <c r="D313" s="308"/>
      <c r="E313" s="308"/>
      <c r="F313" s="308"/>
      <c r="G313" s="308"/>
      <c r="H313" s="308"/>
      <c r="I313" s="308"/>
      <c r="J313" s="308"/>
      <c r="K313" s="308"/>
      <c r="L313" s="308"/>
      <c r="M313" s="308"/>
      <c r="N313" s="308"/>
      <c r="O313" s="308"/>
      <c r="P313" s="308"/>
      <c r="Q313" s="308"/>
      <c r="R313" s="308"/>
      <c r="S313" s="308"/>
      <c r="T313" s="308"/>
      <c r="U313" s="308"/>
      <c r="V313" s="308"/>
      <c r="W313" s="308"/>
      <c r="X313" s="308"/>
      <c r="Y313" s="308"/>
      <c r="Z313" s="308"/>
    </row>
    <row r="314">
      <c r="A314" s="361"/>
      <c r="B314" s="308"/>
      <c r="C314" s="308"/>
      <c r="D314" s="308"/>
      <c r="E314" s="308"/>
      <c r="F314" s="308"/>
      <c r="G314" s="308"/>
      <c r="H314" s="308"/>
      <c r="I314" s="308"/>
      <c r="J314" s="308"/>
      <c r="K314" s="308"/>
      <c r="L314" s="308"/>
      <c r="M314" s="308"/>
      <c r="N314" s="308"/>
      <c r="O314" s="308"/>
      <c r="P314" s="308"/>
      <c r="Q314" s="308"/>
      <c r="R314" s="308"/>
      <c r="S314" s="308"/>
      <c r="T314" s="308"/>
      <c r="U314" s="308"/>
      <c r="V314" s="308"/>
      <c r="W314" s="308"/>
      <c r="X314" s="308"/>
      <c r="Y314" s="308"/>
      <c r="Z314" s="308"/>
    </row>
    <row r="315">
      <c r="A315" s="361"/>
      <c r="B315" s="308"/>
      <c r="C315" s="308"/>
      <c r="D315" s="308"/>
      <c r="E315" s="308"/>
      <c r="F315" s="308"/>
      <c r="G315" s="308"/>
      <c r="H315" s="308"/>
      <c r="I315" s="308"/>
      <c r="J315" s="308"/>
      <c r="K315" s="308"/>
      <c r="L315" s="308"/>
      <c r="M315" s="308"/>
      <c r="N315" s="308"/>
      <c r="O315" s="308"/>
      <c r="P315" s="308"/>
      <c r="Q315" s="308"/>
      <c r="R315" s="308"/>
      <c r="S315" s="308"/>
      <c r="T315" s="308"/>
      <c r="U315" s="308"/>
      <c r="V315" s="308"/>
      <c r="W315" s="308"/>
      <c r="X315" s="308"/>
      <c r="Y315" s="308"/>
      <c r="Z315" s="308"/>
    </row>
    <row r="316">
      <c r="A316" s="361"/>
      <c r="B316" s="308"/>
      <c r="C316" s="308"/>
      <c r="D316" s="308"/>
      <c r="E316" s="308"/>
      <c r="F316" s="308"/>
      <c r="G316" s="308"/>
      <c r="H316" s="308"/>
      <c r="I316" s="308"/>
      <c r="J316" s="308"/>
      <c r="K316" s="308"/>
      <c r="L316" s="308"/>
      <c r="M316" s="308"/>
      <c r="N316" s="308"/>
      <c r="O316" s="308"/>
      <c r="P316" s="308"/>
      <c r="Q316" s="308"/>
      <c r="R316" s="308"/>
      <c r="S316" s="308"/>
      <c r="T316" s="308"/>
      <c r="U316" s="308"/>
      <c r="V316" s="308"/>
      <c r="W316" s="308"/>
      <c r="X316" s="308"/>
      <c r="Y316" s="308"/>
      <c r="Z316" s="308"/>
    </row>
    <row r="317">
      <c r="A317" s="361"/>
      <c r="B317" s="308"/>
      <c r="C317" s="308"/>
      <c r="D317" s="308"/>
      <c r="E317" s="308"/>
      <c r="F317" s="308"/>
      <c r="G317" s="308"/>
      <c r="H317" s="308"/>
      <c r="I317" s="308"/>
      <c r="J317" s="308"/>
      <c r="K317" s="308"/>
      <c r="L317" s="308"/>
      <c r="M317" s="308"/>
      <c r="N317" s="308"/>
      <c r="O317" s="308"/>
      <c r="P317" s="308"/>
      <c r="Q317" s="308"/>
      <c r="R317" s="308"/>
      <c r="S317" s="308"/>
      <c r="T317" s="308"/>
      <c r="U317" s="308"/>
      <c r="V317" s="308"/>
      <c r="W317" s="308"/>
      <c r="X317" s="308"/>
      <c r="Y317" s="308"/>
      <c r="Z317" s="308"/>
    </row>
    <row r="318">
      <c r="A318" s="361"/>
      <c r="B318" s="308"/>
      <c r="C318" s="308"/>
      <c r="D318" s="308"/>
      <c r="E318" s="308"/>
      <c r="F318" s="308"/>
      <c r="G318" s="308"/>
      <c r="H318" s="308"/>
      <c r="I318" s="308"/>
      <c r="J318" s="308"/>
      <c r="K318" s="308"/>
      <c r="L318" s="308"/>
      <c r="M318" s="308"/>
      <c r="N318" s="308"/>
      <c r="O318" s="308"/>
      <c r="P318" s="308"/>
      <c r="Q318" s="308"/>
      <c r="R318" s="308"/>
      <c r="S318" s="308"/>
      <c r="T318" s="308"/>
      <c r="U318" s="308"/>
      <c r="V318" s="308"/>
      <c r="W318" s="308"/>
      <c r="X318" s="308"/>
      <c r="Y318" s="308"/>
      <c r="Z318" s="308"/>
    </row>
    <row r="319">
      <c r="A319" s="361"/>
      <c r="B319" s="308"/>
      <c r="C319" s="308"/>
      <c r="D319" s="308"/>
      <c r="E319" s="308"/>
      <c r="F319" s="308"/>
      <c r="G319" s="308"/>
      <c r="H319" s="308"/>
      <c r="I319" s="308"/>
      <c r="J319" s="308"/>
      <c r="K319" s="308"/>
      <c r="L319" s="308"/>
      <c r="M319" s="308"/>
      <c r="N319" s="308"/>
      <c r="O319" s="308"/>
      <c r="P319" s="308"/>
      <c r="Q319" s="308"/>
      <c r="R319" s="308"/>
      <c r="S319" s="308"/>
      <c r="T319" s="308"/>
      <c r="U319" s="308"/>
      <c r="V319" s="308"/>
      <c r="W319" s="308"/>
      <c r="X319" s="308"/>
      <c r="Y319" s="308"/>
      <c r="Z319" s="308"/>
    </row>
    <row r="320">
      <c r="A320" s="361"/>
      <c r="B320" s="308"/>
      <c r="C320" s="308"/>
      <c r="D320" s="308"/>
      <c r="E320" s="308"/>
      <c r="F320" s="308"/>
      <c r="G320" s="308"/>
      <c r="H320" s="308"/>
      <c r="I320" s="308"/>
      <c r="J320" s="308"/>
      <c r="K320" s="308"/>
      <c r="L320" s="308"/>
      <c r="M320" s="308"/>
      <c r="N320" s="308"/>
      <c r="O320" s="308"/>
      <c r="P320" s="308"/>
      <c r="Q320" s="308"/>
      <c r="R320" s="308"/>
      <c r="S320" s="308"/>
      <c r="T320" s="308"/>
      <c r="U320" s="308"/>
      <c r="V320" s="308"/>
      <c r="W320" s="308"/>
      <c r="X320" s="308"/>
      <c r="Y320" s="308"/>
      <c r="Z320" s="308"/>
    </row>
    <row r="321">
      <c r="A321" s="361"/>
      <c r="B321" s="308"/>
      <c r="C321" s="308"/>
      <c r="D321" s="308"/>
      <c r="E321" s="308"/>
      <c r="F321" s="308"/>
      <c r="G321" s="308"/>
      <c r="H321" s="308"/>
      <c r="I321" s="308"/>
      <c r="J321" s="308"/>
      <c r="K321" s="308"/>
      <c r="L321" s="308"/>
      <c r="M321" s="308"/>
      <c r="N321" s="308"/>
      <c r="O321" s="308"/>
      <c r="P321" s="308"/>
      <c r="Q321" s="308"/>
      <c r="R321" s="308"/>
      <c r="S321" s="308"/>
      <c r="T321" s="308"/>
      <c r="U321" s="308"/>
      <c r="V321" s="308"/>
      <c r="W321" s="308"/>
      <c r="X321" s="308"/>
      <c r="Y321" s="308"/>
      <c r="Z321" s="308"/>
    </row>
    <row r="322">
      <c r="A322" s="361"/>
      <c r="B322" s="308"/>
      <c r="C322" s="308"/>
      <c r="D322" s="308"/>
      <c r="E322" s="308"/>
      <c r="F322" s="308"/>
      <c r="G322" s="308"/>
      <c r="H322" s="308"/>
      <c r="I322" s="308"/>
      <c r="J322" s="308"/>
      <c r="K322" s="308"/>
      <c r="L322" s="308"/>
      <c r="M322" s="308"/>
      <c r="N322" s="308"/>
      <c r="O322" s="308"/>
      <c r="P322" s="308"/>
      <c r="Q322" s="308"/>
      <c r="R322" s="308"/>
      <c r="S322" s="308"/>
      <c r="T322" s="308"/>
      <c r="U322" s="308"/>
      <c r="V322" s="308"/>
      <c r="W322" s="308"/>
      <c r="X322" s="308"/>
      <c r="Y322" s="308"/>
      <c r="Z322" s="308"/>
    </row>
    <row r="323">
      <c r="A323" s="361"/>
      <c r="B323" s="308"/>
      <c r="C323" s="308"/>
      <c r="D323" s="308"/>
      <c r="E323" s="308"/>
      <c r="F323" s="308"/>
      <c r="G323" s="308"/>
      <c r="H323" s="308"/>
      <c r="I323" s="308"/>
      <c r="J323" s="308"/>
      <c r="K323" s="308"/>
      <c r="L323" s="308"/>
      <c r="M323" s="308"/>
      <c r="N323" s="308"/>
      <c r="O323" s="308"/>
      <c r="P323" s="308"/>
      <c r="Q323" s="308"/>
      <c r="R323" s="308"/>
      <c r="S323" s="308"/>
      <c r="T323" s="308"/>
      <c r="U323" s="308"/>
      <c r="V323" s="308"/>
      <c r="W323" s="308"/>
      <c r="X323" s="308"/>
      <c r="Y323" s="308"/>
      <c r="Z323" s="308"/>
    </row>
    <row r="324">
      <c r="A324" s="361"/>
      <c r="B324" s="308"/>
      <c r="C324" s="308"/>
      <c r="D324" s="308"/>
      <c r="E324" s="308"/>
      <c r="F324" s="308"/>
      <c r="G324" s="308"/>
      <c r="H324" s="308"/>
      <c r="I324" s="308"/>
      <c r="J324" s="308"/>
      <c r="K324" s="308"/>
      <c r="L324" s="308"/>
      <c r="M324" s="308"/>
      <c r="N324" s="308"/>
      <c r="O324" s="308"/>
      <c r="P324" s="308"/>
      <c r="Q324" s="308"/>
      <c r="R324" s="308"/>
      <c r="S324" s="308"/>
      <c r="T324" s="308"/>
      <c r="U324" s="308"/>
      <c r="V324" s="308"/>
      <c r="W324" s="308"/>
      <c r="X324" s="308"/>
      <c r="Y324" s="308"/>
      <c r="Z324" s="308"/>
    </row>
    <row r="325">
      <c r="A325" s="361"/>
      <c r="B325" s="308"/>
      <c r="C325" s="308"/>
      <c r="D325" s="308"/>
      <c r="E325" s="308"/>
      <c r="F325" s="308"/>
      <c r="G325" s="308"/>
      <c r="H325" s="308"/>
      <c r="I325" s="308"/>
      <c r="J325" s="308"/>
      <c r="K325" s="308"/>
      <c r="L325" s="308"/>
      <c r="M325" s="308"/>
      <c r="N325" s="308"/>
      <c r="O325" s="308"/>
      <c r="P325" s="308"/>
      <c r="Q325" s="308"/>
      <c r="R325" s="308"/>
      <c r="S325" s="308"/>
      <c r="T325" s="308"/>
      <c r="U325" s="308"/>
      <c r="V325" s="308"/>
      <c r="W325" s="308"/>
      <c r="X325" s="308"/>
      <c r="Y325" s="308"/>
      <c r="Z325" s="308"/>
    </row>
    <row r="326">
      <c r="A326" s="361"/>
      <c r="B326" s="308"/>
      <c r="C326" s="308"/>
      <c r="D326" s="308"/>
      <c r="E326" s="308"/>
      <c r="F326" s="308"/>
      <c r="G326" s="308"/>
      <c r="H326" s="308"/>
      <c r="I326" s="308"/>
      <c r="J326" s="308"/>
      <c r="K326" s="308"/>
      <c r="L326" s="308"/>
      <c r="M326" s="308"/>
      <c r="N326" s="308"/>
      <c r="O326" s="308"/>
      <c r="P326" s="308"/>
      <c r="Q326" s="308"/>
      <c r="R326" s="308"/>
      <c r="S326" s="308"/>
      <c r="T326" s="308"/>
      <c r="U326" s="308"/>
      <c r="V326" s="308"/>
      <c r="W326" s="308"/>
      <c r="X326" s="308"/>
      <c r="Y326" s="308"/>
      <c r="Z326" s="308"/>
    </row>
    <row r="327">
      <c r="A327" s="361"/>
      <c r="B327" s="308"/>
      <c r="C327" s="308"/>
      <c r="D327" s="308"/>
      <c r="E327" s="308"/>
      <c r="F327" s="308"/>
      <c r="G327" s="308"/>
      <c r="H327" s="308"/>
      <c r="I327" s="308"/>
      <c r="J327" s="308"/>
      <c r="K327" s="308"/>
      <c r="L327" s="308"/>
      <c r="M327" s="308"/>
      <c r="N327" s="308"/>
      <c r="O327" s="308"/>
      <c r="P327" s="308"/>
      <c r="Q327" s="308"/>
      <c r="R327" s="308"/>
      <c r="S327" s="308"/>
      <c r="T327" s="308"/>
      <c r="U327" s="308"/>
      <c r="V327" s="308"/>
      <c r="W327" s="308"/>
      <c r="X327" s="308"/>
      <c r="Y327" s="308"/>
      <c r="Z327" s="308"/>
    </row>
    <row r="328">
      <c r="A328" s="361"/>
      <c r="B328" s="308"/>
      <c r="C328" s="308"/>
      <c r="D328" s="308"/>
      <c r="E328" s="308"/>
      <c r="F328" s="308"/>
      <c r="G328" s="308"/>
      <c r="H328" s="308"/>
      <c r="I328" s="308"/>
      <c r="J328" s="308"/>
      <c r="K328" s="308"/>
      <c r="L328" s="308"/>
      <c r="M328" s="308"/>
      <c r="N328" s="308"/>
      <c r="O328" s="308"/>
      <c r="P328" s="308"/>
      <c r="Q328" s="308"/>
      <c r="R328" s="308"/>
      <c r="S328" s="308"/>
      <c r="T328" s="308"/>
      <c r="U328" s="308"/>
      <c r="V328" s="308"/>
      <c r="W328" s="308"/>
      <c r="X328" s="308"/>
      <c r="Y328" s="308"/>
      <c r="Z328" s="308"/>
    </row>
    <row r="329">
      <c r="A329" s="361"/>
      <c r="B329" s="308"/>
      <c r="C329" s="308"/>
      <c r="D329" s="308"/>
      <c r="E329" s="308"/>
      <c r="F329" s="308"/>
      <c r="G329" s="308"/>
      <c r="H329" s="308"/>
      <c r="I329" s="308"/>
      <c r="J329" s="308"/>
      <c r="K329" s="308"/>
      <c r="L329" s="308"/>
      <c r="M329" s="308"/>
      <c r="N329" s="308"/>
      <c r="O329" s="308"/>
      <c r="P329" s="308"/>
      <c r="Q329" s="308"/>
      <c r="R329" s="308"/>
      <c r="S329" s="308"/>
      <c r="T329" s="308"/>
      <c r="U329" s="308"/>
      <c r="V329" s="308"/>
      <c r="W329" s="308"/>
      <c r="X329" s="308"/>
      <c r="Y329" s="308"/>
      <c r="Z329" s="308"/>
    </row>
    <row r="330">
      <c r="A330" s="361"/>
      <c r="B330" s="308"/>
      <c r="C330" s="308"/>
      <c r="D330" s="308"/>
      <c r="E330" s="308"/>
      <c r="F330" s="308"/>
      <c r="G330" s="308"/>
      <c r="H330" s="308"/>
      <c r="I330" s="308"/>
      <c r="J330" s="308"/>
      <c r="K330" s="308"/>
      <c r="L330" s="308"/>
      <c r="M330" s="308"/>
      <c r="N330" s="308"/>
      <c r="O330" s="308"/>
      <c r="P330" s="308"/>
      <c r="Q330" s="308"/>
      <c r="R330" s="308"/>
      <c r="S330" s="308"/>
      <c r="T330" s="308"/>
      <c r="U330" s="308"/>
      <c r="V330" s="308"/>
      <c r="W330" s="308"/>
      <c r="X330" s="308"/>
      <c r="Y330" s="308"/>
      <c r="Z330" s="308"/>
    </row>
    <row r="331">
      <c r="A331" s="361"/>
      <c r="B331" s="308"/>
      <c r="C331" s="308"/>
      <c r="D331" s="308"/>
      <c r="E331" s="308"/>
      <c r="F331" s="308"/>
      <c r="G331" s="308"/>
      <c r="H331" s="308"/>
      <c r="I331" s="308"/>
      <c r="J331" s="308"/>
      <c r="K331" s="308"/>
      <c r="L331" s="308"/>
      <c r="M331" s="308"/>
      <c r="N331" s="308"/>
      <c r="O331" s="308"/>
      <c r="P331" s="308"/>
      <c r="Q331" s="308"/>
      <c r="R331" s="308"/>
      <c r="S331" s="308"/>
      <c r="T331" s="308"/>
      <c r="U331" s="308"/>
      <c r="V331" s="308"/>
      <c r="W331" s="308"/>
      <c r="X331" s="308"/>
      <c r="Y331" s="308"/>
      <c r="Z331" s="308"/>
    </row>
    <row r="332">
      <c r="A332" s="361"/>
      <c r="B332" s="308"/>
      <c r="C332" s="308"/>
      <c r="D332" s="308"/>
      <c r="E332" s="308"/>
      <c r="F332" s="308"/>
      <c r="G332" s="308"/>
      <c r="H332" s="308"/>
      <c r="I332" s="308"/>
      <c r="J332" s="308"/>
      <c r="K332" s="308"/>
      <c r="L332" s="308"/>
      <c r="M332" s="308"/>
      <c r="N332" s="308"/>
      <c r="O332" s="308"/>
      <c r="P332" s="308"/>
      <c r="Q332" s="308"/>
      <c r="R332" s="308"/>
      <c r="S332" s="308"/>
      <c r="T332" s="308"/>
      <c r="U332" s="308"/>
      <c r="V332" s="308"/>
      <c r="W332" s="308"/>
      <c r="X332" s="308"/>
      <c r="Y332" s="308"/>
      <c r="Z332" s="308"/>
    </row>
    <row r="333">
      <c r="A333" s="361"/>
      <c r="B333" s="308"/>
      <c r="C333" s="308"/>
      <c r="D333" s="308"/>
      <c r="E333" s="308"/>
      <c r="F333" s="308"/>
      <c r="G333" s="308"/>
      <c r="H333" s="308"/>
      <c r="I333" s="308"/>
      <c r="J333" s="308"/>
      <c r="K333" s="308"/>
      <c r="L333" s="308"/>
      <c r="M333" s="308"/>
      <c r="N333" s="308"/>
      <c r="O333" s="308"/>
      <c r="P333" s="308"/>
      <c r="Q333" s="308"/>
      <c r="R333" s="308"/>
      <c r="S333" s="308"/>
      <c r="T333" s="308"/>
      <c r="U333" s="308"/>
      <c r="V333" s="308"/>
      <c r="W333" s="308"/>
      <c r="X333" s="308"/>
      <c r="Y333" s="308"/>
      <c r="Z333" s="308"/>
    </row>
    <row r="334">
      <c r="A334" s="361"/>
      <c r="B334" s="308"/>
      <c r="C334" s="308"/>
      <c r="D334" s="308"/>
      <c r="E334" s="308"/>
      <c r="F334" s="308"/>
      <c r="G334" s="308"/>
      <c r="H334" s="308"/>
      <c r="I334" s="308"/>
      <c r="J334" s="308"/>
      <c r="K334" s="308"/>
      <c r="L334" s="308"/>
      <c r="M334" s="308"/>
      <c r="N334" s="308"/>
      <c r="O334" s="308"/>
      <c r="P334" s="308"/>
      <c r="Q334" s="308"/>
      <c r="R334" s="308"/>
      <c r="S334" s="308"/>
      <c r="T334" s="308"/>
      <c r="U334" s="308"/>
      <c r="V334" s="308"/>
      <c r="W334" s="308"/>
      <c r="X334" s="308"/>
      <c r="Y334" s="308"/>
      <c r="Z334" s="308"/>
    </row>
    <row r="335">
      <c r="A335" s="361"/>
      <c r="B335" s="308"/>
      <c r="C335" s="308"/>
      <c r="D335" s="308"/>
      <c r="E335" s="308"/>
      <c r="F335" s="308"/>
      <c r="G335" s="308"/>
      <c r="H335" s="308"/>
      <c r="I335" s="308"/>
      <c r="J335" s="308"/>
      <c r="K335" s="308"/>
      <c r="L335" s="308"/>
      <c r="M335" s="308"/>
      <c r="N335" s="308"/>
      <c r="O335" s="308"/>
      <c r="P335" s="308"/>
      <c r="Q335" s="308"/>
      <c r="R335" s="308"/>
      <c r="S335" s="308"/>
      <c r="T335" s="308"/>
      <c r="U335" s="308"/>
      <c r="V335" s="308"/>
      <c r="W335" s="308"/>
      <c r="X335" s="308"/>
      <c r="Y335" s="308"/>
      <c r="Z335" s="308"/>
    </row>
    <row r="336">
      <c r="A336" s="361"/>
      <c r="B336" s="308"/>
      <c r="C336" s="308"/>
      <c r="D336" s="308"/>
      <c r="E336" s="308"/>
      <c r="F336" s="308"/>
      <c r="G336" s="308"/>
      <c r="H336" s="308"/>
      <c r="I336" s="308"/>
      <c r="J336" s="308"/>
      <c r="K336" s="308"/>
      <c r="L336" s="308"/>
      <c r="M336" s="308"/>
      <c r="N336" s="308"/>
      <c r="O336" s="308"/>
      <c r="P336" s="308"/>
      <c r="Q336" s="308"/>
      <c r="R336" s="308"/>
      <c r="S336" s="308"/>
      <c r="T336" s="308"/>
      <c r="U336" s="308"/>
      <c r="V336" s="308"/>
      <c r="W336" s="308"/>
      <c r="X336" s="308"/>
      <c r="Y336" s="308"/>
      <c r="Z336" s="308"/>
    </row>
    <row r="337">
      <c r="A337" s="361"/>
      <c r="B337" s="308"/>
      <c r="C337" s="308"/>
      <c r="D337" s="308"/>
      <c r="E337" s="308"/>
      <c r="F337" s="308"/>
      <c r="G337" s="308"/>
      <c r="H337" s="308"/>
      <c r="I337" s="308"/>
      <c r="J337" s="308"/>
      <c r="K337" s="308"/>
      <c r="L337" s="308"/>
      <c r="M337" s="308"/>
      <c r="N337" s="308"/>
      <c r="O337" s="308"/>
      <c r="P337" s="308"/>
      <c r="Q337" s="308"/>
      <c r="R337" s="308"/>
      <c r="S337" s="308"/>
      <c r="T337" s="308"/>
      <c r="U337" s="308"/>
      <c r="V337" s="308"/>
      <c r="W337" s="308"/>
      <c r="X337" s="308"/>
      <c r="Y337" s="308"/>
      <c r="Z337" s="308"/>
    </row>
    <row r="338">
      <c r="A338" s="361"/>
      <c r="B338" s="308"/>
      <c r="C338" s="308"/>
      <c r="D338" s="308"/>
      <c r="E338" s="308"/>
      <c r="F338" s="308"/>
      <c r="G338" s="308"/>
      <c r="H338" s="308"/>
      <c r="I338" s="308"/>
      <c r="J338" s="308"/>
      <c r="K338" s="308"/>
      <c r="L338" s="308"/>
      <c r="M338" s="308"/>
      <c r="N338" s="308"/>
      <c r="O338" s="308"/>
      <c r="P338" s="308"/>
      <c r="Q338" s="308"/>
      <c r="R338" s="308"/>
      <c r="S338" s="308"/>
      <c r="T338" s="308"/>
      <c r="U338" s="308"/>
      <c r="V338" s="308"/>
      <c r="W338" s="308"/>
      <c r="X338" s="308"/>
      <c r="Y338" s="308"/>
      <c r="Z338" s="308"/>
    </row>
    <row r="339">
      <c r="A339" s="361"/>
      <c r="B339" s="308"/>
      <c r="C339" s="308"/>
      <c r="D339" s="308"/>
      <c r="E339" s="308"/>
      <c r="F339" s="308"/>
      <c r="G339" s="308"/>
      <c r="H339" s="308"/>
      <c r="I339" s="308"/>
      <c r="J339" s="308"/>
      <c r="K339" s="308"/>
      <c r="L339" s="308"/>
      <c r="M339" s="308"/>
      <c r="N339" s="308"/>
      <c r="O339" s="308"/>
      <c r="P339" s="308"/>
      <c r="Q339" s="308"/>
      <c r="R339" s="308"/>
      <c r="S339" s="308"/>
      <c r="T339" s="308"/>
      <c r="U339" s="308"/>
      <c r="V339" s="308"/>
      <c r="W339" s="308"/>
      <c r="X339" s="308"/>
      <c r="Y339" s="308"/>
      <c r="Z339" s="308"/>
    </row>
    <row r="340">
      <c r="A340" s="361"/>
      <c r="B340" s="308"/>
      <c r="C340" s="308"/>
      <c r="D340" s="308"/>
      <c r="E340" s="308"/>
      <c r="F340" s="308"/>
      <c r="G340" s="308"/>
      <c r="H340" s="308"/>
      <c r="I340" s="308"/>
      <c r="J340" s="308"/>
      <c r="K340" s="308"/>
      <c r="L340" s="308"/>
      <c r="M340" s="308"/>
      <c r="N340" s="308"/>
      <c r="O340" s="308"/>
      <c r="P340" s="308"/>
      <c r="Q340" s="308"/>
      <c r="R340" s="308"/>
      <c r="S340" s="308"/>
      <c r="T340" s="308"/>
      <c r="U340" s="308"/>
      <c r="V340" s="308"/>
      <c r="W340" s="308"/>
      <c r="X340" s="308"/>
      <c r="Y340" s="308"/>
      <c r="Z340" s="308"/>
    </row>
    <row r="341">
      <c r="A341" s="361"/>
      <c r="B341" s="308"/>
      <c r="C341" s="308"/>
      <c r="D341" s="308"/>
      <c r="E341" s="308"/>
      <c r="F341" s="308"/>
      <c r="G341" s="308"/>
      <c r="H341" s="308"/>
      <c r="I341" s="308"/>
      <c r="J341" s="308"/>
      <c r="K341" s="308"/>
      <c r="L341" s="308"/>
      <c r="M341" s="308"/>
      <c r="N341" s="308"/>
      <c r="O341" s="308"/>
      <c r="P341" s="308"/>
      <c r="Q341" s="308"/>
      <c r="R341" s="308"/>
      <c r="S341" s="308"/>
      <c r="T341" s="308"/>
      <c r="U341" s="308"/>
      <c r="V341" s="308"/>
      <c r="W341" s="308"/>
      <c r="X341" s="308"/>
      <c r="Y341" s="308"/>
      <c r="Z341" s="308"/>
    </row>
    <row r="342">
      <c r="A342" s="361"/>
      <c r="B342" s="308"/>
      <c r="C342" s="308"/>
      <c r="D342" s="308"/>
      <c r="E342" s="308"/>
      <c r="F342" s="308"/>
      <c r="G342" s="308"/>
      <c r="H342" s="308"/>
      <c r="I342" s="308"/>
      <c r="J342" s="308"/>
      <c r="K342" s="308"/>
      <c r="L342" s="308"/>
      <c r="M342" s="308"/>
      <c r="N342" s="308"/>
      <c r="O342" s="308"/>
      <c r="P342" s="308"/>
      <c r="Q342" s="308"/>
      <c r="R342" s="308"/>
      <c r="S342" s="308"/>
      <c r="T342" s="308"/>
      <c r="U342" s="308"/>
      <c r="V342" s="308"/>
      <c r="W342" s="308"/>
      <c r="X342" s="308"/>
      <c r="Y342" s="308"/>
      <c r="Z342" s="308"/>
    </row>
    <row r="343">
      <c r="A343" s="361"/>
      <c r="B343" s="308"/>
      <c r="C343" s="308"/>
      <c r="D343" s="308"/>
      <c r="E343" s="308"/>
      <c r="F343" s="308"/>
      <c r="G343" s="308"/>
      <c r="H343" s="308"/>
      <c r="I343" s="308"/>
      <c r="J343" s="308"/>
      <c r="K343" s="308"/>
      <c r="L343" s="308"/>
      <c r="M343" s="308"/>
      <c r="N343" s="308"/>
      <c r="O343" s="308"/>
      <c r="P343" s="308"/>
      <c r="Q343" s="308"/>
      <c r="R343" s="308"/>
      <c r="S343" s="308"/>
      <c r="T343" s="308"/>
      <c r="U343" s="308"/>
      <c r="V343" s="308"/>
      <c r="W343" s="308"/>
      <c r="X343" s="308"/>
      <c r="Y343" s="308"/>
      <c r="Z343" s="308"/>
    </row>
    <row r="344">
      <c r="A344" s="361"/>
      <c r="B344" s="308"/>
      <c r="C344" s="308"/>
      <c r="D344" s="308"/>
      <c r="E344" s="308"/>
      <c r="F344" s="308"/>
      <c r="G344" s="308"/>
      <c r="H344" s="308"/>
      <c r="I344" s="308"/>
      <c r="J344" s="308"/>
      <c r="K344" s="308"/>
      <c r="L344" s="308"/>
      <c r="M344" s="308"/>
      <c r="N344" s="308"/>
      <c r="O344" s="308"/>
      <c r="P344" s="308"/>
      <c r="Q344" s="308"/>
      <c r="R344" s="308"/>
      <c r="S344" s="308"/>
      <c r="T344" s="308"/>
      <c r="U344" s="308"/>
      <c r="V344" s="308"/>
      <c r="W344" s="308"/>
      <c r="X344" s="308"/>
      <c r="Y344" s="308"/>
      <c r="Z344" s="308"/>
    </row>
    <row r="345">
      <c r="A345" s="361"/>
      <c r="B345" s="308"/>
      <c r="C345" s="308"/>
      <c r="D345" s="308"/>
      <c r="E345" s="308"/>
      <c r="F345" s="308"/>
      <c r="G345" s="308"/>
      <c r="H345" s="308"/>
      <c r="I345" s="308"/>
      <c r="J345" s="308"/>
      <c r="K345" s="308"/>
      <c r="L345" s="308"/>
      <c r="M345" s="308"/>
      <c r="N345" s="308"/>
      <c r="O345" s="308"/>
      <c r="P345" s="308"/>
      <c r="Q345" s="308"/>
      <c r="R345" s="308"/>
      <c r="S345" s="308"/>
      <c r="T345" s="308"/>
      <c r="U345" s="308"/>
      <c r="V345" s="308"/>
      <c r="W345" s="308"/>
      <c r="X345" s="308"/>
      <c r="Y345" s="308"/>
      <c r="Z345" s="308"/>
    </row>
    <row r="346">
      <c r="A346" s="361"/>
      <c r="B346" s="308"/>
      <c r="C346" s="308"/>
      <c r="D346" s="308"/>
      <c r="E346" s="308"/>
      <c r="F346" s="308"/>
      <c r="G346" s="308"/>
      <c r="H346" s="308"/>
      <c r="I346" s="308"/>
      <c r="J346" s="308"/>
      <c r="K346" s="308"/>
      <c r="L346" s="308"/>
      <c r="M346" s="308"/>
      <c r="N346" s="308"/>
      <c r="O346" s="308"/>
      <c r="P346" s="308"/>
      <c r="Q346" s="308"/>
      <c r="R346" s="308"/>
      <c r="S346" s="308"/>
      <c r="T346" s="308"/>
      <c r="U346" s="308"/>
      <c r="V346" s="308"/>
      <c r="W346" s="308"/>
      <c r="X346" s="308"/>
      <c r="Y346" s="308"/>
      <c r="Z346" s="308"/>
    </row>
    <row r="347">
      <c r="A347" s="361"/>
      <c r="B347" s="308"/>
      <c r="C347" s="308"/>
      <c r="D347" s="308"/>
      <c r="E347" s="308"/>
      <c r="F347" s="308"/>
      <c r="G347" s="308"/>
      <c r="H347" s="308"/>
      <c r="I347" s="308"/>
      <c r="J347" s="308"/>
      <c r="K347" s="308"/>
      <c r="L347" s="308"/>
      <c r="M347" s="308"/>
      <c r="N347" s="308"/>
      <c r="O347" s="308"/>
      <c r="P347" s="308"/>
      <c r="Q347" s="308"/>
      <c r="R347" s="308"/>
      <c r="S347" s="308"/>
      <c r="T347" s="308"/>
      <c r="U347" s="308"/>
      <c r="V347" s="308"/>
      <c r="W347" s="308"/>
      <c r="X347" s="308"/>
      <c r="Y347" s="308"/>
      <c r="Z347" s="308"/>
    </row>
    <row r="348">
      <c r="A348" s="361"/>
      <c r="B348" s="308"/>
      <c r="C348" s="308"/>
      <c r="D348" s="308"/>
      <c r="E348" s="308"/>
      <c r="F348" s="308"/>
      <c r="G348" s="308"/>
      <c r="H348" s="308"/>
      <c r="I348" s="308"/>
      <c r="J348" s="308"/>
      <c r="K348" s="308"/>
      <c r="L348" s="308"/>
      <c r="M348" s="308"/>
      <c r="N348" s="308"/>
      <c r="O348" s="308"/>
      <c r="P348" s="308"/>
      <c r="Q348" s="308"/>
      <c r="R348" s="308"/>
      <c r="S348" s="308"/>
      <c r="T348" s="308"/>
      <c r="U348" s="308"/>
      <c r="V348" s="308"/>
      <c r="W348" s="308"/>
      <c r="X348" s="308"/>
      <c r="Y348" s="308"/>
      <c r="Z348" s="308"/>
    </row>
    <row r="349">
      <c r="A349" s="361"/>
      <c r="B349" s="308"/>
      <c r="C349" s="308"/>
      <c r="D349" s="308"/>
      <c r="E349" s="308"/>
      <c r="F349" s="308"/>
      <c r="G349" s="308"/>
      <c r="H349" s="308"/>
      <c r="I349" s="308"/>
      <c r="J349" s="308"/>
      <c r="K349" s="308"/>
      <c r="L349" s="308"/>
      <c r="M349" s="308"/>
      <c r="N349" s="308"/>
      <c r="O349" s="308"/>
      <c r="P349" s="308"/>
      <c r="Q349" s="308"/>
      <c r="R349" s="308"/>
      <c r="S349" s="308"/>
      <c r="T349" s="308"/>
      <c r="U349" s="308"/>
      <c r="V349" s="308"/>
      <c r="W349" s="308"/>
      <c r="X349" s="308"/>
      <c r="Y349" s="308"/>
      <c r="Z349" s="308"/>
    </row>
    <row r="350">
      <c r="A350" s="361"/>
      <c r="B350" s="308"/>
      <c r="C350" s="308"/>
      <c r="D350" s="308"/>
      <c r="E350" s="308"/>
      <c r="F350" s="308"/>
      <c r="G350" s="308"/>
      <c r="H350" s="308"/>
      <c r="I350" s="308"/>
      <c r="J350" s="308"/>
      <c r="K350" s="308"/>
      <c r="L350" s="308"/>
      <c r="M350" s="308"/>
      <c r="N350" s="308"/>
      <c r="O350" s="308"/>
      <c r="P350" s="308"/>
      <c r="Q350" s="308"/>
      <c r="R350" s="308"/>
      <c r="S350" s="308"/>
      <c r="T350" s="308"/>
      <c r="U350" s="308"/>
      <c r="V350" s="308"/>
      <c r="W350" s="308"/>
      <c r="X350" s="308"/>
      <c r="Y350" s="308"/>
      <c r="Z350" s="308"/>
    </row>
    <row r="351">
      <c r="A351" s="361"/>
      <c r="B351" s="308"/>
      <c r="C351" s="308"/>
      <c r="D351" s="308"/>
      <c r="E351" s="308"/>
      <c r="F351" s="308"/>
      <c r="G351" s="308"/>
      <c r="H351" s="308"/>
      <c r="I351" s="308"/>
      <c r="J351" s="308"/>
      <c r="K351" s="308"/>
      <c r="L351" s="308"/>
      <c r="M351" s="308"/>
      <c r="N351" s="308"/>
      <c r="O351" s="308"/>
      <c r="P351" s="308"/>
      <c r="Q351" s="308"/>
      <c r="R351" s="308"/>
      <c r="S351" s="308"/>
      <c r="T351" s="308"/>
      <c r="U351" s="308"/>
      <c r="V351" s="308"/>
      <c r="W351" s="308"/>
      <c r="X351" s="308"/>
      <c r="Y351" s="308"/>
      <c r="Z351" s="308"/>
    </row>
    <row r="352">
      <c r="A352" s="361"/>
      <c r="B352" s="308"/>
      <c r="C352" s="308"/>
      <c r="D352" s="308"/>
      <c r="E352" s="308"/>
      <c r="F352" s="308"/>
      <c r="G352" s="308"/>
      <c r="H352" s="308"/>
      <c r="I352" s="308"/>
      <c r="J352" s="308"/>
      <c r="K352" s="308"/>
      <c r="L352" s="308"/>
      <c r="M352" s="308"/>
      <c r="N352" s="308"/>
      <c r="O352" s="308"/>
      <c r="P352" s="308"/>
      <c r="Q352" s="308"/>
      <c r="R352" s="308"/>
      <c r="S352" s="308"/>
      <c r="T352" s="308"/>
      <c r="U352" s="308"/>
      <c r="V352" s="308"/>
      <c r="W352" s="308"/>
      <c r="X352" s="308"/>
      <c r="Y352" s="308"/>
      <c r="Z352" s="308"/>
    </row>
    <row r="353">
      <c r="A353" s="361"/>
      <c r="B353" s="308"/>
      <c r="C353" s="308"/>
      <c r="D353" s="308"/>
      <c r="E353" s="308"/>
      <c r="F353" s="308"/>
      <c r="G353" s="308"/>
      <c r="H353" s="308"/>
      <c r="I353" s="308"/>
      <c r="J353" s="308"/>
      <c r="K353" s="308"/>
      <c r="L353" s="308"/>
      <c r="M353" s="308"/>
      <c r="N353" s="308"/>
      <c r="O353" s="308"/>
      <c r="P353" s="308"/>
      <c r="Q353" s="308"/>
      <c r="R353" s="308"/>
      <c r="S353" s="308"/>
      <c r="T353" s="308"/>
      <c r="U353" s="308"/>
      <c r="V353" s="308"/>
      <c r="W353" s="308"/>
      <c r="X353" s="308"/>
      <c r="Y353" s="308"/>
      <c r="Z353" s="308"/>
    </row>
    <row r="354">
      <c r="A354" s="361"/>
      <c r="B354" s="308"/>
      <c r="C354" s="308"/>
      <c r="D354" s="308"/>
      <c r="E354" s="308"/>
      <c r="F354" s="308"/>
      <c r="G354" s="308"/>
      <c r="H354" s="308"/>
      <c r="I354" s="308"/>
      <c r="J354" s="308"/>
      <c r="K354" s="308"/>
      <c r="L354" s="308"/>
      <c r="M354" s="308"/>
      <c r="N354" s="308"/>
      <c r="O354" s="308"/>
      <c r="P354" s="308"/>
      <c r="Q354" s="308"/>
      <c r="R354" s="308"/>
      <c r="S354" s="308"/>
      <c r="T354" s="308"/>
      <c r="U354" s="308"/>
      <c r="V354" s="308"/>
      <c r="W354" s="308"/>
      <c r="X354" s="308"/>
      <c r="Y354" s="308"/>
      <c r="Z354" s="308"/>
    </row>
    <row r="355">
      <c r="A355" s="361"/>
      <c r="B355" s="308"/>
      <c r="C355" s="308"/>
      <c r="D355" s="308"/>
      <c r="E355" s="308"/>
      <c r="F355" s="308"/>
      <c r="G355" s="308"/>
      <c r="H355" s="308"/>
      <c r="I355" s="308"/>
      <c r="J355" s="308"/>
      <c r="K355" s="308"/>
      <c r="L355" s="308"/>
      <c r="M355" s="308"/>
      <c r="N355" s="308"/>
      <c r="O355" s="308"/>
      <c r="P355" s="308"/>
      <c r="Q355" s="308"/>
      <c r="R355" s="308"/>
      <c r="S355" s="308"/>
      <c r="T355" s="308"/>
      <c r="U355" s="308"/>
      <c r="V355" s="308"/>
      <c r="W355" s="308"/>
      <c r="X355" s="308"/>
      <c r="Y355" s="308"/>
      <c r="Z355" s="308"/>
    </row>
    <row r="356">
      <c r="A356" s="361"/>
      <c r="B356" s="308"/>
      <c r="C356" s="308"/>
      <c r="D356" s="308"/>
      <c r="E356" s="308"/>
      <c r="F356" s="308"/>
      <c r="G356" s="308"/>
      <c r="H356" s="308"/>
      <c r="I356" s="308"/>
      <c r="J356" s="308"/>
      <c r="K356" s="308"/>
      <c r="L356" s="308"/>
      <c r="M356" s="308"/>
      <c r="N356" s="308"/>
      <c r="O356" s="308"/>
      <c r="P356" s="308"/>
      <c r="Q356" s="308"/>
      <c r="R356" s="308"/>
      <c r="S356" s="308"/>
      <c r="T356" s="308"/>
      <c r="U356" s="308"/>
      <c r="V356" s="308"/>
      <c r="W356" s="308"/>
      <c r="X356" s="308"/>
      <c r="Y356" s="308"/>
      <c r="Z356" s="308"/>
    </row>
    <row r="357">
      <c r="A357" s="361"/>
      <c r="B357" s="308"/>
      <c r="C357" s="308"/>
      <c r="D357" s="308"/>
      <c r="E357" s="308"/>
      <c r="F357" s="308"/>
      <c r="G357" s="308"/>
      <c r="H357" s="308"/>
      <c r="I357" s="308"/>
      <c r="J357" s="308"/>
      <c r="K357" s="308"/>
      <c r="L357" s="308"/>
      <c r="M357" s="308"/>
      <c r="N357" s="308"/>
      <c r="O357" s="308"/>
      <c r="P357" s="308"/>
      <c r="Q357" s="308"/>
      <c r="R357" s="308"/>
      <c r="S357" s="308"/>
      <c r="T357" s="308"/>
      <c r="U357" s="308"/>
      <c r="V357" s="308"/>
      <c r="W357" s="308"/>
      <c r="X357" s="308"/>
      <c r="Y357" s="308"/>
      <c r="Z357" s="308"/>
    </row>
    <row r="358">
      <c r="A358" s="361"/>
      <c r="B358" s="308"/>
      <c r="C358" s="308"/>
      <c r="D358" s="308"/>
      <c r="E358" s="308"/>
      <c r="F358" s="308"/>
      <c r="G358" s="308"/>
      <c r="H358" s="308"/>
      <c r="I358" s="308"/>
      <c r="J358" s="308"/>
      <c r="K358" s="308"/>
      <c r="L358" s="308"/>
      <c r="M358" s="308"/>
      <c r="N358" s="308"/>
      <c r="O358" s="308"/>
      <c r="P358" s="308"/>
      <c r="Q358" s="308"/>
      <c r="R358" s="308"/>
      <c r="S358" s="308"/>
      <c r="T358" s="308"/>
      <c r="U358" s="308"/>
      <c r="V358" s="308"/>
      <c r="W358" s="308"/>
      <c r="X358" s="308"/>
      <c r="Y358" s="308"/>
      <c r="Z358" s="308"/>
    </row>
    <row r="359">
      <c r="A359" s="361"/>
      <c r="B359" s="308"/>
      <c r="C359" s="308"/>
      <c r="D359" s="308"/>
      <c r="E359" s="308"/>
      <c r="F359" s="308"/>
      <c r="G359" s="308"/>
      <c r="H359" s="308"/>
      <c r="I359" s="308"/>
      <c r="J359" s="308"/>
      <c r="K359" s="308"/>
      <c r="L359" s="308"/>
      <c r="M359" s="308"/>
      <c r="N359" s="308"/>
      <c r="O359" s="308"/>
      <c r="P359" s="308"/>
      <c r="Q359" s="308"/>
      <c r="R359" s="308"/>
      <c r="S359" s="308"/>
      <c r="T359" s="308"/>
      <c r="U359" s="308"/>
      <c r="V359" s="308"/>
      <c r="W359" s="308"/>
      <c r="X359" s="308"/>
      <c r="Y359" s="308"/>
      <c r="Z359" s="308"/>
    </row>
    <row r="360">
      <c r="A360" s="361"/>
      <c r="B360" s="308"/>
      <c r="C360" s="308"/>
      <c r="D360" s="308"/>
      <c r="E360" s="308"/>
      <c r="F360" s="308"/>
      <c r="G360" s="308"/>
      <c r="H360" s="308"/>
      <c r="I360" s="308"/>
      <c r="J360" s="308"/>
      <c r="K360" s="308"/>
      <c r="L360" s="308"/>
      <c r="M360" s="308"/>
      <c r="N360" s="308"/>
      <c r="O360" s="308"/>
      <c r="P360" s="308"/>
      <c r="Q360" s="308"/>
      <c r="R360" s="308"/>
      <c r="S360" s="308"/>
      <c r="T360" s="308"/>
      <c r="U360" s="308"/>
      <c r="V360" s="308"/>
      <c r="W360" s="308"/>
      <c r="X360" s="308"/>
      <c r="Y360" s="308"/>
      <c r="Z360" s="308"/>
    </row>
    <row r="361">
      <c r="A361" s="361"/>
      <c r="B361" s="308"/>
      <c r="C361" s="308"/>
      <c r="D361" s="308"/>
      <c r="E361" s="308"/>
      <c r="F361" s="308"/>
      <c r="G361" s="308"/>
      <c r="H361" s="308"/>
      <c r="I361" s="308"/>
      <c r="J361" s="308"/>
      <c r="K361" s="308"/>
      <c r="L361" s="308"/>
      <c r="M361" s="308"/>
      <c r="N361" s="308"/>
      <c r="O361" s="308"/>
      <c r="P361" s="308"/>
      <c r="Q361" s="308"/>
      <c r="R361" s="308"/>
      <c r="S361" s="308"/>
      <c r="T361" s="308"/>
      <c r="U361" s="308"/>
      <c r="V361" s="308"/>
      <c r="W361" s="308"/>
      <c r="X361" s="308"/>
      <c r="Y361" s="308"/>
      <c r="Z361" s="308"/>
    </row>
    <row r="362">
      <c r="A362" s="361"/>
      <c r="B362" s="308"/>
      <c r="C362" s="308"/>
      <c r="D362" s="308"/>
      <c r="E362" s="308"/>
      <c r="F362" s="308"/>
      <c r="G362" s="308"/>
      <c r="H362" s="308"/>
      <c r="I362" s="308"/>
      <c r="J362" s="308"/>
      <c r="K362" s="308"/>
      <c r="L362" s="308"/>
      <c r="M362" s="308"/>
      <c r="N362" s="308"/>
      <c r="O362" s="308"/>
      <c r="P362" s="308"/>
      <c r="Q362" s="308"/>
      <c r="R362" s="308"/>
      <c r="S362" s="308"/>
      <c r="T362" s="308"/>
      <c r="U362" s="308"/>
      <c r="V362" s="308"/>
      <c r="W362" s="308"/>
      <c r="X362" s="308"/>
      <c r="Y362" s="308"/>
      <c r="Z362" s="308"/>
    </row>
    <row r="363">
      <c r="A363" s="361"/>
      <c r="B363" s="308"/>
      <c r="C363" s="308"/>
      <c r="D363" s="308"/>
      <c r="E363" s="308"/>
      <c r="F363" s="308"/>
      <c r="G363" s="308"/>
      <c r="H363" s="308"/>
      <c r="I363" s="308"/>
      <c r="J363" s="308"/>
      <c r="K363" s="308"/>
      <c r="L363" s="308"/>
      <c r="M363" s="308"/>
      <c r="N363" s="308"/>
      <c r="O363" s="308"/>
      <c r="P363" s="308"/>
      <c r="Q363" s="308"/>
      <c r="R363" s="308"/>
      <c r="S363" s="308"/>
      <c r="T363" s="308"/>
      <c r="U363" s="308"/>
      <c r="V363" s="308"/>
      <c r="W363" s="308"/>
      <c r="X363" s="308"/>
      <c r="Y363" s="308"/>
      <c r="Z363" s="308"/>
    </row>
    <row r="364">
      <c r="A364" s="361"/>
      <c r="B364" s="308"/>
      <c r="C364" s="308"/>
      <c r="D364" s="308"/>
      <c r="E364" s="308"/>
      <c r="F364" s="308"/>
      <c r="G364" s="308"/>
      <c r="H364" s="308"/>
      <c r="I364" s="308"/>
      <c r="J364" s="308"/>
      <c r="K364" s="308"/>
      <c r="L364" s="308"/>
      <c r="M364" s="308"/>
      <c r="N364" s="308"/>
      <c r="O364" s="308"/>
      <c r="P364" s="308"/>
      <c r="Q364" s="308"/>
      <c r="R364" s="308"/>
      <c r="S364" s="308"/>
      <c r="T364" s="308"/>
      <c r="U364" s="308"/>
      <c r="V364" s="308"/>
      <c r="W364" s="308"/>
      <c r="X364" s="308"/>
      <c r="Y364" s="308"/>
      <c r="Z364" s="308"/>
    </row>
    <row r="365">
      <c r="A365" s="361"/>
      <c r="B365" s="308"/>
      <c r="C365" s="308"/>
      <c r="D365" s="308"/>
      <c r="E365" s="308"/>
      <c r="F365" s="308"/>
      <c r="G365" s="308"/>
      <c r="H365" s="308"/>
      <c r="I365" s="308"/>
      <c r="J365" s="308"/>
      <c r="K365" s="308"/>
      <c r="L365" s="308"/>
      <c r="M365" s="308"/>
      <c r="N365" s="308"/>
      <c r="O365" s="308"/>
      <c r="P365" s="308"/>
      <c r="Q365" s="308"/>
      <c r="R365" s="308"/>
      <c r="S365" s="308"/>
      <c r="T365" s="308"/>
      <c r="U365" s="308"/>
      <c r="V365" s="308"/>
      <c r="W365" s="308"/>
      <c r="X365" s="308"/>
      <c r="Y365" s="308"/>
      <c r="Z365" s="308"/>
    </row>
    <row r="366">
      <c r="A366" s="361"/>
      <c r="B366" s="308"/>
      <c r="C366" s="308"/>
      <c r="D366" s="308"/>
      <c r="E366" s="308"/>
      <c r="F366" s="308"/>
      <c r="G366" s="308"/>
      <c r="H366" s="308"/>
      <c r="I366" s="308"/>
      <c r="J366" s="308"/>
      <c r="K366" s="308"/>
      <c r="L366" s="308"/>
      <c r="M366" s="308"/>
      <c r="N366" s="308"/>
      <c r="O366" s="308"/>
      <c r="P366" s="308"/>
      <c r="Q366" s="308"/>
      <c r="R366" s="308"/>
      <c r="S366" s="308"/>
      <c r="T366" s="308"/>
      <c r="U366" s="308"/>
      <c r="V366" s="308"/>
      <c r="W366" s="308"/>
      <c r="X366" s="308"/>
      <c r="Y366" s="308"/>
      <c r="Z366" s="308"/>
    </row>
    <row r="367">
      <c r="A367" s="361"/>
      <c r="B367" s="308"/>
      <c r="C367" s="308"/>
      <c r="D367" s="308"/>
      <c r="E367" s="308"/>
      <c r="F367" s="308"/>
      <c r="G367" s="308"/>
      <c r="H367" s="308"/>
      <c r="I367" s="308"/>
      <c r="J367" s="308"/>
      <c r="K367" s="308"/>
      <c r="L367" s="308"/>
      <c r="M367" s="308"/>
      <c r="N367" s="308"/>
      <c r="O367" s="308"/>
      <c r="P367" s="308"/>
      <c r="Q367" s="308"/>
      <c r="R367" s="308"/>
      <c r="S367" s="308"/>
      <c r="T367" s="308"/>
      <c r="U367" s="308"/>
      <c r="V367" s="308"/>
      <c r="W367" s="308"/>
      <c r="X367" s="308"/>
      <c r="Y367" s="308"/>
      <c r="Z367" s="308"/>
    </row>
    <row r="368">
      <c r="A368" s="361"/>
      <c r="B368" s="308"/>
      <c r="C368" s="308"/>
      <c r="D368" s="308"/>
      <c r="E368" s="308"/>
      <c r="F368" s="308"/>
      <c r="G368" s="308"/>
      <c r="H368" s="308"/>
      <c r="I368" s="308"/>
      <c r="J368" s="308"/>
      <c r="K368" s="308"/>
      <c r="L368" s="308"/>
      <c r="M368" s="308"/>
      <c r="N368" s="308"/>
      <c r="O368" s="308"/>
      <c r="P368" s="308"/>
      <c r="Q368" s="308"/>
      <c r="R368" s="308"/>
      <c r="S368" s="308"/>
      <c r="T368" s="308"/>
      <c r="U368" s="308"/>
      <c r="V368" s="308"/>
      <c r="W368" s="308"/>
      <c r="X368" s="308"/>
      <c r="Y368" s="308"/>
      <c r="Z368" s="308"/>
    </row>
    <row r="369">
      <c r="A369" s="361"/>
      <c r="B369" s="308"/>
      <c r="C369" s="308"/>
      <c r="D369" s="308"/>
      <c r="E369" s="308"/>
      <c r="F369" s="308"/>
      <c r="G369" s="308"/>
      <c r="H369" s="308"/>
      <c r="I369" s="308"/>
      <c r="J369" s="308"/>
      <c r="K369" s="308"/>
      <c r="L369" s="308"/>
      <c r="M369" s="308"/>
      <c r="N369" s="308"/>
      <c r="O369" s="308"/>
      <c r="P369" s="308"/>
      <c r="Q369" s="308"/>
      <c r="R369" s="308"/>
      <c r="S369" s="308"/>
      <c r="T369" s="308"/>
      <c r="U369" s="308"/>
      <c r="V369" s="308"/>
      <c r="W369" s="308"/>
      <c r="X369" s="308"/>
      <c r="Y369" s="308"/>
      <c r="Z369" s="308"/>
    </row>
    <row r="370">
      <c r="A370" s="361"/>
      <c r="B370" s="308"/>
      <c r="C370" s="308"/>
      <c r="D370" s="308"/>
      <c r="E370" s="308"/>
      <c r="F370" s="308"/>
      <c r="G370" s="308"/>
      <c r="H370" s="308"/>
      <c r="I370" s="308"/>
      <c r="J370" s="308"/>
      <c r="K370" s="308"/>
      <c r="L370" s="308"/>
      <c r="M370" s="308"/>
      <c r="N370" s="308"/>
      <c r="O370" s="308"/>
      <c r="P370" s="308"/>
      <c r="Q370" s="308"/>
      <c r="R370" s="308"/>
      <c r="S370" s="308"/>
      <c r="T370" s="308"/>
      <c r="U370" s="308"/>
      <c r="V370" s="308"/>
      <c r="W370" s="308"/>
      <c r="X370" s="308"/>
      <c r="Y370" s="308"/>
      <c r="Z370" s="308"/>
    </row>
    <row r="371">
      <c r="A371" s="361"/>
      <c r="B371" s="308"/>
      <c r="C371" s="308"/>
      <c r="D371" s="308"/>
      <c r="E371" s="308"/>
      <c r="F371" s="308"/>
      <c r="G371" s="308"/>
      <c r="H371" s="308"/>
      <c r="I371" s="308"/>
      <c r="J371" s="308"/>
      <c r="K371" s="308"/>
      <c r="L371" s="308"/>
      <c r="M371" s="308"/>
      <c r="N371" s="308"/>
      <c r="O371" s="308"/>
      <c r="P371" s="308"/>
      <c r="Q371" s="308"/>
      <c r="R371" s="308"/>
      <c r="S371" s="308"/>
      <c r="T371" s="308"/>
      <c r="U371" s="308"/>
      <c r="V371" s="308"/>
      <c r="W371" s="308"/>
      <c r="X371" s="308"/>
      <c r="Y371" s="308"/>
      <c r="Z371" s="308"/>
    </row>
    <row r="372">
      <c r="A372" s="361"/>
      <c r="B372" s="308"/>
      <c r="C372" s="308"/>
      <c r="D372" s="308"/>
      <c r="E372" s="308"/>
      <c r="F372" s="308"/>
      <c r="G372" s="308"/>
      <c r="H372" s="308"/>
      <c r="I372" s="308"/>
      <c r="J372" s="308"/>
      <c r="K372" s="308"/>
      <c r="L372" s="308"/>
      <c r="M372" s="308"/>
      <c r="N372" s="308"/>
      <c r="O372" s="308"/>
      <c r="P372" s="308"/>
      <c r="Q372" s="308"/>
      <c r="R372" s="308"/>
      <c r="S372" s="308"/>
      <c r="T372" s="308"/>
      <c r="U372" s="308"/>
      <c r="V372" s="308"/>
      <c r="W372" s="308"/>
      <c r="X372" s="308"/>
      <c r="Y372" s="308"/>
      <c r="Z372" s="308"/>
    </row>
    <row r="373">
      <c r="A373" s="361"/>
      <c r="B373" s="308"/>
      <c r="C373" s="308"/>
      <c r="D373" s="308"/>
      <c r="E373" s="308"/>
      <c r="F373" s="308"/>
      <c r="G373" s="308"/>
      <c r="H373" s="308"/>
      <c r="I373" s="308"/>
      <c r="J373" s="308"/>
      <c r="K373" s="308"/>
      <c r="L373" s="308"/>
      <c r="M373" s="308"/>
      <c r="N373" s="308"/>
      <c r="O373" s="308"/>
      <c r="P373" s="308"/>
      <c r="Q373" s="308"/>
      <c r="R373" s="308"/>
      <c r="S373" s="308"/>
      <c r="T373" s="308"/>
      <c r="U373" s="308"/>
      <c r="V373" s="308"/>
      <c r="W373" s="308"/>
      <c r="X373" s="308"/>
      <c r="Y373" s="308"/>
      <c r="Z373" s="308"/>
    </row>
    <row r="374">
      <c r="A374" s="361"/>
      <c r="B374" s="308"/>
      <c r="C374" s="308"/>
      <c r="D374" s="308"/>
      <c r="E374" s="308"/>
      <c r="F374" s="308"/>
      <c r="G374" s="308"/>
      <c r="H374" s="308"/>
      <c r="I374" s="308"/>
      <c r="J374" s="308"/>
      <c r="K374" s="308"/>
      <c r="L374" s="308"/>
      <c r="M374" s="308"/>
      <c r="N374" s="308"/>
      <c r="O374" s="308"/>
      <c r="P374" s="308"/>
      <c r="Q374" s="308"/>
      <c r="R374" s="308"/>
      <c r="S374" s="308"/>
      <c r="T374" s="308"/>
      <c r="U374" s="308"/>
      <c r="V374" s="308"/>
      <c r="W374" s="308"/>
      <c r="X374" s="308"/>
      <c r="Y374" s="308"/>
      <c r="Z374" s="308"/>
    </row>
    <row r="375">
      <c r="A375" s="361"/>
      <c r="B375" s="308"/>
      <c r="C375" s="308"/>
      <c r="D375" s="308"/>
      <c r="E375" s="308"/>
      <c r="F375" s="308"/>
      <c r="G375" s="308"/>
      <c r="H375" s="308"/>
      <c r="I375" s="308"/>
      <c r="J375" s="308"/>
      <c r="K375" s="308"/>
      <c r="L375" s="308"/>
      <c r="M375" s="308"/>
      <c r="N375" s="308"/>
      <c r="O375" s="308"/>
      <c r="P375" s="308"/>
      <c r="Q375" s="308"/>
      <c r="R375" s="308"/>
      <c r="S375" s="308"/>
      <c r="T375" s="308"/>
      <c r="U375" s="308"/>
      <c r="V375" s="308"/>
      <c r="W375" s="308"/>
      <c r="X375" s="308"/>
      <c r="Y375" s="308"/>
      <c r="Z375" s="308"/>
    </row>
    <row r="376">
      <c r="A376" s="361"/>
      <c r="B376" s="308"/>
      <c r="C376" s="308"/>
      <c r="D376" s="308"/>
      <c r="E376" s="308"/>
      <c r="F376" s="308"/>
      <c r="G376" s="308"/>
      <c r="H376" s="308"/>
      <c r="I376" s="308"/>
      <c r="J376" s="308"/>
      <c r="K376" s="308"/>
      <c r="L376" s="308"/>
      <c r="M376" s="308"/>
      <c r="N376" s="308"/>
      <c r="O376" s="308"/>
      <c r="P376" s="308"/>
      <c r="Q376" s="308"/>
      <c r="R376" s="308"/>
      <c r="S376" s="308"/>
      <c r="T376" s="308"/>
      <c r="U376" s="308"/>
      <c r="V376" s="308"/>
      <c r="W376" s="308"/>
      <c r="X376" s="308"/>
      <c r="Y376" s="308"/>
      <c r="Z376" s="308"/>
    </row>
    <row r="377">
      <c r="A377" s="361"/>
      <c r="B377" s="308"/>
      <c r="C377" s="308"/>
      <c r="D377" s="308"/>
      <c r="E377" s="308"/>
      <c r="F377" s="308"/>
      <c r="G377" s="308"/>
      <c r="H377" s="308"/>
      <c r="I377" s="308"/>
      <c r="J377" s="308"/>
      <c r="K377" s="308"/>
      <c r="L377" s="308"/>
      <c r="M377" s="308"/>
      <c r="N377" s="308"/>
      <c r="O377" s="308"/>
      <c r="P377" s="308"/>
      <c r="Q377" s="308"/>
      <c r="R377" s="308"/>
      <c r="S377" s="308"/>
      <c r="T377" s="308"/>
      <c r="U377" s="308"/>
      <c r="V377" s="308"/>
      <c r="W377" s="308"/>
      <c r="X377" s="308"/>
      <c r="Y377" s="308"/>
      <c r="Z377" s="308"/>
    </row>
    <row r="378">
      <c r="A378" s="361"/>
      <c r="B378" s="308"/>
      <c r="C378" s="308"/>
      <c r="D378" s="308"/>
      <c r="E378" s="308"/>
      <c r="F378" s="308"/>
      <c r="G378" s="308"/>
      <c r="H378" s="308"/>
      <c r="I378" s="308"/>
      <c r="J378" s="308"/>
      <c r="K378" s="308"/>
      <c r="L378" s="308"/>
      <c r="M378" s="308"/>
      <c r="N378" s="308"/>
      <c r="O378" s="308"/>
      <c r="P378" s="308"/>
      <c r="Q378" s="308"/>
      <c r="R378" s="308"/>
      <c r="S378" s="308"/>
      <c r="T378" s="308"/>
      <c r="U378" s="308"/>
      <c r="V378" s="308"/>
      <c r="W378" s="308"/>
      <c r="X378" s="308"/>
      <c r="Y378" s="308"/>
      <c r="Z378" s="308"/>
    </row>
    <row r="379">
      <c r="A379" s="361"/>
      <c r="B379" s="308"/>
      <c r="C379" s="308"/>
      <c r="D379" s="308"/>
      <c r="E379" s="308"/>
      <c r="F379" s="308"/>
      <c r="G379" s="308"/>
      <c r="H379" s="308"/>
      <c r="I379" s="308"/>
      <c r="J379" s="308"/>
      <c r="K379" s="308"/>
      <c r="L379" s="308"/>
      <c r="M379" s="308"/>
      <c r="N379" s="308"/>
      <c r="O379" s="308"/>
      <c r="P379" s="308"/>
      <c r="Q379" s="308"/>
      <c r="R379" s="308"/>
      <c r="S379" s="308"/>
      <c r="T379" s="308"/>
      <c r="U379" s="308"/>
      <c r="V379" s="308"/>
      <c r="W379" s="308"/>
      <c r="X379" s="308"/>
      <c r="Y379" s="308"/>
      <c r="Z379" s="308"/>
    </row>
    <row r="380">
      <c r="A380" s="361"/>
      <c r="B380" s="308"/>
      <c r="C380" s="308"/>
      <c r="D380" s="308"/>
      <c r="E380" s="308"/>
      <c r="F380" s="308"/>
      <c r="G380" s="308"/>
      <c r="H380" s="308"/>
      <c r="I380" s="308"/>
      <c r="J380" s="308"/>
      <c r="K380" s="308"/>
      <c r="L380" s="308"/>
      <c r="M380" s="308"/>
      <c r="N380" s="308"/>
      <c r="O380" s="308"/>
      <c r="P380" s="308"/>
      <c r="Q380" s="308"/>
      <c r="R380" s="308"/>
      <c r="S380" s="308"/>
      <c r="T380" s="308"/>
      <c r="U380" s="308"/>
      <c r="V380" s="308"/>
      <c r="W380" s="308"/>
      <c r="X380" s="308"/>
      <c r="Y380" s="308"/>
      <c r="Z380" s="308"/>
    </row>
    <row r="381">
      <c r="A381" s="361"/>
      <c r="B381" s="308"/>
      <c r="C381" s="308"/>
      <c r="D381" s="308"/>
      <c r="E381" s="308"/>
      <c r="F381" s="308"/>
      <c r="G381" s="308"/>
      <c r="H381" s="308"/>
      <c r="I381" s="308"/>
      <c r="J381" s="308"/>
      <c r="K381" s="308"/>
      <c r="L381" s="308"/>
      <c r="M381" s="308"/>
      <c r="N381" s="308"/>
      <c r="O381" s="308"/>
      <c r="P381" s="308"/>
      <c r="Q381" s="308"/>
      <c r="R381" s="308"/>
      <c r="S381" s="308"/>
      <c r="T381" s="308"/>
      <c r="U381" s="308"/>
      <c r="V381" s="308"/>
      <c r="W381" s="308"/>
      <c r="X381" s="308"/>
      <c r="Y381" s="308"/>
      <c r="Z381" s="308"/>
    </row>
    <row r="382">
      <c r="A382" s="361"/>
      <c r="B382" s="308"/>
      <c r="C382" s="308"/>
      <c r="D382" s="308"/>
      <c r="E382" s="308"/>
      <c r="F382" s="308"/>
      <c r="G382" s="308"/>
      <c r="H382" s="308"/>
      <c r="I382" s="308"/>
      <c r="J382" s="308"/>
      <c r="K382" s="308"/>
      <c r="L382" s="308"/>
      <c r="M382" s="308"/>
      <c r="N382" s="308"/>
      <c r="O382" s="308"/>
      <c r="P382" s="308"/>
      <c r="Q382" s="308"/>
      <c r="R382" s="308"/>
      <c r="S382" s="308"/>
      <c r="T382" s="308"/>
      <c r="U382" s="308"/>
      <c r="V382" s="308"/>
      <c r="W382" s="308"/>
      <c r="X382" s="308"/>
      <c r="Y382" s="308"/>
      <c r="Z382" s="308"/>
    </row>
    <row r="383">
      <c r="A383" s="361"/>
      <c r="B383" s="308"/>
      <c r="C383" s="308"/>
      <c r="D383" s="308"/>
      <c r="E383" s="308"/>
      <c r="F383" s="308"/>
      <c r="G383" s="308"/>
      <c r="H383" s="308"/>
      <c r="I383" s="308"/>
      <c r="J383" s="308"/>
      <c r="K383" s="308"/>
      <c r="L383" s="308"/>
      <c r="M383" s="308"/>
      <c r="N383" s="308"/>
      <c r="O383" s="308"/>
      <c r="P383" s="308"/>
      <c r="Q383" s="308"/>
      <c r="R383" s="308"/>
      <c r="S383" s="308"/>
      <c r="T383" s="308"/>
      <c r="U383" s="308"/>
      <c r="V383" s="308"/>
      <c r="W383" s="308"/>
      <c r="X383" s="308"/>
      <c r="Y383" s="308"/>
      <c r="Z383" s="308"/>
    </row>
    <row r="384">
      <c r="A384" s="361"/>
      <c r="B384" s="308"/>
      <c r="C384" s="308"/>
      <c r="D384" s="308"/>
      <c r="E384" s="308"/>
      <c r="F384" s="308"/>
      <c r="G384" s="308"/>
      <c r="H384" s="308"/>
      <c r="I384" s="308"/>
      <c r="J384" s="308"/>
      <c r="K384" s="308"/>
      <c r="L384" s="308"/>
      <c r="M384" s="308"/>
      <c r="N384" s="308"/>
      <c r="O384" s="308"/>
      <c r="P384" s="308"/>
      <c r="Q384" s="308"/>
      <c r="R384" s="308"/>
      <c r="S384" s="308"/>
      <c r="T384" s="308"/>
      <c r="U384" s="308"/>
      <c r="V384" s="308"/>
      <c r="W384" s="308"/>
      <c r="X384" s="308"/>
      <c r="Y384" s="308"/>
      <c r="Z384" s="308"/>
    </row>
    <row r="385">
      <c r="A385" s="361"/>
      <c r="B385" s="308"/>
      <c r="C385" s="308"/>
      <c r="D385" s="308"/>
      <c r="E385" s="308"/>
      <c r="F385" s="308"/>
      <c r="G385" s="308"/>
      <c r="H385" s="308"/>
      <c r="I385" s="308"/>
      <c r="J385" s="308"/>
      <c r="K385" s="308"/>
      <c r="L385" s="308"/>
      <c r="M385" s="308"/>
      <c r="N385" s="308"/>
      <c r="O385" s="308"/>
      <c r="P385" s="308"/>
      <c r="Q385" s="308"/>
      <c r="R385" s="308"/>
      <c r="S385" s="308"/>
      <c r="T385" s="308"/>
      <c r="U385" s="308"/>
      <c r="V385" s="308"/>
      <c r="W385" s="308"/>
      <c r="X385" s="308"/>
      <c r="Y385" s="308"/>
      <c r="Z385" s="308"/>
    </row>
    <row r="386">
      <c r="A386" s="361"/>
      <c r="B386" s="308"/>
      <c r="C386" s="308"/>
      <c r="D386" s="308"/>
      <c r="E386" s="308"/>
      <c r="F386" s="308"/>
      <c r="G386" s="308"/>
      <c r="H386" s="308"/>
      <c r="I386" s="308"/>
      <c r="J386" s="308"/>
      <c r="K386" s="308"/>
      <c r="L386" s="308"/>
      <c r="M386" s="308"/>
      <c r="N386" s="308"/>
      <c r="O386" s="308"/>
      <c r="P386" s="308"/>
      <c r="Q386" s="308"/>
      <c r="R386" s="308"/>
      <c r="S386" s="308"/>
      <c r="T386" s="308"/>
      <c r="U386" s="308"/>
      <c r="V386" s="308"/>
      <c r="W386" s="308"/>
      <c r="X386" s="308"/>
      <c r="Y386" s="308"/>
      <c r="Z386" s="308"/>
    </row>
    <row r="387">
      <c r="A387" s="361"/>
      <c r="B387" s="308"/>
      <c r="C387" s="308"/>
      <c r="D387" s="308"/>
      <c r="E387" s="308"/>
      <c r="F387" s="308"/>
      <c r="G387" s="308"/>
      <c r="H387" s="308"/>
      <c r="I387" s="308"/>
      <c r="J387" s="308"/>
      <c r="K387" s="308"/>
      <c r="L387" s="308"/>
      <c r="M387" s="308"/>
      <c r="N387" s="308"/>
      <c r="O387" s="308"/>
      <c r="P387" s="308"/>
      <c r="Q387" s="308"/>
      <c r="R387" s="308"/>
      <c r="S387" s="308"/>
      <c r="T387" s="308"/>
      <c r="U387" s="308"/>
      <c r="V387" s="308"/>
      <c r="W387" s="308"/>
      <c r="X387" s="308"/>
      <c r="Y387" s="308"/>
      <c r="Z387" s="308"/>
    </row>
    <row r="388">
      <c r="A388" s="361"/>
      <c r="B388" s="308"/>
      <c r="C388" s="308"/>
      <c r="D388" s="308"/>
      <c r="E388" s="308"/>
      <c r="F388" s="308"/>
      <c r="G388" s="308"/>
      <c r="H388" s="308"/>
      <c r="I388" s="308"/>
      <c r="J388" s="308"/>
      <c r="K388" s="308"/>
      <c r="L388" s="308"/>
      <c r="M388" s="308"/>
      <c r="N388" s="308"/>
      <c r="O388" s="308"/>
      <c r="P388" s="308"/>
      <c r="Q388" s="308"/>
      <c r="R388" s="308"/>
      <c r="S388" s="308"/>
      <c r="T388" s="308"/>
      <c r="U388" s="308"/>
      <c r="V388" s="308"/>
      <c r="W388" s="308"/>
      <c r="X388" s="308"/>
      <c r="Y388" s="308"/>
      <c r="Z388" s="308"/>
    </row>
    <row r="389">
      <c r="A389" s="361"/>
      <c r="B389" s="308"/>
      <c r="C389" s="308"/>
      <c r="D389" s="308"/>
      <c r="E389" s="308"/>
      <c r="F389" s="308"/>
      <c r="G389" s="308"/>
      <c r="H389" s="308"/>
      <c r="I389" s="308"/>
      <c r="J389" s="308"/>
      <c r="K389" s="308"/>
      <c r="L389" s="308"/>
      <c r="M389" s="308"/>
      <c r="N389" s="308"/>
      <c r="O389" s="308"/>
      <c r="P389" s="308"/>
      <c r="Q389" s="308"/>
      <c r="R389" s="308"/>
      <c r="S389" s="308"/>
      <c r="T389" s="308"/>
      <c r="U389" s="308"/>
      <c r="V389" s="308"/>
      <c r="W389" s="308"/>
      <c r="X389" s="308"/>
      <c r="Y389" s="308"/>
      <c r="Z389" s="308"/>
    </row>
    <row r="390">
      <c r="A390" s="361"/>
      <c r="B390" s="308"/>
      <c r="C390" s="308"/>
      <c r="D390" s="308"/>
      <c r="E390" s="308"/>
      <c r="F390" s="308"/>
      <c r="G390" s="308"/>
      <c r="H390" s="308"/>
      <c r="I390" s="308"/>
      <c r="J390" s="308"/>
      <c r="K390" s="308"/>
      <c r="L390" s="308"/>
      <c r="M390" s="308"/>
      <c r="N390" s="308"/>
      <c r="O390" s="308"/>
      <c r="P390" s="308"/>
      <c r="Q390" s="308"/>
      <c r="R390" s="308"/>
      <c r="S390" s="308"/>
      <c r="T390" s="308"/>
      <c r="U390" s="308"/>
      <c r="V390" s="308"/>
      <c r="W390" s="308"/>
      <c r="X390" s="308"/>
      <c r="Y390" s="308"/>
      <c r="Z390" s="308"/>
    </row>
    <row r="391">
      <c r="A391" s="361"/>
      <c r="B391" s="308"/>
      <c r="C391" s="308"/>
      <c r="D391" s="308"/>
      <c r="E391" s="308"/>
      <c r="F391" s="308"/>
      <c r="G391" s="308"/>
      <c r="H391" s="308"/>
      <c r="I391" s="308"/>
      <c r="J391" s="308"/>
      <c r="K391" s="308"/>
      <c r="L391" s="308"/>
      <c r="M391" s="308"/>
      <c r="N391" s="308"/>
      <c r="O391" s="308"/>
      <c r="P391" s="308"/>
      <c r="Q391" s="308"/>
      <c r="R391" s="308"/>
      <c r="S391" s="308"/>
      <c r="T391" s="308"/>
      <c r="U391" s="308"/>
      <c r="V391" s="308"/>
      <c r="W391" s="308"/>
      <c r="X391" s="308"/>
      <c r="Y391" s="308"/>
      <c r="Z391" s="308"/>
    </row>
    <row r="392">
      <c r="A392" s="361"/>
      <c r="B392" s="308"/>
      <c r="C392" s="308"/>
      <c r="D392" s="308"/>
      <c r="E392" s="308"/>
      <c r="F392" s="308"/>
      <c r="G392" s="308"/>
      <c r="H392" s="308"/>
      <c r="I392" s="308"/>
      <c r="J392" s="308"/>
      <c r="K392" s="308"/>
      <c r="L392" s="308"/>
      <c r="M392" s="308"/>
      <c r="N392" s="308"/>
      <c r="O392" s="308"/>
      <c r="P392" s="308"/>
      <c r="Q392" s="308"/>
      <c r="R392" s="308"/>
      <c r="S392" s="308"/>
      <c r="T392" s="308"/>
      <c r="U392" s="308"/>
      <c r="V392" s="308"/>
      <c r="W392" s="308"/>
      <c r="X392" s="308"/>
      <c r="Y392" s="308"/>
      <c r="Z392" s="308"/>
    </row>
    <row r="393">
      <c r="A393" s="361"/>
      <c r="B393" s="308"/>
      <c r="C393" s="308"/>
      <c r="D393" s="308"/>
      <c r="E393" s="308"/>
      <c r="F393" s="308"/>
      <c r="G393" s="308"/>
      <c r="H393" s="308"/>
      <c r="I393" s="308"/>
      <c r="J393" s="308"/>
      <c r="K393" s="308"/>
      <c r="L393" s="308"/>
      <c r="M393" s="308"/>
      <c r="N393" s="308"/>
      <c r="O393" s="308"/>
      <c r="P393" s="308"/>
      <c r="Q393" s="308"/>
      <c r="R393" s="308"/>
      <c r="S393" s="308"/>
      <c r="T393" s="308"/>
      <c r="U393" s="308"/>
      <c r="V393" s="308"/>
      <c r="W393" s="308"/>
      <c r="X393" s="308"/>
      <c r="Y393" s="308"/>
      <c r="Z393" s="308"/>
    </row>
    <row r="394">
      <c r="A394" s="361"/>
      <c r="B394" s="308"/>
      <c r="C394" s="308"/>
      <c r="D394" s="308"/>
      <c r="E394" s="308"/>
      <c r="F394" s="308"/>
      <c r="G394" s="308"/>
      <c r="H394" s="308"/>
      <c r="I394" s="308"/>
      <c r="J394" s="308"/>
      <c r="K394" s="308"/>
      <c r="L394" s="308"/>
      <c r="M394" s="308"/>
      <c r="N394" s="308"/>
      <c r="O394" s="308"/>
      <c r="P394" s="308"/>
      <c r="Q394" s="308"/>
      <c r="R394" s="308"/>
      <c r="S394" s="308"/>
      <c r="T394" s="308"/>
      <c r="U394" s="308"/>
      <c r="V394" s="308"/>
      <c r="W394" s="308"/>
      <c r="X394" s="308"/>
      <c r="Y394" s="308"/>
      <c r="Z394" s="308"/>
    </row>
    <row r="395">
      <c r="A395" s="361"/>
      <c r="B395" s="308"/>
      <c r="C395" s="308"/>
      <c r="D395" s="308"/>
      <c r="E395" s="308"/>
      <c r="F395" s="308"/>
      <c r="G395" s="308"/>
      <c r="H395" s="308"/>
      <c r="I395" s="308"/>
      <c r="J395" s="308"/>
      <c r="K395" s="308"/>
      <c r="L395" s="308"/>
      <c r="M395" s="308"/>
      <c r="N395" s="308"/>
      <c r="O395" s="308"/>
      <c r="P395" s="308"/>
      <c r="Q395" s="308"/>
      <c r="R395" s="308"/>
      <c r="S395" s="308"/>
      <c r="T395" s="308"/>
      <c r="U395" s="308"/>
      <c r="V395" s="308"/>
      <c r="W395" s="308"/>
      <c r="X395" s="308"/>
      <c r="Y395" s="308"/>
      <c r="Z395" s="308"/>
    </row>
    <row r="396">
      <c r="A396" s="361"/>
      <c r="B396" s="308"/>
      <c r="C396" s="308"/>
      <c r="D396" s="308"/>
      <c r="E396" s="308"/>
      <c r="F396" s="308"/>
      <c r="G396" s="308"/>
      <c r="H396" s="308"/>
      <c r="I396" s="308"/>
      <c r="J396" s="308"/>
      <c r="K396" s="308"/>
      <c r="L396" s="308"/>
      <c r="M396" s="308"/>
      <c r="N396" s="308"/>
      <c r="O396" s="308"/>
      <c r="P396" s="308"/>
      <c r="Q396" s="308"/>
      <c r="R396" s="308"/>
      <c r="S396" s="308"/>
      <c r="T396" s="308"/>
      <c r="U396" s="308"/>
      <c r="V396" s="308"/>
      <c r="W396" s="308"/>
      <c r="X396" s="308"/>
      <c r="Y396" s="308"/>
      <c r="Z396" s="308"/>
    </row>
    <row r="397">
      <c r="A397" s="361"/>
      <c r="B397" s="308"/>
      <c r="C397" s="308"/>
      <c r="D397" s="308"/>
      <c r="E397" s="308"/>
      <c r="F397" s="308"/>
      <c r="G397" s="308"/>
      <c r="H397" s="308"/>
      <c r="I397" s="308"/>
      <c r="J397" s="308"/>
      <c r="K397" s="308"/>
      <c r="L397" s="308"/>
      <c r="M397" s="308"/>
      <c r="N397" s="308"/>
      <c r="O397" s="308"/>
      <c r="P397" s="308"/>
      <c r="Q397" s="308"/>
      <c r="R397" s="308"/>
      <c r="S397" s="308"/>
      <c r="T397" s="308"/>
      <c r="U397" s="308"/>
      <c r="V397" s="308"/>
      <c r="W397" s="308"/>
      <c r="X397" s="308"/>
      <c r="Y397" s="308"/>
      <c r="Z397" s="308"/>
    </row>
    <row r="398">
      <c r="A398" s="361"/>
      <c r="B398" s="308"/>
      <c r="C398" s="308"/>
      <c r="D398" s="308"/>
      <c r="E398" s="308"/>
      <c r="F398" s="308"/>
      <c r="G398" s="308"/>
      <c r="H398" s="308"/>
      <c r="I398" s="308"/>
      <c r="J398" s="308"/>
      <c r="K398" s="308"/>
      <c r="L398" s="308"/>
      <c r="M398" s="308"/>
      <c r="N398" s="308"/>
      <c r="O398" s="308"/>
      <c r="P398" s="308"/>
      <c r="Q398" s="308"/>
      <c r="R398" s="308"/>
      <c r="S398" s="308"/>
      <c r="T398" s="308"/>
      <c r="U398" s="308"/>
      <c r="V398" s="308"/>
      <c r="W398" s="308"/>
      <c r="X398" s="308"/>
      <c r="Y398" s="308"/>
      <c r="Z398" s="308"/>
    </row>
    <row r="399">
      <c r="A399" s="361"/>
      <c r="B399" s="308"/>
      <c r="C399" s="308"/>
      <c r="D399" s="308"/>
      <c r="E399" s="308"/>
      <c r="F399" s="308"/>
      <c r="G399" s="308"/>
      <c r="H399" s="308"/>
      <c r="I399" s="308"/>
      <c r="J399" s="308"/>
      <c r="K399" s="308"/>
      <c r="L399" s="308"/>
      <c r="M399" s="308"/>
      <c r="N399" s="308"/>
      <c r="O399" s="308"/>
      <c r="P399" s="308"/>
      <c r="Q399" s="308"/>
      <c r="R399" s="308"/>
      <c r="S399" s="308"/>
      <c r="T399" s="308"/>
      <c r="U399" s="308"/>
      <c r="V399" s="308"/>
      <c r="W399" s="308"/>
      <c r="X399" s="308"/>
      <c r="Y399" s="308"/>
      <c r="Z399" s="308"/>
    </row>
    <row r="400">
      <c r="A400" s="361"/>
      <c r="B400" s="308"/>
      <c r="C400" s="308"/>
      <c r="D400" s="308"/>
      <c r="E400" s="308"/>
      <c r="F400" s="308"/>
      <c r="G400" s="308"/>
      <c r="H400" s="308"/>
      <c r="I400" s="308"/>
      <c r="J400" s="308"/>
      <c r="K400" s="308"/>
      <c r="L400" s="308"/>
      <c r="M400" s="308"/>
      <c r="N400" s="308"/>
      <c r="O400" s="308"/>
      <c r="P400" s="308"/>
      <c r="Q400" s="308"/>
      <c r="R400" s="308"/>
      <c r="S400" s="308"/>
      <c r="T400" s="308"/>
      <c r="U400" s="308"/>
      <c r="V400" s="308"/>
      <c r="W400" s="308"/>
      <c r="X400" s="308"/>
      <c r="Y400" s="308"/>
      <c r="Z400" s="308"/>
    </row>
    <row r="401">
      <c r="A401" s="361"/>
      <c r="B401" s="308"/>
      <c r="C401" s="308"/>
      <c r="D401" s="308"/>
      <c r="E401" s="308"/>
      <c r="F401" s="308"/>
      <c r="G401" s="308"/>
      <c r="H401" s="308"/>
      <c r="I401" s="308"/>
      <c r="J401" s="308"/>
      <c r="K401" s="308"/>
      <c r="L401" s="308"/>
      <c r="M401" s="308"/>
      <c r="N401" s="308"/>
      <c r="O401" s="308"/>
      <c r="P401" s="308"/>
      <c r="Q401" s="308"/>
      <c r="R401" s="308"/>
      <c r="S401" s="308"/>
      <c r="T401" s="308"/>
      <c r="U401" s="308"/>
      <c r="V401" s="308"/>
      <c r="W401" s="308"/>
      <c r="X401" s="308"/>
      <c r="Y401" s="308"/>
      <c r="Z401" s="308"/>
    </row>
    <row r="402">
      <c r="A402" s="361"/>
      <c r="B402" s="308"/>
      <c r="C402" s="308"/>
      <c r="D402" s="308"/>
      <c r="E402" s="308"/>
      <c r="F402" s="308"/>
      <c r="G402" s="308"/>
      <c r="H402" s="308"/>
      <c r="I402" s="308"/>
      <c r="J402" s="308"/>
      <c r="K402" s="308"/>
      <c r="L402" s="308"/>
      <c r="M402" s="308"/>
      <c r="N402" s="308"/>
      <c r="O402" s="308"/>
      <c r="P402" s="308"/>
      <c r="Q402" s="308"/>
      <c r="R402" s="308"/>
      <c r="S402" s="308"/>
      <c r="T402" s="308"/>
      <c r="U402" s="308"/>
      <c r="V402" s="308"/>
      <c r="W402" s="308"/>
      <c r="X402" s="308"/>
      <c r="Y402" s="308"/>
      <c r="Z402" s="308"/>
    </row>
    <row r="403">
      <c r="A403" s="361"/>
      <c r="B403" s="308"/>
      <c r="C403" s="308"/>
      <c r="D403" s="308"/>
      <c r="E403" s="308"/>
      <c r="F403" s="308"/>
      <c r="G403" s="308"/>
      <c r="H403" s="308"/>
      <c r="I403" s="308"/>
      <c r="J403" s="308"/>
      <c r="K403" s="308"/>
      <c r="L403" s="308"/>
      <c r="M403" s="308"/>
      <c r="N403" s="308"/>
      <c r="O403" s="308"/>
      <c r="P403" s="308"/>
      <c r="Q403" s="308"/>
      <c r="R403" s="308"/>
      <c r="S403" s="308"/>
      <c r="T403" s="308"/>
      <c r="U403" s="308"/>
      <c r="V403" s="308"/>
      <c r="W403" s="308"/>
      <c r="X403" s="308"/>
      <c r="Y403" s="308"/>
      <c r="Z403" s="308"/>
    </row>
    <row r="404">
      <c r="A404" s="361"/>
      <c r="B404" s="308"/>
      <c r="C404" s="308"/>
      <c r="D404" s="308"/>
      <c r="E404" s="308"/>
      <c r="F404" s="308"/>
      <c r="G404" s="308"/>
      <c r="H404" s="308"/>
      <c r="I404" s="308"/>
      <c r="J404" s="308"/>
      <c r="K404" s="308"/>
      <c r="L404" s="308"/>
      <c r="M404" s="308"/>
      <c r="N404" s="308"/>
      <c r="O404" s="308"/>
      <c r="P404" s="308"/>
      <c r="Q404" s="308"/>
      <c r="R404" s="308"/>
      <c r="S404" s="308"/>
      <c r="T404" s="308"/>
      <c r="U404" s="308"/>
      <c r="V404" s="308"/>
      <c r="W404" s="308"/>
      <c r="X404" s="308"/>
      <c r="Y404" s="308"/>
      <c r="Z404" s="308"/>
    </row>
    <row r="405">
      <c r="A405" s="361"/>
      <c r="B405" s="308"/>
      <c r="C405" s="308"/>
      <c r="D405" s="308"/>
      <c r="E405" s="308"/>
      <c r="F405" s="308"/>
      <c r="G405" s="308"/>
      <c r="H405" s="308"/>
      <c r="I405" s="308"/>
      <c r="J405" s="308"/>
      <c r="K405" s="308"/>
      <c r="L405" s="308"/>
      <c r="M405" s="308"/>
      <c r="N405" s="308"/>
      <c r="O405" s="308"/>
      <c r="P405" s="308"/>
      <c r="Q405" s="308"/>
      <c r="R405" s="308"/>
      <c r="S405" s="308"/>
      <c r="T405" s="308"/>
      <c r="U405" s="308"/>
      <c r="V405" s="308"/>
      <c r="W405" s="308"/>
      <c r="X405" s="308"/>
      <c r="Y405" s="308"/>
      <c r="Z405" s="308"/>
    </row>
    <row r="406">
      <c r="A406" s="361"/>
      <c r="B406" s="308"/>
      <c r="C406" s="308"/>
      <c r="D406" s="308"/>
      <c r="E406" s="308"/>
      <c r="F406" s="308"/>
      <c r="G406" s="308"/>
      <c r="H406" s="308"/>
      <c r="I406" s="308"/>
      <c r="J406" s="308"/>
      <c r="K406" s="308"/>
      <c r="L406" s="308"/>
      <c r="M406" s="308"/>
      <c r="N406" s="308"/>
      <c r="O406" s="308"/>
      <c r="P406" s="308"/>
      <c r="Q406" s="308"/>
      <c r="R406" s="308"/>
      <c r="S406" s="308"/>
      <c r="T406" s="308"/>
      <c r="U406" s="308"/>
      <c r="V406" s="308"/>
      <c r="W406" s="308"/>
      <c r="X406" s="308"/>
      <c r="Y406" s="308"/>
      <c r="Z406" s="308"/>
    </row>
    <row r="407">
      <c r="A407" s="361"/>
      <c r="B407" s="308"/>
      <c r="C407" s="308"/>
      <c r="D407" s="308"/>
      <c r="E407" s="308"/>
      <c r="F407" s="308"/>
      <c r="G407" s="308"/>
      <c r="H407" s="308"/>
      <c r="I407" s="308"/>
      <c r="J407" s="308"/>
      <c r="K407" s="308"/>
      <c r="L407" s="308"/>
      <c r="M407" s="308"/>
      <c r="N407" s="308"/>
      <c r="O407" s="308"/>
      <c r="P407" s="308"/>
      <c r="Q407" s="308"/>
      <c r="R407" s="308"/>
      <c r="S407" s="308"/>
      <c r="T407" s="308"/>
      <c r="U407" s="308"/>
      <c r="V407" s="308"/>
      <c r="W407" s="308"/>
      <c r="X407" s="308"/>
      <c r="Y407" s="308"/>
      <c r="Z407" s="308"/>
    </row>
    <row r="408">
      <c r="A408" s="361"/>
      <c r="B408" s="308"/>
      <c r="C408" s="308"/>
      <c r="D408" s="308"/>
      <c r="E408" s="308"/>
      <c r="F408" s="308"/>
      <c r="G408" s="308"/>
      <c r="H408" s="308"/>
      <c r="I408" s="308"/>
      <c r="J408" s="308"/>
      <c r="K408" s="308"/>
      <c r="L408" s="308"/>
      <c r="M408" s="308"/>
      <c r="N408" s="308"/>
      <c r="O408" s="308"/>
      <c r="P408" s="308"/>
      <c r="Q408" s="308"/>
      <c r="R408" s="308"/>
      <c r="S408" s="308"/>
      <c r="T408" s="308"/>
      <c r="U408" s="308"/>
      <c r="V408" s="308"/>
      <c r="W408" s="308"/>
      <c r="X408" s="308"/>
      <c r="Y408" s="308"/>
      <c r="Z408" s="308"/>
    </row>
    <row r="409">
      <c r="A409" s="361"/>
      <c r="B409" s="308"/>
      <c r="C409" s="308"/>
      <c r="D409" s="308"/>
      <c r="E409" s="308"/>
      <c r="F409" s="308"/>
      <c r="G409" s="308"/>
      <c r="H409" s="308"/>
      <c r="I409" s="308"/>
      <c r="J409" s="308"/>
      <c r="K409" s="308"/>
      <c r="L409" s="308"/>
      <c r="M409" s="308"/>
      <c r="N409" s="308"/>
      <c r="O409" s="308"/>
      <c r="P409" s="308"/>
      <c r="Q409" s="308"/>
      <c r="R409" s="308"/>
      <c r="S409" s="308"/>
      <c r="T409" s="308"/>
      <c r="U409" s="308"/>
      <c r="V409" s="308"/>
      <c r="W409" s="308"/>
      <c r="X409" s="308"/>
      <c r="Y409" s="308"/>
      <c r="Z409" s="308"/>
    </row>
    <row r="410">
      <c r="A410" s="361"/>
      <c r="B410" s="308"/>
      <c r="C410" s="308"/>
      <c r="D410" s="308"/>
      <c r="E410" s="308"/>
      <c r="F410" s="308"/>
      <c r="G410" s="308"/>
      <c r="H410" s="308"/>
      <c r="I410" s="308"/>
      <c r="J410" s="308"/>
      <c r="K410" s="308"/>
      <c r="L410" s="308"/>
      <c r="M410" s="308"/>
      <c r="N410" s="308"/>
      <c r="O410" s="308"/>
      <c r="P410" s="308"/>
      <c r="Q410" s="308"/>
      <c r="R410" s="308"/>
      <c r="S410" s="308"/>
      <c r="T410" s="308"/>
      <c r="U410" s="308"/>
      <c r="V410" s="308"/>
      <c r="W410" s="308"/>
      <c r="X410" s="308"/>
      <c r="Y410" s="308"/>
      <c r="Z410" s="308"/>
    </row>
    <row r="411">
      <c r="A411" s="361"/>
      <c r="B411" s="308"/>
      <c r="C411" s="308"/>
      <c r="D411" s="308"/>
      <c r="E411" s="308"/>
      <c r="F411" s="308"/>
      <c r="G411" s="308"/>
      <c r="H411" s="308"/>
      <c r="I411" s="308"/>
      <c r="J411" s="308"/>
      <c r="K411" s="308"/>
      <c r="L411" s="308"/>
      <c r="M411" s="308"/>
      <c r="N411" s="308"/>
      <c r="O411" s="308"/>
      <c r="P411" s="308"/>
      <c r="Q411" s="308"/>
      <c r="R411" s="308"/>
      <c r="S411" s="308"/>
      <c r="T411" s="308"/>
      <c r="U411" s="308"/>
      <c r="V411" s="308"/>
      <c r="W411" s="308"/>
      <c r="X411" s="308"/>
      <c r="Y411" s="308"/>
      <c r="Z411" s="308"/>
    </row>
    <row r="412">
      <c r="A412" s="361"/>
      <c r="B412" s="308"/>
      <c r="C412" s="308"/>
      <c r="D412" s="308"/>
      <c r="E412" s="308"/>
      <c r="F412" s="308"/>
      <c r="G412" s="308"/>
      <c r="H412" s="308"/>
      <c r="I412" s="308"/>
      <c r="J412" s="308"/>
      <c r="K412" s="308"/>
      <c r="L412" s="308"/>
      <c r="M412" s="308"/>
      <c r="N412" s="308"/>
      <c r="O412" s="308"/>
      <c r="P412" s="308"/>
      <c r="Q412" s="308"/>
      <c r="R412" s="308"/>
      <c r="S412" s="308"/>
      <c r="T412" s="308"/>
      <c r="U412" s="308"/>
      <c r="V412" s="308"/>
      <c r="W412" s="308"/>
      <c r="X412" s="308"/>
      <c r="Y412" s="308"/>
      <c r="Z412" s="308"/>
    </row>
    <row r="413">
      <c r="A413" s="361"/>
      <c r="B413" s="308"/>
      <c r="C413" s="308"/>
      <c r="D413" s="308"/>
      <c r="E413" s="308"/>
      <c r="F413" s="308"/>
      <c r="G413" s="308"/>
      <c r="H413" s="308"/>
      <c r="I413" s="308"/>
      <c r="J413" s="308"/>
      <c r="K413" s="308"/>
      <c r="L413" s="308"/>
      <c r="M413" s="308"/>
      <c r="N413" s="308"/>
      <c r="O413" s="308"/>
      <c r="P413" s="308"/>
      <c r="Q413" s="308"/>
      <c r="R413" s="308"/>
      <c r="S413" s="308"/>
      <c r="T413" s="308"/>
      <c r="U413" s="308"/>
      <c r="V413" s="308"/>
      <c r="W413" s="308"/>
      <c r="X413" s="308"/>
      <c r="Y413" s="308"/>
      <c r="Z413" s="308"/>
    </row>
    <row r="414">
      <c r="A414" s="361"/>
      <c r="B414" s="308"/>
      <c r="C414" s="308"/>
      <c r="D414" s="308"/>
      <c r="E414" s="308"/>
      <c r="F414" s="308"/>
      <c r="G414" s="308"/>
      <c r="H414" s="308"/>
      <c r="I414" s="308"/>
      <c r="J414" s="308"/>
      <c r="K414" s="308"/>
      <c r="L414" s="308"/>
      <c r="M414" s="308"/>
      <c r="N414" s="308"/>
      <c r="O414" s="308"/>
      <c r="P414" s="308"/>
      <c r="Q414" s="308"/>
      <c r="R414" s="308"/>
      <c r="S414" s="308"/>
      <c r="T414" s="308"/>
      <c r="U414" s="308"/>
      <c r="V414" s="308"/>
      <c r="W414" s="308"/>
      <c r="X414" s="308"/>
      <c r="Y414" s="308"/>
      <c r="Z414" s="308"/>
    </row>
    <row r="415">
      <c r="A415" s="361"/>
      <c r="B415" s="308"/>
      <c r="C415" s="308"/>
      <c r="D415" s="308"/>
      <c r="E415" s="308"/>
      <c r="F415" s="308"/>
      <c r="G415" s="308"/>
      <c r="H415" s="308"/>
      <c r="I415" s="308"/>
      <c r="J415" s="308"/>
      <c r="K415" s="308"/>
      <c r="L415" s="308"/>
      <c r="M415" s="308"/>
      <c r="N415" s="308"/>
      <c r="O415" s="308"/>
      <c r="P415" s="308"/>
      <c r="Q415" s="308"/>
      <c r="R415" s="308"/>
      <c r="S415" s="308"/>
      <c r="T415" s="308"/>
      <c r="U415" s="308"/>
      <c r="V415" s="308"/>
      <c r="W415" s="308"/>
      <c r="X415" s="308"/>
      <c r="Y415" s="308"/>
      <c r="Z415" s="308"/>
    </row>
    <row r="416">
      <c r="A416" s="361"/>
      <c r="B416" s="308"/>
      <c r="C416" s="308"/>
      <c r="D416" s="308"/>
      <c r="E416" s="308"/>
      <c r="F416" s="308"/>
      <c r="G416" s="308"/>
      <c r="H416" s="308"/>
      <c r="I416" s="308"/>
      <c r="J416" s="308"/>
      <c r="K416" s="308"/>
      <c r="L416" s="308"/>
      <c r="M416" s="308"/>
      <c r="N416" s="308"/>
      <c r="O416" s="308"/>
      <c r="P416" s="308"/>
      <c r="Q416" s="308"/>
      <c r="R416" s="308"/>
      <c r="S416" s="308"/>
      <c r="T416" s="308"/>
      <c r="U416" s="308"/>
      <c r="V416" s="308"/>
      <c r="W416" s="308"/>
      <c r="X416" s="308"/>
      <c r="Y416" s="308"/>
      <c r="Z416" s="308"/>
    </row>
    <row r="417">
      <c r="A417" s="361"/>
      <c r="B417" s="308"/>
      <c r="C417" s="308"/>
      <c r="D417" s="308"/>
      <c r="E417" s="308"/>
      <c r="F417" s="308"/>
      <c r="G417" s="308"/>
      <c r="H417" s="308"/>
      <c r="I417" s="308"/>
      <c r="J417" s="308"/>
      <c r="K417" s="308"/>
      <c r="L417" s="308"/>
      <c r="M417" s="308"/>
      <c r="N417" s="308"/>
      <c r="O417" s="308"/>
      <c r="P417" s="308"/>
      <c r="Q417" s="308"/>
      <c r="R417" s="308"/>
      <c r="S417" s="308"/>
      <c r="T417" s="308"/>
      <c r="U417" s="308"/>
      <c r="V417" s="308"/>
      <c r="W417" s="308"/>
      <c r="X417" s="308"/>
      <c r="Y417" s="308"/>
      <c r="Z417" s="308"/>
    </row>
    <row r="418">
      <c r="A418" s="361"/>
      <c r="B418" s="308"/>
      <c r="C418" s="308"/>
      <c r="D418" s="308"/>
      <c r="E418" s="308"/>
      <c r="F418" s="308"/>
      <c r="G418" s="308"/>
      <c r="H418" s="308"/>
      <c r="I418" s="308"/>
      <c r="J418" s="308"/>
      <c r="K418" s="308"/>
      <c r="L418" s="308"/>
      <c r="M418" s="308"/>
      <c r="N418" s="308"/>
      <c r="O418" s="308"/>
      <c r="P418" s="308"/>
      <c r="Q418" s="308"/>
      <c r="R418" s="308"/>
      <c r="S418" s="308"/>
      <c r="T418" s="308"/>
      <c r="U418" s="308"/>
      <c r="V418" s="308"/>
      <c r="W418" s="308"/>
      <c r="X418" s="308"/>
      <c r="Y418" s="308"/>
      <c r="Z418" s="308"/>
    </row>
    <row r="419">
      <c r="A419" s="361"/>
      <c r="B419" s="308"/>
      <c r="C419" s="308"/>
      <c r="D419" s="308"/>
      <c r="E419" s="308"/>
      <c r="F419" s="308"/>
      <c r="G419" s="308"/>
      <c r="H419" s="308"/>
      <c r="I419" s="308"/>
      <c r="J419" s="308"/>
      <c r="K419" s="308"/>
      <c r="L419" s="308"/>
      <c r="M419" s="308"/>
      <c r="N419" s="308"/>
      <c r="O419" s="308"/>
      <c r="P419" s="308"/>
      <c r="Q419" s="308"/>
      <c r="R419" s="308"/>
      <c r="S419" s="308"/>
      <c r="T419" s="308"/>
      <c r="U419" s="308"/>
      <c r="V419" s="308"/>
      <c r="W419" s="308"/>
      <c r="X419" s="308"/>
      <c r="Y419" s="308"/>
      <c r="Z419" s="308"/>
    </row>
    <row r="420">
      <c r="A420" s="361"/>
      <c r="B420" s="308"/>
      <c r="C420" s="308"/>
      <c r="D420" s="308"/>
      <c r="E420" s="308"/>
      <c r="F420" s="308"/>
      <c r="G420" s="308"/>
      <c r="H420" s="308"/>
      <c r="I420" s="308"/>
      <c r="J420" s="308"/>
      <c r="K420" s="308"/>
      <c r="L420" s="308"/>
      <c r="M420" s="308"/>
      <c r="N420" s="308"/>
      <c r="O420" s="308"/>
      <c r="P420" s="308"/>
      <c r="Q420" s="308"/>
      <c r="R420" s="308"/>
      <c r="S420" s="308"/>
      <c r="T420" s="308"/>
      <c r="U420" s="308"/>
      <c r="V420" s="308"/>
      <c r="W420" s="308"/>
      <c r="X420" s="308"/>
      <c r="Y420" s="308"/>
      <c r="Z420" s="308"/>
    </row>
    <row r="421">
      <c r="A421" s="361"/>
      <c r="B421" s="308"/>
      <c r="C421" s="308"/>
      <c r="D421" s="308"/>
      <c r="E421" s="308"/>
      <c r="F421" s="308"/>
      <c r="G421" s="308"/>
      <c r="H421" s="308"/>
      <c r="I421" s="308"/>
      <c r="J421" s="308"/>
      <c r="K421" s="308"/>
      <c r="L421" s="308"/>
      <c r="M421" s="308"/>
      <c r="N421" s="308"/>
      <c r="O421" s="308"/>
      <c r="P421" s="308"/>
      <c r="Q421" s="308"/>
      <c r="R421" s="308"/>
      <c r="S421" s="308"/>
      <c r="T421" s="308"/>
      <c r="U421" s="308"/>
      <c r="V421" s="308"/>
      <c r="W421" s="308"/>
      <c r="X421" s="308"/>
      <c r="Y421" s="308"/>
      <c r="Z421" s="308"/>
    </row>
    <row r="422">
      <c r="A422" s="361"/>
      <c r="B422" s="308"/>
      <c r="C422" s="308"/>
      <c r="D422" s="308"/>
      <c r="E422" s="308"/>
      <c r="F422" s="308"/>
      <c r="G422" s="308"/>
      <c r="H422" s="308"/>
      <c r="I422" s="308"/>
      <c r="J422" s="308"/>
      <c r="K422" s="308"/>
      <c r="L422" s="308"/>
      <c r="M422" s="308"/>
      <c r="N422" s="308"/>
      <c r="O422" s="308"/>
      <c r="P422" s="308"/>
      <c r="Q422" s="308"/>
      <c r="R422" s="308"/>
      <c r="S422" s="308"/>
      <c r="T422" s="308"/>
      <c r="U422" s="308"/>
      <c r="V422" s="308"/>
      <c r="W422" s="308"/>
      <c r="X422" s="308"/>
      <c r="Y422" s="308"/>
      <c r="Z422" s="308"/>
    </row>
    <row r="423">
      <c r="A423" s="361"/>
      <c r="B423" s="308"/>
      <c r="C423" s="308"/>
      <c r="D423" s="308"/>
      <c r="E423" s="308"/>
      <c r="F423" s="308"/>
      <c r="G423" s="308"/>
      <c r="H423" s="308"/>
      <c r="I423" s="308"/>
      <c r="J423" s="308"/>
      <c r="K423" s="308"/>
      <c r="L423" s="308"/>
      <c r="M423" s="308"/>
      <c r="N423" s="308"/>
      <c r="O423" s="308"/>
      <c r="P423" s="308"/>
      <c r="Q423" s="308"/>
      <c r="R423" s="308"/>
      <c r="S423" s="308"/>
      <c r="T423" s="308"/>
      <c r="U423" s="308"/>
      <c r="V423" s="308"/>
      <c r="W423" s="308"/>
      <c r="X423" s="308"/>
      <c r="Y423" s="308"/>
      <c r="Z423" s="308"/>
    </row>
    <row r="424">
      <c r="A424" s="361"/>
      <c r="B424" s="308"/>
      <c r="C424" s="308"/>
      <c r="D424" s="308"/>
      <c r="E424" s="308"/>
      <c r="F424" s="308"/>
      <c r="G424" s="308"/>
      <c r="H424" s="308"/>
      <c r="I424" s="308"/>
      <c r="J424" s="308"/>
      <c r="K424" s="308"/>
      <c r="L424" s="308"/>
      <c r="M424" s="308"/>
      <c r="N424" s="308"/>
      <c r="O424" s="308"/>
      <c r="P424" s="308"/>
      <c r="Q424" s="308"/>
      <c r="R424" s="308"/>
      <c r="S424" s="308"/>
      <c r="T424" s="308"/>
      <c r="U424" s="308"/>
      <c r="V424" s="308"/>
      <c r="W424" s="308"/>
      <c r="X424" s="308"/>
      <c r="Y424" s="308"/>
      <c r="Z424" s="308"/>
    </row>
    <row r="425">
      <c r="A425" s="361"/>
      <c r="B425" s="308"/>
      <c r="C425" s="308"/>
      <c r="D425" s="308"/>
      <c r="E425" s="308"/>
      <c r="F425" s="308"/>
      <c r="G425" s="308"/>
      <c r="H425" s="308"/>
      <c r="I425" s="308"/>
      <c r="J425" s="308"/>
      <c r="K425" s="308"/>
      <c r="L425" s="308"/>
      <c r="M425" s="308"/>
      <c r="N425" s="308"/>
      <c r="O425" s="308"/>
      <c r="P425" s="308"/>
      <c r="Q425" s="308"/>
      <c r="R425" s="308"/>
      <c r="S425" s="308"/>
      <c r="T425" s="308"/>
      <c r="U425" s="308"/>
      <c r="V425" s="308"/>
      <c r="W425" s="308"/>
      <c r="X425" s="308"/>
      <c r="Y425" s="308"/>
      <c r="Z425" s="308"/>
    </row>
    <row r="426">
      <c r="A426" s="361"/>
      <c r="B426" s="308"/>
      <c r="C426" s="308"/>
      <c r="D426" s="308"/>
      <c r="E426" s="308"/>
      <c r="F426" s="308"/>
      <c r="G426" s="308"/>
      <c r="H426" s="308"/>
      <c r="I426" s="308"/>
      <c r="J426" s="308"/>
      <c r="K426" s="308"/>
      <c r="L426" s="308"/>
      <c r="M426" s="308"/>
      <c r="N426" s="308"/>
      <c r="O426" s="308"/>
      <c r="P426" s="308"/>
      <c r="Q426" s="308"/>
      <c r="R426" s="308"/>
      <c r="S426" s="308"/>
      <c r="T426" s="308"/>
      <c r="U426" s="308"/>
      <c r="V426" s="308"/>
      <c r="W426" s="308"/>
      <c r="X426" s="308"/>
      <c r="Y426" s="308"/>
      <c r="Z426" s="308"/>
    </row>
    <row r="427">
      <c r="A427" s="361"/>
      <c r="B427" s="308"/>
      <c r="C427" s="308"/>
      <c r="D427" s="308"/>
      <c r="E427" s="308"/>
      <c r="F427" s="308"/>
      <c r="G427" s="308"/>
      <c r="H427" s="308"/>
      <c r="I427" s="308"/>
      <c r="J427" s="308"/>
      <c r="K427" s="308"/>
      <c r="L427" s="308"/>
      <c r="M427" s="308"/>
      <c r="N427" s="308"/>
      <c r="O427" s="308"/>
      <c r="P427" s="308"/>
      <c r="Q427" s="308"/>
      <c r="R427" s="308"/>
      <c r="S427" s="308"/>
      <c r="T427" s="308"/>
      <c r="U427" s="308"/>
      <c r="V427" s="308"/>
      <c r="W427" s="308"/>
      <c r="X427" s="308"/>
      <c r="Y427" s="308"/>
      <c r="Z427" s="308"/>
    </row>
    <row r="428">
      <c r="A428" s="361"/>
      <c r="B428" s="308"/>
      <c r="C428" s="308"/>
      <c r="D428" s="308"/>
      <c r="E428" s="308"/>
      <c r="F428" s="308"/>
      <c r="G428" s="308"/>
      <c r="H428" s="308"/>
      <c r="I428" s="308"/>
      <c r="J428" s="308"/>
      <c r="K428" s="308"/>
      <c r="L428" s="308"/>
      <c r="M428" s="308"/>
      <c r="N428" s="308"/>
      <c r="O428" s="308"/>
      <c r="P428" s="308"/>
      <c r="Q428" s="308"/>
      <c r="R428" s="308"/>
      <c r="S428" s="308"/>
      <c r="T428" s="308"/>
      <c r="U428" s="308"/>
      <c r="V428" s="308"/>
      <c r="W428" s="308"/>
      <c r="X428" s="308"/>
      <c r="Y428" s="308"/>
      <c r="Z428" s="308"/>
    </row>
    <row r="429">
      <c r="A429" s="361"/>
      <c r="B429" s="308"/>
      <c r="C429" s="308"/>
      <c r="D429" s="308"/>
      <c r="E429" s="308"/>
      <c r="F429" s="308"/>
      <c r="G429" s="308"/>
      <c r="H429" s="308"/>
      <c r="I429" s="308"/>
      <c r="J429" s="308"/>
      <c r="K429" s="308"/>
      <c r="L429" s="308"/>
      <c r="M429" s="308"/>
      <c r="N429" s="308"/>
      <c r="O429" s="308"/>
      <c r="P429" s="308"/>
      <c r="Q429" s="308"/>
      <c r="R429" s="308"/>
      <c r="S429" s="308"/>
      <c r="T429" s="308"/>
      <c r="U429" s="308"/>
      <c r="V429" s="308"/>
      <c r="W429" s="308"/>
      <c r="X429" s="308"/>
      <c r="Y429" s="308"/>
      <c r="Z429" s="308"/>
    </row>
    <row r="430">
      <c r="A430" s="361"/>
      <c r="B430" s="308"/>
      <c r="C430" s="308"/>
      <c r="D430" s="308"/>
      <c r="E430" s="308"/>
      <c r="F430" s="308"/>
      <c r="G430" s="308"/>
      <c r="H430" s="308"/>
      <c r="I430" s="308"/>
      <c r="J430" s="308"/>
      <c r="K430" s="308"/>
      <c r="L430" s="308"/>
      <c r="M430" s="308"/>
      <c r="N430" s="308"/>
      <c r="O430" s="308"/>
      <c r="P430" s="308"/>
      <c r="Q430" s="308"/>
      <c r="R430" s="308"/>
      <c r="S430" s="308"/>
      <c r="T430" s="308"/>
      <c r="U430" s="308"/>
      <c r="V430" s="308"/>
      <c r="W430" s="308"/>
      <c r="X430" s="308"/>
      <c r="Y430" s="308"/>
      <c r="Z430" s="308"/>
    </row>
    <row r="431">
      <c r="A431" s="361"/>
      <c r="B431" s="308"/>
      <c r="C431" s="308"/>
      <c r="D431" s="308"/>
      <c r="E431" s="308"/>
      <c r="F431" s="308"/>
      <c r="G431" s="308"/>
      <c r="H431" s="308"/>
      <c r="I431" s="308"/>
      <c r="J431" s="308"/>
      <c r="K431" s="308"/>
      <c r="L431" s="308"/>
      <c r="M431" s="308"/>
      <c r="N431" s="308"/>
      <c r="O431" s="308"/>
      <c r="P431" s="308"/>
      <c r="Q431" s="308"/>
      <c r="R431" s="308"/>
      <c r="S431" s="308"/>
      <c r="T431" s="308"/>
      <c r="U431" s="308"/>
      <c r="V431" s="308"/>
      <c r="W431" s="308"/>
      <c r="X431" s="308"/>
      <c r="Y431" s="308"/>
      <c r="Z431" s="308"/>
    </row>
    <row r="432">
      <c r="A432" s="361"/>
      <c r="B432" s="308"/>
      <c r="C432" s="308"/>
      <c r="D432" s="308"/>
      <c r="E432" s="308"/>
      <c r="F432" s="308"/>
      <c r="G432" s="308"/>
      <c r="H432" s="308"/>
      <c r="I432" s="308"/>
      <c r="J432" s="308"/>
      <c r="K432" s="308"/>
      <c r="L432" s="308"/>
      <c r="M432" s="308"/>
      <c r="N432" s="308"/>
      <c r="O432" s="308"/>
      <c r="P432" s="308"/>
      <c r="Q432" s="308"/>
      <c r="R432" s="308"/>
      <c r="S432" s="308"/>
      <c r="T432" s="308"/>
      <c r="U432" s="308"/>
      <c r="V432" s="308"/>
      <c r="W432" s="308"/>
      <c r="X432" s="308"/>
      <c r="Y432" s="308"/>
      <c r="Z432" s="308"/>
    </row>
    <row r="433">
      <c r="A433" s="361"/>
      <c r="B433" s="308"/>
      <c r="C433" s="308"/>
      <c r="D433" s="308"/>
      <c r="E433" s="308"/>
      <c r="F433" s="308"/>
      <c r="G433" s="308"/>
      <c r="H433" s="308"/>
      <c r="I433" s="308"/>
      <c r="J433" s="308"/>
      <c r="K433" s="308"/>
      <c r="L433" s="308"/>
      <c r="M433" s="308"/>
      <c r="N433" s="308"/>
      <c r="O433" s="308"/>
      <c r="P433" s="308"/>
      <c r="Q433" s="308"/>
      <c r="R433" s="308"/>
      <c r="S433" s="308"/>
      <c r="T433" s="308"/>
      <c r="U433" s="308"/>
      <c r="V433" s="308"/>
      <c r="W433" s="308"/>
      <c r="X433" s="308"/>
      <c r="Y433" s="308"/>
      <c r="Z433" s="308"/>
    </row>
    <row r="434">
      <c r="A434" s="361"/>
      <c r="B434" s="308"/>
      <c r="C434" s="308"/>
      <c r="D434" s="308"/>
      <c r="E434" s="308"/>
      <c r="F434" s="308"/>
      <c r="G434" s="308"/>
      <c r="H434" s="308"/>
      <c r="I434" s="308"/>
      <c r="J434" s="308"/>
      <c r="K434" s="308"/>
      <c r="L434" s="308"/>
      <c r="M434" s="308"/>
      <c r="N434" s="308"/>
      <c r="O434" s="308"/>
      <c r="P434" s="308"/>
      <c r="Q434" s="308"/>
      <c r="R434" s="308"/>
      <c r="S434" s="308"/>
      <c r="T434" s="308"/>
      <c r="U434" s="308"/>
      <c r="V434" s="308"/>
      <c r="W434" s="308"/>
      <c r="X434" s="308"/>
      <c r="Y434" s="308"/>
      <c r="Z434" s="308"/>
    </row>
    <row r="435">
      <c r="A435" s="361"/>
      <c r="B435" s="308"/>
      <c r="C435" s="308"/>
      <c r="D435" s="308"/>
      <c r="E435" s="308"/>
      <c r="F435" s="308"/>
      <c r="G435" s="308"/>
      <c r="H435" s="308"/>
      <c r="I435" s="308"/>
      <c r="J435" s="308"/>
      <c r="K435" s="308"/>
      <c r="L435" s="308"/>
      <c r="M435" s="308"/>
      <c r="N435" s="308"/>
      <c r="O435" s="308"/>
      <c r="P435" s="308"/>
      <c r="Q435" s="308"/>
      <c r="R435" s="308"/>
      <c r="S435" s="308"/>
      <c r="T435" s="308"/>
      <c r="U435" s="308"/>
      <c r="V435" s="308"/>
      <c r="W435" s="308"/>
      <c r="X435" s="308"/>
      <c r="Y435" s="308"/>
      <c r="Z435" s="308"/>
    </row>
    <row r="436">
      <c r="A436" s="361"/>
      <c r="B436" s="308"/>
      <c r="C436" s="308"/>
      <c r="D436" s="308"/>
      <c r="E436" s="308"/>
      <c r="F436" s="308"/>
      <c r="G436" s="308"/>
      <c r="H436" s="308"/>
      <c r="I436" s="308"/>
      <c r="J436" s="308"/>
      <c r="K436" s="308"/>
      <c r="L436" s="308"/>
      <c r="M436" s="308"/>
      <c r="N436" s="308"/>
      <c r="O436" s="308"/>
      <c r="P436" s="308"/>
      <c r="Q436" s="308"/>
      <c r="R436" s="308"/>
      <c r="S436" s="308"/>
      <c r="T436" s="308"/>
      <c r="U436" s="308"/>
      <c r="V436" s="308"/>
      <c r="W436" s="308"/>
      <c r="X436" s="308"/>
      <c r="Y436" s="308"/>
      <c r="Z436" s="308"/>
    </row>
    <row r="437">
      <c r="A437" s="361"/>
      <c r="B437" s="308"/>
      <c r="C437" s="308"/>
      <c r="D437" s="308"/>
      <c r="E437" s="308"/>
      <c r="F437" s="308"/>
      <c r="G437" s="308"/>
      <c r="H437" s="308"/>
      <c r="I437" s="308"/>
      <c r="J437" s="308"/>
      <c r="K437" s="308"/>
      <c r="L437" s="308"/>
      <c r="M437" s="308"/>
      <c r="N437" s="308"/>
      <c r="O437" s="308"/>
      <c r="P437" s="308"/>
      <c r="Q437" s="308"/>
      <c r="R437" s="308"/>
      <c r="S437" s="308"/>
      <c r="T437" s="308"/>
      <c r="U437" s="308"/>
      <c r="V437" s="308"/>
      <c r="W437" s="308"/>
      <c r="X437" s="308"/>
      <c r="Y437" s="308"/>
      <c r="Z437" s="308"/>
    </row>
    <row r="438">
      <c r="A438" s="361"/>
      <c r="B438" s="308"/>
      <c r="C438" s="308"/>
      <c r="D438" s="308"/>
      <c r="E438" s="308"/>
      <c r="F438" s="308"/>
      <c r="G438" s="308"/>
      <c r="H438" s="308"/>
      <c r="I438" s="308"/>
      <c r="J438" s="308"/>
      <c r="K438" s="308"/>
      <c r="L438" s="308"/>
      <c r="M438" s="308"/>
      <c r="N438" s="308"/>
      <c r="O438" s="308"/>
      <c r="P438" s="308"/>
      <c r="Q438" s="308"/>
      <c r="R438" s="308"/>
      <c r="S438" s="308"/>
      <c r="T438" s="308"/>
      <c r="U438" s="308"/>
      <c r="V438" s="308"/>
      <c r="W438" s="308"/>
      <c r="X438" s="308"/>
      <c r="Y438" s="308"/>
      <c r="Z438" s="308"/>
    </row>
    <row r="439">
      <c r="A439" s="361"/>
      <c r="B439" s="308"/>
      <c r="C439" s="308"/>
      <c r="D439" s="308"/>
      <c r="E439" s="308"/>
      <c r="F439" s="308"/>
      <c r="G439" s="308"/>
      <c r="H439" s="308"/>
      <c r="I439" s="308"/>
      <c r="J439" s="308"/>
      <c r="K439" s="308"/>
      <c r="L439" s="308"/>
      <c r="M439" s="308"/>
      <c r="N439" s="308"/>
      <c r="O439" s="308"/>
      <c r="P439" s="308"/>
      <c r="Q439" s="308"/>
      <c r="R439" s="308"/>
      <c r="S439" s="308"/>
      <c r="T439" s="308"/>
      <c r="U439" s="308"/>
      <c r="V439" s="308"/>
      <c r="W439" s="308"/>
      <c r="X439" s="308"/>
      <c r="Y439" s="308"/>
      <c r="Z439" s="308"/>
    </row>
    <row r="440">
      <c r="A440" s="361"/>
      <c r="B440" s="308"/>
      <c r="C440" s="308"/>
      <c r="D440" s="308"/>
      <c r="E440" s="308"/>
      <c r="F440" s="308"/>
      <c r="G440" s="308"/>
      <c r="H440" s="308"/>
      <c r="I440" s="308"/>
      <c r="J440" s="308"/>
      <c r="K440" s="308"/>
      <c r="L440" s="308"/>
      <c r="M440" s="308"/>
      <c r="N440" s="308"/>
      <c r="O440" s="308"/>
      <c r="P440" s="308"/>
      <c r="Q440" s="308"/>
      <c r="R440" s="308"/>
      <c r="S440" s="308"/>
      <c r="T440" s="308"/>
      <c r="U440" s="308"/>
      <c r="V440" s="308"/>
      <c r="W440" s="308"/>
      <c r="X440" s="308"/>
      <c r="Y440" s="308"/>
      <c r="Z440" s="308"/>
    </row>
    <row r="441">
      <c r="A441" s="361"/>
      <c r="B441" s="308"/>
      <c r="C441" s="308"/>
      <c r="D441" s="308"/>
      <c r="E441" s="308"/>
      <c r="F441" s="308"/>
      <c r="G441" s="308"/>
      <c r="H441" s="308"/>
      <c r="I441" s="308"/>
      <c r="J441" s="308"/>
      <c r="K441" s="308"/>
      <c r="L441" s="308"/>
      <c r="M441" s="308"/>
      <c r="N441" s="308"/>
      <c r="O441" s="308"/>
      <c r="P441" s="308"/>
      <c r="Q441" s="308"/>
      <c r="R441" s="308"/>
      <c r="S441" s="308"/>
      <c r="T441" s="308"/>
      <c r="U441" s="308"/>
      <c r="V441" s="308"/>
      <c r="W441" s="308"/>
      <c r="X441" s="308"/>
      <c r="Y441" s="308"/>
      <c r="Z441" s="308"/>
    </row>
    <row r="442">
      <c r="A442" s="361"/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308"/>
      <c r="T442" s="308"/>
      <c r="U442" s="308"/>
      <c r="V442" s="308"/>
      <c r="W442" s="308"/>
      <c r="X442" s="308"/>
      <c r="Y442" s="308"/>
      <c r="Z442" s="308"/>
    </row>
    <row r="443">
      <c r="A443" s="361"/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308"/>
      <c r="T443" s="308"/>
      <c r="U443" s="308"/>
      <c r="V443" s="308"/>
      <c r="W443" s="308"/>
      <c r="X443" s="308"/>
      <c r="Y443" s="308"/>
      <c r="Z443" s="308"/>
    </row>
    <row r="444">
      <c r="A444" s="361"/>
      <c r="B444" s="308"/>
      <c r="C444" s="308"/>
      <c r="D444" s="308"/>
      <c r="E444" s="308"/>
      <c r="F444" s="308"/>
      <c r="G444" s="308"/>
      <c r="H444" s="308"/>
      <c r="I444" s="308"/>
      <c r="J444" s="308"/>
      <c r="K444" s="308"/>
      <c r="L444" s="308"/>
      <c r="M444" s="308"/>
      <c r="N444" s="308"/>
      <c r="O444" s="308"/>
      <c r="P444" s="308"/>
      <c r="Q444" s="308"/>
      <c r="R444" s="308"/>
      <c r="S444" s="308"/>
      <c r="T444" s="308"/>
      <c r="U444" s="308"/>
      <c r="V444" s="308"/>
      <c r="W444" s="308"/>
      <c r="X444" s="308"/>
      <c r="Y444" s="308"/>
      <c r="Z444" s="308"/>
    </row>
    <row r="445">
      <c r="A445" s="361"/>
      <c r="B445" s="308"/>
      <c r="C445" s="308"/>
      <c r="D445" s="308"/>
      <c r="E445" s="308"/>
      <c r="F445" s="308"/>
      <c r="G445" s="308"/>
      <c r="H445" s="308"/>
      <c r="I445" s="308"/>
      <c r="J445" s="308"/>
      <c r="K445" s="308"/>
      <c r="L445" s="308"/>
      <c r="M445" s="308"/>
      <c r="N445" s="308"/>
      <c r="O445" s="308"/>
      <c r="P445" s="308"/>
      <c r="Q445" s="308"/>
      <c r="R445" s="308"/>
      <c r="S445" s="308"/>
      <c r="T445" s="308"/>
      <c r="U445" s="308"/>
      <c r="V445" s="308"/>
      <c r="W445" s="308"/>
      <c r="X445" s="308"/>
      <c r="Y445" s="308"/>
      <c r="Z445" s="308"/>
    </row>
    <row r="446">
      <c r="A446" s="361"/>
      <c r="B446" s="308"/>
      <c r="C446" s="308"/>
      <c r="D446" s="308"/>
      <c r="E446" s="308"/>
      <c r="F446" s="308"/>
      <c r="G446" s="308"/>
      <c r="H446" s="308"/>
      <c r="I446" s="308"/>
      <c r="J446" s="308"/>
      <c r="K446" s="308"/>
      <c r="L446" s="308"/>
      <c r="M446" s="308"/>
      <c r="N446" s="308"/>
      <c r="O446" s="308"/>
      <c r="P446" s="308"/>
      <c r="Q446" s="308"/>
      <c r="R446" s="308"/>
      <c r="S446" s="308"/>
      <c r="T446" s="308"/>
      <c r="U446" s="308"/>
      <c r="V446" s="308"/>
      <c r="W446" s="308"/>
      <c r="X446" s="308"/>
      <c r="Y446" s="308"/>
      <c r="Z446" s="308"/>
    </row>
    <row r="447">
      <c r="A447" s="361"/>
      <c r="B447" s="308"/>
      <c r="C447" s="308"/>
      <c r="D447" s="308"/>
      <c r="E447" s="308"/>
      <c r="F447" s="308"/>
      <c r="G447" s="308"/>
      <c r="H447" s="308"/>
      <c r="I447" s="308"/>
      <c r="J447" s="308"/>
      <c r="K447" s="308"/>
      <c r="L447" s="308"/>
      <c r="M447" s="308"/>
      <c r="N447" s="308"/>
      <c r="O447" s="308"/>
      <c r="P447" s="308"/>
      <c r="Q447" s="308"/>
      <c r="R447" s="308"/>
      <c r="S447" s="308"/>
      <c r="T447" s="308"/>
      <c r="U447" s="308"/>
      <c r="V447" s="308"/>
      <c r="W447" s="308"/>
      <c r="X447" s="308"/>
      <c r="Y447" s="308"/>
      <c r="Z447" s="308"/>
    </row>
    <row r="448">
      <c r="A448" s="361"/>
      <c r="B448" s="308"/>
      <c r="C448" s="308"/>
      <c r="D448" s="308"/>
      <c r="E448" s="308"/>
      <c r="F448" s="308"/>
      <c r="G448" s="308"/>
      <c r="H448" s="308"/>
      <c r="I448" s="308"/>
      <c r="J448" s="308"/>
      <c r="K448" s="308"/>
      <c r="L448" s="308"/>
      <c r="M448" s="308"/>
      <c r="N448" s="308"/>
      <c r="O448" s="308"/>
      <c r="P448" s="308"/>
      <c r="Q448" s="308"/>
      <c r="R448" s="308"/>
      <c r="S448" s="308"/>
      <c r="T448" s="308"/>
      <c r="U448" s="308"/>
      <c r="V448" s="308"/>
      <c r="W448" s="308"/>
      <c r="X448" s="308"/>
      <c r="Y448" s="308"/>
      <c r="Z448" s="308"/>
    </row>
    <row r="449">
      <c r="A449" s="361"/>
      <c r="B449" s="308"/>
      <c r="C449" s="308"/>
      <c r="D449" s="308"/>
      <c r="E449" s="308"/>
      <c r="F449" s="308"/>
      <c r="G449" s="308"/>
      <c r="H449" s="308"/>
      <c r="I449" s="308"/>
      <c r="J449" s="308"/>
      <c r="K449" s="308"/>
      <c r="L449" s="308"/>
      <c r="M449" s="308"/>
      <c r="N449" s="308"/>
      <c r="O449" s="308"/>
      <c r="P449" s="308"/>
      <c r="Q449" s="308"/>
      <c r="R449" s="308"/>
      <c r="S449" s="308"/>
      <c r="T449" s="308"/>
      <c r="U449" s="308"/>
      <c r="V449" s="308"/>
      <c r="W449" s="308"/>
      <c r="X449" s="308"/>
      <c r="Y449" s="308"/>
      <c r="Z449" s="308"/>
    </row>
    <row r="450">
      <c r="A450" s="361"/>
      <c r="B450" s="308"/>
      <c r="C450" s="308"/>
      <c r="D450" s="308"/>
      <c r="E450" s="308"/>
      <c r="F450" s="308"/>
      <c r="G450" s="308"/>
      <c r="H450" s="308"/>
      <c r="I450" s="308"/>
      <c r="J450" s="308"/>
      <c r="K450" s="308"/>
      <c r="L450" s="308"/>
      <c r="M450" s="308"/>
      <c r="N450" s="308"/>
      <c r="O450" s="308"/>
      <c r="P450" s="308"/>
      <c r="Q450" s="308"/>
      <c r="R450" s="308"/>
      <c r="S450" s="308"/>
      <c r="T450" s="308"/>
      <c r="U450" s="308"/>
      <c r="V450" s="308"/>
      <c r="W450" s="308"/>
      <c r="X450" s="308"/>
      <c r="Y450" s="308"/>
      <c r="Z450" s="308"/>
    </row>
    <row r="451">
      <c r="A451" s="361"/>
      <c r="B451" s="308"/>
      <c r="C451" s="308"/>
      <c r="D451" s="308"/>
      <c r="E451" s="308"/>
      <c r="F451" s="308"/>
      <c r="G451" s="308"/>
      <c r="H451" s="308"/>
      <c r="I451" s="308"/>
      <c r="J451" s="308"/>
      <c r="K451" s="308"/>
      <c r="L451" s="308"/>
      <c r="M451" s="308"/>
      <c r="N451" s="308"/>
      <c r="O451" s="308"/>
      <c r="P451" s="308"/>
      <c r="Q451" s="308"/>
      <c r="R451" s="308"/>
      <c r="S451" s="308"/>
      <c r="T451" s="308"/>
      <c r="U451" s="308"/>
      <c r="V451" s="308"/>
      <c r="W451" s="308"/>
      <c r="X451" s="308"/>
      <c r="Y451" s="308"/>
      <c r="Z451" s="308"/>
    </row>
    <row r="452">
      <c r="A452" s="361"/>
      <c r="B452" s="308"/>
      <c r="C452" s="308"/>
      <c r="D452" s="308"/>
      <c r="E452" s="308"/>
      <c r="F452" s="308"/>
      <c r="G452" s="308"/>
      <c r="H452" s="308"/>
      <c r="I452" s="308"/>
      <c r="J452" s="308"/>
      <c r="K452" s="308"/>
      <c r="L452" s="308"/>
      <c r="M452" s="308"/>
      <c r="N452" s="308"/>
      <c r="O452" s="308"/>
      <c r="P452" s="308"/>
      <c r="Q452" s="308"/>
      <c r="R452" s="308"/>
      <c r="S452" s="308"/>
      <c r="T452" s="308"/>
      <c r="U452" s="308"/>
      <c r="V452" s="308"/>
      <c r="W452" s="308"/>
      <c r="X452" s="308"/>
      <c r="Y452" s="308"/>
      <c r="Z452" s="308"/>
    </row>
    <row r="453">
      <c r="A453" s="361"/>
      <c r="B453" s="308"/>
      <c r="C453" s="308"/>
      <c r="D453" s="308"/>
      <c r="E453" s="308"/>
      <c r="F453" s="308"/>
      <c r="G453" s="308"/>
      <c r="H453" s="308"/>
      <c r="I453" s="308"/>
      <c r="J453" s="308"/>
      <c r="K453" s="308"/>
      <c r="L453" s="308"/>
      <c r="M453" s="308"/>
      <c r="N453" s="308"/>
      <c r="O453" s="308"/>
      <c r="P453" s="308"/>
      <c r="Q453" s="308"/>
      <c r="R453" s="308"/>
      <c r="S453" s="308"/>
      <c r="T453" s="308"/>
      <c r="U453" s="308"/>
      <c r="V453" s="308"/>
      <c r="W453" s="308"/>
      <c r="X453" s="308"/>
      <c r="Y453" s="308"/>
      <c r="Z453" s="308"/>
    </row>
    <row r="454">
      <c r="A454" s="361"/>
      <c r="B454" s="308"/>
      <c r="C454" s="308"/>
      <c r="D454" s="308"/>
      <c r="E454" s="308"/>
      <c r="F454" s="308"/>
      <c r="G454" s="308"/>
      <c r="H454" s="308"/>
      <c r="I454" s="308"/>
      <c r="J454" s="308"/>
      <c r="K454" s="308"/>
      <c r="L454" s="308"/>
      <c r="M454" s="308"/>
      <c r="N454" s="308"/>
      <c r="O454" s="308"/>
      <c r="P454" s="308"/>
      <c r="Q454" s="308"/>
      <c r="R454" s="308"/>
      <c r="S454" s="308"/>
      <c r="T454" s="308"/>
      <c r="U454" s="308"/>
      <c r="V454" s="308"/>
      <c r="W454" s="308"/>
      <c r="X454" s="308"/>
      <c r="Y454" s="308"/>
      <c r="Z454" s="308"/>
    </row>
    <row r="455">
      <c r="A455" s="361"/>
      <c r="B455" s="308"/>
      <c r="C455" s="308"/>
      <c r="D455" s="308"/>
      <c r="E455" s="308"/>
      <c r="F455" s="308"/>
      <c r="G455" s="308"/>
      <c r="H455" s="308"/>
      <c r="I455" s="308"/>
      <c r="J455" s="308"/>
      <c r="K455" s="308"/>
      <c r="L455" s="308"/>
      <c r="M455" s="308"/>
      <c r="N455" s="308"/>
      <c r="O455" s="308"/>
      <c r="P455" s="308"/>
      <c r="Q455" s="308"/>
      <c r="R455" s="308"/>
      <c r="S455" s="308"/>
      <c r="T455" s="308"/>
      <c r="U455" s="308"/>
      <c r="V455" s="308"/>
      <c r="W455" s="308"/>
      <c r="X455" s="308"/>
      <c r="Y455" s="308"/>
      <c r="Z455" s="308"/>
    </row>
    <row r="456">
      <c r="A456" s="361"/>
      <c r="B456" s="308"/>
      <c r="C456" s="308"/>
      <c r="D456" s="308"/>
      <c r="E456" s="308"/>
      <c r="F456" s="308"/>
      <c r="G456" s="308"/>
      <c r="H456" s="308"/>
      <c r="I456" s="308"/>
      <c r="J456" s="308"/>
      <c r="K456" s="308"/>
      <c r="L456" s="308"/>
      <c r="M456" s="308"/>
      <c r="N456" s="308"/>
      <c r="O456" s="308"/>
      <c r="P456" s="308"/>
      <c r="Q456" s="308"/>
      <c r="R456" s="308"/>
      <c r="S456" s="308"/>
      <c r="T456" s="308"/>
      <c r="U456" s="308"/>
      <c r="V456" s="308"/>
      <c r="W456" s="308"/>
      <c r="X456" s="308"/>
      <c r="Y456" s="308"/>
      <c r="Z456" s="308"/>
    </row>
    <row r="457">
      <c r="A457" s="361"/>
      <c r="B457" s="308"/>
      <c r="C457" s="308"/>
      <c r="D457" s="308"/>
      <c r="E457" s="308"/>
      <c r="F457" s="308"/>
      <c r="G457" s="308"/>
      <c r="H457" s="308"/>
      <c r="I457" s="308"/>
      <c r="J457" s="308"/>
      <c r="K457" s="308"/>
      <c r="L457" s="308"/>
      <c r="M457" s="308"/>
      <c r="N457" s="308"/>
      <c r="O457" s="308"/>
      <c r="P457" s="308"/>
      <c r="Q457" s="308"/>
      <c r="R457" s="308"/>
      <c r="S457" s="308"/>
      <c r="T457" s="308"/>
      <c r="U457" s="308"/>
      <c r="V457" s="308"/>
      <c r="W457" s="308"/>
      <c r="X457" s="308"/>
      <c r="Y457" s="308"/>
      <c r="Z457" s="308"/>
    </row>
    <row r="458">
      <c r="A458" s="361"/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308"/>
      <c r="T458" s="308"/>
      <c r="U458" s="308"/>
      <c r="V458" s="308"/>
      <c r="W458" s="308"/>
      <c r="X458" s="308"/>
      <c r="Y458" s="308"/>
      <c r="Z458" s="308"/>
    </row>
    <row r="459">
      <c r="A459" s="361"/>
      <c r="B459" s="308"/>
      <c r="C459" s="308"/>
      <c r="D459" s="308"/>
      <c r="E459" s="308"/>
      <c r="F459" s="308"/>
      <c r="G459" s="308"/>
      <c r="H459" s="308"/>
      <c r="I459" s="308"/>
      <c r="J459" s="308"/>
      <c r="K459" s="308"/>
      <c r="L459" s="308"/>
      <c r="M459" s="308"/>
      <c r="N459" s="308"/>
      <c r="O459" s="308"/>
      <c r="P459" s="308"/>
      <c r="Q459" s="308"/>
      <c r="R459" s="308"/>
      <c r="S459" s="308"/>
      <c r="T459" s="308"/>
      <c r="U459" s="308"/>
      <c r="V459" s="308"/>
      <c r="W459" s="308"/>
      <c r="X459" s="308"/>
      <c r="Y459" s="308"/>
      <c r="Z459" s="308"/>
    </row>
    <row r="460">
      <c r="A460" s="361"/>
      <c r="B460" s="308"/>
      <c r="C460" s="308"/>
      <c r="D460" s="308"/>
      <c r="E460" s="308"/>
      <c r="F460" s="308"/>
      <c r="G460" s="308"/>
      <c r="H460" s="308"/>
      <c r="I460" s="308"/>
      <c r="J460" s="308"/>
      <c r="K460" s="308"/>
      <c r="L460" s="308"/>
      <c r="M460" s="308"/>
      <c r="N460" s="308"/>
      <c r="O460" s="308"/>
      <c r="P460" s="308"/>
      <c r="Q460" s="308"/>
      <c r="R460" s="308"/>
      <c r="S460" s="308"/>
      <c r="T460" s="308"/>
      <c r="U460" s="308"/>
      <c r="V460" s="308"/>
      <c r="W460" s="308"/>
      <c r="X460" s="308"/>
      <c r="Y460" s="308"/>
      <c r="Z460" s="308"/>
    </row>
    <row r="461">
      <c r="A461" s="361"/>
      <c r="B461" s="308"/>
      <c r="C461" s="308"/>
      <c r="D461" s="308"/>
      <c r="E461" s="308"/>
      <c r="F461" s="308"/>
      <c r="G461" s="308"/>
      <c r="H461" s="308"/>
      <c r="I461" s="308"/>
      <c r="J461" s="308"/>
      <c r="K461" s="308"/>
      <c r="L461" s="308"/>
      <c r="M461" s="308"/>
      <c r="N461" s="308"/>
      <c r="O461" s="308"/>
      <c r="P461" s="308"/>
      <c r="Q461" s="308"/>
      <c r="R461" s="308"/>
      <c r="S461" s="308"/>
      <c r="T461" s="308"/>
      <c r="U461" s="308"/>
      <c r="V461" s="308"/>
      <c r="W461" s="308"/>
      <c r="X461" s="308"/>
      <c r="Y461" s="308"/>
      <c r="Z461" s="308"/>
    </row>
    <row r="462">
      <c r="A462" s="361"/>
      <c r="B462" s="308"/>
      <c r="C462" s="308"/>
      <c r="D462" s="308"/>
      <c r="E462" s="308"/>
      <c r="F462" s="308"/>
      <c r="G462" s="308"/>
      <c r="H462" s="308"/>
      <c r="I462" s="308"/>
      <c r="J462" s="308"/>
      <c r="K462" s="308"/>
      <c r="L462" s="308"/>
      <c r="M462" s="308"/>
      <c r="N462" s="308"/>
      <c r="O462" s="308"/>
      <c r="P462" s="308"/>
      <c r="Q462" s="308"/>
      <c r="R462" s="308"/>
      <c r="S462" s="308"/>
      <c r="T462" s="308"/>
      <c r="U462" s="308"/>
      <c r="V462" s="308"/>
      <c r="W462" s="308"/>
      <c r="X462" s="308"/>
      <c r="Y462" s="308"/>
      <c r="Z462" s="308"/>
    </row>
    <row r="463">
      <c r="A463" s="361"/>
      <c r="B463" s="308"/>
      <c r="C463" s="308"/>
      <c r="D463" s="308"/>
      <c r="E463" s="308"/>
      <c r="F463" s="308"/>
      <c r="G463" s="308"/>
      <c r="H463" s="308"/>
      <c r="I463" s="308"/>
      <c r="J463" s="308"/>
      <c r="K463" s="308"/>
      <c r="L463" s="308"/>
      <c r="M463" s="308"/>
      <c r="N463" s="308"/>
      <c r="O463" s="308"/>
      <c r="P463" s="308"/>
      <c r="Q463" s="308"/>
      <c r="R463" s="308"/>
      <c r="S463" s="308"/>
      <c r="T463" s="308"/>
      <c r="U463" s="308"/>
      <c r="V463" s="308"/>
      <c r="W463" s="308"/>
      <c r="X463" s="308"/>
      <c r="Y463" s="308"/>
      <c r="Z463" s="308"/>
    </row>
    <row r="464">
      <c r="A464" s="361"/>
      <c r="B464" s="308"/>
      <c r="C464" s="308"/>
      <c r="D464" s="308"/>
      <c r="E464" s="308"/>
      <c r="F464" s="308"/>
      <c r="G464" s="308"/>
      <c r="H464" s="308"/>
      <c r="I464" s="308"/>
      <c r="J464" s="308"/>
      <c r="K464" s="308"/>
      <c r="L464" s="308"/>
      <c r="M464" s="308"/>
      <c r="N464" s="308"/>
      <c r="O464" s="308"/>
      <c r="P464" s="308"/>
      <c r="Q464" s="308"/>
      <c r="R464" s="308"/>
      <c r="S464" s="308"/>
      <c r="T464" s="308"/>
      <c r="U464" s="308"/>
      <c r="V464" s="308"/>
      <c r="W464" s="308"/>
      <c r="X464" s="308"/>
      <c r="Y464" s="308"/>
      <c r="Z464" s="308"/>
    </row>
    <row r="465">
      <c r="A465" s="361"/>
      <c r="B465" s="308"/>
      <c r="C465" s="308"/>
      <c r="D465" s="308"/>
      <c r="E465" s="308"/>
      <c r="F465" s="308"/>
      <c r="G465" s="308"/>
      <c r="H465" s="308"/>
      <c r="I465" s="308"/>
      <c r="J465" s="308"/>
      <c r="K465" s="308"/>
      <c r="L465" s="308"/>
      <c r="M465" s="308"/>
      <c r="N465" s="308"/>
      <c r="O465" s="308"/>
      <c r="P465" s="308"/>
      <c r="Q465" s="308"/>
      <c r="R465" s="308"/>
      <c r="S465" s="308"/>
      <c r="T465" s="308"/>
      <c r="U465" s="308"/>
      <c r="V465" s="308"/>
      <c r="W465" s="308"/>
      <c r="X465" s="308"/>
      <c r="Y465" s="308"/>
      <c r="Z465" s="308"/>
    </row>
    <row r="466">
      <c r="A466" s="361"/>
      <c r="B466" s="308"/>
      <c r="C466" s="308"/>
      <c r="D466" s="308"/>
      <c r="E466" s="308"/>
      <c r="F466" s="308"/>
      <c r="G466" s="308"/>
      <c r="H466" s="308"/>
      <c r="I466" s="308"/>
      <c r="J466" s="308"/>
      <c r="K466" s="308"/>
      <c r="L466" s="308"/>
      <c r="M466" s="308"/>
      <c r="N466" s="308"/>
      <c r="O466" s="308"/>
      <c r="P466" s="308"/>
      <c r="Q466" s="308"/>
      <c r="R466" s="308"/>
      <c r="S466" s="308"/>
      <c r="T466" s="308"/>
      <c r="U466" s="308"/>
      <c r="V466" s="308"/>
      <c r="W466" s="308"/>
      <c r="X466" s="308"/>
      <c r="Y466" s="308"/>
      <c r="Z466" s="308"/>
    </row>
    <row r="467">
      <c r="A467" s="361"/>
      <c r="B467" s="308"/>
      <c r="C467" s="308"/>
      <c r="D467" s="308"/>
      <c r="E467" s="308"/>
      <c r="F467" s="308"/>
      <c r="G467" s="308"/>
      <c r="H467" s="308"/>
      <c r="I467" s="308"/>
      <c r="J467" s="308"/>
      <c r="K467" s="308"/>
      <c r="L467" s="308"/>
      <c r="M467" s="308"/>
      <c r="N467" s="308"/>
      <c r="O467" s="308"/>
      <c r="P467" s="308"/>
      <c r="Q467" s="308"/>
      <c r="R467" s="308"/>
      <c r="S467" s="308"/>
      <c r="T467" s="308"/>
      <c r="U467" s="308"/>
      <c r="V467" s="308"/>
      <c r="W467" s="308"/>
      <c r="X467" s="308"/>
      <c r="Y467" s="308"/>
      <c r="Z467" s="308"/>
    </row>
    <row r="468">
      <c r="A468" s="361"/>
      <c r="B468" s="308"/>
      <c r="C468" s="308"/>
      <c r="D468" s="308"/>
      <c r="E468" s="308"/>
      <c r="F468" s="308"/>
      <c r="G468" s="308"/>
      <c r="H468" s="308"/>
      <c r="I468" s="308"/>
      <c r="J468" s="308"/>
      <c r="K468" s="308"/>
      <c r="L468" s="308"/>
      <c r="M468" s="308"/>
      <c r="N468" s="308"/>
      <c r="O468" s="308"/>
      <c r="P468" s="308"/>
      <c r="Q468" s="308"/>
      <c r="R468" s="308"/>
      <c r="S468" s="308"/>
      <c r="T468" s="308"/>
      <c r="U468" s="308"/>
      <c r="V468" s="308"/>
      <c r="W468" s="308"/>
      <c r="X468" s="308"/>
      <c r="Y468" s="308"/>
      <c r="Z468" s="308"/>
    </row>
    <row r="469">
      <c r="A469" s="361"/>
      <c r="B469" s="308"/>
      <c r="C469" s="308"/>
      <c r="D469" s="308"/>
      <c r="E469" s="308"/>
      <c r="F469" s="308"/>
      <c r="G469" s="308"/>
      <c r="H469" s="308"/>
      <c r="I469" s="308"/>
      <c r="J469" s="308"/>
      <c r="K469" s="308"/>
      <c r="L469" s="308"/>
      <c r="M469" s="308"/>
      <c r="N469" s="308"/>
      <c r="O469" s="308"/>
      <c r="P469" s="308"/>
      <c r="Q469" s="308"/>
      <c r="R469" s="308"/>
      <c r="S469" s="308"/>
      <c r="T469" s="308"/>
      <c r="U469" s="308"/>
      <c r="V469" s="308"/>
      <c r="W469" s="308"/>
      <c r="X469" s="308"/>
      <c r="Y469" s="308"/>
      <c r="Z469" s="308"/>
    </row>
    <row r="470">
      <c r="A470" s="361"/>
      <c r="B470" s="308"/>
      <c r="C470" s="308"/>
      <c r="D470" s="308"/>
      <c r="E470" s="308"/>
      <c r="F470" s="308"/>
      <c r="G470" s="308"/>
      <c r="H470" s="308"/>
      <c r="I470" s="308"/>
      <c r="J470" s="308"/>
      <c r="K470" s="308"/>
      <c r="L470" s="308"/>
      <c r="M470" s="308"/>
      <c r="N470" s="308"/>
      <c r="O470" s="308"/>
      <c r="P470" s="308"/>
      <c r="Q470" s="308"/>
      <c r="R470" s="308"/>
      <c r="S470" s="308"/>
      <c r="T470" s="308"/>
      <c r="U470" s="308"/>
      <c r="V470" s="308"/>
      <c r="W470" s="308"/>
      <c r="X470" s="308"/>
      <c r="Y470" s="308"/>
      <c r="Z470" s="308"/>
    </row>
    <row r="471">
      <c r="A471" s="361"/>
      <c r="B471" s="308"/>
      <c r="C471" s="308"/>
      <c r="D471" s="308"/>
      <c r="E471" s="308"/>
      <c r="F471" s="308"/>
      <c r="G471" s="308"/>
      <c r="H471" s="308"/>
      <c r="I471" s="308"/>
      <c r="J471" s="308"/>
      <c r="K471" s="308"/>
      <c r="L471" s="308"/>
      <c r="M471" s="308"/>
      <c r="N471" s="308"/>
      <c r="O471" s="308"/>
      <c r="P471" s="308"/>
      <c r="Q471" s="308"/>
      <c r="R471" s="308"/>
      <c r="S471" s="308"/>
      <c r="T471" s="308"/>
      <c r="U471" s="308"/>
      <c r="V471" s="308"/>
      <c r="W471" s="308"/>
      <c r="X471" s="308"/>
      <c r="Y471" s="308"/>
      <c r="Z471" s="308"/>
    </row>
    <row r="472">
      <c r="A472" s="361"/>
      <c r="B472" s="308"/>
      <c r="C472" s="308"/>
      <c r="D472" s="308"/>
      <c r="E472" s="308"/>
      <c r="F472" s="308"/>
      <c r="G472" s="308"/>
      <c r="H472" s="308"/>
      <c r="I472" s="308"/>
      <c r="J472" s="308"/>
      <c r="K472" s="308"/>
      <c r="L472" s="308"/>
      <c r="M472" s="308"/>
      <c r="N472" s="308"/>
      <c r="O472" s="308"/>
      <c r="P472" s="308"/>
      <c r="Q472" s="308"/>
      <c r="R472" s="308"/>
      <c r="S472" s="308"/>
      <c r="T472" s="308"/>
      <c r="U472" s="308"/>
      <c r="V472" s="308"/>
      <c r="W472" s="308"/>
      <c r="X472" s="308"/>
      <c r="Y472" s="308"/>
      <c r="Z472" s="308"/>
    </row>
    <row r="473">
      <c r="A473" s="361"/>
      <c r="B473" s="308"/>
      <c r="C473" s="308"/>
      <c r="D473" s="308"/>
      <c r="E473" s="308"/>
      <c r="F473" s="308"/>
      <c r="G473" s="308"/>
      <c r="H473" s="308"/>
      <c r="I473" s="308"/>
      <c r="J473" s="308"/>
      <c r="K473" s="308"/>
      <c r="L473" s="308"/>
      <c r="M473" s="308"/>
      <c r="N473" s="308"/>
      <c r="O473" s="308"/>
      <c r="P473" s="308"/>
      <c r="Q473" s="308"/>
      <c r="R473" s="308"/>
      <c r="S473" s="308"/>
      <c r="T473" s="308"/>
      <c r="U473" s="308"/>
      <c r="V473" s="308"/>
      <c r="W473" s="308"/>
      <c r="X473" s="308"/>
      <c r="Y473" s="308"/>
      <c r="Z473" s="308"/>
    </row>
    <row r="474">
      <c r="A474" s="361"/>
      <c r="B474" s="308"/>
      <c r="C474" s="308"/>
      <c r="D474" s="308"/>
      <c r="E474" s="308"/>
      <c r="F474" s="308"/>
      <c r="G474" s="308"/>
      <c r="H474" s="308"/>
      <c r="I474" s="308"/>
      <c r="J474" s="308"/>
      <c r="K474" s="308"/>
      <c r="L474" s="308"/>
      <c r="M474" s="308"/>
      <c r="N474" s="308"/>
      <c r="O474" s="308"/>
      <c r="P474" s="308"/>
      <c r="Q474" s="308"/>
      <c r="R474" s="308"/>
      <c r="S474" s="308"/>
      <c r="T474" s="308"/>
      <c r="U474" s="308"/>
      <c r="V474" s="308"/>
      <c r="W474" s="308"/>
      <c r="X474" s="308"/>
      <c r="Y474" s="308"/>
      <c r="Z474" s="308"/>
    </row>
    <row r="475">
      <c r="A475" s="361"/>
      <c r="B475" s="308"/>
      <c r="C475" s="308"/>
      <c r="D475" s="308"/>
      <c r="E475" s="308"/>
      <c r="F475" s="308"/>
      <c r="G475" s="308"/>
      <c r="H475" s="308"/>
      <c r="I475" s="308"/>
      <c r="J475" s="308"/>
      <c r="K475" s="308"/>
      <c r="L475" s="308"/>
      <c r="M475" s="308"/>
      <c r="N475" s="308"/>
      <c r="O475" s="308"/>
      <c r="P475" s="308"/>
      <c r="Q475" s="308"/>
      <c r="R475" s="308"/>
      <c r="S475" s="308"/>
      <c r="T475" s="308"/>
      <c r="U475" s="308"/>
      <c r="V475" s="308"/>
      <c r="W475" s="308"/>
      <c r="X475" s="308"/>
      <c r="Y475" s="308"/>
      <c r="Z475" s="308"/>
    </row>
    <row r="476">
      <c r="A476" s="361"/>
      <c r="B476" s="308"/>
      <c r="C476" s="308"/>
      <c r="D476" s="308"/>
      <c r="E476" s="308"/>
      <c r="F476" s="308"/>
      <c r="G476" s="308"/>
      <c r="H476" s="308"/>
      <c r="I476" s="308"/>
      <c r="J476" s="308"/>
      <c r="K476" s="308"/>
      <c r="L476" s="308"/>
      <c r="M476" s="308"/>
      <c r="N476" s="308"/>
      <c r="O476" s="308"/>
      <c r="P476" s="308"/>
      <c r="Q476" s="308"/>
      <c r="R476" s="308"/>
      <c r="S476" s="308"/>
      <c r="T476" s="308"/>
      <c r="U476" s="308"/>
      <c r="V476" s="308"/>
      <c r="W476" s="308"/>
      <c r="X476" s="308"/>
      <c r="Y476" s="308"/>
      <c r="Z476" s="308"/>
    </row>
    <row r="477">
      <c r="A477" s="361"/>
      <c r="B477" s="308"/>
      <c r="C477" s="308"/>
      <c r="D477" s="308"/>
      <c r="E477" s="308"/>
      <c r="F477" s="308"/>
      <c r="G477" s="308"/>
      <c r="H477" s="308"/>
      <c r="I477" s="308"/>
      <c r="J477" s="308"/>
      <c r="K477" s="308"/>
      <c r="L477" s="308"/>
      <c r="M477" s="308"/>
      <c r="N477" s="308"/>
      <c r="O477" s="308"/>
      <c r="P477" s="308"/>
      <c r="Q477" s="308"/>
      <c r="R477" s="308"/>
      <c r="S477" s="308"/>
      <c r="T477" s="308"/>
      <c r="U477" s="308"/>
      <c r="V477" s="308"/>
      <c r="W477" s="308"/>
      <c r="X477" s="308"/>
      <c r="Y477" s="308"/>
      <c r="Z477" s="308"/>
    </row>
    <row r="478">
      <c r="A478" s="361"/>
      <c r="B478" s="308"/>
      <c r="C478" s="308"/>
      <c r="D478" s="308"/>
      <c r="E478" s="308"/>
      <c r="F478" s="308"/>
      <c r="G478" s="308"/>
      <c r="H478" s="308"/>
      <c r="I478" s="308"/>
      <c r="J478" s="308"/>
      <c r="K478" s="308"/>
      <c r="L478" s="308"/>
      <c r="M478" s="308"/>
      <c r="N478" s="308"/>
      <c r="O478" s="308"/>
      <c r="P478" s="308"/>
      <c r="Q478" s="308"/>
      <c r="R478" s="308"/>
      <c r="S478" s="308"/>
      <c r="T478" s="308"/>
      <c r="U478" s="308"/>
      <c r="V478" s="308"/>
      <c r="W478" s="308"/>
      <c r="X478" s="308"/>
      <c r="Y478" s="308"/>
      <c r="Z478" s="308"/>
    </row>
    <row r="479">
      <c r="A479" s="361"/>
      <c r="B479" s="308"/>
      <c r="C479" s="308"/>
      <c r="D479" s="308"/>
      <c r="E479" s="308"/>
      <c r="F479" s="308"/>
      <c r="G479" s="308"/>
      <c r="H479" s="308"/>
      <c r="I479" s="308"/>
      <c r="J479" s="308"/>
      <c r="K479" s="308"/>
      <c r="L479" s="308"/>
      <c r="M479" s="308"/>
      <c r="N479" s="308"/>
      <c r="O479" s="308"/>
      <c r="P479" s="308"/>
      <c r="Q479" s="308"/>
      <c r="R479" s="308"/>
      <c r="S479" s="308"/>
      <c r="T479" s="308"/>
      <c r="U479" s="308"/>
      <c r="V479" s="308"/>
      <c r="W479" s="308"/>
      <c r="X479" s="308"/>
      <c r="Y479" s="308"/>
      <c r="Z479" s="308"/>
    </row>
    <row r="480">
      <c r="A480" s="361"/>
      <c r="B480" s="308"/>
      <c r="C480" s="308"/>
      <c r="D480" s="308"/>
      <c r="E480" s="308"/>
      <c r="F480" s="308"/>
      <c r="G480" s="308"/>
      <c r="H480" s="308"/>
      <c r="I480" s="308"/>
      <c r="J480" s="308"/>
      <c r="K480" s="308"/>
      <c r="L480" s="308"/>
      <c r="M480" s="308"/>
      <c r="N480" s="308"/>
      <c r="O480" s="308"/>
      <c r="P480" s="308"/>
      <c r="Q480" s="308"/>
      <c r="R480" s="308"/>
      <c r="S480" s="308"/>
      <c r="T480" s="308"/>
      <c r="U480" s="308"/>
      <c r="V480" s="308"/>
      <c r="W480" s="308"/>
      <c r="X480" s="308"/>
      <c r="Y480" s="308"/>
      <c r="Z480" s="308"/>
    </row>
    <row r="481">
      <c r="A481" s="361"/>
      <c r="B481" s="308"/>
      <c r="C481" s="308"/>
      <c r="D481" s="308"/>
      <c r="E481" s="308"/>
      <c r="F481" s="308"/>
      <c r="G481" s="308"/>
      <c r="H481" s="308"/>
      <c r="I481" s="308"/>
      <c r="J481" s="308"/>
      <c r="K481" s="308"/>
      <c r="L481" s="308"/>
      <c r="M481" s="308"/>
      <c r="N481" s="308"/>
      <c r="O481" s="308"/>
      <c r="P481" s="308"/>
      <c r="Q481" s="308"/>
      <c r="R481" s="308"/>
      <c r="S481" s="308"/>
      <c r="T481" s="308"/>
      <c r="U481" s="308"/>
      <c r="V481" s="308"/>
      <c r="W481" s="308"/>
      <c r="X481" s="308"/>
      <c r="Y481" s="308"/>
      <c r="Z481" s="308"/>
    </row>
    <row r="482">
      <c r="A482" s="361"/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308"/>
      <c r="T482" s="308"/>
      <c r="U482" s="308"/>
      <c r="V482" s="308"/>
      <c r="W482" s="308"/>
      <c r="X482" s="308"/>
      <c r="Y482" s="308"/>
      <c r="Z482" s="308"/>
    </row>
    <row r="483">
      <c r="A483" s="361"/>
      <c r="B483" s="308"/>
      <c r="C483" s="308"/>
      <c r="D483" s="308"/>
      <c r="E483" s="308"/>
      <c r="F483" s="308"/>
      <c r="G483" s="308"/>
      <c r="H483" s="308"/>
      <c r="I483" s="308"/>
      <c r="J483" s="308"/>
      <c r="K483" s="308"/>
      <c r="L483" s="308"/>
      <c r="M483" s="308"/>
      <c r="N483" s="308"/>
      <c r="O483" s="308"/>
      <c r="P483" s="308"/>
      <c r="Q483" s="308"/>
      <c r="R483" s="308"/>
      <c r="S483" s="308"/>
      <c r="T483" s="308"/>
      <c r="U483" s="308"/>
      <c r="V483" s="308"/>
      <c r="W483" s="308"/>
      <c r="X483" s="308"/>
      <c r="Y483" s="308"/>
      <c r="Z483" s="308"/>
    </row>
    <row r="484">
      <c r="A484" s="361"/>
      <c r="B484" s="308"/>
      <c r="C484" s="308"/>
      <c r="D484" s="308"/>
      <c r="E484" s="308"/>
      <c r="F484" s="308"/>
      <c r="G484" s="308"/>
      <c r="H484" s="308"/>
      <c r="I484" s="308"/>
      <c r="J484" s="308"/>
      <c r="K484" s="308"/>
      <c r="L484" s="308"/>
      <c r="M484" s="308"/>
      <c r="N484" s="308"/>
      <c r="O484" s="308"/>
      <c r="P484" s="308"/>
      <c r="Q484" s="308"/>
      <c r="R484" s="308"/>
      <c r="S484" s="308"/>
      <c r="T484" s="308"/>
      <c r="U484" s="308"/>
      <c r="V484" s="308"/>
      <c r="W484" s="308"/>
      <c r="X484" s="308"/>
      <c r="Y484" s="308"/>
      <c r="Z484" s="308"/>
    </row>
    <row r="485">
      <c r="A485" s="361"/>
      <c r="B485" s="308"/>
      <c r="C485" s="308"/>
      <c r="D485" s="308"/>
      <c r="E485" s="308"/>
      <c r="F485" s="308"/>
      <c r="G485" s="308"/>
      <c r="H485" s="308"/>
      <c r="I485" s="308"/>
      <c r="J485" s="308"/>
      <c r="K485" s="308"/>
      <c r="L485" s="308"/>
      <c r="M485" s="308"/>
      <c r="N485" s="308"/>
      <c r="O485" s="308"/>
      <c r="P485" s="308"/>
      <c r="Q485" s="308"/>
      <c r="R485" s="308"/>
      <c r="S485" s="308"/>
      <c r="T485" s="308"/>
      <c r="U485" s="308"/>
      <c r="V485" s="308"/>
      <c r="W485" s="308"/>
      <c r="X485" s="308"/>
      <c r="Y485" s="308"/>
      <c r="Z485" s="308"/>
    </row>
    <row r="486">
      <c r="A486" s="361"/>
      <c r="B486" s="308"/>
      <c r="C486" s="308"/>
      <c r="D486" s="308"/>
      <c r="E486" s="308"/>
      <c r="F486" s="308"/>
      <c r="G486" s="308"/>
      <c r="H486" s="308"/>
      <c r="I486" s="308"/>
      <c r="J486" s="308"/>
      <c r="K486" s="308"/>
      <c r="L486" s="308"/>
      <c r="M486" s="308"/>
      <c r="N486" s="308"/>
      <c r="O486" s="308"/>
      <c r="P486" s="308"/>
      <c r="Q486" s="308"/>
      <c r="R486" s="308"/>
      <c r="S486" s="308"/>
      <c r="T486" s="308"/>
      <c r="U486" s="308"/>
      <c r="V486" s="308"/>
      <c r="W486" s="308"/>
      <c r="X486" s="308"/>
      <c r="Y486" s="308"/>
      <c r="Z486" s="308"/>
    </row>
    <row r="487">
      <c r="A487" s="361"/>
      <c r="B487" s="308"/>
      <c r="C487" s="308"/>
      <c r="D487" s="308"/>
      <c r="E487" s="308"/>
      <c r="F487" s="308"/>
      <c r="G487" s="308"/>
      <c r="H487" s="308"/>
      <c r="I487" s="308"/>
      <c r="J487" s="308"/>
      <c r="K487" s="308"/>
      <c r="L487" s="308"/>
      <c r="M487" s="308"/>
      <c r="N487" s="308"/>
      <c r="O487" s="308"/>
      <c r="P487" s="308"/>
      <c r="Q487" s="308"/>
      <c r="R487" s="308"/>
      <c r="S487" s="308"/>
      <c r="T487" s="308"/>
      <c r="U487" s="308"/>
      <c r="V487" s="308"/>
      <c r="W487" s="308"/>
      <c r="X487" s="308"/>
      <c r="Y487" s="308"/>
      <c r="Z487" s="308"/>
    </row>
    <row r="488">
      <c r="A488" s="361"/>
      <c r="B488" s="308"/>
      <c r="C488" s="308"/>
      <c r="D488" s="308"/>
      <c r="E488" s="308"/>
      <c r="F488" s="308"/>
      <c r="G488" s="308"/>
      <c r="H488" s="308"/>
      <c r="I488" s="308"/>
      <c r="J488" s="308"/>
      <c r="K488" s="308"/>
      <c r="L488" s="308"/>
      <c r="M488" s="308"/>
      <c r="N488" s="308"/>
      <c r="O488" s="308"/>
      <c r="P488" s="308"/>
      <c r="Q488" s="308"/>
      <c r="R488" s="308"/>
      <c r="S488" s="308"/>
      <c r="T488" s="308"/>
      <c r="U488" s="308"/>
      <c r="V488" s="308"/>
      <c r="W488" s="308"/>
      <c r="X488" s="308"/>
      <c r="Y488" s="308"/>
      <c r="Z488" s="308"/>
    </row>
    <row r="489">
      <c r="A489" s="361"/>
      <c r="B489" s="308"/>
      <c r="C489" s="308"/>
      <c r="D489" s="308"/>
      <c r="E489" s="308"/>
      <c r="F489" s="308"/>
      <c r="G489" s="308"/>
      <c r="H489" s="308"/>
      <c r="I489" s="308"/>
      <c r="J489" s="308"/>
      <c r="K489" s="308"/>
      <c r="L489" s="308"/>
      <c r="M489" s="308"/>
      <c r="N489" s="308"/>
      <c r="O489" s="308"/>
      <c r="P489" s="308"/>
      <c r="Q489" s="308"/>
      <c r="R489" s="308"/>
      <c r="S489" s="308"/>
      <c r="T489" s="308"/>
      <c r="U489" s="308"/>
      <c r="V489" s="308"/>
      <c r="W489" s="308"/>
      <c r="X489" s="308"/>
      <c r="Y489" s="308"/>
      <c r="Z489" s="308"/>
    </row>
    <row r="490">
      <c r="A490" s="361"/>
      <c r="B490" s="308"/>
      <c r="C490" s="308"/>
      <c r="D490" s="308"/>
      <c r="E490" s="308"/>
      <c r="F490" s="308"/>
      <c r="G490" s="308"/>
      <c r="H490" s="308"/>
      <c r="I490" s="308"/>
      <c r="J490" s="308"/>
      <c r="K490" s="308"/>
      <c r="L490" s="308"/>
      <c r="M490" s="308"/>
      <c r="N490" s="308"/>
      <c r="O490" s="308"/>
      <c r="P490" s="308"/>
      <c r="Q490" s="308"/>
      <c r="R490" s="308"/>
      <c r="S490" s="308"/>
      <c r="T490" s="308"/>
      <c r="U490" s="308"/>
      <c r="V490" s="308"/>
      <c r="W490" s="308"/>
      <c r="X490" s="308"/>
      <c r="Y490" s="308"/>
      <c r="Z490" s="308"/>
    </row>
    <row r="491">
      <c r="A491" s="361"/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308"/>
      <c r="T491" s="308"/>
      <c r="U491" s="308"/>
      <c r="V491" s="308"/>
      <c r="W491" s="308"/>
      <c r="X491" s="308"/>
      <c r="Y491" s="308"/>
      <c r="Z491" s="308"/>
    </row>
    <row r="492">
      <c r="A492" s="361"/>
      <c r="B492" s="308"/>
      <c r="C492" s="308"/>
      <c r="D492" s="308"/>
      <c r="E492" s="308"/>
      <c r="F492" s="308"/>
      <c r="G492" s="308"/>
      <c r="H492" s="308"/>
      <c r="I492" s="308"/>
      <c r="J492" s="308"/>
      <c r="K492" s="308"/>
      <c r="L492" s="308"/>
      <c r="M492" s="308"/>
      <c r="N492" s="308"/>
      <c r="O492" s="308"/>
      <c r="P492" s="308"/>
      <c r="Q492" s="308"/>
      <c r="R492" s="308"/>
      <c r="S492" s="308"/>
      <c r="T492" s="308"/>
      <c r="U492" s="308"/>
      <c r="V492" s="308"/>
      <c r="W492" s="308"/>
      <c r="X492" s="308"/>
      <c r="Y492" s="308"/>
      <c r="Z492" s="308"/>
    </row>
    <row r="493">
      <c r="A493" s="361"/>
      <c r="B493" s="308"/>
      <c r="C493" s="308"/>
      <c r="D493" s="308"/>
      <c r="E493" s="308"/>
      <c r="F493" s="308"/>
      <c r="G493" s="308"/>
      <c r="H493" s="308"/>
      <c r="I493" s="308"/>
      <c r="J493" s="308"/>
      <c r="K493" s="308"/>
      <c r="L493" s="308"/>
      <c r="M493" s="308"/>
      <c r="N493" s="308"/>
      <c r="O493" s="308"/>
      <c r="P493" s="308"/>
      <c r="Q493" s="308"/>
      <c r="R493" s="308"/>
      <c r="S493" s="308"/>
      <c r="T493" s="308"/>
      <c r="U493" s="308"/>
      <c r="V493" s="308"/>
      <c r="W493" s="308"/>
      <c r="X493" s="308"/>
      <c r="Y493" s="308"/>
      <c r="Z493" s="308"/>
    </row>
    <row r="494">
      <c r="A494" s="361"/>
      <c r="B494" s="308"/>
      <c r="C494" s="308"/>
      <c r="D494" s="308"/>
      <c r="E494" s="308"/>
      <c r="F494" s="308"/>
      <c r="G494" s="308"/>
      <c r="H494" s="308"/>
      <c r="I494" s="308"/>
      <c r="J494" s="308"/>
      <c r="K494" s="308"/>
      <c r="L494" s="308"/>
      <c r="M494" s="308"/>
      <c r="N494" s="308"/>
      <c r="O494" s="308"/>
      <c r="P494" s="308"/>
      <c r="Q494" s="308"/>
      <c r="R494" s="308"/>
      <c r="S494" s="308"/>
      <c r="T494" s="308"/>
      <c r="U494" s="308"/>
      <c r="V494" s="308"/>
      <c r="W494" s="308"/>
      <c r="X494" s="308"/>
      <c r="Y494" s="308"/>
      <c r="Z494" s="308"/>
    </row>
    <row r="495">
      <c r="A495" s="361"/>
      <c r="B495" s="308"/>
      <c r="C495" s="308"/>
      <c r="D495" s="308"/>
      <c r="E495" s="308"/>
      <c r="F495" s="308"/>
      <c r="G495" s="308"/>
      <c r="H495" s="308"/>
      <c r="I495" s="308"/>
      <c r="J495" s="308"/>
      <c r="K495" s="308"/>
      <c r="L495" s="308"/>
      <c r="M495" s="308"/>
      <c r="N495" s="308"/>
      <c r="O495" s="308"/>
      <c r="P495" s="308"/>
      <c r="Q495" s="308"/>
      <c r="R495" s="308"/>
      <c r="S495" s="308"/>
      <c r="T495" s="308"/>
      <c r="U495" s="308"/>
      <c r="V495" s="308"/>
      <c r="W495" s="308"/>
      <c r="X495" s="308"/>
      <c r="Y495" s="308"/>
      <c r="Z495" s="308"/>
    </row>
    <row r="496">
      <c r="A496" s="361"/>
      <c r="B496" s="308"/>
      <c r="C496" s="308"/>
      <c r="D496" s="308"/>
      <c r="E496" s="308"/>
      <c r="F496" s="308"/>
      <c r="G496" s="308"/>
      <c r="H496" s="308"/>
      <c r="I496" s="308"/>
      <c r="J496" s="308"/>
      <c r="K496" s="308"/>
      <c r="L496" s="308"/>
      <c r="M496" s="308"/>
      <c r="N496" s="308"/>
      <c r="O496" s="308"/>
      <c r="P496" s="308"/>
      <c r="Q496" s="308"/>
      <c r="R496" s="308"/>
      <c r="S496" s="308"/>
      <c r="T496" s="308"/>
      <c r="U496" s="308"/>
      <c r="V496" s="308"/>
      <c r="W496" s="308"/>
      <c r="X496" s="308"/>
      <c r="Y496" s="308"/>
      <c r="Z496" s="308"/>
    </row>
    <row r="497">
      <c r="A497" s="361"/>
      <c r="B497" s="308"/>
      <c r="C497" s="308"/>
      <c r="D497" s="308"/>
      <c r="E497" s="308"/>
      <c r="F497" s="308"/>
      <c r="G497" s="308"/>
      <c r="H497" s="308"/>
      <c r="I497" s="308"/>
      <c r="J497" s="308"/>
      <c r="K497" s="308"/>
      <c r="L497" s="308"/>
      <c r="M497" s="308"/>
      <c r="N497" s="308"/>
      <c r="O497" s="308"/>
      <c r="P497" s="308"/>
      <c r="Q497" s="308"/>
      <c r="R497" s="308"/>
      <c r="S497" s="308"/>
      <c r="T497" s="308"/>
      <c r="U497" s="308"/>
      <c r="V497" s="308"/>
      <c r="W497" s="308"/>
      <c r="X497" s="308"/>
      <c r="Y497" s="308"/>
      <c r="Z497" s="308"/>
    </row>
    <row r="498">
      <c r="A498" s="361"/>
      <c r="B498" s="308"/>
      <c r="C498" s="308"/>
      <c r="D498" s="308"/>
      <c r="E498" s="308"/>
      <c r="F498" s="308"/>
      <c r="G498" s="308"/>
      <c r="H498" s="308"/>
      <c r="I498" s="308"/>
      <c r="J498" s="308"/>
      <c r="K498" s="308"/>
      <c r="L498" s="308"/>
      <c r="M498" s="308"/>
      <c r="N498" s="308"/>
      <c r="O498" s="308"/>
      <c r="P498" s="308"/>
      <c r="Q498" s="308"/>
      <c r="R498" s="308"/>
      <c r="S498" s="308"/>
      <c r="T498" s="308"/>
      <c r="U498" s="308"/>
      <c r="V498" s="308"/>
      <c r="W498" s="308"/>
      <c r="X498" s="308"/>
      <c r="Y498" s="308"/>
      <c r="Z498" s="308"/>
    </row>
    <row r="499">
      <c r="A499" s="361"/>
      <c r="B499" s="308"/>
      <c r="C499" s="308"/>
      <c r="D499" s="308"/>
      <c r="E499" s="308"/>
      <c r="F499" s="308"/>
      <c r="G499" s="308"/>
      <c r="H499" s="308"/>
      <c r="I499" s="308"/>
      <c r="J499" s="308"/>
      <c r="K499" s="308"/>
      <c r="L499" s="308"/>
      <c r="M499" s="308"/>
      <c r="N499" s="308"/>
      <c r="O499" s="308"/>
      <c r="P499" s="308"/>
      <c r="Q499" s="308"/>
      <c r="R499" s="308"/>
      <c r="S499" s="308"/>
      <c r="T499" s="308"/>
      <c r="U499" s="308"/>
      <c r="V499" s="308"/>
      <c r="W499" s="308"/>
      <c r="X499" s="308"/>
      <c r="Y499" s="308"/>
      <c r="Z499" s="308"/>
    </row>
    <row r="500">
      <c r="A500" s="361"/>
      <c r="B500" s="308"/>
      <c r="C500" s="308"/>
      <c r="D500" s="308"/>
      <c r="E500" s="308"/>
      <c r="F500" s="308"/>
      <c r="G500" s="308"/>
      <c r="H500" s="308"/>
      <c r="I500" s="308"/>
      <c r="J500" s="308"/>
      <c r="K500" s="308"/>
      <c r="L500" s="308"/>
      <c r="M500" s="308"/>
      <c r="N500" s="308"/>
      <c r="O500" s="308"/>
      <c r="P500" s="308"/>
      <c r="Q500" s="308"/>
      <c r="R500" s="308"/>
      <c r="S500" s="308"/>
      <c r="T500" s="308"/>
      <c r="U500" s="308"/>
      <c r="V500" s="308"/>
      <c r="W500" s="308"/>
      <c r="X500" s="308"/>
      <c r="Y500" s="308"/>
      <c r="Z500" s="308"/>
    </row>
    <row r="501">
      <c r="A501" s="361"/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308"/>
      <c r="T501" s="308"/>
      <c r="U501" s="308"/>
      <c r="V501" s="308"/>
      <c r="W501" s="308"/>
      <c r="X501" s="308"/>
      <c r="Y501" s="308"/>
      <c r="Z501" s="308"/>
    </row>
    <row r="502">
      <c r="A502" s="361"/>
      <c r="B502" s="308"/>
      <c r="C502" s="308"/>
      <c r="D502" s="308"/>
      <c r="E502" s="308"/>
      <c r="F502" s="308"/>
      <c r="G502" s="308"/>
      <c r="H502" s="308"/>
      <c r="I502" s="308"/>
      <c r="J502" s="308"/>
      <c r="K502" s="308"/>
      <c r="L502" s="308"/>
      <c r="M502" s="308"/>
      <c r="N502" s="308"/>
      <c r="O502" s="308"/>
      <c r="P502" s="308"/>
      <c r="Q502" s="308"/>
      <c r="R502" s="308"/>
      <c r="S502" s="308"/>
      <c r="T502" s="308"/>
      <c r="U502" s="308"/>
      <c r="V502" s="308"/>
      <c r="W502" s="308"/>
      <c r="X502" s="308"/>
      <c r="Y502" s="308"/>
      <c r="Z502" s="308"/>
    </row>
    <row r="503">
      <c r="A503" s="361"/>
      <c r="B503" s="308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308"/>
      <c r="T503" s="308"/>
      <c r="U503" s="308"/>
      <c r="V503" s="308"/>
      <c r="W503" s="308"/>
      <c r="X503" s="308"/>
      <c r="Y503" s="308"/>
      <c r="Z503" s="308"/>
    </row>
    <row r="504">
      <c r="A504" s="361"/>
      <c r="B504" s="308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308"/>
      <c r="T504" s="308"/>
      <c r="U504" s="308"/>
      <c r="V504" s="308"/>
      <c r="W504" s="308"/>
      <c r="X504" s="308"/>
      <c r="Y504" s="308"/>
      <c r="Z504" s="308"/>
    </row>
    <row r="505">
      <c r="A505" s="361"/>
      <c r="B505" s="308"/>
      <c r="C505" s="308"/>
      <c r="D505" s="308"/>
      <c r="E505" s="308"/>
      <c r="F505" s="308"/>
      <c r="G505" s="308"/>
      <c r="H505" s="308"/>
      <c r="I505" s="308"/>
      <c r="J505" s="308"/>
      <c r="K505" s="308"/>
      <c r="L505" s="308"/>
      <c r="M505" s="308"/>
      <c r="N505" s="308"/>
      <c r="O505" s="308"/>
      <c r="P505" s="308"/>
      <c r="Q505" s="308"/>
      <c r="R505" s="308"/>
      <c r="S505" s="308"/>
      <c r="T505" s="308"/>
      <c r="U505" s="308"/>
      <c r="V505" s="308"/>
      <c r="W505" s="308"/>
      <c r="X505" s="308"/>
      <c r="Y505" s="308"/>
      <c r="Z505" s="308"/>
    </row>
    <row r="506">
      <c r="A506" s="361"/>
      <c r="B506" s="308"/>
      <c r="C506" s="308"/>
      <c r="D506" s="308"/>
      <c r="E506" s="308"/>
      <c r="F506" s="308"/>
      <c r="G506" s="308"/>
      <c r="H506" s="308"/>
      <c r="I506" s="308"/>
      <c r="J506" s="308"/>
      <c r="K506" s="308"/>
      <c r="L506" s="308"/>
      <c r="M506" s="308"/>
      <c r="N506" s="308"/>
      <c r="O506" s="308"/>
      <c r="P506" s="308"/>
      <c r="Q506" s="308"/>
      <c r="R506" s="308"/>
      <c r="S506" s="308"/>
      <c r="T506" s="308"/>
      <c r="U506" s="308"/>
      <c r="V506" s="308"/>
      <c r="W506" s="308"/>
      <c r="X506" s="308"/>
      <c r="Y506" s="308"/>
      <c r="Z506" s="308"/>
    </row>
    <row r="507">
      <c r="A507" s="361"/>
      <c r="B507" s="308"/>
      <c r="C507" s="308"/>
      <c r="D507" s="308"/>
      <c r="E507" s="308"/>
      <c r="F507" s="308"/>
      <c r="G507" s="308"/>
      <c r="H507" s="308"/>
      <c r="I507" s="308"/>
      <c r="J507" s="308"/>
      <c r="K507" s="308"/>
      <c r="L507" s="308"/>
      <c r="M507" s="308"/>
      <c r="N507" s="308"/>
      <c r="O507" s="308"/>
      <c r="P507" s="308"/>
      <c r="Q507" s="308"/>
      <c r="R507" s="308"/>
      <c r="S507" s="308"/>
      <c r="T507" s="308"/>
      <c r="U507" s="308"/>
      <c r="V507" s="308"/>
      <c r="W507" s="308"/>
      <c r="X507" s="308"/>
      <c r="Y507" s="308"/>
      <c r="Z507" s="308"/>
    </row>
    <row r="508">
      <c r="A508" s="361"/>
      <c r="B508" s="308"/>
      <c r="C508" s="308"/>
      <c r="D508" s="308"/>
      <c r="E508" s="308"/>
      <c r="F508" s="308"/>
      <c r="G508" s="308"/>
      <c r="H508" s="308"/>
      <c r="I508" s="308"/>
      <c r="J508" s="308"/>
      <c r="K508" s="308"/>
      <c r="L508" s="308"/>
      <c r="M508" s="308"/>
      <c r="N508" s="308"/>
      <c r="O508" s="308"/>
      <c r="P508" s="308"/>
      <c r="Q508" s="308"/>
      <c r="R508" s="308"/>
      <c r="S508" s="308"/>
      <c r="T508" s="308"/>
      <c r="U508" s="308"/>
      <c r="V508" s="308"/>
      <c r="W508" s="308"/>
      <c r="X508" s="308"/>
      <c r="Y508" s="308"/>
      <c r="Z508" s="308"/>
    </row>
    <row r="509">
      <c r="A509" s="361"/>
      <c r="B509" s="308"/>
      <c r="C509" s="308"/>
      <c r="D509" s="308"/>
      <c r="E509" s="308"/>
      <c r="F509" s="308"/>
      <c r="G509" s="308"/>
      <c r="H509" s="308"/>
      <c r="I509" s="308"/>
      <c r="J509" s="308"/>
      <c r="K509" s="308"/>
      <c r="L509" s="308"/>
      <c r="M509" s="308"/>
      <c r="N509" s="308"/>
      <c r="O509" s="308"/>
      <c r="P509" s="308"/>
      <c r="Q509" s="308"/>
      <c r="R509" s="308"/>
      <c r="S509" s="308"/>
      <c r="T509" s="308"/>
      <c r="U509" s="308"/>
      <c r="V509" s="308"/>
      <c r="W509" s="308"/>
      <c r="X509" s="308"/>
      <c r="Y509" s="308"/>
      <c r="Z509" s="308"/>
    </row>
    <row r="510">
      <c r="A510" s="361"/>
      <c r="B510" s="308"/>
      <c r="C510" s="308"/>
      <c r="D510" s="308"/>
      <c r="E510" s="308"/>
      <c r="F510" s="308"/>
      <c r="G510" s="308"/>
      <c r="H510" s="308"/>
      <c r="I510" s="308"/>
      <c r="J510" s="308"/>
      <c r="K510" s="308"/>
      <c r="L510" s="308"/>
      <c r="M510" s="308"/>
      <c r="N510" s="308"/>
      <c r="O510" s="308"/>
      <c r="P510" s="308"/>
      <c r="Q510" s="308"/>
      <c r="R510" s="308"/>
      <c r="S510" s="308"/>
      <c r="T510" s="308"/>
      <c r="U510" s="308"/>
      <c r="V510" s="308"/>
      <c r="W510" s="308"/>
      <c r="X510" s="308"/>
      <c r="Y510" s="308"/>
      <c r="Z510" s="308"/>
    </row>
    <row r="511">
      <c r="A511" s="361"/>
      <c r="B511" s="308"/>
      <c r="C511" s="308"/>
      <c r="D511" s="308"/>
      <c r="E511" s="308"/>
      <c r="F511" s="308"/>
      <c r="G511" s="308"/>
      <c r="H511" s="308"/>
      <c r="I511" s="308"/>
      <c r="J511" s="308"/>
      <c r="K511" s="308"/>
      <c r="L511" s="308"/>
      <c r="M511" s="308"/>
      <c r="N511" s="308"/>
      <c r="O511" s="308"/>
      <c r="P511" s="308"/>
      <c r="Q511" s="308"/>
      <c r="R511" s="308"/>
      <c r="S511" s="308"/>
      <c r="T511" s="308"/>
      <c r="U511" s="308"/>
      <c r="V511" s="308"/>
      <c r="W511" s="308"/>
      <c r="X511" s="308"/>
      <c r="Y511" s="308"/>
      <c r="Z511" s="308"/>
    </row>
    <row r="512">
      <c r="A512" s="361"/>
      <c r="B512" s="308"/>
      <c r="C512" s="308"/>
      <c r="D512" s="308"/>
      <c r="E512" s="308"/>
      <c r="F512" s="308"/>
      <c r="G512" s="308"/>
      <c r="H512" s="308"/>
      <c r="I512" s="308"/>
      <c r="J512" s="308"/>
      <c r="K512" s="308"/>
      <c r="L512" s="308"/>
      <c r="M512" s="308"/>
      <c r="N512" s="308"/>
      <c r="O512" s="308"/>
      <c r="P512" s="308"/>
      <c r="Q512" s="308"/>
      <c r="R512" s="308"/>
      <c r="S512" s="308"/>
      <c r="T512" s="308"/>
      <c r="U512" s="308"/>
      <c r="V512" s="308"/>
      <c r="W512" s="308"/>
      <c r="X512" s="308"/>
      <c r="Y512" s="308"/>
      <c r="Z512" s="308"/>
    </row>
    <row r="513">
      <c r="A513" s="361"/>
      <c r="B513" s="308"/>
      <c r="C513" s="308"/>
      <c r="D513" s="308"/>
      <c r="E513" s="308"/>
      <c r="F513" s="308"/>
      <c r="G513" s="308"/>
      <c r="H513" s="308"/>
      <c r="I513" s="308"/>
      <c r="J513" s="308"/>
      <c r="K513" s="308"/>
      <c r="L513" s="308"/>
      <c r="M513" s="308"/>
      <c r="N513" s="308"/>
      <c r="O513" s="308"/>
      <c r="P513" s="308"/>
      <c r="Q513" s="308"/>
      <c r="R513" s="308"/>
      <c r="S513" s="308"/>
      <c r="T513" s="308"/>
      <c r="U513" s="308"/>
      <c r="V513" s="308"/>
      <c r="W513" s="308"/>
      <c r="X513" s="308"/>
      <c r="Y513" s="308"/>
      <c r="Z513" s="308"/>
    </row>
    <row r="514">
      <c r="A514" s="361"/>
      <c r="B514" s="308"/>
      <c r="C514" s="308"/>
      <c r="D514" s="308"/>
      <c r="E514" s="308"/>
      <c r="F514" s="308"/>
      <c r="G514" s="308"/>
      <c r="H514" s="308"/>
      <c r="I514" s="308"/>
      <c r="J514" s="308"/>
      <c r="K514" s="308"/>
      <c r="L514" s="308"/>
      <c r="M514" s="308"/>
      <c r="N514" s="308"/>
      <c r="O514" s="308"/>
      <c r="P514" s="308"/>
      <c r="Q514" s="308"/>
      <c r="R514" s="308"/>
      <c r="S514" s="308"/>
      <c r="T514" s="308"/>
      <c r="U514" s="308"/>
      <c r="V514" s="308"/>
      <c r="W514" s="308"/>
      <c r="X514" s="308"/>
      <c r="Y514" s="308"/>
      <c r="Z514" s="308"/>
    </row>
    <row r="515">
      <c r="A515" s="361"/>
      <c r="B515" s="308"/>
      <c r="C515" s="308"/>
      <c r="D515" s="308"/>
      <c r="E515" s="308"/>
      <c r="F515" s="308"/>
      <c r="G515" s="308"/>
      <c r="H515" s="308"/>
      <c r="I515" s="308"/>
      <c r="J515" s="308"/>
      <c r="K515" s="308"/>
      <c r="L515" s="308"/>
      <c r="M515" s="308"/>
      <c r="N515" s="308"/>
      <c r="O515" s="308"/>
      <c r="P515" s="308"/>
      <c r="Q515" s="308"/>
      <c r="R515" s="308"/>
      <c r="S515" s="308"/>
      <c r="T515" s="308"/>
      <c r="U515" s="308"/>
      <c r="V515" s="308"/>
      <c r="W515" s="308"/>
      <c r="X515" s="308"/>
      <c r="Y515" s="308"/>
      <c r="Z515" s="308"/>
    </row>
    <row r="516">
      <c r="A516" s="361"/>
      <c r="B516" s="308"/>
      <c r="C516" s="308"/>
      <c r="D516" s="308"/>
      <c r="E516" s="308"/>
      <c r="F516" s="308"/>
      <c r="G516" s="308"/>
      <c r="H516" s="308"/>
      <c r="I516" s="308"/>
      <c r="J516" s="308"/>
      <c r="K516" s="308"/>
      <c r="L516" s="308"/>
      <c r="M516" s="308"/>
      <c r="N516" s="308"/>
      <c r="O516" s="308"/>
      <c r="P516" s="308"/>
      <c r="Q516" s="308"/>
      <c r="R516" s="308"/>
      <c r="S516" s="308"/>
      <c r="T516" s="308"/>
      <c r="U516" s="308"/>
      <c r="V516" s="308"/>
      <c r="W516" s="308"/>
      <c r="X516" s="308"/>
      <c r="Y516" s="308"/>
      <c r="Z516" s="308"/>
    </row>
    <row r="517">
      <c r="A517" s="361"/>
      <c r="B517" s="308"/>
      <c r="C517" s="308"/>
      <c r="D517" s="308"/>
      <c r="E517" s="308"/>
      <c r="F517" s="308"/>
      <c r="G517" s="308"/>
      <c r="H517" s="308"/>
      <c r="I517" s="308"/>
      <c r="J517" s="308"/>
      <c r="K517" s="308"/>
      <c r="L517" s="308"/>
      <c r="M517" s="308"/>
      <c r="N517" s="308"/>
      <c r="O517" s="308"/>
      <c r="P517" s="308"/>
      <c r="Q517" s="308"/>
      <c r="R517" s="308"/>
      <c r="S517" s="308"/>
      <c r="T517" s="308"/>
      <c r="U517" s="308"/>
      <c r="V517" s="308"/>
      <c r="W517" s="308"/>
      <c r="X517" s="308"/>
      <c r="Y517" s="308"/>
      <c r="Z517" s="308"/>
    </row>
    <row r="518">
      <c r="A518" s="361"/>
      <c r="B518" s="308"/>
      <c r="C518" s="308"/>
      <c r="D518" s="308"/>
      <c r="E518" s="308"/>
      <c r="F518" s="308"/>
      <c r="G518" s="308"/>
      <c r="H518" s="308"/>
      <c r="I518" s="308"/>
      <c r="J518" s="308"/>
      <c r="K518" s="308"/>
      <c r="L518" s="308"/>
      <c r="M518" s="308"/>
      <c r="N518" s="308"/>
      <c r="O518" s="308"/>
      <c r="P518" s="308"/>
      <c r="Q518" s="308"/>
      <c r="R518" s="308"/>
      <c r="S518" s="308"/>
      <c r="T518" s="308"/>
      <c r="U518" s="308"/>
      <c r="V518" s="308"/>
      <c r="W518" s="308"/>
      <c r="X518" s="308"/>
      <c r="Y518" s="308"/>
      <c r="Z518" s="308"/>
    </row>
    <row r="519">
      <c r="A519" s="361"/>
      <c r="B519" s="308"/>
      <c r="C519" s="308"/>
      <c r="D519" s="308"/>
      <c r="E519" s="308"/>
      <c r="F519" s="308"/>
      <c r="G519" s="308"/>
      <c r="H519" s="308"/>
      <c r="I519" s="308"/>
      <c r="J519" s="308"/>
      <c r="K519" s="308"/>
      <c r="L519" s="308"/>
      <c r="M519" s="308"/>
      <c r="N519" s="308"/>
      <c r="O519" s="308"/>
      <c r="P519" s="308"/>
      <c r="Q519" s="308"/>
      <c r="R519" s="308"/>
      <c r="S519" s="308"/>
      <c r="T519" s="308"/>
      <c r="U519" s="308"/>
      <c r="V519" s="308"/>
      <c r="W519" s="308"/>
      <c r="X519" s="308"/>
      <c r="Y519" s="308"/>
      <c r="Z519" s="308"/>
    </row>
    <row r="520">
      <c r="A520" s="361"/>
      <c r="B520" s="308"/>
      <c r="C520" s="308"/>
      <c r="D520" s="308"/>
      <c r="E520" s="308"/>
      <c r="F520" s="308"/>
      <c r="G520" s="308"/>
      <c r="H520" s="308"/>
      <c r="I520" s="308"/>
      <c r="J520" s="308"/>
      <c r="K520" s="308"/>
      <c r="L520" s="308"/>
      <c r="M520" s="308"/>
      <c r="N520" s="308"/>
      <c r="O520" s="308"/>
      <c r="P520" s="308"/>
      <c r="Q520" s="308"/>
      <c r="R520" s="308"/>
      <c r="S520" s="308"/>
      <c r="T520" s="308"/>
      <c r="U520" s="308"/>
      <c r="V520" s="308"/>
      <c r="W520" s="308"/>
      <c r="X520" s="308"/>
      <c r="Y520" s="308"/>
      <c r="Z520" s="308"/>
    </row>
    <row r="521">
      <c r="A521" s="361"/>
      <c r="B521" s="308"/>
      <c r="C521" s="308"/>
      <c r="D521" s="308"/>
      <c r="E521" s="308"/>
      <c r="F521" s="308"/>
      <c r="G521" s="308"/>
      <c r="H521" s="308"/>
      <c r="I521" s="308"/>
      <c r="J521" s="308"/>
      <c r="K521" s="308"/>
      <c r="L521" s="308"/>
      <c r="M521" s="308"/>
      <c r="N521" s="308"/>
      <c r="O521" s="308"/>
      <c r="P521" s="308"/>
      <c r="Q521" s="308"/>
      <c r="R521" s="308"/>
      <c r="S521" s="308"/>
      <c r="T521" s="308"/>
      <c r="U521" s="308"/>
      <c r="V521" s="308"/>
      <c r="W521" s="308"/>
      <c r="X521" s="308"/>
      <c r="Y521" s="308"/>
      <c r="Z521" s="308"/>
    </row>
    <row r="522">
      <c r="A522" s="361"/>
      <c r="B522" s="308"/>
      <c r="C522" s="308"/>
      <c r="D522" s="308"/>
      <c r="E522" s="308"/>
      <c r="F522" s="308"/>
      <c r="G522" s="308"/>
      <c r="H522" s="308"/>
      <c r="I522" s="308"/>
      <c r="J522" s="308"/>
      <c r="K522" s="308"/>
      <c r="L522" s="308"/>
      <c r="M522" s="308"/>
      <c r="N522" s="308"/>
      <c r="O522" s="308"/>
      <c r="P522" s="308"/>
      <c r="Q522" s="308"/>
      <c r="R522" s="308"/>
      <c r="S522" s="308"/>
      <c r="T522" s="308"/>
      <c r="U522" s="308"/>
      <c r="V522" s="308"/>
      <c r="W522" s="308"/>
      <c r="X522" s="308"/>
      <c r="Y522" s="308"/>
      <c r="Z522" s="308"/>
    </row>
    <row r="523">
      <c r="A523" s="361"/>
      <c r="B523" s="308"/>
      <c r="C523" s="308"/>
      <c r="D523" s="308"/>
      <c r="E523" s="308"/>
      <c r="F523" s="308"/>
      <c r="G523" s="308"/>
      <c r="H523" s="308"/>
      <c r="I523" s="308"/>
      <c r="J523" s="308"/>
      <c r="K523" s="308"/>
      <c r="L523" s="308"/>
      <c r="M523" s="308"/>
      <c r="N523" s="308"/>
      <c r="O523" s="308"/>
      <c r="P523" s="308"/>
      <c r="Q523" s="308"/>
      <c r="R523" s="308"/>
      <c r="S523" s="308"/>
      <c r="T523" s="308"/>
      <c r="U523" s="308"/>
      <c r="V523" s="308"/>
      <c r="W523" s="308"/>
      <c r="X523" s="308"/>
      <c r="Y523" s="308"/>
      <c r="Z523" s="308"/>
    </row>
    <row r="524">
      <c r="A524" s="361"/>
      <c r="B524" s="308"/>
      <c r="C524" s="308"/>
      <c r="D524" s="308"/>
      <c r="E524" s="308"/>
      <c r="F524" s="308"/>
      <c r="G524" s="308"/>
      <c r="H524" s="308"/>
      <c r="I524" s="308"/>
      <c r="J524" s="308"/>
      <c r="K524" s="308"/>
      <c r="L524" s="308"/>
      <c r="M524" s="308"/>
      <c r="N524" s="308"/>
      <c r="O524" s="308"/>
      <c r="P524" s="308"/>
      <c r="Q524" s="308"/>
      <c r="R524" s="308"/>
      <c r="S524" s="308"/>
      <c r="T524" s="308"/>
      <c r="U524" s="308"/>
      <c r="V524" s="308"/>
      <c r="W524" s="308"/>
      <c r="X524" s="308"/>
      <c r="Y524" s="308"/>
      <c r="Z524" s="308"/>
    </row>
    <row r="525">
      <c r="A525" s="361"/>
      <c r="B525" s="308"/>
      <c r="C525" s="308"/>
      <c r="D525" s="308"/>
      <c r="E525" s="308"/>
      <c r="F525" s="308"/>
      <c r="G525" s="308"/>
      <c r="H525" s="308"/>
      <c r="I525" s="308"/>
      <c r="J525" s="308"/>
      <c r="K525" s="308"/>
      <c r="L525" s="308"/>
      <c r="M525" s="308"/>
      <c r="N525" s="308"/>
      <c r="O525" s="308"/>
      <c r="P525" s="308"/>
      <c r="Q525" s="308"/>
      <c r="R525" s="308"/>
      <c r="S525" s="308"/>
      <c r="T525" s="308"/>
      <c r="U525" s="308"/>
      <c r="V525" s="308"/>
      <c r="W525" s="308"/>
      <c r="X525" s="308"/>
      <c r="Y525" s="308"/>
      <c r="Z525" s="308"/>
    </row>
    <row r="526">
      <c r="A526" s="361"/>
      <c r="B526" s="308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308"/>
      <c r="T526" s="308"/>
      <c r="U526" s="308"/>
      <c r="V526" s="308"/>
      <c r="W526" s="308"/>
      <c r="X526" s="308"/>
      <c r="Y526" s="308"/>
      <c r="Z526" s="308"/>
    </row>
    <row r="527">
      <c r="A527" s="361"/>
      <c r="B527" s="308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308"/>
      <c r="T527" s="308"/>
      <c r="U527" s="308"/>
      <c r="V527" s="308"/>
      <c r="W527" s="308"/>
      <c r="X527" s="308"/>
      <c r="Y527" s="308"/>
      <c r="Z527" s="308"/>
    </row>
    <row r="528">
      <c r="A528" s="361"/>
      <c r="B528" s="308"/>
      <c r="C528" s="308"/>
      <c r="D528" s="308"/>
      <c r="E528" s="308"/>
      <c r="F528" s="308"/>
      <c r="G528" s="308"/>
      <c r="H528" s="308"/>
      <c r="I528" s="308"/>
      <c r="J528" s="308"/>
      <c r="K528" s="308"/>
      <c r="L528" s="308"/>
      <c r="M528" s="308"/>
      <c r="N528" s="308"/>
      <c r="O528" s="308"/>
      <c r="P528" s="308"/>
      <c r="Q528" s="308"/>
      <c r="R528" s="308"/>
      <c r="S528" s="308"/>
      <c r="T528" s="308"/>
      <c r="U528" s="308"/>
      <c r="V528" s="308"/>
      <c r="W528" s="308"/>
      <c r="X528" s="308"/>
      <c r="Y528" s="308"/>
      <c r="Z528" s="308"/>
    </row>
    <row r="529">
      <c r="A529" s="361"/>
      <c r="B529" s="308"/>
      <c r="C529" s="308"/>
      <c r="D529" s="308"/>
      <c r="E529" s="308"/>
      <c r="F529" s="308"/>
      <c r="G529" s="308"/>
      <c r="H529" s="308"/>
      <c r="I529" s="308"/>
      <c r="J529" s="308"/>
      <c r="K529" s="308"/>
      <c r="L529" s="308"/>
      <c r="M529" s="308"/>
      <c r="N529" s="308"/>
      <c r="O529" s="308"/>
      <c r="P529" s="308"/>
      <c r="Q529" s="308"/>
      <c r="R529" s="308"/>
      <c r="S529" s="308"/>
      <c r="T529" s="308"/>
      <c r="U529" s="308"/>
      <c r="V529" s="308"/>
      <c r="W529" s="308"/>
      <c r="X529" s="308"/>
      <c r="Y529" s="308"/>
      <c r="Z529" s="308"/>
    </row>
    <row r="530">
      <c r="A530" s="361"/>
      <c r="B530" s="308"/>
      <c r="C530" s="308"/>
      <c r="D530" s="308"/>
      <c r="E530" s="308"/>
      <c r="F530" s="308"/>
      <c r="G530" s="308"/>
      <c r="H530" s="308"/>
      <c r="I530" s="308"/>
      <c r="J530" s="308"/>
      <c r="K530" s="308"/>
      <c r="L530" s="308"/>
      <c r="M530" s="308"/>
      <c r="N530" s="308"/>
      <c r="O530" s="308"/>
      <c r="P530" s="308"/>
      <c r="Q530" s="308"/>
      <c r="R530" s="308"/>
      <c r="S530" s="308"/>
      <c r="T530" s="308"/>
      <c r="U530" s="308"/>
      <c r="V530" s="308"/>
      <c r="W530" s="308"/>
      <c r="X530" s="308"/>
      <c r="Y530" s="308"/>
      <c r="Z530" s="308"/>
    </row>
    <row r="531">
      <c r="A531" s="361"/>
      <c r="B531" s="308"/>
      <c r="C531" s="308"/>
      <c r="D531" s="308"/>
      <c r="E531" s="308"/>
      <c r="F531" s="308"/>
      <c r="G531" s="308"/>
      <c r="H531" s="308"/>
      <c r="I531" s="308"/>
      <c r="J531" s="308"/>
      <c r="K531" s="308"/>
      <c r="L531" s="308"/>
      <c r="M531" s="308"/>
      <c r="N531" s="308"/>
      <c r="O531" s="308"/>
      <c r="P531" s="308"/>
      <c r="Q531" s="308"/>
      <c r="R531" s="308"/>
      <c r="S531" s="308"/>
      <c r="T531" s="308"/>
      <c r="U531" s="308"/>
      <c r="V531" s="308"/>
      <c r="W531" s="308"/>
      <c r="X531" s="308"/>
      <c r="Y531" s="308"/>
      <c r="Z531" s="308"/>
    </row>
    <row r="532">
      <c r="A532" s="361"/>
      <c r="B532" s="308"/>
      <c r="C532" s="308"/>
      <c r="D532" s="308"/>
      <c r="E532" s="308"/>
      <c r="F532" s="308"/>
      <c r="G532" s="308"/>
      <c r="H532" s="308"/>
      <c r="I532" s="308"/>
      <c r="J532" s="308"/>
      <c r="K532" s="308"/>
      <c r="L532" s="308"/>
      <c r="M532" s="308"/>
      <c r="N532" s="308"/>
      <c r="O532" s="308"/>
      <c r="P532" s="308"/>
      <c r="Q532" s="308"/>
      <c r="R532" s="308"/>
      <c r="S532" s="308"/>
      <c r="T532" s="308"/>
      <c r="U532" s="308"/>
      <c r="V532" s="308"/>
      <c r="W532" s="308"/>
      <c r="X532" s="308"/>
      <c r="Y532" s="308"/>
      <c r="Z532" s="308"/>
    </row>
    <row r="533">
      <c r="A533" s="361"/>
      <c r="B533" s="308"/>
      <c r="C533" s="308"/>
      <c r="D533" s="308"/>
      <c r="E533" s="308"/>
      <c r="F533" s="308"/>
      <c r="G533" s="308"/>
      <c r="H533" s="308"/>
      <c r="I533" s="308"/>
      <c r="J533" s="308"/>
      <c r="K533" s="308"/>
      <c r="L533" s="308"/>
      <c r="M533" s="308"/>
      <c r="N533" s="308"/>
      <c r="O533" s="308"/>
      <c r="P533" s="308"/>
      <c r="Q533" s="308"/>
      <c r="R533" s="308"/>
      <c r="S533" s="308"/>
      <c r="T533" s="308"/>
      <c r="U533" s="308"/>
      <c r="V533" s="308"/>
      <c r="W533" s="308"/>
      <c r="X533" s="308"/>
      <c r="Y533" s="308"/>
      <c r="Z533" s="308"/>
    </row>
    <row r="534">
      <c r="A534" s="361"/>
      <c r="B534" s="308"/>
      <c r="C534" s="308"/>
      <c r="D534" s="308"/>
      <c r="E534" s="308"/>
      <c r="F534" s="308"/>
      <c r="G534" s="308"/>
      <c r="H534" s="308"/>
      <c r="I534" s="308"/>
      <c r="J534" s="308"/>
      <c r="K534" s="308"/>
      <c r="L534" s="308"/>
      <c r="M534" s="308"/>
      <c r="N534" s="308"/>
      <c r="O534" s="308"/>
      <c r="P534" s="308"/>
      <c r="Q534" s="308"/>
      <c r="R534" s="308"/>
      <c r="S534" s="308"/>
      <c r="T534" s="308"/>
      <c r="U534" s="308"/>
      <c r="V534" s="308"/>
      <c r="W534" s="308"/>
      <c r="X534" s="308"/>
      <c r="Y534" s="308"/>
      <c r="Z534" s="308"/>
    </row>
    <row r="535">
      <c r="A535" s="361"/>
      <c r="B535" s="308"/>
      <c r="C535" s="308"/>
      <c r="D535" s="308"/>
      <c r="E535" s="308"/>
      <c r="F535" s="308"/>
      <c r="G535" s="308"/>
      <c r="H535" s="308"/>
      <c r="I535" s="308"/>
      <c r="J535" s="308"/>
      <c r="K535" s="308"/>
      <c r="L535" s="308"/>
      <c r="M535" s="308"/>
      <c r="N535" s="308"/>
      <c r="O535" s="308"/>
      <c r="P535" s="308"/>
      <c r="Q535" s="308"/>
      <c r="R535" s="308"/>
      <c r="S535" s="308"/>
      <c r="T535" s="308"/>
      <c r="U535" s="308"/>
      <c r="V535" s="308"/>
      <c r="W535" s="308"/>
      <c r="X535" s="308"/>
      <c r="Y535" s="308"/>
      <c r="Z535" s="308"/>
    </row>
    <row r="536">
      <c r="A536" s="361"/>
      <c r="B536" s="308"/>
      <c r="C536" s="308"/>
      <c r="D536" s="308"/>
      <c r="E536" s="308"/>
      <c r="F536" s="308"/>
      <c r="G536" s="308"/>
      <c r="H536" s="308"/>
      <c r="I536" s="308"/>
      <c r="J536" s="308"/>
      <c r="K536" s="308"/>
      <c r="L536" s="308"/>
      <c r="M536" s="308"/>
      <c r="N536" s="308"/>
      <c r="O536" s="308"/>
      <c r="P536" s="308"/>
      <c r="Q536" s="308"/>
      <c r="R536" s="308"/>
      <c r="S536" s="308"/>
      <c r="T536" s="308"/>
      <c r="U536" s="308"/>
      <c r="V536" s="308"/>
      <c r="W536" s="308"/>
      <c r="X536" s="308"/>
      <c r="Y536" s="308"/>
      <c r="Z536" s="308"/>
    </row>
    <row r="537">
      <c r="A537" s="361"/>
      <c r="B537" s="308"/>
      <c r="C537" s="308"/>
      <c r="D537" s="308"/>
      <c r="E537" s="308"/>
      <c r="F537" s="308"/>
      <c r="G537" s="308"/>
      <c r="H537" s="308"/>
      <c r="I537" s="308"/>
      <c r="J537" s="308"/>
      <c r="K537" s="308"/>
      <c r="L537" s="308"/>
      <c r="M537" s="308"/>
      <c r="N537" s="308"/>
      <c r="O537" s="308"/>
      <c r="P537" s="308"/>
      <c r="Q537" s="308"/>
      <c r="R537" s="308"/>
      <c r="S537" s="308"/>
      <c r="T537" s="308"/>
      <c r="U537" s="308"/>
      <c r="V537" s="308"/>
      <c r="W537" s="308"/>
      <c r="X537" s="308"/>
      <c r="Y537" s="308"/>
      <c r="Z537" s="308"/>
    </row>
    <row r="538">
      <c r="A538" s="361"/>
      <c r="B538" s="308"/>
      <c r="C538" s="308"/>
      <c r="D538" s="308"/>
      <c r="E538" s="308"/>
      <c r="F538" s="308"/>
      <c r="G538" s="308"/>
      <c r="H538" s="308"/>
      <c r="I538" s="308"/>
      <c r="J538" s="308"/>
      <c r="K538" s="308"/>
      <c r="L538" s="308"/>
      <c r="M538" s="308"/>
      <c r="N538" s="308"/>
      <c r="O538" s="308"/>
      <c r="P538" s="308"/>
      <c r="Q538" s="308"/>
      <c r="R538" s="308"/>
      <c r="S538" s="308"/>
      <c r="T538" s="308"/>
      <c r="U538" s="308"/>
      <c r="V538" s="308"/>
      <c r="W538" s="308"/>
      <c r="X538" s="308"/>
      <c r="Y538" s="308"/>
      <c r="Z538" s="308"/>
    </row>
    <row r="539">
      <c r="A539" s="361"/>
      <c r="B539" s="308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308"/>
      <c r="T539" s="308"/>
      <c r="U539" s="308"/>
      <c r="V539" s="308"/>
      <c r="W539" s="308"/>
      <c r="X539" s="308"/>
      <c r="Y539" s="308"/>
      <c r="Z539" s="308"/>
    </row>
    <row r="540">
      <c r="A540" s="361"/>
      <c r="B540" s="308"/>
      <c r="C540" s="308"/>
      <c r="D540" s="308"/>
      <c r="E540" s="308"/>
      <c r="F540" s="308"/>
      <c r="G540" s="308"/>
      <c r="H540" s="308"/>
      <c r="I540" s="308"/>
      <c r="J540" s="308"/>
      <c r="K540" s="308"/>
      <c r="L540" s="308"/>
      <c r="M540" s="308"/>
      <c r="N540" s="308"/>
      <c r="O540" s="308"/>
      <c r="P540" s="308"/>
      <c r="Q540" s="308"/>
      <c r="R540" s="308"/>
      <c r="S540" s="308"/>
      <c r="T540" s="308"/>
      <c r="U540" s="308"/>
      <c r="V540" s="308"/>
      <c r="W540" s="308"/>
      <c r="X540" s="308"/>
      <c r="Y540" s="308"/>
      <c r="Z540" s="308"/>
    </row>
    <row r="541">
      <c r="A541" s="361"/>
      <c r="B541" s="308"/>
      <c r="C541" s="308"/>
      <c r="D541" s="308"/>
      <c r="E541" s="308"/>
      <c r="F541" s="308"/>
      <c r="G541" s="308"/>
      <c r="H541" s="308"/>
      <c r="I541" s="308"/>
      <c r="J541" s="308"/>
      <c r="K541" s="308"/>
      <c r="L541" s="308"/>
      <c r="M541" s="308"/>
      <c r="N541" s="308"/>
      <c r="O541" s="308"/>
      <c r="P541" s="308"/>
      <c r="Q541" s="308"/>
      <c r="R541" s="308"/>
      <c r="S541" s="308"/>
      <c r="T541" s="308"/>
      <c r="U541" s="308"/>
      <c r="V541" s="308"/>
      <c r="W541" s="308"/>
      <c r="X541" s="308"/>
      <c r="Y541" s="308"/>
      <c r="Z541" s="308"/>
    </row>
    <row r="542">
      <c r="A542" s="361"/>
      <c r="B542" s="308"/>
      <c r="C542" s="308"/>
      <c r="D542" s="308"/>
      <c r="E542" s="308"/>
      <c r="F542" s="308"/>
      <c r="G542" s="308"/>
      <c r="H542" s="308"/>
      <c r="I542" s="308"/>
      <c r="J542" s="308"/>
      <c r="K542" s="308"/>
      <c r="L542" s="308"/>
      <c r="M542" s="308"/>
      <c r="N542" s="308"/>
      <c r="O542" s="308"/>
      <c r="P542" s="308"/>
      <c r="Q542" s="308"/>
      <c r="R542" s="308"/>
      <c r="S542" s="308"/>
      <c r="T542" s="308"/>
      <c r="U542" s="308"/>
      <c r="V542" s="308"/>
      <c r="W542" s="308"/>
      <c r="X542" s="308"/>
      <c r="Y542" s="308"/>
      <c r="Z542" s="308"/>
    </row>
    <row r="543">
      <c r="A543" s="361"/>
      <c r="B543" s="308"/>
      <c r="C543" s="308"/>
      <c r="D543" s="308"/>
      <c r="E543" s="308"/>
      <c r="F543" s="308"/>
      <c r="G543" s="308"/>
      <c r="H543" s="308"/>
      <c r="I543" s="308"/>
      <c r="J543" s="308"/>
      <c r="K543" s="308"/>
      <c r="L543" s="308"/>
      <c r="M543" s="308"/>
      <c r="N543" s="308"/>
      <c r="O543" s="308"/>
      <c r="P543" s="308"/>
      <c r="Q543" s="308"/>
      <c r="R543" s="308"/>
      <c r="S543" s="308"/>
      <c r="T543" s="308"/>
      <c r="U543" s="308"/>
      <c r="V543" s="308"/>
      <c r="W543" s="308"/>
      <c r="X543" s="308"/>
      <c r="Y543" s="308"/>
      <c r="Z543" s="308"/>
    </row>
    <row r="544">
      <c r="A544" s="361"/>
      <c r="B544" s="308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308"/>
      <c r="T544" s="308"/>
      <c r="U544" s="308"/>
      <c r="V544" s="308"/>
      <c r="W544" s="308"/>
      <c r="X544" s="308"/>
      <c r="Y544" s="308"/>
      <c r="Z544" s="308"/>
    </row>
    <row r="545">
      <c r="A545" s="361"/>
      <c r="B545" s="308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308"/>
      <c r="T545" s="308"/>
      <c r="U545" s="308"/>
      <c r="V545" s="308"/>
      <c r="W545" s="308"/>
      <c r="X545" s="308"/>
      <c r="Y545" s="308"/>
      <c r="Z545" s="308"/>
    </row>
    <row r="546">
      <c r="A546" s="361"/>
      <c r="B546" s="308"/>
      <c r="C546" s="308"/>
      <c r="D546" s="308"/>
      <c r="E546" s="308"/>
      <c r="F546" s="308"/>
      <c r="G546" s="308"/>
      <c r="H546" s="308"/>
      <c r="I546" s="308"/>
      <c r="J546" s="308"/>
      <c r="K546" s="308"/>
      <c r="L546" s="308"/>
      <c r="M546" s="308"/>
      <c r="N546" s="308"/>
      <c r="O546" s="308"/>
      <c r="P546" s="308"/>
      <c r="Q546" s="308"/>
      <c r="R546" s="308"/>
      <c r="S546" s="308"/>
      <c r="T546" s="308"/>
      <c r="U546" s="308"/>
      <c r="V546" s="308"/>
      <c r="W546" s="308"/>
      <c r="X546" s="308"/>
      <c r="Y546" s="308"/>
      <c r="Z546" s="308"/>
    </row>
    <row r="547">
      <c r="A547" s="361"/>
      <c r="B547" s="308"/>
      <c r="C547" s="308"/>
      <c r="D547" s="308"/>
      <c r="E547" s="308"/>
      <c r="F547" s="308"/>
      <c r="G547" s="308"/>
      <c r="H547" s="308"/>
      <c r="I547" s="308"/>
      <c r="J547" s="308"/>
      <c r="K547" s="308"/>
      <c r="L547" s="308"/>
      <c r="M547" s="308"/>
      <c r="N547" s="308"/>
      <c r="O547" s="308"/>
      <c r="P547" s="308"/>
      <c r="Q547" s="308"/>
      <c r="R547" s="308"/>
      <c r="S547" s="308"/>
      <c r="T547" s="308"/>
      <c r="U547" s="308"/>
      <c r="V547" s="308"/>
      <c r="W547" s="308"/>
      <c r="X547" s="308"/>
      <c r="Y547" s="308"/>
      <c r="Z547" s="308"/>
    </row>
    <row r="548">
      <c r="A548" s="361"/>
      <c r="B548" s="308"/>
      <c r="C548" s="308"/>
      <c r="D548" s="308"/>
      <c r="E548" s="308"/>
      <c r="F548" s="308"/>
      <c r="G548" s="308"/>
      <c r="H548" s="308"/>
      <c r="I548" s="308"/>
      <c r="J548" s="308"/>
      <c r="K548" s="308"/>
      <c r="L548" s="308"/>
      <c r="M548" s="308"/>
      <c r="N548" s="308"/>
      <c r="O548" s="308"/>
      <c r="P548" s="308"/>
      <c r="Q548" s="308"/>
      <c r="R548" s="308"/>
      <c r="S548" s="308"/>
      <c r="T548" s="308"/>
      <c r="U548" s="308"/>
      <c r="V548" s="308"/>
      <c r="W548" s="308"/>
      <c r="X548" s="308"/>
      <c r="Y548" s="308"/>
      <c r="Z548" s="308"/>
    </row>
    <row r="549">
      <c r="A549" s="361"/>
      <c r="B549" s="308"/>
      <c r="C549" s="308"/>
      <c r="D549" s="308"/>
      <c r="E549" s="308"/>
      <c r="F549" s="308"/>
      <c r="G549" s="308"/>
      <c r="H549" s="308"/>
      <c r="I549" s="308"/>
      <c r="J549" s="308"/>
      <c r="K549" s="308"/>
      <c r="L549" s="308"/>
      <c r="M549" s="308"/>
      <c r="N549" s="308"/>
      <c r="O549" s="308"/>
      <c r="P549" s="308"/>
      <c r="Q549" s="308"/>
      <c r="R549" s="308"/>
      <c r="S549" s="308"/>
      <c r="T549" s="308"/>
      <c r="U549" s="308"/>
      <c r="V549" s="308"/>
      <c r="W549" s="308"/>
      <c r="X549" s="308"/>
      <c r="Y549" s="308"/>
      <c r="Z549" s="308"/>
    </row>
    <row r="550">
      <c r="A550" s="361"/>
      <c r="B550" s="308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308"/>
      <c r="T550" s="308"/>
      <c r="U550" s="308"/>
      <c r="V550" s="308"/>
      <c r="W550" s="308"/>
      <c r="X550" s="308"/>
      <c r="Y550" s="308"/>
      <c r="Z550" s="308"/>
    </row>
    <row r="551">
      <c r="A551" s="361"/>
      <c r="B551" s="308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308"/>
      <c r="T551" s="308"/>
      <c r="U551" s="308"/>
      <c r="V551" s="308"/>
      <c r="W551" s="308"/>
      <c r="X551" s="308"/>
      <c r="Y551" s="308"/>
      <c r="Z551" s="308"/>
    </row>
    <row r="552">
      <c r="A552" s="361"/>
      <c r="B552" s="308"/>
      <c r="C552" s="308"/>
      <c r="D552" s="308"/>
      <c r="E552" s="308"/>
      <c r="F552" s="308"/>
      <c r="G552" s="308"/>
      <c r="H552" s="308"/>
      <c r="I552" s="308"/>
      <c r="J552" s="308"/>
      <c r="K552" s="308"/>
      <c r="L552" s="308"/>
      <c r="M552" s="308"/>
      <c r="N552" s="308"/>
      <c r="O552" s="308"/>
      <c r="P552" s="308"/>
      <c r="Q552" s="308"/>
      <c r="R552" s="308"/>
      <c r="S552" s="308"/>
      <c r="T552" s="308"/>
      <c r="U552" s="308"/>
      <c r="V552" s="308"/>
      <c r="W552" s="308"/>
      <c r="X552" s="308"/>
      <c r="Y552" s="308"/>
      <c r="Z552" s="308"/>
    </row>
    <row r="553">
      <c r="A553" s="361"/>
      <c r="B553" s="308"/>
      <c r="C553" s="308"/>
      <c r="D553" s="308"/>
      <c r="E553" s="308"/>
      <c r="F553" s="308"/>
      <c r="G553" s="308"/>
      <c r="H553" s="308"/>
      <c r="I553" s="308"/>
      <c r="J553" s="308"/>
      <c r="K553" s="308"/>
      <c r="L553" s="308"/>
      <c r="M553" s="308"/>
      <c r="N553" s="308"/>
      <c r="O553" s="308"/>
      <c r="P553" s="308"/>
      <c r="Q553" s="308"/>
      <c r="R553" s="308"/>
      <c r="S553" s="308"/>
      <c r="T553" s="308"/>
      <c r="U553" s="308"/>
      <c r="V553" s="308"/>
      <c r="W553" s="308"/>
      <c r="X553" s="308"/>
      <c r="Y553" s="308"/>
      <c r="Z553" s="308"/>
    </row>
    <row r="554">
      <c r="A554" s="361"/>
      <c r="B554" s="308"/>
      <c r="C554" s="308"/>
      <c r="D554" s="308"/>
      <c r="E554" s="308"/>
      <c r="F554" s="308"/>
      <c r="G554" s="308"/>
      <c r="H554" s="308"/>
      <c r="I554" s="308"/>
      <c r="J554" s="308"/>
      <c r="K554" s="308"/>
      <c r="L554" s="308"/>
      <c r="M554" s="308"/>
      <c r="N554" s="308"/>
      <c r="O554" s="308"/>
      <c r="P554" s="308"/>
      <c r="Q554" s="308"/>
      <c r="R554" s="308"/>
      <c r="S554" s="308"/>
      <c r="T554" s="308"/>
      <c r="U554" s="308"/>
      <c r="V554" s="308"/>
      <c r="W554" s="308"/>
      <c r="X554" s="308"/>
      <c r="Y554" s="308"/>
      <c r="Z554" s="308"/>
    </row>
    <row r="555">
      <c r="A555" s="361"/>
      <c r="B555" s="308"/>
      <c r="C555" s="308"/>
      <c r="D555" s="308"/>
      <c r="E555" s="308"/>
      <c r="F555" s="308"/>
      <c r="G555" s="308"/>
      <c r="H555" s="308"/>
      <c r="I555" s="308"/>
      <c r="J555" s="308"/>
      <c r="K555" s="308"/>
      <c r="L555" s="308"/>
      <c r="M555" s="308"/>
      <c r="N555" s="308"/>
      <c r="O555" s="308"/>
      <c r="P555" s="308"/>
      <c r="Q555" s="308"/>
      <c r="R555" s="308"/>
      <c r="S555" s="308"/>
      <c r="T555" s="308"/>
      <c r="U555" s="308"/>
      <c r="V555" s="308"/>
      <c r="W555" s="308"/>
      <c r="X555" s="308"/>
      <c r="Y555" s="308"/>
      <c r="Z555" s="308"/>
    </row>
    <row r="556">
      <c r="A556" s="361"/>
      <c r="B556" s="308"/>
      <c r="C556" s="308"/>
      <c r="D556" s="308"/>
      <c r="E556" s="308"/>
      <c r="F556" s="308"/>
      <c r="G556" s="308"/>
      <c r="H556" s="308"/>
      <c r="I556" s="308"/>
      <c r="J556" s="308"/>
      <c r="K556" s="308"/>
      <c r="L556" s="308"/>
      <c r="M556" s="308"/>
      <c r="N556" s="308"/>
      <c r="O556" s="308"/>
      <c r="P556" s="308"/>
      <c r="Q556" s="308"/>
      <c r="R556" s="308"/>
      <c r="S556" s="308"/>
      <c r="T556" s="308"/>
      <c r="U556" s="308"/>
      <c r="V556" s="308"/>
      <c r="W556" s="308"/>
      <c r="X556" s="308"/>
      <c r="Y556" s="308"/>
      <c r="Z556" s="308"/>
    </row>
    <row r="557">
      <c r="A557" s="361"/>
      <c r="B557" s="308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308"/>
      <c r="T557" s="308"/>
      <c r="U557" s="308"/>
      <c r="V557" s="308"/>
      <c r="W557" s="308"/>
      <c r="X557" s="308"/>
      <c r="Y557" s="308"/>
      <c r="Z557" s="308"/>
    </row>
    <row r="558">
      <c r="A558" s="361"/>
      <c r="B558" s="308"/>
      <c r="C558" s="308"/>
      <c r="D558" s="308"/>
      <c r="E558" s="308"/>
      <c r="F558" s="308"/>
      <c r="G558" s="308"/>
      <c r="H558" s="308"/>
      <c r="I558" s="308"/>
      <c r="J558" s="308"/>
      <c r="K558" s="308"/>
      <c r="L558" s="308"/>
      <c r="M558" s="308"/>
      <c r="N558" s="308"/>
      <c r="O558" s="308"/>
      <c r="P558" s="308"/>
      <c r="Q558" s="308"/>
      <c r="R558" s="308"/>
      <c r="S558" s="308"/>
      <c r="T558" s="308"/>
      <c r="U558" s="308"/>
      <c r="V558" s="308"/>
      <c r="W558" s="308"/>
      <c r="X558" s="308"/>
      <c r="Y558" s="308"/>
      <c r="Z558" s="308"/>
    </row>
    <row r="559">
      <c r="A559" s="361"/>
      <c r="B559" s="308"/>
      <c r="C559" s="308"/>
      <c r="D559" s="308"/>
      <c r="E559" s="308"/>
      <c r="F559" s="308"/>
      <c r="G559" s="308"/>
      <c r="H559" s="308"/>
      <c r="I559" s="308"/>
      <c r="J559" s="308"/>
      <c r="K559" s="308"/>
      <c r="L559" s="308"/>
      <c r="M559" s="308"/>
      <c r="N559" s="308"/>
      <c r="O559" s="308"/>
      <c r="P559" s="308"/>
      <c r="Q559" s="308"/>
      <c r="R559" s="308"/>
      <c r="S559" s="308"/>
      <c r="T559" s="308"/>
      <c r="U559" s="308"/>
      <c r="V559" s="308"/>
      <c r="W559" s="308"/>
      <c r="X559" s="308"/>
      <c r="Y559" s="308"/>
      <c r="Z559" s="308"/>
    </row>
    <row r="560">
      <c r="A560" s="361"/>
      <c r="B560" s="308"/>
      <c r="C560" s="308"/>
      <c r="D560" s="308"/>
      <c r="E560" s="308"/>
      <c r="F560" s="308"/>
      <c r="G560" s="308"/>
      <c r="H560" s="308"/>
      <c r="I560" s="308"/>
      <c r="J560" s="308"/>
      <c r="K560" s="308"/>
      <c r="L560" s="308"/>
      <c r="M560" s="308"/>
      <c r="N560" s="308"/>
      <c r="O560" s="308"/>
      <c r="P560" s="308"/>
      <c r="Q560" s="308"/>
      <c r="R560" s="308"/>
      <c r="S560" s="308"/>
      <c r="T560" s="308"/>
      <c r="U560" s="308"/>
      <c r="V560" s="308"/>
      <c r="W560" s="308"/>
      <c r="X560" s="308"/>
      <c r="Y560" s="308"/>
      <c r="Z560" s="308"/>
    </row>
    <row r="561">
      <c r="A561" s="361"/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308"/>
      <c r="T561" s="308"/>
      <c r="U561" s="308"/>
      <c r="V561" s="308"/>
      <c r="W561" s="308"/>
      <c r="X561" s="308"/>
      <c r="Y561" s="308"/>
      <c r="Z561" s="308"/>
    </row>
    <row r="562">
      <c r="A562" s="361"/>
      <c r="B562" s="308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308"/>
      <c r="T562" s="308"/>
      <c r="U562" s="308"/>
      <c r="V562" s="308"/>
      <c r="W562" s="308"/>
      <c r="X562" s="308"/>
      <c r="Y562" s="308"/>
      <c r="Z562" s="308"/>
    </row>
    <row r="563">
      <c r="A563" s="361"/>
      <c r="B563" s="308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308"/>
      <c r="T563" s="308"/>
      <c r="U563" s="308"/>
      <c r="V563" s="308"/>
      <c r="W563" s="308"/>
      <c r="X563" s="308"/>
      <c r="Y563" s="308"/>
      <c r="Z563" s="308"/>
    </row>
    <row r="564">
      <c r="A564" s="361"/>
      <c r="B564" s="308"/>
      <c r="C564" s="308"/>
      <c r="D564" s="308"/>
      <c r="E564" s="308"/>
      <c r="F564" s="308"/>
      <c r="G564" s="308"/>
      <c r="H564" s="308"/>
      <c r="I564" s="308"/>
      <c r="J564" s="308"/>
      <c r="K564" s="308"/>
      <c r="L564" s="308"/>
      <c r="M564" s="308"/>
      <c r="N564" s="308"/>
      <c r="O564" s="308"/>
      <c r="P564" s="308"/>
      <c r="Q564" s="308"/>
      <c r="R564" s="308"/>
      <c r="S564" s="308"/>
      <c r="T564" s="308"/>
      <c r="U564" s="308"/>
      <c r="V564" s="308"/>
      <c r="W564" s="308"/>
      <c r="X564" s="308"/>
      <c r="Y564" s="308"/>
      <c r="Z564" s="308"/>
    </row>
    <row r="565">
      <c r="A565" s="361"/>
      <c r="B565" s="308"/>
      <c r="C565" s="308"/>
      <c r="D565" s="308"/>
      <c r="E565" s="308"/>
      <c r="F565" s="308"/>
      <c r="G565" s="308"/>
      <c r="H565" s="308"/>
      <c r="I565" s="308"/>
      <c r="J565" s="308"/>
      <c r="K565" s="308"/>
      <c r="L565" s="308"/>
      <c r="M565" s="308"/>
      <c r="N565" s="308"/>
      <c r="O565" s="308"/>
      <c r="P565" s="308"/>
      <c r="Q565" s="308"/>
      <c r="R565" s="308"/>
      <c r="S565" s="308"/>
      <c r="T565" s="308"/>
      <c r="U565" s="308"/>
      <c r="V565" s="308"/>
      <c r="W565" s="308"/>
      <c r="X565" s="308"/>
      <c r="Y565" s="308"/>
      <c r="Z565" s="308"/>
    </row>
    <row r="566">
      <c r="A566" s="361"/>
      <c r="B566" s="308"/>
      <c r="C566" s="308"/>
      <c r="D566" s="308"/>
      <c r="E566" s="308"/>
      <c r="F566" s="308"/>
      <c r="G566" s="308"/>
      <c r="H566" s="308"/>
      <c r="I566" s="308"/>
      <c r="J566" s="308"/>
      <c r="K566" s="308"/>
      <c r="L566" s="308"/>
      <c r="M566" s="308"/>
      <c r="N566" s="308"/>
      <c r="O566" s="308"/>
      <c r="P566" s="308"/>
      <c r="Q566" s="308"/>
      <c r="R566" s="308"/>
      <c r="S566" s="308"/>
      <c r="T566" s="308"/>
      <c r="U566" s="308"/>
      <c r="V566" s="308"/>
      <c r="W566" s="308"/>
      <c r="X566" s="308"/>
      <c r="Y566" s="308"/>
      <c r="Z566" s="308"/>
    </row>
    <row r="567">
      <c r="A567" s="361"/>
      <c r="B567" s="308"/>
      <c r="C567" s="308"/>
      <c r="D567" s="308"/>
      <c r="E567" s="308"/>
      <c r="F567" s="308"/>
      <c r="G567" s="308"/>
      <c r="H567" s="308"/>
      <c r="I567" s="308"/>
      <c r="J567" s="308"/>
      <c r="K567" s="308"/>
      <c r="L567" s="308"/>
      <c r="M567" s="308"/>
      <c r="N567" s="308"/>
      <c r="O567" s="308"/>
      <c r="P567" s="308"/>
      <c r="Q567" s="308"/>
      <c r="R567" s="308"/>
      <c r="S567" s="308"/>
      <c r="T567" s="308"/>
      <c r="U567" s="308"/>
      <c r="V567" s="308"/>
      <c r="W567" s="308"/>
      <c r="X567" s="308"/>
      <c r="Y567" s="308"/>
      <c r="Z567" s="308"/>
    </row>
    <row r="568">
      <c r="A568" s="361"/>
      <c r="B568" s="308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308"/>
      <c r="T568" s="308"/>
      <c r="U568" s="308"/>
      <c r="V568" s="308"/>
      <c r="W568" s="308"/>
      <c r="X568" s="308"/>
      <c r="Y568" s="308"/>
      <c r="Z568" s="308"/>
    </row>
    <row r="569">
      <c r="A569" s="361"/>
      <c r="B569" s="308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308"/>
      <c r="T569" s="308"/>
      <c r="U569" s="308"/>
      <c r="V569" s="308"/>
      <c r="W569" s="308"/>
      <c r="X569" s="308"/>
      <c r="Y569" s="308"/>
      <c r="Z569" s="308"/>
    </row>
    <row r="570">
      <c r="A570" s="361"/>
      <c r="B570" s="308"/>
      <c r="C570" s="308"/>
      <c r="D570" s="308"/>
      <c r="E570" s="308"/>
      <c r="F570" s="308"/>
      <c r="G570" s="308"/>
      <c r="H570" s="308"/>
      <c r="I570" s="308"/>
      <c r="J570" s="308"/>
      <c r="K570" s="308"/>
      <c r="L570" s="308"/>
      <c r="M570" s="308"/>
      <c r="N570" s="308"/>
      <c r="O570" s="308"/>
      <c r="P570" s="308"/>
      <c r="Q570" s="308"/>
      <c r="R570" s="308"/>
      <c r="S570" s="308"/>
      <c r="T570" s="308"/>
      <c r="U570" s="308"/>
      <c r="V570" s="308"/>
      <c r="W570" s="308"/>
      <c r="X570" s="308"/>
      <c r="Y570" s="308"/>
      <c r="Z570" s="308"/>
    </row>
    <row r="571">
      <c r="A571" s="361"/>
      <c r="B571" s="308"/>
      <c r="C571" s="308"/>
      <c r="D571" s="308"/>
      <c r="E571" s="308"/>
      <c r="F571" s="308"/>
      <c r="G571" s="308"/>
      <c r="H571" s="308"/>
      <c r="I571" s="308"/>
      <c r="J571" s="308"/>
      <c r="K571" s="308"/>
      <c r="L571" s="308"/>
      <c r="M571" s="308"/>
      <c r="N571" s="308"/>
      <c r="O571" s="308"/>
      <c r="P571" s="308"/>
      <c r="Q571" s="308"/>
      <c r="R571" s="308"/>
      <c r="S571" s="308"/>
      <c r="T571" s="308"/>
      <c r="U571" s="308"/>
      <c r="V571" s="308"/>
      <c r="W571" s="308"/>
      <c r="X571" s="308"/>
      <c r="Y571" s="308"/>
      <c r="Z571" s="308"/>
    </row>
    <row r="572">
      <c r="A572" s="361"/>
      <c r="B572" s="308"/>
      <c r="C572" s="308"/>
      <c r="D572" s="308"/>
      <c r="E572" s="308"/>
      <c r="F572" s="308"/>
      <c r="G572" s="308"/>
      <c r="H572" s="308"/>
      <c r="I572" s="308"/>
      <c r="J572" s="308"/>
      <c r="K572" s="308"/>
      <c r="L572" s="308"/>
      <c r="M572" s="308"/>
      <c r="N572" s="308"/>
      <c r="O572" s="308"/>
      <c r="P572" s="308"/>
      <c r="Q572" s="308"/>
      <c r="R572" s="308"/>
      <c r="S572" s="308"/>
      <c r="T572" s="308"/>
      <c r="U572" s="308"/>
      <c r="V572" s="308"/>
      <c r="W572" s="308"/>
      <c r="X572" s="308"/>
      <c r="Y572" s="308"/>
      <c r="Z572" s="308"/>
    </row>
    <row r="573">
      <c r="A573" s="361"/>
      <c r="B573" s="308"/>
      <c r="C573" s="308"/>
      <c r="D573" s="308"/>
      <c r="E573" s="308"/>
      <c r="F573" s="308"/>
      <c r="G573" s="308"/>
      <c r="H573" s="308"/>
      <c r="I573" s="308"/>
      <c r="J573" s="308"/>
      <c r="K573" s="308"/>
      <c r="L573" s="308"/>
      <c r="M573" s="308"/>
      <c r="N573" s="308"/>
      <c r="O573" s="308"/>
      <c r="P573" s="308"/>
      <c r="Q573" s="308"/>
      <c r="R573" s="308"/>
      <c r="S573" s="308"/>
      <c r="T573" s="308"/>
      <c r="U573" s="308"/>
      <c r="V573" s="308"/>
      <c r="W573" s="308"/>
      <c r="X573" s="308"/>
      <c r="Y573" s="308"/>
      <c r="Z573" s="308"/>
    </row>
    <row r="574">
      <c r="A574" s="361"/>
      <c r="B574" s="308"/>
      <c r="C574" s="308"/>
      <c r="D574" s="308"/>
      <c r="E574" s="308"/>
      <c r="F574" s="308"/>
      <c r="G574" s="308"/>
      <c r="H574" s="308"/>
      <c r="I574" s="308"/>
      <c r="J574" s="308"/>
      <c r="K574" s="308"/>
      <c r="L574" s="308"/>
      <c r="M574" s="308"/>
      <c r="N574" s="308"/>
      <c r="O574" s="308"/>
      <c r="P574" s="308"/>
      <c r="Q574" s="308"/>
      <c r="R574" s="308"/>
      <c r="S574" s="308"/>
      <c r="T574" s="308"/>
      <c r="U574" s="308"/>
      <c r="V574" s="308"/>
      <c r="W574" s="308"/>
      <c r="X574" s="308"/>
      <c r="Y574" s="308"/>
      <c r="Z574" s="308"/>
    </row>
    <row r="575">
      <c r="A575" s="361"/>
      <c r="B575" s="308"/>
      <c r="C575" s="308"/>
      <c r="D575" s="308"/>
      <c r="E575" s="308"/>
      <c r="F575" s="308"/>
      <c r="G575" s="308"/>
      <c r="H575" s="308"/>
      <c r="I575" s="308"/>
      <c r="J575" s="308"/>
      <c r="K575" s="308"/>
      <c r="L575" s="308"/>
      <c r="M575" s="308"/>
      <c r="N575" s="308"/>
      <c r="O575" s="308"/>
      <c r="P575" s="308"/>
      <c r="Q575" s="308"/>
      <c r="R575" s="308"/>
      <c r="S575" s="308"/>
      <c r="T575" s="308"/>
      <c r="U575" s="308"/>
      <c r="V575" s="308"/>
      <c r="W575" s="308"/>
      <c r="X575" s="308"/>
      <c r="Y575" s="308"/>
      <c r="Z575" s="308"/>
    </row>
    <row r="576">
      <c r="A576" s="361"/>
      <c r="B576" s="308"/>
      <c r="C576" s="308"/>
      <c r="D576" s="308"/>
      <c r="E576" s="308"/>
      <c r="F576" s="308"/>
      <c r="G576" s="308"/>
      <c r="H576" s="308"/>
      <c r="I576" s="308"/>
      <c r="J576" s="308"/>
      <c r="K576" s="308"/>
      <c r="L576" s="308"/>
      <c r="M576" s="308"/>
      <c r="N576" s="308"/>
      <c r="O576" s="308"/>
      <c r="P576" s="308"/>
      <c r="Q576" s="308"/>
      <c r="R576" s="308"/>
      <c r="S576" s="308"/>
      <c r="T576" s="308"/>
      <c r="U576" s="308"/>
      <c r="V576" s="308"/>
      <c r="W576" s="308"/>
      <c r="X576" s="308"/>
      <c r="Y576" s="308"/>
      <c r="Z576" s="308"/>
    </row>
    <row r="577">
      <c r="A577" s="361"/>
      <c r="B577" s="308"/>
      <c r="C577" s="308"/>
      <c r="D577" s="308"/>
      <c r="E577" s="308"/>
      <c r="F577" s="308"/>
      <c r="G577" s="308"/>
      <c r="H577" s="308"/>
      <c r="I577" s="308"/>
      <c r="J577" s="308"/>
      <c r="K577" s="308"/>
      <c r="L577" s="308"/>
      <c r="M577" s="308"/>
      <c r="N577" s="308"/>
      <c r="O577" s="308"/>
      <c r="P577" s="308"/>
      <c r="Q577" s="308"/>
      <c r="R577" s="308"/>
      <c r="S577" s="308"/>
      <c r="T577" s="308"/>
      <c r="U577" s="308"/>
      <c r="V577" s="308"/>
      <c r="W577" s="308"/>
      <c r="X577" s="308"/>
      <c r="Y577" s="308"/>
      <c r="Z577" s="308"/>
    </row>
    <row r="578">
      <c r="A578" s="361"/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308"/>
      <c r="T578" s="308"/>
      <c r="U578" s="308"/>
      <c r="V578" s="308"/>
      <c r="W578" s="308"/>
      <c r="X578" s="308"/>
      <c r="Y578" s="308"/>
      <c r="Z578" s="308"/>
    </row>
    <row r="579">
      <c r="A579" s="361"/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308"/>
      <c r="T579" s="308"/>
      <c r="U579" s="308"/>
      <c r="V579" s="308"/>
      <c r="W579" s="308"/>
      <c r="X579" s="308"/>
      <c r="Y579" s="308"/>
      <c r="Z579" s="308"/>
    </row>
    <row r="580">
      <c r="A580" s="361"/>
      <c r="B580" s="308"/>
      <c r="C580" s="308"/>
      <c r="D580" s="308"/>
      <c r="E580" s="308"/>
      <c r="F580" s="308"/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308"/>
      <c r="T580" s="308"/>
      <c r="U580" s="308"/>
      <c r="V580" s="308"/>
      <c r="W580" s="308"/>
      <c r="X580" s="308"/>
      <c r="Y580" s="308"/>
      <c r="Z580" s="308"/>
    </row>
    <row r="581">
      <c r="A581" s="361"/>
      <c r="B581" s="308"/>
      <c r="C581" s="308"/>
      <c r="D581" s="308"/>
      <c r="E581" s="308"/>
      <c r="F581" s="308"/>
      <c r="G581" s="308"/>
      <c r="H581" s="308"/>
      <c r="I581" s="308"/>
      <c r="J581" s="308"/>
      <c r="K581" s="308"/>
      <c r="L581" s="308"/>
      <c r="M581" s="308"/>
      <c r="N581" s="308"/>
      <c r="O581" s="308"/>
      <c r="P581" s="308"/>
      <c r="Q581" s="308"/>
      <c r="R581" s="308"/>
      <c r="S581" s="308"/>
      <c r="T581" s="308"/>
      <c r="U581" s="308"/>
      <c r="V581" s="308"/>
      <c r="W581" s="308"/>
      <c r="X581" s="308"/>
      <c r="Y581" s="308"/>
      <c r="Z581" s="308"/>
    </row>
    <row r="582">
      <c r="A582" s="361"/>
      <c r="B582" s="308"/>
      <c r="C582" s="308"/>
      <c r="D582" s="308"/>
      <c r="E582" s="308"/>
      <c r="F582" s="308"/>
      <c r="G582" s="308"/>
      <c r="H582" s="308"/>
      <c r="I582" s="308"/>
      <c r="J582" s="308"/>
      <c r="K582" s="308"/>
      <c r="L582" s="308"/>
      <c r="M582" s="308"/>
      <c r="N582" s="308"/>
      <c r="O582" s="308"/>
      <c r="P582" s="308"/>
      <c r="Q582" s="308"/>
      <c r="R582" s="308"/>
      <c r="S582" s="308"/>
      <c r="T582" s="308"/>
      <c r="U582" s="308"/>
      <c r="V582" s="308"/>
      <c r="W582" s="308"/>
      <c r="X582" s="308"/>
      <c r="Y582" s="308"/>
      <c r="Z582" s="308"/>
    </row>
    <row r="583">
      <c r="A583" s="361"/>
      <c r="B583" s="308"/>
      <c r="C583" s="308"/>
      <c r="D583" s="308"/>
      <c r="E583" s="308"/>
      <c r="F583" s="308"/>
      <c r="G583" s="308"/>
      <c r="H583" s="308"/>
      <c r="I583" s="308"/>
      <c r="J583" s="308"/>
      <c r="K583" s="308"/>
      <c r="L583" s="308"/>
      <c r="M583" s="308"/>
      <c r="N583" s="308"/>
      <c r="O583" s="308"/>
      <c r="P583" s="308"/>
      <c r="Q583" s="308"/>
      <c r="R583" s="308"/>
      <c r="S583" s="308"/>
      <c r="T583" s="308"/>
      <c r="U583" s="308"/>
      <c r="V583" s="308"/>
      <c r="W583" s="308"/>
      <c r="X583" s="308"/>
      <c r="Y583" s="308"/>
      <c r="Z583" s="308"/>
    </row>
    <row r="584">
      <c r="A584" s="361"/>
      <c r="B584" s="308"/>
      <c r="C584" s="308"/>
      <c r="D584" s="308"/>
      <c r="E584" s="308"/>
      <c r="F584" s="308"/>
      <c r="G584" s="308"/>
      <c r="H584" s="308"/>
      <c r="I584" s="308"/>
      <c r="J584" s="308"/>
      <c r="K584" s="308"/>
      <c r="L584" s="308"/>
      <c r="M584" s="308"/>
      <c r="N584" s="308"/>
      <c r="O584" s="308"/>
      <c r="P584" s="308"/>
      <c r="Q584" s="308"/>
      <c r="R584" s="308"/>
      <c r="S584" s="308"/>
      <c r="T584" s="308"/>
      <c r="U584" s="308"/>
      <c r="V584" s="308"/>
      <c r="W584" s="308"/>
      <c r="X584" s="308"/>
      <c r="Y584" s="308"/>
      <c r="Z584" s="308"/>
    </row>
    <row r="585">
      <c r="A585" s="361"/>
      <c r="B585" s="308"/>
      <c r="C585" s="308"/>
      <c r="D585" s="308"/>
      <c r="E585" s="308"/>
      <c r="F585" s="308"/>
      <c r="G585" s="308"/>
      <c r="H585" s="308"/>
      <c r="I585" s="308"/>
      <c r="J585" s="308"/>
      <c r="K585" s="308"/>
      <c r="L585" s="308"/>
      <c r="M585" s="308"/>
      <c r="N585" s="308"/>
      <c r="O585" s="308"/>
      <c r="P585" s="308"/>
      <c r="Q585" s="308"/>
      <c r="R585" s="308"/>
      <c r="S585" s="308"/>
      <c r="T585" s="308"/>
      <c r="U585" s="308"/>
      <c r="V585" s="308"/>
      <c r="W585" s="308"/>
      <c r="X585" s="308"/>
      <c r="Y585" s="308"/>
      <c r="Z585" s="308"/>
    </row>
    <row r="586">
      <c r="A586" s="361"/>
      <c r="B586" s="308"/>
      <c r="C586" s="308"/>
      <c r="D586" s="308"/>
      <c r="E586" s="308"/>
      <c r="F586" s="308"/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308"/>
      <c r="T586" s="308"/>
      <c r="U586" s="308"/>
      <c r="V586" s="308"/>
      <c r="W586" s="308"/>
      <c r="X586" s="308"/>
      <c r="Y586" s="308"/>
      <c r="Z586" s="308"/>
    </row>
    <row r="587">
      <c r="A587" s="361"/>
      <c r="B587" s="308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308"/>
      <c r="T587" s="308"/>
      <c r="U587" s="308"/>
      <c r="V587" s="308"/>
      <c r="W587" s="308"/>
      <c r="X587" s="308"/>
      <c r="Y587" s="308"/>
      <c r="Z587" s="308"/>
    </row>
    <row r="588">
      <c r="A588" s="361"/>
      <c r="B588" s="308"/>
      <c r="C588" s="308"/>
      <c r="D588" s="308"/>
      <c r="E588" s="308"/>
      <c r="F588" s="308"/>
      <c r="G588" s="308"/>
      <c r="H588" s="308"/>
      <c r="I588" s="308"/>
      <c r="J588" s="308"/>
      <c r="K588" s="308"/>
      <c r="L588" s="308"/>
      <c r="M588" s="308"/>
      <c r="N588" s="308"/>
      <c r="O588" s="308"/>
      <c r="P588" s="308"/>
      <c r="Q588" s="308"/>
      <c r="R588" s="308"/>
      <c r="S588" s="308"/>
      <c r="T588" s="308"/>
      <c r="U588" s="308"/>
      <c r="V588" s="308"/>
      <c r="W588" s="308"/>
      <c r="X588" s="308"/>
      <c r="Y588" s="308"/>
      <c r="Z588" s="308"/>
    </row>
    <row r="589">
      <c r="A589" s="361"/>
      <c r="B589" s="308"/>
      <c r="C589" s="308"/>
      <c r="D589" s="308"/>
      <c r="E589" s="308"/>
      <c r="F589" s="308"/>
      <c r="G589" s="308"/>
      <c r="H589" s="308"/>
      <c r="I589" s="308"/>
      <c r="J589" s="308"/>
      <c r="K589" s="308"/>
      <c r="L589" s="308"/>
      <c r="M589" s="308"/>
      <c r="N589" s="308"/>
      <c r="O589" s="308"/>
      <c r="P589" s="308"/>
      <c r="Q589" s="308"/>
      <c r="R589" s="308"/>
      <c r="S589" s="308"/>
      <c r="T589" s="308"/>
      <c r="U589" s="308"/>
      <c r="V589" s="308"/>
      <c r="W589" s="308"/>
      <c r="X589" s="308"/>
      <c r="Y589" s="308"/>
      <c r="Z589" s="308"/>
    </row>
    <row r="590">
      <c r="A590" s="361"/>
      <c r="B590" s="308"/>
      <c r="C590" s="308"/>
      <c r="D590" s="308"/>
      <c r="E590" s="308"/>
      <c r="F590" s="308"/>
      <c r="G590" s="308"/>
      <c r="H590" s="308"/>
      <c r="I590" s="308"/>
      <c r="J590" s="308"/>
      <c r="K590" s="308"/>
      <c r="L590" s="308"/>
      <c r="M590" s="308"/>
      <c r="N590" s="308"/>
      <c r="O590" s="308"/>
      <c r="P590" s="308"/>
      <c r="Q590" s="308"/>
      <c r="R590" s="308"/>
      <c r="S590" s="308"/>
      <c r="T590" s="308"/>
      <c r="U590" s="308"/>
      <c r="V590" s="308"/>
      <c r="W590" s="308"/>
      <c r="X590" s="308"/>
      <c r="Y590" s="308"/>
      <c r="Z590" s="308"/>
    </row>
    <row r="591">
      <c r="A591" s="361"/>
      <c r="B591" s="308"/>
      <c r="C591" s="308"/>
      <c r="D591" s="308"/>
      <c r="E591" s="308"/>
      <c r="F591" s="308"/>
      <c r="G591" s="308"/>
      <c r="H591" s="308"/>
      <c r="I591" s="308"/>
      <c r="J591" s="308"/>
      <c r="K591" s="308"/>
      <c r="L591" s="308"/>
      <c r="M591" s="308"/>
      <c r="N591" s="308"/>
      <c r="O591" s="308"/>
      <c r="P591" s="308"/>
      <c r="Q591" s="308"/>
      <c r="R591" s="308"/>
      <c r="S591" s="308"/>
      <c r="T591" s="308"/>
      <c r="U591" s="308"/>
      <c r="V591" s="308"/>
      <c r="W591" s="308"/>
      <c r="X591" s="308"/>
      <c r="Y591" s="308"/>
      <c r="Z591" s="308"/>
    </row>
    <row r="592">
      <c r="A592" s="361"/>
      <c r="B592" s="308"/>
      <c r="C592" s="308"/>
      <c r="D592" s="308"/>
      <c r="E592" s="308"/>
      <c r="F592" s="308"/>
      <c r="G592" s="308"/>
      <c r="H592" s="308"/>
      <c r="I592" s="308"/>
      <c r="J592" s="308"/>
      <c r="K592" s="308"/>
      <c r="L592" s="308"/>
      <c r="M592" s="308"/>
      <c r="N592" s="308"/>
      <c r="O592" s="308"/>
      <c r="P592" s="308"/>
      <c r="Q592" s="308"/>
      <c r="R592" s="308"/>
      <c r="S592" s="308"/>
      <c r="T592" s="308"/>
      <c r="U592" s="308"/>
      <c r="V592" s="308"/>
      <c r="W592" s="308"/>
      <c r="X592" s="308"/>
      <c r="Y592" s="308"/>
      <c r="Z592" s="308"/>
    </row>
    <row r="593">
      <c r="A593" s="361"/>
      <c r="B593" s="308"/>
      <c r="C593" s="308"/>
      <c r="D593" s="308"/>
      <c r="E593" s="308"/>
      <c r="F593" s="308"/>
      <c r="G593" s="308"/>
      <c r="H593" s="308"/>
      <c r="I593" s="308"/>
      <c r="J593" s="308"/>
      <c r="K593" s="308"/>
      <c r="L593" s="308"/>
      <c r="M593" s="308"/>
      <c r="N593" s="308"/>
      <c r="O593" s="308"/>
      <c r="P593" s="308"/>
      <c r="Q593" s="308"/>
      <c r="R593" s="308"/>
      <c r="S593" s="308"/>
      <c r="T593" s="308"/>
      <c r="U593" s="308"/>
      <c r="V593" s="308"/>
      <c r="W593" s="308"/>
      <c r="X593" s="308"/>
      <c r="Y593" s="308"/>
      <c r="Z593" s="308"/>
    </row>
    <row r="594">
      <c r="A594" s="361"/>
      <c r="B594" s="308"/>
      <c r="C594" s="308"/>
      <c r="D594" s="308"/>
      <c r="E594" s="308"/>
      <c r="F594" s="308"/>
      <c r="G594" s="308"/>
      <c r="H594" s="308"/>
      <c r="I594" s="308"/>
      <c r="J594" s="308"/>
      <c r="K594" s="308"/>
      <c r="L594" s="308"/>
      <c r="M594" s="308"/>
      <c r="N594" s="308"/>
      <c r="O594" s="308"/>
      <c r="P594" s="308"/>
      <c r="Q594" s="308"/>
      <c r="R594" s="308"/>
      <c r="S594" s="308"/>
      <c r="T594" s="308"/>
      <c r="U594" s="308"/>
      <c r="V594" s="308"/>
      <c r="W594" s="308"/>
      <c r="X594" s="308"/>
      <c r="Y594" s="308"/>
      <c r="Z594" s="308"/>
    </row>
    <row r="595">
      <c r="A595" s="361"/>
      <c r="B595" s="308"/>
      <c r="C595" s="308"/>
      <c r="D595" s="308"/>
      <c r="E595" s="308"/>
      <c r="F595" s="308"/>
      <c r="G595" s="308"/>
      <c r="H595" s="308"/>
      <c r="I595" s="308"/>
      <c r="J595" s="308"/>
      <c r="K595" s="308"/>
      <c r="L595" s="308"/>
      <c r="M595" s="308"/>
      <c r="N595" s="308"/>
      <c r="O595" s="308"/>
      <c r="P595" s="308"/>
      <c r="Q595" s="308"/>
      <c r="R595" s="308"/>
      <c r="S595" s="308"/>
      <c r="T595" s="308"/>
      <c r="U595" s="308"/>
      <c r="V595" s="308"/>
      <c r="W595" s="308"/>
      <c r="X595" s="308"/>
      <c r="Y595" s="308"/>
      <c r="Z595" s="308"/>
    </row>
    <row r="596">
      <c r="A596" s="361"/>
      <c r="B596" s="308"/>
      <c r="C596" s="308"/>
      <c r="D596" s="308"/>
      <c r="E596" s="308"/>
      <c r="F596" s="308"/>
      <c r="G596" s="308"/>
      <c r="H596" s="308"/>
      <c r="I596" s="308"/>
      <c r="J596" s="308"/>
      <c r="K596" s="308"/>
      <c r="L596" s="308"/>
      <c r="M596" s="308"/>
      <c r="N596" s="308"/>
      <c r="O596" s="308"/>
      <c r="P596" s="308"/>
      <c r="Q596" s="308"/>
      <c r="R596" s="308"/>
      <c r="S596" s="308"/>
      <c r="T596" s="308"/>
      <c r="U596" s="308"/>
      <c r="V596" s="308"/>
      <c r="W596" s="308"/>
      <c r="X596" s="308"/>
      <c r="Y596" s="308"/>
      <c r="Z596" s="308"/>
    </row>
    <row r="597">
      <c r="A597" s="361"/>
      <c r="B597" s="308"/>
      <c r="C597" s="308"/>
      <c r="D597" s="308"/>
      <c r="E597" s="308"/>
      <c r="F597" s="308"/>
      <c r="G597" s="308"/>
      <c r="H597" s="308"/>
      <c r="I597" s="308"/>
      <c r="J597" s="308"/>
      <c r="K597" s="308"/>
      <c r="L597" s="308"/>
      <c r="M597" s="308"/>
      <c r="N597" s="308"/>
      <c r="O597" s="308"/>
      <c r="P597" s="308"/>
      <c r="Q597" s="308"/>
      <c r="R597" s="308"/>
      <c r="S597" s="308"/>
      <c r="T597" s="308"/>
      <c r="U597" s="308"/>
      <c r="V597" s="308"/>
      <c r="W597" s="308"/>
      <c r="X597" s="308"/>
      <c r="Y597" s="308"/>
      <c r="Z597" s="308"/>
    </row>
    <row r="598">
      <c r="A598" s="361"/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308"/>
      <c r="T598" s="308"/>
      <c r="U598" s="308"/>
      <c r="V598" s="308"/>
      <c r="W598" s="308"/>
      <c r="X598" s="308"/>
      <c r="Y598" s="308"/>
      <c r="Z598" s="308"/>
    </row>
    <row r="599">
      <c r="A599" s="361"/>
      <c r="B599" s="308"/>
      <c r="C599" s="308"/>
      <c r="D599" s="308"/>
      <c r="E599" s="308"/>
      <c r="F599" s="308"/>
      <c r="G599" s="308"/>
      <c r="H599" s="308"/>
      <c r="I599" s="308"/>
      <c r="J599" s="308"/>
      <c r="K599" s="308"/>
      <c r="L599" s="308"/>
      <c r="M599" s="308"/>
      <c r="N599" s="308"/>
      <c r="O599" s="308"/>
      <c r="P599" s="308"/>
      <c r="Q599" s="308"/>
      <c r="R599" s="308"/>
      <c r="S599" s="308"/>
      <c r="T599" s="308"/>
      <c r="U599" s="308"/>
      <c r="V599" s="308"/>
      <c r="W599" s="308"/>
      <c r="X599" s="308"/>
      <c r="Y599" s="308"/>
      <c r="Z599" s="308"/>
    </row>
    <row r="600">
      <c r="A600" s="361"/>
      <c r="B600" s="308"/>
      <c r="C600" s="308"/>
      <c r="D600" s="308"/>
      <c r="E600" s="308"/>
      <c r="F600" s="308"/>
      <c r="G600" s="308"/>
      <c r="H600" s="308"/>
      <c r="I600" s="308"/>
      <c r="J600" s="308"/>
      <c r="K600" s="308"/>
      <c r="L600" s="308"/>
      <c r="M600" s="308"/>
      <c r="N600" s="308"/>
      <c r="O600" s="308"/>
      <c r="P600" s="308"/>
      <c r="Q600" s="308"/>
      <c r="R600" s="308"/>
      <c r="S600" s="308"/>
      <c r="T600" s="308"/>
      <c r="U600" s="308"/>
      <c r="V600" s="308"/>
      <c r="W600" s="308"/>
      <c r="X600" s="308"/>
      <c r="Y600" s="308"/>
      <c r="Z600" s="308"/>
    </row>
    <row r="601">
      <c r="A601" s="361"/>
      <c r="B601" s="308"/>
      <c r="C601" s="308"/>
      <c r="D601" s="308"/>
      <c r="E601" s="308"/>
      <c r="F601" s="308"/>
      <c r="G601" s="308"/>
      <c r="H601" s="308"/>
      <c r="I601" s="308"/>
      <c r="J601" s="308"/>
      <c r="K601" s="308"/>
      <c r="L601" s="308"/>
      <c r="M601" s="308"/>
      <c r="N601" s="308"/>
      <c r="O601" s="308"/>
      <c r="P601" s="308"/>
      <c r="Q601" s="308"/>
      <c r="R601" s="308"/>
      <c r="S601" s="308"/>
      <c r="T601" s="308"/>
      <c r="U601" s="308"/>
      <c r="V601" s="308"/>
      <c r="W601" s="308"/>
      <c r="X601" s="308"/>
      <c r="Y601" s="308"/>
      <c r="Z601" s="308"/>
    </row>
    <row r="602">
      <c r="A602" s="361"/>
      <c r="B602" s="308"/>
      <c r="C602" s="308"/>
      <c r="D602" s="308"/>
      <c r="E602" s="308"/>
      <c r="F602" s="308"/>
      <c r="G602" s="308"/>
      <c r="H602" s="308"/>
      <c r="I602" s="308"/>
      <c r="J602" s="308"/>
      <c r="K602" s="308"/>
      <c r="L602" s="308"/>
      <c r="M602" s="308"/>
      <c r="N602" s="308"/>
      <c r="O602" s="308"/>
      <c r="P602" s="308"/>
      <c r="Q602" s="308"/>
      <c r="R602" s="308"/>
      <c r="S602" s="308"/>
      <c r="T602" s="308"/>
      <c r="U602" s="308"/>
      <c r="V602" s="308"/>
      <c r="W602" s="308"/>
      <c r="X602" s="308"/>
      <c r="Y602" s="308"/>
      <c r="Z602" s="308"/>
    </row>
    <row r="603">
      <c r="A603" s="361"/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308"/>
      <c r="T603" s="308"/>
      <c r="U603" s="308"/>
      <c r="V603" s="308"/>
      <c r="W603" s="308"/>
      <c r="X603" s="308"/>
      <c r="Y603" s="308"/>
      <c r="Z603" s="308"/>
    </row>
    <row r="604">
      <c r="A604" s="361"/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308"/>
      <c r="T604" s="308"/>
      <c r="U604" s="308"/>
      <c r="V604" s="308"/>
      <c r="W604" s="308"/>
      <c r="X604" s="308"/>
      <c r="Y604" s="308"/>
      <c r="Z604" s="308"/>
    </row>
    <row r="605">
      <c r="A605" s="361"/>
      <c r="B605" s="308"/>
      <c r="C605" s="308"/>
      <c r="D605" s="308"/>
      <c r="E605" s="308"/>
      <c r="F605" s="308"/>
      <c r="G605" s="308"/>
      <c r="H605" s="308"/>
      <c r="I605" s="308"/>
      <c r="J605" s="308"/>
      <c r="K605" s="308"/>
      <c r="L605" s="308"/>
      <c r="M605" s="308"/>
      <c r="N605" s="308"/>
      <c r="O605" s="308"/>
      <c r="P605" s="308"/>
      <c r="Q605" s="308"/>
      <c r="R605" s="308"/>
      <c r="S605" s="308"/>
      <c r="T605" s="308"/>
      <c r="U605" s="308"/>
      <c r="V605" s="308"/>
      <c r="W605" s="308"/>
      <c r="X605" s="308"/>
      <c r="Y605" s="308"/>
      <c r="Z605" s="308"/>
    </row>
    <row r="606">
      <c r="A606" s="361"/>
      <c r="B606" s="308"/>
      <c r="C606" s="308"/>
      <c r="D606" s="308"/>
      <c r="E606" s="308"/>
      <c r="F606" s="308"/>
      <c r="G606" s="308"/>
      <c r="H606" s="308"/>
      <c r="I606" s="308"/>
      <c r="J606" s="308"/>
      <c r="K606" s="308"/>
      <c r="L606" s="308"/>
      <c r="M606" s="308"/>
      <c r="N606" s="308"/>
      <c r="O606" s="308"/>
      <c r="P606" s="308"/>
      <c r="Q606" s="308"/>
      <c r="R606" s="308"/>
      <c r="S606" s="308"/>
      <c r="T606" s="308"/>
      <c r="U606" s="308"/>
      <c r="V606" s="308"/>
      <c r="W606" s="308"/>
      <c r="X606" s="308"/>
      <c r="Y606" s="308"/>
      <c r="Z606" s="308"/>
    </row>
    <row r="607">
      <c r="A607" s="361"/>
      <c r="B607" s="308"/>
      <c r="C607" s="308"/>
      <c r="D607" s="308"/>
      <c r="E607" s="308"/>
      <c r="F607" s="308"/>
      <c r="G607" s="308"/>
      <c r="H607" s="308"/>
      <c r="I607" s="308"/>
      <c r="J607" s="308"/>
      <c r="K607" s="308"/>
      <c r="L607" s="308"/>
      <c r="M607" s="308"/>
      <c r="N607" s="308"/>
      <c r="O607" s="308"/>
      <c r="P607" s="308"/>
      <c r="Q607" s="308"/>
      <c r="R607" s="308"/>
      <c r="S607" s="308"/>
      <c r="T607" s="308"/>
      <c r="U607" s="308"/>
      <c r="V607" s="308"/>
      <c r="W607" s="308"/>
      <c r="X607" s="308"/>
      <c r="Y607" s="308"/>
      <c r="Z607" s="308"/>
    </row>
    <row r="608">
      <c r="A608" s="361"/>
      <c r="B608" s="308"/>
      <c r="C608" s="308"/>
      <c r="D608" s="308"/>
      <c r="E608" s="308"/>
      <c r="F608" s="308"/>
      <c r="G608" s="308"/>
      <c r="H608" s="308"/>
      <c r="I608" s="308"/>
      <c r="J608" s="308"/>
      <c r="K608" s="308"/>
      <c r="L608" s="308"/>
      <c r="M608" s="308"/>
      <c r="N608" s="308"/>
      <c r="O608" s="308"/>
      <c r="P608" s="308"/>
      <c r="Q608" s="308"/>
      <c r="R608" s="308"/>
      <c r="S608" s="308"/>
      <c r="T608" s="308"/>
      <c r="U608" s="308"/>
      <c r="V608" s="308"/>
      <c r="W608" s="308"/>
      <c r="X608" s="308"/>
      <c r="Y608" s="308"/>
      <c r="Z608" s="308"/>
    </row>
    <row r="609">
      <c r="A609" s="361"/>
      <c r="B609" s="308"/>
      <c r="C609" s="308"/>
      <c r="D609" s="308"/>
      <c r="E609" s="308"/>
      <c r="F609" s="308"/>
      <c r="G609" s="308"/>
      <c r="H609" s="308"/>
      <c r="I609" s="308"/>
      <c r="J609" s="308"/>
      <c r="K609" s="308"/>
      <c r="L609" s="308"/>
      <c r="M609" s="308"/>
      <c r="N609" s="308"/>
      <c r="O609" s="308"/>
      <c r="P609" s="308"/>
      <c r="Q609" s="308"/>
      <c r="R609" s="308"/>
      <c r="S609" s="308"/>
      <c r="T609" s="308"/>
      <c r="U609" s="308"/>
      <c r="V609" s="308"/>
      <c r="W609" s="308"/>
      <c r="X609" s="308"/>
      <c r="Y609" s="308"/>
      <c r="Z609" s="308"/>
    </row>
    <row r="610">
      <c r="A610" s="361"/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308"/>
      <c r="T610" s="308"/>
      <c r="U610" s="308"/>
      <c r="V610" s="308"/>
      <c r="W610" s="308"/>
      <c r="X610" s="308"/>
      <c r="Y610" s="308"/>
      <c r="Z610" s="308"/>
    </row>
    <row r="611">
      <c r="A611" s="361"/>
      <c r="B611" s="308"/>
      <c r="C611" s="308"/>
      <c r="D611" s="308"/>
      <c r="E611" s="308"/>
      <c r="F611" s="308"/>
      <c r="G611" s="308"/>
      <c r="H611" s="308"/>
      <c r="I611" s="308"/>
      <c r="J611" s="308"/>
      <c r="K611" s="308"/>
      <c r="L611" s="308"/>
      <c r="M611" s="308"/>
      <c r="N611" s="308"/>
      <c r="O611" s="308"/>
      <c r="P611" s="308"/>
      <c r="Q611" s="308"/>
      <c r="R611" s="308"/>
      <c r="S611" s="308"/>
      <c r="T611" s="308"/>
      <c r="U611" s="308"/>
      <c r="V611" s="308"/>
      <c r="W611" s="308"/>
      <c r="X611" s="308"/>
      <c r="Y611" s="308"/>
      <c r="Z611" s="308"/>
    </row>
    <row r="612">
      <c r="A612" s="361"/>
      <c r="B612" s="308"/>
      <c r="C612" s="308"/>
      <c r="D612" s="308"/>
      <c r="E612" s="308"/>
      <c r="F612" s="308"/>
      <c r="G612" s="308"/>
      <c r="H612" s="308"/>
      <c r="I612" s="308"/>
      <c r="J612" s="308"/>
      <c r="K612" s="308"/>
      <c r="L612" s="308"/>
      <c r="M612" s="308"/>
      <c r="N612" s="308"/>
      <c r="O612" s="308"/>
      <c r="P612" s="308"/>
      <c r="Q612" s="308"/>
      <c r="R612" s="308"/>
      <c r="S612" s="308"/>
      <c r="T612" s="308"/>
      <c r="U612" s="308"/>
      <c r="V612" s="308"/>
      <c r="W612" s="308"/>
      <c r="X612" s="308"/>
      <c r="Y612" s="308"/>
      <c r="Z612" s="308"/>
    </row>
    <row r="613">
      <c r="A613" s="361"/>
      <c r="B613" s="308"/>
      <c r="C613" s="308"/>
      <c r="D613" s="308"/>
      <c r="E613" s="308"/>
      <c r="F613" s="308"/>
      <c r="G613" s="308"/>
      <c r="H613" s="308"/>
      <c r="I613" s="308"/>
      <c r="J613" s="308"/>
      <c r="K613" s="308"/>
      <c r="L613" s="308"/>
      <c r="M613" s="308"/>
      <c r="N613" s="308"/>
      <c r="O613" s="308"/>
      <c r="P613" s="308"/>
      <c r="Q613" s="308"/>
      <c r="R613" s="308"/>
      <c r="S613" s="308"/>
      <c r="T613" s="308"/>
      <c r="U613" s="308"/>
      <c r="V613" s="308"/>
      <c r="W613" s="308"/>
      <c r="X613" s="308"/>
      <c r="Y613" s="308"/>
      <c r="Z613" s="308"/>
    </row>
    <row r="614">
      <c r="A614" s="361"/>
      <c r="B614" s="308"/>
      <c r="C614" s="308"/>
      <c r="D614" s="308"/>
      <c r="E614" s="308"/>
      <c r="F614" s="308"/>
      <c r="G614" s="308"/>
      <c r="H614" s="308"/>
      <c r="I614" s="308"/>
      <c r="J614" s="308"/>
      <c r="K614" s="308"/>
      <c r="L614" s="308"/>
      <c r="M614" s="308"/>
      <c r="N614" s="308"/>
      <c r="O614" s="308"/>
      <c r="P614" s="308"/>
      <c r="Q614" s="308"/>
      <c r="R614" s="308"/>
      <c r="S614" s="308"/>
      <c r="T614" s="308"/>
      <c r="U614" s="308"/>
      <c r="V614" s="308"/>
      <c r="W614" s="308"/>
      <c r="X614" s="308"/>
      <c r="Y614" s="308"/>
      <c r="Z614" s="308"/>
    </row>
    <row r="615">
      <c r="A615" s="361"/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308"/>
      <c r="T615" s="308"/>
      <c r="U615" s="308"/>
      <c r="V615" s="308"/>
      <c r="W615" s="308"/>
      <c r="X615" s="308"/>
      <c r="Y615" s="308"/>
      <c r="Z615" s="308"/>
    </row>
    <row r="616">
      <c r="A616" s="361"/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308"/>
      <c r="T616" s="308"/>
      <c r="U616" s="308"/>
      <c r="V616" s="308"/>
      <c r="W616" s="308"/>
      <c r="X616" s="308"/>
      <c r="Y616" s="308"/>
      <c r="Z616" s="308"/>
    </row>
    <row r="617">
      <c r="A617" s="361"/>
      <c r="B617" s="308"/>
      <c r="C617" s="308"/>
      <c r="D617" s="308"/>
      <c r="E617" s="308"/>
      <c r="F617" s="308"/>
      <c r="G617" s="308"/>
      <c r="H617" s="308"/>
      <c r="I617" s="308"/>
      <c r="J617" s="308"/>
      <c r="K617" s="308"/>
      <c r="L617" s="308"/>
      <c r="M617" s="308"/>
      <c r="N617" s="308"/>
      <c r="O617" s="308"/>
      <c r="P617" s="308"/>
      <c r="Q617" s="308"/>
      <c r="R617" s="308"/>
      <c r="S617" s="308"/>
      <c r="T617" s="308"/>
      <c r="U617" s="308"/>
      <c r="V617" s="308"/>
      <c r="W617" s="308"/>
      <c r="X617" s="308"/>
      <c r="Y617" s="308"/>
      <c r="Z617" s="308"/>
    </row>
    <row r="618">
      <c r="A618" s="361"/>
      <c r="B618" s="308"/>
      <c r="C618" s="308"/>
      <c r="D618" s="308"/>
      <c r="E618" s="308"/>
      <c r="F618" s="308"/>
      <c r="G618" s="308"/>
      <c r="H618" s="308"/>
      <c r="I618" s="308"/>
      <c r="J618" s="308"/>
      <c r="K618" s="308"/>
      <c r="L618" s="308"/>
      <c r="M618" s="308"/>
      <c r="N618" s="308"/>
      <c r="O618" s="308"/>
      <c r="P618" s="308"/>
      <c r="Q618" s="308"/>
      <c r="R618" s="308"/>
      <c r="S618" s="308"/>
      <c r="T618" s="308"/>
      <c r="U618" s="308"/>
      <c r="V618" s="308"/>
      <c r="W618" s="308"/>
      <c r="X618" s="308"/>
      <c r="Y618" s="308"/>
      <c r="Z618" s="308"/>
    </row>
    <row r="619">
      <c r="A619" s="361"/>
      <c r="B619" s="308"/>
      <c r="C619" s="308"/>
      <c r="D619" s="308"/>
      <c r="E619" s="308"/>
      <c r="F619" s="308"/>
      <c r="G619" s="308"/>
      <c r="H619" s="308"/>
      <c r="I619" s="308"/>
      <c r="J619" s="308"/>
      <c r="K619" s="308"/>
      <c r="L619" s="308"/>
      <c r="M619" s="308"/>
      <c r="N619" s="308"/>
      <c r="O619" s="308"/>
      <c r="P619" s="308"/>
      <c r="Q619" s="308"/>
      <c r="R619" s="308"/>
      <c r="S619" s="308"/>
      <c r="T619" s="308"/>
      <c r="U619" s="308"/>
      <c r="V619" s="308"/>
      <c r="W619" s="308"/>
      <c r="X619" s="308"/>
      <c r="Y619" s="308"/>
      <c r="Z619" s="308"/>
    </row>
    <row r="620">
      <c r="A620" s="361"/>
      <c r="B620" s="308"/>
      <c r="C620" s="308"/>
      <c r="D620" s="308"/>
      <c r="E620" s="308"/>
      <c r="F620" s="308"/>
      <c r="G620" s="308"/>
      <c r="H620" s="308"/>
      <c r="I620" s="308"/>
      <c r="J620" s="308"/>
      <c r="K620" s="308"/>
      <c r="L620" s="308"/>
      <c r="M620" s="308"/>
      <c r="N620" s="308"/>
      <c r="O620" s="308"/>
      <c r="P620" s="308"/>
      <c r="Q620" s="308"/>
      <c r="R620" s="308"/>
      <c r="S620" s="308"/>
      <c r="T620" s="308"/>
      <c r="U620" s="308"/>
      <c r="V620" s="308"/>
      <c r="W620" s="308"/>
      <c r="X620" s="308"/>
      <c r="Y620" s="308"/>
      <c r="Z620" s="308"/>
    </row>
    <row r="621">
      <c r="A621" s="361"/>
      <c r="B621" s="308"/>
      <c r="C621" s="308"/>
      <c r="D621" s="308"/>
      <c r="E621" s="308"/>
      <c r="F621" s="308"/>
      <c r="G621" s="308"/>
      <c r="H621" s="308"/>
      <c r="I621" s="308"/>
      <c r="J621" s="308"/>
      <c r="K621" s="308"/>
      <c r="L621" s="308"/>
      <c r="M621" s="308"/>
      <c r="N621" s="308"/>
      <c r="O621" s="308"/>
      <c r="P621" s="308"/>
      <c r="Q621" s="308"/>
      <c r="R621" s="308"/>
      <c r="S621" s="308"/>
      <c r="T621" s="308"/>
      <c r="U621" s="308"/>
      <c r="V621" s="308"/>
      <c r="W621" s="308"/>
      <c r="X621" s="308"/>
      <c r="Y621" s="308"/>
      <c r="Z621" s="308"/>
    </row>
    <row r="622">
      <c r="A622" s="361"/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308"/>
      <c r="T622" s="308"/>
      <c r="U622" s="308"/>
      <c r="V622" s="308"/>
      <c r="W622" s="308"/>
      <c r="X622" s="308"/>
      <c r="Y622" s="308"/>
      <c r="Z622" s="308"/>
    </row>
    <row r="623">
      <c r="A623" s="361"/>
      <c r="B623" s="308"/>
      <c r="C623" s="308"/>
      <c r="D623" s="308"/>
      <c r="E623" s="308"/>
      <c r="F623" s="308"/>
      <c r="G623" s="308"/>
      <c r="H623" s="308"/>
      <c r="I623" s="308"/>
      <c r="J623" s="308"/>
      <c r="K623" s="308"/>
      <c r="L623" s="308"/>
      <c r="M623" s="308"/>
      <c r="N623" s="308"/>
      <c r="O623" s="308"/>
      <c r="P623" s="308"/>
      <c r="Q623" s="308"/>
      <c r="R623" s="308"/>
      <c r="S623" s="308"/>
      <c r="T623" s="308"/>
      <c r="U623" s="308"/>
      <c r="V623" s="308"/>
      <c r="W623" s="308"/>
      <c r="X623" s="308"/>
      <c r="Y623" s="308"/>
      <c r="Z623" s="308"/>
    </row>
    <row r="624">
      <c r="A624" s="361"/>
      <c r="B624" s="308"/>
      <c r="C624" s="308"/>
      <c r="D624" s="308"/>
      <c r="E624" s="308"/>
      <c r="F624" s="308"/>
      <c r="G624" s="308"/>
      <c r="H624" s="308"/>
      <c r="I624" s="308"/>
      <c r="J624" s="308"/>
      <c r="K624" s="308"/>
      <c r="L624" s="308"/>
      <c r="M624" s="308"/>
      <c r="N624" s="308"/>
      <c r="O624" s="308"/>
      <c r="P624" s="308"/>
      <c r="Q624" s="308"/>
      <c r="R624" s="308"/>
      <c r="S624" s="308"/>
      <c r="T624" s="308"/>
      <c r="U624" s="308"/>
      <c r="V624" s="308"/>
      <c r="W624" s="308"/>
      <c r="X624" s="308"/>
      <c r="Y624" s="308"/>
      <c r="Z624" s="308"/>
    </row>
    <row r="625">
      <c r="A625" s="361"/>
      <c r="B625" s="308"/>
      <c r="C625" s="308"/>
      <c r="D625" s="308"/>
      <c r="E625" s="308"/>
      <c r="F625" s="308"/>
      <c r="G625" s="308"/>
      <c r="H625" s="308"/>
      <c r="I625" s="308"/>
      <c r="J625" s="308"/>
      <c r="K625" s="308"/>
      <c r="L625" s="308"/>
      <c r="M625" s="308"/>
      <c r="N625" s="308"/>
      <c r="O625" s="308"/>
      <c r="P625" s="308"/>
      <c r="Q625" s="308"/>
      <c r="R625" s="308"/>
      <c r="S625" s="308"/>
      <c r="T625" s="308"/>
      <c r="U625" s="308"/>
      <c r="V625" s="308"/>
      <c r="W625" s="308"/>
      <c r="X625" s="308"/>
      <c r="Y625" s="308"/>
      <c r="Z625" s="308"/>
    </row>
    <row r="626">
      <c r="A626" s="361"/>
      <c r="B626" s="308"/>
      <c r="C626" s="308"/>
      <c r="D626" s="308"/>
      <c r="E626" s="308"/>
      <c r="F626" s="308"/>
      <c r="G626" s="308"/>
      <c r="H626" s="308"/>
      <c r="I626" s="308"/>
      <c r="J626" s="308"/>
      <c r="K626" s="308"/>
      <c r="L626" s="308"/>
      <c r="M626" s="308"/>
      <c r="N626" s="308"/>
      <c r="O626" s="308"/>
      <c r="P626" s="308"/>
      <c r="Q626" s="308"/>
      <c r="R626" s="308"/>
      <c r="S626" s="308"/>
      <c r="T626" s="308"/>
      <c r="U626" s="308"/>
      <c r="V626" s="308"/>
      <c r="W626" s="308"/>
      <c r="X626" s="308"/>
      <c r="Y626" s="308"/>
      <c r="Z626" s="308"/>
    </row>
    <row r="627">
      <c r="A627" s="361"/>
      <c r="B627" s="308"/>
      <c r="C627" s="308"/>
      <c r="D627" s="308"/>
      <c r="E627" s="308"/>
      <c r="F627" s="308"/>
      <c r="G627" s="308"/>
      <c r="H627" s="308"/>
      <c r="I627" s="308"/>
      <c r="J627" s="308"/>
      <c r="K627" s="308"/>
      <c r="L627" s="308"/>
      <c r="M627" s="308"/>
      <c r="N627" s="308"/>
      <c r="O627" s="308"/>
      <c r="P627" s="308"/>
      <c r="Q627" s="308"/>
      <c r="R627" s="308"/>
      <c r="S627" s="308"/>
      <c r="T627" s="308"/>
      <c r="U627" s="308"/>
      <c r="V627" s="308"/>
      <c r="W627" s="308"/>
      <c r="X627" s="308"/>
      <c r="Y627" s="308"/>
      <c r="Z627" s="308"/>
    </row>
    <row r="628">
      <c r="A628" s="361"/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308"/>
      <c r="T628" s="308"/>
      <c r="U628" s="308"/>
      <c r="V628" s="308"/>
      <c r="W628" s="308"/>
      <c r="X628" s="308"/>
      <c r="Y628" s="308"/>
      <c r="Z628" s="308"/>
    </row>
    <row r="629">
      <c r="A629" s="361"/>
      <c r="B629" s="308"/>
      <c r="C629" s="308"/>
      <c r="D629" s="308"/>
      <c r="E629" s="308"/>
      <c r="F629" s="308"/>
      <c r="G629" s="308"/>
      <c r="H629" s="308"/>
      <c r="I629" s="308"/>
      <c r="J629" s="308"/>
      <c r="K629" s="308"/>
      <c r="L629" s="308"/>
      <c r="M629" s="308"/>
      <c r="N629" s="308"/>
      <c r="O629" s="308"/>
      <c r="P629" s="308"/>
      <c r="Q629" s="308"/>
      <c r="R629" s="308"/>
      <c r="S629" s="308"/>
      <c r="T629" s="308"/>
      <c r="U629" s="308"/>
      <c r="V629" s="308"/>
      <c r="W629" s="308"/>
      <c r="X629" s="308"/>
      <c r="Y629" s="308"/>
      <c r="Z629" s="308"/>
    </row>
    <row r="630">
      <c r="A630" s="361"/>
      <c r="B630" s="308"/>
      <c r="C630" s="308"/>
      <c r="D630" s="308"/>
      <c r="E630" s="308"/>
      <c r="F630" s="308"/>
      <c r="G630" s="308"/>
      <c r="H630" s="308"/>
      <c r="I630" s="308"/>
      <c r="J630" s="308"/>
      <c r="K630" s="308"/>
      <c r="L630" s="308"/>
      <c r="M630" s="308"/>
      <c r="N630" s="308"/>
      <c r="O630" s="308"/>
      <c r="P630" s="308"/>
      <c r="Q630" s="308"/>
      <c r="R630" s="308"/>
      <c r="S630" s="308"/>
      <c r="T630" s="308"/>
      <c r="U630" s="308"/>
      <c r="V630" s="308"/>
      <c r="W630" s="308"/>
      <c r="X630" s="308"/>
      <c r="Y630" s="308"/>
      <c r="Z630" s="308"/>
    </row>
    <row r="631">
      <c r="A631" s="361"/>
      <c r="B631" s="308"/>
      <c r="C631" s="308"/>
      <c r="D631" s="308"/>
      <c r="E631" s="308"/>
      <c r="F631" s="308"/>
      <c r="G631" s="308"/>
      <c r="H631" s="308"/>
      <c r="I631" s="308"/>
      <c r="J631" s="308"/>
      <c r="K631" s="308"/>
      <c r="L631" s="308"/>
      <c r="M631" s="308"/>
      <c r="N631" s="308"/>
      <c r="O631" s="308"/>
      <c r="P631" s="308"/>
      <c r="Q631" s="308"/>
      <c r="R631" s="308"/>
      <c r="S631" s="308"/>
      <c r="T631" s="308"/>
      <c r="U631" s="308"/>
      <c r="V631" s="308"/>
      <c r="W631" s="308"/>
      <c r="X631" s="308"/>
      <c r="Y631" s="308"/>
      <c r="Z631" s="308"/>
    </row>
    <row r="632">
      <c r="A632" s="361"/>
      <c r="B632" s="308"/>
      <c r="C632" s="308"/>
      <c r="D632" s="308"/>
      <c r="E632" s="308"/>
      <c r="F632" s="308"/>
      <c r="G632" s="308"/>
      <c r="H632" s="308"/>
      <c r="I632" s="308"/>
      <c r="J632" s="308"/>
      <c r="K632" s="308"/>
      <c r="L632" s="308"/>
      <c r="M632" s="308"/>
      <c r="N632" s="308"/>
      <c r="O632" s="308"/>
      <c r="P632" s="308"/>
      <c r="Q632" s="308"/>
      <c r="R632" s="308"/>
      <c r="S632" s="308"/>
      <c r="T632" s="308"/>
      <c r="U632" s="308"/>
      <c r="V632" s="308"/>
      <c r="W632" s="308"/>
      <c r="X632" s="308"/>
      <c r="Y632" s="308"/>
      <c r="Z632" s="308"/>
    </row>
    <row r="633">
      <c r="A633" s="361"/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308"/>
      <c r="T633" s="308"/>
      <c r="U633" s="308"/>
      <c r="V633" s="308"/>
      <c r="W633" s="308"/>
      <c r="X633" s="308"/>
      <c r="Y633" s="308"/>
      <c r="Z633" s="308"/>
    </row>
    <row r="634">
      <c r="A634" s="361"/>
      <c r="B634" s="308"/>
      <c r="C634" s="308"/>
      <c r="D634" s="308"/>
      <c r="E634" s="308"/>
      <c r="F634" s="308"/>
      <c r="G634" s="308"/>
      <c r="H634" s="308"/>
      <c r="I634" s="308"/>
      <c r="J634" s="308"/>
      <c r="K634" s="308"/>
      <c r="L634" s="308"/>
      <c r="M634" s="308"/>
      <c r="N634" s="308"/>
      <c r="O634" s="308"/>
      <c r="P634" s="308"/>
      <c r="Q634" s="308"/>
      <c r="R634" s="308"/>
      <c r="S634" s="308"/>
      <c r="T634" s="308"/>
      <c r="U634" s="308"/>
      <c r="V634" s="308"/>
      <c r="W634" s="308"/>
      <c r="X634" s="308"/>
      <c r="Y634" s="308"/>
      <c r="Z634" s="308"/>
    </row>
    <row r="635">
      <c r="A635" s="361"/>
      <c r="B635" s="308"/>
      <c r="C635" s="308"/>
      <c r="D635" s="308"/>
      <c r="E635" s="308"/>
      <c r="F635" s="308"/>
      <c r="G635" s="308"/>
      <c r="H635" s="308"/>
      <c r="I635" s="308"/>
      <c r="J635" s="308"/>
      <c r="K635" s="308"/>
      <c r="L635" s="308"/>
      <c r="M635" s="308"/>
      <c r="N635" s="308"/>
      <c r="O635" s="308"/>
      <c r="P635" s="308"/>
      <c r="Q635" s="308"/>
      <c r="R635" s="308"/>
      <c r="S635" s="308"/>
      <c r="T635" s="308"/>
      <c r="U635" s="308"/>
      <c r="V635" s="308"/>
      <c r="W635" s="308"/>
      <c r="X635" s="308"/>
      <c r="Y635" s="308"/>
      <c r="Z635" s="308"/>
    </row>
    <row r="636">
      <c r="A636" s="361"/>
      <c r="B636" s="308"/>
      <c r="C636" s="308"/>
      <c r="D636" s="308"/>
      <c r="E636" s="308"/>
      <c r="F636" s="308"/>
      <c r="G636" s="308"/>
      <c r="H636" s="308"/>
      <c r="I636" s="308"/>
      <c r="J636" s="308"/>
      <c r="K636" s="308"/>
      <c r="L636" s="308"/>
      <c r="M636" s="308"/>
      <c r="N636" s="308"/>
      <c r="O636" s="308"/>
      <c r="P636" s="308"/>
      <c r="Q636" s="308"/>
      <c r="R636" s="308"/>
      <c r="S636" s="308"/>
      <c r="T636" s="308"/>
      <c r="U636" s="308"/>
      <c r="V636" s="308"/>
      <c r="W636" s="308"/>
      <c r="X636" s="308"/>
      <c r="Y636" s="308"/>
      <c r="Z636" s="308"/>
    </row>
    <row r="637">
      <c r="A637" s="361"/>
      <c r="B637" s="308"/>
      <c r="C637" s="308"/>
      <c r="D637" s="308"/>
      <c r="E637" s="308"/>
      <c r="F637" s="308"/>
      <c r="G637" s="308"/>
      <c r="H637" s="308"/>
      <c r="I637" s="308"/>
      <c r="J637" s="308"/>
      <c r="K637" s="308"/>
      <c r="L637" s="308"/>
      <c r="M637" s="308"/>
      <c r="N637" s="308"/>
      <c r="O637" s="308"/>
      <c r="P637" s="308"/>
      <c r="Q637" s="308"/>
      <c r="R637" s="308"/>
      <c r="S637" s="308"/>
      <c r="T637" s="308"/>
      <c r="U637" s="308"/>
      <c r="V637" s="308"/>
      <c r="W637" s="308"/>
      <c r="X637" s="308"/>
      <c r="Y637" s="308"/>
      <c r="Z637" s="308"/>
    </row>
    <row r="638">
      <c r="A638" s="361"/>
      <c r="B638" s="308"/>
      <c r="C638" s="308"/>
      <c r="D638" s="308"/>
      <c r="E638" s="308"/>
      <c r="F638" s="308"/>
      <c r="G638" s="308"/>
      <c r="H638" s="308"/>
      <c r="I638" s="308"/>
      <c r="J638" s="308"/>
      <c r="K638" s="308"/>
      <c r="L638" s="308"/>
      <c r="M638" s="308"/>
      <c r="N638" s="308"/>
      <c r="O638" s="308"/>
      <c r="P638" s="308"/>
      <c r="Q638" s="308"/>
      <c r="R638" s="308"/>
      <c r="S638" s="308"/>
      <c r="T638" s="308"/>
      <c r="U638" s="308"/>
      <c r="V638" s="308"/>
      <c r="W638" s="308"/>
      <c r="X638" s="308"/>
      <c r="Y638" s="308"/>
      <c r="Z638" s="308"/>
    </row>
    <row r="639">
      <c r="A639" s="361"/>
      <c r="B639" s="308"/>
      <c r="C639" s="308"/>
      <c r="D639" s="308"/>
      <c r="E639" s="308"/>
      <c r="F639" s="308"/>
      <c r="G639" s="308"/>
      <c r="H639" s="308"/>
      <c r="I639" s="308"/>
      <c r="J639" s="308"/>
      <c r="K639" s="308"/>
      <c r="L639" s="308"/>
      <c r="M639" s="308"/>
      <c r="N639" s="308"/>
      <c r="O639" s="308"/>
      <c r="P639" s="308"/>
      <c r="Q639" s="308"/>
      <c r="R639" s="308"/>
      <c r="S639" s="308"/>
      <c r="T639" s="308"/>
      <c r="U639" s="308"/>
      <c r="V639" s="308"/>
      <c r="W639" s="308"/>
      <c r="X639" s="308"/>
      <c r="Y639" s="308"/>
      <c r="Z639" s="308"/>
    </row>
    <row r="640">
      <c r="A640" s="361"/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308"/>
      <c r="T640" s="308"/>
      <c r="U640" s="308"/>
      <c r="V640" s="308"/>
      <c r="W640" s="308"/>
      <c r="X640" s="308"/>
      <c r="Y640" s="308"/>
      <c r="Z640" s="308"/>
    </row>
    <row r="641">
      <c r="A641" s="361"/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308"/>
      <c r="T641" s="308"/>
      <c r="U641" s="308"/>
      <c r="V641" s="308"/>
      <c r="W641" s="308"/>
      <c r="X641" s="308"/>
      <c r="Y641" s="308"/>
      <c r="Z641" s="308"/>
    </row>
    <row r="642">
      <c r="A642" s="361"/>
      <c r="B642" s="308"/>
      <c r="C642" s="308"/>
      <c r="D642" s="308"/>
      <c r="E642" s="308"/>
      <c r="F642" s="308"/>
      <c r="G642" s="308"/>
      <c r="H642" s="308"/>
      <c r="I642" s="308"/>
      <c r="J642" s="308"/>
      <c r="K642" s="308"/>
      <c r="L642" s="308"/>
      <c r="M642" s="308"/>
      <c r="N642" s="308"/>
      <c r="O642" s="308"/>
      <c r="P642" s="308"/>
      <c r="Q642" s="308"/>
      <c r="R642" s="308"/>
      <c r="S642" s="308"/>
      <c r="T642" s="308"/>
      <c r="U642" s="308"/>
      <c r="V642" s="308"/>
      <c r="W642" s="308"/>
      <c r="X642" s="308"/>
      <c r="Y642" s="308"/>
      <c r="Z642" s="308"/>
    </row>
    <row r="643">
      <c r="A643" s="361"/>
      <c r="B643" s="308"/>
      <c r="C643" s="308"/>
      <c r="D643" s="308"/>
      <c r="E643" s="308"/>
      <c r="F643" s="308"/>
      <c r="G643" s="308"/>
      <c r="H643" s="308"/>
      <c r="I643" s="308"/>
      <c r="J643" s="308"/>
      <c r="K643" s="308"/>
      <c r="L643" s="308"/>
      <c r="M643" s="308"/>
      <c r="N643" s="308"/>
      <c r="O643" s="308"/>
      <c r="P643" s="308"/>
      <c r="Q643" s="308"/>
      <c r="R643" s="308"/>
      <c r="S643" s="308"/>
      <c r="T643" s="308"/>
      <c r="U643" s="308"/>
      <c r="V643" s="308"/>
      <c r="W643" s="308"/>
      <c r="X643" s="308"/>
      <c r="Y643" s="308"/>
      <c r="Z643" s="308"/>
    </row>
    <row r="644">
      <c r="A644" s="361"/>
      <c r="B644" s="308"/>
      <c r="C644" s="308"/>
      <c r="D644" s="308"/>
      <c r="E644" s="308"/>
      <c r="F644" s="308"/>
      <c r="G644" s="308"/>
      <c r="H644" s="308"/>
      <c r="I644" s="308"/>
      <c r="J644" s="308"/>
      <c r="K644" s="308"/>
      <c r="L644" s="308"/>
      <c r="M644" s="308"/>
      <c r="N644" s="308"/>
      <c r="O644" s="308"/>
      <c r="P644" s="308"/>
      <c r="Q644" s="308"/>
      <c r="R644" s="308"/>
      <c r="S644" s="308"/>
      <c r="T644" s="308"/>
      <c r="U644" s="308"/>
      <c r="V644" s="308"/>
      <c r="W644" s="308"/>
      <c r="X644" s="308"/>
      <c r="Y644" s="308"/>
      <c r="Z644" s="308"/>
    </row>
    <row r="645">
      <c r="A645" s="361"/>
      <c r="B645" s="308"/>
      <c r="C645" s="308"/>
      <c r="D645" s="308"/>
      <c r="E645" s="308"/>
      <c r="F645" s="308"/>
      <c r="G645" s="308"/>
      <c r="H645" s="308"/>
      <c r="I645" s="308"/>
      <c r="J645" s="308"/>
      <c r="K645" s="308"/>
      <c r="L645" s="308"/>
      <c r="M645" s="308"/>
      <c r="N645" s="308"/>
      <c r="O645" s="308"/>
      <c r="P645" s="308"/>
      <c r="Q645" s="308"/>
      <c r="R645" s="308"/>
      <c r="S645" s="308"/>
      <c r="T645" s="308"/>
      <c r="U645" s="308"/>
      <c r="V645" s="308"/>
      <c r="W645" s="308"/>
      <c r="X645" s="308"/>
      <c r="Y645" s="308"/>
      <c r="Z645" s="308"/>
    </row>
    <row r="646">
      <c r="A646" s="361"/>
      <c r="B646" s="308"/>
      <c r="C646" s="308"/>
      <c r="D646" s="308"/>
      <c r="E646" s="308"/>
      <c r="F646" s="308"/>
      <c r="G646" s="308"/>
      <c r="H646" s="308"/>
      <c r="I646" s="308"/>
      <c r="J646" s="308"/>
      <c r="K646" s="308"/>
      <c r="L646" s="308"/>
      <c r="M646" s="308"/>
      <c r="N646" s="308"/>
      <c r="O646" s="308"/>
      <c r="P646" s="308"/>
      <c r="Q646" s="308"/>
      <c r="R646" s="308"/>
      <c r="S646" s="308"/>
      <c r="T646" s="308"/>
      <c r="U646" s="308"/>
      <c r="V646" s="308"/>
      <c r="W646" s="308"/>
      <c r="X646" s="308"/>
      <c r="Y646" s="308"/>
      <c r="Z646" s="308"/>
    </row>
    <row r="647">
      <c r="A647" s="361"/>
      <c r="B647" s="308"/>
      <c r="C647" s="308"/>
      <c r="D647" s="308"/>
      <c r="E647" s="308"/>
      <c r="F647" s="308"/>
      <c r="G647" s="308"/>
      <c r="H647" s="308"/>
      <c r="I647" s="308"/>
      <c r="J647" s="308"/>
      <c r="K647" s="308"/>
      <c r="L647" s="308"/>
      <c r="M647" s="308"/>
      <c r="N647" s="308"/>
      <c r="O647" s="308"/>
      <c r="P647" s="308"/>
      <c r="Q647" s="308"/>
      <c r="R647" s="308"/>
      <c r="S647" s="308"/>
      <c r="T647" s="308"/>
      <c r="U647" s="308"/>
      <c r="V647" s="308"/>
      <c r="W647" s="308"/>
      <c r="X647" s="308"/>
      <c r="Y647" s="308"/>
      <c r="Z647" s="308"/>
    </row>
    <row r="648">
      <c r="A648" s="361"/>
      <c r="B648" s="308"/>
      <c r="C648" s="308"/>
      <c r="D648" s="308"/>
      <c r="E648" s="308"/>
      <c r="F648" s="308"/>
      <c r="G648" s="308"/>
      <c r="H648" s="308"/>
      <c r="I648" s="308"/>
      <c r="J648" s="308"/>
      <c r="K648" s="308"/>
      <c r="L648" s="308"/>
      <c r="M648" s="308"/>
      <c r="N648" s="308"/>
      <c r="O648" s="308"/>
      <c r="P648" s="308"/>
      <c r="Q648" s="308"/>
      <c r="R648" s="308"/>
      <c r="S648" s="308"/>
      <c r="T648" s="308"/>
      <c r="U648" s="308"/>
      <c r="V648" s="308"/>
      <c r="W648" s="308"/>
      <c r="X648" s="308"/>
      <c r="Y648" s="308"/>
      <c r="Z648" s="308"/>
    </row>
    <row r="649">
      <c r="A649" s="361"/>
      <c r="B649" s="308"/>
      <c r="C649" s="308"/>
      <c r="D649" s="308"/>
      <c r="E649" s="308"/>
      <c r="F649" s="308"/>
      <c r="G649" s="308"/>
      <c r="H649" s="308"/>
      <c r="I649" s="308"/>
      <c r="J649" s="308"/>
      <c r="K649" s="308"/>
      <c r="L649" s="308"/>
      <c r="M649" s="308"/>
      <c r="N649" s="308"/>
      <c r="O649" s="308"/>
      <c r="P649" s="308"/>
      <c r="Q649" s="308"/>
      <c r="R649" s="308"/>
      <c r="S649" s="308"/>
      <c r="T649" s="308"/>
      <c r="U649" s="308"/>
      <c r="V649" s="308"/>
      <c r="W649" s="308"/>
      <c r="X649" s="308"/>
      <c r="Y649" s="308"/>
      <c r="Z649" s="308"/>
    </row>
    <row r="650">
      <c r="A650" s="361"/>
      <c r="B650" s="308"/>
      <c r="C650" s="308"/>
      <c r="D650" s="308"/>
      <c r="E650" s="308"/>
      <c r="F650" s="308"/>
      <c r="G650" s="308"/>
      <c r="H650" s="308"/>
      <c r="I650" s="308"/>
      <c r="J650" s="308"/>
      <c r="K650" s="308"/>
      <c r="L650" s="308"/>
      <c r="M650" s="308"/>
      <c r="N650" s="308"/>
      <c r="O650" s="308"/>
      <c r="P650" s="308"/>
      <c r="Q650" s="308"/>
      <c r="R650" s="308"/>
      <c r="S650" s="308"/>
      <c r="T650" s="308"/>
      <c r="U650" s="308"/>
      <c r="V650" s="308"/>
      <c r="W650" s="308"/>
      <c r="X650" s="308"/>
      <c r="Y650" s="308"/>
      <c r="Z650" s="308"/>
    </row>
    <row r="651">
      <c r="A651" s="361"/>
      <c r="B651" s="308"/>
      <c r="C651" s="308"/>
      <c r="D651" s="308"/>
      <c r="E651" s="308"/>
      <c r="F651" s="308"/>
      <c r="G651" s="308"/>
      <c r="H651" s="308"/>
      <c r="I651" s="308"/>
      <c r="J651" s="308"/>
      <c r="K651" s="308"/>
      <c r="L651" s="308"/>
      <c r="M651" s="308"/>
      <c r="N651" s="308"/>
      <c r="O651" s="308"/>
      <c r="P651" s="308"/>
      <c r="Q651" s="308"/>
      <c r="R651" s="308"/>
      <c r="S651" s="308"/>
      <c r="T651" s="308"/>
      <c r="U651" s="308"/>
      <c r="V651" s="308"/>
      <c r="W651" s="308"/>
      <c r="X651" s="308"/>
      <c r="Y651" s="308"/>
      <c r="Z651" s="308"/>
    </row>
    <row r="652">
      <c r="A652" s="361"/>
      <c r="B652" s="308"/>
      <c r="C652" s="308"/>
      <c r="D652" s="308"/>
      <c r="E652" s="308"/>
      <c r="F652" s="308"/>
      <c r="G652" s="308"/>
      <c r="H652" s="308"/>
      <c r="I652" s="308"/>
      <c r="J652" s="308"/>
      <c r="K652" s="308"/>
      <c r="L652" s="308"/>
      <c r="M652" s="308"/>
      <c r="N652" s="308"/>
      <c r="O652" s="308"/>
      <c r="P652" s="308"/>
      <c r="Q652" s="308"/>
      <c r="R652" s="308"/>
      <c r="S652" s="308"/>
      <c r="T652" s="308"/>
      <c r="U652" s="308"/>
      <c r="V652" s="308"/>
      <c r="W652" s="308"/>
      <c r="X652" s="308"/>
      <c r="Y652" s="308"/>
      <c r="Z652" s="308"/>
    </row>
    <row r="653">
      <c r="A653" s="361"/>
      <c r="B653" s="308"/>
      <c r="C653" s="308"/>
      <c r="D653" s="308"/>
      <c r="E653" s="308"/>
      <c r="F653" s="308"/>
      <c r="G653" s="308"/>
      <c r="H653" s="308"/>
      <c r="I653" s="308"/>
      <c r="J653" s="308"/>
      <c r="K653" s="308"/>
      <c r="L653" s="308"/>
      <c r="M653" s="308"/>
      <c r="N653" s="308"/>
      <c r="O653" s="308"/>
      <c r="P653" s="308"/>
      <c r="Q653" s="308"/>
      <c r="R653" s="308"/>
      <c r="S653" s="308"/>
      <c r="T653" s="308"/>
      <c r="U653" s="308"/>
      <c r="V653" s="308"/>
      <c r="W653" s="308"/>
      <c r="X653" s="308"/>
      <c r="Y653" s="308"/>
      <c r="Z653" s="308"/>
    </row>
    <row r="654">
      <c r="A654" s="361"/>
      <c r="B654" s="308"/>
      <c r="C654" s="308"/>
      <c r="D654" s="308"/>
      <c r="E654" s="308"/>
      <c r="F654" s="308"/>
      <c r="G654" s="308"/>
      <c r="H654" s="308"/>
      <c r="I654" s="308"/>
      <c r="J654" s="308"/>
      <c r="K654" s="308"/>
      <c r="L654" s="308"/>
      <c r="M654" s="308"/>
      <c r="N654" s="308"/>
      <c r="O654" s="308"/>
      <c r="P654" s="308"/>
      <c r="Q654" s="308"/>
      <c r="R654" s="308"/>
      <c r="S654" s="308"/>
      <c r="T654" s="308"/>
      <c r="U654" s="308"/>
      <c r="V654" s="308"/>
      <c r="W654" s="308"/>
      <c r="X654" s="308"/>
      <c r="Y654" s="308"/>
      <c r="Z654" s="308"/>
    </row>
    <row r="655">
      <c r="A655" s="361"/>
      <c r="B655" s="308"/>
      <c r="C655" s="308"/>
      <c r="D655" s="308"/>
      <c r="E655" s="308"/>
      <c r="F655" s="308"/>
      <c r="G655" s="308"/>
      <c r="H655" s="308"/>
      <c r="I655" s="308"/>
      <c r="J655" s="308"/>
      <c r="K655" s="308"/>
      <c r="L655" s="308"/>
      <c r="M655" s="308"/>
      <c r="N655" s="308"/>
      <c r="O655" s="308"/>
      <c r="P655" s="308"/>
      <c r="Q655" s="308"/>
      <c r="R655" s="308"/>
      <c r="S655" s="308"/>
      <c r="T655" s="308"/>
      <c r="U655" s="308"/>
      <c r="V655" s="308"/>
      <c r="W655" s="308"/>
      <c r="X655" s="308"/>
      <c r="Y655" s="308"/>
      <c r="Z655" s="308"/>
    </row>
    <row r="656">
      <c r="A656" s="361"/>
      <c r="B656" s="308"/>
      <c r="C656" s="308"/>
      <c r="D656" s="308"/>
      <c r="E656" s="308"/>
      <c r="F656" s="308"/>
      <c r="G656" s="308"/>
      <c r="H656" s="308"/>
      <c r="I656" s="308"/>
      <c r="J656" s="308"/>
      <c r="K656" s="308"/>
      <c r="L656" s="308"/>
      <c r="M656" s="308"/>
      <c r="N656" s="308"/>
      <c r="O656" s="308"/>
      <c r="P656" s="308"/>
      <c r="Q656" s="308"/>
      <c r="R656" s="308"/>
      <c r="S656" s="308"/>
      <c r="T656" s="308"/>
      <c r="U656" s="308"/>
      <c r="V656" s="308"/>
      <c r="W656" s="308"/>
      <c r="X656" s="308"/>
      <c r="Y656" s="308"/>
      <c r="Z656" s="308"/>
    </row>
    <row r="657">
      <c r="A657" s="361"/>
      <c r="B657" s="308"/>
      <c r="C657" s="308"/>
      <c r="D657" s="308"/>
      <c r="E657" s="308"/>
      <c r="F657" s="308"/>
      <c r="G657" s="308"/>
      <c r="H657" s="308"/>
      <c r="I657" s="308"/>
      <c r="J657" s="308"/>
      <c r="K657" s="308"/>
      <c r="L657" s="308"/>
      <c r="M657" s="308"/>
      <c r="N657" s="308"/>
      <c r="O657" s="308"/>
      <c r="P657" s="308"/>
      <c r="Q657" s="308"/>
      <c r="R657" s="308"/>
      <c r="S657" s="308"/>
      <c r="T657" s="308"/>
      <c r="U657" s="308"/>
      <c r="V657" s="308"/>
      <c r="W657" s="308"/>
      <c r="X657" s="308"/>
      <c r="Y657" s="308"/>
      <c r="Z657" s="308"/>
    </row>
    <row r="658">
      <c r="A658" s="361"/>
      <c r="B658" s="308"/>
      <c r="C658" s="308"/>
      <c r="D658" s="308"/>
      <c r="E658" s="308"/>
      <c r="F658" s="308"/>
      <c r="G658" s="308"/>
      <c r="H658" s="308"/>
      <c r="I658" s="308"/>
      <c r="J658" s="308"/>
      <c r="K658" s="308"/>
      <c r="L658" s="308"/>
      <c r="M658" s="308"/>
      <c r="N658" s="308"/>
      <c r="O658" s="308"/>
      <c r="P658" s="308"/>
      <c r="Q658" s="308"/>
      <c r="R658" s="308"/>
      <c r="S658" s="308"/>
      <c r="T658" s="308"/>
      <c r="U658" s="308"/>
      <c r="V658" s="308"/>
      <c r="W658" s="308"/>
      <c r="X658" s="308"/>
      <c r="Y658" s="308"/>
      <c r="Z658" s="308"/>
    </row>
    <row r="659">
      <c r="A659" s="361"/>
      <c r="B659" s="308"/>
      <c r="C659" s="308"/>
      <c r="D659" s="308"/>
      <c r="E659" s="308"/>
      <c r="F659" s="308"/>
      <c r="G659" s="308"/>
      <c r="H659" s="308"/>
      <c r="I659" s="308"/>
      <c r="J659" s="308"/>
      <c r="K659" s="308"/>
      <c r="L659" s="308"/>
      <c r="M659" s="308"/>
      <c r="N659" s="308"/>
      <c r="O659" s="308"/>
      <c r="P659" s="308"/>
      <c r="Q659" s="308"/>
      <c r="R659" s="308"/>
      <c r="S659" s="308"/>
      <c r="T659" s="308"/>
      <c r="U659" s="308"/>
      <c r="V659" s="308"/>
      <c r="W659" s="308"/>
      <c r="X659" s="308"/>
      <c r="Y659" s="308"/>
      <c r="Z659" s="308"/>
    </row>
    <row r="660">
      <c r="A660" s="361"/>
      <c r="B660" s="308"/>
      <c r="C660" s="308"/>
      <c r="D660" s="308"/>
      <c r="E660" s="308"/>
      <c r="F660" s="308"/>
      <c r="G660" s="308"/>
      <c r="H660" s="308"/>
      <c r="I660" s="308"/>
      <c r="J660" s="308"/>
      <c r="K660" s="308"/>
      <c r="L660" s="308"/>
      <c r="M660" s="308"/>
      <c r="N660" s="308"/>
      <c r="O660" s="308"/>
      <c r="P660" s="308"/>
      <c r="Q660" s="308"/>
      <c r="R660" s="308"/>
      <c r="S660" s="308"/>
      <c r="T660" s="308"/>
      <c r="U660" s="308"/>
      <c r="V660" s="308"/>
      <c r="W660" s="308"/>
      <c r="X660" s="308"/>
      <c r="Y660" s="308"/>
      <c r="Z660" s="308"/>
    </row>
    <row r="661">
      <c r="A661" s="361"/>
      <c r="B661" s="308"/>
      <c r="C661" s="308"/>
      <c r="D661" s="308"/>
      <c r="E661" s="308"/>
      <c r="F661" s="308"/>
      <c r="G661" s="308"/>
      <c r="H661" s="308"/>
      <c r="I661" s="308"/>
      <c r="J661" s="308"/>
      <c r="K661" s="308"/>
      <c r="L661" s="308"/>
      <c r="M661" s="308"/>
      <c r="N661" s="308"/>
      <c r="O661" s="308"/>
      <c r="P661" s="308"/>
      <c r="Q661" s="308"/>
      <c r="R661" s="308"/>
      <c r="S661" s="308"/>
      <c r="T661" s="308"/>
      <c r="U661" s="308"/>
      <c r="V661" s="308"/>
      <c r="W661" s="308"/>
      <c r="X661" s="308"/>
      <c r="Y661" s="308"/>
      <c r="Z661" s="308"/>
    </row>
    <row r="662">
      <c r="A662" s="361"/>
      <c r="B662" s="308"/>
      <c r="C662" s="308"/>
      <c r="D662" s="308"/>
      <c r="E662" s="308"/>
      <c r="F662" s="308"/>
      <c r="G662" s="308"/>
      <c r="H662" s="308"/>
      <c r="I662" s="308"/>
      <c r="J662" s="308"/>
      <c r="K662" s="308"/>
      <c r="L662" s="308"/>
      <c r="M662" s="308"/>
      <c r="N662" s="308"/>
      <c r="O662" s="308"/>
      <c r="P662" s="308"/>
      <c r="Q662" s="308"/>
      <c r="R662" s="308"/>
      <c r="S662" s="308"/>
      <c r="T662" s="308"/>
      <c r="U662" s="308"/>
      <c r="V662" s="308"/>
      <c r="W662" s="308"/>
      <c r="X662" s="308"/>
      <c r="Y662" s="308"/>
      <c r="Z662" s="308"/>
    </row>
    <row r="663">
      <c r="A663" s="361"/>
      <c r="B663" s="308"/>
      <c r="C663" s="308"/>
      <c r="D663" s="308"/>
      <c r="E663" s="308"/>
      <c r="F663" s="308"/>
      <c r="G663" s="308"/>
      <c r="H663" s="308"/>
      <c r="I663" s="308"/>
      <c r="J663" s="308"/>
      <c r="K663" s="308"/>
      <c r="L663" s="308"/>
      <c r="M663" s="308"/>
      <c r="N663" s="308"/>
      <c r="O663" s="308"/>
      <c r="P663" s="308"/>
      <c r="Q663" s="308"/>
      <c r="R663" s="308"/>
      <c r="S663" s="308"/>
      <c r="T663" s="308"/>
      <c r="U663" s="308"/>
      <c r="V663" s="308"/>
      <c r="W663" s="308"/>
      <c r="X663" s="308"/>
      <c r="Y663" s="308"/>
      <c r="Z663" s="308"/>
    </row>
    <row r="664">
      <c r="A664" s="361"/>
      <c r="B664" s="308"/>
      <c r="C664" s="308"/>
      <c r="D664" s="308"/>
      <c r="E664" s="308"/>
      <c r="F664" s="308"/>
      <c r="G664" s="308"/>
      <c r="H664" s="308"/>
      <c r="I664" s="308"/>
      <c r="J664" s="308"/>
      <c r="K664" s="308"/>
      <c r="L664" s="308"/>
      <c r="M664" s="308"/>
      <c r="N664" s="308"/>
      <c r="O664" s="308"/>
      <c r="P664" s="308"/>
      <c r="Q664" s="308"/>
      <c r="R664" s="308"/>
      <c r="S664" s="308"/>
      <c r="T664" s="308"/>
      <c r="U664" s="308"/>
      <c r="V664" s="308"/>
      <c r="W664" s="308"/>
      <c r="X664" s="308"/>
      <c r="Y664" s="308"/>
      <c r="Z664" s="308"/>
    </row>
    <row r="665">
      <c r="A665" s="361"/>
      <c r="B665" s="308"/>
      <c r="C665" s="308"/>
      <c r="D665" s="308"/>
      <c r="E665" s="308"/>
      <c r="F665" s="308"/>
      <c r="G665" s="308"/>
      <c r="H665" s="308"/>
      <c r="I665" s="308"/>
      <c r="J665" s="308"/>
      <c r="K665" s="308"/>
      <c r="L665" s="308"/>
      <c r="M665" s="308"/>
      <c r="N665" s="308"/>
      <c r="O665" s="308"/>
      <c r="P665" s="308"/>
      <c r="Q665" s="308"/>
      <c r="R665" s="308"/>
      <c r="S665" s="308"/>
      <c r="T665" s="308"/>
      <c r="U665" s="308"/>
      <c r="V665" s="308"/>
      <c r="W665" s="308"/>
      <c r="X665" s="308"/>
      <c r="Y665" s="308"/>
      <c r="Z665" s="308"/>
    </row>
    <row r="666">
      <c r="A666" s="361"/>
      <c r="B666" s="308"/>
      <c r="C666" s="308"/>
      <c r="D666" s="308"/>
      <c r="E666" s="308"/>
      <c r="F666" s="308"/>
      <c r="G666" s="308"/>
      <c r="H666" s="308"/>
      <c r="I666" s="308"/>
      <c r="J666" s="308"/>
      <c r="K666" s="308"/>
      <c r="L666" s="308"/>
      <c r="M666" s="308"/>
      <c r="N666" s="308"/>
      <c r="O666" s="308"/>
      <c r="P666" s="308"/>
      <c r="Q666" s="308"/>
      <c r="R666" s="308"/>
      <c r="S666" s="308"/>
      <c r="T666" s="308"/>
      <c r="U666" s="308"/>
      <c r="V666" s="308"/>
      <c r="W666" s="308"/>
      <c r="X666" s="308"/>
      <c r="Y666" s="308"/>
      <c r="Z666" s="308"/>
    </row>
    <row r="667">
      <c r="A667" s="361"/>
      <c r="B667" s="308"/>
      <c r="C667" s="308"/>
      <c r="D667" s="308"/>
      <c r="E667" s="308"/>
      <c r="F667" s="308"/>
      <c r="G667" s="308"/>
      <c r="H667" s="308"/>
      <c r="I667" s="308"/>
      <c r="J667" s="308"/>
      <c r="K667" s="308"/>
      <c r="L667" s="308"/>
      <c r="M667" s="308"/>
      <c r="N667" s="308"/>
      <c r="O667" s="308"/>
      <c r="P667" s="308"/>
      <c r="Q667" s="308"/>
      <c r="R667" s="308"/>
      <c r="S667" s="308"/>
      <c r="T667" s="308"/>
      <c r="U667" s="308"/>
      <c r="V667" s="308"/>
      <c r="W667" s="308"/>
      <c r="X667" s="308"/>
      <c r="Y667" s="308"/>
      <c r="Z667" s="308"/>
    </row>
    <row r="668">
      <c r="A668" s="361"/>
      <c r="B668" s="308"/>
      <c r="C668" s="308"/>
      <c r="D668" s="308"/>
      <c r="E668" s="308"/>
      <c r="F668" s="308"/>
      <c r="G668" s="308"/>
      <c r="H668" s="308"/>
      <c r="I668" s="308"/>
      <c r="J668" s="308"/>
      <c r="K668" s="308"/>
      <c r="L668" s="308"/>
      <c r="M668" s="308"/>
      <c r="N668" s="308"/>
      <c r="O668" s="308"/>
      <c r="P668" s="308"/>
      <c r="Q668" s="308"/>
      <c r="R668" s="308"/>
      <c r="S668" s="308"/>
      <c r="T668" s="308"/>
      <c r="U668" s="308"/>
      <c r="V668" s="308"/>
      <c r="W668" s="308"/>
      <c r="X668" s="308"/>
      <c r="Y668" s="308"/>
      <c r="Z668" s="308"/>
    </row>
    <row r="669">
      <c r="A669" s="361"/>
      <c r="B669" s="308"/>
      <c r="C669" s="308"/>
      <c r="D669" s="308"/>
      <c r="E669" s="308"/>
      <c r="F669" s="308"/>
      <c r="G669" s="308"/>
      <c r="H669" s="308"/>
      <c r="I669" s="308"/>
      <c r="J669" s="308"/>
      <c r="K669" s="308"/>
      <c r="L669" s="308"/>
      <c r="M669" s="308"/>
      <c r="N669" s="308"/>
      <c r="O669" s="308"/>
      <c r="P669" s="308"/>
      <c r="Q669" s="308"/>
      <c r="R669" s="308"/>
      <c r="S669" s="308"/>
      <c r="T669" s="308"/>
      <c r="U669" s="308"/>
      <c r="V669" s="308"/>
      <c r="W669" s="308"/>
      <c r="X669" s="308"/>
      <c r="Y669" s="308"/>
      <c r="Z669" s="308"/>
    </row>
    <row r="670">
      <c r="A670" s="361"/>
      <c r="B670" s="308"/>
      <c r="C670" s="308"/>
      <c r="D670" s="308"/>
      <c r="E670" s="308"/>
      <c r="F670" s="308"/>
      <c r="G670" s="308"/>
      <c r="H670" s="308"/>
      <c r="I670" s="308"/>
      <c r="J670" s="308"/>
      <c r="K670" s="308"/>
      <c r="L670" s="308"/>
      <c r="M670" s="308"/>
      <c r="N670" s="308"/>
      <c r="O670" s="308"/>
      <c r="P670" s="308"/>
      <c r="Q670" s="308"/>
      <c r="R670" s="308"/>
      <c r="S670" s="308"/>
      <c r="T670" s="308"/>
      <c r="U670" s="308"/>
      <c r="V670" s="308"/>
      <c r="W670" s="308"/>
      <c r="X670" s="308"/>
      <c r="Y670" s="308"/>
      <c r="Z670" s="308"/>
    </row>
    <row r="671">
      <c r="A671" s="361"/>
      <c r="B671" s="308"/>
      <c r="C671" s="308"/>
      <c r="D671" s="308"/>
      <c r="E671" s="308"/>
      <c r="F671" s="308"/>
      <c r="G671" s="308"/>
      <c r="H671" s="308"/>
      <c r="I671" s="308"/>
      <c r="J671" s="308"/>
      <c r="K671" s="308"/>
      <c r="L671" s="308"/>
      <c r="M671" s="308"/>
      <c r="N671" s="308"/>
      <c r="O671" s="308"/>
      <c r="P671" s="308"/>
      <c r="Q671" s="308"/>
      <c r="R671" s="308"/>
      <c r="S671" s="308"/>
      <c r="T671" s="308"/>
      <c r="U671" s="308"/>
      <c r="V671" s="308"/>
      <c r="W671" s="308"/>
      <c r="X671" s="308"/>
      <c r="Y671" s="308"/>
      <c r="Z671" s="308"/>
    </row>
    <row r="672">
      <c r="A672" s="361"/>
      <c r="B672" s="308"/>
      <c r="C672" s="308"/>
      <c r="D672" s="308"/>
      <c r="E672" s="308"/>
      <c r="F672" s="308"/>
      <c r="G672" s="308"/>
      <c r="H672" s="308"/>
      <c r="I672" s="308"/>
      <c r="J672" s="308"/>
      <c r="K672" s="308"/>
      <c r="L672" s="308"/>
      <c r="M672" s="308"/>
      <c r="N672" s="308"/>
      <c r="O672" s="308"/>
      <c r="P672" s="308"/>
      <c r="Q672" s="308"/>
      <c r="R672" s="308"/>
      <c r="S672" s="308"/>
      <c r="T672" s="308"/>
      <c r="U672" s="308"/>
      <c r="V672" s="308"/>
      <c r="W672" s="308"/>
      <c r="X672" s="308"/>
      <c r="Y672" s="308"/>
      <c r="Z672" s="308"/>
    </row>
    <row r="673">
      <c r="A673" s="361"/>
      <c r="B673" s="308"/>
      <c r="C673" s="308"/>
      <c r="D673" s="308"/>
      <c r="E673" s="308"/>
      <c r="F673" s="308"/>
      <c r="G673" s="308"/>
      <c r="H673" s="308"/>
      <c r="I673" s="308"/>
      <c r="J673" s="308"/>
      <c r="K673" s="308"/>
      <c r="L673" s="308"/>
      <c r="M673" s="308"/>
      <c r="N673" s="308"/>
      <c r="O673" s="308"/>
      <c r="P673" s="308"/>
      <c r="Q673" s="308"/>
      <c r="R673" s="308"/>
      <c r="S673" s="308"/>
      <c r="T673" s="308"/>
      <c r="U673" s="308"/>
      <c r="V673" s="308"/>
      <c r="W673" s="308"/>
      <c r="X673" s="308"/>
      <c r="Y673" s="308"/>
      <c r="Z673" s="308"/>
    </row>
    <row r="674">
      <c r="A674" s="361"/>
      <c r="B674" s="308"/>
      <c r="C674" s="308"/>
      <c r="D674" s="308"/>
      <c r="E674" s="308"/>
      <c r="F674" s="308"/>
      <c r="G674" s="308"/>
      <c r="H674" s="308"/>
      <c r="I674" s="308"/>
      <c r="J674" s="308"/>
      <c r="K674" s="308"/>
      <c r="L674" s="308"/>
      <c r="M674" s="308"/>
      <c r="N674" s="308"/>
      <c r="O674" s="308"/>
      <c r="P674" s="308"/>
      <c r="Q674" s="308"/>
      <c r="R674" s="308"/>
      <c r="S674" s="308"/>
      <c r="T674" s="308"/>
      <c r="U674" s="308"/>
      <c r="V674" s="308"/>
      <c r="W674" s="308"/>
      <c r="X674" s="308"/>
      <c r="Y674" s="308"/>
      <c r="Z674" s="308"/>
    </row>
    <row r="675">
      <c r="A675" s="361"/>
      <c r="B675" s="308"/>
      <c r="C675" s="308"/>
      <c r="D675" s="308"/>
      <c r="E675" s="308"/>
      <c r="F675" s="308"/>
      <c r="G675" s="308"/>
      <c r="H675" s="308"/>
      <c r="I675" s="308"/>
      <c r="J675" s="308"/>
      <c r="K675" s="308"/>
      <c r="L675" s="308"/>
      <c r="M675" s="308"/>
      <c r="N675" s="308"/>
      <c r="O675" s="308"/>
      <c r="P675" s="308"/>
      <c r="Q675" s="308"/>
      <c r="R675" s="308"/>
      <c r="S675" s="308"/>
      <c r="T675" s="308"/>
      <c r="U675" s="308"/>
      <c r="V675" s="308"/>
      <c r="W675" s="308"/>
      <c r="X675" s="308"/>
      <c r="Y675" s="308"/>
      <c r="Z675" s="308"/>
    </row>
    <row r="676">
      <c r="A676" s="361"/>
      <c r="B676" s="308"/>
      <c r="C676" s="308"/>
      <c r="D676" s="308"/>
      <c r="E676" s="308"/>
      <c r="F676" s="308"/>
      <c r="G676" s="308"/>
      <c r="H676" s="308"/>
      <c r="I676" s="308"/>
      <c r="J676" s="308"/>
      <c r="K676" s="308"/>
      <c r="L676" s="308"/>
      <c r="M676" s="308"/>
      <c r="N676" s="308"/>
      <c r="O676" s="308"/>
      <c r="P676" s="308"/>
      <c r="Q676" s="308"/>
      <c r="R676" s="308"/>
      <c r="S676" s="308"/>
      <c r="T676" s="308"/>
      <c r="U676" s="308"/>
      <c r="V676" s="308"/>
      <c r="W676" s="308"/>
      <c r="X676" s="308"/>
      <c r="Y676" s="308"/>
      <c r="Z676" s="308"/>
    </row>
    <row r="677">
      <c r="A677" s="361"/>
      <c r="B677" s="308"/>
      <c r="C677" s="308"/>
      <c r="D677" s="308"/>
      <c r="E677" s="308"/>
      <c r="F677" s="308"/>
      <c r="G677" s="308"/>
      <c r="H677" s="308"/>
      <c r="I677" s="308"/>
      <c r="J677" s="308"/>
      <c r="K677" s="308"/>
      <c r="L677" s="308"/>
      <c r="M677" s="308"/>
      <c r="N677" s="308"/>
      <c r="O677" s="308"/>
      <c r="P677" s="308"/>
      <c r="Q677" s="308"/>
      <c r="R677" s="308"/>
      <c r="S677" s="308"/>
      <c r="T677" s="308"/>
      <c r="U677" s="308"/>
      <c r="V677" s="308"/>
      <c r="W677" s="308"/>
      <c r="X677" s="308"/>
      <c r="Y677" s="308"/>
      <c r="Z677" s="308"/>
    </row>
    <row r="678">
      <c r="A678" s="361"/>
      <c r="B678" s="308"/>
      <c r="C678" s="308"/>
      <c r="D678" s="308"/>
      <c r="E678" s="308"/>
      <c r="F678" s="308"/>
      <c r="G678" s="308"/>
      <c r="H678" s="308"/>
      <c r="I678" s="308"/>
      <c r="J678" s="308"/>
      <c r="K678" s="308"/>
      <c r="L678" s="308"/>
      <c r="M678" s="308"/>
      <c r="N678" s="308"/>
      <c r="O678" s="308"/>
      <c r="P678" s="308"/>
      <c r="Q678" s="308"/>
      <c r="R678" s="308"/>
      <c r="S678" s="308"/>
      <c r="T678" s="308"/>
      <c r="U678" s="308"/>
      <c r="V678" s="308"/>
      <c r="W678" s="308"/>
      <c r="X678" s="308"/>
      <c r="Y678" s="308"/>
      <c r="Z678" s="308"/>
    </row>
    <row r="679">
      <c r="A679" s="361"/>
      <c r="B679" s="308"/>
      <c r="C679" s="308"/>
      <c r="D679" s="308"/>
      <c r="E679" s="308"/>
      <c r="F679" s="308"/>
      <c r="G679" s="308"/>
      <c r="H679" s="308"/>
      <c r="I679" s="308"/>
      <c r="J679" s="308"/>
      <c r="K679" s="308"/>
      <c r="L679" s="308"/>
      <c r="M679" s="308"/>
      <c r="N679" s="308"/>
      <c r="O679" s="308"/>
      <c r="P679" s="308"/>
      <c r="Q679" s="308"/>
      <c r="R679" s="308"/>
      <c r="S679" s="308"/>
      <c r="T679" s="308"/>
      <c r="U679" s="308"/>
      <c r="V679" s="308"/>
      <c r="W679" s="308"/>
      <c r="X679" s="308"/>
      <c r="Y679" s="308"/>
      <c r="Z679" s="308"/>
    </row>
    <row r="680">
      <c r="A680" s="361"/>
      <c r="B680" s="308"/>
      <c r="C680" s="308"/>
      <c r="D680" s="308"/>
      <c r="E680" s="308"/>
      <c r="F680" s="308"/>
      <c r="G680" s="308"/>
      <c r="H680" s="308"/>
      <c r="I680" s="308"/>
      <c r="J680" s="308"/>
      <c r="K680" s="308"/>
      <c r="L680" s="308"/>
      <c r="M680" s="308"/>
      <c r="N680" s="308"/>
      <c r="O680" s="308"/>
      <c r="P680" s="308"/>
      <c r="Q680" s="308"/>
      <c r="R680" s="308"/>
      <c r="S680" s="308"/>
      <c r="T680" s="308"/>
      <c r="U680" s="308"/>
      <c r="V680" s="308"/>
      <c r="W680" s="308"/>
      <c r="X680" s="308"/>
      <c r="Y680" s="308"/>
      <c r="Z680" s="308"/>
    </row>
    <row r="681">
      <c r="A681" s="361"/>
      <c r="B681" s="308"/>
      <c r="C681" s="308"/>
      <c r="D681" s="308"/>
      <c r="E681" s="308"/>
      <c r="F681" s="308"/>
      <c r="G681" s="308"/>
      <c r="H681" s="308"/>
      <c r="I681" s="308"/>
      <c r="J681" s="308"/>
      <c r="K681" s="308"/>
      <c r="L681" s="308"/>
      <c r="M681" s="308"/>
      <c r="N681" s="308"/>
      <c r="O681" s="308"/>
      <c r="P681" s="308"/>
      <c r="Q681" s="308"/>
      <c r="R681" s="308"/>
      <c r="S681" s="308"/>
      <c r="T681" s="308"/>
      <c r="U681" s="308"/>
      <c r="V681" s="308"/>
      <c r="W681" s="308"/>
      <c r="X681" s="308"/>
      <c r="Y681" s="308"/>
      <c r="Z681" s="308"/>
    </row>
    <row r="682">
      <c r="A682" s="361"/>
      <c r="B682" s="308"/>
      <c r="C682" s="308"/>
      <c r="D682" s="308"/>
      <c r="E682" s="308"/>
      <c r="F682" s="308"/>
      <c r="G682" s="308"/>
      <c r="H682" s="308"/>
      <c r="I682" s="308"/>
      <c r="J682" s="308"/>
      <c r="K682" s="308"/>
      <c r="L682" s="308"/>
      <c r="M682" s="308"/>
      <c r="N682" s="308"/>
      <c r="O682" s="308"/>
      <c r="P682" s="308"/>
      <c r="Q682" s="308"/>
      <c r="R682" s="308"/>
      <c r="S682" s="308"/>
      <c r="T682" s="308"/>
      <c r="U682" s="308"/>
      <c r="V682" s="308"/>
      <c r="W682" s="308"/>
      <c r="X682" s="308"/>
      <c r="Y682" s="308"/>
      <c r="Z682" s="308"/>
    </row>
    <row r="683">
      <c r="A683" s="361"/>
      <c r="B683" s="308"/>
      <c r="C683" s="308"/>
      <c r="D683" s="308"/>
      <c r="E683" s="308"/>
      <c r="F683" s="308"/>
      <c r="G683" s="308"/>
      <c r="H683" s="308"/>
      <c r="I683" s="308"/>
      <c r="J683" s="308"/>
      <c r="K683" s="308"/>
      <c r="L683" s="308"/>
      <c r="M683" s="308"/>
      <c r="N683" s="308"/>
      <c r="O683" s="308"/>
      <c r="P683" s="308"/>
      <c r="Q683" s="308"/>
      <c r="R683" s="308"/>
      <c r="S683" s="308"/>
      <c r="T683" s="308"/>
      <c r="U683" s="308"/>
      <c r="V683" s="308"/>
      <c r="W683" s="308"/>
      <c r="X683" s="308"/>
      <c r="Y683" s="308"/>
      <c r="Z683" s="308"/>
    </row>
    <row r="684">
      <c r="A684" s="361"/>
      <c r="B684" s="308"/>
      <c r="C684" s="308"/>
      <c r="D684" s="308"/>
      <c r="E684" s="308"/>
      <c r="F684" s="308"/>
      <c r="G684" s="308"/>
      <c r="H684" s="308"/>
      <c r="I684" s="308"/>
      <c r="J684" s="308"/>
      <c r="K684" s="308"/>
      <c r="L684" s="308"/>
      <c r="M684" s="308"/>
      <c r="N684" s="308"/>
      <c r="O684" s="308"/>
      <c r="P684" s="308"/>
      <c r="Q684" s="308"/>
      <c r="R684" s="308"/>
      <c r="S684" s="308"/>
      <c r="T684" s="308"/>
      <c r="U684" s="308"/>
      <c r="V684" s="308"/>
      <c r="W684" s="308"/>
      <c r="X684" s="308"/>
      <c r="Y684" s="308"/>
      <c r="Z684" s="308"/>
    </row>
    <row r="685">
      <c r="A685" s="361"/>
      <c r="B685" s="308"/>
      <c r="C685" s="308"/>
      <c r="D685" s="308"/>
      <c r="E685" s="308"/>
      <c r="F685" s="308"/>
      <c r="G685" s="308"/>
      <c r="H685" s="308"/>
      <c r="I685" s="308"/>
      <c r="J685" s="308"/>
      <c r="K685" s="308"/>
      <c r="L685" s="308"/>
      <c r="M685" s="308"/>
      <c r="N685" s="308"/>
      <c r="O685" s="308"/>
      <c r="P685" s="308"/>
      <c r="Q685" s="308"/>
      <c r="R685" s="308"/>
      <c r="S685" s="308"/>
      <c r="T685" s="308"/>
      <c r="U685" s="308"/>
      <c r="V685" s="308"/>
      <c r="W685" s="308"/>
      <c r="X685" s="308"/>
      <c r="Y685" s="308"/>
      <c r="Z685" s="308"/>
    </row>
    <row r="686">
      <c r="A686" s="361"/>
      <c r="B686" s="308"/>
      <c r="C686" s="308"/>
      <c r="D686" s="308"/>
      <c r="E686" s="308"/>
      <c r="F686" s="308"/>
      <c r="G686" s="308"/>
      <c r="H686" s="308"/>
      <c r="I686" s="308"/>
      <c r="J686" s="308"/>
      <c r="K686" s="308"/>
      <c r="L686" s="308"/>
      <c r="M686" s="308"/>
      <c r="N686" s="308"/>
      <c r="O686" s="308"/>
      <c r="P686" s="308"/>
      <c r="Q686" s="308"/>
      <c r="R686" s="308"/>
      <c r="S686" s="308"/>
      <c r="T686" s="308"/>
      <c r="U686" s="308"/>
      <c r="V686" s="308"/>
      <c r="W686" s="308"/>
      <c r="X686" s="308"/>
      <c r="Y686" s="308"/>
      <c r="Z686" s="308"/>
    </row>
    <row r="687">
      <c r="A687" s="361"/>
      <c r="B687" s="308"/>
      <c r="C687" s="308"/>
      <c r="D687" s="308"/>
      <c r="E687" s="308"/>
      <c r="F687" s="308"/>
      <c r="G687" s="308"/>
      <c r="H687" s="308"/>
      <c r="I687" s="308"/>
      <c r="J687" s="308"/>
      <c r="K687" s="308"/>
      <c r="L687" s="308"/>
      <c r="M687" s="308"/>
      <c r="N687" s="308"/>
      <c r="O687" s="308"/>
      <c r="P687" s="308"/>
      <c r="Q687" s="308"/>
      <c r="R687" s="308"/>
      <c r="S687" s="308"/>
      <c r="T687" s="308"/>
      <c r="U687" s="308"/>
      <c r="V687" s="308"/>
      <c r="W687" s="308"/>
      <c r="X687" s="308"/>
      <c r="Y687" s="308"/>
      <c r="Z687" s="308"/>
    </row>
    <row r="688">
      <c r="A688" s="361"/>
      <c r="B688" s="308"/>
      <c r="C688" s="308"/>
      <c r="D688" s="308"/>
      <c r="E688" s="308"/>
      <c r="F688" s="308"/>
      <c r="G688" s="308"/>
      <c r="H688" s="308"/>
      <c r="I688" s="308"/>
      <c r="J688" s="308"/>
      <c r="K688" s="308"/>
      <c r="L688" s="308"/>
      <c r="M688" s="308"/>
      <c r="N688" s="308"/>
      <c r="O688" s="308"/>
      <c r="P688" s="308"/>
      <c r="Q688" s="308"/>
      <c r="R688" s="308"/>
      <c r="S688" s="308"/>
      <c r="T688" s="308"/>
      <c r="U688" s="308"/>
      <c r="V688" s="308"/>
      <c r="W688" s="308"/>
      <c r="X688" s="308"/>
      <c r="Y688" s="308"/>
      <c r="Z688" s="308"/>
    </row>
    <row r="689">
      <c r="A689" s="361"/>
      <c r="B689" s="308"/>
      <c r="C689" s="308"/>
      <c r="D689" s="308"/>
      <c r="E689" s="308"/>
      <c r="F689" s="308"/>
      <c r="G689" s="308"/>
      <c r="H689" s="308"/>
      <c r="I689" s="308"/>
      <c r="J689" s="308"/>
      <c r="K689" s="308"/>
      <c r="L689" s="308"/>
      <c r="M689" s="308"/>
      <c r="N689" s="308"/>
      <c r="O689" s="308"/>
      <c r="P689" s="308"/>
      <c r="Q689" s="308"/>
      <c r="R689" s="308"/>
      <c r="S689" s="308"/>
      <c r="T689" s="308"/>
      <c r="U689" s="308"/>
      <c r="V689" s="308"/>
      <c r="W689" s="308"/>
      <c r="X689" s="308"/>
      <c r="Y689" s="308"/>
      <c r="Z689" s="308"/>
    </row>
    <row r="690">
      <c r="A690" s="361"/>
      <c r="B690" s="308"/>
      <c r="C690" s="308"/>
      <c r="D690" s="308"/>
      <c r="E690" s="308"/>
      <c r="F690" s="308"/>
      <c r="G690" s="308"/>
      <c r="H690" s="308"/>
      <c r="I690" s="308"/>
      <c r="J690" s="308"/>
      <c r="K690" s="308"/>
      <c r="L690" s="308"/>
      <c r="M690" s="308"/>
      <c r="N690" s="308"/>
      <c r="O690" s="308"/>
      <c r="P690" s="308"/>
      <c r="Q690" s="308"/>
      <c r="R690" s="308"/>
      <c r="S690" s="308"/>
      <c r="T690" s="308"/>
      <c r="U690" s="308"/>
      <c r="V690" s="308"/>
      <c r="W690" s="308"/>
      <c r="X690" s="308"/>
      <c r="Y690" s="308"/>
      <c r="Z690" s="308"/>
    </row>
    <row r="691">
      <c r="A691" s="361"/>
      <c r="B691" s="308"/>
      <c r="C691" s="308"/>
      <c r="D691" s="308"/>
      <c r="E691" s="308"/>
      <c r="F691" s="308"/>
      <c r="G691" s="308"/>
      <c r="H691" s="308"/>
      <c r="I691" s="308"/>
      <c r="J691" s="308"/>
      <c r="K691" s="308"/>
      <c r="L691" s="308"/>
      <c r="M691" s="308"/>
      <c r="N691" s="308"/>
      <c r="O691" s="308"/>
      <c r="P691" s="308"/>
      <c r="Q691" s="308"/>
      <c r="R691" s="308"/>
      <c r="S691" s="308"/>
      <c r="T691" s="308"/>
      <c r="U691" s="308"/>
      <c r="V691" s="308"/>
      <c r="W691" s="308"/>
      <c r="X691" s="308"/>
      <c r="Y691" s="308"/>
      <c r="Z691" s="308"/>
    </row>
    <row r="692">
      <c r="A692" s="361"/>
      <c r="B692" s="308"/>
      <c r="C692" s="308"/>
      <c r="D692" s="308"/>
      <c r="E692" s="308"/>
      <c r="F692" s="308"/>
      <c r="G692" s="308"/>
      <c r="H692" s="308"/>
      <c r="I692" s="308"/>
      <c r="J692" s="308"/>
      <c r="K692" s="308"/>
      <c r="L692" s="308"/>
      <c r="M692" s="308"/>
      <c r="N692" s="308"/>
      <c r="O692" s="308"/>
      <c r="P692" s="308"/>
      <c r="Q692" s="308"/>
      <c r="R692" s="308"/>
      <c r="S692" s="308"/>
      <c r="T692" s="308"/>
      <c r="U692" s="308"/>
      <c r="V692" s="308"/>
      <c r="W692" s="308"/>
      <c r="X692" s="308"/>
      <c r="Y692" s="308"/>
      <c r="Z692" s="308"/>
    </row>
    <row r="693">
      <c r="A693" s="361"/>
      <c r="B693" s="308"/>
      <c r="C693" s="308"/>
      <c r="D693" s="308"/>
      <c r="E693" s="308"/>
      <c r="F693" s="308"/>
      <c r="G693" s="308"/>
      <c r="H693" s="308"/>
      <c r="I693" s="308"/>
      <c r="J693" s="308"/>
      <c r="K693" s="308"/>
      <c r="L693" s="308"/>
      <c r="M693" s="308"/>
      <c r="N693" s="308"/>
      <c r="O693" s="308"/>
      <c r="P693" s="308"/>
      <c r="Q693" s="308"/>
      <c r="R693" s="308"/>
      <c r="S693" s="308"/>
      <c r="T693" s="308"/>
      <c r="U693" s="308"/>
      <c r="V693" s="308"/>
      <c r="W693" s="308"/>
      <c r="X693" s="308"/>
      <c r="Y693" s="308"/>
      <c r="Z693" s="308"/>
    </row>
    <row r="694">
      <c r="A694" s="361"/>
      <c r="B694" s="308"/>
      <c r="C694" s="308"/>
      <c r="D694" s="308"/>
      <c r="E694" s="308"/>
      <c r="F694" s="308"/>
      <c r="G694" s="308"/>
      <c r="H694" s="308"/>
      <c r="I694" s="308"/>
      <c r="J694" s="308"/>
      <c r="K694" s="308"/>
      <c r="L694" s="308"/>
      <c r="M694" s="308"/>
      <c r="N694" s="308"/>
      <c r="O694" s="308"/>
      <c r="P694" s="308"/>
      <c r="Q694" s="308"/>
      <c r="R694" s="308"/>
      <c r="S694" s="308"/>
      <c r="T694" s="308"/>
      <c r="U694" s="308"/>
      <c r="V694" s="308"/>
      <c r="W694" s="308"/>
      <c r="X694" s="308"/>
      <c r="Y694" s="308"/>
      <c r="Z694" s="308"/>
    </row>
    <row r="695">
      <c r="A695" s="361"/>
      <c r="B695" s="308"/>
      <c r="C695" s="308"/>
      <c r="D695" s="308"/>
      <c r="E695" s="308"/>
      <c r="F695" s="308"/>
      <c r="G695" s="308"/>
      <c r="H695" s="308"/>
      <c r="I695" s="308"/>
      <c r="J695" s="308"/>
      <c r="K695" s="308"/>
      <c r="L695" s="308"/>
      <c r="M695" s="308"/>
      <c r="N695" s="308"/>
      <c r="O695" s="308"/>
      <c r="P695" s="308"/>
      <c r="Q695" s="308"/>
      <c r="R695" s="308"/>
      <c r="S695" s="308"/>
      <c r="T695" s="308"/>
      <c r="U695" s="308"/>
      <c r="V695" s="308"/>
      <c r="W695" s="308"/>
      <c r="X695" s="308"/>
      <c r="Y695" s="308"/>
      <c r="Z695" s="308"/>
    </row>
    <row r="696">
      <c r="A696" s="361"/>
      <c r="B696" s="308"/>
      <c r="C696" s="308"/>
      <c r="D696" s="308"/>
      <c r="E696" s="308"/>
      <c r="F696" s="308"/>
      <c r="G696" s="308"/>
      <c r="H696" s="308"/>
      <c r="I696" s="308"/>
      <c r="J696" s="308"/>
      <c r="K696" s="308"/>
      <c r="L696" s="308"/>
      <c r="M696" s="308"/>
      <c r="N696" s="308"/>
      <c r="O696" s="308"/>
      <c r="P696" s="308"/>
      <c r="Q696" s="308"/>
      <c r="R696" s="308"/>
      <c r="S696" s="308"/>
      <c r="T696" s="308"/>
      <c r="U696" s="308"/>
      <c r="V696" s="308"/>
      <c r="W696" s="308"/>
      <c r="X696" s="308"/>
      <c r="Y696" s="308"/>
      <c r="Z696" s="308"/>
    </row>
    <row r="697">
      <c r="A697" s="361"/>
      <c r="B697" s="308"/>
      <c r="C697" s="308"/>
      <c r="D697" s="308"/>
      <c r="E697" s="308"/>
      <c r="F697" s="308"/>
      <c r="G697" s="308"/>
      <c r="H697" s="308"/>
      <c r="I697" s="308"/>
      <c r="J697" s="308"/>
      <c r="K697" s="308"/>
      <c r="L697" s="308"/>
      <c r="M697" s="308"/>
      <c r="N697" s="308"/>
      <c r="O697" s="308"/>
      <c r="P697" s="308"/>
      <c r="Q697" s="308"/>
      <c r="R697" s="308"/>
      <c r="S697" s="308"/>
      <c r="T697" s="308"/>
      <c r="U697" s="308"/>
      <c r="V697" s="308"/>
      <c r="W697" s="308"/>
      <c r="X697" s="308"/>
      <c r="Y697" s="308"/>
      <c r="Z697" s="308"/>
    </row>
    <row r="698">
      <c r="A698" s="361"/>
      <c r="B698" s="308"/>
      <c r="C698" s="308"/>
      <c r="D698" s="308"/>
      <c r="E698" s="308"/>
      <c r="F698" s="308"/>
      <c r="G698" s="308"/>
      <c r="H698" s="308"/>
      <c r="I698" s="308"/>
      <c r="J698" s="308"/>
      <c r="K698" s="308"/>
      <c r="L698" s="308"/>
      <c r="M698" s="308"/>
      <c r="N698" s="308"/>
      <c r="O698" s="308"/>
      <c r="P698" s="308"/>
      <c r="Q698" s="308"/>
      <c r="R698" s="308"/>
      <c r="S698" s="308"/>
      <c r="T698" s="308"/>
      <c r="U698" s="308"/>
      <c r="V698" s="308"/>
      <c r="W698" s="308"/>
      <c r="X698" s="308"/>
      <c r="Y698" s="308"/>
      <c r="Z698" s="308"/>
    </row>
    <row r="699">
      <c r="A699" s="361"/>
      <c r="B699" s="308"/>
      <c r="C699" s="308"/>
      <c r="D699" s="308"/>
      <c r="E699" s="308"/>
      <c r="F699" s="308"/>
      <c r="G699" s="308"/>
      <c r="H699" s="308"/>
      <c r="I699" s="308"/>
      <c r="J699" s="308"/>
      <c r="K699" s="308"/>
      <c r="L699" s="308"/>
      <c r="M699" s="308"/>
      <c r="N699" s="308"/>
      <c r="O699" s="308"/>
      <c r="P699" s="308"/>
      <c r="Q699" s="308"/>
      <c r="R699" s="308"/>
      <c r="S699" s="308"/>
      <c r="T699" s="308"/>
      <c r="U699" s="308"/>
      <c r="V699" s="308"/>
      <c r="W699" s="308"/>
      <c r="X699" s="308"/>
      <c r="Y699" s="308"/>
      <c r="Z699" s="308"/>
    </row>
    <row r="700">
      <c r="A700" s="361"/>
      <c r="B700" s="308"/>
      <c r="C700" s="308"/>
      <c r="D700" s="308"/>
      <c r="E700" s="308"/>
      <c r="F700" s="308"/>
      <c r="G700" s="308"/>
      <c r="H700" s="308"/>
      <c r="I700" s="308"/>
      <c r="J700" s="308"/>
      <c r="K700" s="308"/>
      <c r="L700" s="308"/>
      <c r="M700" s="308"/>
      <c r="N700" s="308"/>
      <c r="O700" s="308"/>
      <c r="P700" s="308"/>
      <c r="Q700" s="308"/>
      <c r="R700" s="308"/>
      <c r="S700" s="308"/>
      <c r="T700" s="308"/>
      <c r="U700" s="308"/>
      <c r="V700" s="308"/>
      <c r="W700" s="308"/>
      <c r="X700" s="308"/>
      <c r="Y700" s="308"/>
      <c r="Z700" s="308"/>
    </row>
    <row r="701">
      <c r="A701" s="361"/>
      <c r="B701" s="308"/>
      <c r="C701" s="308"/>
      <c r="D701" s="308"/>
      <c r="E701" s="308"/>
      <c r="F701" s="308"/>
      <c r="G701" s="308"/>
      <c r="H701" s="308"/>
      <c r="I701" s="308"/>
      <c r="J701" s="308"/>
      <c r="K701" s="308"/>
      <c r="L701" s="308"/>
      <c r="M701" s="308"/>
      <c r="N701" s="308"/>
      <c r="O701" s="308"/>
      <c r="P701" s="308"/>
      <c r="Q701" s="308"/>
      <c r="R701" s="308"/>
      <c r="S701" s="308"/>
      <c r="T701" s="308"/>
      <c r="U701" s="308"/>
      <c r="V701" s="308"/>
      <c r="W701" s="308"/>
      <c r="X701" s="308"/>
      <c r="Y701" s="308"/>
      <c r="Z701" s="308"/>
    </row>
    <row r="702">
      <c r="A702" s="361"/>
      <c r="B702" s="308"/>
      <c r="C702" s="308"/>
      <c r="D702" s="308"/>
      <c r="E702" s="308"/>
      <c r="F702" s="308"/>
      <c r="G702" s="308"/>
      <c r="H702" s="308"/>
      <c r="I702" s="308"/>
      <c r="J702" s="308"/>
      <c r="K702" s="308"/>
      <c r="L702" s="308"/>
      <c r="M702" s="308"/>
      <c r="N702" s="308"/>
      <c r="O702" s="308"/>
      <c r="P702" s="308"/>
      <c r="Q702" s="308"/>
      <c r="R702" s="308"/>
      <c r="S702" s="308"/>
      <c r="T702" s="308"/>
      <c r="U702" s="308"/>
      <c r="V702" s="308"/>
      <c r="W702" s="308"/>
      <c r="X702" s="308"/>
      <c r="Y702" s="308"/>
      <c r="Z702" s="308"/>
    </row>
    <row r="703">
      <c r="A703" s="361"/>
      <c r="B703" s="308"/>
      <c r="C703" s="308"/>
      <c r="D703" s="308"/>
      <c r="E703" s="308"/>
      <c r="F703" s="308"/>
      <c r="G703" s="308"/>
      <c r="H703" s="308"/>
      <c r="I703" s="308"/>
      <c r="J703" s="308"/>
      <c r="K703" s="308"/>
      <c r="L703" s="308"/>
      <c r="M703" s="308"/>
      <c r="N703" s="308"/>
      <c r="O703" s="308"/>
      <c r="P703" s="308"/>
      <c r="Q703" s="308"/>
      <c r="R703" s="308"/>
      <c r="S703" s="308"/>
      <c r="T703" s="308"/>
      <c r="U703" s="308"/>
      <c r="V703" s="308"/>
      <c r="W703" s="308"/>
      <c r="X703" s="308"/>
      <c r="Y703" s="308"/>
      <c r="Z703" s="308"/>
    </row>
    <row r="704">
      <c r="A704" s="361"/>
      <c r="B704" s="308"/>
      <c r="C704" s="308"/>
      <c r="D704" s="308"/>
      <c r="E704" s="308"/>
      <c r="F704" s="308"/>
      <c r="G704" s="308"/>
      <c r="H704" s="308"/>
      <c r="I704" s="308"/>
      <c r="J704" s="308"/>
      <c r="K704" s="308"/>
      <c r="L704" s="308"/>
      <c r="M704" s="308"/>
      <c r="N704" s="308"/>
      <c r="O704" s="308"/>
      <c r="P704" s="308"/>
      <c r="Q704" s="308"/>
      <c r="R704" s="308"/>
      <c r="S704" s="308"/>
      <c r="T704" s="308"/>
      <c r="U704" s="308"/>
      <c r="V704" s="308"/>
      <c r="W704" s="308"/>
      <c r="X704" s="308"/>
      <c r="Y704" s="308"/>
      <c r="Z704" s="308"/>
    </row>
    <row r="705">
      <c r="A705" s="361"/>
      <c r="B705" s="308"/>
      <c r="C705" s="308"/>
      <c r="D705" s="308"/>
      <c r="E705" s="308"/>
      <c r="F705" s="308"/>
      <c r="G705" s="308"/>
      <c r="H705" s="308"/>
      <c r="I705" s="308"/>
      <c r="J705" s="308"/>
      <c r="K705" s="308"/>
      <c r="L705" s="308"/>
      <c r="M705" s="308"/>
      <c r="N705" s="308"/>
      <c r="O705" s="308"/>
      <c r="P705" s="308"/>
      <c r="Q705" s="308"/>
      <c r="R705" s="308"/>
      <c r="S705" s="308"/>
      <c r="T705" s="308"/>
      <c r="U705" s="308"/>
      <c r="V705" s="308"/>
      <c r="W705" s="308"/>
      <c r="X705" s="308"/>
      <c r="Y705" s="308"/>
      <c r="Z705" s="308"/>
    </row>
    <row r="706">
      <c r="A706" s="361"/>
      <c r="B706" s="308"/>
      <c r="C706" s="308"/>
      <c r="D706" s="308"/>
      <c r="E706" s="308"/>
      <c r="F706" s="308"/>
      <c r="G706" s="308"/>
      <c r="H706" s="308"/>
      <c r="I706" s="308"/>
      <c r="J706" s="308"/>
      <c r="K706" s="308"/>
      <c r="L706" s="308"/>
      <c r="M706" s="308"/>
      <c r="N706" s="308"/>
      <c r="O706" s="308"/>
      <c r="P706" s="308"/>
      <c r="Q706" s="308"/>
      <c r="R706" s="308"/>
      <c r="S706" s="308"/>
      <c r="T706" s="308"/>
      <c r="U706" s="308"/>
      <c r="V706" s="308"/>
      <c r="W706" s="308"/>
      <c r="X706" s="308"/>
      <c r="Y706" s="308"/>
      <c r="Z706" s="308"/>
    </row>
    <row r="707">
      <c r="A707" s="361"/>
      <c r="B707" s="308"/>
      <c r="C707" s="308"/>
      <c r="D707" s="308"/>
      <c r="E707" s="308"/>
      <c r="F707" s="308"/>
      <c r="G707" s="308"/>
      <c r="H707" s="308"/>
      <c r="I707" s="308"/>
      <c r="J707" s="308"/>
      <c r="K707" s="308"/>
      <c r="L707" s="308"/>
      <c r="M707" s="308"/>
      <c r="N707" s="308"/>
      <c r="O707" s="308"/>
      <c r="P707" s="308"/>
      <c r="Q707" s="308"/>
      <c r="R707" s="308"/>
      <c r="S707" s="308"/>
      <c r="T707" s="308"/>
      <c r="U707" s="308"/>
      <c r="V707" s="308"/>
      <c r="W707" s="308"/>
      <c r="X707" s="308"/>
      <c r="Y707" s="308"/>
      <c r="Z707" s="308"/>
    </row>
    <row r="708">
      <c r="A708" s="361"/>
      <c r="B708" s="308"/>
      <c r="C708" s="308"/>
      <c r="D708" s="308"/>
      <c r="E708" s="308"/>
      <c r="F708" s="308"/>
      <c r="G708" s="308"/>
      <c r="H708" s="308"/>
      <c r="I708" s="308"/>
      <c r="J708" s="308"/>
      <c r="K708" s="308"/>
      <c r="L708" s="308"/>
      <c r="M708" s="308"/>
      <c r="N708" s="308"/>
      <c r="O708" s="308"/>
      <c r="P708" s="308"/>
      <c r="Q708" s="308"/>
      <c r="R708" s="308"/>
      <c r="S708" s="308"/>
      <c r="T708" s="308"/>
      <c r="U708" s="308"/>
      <c r="V708" s="308"/>
      <c r="W708" s="308"/>
      <c r="X708" s="308"/>
      <c r="Y708" s="308"/>
      <c r="Z708" s="308"/>
    </row>
    <row r="709">
      <c r="A709" s="361"/>
      <c r="B709" s="308"/>
      <c r="C709" s="308"/>
      <c r="D709" s="308"/>
      <c r="E709" s="308"/>
      <c r="F709" s="308"/>
      <c r="G709" s="308"/>
      <c r="H709" s="308"/>
      <c r="I709" s="308"/>
      <c r="J709" s="308"/>
      <c r="K709" s="308"/>
      <c r="L709" s="308"/>
      <c r="M709" s="308"/>
      <c r="N709" s="308"/>
      <c r="O709" s="308"/>
      <c r="P709" s="308"/>
      <c r="Q709" s="308"/>
      <c r="R709" s="308"/>
      <c r="S709" s="308"/>
      <c r="T709" s="308"/>
      <c r="U709" s="308"/>
      <c r="V709" s="308"/>
      <c r="W709" s="308"/>
      <c r="X709" s="308"/>
      <c r="Y709" s="308"/>
      <c r="Z709" s="308"/>
    </row>
    <row r="710">
      <c r="A710" s="361"/>
      <c r="B710" s="308"/>
      <c r="C710" s="308"/>
      <c r="D710" s="308"/>
      <c r="E710" s="308"/>
      <c r="F710" s="308"/>
      <c r="G710" s="308"/>
      <c r="H710" s="308"/>
      <c r="I710" s="308"/>
      <c r="J710" s="308"/>
      <c r="K710" s="308"/>
      <c r="L710" s="308"/>
      <c r="M710" s="308"/>
      <c r="N710" s="308"/>
      <c r="O710" s="308"/>
      <c r="P710" s="308"/>
      <c r="Q710" s="308"/>
      <c r="R710" s="308"/>
      <c r="S710" s="308"/>
      <c r="T710" s="308"/>
      <c r="U710" s="308"/>
      <c r="V710" s="308"/>
      <c r="W710" s="308"/>
      <c r="X710" s="308"/>
      <c r="Y710" s="308"/>
      <c r="Z710" s="308"/>
    </row>
    <row r="711">
      <c r="A711" s="361"/>
      <c r="B711" s="308"/>
      <c r="C711" s="308"/>
      <c r="D711" s="308"/>
      <c r="E711" s="308"/>
      <c r="F711" s="308"/>
      <c r="G711" s="308"/>
      <c r="H711" s="308"/>
      <c r="I711" s="308"/>
      <c r="J711" s="308"/>
      <c r="K711" s="308"/>
      <c r="L711" s="308"/>
      <c r="M711" s="308"/>
      <c r="N711" s="308"/>
      <c r="O711" s="308"/>
      <c r="P711" s="308"/>
      <c r="Q711" s="308"/>
      <c r="R711" s="308"/>
      <c r="S711" s="308"/>
      <c r="T711" s="308"/>
      <c r="U711" s="308"/>
      <c r="V711" s="308"/>
      <c r="W711" s="308"/>
      <c r="X711" s="308"/>
      <c r="Y711" s="308"/>
      <c r="Z711" s="308"/>
    </row>
    <row r="712">
      <c r="A712" s="361"/>
      <c r="B712" s="308"/>
      <c r="C712" s="308"/>
      <c r="D712" s="308"/>
      <c r="E712" s="308"/>
      <c r="F712" s="308"/>
      <c r="G712" s="308"/>
      <c r="H712" s="308"/>
      <c r="I712" s="308"/>
      <c r="J712" s="308"/>
      <c r="K712" s="308"/>
      <c r="L712" s="308"/>
      <c r="M712" s="308"/>
      <c r="N712" s="308"/>
      <c r="O712" s="308"/>
      <c r="P712" s="308"/>
      <c r="Q712" s="308"/>
      <c r="R712" s="308"/>
      <c r="S712" s="308"/>
      <c r="T712" s="308"/>
      <c r="U712" s="308"/>
      <c r="V712" s="308"/>
      <c r="W712" s="308"/>
      <c r="X712" s="308"/>
      <c r="Y712" s="308"/>
      <c r="Z712" s="308"/>
    </row>
    <row r="713">
      <c r="A713" s="361"/>
      <c r="B713" s="308"/>
      <c r="C713" s="308"/>
      <c r="D713" s="308"/>
      <c r="E713" s="308"/>
      <c r="F713" s="308"/>
      <c r="G713" s="308"/>
      <c r="H713" s="308"/>
      <c r="I713" s="308"/>
      <c r="J713" s="308"/>
      <c r="K713" s="308"/>
      <c r="L713" s="308"/>
      <c r="M713" s="308"/>
      <c r="N713" s="308"/>
      <c r="O713" s="308"/>
      <c r="P713" s="308"/>
      <c r="Q713" s="308"/>
      <c r="R713" s="308"/>
      <c r="S713" s="308"/>
      <c r="T713" s="308"/>
      <c r="U713" s="308"/>
      <c r="V713" s="308"/>
      <c r="W713" s="308"/>
      <c r="X713" s="308"/>
      <c r="Y713" s="308"/>
      <c r="Z713" s="308"/>
    </row>
    <row r="714">
      <c r="A714" s="361"/>
      <c r="B714" s="308"/>
      <c r="C714" s="308"/>
      <c r="D714" s="308"/>
      <c r="E714" s="308"/>
      <c r="F714" s="308"/>
      <c r="G714" s="308"/>
      <c r="H714" s="308"/>
      <c r="I714" s="308"/>
      <c r="J714" s="308"/>
      <c r="K714" s="308"/>
      <c r="L714" s="308"/>
      <c r="M714" s="308"/>
      <c r="N714" s="308"/>
      <c r="O714" s="308"/>
      <c r="P714" s="308"/>
      <c r="Q714" s="308"/>
      <c r="R714" s="308"/>
      <c r="S714" s="308"/>
      <c r="T714" s="308"/>
      <c r="U714" s="308"/>
      <c r="V714" s="308"/>
      <c r="W714" s="308"/>
      <c r="X714" s="308"/>
      <c r="Y714" s="308"/>
      <c r="Z714" s="308"/>
    </row>
    <row r="715">
      <c r="A715" s="361"/>
      <c r="B715" s="308"/>
      <c r="C715" s="308"/>
      <c r="D715" s="308"/>
      <c r="E715" s="308"/>
      <c r="F715" s="308"/>
      <c r="G715" s="308"/>
      <c r="H715" s="308"/>
      <c r="I715" s="308"/>
      <c r="J715" s="308"/>
      <c r="K715" s="308"/>
      <c r="L715" s="308"/>
      <c r="M715" s="308"/>
      <c r="N715" s="308"/>
      <c r="O715" s="308"/>
      <c r="P715" s="308"/>
      <c r="Q715" s="308"/>
      <c r="R715" s="308"/>
      <c r="S715" s="308"/>
      <c r="T715" s="308"/>
      <c r="U715" s="308"/>
      <c r="V715" s="308"/>
      <c r="W715" s="308"/>
      <c r="X715" s="308"/>
      <c r="Y715" s="308"/>
      <c r="Z715" s="308"/>
    </row>
    <row r="716">
      <c r="A716" s="361"/>
      <c r="B716" s="308"/>
      <c r="C716" s="308"/>
      <c r="D716" s="308"/>
      <c r="E716" s="308"/>
      <c r="F716" s="308"/>
      <c r="G716" s="308"/>
      <c r="H716" s="308"/>
      <c r="I716" s="308"/>
      <c r="J716" s="308"/>
      <c r="K716" s="308"/>
      <c r="L716" s="308"/>
      <c r="M716" s="308"/>
      <c r="N716" s="308"/>
      <c r="O716" s="308"/>
      <c r="P716" s="308"/>
      <c r="Q716" s="308"/>
      <c r="R716" s="308"/>
      <c r="S716" s="308"/>
      <c r="T716" s="308"/>
      <c r="U716" s="308"/>
      <c r="V716" s="308"/>
      <c r="W716" s="308"/>
      <c r="X716" s="308"/>
      <c r="Y716" s="308"/>
      <c r="Z716" s="308"/>
    </row>
    <row r="717">
      <c r="A717" s="361"/>
      <c r="B717" s="308"/>
      <c r="C717" s="308"/>
      <c r="D717" s="308"/>
      <c r="E717" s="308"/>
      <c r="F717" s="308"/>
      <c r="G717" s="308"/>
      <c r="H717" s="308"/>
      <c r="I717" s="308"/>
      <c r="J717" s="308"/>
      <c r="K717" s="308"/>
      <c r="L717" s="308"/>
      <c r="M717" s="308"/>
      <c r="N717" s="308"/>
      <c r="O717" s="308"/>
      <c r="P717" s="308"/>
      <c r="Q717" s="308"/>
      <c r="R717" s="308"/>
      <c r="S717" s="308"/>
      <c r="T717" s="308"/>
      <c r="U717" s="308"/>
      <c r="V717" s="308"/>
      <c r="W717" s="308"/>
      <c r="X717" s="308"/>
      <c r="Y717" s="308"/>
      <c r="Z717" s="308"/>
    </row>
    <row r="718">
      <c r="A718" s="361"/>
      <c r="B718" s="308"/>
      <c r="C718" s="308"/>
      <c r="D718" s="308"/>
      <c r="E718" s="308"/>
      <c r="F718" s="308"/>
      <c r="G718" s="308"/>
      <c r="H718" s="308"/>
      <c r="I718" s="308"/>
      <c r="J718" s="308"/>
      <c r="K718" s="308"/>
      <c r="L718" s="308"/>
      <c r="M718" s="308"/>
      <c r="N718" s="308"/>
      <c r="O718" s="308"/>
      <c r="P718" s="308"/>
      <c r="Q718" s="308"/>
      <c r="R718" s="308"/>
      <c r="S718" s="308"/>
      <c r="T718" s="308"/>
      <c r="U718" s="308"/>
      <c r="V718" s="308"/>
      <c r="W718" s="308"/>
      <c r="X718" s="308"/>
      <c r="Y718" s="308"/>
      <c r="Z718" s="308"/>
    </row>
    <row r="719">
      <c r="A719" s="361"/>
      <c r="B719" s="308"/>
      <c r="C719" s="308"/>
      <c r="D719" s="308"/>
      <c r="E719" s="308"/>
      <c r="F719" s="308"/>
      <c r="G719" s="308"/>
      <c r="H719" s="308"/>
      <c r="I719" s="308"/>
      <c r="J719" s="308"/>
      <c r="K719" s="308"/>
      <c r="L719" s="308"/>
      <c r="M719" s="308"/>
      <c r="N719" s="308"/>
      <c r="O719" s="308"/>
      <c r="P719" s="308"/>
      <c r="Q719" s="308"/>
      <c r="R719" s="308"/>
      <c r="S719" s="308"/>
      <c r="T719" s="308"/>
      <c r="U719" s="308"/>
      <c r="V719" s="308"/>
      <c r="W719" s="308"/>
      <c r="X719" s="308"/>
      <c r="Y719" s="308"/>
      <c r="Z719" s="308"/>
    </row>
    <row r="720">
      <c r="A720" s="361"/>
      <c r="B720" s="308"/>
      <c r="C720" s="308"/>
      <c r="D720" s="308"/>
      <c r="E720" s="308"/>
      <c r="F720" s="308"/>
      <c r="G720" s="308"/>
      <c r="H720" s="308"/>
      <c r="I720" s="308"/>
      <c r="J720" s="308"/>
      <c r="K720" s="308"/>
      <c r="L720" s="308"/>
      <c r="M720" s="308"/>
      <c r="N720" s="308"/>
      <c r="O720" s="308"/>
      <c r="P720" s="308"/>
      <c r="Q720" s="308"/>
      <c r="R720" s="308"/>
      <c r="S720" s="308"/>
      <c r="T720" s="308"/>
      <c r="U720" s="308"/>
      <c r="V720" s="308"/>
      <c r="W720" s="308"/>
      <c r="X720" s="308"/>
      <c r="Y720" s="308"/>
      <c r="Z720" s="308"/>
    </row>
    <row r="721">
      <c r="A721" s="361"/>
      <c r="B721" s="308"/>
      <c r="C721" s="308"/>
      <c r="D721" s="308"/>
      <c r="E721" s="308"/>
      <c r="F721" s="308"/>
      <c r="G721" s="308"/>
      <c r="H721" s="308"/>
      <c r="I721" s="308"/>
      <c r="J721" s="308"/>
      <c r="K721" s="308"/>
      <c r="L721" s="308"/>
      <c r="M721" s="308"/>
      <c r="N721" s="308"/>
      <c r="O721" s="308"/>
      <c r="P721" s="308"/>
      <c r="Q721" s="308"/>
      <c r="R721" s="308"/>
      <c r="S721" s="308"/>
      <c r="T721" s="308"/>
      <c r="U721" s="308"/>
      <c r="V721" s="308"/>
      <c r="W721" s="308"/>
      <c r="X721" s="308"/>
      <c r="Y721" s="308"/>
      <c r="Z721" s="308"/>
    </row>
    <row r="722">
      <c r="A722" s="361"/>
      <c r="B722" s="308"/>
      <c r="C722" s="308"/>
      <c r="D722" s="308"/>
      <c r="E722" s="308"/>
      <c r="F722" s="308"/>
      <c r="G722" s="308"/>
      <c r="H722" s="308"/>
      <c r="I722" s="308"/>
      <c r="J722" s="308"/>
      <c r="K722" s="308"/>
      <c r="L722" s="308"/>
      <c r="M722" s="308"/>
      <c r="N722" s="308"/>
      <c r="O722" s="308"/>
      <c r="P722" s="308"/>
      <c r="Q722" s="308"/>
      <c r="R722" s="308"/>
      <c r="S722" s="308"/>
      <c r="T722" s="308"/>
      <c r="U722" s="308"/>
      <c r="V722" s="308"/>
      <c r="W722" s="308"/>
      <c r="X722" s="308"/>
      <c r="Y722" s="308"/>
      <c r="Z722" s="308"/>
    </row>
    <row r="723">
      <c r="A723" s="361"/>
      <c r="B723" s="308"/>
      <c r="C723" s="308"/>
      <c r="D723" s="308"/>
      <c r="E723" s="308"/>
      <c r="F723" s="308"/>
      <c r="G723" s="308"/>
      <c r="H723" s="308"/>
      <c r="I723" s="308"/>
      <c r="J723" s="308"/>
      <c r="K723" s="308"/>
      <c r="L723" s="308"/>
      <c r="M723" s="308"/>
      <c r="N723" s="308"/>
      <c r="O723" s="308"/>
      <c r="P723" s="308"/>
      <c r="Q723" s="308"/>
      <c r="R723" s="308"/>
      <c r="S723" s="308"/>
      <c r="T723" s="308"/>
      <c r="U723" s="308"/>
      <c r="V723" s="308"/>
      <c r="W723" s="308"/>
      <c r="X723" s="308"/>
      <c r="Y723" s="308"/>
      <c r="Z723" s="308"/>
    </row>
    <row r="724">
      <c r="A724" s="361"/>
      <c r="B724" s="308"/>
      <c r="C724" s="308"/>
      <c r="D724" s="308"/>
      <c r="E724" s="308"/>
      <c r="F724" s="308"/>
      <c r="G724" s="308"/>
      <c r="H724" s="308"/>
      <c r="I724" s="308"/>
      <c r="J724" s="308"/>
      <c r="K724" s="308"/>
      <c r="L724" s="308"/>
      <c r="M724" s="308"/>
      <c r="N724" s="308"/>
      <c r="O724" s="308"/>
      <c r="P724" s="308"/>
      <c r="Q724" s="308"/>
      <c r="R724" s="308"/>
      <c r="S724" s="308"/>
      <c r="T724" s="308"/>
      <c r="U724" s="308"/>
      <c r="V724" s="308"/>
      <c r="W724" s="308"/>
      <c r="X724" s="308"/>
      <c r="Y724" s="308"/>
      <c r="Z724" s="308"/>
    </row>
    <row r="725">
      <c r="A725" s="361"/>
      <c r="B725" s="308"/>
      <c r="C725" s="308"/>
      <c r="D725" s="308"/>
      <c r="E725" s="308"/>
      <c r="F725" s="308"/>
      <c r="G725" s="308"/>
      <c r="H725" s="308"/>
      <c r="I725" s="308"/>
      <c r="J725" s="308"/>
      <c r="K725" s="308"/>
      <c r="L725" s="308"/>
      <c r="M725" s="308"/>
      <c r="N725" s="308"/>
      <c r="O725" s="308"/>
      <c r="P725" s="308"/>
      <c r="Q725" s="308"/>
      <c r="R725" s="308"/>
      <c r="S725" s="308"/>
      <c r="T725" s="308"/>
      <c r="U725" s="308"/>
      <c r="V725" s="308"/>
      <c r="W725" s="308"/>
      <c r="X725" s="308"/>
      <c r="Y725" s="308"/>
      <c r="Z725" s="308"/>
    </row>
    <row r="726">
      <c r="A726" s="361"/>
      <c r="B726" s="308"/>
      <c r="C726" s="308"/>
      <c r="D726" s="308"/>
      <c r="E726" s="308"/>
      <c r="F726" s="308"/>
      <c r="G726" s="308"/>
      <c r="H726" s="308"/>
      <c r="I726" s="308"/>
      <c r="J726" s="308"/>
      <c r="K726" s="308"/>
      <c r="L726" s="308"/>
      <c r="M726" s="308"/>
      <c r="N726" s="308"/>
      <c r="O726" s="308"/>
      <c r="P726" s="308"/>
      <c r="Q726" s="308"/>
      <c r="R726" s="308"/>
      <c r="S726" s="308"/>
      <c r="T726" s="308"/>
      <c r="U726" s="308"/>
      <c r="V726" s="308"/>
      <c r="W726" s="308"/>
      <c r="X726" s="308"/>
      <c r="Y726" s="308"/>
      <c r="Z726" s="308"/>
    </row>
    <row r="727">
      <c r="A727" s="361"/>
      <c r="B727" s="308"/>
      <c r="C727" s="308"/>
      <c r="D727" s="308"/>
      <c r="E727" s="308"/>
      <c r="F727" s="308"/>
      <c r="G727" s="308"/>
      <c r="H727" s="308"/>
      <c r="I727" s="308"/>
      <c r="J727" s="308"/>
      <c r="K727" s="308"/>
      <c r="L727" s="308"/>
      <c r="M727" s="308"/>
      <c r="N727" s="308"/>
      <c r="O727" s="308"/>
      <c r="P727" s="308"/>
      <c r="Q727" s="308"/>
      <c r="R727" s="308"/>
      <c r="S727" s="308"/>
      <c r="T727" s="308"/>
      <c r="U727" s="308"/>
      <c r="V727" s="308"/>
      <c r="W727" s="308"/>
      <c r="X727" s="308"/>
      <c r="Y727" s="308"/>
      <c r="Z727" s="308"/>
    </row>
    <row r="728">
      <c r="A728" s="361"/>
      <c r="B728" s="308"/>
      <c r="C728" s="308"/>
      <c r="D728" s="308"/>
      <c r="E728" s="308"/>
      <c r="F728" s="308"/>
      <c r="G728" s="308"/>
      <c r="H728" s="308"/>
      <c r="I728" s="308"/>
      <c r="J728" s="308"/>
      <c r="K728" s="308"/>
      <c r="L728" s="308"/>
      <c r="M728" s="308"/>
      <c r="N728" s="308"/>
      <c r="O728" s="308"/>
      <c r="P728" s="308"/>
      <c r="Q728" s="308"/>
      <c r="R728" s="308"/>
      <c r="S728" s="308"/>
      <c r="T728" s="308"/>
      <c r="U728" s="308"/>
      <c r="V728" s="308"/>
      <c r="W728" s="308"/>
      <c r="X728" s="308"/>
      <c r="Y728" s="308"/>
      <c r="Z728" s="308"/>
    </row>
    <row r="729">
      <c r="A729" s="361"/>
      <c r="B729" s="308"/>
      <c r="C729" s="308"/>
      <c r="D729" s="308"/>
      <c r="E729" s="308"/>
      <c r="F729" s="308"/>
      <c r="G729" s="308"/>
      <c r="H729" s="308"/>
      <c r="I729" s="308"/>
      <c r="J729" s="308"/>
      <c r="K729" s="308"/>
      <c r="L729" s="308"/>
      <c r="M729" s="308"/>
      <c r="N729" s="308"/>
      <c r="O729" s="308"/>
      <c r="P729" s="308"/>
      <c r="Q729" s="308"/>
      <c r="R729" s="308"/>
      <c r="S729" s="308"/>
      <c r="T729" s="308"/>
      <c r="U729" s="308"/>
      <c r="V729" s="308"/>
      <c r="W729" s="308"/>
      <c r="X729" s="308"/>
      <c r="Y729" s="308"/>
      <c r="Z729" s="308"/>
    </row>
    <row r="730">
      <c r="A730" s="361"/>
      <c r="B730" s="308"/>
      <c r="C730" s="308"/>
      <c r="D730" s="308"/>
      <c r="E730" s="308"/>
      <c r="F730" s="308"/>
      <c r="G730" s="308"/>
      <c r="H730" s="308"/>
      <c r="I730" s="308"/>
      <c r="J730" s="308"/>
      <c r="K730" s="308"/>
      <c r="L730" s="308"/>
      <c r="M730" s="308"/>
      <c r="N730" s="308"/>
      <c r="O730" s="308"/>
      <c r="P730" s="308"/>
      <c r="Q730" s="308"/>
      <c r="R730" s="308"/>
      <c r="S730" s="308"/>
      <c r="T730" s="308"/>
      <c r="U730" s="308"/>
      <c r="V730" s="308"/>
      <c r="W730" s="308"/>
      <c r="X730" s="308"/>
      <c r="Y730" s="308"/>
      <c r="Z730" s="308"/>
    </row>
    <row r="731">
      <c r="A731" s="361"/>
      <c r="B731" s="308"/>
      <c r="C731" s="308"/>
      <c r="D731" s="308"/>
      <c r="E731" s="308"/>
      <c r="F731" s="308"/>
      <c r="G731" s="308"/>
      <c r="H731" s="308"/>
      <c r="I731" s="308"/>
      <c r="J731" s="308"/>
      <c r="K731" s="308"/>
      <c r="L731" s="308"/>
      <c r="M731" s="308"/>
      <c r="N731" s="308"/>
      <c r="O731" s="308"/>
      <c r="P731" s="308"/>
      <c r="Q731" s="308"/>
      <c r="R731" s="308"/>
      <c r="S731" s="308"/>
      <c r="T731" s="308"/>
      <c r="U731" s="308"/>
      <c r="V731" s="308"/>
      <c r="W731" s="308"/>
      <c r="X731" s="308"/>
      <c r="Y731" s="308"/>
      <c r="Z731" s="308"/>
    </row>
    <row r="732">
      <c r="A732" s="361"/>
      <c r="B732" s="308"/>
      <c r="C732" s="308"/>
      <c r="D732" s="308"/>
      <c r="E732" s="308"/>
      <c r="F732" s="308"/>
      <c r="G732" s="308"/>
      <c r="H732" s="308"/>
      <c r="I732" s="308"/>
      <c r="J732" s="308"/>
      <c r="K732" s="308"/>
      <c r="L732" s="308"/>
      <c r="M732" s="308"/>
      <c r="N732" s="308"/>
      <c r="O732" s="308"/>
      <c r="P732" s="308"/>
      <c r="Q732" s="308"/>
      <c r="R732" s="308"/>
      <c r="S732" s="308"/>
      <c r="T732" s="308"/>
      <c r="U732" s="308"/>
      <c r="V732" s="308"/>
      <c r="W732" s="308"/>
      <c r="X732" s="308"/>
      <c r="Y732" s="308"/>
      <c r="Z732" s="308"/>
    </row>
    <row r="733">
      <c r="A733" s="361"/>
      <c r="B733" s="308"/>
      <c r="C733" s="308"/>
      <c r="D733" s="308"/>
      <c r="E733" s="308"/>
      <c r="F733" s="308"/>
      <c r="G733" s="308"/>
      <c r="H733" s="308"/>
      <c r="I733" s="308"/>
      <c r="J733" s="308"/>
      <c r="K733" s="308"/>
      <c r="L733" s="308"/>
      <c r="M733" s="308"/>
      <c r="N733" s="308"/>
      <c r="O733" s="308"/>
      <c r="P733" s="308"/>
      <c r="Q733" s="308"/>
      <c r="R733" s="308"/>
      <c r="S733" s="308"/>
      <c r="T733" s="308"/>
      <c r="U733" s="308"/>
      <c r="V733" s="308"/>
      <c r="W733" s="308"/>
      <c r="X733" s="308"/>
      <c r="Y733" s="308"/>
      <c r="Z733" s="308"/>
    </row>
    <row r="734">
      <c r="A734" s="361"/>
      <c r="B734" s="308"/>
      <c r="C734" s="308"/>
      <c r="D734" s="308"/>
      <c r="E734" s="308"/>
      <c r="F734" s="308"/>
      <c r="G734" s="308"/>
      <c r="H734" s="308"/>
      <c r="I734" s="308"/>
      <c r="J734" s="308"/>
      <c r="K734" s="308"/>
      <c r="L734" s="308"/>
      <c r="M734" s="308"/>
      <c r="N734" s="308"/>
      <c r="O734" s="308"/>
      <c r="P734" s="308"/>
      <c r="Q734" s="308"/>
      <c r="R734" s="308"/>
      <c r="S734" s="308"/>
      <c r="T734" s="308"/>
      <c r="U734" s="308"/>
      <c r="V734" s="308"/>
      <c r="W734" s="308"/>
      <c r="X734" s="308"/>
      <c r="Y734" s="308"/>
      <c r="Z734" s="308"/>
    </row>
    <row r="735">
      <c r="A735" s="361"/>
      <c r="B735" s="308"/>
      <c r="C735" s="308"/>
      <c r="D735" s="308"/>
      <c r="E735" s="308"/>
      <c r="F735" s="308"/>
      <c r="G735" s="308"/>
      <c r="H735" s="308"/>
      <c r="I735" s="308"/>
      <c r="J735" s="308"/>
      <c r="K735" s="308"/>
      <c r="L735" s="308"/>
      <c r="M735" s="308"/>
      <c r="N735" s="308"/>
      <c r="O735" s="308"/>
      <c r="P735" s="308"/>
      <c r="Q735" s="308"/>
      <c r="R735" s="308"/>
      <c r="S735" s="308"/>
      <c r="T735" s="308"/>
      <c r="U735" s="308"/>
      <c r="V735" s="308"/>
      <c r="W735" s="308"/>
      <c r="X735" s="308"/>
      <c r="Y735" s="308"/>
      <c r="Z735" s="308"/>
    </row>
    <row r="736">
      <c r="A736" s="361"/>
      <c r="B736" s="308"/>
      <c r="C736" s="308"/>
      <c r="D736" s="308"/>
      <c r="E736" s="308"/>
      <c r="F736" s="308"/>
      <c r="G736" s="308"/>
      <c r="H736" s="308"/>
      <c r="I736" s="308"/>
      <c r="J736" s="308"/>
      <c r="K736" s="308"/>
      <c r="L736" s="308"/>
      <c r="M736" s="308"/>
      <c r="N736" s="308"/>
      <c r="O736" s="308"/>
      <c r="P736" s="308"/>
      <c r="Q736" s="308"/>
      <c r="R736" s="308"/>
      <c r="S736" s="308"/>
      <c r="T736" s="308"/>
      <c r="U736" s="308"/>
      <c r="V736" s="308"/>
      <c r="W736" s="308"/>
      <c r="X736" s="308"/>
      <c r="Y736" s="308"/>
      <c r="Z736" s="308"/>
    </row>
    <row r="737">
      <c r="A737" s="361"/>
      <c r="B737" s="308"/>
      <c r="C737" s="308"/>
      <c r="D737" s="308"/>
      <c r="E737" s="308"/>
      <c r="F737" s="308"/>
      <c r="G737" s="308"/>
      <c r="H737" s="308"/>
      <c r="I737" s="308"/>
      <c r="J737" s="308"/>
      <c r="K737" s="308"/>
      <c r="L737" s="308"/>
      <c r="M737" s="308"/>
      <c r="N737" s="308"/>
      <c r="O737" s="308"/>
      <c r="P737" s="308"/>
      <c r="Q737" s="308"/>
      <c r="R737" s="308"/>
      <c r="S737" s="308"/>
      <c r="T737" s="308"/>
      <c r="U737" s="308"/>
      <c r="V737" s="308"/>
      <c r="W737" s="308"/>
      <c r="X737" s="308"/>
      <c r="Y737" s="308"/>
      <c r="Z737" s="308"/>
    </row>
    <row r="738">
      <c r="A738" s="361"/>
      <c r="B738" s="308"/>
      <c r="C738" s="308"/>
      <c r="D738" s="308"/>
      <c r="E738" s="308"/>
      <c r="F738" s="308"/>
      <c r="G738" s="308"/>
      <c r="H738" s="308"/>
      <c r="I738" s="308"/>
      <c r="J738" s="308"/>
      <c r="K738" s="308"/>
      <c r="L738" s="308"/>
      <c r="M738" s="308"/>
      <c r="N738" s="308"/>
      <c r="O738" s="308"/>
      <c r="P738" s="308"/>
      <c r="Q738" s="308"/>
      <c r="R738" s="308"/>
      <c r="S738" s="308"/>
      <c r="T738" s="308"/>
      <c r="U738" s="308"/>
      <c r="V738" s="308"/>
      <c r="W738" s="308"/>
      <c r="X738" s="308"/>
      <c r="Y738" s="308"/>
      <c r="Z738" s="308"/>
    </row>
    <row r="739">
      <c r="A739" s="361"/>
      <c r="B739" s="308"/>
      <c r="C739" s="308"/>
      <c r="D739" s="308"/>
      <c r="E739" s="308"/>
      <c r="F739" s="308"/>
      <c r="G739" s="308"/>
      <c r="H739" s="308"/>
      <c r="I739" s="308"/>
      <c r="J739" s="308"/>
      <c r="K739" s="308"/>
      <c r="L739" s="308"/>
      <c r="M739" s="308"/>
      <c r="N739" s="308"/>
      <c r="O739" s="308"/>
      <c r="P739" s="308"/>
      <c r="Q739" s="308"/>
      <c r="R739" s="308"/>
      <c r="S739" s="308"/>
      <c r="T739" s="308"/>
      <c r="U739" s="308"/>
      <c r="V739" s="308"/>
      <c r="W739" s="308"/>
      <c r="X739" s="308"/>
      <c r="Y739" s="308"/>
      <c r="Z739" s="308"/>
    </row>
    <row r="740">
      <c r="A740" s="361"/>
      <c r="B740" s="308"/>
      <c r="C740" s="308"/>
      <c r="D740" s="308"/>
      <c r="E740" s="308"/>
      <c r="F740" s="308"/>
      <c r="G740" s="308"/>
      <c r="H740" s="308"/>
      <c r="I740" s="308"/>
      <c r="J740" s="308"/>
      <c r="K740" s="308"/>
      <c r="L740" s="308"/>
      <c r="M740" s="308"/>
      <c r="N740" s="308"/>
      <c r="O740" s="308"/>
      <c r="P740" s="308"/>
      <c r="Q740" s="308"/>
      <c r="R740" s="308"/>
      <c r="S740" s="308"/>
      <c r="T740" s="308"/>
      <c r="U740" s="308"/>
      <c r="V740" s="308"/>
      <c r="W740" s="308"/>
      <c r="X740" s="308"/>
      <c r="Y740" s="308"/>
      <c r="Z740" s="308"/>
    </row>
    <row r="741">
      <c r="A741" s="361"/>
      <c r="B741" s="308"/>
      <c r="C741" s="308"/>
      <c r="D741" s="308"/>
      <c r="E741" s="308"/>
      <c r="F741" s="308"/>
      <c r="G741" s="308"/>
      <c r="H741" s="308"/>
      <c r="I741" s="308"/>
      <c r="J741" s="308"/>
      <c r="K741" s="308"/>
      <c r="L741" s="308"/>
      <c r="M741" s="308"/>
      <c r="N741" s="308"/>
      <c r="O741" s="308"/>
      <c r="P741" s="308"/>
      <c r="Q741" s="308"/>
      <c r="R741" s="308"/>
      <c r="S741" s="308"/>
      <c r="T741" s="308"/>
      <c r="U741" s="308"/>
      <c r="V741" s="308"/>
      <c r="W741" s="308"/>
      <c r="X741" s="308"/>
      <c r="Y741" s="308"/>
      <c r="Z741" s="308"/>
    </row>
    <row r="742">
      <c r="A742" s="361"/>
      <c r="B742" s="308"/>
      <c r="C742" s="308"/>
      <c r="D742" s="308"/>
      <c r="E742" s="308"/>
      <c r="F742" s="308"/>
      <c r="G742" s="308"/>
      <c r="H742" s="308"/>
      <c r="I742" s="308"/>
      <c r="J742" s="308"/>
      <c r="K742" s="308"/>
      <c r="L742" s="308"/>
      <c r="M742" s="308"/>
      <c r="N742" s="308"/>
      <c r="O742" s="308"/>
      <c r="P742" s="308"/>
      <c r="Q742" s="308"/>
      <c r="R742" s="308"/>
      <c r="S742" s="308"/>
      <c r="T742" s="308"/>
      <c r="U742" s="308"/>
      <c r="V742" s="308"/>
      <c r="W742" s="308"/>
      <c r="X742" s="308"/>
      <c r="Y742" s="308"/>
      <c r="Z742" s="308"/>
    </row>
    <row r="743">
      <c r="A743" s="361"/>
      <c r="B743" s="308"/>
      <c r="C743" s="308"/>
      <c r="D743" s="308"/>
      <c r="E743" s="308"/>
      <c r="F743" s="308"/>
      <c r="G743" s="308"/>
      <c r="H743" s="308"/>
      <c r="I743" s="308"/>
      <c r="J743" s="308"/>
      <c r="K743" s="308"/>
      <c r="L743" s="308"/>
      <c r="M743" s="308"/>
      <c r="N743" s="308"/>
      <c r="O743" s="308"/>
      <c r="P743" s="308"/>
      <c r="Q743" s="308"/>
      <c r="R743" s="308"/>
      <c r="S743" s="308"/>
      <c r="T743" s="308"/>
      <c r="U743" s="308"/>
      <c r="V743" s="308"/>
      <c r="W743" s="308"/>
      <c r="X743" s="308"/>
      <c r="Y743" s="308"/>
      <c r="Z743" s="308"/>
    </row>
    <row r="744">
      <c r="A744" s="361"/>
      <c r="B744" s="308"/>
      <c r="C744" s="308"/>
      <c r="D744" s="308"/>
      <c r="E744" s="308"/>
      <c r="F744" s="308"/>
      <c r="G744" s="308"/>
      <c r="H744" s="308"/>
      <c r="I744" s="308"/>
      <c r="J744" s="308"/>
      <c r="K744" s="308"/>
      <c r="L744" s="308"/>
      <c r="M744" s="308"/>
      <c r="N744" s="308"/>
      <c r="O744" s="308"/>
      <c r="P744" s="308"/>
      <c r="Q744" s="308"/>
      <c r="R744" s="308"/>
      <c r="S744" s="308"/>
      <c r="T744" s="308"/>
      <c r="U744" s="308"/>
      <c r="V744" s="308"/>
      <c r="W744" s="308"/>
      <c r="X744" s="308"/>
      <c r="Y744" s="308"/>
      <c r="Z744" s="308"/>
    </row>
    <row r="745">
      <c r="A745" s="361"/>
      <c r="B745" s="308"/>
      <c r="C745" s="308"/>
      <c r="D745" s="308"/>
      <c r="E745" s="308"/>
      <c r="F745" s="308"/>
      <c r="G745" s="308"/>
      <c r="H745" s="308"/>
      <c r="I745" s="308"/>
      <c r="J745" s="308"/>
      <c r="K745" s="308"/>
      <c r="L745" s="308"/>
      <c r="M745" s="308"/>
      <c r="N745" s="308"/>
      <c r="O745" s="308"/>
      <c r="P745" s="308"/>
      <c r="Q745" s="308"/>
      <c r="R745" s="308"/>
      <c r="S745" s="308"/>
      <c r="T745" s="308"/>
      <c r="U745" s="308"/>
      <c r="V745" s="308"/>
      <c r="W745" s="308"/>
      <c r="X745" s="308"/>
      <c r="Y745" s="308"/>
      <c r="Z745" s="308"/>
    </row>
    <row r="746">
      <c r="A746" s="361"/>
      <c r="B746" s="308"/>
      <c r="C746" s="308"/>
      <c r="D746" s="308"/>
      <c r="E746" s="308"/>
      <c r="F746" s="308"/>
      <c r="G746" s="308"/>
      <c r="H746" s="308"/>
      <c r="I746" s="308"/>
      <c r="J746" s="308"/>
      <c r="K746" s="308"/>
      <c r="L746" s="308"/>
      <c r="M746" s="308"/>
      <c r="N746" s="308"/>
      <c r="O746" s="308"/>
      <c r="P746" s="308"/>
      <c r="Q746" s="308"/>
      <c r="R746" s="308"/>
      <c r="S746" s="308"/>
      <c r="T746" s="308"/>
      <c r="U746" s="308"/>
      <c r="V746" s="308"/>
      <c r="W746" s="308"/>
      <c r="X746" s="308"/>
      <c r="Y746" s="308"/>
      <c r="Z746" s="308"/>
    </row>
    <row r="747">
      <c r="A747" s="361"/>
      <c r="B747" s="308"/>
      <c r="C747" s="308"/>
      <c r="D747" s="308"/>
      <c r="E747" s="308"/>
      <c r="F747" s="308"/>
      <c r="G747" s="308"/>
      <c r="H747" s="308"/>
      <c r="I747" s="308"/>
      <c r="J747" s="308"/>
      <c r="K747" s="308"/>
      <c r="L747" s="308"/>
      <c r="M747" s="308"/>
      <c r="N747" s="308"/>
      <c r="O747" s="308"/>
      <c r="P747" s="308"/>
      <c r="Q747" s="308"/>
      <c r="R747" s="308"/>
      <c r="S747" s="308"/>
      <c r="T747" s="308"/>
      <c r="U747" s="308"/>
      <c r="V747" s="308"/>
      <c r="W747" s="308"/>
      <c r="X747" s="308"/>
      <c r="Y747" s="308"/>
      <c r="Z747" s="308"/>
    </row>
    <row r="748">
      <c r="A748" s="361"/>
      <c r="B748" s="308"/>
      <c r="C748" s="308"/>
      <c r="D748" s="308"/>
      <c r="E748" s="308"/>
      <c r="F748" s="308"/>
      <c r="G748" s="308"/>
      <c r="H748" s="308"/>
      <c r="I748" s="308"/>
      <c r="J748" s="308"/>
      <c r="K748" s="308"/>
      <c r="L748" s="308"/>
      <c r="M748" s="308"/>
      <c r="N748" s="308"/>
      <c r="O748" s="308"/>
      <c r="P748" s="308"/>
      <c r="Q748" s="308"/>
      <c r="R748" s="308"/>
      <c r="S748" s="308"/>
      <c r="T748" s="308"/>
      <c r="U748" s="308"/>
      <c r="V748" s="308"/>
      <c r="W748" s="308"/>
      <c r="X748" s="308"/>
      <c r="Y748" s="308"/>
      <c r="Z748" s="308"/>
    </row>
    <row r="749">
      <c r="A749" s="361"/>
      <c r="B749" s="308"/>
      <c r="C749" s="308"/>
      <c r="D749" s="308"/>
      <c r="E749" s="308"/>
      <c r="F749" s="308"/>
      <c r="G749" s="308"/>
      <c r="H749" s="308"/>
      <c r="I749" s="308"/>
      <c r="J749" s="308"/>
      <c r="K749" s="308"/>
      <c r="L749" s="308"/>
      <c r="M749" s="308"/>
      <c r="N749" s="308"/>
      <c r="O749" s="308"/>
      <c r="P749" s="308"/>
      <c r="Q749" s="308"/>
      <c r="R749" s="308"/>
      <c r="S749" s="308"/>
      <c r="T749" s="308"/>
      <c r="U749" s="308"/>
      <c r="V749" s="308"/>
      <c r="W749" s="308"/>
      <c r="X749" s="308"/>
      <c r="Y749" s="308"/>
      <c r="Z749" s="308"/>
    </row>
    <row r="750">
      <c r="A750" s="361"/>
      <c r="B750" s="308"/>
      <c r="C750" s="308"/>
      <c r="D750" s="308"/>
      <c r="E750" s="308"/>
      <c r="F750" s="308"/>
      <c r="G750" s="308"/>
      <c r="H750" s="308"/>
      <c r="I750" s="308"/>
      <c r="J750" s="308"/>
      <c r="K750" s="308"/>
      <c r="L750" s="308"/>
      <c r="M750" s="308"/>
      <c r="N750" s="308"/>
      <c r="O750" s="308"/>
      <c r="P750" s="308"/>
      <c r="Q750" s="308"/>
      <c r="R750" s="308"/>
      <c r="S750" s="308"/>
      <c r="T750" s="308"/>
      <c r="U750" s="308"/>
      <c r="V750" s="308"/>
      <c r="W750" s="308"/>
      <c r="X750" s="308"/>
      <c r="Y750" s="308"/>
      <c r="Z750" s="308"/>
    </row>
    <row r="751">
      <c r="A751" s="361"/>
      <c r="B751" s="308"/>
      <c r="C751" s="308"/>
      <c r="D751" s="308"/>
      <c r="E751" s="308"/>
      <c r="F751" s="308"/>
      <c r="G751" s="308"/>
      <c r="H751" s="308"/>
      <c r="I751" s="308"/>
      <c r="J751" s="308"/>
      <c r="K751" s="308"/>
      <c r="L751" s="308"/>
      <c r="M751" s="308"/>
      <c r="N751" s="308"/>
      <c r="O751" s="308"/>
      <c r="P751" s="308"/>
      <c r="Q751" s="308"/>
      <c r="R751" s="308"/>
      <c r="S751" s="308"/>
      <c r="T751" s="308"/>
      <c r="U751" s="308"/>
      <c r="V751" s="308"/>
      <c r="W751" s="308"/>
      <c r="X751" s="308"/>
      <c r="Y751" s="308"/>
      <c r="Z751" s="308"/>
    </row>
    <row r="752">
      <c r="A752" s="361"/>
      <c r="B752" s="308"/>
      <c r="C752" s="308"/>
      <c r="D752" s="308"/>
      <c r="E752" s="308"/>
      <c r="F752" s="308"/>
      <c r="G752" s="308"/>
      <c r="H752" s="308"/>
      <c r="I752" s="308"/>
      <c r="J752" s="308"/>
      <c r="K752" s="308"/>
      <c r="L752" s="308"/>
      <c r="M752" s="308"/>
      <c r="N752" s="308"/>
      <c r="O752" s="308"/>
      <c r="P752" s="308"/>
      <c r="Q752" s="308"/>
      <c r="R752" s="308"/>
      <c r="S752" s="308"/>
      <c r="T752" s="308"/>
      <c r="U752" s="308"/>
      <c r="V752" s="308"/>
      <c r="W752" s="308"/>
      <c r="X752" s="308"/>
      <c r="Y752" s="308"/>
      <c r="Z752" s="308"/>
    </row>
    <row r="753">
      <c r="A753" s="361"/>
      <c r="B753" s="308"/>
      <c r="C753" s="308"/>
      <c r="D753" s="308"/>
      <c r="E753" s="308"/>
      <c r="F753" s="308"/>
      <c r="G753" s="308"/>
      <c r="H753" s="308"/>
      <c r="I753" s="308"/>
      <c r="J753" s="308"/>
      <c r="K753" s="308"/>
      <c r="L753" s="308"/>
      <c r="M753" s="308"/>
      <c r="N753" s="308"/>
      <c r="O753" s="308"/>
      <c r="P753" s="308"/>
      <c r="Q753" s="308"/>
      <c r="R753" s="308"/>
      <c r="S753" s="308"/>
      <c r="T753" s="308"/>
      <c r="U753" s="308"/>
      <c r="V753" s="308"/>
      <c r="W753" s="308"/>
      <c r="X753" s="308"/>
      <c r="Y753" s="308"/>
      <c r="Z753" s="308"/>
    </row>
    <row r="754">
      <c r="A754" s="361"/>
      <c r="B754" s="308"/>
      <c r="C754" s="308"/>
      <c r="D754" s="308"/>
      <c r="E754" s="308"/>
      <c r="F754" s="308"/>
      <c r="G754" s="308"/>
      <c r="H754" s="308"/>
      <c r="I754" s="308"/>
      <c r="J754" s="308"/>
      <c r="K754" s="308"/>
      <c r="L754" s="308"/>
      <c r="M754" s="308"/>
      <c r="N754" s="308"/>
      <c r="O754" s="308"/>
      <c r="P754" s="308"/>
      <c r="Q754" s="308"/>
      <c r="R754" s="308"/>
      <c r="S754" s="308"/>
      <c r="T754" s="308"/>
      <c r="U754" s="308"/>
      <c r="V754" s="308"/>
      <c r="W754" s="308"/>
      <c r="X754" s="308"/>
      <c r="Y754" s="308"/>
      <c r="Z754" s="308"/>
    </row>
    <row r="755">
      <c r="A755" s="361"/>
      <c r="B755" s="308"/>
      <c r="C755" s="308"/>
      <c r="D755" s="308"/>
      <c r="E755" s="308"/>
      <c r="F755" s="308"/>
      <c r="G755" s="308"/>
      <c r="H755" s="308"/>
      <c r="I755" s="308"/>
      <c r="J755" s="308"/>
      <c r="K755" s="308"/>
      <c r="L755" s="308"/>
      <c r="M755" s="308"/>
      <c r="N755" s="308"/>
      <c r="O755" s="308"/>
      <c r="P755" s="308"/>
      <c r="Q755" s="308"/>
      <c r="R755" s="308"/>
      <c r="S755" s="308"/>
      <c r="T755" s="308"/>
      <c r="U755" s="308"/>
      <c r="V755" s="308"/>
      <c r="W755" s="308"/>
      <c r="X755" s="308"/>
      <c r="Y755" s="308"/>
      <c r="Z755" s="308"/>
    </row>
    <row r="756">
      <c r="A756" s="361"/>
      <c r="B756" s="308"/>
      <c r="C756" s="308"/>
      <c r="D756" s="308"/>
      <c r="E756" s="308"/>
      <c r="F756" s="308"/>
      <c r="G756" s="308"/>
      <c r="H756" s="308"/>
      <c r="I756" s="308"/>
      <c r="J756" s="308"/>
      <c r="K756" s="308"/>
      <c r="L756" s="308"/>
      <c r="M756" s="308"/>
      <c r="N756" s="308"/>
      <c r="O756" s="308"/>
      <c r="P756" s="308"/>
      <c r="Q756" s="308"/>
      <c r="R756" s="308"/>
      <c r="S756" s="308"/>
      <c r="T756" s="308"/>
      <c r="U756" s="308"/>
      <c r="V756" s="308"/>
      <c r="W756" s="308"/>
      <c r="X756" s="308"/>
      <c r="Y756" s="308"/>
      <c r="Z756" s="308"/>
    </row>
    <row r="757">
      <c r="A757" s="361"/>
      <c r="B757" s="308"/>
      <c r="C757" s="308"/>
      <c r="D757" s="308"/>
      <c r="E757" s="308"/>
      <c r="F757" s="308"/>
      <c r="G757" s="308"/>
      <c r="H757" s="308"/>
      <c r="I757" s="308"/>
      <c r="J757" s="308"/>
      <c r="K757" s="308"/>
      <c r="L757" s="308"/>
      <c r="M757" s="308"/>
      <c r="N757" s="308"/>
      <c r="O757" s="308"/>
      <c r="P757" s="308"/>
      <c r="Q757" s="308"/>
      <c r="R757" s="308"/>
      <c r="S757" s="308"/>
      <c r="T757" s="308"/>
      <c r="U757" s="308"/>
      <c r="V757" s="308"/>
      <c r="W757" s="308"/>
      <c r="X757" s="308"/>
      <c r="Y757" s="308"/>
      <c r="Z757" s="308"/>
    </row>
    <row r="758">
      <c r="A758" s="361"/>
      <c r="B758" s="308"/>
      <c r="C758" s="308"/>
      <c r="D758" s="308"/>
      <c r="E758" s="308"/>
      <c r="F758" s="308"/>
      <c r="G758" s="308"/>
      <c r="H758" s="308"/>
      <c r="I758" s="308"/>
      <c r="J758" s="308"/>
      <c r="K758" s="308"/>
      <c r="L758" s="308"/>
      <c r="M758" s="308"/>
      <c r="N758" s="308"/>
      <c r="O758" s="308"/>
      <c r="P758" s="308"/>
      <c r="Q758" s="308"/>
      <c r="R758" s="308"/>
      <c r="S758" s="308"/>
      <c r="T758" s="308"/>
      <c r="U758" s="308"/>
      <c r="V758" s="308"/>
      <c r="W758" s="308"/>
      <c r="X758" s="308"/>
      <c r="Y758" s="308"/>
      <c r="Z758" s="308"/>
    </row>
    <row r="759">
      <c r="A759" s="361"/>
      <c r="B759" s="308"/>
      <c r="C759" s="308"/>
      <c r="D759" s="308"/>
      <c r="E759" s="308"/>
      <c r="F759" s="308"/>
      <c r="G759" s="308"/>
      <c r="H759" s="308"/>
      <c r="I759" s="308"/>
      <c r="J759" s="308"/>
      <c r="K759" s="308"/>
      <c r="L759" s="308"/>
      <c r="M759" s="308"/>
      <c r="N759" s="308"/>
      <c r="O759" s="308"/>
      <c r="P759" s="308"/>
      <c r="Q759" s="308"/>
      <c r="R759" s="308"/>
      <c r="S759" s="308"/>
      <c r="T759" s="308"/>
      <c r="U759" s="308"/>
      <c r="V759" s="308"/>
      <c r="W759" s="308"/>
      <c r="X759" s="308"/>
      <c r="Y759" s="308"/>
      <c r="Z759" s="308"/>
    </row>
    <row r="760">
      <c r="A760" s="361"/>
      <c r="B760" s="308"/>
      <c r="C760" s="308"/>
      <c r="D760" s="308"/>
      <c r="E760" s="308"/>
      <c r="F760" s="308"/>
      <c r="G760" s="308"/>
      <c r="H760" s="308"/>
      <c r="I760" s="308"/>
      <c r="J760" s="308"/>
      <c r="K760" s="308"/>
      <c r="L760" s="308"/>
      <c r="M760" s="308"/>
      <c r="N760" s="308"/>
      <c r="O760" s="308"/>
      <c r="P760" s="308"/>
      <c r="Q760" s="308"/>
      <c r="R760" s="308"/>
      <c r="S760" s="308"/>
      <c r="T760" s="308"/>
      <c r="U760" s="308"/>
      <c r="V760" s="308"/>
      <c r="W760" s="308"/>
      <c r="X760" s="308"/>
      <c r="Y760" s="308"/>
      <c r="Z760" s="308"/>
    </row>
    <row r="761">
      <c r="A761" s="361"/>
      <c r="B761" s="308"/>
      <c r="C761" s="308"/>
      <c r="D761" s="308"/>
      <c r="E761" s="308"/>
      <c r="F761" s="308"/>
      <c r="G761" s="308"/>
      <c r="H761" s="308"/>
      <c r="I761" s="308"/>
      <c r="J761" s="308"/>
      <c r="K761" s="308"/>
      <c r="L761" s="308"/>
      <c r="M761" s="308"/>
      <c r="N761" s="308"/>
      <c r="O761" s="308"/>
      <c r="P761" s="308"/>
      <c r="Q761" s="308"/>
      <c r="R761" s="308"/>
      <c r="S761" s="308"/>
      <c r="T761" s="308"/>
      <c r="U761" s="308"/>
      <c r="V761" s="308"/>
      <c r="W761" s="308"/>
      <c r="X761" s="308"/>
      <c r="Y761" s="308"/>
      <c r="Z761" s="308"/>
    </row>
    <row r="762">
      <c r="A762" s="361"/>
      <c r="B762" s="308"/>
      <c r="C762" s="308"/>
      <c r="D762" s="308"/>
      <c r="E762" s="308"/>
      <c r="F762" s="308"/>
      <c r="G762" s="308"/>
      <c r="H762" s="308"/>
      <c r="I762" s="308"/>
      <c r="J762" s="308"/>
      <c r="K762" s="308"/>
      <c r="L762" s="308"/>
      <c r="M762" s="308"/>
      <c r="N762" s="308"/>
      <c r="O762" s="308"/>
      <c r="P762" s="308"/>
      <c r="Q762" s="308"/>
      <c r="R762" s="308"/>
      <c r="S762" s="308"/>
      <c r="T762" s="308"/>
      <c r="U762" s="308"/>
      <c r="V762" s="308"/>
      <c r="W762" s="308"/>
      <c r="X762" s="308"/>
      <c r="Y762" s="308"/>
      <c r="Z762" s="308"/>
    </row>
    <row r="763">
      <c r="A763" s="361"/>
      <c r="B763" s="308"/>
      <c r="C763" s="308"/>
      <c r="D763" s="308"/>
      <c r="E763" s="308"/>
      <c r="F763" s="308"/>
      <c r="G763" s="308"/>
      <c r="H763" s="308"/>
      <c r="I763" s="308"/>
      <c r="J763" s="308"/>
      <c r="K763" s="308"/>
      <c r="L763" s="308"/>
      <c r="M763" s="308"/>
      <c r="N763" s="308"/>
      <c r="O763" s="308"/>
      <c r="P763" s="308"/>
      <c r="Q763" s="308"/>
      <c r="R763" s="308"/>
      <c r="S763" s="308"/>
      <c r="T763" s="308"/>
      <c r="U763" s="308"/>
      <c r="V763" s="308"/>
      <c r="W763" s="308"/>
      <c r="X763" s="308"/>
      <c r="Y763" s="308"/>
      <c r="Z763" s="308"/>
    </row>
    <row r="764">
      <c r="A764" s="361"/>
      <c r="B764" s="308"/>
      <c r="C764" s="308"/>
      <c r="D764" s="308"/>
      <c r="E764" s="308"/>
      <c r="F764" s="308"/>
      <c r="G764" s="308"/>
      <c r="H764" s="308"/>
      <c r="I764" s="308"/>
      <c r="J764" s="308"/>
      <c r="K764" s="308"/>
      <c r="L764" s="308"/>
      <c r="M764" s="308"/>
      <c r="N764" s="308"/>
      <c r="O764" s="308"/>
      <c r="P764" s="308"/>
      <c r="Q764" s="308"/>
      <c r="R764" s="308"/>
      <c r="S764" s="308"/>
      <c r="T764" s="308"/>
      <c r="U764" s="308"/>
      <c r="V764" s="308"/>
      <c r="W764" s="308"/>
      <c r="X764" s="308"/>
      <c r="Y764" s="308"/>
      <c r="Z764" s="308"/>
    </row>
    <row r="765">
      <c r="A765" s="361"/>
      <c r="B765" s="308"/>
      <c r="C765" s="308"/>
      <c r="D765" s="308"/>
      <c r="E765" s="308"/>
      <c r="F765" s="308"/>
      <c r="G765" s="308"/>
      <c r="H765" s="308"/>
      <c r="I765" s="308"/>
      <c r="J765" s="308"/>
      <c r="K765" s="308"/>
      <c r="L765" s="308"/>
      <c r="M765" s="308"/>
      <c r="N765" s="308"/>
      <c r="O765" s="308"/>
      <c r="P765" s="308"/>
      <c r="Q765" s="308"/>
      <c r="R765" s="308"/>
      <c r="S765" s="308"/>
      <c r="T765" s="308"/>
      <c r="U765" s="308"/>
      <c r="V765" s="308"/>
      <c r="W765" s="308"/>
      <c r="X765" s="308"/>
      <c r="Y765" s="308"/>
      <c r="Z765" s="308"/>
    </row>
    <row r="766">
      <c r="A766" s="361"/>
      <c r="B766" s="308"/>
      <c r="C766" s="308"/>
      <c r="D766" s="308"/>
      <c r="E766" s="308"/>
      <c r="F766" s="308"/>
      <c r="G766" s="308"/>
      <c r="H766" s="308"/>
      <c r="I766" s="308"/>
      <c r="J766" s="308"/>
      <c r="K766" s="308"/>
      <c r="L766" s="308"/>
      <c r="M766" s="308"/>
      <c r="N766" s="308"/>
      <c r="O766" s="308"/>
      <c r="P766" s="308"/>
      <c r="Q766" s="308"/>
      <c r="R766" s="308"/>
      <c r="S766" s="308"/>
      <c r="T766" s="308"/>
      <c r="U766" s="308"/>
      <c r="V766" s="308"/>
      <c r="W766" s="308"/>
      <c r="X766" s="308"/>
      <c r="Y766" s="308"/>
      <c r="Z766" s="308"/>
    </row>
    <row r="767">
      <c r="A767" s="361"/>
      <c r="B767" s="308"/>
      <c r="C767" s="308"/>
      <c r="D767" s="308"/>
      <c r="E767" s="308"/>
      <c r="F767" s="308"/>
      <c r="G767" s="308"/>
      <c r="H767" s="308"/>
      <c r="I767" s="308"/>
      <c r="J767" s="308"/>
      <c r="K767" s="308"/>
      <c r="L767" s="308"/>
      <c r="M767" s="308"/>
      <c r="N767" s="308"/>
      <c r="O767" s="308"/>
      <c r="P767" s="308"/>
      <c r="Q767" s="308"/>
      <c r="R767" s="308"/>
      <c r="S767" s="308"/>
      <c r="T767" s="308"/>
      <c r="U767" s="308"/>
      <c r="V767" s="308"/>
      <c r="W767" s="308"/>
      <c r="X767" s="308"/>
      <c r="Y767" s="308"/>
      <c r="Z767" s="308"/>
    </row>
    <row r="768">
      <c r="A768" s="361"/>
      <c r="B768" s="308"/>
      <c r="C768" s="308"/>
      <c r="D768" s="308"/>
      <c r="E768" s="308"/>
      <c r="F768" s="308"/>
      <c r="G768" s="308"/>
      <c r="H768" s="308"/>
      <c r="I768" s="308"/>
      <c r="J768" s="308"/>
      <c r="K768" s="308"/>
      <c r="L768" s="308"/>
      <c r="M768" s="308"/>
      <c r="N768" s="308"/>
      <c r="O768" s="308"/>
      <c r="P768" s="308"/>
      <c r="Q768" s="308"/>
      <c r="R768" s="308"/>
      <c r="S768" s="308"/>
      <c r="T768" s="308"/>
      <c r="U768" s="308"/>
      <c r="V768" s="308"/>
      <c r="W768" s="308"/>
      <c r="X768" s="308"/>
      <c r="Y768" s="308"/>
      <c r="Z768" s="308"/>
    </row>
    <row r="769">
      <c r="A769" s="361"/>
      <c r="B769" s="308"/>
      <c r="C769" s="308"/>
      <c r="D769" s="308"/>
      <c r="E769" s="308"/>
      <c r="F769" s="308"/>
      <c r="G769" s="308"/>
      <c r="H769" s="308"/>
      <c r="I769" s="308"/>
      <c r="J769" s="308"/>
      <c r="K769" s="308"/>
      <c r="L769" s="308"/>
      <c r="M769" s="308"/>
      <c r="N769" s="308"/>
      <c r="O769" s="308"/>
      <c r="P769" s="308"/>
      <c r="Q769" s="308"/>
      <c r="R769" s="308"/>
      <c r="S769" s="308"/>
      <c r="T769" s="308"/>
      <c r="U769" s="308"/>
      <c r="V769" s="308"/>
      <c r="W769" s="308"/>
      <c r="X769" s="308"/>
      <c r="Y769" s="308"/>
      <c r="Z769" s="308"/>
    </row>
    <row r="770">
      <c r="A770" s="361"/>
      <c r="B770" s="308"/>
      <c r="C770" s="308"/>
      <c r="D770" s="308"/>
      <c r="E770" s="308"/>
      <c r="F770" s="308"/>
      <c r="G770" s="308"/>
      <c r="H770" s="308"/>
      <c r="I770" s="308"/>
      <c r="J770" s="308"/>
      <c r="K770" s="308"/>
      <c r="L770" s="308"/>
      <c r="M770" s="308"/>
      <c r="N770" s="308"/>
      <c r="O770" s="308"/>
      <c r="P770" s="308"/>
      <c r="Q770" s="308"/>
      <c r="R770" s="308"/>
      <c r="S770" s="308"/>
      <c r="T770" s="308"/>
      <c r="U770" s="308"/>
      <c r="V770" s="308"/>
      <c r="W770" s="308"/>
      <c r="X770" s="308"/>
      <c r="Y770" s="308"/>
      <c r="Z770" s="308"/>
    </row>
    <row r="771">
      <c r="A771" s="361"/>
      <c r="B771" s="308"/>
      <c r="C771" s="308"/>
      <c r="D771" s="308"/>
      <c r="E771" s="308"/>
      <c r="F771" s="308"/>
      <c r="G771" s="308"/>
      <c r="H771" s="308"/>
      <c r="I771" s="308"/>
      <c r="J771" s="308"/>
      <c r="K771" s="308"/>
      <c r="L771" s="308"/>
      <c r="M771" s="308"/>
      <c r="N771" s="308"/>
      <c r="O771" s="308"/>
      <c r="P771" s="308"/>
      <c r="Q771" s="308"/>
      <c r="R771" s="308"/>
      <c r="S771" s="308"/>
      <c r="T771" s="308"/>
      <c r="U771" s="308"/>
      <c r="V771" s="308"/>
      <c r="W771" s="308"/>
      <c r="X771" s="308"/>
      <c r="Y771" s="308"/>
      <c r="Z771" s="308"/>
    </row>
    <row r="772">
      <c r="A772" s="361"/>
      <c r="B772" s="308"/>
      <c r="C772" s="308"/>
      <c r="D772" s="308"/>
      <c r="E772" s="308"/>
      <c r="F772" s="308"/>
      <c r="G772" s="308"/>
      <c r="H772" s="308"/>
      <c r="I772" s="308"/>
      <c r="J772" s="308"/>
      <c r="K772" s="308"/>
      <c r="L772" s="308"/>
      <c r="M772" s="308"/>
      <c r="N772" s="308"/>
      <c r="O772" s="308"/>
      <c r="P772" s="308"/>
      <c r="Q772" s="308"/>
      <c r="R772" s="308"/>
      <c r="S772" s="308"/>
      <c r="T772" s="308"/>
      <c r="U772" s="308"/>
      <c r="V772" s="308"/>
      <c r="W772" s="308"/>
      <c r="X772" s="308"/>
      <c r="Y772" s="308"/>
      <c r="Z772" s="308"/>
    </row>
    <row r="773">
      <c r="A773" s="361"/>
      <c r="B773" s="308"/>
      <c r="C773" s="308"/>
      <c r="D773" s="308"/>
      <c r="E773" s="308"/>
      <c r="F773" s="308"/>
      <c r="G773" s="308"/>
      <c r="H773" s="308"/>
      <c r="I773" s="308"/>
      <c r="J773" s="308"/>
      <c r="K773" s="308"/>
      <c r="L773" s="308"/>
      <c r="M773" s="308"/>
      <c r="N773" s="308"/>
      <c r="O773" s="308"/>
      <c r="P773" s="308"/>
      <c r="Q773" s="308"/>
      <c r="R773" s="308"/>
      <c r="S773" s="308"/>
      <c r="T773" s="308"/>
      <c r="U773" s="308"/>
      <c r="V773" s="308"/>
      <c r="W773" s="308"/>
      <c r="X773" s="308"/>
      <c r="Y773" s="308"/>
      <c r="Z773" s="308"/>
    </row>
    <row r="774">
      <c r="A774" s="361"/>
      <c r="B774" s="308"/>
      <c r="C774" s="308"/>
      <c r="D774" s="308"/>
      <c r="E774" s="308"/>
      <c r="F774" s="308"/>
      <c r="G774" s="308"/>
      <c r="H774" s="308"/>
      <c r="I774" s="308"/>
      <c r="J774" s="308"/>
      <c r="K774" s="308"/>
      <c r="L774" s="308"/>
      <c r="M774" s="308"/>
      <c r="N774" s="308"/>
      <c r="O774" s="308"/>
      <c r="P774" s="308"/>
      <c r="Q774" s="308"/>
      <c r="R774" s="308"/>
      <c r="S774" s="308"/>
      <c r="T774" s="308"/>
      <c r="U774" s="308"/>
      <c r="V774" s="308"/>
      <c r="W774" s="308"/>
      <c r="X774" s="308"/>
      <c r="Y774" s="308"/>
      <c r="Z774" s="308"/>
    </row>
    <row r="775">
      <c r="A775" s="361"/>
      <c r="B775" s="308"/>
      <c r="C775" s="308"/>
      <c r="D775" s="308"/>
      <c r="E775" s="308"/>
      <c r="F775" s="308"/>
      <c r="G775" s="308"/>
      <c r="H775" s="308"/>
      <c r="I775" s="308"/>
      <c r="J775" s="308"/>
      <c r="K775" s="308"/>
      <c r="L775" s="308"/>
      <c r="M775" s="308"/>
      <c r="N775" s="308"/>
      <c r="O775" s="308"/>
      <c r="P775" s="308"/>
      <c r="Q775" s="308"/>
      <c r="R775" s="308"/>
      <c r="S775" s="308"/>
      <c r="T775" s="308"/>
      <c r="U775" s="308"/>
      <c r="V775" s="308"/>
      <c r="W775" s="308"/>
      <c r="X775" s="308"/>
      <c r="Y775" s="308"/>
      <c r="Z775" s="308"/>
    </row>
    <row r="776">
      <c r="A776" s="361"/>
      <c r="B776" s="308"/>
      <c r="C776" s="308"/>
      <c r="D776" s="308"/>
      <c r="E776" s="308"/>
      <c r="F776" s="308"/>
      <c r="G776" s="308"/>
      <c r="H776" s="308"/>
      <c r="I776" s="308"/>
      <c r="J776" s="308"/>
      <c r="K776" s="308"/>
      <c r="L776" s="308"/>
      <c r="M776" s="308"/>
      <c r="N776" s="308"/>
      <c r="O776" s="308"/>
      <c r="P776" s="308"/>
      <c r="Q776" s="308"/>
      <c r="R776" s="308"/>
      <c r="S776" s="308"/>
      <c r="T776" s="308"/>
      <c r="U776" s="308"/>
      <c r="V776" s="308"/>
      <c r="W776" s="308"/>
      <c r="X776" s="308"/>
      <c r="Y776" s="308"/>
      <c r="Z776" s="308"/>
    </row>
    <row r="777">
      <c r="A777" s="361"/>
      <c r="B777" s="308"/>
      <c r="C777" s="308"/>
      <c r="D777" s="308"/>
      <c r="E777" s="308"/>
      <c r="F777" s="308"/>
      <c r="G777" s="308"/>
      <c r="H777" s="308"/>
      <c r="I777" s="308"/>
      <c r="J777" s="308"/>
      <c r="K777" s="308"/>
      <c r="L777" s="308"/>
      <c r="M777" s="308"/>
      <c r="N777" s="308"/>
      <c r="O777" s="308"/>
      <c r="P777" s="308"/>
      <c r="Q777" s="308"/>
      <c r="R777" s="308"/>
      <c r="S777" s="308"/>
      <c r="T777" s="308"/>
      <c r="U777" s="308"/>
      <c r="V777" s="308"/>
      <c r="W777" s="308"/>
      <c r="X777" s="308"/>
      <c r="Y777" s="308"/>
      <c r="Z777" s="308"/>
    </row>
    <row r="778">
      <c r="A778" s="361"/>
      <c r="B778" s="308"/>
      <c r="C778" s="308"/>
      <c r="D778" s="308"/>
      <c r="E778" s="308"/>
      <c r="F778" s="308"/>
      <c r="G778" s="308"/>
      <c r="H778" s="308"/>
      <c r="I778" s="308"/>
      <c r="J778" s="308"/>
      <c r="K778" s="308"/>
      <c r="L778" s="308"/>
      <c r="M778" s="308"/>
      <c r="N778" s="308"/>
      <c r="O778" s="308"/>
      <c r="P778" s="308"/>
      <c r="Q778" s="308"/>
      <c r="R778" s="308"/>
      <c r="S778" s="308"/>
      <c r="T778" s="308"/>
      <c r="U778" s="308"/>
      <c r="V778" s="308"/>
      <c r="W778" s="308"/>
      <c r="X778" s="308"/>
      <c r="Y778" s="308"/>
      <c r="Z778" s="308"/>
    </row>
    <row r="779">
      <c r="A779" s="361"/>
      <c r="B779" s="308"/>
      <c r="C779" s="308"/>
      <c r="D779" s="308"/>
      <c r="E779" s="308"/>
      <c r="F779" s="308"/>
      <c r="G779" s="308"/>
      <c r="H779" s="308"/>
      <c r="I779" s="308"/>
      <c r="J779" s="308"/>
      <c r="K779" s="308"/>
      <c r="L779" s="308"/>
      <c r="M779" s="308"/>
      <c r="N779" s="308"/>
      <c r="O779" s="308"/>
      <c r="P779" s="308"/>
      <c r="Q779" s="308"/>
      <c r="R779" s="308"/>
      <c r="S779" s="308"/>
      <c r="T779" s="308"/>
      <c r="U779" s="308"/>
      <c r="V779" s="308"/>
      <c r="W779" s="308"/>
      <c r="X779" s="308"/>
      <c r="Y779" s="308"/>
      <c r="Z779" s="308"/>
    </row>
    <row r="780">
      <c r="A780" s="361"/>
      <c r="B780" s="308"/>
      <c r="C780" s="308"/>
      <c r="D780" s="308"/>
      <c r="E780" s="308"/>
      <c r="F780" s="308"/>
      <c r="G780" s="308"/>
      <c r="H780" s="308"/>
      <c r="I780" s="308"/>
      <c r="J780" s="308"/>
      <c r="K780" s="308"/>
      <c r="L780" s="308"/>
      <c r="M780" s="308"/>
      <c r="N780" s="308"/>
      <c r="O780" s="308"/>
      <c r="P780" s="308"/>
      <c r="Q780" s="308"/>
      <c r="R780" s="308"/>
      <c r="S780" s="308"/>
      <c r="T780" s="308"/>
      <c r="U780" s="308"/>
      <c r="V780" s="308"/>
      <c r="W780" s="308"/>
      <c r="X780" s="308"/>
      <c r="Y780" s="308"/>
      <c r="Z780" s="308"/>
    </row>
    <row r="781">
      <c r="A781" s="361"/>
      <c r="B781" s="308"/>
      <c r="C781" s="308"/>
      <c r="D781" s="308"/>
      <c r="E781" s="308"/>
      <c r="F781" s="308"/>
      <c r="G781" s="308"/>
      <c r="H781" s="308"/>
      <c r="I781" s="308"/>
      <c r="J781" s="308"/>
      <c r="K781" s="308"/>
      <c r="L781" s="308"/>
      <c r="M781" s="308"/>
      <c r="N781" s="308"/>
      <c r="O781" s="308"/>
      <c r="P781" s="308"/>
      <c r="Q781" s="308"/>
      <c r="R781" s="308"/>
      <c r="S781" s="308"/>
      <c r="T781" s="308"/>
      <c r="U781" s="308"/>
      <c r="V781" s="308"/>
      <c r="W781" s="308"/>
      <c r="X781" s="308"/>
      <c r="Y781" s="308"/>
      <c r="Z781" s="308"/>
    </row>
    <row r="782">
      <c r="A782" s="361"/>
      <c r="B782" s="308"/>
      <c r="C782" s="308"/>
      <c r="D782" s="308"/>
      <c r="E782" s="308"/>
      <c r="F782" s="308"/>
      <c r="G782" s="308"/>
      <c r="H782" s="308"/>
      <c r="I782" s="308"/>
      <c r="J782" s="308"/>
      <c r="K782" s="308"/>
      <c r="L782" s="308"/>
      <c r="M782" s="308"/>
      <c r="N782" s="308"/>
      <c r="O782" s="308"/>
      <c r="P782" s="308"/>
      <c r="Q782" s="308"/>
      <c r="R782" s="308"/>
      <c r="S782" s="308"/>
      <c r="T782" s="308"/>
      <c r="U782" s="308"/>
      <c r="V782" s="308"/>
      <c r="W782" s="308"/>
      <c r="X782" s="308"/>
      <c r="Y782" s="308"/>
      <c r="Z782" s="308"/>
    </row>
    <row r="783">
      <c r="A783" s="361"/>
      <c r="B783" s="308"/>
      <c r="C783" s="308"/>
      <c r="D783" s="308"/>
      <c r="E783" s="308"/>
      <c r="F783" s="308"/>
      <c r="G783" s="308"/>
      <c r="H783" s="308"/>
      <c r="I783" s="308"/>
      <c r="J783" s="308"/>
      <c r="K783" s="308"/>
      <c r="L783" s="308"/>
      <c r="M783" s="308"/>
      <c r="N783" s="308"/>
      <c r="O783" s="308"/>
      <c r="P783" s="308"/>
      <c r="Q783" s="308"/>
      <c r="R783" s="308"/>
      <c r="S783" s="308"/>
      <c r="T783" s="308"/>
      <c r="U783" s="308"/>
      <c r="V783" s="308"/>
      <c r="W783" s="308"/>
      <c r="X783" s="308"/>
      <c r="Y783" s="308"/>
      <c r="Z783" s="308"/>
    </row>
    <row r="784">
      <c r="A784" s="361"/>
      <c r="B784" s="308"/>
      <c r="C784" s="308"/>
      <c r="D784" s="308"/>
      <c r="E784" s="308"/>
      <c r="F784" s="308"/>
      <c r="G784" s="308"/>
      <c r="H784" s="308"/>
      <c r="I784" s="308"/>
      <c r="J784" s="308"/>
      <c r="K784" s="308"/>
      <c r="L784" s="308"/>
      <c r="M784" s="308"/>
      <c r="N784" s="308"/>
      <c r="O784" s="308"/>
      <c r="P784" s="308"/>
      <c r="Q784" s="308"/>
      <c r="R784" s="308"/>
      <c r="S784" s="308"/>
      <c r="T784" s="308"/>
      <c r="U784" s="308"/>
      <c r="V784" s="308"/>
      <c r="W784" s="308"/>
      <c r="X784" s="308"/>
      <c r="Y784" s="308"/>
      <c r="Z784" s="308"/>
    </row>
    <row r="785">
      <c r="A785" s="361"/>
      <c r="B785" s="308"/>
      <c r="C785" s="308"/>
      <c r="D785" s="308"/>
      <c r="E785" s="308"/>
      <c r="F785" s="308"/>
      <c r="G785" s="308"/>
      <c r="H785" s="308"/>
      <c r="I785" s="308"/>
      <c r="J785" s="308"/>
      <c r="K785" s="308"/>
      <c r="L785" s="308"/>
      <c r="M785" s="308"/>
      <c r="N785" s="308"/>
      <c r="O785" s="308"/>
      <c r="P785" s="308"/>
      <c r="Q785" s="308"/>
      <c r="R785" s="308"/>
      <c r="S785" s="308"/>
      <c r="T785" s="308"/>
      <c r="U785" s="308"/>
      <c r="V785" s="308"/>
      <c r="W785" s="308"/>
      <c r="X785" s="308"/>
      <c r="Y785" s="308"/>
      <c r="Z785" s="308"/>
    </row>
    <row r="786">
      <c r="A786" s="361"/>
      <c r="B786" s="308"/>
      <c r="C786" s="308"/>
      <c r="D786" s="308"/>
      <c r="E786" s="308"/>
      <c r="F786" s="308"/>
      <c r="G786" s="308"/>
      <c r="H786" s="308"/>
      <c r="I786" s="308"/>
      <c r="J786" s="308"/>
      <c r="K786" s="308"/>
      <c r="L786" s="308"/>
      <c r="M786" s="308"/>
      <c r="N786" s="308"/>
      <c r="O786" s="308"/>
      <c r="P786" s="308"/>
      <c r="Q786" s="308"/>
      <c r="R786" s="308"/>
      <c r="S786" s="308"/>
      <c r="T786" s="308"/>
      <c r="U786" s="308"/>
      <c r="V786" s="308"/>
      <c r="W786" s="308"/>
      <c r="X786" s="308"/>
      <c r="Y786" s="308"/>
      <c r="Z786" s="308"/>
    </row>
    <row r="787">
      <c r="A787" s="361"/>
      <c r="B787" s="308"/>
      <c r="C787" s="308"/>
      <c r="D787" s="308"/>
      <c r="E787" s="308"/>
      <c r="F787" s="308"/>
      <c r="G787" s="308"/>
      <c r="H787" s="308"/>
      <c r="I787" s="308"/>
      <c r="J787" s="308"/>
      <c r="K787" s="308"/>
      <c r="L787" s="308"/>
      <c r="M787" s="308"/>
      <c r="N787" s="308"/>
      <c r="O787" s="308"/>
      <c r="P787" s="308"/>
      <c r="Q787" s="308"/>
      <c r="R787" s="308"/>
      <c r="S787" s="308"/>
      <c r="T787" s="308"/>
      <c r="U787" s="308"/>
      <c r="V787" s="308"/>
      <c r="W787" s="308"/>
      <c r="X787" s="308"/>
      <c r="Y787" s="308"/>
      <c r="Z787" s="308"/>
    </row>
    <row r="788">
      <c r="A788" s="361"/>
      <c r="B788" s="308"/>
      <c r="C788" s="308"/>
      <c r="D788" s="308"/>
      <c r="E788" s="308"/>
      <c r="F788" s="308"/>
      <c r="G788" s="308"/>
      <c r="H788" s="308"/>
      <c r="I788" s="308"/>
      <c r="J788" s="308"/>
      <c r="K788" s="308"/>
      <c r="L788" s="308"/>
      <c r="M788" s="308"/>
      <c r="N788" s="308"/>
      <c r="O788" s="308"/>
      <c r="P788" s="308"/>
      <c r="Q788" s="308"/>
      <c r="R788" s="308"/>
      <c r="S788" s="308"/>
      <c r="T788" s="308"/>
      <c r="U788" s="308"/>
      <c r="V788" s="308"/>
      <c r="W788" s="308"/>
      <c r="X788" s="308"/>
      <c r="Y788" s="308"/>
      <c r="Z788" s="308"/>
    </row>
    <row r="789">
      <c r="A789" s="361"/>
      <c r="B789" s="308"/>
      <c r="C789" s="308"/>
      <c r="D789" s="308"/>
      <c r="E789" s="308"/>
      <c r="F789" s="308"/>
      <c r="G789" s="308"/>
      <c r="H789" s="308"/>
      <c r="I789" s="308"/>
      <c r="J789" s="308"/>
      <c r="K789" s="308"/>
      <c r="L789" s="308"/>
      <c r="M789" s="308"/>
      <c r="N789" s="308"/>
      <c r="O789" s="308"/>
      <c r="P789" s="308"/>
      <c r="Q789" s="308"/>
      <c r="R789" s="308"/>
      <c r="S789" s="308"/>
      <c r="T789" s="308"/>
      <c r="U789" s="308"/>
      <c r="V789" s="308"/>
      <c r="W789" s="308"/>
      <c r="X789" s="308"/>
      <c r="Y789" s="308"/>
      <c r="Z789" s="308"/>
    </row>
    <row r="790">
      <c r="A790" s="361"/>
      <c r="B790" s="308"/>
      <c r="C790" s="308"/>
      <c r="D790" s="308"/>
      <c r="E790" s="308"/>
      <c r="F790" s="308"/>
      <c r="G790" s="308"/>
      <c r="H790" s="308"/>
      <c r="I790" s="308"/>
      <c r="J790" s="308"/>
      <c r="K790" s="308"/>
      <c r="L790" s="308"/>
      <c r="M790" s="308"/>
      <c r="N790" s="308"/>
      <c r="O790" s="308"/>
      <c r="P790" s="308"/>
      <c r="Q790" s="308"/>
      <c r="R790" s="308"/>
      <c r="S790" s="308"/>
      <c r="T790" s="308"/>
      <c r="U790" s="308"/>
      <c r="V790" s="308"/>
      <c r="W790" s="308"/>
      <c r="X790" s="308"/>
      <c r="Y790" s="308"/>
      <c r="Z790" s="308"/>
    </row>
    <row r="791">
      <c r="A791" s="361"/>
      <c r="B791" s="308"/>
      <c r="C791" s="308"/>
      <c r="D791" s="308"/>
      <c r="E791" s="308"/>
      <c r="F791" s="308"/>
      <c r="G791" s="308"/>
      <c r="H791" s="308"/>
      <c r="I791" s="308"/>
      <c r="J791" s="308"/>
      <c r="K791" s="308"/>
      <c r="L791" s="308"/>
      <c r="M791" s="308"/>
      <c r="N791" s="308"/>
      <c r="O791" s="308"/>
      <c r="P791" s="308"/>
      <c r="Q791" s="308"/>
      <c r="R791" s="308"/>
      <c r="S791" s="308"/>
      <c r="T791" s="308"/>
      <c r="U791" s="308"/>
      <c r="V791" s="308"/>
      <c r="W791" s="308"/>
      <c r="X791" s="308"/>
      <c r="Y791" s="308"/>
      <c r="Z791" s="308"/>
    </row>
    <row r="792">
      <c r="A792" s="361"/>
      <c r="B792" s="308"/>
      <c r="C792" s="308"/>
      <c r="D792" s="308"/>
      <c r="E792" s="308"/>
      <c r="F792" s="308"/>
      <c r="G792" s="308"/>
      <c r="H792" s="308"/>
      <c r="I792" s="308"/>
      <c r="J792" s="308"/>
      <c r="K792" s="308"/>
      <c r="L792" s="308"/>
      <c r="M792" s="308"/>
      <c r="N792" s="308"/>
      <c r="O792" s="308"/>
      <c r="P792" s="308"/>
      <c r="Q792" s="308"/>
      <c r="R792" s="308"/>
      <c r="S792" s="308"/>
      <c r="T792" s="308"/>
      <c r="U792" s="308"/>
      <c r="V792" s="308"/>
      <c r="W792" s="308"/>
      <c r="X792" s="308"/>
      <c r="Y792" s="308"/>
      <c r="Z792" s="308"/>
    </row>
    <row r="793">
      <c r="A793" s="361"/>
      <c r="B793" s="308"/>
      <c r="C793" s="308"/>
      <c r="D793" s="308"/>
      <c r="E793" s="308"/>
      <c r="F793" s="308"/>
      <c r="G793" s="308"/>
      <c r="H793" s="308"/>
      <c r="I793" s="308"/>
      <c r="J793" s="308"/>
      <c r="K793" s="308"/>
      <c r="L793" s="308"/>
      <c r="M793" s="308"/>
      <c r="N793" s="308"/>
      <c r="O793" s="308"/>
      <c r="P793" s="308"/>
      <c r="Q793" s="308"/>
      <c r="R793" s="308"/>
      <c r="S793" s="308"/>
      <c r="T793" s="308"/>
      <c r="U793" s="308"/>
      <c r="V793" s="308"/>
      <c r="W793" s="308"/>
      <c r="X793" s="308"/>
      <c r="Y793" s="308"/>
      <c r="Z793" s="308"/>
    </row>
    <row r="794">
      <c r="A794" s="361"/>
      <c r="B794" s="308"/>
      <c r="C794" s="308"/>
      <c r="D794" s="308"/>
      <c r="E794" s="308"/>
      <c r="F794" s="308"/>
      <c r="G794" s="308"/>
      <c r="H794" s="308"/>
      <c r="I794" s="308"/>
      <c r="J794" s="308"/>
      <c r="K794" s="308"/>
      <c r="L794" s="308"/>
      <c r="M794" s="308"/>
      <c r="N794" s="308"/>
      <c r="O794" s="308"/>
      <c r="P794" s="308"/>
      <c r="Q794" s="308"/>
      <c r="R794" s="308"/>
      <c r="S794" s="308"/>
      <c r="T794" s="308"/>
      <c r="U794" s="308"/>
      <c r="V794" s="308"/>
      <c r="W794" s="308"/>
      <c r="X794" s="308"/>
      <c r="Y794" s="308"/>
      <c r="Z794" s="308"/>
    </row>
    <row r="795">
      <c r="A795" s="361"/>
      <c r="B795" s="308"/>
      <c r="C795" s="308"/>
      <c r="D795" s="308"/>
      <c r="E795" s="308"/>
      <c r="F795" s="308"/>
      <c r="G795" s="308"/>
      <c r="H795" s="308"/>
      <c r="I795" s="308"/>
      <c r="J795" s="308"/>
      <c r="K795" s="308"/>
      <c r="L795" s="308"/>
      <c r="M795" s="308"/>
      <c r="N795" s="308"/>
      <c r="O795" s="308"/>
      <c r="P795" s="308"/>
      <c r="Q795" s="308"/>
      <c r="R795" s="308"/>
      <c r="S795" s="308"/>
      <c r="T795" s="308"/>
      <c r="U795" s="308"/>
      <c r="V795" s="308"/>
      <c r="W795" s="308"/>
      <c r="X795" s="308"/>
      <c r="Y795" s="308"/>
      <c r="Z795" s="308"/>
    </row>
    <row r="796">
      <c r="A796" s="361"/>
      <c r="B796" s="308"/>
      <c r="C796" s="308"/>
      <c r="D796" s="308"/>
      <c r="E796" s="308"/>
      <c r="F796" s="308"/>
      <c r="G796" s="308"/>
      <c r="H796" s="308"/>
      <c r="I796" s="308"/>
      <c r="J796" s="308"/>
      <c r="K796" s="308"/>
      <c r="L796" s="308"/>
      <c r="M796" s="308"/>
      <c r="N796" s="308"/>
      <c r="O796" s="308"/>
      <c r="P796" s="308"/>
      <c r="Q796" s="308"/>
      <c r="R796" s="308"/>
      <c r="S796" s="308"/>
      <c r="T796" s="308"/>
      <c r="U796" s="308"/>
      <c r="V796" s="308"/>
      <c r="W796" s="308"/>
      <c r="X796" s="308"/>
      <c r="Y796" s="308"/>
      <c r="Z796" s="308"/>
    </row>
    <row r="797">
      <c r="A797" s="361"/>
      <c r="B797" s="308"/>
      <c r="C797" s="308"/>
      <c r="D797" s="308"/>
      <c r="E797" s="308"/>
      <c r="F797" s="308"/>
      <c r="G797" s="308"/>
      <c r="H797" s="308"/>
      <c r="I797" s="308"/>
      <c r="J797" s="308"/>
      <c r="K797" s="308"/>
      <c r="L797" s="308"/>
      <c r="M797" s="308"/>
      <c r="N797" s="308"/>
      <c r="O797" s="308"/>
      <c r="P797" s="308"/>
      <c r="Q797" s="308"/>
      <c r="R797" s="308"/>
      <c r="S797" s="308"/>
      <c r="T797" s="308"/>
      <c r="U797" s="308"/>
      <c r="V797" s="308"/>
      <c r="W797" s="308"/>
      <c r="X797" s="308"/>
      <c r="Y797" s="308"/>
      <c r="Z797" s="308"/>
    </row>
    <row r="798">
      <c r="A798" s="361"/>
      <c r="B798" s="308"/>
      <c r="C798" s="308"/>
      <c r="D798" s="308"/>
      <c r="E798" s="308"/>
      <c r="F798" s="308"/>
      <c r="G798" s="308"/>
      <c r="H798" s="308"/>
      <c r="I798" s="308"/>
      <c r="J798" s="308"/>
      <c r="K798" s="308"/>
      <c r="L798" s="308"/>
      <c r="M798" s="308"/>
      <c r="N798" s="308"/>
      <c r="O798" s="308"/>
      <c r="P798" s="308"/>
      <c r="Q798" s="308"/>
      <c r="R798" s="308"/>
      <c r="S798" s="308"/>
      <c r="T798" s="308"/>
      <c r="U798" s="308"/>
      <c r="V798" s="308"/>
      <c r="W798" s="308"/>
      <c r="X798" s="308"/>
      <c r="Y798" s="308"/>
      <c r="Z798" s="308"/>
    </row>
    <row r="799">
      <c r="A799" s="361"/>
      <c r="B799" s="308"/>
      <c r="C799" s="308"/>
      <c r="D799" s="308"/>
      <c r="E799" s="308"/>
      <c r="F799" s="308"/>
      <c r="G799" s="308"/>
      <c r="H799" s="308"/>
      <c r="I799" s="308"/>
      <c r="J799" s="308"/>
      <c r="K799" s="308"/>
      <c r="L799" s="308"/>
      <c r="M799" s="308"/>
      <c r="N799" s="308"/>
      <c r="O799" s="308"/>
      <c r="P799" s="308"/>
      <c r="Q799" s="308"/>
      <c r="R799" s="308"/>
      <c r="S799" s="308"/>
      <c r="T799" s="308"/>
      <c r="U799" s="308"/>
      <c r="V799" s="308"/>
      <c r="W799" s="308"/>
      <c r="X799" s="308"/>
      <c r="Y799" s="308"/>
      <c r="Z799" s="308"/>
    </row>
    <row r="800">
      <c r="A800" s="361"/>
      <c r="B800" s="308"/>
      <c r="C800" s="308"/>
      <c r="D800" s="308"/>
      <c r="E800" s="308"/>
      <c r="F800" s="308"/>
      <c r="G800" s="308"/>
      <c r="H800" s="308"/>
      <c r="I800" s="308"/>
      <c r="J800" s="308"/>
      <c r="K800" s="308"/>
      <c r="L800" s="308"/>
      <c r="M800" s="308"/>
      <c r="N800" s="308"/>
      <c r="O800" s="308"/>
      <c r="P800" s="308"/>
      <c r="Q800" s="308"/>
      <c r="R800" s="308"/>
      <c r="S800" s="308"/>
      <c r="T800" s="308"/>
      <c r="U800" s="308"/>
      <c r="V800" s="308"/>
      <c r="W800" s="308"/>
      <c r="X800" s="308"/>
      <c r="Y800" s="308"/>
      <c r="Z800" s="308"/>
    </row>
    <row r="801">
      <c r="A801" s="361"/>
      <c r="B801" s="308"/>
      <c r="C801" s="308"/>
      <c r="D801" s="308"/>
      <c r="E801" s="308"/>
      <c r="F801" s="308"/>
      <c r="G801" s="308"/>
      <c r="H801" s="308"/>
      <c r="I801" s="308"/>
      <c r="J801" s="308"/>
      <c r="K801" s="308"/>
      <c r="L801" s="308"/>
      <c r="M801" s="308"/>
      <c r="N801" s="308"/>
      <c r="O801" s="308"/>
      <c r="P801" s="308"/>
      <c r="Q801" s="308"/>
      <c r="R801" s="308"/>
      <c r="S801" s="308"/>
      <c r="T801" s="308"/>
      <c r="U801" s="308"/>
      <c r="V801" s="308"/>
      <c r="W801" s="308"/>
      <c r="X801" s="308"/>
      <c r="Y801" s="308"/>
      <c r="Z801" s="308"/>
    </row>
    <row r="802">
      <c r="A802" s="361"/>
      <c r="B802" s="308"/>
      <c r="C802" s="308"/>
      <c r="D802" s="308"/>
      <c r="E802" s="308"/>
      <c r="F802" s="308"/>
      <c r="G802" s="308"/>
      <c r="H802" s="308"/>
      <c r="I802" s="308"/>
      <c r="J802" s="308"/>
      <c r="K802" s="308"/>
      <c r="L802" s="308"/>
      <c r="M802" s="308"/>
      <c r="N802" s="308"/>
      <c r="O802" s="308"/>
      <c r="P802" s="308"/>
      <c r="Q802" s="308"/>
      <c r="R802" s="308"/>
      <c r="S802" s="308"/>
      <c r="T802" s="308"/>
      <c r="U802" s="308"/>
      <c r="V802" s="308"/>
      <c r="W802" s="308"/>
      <c r="X802" s="308"/>
      <c r="Y802" s="308"/>
      <c r="Z802" s="308"/>
    </row>
    <row r="803">
      <c r="A803" s="361"/>
      <c r="B803" s="308"/>
      <c r="C803" s="308"/>
      <c r="D803" s="308"/>
      <c r="E803" s="308"/>
      <c r="F803" s="308"/>
      <c r="G803" s="308"/>
      <c r="H803" s="308"/>
      <c r="I803" s="308"/>
      <c r="J803" s="308"/>
      <c r="K803" s="308"/>
      <c r="L803" s="308"/>
      <c r="M803" s="308"/>
      <c r="N803" s="308"/>
      <c r="O803" s="308"/>
      <c r="P803" s="308"/>
      <c r="Q803" s="308"/>
      <c r="R803" s="308"/>
      <c r="S803" s="308"/>
      <c r="T803" s="308"/>
      <c r="U803" s="308"/>
      <c r="V803" s="308"/>
      <c r="W803" s="308"/>
      <c r="X803" s="308"/>
      <c r="Y803" s="308"/>
      <c r="Z803" s="308"/>
    </row>
    <row r="804">
      <c r="A804" s="361"/>
      <c r="B804" s="308"/>
      <c r="C804" s="308"/>
      <c r="D804" s="308"/>
      <c r="E804" s="308"/>
      <c r="F804" s="308"/>
      <c r="G804" s="308"/>
      <c r="H804" s="308"/>
      <c r="I804" s="308"/>
      <c r="J804" s="308"/>
      <c r="K804" s="308"/>
      <c r="L804" s="308"/>
      <c r="M804" s="308"/>
      <c r="N804" s="308"/>
      <c r="O804" s="308"/>
      <c r="P804" s="308"/>
      <c r="Q804" s="308"/>
      <c r="R804" s="308"/>
      <c r="S804" s="308"/>
      <c r="T804" s="308"/>
      <c r="U804" s="308"/>
      <c r="V804" s="308"/>
      <c r="W804" s="308"/>
      <c r="X804" s="308"/>
      <c r="Y804" s="308"/>
      <c r="Z804" s="308"/>
    </row>
    <row r="805">
      <c r="A805" s="361"/>
      <c r="B805" s="308"/>
      <c r="C805" s="308"/>
      <c r="D805" s="308"/>
      <c r="E805" s="308"/>
      <c r="F805" s="308"/>
      <c r="G805" s="308"/>
      <c r="H805" s="308"/>
      <c r="I805" s="308"/>
      <c r="J805" s="308"/>
      <c r="K805" s="308"/>
      <c r="L805" s="308"/>
      <c r="M805" s="308"/>
      <c r="N805" s="308"/>
      <c r="O805" s="308"/>
      <c r="P805" s="308"/>
      <c r="Q805" s="308"/>
      <c r="R805" s="308"/>
      <c r="S805" s="308"/>
      <c r="T805" s="308"/>
      <c r="U805" s="308"/>
      <c r="V805" s="308"/>
      <c r="W805" s="308"/>
      <c r="X805" s="308"/>
      <c r="Y805" s="308"/>
      <c r="Z805" s="308"/>
    </row>
    <row r="806">
      <c r="A806" s="361"/>
      <c r="B806" s="308"/>
      <c r="C806" s="308"/>
      <c r="D806" s="308"/>
      <c r="E806" s="308"/>
      <c r="F806" s="308"/>
      <c r="G806" s="308"/>
      <c r="H806" s="308"/>
      <c r="I806" s="308"/>
      <c r="J806" s="308"/>
      <c r="K806" s="308"/>
      <c r="L806" s="308"/>
      <c r="M806" s="308"/>
      <c r="N806" s="308"/>
      <c r="O806" s="308"/>
      <c r="P806" s="308"/>
      <c r="Q806" s="308"/>
      <c r="R806" s="308"/>
      <c r="S806" s="308"/>
      <c r="T806" s="308"/>
      <c r="U806" s="308"/>
      <c r="V806" s="308"/>
      <c r="W806" s="308"/>
      <c r="X806" s="308"/>
      <c r="Y806" s="308"/>
      <c r="Z806" s="308"/>
    </row>
    <row r="807">
      <c r="A807" s="361"/>
      <c r="B807" s="308"/>
      <c r="C807" s="308"/>
      <c r="D807" s="308"/>
      <c r="E807" s="308"/>
      <c r="F807" s="308"/>
      <c r="G807" s="308"/>
      <c r="H807" s="308"/>
      <c r="I807" s="308"/>
      <c r="J807" s="308"/>
      <c r="K807" s="308"/>
      <c r="L807" s="308"/>
      <c r="M807" s="308"/>
      <c r="N807" s="308"/>
      <c r="O807" s="308"/>
      <c r="P807" s="308"/>
      <c r="Q807" s="308"/>
      <c r="R807" s="308"/>
      <c r="S807" s="308"/>
      <c r="T807" s="308"/>
      <c r="U807" s="308"/>
      <c r="V807" s="308"/>
      <c r="W807" s="308"/>
      <c r="X807" s="308"/>
      <c r="Y807" s="308"/>
      <c r="Z807" s="308"/>
    </row>
    <row r="808">
      <c r="A808" s="361"/>
      <c r="B808" s="308"/>
      <c r="C808" s="308"/>
      <c r="D808" s="308"/>
      <c r="E808" s="308"/>
      <c r="F808" s="308"/>
      <c r="G808" s="308"/>
      <c r="H808" s="308"/>
      <c r="I808" s="308"/>
      <c r="J808" s="308"/>
      <c r="K808" s="308"/>
      <c r="L808" s="308"/>
      <c r="M808" s="308"/>
      <c r="N808" s="308"/>
      <c r="O808" s="308"/>
      <c r="P808" s="308"/>
      <c r="Q808" s="308"/>
      <c r="R808" s="308"/>
      <c r="S808" s="308"/>
      <c r="T808" s="308"/>
      <c r="U808" s="308"/>
      <c r="V808" s="308"/>
      <c r="W808" s="308"/>
      <c r="X808" s="308"/>
      <c r="Y808" s="308"/>
      <c r="Z808" s="308"/>
    </row>
    <row r="809">
      <c r="A809" s="361"/>
      <c r="B809" s="308"/>
      <c r="C809" s="308"/>
      <c r="D809" s="308"/>
      <c r="E809" s="308"/>
      <c r="F809" s="308"/>
      <c r="G809" s="308"/>
      <c r="H809" s="308"/>
      <c r="I809" s="308"/>
      <c r="J809" s="308"/>
      <c r="K809" s="308"/>
      <c r="L809" s="308"/>
      <c r="M809" s="308"/>
      <c r="N809" s="308"/>
      <c r="O809" s="308"/>
      <c r="P809" s="308"/>
      <c r="Q809" s="308"/>
      <c r="R809" s="308"/>
      <c r="S809" s="308"/>
      <c r="T809" s="308"/>
      <c r="U809" s="308"/>
      <c r="V809" s="308"/>
      <c r="W809" s="308"/>
      <c r="X809" s="308"/>
      <c r="Y809" s="308"/>
      <c r="Z809" s="308"/>
    </row>
    <row r="810">
      <c r="A810" s="361"/>
      <c r="B810" s="308"/>
      <c r="C810" s="308"/>
      <c r="D810" s="308"/>
      <c r="E810" s="308"/>
      <c r="F810" s="308"/>
      <c r="G810" s="308"/>
      <c r="H810" s="308"/>
      <c r="I810" s="308"/>
      <c r="J810" s="308"/>
      <c r="K810" s="308"/>
      <c r="L810" s="308"/>
      <c r="M810" s="308"/>
      <c r="N810" s="308"/>
      <c r="O810" s="308"/>
      <c r="P810" s="308"/>
      <c r="Q810" s="308"/>
      <c r="R810" s="308"/>
      <c r="S810" s="308"/>
      <c r="T810" s="308"/>
      <c r="U810" s="308"/>
      <c r="V810" s="308"/>
      <c r="W810" s="308"/>
      <c r="X810" s="308"/>
      <c r="Y810" s="308"/>
      <c r="Z810" s="308"/>
    </row>
    <row r="811">
      <c r="A811" s="361"/>
      <c r="B811" s="308"/>
      <c r="C811" s="308"/>
      <c r="D811" s="308"/>
      <c r="E811" s="308"/>
      <c r="F811" s="308"/>
      <c r="G811" s="308"/>
      <c r="H811" s="308"/>
      <c r="I811" s="308"/>
      <c r="J811" s="308"/>
      <c r="K811" s="308"/>
      <c r="L811" s="308"/>
      <c r="M811" s="308"/>
      <c r="N811" s="308"/>
      <c r="O811" s="308"/>
      <c r="P811" s="308"/>
      <c r="Q811" s="308"/>
      <c r="R811" s="308"/>
      <c r="S811" s="308"/>
      <c r="T811" s="308"/>
      <c r="U811" s="308"/>
      <c r="V811" s="308"/>
      <c r="W811" s="308"/>
      <c r="X811" s="308"/>
      <c r="Y811" s="308"/>
      <c r="Z811" s="308"/>
    </row>
    <row r="812">
      <c r="A812" s="361"/>
      <c r="B812" s="308"/>
      <c r="C812" s="308"/>
      <c r="D812" s="308"/>
      <c r="E812" s="308"/>
      <c r="F812" s="308"/>
      <c r="G812" s="308"/>
      <c r="H812" s="308"/>
      <c r="I812" s="308"/>
      <c r="J812" s="308"/>
      <c r="K812" s="308"/>
      <c r="L812" s="308"/>
      <c r="M812" s="308"/>
      <c r="N812" s="308"/>
      <c r="O812" s="308"/>
      <c r="P812" s="308"/>
      <c r="Q812" s="308"/>
      <c r="R812" s="308"/>
      <c r="S812" s="308"/>
      <c r="T812" s="308"/>
      <c r="U812" s="308"/>
      <c r="V812" s="308"/>
      <c r="W812" s="308"/>
      <c r="X812" s="308"/>
      <c r="Y812" s="308"/>
      <c r="Z812" s="308"/>
    </row>
    <row r="813">
      <c r="A813" s="361"/>
      <c r="B813" s="308"/>
      <c r="C813" s="308"/>
      <c r="D813" s="308"/>
      <c r="E813" s="308"/>
      <c r="F813" s="308"/>
      <c r="G813" s="308"/>
      <c r="H813" s="308"/>
      <c r="I813" s="308"/>
      <c r="J813" s="308"/>
      <c r="K813" s="308"/>
      <c r="L813" s="308"/>
      <c r="M813" s="308"/>
      <c r="N813" s="308"/>
      <c r="O813" s="308"/>
      <c r="P813" s="308"/>
      <c r="Q813" s="308"/>
      <c r="R813" s="308"/>
      <c r="S813" s="308"/>
      <c r="T813" s="308"/>
      <c r="U813" s="308"/>
      <c r="V813" s="308"/>
      <c r="W813" s="308"/>
      <c r="X813" s="308"/>
      <c r="Y813" s="308"/>
      <c r="Z813" s="308"/>
    </row>
    <row r="814">
      <c r="A814" s="361"/>
      <c r="B814" s="308"/>
      <c r="C814" s="308"/>
      <c r="D814" s="308"/>
      <c r="E814" s="308"/>
      <c r="F814" s="308"/>
      <c r="G814" s="308"/>
      <c r="H814" s="308"/>
      <c r="I814" s="308"/>
      <c r="J814" s="308"/>
      <c r="K814" s="308"/>
      <c r="L814" s="308"/>
      <c r="M814" s="308"/>
      <c r="N814" s="308"/>
      <c r="O814" s="308"/>
      <c r="P814" s="308"/>
      <c r="Q814" s="308"/>
      <c r="R814" s="308"/>
      <c r="S814" s="308"/>
      <c r="T814" s="308"/>
      <c r="U814" s="308"/>
      <c r="V814" s="308"/>
      <c r="W814" s="308"/>
      <c r="X814" s="308"/>
      <c r="Y814" s="308"/>
      <c r="Z814" s="308"/>
    </row>
    <row r="815">
      <c r="A815" s="361"/>
      <c r="B815" s="308"/>
      <c r="C815" s="308"/>
      <c r="D815" s="308"/>
      <c r="E815" s="308"/>
      <c r="F815" s="308"/>
      <c r="G815" s="308"/>
      <c r="H815" s="308"/>
      <c r="I815" s="308"/>
      <c r="J815" s="308"/>
      <c r="K815" s="308"/>
      <c r="L815" s="308"/>
      <c r="M815" s="308"/>
      <c r="N815" s="308"/>
      <c r="O815" s="308"/>
      <c r="P815" s="308"/>
      <c r="Q815" s="308"/>
      <c r="R815" s="308"/>
      <c r="S815" s="308"/>
      <c r="T815" s="308"/>
      <c r="U815" s="308"/>
      <c r="V815" s="308"/>
      <c r="W815" s="308"/>
      <c r="X815" s="308"/>
      <c r="Y815" s="308"/>
      <c r="Z815" s="308"/>
    </row>
    <row r="816">
      <c r="A816" s="361"/>
      <c r="B816" s="308"/>
      <c r="C816" s="308"/>
      <c r="D816" s="308"/>
      <c r="E816" s="308"/>
      <c r="F816" s="308"/>
      <c r="G816" s="308"/>
      <c r="H816" s="308"/>
      <c r="I816" s="308"/>
      <c r="J816" s="308"/>
      <c r="K816" s="308"/>
      <c r="L816" s="308"/>
      <c r="M816" s="308"/>
      <c r="N816" s="308"/>
      <c r="O816" s="308"/>
      <c r="P816" s="308"/>
      <c r="Q816" s="308"/>
      <c r="R816" s="308"/>
      <c r="S816" s="308"/>
      <c r="T816" s="308"/>
      <c r="U816" s="308"/>
      <c r="V816" s="308"/>
      <c r="W816" s="308"/>
      <c r="X816" s="308"/>
      <c r="Y816" s="308"/>
      <c r="Z816" s="308"/>
    </row>
    <row r="817">
      <c r="A817" s="361"/>
      <c r="B817" s="308"/>
      <c r="C817" s="308"/>
      <c r="D817" s="308"/>
      <c r="E817" s="308"/>
      <c r="F817" s="308"/>
      <c r="G817" s="308"/>
      <c r="H817" s="308"/>
      <c r="I817" s="308"/>
      <c r="J817" s="308"/>
      <c r="K817" s="308"/>
      <c r="L817" s="308"/>
      <c r="M817" s="308"/>
      <c r="N817" s="308"/>
      <c r="O817" s="308"/>
      <c r="P817" s="308"/>
      <c r="Q817" s="308"/>
      <c r="R817" s="308"/>
      <c r="S817" s="308"/>
      <c r="T817" s="308"/>
      <c r="U817" s="308"/>
      <c r="V817" s="308"/>
      <c r="W817" s="308"/>
      <c r="X817" s="308"/>
      <c r="Y817" s="308"/>
      <c r="Z817" s="308"/>
    </row>
    <row r="818">
      <c r="A818" s="361"/>
      <c r="B818" s="308"/>
      <c r="C818" s="308"/>
      <c r="D818" s="308"/>
      <c r="E818" s="308"/>
      <c r="F818" s="308"/>
      <c r="G818" s="308"/>
      <c r="H818" s="308"/>
      <c r="I818" s="308"/>
      <c r="J818" s="308"/>
      <c r="K818" s="308"/>
      <c r="L818" s="308"/>
      <c r="M818" s="308"/>
      <c r="N818" s="308"/>
      <c r="O818" s="308"/>
      <c r="P818" s="308"/>
      <c r="Q818" s="308"/>
      <c r="R818" s="308"/>
      <c r="S818" s="308"/>
      <c r="T818" s="308"/>
      <c r="U818" s="308"/>
      <c r="V818" s="308"/>
      <c r="W818" s="308"/>
      <c r="X818" s="308"/>
      <c r="Y818" s="308"/>
      <c r="Z818" s="308"/>
    </row>
    <row r="819">
      <c r="A819" s="361"/>
      <c r="B819" s="308"/>
      <c r="C819" s="308"/>
      <c r="D819" s="308"/>
      <c r="E819" s="308"/>
      <c r="F819" s="308"/>
      <c r="G819" s="308"/>
      <c r="H819" s="308"/>
      <c r="I819" s="308"/>
      <c r="J819" s="308"/>
      <c r="K819" s="308"/>
      <c r="L819" s="308"/>
      <c r="M819" s="308"/>
      <c r="N819" s="308"/>
      <c r="O819" s="308"/>
      <c r="P819" s="308"/>
      <c r="Q819" s="308"/>
      <c r="R819" s="308"/>
      <c r="S819" s="308"/>
      <c r="T819" s="308"/>
      <c r="U819" s="308"/>
      <c r="V819" s="308"/>
      <c r="W819" s="308"/>
      <c r="X819" s="308"/>
      <c r="Y819" s="308"/>
      <c r="Z819" s="308"/>
    </row>
    <row r="820">
      <c r="A820" s="361"/>
      <c r="B820" s="308"/>
      <c r="C820" s="308"/>
      <c r="D820" s="308"/>
      <c r="E820" s="308"/>
      <c r="F820" s="308"/>
      <c r="G820" s="308"/>
      <c r="H820" s="308"/>
      <c r="I820" s="308"/>
      <c r="J820" s="308"/>
      <c r="K820" s="308"/>
      <c r="L820" s="308"/>
      <c r="M820" s="308"/>
      <c r="N820" s="308"/>
      <c r="O820" s="308"/>
      <c r="P820" s="308"/>
      <c r="Q820" s="308"/>
      <c r="R820" s="308"/>
      <c r="S820" s="308"/>
      <c r="T820" s="308"/>
      <c r="U820" s="308"/>
      <c r="V820" s="308"/>
      <c r="W820" s="308"/>
      <c r="X820" s="308"/>
      <c r="Y820" s="308"/>
      <c r="Z820" s="308"/>
    </row>
    <row r="821">
      <c r="A821" s="361"/>
      <c r="B821" s="308"/>
      <c r="C821" s="308"/>
      <c r="D821" s="308"/>
      <c r="E821" s="308"/>
      <c r="F821" s="308"/>
      <c r="G821" s="308"/>
      <c r="H821" s="308"/>
      <c r="I821" s="308"/>
      <c r="J821" s="308"/>
      <c r="K821" s="308"/>
      <c r="L821" s="308"/>
      <c r="M821" s="308"/>
      <c r="N821" s="308"/>
      <c r="O821" s="308"/>
      <c r="P821" s="308"/>
      <c r="Q821" s="308"/>
      <c r="R821" s="308"/>
      <c r="S821" s="308"/>
      <c r="T821" s="308"/>
      <c r="U821" s="308"/>
      <c r="V821" s="308"/>
      <c r="W821" s="308"/>
      <c r="X821" s="308"/>
      <c r="Y821" s="308"/>
      <c r="Z821" s="308"/>
    </row>
    <row r="822">
      <c r="A822" s="361"/>
      <c r="B822" s="308"/>
      <c r="C822" s="308"/>
      <c r="D822" s="308"/>
      <c r="E822" s="308"/>
      <c r="F822" s="308"/>
      <c r="G822" s="308"/>
      <c r="H822" s="308"/>
      <c r="I822" s="308"/>
      <c r="J822" s="308"/>
      <c r="K822" s="308"/>
      <c r="L822" s="308"/>
      <c r="M822" s="308"/>
      <c r="N822" s="308"/>
      <c r="O822" s="308"/>
      <c r="P822" s="308"/>
      <c r="Q822" s="308"/>
      <c r="R822" s="308"/>
      <c r="S822" s="308"/>
      <c r="T822" s="308"/>
      <c r="U822" s="308"/>
      <c r="V822" s="308"/>
      <c r="W822" s="308"/>
      <c r="X822" s="308"/>
      <c r="Y822" s="308"/>
      <c r="Z822" s="308"/>
    </row>
    <row r="823">
      <c r="A823" s="361"/>
      <c r="B823" s="308"/>
      <c r="C823" s="308"/>
      <c r="D823" s="308"/>
      <c r="E823" s="308"/>
      <c r="F823" s="308"/>
      <c r="G823" s="308"/>
      <c r="H823" s="308"/>
      <c r="I823" s="308"/>
      <c r="J823" s="308"/>
      <c r="K823" s="308"/>
      <c r="L823" s="308"/>
      <c r="M823" s="308"/>
      <c r="N823" s="308"/>
      <c r="O823" s="308"/>
      <c r="P823" s="308"/>
      <c r="Q823" s="308"/>
      <c r="R823" s="308"/>
      <c r="S823" s="308"/>
      <c r="T823" s="308"/>
      <c r="U823" s="308"/>
      <c r="V823" s="308"/>
      <c r="W823" s="308"/>
      <c r="X823" s="308"/>
      <c r="Y823" s="308"/>
      <c r="Z823" s="308"/>
    </row>
    <row r="824">
      <c r="A824" s="361"/>
      <c r="B824" s="308"/>
      <c r="C824" s="308"/>
      <c r="D824" s="308"/>
      <c r="E824" s="308"/>
      <c r="F824" s="308"/>
      <c r="G824" s="308"/>
      <c r="H824" s="308"/>
      <c r="I824" s="308"/>
      <c r="J824" s="308"/>
      <c r="K824" s="308"/>
      <c r="L824" s="308"/>
      <c r="M824" s="308"/>
      <c r="N824" s="308"/>
      <c r="O824" s="308"/>
      <c r="P824" s="308"/>
      <c r="Q824" s="308"/>
      <c r="R824" s="308"/>
      <c r="S824" s="308"/>
      <c r="T824" s="308"/>
      <c r="U824" s="308"/>
      <c r="V824" s="308"/>
      <c r="W824" s="308"/>
      <c r="X824" s="308"/>
      <c r="Y824" s="308"/>
      <c r="Z824" s="308"/>
    </row>
    <row r="825">
      <c r="A825" s="361"/>
      <c r="B825" s="308"/>
      <c r="C825" s="308"/>
      <c r="D825" s="308"/>
      <c r="E825" s="308"/>
      <c r="F825" s="308"/>
      <c r="G825" s="308"/>
      <c r="H825" s="308"/>
      <c r="I825" s="308"/>
      <c r="J825" s="308"/>
      <c r="K825" s="308"/>
      <c r="L825" s="308"/>
      <c r="M825" s="308"/>
      <c r="N825" s="308"/>
      <c r="O825" s="308"/>
      <c r="P825" s="308"/>
      <c r="Q825" s="308"/>
      <c r="R825" s="308"/>
      <c r="S825" s="308"/>
      <c r="T825" s="308"/>
      <c r="U825" s="308"/>
      <c r="V825" s="308"/>
      <c r="W825" s="308"/>
      <c r="X825" s="308"/>
      <c r="Y825" s="308"/>
      <c r="Z825" s="308"/>
    </row>
    <row r="826">
      <c r="A826" s="361"/>
      <c r="B826" s="308"/>
      <c r="C826" s="308"/>
      <c r="D826" s="308"/>
      <c r="E826" s="308"/>
      <c r="F826" s="308"/>
      <c r="G826" s="308"/>
      <c r="H826" s="308"/>
      <c r="I826" s="308"/>
      <c r="J826" s="308"/>
      <c r="K826" s="308"/>
      <c r="L826" s="308"/>
      <c r="M826" s="308"/>
      <c r="N826" s="308"/>
      <c r="O826" s="308"/>
      <c r="P826" s="308"/>
      <c r="Q826" s="308"/>
      <c r="R826" s="308"/>
      <c r="S826" s="308"/>
      <c r="T826" s="308"/>
      <c r="U826" s="308"/>
      <c r="V826" s="308"/>
      <c r="W826" s="308"/>
      <c r="X826" s="308"/>
      <c r="Y826" s="308"/>
      <c r="Z826" s="308"/>
    </row>
    <row r="827">
      <c r="A827" s="361"/>
      <c r="B827" s="308"/>
      <c r="C827" s="308"/>
      <c r="D827" s="308"/>
      <c r="E827" s="308"/>
      <c r="F827" s="308"/>
      <c r="G827" s="308"/>
      <c r="H827" s="308"/>
      <c r="I827" s="308"/>
      <c r="J827" s="308"/>
      <c r="K827" s="308"/>
      <c r="L827" s="308"/>
      <c r="M827" s="308"/>
      <c r="N827" s="308"/>
      <c r="O827" s="308"/>
      <c r="P827" s="308"/>
      <c r="Q827" s="308"/>
      <c r="R827" s="308"/>
      <c r="S827" s="308"/>
      <c r="T827" s="308"/>
      <c r="U827" s="308"/>
      <c r="V827" s="308"/>
      <c r="W827" s="308"/>
      <c r="X827" s="308"/>
      <c r="Y827" s="308"/>
      <c r="Z827" s="308"/>
    </row>
    <row r="828">
      <c r="A828" s="361"/>
      <c r="B828" s="308"/>
      <c r="C828" s="308"/>
      <c r="D828" s="308"/>
      <c r="E828" s="308"/>
      <c r="F828" s="308"/>
      <c r="G828" s="308"/>
      <c r="H828" s="308"/>
      <c r="I828" s="308"/>
      <c r="J828" s="308"/>
      <c r="K828" s="308"/>
      <c r="L828" s="308"/>
      <c r="M828" s="308"/>
      <c r="N828" s="308"/>
      <c r="O828" s="308"/>
      <c r="P828" s="308"/>
      <c r="Q828" s="308"/>
      <c r="R828" s="308"/>
      <c r="S828" s="308"/>
      <c r="T828" s="308"/>
      <c r="U828" s="308"/>
      <c r="V828" s="308"/>
      <c r="W828" s="308"/>
      <c r="X828" s="308"/>
      <c r="Y828" s="308"/>
      <c r="Z828" s="308"/>
    </row>
    <row r="829">
      <c r="A829" s="361"/>
      <c r="B829" s="308"/>
      <c r="C829" s="308"/>
      <c r="D829" s="308"/>
      <c r="E829" s="308"/>
      <c r="F829" s="308"/>
      <c r="G829" s="308"/>
      <c r="H829" s="308"/>
      <c r="I829" s="308"/>
      <c r="J829" s="308"/>
      <c r="K829" s="308"/>
      <c r="L829" s="308"/>
      <c r="M829" s="308"/>
      <c r="N829" s="308"/>
      <c r="O829" s="308"/>
      <c r="P829" s="308"/>
      <c r="Q829" s="308"/>
      <c r="R829" s="308"/>
      <c r="S829" s="308"/>
      <c r="T829" s="308"/>
      <c r="U829" s="308"/>
      <c r="V829" s="308"/>
      <c r="W829" s="308"/>
      <c r="X829" s="308"/>
      <c r="Y829" s="308"/>
      <c r="Z829" s="308"/>
    </row>
    <row r="830">
      <c r="A830" s="361"/>
      <c r="B830" s="308"/>
      <c r="C830" s="308"/>
      <c r="D830" s="308"/>
      <c r="E830" s="308"/>
      <c r="F830" s="308"/>
      <c r="G830" s="308"/>
      <c r="H830" s="308"/>
      <c r="I830" s="308"/>
      <c r="J830" s="308"/>
      <c r="K830" s="308"/>
      <c r="L830" s="308"/>
      <c r="M830" s="308"/>
      <c r="N830" s="308"/>
      <c r="O830" s="308"/>
      <c r="P830" s="308"/>
      <c r="Q830" s="308"/>
      <c r="R830" s="308"/>
      <c r="S830" s="308"/>
      <c r="T830" s="308"/>
      <c r="U830" s="308"/>
      <c r="V830" s="308"/>
      <c r="W830" s="308"/>
      <c r="X830" s="308"/>
      <c r="Y830" s="308"/>
      <c r="Z830" s="308"/>
    </row>
    <row r="831">
      <c r="A831" s="361"/>
      <c r="B831" s="308"/>
      <c r="C831" s="308"/>
      <c r="D831" s="308"/>
      <c r="E831" s="308"/>
      <c r="F831" s="308"/>
      <c r="G831" s="308"/>
      <c r="H831" s="308"/>
      <c r="I831" s="308"/>
      <c r="J831" s="308"/>
      <c r="K831" s="308"/>
      <c r="L831" s="308"/>
      <c r="M831" s="308"/>
      <c r="N831" s="308"/>
      <c r="O831" s="308"/>
      <c r="P831" s="308"/>
      <c r="Q831" s="308"/>
      <c r="R831" s="308"/>
      <c r="S831" s="308"/>
      <c r="T831" s="308"/>
      <c r="U831" s="308"/>
      <c r="V831" s="308"/>
      <c r="W831" s="308"/>
      <c r="X831" s="308"/>
      <c r="Y831" s="308"/>
      <c r="Z831" s="308"/>
    </row>
    <row r="832">
      <c r="A832" s="361"/>
      <c r="B832" s="308"/>
      <c r="C832" s="308"/>
      <c r="D832" s="308"/>
      <c r="E832" s="308"/>
      <c r="F832" s="308"/>
      <c r="G832" s="308"/>
      <c r="H832" s="308"/>
      <c r="I832" s="308"/>
      <c r="J832" s="308"/>
      <c r="K832" s="308"/>
      <c r="L832" s="308"/>
      <c r="M832" s="308"/>
      <c r="N832" s="308"/>
      <c r="O832" s="308"/>
      <c r="P832" s="308"/>
      <c r="Q832" s="308"/>
      <c r="R832" s="308"/>
      <c r="S832" s="308"/>
      <c r="T832" s="308"/>
      <c r="U832" s="308"/>
      <c r="V832" s="308"/>
      <c r="W832" s="308"/>
      <c r="X832" s="308"/>
      <c r="Y832" s="308"/>
      <c r="Z832" s="308"/>
    </row>
    <row r="833">
      <c r="A833" s="361"/>
      <c r="B833" s="308"/>
      <c r="C833" s="308"/>
      <c r="D833" s="308"/>
      <c r="E833" s="308"/>
      <c r="F833" s="308"/>
      <c r="G833" s="308"/>
      <c r="H833" s="308"/>
      <c r="I833" s="308"/>
      <c r="J833" s="308"/>
      <c r="K833" s="308"/>
      <c r="L833" s="308"/>
      <c r="M833" s="308"/>
      <c r="N833" s="308"/>
      <c r="O833" s="308"/>
      <c r="P833" s="308"/>
      <c r="Q833" s="308"/>
      <c r="R833" s="308"/>
      <c r="S833" s="308"/>
      <c r="T833" s="308"/>
      <c r="U833" s="308"/>
      <c r="V833" s="308"/>
      <c r="W833" s="308"/>
      <c r="X833" s="308"/>
      <c r="Y833" s="308"/>
      <c r="Z833" s="308"/>
    </row>
    <row r="834">
      <c r="A834" s="361"/>
      <c r="B834" s="308"/>
      <c r="C834" s="308"/>
      <c r="D834" s="308"/>
      <c r="E834" s="308"/>
      <c r="F834" s="308"/>
      <c r="G834" s="308"/>
      <c r="H834" s="308"/>
      <c r="I834" s="308"/>
      <c r="J834" s="308"/>
      <c r="K834" s="308"/>
      <c r="L834" s="308"/>
      <c r="M834" s="308"/>
      <c r="N834" s="308"/>
      <c r="O834" s="308"/>
      <c r="P834" s="308"/>
      <c r="Q834" s="308"/>
      <c r="R834" s="308"/>
      <c r="S834" s="308"/>
      <c r="T834" s="308"/>
      <c r="U834" s="308"/>
      <c r="V834" s="308"/>
      <c r="W834" s="308"/>
      <c r="X834" s="308"/>
      <c r="Y834" s="308"/>
      <c r="Z834" s="308"/>
    </row>
    <row r="835">
      <c r="A835" s="361"/>
      <c r="B835" s="308"/>
      <c r="C835" s="308"/>
      <c r="D835" s="308"/>
      <c r="E835" s="308"/>
      <c r="F835" s="308"/>
      <c r="G835" s="308"/>
      <c r="H835" s="308"/>
      <c r="I835" s="308"/>
      <c r="J835" s="308"/>
      <c r="K835" s="308"/>
      <c r="L835" s="308"/>
      <c r="M835" s="308"/>
      <c r="N835" s="308"/>
      <c r="O835" s="308"/>
      <c r="P835" s="308"/>
      <c r="Q835" s="308"/>
      <c r="R835" s="308"/>
      <c r="S835" s="308"/>
      <c r="T835" s="308"/>
      <c r="U835" s="308"/>
      <c r="V835" s="308"/>
      <c r="W835" s="308"/>
      <c r="X835" s="308"/>
      <c r="Y835" s="308"/>
      <c r="Z835" s="308"/>
    </row>
    <row r="836">
      <c r="A836" s="361"/>
      <c r="B836" s="308"/>
      <c r="C836" s="308"/>
      <c r="D836" s="308"/>
      <c r="E836" s="308"/>
      <c r="F836" s="308"/>
      <c r="G836" s="308"/>
      <c r="H836" s="308"/>
      <c r="I836" s="308"/>
      <c r="J836" s="308"/>
      <c r="K836" s="308"/>
      <c r="L836" s="308"/>
      <c r="M836" s="308"/>
      <c r="N836" s="308"/>
      <c r="O836" s="308"/>
      <c r="P836" s="308"/>
      <c r="Q836" s="308"/>
      <c r="R836" s="308"/>
      <c r="S836" s="308"/>
      <c r="T836" s="308"/>
      <c r="U836" s="308"/>
      <c r="V836" s="308"/>
      <c r="W836" s="308"/>
      <c r="X836" s="308"/>
      <c r="Y836" s="308"/>
      <c r="Z836" s="308"/>
    </row>
    <row r="837">
      <c r="A837" s="361"/>
      <c r="B837" s="308"/>
      <c r="C837" s="308"/>
      <c r="D837" s="308"/>
      <c r="E837" s="308"/>
      <c r="F837" s="308"/>
      <c r="G837" s="308"/>
      <c r="H837" s="308"/>
      <c r="I837" s="308"/>
      <c r="J837" s="308"/>
      <c r="K837" s="308"/>
      <c r="L837" s="308"/>
      <c r="M837" s="308"/>
      <c r="N837" s="308"/>
      <c r="O837" s="308"/>
      <c r="P837" s="308"/>
      <c r="Q837" s="308"/>
      <c r="R837" s="308"/>
      <c r="S837" s="308"/>
      <c r="T837" s="308"/>
      <c r="U837" s="308"/>
      <c r="V837" s="308"/>
      <c r="W837" s="308"/>
      <c r="X837" s="308"/>
      <c r="Y837" s="308"/>
      <c r="Z837" s="308"/>
    </row>
    <row r="838">
      <c r="A838" s="361"/>
      <c r="B838" s="308"/>
      <c r="C838" s="308"/>
      <c r="D838" s="308"/>
      <c r="E838" s="308"/>
      <c r="F838" s="308"/>
      <c r="G838" s="308"/>
      <c r="H838" s="308"/>
      <c r="I838" s="308"/>
      <c r="J838" s="308"/>
      <c r="K838" s="308"/>
      <c r="L838" s="308"/>
      <c r="M838" s="308"/>
      <c r="N838" s="308"/>
      <c r="O838" s="308"/>
      <c r="P838" s="308"/>
      <c r="Q838" s="308"/>
      <c r="R838" s="308"/>
      <c r="S838" s="308"/>
      <c r="T838" s="308"/>
      <c r="U838" s="308"/>
      <c r="V838" s="308"/>
      <c r="W838" s="308"/>
      <c r="X838" s="308"/>
      <c r="Y838" s="308"/>
      <c r="Z838" s="308"/>
    </row>
    <row r="839">
      <c r="A839" s="361"/>
      <c r="B839" s="308"/>
      <c r="C839" s="308"/>
      <c r="D839" s="308"/>
      <c r="E839" s="308"/>
      <c r="F839" s="308"/>
      <c r="G839" s="308"/>
      <c r="H839" s="308"/>
      <c r="I839" s="308"/>
      <c r="J839" s="308"/>
      <c r="K839" s="308"/>
      <c r="L839" s="308"/>
      <c r="M839" s="308"/>
      <c r="N839" s="308"/>
      <c r="O839" s="308"/>
      <c r="P839" s="308"/>
      <c r="Q839" s="308"/>
      <c r="R839" s="308"/>
      <c r="S839" s="308"/>
      <c r="T839" s="308"/>
      <c r="U839" s="308"/>
      <c r="V839" s="308"/>
      <c r="W839" s="308"/>
      <c r="X839" s="308"/>
      <c r="Y839" s="308"/>
      <c r="Z839" s="308"/>
    </row>
    <row r="840">
      <c r="A840" s="361"/>
      <c r="B840" s="308"/>
      <c r="C840" s="308"/>
      <c r="D840" s="308"/>
      <c r="E840" s="308"/>
      <c r="F840" s="308"/>
      <c r="G840" s="308"/>
      <c r="H840" s="308"/>
      <c r="I840" s="308"/>
      <c r="J840" s="308"/>
      <c r="K840" s="308"/>
      <c r="L840" s="308"/>
      <c r="M840" s="308"/>
      <c r="N840" s="308"/>
      <c r="O840" s="308"/>
      <c r="P840" s="308"/>
      <c r="Q840" s="308"/>
      <c r="R840" s="308"/>
      <c r="S840" s="308"/>
      <c r="T840" s="308"/>
      <c r="U840" s="308"/>
      <c r="V840" s="308"/>
      <c r="W840" s="308"/>
      <c r="X840" s="308"/>
      <c r="Y840" s="308"/>
      <c r="Z840" s="308"/>
    </row>
    <row r="841">
      <c r="A841" s="361"/>
      <c r="B841" s="308"/>
      <c r="C841" s="308"/>
      <c r="D841" s="308"/>
      <c r="E841" s="308"/>
      <c r="F841" s="308"/>
      <c r="G841" s="308"/>
      <c r="H841" s="308"/>
      <c r="I841" s="308"/>
      <c r="J841" s="308"/>
      <c r="K841" s="308"/>
      <c r="L841" s="308"/>
      <c r="M841" s="308"/>
      <c r="N841" s="308"/>
      <c r="O841" s="308"/>
      <c r="P841" s="308"/>
      <c r="Q841" s="308"/>
      <c r="R841" s="308"/>
      <c r="S841" s="308"/>
      <c r="T841" s="308"/>
      <c r="U841" s="308"/>
      <c r="V841" s="308"/>
      <c r="W841" s="308"/>
      <c r="X841" s="308"/>
      <c r="Y841" s="308"/>
      <c r="Z841" s="308"/>
    </row>
    <row r="842">
      <c r="A842" s="361"/>
      <c r="B842" s="308"/>
      <c r="C842" s="308"/>
      <c r="D842" s="308"/>
      <c r="E842" s="308"/>
      <c r="F842" s="308"/>
      <c r="G842" s="308"/>
      <c r="H842" s="308"/>
      <c r="I842" s="308"/>
      <c r="J842" s="308"/>
      <c r="K842" s="308"/>
      <c r="L842" s="308"/>
      <c r="M842" s="308"/>
      <c r="N842" s="308"/>
      <c r="O842" s="308"/>
      <c r="P842" s="308"/>
      <c r="Q842" s="308"/>
      <c r="R842" s="308"/>
      <c r="S842" s="308"/>
      <c r="T842" s="308"/>
      <c r="U842" s="308"/>
      <c r="V842" s="308"/>
      <c r="W842" s="308"/>
      <c r="X842" s="308"/>
      <c r="Y842" s="308"/>
      <c r="Z842" s="308"/>
    </row>
    <row r="843">
      <c r="A843" s="361"/>
      <c r="B843" s="308"/>
      <c r="C843" s="308"/>
      <c r="D843" s="308"/>
      <c r="E843" s="308"/>
      <c r="F843" s="308"/>
      <c r="G843" s="308"/>
      <c r="H843" s="308"/>
      <c r="I843" s="308"/>
      <c r="J843" s="308"/>
      <c r="K843" s="308"/>
      <c r="L843" s="308"/>
      <c r="M843" s="308"/>
      <c r="N843" s="308"/>
      <c r="O843" s="308"/>
      <c r="P843" s="308"/>
      <c r="Q843" s="308"/>
      <c r="R843" s="308"/>
      <c r="S843" s="308"/>
      <c r="T843" s="308"/>
      <c r="U843" s="308"/>
      <c r="V843" s="308"/>
      <c r="W843" s="308"/>
      <c r="X843" s="308"/>
      <c r="Y843" s="308"/>
      <c r="Z843" s="308"/>
    </row>
    <row r="844">
      <c r="A844" s="361"/>
      <c r="B844" s="308"/>
      <c r="C844" s="308"/>
      <c r="D844" s="308"/>
      <c r="E844" s="308"/>
      <c r="F844" s="308"/>
      <c r="G844" s="308"/>
      <c r="H844" s="308"/>
      <c r="I844" s="308"/>
      <c r="J844" s="308"/>
      <c r="K844" s="308"/>
      <c r="L844" s="308"/>
      <c r="M844" s="308"/>
      <c r="N844" s="308"/>
      <c r="O844" s="308"/>
      <c r="P844" s="308"/>
      <c r="Q844" s="308"/>
      <c r="R844" s="308"/>
      <c r="S844" s="308"/>
      <c r="T844" s="308"/>
      <c r="U844" s="308"/>
      <c r="V844" s="308"/>
      <c r="W844" s="308"/>
      <c r="X844" s="308"/>
      <c r="Y844" s="308"/>
      <c r="Z844" s="308"/>
    </row>
    <row r="845">
      <c r="A845" s="361"/>
      <c r="B845" s="308"/>
      <c r="C845" s="308"/>
      <c r="D845" s="308"/>
      <c r="E845" s="308"/>
      <c r="F845" s="308"/>
      <c r="G845" s="308"/>
      <c r="H845" s="308"/>
      <c r="I845" s="308"/>
      <c r="J845" s="308"/>
      <c r="K845" s="308"/>
      <c r="L845" s="308"/>
      <c r="M845" s="308"/>
      <c r="N845" s="308"/>
      <c r="O845" s="308"/>
      <c r="P845" s="308"/>
      <c r="Q845" s="308"/>
      <c r="R845" s="308"/>
      <c r="S845" s="308"/>
      <c r="T845" s="308"/>
      <c r="U845" s="308"/>
      <c r="V845" s="308"/>
      <c r="W845" s="308"/>
      <c r="X845" s="308"/>
      <c r="Y845" s="308"/>
      <c r="Z845" s="308"/>
    </row>
    <row r="846">
      <c r="A846" s="361"/>
      <c r="B846" s="308"/>
      <c r="C846" s="308"/>
      <c r="D846" s="308"/>
      <c r="E846" s="308"/>
      <c r="F846" s="308"/>
      <c r="G846" s="308"/>
      <c r="H846" s="308"/>
      <c r="I846" s="308"/>
      <c r="J846" s="308"/>
      <c r="K846" s="308"/>
      <c r="L846" s="308"/>
      <c r="M846" s="308"/>
      <c r="N846" s="308"/>
      <c r="O846" s="308"/>
      <c r="P846" s="308"/>
      <c r="Q846" s="308"/>
      <c r="R846" s="308"/>
      <c r="S846" s="308"/>
      <c r="T846" s="308"/>
      <c r="U846" s="308"/>
      <c r="V846" s="308"/>
      <c r="W846" s="308"/>
      <c r="X846" s="308"/>
      <c r="Y846" s="308"/>
      <c r="Z846" s="308"/>
    </row>
    <row r="847">
      <c r="A847" s="361"/>
      <c r="B847" s="308"/>
      <c r="C847" s="308"/>
      <c r="D847" s="308"/>
      <c r="E847" s="308"/>
      <c r="F847" s="308"/>
      <c r="G847" s="308"/>
      <c r="H847" s="308"/>
      <c r="I847" s="308"/>
      <c r="J847" s="308"/>
      <c r="K847" s="308"/>
      <c r="L847" s="308"/>
      <c r="M847" s="308"/>
      <c r="N847" s="308"/>
      <c r="O847" s="308"/>
      <c r="P847" s="308"/>
      <c r="Q847" s="308"/>
      <c r="R847" s="308"/>
      <c r="S847" s="308"/>
      <c r="T847" s="308"/>
      <c r="U847" s="308"/>
      <c r="V847" s="308"/>
      <c r="W847" s="308"/>
      <c r="X847" s="308"/>
      <c r="Y847" s="308"/>
      <c r="Z847" s="308"/>
    </row>
    <row r="848">
      <c r="A848" s="361"/>
      <c r="B848" s="308"/>
      <c r="C848" s="308"/>
      <c r="D848" s="308"/>
      <c r="E848" s="308"/>
      <c r="F848" s="308"/>
      <c r="G848" s="308"/>
      <c r="H848" s="308"/>
      <c r="I848" s="308"/>
      <c r="J848" s="308"/>
      <c r="K848" s="308"/>
      <c r="L848" s="308"/>
      <c r="M848" s="308"/>
      <c r="N848" s="308"/>
      <c r="O848" s="308"/>
      <c r="P848" s="308"/>
      <c r="Q848" s="308"/>
      <c r="R848" s="308"/>
      <c r="S848" s="308"/>
      <c r="T848" s="308"/>
      <c r="U848" s="308"/>
      <c r="V848" s="308"/>
      <c r="W848" s="308"/>
      <c r="X848" s="308"/>
      <c r="Y848" s="308"/>
      <c r="Z848" s="308"/>
    </row>
    <row r="849">
      <c r="A849" s="361"/>
      <c r="B849" s="308"/>
      <c r="C849" s="308"/>
      <c r="D849" s="308"/>
      <c r="E849" s="308"/>
      <c r="F849" s="308"/>
      <c r="G849" s="308"/>
      <c r="H849" s="308"/>
      <c r="I849" s="308"/>
      <c r="J849" s="308"/>
      <c r="K849" s="308"/>
      <c r="L849" s="308"/>
      <c r="M849" s="308"/>
      <c r="N849" s="308"/>
      <c r="O849" s="308"/>
      <c r="P849" s="308"/>
      <c r="Q849" s="308"/>
      <c r="R849" s="308"/>
      <c r="S849" s="308"/>
      <c r="T849" s="308"/>
      <c r="U849" s="308"/>
      <c r="V849" s="308"/>
      <c r="W849" s="308"/>
      <c r="X849" s="308"/>
      <c r="Y849" s="308"/>
      <c r="Z849" s="308"/>
    </row>
    <row r="850">
      <c r="A850" s="361"/>
      <c r="B850" s="308"/>
      <c r="C850" s="308"/>
      <c r="D850" s="308"/>
      <c r="E850" s="308"/>
      <c r="F850" s="308"/>
      <c r="G850" s="308"/>
      <c r="H850" s="308"/>
      <c r="I850" s="308"/>
      <c r="J850" s="308"/>
      <c r="K850" s="308"/>
      <c r="L850" s="308"/>
      <c r="M850" s="308"/>
      <c r="N850" s="308"/>
      <c r="O850" s="308"/>
      <c r="P850" s="308"/>
      <c r="Q850" s="308"/>
      <c r="R850" s="308"/>
      <c r="S850" s="308"/>
      <c r="T850" s="308"/>
      <c r="U850" s="308"/>
      <c r="V850" s="308"/>
      <c r="W850" s="308"/>
      <c r="X850" s="308"/>
      <c r="Y850" s="308"/>
      <c r="Z850" s="308"/>
    </row>
    <row r="851">
      <c r="A851" s="361"/>
      <c r="B851" s="308"/>
      <c r="C851" s="308"/>
      <c r="D851" s="308"/>
      <c r="E851" s="308"/>
      <c r="F851" s="308"/>
      <c r="G851" s="308"/>
      <c r="H851" s="308"/>
      <c r="I851" s="308"/>
      <c r="J851" s="308"/>
      <c r="K851" s="308"/>
      <c r="L851" s="308"/>
      <c r="M851" s="308"/>
      <c r="N851" s="308"/>
      <c r="O851" s="308"/>
      <c r="P851" s="308"/>
      <c r="Q851" s="308"/>
      <c r="R851" s="308"/>
      <c r="S851" s="308"/>
      <c r="T851" s="308"/>
      <c r="U851" s="308"/>
      <c r="V851" s="308"/>
      <c r="W851" s="308"/>
      <c r="X851" s="308"/>
      <c r="Y851" s="308"/>
      <c r="Z851" s="308"/>
    </row>
    <row r="852">
      <c r="A852" s="361"/>
      <c r="B852" s="308"/>
      <c r="C852" s="308"/>
      <c r="D852" s="308"/>
      <c r="E852" s="308"/>
      <c r="F852" s="308"/>
      <c r="G852" s="308"/>
      <c r="H852" s="308"/>
      <c r="I852" s="308"/>
      <c r="J852" s="308"/>
      <c r="K852" s="308"/>
      <c r="L852" s="308"/>
      <c r="M852" s="308"/>
      <c r="N852" s="308"/>
      <c r="O852" s="308"/>
      <c r="P852" s="308"/>
      <c r="Q852" s="308"/>
      <c r="R852" s="308"/>
      <c r="S852" s="308"/>
      <c r="T852" s="308"/>
      <c r="U852" s="308"/>
      <c r="V852" s="308"/>
      <c r="W852" s="308"/>
      <c r="X852" s="308"/>
      <c r="Y852" s="308"/>
      <c r="Z852" s="308"/>
    </row>
    <row r="853">
      <c r="A853" s="361"/>
      <c r="B853" s="308"/>
      <c r="C853" s="308"/>
      <c r="D853" s="308"/>
      <c r="E853" s="308"/>
      <c r="F853" s="308"/>
      <c r="G853" s="308"/>
      <c r="H853" s="308"/>
      <c r="I853" s="308"/>
      <c r="J853" s="308"/>
      <c r="K853" s="308"/>
      <c r="L853" s="308"/>
      <c r="M853" s="308"/>
      <c r="N853" s="308"/>
      <c r="O853" s="308"/>
      <c r="P853" s="308"/>
      <c r="Q853" s="308"/>
      <c r="R853" s="308"/>
      <c r="S853" s="308"/>
      <c r="T853" s="308"/>
      <c r="U853" s="308"/>
      <c r="V853" s="308"/>
      <c r="W853" s="308"/>
      <c r="X853" s="308"/>
      <c r="Y853" s="308"/>
      <c r="Z853" s="308"/>
    </row>
    <row r="854">
      <c r="A854" s="361"/>
      <c r="B854" s="308"/>
      <c r="C854" s="308"/>
      <c r="D854" s="308"/>
      <c r="E854" s="308"/>
      <c r="F854" s="308"/>
      <c r="G854" s="308"/>
      <c r="H854" s="308"/>
      <c r="I854" s="308"/>
      <c r="J854" s="308"/>
      <c r="K854" s="308"/>
      <c r="L854" s="308"/>
      <c r="M854" s="308"/>
      <c r="N854" s="308"/>
      <c r="O854" s="308"/>
      <c r="P854" s="308"/>
      <c r="Q854" s="308"/>
      <c r="R854" s="308"/>
      <c r="S854" s="308"/>
      <c r="T854" s="308"/>
      <c r="U854" s="308"/>
      <c r="V854" s="308"/>
      <c r="W854" s="308"/>
      <c r="X854" s="308"/>
      <c r="Y854" s="308"/>
      <c r="Z854" s="308"/>
    </row>
    <row r="855">
      <c r="A855" s="361"/>
      <c r="B855" s="308"/>
      <c r="C855" s="308"/>
      <c r="D855" s="308"/>
      <c r="E855" s="308"/>
      <c r="F855" s="308"/>
      <c r="G855" s="308"/>
      <c r="H855" s="308"/>
      <c r="I855" s="308"/>
      <c r="J855" s="308"/>
      <c r="K855" s="308"/>
      <c r="L855" s="308"/>
      <c r="M855" s="308"/>
      <c r="N855" s="308"/>
      <c r="O855" s="308"/>
      <c r="P855" s="308"/>
      <c r="Q855" s="308"/>
      <c r="R855" s="308"/>
      <c r="S855" s="308"/>
      <c r="T855" s="308"/>
      <c r="U855" s="308"/>
      <c r="V855" s="308"/>
      <c r="W855" s="308"/>
      <c r="X855" s="308"/>
      <c r="Y855" s="308"/>
      <c r="Z855" s="308"/>
    </row>
    <row r="856">
      <c r="A856" s="361"/>
      <c r="B856" s="308"/>
      <c r="C856" s="308"/>
      <c r="D856" s="308"/>
      <c r="E856" s="308"/>
      <c r="F856" s="308"/>
      <c r="G856" s="308"/>
      <c r="H856" s="308"/>
      <c r="I856" s="308"/>
      <c r="J856" s="308"/>
      <c r="K856" s="308"/>
      <c r="L856" s="308"/>
      <c r="M856" s="308"/>
      <c r="N856" s="308"/>
      <c r="O856" s="308"/>
      <c r="P856" s="308"/>
      <c r="Q856" s="308"/>
      <c r="R856" s="308"/>
      <c r="S856" s="308"/>
      <c r="T856" s="308"/>
      <c r="U856" s="308"/>
      <c r="V856" s="308"/>
      <c r="W856" s="308"/>
      <c r="X856" s="308"/>
      <c r="Y856" s="308"/>
      <c r="Z856" s="308"/>
    </row>
    <row r="857">
      <c r="A857" s="361"/>
      <c r="B857" s="308"/>
      <c r="C857" s="308"/>
      <c r="D857" s="308"/>
      <c r="E857" s="308"/>
      <c r="F857" s="308"/>
      <c r="G857" s="308"/>
      <c r="H857" s="308"/>
      <c r="I857" s="308"/>
      <c r="J857" s="308"/>
      <c r="K857" s="308"/>
      <c r="L857" s="308"/>
      <c r="M857" s="308"/>
      <c r="N857" s="308"/>
      <c r="O857" s="308"/>
      <c r="P857" s="308"/>
      <c r="Q857" s="308"/>
      <c r="R857" s="308"/>
      <c r="S857" s="308"/>
      <c r="T857" s="308"/>
      <c r="U857" s="308"/>
      <c r="V857" s="308"/>
      <c r="W857" s="308"/>
      <c r="X857" s="308"/>
      <c r="Y857" s="308"/>
      <c r="Z857" s="308"/>
    </row>
    <row r="858">
      <c r="A858" s="361"/>
      <c r="B858" s="308"/>
      <c r="C858" s="308"/>
      <c r="D858" s="308"/>
      <c r="E858" s="308"/>
      <c r="F858" s="308"/>
      <c r="G858" s="308"/>
      <c r="H858" s="308"/>
      <c r="I858" s="308"/>
      <c r="J858" s="308"/>
      <c r="K858" s="308"/>
      <c r="L858" s="308"/>
      <c r="M858" s="308"/>
      <c r="N858" s="308"/>
      <c r="O858" s="308"/>
      <c r="P858" s="308"/>
      <c r="Q858" s="308"/>
      <c r="R858" s="308"/>
      <c r="S858" s="308"/>
      <c r="T858" s="308"/>
      <c r="U858" s="308"/>
      <c r="V858" s="308"/>
      <c r="W858" s="308"/>
      <c r="X858" s="308"/>
      <c r="Y858" s="308"/>
      <c r="Z858" s="308"/>
    </row>
    <row r="859">
      <c r="A859" s="361"/>
      <c r="B859" s="308"/>
      <c r="C859" s="308"/>
      <c r="D859" s="308"/>
      <c r="E859" s="308"/>
      <c r="F859" s="308"/>
      <c r="G859" s="308"/>
      <c r="H859" s="308"/>
      <c r="I859" s="308"/>
      <c r="J859" s="308"/>
      <c r="K859" s="308"/>
      <c r="L859" s="308"/>
      <c r="M859" s="308"/>
      <c r="N859" s="308"/>
      <c r="O859" s="308"/>
      <c r="P859" s="308"/>
      <c r="Q859" s="308"/>
      <c r="R859" s="308"/>
      <c r="S859" s="308"/>
      <c r="T859" s="308"/>
      <c r="U859" s="308"/>
      <c r="V859" s="308"/>
      <c r="W859" s="308"/>
      <c r="X859" s="308"/>
      <c r="Y859" s="308"/>
      <c r="Z859" s="308"/>
    </row>
    <row r="860">
      <c r="A860" s="361"/>
      <c r="B860" s="308"/>
      <c r="C860" s="308"/>
      <c r="D860" s="308"/>
      <c r="E860" s="308"/>
      <c r="F860" s="308"/>
      <c r="G860" s="308"/>
      <c r="H860" s="308"/>
      <c r="I860" s="308"/>
      <c r="J860" s="308"/>
      <c r="K860" s="308"/>
      <c r="L860" s="308"/>
      <c r="M860" s="308"/>
      <c r="N860" s="308"/>
      <c r="O860" s="308"/>
      <c r="P860" s="308"/>
      <c r="Q860" s="308"/>
      <c r="R860" s="308"/>
      <c r="S860" s="308"/>
      <c r="T860" s="308"/>
      <c r="U860" s="308"/>
      <c r="V860" s="308"/>
      <c r="W860" s="308"/>
      <c r="X860" s="308"/>
      <c r="Y860" s="308"/>
      <c r="Z860" s="308"/>
    </row>
    <row r="861">
      <c r="A861" s="361"/>
      <c r="B861" s="308"/>
      <c r="C861" s="308"/>
      <c r="D861" s="308"/>
      <c r="E861" s="308"/>
      <c r="F861" s="308"/>
      <c r="G861" s="308"/>
      <c r="H861" s="308"/>
      <c r="I861" s="308"/>
      <c r="J861" s="308"/>
      <c r="K861" s="308"/>
      <c r="L861" s="308"/>
      <c r="M861" s="308"/>
      <c r="N861" s="308"/>
      <c r="O861" s="308"/>
      <c r="P861" s="308"/>
      <c r="Q861" s="308"/>
      <c r="R861" s="308"/>
      <c r="S861" s="308"/>
      <c r="T861" s="308"/>
      <c r="U861" s="308"/>
      <c r="V861" s="308"/>
      <c r="W861" s="308"/>
      <c r="X861" s="308"/>
      <c r="Y861" s="308"/>
      <c r="Z861" s="308"/>
    </row>
    <row r="862">
      <c r="A862" s="361"/>
      <c r="B862" s="308"/>
      <c r="C862" s="308"/>
      <c r="D862" s="308"/>
      <c r="E862" s="308"/>
      <c r="F862" s="308"/>
      <c r="G862" s="308"/>
      <c r="H862" s="308"/>
      <c r="I862" s="308"/>
      <c r="J862" s="308"/>
      <c r="K862" s="308"/>
      <c r="L862" s="308"/>
      <c r="M862" s="308"/>
      <c r="N862" s="308"/>
      <c r="O862" s="308"/>
      <c r="P862" s="308"/>
      <c r="Q862" s="308"/>
      <c r="R862" s="308"/>
      <c r="S862" s="308"/>
      <c r="T862" s="308"/>
      <c r="U862" s="308"/>
      <c r="V862" s="308"/>
      <c r="W862" s="308"/>
      <c r="X862" s="308"/>
      <c r="Y862" s="308"/>
      <c r="Z862" s="308"/>
    </row>
    <row r="863">
      <c r="A863" s="361"/>
      <c r="B863" s="308"/>
      <c r="C863" s="308"/>
      <c r="D863" s="308"/>
      <c r="E863" s="308"/>
      <c r="F863" s="308"/>
      <c r="G863" s="308"/>
      <c r="H863" s="308"/>
      <c r="I863" s="308"/>
      <c r="J863" s="308"/>
      <c r="K863" s="308"/>
      <c r="L863" s="308"/>
      <c r="M863" s="308"/>
      <c r="N863" s="308"/>
      <c r="O863" s="308"/>
      <c r="P863" s="308"/>
      <c r="Q863" s="308"/>
      <c r="R863" s="308"/>
      <c r="S863" s="308"/>
      <c r="T863" s="308"/>
      <c r="U863" s="308"/>
      <c r="V863" s="308"/>
      <c r="W863" s="308"/>
      <c r="X863" s="308"/>
      <c r="Y863" s="308"/>
      <c r="Z863" s="308"/>
    </row>
    <row r="864">
      <c r="A864" s="361"/>
      <c r="B864" s="308"/>
      <c r="C864" s="308"/>
      <c r="D864" s="308"/>
      <c r="E864" s="308"/>
      <c r="F864" s="308"/>
      <c r="G864" s="308"/>
      <c r="H864" s="308"/>
      <c r="I864" s="308"/>
      <c r="J864" s="308"/>
      <c r="K864" s="308"/>
      <c r="L864" s="308"/>
      <c r="M864" s="308"/>
      <c r="N864" s="308"/>
      <c r="O864" s="308"/>
      <c r="P864" s="308"/>
      <c r="Q864" s="308"/>
      <c r="R864" s="308"/>
      <c r="S864" s="308"/>
      <c r="T864" s="308"/>
      <c r="U864" s="308"/>
      <c r="V864" s="308"/>
      <c r="W864" s="308"/>
      <c r="X864" s="308"/>
      <c r="Y864" s="308"/>
      <c r="Z864" s="308"/>
    </row>
    <row r="865">
      <c r="A865" s="361"/>
      <c r="B865" s="308"/>
      <c r="C865" s="308"/>
      <c r="D865" s="308"/>
      <c r="E865" s="308"/>
      <c r="F865" s="308"/>
      <c r="G865" s="308"/>
      <c r="H865" s="308"/>
      <c r="I865" s="308"/>
      <c r="J865" s="308"/>
      <c r="K865" s="308"/>
      <c r="L865" s="308"/>
      <c r="M865" s="308"/>
      <c r="N865" s="308"/>
      <c r="O865" s="308"/>
      <c r="P865" s="308"/>
      <c r="Q865" s="308"/>
      <c r="R865" s="308"/>
      <c r="S865" s="308"/>
      <c r="T865" s="308"/>
      <c r="U865" s="308"/>
      <c r="V865" s="308"/>
      <c r="W865" s="308"/>
      <c r="X865" s="308"/>
      <c r="Y865" s="308"/>
      <c r="Z865" s="308"/>
    </row>
    <row r="866">
      <c r="A866" s="361"/>
      <c r="B866" s="308"/>
      <c r="C866" s="308"/>
      <c r="D866" s="308"/>
      <c r="E866" s="308"/>
      <c r="F866" s="308"/>
      <c r="G866" s="308"/>
      <c r="H866" s="308"/>
      <c r="I866" s="308"/>
      <c r="J866" s="308"/>
      <c r="K866" s="308"/>
      <c r="L866" s="308"/>
      <c r="M866" s="308"/>
      <c r="N866" s="308"/>
      <c r="O866" s="308"/>
      <c r="P866" s="308"/>
      <c r="Q866" s="308"/>
      <c r="R866" s="308"/>
      <c r="S866" s="308"/>
      <c r="T866" s="308"/>
      <c r="U866" s="308"/>
      <c r="V866" s="308"/>
      <c r="W866" s="308"/>
      <c r="X866" s="308"/>
      <c r="Y866" s="308"/>
      <c r="Z866" s="308"/>
    </row>
    <row r="867">
      <c r="A867" s="361"/>
      <c r="B867" s="308"/>
      <c r="C867" s="308"/>
      <c r="D867" s="308"/>
      <c r="E867" s="308"/>
      <c r="F867" s="308"/>
      <c r="G867" s="308"/>
      <c r="H867" s="308"/>
      <c r="I867" s="308"/>
      <c r="J867" s="308"/>
      <c r="K867" s="308"/>
      <c r="L867" s="308"/>
      <c r="M867" s="308"/>
      <c r="N867" s="308"/>
      <c r="O867" s="308"/>
      <c r="P867" s="308"/>
      <c r="Q867" s="308"/>
      <c r="R867" s="308"/>
      <c r="S867" s="308"/>
      <c r="T867" s="308"/>
      <c r="U867" s="308"/>
      <c r="V867" s="308"/>
      <c r="W867" s="308"/>
      <c r="X867" s="308"/>
      <c r="Y867" s="308"/>
      <c r="Z867" s="308"/>
    </row>
    <row r="868">
      <c r="A868" s="361"/>
      <c r="B868" s="308"/>
      <c r="C868" s="308"/>
      <c r="D868" s="308"/>
      <c r="E868" s="308"/>
      <c r="F868" s="308"/>
      <c r="G868" s="308"/>
      <c r="H868" s="308"/>
      <c r="I868" s="308"/>
      <c r="J868" s="308"/>
      <c r="K868" s="308"/>
      <c r="L868" s="308"/>
      <c r="M868" s="308"/>
      <c r="N868" s="308"/>
      <c r="O868" s="308"/>
      <c r="P868" s="308"/>
      <c r="Q868" s="308"/>
      <c r="R868" s="308"/>
      <c r="S868" s="308"/>
      <c r="T868" s="308"/>
      <c r="U868" s="308"/>
      <c r="V868" s="308"/>
      <c r="W868" s="308"/>
      <c r="X868" s="308"/>
      <c r="Y868" s="308"/>
      <c r="Z868" s="308"/>
    </row>
    <row r="869">
      <c r="A869" s="361"/>
      <c r="B869" s="308"/>
      <c r="C869" s="308"/>
      <c r="D869" s="308"/>
      <c r="E869" s="308"/>
      <c r="F869" s="308"/>
      <c r="G869" s="308"/>
      <c r="H869" s="308"/>
      <c r="I869" s="308"/>
      <c r="J869" s="308"/>
      <c r="K869" s="308"/>
      <c r="L869" s="308"/>
      <c r="M869" s="308"/>
      <c r="N869" s="308"/>
      <c r="O869" s="308"/>
      <c r="P869" s="308"/>
      <c r="Q869" s="308"/>
      <c r="R869" s="308"/>
      <c r="S869" s="308"/>
      <c r="T869" s="308"/>
      <c r="U869" s="308"/>
      <c r="V869" s="308"/>
      <c r="W869" s="308"/>
      <c r="X869" s="308"/>
      <c r="Y869" s="308"/>
      <c r="Z869" s="308"/>
    </row>
    <row r="870">
      <c r="A870" s="361"/>
      <c r="B870" s="308"/>
      <c r="C870" s="308"/>
      <c r="D870" s="308"/>
      <c r="E870" s="308"/>
      <c r="F870" s="308"/>
      <c r="G870" s="308"/>
      <c r="H870" s="308"/>
      <c r="I870" s="308"/>
      <c r="J870" s="308"/>
      <c r="K870" s="308"/>
      <c r="L870" s="308"/>
      <c r="M870" s="308"/>
      <c r="N870" s="308"/>
      <c r="O870" s="308"/>
      <c r="P870" s="308"/>
      <c r="Q870" s="308"/>
      <c r="R870" s="308"/>
      <c r="S870" s="308"/>
      <c r="T870" s="308"/>
      <c r="U870" s="308"/>
      <c r="V870" s="308"/>
      <c r="W870" s="308"/>
      <c r="X870" s="308"/>
      <c r="Y870" s="308"/>
      <c r="Z870" s="308"/>
    </row>
    <row r="871">
      <c r="A871" s="361"/>
      <c r="B871" s="308"/>
      <c r="C871" s="308"/>
      <c r="D871" s="308"/>
      <c r="E871" s="308"/>
      <c r="F871" s="308"/>
      <c r="G871" s="308"/>
      <c r="H871" s="308"/>
      <c r="I871" s="308"/>
      <c r="J871" s="308"/>
      <c r="K871" s="308"/>
      <c r="L871" s="308"/>
      <c r="M871" s="308"/>
      <c r="N871" s="308"/>
      <c r="O871" s="308"/>
      <c r="P871" s="308"/>
      <c r="Q871" s="308"/>
      <c r="R871" s="308"/>
      <c r="S871" s="308"/>
      <c r="T871" s="308"/>
      <c r="U871" s="308"/>
      <c r="V871" s="308"/>
      <c r="W871" s="308"/>
      <c r="X871" s="308"/>
      <c r="Y871" s="308"/>
      <c r="Z871" s="308"/>
    </row>
    <row r="872">
      <c r="A872" s="361"/>
      <c r="B872" s="308"/>
      <c r="C872" s="308"/>
      <c r="D872" s="308"/>
      <c r="E872" s="308"/>
      <c r="F872" s="308"/>
      <c r="G872" s="308"/>
      <c r="H872" s="308"/>
      <c r="I872" s="308"/>
      <c r="J872" s="308"/>
      <c r="K872" s="308"/>
      <c r="L872" s="308"/>
      <c r="M872" s="308"/>
      <c r="N872" s="308"/>
      <c r="O872" s="308"/>
      <c r="P872" s="308"/>
      <c r="Q872" s="308"/>
      <c r="R872" s="308"/>
      <c r="S872" s="308"/>
      <c r="T872" s="308"/>
      <c r="U872" s="308"/>
      <c r="V872" s="308"/>
      <c r="W872" s="308"/>
      <c r="X872" s="308"/>
      <c r="Y872" s="308"/>
      <c r="Z872" s="308"/>
    </row>
    <row r="873">
      <c r="A873" s="361"/>
      <c r="B873" s="308"/>
      <c r="C873" s="308"/>
      <c r="D873" s="308"/>
      <c r="E873" s="308"/>
      <c r="F873" s="308"/>
      <c r="G873" s="308"/>
      <c r="H873" s="308"/>
      <c r="I873" s="308"/>
      <c r="J873" s="308"/>
      <c r="K873" s="308"/>
      <c r="L873" s="308"/>
      <c r="M873" s="308"/>
      <c r="N873" s="308"/>
      <c r="O873" s="308"/>
      <c r="P873" s="308"/>
      <c r="Q873" s="308"/>
      <c r="R873" s="308"/>
      <c r="S873" s="308"/>
      <c r="T873" s="308"/>
      <c r="U873" s="308"/>
      <c r="V873" s="308"/>
      <c r="W873" s="308"/>
      <c r="X873" s="308"/>
      <c r="Y873" s="308"/>
      <c r="Z873" s="308"/>
    </row>
    <row r="874">
      <c r="A874" s="361"/>
      <c r="B874" s="308"/>
      <c r="C874" s="308"/>
      <c r="D874" s="308"/>
      <c r="E874" s="308"/>
      <c r="F874" s="308"/>
      <c r="G874" s="308"/>
      <c r="H874" s="308"/>
      <c r="I874" s="308"/>
      <c r="J874" s="308"/>
      <c r="K874" s="308"/>
      <c r="L874" s="308"/>
      <c r="M874" s="308"/>
      <c r="N874" s="308"/>
      <c r="O874" s="308"/>
      <c r="P874" s="308"/>
      <c r="Q874" s="308"/>
      <c r="R874" s="308"/>
      <c r="S874" s="308"/>
      <c r="T874" s="308"/>
      <c r="U874" s="308"/>
      <c r="V874" s="308"/>
      <c r="W874" s="308"/>
      <c r="X874" s="308"/>
      <c r="Y874" s="308"/>
      <c r="Z874" s="308"/>
    </row>
    <row r="875">
      <c r="A875" s="361"/>
      <c r="B875" s="308"/>
      <c r="C875" s="308"/>
      <c r="D875" s="308"/>
      <c r="E875" s="308"/>
      <c r="F875" s="308"/>
      <c r="G875" s="308"/>
      <c r="H875" s="308"/>
      <c r="I875" s="308"/>
      <c r="J875" s="308"/>
      <c r="K875" s="308"/>
      <c r="L875" s="308"/>
      <c r="M875" s="308"/>
      <c r="N875" s="308"/>
      <c r="O875" s="308"/>
      <c r="P875" s="308"/>
      <c r="Q875" s="308"/>
      <c r="R875" s="308"/>
      <c r="S875" s="308"/>
      <c r="T875" s="308"/>
      <c r="U875" s="308"/>
      <c r="V875" s="308"/>
      <c r="W875" s="308"/>
      <c r="X875" s="308"/>
      <c r="Y875" s="308"/>
      <c r="Z875" s="308"/>
    </row>
    <row r="876">
      <c r="A876" s="361"/>
      <c r="B876" s="308"/>
      <c r="C876" s="308"/>
      <c r="D876" s="308"/>
      <c r="E876" s="308"/>
      <c r="F876" s="308"/>
      <c r="G876" s="308"/>
      <c r="H876" s="308"/>
      <c r="I876" s="308"/>
      <c r="J876" s="308"/>
      <c r="K876" s="308"/>
      <c r="L876" s="308"/>
      <c r="M876" s="308"/>
      <c r="N876" s="308"/>
      <c r="O876" s="308"/>
      <c r="P876" s="308"/>
      <c r="Q876" s="308"/>
      <c r="R876" s="308"/>
      <c r="S876" s="308"/>
      <c r="T876" s="308"/>
      <c r="U876" s="308"/>
      <c r="V876" s="308"/>
      <c r="W876" s="308"/>
      <c r="X876" s="308"/>
      <c r="Y876" s="308"/>
      <c r="Z876" s="308"/>
    </row>
    <row r="877">
      <c r="A877" s="361"/>
      <c r="B877" s="308"/>
      <c r="C877" s="308"/>
      <c r="D877" s="308"/>
      <c r="E877" s="308"/>
      <c r="F877" s="308"/>
      <c r="G877" s="308"/>
      <c r="H877" s="308"/>
      <c r="I877" s="308"/>
      <c r="J877" s="308"/>
      <c r="K877" s="308"/>
      <c r="L877" s="308"/>
      <c r="M877" s="308"/>
      <c r="N877" s="308"/>
      <c r="O877" s="308"/>
      <c r="P877" s="308"/>
      <c r="Q877" s="308"/>
      <c r="R877" s="308"/>
      <c r="S877" s="308"/>
      <c r="T877" s="308"/>
      <c r="U877" s="308"/>
      <c r="V877" s="308"/>
      <c r="W877" s="308"/>
      <c r="X877" s="308"/>
      <c r="Y877" s="308"/>
      <c r="Z877" s="308"/>
    </row>
    <row r="878">
      <c r="A878" s="361"/>
      <c r="B878" s="308"/>
      <c r="C878" s="308"/>
      <c r="D878" s="308"/>
      <c r="E878" s="308"/>
      <c r="F878" s="308"/>
      <c r="G878" s="308"/>
      <c r="H878" s="308"/>
      <c r="I878" s="308"/>
      <c r="J878" s="308"/>
      <c r="K878" s="308"/>
      <c r="L878" s="308"/>
      <c r="M878" s="308"/>
      <c r="N878" s="308"/>
      <c r="O878" s="308"/>
      <c r="P878" s="308"/>
      <c r="Q878" s="308"/>
      <c r="R878" s="308"/>
      <c r="S878" s="308"/>
      <c r="T878" s="308"/>
      <c r="U878" s="308"/>
      <c r="V878" s="308"/>
      <c r="W878" s="308"/>
      <c r="X878" s="308"/>
      <c r="Y878" s="308"/>
      <c r="Z878" s="308"/>
    </row>
    <row r="879">
      <c r="A879" s="361"/>
      <c r="B879" s="308"/>
      <c r="C879" s="308"/>
      <c r="D879" s="308"/>
      <c r="E879" s="308"/>
      <c r="F879" s="308"/>
      <c r="G879" s="308"/>
      <c r="H879" s="308"/>
      <c r="I879" s="308"/>
      <c r="J879" s="308"/>
      <c r="K879" s="308"/>
      <c r="L879" s="308"/>
      <c r="M879" s="308"/>
      <c r="N879" s="308"/>
      <c r="O879" s="308"/>
      <c r="P879" s="308"/>
      <c r="Q879" s="308"/>
      <c r="R879" s="308"/>
      <c r="S879" s="308"/>
      <c r="T879" s="308"/>
      <c r="U879" s="308"/>
      <c r="V879" s="308"/>
      <c r="W879" s="308"/>
      <c r="X879" s="308"/>
      <c r="Y879" s="308"/>
      <c r="Z879" s="308"/>
    </row>
    <row r="880">
      <c r="A880" s="361"/>
      <c r="B880" s="308"/>
      <c r="C880" s="308"/>
      <c r="D880" s="308"/>
      <c r="E880" s="308"/>
      <c r="F880" s="308"/>
      <c r="G880" s="308"/>
      <c r="H880" s="308"/>
      <c r="I880" s="308"/>
      <c r="J880" s="308"/>
      <c r="K880" s="308"/>
      <c r="L880" s="308"/>
      <c r="M880" s="308"/>
      <c r="N880" s="308"/>
      <c r="O880" s="308"/>
      <c r="P880" s="308"/>
      <c r="Q880" s="308"/>
      <c r="R880" s="308"/>
      <c r="S880" s="308"/>
      <c r="T880" s="308"/>
      <c r="U880" s="308"/>
      <c r="V880" s="308"/>
      <c r="W880" s="308"/>
      <c r="X880" s="308"/>
      <c r="Y880" s="308"/>
      <c r="Z880" s="308"/>
    </row>
    <row r="881">
      <c r="A881" s="361"/>
      <c r="B881" s="308"/>
      <c r="C881" s="308"/>
      <c r="D881" s="308"/>
      <c r="E881" s="308"/>
      <c r="F881" s="308"/>
      <c r="G881" s="308"/>
      <c r="H881" s="308"/>
      <c r="I881" s="308"/>
      <c r="J881" s="308"/>
      <c r="K881" s="308"/>
      <c r="L881" s="308"/>
      <c r="M881" s="308"/>
      <c r="N881" s="308"/>
      <c r="O881" s="308"/>
      <c r="P881" s="308"/>
      <c r="Q881" s="308"/>
      <c r="R881" s="308"/>
      <c r="S881" s="308"/>
      <c r="T881" s="308"/>
      <c r="U881" s="308"/>
      <c r="V881" s="308"/>
      <c r="W881" s="308"/>
      <c r="X881" s="308"/>
      <c r="Y881" s="308"/>
      <c r="Z881" s="308"/>
    </row>
    <row r="882">
      <c r="A882" s="361"/>
      <c r="B882" s="308"/>
      <c r="C882" s="308"/>
      <c r="D882" s="308"/>
      <c r="E882" s="308"/>
      <c r="F882" s="308"/>
      <c r="G882" s="308"/>
      <c r="H882" s="308"/>
      <c r="I882" s="308"/>
      <c r="J882" s="308"/>
      <c r="K882" s="308"/>
      <c r="L882" s="308"/>
      <c r="M882" s="308"/>
      <c r="N882" s="308"/>
      <c r="O882" s="308"/>
      <c r="P882" s="308"/>
      <c r="Q882" s="308"/>
      <c r="R882" s="308"/>
      <c r="S882" s="308"/>
      <c r="T882" s="308"/>
      <c r="U882" s="308"/>
      <c r="V882" s="308"/>
      <c r="W882" s="308"/>
      <c r="X882" s="308"/>
      <c r="Y882" s="308"/>
      <c r="Z882" s="308"/>
    </row>
    <row r="883">
      <c r="A883" s="361"/>
      <c r="B883" s="308"/>
      <c r="C883" s="308"/>
      <c r="D883" s="308"/>
      <c r="E883" s="308"/>
      <c r="F883" s="308"/>
      <c r="G883" s="308"/>
      <c r="H883" s="308"/>
      <c r="I883" s="308"/>
      <c r="J883" s="308"/>
      <c r="K883" s="308"/>
      <c r="L883" s="308"/>
      <c r="M883" s="308"/>
      <c r="N883" s="308"/>
      <c r="O883" s="308"/>
      <c r="P883" s="308"/>
      <c r="Q883" s="308"/>
      <c r="R883" s="308"/>
      <c r="S883" s="308"/>
      <c r="T883" s="308"/>
      <c r="U883" s="308"/>
      <c r="V883" s="308"/>
      <c r="W883" s="308"/>
      <c r="X883" s="308"/>
      <c r="Y883" s="308"/>
      <c r="Z883" s="308"/>
    </row>
    <row r="884">
      <c r="A884" s="361"/>
      <c r="B884" s="308"/>
      <c r="C884" s="308"/>
      <c r="D884" s="308"/>
      <c r="E884" s="308"/>
      <c r="F884" s="308"/>
      <c r="G884" s="308"/>
      <c r="H884" s="308"/>
      <c r="I884" s="308"/>
      <c r="J884" s="308"/>
      <c r="K884" s="308"/>
      <c r="L884" s="308"/>
      <c r="M884" s="308"/>
      <c r="N884" s="308"/>
      <c r="O884" s="308"/>
      <c r="P884" s="308"/>
      <c r="Q884" s="308"/>
      <c r="R884" s="308"/>
      <c r="S884" s="308"/>
      <c r="T884" s="308"/>
      <c r="U884" s="308"/>
      <c r="V884" s="308"/>
      <c r="W884" s="308"/>
      <c r="X884" s="308"/>
      <c r="Y884" s="308"/>
      <c r="Z884" s="308"/>
    </row>
    <row r="885">
      <c r="A885" s="361"/>
      <c r="B885" s="308"/>
      <c r="C885" s="308"/>
      <c r="D885" s="308"/>
      <c r="E885" s="308"/>
      <c r="F885" s="308"/>
      <c r="G885" s="308"/>
      <c r="H885" s="308"/>
      <c r="I885" s="308"/>
      <c r="J885" s="308"/>
      <c r="K885" s="308"/>
      <c r="L885" s="308"/>
      <c r="M885" s="308"/>
      <c r="N885" s="308"/>
      <c r="O885" s="308"/>
      <c r="P885" s="308"/>
      <c r="Q885" s="308"/>
      <c r="R885" s="308"/>
      <c r="S885" s="308"/>
      <c r="T885" s="308"/>
      <c r="U885" s="308"/>
      <c r="V885" s="308"/>
      <c r="W885" s="308"/>
      <c r="X885" s="308"/>
      <c r="Y885" s="308"/>
      <c r="Z885" s="308"/>
    </row>
    <row r="886">
      <c r="A886" s="361"/>
      <c r="B886" s="308"/>
      <c r="C886" s="308"/>
      <c r="D886" s="308"/>
      <c r="E886" s="308"/>
      <c r="F886" s="308"/>
      <c r="G886" s="308"/>
      <c r="H886" s="308"/>
      <c r="I886" s="308"/>
      <c r="J886" s="308"/>
      <c r="K886" s="308"/>
      <c r="L886" s="308"/>
      <c r="M886" s="308"/>
      <c r="N886" s="308"/>
      <c r="O886" s="308"/>
      <c r="P886" s="308"/>
      <c r="Q886" s="308"/>
      <c r="R886" s="308"/>
      <c r="S886" s="308"/>
      <c r="T886" s="308"/>
      <c r="U886" s="308"/>
      <c r="V886" s="308"/>
      <c r="W886" s="308"/>
      <c r="X886" s="308"/>
      <c r="Y886" s="308"/>
      <c r="Z886" s="308"/>
    </row>
    <row r="887">
      <c r="A887" s="361"/>
      <c r="B887" s="308"/>
      <c r="C887" s="308"/>
      <c r="D887" s="308"/>
      <c r="E887" s="308"/>
      <c r="F887" s="308"/>
      <c r="G887" s="308"/>
      <c r="H887" s="308"/>
      <c r="I887" s="308"/>
      <c r="J887" s="308"/>
      <c r="K887" s="308"/>
      <c r="L887" s="308"/>
      <c r="M887" s="308"/>
      <c r="N887" s="308"/>
      <c r="O887" s="308"/>
      <c r="P887" s="308"/>
      <c r="Q887" s="308"/>
      <c r="R887" s="308"/>
      <c r="S887" s="308"/>
      <c r="T887" s="308"/>
      <c r="U887" s="308"/>
      <c r="V887" s="308"/>
      <c r="W887" s="308"/>
      <c r="X887" s="308"/>
      <c r="Y887" s="308"/>
      <c r="Z887" s="308"/>
    </row>
    <row r="888">
      <c r="A888" s="361"/>
      <c r="B888" s="308"/>
      <c r="C888" s="308"/>
      <c r="D888" s="308"/>
      <c r="E888" s="308"/>
      <c r="F888" s="308"/>
      <c r="G888" s="308"/>
      <c r="H888" s="308"/>
      <c r="I888" s="308"/>
      <c r="J888" s="308"/>
      <c r="K888" s="308"/>
      <c r="L888" s="308"/>
      <c r="M888" s="308"/>
      <c r="N888" s="308"/>
      <c r="O888" s="308"/>
      <c r="P888" s="308"/>
      <c r="Q888" s="308"/>
      <c r="R888" s="308"/>
      <c r="S888" s="308"/>
      <c r="T888" s="308"/>
      <c r="U888" s="308"/>
      <c r="V888" s="308"/>
      <c r="W888" s="308"/>
      <c r="X888" s="308"/>
      <c r="Y888" s="308"/>
      <c r="Z888" s="308"/>
    </row>
    <row r="889">
      <c r="A889" s="361"/>
      <c r="B889" s="308"/>
      <c r="C889" s="308"/>
      <c r="D889" s="308"/>
      <c r="E889" s="308"/>
      <c r="F889" s="308"/>
      <c r="G889" s="308"/>
      <c r="H889" s="308"/>
      <c r="I889" s="308"/>
      <c r="J889" s="308"/>
      <c r="K889" s="308"/>
      <c r="L889" s="308"/>
      <c r="M889" s="308"/>
      <c r="N889" s="308"/>
      <c r="O889" s="308"/>
      <c r="P889" s="308"/>
      <c r="Q889" s="308"/>
      <c r="R889" s="308"/>
      <c r="S889" s="308"/>
      <c r="T889" s="308"/>
      <c r="U889" s="308"/>
      <c r="V889" s="308"/>
      <c r="W889" s="308"/>
      <c r="X889" s="308"/>
      <c r="Y889" s="308"/>
      <c r="Z889" s="308"/>
    </row>
    <row r="890">
      <c r="A890" s="361"/>
      <c r="B890" s="308"/>
      <c r="C890" s="308"/>
      <c r="D890" s="308"/>
      <c r="E890" s="308"/>
      <c r="F890" s="308"/>
      <c r="G890" s="308"/>
      <c r="H890" s="308"/>
      <c r="I890" s="308"/>
      <c r="J890" s="308"/>
      <c r="K890" s="308"/>
      <c r="L890" s="308"/>
      <c r="M890" s="308"/>
      <c r="N890" s="308"/>
      <c r="O890" s="308"/>
      <c r="P890" s="308"/>
      <c r="Q890" s="308"/>
      <c r="R890" s="308"/>
      <c r="S890" s="308"/>
      <c r="T890" s="308"/>
      <c r="U890" s="308"/>
      <c r="V890" s="308"/>
      <c r="W890" s="308"/>
      <c r="X890" s="308"/>
      <c r="Y890" s="308"/>
      <c r="Z890" s="308"/>
    </row>
    <row r="891">
      <c r="A891" s="361"/>
      <c r="B891" s="308"/>
      <c r="C891" s="308"/>
      <c r="D891" s="308"/>
      <c r="E891" s="308"/>
      <c r="F891" s="308"/>
      <c r="G891" s="308"/>
      <c r="H891" s="308"/>
      <c r="I891" s="308"/>
      <c r="J891" s="308"/>
      <c r="K891" s="308"/>
      <c r="L891" s="308"/>
      <c r="M891" s="308"/>
      <c r="N891" s="308"/>
      <c r="O891" s="308"/>
      <c r="P891" s="308"/>
      <c r="Q891" s="308"/>
      <c r="R891" s="308"/>
      <c r="S891" s="308"/>
      <c r="T891" s="308"/>
      <c r="U891" s="308"/>
      <c r="V891" s="308"/>
      <c r="W891" s="308"/>
      <c r="X891" s="308"/>
      <c r="Y891" s="308"/>
      <c r="Z891" s="308"/>
    </row>
    <row r="892">
      <c r="A892" s="361"/>
      <c r="B892" s="308"/>
      <c r="C892" s="308"/>
      <c r="D892" s="308"/>
      <c r="E892" s="308"/>
      <c r="F892" s="308"/>
      <c r="G892" s="308"/>
      <c r="H892" s="308"/>
      <c r="I892" s="308"/>
      <c r="J892" s="308"/>
      <c r="K892" s="308"/>
      <c r="L892" s="308"/>
      <c r="M892" s="308"/>
      <c r="N892" s="308"/>
      <c r="O892" s="308"/>
      <c r="P892" s="308"/>
      <c r="Q892" s="308"/>
      <c r="R892" s="308"/>
      <c r="S892" s="308"/>
      <c r="T892" s="308"/>
      <c r="U892" s="308"/>
      <c r="V892" s="308"/>
      <c r="W892" s="308"/>
      <c r="X892" s="308"/>
      <c r="Y892" s="308"/>
      <c r="Z892" s="308"/>
    </row>
    <row r="893">
      <c r="A893" s="361"/>
      <c r="B893" s="308"/>
      <c r="C893" s="308"/>
      <c r="D893" s="308"/>
      <c r="E893" s="308"/>
      <c r="F893" s="308"/>
      <c r="G893" s="308"/>
      <c r="H893" s="308"/>
      <c r="I893" s="308"/>
      <c r="J893" s="308"/>
      <c r="K893" s="308"/>
      <c r="L893" s="308"/>
      <c r="M893" s="308"/>
      <c r="N893" s="308"/>
      <c r="O893" s="308"/>
      <c r="P893" s="308"/>
      <c r="Q893" s="308"/>
      <c r="R893" s="308"/>
      <c r="S893" s="308"/>
      <c r="T893" s="308"/>
      <c r="U893" s="308"/>
      <c r="V893" s="308"/>
      <c r="W893" s="308"/>
      <c r="X893" s="308"/>
      <c r="Y893" s="308"/>
      <c r="Z893" s="308"/>
    </row>
    <row r="894">
      <c r="A894" s="361"/>
      <c r="B894" s="308"/>
      <c r="C894" s="308"/>
      <c r="D894" s="308"/>
      <c r="E894" s="308"/>
      <c r="F894" s="308"/>
      <c r="G894" s="308"/>
      <c r="H894" s="308"/>
      <c r="I894" s="308"/>
      <c r="J894" s="308"/>
      <c r="K894" s="308"/>
      <c r="L894" s="308"/>
      <c r="M894" s="308"/>
      <c r="N894" s="308"/>
      <c r="O894" s="308"/>
      <c r="P894" s="308"/>
      <c r="Q894" s="308"/>
      <c r="R894" s="308"/>
      <c r="S894" s="308"/>
      <c r="T894" s="308"/>
      <c r="U894" s="308"/>
      <c r="V894" s="308"/>
      <c r="W894" s="308"/>
      <c r="X894" s="308"/>
      <c r="Y894" s="308"/>
      <c r="Z894" s="308"/>
    </row>
    <row r="895">
      <c r="A895" s="361"/>
      <c r="B895" s="308"/>
      <c r="C895" s="308"/>
      <c r="D895" s="308"/>
      <c r="E895" s="308"/>
      <c r="F895" s="308"/>
      <c r="G895" s="308"/>
      <c r="H895" s="308"/>
      <c r="I895" s="308"/>
      <c r="J895" s="308"/>
      <c r="K895" s="308"/>
      <c r="L895" s="308"/>
      <c r="M895" s="308"/>
      <c r="N895" s="308"/>
      <c r="O895" s="308"/>
      <c r="P895" s="308"/>
      <c r="Q895" s="308"/>
      <c r="R895" s="308"/>
      <c r="S895" s="308"/>
      <c r="T895" s="308"/>
      <c r="U895" s="308"/>
      <c r="V895" s="308"/>
      <c r="W895" s="308"/>
      <c r="X895" s="308"/>
      <c r="Y895" s="308"/>
      <c r="Z895" s="308"/>
    </row>
    <row r="896">
      <c r="A896" s="361"/>
      <c r="B896" s="308"/>
      <c r="C896" s="308"/>
      <c r="D896" s="308"/>
      <c r="E896" s="308"/>
      <c r="F896" s="308"/>
      <c r="G896" s="308"/>
      <c r="H896" s="308"/>
      <c r="I896" s="308"/>
      <c r="J896" s="308"/>
      <c r="K896" s="308"/>
      <c r="L896" s="308"/>
      <c r="M896" s="308"/>
      <c r="N896" s="308"/>
      <c r="O896" s="308"/>
      <c r="P896" s="308"/>
      <c r="Q896" s="308"/>
      <c r="R896" s="308"/>
      <c r="S896" s="308"/>
      <c r="T896" s="308"/>
      <c r="U896" s="308"/>
      <c r="V896" s="308"/>
      <c r="W896" s="308"/>
      <c r="X896" s="308"/>
      <c r="Y896" s="308"/>
      <c r="Z896" s="308"/>
    </row>
    <row r="897">
      <c r="A897" s="361"/>
      <c r="B897" s="308"/>
      <c r="C897" s="308"/>
      <c r="D897" s="308"/>
      <c r="E897" s="308"/>
      <c r="F897" s="308"/>
      <c r="G897" s="308"/>
      <c r="H897" s="308"/>
      <c r="I897" s="308"/>
      <c r="J897" s="308"/>
      <c r="K897" s="308"/>
      <c r="L897" s="308"/>
      <c r="M897" s="308"/>
      <c r="N897" s="308"/>
      <c r="O897" s="308"/>
      <c r="P897" s="308"/>
      <c r="Q897" s="308"/>
      <c r="R897" s="308"/>
      <c r="S897" s="308"/>
      <c r="T897" s="308"/>
      <c r="U897" s="308"/>
      <c r="V897" s="308"/>
      <c r="W897" s="308"/>
      <c r="X897" s="308"/>
      <c r="Y897" s="308"/>
      <c r="Z897" s="308"/>
    </row>
    <row r="898">
      <c r="A898" s="361"/>
      <c r="B898" s="308"/>
      <c r="C898" s="308"/>
      <c r="D898" s="308"/>
      <c r="E898" s="308"/>
      <c r="F898" s="308"/>
      <c r="G898" s="308"/>
      <c r="H898" s="308"/>
      <c r="I898" s="308"/>
      <c r="J898" s="308"/>
      <c r="K898" s="308"/>
      <c r="L898" s="308"/>
      <c r="M898" s="308"/>
      <c r="N898" s="308"/>
      <c r="O898" s="308"/>
      <c r="P898" s="308"/>
      <c r="Q898" s="308"/>
      <c r="R898" s="308"/>
      <c r="S898" s="308"/>
      <c r="T898" s="308"/>
      <c r="U898" s="308"/>
      <c r="V898" s="308"/>
      <c r="W898" s="308"/>
      <c r="X898" s="308"/>
      <c r="Y898" s="308"/>
      <c r="Z898" s="308"/>
    </row>
    <row r="899">
      <c r="A899" s="361"/>
      <c r="B899" s="308"/>
      <c r="C899" s="308"/>
      <c r="D899" s="308"/>
      <c r="E899" s="308"/>
      <c r="F899" s="308"/>
      <c r="G899" s="308"/>
      <c r="H899" s="308"/>
      <c r="I899" s="308"/>
      <c r="J899" s="308"/>
      <c r="K899" s="308"/>
      <c r="L899" s="308"/>
      <c r="M899" s="308"/>
      <c r="N899" s="308"/>
      <c r="O899" s="308"/>
      <c r="P899" s="308"/>
      <c r="Q899" s="308"/>
      <c r="R899" s="308"/>
      <c r="S899" s="308"/>
      <c r="T899" s="308"/>
      <c r="U899" s="308"/>
      <c r="V899" s="308"/>
      <c r="W899" s="308"/>
      <c r="X899" s="308"/>
      <c r="Y899" s="308"/>
      <c r="Z899" s="308"/>
    </row>
    <row r="900">
      <c r="A900" s="361"/>
      <c r="B900" s="308"/>
      <c r="C900" s="308"/>
      <c r="D900" s="308"/>
      <c r="E900" s="308"/>
      <c r="F900" s="308"/>
      <c r="G900" s="308"/>
      <c r="H900" s="308"/>
      <c r="I900" s="308"/>
      <c r="J900" s="308"/>
      <c r="K900" s="308"/>
      <c r="L900" s="308"/>
      <c r="M900" s="308"/>
      <c r="N900" s="308"/>
      <c r="O900" s="308"/>
      <c r="P900" s="308"/>
      <c r="Q900" s="308"/>
      <c r="R900" s="308"/>
      <c r="S900" s="308"/>
      <c r="T900" s="308"/>
      <c r="U900" s="308"/>
      <c r="V900" s="308"/>
      <c r="W900" s="308"/>
      <c r="X900" s="308"/>
      <c r="Y900" s="308"/>
      <c r="Z900" s="308"/>
    </row>
    <row r="901">
      <c r="A901" s="361"/>
      <c r="B901" s="308"/>
      <c r="C901" s="308"/>
      <c r="D901" s="308"/>
      <c r="E901" s="308"/>
      <c r="F901" s="308"/>
      <c r="G901" s="308"/>
      <c r="H901" s="308"/>
      <c r="I901" s="308"/>
      <c r="J901" s="308"/>
      <c r="K901" s="308"/>
      <c r="L901" s="308"/>
      <c r="M901" s="308"/>
      <c r="N901" s="308"/>
      <c r="O901" s="308"/>
      <c r="P901" s="308"/>
      <c r="Q901" s="308"/>
      <c r="R901" s="308"/>
      <c r="S901" s="308"/>
      <c r="T901" s="308"/>
      <c r="U901" s="308"/>
      <c r="V901" s="308"/>
      <c r="W901" s="308"/>
      <c r="X901" s="308"/>
      <c r="Y901" s="308"/>
      <c r="Z901" s="308"/>
    </row>
    <row r="902">
      <c r="A902" s="361"/>
      <c r="B902" s="308"/>
      <c r="C902" s="308"/>
      <c r="D902" s="308"/>
      <c r="E902" s="308"/>
      <c r="F902" s="308"/>
      <c r="G902" s="308"/>
      <c r="H902" s="308"/>
      <c r="I902" s="308"/>
      <c r="J902" s="308"/>
      <c r="K902" s="308"/>
      <c r="L902" s="308"/>
      <c r="M902" s="308"/>
      <c r="N902" s="308"/>
      <c r="O902" s="308"/>
      <c r="P902" s="308"/>
      <c r="Q902" s="308"/>
      <c r="R902" s="308"/>
      <c r="S902" s="308"/>
      <c r="T902" s="308"/>
      <c r="U902" s="308"/>
      <c r="V902" s="308"/>
      <c r="W902" s="308"/>
      <c r="X902" s="308"/>
      <c r="Y902" s="308"/>
      <c r="Z902" s="308"/>
    </row>
    <row r="903">
      <c r="A903" s="361"/>
      <c r="B903" s="308"/>
      <c r="C903" s="308"/>
      <c r="D903" s="308"/>
      <c r="E903" s="308"/>
      <c r="F903" s="308"/>
      <c r="G903" s="308"/>
      <c r="H903" s="308"/>
      <c r="I903" s="308"/>
      <c r="J903" s="308"/>
      <c r="K903" s="308"/>
      <c r="L903" s="308"/>
      <c r="M903" s="308"/>
      <c r="N903" s="308"/>
      <c r="O903" s="308"/>
      <c r="P903" s="308"/>
      <c r="Q903" s="308"/>
      <c r="R903" s="308"/>
      <c r="S903" s="308"/>
      <c r="T903" s="308"/>
      <c r="U903" s="308"/>
      <c r="V903" s="308"/>
      <c r="W903" s="308"/>
      <c r="X903" s="308"/>
      <c r="Y903" s="308"/>
      <c r="Z903" s="308"/>
    </row>
    <row r="904">
      <c r="A904" s="361"/>
      <c r="B904" s="308"/>
      <c r="C904" s="308"/>
      <c r="D904" s="308"/>
      <c r="E904" s="308"/>
      <c r="F904" s="308"/>
      <c r="G904" s="308"/>
      <c r="H904" s="308"/>
      <c r="I904" s="308"/>
      <c r="J904" s="308"/>
      <c r="K904" s="308"/>
      <c r="L904" s="308"/>
      <c r="M904" s="308"/>
      <c r="N904" s="308"/>
      <c r="O904" s="308"/>
      <c r="P904" s="308"/>
      <c r="Q904" s="308"/>
      <c r="R904" s="308"/>
      <c r="S904" s="308"/>
      <c r="T904" s="308"/>
      <c r="U904" s="308"/>
      <c r="V904" s="308"/>
      <c r="W904" s="308"/>
      <c r="X904" s="308"/>
      <c r="Y904" s="308"/>
      <c r="Z904" s="308"/>
    </row>
    <row r="905">
      <c r="A905" s="361"/>
      <c r="B905" s="308"/>
      <c r="C905" s="308"/>
      <c r="D905" s="308"/>
      <c r="E905" s="308"/>
      <c r="F905" s="308"/>
      <c r="G905" s="308"/>
      <c r="H905" s="308"/>
      <c r="I905" s="308"/>
      <c r="J905" s="308"/>
      <c r="K905" s="308"/>
      <c r="L905" s="308"/>
      <c r="M905" s="308"/>
      <c r="N905" s="308"/>
      <c r="O905" s="308"/>
      <c r="P905" s="308"/>
      <c r="Q905" s="308"/>
      <c r="R905" s="308"/>
      <c r="S905" s="308"/>
      <c r="T905" s="308"/>
      <c r="U905" s="308"/>
      <c r="V905" s="308"/>
      <c r="W905" s="308"/>
      <c r="X905" s="308"/>
      <c r="Y905" s="308"/>
      <c r="Z905" s="308"/>
    </row>
    <row r="906">
      <c r="A906" s="361"/>
      <c r="B906" s="308"/>
      <c r="C906" s="308"/>
      <c r="D906" s="308"/>
      <c r="E906" s="308"/>
      <c r="F906" s="308"/>
      <c r="G906" s="308"/>
      <c r="H906" s="308"/>
      <c r="I906" s="308"/>
      <c r="J906" s="308"/>
      <c r="K906" s="308"/>
      <c r="L906" s="308"/>
      <c r="M906" s="308"/>
      <c r="N906" s="308"/>
      <c r="O906" s="308"/>
      <c r="P906" s="308"/>
      <c r="Q906" s="308"/>
      <c r="R906" s="308"/>
      <c r="S906" s="308"/>
      <c r="T906" s="308"/>
      <c r="U906" s="308"/>
      <c r="V906" s="308"/>
      <c r="W906" s="308"/>
      <c r="X906" s="308"/>
      <c r="Y906" s="308"/>
      <c r="Z906" s="308"/>
    </row>
    <row r="907">
      <c r="A907" s="361"/>
      <c r="B907" s="308"/>
      <c r="C907" s="308"/>
      <c r="D907" s="308"/>
      <c r="E907" s="308"/>
      <c r="F907" s="308"/>
      <c r="G907" s="308"/>
      <c r="H907" s="308"/>
      <c r="I907" s="308"/>
      <c r="J907" s="308"/>
      <c r="K907" s="308"/>
      <c r="L907" s="308"/>
      <c r="M907" s="308"/>
      <c r="N907" s="308"/>
      <c r="O907" s="308"/>
      <c r="P907" s="308"/>
      <c r="Q907" s="308"/>
      <c r="R907" s="308"/>
      <c r="S907" s="308"/>
      <c r="T907" s="308"/>
      <c r="U907" s="308"/>
      <c r="V907" s="308"/>
      <c r="W907" s="308"/>
      <c r="X907" s="308"/>
      <c r="Y907" s="308"/>
      <c r="Z907" s="308"/>
    </row>
    <row r="908">
      <c r="A908" s="361"/>
      <c r="B908" s="308"/>
      <c r="C908" s="308"/>
      <c r="D908" s="308"/>
      <c r="E908" s="308"/>
      <c r="F908" s="308"/>
      <c r="G908" s="308"/>
      <c r="H908" s="308"/>
      <c r="I908" s="308"/>
      <c r="J908" s="308"/>
      <c r="K908" s="308"/>
      <c r="L908" s="308"/>
      <c r="M908" s="308"/>
      <c r="N908" s="308"/>
      <c r="O908" s="308"/>
      <c r="P908" s="308"/>
      <c r="Q908" s="308"/>
      <c r="R908" s="308"/>
      <c r="S908" s="308"/>
      <c r="T908" s="308"/>
      <c r="U908" s="308"/>
      <c r="V908" s="308"/>
      <c r="W908" s="308"/>
      <c r="X908" s="308"/>
      <c r="Y908" s="308"/>
      <c r="Z908" s="308"/>
    </row>
    <row r="909">
      <c r="A909" s="361"/>
      <c r="B909" s="308"/>
      <c r="C909" s="308"/>
      <c r="D909" s="308"/>
      <c r="E909" s="308"/>
      <c r="F909" s="308"/>
      <c r="G909" s="308"/>
      <c r="H909" s="308"/>
      <c r="I909" s="308"/>
      <c r="J909" s="308"/>
      <c r="K909" s="308"/>
      <c r="L909" s="308"/>
      <c r="M909" s="308"/>
      <c r="N909" s="308"/>
      <c r="O909" s="308"/>
      <c r="P909" s="308"/>
      <c r="Q909" s="308"/>
      <c r="R909" s="308"/>
      <c r="S909" s="308"/>
      <c r="T909" s="308"/>
      <c r="U909" s="308"/>
      <c r="V909" s="308"/>
      <c r="W909" s="308"/>
      <c r="X909" s="308"/>
      <c r="Y909" s="308"/>
      <c r="Z909" s="308"/>
    </row>
    <row r="910">
      <c r="A910" s="361"/>
      <c r="B910" s="308"/>
      <c r="C910" s="308"/>
      <c r="D910" s="308"/>
      <c r="E910" s="308"/>
      <c r="F910" s="308"/>
      <c r="G910" s="308"/>
      <c r="H910" s="308"/>
      <c r="I910" s="308"/>
      <c r="J910" s="308"/>
      <c r="K910" s="308"/>
      <c r="L910" s="308"/>
      <c r="M910" s="308"/>
      <c r="N910" s="308"/>
      <c r="O910" s="308"/>
      <c r="P910" s="308"/>
      <c r="Q910" s="308"/>
      <c r="R910" s="308"/>
      <c r="S910" s="308"/>
      <c r="T910" s="308"/>
      <c r="U910" s="308"/>
      <c r="V910" s="308"/>
      <c r="W910" s="308"/>
      <c r="X910" s="308"/>
      <c r="Y910" s="308"/>
      <c r="Z910" s="308"/>
    </row>
    <row r="911">
      <c r="A911" s="361"/>
      <c r="B911" s="308"/>
      <c r="C911" s="308"/>
      <c r="D911" s="308"/>
      <c r="E911" s="308"/>
      <c r="F911" s="308"/>
      <c r="G911" s="308"/>
      <c r="H911" s="308"/>
      <c r="I911" s="308"/>
      <c r="J911" s="308"/>
      <c r="K911" s="308"/>
      <c r="L911" s="308"/>
      <c r="M911" s="308"/>
      <c r="N911" s="308"/>
      <c r="O911" s="308"/>
      <c r="P911" s="308"/>
      <c r="Q911" s="308"/>
      <c r="R911" s="308"/>
      <c r="S911" s="308"/>
      <c r="T911" s="308"/>
      <c r="U911" s="308"/>
      <c r="V911" s="308"/>
      <c r="W911" s="308"/>
      <c r="X911" s="308"/>
      <c r="Y911" s="308"/>
      <c r="Z911" s="308"/>
    </row>
    <row r="912">
      <c r="A912" s="361"/>
      <c r="B912" s="308"/>
      <c r="C912" s="308"/>
      <c r="D912" s="308"/>
      <c r="E912" s="308"/>
      <c r="F912" s="308"/>
      <c r="G912" s="308"/>
      <c r="H912" s="308"/>
      <c r="I912" s="308"/>
      <c r="J912" s="308"/>
      <c r="K912" s="308"/>
      <c r="L912" s="308"/>
      <c r="M912" s="308"/>
      <c r="N912" s="308"/>
      <c r="O912" s="308"/>
      <c r="P912" s="308"/>
      <c r="Q912" s="308"/>
      <c r="R912" s="308"/>
      <c r="S912" s="308"/>
      <c r="T912" s="308"/>
      <c r="U912" s="308"/>
      <c r="V912" s="308"/>
      <c r="W912" s="308"/>
      <c r="X912" s="308"/>
      <c r="Y912" s="308"/>
      <c r="Z912" s="308"/>
    </row>
    <row r="913">
      <c r="A913" s="361"/>
      <c r="B913" s="308"/>
      <c r="C913" s="308"/>
      <c r="D913" s="308"/>
      <c r="E913" s="308"/>
      <c r="F913" s="308"/>
      <c r="G913" s="308"/>
      <c r="H913" s="308"/>
      <c r="I913" s="308"/>
      <c r="J913" s="308"/>
      <c r="K913" s="308"/>
      <c r="L913" s="308"/>
      <c r="M913" s="308"/>
      <c r="N913" s="308"/>
      <c r="O913" s="308"/>
      <c r="P913" s="308"/>
      <c r="Q913" s="308"/>
      <c r="R913" s="308"/>
      <c r="S913" s="308"/>
      <c r="T913" s="308"/>
      <c r="U913" s="308"/>
      <c r="V913" s="308"/>
      <c r="W913" s="308"/>
      <c r="X913" s="308"/>
      <c r="Y913" s="308"/>
      <c r="Z913" s="308"/>
    </row>
    <row r="914">
      <c r="A914" s="361"/>
      <c r="B914" s="308"/>
      <c r="C914" s="308"/>
      <c r="D914" s="308"/>
      <c r="E914" s="308"/>
      <c r="F914" s="308"/>
      <c r="G914" s="308"/>
      <c r="H914" s="308"/>
      <c r="I914" s="308"/>
      <c r="J914" s="308"/>
      <c r="K914" s="308"/>
      <c r="L914" s="308"/>
      <c r="M914" s="308"/>
      <c r="N914" s="308"/>
      <c r="O914" s="308"/>
      <c r="P914" s="308"/>
      <c r="Q914" s="308"/>
      <c r="R914" s="308"/>
      <c r="S914" s="308"/>
      <c r="T914" s="308"/>
      <c r="U914" s="308"/>
      <c r="V914" s="308"/>
      <c r="W914" s="308"/>
      <c r="X914" s="308"/>
      <c r="Y914" s="308"/>
      <c r="Z914" s="308"/>
    </row>
    <row r="915">
      <c r="A915" s="361"/>
      <c r="B915" s="308"/>
      <c r="C915" s="308"/>
      <c r="D915" s="308"/>
      <c r="E915" s="308"/>
      <c r="F915" s="308"/>
      <c r="G915" s="308"/>
      <c r="H915" s="308"/>
      <c r="I915" s="308"/>
      <c r="J915" s="308"/>
      <c r="K915" s="308"/>
      <c r="L915" s="308"/>
      <c r="M915" s="308"/>
      <c r="N915" s="308"/>
      <c r="O915" s="308"/>
      <c r="P915" s="308"/>
      <c r="Q915" s="308"/>
      <c r="R915" s="308"/>
      <c r="S915" s="308"/>
      <c r="T915" s="308"/>
      <c r="U915" s="308"/>
      <c r="V915" s="308"/>
      <c r="W915" s="308"/>
      <c r="X915" s="308"/>
      <c r="Y915" s="308"/>
      <c r="Z915" s="308"/>
    </row>
    <row r="916">
      <c r="A916" s="361"/>
      <c r="B916" s="308"/>
      <c r="C916" s="308"/>
      <c r="D916" s="308"/>
      <c r="E916" s="308"/>
      <c r="F916" s="308"/>
      <c r="G916" s="308"/>
      <c r="H916" s="308"/>
      <c r="I916" s="308"/>
      <c r="J916" s="308"/>
      <c r="K916" s="308"/>
      <c r="L916" s="308"/>
      <c r="M916" s="308"/>
      <c r="N916" s="308"/>
      <c r="O916" s="308"/>
      <c r="P916" s="308"/>
      <c r="Q916" s="308"/>
      <c r="R916" s="308"/>
      <c r="S916" s="308"/>
      <c r="T916" s="308"/>
      <c r="U916" s="308"/>
      <c r="V916" s="308"/>
      <c r="W916" s="308"/>
      <c r="X916" s="308"/>
      <c r="Y916" s="308"/>
      <c r="Z916" s="308"/>
    </row>
    <row r="917">
      <c r="A917" s="361"/>
      <c r="B917" s="308"/>
      <c r="C917" s="308"/>
      <c r="D917" s="308"/>
      <c r="E917" s="308"/>
      <c r="F917" s="308"/>
      <c r="G917" s="308"/>
      <c r="H917" s="308"/>
      <c r="I917" s="308"/>
      <c r="J917" s="308"/>
      <c r="K917" s="308"/>
      <c r="L917" s="308"/>
      <c r="M917" s="308"/>
      <c r="N917" s="308"/>
      <c r="O917" s="308"/>
      <c r="P917" s="308"/>
      <c r="Q917" s="308"/>
      <c r="R917" s="308"/>
      <c r="S917" s="308"/>
      <c r="T917" s="308"/>
      <c r="U917" s="308"/>
      <c r="V917" s="308"/>
      <c r="W917" s="308"/>
      <c r="X917" s="308"/>
      <c r="Y917" s="308"/>
      <c r="Z917" s="308"/>
    </row>
    <row r="918">
      <c r="A918" s="361"/>
      <c r="B918" s="308"/>
      <c r="C918" s="308"/>
      <c r="D918" s="308"/>
      <c r="E918" s="308"/>
      <c r="F918" s="308"/>
      <c r="G918" s="308"/>
      <c r="H918" s="308"/>
      <c r="I918" s="308"/>
      <c r="J918" s="308"/>
      <c r="K918" s="308"/>
      <c r="L918" s="308"/>
      <c r="M918" s="308"/>
      <c r="N918" s="308"/>
      <c r="O918" s="308"/>
      <c r="P918" s="308"/>
      <c r="Q918" s="308"/>
      <c r="R918" s="308"/>
      <c r="S918" s="308"/>
      <c r="T918" s="308"/>
      <c r="U918" s="308"/>
      <c r="V918" s="308"/>
      <c r="W918" s="308"/>
      <c r="X918" s="308"/>
      <c r="Y918" s="308"/>
      <c r="Z918" s="308"/>
    </row>
    <row r="919">
      <c r="A919" s="361"/>
      <c r="B919" s="308"/>
      <c r="C919" s="308"/>
      <c r="D919" s="308"/>
      <c r="E919" s="308"/>
      <c r="F919" s="308"/>
      <c r="G919" s="308"/>
      <c r="H919" s="308"/>
      <c r="I919" s="308"/>
      <c r="J919" s="308"/>
      <c r="K919" s="308"/>
      <c r="L919" s="308"/>
      <c r="M919" s="308"/>
      <c r="N919" s="308"/>
      <c r="O919" s="308"/>
      <c r="P919" s="308"/>
      <c r="Q919" s="308"/>
      <c r="R919" s="308"/>
      <c r="S919" s="308"/>
      <c r="T919" s="308"/>
      <c r="U919" s="308"/>
      <c r="V919" s="308"/>
      <c r="W919" s="308"/>
      <c r="X919" s="308"/>
      <c r="Y919" s="308"/>
      <c r="Z919" s="308"/>
    </row>
    <row r="920">
      <c r="A920" s="361"/>
      <c r="B920" s="308"/>
      <c r="C920" s="308"/>
      <c r="D920" s="308"/>
      <c r="E920" s="308"/>
      <c r="F920" s="308"/>
      <c r="G920" s="308"/>
      <c r="H920" s="308"/>
      <c r="I920" s="308"/>
      <c r="J920" s="308"/>
      <c r="K920" s="308"/>
      <c r="L920" s="308"/>
      <c r="M920" s="308"/>
      <c r="N920" s="308"/>
      <c r="O920" s="308"/>
      <c r="P920" s="308"/>
      <c r="Q920" s="308"/>
      <c r="R920" s="308"/>
      <c r="S920" s="308"/>
      <c r="T920" s="308"/>
      <c r="U920" s="308"/>
      <c r="V920" s="308"/>
      <c r="W920" s="308"/>
      <c r="X920" s="308"/>
      <c r="Y920" s="308"/>
      <c r="Z920" s="308"/>
    </row>
    <row r="921">
      <c r="A921" s="361"/>
      <c r="B921" s="308"/>
      <c r="C921" s="308"/>
      <c r="D921" s="308"/>
      <c r="E921" s="308"/>
      <c r="F921" s="308"/>
      <c r="G921" s="308"/>
      <c r="H921" s="308"/>
      <c r="I921" s="308"/>
      <c r="J921" s="308"/>
      <c r="K921" s="308"/>
      <c r="L921" s="308"/>
      <c r="M921" s="308"/>
      <c r="N921" s="308"/>
      <c r="O921" s="308"/>
      <c r="P921" s="308"/>
      <c r="Q921" s="308"/>
      <c r="R921" s="308"/>
      <c r="S921" s="308"/>
      <c r="T921" s="308"/>
      <c r="U921" s="308"/>
      <c r="V921" s="308"/>
      <c r="W921" s="308"/>
      <c r="X921" s="308"/>
      <c r="Y921" s="308"/>
      <c r="Z921" s="308"/>
    </row>
    <row r="922">
      <c r="A922" s="361"/>
      <c r="B922" s="308"/>
      <c r="C922" s="308"/>
      <c r="D922" s="308"/>
      <c r="E922" s="308"/>
      <c r="F922" s="308"/>
      <c r="G922" s="308"/>
      <c r="H922" s="308"/>
      <c r="I922" s="308"/>
      <c r="J922" s="308"/>
      <c r="K922" s="308"/>
      <c r="L922" s="308"/>
      <c r="M922" s="308"/>
      <c r="N922" s="308"/>
      <c r="O922" s="308"/>
      <c r="P922" s="308"/>
      <c r="Q922" s="308"/>
      <c r="R922" s="308"/>
      <c r="S922" s="308"/>
      <c r="T922" s="308"/>
      <c r="U922" s="308"/>
      <c r="V922" s="308"/>
      <c r="W922" s="308"/>
      <c r="X922" s="308"/>
      <c r="Y922" s="308"/>
      <c r="Z922" s="308"/>
    </row>
    <row r="923">
      <c r="A923" s="361"/>
      <c r="B923" s="308"/>
      <c r="C923" s="308"/>
      <c r="D923" s="308"/>
      <c r="E923" s="308"/>
      <c r="F923" s="308"/>
      <c r="G923" s="308"/>
      <c r="H923" s="308"/>
      <c r="I923" s="308"/>
      <c r="J923" s="308"/>
      <c r="K923" s="308"/>
      <c r="L923" s="308"/>
      <c r="M923" s="308"/>
      <c r="N923" s="308"/>
      <c r="O923" s="308"/>
      <c r="P923" s="308"/>
      <c r="Q923" s="308"/>
      <c r="R923" s="308"/>
      <c r="S923" s="308"/>
      <c r="T923" s="308"/>
      <c r="U923" s="308"/>
      <c r="V923" s="308"/>
      <c r="W923" s="308"/>
      <c r="X923" s="308"/>
      <c r="Y923" s="308"/>
      <c r="Z923" s="308"/>
    </row>
    <row r="924">
      <c r="A924" s="361"/>
      <c r="B924" s="308"/>
      <c r="C924" s="308"/>
      <c r="D924" s="308"/>
      <c r="E924" s="308"/>
      <c r="F924" s="308"/>
      <c r="G924" s="308"/>
      <c r="H924" s="308"/>
      <c r="I924" s="308"/>
      <c r="J924" s="308"/>
      <c r="K924" s="308"/>
      <c r="L924" s="308"/>
      <c r="M924" s="308"/>
      <c r="N924" s="308"/>
      <c r="O924" s="308"/>
      <c r="P924" s="308"/>
      <c r="Q924" s="308"/>
      <c r="R924" s="308"/>
      <c r="S924" s="308"/>
      <c r="T924" s="308"/>
      <c r="U924" s="308"/>
      <c r="V924" s="308"/>
      <c r="W924" s="308"/>
      <c r="X924" s="308"/>
      <c r="Y924" s="308"/>
      <c r="Z924" s="308"/>
    </row>
    <row r="925">
      <c r="A925" s="361"/>
      <c r="B925" s="308"/>
      <c r="C925" s="308"/>
      <c r="D925" s="308"/>
      <c r="E925" s="308"/>
      <c r="F925" s="308"/>
      <c r="G925" s="308"/>
      <c r="H925" s="308"/>
      <c r="I925" s="308"/>
      <c r="J925" s="308"/>
      <c r="K925" s="308"/>
      <c r="L925" s="308"/>
      <c r="M925" s="308"/>
      <c r="N925" s="308"/>
      <c r="O925" s="308"/>
      <c r="P925" s="308"/>
      <c r="Q925" s="308"/>
      <c r="R925" s="308"/>
      <c r="S925" s="308"/>
      <c r="T925" s="308"/>
      <c r="U925" s="308"/>
      <c r="V925" s="308"/>
      <c r="W925" s="308"/>
      <c r="X925" s="308"/>
      <c r="Y925" s="308"/>
      <c r="Z925" s="308"/>
    </row>
    <row r="926">
      <c r="A926" s="361"/>
      <c r="B926" s="308"/>
      <c r="C926" s="308"/>
      <c r="D926" s="308"/>
      <c r="E926" s="308"/>
      <c r="F926" s="308"/>
      <c r="G926" s="308"/>
      <c r="H926" s="308"/>
      <c r="I926" s="308"/>
      <c r="J926" s="308"/>
      <c r="K926" s="308"/>
      <c r="L926" s="308"/>
      <c r="M926" s="308"/>
      <c r="N926" s="308"/>
      <c r="O926" s="308"/>
      <c r="P926" s="308"/>
      <c r="Q926" s="308"/>
      <c r="R926" s="308"/>
      <c r="S926" s="308"/>
      <c r="T926" s="308"/>
      <c r="U926" s="308"/>
      <c r="V926" s="308"/>
      <c r="W926" s="308"/>
      <c r="X926" s="308"/>
      <c r="Y926" s="308"/>
      <c r="Z926" s="308"/>
    </row>
    <row r="927">
      <c r="A927" s="361"/>
      <c r="B927" s="308"/>
      <c r="C927" s="308"/>
      <c r="D927" s="308"/>
      <c r="E927" s="308"/>
      <c r="F927" s="308"/>
      <c r="G927" s="308"/>
      <c r="H927" s="308"/>
      <c r="I927" s="308"/>
      <c r="J927" s="308"/>
      <c r="K927" s="308"/>
      <c r="L927" s="308"/>
      <c r="M927" s="308"/>
      <c r="N927" s="308"/>
      <c r="O927" s="308"/>
      <c r="P927" s="308"/>
      <c r="Q927" s="308"/>
      <c r="R927" s="308"/>
      <c r="S927" s="308"/>
      <c r="T927" s="308"/>
      <c r="U927" s="308"/>
      <c r="V927" s="308"/>
      <c r="W927" s="308"/>
      <c r="X927" s="308"/>
      <c r="Y927" s="308"/>
      <c r="Z927" s="308"/>
    </row>
    <row r="928">
      <c r="A928" s="361"/>
      <c r="B928" s="308"/>
      <c r="C928" s="308"/>
      <c r="D928" s="308"/>
      <c r="E928" s="308"/>
      <c r="F928" s="308"/>
      <c r="G928" s="308"/>
      <c r="H928" s="308"/>
      <c r="I928" s="308"/>
      <c r="J928" s="308"/>
      <c r="K928" s="308"/>
      <c r="L928" s="308"/>
      <c r="M928" s="308"/>
      <c r="N928" s="308"/>
      <c r="O928" s="308"/>
      <c r="P928" s="308"/>
      <c r="Q928" s="308"/>
      <c r="R928" s="308"/>
      <c r="S928" s="308"/>
      <c r="T928" s="308"/>
      <c r="U928" s="308"/>
      <c r="V928" s="308"/>
      <c r="W928" s="308"/>
      <c r="X928" s="308"/>
      <c r="Y928" s="308"/>
      <c r="Z928" s="308"/>
    </row>
    <row r="929">
      <c r="A929" s="361"/>
      <c r="B929" s="308"/>
      <c r="C929" s="308"/>
      <c r="D929" s="308"/>
      <c r="E929" s="308"/>
      <c r="F929" s="308"/>
      <c r="G929" s="308"/>
      <c r="H929" s="308"/>
      <c r="I929" s="308"/>
      <c r="J929" s="308"/>
      <c r="K929" s="308"/>
      <c r="L929" s="308"/>
      <c r="M929" s="308"/>
      <c r="N929" s="308"/>
      <c r="O929" s="308"/>
      <c r="P929" s="308"/>
      <c r="Q929" s="308"/>
      <c r="R929" s="308"/>
      <c r="S929" s="308"/>
      <c r="T929" s="308"/>
      <c r="U929" s="308"/>
      <c r="V929" s="308"/>
      <c r="W929" s="308"/>
      <c r="X929" s="308"/>
      <c r="Y929" s="308"/>
      <c r="Z929" s="308"/>
    </row>
    <row r="930">
      <c r="A930" s="361"/>
      <c r="B930" s="308"/>
      <c r="C930" s="308"/>
      <c r="D930" s="308"/>
      <c r="E930" s="308"/>
      <c r="F930" s="308"/>
      <c r="G930" s="308"/>
      <c r="H930" s="308"/>
      <c r="I930" s="308"/>
      <c r="J930" s="308"/>
      <c r="K930" s="308"/>
      <c r="L930" s="308"/>
      <c r="M930" s="308"/>
      <c r="N930" s="308"/>
      <c r="O930" s="308"/>
      <c r="P930" s="308"/>
      <c r="Q930" s="308"/>
      <c r="R930" s="308"/>
      <c r="S930" s="308"/>
      <c r="T930" s="308"/>
      <c r="U930" s="308"/>
      <c r="V930" s="308"/>
      <c r="W930" s="308"/>
      <c r="X930" s="308"/>
      <c r="Y930" s="308"/>
      <c r="Z930" s="308"/>
    </row>
    <row r="931">
      <c r="A931" s="361"/>
      <c r="B931" s="308"/>
      <c r="C931" s="308"/>
      <c r="D931" s="308"/>
      <c r="E931" s="308"/>
      <c r="F931" s="308"/>
      <c r="G931" s="308"/>
      <c r="H931" s="308"/>
      <c r="I931" s="308"/>
      <c r="J931" s="308"/>
      <c r="K931" s="308"/>
      <c r="L931" s="308"/>
      <c r="M931" s="308"/>
      <c r="N931" s="308"/>
      <c r="O931" s="308"/>
      <c r="P931" s="308"/>
      <c r="Q931" s="308"/>
      <c r="R931" s="308"/>
      <c r="S931" s="308"/>
      <c r="T931" s="308"/>
      <c r="U931" s="308"/>
      <c r="V931" s="308"/>
      <c r="W931" s="308"/>
      <c r="X931" s="308"/>
      <c r="Y931" s="308"/>
      <c r="Z931" s="308"/>
    </row>
    <row r="932">
      <c r="A932" s="361"/>
      <c r="B932" s="308"/>
      <c r="C932" s="308"/>
      <c r="D932" s="308"/>
      <c r="E932" s="308"/>
      <c r="F932" s="308"/>
      <c r="G932" s="308"/>
      <c r="H932" s="308"/>
      <c r="I932" s="308"/>
      <c r="J932" s="308"/>
      <c r="K932" s="308"/>
      <c r="L932" s="308"/>
      <c r="M932" s="308"/>
      <c r="N932" s="308"/>
      <c r="O932" s="308"/>
      <c r="P932" s="308"/>
      <c r="Q932" s="308"/>
      <c r="R932" s="308"/>
      <c r="S932" s="308"/>
      <c r="T932" s="308"/>
      <c r="U932" s="308"/>
      <c r="V932" s="308"/>
      <c r="W932" s="308"/>
      <c r="X932" s="308"/>
      <c r="Y932" s="308"/>
      <c r="Z932" s="308"/>
    </row>
    <row r="933">
      <c r="A933" s="361"/>
      <c r="B933" s="308"/>
      <c r="C933" s="308"/>
      <c r="D933" s="308"/>
      <c r="E933" s="308"/>
      <c r="F933" s="308"/>
      <c r="G933" s="308"/>
      <c r="H933" s="308"/>
      <c r="I933" s="308"/>
      <c r="J933" s="308"/>
      <c r="K933" s="308"/>
      <c r="L933" s="308"/>
      <c r="M933" s="308"/>
      <c r="N933" s="308"/>
      <c r="O933" s="308"/>
      <c r="P933" s="308"/>
      <c r="Q933" s="308"/>
      <c r="R933" s="308"/>
      <c r="S933" s="308"/>
      <c r="T933" s="308"/>
      <c r="U933" s="308"/>
      <c r="V933" s="308"/>
      <c r="W933" s="308"/>
      <c r="X933" s="308"/>
      <c r="Y933" s="308"/>
      <c r="Z933" s="308"/>
    </row>
    <row r="934">
      <c r="A934" s="361"/>
      <c r="B934" s="308"/>
      <c r="C934" s="308"/>
      <c r="D934" s="308"/>
      <c r="E934" s="308"/>
      <c r="F934" s="308"/>
      <c r="G934" s="308"/>
      <c r="H934" s="308"/>
      <c r="I934" s="308"/>
      <c r="J934" s="308"/>
      <c r="K934" s="308"/>
      <c r="L934" s="308"/>
      <c r="M934" s="308"/>
      <c r="N934" s="308"/>
      <c r="O934" s="308"/>
      <c r="P934" s="308"/>
      <c r="Q934" s="308"/>
      <c r="R934" s="308"/>
      <c r="S934" s="308"/>
      <c r="T934" s="308"/>
      <c r="U934" s="308"/>
      <c r="V934" s="308"/>
      <c r="W934" s="308"/>
      <c r="X934" s="308"/>
      <c r="Y934" s="308"/>
      <c r="Z934" s="308"/>
    </row>
    <row r="935">
      <c r="A935" s="361"/>
      <c r="B935" s="308"/>
      <c r="C935" s="308"/>
      <c r="D935" s="308"/>
      <c r="E935" s="308"/>
      <c r="F935" s="308"/>
      <c r="G935" s="308"/>
      <c r="H935" s="308"/>
      <c r="I935" s="308"/>
      <c r="J935" s="308"/>
      <c r="K935" s="308"/>
      <c r="L935" s="308"/>
      <c r="M935" s="308"/>
      <c r="N935" s="308"/>
      <c r="O935" s="308"/>
      <c r="P935" s="308"/>
      <c r="Q935" s="308"/>
      <c r="R935" s="308"/>
      <c r="S935" s="308"/>
      <c r="T935" s="308"/>
      <c r="U935" s="308"/>
      <c r="V935" s="308"/>
      <c r="W935" s="308"/>
      <c r="X935" s="308"/>
      <c r="Y935" s="308"/>
      <c r="Z935" s="308"/>
    </row>
    <row r="936">
      <c r="A936" s="361"/>
      <c r="B936" s="308"/>
      <c r="C936" s="308"/>
      <c r="D936" s="308"/>
      <c r="E936" s="308"/>
      <c r="F936" s="308"/>
      <c r="G936" s="308"/>
      <c r="H936" s="308"/>
      <c r="I936" s="308"/>
      <c r="J936" s="308"/>
      <c r="K936" s="308"/>
      <c r="L936" s="308"/>
      <c r="M936" s="308"/>
      <c r="N936" s="308"/>
      <c r="O936" s="308"/>
      <c r="P936" s="308"/>
      <c r="Q936" s="308"/>
      <c r="R936" s="308"/>
      <c r="S936" s="308"/>
      <c r="T936" s="308"/>
      <c r="U936" s="308"/>
      <c r="V936" s="308"/>
      <c r="W936" s="308"/>
      <c r="X936" s="308"/>
      <c r="Y936" s="308"/>
      <c r="Z936" s="308"/>
    </row>
    <row r="937">
      <c r="A937" s="361"/>
      <c r="B937" s="308"/>
      <c r="C937" s="308"/>
      <c r="D937" s="308"/>
      <c r="E937" s="308"/>
      <c r="F937" s="308"/>
      <c r="G937" s="308"/>
      <c r="H937" s="308"/>
      <c r="I937" s="308"/>
      <c r="J937" s="308"/>
      <c r="K937" s="308"/>
      <c r="L937" s="308"/>
      <c r="M937" s="308"/>
      <c r="N937" s="308"/>
      <c r="O937" s="308"/>
      <c r="P937" s="308"/>
      <c r="Q937" s="308"/>
      <c r="R937" s="308"/>
      <c r="S937" s="308"/>
      <c r="T937" s="308"/>
      <c r="U937" s="308"/>
      <c r="V937" s="308"/>
      <c r="W937" s="308"/>
      <c r="X937" s="308"/>
      <c r="Y937" s="308"/>
      <c r="Z937" s="308"/>
    </row>
    <row r="938">
      <c r="A938" s="361"/>
      <c r="B938" s="308"/>
      <c r="C938" s="308"/>
      <c r="D938" s="308"/>
      <c r="E938" s="308"/>
      <c r="F938" s="308"/>
      <c r="G938" s="308"/>
      <c r="H938" s="308"/>
      <c r="I938" s="308"/>
      <c r="J938" s="308"/>
      <c r="K938" s="308"/>
      <c r="L938" s="308"/>
      <c r="M938" s="308"/>
      <c r="N938" s="308"/>
      <c r="O938" s="308"/>
      <c r="P938" s="308"/>
      <c r="Q938" s="308"/>
      <c r="R938" s="308"/>
      <c r="S938" s="308"/>
      <c r="T938" s="308"/>
      <c r="U938" s="308"/>
      <c r="V938" s="308"/>
      <c r="W938" s="308"/>
      <c r="X938" s="308"/>
      <c r="Y938" s="308"/>
      <c r="Z938" s="308"/>
    </row>
    <row r="939">
      <c r="A939" s="361"/>
      <c r="B939" s="308"/>
      <c r="C939" s="308"/>
      <c r="D939" s="308"/>
      <c r="E939" s="308"/>
      <c r="F939" s="308"/>
      <c r="G939" s="308"/>
      <c r="H939" s="308"/>
      <c r="I939" s="308"/>
      <c r="J939" s="308"/>
      <c r="K939" s="308"/>
      <c r="L939" s="308"/>
      <c r="M939" s="308"/>
      <c r="N939" s="308"/>
      <c r="O939" s="308"/>
      <c r="P939" s="308"/>
      <c r="Q939" s="308"/>
      <c r="R939" s="308"/>
      <c r="S939" s="308"/>
      <c r="T939" s="308"/>
      <c r="U939" s="308"/>
      <c r="V939" s="308"/>
      <c r="W939" s="308"/>
      <c r="X939" s="308"/>
      <c r="Y939" s="308"/>
      <c r="Z939" s="308"/>
    </row>
    <row r="940">
      <c r="A940" s="361"/>
      <c r="B940" s="308"/>
      <c r="C940" s="308"/>
      <c r="D940" s="308"/>
      <c r="E940" s="308"/>
      <c r="F940" s="308"/>
      <c r="G940" s="308"/>
      <c r="H940" s="308"/>
      <c r="I940" s="308"/>
      <c r="J940" s="308"/>
      <c r="K940" s="308"/>
      <c r="L940" s="308"/>
      <c r="M940" s="308"/>
      <c r="N940" s="308"/>
      <c r="O940" s="308"/>
      <c r="P940" s="308"/>
      <c r="Q940" s="308"/>
      <c r="R940" s="308"/>
      <c r="S940" s="308"/>
      <c r="T940" s="308"/>
      <c r="U940" s="308"/>
      <c r="V940" s="308"/>
      <c r="W940" s="308"/>
      <c r="X940" s="308"/>
      <c r="Y940" s="308"/>
      <c r="Z940" s="308"/>
    </row>
    <row r="941">
      <c r="A941" s="361"/>
      <c r="B941" s="308"/>
      <c r="C941" s="308"/>
      <c r="D941" s="308"/>
      <c r="E941" s="308"/>
      <c r="F941" s="308"/>
      <c r="G941" s="308"/>
      <c r="H941" s="308"/>
      <c r="I941" s="308"/>
      <c r="J941" s="308"/>
      <c r="K941" s="308"/>
      <c r="L941" s="308"/>
      <c r="M941" s="308"/>
      <c r="N941" s="308"/>
      <c r="O941" s="308"/>
      <c r="P941" s="308"/>
      <c r="Q941" s="308"/>
      <c r="R941" s="308"/>
      <c r="S941" s="308"/>
      <c r="T941" s="308"/>
      <c r="U941" s="308"/>
      <c r="V941" s="308"/>
      <c r="W941" s="308"/>
      <c r="X941" s="308"/>
      <c r="Y941" s="308"/>
      <c r="Z941" s="308"/>
    </row>
    <row r="942">
      <c r="A942" s="361"/>
      <c r="B942" s="308"/>
      <c r="C942" s="308"/>
      <c r="D942" s="308"/>
      <c r="E942" s="308"/>
      <c r="F942" s="308"/>
      <c r="G942" s="308"/>
      <c r="H942" s="308"/>
      <c r="I942" s="308"/>
      <c r="J942" s="308"/>
      <c r="K942" s="308"/>
      <c r="L942" s="308"/>
      <c r="M942" s="308"/>
      <c r="N942" s="308"/>
      <c r="O942" s="308"/>
      <c r="P942" s="308"/>
      <c r="Q942" s="308"/>
      <c r="R942" s="308"/>
      <c r="S942" s="308"/>
      <c r="T942" s="308"/>
      <c r="U942" s="308"/>
      <c r="V942" s="308"/>
      <c r="W942" s="308"/>
      <c r="X942" s="308"/>
      <c r="Y942" s="308"/>
      <c r="Z942" s="308"/>
    </row>
    <row r="943">
      <c r="A943" s="361"/>
      <c r="B943" s="308"/>
      <c r="C943" s="308"/>
      <c r="D943" s="308"/>
      <c r="E943" s="308"/>
      <c r="F943" s="308"/>
      <c r="G943" s="308"/>
      <c r="H943" s="308"/>
      <c r="I943" s="308"/>
      <c r="J943" s="308"/>
      <c r="K943" s="308"/>
      <c r="L943" s="308"/>
      <c r="M943" s="308"/>
      <c r="N943" s="308"/>
      <c r="O943" s="308"/>
      <c r="P943" s="308"/>
      <c r="Q943" s="308"/>
      <c r="R943" s="308"/>
      <c r="S943" s="308"/>
      <c r="T943" s="308"/>
      <c r="U943" s="308"/>
      <c r="V943" s="308"/>
      <c r="W943" s="308"/>
      <c r="X943" s="308"/>
      <c r="Y943" s="308"/>
      <c r="Z943" s="308"/>
    </row>
    <row r="944">
      <c r="A944" s="361"/>
      <c r="B944" s="308"/>
      <c r="C944" s="308"/>
      <c r="D944" s="308"/>
      <c r="E944" s="308"/>
      <c r="F944" s="308"/>
      <c r="G944" s="308"/>
      <c r="H944" s="308"/>
      <c r="I944" s="308"/>
      <c r="J944" s="308"/>
      <c r="K944" s="308"/>
      <c r="L944" s="308"/>
      <c r="M944" s="308"/>
      <c r="N944" s="308"/>
      <c r="O944" s="308"/>
      <c r="P944" s="308"/>
      <c r="Q944" s="308"/>
      <c r="R944" s="308"/>
      <c r="S944" s="308"/>
      <c r="T944" s="308"/>
      <c r="U944" s="308"/>
      <c r="V944" s="308"/>
      <c r="W944" s="308"/>
      <c r="X944" s="308"/>
      <c r="Y944" s="308"/>
      <c r="Z944" s="308"/>
    </row>
    <row r="945">
      <c r="A945" s="361"/>
      <c r="B945" s="308"/>
      <c r="C945" s="308"/>
      <c r="D945" s="308"/>
      <c r="E945" s="308"/>
      <c r="F945" s="308"/>
      <c r="G945" s="308"/>
      <c r="H945" s="308"/>
      <c r="I945" s="308"/>
      <c r="J945" s="308"/>
      <c r="K945" s="308"/>
      <c r="L945" s="308"/>
      <c r="M945" s="308"/>
      <c r="N945" s="308"/>
      <c r="O945" s="308"/>
      <c r="P945" s="308"/>
      <c r="Q945" s="308"/>
      <c r="R945" s="308"/>
      <c r="S945" s="308"/>
      <c r="T945" s="308"/>
      <c r="U945" s="308"/>
      <c r="V945" s="308"/>
      <c r="W945" s="308"/>
      <c r="X945" s="308"/>
      <c r="Y945" s="308"/>
      <c r="Z945" s="308"/>
    </row>
    <row r="946">
      <c r="A946" s="361"/>
      <c r="B946" s="308"/>
      <c r="C946" s="308"/>
      <c r="D946" s="308"/>
      <c r="E946" s="308"/>
      <c r="F946" s="308"/>
      <c r="G946" s="308"/>
      <c r="H946" s="308"/>
      <c r="I946" s="308"/>
      <c r="J946" s="308"/>
      <c r="K946" s="308"/>
      <c r="L946" s="308"/>
      <c r="M946" s="308"/>
      <c r="N946" s="308"/>
      <c r="O946" s="308"/>
      <c r="P946" s="308"/>
      <c r="Q946" s="308"/>
      <c r="R946" s="308"/>
      <c r="S946" s="308"/>
      <c r="T946" s="308"/>
      <c r="U946" s="308"/>
      <c r="V946" s="308"/>
      <c r="W946" s="308"/>
      <c r="X946" s="308"/>
      <c r="Y946" s="308"/>
      <c r="Z946" s="308"/>
    </row>
    <row r="947">
      <c r="A947" s="361"/>
      <c r="B947" s="308"/>
      <c r="C947" s="308"/>
      <c r="D947" s="308"/>
      <c r="E947" s="308"/>
      <c r="F947" s="308"/>
      <c r="G947" s="308"/>
      <c r="H947" s="308"/>
      <c r="I947" s="308"/>
      <c r="J947" s="308"/>
      <c r="K947" s="308"/>
      <c r="L947" s="308"/>
      <c r="M947" s="308"/>
      <c r="N947" s="308"/>
      <c r="O947" s="308"/>
      <c r="P947" s="308"/>
      <c r="Q947" s="308"/>
      <c r="R947" s="308"/>
      <c r="S947" s="308"/>
      <c r="T947" s="308"/>
      <c r="U947" s="308"/>
      <c r="V947" s="308"/>
      <c r="W947" s="308"/>
      <c r="X947" s="308"/>
      <c r="Y947" s="308"/>
      <c r="Z947" s="308"/>
    </row>
    <row r="948">
      <c r="A948" s="361"/>
      <c r="B948" s="308"/>
      <c r="C948" s="308"/>
      <c r="D948" s="308"/>
      <c r="E948" s="308"/>
      <c r="F948" s="308"/>
      <c r="G948" s="308"/>
      <c r="H948" s="308"/>
      <c r="I948" s="308"/>
      <c r="J948" s="308"/>
      <c r="K948" s="308"/>
      <c r="L948" s="308"/>
      <c r="M948" s="308"/>
      <c r="N948" s="308"/>
      <c r="O948" s="308"/>
      <c r="P948" s="308"/>
      <c r="Q948" s="308"/>
      <c r="R948" s="308"/>
      <c r="S948" s="308"/>
      <c r="T948" s="308"/>
      <c r="U948" s="308"/>
      <c r="V948" s="308"/>
      <c r="W948" s="308"/>
      <c r="X948" s="308"/>
      <c r="Y948" s="308"/>
      <c r="Z948" s="308"/>
    </row>
    <row r="949">
      <c r="A949" s="361"/>
      <c r="B949" s="308"/>
      <c r="C949" s="308"/>
      <c r="D949" s="308"/>
      <c r="E949" s="308"/>
      <c r="F949" s="308"/>
      <c r="G949" s="308"/>
      <c r="H949" s="308"/>
      <c r="I949" s="308"/>
      <c r="J949" s="308"/>
      <c r="K949" s="308"/>
      <c r="L949" s="308"/>
      <c r="M949" s="308"/>
      <c r="N949" s="308"/>
      <c r="O949" s="308"/>
      <c r="P949" s="308"/>
      <c r="Q949" s="308"/>
      <c r="R949" s="308"/>
      <c r="S949" s="308"/>
      <c r="T949" s="308"/>
      <c r="U949" s="308"/>
      <c r="V949" s="308"/>
      <c r="W949" s="308"/>
      <c r="X949" s="308"/>
      <c r="Y949" s="308"/>
      <c r="Z949" s="308"/>
    </row>
    <row r="950">
      <c r="A950" s="361"/>
      <c r="B950" s="308"/>
      <c r="C950" s="308"/>
      <c r="D950" s="308"/>
      <c r="E950" s="308"/>
      <c r="F950" s="308"/>
      <c r="G950" s="308"/>
      <c r="H950" s="308"/>
      <c r="I950" s="308"/>
      <c r="J950" s="308"/>
      <c r="K950" s="308"/>
      <c r="L950" s="308"/>
      <c r="M950" s="308"/>
      <c r="N950" s="308"/>
      <c r="O950" s="308"/>
      <c r="P950" s="308"/>
      <c r="Q950" s="308"/>
      <c r="R950" s="308"/>
      <c r="S950" s="308"/>
      <c r="T950" s="308"/>
      <c r="U950" s="308"/>
      <c r="V950" s="308"/>
      <c r="W950" s="308"/>
      <c r="X950" s="308"/>
      <c r="Y950" s="308"/>
      <c r="Z950" s="308"/>
    </row>
    <row r="951">
      <c r="A951" s="361"/>
      <c r="B951" s="308"/>
      <c r="C951" s="308"/>
      <c r="D951" s="308"/>
      <c r="E951" s="308"/>
      <c r="F951" s="308"/>
      <c r="G951" s="308"/>
      <c r="H951" s="308"/>
      <c r="I951" s="308"/>
      <c r="J951" s="308"/>
      <c r="K951" s="308"/>
      <c r="L951" s="308"/>
      <c r="M951" s="308"/>
      <c r="N951" s="308"/>
      <c r="O951" s="308"/>
      <c r="P951" s="308"/>
      <c r="Q951" s="308"/>
      <c r="R951" s="308"/>
      <c r="S951" s="308"/>
      <c r="T951" s="308"/>
      <c r="U951" s="308"/>
      <c r="V951" s="308"/>
      <c r="W951" s="308"/>
      <c r="X951" s="308"/>
      <c r="Y951" s="308"/>
      <c r="Z951" s="308"/>
    </row>
    <row r="952">
      <c r="A952" s="361"/>
      <c r="B952" s="308"/>
      <c r="C952" s="308"/>
      <c r="D952" s="308"/>
      <c r="E952" s="308"/>
      <c r="F952" s="308"/>
      <c r="G952" s="308"/>
      <c r="H952" s="308"/>
      <c r="I952" s="308"/>
      <c r="J952" s="308"/>
      <c r="K952" s="308"/>
      <c r="L952" s="308"/>
      <c r="M952" s="308"/>
      <c r="N952" s="308"/>
      <c r="O952" s="308"/>
      <c r="P952" s="308"/>
      <c r="Q952" s="308"/>
      <c r="R952" s="308"/>
      <c r="S952" s="308"/>
      <c r="T952" s="308"/>
      <c r="U952" s="308"/>
      <c r="V952" s="308"/>
      <c r="W952" s="308"/>
      <c r="X952" s="308"/>
      <c r="Y952" s="308"/>
      <c r="Z952" s="308"/>
    </row>
    <row r="953">
      <c r="A953" s="361"/>
      <c r="B953" s="308"/>
      <c r="C953" s="308"/>
      <c r="D953" s="308"/>
      <c r="E953" s="308"/>
      <c r="F953" s="308"/>
      <c r="G953" s="308"/>
      <c r="H953" s="308"/>
      <c r="I953" s="308"/>
      <c r="J953" s="308"/>
      <c r="K953" s="308"/>
      <c r="L953" s="308"/>
      <c r="M953" s="308"/>
      <c r="N953" s="308"/>
      <c r="O953" s="308"/>
      <c r="P953" s="308"/>
      <c r="Q953" s="308"/>
      <c r="R953" s="308"/>
      <c r="S953" s="308"/>
      <c r="T953" s="308"/>
      <c r="U953" s="308"/>
      <c r="V953" s="308"/>
      <c r="W953" s="308"/>
      <c r="X953" s="308"/>
      <c r="Y953" s="308"/>
      <c r="Z953" s="308"/>
    </row>
    <row r="954">
      <c r="A954" s="361"/>
      <c r="B954" s="308"/>
      <c r="C954" s="308"/>
      <c r="D954" s="308"/>
      <c r="E954" s="308"/>
      <c r="F954" s="308"/>
      <c r="G954" s="308"/>
      <c r="H954" s="308"/>
      <c r="I954" s="308"/>
      <c r="J954" s="308"/>
      <c r="K954" s="308"/>
      <c r="L954" s="308"/>
      <c r="M954" s="308"/>
      <c r="N954" s="308"/>
      <c r="O954" s="308"/>
      <c r="P954" s="308"/>
      <c r="Q954" s="308"/>
      <c r="R954" s="308"/>
      <c r="S954" s="308"/>
      <c r="T954" s="308"/>
      <c r="U954" s="308"/>
      <c r="V954" s="308"/>
      <c r="W954" s="308"/>
      <c r="X954" s="308"/>
      <c r="Y954" s="308"/>
      <c r="Z954" s="308"/>
    </row>
    <row r="955">
      <c r="A955" s="361"/>
      <c r="B955" s="308"/>
      <c r="C955" s="308"/>
      <c r="D955" s="308"/>
      <c r="E955" s="308"/>
      <c r="F955" s="308"/>
      <c r="G955" s="308"/>
      <c r="H955" s="308"/>
      <c r="I955" s="308"/>
      <c r="J955" s="308"/>
      <c r="K955" s="308"/>
      <c r="L955" s="308"/>
      <c r="M955" s="308"/>
      <c r="N955" s="308"/>
      <c r="O955" s="308"/>
      <c r="P955" s="308"/>
      <c r="Q955" s="308"/>
      <c r="R955" s="308"/>
      <c r="S955" s="308"/>
      <c r="T955" s="308"/>
      <c r="U955" s="308"/>
      <c r="V955" s="308"/>
      <c r="W955" s="308"/>
      <c r="X955" s="308"/>
      <c r="Y955" s="308"/>
      <c r="Z955" s="308"/>
    </row>
    <row r="956">
      <c r="A956" s="361"/>
      <c r="B956" s="308"/>
      <c r="C956" s="308"/>
      <c r="D956" s="308"/>
      <c r="E956" s="308"/>
      <c r="F956" s="308"/>
      <c r="G956" s="308"/>
      <c r="H956" s="308"/>
      <c r="I956" s="308"/>
      <c r="J956" s="308"/>
      <c r="K956" s="308"/>
      <c r="L956" s="308"/>
      <c r="M956" s="308"/>
      <c r="N956" s="308"/>
      <c r="O956" s="308"/>
      <c r="P956" s="308"/>
      <c r="Q956" s="308"/>
      <c r="R956" s="308"/>
      <c r="S956" s="308"/>
      <c r="T956" s="308"/>
      <c r="U956" s="308"/>
      <c r="V956" s="308"/>
      <c r="W956" s="308"/>
      <c r="X956" s="308"/>
      <c r="Y956" s="308"/>
      <c r="Z956" s="308"/>
    </row>
    <row r="957">
      <c r="A957" s="361"/>
      <c r="B957" s="308"/>
      <c r="C957" s="308"/>
      <c r="D957" s="308"/>
      <c r="E957" s="308"/>
      <c r="F957" s="308"/>
      <c r="G957" s="308"/>
      <c r="H957" s="308"/>
      <c r="I957" s="308"/>
      <c r="J957" s="308"/>
      <c r="K957" s="308"/>
      <c r="L957" s="308"/>
      <c r="M957" s="308"/>
      <c r="N957" s="308"/>
      <c r="O957" s="308"/>
      <c r="P957" s="308"/>
      <c r="Q957" s="308"/>
      <c r="R957" s="308"/>
      <c r="S957" s="308"/>
      <c r="T957" s="308"/>
      <c r="U957" s="308"/>
      <c r="V957" s="308"/>
      <c r="W957" s="308"/>
      <c r="X957" s="308"/>
      <c r="Y957" s="308"/>
      <c r="Z957" s="308"/>
    </row>
    <row r="958">
      <c r="A958" s="361"/>
      <c r="B958" s="308"/>
      <c r="C958" s="308"/>
      <c r="D958" s="308"/>
      <c r="E958" s="308"/>
      <c r="F958" s="308"/>
      <c r="G958" s="308"/>
      <c r="H958" s="308"/>
      <c r="I958" s="308"/>
      <c r="J958" s="308"/>
      <c r="K958" s="308"/>
      <c r="L958" s="308"/>
      <c r="M958" s="308"/>
      <c r="N958" s="308"/>
      <c r="O958" s="308"/>
      <c r="P958" s="308"/>
      <c r="Q958" s="308"/>
      <c r="R958" s="308"/>
      <c r="S958" s="308"/>
      <c r="T958" s="308"/>
      <c r="U958" s="308"/>
      <c r="V958" s="308"/>
      <c r="W958" s="308"/>
      <c r="X958" s="308"/>
      <c r="Y958" s="308"/>
      <c r="Z958" s="308"/>
    </row>
    <row r="959">
      <c r="A959" s="361"/>
      <c r="B959" s="308"/>
      <c r="C959" s="308"/>
      <c r="D959" s="308"/>
      <c r="E959" s="308"/>
      <c r="F959" s="308"/>
      <c r="G959" s="308"/>
      <c r="H959" s="308"/>
      <c r="I959" s="308"/>
      <c r="J959" s="308"/>
      <c r="K959" s="308"/>
      <c r="L959" s="308"/>
      <c r="M959" s="308"/>
      <c r="N959" s="308"/>
      <c r="O959" s="308"/>
      <c r="P959" s="308"/>
      <c r="Q959" s="308"/>
      <c r="R959" s="308"/>
      <c r="S959" s="308"/>
      <c r="T959" s="308"/>
      <c r="U959" s="308"/>
      <c r="V959" s="308"/>
      <c r="W959" s="308"/>
      <c r="X959" s="308"/>
      <c r="Y959" s="308"/>
      <c r="Z959" s="308"/>
    </row>
    <row r="960">
      <c r="A960" s="361"/>
      <c r="B960" s="308"/>
      <c r="C960" s="308"/>
      <c r="D960" s="308"/>
      <c r="E960" s="308"/>
      <c r="F960" s="308"/>
      <c r="G960" s="308"/>
      <c r="H960" s="308"/>
      <c r="I960" s="308"/>
      <c r="J960" s="308"/>
      <c r="K960" s="308"/>
      <c r="L960" s="308"/>
      <c r="M960" s="308"/>
      <c r="N960" s="308"/>
      <c r="O960" s="308"/>
      <c r="P960" s="308"/>
      <c r="Q960" s="308"/>
      <c r="R960" s="308"/>
      <c r="S960" s="308"/>
      <c r="T960" s="308"/>
      <c r="U960" s="308"/>
      <c r="V960" s="308"/>
      <c r="W960" s="308"/>
      <c r="X960" s="308"/>
      <c r="Y960" s="308"/>
      <c r="Z960" s="308"/>
    </row>
    <row r="961">
      <c r="A961" s="361"/>
      <c r="B961" s="308"/>
      <c r="C961" s="308"/>
      <c r="D961" s="308"/>
      <c r="E961" s="308"/>
      <c r="F961" s="308"/>
      <c r="G961" s="308"/>
      <c r="H961" s="308"/>
      <c r="I961" s="308"/>
      <c r="J961" s="308"/>
      <c r="K961" s="308"/>
      <c r="L961" s="308"/>
      <c r="M961" s="308"/>
      <c r="N961" s="308"/>
      <c r="O961" s="308"/>
      <c r="P961" s="308"/>
      <c r="Q961" s="308"/>
      <c r="R961" s="308"/>
      <c r="S961" s="308"/>
      <c r="T961" s="308"/>
      <c r="U961" s="308"/>
      <c r="V961" s="308"/>
      <c r="W961" s="308"/>
      <c r="X961" s="308"/>
      <c r="Y961" s="308"/>
      <c r="Z961" s="308"/>
    </row>
    <row r="962">
      <c r="A962" s="361"/>
      <c r="B962" s="308"/>
      <c r="C962" s="308"/>
      <c r="D962" s="308"/>
      <c r="E962" s="308"/>
      <c r="F962" s="308"/>
      <c r="G962" s="308"/>
      <c r="H962" s="308"/>
      <c r="I962" s="308"/>
      <c r="J962" s="308"/>
      <c r="K962" s="308"/>
      <c r="L962" s="308"/>
      <c r="M962" s="308"/>
      <c r="N962" s="308"/>
      <c r="O962" s="308"/>
      <c r="P962" s="308"/>
      <c r="Q962" s="308"/>
      <c r="R962" s="308"/>
      <c r="S962" s="308"/>
      <c r="T962" s="308"/>
      <c r="U962" s="308"/>
      <c r="V962" s="308"/>
      <c r="W962" s="308"/>
      <c r="X962" s="308"/>
      <c r="Y962" s="308"/>
      <c r="Z962" s="308"/>
    </row>
    <row r="963">
      <c r="A963" s="361"/>
      <c r="B963" s="308"/>
      <c r="C963" s="308"/>
      <c r="D963" s="308"/>
      <c r="E963" s="308"/>
      <c r="F963" s="308"/>
      <c r="G963" s="308"/>
      <c r="H963" s="308"/>
      <c r="I963" s="308"/>
      <c r="J963" s="308"/>
      <c r="K963" s="308"/>
      <c r="L963" s="308"/>
      <c r="M963" s="308"/>
      <c r="N963" s="308"/>
      <c r="O963" s="308"/>
      <c r="P963" s="308"/>
      <c r="Q963" s="308"/>
      <c r="R963" s="308"/>
      <c r="S963" s="308"/>
      <c r="T963" s="308"/>
      <c r="U963" s="308"/>
      <c r="V963" s="308"/>
      <c r="W963" s="308"/>
      <c r="X963" s="308"/>
      <c r="Y963" s="308"/>
      <c r="Z963" s="308"/>
    </row>
    <row r="964">
      <c r="A964" s="361"/>
      <c r="B964" s="308"/>
      <c r="C964" s="308"/>
      <c r="D964" s="308"/>
      <c r="E964" s="308"/>
      <c r="F964" s="308"/>
      <c r="G964" s="308"/>
      <c r="H964" s="308"/>
      <c r="I964" s="308"/>
      <c r="J964" s="308"/>
      <c r="K964" s="308"/>
      <c r="L964" s="308"/>
      <c r="M964" s="308"/>
      <c r="N964" s="308"/>
      <c r="O964" s="308"/>
      <c r="P964" s="308"/>
      <c r="Q964" s="308"/>
      <c r="R964" s="308"/>
      <c r="S964" s="308"/>
      <c r="T964" s="308"/>
      <c r="U964" s="308"/>
      <c r="V964" s="308"/>
      <c r="W964" s="308"/>
      <c r="X964" s="308"/>
      <c r="Y964" s="308"/>
      <c r="Z964" s="308"/>
    </row>
    <row r="965">
      <c r="A965" s="361"/>
      <c r="B965" s="308"/>
      <c r="C965" s="308"/>
      <c r="D965" s="308"/>
      <c r="E965" s="308"/>
      <c r="F965" s="308"/>
      <c r="G965" s="308"/>
      <c r="H965" s="308"/>
      <c r="I965" s="308"/>
      <c r="J965" s="308"/>
      <c r="K965" s="308"/>
      <c r="L965" s="308"/>
      <c r="M965" s="308"/>
      <c r="N965" s="308"/>
      <c r="O965" s="308"/>
      <c r="P965" s="308"/>
      <c r="Q965" s="308"/>
      <c r="R965" s="308"/>
      <c r="S965" s="308"/>
      <c r="T965" s="308"/>
      <c r="U965" s="308"/>
      <c r="V965" s="308"/>
      <c r="W965" s="308"/>
      <c r="X965" s="308"/>
      <c r="Y965" s="308"/>
      <c r="Z965" s="308"/>
    </row>
    <row r="966">
      <c r="A966" s="361"/>
      <c r="B966" s="308"/>
      <c r="C966" s="308"/>
      <c r="D966" s="308"/>
      <c r="E966" s="308"/>
      <c r="F966" s="308"/>
      <c r="G966" s="308"/>
      <c r="H966" s="308"/>
      <c r="I966" s="308"/>
      <c r="J966" s="308"/>
      <c r="K966" s="308"/>
      <c r="L966" s="308"/>
      <c r="M966" s="308"/>
      <c r="N966" s="308"/>
      <c r="O966" s="308"/>
      <c r="P966" s="308"/>
      <c r="Q966" s="308"/>
      <c r="R966" s="308"/>
      <c r="S966" s="308"/>
      <c r="T966" s="308"/>
      <c r="U966" s="308"/>
      <c r="V966" s="308"/>
      <c r="W966" s="308"/>
      <c r="X966" s="308"/>
      <c r="Y966" s="308"/>
      <c r="Z966" s="308"/>
    </row>
    <row r="967">
      <c r="A967" s="361"/>
      <c r="B967" s="308"/>
      <c r="C967" s="308"/>
      <c r="D967" s="308"/>
      <c r="E967" s="308"/>
      <c r="F967" s="308"/>
      <c r="G967" s="308"/>
      <c r="H967" s="308"/>
      <c r="I967" s="308"/>
      <c r="J967" s="308"/>
      <c r="K967" s="308"/>
      <c r="L967" s="308"/>
      <c r="M967" s="308"/>
      <c r="N967" s="308"/>
      <c r="O967" s="308"/>
      <c r="P967" s="308"/>
      <c r="Q967" s="308"/>
      <c r="R967" s="308"/>
      <c r="S967" s="308"/>
      <c r="T967" s="308"/>
      <c r="U967" s="308"/>
      <c r="V967" s="308"/>
      <c r="W967" s="308"/>
      <c r="X967" s="308"/>
      <c r="Y967" s="308"/>
      <c r="Z967" s="308"/>
    </row>
    <row r="968">
      <c r="A968" s="361"/>
      <c r="B968" s="308"/>
      <c r="C968" s="308"/>
      <c r="D968" s="308"/>
      <c r="E968" s="308"/>
      <c r="F968" s="308"/>
      <c r="G968" s="308"/>
      <c r="H968" s="308"/>
      <c r="I968" s="308"/>
      <c r="J968" s="308"/>
      <c r="K968" s="308"/>
      <c r="L968" s="308"/>
      <c r="M968" s="308"/>
      <c r="N968" s="308"/>
      <c r="O968" s="308"/>
      <c r="P968" s="308"/>
      <c r="Q968" s="308"/>
      <c r="R968" s="308"/>
      <c r="S968" s="308"/>
      <c r="T968" s="308"/>
      <c r="U968" s="308"/>
      <c r="V968" s="308"/>
      <c r="W968" s="308"/>
      <c r="X968" s="308"/>
      <c r="Y968" s="308"/>
      <c r="Z968" s="308"/>
    </row>
    <row r="969">
      <c r="A969" s="361"/>
      <c r="B969" s="308"/>
      <c r="C969" s="308"/>
      <c r="D969" s="308"/>
      <c r="E969" s="308"/>
      <c r="F969" s="308"/>
      <c r="G969" s="308"/>
      <c r="H969" s="308"/>
      <c r="I969" s="308"/>
      <c r="J969" s="308"/>
      <c r="K969" s="308"/>
      <c r="L969" s="308"/>
      <c r="M969" s="308"/>
      <c r="N969" s="308"/>
      <c r="O969" s="308"/>
      <c r="P969" s="308"/>
      <c r="Q969" s="308"/>
      <c r="R969" s="308"/>
      <c r="S969" s="308"/>
      <c r="T969" s="308"/>
      <c r="U969" s="308"/>
      <c r="V969" s="308"/>
      <c r="W969" s="308"/>
      <c r="X969" s="308"/>
      <c r="Y969" s="308"/>
      <c r="Z969" s="308"/>
    </row>
    <row r="970">
      <c r="A970" s="361"/>
      <c r="B970" s="308"/>
      <c r="C970" s="308"/>
      <c r="D970" s="308"/>
      <c r="E970" s="308"/>
      <c r="F970" s="308"/>
      <c r="G970" s="308"/>
      <c r="H970" s="308"/>
      <c r="I970" s="308"/>
      <c r="J970" s="308"/>
      <c r="K970" s="308"/>
      <c r="L970" s="308"/>
      <c r="M970" s="308"/>
      <c r="N970" s="308"/>
      <c r="O970" s="308"/>
      <c r="P970" s="308"/>
      <c r="Q970" s="308"/>
      <c r="R970" s="308"/>
      <c r="S970" s="308"/>
      <c r="T970" s="308"/>
      <c r="U970" s="308"/>
      <c r="V970" s="308"/>
      <c r="W970" s="308"/>
      <c r="X970" s="308"/>
      <c r="Y970" s="308"/>
      <c r="Z970" s="308"/>
    </row>
    <row r="971">
      <c r="A971" s="361"/>
      <c r="B971" s="308"/>
      <c r="C971" s="308"/>
      <c r="D971" s="308"/>
      <c r="E971" s="308"/>
      <c r="F971" s="308"/>
      <c r="G971" s="308"/>
      <c r="H971" s="308"/>
      <c r="I971" s="308"/>
      <c r="J971" s="308"/>
      <c r="K971" s="308"/>
      <c r="L971" s="308"/>
      <c r="M971" s="308"/>
      <c r="N971" s="308"/>
      <c r="O971" s="308"/>
      <c r="P971" s="308"/>
      <c r="Q971" s="308"/>
      <c r="R971" s="308"/>
      <c r="S971" s="308"/>
      <c r="T971" s="308"/>
      <c r="U971" s="308"/>
      <c r="V971" s="308"/>
      <c r="W971" s="308"/>
      <c r="X971" s="308"/>
      <c r="Y971" s="308"/>
      <c r="Z971" s="308"/>
    </row>
    <row r="972">
      <c r="A972" s="361"/>
      <c r="B972" s="308"/>
      <c r="C972" s="308"/>
      <c r="D972" s="308"/>
      <c r="E972" s="308"/>
      <c r="F972" s="308"/>
      <c r="G972" s="308"/>
      <c r="H972" s="308"/>
      <c r="I972" s="308"/>
      <c r="J972" s="308"/>
      <c r="K972" s="308"/>
      <c r="L972" s="308"/>
      <c r="M972" s="308"/>
      <c r="N972" s="308"/>
      <c r="O972" s="308"/>
      <c r="P972" s="308"/>
      <c r="Q972" s="308"/>
      <c r="R972" s="308"/>
      <c r="S972" s="308"/>
      <c r="T972" s="308"/>
      <c r="U972" s="308"/>
      <c r="V972" s="308"/>
      <c r="W972" s="308"/>
      <c r="X972" s="308"/>
      <c r="Y972" s="308"/>
      <c r="Z972" s="308"/>
    </row>
    <row r="973">
      <c r="A973" s="361"/>
      <c r="B973" s="308"/>
      <c r="C973" s="308"/>
      <c r="D973" s="308"/>
      <c r="E973" s="308"/>
      <c r="F973" s="308"/>
      <c r="G973" s="308"/>
      <c r="H973" s="308"/>
      <c r="I973" s="308"/>
      <c r="J973" s="308"/>
      <c r="K973" s="308"/>
      <c r="L973" s="308"/>
      <c r="M973" s="308"/>
      <c r="N973" s="308"/>
      <c r="O973" s="308"/>
      <c r="P973" s="308"/>
      <c r="Q973" s="308"/>
      <c r="R973" s="308"/>
      <c r="S973" s="308"/>
      <c r="T973" s="308"/>
      <c r="U973" s="308"/>
      <c r="V973" s="308"/>
      <c r="W973" s="308"/>
      <c r="X973" s="308"/>
      <c r="Y973" s="308"/>
      <c r="Z973" s="308"/>
    </row>
    <row r="974">
      <c r="A974" s="361"/>
      <c r="B974" s="308"/>
      <c r="C974" s="308"/>
      <c r="D974" s="308"/>
      <c r="E974" s="308"/>
      <c r="F974" s="308"/>
      <c r="G974" s="308"/>
      <c r="H974" s="308"/>
      <c r="I974" s="308"/>
      <c r="J974" s="308"/>
      <c r="K974" s="308"/>
      <c r="L974" s="308"/>
      <c r="M974" s="308"/>
      <c r="N974" s="308"/>
      <c r="O974" s="308"/>
      <c r="P974" s="308"/>
      <c r="Q974" s="308"/>
      <c r="R974" s="308"/>
      <c r="S974" s="308"/>
      <c r="T974" s="308"/>
      <c r="U974" s="308"/>
      <c r="V974" s="308"/>
      <c r="W974" s="308"/>
      <c r="X974" s="308"/>
      <c r="Y974" s="308"/>
      <c r="Z974" s="308"/>
    </row>
    <row r="975">
      <c r="A975" s="361"/>
      <c r="B975" s="308"/>
      <c r="C975" s="308"/>
      <c r="D975" s="308"/>
      <c r="E975" s="308"/>
      <c r="F975" s="308"/>
      <c r="G975" s="308"/>
      <c r="H975" s="308"/>
      <c r="I975" s="308"/>
      <c r="J975" s="308"/>
      <c r="K975" s="308"/>
      <c r="L975" s="308"/>
      <c r="M975" s="308"/>
      <c r="N975" s="308"/>
      <c r="O975" s="308"/>
      <c r="P975" s="308"/>
      <c r="Q975" s="308"/>
      <c r="R975" s="308"/>
      <c r="S975" s="308"/>
      <c r="T975" s="308"/>
      <c r="U975" s="308"/>
      <c r="V975" s="308"/>
      <c r="W975" s="308"/>
      <c r="X975" s="308"/>
      <c r="Y975" s="308"/>
      <c r="Z975" s="308"/>
    </row>
    <row r="976">
      <c r="A976" s="361"/>
      <c r="B976" s="308"/>
      <c r="C976" s="308"/>
      <c r="D976" s="308"/>
      <c r="E976" s="308"/>
      <c r="F976" s="308"/>
      <c r="G976" s="308"/>
      <c r="H976" s="308"/>
      <c r="I976" s="308"/>
      <c r="J976" s="308"/>
      <c r="K976" s="308"/>
      <c r="L976" s="308"/>
      <c r="M976" s="308"/>
      <c r="N976" s="308"/>
      <c r="O976" s="308"/>
      <c r="P976" s="308"/>
      <c r="Q976" s="308"/>
      <c r="R976" s="308"/>
      <c r="S976" s="308"/>
      <c r="T976" s="308"/>
      <c r="U976" s="308"/>
      <c r="V976" s="308"/>
      <c r="W976" s="308"/>
      <c r="X976" s="308"/>
      <c r="Y976" s="308"/>
      <c r="Z976" s="308"/>
    </row>
    <row r="977">
      <c r="A977" s="361"/>
      <c r="B977" s="308"/>
      <c r="C977" s="308"/>
      <c r="D977" s="308"/>
      <c r="E977" s="308"/>
      <c r="F977" s="308"/>
      <c r="G977" s="308"/>
      <c r="H977" s="308"/>
      <c r="I977" s="308"/>
      <c r="J977" s="308"/>
      <c r="K977" s="308"/>
      <c r="L977" s="308"/>
      <c r="M977" s="308"/>
      <c r="N977" s="308"/>
      <c r="O977" s="308"/>
      <c r="P977" s="308"/>
      <c r="Q977" s="308"/>
      <c r="R977" s="308"/>
      <c r="S977" s="308"/>
      <c r="T977" s="308"/>
      <c r="U977" s="308"/>
      <c r="V977" s="308"/>
      <c r="W977" s="308"/>
      <c r="X977" s="308"/>
      <c r="Y977" s="308"/>
      <c r="Z977" s="308"/>
    </row>
    <row r="978">
      <c r="A978" s="361"/>
      <c r="B978" s="308"/>
      <c r="C978" s="308"/>
      <c r="D978" s="308"/>
      <c r="E978" s="308"/>
      <c r="F978" s="308"/>
      <c r="G978" s="308"/>
      <c r="H978" s="308"/>
      <c r="I978" s="308"/>
      <c r="J978" s="308"/>
      <c r="K978" s="308"/>
      <c r="L978" s="308"/>
      <c r="M978" s="308"/>
      <c r="N978" s="308"/>
      <c r="O978" s="308"/>
      <c r="P978" s="308"/>
      <c r="Q978" s="308"/>
      <c r="R978" s="308"/>
      <c r="S978" s="308"/>
      <c r="T978" s="308"/>
      <c r="U978" s="308"/>
      <c r="V978" s="308"/>
      <c r="W978" s="308"/>
      <c r="X978" s="308"/>
      <c r="Y978" s="308"/>
      <c r="Z978" s="308"/>
    </row>
    <row r="979">
      <c r="A979" s="361"/>
      <c r="B979" s="308"/>
      <c r="C979" s="308"/>
      <c r="D979" s="308"/>
      <c r="E979" s="308"/>
      <c r="F979" s="308"/>
      <c r="G979" s="308"/>
      <c r="H979" s="308"/>
      <c r="I979" s="308"/>
      <c r="J979" s="308"/>
      <c r="K979" s="308"/>
      <c r="L979" s="308"/>
      <c r="M979" s="308"/>
      <c r="N979" s="308"/>
      <c r="O979" s="308"/>
      <c r="P979" s="308"/>
      <c r="Q979" s="308"/>
      <c r="R979" s="308"/>
      <c r="S979" s="308"/>
      <c r="T979" s="308"/>
      <c r="U979" s="308"/>
      <c r="V979" s="308"/>
      <c r="W979" s="308"/>
      <c r="X979" s="308"/>
      <c r="Y979" s="308"/>
      <c r="Z979" s="308"/>
    </row>
    <row r="980">
      <c r="A980" s="361"/>
      <c r="B980" s="308"/>
      <c r="C980" s="308"/>
      <c r="D980" s="308"/>
      <c r="E980" s="308"/>
      <c r="F980" s="308"/>
      <c r="G980" s="308"/>
      <c r="H980" s="308"/>
      <c r="I980" s="308"/>
      <c r="J980" s="308"/>
      <c r="K980" s="308"/>
      <c r="L980" s="308"/>
      <c r="M980" s="308"/>
      <c r="N980" s="308"/>
      <c r="O980" s="308"/>
      <c r="P980" s="308"/>
      <c r="Q980" s="308"/>
      <c r="R980" s="308"/>
      <c r="S980" s="308"/>
      <c r="T980" s="308"/>
      <c r="U980" s="308"/>
      <c r="V980" s="308"/>
      <c r="W980" s="308"/>
      <c r="X980" s="308"/>
      <c r="Y980" s="308"/>
      <c r="Z980" s="308"/>
    </row>
    <row r="981">
      <c r="A981" s="361"/>
      <c r="B981" s="308"/>
      <c r="C981" s="308"/>
      <c r="D981" s="308"/>
      <c r="E981" s="308"/>
      <c r="F981" s="308"/>
      <c r="G981" s="308"/>
      <c r="H981" s="308"/>
      <c r="I981" s="308"/>
      <c r="J981" s="308"/>
      <c r="K981" s="308"/>
      <c r="L981" s="308"/>
      <c r="M981" s="308"/>
      <c r="N981" s="308"/>
      <c r="O981" s="308"/>
      <c r="P981" s="308"/>
      <c r="Q981" s="308"/>
      <c r="R981" s="308"/>
      <c r="S981" s="308"/>
      <c r="T981" s="308"/>
      <c r="U981" s="308"/>
      <c r="V981" s="308"/>
      <c r="W981" s="308"/>
      <c r="X981" s="308"/>
      <c r="Y981" s="308"/>
      <c r="Z981" s="308"/>
    </row>
    <row r="982">
      <c r="A982" s="361"/>
      <c r="B982" s="308"/>
      <c r="C982" s="308"/>
      <c r="D982" s="308"/>
      <c r="E982" s="308"/>
      <c r="F982" s="308"/>
      <c r="G982" s="308"/>
      <c r="H982" s="308"/>
      <c r="I982" s="308"/>
      <c r="J982" s="308"/>
      <c r="K982" s="308"/>
      <c r="L982" s="308"/>
      <c r="M982" s="308"/>
      <c r="N982" s="308"/>
      <c r="O982" s="308"/>
      <c r="P982" s="308"/>
      <c r="Q982" s="308"/>
      <c r="R982" s="308"/>
      <c r="S982" s="308"/>
      <c r="T982" s="308"/>
      <c r="U982" s="308"/>
      <c r="V982" s="308"/>
      <c r="W982" s="308"/>
      <c r="X982" s="308"/>
      <c r="Y982" s="308"/>
      <c r="Z982" s="308"/>
    </row>
    <row r="983">
      <c r="A983" s="361"/>
      <c r="B983" s="308"/>
      <c r="C983" s="308"/>
      <c r="D983" s="308"/>
      <c r="E983" s="308"/>
      <c r="F983" s="308"/>
      <c r="G983" s="308"/>
      <c r="H983" s="308"/>
      <c r="I983" s="308"/>
      <c r="J983" s="308"/>
      <c r="K983" s="308"/>
      <c r="L983" s="308"/>
      <c r="M983" s="308"/>
      <c r="N983" s="308"/>
      <c r="O983" s="308"/>
      <c r="P983" s="308"/>
      <c r="Q983" s="308"/>
      <c r="R983" s="308"/>
      <c r="S983" s="308"/>
      <c r="T983" s="308"/>
      <c r="U983" s="308"/>
      <c r="V983" s="308"/>
      <c r="W983" s="308"/>
      <c r="X983" s="308"/>
      <c r="Y983" s="308"/>
      <c r="Z983" s="308"/>
    </row>
    <row r="984">
      <c r="A984" s="361"/>
      <c r="B984" s="308"/>
      <c r="C984" s="308"/>
      <c r="D984" s="308"/>
      <c r="E984" s="308"/>
      <c r="F984" s="308"/>
      <c r="G984" s="308"/>
      <c r="H984" s="308"/>
      <c r="I984" s="308"/>
      <c r="J984" s="308"/>
      <c r="K984" s="308"/>
      <c r="L984" s="308"/>
      <c r="M984" s="308"/>
      <c r="N984" s="308"/>
      <c r="O984" s="308"/>
      <c r="P984" s="308"/>
      <c r="Q984" s="308"/>
      <c r="R984" s="308"/>
      <c r="S984" s="308"/>
      <c r="T984" s="308"/>
      <c r="U984" s="308"/>
      <c r="V984" s="308"/>
      <c r="W984" s="308"/>
      <c r="X984" s="308"/>
      <c r="Y984" s="308"/>
      <c r="Z984" s="308"/>
    </row>
    <row r="985">
      <c r="A985" s="361"/>
      <c r="B985" s="308"/>
      <c r="C985" s="308"/>
      <c r="D985" s="308"/>
      <c r="E985" s="308"/>
      <c r="F985" s="308"/>
      <c r="G985" s="308"/>
      <c r="H985" s="308"/>
      <c r="I985" s="308"/>
      <c r="J985" s="308"/>
      <c r="K985" s="308"/>
      <c r="L985" s="308"/>
      <c r="M985" s="308"/>
      <c r="N985" s="308"/>
      <c r="O985" s="308"/>
      <c r="P985" s="308"/>
      <c r="Q985" s="308"/>
      <c r="R985" s="308"/>
      <c r="S985" s="308"/>
      <c r="T985" s="308"/>
      <c r="U985" s="308"/>
      <c r="V985" s="308"/>
      <c r="W985" s="308"/>
      <c r="X985" s="308"/>
      <c r="Y985" s="308"/>
      <c r="Z985" s="308"/>
    </row>
    <row r="986">
      <c r="A986" s="361"/>
      <c r="B986" s="308"/>
      <c r="C986" s="308"/>
      <c r="D986" s="308"/>
      <c r="E986" s="308"/>
      <c r="F986" s="308"/>
      <c r="G986" s="308"/>
      <c r="H986" s="308"/>
      <c r="I986" s="308"/>
      <c r="J986" s="308"/>
      <c r="K986" s="308"/>
      <c r="L986" s="308"/>
      <c r="M986" s="308"/>
      <c r="N986" s="308"/>
      <c r="O986" s="308"/>
      <c r="P986" s="308"/>
      <c r="Q986" s="308"/>
      <c r="R986" s="308"/>
      <c r="S986" s="308"/>
      <c r="T986" s="308"/>
      <c r="U986" s="308"/>
      <c r="V986" s="308"/>
      <c r="W986" s="308"/>
      <c r="X986" s="308"/>
      <c r="Y986" s="308"/>
      <c r="Z986" s="308"/>
    </row>
    <row r="987">
      <c r="A987" s="361"/>
      <c r="B987" s="308"/>
      <c r="C987" s="308"/>
      <c r="D987" s="308"/>
      <c r="E987" s="308"/>
      <c r="F987" s="308"/>
      <c r="G987" s="308"/>
      <c r="H987" s="308"/>
      <c r="I987" s="308"/>
      <c r="J987" s="308"/>
      <c r="K987" s="308"/>
      <c r="L987" s="308"/>
      <c r="M987" s="308"/>
      <c r="N987" s="308"/>
      <c r="O987" s="308"/>
      <c r="P987" s="308"/>
      <c r="Q987" s="308"/>
      <c r="R987" s="308"/>
      <c r="S987" s="308"/>
      <c r="T987" s="308"/>
      <c r="U987" s="308"/>
      <c r="V987" s="308"/>
      <c r="W987" s="308"/>
      <c r="X987" s="308"/>
      <c r="Y987" s="308"/>
      <c r="Z987" s="308"/>
    </row>
    <row r="988">
      <c r="A988" s="361"/>
      <c r="B988" s="308"/>
      <c r="C988" s="308"/>
      <c r="D988" s="308"/>
      <c r="E988" s="308"/>
      <c r="F988" s="308"/>
      <c r="G988" s="308"/>
      <c r="H988" s="308"/>
      <c r="I988" s="308"/>
      <c r="J988" s="308"/>
      <c r="K988" s="308"/>
      <c r="L988" s="308"/>
      <c r="M988" s="308"/>
      <c r="N988" s="308"/>
      <c r="O988" s="308"/>
      <c r="P988" s="308"/>
      <c r="Q988" s="308"/>
      <c r="R988" s="308"/>
      <c r="S988" s="308"/>
      <c r="T988" s="308"/>
      <c r="U988" s="308"/>
      <c r="V988" s="308"/>
      <c r="W988" s="308"/>
      <c r="X988" s="308"/>
      <c r="Y988" s="308"/>
      <c r="Z988" s="308"/>
    </row>
    <row r="989">
      <c r="A989" s="361"/>
      <c r="B989" s="308"/>
      <c r="C989" s="308"/>
      <c r="D989" s="308"/>
      <c r="E989" s="308"/>
      <c r="F989" s="308"/>
      <c r="G989" s="308"/>
      <c r="H989" s="308"/>
      <c r="I989" s="308"/>
      <c r="J989" s="308"/>
      <c r="K989" s="308"/>
      <c r="L989" s="308"/>
      <c r="M989" s="308"/>
      <c r="N989" s="308"/>
      <c r="O989" s="308"/>
      <c r="P989" s="308"/>
      <c r="Q989" s="308"/>
      <c r="R989" s="308"/>
      <c r="S989" s="308"/>
      <c r="T989" s="308"/>
      <c r="U989" s="308"/>
      <c r="V989" s="308"/>
      <c r="W989" s="308"/>
      <c r="X989" s="308"/>
      <c r="Y989" s="308"/>
      <c r="Z989" s="308"/>
    </row>
    <row r="990">
      <c r="A990" s="361"/>
      <c r="B990" s="308"/>
      <c r="C990" s="308"/>
      <c r="D990" s="308"/>
      <c r="E990" s="308"/>
      <c r="F990" s="308"/>
      <c r="G990" s="308"/>
      <c r="H990" s="308"/>
      <c r="I990" s="308"/>
      <c r="J990" s="308"/>
      <c r="K990" s="308"/>
      <c r="L990" s="308"/>
      <c r="M990" s="308"/>
      <c r="N990" s="308"/>
      <c r="O990" s="308"/>
      <c r="P990" s="308"/>
      <c r="Q990" s="308"/>
      <c r="R990" s="308"/>
      <c r="S990" s="308"/>
      <c r="T990" s="308"/>
      <c r="U990" s="308"/>
      <c r="V990" s="308"/>
      <c r="W990" s="308"/>
      <c r="X990" s="308"/>
      <c r="Y990" s="308"/>
      <c r="Z990" s="308"/>
    </row>
    <row r="991">
      <c r="A991" s="361"/>
      <c r="B991" s="308"/>
      <c r="C991" s="308"/>
      <c r="D991" s="308"/>
      <c r="E991" s="308"/>
      <c r="F991" s="308"/>
      <c r="G991" s="308"/>
      <c r="H991" s="308"/>
      <c r="I991" s="308"/>
      <c r="J991" s="308"/>
      <c r="K991" s="308"/>
      <c r="L991" s="308"/>
      <c r="M991" s="308"/>
      <c r="N991" s="308"/>
      <c r="O991" s="308"/>
      <c r="P991" s="308"/>
      <c r="Q991" s="308"/>
      <c r="R991" s="308"/>
      <c r="S991" s="308"/>
      <c r="T991" s="308"/>
      <c r="U991" s="308"/>
      <c r="V991" s="308"/>
      <c r="W991" s="308"/>
      <c r="X991" s="308"/>
      <c r="Y991" s="308"/>
      <c r="Z991" s="308"/>
    </row>
    <row r="992">
      <c r="A992" s="361"/>
      <c r="B992" s="308"/>
      <c r="C992" s="308"/>
      <c r="D992" s="308"/>
      <c r="E992" s="308"/>
      <c r="F992" s="308"/>
      <c r="G992" s="308"/>
      <c r="H992" s="308"/>
      <c r="I992" s="308"/>
      <c r="J992" s="308"/>
      <c r="K992" s="308"/>
      <c r="L992" s="308"/>
      <c r="M992" s="308"/>
      <c r="N992" s="308"/>
      <c r="O992" s="308"/>
      <c r="P992" s="308"/>
      <c r="Q992" s="308"/>
      <c r="R992" s="308"/>
      <c r="S992" s="308"/>
      <c r="T992" s="308"/>
      <c r="U992" s="308"/>
      <c r="V992" s="308"/>
      <c r="W992" s="308"/>
      <c r="X992" s="308"/>
      <c r="Y992" s="308"/>
      <c r="Z992" s="308"/>
    </row>
    <row r="993">
      <c r="A993" s="361"/>
      <c r="B993" s="308"/>
      <c r="C993" s="308"/>
      <c r="D993" s="308"/>
      <c r="E993" s="308"/>
      <c r="F993" s="308"/>
      <c r="G993" s="308"/>
      <c r="H993" s="308"/>
      <c r="I993" s="308"/>
      <c r="J993" s="308"/>
      <c r="K993" s="308"/>
      <c r="L993" s="308"/>
      <c r="M993" s="308"/>
      <c r="N993" s="308"/>
      <c r="O993" s="308"/>
      <c r="P993" s="308"/>
      <c r="Q993" s="308"/>
      <c r="R993" s="308"/>
      <c r="S993" s="308"/>
      <c r="T993" s="308"/>
      <c r="U993" s="308"/>
      <c r="V993" s="308"/>
      <c r="W993" s="308"/>
      <c r="X993" s="308"/>
      <c r="Y993" s="308"/>
      <c r="Z993" s="308"/>
    </row>
    <row r="994">
      <c r="A994" s="361"/>
      <c r="B994" s="308"/>
      <c r="C994" s="308"/>
      <c r="D994" s="308"/>
      <c r="E994" s="308"/>
      <c r="F994" s="308"/>
      <c r="G994" s="308"/>
      <c r="H994" s="308"/>
      <c r="I994" s="308"/>
      <c r="J994" s="308"/>
      <c r="K994" s="308"/>
      <c r="L994" s="308"/>
      <c r="M994" s="308"/>
      <c r="N994" s="308"/>
      <c r="O994" s="308"/>
      <c r="P994" s="308"/>
      <c r="Q994" s="308"/>
      <c r="R994" s="308"/>
      <c r="S994" s="308"/>
      <c r="T994" s="308"/>
      <c r="U994" s="308"/>
      <c r="V994" s="308"/>
      <c r="W994" s="308"/>
      <c r="X994" s="308"/>
      <c r="Y994" s="308"/>
      <c r="Z994" s="308"/>
    </row>
    <row r="995">
      <c r="A995" s="361"/>
      <c r="B995" s="308"/>
      <c r="C995" s="308"/>
      <c r="D995" s="308"/>
      <c r="E995" s="308"/>
      <c r="F995" s="308"/>
      <c r="G995" s="308"/>
      <c r="H995" s="308"/>
      <c r="I995" s="308"/>
      <c r="J995" s="308"/>
      <c r="K995" s="308"/>
      <c r="L995" s="308"/>
      <c r="M995" s="308"/>
      <c r="N995" s="308"/>
      <c r="O995" s="308"/>
      <c r="P995" s="308"/>
      <c r="Q995" s="308"/>
      <c r="R995" s="308"/>
      <c r="S995" s="308"/>
      <c r="T995" s="308"/>
      <c r="U995" s="308"/>
      <c r="V995" s="308"/>
      <c r="W995" s="308"/>
      <c r="X995" s="308"/>
      <c r="Y995" s="308"/>
      <c r="Z995" s="308"/>
    </row>
    <row r="996">
      <c r="A996" s="361"/>
      <c r="B996" s="308"/>
      <c r="C996" s="308"/>
      <c r="D996" s="308"/>
      <c r="E996" s="308"/>
      <c r="F996" s="308"/>
      <c r="G996" s="308"/>
      <c r="H996" s="308"/>
      <c r="I996" s="308"/>
      <c r="J996" s="308"/>
      <c r="K996" s="308"/>
      <c r="L996" s="308"/>
      <c r="M996" s="308"/>
      <c r="N996" s="308"/>
      <c r="O996" s="308"/>
      <c r="P996" s="308"/>
      <c r="Q996" s="308"/>
      <c r="R996" s="308"/>
      <c r="S996" s="308"/>
      <c r="T996" s="308"/>
      <c r="U996" s="308"/>
      <c r="V996" s="308"/>
      <c r="W996" s="308"/>
      <c r="X996" s="308"/>
      <c r="Y996" s="308"/>
      <c r="Z996" s="308"/>
    </row>
    <row r="997">
      <c r="A997" s="361"/>
      <c r="B997" s="308"/>
      <c r="C997" s="308"/>
      <c r="D997" s="308"/>
      <c r="E997" s="308"/>
      <c r="F997" s="308"/>
      <c r="G997" s="308"/>
      <c r="H997" s="308"/>
      <c r="I997" s="308"/>
      <c r="J997" s="308"/>
      <c r="K997" s="308"/>
      <c r="L997" s="308"/>
      <c r="M997" s="308"/>
      <c r="N997" s="308"/>
      <c r="O997" s="308"/>
      <c r="P997" s="308"/>
      <c r="Q997" s="308"/>
      <c r="R997" s="308"/>
      <c r="S997" s="308"/>
      <c r="T997" s="308"/>
      <c r="U997" s="308"/>
      <c r="V997" s="308"/>
      <c r="W997" s="308"/>
      <c r="X997" s="308"/>
      <c r="Y997" s="308"/>
      <c r="Z997" s="308"/>
    </row>
    <row r="998">
      <c r="A998" s="361"/>
      <c r="B998" s="308"/>
      <c r="C998" s="308"/>
      <c r="D998" s="308"/>
      <c r="E998" s="308"/>
      <c r="F998" s="308"/>
      <c r="G998" s="308"/>
      <c r="H998" s="308"/>
      <c r="I998" s="308"/>
      <c r="J998" s="308"/>
      <c r="K998" s="308"/>
      <c r="L998" s="308"/>
      <c r="M998" s="308"/>
      <c r="N998" s="308"/>
      <c r="O998" s="308"/>
      <c r="P998" s="308"/>
      <c r="Q998" s="308"/>
      <c r="R998" s="308"/>
      <c r="S998" s="308"/>
      <c r="T998" s="308"/>
      <c r="U998" s="308"/>
      <c r="V998" s="308"/>
      <c r="W998" s="308"/>
      <c r="X998" s="308"/>
      <c r="Y998" s="308"/>
      <c r="Z998" s="308"/>
    </row>
    <row r="999">
      <c r="A999" s="361"/>
      <c r="B999" s="308"/>
      <c r="C999" s="308"/>
      <c r="D999" s="308"/>
      <c r="E999" s="308"/>
      <c r="F999" s="308"/>
      <c r="G999" s="308"/>
      <c r="H999" s="308"/>
      <c r="I999" s="308"/>
      <c r="J999" s="308"/>
      <c r="K999" s="308"/>
      <c r="L999" s="308"/>
      <c r="M999" s="308"/>
      <c r="N999" s="308"/>
      <c r="O999" s="308"/>
      <c r="P999" s="308"/>
      <c r="Q999" s="308"/>
      <c r="R999" s="308"/>
      <c r="S999" s="308"/>
      <c r="T999" s="308"/>
      <c r="U999" s="308"/>
      <c r="V999" s="308"/>
      <c r="W999" s="308"/>
      <c r="X999" s="308"/>
      <c r="Y999" s="308"/>
      <c r="Z999" s="308"/>
    </row>
    <row r="1000">
      <c r="A1000" s="361"/>
      <c r="B1000" s="308"/>
      <c r="C1000" s="308"/>
      <c r="D1000" s="308"/>
      <c r="E1000" s="308"/>
      <c r="F1000" s="308"/>
      <c r="G1000" s="308"/>
      <c r="H1000" s="308"/>
      <c r="I1000" s="308"/>
      <c r="J1000" s="308"/>
      <c r="K1000" s="308"/>
      <c r="L1000" s="308"/>
      <c r="M1000" s="308"/>
      <c r="N1000" s="308"/>
      <c r="O1000" s="308"/>
      <c r="P1000" s="308"/>
      <c r="Q1000" s="308"/>
      <c r="R1000" s="308"/>
      <c r="S1000" s="308"/>
      <c r="T1000" s="308"/>
      <c r="U1000" s="308"/>
      <c r="V1000" s="308"/>
      <c r="W1000" s="308"/>
      <c r="X1000" s="308"/>
      <c r="Y1000" s="308"/>
      <c r="Z1000" s="308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75"/>
  <cols>
    <col customWidth="1" min="1" max="10" width="20.57"/>
  </cols>
  <sheetData>
    <row r="1" ht="15.0" customHeight="1">
      <c r="A1" s="362" t="s">
        <v>10250</v>
      </c>
      <c r="B1" s="362" t="s">
        <v>8301</v>
      </c>
      <c r="C1" s="362" t="s">
        <v>10251</v>
      </c>
      <c r="D1" s="362" t="s">
        <v>10252</v>
      </c>
      <c r="E1" s="362" t="s">
        <v>10253</v>
      </c>
      <c r="F1" s="362" t="s">
        <v>9841</v>
      </c>
      <c r="G1" s="362" t="s">
        <v>9842</v>
      </c>
      <c r="H1" s="362" t="s">
        <v>8304</v>
      </c>
      <c r="I1" s="362" t="s">
        <v>8305</v>
      </c>
      <c r="J1" s="362" t="s">
        <v>8306</v>
      </c>
    </row>
    <row r="2" ht="15.75" customHeight="1">
      <c r="A2" s="363" t="s">
        <v>10254</v>
      </c>
      <c r="B2" s="363" t="s">
        <v>10255</v>
      </c>
      <c r="C2" s="363" t="s">
        <v>10256</v>
      </c>
      <c r="D2" s="363" t="s">
        <v>10257</v>
      </c>
      <c r="E2" s="363" t="s">
        <v>10258</v>
      </c>
      <c r="F2" s="363" t="s">
        <v>9843</v>
      </c>
      <c r="G2" s="363" t="s">
        <v>9844</v>
      </c>
      <c r="H2" s="363" t="s">
        <v>35</v>
      </c>
      <c r="I2" s="363" t="s">
        <v>8309</v>
      </c>
      <c r="J2" s="363" t="s">
        <v>8309</v>
      </c>
    </row>
    <row r="3" ht="15.0" customHeight="1">
      <c r="A3" s="363" t="s">
        <v>10254</v>
      </c>
      <c r="B3" s="363" t="s">
        <v>10255</v>
      </c>
      <c r="C3" s="363" t="s">
        <v>10256</v>
      </c>
      <c r="D3" s="363" t="s">
        <v>10257</v>
      </c>
      <c r="E3" s="363" t="s">
        <v>10258</v>
      </c>
      <c r="F3" s="363" t="s">
        <v>9843</v>
      </c>
      <c r="G3" s="363" t="s">
        <v>9844</v>
      </c>
      <c r="H3" s="363" t="s">
        <v>7606</v>
      </c>
      <c r="I3" s="363" t="s">
        <v>8315</v>
      </c>
      <c r="J3" s="363" t="s">
        <v>8309</v>
      </c>
    </row>
    <row r="4" ht="15.0" customHeight="1">
      <c r="A4" s="363" t="s">
        <v>10254</v>
      </c>
      <c r="B4" s="363" t="s">
        <v>10255</v>
      </c>
      <c r="C4" s="363" t="s">
        <v>10256</v>
      </c>
      <c r="D4" s="363" t="s">
        <v>10257</v>
      </c>
      <c r="E4" s="363" t="s">
        <v>10258</v>
      </c>
      <c r="F4" s="363" t="s">
        <v>9843</v>
      </c>
      <c r="G4" s="363" t="s">
        <v>9844</v>
      </c>
      <c r="H4" s="363" t="s">
        <v>8384</v>
      </c>
      <c r="I4" s="363" t="s">
        <v>10259</v>
      </c>
      <c r="J4" s="363" t="s">
        <v>8309</v>
      </c>
    </row>
    <row r="5" ht="15.75" customHeight="1">
      <c r="A5" s="363" t="s">
        <v>10254</v>
      </c>
      <c r="B5" s="363" t="s">
        <v>10255</v>
      </c>
      <c r="C5" s="363" t="s">
        <v>10256</v>
      </c>
      <c r="D5" s="363" t="s">
        <v>10257</v>
      </c>
      <c r="E5" s="363" t="s">
        <v>10258</v>
      </c>
      <c r="F5" s="363" t="s">
        <v>9843</v>
      </c>
      <c r="G5" s="363" t="s">
        <v>9844</v>
      </c>
      <c r="H5" s="363" t="s">
        <v>7570</v>
      </c>
      <c r="I5" s="363" t="s">
        <v>8315</v>
      </c>
      <c r="J5" s="363" t="s">
        <v>8309</v>
      </c>
    </row>
    <row r="6" ht="15.0" customHeight="1">
      <c r="A6" s="363" t="s">
        <v>10254</v>
      </c>
      <c r="B6" s="363" t="s">
        <v>10260</v>
      </c>
      <c r="C6" s="363" t="s">
        <v>10256</v>
      </c>
      <c r="D6" s="363" t="s">
        <v>10257</v>
      </c>
      <c r="E6" s="363" t="s">
        <v>10261</v>
      </c>
      <c r="F6" s="363" t="s">
        <v>9845</v>
      </c>
      <c r="G6" s="363" t="s">
        <v>9846</v>
      </c>
      <c r="H6" s="363" t="s">
        <v>8384</v>
      </c>
      <c r="I6" s="363" t="s">
        <v>10262</v>
      </c>
      <c r="J6" s="363" t="s">
        <v>8309</v>
      </c>
    </row>
    <row r="7" ht="15.0" customHeight="1">
      <c r="A7" s="363" t="s">
        <v>10254</v>
      </c>
      <c r="B7" s="363" t="s">
        <v>10260</v>
      </c>
      <c r="C7" s="363" t="s">
        <v>10256</v>
      </c>
      <c r="D7" s="363" t="s">
        <v>10257</v>
      </c>
      <c r="E7" s="363" t="s">
        <v>10261</v>
      </c>
      <c r="F7" s="363" t="s">
        <v>9845</v>
      </c>
      <c r="G7" s="363" t="s">
        <v>9846</v>
      </c>
      <c r="H7" s="363" t="s">
        <v>7576</v>
      </c>
      <c r="I7" s="363" t="s">
        <v>8315</v>
      </c>
      <c r="J7" s="363" t="s">
        <v>8309</v>
      </c>
    </row>
    <row r="8" ht="15.0" customHeight="1">
      <c r="A8" s="363" t="s">
        <v>10254</v>
      </c>
      <c r="B8" s="363" t="s">
        <v>10260</v>
      </c>
      <c r="C8" s="363" t="s">
        <v>10256</v>
      </c>
      <c r="D8" s="363" t="s">
        <v>10257</v>
      </c>
      <c r="E8" s="363" t="s">
        <v>10261</v>
      </c>
      <c r="F8" s="363" t="s">
        <v>9845</v>
      </c>
      <c r="G8" s="363" t="s">
        <v>9846</v>
      </c>
      <c r="H8" s="363" t="s">
        <v>35</v>
      </c>
      <c r="I8" s="363" t="s">
        <v>8309</v>
      </c>
      <c r="J8" s="363" t="s">
        <v>8309</v>
      </c>
    </row>
    <row r="9" ht="15.75" customHeight="1">
      <c r="A9" s="363" t="s">
        <v>10254</v>
      </c>
      <c r="B9" s="363" t="s">
        <v>10263</v>
      </c>
      <c r="C9" s="363" t="s">
        <v>10256</v>
      </c>
      <c r="D9" s="363" t="s">
        <v>10257</v>
      </c>
      <c r="E9" s="363" t="s">
        <v>10264</v>
      </c>
      <c r="F9" s="363" t="s">
        <v>9847</v>
      </c>
      <c r="G9" s="363" t="s">
        <v>9848</v>
      </c>
      <c r="H9" s="363" t="s">
        <v>35</v>
      </c>
      <c r="I9" s="363" t="s">
        <v>8309</v>
      </c>
      <c r="J9" s="363" t="s">
        <v>8309</v>
      </c>
    </row>
    <row r="10" ht="15.0" customHeight="1">
      <c r="A10" s="363" t="s">
        <v>10254</v>
      </c>
      <c r="B10" s="363" t="s">
        <v>10263</v>
      </c>
      <c r="C10" s="363" t="s">
        <v>10256</v>
      </c>
      <c r="D10" s="363" t="s">
        <v>10257</v>
      </c>
      <c r="E10" s="363" t="s">
        <v>10264</v>
      </c>
      <c r="F10" s="363" t="s">
        <v>9847</v>
      </c>
      <c r="G10" s="363" t="s">
        <v>9848</v>
      </c>
      <c r="H10" s="363" t="s">
        <v>8494</v>
      </c>
      <c r="I10" s="363" t="s">
        <v>10265</v>
      </c>
      <c r="J10" s="363" t="s">
        <v>8309</v>
      </c>
    </row>
    <row r="11" ht="15.0" customHeight="1">
      <c r="A11" s="363" t="s">
        <v>10254</v>
      </c>
      <c r="B11" s="363" t="s">
        <v>10263</v>
      </c>
      <c r="C11" s="363" t="s">
        <v>10256</v>
      </c>
      <c r="D11" s="363" t="s">
        <v>10257</v>
      </c>
      <c r="E11" s="363" t="s">
        <v>10264</v>
      </c>
      <c r="F11" s="363" t="s">
        <v>9847</v>
      </c>
      <c r="G11" s="363" t="s">
        <v>9848</v>
      </c>
      <c r="H11" s="363" t="s">
        <v>8384</v>
      </c>
      <c r="I11" s="363" t="s">
        <v>10266</v>
      </c>
      <c r="J11" s="363" t="s">
        <v>8309</v>
      </c>
    </row>
    <row r="12" ht="15.75" customHeight="1">
      <c r="A12" s="363" t="s">
        <v>10267</v>
      </c>
      <c r="B12" s="363" t="s">
        <v>10268</v>
      </c>
      <c r="C12" s="363" t="s">
        <v>10256</v>
      </c>
      <c r="D12" s="363" t="s">
        <v>10257</v>
      </c>
      <c r="E12" s="363" t="s">
        <v>10264</v>
      </c>
      <c r="F12" s="363" t="s">
        <v>9849</v>
      </c>
      <c r="G12" s="363" t="s">
        <v>9850</v>
      </c>
      <c r="H12" s="363" t="s">
        <v>8374</v>
      </c>
      <c r="I12" s="363" t="s">
        <v>10269</v>
      </c>
      <c r="J12" s="363" t="s">
        <v>8309</v>
      </c>
    </row>
    <row r="13" ht="15.0" customHeight="1">
      <c r="A13" s="363" t="s">
        <v>10267</v>
      </c>
      <c r="B13" s="363" t="s">
        <v>10268</v>
      </c>
      <c r="C13" s="363" t="s">
        <v>10256</v>
      </c>
      <c r="D13" s="363" t="s">
        <v>10257</v>
      </c>
      <c r="E13" s="363" t="s">
        <v>10264</v>
      </c>
      <c r="F13" s="363" t="s">
        <v>9849</v>
      </c>
      <c r="G13" s="363" t="s">
        <v>9850</v>
      </c>
      <c r="H13" s="363" t="s">
        <v>8384</v>
      </c>
      <c r="I13" s="363" t="s">
        <v>10270</v>
      </c>
      <c r="J13" s="363" t="s">
        <v>8309</v>
      </c>
    </row>
    <row r="14" ht="15.0" customHeight="1">
      <c r="A14" s="363" t="s">
        <v>10267</v>
      </c>
      <c r="B14" s="363" t="s">
        <v>10268</v>
      </c>
      <c r="C14" s="363" t="s">
        <v>10256</v>
      </c>
      <c r="D14" s="363" t="s">
        <v>10257</v>
      </c>
      <c r="E14" s="363" t="s">
        <v>10264</v>
      </c>
      <c r="F14" s="363" t="s">
        <v>9849</v>
      </c>
      <c r="G14" s="363" t="s">
        <v>9850</v>
      </c>
      <c r="H14" s="363" t="s">
        <v>35</v>
      </c>
      <c r="I14" s="363" t="s">
        <v>8309</v>
      </c>
      <c r="J14" s="363" t="s">
        <v>8309</v>
      </c>
    </row>
    <row r="15" ht="15.75" customHeight="1">
      <c r="A15" s="363" t="s">
        <v>10254</v>
      </c>
      <c r="B15" s="363" t="s">
        <v>10271</v>
      </c>
      <c r="C15" s="363" t="s">
        <v>10256</v>
      </c>
      <c r="D15" s="363" t="s">
        <v>10257</v>
      </c>
      <c r="E15" s="363" t="s">
        <v>10261</v>
      </c>
      <c r="F15" s="363" t="s">
        <v>9851</v>
      </c>
      <c r="G15" s="363" t="s">
        <v>9852</v>
      </c>
      <c r="H15" s="363" t="s">
        <v>8389</v>
      </c>
      <c r="I15" s="363" t="s">
        <v>8309</v>
      </c>
      <c r="J15" s="363" t="s">
        <v>8309</v>
      </c>
    </row>
    <row r="16" ht="15.0" customHeight="1">
      <c r="A16" s="363" t="s">
        <v>10254</v>
      </c>
      <c r="B16" s="363" t="s">
        <v>10271</v>
      </c>
      <c r="C16" s="363" t="s">
        <v>10256</v>
      </c>
      <c r="D16" s="363" t="s">
        <v>10257</v>
      </c>
      <c r="E16" s="363" t="s">
        <v>10261</v>
      </c>
      <c r="F16" s="363" t="s">
        <v>9851</v>
      </c>
      <c r="G16" s="363" t="s">
        <v>9852</v>
      </c>
      <c r="H16" s="363" t="s">
        <v>8507</v>
      </c>
      <c r="I16" s="363" t="s">
        <v>8309</v>
      </c>
      <c r="J16" s="363" t="s">
        <v>8309</v>
      </c>
    </row>
    <row r="17" ht="15.0" customHeight="1">
      <c r="A17" s="363" t="s">
        <v>10254</v>
      </c>
      <c r="B17" s="363" t="s">
        <v>10271</v>
      </c>
      <c r="C17" s="363" t="s">
        <v>10256</v>
      </c>
      <c r="D17" s="363" t="s">
        <v>10257</v>
      </c>
      <c r="E17" s="363" t="s">
        <v>10261</v>
      </c>
      <c r="F17" s="363" t="s">
        <v>9851</v>
      </c>
      <c r="G17" s="363" t="s">
        <v>9852</v>
      </c>
      <c r="H17" s="363" t="s">
        <v>35</v>
      </c>
      <c r="I17" s="363" t="s">
        <v>8309</v>
      </c>
      <c r="J17" s="363" t="s">
        <v>8309</v>
      </c>
    </row>
    <row r="18" ht="15.75" customHeight="1">
      <c r="A18" s="363" t="s">
        <v>10254</v>
      </c>
      <c r="B18" s="363" t="s">
        <v>10271</v>
      </c>
      <c r="C18" s="363" t="s">
        <v>10256</v>
      </c>
      <c r="D18" s="363" t="s">
        <v>10257</v>
      </c>
      <c r="E18" s="363" t="s">
        <v>10261</v>
      </c>
      <c r="F18" s="363" t="s">
        <v>9851</v>
      </c>
      <c r="G18" s="363" t="s">
        <v>9852</v>
      </c>
      <c r="H18" s="363" t="s">
        <v>8483</v>
      </c>
      <c r="I18" s="363" t="s">
        <v>10272</v>
      </c>
      <c r="J18" s="363" t="s">
        <v>8309</v>
      </c>
    </row>
    <row r="19" ht="15.0" customHeight="1">
      <c r="A19" s="363" t="s">
        <v>10254</v>
      </c>
      <c r="B19" s="363" t="s">
        <v>10271</v>
      </c>
      <c r="C19" s="363" t="s">
        <v>10256</v>
      </c>
      <c r="D19" s="363" t="s">
        <v>10257</v>
      </c>
      <c r="E19" s="363" t="s">
        <v>10261</v>
      </c>
      <c r="F19" s="363" t="s">
        <v>9851</v>
      </c>
      <c r="G19" s="363" t="s">
        <v>9852</v>
      </c>
      <c r="H19" s="363" t="s">
        <v>7566</v>
      </c>
      <c r="I19" s="363" t="s">
        <v>8315</v>
      </c>
      <c r="J19" s="363" t="s">
        <v>8309</v>
      </c>
    </row>
    <row r="20" ht="15.0" customHeight="1">
      <c r="A20" s="363" t="s">
        <v>10254</v>
      </c>
      <c r="B20" s="363" t="s">
        <v>10271</v>
      </c>
      <c r="C20" s="363" t="s">
        <v>10256</v>
      </c>
      <c r="D20" s="363" t="s">
        <v>10257</v>
      </c>
      <c r="E20" s="363" t="s">
        <v>10261</v>
      </c>
      <c r="F20" s="363" t="s">
        <v>9851</v>
      </c>
      <c r="G20" s="363" t="s">
        <v>9852</v>
      </c>
      <c r="H20" s="363" t="s">
        <v>8494</v>
      </c>
      <c r="I20" s="363" t="s">
        <v>8315</v>
      </c>
      <c r="J20" s="363" t="s">
        <v>8309</v>
      </c>
    </row>
    <row r="21" ht="15.75" customHeight="1">
      <c r="A21" s="363" t="s">
        <v>10254</v>
      </c>
      <c r="B21" s="363" t="s">
        <v>10271</v>
      </c>
      <c r="C21" s="363" t="s">
        <v>10256</v>
      </c>
      <c r="D21" s="363" t="s">
        <v>10257</v>
      </c>
      <c r="E21" s="363" t="s">
        <v>10261</v>
      </c>
      <c r="F21" s="363" t="s">
        <v>9851</v>
      </c>
      <c r="G21" s="363" t="s">
        <v>9852</v>
      </c>
      <c r="H21" s="363" t="s">
        <v>8374</v>
      </c>
      <c r="I21" s="363" t="s">
        <v>8315</v>
      </c>
      <c r="J21" s="363" t="s">
        <v>8309</v>
      </c>
    </row>
    <row r="22" ht="15.0" customHeight="1">
      <c r="A22" s="363" t="s">
        <v>10254</v>
      </c>
      <c r="B22" s="363" t="s">
        <v>10271</v>
      </c>
      <c r="C22" s="363" t="s">
        <v>10256</v>
      </c>
      <c r="D22" s="363" t="s">
        <v>10257</v>
      </c>
      <c r="E22" s="363" t="s">
        <v>10261</v>
      </c>
      <c r="F22" s="363" t="s">
        <v>9851</v>
      </c>
      <c r="G22" s="363" t="s">
        <v>9852</v>
      </c>
      <c r="H22" s="363" t="s">
        <v>8384</v>
      </c>
      <c r="I22" s="363" t="s">
        <v>10273</v>
      </c>
      <c r="J22" s="363" t="s">
        <v>8309</v>
      </c>
    </row>
    <row r="23" ht="15.0" customHeight="1">
      <c r="A23" s="363" t="s">
        <v>10254</v>
      </c>
      <c r="B23" s="363" t="s">
        <v>10271</v>
      </c>
      <c r="C23" s="363" t="s">
        <v>10256</v>
      </c>
      <c r="D23" s="363" t="s">
        <v>10257</v>
      </c>
      <c r="E23" s="363" t="s">
        <v>10261</v>
      </c>
      <c r="F23" s="363" t="s">
        <v>9851</v>
      </c>
      <c r="G23" s="363" t="s">
        <v>9852</v>
      </c>
      <c r="H23" s="363" t="s">
        <v>7576</v>
      </c>
      <c r="I23" s="363" t="s">
        <v>8315</v>
      </c>
      <c r="J23" s="363" t="s">
        <v>8309</v>
      </c>
    </row>
    <row r="24" ht="15.0" customHeight="1">
      <c r="A24" s="363" t="s">
        <v>10274</v>
      </c>
      <c r="B24" s="363" t="s">
        <v>10275</v>
      </c>
      <c r="C24" s="363" t="s">
        <v>10256</v>
      </c>
      <c r="D24" s="363" t="s">
        <v>10257</v>
      </c>
      <c r="E24" s="363" t="s">
        <v>10258</v>
      </c>
      <c r="F24" s="363" t="s">
        <v>9853</v>
      </c>
      <c r="G24" s="363" t="s">
        <v>9854</v>
      </c>
      <c r="H24" s="363" t="s">
        <v>7566</v>
      </c>
      <c r="I24" s="363" t="s">
        <v>10276</v>
      </c>
      <c r="J24" s="363" t="s">
        <v>8309</v>
      </c>
    </row>
    <row r="25" ht="15.75" customHeight="1">
      <c r="A25" s="363" t="s">
        <v>10274</v>
      </c>
      <c r="B25" s="363" t="s">
        <v>10275</v>
      </c>
      <c r="C25" s="363" t="s">
        <v>10256</v>
      </c>
      <c r="D25" s="363" t="s">
        <v>10257</v>
      </c>
      <c r="E25" s="363" t="s">
        <v>10258</v>
      </c>
      <c r="F25" s="363" t="s">
        <v>9853</v>
      </c>
      <c r="G25" s="363" t="s">
        <v>9854</v>
      </c>
      <c r="H25" s="363" t="s">
        <v>8494</v>
      </c>
      <c r="I25" s="363" t="s">
        <v>10277</v>
      </c>
      <c r="J25" s="363" t="s">
        <v>8309</v>
      </c>
    </row>
    <row r="26" ht="15.0" customHeight="1">
      <c r="A26" s="363" t="s">
        <v>10274</v>
      </c>
      <c r="B26" s="363" t="s">
        <v>10275</v>
      </c>
      <c r="C26" s="363" t="s">
        <v>10256</v>
      </c>
      <c r="D26" s="363" t="s">
        <v>10257</v>
      </c>
      <c r="E26" s="363" t="s">
        <v>10258</v>
      </c>
      <c r="F26" s="363" t="s">
        <v>9853</v>
      </c>
      <c r="G26" s="363" t="s">
        <v>9854</v>
      </c>
      <c r="H26" s="363" t="s">
        <v>8507</v>
      </c>
      <c r="I26" s="363" t="s">
        <v>8309</v>
      </c>
      <c r="J26" s="363" t="s">
        <v>8309</v>
      </c>
    </row>
    <row r="27" ht="15.0" customHeight="1">
      <c r="A27" s="363" t="s">
        <v>10254</v>
      </c>
      <c r="B27" s="363" t="s">
        <v>10278</v>
      </c>
      <c r="C27" s="363" t="s">
        <v>10256</v>
      </c>
      <c r="D27" s="363" t="s">
        <v>10257</v>
      </c>
      <c r="E27" s="363" t="s">
        <v>10258</v>
      </c>
      <c r="F27" s="363" t="s">
        <v>9855</v>
      </c>
      <c r="G27" s="363" t="s">
        <v>9856</v>
      </c>
      <c r="H27" s="363" t="s">
        <v>35</v>
      </c>
      <c r="I27" s="363" t="s">
        <v>8309</v>
      </c>
      <c r="J27" s="363" t="s">
        <v>8309</v>
      </c>
    </row>
    <row r="28" ht="15.75" customHeight="1">
      <c r="A28" s="363" t="s">
        <v>10254</v>
      </c>
      <c r="B28" s="363" t="s">
        <v>10278</v>
      </c>
      <c r="C28" s="363" t="s">
        <v>10256</v>
      </c>
      <c r="D28" s="363" t="s">
        <v>10257</v>
      </c>
      <c r="E28" s="363" t="s">
        <v>10258</v>
      </c>
      <c r="F28" s="363" t="s">
        <v>9855</v>
      </c>
      <c r="G28" s="363" t="s">
        <v>9856</v>
      </c>
      <c r="H28" s="363" t="s">
        <v>8384</v>
      </c>
      <c r="I28" s="363" t="s">
        <v>10279</v>
      </c>
      <c r="J28" s="363" t="s">
        <v>8309</v>
      </c>
    </row>
    <row r="29" ht="15.0" customHeight="1">
      <c r="A29" s="363" t="s">
        <v>10254</v>
      </c>
      <c r="B29" s="363" t="s">
        <v>10280</v>
      </c>
      <c r="C29" s="363" t="s">
        <v>10256</v>
      </c>
      <c r="D29" s="363" t="s">
        <v>10257</v>
      </c>
      <c r="E29" s="363" t="s">
        <v>10258</v>
      </c>
      <c r="F29" s="363" t="s">
        <v>9857</v>
      </c>
      <c r="G29" s="363" t="s">
        <v>9858</v>
      </c>
      <c r="H29" s="363" t="s">
        <v>7569</v>
      </c>
      <c r="I29" s="363" t="s">
        <v>10281</v>
      </c>
      <c r="J29" s="363" t="s">
        <v>8309</v>
      </c>
    </row>
    <row r="30" ht="15.0" customHeight="1">
      <c r="A30" s="363" t="s">
        <v>10254</v>
      </c>
      <c r="B30" s="363" t="s">
        <v>10280</v>
      </c>
      <c r="C30" s="363" t="s">
        <v>10256</v>
      </c>
      <c r="D30" s="363" t="s">
        <v>10257</v>
      </c>
      <c r="E30" s="363" t="s">
        <v>10258</v>
      </c>
      <c r="F30" s="363" t="s">
        <v>9857</v>
      </c>
      <c r="G30" s="363" t="s">
        <v>9858</v>
      </c>
      <c r="H30" s="363" t="s">
        <v>8495</v>
      </c>
      <c r="I30" s="363" t="s">
        <v>10282</v>
      </c>
      <c r="J30" s="363" t="s">
        <v>8309</v>
      </c>
    </row>
    <row r="31" ht="15.75" customHeight="1">
      <c r="A31" s="363" t="s">
        <v>10254</v>
      </c>
      <c r="B31" s="363" t="s">
        <v>10280</v>
      </c>
      <c r="C31" s="363" t="s">
        <v>10256</v>
      </c>
      <c r="D31" s="363" t="s">
        <v>10257</v>
      </c>
      <c r="E31" s="363" t="s">
        <v>10258</v>
      </c>
      <c r="F31" s="363" t="s">
        <v>9857</v>
      </c>
      <c r="G31" s="363" t="s">
        <v>9858</v>
      </c>
      <c r="H31" s="363" t="s">
        <v>7569</v>
      </c>
      <c r="I31" s="363" t="s">
        <v>8309</v>
      </c>
      <c r="J31" s="363" t="s">
        <v>8309</v>
      </c>
    </row>
    <row r="32" ht="15.0" customHeight="1">
      <c r="A32" s="363" t="s">
        <v>10254</v>
      </c>
      <c r="B32" s="363" t="s">
        <v>10280</v>
      </c>
      <c r="C32" s="363" t="s">
        <v>10256</v>
      </c>
      <c r="D32" s="363" t="s">
        <v>10257</v>
      </c>
      <c r="E32" s="363" t="s">
        <v>10258</v>
      </c>
      <c r="F32" s="363" t="s">
        <v>9857</v>
      </c>
      <c r="G32" s="363" t="s">
        <v>9858</v>
      </c>
      <c r="H32" s="363" t="s">
        <v>35</v>
      </c>
      <c r="I32" s="363" t="s">
        <v>8309</v>
      </c>
      <c r="J32" s="363" t="s">
        <v>8309</v>
      </c>
    </row>
    <row r="33" ht="15.0" customHeight="1">
      <c r="A33" s="363" t="s">
        <v>10254</v>
      </c>
      <c r="B33" s="363" t="s">
        <v>10283</v>
      </c>
      <c r="C33" s="363" t="s">
        <v>10256</v>
      </c>
      <c r="D33" s="363" t="s">
        <v>10257</v>
      </c>
      <c r="E33" s="363" t="s">
        <v>10258</v>
      </c>
      <c r="F33" s="363" t="s">
        <v>9859</v>
      </c>
      <c r="G33" s="363" t="s">
        <v>9860</v>
      </c>
      <c r="H33" s="363" t="s">
        <v>8318</v>
      </c>
      <c r="I33" s="363" t="s">
        <v>8309</v>
      </c>
      <c r="J33" s="363" t="s">
        <v>8309</v>
      </c>
    </row>
    <row r="34" ht="15.75" customHeight="1">
      <c r="A34" s="363" t="s">
        <v>10254</v>
      </c>
      <c r="B34" s="363" t="s">
        <v>10283</v>
      </c>
      <c r="C34" s="363" t="s">
        <v>10256</v>
      </c>
      <c r="D34" s="363" t="s">
        <v>10257</v>
      </c>
      <c r="E34" s="363" t="s">
        <v>10258</v>
      </c>
      <c r="F34" s="363" t="s">
        <v>9859</v>
      </c>
      <c r="G34" s="363" t="s">
        <v>9860</v>
      </c>
      <c r="H34" s="363" t="s">
        <v>8389</v>
      </c>
      <c r="I34" s="363" t="s">
        <v>8309</v>
      </c>
      <c r="J34" s="363" t="s">
        <v>8309</v>
      </c>
    </row>
    <row r="35" ht="15.0" customHeight="1">
      <c r="A35" s="363" t="s">
        <v>10254</v>
      </c>
      <c r="B35" s="363" t="s">
        <v>10283</v>
      </c>
      <c r="C35" s="363" t="s">
        <v>10256</v>
      </c>
      <c r="D35" s="363" t="s">
        <v>10257</v>
      </c>
      <c r="E35" s="363" t="s">
        <v>10258</v>
      </c>
      <c r="F35" s="363" t="s">
        <v>9859</v>
      </c>
      <c r="G35" s="363" t="s">
        <v>9860</v>
      </c>
      <c r="H35" s="363" t="s">
        <v>8374</v>
      </c>
      <c r="I35" s="363" t="s">
        <v>8315</v>
      </c>
      <c r="J35" s="363" t="s">
        <v>8309</v>
      </c>
    </row>
    <row r="36" ht="15.0" customHeight="1">
      <c r="A36" s="363" t="s">
        <v>10254</v>
      </c>
      <c r="B36" s="363" t="s">
        <v>10283</v>
      </c>
      <c r="C36" s="363" t="s">
        <v>10256</v>
      </c>
      <c r="D36" s="363" t="s">
        <v>10257</v>
      </c>
      <c r="E36" s="363" t="s">
        <v>10258</v>
      </c>
      <c r="F36" s="363" t="s">
        <v>9859</v>
      </c>
      <c r="G36" s="363" t="s">
        <v>9860</v>
      </c>
      <c r="H36" s="363" t="s">
        <v>7705</v>
      </c>
      <c r="I36" s="363" t="s">
        <v>8315</v>
      </c>
      <c r="J36" s="363" t="s">
        <v>8309</v>
      </c>
    </row>
    <row r="37" ht="15.0" customHeight="1">
      <c r="A37" s="363" t="s">
        <v>10284</v>
      </c>
      <c r="B37" s="363" t="s">
        <v>10285</v>
      </c>
      <c r="C37" s="363" t="s">
        <v>10256</v>
      </c>
      <c r="D37" s="363" t="s">
        <v>10257</v>
      </c>
      <c r="E37" s="363" t="s">
        <v>10261</v>
      </c>
      <c r="F37" s="363" t="s">
        <v>9861</v>
      </c>
      <c r="G37" s="363" t="s">
        <v>9862</v>
      </c>
      <c r="H37" s="363" t="s">
        <v>7576</v>
      </c>
      <c r="I37" s="363" t="s">
        <v>8315</v>
      </c>
      <c r="J37" s="363" t="s">
        <v>8309</v>
      </c>
    </row>
    <row r="38" ht="15.75" customHeight="1">
      <c r="A38" s="363" t="s">
        <v>10284</v>
      </c>
      <c r="B38" s="363" t="s">
        <v>10285</v>
      </c>
      <c r="C38" s="363" t="s">
        <v>10256</v>
      </c>
      <c r="D38" s="363" t="s">
        <v>10257</v>
      </c>
      <c r="E38" s="363" t="s">
        <v>10261</v>
      </c>
      <c r="F38" s="363" t="s">
        <v>9861</v>
      </c>
      <c r="G38" s="363" t="s">
        <v>9862</v>
      </c>
      <c r="H38" s="363" t="s">
        <v>7569</v>
      </c>
      <c r="I38" s="363" t="s">
        <v>8315</v>
      </c>
      <c r="J38" s="363" t="s">
        <v>8309</v>
      </c>
    </row>
    <row r="39" ht="15.0" customHeight="1">
      <c r="A39" s="363" t="s">
        <v>10284</v>
      </c>
      <c r="B39" s="363" t="s">
        <v>10285</v>
      </c>
      <c r="C39" s="363" t="s">
        <v>10256</v>
      </c>
      <c r="D39" s="363" t="s">
        <v>10257</v>
      </c>
      <c r="E39" s="363" t="s">
        <v>10261</v>
      </c>
      <c r="F39" s="363" t="s">
        <v>9861</v>
      </c>
      <c r="G39" s="363" t="s">
        <v>9862</v>
      </c>
      <c r="H39" s="363" t="s">
        <v>8495</v>
      </c>
      <c r="I39" s="363" t="s">
        <v>10286</v>
      </c>
      <c r="J39" s="363" t="s">
        <v>8309</v>
      </c>
    </row>
    <row r="40" ht="15.0" customHeight="1">
      <c r="A40" s="363" t="s">
        <v>10284</v>
      </c>
      <c r="B40" s="363" t="s">
        <v>10285</v>
      </c>
      <c r="C40" s="363" t="s">
        <v>10256</v>
      </c>
      <c r="D40" s="363" t="s">
        <v>10257</v>
      </c>
      <c r="E40" s="363" t="s">
        <v>10261</v>
      </c>
      <c r="F40" s="363" t="s">
        <v>9861</v>
      </c>
      <c r="G40" s="363" t="s">
        <v>9862</v>
      </c>
      <c r="H40" s="363" t="s">
        <v>8507</v>
      </c>
      <c r="I40" s="363" t="s">
        <v>8309</v>
      </c>
      <c r="J40" s="363" t="s">
        <v>8309</v>
      </c>
    </row>
    <row r="41" ht="15.75" customHeight="1">
      <c r="A41" s="363" t="s">
        <v>10284</v>
      </c>
      <c r="B41" s="363" t="s">
        <v>10285</v>
      </c>
      <c r="C41" s="363" t="s">
        <v>10256</v>
      </c>
      <c r="D41" s="363" t="s">
        <v>10257</v>
      </c>
      <c r="E41" s="363" t="s">
        <v>10261</v>
      </c>
      <c r="F41" s="363" t="s">
        <v>9861</v>
      </c>
      <c r="G41" s="363" t="s">
        <v>9862</v>
      </c>
      <c r="H41" s="363" t="s">
        <v>7569</v>
      </c>
      <c r="I41" s="363" t="s">
        <v>8309</v>
      </c>
      <c r="J41" s="363" t="s">
        <v>8309</v>
      </c>
    </row>
    <row r="42" ht="15.0" customHeight="1">
      <c r="A42" s="363" t="s">
        <v>10284</v>
      </c>
      <c r="B42" s="363" t="s">
        <v>10287</v>
      </c>
      <c r="C42" s="363" t="s">
        <v>10256</v>
      </c>
      <c r="D42" s="363" t="s">
        <v>10257</v>
      </c>
      <c r="E42" s="363" t="s">
        <v>10264</v>
      </c>
      <c r="F42" s="363" t="s">
        <v>9863</v>
      </c>
      <c r="G42" s="363" t="s">
        <v>9864</v>
      </c>
      <c r="H42" s="363" t="s">
        <v>8507</v>
      </c>
      <c r="I42" s="363" t="s">
        <v>8309</v>
      </c>
      <c r="J42" s="363" t="s">
        <v>8309</v>
      </c>
    </row>
    <row r="43" ht="15.0" customHeight="1">
      <c r="A43" s="363" t="s">
        <v>10284</v>
      </c>
      <c r="B43" s="363" t="s">
        <v>10287</v>
      </c>
      <c r="C43" s="363" t="s">
        <v>10256</v>
      </c>
      <c r="D43" s="363" t="s">
        <v>10257</v>
      </c>
      <c r="E43" s="363" t="s">
        <v>10264</v>
      </c>
      <c r="F43" s="363" t="s">
        <v>9863</v>
      </c>
      <c r="G43" s="363" t="s">
        <v>9864</v>
      </c>
      <c r="H43" s="363" t="s">
        <v>7576</v>
      </c>
      <c r="I43" s="363" t="s">
        <v>8315</v>
      </c>
      <c r="J43" s="363" t="s">
        <v>8309</v>
      </c>
    </row>
    <row r="44" ht="15.75" customHeight="1">
      <c r="A44" s="363" t="s">
        <v>10284</v>
      </c>
      <c r="B44" s="363" t="s">
        <v>10287</v>
      </c>
      <c r="C44" s="363" t="s">
        <v>10256</v>
      </c>
      <c r="D44" s="363" t="s">
        <v>10257</v>
      </c>
      <c r="E44" s="363" t="s">
        <v>10264</v>
      </c>
      <c r="F44" s="363" t="s">
        <v>9863</v>
      </c>
      <c r="G44" s="363" t="s">
        <v>9864</v>
      </c>
      <c r="H44" s="363" t="s">
        <v>7566</v>
      </c>
      <c r="I44" s="363" t="s">
        <v>10288</v>
      </c>
      <c r="J44" s="363" t="s">
        <v>8309</v>
      </c>
    </row>
    <row r="45" ht="15.0" customHeight="1">
      <c r="A45" s="363" t="s">
        <v>10284</v>
      </c>
      <c r="B45" s="363" t="s">
        <v>10287</v>
      </c>
      <c r="C45" s="363" t="s">
        <v>10256</v>
      </c>
      <c r="D45" s="363" t="s">
        <v>10257</v>
      </c>
      <c r="E45" s="363" t="s">
        <v>10264</v>
      </c>
      <c r="F45" s="363" t="s">
        <v>9863</v>
      </c>
      <c r="G45" s="363" t="s">
        <v>9864</v>
      </c>
      <c r="H45" s="363" t="s">
        <v>8494</v>
      </c>
      <c r="I45" s="363" t="s">
        <v>10289</v>
      </c>
      <c r="J45" s="363" t="s">
        <v>8309</v>
      </c>
    </row>
    <row r="46" ht="15.0" customHeight="1">
      <c r="A46" s="363" t="s">
        <v>10284</v>
      </c>
      <c r="B46" s="363" t="s">
        <v>10290</v>
      </c>
      <c r="C46" s="363" t="s">
        <v>10256</v>
      </c>
      <c r="D46" s="363" t="s">
        <v>10257</v>
      </c>
      <c r="E46" s="363" t="s">
        <v>10264</v>
      </c>
      <c r="F46" s="363" t="s">
        <v>9865</v>
      </c>
      <c r="G46" s="363" t="s">
        <v>9866</v>
      </c>
      <c r="H46" s="363" t="s">
        <v>7566</v>
      </c>
      <c r="I46" s="363" t="s">
        <v>8315</v>
      </c>
      <c r="J46" s="363" t="s">
        <v>8309</v>
      </c>
    </row>
    <row r="47" ht="15.75" customHeight="1">
      <c r="A47" s="363" t="s">
        <v>10284</v>
      </c>
      <c r="B47" s="363" t="s">
        <v>10290</v>
      </c>
      <c r="C47" s="363" t="s">
        <v>10256</v>
      </c>
      <c r="D47" s="363" t="s">
        <v>10257</v>
      </c>
      <c r="E47" s="363" t="s">
        <v>10264</v>
      </c>
      <c r="F47" s="363" t="s">
        <v>9865</v>
      </c>
      <c r="G47" s="363" t="s">
        <v>9866</v>
      </c>
      <c r="H47" s="363" t="s">
        <v>8494</v>
      </c>
      <c r="I47" s="363" t="s">
        <v>8315</v>
      </c>
      <c r="J47" s="363" t="s">
        <v>8309</v>
      </c>
    </row>
    <row r="48" ht="15.0" customHeight="1">
      <c r="A48" s="363" t="s">
        <v>10284</v>
      </c>
      <c r="B48" s="363" t="s">
        <v>10290</v>
      </c>
      <c r="C48" s="363" t="s">
        <v>10256</v>
      </c>
      <c r="D48" s="363" t="s">
        <v>10257</v>
      </c>
      <c r="E48" s="363" t="s">
        <v>10264</v>
      </c>
      <c r="F48" s="363" t="s">
        <v>9865</v>
      </c>
      <c r="G48" s="363" t="s">
        <v>9866</v>
      </c>
      <c r="H48" s="363" t="s">
        <v>7576</v>
      </c>
      <c r="I48" s="363" t="s">
        <v>8315</v>
      </c>
      <c r="J48" s="363" t="s">
        <v>8309</v>
      </c>
    </row>
    <row r="49" ht="15.0" customHeight="1">
      <c r="A49" s="363" t="s">
        <v>10284</v>
      </c>
      <c r="B49" s="363" t="s">
        <v>10290</v>
      </c>
      <c r="C49" s="363" t="s">
        <v>10256</v>
      </c>
      <c r="D49" s="363" t="s">
        <v>10257</v>
      </c>
      <c r="E49" s="363" t="s">
        <v>10264</v>
      </c>
      <c r="F49" s="363" t="s">
        <v>9865</v>
      </c>
      <c r="G49" s="363" t="s">
        <v>9866</v>
      </c>
      <c r="H49" s="363" t="s">
        <v>8507</v>
      </c>
      <c r="I49" s="363" t="s">
        <v>8309</v>
      </c>
      <c r="J49" s="363" t="s">
        <v>8309</v>
      </c>
    </row>
    <row r="50" ht="15.75" customHeight="1">
      <c r="A50" s="363" t="s">
        <v>10284</v>
      </c>
      <c r="B50" s="363" t="s">
        <v>10291</v>
      </c>
      <c r="C50" s="363" t="s">
        <v>10256</v>
      </c>
      <c r="D50" s="363" t="s">
        <v>10257</v>
      </c>
      <c r="E50" s="363" t="s">
        <v>10258</v>
      </c>
      <c r="F50" s="363" t="s">
        <v>9867</v>
      </c>
      <c r="G50" s="363" t="s">
        <v>9868</v>
      </c>
      <c r="H50" s="363" t="s">
        <v>8029</v>
      </c>
      <c r="I50" s="363" t="s">
        <v>10292</v>
      </c>
      <c r="J50" s="363" t="s">
        <v>8309</v>
      </c>
    </row>
    <row r="51" ht="15.0" customHeight="1">
      <c r="A51" s="363" t="s">
        <v>10284</v>
      </c>
      <c r="B51" s="363" t="s">
        <v>10293</v>
      </c>
      <c r="C51" s="363" t="s">
        <v>10256</v>
      </c>
      <c r="D51" s="363" t="s">
        <v>10257</v>
      </c>
      <c r="E51" s="363" t="s">
        <v>10258</v>
      </c>
      <c r="F51" s="363" t="s">
        <v>9869</v>
      </c>
      <c r="G51" s="363" t="s">
        <v>9870</v>
      </c>
      <c r="H51" s="363" t="s">
        <v>7606</v>
      </c>
      <c r="I51" s="363" t="s">
        <v>8315</v>
      </c>
      <c r="J51" s="363" t="s">
        <v>8309</v>
      </c>
    </row>
    <row r="52" ht="15.0" customHeight="1">
      <c r="A52" s="363" t="s">
        <v>10284</v>
      </c>
      <c r="B52" s="363" t="s">
        <v>10293</v>
      </c>
      <c r="C52" s="363" t="s">
        <v>10256</v>
      </c>
      <c r="D52" s="363" t="s">
        <v>10257</v>
      </c>
      <c r="E52" s="363" t="s">
        <v>10258</v>
      </c>
      <c r="F52" s="363" t="s">
        <v>9869</v>
      </c>
      <c r="G52" s="363" t="s">
        <v>9870</v>
      </c>
      <c r="H52" s="363" t="s">
        <v>7705</v>
      </c>
      <c r="I52" s="363" t="s">
        <v>10294</v>
      </c>
      <c r="J52" s="363" t="s">
        <v>8309</v>
      </c>
    </row>
    <row r="53" ht="15.0" customHeight="1">
      <c r="A53" s="363" t="s">
        <v>10284</v>
      </c>
      <c r="B53" s="363" t="s">
        <v>10295</v>
      </c>
      <c r="C53" s="363" t="s">
        <v>10256</v>
      </c>
      <c r="D53" s="363" t="s">
        <v>10257</v>
      </c>
      <c r="E53" s="363" t="s">
        <v>10258</v>
      </c>
      <c r="F53" s="363" t="s">
        <v>9871</v>
      </c>
      <c r="G53" s="363" t="s">
        <v>9848</v>
      </c>
      <c r="H53" s="363" t="s">
        <v>7576</v>
      </c>
      <c r="I53" s="363" t="s">
        <v>8315</v>
      </c>
      <c r="J53" s="363" t="s">
        <v>8309</v>
      </c>
    </row>
    <row r="54" ht="15.75" customHeight="1">
      <c r="A54" s="363" t="s">
        <v>10284</v>
      </c>
      <c r="B54" s="363" t="s">
        <v>10296</v>
      </c>
      <c r="C54" s="363" t="s">
        <v>10256</v>
      </c>
      <c r="D54" s="363" t="s">
        <v>10257</v>
      </c>
      <c r="E54" s="363" t="s">
        <v>10261</v>
      </c>
      <c r="F54" s="363" t="s">
        <v>9872</v>
      </c>
      <c r="G54" s="363" t="s">
        <v>9873</v>
      </c>
      <c r="H54" s="363" t="s">
        <v>8494</v>
      </c>
      <c r="I54" s="363" t="s">
        <v>10297</v>
      </c>
      <c r="J54" s="363" t="s">
        <v>8309</v>
      </c>
    </row>
    <row r="55" ht="15.0" customHeight="1">
      <c r="A55" s="363" t="s">
        <v>10284</v>
      </c>
      <c r="B55" s="363" t="s">
        <v>10296</v>
      </c>
      <c r="C55" s="363" t="s">
        <v>10256</v>
      </c>
      <c r="D55" s="363" t="s">
        <v>10257</v>
      </c>
      <c r="E55" s="363" t="s">
        <v>10261</v>
      </c>
      <c r="F55" s="363" t="s">
        <v>9872</v>
      </c>
      <c r="G55" s="363" t="s">
        <v>9873</v>
      </c>
      <c r="H55" s="363" t="s">
        <v>8324</v>
      </c>
      <c r="I55" s="363" t="s">
        <v>8309</v>
      </c>
      <c r="J55" s="363" t="s">
        <v>8309</v>
      </c>
    </row>
    <row r="56" ht="15.0" customHeight="1">
      <c r="A56" s="363" t="s">
        <v>10284</v>
      </c>
      <c r="B56" s="363" t="s">
        <v>10296</v>
      </c>
      <c r="C56" s="363" t="s">
        <v>10256</v>
      </c>
      <c r="D56" s="363" t="s">
        <v>10257</v>
      </c>
      <c r="E56" s="363" t="s">
        <v>10261</v>
      </c>
      <c r="F56" s="363" t="s">
        <v>9872</v>
      </c>
      <c r="G56" s="363" t="s">
        <v>9873</v>
      </c>
      <c r="H56" s="363" t="s">
        <v>8507</v>
      </c>
      <c r="I56" s="363" t="s">
        <v>8309</v>
      </c>
      <c r="J56" s="363" t="s">
        <v>8309</v>
      </c>
    </row>
    <row r="57" ht="15.75" customHeight="1">
      <c r="A57" s="363" t="s">
        <v>10284</v>
      </c>
      <c r="B57" s="363" t="s">
        <v>10298</v>
      </c>
      <c r="C57" s="363" t="s">
        <v>10256</v>
      </c>
      <c r="D57" s="363" t="s">
        <v>10257</v>
      </c>
      <c r="E57" s="363" t="s">
        <v>10258</v>
      </c>
      <c r="F57" s="363" t="s">
        <v>9874</v>
      </c>
      <c r="G57" s="363" t="s">
        <v>9866</v>
      </c>
      <c r="H57" s="363" t="s">
        <v>8342</v>
      </c>
      <c r="I57" s="363" t="s">
        <v>8309</v>
      </c>
      <c r="J57" s="363" t="s">
        <v>8309</v>
      </c>
    </row>
    <row r="58" ht="15.0" customHeight="1">
      <c r="A58" s="363" t="s">
        <v>10284</v>
      </c>
      <c r="B58" s="363" t="s">
        <v>10298</v>
      </c>
      <c r="C58" s="363" t="s">
        <v>10256</v>
      </c>
      <c r="D58" s="363" t="s">
        <v>10257</v>
      </c>
      <c r="E58" s="363" t="s">
        <v>10258</v>
      </c>
      <c r="F58" s="363" t="s">
        <v>9874</v>
      </c>
      <c r="G58" s="363" t="s">
        <v>9866</v>
      </c>
      <c r="H58" s="363" t="s">
        <v>8507</v>
      </c>
      <c r="I58" s="363" t="s">
        <v>8309</v>
      </c>
      <c r="J58" s="363" t="s">
        <v>8309</v>
      </c>
    </row>
    <row r="59" ht="15.0" customHeight="1">
      <c r="A59" s="363" t="s">
        <v>10284</v>
      </c>
      <c r="B59" s="363" t="s">
        <v>10298</v>
      </c>
      <c r="C59" s="363" t="s">
        <v>10256</v>
      </c>
      <c r="D59" s="363" t="s">
        <v>10257</v>
      </c>
      <c r="E59" s="363" t="s">
        <v>10258</v>
      </c>
      <c r="F59" s="363" t="s">
        <v>9874</v>
      </c>
      <c r="G59" s="363" t="s">
        <v>9866</v>
      </c>
      <c r="H59" s="363" t="s">
        <v>8483</v>
      </c>
      <c r="I59" s="363" t="s">
        <v>10299</v>
      </c>
      <c r="J59" s="363" t="s">
        <v>8309</v>
      </c>
    </row>
    <row r="60" ht="15.75" customHeight="1">
      <c r="A60" s="363" t="s">
        <v>10284</v>
      </c>
      <c r="B60" s="363" t="s">
        <v>10298</v>
      </c>
      <c r="C60" s="363" t="s">
        <v>10256</v>
      </c>
      <c r="D60" s="363" t="s">
        <v>10257</v>
      </c>
      <c r="E60" s="363" t="s">
        <v>10258</v>
      </c>
      <c r="F60" s="363" t="s">
        <v>9874</v>
      </c>
      <c r="G60" s="363" t="s">
        <v>9866</v>
      </c>
      <c r="H60" s="363" t="s">
        <v>7566</v>
      </c>
      <c r="I60" s="363" t="s">
        <v>8315</v>
      </c>
      <c r="J60" s="363" t="s">
        <v>8309</v>
      </c>
    </row>
    <row r="61" ht="15.0" customHeight="1">
      <c r="A61" s="363" t="s">
        <v>10284</v>
      </c>
      <c r="B61" s="363" t="s">
        <v>10298</v>
      </c>
      <c r="C61" s="363" t="s">
        <v>10256</v>
      </c>
      <c r="D61" s="363" t="s">
        <v>10257</v>
      </c>
      <c r="E61" s="363" t="s">
        <v>10258</v>
      </c>
      <c r="F61" s="363" t="s">
        <v>9874</v>
      </c>
      <c r="G61" s="363" t="s">
        <v>9866</v>
      </c>
      <c r="H61" s="363" t="s">
        <v>8494</v>
      </c>
      <c r="I61" s="363" t="s">
        <v>8315</v>
      </c>
      <c r="J61" s="363" t="s">
        <v>8309</v>
      </c>
    </row>
    <row r="62" ht="15.0" customHeight="1">
      <c r="A62" s="363" t="s">
        <v>10284</v>
      </c>
      <c r="B62" s="363" t="s">
        <v>10300</v>
      </c>
      <c r="C62" s="363" t="s">
        <v>10256</v>
      </c>
      <c r="D62" s="363" t="s">
        <v>10257</v>
      </c>
      <c r="E62" s="363" t="s">
        <v>10258</v>
      </c>
      <c r="F62" s="363" t="s">
        <v>9875</v>
      </c>
      <c r="G62" s="363" t="s">
        <v>9876</v>
      </c>
      <c r="H62" s="363" t="s">
        <v>8384</v>
      </c>
      <c r="I62" s="363" t="s">
        <v>10301</v>
      </c>
      <c r="J62" s="363" t="s">
        <v>8309</v>
      </c>
    </row>
    <row r="63" ht="15.75" customHeight="1">
      <c r="A63" s="363" t="s">
        <v>10284</v>
      </c>
      <c r="B63" s="363" t="s">
        <v>10300</v>
      </c>
      <c r="C63" s="363" t="s">
        <v>10256</v>
      </c>
      <c r="D63" s="363" t="s">
        <v>10257</v>
      </c>
      <c r="E63" s="363" t="s">
        <v>10258</v>
      </c>
      <c r="F63" s="363" t="s">
        <v>9875</v>
      </c>
      <c r="G63" s="363" t="s">
        <v>9876</v>
      </c>
      <c r="H63" s="363" t="s">
        <v>35</v>
      </c>
      <c r="I63" s="363" t="s">
        <v>8309</v>
      </c>
      <c r="J63" s="363" t="s">
        <v>8309</v>
      </c>
    </row>
    <row r="64" ht="15.0" customHeight="1">
      <c r="A64" s="363" t="s">
        <v>10284</v>
      </c>
      <c r="B64" s="363" t="s">
        <v>10302</v>
      </c>
      <c r="C64" s="363" t="s">
        <v>10256</v>
      </c>
      <c r="D64" s="363" t="s">
        <v>10257</v>
      </c>
      <c r="E64" s="363" t="s">
        <v>10258</v>
      </c>
      <c r="F64" s="363" t="s">
        <v>9877</v>
      </c>
      <c r="G64" s="363" t="s">
        <v>9878</v>
      </c>
      <c r="H64" s="363" t="s">
        <v>7606</v>
      </c>
      <c r="I64" s="363" t="s">
        <v>8315</v>
      </c>
      <c r="J64" s="363" t="s">
        <v>8309</v>
      </c>
    </row>
    <row r="65" ht="15.0" customHeight="1">
      <c r="A65" s="363" t="s">
        <v>10284</v>
      </c>
      <c r="B65" s="363" t="s">
        <v>10302</v>
      </c>
      <c r="C65" s="363" t="s">
        <v>10256</v>
      </c>
      <c r="D65" s="363" t="s">
        <v>10257</v>
      </c>
      <c r="E65" s="363" t="s">
        <v>10258</v>
      </c>
      <c r="F65" s="363" t="s">
        <v>9877</v>
      </c>
      <c r="G65" s="363" t="s">
        <v>9878</v>
      </c>
      <c r="H65" s="363" t="s">
        <v>7576</v>
      </c>
      <c r="I65" s="363" t="s">
        <v>8315</v>
      </c>
      <c r="J65" s="363" t="s">
        <v>8309</v>
      </c>
    </row>
    <row r="66" ht="15.0" customHeight="1">
      <c r="A66" s="363" t="s">
        <v>10284</v>
      </c>
      <c r="B66" s="363" t="s">
        <v>10303</v>
      </c>
      <c r="C66" s="363" t="s">
        <v>10256</v>
      </c>
      <c r="D66" s="363" t="s">
        <v>10257</v>
      </c>
      <c r="E66" s="363" t="s">
        <v>10258</v>
      </c>
      <c r="F66" s="363" t="s">
        <v>9879</v>
      </c>
      <c r="G66" s="363" t="s">
        <v>9880</v>
      </c>
      <c r="H66" s="363" t="s">
        <v>8324</v>
      </c>
      <c r="I66" s="363" t="s">
        <v>8309</v>
      </c>
      <c r="J66" s="363" t="s">
        <v>8309</v>
      </c>
    </row>
    <row r="67" ht="15.75" customHeight="1">
      <c r="A67" s="363" t="s">
        <v>10284</v>
      </c>
      <c r="B67" s="363" t="s">
        <v>10304</v>
      </c>
      <c r="C67" s="363" t="s">
        <v>10256</v>
      </c>
      <c r="D67" s="363" t="s">
        <v>10257</v>
      </c>
      <c r="E67" s="363" t="s">
        <v>10258</v>
      </c>
      <c r="F67" s="363" t="s">
        <v>9881</v>
      </c>
      <c r="G67" s="363" t="s">
        <v>9882</v>
      </c>
      <c r="H67" s="363" t="s">
        <v>7939</v>
      </c>
      <c r="I67" s="363" t="s">
        <v>8309</v>
      </c>
      <c r="J67" s="363" t="s">
        <v>8309</v>
      </c>
    </row>
    <row r="68" ht="15.0" customHeight="1">
      <c r="A68" s="363" t="s">
        <v>10284</v>
      </c>
      <c r="B68" s="363" t="s">
        <v>10304</v>
      </c>
      <c r="C68" s="363" t="s">
        <v>10256</v>
      </c>
      <c r="D68" s="363" t="s">
        <v>10257</v>
      </c>
      <c r="E68" s="363" t="s">
        <v>10258</v>
      </c>
      <c r="F68" s="363" t="s">
        <v>9881</v>
      </c>
      <c r="G68" s="363" t="s">
        <v>9882</v>
      </c>
      <c r="H68" s="363" t="s">
        <v>7606</v>
      </c>
      <c r="I68" s="363" t="s">
        <v>8315</v>
      </c>
      <c r="J68" s="363" t="s">
        <v>8309</v>
      </c>
    </row>
    <row r="69" ht="15.0" customHeight="1">
      <c r="A69" s="363" t="s">
        <v>10305</v>
      </c>
      <c r="B69" s="363" t="s">
        <v>10306</v>
      </c>
      <c r="C69" s="363" t="s">
        <v>10256</v>
      </c>
      <c r="D69" s="363" t="s">
        <v>10257</v>
      </c>
      <c r="E69" s="363" t="s">
        <v>10258</v>
      </c>
      <c r="F69" s="363" t="s">
        <v>9883</v>
      </c>
      <c r="G69" s="363" t="s">
        <v>9844</v>
      </c>
      <c r="H69" s="363" t="s">
        <v>7606</v>
      </c>
      <c r="I69" s="363" t="s">
        <v>8315</v>
      </c>
      <c r="J69" s="363" t="s">
        <v>8309</v>
      </c>
    </row>
    <row r="70" ht="15.75" customHeight="1">
      <c r="A70" s="363" t="s">
        <v>10305</v>
      </c>
      <c r="B70" s="363" t="s">
        <v>10306</v>
      </c>
      <c r="C70" s="363" t="s">
        <v>10256</v>
      </c>
      <c r="D70" s="363" t="s">
        <v>10257</v>
      </c>
      <c r="E70" s="363" t="s">
        <v>10258</v>
      </c>
      <c r="F70" s="363" t="s">
        <v>9883</v>
      </c>
      <c r="G70" s="363" t="s">
        <v>9844</v>
      </c>
      <c r="H70" s="363" t="s">
        <v>8583</v>
      </c>
      <c r="I70" s="363" t="s">
        <v>8309</v>
      </c>
      <c r="J70" s="363" t="s">
        <v>8309</v>
      </c>
    </row>
    <row r="71" ht="15.0" customHeight="1">
      <c r="A71" s="363" t="s">
        <v>10284</v>
      </c>
      <c r="B71" s="363" t="s">
        <v>10307</v>
      </c>
      <c r="C71" s="363" t="s">
        <v>10256</v>
      </c>
      <c r="D71" s="363" t="s">
        <v>10257</v>
      </c>
      <c r="E71" s="363" t="s">
        <v>10264</v>
      </c>
      <c r="F71" s="363" t="s">
        <v>9884</v>
      </c>
      <c r="G71" s="363" t="s">
        <v>9885</v>
      </c>
      <c r="H71" s="363" t="s">
        <v>35</v>
      </c>
      <c r="I71" s="363" t="s">
        <v>8309</v>
      </c>
      <c r="J71" s="363" t="s">
        <v>8309</v>
      </c>
    </row>
    <row r="72" ht="15.0" customHeight="1">
      <c r="A72" s="363" t="s">
        <v>10284</v>
      </c>
      <c r="B72" s="363" t="s">
        <v>10307</v>
      </c>
      <c r="C72" s="363" t="s">
        <v>10256</v>
      </c>
      <c r="D72" s="363" t="s">
        <v>10257</v>
      </c>
      <c r="E72" s="363" t="s">
        <v>10264</v>
      </c>
      <c r="F72" s="363" t="s">
        <v>9884</v>
      </c>
      <c r="G72" s="363" t="s">
        <v>9885</v>
      </c>
      <c r="H72" s="363" t="s">
        <v>8384</v>
      </c>
      <c r="I72" s="363" t="s">
        <v>10308</v>
      </c>
      <c r="J72" s="363" t="s">
        <v>8309</v>
      </c>
    </row>
    <row r="73" ht="15.75" customHeight="1">
      <c r="A73" s="363" t="s">
        <v>10284</v>
      </c>
      <c r="B73" s="363" t="s">
        <v>10307</v>
      </c>
      <c r="C73" s="363" t="s">
        <v>10256</v>
      </c>
      <c r="D73" s="363" t="s">
        <v>10257</v>
      </c>
      <c r="E73" s="363" t="s">
        <v>10264</v>
      </c>
      <c r="F73" s="363" t="s">
        <v>9884</v>
      </c>
      <c r="G73" s="363" t="s">
        <v>9885</v>
      </c>
      <c r="H73" s="363" t="s">
        <v>7576</v>
      </c>
      <c r="I73" s="363" t="s">
        <v>8315</v>
      </c>
      <c r="J73" s="363" t="s">
        <v>8309</v>
      </c>
    </row>
    <row r="74" ht="15.0" customHeight="1">
      <c r="A74" s="363" t="s">
        <v>10284</v>
      </c>
      <c r="B74" s="363" t="s">
        <v>10309</v>
      </c>
      <c r="C74" s="363" t="s">
        <v>10256</v>
      </c>
      <c r="D74" s="363" t="s">
        <v>10257</v>
      </c>
      <c r="E74" s="363" t="s">
        <v>10264</v>
      </c>
      <c r="F74" s="363" t="s">
        <v>9886</v>
      </c>
      <c r="G74" s="363" t="s">
        <v>9887</v>
      </c>
      <c r="H74" s="363" t="s">
        <v>7754</v>
      </c>
      <c r="I74" s="363" t="s">
        <v>10310</v>
      </c>
      <c r="J74" s="363" t="s">
        <v>8309</v>
      </c>
    </row>
    <row r="75" ht="15.0" customHeight="1">
      <c r="A75" s="363" t="s">
        <v>10284</v>
      </c>
      <c r="B75" s="363" t="s">
        <v>10309</v>
      </c>
      <c r="C75" s="363" t="s">
        <v>10256</v>
      </c>
      <c r="D75" s="363" t="s">
        <v>10257</v>
      </c>
      <c r="E75" s="363" t="s">
        <v>10264</v>
      </c>
      <c r="F75" s="363" t="s">
        <v>9886</v>
      </c>
      <c r="G75" s="363" t="s">
        <v>9887</v>
      </c>
      <c r="H75" s="363" t="s">
        <v>7566</v>
      </c>
      <c r="I75" s="363" t="s">
        <v>10311</v>
      </c>
      <c r="J75" s="363" t="s">
        <v>8309</v>
      </c>
    </row>
    <row r="76" ht="15.75" customHeight="1">
      <c r="A76" s="363" t="s">
        <v>10284</v>
      </c>
      <c r="B76" s="363" t="s">
        <v>10309</v>
      </c>
      <c r="C76" s="363" t="s">
        <v>10256</v>
      </c>
      <c r="D76" s="363" t="s">
        <v>10257</v>
      </c>
      <c r="E76" s="363" t="s">
        <v>10264</v>
      </c>
      <c r="F76" s="363" t="s">
        <v>9886</v>
      </c>
      <c r="G76" s="363" t="s">
        <v>9887</v>
      </c>
      <c r="H76" s="363" t="s">
        <v>8494</v>
      </c>
      <c r="I76" s="363" t="s">
        <v>10312</v>
      </c>
      <c r="J76" s="363" t="s">
        <v>8309</v>
      </c>
    </row>
    <row r="77" ht="15.0" customHeight="1">
      <c r="A77" s="363" t="s">
        <v>10284</v>
      </c>
      <c r="B77" s="363" t="s">
        <v>10309</v>
      </c>
      <c r="C77" s="363" t="s">
        <v>10256</v>
      </c>
      <c r="D77" s="363" t="s">
        <v>10257</v>
      </c>
      <c r="E77" s="363" t="s">
        <v>10264</v>
      </c>
      <c r="F77" s="363" t="s">
        <v>9886</v>
      </c>
      <c r="G77" s="363" t="s">
        <v>9887</v>
      </c>
      <c r="H77" s="363" t="s">
        <v>7576</v>
      </c>
      <c r="I77" s="363" t="s">
        <v>8315</v>
      </c>
      <c r="J77" s="363" t="s">
        <v>8309</v>
      </c>
    </row>
    <row r="78" ht="15.0" customHeight="1">
      <c r="A78" s="363" t="s">
        <v>10284</v>
      </c>
      <c r="B78" s="363" t="s">
        <v>10309</v>
      </c>
      <c r="C78" s="363" t="s">
        <v>10256</v>
      </c>
      <c r="D78" s="363" t="s">
        <v>10257</v>
      </c>
      <c r="E78" s="363" t="s">
        <v>10264</v>
      </c>
      <c r="F78" s="363" t="s">
        <v>9886</v>
      </c>
      <c r="G78" s="363" t="s">
        <v>9887</v>
      </c>
      <c r="H78" s="363" t="s">
        <v>8507</v>
      </c>
      <c r="I78" s="363" t="s">
        <v>8309</v>
      </c>
      <c r="J78" s="363" t="s">
        <v>8309</v>
      </c>
    </row>
    <row r="79" ht="15.75" customHeight="1">
      <c r="A79" s="363" t="s">
        <v>10284</v>
      </c>
      <c r="B79" s="363" t="s">
        <v>10313</v>
      </c>
      <c r="C79" s="363" t="s">
        <v>10256</v>
      </c>
      <c r="D79" s="363" t="s">
        <v>10257</v>
      </c>
      <c r="E79" s="363" t="s">
        <v>10258</v>
      </c>
      <c r="F79" s="363" t="s">
        <v>9888</v>
      </c>
      <c r="G79" s="363" t="s">
        <v>9887</v>
      </c>
      <c r="H79" s="363" t="s">
        <v>7569</v>
      </c>
      <c r="I79" s="363" t="s">
        <v>8309</v>
      </c>
      <c r="J79" s="363" t="s">
        <v>8309</v>
      </c>
    </row>
    <row r="80" ht="15.0" customHeight="1">
      <c r="A80" s="363" t="s">
        <v>10284</v>
      </c>
      <c r="B80" s="363" t="s">
        <v>10313</v>
      </c>
      <c r="C80" s="363" t="s">
        <v>10256</v>
      </c>
      <c r="D80" s="363" t="s">
        <v>10257</v>
      </c>
      <c r="E80" s="363" t="s">
        <v>10258</v>
      </c>
      <c r="F80" s="363" t="s">
        <v>9888</v>
      </c>
      <c r="G80" s="363" t="s">
        <v>9887</v>
      </c>
      <c r="H80" s="363" t="s">
        <v>7569</v>
      </c>
      <c r="I80" s="363" t="s">
        <v>10314</v>
      </c>
      <c r="J80" s="363" t="s">
        <v>8309</v>
      </c>
    </row>
    <row r="81" ht="15.0" customHeight="1">
      <c r="A81" s="363" t="s">
        <v>10284</v>
      </c>
      <c r="B81" s="363" t="s">
        <v>10313</v>
      </c>
      <c r="C81" s="363" t="s">
        <v>10256</v>
      </c>
      <c r="D81" s="363" t="s">
        <v>10257</v>
      </c>
      <c r="E81" s="363" t="s">
        <v>10258</v>
      </c>
      <c r="F81" s="363" t="s">
        <v>9888</v>
      </c>
      <c r="G81" s="363" t="s">
        <v>9887</v>
      </c>
      <c r="H81" s="363" t="s">
        <v>8495</v>
      </c>
      <c r="I81" s="363" t="s">
        <v>10315</v>
      </c>
      <c r="J81" s="363" t="s">
        <v>8309</v>
      </c>
    </row>
    <row r="82" ht="15.0" customHeight="1">
      <c r="A82" s="363" t="s">
        <v>10284</v>
      </c>
      <c r="B82" s="363" t="s">
        <v>10313</v>
      </c>
      <c r="C82" s="363" t="s">
        <v>10256</v>
      </c>
      <c r="D82" s="363" t="s">
        <v>10257</v>
      </c>
      <c r="E82" s="363" t="s">
        <v>10258</v>
      </c>
      <c r="F82" s="363" t="s">
        <v>9888</v>
      </c>
      <c r="G82" s="363" t="s">
        <v>9887</v>
      </c>
      <c r="H82" s="363" t="s">
        <v>7570</v>
      </c>
      <c r="I82" s="363" t="s">
        <v>8315</v>
      </c>
      <c r="J82" s="363" t="s">
        <v>8309</v>
      </c>
    </row>
    <row r="83" ht="15.75" customHeight="1">
      <c r="A83" s="363" t="s">
        <v>10284</v>
      </c>
      <c r="B83" s="363" t="s">
        <v>10313</v>
      </c>
      <c r="C83" s="363" t="s">
        <v>10256</v>
      </c>
      <c r="D83" s="363" t="s">
        <v>10257</v>
      </c>
      <c r="E83" s="363" t="s">
        <v>10258</v>
      </c>
      <c r="F83" s="363" t="s">
        <v>9888</v>
      </c>
      <c r="G83" s="363" t="s">
        <v>9887</v>
      </c>
      <c r="H83" s="363" t="s">
        <v>7705</v>
      </c>
      <c r="I83" s="363" t="s">
        <v>10316</v>
      </c>
      <c r="J83" s="363" t="s">
        <v>8309</v>
      </c>
    </row>
    <row r="84" ht="15.0" customHeight="1">
      <c r="A84" s="363" t="s">
        <v>10284</v>
      </c>
      <c r="B84" s="363" t="s">
        <v>10317</v>
      </c>
      <c r="C84" s="363" t="s">
        <v>10256</v>
      </c>
      <c r="D84" s="363" t="s">
        <v>10257</v>
      </c>
      <c r="E84" s="363" t="s">
        <v>10258</v>
      </c>
      <c r="F84" s="363" t="s">
        <v>9889</v>
      </c>
      <c r="G84" s="363" t="s">
        <v>9890</v>
      </c>
      <c r="H84" s="363" t="s">
        <v>7566</v>
      </c>
      <c r="I84" s="363" t="s">
        <v>10318</v>
      </c>
      <c r="J84" s="363" t="s">
        <v>8309</v>
      </c>
    </row>
    <row r="85" ht="15.0" customHeight="1">
      <c r="A85" s="363" t="s">
        <v>10284</v>
      </c>
      <c r="B85" s="363" t="s">
        <v>10317</v>
      </c>
      <c r="C85" s="363" t="s">
        <v>10256</v>
      </c>
      <c r="D85" s="363" t="s">
        <v>10257</v>
      </c>
      <c r="E85" s="363" t="s">
        <v>10258</v>
      </c>
      <c r="F85" s="363" t="s">
        <v>9889</v>
      </c>
      <c r="G85" s="363" t="s">
        <v>9890</v>
      </c>
      <c r="H85" s="363" t="s">
        <v>8494</v>
      </c>
      <c r="I85" s="363" t="s">
        <v>10319</v>
      </c>
      <c r="J85" s="363" t="s">
        <v>8309</v>
      </c>
    </row>
    <row r="86" ht="15.75" customHeight="1">
      <c r="A86" s="363" t="s">
        <v>10284</v>
      </c>
      <c r="B86" s="363" t="s">
        <v>10317</v>
      </c>
      <c r="C86" s="363" t="s">
        <v>10256</v>
      </c>
      <c r="D86" s="363" t="s">
        <v>10257</v>
      </c>
      <c r="E86" s="363" t="s">
        <v>10258</v>
      </c>
      <c r="F86" s="363" t="s">
        <v>9889</v>
      </c>
      <c r="G86" s="363" t="s">
        <v>9890</v>
      </c>
      <c r="H86" s="363" t="s">
        <v>8507</v>
      </c>
      <c r="I86" s="363" t="s">
        <v>8309</v>
      </c>
      <c r="J86" s="363" t="s">
        <v>8309</v>
      </c>
    </row>
    <row r="87" ht="15.0" customHeight="1">
      <c r="A87" s="363" t="s">
        <v>10284</v>
      </c>
      <c r="B87" s="363" t="s">
        <v>10320</v>
      </c>
      <c r="C87" s="363" t="s">
        <v>10256</v>
      </c>
      <c r="D87" s="363" t="s">
        <v>10257</v>
      </c>
      <c r="E87" s="363" t="s">
        <v>10258</v>
      </c>
      <c r="F87" s="363" t="s">
        <v>9891</v>
      </c>
      <c r="G87" s="363" t="s">
        <v>9892</v>
      </c>
      <c r="H87" s="363" t="s">
        <v>8342</v>
      </c>
      <c r="I87" s="363" t="s">
        <v>8309</v>
      </c>
      <c r="J87" s="363" t="s">
        <v>8309</v>
      </c>
    </row>
    <row r="88" ht="15.0" customHeight="1">
      <c r="A88" s="363" t="s">
        <v>10284</v>
      </c>
      <c r="B88" s="363" t="s">
        <v>10320</v>
      </c>
      <c r="C88" s="363" t="s">
        <v>10256</v>
      </c>
      <c r="D88" s="363" t="s">
        <v>10257</v>
      </c>
      <c r="E88" s="363" t="s">
        <v>10258</v>
      </c>
      <c r="F88" s="363" t="s">
        <v>9891</v>
      </c>
      <c r="G88" s="363" t="s">
        <v>9892</v>
      </c>
      <c r="H88" s="363" t="s">
        <v>7606</v>
      </c>
      <c r="I88" s="363" t="s">
        <v>8315</v>
      </c>
      <c r="J88" s="363" t="s">
        <v>8309</v>
      </c>
    </row>
    <row r="89" ht="15.75" customHeight="1">
      <c r="A89" s="363" t="s">
        <v>10254</v>
      </c>
      <c r="B89" s="363" t="s">
        <v>10321</v>
      </c>
      <c r="C89" s="363" t="s">
        <v>10256</v>
      </c>
      <c r="D89" s="363" t="s">
        <v>10257</v>
      </c>
      <c r="E89" s="363" t="s">
        <v>10261</v>
      </c>
      <c r="F89" s="363" t="s">
        <v>9893</v>
      </c>
      <c r="G89" s="363" t="s">
        <v>9894</v>
      </c>
      <c r="H89" s="363" t="s">
        <v>7606</v>
      </c>
      <c r="I89" s="363" t="s">
        <v>8315</v>
      </c>
      <c r="J89" s="363" t="s">
        <v>8309</v>
      </c>
    </row>
    <row r="90" ht="15.0" customHeight="1">
      <c r="A90" s="363" t="s">
        <v>10254</v>
      </c>
      <c r="B90" s="363" t="s">
        <v>10321</v>
      </c>
      <c r="C90" s="363" t="s">
        <v>10256</v>
      </c>
      <c r="D90" s="363" t="s">
        <v>10257</v>
      </c>
      <c r="E90" s="363" t="s">
        <v>10261</v>
      </c>
      <c r="F90" s="363" t="s">
        <v>9893</v>
      </c>
      <c r="G90" s="363" t="s">
        <v>9894</v>
      </c>
      <c r="H90" s="363" t="s">
        <v>8374</v>
      </c>
      <c r="I90" s="363" t="s">
        <v>8315</v>
      </c>
      <c r="J90" s="363" t="s">
        <v>8309</v>
      </c>
    </row>
    <row r="91" ht="15.0" customHeight="1">
      <c r="A91" s="363" t="s">
        <v>10254</v>
      </c>
      <c r="B91" s="363" t="s">
        <v>10321</v>
      </c>
      <c r="C91" s="363" t="s">
        <v>10256</v>
      </c>
      <c r="D91" s="363" t="s">
        <v>10257</v>
      </c>
      <c r="E91" s="363" t="s">
        <v>10261</v>
      </c>
      <c r="F91" s="363" t="s">
        <v>9893</v>
      </c>
      <c r="G91" s="363" t="s">
        <v>9894</v>
      </c>
      <c r="H91" s="363" t="s">
        <v>7576</v>
      </c>
      <c r="I91" s="363" t="s">
        <v>8315</v>
      </c>
      <c r="J91" s="363" t="s">
        <v>8309</v>
      </c>
    </row>
    <row r="92" ht="15.75" customHeight="1">
      <c r="A92" s="363" t="s">
        <v>10254</v>
      </c>
      <c r="B92" s="363" t="s">
        <v>10321</v>
      </c>
      <c r="C92" s="363" t="s">
        <v>10256</v>
      </c>
      <c r="D92" s="363" t="s">
        <v>10257</v>
      </c>
      <c r="E92" s="363" t="s">
        <v>10261</v>
      </c>
      <c r="F92" s="363" t="s">
        <v>9893</v>
      </c>
      <c r="G92" s="363" t="s">
        <v>9894</v>
      </c>
      <c r="H92" s="363" t="s">
        <v>8389</v>
      </c>
      <c r="I92" s="363" t="s">
        <v>8309</v>
      </c>
      <c r="J92" s="363" t="s">
        <v>8309</v>
      </c>
    </row>
    <row r="93" ht="15.0" customHeight="1">
      <c r="A93" s="363" t="s">
        <v>10254</v>
      </c>
      <c r="B93" s="363" t="s">
        <v>10321</v>
      </c>
      <c r="C93" s="363" t="s">
        <v>10256</v>
      </c>
      <c r="D93" s="363" t="s">
        <v>10257</v>
      </c>
      <c r="E93" s="363" t="s">
        <v>10261</v>
      </c>
      <c r="F93" s="363" t="s">
        <v>9893</v>
      </c>
      <c r="G93" s="363" t="s">
        <v>9894</v>
      </c>
      <c r="H93" s="363" t="s">
        <v>35</v>
      </c>
      <c r="I93" s="363" t="s">
        <v>8309</v>
      </c>
      <c r="J93" s="363" t="s">
        <v>8309</v>
      </c>
    </row>
    <row r="94" ht="15.0" customHeight="1">
      <c r="A94" s="363" t="s">
        <v>10284</v>
      </c>
      <c r="B94" s="363" t="s">
        <v>10322</v>
      </c>
      <c r="C94" s="363" t="s">
        <v>10256</v>
      </c>
      <c r="D94" s="363" t="s">
        <v>10257</v>
      </c>
      <c r="E94" s="363" t="s">
        <v>10264</v>
      </c>
      <c r="F94" s="363" t="s">
        <v>9895</v>
      </c>
      <c r="G94" s="363" t="s">
        <v>9896</v>
      </c>
      <c r="H94" s="363" t="s">
        <v>8318</v>
      </c>
      <c r="I94" s="363" t="s">
        <v>8309</v>
      </c>
      <c r="J94" s="363" t="s">
        <v>8309</v>
      </c>
    </row>
    <row r="95" ht="15.75" customHeight="1">
      <c r="A95" s="363" t="s">
        <v>10284</v>
      </c>
      <c r="B95" s="363" t="s">
        <v>10322</v>
      </c>
      <c r="C95" s="363" t="s">
        <v>10256</v>
      </c>
      <c r="D95" s="363" t="s">
        <v>10257</v>
      </c>
      <c r="E95" s="363" t="s">
        <v>10264</v>
      </c>
      <c r="F95" s="363" t="s">
        <v>9895</v>
      </c>
      <c r="G95" s="363" t="s">
        <v>9896</v>
      </c>
      <c r="H95" s="363" t="s">
        <v>8507</v>
      </c>
      <c r="I95" s="363" t="s">
        <v>8309</v>
      </c>
      <c r="J95" s="363" t="s">
        <v>8309</v>
      </c>
    </row>
    <row r="96" ht="15.0" customHeight="1">
      <c r="A96" s="363" t="s">
        <v>10284</v>
      </c>
      <c r="B96" s="363" t="s">
        <v>10322</v>
      </c>
      <c r="C96" s="363" t="s">
        <v>10256</v>
      </c>
      <c r="D96" s="363" t="s">
        <v>10257</v>
      </c>
      <c r="E96" s="363" t="s">
        <v>10264</v>
      </c>
      <c r="F96" s="363" t="s">
        <v>9895</v>
      </c>
      <c r="G96" s="363" t="s">
        <v>9896</v>
      </c>
      <c r="H96" s="363" t="s">
        <v>7566</v>
      </c>
      <c r="I96" s="363" t="s">
        <v>10323</v>
      </c>
      <c r="J96" s="363" t="s">
        <v>8309</v>
      </c>
    </row>
    <row r="97" ht="15.0" customHeight="1">
      <c r="A97" s="363" t="s">
        <v>10284</v>
      </c>
      <c r="B97" s="363" t="s">
        <v>10322</v>
      </c>
      <c r="C97" s="363" t="s">
        <v>10256</v>
      </c>
      <c r="D97" s="363" t="s">
        <v>10257</v>
      </c>
      <c r="E97" s="363" t="s">
        <v>10264</v>
      </c>
      <c r="F97" s="363" t="s">
        <v>9895</v>
      </c>
      <c r="G97" s="363" t="s">
        <v>9896</v>
      </c>
      <c r="H97" s="363" t="s">
        <v>8494</v>
      </c>
      <c r="I97" s="363" t="s">
        <v>8315</v>
      </c>
      <c r="J97" s="363" t="s">
        <v>8309</v>
      </c>
    </row>
    <row r="98" ht="15.0" customHeight="1">
      <c r="A98" s="363" t="s">
        <v>10284</v>
      </c>
      <c r="B98" s="363" t="s">
        <v>10322</v>
      </c>
      <c r="C98" s="363" t="s">
        <v>10256</v>
      </c>
      <c r="D98" s="363" t="s">
        <v>10257</v>
      </c>
      <c r="E98" s="363" t="s">
        <v>10264</v>
      </c>
      <c r="F98" s="363" t="s">
        <v>9895</v>
      </c>
      <c r="G98" s="363" t="s">
        <v>9896</v>
      </c>
      <c r="H98" s="363" t="s">
        <v>8313</v>
      </c>
      <c r="I98" s="363" t="s">
        <v>8315</v>
      </c>
      <c r="J98" s="363" t="s">
        <v>8309</v>
      </c>
    </row>
    <row r="99" ht="15.75" customHeight="1">
      <c r="A99" s="363" t="s">
        <v>10284</v>
      </c>
      <c r="B99" s="363" t="s">
        <v>10322</v>
      </c>
      <c r="C99" s="363" t="s">
        <v>10256</v>
      </c>
      <c r="D99" s="363" t="s">
        <v>10257</v>
      </c>
      <c r="E99" s="363" t="s">
        <v>10264</v>
      </c>
      <c r="F99" s="363" t="s">
        <v>9895</v>
      </c>
      <c r="G99" s="363" t="s">
        <v>9896</v>
      </c>
      <c r="H99" s="363" t="s">
        <v>7576</v>
      </c>
      <c r="I99" s="363" t="s">
        <v>8315</v>
      </c>
      <c r="J99" s="363" t="s">
        <v>8309</v>
      </c>
    </row>
    <row r="100" ht="15.0" customHeight="1">
      <c r="A100" s="363" t="s">
        <v>10284</v>
      </c>
      <c r="B100" s="363" t="s">
        <v>10322</v>
      </c>
      <c r="C100" s="363" t="s">
        <v>10256</v>
      </c>
      <c r="D100" s="363" t="s">
        <v>10257</v>
      </c>
      <c r="E100" s="363" t="s">
        <v>10264</v>
      </c>
      <c r="F100" s="363" t="s">
        <v>9895</v>
      </c>
      <c r="G100" s="363" t="s">
        <v>9896</v>
      </c>
      <c r="H100" s="363" t="s">
        <v>7705</v>
      </c>
      <c r="I100" s="363" t="s">
        <v>10324</v>
      </c>
      <c r="J100" s="363" t="s">
        <v>8309</v>
      </c>
    </row>
    <row r="101" ht="15.0" customHeight="1">
      <c r="A101" s="363" t="s">
        <v>10284</v>
      </c>
      <c r="B101" s="363" t="s">
        <v>10325</v>
      </c>
      <c r="C101" s="363" t="s">
        <v>10256</v>
      </c>
      <c r="D101" s="363" t="s">
        <v>10257</v>
      </c>
      <c r="E101" s="363" t="s">
        <v>10258</v>
      </c>
      <c r="F101" s="363" t="s">
        <v>9897</v>
      </c>
      <c r="G101" s="363" t="s">
        <v>9898</v>
      </c>
      <c r="H101" s="363" t="s">
        <v>7566</v>
      </c>
      <c r="I101" s="363" t="s">
        <v>10326</v>
      </c>
      <c r="J101" s="363" t="s">
        <v>8309</v>
      </c>
    </row>
    <row r="102" ht="15.75" customHeight="1">
      <c r="A102" s="363" t="s">
        <v>10284</v>
      </c>
      <c r="B102" s="363" t="s">
        <v>10325</v>
      </c>
      <c r="C102" s="363" t="s">
        <v>10256</v>
      </c>
      <c r="D102" s="363" t="s">
        <v>10257</v>
      </c>
      <c r="E102" s="363" t="s">
        <v>10258</v>
      </c>
      <c r="F102" s="363" t="s">
        <v>9897</v>
      </c>
      <c r="G102" s="363" t="s">
        <v>9898</v>
      </c>
      <c r="H102" s="363" t="s">
        <v>8494</v>
      </c>
      <c r="I102" s="363" t="s">
        <v>10327</v>
      </c>
      <c r="J102" s="363" t="s">
        <v>8309</v>
      </c>
    </row>
    <row r="103" ht="15.0" customHeight="1">
      <c r="A103" s="363" t="s">
        <v>10284</v>
      </c>
      <c r="B103" s="363" t="s">
        <v>10325</v>
      </c>
      <c r="C103" s="363" t="s">
        <v>10256</v>
      </c>
      <c r="D103" s="363" t="s">
        <v>10257</v>
      </c>
      <c r="E103" s="363" t="s">
        <v>10258</v>
      </c>
      <c r="F103" s="363" t="s">
        <v>9897</v>
      </c>
      <c r="G103" s="363" t="s">
        <v>9898</v>
      </c>
      <c r="H103" s="363" t="s">
        <v>7576</v>
      </c>
      <c r="I103" s="363" t="s">
        <v>8315</v>
      </c>
      <c r="J103" s="363" t="s">
        <v>8309</v>
      </c>
    </row>
    <row r="104" ht="15.0" customHeight="1">
      <c r="A104" s="363" t="s">
        <v>10284</v>
      </c>
      <c r="B104" s="363" t="s">
        <v>10325</v>
      </c>
      <c r="C104" s="363" t="s">
        <v>10256</v>
      </c>
      <c r="D104" s="363" t="s">
        <v>10257</v>
      </c>
      <c r="E104" s="363" t="s">
        <v>10258</v>
      </c>
      <c r="F104" s="363" t="s">
        <v>9897</v>
      </c>
      <c r="G104" s="363" t="s">
        <v>9898</v>
      </c>
      <c r="H104" s="363" t="s">
        <v>7705</v>
      </c>
      <c r="I104" s="363" t="s">
        <v>10328</v>
      </c>
      <c r="J104" s="363" t="s">
        <v>8309</v>
      </c>
    </row>
    <row r="105" ht="15.75" customHeight="1">
      <c r="A105" s="363" t="s">
        <v>10284</v>
      </c>
      <c r="B105" s="363" t="s">
        <v>10325</v>
      </c>
      <c r="C105" s="363" t="s">
        <v>10256</v>
      </c>
      <c r="D105" s="363" t="s">
        <v>10257</v>
      </c>
      <c r="E105" s="363" t="s">
        <v>10258</v>
      </c>
      <c r="F105" s="363" t="s">
        <v>9897</v>
      </c>
      <c r="G105" s="363" t="s">
        <v>9898</v>
      </c>
      <c r="H105" s="363" t="s">
        <v>8507</v>
      </c>
      <c r="I105" s="363" t="s">
        <v>8309</v>
      </c>
      <c r="J105" s="363" t="s">
        <v>8309</v>
      </c>
    </row>
    <row r="106" ht="15.0" customHeight="1">
      <c r="A106" s="363" t="s">
        <v>10284</v>
      </c>
      <c r="B106" s="363" t="s">
        <v>10329</v>
      </c>
      <c r="C106" s="363" t="s">
        <v>10256</v>
      </c>
      <c r="D106" s="363" t="s">
        <v>10257</v>
      </c>
      <c r="E106" s="363" t="s">
        <v>10258</v>
      </c>
      <c r="F106" s="363" t="s">
        <v>9899</v>
      </c>
      <c r="G106" s="363" t="s">
        <v>9900</v>
      </c>
      <c r="H106" s="363" t="s">
        <v>8507</v>
      </c>
      <c r="I106" s="363" t="s">
        <v>8309</v>
      </c>
      <c r="J106" s="363" t="s">
        <v>8309</v>
      </c>
    </row>
    <row r="107" ht="15.0" customHeight="1">
      <c r="A107" s="363" t="s">
        <v>10284</v>
      </c>
      <c r="B107" s="363" t="s">
        <v>10329</v>
      </c>
      <c r="C107" s="363" t="s">
        <v>10256</v>
      </c>
      <c r="D107" s="363" t="s">
        <v>10257</v>
      </c>
      <c r="E107" s="363" t="s">
        <v>10258</v>
      </c>
      <c r="F107" s="363" t="s">
        <v>9899</v>
      </c>
      <c r="G107" s="363" t="s">
        <v>9900</v>
      </c>
      <c r="H107" s="363" t="s">
        <v>8029</v>
      </c>
      <c r="I107" s="363" t="s">
        <v>10330</v>
      </c>
      <c r="J107" s="363" t="s">
        <v>8309</v>
      </c>
    </row>
    <row r="108" ht="15.75" customHeight="1">
      <c r="A108" s="363" t="s">
        <v>10284</v>
      </c>
      <c r="B108" s="363" t="s">
        <v>10329</v>
      </c>
      <c r="C108" s="363" t="s">
        <v>10256</v>
      </c>
      <c r="D108" s="363" t="s">
        <v>10257</v>
      </c>
      <c r="E108" s="363" t="s">
        <v>10258</v>
      </c>
      <c r="F108" s="363" t="s">
        <v>9899</v>
      </c>
      <c r="G108" s="363" t="s">
        <v>9900</v>
      </c>
      <c r="H108" s="363" t="s">
        <v>8483</v>
      </c>
      <c r="I108" s="363" t="s">
        <v>10331</v>
      </c>
      <c r="J108" s="363" t="s">
        <v>8309</v>
      </c>
    </row>
    <row r="109" ht="15.0" customHeight="1">
      <c r="A109" s="363" t="s">
        <v>10284</v>
      </c>
      <c r="B109" s="363" t="s">
        <v>10329</v>
      </c>
      <c r="C109" s="363" t="s">
        <v>10256</v>
      </c>
      <c r="D109" s="363" t="s">
        <v>10257</v>
      </c>
      <c r="E109" s="363" t="s">
        <v>10258</v>
      </c>
      <c r="F109" s="363" t="s">
        <v>9899</v>
      </c>
      <c r="G109" s="363" t="s">
        <v>9900</v>
      </c>
      <c r="H109" s="363" t="s">
        <v>7566</v>
      </c>
      <c r="I109" s="363" t="s">
        <v>8315</v>
      </c>
      <c r="J109" s="363" t="s">
        <v>8309</v>
      </c>
    </row>
    <row r="110" ht="15.0" customHeight="1">
      <c r="A110" s="363" t="s">
        <v>10284</v>
      </c>
      <c r="B110" s="363" t="s">
        <v>10329</v>
      </c>
      <c r="C110" s="363" t="s">
        <v>10256</v>
      </c>
      <c r="D110" s="363" t="s">
        <v>10257</v>
      </c>
      <c r="E110" s="363" t="s">
        <v>10258</v>
      </c>
      <c r="F110" s="363" t="s">
        <v>9899</v>
      </c>
      <c r="G110" s="363" t="s">
        <v>9900</v>
      </c>
      <c r="H110" s="363" t="s">
        <v>8494</v>
      </c>
      <c r="I110" s="363" t="s">
        <v>8315</v>
      </c>
      <c r="J110" s="363" t="s">
        <v>8309</v>
      </c>
    </row>
    <row r="111" ht="15.0" customHeight="1">
      <c r="A111" s="363" t="s">
        <v>10305</v>
      </c>
      <c r="B111" s="363" t="s">
        <v>10332</v>
      </c>
      <c r="C111" s="363" t="s">
        <v>10256</v>
      </c>
      <c r="D111" s="363" t="s">
        <v>10257</v>
      </c>
      <c r="E111" s="363" t="s">
        <v>10258</v>
      </c>
      <c r="F111" s="363" t="s">
        <v>9901</v>
      </c>
      <c r="G111" s="363" t="s">
        <v>9902</v>
      </c>
      <c r="H111" s="363" t="s">
        <v>8324</v>
      </c>
      <c r="I111" s="363" t="s">
        <v>8309</v>
      </c>
      <c r="J111" s="363" t="s">
        <v>8309</v>
      </c>
    </row>
    <row r="112" ht="15.75" customHeight="1">
      <c r="A112" s="363" t="s">
        <v>10305</v>
      </c>
      <c r="B112" s="363" t="s">
        <v>10332</v>
      </c>
      <c r="C112" s="363" t="s">
        <v>10256</v>
      </c>
      <c r="D112" s="363" t="s">
        <v>10257</v>
      </c>
      <c r="E112" s="363" t="s">
        <v>10258</v>
      </c>
      <c r="F112" s="363" t="s">
        <v>9901</v>
      </c>
      <c r="G112" s="363" t="s">
        <v>9902</v>
      </c>
      <c r="H112" s="363" t="s">
        <v>7570</v>
      </c>
      <c r="I112" s="363" t="s">
        <v>8315</v>
      </c>
      <c r="J112" s="363" t="s">
        <v>8309</v>
      </c>
    </row>
    <row r="113" ht="15.0" customHeight="1">
      <c r="A113" s="363" t="s">
        <v>10284</v>
      </c>
      <c r="B113" s="363" t="s">
        <v>10333</v>
      </c>
      <c r="C113" s="363" t="s">
        <v>10256</v>
      </c>
      <c r="D113" s="363" t="s">
        <v>10257</v>
      </c>
      <c r="E113" s="363" t="s">
        <v>10258</v>
      </c>
      <c r="F113" s="363" t="s">
        <v>9863</v>
      </c>
      <c r="G113" s="363" t="s">
        <v>9903</v>
      </c>
      <c r="H113" s="363" t="s">
        <v>7606</v>
      </c>
      <c r="I113" s="363" t="s">
        <v>8315</v>
      </c>
      <c r="J113" s="363" t="s">
        <v>8309</v>
      </c>
    </row>
    <row r="114" ht="15.0" customHeight="1">
      <c r="A114" s="363" t="s">
        <v>10284</v>
      </c>
      <c r="B114" s="363" t="s">
        <v>10333</v>
      </c>
      <c r="C114" s="363" t="s">
        <v>10256</v>
      </c>
      <c r="D114" s="363" t="s">
        <v>10257</v>
      </c>
      <c r="E114" s="363" t="s">
        <v>10258</v>
      </c>
      <c r="F114" s="363" t="s">
        <v>9863</v>
      </c>
      <c r="G114" s="363" t="s">
        <v>9903</v>
      </c>
      <c r="H114" s="363" t="s">
        <v>7686</v>
      </c>
      <c r="I114" s="363" t="s">
        <v>10334</v>
      </c>
      <c r="J114" s="363" t="s">
        <v>8309</v>
      </c>
    </row>
    <row r="115" ht="15.75" customHeight="1">
      <c r="A115" s="363" t="s">
        <v>10284</v>
      </c>
      <c r="B115" s="363" t="s">
        <v>10333</v>
      </c>
      <c r="C115" s="363" t="s">
        <v>10256</v>
      </c>
      <c r="D115" s="363" t="s">
        <v>10257</v>
      </c>
      <c r="E115" s="363" t="s">
        <v>10258</v>
      </c>
      <c r="F115" s="363" t="s">
        <v>9863</v>
      </c>
      <c r="G115" s="363" t="s">
        <v>9903</v>
      </c>
      <c r="H115" s="363" t="s">
        <v>7576</v>
      </c>
      <c r="I115" s="363" t="s">
        <v>8315</v>
      </c>
      <c r="J115" s="363" t="s">
        <v>8309</v>
      </c>
    </row>
    <row r="116" ht="15.0" customHeight="1">
      <c r="A116" s="363" t="s">
        <v>10305</v>
      </c>
      <c r="B116" s="363" t="s">
        <v>10335</v>
      </c>
      <c r="C116" s="363" t="s">
        <v>10256</v>
      </c>
      <c r="D116" s="363" t="s">
        <v>10257</v>
      </c>
      <c r="E116" s="363" t="s">
        <v>10258</v>
      </c>
      <c r="F116" s="363" t="s">
        <v>9904</v>
      </c>
      <c r="G116" s="363" t="s">
        <v>9905</v>
      </c>
      <c r="H116" s="363" t="s">
        <v>8507</v>
      </c>
      <c r="I116" s="363" t="s">
        <v>8309</v>
      </c>
      <c r="J116" s="363" t="s">
        <v>8309</v>
      </c>
    </row>
    <row r="117" ht="15.0" customHeight="1">
      <c r="A117" s="363" t="s">
        <v>10284</v>
      </c>
      <c r="B117" s="363" t="s">
        <v>10336</v>
      </c>
      <c r="C117" s="363" t="s">
        <v>10256</v>
      </c>
      <c r="D117" s="363" t="s">
        <v>10257</v>
      </c>
      <c r="E117" s="363" t="s">
        <v>10264</v>
      </c>
      <c r="F117" s="363" t="s">
        <v>9906</v>
      </c>
      <c r="G117" s="363" t="s">
        <v>9907</v>
      </c>
      <c r="H117" s="363" t="s">
        <v>7569</v>
      </c>
      <c r="I117" s="363" t="s">
        <v>8309</v>
      </c>
      <c r="J117" s="363" t="s">
        <v>8309</v>
      </c>
    </row>
    <row r="118" ht="15.75" customHeight="1">
      <c r="A118" s="363" t="s">
        <v>10284</v>
      </c>
      <c r="B118" s="363" t="s">
        <v>10336</v>
      </c>
      <c r="C118" s="363" t="s">
        <v>10256</v>
      </c>
      <c r="D118" s="363" t="s">
        <v>10257</v>
      </c>
      <c r="E118" s="363" t="s">
        <v>10264</v>
      </c>
      <c r="F118" s="363" t="s">
        <v>9906</v>
      </c>
      <c r="G118" s="363" t="s">
        <v>9907</v>
      </c>
      <c r="H118" s="363" t="s">
        <v>8495</v>
      </c>
      <c r="I118" s="363" t="s">
        <v>10337</v>
      </c>
      <c r="J118" s="363" t="s">
        <v>8309</v>
      </c>
    </row>
    <row r="119" ht="15.0" customHeight="1">
      <c r="A119" s="363" t="s">
        <v>10284</v>
      </c>
      <c r="B119" s="363" t="s">
        <v>10336</v>
      </c>
      <c r="C119" s="363" t="s">
        <v>10256</v>
      </c>
      <c r="D119" s="363" t="s">
        <v>10257</v>
      </c>
      <c r="E119" s="363" t="s">
        <v>10264</v>
      </c>
      <c r="F119" s="363" t="s">
        <v>9906</v>
      </c>
      <c r="G119" s="363" t="s">
        <v>9907</v>
      </c>
      <c r="H119" s="363" t="s">
        <v>7606</v>
      </c>
      <c r="I119" s="363" t="s">
        <v>10338</v>
      </c>
      <c r="J119" s="363" t="s">
        <v>8309</v>
      </c>
    </row>
    <row r="120" ht="15.0" customHeight="1">
      <c r="A120" s="363" t="s">
        <v>10284</v>
      </c>
      <c r="B120" s="363" t="s">
        <v>10339</v>
      </c>
      <c r="C120" s="363" t="s">
        <v>10256</v>
      </c>
      <c r="D120" s="363" t="s">
        <v>10257</v>
      </c>
      <c r="E120" s="363" t="s">
        <v>10258</v>
      </c>
      <c r="F120" s="363" t="s">
        <v>9908</v>
      </c>
      <c r="G120" s="363" t="s">
        <v>9909</v>
      </c>
      <c r="H120" s="363" t="s">
        <v>7640</v>
      </c>
      <c r="I120" s="363" t="s">
        <v>10340</v>
      </c>
      <c r="J120" s="363" t="s">
        <v>8309</v>
      </c>
    </row>
    <row r="121" ht="15.75" customHeight="1">
      <c r="A121" s="363" t="s">
        <v>10284</v>
      </c>
      <c r="B121" s="363" t="s">
        <v>10339</v>
      </c>
      <c r="C121" s="363" t="s">
        <v>10256</v>
      </c>
      <c r="D121" s="363" t="s">
        <v>10257</v>
      </c>
      <c r="E121" s="363" t="s">
        <v>10258</v>
      </c>
      <c r="F121" s="363" t="s">
        <v>9908</v>
      </c>
      <c r="G121" s="363" t="s">
        <v>9909</v>
      </c>
      <c r="H121" s="363" t="s">
        <v>7566</v>
      </c>
      <c r="I121" s="363" t="s">
        <v>10341</v>
      </c>
      <c r="J121" s="363" t="s">
        <v>8309</v>
      </c>
    </row>
    <row r="122" ht="15.0" customHeight="1">
      <c r="A122" s="363" t="s">
        <v>10284</v>
      </c>
      <c r="B122" s="363" t="s">
        <v>10339</v>
      </c>
      <c r="C122" s="363" t="s">
        <v>10256</v>
      </c>
      <c r="D122" s="363" t="s">
        <v>10257</v>
      </c>
      <c r="E122" s="363" t="s">
        <v>10258</v>
      </c>
      <c r="F122" s="363" t="s">
        <v>9908</v>
      </c>
      <c r="G122" s="363" t="s">
        <v>9909</v>
      </c>
      <c r="H122" s="363" t="s">
        <v>8494</v>
      </c>
      <c r="I122" s="363" t="s">
        <v>10342</v>
      </c>
      <c r="J122" s="363" t="s">
        <v>8309</v>
      </c>
    </row>
    <row r="123" ht="15.0" customHeight="1">
      <c r="A123" s="363" t="s">
        <v>10284</v>
      </c>
      <c r="B123" s="363" t="s">
        <v>10339</v>
      </c>
      <c r="C123" s="363" t="s">
        <v>10256</v>
      </c>
      <c r="D123" s="363" t="s">
        <v>10257</v>
      </c>
      <c r="E123" s="363" t="s">
        <v>10258</v>
      </c>
      <c r="F123" s="363" t="s">
        <v>9908</v>
      </c>
      <c r="G123" s="363" t="s">
        <v>9909</v>
      </c>
      <c r="H123" s="363" t="s">
        <v>8324</v>
      </c>
      <c r="I123" s="363" t="s">
        <v>8309</v>
      </c>
      <c r="J123" s="363" t="s">
        <v>8309</v>
      </c>
    </row>
    <row r="124" ht="15.75" customHeight="1">
      <c r="A124" s="363" t="s">
        <v>10284</v>
      </c>
      <c r="B124" s="363" t="s">
        <v>10339</v>
      </c>
      <c r="C124" s="363" t="s">
        <v>10256</v>
      </c>
      <c r="D124" s="363" t="s">
        <v>10257</v>
      </c>
      <c r="E124" s="363" t="s">
        <v>10258</v>
      </c>
      <c r="F124" s="363" t="s">
        <v>9908</v>
      </c>
      <c r="G124" s="363" t="s">
        <v>9909</v>
      </c>
      <c r="H124" s="363" t="s">
        <v>8507</v>
      </c>
      <c r="I124" s="363" t="s">
        <v>8309</v>
      </c>
      <c r="J124" s="363" t="s">
        <v>8309</v>
      </c>
    </row>
    <row r="125" ht="15.0" customHeight="1">
      <c r="A125" s="363" t="s">
        <v>10284</v>
      </c>
      <c r="B125" s="363" t="s">
        <v>10343</v>
      </c>
      <c r="C125" s="363" t="s">
        <v>10256</v>
      </c>
      <c r="D125" s="363" t="s">
        <v>10257</v>
      </c>
      <c r="E125" s="363" t="s">
        <v>10258</v>
      </c>
      <c r="F125" s="363" t="s">
        <v>9910</v>
      </c>
      <c r="G125" s="363" t="s">
        <v>9911</v>
      </c>
      <c r="H125" s="363" t="s">
        <v>8507</v>
      </c>
      <c r="I125" s="363" t="s">
        <v>8309</v>
      </c>
      <c r="J125" s="363" t="s">
        <v>8309</v>
      </c>
    </row>
    <row r="126" ht="15.0" customHeight="1">
      <c r="A126" s="363" t="s">
        <v>10284</v>
      </c>
      <c r="B126" s="363" t="s">
        <v>10343</v>
      </c>
      <c r="C126" s="363" t="s">
        <v>10256</v>
      </c>
      <c r="D126" s="363" t="s">
        <v>10257</v>
      </c>
      <c r="E126" s="363" t="s">
        <v>10258</v>
      </c>
      <c r="F126" s="363" t="s">
        <v>9910</v>
      </c>
      <c r="G126" s="363" t="s">
        <v>9911</v>
      </c>
      <c r="H126" s="363" t="s">
        <v>8483</v>
      </c>
      <c r="I126" s="363" t="s">
        <v>10344</v>
      </c>
      <c r="J126" s="363" t="s">
        <v>8309</v>
      </c>
    </row>
    <row r="127" ht="15.0" customHeight="1">
      <c r="A127" s="363" t="s">
        <v>10284</v>
      </c>
      <c r="B127" s="363" t="s">
        <v>10343</v>
      </c>
      <c r="C127" s="363" t="s">
        <v>10256</v>
      </c>
      <c r="D127" s="363" t="s">
        <v>10257</v>
      </c>
      <c r="E127" s="363" t="s">
        <v>10258</v>
      </c>
      <c r="F127" s="363" t="s">
        <v>9910</v>
      </c>
      <c r="G127" s="363" t="s">
        <v>9911</v>
      </c>
      <c r="H127" s="363" t="s">
        <v>8413</v>
      </c>
      <c r="I127" s="363" t="s">
        <v>10345</v>
      </c>
      <c r="J127" s="363" t="s">
        <v>8309</v>
      </c>
    </row>
    <row r="128" ht="15.75" customHeight="1">
      <c r="A128" s="363" t="s">
        <v>10284</v>
      </c>
      <c r="B128" s="363" t="s">
        <v>10343</v>
      </c>
      <c r="C128" s="363" t="s">
        <v>10256</v>
      </c>
      <c r="D128" s="363" t="s">
        <v>10257</v>
      </c>
      <c r="E128" s="363" t="s">
        <v>10258</v>
      </c>
      <c r="F128" s="363" t="s">
        <v>9910</v>
      </c>
      <c r="G128" s="363" t="s">
        <v>9911</v>
      </c>
      <c r="H128" s="363" t="s">
        <v>8492</v>
      </c>
      <c r="I128" s="363" t="s">
        <v>10346</v>
      </c>
      <c r="J128" s="363" t="s">
        <v>8309</v>
      </c>
    </row>
    <row r="129" ht="15.0" customHeight="1">
      <c r="A129" s="363" t="s">
        <v>10284</v>
      </c>
      <c r="B129" s="363" t="s">
        <v>10347</v>
      </c>
      <c r="C129" s="363" t="s">
        <v>10256</v>
      </c>
      <c r="D129" s="363" t="s">
        <v>10257</v>
      </c>
      <c r="E129" s="363" t="s">
        <v>10258</v>
      </c>
      <c r="F129" s="363" t="s">
        <v>9913</v>
      </c>
      <c r="G129" s="363" t="s">
        <v>9914</v>
      </c>
      <c r="H129" s="363" t="s">
        <v>8483</v>
      </c>
      <c r="I129" s="363" t="s">
        <v>10348</v>
      </c>
      <c r="J129" s="363" t="s">
        <v>8309</v>
      </c>
    </row>
    <row r="130" ht="15.0" customHeight="1">
      <c r="A130" s="363" t="s">
        <v>10284</v>
      </c>
      <c r="B130" s="363" t="s">
        <v>10347</v>
      </c>
      <c r="C130" s="363" t="s">
        <v>10256</v>
      </c>
      <c r="D130" s="363" t="s">
        <v>10257</v>
      </c>
      <c r="E130" s="363" t="s">
        <v>10258</v>
      </c>
      <c r="F130" s="363" t="s">
        <v>9913</v>
      </c>
      <c r="G130" s="363" t="s">
        <v>9914</v>
      </c>
      <c r="H130" s="363" t="s">
        <v>7566</v>
      </c>
      <c r="I130" s="363" t="s">
        <v>10349</v>
      </c>
      <c r="J130" s="363" t="s">
        <v>8309</v>
      </c>
    </row>
    <row r="131" ht="15.75" customHeight="1">
      <c r="A131" s="363" t="s">
        <v>10284</v>
      </c>
      <c r="B131" s="363" t="s">
        <v>10347</v>
      </c>
      <c r="C131" s="363" t="s">
        <v>10256</v>
      </c>
      <c r="D131" s="363" t="s">
        <v>10257</v>
      </c>
      <c r="E131" s="363" t="s">
        <v>10258</v>
      </c>
      <c r="F131" s="363" t="s">
        <v>9913</v>
      </c>
      <c r="G131" s="363" t="s">
        <v>9914</v>
      </c>
      <c r="H131" s="363" t="s">
        <v>8494</v>
      </c>
      <c r="I131" s="363" t="s">
        <v>8315</v>
      </c>
      <c r="J131" s="363" t="s">
        <v>8309</v>
      </c>
    </row>
    <row r="132" ht="15.0" customHeight="1">
      <c r="A132" s="363" t="s">
        <v>10284</v>
      </c>
      <c r="B132" s="363" t="s">
        <v>10347</v>
      </c>
      <c r="C132" s="363" t="s">
        <v>10256</v>
      </c>
      <c r="D132" s="363" t="s">
        <v>10257</v>
      </c>
      <c r="E132" s="363" t="s">
        <v>10258</v>
      </c>
      <c r="F132" s="363" t="s">
        <v>9913</v>
      </c>
      <c r="G132" s="363" t="s">
        <v>9914</v>
      </c>
      <c r="H132" s="363" t="s">
        <v>9912</v>
      </c>
      <c r="I132" s="363" t="s">
        <v>10350</v>
      </c>
      <c r="J132" s="363" t="s">
        <v>8309</v>
      </c>
    </row>
    <row r="133" ht="15.0" customHeight="1">
      <c r="A133" s="363" t="s">
        <v>10284</v>
      </c>
      <c r="B133" s="363" t="s">
        <v>10347</v>
      </c>
      <c r="C133" s="363" t="s">
        <v>10256</v>
      </c>
      <c r="D133" s="363" t="s">
        <v>10257</v>
      </c>
      <c r="E133" s="363" t="s">
        <v>10258</v>
      </c>
      <c r="F133" s="363" t="s">
        <v>9913</v>
      </c>
      <c r="G133" s="363" t="s">
        <v>9914</v>
      </c>
      <c r="H133" s="363" t="s">
        <v>8507</v>
      </c>
      <c r="I133" s="363" t="s">
        <v>8309</v>
      </c>
      <c r="J133" s="363" t="s">
        <v>8309</v>
      </c>
    </row>
    <row r="134" ht="15.75" customHeight="1">
      <c r="A134" s="363" t="s">
        <v>10284</v>
      </c>
      <c r="B134" s="363" t="s">
        <v>10351</v>
      </c>
      <c r="C134" s="363" t="s">
        <v>10256</v>
      </c>
      <c r="D134" s="363" t="s">
        <v>10257</v>
      </c>
      <c r="E134" s="363" t="s">
        <v>10258</v>
      </c>
      <c r="F134" s="363" t="s">
        <v>9915</v>
      </c>
      <c r="G134" s="363" t="s">
        <v>9902</v>
      </c>
      <c r="H134" s="363" t="s">
        <v>8324</v>
      </c>
      <c r="I134" s="363" t="s">
        <v>8309</v>
      </c>
      <c r="J134" s="363" t="s">
        <v>8309</v>
      </c>
    </row>
    <row r="135" ht="15.0" customHeight="1">
      <c r="A135" s="363" t="s">
        <v>10284</v>
      </c>
      <c r="B135" s="363" t="s">
        <v>10351</v>
      </c>
      <c r="C135" s="363" t="s">
        <v>10256</v>
      </c>
      <c r="D135" s="363" t="s">
        <v>10257</v>
      </c>
      <c r="E135" s="363" t="s">
        <v>10258</v>
      </c>
      <c r="F135" s="363" t="s">
        <v>9915</v>
      </c>
      <c r="G135" s="363" t="s">
        <v>9902</v>
      </c>
      <c r="H135" s="363" t="s">
        <v>8507</v>
      </c>
      <c r="I135" s="363" t="s">
        <v>8309</v>
      </c>
      <c r="J135" s="363" t="s">
        <v>8309</v>
      </c>
    </row>
    <row r="136" ht="15.0" customHeight="1">
      <c r="A136" s="363" t="s">
        <v>10284</v>
      </c>
      <c r="B136" s="363" t="s">
        <v>10351</v>
      </c>
      <c r="C136" s="363" t="s">
        <v>10256</v>
      </c>
      <c r="D136" s="363" t="s">
        <v>10257</v>
      </c>
      <c r="E136" s="363" t="s">
        <v>10258</v>
      </c>
      <c r="F136" s="363" t="s">
        <v>9915</v>
      </c>
      <c r="G136" s="363" t="s">
        <v>9902</v>
      </c>
      <c r="H136" s="363" t="s">
        <v>7556</v>
      </c>
      <c r="I136" s="363" t="s">
        <v>10352</v>
      </c>
      <c r="J136" s="363" t="s">
        <v>8309</v>
      </c>
    </row>
    <row r="137" ht="15.75" customHeight="1">
      <c r="A137" s="363" t="s">
        <v>10284</v>
      </c>
      <c r="B137" s="363" t="s">
        <v>10353</v>
      </c>
      <c r="C137" s="363" t="s">
        <v>10256</v>
      </c>
      <c r="D137" s="363" t="s">
        <v>10257</v>
      </c>
      <c r="E137" s="363" t="s">
        <v>10261</v>
      </c>
      <c r="F137" s="363" t="s">
        <v>9849</v>
      </c>
      <c r="G137" s="363" t="s">
        <v>9916</v>
      </c>
      <c r="H137" s="363" t="s">
        <v>7569</v>
      </c>
      <c r="I137" s="363" t="s">
        <v>8315</v>
      </c>
      <c r="J137" s="363" t="s">
        <v>8309</v>
      </c>
    </row>
    <row r="138" ht="15.0" customHeight="1">
      <c r="A138" s="363" t="s">
        <v>10284</v>
      </c>
      <c r="B138" s="363" t="s">
        <v>10353</v>
      </c>
      <c r="C138" s="363" t="s">
        <v>10256</v>
      </c>
      <c r="D138" s="363" t="s">
        <v>10257</v>
      </c>
      <c r="E138" s="363" t="s">
        <v>10261</v>
      </c>
      <c r="F138" s="363" t="s">
        <v>9849</v>
      </c>
      <c r="G138" s="363" t="s">
        <v>9916</v>
      </c>
      <c r="H138" s="363" t="s">
        <v>8495</v>
      </c>
      <c r="I138" s="363" t="s">
        <v>8315</v>
      </c>
      <c r="J138" s="363" t="s">
        <v>8309</v>
      </c>
    </row>
    <row r="139" ht="15.0" customHeight="1">
      <c r="A139" s="363" t="s">
        <v>10284</v>
      </c>
      <c r="B139" s="363" t="s">
        <v>10353</v>
      </c>
      <c r="C139" s="363" t="s">
        <v>10256</v>
      </c>
      <c r="D139" s="363" t="s">
        <v>10257</v>
      </c>
      <c r="E139" s="363" t="s">
        <v>10261</v>
      </c>
      <c r="F139" s="363" t="s">
        <v>9849</v>
      </c>
      <c r="G139" s="363" t="s">
        <v>9916</v>
      </c>
      <c r="H139" s="363" t="s">
        <v>7576</v>
      </c>
      <c r="I139" s="363" t="s">
        <v>8315</v>
      </c>
      <c r="J139" s="363" t="s">
        <v>8309</v>
      </c>
    </row>
    <row r="140" ht="15.0" customHeight="1">
      <c r="A140" s="363" t="s">
        <v>10284</v>
      </c>
      <c r="B140" s="363" t="s">
        <v>10353</v>
      </c>
      <c r="C140" s="363" t="s">
        <v>10256</v>
      </c>
      <c r="D140" s="363" t="s">
        <v>10257</v>
      </c>
      <c r="E140" s="363" t="s">
        <v>10261</v>
      </c>
      <c r="F140" s="363" t="s">
        <v>9849</v>
      </c>
      <c r="G140" s="363" t="s">
        <v>9916</v>
      </c>
      <c r="H140" s="363" t="s">
        <v>8342</v>
      </c>
      <c r="I140" s="363" t="s">
        <v>8309</v>
      </c>
      <c r="J140" s="363" t="s">
        <v>8309</v>
      </c>
    </row>
    <row r="141" ht="15.75" customHeight="1">
      <c r="A141" s="363" t="s">
        <v>10284</v>
      </c>
      <c r="B141" s="363" t="s">
        <v>10353</v>
      </c>
      <c r="C141" s="363" t="s">
        <v>10256</v>
      </c>
      <c r="D141" s="363" t="s">
        <v>10257</v>
      </c>
      <c r="E141" s="363" t="s">
        <v>10261</v>
      </c>
      <c r="F141" s="363" t="s">
        <v>9849</v>
      </c>
      <c r="G141" s="363" t="s">
        <v>9916</v>
      </c>
      <c r="H141" s="363" t="s">
        <v>8507</v>
      </c>
      <c r="I141" s="363" t="s">
        <v>8309</v>
      </c>
      <c r="J141" s="363" t="s">
        <v>8309</v>
      </c>
    </row>
    <row r="142" ht="15.0" customHeight="1">
      <c r="A142" s="363" t="s">
        <v>10284</v>
      </c>
      <c r="B142" s="363" t="s">
        <v>10353</v>
      </c>
      <c r="C142" s="363" t="s">
        <v>10256</v>
      </c>
      <c r="D142" s="363" t="s">
        <v>10257</v>
      </c>
      <c r="E142" s="363" t="s">
        <v>10261</v>
      </c>
      <c r="F142" s="363" t="s">
        <v>9849</v>
      </c>
      <c r="G142" s="363" t="s">
        <v>9916</v>
      </c>
      <c r="H142" s="363" t="s">
        <v>7569</v>
      </c>
      <c r="I142" s="363" t="s">
        <v>8309</v>
      </c>
      <c r="J142" s="363" t="s">
        <v>8309</v>
      </c>
    </row>
    <row r="143" ht="15.0" customHeight="1">
      <c r="A143" s="363" t="s">
        <v>10284</v>
      </c>
      <c r="B143" s="363" t="s">
        <v>10354</v>
      </c>
      <c r="C143" s="363" t="s">
        <v>10256</v>
      </c>
      <c r="D143" s="363" t="s">
        <v>10257</v>
      </c>
      <c r="E143" s="363" t="s">
        <v>10261</v>
      </c>
      <c r="F143" s="363" t="s">
        <v>9917</v>
      </c>
      <c r="G143" s="363" t="s">
        <v>9918</v>
      </c>
      <c r="H143" s="363" t="s">
        <v>7904</v>
      </c>
      <c r="I143" s="363" t="s">
        <v>8309</v>
      </c>
      <c r="J143" s="363" t="s">
        <v>8309</v>
      </c>
    </row>
    <row r="144" ht="15.75" customHeight="1">
      <c r="A144" s="363" t="s">
        <v>10284</v>
      </c>
      <c r="B144" s="363" t="s">
        <v>10354</v>
      </c>
      <c r="C144" s="363" t="s">
        <v>10256</v>
      </c>
      <c r="D144" s="363" t="s">
        <v>10257</v>
      </c>
      <c r="E144" s="363" t="s">
        <v>10261</v>
      </c>
      <c r="F144" s="363" t="s">
        <v>9917</v>
      </c>
      <c r="G144" s="363" t="s">
        <v>9918</v>
      </c>
      <c r="H144" s="363" t="s">
        <v>9803</v>
      </c>
      <c r="I144" s="363" t="s">
        <v>10355</v>
      </c>
      <c r="J144" s="363" t="s">
        <v>8309</v>
      </c>
    </row>
    <row r="145" ht="15.0" customHeight="1">
      <c r="A145" s="363" t="s">
        <v>10284</v>
      </c>
      <c r="B145" s="363" t="s">
        <v>10354</v>
      </c>
      <c r="C145" s="363" t="s">
        <v>10256</v>
      </c>
      <c r="D145" s="363" t="s">
        <v>10257</v>
      </c>
      <c r="E145" s="363" t="s">
        <v>10261</v>
      </c>
      <c r="F145" s="363" t="s">
        <v>9917</v>
      </c>
      <c r="G145" s="363" t="s">
        <v>9918</v>
      </c>
      <c r="H145" s="363" t="s">
        <v>7576</v>
      </c>
      <c r="I145" s="363" t="s">
        <v>8315</v>
      </c>
      <c r="J145" s="363" t="s">
        <v>8309</v>
      </c>
    </row>
    <row r="146" ht="15.0" customHeight="1">
      <c r="A146" s="363" t="s">
        <v>10284</v>
      </c>
      <c r="B146" s="363" t="s">
        <v>10356</v>
      </c>
      <c r="C146" s="363" t="s">
        <v>10256</v>
      </c>
      <c r="D146" s="363" t="s">
        <v>10257</v>
      </c>
      <c r="E146" s="363" t="s">
        <v>10258</v>
      </c>
      <c r="F146" s="363" t="s">
        <v>9919</v>
      </c>
      <c r="G146" s="363" t="s">
        <v>9920</v>
      </c>
      <c r="H146" s="363" t="s">
        <v>7576</v>
      </c>
      <c r="I146" s="363" t="s">
        <v>8315</v>
      </c>
      <c r="J146" s="363" t="s">
        <v>8309</v>
      </c>
    </row>
    <row r="147" ht="15.75" customHeight="1">
      <c r="A147" s="363" t="s">
        <v>10284</v>
      </c>
      <c r="B147" s="363" t="s">
        <v>10357</v>
      </c>
      <c r="C147" s="363" t="s">
        <v>10256</v>
      </c>
      <c r="D147" s="363" t="s">
        <v>10257</v>
      </c>
      <c r="E147" s="363" t="s">
        <v>10258</v>
      </c>
      <c r="F147" s="363" t="s">
        <v>9921</v>
      </c>
      <c r="G147" s="363" t="s">
        <v>9922</v>
      </c>
      <c r="H147" s="363" t="s">
        <v>7606</v>
      </c>
      <c r="I147" s="363" t="s">
        <v>8315</v>
      </c>
      <c r="J147" s="363" t="s">
        <v>8309</v>
      </c>
    </row>
    <row r="148" ht="15.0" customHeight="1">
      <c r="A148" s="363" t="s">
        <v>10284</v>
      </c>
      <c r="B148" s="363" t="s">
        <v>10358</v>
      </c>
      <c r="C148" s="363" t="s">
        <v>10256</v>
      </c>
      <c r="D148" s="363" t="s">
        <v>10257</v>
      </c>
      <c r="E148" s="363" t="s">
        <v>10258</v>
      </c>
      <c r="F148" s="363" t="s">
        <v>9923</v>
      </c>
      <c r="G148" s="363" t="s">
        <v>9924</v>
      </c>
      <c r="H148" s="363" t="s">
        <v>7705</v>
      </c>
      <c r="I148" s="363" t="s">
        <v>10262</v>
      </c>
      <c r="J148" s="363" t="s">
        <v>8309</v>
      </c>
    </row>
    <row r="149" ht="15.0" customHeight="1">
      <c r="A149" s="363" t="s">
        <v>10284</v>
      </c>
      <c r="B149" s="363" t="s">
        <v>10359</v>
      </c>
      <c r="C149" s="363" t="s">
        <v>10256</v>
      </c>
      <c r="D149" s="363" t="s">
        <v>10257</v>
      </c>
      <c r="E149" s="363" t="s">
        <v>10258</v>
      </c>
      <c r="F149" s="363" t="s">
        <v>9919</v>
      </c>
      <c r="G149" s="363" t="s">
        <v>9880</v>
      </c>
      <c r="H149" s="363" t="s">
        <v>7606</v>
      </c>
      <c r="I149" s="363" t="s">
        <v>10360</v>
      </c>
      <c r="J149" s="363" t="s">
        <v>8309</v>
      </c>
    </row>
    <row r="150" ht="15.75" customHeight="1">
      <c r="A150" s="363" t="s">
        <v>10284</v>
      </c>
      <c r="B150" s="363" t="s">
        <v>10361</v>
      </c>
      <c r="C150" s="363" t="s">
        <v>10256</v>
      </c>
      <c r="D150" s="363" t="s">
        <v>10257</v>
      </c>
      <c r="E150" s="363" t="s">
        <v>10258</v>
      </c>
      <c r="F150" s="363" t="s">
        <v>9925</v>
      </c>
      <c r="G150" s="363" t="s">
        <v>9926</v>
      </c>
      <c r="H150" s="363" t="s">
        <v>7576</v>
      </c>
      <c r="I150" s="363" t="s">
        <v>8315</v>
      </c>
      <c r="J150" s="363" t="s">
        <v>8309</v>
      </c>
    </row>
    <row r="151" ht="15.0" customHeight="1">
      <c r="A151" s="363" t="s">
        <v>10284</v>
      </c>
      <c r="B151" s="363" t="s">
        <v>10362</v>
      </c>
      <c r="C151" s="363" t="s">
        <v>10256</v>
      </c>
      <c r="D151" s="363" t="s">
        <v>10257</v>
      </c>
      <c r="E151" s="363" t="s">
        <v>10258</v>
      </c>
      <c r="F151" s="363" t="s">
        <v>9927</v>
      </c>
      <c r="G151" s="363" t="s">
        <v>9928</v>
      </c>
      <c r="H151" s="363" t="s">
        <v>7576</v>
      </c>
      <c r="I151" s="363" t="s">
        <v>8315</v>
      </c>
      <c r="J151" s="363" t="s">
        <v>8309</v>
      </c>
    </row>
    <row r="152" ht="15.0" customHeight="1">
      <c r="A152" s="363" t="s">
        <v>10284</v>
      </c>
      <c r="B152" s="363" t="s">
        <v>10362</v>
      </c>
      <c r="C152" s="363" t="s">
        <v>10256</v>
      </c>
      <c r="D152" s="363" t="s">
        <v>10257</v>
      </c>
      <c r="E152" s="363" t="s">
        <v>10258</v>
      </c>
      <c r="F152" s="363" t="s">
        <v>9927</v>
      </c>
      <c r="G152" s="363" t="s">
        <v>9928</v>
      </c>
      <c r="H152" s="363" t="s">
        <v>8342</v>
      </c>
      <c r="I152" s="363" t="s">
        <v>8309</v>
      </c>
      <c r="J152" s="363" t="s">
        <v>8309</v>
      </c>
    </row>
    <row r="153" ht="15.75" customHeight="1">
      <c r="A153" s="363" t="s">
        <v>10284</v>
      </c>
      <c r="B153" s="363" t="s">
        <v>10363</v>
      </c>
      <c r="C153" s="363" t="s">
        <v>10256</v>
      </c>
      <c r="D153" s="363" t="s">
        <v>10257</v>
      </c>
      <c r="E153" s="363" t="s">
        <v>10261</v>
      </c>
      <c r="F153" s="363" t="s">
        <v>9929</v>
      </c>
      <c r="G153" s="363" t="s">
        <v>9930</v>
      </c>
      <c r="H153" s="363" t="s">
        <v>8507</v>
      </c>
      <c r="I153" s="363" t="s">
        <v>8309</v>
      </c>
      <c r="J153" s="363" t="s">
        <v>8309</v>
      </c>
    </row>
    <row r="154" ht="15.0" customHeight="1">
      <c r="A154" s="363" t="s">
        <v>10284</v>
      </c>
      <c r="B154" s="363" t="s">
        <v>10363</v>
      </c>
      <c r="C154" s="363" t="s">
        <v>10256</v>
      </c>
      <c r="D154" s="363" t="s">
        <v>10257</v>
      </c>
      <c r="E154" s="363" t="s">
        <v>10261</v>
      </c>
      <c r="F154" s="363" t="s">
        <v>9929</v>
      </c>
      <c r="G154" s="363" t="s">
        <v>9930</v>
      </c>
      <c r="H154" s="363" t="s">
        <v>7556</v>
      </c>
      <c r="I154" s="363" t="s">
        <v>10364</v>
      </c>
      <c r="J154" s="363" t="s">
        <v>8309</v>
      </c>
    </row>
    <row r="155" ht="15.0" customHeight="1">
      <c r="A155" s="363" t="s">
        <v>10284</v>
      </c>
      <c r="B155" s="363" t="s">
        <v>10363</v>
      </c>
      <c r="C155" s="363" t="s">
        <v>10256</v>
      </c>
      <c r="D155" s="363" t="s">
        <v>10257</v>
      </c>
      <c r="E155" s="363" t="s">
        <v>10261</v>
      </c>
      <c r="F155" s="363" t="s">
        <v>9929</v>
      </c>
      <c r="G155" s="363" t="s">
        <v>9930</v>
      </c>
      <c r="H155" s="363" t="s">
        <v>7570</v>
      </c>
      <c r="I155" s="363" t="s">
        <v>8315</v>
      </c>
      <c r="J155" s="363" t="s">
        <v>8309</v>
      </c>
    </row>
    <row r="156" ht="15.0" customHeight="1">
      <c r="A156" s="363" t="s">
        <v>10284</v>
      </c>
      <c r="B156" s="363" t="s">
        <v>10365</v>
      </c>
      <c r="C156" s="363" t="s">
        <v>10256</v>
      </c>
      <c r="D156" s="363" t="s">
        <v>10257</v>
      </c>
      <c r="E156" s="363" t="s">
        <v>10261</v>
      </c>
      <c r="F156" s="363" t="s">
        <v>9931</v>
      </c>
      <c r="G156" s="363" t="s">
        <v>9932</v>
      </c>
      <c r="H156" s="363" t="s">
        <v>8494</v>
      </c>
      <c r="I156" s="363" t="s">
        <v>10366</v>
      </c>
      <c r="J156" s="363" t="s">
        <v>8309</v>
      </c>
    </row>
    <row r="157" ht="15.75" customHeight="1">
      <c r="A157" s="363" t="s">
        <v>10284</v>
      </c>
      <c r="B157" s="363" t="s">
        <v>10365</v>
      </c>
      <c r="C157" s="363" t="s">
        <v>10256</v>
      </c>
      <c r="D157" s="363" t="s">
        <v>10257</v>
      </c>
      <c r="E157" s="363" t="s">
        <v>10261</v>
      </c>
      <c r="F157" s="363" t="s">
        <v>9931</v>
      </c>
      <c r="G157" s="363" t="s">
        <v>9932</v>
      </c>
      <c r="H157" s="363" t="s">
        <v>8507</v>
      </c>
      <c r="I157" s="363" t="s">
        <v>8309</v>
      </c>
      <c r="J157" s="363" t="s">
        <v>8309</v>
      </c>
    </row>
    <row r="158" ht="15.0" customHeight="1">
      <c r="A158" s="363" t="s">
        <v>10284</v>
      </c>
      <c r="B158" s="363" t="s">
        <v>10367</v>
      </c>
      <c r="C158" s="363" t="s">
        <v>10256</v>
      </c>
      <c r="D158" s="363" t="s">
        <v>10257</v>
      </c>
      <c r="E158" s="363" t="s">
        <v>10258</v>
      </c>
      <c r="F158" s="363" t="s">
        <v>9933</v>
      </c>
      <c r="G158" s="363" t="s">
        <v>9934</v>
      </c>
      <c r="H158" s="363" t="s">
        <v>7736</v>
      </c>
      <c r="I158" s="363" t="s">
        <v>10368</v>
      </c>
      <c r="J158" s="363" t="s">
        <v>8309</v>
      </c>
    </row>
    <row r="159" ht="15.0" customHeight="1">
      <c r="A159" s="363" t="s">
        <v>10284</v>
      </c>
      <c r="B159" s="363" t="s">
        <v>10367</v>
      </c>
      <c r="C159" s="363" t="s">
        <v>10256</v>
      </c>
      <c r="D159" s="363" t="s">
        <v>10257</v>
      </c>
      <c r="E159" s="363" t="s">
        <v>10258</v>
      </c>
      <c r="F159" s="363" t="s">
        <v>9933</v>
      </c>
      <c r="G159" s="363" t="s">
        <v>9934</v>
      </c>
      <c r="H159" s="363" t="s">
        <v>7576</v>
      </c>
      <c r="I159" s="363" t="s">
        <v>8315</v>
      </c>
      <c r="J159" s="363" t="s">
        <v>8309</v>
      </c>
    </row>
    <row r="160" ht="15.75" customHeight="1">
      <c r="A160" s="363" t="s">
        <v>10284</v>
      </c>
      <c r="B160" s="363" t="s">
        <v>10369</v>
      </c>
      <c r="C160" s="363" t="s">
        <v>10256</v>
      </c>
      <c r="D160" s="363" t="s">
        <v>10257</v>
      </c>
      <c r="E160" s="363" t="s">
        <v>10258</v>
      </c>
      <c r="F160" s="363" t="s">
        <v>9935</v>
      </c>
      <c r="G160" s="363" t="s">
        <v>9936</v>
      </c>
      <c r="H160" s="363" t="s">
        <v>8342</v>
      </c>
      <c r="I160" s="363" t="s">
        <v>8309</v>
      </c>
      <c r="J160" s="363" t="s">
        <v>8309</v>
      </c>
    </row>
    <row r="161" ht="15.0" customHeight="1">
      <c r="A161" s="363" t="s">
        <v>10284</v>
      </c>
      <c r="B161" s="363" t="s">
        <v>10370</v>
      </c>
      <c r="C161" s="363" t="s">
        <v>10256</v>
      </c>
      <c r="D161" s="363" t="s">
        <v>10257</v>
      </c>
      <c r="E161" s="363" t="s">
        <v>10264</v>
      </c>
      <c r="F161" s="363" t="s">
        <v>9937</v>
      </c>
      <c r="G161" s="363" t="s">
        <v>9938</v>
      </c>
      <c r="H161" s="363" t="s">
        <v>7606</v>
      </c>
      <c r="I161" s="363" t="s">
        <v>8315</v>
      </c>
      <c r="J161" s="363" t="s">
        <v>8309</v>
      </c>
    </row>
    <row r="162" ht="15.0" customHeight="1">
      <c r="A162" s="363" t="s">
        <v>10284</v>
      </c>
      <c r="B162" s="363" t="s">
        <v>10371</v>
      </c>
      <c r="C162" s="363" t="s">
        <v>10256</v>
      </c>
      <c r="D162" s="363" t="s">
        <v>10257</v>
      </c>
      <c r="E162" s="363" t="s">
        <v>10261</v>
      </c>
      <c r="F162" s="363" t="s">
        <v>9939</v>
      </c>
      <c r="G162" s="363" t="s">
        <v>9940</v>
      </c>
      <c r="H162" s="363" t="s">
        <v>7569</v>
      </c>
      <c r="I162" s="363" t="s">
        <v>10372</v>
      </c>
      <c r="J162" s="363" t="s">
        <v>8309</v>
      </c>
    </row>
    <row r="163" ht="15.75" customHeight="1">
      <c r="A163" s="363" t="s">
        <v>10284</v>
      </c>
      <c r="B163" s="363" t="s">
        <v>10371</v>
      </c>
      <c r="C163" s="363" t="s">
        <v>10256</v>
      </c>
      <c r="D163" s="363" t="s">
        <v>10257</v>
      </c>
      <c r="E163" s="363" t="s">
        <v>10261</v>
      </c>
      <c r="F163" s="363" t="s">
        <v>9939</v>
      </c>
      <c r="G163" s="363" t="s">
        <v>9940</v>
      </c>
      <c r="H163" s="363" t="s">
        <v>8495</v>
      </c>
      <c r="I163" s="363" t="s">
        <v>8315</v>
      </c>
      <c r="J163" s="363" t="s">
        <v>8309</v>
      </c>
    </row>
    <row r="164" ht="15.0" customHeight="1">
      <c r="A164" s="363" t="s">
        <v>10284</v>
      </c>
      <c r="B164" s="363" t="s">
        <v>10371</v>
      </c>
      <c r="C164" s="363" t="s">
        <v>10256</v>
      </c>
      <c r="D164" s="363" t="s">
        <v>10257</v>
      </c>
      <c r="E164" s="363" t="s">
        <v>10261</v>
      </c>
      <c r="F164" s="363" t="s">
        <v>9939</v>
      </c>
      <c r="G164" s="363" t="s">
        <v>9940</v>
      </c>
      <c r="H164" s="363" t="s">
        <v>7570</v>
      </c>
      <c r="I164" s="363" t="s">
        <v>8315</v>
      </c>
      <c r="J164" s="363" t="s">
        <v>8309</v>
      </c>
    </row>
    <row r="165" ht="15.0" customHeight="1">
      <c r="A165" s="363" t="s">
        <v>10284</v>
      </c>
      <c r="B165" s="363" t="s">
        <v>10371</v>
      </c>
      <c r="C165" s="363" t="s">
        <v>10256</v>
      </c>
      <c r="D165" s="363" t="s">
        <v>10257</v>
      </c>
      <c r="E165" s="363" t="s">
        <v>10261</v>
      </c>
      <c r="F165" s="363" t="s">
        <v>9939</v>
      </c>
      <c r="G165" s="363" t="s">
        <v>9940</v>
      </c>
      <c r="H165" s="363" t="s">
        <v>8507</v>
      </c>
      <c r="I165" s="363" t="s">
        <v>8309</v>
      </c>
      <c r="J165" s="363" t="s">
        <v>8309</v>
      </c>
    </row>
    <row r="166" ht="15.75" customHeight="1">
      <c r="A166" s="363" t="s">
        <v>10284</v>
      </c>
      <c r="B166" s="363" t="s">
        <v>10371</v>
      </c>
      <c r="C166" s="363" t="s">
        <v>10256</v>
      </c>
      <c r="D166" s="363" t="s">
        <v>10257</v>
      </c>
      <c r="E166" s="363" t="s">
        <v>10261</v>
      </c>
      <c r="F166" s="363" t="s">
        <v>9939</v>
      </c>
      <c r="G166" s="363" t="s">
        <v>9940</v>
      </c>
      <c r="H166" s="363" t="s">
        <v>7569</v>
      </c>
      <c r="I166" s="363" t="s">
        <v>8309</v>
      </c>
      <c r="J166" s="363" t="s">
        <v>8309</v>
      </c>
    </row>
    <row r="167" ht="15.0" customHeight="1">
      <c r="A167" s="363" t="s">
        <v>10284</v>
      </c>
      <c r="B167" s="363" t="s">
        <v>10373</v>
      </c>
      <c r="C167" s="363" t="s">
        <v>10256</v>
      </c>
      <c r="D167" s="363" t="s">
        <v>10257</v>
      </c>
      <c r="E167" s="363" t="s">
        <v>10261</v>
      </c>
      <c r="F167" s="363" t="s">
        <v>9941</v>
      </c>
      <c r="G167" s="363" t="s">
        <v>9942</v>
      </c>
      <c r="H167" s="363" t="s">
        <v>8507</v>
      </c>
      <c r="I167" s="363" t="s">
        <v>8309</v>
      </c>
      <c r="J167" s="363" t="s">
        <v>8309</v>
      </c>
    </row>
    <row r="168" ht="15.0" customHeight="1">
      <c r="A168" s="363" t="s">
        <v>10284</v>
      </c>
      <c r="B168" s="363" t="s">
        <v>10373</v>
      </c>
      <c r="C168" s="363" t="s">
        <v>10256</v>
      </c>
      <c r="D168" s="363" t="s">
        <v>10257</v>
      </c>
      <c r="E168" s="363" t="s">
        <v>10261</v>
      </c>
      <c r="F168" s="363" t="s">
        <v>9941</v>
      </c>
      <c r="G168" s="363" t="s">
        <v>9942</v>
      </c>
      <c r="H168" s="363" t="s">
        <v>7566</v>
      </c>
      <c r="I168" s="363" t="s">
        <v>10374</v>
      </c>
      <c r="J168" s="363" t="s">
        <v>8309</v>
      </c>
    </row>
    <row r="169" ht="15.0" customHeight="1">
      <c r="A169" s="363" t="s">
        <v>10284</v>
      </c>
      <c r="B169" s="363" t="s">
        <v>10373</v>
      </c>
      <c r="C169" s="363" t="s">
        <v>10256</v>
      </c>
      <c r="D169" s="363" t="s">
        <v>10257</v>
      </c>
      <c r="E169" s="363" t="s">
        <v>10261</v>
      </c>
      <c r="F169" s="363" t="s">
        <v>9941</v>
      </c>
      <c r="G169" s="363" t="s">
        <v>9942</v>
      </c>
      <c r="H169" s="363" t="s">
        <v>8494</v>
      </c>
      <c r="I169" s="363" t="s">
        <v>10375</v>
      </c>
      <c r="J169" s="363" t="s">
        <v>8309</v>
      </c>
    </row>
    <row r="170" ht="15.75" customHeight="1">
      <c r="A170" s="363" t="s">
        <v>10284</v>
      </c>
      <c r="B170" s="363" t="s">
        <v>10376</v>
      </c>
      <c r="C170" s="363" t="s">
        <v>10256</v>
      </c>
      <c r="D170" s="363" t="s">
        <v>10257</v>
      </c>
      <c r="E170" s="363" t="s">
        <v>10258</v>
      </c>
      <c r="F170" s="363" t="s">
        <v>9943</v>
      </c>
      <c r="G170" s="363" t="s">
        <v>9944</v>
      </c>
      <c r="H170" s="363" t="s">
        <v>7606</v>
      </c>
      <c r="I170" s="363" t="s">
        <v>8315</v>
      </c>
      <c r="J170" s="363" t="s">
        <v>8309</v>
      </c>
    </row>
    <row r="171" ht="15.0" customHeight="1">
      <c r="A171" s="363" t="s">
        <v>10284</v>
      </c>
      <c r="B171" s="363" t="s">
        <v>10377</v>
      </c>
      <c r="C171" s="363" t="s">
        <v>10256</v>
      </c>
      <c r="D171" s="363" t="s">
        <v>10257</v>
      </c>
      <c r="E171" s="363" t="s">
        <v>10258</v>
      </c>
      <c r="F171" s="363" t="s">
        <v>9945</v>
      </c>
      <c r="G171" s="363" t="s">
        <v>9946</v>
      </c>
      <c r="H171" s="363" t="s">
        <v>7569</v>
      </c>
      <c r="I171" s="363" t="s">
        <v>8315</v>
      </c>
      <c r="J171" s="363" t="s">
        <v>8309</v>
      </c>
    </row>
    <row r="172" ht="15.0" customHeight="1">
      <c r="A172" s="363" t="s">
        <v>10284</v>
      </c>
      <c r="B172" s="363" t="s">
        <v>10377</v>
      </c>
      <c r="C172" s="363" t="s">
        <v>10256</v>
      </c>
      <c r="D172" s="363" t="s">
        <v>10257</v>
      </c>
      <c r="E172" s="363" t="s">
        <v>10258</v>
      </c>
      <c r="F172" s="363" t="s">
        <v>9945</v>
      </c>
      <c r="G172" s="363" t="s">
        <v>9946</v>
      </c>
      <c r="H172" s="363" t="s">
        <v>8581</v>
      </c>
      <c r="I172" s="363" t="s">
        <v>10378</v>
      </c>
      <c r="J172" s="363" t="s">
        <v>8309</v>
      </c>
    </row>
    <row r="173" ht="15.75" customHeight="1">
      <c r="A173" s="363" t="s">
        <v>10284</v>
      </c>
      <c r="B173" s="363" t="s">
        <v>10377</v>
      </c>
      <c r="C173" s="363" t="s">
        <v>10256</v>
      </c>
      <c r="D173" s="363" t="s">
        <v>10257</v>
      </c>
      <c r="E173" s="363" t="s">
        <v>10258</v>
      </c>
      <c r="F173" s="363" t="s">
        <v>9945</v>
      </c>
      <c r="G173" s="363" t="s">
        <v>9946</v>
      </c>
      <c r="H173" s="363" t="s">
        <v>8495</v>
      </c>
      <c r="I173" s="363" t="s">
        <v>8315</v>
      </c>
      <c r="J173" s="363" t="s">
        <v>8309</v>
      </c>
    </row>
    <row r="174" ht="15.0" customHeight="1">
      <c r="A174" s="363" t="s">
        <v>10284</v>
      </c>
      <c r="B174" s="363" t="s">
        <v>10377</v>
      </c>
      <c r="C174" s="363" t="s">
        <v>10256</v>
      </c>
      <c r="D174" s="363" t="s">
        <v>10257</v>
      </c>
      <c r="E174" s="363" t="s">
        <v>10258</v>
      </c>
      <c r="F174" s="363" t="s">
        <v>9945</v>
      </c>
      <c r="G174" s="363" t="s">
        <v>9946</v>
      </c>
      <c r="H174" s="363" t="s">
        <v>7754</v>
      </c>
      <c r="I174" s="363" t="s">
        <v>10379</v>
      </c>
      <c r="J174" s="363" t="s">
        <v>8309</v>
      </c>
    </row>
    <row r="175" ht="15.0" customHeight="1">
      <c r="A175" s="363" t="s">
        <v>10284</v>
      </c>
      <c r="B175" s="363" t="s">
        <v>10377</v>
      </c>
      <c r="C175" s="363" t="s">
        <v>10256</v>
      </c>
      <c r="D175" s="363" t="s">
        <v>10257</v>
      </c>
      <c r="E175" s="363" t="s">
        <v>10258</v>
      </c>
      <c r="F175" s="363" t="s">
        <v>9945</v>
      </c>
      <c r="G175" s="363" t="s">
        <v>9946</v>
      </c>
      <c r="H175" s="363" t="s">
        <v>7640</v>
      </c>
      <c r="I175" s="363" t="s">
        <v>10380</v>
      </c>
      <c r="J175" s="363" t="s">
        <v>8309</v>
      </c>
    </row>
    <row r="176" ht="15.75" customHeight="1">
      <c r="A176" s="363" t="s">
        <v>10284</v>
      </c>
      <c r="B176" s="363" t="s">
        <v>10377</v>
      </c>
      <c r="C176" s="363" t="s">
        <v>10256</v>
      </c>
      <c r="D176" s="363" t="s">
        <v>10257</v>
      </c>
      <c r="E176" s="363" t="s">
        <v>10258</v>
      </c>
      <c r="F176" s="363" t="s">
        <v>9945</v>
      </c>
      <c r="G176" s="363" t="s">
        <v>9946</v>
      </c>
      <c r="H176" s="363" t="s">
        <v>8507</v>
      </c>
      <c r="I176" s="363" t="s">
        <v>8309</v>
      </c>
      <c r="J176" s="363" t="s">
        <v>8309</v>
      </c>
    </row>
    <row r="177" ht="15.0" customHeight="1">
      <c r="A177" s="363" t="s">
        <v>10284</v>
      </c>
      <c r="B177" s="363" t="s">
        <v>10377</v>
      </c>
      <c r="C177" s="363" t="s">
        <v>10256</v>
      </c>
      <c r="D177" s="363" t="s">
        <v>10257</v>
      </c>
      <c r="E177" s="363" t="s">
        <v>10258</v>
      </c>
      <c r="F177" s="363" t="s">
        <v>9945</v>
      </c>
      <c r="G177" s="363" t="s">
        <v>9946</v>
      </c>
      <c r="H177" s="363" t="s">
        <v>7569</v>
      </c>
      <c r="I177" s="363" t="s">
        <v>8309</v>
      </c>
      <c r="J177" s="363" t="s">
        <v>8309</v>
      </c>
    </row>
    <row r="178" ht="15.0" customHeight="1">
      <c r="A178" s="363" t="s">
        <v>10284</v>
      </c>
      <c r="B178" s="363" t="s">
        <v>10381</v>
      </c>
      <c r="C178" s="363" t="s">
        <v>10256</v>
      </c>
      <c r="D178" s="363" t="s">
        <v>10257</v>
      </c>
      <c r="E178" s="363" t="s">
        <v>10258</v>
      </c>
      <c r="F178" s="363" t="s">
        <v>9843</v>
      </c>
      <c r="G178" s="363" t="s">
        <v>9947</v>
      </c>
      <c r="H178" s="363" t="s">
        <v>7576</v>
      </c>
      <c r="I178" s="363" t="s">
        <v>8315</v>
      </c>
      <c r="J178" s="363" t="s">
        <v>8309</v>
      </c>
    </row>
    <row r="179" ht="15.75" customHeight="1">
      <c r="A179" s="363" t="s">
        <v>10284</v>
      </c>
      <c r="B179" s="363" t="s">
        <v>10382</v>
      </c>
      <c r="C179" s="363" t="s">
        <v>10256</v>
      </c>
      <c r="D179" s="363" t="s">
        <v>10257</v>
      </c>
      <c r="E179" s="363" t="s">
        <v>10261</v>
      </c>
      <c r="F179" s="363" t="s">
        <v>9948</v>
      </c>
      <c r="G179" s="363" t="s">
        <v>9949</v>
      </c>
      <c r="H179" s="363" t="s">
        <v>7566</v>
      </c>
      <c r="I179" s="363" t="s">
        <v>10383</v>
      </c>
      <c r="J179" s="363" t="s">
        <v>8309</v>
      </c>
    </row>
    <row r="180" ht="15.0" customHeight="1">
      <c r="A180" s="363" t="s">
        <v>10284</v>
      </c>
      <c r="B180" s="363" t="s">
        <v>10382</v>
      </c>
      <c r="C180" s="363" t="s">
        <v>10256</v>
      </c>
      <c r="D180" s="363" t="s">
        <v>10257</v>
      </c>
      <c r="E180" s="363" t="s">
        <v>10261</v>
      </c>
      <c r="F180" s="363" t="s">
        <v>9948</v>
      </c>
      <c r="G180" s="363" t="s">
        <v>9949</v>
      </c>
      <c r="H180" s="363" t="s">
        <v>8494</v>
      </c>
      <c r="I180" s="363" t="s">
        <v>8315</v>
      </c>
      <c r="J180" s="363" t="s">
        <v>8309</v>
      </c>
    </row>
    <row r="181" ht="15.0" customHeight="1">
      <c r="A181" s="363" t="s">
        <v>10284</v>
      </c>
      <c r="B181" s="363" t="s">
        <v>10382</v>
      </c>
      <c r="C181" s="363" t="s">
        <v>10256</v>
      </c>
      <c r="D181" s="363" t="s">
        <v>10257</v>
      </c>
      <c r="E181" s="363" t="s">
        <v>10261</v>
      </c>
      <c r="F181" s="363" t="s">
        <v>9948</v>
      </c>
      <c r="G181" s="363" t="s">
        <v>9949</v>
      </c>
      <c r="H181" s="363" t="s">
        <v>8507</v>
      </c>
      <c r="I181" s="363" t="s">
        <v>8309</v>
      </c>
      <c r="J181" s="363" t="s">
        <v>8309</v>
      </c>
    </row>
    <row r="182" ht="15.75" customHeight="1">
      <c r="A182" s="363" t="s">
        <v>10284</v>
      </c>
      <c r="B182" s="363" t="s">
        <v>10384</v>
      </c>
      <c r="C182" s="363" t="s">
        <v>10256</v>
      </c>
      <c r="D182" s="363" t="s">
        <v>10257</v>
      </c>
      <c r="E182" s="363" t="s">
        <v>10261</v>
      </c>
      <c r="F182" s="363" t="s">
        <v>9950</v>
      </c>
      <c r="G182" s="363" t="s">
        <v>9951</v>
      </c>
      <c r="H182" s="363" t="s">
        <v>8507</v>
      </c>
      <c r="I182" s="363" t="s">
        <v>8309</v>
      </c>
      <c r="J182" s="363" t="s">
        <v>8309</v>
      </c>
    </row>
    <row r="183" ht="15.0" customHeight="1">
      <c r="A183" s="363" t="s">
        <v>10284</v>
      </c>
      <c r="B183" s="363" t="s">
        <v>10384</v>
      </c>
      <c r="C183" s="363" t="s">
        <v>10256</v>
      </c>
      <c r="D183" s="363" t="s">
        <v>10257</v>
      </c>
      <c r="E183" s="363" t="s">
        <v>10261</v>
      </c>
      <c r="F183" s="363" t="s">
        <v>9950</v>
      </c>
      <c r="G183" s="363" t="s">
        <v>9951</v>
      </c>
      <c r="H183" s="363" t="s">
        <v>8029</v>
      </c>
      <c r="I183" s="363" t="s">
        <v>8315</v>
      </c>
      <c r="J183" s="363" t="s">
        <v>8309</v>
      </c>
    </row>
    <row r="184" ht="15.0" customHeight="1">
      <c r="A184" s="363" t="s">
        <v>10284</v>
      </c>
      <c r="B184" s="363" t="s">
        <v>10384</v>
      </c>
      <c r="C184" s="363" t="s">
        <v>10256</v>
      </c>
      <c r="D184" s="363" t="s">
        <v>10257</v>
      </c>
      <c r="E184" s="363" t="s">
        <v>10261</v>
      </c>
      <c r="F184" s="363" t="s">
        <v>9950</v>
      </c>
      <c r="G184" s="363" t="s">
        <v>9951</v>
      </c>
      <c r="H184" s="363" t="s">
        <v>7705</v>
      </c>
      <c r="I184" s="363" t="s">
        <v>10385</v>
      </c>
      <c r="J184" s="363" t="s">
        <v>8309</v>
      </c>
    </row>
    <row r="185" ht="15.0" customHeight="1">
      <c r="A185" s="363" t="s">
        <v>10284</v>
      </c>
      <c r="B185" s="363" t="s">
        <v>10386</v>
      </c>
      <c r="C185" s="363" t="s">
        <v>10256</v>
      </c>
      <c r="D185" s="363" t="s">
        <v>10257</v>
      </c>
      <c r="E185" s="363" t="s">
        <v>10258</v>
      </c>
      <c r="F185" s="363" t="s">
        <v>9952</v>
      </c>
      <c r="G185" s="363" t="s">
        <v>9953</v>
      </c>
      <c r="H185" s="363" t="s">
        <v>7556</v>
      </c>
      <c r="I185" s="363" t="s">
        <v>8315</v>
      </c>
      <c r="J185" s="363" t="s">
        <v>8309</v>
      </c>
    </row>
    <row r="186" ht="15.75" customHeight="1">
      <c r="A186" s="363" t="s">
        <v>10284</v>
      </c>
      <c r="B186" s="363" t="s">
        <v>10386</v>
      </c>
      <c r="C186" s="363" t="s">
        <v>10256</v>
      </c>
      <c r="D186" s="363" t="s">
        <v>10257</v>
      </c>
      <c r="E186" s="363" t="s">
        <v>10258</v>
      </c>
      <c r="F186" s="363" t="s">
        <v>9952</v>
      </c>
      <c r="G186" s="363" t="s">
        <v>9953</v>
      </c>
      <c r="H186" s="363" t="s">
        <v>7566</v>
      </c>
      <c r="I186" s="363" t="s">
        <v>10387</v>
      </c>
      <c r="J186" s="363" t="s">
        <v>8309</v>
      </c>
    </row>
    <row r="187" ht="15.0" customHeight="1">
      <c r="A187" s="363" t="s">
        <v>10284</v>
      </c>
      <c r="B187" s="363" t="s">
        <v>10386</v>
      </c>
      <c r="C187" s="363" t="s">
        <v>10256</v>
      </c>
      <c r="D187" s="363" t="s">
        <v>10257</v>
      </c>
      <c r="E187" s="363" t="s">
        <v>10258</v>
      </c>
      <c r="F187" s="363" t="s">
        <v>9952</v>
      </c>
      <c r="G187" s="363" t="s">
        <v>9953</v>
      </c>
      <c r="H187" s="363" t="s">
        <v>8494</v>
      </c>
      <c r="I187" s="363" t="s">
        <v>10388</v>
      </c>
      <c r="J187" s="363" t="s">
        <v>8309</v>
      </c>
    </row>
    <row r="188" ht="15.0" customHeight="1">
      <c r="A188" s="363" t="s">
        <v>10284</v>
      </c>
      <c r="B188" s="363" t="s">
        <v>10386</v>
      </c>
      <c r="C188" s="363" t="s">
        <v>10256</v>
      </c>
      <c r="D188" s="363" t="s">
        <v>10257</v>
      </c>
      <c r="E188" s="363" t="s">
        <v>10258</v>
      </c>
      <c r="F188" s="363" t="s">
        <v>9952</v>
      </c>
      <c r="G188" s="363" t="s">
        <v>9953</v>
      </c>
      <c r="H188" s="363" t="s">
        <v>7939</v>
      </c>
      <c r="I188" s="363" t="s">
        <v>8309</v>
      </c>
      <c r="J188" s="363" t="s">
        <v>8309</v>
      </c>
    </row>
    <row r="189" ht="15.75" customHeight="1">
      <c r="A189" s="363" t="s">
        <v>10284</v>
      </c>
      <c r="B189" s="363" t="s">
        <v>10386</v>
      </c>
      <c r="C189" s="363" t="s">
        <v>10256</v>
      </c>
      <c r="D189" s="363" t="s">
        <v>10257</v>
      </c>
      <c r="E189" s="363" t="s">
        <v>10258</v>
      </c>
      <c r="F189" s="363" t="s">
        <v>9952</v>
      </c>
      <c r="G189" s="363" t="s">
        <v>9953</v>
      </c>
      <c r="H189" s="363" t="s">
        <v>8507</v>
      </c>
      <c r="I189" s="363" t="s">
        <v>8309</v>
      </c>
      <c r="J189" s="363" t="s">
        <v>8309</v>
      </c>
    </row>
    <row r="190" ht="15.0" customHeight="1">
      <c r="A190" s="363" t="s">
        <v>10284</v>
      </c>
      <c r="B190" s="363" t="s">
        <v>10389</v>
      </c>
      <c r="C190" s="363" t="s">
        <v>10256</v>
      </c>
      <c r="D190" s="363" t="s">
        <v>10257</v>
      </c>
      <c r="E190" s="363" t="s">
        <v>10264</v>
      </c>
      <c r="F190" s="363" t="s">
        <v>9954</v>
      </c>
      <c r="G190" s="363" t="s">
        <v>9942</v>
      </c>
      <c r="H190" s="363" t="s">
        <v>8507</v>
      </c>
      <c r="I190" s="363" t="s">
        <v>8309</v>
      </c>
      <c r="J190" s="363" t="s">
        <v>8309</v>
      </c>
    </row>
    <row r="191" ht="15.0" customHeight="1">
      <c r="A191" s="363" t="s">
        <v>10284</v>
      </c>
      <c r="B191" s="363" t="s">
        <v>10390</v>
      </c>
      <c r="C191" s="363" t="s">
        <v>10256</v>
      </c>
      <c r="D191" s="363" t="s">
        <v>10257</v>
      </c>
      <c r="E191" s="363" t="s">
        <v>10258</v>
      </c>
      <c r="F191" s="363" t="s">
        <v>9955</v>
      </c>
      <c r="G191" s="363" t="s">
        <v>9956</v>
      </c>
      <c r="H191" s="363" t="s">
        <v>8507</v>
      </c>
      <c r="I191" s="363" t="s">
        <v>8309</v>
      </c>
      <c r="J191" s="363" t="s">
        <v>8309</v>
      </c>
    </row>
    <row r="192" ht="15.75" customHeight="1">
      <c r="A192" s="363" t="s">
        <v>10284</v>
      </c>
      <c r="B192" s="363" t="s">
        <v>10390</v>
      </c>
      <c r="C192" s="363" t="s">
        <v>10256</v>
      </c>
      <c r="D192" s="363" t="s">
        <v>10257</v>
      </c>
      <c r="E192" s="363" t="s">
        <v>10258</v>
      </c>
      <c r="F192" s="363" t="s">
        <v>9955</v>
      </c>
      <c r="G192" s="363" t="s">
        <v>9956</v>
      </c>
      <c r="H192" s="363" t="s">
        <v>8494</v>
      </c>
      <c r="I192" s="363" t="s">
        <v>10391</v>
      </c>
      <c r="J192" s="363" t="s">
        <v>8309</v>
      </c>
    </row>
    <row r="193" ht="15.0" customHeight="1">
      <c r="A193" s="363" t="s">
        <v>10284</v>
      </c>
      <c r="B193" s="363" t="s">
        <v>10390</v>
      </c>
      <c r="C193" s="363" t="s">
        <v>10256</v>
      </c>
      <c r="D193" s="363" t="s">
        <v>10257</v>
      </c>
      <c r="E193" s="363" t="s">
        <v>10258</v>
      </c>
      <c r="F193" s="363" t="s">
        <v>9955</v>
      </c>
      <c r="G193" s="363" t="s">
        <v>9956</v>
      </c>
      <c r="H193" s="363" t="s">
        <v>7556</v>
      </c>
      <c r="I193" s="363" t="s">
        <v>10392</v>
      </c>
      <c r="J193" s="363" t="s">
        <v>8309</v>
      </c>
    </row>
    <row r="194" ht="15.0" customHeight="1">
      <c r="A194" s="363" t="s">
        <v>10284</v>
      </c>
      <c r="B194" s="363" t="s">
        <v>10390</v>
      </c>
      <c r="C194" s="363" t="s">
        <v>10256</v>
      </c>
      <c r="D194" s="363" t="s">
        <v>10257</v>
      </c>
      <c r="E194" s="363" t="s">
        <v>10258</v>
      </c>
      <c r="F194" s="363" t="s">
        <v>9955</v>
      </c>
      <c r="G194" s="363" t="s">
        <v>9956</v>
      </c>
      <c r="H194" s="363" t="s">
        <v>7566</v>
      </c>
      <c r="I194" s="363" t="s">
        <v>10393</v>
      </c>
      <c r="J194" s="363" t="s">
        <v>8309</v>
      </c>
    </row>
    <row r="195" ht="15.75" customHeight="1">
      <c r="A195" s="363" t="s">
        <v>10284</v>
      </c>
      <c r="B195" s="363" t="s">
        <v>10394</v>
      </c>
      <c r="C195" s="363" t="s">
        <v>10256</v>
      </c>
      <c r="D195" s="363" t="s">
        <v>10257</v>
      </c>
      <c r="E195" s="363" t="s">
        <v>10264</v>
      </c>
      <c r="F195" s="363" t="s">
        <v>9957</v>
      </c>
      <c r="G195" s="363" t="s">
        <v>9958</v>
      </c>
      <c r="H195" s="363" t="s">
        <v>7569</v>
      </c>
      <c r="I195" s="363" t="s">
        <v>8315</v>
      </c>
      <c r="J195" s="363" t="s">
        <v>8309</v>
      </c>
    </row>
    <row r="196" ht="15.0" customHeight="1">
      <c r="A196" s="363" t="s">
        <v>10284</v>
      </c>
      <c r="B196" s="363" t="s">
        <v>10394</v>
      </c>
      <c r="C196" s="363" t="s">
        <v>10256</v>
      </c>
      <c r="D196" s="363" t="s">
        <v>10257</v>
      </c>
      <c r="E196" s="363" t="s">
        <v>10264</v>
      </c>
      <c r="F196" s="363" t="s">
        <v>9957</v>
      </c>
      <c r="G196" s="363" t="s">
        <v>9958</v>
      </c>
      <c r="H196" s="363" t="s">
        <v>8495</v>
      </c>
      <c r="I196" s="363" t="s">
        <v>8315</v>
      </c>
      <c r="J196" s="363" t="s">
        <v>8309</v>
      </c>
    </row>
    <row r="197" ht="15.0" customHeight="1">
      <c r="A197" s="363" t="s">
        <v>10284</v>
      </c>
      <c r="B197" s="363" t="s">
        <v>10394</v>
      </c>
      <c r="C197" s="363" t="s">
        <v>10256</v>
      </c>
      <c r="D197" s="363" t="s">
        <v>10257</v>
      </c>
      <c r="E197" s="363" t="s">
        <v>10264</v>
      </c>
      <c r="F197" s="363" t="s">
        <v>9957</v>
      </c>
      <c r="G197" s="363" t="s">
        <v>9958</v>
      </c>
      <c r="H197" s="363" t="s">
        <v>8342</v>
      </c>
      <c r="I197" s="363" t="s">
        <v>8309</v>
      </c>
      <c r="J197" s="363" t="s">
        <v>8309</v>
      </c>
    </row>
    <row r="198" ht="15.0" customHeight="1">
      <c r="A198" s="363" t="s">
        <v>10284</v>
      </c>
      <c r="B198" s="363" t="s">
        <v>10394</v>
      </c>
      <c r="C198" s="363" t="s">
        <v>10256</v>
      </c>
      <c r="D198" s="363" t="s">
        <v>10257</v>
      </c>
      <c r="E198" s="363" t="s">
        <v>10264</v>
      </c>
      <c r="F198" s="363" t="s">
        <v>9957</v>
      </c>
      <c r="G198" s="363" t="s">
        <v>9958</v>
      </c>
      <c r="H198" s="363" t="s">
        <v>8507</v>
      </c>
      <c r="I198" s="363" t="s">
        <v>8309</v>
      </c>
      <c r="J198" s="363" t="s">
        <v>8309</v>
      </c>
    </row>
    <row r="199" ht="15.75" customHeight="1">
      <c r="A199" s="363" t="s">
        <v>10284</v>
      </c>
      <c r="B199" s="363" t="s">
        <v>10394</v>
      </c>
      <c r="C199" s="363" t="s">
        <v>10256</v>
      </c>
      <c r="D199" s="363" t="s">
        <v>10257</v>
      </c>
      <c r="E199" s="363" t="s">
        <v>10264</v>
      </c>
      <c r="F199" s="363" t="s">
        <v>9957</v>
      </c>
      <c r="G199" s="363" t="s">
        <v>9958</v>
      </c>
      <c r="H199" s="363" t="s">
        <v>7569</v>
      </c>
      <c r="I199" s="363" t="s">
        <v>8309</v>
      </c>
      <c r="J199" s="363" t="s">
        <v>8309</v>
      </c>
    </row>
    <row r="200" ht="15.0" customHeight="1">
      <c r="A200" s="363" t="s">
        <v>10254</v>
      </c>
      <c r="B200" s="363" t="s">
        <v>10395</v>
      </c>
      <c r="C200" s="363" t="s">
        <v>10256</v>
      </c>
      <c r="D200" s="363" t="s">
        <v>10257</v>
      </c>
      <c r="E200" s="363" t="s">
        <v>10264</v>
      </c>
      <c r="F200" s="363" t="s">
        <v>9959</v>
      </c>
      <c r="G200" s="363" t="s">
        <v>9960</v>
      </c>
      <c r="H200" s="363" t="s">
        <v>8507</v>
      </c>
      <c r="I200" s="363" t="s">
        <v>8309</v>
      </c>
      <c r="J200" s="363" t="s">
        <v>8309</v>
      </c>
    </row>
    <row r="201" ht="15.0" customHeight="1">
      <c r="A201" s="363" t="s">
        <v>10254</v>
      </c>
      <c r="B201" s="363" t="s">
        <v>10395</v>
      </c>
      <c r="C201" s="363" t="s">
        <v>10256</v>
      </c>
      <c r="D201" s="363" t="s">
        <v>10257</v>
      </c>
      <c r="E201" s="363" t="s">
        <v>10264</v>
      </c>
      <c r="F201" s="363" t="s">
        <v>9959</v>
      </c>
      <c r="G201" s="363" t="s">
        <v>9960</v>
      </c>
      <c r="H201" s="363" t="s">
        <v>7566</v>
      </c>
      <c r="I201" s="363" t="s">
        <v>10396</v>
      </c>
      <c r="J201" s="363" t="s">
        <v>8309</v>
      </c>
    </row>
    <row r="202" ht="15.75" customHeight="1">
      <c r="A202" s="363" t="s">
        <v>10254</v>
      </c>
      <c r="B202" s="363" t="s">
        <v>10395</v>
      </c>
      <c r="C202" s="363" t="s">
        <v>10256</v>
      </c>
      <c r="D202" s="363" t="s">
        <v>10257</v>
      </c>
      <c r="E202" s="363" t="s">
        <v>10264</v>
      </c>
      <c r="F202" s="363" t="s">
        <v>9959</v>
      </c>
      <c r="G202" s="363" t="s">
        <v>9960</v>
      </c>
      <c r="H202" s="363" t="s">
        <v>8494</v>
      </c>
      <c r="I202" s="363" t="s">
        <v>10397</v>
      </c>
      <c r="J202" s="363" t="s">
        <v>8309</v>
      </c>
    </row>
    <row r="203" ht="15.0" customHeight="1">
      <c r="A203" s="363" t="s">
        <v>10254</v>
      </c>
      <c r="B203" s="363" t="s">
        <v>10398</v>
      </c>
      <c r="C203" s="363" t="s">
        <v>10256</v>
      </c>
      <c r="D203" s="363" t="s">
        <v>10257</v>
      </c>
      <c r="E203" s="363" t="s">
        <v>10261</v>
      </c>
      <c r="F203" s="363" t="s">
        <v>9961</v>
      </c>
      <c r="G203" s="363" t="s">
        <v>9962</v>
      </c>
      <c r="H203" s="363" t="s">
        <v>7566</v>
      </c>
      <c r="I203" s="363" t="s">
        <v>10399</v>
      </c>
      <c r="J203" s="363" t="s">
        <v>8309</v>
      </c>
    </row>
    <row r="204" ht="15.0" customHeight="1">
      <c r="A204" s="363" t="s">
        <v>10254</v>
      </c>
      <c r="B204" s="363" t="s">
        <v>10398</v>
      </c>
      <c r="C204" s="363" t="s">
        <v>10256</v>
      </c>
      <c r="D204" s="363" t="s">
        <v>10257</v>
      </c>
      <c r="E204" s="363" t="s">
        <v>10261</v>
      </c>
      <c r="F204" s="363" t="s">
        <v>9961</v>
      </c>
      <c r="G204" s="363" t="s">
        <v>9962</v>
      </c>
      <c r="H204" s="363" t="s">
        <v>8494</v>
      </c>
      <c r="I204" s="363" t="s">
        <v>10400</v>
      </c>
      <c r="J204" s="363" t="s">
        <v>8309</v>
      </c>
    </row>
    <row r="205" ht="15.75" customHeight="1">
      <c r="A205" s="363" t="s">
        <v>10254</v>
      </c>
      <c r="B205" s="363" t="s">
        <v>10398</v>
      </c>
      <c r="C205" s="363" t="s">
        <v>10256</v>
      </c>
      <c r="D205" s="363" t="s">
        <v>10257</v>
      </c>
      <c r="E205" s="363" t="s">
        <v>10261</v>
      </c>
      <c r="F205" s="363" t="s">
        <v>9961</v>
      </c>
      <c r="G205" s="363" t="s">
        <v>9962</v>
      </c>
      <c r="H205" s="363" t="s">
        <v>7576</v>
      </c>
      <c r="I205" s="363" t="s">
        <v>8315</v>
      </c>
      <c r="J205" s="363" t="s">
        <v>8309</v>
      </c>
    </row>
    <row r="206" ht="15.0" customHeight="1">
      <c r="A206" s="363" t="s">
        <v>10254</v>
      </c>
      <c r="B206" s="363" t="s">
        <v>10398</v>
      </c>
      <c r="C206" s="363" t="s">
        <v>10256</v>
      </c>
      <c r="D206" s="363" t="s">
        <v>10257</v>
      </c>
      <c r="E206" s="363" t="s">
        <v>10261</v>
      </c>
      <c r="F206" s="363" t="s">
        <v>9961</v>
      </c>
      <c r="G206" s="363" t="s">
        <v>9962</v>
      </c>
      <c r="H206" s="363" t="s">
        <v>8507</v>
      </c>
      <c r="I206" s="363" t="s">
        <v>8309</v>
      </c>
      <c r="J206" s="363" t="s">
        <v>8309</v>
      </c>
    </row>
    <row r="207" ht="15.0" customHeight="1">
      <c r="A207" s="363" t="s">
        <v>10254</v>
      </c>
      <c r="B207" s="363" t="s">
        <v>10401</v>
      </c>
      <c r="C207" s="363" t="s">
        <v>10256</v>
      </c>
      <c r="D207" s="363" t="s">
        <v>10257</v>
      </c>
      <c r="E207" s="363" t="s">
        <v>10258</v>
      </c>
      <c r="F207" s="363" t="s">
        <v>9963</v>
      </c>
      <c r="G207" s="363" t="s">
        <v>9964</v>
      </c>
      <c r="H207" s="363" t="s">
        <v>8507</v>
      </c>
      <c r="I207" s="363" t="s">
        <v>8309</v>
      </c>
      <c r="J207" s="363" t="s">
        <v>8309</v>
      </c>
    </row>
    <row r="208" ht="15.75" customHeight="1">
      <c r="A208" s="363" t="s">
        <v>10254</v>
      </c>
      <c r="B208" s="363" t="s">
        <v>10401</v>
      </c>
      <c r="C208" s="363" t="s">
        <v>10256</v>
      </c>
      <c r="D208" s="363" t="s">
        <v>10257</v>
      </c>
      <c r="E208" s="363" t="s">
        <v>10258</v>
      </c>
      <c r="F208" s="363" t="s">
        <v>9963</v>
      </c>
      <c r="G208" s="363" t="s">
        <v>9964</v>
      </c>
      <c r="H208" s="363" t="s">
        <v>35</v>
      </c>
      <c r="I208" s="363" t="s">
        <v>8309</v>
      </c>
      <c r="J208" s="363" t="s">
        <v>8309</v>
      </c>
    </row>
    <row r="209" ht="15.0" customHeight="1">
      <c r="A209" s="363" t="s">
        <v>10254</v>
      </c>
      <c r="B209" s="363" t="s">
        <v>10401</v>
      </c>
      <c r="C209" s="363" t="s">
        <v>10256</v>
      </c>
      <c r="D209" s="363" t="s">
        <v>10257</v>
      </c>
      <c r="E209" s="363" t="s">
        <v>10258</v>
      </c>
      <c r="F209" s="363" t="s">
        <v>9963</v>
      </c>
      <c r="G209" s="363" t="s">
        <v>9964</v>
      </c>
      <c r="H209" s="363" t="s">
        <v>8483</v>
      </c>
      <c r="I209" s="363" t="s">
        <v>10402</v>
      </c>
      <c r="J209" s="363" t="s">
        <v>8309</v>
      </c>
    </row>
    <row r="210" ht="15.0" customHeight="1">
      <c r="A210" s="363" t="s">
        <v>10254</v>
      </c>
      <c r="B210" s="363" t="s">
        <v>10401</v>
      </c>
      <c r="C210" s="363" t="s">
        <v>10256</v>
      </c>
      <c r="D210" s="363" t="s">
        <v>10257</v>
      </c>
      <c r="E210" s="363" t="s">
        <v>10258</v>
      </c>
      <c r="F210" s="363" t="s">
        <v>9963</v>
      </c>
      <c r="G210" s="363" t="s">
        <v>9964</v>
      </c>
      <c r="H210" s="363" t="s">
        <v>7566</v>
      </c>
      <c r="I210" s="363" t="s">
        <v>10403</v>
      </c>
      <c r="J210" s="363" t="s">
        <v>8309</v>
      </c>
    </row>
    <row r="211" ht="15.75" customHeight="1">
      <c r="A211" s="363" t="s">
        <v>10254</v>
      </c>
      <c r="B211" s="363" t="s">
        <v>10401</v>
      </c>
      <c r="C211" s="363" t="s">
        <v>10256</v>
      </c>
      <c r="D211" s="363" t="s">
        <v>10257</v>
      </c>
      <c r="E211" s="363" t="s">
        <v>10258</v>
      </c>
      <c r="F211" s="363" t="s">
        <v>9963</v>
      </c>
      <c r="G211" s="363" t="s">
        <v>9964</v>
      </c>
      <c r="H211" s="363" t="s">
        <v>8494</v>
      </c>
      <c r="I211" s="363" t="s">
        <v>8315</v>
      </c>
      <c r="J211" s="363" t="s">
        <v>8309</v>
      </c>
    </row>
    <row r="212" ht="15.0" customHeight="1">
      <c r="A212" s="363" t="s">
        <v>10254</v>
      </c>
      <c r="B212" s="363" t="s">
        <v>10401</v>
      </c>
      <c r="C212" s="363" t="s">
        <v>10256</v>
      </c>
      <c r="D212" s="363" t="s">
        <v>10257</v>
      </c>
      <c r="E212" s="363" t="s">
        <v>10258</v>
      </c>
      <c r="F212" s="363" t="s">
        <v>9963</v>
      </c>
      <c r="G212" s="363" t="s">
        <v>9964</v>
      </c>
      <c r="H212" s="363" t="s">
        <v>8384</v>
      </c>
      <c r="I212" s="363" t="s">
        <v>10292</v>
      </c>
      <c r="J212" s="363" t="s">
        <v>8309</v>
      </c>
    </row>
    <row r="213" ht="15.0" customHeight="1">
      <c r="A213" s="363" t="s">
        <v>10254</v>
      </c>
      <c r="B213" s="363" t="s">
        <v>10404</v>
      </c>
      <c r="C213" s="363" t="s">
        <v>10256</v>
      </c>
      <c r="D213" s="363" t="s">
        <v>10257</v>
      </c>
      <c r="E213" s="363" t="s">
        <v>10258</v>
      </c>
      <c r="F213" s="363" t="s">
        <v>9965</v>
      </c>
      <c r="G213" s="363" t="s">
        <v>9966</v>
      </c>
      <c r="H213" s="363" t="s">
        <v>7556</v>
      </c>
      <c r="I213" s="363" t="s">
        <v>10405</v>
      </c>
      <c r="J213" s="363" t="s">
        <v>8309</v>
      </c>
    </row>
    <row r="214" ht="15.0" customHeight="1">
      <c r="A214" s="363" t="s">
        <v>10254</v>
      </c>
      <c r="B214" s="363" t="s">
        <v>10404</v>
      </c>
      <c r="C214" s="363" t="s">
        <v>10256</v>
      </c>
      <c r="D214" s="363" t="s">
        <v>10257</v>
      </c>
      <c r="E214" s="363" t="s">
        <v>10258</v>
      </c>
      <c r="F214" s="363" t="s">
        <v>9965</v>
      </c>
      <c r="G214" s="363" t="s">
        <v>9966</v>
      </c>
      <c r="H214" s="363" t="s">
        <v>8494</v>
      </c>
      <c r="I214" s="363" t="s">
        <v>10406</v>
      </c>
      <c r="J214" s="363" t="s">
        <v>8309</v>
      </c>
    </row>
    <row r="215" ht="15.75" customHeight="1">
      <c r="A215" s="363" t="s">
        <v>10254</v>
      </c>
      <c r="B215" s="363" t="s">
        <v>10404</v>
      </c>
      <c r="C215" s="363" t="s">
        <v>10256</v>
      </c>
      <c r="D215" s="363" t="s">
        <v>10257</v>
      </c>
      <c r="E215" s="363" t="s">
        <v>10258</v>
      </c>
      <c r="F215" s="363" t="s">
        <v>9965</v>
      </c>
      <c r="G215" s="363" t="s">
        <v>9966</v>
      </c>
      <c r="H215" s="363" t="s">
        <v>8507</v>
      </c>
      <c r="I215" s="363" t="s">
        <v>8309</v>
      </c>
      <c r="J215" s="363" t="s">
        <v>8309</v>
      </c>
    </row>
    <row r="216" ht="15.0" customHeight="1">
      <c r="A216" s="363" t="s">
        <v>10254</v>
      </c>
      <c r="B216" s="363" t="s">
        <v>10407</v>
      </c>
      <c r="C216" s="363" t="s">
        <v>10256</v>
      </c>
      <c r="D216" s="363" t="s">
        <v>10257</v>
      </c>
      <c r="E216" s="363" t="s">
        <v>10264</v>
      </c>
      <c r="F216" s="363" t="s">
        <v>9967</v>
      </c>
      <c r="G216" s="363" t="s">
        <v>9968</v>
      </c>
      <c r="H216" s="363" t="s">
        <v>7570</v>
      </c>
      <c r="I216" s="363" t="s">
        <v>8315</v>
      </c>
      <c r="J216" s="363" t="s">
        <v>8309</v>
      </c>
    </row>
    <row r="217" ht="15.0" customHeight="1">
      <c r="A217" s="363" t="s">
        <v>10254</v>
      </c>
      <c r="B217" s="363" t="s">
        <v>10408</v>
      </c>
      <c r="C217" s="363" t="s">
        <v>10256</v>
      </c>
      <c r="D217" s="363" t="s">
        <v>10257</v>
      </c>
      <c r="E217" s="363" t="s">
        <v>10261</v>
      </c>
      <c r="F217" s="363" t="s">
        <v>9969</v>
      </c>
      <c r="G217" s="363" t="s">
        <v>9970</v>
      </c>
      <c r="H217" s="363" t="s">
        <v>7556</v>
      </c>
      <c r="I217" s="363" t="s">
        <v>10409</v>
      </c>
      <c r="J217" s="363" t="s">
        <v>8309</v>
      </c>
    </row>
    <row r="218" ht="15.75" customHeight="1">
      <c r="A218" s="363" t="s">
        <v>10254</v>
      </c>
      <c r="B218" s="363" t="s">
        <v>10408</v>
      </c>
      <c r="C218" s="363" t="s">
        <v>10256</v>
      </c>
      <c r="D218" s="363" t="s">
        <v>10257</v>
      </c>
      <c r="E218" s="363" t="s">
        <v>10261</v>
      </c>
      <c r="F218" s="363" t="s">
        <v>9969</v>
      </c>
      <c r="G218" s="363" t="s">
        <v>9970</v>
      </c>
      <c r="H218" s="363" t="s">
        <v>7569</v>
      </c>
      <c r="I218" s="363" t="s">
        <v>10410</v>
      </c>
      <c r="J218" s="363" t="s">
        <v>8309</v>
      </c>
    </row>
    <row r="219" ht="15.0" customHeight="1">
      <c r="A219" s="363" t="s">
        <v>10254</v>
      </c>
      <c r="B219" s="363" t="s">
        <v>10408</v>
      </c>
      <c r="C219" s="363" t="s">
        <v>10256</v>
      </c>
      <c r="D219" s="363" t="s">
        <v>10257</v>
      </c>
      <c r="E219" s="363" t="s">
        <v>10261</v>
      </c>
      <c r="F219" s="363" t="s">
        <v>9969</v>
      </c>
      <c r="G219" s="363" t="s">
        <v>9970</v>
      </c>
      <c r="H219" s="363" t="s">
        <v>8495</v>
      </c>
      <c r="I219" s="363" t="s">
        <v>10411</v>
      </c>
      <c r="J219" s="363" t="s">
        <v>8309</v>
      </c>
    </row>
    <row r="220" ht="15.0" customHeight="1">
      <c r="A220" s="363" t="s">
        <v>10254</v>
      </c>
      <c r="B220" s="363" t="s">
        <v>10408</v>
      </c>
      <c r="C220" s="363" t="s">
        <v>10256</v>
      </c>
      <c r="D220" s="363" t="s">
        <v>10257</v>
      </c>
      <c r="E220" s="363" t="s">
        <v>10261</v>
      </c>
      <c r="F220" s="363" t="s">
        <v>9969</v>
      </c>
      <c r="G220" s="363" t="s">
        <v>9970</v>
      </c>
      <c r="H220" s="363" t="s">
        <v>8507</v>
      </c>
      <c r="I220" s="363" t="s">
        <v>8309</v>
      </c>
      <c r="J220" s="363" t="s">
        <v>8309</v>
      </c>
    </row>
    <row r="221" ht="15.75" customHeight="1">
      <c r="A221" s="363" t="s">
        <v>10254</v>
      </c>
      <c r="B221" s="363" t="s">
        <v>10408</v>
      </c>
      <c r="C221" s="363" t="s">
        <v>10256</v>
      </c>
      <c r="D221" s="363" t="s">
        <v>10257</v>
      </c>
      <c r="E221" s="363" t="s">
        <v>10261</v>
      </c>
      <c r="F221" s="363" t="s">
        <v>9969</v>
      </c>
      <c r="G221" s="363" t="s">
        <v>9970</v>
      </c>
      <c r="H221" s="363" t="s">
        <v>7569</v>
      </c>
      <c r="I221" s="363" t="s">
        <v>8309</v>
      </c>
      <c r="J221" s="363" t="s">
        <v>8309</v>
      </c>
    </row>
    <row r="222" ht="15.0" customHeight="1">
      <c r="A222" s="363" t="s">
        <v>10254</v>
      </c>
      <c r="B222" s="363" t="s">
        <v>10412</v>
      </c>
      <c r="C222" s="363" t="s">
        <v>10256</v>
      </c>
      <c r="D222" s="363" t="s">
        <v>10257</v>
      </c>
      <c r="E222" s="363" t="s">
        <v>10264</v>
      </c>
      <c r="F222" s="363" t="s">
        <v>9971</v>
      </c>
      <c r="G222" s="363" t="s">
        <v>9972</v>
      </c>
      <c r="H222" s="363" t="s">
        <v>7570</v>
      </c>
      <c r="I222" s="363" t="s">
        <v>8315</v>
      </c>
      <c r="J222" s="363" t="s">
        <v>8309</v>
      </c>
    </row>
    <row r="223" ht="15.0" customHeight="1">
      <c r="A223" s="363" t="s">
        <v>10254</v>
      </c>
      <c r="B223" s="363" t="s">
        <v>10413</v>
      </c>
      <c r="C223" s="363" t="s">
        <v>10256</v>
      </c>
      <c r="D223" s="363" t="s">
        <v>10257</v>
      </c>
      <c r="E223" s="363" t="s">
        <v>10264</v>
      </c>
      <c r="F223" s="363" t="s">
        <v>9973</v>
      </c>
      <c r="G223" s="363" t="s">
        <v>9974</v>
      </c>
      <c r="H223" s="363" t="s">
        <v>7566</v>
      </c>
      <c r="I223" s="363" t="s">
        <v>10414</v>
      </c>
      <c r="J223" s="363" t="s">
        <v>8309</v>
      </c>
    </row>
    <row r="224" ht="15.75" customHeight="1">
      <c r="A224" s="363" t="s">
        <v>10254</v>
      </c>
      <c r="B224" s="363" t="s">
        <v>10413</v>
      </c>
      <c r="C224" s="363" t="s">
        <v>10256</v>
      </c>
      <c r="D224" s="363" t="s">
        <v>10257</v>
      </c>
      <c r="E224" s="363" t="s">
        <v>10264</v>
      </c>
      <c r="F224" s="363" t="s">
        <v>9973</v>
      </c>
      <c r="G224" s="363" t="s">
        <v>9974</v>
      </c>
      <c r="H224" s="363" t="s">
        <v>8494</v>
      </c>
      <c r="I224" s="363" t="s">
        <v>10415</v>
      </c>
      <c r="J224" s="363" t="s">
        <v>8309</v>
      </c>
    </row>
    <row r="225" ht="15.0" customHeight="1">
      <c r="A225" s="363" t="s">
        <v>10254</v>
      </c>
      <c r="B225" s="363" t="s">
        <v>10413</v>
      </c>
      <c r="C225" s="363" t="s">
        <v>10256</v>
      </c>
      <c r="D225" s="363" t="s">
        <v>10257</v>
      </c>
      <c r="E225" s="363" t="s">
        <v>10264</v>
      </c>
      <c r="F225" s="363" t="s">
        <v>9973</v>
      </c>
      <c r="G225" s="363" t="s">
        <v>9974</v>
      </c>
      <c r="H225" s="363" t="s">
        <v>7576</v>
      </c>
      <c r="I225" s="363" t="s">
        <v>8315</v>
      </c>
      <c r="J225" s="363" t="s">
        <v>8309</v>
      </c>
    </row>
    <row r="226" ht="15.0" customHeight="1">
      <c r="A226" s="363" t="s">
        <v>10254</v>
      </c>
      <c r="B226" s="363" t="s">
        <v>10413</v>
      </c>
      <c r="C226" s="363" t="s">
        <v>10256</v>
      </c>
      <c r="D226" s="363" t="s">
        <v>10257</v>
      </c>
      <c r="E226" s="363" t="s">
        <v>10264</v>
      </c>
      <c r="F226" s="363" t="s">
        <v>9973</v>
      </c>
      <c r="G226" s="363" t="s">
        <v>9974</v>
      </c>
      <c r="H226" s="363" t="s">
        <v>8507</v>
      </c>
      <c r="I226" s="363" t="s">
        <v>8309</v>
      </c>
      <c r="J226" s="363" t="s">
        <v>8309</v>
      </c>
    </row>
    <row r="227" ht="15.0" customHeight="1">
      <c r="A227" s="363" t="s">
        <v>10254</v>
      </c>
      <c r="B227" s="363" t="s">
        <v>10416</v>
      </c>
      <c r="C227" s="363" t="s">
        <v>10256</v>
      </c>
      <c r="D227" s="363" t="s">
        <v>10257</v>
      </c>
      <c r="E227" s="363" t="s">
        <v>10258</v>
      </c>
      <c r="F227" s="363" t="s">
        <v>9975</v>
      </c>
      <c r="G227" s="363" t="s">
        <v>9976</v>
      </c>
      <c r="H227" s="363" t="s">
        <v>8324</v>
      </c>
      <c r="I227" s="363" t="s">
        <v>8309</v>
      </c>
      <c r="J227" s="363" t="s">
        <v>8309</v>
      </c>
    </row>
    <row r="228" ht="15.75" customHeight="1">
      <c r="A228" s="363" t="s">
        <v>10254</v>
      </c>
      <c r="B228" s="363" t="s">
        <v>10416</v>
      </c>
      <c r="C228" s="363" t="s">
        <v>10256</v>
      </c>
      <c r="D228" s="363" t="s">
        <v>10257</v>
      </c>
      <c r="E228" s="363" t="s">
        <v>10258</v>
      </c>
      <c r="F228" s="363" t="s">
        <v>9975</v>
      </c>
      <c r="G228" s="363" t="s">
        <v>9976</v>
      </c>
      <c r="H228" s="363" t="s">
        <v>7606</v>
      </c>
      <c r="I228" s="363" t="s">
        <v>8315</v>
      </c>
      <c r="J228" s="363" t="s">
        <v>8309</v>
      </c>
    </row>
    <row r="229" ht="15.0" customHeight="1">
      <c r="A229" s="363" t="s">
        <v>10254</v>
      </c>
      <c r="B229" s="363" t="s">
        <v>10416</v>
      </c>
      <c r="C229" s="363" t="s">
        <v>10256</v>
      </c>
      <c r="D229" s="363" t="s">
        <v>10257</v>
      </c>
      <c r="E229" s="363" t="s">
        <v>10258</v>
      </c>
      <c r="F229" s="363" t="s">
        <v>9975</v>
      </c>
      <c r="G229" s="363" t="s">
        <v>9976</v>
      </c>
      <c r="H229" s="363" t="s">
        <v>7576</v>
      </c>
      <c r="I229" s="363" t="s">
        <v>8315</v>
      </c>
      <c r="J229" s="363" t="s">
        <v>8309</v>
      </c>
    </row>
    <row r="230" ht="15.0" customHeight="1">
      <c r="A230" s="363" t="s">
        <v>10254</v>
      </c>
      <c r="B230" s="363" t="s">
        <v>10417</v>
      </c>
      <c r="C230" s="363" t="s">
        <v>10256</v>
      </c>
      <c r="D230" s="363" t="s">
        <v>10257</v>
      </c>
      <c r="E230" s="363" t="s">
        <v>10261</v>
      </c>
      <c r="F230" s="363" t="s">
        <v>9977</v>
      </c>
      <c r="G230" s="363" t="s">
        <v>9978</v>
      </c>
      <c r="H230" s="363" t="s">
        <v>8384</v>
      </c>
      <c r="I230" s="363" t="s">
        <v>10418</v>
      </c>
      <c r="J230" s="363" t="s">
        <v>8309</v>
      </c>
    </row>
    <row r="231" ht="15.75" customHeight="1">
      <c r="A231" s="363" t="s">
        <v>10254</v>
      </c>
      <c r="B231" s="363" t="s">
        <v>10417</v>
      </c>
      <c r="C231" s="363" t="s">
        <v>10256</v>
      </c>
      <c r="D231" s="363" t="s">
        <v>10257</v>
      </c>
      <c r="E231" s="363" t="s">
        <v>10261</v>
      </c>
      <c r="F231" s="363" t="s">
        <v>9977</v>
      </c>
      <c r="G231" s="363" t="s">
        <v>9978</v>
      </c>
      <c r="H231" s="363" t="s">
        <v>35</v>
      </c>
      <c r="I231" s="363" t="s">
        <v>8309</v>
      </c>
      <c r="J231" s="363" t="s">
        <v>8309</v>
      </c>
    </row>
    <row r="232" ht="15.0" customHeight="1">
      <c r="A232" s="363" t="s">
        <v>10254</v>
      </c>
      <c r="B232" s="363" t="s">
        <v>10419</v>
      </c>
      <c r="C232" s="363" t="s">
        <v>10256</v>
      </c>
      <c r="D232" s="363" t="s">
        <v>10257</v>
      </c>
      <c r="E232" s="363" t="s">
        <v>10261</v>
      </c>
      <c r="F232" s="363" t="s">
        <v>9979</v>
      </c>
      <c r="G232" s="363" t="s">
        <v>9980</v>
      </c>
      <c r="H232" s="363" t="s">
        <v>7606</v>
      </c>
      <c r="I232" s="363" t="s">
        <v>8315</v>
      </c>
      <c r="J232" s="363" t="s">
        <v>8309</v>
      </c>
    </row>
    <row r="233" ht="15.0" customHeight="1">
      <c r="A233" s="363" t="s">
        <v>10254</v>
      </c>
      <c r="B233" s="363" t="s">
        <v>10420</v>
      </c>
      <c r="C233" s="363" t="s">
        <v>10256</v>
      </c>
      <c r="D233" s="363" t="s">
        <v>10257</v>
      </c>
      <c r="E233" s="363" t="s">
        <v>10258</v>
      </c>
      <c r="F233" s="363" t="s">
        <v>9981</v>
      </c>
      <c r="G233" s="363" t="s">
        <v>9982</v>
      </c>
      <c r="H233" s="363" t="s">
        <v>7576</v>
      </c>
      <c r="I233" s="363" t="s">
        <v>8315</v>
      </c>
      <c r="J233" s="363" t="s">
        <v>8309</v>
      </c>
    </row>
    <row r="234" ht="15.75" customHeight="1">
      <c r="A234" s="363" t="s">
        <v>10254</v>
      </c>
      <c r="B234" s="363" t="s">
        <v>10421</v>
      </c>
      <c r="C234" s="363" t="s">
        <v>10256</v>
      </c>
      <c r="D234" s="363" t="s">
        <v>10257</v>
      </c>
      <c r="E234" s="363" t="s">
        <v>10261</v>
      </c>
      <c r="F234" s="363" t="s">
        <v>9983</v>
      </c>
      <c r="G234" s="363" t="s">
        <v>9984</v>
      </c>
      <c r="H234" s="363" t="s">
        <v>7570</v>
      </c>
      <c r="I234" s="363" t="s">
        <v>8315</v>
      </c>
      <c r="J234" s="363" t="s">
        <v>8309</v>
      </c>
    </row>
    <row r="235" ht="15.0" customHeight="1">
      <c r="A235" s="363" t="s">
        <v>10254</v>
      </c>
      <c r="B235" s="363" t="s">
        <v>10422</v>
      </c>
      <c r="C235" s="363" t="s">
        <v>10256</v>
      </c>
      <c r="D235" s="363" t="s">
        <v>10257</v>
      </c>
      <c r="E235" s="363" t="s">
        <v>10264</v>
      </c>
      <c r="F235" s="363" t="s">
        <v>9985</v>
      </c>
      <c r="G235" s="363" t="s">
        <v>9986</v>
      </c>
      <c r="H235" s="363" t="s">
        <v>7566</v>
      </c>
      <c r="I235" s="363" t="s">
        <v>10423</v>
      </c>
      <c r="J235" s="363" t="s">
        <v>8309</v>
      </c>
    </row>
    <row r="236" ht="15.0" customHeight="1">
      <c r="A236" s="363" t="s">
        <v>10254</v>
      </c>
      <c r="B236" s="363" t="s">
        <v>10422</v>
      </c>
      <c r="C236" s="363" t="s">
        <v>10256</v>
      </c>
      <c r="D236" s="363" t="s">
        <v>10257</v>
      </c>
      <c r="E236" s="363" t="s">
        <v>10264</v>
      </c>
      <c r="F236" s="363" t="s">
        <v>9985</v>
      </c>
      <c r="G236" s="363" t="s">
        <v>9986</v>
      </c>
      <c r="H236" s="363" t="s">
        <v>8494</v>
      </c>
      <c r="I236" s="363" t="s">
        <v>8315</v>
      </c>
      <c r="J236" s="363" t="s">
        <v>8309</v>
      </c>
    </row>
    <row r="237" ht="15.75" customHeight="1">
      <c r="A237" s="363" t="s">
        <v>10254</v>
      </c>
      <c r="B237" s="363" t="s">
        <v>10422</v>
      </c>
      <c r="C237" s="363" t="s">
        <v>10256</v>
      </c>
      <c r="D237" s="363" t="s">
        <v>10257</v>
      </c>
      <c r="E237" s="363" t="s">
        <v>10264</v>
      </c>
      <c r="F237" s="363" t="s">
        <v>9985</v>
      </c>
      <c r="G237" s="363" t="s">
        <v>9986</v>
      </c>
      <c r="H237" s="363" t="s">
        <v>8342</v>
      </c>
      <c r="I237" s="363" t="s">
        <v>8309</v>
      </c>
      <c r="J237" s="363" t="s">
        <v>8309</v>
      </c>
    </row>
    <row r="238" ht="15.0" customHeight="1">
      <c r="A238" s="363" t="s">
        <v>10254</v>
      </c>
      <c r="B238" s="363" t="s">
        <v>10422</v>
      </c>
      <c r="C238" s="363" t="s">
        <v>10256</v>
      </c>
      <c r="D238" s="363" t="s">
        <v>10257</v>
      </c>
      <c r="E238" s="363" t="s">
        <v>10264</v>
      </c>
      <c r="F238" s="363" t="s">
        <v>9985</v>
      </c>
      <c r="G238" s="363" t="s">
        <v>9986</v>
      </c>
      <c r="H238" s="363" t="s">
        <v>8507</v>
      </c>
      <c r="I238" s="363" t="s">
        <v>8309</v>
      </c>
      <c r="J238" s="363" t="s">
        <v>8309</v>
      </c>
    </row>
    <row r="239" ht="15.0" customHeight="1">
      <c r="A239" s="363" t="s">
        <v>10254</v>
      </c>
      <c r="B239" s="363" t="s">
        <v>10424</v>
      </c>
      <c r="C239" s="363" t="s">
        <v>10256</v>
      </c>
      <c r="D239" s="363" t="s">
        <v>10257</v>
      </c>
      <c r="E239" s="363" t="s">
        <v>10264</v>
      </c>
      <c r="F239" s="363" t="s">
        <v>9987</v>
      </c>
      <c r="G239" s="363" t="s">
        <v>9988</v>
      </c>
      <c r="H239" s="363" t="s">
        <v>7576</v>
      </c>
      <c r="I239" s="363" t="s">
        <v>8315</v>
      </c>
      <c r="J239" s="363" t="s">
        <v>8309</v>
      </c>
    </row>
    <row r="240" ht="15.75" customHeight="1">
      <c r="A240" s="363" t="s">
        <v>10254</v>
      </c>
      <c r="B240" s="363" t="s">
        <v>10425</v>
      </c>
      <c r="C240" s="363" t="s">
        <v>10256</v>
      </c>
      <c r="D240" s="363" t="s">
        <v>10257</v>
      </c>
      <c r="E240" s="363" t="s">
        <v>10258</v>
      </c>
      <c r="F240" s="363" t="s">
        <v>9989</v>
      </c>
      <c r="G240" s="363" t="s">
        <v>9990</v>
      </c>
      <c r="H240" s="363" t="s">
        <v>7606</v>
      </c>
      <c r="I240" s="363" t="s">
        <v>10426</v>
      </c>
      <c r="J240" s="363" t="s">
        <v>8309</v>
      </c>
    </row>
    <row r="241" ht="15.0" customHeight="1">
      <c r="A241" s="363" t="s">
        <v>10254</v>
      </c>
      <c r="B241" s="363" t="s">
        <v>10425</v>
      </c>
      <c r="C241" s="363" t="s">
        <v>10256</v>
      </c>
      <c r="D241" s="363" t="s">
        <v>10257</v>
      </c>
      <c r="E241" s="363" t="s">
        <v>10258</v>
      </c>
      <c r="F241" s="363" t="s">
        <v>9989</v>
      </c>
      <c r="G241" s="363" t="s">
        <v>9990</v>
      </c>
      <c r="H241" s="363" t="s">
        <v>7576</v>
      </c>
      <c r="I241" s="363" t="s">
        <v>8315</v>
      </c>
      <c r="J241" s="363" t="s">
        <v>8309</v>
      </c>
    </row>
    <row r="242" ht="15.0" customHeight="1">
      <c r="A242" s="363" t="s">
        <v>10254</v>
      </c>
      <c r="B242" s="363" t="s">
        <v>10427</v>
      </c>
      <c r="C242" s="363" t="s">
        <v>10256</v>
      </c>
      <c r="D242" s="363" t="s">
        <v>10257</v>
      </c>
      <c r="E242" s="363" t="s">
        <v>10258</v>
      </c>
      <c r="F242" s="363" t="s">
        <v>9991</v>
      </c>
      <c r="G242" s="363" t="s">
        <v>9992</v>
      </c>
      <c r="H242" s="363" t="s">
        <v>8495</v>
      </c>
      <c r="I242" s="363" t="s">
        <v>10428</v>
      </c>
      <c r="J242" s="363" t="s">
        <v>8309</v>
      </c>
    </row>
    <row r="243" ht="15.0" customHeight="1">
      <c r="A243" s="363" t="s">
        <v>10254</v>
      </c>
      <c r="B243" s="363" t="s">
        <v>10427</v>
      </c>
      <c r="C243" s="363" t="s">
        <v>10256</v>
      </c>
      <c r="D243" s="363" t="s">
        <v>10257</v>
      </c>
      <c r="E243" s="363" t="s">
        <v>10258</v>
      </c>
      <c r="F243" s="363" t="s">
        <v>9991</v>
      </c>
      <c r="G243" s="363" t="s">
        <v>9992</v>
      </c>
      <c r="H243" s="363" t="s">
        <v>7576</v>
      </c>
      <c r="I243" s="363" t="s">
        <v>8315</v>
      </c>
      <c r="J243" s="363" t="s">
        <v>8309</v>
      </c>
    </row>
    <row r="244" ht="15.75" customHeight="1">
      <c r="A244" s="363" t="s">
        <v>10254</v>
      </c>
      <c r="B244" s="363" t="s">
        <v>10427</v>
      </c>
      <c r="C244" s="363" t="s">
        <v>10256</v>
      </c>
      <c r="D244" s="363" t="s">
        <v>10257</v>
      </c>
      <c r="E244" s="363" t="s">
        <v>10258</v>
      </c>
      <c r="F244" s="363" t="s">
        <v>9991</v>
      </c>
      <c r="G244" s="363" t="s">
        <v>9992</v>
      </c>
      <c r="H244" s="363" t="s">
        <v>35</v>
      </c>
      <c r="I244" s="363" t="s">
        <v>8309</v>
      </c>
      <c r="J244" s="363" t="s">
        <v>8309</v>
      </c>
    </row>
    <row r="245" ht="15.0" customHeight="1">
      <c r="A245" s="363" t="s">
        <v>10254</v>
      </c>
      <c r="B245" s="363" t="s">
        <v>10429</v>
      </c>
      <c r="C245" s="363" t="s">
        <v>10256</v>
      </c>
      <c r="D245" s="363" t="s">
        <v>10257</v>
      </c>
      <c r="E245" s="363" t="s">
        <v>10258</v>
      </c>
      <c r="F245" s="363" t="s">
        <v>9993</v>
      </c>
      <c r="G245" s="363" t="s">
        <v>9934</v>
      </c>
      <c r="H245" s="363" t="s">
        <v>7736</v>
      </c>
      <c r="I245" s="363" t="s">
        <v>10430</v>
      </c>
      <c r="J245" s="363" t="s">
        <v>8309</v>
      </c>
    </row>
    <row r="246" ht="15.0" customHeight="1">
      <c r="A246" s="363" t="s">
        <v>10254</v>
      </c>
      <c r="B246" s="363" t="s">
        <v>10431</v>
      </c>
      <c r="C246" s="363" t="s">
        <v>10256</v>
      </c>
      <c r="D246" s="363" t="s">
        <v>10257</v>
      </c>
      <c r="E246" s="363" t="s">
        <v>10261</v>
      </c>
      <c r="F246" s="363" t="s">
        <v>9994</v>
      </c>
      <c r="G246" s="363" t="s">
        <v>9995</v>
      </c>
      <c r="H246" s="363" t="s">
        <v>8483</v>
      </c>
      <c r="I246" s="363" t="s">
        <v>10432</v>
      </c>
      <c r="J246" s="363" t="s">
        <v>8309</v>
      </c>
    </row>
    <row r="247" ht="15.75" customHeight="1">
      <c r="A247" s="363" t="s">
        <v>10254</v>
      </c>
      <c r="B247" s="363" t="s">
        <v>10431</v>
      </c>
      <c r="C247" s="363" t="s">
        <v>10256</v>
      </c>
      <c r="D247" s="363" t="s">
        <v>10257</v>
      </c>
      <c r="E247" s="363" t="s">
        <v>10261</v>
      </c>
      <c r="F247" s="363" t="s">
        <v>9994</v>
      </c>
      <c r="G247" s="363" t="s">
        <v>9995</v>
      </c>
      <c r="H247" s="363" t="s">
        <v>7566</v>
      </c>
      <c r="I247" s="363" t="s">
        <v>10433</v>
      </c>
      <c r="J247" s="363" t="s">
        <v>8309</v>
      </c>
    </row>
    <row r="248" ht="15.0" customHeight="1">
      <c r="A248" s="363" t="s">
        <v>10254</v>
      </c>
      <c r="B248" s="363" t="s">
        <v>10431</v>
      </c>
      <c r="C248" s="363" t="s">
        <v>10256</v>
      </c>
      <c r="D248" s="363" t="s">
        <v>10257</v>
      </c>
      <c r="E248" s="363" t="s">
        <v>10261</v>
      </c>
      <c r="F248" s="363" t="s">
        <v>9994</v>
      </c>
      <c r="G248" s="363" t="s">
        <v>9995</v>
      </c>
      <c r="H248" s="363" t="s">
        <v>8494</v>
      </c>
      <c r="I248" s="363" t="s">
        <v>10434</v>
      </c>
      <c r="J248" s="363" t="s">
        <v>8309</v>
      </c>
    </row>
    <row r="249" ht="15.0" customHeight="1">
      <c r="A249" s="363" t="s">
        <v>10254</v>
      </c>
      <c r="B249" s="363" t="s">
        <v>10431</v>
      </c>
      <c r="C249" s="363" t="s">
        <v>10256</v>
      </c>
      <c r="D249" s="363" t="s">
        <v>10257</v>
      </c>
      <c r="E249" s="363" t="s">
        <v>10261</v>
      </c>
      <c r="F249" s="363" t="s">
        <v>9994</v>
      </c>
      <c r="G249" s="363" t="s">
        <v>9995</v>
      </c>
      <c r="H249" s="363" t="s">
        <v>8507</v>
      </c>
      <c r="I249" s="363" t="s">
        <v>8309</v>
      </c>
      <c r="J249" s="363" t="s">
        <v>8309</v>
      </c>
    </row>
    <row r="250" ht="15.75" customHeight="1">
      <c r="A250" s="363" t="s">
        <v>10254</v>
      </c>
      <c r="B250" s="363" t="s">
        <v>10435</v>
      </c>
      <c r="C250" s="363" t="s">
        <v>10256</v>
      </c>
      <c r="D250" s="363" t="s">
        <v>10257</v>
      </c>
      <c r="E250" s="363" t="s">
        <v>10261</v>
      </c>
      <c r="F250" s="363" t="s">
        <v>9996</v>
      </c>
      <c r="G250" s="363" t="s">
        <v>9997</v>
      </c>
      <c r="H250" s="363" t="s">
        <v>8507</v>
      </c>
      <c r="I250" s="363" t="s">
        <v>8309</v>
      </c>
      <c r="J250" s="363" t="s">
        <v>8309</v>
      </c>
    </row>
    <row r="251" ht="15.0" customHeight="1">
      <c r="A251" s="363" t="s">
        <v>10254</v>
      </c>
      <c r="B251" s="363" t="s">
        <v>10435</v>
      </c>
      <c r="C251" s="363" t="s">
        <v>10256</v>
      </c>
      <c r="D251" s="363" t="s">
        <v>10257</v>
      </c>
      <c r="E251" s="363" t="s">
        <v>10261</v>
      </c>
      <c r="F251" s="363" t="s">
        <v>9996</v>
      </c>
      <c r="G251" s="363" t="s">
        <v>9997</v>
      </c>
      <c r="H251" s="363" t="s">
        <v>7570</v>
      </c>
      <c r="I251" s="363" t="s">
        <v>8315</v>
      </c>
      <c r="J251" s="363" t="s">
        <v>8309</v>
      </c>
    </row>
    <row r="252" ht="15.0" customHeight="1">
      <c r="A252" s="363" t="s">
        <v>10254</v>
      </c>
      <c r="B252" s="363" t="s">
        <v>10435</v>
      </c>
      <c r="C252" s="363" t="s">
        <v>10256</v>
      </c>
      <c r="D252" s="363" t="s">
        <v>10257</v>
      </c>
      <c r="E252" s="363" t="s">
        <v>10261</v>
      </c>
      <c r="F252" s="363" t="s">
        <v>9996</v>
      </c>
      <c r="G252" s="363" t="s">
        <v>9997</v>
      </c>
      <c r="H252" s="363" t="s">
        <v>7566</v>
      </c>
      <c r="I252" s="363" t="s">
        <v>10436</v>
      </c>
      <c r="J252" s="363" t="s">
        <v>8309</v>
      </c>
    </row>
    <row r="253" ht="15.75" customHeight="1">
      <c r="A253" s="363" t="s">
        <v>10254</v>
      </c>
      <c r="B253" s="363" t="s">
        <v>10435</v>
      </c>
      <c r="C253" s="363" t="s">
        <v>10256</v>
      </c>
      <c r="D253" s="363" t="s">
        <v>10257</v>
      </c>
      <c r="E253" s="363" t="s">
        <v>10261</v>
      </c>
      <c r="F253" s="363" t="s">
        <v>9996</v>
      </c>
      <c r="G253" s="363" t="s">
        <v>9997</v>
      </c>
      <c r="H253" s="363" t="s">
        <v>8494</v>
      </c>
      <c r="I253" s="363" t="s">
        <v>10437</v>
      </c>
      <c r="J253" s="363" t="s">
        <v>8309</v>
      </c>
    </row>
    <row r="254" ht="15.0" customHeight="1">
      <c r="A254" s="363" t="s">
        <v>10254</v>
      </c>
      <c r="B254" s="363" t="s">
        <v>10438</v>
      </c>
      <c r="C254" s="363" t="s">
        <v>10256</v>
      </c>
      <c r="D254" s="363" t="s">
        <v>10257</v>
      </c>
      <c r="E254" s="363" t="s">
        <v>10264</v>
      </c>
      <c r="F254" s="363" t="s">
        <v>9998</v>
      </c>
      <c r="G254" s="363" t="s">
        <v>9999</v>
      </c>
      <c r="H254" s="363" t="s">
        <v>7576</v>
      </c>
      <c r="I254" s="363" t="s">
        <v>8315</v>
      </c>
      <c r="J254" s="363" t="s">
        <v>8309</v>
      </c>
    </row>
    <row r="255" ht="15.0" customHeight="1">
      <c r="A255" s="363" t="s">
        <v>10254</v>
      </c>
      <c r="B255" s="363" t="s">
        <v>10439</v>
      </c>
      <c r="C255" s="363" t="s">
        <v>10256</v>
      </c>
      <c r="D255" s="363" t="s">
        <v>10257</v>
      </c>
      <c r="E255" s="363" t="s">
        <v>10258</v>
      </c>
      <c r="F255" s="363" t="s">
        <v>10000</v>
      </c>
      <c r="G255" s="363" t="s">
        <v>10001</v>
      </c>
      <c r="H255" s="363" t="s">
        <v>7606</v>
      </c>
      <c r="I255" s="363" t="s">
        <v>8315</v>
      </c>
      <c r="J255" s="363" t="s">
        <v>8309</v>
      </c>
    </row>
    <row r="256" ht="15.0" customHeight="1">
      <c r="A256" s="363" t="s">
        <v>10254</v>
      </c>
      <c r="B256" s="363" t="s">
        <v>10440</v>
      </c>
      <c r="C256" s="363" t="s">
        <v>10256</v>
      </c>
      <c r="D256" s="363" t="s">
        <v>10257</v>
      </c>
      <c r="E256" s="363" t="s">
        <v>10261</v>
      </c>
      <c r="F256" s="363" t="s">
        <v>10002</v>
      </c>
      <c r="G256" s="363" t="s">
        <v>10003</v>
      </c>
      <c r="H256" s="363" t="s">
        <v>7566</v>
      </c>
      <c r="I256" s="363" t="s">
        <v>10441</v>
      </c>
      <c r="J256" s="363" t="s">
        <v>8309</v>
      </c>
    </row>
    <row r="257" ht="15.75" customHeight="1">
      <c r="A257" s="363" t="s">
        <v>10254</v>
      </c>
      <c r="B257" s="363" t="s">
        <v>10440</v>
      </c>
      <c r="C257" s="363" t="s">
        <v>10256</v>
      </c>
      <c r="D257" s="363" t="s">
        <v>10257</v>
      </c>
      <c r="E257" s="363" t="s">
        <v>10261</v>
      </c>
      <c r="F257" s="363" t="s">
        <v>10002</v>
      </c>
      <c r="G257" s="363" t="s">
        <v>10003</v>
      </c>
      <c r="H257" s="363" t="s">
        <v>8494</v>
      </c>
      <c r="I257" s="363" t="s">
        <v>8315</v>
      </c>
      <c r="J257" s="363" t="s">
        <v>8309</v>
      </c>
    </row>
    <row r="258" ht="15.0" customHeight="1">
      <c r="A258" s="363" t="s">
        <v>10254</v>
      </c>
      <c r="B258" s="363" t="s">
        <v>10440</v>
      </c>
      <c r="C258" s="363" t="s">
        <v>10256</v>
      </c>
      <c r="D258" s="363" t="s">
        <v>10257</v>
      </c>
      <c r="E258" s="363" t="s">
        <v>10261</v>
      </c>
      <c r="F258" s="363" t="s">
        <v>10002</v>
      </c>
      <c r="G258" s="363" t="s">
        <v>10003</v>
      </c>
      <c r="H258" s="363" t="s">
        <v>7576</v>
      </c>
      <c r="I258" s="363" t="s">
        <v>8315</v>
      </c>
      <c r="J258" s="363" t="s">
        <v>8309</v>
      </c>
    </row>
    <row r="259" ht="15.0" customHeight="1">
      <c r="A259" s="363" t="s">
        <v>10254</v>
      </c>
      <c r="B259" s="363" t="s">
        <v>10440</v>
      </c>
      <c r="C259" s="363" t="s">
        <v>10256</v>
      </c>
      <c r="D259" s="363" t="s">
        <v>10257</v>
      </c>
      <c r="E259" s="363" t="s">
        <v>10261</v>
      </c>
      <c r="F259" s="363" t="s">
        <v>10002</v>
      </c>
      <c r="G259" s="363" t="s">
        <v>10003</v>
      </c>
      <c r="H259" s="363" t="s">
        <v>8074</v>
      </c>
      <c r="I259" s="363" t="s">
        <v>10442</v>
      </c>
      <c r="J259" s="363" t="s">
        <v>8309</v>
      </c>
    </row>
    <row r="260" ht="15.75" customHeight="1">
      <c r="A260" s="363" t="s">
        <v>10254</v>
      </c>
      <c r="B260" s="363" t="s">
        <v>10440</v>
      </c>
      <c r="C260" s="363" t="s">
        <v>10256</v>
      </c>
      <c r="D260" s="363" t="s">
        <v>10257</v>
      </c>
      <c r="E260" s="363" t="s">
        <v>10261</v>
      </c>
      <c r="F260" s="363" t="s">
        <v>10002</v>
      </c>
      <c r="G260" s="363" t="s">
        <v>10003</v>
      </c>
      <c r="H260" s="363" t="s">
        <v>10004</v>
      </c>
      <c r="I260" s="363" t="s">
        <v>10443</v>
      </c>
      <c r="J260" s="363" t="s">
        <v>8309</v>
      </c>
    </row>
    <row r="261" ht="15.0" customHeight="1">
      <c r="A261" s="363" t="s">
        <v>10254</v>
      </c>
      <c r="B261" s="363" t="s">
        <v>10440</v>
      </c>
      <c r="C261" s="363" t="s">
        <v>10256</v>
      </c>
      <c r="D261" s="363" t="s">
        <v>10257</v>
      </c>
      <c r="E261" s="363" t="s">
        <v>10261</v>
      </c>
      <c r="F261" s="363" t="s">
        <v>10002</v>
      </c>
      <c r="G261" s="363" t="s">
        <v>10003</v>
      </c>
      <c r="H261" s="363" t="s">
        <v>8342</v>
      </c>
      <c r="I261" s="363" t="s">
        <v>8309</v>
      </c>
      <c r="J261" s="363" t="s">
        <v>8309</v>
      </c>
    </row>
    <row r="262" ht="15.0" customHeight="1">
      <c r="A262" s="363" t="s">
        <v>10254</v>
      </c>
      <c r="B262" s="363" t="s">
        <v>10440</v>
      </c>
      <c r="C262" s="363" t="s">
        <v>10256</v>
      </c>
      <c r="D262" s="363" t="s">
        <v>10257</v>
      </c>
      <c r="E262" s="363" t="s">
        <v>10261</v>
      </c>
      <c r="F262" s="363" t="s">
        <v>10002</v>
      </c>
      <c r="G262" s="363" t="s">
        <v>10003</v>
      </c>
      <c r="H262" s="363" t="s">
        <v>8507</v>
      </c>
      <c r="I262" s="363" t="s">
        <v>8309</v>
      </c>
      <c r="J262" s="363" t="s">
        <v>8309</v>
      </c>
    </row>
    <row r="263" ht="15.75" customHeight="1">
      <c r="A263" s="363" t="s">
        <v>10254</v>
      </c>
      <c r="B263" s="363" t="s">
        <v>10444</v>
      </c>
      <c r="C263" s="363" t="s">
        <v>10256</v>
      </c>
      <c r="D263" s="363" t="s">
        <v>10257</v>
      </c>
      <c r="E263" s="363" t="s">
        <v>10258</v>
      </c>
      <c r="F263" s="363" t="s">
        <v>10005</v>
      </c>
      <c r="G263" s="363" t="s">
        <v>10006</v>
      </c>
      <c r="H263" s="363" t="s">
        <v>8507</v>
      </c>
      <c r="I263" s="363" t="s">
        <v>8309</v>
      </c>
      <c r="J263" s="363" t="s">
        <v>8309</v>
      </c>
    </row>
    <row r="264" ht="15.0" customHeight="1">
      <c r="A264" s="363" t="s">
        <v>10254</v>
      </c>
      <c r="B264" s="363" t="s">
        <v>10444</v>
      </c>
      <c r="C264" s="363" t="s">
        <v>10256</v>
      </c>
      <c r="D264" s="363" t="s">
        <v>10257</v>
      </c>
      <c r="E264" s="363" t="s">
        <v>10258</v>
      </c>
      <c r="F264" s="363" t="s">
        <v>10005</v>
      </c>
      <c r="G264" s="363" t="s">
        <v>10006</v>
      </c>
      <c r="H264" s="363" t="s">
        <v>7569</v>
      </c>
      <c r="I264" s="363" t="s">
        <v>8309</v>
      </c>
      <c r="J264" s="363" t="s">
        <v>8309</v>
      </c>
    </row>
    <row r="265" ht="15.0" customHeight="1">
      <c r="A265" s="363" t="s">
        <v>10254</v>
      </c>
      <c r="B265" s="363" t="s">
        <v>10444</v>
      </c>
      <c r="C265" s="363" t="s">
        <v>10256</v>
      </c>
      <c r="D265" s="363" t="s">
        <v>10257</v>
      </c>
      <c r="E265" s="363" t="s">
        <v>10258</v>
      </c>
      <c r="F265" s="363" t="s">
        <v>10005</v>
      </c>
      <c r="G265" s="363" t="s">
        <v>10006</v>
      </c>
      <c r="H265" s="363" t="s">
        <v>7569</v>
      </c>
      <c r="I265" s="363" t="s">
        <v>10445</v>
      </c>
      <c r="J265" s="363" t="s">
        <v>8309</v>
      </c>
    </row>
    <row r="266" ht="15.75" customHeight="1">
      <c r="A266" s="363" t="s">
        <v>10254</v>
      </c>
      <c r="B266" s="363" t="s">
        <v>10444</v>
      </c>
      <c r="C266" s="363" t="s">
        <v>10256</v>
      </c>
      <c r="D266" s="363" t="s">
        <v>10257</v>
      </c>
      <c r="E266" s="363" t="s">
        <v>10258</v>
      </c>
      <c r="F266" s="363" t="s">
        <v>10005</v>
      </c>
      <c r="G266" s="363" t="s">
        <v>10006</v>
      </c>
      <c r="H266" s="363" t="s">
        <v>8495</v>
      </c>
      <c r="I266" s="363" t="s">
        <v>10446</v>
      </c>
      <c r="J266" s="363" t="s">
        <v>8309</v>
      </c>
    </row>
    <row r="267" ht="15.0" customHeight="1">
      <c r="A267" s="363" t="s">
        <v>10254</v>
      </c>
      <c r="B267" s="363" t="s">
        <v>10447</v>
      </c>
      <c r="C267" s="363" t="s">
        <v>10256</v>
      </c>
      <c r="D267" s="363" t="s">
        <v>10257</v>
      </c>
      <c r="E267" s="363" t="s">
        <v>10264</v>
      </c>
      <c r="F267" s="363" t="s">
        <v>10007</v>
      </c>
      <c r="G267" s="363" t="s">
        <v>10008</v>
      </c>
      <c r="H267" s="363" t="s">
        <v>8507</v>
      </c>
      <c r="I267" s="363" t="s">
        <v>8309</v>
      </c>
      <c r="J267" s="363" t="s">
        <v>8309</v>
      </c>
    </row>
    <row r="268" ht="15.0" customHeight="1">
      <c r="A268" s="363" t="s">
        <v>10254</v>
      </c>
      <c r="B268" s="363" t="s">
        <v>10447</v>
      </c>
      <c r="C268" s="363" t="s">
        <v>10256</v>
      </c>
      <c r="D268" s="363" t="s">
        <v>10257</v>
      </c>
      <c r="E268" s="363" t="s">
        <v>10264</v>
      </c>
      <c r="F268" s="363" t="s">
        <v>10007</v>
      </c>
      <c r="G268" s="363" t="s">
        <v>10008</v>
      </c>
      <c r="H268" s="363" t="s">
        <v>7556</v>
      </c>
      <c r="I268" s="363" t="s">
        <v>8315</v>
      </c>
      <c r="J268" s="363" t="s">
        <v>8309</v>
      </c>
    </row>
    <row r="269" ht="15.75" customHeight="1">
      <c r="A269" s="363" t="s">
        <v>10254</v>
      </c>
      <c r="B269" s="363" t="s">
        <v>10447</v>
      </c>
      <c r="C269" s="363" t="s">
        <v>10256</v>
      </c>
      <c r="D269" s="363" t="s">
        <v>10257</v>
      </c>
      <c r="E269" s="363" t="s">
        <v>10264</v>
      </c>
      <c r="F269" s="363" t="s">
        <v>10007</v>
      </c>
      <c r="G269" s="363" t="s">
        <v>10008</v>
      </c>
      <c r="H269" s="363" t="s">
        <v>7566</v>
      </c>
      <c r="I269" s="363" t="s">
        <v>10385</v>
      </c>
      <c r="J269" s="363" t="s">
        <v>8309</v>
      </c>
    </row>
    <row r="270" ht="15.0" customHeight="1">
      <c r="A270" s="363" t="s">
        <v>10254</v>
      </c>
      <c r="B270" s="363" t="s">
        <v>10447</v>
      </c>
      <c r="C270" s="363" t="s">
        <v>10256</v>
      </c>
      <c r="D270" s="363" t="s">
        <v>10257</v>
      </c>
      <c r="E270" s="363" t="s">
        <v>10264</v>
      </c>
      <c r="F270" s="363" t="s">
        <v>10007</v>
      </c>
      <c r="G270" s="363" t="s">
        <v>10008</v>
      </c>
      <c r="H270" s="363" t="s">
        <v>8494</v>
      </c>
      <c r="I270" s="363" t="s">
        <v>10448</v>
      </c>
      <c r="J270" s="363" t="s">
        <v>8309</v>
      </c>
    </row>
    <row r="271" ht="15.0" customHeight="1">
      <c r="A271" s="363" t="s">
        <v>10254</v>
      </c>
      <c r="B271" s="363" t="s">
        <v>10449</v>
      </c>
      <c r="C271" s="363" t="s">
        <v>10256</v>
      </c>
      <c r="D271" s="363" t="s">
        <v>10257</v>
      </c>
      <c r="E271" s="363" t="s">
        <v>10261</v>
      </c>
      <c r="F271" s="363" t="s">
        <v>10009</v>
      </c>
      <c r="G271" s="363" t="s">
        <v>10010</v>
      </c>
      <c r="H271" s="363" t="s">
        <v>8507</v>
      </c>
      <c r="I271" s="363" t="s">
        <v>8309</v>
      </c>
      <c r="J271" s="363" t="s">
        <v>8309</v>
      </c>
    </row>
    <row r="272" ht="15.0" customHeight="1">
      <c r="A272" s="363" t="s">
        <v>10254</v>
      </c>
      <c r="B272" s="363" t="s">
        <v>10449</v>
      </c>
      <c r="C272" s="363" t="s">
        <v>10256</v>
      </c>
      <c r="D272" s="363" t="s">
        <v>10257</v>
      </c>
      <c r="E272" s="363" t="s">
        <v>10261</v>
      </c>
      <c r="F272" s="363" t="s">
        <v>10009</v>
      </c>
      <c r="G272" s="363" t="s">
        <v>10010</v>
      </c>
      <c r="H272" s="363" t="s">
        <v>8483</v>
      </c>
      <c r="I272" s="363" t="s">
        <v>10450</v>
      </c>
      <c r="J272" s="363" t="s">
        <v>8309</v>
      </c>
    </row>
    <row r="273" ht="15.75" customHeight="1">
      <c r="A273" s="363" t="s">
        <v>10254</v>
      </c>
      <c r="B273" s="363" t="s">
        <v>10449</v>
      </c>
      <c r="C273" s="363" t="s">
        <v>10256</v>
      </c>
      <c r="D273" s="363" t="s">
        <v>10257</v>
      </c>
      <c r="E273" s="363" t="s">
        <v>10261</v>
      </c>
      <c r="F273" s="363" t="s">
        <v>10009</v>
      </c>
      <c r="G273" s="363" t="s">
        <v>10010</v>
      </c>
      <c r="H273" s="363" t="s">
        <v>7566</v>
      </c>
      <c r="I273" s="363" t="s">
        <v>10451</v>
      </c>
      <c r="J273" s="363" t="s">
        <v>8309</v>
      </c>
    </row>
    <row r="274" ht="15.0" customHeight="1">
      <c r="A274" s="363" t="s">
        <v>10254</v>
      </c>
      <c r="B274" s="363" t="s">
        <v>10449</v>
      </c>
      <c r="C274" s="363" t="s">
        <v>10256</v>
      </c>
      <c r="D274" s="363" t="s">
        <v>10257</v>
      </c>
      <c r="E274" s="363" t="s">
        <v>10261</v>
      </c>
      <c r="F274" s="363" t="s">
        <v>10009</v>
      </c>
      <c r="G274" s="363" t="s">
        <v>10010</v>
      </c>
      <c r="H274" s="363" t="s">
        <v>8494</v>
      </c>
      <c r="I274" s="363" t="s">
        <v>10452</v>
      </c>
      <c r="J274" s="363" t="s">
        <v>8309</v>
      </c>
    </row>
    <row r="275" ht="15.0" customHeight="1">
      <c r="A275" s="363" t="s">
        <v>10254</v>
      </c>
      <c r="B275" s="363" t="s">
        <v>10449</v>
      </c>
      <c r="C275" s="363" t="s">
        <v>10256</v>
      </c>
      <c r="D275" s="363" t="s">
        <v>10257</v>
      </c>
      <c r="E275" s="363" t="s">
        <v>10261</v>
      </c>
      <c r="F275" s="363" t="s">
        <v>10009</v>
      </c>
      <c r="G275" s="363" t="s">
        <v>10010</v>
      </c>
      <c r="H275" s="363" t="s">
        <v>7576</v>
      </c>
      <c r="I275" s="363" t="s">
        <v>8315</v>
      </c>
      <c r="J275" s="363" t="s">
        <v>8309</v>
      </c>
    </row>
    <row r="276" ht="15.75" customHeight="1">
      <c r="A276" s="363" t="s">
        <v>10453</v>
      </c>
      <c r="B276" s="363" t="s">
        <v>10454</v>
      </c>
      <c r="C276" s="363" t="s">
        <v>10256</v>
      </c>
      <c r="D276" s="363" t="s">
        <v>10257</v>
      </c>
      <c r="E276" s="363" t="s">
        <v>10264</v>
      </c>
      <c r="F276" s="363" t="s">
        <v>10011</v>
      </c>
      <c r="G276" s="363" t="s">
        <v>10012</v>
      </c>
      <c r="H276" s="363" t="s">
        <v>8507</v>
      </c>
      <c r="I276" s="363" t="s">
        <v>8309</v>
      </c>
      <c r="J276" s="363" t="s">
        <v>8309</v>
      </c>
    </row>
    <row r="277" ht="15.0" customHeight="1">
      <c r="A277" s="363" t="s">
        <v>10254</v>
      </c>
      <c r="B277" s="363" t="s">
        <v>10455</v>
      </c>
      <c r="C277" s="363" t="s">
        <v>10256</v>
      </c>
      <c r="D277" s="363" t="s">
        <v>10257</v>
      </c>
      <c r="E277" s="363" t="s">
        <v>10258</v>
      </c>
      <c r="F277" s="363" t="s">
        <v>10013</v>
      </c>
      <c r="G277" s="363" t="s">
        <v>10014</v>
      </c>
      <c r="H277" s="363" t="s">
        <v>7576</v>
      </c>
      <c r="I277" s="363" t="s">
        <v>8315</v>
      </c>
      <c r="J277" s="363" t="s">
        <v>8309</v>
      </c>
    </row>
    <row r="278" ht="15.0" customHeight="1">
      <c r="A278" s="363" t="s">
        <v>10254</v>
      </c>
      <c r="B278" s="363" t="s">
        <v>10456</v>
      </c>
      <c r="C278" s="363" t="s">
        <v>10256</v>
      </c>
      <c r="D278" s="363" t="s">
        <v>10257</v>
      </c>
      <c r="E278" s="363" t="s">
        <v>10457</v>
      </c>
      <c r="F278" s="363" t="s">
        <v>10015</v>
      </c>
      <c r="G278" s="363" t="s">
        <v>10016</v>
      </c>
      <c r="H278" s="363" t="s">
        <v>8384</v>
      </c>
      <c r="I278" s="363" t="s">
        <v>10458</v>
      </c>
      <c r="J278" s="363" t="s">
        <v>8309</v>
      </c>
    </row>
    <row r="279" ht="15.75" customHeight="1">
      <c r="A279" s="363" t="s">
        <v>10254</v>
      </c>
      <c r="B279" s="363" t="s">
        <v>10456</v>
      </c>
      <c r="C279" s="363" t="s">
        <v>10256</v>
      </c>
      <c r="D279" s="363" t="s">
        <v>10257</v>
      </c>
      <c r="E279" s="363" t="s">
        <v>10457</v>
      </c>
      <c r="F279" s="363" t="s">
        <v>10015</v>
      </c>
      <c r="G279" s="363" t="s">
        <v>10016</v>
      </c>
      <c r="H279" s="363" t="s">
        <v>35</v>
      </c>
      <c r="I279" s="363" t="s">
        <v>8309</v>
      </c>
      <c r="J279" s="363" t="s">
        <v>8309</v>
      </c>
    </row>
    <row r="280" ht="15.0" customHeight="1">
      <c r="A280" s="363" t="s">
        <v>10254</v>
      </c>
      <c r="B280" s="363" t="s">
        <v>10456</v>
      </c>
      <c r="C280" s="363" t="s">
        <v>10256</v>
      </c>
      <c r="D280" s="363" t="s">
        <v>10257</v>
      </c>
      <c r="E280" s="363" t="s">
        <v>10457</v>
      </c>
      <c r="F280" s="363" t="s">
        <v>10015</v>
      </c>
      <c r="G280" s="363" t="s">
        <v>10016</v>
      </c>
      <c r="H280" s="363" t="s">
        <v>7576</v>
      </c>
      <c r="I280" s="363" t="s">
        <v>8315</v>
      </c>
      <c r="J280" s="363" t="s">
        <v>8309</v>
      </c>
    </row>
    <row r="281" ht="15.0" customHeight="1">
      <c r="A281" s="363" t="s">
        <v>10254</v>
      </c>
      <c r="B281" s="363" t="s">
        <v>10459</v>
      </c>
      <c r="C281" s="363" t="s">
        <v>10256</v>
      </c>
      <c r="D281" s="363" t="s">
        <v>10257</v>
      </c>
      <c r="E281" s="363" t="s">
        <v>10261</v>
      </c>
      <c r="F281" s="363" t="s">
        <v>10017</v>
      </c>
      <c r="G281" s="363" t="s">
        <v>10018</v>
      </c>
      <c r="H281" s="363" t="s">
        <v>8507</v>
      </c>
      <c r="I281" s="363" t="s">
        <v>8309</v>
      </c>
      <c r="J281" s="363" t="s">
        <v>8309</v>
      </c>
    </row>
    <row r="282" ht="15.75" customHeight="1">
      <c r="A282" s="363" t="s">
        <v>10254</v>
      </c>
      <c r="B282" s="363" t="s">
        <v>10459</v>
      </c>
      <c r="C282" s="363" t="s">
        <v>10256</v>
      </c>
      <c r="D282" s="363" t="s">
        <v>10257</v>
      </c>
      <c r="E282" s="363" t="s">
        <v>10261</v>
      </c>
      <c r="F282" s="363" t="s">
        <v>10017</v>
      </c>
      <c r="G282" s="363" t="s">
        <v>10018</v>
      </c>
      <c r="H282" s="363" t="s">
        <v>7569</v>
      </c>
      <c r="I282" s="363" t="s">
        <v>8309</v>
      </c>
      <c r="J282" s="363" t="s">
        <v>8309</v>
      </c>
    </row>
    <row r="283" ht="15.0" customHeight="1">
      <c r="A283" s="363" t="s">
        <v>10254</v>
      </c>
      <c r="B283" s="363" t="s">
        <v>10459</v>
      </c>
      <c r="C283" s="363" t="s">
        <v>10256</v>
      </c>
      <c r="D283" s="363" t="s">
        <v>10257</v>
      </c>
      <c r="E283" s="363" t="s">
        <v>10261</v>
      </c>
      <c r="F283" s="363" t="s">
        <v>10017</v>
      </c>
      <c r="G283" s="363" t="s">
        <v>10018</v>
      </c>
      <c r="H283" s="363" t="s">
        <v>7569</v>
      </c>
      <c r="I283" s="363" t="s">
        <v>8315</v>
      </c>
      <c r="J283" s="363" t="s">
        <v>8309</v>
      </c>
    </row>
    <row r="284" ht="15.0" customHeight="1">
      <c r="A284" s="363" t="s">
        <v>10254</v>
      </c>
      <c r="B284" s="363" t="s">
        <v>10459</v>
      </c>
      <c r="C284" s="363" t="s">
        <v>10256</v>
      </c>
      <c r="D284" s="363" t="s">
        <v>10257</v>
      </c>
      <c r="E284" s="363" t="s">
        <v>10261</v>
      </c>
      <c r="F284" s="363" t="s">
        <v>10017</v>
      </c>
      <c r="G284" s="363" t="s">
        <v>10018</v>
      </c>
      <c r="H284" s="363" t="s">
        <v>8581</v>
      </c>
      <c r="I284" s="363" t="s">
        <v>10460</v>
      </c>
      <c r="J284" s="363" t="s">
        <v>8309</v>
      </c>
    </row>
    <row r="285" ht="15.75" customHeight="1">
      <c r="A285" s="363" t="s">
        <v>10254</v>
      </c>
      <c r="B285" s="363" t="s">
        <v>10459</v>
      </c>
      <c r="C285" s="363" t="s">
        <v>10256</v>
      </c>
      <c r="D285" s="363" t="s">
        <v>10257</v>
      </c>
      <c r="E285" s="363" t="s">
        <v>10261</v>
      </c>
      <c r="F285" s="363" t="s">
        <v>10017</v>
      </c>
      <c r="G285" s="363" t="s">
        <v>10018</v>
      </c>
      <c r="H285" s="363" t="s">
        <v>8495</v>
      </c>
      <c r="I285" s="363" t="s">
        <v>10461</v>
      </c>
      <c r="J285" s="363" t="s">
        <v>8309</v>
      </c>
    </row>
    <row r="286" ht="15.0" customHeight="1">
      <c r="A286" s="363" t="s">
        <v>10453</v>
      </c>
      <c r="B286" s="363" t="s">
        <v>10462</v>
      </c>
      <c r="C286" s="363" t="s">
        <v>10256</v>
      </c>
      <c r="D286" s="363" t="s">
        <v>10257</v>
      </c>
      <c r="E286" s="363" t="s">
        <v>10264</v>
      </c>
      <c r="F286" s="363" t="s">
        <v>10019</v>
      </c>
      <c r="G286" s="363" t="s">
        <v>10020</v>
      </c>
      <c r="H286" s="363" t="s">
        <v>8342</v>
      </c>
      <c r="I286" s="363" t="s">
        <v>8309</v>
      </c>
      <c r="J286" s="363" t="s">
        <v>8309</v>
      </c>
    </row>
    <row r="287" ht="15.0" customHeight="1">
      <c r="A287" s="363" t="s">
        <v>10453</v>
      </c>
      <c r="B287" s="363" t="s">
        <v>10462</v>
      </c>
      <c r="C287" s="363" t="s">
        <v>10256</v>
      </c>
      <c r="D287" s="363" t="s">
        <v>10257</v>
      </c>
      <c r="E287" s="363" t="s">
        <v>10264</v>
      </c>
      <c r="F287" s="363" t="s">
        <v>10019</v>
      </c>
      <c r="G287" s="363" t="s">
        <v>10020</v>
      </c>
      <c r="H287" s="363" t="s">
        <v>8507</v>
      </c>
      <c r="I287" s="363" t="s">
        <v>8309</v>
      </c>
      <c r="J287" s="363" t="s">
        <v>8309</v>
      </c>
    </row>
    <row r="288" ht="15.0" customHeight="1">
      <c r="A288" s="363" t="s">
        <v>10254</v>
      </c>
      <c r="B288" s="363" t="s">
        <v>10463</v>
      </c>
      <c r="C288" s="363" t="s">
        <v>10256</v>
      </c>
      <c r="D288" s="363" t="s">
        <v>10257</v>
      </c>
      <c r="E288" s="363" t="s">
        <v>10258</v>
      </c>
      <c r="F288" s="363" t="s">
        <v>10021</v>
      </c>
      <c r="G288" s="363" t="s">
        <v>10022</v>
      </c>
      <c r="H288" s="363" t="s">
        <v>35</v>
      </c>
      <c r="I288" s="363" t="s">
        <v>8309</v>
      </c>
      <c r="J288" s="363" t="s">
        <v>8309</v>
      </c>
    </row>
    <row r="289" ht="15.75" customHeight="1">
      <c r="A289" s="363" t="s">
        <v>10254</v>
      </c>
      <c r="B289" s="363" t="s">
        <v>10463</v>
      </c>
      <c r="C289" s="363" t="s">
        <v>10256</v>
      </c>
      <c r="D289" s="363" t="s">
        <v>10257</v>
      </c>
      <c r="E289" s="363" t="s">
        <v>10258</v>
      </c>
      <c r="F289" s="363" t="s">
        <v>10021</v>
      </c>
      <c r="G289" s="363" t="s">
        <v>10022</v>
      </c>
      <c r="H289" s="363" t="s">
        <v>7576</v>
      </c>
      <c r="I289" s="363" t="s">
        <v>8315</v>
      </c>
      <c r="J289" s="363" t="s">
        <v>8309</v>
      </c>
    </row>
    <row r="290" ht="15.0" customHeight="1">
      <c r="A290" s="363" t="s">
        <v>10254</v>
      </c>
      <c r="B290" s="363" t="s">
        <v>10464</v>
      </c>
      <c r="C290" s="363" t="s">
        <v>10256</v>
      </c>
      <c r="D290" s="363" t="s">
        <v>10257</v>
      </c>
      <c r="E290" s="363" t="s">
        <v>10264</v>
      </c>
      <c r="F290" s="363" t="s">
        <v>9941</v>
      </c>
      <c r="G290" s="363" t="s">
        <v>10023</v>
      </c>
      <c r="H290" s="363" t="s">
        <v>8342</v>
      </c>
      <c r="I290" s="363" t="s">
        <v>8309</v>
      </c>
      <c r="J290" s="363" t="s">
        <v>8309</v>
      </c>
    </row>
    <row r="291" ht="15.0" customHeight="1">
      <c r="A291" s="363" t="s">
        <v>10254</v>
      </c>
      <c r="B291" s="363" t="s">
        <v>10464</v>
      </c>
      <c r="C291" s="363" t="s">
        <v>10256</v>
      </c>
      <c r="D291" s="363" t="s">
        <v>10257</v>
      </c>
      <c r="E291" s="363" t="s">
        <v>10264</v>
      </c>
      <c r="F291" s="363" t="s">
        <v>9941</v>
      </c>
      <c r="G291" s="363" t="s">
        <v>10023</v>
      </c>
      <c r="H291" s="363" t="s">
        <v>8507</v>
      </c>
      <c r="I291" s="363" t="s">
        <v>8309</v>
      </c>
      <c r="J291" s="363" t="s">
        <v>8309</v>
      </c>
    </row>
    <row r="292" ht="15.75" customHeight="1">
      <c r="A292" s="363" t="s">
        <v>10254</v>
      </c>
      <c r="B292" s="363" t="s">
        <v>10464</v>
      </c>
      <c r="C292" s="363" t="s">
        <v>10256</v>
      </c>
      <c r="D292" s="363" t="s">
        <v>10257</v>
      </c>
      <c r="E292" s="363" t="s">
        <v>10264</v>
      </c>
      <c r="F292" s="363" t="s">
        <v>9941</v>
      </c>
      <c r="G292" s="363" t="s">
        <v>10023</v>
      </c>
      <c r="H292" s="363" t="s">
        <v>7566</v>
      </c>
      <c r="I292" s="363" t="s">
        <v>10326</v>
      </c>
      <c r="J292" s="363" t="s">
        <v>8309</v>
      </c>
    </row>
    <row r="293" ht="15.0" customHeight="1">
      <c r="A293" s="363" t="s">
        <v>10254</v>
      </c>
      <c r="B293" s="363" t="s">
        <v>10464</v>
      </c>
      <c r="C293" s="363" t="s">
        <v>10256</v>
      </c>
      <c r="D293" s="363" t="s">
        <v>10257</v>
      </c>
      <c r="E293" s="363" t="s">
        <v>10264</v>
      </c>
      <c r="F293" s="363" t="s">
        <v>9941</v>
      </c>
      <c r="G293" s="363" t="s">
        <v>10023</v>
      </c>
      <c r="H293" s="363" t="s">
        <v>8494</v>
      </c>
      <c r="I293" s="363" t="s">
        <v>10465</v>
      </c>
      <c r="J293" s="363" t="s">
        <v>8309</v>
      </c>
    </row>
    <row r="294" ht="15.0" customHeight="1">
      <c r="A294" s="363" t="s">
        <v>10254</v>
      </c>
      <c r="B294" s="363" t="s">
        <v>10464</v>
      </c>
      <c r="C294" s="363" t="s">
        <v>10256</v>
      </c>
      <c r="D294" s="363" t="s">
        <v>10257</v>
      </c>
      <c r="E294" s="363" t="s">
        <v>10264</v>
      </c>
      <c r="F294" s="363" t="s">
        <v>9941</v>
      </c>
      <c r="G294" s="363" t="s">
        <v>10023</v>
      </c>
      <c r="H294" s="363" t="s">
        <v>7570</v>
      </c>
      <c r="I294" s="363" t="s">
        <v>8315</v>
      </c>
      <c r="J294" s="363" t="s">
        <v>8309</v>
      </c>
    </row>
    <row r="295" ht="15.75" customHeight="1">
      <c r="A295" s="363" t="s">
        <v>10254</v>
      </c>
      <c r="B295" s="363" t="s">
        <v>10466</v>
      </c>
      <c r="C295" s="363" t="s">
        <v>10256</v>
      </c>
      <c r="D295" s="363" t="s">
        <v>10257</v>
      </c>
      <c r="E295" s="363" t="s">
        <v>10261</v>
      </c>
      <c r="F295" s="363" t="s">
        <v>10024</v>
      </c>
      <c r="G295" s="363" t="s">
        <v>10025</v>
      </c>
      <c r="H295" s="363" t="s">
        <v>7606</v>
      </c>
      <c r="I295" s="363" t="s">
        <v>8315</v>
      </c>
      <c r="J295" s="363" t="s">
        <v>8309</v>
      </c>
    </row>
    <row r="296" ht="15.0" customHeight="1">
      <c r="A296" s="363" t="s">
        <v>10254</v>
      </c>
      <c r="B296" s="363" t="s">
        <v>10466</v>
      </c>
      <c r="C296" s="363" t="s">
        <v>10256</v>
      </c>
      <c r="D296" s="363" t="s">
        <v>10257</v>
      </c>
      <c r="E296" s="363" t="s">
        <v>10261</v>
      </c>
      <c r="F296" s="363" t="s">
        <v>10024</v>
      </c>
      <c r="G296" s="363" t="s">
        <v>10025</v>
      </c>
      <c r="H296" s="363" t="s">
        <v>7570</v>
      </c>
      <c r="I296" s="363" t="s">
        <v>8315</v>
      </c>
      <c r="J296" s="363" t="s">
        <v>8309</v>
      </c>
    </row>
    <row r="297" ht="15.0" customHeight="1">
      <c r="A297" s="363" t="s">
        <v>10254</v>
      </c>
      <c r="B297" s="363" t="s">
        <v>10467</v>
      </c>
      <c r="C297" s="363" t="s">
        <v>10256</v>
      </c>
      <c r="D297" s="363" t="s">
        <v>10257</v>
      </c>
      <c r="E297" s="363" t="s">
        <v>10261</v>
      </c>
      <c r="F297" s="363" t="s">
        <v>10026</v>
      </c>
      <c r="G297" s="363" t="s">
        <v>10027</v>
      </c>
      <c r="H297" s="363" t="s">
        <v>7606</v>
      </c>
      <c r="I297" s="363" t="s">
        <v>10468</v>
      </c>
      <c r="J297" s="363" t="s">
        <v>8309</v>
      </c>
    </row>
    <row r="298" ht="15.75" customHeight="1">
      <c r="A298" s="363" t="s">
        <v>10254</v>
      </c>
      <c r="B298" s="363" t="s">
        <v>10469</v>
      </c>
      <c r="C298" s="363" t="s">
        <v>10256</v>
      </c>
      <c r="D298" s="363" t="s">
        <v>10257</v>
      </c>
      <c r="E298" s="363" t="s">
        <v>10264</v>
      </c>
      <c r="F298" s="363" t="s">
        <v>9849</v>
      </c>
      <c r="G298" s="363" t="s">
        <v>9854</v>
      </c>
      <c r="H298" s="363" t="s">
        <v>8483</v>
      </c>
      <c r="I298" s="363" t="s">
        <v>10470</v>
      </c>
      <c r="J298" s="363" t="s">
        <v>8309</v>
      </c>
    </row>
    <row r="299" ht="15.0" customHeight="1">
      <c r="A299" s="363" t="s">
        <v>10254</v>
      </c>
      <c r="B299" s="363" t="s">
        <v>10469</v>
      </c>
      <c r="C299" s="363" t="s">
        <v>10256</v>
      </c>
      <c r="D299" s="363" t="s">
        <v>10257</v>
      </c>
      <c r="E299" s="363" t="s">
        <v>10264</v>
      </c>
      <c r="F299" s="363" t="s">
        <v>9849</v>
      </c>
      <c r="G299" s="363" t="s">
        <v>9854</v>
      </c>
      <c r="H299" s="363" t="s">
        <v>7566</v>
      </c>
      <c r="I299" s="363" t="s">
        <v>10471</v>
      </c>
      <c r="J299" s="363" t="s">
        <v>8309</v>
      </c>
    </row>
    <row r="300" ht="15.0" customHeight="1">
      <c r="A300" s="363" t="s">
        <v>10254</v>
      </c>
      <c r="B300" s="363" t="s">
        <v>10469</v>
      </c>
      <c r="C300" s="363" t="s">
        <v>10256</v>
      </c>
      <c r="D300" s="363" t="s">
        <v>10257</v>
      </c>
      <c r="E300" s="363" t="s">
        <v>10264</v>
      </c>
      <c r="F300" s="363" t="s">
        <v>9849</v>
      </c>
      <c r="G300" s="363" t="s">
        <v>9854</v>
      </c>
      <c r="H300" s="363" t="s">
        <v>8494</v>
      </c>
      <c r="I300" s="363" t="s">
        <v>10472</v>
      </c>
      <c r="J300" s="363" t="s">
        <v>8309</v>
      </c>
    </row>
    <row r="301" ht="15.0" customHeight="1">
      <c r="A301" s="363" t="s">
        <v>10254</v>
      </c>
      <c r="B301" s="363" t="s">
        <v>10469</v>
      </c>
      <c r="C301" s="363" t="s">
        <v>10256</v>
      </c>
      <c r="D301" s="363" t="s">
        <v>10257</v>
      </c>
      <c r="E301" s="363" t="s">
        <v>10264</v>
      </c>
      <c r="F301" s="363" t="s">
        <v>9849</v>
      </c>
      <c r="G301" s="363" t="s">
        <v>9854</v>
      </c>
      <c r="H301" s="363" t="s">
        <v>8342</v>
      </c>
      <c r="I301" s="363" t="s">
        <v>8309</v>
      </c>
      <c r="J301" s="363" t="s">
        <v>8309</v>
      </c>
    </row>
    <row r="302" ht="15.75" customHeight="1">
      <c r="A302" s="363" t="s">
        <v>10254</v>
      </c>
      <c r="B302" s="363" t="s">
        <v>10469</v>
      </c>
      <c r="C302" s="363" t="s">
        <v>10256</v>
      </c>
      <c r="D302" s="363" t="s">
        <v>10257</v>
      </c>
      <c r="E302" s="363" t="s">
        <v>10264</v>
      </c>
      <c r="F302" s="363" t="s">
        <v>9849</v>
      </c>
      <c r="G302" s="363" t="s">
        <v>9854</v>
      </c>
      <c r="H302" s="363" t="s">
        <v>8507</v>
      </c>
      <c r="I302" s="363" t="s">
        <v>8309</v>
      </c>
      <c r="J302" s="363" t="s">
        <v>8309</v>
      </c>
    </row>
    <row r="303" ht="15.0" customHeight="1">
      <c r="A303" s="363" t="s">
        <v>10254</v>
      </c>
      <c r="B303" s="363" t="s">
        <v>10473</v>
      </c>
      <c r="C303" s="363" t="s">
        <v>10256</v>
      </c>
      <c r="D303" s="363" t="s">
        <v>10257</v>
      </c>
      <c r="E303" s="363" t="s">
        <v>10261</v>
      </c>
      <c r="F303" s="363" t="s">
        <v>10028</v>
      </c>
      <c r="G303" s="363" t="s">
        <v>10029</v>
      </c>
      <c r="H303" s="363" t="s">
        <v>7606</v>
      </c>
      <c r="I303" s="363" t="s">
        <v>8315</v>
      </c>
      <c r="J303" s="363" t="s">
        <v>8309</v>
      </c>
    </row>
    <row r="304" ht="15.0" customHeight="1">
      <c r="A304" s="363" t="s">
        <v>10254</v>
      </c>
      <c r="B304" s="363" t="s">
        <v>10474</v>
      </c>
      <c r="C304" s="363" t="s">
        <v>10256</v>
      </c>
      <c r="D304" s="363" t="s">
        <v>10257</v>
      </c>
      <c r="E304" s="363" t="s">
        <v>10261</v>
      </c>
      <c r="F304" s="363" t="s">
        <v>10030</v>
      </c>
      <c r="G304" s="363" t="s">
        <v>10031</v>
      </c>
      <c r="H304" s="363" t="s">
        <v>7569</v>
      </c>
      <c r="I304" s="363" t="s">
        <v>10452</v>
      </c>
      <c r="J304" s="363" t="s">
        <v>8309</v>
      </c>
    </row>
    <row r="305" ht="15.75" customHeight="1">
      <c r="A305" s="363" t="s">
        <v>10254</v>
      </c>
      <c r="B305" s="363" t="s">
        <v>10474</v>
      </c>
      <c r="C305" s="363" t="s">
        <v>10256</v>
      </c>
      <c r="D305" s="363" t="s">
        <v>10257</v>
      </c>
      <c r="E305" s="363" t="s">
        <v>10261</v>
      </c>
      <c r="F305" s="363" t="s">
        <v>10030</v>
      </c>
      <c r="G305" s="363" t="s">
        <v>10031</v>
      </c>
      <c r="H305" s="363" t="s">
        <v>8495</v>
      </c>
      <c r="I305" s="363" t="s">
        <v>10475</v>
      </c>
      <c r="J305" s="363" t="s">
        <v>8309</v>
      </c>
    </row>
    <row r="306" ht="15.0" customHeight="1">
      <c r="A306" s="363" t="s">
        <v>10254</v>
      </c>
      <c r="B306" s="363" t="s">
        <v>10474</v>
      </c>
      <c r="C306" s="363" t="s">
        <v>10256</v>
      </c>
      <c r="D306" s="363" t="s">
        <v>10257</v>
      </c>
      <c r="E306" s="363" t="s">
        <v>10261</v>
      </c>
      <c r="F306" s="363" t="s">
        <v>10030</v>
      </c>
      <c r="G306" s="363" t="s">
        <v>10031</v>
      </c>
      <c r="H306" s="363" t="s">
        <v>7576</v>
      </c>
      <c r="I306" s="363" t="s">
        <v>8315</v>
      </c>
      <c r="J306" s="363" t="s">
        <v>8309</v>
      </c>
    </row>
    <row r="307" ht="15.0" customHeight="1">
      <c r="A307" s="363" t="s">
        <v>10254</v>
      </c>
      <c r="B307" s="363" t="s">
        <v>10474</v>
      </c>
      <c r="C307" s="363" t="s">
        <v>10256</v>
      </c>
      <c r="D307" s="363" t="s">
        <v>10257</v>
      </c>
      <c r="E307" s="363" t="s">
        <v>10261</v>
      </c>
      <c r="F307" s="363" t="s">
        <v>10030</v>
      </c>
      <c r="G307" s="363" t="s">
        <v>10031</v>
      </c>
      <c r="H307" s="363" t="s">
        <v>8507</v>
      </c>
      <c r="I307" s="363" t="s">
        <v>8309</v>
      </c>
      <c r="J307" s="363" t="s">
        <v>8309</v>
      </c>
    </row>
    <row r="308" ht="15.75" customHeight="1">
      <c r="A308" s="363" t="s">
        <v>10254</v>
      </c>
      <c r="B308" s="363" t="s">
        <v>10474</v>
      </c>
      <c r="C308" s="363" t="s">
        <v>10256</v>
      </c>
      <c r="D308" s="363" t="s">
        <v>10257</v>
      </c>
      <c r="E308" s="363" t="s">
        <v>10261</v>
      </c>
      <c r="F308" s="363" t="s">
        <v>10030</v>
      </c>
      <c r="G308" s="363" t="s">
        <v>10031</v>
      </c>
      <c r="H308" s="363" t="s">
        <v>7569</v>
      </c>
      <c r="I308" s="363" t="s">
        <v>8309</v>
      </c>
      <c r="J308" s="363" t="s">
        <v>8309</v>
      </c>
    </row>
    <row r="309" ht="15.0" customHeight="1">
      <c r="A309" s="363" t="s">
        <v>10254</v>
      </c>
      <c r="B309" s="363" t="s">
        <v>10476</v>
      </c>
      <c r="C309" s="363" t="s">
        <v>10256</v>
      </c>
      <c r="D309" s="363" t="s">
        <v>10257</v>
      </c>
      <c r="E309" s="363" t="s">
        <v>10264</v>
      </c>
      <c r="F309" s="363" t="s">
        <v>10032</v>
      </c>
      <c r="G309" s="363" t="s">
        <v>10033</v>
      </c>
      <c r="H309" s="363" t="s">
        <v>8342</v>
      </c>
      <c r="I309" s="363" t="s">
        <v>8309</v>
      </c>
      <c r="J309" s="363" t="s">
        <v>8309</v>
      </c>
    </row>
    <row r="310" ht="15.0" customHeight="1">
      <c r="A310" s="363" t="s">
        <v>10254</v>
      </c>
      <c r="B310" s="363" t="s">
        <v>10476</v>
      </c>
      <c r="C310" s="363" t="s">
        <v>10256</v>
      </c>
      <c r="D310" s="363" t="s">
        <v>10257</v>
      </c>
      <c r="E310" s="363" t="s">
        <v>10264</v>
      </c>
      <c r="F310" s="363" t="s">
        <v>10032</v>
      </c>
      <c r="G310" s="363" t="s">
        <v>10033</v>
      </c>
      <c r="H310" s="363" t="s">
        <v>7606</v>
      </c>
      <c r="I310" s="363" t="s">
        <v>10477</v>
      </c>
      <c r="J310" s="363" t="s">
        <v>8309</v>
      </c>
    </row>
    <row r="311" ht="15.75" customHeight="1">
      <c r="A311" s="363" t="s">
        <v>10254</v>
      </c>
      <c r="B311" s="363" t="s">
        <v>10476</v>
      </c>
      <c r="C311" s="363" t="s">
        <v>10256</v>
      </c>
      <c r="D311" s="363" t="s">
        <v>10257</v>
      </c>
      <c r="E311" s="363" t="s">
        <v>10264</v>
      </c>
      <c r="F311" s="363" t="s">
        <v>10032</v>
      </c>
      <c r="G311" s="363" t="s">
        <v>10033</v>
      </c>
      <c r="H311" s="363" t="s">
        <v>7576</v>
      </c>
      <c r="I311" s="363" t="s">
        <v>8315</v>
      </c>
      <c r="J311" s="363" t="s">
        <v>8309</v>
      </c>
    </row>
    <row r="312" ht="15.0" customHeight="1">
      <c r="A312" s="363" t="s">
        <v>10254</v>
      </c>
      <c r="B312" s="363" t="s">
        <v>10478</v>
      </c>
      <c r="C312" s="363" t="s">
        <v>10256</v>
      </c>
      <c r="D312" s="363" t="s">
        <v>10257</v>
      </c>
      <c r="E312" s="363" t="s">
        <v>10261</v>
      </c>
      <c r="F312" s="363" t="s">
        <v>10034</v>
      </c>
      <c r="G312" s="363" t="s">
        <v>9930</v>
      </c>
      <c r="H312" s="363" t="s">
        <v>7606</v>
      </c>
      <c r="I312" s="363" t="s">
        <v>8315</v>
      </c>
      <c r="J312" s="363" t="s">
        <v>8309</v>
      </c>
    </row>
    <row r="313" ht="15.0" customHeight="1">
      <c r="A313" s="363" t="s">
        <v>10254</v>
      </c>
      <c r="B313" s="363" t="s">
        <v>10479</v>
      </c>
      <c r="C313" s="363" t="s">
        <v>10256</v>
      </c>
      <c r="D313" s="363" t="s">
        <v>10257</v>
      </c>
      <c r="E313" s="363" t="s">
        <v>10264</v>
      </c>
      <c r="F313" s="363" t="s">
        <v>10035</v>
      </c>
      <c r="G313" s="363" t="s">
        <v>10036</v>
      </c>
      <c r="H313" s="363" t="s">
        <v>8483</v>
      </c>
      <c r="I313" s="363" t="s">
        <v>10480</v>
      </c>
      <c r="J313" s="363" t="s">
        <v>8309</v>
      </c>
    </row>
    <row r="314" ht="15.75" customHeight="1">
      <c r="A314" s="363" t="s">
        <v>10254</v>
      </c>
      <c r="B314" s="363" t="s">
        <v>10479</v>
      </c>
      <c r="C314" s="363" t="s">
        <v>10256</v>
      </c>
      <c r="D314" s="363" t="s">
        <v>10257</v>
      </c>
      <c r="E314" s="363" t="s">
        <v>10264</v>
      </c>
      <c r="F314" s="363" t="s">
        <v>10035</v>
      </c>
      <c r="G314" s="363" t="s">
        <v>10036</v>
      </c>
      <c r="H314" s="363" t="s">
        <v>7566</v>
      </c>
      <c r="I314" s="363" t="s">
        <v>10481</v>
      </c>
      <c r="J314" s="363" t="s">
        <v>8309</v>
      </c>
    </row>
    <row r="315" ht="15.0" customHeight="1">
      <c r="A315" s="363" t="s">
        <v>10254</v>
      </c>
      <c r="B315" s="363" t="s">
        <v>10479</v>
      </c>
      <c r="C315" s="363" t="s">
        <v>10256</v>
      </c>
      <c r="D315" s="363" t="s">
        <v>10257</v>
      </c>
      <c r="E315" s="363" t="s">
        <v>10264</v>
      </c>
      <c r="F315" s="363" t="s">
        <v>10035</v>
      </c>
      <c r="G315" s="363" t="s">
        <v>10036</v>
      </c>
      <c r="H315" s="363" t="s">
        <v>8494</v>
      </c>
      <c r="I315" s="363" t="s">
        <v>8315</v>
      </c>
      <c r="J315" s="363" t="s">
        <v>8309</v>
      </c>
    </row>
    <row r="316" ht="15.0" customHeight="1">
      <c r="A316" s="363" t="s">
        <v>10254</v>
      </c>
      <c r="B316" s="363" t="s">
        <v>10479</v>
      </c>
      <c r="C316" s="363" t="s">
        <v>10256</v>
      </c>
      <c r="D316" s="363" t="s">
        <v>10257</v>
      </c>
      <c r="E316" s="363" t="s">
        <v>10264</v>
      </c>
      <c r="F316" s="363" t="s">
        <v>10035</v>
      </c>
      <c r="G316" s="363" t="s">
        <v>10036</v>
      </c>
      <c r="H316" s="363" t="s">
        <v>8507</v>
      </c>
      <c r="I316" s="363" t="s">
        <v>8309</v>
      </c>
      <c r="J316" s="363" t="s">
        <v>8309</v>
      </c>
    </row>
    <row r="317" ht="15.0" customHeight="1">
      <c r="A317" s="363" t="s">
        <v>10254</v>
      </c>
      <c r="B317" s="363" t="s">
        <v>10482</v>
      </c>
      <c r="C317" s="363" t="s">
        <v>10256</v>
      </c>
      <c r="D317" s="363" t="s">
        <v>10257</v>
      </c>
      <c r="E317" s="363" t="s">
        <v>10264</v>
      </c>
      <c r="F317" s="363" t="s">
        <v>10037</v>
      </c>
      <c r="G317" s="363" t="s">
        <v>10038</v>
      </c>
      <c r="H317" s="363" t="s">
        <v>8507</v>
      </c>
      <c r="I317" s="363" t="s">
        <v>8309</v>
      </c>
      <c r="J317" s="363" t="s">
        <v>8309</v>
      </c>
    </row>
    <row r="318" ht="15.75" customHeight="1">
      <c r="A318" s="363" t="s">
        <v>10254</v>
      </c>
      <c r="B318" s="363" t="s">
        <v>10482</v>
      </c>
      <c r="C318" s="363" t="s">
        <v>10256</v>
      </c>
      <c r="D318" s="363" t="s">
        <v>10257</v>
      </c>
      <c r="E318" s="363" t="s">
        <v>10264</v>
      </c>
      <c r="F318" s="363" t="s">
        <v>10037</v>
      </c>
      <c r="G318" s="363" t="s">
        <v>10038</v>
      </c>
      <c r="H318" s="363" t="s">
        <v>7576</v>
      </c>
      <c r="I318" s="363" t="s">
        <v>8315</v>
      </c>
      <c r="J318" s="363" t="s">
        <v>8309</v>
      </c>
    </row>
    <row r="319" ht="15.0" customHeight="1">
      <c r="A319" s="363" t="s">
        <v>10254</v>
      </c>
      <c r="B319" s="363" t="s">
        <v>10482</v>
      </c>
      <c r="C319" s="363" t="s">
        <v>10256</v>
      </c>
      <c r="D319" s="363" t="s">
        <v>10257</v>
      </c>
      <c r="E319" s="363" t="s">
        <v>10264</v>
      </c>
      <c r="F319" s="363" t="s">
        <v>10037</v>
      </c>
      <c r="G319" s="363" t="s">
        <v>10038</v>
      </c>
      <c r="H319" s="363" t="s">
        <v>7566</v>
      </c>
      <c r="I319" s="363" t="s">
        <v>10483</v>
      </c>
      <c r="J319" s="363" t="s">
        <v>8309</v>
      </c>
    </row>
    <row r="320" ht="15.0" customHeight="1">
      <c r="A320" s="363" t="s">
        <v>10254</v>
      </c>
      <c r="B320" s="363" t="s">
        <v>10482</v>
      </c>
      <c r="C320" s="363" t="s">
        <v>10256</v>
      </c>
      <c r="D320" s="363" t="s">
        <v>10257</v>
      </c>
      <c r="E320" s="363" t="s">
        <v>10264</v>
      </c>
      <c r="F320" s="363" t="s">
        <v>10037</v>
      </c>
      <c r="G320" s="363" t="s">
        <v>10038</v>
      </c>
      <c r="H320" s="363" t="s">
        <v>8494</v>
      </c>
      <c r="I320" s="363" t="s">
        <v>10484</v>
      </c>
      <c r="J320" s="363" t="s">
        <v>8309</v>
      </c>
    </row>
    <row r="321" ht="15.75" customHeight="1">
      <c r="A321" s="363" t="s">
        <v>10254</v>
      </c>
      <c r="B321" s="363" t="s">
        <v>10485</v>
      </c>
      <c r="C321" s="363" t="s">
        <v>10256</v>
      </c>
      <c r="D321" s="363" t="s">
        <v>10257</v>
      </c>
      <c r="E321" s="363" t="s">
        <v>10261</v>
      </c>
      <c r="F321" s="363" t="s">
        <v>9931</v>
      </c>
      <c r="G321" s="363" t="s">
        <v>10039</v>
      </c>
      <c r="H321" s="363" t="s">
        <v>7904</v>
      </c>
      <c r="I321" s="363" t="s">
        <v>8315</v>
      </c>
      <c r="J321" s="363" t="s">
        <v>8309</v>
      </c>
    </row>
    <row r="322" ht="15.0" customHeight="1">
      <c r="A322" s="363" t="s">
        <v>10254</v>
      </c>
      <c r="B322" s="363" t="s">
        <v>10485</v>
      </c>
      <c r="C322" s="363" t="s">
        <v>10256</v>
      </c>
      <c r="D322" s="363" t="s">
        <v>10257</v>
      </c>
      <c r="E322" s="363" t="s">
        <v>10261</v>
      </c>
      <c r="F322" s="363" t="s">
        <v>9931</v>
      </c>
      <c r="G322" s="363" t="s">
        <v>10039</v>
      </c>
      <c r="H322" s="363" t="s">
        <v>8410</v>
      </c>
      <c r="I322" s="363" t="s">
        <v>8315</v>
      </c>
      <c r="J322" s="363" t="s">
        <v>8309</v>
      </c>
    </row>
    <row r="323" ht="15.0" customHeight="1">
      <c r="A323" s="363" t="s">
        <v>10254</v>
      </c>
      <c r="B323" s="363" t="s">
        <v>10485</v>
      </c>
      <c r="C323" s="363" t="s">
        <v>10256</v>
      </c>
      <c r="D323" s="363" t="s">
        <v>10257</v>
      </c>
      <c r="E323" s="363" t="s">
        <v>10261</v>
      </c>
      <c r="F323" s="363" t="s">
        <v>9931</v>
      </c>
      <c r="G323" s="363" t="s">
        <v>10039</v>
      </c>
      <c r="H323" s="363" t="s">
        <v>7904</v>
      </c>
      <c r="I323" s="363" t="s">
        <v>8309</v>
      </c>
      <c r="J323" s="363" t="s">
        <v>8309</v>
      </c>
    </row>
    <row r="324" ht="15.75" customHeight="1">
      <c r="A324" s="363" t="s">
        <v>10254</v>
      </c>
      <c r="B324" s="363" t="s">
        <v>10486</v>
      </c>
      <c r="C324" s="363" t="s">
        <v>10256</v>
      </c>
      <c r="D324" s="363" t="s">
        <v>10257</v>
      </c>
      <c r="E324" s="363" t="s">
        <v>10264</v>
      </c>
      <c r="F324" s="363" t="s">
        <v>10040</v>
      </c>
      <c r="G324" s="363" t="s">
        <v>10041</v>
      </c>
      <c r="H324" s="363" t="s">
        <v>8507</v>
      </c>
      <c r="I324" s="363" t="s">
        <v>8309</v>
      </c>
      <c r="J324" s="363" t="s">
        <v>8309</v>
      </c>
    </row>
    <row r="325" ht="15.0" customHeight="1">
      <c r="A325" s="363" t="s">
        <v>10254</v>
      </c>
      <c r="B325" s="363" t="s">
        <v>10486</v>
      </c>
      <c r="C325" s="363" t="s">
        <v>10256</v>
      </c>
      <c r="D325" s="363" t="s">
        <v>10257</v>
      </c>
      <c r="E325" s="363" t="s">
        <v>10264</v>
      </c>
      <c r="F325" s="363" t="s">
        <v>10040</v>
      </c>
      <c r="G325" s="363" t="s">
        <v>10041</v>
      </c>
      <c r="H325" s="363" t="s">
        <v>7566</v>
      </c>
      <c r="I325" s="363" t="s">
        <v>10487</v>
      </c>
      <c r="J325" s="363" t="s">
        <v>8309</v>
      </c>
    </row>
    <row r="326" ht="15.0" customHeight="1">
      <c r="A326" s="363" t="s">
        <v>10254</v>
      </c>
      <c r="B326" s="363" t="s">
        <v>10486</v>
      </c>
      <c r="C326" s="363" t="s">
        <v>10256</v>
      </c>
      <c r="D326" s="363" t="s">
        <v>10257</v>
      </c>
      <c r="E326" s="363" t="s">
        <v>10264</v>
      </c>
      <c r="F326" s="363" t="s">
        <v>10040</v>
      </c>
      <c r="G326" s="363" t="s">
        <v>10041</v>
      </c>
      <c r="H326" s="363" t="s">
        <v>8494</v>
      </c>
      <c r="I326" s="363" t="s">
        <v>10488</v>
      </c>
      <c r="J326" s="363" t="s">
        <v>8309</v>
      </c>
    </row>
    <row r="327" ht="15.75" customHeight="1">
      <c r="A327" s="363" t="s">
        <v>10254</v>
      </c>
      <c r="B327" s="363" t="s">
        <v>10489</v>
      </c>
      <c r="C327" s="363" t="s">
        <v>10256</v>
      </c>
      <c r="D327" s="363" t="s">
        <v>10257</v>
      </c>
      <c r="E327" s="363" t="s">
        <v>10264</v>
      </c>
      <c r="F327" s="363" t="s">
        <v>10042</v>
      </c>
      <c r="G327" s="363" t="s">
        <v>10043</v>
      </c>
      <c r="H327" s="363" t="s">
        <v>8483</v>
      </c>
      <c r="I327" s="363" t="s">
        <v>10490</v>
      </c>
      <c r="J327" s="363" t="s">
        <v>8309</v>
      </c>
    </row>
    <row r="328" ht="15.0" customHeight="1">
      <c r="A328" s="363" t="s">
        <v>10254</v>
      </c>
      <c r="B328" s="363" t="s">
        <v>10489</v>
      </c>
      <c r="C328" s="363" t="s">
        <v>10256</v>
      </c>
      <c r="D328" s="363" t="s">
        <v>10257</v>
      </c>
      <c r="E328" s="363" t="s">
        <v>10264</v>
      </c>
      <c r="F328" s="363" t="s">
        <v>10042</v>
      </c>
      <c r="G328" s="363" t="s">
        <v>10043</v>
      </c>
      <c r="H328" s="363" t="s">
        <v>7566</v>
      </c>
      <c r="I328" s="363" t="s">
        <v>10491</v>
      </c>
      <c r="J328" s="363" t="s">
        <v>8309</v>
      </c>
    </row>
    <row r="329" ht="15.0" customHeight="1">
      <c r="A329" s="363" t="s">
        <v>10254</v>
      </c>
      <c r="B329" s="363" t="s">
        <v>10489</v>
      </c>
      <c r="C329" s="363" t="s">
        <v>10256</v>
      </c>
      <c r="D329" s="363" t="s">
        <v>10257</v>
      </c>
      <c r="E329" s="363" t="s">
        <v>10264</v>
      </c>
      <c r="F329" s="363" t="s">
        <v>10042</v>
      </c>
      <c r="G329" s="363" t="s">
        <v>10043</v>
      </c>
      <c r="H329" s="363" t="s">
        <v>8494</v>
      </c>
      <c r="I329" s="363" t="s">
        <v>8315</v>
      </c>
      <c r="J329" s="363" t="s">
        <v>8309</v>
      </c>
    </row>
    <row r="330" ht="15.0" customHeight="1">
      <c r="A330" s="363" t="s">
        <v>10254</v>
      </c>
      <c r="B330" s="363" t="s">
        <v>10489</v>
      </c>
      <c r="C330" s="363" t="s">
        <v>10256</v>
      </c>
      <c r="D330" s="363" t="s">
        <v>10257</v>
      </c>
      <c r="E330" s="363" t="s">
        <v>10264</v>
      </c>
      <c r="F330" s="363" t="s">
        <v>10042</v>
      </c>
      <c r="G330" s="363" t="s">
        <v>10043</v>
      </c>
      <c r="H330" s="363" t="s">
        <v>8342</v>
      </c>
      <c r="I330" s="363" t="s">
        <v>8309</v>
      </c>
      <c r="J330" s="363" t="s">
        <v>8309</v>
      </c>
    </row>
    <row r="331" ht="15.75" customHeight="1">
      <c r="A331" s="363" t="s">
        <v>10254</v>
      </c>
      <c r="B331" s="363" t="s">
        <v>10489</v>
      </c>
      <c r="C331" s="363" t="s">
        <v>10256</v>
      </c>
      <c r="D331" s="363" t="s">
        <v>10257</v>
      </c>
      <c r="E331" s="363" t="s">
        <v>10264</v>
      </c>
      <c r="F331" s="363" t="s">
        <v>10042</v>
      </c>
      <c r="G331" s="363" t="s">
        <v>10043</v>
      </c>
      <c r="H331" s="363" t="s">
        <v>8507</v>
      </c>
      <c r="I331" s="363" t="s">
        <v>8309</v>
      </c>
      <c r="J331" s="363" t="s">
        <v>8309</v>
      </c>
    </row>
    <row r="332" ht="15.0" customHeight="1">
      <c r="A332" s="363" t="s">
        <v>10453</v>
      </c>
      <c r="B332" s="363" t="s">
        <v>10492</v>
      </c>
      <c r="C332" s="363" t="s">
        <v>10256</v>
      </c>
      <c r="D332" s="363" t="s">
        <v>10257</v>
      </c>
      <c r="E332" s="363" t="s">
        <v>10258</v>
      </c>
      <c r="F332" s="363" t="s">
        <v>10044</v>
      </c>
      <c r="G332" s="363" t="s">
        <v>10045</v>
      </c>
      <c r="H332" s="363" t="s">
        <v>8507</v>
      </c>
      <c r="I332" s="363" t="s">
        <v>8309</v>
      </c>
      <c r="J332" s="363" t="s">
        <v>8309</v>
      </c>
    </row>
    <row r="333" ht="15.0" customHeight="1">
      <c r="A333" s="363" t="s">
        <v>10254</v>
      </c>
      <c r="B333" s="363" t="s">
        <v>10493</v>
      </c>
      <c r="C333" s="363" t="s">
        <v>10256</v>
      </c>
      <c r="D333" s="363" t="s">
        <v>10257</v>
      </c>
      <c r="E333" s="363" t="s">
        <v>10264</v>
      </c>
      <c r="F333" s="363" t="s">
        <v>10046</v>
      </c>
      <c r="G333" s="363" t="s">
        <v>9924</v>
      </c>
      <c r="H333" s="363" t="s">
        <v>8342</v>
      </c>
      <c r="I333" s="363" t="s">
        <v>8309</v>
      </c>
      <c r="J333" s="363" t="s">
        <v>8309</v>
      </c>
    </row>
    <row r="334" ht="15.75" customHeight="1">
      <c r="A334" s="363" t="s">
        <v>10254</v>
      </c>
      <c r="B334" s="363" t="s">
        <v>10493</v>
      </c>
      <c r="C334" s="363" t="s">
        <v>10256</v>
      </c>
      <c r="D334" s="363" t="s">
        <v>10257</v>
      </c>
      <c r="E334" s="363" t="s">
        <v>10264</v>
      </c>
      <c r="F334" s="363" t="s">
        <v>10046</v>
      </c>
      <c r="G334" s="363" t="s">
        <v>9924</v>
      </c>
      <c r="H334" s="363" t="s">
        <v>7576</v>
      </c>
      <c r="I334" s="363" t="s">
        <v>8315</v>
      </c>
      <c r="J334" s="363" t="s">
        <v>8309</v>
      </c>
    </row>
    <row r="335" ht="15.0" customHeight="1">
      <c r="A335" s="363" t="s">
        <v>10453</v>
      </c>
      <c r="B335" s="363" t="s">
        <v>10494</v>
      </c>
      <c r="C335" s="363" t="s">
        <v>10256</v>
      </c>
      <c r="D335" s="363" t="s">
        <v>10257</v>
      </c>
      <c r="E335" s="363" t="s">
        <v>10261</v>
      </c>
      <c r="F335" s="363" t="s">
        <v>10047</v>
      </c>
      <c r="G335" s="363" t="s">
        <v>10048</v>
      </c>
      <c r="H335" s="363" t="s">
        <v>8324</v>
      </c>
      <c r="I335" s="363" t="s">
        <v>8309</v>
      </c>
      <c r="J335" s="363" t="s">
        <v>8309</v>
      </c>
    </row>
    <row r="336" ht="15.0" customHeight="1">
      <c r="A336" s="363" t="s">
        <v>10453</v>
      </c>
      <c r="B336" s="363" t="s">
        <v>10494</v>
      </c>
      <c r="C336" s="363" t="s">
        <v>10256</v>
      </c>
      <c r="D336" s="363" t="s">
        <v>10257</v>
      </c>
      <c r="E336" s="363" t="s">
        <v>10261</v>
      </c>
      <c r="F336" s="363" t="s">
        <v>10047</v>
      </c>
      <c r="G336" s="363" t="s">
        <v>10048</v>
      </c>
      <c r="H336" s="363" t="s">
        <v>8507</v>
      </c>
      <c r="I336" s="363" t="s">
        <v>8309</v>
      </c>
      <c r="J336" s="363" t="s">
        <v>8309</v>
      </c>
    </row>
    <row r="337" ht="15.75" customHeight="1">
      <c r="A337" s="363" t="s">
        <v>10453</v>
      </c>
      <c r="B337" s="363" t="s">
        <v>10495</v>
      </c>
      <c r="C337" s="363" t="s">
        <v>10256</v>
      </c>
      <c r="D337" s="363" t="s">
        <v>10257</v>
      </c>
      <c r="E337" s="363" t="s">
        <v>10264</v>
      </c>
      <c r="F337" s="363" t="s">
        <v>10049</v>
      </c>
      <c r="G337" s="363" t="s">
        <v>10050</v>
      </c>
      <c r="H337" s="363" t="s">
        <v>7569</v>
      </c>
      <c r="I337" s="363" t="s">
        <v>8309</v>
      </c>
      <c r="J337" s="363" t="s">
        <v>8309</v>
      </c>
    </row>
    <row r="338" ht="15.0" customHeight="1">
      <c r="A338" s="363" t="s">
        <v>10254</v>
      </c>
      <c r="B338" s="363" t="s">
        <v>10496</v>
      </c>
      <c r="C338" s="363" t="s">
        <v>10256</v>
      </c>
      <c r="D338" s="363" t="s">
        <v>10257</v>
      </c>
      <c r="E338" s="363" t="s">
        <v>10261</v>
      </c>
      <c r="F338" s="363" t="s">
        <v>10051</v>
      </c>
      <c r="G338" s="363" t="s">
        <v>10052</v>
      </c>
      <c r="H338" s="363" t="s">
        <v>35</v>
      </c>
      <c r="I338" s="363" t="s">
        <v>8309</v>
      </c>
      <c r="J338" s="363" t="s">
        <v>8309</v>
      </c>
    </row>
    <row r="339" ht="15.0" customHeight="1">
      <c r="A339" s="363" t="s">
        <v>10254</v>
      </c>
      <c r="B339" s="363" t="s">
        <v>10496</v>
      </c>
      <c r="C339" s="363" t="s">
        <v>10256</v>
      </c>
      <c r="D339" s="363" t="s">
        <v>10257</v>
      </c>
      <c r="E339" s="363" t="s">
        <v>10261</v>
      </c>
      <c r="F339" s="363" t="s">
        <v>10051</v>
      </c>
      <c r="G339" s="363" t="s">
        <v>10052</v>
      </c>
      <c r="H339" s="363" t="s">
        <v>8384</v>
      </c>
      <c r="I339" s="363" t="s">
        <v>10497</v>
      </c>
      <c r="J339" s="363" t="s">
        <v>8309</v>
      </c>
    </row>
    <row r="340" ht="15.75" customHeight="1">
      <c r="A340" s="363" t="s">
        <v>10254</v>
      </c>
      <c r="B340" s="363" t="s">
        <v>10498</v>
      </c>
      <c r="C340" s="363" t="s">
        <v>10256</v>
      </c>
      <c r="D340" s="363" t="s">
        <v>10257</v>
      </c>
      <c r="E340" s="363" t="s">
        <v>10258</v>
      </c>
      <c r="F340" s="363" t="s">
        <v>10053</v>
      </c>
      <c r="G340" s="363" t="s">
        <v>9976</v>
      </c>
      <c r="H340" s="363" t="s">
        <v>7566</v>
      </c>
      <c r="I340" s="363" t="s">
        <v>8315</v>
      </c>
      <c r="J340" s="363" t="s">
        <v>8309</v>
      </c>
    </row>
    <row r="341" ht="15.0" customHeight="1">
      <c r="A341" s="363" t="s">
        <v>10254</v>
      </c>
      <c r="B341" s="363" t="s">
        <v>10498</v>
      </c>
      <c r="C341" s="363" t="s">
        <v>10256</v>
      </c>
      <c r="D341" s="363" t="s">
        <v>10257</v>
      </c>
      <c r="E341" s="363" t="s">
        <v>10258</v>
      </c>
      <c r="F341" s="363" t="s">
        <v>10053</v>
      </c>
      <c r="G341" s="363" t="s">
        <v>9976</v>
      </c>
      <c r="H341" s="363" t="s">
        <v>8494</v>
      </c>
      <c r="I341" s="363" t="s">
        <v>8315</v>
      </c>
      <c r="J341" s="363" t="s">
        <v>8309</v>
      </c>
    </row>
    <row r="342" ht="15.0" customHeight="1">
      <c r="A342" s="363" t="s">
        <v>10254</v>
      </c>
      <c r="B342" s="363" t="s">
        <v>10498</v>
      </c>
      <c r="C342" s="363" t="s">
        <v>10256</v>
      </c>
      <c r="D342" s="363" t="s">
        <v>10257</v>
      </c>
      <c r="E342" s="363" t="s">
        <v>10258</v>
      </c>
      <c r="F342" s="363" t="s">
        <v>10053</v>
      </c>
      <c r="G342" s="363" t="s">
        <v>9976</v>
      </c>
      <c r="H342" s="363" t="s">
        <v>7576</v>
      </c>
      <c r="I342" s="363" t="s">
        <v>8315</v>
      </c>
      <c r="J342" s="363" t="s">
        <v>8309</v>
      </c>
    </row>
    <row r="343" ht="15.75" customHeight="1">
      <c r="A343" s="363" t="s">
        <v>10254</v>
      </c>
      <c r="B343" s="363" t="s">
        <v>10498</v>
      </c>
      <c r="C343" s="363" t="s">
        <v>10256</v>
      </c>
      <c r="D343" s="363" t="s">
        <v>10257</v>
      </c>
      <c r="E343" s="363" t="s">
        <v>10258</v>
      </c>
      <c r="F343" s="363" t="s">
        <v>10053</v>
      </c>
      <c r="G343" s="363" t="s">
        <v>9976</v>
      </c>
      <c r="H343" s="363" t="s">
        <v>7705</v>
      </c>
      <c r="I343" s="363" t="s">
        <v>10499</v>
      </c>
      <c r="J343" s="363" t="s">
        <v>8309</v>
      </c>
    </row>
    <row r="344" ht="15.0" customHeight="1">
      <c r="A344" s="363" t="s">
        <v>10254</v>
      </c>
      <c r="B344" s="363" t="s">
        <v>10498</v>
      </c>
      <c r="C344" s="363" t="s">
        <v>10256</v>
      </c>
      <c r="D344" s="363" t="s">
        <v>10257</v>
      </c>
      <c r="E344" s="363" t="s">
        <v>10258</v>
      </c>
      <c r="F344" s="363" t="s">
        <v>10053</v>
      </c>
      <c r="G344" s="363" t="s">
        <v>9976</v>
      </c>
      <c r="H344" s="363" t="s">
        <v>8342</v>
      </c>
      <c r="I344" s="363" t="s">
        <v>8309</v>
      </c>
      <c r="J344" s="363" t="s">
        <v>8309</v>
      </c>
    </row>
    <row r="345" ht="15.0" customHeight="1">
      <c r="A345" s="363" t="s">
        <v>10254</v>
      </c>
      <c r="B345" s="363" t="s">
        <v>10498</v>
      </c>
      <c r="C345" s="363" t="s">
        <v>10256</v>
      </c>
      <c r="D345" s="363" t="s">
        <v>10257</v>
      </c>
      <c r="E345" s="363" t="s">
        <v>10258</v>
      </c>
      <c r="F345" s="363" t="s">
        <v>10053</v>
      </c>
      <c r="G345" s="363" t="s">
        <v>9976</v>
      </c>
      <c r="H345" s="363" t="s">
        <v>8507</v>
      </c>
      <c r="I345" s="363" t="s">
        <v>8309</v>
      </c>
      <c r="J345" s="363" t="s">
        <v>8309</v>
      </c>
    </row>
    <row r="346" ht="15.0" customHeight="1">
      <c r="A346" s="363" t="s">
        <v>10254</v>
      </c>
      <c r="B346" s="363" t="s">
        <v>10500</v>
      </c>
      <c r="C346" s="363" t="s">
        <v>10256</v>
      </c>
      <c r="D346" s="363" t="s">
        <v>10257</v>
      </c>
      <c r="E346" s="363" t="s">
        <v>10261</v>
      </c>
      <c r="F346" s="363" t="s">
        <v>9853</v>
      </c>
      <c r="G346" s="363" t="s">
        <v>10054</v>
      </c>
      <c r="H346" s="363" t="s">
        <v>8318</v>
      </c>
      <c r="I346" s="363" t="s">
        <v>8309</v>
      </c>
      <c r="J346" s="363" t="s">
        <v>8309</v>
      </c>
    </row>
    <row r="347" ht="15.75" customHeight="1">
      <c r="A347" s="363" t="s">
        <v>10254</v>
      </c>
      <c r="B347" s="363" t="s">
        <v>10500</v>
      </c>
      <c r="C347" s="363" t="s">
        <v>10256</v>
      </c>
      <c r="D347" s="363" t="s">
        <v>10257</v>
      </c>
      <c r="E347" s="363" t="s">
        <v>10261</v>
      </c>
      <c r="F347" s="363" t="s">
        <v>9853</v>
      </c>
      <c r="G347" s="363" t="s">
        <v>10054</v>
      </c>
      <c r="H347" s="363" t="s">
        <v>8507</v>
      </c>
      <c r="I347" s="363" t="s">
        <v>8309</v>
      </c>
      <c r="J347" s="363" t="s">
        <v>8309</v>
      </c>
    </row>
    <row r="348" ht="15.0" customHeight="1">
      <c r="A348" s="363" t="s">
        <v>10254</v>
      </c>
      <c r="B348" s="363" t="s">
        <v>10500</v>
      </c>
      <c r="C348" s="363" t="s">
        <v>10256</v>
      </c>
      <c r="D348" s="363" t="s">
        <v>10257</v>
      </c>
      <c r="E348" s="363" t="s">
        <v>10261</v>
      </c>
      <c r="F348" s="363" t="s">
        <v>9853</v>
      </c>
      <c r="G348" s="363" t="s">
        <v>10054</v>
      </c>
      <c r="H348" s="363" t="s">
        <v>7566</v>
      </c>
      <c r="I348" s="363" t="s">
        <v>10501</v>
      </c>
      <c r="J348" s="363" t="s">
        <v>8309</v>
      </c>
    </row>
    <row r="349" ht="15.0" customHeight="1">
      <c r="A349" s="363" t="s">
        <v>10254</v>
      </c>
      <c r="B349" s="363" t="s">
        <v>10500</v>
      </c>
      <c r="C349" s="363" t="s">
        <v>10256</v>
      </c>
      <c r="D349" s="363" t="s">
        <v>10257</v>
      </c>
      <c r="E349" s="363" t="s">
        <v>10261</v>
      </c>
      <c r="F349" s="363" t="s">
        <v>9853</v>
      </c>
      <c r="G349" s="363" t="s">
        <v>10054</v>
      </c>
      <c r="H349" s="363" t="s">
        <v>8494</v>
      </c>
      <c r="I349" s="363" t="s">
        <v>10502</v>
      </c>
      <c r="J349" s="363" t="s">
        <v>8309</v>
      </c>
    </row>
    <row r="350" ht="15.75" customHeight="1">
      <c r="A350" s="363" t="s">
        <v>10254</v>
      </c>
      <c r="B350" s="363" t="s">
        <v>10500</v>
      </c>
      <c r="C350" s="363" t="s">
        <v>10256</v>
      </c>
      <c r="D350" s="363" t="s">
        <v>10257</v>
      </c>
      <c r="E350" s="363" t="s">
        <v>10261</v>
      </c>
      <c r="F350" s="363" t="s">
        <v>9853</v>
      </c>
      <c r="G350" s="363" t="s">
        <v>10054</v>
      </c>
      <c r="H350" s="363" t="s">
        <v>8313</v>
      </c>
      <c r="I350" s="363" t="s">
        <v>8315</v>
      </c>
      <c r="J350" s="363" t="s">
        <v>8309</v>
      </c>
    </row>
    <row r="351" ht="15.0" customHeight="1">
      <c r="A351" s="363" t="s">
        <v>10453</v>
      </c>
      <c r="B351" s="363" t="s">
        <v>10503</v>
      </c>
      <c r="C351" s="363" t="s">
        <v>10256</v>
      </c>
      <c r="D351" s="363" t="s">
        <v>10257</v>
      </c>
      <c r="E351" s="363" t="s">
        <v>10261</v>
      </c>
      <c r="F351" s="363" t="s">
        <v>10055</v>
      </c>
      <c r="G351" s="363" t="s">
        <v>10056</v>
      </c>
      <c r="H351" s="363" t="s">
        <v>8507</v>
      </c>
      <c r="I351" s="363" t="s">
        <v>8309</v>
      </c>
      <c r="J351" s="363" t="s">
        <v>8309</v>
      </c>
    </row>
    <row r="352" ht="15.0" customHeight="1">
      <c r="A352" s="363" t="s">
        <v>10254</v>
      </c>
      <c r="B352" s="363" t="s">
        <v>10504</v>
      </c>
      <c r="C352" s="363" t="s">
        <v>10256</v>
      </c>
      <c r="D352" s="363" t="s">
        <v>10257</v>
      </c>
      <c r="E352" s="363" t="s">
        <v>10258</v>
      </c>
      <c r="F352" s="363" t="s">
        <v>10057</v>
      </c>
      <c r="G352" s="363" t="s">
        <v>10058</v>
      </c>
      <c r="H352" s="363" t="s">
        <v>8389</v>
      </c>
      <c r="I352" s="363" t="s">
        <v>8309</v>
      </c>
      <c r="J352" s="363" t="s">
        <v>8309</v>
      </c>
    </row>
    <row r="353" ht="15.75" customHeight="1">
      <c r="A353" s="363" t="s">
        <v>10254</v>
      </c>
      <c r="B353" s="363" t="s">
        <v>10504</v>
      </c>
      <c r="C353" s="363" t="s">
        <v>10256</v>
      </c>
      <c r="D353" s="363" t="s">
        <v>10257</v>
      </c>
      <c r="E353" s="363" t="s">
        <v>10258</v>
      </c>
      <c r="F353" s="363" t="s">
        <v>10057</v>
      </c>
      <c r="G353" s="363" t="s">
        <v>10058</v>
      </c>
      <c r="H353" s="363" t="s">
        <v>8374</v>
      </c>
      <c r="I353" s="363" t="s">
        <v>8315</v>
      </c>
      <c r="J353" s="363" t="s">
        <v>8309</v>
      </c>
    </row>
    <row r="354" ht="15.0" customHeight="1">
      <c r="A354" s="363" t="s">
        <v>10254</v>
      </c>
      <c r="B354" s="363" t="s">
        <v>10505</v>
      </c>
      <c r="C354" s="363" t="s">
        <v>10256</v>
      </c>
      <c r="D354" s="363" t="s">
        <v>10257</v>
      </c>
      <c r="E354" s="363" t="s">
        <v>10264</v>
      </c>
      <c r="F354" s="363" t="s">
        <v>10059</v>
      </c>
      <c r="G354" s="363" t="s">
        <v>10060</v>
      </c>
      <c r="H354" s="363" t="s">
        <v>7566</v>
      </c>
      <c r="I354" s="363" t="s">
        <v>10451</v>
      </c>
      <c r="J354" s="363" t="s">
        <v>8309</v>
      </c>
    </row>
    <row r="355" ht="15.0" customHeight="1">
      <c r="A355" s="363" t="s">
        <v>10254</v>
      </c>
      <c r="B355" s="363" t="s">
        <v>10505</v>
      </c>
      <c r="C355" s="363" t="s">
        <v>10256</v>
      </c>
      <c r="D355" s="363" t="s">
        <v>10257</v>
      </c>
      <c r="E355" s="363" t="s">
        <v>10264</v>
      </c>
      <c r="F355" s="363" t="s">
        <v>10059</v>
      </c>
      <c r="G355" s="363" t="s">
        <v>10060</v>
      </c>
      <c r="H355" s="363" t="s">
        <v>8494</v>
      </c>
      <c r="I355" s="363" t="s">
        <v>10349</v>
      </c>
      <c r="J355" s="363" t="s">
        <v>8309</v>
      </c>
    </row>
    <row r="356" ht="15.75" customHeight="1">
      <c r="A356" s="363" t="s">
        <v>10254</v>
      </c>
      <c r="B356" s="363" t="s">
        <v>10505</v>
      </c>
      <c r="C356" s="363" t="s">
        <v>10256</v>
      </c>
      <c r="D356" s="363" t="s">
        <v>10257</v>
      </c>
      <c r="E356" s="363" t="s">
        <v>10264</v>
      </c>
      <c r="F356" s="363" t="s">
        <v>10059</v>
      </c>
      <c r="G356" s="363" t="s">
        <v>10060</v>
      </c>
      <c r="H356" s="363" t="s">
        <v>7576</v>
      </c>
      <c r="I356" s="363" t="s">
        <v>8315</v>
      </c>
      <c r="J356" s="363" t="s">
        <v>8309</v>
      </c>
    </row>
    <row r="357" ht="15.0" customHeight="1">
      <c r="A357" s="363" t="s">
        <v>10254</v>
      </c>
      <c r="B357" s="363" t="s">
        <v>10505</v>
      </c>
      <c r="C357" s="363" t="s">
        <v>10256</v>
      </c>
      <c r="D357" s="363" t="s">
        <v>10257</v>
      </c>
      <c r="E357" s="363" t="s">
        <v>10264</v>
      </c>
      <c r="F357" s="363" t="s">
        <v>10059</v>
      </c>
      <c r="G357" s="363" t="s">
        <v>10060</v>
      </c>
      <c r="H357" s="363" t="s">
        <v>7705</v>
      </c>
      <c r="I357" s="363" t="s">
        <v>10506</v>
      </c>
      <c r="J357" s="363" t="s">
        <v>8309</v>
      </c>
    </row>
    <row r="358" ht="15.0" customHeight="1">
      <c r="A358" s="363" t="s">
        <v>10254</v>
      </c>
      <c r="B358" s="363" t="s">
        <v>10505</v>
      </c>
      <c r="C358" s="363" t="s">
        <v>10256</v>
      </c>
      <c r="D358" s="363" t="s">
        <v>10257</v>
      </c>
      <c r="E358" s="363" t="s">
        <v>10264</v>
      </c>
      <c r="F358" s="363" t="s">
        <v>10059</v>
      </c>
      <c r="G358" s="363" t="s">
        <v>10060</v>
      </c>
      <c r="H358" s="363" t="s">
        <v>8507</v>
      </c>
      <c r="I358" s="363" t="s">
        <v>8309</v>
      </c>
      <c r="J358" s="363" t="s">
        <v>8309</v>
      </c>
    </row>
    <row r="359" ht="15.0" customHeight="1">
      <c r="A359" s="363" t="s">
        <v>10254</v>
      </c>
      <c r="B359" s="363" t="s">
        <v>10507</v>
      </c>
      <c r="C359" s="363" t="s">
        <v>10256</v>
      </c>
      <c r="D359" s="363" t="s">
        <v>10257</v>
      </c>
      <c r="E359" s="363" t="s">
        <v>10264</v>
      </c>
      <c r="F359" s="363" t="s">
        <v>10061</v>
      </c>
      <c r="G359" s="363" t="s">
        <v>10062</v>
      </c>
      <c r="H359" s="363" t="s">
        <v>7939</v>
      </c>
      <c r="I359" s="363" t="s">
        <v>8309</v>
      </c>
      <c r="J359" s="363" t="s">
        <v>8309</v>
      </c>
    </row>
    <row r="360" ht="15.75" customHeight="1">
      <c r="A360" s="363" t="s">
        <v>10254</v>
      </c>
      <c r="B360" s="363" t="s">
        <v>10507</v>
      </c>
      <c r="C360" s="363" t="s">
        <v>10256</v>
      </c>
      <c r="D360" s="363" t="s">
        <v>10257</v>
      </c>
      <c r="E360" s="363" t="s">
        <v>10264</v>
      </c>
      <c r="F360" s="363" t="s">
        <v>10061</v>
      </c>
      <c r="G360" s="363" t="s">
        <v>10062</v>
      </c>
      <c r="H360" s="363" t="s">
        <v>8507</v>
      </c>
      <c r="I360" s="363" t="s">
        <v>8309</v>
      </c>
      <c r="J360" s="363" t="s">
        <v>8309</v>
      </c>
    </row>
    <row r="361" ht="15.0" customHeight="1">
      <c r="A361" s="363" t="s">
        <v>10254</v>
      </c>
      <c r="B361" s="363" t="s">
        <v>10507</v>
      </c>
      <c r="C361" s="363" t="s">
        <v>10256</v>
      </c>
      <c r="D361" s="363" t="s">
        <v>10257</v>
      </c>
      <c r="E361" s="363" t="s">
        <v>10264</v>
      </c>
      <c r="F361" s="363" t="s">
        <v>10061</v>
      </c>
      <c r="G361" s="363" t="s">
        <v>10062</v>
      </c>
      <c r="H361" s="363" t="s">
        <v>7556</v>
      </c>
      <c r="I361" s="363" t="s">
        <v>8315</v>
      </c>
      <c r="J361" s="363" t="s">
        <v>8309</v>
      </c>
    </row>
    <row r="362" ht="15.0" customHeight="1">
      <c r="A362" s="363" t="s">
        <v>10254</v>
      </c>
      <c r="B362" s="363" t="s">
        <v>10507</v>
      </c>
      <c r="C362" s="363" t="s">
        <v>10256</v>
      </c>
      <c r="D362" s="363" t="s">
        <v>10257</v>
      </c>
      <c r="E362" s="363" t="s">
        <v>10264</v>
      </c>
      <c r="F362" s="363" t="s">
        <v>10061</v>
      </c>
      <c r="G362" s="363" t="s">
        <v>10062</v>
      </c>
      <c r="H362" s="363" t="s">
        <v>8494</v>
      </c>
      <c r="I362" s="363" t="s">
        <v>10508</v>
      </c>
      <c r="J362" s="363" t="s">
        <v>8309</v>
      </c>
    </row>
    <row r="363" ht="15.75" customHeight="1">
      <c r="A363" s="363" t="s">
        <v>10254</v>
      </c>
      <c r="B363" s="363" t="s">
        <v>10509</v>
      </c>
      <c r="C363" s="363" t="s">
        <v>10256</v>
      </c>
      <c r="D363" s="363" t="s">
        <v>10257</v>
      </c>
      <c r="E363" s="363" t="s">
        <v>10264</v>
      </c>
      <c r="F363" s="363" t="s">
        <v>10063</v>
      </c>
      <c r="G363" s="363" t="s">
        <v>10064</v>
      </c>
      <c r="H363" s="363" t="s">
        <v>7566</v>
      </c>
      <c r="I363" s="363" t="s">
        <v>10510</v>
      </c>
      <c r="J363" s="363" t="s">
        <v>8309</v>
      </c>
    </row>
    <row r="364" ht="15.0" customHeight="1">
      <c r="A364" s="363" t="s">
        <v>10254</v>
      </c>
      <c r="B364" s="363" t="s">
        <v>10509</v>
      </c>
      <c r="C364" s="363" t="s">
        <v>10256</v>
      </c>
      <c r="D364" s="363" t="s">
        <v>10257</v>
      </c>
      <c r="E364" s="363" t="s">
        <v>10264</v>
      </c>
      <c r="F364" s="363" t="s">
        <v>10063</v>
      </c>
      <c r="G364" s="363" t="s">
        <v>10064</v>
      </c>
      <c r="H364" s="363" t="s">
        <v>8494</v>
      </c>
      <c r="I364" s="363" t="s">
        <v>10511</v>
      </c>
      <c r="J364" s="363" t="s">
        <v>8309</v>
      </c>
    </row>
    <row r="365" ht="15.0" customHeight="1">
      <c r="A365" s="363" t="s">
        <v>10254</v>
      </c>
      <c r="B365" s="363" t="s">
        <v>10509</v>
      </c>
      <c r="C365" s="363" t="s">
        <v>10256</v>
      </c>
      <c r="D365" s="363" t="s">
        <v>10257</v>
      </c>
      <c r="E365" s="363" t="s">
        <v>10264</v>
      </c>
      <c r="F365" s="363" t="s">
        <v>10063</v>
      </c>
      <c r="G365" s="363" t="s">
        <v>10064</v>
      </c>
      <c r="H365" s="363" t="s">
        <v>8413</v>
      </c>
      <c r="I365" s="363" t="s">
        <v>10512</v>
      </c>
      <c r="J365" s="363" t="s">
        <v>8309</v>
      </c>
    </row>
    <row r="366" ht="15.75" customHeight="1">
      <c r="A366" s="363" t="s">
        <v>10254</v>
      </c>
      <c r="B366" s="363" t="s">
        <v>10509</v>
      </c>
      <c r="C366" s="363" t="s">
        <v>10256</v>
      </c>
      <c r="D366" s="363" t="s">
        <v>10257</v>
      </c>
      <c r="E366" s="363" t="s">
        <v>10264</v>
      </c>
      <c r="F366" s="363" t="s">
        <v>10063</v>
      </c>
      <c r="G366" s="363" t="s">
        <v>10064</v>
      </c>
      <c r="H366" s="363" t="s">
        <v>8492</v>
      </c>
      <c r="I366" s="363" t="s">
        <v>8493</v>
      </c>
      <c r="J366" s="363" t="s">
        <v>8309</v>
      </c>
    </row>
    <row r="367" ht="15.0" customHeight="1">
      <c r="A367" s="363" t="s">
        <v>10254</v>
      </c>
      <c r="B367" s="363" t="s">
        <v>10509</v>
      </c>
      <c r="C367" s="363" t="s">
        <v>10256</v>
      </c>
      <c r="D367" s="363" t="s">
        <v>10257</v>
      </c>
      <c r="E367" s="363" t="s">
        <v>10264</v>
      </c>
      <c r="F367" s="363" t="s">
        <v>10063</v>
      </c>
      <c r="G367" s="363" t="s">
        <v>10064</v>
      </c>
      <c r="H367" s="363" t="s">
        <v>8384</v>
      </c>
      <c r="I367" s="363" t="s">
        <v>10513</v>
      </c>
      <c r="J367" s="363" t="s">
        <v>8309</v>
      </c>
    </row>
    <row r="368" ht="15.0" customHeight="1">
      <c r="A368" s="363" t="s">
        <v>10254</v>
      </c>
      <c r="B368" s="363" t="s">
        <v>10509</v>
      </c>
      <c r="C368" s="363" t="s">
        <v>10256</v>
      </c>
      <c r="D368" s="363" t="s">
        <v>10257</v>
      </c>
      <c r="E368" s="363" t="s">
        <v>10264</v>
      </c>
      <c r="F368" s="363" t="s">
        <v>10063</v>
      </c>
      <c r="G368" s="363" t="s">
        <v>10064</v>
      </c>
      <c r="H368" s="363" t="s">
        <v>8507</v>
      </c>
      <c r="I368" s="363" t="s">
        <v>8309</v>
      </c>
      <c r="J368" s="363" t="s">
        <v>8309</v>
      </c>
    </row>
    <row r="369" ht="15.75" customHeight="1">
      <c r="A369" s="363" t="s">
        <v>10254</v>
      </c>
      <c r="B369" s="363" t="s">
        <v>10509</v>
      </c>
      <c r="C369" s="363" t="s">
        <v>10256</v>
      </c>
      <c r="D369" s="363" t="s">
        <v>10257</v>
      </c>
      <c r="E369" s="363" t="s">
        <v>10264</v>
      </c>
      <c r="F369" s="363" t="s">
        <v>10063</v>
      </c>
      <c r="G369" s="363" t="s">
        <v>10064</v>
      </c>
      <c r="H369" s="363" t="s">
        <v>35</v>
      </c>
      <c r="I369" s="363" t="s">
        <v>8309</v>
      </c>
      <c r="J369" s="363" t="s">
        <v>8309</v>
      </c>
    </row>
    <row r="370" ht="15.0" customHeight="1">
      <c r="A370" s="363" t="s">
        <v>10254</v>
      </c>
      <c r="B370" s="363" t="s">
        <v>10514</v>
      </c>
      <c r="C370" s="363" t="s">
        <v>10256</v>
      </c>
      <c r="D370" s="363" t="s">
        <v>10257</v>
      </c>
      <c r="E370" s="363" t="s">
        <v>10258</v>
      </c>
      <c r="F370" s="363" t="s">
        <v>10065</v>
      </c>
      <c r="G370" s="363" t="s">
        <v>10022</v>
      </c>
      <c r="H370" s="363" t="s">
        <v>8507</v>
      </c>
      <c r="I370" s="363" t="s">
        <v>8309</v>
      </c>
      <c r="J370" s="363" t="s">
        <v>8309</v>
      </c>
    </row>
    <row r="371" ht="15.0" customHeight="1">
      <c r="A371" s="363" t="s">
        <v>10254</v>
      </c>
      <c r="B371" s="363" t="s">
        <v>10514</v>
      </c>
      <c r="C371" s="363" t="s">
        <v>10256</v>
      </c>
      <c r="D371" s="363" t="s">
        <v>10257</v>
      </c>
      <c r="E371" s="363" t="s">
        <v>10258</v>
      </c>
      <c r="F371" s="363" t="s">
        <v>10065</v>
      </c>
      <c r="G371" s="363" t="s">
        <v>10022</v>
      </c>
      <c r="H371" s="363" t="s">
        <v>7686</v>
      </c>
      <c r="I371" s="363" t="s">
        <v>10515</v>
      </c>
      <c r="J371" s="363" t="s">
        <v>8309</v>
      </c>
    </row>
    <row r="372" ht="15.75" customHeight="1">
      <c r="A372" s="363" t="s">
        <v>10254</v>
      </c>
      <c r="B372" s="363" t="s">
        <v>10514</v>
      </c>
      <c r="C372" s="363" t="s">
        <v>10256</v>
      </c>
      <c r="D372" s="363" t="s">
        <v>10257</v>
      </c>
      <c r="E372" s="363" t="s">
        <v>10258</v>
      </c>
      <c r="F372" s="363" t="s">
        <v>10065</v>
      </c>
      <c r="G372" s="363" t="s">
        <v>10022</v>
      </c>
      <c r="H372" s="363" t="s">
        <v>7556</v>
      </c>
      <c r="I372" s="363" t="s">
        <v>10516</v>
      </c>
      <c r="J372" s="363" t="s">
        <v>8309</v>
      </c>
    </row>
    <row r="373" ht="15.0" customHeight="1">
      <c r="A373" s="363" t="s">
        <v>10254</v>
      </c>
      <c r="B373" s="363" t="s">
        <v>10517</v>
      </c>
      <c r="C373" s="363" t="s">
        <v>10256</v>
      </c>
      <c r="D373" s="363" t="s">
        <v>10257</v>
      </c>
      <c r="E373" s="363" t="s">
        <v>10258</v>
      </c>
      <c r="F373" s="363" t="s">
        <v>10066</v>
      </c>
      <c r="G373" s="363" t="s">
        <v>10067</v>
      </c>
      <c r="H373" s="363" t="s">
        <v>7556</v>
      </c>
      <c r="I373" s="363" t="s">
        <v>8315</v>
      </c>
      <c r="J373" s="363" t="s">
        <v>8309</v>
      </c>
    </row>
    <row r="374" ht="15.0" customHeight="1">
      <c r="A374" s="363" t="s">
        <v>10254</v>
      </c>
      <c r="B374" s="363" t="s">
        <v>10517</v>
      </c>
      <c r="C374" s="363" t="s">
        <v>10256</v>
      </c>
      <c r="D374" s="363" t="s">
        <v>10257</v>
      </c>
      <c r="E374" s="363" t="s">
        <v>10258</v>
      </c>
      <c r="F374" s="363" t="s">
        <v>10066</v>
      </c>
      <c r="G374" s="363" t="s">
        <v>10067</v>
      </c>
      <c r="H374" s="363" t="s">
        <v>8029</v>
      </c>
      <c r="I374" s="363" t="s">
        <v>10518</v>
      </c>
      <c r="J374" s="363" t="s">
        <v>8309</v>
      </c>
    </row>
    <row r="375" ht="15.0" customHeight="1">
      <c r="A375" s="363" t="s">
        <v>10254</v>
      </c>
      <c r="B375" s="363" t="s">
        <v>10517</v>
      </c>
      <c r="C375" s="363" t="s">
        <v>10256</v>
      </c>
      <c r="D375" s="363" t="s">
        <v>10257</v>
      </c>
      <c r="E375" s="363" t="s">
        <v>10258</v>
      </c>
      <c r="F375" s="363" t="s">
        <v>10066</v>
      </c>
      <c r="G375" s="363" t="s">
        <v>10067</v>
      </c>
      <c r="H375" s="363" t="s">
        <v>8507</v>
      </c>
      <c r="I375" s="363" t="s">
        <v>8309</v>
      </c>
      <c r="J375" s="363" t="s">
        <v>8309</v>
      </c>
    </row>
    <row r="376" ht="15.75" customHeight="1">
      <c r="A376" s="363" t="s">
        <v>10254</v>
      </c>
      <c r="B376" s="363" t="s">
        <v>10519</v>
      </c>
      <c r="C376" s="363" t="s">
        <v>10256</v>
      </c>
      <c r="D376" s="363" t="s">
        <v>10257</v>
      </c>
      <c r="E376" s="363" t="s">
        <v>10264</v>
      </c>
      <c r="F376" s="363" t="s">
        <v>9849</v>
      </c>
      <c r="G376" s="363" t="s">
        <v>10068</v>
      </c>
      <c r="H376" s="363" t="s">
        <v>7606</v>
      </c>
      <c r="I376" s="363" t="s">
        <v>8315</v>
      </c>
      <c r="J376" s="363" t="s">
        <v>8309</v>
      </c>
    </row>
    <row r="377" ht="15.0" customHeight="1">
      <c r="A377" s="363" t="s">
        <v>10254</v>
      </c>
      <c r="B377" s="363" t="s">
        <v>10520</v>
      </c>
      <c r="C377" s="363" t="s">
        <v>10256</v>
      </c>
      <c r="D377" s="363" t="s">
        <v>10257</v>
      </c>
      <c r="E377" s="363" t="s">
        <v>10258</v>
      </c>
      <c r="F377" s="363" t="s">
        <v>10069</v>
      </c>
      <c r="G377" s="363" t="s">
        <v>10070</v>
      </c>
      <c r="H377" s="363" t="s">
        <v>7576</v>
      </c>
      <c r="I377" s="363" t="s">
        <v>8315</v>
      </c>
      <c r="J377" s="363" t="s">
        <v>8309</v>
      </c>
    </row>
    <row r="378" ht="15.0" customHeight="1">
      <c r="A378" s="363" t="s">
        <v>10254</v>
      </c>
      <c r="B378" s="363" t="s">
        <v>10520</v>
      </c>
      <c r="C378" s="363" t="s">
        <v>10256</v>
      </c>
      <c r="D378" s="363" t="s">
        <v>10257</v>
      </c>
      <c r="E378" s="363" t="s">
        <v>10258</v>
      </c>
      <c r="F378" s="363" t="s">
        <v>10069</v>
      </c>
      <c r="G378" s="363" t="s">
        <v>10070</v>
      </c>
      <c r="H378" s="363" t="s">
        <v>35</v>
      </c>
      <c r="I378" s="363" t="s">
        <v>8309</v>
      </c>
      <c r="J378" s="363" t="s">
        <v>8309</v>
      </c>
    </row>
    <row r="379" ht="15.75" customHeight="1">
      <c r="A379" s="363" t="s">
        <v>10453</v>
      </c>
      <c r="B379" s="363" t="s">
        <v>10521</v>
      </c>
      <c r="C379" s="363" t="s">
        <v>10256</v>
      </c>
      <c r="D379" s="363" t="s">
        <v>10257</v>
      </c>
      <c r="E379" s="363" t="s">
        <v>10261</v>
      </c>
      <c r="F379" s="363" t="s">
        <v>10071</v>
      </c>
      <c r="G379" s="363" t="s">
        <v>10072</v>
      </c>
      <c r="H379" s="363" t="s">
        <v>8507</v>
      </c>
      <c r="I379" s="363" t="s">
        <v>8309</v>
      </c>
      <c r="J379" s="363" t="s">
        <v>8309</v>
      </c>
    </row>
    <row r="380" ht="15.0" customHeight="1">
      <c r="A380" s="363" t="s">
        <v>10254</v>
      </c>
      <c r="B380" s="363" t="s">
        <v>10522</v>
      </c>
      <c r="C380" s="363" t="s">
        <v>10256</v>
      </c>
      <c r="D380" s="363" t="s">
        <v>10257</v>
      </c>
      <c r="E380" s="363" t="s">
        <v>10264</v>
      </c>
      <c r="F380" s="363" t="s">
        <v>10073</v>
      </c>
      <c r="G380" s="363" t="s">
        <v>9930</v>
      </c>
      <c r="H380" s="363" t="s">
        <v>7576</v>
      </c>
      <c r="I380" s="363" t="s">
        <v>8315</v>
      </c>
      <c r="J380" s="363" t="s">
        <v>8309</v>
      </c>
    </row>
    <row r="381" ht="15.0" customHeight="1">
      <c r="A381" s="363" t="s">
        <v>10254</v>
      </c>
      <c r="B381" s="363" t="s">
        <v>10523</v>
      </c>
      <c r="C381" s="363" t="s">
        <v>10256</v>
      </c>
      <c r="D381" s="363" t="s">
        <v>10257</v>
      </c>
      <c r="E381" s="363" t="s">
        <v>10261</v>
      </c>
      <c r="F381" s="363" t="s">
        <v>10074</v>
      </c>
      <c r="G381" s="363" t="s">
        <v>10075</v>
      </c>
      <c r="H381" s="363" t="s">
        <v>7566</v>
      </c>
      <c r="I381" s="363" t="s">
        <v>10524</v>
      </c>
      <c r="J381" s="363" t="s">
        <v>8309</v>
      </c>
    </row>
    <row r="382" ht="15.75" customHeight="1">
      <c r="A382" s="363" t="s">
        <v>10254</v>
      </c>
      <c r="B382" s="363" t="s">
        <v>10523</v>
      </c>
      <c r="C382" s="363" t="s">
        <v>10256</v>
      </c>
      <c r="D382" s="363" t="s">
        <v>10257</v>
      </c>
      <c r="E382" s="363" t="s">
        <v>10261</v>
      </c>
      <c r="F382" s="363" t="s">
        <v>10074</v>
      </c>
      <c r="G382" s="363" t="s">
        <v>10075</v>
      </c>
      <c r="H382" s="363" t="s">
        <v>8494</v>
      </c>
      <c r="I382" s="363" t="s">
        <v>10525</v>
      </c>
      <c r="J382" s="363" t="s">
        <v>8309</v>
      </c>
    </row>
    <row r="383" ht="15.0" customHeight="1">
      <c r="A383" s="363" t="s">
        <v>10254</v>
      </c>
      <c r="B383" s="363" t="s">
        <v>10523</v>
      </c>
      <c r="C383" s="363" t="s">
        <v>10256</v>
      </c>
      <c r="D383" s="363" t="s">
        <v>10257</v>
      </c>
      <c r="E383" s="363" t="s">
        <v>10261</v>
      </c>
      <c r="F383" s="363" t="s">
        <v>10074</v>
      </c>
      <c r="G383" s="363" t="s">
        <v>10075</v>
      </c>
      <c r="H383" s="363" t="s">
        <v>8342</v>
      </c>
      <c r="I383" s="363" t="s">
        <v>8309</v>
      </c>
      <c r="J383" s="363" t="s">
        <v>8309</v>
      </c>
    </row>
    <row r="384" ht="15.0" customHeight="1">
      <c r="A384" s="363" t="s">
        <v>10254</v>
      </c>
      <c r="B384" s="363" t="s">
        <v>10523</v>
      </c>
      <c r="C384" s="363" t="s">
        <v>10256</v>
      </c>
      <c r="D384" s="363" t="s">
        <v>10257</v>
      </c>
      <c r="E384" s="363" t="s">
        <v>10261</v>
      </c>
      <c r="F384" s="363" t="s">
        <v>10074</v>
      </c>
      <c r="G384" s="363" t="s">
        <v>10075</v>
      </c>
      <c r="H384" s="363" t="s">
        <v>8324</v>
      </c>
      <c r="I384" s="363" t="s">
        <v>8309</v>
      </c>
      <c r="J384" s="363" t="s">
        <v>8309</v>
      </c>
    </row>
    <row r="385" ht="15.75" customHeight="1">
      <c r="A385" s="363" t="s">
        <v>10254</v>
      </c>
      <c r="B385" s="363" t="s">
        <v>10523</v>
      </c>
      <c r="C385" s="363" t="s">
        <v>10256</v>
      </c>
      <c r="D385" s="363" t="s">
        <v>10257</v>
      </c>
      <c r="E385" s="363" t="s">
        <v>10261</v>
      </c>
      <c r="F385" s="363" t="s">
        <v>10074</v>
      </c>
      <c r="G385" s="363" t="s">
        <v>10075</v>
      </c>
      <c r="H385" s="363" t="s">
        <v>8507</v>
      </c>
      <c r="I385" s="363" t="s">
        <v>8309</v>
      </c>
      <c r="J385" s="363" t="s">
        <v>8309</v>
      </c>
    </row>
    <row r="386" ht="15.0" customHeight="1">
      <c r="A386" s="363" t="s">
        <v>10453</v>
      </c>
      <c r="B386" s="363" t="s">
        <v>10526</v>
      </c>
      <c r="C386" s="363" t="s">
        <v>10256</v>
      </c>
      <c r="D386" s="363" t="s">
        <v>10257</v>
      </c>
      <c r="E386" s="363" t="s">
        <v>10261</v>
      </c>
      <c r="F386" s="363" t="s">
        <v>10076</v>
      </c>
      <c r="G386" s="363" t="s">
        <v>9997</v>
      </c>
      <c r="H386" s="363" t="s">
        <v>8507</v>
      </c>
      <c r="I386" s="363" t="s">
        <v>8309</v>
      </c>
      <c r="J386" s="363" t="s">
        <v>8309</v>
      </c>
    </row>
    <row r="387" ht="15.0" customHeight="1">
      <c r="A387" s="363" t="s">
        <v>10254</v>
      </c>
      <c r="B387" s="363" t="s">
        <v>10527</v>
      </c>
      <c r="C387" s="363" t="s">
        <v>10256</v>
      </c>
      <c r="D387" s="363" t="s">
        <v>10257</v>
      </c>
      <c r="E387" s="363" t="s">
        <v>10258</v>
      </c>
      <c r="F387" s="363" t="s">
        <v>10071</v>
      </c>
      <c r="G387" s="363" t="s">
        <v>10077</v>
      </c>
      <c r="H387" s="363" t="s">
        <v>7576</v>
      </c>
      <c r="I387" s="363" t="s">
        <v>8315</v>
      </c>
      <c r="J387" s="363" t="s">
        <v>8309</v>
      </c>
    </row>
    <row r="388" ht="15.0" customHeight="1">
      <c r="A388" s="363" t="s">
        <v>10254</v>
      </c>
      <c r="B388" s="363" t="s">
        <v>10528</v>
      </c>
      <c r="C388" s="363" t="s">
        <v>10256</v>
      </c>
      <c r="D388" s="363" t="s">
        <v>10257</v>
      </c>
      <c r="E388" s="363" t="s">
        <v>10261</v>
      </c>
      <c r="F388" s="363" t="s">
        <v>10078</v>
      </c>
      <c r="G388" s="363" t="s">
        <v>10079</v>
      </c>
      <c r="H388" s="363" t="s">
        <v>8384</v>
      </c>
      <c r="I388" s="363" t="s">
        <v>10529</v>
      </c>
      <c r="J388" s="363" t="s">
        <v>8309</v>
      </c>
    </row>
    <row r="389" ht="15.75" customHeight="1">
      <c r="A389" s="363" t="s">
        <v>10254</v>
      </c>
      <c r="B389" s="363" t="s">
        <v>10528</v>
      </c>
      <c r="C389" s="363" t="s">
        <v>10256</v>
      </c>
      <c r="D389" s="363" t="s">
        <v>10257</v>
      </c>
      <c r="E389" s="363" t="s">
        <v>10261</v>
      </c>
      <c r="F389" s="363" t="s">
        <v>10078</v>
      </c>
      <c r="G389" s="363" t="s">
        <v>10079</v>
      </c>
      <c r="H389" s="363" t="s">
        <v>8507</v>
      </c>
      <c r="I389" s="363" t="s">
        <v>8309</v>
      </c>
      <c r="J389" s="363" t="s">
        <v>8309</v>
      </c>
    </row>
    <row r="390" ht="15.0" customHeight="1">
      <c r="A390" s="363" t="s">
        <v>10254</v>
      </c>
      <c r="B390" s="363" t="s">
        <v>10528</v>
      </c>
      <c r="C390" s="363" t="s">
        <v>10256</v>
      </c>
      <c r="D390" s="363" t="s">
        <v>10257</v>
      </c>
      <c r="E390" s="363" t="s">
        <v>10261</v>
      </c>
      <c r="F390" s="363" t="s">
        <v>10078</v>
      </c>
      <c r="G390" s="363" t="s">
        <v>10079</v>
      </c>
      <c r="H390" s="363" t="s">
        <v>35</v>
      </c>
      <c r="I390" s="363" t="s">
        <v>8309</v>
      </c>
      <c r="J390" s="363" t="s">
        <v>8309</v>
      </c>
    </row>
    <row r="391" ht="15.0" customHeight="1">
      <c r="A391" s="363" t="s">
        <v>10453</v>
      </c>
      <c r="B391" s="363" t="s">
        <v>10530</v>
      </c>
      <c r="C391" s="363" t="s">
        <v>10256</v>
      </c>
      <c r="D391" s="363" t="s">
        <v>10257</v>
      </c>
      <c r="E391" s="363" t="s">
        <v>10264</v>
      </c>
      <c r="F391" s="363" t="s">
        <v>8727</v>
      </c>
      <c r="G391" s="363" t="s">
        <v>10080</v>
      </c>
      <c r="H391" s="363" t="s">
        <v>7904</v>
      </c>
      <c r="I391" s="363" t="s">
        <v>8309</v>
      </c>
      <c r="J391" s="363" t="s">
        <v>8309</v>
      </c>
    </row>
    <row r="392" ht="15.75" customHeight="1">
      <c r="A392" s="363" t="s">
        <v>10254</v>
      </c>
      <c r="B392" s="363" t="s">
        <v>10531</v>
      </c>
      <c r="C392" s="363" t="s">
        <v>10256</v>
      </c>
      <c r="D392" s="363" t="s">
        <v>10257</v>
      </c>
      <c r="E392" s="363" t="s">
        <v>10258</v>
      </c>
      <c r="F392" s="363" t="s">
        <v>10081</v>
      </c>
      <c r="G392" s="363" t="s">
        <v>10082</v>
      </c>
      <c r="H392" s="363" t="s">
        <v>8389</v>
      </c>
      <c r="I392" s="363" t="s">
        <v>8309</v>
      </c>
      <c r="J392" s="363" t="s">
        <v>8309</v>
      </c>
    </row>
    <row r="393" ht="15.0" customHeight="1">
      <c r="A393" s="363" t="s">
        <v>10254</v>
      </c>
      <c r="B393" s="363" t="s">
        <v>10531</v>
      </c>
      <c r="C393" s="363" t="s">
        <v>10256</v>
      </c>
      <c r="D393" s="363" t="s">
        <v>10257</v>
      </c>
      <c r="E393" s="363" t="s">
        <v>10258</v>
      </c>
      <c r="F393" s="363" t="s">
        <v>10081</v>
      </c>
      <c r="G393" s="363" t="s">
        <v>10082</v>
      </c>
      <c r="H393" s="363" t="s">
        <v>7576</v>
      </c>
      <c r="I393" s="363" t="s">
        <v>8315</v>
      </c>
      <c r="J393" s="363" t="s">
        <v>8309</v>
      </c>
    </row>
    <row r="394" ht="15.0" customHeight="1">
      <c r="A394" s="363" t="s">
        <v>10254</v>
      </c>
      <c r="B394" s="363" t="s">
        <v>10531</v>
      </c>
      <c r="C394" s="363" t="s">
        <v>10256</v>
      </c>
      <c r="D394" s="363" t="s">
        <v>10257</v>
      </c>
      <c r="E394" s="363" t="s">
        <v>10258</v>
      </c>
      <c r="F394" s="363" t="s">
        <v>10081</v>
      </c>
      <c r="G394" s="363" t="s">
        <v>10082</v>
      </c>
      <c r="H394" s="363" t="s">
        <v>8374</v>
      </c>
      <c r="I394" s="363" t="s">
        <v>8315</v>
      </c>
      <c r="J394" s="363" t="s">
        <v>8309</v>
      </c>
    </row>
    <row r="395" ht="15.75" customHeight="1">
      <c r="A395" s="363" t="s">
        <v>10254</v>
      </c>
      <c r="B395" s="363" t="s">
        <v>10532</v>
      </c>
      <c r="C395" s="363" t="s">
        <v>10256</v>
      </c>
      <c r="D395" s="363" t="s">
        <v>10257</v>
      </c>
      <c r="E395" s="363" t="s">
        <v>10258</v>
      </c>
      <c r="F395" s="363" t="s">
        <v>10083</v>
      </c>
      <c r="G395" s="363" t="s">
        <v>10084</v>
      </c>
      <c r="H395" s="363" t="s">
        <v>7606</v>
      </c>
      <c r="I395" s="363" t="s">
        <v>10533</v>
      </c>
      <c r="J395" s="363" t="s">
        <v>8309</v>
      </c>
    </row>
    <row r="396" ht="15.0" customHeight="1">
      <c r="A396" s="363" t="s">
        <v>10254</v>
      </c>
      <c r="B396" s="363" t="s">
        <v>10534</v>
      </c>
      <c r="C396" s="363" t="s">
        <v>10256</v>
      </c>
      <c r="D396" s="363" t="s">
        <v>10257</v>
      </c>
      <c r="E396" s="363" t="s">
        <v>10264</v>
      </c>
      <c r="F396" s="363" t="s">
        <v>10085</v>
      </c>
      <c r="G396" s="363" t="s">
        <v>10086</v>
      </c>
      <c r="H396" s="363" t="s">
        <v>8029</v>
      </c>
      <c r="I396" s="363" t="s">
        <v>8315</v>
      </c>
      <c r="J396" s="363" t="s">
        <v>8309</v>
      </c>
    </row>
    <row r="397" ht="15.0" customHeight="1">
      <c r="A397" s="363" t="s">
        <v>10254</v>
      </c>
      <c r="B397" s="363" t="s">
        <v>10534</v>
      </c>
      <c r="C397" s="363" t="s">
        <v>10256</v>
      </c>
      <c r="D397" s="363" t="s">
        <v>10257</v>
      </c>
      <c r="E397" s="363" t="s">
        <v>10264</v>
      </c>
      <c r="F397" s="363" t="s">
        <v>10085</v>
      </c>
      <c r="G397" s="363" t="s">
        <v>10086</v>
      </c>
      <c r="H397" s="363" t="s">
        <v>8318</v>
      </c>
      <c r="I397" s="363" t="s">
        <v>8309</v>
      </c>
      <c r="J397" s="363" t="s">
        <v>8309</v>
      </c>
    </row>
    <row r="398" ht="15.75" customHeight="1">
      <c r="A398" s="363" t="s">
        <v>10254</v>
      </c>
      <c r="B398" s="363" t="s">
        <v>10534</v>
      </c>
      <c r="C398" s="363" t="s">
        <v>10256</v>
      </c>
      <c r="D398" s="363" t="s">
        <v>10257</v>
      </c>
      <c r="E398" s="363" t="s">
        <v>10264</v>
      </c>
      <c r="F398" s="363" t="s">
        <v>10085</v>
      </c>
      <c r="G398" s="363" t="s">
        <v>10086</v>
      </c>
      <c r="H398" s="363" t="s">
        <v>8342</v>
      </c>
      <c r="I398" s="363" t="s">
        <v>8309</v>
      </c>
      <c r="J398" s="363" t="s">
        <v>8309</v>
      </c>
    </row>
    <row r="399" ht="15.0" customHeight="1">
      <c r="A399" s="363" t="s">
        <v>10254</v>
      </c>
      <c r="B399" s="363" t="s">
        <v>10534</v>
      </c>
      <c r="C399" s="363" t="s">
        <v>10256</v>
      </c>
      <c r="D399" s="363" t="s">
        <v>10257</v>
      </c>
      <c r="E399" s="363" t="s">
        <v>10264</v>
      </c>
      <c r="F399" s="363" t="s">
        <v>10085</v>
      </c>
      <c r="G399" s="363" t="s">
        <v>10086</v>
      </c>
      <c r="H399" s="363" t="s">
        <v>8324</v>
      </c>
      <c r="I399" s="363" t="s">
        <v>8309</v>
      </c>
      <c r="J399" s="363" t="s">
        <v>8309</v>
      </c>
    </row>
    <row r="400" ht="15.0" customHeight="1">
      <c r="A400" s="363" t="s">
        <v>10254</v>
      </c>
      <c r="B400" s="363" t="s">
        <v>10534</v>
      </c>
      <c r="C400" s="363" t="s">
        <v>10256</v>
      </c>
      <c r="D400" s="363" t="s">
        <v>10257</v>
      </c>
      <c r="E400" s="363" t="s">
        <v>10264</v>
      </c>
      <c r="F400" s="363" t="s">
        <v>10085</v>
      </c>
      <c r="G400" s="363" t="s">
        <v>10086</v>
      </c>
      <c r="H400" s="363" t="s">
        <v>8507</v>
      </c>
      <c r="I400" s="363" t="s">
        <v>8309</v>
      </c>
      <c r="J400" s="363" t="s">
        <v>8309</v>
      </c>
    </row>
    <row r="401" ht="15.75" customHeight="1">
      <c r="A401" s="363" t="s">
        <v>10453</v>
      </c>
      <c r="B401" s="363" t="s">
        <v>10535</v>
      </c>
      <c r="C401" s="363" t="s">
        <v>10256</v>
      </c>
      <c r="D401" s="363" t="s">
        <v>10257</v>
      </c>
      <c r="E401" s="363" t="s">
        <v>10258</v>
      </c>
      <c r="F401" s="363" t="s">
        <v>10087</v>
      </c>
      <c r="G401" s="363" t="s">
        <v>10088</v>
      </c>
      <c r="H401" s="363" t="s">
        <v>8507</v>
      </c>
      <c r="I401" s="363" t="s">
        <v>8309</v>
      </c>
      <c r="J401" s="363" t="s">
        <v>8309</v>
      </c>
    </row>
    <row r="402" ht="15.0" customHeight="1">
      <c r="A402" s="363" t="s">
        <v>10254</v>
      </c>
      <c r="B402" s="363" t="s">
        <v>10536</v>
      </c>
      <c r="C402" s="363" t="s">
        <v>10256</v>
      </c>
      <c r="D402" s="363" t="s">
        <v>10257</v>
      </c>
      <c r="E402" s="363" t="s">
        <v>10258</v>
      </c>
      <c r="F402" s="363" t="s">
        <v>10089</v>
      </c>
      <c r="G402" s="363" t="s">
        <v>10090</v>
      </c>
      <c r="H402" s="363" t="s">
        <v>7939</v>
      </c>
      <c r="I402" s="363" t="s">
        <v>8309</v>
      </c>
      <c r="J402" s="363" t="s">
        <v>8309</v>
      </c>
    </row>
    <row r="403" ht="15.0" customHeight="1">
      <c r="A403" s="363" t="s">
        <v>10254</v>
      </c>
      <c r="B403" s="363" t="s">
        <v>10536</v>
      </c>
      <c r="C403" s="363" t="s">
        <v>10256</v>
      </c>
      <c r="D403" s="363" t="s">
        <v>10257</v>
      </c>
      <c r="E403" s="363" t="s">
        <v>10258</v>
      </c>
      <c r="F403" s="363" t="s">
        <v>10089</v>
      </c>
      <c r="G403" s="363" t="s">
        <v>10090</v>
      </c>
      <c r="H403" s="363" t="s">
        <v>8507</v>
      </c>
      <c r="I403" s="363" t="s">
        <v>8309</v>
      </c>
      <c r="J403" s="363" t="s">
        <v>8309</v>
      </c>
    </row>
    <row r="404" ht="15.0" customHeight="1">
      <c r="A404" s="363" t="s">
        <v>10254</v>
      </c>
      <c r="B404" s="363" t="s">
        <v>10536</v>
      </c>
      <c r="C404" s="363" t="s">
        <v>10256</v>
      </c>
      <c r="D404" s="363" t="s">
        <v>10257</v>
      </c>
      <c r="E404" s="363" t="s">
        <v>10258</v>
      </c>
      <c r="F404" s="363" t="s">
        <v>10089</v>
      </c>
      <c r="G404" s="363" t="s">
        <v>10090</v>
      </c>
      <c r="H404" s="363" t="s">
        <v>35</v>
      </c>
      <c r="I404" s="363" t="s">
        <v>8309</v>
      </c>
      <c r="J404" s="363" t="s">
        <v>8309</v>
      </c>
    </row>
    <row r="405" ht="15.75" customHeight="1">
      <c r="A405" s="363" t="s">
        <v>10254</v>
      </c>
      <c r="B405" s="363" t="s">
        <v>10536</v>
      </c>
      <c r="C405" s="363" t="s">
        <v>10256</v>
      </c>
      <c r="D405" s="363" t="s">
        <v>10257</v>
      </c>
      <c r="E405" s="363" t="s">
        <v>10258</v>
      </c>
      <c r="F405" s="363" t="s">
        <v>10089</v>
      </c>
      <c r="G405" s="363" t="s">
        <v>10090</v>
      </c>
      <c r="H405" s="363" t="s">
        <v>8483</v>
      </c>
      <c r="I405" s="363" t="s">
        <v>10537</v>
      </c>
      <c r="J405" s="363" t="s">
        <v>8309</v>
      </c>
    </row>
    <row r="406" ht="15.0" customHeight="1">
      <c r="A406" s="363" t="s">
        <v>10254</v>
      </c>
      <c r="B406" s="363" t="s">
        <v>10536</v>
      </c>
      <c r="C406" s="363" t="s">
        <v>10256</v>
      </c>
      <c r="D406" s="363" t="s">
        <v>10257</v>
      </c>
      <c r="E406" s="363" t="s">
        <v>10258</v>
      </c>
      <c r="F406" s="363" t="s">
        <v>10089</v>
      </c>
      <c r="G406" s="363" t="s">
        <v>10090</v>
      </c>
      <c r="H406" s="363" t="s">
        <v>7566</v>
      </c>
      <c r="I406" s="363" t="s">
        <v>10538</v>
      </c>
      <c r="J406" s="363" t="s">
        <v>8309</v>
      </c>
    </row>
    <row r="407" ht="15.0" customHeight="1">
      <c r="A407" s="363" t="s">
        <v>10254</v>
      </c>
      <c r="B407" s="363" t="s">
        <v>10536</v>
      </c>
      <c r="C407" s="363" t="s">
        <v>10256</v>
      </c>
      <c r="D407" s="363" t="s">
        <v>10257</v>
      </c>
      <c r="E407" s="363" t="s">
        <v>10258</v>
      </c>
      <c r="F407" s="363" t="s">
        <v>10089</v>
      </c>
      <c r="G407" s="363" t="s">
        <v>10090</v>
      </c>
      <c r="H407" s="363" t="s">
        <v>8494</v>
      </c>
      <c r="I407" s="363" t="s">
        <v>8315</v>
      </c>
      <c r="J407" s="363" t="s">
        <v>8309</v>
      </c>
    </row>
    <row r="408" ht="15.75" customHeight="1">
      <c r="A408" s="363" t="s">
        <v>10539</v>
      </c>
      <c r="B408" s="363" t="s">
        <v>10540</v>
      </c>
      <c r="C408" s="363" t="s">
        <v>10256</v>
      </c>
      <c r="D408" s="363" t="s">
        <v>10257</v>
      </c>
      <c r="E408" s="363" t="s">
        <v>10264</v>
      </c>
      <c r="F408" s="363" t="s">
        <v>10091</v>
      </c>
      <c r="G408" s="363" t="s">
        <v>10092</v>
      </c>
      <c r="H408" s="363" t="s">
        <v>8483</v>
      </c>
      <c r="I408" s="363" t="s">
        <v>10541</v>
      </c>
      <c r="J408" s="363" t="s">
        <v>8309</v>
      </c>
    </row>
    <row r="409" ht="15.0" customHeight="1">
      <c r="A409" s="363" t="s">
        <v>10539</v>
      </c>
      <c r="B409" s="363" t="s">
        <v>10540</v>
      </c>
      <c r="C409" s="363" t="s">
        <v>10256</v>
      </c>
      <c r="D409" s="363" t="s">
        <v>10257</v>
      </c>
      <c r="E409" s="363" t="s">
        <v>10264</v>
      </c>
      <c r="F409" s="363" t="s">
        <v>10091</v>
      </c>
      <c r="G409" s="363" t="s">
        <v>10092</v>
      </c>
      <c r="H409" s="363" t="s">
        <v>7566</v>
      </c>
      <c r="I409" s="363" t="s">
        <v>10542</v>
      </c>
      <c r="J409" s="363" t="s">
        <v>8309</v>
      </c>
    </row>
    <row r="410" ht="15.0" customHeight="1">
      <c r="A410" s="363" t="s">
        <v>10539</v>
      </c>
      <c r="B410" s="363" t="s">
        <v>10540</v>
      </c>
      <c r="C410" s="363" t="s">
        <v>10256</v>
      </c>
      <c r="D410" s="363" t="s">
        <v>10257</v>
      </c>
      <c r="E410" s="363" t="s">
        <v>10264</v>
      </c>
      <c r="F410" s="363" t="s">
        <v>10091</v>
      </c>
      <c r="G410" s="363" t="s">
        <v>10092</v>
      </c>
      <c r="H410" s="363" t="s">
        <v>8494</v>
      </c>
      <c r="I410" s="363" t="s">
        <v>10543</v>
      </c>
      <c r="J410" s="363" t="s">
        <v>8309</v>
      </c>
    </row>
    <row r="411" ht="15.75" customHeight="1">
      <c r="A411" s="363" t="s">
        <v>10539</v>
      </c>
      <c r="B411" s="363" t="s">
        <v>10540</v>
      </c>
      <c r="C411" s="363" t="s">
        <v>10256</v>
      </c>
      <c r="D411" s="363" t="s">
        <v>10257</v>
      </c>
      <c r="E411" s="363" t="s">
        <v>10264</v>
      </c>
      <c r="F411" s="363" t="s">
        <v>10091</v>
      </c>
      <c r="G411" s="363" t="s">
        <v>10092</v>
      </c>
      <c r="H411" s="363" t="s">
        <v>8507</v>
      </c>
      <c r="I411" s="363" t="s">
        <v>8309</v>
      </c>
      <c r="J411" s="363" t="s">
        <v>8309</v>
      </c>
    </row>
    <row r="412" ht="15.0" customHeight="1">
      <c r="A412" s="363" t="s">
        <v>10539</v>
      </c>
      <c r="B412" s="363" t="s">
        <v>10544</v>
      </c>
      <c r="C412" s="363" t="s">
        <v>10256</v>
      </c>
      <c r="D412" s="363" t="s">
        <v>10257</v>
      </c>
      <c r="E412" s="363" t="s">
        <v>10261</v>
      </c>
      <c r="F412" s="363" t="s">
        <v>9879</v>
      </c>
      <c r="G412" s="363" t="s">
        <v>10093</v>
      </c>
      <c r="H412" s="363" t="s">
        <v>8507</v>
      </c>
      <c r="I412" s="363" t="s">
        <v>8309</v>
      </c>
      <c r="J412" s="363" t="s">
        <v>8309</v>
      </c>
    </row>
    <row r="413" ht="15.0" customHeight="1">
      <c r="A413" s="363" t="s">
        <v>10539</v>
      </c>
      <c r="B413" s="363" t="s">
        <v>10544</v>
      </c>
      <c r="C413" s="363" t="s">
        <v>10256</v>
      </c>
      <c r="D413" s="363" t="s">
        <v>10257</v>
      </c>
      <c r="E413" s="363" t="s">
        <v>10261</v>
      </c>
      <c r="F413" s="363" t="s">
        <v>9879</v>
      </c>
      <c r="G413" s="363" t="s">
        <v>10093</v>
      </c>
      <c r="H413" s="363" t="s">
        <v>7556</v>
      </c>
      <c r="I413" s="363" t="s">
        <v>8315</v>
      </c>
      <c r="J413" s="363" t="s">
        <v>8309</v>
      </c>
    </row>
    <row r="414" ht="15.75" customHeight="1">
      <c r="A414" s="363" t="s">
        <v>10539</v>
      </c>
      <c r="B414" s="363" t="s">
        <v>10544</v>
      </c>
      <c r="C414" s="363" t="s">
        <v>10256</v>
      </c>
      <c r="D414" s="363" t="s">
        <v>10257</v>
      </c>
      <c r="E414" s="363" t="s">
        <v>10261</v>
      </c>
      <c r="F414" s="363" t="s">
        <v>9879</v>
      </c>
      <c r="G414" s="363" t="s">
        <v>10093</v>
      </c>
      <c r="H414" s="363" t="s">
        <v>8029</v>
      </c>
      <c r="I414" s="363" t="s">
        <v>10428</v>
      </c>
      <c r="J414" s="363" t="s">
        <v>8309</v>
      </c>
    </row>
    <row r="415" ht="15.0" customHeight="1">
      <c r="A415" s="363" t="s">
        <v>10539</v>
      </c>
      <c r="B415" s="363" t="s">
        <v>10544</v>
      </c>
      <c r="C415" s="363" t="s">
        <v>10256</v>
      </c>
      <c r="D415" s="363" t="s">
        <v>10257</v>
      </c>
      <c r="E415" s="363" t="s">
        <v>10261</v>
      </c>
      <c r="F415" s="363" t="s">
        <v>9879</v>
      </c>
      <c r="G415" s="363" t="s">
        <v>10093</v>
      </c>
      <c r="H415" s="363" t="s">
        <v>7576</v>
      </c>
      <c r="I415" s="363" t="s">
        <v>8315</v>
      </c>
      <c r="J415" s="363" t="s">
        <v>8309</v>
      </c>
    </row>
    <row r="416" ht="15.0" customHeight="1">
      <c r="A416" s="363" t="s">
        <v>10539</v>
      </c>
      <c r="B416" s="363" t="s">
        <v>10545</v>
      </c>
      <c r="C416" s="363" t="s">
        <v>10256</v>
      </c>
      <c r="D416" s="363" t="s">
        <v>10257</v>
      </c>
      <c r="E416" s="363" t="s">
        <v>10258</v>
      </c>
      <c r="F416" s="363" t="s">
        <v>10094</v>
      </c>
      <c r="G416" s="363" t="s">
        <v>9848</v>
      </c>
      <c r="H416" s="363" t="s">
        <v>8507</v>
      </c>
      <c r="I416" s="363" t="s">
        <v>8309</v>
      </c>
      <c r="J416" s="363" t="s">
        <v>8309</v>
      </c>
    </row>
    <row r="417" ht="15.0" customHeight="1">
      <c r="A417" s="363" t="s">
        <v>10539</v>
      </c>
      <c r="B417" s="363" t="s">
        <v>10546</v>
      </c>
      <c r="C417" s="363" t="s">
        <v>10256</v>
      </c>
      <c r="D417" s="363" t="s">
        <v>10257</v>
      </c>
      <c r="E417" s="363" t="s">
        <v>10264</v>
      </c>
      <c r="F417" s="363" t="s">
        <v>10095</v>
      </c>
      <c r="G417" s="363" t="s">
        <v>10096</v>
      </c>
      <c r="H417" s="363" t="s">
        <v>8507</v>
      </c>
      <c r="I417" s="363" t="s">
        <v>8309</v>
      </c>
      <c r="J417" s="363" t="s">
        <v>8309</v>
      </c>
    </row>
    <row r="418" ht="15.75" customHeight="1">
      <c r="A418" s="363" t="s">
        <v>10539</v>
      </c>
      <c r="B418" s="363" t="s">
        <v>10546</v>
      </c>
      <c r="C418" s="363" t="s">
        <v>10256</v>
      </c>
      <c r="D418" s="363" t="s">
        <v>10257</v>
      </c>
      <c r="E418" s="363" t="s">
        <v>10264</v>
      </c>
      <c r="F418" s="363" t="s">
        <v>10095</v>
      </c>
      <c r="G418" s="363" t="s">
        <v>10096</v>
      </c>
      <c r="H418" s="363" t="s">
        <v>7566</v>
      </c>
      <c r="I418" s="363" t="s">
        <v>10446</v>
      </c>
      <c r="J418" s="363" t="s">
        <v>8309</v>
      </c>
    </row>
    <row r="419" ht="15.0" customHeight="1">
      <c r="A419" s="363" t="s">
        <v>10539</v>
      </c>
      <c r="B419" s="363" t="s">
        <v>10546</v>
      </c>
      <c r="C419" s="363" t="s">
        <v>10256</v>
      </c>
      <c r="D419" s="363" t="s">
        <v>10257</v>
      </c>
      <c r="E419" s="363" t="s">
        <v>10264</v>
      </c>
      <c r="F419" s="363" t="s">
        <v>10095</v>
      </c>
      <c r="G419" s="363" t="s">
        <v>10096</v>
      </c>
      <c r="H419" s="363" t="s">
        <v>8494</v>
      </c>
      <c r="I419" s="363" t="s">
        <v>8315</v>
      </c>
      <c r="J419" s="363" t="s">
        <v>8309</v>
      </c>
    </row>
    <row r="420" ht="15.0" customHeight="1">
      <c r="A420" s="363" t="s">
        <v>10539</v>
      </c>
      <c r="B420" s="363" t="s">
        <v>10547</v>
      </c>
      <c r="C420" s="363" t="s">
        <v>10256</v>
      </c>
      <c r="D420" s="363" t="s">
        <v>10257</v>
      </c>
      <c r="E420" s="363" t="s">
        <v>10258</v>
      </c>
      <c r="F420" s="363" t="s">
        <v>9919</v>
      </c>
      <c r="G420" s="363" t="s">
        <v>10097</v>
      </c>
      <c r="H420" s="363" t="s">
        <v>7606</v>
      </c>
      <c r="I420" s="363" t="s">
        <v>8315</v>
      </c>
      <c r="J420" s="363" t="s">
        <v>8309</v>
      </c>
    </row>
    <row r="421" ht="15.75" customHeight="1">
      <c r="A421" s="363" t="s">
        <v>10539</v>
      </c>
      <c r="B421" s="363" t="s">
        <v>10547</v>
      </c>
      <c r="C421" s="363" t="s">
        <v>10256</v>
      </c>
      <c r="D421" s="363" t="s">
        <v>10257</v>
      </c>
      <c r="E421" s="363" t="s">
        <v>10258</v>
      </c>
      <c r="F421" s="363" t="s">
        <v>9919</v>
      </c>
      <c r="G421" s="363" t="s">
        <v>10097</v>
      </c>
      <c r="H421" s="363" t="s">
        <v>7576</v>
      </c>
      <c r="I421" s="363" t="s">
        <v>8315</v>
      </c>
      <c r="J421" s="363" t="s">
        <v>8309</v>
      </c>
    </row>
    <row r="422" ht="15.0" customHeight="1">
      <c r="A422" s="363" t="s">
        <v>10539</v>
      </c>
      <c r="B422" s="363" t="s">
        <v>10548</v>
      </c>
      <c r="C422" s="363" t="s">
        <v>10256</v>
      </c>
      <c r="D422" s="363" t="s">
        <v>10257</v>
      </c>
      <c r="E422" s="363" t="s">
        <v>10261</v>
      </c>
      <c r="F422" s="363" t="s">
        <v>9941</v>
      </c>
      <c r="G422" s="363" t="s">
        <v>10098</v>
      </c>
      <c r="H422" s="363" t="s">
        <v>8483</v>
      </c>
      <c r="I422" s="363" t="s">
        <v>10549</v>
      </c>
      <c r="J422" s="363" t="s">
        <v>8309</v>
      </c>
    </row>
    <row r="423" ht="15.0" customHeight="1">
      <c r="A423" s="363" t="s">
        <v>10539</v>
      </c>
      <c r="B423" s="363" t="s">
        <v>10548</v>
      </c>
      <c r="C423" s="363" t="s">
        <v>10256</v>
      </c>
      <c r="D423" s="363" t="s">
        <v>10257</v>
      </c>
      <c r="E423" s="363" t="s">
        <v>10261</v>
      </c>
      <c r="F423" s="363" t="s">
        <v>9941</v>
      </c>
      <c r="G423" s="363" t="s">
        <v>10098</v>
      </c>
      <c r="H423" s="363" t="s">
        <v>7566</v>
      </c>
      <c r="I423" s="363" t="s">
        <v>10550</v>
      </c>
      <c r="J423" s="363" t="s">
        <v>8309</v>
      </c>
    </row>
    <row r="424" ht="15.75" customHeight="1">
      <c r="A424" s="363" t="s">
        <v>10539</v>
      </c>
      <c r="B424" s="363" t="s">
        <v>10548</v>
      </c>
      <c r="C424" s="363" t="s">
        <v>10256</v>
      </c>
      <c r="D424" s="363" t="s">
        <v>10257</v>
      </c>
      <c r="E424" s="363" t="s">
        <v>10261</v>
      </c>
      <c r="F424" s="363" t="s">
        <v>9941</v>
      </c>
      <c r="G424" s="363" t="s">
        <v>10098</v>
      </c>
      <c r="H424" s="363" t="s">
        <v>8494</v>
      </c>
      <c r="I424" s="363" t="s">
        <v>8315</v>
      </c>
      <c r="J424" s="363" t="s">
        <v>8309</v>
      </c>
    </row>
    <row r="425" ht="15.0" customHeight="1">
      <c r="A425" s="363" t="s">
        <v>10539</v>
      </c>
      <c r="B425" s="363" t="s">
        <v>10548</v>
      </c>
      <c r="C425" s="363" t="s">
        <v>10256</v>
      </c>
      <c r="D425" s="363" t="s">
        <v>10257</v>
      </c>
      <c r="E425" s="363" t="s">
        <v>10261</v>
      </c>
      <c r="F425" s="363" t="s">
        <v>9941</v>
      </c>
      <c r="G425" s="363" t="s">
        <v>10098</v>
      </c>
      <c r="H425" s="363" t="s">
        <v>7569</v>
      </c>
      <c r="I425" s="363" t="s">
        <v>10551</v>
      </c>
      <c r="J425" s="363" t="s">
        <v>8309</v>
      </c>
    </row>
    <row r="426" ht="15.0" customHeight="1">
      <c r="A426" s="363" t="s">
        <v>10539</v>
      </c>
      <c r="B426" s="363" t="s">
        <v>10548</v>
      </c>
      <c r="C426" s="363" t="s">
        <v>10256</v>
      </c>
      <c r="D426" s="363" t="s">
        <v>10257</v>
      </c>
      <c r="E426" s="363" t="s">
        <v>10261</v>
      </c>
      <c r="F426" s="363" t="s">
        <v>9941</v>
      </c>
      <c r="G426" s="363" t="s">
        <v>10098</v>
      </c>
      <c r="H426" s="363" t="s">
        <v>8495</v>
      </c>
      <c r="I426" s="363" t="s">
        <v>10552</v>
      </c>
      <c r="J426" s="363" t="s">
        <v>8309</v>
      </c>
    </row>
    <row r="427" ht="15.75" customHeight="1">
      <c r="A427" s="363" t="s">
        <v>10539</v>
      </c>
      <c r="B427" s="363" t="s">
        <v>10548</v>
      </c>
      <c r="C427" s="363" t="s">
        <v>10256</v>
      </c>
      <c r="D427" s="363" t="s">
        <v>10257</v>
      </c>
      <c r="E427" s="363" t="s">
        <v>10261</v>
      </c>
      <c r="F427" s="363" t="s">
        <v>9941</v>
      </c>
      <c r="G427" s="363" t="s">
        <v>10098</v>
      </c>
      <c r="H427" s="363" t="s">
        <v>8507</v>
      </c>
      <c r="I427" s="363" t="s">
        <v>8309</v>
      </c>
      <c r="J427" s="363" t="s">
        <v>8309</v>
      </c>
    </row>
    <row r="428" ht="15.0" customHeight="1">
      <c r="A428" s="363" t="s">
        <v>10539</v>
      </c>
      <c r="B428" s="363" t="s">
        <v>10548</v>
      </c>
      <c r="C428" s="363" t="s">
        <v>10256</v>
      </c>
      <c r="D428" s="363" t="s">
        <v>10257</v>
      </c>
      <c r="E428" s="363" t="s">
        <v>10261</v>
      </c>
      <c r="F428" s="363" t="s">
        <v>9941</v>
      </c>
      <c r="G428" s="363" t="s">
        <v>10098</v>
      </c>
      <c r="H428" s="363" t="s">
        <v>7569</v>
      </c>
      <c r="I428" s="363" t="s">
        <v>8309</v>
      </c>
      <c r="J428" s="363" t="s">
        <v>8309</v>
      </c>
    </row>
    <row r="429" ht="15.0" customHeight="1">
      <c r="A429" s="363" t="s">
        <v>10539</v>
      </c>
      <c r="B429" s="363" t="s">
        <v>10553</v>
      </c>
      <c r="C429" s="363" t="s">
        <v>10256</v>
      </c>
      <c r="D429" s="363" t="s">
        <v>10257</v>
      </c>
      <c r="E429" s="363" t="s">
        <v>10261</v>
      </c>
      <c r="F429" s="363" t="s">
        <v>10099</v>
      </c>
      <c r="G429" s="363" t="s">
        <v>10100</v>
      </c>
      <c r="H429" s="363" t="s">
        <v>8507</v>
      </c>
      <c r="I429" s="363" t="s">
        <v>8309</v>
      </c>
      <c r="J429" s="363" t="s">
        <v>8309</v>
      </c>
    </row>
    <row r="430" ht="15.75" customHeight="1">
      <c r="A430" s="363" t="s">
        <v>10539</v>
      </c>
      <c r="B430" s="363" t="s">
        <v>10553</v>
      </c>
      <c r="C430" s="363" t="s">
        <v>10256</v>
      </c>
      <c r="D430" s="363" t="s">
        <v>10257</v>
      </c>
      <c r="E430" s="363" t="s">
        <v>10261</v>
      </c>
      <c r="F430" s="363" t="s">
        <v>10099</v>
      </c>
      <c r="G430" s="363" t="s">
        <v>10100</v>
      </c>
      <c r="H430" s="363" t="s">
        <v>7570</v>
      </c>
      <c r="I430" s="363" t="s">
        <v>8315</v>
      </c>
      <c r="J430" s="363" t="s">
        <v>8309</v>
      </c>
    </row>
    <row r="431" ht="15.0" customHeight="1">
      <c r="A431" s="363" t="s">
        <v>10539</v>
      </c>
      <c r="B431" s="363" t="s">
        <v>10553</v>
      </c>
      <c r="C431" s="363" t="s">
        <v>10256</v>
      </c>
      <c r="D431" s="363" t="s">
        <v>10257</v>
      </c>
      <c r="E431" s="363" t="s">
        <v>10261</v>
      </c>
      <c r="F431" s="363" t="s">
        <v>10099</v>
      </c>
      <c r="G431" s="363" t="s">
        <v>10100</v>
      </c>
      <c r="H431" s="363" t="s">
        <v>7566</v>
      </c>
      <c r="I431" s="363" t="s">
        <v>10554</v>
      </c>
      <c r="J431" s="363" t="s">
        <v>8309</v>
      </c>
    </row>
    <row r="432" ht="15.0" customHeight="1">
      <c r="A432" s="363" t="s">
        <v>10539</v>
      </c>
      <c r="B432" s="363" t="s">
        <v>10553</v>
      </c>
      <c r="C432" s="363" t="s">
        <v>10256</v>
      </c>
      <c r="D432" s="363" t="s">
        <v>10257</v>
      </c>
      <c r="E432" s="363" t="s">
        <v>10261</v>
      </c>
      <c r="F432" s="363" t="s">
        <v>10099</v>
      </c>
      <c r="G432" s="363" t="s">
        <v>10100</v>
      </c>
      <c r="H432" s="363" t="s">
        <v>8494</v>
      </c>
      <c r="I432" s="363" t="s">
        <v>10555</v>
      </c>
      <c r="J432" s="363" t="s">
        <v>8309</v>
      </c>
    </row>
    <row r="433" ht="15.0" customHeight="1">
      <c r="A433" s="363" t="s">
        <v>10539</v>
      </c>
      <c r="B433" s="363" t="s">
        <v>10556</v>
      </c>
      <c r="C433" s="363" t="s">
        <v>10256</v>
      </c>
      <c r="D433" s="363" t="s">
        <v>10257</v>
      </c>
      <c r="E433" s="363" t="s">
        <v>10258</v>
      </c>
      <c r="F433" s="363" t="s">
        <v>10101</v>
      </c>
      <c r="G433" s="363" t="s">
        <v>10102</v>
      </c>
      <c r="H433" s="363" t="s">
        <v>7556</v>
      </c>
      <c r="I433" s="363" t="s">
        <v>8315</v>
      </c>
      <c r="J433" s="363" t="s">
        <v>8309</v>
      </c>
    </row>
    <row r="434" ht="15.75" customHeight="1">
      <c r="A434" s="363" t="s">
        <v>10539</v>
      </c>
      <c r="B434" s="363" t="s">
        <v>10556</v>
      </c>
      <c r="C434" s="363" t="s">
        <v>10256</v>
      </c>
      <c r="D434" s="363" t="s">
        <v>10257</v>
      </c>
      <c r="E434" s="363" t="s">
        <v>10258</v>
      </c>
      <c r="F434" s="363" t="s">
        <v>10101</v>
      </c>
      <c r="G434" s="363" t="s">
        <v>10102</v>
      </c>
      <c r="H434" s="363" t="s">
        <v>7576</v>
      </c>
      <c r="I434" s="363" t="s">
        <v>8315</v>
      </c>
      <c r="J434" s="363" t="s">
        <v>8309</v>
      </c>
    </row>
    <row r="435" ht="15.0" customHeight="1">
      <c r="A435" s="363" t="s">
        <v>10539</v>
      </c>
      <c r="B435" s="363" t="s">
        <v>10556</v>
      </c>
      <c r="C435" s="363" t="s">
        <v>10256</v>
      </c>
      <c r="D435" s="363" t="s">
        <v>10257</v>
      </c>
      <c r="E435" s="363" t="s">
        <v>10258</v>
      </c>
      <c r="F435" s="363" t="s">
        <v>10101</v>
      </c>
      <c r="G435" s="363" t="s">
        <v>10102</v>
      </c>
      <c r="H435" s="363" t="s">
        <v>8507</v>
      </c>
      <c r="I435" s="363" t="s">
        <v>8309</v>
      </c>
      <c r="J435" s="363" t="s">
        <v>8309</v>
      </c>
    </row>
    <row r="436" ht="15.0" customHeight="1">
      <c r="A436" s="363" t="s">
        <v>10539</v>
      </c>
      <c r="B436" s="363" t="s">
        <v>10557</v>
      </c>
      <c r="C436" s="363" t="s">
        <v>10256</v>
      </c>
      <c r="D436" s="363" t="s">
        <v>10257</v>
      </c>
      <c r="E436" s="363" t="s">
        <v>10258</v>
      </c>
      <c r="F436" s="363" t="s">
        <v>88</v>
      </c>
      <c r="G436" s="363" t="s">
        <v>10103</v>
      </c>
      <c r="H436" s="363" t="s">
        <v>8507</v>
      </c>
      <c r="I436" s="363" t="s">
        <v>8309</v>
      </c>
      <c r="J436" s="363" t="s">
        <v>8309</v>
      </c>
    </row>
    <row r="437" ht="15.75" customHeight="1">
      <c r="A437" s="363" t="s">
        <v>10539</v>
      </c>
      <c r="B437" s="363" t="s">
        <v>10557</v>
      </c>
      <c r="C437" s="363" t="s">
        <v>10256</v>
      </c>
      <c r="D437" s="363" t="s">
        <v>10257</v>
      </c>
      <c r="E437" s="363" t="s">
        <v>10258</v>
      </c>
      <c r="F437" s="363" t="s">
        <v>88</v>
      </c>
      <c r="G437" s="363" t="s">
        <v>10103</v>
      </c>
      <c r="H437" s="363" t="s">
        <v>7556</v>
      </c>
      <c r="I437" s="363" t="s">
        <v>10558</v>
      </c>
      <c r="J437" s="363" t="s">
        <v>8309</v>
      </c>
    </row>
    <row r="438" ht="15.0" customHeight="1">
      <c r="A438" s="363" t="s">
        <v>10539</v>
      </c>
      <c r="B438" s="363" t="s">
        <v>10557</v>
      </c>
      <c r="C438" s="363" t="s">
        <v>10256</v>
      </c>
      <c r="D438" s="363" t="s">
        <v>10257</v>
      </c>
      <c r="E438" s="363" t="s">
        <v>10258</v>
      </c>
      <c r="F438" s="363" t="s">
        <v>88</v>
      </c>
      <c r="G438" s="363" t="s">
        <v>10103</v>
      </c>
      <c r="H438" s="363" t="s">
        <v>8494</v>
      </c>
      <c r="I438" s="363" t="s">
        <v>10378</v>
      </c>
      <c r="J438" s="363" t="s">
        <v>8309</v>
      </c>
    </row>
    <row r="439" ht="15.0" customHeight="1">
      <c r="A439" s="363" t="s">
        <v>10539</v>
      </c>
      <c r="B439" s="363" t="s">
        <v>10559</v>
      </c>
      <c r="C439" s="363" t="s">
        <v>10256</v>
      </c>
      <c r="D439" s="363" t="s">
        <v>10257</v>
      </c>
      <c r="E439" s="363" t="s">
        <v>10261</v>
      </c>
      <c r="F439" s="363" t="s">
        <v>10104</v>
      </c>
      <c r="G439" s="363" t="s">
        <v>10105</v>
      </c>
      <c r="H439" s="363" t="s">
        <v>7556</v>
      </c>
      <c r="I439" s="363" t="s">
        <v>8315</v>
      </c>
      <c r="J439" s="363" t="s">
        <v>8309</v>
      </c>
    </row>
    <row r="440" ht="15.75" customHeight="1">
      <c r="A440" s="363" t="s">
        <v>10539</v>
      </c>
      <c r="B440" s="363" t="s">
        <v>10559</v>
      </c>
      <c r="C440" s="363" t="s">
        <v>10256</v>
      </c>
      <c r="D440" s="363" t="s">
        <v>10257</v>
      </c>
      <c r="E440" s="363" t="s">
        <v>10261</v>
      </c>
      <c r="F440" s="363" t="s">
        <v>10104</v>
      </c>
      <c r="G440" s="363" t="s">
        <v>10105</v>
      </c>
      <c r="H440" s="363" t="s">
        <v>7576</v>
      </c>
      <c r="I440" s="363" t="s">
        <v>8315</v>
      </c>
      <c r="J440" s="363" t="s">
        <v>8309</v>
      </c>
    </row>
    <row r="441" ht="15.0" customHeight="1">
      <c r="A441" s="363" t="s">
        <v>10539</v>
      </c>
      <c r="B441" s="363" t="s">
        <v>10559</v>
      </c>
      <c r="C441" s="363" t="s">
        <v>10256</v>
      </c>
      <c r="D441" s="363" t="s">
        <v>10257</v>
      </c>
      <c r="E441" s="363" t="s">
        <v>10261</v>
      </c>
      <c r="F441" s="363" t="s">
        <v>10104</v>
      </c>
      <c r="G441" s="363" t="s">
        <v>10105</v>
      </c>
      <c r="H441" s="363" t="s">
        <v>8507</v>
      </c>
      <c r="I441" s="363" t="s">
        <v>8309</v>
      </c>
      <c r="J441" s="363" t="s">
        <v>8309</v>
      </c>
    </row>
    <row r="442" ht="15.0" customHeight="1">
      <c r="A442" s="363" t="s">
        <v>10539</v>
      </c>
      <c r="B442" s="363" t="s">
        <v>10560</v>
      </c>
      <c r="C442" s="363" t="s">
        <v>10256</v>
      </c>
      <c r="D442" s="363" t="s">
        <v>10257</v>
      </c>
      <c r="E442" s="363" t="s">
        <v>10264</v>
      </c>
      <c r="F442" s="363" t="s">
        <v>10106</v>
      </c>
      <c r="G442" s="363" t="s">
        <v>10107</v>
      </c>
      <c r="H442" s="363" t="s">
        <v>8507</v>
      </c>
      <c r="I442" s="363" t="s">
        <v>8309</v>
      </c>
      <c r="J442" s="363" t="s">
        <v>8309</v>
      </c>
    </row>
    <row r="443" ht="15.75" customHeight="1">
      <c r="A443" s="363" t="s">
        <v>10539</v>
      </c>
      <c r="B443" s="363" t="s">
        <v>10560</v>
      </c>
      <c r="C443" s="363" t="s">
        <v>10256</v>
      </c>
      <c r="D443" s="363" t="s">
        <v>10257</v>
      </c>
      <c r="E443" s="363" t="s">
        <v>10264</v>
      </c>
      <c r="F443" s="363" t="s">
        <v>10106</v>
      </c>
      <c r="G443" s="363" t="s">
        <v>10107</v>
      </c>
      <c r="H443" s="363" t="s">
        <v>7569</v>
      </c>
      <c r="I443" s="363" t="s">
        <v>8309</v>
      </c>
      <c r="J443" s="363" t="s">
        <v>8309</v>
      </c>
    </row>
    <row r="444" ht="15.0" customHeight="1">
      <c r="A444" s="363" t="s">
        <v>10539</v>
      </c>
      <c r="B444" s="363" t="s">
        <v>10560</v>
      </c>
      <c r="C444" s="363" t="s">
        <v>10256</v>
      </c>
      <c r="D444" s="363" t="s">
        <v>10257</v>
      </c>
      <c r="E444" s="363" t="s">
        <v>10264</v>
      </c>
      <c r="F444" s="363" t="s">
        <v>10106</v>
      </c>
      <c r="G444" s="363" t="s">
        <v>10107</v>
      </c>
      <c r="H444" s="363" t="s">
        <v>7569</v>
      </c>
      <c r="I444" s="363" t="s">
        <v>8315</v>
      </c>
      <c r="J444" s="363" t="s">
        <v>8309</v>
      </c>
    </row>
    <row r="445" ht="15.0" customHeight="1">
      <c r="A445" s="363" t="s">
        <v>10539</v>
      </c>
      <c r="B445" s="363" t="s">
        <v>10560</v>
      </c>
      <c r="C445" s="363" t="s">
        <v>10256</v>
      </c>
      <c r="D445" s="363" t="s">
        <v>10257</v>
      </c>
      <c r="E445" s="363" t="s">
        <v>10264</v>
      </c>
      <c r="F445" s="363" t="s">
        <v>10106</v>
      </c>
      <c r="G445" s="363" t="s">
        <v>10107</v>
      </c>
      <c r="H445" s="363" t="s">
        <v>8581</v>
      </c>
      <c r="I445" s="363" t="s">
        <v>10561</v>
      </c>
      <c r="J445" s="363" t="s">
        <v>8309</v>
      </c>
    </row>
    <row r="446" ht="15.75" customHeight="1">
      <c r="A446" s="363" t="s">
        <v>10539</v>
      </c>
      <c r="B446" s="363" t="s">
        <v>10560</v>
      </c>
      <c r="C446" s="363" t="s">
        <v>10256</v>
      </c>
      <c r="D446" s="363" t="s">
        <v>10257</v>
      </c>
      <c r="E446" s="363" t="s">
        <v>10264</v>
      </c>
      <c r="F446" s="363" t="s">
        <v>10106</v>
      </c>
      <c r="G446" s="363" t="s">
        <v>10107</v>
      </c>
      <c r="H446" s="363" t="s">
        <v>8495</v>
      </c>
      <c r="I446" s="363" t="s">
        <v>8315</v>
      </c>
      <c r="J446" s="363" t="s">
        <v>8309</v>
      </c>
    </row>
    <row r="447" ht="15.0" customHeight="1">
      <c r="A447" s="363" t="s">
        <v>10539</v>
      </c>
      <c r="B447" s="363" t="s">
        <v>10560</v>
      </c>
      <c r="C447" s="363" t="s">
        <v>10256</v>
      </c>
      <c r="D447" s="363" t="s">
        <v>10257</v>
      </c>
      <c r="E447" s="363" t="s">
        <v>10264</v>
      </c>
      <c r="F447" s="363" t="s">
        <v>10106</v>
      </c>
      <c r="G447" s="363" t="s">
        <v>10107</v>
      </c>
      <c r="H447" s="363" t="s">
        <v>7576</v>
      </c>
      <c r="I447" s="363" t="s">
        <v>8315</v>
      </c>
      <c r="J447" s="363" t="s">
        <v>8309</v>
      </c>
    </row>
    <row r="448" ht="15.0" customHeight="1">
      <c r="A448" s="363" t="s">
        <v>10539</v>
      </c>
      <c r="B448" s="363" t="s">
        <v>10562</v>
      </c>
      <c r="C448" s="363" t="s">
        <v>10256</v>
      </c>
      <c r="D448" s="363" t="s">
        <v>10257</v>
      </c>
      <c r="E448" s="363" t="s">
        <v>10264</v>
      </c>
      <c r="F448" s="363" t="s">
        <v>10108</v>
      </c>
      <c r="G448" s="363" t="s">
        <v>9934</v>
      </c>
      <c r="H448" s="363" t="s">
        <v>7566</v>
      </c>
      <c r="I448" s="363" t="s">
        <v>10563</v>
      </c>
      <c r="J448" s="363" t="s">
        <v>8309</v>
      </c>
    </row>
    <row r="449" ht="15.0" customHeight="1">
      <c r="A449" s="363" t="s">
        <v>10539</v>
      </c>
      <c r="B449" s="363" t="s">
        <v>10562</v>
      </c>
      <c r="C449" s="363" t="s">
        <v>10256</v>
      </c>
      <c r="D449" s="363" t="s">
        <v>10257</v>
      </c>
      <c r="E449" s="363" t="s">
        <v>10264</v>
      </c>
      <c r="F449" s="363" t="s">
        <v>10108</v>
      </c>
      <c r="G449" s="363" t="s">
        <v>9934</v>
      </c>
      <c r="H449" s="363" t="s">
        <v>8494</v>
      </c>
      <c r="I449" s="363" t="s">
        <v>10564</v>
      </c>
      <c r="J449" s="363" t="s">
        <v>8309</v>
      </c>
    </row>
    <row r="450" ht="15.75" customHeight="1">
      <c r="A450" s="363" t="s">
        <v>10539</v>
      </c>
      <c r="B450" s="363" t="s">
        <v>10562</v>
      </c>
      <c r="C450" s="363" t="s">
        <v>10256</v>
      </c>
      <c r="D450" s="363" t="s">
        <v>10257</v>
      </c>
      <c r="E450" s="363" t="s">
        <v>10264</v>
      </c>
      <c r="F450" s="363" t="s">
        <v>10108</v>
      </c>
      <c r="G450" s="363" t="s">
        <v>9934</v>
      </c>
      <c r="H450" s="363" t="s">
        <v>7576</v>
      </c>
      <c r="I450" s="363" t="s">
        <v>8315</v>
      </c>
      <c r="J450" s="363" t="s">
        <v>8309</v>
      </c>
    </row>
    <row r="451" ht="15.0" customHeight="1">
      <c r="A451" s="363" t="s">
        <v>10539</v>
      </c>
      <c r="B451" s="363" t="s">
        <v>10562</v>
      </c>
      <c r="C451" s="363" t="s">
        <v>10256</v>
      </c>
      <c r="D451" s="363" t="s">
        <v>10257</v>
      </c>
      <c r="E451" s="363" t="s">
        <v>10264</v>
      </c>
      <c r="F451" s="363" t="s">
        <v>10108</v>
      </c>
      <c r="G451" s="363" t="s">
        <v>9934</v>
      </c>
      <c r="H451" s="363" t="s">
        <v>8342</v>
      </c>
      <c r="I451" s="363" t="s">
        <v>8309</v>
      </c>
      <c r="J451" s="363" t="s">
        <v>8309</v>
      </c>
    </row>
    <row r="452" ht="15.0" customHeight="1">
      <c r="A452" s="363" t="s">
        <v>10539</v>
      </c>
      <c r="B452" s="363" t="s">
        <v>10562</v>
      </c>
      <c r="C452" s="363" t="s">
        <v>10256</v>
      </c>
      <c r="D452" s="363" t="s">
        <v>10257</v>
      </c>
      <c r="E452" s="363" t="s">
        <v>10264</v>
      </c>
      <c r="F452" s="363" t="s">
        <v>10108</v>
      </c>
      <c r="G452" s="363" t="s">
        <v>9934</v>
      </c>
      <c r="H452" s="363" t="s">
        <v>8507</v>
      </c>
      <c r="I452" s="363" t="s">
        <v>8309</v>
      </c>
      <c r="J452" s="363" t="s">
        <v>8309</v>
      </c>
    </row>
    <row r="453" ht="15.75" customHeight="1">
      <c r="A453" s="363" t="s">
        <v>10539</v>
      </c>
      <c r="B453" s="363" t="s">
        <v>10565</v>
      </c>
      <c r="C453" s="363" t="s">
        <v>10256</v>
      </c>
      <c r="D453" s="363" t="s">
        <v>10257</v>
      </c>
      <c r="E453" s="363" t="s">
        <v>10261</v>
      </c>
      <c r="F453" s="363" t="s">
        <v>9983</v>
      </c>
      <c r="G453" s="363" t="s">
        <v>10109</v>
      </c>
      <c r="H453" s="363" t="s">
        <v>8507</v>
      </c>
      <c r="I453" s="363" t="s">
        <v>8309</v>
      </c>
      <c r="J453" s="363" t="s">
        <v>8309</v>
      </c>
    </row>
    <row r="454" ht="15.0" customHeight="1">
      <c r="A454" s="363" t="s">
        <v>10539</v>
      </c>
      <c r="B454" s="363" t="s">
        <v>10565</v>
      </c>
      <c r="C454" s="363" t="s">
        <v>10256</v>
      </c>
      <c r="D454" s="363" t="s">
        <v>10257</v>
      </c>
      <c r="E454" s="363" t="s">
        <v>10261</v>
      </c>
      <c r="F454" s="363" t="s">
        <v>9983</v>
      </c>
      <c r="G454" s="363" t="s">
        <v>10109</v>
      </c>
      <c r="H454" s="363" t="s">
        <v>7569</v>
      </c>
      <c r="I454" s="363" t="s">
        <v>8309</v>
      </c>
      <c r="J454" s="363" t="s">
        <v>8309</v>
      </c>
    </row>
    <row r="455" ht="15.0" customHeight="1">
      <c r="A455" s="363" t="s">
        <v>10539</v>
      </c>
      <c r="B455" s="363" t="s">
        <v>10565</v>
      </c>
      <c r="C455" s="363" t="s">
        <v>10256</v>
      </c>
      <c r="D455" s="363" t="s">
        <v>10257</v>
      </c>
      <c r="E455" s="363" t="s">
        <v>10261</v>
      </c>
      <c r="F455" s="363" t="s">
        <v>9983</v>
      </c>
      <c r="G455" s="363" t="s">
        <v>10109</v>
      </c>
      <c r="H455" s="363" t="s">
        <v>7569</v>
      </c>
      <c r="I455" s="363" t="s">
        <v>10566</v>
      </c>
      <c r="J455" s="363" t="s">
        <v>8309</v>
      </c>
    </row>
    <row r="456" ht="15.75" customHeight="1">
      <c r="A456" s="363" t="s">
        <v>10539</v>
      </c>
      <c r="B456" s="363" t="s">
        <v>10565</v>
      </c>
      <c r="C456" s="363" t="s">
        <v>10256</v>
      </c>
      <c r="D456" s="363" t="s">
        <v>10257</v>
      </c>
      <c r="E456" s="363" t="s">
        <v>10261</v>
      </c>
      <c r="F456" s="363" t="s">
        <v>9983</v>
      </c>
      <c r="G456" s="363" t="s">
        <v>10109</v>
      </c>
      <c r="H456" s="363" t="s">
        <v>8495</v>
      </c>
      <c r="I456" s="363" t="s">
        <v>10326</v>
      </c>
      <c r="J456" s="363" t="s">
        <v>8309</v>
      </c>
    </row>
    <row r="457" ht="15.0" customHeight="1">
      <c r="A457" s="363" t="s">
        <v>10539</v>
      </c>
      <c r="B457" s="363" t="s">
        <v>10565</v>
      </c>
      <c r="C457" s="363" t="s">
        <v>10256</v>
      </c>
      <c r="D457" s="363" t="s">
        <v>10257</v>
      </c>
      <c r="E457" s="363" t="s">
        <v>10261</v>
      </c>
      <c r="F457" s="363" t="s">
        <v>9983</v>
      </c>
      <c r="G457" s="363" t="s">
        <v>10109</v>
      </c>
      <c r="H457" s="363" t="s">
        <v>7570</v>
      </c>
      <c r="I457" s="363" t="s">
        <v>8315</v>
      </c>
      <c r="J457" s="363" t="s">
        <v>8309</v>
      </c>
    </row>
    <row r="458" ht="15.0" customHeight="1">
      <c r="A458" s="363" t="s">
        <v>10539</v>
      </c>
      <c r="B458" s="363" t="s">
        <v>10567</v>
      </c>
      <c r="C458" s="363" t="s">
        <v>10256</v>
      </c>
      <c r="D458" s="363" t="s">
        <v>10257</v>
      </c>
      <c r="E458" s="363" t="s">
        <v>10258</v>
      </c>
      <c r="F458" s="363" t="s">
        <v>97</v>
      </c>
      <c r="G458" s="363" t="s">
        <v>10110</v>
      </c>
      <c r="H458" s="363" t="s">
        <v>7556</v>
      </c>
      <c r="I458" s="363" t="s">
        <v>10568</v>
      </c>
      <c r="J458" s="363" t="s">
        <v>8309</v>
      </c>
    </row>
    <row r="459" ht="15.75" customHeight="1">
      <c r="A459" s="363" t="s">
        <v>10539</v>
      </c>
      <c r="B459" s="363" t="s">
        <v>10567</v>
      </c>
      <c r="C459" s="363" t="s">
        <v>10256</v>
      </c>
      <c r="D459" s="363" t="s">
        <v>10257</v>
      </c>
      <c r="E459" s="363" t="s">
        <v>10258</v>
      </c>
      <c r="F459" s="363" t="s">
        <v>97</v>
      </c>
      <c r="G459" s="363" t="s">
        <v>10110</v>
      </c>
      <c r="H459" s="363" t="s">
        <v>7570</v>
      </c>
      <c r="I459" s="363" t="s">
        <v>8315</v>
      </c>
      <c r="J459" s="363" t="s">
        <v>8309</v>
      </c>
    </row>
    <row r="460" ht="15.0" customHeight="1">
      <c r="A460" s="363" t="s">
        <v>10539</v>
      </c>
      <c r="B460" s="363" t="s">
        <v>10567</v>
      </c>
      <c r="C460" s="363" t="s">
        <v>10256</v>
      </c>
      <c r="D460" s="363" t="s">
        <v>10257</v>
      </c>
      <c r="E460" s="363" t="s">
        <v>10258</v>
      </c>
      <c r="F460" s="363" t="s">
        <v>97</v>
      </c>
      <c r="G460" s="363" t="s">
        <v>10110</v>
      </c>
      <c r="H460" s="363" t="s">
        <v>8342</v>
      </c>
      <c r="I460" s="363" t="s">
        <v>8309</v>
      </c>
      <c r="J460" s="363" t="s">
        <v>8309</v>
      </c>
    </row>
    <row r="461" ht="15.0" customHeight="1">
      <c r="A461" s="363" t="s">
        <v>10539</v>
      </c>
      <c r="B461" s="363" t="s">
        <v>10567</v>
      </c>
      <c r="C461" s="363" t="s">
        <v>10256</v>
      </c>
      <c r="D461" s="363" t="s">
        <v>10257</v>
      </c>
      <c r="E461" s="363" t="s">
        <v>10258</v>
      </c>
      <c r="F461" s="363" t="s">
        <v>97</v>
      </c>
      <c r="G461" s="363" t="s">
        <v>10110</v>
      </c>
      <c r="H461" s="363" t="s">
        <v>8507</v>
      </c>
      <c r="I461" s="363" t="s">
        <v>8309</v>
      </c>
      <c r="J461" s="363" t="s">
        <v>8309</v>
      </c>
    </row>
    <row r="462" ht="15.0" customHeight="1">
      <c r="A462" s="363" t="s">
        <v>10539</v>
      </c>
      <c r="B462" s="363" t="s">
        <v>10569</v>
      </c>
      <c r="C462" s="363" t="s">
        <v>10256</v>
      </c>
      <c r="D462" s="363" t="s">
        <v>10257</v>
      </c>
      <c r="E462" s="363" t="s">
        <v>10258</v>
      </c>
      <c r="F462" s="363" t="s">
        <v>10111</v>
      </c>
      <c r="G462" s="363" t="s">
        <v>9930</v>
      </c>
      <c r="H462" s="363" t="s">
        <v>8342</v>
      </c>
      <c r="I462" s="363" t="s">
        <v>8309</v>
      </c>
      <c r="J462" s="363" t="s">
        <v>8309</v>
      </c>
    </row>
    <row r="463" ht="15.75" customHeight="1">
      <c r="A463" s="363" t="s">
        <v>10539</v>
      </c>
      <c r="B463" s="363" t="s">
        <v>10569</v>
      </c>
      <c r="C463" s="363" t="s">
        <v>10256</v>
      </c>
      <c r="D463" s="363" t="s">
        <v>10257</v>
      </c>
      <c r="E463" s="363" t="s">
        <v>10258</v>
      </c>
      <c r="F463" s="363" t="s">
        <v>10111</v>
      </c>
      <c r="G463" s="363" t="s">
        <v>9930</v>
      </c>
      <c r="H463" s="363" t="s">
        <v>7569</v>
      </c>
      <c r="I463" s="363" t="s">
        <v>8309</v>
      </c>
      <c r="J463" s="363" t="s">
        <v>8309</v>
      </c>
    </row>
    <row r="464" ht="15.0" customHeight="1">
      <c r="A464" s="363" t="s">
        <v>10539</v>
      </c>
      <c r="B464" s="363" t="s">
        <v>10569</v>
      </c>
      <c r="C464" s="363" t="s">
        <v>10256</v>
      </c>
      <c r="D464" s="363" t="s">
        <v>10257</v>
      </c>
      <c r="E464" s="363" t="s">
        <v>10258</v>
      </c>
      <c r="F464" s="363" t="s">
        <v>10111</v>
      </c>
      <c r="G464" s="363" t="s">
        <v>9930</v>
      </c>
      <c r="H464" s="363" t="s">
        <v>7569</v>
      </c>
      <c r="I464" s="363" t="s">
        <v>10570</v>
      </c>
      <c r="J464" s="363" t="s">
        <v>8309</v>
      </c>
    </row>
    <row r="465" ht="15.0" customHeight="1">
      <c r="A465" s="363" t="s">
        <v>10539</v>
      </c>
      <c r="B465" s="363" t="s">
        <v>10569</v>
      </c>
      <c r="C465" s="363" t="s">
        <v>10256</v>
      </c>
      <c r="D465" s="363" t="s">
        <v>10257</v>
      </c>
      <c r="E465" s="363" t="s">
        <v>10258</v>
      </c>
      <c r="F465" s="363" t="s">
        <v>10111</v>
      </c>
      <c r="G465" s="363" t="s">
        <v>9930</v>
      </c>
      <c r="H465" s="363" t="s">
        <v>8495</v>
      </c>
      <c r="I465" s="363" t="s">
        <v>10571</v>
      </c>
      <c r="J465" s="363" t="s">
        <v>8309</v>
      </c>
    </row>
    <row r="466" ht="15.75" customHeight="1">
      <c r="A466" s="363" t="s">
        <v>10539</v>
      </c>
      <c r="B466" s="363" t="s">
        <v>10572</v>
      </c>
      <c r="C466" s="363" t="s">
        <v>10256</v>
      </c>
      <c r="D466" s="363" t="s">
        <v>10257</v>
      </c>
      <c r="E466" s="363" t="s">
        <v>10258</v>
      </c>
      <c r="F466" s="363" t="s">
        <v>10112</v>
      </c>
      <c r="G466" s="363" t="s">
        <v>10113</v>
      </c>
      <c r="H466" s="363" t="s">
        <v>8374</v>
      </c>
      <c r="I466" s="363" t="s">
        <v>8315</v>
      </c>
      <c r="J466" s="363" t="s">
        <v>8309</v>
      </c>
    </row>
    <row r="467" ht="15.0" customHeight="1">
      <c r="A467" s="363" t="s">
        <v>10539</v>
      </c>
      <c r="B467" s="363" t="s">
        <v>10572</v>
      </c>
      <c r="C467" s="363" t="s">
        <v>10256</v>
      </c>
      <c r="D467" s="363" t="s">
        <v>10257</v>
      </c>
      <c r="E467" s="363" t="s">
        <v>10258</v>
      </c>
      <c r="F467" s="363" t="s">
        <v>10112</v>
      </c>
      <c r="G467" s="363" t="s">
        <v>10113</v>
      </c>
      <c r="H467" s="363" t="s">
        <v>8389</v>
      </c>
      <c r="I467" s="363" t="s">
        <v>8309</v>
      </c>
      <c r="J467" s="363" t="s">
        <v>8309</v>
      </c>
    </row>
    <row r="468" ht="15.0" customHeight="1">
      <c r="A468" s="363" t="s">
        <v>10573</v>
      </c>
      <c r="B468" s="363" t="s">
        <v>10574</v>
      </c>
      <c r="C468" s="363" t="s">
        <v>10256</v>
      </c>
      <c r="D468" s="363" t="s">
        <v>10257</v>
      </c>
      <c r="E468" s="363" t="s">
        <v>10264</v>
      </c>
      <c r="F468" s="363" t="s">
        <v>10114</v>
      </c>
      <c r="G468" s="363" t="s">
        <v>10115</v>
      </c>
      <c r="H468" s="363" t="s">
        <v>8507</v>
      </c>
      <c r="I468" s="363" t="s">
        <v>8309</v>
      </c>
      <c r="J468" s="363" t="s">
        <v>8309</v>
      </c>
    </row>
    <row r="469" ht="15.75" customHeight="1">
      <c r="A469" s="363" t="s">
        <v>10573</v>
      </c>
      <c r="B469" s="363" t="s">
        <v>10574</v>
      </c>
      <c r="C469" s="363" t="s">
        <v>10256</v>
      </c>
      <c r="D469" s="363" t="s">
        <v>10257</v>
      </c>
      <c r="E469" s="363" t="s">
        <v>10264</v>
      </c>
      <c r="F469" s="363" t="s">
        <v>10114</v>
      </c>
      <c r="G469" s="363" t="s">
        <v>10115</v>
      </c>
      <c r="H469" s="363" t="s">
        <v>8583</v>
      </c>
      <c r="I469" s="363" t="s">
        <v>8309</v>
      </c>
      <c r="J469" s="363" t="s">
        <v>8309</v>
      </c>
    </row>
    <row r="470" ht="15.0" customHeight="1">
      <c r="A470" s="363" t="s">
        <v>10573</v>
      </c>
      <c r="B470" s="363" t="s">
        <v>10575</v>
      </c>
      <c r="C470" s="363" t="s">
        <v>10256</v>
      </c>
      <c r="D470" s="363" t="s">
        <v>10257</v>
      </c>
      <c r="E470" s="363" t="s">
        <v>10261</v>
      </c>
      <c r="F470" s="363" t="s">
        <v>10007</v>
      </c>
      <c r="G470" s="363" t="s">
        <v>9854</v>
      </c>
      <c r="H470" s="363" t="s">
        <v>8507</v>
      </c>
      <c r="I470" s="363" t="s">
        <v>8309</v>
      </c>
      <c r="J470" s="363" t="s">
        <v>8309</v>
      </c>
    </row>
    <row r="471" ht="15.0" customHeight="1">
      <c r="A471" s="363" t="s">
        <v>10573</v>
      </c>
      <c r="B471" s="363" t="s">
        <v>10576</v>
      </c>
      <c r="C471" s="363" t="s">
        <v>10256</v>
      </c>
      <c r="D471" s="363" t="s">
        <v>10257</v>
      </c>
      <c r="E471" s="363" t="s">
        <v>10258</v>
      </c>
      <c r="F471" s="363" t="s">
        <v>10116</v>
      </c>
      <c r="G471" s="363" t="s">
        <v>10117</v>
      </c>
      <c r="H471" s="363" t="s">
        <v>7569</v>
      </c>
      <c r="I471" s="363" t="s">
        <v>8309</v>
      </c>
      <c r="J471" s="363" t="s">
        <v>8309</v>
      </c>
    </row>
    <row r="472" ht="15.75" customHeight="1">
      <c r="A472" s="363" t="s">
        <v>10573</v>
      </c>
      <c r="B472" s="363" t="s">
        <v>10577</v>
      </c>
      <c r="C472" s="363" t="s">
        <v>10256</v>
      </c>
      <c r="D472" s="363" t="s">
        <v>10257</v>
      </c>
      <c r="E472" s="363" t="s">
        <v>10258</v>
      </c>
      <c r="F472" s="363" t="s">
        <v>10118</v>
      </c>
      <c r="G472" s="363" t="s">
        <v>10119</v>
      </c>
      <c r="H472" s="363" t="s">
        <v>8318</v>
      </c>
      <c r="I472" s="363" t="s">
        <v>8309</v>
      </c>
      <c r="J472" s="363" t="s">
        <v>8309</v>
      </c>
    </row>
    <row r="473" ht="15.0" customHeight="1">
      <c r="A473" s="363" t="s">
        <v>10573</v>
      </c>
      <c r="B473" s="363" t="s">
        <v>10577</v>
      </c>
      <c r="C473" s="363" t="s">
        <v>10256</v>
      </c>
      <c r="D473" s="363" t="s">
        <v>10257</v>
      </c>
      <c r="E473" s="363" t="s">
        <v>10258</v>
      </c>
      <c r="F473" s="363" t="s">
        <v>10118</v>
      </c>
      <c r="G473" s="363" t="s">
        <v>10119</v>
      </c>
      <c r="H473" s="363" t="s">
        <v>7939</v>
      </c>
      <c r="I473" s="363" t="s">
        <v>8309</v>
      </c>
      <c r="J473" s="363" t="s">
        <v>8309</v>
      </c>
    </row>
    <row r="474" ht="15.0" customHeight="1">
      <c r="A474" s="363" t="s">
        <v>10573</v>
      </c>
      <c r="B474" s="363" t="s">
        <v>10577</v>
      </c>
      <c r="C474" s="363" t="s">
        <v>10256</v>
      </c>
      <c r="D474" s="363" t="s">
        <v>10257</v>
      </c>
      <c r="E474" s="363" t="s">
        <v>10258</v>
      </c>
      <c r="F474" s="363" t="s">
        <v>10118</v>
      </c>
      <c r="G474" s="363" t="s">
        <v>10119</v>
      </c>
      <c r="H474" s="363" t="s">
        <v>8507</v>
      </c>
      <c r="I474" s="363" t="s">
        <v>8309</v>
      </c>
      <c r="J474" s="363" t="s">
        <v>8309</v>
      </c>
    </row>
    <row r="475" ht="15.75" customHeight="1">
      <c r="A475" s="363" t="s">
        <v>10573</v>
      </c>
      <c r="B475" s="363" t="s">
        <v>10577</v>
      </c>
      <c r="C475" s="363" t="s">
        <v>10256</v>
      </c>
      <c r="D475" s="363" t="s">
        <v>10257</v>
      </c>
      <c r="E475" s="363" t="s">
        <v>10258</v>
      </c>
      <c r="F475" s="363" t="s">
        <v>10118</v>
      </c>
      <c r="G475" s="363" t="s">
        <v>10119</v>
      </c>
      <c r="H475" s="363" t="s">
        <v>7569</v>
      </c>
      <c r="I475" s="363" t="s">
        <v>8309</v>
      </c>
      <c r="J475" s="363" t="s">
        <v>8309</v>
      </c>
    </row>
    <row r="476" ht="15.0" customHeight="1">
      <c r="A476" s="363" t="s">
        <v>10539</v>
      </c>
      <c r="B476" s="363" t="s">
        <v>10578</v>
      </c>
      <c r="C476" s="363" t="s">
        <v>10256</v>
      </c>
      <c r="D476" s="363" t="s">
        <v>10257</v>
      </c>
      <c r="E476" s="363" t="s">
        <v>10258</v>
      </c>
      <c r="F476" s="363" t="s">
        <v>10120</v>
      </c>
      <c r="G476" s="363" t="s">
        <v>10121</v>
      </c>
      <c r="H476" s="363" t="s">
        <v>7570</v>
      </c>
      <c r="I476" s="363" t="s">
        <v>8315</v>
      </c>
      <c r="J476" s="363" t="s">
        <v>8309</v>
      </c>
    </row>
    <row r="477" ht="15.0" customHeight="1">
      <c r="A477" s="363" t="s">
        <v>10539</v>
      </c>
      <c r="B477" s="363" t="s">
        <v>10579</v>
      </c>
      <c r="C477" s="363" t="s">
        <v>10256</v>
      </c>
      <c r="D477" s="363" t="s">
        <v>10257</v>
      </c>
      <c r="E477" s="363" t="s">
        <v>10261</v>
      </c>
      <c r="F477" s="363" t="s">
        <v>10122</v>
      </c>
      <c r="G477" s="363" t="s">
        <v>10123</v>
      </c>
      <c r="H477" s="363" t="s">
        <v>7640</v>
      </c>
      <c r="I477" s="363" t="s">
        <v>10580</v>
      </c>
      <c r="J477" s="363" t="s">
        <v>8309</v>
      </c>
    </row>
    <row r="478" ht="15.0" customHeight="1">
      <c r="A478" s="363" t="s">
        <v>10539</v>
      </c>
      <c r="B478" s="363" t="s">
        <v>10579</v>
      </c>
      <c r="C478" s="363" t="s">
        <v>10256</v>
      </c>
      <c r="D478" s="363" t="s">
        <v>10257</v>
      </c>
      <c r="E478" s="363" t="s">
        <v>10261</v>
      </c>
      <c r="F478" s="363" t="s">
        <v>10122</v>
      </c>
      <c r="G478" s="363" t="s">
        <v>10123</v>
      </c>
      <c r="H478" s="363" t="s">
        <v>7606</v>
      </c>
      <c r="I478" s="363" t="s">
        <v>10581</v>
      </c>
      <c r="J478" s="363" t="s">
        <v>8309</v>
      </c>
    </row>
    <row r="479" ht="15.75" customHeight="1">
      <c r="A479" s="363" t="s">
        <v>10539</v>
      </c>
      <c r="B479" s="363" t="s">
        <v>10579</v>
      </c>
      <c r="C479" s="363" t="s">
        <v>10256</v>
      </c>
      <c r="D479" s="363" t="s">
        <v>10257</v>
      </c>
      <c r="E479" s="363" t="s">
        <v>10261</v>
      </c>
      <c r="F479" s="363" t="s">
        <v>10122</v>
      </c>
      <c r="G479" s="363" t="s">
        <v>10123</v>
      </c>
      <c r="H479" s="363" t="s">
        <v>7576</v>
      </c>
      <c r="I479" s="363" t="s">
        <v>8315</v>
      </c>
      <c r="J479" s="363" t="s">
        <v>8309</v>
      </c>
    </row>
    <row r="480" ht="15.0" customHeight="1">
      <c r="A480" s="363" t="s">
        <v>10539</v>
      </c>
      <c r="B480" s="363" t="s">
        <v>10582</v>
      </c>
      <c r="C480" s="363" t="s">
        <v>10256</v>
      </c>
      <c r="D480" s="363" t="s">
        <v>10257</v>
      </c>
      <c r="E480" s="363" t="s">
        <v>10258</v>
      </c>
      <c r="F480" s="363" t="s">
        <v>9919</v>
      </c>
      <c r="G480" s="363" t="s">
        <v>10124</v>
      </c>
      <c r="H480" s="363" t="s">
        <v>7566</v>
      </c>
      <c r="I480" s="363" t="s">
        <v>10583</v>
      </c>
      <c r="J480" s="363" t="s">
        <v>8309</v>
      </c>
    </row>
    <row r="481" ht="15.0" customHeight="1">
      <c r="A481" s="363" t="s">
        <v>10539</v>
      </c>
      <c r="B481" s="363" t="s">
        <v>10582</v>
      </c>
      <c r="C481" s="363" t="s">
        <v>10256</v>
      </c>
      <c r="D481" s="363" t="s">
        <v>10257</v>
      </c>
      <c r="E481" s="363" t="s">
        <v>10258</v>
      </c>
      <c r="F481" s="363" t="s">
        <v>9919</v>
      </c>
      <c r="G481" s="363" t="s">
        <v>10124</v>
      </c>
      <c r="H481" s="363" t="s">
        <v>8494</v>
      </c>
      <c r="I481" s="363" t="s">
        <v>8315</v>
      </c>
      <c r="J481" s="363" t="s">
        <v>8309</v>
      </c>
    </row>
    <row r="482" ht="15.75" customHeight="1">
      <c r="A482" s="363" t="s">
        <v>10539</v>
      </c>
      <c r="B482" s="363" t="s">
        <v>10582</v>
      </c>
      <c r="C482" s="363" t="s">
        <v>10256</v>
      </c>
      <c r="D482" s="363" t="s">
        <v>10257</v>
      </c>
      <c r="E482" s="363" t="s">
        <v>10258</v>
      </c>
      <c r="F482" s="363" t="s">
        <v>9919</v>
      </c>
      <c r="G482" s="363" t="s">
        <v>10124</v>
      </c>
      <c r="H482" s="363" t="s">
        <v>7570</v>
      </c>
      <c r="I482" s="363" t="s">
        <v>8315</v>
      </c>
      <c r="J482" s="363" t="s">
        <v>8309</v>
      </c>
    </row>
    <row r="483" ht="15.0" customHeight="1">
      <c r="A483" s="363" t="s">
        <v>10539</v>
      </c>
      <c r="B483" s="363" t="s">
        <v>10582</v>
      </c>
      <c r="C483" s="363" t="s">
        <v>10256</v>
      </c>
      <c r="D483" s="363" t="s">
        <v>10257</v>
      </c>
      <c r="E483" s="363" t="s">
        <v>10258</v>
      </c>
      <c r="F483" s="363" t="s">
        <v>9919</v>
      </c>
      <c r="G483" s="363" t="s">
        <v>10124</v>
      </c>
      <c r="H483" s="363" t="s">
        <v>7705</v>
      </c>
      <c r="I483" s="363" t="s">
        <v>8315</v>
      </c>
      <c r="J483" s="363" t="s">
        <v>8309</v>
      </c>
    </row>
    <row r="484" ht="15.0" customHeight="1">
      <c r="A484" s="363" t="s">
        <v>10539</v>
      </c>
      <c r="B484" s="363" t="s">
        <v>10582</v>
      </c>
      <c r="C484" s="363" t="s">
        <v>10256</v>
      </c>
      <c r="D484" s="363" t="s">
        <v>10257</v>
      </c>
      <c r="E484" s="363" t="s">
        <v>10258</v>
      </c>
      <c r="F484" s="363" t="s">
        <v>9919</v>
      </c>
      <c r="G484" s="363" t="s">
        <v>10124</v>
      </c>
      <c r="H484" s="363" t="s">
        <v>8507</v>
      </c>
      <c r="I484" s="363" t="s">
        <v>8309</v>
      </c>
      <c r="J484" s="363" t="s">
        <v>8309</v>
      </c>
    </row>
    <row r="485" ht="15.75" customHeight="1">
      <c r="A485" s="363" t="s">
        <v>10539</v>
      </c>
      <c r="B485" s="363" t="s">
        <v>10584</v>
      </c>
      <c r="C485" s="363" t="s">
        <v>10256</v>
      </c>
      <c r="D485" s="363" t="s">
        <v>10257</v>
      </c>
      <c r="E485" s="363" t="s">
        <v>10261</v>
      </c>
      <c r="F485" s="363" t="s">
        <v>10120</v>
      </c>
      <c r="G485" s="363" t="s">
        <v>10125</v>
      </c>
      <c r="H485" s="363" t="s">
        <v>7566</v>
      </c>
      <c r="I485" s="363" t="s">
        <v>10585</v>
      </c>
      <c r="J485" s="363" t="s">
        <v>8309</v>
      </c>
    </row>
    <row r="486" ht="15.0" customHeight="1">
      <c r="A486" s="363" t="s">
        <v>10539</v>
      </c>
      <c r="B486" s="363" t="s">
        <v>10584</v>
      </c>
      <c r="C486" s="363" t="s">
        <v>10256</v>
      </c>
      <c r="D486" s="363" t="s">
        <v>10257</v>
      </c>
      <c r="E486" s="363" t="s">
        <v>10261</v>
      </c>
      <c r="F486" s="363" t="s">
        <v>10120</v>
      </c>
      <c r="G486" s="363" t="s">
        <v>10125</v>
      </c>
      <c r="H486" s="363" t="s">
        <v>8494</v>
      </c>
      <c r="I486" s="363" t="s">
        <v>8315</v>
      </c>
      <c r="J486" s="363" t="s">
        <v>8309</v>
      </c>
    </row>
    <row r="487" ht="15.0" customHeight="1">
      <c r="A487" s="363" t="s">
        <v>10539</v>
      </c>
      <c r="B487" s="363" t="s">
        <v>10584</v>
      </c>
      <c r="C487" s="363" t="s">
        <v>10256</v>
      </c>
      <c r="D487" s="363" t="s">
        <v>10257</v>
      </c>
      <c r="E487" s="363" t="s">
        <v>10261</v>
      </c>
      <c r="F487" s="363" t="s">
        <v>10120</v>
      </c>
      <c r="G487" s="363" t="s">
        <v>10125</v>
      </c>
      <c r="H487" s="363" t="s">
        <v>7606</v>
      </c>
      <c r="I487" s="363" t="s">
        <v>8315</v>
      </c>
      <c r="J487" s="363" t="s">
        <v>8309</v>
      </c>
    </row>
    <row r="488" ht="15.75" customHeight="1">
      <c r="A488" s="363" t="s">
        <v>10539</v>
      </c>
      <c r="B488" s="363" t="s">
        <v>10584</v>
      </c>
      <c r="C488" s="363" t="s">
        <v>10256</v>
      </c>
      <c r="D488" s="363" t="s">
        <v>10257</v>
      </c>
      <c r="E488" s="363" t="s">
        <v>10261</v>
      </c>
      <c r="F488" s="363" t="s">
        <v>10120</v>
      </c>
      <c r="G488" s="363" t="s">
        <v>10125</v>
      </c>
      <c r="H488" s="363" t="s">
        <v>8374</v>
      </c>
      <c r="I488" s="363" t="s">
        <v>10586</v>
      </c>
      <c r="J488" s="363" t="s">
        <v>8309</v>
      </c>
    </row>
    <row r="489" ht="15.0" customHeight="1">
      <c r="A489" s="363" t="s">
        <v>10539</v>
      </c>
      <c r="B489" s="363" t="s">
        <v>10584</v>
      </c>
      <c r="C489" s="363" t="s">
        <v>10256</v>
      </c>
      <c r="D489" s="363" t="s">
        <v>10257</v>
      </c>
      <c r="E489" s="363" t="s">
        <v>10261</v>
      </c>
      <c r="F489" s="363" t="s">
        <v>10120</v>
      </c>
      <c r="G489" s="363" t="s">
        <v>10125</v>
      </c>
      <c r="H489" s="363" t="s">
        <v>7576</v>
      </c>
      <c r="I489" s="363" t="s">
        <v>8315</v>
      </c>
      <c r="J489" s="363" t="s">
        <v>8309</v>
      </c>
    </row>
    <row r="490" ht="15.0" customHeight="1">
      <c r="A490" s="363" t="s">
        <v>10539</v>
      </c>
      <c r="B490" s="363" t="s">
        <v>10587</v>
      </c>
      <c r="C490" s="363" t="s">
        <v>10256</v>
      </c>
      <c r="D490" s="363" t="s">
        <v>10257</v>
      </c>
      <c r="E490" s="363" t="s">
        <v>10258</v>
      </c>
      <c r="F490" s="363" t="s">
        <v>10071</v>
      </c>
      <c r="G490" s="363" t="s">
        <v>10126</v>
      </c>
      <c r="H490" s="363" t="s">
        <v>7606</v>
      </c>
      <c r="I490" s="363" t="s">
        <v>8315</v>
      </c>
      <c r="J490" s="363" t="s">
        <v>8309</v>
      </c>
    </row>
    <row r="491" ht="15.0" customHeight="1">
      <c r="A491" s="363" t="s">
        <v>10539</v>
      </c>
      <c r="B491" s="363" t="s">
        <v>10587</v>
      </c>
      <c r="C491" s="363" t="s">
        <v>10256</v>
      </c>
      <c r="D491" s="363" t="s">
        <v>10257</v>
      </c>
      <c r="E491" s="363" t="s">
        <v>10258</v>
      </c>
      <c r="F491" s="363" t="s">
        <v>10071</v>
      </c>
      <c r="G491" s="363" t="s">
        <v>10126</v>
      </c>
      <c r="H491" s="363" t="s">
        <v>7570</v>
      </c>
      <c r="I491" s="363" t="s">
        <v>8315</v>
      </c>
      <c r="J491" s="363" t="s">
        <v>8309</v>
      </c>
    </row>
    <row r="492" ht="15.75" customHeight="1">
      <c r="A492" s="363" t="s">
        <v>10573</v>
      </c>
      <c r="B492" s="363" t="s">
        <v>10588</v>
      </c>
      <c r="C492" s="363" t="s">
        <v>10256</v>
      </c>
      <c r="D492" s="363" t="s">
        <v>10257</v>
      </c>
      <c r="E492" s="363" t="s">
        <v>10261</v>
      </c>
      <c r="F492" s="363" t="s">
        <v>10127</v>
      </c>
      <c r="G492" s="363" t="s">
        <v>10128</v>
      </c>
      <c r="H492" s="363" t="s">
        <v>8507</v>
      </c>
      <c r="I492" s="363" t="s">
        <v>8309</v>
      </c>
      <c r="J492" s="363" t="s">
        <v>8309</v>
      </c>
    </row>
    <row r="493" ht="15.0" customHeight="1">
      <c r="A493" s="363" t="s">
        <v>10539</v>
      </c>
      <c r="B493" s="363" t="s">
        <v>10589</v>
      </c>
      <c r="C493" s="363" t="s">
        <v>10256</v>
      </c>
      <c r="D493" s="363" t="s">
        <v>10257</v>
      </c>
      <c r="E493" s="363" t="s">
        <v>10264</v>
      </c>
      <c r="F493" s="363" t="s">
        <v>10129</v>
      </c>
      <c r="G493" s="363" t="s">
        <v>10022</v>
      </c>
      <c r="H493" s="363" t="s">
        <v>8507</v>
      </c>
      <c r="I493" s="363" t="s">
        <v>8309</v>
      </c>
      <c r="J493" s="363" t="s">
        <v>8309</v>
      </c>
    </row>
    <row r="494" ht="15.0" customHeight="1">
      <c r="A494" s="363" t="s">
        <v>10539</v>
      </c>
      <c r="B494" s="363" t="s">
        <v>10589</v>
      </c>
      <c r="C494" s="363" t="s">
        <v>10256</v>
      </c>
      <c r="D494" s="363" t="s">
        <v>10257</v>
      </c>
      <c r="E494" s="363" t="s">
        <v>10264</v>
      </c>
      <c r="F494" s="363" t="s">
        <v>10129</v>
      </c>
      <c r="G494" s="363" t="s">
        <v>10022</v>
      </c>
      <c r="H494" s="363" t="s">
        <v>7576</v>
      </c>
      <c r="I494" s="363" t="s">
        <v>8315</v>
      </c>
      <c r="J494" s="363" t="s">
        <v>8309</v>
      </c>
    </row>
    <row r="495" ht="15.75" customHeight="1">
      <c r="A495" s="363" t="s">
        <v>10539</v>
      </c>
      <c r="B495" s="363" t="s">
        <v>10590</v>
      </c>
      <c r="C495" s="363" t="s">
        <v>10256</v>
      </c>
      <c r="D495" s="363" t="s">
        <v>10257</v>
      </c>
      <c r="E495" s="363" t="s">
        <v>10258</v>
      </c>
      <c r="F495" s="363" t="s">
        <v>10130</v>
      </c>
      <c r="G495" s="363" t="s">
        <v>10131</v>
      </c>
      <c r="H495" s="363" t="s">
        <v>7606</v>
      </c>
      <c r="I495" s="363" t="s">
        <v>10591</v>
      </c>
      <c r="J495" s="363" t="s">
        <v>8309</v>
      </c>
    </row>
    <row r="496" ht="15.0" customHeight="1">
      <c r="A496" s="363" t="s">
        <v>10539</v>
      </c>
      <c r="B496" s="363" t="s">
        <v>10592</v>
      </c>
      <c r="C496" s="363" t="s">
        <v>10256</v>
      </c>
      <c r="D496" s="363" t="s">
        <v>10257</v>
      </c>
      <c r="E496" s="363" t="s">
        <v>10258</v>
      </c>
      <c r="F496" s="363" t="s">
        <v>10132</v>
      </c>
      <c r="G496" s="363" t="s">
        <v>10133</v>
      </c>
      <c r="H496" s="363" t="s">
        <v>7556</v>
      </c>
      <c r="I496" s="363" t="s">
        <v>10585</v>
      </c>
      <c r="J496" s="363" t="s">
        <v>8309</v>
      </c>
    </row>
    <row r="497" ht="15.0" customHeight="1">
      <c r="A497" s="363" t="s">
        <v>10539</v>
      </c>
      <c r="B497" s="363" t="s">
        <v>10592</v>
      </c>
      <c r="C497" s="363" t="s">
        <v>10256</v>
      </c>
      <c r="D497" s="363" t="s">
        <v>10257</v>
      </c>
      <c r="E497" s="363" t="s">
        <v>10258</v>
      </c>
      <c r="F497" s="363" t="s">
        <v>10132</v>
      </c>
      <c r="G497" s="363" t="s">
        <v>10133</v>
      </c>
      <c r="H497" s="363" t="s">
        <v>8507</v>
      </c>
      <c r="I497" s="363" t="s">
        <v>8309</v>
      </c>
      <c r="J497" s="363" t="s">
        <v>8309</v>
      </c>
    </row>
    <row r="498" ht="15.75" customHeight="1">
      <c r="A498" s="363" t="s">
        <v>10539</v>
      </c>
      <c r="B498" s="363" t="s">
        <v>10593</v>
      </c>
      <c r="C498" s="363" t="s">
        <v>10256</v>
      </c>
      <c r="D498" s="363" t="s">
        <v>10257</v>
      </c>
      <c r="E498" s="363" t="s">
        <v>10258</v>
      </c>
      <c r="F498" s="363" t="s">
        <v>10134</v>
      </c>
      <c r="G498" s="363" t="s">
        <v>10135</v>
      </c>
      <c r="H498" s="363" t="s">
        <v>7576</v>
      </c>
      <c r="I498" s="363" t="s">
        <v>8315</v>
      </c>
      <c r="J498" s="363" t="s">
        <v>8309</v>
      </c>
    </row>
    <row r="499" ht="15.0" customHeight="1">
      <c r="A499" s="363" t="s">
        <v>10539</v>
      </c>
      <c r="B499" s="363" t="s">
        <v>10594</v>
      </c>
      <c r="C499" s="363" t="s">
        <v>10256</v>
      </c>
      <c r="D499" s="363" t="s">
        <v>10257</v>
      </c>
      <c r="E499" s="363" t="s">
        <v>10264</v>
      </c>
      <c r="F499" s="363" t="s">
        <v>10136</v>
      </c>
      <c r="G499" s="363" t="s">
        <v>10137</v>
      </c>
      <c r="H499" s="363" t="s">
        <v>7606</v>
      </c>
      <c r="I499" s="363" t="s">
        <v>8315</v>
      </c>
      <c r="J499" s="363" t="s">
        <v>8309</v>
      </c>
    </row>
    <row r="500" ht="15.0" customHeight="1">
      <c r="A500" s="363" t="s">
        <v>10539</v>
      </c>
      <c r="B500" s="363" t="s">
        <v>10594</v>
      </c>
      <c r="C500" s="363" t="s">
        <v>10256</v>
      </c>
      <c r="D500" s="363" t="s">
        <v>10257</v>
      </c>
      <c r="E500" s="363" t="s">
        <v>10264</v>
      </c>
      <c r="F500" s="363" t="s">
        <v>10136</v>
      </c>
      <c r="G500" s="363" t="s">
        <v>10137</v>
      </c>
      <c r="H500" s="363" t="s">
        <v>7576</v>
      </c>
      <c r="I500" s="363" t="s">
        <v>8315</v>
      </c>
      <c r="J500" s="363" t="s">
        <v>8309</v>
      </c>
    </row>
    <row r="501" ht="15.75" customHeight="1">
      <c r="A501" s="363" t="s">
        <v>10539</v>
      </c>
      <c r="B501" s="363" t="s">
        <v>10594</v>
      </c>
      <c r="C501" s="363" t="s">
        <v>10256</v>
      </c>
      <c r="D501" s="363" t="s">
        <v>10257</v>
      </c>
      <c r="E501" s="363" t="s">
        <v>10264</v>
      </c>
      <c r="F501" s="363" t="s">
        <v>10136</v>
      </c>
      <c r="G501" s="363" t="s">
        <v>10137</v>
      </c>
      <c r="H501" s="363" t="s">
        <v>8342</v>
      </c>
      <c r="I501" s="363" t="s">
        <v>8309</v>
      </c>
      <c r="J501" s="363" t="s">
        <v>8309</v>
      </c>
    </row>
    <row r="502" ht="15.0" customHeight="1">
      <c r="A502" s="363" t="s">
        <v>10539</v>
      </c>
      <c r="B502" s="363" t="s">
        <v>10595</v>
      </c>
      <c r="C502" s="363" t="s">
        <v>10256</v>
      </c>
      <c r="D502" s="363" t="s">
        <v>10257</v>
      </c>
      <c r="E502" s="363" t="s">
        <v>10264</v>
      </c>
      <c r="F502" s="363" t="s">
        <v>9879</v>
      </c>
      <c r="G502" s="363" t="s">
        <v>9902</v>
      </c>
      <c r="H502" s="363" t="s">
        <v>7939</v>
      </c>
      <c r="I502" s="363" t="s">
        <v>8309</v>
      </c>
      <c r="J502" s="363" t="s">
        <v>8309</v>
      </c>
    </row>
    <row r="503" ht="15.0" customHeight="1">
      <c r="A503" s="363" t="s">
        <v>10539</v>
      </c>
      <c r="B503" s="363" t="s">
        <v>10595</v>
      </c>
      <c r="C503" s="363" t="s">
        <v>10256</v>
      </c>
      <c r="D503" s="363" t="s">
        <v>10257</v>
      </c>
      <c r="E503" s="363" t="s">
        <v>10264</v>
      </c>
      <c r="F503" s="363" t="s">
        <v>9879</v>
      </c>
      <c r="G503" s="363" t="s">
        <v>9902</v>
      </c>
      <c r="H503" s="363" t="s">
        <v>7705</v>
      </c>
      <c r="I503" s="363" t="s">
        <v>10596</v>
      </c>
      <c r="J503" s="363" t="s">
        <v>8309</v>
      </c>
    </row>
    <row r="504" ht="15.75" customHeight="1">
      <c r="A504" s="363" t="s">
        <v>10573</v>
      </c>
      <c r="B504" s="363" t="s">
        <v>10597</v>
      </c>
      <c r="C504" s="363" t="s">
        <v>10256</v>
      </c>
      <c r="D504" s="363" t="s">
        <v>10257</v>
      </c>
      <c r="E504" s="363" t="s">
        <v>10261</v>
      </c>
      <c r="F504" s="363" t="s">
        <v>10138</v>
      </c>
      <c r="G504" s="363" t="s">
        <v>10113</v>
      </c>
      <c r="H504" s="363" t="s">
        <v>7566</v>
      </c>
      <c r="I504" s="363" t="s">
        <v>10598</v>
      </c>
      <c r="J504" s="363" t="s">
        <v>8309</v>
      </c>
    </row>
    <row r="505" ht="15.0" customHeight="1">
      <c r="A505" s="363" t="s">
        <v>10573</v>
      </c>
      <c r="B505" s="363" t="s">
        <v>10597</v>
      </c>
      <c r="C505" s="363" t="s">
        <v>10256</v>
      </c>
      <c r="D505" s="363" t="s">
        <v>10257</v>
      </c>
      <c r="E505" s="363" t="s">
        <v>10261</v>
      </c>
      <c r="F505" s="363" t="s">
        <v>10138</v>
      </c>
      <c r="G505" s="363" t="s">
        <v>10113</v>
      </c>
      <c r="H505" s="363" t="s">
        <v>8494</v>
      </c>
      <c r="I505" s="363" t="s">
        <v>10599</v>
      </c>
      <c r="J505" s="363" t="s">
        <v>8309</v>
      </c>
    </row>
    <row r="506" ht="15.0" customHeight="1">
      <c r="A506" s="363" t="s">
        <v>10573</v>
      </c>
      <c r="B506" s="363" t="s">
        <v>10597</v>
      </c>
      <c r="C506" s="363" t="s">
        <v>10256</v>
      </c>
      <c r="D506" s="363" t="s">
        <v>10257</v>
      </c>
      <c r="E506" s="363" t="s">
        <v>10261</v>
      </c>
      <c r="F506" s="363" t="s">
        <v>10138</v>
      </c>
      <c r="G506" s="363" t="s">
        <v>10113</v>
      </c>
      <c r="H506" s="363" t="s">
        <v>9912</v>
      </c>
      <c r="I506" s="363" t="s">
        <v>10600</v>
      </c>
      <c r="J506" s="363" t="s">
        <v>8309</v>
      </c>
    </row>
    <row r="507" ht="15.0" customHeight="1">
      <c r="A507" s="363" t="s">
        <v>10539</v>
      </c>
      <c r="B507" s="363" t="s">
        <v>10601</v>
      </c>
      <c r="C507" s="363" t="s">
        <v>10256</v>
      </c>
      <c r="D507" s="363" t="s">
        <v>10257</v>
      </c>
      <c r="E507" s="363" t="s">
        <v>10264</v>
      </c>
      <c r="F507" s="363" t="s">
        <v>10139</v>
      </c>
      <c r="G507" s="363" t="s">
        <v>10140</v>
      </c>
      <c r="H507" s="363" t="s">
        <v>7566</v>
      </c>
      <c r="I507" s="363" t="s">
        <v>10602</v>
      </c>
      <c r="J507" s="363" t="s">
        <v>8309</v>
      </c>
    </row>
    <row r="508" ht="15.75" customHeight="1">
      <c r="A508" s="363" t="s">
        <v>10539</v>
      </c>
      <c r="B508" s="363" t="s">
        <v>10601</v>
      </c>
      <c r="C508" s="363" t="s">
        <v>10256</v>
      </c>
      <c r="D508" s="363" t="s">
        <v>10257</v>
      </c>
      <c r="E508" s="363" t="s">
        <v>10264</v>
      </c>
      <c r="F508" s="363" t="s">
        <v>10139</v>
      </c>
      <c r="G508" s="363" t="s">
        <v>10140</v>
      </c>
      <c r="H508" s="363" t="s">
        <v>8494</v>
      </c>
      <c r="I508" s="363" t="s">
        <v>10603</v>
      </c>
      <c r="J508" s="363" t="s">
        <v>8309</v>
      </c>
    </row>
    <row r="509" ht="15.0" customHeight="1">
      <c r="A509" s="363" t="s">
        <v>10539</v>
      </c>
      <c r="B509" s="363" t="s">
        <v>10601</v>
      </c>
      <c r="C509" s="363" t="s">
        <v>10256</v>
      </c>
      <c r="D509" s="363" t="s">
        <v>10257</v>
      </c>
      <c r="E509" s="363" t="s">
        <v>10264</v>
      </c>
      <c r="F509" s="363" t="s">
        <v>10139</v>
      </c>
      <c r="G509" s="363" t="s">
        <v>10140</v>
      </c>
      <c r="H509" s="363" t="s">
        <v>8507</v>
      </c>
      <c r="I509" s="363" t="s">
        <v>8309</v>
      </c>
      <c r="J509" s="363" t="s">
        <v>8309</v>
      </c>
    </row>
    <row r="510" ht="15.0" customHeight="1">
      <c r="A510" s="363" t="s">
        <v>10539</v>
      </c>
      <c r="B510" s="363" t="s">
        <v>10604</v>
      </c>
      <c r="C510" s="363" t="s">
        <v>10256</v>
      </c>
      <c r="D510" s="363" t="s">
        <v>10257</v>
      </c>
      <c r="E510" s="363" t="s">
        <v>10258</v>
      </c>
      <c r="F510" s="363" t="s">
        <v>10141</v>
      </c>
      <c r="G510" s="363" t="s">
        <v>10142</v>
      </c>
      <c r="H510" s="363" t="s">
        <v>7736</v>
      </c>
      <c r="I510" s="363" t="s">
        <v>10605</v>
      </c>
      <c r="J510" s="363" t="s">
        <v>8309</v>
      </c>
    </row>
    <row r="511" ht="15.75" customHeight="1">
      <c r="A511" s="363" t="s">
        <v>10539</v>
      </c>
      <c r="B511" s="363" t="s">
        <v>10606</v>
      </c>
      <c r="C511" s="363" t="s">
        <v>10256</v>
      </c>
      <c r="D511" s="363" t="s">
        <v>10257</v>
      </c>
      <c r="E511" s="363" t="s">
        <v>10258</v>
      </c>
      <c r="F511" s="363" t="s">
        <v>10143</v>
      </c>
      <c r="G511" s="363" t="s">
        <v>10144</v>
      </c>
      <c r="H511" s="363" t="s">
        <v>7566</v>
      </c>
      <c r="I511" s="363" t="s">
        <v>10607</v>
      </c>
      <c r="J511" s="363" t="s">
        <v>8309</v>
      </c>
    </row>
    <row r="512" ht="15.0" customHeight="1">
      <c r="A512" s="363" t="s">
        <v>10539</v>
      </c>
      <c r="B512" s="363" t="s">
        <v>10608</v>
      </c>
      <c r="C512" s="363" t="s">
        <v>10256</v>
      </c>
      <c r="D512" s="363" t="s">
        <v>10257</v>
      </c>
      <c r="E512" s="363" t="s">
        <v>10258</v>
      </c>
      <c r="F512" s="363" t="s">
        <v>10145</v>
      </c>
      <c r="G512" s="363" t="s">
        <v>10146</v>
      </c>
      <c r="H512" s="363" t="s">
        <v>7566</v>
      </c>
      <c r="I512" s="363" t="s">
        <v>10609</v>
      </c>
      <c r="J512" s="363" t="s">
        <v>8309</v>
      </c>
    </row>
    <row r="513" ht="15.0" customHeight="1">
      <c r="A513" s="363" t="s">
        <v>10539</v>
      </c>
      <c r="B513" s="363" t="s">
        <v>10608</v>
      </c>
      <c r="C513" s="363" t="s">
        <v>10256</v>
      </c>
      <c r="D513" s="363" t="s">
        <v>10257</v>
      </c>
      <c r="E513" s="363" t="s">
        <v>10258</v>
      </c>
      <c r="F513" s="363" t="s">
        <v>10145</v>
      </c>
      <c r="G513" s="363" t="s">
        <v>10146</v>
      </c>
      <c r="H513" s="363" t="s">
        <v>8494</v>
      </c>
      <c r="I513" s="363" t="s">
        <v>10610</v>
      </c>
      <c r="J513" s="363" t="s">
        <v>8309</v>
      </c>
    </row>
    <row r="514" ht="15.75" customHeight="1">
      <c r="A514" s="363" t="s">
        <v>10539</v>
      </c>
      <c r="B514" s="363" t="s">
        <v>10608</v>
      </c>
      <c r="C514" s="363" t="s">
        <v>10256</v>
      </c>
      <c r="D514" s="363" t="s">
        <v>10257</v>
      </c>
      <c r="E514" s="363" t="s">
        <v>10258</v>
      </c>
      <c r="F514" s="363" t="s">
        <v>10145</v>
      </c>
      <c r="G514" s="363" t="s">
        <v>10146</v>
      </c>
      <c r="H514" s="363" t="s">
        <v>8384</v>
      </c>
      <c r="I514" s="363" t="s">
        <v>10611</v>
      </c>
      <c r="J514" s="363" t="s">
        <v>8309</v>
      </c>
    </row>
    <row r="515" ht="15.0" customHeight="1">
      <c r="A515" s="363" t="s">
        <v>10539</v>
      </c>
      <c r="B515" s="363" t="s">
        <v>10608</v>
      </c>
      <c r="C515" s="363" t="s">
        <v>10256</v>
      </c>
      <c r="D515" s="363" t="s">
        <v>10257</v>
      </c>
      <c r="E515" s="363" t="s">
        <v>10258</v>
      </c>
      <c r="F515" s="363" t="s">
        <v>10145</v>
      </c>
      <c r="G515" s="363" t="s">
        <v>10146</v>
      </c>
      <c r="H515" s="363" t="s">
        <v>8507</v>
      </c>
      <c r="I515" s="363" t="s">
        <v>8309</v>
      </c>
      <c r="J515" s="363" t="s">
        <v>8309</v>
      </c>
    </row>
    <row r="516" ht="15.0" customHeight="1">
      <c r="A516" s="363" t="s">
        <v>10539</v>
      </c>
      <c r="B516" s="363" t="s">
        <v>10608</v>
      </c>
      <c r="C516" s="363" t="s">
        <v>10256</v>
      </c>
      <c r="D516" s="363" t="s">
        <v>10257</v>
      </c>
      <c r="E516" s="363" t="s">
        <v>10258</v>
      </c>
      <c r="F516" s="363" t="s">
        <v>10145</v>
      </c>
      <c r="G516" s="363" t="s">
        <v>10146</v>
      </c>
      <c r="H516" s="363" t="s">
        <v>35</v>
      </c>
      <c r="I516" s="363" t="s">
        <v>8309</v>
      </c>
      <c r="J516" s="363" t="s">
        <v>8309</v>
      </c>
    </row>
    <row r="517" ht="15.75" customHeight="1">
      <c r="A517" s="363" t="s">
        <v>10573</v>
      </c>
      <c r="B517" s="363" t="s">
        <v>10612</v>
      </c>
      <c r="C517" s="363" t="s">
        <v>10256</v>
      </c>
      <c r="D517" s="363" t="s">
        <v>10257</v>
      </c>
      <c r="E517" s="363" t="s">
        <v>10258</v>
      </c>
      <c r="F517" s="363" t="s">
        <v>10007</v>
      </c>
      <c r="G517" s="363" t="s">
        <v>10147</v>
      </c>
      <c r="H517" s="363" t="s">
        <v>8507</v>
      </c>
      <c r="I517" s="363" t="s">
        <v>8309</v>
      </c>
      <c r="J517" s="363" t="s">
        <v>8309</v>
      </c>
    </row>
    <row r="518" ht="15.0" customHeight="1">
      <c r="A518" s="363" t="s">
        <v>10573</v>
      </c>
      <c r="B518" s="363" t="s">
        <v>10612</v>
      </c>
      <c r="C518" s="363" t="s">
        <v>10256</v>
      </c>
      <c r="D518" s="363" t="s">
        <v>10257</v>
      </c>
      <c r="E518" s="363" t="s">
        <v>10258</v>
      </c>
      <c r="F518" s="363" t="s">
        <v>10007</v>
      </c>
      <c r="G518" s="363" t="s">
        <v>10147</v>
      </c>
      <c r="H518" s="363" t="s">
        <v>7569</v>
      </c>
      <c r="I518" s="363" t="s">
        <v>8309</v>
      </c>
      <c r="J518" s="363" t="s">
        <v>8309</v>
      </c>
    </row>
    <row r="519" ht="15.0" customHeight="1">
      <c r="A519" s="363" t="s">
        <v>10539</v>
      </c>
      <c r="B519" s="363" t="s">
        <v>10613</v>
      </c>
      <c r="C519" s="363" t="s">
        <v>10256</v>
      </c>
      <c r="D519" s="363" t="s">
        <v>10257</v>
      </c>
      <c r="E519" s="363" t="s">
        <v>10261</v>
      </c>
      <c r="F519" s="363" t="s">
        <v>10148</v>
      </c>
      <c r="G519" s="363" t="s">
        <v>9926</v>
      </c>
      <c r="H519" s="363" t="s">
        <v>8507</v>
      </c>
      <c r="I519" s="363" t="s">
        <v>8309</v>
      </c>
      <c r="J519" s="363" t="s">
        <v>8309</v>
      </c>
    </row>
    <row r="520" ht="15.0" customHeight="1">
      <c r="A520" s="363" t="s">
        <v>10539</v>
      </c>
      <c r="B520" s="363" t="s">
        <v>10613</v>
      </c>
      <c r="C520" s="363" t="s">
        <v>10256</v>
      </c>
      <c r="D520" s="363" t="s">
        <v>10257</v>
      </c>
      <c r="E520" s="363" t="s">
        <v>10261</v>
      </c>
      <c r="F520" s="363" t="s">
        <v>10148</v>
      </c>
      <c r="G520" s="363" t="s">
        <v>9926</v>
      </c>
      <c r="H520" s="363" t="s">
        <v>7566</v>
      </c>
      <c r="I520" s="363" t="s">
        <v>10452</v>
      </c>
      <c r="J520" s="363" t="s">
        <v>8309</v>
      </c>
    </row>
    <row r="521" ht="15.75" customHeight="1">
      <c r="A521" s="363" t="s">
        <v>10539</v>
      </c>
      <c r="B521" s="363" t="s">
        <v>10613</v>
      </c>
      <c r="C521" s="363" t="s">
        <v>10256</v>
      </c>
      <c r="D521" s="363" t="s">
        <v>10257</v>
      </c>
      <c r="E521" s="363" t="s">
        <v>10261</v>
      </c>
      <c r="F521" s="363" t="s">
        <v>10148</v>
      </c>
      <c r="G521" s="363" t="s">
        <v>9926</v>
      </c>
      <c r="H521" s="363" t="s">
        <v>8494</v>
      </c>
      <c r="I521" s="363" t="s">
        <v>10614</v>
      </c>
      <c r="J521" s="363" t="s">
        <v>8309</v>
      </c>
    </row>
    <row r="522" ht="15.0" customHeight="1">
      <c r="A522" s="363" t="s">
        <v>10539</v>
      </c>
      <c r="B522" s="363" t="s">
        <v>10615</v>
      </c>
      <c r="C522" s="363" t="s">
        <v>10256</v>
      </c>
      <c r="D522" s="363" t="s">
        <v>10257</v>
      </c>
      <c r="E522" s="363" t="s">
        <v>10264</v>
      </c>
      <c r="F522" s="363" t="s">
        <v>10149</v>
      </c>
      <c r="G522" s="363" t="s">
        <v>9930</v>
      </c>
      <c r="H522" s="363" t="s">
        <v>7566</v>
      </c>
      <c r="I522" s="363" t="s">
        <v>10616</v>
      </c>
      <c r="J522" s="363" t="s">
        <v>8309</v>
      </c>
    </row>
    <row r="523" ht="15.0" customHeight="1">
      <c r="A523" s="363" t="s">
        <v>10539</v>
      </c>
      <c r="B523" s="363" t="s">
        <v>10615</v>
      </c>
      <c r="C523" s="363" t="s">
        <v>10256</v>
      </c>
      <c r="D523" s="363" t="s">
        <v>10257</v>
      </c>
      <c r="E523" s="363" t="s">
        <v>10264</v>
      </c>
      <c r="F523" s="363" t="s">
        <v>10149</v>
      </c>
      <c r="G523" s="363" t="s">
        <v>9930</v>
      </c>
      <c r="H523" s="363" t="s">
        <v>8494</v>
      </c>
      <c r="I523" s="363" t="s">
        <v>10617</v>
      </c>
      <c r="J523" s="363" t="s">
        <v>8309</v>
      </c>
    </row>
    <row r="524" ht="15.75" customHeight="1">
      <c r="A524" s="363" t="s">
        <v>10539</v>
      </c>
      <c r="B524" s="363" t="s">
        <v>10615</v>
      </c>
      <c r="C524" s="363" t="s">
        <v>10256</v>
      </c>
      <c r="D524" s="363" t="s">
        <v>10257</v>
      </c>
      <c r="E524" s="363" t="s">
        <v>10264</v>
      </c>
      <c r="F524" s="363" t="s">
        <v>10149</v>
      </c>
      <c r="G524" s="363" t="s">
        <v>9930</v>
      </c>
      <c r="H524" s="363" t="s">
        <v>7705</v>
      </c>
      <c r="I524" s="363" t="s">
        <v>10279</v>
      </c>
      <c r="J524" s="363" t="s">
        <v>8309</v>
      </c>
    </row>
    <row r="525" ht="15.0" customHeight="1">
      <c r="A525" s="363" t="s">
        <v>10539</v>
      </c>
      <c r="B525" s="363" t="s">
        <v>10615</v>
      </c>
      <c r="C525" s="363" t="s">
        <v>10256</v>
      </c>
      <c r="D525" s="363" t="s">
        <v>10257</v>
      </c>
      <c r="E525" s="363" t="s">
        <v>10264</v>
      </c>
      <c r="F525" s="363" t="s">
        <v>10149</v>
      </c>
      <c r="G525" s="363" t="s">
        <v>9930</v>
      </c>
      <c r="H525" s="363" t="s">
        <v>8507</v>
      </c>
      <c r="I525" s="363" t="s">
        <v>8309</v>
      </c>
      <c r="J525" s="363" t="s">
        <v>8309</v>
      </c>
    </row>
    <row r="526" ht="15.0" customHeight="1">
      <c r="A526" s="363" t="s">
        <v>10573</v>
      </c>
      <c r="B526" s="363" t="s">
        <v>10618</v>
      </c>
      <c r="C526" s="363" t="s">
        <v>10256</v>
      </c>
      <c r="D526" s="363" t="s">
        <v>10257</v>
      </c>
      <c r="E526" s="363" t="s">
        <v>10264</v>
      </c>
      <c r="F526" s="363" t="s">
        <v>10150</v>
      </c>
      <c r="G526" s="363" t="s">
        <v>10151</v>
      </c>
      <c r="H526" s="363" t="s">
        <v>8507</v>
      </c>
      <c r="I526" s="363" t="s">
        <v>8309</v>
      </c>
      <c r="J526" s="363" t="s">
        <v>8309</v>
      </c>
    </row>
    <row r="527" ht="15.75" customHeight="1">
      <c r="A527" s="363" t="s">
        <v>10573</v>
      </c>
      <c r="B527" s="363" t="s">
        <v>10619</v>
      </c>
      <c r="C527" s="363" t="s">
        <v>10256</v>
      </c>
      <c r="D527" s="363" t="s">
        <v>10257</v>
      </c>
      <c r="E527" s="363" t="s">
        <v>10264</v>
      </c>
      <c r="F527" s="363" t="s">
        <v>10152</v>
      </c>
      <c r="G527" s="363" t="s">
        <v>10153</v>
      </c>
      <c r="H527" s="363" t="s">
        <v>8507</v>
      </c>
      <c r="I527" s="363" t="s">
        <v>8309</v>
      </c>
      <c r="J527" s="363" t="s">
        <v>8309</v>
      </c>
    </row>
    <row r="528" ht="15.0" customHeight="1">
      <c r="A528" s="363" t="s">
        <v>10573</v>
      </c>
      <c r="B528" s="363" t="s">
        <v>10620</v>
      </c>
      <c r="C528" s="363" t="s">
        <v>10256</v>
      </c>
      <c r="D528" s="363" t="s">
        <v>10257</v>
      </c>
      <c r="E528" s="363" t="s">
        <v>10258</v>
      </c>
      <c r="F528" s="363" t="s">
        <v>10154</v>
      </c>
      <c r="G528" s="363" t="s">
        <v>10036</v>
      </c>
      <c r="H528" s="363" t="s">
        <v>8507</v>
      </c>
      <c r="I528" s="363" t="s">
        <v>8309</v>
      </c>
      <c r="J528" s="363" t="s">
        <v>8309</v>
      </c>
    </row>
    <row r="529" ht="15.0" customHeight="1">
      <c r="A529" s="363" t="s">
        <v>10573</v>
      </c>
      <c r="B529" s="363" t="s">
        <v>10621</v>
      </c>
      <c r="C529" s="363" t="s">
        <v>10256</v>
      </c>
      <c r="D529" s="363" t="s">
        <v>10257</v>
      </c>
      <c r="E529" s="363" t="s">
        <v>10258</v>
      </c>
      <c r="F529" s="363" t="s">
        <v>10155</v>
      </c>
      <c r="G529" s="363" t="s">
        <v>10156</v>
      </c>
      <c r="H529" s="363" t="s">
        <v>8507</v>
      </c>
      <c r="I529" s="363" t="s">
        <v>8309</v>
      </c>
      <c r="J529" s="363" t="s">
        <v>8309</v>
      </c>
    </row>
    <row r="530" ht="15.75" customHeight="1">
      <c r="A530" s="363" t="s">
        <v>10573</v>
      </c>
      <c r="B530" s="363" t="s">
        <v>10621</v>
      </c>
      <c r="C530" s="363" t="s">
        <v>10256</v>
      </c>
      <c r="D530" s="363" t="s">
        <v>10257</v>
      </c>
      <c r="E530" s="363" t="s">
        <v>10258</v>
      </c>
      <c r="F530" s="363" t="s">
        <v>10155</v>
      </c>
      <c r="G530" s="363" t="s">
        <v>10156</v>
      </c>
      <c r="H530" s="363" t="s">
        <v>7569</v>
      </c>
      <c r="I530" s="363" t="s">
        <v>8309</v>
      </c>
      <c r="J530" s="363" t="s">
        <v>8309</v>
      </c>
    </row>
    <row r="531" ht="15.0" customHeight="1">
      <c r="A531" s="363" t="s">
        <v>10622</v>
      </c>
      <c r="B531" s="363" t="s">
        <v>10623</v>
      </c>
      <c r="C531" s="363" t="s">
        <v>10256</v>
      </c>
      <c r="D531" s="363" t="s">
        <v>10257</v>
      </c>
      <c r="E531" s="363" t="s">
        <v>10264</v>
      </c>
      <c r="F531" s="363" t="s">
        <v>10157</v>
      </c>
      <c r="G531" s="363" t="s">
        <v>10158</v>
      </c>
      <c r="H531" s="363" t="s">
        <v>8324</v>
      </c>
      <c r="I531" s="363" t="s">
        <v>8309</v>
      </c>
      <c r="J531" s="363" t="s">
        <v>8309</v>
      </c>
    </row>
    <row r="532" ht="15.0" customHeight="1">
      <c r="A532" s="363" t="s">
        <v>10622</v>
      </c>
      <c r="B532" s="363" t="s">
        <v>10623</v>
      </c>
      <c r="C532" s="363" t="s">
        <v>10256</v>
      </c>
      <c r="D532" s="363" t="s">
        <v>10257</v>
      </c>
      <c r="E532" s="363" t="s">
        <v>10264</v>
      </c>
      <c r="F532" s="363" t="s">
        <v>10157</v>
      </c>
      <c r="G532" s="363" t="s">
        <v>10158</v>
      </c>
      <c r="H532" s="363" t="s">
        <v>8507</v>
      </c>
      <c r="I532" s="363" t="s">
        <v>8309</v>
      </c>
      <c r="J532" s="363" t="s">
        <v>8309</v>
      </c>
    </row>
    <row r="533" ht="15.75" customHeight="1">
      <c r="A533" s="363" t="s">
        <v>10622</v>
      </c>
      <c r="B533" s="363" t="s">
        <v>10624</v>
      </c>
      <c r="C533" s="363" t="s">
        <v>10256</v>
      </c>
      <c r="D533" s="363" t="s">
        <v>10257</v>
      </c>
      <c r="E533" s="363" t="s">
        <v>10258</v>
      </c>
      <c r="F533" s="363" t="s">
        <v>10159</v>
      </c>
      <c r="G533" s="363" t="s">
        <v>10160</v>
      </c>
      <c r="H533" s="363" t="s">
        <v>8342</v>
      </c>
      <c r="I533" s="363" t="s">
        <v>8309</v>
      </c>
      <c r="J533" s="363" t="s">
        <v>8309</v>
      </c>
    </row>
    <row r="534" ht="15.0" customHeight="1">
      <c r="A534" s="363" t="s">
        <v>10622</v>
      </c>
      <c r="B534" s="363" t="s">
        <v>10624</v>
      </c>
      <c r="C534" s="363" t="s">
        <v>10256</v>
      </c>
      <c r="D534" s="363" t="s">
        <v>10257</v>
      </c>
      <c r="E534" s="363" t="s">
        <v>10258</v>
      </c>
      <c r="F534" s="363" t="s">
        <v>10159</v>
      </c>
      <c r="G534" s="363" t="s">
        <v>10160</v>
      </c>
      <c r="H534" s="363" t="s">
        <v>8507</v>
      </c>
      <c r="I534" s="363" t="s">
        <v>8309</v>
      </c>
      <c r="J534" s="363" t="s">
        <v>8309</v>
      </c>
    </row>
    <row r="535" ht="15.0" customHeight="1">
      <c r="A535" s="363" t="s">
        <v>10622</v>
      </c>
      <c r="B535" s="363" t="s">
        <v>10625</v>
      </c>
      <c r="C535" s="363" t="s">
        <v>10256</v>
      </c>
      <c r="D535" s="363" t="s">
        <v>10257</v>
      </c>
      <c r="E535" s="363" t="s">
        <v>10261</v>
      </c>
      <c r="F535" s="363" t="s">
        <v>10161</v>
      </c>
      <c r="G535" s="363" t="s">
        <v>10162</v>
      </c>
      <c r="H535" s="363" t="s">
        <v>8507</v>
      </c>
      <c r="I535" s="363" t="s">
        <v>8309</v>
      </c>
      <c r="J535" s="363" t="s">
        <v>8309</v>
      </c>
    </row>
    <row r="536" ht="15.0" customHeight="1">
      <c r="A536" s="363" t="s">
        <v>10622</v>
      </c>
      <c r="B536" s="363" t="s">
        <v>10626</v>
      </c>
      <c r="C536" s="363" t="s">
        <v>10256</v>
      </c>
      <c r="D536" s="363" t="s">
        <v>10257</v>
      </c>
      <c r="E536" s="363" t="s">
        <v>10264</v>
      </c>
      <c r="F536" s="363" t="s">
        <v>10163</v>
      </c>
      <c r="G536" s="363" t="s">
        <v>10164</v>
      </c>
      <c r="H536" s="363" t="s">
        <v>8507</v>
      </c>
      <c r="I536" s="363" t="s">
        <v>8309</v>
      </c>
      <c r="J536" s="363" t="s">
        <v>8309</v>
      </c>
    </row>
    <row r="537" ht="15.75" customHeight="1">
      <c r="A537" s="363" t="s">
        <v>10622</v>
      </c>
      <c r="B537" s="363" t="s">
        <v>10627</v>
      </c>
      <c r="C537" s="363" t="s">
        <v>10256</v>
      </c>
      <c r="D537" s="363" t="s">
        <v>10257</v>
      </c>
      <c r="E537" s="363" t="s">
        <v>10264</v>
      </c>
      <c r="F537" s="363" t="s">
        <v>10165</v>
      </c>
      <c r="G537" s="363" t="s">
        <v>9868</v>
      </c>
      <c r="H537" s="363" t="s">
        <v>8507</v>
      </c>
      <c r="I537" s="363" t="s">
        <v>8309</v>
      </c>
      <c r="J537" s="363" t="s">
        <v>8309</v>
      </c>
    </row>
    <row r="538" ht="15.0" customHeight="1">
      <c r="A538" s="363" t="s">
        <v>10622</v>
      </c>
      <c r="B538" s="363" t="s">
        <v>10628</v>
      </c>
      <c r="C538" s="363" t="s">
        <v>10256</v>
      </c>
      <c r="D538" s="363" t="s">
        <v>10257</v>
      </c>
      <c r="E538" s="363" t="s">
        <v>10261</v>
      </c>
      <c r="F538" s="363" t="s">
        <v>10166</v>
      </c>
      <c r="G538" s="363" t="s">
        <v>10082</v>
      </c>
      <c r="H538" s="363" t="s">
        <v>8507</v>
      </c>
      <c r="I538" s="363" t="s">
        <v>8309</v>
      </c>
      <c r="J538" s="363" t="s">
        <v>8309</v>
      </c>
    </row>
    <row r="539" ht="15.0" customHeight="1">
      <c r="A539" s="363" t="s">
        <v>10622</v>
      </c>
      <c r="B539" s="363" t="s">
        <v>10629</v>
      </c>
      <c r="C539" s="363" t="s">
        <v>10256</v>
      </c>
      <c r="D539" s="363" t="s">
        <v>10257</v>
      </c>
      <c r="E539" s="363" t="s">
        <v>10258</v>
      </c>
      <c r="F539" s="363" t="s">
        <v>9973</v>
      </c>
      <c r="G539" s="363" t="s">
        <v>10167</v>
      </c>
      <c r="H539" s="363" t="s">
        <v>8342</v>
      </c>
      <c r="I539" s="363" t="s">
        <v>8309</v>
      </c>
      <c r="J539" s="363" t="s">
        <v>8309</v>
      </c>
    </row>
    <row r="540" ht="15.75" customHeight="1">
      <c r="A540" s="363" t="s">
        <v>10622</v>
      </c>
      <c r="B540" s="363" t="s">
        <v>10629</v>
      </c>
      <c r="C540" s="363" t="s">
        <v>10256</v>
      </c>
      <c r="D540" s="363" t="s">
        <v>10257</v>
      </c>
      <c r="E540" s="363" t="s">
        <v>10258</v>
      </c>
      <c r="F540" s="363" t="s">
        <v>9973</v>
      </c>
      <c r="G540" s="363" t="s">
        <v>10167</v>
      </c>
      <c r="H540" s="363" t="s">
        <v>35</v>
      </c>
      <c r="I540" s="363" t="s">
        <v>8309</v>
      </c>
      <c r="J540" s="363" t="s">
        <v>8309</v>
      </c>
    </row>
    <row r="541" ht="15.0" customHeight="1">
      <c r="A541" s="363" t="s">
        <v>10622</v>
      </c>
      <c r="B541" s="363" t="s">
        <v>10630</v>
      </c>
      <c r="C541" s="363" t="s">
        <v>10256</v>
      </c>
      <c r="D541" s="363" t="s">
        <v>10257</v>
      </c>
      <c r="E541" s="363" t="s">
        <v>10261</v>
      </c>
      <c r="F541" s="363" t="s">
        <v>9859</v>
      </c>
      <c r="G541" s="363" t="s">
        <v>9860</v>
      </c>
      <c r="H541" s="363" t="s">
        <v>8389</v>
      </c>
      <c r="I541" s="363" t="s">
        <v>8309</v>
      </c>
      <c r="J541" s="363" t="s">
        <v>8309</v>
      </c>
    </row>
    <row r="542" ht="15.0" customHeight="1">
      <c r="A542" s="363" t="s">
        <v>10631</v>
      </c>
      <c r="B542" s="363" t="s">
        <v>10632</v>
      </c>
      <c r="C542" s="363" t="s">
        <v>10256</v>
      </c>
      <c r="D542" s="363" t="s">
        <v>10257</v>
      </c>
      <c r="E542" s="363" t="s">
        <v>10261</v>
      </c>
      <c r="F542" s="363" t="s">
        <v>10168</v>
      </c>
      <c r="G542" s="363" t="s">
        <v>10169</v>
      </c>
      <c r="H542" s="363" t="s">
        <v>8507</v>
      </c>
      <c r="I542" s="363" t="s">
        <v>8309</v>
      </c>
      <c r="J542" s="363" t="s">
        <v>8309</v>
      </c>
    </row>
    <row r="543" ht="15.75" customHeight="1">
      <c r="A543" s="363" t="s">
        <v>10622</v>
      </c>
      <c r="B543" s="363" t="s">
        <v>10633</v>
      </c>
      <c r="C543" s="363" t="s">
        <v>10256</v>
      </c>
      <c r="D543" s="363" t="s">
        <v>10257</v>
      </c>
      <c r="E543" s="363" t="s">
        <v>10261</v>
      </c>
      <c r="F543" s="363" t="s">
        <v>10170</v>
      </c>
      <c r="G543" s="363" t="s">
        <v>10171</v>
      </c>
      <c r="H543" s="363" t="s">
        <v>8507</v>
      </c>
      <c r="I543" s="363" t="s">
        <v>8309</v>
      </c>
      <c r="J543" s="363" t="s">
        <v>8309</v>
      </c>
    </row>
    <row r="544" ht="15.0" customHeight="1">
      <c r="A544" s="363" t="s">
        <v>10622</v>
      </c>
      <c r="B544" s="363" t="s">
        <v>10634</v>
      </c>
      <c r="C544" s="363" t="s">
        <v>10256</v>
      </c>
      <c r="D544" s="363" t="s">
        <v>10257</v>
      </c>
      <c r="E544" s="363" t="s">
        <v>10261</v>
      </c>
      <c r="F544" s="363" t="s">
        <v>10172</v>
      </c>
      <c r="G544" s="363" t="s">
        <v>10173</v>
      </c>
      <c r="H544" s="363" t="s">
        <v>7904</v>
      </c>
      <c r="I544" s="363" t="s">
        <v>8309</v>
      </c>
      <c r="J544" s="363" t="s">
        <v>8309</v>
      </c>
    </row>
    <row r="545" ht="15.0" customHeight="1">
      <c r="A545" s="363" t="s">
        <v>10622</v>
      </c>
      <c r="B545" s="363" t="s">
        <v>10634</v>
      </c>
      <c r="C545" s="363" t="s">
        <v>10256</v>
      </c>
      <c r="D545" s="363" t="s">
        <v>10257</v>
      </c>
      <c r="E545" s="363" t="s">
        <v>10261</v>
      </c>
      <c r="F545" s="363" t="s">
        <v>10172</v>
      </c>
      <c r="G545" s="363" t="s">
        <v>10173</v>
      </c>
      <c r="H545" s="363" t="s">
        <v>7569</v>
      </c>
      <c r="I545" s="363" t="s">
        <v>8309</v>
      </c>
      <c r="J545" s="363" t="s">
        <v>8309</v>
      </c>
    </row>
    <row r="546" ht="15.75" customHeight="1">
      <c r="A546" s="363" t="s">
        <v>10622</v>
      </c>
      <c r="B546" s="363" t="s">
        <v>10634</v>
      </c>
      <c r="C546" s="363" t="s">
        <v>10256</v>
      </c>
      <c r="D546" s="363" t="s">
        <v>10257</v>
      </c>
      <c r="E546" s="363" t="s">
        <v>10261</v>
      </c>
      <c r="F546" s="363" t="s">
        <v>10172</v>
      </c>
      <c r="G546" s="363" t="s">
        <v>10173</v>
      </c>
      <c r="H546" s="363" t="s">
        <v>8318</v>
      </c>
      <c r="I546" s="363" t="s">
        <v>8309</v>
      </c>
      <c r="J546" s="363" t="s">
        <v>8309</v>
      </c>
    </row>
    <row r="547" ht="15.0" customHeight="1">
      <c r="A547" s="363" t="s">
        <v>10622</v>
      </c>
      <c r="B547" s="363" t="s">
        <v>10634</v>
      </c>
      <c r="C547" s="363" t="s">
        <v>10256</v>
      </c>
      <c r="D547" s="363" t="s">
        <v>10257</v>
      </c>
      <c r="E547" s="363" t="s">
        <v>10261</v>
      </c>
      <c r="F547" s="363" t="s">
        <v>10172</v>
      </c>
      <c r="G547" s="363" t="s">
        <v>10173</v>
      </c>
      <c r="H547" s="363" t="s">
        <v>35</v>
      </c>
      <c r="I547" s="363" t="s">
        <v>8309</v>
      </c>
      <c r="J547" s="363" t="s">
        <v>8309</v>
      </c>
    </row>
    <row r="548" ht="15.0" customHeight="1">
      <c r="A548" s="363" t="s">
        <v>10635</v>
      </c>
      <c r="B548" s="363" t="s">
        <v>10636</v>
      </c>
      <c r="C548" s="363" t="s">
        <v>10256</v>
      </c>
      <c r="D548" s="363" t="s">
        <v>10257</v>
      </c>
      <c r="E548" s="363" t="s">
        <v>10261</v>
      </c>
      <c r="F548" s="363" t="s">
        <v>10174</v>
      </c>
      <c r="G548" s="363" t="s">
        <v>10175</v>
      </c>
      <c r="H548" s="363" t="s">
        <v>8342</v>
      </c>
      <c r="I548" s="363" t="s">
        <v>8309</v>
      </c>
      <c r="J548" s="363" t="s">
        <v>8309</v>
      </c>
    </row>
    <row r="549" ht="15.0" customHeight="1">
      <c r="A549" s="363" t="s">
        <v>10635</v>
      </c>
      <c r="B549" s="363" t="s">
        <v>10636</v>
      </c>
      <c r="C549" s="363" t="s">
        <v>10256</v>
      </c>
      <c r="D549" s="363" t="s">
        <v>10257</v>
      </c>
      <c r="E549" s="363" t="s">
        <v>10261</v>
      </c>
      <c r="F549" s="363" t="s">
        <v>10174</v>
      </c>
      <c r="G549" s="363" t="s">
        <v>10175</v>
      </c>
      <c r="H549" s="363" t="s">
        <v>8507</v>
      </c>
      <c r="I549" s="363" t="s">
        <v>8309</v>
      </c>
      <c r="J549" s="363" t="s">
        <v>8309</v>
      </c>
    </row>
    <row r="550" ht="15.75" customHeight="1">
      <c r="A550" s="363" t="s">
        <v>10635</v>
      </c>
      <c r="B550" s="363" t="s">
        <v>10637</v>
      </c>
      <c r="C550" s="363" t="s">
        <v>10256</v>
      </c>
      <c r="D550" s="363" t="s">
        <v>10257</v>
      </c>
      <c r="E550" s="363" t="s">
        <v>10261</v>
      </c>
      <c r="F550" s="363" t="s">
        <v>10176</v>
      </c>
      <c r="G550" s="363" t="s">
        <v>10177</v>
      </c>
      <c r="H550" s="363" t="s">
        <v>8507</v>
      </c>
      <c r="I550" s="363" t="s">
        <v>8309</v>
      </c>
      <c r="J550" s="363" t="s">
        <v>8309</v>
      </c>
    </row>
    <row r="551" ht="15.0" customHeight="1">
      <c r="A551" s="363" t="s">
        <v>10635</v>
      </c>
      <c r="B551" s="363" t="s">
        <v>10638</v>
      </c>
      <c r="C551" s="363" t="s">
        <v>10256</v>
      </c>
      <c r="D551" s="363" t="s">
        <v>10257</v>
      </c>
      <c r="E551" s="363" t="s">
        <v>10261</v>
      </c>
      <c r="F551" s="363" t="s">
        <v>10178</v>
      </c>
      <c r="G551" s="363" t="s">
        <v>9930</v>
      </c>
      <c r="H551" s="363" t="s">
        <v>8507</v>
      </c>
      <c r="I551" s="363" t="s">
        <v>8309</v>
      </c>
      <c r="J551" s="363" t="s">
        <v>8309</v>
      </c>
    </row>
    <row r="552" ht="15.0" customHeight="1">
      <c r="A552" s="363" t="s">
        <v>10635</v>
      </c>
      <c r="B552" s="363" t="s">
        <v>10639</v>
      </c>
      <c r="C552" s="363" t="s">
        <v>10256</v>
      </c>
      <c r="D552" s="363" t="s">
        <v>10257</v>
      </c>
      <c r="E552" s="363" t="s">
        <v>10264</v>
      </c>
      <c r="F552" s="363" t="s">
        <v>10179</v>
      </c>
      <c r="G552" s="363" t="s">
        <v>10180</v>
      </c>
      <c r="H552" s="363" t="s">
        <v>8507</v>
      </c>
      <c r="I552" s="363" t="s">
        <v>8309</v>
      </c>
      <c r="J552" s="363" t="s">
        <v>8309</v>
      </c>
    </row>
    <row r="553" ht="15.75" customHeight="1">
      <c r="A553" s="363" t="s">
        <v>10635</v>
      </c>
      <c r="B553" s="363" t="s">
        <v>10640</v>
      </c>
      <c r="C553" s="363" t="s">
        <v>10256</v>
      </c>
      <c r="D553" s="363" t="s">
        <v>10257</v>
      </c>
      <c r="E553" s="363" t="s">
        <v>10264</v>
      </c>
      <c r="F553" s="363" t="s">
        <v>9919</v>
      </c>
      <c r="G553" s="363" t="s">
        <v>10181</v>
      </c>
      <c r="H553" s="363" t="s">
        <v>8342</v>
      </c>
      <c r="I553" s="363" t="s">
        <v>8309</v>
      </c>
      <c r="J553" s="363" t="s">
        <v>8309</v>
      </c>
    </row>
    <row r="554" ht="15.0" customHeight="1">
      <c r="A554" s="363" t="s">
        <v>10635</v>
      </c>
      <c r="B554" s="363" t="s">
        <v>10640</v>
      </c>
      <c r="C554" s="363" t="s">
        <v>10256</v>
      </c>
      <c r="D554" s="363" t="s">
        <v>10257</v>
      </c>
      <c r="E554" s="363" t="s">
        <v>10264</v>
      </c>
      <c r="F554" s="363" t="s">
        <v>9919</v>
      </c>
      <c r="G554" s="363" t="s">
        <v>10181</v>
      </c>
      <c r="H554" s="363" t="s">
        <v>7939</v>
      </c>
      <c r="I554" s="363" t="s">
        <v>8309</v>
      </c>
      <c r="J554" s="363" t="s">
        <v>8309</v>
      </c>
    </row>
    <row r="555" ht="15.0" customHeight="1">
      <c r="A555" s="363" t="s">
        <v>10635</v>
      </c>
      <c r="B555" s="363" t="s">
        <v>10640</v>
      </c>
      <c r="C555" s="363" t="s">
        <v>10256</v>
      </c>
      <c r="D555" s="363" t="s">
        <v>10257</v>
      </c>
      <c r="E555" s="363" t="s">
        <v>10264</v>
      </c>
      <c r="F555" s="363" t="s">
        <v>9919</v>
      </c>
      <c r="G555" s="363" t="s">
        <v>10181</v>
      </c>
      <c r="H555" s="363" t="s">
        <v>35</v>
      </c>
      <c r="I555" s="363" t="s">
        <v>8309</v>
      </c>
      <c r="J555" s="363" t="s">
        <v>8309</v>
      </c>
    </row>
    <row r="556" ht="15.75" customHeight="1">
      <c r="A556" s="363" t="s">
        <v>10635</v>
      </c>
      <c r="B556" s="363" t="s">
        <v>10641</v>
      </c>
      <c r="C556" s="363" t="s">
        <v>10256</v>
      </c>
      <c r="D556" s="363" t="s">
        <v>10257</v>
      </c>
      <c r="E556" s="363" t="s">
        <v>10258</v>
      </c>
      <c r="F556" s="363" t="s">
        <v>10182</v>
      </c>
      <c r="G556" s="363" t="s">
        <v>10183</v>
      </c>
      <c r="H556" s="363" t="s">
        <v>8342</v>
      </c>
      <c r="I556" s="363" t="s">
        <v>8309</v>
      </c>
      <c r="J556" s="363" t="s">
        <v>8309</v>
      </c>
    </row>
    <row r="557" ht="15.0" customHeight="1">
      <c r="A557" s="363" t="s">
        <v>10642</v>
      </c>
      <c r="B557" s="363" t="s">
        <v>3205</v>
      </c>
      <c r="C557" s="363" t="s">
        <v>10256</v>
      </c>
      <c r="D557" s="363" t="s">
        <v>10257</v>
      </c>
      <c r="E557" s="363" t="s">
        <v>10264</v>
      </c>
      <c r="F557" s="363" t="s">
        <v>10184</v>
      </c>
      <c r="G557" s="363" t="s">
        <v>10185</v>
      </c>
      <c r="H557" s="363" t="s">
        <v>8507</v>
      </c>
      <c r="I557" s="363" t="s">
        <v>8309</v>
      </c>
      <c r="J557" s="363" t="s">
        <v>8309</v>
      </c>
    </row>
    <row r="558" ht="15.0" customHeight="1">
      <c r="A558" s="363" t="s">
        <v>10642</v>
      </c>
      <c r="B558" s="363" t="s">
        <v>3208</v>
      </c>
      <c r="C558" s="363" t="s">
        <v>10256</v>
      </c>
      <c r="D558" s="363" t="s">
        <v>10257</v>
      </c>
      <c r="E558" s="363" t="s">
        <v>10258</v>
      </c>
      <c r="F558" s="363" t="s">
        <v>10186</v>
      </c>
      <c r="G558" s="363" t="s">
        <v>10187</v>
      </c>
      <c r="H558" s="363" t="s">
        <v>8342</v>
      </c>
      <c r="I558" s="363" t="s">
        <v>8309</v>
      </c>
      <c r="J558" s="363" t="s">
        <v>8309</v>
      </c>
    </row>
    <row r="559" ht="15.75" customHeight="1">
      <c r="A559" s="363" t="s">
        <v>10642</v>
      </c>
      <c r="B559" s="363" t="s">
        <v>3208</v>
      </c>
      <c r="C559" s="363" t="s">
        <v>10256</v>
      </c>
      <c r="D559" s="363" t="s">
        <v>10257</v>
      </c>
      <c r="E559" s="363" t="s">
        <v>10258</v>
      </c>
      <c r="F559" s="363" t="s">
        <v>10186</v>
      </c>
      <c r="G559" s="363" t="s">
        <v>10187</v>
      </c>
      <c r="H559" s="363" t="s">
        <v>8507</v>
      </c>
      <c r="I559" s="363" t="s">
        <v>8309</v>
      </c>
      <c r="J559" s="363" t="s">
        <v>8309</v>
      </c>
    </row>
    <row r="560" ht="15.0" customHeight="1">
      <c r="A560" s="363" t="s">
        <v>10642</v>
      </c>
      <c r="B560" s="363" t="s">
        <v>3211</v>
      </c>
      <c r="C560" s="363" t="s">
        <v>10256</v>
      </c>
      <c r="D560" s="363" t="s">
        <v>10257</v>
      </c>
      <c r="E560" s="363" t="s">
        <v>10261</v>
      </c>
      <c r="F560" s="363" t="s">
        <v>10188</v>
      </c>
      <c r="G560" s="363" t="s">
        <v>10189</v>
      </c>
      <c r="H560" s="363" t="s">
        <v>8342</v>
      </c>
      <c r="I560" s="363" t="s">
        <v>8309</v>
      </c>
      <c r="J560" s="363" t="s">
        <v>8309</v>
      </c>
    </row>
    <row r="561" ht="15.0" customHeight="1">
      <c r="A561" s="363" t="s">
        <v>10642</v>
      </c>
      <c r="B561" s="363" t="s">
        <v>3212</v>
      </c>
      <c r="C561" s="363" t="s">
        <v>10256</v>
      </c>
      <c r="D561" s="363" t="s">
        <v>10257</v>
      </c>
      <c r="E561" s="363" t="s">
        <v>10264</v>
      </c>
      <c r="F561" s="363" t="s">
        <v>10190</v>
      </c>
      <c r="G561" s="363" t="s">
        <v>10191</v>
      </c>
      <c r="H561" s="363" t="s">
        <v>7904</v>
      </c>
      <c r="I561" s="363" t="s">
        <v>8309</v>
      </c>
      <c r="J561" s="363" t="s">
        <v>8309</v>
      </c>
    </row>
    <row r="562" ht="15.75" customHeight="1">
      <c r="A562" s="363" t="s">
        <v>10642</v>
      </c>
      <c r="B562" s="363" t="s">
        <v>3212</v>
      </c>
      <c r="C562" s="363" t="s">
        <v>10256</v>
      </c>
      <c r="D562" s="363" t="s">
        <v>10257</v>
      </c>
      <c r="E562" s="363" t="s">
        <v>10264</v>
      </c>
      <c r="F562" s="363" t="s">
        <v>10190</v>
      </c>
      <c r="G562" s="363" t="s">
        <v>10191</v>
      </c>
      <c r="H562" s="363" t="s">
        <v>8507</v>
      </c>
      <c r="I562" s="363" t="s">
        <v>8309</v>
      </c>
      <c r="J562" s="363" t="s">
        <v>8309</v>
      </c>
    </row>
    <row r="563" ht="15.0" customHeight="1">
      <c r="A563" s="363" t="s">
        <v>10642</v>
      </c>
      <c r="B563" s="363" t="s">
        <v>3221</v>
      </c>
      <c r="C563" s="363" t="s">
        <v>10256</v>
      </c>
      <c r="D563" s="363" t="s">
        <v>10257</v>
      </c>
      <c r="E563" s="363" t="s">
        <v>10261</v>
      </c>
      <c r="F563" s="363" t="s">
        <v>10192</v>
      </c>
      <c r="G563" s="363" t="s">
        <v>10193</v>
      </c>
      <c r="H563" s="363" t="s">
        <v>8507</v>
      </c>
      <c r="I563" s="363" t="s">
        <v>8309</v>
      </c>
      <c r="J563" s="363" t="s">
        <v>8309</v>
      </c>
    </row>
    <row r="564" ht="15.0" customHeight="1">
      <c r="A564" s="363" t="s">
        <v>10642</v>
      </c>
      <c r="B564" s="363" t="s">
        <v>3223</v>
      </c>
      <c r="C564" s="363" t="s">
        <v>10256</v>
      </c>
      <c r="D564" s="363" t="s">
        <v>10257</v>
      </c>
      <c r="E564" s="363" t="s">
        <v>10258</v>
      </c>
      <c r="F564" s="363" t="s">
        <v>10194</v>
      </c>
      <c r="G564" s="363" t="s">
        <v>10195</v>
      </c>
      <c r="H564" s="363" t="s">
        <v>35</v>
      </c>
      <c r="I564" s="363" t="s">
        <v>8309</v>
      </c>
      <c r="J564" s="363" t="s">
        <v>8309</v>
      </c>
    </row>
    <row r="565" ht="15.0" customHeight="1">
      <c r="A565" s="363" t="s">
        <v>10642</v>
      </c>
      <c r="B565" s="363" t="s">
        <v>3226</v>
      </c>
      <c r="C565" s="363" t="s">
        <v>10256</v>
      </c>
      <c r="D565" s="363" t="s">
        <v>10257</v>
      </c>
      <c r="E565" s="363" t="s">
        <v>10258</v>
      </c>
      <c r="F565" s="363" t="s">
        <v>10196</v>
      </c>
      <c r="G565" s="363" t="s">
        <v>10197</v>
      </c>
      <c r="H565" s="363" t="s">
        <v>8507</v>
      </c>
      <c r="I565" s="363" t="s">
        <v>8309</v>
      </c>
      <c r="J565" s="363" t="s">
        <v>8309</v>
      </c>
    </row>
    <row r="566" ht="15.75" customHeight="1">
      <c r="A566" s="363" t="s">
        <v>10642</v>
      </c>
      <c r="B566" s="363" t="s">
        <v>3226</v>
      </c>
      <c r="C566" s="363" t="s">
        <v>10256</v>
      </c>
      <c r="D566" s="363" t="s">
        <v>10257</v>
      </c>
      <c r="E566" s="363" t="s">
        <v>10258</v>
      </c>
      <c r="F566" s="363" t="s">
        <v>10196</v>
      </c>
      <c r="G566" s="363" t="s">
        <v>10197</v>
      </c>
      <c r="H566" s="363" t="s">
        <v>7569</v>
      </c>
      <c r="I566" s="363" t="s">
        <v>8309</v>
      </c>
      <c r="J566" s="363" t="s">
        <v>8309</v>
      </c>
    </row>
    <row r="567" ht="15.0" customHeight="1">
      <c r="A567" s="363" t="s">
        <v>10642</v>
      </c>
      <c r="B567" s="363" t="s">
        <v>3229</v>
      </c>
      <c r="C567" s="363" t="s">
        <v>10256</v>
      </c>
      <c r="D567" s="363" t="s">
        <v>10257</v>
      </c>
      <c r="E567" s="363" t="s">
        <v>10264</v>
      </c>
      <c r="F567" s="363" t="s">
        <v>10028</v>
      </c>
      <c r="G567" s="363" t="s">
        <v>10198</v>
      </c>
      <c r="H567" s="363" t="s">
        <v>8507</v>
      </c>
      <c r="I567" s="363" t="s">
        <v>8309</v>
      </c>
      <c r="J567" s="363" t="s">
        <v>8309</v>
      </c>
    </row>
    <row r="568" ht="15.0" customHeight="1">
      <c r="A568" s="363" t="s">
        <v>10642</v>
      </c>
      <c r="B568" s="363" t="s">
        <v>3230</v>
      </c>
      <c r="C568" s="363" t="s">
        <v>10256</v>
      </c>
      <c r="D568" s="363" t="s">
        <v>10257</v>
      </c>
      <c r="E568" s="363" t="s">
        <v>10258</v>
      </c>
      <c r="F568" s="363" t="s">
        <v>10199</v>
      </c>
      <c r="G568" s="363" t="s">
        <v>10006</v>
      </c>
      <c r="H568" s="363" t="s">
        <v>8342</v>
      </c>
      <c r="I568" s="363" t="s">
        <v>8309</v>
      </c>
      <c r="J568" s="363" t="s">
        <v>8309</v>
      </c>
    </row>
    <row r="569" ht="15.75" customHeight="1">
      <c r="A569" s="363" t="s">
        <v>10642</v>
      </c>
      <c r="B569" s="363" t="s">
        <v>3232</v>
      </c>
      <c r="C569" s="363" t="s">
        <v>10256</v>
      </c>
      <c r="D569" s="363" t="s">
        <v>10257</v>
      </c>
      <c r="E569" s="363" t="s">
        <v>10258</v>
      </c>
      <c r="F569" s="363" t="s">
        <v>10200</v>
      </c>
      <c r="G569" s="363" t="s">
        <v>10115</v>
      </c>
      <c r="H569" s="363" t="s">
        <v>8507</v>
      </c>
      <c r="I569" s="363" t="s">
        <v>8309</v>
      </c>
      <c r="J569" s="363" t="s">
        <v>8309</v>
      </c>
    </row>
    <row r="570" ht="15.0" customHeight="1">
      <c r="A570" s="363" t="s">
        <v>10642</v>
      </c>
      <c r="B570" s="363" t="s">
        <v>3234</v>
      </c>
      <c r="C570" s="363" t="s">
        <v>10256</v>
      </c>
      <c r="D570" s="363" t="s">
        <v>10257</v>
      </c>
      <c r="E570" s="363" t="s">
        <v>10258</v>
      </c>
      <c r="F570" s="363" t="s">
        <v>10201</v>
      </c>
      <c r="G570" s="363" t="s">
        <v>10202</v>
      </c>
      <c r="H570" s="363" t="s">
        <v>8507</v>
      </c>
      <c r="I570" s="363" t="s">
        <v>8309</v>
      </c>
      <c r="J570" s="363" t="s">
        <v>8309</v>
      </c>
    </row>
    <row r="571" ht="15.0" customHeight="1">
      <c r="A571" s="363" t="s">
        <v>10642</v>
      </c>
      <c r="B571" s="363" t="s">
        <v>3235</v>
      </c>
      <c r="C571" s="363" t="s">
        <v>10256</v>
      </c>
      <c r="D571" s="363" t="s">
        <v>10257</v>
      </c>
      <c r="E571" s="363" t="s">
        <v>10258</v>
      </c>
      <c r="F571" s="363" t="s">
        <v>10203</v>
      </c>
      <c r="G571" s="363" t="s">
        <v>10204</v>
      </c>
      <c r="H571" s="363" t="s">
        <v>8507</v>
      </c>
      <c r="I571" s="363" t="s">
        <v>8309</v>
      </c>
      <c r="J571" s="363" t="s">
        <v>8309</v>
      </c>
    </row>
    <row r="572" ht="15.75" customHeight="1">
      <c r="A572" s="363" t="s">
        <v>10642</v>
      </c>
      <c r="B572" s="363" t="s">
        <v>3237</v>
      </c>
      <c r="C572" s="363" t="s">
        <v>10256</v>
      </c>
      <c r="D572" s="363" t="s">
        <v>10257</v>
      </c>
      <c r="E572" s="363" t="s">
        <v>10261</v>
      </c>
      <c r="F572" s="363" t="s">
        <v>10205</v>
      </c>
      <c r="G572" s="363" t="s">
        <v>10206</v>
      </c>
      <c r="H572" s="363" t="s">
        <v>8507</v>
      </c>
      <c r="I572" s="363" t="s">
        <v>8309</v>
      </c>
      <c r="J572" s="363" t="s">
        <v>8309</v>
      </c>
    </row>
    <row r="573" ht="15.0" customHeight="1">
      <c r="A573" s="363" t="s">
        <v>10642</v>
      </c>
      <c r="B573" s="363" t="s">
        <v>3238</v>
      </c>
      <c r="C573" s="363" t="s">
        <v>10256</v>
      </c>
      <c r="D573" s="363" t="s">
        <v>10257</v>
      </c>
      <c r="E573" s="363" t="s">
        <v>10261</v>
      </c>
      <c r="F573" s="363" t="s">
        <v>10207</v>
      </c>
      <c r="G573" s="363" t="s">
        <v>9930</v>
      </c>
      <c r="H573" s="363" t="s">
        <v>8507</v>
      </c>
      <c r="I573" s="363" t="s">
        <v>8309</v>
      </c>
      <c r="J573" s="363" t="s">
        <v>8309</v>
      </c>
    </row>
    <row r="574" ht="15.0" customHeight="1">
      <c r="A574" s="363" t="s">
        <v>10642</v>
      </c>
      <c r="B574" s="363" t="s">
        <v>3240</v>
      </c>
      <c r="C574" s="363" t="s">
        <v>10256</v>
      </c>
      <c r="D574" s="363" t="s">
        <v>10257</v>
      </c>
      <c r="E574" s="363" t="s">
        <v>10264</v>
      </c>
      <c r="F574" s="363" t="s">
        <v>10208</v>
      </c>
      <c r="G574" s="363" t="s">
        <v>10113</v>
      </c>
      <c r="H574" s="363" t="s">
        <v>7569</v>
      </c>
      <c r="I574" s="363" t="s">
        <v>8309</v>
      </c>
      <c r="J574" s="363" t="s">
        <v>8309</v>
      </c>
    </row>
    <row r="575" ht="15.75" customHeight="1">
      <c r="A575" s="363" t="s">
        <v>10642</v>
      </c>
      <c r="B575" s="363" t="s">
        <v>3242</v>
      </c>
      <c r="C575" s="363" t="s">
        <v>10256</v>
      </c>
      <c r="D575" s="363" t="s">
        <v>10257</v>
      </c>
      <c r="E575" s="363" t="s">
        <v>10264</v>
      </c>
      <c r="F575" s="363" t="s">
        <v>10209</v>
      </c>
      <c r="G575" s="363" t="s">
        <v>10210</v>
      </c>
      <c r="H575" s="363" t="s">
        <v>7939</v>
      </c>
      <c r="I575" s="363" t="s">
        <v>8309</v>
      </c>
      <c r="J575" s="363" t="s">
        <v>8309</v>
      </c>
    </row>
    <row r="576" ht="15.0" customHeight="1">
      <c r="A576" s="363" t="s">
        <v>10642</v>
      </c>
      <c r="B576" s="363" t="s">
        <v>3242</v>
      </c>
      <c r="C576" s="363" t="s">
        <v>10256</v>
      </c>
      <c r="D576" s="363" t="s">
        <v>10257</v>
      </c>
      <c r="E576" s="363" t="s">
        <v>10264</v>
      </c>
      <c r="F576" s="363" t="s">
        <v>10209</v>
      </c>
      <c r="G576" s="363" t="s">
        <v>10210</v>
      </c>
      <c r="H576" s="363" t="s">
        <v>8507</v>
      </c>
      <c r="I576" s="363" t="s">
        <v>8309</v>
      </c>
      <c r="J576" s="363" t="s">
        <v>8309</v>
      </c>
    </row>
    <row r="577" ht="15.0" customHeight="1">
      <c r="A577" s="363" t="s">
        <v>10642</v>
      </c>
      <c r="B577" s="363" t="s">
        <v>3243</v>
      </c>
      <c r="C577" s="363" t="s">
        <v>10256</v>
      </c>
      <c r="D577" s="363" t="s">
        <v>10257</v>
      </c>
      <c r="E577" s="363" t="s">
        <v>10264</v>
      </c>
      <c r="F577" s="363" t="s">
        <v>10211</v>
      </c>
      <c r="G577" s="363" t="s">
        <v>10212</v>
      </c>
      <c r="H577" s="363" t="s">
        <v>8507</v>
      </c>
      <c r="I577" s="363" t="s">
        <v>8309</v>
      </c>
      <c r="J577" s="363" t="s">
        <v>8309</v>
      </c>
    </row>
    <row r="578" ht="15.0" customHeight="1">
      <c r="A578" s="363" t="s">
        <v>10642</v>
      </c>
      <c r="B578" s="363" t="s">
        <v>3245</v>
      </c>
      <c r="C578" s="363" t="s">
        <v>10256</v>
      </c>
      <c r="D578" s="363" t="s">
        <v>10257</v>
      </c>
      <c r="E578" s="363" t="s">
        <v>10264</v>
      </c>
      <c r="F578" s="363" t="s">
        <v>10213</v>
      </c>
      <c r="G578" s="363" t="s">
        <v>10214</v>
      </c>
      <c r="H578" s="363" t="s">
        <v>7569</v>
      </c>
      <c r="I578" s="363" t="s">
        <v>8309</v>
      </c>
      <c r="J578" s="363" t="s">
        <v>8309</v>
      </c>
    </row>
    <row r="579" ht="15.75" customHeight="1">
      <c r="A579" s="363" t="s">
        <v>10642</v>
      </c>
      <c r="B579" s="363" t="s">
        <v>3247</v>
      </c>
      <c r="C579" s="363" t="s">
        <v>10256</v>
      </c>
      <c r="D579" s="363" t="s">
        <v>10257</v>
      </c>
      <c r="E579" s="363" t="s">
        <v>10264</v>
      </c>
      <c r="F579" s="363" t="s">
        <v>10165</v>
      </c>
      <c r="G579" s="363" t="s">
        <v>10215</v>
      </c>
      <c r="H579" s="363" t="s">
        <v>7939</v>
      </c>
      <c r="I579" s="363" t="s">
        <v>8309</v>
      </c>
      <c r="J579" s="363" t="s">
        <v>8309</v>
      </c>
    </row>
    <row r="580" ht="15.0" customHeight="1">
      <c r="A580" s="363" t="s">
        <v>10642</v>
      </c>
      <c r="B580" s="363" t="s">
        <v>3247</v>
      </c>
      <c r="C580" s="363" t="s">
        <v>10256</v>
      </c>
      <c r="D580" s="363" t="s">
        <v>10257</v>
      </c>
      <c r="E580" s="363" t="s">
        <v>10264</v>
      </c>
      <c r="F580" s="363" t="s">
        <v>10165</v>
      </c>
      <c r="G580" s="363" t="s">
        <v>10215</v>
      </c>
      <c r="H580" s="363" t="s">
        <v>8507</v>
      </c>
      <c r="I580" s="363" t="s">
        <v>8309</v>
      </c>
      <c r="J580" s="363" t="s">
        <v>8309</v>
      </c>
    </row>
    <row r="581" ht="15.0" customHeight="1">
      <c r="A581" s="363" t="s">
        <v>10642</v>
      </c>
      <c r="B581" s="363" t="s">
        <v>3248</v>
      </c>
      <c r="C581" s="363" t="s">
        <v>10256</v>
      </c>
      <c r="D581" s="363" t="s">
        <v>10257</v>
      </c>
      <c r="E581" s="363" t="s">
        <v>10261</v>
      </c>
      <c r="F581" s="363" t="s">
        <v>10216</v>
      </c>
      <c r="G581" s="363" t="s">
        <v>10217</v>
      </c>
      <c r="H581" s="363" t="s">
        <v>8342</v>
      </c>
      <c r="I581" s="363" t="s">
        <v>8309</v>
      </c>
      <c r="J581" s="363" t="s">
        <v>8309</v>
      </c>
    </row>
    <row r="582" ht="15.75" customHeight="1">
      <c r="A582" s="363" t="s">
        <v>10642</v>
      </c>
      <c r="B582" s="363" t="s">
        <v>3248</v>
      </c>
      <c r="C582" s="363" t="s">
        <v>10256</v>
      </c>
      <c r="D582" s="363" t="s">
        <v>10257</v>
      </c>
      <c r="E582" s="363" t="s">
        <v>10261</v>
      </c>
      <c r="F582" s="363" t="s">
        <v>10216</v>
      </c>
      <c r="G582" s="363" t="s">
        <v>10217</v>
      </c>
      <c r="H582" s="363" t="s">
        <v>8507</v>
      </c>
      <c r="I582" s="363" t="s">
        <v>8309</v>
      </c>
      <c r="J582" s="363" t="s">
        <v>8309</v>
      </c>
    </row>
    <row r="583" ht="15.0" customHeight="1">
      <c r="A583" s="363" t="s">
        <v>10642</v>
      </c>
      <c r="B583" s="363" t="s">
        <v>3249</v>
      </c>
      <c r="C583" s="363" t="s">
        <v>10256</v>
      </c>
      <c r="D583" s="363" t="s">
        <v>10257</v>
      </c>
      <c r="E583" s="363" t="s">
        <v>10261</v>
      </c>
      <c r="F583" s="363" t="s">
        <v>10218</v>
      </c>
      <c r="G583" s="363" t="s">
        <v>10219</v>
      </c>
      <c r="H583" s="363" t="s">
        <v>7569</v>
      </c>
      <c r="I583" s="363" t="s">
        <v>8309</v>
      </c>
      <c r="J583" s="363" t="s">
        <v>8309</v>
      </c>
    </row>
    <row r="584" ht="15.0" customHeight="1">
      <c r="A584" s="363" t="s">
        <v>10642</v>
      </c>
      <c r="B584" s="363" t="s">
        <v>3252</v>
      </c>
      <c r="C584" s="363" t="s">
        <v>10256</v>
      </c>
      <c r="D584" s="363" t="s">
        <v>10257</v>
      </c>
      <c r="E584" s="363" t="s">
        <v>10258</v>
      </c>
      <c r="F584" s="363" t="s">
        <v>10220</v>
      </c>
      <c r="G584" s="363" t="s">
        <v>10221</v>
      </c>
      <c r="H584" s="363" t="s">
        <v>8507</v>
      </c>
      <c r="I584" s="363" t="s">
        <v>8309</v>
      </c>
      <c r="J584" s="363" t="s">
        <v>8309</v>
      </c>
    </row>
    <row r="585" ht="15.75" customHeight="1">
      <c r="A585" s="363" t="s">
        <v>10642</v>
      </c>
      <c r="B585" s="363" t="s">
        <v>3253</v>
      </c>
      <c r="C585" s="363" t="s">
        <v>10256</v>
      </c>
      <c r="D585" s="363" t="s">
        <v>10257</v>
      </c>
      <c r="E585" s="363" t="s">
        <v>10264</v>
      </c>
      <c r="F585" s="363" t="s">
        <v>10222</v>
      </c>
      <c r="G585" s="363" t="s">
        <v>10223</v>
      </c>
      <c r="H585" s="363" t="s">
        <v>8324</v>
      </c>
      <c r="I585" s="363" t="s">
        <v>8309</v>
      </c>
      <c r="J585" s="363" t="s">
        <v>8309</v>
      </c>
    </row>
    <row r="586" ht="15.0" customHeight="1">
      <c r="A586" s="363" t="s">
        <v>10642</v>
      </c>
      <c r="B586" s="363" t="s">
        <v>3253</v>
      </c>
      <c r="C586" s="363" t="s">
        <v>10256</v>
      </c>
      <c r="D586" s="363" t="s">
        <v>10257</v>
      </c>
      <c r="E586" s="363" t="s">
        <v>10264</v>
      </c>
      <c r="F586" s="363" t="s">
        <v>10222</v>
      </c>
      <c r="G586" s="363" t="s">
        <v>10223</v>
      </c>
      <c r="H586" s="363" t="s">
        <v>8342</v>
      </c>
      <c r="I586" s="363" t="s">
        <v>8309</v>
      </c>
      <c r="J586" s="363" t="s">
        <v>8309</v>
      </c>
    </row>
    <row r="587" ht="15.0" customHeight="1">
      <c r="A587" s="363" t="s">
        <v>10642</v>
      </c>
      <c r="B587" s="363" t="s">
        <v>3253</v>
      </c>
      <c r="C587" s="363" t="s">
        <v>10256</v>
      </c>
      <c r="D587" s="363" t="s">
        <v>10257</v>
      </c>
      <c r="E587" s="363" t="s">
        <v>10264</v>
      </c>
      <c r="F587" s="363" t="s">
        <v>10222</v>
      </c>
      <c r="G587" s="363" t="s">
        <v>10223</v>
      </c>
      <c r="H587" s="363" t="s">
        <v>8507</v>
      </c>
      <c r="I587" s="363" t="s">
        <v>8309</v>
      </c>
      <c r="J587" s="363" t="s">
        <v>8309</v>
      </c>
    </row>
    <row r="588" ht="15.75" customHeight="1">
      <c r="A588" s="363" t="s">
        <v>10642</v>
      </c>
      <c r="B588" s="363" t="s">
        <v>3254</v>
      </c>
      <c r="C588" s="363" t="s">
        <v>10256</v>
      </c>
      <c r="D588" s="363" t="s">
        <v>10257</v>
      </c>
      <c r="E588" s="363" t="s">
        <v>10264</v>
      </c>
      <c r="F588" s="363" t="s">
        <v>9879</v>
      </c>
      <c r="G588" s="363" t="s">
        <v>10224</v>
      </c>
      <c r="H588" s="363" t="s">
        <v>8507</v>
      </c>
      <c r="I588" s="363" t="s">
        <v>8309</v>
      </c>
      <c r="J588" s="363" t="s">
        <v>8309</v>
      </c>
    </row>
    <row r="589" ht="15.0" customHeight="1">
      <c r="A589" s="363" t="s">
        <v>10642</v>
      </c>
      <c r="B589" s="363" t="s">
        <v>3255</v>
      </c>
      <c r="C589" s="363" t="s">
        <v>10256</v>
      </c>
      <c r="D589" s="363" t="s">
        <v>10257</v>
      </c>
      <c r="E589" s="363" t="s">
        <v>10261</v>
      </c>
      <c r="F589" s="363" t="s">
        <v>10225</v>
      </c>
      <c r="G589" s="363" t="s">
        <v>10226</v>
      </c>
      <c r="H589" s="363" t="s">
        <v>8342</v>
      </c>
      <c r="I589" s="363" t="s">
        <v>8309</v>
      </c>
      <c r="J589" s="363" t="s">
        <v>8309</v>
      </c>
    </row>
    <row r="590" ht="15.0" customHeight="1">
      <c r="A590" s="363" t="s">
        <v>10642</v>
      </c>
      <c r="B590" s="363" t="s">
        <v>3255</v>
      </c>
      <c r="C590" s="363" t="s">
        <v>10256</v>
      </c>
      <c r="D590" s="363" t="s">
        <v>10257</v>
      </c>
      <c r="E590" s="363" t="s">
        <v>10261</v>
      </c>
      <c r="F590" s="363" t="s">
        <v>10225</v>
      </c>
      <c r="G590" s="363" t="s">
        <v>10226</v>
      </c>
      <c r="H590" s="363" t="s">
        <v>8507</v>
      </c>
      <c r="I590" s="363" t="s">
        <v>8309</v>
      </c>
      <c r="J590" s="363" t="s">
        <v>8309</v>
      </c>
    </row>
    <row r="591" ht="15.75" customHeight="1">
      <c r="A591" s="363" t="s">
        <v>10642</v>
      </c>
      <c r="B591" s="363" t="s">
        <v>3256</v>
      </c>
      <c r="C591" s="363" t="s">
        <v>10256</v>
      </c>
      <c r="D591" s="363" t="s">
        <v>10257</v>
      </c>
      <c r="E591" s="363" t="s">
        <v>10264</v>
      </c>
      <c r="F591" s="363" t="s">
        <v>9843</v>
      </c>
      <c r="G591" s="363" t="s">
        <v>9844</v>
      </c>
      <c r="H591" s="363" t="s">
        <v>35</v>
      </c>
      <c r="I591" s="363" t="s">
        <v>8309</v>
      </c>
      <c r="J591" s="363" t="s">
        <v>8309</v>
      </c>
    </row>
    <row r="592" ht="15.0" customHeight="1">
      <c r="A592" s="363" t="s">
        <v>10642</v>
      </c>
      <c r="B592" s="363" t="s">
        <v>3258</v>
      </c>
      <c r="C592" s="363" t="s">
        <v>10256</v>
      </c>
      <c r="D592" s="363" t="s">
        <v>10257</v>
      </c>
      <c r="E592" s="363" t="s">
        <v>10261</v>
      </c>
      <c r="F592" s="363" t="s">
        <v>9853</v>
      </c>
      <c r="G592" s="363" t="s">
        <v>9942</v>
      </c>
      <c r="H592" s="363" t="s">
        <v>8507</v>
      </c>
      <c r="I592" s="363" t="s">
        <v>8309</v>
      </c>
      <c r="J592" s="363" t="s">
        <v>8309</v>
      </c>
    </row>
    <row r="593" ht="15.0" customHeight="1">
      <c r="A593" s="363" t="s">
        <v>10642</v>
      </c>
      <c r="B593" s="363" t="s">
        <v>3259</v>
      </c>
      <c r="C593" s="363" t="s">
        <v>10256</v>
      </c>
      <c r="D593" s="363" t="s">
        <v>10257</v>
      </c>
      <c r="E593" s="363" t="s">
        <v>10264</v>
      </c>
      <c r="F593" s="363" t="s">
        <v>10227</v>
      </c>
      <c r="G593" s="363" t="s">
        <v>10228</v>
      </c>
      <c r="H593" s="363" t="s">
        <v>8342</v>
      </c>
      <c r="I593" s="363" t="s">
        <v>8309</v>
      </c>
      <c r="J593" s="363" t="s">
        <v>8309</v>
      </c>
    </row>
    <row r="594" ht="15.0" customHeight="1">
      <c r="A594" s="363" t="s">
        <v>10642</v>
      </c>
      <c r="B594" s="363" t="s">
        <v>3260</v>
      </c>
      <c r="C594" s="363" t="s">
        <v>10256</v>
      </c>
      <c r="D594" s="363" t="s">
        <v>10257</v>
      </c>
      <c r="E594" s="363" t="s">
        <v>10264</v>
      </c>
      <c r="F594" s="363" t="s">
        <v>10229</v>
      </c>
      <c r="G594" s="363" t="s">
        <v>9920</v>
      </c>
      <c r="H594" s="363" t="s">
        <v>8507</v>
      </c>
      <c r="I594" s="363" t="s">
        <v>8309</v>
      </c>
      <c r="J594" s="363" t="s">
        <v>8309</v>
      </c>
    </row>
    <row r="595" ht="15.75" customHeight="1">
      <c r="A595" s="363" t="s">
        <v>10642</v>
      </c>
      <c r="B595" s="363" t="s">
        <v>3262</v>
      </c>
      <c r="C595" s="363" t="s">
        <v>10256</v>
      </c>
      <c r="D595" s="363" t="s">
        <v>10257</v>
      </c>
      <c r="E595" s="363" t="s">
        <v>10264</v>
      </c>
      <c r="F595" s="363" t="s">
        <v>10230</v>
      </c>
      <c r="G595" s="363" t="s">
        <v>10231</v>
      </c>
      <c r="H595" s="363" t="s">
        <v>8507</v>
      </c>
      <c r="I595" s="363" t="s">
        <v>8309</v>
      </c>
      <c r="J595" s="363" t="s">
        <v>8309</v>
      </c>
    </row>
    <row r="596" ht="15.0" customHeight="1">
      <c r="A596" s="363" t="s">
        <v>10642</v>
      </c>
      <c r="B596" s="363" t="s">
        <v>3263</v>
      </c>
      <c r="C596" s="363" t="s">
        <v>10256</v>
      </c>
      <c r="D596" s="363" t="s">
        <v>10257</v>
      </c>
      <c r="E596" s="363" t="s">
        <v>10264</v>
      </c>
      <c r="F596" s="363" t="s">
        <v>10232</v>
      </c>
      <c r="G596" s="363" t="s">
        <v>10233</v>
      </c>
      <c r="H596" s="363" t="s">
        <v>8507</v>
      </c>
      <c r="I596" s="363" t="s">
        <v>8309</v>
      </c>
      <c r="J596" s="363" t="s">
        <v>8309</v>
      </c>
    </row>
    <row r="597" ht="15.0" customHeight="1">
      <c r="A597" s="363" t="s">
        <v>10642</v>
      </c>
      <c r="B597" s="363" t="s">
        <v>3264</v>
      </c>
      <c r="C597" s="363" t="s">
        <v>10256</v>
      </c>
      <c r="D597" s="363" t="s">
        <v>10257</v>
      </c>
      <c r="E597" s="363" t="s">
        <v>10261</v>
      </c>
      <c r="F597" s="363" t="s">
        <v>10234</v>
      </c>
      <c r="G597" s="363" t="s">
        <v>10235</v>
      </c>
      <c r="H597" s="363" t="s">
        <v>7939</v>
      </c>
      <c r="I597" s="363" t="s">
        <v>8309</v>
      </c>
      <c r="J597" s="363" t="s">
        <v>8309</v>
      </c>
    </row>
    <row r="598" ht="15.75" customHeight="1">
      <c r="A598" s="363" t="s">
        <v>10642</v>
      </c>
      <c r="B598" s="363" t="s">
        <v>3265</v>
      </c>
      <c r="C598" s="363" t="s">
        <v>10256</v>
      </c>
      <c r="D598" s="363" t="s">
        <v>10257</v>
      </c>
      <c r="E598" s="363" t="s">
        <v>10261</v>
      </c>
      <c r="F598" s="363" t="s">
        <v>10236</v>
      </c>
      <c r="G598" s="363" t="s">
        <v>10237</v>
      </c>
      <c r="H598" s="363" t="s">
        <v>8342</v>
      </c>
      <c r="I598" s="363" t="s">
        <v>8309</v>
      </c>
      <c r="J598" s="363" t="s">
        <v>8309</v>
      </c>
    </row>
    <row r="599" ht="15.0" customHeight="1">
      <c r="A599" s="363" t="s">
        <v>10642</v>
      </c>
      <c r="B599" s="363" t="s">
        <v>3265</v>
      </c>
      <c r="C599" s="363" t="s">
        <v>10256</v>
      </c>
      <c r="D599" s="363" t="s">
        <v>10257</v>
      </c>
      <c r="E599" s="363" t="s">
        <v>10261</v>
      </c>
      <c r="F599" s="363" t="s">
        <v>10236</v>
      </c>
      <c r="G599" s="363" t="s">
        <v>10237</v>
      </c>
      <c r="H599" s="363" t="s">
        <v>8507</v>
      </c>
      <c r="I599" s="363" t="s">
        <v>8309</v>
      </c>
      <c r="J599" s="363" t="s">
        <v>8309</v>
      </c>
    </row>
    <row r="600" ht="15.0" customHeight="1">
      <c r="A600" s="363" t="s">
        <v>10642</v>
      </c>
      <c r="B600" s="363" t="s">
        <v>3265</v>
      </c>
      <c r="C600" s="363" t="s">
        <v>10256</v>
      </c>
      <c r="D600" s="363" t="s">
        <v>10257</v>
      </c>
      <c r="E600" s="363" t="s">
        <v>10261</v>
      </c>
      <c r="F600" s="363" t="s">
        <v>10236</v>
      </c>
      <c r="G600" s="363" t="s">
        <v>10237</v>
      </c>
      <c r="H600" s="363" t="s">
        <v>7569</v>
      </c>
      <c r="I600" s="363" t="s">
        <v>8309</v>
      </c>
      <c r="J600" s="363" t="s">
        <v>8309</v>
      </c>
    </row>
    <row r="601" ht="15.75" customHeight="1">
      <c r="A601" s="363" t="s">
        <v>10642</v>
      </c>
      <c r="B601" s="363" t="s">
        <v>3265</v>
      </c>
      <c r="C601" s="363" t="s">
        <v>10256</v>
      </c>
      <c r="D601" s="363" t="s">
        <v>10257</v>
      </c>
      <c r="E601" s="363" t="s">
        <v>10261</v>
      </c>
      <c r="F601" s="363" t="s">
        <v>10236</v>
      </c>
      <c r="G601" s="363" t="s">
        <v>10237</v>
      </c>
      <c r="H601" s="363" t="s">
        <v>35</v>
      </c>
      <c r="I601" s="363" t="s">
        <v>8309</v>
      </c>
      <c r="J601" s="363" t="s">
        <v>8309</v>
      </c>
    </row>
    <row r="602" ht="15.0" customHeight="1">
      <c r="A602" s="363" t="s">
        <v>10642</v>
      </c>
      <c r="B602" s="363" t="s">
        <v>3269</v>
      </c>
      <c r="C602" s="363" t="s">
        <v>10256</v>
      </c>
      <c r="D602" s="363" t="s">
        <v>10257</v>
      </c>
      <c r="E602" s="363" t="s">
        <v>10264</v>
      </c>
      <c r="F602" s="363" t="s">
        <v>10106</v>
      </c>
      <c r="G602" s="363" t="s">
        <v>10238</v>
      </c>
      <c r="H602" s="363" t="s">
        <v>7569</v>
      </c>
      <c r="I602" s="363" t="s">
        <v>8309</v>
      </c>
      <c r="J602" s="363" t="s">
        <v>8309</v>
      </c>
    </row>
    <row r="603" ht="15.0" customHeight="1">
      <c r="A603" s="363" t="s">
        <v>10642</v>
      </c>
      <c r="B603" s="363" t="s">
        <v>3270</v>
      </c>
      <c r="C603" s="363" t="s">
        <v>10256</v>
      </c>
      <c r="D603" s="363" t="s">
        <v>10257</v>
      </c>
      <c r="E603" s="363" t="s">
        <v>10264</v>
      </c>
      <c r="F603" s="363" t="s">
        <v>10239</v>
      </c>
      <c r="G603" s="363" t="s">
        <v>9997</v>
      </c>
      <c r="H603" s="363" t="s">
        <v>7569</v>
      </c>
      <c r="I603" s="363" t="s">
        <v>8309</v>
      </c>
      <c r="J603" s="363" t="s">
        <v>8309</v>
      </c>
    </row>
    <row r="604" ht="15.75" customHeight="1">
      <c r="A604" s="363" t="s">
        <v>10642</v>
      </c>
      <c r="B604" s="363" t="s">
        <v>3271</v>
      </c>
      <c r="C604" s="363" t="s">
        <v>10256</v>
      </c>
      <c r="D604" s="363" t="s">
        <v>10257</v>
      </c>
      <c r="E604" s="363" t="s">
        <v>10264</v>
      </c>
      <c r="F604" s="363" t="s">
        <v>10240</v>
      </c>
      <c r="G604" s="363" t="s">
        <v>10241</v>
      </c>
      <c r="H604" s="363" t="s">
        <v>8507</v>
      </c>
      <c r="I604" s="363" t="s">
        <v>8309</v>
      </c>
      <c r="J604" s="363" t="s">
        <v>8309</v>
      </c>
    </row>
    <row r="605" ht="15.0" customHeight="1">
      <c r="A605" s="363" t="s">
        <v>10642</v>
      </c>
      <c r="B605" s="363" t="s">
        <v>3273</v>
      </c>
      <c r="C605" s="363" t="s">
        <v>10256</v>
      </c>
      <c r="D605" s="363" t="s">
        <v>10257</v>
      </c>
      <c r="E605" s="363" t="s">
        <v>10261</v>
      </c>
      <c r="F605" s="363" t="s">
        <v>9931</v>
      </c>
      <c r="G605" s="363" t="s">
        <v>10242</v>
      </c>
      <c r="H605" s="363" t="s">
        <v>8324</v>
      </c>
      <c r="I605" s="363" t="s">
        <v>8309</v>
      </c>
      <c r="J605" s="363" t="s">
        <v>8309</v>
      </c>
    </row>
    <row r="606" ht="15.0" customHeight="1">
      <c r="A606" s="363" t="s">
        <v>10642</v>
      </c>
      <c r="B606" s="363" t="s">
        <v>3273</v>
      </c>
      <c r="C606" s="363" t="s">
        <v>10256</v>
      </c>
      <c r="D606" s="363" t="s">
        <v>10257</v>
      </c>
      <c r="E606" s="363" t="s">
        <v>10261</v>
      </c>
      <c r="F606" s="363" t="s">
        <v>9931</v>
      </c>
      <c r="G606" s="363" t="s">
        <v>10242</v>
      </c>
      <c r="H606" s="363" t="s">
        <v>7569</v>
      </c>
      <c r="I606" s="363" t="s">
        <v>8309</v>
      </c>
      <c r="J606" s="363" t="s">
        <v>8309</v>
      </c>
    </row>
    <row r="607" ht="15.75" customHeight="1">
      <c r="A607" s="363" t="s">
        <v>10642</v>
      </c>
      <c r="B607" s="363" t="s">
        <v>3275</v>
      </c>
      <c r="C607" s="363" t="s">
        <v>10256</v>
      </c>
      <c r="D607" s="363" t="s">
        <v>10257</v>
      </c>
      <c r="E607" s="363" t="s">
        <v>10258</v>
      </c>
      <c r="F607" s="363" t="s">
        <v>10243</v>
      </c>
      <c r="G607" s="363" t="s">
        <v>10244</v>
      </c>
      <c r="H607" s="363" t="s">
        <v>8342</v>
      </c>
      <c r="I607" s="363" t="s">
        <v>8309</v>
      </c>
      <c r="J607" s="363" t="s">
        <v>8309</v>
      </c>
    </row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25" footer="0.0" header="0.0" left="0.5" right="0.5" top="0.25"/>
  <pageSetup orientation="portrait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8.43"/>
    <col customWidth="1" min="3" max="3" width="18.71"/>
    <col customWidth="1" min="4" max="5" width="7.86"/>
    <col customWidth="1" min="6" max="6" width="9.14"/>
    <col customWidth="1" min="7" max="7" width="10.86"/>
    <col customWidth="1" min="8" max="8" width="10.14"/>
    <col customWidth="1" min="9" max="9" width="29.86"/>
    <col customWidth="1" min="10" max="10" width="7.0"/>
    <col customWidth="1" min="11" max="11" width="42.57"/>
    <col customWidth="1" min="12" max="12" width="9.71"/>
    <col customWidth="1" min="13" max="13" width="6.86"/>
  </cols>
  <sheetData>
    <row r="1">
      <c r="A1" s="256" t="s">
        <v>45</v>
      </c>
      <c r="B1" s="256" t="s">
        <v>48</v>
      </c>
      <c r="C1" s="256" t="s">
        <v>77</v>
      </c>
      <c r="D1" s="256" t="s">
        <v>46</v>
      </c>
      <c r="E1" s="256" t="s">
        <v>47</v>
      </c>
      <c r="F1" s="256" t="s">
        <v>8725</v>
      </c>
      <c r="G1" s="256" t="s">
        <v>79</v>
      </c>
      <c r="H1" s="256" t="s">
        <v>51</v>
      </c>
      <c r="I1" s="256" t="s">
        <v>52</v>
      </c>
      <c r="J1" s="256" t="s">
        <v>80</v>
      </c>
      <c r="K1" s="256"/>
      <c r="L1" s="256" t="s">
        <v>58</v>
      </c>
      <c r="M1" s="256" t="s">
        <v>82</v>
      </c>
    </row>
    <row r="2">
      <c r="A2" s="364">
        <v>9601.0</v>
      </c>
      <c r="B2" s="365">
        <v>0.3958333333333333</v>
      </c>
      <c r="C2" s="364" t="s">
        <v>116</v>
      </c>
      <c r="D2" s="366">
        <v>26335.0</v>
      </c>
      <c r="E2" s="366">
        <v>44593.0</v>
      </c>
      <c r="F2" s="364" t="s">
        <v>86</v>
      </c>
      <c r="G2" s="364" t="s">
        <v>92</v>
      </c>
      <c r="H2" s="364" t="s">
        <v>93</v>
      </c>
      <c r="I2" s="364" t="s">
        <v>117</v>
      </c>
      <c r="J2" s="364" t="s">
        <v>10643</v>
      </c>
      <c r="K2" s="364" t="s">
        <v>10644</v>
      </c>
      <c r="L2" s="364" t="s">
        <v>90</v>
      </c>
      <c r="M2" s="364">
        <v>207109.0</v>
      </c>
    </row>
    <row r="3">
      <c r="A3" s="239">
        <v>14421.0</v>
      </c>
      <c r="B3" s="367">
        <v>0.3854166666666667</v>
      </c>
      <c r="C3" s="239" t="s">
        <v>114</v>
      </c>
      <c r="D3" s="368">
        <v>26326.0</v>
      </c>
      <c r="E3" s="368">
        <v>44593.0</v>
      </c>
      <c r="F3" s="239" t="s">
        <v>86</v>
      </c>
      <c r="G3" s="239" t="s">
        <v>92</v>
      </c>
      <c r="H3" s="239" t="s">
        <v>93</v>
      </c>
      <c r="I3" s="239" t="s">
        <v>115</v>
      </c>
      <c r="J3" s="239" t="s">
        <v>10643</v>
      </c>
      <c r="K3" s="239" t="s">
        <v>10644</v>
      </c>
      <c r="L3" s="239" t="s">
        <v>90</v>
      </c>
      <c r="M3" s="239">
        <v>207110.0</v>
      </c>
    </row>
    <row r="4">
      <c r="A4" s="239">
        <v>18001.0</v>
      </c>
      <c r="B4" s="367">
        <v>0.3958333333333333</v>
      </c>
      <c r="C4" s="239" t="s">
        <v>124</v>
      </c>
      <c r="D4" s="368">
        <v>23710.0</v>
      </c>
      <c r="E4" s="368">
        <v>44593.0</v>
      </c>
      <c r="F4" s="239" t="s">
        <v>96</v>
      </c>
      <c r="G4" s="239" t="s">
        <v>87</v>
      </c>
      <c r="H4" s="239" t="s">
        <v>97</v>
      </c>
      <c r="I4" s="239" t="s">
        <v>125</v>
      </c>
      <c r="J4" s="239" t="s">
        <v>10643</v>
      </c>
      <c r="K4" s="239" t="s">
        <v>10645</v>
      </c>
      <c r="L4" s="239" t="s">
        <v>90</v>
      </c>
      <c r="M4" s="239">
        <v>207116.0</v>
      </c>
    </row>
    <row r="5">
      <c r="A5" s="239"/>
      <c r="B5" s="367"/>
      <c r="C5" s="239"/>
      <c r="D5" s="368"/>
      <c r="E5" s="368"/>
      <c r="F5" s="239"/>
      <c r="G5" s="239"/>
      <c r="H5" s="239"/>
      <c r="I5" s="239"/>
      <c r="J5" s="239"/>
      <c r="K5" s="239"/>
      <c r="L5" s="239"/>
      <c r="M5" s="239"/>
    </row>
    <row r="6">
      <c r="A6" s="237">
        <v>11984.0</v>
      </c>
      <c r="B6" s="369">
        <v>0.6354166666666666</v>
      </c>
      <c r="C6" s="237" t="s">
        <v>3170</v>
      </c>
      <c r="D6" s="370">
        <v>21450.0</v>
      </c>
      <c r="E6" s="370">
        <v>44589.0</v>
      </c>
      <c r="F6" s="237" t="s">
        <v>86</v>
      </c>
      <c r="G6" s="237" t="s">
        <v>92</v>
      </c>
      <c r="H6" s="237" t="s">
        <v>101</v>
      </c>
      <c r="I6" s="237" t="s">
        <v>174</v>
      </c>
      <c r="J6" s="239" t="s">
        <v>10646</v>
      </c>
      <c r="K6" s="237"/>
      <c r="L6" s="237" t="s">
        <v>90</v>
      </c>
      <c r="M6" s="251">
        <v>207070.0</v>
      </c>
    </row>
    <row r="7">
      <c r="A7" s="237">
        <v>17933.0</v>
      </c>
      <c r="B7" s="369">
        <v>0.3958333333333333</v>
      </c>
      <c r="C7" s="237" t="s">
        <v>3047</v>
      </c>
      <c r="D7" s="370">
        <v>24450.0</v>
      </c>
      <c r="E7" s="370">
        <v>44592.0</v>
      </c>
      <c r="F7" s="237" t="s">
        <v>96</v>
      </c>
      <c r="G7" s="237" t="s">
        <v>87</v>
      </c>
      <c r="H7" s="237" t="s">
        <v>97</v>
      </c>
      <c r="I7" s="237" t="s">
        <v>174</v>
      </c>
      <c r="J7" s="239" t="s">
        <v>10646</v>
      </c>
      <c r="K7" s="237"/>
      <c r="L7" s="237" t="s">
        <v>90</v>
      </c>
      <c r="M7" s="251">
        <v>207087.0</v>
      </c>
    </row>
    <row r="8">
      <c r="A8" s="239">
        <v>15190.0</v>
      </c>
      <c r="B8" s="367">
        <v>0.59375</v>
      </c>
      <c r="C8" s="239" t="s">
        <v>231</v>
      </c>
      <c r="D8" s="368">
        <v>11783.0</v>
      </c>
      <c r="E8" s="368">
        <v>44594.0</v>
      </c>
      <c r="F8" s="239" t="s">
        <v>86</v>
      </c>
      <c r="G8" s="239" t="s">
        <v>92</v>
      </c>
      <c r="H8" s="239" t="s">
        <v>93</v>
      </c>
      <c r="I8" s="239" t="s">
        <v>94</v>
      </c>
      <c r="J8" s="239" t="s">
        <v>10646</v>
      </c>
      <c r="K8" s="239"/>
      <c r="L8" s="239" t="s">
        <v>90</v>
      </c>
      <c r="M8" s="239">
        <v>207169.0</v>
      </c>
    </row>
  </sheetData>
  <autoFilter ref="$A$1:$M$8">
    <sortState ref="A1:M8">
      <sortCondition ref="J1:J8"/>
      <sortCondition ref="M1:M8"/>
    </sortState>
  </autoFilter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2" width="7.29"/>
    <col customWidth="1" min="3" max="3" width="7.43"/>
    <col customWidth="1" min="4" max="4" width="7.29"/>
    <col customWidth="1" hidden="1" min="5" max="5" width="7.29"/>
    <col customWidth="1" min="6" max="6" width="26.29"/>
    <col customWidth="1" min="7" max="7" width="7.43"/>
    <col customWidth="1" min="8" max="9" width="14.0"/>
    <col customWidth="1" min="10" max="10" width="12.0"/>
    <col customWidth="1" min="11" max="11" width="63.0"/>
    <col customWidth="1" min="12" max="12" width="12.71"/>
    <col customWidth="1" min="13" max="13" width="16.86"/>
    <col customWidth="1" min="14" max="14" width="12.71"/>
    <col customWidth="1" min="15" max="15" width="13.71"/>
    <col customWidth="1" min="16" max="17" width="12.71"/>
    <col customWidth="1" min="18" max="18" width="10.57"/>
    <col customWidth="1" min="19" max="19" width="10.43"/>
  </cols>
  <sheetData>
    <row r="1">
      <c r="A1" s="371" t="s">
        <v>10647</v>
      </c>
      <c r="B1" s="371" t="s">
        <v>82</v>
      </c>
      <c r="C1" s="371" t="s">
        <v>45</v>
      </c>
      <c r="D1" s="372" t="s">
        <v>47</v>
      </c>
      <c r="E1" s="371" t="s">
        <v>10648</v>
      </c>
      <c r="F1" s="371" t="s">
        <v>77</v>
      </c>
      <c r="G1" s="371" t="s">
        <v>46</v>
      </c>
      <c r="H1" s="371" t="str">
        <f>VLOOKUP(A1, 'DEC2022 - CC'!A:G,7,0)</f>
        <v>#N/A</v>
      </c>
      <c r="I1" s="371"/>
      <c r="J1" s="371" t="b">
        <v>0</v>
      </c>
      <c r="K1" s="371" t="str">
        <f>VLOOKUP(C1, 'DATA - LIS - RX'!A:B,2,0)</f>
        <v>MEDICATIONS</v>
      </c>
      <c r="L1" s="371" t="s">
        <v>10649</v>
      </c>
      <c r="M1" s="371"/>
      <c r="N1" s="373"/>
      <c r="O1" s="371"/>
      <c r="P1" s="371"/>
      <c r="Q1" s="373"/>
      <c r="R1" s="373"/>
      <c r="S1" s="373"/>
    </row>
    <row r="2">
      <c r="A2" s="373" t="s">
        <v>10650</v>
      </c>
      <c r="B2" s="371">
        <v>205983.0</v>
      </c>
      <c r="C2" s="371">
        <v>17662.0</v>
      </c>
      <c r="D2" s="372">
        <v>44545.0</v>
      </c>
      <c r="E2" s="374">
        <v>44589.0</v>
      </c>
      <c r="F2" s="373" t="s">
        <v>2278</v>
      </c>
      <c r="G2" s="372">
        <v>31625.0</v>
      </c>
      <c r="H2" s="371" t="str">
        <f>VLOOKUP(A2, 'DEC2022 - CC'!A:G,7,0)</f>
        <v>#N/A</v>
      </c>
      <c r="I2" s="371"/>
      <c r="J2" s="371" t="b">
        <v>1</v>
      </c>
      <c r="K2" s="371" t="str">
        <f>VLOOKUP(C2, 'DATA - LIS - RX'!A:B,2,0)</f>
        <v>  -  </v>
      </c>
      <c r="L2" s="371" t="s">
        <v>8342</v>
      </c>
      <c r="M2" s="371" t="s">
        <v>8507</v>
      </c>
      <c r="N2" s="373" t="s">
        <v>35</v>
      </c>
      <c r="O2" s="371" t="s">
        <v>8483</v>
      </c>
      <c r="P2" s="371" t="s">
        <v>8413</v>
      </c>
      <c r="Q2" s="373" t="s">
        <v>8492</v>
      </c>
      <c r="R2" s="373" t="s">
        <v>7570</v>
      </c>
      <c r="S2" s="373" t="s">
        <v>8384</v>
      </c>
    </row>
    <row r="3">
      <c r="A3" s="373" t="s">
        <v>1819</v>
      </c>
      <c r="B3" s="371">
        <v>205939.0</v>
      </c>
      <c r="C3" s="371">
        <v>17556.0</v>
      </c>
      <c r="D3" s="372">
        <v>44544.0</v>
      </c>
      <c r="E3" s="374">
        <v>44587.0</v>
      </c>
      <c r="F3" s="373" t="s">
        <v>1820</v>
      </c>
      <c r="G3" s="372">
        <v>37099.0</v>
      </c>
      <c r="H3" s="371" t="str">
        <f>VLOOKUP(A3, 'DEC2022 - CC'!A:G,7,0)</f>
        <v>UA-NWPT</v>
      </c>
      <c r="I3" s="371"/>
      <c r="J3" s="371" t="b">
        <v>1</v>
      </c>
      <c r="K3" s="371" t="str">
        <f>VLOOKUP(C3, 'DATA - LIS - RX'!A:B,2,0)</f>
        <v>  -  </v>
      </c>
      <c r="L3" s="371" t="s">
        <v>8384</v>
      </c>
      <c r="M3" s="371" t="s">
        <v>35</v>
      </c>
      <c r="N3" s="373"/>
      <c r="O3" s="371"/>
      <c r="P3" s="371"/>
      <c r="Q3" s="373"/>
      <c r="R3" s="373"/>
      <c r="S3" s="373"/>
    </row>
    <row r="4">
      <c r="A4" s="373" t="s">
        <v>2063</v>
      </c>
      <c r="B4" s="371">
        <v>206089.0</v>
      </c>
      <c r="C4" s="371">
        <v>17196.0</v>
      </c>
      <c r="D4" s="372">
        <v>44550.0</v>
      </c>
      <c r="E4" s="374">
        <v>44593.0</v>
      </c>
      <c r="F4" s="373" t="s">
        <v>2064</v>
      </c>
      <c r="G4" s="372">
        <v>29902.0</v>
      </c>
      <c r="H4" s="371" t="str">
        <f>VLOOKUP(A4, 'DEC2022 - CC'!A:G,7,0)</f>
        <v>UA</v>
      </c>
      <c r="I4" s="371"/>
      <c r="J4" s="371" t="b">
        <v>0</v>
      </c>
      <c r="K4" s="371" t="str">
        <f>VLOOKUP(C4, 'DATA - LIS - RX'!A:B,2,0)</f>
        <v>  -  </v>
      </c>
      <c r="L4" s="371" t="s">
        <v>7556</v>
      </c>
      <c r="M4" s="371" t="s">
        <v>7606</v>
      </c>
      <c r="N4" s="373" t="s">
        <v>8507</v>
      </c>
      <c r="O4" s="371"/>
      <c r="P4" s="371"/>
      <c r="Q4" s="373"/>
      <c r="R4" s="373"/>
      <c r="S4" s="373"/>
    </row>
    <row r="5">
      <c r="A5" s="373" t="s">
        <v>2320</v>
      </c>
      <c r="B5" s="371">
        <v>206210.0</v>
      </c>
      <c r="C5" s="371">
        <v>17718.0</v>
      </c>
      <c r="D5" s="372">
        <v>44558.0</v>
      </c>
      <c r="E5" s="374">
        <v>44596.0</v>
      </c>
      <c r="F5" s="373" t="s">
        <v>2321</v>
      </c>
      <c r="G5" s="372">
        <v>31448.0</v>
      </c>
      <c r="H5" s="371" t="str">
        <f>VLOOKUP(A5, 'DEC2022 - CC'!A:G,7,0)</f>
        <v>UA-NWPT</v>
      </c>
      <c r="I5" s="371"/>
      <c r="J5" s="371" t="b">
        <v>0</v>
      </c>
      <c r="K5" s="371" t="str">
        <f>VLOOKUP(C5, 'DATA - LIS - RX'!A:B,2,0)</f>
        <v>  -  </v>
      </c>
      <c r="L5" s="371" t="s">
        <v>8318</v>
      </c>
      <c r="M5" s="371" t="s">
        <v>8342</v>
      </c>
      <c r="N5" s="373"/>
      <c r="O5" s="371"/>
      <c r="P5" s="371"/>
      <c r="Q5" s="373"/>
      <c r="R5" s="373"/>
      <c r="S5" s="373"/>
    </row>
    <row r="6">
      <c r="A6" s="373" t="s">
        <v>2385</v>
      </c>
      <c r="B6" s="371">
        <v>206334.0</v>
      </c>
      <c r="C6" s="371">
        <v>14891.0</v>
      </c>
      <c r="D6" s="372">
        <v>44559.0</v>
      </c>
      <c r="E6" s="374">
        <v>44596.0</v>
      </c>
      <c r="F6" s="373" t="s">
        <v>2386</v>
      </c>
      <c r="G6" s="372">
        <v>31551.0</v>
      </c>
      <c r="H6" s="371" t="str">
        <f>VLOOKUP(A6, 'DEC2022 - CC'!A:G,7,0)</f>
        <v>UA</v>
      </c>
      <c r="I6" s="371"/>
      <c r="J6" s="371" t="b">
        <v>0</v>
      </c>
      <c r="K6" s="371" t="str">
        <f>VLOOKUP(C6, 'DATA - LIS - RX'!A:B,2,0)</f>
        <v>  -  </v>
      </c>
      <c r="L6" s="371" t="s">
        <v>8384</v>
      </c>
      <c r="M6" s="371" t="s">
        <v>35</v>
      </c>
      <c r="N6" s="373"/>
      <c r="O6" s="371"/>
      <c r="P6" s="371"/>
      <c r="Q6" s="373"/>
      <c r="R6" s="373"/>
      <c r="S6" s="373"/>
    </row>
    <row r="7">
      <c r="A7" s="373" t="s">
        <v>2065</v>
      </c>
      <c r="B7" s="371">
        <v>206090.0</v>
      </c>
      <c r="C7" s="371">
        <v>17043.0</v>
      </c>
      <c r="D7" s="372">
        <v>44550.0</v>
      </c>
      <c r="E7" s="374">
        <v>44593.0</v>
      </c>
      <c r="F7" s="373" t="s">
        <v>499</v>
      </c>
      <c r="G7" s="372">
        <v>28322.0</v>
      </c>
      <c r="H7" s="371" t="str">
        <f>VLOOKUP(A7, 'DEC2022 - CC'!A:G,7,0)</f>
        <v>UA-NWPT</v>
      </c>
      <c r="I7" s="371"/>
      <c r="J7" s="371" t="b">
        <v>1</v>
      </c>
      <c r="K7" s="371" t="str">
        <f>VLOOKUP(C7, 'DATA - LIS - RX'!A:B,2,0)</f>
        <v>  -  </v>
      </c>
      <c r="L7" s="371" t="s">
        <v>35</v>
      </c>
      <c r="M7" s="371" t="s">
        <v>8384</v>
      </c>
      <c r="N7" s="373" t="s">
        <v>10651</v>
      </c>
      <c r="O7" s="371"/>
      <c r="P7" s="371"/>
      <c r="Q7" s="373"/>
      <c r="R7" s="373"/>
      <c r="S7" s="373"/>
    </row>
    <row r="8">
      <c r="A8" s="373" t="s">
        <v>2034</v>
      </c>
      <c r="B8" s="371">
        <v>206060.0</v>
      </c>
      <c r="C8" s="371">
        <v>14877.0</v>
      </c>
      <c r="D8" s="372">
        <v>44547.0</v>
      </c>
      <c r="E8" s="374">
        <v>44589.0</v>
      </c>
      <c r="F8" s="373" t="s">
        <v>2035</v>
      </c>
      <c r="G8" s="372">
        <v>32874.0</v>
      </c>
      <c r="H8" s="371" t="str">
        <f>VLOOKUP(A8, 'DEC2022 - CC'!A:G,7,0)</f>
        <v>UA</v>
      </c>
      <c r="I8" s="371"/>
      <c r="J8" s="371" t="b">
        <v>0</v>
      </c>
      <c r="K8" s="371" t="str">
        <f>VLOOKUP(C8, 'DATA - LIS - RX'!A:B,2,0)</f>
        <v>  -  </v>
      </c>
      <c r="L8" s="371" t="s">
        <v>35</v>
      </c>
      <c r="M8" s="371"/>
      <c r="N8" s="373"/>
      <c r="O8" s="371"/>
      <c r="P8" s="371"/>
      <c r="Q8" s="373"/>
      <c r="R8" s="373"/>
      <c r="S8" s="373"/>
    </row>
    <row r="9">
      <c r="A9" s="373" t="s">
        <v>2110</v>
      </c>
      <c r="B9" s="371">
        <v>206117.0</v>
      </c>
      <c r="C9" s="371">
        <v>10442.0</v>
      </c>
      <c r="D9" s="372">
        <v>44551.0</v>
      </c>
      <c r="E9" s="374">
        <v>44593.0</v>
      </c>
      <c r="F9" s="373" t="s">
        <v>2111</v>
      </c>
      <c r="G9" s="372">
        <v>26703.0</v>
      </c>
      <c r="H9" s="371" t="str">
        <f>VLOOKUP(A9, 'DEC2022 - CC'!A:G,7,0)</f>
        <v>UA</v>
      </c>
      <c r="I9" s="371"/>
      <c r="J9" s="371" t="b">
        <v>0</v>
      </c>
      <c r="K9" s="371" t="str">
        <f>VLOOKUP(C9, 'DATA - LIS - RX'!A:B,2,0)</f>
        <v>Adderall, Buprenorphine, Oxycodone</v>
      </c>
      <c r="L9" s="371" t="s">
        <v>7569</v>
      </c>
      <c r="M9" s="371" t="s">
        <v>8581</v>
      </c>
      <c r="N9" s="373" t="s">
        <v>8495</v>
      </c>
      <c r="O9" s="371" t="s">
        <v>8507</v>
      </c>
      <c r="P9" s="371"/>
      <c r="Q9" s="373"/>
      <c r="R9" s="373"/>
      <c r="S9" s="373"/>
    </row>
    <row r="10">
      <c r="A10" s="373" t="s">
        <v>8325</v>
      </c>
      <c r="B10" s="371">
        <v>206405.0</v>
      </c>
      <c r="C10" s="371">
        <v>13863.0</v>
      </c>
      <c r="D10" s="372">
        <v>44564.0</v>
      </c>
      <c r="E10" s="374">
        <v>44595.0</v>
      </c>
      <c r="F10" s="373" t="s">
        <v>260</v>
      </c>
      <c r="G10" s="372">
        <v>29842.0</v>
      </c>
      <c r="H10" s="371" t="str">
        <f>VLOOKUP(A10, 'DEC2022 - CC'!A:G,7,0)</f>
        <v>#N/A</v>
      </c>
      <c r="I10" s="371"/>
      <c r="J10" s="371" t="b">
        <v>0</v>
      </c>
      <c r="K10" s="371" t="str">
        <f>VLOOKUP(C10, 'DATA - LIS - RX'!A:B,2,0)</f>
        <v>Adderall, Cyclobenzaprine, Duloxetine, Tramadol</v>
      </c>
      <c r="L10" s="371" t="s">
        <v>8324</v>
      </c>
      <c r="M10" s="371" t="s">
        <v>8342</v>
      </c>
      <c r="N10" s="373"/>
      <c r="O10" s="371"/>
      <c r="P10" s="371"/>
      <c r="Q10" s="373"/>
      <c r="R10" s="373"/>
      <c r="S10" s="373"/>
    </row>
    <row r="11">
      <c r="A11" s="373" t="s">
        <v>1919</v>
      </c>
      <c r="B11" s="371">
        <v>205997.0</v>
      </c>
      <c r="C11" s="371">
        <v>13863.0</v>
      </c>
      <c r="D11" s="372">
        <v>44545.0</v>
      </c>
      <c r="E11" s="374">
        <v>44589.0</v>
      </c>
      <c r="F11" s="373" t="s">
        <v>260</v>
      </c>
      <c r="G11" s="372">
        <v>29842.0</v>
      </c>
      <c r="H11" s="371" t="str">
        <f>VLOOKUP(A11, 'DEC2022 - CC'!A:G,7,0)</f>
        <v>UA</v>
      </c>
      <c r="I11" s="371"/>
      <c r="J11" s="371" t="b">
        <v>0</v>
      </c>
      <c r="K11" s="371" t="str">
        <f>VLOOKUP(C11, 'DATA - LIS - RX'!A:B,2,0)</f>
        <v>Adderall, Cyclobenzaprine, Duloxetine, Tramadol</v>
      </c>
      <c r="L11" s="371" t="s">
        <v>7606</v>
      </c>
      <c r="M11" s="371"/>
      <c r="N11" s="373"/>
      <c r="O11" s="371"/>
      <c r="P11" s="371"/>
      <c r="Q11" s="373"/>
      <c r="R11" s="373"/>
      <c r="S11" s="373"/>
    </row>
    <row r="12">
      <c r="A12" s="373" t="s">
        <v>8572</v>
      </c>
      <c r="B12" s="371">
        <v>206383.0</v>
      </c>
      <c r="C12" s="371">
        <v>16051.0</v>
      </c>
      <c r="D12" s="372">
        <v>44564.0</v>
      </c>
      <c r="E12" s="374">
        <v>44595.0</v>
      </c>
      <c r="F12" s="373" t="s">
        <v>2463</v>
      </c>
      <c r="G12" s="372">
        <v>24194.0</v>
      </c>
      <c r="H12" s="371" t="str">
        <f>VLOOKUP(A12, 'DEC2022 - CC'!A:G,7,0)</f>
        <v>#N/A</v>
      </c>
      <c r="I12" s="371"/>
      <c r="J12" s="371" t="b">
        <v>0</v>
      </c>
      <c r="K12" s="371" t="str">
        <f>VLOOKUP(C12, 'DATA - LIS - RX'!A:B,2,0)</f>
        <v>Adderall, Oxycodone</v>
      </c>
      <c r="L12" s="371" t="s">
        <v>7569</v>
      </c>
      <c r="M12" s="371"/>
      <c r="N12" s="373"/>
      <c r="O12" s="371"/>
      <c r="P12" s="371"/>
      <c r="Q12" s="373"/>
      <c r="R12" s="373"/>
      <c r="S12" s="373"/>
    </row>
    <row r="13">
      <c r="A13" s="373" t="s">
        <v>1929</v>
      </c>
      <c r="B13" s="371">
        <v>206003.0</v>
      </c>
      <c r="C13" s="371">
        <v>13641.0</v>
      </c>
      <c r="D13" s="372">
        <v>44545.0</v>
      </c>
      <c r="E13" s="374">
        <v>44589.0</v>
      </c>
      <c r="F13" s="373" t="s">
        <v>608</v>
      </c>
      <c r="G13" s="372">
        <v>29118.0</v>
      </c>
      <c r="H13" s="371" t="str">
        <f>VLOOKUP(A13, 'DEC2022 - CC'!A:G,7,0)</f>
        <v>UA</v>
      </c>
      <c r="I13" s="371"/>
      <c r="J13" s="371" t="b">
        <v>0</v>
      </c>
      <c r="K13" s="371" t="str">
        <f>VLOOKUP(C13, 'DATA - LIS - RX'!A:B,2,0)</f>
        <v>Adderall, Tapentadol</v>
      </c>
      <c r="L13" s="371" t="s">
        <v>8318</v>
      </c>
      <c r="M13" s="371" t="s">
        <v>8313</v>
      </c>
      <c r="N13" s="373"/>
      <c r="O13" s="371"/>
      <c r="P13" s="371"/>
      <c r="Q13" s="373"/>
      <c r="R13" s="373"/>
      <c r="S13" s="373"/>
    </row>
    <row r="14">
      <c r="A14" s="373" t="s">
        <v>1756</v>
      </c>
      <c r="B14" s="371">
        <v>205932.0</v>
      </c>
      <c r="C14" s="371">
        <v>17521.0</v>
      </c>
      <c r="D14" s="372">
        <v>44543.0</v>
      </c>
      <c r="E14" s="374">
        <v>44587.0</v>
      </c>
      <c r="F14" s="373" t="s">
        <v>7082</v>
      </c>
      <c r="G14" s="372">
        <v>20941.0</v>
      </c>
      <c r="H14" s="371" t="str">
        <f>VLOOKUP(A14, 'DEC2022 - CC'!A:G,7,0)</f>
        <v>UA-NWPT</v>
      </c>
      <c r="I14" s="371"/>
      <c r="J14" s="371" t="b">
        <v>0</v>
      </c>
      <c r="K14" s="371" t="str">
        <f>VLOOKUP(C14, 'DATA - LIS - RX'!A:B,2,0)</f>
        <v>Alprazolam</v>
      </c>
      <c r="L14" s="371" t="s">
        <v>8342</v>
      </c>
      <c r="M14" s="371"/>
      <c r="N14" s="373"/>
      <c r="O14" s="371"/>
      <c r="P14" s="371"/>
      <c r="Q14" s="373"/>
      <c r="R14" s="373"/>
      <c r="S14" s="373"/>
    </row>
    <row r="15">
      <c r="A15" s="373" t="s">
        <v>2306</v>
      </c>
      <c r="B15" s="371">
        <v>206199.0</v>
      </c>
      <c r="C15" s="371">
        <v>15642.0</v>
      </c>
      <c r="D15" s="372">
        <v>44558.0</v>
      </c>
      <c r="E15" s="374">
        <v>44592.0</v>
      </c>
      <c r="F15" s="373" t="s">
        <v>2307</v>
      </c>
      <c r="G15" s="372">
        <v>22702.0</v>
      </c>
      <c r="H15" s="371" t="str">
        <f>VLOOKUP(A15, 'DEC2022 - CC'!A:G,7,0)</f>
        <v>UA-Prelim</v>
      </c>
      <c r="I15" s="371"/>
      <c r="J15" s="371" t="b">
        <v>0</v>
      </c>
      <c r="K15" s="371" t="str">
        <f>VLOOKUP(C15, 'DATA - LIS - RX'!A:B,2,0)</f>
        <v>Alprazolam, Amitriptyline, Buprenorphine, Duloxetine, Gabapentin, Hydrocodone, Zolpidem </v>
      </c>
      <c r="L15" s="371" t="s">
        <v>8342</v>
      </c>
      <c r="M15" s="371" t="s">
        <v>7939</v>
      </c>
      <c r="N15" s="373" t="s">
        <v>8507</v>
      </c>
      <c r="O15" s="371"/>
      <c r="P15" s="371"/>
      <c r="Q15" s="373"/>
      <c r="R15" s="373"/>
      <c r="S15" s="373"/>
    </row>
    <row r="16">
      <c r="A16" s="373" t="s">
        <v>8341</v>
      </c>
      <c r="B16" s="371">
        <v>206395.0</v>
      </c>
      <c r="C16" s="371">
        <v>12697.0</v>
      </c>
      <c r="D16" s="372">
        <v>44564.0</v>
      </c>
      <c r="E16" s="374">
        <v>44595.0</v>
      </c>
      <c r="F16" s="373" t="s">
        <v>266</v>
      </c>
      <c r="G16" s="372">
        <v>30536.0</v>
      </c>
      <c r="H16" s="371" t="str">
        <f>VLOOKUP(A16, 'DEC2022 - CC'!A:G,7,0)</f>
        <v>#N/A</v>
      </c>
      <c r="I16" s="371"/>
      <c r="J16" s="371" t="b">
        <v>0</v>
      </c>
      <c r="K16" s="371" t="str">
        <f>VLOOKUP(C16, 'DATA - LIS - RX'!A:B,2,0)</f>
        <v>Alprazolam, Amitriptyline, Cyclobenzaprine, Gabapentin, Hydrocodone</v>
      </c>
      <c r="L16" s="371" t="s">
        <v>8342</v>
      </c>
      <c r="M16" s="371" t="s">
        <v>8507</v>
      </c>
      <c r="N16" s="373"/>
      <c r="O16" s="371"/>
      <c r="P16" s="371"/>
      <c r="Q16" s="373"/>
      <c r="R16" s="373"/>
      <c r="S16" s="373"/>
    </row>
    <row r="17">
      <c r="A17" s="373" t="s">
        <v>2211</v>
      </c>
      <c r="B17" s="371">
        <v>206183.0</v>
      </c>
      <c r="C17" s="371">
        <v>15298.0</v>
      </c>
      <c r="D17" s="372">
        <v>44553.0</v>
      </c>
      <c r="E17" s="374">
        <v>44593.0</v>
      </c>
      <c r="F17" s="373" t="s">
        <v>996</v>
      </c>
      <c r="G17" s="372">
        <v>28361.0</v>
      </c>
      <c r="H17" s="371" t="str">
        <f>VLOOKUP(A17, 'DEC2022 - CC'!A:G,7,0)</f>
        <v>UA</v>
      </c>
      <c r="I17" s="371"/>
      <c r="J17" s="371" t="b">
        <v>0</v>
      </c>
      <c r="K17" s="371" t="str">
        <f>VLOOKUP(C17, 'DATA - LIS - RX'!A:B,2,0)</f>
        <v>Alprazolam, Amitriptyline, Oxycodone</v>
      </c>
      <c r="L17" s="371" t="s">
        <v>7754</v>
      </c>
      <c r="M17" s="371" t="s">
        <v>7640</v>
      </c>
      <c r="N17" s="373" t="s">
        <v>8342</v>
      </c>
      <c r="O17" s="371"/>
      <c r="P17" s="371"/>
      <c r="Q17" s="373"/>
      <c r="R17" s="373"/>
      <c r="S17" s="373"/>
    </row>
    <row r="18">
      <c r="A18" s="373" t="s">
        <v>2031</v>
      </c>
      <c r="B18" s="371">
        <v>206073.0</v>
      </c>
      <c r="C18" s="371">
        <v>16443.0</v>
      </c>
      <c r="D18" s="372">
        <v>44547.0</v>
      </c>
      <c r="E18" s="374">
        <v>44589.0</v>
      </c>
      <c r="F18" s="373" t="s">
        <v>698</v>
      </c>
      <c r="G18" s="372">
        <v>33995.0</v>
      </c>
      <c r="H18" s="371" t="str">
        <f>VLOOKUP(A18, 'DEC2022 - CC'!A:G,7,0)</f>
        <v>UA</v>
      </c>
      <c r="I18" s="371"/>
      <c r="J18" s="371" t="b">
        <v>0</v>
      </c>
      <c r="K18" s="371" t="str">
        <f>VLOOKUP(C18, 'DATA - LIS - RX'!A:B,2,0)</f>
        <v>Alprazolam, Buprenorphine, Diazepam</v>
      </c>
      <c r="L18" s="371" t="s">
        <v>8342</v>
      </c>
      <c r="M18" s="371"/>
      <c r="N18" s="373"/>
      <c r="O18" s="371"/>
      <c r="P18" s="371"/>
      <c r="Q18" s="373"/>
      <c r="R18" s="373"/>
      <c r="S18" s="373"/>
    </row>
    <row r="19">
      <c r="A19" s="373" t="s">
        <v>8339</v>
      </c>
      <c r="B19" s="371">
        <v>206388.0</v>
      </c>
      <c r="C19" s="371">
        <v>11736.0</v>
      </c>
      <c r="D19" s="372">
        <v>44564.0</v>
      </c>
      <c r="E19" s="374">
        <v>44603.0</v>
      </c>
      <c r="F19" s="373" t="s">
        <v>2460</v>
      </c>
      <c r="G19" s="372">
        <v>21851.0</v>
      </c>
      <c r="H19" s="371" t="str">
        <f>VLOOKUP(A19, 'DEC2022 - CC'!A:G,7,0)</f>
        <v>#N/A</v>
      </c>
      <c r="I19" s="371"/>
      <c r="J19" s="371" t="b">
        <v>0</v>
      </c>
      <c r="K19" s="371" t="str">
        <f>VLOOKUP(C19, 'DATA - LIS - RX'!A:B,2,0)</f>
        <v>Alprazolam, Butrans, Duloxetine,  Hydrocodone, Pregabalin</v>
      </c>
      <c r="L19" s="371" t="s">
        <v>8342</v>
      </c>
      <c r="M19" s="371" t="s">
        <v>7566</v>
      </c>
      <c r="N19" s="373" t="s">
        <v>8494</v>
      </c>
      <c r="O19" s="371" t="s">
        <v>7570</v>
      </c>
      <c r="P19" s="371" t="s">
        <v>7705</v>
      </c>
      <c r="Q19" s="373" t="s">
        <v>8507</v>
      </c>
      <c r="R19" s="373"/>
      <c r="S19" s="373"/>
    </row>
    <row r="20">
      <c r="A20" s="373" t="s">
        <v>1923</v>
      </c>
      <c r="B20" s="371">
        <v>205999.0</v>
      </c>
      <c r="C20" s="371">
        <v>11870.0</v>
      </c>
      <c r="D20" s="372">
        <v>44545.0</v>
      </c>
      <c r="E20" s="374">
        <v>44589.0</v>
      </c>
      <c r="F20" s="373" t="s">
        <v>1924</v>
      </c>
      <c r="G20" s="372">
        <v>22904.0</v>
      </c>
      <c r="H20" s="371" t="str">
        <f>VLOOKUP(A20, 'DEC2022 - CC'!A:G,7,0)</f>
        <v>UA-Prelim</v>
      </c>
      <c r="I20" s="371"/>
      <c r="J20" s="371" t="b">
        <v>0</v>
      </c>
      <c r="K20" s="371" t="str">
        <f>VLOOKUP(C20, 'DATA - LIS - RX'!A:B,2,0)</f>
        <v>Alprazolam, Codeine</v>
      </c>
      <c r="L20" s="371" t="s">
        <v>7556</v>
      </c>
      <c r="M20" s="371" t="s">
        <v>7566</v>
      </c>
      <c r="N20" s="373" t="s">
        <v>8494</v>
      </c>
      <c r="O20" s="371" t="s">
        <v>8507</v>
      </c>
      <c r="P20" s="371"/>
      <c r="Q20" s="373"/>
      <c r="R20" s="373"/>
      <c r="S20" s="373"/>
    </row>
    <row r="21">
      <c r="A21" s="373" t="s">
        <v>2038</v>
      </c>
      <c r="B21" s="371">
        <v>206061.0</v>
      </c>
      <c r="C21" s="371">
        <v>16983.0</v>
      </c>
      <c r="D21" s="372">
        <v>44547.0</v>
      </c>
      <c r="E21" s="374">
        <v>44589.0</v>
      </c>
      <c r="F21" s="373" t="s">
        <v>1122</v>
      </c>
      <c r="G21" s="372">
        <v>33550.0</v>
      </c>
      <c r="H21" s="371" t="str">
        <f>VLOOKUP(A21, 'DEC2022 - CC'!A:G,7,0)</f>
        <v>UA</v>
      </c>
      <c r="I21" s="371"/>
      <c r="J21" s="371" t="b">
        <v>0</v>
      </c>
      <c r="K21" s="371" t="str">
        <f>VLOOKUP(C21, 'DATA - LIS - RX'!A:B,2,0)</f>
        <v>Alprazolam, Dronabinol, Tramadol</v>
      </c>
      <c r="L21" s="371" t="s">
        <v>8342</v>
      </c>
      <c r="M21" s="371" t="s">
        <v>7606</v>
      </c>
      <c r="N21" s="373"/>
      <c r="O21" s="371"/>
      <c r="P21" s="371"/>
      <c r="Q21" s="373"/>
      <c r="R21" s="373"/>
      <c r="S21" s="373"/>
    </row>
    <row r="22">
      <c r="A22" s="373" t="s">
        <v>1813</v>
      </c>
      <c r="B22" s="371">
        <v>205968.0</v>
      </c>
      <c r="C22" s="371">
        <v>17162.0</v>
      </c>
      <c r="D22" s="372">
        <v>44544.0</v>
      </c>
      <c r="E22" s="374">
        <v>44587.0</v>
      </c>
      <c r="F22" s="373" t="s">
        <v>1814</v>
      </c>
      <c r="G22" s="372">
        <v>22211.0</v>
      </c>
      <c r="H22" s="371" t="str">
        <f>VLOOKUP(A22, 'DEC2022 - CC'!A:G,7,0)</f>
        <v>UA</v>
      </c>
      <c r="I22" s="371"/>
      <c r="J22" s="371" t="b">
        <v>0</v>
      </c>
      <c r="K22" s="371" t="str">
        <f>VLOOKUP(C22, 'DATA - LIS - RX'!A:B,2,0)</f>
        <v>Alprazolam, Duloxetine, Fentanyl, Hydrocodone</v>
      </c>
      <c r="L22" s="371" t="s">
        <v>8494</v>
      </c>
      <c r="M22" s="371" t="s">
        <v>8413</v>
      </c>
      <c r="N22" s="373" t="s">
        <v>8492</v>
      </c>
      <c r="O22" s="371" t="s">
        <v>7705</v>
      </c>
      <c r="P22" s="371" t="s">
        <v>8318</v>
      </c>
      <c r="Q22" s="373" t="s">
        <v>8342</v>
      </c>
      <c r="R22" s="373" t="s">
        <v>8507</v>
      </c>
      <c r="S22" s="373"/>
    </row>
    <row r="23">
      <c r="A23" s="373" t="s">
        <v>2223</v>
      </c>
      <c r="B23" s="371">
        <v>206349.0</v>
      </c>
      <c r="C23" s="371">
        <v>15884.0</v>
      </c>
      <c r="D23" s="372">
        <v>44559.0</v>
      </c>
      <c r="E23" s="374">
        <v>44594.0</v>
      </c>
      <c r="F23" s="373" t="s">
        <v>2224</v>
      </c>
      <c r="G23" s="372">
        <v>17027.0</v>
      </c>
      <c r="H23" s="371" t="str">
        <f>VLOOKUP(A23, 'DEC2022 - CC'!A:G,7,0)</f>
        <v>UA</v>
      </c>
      <c r="I23" s="371"/>
      <c r="J23" s="371" t="b">
        <v>0</v>
      </c>
      <c r="K23" s="371" t="str">
        <f>VLOOKUP(C23, 'DATA - LIS - RX'!A:B,2,0)</f>
        <v>Alprazolam, Gabapentin, Hydrocodone</v>
      </c>
      <c r="L23" s="371" t="s">
        <v>7566</v>
      </c>
      <c r="M23" s="371" t="s">
        <v>8494</v>
      </c>
      <c r="N23" s="373" t="s">
        <v>7576</v>
      </c>
      <c r="O23" s="371" t="s">
        <v>8507</v>
      </c>
      <c r="P23" s="371"/>
      <c r="Q23" s="373"/>
      <c r="R23" s="373"/>
      <c r="S23" s="373"/>
    </row>
    <row r="24">
      <c r="A24" s="373" t="s">
        <v>2047</v>
      </c>
      <c r="B24" s="371">
        <v>206335.0</v>
      </c>
      <c r="C24" s="371">
        <v>15549.0</v>
      </c>
      <c r="D24" s="372">
        <v>44559.0</v>
      </c>
      <c r="E24" s="374">
        <v>44594.0</v>
      </c>
      <c r="F24" s="373" t="s">
        <v>205</v>
      </c>
      <c r="G24" s="372">
        <v>27220.0</v>
      </c>
      <c r="H24" s="371" t="str">
        <f>VLOOKUP(A24, 'DEC2022 - CC'!A:G,7,0)</f>
        <v>UA</v>
      </c>
      <c r="I24" s="371"/>
      <c r="J24" s="371" t="b">
        <v>0</v>
      </c>
      <c r="K24" s="371" t="str">
        <f>VLOOKUP(C24, 'DATA - LIS - RX'!A:B,2,0)</f>
        <v>Alprazolam, Gabapentin, Hydrocodone</v>
      </c>
      <c r="L24" s="371" t="s">
        <v>8324</v>
      </c>
      <c r="M24" s="371" t="s">
        <v>8507</v>
      </c>
      <c r="N24" s="373" t="s">
        <v>7566</v>
      </c>
      <c r="O24" s="371" t="s">
        <v>8494</v>
      </c>
      <c r="P24" s="371" t="s">
        <v>7576</v>
      </c>
      <c r="Q24" s="373"/>
      <c r="R24" s="373"/>
      <c r="S24" s="373"/>
    </row>
    <row r="25">
      <c r="A25" s="373" t="s">
        <v>1873</v>
      </c>
      <c r="B25" s="371">
        <v>205969.0</v>
      </c>
      <c r="C25" s="371">
        <v>9141.0</v>
      </c>
      <c r="D25" s="372">
        <v>44544.0</v>
      </c>
      <c r="E25" s="374">
        <v>44587.0</v>
      </c>
      <c r="F25" s="373" t="s">
        <v>835</v>
      </c>
      <c r="G25" s="372">
        <v>30758.0</v>
      </c>
      <c r="H25" s="371" t="str">
        <f>VLOOKUP(A25, 'DEC2022 - CC'!A:G,7,0)</f>
        <v>UA</v>
      </c>
      <c r="I25" s="371"/>
      <c r="J25" s="371" t="b">
        <v>0</v>
      </c>
      <c r="K25" s="371" t="str">
        <f>VLOOKUP(C25, 'DATA - LIS - RX'!A:B,2,0)</f>
        <v>Alprazolam, Gabapentin, Hydrocodone</v>
      </c>
      <c r="L25" s="371" t="s">
        <v>7576</v>
      </c>
      <c r="M25" s="371"/>
      <c r="N25" s="373"/>
      <c r="O25" s="371"/>
      <c r="P25" s="371"/>
      <c r="Q25" s="373"/>
      <c r="R25" s="373"/>
      <c r="S25" s="373"/>
    </row>
    <row r="26">
      <c r="A26" s="373" t="s">
        <v>2304</v>
      </c>
      <c r="B26" s="371">
        <v>206285.0</v>
      </c>
      <c r="C26" s="371">
        <v>10623.0</v>
      </c>
      <c r="D26" s="372">
        <v>44557.0</v>
      </c>
      <c r="E26" s="374">
        <v>44596.0</v>
      </c>
      <c r="F26" s="373" t="s">
        <v>1072</v>
      </c>
      <c r="G26" s="372">
        <v>21882.0</v>
      </c>
      <c r="H26" s="371" t="str">
        <f>VLOOKUP(A26, 'DEC2022 - CC'!A:G,7,0)</f>
        <v>UA</v>
      </c>
      <c r="I26" s="371"/>
      <c r="J26" s="371" t="b">
        <v>0</v>
      </c>
      <c r="K26" s="371" t="str">
        <f>VLOOKUP(C26, 'DATA - LIS - RX'!A:B,2,0)</f>
        <v>Alprazolam, Gabapentin, Nucynta</v>
      </c>
      <c r="L26" s="371" t="s">
        <v>9803</v>
      </c>
      <c r="M26" s="371"/>
      <c r="N26" s="373"/>
      <c r="O26" s="371"/>
      <c r="P26" s="371"/>
      <c r="Q26" s="373"/>
      <c r="R26" s="373"/>
      <c r="S26" s="373"/>
    </row>
    <row r="27">
      <c r="A27" s="373" t="s">
        <v>2382</v>
      </c>
      <c r="B27" s="371">
        <v>206331.0</v>
      </c>
      <c r="C27" s="371">
        <v>13819.0</v>
      </c>
      <c r="D27" s="372">
        <v>44559.0</v>
      </c>
      <c r="E27" s="374">
        <v>44596.0</v>
      </c>
      <c r="F27" s="373" t="s">
        <v>2383</v>
      </c>
      <c r="G27" s="372">
        <v>21650.0</v>
      </c>
      <c r="H27" s="371" t="str">
        <f>VLOOKUP(A27, 'DEC2022 - CC'!A:G,7,0)</f>
        <v>UA</v>
      </c>
      <c r="I27" s="371"/>
      <c r="J27" s="371" t="b">
        <v>0</v>
      </c>
      <c r="K27" s="371" t="str">
        <f>VLOOKUP(C27, 'DATA - LIS - RX'!A:B,2,0)</f>
        <v>Alprazolam, Gabapentin, Tramadol</v>
      </c>
      <c r="L27" s="371" t="s">
        <v>8342</v>
      </c>
      <c r="M27" s="371" t="s">
        <v>7606</v>
      </c>
      <c r="N27" s="373" t="s">
        <v>7576</v>
      </c>
      <c r="O27" s="371"/>
      <c r="P27" s="371"/>
      <c r="Q27" s="373"/>
      <c r="R27" s="373"/>
      <c r="S27" s="373"/>
    </row>
    <row r="28">
      <c r="A28" s="373" t="s">
        <v>1782</v>
      </c>
      <c r="B28" s="371">
        <v>205912.0</v>
      </c>
      <c r="C28" s="371">
        <v>9153.0</v>
      </c>
      <c r="D28" s="372">
        <v>44543.0</v>
      </c>
      <c r="E28" s="374">
        <v>44587.0</v>
      </c>
      <c r="F28" s="373" t="s">
        <v>1003</v>
      </c>
      <c r="G28" s="372">
        <v>24623.0</v>
      </c>
      <c r="H28" s="371" t="str">
        <f>VLOOKUP(A28, 'DEC2022 - CC'!A:G,7,0)</f>
        <v>UA</v>
      </c>
      <c r="I28" s="371"/>
      <c r="J28" s="371" t="b">
        <v>0</v>
      </c>
      <c r="K28" s="371" t="str">
        <f>VLOOKUP(C28, 'DATA - LIS - RX'!A:B,2,0)</f>
        <v>Alprazolam, Gabapentin, Zolpidem</v>
      </c>
      <c r="L28" s="371" t="s">
        <v>8507</v>
      </c>
      <c r="M28" s="371" t="s">
        <v>7566</v>
      </c>
      <c r="N28" s="373" t="s">
        <v>8494</v>
      </c>
      <c r="O28" s="371" t="s">
        <v>7576</v>
      </c>
      <c r="P28" s="371"/>
      <c r="Q28" s="373"/>
      <c r="R28" s="373"/>
      <c r="S28" s="373"/>
    </row>
    <row r="29">
      <c r="A29" s="373" t="s">
        <v>2414</v>
      </c>
      <c r="B29" s="371">
        <v>206357.0</v>
      </c>
      <c r="C29" s="371">
        <v>11858.0</v>
      </c>
      <c r="D29" s="372">
        <v>44560.0</v>
      </c>
      <c r="E29" s="374">
        <v>44594.0</v>
      </c>
      <c r="F29" s="373" t="s">
        <v>2415</v>
      </c>
      <c r="G29" s="372">
        <v>26372.0</v>
      </c>
      <c r="H29" s="371" t="str">
        <f>VLOOKUP(A29, 'DEC2022 - CC'!A:G,7,0)</f>
        <v>UA-Prelim</v>
      </c>
      <c r="I29" s="371"/>
      <c r="J29" s="371" t="b">
        <v>0</v>
      </c>
      <c r="K29" s="371" t="str">
        <f>VLOOKUP(C29, 'DATA - LIS - RX'!A:B,2,0)</f>
        <v>Alprazolam, Hydrocodone</v>
      </c>
      <c r="L29" s="371" t="s">
        <v>8342</v>
      </c>
      <c r="M29" s="371" t="s">
        <v>8507</v>
      </c>
      <c r="N29" s="373" t="s">
        <v>7569</v>
      </c>
      <c r="O29" s="371"/>
      <c r="P29" s="371"/>
      <c r="Q29" s="373"/>
      <c r="R29" s="373"/>
      <c r="S29" s="373"/>
    </row>
    <row r="30">
      <c r="A30" s="373" t="s">
        <v>1968</v>
      </c>
      <c r="B30" s="371">
        <v>206026.0</v>
      </c>
      <c r="C30" s="371">
        <v>10395.0</v>
      </c>
      <c r="D30" s="372">
        <v>44546.0</v>
      </c>
      <c r="E30" s="374">
        <v>44589.0</v>
      </c>
      <c r="F30" s="373" t="s">
        <v>1235</v>
      </c>
      <c r="G30" s="372">
        <v>16600.0</v>
      </c>
      <c r="H30" s="371" t="str">
        <f>VLOOKUP(A30, 'DEC2022 - CC'!A:G,7,0)</f>
        <v>UA-Prelim</v>
      </c>
      <c r="I30" s="371"/>
      <c r="J30" s="371" t="b">
        <v>0</v>
      </c>
      <c r="K30" s="371" t="str">
        <f>VLOOKUP(C30, 'DATA - LIS - RX'!A:B,2,0)</f>
        <v>Alprazolam, Hydrocodone</v>
      </c>
      <c r="L30" s="371" t="s">
        <v>8342</v>
      </c>
      <c r="M30" s="371" t="s">
        <v>8507</v>
      </c>
      <c r="N30" s="373"/>
      <c r="O30" s="371"/>
      <c r="P30" s="371"/>
      <c r="Q30" s="373"/>
      <c r="R30" s="373"/>
      <c r="S30" s="373"/>
    </row>
    <row r="31">
      <c r="A31" s="373" t="s">
        <v>2250</v>
      </c>
      <c r="B31" s="371">
        <v>206254.0</v>
      </c>
      <c r="C31" s="371">
        <v>10606.0</v>
      </c>
      <c r="D31" s="372">
        <v>44557.0</v>
      </c>
      <c r="E31" s="374">
        <v>44592.0</v>
      </c>
      <c r="F31" s="373" t="s">
        <v>966</v>
      </c>
      <c r="G31" s="372">
        <v>22291.0</v>
      </c>
      <c r="H31" s="371" t="str">
        <f>VLOOKUP(A31, 'DEC2022 - CC'!A:G,7,0)</f>
        <v>UA-Prelim</v>
      </c>
      <c r="I31" s="371"/>
      <c r="J31" s="371" t="b">
        <v>0</v>
      </c>
      <c r="K31" s="371" t="str">
        <f>VLOOKUP(C31, 'DATA - LIS - RX'!A:B,2,0)</f>
        <v>Alprazolam, Hydrocodone</v>
      </c>
      <c r="L31" s="371" t="s">
        <v>8342</v>
      </c>
      <c r="M31" s="371" t="s">
        <v>8507</v>
      </c>
      <c r="N31" s="373"/>
      <c r="O31" s="371"/>
      <c r="P31" s="371"/>
      <c r="Q31" s="373"/>
      <c r="R31" s="373"/>
      <c r="S31" s="373"/>
    </row>
    <row r="32">
      <c r="A32" s="373" t="s">
        <v>2002</v>
      </c>
      <c r="B32" s="371">
        <v>206046.0</v>
      </c>
      <c r="C32" s="371">
        <v>15620.0</v>
      </c>
      <c r="D32" s="372">
        <v>44546.0</v>
      </c>
      <c r="E32" s="374">
        <v>44589.0</v>
      </c>
      <c r="F32" s="373" t="s">
        <v>897</v>
      </c>
      <c r="G32" s="372">
        <v>19311.0</v>
      </c>
      <c r="H32" s="371" t="str">
        <f>VLOOKUP(A32, 'DEC2022 - CC'!A:G,7,0)</f>
        <v>UA</v>
      </c>
      <c r="I32" s="371"/>
      <c r="J32" s="371" t="b">
        <v>0</v>
      </c>
      <c r="K32" s="371" t="str">
        <f>VLOOKUP(C32, 'DATA - LIS - RX'!A:B,2,0)</f>
        <v>Alprazolam, Hydrocodone</v>
      </c>
      <c r="L32" s="371" t="s">
        <v>7606</v>
      </c>
      <c r="M32" s="371" t="s">
        <v>8342</v>
      </c>
      <c r="N32" s="373"/>
      <c r="O32" s="371"/>
      <c r="P32" s="371"/>
      <c r="Q32" s="373"/>
      <c r="R32" s="373"/>
      <c r="S32" s="373"/>
    </row>
    <row r="33">
      <c r="A33" s="373" t="s">
        <v>1984</v>
      </c>
      <c r="B33" s="371">
        <v>206039.0</v>
      </c>
      <c r="C33" s="371">
        <v>10330.0</v>
      </c>
      <c r="D33" s="372">
        <v>44546.0</v>
      </c>
      <c r="E33" s="374">
        <v>44589.0</v>
      </c>
      <c r="F33" s="373" t="s">
        <v>997</v>
      </c>
      <c r="G33" s="372">
        <v>23562.0</v>
      </c>
      <c r="H33" s="371" t="str">
        <f>VLOOKUP(A33, 'DEC2022 - CC'!A:G,7,0)</f>
        <v>UA</v>
      </c>
      <c r="I33" s="371"/>
      <c r="J33" s="371" t="b">
        <v>0</v>
      </c>
      <c r="K33" s="371" t="str">
        <f>VLOOKUP(C33, 'DATA - LIS - RX'!A:B,2,0)</f>
        <v>Alprazolam, Hydrocodone, Belsomra</v>
      </c>
      <c r="L33" s="371" t="s">
        <v>7566</v>
      </c>
      <c r="M33" s="371" t="s">
        <v>8494</v>
      </c>
      <c r="N33" s="373" t="s">
        <v>8507</v>
      </c>
      <c r="O33" s="371"/>
      <c r="P33" s="371"/>
      <c r="Q33" s="373"/>
      <c r="R33" s="373"/>
      <c r="S33" s="373"/>
    </row>
    <row r="34">
      <c r="A34" s="373" t="s">
        <v>1996</v>
      </c>
      <c r="B34" s="371">
        <v>206037.0</v>
      </c>
      <c r="C34" s="371">
        <v>9214.0</v>
      </c>
      <c r="D34" s="372">
        <v>44546.0</v>
      </c>
      <c r="E34" s="374">
        <v>44589.0</v>
      </c>
      <c r="F34" s="373" t="s">
        <v>642</v>
      </c>
      <c r="G34" s="372">
        <v>20158.0</v>
      </c>
      <c r="H34" s="371" t="str">
        <f>VLOOKUP(A34, 'DEC2022 - CC'!A:G,7,0)</f>
        <v>UA</v>
      </c>
      <c r="I34" s="371"/>
      <c r="J34" s="371" t="b">
        <v>0</v>
      </c>
      <c r="K34" s="371" t="str">
        <f>VLOOKUP(C34, 'DATA - LIS - RX'!A:B,2,0)</f>
        <v>Alprazolam, Hydrocodone, Zolpidem</v>
      </c>
      <c r="L34" s="371" t="s">
        <v>8342</v>
      </c>
      <c r="M34" s="371"/>
      <c r="N34" s="373"/>
      <c r="O34" s="371"/>
      <c r="P34" s="371"/>
      <c r="Q34" s="373"/>
      <c r="R34" s="373"/>
      <c r="S34" s="373"/>
    </row>
    <row r="35">
      <c r="A35" s="373" t="s">
        <v>8319</v>
      </c>
      <c r="B35" s="371">
        <v>206463.0</v>
      </c>
      <c r="C35" s="371">
        <v>14194.0</v>
      </c>
      <c r="D35" s="372">
        <v>44566.0</v>
      </c>
      <c r="E35" s="374">
        <v>44600.0</v>
      </c>
      <c r="F35" s="373" t="s">
        <v>508</v>
      </c>
      <c r="G35" s="372">
        <v>25721.0</v>
      </c>
      <c r="H35" s="371" t="str">
        <f>VLOOKUP(A35, 'DEC2022 - CC'!A:G,7,0)</f>
        <v>#N/A</v>
      </c>
      <c r="I35" s="371"/>
      <c r="J35" s="371" t="b">
        <v>0</v>
      </c>
      <c r="K35" s="371" t="str">
        <f>VLOOKUP(C35, 'DATA - LIS - RX'!A:B,2,0)</f>
        <v>Alprazolam, Tapentadol, Zolpidem </v>
      </c>
      <c r="L35" s="371" t="s">
        <v>8318</v>
      </c>
      <c r="M35" s="371"/>
      <c r="N35" s="373"/>
      <c r="O35" s="371"/>
      <c r="P35" s="371"/>
      <c r="Q35" s="373"/>
      <c r="R35" s="373"/>
      <c r="S35" s="373"/>
    </row>
    <row r="36">
      <c r="A36" s="373" t="s">
        <v>1981</v>
      </c>
      <c r="B36" s="371">
        <v>206035.0</v>
      </c>
      <c r="C36" s="371">
        <v>9210.0</v>
      </c>
      <c r="D36" s="372">
        <v>44546.0</v>
      </c>
      <c r="E36" s="374">
        <v>44589.0</v>
      </c>
      <c r="F36" s="373" t="s">
        <v>925</v>
      </c>
      <c r="G36" s="372">
        <v>9983.0</v>
      </c>
      <c r="H36" s="371" t="str">
        <f>VLOOKUP(A36, 'DEC2022 - CC'!A:G,7,0)</f>
        <v>UA</v>
      </c>
      <c r="I36" s="371"/>
      <c r="J36" s="371" t="b">
        <v>0</v>
      </c>
      <c r="K36" s="371" t="str">
        <f>VLOOKUP(C36, 'DATA - LIS - RX'!A:B,2,0)</f>
        <v>Alprazolam, Tramadol</v>
      </c>
      <c r="L36" s="371" t="s">
        <v>8342</v>
      </c>
      <c r="M36" s="371" t="s">
        <v>7606</v>
      </c>
      <c r="N36" s="373"/>
      <c r="O36" s="371"/>
      <c r="P36" s="371"/>
      <c r="Q36" s="373"/>
      <c r="R36" s="373"/>
      <c r="S36" s="373"/>
    </row>
    <row r="37">
      <c r="A37" s="373" t="s">
        <v>2251</v>
      </c>
      <c r="B37" s="371">
        <v>206257.0</v>
      </c>
      <c r="C37" s="371">
        <v>12201.0</v>
      </c>
      <c r="D37" s="372">
        <v>44557.0</v>
      </c>
      <c r="E37" s="374">
        <v>44596.0</v>
      </c>
      <c r="F37" s="373" t="s">
        <v>2252</v>
      </c>
      <c r="G37" s="372">
        <v>16723.0</v>
      </c>
      <c r="H37" s="371" t="str">
        <f>VLOOKUP(A37, 'DEC2022 - CC'!A:G,7,0)</f>
        <v>UA-NWPT</v>
      </c>
      <c r="I37" s="371"/>
      <c r="J37" s="371" t="b">
        <v>0</v>
      </c>
      <c r="K37" s="371" t="str">
        <f>VLOOKUP(C37, 'DATA - LIS - RX'!A:B,2,0)</f>
        <v>Alprazolam, Tramadol</v>
      </c>
      <c r="L37" s="371" t="s">
        <v>8342</v>
      </c>
      <c r="M37" s="371"/>
      <c r="N37" s="373"/>
      <c r="O37" s="371"/>
      <c r="P37" s="371"/>
      <c r="Q37" s="373"/>
      <c r="R37" s="373"/>
      <c r="S37" s="373"/>
    </row>
    <row r="38">
      <c r="A38" s="373" t="s">
        <v>2358</v>
      </c>
      <c r="B38" s="371">
        <v>206317.0</v>
      </c>
      <c r="C38" s="371">
        <v>13956.0</v>
      </c>
      <c r="D38" s="372">
        <v>44558.0</v>
      </c>
      <c r="E38" s="374">
        <v>44594.0</v>
      </c>
      <c r="F38" s="373" t="s">
        <v>2359</v>
      </c>
      <c r="G38" s="372">
        <v>16581.0</v>
      </c>
      <c r="H38" s="371" t="str">
        <f>VLOOKUP(A38, 'DEC2022 - CC'!A:G,7,0)</f>
        <v>UA-Prelim</v>
      </c>
      <c r="I38" s="371"/>
      <c r="J38" s="371" t="b">
        <v>0</v>
      </c>
      <c r="K38" s="371" t="str">
        <f>VLOOKUP(C38, 'DATA - LIS - RX'!A:B,2,0)</f>
        <v>Alprazolam, Tramadol, Duloxetine</v>
      </c>
      <c r="L38" s="371" t="s">
        <v>8342</v>
      </c>
      <c r="M38" s="371"/>
      <c r="N38" s="373"/>
      <c r="O38" s="371"/>
      <c r="P38" s="371"/>
      <c r="Q38" s="373"/>
      <c r="R38" s="373"/>
      <c r="S38" s="373"/>
    </row>
    <row r="39">
      <c r="A39" s="373" t="s">
        <v>2228</v>
      </c>
      <c r="B39" s="371">
        <v>206191.0</v>
      </c>
      <c r="C39" s="371">
        <v>11223.0</v>
      </c>
      <c r="D39" s="372">
        <v>44553.0</v>
      </c>
      <c r="E39" s="374">
        <v>44588.0</v>
      </c>
      <c r="F39" s="373" t="s">
        <v>1196</v>
      </c>
      <c r="G39" s="372">
        <v>27156.0</v>
      </c>
      <c r="H39" s="371" t="str">
        <f>VLOOKUP(A39, 'DEC2022 - CC'!A:G,7,0)</f>
        <v>UA-Prelim</v>
      </c>
      <c r="I39" s="371"/>
      <c r="J39" s="371" t="b">
        <v>0</v>
      </c>
      <c r="K39" s="371" t="str">
        <f>VLOOKUP(C39, 'DATA - LIS - RX'!A:B,2,0)</f>
        <v>Alprazolam, Zolpidem, Hydrocodone, Duloxetine</v>
      </c>
      <c r="L39" s="371" t="s">
        <v>8342</v>
      </c>
      <c r="M39" s="371" t="s">
        <v>8507</v>
      </c>
      <c r="N39" s="373"/>
      <c r="O39" s="371"/>
      <c r="P39" s="371"/>
      <c r="Q39" s="373"/>
      <c r="R39" s="373"/>
      <c r="S39" s="373"/>
    </row>
    <row r="40">
      <c r="A40" s="373" t="s">
        <v>2286</v>
      </c>
      <c r="B40" s="371">
        <v>206272.0</v>
      </c>
      <c r="C40" s="371">
        <v>10047.0</v>
      </c>
      <c r="D40" s="372">
        <v>44557.0</v>
      </c>
      <c r="E40" s="374">
        <v>44593.0</v>
      </c>
      <c r="F40" s="373" t="s">
        <v>1075</v>
      </c>
      <c r="G40" s="372">
        <v>24501.0</v>
      </c>
      <c r="H40" s="371" t="str">
        <f>VLOOKUP(A40, 'DEC2022 - CC'!A:G,7,0)</f>
        <v>UA-Prelim</v>
      </c>
      <c r="I40" s="371"/>
      <c r="J40" s="371" t="b">
        <v>0</v>
      </c>
      <c r="K40" s="371" t="str">
        <f>VLOOKUP(C40, 'DATA - LIS - RX'!A:B,2,0)</f>
        <v>Alprazolam, Zolpidem, Morphine</v>
      </c>
      <c r="L40" s="371" t="s">
        <v>8342</v>
      </c>
      <c r="M40" s="371" t="s">
        <v>8507</v>
      </c>
      <c r="N40" s="373"/>
      <c r="O40" s="371"/>
      <c r="P40" s="371"/>
      <c r="Q40" s="373"/>
      <c r="R40" s="373"/>
      <c r="S40" s="373"/>
    </row>
    <row r="41">
      <c r="A41" s="373" t="s">
        <v>2287</v>
      </c>
      <c r="B41" s="371">
        <v>206273.0</v>
      </c>
      <c r="C41" s="371">
        <v>15591.0</v>
      </c>
      <c r="D41" s="372">
        <v>44557.0</v>
      </c>
      <c r="E41" s="374">
        <v>44596.0</v>
      </c>
      <c r="F41" s="373" t="s">
        <v>1236</v>
      </c>
      <c r="G41" s="372">
        <v>21357.0</v>
      </c>
      <c r="H41" s="371" t="str">
        <f>VLOOKUP(A41, 'DEC2022 - CC'!A:G,7,0)</f>
        <v>UA</v>
      </c>
      <c r="I41" s="371"/>
      <c r="J41" s="371" t="b">
        <v>0</v>
      </c>
      <c r="K41" s="371" t="str">
        <f>VLOOKUP(C41, 'DATA - LIS - RX'!A:B,2,0)</f>
        <v>Amitriptyline, Belbuca, Gabapentin, Oxycodone, Zolpidem</v>
      </c>
      <c r="L41" s="371" t="s">
        <v>7939</v>
      </c>
      <c r="M41" s="371"/>
      <c r="N41" s="373"/>
      <c r="O41" s="371"/>
      <c r="P41" s="371"/>
      <c r="Q41" s="373"/>
      <c r="R41" s="373"/>
      <c r="S41" s="373"/>
    </row>
    <row r="42">
      <c r="A42" s="373" t="s">
        <v>8403</v>
      </c>
      <c r="B42" s="371">
        <v>206411.0</v>
      </c>
      <c r="C42" s="371">
        <v>9271.0</v>
      </c>
      <c r="D42" s="372">
        <v>44564.0</v>
      </c>
      <c r="E42" s="374">
        <v>44603.0</v>
      </c>
      <c r="F42" s="373" t="s">
        <v>2491</v>
      </c>
      <c r="G42" s="372">
        <v>24708.0</v>
      </c>
      <c r="H42" s="371" t="str">
        <f>VLOOKUP(A42, 'DEC2022 - CC'!A:G,7,0)</f>
        <v>#N/A</v>
      </c>
      <c r="I42" s="371"/>
      <c r="J42" s="371" t="b">
        <v>0</v>
      </c>
      <c r="K42" s="371" t="str">
        <f>VLOOKUP(C42, 'DATA - LIS - RX'!A:B,2,0)</f>
        <v>Amitriptyline, Duloxetine, Gabapentin, Oxycodone, Zolpidem </v>
      </c>
      <c r="L42" s="371" t="s">
        <v>7569</v>
      </c>
      <c r="M42" s="371" t="s">
        <v>8495</v>
      </c>
      <c r="N42" s="373" t="s">
        <v>7576</v>
      </c>
      <c r="O42" s="371" t="s">
        <v>7705</v>
      </c>
      <c r="P42" s="371"/>
      <c r="Q42" s="373"/>
      <c r="R42" s="373"/>
      <c r="S42" s="373"/>
    </row>
    <row r="43">
      <c r="A43" s="373" t="s">
        <v>1913</v>
      </c>
      <c r="B43" s="371">
        <v>205990.0</v>
      </c>
      <c r="C43" s="371">
        <v>17168.0</v>
      </c>
      <c r="D43" s="372">
        <v>44545.0</v>
      </c>
      <c r="E43" s="374">
        <v>44589.0</v>
      </c>
      <c r="F43" s="373" t="s">
        <v>986</v>
      </c>
      <c r="G43" s="372">
        <v>27344.0</v>
      </c>
      <c r="H43" s="371" t="str">
        <f>VLOOKUP(A43, 'DEC2022 - CC'!A:G,7,0)</f>
        <v>UA-NWPT</v>
      </c>
      <c r="I43" s="371"/>
      <c r="J43" s="371" t="b">
        <v>0</v>
      </c>
      <c r="K43" s="371" t="str">
        <f>VLOOKUP(C43, 'DATA - LIS - RX'!A:B,2,0)</f>
        <v>Amitriptyline, Duloxetine, Pregabalin</v>
      </c>
      <c r="L43" s="371" t="s">
        <v>7754</v>
      </c>
      <c r="M43" s="371" t="s">
        <v>7640</v>
      </c>
      <c r="N43" s="373" t="s">
        <v>7576</v>
      </c>
      <c r="O43" s="371" t="s">
        <v>7705</v>
      </c>
      <c r="P43" s="371"/>
      <c r="Q43" s="373"/>
      <c r="R43" s="373"/>
      <c r="S43" s="373"/>
    </row>
    <row r="44">
      <c r="A44" s="373" t="s">
        <v>2078</v>
      </c>
      <c r="B44" s="371">
        <v>206097.0</v>
      </c>
      <c r="C44" s="371">
        <v>12225.0</v>
      </c>
      <c r="D44" s="372">
        <v>44550.0</v>
      </c>
      <c r="E44" s="374">
        <v>44593.0</v>
      </c>
      <c r="F44" s="373" t="s">
        <v>2079</v>
      </c>
      <c r="G44" s="372">
        <v>24220.0</v>
      </c>
      <c r="H44" s="371" t="str">
        <f>VLOOKUP(A44, 'DEC2022 - CC'!A:G,7,0)</f>
        <v>UA</v>
      </c>
      <c r="I44" s="371"/>
      <c r="J44" s="371" t="b">
        <v>0</v>
      </c>
      <c r="K44" s="371" t="str">
        <f>VLOOKUP(C44, 'DATA - LIS - RX'!A:B,2,0)</f>
        <v>Amitriptyline, Gabapentin, Hydrocodone, Alprazolam</v>
      </c>
      <c r="L44" s="371" t="s">
        <v>7754</v>
      </c>
      <c r="M44" s="371" t="s">
        <v>7640</v>
      </c>
      <c r="N44" s="373" t="s">
        <v>7566</v>
      </c>
      <c r="O44" s="371" t="s">
        <v>8494</v>
      </c>
      <c r="P44" s="371" t="s">
        <v>7576</v>
      </c>
      <c r="Q44" s="373" t="s">
        <v>8507</v>
      </c>
      <c r="R44" s="373"/>
      <c r="S44" s="373"/>
    </row>
    <row r="45">
      <c r="A45" s="373" t="s">
        <v>2305</v>
      </c>
      <c r="B45" s="371">
        <v>206286.0</v>
      </c>
      <c r="C45" s="371">
        <v>16245.0</v>
      </c>
      <c r="D45" s="372">
        <v>44557.0</v>
      </c>
      <c r="E45" s="374">
        <v>44593.0</v>
      </c>
      <c r="F45" s="373" t="s">
        <v>1099</v>
      </c>
      <c r="G45" s="372">
        <v>22836.0</v>
      </c>
      <c r="H45" s="371" t="str">
        <f>VLOOKUP(A45, 'DEC2022 - CC'!A:G,7,0)</f>
        <v>UA-Prelim</v>
      </c>
      <c r="I45" s="371"/>
      <c r="J45" s="371" t="b">
        <v>0</v>
      </c>
      <c r="K45" s="371" t="str">
        <f>VLOOKUP(C45, 'DATA - LIS - RX'!A:B,2,0)</f>
        <v>Amitriptyline, Gabapentin, Oxycodone, Zolpidem</v>
      </c>
      <c r="L45" s="371" t="s">
        <v>8507</v>
      </c>
      <c r="M45" s="371" t="s">
        <v>7569</v>
      </c>
      <c r="N45" s="373"/>
      <c r="O45" s="371"/>
      <c r="P45" s="371"/>
      <c r="Q45" s="373"/>
      <c r="R45" s="373"/>
      <c r="S45" s="373"/>
    </row>
    <row r="46">
      <c r="A46" s="373" t="s">
        <v>1858</v>
      </c>
      <c r="B46" s="371">
        <v>205959.0</v>
      </c>
      <c r="C46" s="371">
        <v>10028.0</v>
      </c>
      <c r="D46" s="372">
        <v>44544.0</v>
      </c>
      <c r="E46" s="374">
        <v>44587.0</v>
      </c>
      <c r="F46" s="373" t="s">
        <v>1859</v>
      </c>
      <c r="G46" s="372">
        <v>28198.0</v>
      </c>
      <c r="H46" s="371" t="str">
        <f>VLOOKUP(A46, 'DEC2022 - CC'!A:G,7,0)</f>
        <v>UA</v>
      </c>
      <c r="I46" s="371"/>
      <c r="J46" s="371" t="b">
        <v>0</v>
      </c>
      <c r="K46" s="371" t="str">
        <f>VLOOKUP(C46, 'DATA - LIS - RX'!A:B,2,0)</f>
        <v>Amitriptyline, Gabapentin, Temazepam</v>
      </c>
      <c r="L46" s="371" t="s">
        <v>7576</v>
      </c>
      <c r="M46" s="371" t="s">
        <v>8074</v>
      </c>
      <c r="N46" s="373" t="s">
        <v>7754</v>
      </c>
      <c r="O46" s="371" t="s">
        <v>7640</v>
      </c>
      <c r="P46" s="371" t="s">
        <v>8342</v>
      </c>
      <c r="Q46" s="373"/>
      <c r="R46" s="373"/>
      <c r="S46" s="373"/>
    </row>
    <row r="47">
      <c r="A47" s="373" t="s">
        <v>2100</v>
      </c>
      <c r="B47" s="371">
        <v>206110.0</v>
      </c>
      <c r="C47" s="371">
        <v>9270.0</v>
      </c>
      <c r="D47" s="372">
        <v>44551.0</v>
      </c>
      <c r="E47" s="374">
        <v>44593.0</v>
      </c>
      <c r="F47" s="373" t="s">
        <v>2101</v>
      </c>
      <c r="G47" s="372">
        <v>17815.0</v>
      </c>
      <c r="H47" s="371" t="str">
        <f>VLOOKUP(A47, 'DEC2022 - CC'!A:G,7,0)</f>
        <v>UA</v>
      </c>
      <c r="I47" s="371"/>
      <c r="J47" s="371" t="b">
        <v>0</v>
      </c>
      <c r="K47" s="371" t="str">
        <f>VLOOKUP(C47, 'DATA - LIS - RX'!A:B,2,0)</f>
        <v>Amitriptyline, Gabapentin, Zolpidem, Oxycodone</v>
      </c>
      <c r="L47" s="371" t="s">
        <v>7569</v>
      </c>
      <c r="M47" s="371" t="s">
        <v>8495</v>
      </c>
      <c r="N47" s="373" t="s">
        <v>8507</v>
      </c>
      <c r="O47" s="371"/>
      <c r="P47" s="371"/>
      <c r="Q47" s="373"/>
      <c r="R47" s="373"/>
      <c r="S47" s="373"/>
    </row>
    <row r="48">
      <c r="A48" s="373" t="s">
        <v>2308</v>
      </c>
      <c r="B48" s="371">
        <v>206200.0</v>
      </c>
      <c r="C48" s="371">
        <v>10416.0</v>
      </c>
      <c r="D48" s="372">
        <v>44558.0</v>
      </c>
      <c r="E48" s="374">
        <v>44596.0</v>
      </c>
      <c r="F48" s="373" t="s">
        <v>2309</v>
      </c>
      <c r="G48" s="372">
        <v>18695.0</v>
      </c>
      <c r="H48" s="371" t="str">
        <f>VLOOKUP(A48, 'DEC2022 - CC'!A:G,7,0)</f>
        <v>UA</v>
      </c>
      <c r="I48" s="371"/>
      <c r="J48" s="371" t="b">
        <v>0</v>
      </c>
      <c r="K48" s="371" t="str">
        <f>VLOOKUP(C48, 'DATA - LIS - RX'!A:B,2,0)</f>
        <v>Amitriptyline, Hydrocodone</v>
      </c>
      <c r="L48" s="371" t="s">
        <v>8507</v>
      </c>
      <c r="M48" s="371" t="s">
        <v>7566</v>
      </c>
      <c r="N48" s="373" t="s">
        <v>8494</v>
      </c>
      <c r="O48" s="371"/>
      <c r="P48" s="371"/>
      <c r="Q48" s="373"/>
      <c r="R48" s="373"/>
      <c r="S48" s="373"/>
    </row>
    <row r="49">
      <c r="A49" s="373" t="s">
        <v>2059</v>
      </c>
      <c r="B49" s="371">
        <v>206086.0</v>
      </c>
      <c r="C49" s="371">
        <v>12957.0</v>
      </c>
      <c r="D49" s="372">
        <v>44550.0</v>
      </c>
      <c r="E49" s="374">
        <v>44593.0</v>
      </c>
      <c r="F49" s="373" t="s">
        <v>2060</v>
      </c>
      <c r="G49" s="372">
        <v>26295.0</v>
      </c>
      <c r="H49" s="371" t="str">
        <f>VLOOKUP(A49, 'DEC2022 - CC'!A:G,7,0)</f>
        <v>UA</v>
      </c>
      <c r="I49" s="371"/>
      <c r="J49" s="371" t="b">
        <v>0</v>
      </c>
      <c r="K49" s="371" t="str">
        <f>VLOOKUP(C49, 'DATA - LIS - RX'!A:B,2,0)</f>
        <v>Amitriptyline, Hydrocodone, Pregabalin, Phentermine </v>
      </c>
      <c r="L49" s="371" t="s">
        <v>7566</v>
      </c>
      <c r="M49" s="371" t="s">
        <v>8494</v>
      </c>
      <c r="N49" s="373" t="s">
        <v>8507</v>
      </c>
      <c r="O49" s="371"/>
      <c r="P49" s="371"/>
      <c r="Q49" s="373"/>
      <c r="R49" s="373"/>
      <c r="S49" s="373"/>
    </row>
    <row r="50">
      <c r="A50" s="373" t="s">
        <v>2022</v>
      </c>
      <c r="B50" s="371">
        <v>206068.0</v>
      </c>
      <c r="C50" s="371">
        <v>11209.0</v>
      </c>
      <c r="D50" s="372">
        <v>44547.0</v>
      </c>
      <c r="E50" s="374">
        <v>44589.0</v>
      </c>
      <c r="F50" s="373" t="s">
        <v>734</v>
      </c>
      <c r="G50" s="372">
        <v>27406.0</v>
      </c>
      <c r="H50" s="371" t="str">
        <f>VLOOKUP(A50, 'DEC2022 - CC'!A:G,7,0)</f>
        <v>UA</v>
      </c>
      <c r="I50" s="371"/>
      <c r="J50" s="371" t="b">
        <v>0</v>
      </c>
      <c r="K50" s="371" t="str">
        <f>VLOOKUP(C50, 'DATA - LIS - RX'!A:B,2,0)</f>
        <v>Amitriptyline, Oxycodone, Duloxetine</v>
      </c>
      <c r="L50" s="371" t="s">
        <v>7754</v>
      </c>
      <c r="M50" s="371" t="s">
        <v>7640</v>
      </c>
      <c r="N50" s="373"/>
      <c r="O50" s="371"/>
      <c r="P50" s="371"/>
      <c r="Q50" s="373"/>
      <c r="R50" s="373"/>
      <c r="S50" s="373"/>
    </row>
    <row r="51">
      <c r="A51" s="373" t="s">
        <v>2157</v>
      </c>
      <c r="B51" s="371">
        <v>206168.0</v>
      </c>
      <c r="C51" s="371">
        <v>14959.0</v>
      </c>
      <c r="D51" s="372">
        <v>44552.0</v>
      </c>
      <c r="E51" s="374">
        <v>44588.0</v>
      </c>
      <c r="F51" s="373" t="s">
        <v>2158</v>
      </c>
      <c r="G51" s="372">
        <v>23303.0</v>
      </c>
      <c r="H51" s="371" t="str">
        <f>VLOOKUP(A51, 'DEC2022 - CC'!A:G,7,0)</f>
        <v>UA</v>
      </c>
      <c r="I51" s="371"/>
      <c r="J51" s="371" t="b">
        <v>0</v>
      </c>
      <c r="K51" s="371" t="str">
        <f>VLOOKUP(C51, 'DATA - LIS - RX'!A:B,2,0)</f>
        <v>Amitriptyline, Pregabalin</v>
      </c>
      <c r="L51" s="371" t="s">
        <v>8507</v>
      </c>
      <c r="M51" s="371"/>
      <c r="N51" s="373"/>
      <c r="O51" s="371"/>
      <c r="P51" s="371"/>
      <c r="Q51" s="373"/>
      <c r="R51" s="373"/>
      <c r="S51" s="373"/>
    </row>
    <row r="52">
      <c r="A52" s="373" t="s">
        <v>2331</v>
      </c>
      <c r="B52" s="371">
        <v>206211.0</v>
      </c>
      <c r="C52" s="371">
        <v>10708.0</v>
      </c>
      <c r="D52" s="372">
        <v>44558.0</v>
      </c>
      <c r="E52" s="374">
        <v>44596.0</v>
      </c>
      <c r="F52" s="373" t="s">
        <v>2332</v>
      </c>
      <c r="G52" s="372">
        <v>22434.0</v>
      </c>
      <c r="H52" s="371" t="str">
        <f>VLOOKUP(A52, 'DEC2022 - CC'!A:G,7,0)</f>
        <v>UA</v>
      </c>
      <c r="I52" s="371"/>
      <c r="J52" s="371" t="b">
        <v>0</v>
      </c>
      <c r="K52" s="371" t="str">
        <f>VLOOKUP(C52, 'DATA - LIS - RX'!A:B,2,0)</f>
        <v>Amitriptyline, Pregabalin, Tramadol</v>
      </c>
      <c r="L52" s="371" t="s">
        <v>7570</v>
      </c>
      <c r="M52" s="371"/>
      <c r="N52" s="373"/>
      <c r="O52" s="371"/>
      <c r="P52" s="371"/>
      <c r="Q52" s="373"/>
      <c r="R52" s="373"/>
      <c r="S52" s="373"/>
    </row>
    <row r="53">
      <c r="A53" s="373" t="s">
        <v>2408</v>
      </c>
      <c r="B53" s="371">
        <v>206347.0</v>
      </c>
      <c r="C53" s="371">
        <v>11004.0</v>
      </c>
      <c r="D53" s="372">
        <v>44559.0</v>
      </c>
      <c r="E53" s="374">
        <v>44594.0</v>
      </c>
      <c r="F53" s="373" t="s">
        <v>1268</v>
      </c>
      <c r="G53" s="372">
        <v>27126.0</v>
      </c>
      <c r="H53" s="371" t="str">
        <f>VLOOKUP(A53, 'DEC2022 - CC'!A:G,7,0)</f>
        <v>UA-Prelim</v>
      </c>
      <c r="I53" s="371"/>
      <c r="J53" s="371" t="b">
        <v>0</v>
      </c>
      <c r="K53" s="371" t="str">
        <f>VLOOKUP(C53, 'DATA - LIS - RX'!A:B,2,0)</f>
        <v>Belbuca, Duloxetine, Percocet</v>
      </c>
      <c r="L53" s="371" t="s">
        <v>8507</v>
      </c>
      <c r="M53" s="371" t="s">
        <v>7569</v>
      </c>
      <c r="N53" s="373"/>
      <c r="O53" s="371"/>
      <c r="P53" s="371"/>
      <c r="Q53" s="373"/>
      <c r="R53" s="373"/>
      <c r="S53" s="373"/>
    </row>
    <row r="54">
      <c r="A54" s="373" t="s">
        <v>2422</v>
      </c>
      <c r="B54" s="371">
        <v>206353.0</v>
      </c>
      <c r="C54" s="371">
        <v>15957.0</v>
      </c>
      <c r="D54" s="372">
        <v>44560.0</v>
      </c>
      <c r="E54" s="374">
        <v>44594.0</v>
      </c>
      <c r="F54" s="373" t="s">
        <v>2423</v>
      </c>
      <c r="G54" s="372">
        <v>23525.0</v>
      </c>
      <c r="H54" s="371" t="str">
        <f>VLOOKUP(A54, 'DEC2022 - CC'!A:G,7,0)</f>
        <v>UA-Prelim</v>
      </c>
      <c r="I54" s="371"/>
      <c r="J54" s="371" t="b">
        <v>0</v>
      </c>
      <c r="K54" s="371" t="str">
        <f>VLOOKUP(C54, 'DATA - LIS - RX'!A:B,2,0)</f>
        <v>Buprenorphine, Cyclobenzaprine, Duloxetine, Pregabalin</v>
      </c>
      <c r="L54" s="371" t="s">
        <v>8342</v>
      </c>
      <c r="M54" s="371" t="s">
        <v>35</v>
      </c>
      <c r="N54" s="373"/>
      <c r="O54" s="371"/>
      <c r="P54" s="371"/>
      <c r="Q54" s="373"/>
      <c r="R54" s="373"/>
      <c r="S54" s="373"/>
    </row>
    <row r="55">
      <c r="A55" s="373" t="s">
        <v>2142</v>
      </c>
      <c r="B55" s="371">
        <v>206137.0</v>
      </c>
      <c r="C55" s="371">
        <v>15970.0</v>
      </c>
      <c r="D55" s="372">
        <v>44552.0</v>
      </c>
      <c r="E55" s="374">
        <v>44593.0</v>
      </c>
      <c r="F55" s="373" t="s">
        <v>2143</v>
      </c>
      <c r="G55" s="372">
        <v>36213.0</v>
      </c>
      <c r="H55" s="371" t="str">
        <f>VLOOKUP(A55, 'DEC2022 - CC'!A:G,7,0)</f>
        <v>UA</v>
      </c>
      <c r="I55" s="371"/>
      <c r="J55" s="371" t="b">
        <v>0</v>
      </c>
      <c r="K55" s="371" t="str">
        <f>VLOOKUP(C55, 'DATA - LIS - RX'!A:B,2,0)</f>
        <v>Buprenorphine, Duloxetine, Pregabalin</v>
      </c>
      <c r="L55" s="371" t="s">
        <v>7570</v>
      </c>
      <c r="M55" s="371" t="s">
        <v>7705</v>
      </c>
      <c r="N55" s="373"/>
      <c r="O55" s="371"/>
      <c r="P55" s="371"/>
      <c r="Q55" s="373"/>
      <c r="R55" s="373"/>
      <c r="S55" s="373"/>
    </row>
    <row r="56">
      <c r="A56" s="373" t="s">
        <v>8517</v>
      </c>
      <c r="B56" s="371">
        <v>206503.0</v>
      </c>
      <c r="C56" s="371">
        <v>15806.0</v>
      </c>
      <c r="D56" s="372">
        <v>44567.0</v>
      </c>
      <c r="E56" s="374">
        <v>44601.0</v>
      </c>
      <c r="F56" s="373" t="s">
        <v>175</v>
      </c>
      <c r="G56" s="372">
        <v>18664.0</v>
      </c>
      <c r="H56" s="371" t="str">
        <f>VLOOKUP(A56, 'DEC2022 - CC'!A:G,7,0)</f>
        <v>#N/A</v>
      </c>
      <c r="I56" s="371"/>
      <c r="J56" s="371" t="b">
        <v>0</v>
      </c>
      <c r="K56" s="371" t="str">
        <f>VLOOKUP(C56, 'DATA - LIS - RX'!A:B,2,0)</f>
        <v>Buprenorphine, Gabapentin, Hydrocodone, Lorazepam</v>
      </c>
      <c r="L56" s="371" t="s">
        <v>8507</v>
      </c>
      <c r="M56" s="371"/>
      <c r="N56" s="373"/>
      <c r="O56" s="371"/>
      <c r="P56" s="371"/>
      <c r="Q56" s="373"/>
      <c r="R56" s="373"/>
      <c r="S56" s="373"/>
    </row>
    <row r="57">
      <c r="A57" s="373" t="s">
        <v>2316</v>
      </c>
      <c r="B57" s="371">
        <v>206201.0</v>
      </c>
      <c r="C57" s="371">
        <v>11152.0</v>
      </c>
      <c r="D57" s="372">
        <v>44558.0</v>
      </c>
      <c r="E57" s="374">
        <v>44596.0</v>
      </c>
      <c r="F57" s="373" t="s">
        <v>2317</v>
      </c>
      <c r="G57" s="372">
        <v>29447.0</v>
      </c>
      <c r="H57" s="371" t="str">
        <f>VLOOKUP(A57, 'DEC2022 - CC'!A:G,7,0)</f>
        <v>UA</v>
      </c>
      <c r="I57" s="371"/>
      <c r="J57" s="371" t="b">
        <v>0</v>
      </c>
      <c r="K57" s="371" t="str">
        <f>VLOOKUP(C57, 'DATA - LIS - RX'!A:B,2,0)</f>
        <v>Buprenorphine, Gabapentin, Tramadol</v>
      </c>
      <c r="L57" s="371" t="s">
        <v>7606</v>
      </c>
      <c r="M57" s="371" t="s">
        <v>7576</v>
      </c>
      <c r="N57" s="373" t="s">
        <v>8507</v>
      </c>
      <c r="O57" s="371"/>
      <c r="P57" s="371"/>
      <c r="Q57" s="373"/>
      <c r="R57" s="373"/>
      <c r="S57" s="373"/>
    </row>
    <row r="58">
      <c r="A58" s="373" t="s">
        <v>1982</v>
      </c>
      <c r="B58" s="371">
        <v>206036.0</v>
      </c>
      <c r="C58" s="371">
        <v>16349.0</v>
      </c>
      <c r="D58" s="372">
        <v>44546.0</v>
      </c>
      <c r="E58" s="374">
        <v>44589.0</v>
      </c>
      <c r="F58" s="373" t="s">
        <v>907</v>
      </c>
      <c r="G58" s="372">
        <v>13922.0</v>
      </c>
      <c r="H58" s="371" t="str">
        <f>VLOOKUP(A58, 'DEC2022 - CC'!A:G,7,0)</f>
        <v>UA</v>
      </c>
      <c r="I58" s="371"/>
      <c r="J58" s="371" t="b">
        <v>0</v>
      </c>
      <c r="K58" s="371" t="str">
        <f>VLOOKUP(C58, 'DATA - LIS - RX'!A:B,2,0)</f>
        <v>Buprenorphine, Gabapentin, Tramadol</v>
      </c>
      <c r="L58" s="371" t="s">
        <v>7606</v>
      </c>
      <c r="M58" s="371" t="s">
        <v>7576</v>
      </c>
      <c r="N58" s="373"/>
      <c r="O58" s="371"/>
      <c r="P58" s="371"/>
      <c r="Q58" s="373"/>
      <c r="R58" s="373"/>
      <c r="S58" s="373"/>
    </row>
    <row r="59">
      <c r="A59" s="373" t="s">
        <v>2404</v>
      </c>
      <c r="B59" s="371">
        <v>206342.0</v>
      </c>
      <c r="C59" s="371">
        <v>13299.0</v>
      </c>
      <c r="D59" s="372">
        <v>44559.0</v>
      </c>
      <c r="E59" s="374">
        <v>44596.0</v>
      </c>
      <c r="F59" s="373" t="s">
        <v>2405</v>
      </c>
      <c r="G59" s="372">
        <v>28288.0</v>
      </c>
      <c r="H59" s="371" t="str">
        <f>VLOOKUP(A59, 'DEC2022 - CC'!A:G,7,0)</f>
        <v>UA</v>
      </c>
      <c r="I59" s="371"/>
      <c r="J59" s="371" t="b">
        <v>0</v>
      </c>
      <c r="K59" s="371" t="str">
        <f>VLOOKUP(C59, 'DATA - LIS - RX'!A:B,2,0)</f>
        <v>Buprenorphine, Hydrocodone</v>
      </c>
      <c r="L59" s="371" t="s">
        <v>7939</v>
      </c>
      <c r="M59" s="371" t="s">
        <v>8507</v>
      </c>
      <c r="N59" s="373" t="s">
        <v>7566</v>
      </c>
      <c r="O59" s="371" t="s">
        <v>8494</v>
      </c>
      <c r="P59" s="371"/>
      <c r="Q59" s="373"/>
      <c r="R59" s="373"/>
      <c r="S59" s="373"/>
    </row>
    <row r="60">
      <c r="A60" s="373" t="s">
        <v>1892</v>
      </c>
      <c r="B60" s="371">
        <v>205986.0</v>
      </c>
      <c r="C60" s="371">
        <v>16473.0</v>
      </c>
      <c r="D60" s="372">
        <v>44545.0</v>
      </c>
      <c r="E60" s="374">
        <v>44589.0</v>
      </c>
      <c r="F60" s="373" t="s">
        <v>1893</v>
      </c>
      <c r="G60" s="372">
        <v>22507.0</v>
      </c>
      <c r="H60" s="371" t="str">
        <f>VLOOKUP(A60, 'DEC2022 - CC'!A:G,7,0)</f>
        <v>UA</v>
      </c>
      <c r="I60" s="371"/>
      <c r="J60" s="371" t="b">
        <v>0</v>
      </c>
      <c r="K60" s="371" t="str">
        <f>VLOOKUP(C60, 'DATA - LIS - RX'!A:B,2,0)</f>
        <v>Buprenorphine, Hydrocodone</v>
      </c>
      <c r="L60" s="371" t="s">
        <v>8507</v>
      </c>
      <c r="M60" s="371"/>
      <c r="N60" s="373"/>
      <c r="O60" s="371"/>
      <c r="P60" s="371"/>
      <c r="Q60" s="373"/>
      <c r="R60" s="373"/>
      <c r="S60" s="373"/>
    </row>
    <row r="61">
      <c r="A61" s="373" t="s">
        <v>1774</v>
      </c>
      <c r="B61" s="371">
        <v>205917.0</v>
      </c>
      <c r="C61" s="371">
        <v>14293.0</v>
      </c>
      <c r="D61" s="372">
        <v>44543.0</v>
      </c>
      <c r="E61" s="374">
        <v>44587.0</v>
      </c>
      <c r="F61" s="373" t="s">
        <v>1775</v>
      </c>
      <c r="G61" s="372">
        <v>15468.0</v>
      </c>
      <c r="H61" s="371" t="str">
        <f>VLOOKUP(A61, 'DEC2022 - CC'!A:G,7,0)</f>
        <v>UA</v>
      </c>
      <c r="I61" s="371"/>
      <c r="J61" s="371" t="b">
        <v>0</v>
      </c>
      <c r="K61" s="371" t="str">
        <f>VLOOKUP(C61, 'DATA - LIS - RX'!A:B,2,0)</f>
        <v>Buprenorphine, Hydrocodone, Gabapentin</v>
      </c>
      <c r="L61" s="371" t="s">
        <v>7566</v>
      </c>
      <c r="M61" s="371" t="s">
        <v>8494</v>
      </c>
      <c r="N61" s="373" t="s">
        <v>7606</v>
      </c>
      <c r="O61" s="371" t="s">
        <v>8507</v>
      </c>
      <c r="P61" s="371"/>
      <c r="Q61" s="373"/>
      <c r="R61" s="373"/>
      <c r="S61" s="373"/>
    </row>
    <row r="62">
      <c r="A62" s="373" t="s">
        <v>1930</v>
      </c>
      <c r="B62" s="371">
        <v>206002.0</v>
      </c>
      <c r="C62" s="371">
        <v>9707.0</v>
      </c>
      <c r="D62" s="372">
        <v>44545.0</v>
      </c>
      <c r="E62" s="374">
        <v>44589.0</v>
      </c>
      <c r="F62" s="373" t="s">
        <v>1931</v>
      </c>
      <c r="G62" s="372">
        <v>29373.0</v>
      </c>
      <c r="H62" s="371" t="str">
        <f>VLOOKUP(A62, 'DEC2022 - CC'!A:G,7,0)</f>
        <v>UA</v>
      </c>
      <c r="I62" s="371"/>
      <c r="J62" s="371" t="b">
        <v>0</v>
      </c>
      <c r="K62" s="371" t="str">
        <f>VLOOKUP(C62, 'DATA - LIS - RX'!A:B,2,0)</f>
        <v>Buprenorphine, Oxycodone</v>
      </c>
      <c r="L62" s="371" t="s">
        <v>7566</v>
      </c>
      <c r="M62" s="371" t="s">
        <v>8494</v>
      </c>
      <c r="N62" s="373" t="s">
        <v>8318</v>
      </c>
      <c r="O62" s="371" t="s">
        <v>7939</v>
      </c>
      <c r="P62" s="371" t="s">
        <v>8507</v>
      </c>
      <c r="Q62" s="373"/>
      <c r="R62" s="373"/>
      <c r="S62" s="373"/>
    </row>
    <row r="63">
      <c r="A63" s="373" t="s">
        <v>2360</v>
      </c>
      <c r="B63" s="371">
        <v>206319.0</v>
      </c>
      <c r="C63" s="371">
        <v>14372.0</v>
      </c>
      <c r="D63" s="372">
        <v>44558.0</v>
      </c>
      <c r="E63" s="374">
        <v>44596.0</v>
      </c>
      <c r="F63" s="373" t="s">
        <v>2361</v>
      </c>
      <c r="G63" s="372">
        <v>24866.0</v>
      </c>
      <c r="H63" s="371" t="str">
        <f>VLOOKUP(A63, 'DEC2022 - CC'!A:G,7,0)</f>
        <v>UA</v>
      </c>
      <c r="I63" s="371"/>
      <c r="J63" s="371" t="b">
        <v>0</v>
      </c>
      <c r="K63" s="371" t="str">
        <f>VLOOKUP(C63, 'DATA - LIS - RX'!A:B,2,0)</f>
        <v>Buprenorphine, Oxycodone</v>
      </c>
      <c r="L63" s="371" t="s">
        <v>7569</v>
      </c>
      <c r="M63" s="371"/>
      <c r="N63" s="373"/>
      <c r="O63" s="371"/>
      <c r="P63" s="371"/>
      <c r="Q63" s="373"/>
      <c r="R63" s="373"/>
      <c r="S63" s="373"/>
    </row>
    <row r="64">
      <c r="A64" s="373" t="s">
        <v>2362</v>
      </c>
      <c r="B64" s="371">
        <v>206326.0</v>
      </c>
      <c r="C64" s="371">
        <v>13991.0</v>
      </c>
      <c r="D64" s="372">
        <v>44558.0</v>
      </c>
      <c r="E64" s="374">
        <v>44594.0</v>
      </c>
      <c r="F64" s="373" t="s">
        <v>2363</v>
      </c>
      <c r="G64" s="372">
        <v>23382.0</v>
      </c>
      <c r="H64" s="371" t="str">
        <f>VLOOKUP(A64, 'DEC2022 - CC'!A:G,7,0)</f>
        <v>UA-Prelim</v>
      </c>
      <c r="I64" s="371"/>
      <c r="J64" s="371" t="b">
        <v>0</v>
      </c>
      <c r="K64" s="371" t="str">
        <f>VLOOKUP(C64, 'DATA - LIS - RX'!A:B,2,0)</f>
        <v>Carisoprodol, Lorazepam</v>
      </c>
      <c r="L64" s="371" t="s">
        <v>8507</v>
      </c>
      <c r="M64" s="371" t="s">
        <v>7569</v>
      </c>
      <c r="N64" s="373" t="s">
        <v>35</v>
      </c>
      <c r="O64" s="371"/>
      <c r="P64" s="371"/>
      <c r="Q64" s="373"/>
      <c r="R64" s="373"/>
      <c r="S64" s="373"/>
    </row>
    <row r="65">
      <c r="A65" s="373" t="s">
        <v>2177</v>
      </c>
      <c r="B65" s="371">
        <v>206156.0</v>
      </c>
      <c r="C65" s="371">
        <v>16284.0</v>
      </c>
      <c r="D65" s="372">
        <v>44552.0</v>
      </c>
      <c r="E65" s="374">
        <v>44585.0</v>
      </c>
      <c r="F65" s="373" t="s">
        <v>2178</v>
      </c>
      <c r="G65" s="372">
        <v>17455.0</v>
      </c>
      <c r="H65" s="371" t="str">
        <f>VLOOKUP(A65, 'DEC2022 - CC'!A:G,7,0)</f>
        <v>UA-Prelim</v>
      </c>
      <c r="I65" s="371"/>
      <c r="J65" s="371" t="b">
        <v>0</v>
      </c>
      <c r="K65" s="371" t="str">
        <f>VLOOKUP(C65, 'DATA - LIS - RX'!A:B,2,0)</f>
        <v>Clonazepam, Codeine</v>
      </c>
      <c r="L65" s="371" t="s">
        <v>8507</v>
      </c>
      <c r="M65" s="371"/>
      <c r="N65" s="373"/>
      <c r="O65" s="371"/>
      <c r="P65" s="371"/>
      <c r="Q65" s="373"/>
      <c r="R65" s="373"/>
      <c r="S65" s="373"/>
    </row>
    <row r="66">
      <c r="A66" s="373" t="s">
        <v>2188</v>
      </c>
      <c r="B66" s="371">
        <v>206174.0</v>
      </c>
      <c r="C66" s="371">
        <v>15763.0</v>
      </c>
      <c r="D66" s="372">
        <v>44553.0</v>
      </c>
      <c r="E66" s="374">
        <v>44588.0</v>
      </c>
      <c r="F66" s="373" t="s">
        <v>952</v>
      </c>
      <c r="G66" s="372">
        <v>23818.0</v>
      </c>
      <c r="H66" s="371" t="str">
        <f>VLOOKUP(A66, 'DEC2022 - CC'!A:G,7,0)</f>
        <v>UA-Prelim</v>
      </c>
      <c r="I66" s="371"/>
      <c r="J66" s="371" t="b">
        <v>0</v>
      </c>
      <c r="K66" s="371" t="str">
        <f>VLOOKUP(C66, 'DATA - LIS - RX'!A:B,2,0)</f>
        <v>Clonazepam, Duloxetine, Hydrocodone, Tramadol</v>
      </c>
      <c r="L66" s="371" t="s">
        <v>8507</v>
      </c>
      <c r="M66" s="371"/>
      <c r="N66" s="373"/>
      <c r="O66" s="371"/>
      <c r="P66" s="371"/>
      <c r="Q66" s="373"/>
      <c r="R66" s="373"/>
      <c r="S66" s="373"/>
    </row>
    <row r="67">
      <c r="A67" s="373" t="s">
        <v>2148</v>
      </c>
      <c r="B67" s="371">
        <v>206138.0</v>
      </c>
      <c r="C67" s="371">
        <v>10477.0</v>
      </c>
      <c r="D67" s="372">
        <v>44552.0</v>
      </c>
      <c r="E67" s="374">
        <v>44585.0</v>
      </c>
      <c r="F67" s="373" t="s">
        <v>2149</v>
      </c>
      <c r="G67" s="372">
        <v>20553.0</v>
      </c>
      <c r="H67" s="371" t="str">
        <f>VLOOKUP(A67, 'DEC2022 - CC'!A:G,7,0)</f>
        <v>UA-Prelim</v>
      </c>
      <c r="I67" s="371"/>
      <c r="J67" s="371" t="b">
        <v>0</v>
      </c>
      <c r="K67" s="371" t="str">
        <f>VLOOKUP(C67, 'DATA - LIS - RX'!A:B,2,0)</f>
        <v>Clonazepam, Gabapentin, Hydrocodone</v>
      </c>
      <c r="L67" s="371" t="s">
        <v>7939</v>
      </c>
      <c r="M67" s="371" t="s">
        <v>8507</v>
      </c>
      <c r="N67" s="373"/>
      <c r="O67" s="371"/>
      <c r="P67" s="371"/>
      <c r="Q67" s="373"/>
      <c r="R67" s="373"/>
      <c r="S67" s="373"/>
    </row>
    <row r="68">
      <c r="A68" s="373" t="s">
        <v>2409</v>
      </c>
      <c r="B68" s="371">
        <v>206343.0</v>
      </c>
      <c r="C68" s="371">
        <v>10115.0</v>
      </c>
      <c r="D68" s="372">
        <v>44559.0</v>
      </c>
      <c r="E68" s="374">
        <v>44594.0</v>
      </c>
      <c r="F68" s="373" t="s">
        <v>1213</v>
      </c>
      <c r="G68" s="372">
        <v>28803.0</v>
      </c>
      <c r="H68" s="371" t="str">
        <f>VLOOKUP(A68, 'DEC2022 - CC'!A:G,7,0)</f>
        <v>UA-Prelim</v>
      </c>
      <c r="I68" s="371"/>
      <c r="J68" s="371" t="b">
        <v>0</v>
      </c>
      <c r="K68" s="371" t="str">
        <f>VLOOKUP(C68, 'DATA - LIS - RX'!A:B,2,0)</f>
        <v>Clonazepam, Gabapentin, Hydromorphone</v>
      </c>
      <c r="L68" s="371" t="s">
        <v>7576</v>
      </c>
      <c r="M68" s="371" t="s">
        <v>8483</v>
      </c>
      <c r="N68" s="373" t="s">
        <v>8507</v>
      </c>
      <c r="O68" s="371"/>
      <c r="P68" s="371"/>
      <c r="Q68" s="373"/>
      <c r="R68" s="373"/>
      <c r="S68" s="373"/>
    </row>
    <row r="69">
      <c r="A69" s="373" t="s">
        <v>2226</v>
      </c>
      <c r="B69" s="371">
        <v>206190.0</v>
      </c>
      <c r="C69" s="371">
        <v>11365.0</v>
      </c>
      <c r="D69" s="372">
        <v>44553.0</v>
      </c>
      <c r="E69" s="374">
        <v>44588.0</v>
      </c>
      <c r="F69" s="373" t="s">
        <v>2227</v>
      </c>
      <c r="G69" s="372">
        <v>26273.0</v>
      </c>
      <c r="H69" s="371" t="str">
        <f>VLOOKUP(A69, 'DEC2022 - CC'!A:G,7,0)</f>
        <v>UA-Prelim</v>
      </c>
      <c r="I69" s="371"/>
      <c r="J69" s="371" t="b">
        <v>0</v>
      </c>
      <c r="K69" s="371" t="str">
        <f>VLOOKUP(C69, 'DATA - LIS - RX'!A:B,2,0)</f>
        <v>Clonazepam, Hydrocodone, Gabapentin</v>
      </c>
      <c r="L69" s="371" t="s">
        <v>8507</v>
      </c>
      <c r="M69" s="371"/>
      <c r="N69" s="373"/>
      <c r="O69" s="371"/>
      <c r="P69" s="371"/>
      <c r="Q69" s="373"/>
      <c r="R69" s="373"/>
      <c r="S69" s="373"/>
    </row>
    <row r="70">
      <c r="A70" s="373" t="s">
        <v>2351</v>
      </c>
      <c r="B70" s="371">
        <v>206311.0</v>
      </c>
      <c r="C70" s="371">
        <v>15785.0</v>
      </c>
      <c r="D70" s="372">
        <v>44558.0</v>
      </c>
      <c r="E70" s="374">
        <v>44596.0</v>
      </c>
      <c r="F70" s="373" t="s">
        <v>2352</v>
      </c>
      <c r="G70" s="372">
        <v>19662.0</v>
      </c>
      <c r="H70" s="371" t="str">
        <f>VLOOKUP(A70, 'DEC2022 - CC'!A:G,7,0)</f>
        <v>UA</v>
      </c>
      <c r="I70" s="371"/>
      <c r="J70" s="371" t="b">
        <v>0</v>
      </c>
      <c r="K70" s="371" t="str">
        <f>VLOOKUP(C70, 'DATA - LIS - RX'!A:B,2,0)</f>
        <v>Clonazepam, Hydrocodone, Pregabalin</v>
      </c>
      <c r="L70" s="371" t="s">
        <v>7570</v>
      </c>
      <c r="M70" s="371" t="s">
        <v>7566</v>
      </c>
      <c r="N70" s="373" t="s">
        <v>8494</v>
      </c>
      <c r="O70" s="371" t="s">
        <v>8507</v>
      </c>
      <c r="P70" s="371"/>
      <c r="Q70" s="373"/>
      <c r="R70" s="373"/>
      <c r="S70" s="373"/>
    </row>
    <row r="71">
      <c r="A71" s="373" t="s">
        <v>8514</v>
      </c>
      <c r="B71" s="371">
        <v>206494.0</v>
      </c>
      <c r="C71" s="371">
        <v>16348.0</v>
      </c>
      <c r="D71" s="372">
        <v>44567.0</v>
      </c>
      <c r="E71" s="374">
        <v>44601.0</v>
      </c>
      <c r="F71" s="373" t="s">
        <v>2606</v>
      </c>
      <c r="G71" s="372">
        <v>15288.0</v>
      </c>
      <c r="H71" s="371" t="str">
        <f>VLOOKUP(A71, 'DEC2022 - CC'!A:G,7,0)</f>
        <v>#N/A</v>
      </c>
      <c r="I71" s="371"/>
      <c r="J71" s="371" t="b">
        <v>0</v>
      </c>
      <c r="K71" s="371" t="str">
        <f>VLOOKUP(C71, 'DATA - LIS - RX'!A:B,2,0)</f>
        <v>Clonazepam, Hydrocodone, Pregabalin</v>
      </c>
      <c r="L71" s="371" t="s">
        <v>8507</v>
      </c>
      <c r="M71" s="371"/>
      <c r="N71" s="373"/>
      <c r="O71" s="371"/>
      <c r="P71" s="371"/>
      <c r="Q71" s="373"/>
      <c r="R71" s="373"/>
      <c r="S71" s="373"/>
    </row>
    <row r="72">
      <c r="A72" s="373" t="s">
        <v>1969</v>
      </c>
      <c r="B72" s="371">
        <v>206028.0</v>
      </c>
      <c r="C72" s="371">
        <v>9976.0</v>
      </c>
      <c r="D72" s="372">
        <v>44546.0</v>
      </c>
      <c r="E72" s="374">
        <v>44589.0</v>
      </c>
      <c r="F72" s="373" t="s">
        <v>985</v>
      </c>
      <c r="G72" s="372">
        <v>19321.0</v>
      </c>
      <c r="H72" s="371" t="str">
        <f>VLOOKUP(A72, 'DEC2022 - CC'!A:G,7,0)</f>
        <v>UA-Prelim</v>
      </c>
      <c r="I72" s="371"/>
      <c r="J72" s="371" t="b">
        <v>0</v>
      </c>
      <c r="K72" s="371" t="str">
        <f>VLOOKUP(C72, 'DATA - LIS - RX'!A:B,2,0)</f>
        <v>Clonazepam, Hydrocodone, Pregabalin, Tapentadol</v>
      </c>
      <c r="L72" s="371" t="s">
        <v>9803</v>
      </c>
      <c r="M72" s="371" t="s">
        <v>9912</v>
      </c>
      <c r="N72" s="373" t="s">
        <v>7569</v>
      </c>
      <c r="O72" s="371" t="s">
        <v>8495</v>
      </c>
      <c r="P72" s="371" t="s">
        <v>8342</v>
      </c>
      <c r="Q72" s="373" t="s">
        <v>7904</v>
      </c>
      <c r="R72" s="373" t="s">
        <v>8507</v>
      </c>
      <c r="S72" s="373"/>
    </row>
    <row r="73">
      <c r="A73" s="373" t="s">
        <v>2030</v>
      </c>
      <c r="B73" s="371">
        <v>206072.0</v>
      </c>
      <c r="C73" s="371">
        <v>9534.0</v>
      </c>
      <c r="D73" s="372">
        <v>44547.0</v>
      </c>
      <c r="E73" s="374">
        <v>44589.0</v>
      </c>
      <c r="F73" s="373" t="s">
        <v>989</v>
      </c>
      <c r="G73" s="372">
        <v>29839.0</v>
      </c>
      <c r="H73" s="371" t="str">
        <f>VLOOKUP(A73, 'DEC2022 - CC'!A:G,7,0)</f>
        <v>UA</v>
      </c>
      <c r="I73" s="371"/>
      <c r="J73" s="371" t="b">
        <v>0</v>
      </c>
      <c r="K73" s="371" t="str">
        <f>VLOOKUP(C73, 'DATA - LIS - RX'!A:B,2,0)</f>
        <v>Clonazepam, Oxycodone</v>
      </c>
      <c r="L73" s="371" t="s">
        <v>7569</v>
      </c>
      <c r="M73" s="371" t="s">
        <v>8495</v>
      </c>
      <c r="N73" s="373"/>
      <c r="O73" s="371"/>
      <c r="P73" s="371"/>
      <c r="Q73" s="373"/>
      <c r="R73" s="373"/>
      <c r="S73" s="373"/>
    </row>
    <row r="74">
      <c r="A74" s="373" t="s">
        <v>8574</v>
      </c>
      <c r="B74" s="371">
        <v>206426.0</v>
      </c>
      <c r="C74" s="371">
        <v>14212.0</v>
      </c>
      <c r="D74" s="372">
        <v>44565.0</v>
      </c>
      <c r="E74" s="374">
        <v>44599.0</v>
      </c>
      <c r="F74" s="373" t="s">
        <v>243</v>
      </c>
      <c r="G74" s="372">
        <v>21952.0</v>
      </c>
      <c r="H74" s="371" t="str">
        <f>VLOOKUP(A74, 'DEC2022 - CC'!A:G,7,0)</f>
        <v>#N/A</v>
      </c>
      <c r="I74" s="371"/>
      <c r="J74" s="371" t="b">
        <v>0</v>
      </c>
      <c r="K74" s="371" t="str">
        <f>VLOOKUP(C74, 'DATA - LIS - RX'!A:B,2,0)</f>
        <v>Clonazepam, Oxycodone</v>
      </c>
      <c r="L74" s="371" t="s">
        <v>7569</v>
      </c>
      <c r="M74" s="371"/>
      <c r="N74" s="373"/>
      <c r="O74" s="371"/>
      <c r="P74" s="371"/>
      <c r="Q74" s="373"/>
      <c r="R74" s="373"/>
      <c r="S74" s="373"/>
    </row>
    <row r="75">
      <c r="A75" s="373" t="s">
        <v>8573</v>
      </c>
      <c r="B75" s="371">
        <v>206390.0</v>
      </c>
      <c r="C75" s="371">
        <v>9838.0</v>
      </c>
      <c r="D75" s="372">
        <v>44564.0</v>
      </c>
      <c r="E75" s="374">
        <v>44595.0</v>
      </c>
      <c r="F75" s="373" t="s">
        <v>155</v>
      </c>
      <c r="G75" s="372">
        <v>27927.0</v>
      </c>
      <c r="H75" s="371" t="str">
        <f>VLOOKUP(A75, 'DEC2022 - CC'!A:G,7,0)</f>
        <v>#N/A</v>
      </c>
      <c r="I75" s="371"/>
      <c r="J75" s="371" t="b">
        <v>0</v>
      </c>
      <c r="K75" s="371" t="str">
        <f>VLOOKUP(C75, 'DATA - LIS - RX'!A:B,2,0)</f>
        <v>Clonazepam, Phentermine, Oxycodone, Percocet,  Xanax</v>
      </c>
      <c r="L75" s="371" t="s">
        <v>7569</v>
      </c>
      <c r="M75" s="371"/>
      <c r="N75" s="373"/>
      <c r="O75" s="371"/>
      <c r="P75" s="371"/>
      <c r="Q75" s="373"/>
      <c r="R75" s="373"/>
      <c r="S75" s="373"/>
    </row>
    <row r="76">
      <c r="A76" s="373" t="s">
        <v>2068</v>
      </c>
      <c r="B76" s="371">
        <v>206088.0</v>
      </c>
      <c r="C76" s="371">
        <v>17758.0</v>
      </c>
      <c r="D76" s="372">
        <v>44550.0</v>
      </c>
      <c r="E76" s="374">
        <v>44593.0</v>
      </c>
      <c r="F76" s="373" t="s">
        <v>2069</v>
      </c>
      <c r="G76" s="372">
        <v>33633.0</v>
      </c>
      <c r="H76" s="371" t="str">
        <f>VLOOKUP(A76, 'DEC2022 - CC'!A:G,7,0)</f>
        <v>UA-NWPT</v>
      </c>
      <c r="I76" s="371"/>
      <c r="J76" s="371" t="b">
        <v>0</v>
      </c>
      <c r="K76" s="371" t="str">
        <f>VLOOKUP(C76, 'DATA - LIS - RX'!A:B,2,0)</f>
        <v>Codeine</v>
      </c>
      <c r="L76" s="371" t="s">
        <v>8507</v>
      </c>
      <c r="M76" s="371" t="s">
        <v>8029</v>
      </c>
      <c r="N76" s="373" t="s">
        <v>7566</v>
      </c>
      <c r="O76" s="371"/>
      <c r="P76" s="371"/>
      <c r="Q76" s="373"/>
      <c r="R76" s="373"/>
      <c r="S76" s="373"/>
    </row>
    <row r="77">
      <c r="A77" s="373" t="s">
        <v>1871</v>
      </c>
      <c r="B77" s="371">
        <v>205976.0</v>
      </c>
      <c r="C77" s="371">
        <v>11252.0</v>
      </c>
      <c r="D77" s="372">
        <v>44544.0</v>
      </c>
      <c r="E77" s="374">
        <v>44587.0</v>
      </c>
      <c r="F77" s="373" t="s">
        <v>1872</v>
      </c>
      <c r="G77" s="372">
        <v>10942.0</v>
      </c>
      <c r="H77" s="371" t="str">
        <f>VLOOKUP(A77, 'DEC2022 - CC'!A:G,7,0)</f>
        <v>UA</v>
      </c>
      <c r="I77" s="371"/>
      <c r="J77" s="371" t="b">
        <v>0</v>
      </c>
      <c r="K77" s="371" t="str">
        <f>VLOOKUP(C77, 'DATA - LIS - RX'!A:B,2,0)</f>
        <v>Codeine</v>
      </c>
      <c r="L77" s="371" t="s">
        <v>7556</v>
      </c>
      <c r="M77" s="371" t="s">
        <v>8029</v>
      </c>
      <c r="N77" s="373" t="s">
        <v>8494</v>
      </c>
      <c r="O77" s="371" t="s">
        <v>7939</v>
      </c>
      <c r="P77" s="371" t="s">
        <v>8507</v>
      </c>
      <c r="Q77" s="373"/>
      <c r="R77" s="373"/>
      <c r="S77" s="373"/>
    </row>
    <row r="78">
      <c r="A78" s="373" t="s">
        <v>1992</v>
      </c>
      <c r="B78" s="371">
        <v>206044.0</v>
      </c>
      <c r="C78" s="371">
        <v>9143.0</v>
      </c>
      <c r="D78" s="372">
        <v>44546.0</v>
      </c>
      <c r="E78" s="374">
        <v>44589.0</v>
      </c>
      <c r="F78" s="373" t="s">
        <v>1993</v>
      </c>
      <c r="G78" s="372">
        <v>12955.0</v>
      </c>
      <c r="H78" s="371" t="str">
        <f>VLOOKUP(A78, 'DEC2022 - CC'!A:G,7,0)</f>
        <v>UA</v>
      </c>
      <c r="I78" s="371"/>
      <c r="J78" s="371" t="b">
        <v>0</v>
      </c>
      <c r="K78" s="371" t="str">
        <f>VLOOKUP(C78, 'DATA - LIS - RX'!A:B,2,0)</f>
        <v>Codeine</v>
      </c>
      <c r="L78" s="371" t="s">
        <v>7556</v>
      </c>
      <c r="M78" s="371" t="s">
        <v>7566</v>
      </c>
      <c r="N78" s="373" t="s">
        <v>8494</v>
      </c>
      <c r="O78" s="371" t="s">
        <v>8507</v>
      </c>
      <c r="P78" s="371"/>
      <c r="Q78" s="373"/>
      <c r="R78" s="373"/>
      <c r="S78" s="373"/>
    </row>
    <row r="79">
      <c r="A79" s="373" t="s">
        <v>2232</v>
      </c>
      <c r="B79" s="371">
        <v>206193.0</v>
      </c>
      <c r="C79" s="371">
        <v>9971.0</v>
      </c>
      <c r="D79" s="372">
        <v>44553.0</v>
      </c>
      <c r="E79" s="374">
        <v>44593.0</v>
      </c>
      <c r="F79" s="373" t="s">
        <v>2233</v>
      </c>
      <c r="G79" s="372">
        <v>21774.0</v>
      </c>
      <c r="H79" s="371" t="str">
        <f>VLOOKUP(A79, 'DEC2022 - CC'!A:G,7,0)</f>
        <v>UA</v>
      </c>
      <c r="I79" s="371"/>
      <c r="J79" s="371" t="b">
        <v>0</v>
      </c>
      <c r="K79" s="371" t="str">
        <f>VLOOKUP(C79, 'DATA - LIS - RX'!A:B,2,0)</f>
        <v>Codeine</v>
      </c>
      <c r="L79" s="371" t="s">
        <v>8318</v>
      </c>
      <c r="M79" s="371"/>
      <c r="N79" s="373"/>
      <c r="O79" s="371"/>
      <c r="P79" s="371"/>
      <c r="Q79" s="373"/>
      <c r="R79" s="373"/>
      <c r="S79" s="373"/>
    </row>
    <row r="80">
      <c r="A80" s="373" t="s">
        <v>1777</v>
      </c>
      <c r="B80" s="371">
        <v>206051.0</v>
      </c>
      <c r="C80" s="371">
        <v>17697.0</v>
      </c>
      <c r="D80" s="372">
        <v>44543.0</v>
      </c>
      <c r="E80" s="374">
        <v>44587.0</v>
      </c>
      <c r="F80" s="373" t="s">
        <v>1778</v>
      </c>
      <c r="G80" s="372">
        <v>24305.0</v>
      </c>
      <c r="H80" s="371" t="str">
        <f>VLOOKUP(A80, 'DEC2022 - CC'!A:G,7,0)</f>
        <v>UA-NWPT</v>
      </c>
      <c r="I80" s="371"/>
      <c r="J80" s="371" t="b">
        <v>0</v>
      </c>
      <c r="K80" s="371" t="str">
        <f>VLOOKUP(C80, 'DATA - LIS - RX'!A:B,2,0)</f>
        <v>Codeine</v>
      </c>
      <c r="L80" s="371" t="s">
        <v>7556</v>
      </c>
      <c r="M80" s="371" t="s">
        <v>8507</v>
      </c>
      <c r="N80" s="373"/>
      <c r="O80" s="371"/>
      <c r="P80" s="371"/>
      <c r="Q80" s="373"/>
      <c r="R80" s="373"/>
      <c r="S80" s="373"/>
    </row>
    <row r="81">
      <c r="A81" s="373" t="s">
        <v>1838</v>
      </c>
      <c r="B81" s="371">
        <v>205952.0</v>
      </c>
      <c r="C81" s="371">
        <v>15248.0</v>
      </c>
      <c r="D81" s="372">
        <v>44544.0</v>
      </c>
      <c r="E81" s="374">
        <v>44587.0</v>
      </c>
      <c r="F81" s="373" t="s">
        <v>1839</v>
      </c>
      <c r="G81" s="372">
        <v>21030.0</v>
      </c>
      <c r="H81" s="371" t="str">
        <f>VLOOKUP(A81, 'DEC2022 - CC'!A:G,7,0)</f>
        <v>UA</v>
      </c>
      <c r="I81" s="371"/>
      <c r="J81" s="371" t="b">
        <v>0</v>
      </c>
      <c r="K81" s="371" t="str">
        <f>VLOOKUP(C81, 'DATA - LIS - RX'!A:B,2,0)</f>
        <v>Codeine</v>
      </c>
      <c r="L81" s="371" t="s">
        <v>8507</v>
      </c>
      <c r="M81" s="371" t="s">
        <v>7556</v>
      </c>
      <c r="N81" s="373"/>
      <c r="O81" s="371"/>
      <c r="P81" s="371"/>
      <c r="Q81" s="373"/>
      <c r="R81" s="373"/>
      <c r="S81" s="373"/>
    </row>
    <row r="82">
      <c r="A82" s="373" t="s">
        <v>1911</v>
      </c>
      <c r="B82" s="371">
        <v>205994.0</v>
      </c>
      <c r="C82" s="371">
        <v>12071.0</v>
      </c>
      <c r="D82" s="372">
        <v>44545.0</v>
      </c>
      <c r="E82" s="374">
        <v>44589.0</v>
      </c>
      <c r="F82" s="373" t="s">
        <v>1912</v>
      </c>
      <c r="G82" s="372">
        <v>21599.0</v>
      </c>
      <c r="H82" s="371" t="str">
        <f>VLOOKUP(A82, 'DEC2022 - CC'!A:G,7,0)</f>
        <v>UA-Prelim</v>
      </c>
      <c r="I82" s="371"/>
      <c r="J82" s="371" t="b">
        <v>0</v>
      </c>
      <c r="K82" s="371" t="str">
        <f>VLOOKUP(C82, 'DATA - LIS - RX'!A:B,2,0)</f>
        <v>Codeine</v>
      </c>
      <c r="L82" s="371" t="s">
        <v>8507</v>
      </c>
      <c r="M82" s="371"/>
      <c r="N82" s="373"/>
      <c r="O82" s="371"/>
      <c r="P82" s="371"/>
      <c r="Q82" s="373"/>
      <c r="R82" s="373"/>
      <c r="S82" s="373"/>
    </row>
    <row r="83">
      <c r="A83" s="373" t="s">
        <v>2185</v>
      </c>
      <c r="B83" s="371">
        <v>206159.0</v>
      </c>
      <c r="C83" s="371">
        <v>16502.0</v>
      </c>
      <c r="D83" s="372">
        <v>44552.0</v>
      </c>
      <c r="E83" s="374">
        <v>44585.0</v>
      </c>
      <c r="F83" s="373" t="s">
        <v>2186</v>
      </c>
      <c r="G83" s="372">
        <v>28281.0</v>
      </c>
      <c r="H83" s="371" t="str">
        <f>VLOOKUP(A83, 'DEC2022 - CC'!A:G,7,0)</f>
        <v>UA-Prelim</v>
      </c>
      <c r="I83" s="371"/>
      <c r="J83" s="371" t="b">
        <v>0</v>
      </c>
      <c r="K83" s="371" t="str">
        <f>VLOOKUP(C83, 'DATA - LIS - RX'!A:B,2,0)</f>
        <v>Codeine</v>
      </c>
      <c r="L83" s="371" t="s">
        <v>8507</v>
      </c>
      <c r="M83" s="371"/>
      <c r="N83" s="373"/>
      <c r="O83" s="371"/>
      <c r="P83" s="371"/>
      <c r="Q83" s="373"/>
      <c r="R83" s="373"/>
      <c r="S83" s="373"/>
    </row>
    <row r="84">
      <c r="A84" s="373" t="s">
        <v>2209</v>
      </c>
      <c r="B84" s="371">
        <v>206178.0</v>
      </c>
      <c r="C84" s="371">
        <v>10796.0</v>
      </c>
      <c r="D84" s="372">
        <v>44553.0</v>
      </c>
      <c r="E84" s="374">
        <v>44588.0</v>
      </c>
      <c r="F84" s="373" t="s">
        <v>1214</v>
      </c>
      <c r="G84" s="372">
        <v>19515.0</v>
      </c>
      <c r="H84" s="371" t="str">
        <f>VLOOKUP(A84, 'DEC2022 - CC'!A:G,7,0)</f>
        <v>UA-Prelim</v>
      </c>
      <c r="I84" s="371"/>
      <c r="J84" s="371" t="b">
        <v>0</v>
      </c>
      <c r="K84" s="371" t="str">
        <f>VLOOKUP(C84, 'DATA - LIS - RX'!A:B,2,0)</f>
        <v>Codeine</v>
      </c>
      <c r="L84" s="371" t="s">
        <v>8507</v>
      </c>
      <c r="M84" s="371"/>
      <c r="N84" s="373"/>
      <c r="O84" s="371"/>
      <c r="P84" s="371"/>
      <c r="Q84" s="373"/>
      <c r="R84" s="373"/>
      <c r="S84" s="373"/>
    </row>
    <row r="85">
      <c r="A85" s="373" t="s">
        <v>2302</v>
      </c>
      <c r="B85" s="371">
        <v>206287.0</v>
      </c>
      <c r="C85" s="371">
        <v>17367.0</v>
      </c>
      <c r="D85" s="372">
        <v>44557.0</v>
      </c>
      <c r="E85" s="374">
        <v>44596.0</v>
      </c>
      <c r="F85" s="373" t="s">
        <v>2303</v>
      </c>
      <c r="G85" s="372">
        <v>20919.0</v>
      </c>
      <c r="H85" s="371" t="str">
        <f>VLOOKUP(A85, 'DEC2022 - CC'!A:G,7,0)</f>
        <v>UA-NWPT</v>
      </c>
      <c r="I85" s="371"/>
      <c r="J85" s="371" t="b">
        <v>0</v>
      </c>
      <c r="K85" s="371" t="str">
        <f>VLOOKUP(C85, 'DATA - LIS - RX'!A:B,2,0)</f>
        <v>Codeine</v>
      </c>
      <c r="L85" s="371" t="s">
        <v>8507</v>
      </c>
      <c r="M85" s="371"/>
      <c r="N85" s="373"/>
      <c r="O85" s="371"/>
      <c r="P85" s="371"/>
      <c r="Q85" s="373"/>
      <c r="R85" s="373"/>
      <c r="S85" s="373"/>
    </row>
    <row r="86">
      <c r="A86" s="373" t="s">
        <v>8510</v>
      </c>
      <c r="B86" s="371">
        <v>206400.0</v>
      </c>
      <c r="C86" s="371">
        <v>13273.0</v>
      </c>
      <c r="D86" s="372">
        <v>44564.0</v>
      </c>
      <c r="E86" s="374">
        <v>44595.0</v>
      </c>
      <c r="F86" s="373" t="s">
        <v>1374</v>
      </c>
      <c r="G86" s="372">
        <v>30146.0</v>
      </c>
      <c r="H86" s="371" t="str">
        <f>VLOOKUP(A86, 'DEC2022 - CC'!A:G,7,0)</f>
        <v>#N/A</v>
      </c>
      <c r="I86" s="371"/>
      <c r="J86" s="371" t="b">
        <v>0</v>
      </c>
      <c r="K86" s="371" t="str">
        <f>VLOOKUP(C86, 'DATA - LIS - RX'!A:B,2,0)</f>
        <v>Codeine</v>
      </c>
      <c r="L86" s="371" t="s">
        <v>8507</v>
      </c>
      <c r="M86" s="371"/>
      <c r="N86" s="373"/>
      <c r="O86" s="371"/>
      <c r="P86" s="371"/>
      <c r="Q86" s="373"/>
      <c r="R86" s="373"/>
      <c r="S86" s="373"/>
    </row>
    <row r="87">
      <c r="A87" s="373" t="s">
        <v>2367</v>
      </c>
      <c r="B87" s="371">
        <v>206320.0</v>
      </c>
      <c r="C87" s="371">
        <v>15407.0</v>
      </c>
      <c r="D87" s="372">
        <v>44558.0</v>
      </c>
      <c r="E87" s="374">
        <v>44594.0</v>
      </c>
      <c r="F87" s="373" t="s">
        <v>2368</v>
      </c>
      <c r="G87" s="372">
        <v>29641.0</v>
      </c>
      <c r="H87" s="371" t="str">
        <f>VLOOKUP(A87, 'DEC2022 - CC'!A:G,7,0)</f>
        <v>UA</v>
      </c>
      <c r="I87" s="371"/>
      <c r="J87" s="371" t="b">
        <v>0</v>
      </c>
      <c r="K87" s="371" t="str">
        <f>VLOOKUP(C87, 'DATA - LIS - RX'!A:B,2,0)</f>
        <v>Codeine #3, Diazepam, Pregabalin</v>
      </c>
      <c r="L87" s="371" t="s">
        <v>8342</v>
      </c>
      <c r="M87" s="371" t="s">
        <v>8507</v>
      </c>
      <c r="N87" s="373" t="s">
        <v>7556</v>
      </c>
      <c r="O87" s="371" t="s">
        <v>7566</v>
      </c>
      <c r="P87" s="371" t="s">
        <v>8494</v>
      </c>
      <c r="Q87" s="373"/>
      <c r="R87" s="373"/>
      <c r="S87" s="373"/>
    </row>
    <row r="88">
      <c r="A88" s="373" t="s">
        <v>2380</v>
      </c>
      <c r="B88" s="371">
        <v>206212.0</v>
      </c>
      <c r="C88" s="371">
        <v>17692.0</v>
      </c>
      <c r="D88" s="372">
        <v>44558.0</v>
      </c>
      <c r="E88" s="374">
        <v>44596.0</v>
      </c>
      <c r="F88" s="373" t="s">
        <v>2381</v>
      </c>
      <c r="G88" s="372">
        <v>23476.0</v>
      </c>
      <c r="H88" s="371" t="str">
        <f>VLOOKUP(A88, 'DEC2022 - CC'!A:G,7,0)</f>
        <v>UA-NWPT</v>
      </c>
      <c r="I88" s="371"/>
      <c r="J88" s="371" t="b">
        <v>0</v>
      </c>
      <c r="K88" s="371" t="str">
        <f>VLOOKUP(C88, 'DATA - LIS - RX'!A:B,2,0)</f>
        <v>Codeine #3, Gabapentin</v>
      </c>
      <c r="L88" s="371" t="s">
        <v>7736</v>
      </c>
      <c r="M88" s="371" t="s">
        <v>7576</v>
      </c>
      <c r="N88" s="373"/>
      <c r="O88" s="371"/>
      <c r="P88" s="371"/>
      <c r="Q88" s="373"/>
      <c r="R88" s="373"/>
      <c r="S88" s="373"/>
    </row>
    <row r="89">
      <c r="A89" s="373" t="s">
        <v>8351</v>
      </c>
      <c r="B89" s="371">
        <v>206515.0</v>
      </c>
      <c r="C89" s="371">
        <v>13331.0</v>
      </c>
      <c r="D89" s="372">
        <v>44567.0</v>
      </c>
      <c r="E89" s="374">
        <v>44601.0</v>
      </c>
      <c r="F89" s="373" t="s">
        <v>314</v>
      </c>
      <c r="G89" s="372">
        <v>17613.0</v>
      </c>
      <c r="H89" s="371" t="str">
        <f>VLOOKUP(A89, 'DEC2022 - CC'!A:G,7,0)</f>
        <v>#N/A</v>
      </c>
      <c r="I89" s="371"/>
      <c r="J89" s="371" t="b">
        <v>0</v>
      </c>
      <c r="K89" s="371" t="str">
        <f>VLOOKUP(C89, 'DATA - LIS - RX'!A:B,2,0)</f>
        <v>Codeine, Alprazolam, Diazepam, Gabapentin</v>
      </c>
      <c r="L89" s="371" t="s">
        <v>8342</v>
      </c>
      <c r="M89" s="371" t="s">
        <v>7939</v>
      </c>
      <c r="N89" s="373" t="s">
        <v>8507</v>
      </c>
      <c r="O89" s="371"/>
      <c r="P89" s="371"/>
      <c r="Q89" s="373"/>
      <c r="R89" s="373"/>
      <c r="S89" s="373"/>
    </row>
    <row r="90">
      <c r="A90" s="373" t="s">
        <v>2169</v>
      </c>
      <c r="B90" s="371">
        <v>206153.0</v>
      </c>
      <c r="C90" s="371">
        <v>17659.0</v>
      </c>
      <c r="D90" s="372">
        <v>44552.0</v>
      </c>
      <c r="E90" s="374">
        <v>44593.0</v>
      </c>
      <c r="F90" s="373" t="s">
        <v>7281</v>
      </c>
      <c r="G90" s="372">
        <v>19776.0</v>
      </c>
      <c r="H90" s="371" t="str">
        <f>VLOOKUP(A90, 'DEC2022 - CC'!A:G,7,0)</f>
        <v>UA-NWPT</v>
      </c>
      <c r="I90" s="371"/>
      <c r="J90" s="371" t="b">
        <v>0</v>
      </c>
      <c r="K90" s="371" t="str">
        <f>VLOOKUP(C90, 'DATA - LIS - RX'!A:B,2,0)</f>
        <v>Codeine, Cyclobenzaprine, Gabapentin</v>
      </c>
      <c r="L90" s="371" t="s">
        <v>7939</v>
      </c>
      <c r="M90" s="371" t="s">
        <v>8507</v>
      </c>
      <c r="N90" s="373" t="s">
        <v>7556</v>
      </c>
      <c r="O90" s="371" t="s">
        <v>7566</v>
      </c>
      <c r="P90" s="371" t="s">
        <v>8494</v>
      </c>
      <c r="Q90" s="373" t="s">
        <v>7576</v>
      </c>
      <c r="R90" s="373"/>
      <c r="S90" s="373"/>
    </row>
    <row r="91">
      <c r="A91" s="373" t="s">
        <v>2131</v>
      </c>
      <c r="B91" s="371">
        <v>206129.0</v>
      </c>
      <c r="C91" s="371">
        <v>16524.0</v>
      </c>
      <c r="D91" s="372">
        <v>44551.0</v>
      </c>
      <c r="E91" s="374">
        <v>44593.0</v>
      </c>
      <c r="F91" s="373" t="s">
        <v>2132</v>
      </c>
      <c r="G91" s="372">
        <v>25485.0</v>
      </c>
      <c r="H91" s="371" t="str">
        <f>VLOOKUP(A91, 'DEC2022 - CC'!A:G,7,0)</f>
        <v>UA</v>
      </c>
      <c r="I91" s="371"/>
      <c r="J91" s="371" t="b">
        <v>0</v>
      </c>
      <c r="K91" s="371" t="str">
        <f>VLOOKUP(C91, 'DATA - LIS - RX'!A:B,2,0)</f>
        <v>Codeine, Duloxetine, Pregabalin</v>
      </c>
      <c r="L91" s="371" t="s">
        <v>8507</v>
      </c>
      <c r="M91" s="371" t="s">
        <v>7556</v>
      </c>
      <c r="N91" s="373" t="s">
        <v>7705</v>
      </c>
      <c r="O91" s="371"/>
      <c r="P91" s="371"/>
      <c r="Q91" s="373"/>
      <c r="R91" s="373"/>
      <c r="S91" s="373"/>
    </row>
    <row r="92">
      <c r="A92" s="373" t="s">
        <v>2272</v>
      </c>
      <c r="B92" s="371">
        <v>206267.0</v>
      </c>
      <c r="C92" s="371">
        <v>17282.0</v>
      </c>
      <c r="D92" s="372">
        <v>44557.0</v>
      </c>
      <c r="E92" s="374">
        <v>44596.0</v>
      </c>
      <c r="F92" s="373" t="s">
        <v>2273</v>
      </c>
      <c r="G92" s="372">
        <v>23082.0</v>
      </c>
      <c r="H92" s="371" t="str">
        <f>VLOOKUP(A92, 'DEC2022 - CC'!A:G,7,0)</f>
        <v>UA-NWPT</v>
      </c>
      <c r="I92" s="371"/>
      <c r="J92" s="371" t="b">
        <v>0</v>
      </c>
      <c r="K92" s="371" t="str">
        <f>VLOOKUP(C92, 'DATA - LIS - RX'!A:B,2,0)</f>
        <v>Codeine, Gabapentin</v>
      </c>
      <c r="L92" s="371" t="s">
        <v>7576</v>
      </c>
      <c r="M92" s="371" t="s">
        <v>7556</v>
      </c>
      <c r="N92" s="373" t="s">
        <v>8029</v>
      </c>
      <c r="O92" s="371" t="s">
        <v>7566</v>
      </c>
      <c r="P92" s="371" t="s">
        <v>8494</v>
      </c>
      <c r="Q92" s="373" t="s">
        <v>8507</v>
      </c>
      <c r="R92" s="373"/>
      <c r="S92" s="373"/>
    </row>
    <row r="93">
      <c r="A93" s="373" t="s">
        <v>2187</v>
      </c>
      <c r="B93" s="371">
        <v>206160.0</v>
      </c>
      <c r="C93" s="371">
        <v>14587.0</v>
      </c>
      <c r="D93" s="372">
        <v>44552.0</v>
      </c>
      <c r="E93" s="374">
        <v>44585.0</v>
      </c>
      <c r="F93" s="373" t="s">
        <v>819</v>
      </c>
      <c r="G93" s="372">
        <v>22546.0</v>
      </c>
      <c r="H93" s="371" t="str">
        <f>VLOOKUP(A93, 'DEC2022 - CC'!A:G,7,0)</f>
        <v>UA-Prelim</v>
      </c>
      <c r="I93" s="371"/>
      <c r="J93" s="371" t="b">
        <v>0</v>
      </c>
      <c r="K93" s="371" t="str">
        <f>VLOOKUP(C93, 'DATA - LIS - RX'!A:B,2,0)</f>
        <v>Codeine, Gabapentin</v>
      </c>
      <c r="L93" s="371" t="s">
        <v>7939</v>
      </c>
      <c r="M93" s="371" t="s">
        <v>8507</v>
      </c>
      <c r="N93" s="373" t="s">
        <v>35</v>
      </c>
      <c r="O93" s="371"/>
      <c r="P93" s="371"/>
      <c r="Q93" s="373"/>
      <c r="R93" s="373"/>
      <c r="S93" s="373"/>
    </row>
    <row r="94">
      <c r="A94" s="373" t="s">
        <v>2329</v>
      </c>
      <c r="B94" s="371">
        <v>206314.0</v>
      </c>
      <c r="C94" s="371">
        <v>10282.0</v>
      </c>
      <c r="D94" s="372">
        <v>44558.0</v>
      </c>
      <c r="E94" s="374">
        <v>44596.0</v>
      </c>
      <c r="F94" s="373" t="s">
        <v>2330</v>
      </c>
      <c r="G94" s="372">
        <v>17282.0</v>
      </c>
      <c r="H94" s="371" t="str">
        <f>VLOOKUP(A94, 'DEC2022 - CC'!A:G,7,0)</f>
        <v>UA</v>
      </c>
      <c r="I94" s="371"/>
      <c r="J94" s="371" t="b">
        <v>0</v>
      </c>
      <c r="K94" s="371" t="str">
        <f>VLOOKUP(C94, 'DATA - LIS - RX'!A:B,2,0)</f>
        <v>Codeine, Gabapentin</v>
      </c>
      <c r="L94" s="371" t="s">
        <v>7556</v>
      </c>
      <c r="M94" s="371" t="s">
        <v>8507</v>
      </c>
      <c r="N94" s="373"/>
      <c r="O94" s="371"/>
      <c r="P94" s="371"/>
      <c r="Q94" s="373"/>
      <c r="R94" s="373"/>
      <c r="S94" s="373"/>
    </row>
    <row r="95">
      <c r="A95" s="373" t="s">
        <v>2072</v>
      </c>
      <c r="B95" s="371">
        <v>206093.0</v>
      </c>
      <c r="C95" s="371">
        <v>11596.0</v>
      </c>
      <c r="D95" s="372">
        <v>44550.0</v>
      </c>
      <c r="E95" s="374">
        <v>44593.0</v>
      </c>
      <c r="F95" s="373" t="s">
        <v>2073</v>
      </c>
      <c r="G95" s="372">
        <v>33646.0</v>
      </c>
      <c r="H95" s="371" t="str">
        <f>VLOOKUP(A95, 'DEC2022 - CC'!A:G,7,0)</f>
        <v>UA</v>
      </c>
      <c r="I95" s="371"/>
      <c r="J95" s="371" t="b">
        <v>0</v>
      </c>
      <c r="K95" s="371" t="str">
        <f>VLOOKUP(C95, 'DATA - LIS - RX'!A:B,2,0)</f>
        <v>Codeine, Gabapentin</v>
      </c>
      <c r="L95" s="371" t="s">
        <v>7576</v>
      </c>
      <c r="M95" s="371"/>
      <c r="N95" s="373"/>
      <c r="O95" s="371"/>
      <c r="P95" s="371"/>
      <c r="Q95" s="373"/>
      <c r="R95" s="373"/>
      <c r="S95" s="373"/>
    </row>
    <row r="96">
      <c r="A96" s="373" t="s">
        <v>2259</v>
      </c>
      <c r="B96" s="371">
        <v>206348.0</v>
      </c>
      <c r="C96" s="371">
        <v>9269.0</v>
      </c>
      <c r="D96" s="372">
        <v>44559.0</v>
      </c>
      <c r="E96" s="374">
        <v>44594.0</v>
      </c>
      <c r="F96" s="373" t="s">
        <v>2260</v>
      </c>
      <c r="G96" s="372">
        <v>22102.0</v>
      </c>
      <c r="H96" s="371" t="str">
        <f>VLOOKUP(A96, 'DEC2022 - CC'!A:G,7,0)</f>
        <v>UA</v>
      </c>
      <c r="I96" s="371"/>
      <c r="J96" s="371" t="b">
        <v>0</v>
      </c>
      <c r="K96" s="371" t="str">
        <f>VLOOKUP(C96, 'DATA - LIS - RX'!A:B,2,0)</f>
        <v>Codeine, Gabapentin</v>
      </c>
      <c r="L96" s="371" t="s">
        <v>7576</v>
      </c>
      <c r="M96" s="371"/>
      <c r="N96" s="373"/>
      <c r="O96" s="371"/>
      <c r="P96" s="371"/>
      <c r="Q96" s="373"/>
      <c r="R96" s="373"/>
      <c r="S96" s="373"/>
    </row>
    <row r="97">
      <c r="A97" s="373" t="s">
        <v>2341</v>
      </c>
      <c r="B97" s="371">
        <v>206308.0</v>
      </c>
      <c r="C97" s="371">
        <v>14356.0</v>
      </c>
      <c r="D97" s="372">
        <v>44558.0</v>
      </c>
      <c r="E97" s="374">
        <v>44594.0</v>
      </c>
      <c r="F97" s="373" t="s">
        <v>2342</v>
      </c>
      <c r="G97" s="372">
        <v>17942.0</v>
      </c>
      <c r="H97" s="371" t="str">
        <f>VLOOKUP(A97, 'DEC2022 - CC'!A:G,7,0)</f>
        <v>UA-Prelim</v>
      </c>
      <c r="I97" s="371"/>
      <c r="J97" s="371" t="b">
        <v>0</v>
      </c>
      <c r="K97" s="371" t="str">
        <f>VLOOKUP(C97, 'DATA - LIS - RX'!A:B,2,0)</f>
        <v>Codeine, Gabapentin</v>
      </c>
      <c r="L97" s="371" t="s">
        <v>8507</v>
      </c>
      <c r="M97" s="371"/>
      <c r="N97" s="373"/>
      <c r="O97" s="371"/>
      <c r="P97" s="371"/>
      <c r="Q97" s="373"/>
      <c r="R97" s="373"/>
      <c r="S97" s="373"/>
    </row>
    <row r="98">
      <c r="A98" s="373" t="s">
        <v>1869</v>
      </c>
      <c r="B98" s="371">
        <v>205967.0</v>
      </c>
      <c r="C98" s="371">
        <v>17571.0</v>
      </c>
      <c r="D98" s="372">
        <v>44544.0</v>
      </c>
      <c r="E98" s="374">
        <v>44587.0</v>
      </c>
      <c r="F98" s="373" t="s">
        <v>1870</v>
      </c>
      <c r="G98" s="372">
        <v>26372.0</v>
      </c>
      <c r="H98" s="371" t="str">
        <f>VLOOKUP(A98, 'DEC2022 - CC'!A:G,7,0)</f>
        <v>UA-NWPT</v>
      </c>
      <c r="I98" s="371"/>
      <c r="J98" s="371" t="b">
        <v>1</v>
      </c>
      <c r="K98" s="371" t="str">
        <f>VLOOKUP(C98, 'DATA - LIS - RX'!A:B,2,0)</f>
        <v>Codeine, Gabapentin, Tramadol</v>
      </c>
      <c r="L98" s="371" t="s">
        <v>35</v>
      </c>
      <c r="M98" s="371" t="s">
        <v>7576</v>
      </c>
      <c r="N98" s="373" t="s">
        <v>8384</v>
      </c>
      <c r="O98" s="371"/>
      <c r="P98" s="371"/>
      <c r="Q98" s="373"/>
      <c r="R98" s="373"/>
      <c r="S98" s="373"/>
    </row>
    <row r="99">
      <c r="A99" s="373" t="s">
        <v>2298</v>
      </c>
      <c r="B99" s="371">
        <v>206256.0</v>
      </c>
      <c r="C99" s="371">
        <v>12459.0</v>
      </c>
      <c r="D99" s="372">
        <v>44557.0</v>
      </c>
      <c r="E99" s="374">
        <v>44592.0</v>
      </c>
      <c r="F99" s="373" t="s">
        <v>2299</v>
      </c>
      <c r="G99" s="372">
        <v>23886.0</v>
      </c>
      <c r="H99" s="371" t="str">
        <f>VLOOKUP(A99, 'DEC2022 - CC'!A:G,7,0)</f>
        <v>UA-Prelim</v>
      </c>
      <c r="I99" s="371"/>
      <c r="J99" s="371" t="b">
        <v>0</v>
      </c>
      <c r="K99" s="371" t="str">
        <f>VLOOKUP(C99, 'DATA - LIS - RX'!A:B,2,0)</f>
        <v>Codeine, Lorazepam</v>
      </c>
      <c r="L99" s="371" t="s">
        <v>35</v>
      </c>
      <c r="M99" s="371"/>
      <c r="N99" s="373"/>
      <c r="O99" s="371"/>
      <c r="P99" s="371"/>
      <c r="Q99" s="373"/>
      <c r="R99" s="373"/>
      <c r="S99" s="373"/>
    </row>
    <row r="100">
      <c r="A100" s="373" t="s">
        <v>2015</v>
      </c>
      <c r="B100" s="371">
        <v>206058.0</v>
      </c>
      <c r="C100" s="371">
        <v>16335.0</v>
      </c>
      <c r="D100" s="372">
        <v>44547.0</v>
      </c>
      <c r="E100" s="374">
        <v>44589.0</v>
      </c>
      <c r="F100" s="373" t="s">
        <v>2016</v>
      </c>
      <c r="G100" s="372">
        <v>32209.0</v>
      </c>
      <c r="H100" s="371" t="str">
        <f>VLOOKUP(A100, 'DEC2022 - CC'!A:G,7,0)</f>
        <v>UA</v>
      </c>
      <c r="I100" s="371"/>
      <c r="J100" s="371" t="b">
        <v>0</v>
      </c>
      <c r="K100" s="371" t="str">
        <f>VLOOKUP(C100, 'DATA - LIS - RX'!A:B,2,0)</f>
        <v>Codeine, Pregabalin</v>
      </c>
      <c r="L100" s="371" t="s">
        <v>8507</v>
      </c>
      <c r="M100" s="371" t="s">
        <v>35</v>
      </c>
      <c r="N100" s="373" t="s">
        <v>7570</v>
      </c>
      <c r="O100" s="371" t="s">
        <v>7556</v>
      </c>
      <c r="P100" s="371" t="s">
        <v>7566</v>
      </c>
      <c r="Q100" s="373"/>
      <c r="R100" s="373"/>
      <c r="S100" s="373"/>
    </row>
    <row r="101">
      <c r="A101" s="373" t="s">
        <v>1760</v>
      </c>
      <c r="B101" s="371">
        <v>205918.0</v>
      </c>
      <c r="C101" s="371">
        <v>16806.0</v>
      </c>
      <c r="D101" s="372">
        <v>44543.0</v>
      </c>
      <c r="E101" s="374">
        <v>44587.0</v>
      </c>
      <c r="F101" s="373" t="s">
        <v>1761</v>
      </c>
      <c r="G101" s="372">
        <v>24302.0</v>
      </c>
      <c r="H101" s="371" t="str">
        <f>VLOOKUP(A101, 'DEC2022 - CC'!A:G,7,0)</f>
        <v>UA</v>
      </c>
      <c r="I101" s="371"/>
      <c r="J101" s="371" t="b">
        <v>0</v>
      </c>
      <c r="K101" s="371" t="str">
        <f>VLOOKUP(C101, 'DATA - LIS - RX'!A:B,2,0)</f>
        <v>Codeine, Pregabalin</v>
      </c>
      <c r="L101" s="371" t="s">
        <v>7570</v>
      </c>
      <c r="M101" s="371"/>
      <c r="N101" s="373"/>
      <c r="O101" s="371"/>
      <c r="P101" s="371"/>
      <c r="Q101" s="373"/>
      <c r="R101" s="373"/>
      <c r="S101" s="373"/>
    </row>
    <row r="102">
      <c r="A102" s="373" t="s">
        <v>1906</v>
      </c>
      <c r="B102" s="371">
        <v>205992.0</v>
      </c>
      <c r="C102" s="371">
        <v>17591.0</v>
      </c>
      <c r="D102" s="372">
        <v>44545.0</v>
      </c>
      <c r="E102" s="374">
        <v>44589.0</v>
      </c>
      <c r="F102" s="373" t="s">
        <v>1907</v>
      </c>
      <c r="G102" s="372">
        <v>17332.0</v>
      </c>
      <c r="H102" s="371" t="str">
        <f>VLOOKUP(A102, 'DEC2022 - CC'!A:G,7,0)</f>
        <v>UA-NWPT</v>
      </c>
      <c r="I102" s="371"/>
      <c r="J102" s="371" t="b">
        <v>0</v>
      </c>
      <c r="K102" s="371" t="str">
        <f>VLOOKUP(C102, 'DATA - LIS - RX'!A:B,2,0)</f>
        <v>Codeine, Pregabalin</v>
      </c>
      <c r="L102" s="371" t="s">
        <v>7606</v>
      </c>
      <c r="M102" s="371" t="s">
        <v>7576</v>
      </c>
      <c r="N102" s="373"/>
      <c r="O102" s="371"/>
      <c r="P102" s="371"/>
      <c r="Q102" s="373"/>
      <c r="R102" s="373"/>
      <c r="S102" s="373"/>
    </row>
    <row r="103">
      <c r="A103" s="373" t="s">
        <v>1866</v>
      </c>
      <c r="B103" s="371">
        <v>205963.0</v>
      </c>
      <c r="C103" s="371">
        <v>9530.0</v>
      </c>
      <c r="D103" s="372">
        <v>44544.0</v>
      </c>
      <c r="E103" s="374">
        <v>44587.0</v>
      </c>
      <c r="F103" s="373" t="s">
        <v>1867</v>
      </c>
      <c r="G103" s="372">
        <v>19208.0</v>
      </c>
      <c r="H103" s="371" t="str">
        <f>VLOOKUP(A103, 'DEC2022 - CC'!A:G,7,0)</f>
        <v>UA</v>
      </c>
      <c r="I103" s="371"/>
      <c r="J103" s="371" t="b">
        <v>0</v>
      </c>
      <c r="K103" s="371" t="str">
        <f>VLOOKUP(C103, 'DATA - LIS - RX'!A:B,2,0)</f>
        <v>Codeine, Zolpidem</v>
      </c>
      <c r="L103" s="371" t="s">
        <v>7569</v>
      </c>
      <c r="M103" s="371" t="s">
        <v>8313</v>
      </c>
      <c r="N103" s="373"/>
      <c r="O103" s="371"/>
      <c r="P103" s="371"/>
      <c r="Q103" s="373"/>
      <c r="R103" s="373"/>
      <c r="S103" s="373"/>
    </row>
    <row r="104">
      <c r="A104" s="373" t="s">
        <v>2236</v>
      </c>
      <c r="B104" s="371">
        <v>206195.0</v>
      </c>
      <c r="C104" s="371">
        <v>16514.0</v>
      </c>
      <c r="D104" s="372">
        <v>44553.0</v>
      </c>
      <c r="E104" s="374">
        <v>44593.0</v>
      </c>
      <c r="F104" s="373" t="s">
        <v>2237</v>
      </c>
      <c r="G104" s="372">
        <v>28378.0</v>
      </c>
      <c r="H104" s="371" t="str">
        <f>VLOOKUP(A104, 'DEC2022 - CC'!A:G,7,0)</f>
        <v>UA</v>
      </c>
      <c r="I104" s="371"/>
      <c r="J104" s="371" t="b">
        <v>0</v>
      </c>
      <c r="K104" s="371" t="str">
        <f>VLOOKUP(C104, 'DATA - LIS - RX'!A:B,2,0)</f>
        <v>Codeine, Zolpidem, Amitrityline</v>
      </c>
      <c r="L104" s="371" t="s">
        <v>8324</v>
      </c>
      <c r="M104" s="371" t="s">
        <v>8507</v>
      </c>
      <c r="N104" s="373" t="s">
        <v>7556</v>
      </c>
      <c r="O104" s="371"/>
      <c r="P104" s="371"/>
      <c r="Q104" s="373"/>
      <c r="R104" s="373"/>
      <c r="S104" s="373"/>
    </row>
    <row r="105">
      <c r="A105" s="373" t="s">
        <v>1925</v>
      </c>
      <c r="B105" s="371">
        <v>206000.0</v>
      </c>
      <c r="C105" s="371">
        <v>17589.0</v>
      </c>
      <c r="D105" s="372">
        <v>44545.0</v>
      </c>
      <c r="E105" s="374">
        <v>44589.0</v>
      </c>
      <c r="F105" s="373" t="s">
        <v>1926</v>
      </c>
      <c r="G105" s="372">
        <v>24271.0</v>
      </c>
      <c r="H105" s="371" t="str">
        <f>VLOOKUP(A105, 'DEC2022 - CC'!A:G,7,0)</f>
        <v>UA-NWPT</v>
      </c>
      <c r="I105" s="371"/>
      <c r="J105" s="371" t="b">
        <v>0</v>
      </c>
      <c r="K105" s="371" t="str">
        <f>VLOOKUP(C105, 'DATA - LIS - RX'!A:B,2,0)</f>
        <v>Cyclobenzaprine</v>
      </c>
      <c r="L105" s="371" t="s">
        <v>7736</v>
      </c>
      <c r="M105" s="371"/>
      <c r="N105" s="373"/>
      <c r="O105" s="371"/>
      <c r="P105" s="371"/>
      <c r="Q105" s="373"/>
      <c r="R105" s="373"/>
      <c r="S105" s="373"/>
    </row>
    <row r="106">
      <c r="A106" s="373" t="s">
        <v>2247</v>
      </c>
      <c r="B106" s="371">
        <v>206252.0</v>
      </c>
      <c r="C106" s="371">
        <v>10941.0</v>
      </c>
      <c r="D106" s="372">
        <v>44557.0</v>
      </c>
      <c r="E106" s="374">
        <v>44596.0</v>
      </c>
      <c r="F106" s="373" t="s">
        <v>2248</v>
      </c>
      <c r="G106" s="372">
        <v>20525.0</v>
      </c>
      <c r="H106" s="371" t="str">
        <f>VLOOKUP(A106, 'DEC2022 - CC'!A:G,7,0)</f>
        <v>UA</v>
      </c>
      <c r="I106" s="371"/>
      <c r="J106" s="371" t="b">
        <v>0</v>
      </c>
      <c r="K106" s="371" t="str">
        <f>VLOOKUP(C106, 'DATA - LIS - RX'!A:B,2,0)</f>
        <v>Cyclobenzaprine, Gabapentin, Hydrocodone</v>
      </c>
      <c r="L106" s="371" t="s">
        <v>7576</v>
      </c>
      <c r="M106" s="371" t="s">
        <v>7566</v>
      </c>
      <c r="N106" s="373" t="s">
        <v>8494</v>
      </c>
      <c r="O106" s="371" t="s">
        <v>8507</v>
      </c>
      <c r="P106" s="371"/>
      <c r="Q106" s="373"/>
      <c r="R106" s="373"/>
      <c r="S106" s="373"/>
    </row>
    <row r="107">
      <c r="A107" s="373" t="s">
        <v>2191</v>
      </c>
      <c r="B107" s="371">
        <v>206175.0</v>
      </c>
      <c r="C107" s="371">
        <v>15853.0</v>
      </c>
      <c r="D107" s="372">
        <v>44553.0</v>
      </c>
      <c r="E107" s="374">
        <v>44593.0</v>
      </c>
      <c r="F107" s="373" t="s">
        <v>2192</v>
      </c>
      <c r="G107" s="372">
        <v>18900.0</v>
      </c>
      <c r="H107" s="371" t="str">
        <f>VLOOKUP(A107, 'DEC2022 - CC'!A:G,7,0)</f>
        <v>UA</v>
      </c>
      <c r="I107" s="371"/>
      <c r="J107" s="371" t="b">
        <v>0</v>
      </c>
      <c r="K107" s="371" t="str">
        <f>VLOOKUP(C107, 'DATA - LIS - RX'!A:B,2,0)</f>
        <v>Cyclobenzaprine, Hydrocodone</v>
      </c>
      <c r="L107" s="371" t="s">
        <v>8507</v>
      </c>
      <c r="M107" s="371" t="s">
        <v>7566</v>
      </c>
      <c r="N107" s="373" t="s">
        <v>8494</v>
      </c>
      <c r="O107" s="371"/>
      <c r="P107" s="371"/>
      <c r="Q107" s="373"/>
      <c r="R107" s="373"/>
      <c r="S107" s="373"/>
    </row>
    <row r="108">
      <c r="A108" s="373" t="s">
        <v>2374</v>
      </c>
      <c r="B108" s="371">
        <v>206328.0</v>
      </c>
      <c r="C108" s="371">
        <v>13853.0</v>
      </c>
      <c r="D108" s="372">
        <v>44559.0</v>
      </c>
      <c r="E108" s="374">
        <v>44596.0</v>
      </c>
      <c r="F108" s="373" t="s">
        <v>2375</v>
      </c>
      <c r="G108" s="372">
        <v>27275.0</v>
      </c>
      <c r="H108" s="371" t="str">
        <f>VLOOKUP(A108, 'DEC2022 - CC'!A:G,7,0)</f>
        <v>UA</v>
      </c>
      <c r="I108" s="371"/>
      <c r="J108" s="371" t="b">
        <v>0</v>
      </c>
      <c r="K108" s="371" t="str">
        <f>VLOOKUP(C108, 'DATA - LIS - RX'!A:B,2,0)</f>
        <v>Cyclobenzaprine, Hydrocodone</v>
      </c>
      <c r="L108" s="371" t="s">
        <v>8374</v>
      </c>
      <c r="M108" s="371"/>
      <c r="N108" s="373"/>
      <c r="O108" s="371"/>
      <c r="P108" s="371"/>
      <c r="Q108" s="373"/>
      <c r="R108" s="373"/>
      <c r="S108" s="373"/>
    </row>
    <row r="109">
      <c r="A109" s="373" t="s">
        <v>2312</v>
      </c>
      <c r="B109" s="371">
        <v>206206.0</v>
      </c>
      <c r="C109" s="371">
        <v>16762.0</v>
      </c>
      <c r="D109" s="372">
        <v>44558.0</v>
      </c>
      <c r="E109" s="374">
        <v>44596.0</v>
      </c>
      <c r="F109" s="373" t="s">
        <v>6662</v>
      </c>
      <c r="G109" s="372">
        <v>27945.0</v>
      </c>
      <c r="H109" s="371" t="str">
        <f>VLOOKUP(A109, 'DEC2022 - CC'!A:G,7,0)</f>
        <v>UA-NWPT</v>
      </c>
      <c r="I109" s="371"/>
      <c r="J109" s="371" t="b">
        <v>0</v>
      </c>
      <c r="K109" s="371" t="str">
        <f>VLOOKUP(C109, 'DATA - LIS - RX'!A:B,2,0)</f>
        <v>Cyclobenzaprine, Pregabalin, </v>
      </c>
      <c r="L109" s="371" t="s">
        <v>8324</v>
      </c>
      <c r="M109" s="371" t="s">
        <v>7576</v>
      </c>
      <c r="N109" s="373"/>
      <c r="O109" s="371"/>
      <c r="P109" s="371"/>
      <c r="Q109" s="373"/>
      <c r="R109" s="373"/>
      <c r="S109" s="373"/>
    </row>
    <row r="110">
      <c r="A110" s="373" t="s">
        <v>2013</v>
      </c>
      <c r="B110" s="371">
        <v>206208.0</v>
      </c>
      <c r="C110" s="371">
        <v>15584.0</v>
      </c>
      <c r="D110" s="372">
        <v>44558.0</v>
      </c>
      <c r="E110" s="374">
        <v>44596.0</v>
      </c>
      <c r="F110" s="373" t="s">
        <v>2014</v>
      </c>
      <c r="G110" s="372">
        <v>25194.0</v>
      </c>
      <c r="H110" s="371" t="str">
        <f>VLOOKUP(A110, 'DEC2022 - CC'!A:G,7,0)</f>
        <v>UA</v>
      </c>
      <c r="I110" s="371"/>
      <c r="J110" s="371" t="b">
        <v>0</v>
      </c>
      <c r="K110" s="371" t="str">
        <f>VLOOKUP(C110, 'DATA - LIS - RX'!A:B,2,0)</f>
        <v>Dextroamphetamine, Butrans, Gabapentin, Oxycodone</v>
      </c>
      <c r="L110" s="371" t="s">
        <v>8495</v>
      </c>
      <c r="M110" s="371" t="s">
        <v>8313</v>
      </c>
      <c r="N110" s="373" t="s">
        <v>7576</v>
      </c>
      <c r="O110" s="371" t="s">
        <v>8318</v>
      </c>
      <c r="P110" s="371" t="s">
        <v>7939</v>
      </c>
      <c r="Q110" s="373"/>
      <c r="R110" s="373"/>
      <c r="S110" s="373"/>
    </row>
    <row r="111">
      <c r="A111" s="373" t="s">
        <v>2193</v>
      </c>
      <c r="B111" s="371">
        <v>206169.0</v>
      </c>
      <c r="C111" s="371">
        <v>17071.0</v>
      </c>
      <c r="D111" s="372">
        <v>44553.0</v>
      </c>
      <c r="E111" s="374">
        <v>44588.0</v>
      </c>
      <c r="F111" s="373" t="s">
        <v>668</v>
      </c>
      <c r="G111" s="372">
        <v>20042.0</v>
      </c>
      <c r="H111" s="371" t="str">
        <f>VLOOKUP(A111, 'DEC2022 - CC'!A:G,7,0)</f>
        <v>UA-Prelim</v>
      </c>
      <c r="I111" s="371"/>
      <c r="J111" s="371" t="b">
        <v>0</v>
      </c>
      <c r="K111" s="371" t="str">
        <f>VLOOKUP(C111, 'DATA - LIS - RX'!A:B,2,0)</f>
        <v>Dextroamphetamine, Methadone</v>
      </c>
      <c r="L111" s="371" t="s">
        <v>8318</v>
      </c>
      <c r="M111" s="371" t="s">
        <v>7904</v>
      </c>
      <c r="N111" s="373"/>
      <c r="O111" s="371"/>
      <c r="P111" s="371"/>
      <c r="Q111" s="373"/>
      <c r="R111" s="373"/>
      <c r="S111" s="373"/>
    </row>
    <row r="112">
      <c r="A112" s="373" t="s">
        <v>2138</v>
      </c>
      <c r="B112" s="371">
        <v>206131.0</v>
      </c>
      <c r="C112" s="371">
        <v>14373.0</v>
      </c>
      <c r="D112" s="372">
        <v>44552.0</v>
      </c>
      <c r="E112" s="374">
        <v>44593.0</v>
      </c>
      <c r="F112" s="373" t="s">
        <v>1098</v>
      </c>
      <c r="G112" s="372">
        <v>28183.0</v>
      </c>
      <c r="H112" s="371" t="str">
        <f>VLOOKUP(A112, 'DEC2022 - CC'!A:G,7,0)</f>
        <v>UA</v>
      </c>
      <c r="I112" s="371"/>
      <c r="J112" s="371" t="b">
        <v>1</v>
      </c>
      <c r="K112" s="371" t="str">
        <f>VLOOKUP(C112, 'DATA - LIS - RX'!A:B,2,0)</f>
        <v>Dextroamphetamine, Oxycodone, Dexedrine</v>
      </c>
      <c r="L112" s="371" t="s">
        <v>7569</v>
      </c>
      <c r="M112" s="371" t="s">
        <v>8495</v>
      </c>
      <c r="N112" s="373" t="s">
        <v>7939</v>
      </c>
      <c r="O112" s="371" t="s">
        <v>8507</v>
      </c>
      <c r="P112" s="371" t="s">
        <v>8313</v>
      </c>
      <c r="Q112" s="373"/>
      <c r="R112" s="373"/>
      <c r="S112" s="373"/>
    </row>
    <row r="113">
      <c r="A113" s="373" t="s">
        <v>2353</v>
      </c>
      <c r="B113" s="371">
        <v>206315.0</v>
      </c>
      <c r="C113" s="371">
        <v>17773.0</v>
      </c>
      <c r="D113" s="372">
        <v>44558.0</v>
      </c>
      <c r="E113" s="374">
        <v>44596.0</v>
      </c>
      <c r="F113" s="373" t="s">
        <v>2354</v>
      </c>
      <c r="G113" s="372">
        <v>22591.0</v>
      </c>
      <c r="H113" s="371" t="str">
        <f>VLOOKUP(A113, 'DEC2022 - CC'!A:G,7,0)</f>
        <v>UA-NWPT</v>
      </c>
      <c r="I113" s="371"/>
      <c r="J113" s="371" t="b">
        <v>0</v>
      </c>
      <c r="K113" s="371" t="str">
        <f>VLOOKUP(C113, 'DATA - LIS - RX'!A:B,2,0)</f>
        <v>Dextroamphetamine, Oxycodone, Pregabalin</v>
      </c>
      <c r="L113" s="371" t="s">
        <v>7570</v>
      </c>
      <c r="M113" s="371" t="s">
        <v>8313</v>
      </c>
      <c r="N113" s="373"/>
      <c r="O113" s="371"/>
      <c r="P113" s="371"/>
      <c r="Q113" s="373"/>
      <c r="R113" s="373"/>
      <c r="S113" s="373"/>
    </row>
    <row r="114">
      <c r="A114" s="373" t="s">
        <v>2055</v>
      </c>
      <c r="B114" s="371">
        <v>206084.0</v>
      </c>
      <c r="C114" s="371">
        <v>17525.0</v>
      </c>
      <c r="D114" s="372">
        <v>44550.0</v>
      </c>
      <c r="E114" s="374">
        <v>44593.0</v>
      </c>
      <c r="F114" s="373" t="s">
        <v>7242</v>
      </c>
      <c r="G114" s="372">
        <v>23101.0</v>
      </c>
      <c r="H114" s="371" t="str">
        <f>VLOOKUP(A114, 'DEC2022 - CC'!A:G,7,0)</f>
        <v>UA-NWPT</v>
      </c>
      <c r="I114" s="371"/>
      <c r="J114" s="371" t="b">
        <v>1</v>
      </c>
      <c r="K114" s="371" t="str">
        <f>VLOOKUP(C114, 'DATA - LIS - RX'!A:B,2,0)</f>
        <v>Diazepam, Hydrocodone</v>
      </c>
      <c r="L114" s="371" t="s">
        <v>8342</v>
      </c>
      <c r="M114" s="371" t="s">
        <v>8507</v>
      </c>
      <c r="N114" s="373" t="s">
        <v>7570</v>
      </c>
      <c r="O114" s="371" t="s">
        <v>8374</v>
      </c>
      <c r="P114" s="371" t="s">
        <v>7566</v>
      </c>
      <c r="Q114" s="373" t="s">
        <v>8494</v>
      </c>
      <c r="R114" s="373" t="s">
        <v>8491</v>
      </c>
      <c r="S114" s="373"/>
    </row>
    <row r="115">
      <c r="A115" s="373" t="s">
        <v>1842</v>
      </c>
      <c r="B115" s="371">
        <v>205950.0</v>
      </c>
      <c r="C115" s="371">
        <v>14243.0</v>
      </c>
      <c r="D115" s="372">
        <v>44544.0</v>
      </c>
      <c r="E115" s="374">
        <v>44587.0</v>
      </c>
      <c r="F115" s="373" t="s">
        <v>1843</v>
      </c>
      <c r="G115" s="372">
        <v>30456.0</v>
      </c>
      <c r="H115" s="371" t="str">
        <f>VLOOKUP(A115, 'DEC2022 - CC'!A:G,7,0)</f>
        <v>UA</v>
      </c>
      <c r="I115" s="371"/>
      <c r="J115" s="371" t="b">
        <v>1</v>
      </c>
      <c r="K115" s="371" t="str">
        <f>VLOOKUP(C115, 'DATA - LIS - RX'!A:B,2,0)</f>
        <v>Duloxetine</v>
      </c>
      <c r="L115" s="371" t="s">
        <v>8374</v>
      </c>
      <c r="M115" s="371" t="s">
        <v>8384</v>
      </c>
      <c r="N115" s="373" t="s">
        <v>35</v>
      </c>
      <c r="O115" s="371"/>
      <c r="P115" s="371"/>
      <c r="Q115" s="373"/>
      <c r="R115" s="373"/>
      <c r="S115" s="373"/>
    </row>
    <row r="116">
      <c r="A116" s="373" t="s">
        <v>2196</v>
      </c>
      <c r="B116" s="371">
        <v>206171.0</v>
      </c>
      <c r="C116" s="371">
        <v>16714.0</v>
      </c>
      <c r="D116" s="372">
        <v>44553.0</v>
      </c>
      <c r="E116" s="374">
        <v>44593.0</v>
      </c>
      <c r="F116" s="373" t="s">
        <v>2197</v>
      </c>
      <c r="G116" s="372">
        <v>19087.0</v>
      </c>
      <c r="H116" s="371" t="str">
        <f>VLOOKUP(A116, 'DEC2022 - CC'!A:G,7,0)</f>
        <v>UA</v>
      </c>
      <c r="I116" s="371"/>
      <c r="J116" s="371" t="b">
        <v>0</v>
      </c>
      <c r="K116" s="371" t="str">
        <f>VLOOKUP(C116, 'DATA - LIS - RX'!A:B,2,0)</f>
        <v>Duloxetine, Codeine</v>
      </c>
      <c r="L116" s="371" t="s">
        <v>8507</v>
      </c>
      <c r="M116" s="371" t="s">
        <v>7705</v>
      </c>
      <c r="N116" s="373"/>
      <c r="O116" s="371"/>
      <c r="P116" s="371"/>
      <c r="Q116" s="373"/>
      <c r="R116" s="373"/>
      <c r="S116" s="373"/>
    </row>
    <row r="117">
      <c r="A117" s="373" t="s">
        <v>2337</v>
      </c>
      <c r="B117" s="371">
        <v>206309.0</v>
      </c>
      <c r="C117" s="371">
        <v>17689.0</v>
      </c>
      <c r="D117" s="372">
        <v>44558.0</v>
      </c>
      <c r="E117" s="374">
        <v>44596.0</v>
      </c>
      <c r="F117" s="373" t="s">
        <v>2338</v>
      </c>
      <c r="G117" s="372">
        <v>26094.0</v>
      </c>
      <c r="H117" s="371" t="str">
        <f>VLOOKUP(A117, 'DEC2022 - CC'!A:G,7,0)</f>
        <v>UA-NWPT</v>
      </c>
      <c r="I117" s="371"/>
      <c r="J117" s="371" t="b">
        <v>0</v>
      </c>
      <c r="K117" s="371" t="str">
        <f>VLOOKUP(C117, 'DATA - LIS - RX'!A:B,2,0)</f>
        <v>Duloxetine, Gabapentin, Hydrocodone</v>
      </c>
      <c r="L117" s="371" t="s">
        <v>7705</v>
      </c>
      <c r="M117" s="371" t="s">
        <v>7576</v>
      </c>
      <c r="N117" s="373"/>
      <c r="O117" s="371"/>
      <c r="P117" s="371"/>
      <c r="Q117" s="373"/>
      <c r="R117" s="373"/>
      <c r="S117" s="373"/>
    </row>
    <row r="118">
      <c r="A118" s="373" t="s">
        <v>2394</v>
      </c>
      <c r="B118" s="371">
        <v>206339.0</v>
      </c>
      <c r="C118" s="371">
        <v>15657.0</v>
      </c>
      <c r="D118" s="372">
        <v>44559.0</v>
      </c>
      <c r="E118" s="374">
        <v>44596.0</v>
      </c>
      <c r="F118" s="373" t="s">
        <v>357</v>
      </c>
      <c r="G118" s="372">
        <v>24273.0</v>
      </c>
      <c r="H118" s="371" t="str">
        <f>VLOOKUP(A118, 'DEC2022 - CC'!A:G,7,0)</f>
        <v>UA</v>
      </c>
      <c r="I118" s="371"/>
      <c r="J118" s="371" t="b">
        <v>0</v>
      </c>
      <c r="K118" s="371" t="str">
        <f>VLOOKUP(C118, 'DATA - LIS - RX'!A:B,2,0)</f>
        <v>Duloxetine, Gabapentin, Nortriptyline, Oxycodone</v>
      </c>
      <c r="L118" s="371" t="s">
        <v>7569</v>
      </c>
      <c r="M118" s="371" t="s">
        <v>8495</v>
      </c>
      <c r="N118" s="373"/>
      <c r="O118" s="371"/>
      <c r="P118" s="371"/>
      <c r="Q118" s="373"/>
      <c r="R118" s="373"/>
      <c r="S118" s="373"/>
    </row>
    <row r="119">
      <c r="A119" s="373" t="s">
        <v>1754</v>
      </c>
      <c r="B119" s="371">
        <v>205902.0</v>
      </c>
      <c r="C119" s="371">
        <v>11175.0</v>
      </c>
      <c r="D119" s="372">
        <v>44543.0</v>
      </c>
      <c r="E119" s="374">
        <v>44587.0</v>
      </c>
      <c r="F119" s="373" t="s">
        <v>1755</v>
      </c>
      <c r="G119" s="372">
        <v>11520.0</v>
      </c>
      <c r="H119" s="371" t="str">
        <f>VLOOKUP(A119, 'DEC2022 - CC'!A:G,7,0)</f>
        <v>UA</v>
      </c>
      <c r="I119" s="371"/>
      <c r="J119" s="371" t="b">
        <v>0</v>
      </c>
      <c r="K119" s="371" t="str">
        <f>VLOOKUP(C119, 'DATA - LIS - RX'!A:B,2,0)</f>
        <v>Duloxetine, Hydrocodone</v>
      </c>
      <c r="L119" s="371" t="s">
        <v>8507</v>
      </c>
      <c r="M119" s="371" t="s">
        <v>7566</v>
      </c>
      <c r="N119" s="373" t="s">
        <v>8494</v>
      </c>
      <c r="O119" s="371" t="s">
        <v>7705</v>
      </c>
      <c r="P119" s="371"/>
      <c r="Q119" s="373"/>
      <c r="R119" s="373"/>
      <c r="S119" s="373"/>
    </row>
    <row r="120">
      <c r="A120" s="373" t="s">
        <v>2184</v>
      </c>
      <c r="B120" s="371">
        <v>206162.0</v>
      </c>
      <c r="C120" s="371">
        <v>15530.0</v>
      </c>
      <c r="D120" s="372">
        <v>44552.0</v>
      </c>
      <c r="E120" s="374">
        <v>44585.0</v>
      </c>
      <c r="F120" s="373" t="s">
        <v>1195</v>
      </c>
      <c r="G120" s="372">
        <v>16683.0</v>
      </c>
      <c r="H120" s="371" t="str">
        <f>VLOOKUP(A120, 'DEC2022 - CC'!A:G,7,0)</f>
        <v>UA-Prelim</v>
      </c>
      <c r="I120" s="371"/>
      <c r="J120" s="371" t="b">
        <v>0</v>
      </c>
      <c r="K120" s="371" t="str">
        <f>VLOOKUP(C120, 'DATA - LIS - RX'!A:B,2,0)</f>
        <v>Duloxetine, Hydrocodone, Lorazepam, Pregabalin, Buprenorphine</v>
      </c>
      <c r="L120" s="371" t="s">
        <v>8507</v>
      </c>
      <c r="M120" s="371"/>
      <c r="N120" s="373"/>
      <c r="O120" s="371"/>
      <c r="P120" s="371"/>
      <c r="Q120" s="373"/>
      <c r="R120" s="373"/>
      <c r="S120" s="373"/>
    </row>
    <row r="121">
      <c r="A121" s="373" t="s">
        <v>1988</v>
      </c>
      <c r="B121" s="371">
        <v>206041.0</v>
      </c>
      <c r="C121" s="371">
        <v>15689.0</v>
      </c>
      <c r="D121" s="372">
        <v>44546.0</v>
      </c>
      <c r="E121" s="374">
        <v>44589.0</v>
      </c>
      <c r="F121" s="373" t="s">
        <v>1989</v>
      </c>
      <c r="G121" s="372">
        <v>25981.0</v>
      </c>
      <c r="H121" s="371" t="str">
        <f>VLOOKUP(A121, 'DEC2022 - CC'!A:G,7,0)</f>
        <v>UA</v>
      </c>
      <c r="I121" s="371"/>
      <c r="J121" s="371" t="b">
        <v>0</v>
      </c>
      <c r="K121" s="371" t="str">
        <f>VLOOKUP(C121, 'DATA - LIS - RX'!A:B,2,0)</f>
        <v>Duloxetine, Hydrocodone, Morphine  </v>
      </c>
      <c r="L121" s="371" t="s">
        <v>8342</v>
      </c>
      <c r="M121" s="371" t="s">
        <v>8507</v>
      </c>
      <c r="N121" s="373" t="s">
        <v>7566</v>
      </c>
      <c r="O121" s="371" t="s">
        <v>8494</v>
      </c>
      <c r="P121" s="371" t="s">
        <v>7705</v>
      </c>
      <c r="Q121" s="373"/>
      <c r="R121" s="373"/>
      <c r="S121" s="373"/>
    </row>
    <row r="122">
      <c r="A122" s="373" t="s">
        <v>2400</v>
      </c>
      <c r="B122" s="371">
        <v>206345.0</v>
      </c>
      <c r="C122" s="371">
        <v>17285.0</v>
      </c>
      <c r="D122" s="372">
        <v>44559.0</v>
      </c>
      <c r="E122" s="374">
        <v>44596.0</v>
      </c>
      <c r="F122" s="373" t="s">
        <v>2401</v>
      </c>
      <c r="G122" s="372">
        <v>25666.0</v>
      </c>
      <c r="H122" s="371" t="str">
        <f>VLOOKUP(A122, 'DEC2022 - CC'!A:G,7,0)</f>
        <v>UA-NWPT</v>
      </c>
      <c r="I122" s="371"/>
      <c r="J122" s="371" t="b">
        <v>0</v>
      </c>
      <c r="K122" s="371" t="str">
        <f>VLOOKUP(C122, 'DATA - LIS - RX'!A:B,2,0)</f>
        <v>Gabapentin</v>
      </c>
      <c r="L122" s="371" t="s">
        <v>7576</v>
      </c>
      <c r="M122" s="371" t="s">
        <v>8384</v>
      </c>
      <c r="N122" s="373" t="s">
        <v>35</v>
      </c>
      <c r="O122" s="371"/>
      <c r="P122" s="371"/>
      <c r="Q122" s="373"/>
      <c r="R122" s="373"/>
      <c r="S122" s="373"/>
    </row>
    <row r="123">
      <c r="A123" s="373" t="s">
        <v>1999</v>
      </c>
      <c r="B123" s="371">
        <v>206045.0</v>
      </c>
      <c r="C123" s="371">
        <v>12512.0</v>
      </c>
      <c r="D123" s="372">
        <v>44546.0</v>
      </c>
      <c r="E123" s="374">
        <v>44589.0</v>
      </c>
      <c r="F123" s="373" t="s">
        <v>2000</v>
      </c>
      <c r="G123" s="372">
        <v>28787.0</v>
      </c>
      <c r="H123" s="371" t="str">
        <f>VLOOKUP(A123, 'DEC2022 - CC'!A:G,7,0)</f>
        <v>UA</v>
      </c>
      <c r="I123" s="371"/>
      <c r="J123" s="371" t="b">
        <v>1</v>
      </c>
      <c r="K123" s="371" t="str">
        <f>VLOOKUP(C123, 'DATA - LIS - RX'!A:B,2,0)</f>
        <v>Gabapentin</v>
      </c>
      <c r="L123" s="371" t="s">
        <v>8389</v>
      </c>
      <c r="M123" s="371" t="s">
        <v>35</v>
      </c>
      <c r="N123" s="373" t="s">
        <v>7606</v>
      </c>
      <c r="O123" s="371" t="s">
        <v>8374</v>
      </c>
      <c r="P123" s="371" t="s">
        <v>7576</v>
      </c>
      <c r="Q123" s="373"/>
      <c r="R123" s="373"/>
      <c r="S123" s="373"/>
    </row>
    <row r="124">
      <c r="A124" s="373" t="s">
        <v>1743</v>
      </c>
      <c r="B124" s="371">
        <v>205898.0</v>
      </c>
      <c r="C124" s="371">
        <v>17534.0</v>
      </c>
      <c r="D124" s="372">
        <v>44543.0</v>
      </c>
      <c r="E124" s="374">
        <v>44587.0</v>
      </c>
      <c r="F124" s="373" t="s">
        <v>1744</v>
      </c>
      <c r="G124" s="372">
        <v>21457.0</v>
      </c>
      <c r="H124" s="371" t="str">
        <f>VLOOKUP(A124, 'DEC2022 - CC'!A:G,7,0)</f>
        <v>UA-NWPT</v>
      </c>
      <c r="I124" s="371"/>
      <c r="J124" s="371" t="b">
        <v>0</v>
      </c>
      <c r="K124" s="371" t="str">
        <f>VLOOKUP(C124, 'DATA - LIS - RX'!A:B,2,0)</f>
        <v>Gabapentin</v>
      </c>
      <c r="L124" s="371" t="s">
        <v>7576</v>
      </c>
      <c r="M124" s="371"/>
      <c r="N124" s="373"/>
      <c r="O124" s="371"/>
      <c r="P124" s="371"/>
      <c r="Q124" s="373"/>
      <c r="R124" s="373"/>
      <c r="S124" s="373"/>
    </row>
    <row r="125">
      <c r="A125" s="373" t="s">
        <v>1745</v>
      </c>
      <c r="B125" s="371">
        <v>205899.0</v>
      </c>
      <c r="C125" s="371">
        <v>17437.0</v>
      </c>
      <c r="D125" s="372">
        <v>44543.0</v>
      </c>
      <c r="E125" s="374">
        <v>44587.0</v>
      </c>
      <c r="F125" s="373" t="s">
        <v>1746</v>
      </c>
      <c r="G125" s="372">
        <v>21770.0</v>
      </c>
      <c r="H125" s="371" t="str">
        <f>VLOOKUP(A125, 'DEC2022 - CC'!A:G,7,0)</f>
        <v>UA-NWPT</v>
      </c>
      <c r="I125" s="371"/>
      <c r="J125" s="371" t="b">
        <v>0</v>
      </c>
      <c r="K125" s="371" t="str">
        <f>VLOOKUP(C125, 'DATA - LIS - RX'!A:B,2,0)</f>
        <v>Gabapentin</v>
      </c>
      <c r="L125" s="371" t="s">
        <v>7576</v>
      </c>
      <c r="M125" s="371"/>
      <c r="N125" s="373"/>
      <c r="O125" s="371"/>
      <c r="P125" s="371"/>
      <c r="Q125" s="373"/>
      <c r="R125" s="373"/>
      <c r="S125" s="373"/>
    </row>
    <row r="126">
      <c r="A126" s="373" t="s">
        <v>2032</v>
      </c>
      <c r="B126" s="371">
        <v>206074.0</v>
      </c>
      <c r="C126" s="371">
        <v>15025.0</v>
      </c>
      <c r="D126" s="372">
        <v>44547.0</v>
      </c>
      <c r="E126" s="374">
        <v>44589.0</v>
      </c>
      <c r="F126" s="373" t="s">
        <v>2033</v>
      </c>
      <c r="G126" s="372">
        <v>28116.0</v>
      </c>
      <c r="H126" s="371" t="str">
        <f>VLOOKUP(A126, 'DEC2022 - CC'!A:G,7,0)</f>
        <v>UA</v>
      </c>
      <c r="I126" s="371"/>
      <c r="J126" s="371" t="b">
        <v>0</v>
      </c>
      <c r="K126" s="371" t="str">
        <f>VLOOKUP(C126, 'DATA - LIS - RX'!A:B,2,0)</f>
        <v>Gabapentin</v>
      </c>
      <c r="L126" s="371" t="s">
        <v>7576</v>
      </c>
      <c r="M126" s="371"/>
      <c r="N126" s="373"/>
      <c r="O126" s="371"/>
      <c r="P126" s="371"/>
      <c r="Q126" s="373"/>
      <c r="R126" s="373"/>
      <c r="S126" s="373"/>
    </row>
    <row r="127">
      <c r="A127" s="373" t="s">
        <v>2161</v>
      </c>
      <c r="B127" s="371">
        <v>206152.0</v>
      </c>
      <c r="C127" s="371">
        <v>17145.0</v>
      </c>
      <c r="D127" s="372">
        <v>44552.0</v>
      </c>
      <c r="E127" s="374">
        <v>44593.0</v>
      </c>
      <c r="F127" s="373" t="s">
        <v>2162</v>
      </c>
      <c r="G127" s="372">
        <v>30612.0</v>
      </c>
      <c r="H127" s="371" t="str">
        <f>VLOOKUP(A127, 'DEC2022 - CC'!A:G,7,0)</f>
        <v>UA-NWPT</v>
      </c>
      <c r="I127" s="371"/>
      <c r="J127" s="371" t="b">
        <v>0</v>
      </c>
      <c r="K127" s="371" t="str">
        <f>VLOOKUP(C127, 'DATA - LIS - RX'!A:B,2,0)</f>
        <v>Gabapentin</v>
      </c>
      <c r="L127" s="371" t="s">
        <v>7576</v>
      </c>
      <c r="M127" s="371"/>
      <c r="N127" s="373"/>
      <c r="O127" s="371"/>
      <c r="P127" s="371"/>
      <c r="Q127" s="373"/>
      <c r="R127" s="373"/>
      <c r="S127" s="373"/>
    </row>
    <row r="128">
      <c r="A128" s="373" t="s">
        <v>2175</v>
      </c>
      <c r="B128" s="371">
        <v>206161.0</v>
      </c>
      <c r="C128" s="371">
        <v>17257.0</v>
      </c>
      <c r="D128" s="372">
        <v>44552.0</v>
      </c>
      <c r="E128" s="374">
        <v>44593.0</v>
      </c>
      <c r="F128" s="373" t="s">
        <v>2176</v>
      </c>
      <c r="G128" s="372">
        <v>20232.0</v>
      </c>
      <c r="H128" s="371" t="str">
        <f>VLOOKUP(A128, 'DEC2022 - CC'!A:G,7,0)</f>
        <v>UA-NWPT</v>
      </c>
      <c r="I128" s="371"/>
      <c r="J128" s="371" t="b">
        <v>0</v>
      </c>
      <c r="K128" s="371" t="str">
        <f>VLOOKUP(C128, 'DATA - LIS - RX'!A:B,2,0)</f>
        <v>Gabapentin</v>
      </c>
      <c r="L128" s="371" t="s">
        <v>7576</v>
      </c>
      <c r="M128" s="371"/>
      <c r="N128" s="373"/>
      <c r="O128" s="371"/>
      <c r="P128" s="371"/>
      <c r="Q128" s="373"/>
      <c r="R128" s="373"/>
      <c r="S128" s="373"/>
    </row>
    <row r="129">
      <c r="A129" s="373" t="s">
        <v>2355</v>
      </c>
      <c r="B129" s="371">
        <v>206316.0</v>
      </c>
      <c r="C129" s="371">
        <v>17792.0</v>
      </c>
      <c r="D129" s="372">
        <v>44558.0</v>
      </c>
      <c r="E129" s="374">
        <v>44596.0</v>
      </c>
      <c r="F129" s="373" t="s">
        <v>2356</v>
      </c>
      <c r="G129" s="372">
        <v>31373.0</v>
      </c>
      <c r="H129" s="371" t="str">
        <f>VLOOKUP(A129, 'DEC2022 - CC'!A:G,7,0)</f>
        <v>UA-NWPT</v>
      </c>
      <c r="I129" s="371"/>
      <c r="J129" s="371" t="b">
        <v>0</v>
      </c>
      <c r="K129" s="371" t="str">
        <f>VLOOKUP(C129, 'DATA - LIS - RX'!A:B,2,0)</f>
        <v>Gabapentin</v>
      </c>
      <c r="L129" s="371" t="s">
        <v>7576</v>
      </c>
      <c r="M129" s="371"/>
      <c r="N129" s="373"/>
      <c r="O129" s="371"/>
      <c r="P129" s="371"/>
      <c r="Q129" s="373"/>
      <c r="R129" s="373"/>
      <c r="S129" s="373"/>
    </row>
    <row r="130">
      <c r="A130" s="373" t="s">
        <v>1986</v>
      </c>
      <c r="B130" s="371">
        <v>206022.0</v>
      </c>
      <c r="C130" s="371">
        <v>17707.0</v>
      </c>
      <c r="D130" s="372">
        <v>44546.0</v>
      </c>
      <c r="E130" s="374">
        <v>44589.0</v>
      </c>
      <c r="F130" s="373" t="s">
        <v>1987</v>
      </c>
      <c r="G130" s="372">
        <v>16095.0</v>
      </c>
      <c r="H130" s="371" t="str">
        <f>VLOOKUP(A130, 'DEC2022 - CC'!A:G,7,0)</f>
        <v>UA-NWPT</v>
      </c>
      <c r="I130" s="371"/>
      <c r="J130" s="371" t="b">
        <v>0</v>
      </c>
      <c r="K130" s="371" t="str">
        <f>VLOOKUP(C130, 'DATA - LIS - RX'!A:B,2,0)</f>
        <v>Gabapentin</v>
      </c>
      <c r="L130" s="371" t="s">
        <v>35</v>
      </c>
      <c r="M130" s="371" t="s">
        <v>7576</v>
      </c>
      <c r="N130" s="373"/>
      <c r="O130" s="371"/>
      <c r="P130" s="371"/>
      <c r="Q130" s="373"/>
      <c r="R130" s="373"/>
      <c r="S130" s="373"/>
    </row>
    <row r="131">
      <c r="A131" s="373" t="s">
        <v>2245</v>
      </c>
      <c r="B131" s="371">
        <v>206253.0</v>
      </c>
      <c r="C131" s="371">
        <v>17551.0</v>
      </c>
      <c r="D131" s="372">
        <v>44557.0</v>
      </c>
      <c r="E131" s="374">
        <v>44596.0</v>
      </c>
      <c r="F131" s="373" t="s">
        <v>2246</v>
      </c>
      <c r="G131" s="372">
        <v>32702.0</v>
      </c>
      <c r="H131" s="371" t="str">
        <f>VLOOKUP(A131, 'DEC2022 - CC'!A:G,7,0)</f>
        <v>UA-NWPT</v>
      </c>
      <c r="I131" s="371"/>
      <c r="J131" s="371" t="b">
        <v>1</v>
      </c>
      <c r="K131" s="371" t="str">
        <f>VLOOKUP(C131, 'DATA - LIS - RX'!A:B,2,0)</f>
        <v>Gabapentin</v>
      </c>
      <c r="L131" s="371" t="s">
        <v>35</v>
      </c>
      <c r="M131" s="371" t="s">
        <v>8384</v>
      </c>
      <c r="N131" s="373"/>
      <c r="O131" s="371"/>
      <c r="P131" s="371"/>
      <c r="Q131" s="373"/>
      <c r="R131" s="373"/>
      <c r="S131" s="373"/>
    </row>
    <row r="132">
      <c r="A132" s="373" t="s">
        <v>2145</v>
      </c>
      <c r="B132" s="371">
        <v>206139.0</v>
      </c>
      <c r="C132" s="371">
        <v>17769.0</v>
      </c>
      <c r="D132" s="372">
        <v>44552.0</v>
      </c>
      <c r="E132" s="374">
        <v>44593.0</v>
      </c>
      <c r="F132" s="373" t="s">
        <v>2146</v>
      </c>
      <c r="G132" s="372">
        <v>20682.0</v>
      </c>
      <c r="H132" s="371" t="str">
        <f>VLOOKUP(A132, 'DEC2022 - CC'!A:G,7,0)</f>
        <v>UA-NWPT</v>
      </c>
      <c r="I132" s="371"/>
      <c r="J132" s="371" t="b">
        <v>0</v>
      </c>
      <c r="K132" s="371" t="str">
        <f>VLOOKUP(C132, 'DATA - LIS - RX'!A:B,2,0)</f>
        <v>Gabapentin</v>
      </c>
      <c r="L132" s="371" t="s">
        <v>35</v>
      </c>
      <c r="M132" s="371" t="s">
        <v>7576</v>
      </c>
      <c r="N132" s="373"/>
      <c r="O132" s="371"/>
      <c r="P132" s="371"/>
      <c r="Q132" s="373"/>
      <c r="R132" s="373"/>
      <c r="S132" s="373"/>
    </row>
    <row r="133">
      <c r="A133" s="373" t="s">
        <v>8344</v>
      </c>
      <c r="B133" s="371">
        <v>206434.0</v>
      </c>
      <c r="C133" s="371">
        <v>13800.0</v>
      </c>
      <c r="D133" s="372">
        <v>44565.0</v>
      </c>
      <c r="E133" s="374">
        <v>44599.0</v>
      </c>
      <c r="F133" s="373" t="s">
        <v>548</v>
      </c>
      <c r="G133" s="372">
        <v>21061.0</v>
      </c>
      <c r="H133" s="371" t="str">
        <f>VLOOKUP(A133, 'DEC2022 - CC'!A:G,7,0)</f>
        <v>#N/A</v>
      </c>
      <c r="I133" s="371"/>
      <c r="J133" s="371" t="b">
        <v>0</v>
      </c>
      <c r="K133" s="371" t="str">
        <f>VLOOKUP(C133, 'DATA - LIS - RX'!A:B,2,0)</f>
        <v>Gabapentin, Amitriptyline, Methadone</v>
      </c>
      <c r="L133" s="371" t="s">
        <v>8342</v>
      </c>
      <c r="M133" s="371" t="s">
        <v>7904</v>
      </c>
      <c r="N133" s="373"/>
      <c r="O133" s="371"/>
      <c r="P133" s="371"/>
      <c r="Q133" s="373"/>
      <c r="R133" s="373"/>
      <c r="S133" s="373"/>
    </row>
    <row r="134">
      <c r="A134" s="373" t="s">
        <v>1742</v>
      </c>
      <c r="B134" s="371">
        <v>205907.0</v>
      </c>
      <c r="C134" s="371">
        <v>10160.0</v>
      </c>
      <c r="D134" s="372">
        <v>44543.0</v>
      </c>
      <c r="E134" s="374">
        <v>44587.0</v>
      </c>
      <c r="F134" s="373" t="s">
        <v>427</v>
      </c>
      <c r="G134" s="372">
        <v>21263.0</v>
      </c>
      <c r="H134" s="371" t="str">
        <f>VLOOKUP(A134, 'DEC2022 - CC'!A:G,7,0)</f>
        <v>UA</v>
      </c>
      <c r="I134" s="371"/>
      <c r="J134" s="371" t="b">
        <v>1</v>
      </c>
      <c r="K134" s="371" t="str">
        <f>VLOOKUP(C134, 'DATA - LIS - RX'!A:B,2,0)</f>
        <v>Gabapentin, Codeine</v>
      </c>
      <c r="L134" s="371" t="s">
        <v>7939</v>
      </c>
      <c r="M134" s="371" t="s">
        <v>8507</v>
      </c>
      <c r="N134" s="373" t="s">
        <v>7556</v>
      </c>
      <c r="O134" s="371" t="s">
        <v>8029</v>
      </c>
      <c r="P134" s="371" t="s">
        <v>8494</v>
      </c>
      <c r="Q134" s="373" t="s">
        <v>7576</v>
      </c>
      <c r="R134" s="373"/>
      <c r="S134" s="373"/>
    </row>
    <row r="135">
      <c r="A135" s="373" t="s">
        <v>2240</v>
      </c>
      <c r="B135" s="371">
        <v>206198.0</v>
      </c>
      <c r="C135" s="371">
        <v>14925.0</v>
      </c>
      <c r="D135" s="372">
        <v>44553.0</v>
      </c>
      <c r="E135" s="374">
        <v>44593.0</v>
      </c>
      <c r="F135" s="373" t="s">
        <v>2241</v>
      </c>
      <c r="G135" s="372">
        <v>17174.0</v>
      </c>
      <c r="H135" s="371" t="str">
        <f>VLOOKUP(A135, 'DEC2022 - CC'!A:G,7,0)</f>
        <v>UA</v>
      </c>
      <c r="I135" s="371"/>
      <c r="J135" s="371" t="b">
        <v>0</v>
      </c>
      <c r="K135" s="371" t="str">
        <f>VLOOKUP(C135, 'DATA - LIS - RX'!A:B,2,0)</f>
        <v>Gabapentin, Codeine</v>
      </c>
      <c r="L135" s="371" t="s">
        <v>8507</v>
      </c>
      <c r="M135" s="371" t="s">
        <v>7566</v>
      </c>
      <c r="N135" s="373" t="s">
        <v>8494</v>
      </c>
      <c r="O135" s="371" t="s">
        <v>7606</v>
      </c>
      <c r="P135" s="371" t="s">
        <v>7576</v>
      </c>
      <c r="Q135" s="373"/>
      <c r="R135" s="373"/>
      <c r="S135" s="373"/>
    </row>
    <row r="136">
      <c r="A136" s="373" t="s">
        <v>2182</v>
      </c>
      <c r="B136" s="371">
        <v>206158.0</v>
      </c>
      <c r="C136" s="371">
        <v>13013.0</v>
      </c>
      <c r="D136" s="372">
        <v>44552.0</v>
      </c>
      <c r="E136" s="374">
        <v>44593.0</v>
      </c>
      <c r="F136" s="373" t="s">
        <v>2183</v>
      </c>
      <c r="G136" s="372">
        <v>23643.0</v>
      </c>
      <c r="H136" s="371" t="str">
        <f>VLOOKUP(A136, 'DEC2022 - CC'!A:G,7,0)</f>
        <v>UA</v>
      </c>
      <c r="I136" s="371"/>
      <c r="J136" s="371" t="b">
        <v>0</v>
      </c>
      <c r="K136" s="371" t="str">
        <f>VLOOKUP(C136, 'DATA - LIS - RX'!A:B,2,0)</f>
        <v>Gabapentin, Codeine</v>
      </c>
      <c r="L136" s="371" t="s">
        <v>7576</v>
      </c>
      <c r="M136" s="371"/>
      <c r="N136" s="373"/>
      <c r="O136" s="371"/>
      <c r="P136" s="371"/>
      <c r="Q136" s="373"/>
      <c r="R136" s="373"/>
      <c r="S136" s="373"/>
    </row>
    <row r="137">
      <c r="A137" s="373" t="s">
        <v>1752</v>
      </c>
      <c r="B137" s="371">
        <v>205930.0</v>
      </c>
      <c r="C137" s="371">
        <v>17651.0</v>
      </c>
      <c r="D137" s="372">
        <v>44543.0</v>
      </c>
      <c r="E137" s="374">
        <v>44587.0</v>
      </c>
      <c r="F137" s="373" t="s">
        <v>1753</v>
      </c>
      <c r="G137" s="372">
        <v>20365.0</v>
      </c>
      <c r="H137" s="371" t="str">
        <f>VLOOKUP(A137, 'DEC2022 - CC'!A:G,7,0)</f>
        <v>UA-NWPT</v>
      </c>
      <c r="I137" s="371"/>
      <c r="J137" s="371" t="b">
        <v>0</v>
      </c>
      <c r="K137" s="371" t="str">
        <f>VLOOKUP(C137, 'DATA - LIS - RX'!A:B,2,0)</f>
        <v>Gabapentin, Cyclobenzaprine</v>
      </c>
      <c r="L137" s="371" t="s">
        <v>7576</v>
      </c>
      <c r="M137" s="371"/>
      <c r="N137" s="373"/>
      <c r="O137" s="371"/>
      <c r="P137" s="371"/>
      <c r="Q137" s="373"/>
      <c r="R137" s="373"/>
      <c r="S137" s="373"/>
    </row>
    <row r="138">
      <c r="A138" s="373" t="s">
        <v>8352</v>
      </c>
      <c r="B138" s="371">
        <v>206517.0</v>
      </c>
      <c r="C138" s="371">
        <v>15253.0</v>
      </c>
      <c r="D138" s="372">
        <v>44567.0</v>
      </c>
      <c r="E138" s="374">
        <v>44601.0</v>
      </c>
      <c r="F138" s="373" t="s">
        <v>457</v>
      </c>
      <c r="G138" s="372">
        <v>24706.0</v>
      </c>
      <c r="H138" s="371" t="str">
        <f>VLOOKUP(A138, 'DEC2022 - CC'!A:G,7,0)</f>
        <v>#N/A</v>
      </c>
      <c r="I138" s="371"/>
      <c r="J138" s="371" t="b">
        <v>0</v>
      </c>
      <c r="K138" s="371" t="str">
        <f>VLOOKUP(C138, 'DATA - LIS - RX'!A:B,2,0)</f>
        <v>Gabapentin, Duloxetine, Buprenorphine, Hydrocodone</v>
      </c>
      <c r="L138" s="371" t="s">
        <v>8342</v>
      </c>
      <c r="M138" s="371" t="s">
        <v>8507</v>
      </c>
      <c r="N138" s="373"/>
      <c r="O138" s="371"/>
      <c r="P138" s="371"/>
      <c r="Q138" s="373"/>
      <c r="R138" s="373"/>
      <c r="S138" s="373"/>
    </row>
    <row r="139">
      <c r="A139" s="373" t="s">
        <v>2194</v>
      </c>
      <c r="B139" s="371">
        <v>206340.0</v>
      </c>
      <c r="C139" s="371">
        <v>15668.0</v>
      </c>
      <c r="D139" s="372">
        <v>44559.0</v>
      </c>
      <c r="E139" s="374">
        <v>44594.0</v>
      </c>
      <c r="F139" s="373" t="s">
        <v>2195</v>
      </c>
      <c r="G139" s="372">
        <v>18726.0</v>
      </c>
      <c r="H139" s="371" t="str">
        <f>VLOOKUP(A139, 'DEC2022 - CC'!A:G,7,0)</f>
        <v>UA</v>
      </c>
      <c r="I139" s="371"/>
      <c r="J139" s="371" t="b">
        <v>0</v>
      </c>
      <c r="K139" s="371" t="str">
        <f>VLOOKUP(C139, 'DATA - LIS - RX'!A:B,2,0)</f>
        <v>Gabapentin, Hydrocodone</v>
      </c>
      <c r="L139" s="371" t="s">
        <v>7566</v>
      </c>
      <c r="M139" s="371" t="s">
        <v>8494</v>
      </c>
      <c r="N139" s="373" t="s">
        <v>7576</v>
      </c>
      <c r="O139" s="371" t="s">
        <v>8507</v>
      </c>
      <c r="P139" s="371"/>
      <c r="Q139" s="373"/>
      <c r="R139" s="373"/>
      <c r="S139" s="373"/>
    </row>
    <row r="140">
      <c r="A140" s="373" t="s">
        <v>1827</v>
      </c>
      <c r="B140" s="371">
        <v>205947.0</v>
      </c>
      <c r="C140" s="371">
        <v>10114.0</v>
      </c>
      <c r="D140" s="372">
        <v>44544.0</v>
      </c>
      <c r="E140" s="374">
        <v>44587.0</v>
      </c>
      <c r="F140" s="373" t="s">
        <v>1828</v>
      </c>
      <c r="G140" s="372">
        <v>21405.0</v>
      </c>
      <c r="H140" s="371" t="str">
        <f>VLOOKUP(A140, 'DEC2022 - CC'!A:G,7,0)</f>
        <v>UA</v>
      </c>
      <c r="I140" s="371"/>
      <c r="J140" s="371" t="b">
        <v>0</v>
      </c>
      <c r="K140" s="371" t="str">
        <f>VLOOKUP(C140, 'DATA - LIS - RX'!A:B,2,0)</f>
        <v>Gabapentin, Hydrocodone</v>
      </c>
      <c r="L140" s="371" t="s">
        <v>8507</v>
      </c>
      <c r="M140" s="371" t="s">
        <v>8483</v>
      </c>
      <c r="N140" s="373" t="s">
        <v>7566</v>
      </c>
      <c r="O140" s="371" t="s">
        <v>8494</v>
      </c>
      <c r="P140" s="371" t="s">
        <v>7576</v>
      </c>
      <c r="Q140" s="373"/>
      <c r="R140" s="373"/>
      <c r="S140" s="373"/>
    </row>
    <row r="141">
      <c r="A141" s="373" t="s">
        <v>1945</v>
      </c>
      <c r="B141" s="371">
        <v>206012.0</v>
      </c>
      <c r="C141" s="371">
        <v>14095.0</v>
      </c>
      <c r="D141" s="372">
        <v>44546.0</v>
      </c>
      <c r="E141" s="374">
        <v>44589.0</v>
      </c>
      <c r="F141" s="373" t="s">
        <v>603</v>
      </c>
      <c r="G141" s="372">
        <v>22965.0</v>
      </c>
      <c r="H141" s="371" t="str">
        <f>VLOOKUP(A141, 'DEC2022 - CC'!A:G,7,0)</f>
        <v>UA</v>
      </c>
      <c r="I141" s="371"/>
      <c r="J141" s="371" t="b">
        <v>0</v>
      </c>
      <c r="K141" s="371" t="str">
        <f>VLOOKUP(C141, 'DATA - LIS - RX'!A:B,2,0)</f>
        <v>Gabapentin, Hydrocodone</v>
      </c>
      <c r="L141" s="371" t="s">
        <v>8507</v>
      </c>
      <c r="M141" s="371" t="s">
        <v>35</v>
      </c>
      <c r="N141" s="373" t="s">
        <v>7566</v>
      </c>
      <c r="O141" s="371" t="s">
        <v>8494</v>
      </c>
      <c r="P141" s="371" t="s">
        <v>7576</v>
      </c>
      <c r="Q141" s="373"/>
      <c r="R141" s="373"/>
      <c r="S141" s="373"/>
    </row>
    <row r="142">
      <c r="A142" s="373" t="s">
        <v>1960</v>
      </c>
      <c r="B142" s="371">
        <v>206269.0</v>
      </c>
      <c r="C142" s="371">
        <v>11933.0</v>
      </c>
      <c r="D142" s="372">
        <v>44557.0</v>
      </c>
      <c r="E142" s="374">
        <v>44596.0</v>
      </c>
      <c r="F142" s="373" t="s">
        <v>707</v>
      </c>
      <c r="G142" s="372">
        <v>26960.0</v>
      </c>
      <c r="H142" s="371" t="str">
        <f>VLOOKUP(A142, 'DEC2022 - CC'!A:G,7,0)</f>
        <v>UA</v>
      </c>
      <c r="I142" s="371"/>
      <c r="J142" s="371" t="b">
        <v>0</v>
      </c>
      <c r="K142" s="371" t="str">
        <f>VLOOKUP(C142, 'DATA - LIS - RX'!A:B,2,0)</f>
        <v>Gabapentin, Hydrocodone</v>
      </c>
      <c r="L142" s="371" t="s">
        <v>8507</v>
      </c>
      <c r="M142" s="371" t="s">
        <v>7576</v>
      </c>
      <c r="N142" s="373" t="s">
        <v>7566</v>
      </c>
      <c r="O142" s="371" t="s">
        <v>8494</v>
      </c>
      <c r="P142" s="371"/>
      <c r="Q142" s="373"/>
      <c r="R142" s="373"/>
      <c r="S142" s="373"/>
    </row>
    <row r="143">
      <c r="A143" s="373" t="s">
        <v>2279</v>
      </c>
      <c r="B143" s="371">
        <v>206270.0</v>
      </c>
      <c r="C143" s="371">
        <v>15412.0</v>
      </c>
      <c r="D143" s="372">
        <v>44557.0</v>
      </c>
      <c r="E143" s="374">
        <v>44596.0</v>
      </c>
      <c r="F143" s="373" t="s">
        <v>535</v>
      </c>
      <c r="G143" s="372">
        <v>9126.0</v>
      </c>
      <c r="H143" s="371" t="str">
        <f>VLOOKUP(A143, 'DEC2022 - CC'!A:G,7,0)</f>
        <v>UA</v>
      </c>
      <c r="I143" s="371"/>
      <c r="J143" s="371" t="b">
        <v>0</v>
      </c>
      <c r="K143" s="371" t="str">
        <f>VLOOKUP(C143, 'DATA - LIS - RX'!A:B,2,0)</f>
        <v>Gabapentin, Hydrocodone</v>
      </c>
      <c r="L143" s="371" t="s">
        <v>8507</v>
      </c>
      <c r="M143" s="371" t="s">
        <v>7576</v>
      </c>
      <c r="N143" s="373" t="s">
        <v>7566</v>
      </c>
      <c r="O143" s="371" t="s">
        <v>8494</v>
      </c>
      <c r="P143" s="371"/>
      <c r="Q143" s="373"/>
      <c r="R143" s="373"/>
      <c r="S143" s="373"/>
    </row>
    <row r="144">
      <c r="A144" s="373" t="s">
        <v>1831</v>
      </c>
      <c r="B144" s="371">
        <v>205943.0</v>
      </c>
      <c r="C144" s="371">
        <v>9538.0</v>
      </c>
      <c r="D144" s="372">
        <v>44544.0</v>
      </c>
      <c r="E144" s="374">
        <v>44587.0</v>
      </c>
      <c r="F144" s="373" t="s">
        <v>1832</v>
      </c>
      <c r="G144" s="372">
        <v>19933.0</v>
      </c>
      <c r="H144" s="371" t="str">
        <f>VLOOKUP(A144, 'DEC2022 - CC'!A:G,7,0)</f>
        <v>UA</v>
      </c>
      <c r="I144" s="371"/>
      <c r="J144" s="371" t="b">
        <v>0</v>
      </c>
      <c r="K144" s="371" t="str">
        <f>VLOOKUP(C144, 'DATA - LIS - RX'!A:B,2,0)</f>
        <v>Gabapentin, Hydrocodone</v>
      </c>
      <c r="L144" s="371" t="s">
        <v>8507</v>
      </c>
      <c r="M144" s="371" t="s">
        <v>7566</v>
      </c>
      <c r="N144" s="373" t="s">
        <v>8494</v>
      </c>
      <c r="O144" s="371" t="s">
        <v>7576</v>
      </c>
      <c r="P144" s="371"/>
      <c r="Q144" s="373"/>
      <c r="R144" s="373"/>
      <c r="S144" s="373"/>
    </row>
    <row r="145">
      <c r="A145" s="373" t="s">
        <v>2292</v>
      </c>
      <c r="B145" s="371">
        <v>206279.0</v>
      </c>
      <c r="C145" s="371">
        <v>13488.0</v>
      </c>
      <c r="D145" s="372">
        <v>44557.0</v>
      </c>
      <c r="E145" s="374">
        <v>44596.0</v>
      </c>
      <c r="F145" s="373" t="s">
        <v>2293</v>
      </c>
      <c r="G145" s="372">
        <v>16872.0</v>
      </c>
      <c r="H145" s="371" t="str">
        <f>VLOOKUP(A145, 'DEC2022 - CC'!A:G,7,0)</f>
        <v>UA</v>
      </c>
      <c r="I145" s="371"/>
      <c r="J145" s="371" t="b">
        <v>0</v>
      </c>
      <c r="K145" s="371" t="str">
        <f>VLOOKUP(C145, 'DATA - LIS - RX'!A:B,2,0)</f>
        <v>Gabapentin, Hydrocodone</v>
      </c>
      <c r="L145" s="371" t="s">
        <v>7576</v>
      </c>
      <c r="M145" s="371" t="s">
        <v>7566</v>
      </c>
      <c r="N145" s="373" t="s">
        <v>8494</v>
      </c>
      <c r="O145" s="371"/>
      <c r="P145" s="371"/>
      <c r="Q145" s="373"/>
      <c r="R145" s="373"/>
      <c r="S145" s="373"/>
    </row>
    <row r="146">
      <c r="A146" s="373" t="s">
        <v>1810</v>
      </c>
      <c r="B146" s="371">
        <v>205937.0</v>
      </c>
      <c r="C146" s="371">
        <v>15771.0</v>
      </c>
      <c r="D146" s="372">
        <v>44543.0</v>
      </c>
      <c r="E146" s="374">
        <v>44587.0</v>
      </c>
      <c r="F146" s="373" t="s">
        <v>1811</v>
      </c>
      <c r="G146" s="372">
        <v>19858.0</v>
      </c>
      <c r="H146" s="371" t="str">
        <f>VLOOKUP(A146, 'DEC2022 - CC'!A:G,7,0)</f>
        <v>UA</v>
      </c>
      <c r="I146" s="371"/>
      <c r="J146" s="371" t="b">
        <v>0</v>
      </c>
      <c r="K146" s="371" t="str">
        <f>VLOOKUP(C146, 'DATA - LIS - RX'!A:B,2,0)</f>
        <v>Gabapentin, Hydrocodone</v>
      </c>
      <c r="L146" s="371" t="s">
        <v>8507</v>
      </c>
      <c r="M146" s="371" t="s">
        <v>7566</v>
      </c>
      <c r="N146" s="373" t="s">
        <v>8494</v>
      </c>
      <c r="O146" s="371"/>
      <c r="P146" s="371"/>
      <c r="Q146" s="373"/>
      <c r="R146" s="373"/>
      <c r="S146" s="373"/>
    </row>
    <row r="147">
      <c r="A147" s="373" t="s">
        <v>1938</v>
      </c>
      <c r="B147" s="371">
        <v>206006.0</v>
      </c>
      <c r="C147" s="371">
        <v>9897.0</v>
      </c>
      <c r="D147" s="372">
        <v>44546.0</v>
      </c>
      <c r="E147" s="374">
        <v>44589.0</v>
      </c>
      <c r="F147" s="373" t="s">
        <v>1939</v>
      </c>
      <c r="G147" s="372">
        <v>20744.0</v>
      </c>
      <c r="H147" s="371" t="str">
        <f>VLOOKUP(A147, 'DEC2022 - CC'!A:G,7,0)</f>
        <v>UA</v>
      </c>
      <c r="I147" s="371"/>
      <c r="J147" s="371" t="b">
        <v>0</v>
      </c>
      <c r="K147" s="371" t="str">
        <f>VLOOKUP(C147, 'DATA - LIS - RX'!A:B,2,0)</f>
        <v>Gabapentin, Hydrocodone</v>
      </c>
      <c r="L147" s="371" t="s">
        <v>7566</v>
      </c>
      <c r="M147" s="371" t="s">
        <v>8494</v>
      </c>
      <c r="N147" s="373" t="s">
        <v>8507</v>
      </c>
      <c r="O147" s="371" t="s">
        <v>7576</v>
      </c>
      <c r="P147" s="371"/>
      <c r="Q147" s="373"/>
      <c r="R147" s="373"/>
      <c r="S147" s="373"/>
    </row>
    <row r="148">
      <c r="A148" s="373" t="s">
        <v>2238</v>
      </c>
      <c r="B148" s="371">
        <v>206196.0</v>
      </c>
      <c r="C148" s="371">
        <v>10593.0</v>
      </c>
      <c r="D148" s="372">
        <v>44553.0</v>
      </c>
      <c r="E148" s="374">
        <v>44593.0</v>
      </c>
      <c r="F148" s="373" t="s">
        <v>2239</v>
      </c>
      <c r="G148" s="372">
        <v>31265.0</v>
      </c>
      <c r="H148" s="371" t="str">
        <f>VLOOKUP(A148, 'DEC2022 - CC'!A:G,7,0)</f>
        <v>UA</v>
      </c>
      <c r="I148" s="371"/>
      <c r="J148" s="371" t="b">
        <v>0</v>
      </c>
      <c r="K148" s="371" t="str">
        <f>VLOOKUP(C148, 'DATA - LIS - RX'!A:B,2,0)</f>
        <v>Gabapentin, Hydrocodone</v>
      </c>
      <c r="L148" s="371" t="s">
        <v>7566</v>
      </c>
      <c r="M148" s="371" t="s">
        <v>8494</v>
      </c>
      <c r="N148" s="373" t="s">
        <v>8507</v>
      </c>
      <c r="O148" s="371" t="s">
        <v>7576</v>
      </c>
      <c r="P148" s="371"/>
      <c r="Q148" s="373"/>
      <c r="R148" s="373"/>
      <c r="S148" s="373"/>
    </row>
    <row r="149">
      <c r="A149" s="373" t="s">
        <v>1904</v>
      </c>
      <c r="B149" s="371">
        <v>205989.0</v>
      </c>
      <c r="C149" s="371">
        <v>13440.0</v>
      </c>
      <c r="D149" s="372">
        <v>44545.0</v>
      </c>
      <c r="E149" s="374">
        <v>44589.0</v>
      </c>
      <c r="F149" s="373" t="s">
        <v>1905</v>
      </c>
      <c r="G149" s="372">
        <v>16642.0</v>
      </c>
      <c r="H149" s="371" t="str">
        <f>VLOOKUP(A149, 'DEC2022 - CC'!A:G,7,0)</f>
        <v>UA</v>
      </c>
      <c r="I149" s="371"/>
      <c r="J149" s="371" t="b">
        <v>0</v>
      </c>
      <c r="K149" s="371" t="str">
        <f>VLOOKUP(C149, 'DATA - LIS - RX'!A:B,2,0)</f>
        <v>Gabapentin, Hydrocodone</v>
      </c>
      <c r="L149" s="371" t="s">
        <v>7566</v>
      </c>
      <c r="M149" s="371" t="s">
        <v>8494</v>
      </c>
      <c r="N149" s="373" t="s">
        <v>8507</v>
      </c>
      <c r="O149" s="371"/>
      <c r="P149" s="371"/>
      <c r="Q149" s="373"/>
      <c r="R149" s="373"/>
      <c r="S149" s="373"/>
    </row>
    <row r="150">
      <c r="A150" s="373" t="s">
        <v>1833</v>
      </c>
      <c r="B150" s="371">
        <v>205944.0</v>
      </c>
      <c r="C150" s="371">
        <v>17555.0</v>
      </c>
      <c r="D150" s="372">
        <v>44544.0</v>
      </c>
      <c r="E150" s="374">
        <v>44587.0</v>
      </c>
      <c r="F150" s="373" t="s">
        <v>7092</v>
      </c>
      <c r="G150" s="372">
        <v>19669.0</v>
      </c>
      <c r="H150" s="371" t="str">
        <f>VLOOKUP(A150, 'DEC2022 - CC'!A:G,7,0)</f>
        <v>UA-NWPT</v>
      </c>
      <c r="I150" s="371"/>
      <c r="J150" s="371" t="b">
        <v>0</v>
      </c>
      <c r="K150" s="371" t="str">
        <f>VLOOKUP(C150, 'DATA - LIS - RX'!A:B,2,0)</f>
        <v>Gabapentin, Hydrocodone</v>
      </c>
      <c r="L150" s="371" t="s">
        <v>7576</v>
      </c>
      <c r="M150" s="371"/>
      <c r="N150" s="373"/>
      <c r="O150" s="371"/>
      <c r="P150" s="371"/>
      <c r="Q150" s="373"/>
      <c r="R150" s="373"/>
      <c r="S150" s="373"/>
    </row>
    <row r="151">
      <c r="A151" s="373" t="s">
        <v>1851</v>
      </c>
      <c r="B151" s="371">
        <v>205949.0</v>
      </c>
      <c r="C151" s="371">
        <v>15145.0</v>
      </c>
      <c r="D151" s="372">
        <v>44544.0</v>
      </c>
      <c r="E151" s="374">
        <v>44587.0</v>
      </c>
      <c r="F151" s="373" t="s">
        <v>1234</v>
      </c>
      <c r="G151" s="372">
        <v>18524.0</v>
      </c>
      <c r="H151" s="371" t="str">
        <f>VLOOKUP(A151, 'DEC2022 - CC'!A:G,7,0)</f>
        <v>UA</v>
      </c>
      <c r="I151" s="371"/>
      <c r="J151" s="371" t="b">
        <v>0</v>
      </c>
      <c r="K151" s="371" t="str">
        <f>VLOOKUP(C151, 'DATA - LIS - RX'!A:B,2,0)</f>
        <v>Gabapentin, Hydrocodone</v>
      </c>
      <c r="L151" s="371" t="s">
        <v>7576</v>
      </c>
      <c r="M151" s="371"/>
      <c r="N151" s="373"/>
      <c r="O151" s="371"/>
      <c r="P151" s="371"/>
      <c r="Q151" s="373"/>
      <c r="R151" s="373"/>
      <c r="S151" s="373"/>
    </row>
    <row r="152">
      <c r="A152" s="373" t="s">
        <v>2095</v>
      </c>
      <c r="B152" s="371">
        <v>206104.0</v>
      </c>
      <c r="C152" s="371">
        <v>14862.0</v>
      </c>
      <c r="D152" s="372">
        <v>44551.0</v>
      </c>
      <c r="E152" s="374">
        <v>44593.0</v>
      </c>
      <c r="F152" s="373" t="s">
        <v>2096</v>
      </c>
      <c r="G152" s="372">
        <v>24183.0</v>
      </c>
      <c r="H152" s="371" t="str">
        <f>VLOOKUP(A152, 'DEC2022 - CC'!A:G,7,0)</f>
        <v>UA</v>
      </c>
      <c r="I152" s="371"/>
      <c r="J152" s="371" t="b">
        <v>0</v>
      </c>
      <c r="K152" s="371" t="str">
        <f>VLOOKUP(C152, 'DATA - LIS - RX'!A:B,2,0)</f>
        <v>Gabapentin, Hydrocodone</v>
      </c>
      <c r="L152" s="371" t="s">
        <v>7576</v>
      </c>
      <c r="M152" s="371"/>
      <c r="N152" s="373"/>
      <c r="O152" s="371"/>
      <c r="P152" s="371"/>
      <c r="Q152" s="373"/>
      <c r="R152" s="373"/>
      <c r="S152" s="373"/>
    </row>
    <row r="153">
      <c r="A153" s="373" t="s">
        <v>2159</v>
      </c>
      <c r="B153" s="371">
        <v>206146.0</v>
      </c>
      <c r="C153" s="371">
        <v>16974.0</v>
      </c>
      <c r="D153" s="372">
        <v>44552.0</v>
      </c>
      <c r="E153" s="374">
        <v>44585.0</v>
      </c>
      <c r="F153" s="373" t="s">
        <v>1198</v>
      </c>
      <c r="G153" s="372">
        <v>18458.0</v>
      </c>
      <c r="H153" s="371" t="str">
        <f>VLOOKUP(A153, 'DEC2022 - CC'!A:G,7,0)</f>
        <v>UA-Prelim</v>
      </c>
      <c r="I153" s="371"/>
      <c r="J153" s="371" t="b">
        <v>0</v>
      </c>
      <c r="K153" s="371" t="str">
        <f>VLOOKUP(C153, 'DATA - LIS - RX'!A:B,2,0)</f>
        <v>Gabapentin, Hydrocodone</v>
      </c>
      <c r="L153" s="371" t="s">
        <v>8507</v>
      </c>
      <c r="M153" s="371"/>
      <c r="N153" s="373"/>
      <c r="O153" s="371"/>
      <c r="P153" s="371"/>
      <c r="Q153" s="373"/>
      <c r="R153" s="373"/>
      <c r="S153" s="373"/>
    </row>
    <row r="154">
      <c r="A154" s="373" t="s">
        <v>2203</v>
      </c>
      <c r="B154" s="371">
        <v>206176.0</v>
      </c>
      <c r="C154" s="371">
        <v>14054.0</v>
      </c>
      <c r="D154" s="372">
        <v>44553.0</v>
      </c>
      <c r="E154" s="374">
        <v>44588.0</v>
      </c>
      <c r="F154" s="373" t="s">
        <v>931</v>
      </c>
      <c r="G154" s="372">
        <v>19098.0</v>
      </c>
      <c r="H154" s="371" t="str">
        <f>VLOOKUP(A154, 'DEC2022 - CC'!A:G,7,0)</f>
        <v>UA-Prelim</v>
      </c>
      <c r="I154" s="371"/>
      <c r="J154" s="371" t="b">
        <v>0</v>
      </c>
      <c r="K154" s="371" t="str">
        <f>VLOOKUP(C154, 'DATA - LIS - RX'!A:B,2,0)</f>
        <v>Gabapentin, Hydrocodone</v>
      </c>
      <c r="L154" s="371" t="s">
        <v>8507</v>
      </c>
      <c r="M154" s="371"/>
      <c r="N154" s="373"/>
      <c r="O154" s="371"/>
      <c r="P154" s="371"/>
      <c r="Q154" s="373"/>
      <c r="R154" s="373"/>
      <c r="S154" s="373"/>
    </row>
    <row r="155">
      <c r="A155" s="373" t="s">
        <v>2141</v>
      </c>
      <c r="B155" s="371">
        <v>206135.0</v>
      </c>
      <c r="C155" s="371">
        <v>11207.0</v>
      </c>
      <c r="D155" s="372">
        <v>44552.0</v>
      </c>
      <c r="E155" s="374">
        <v>44585.0</v>
      </c>
      <c r="F155" s="373" t="s">
        <v>1096</v>
      </c>
      <c r="G155" s="372">
        <v>9739.0</v>
      </c>
      <c r="H155" s="371" t="str">
        <f>VLOOKUP(A155, 'DEC2022 - CC'!A:G,7,0)</f>
        <v>UA-Prelim</v>
      </c>
      <c r="I155" s="371"/>
      <c r="J155" s="371" t="b">
        <v>0</v>
      </c>
      <c r="K155" s="371" t="str">
        <f>VLOOKUP(C155, 'DATA - LIS - RX'!A:B,2,0)</f>
        <v>Gabapentin, Hydrocodone, Amitriptyline, Temazepam</v>
      </c>
      <c r="L155" s="371" t="s">
        <v>8342</v>
      </c>
      <c r="M155" s="371" t="s">
        <v>8507</v>
      </c>
      <c r="N155" s="373"/>
      <c r="O155" s="371"/>
      <c r="P155" s="371"/>
      <c r="Q155" s="373"/>
      <c r="R155" s="373"/>
      <c r="S155" s="373"/>
    </row>
    <row r="156">
      <c r="A156" s="373" t="s">
        <v>1837</v>
      </c>
      <c r="B156" s="371">
        <v>206165.0</v>
      </c>
      <c r="C156" s="371">
        <v>17119.0</v>
      </c>
      <c r="D156" s="372">
        <v>44544.0</v>
      </c>
      <c r="E156" s="374">
        <v>44586.0</v>
      </c>
      <c r="F156" s="373" t="s">
        <v>6869</v>
      </c>
      <c r="G156" s="372">
        <v>22189.0</v>
      </c>
      <c r="H156" s="371" t="str">
        <f>VLOOKUP(A156, 'DEC2022 - CC'!A:G,7,0)</f>
        <v>UA-Prelim</v>
      </c>
      <c r="I156" s="371" t="s">
        <v>10652</v>
      </c>
      <c r="J156" s="371" t="b">
        <v>1</v>
      </c>
      <c r="K156" s="371" t="str">
        <f>VLOOKUP(C156, 'DATA - LIS - RX'!A:B,2,0)</f>
        <v>Gabapentin, Hydrocodone, Buprenorphine, Tramadol</v>
      </c>
      <c r="L156" s="371" t="s">
        <v>8507</v>
      </c>
      <c r="M156" s="371" t="s">
        <v>35</v>
      </c>
      <c r="N156" s="373"/>
      <c r="O156" s="371"/>
      <c r="P156" s="371"/>
      <c r="Q156" s="373"/>
      <c r="R156" s="373"/>
      <c r="S156" s="373"/>
    </row>
    <row r="157">
      <c r="A157" s="373" t="s">
        <v>2135</v>
      </c>
      <c r="B157" s="371">
        <v>206133.0</v>
      </c>
      <c r="C157" s="371">
        <v>14602.0</v>
      </c>
      <c r="D157" s="372">
        <v>44552.0</v>
      </c>
      <c r="E157" s="374">
        <v>44585.0</v>
      </c>
      <c r="F157" s="373" t="s">
        <v>1227</v>
      </c>
      <c r="G157" s="372">
        <v>24599.0</v>
      </c>
      <c r="H157" s="371" t="str">
        <f>VLOOKUP(A157, 'DEC2022 - CC'!A:G,7,0)</f>
        <v>UA-Prelim</v>
      </c>
      <c r="I157" s="371"/>
      <c r="J157" s="371" t="b">
        <v>0</v>
      </c>
      <c r="K157" s="371" t="str">
        <f>VLOOKUP(C157, 'DATA - LIS - RX'!A:B,2,0)</f>
        <v>Gabapentin, Hydrocodone, Cyclobenzaprine</v>
      </c>
      <c r="L157" s="371" t="s">
        <v>8507</v>
      </c>
      <c r="M157" s="371"/>
      <c r="N157" s="373"/>
      <c r="O157" s="371"/>
      <c r="P157" s="371"/>
      <c r="Q157" s="373"/>
      <c r="R157" s="373"/>
      <c r="S157" s="373"/>
    </row>
    <row r="158">
      <c r="A158" s="373" t="s">
        <v>2027</v>
      </c>
      <c r="B158" s="371">
        <v>206071.0</v>
      </c>
      <c r="C158" s="371">
        <v>15683.0</v>
      </c>
      <c r="D158" s="372">
        <v>44547.0</v>
      </c>
      <c r="E158" s="374">
        <v>44589.0</v>
      </c>
      <c r="F158" s="373" t="s">
        <v>666</v>
      </c>
      <c r="G158" s="372">
        <v>25687.0</v>
      </c>
      <c r="H158" s="371" t="str">
        <f>VLOOKUP(A158, 'DEC2022 - CC'!A:G,7,0)</f>
        <v>UA</v>
      </c>
      <c r="I158" s="371"/>
      <c r="J158" s="371" t="b">
        <v>0</v>
      </c>
      <c r="K158" s="371" t="str">
        <f>VLOOKUP(C158, 'DATA - LIS - RX'!A:B,2,0)</f>
        <v>Gabapentin, Hydrocodone, Duloxetine, Morphine </v>
      </c>
      <c r="L158" s="371" t="s">
        <v>8029</v>
      </c>
      <c r="M158" s="371" t="s">
        <v>7566</v>
      </c>
      <c r="N158" s="373" t="s">
        <v>8494</v>
      </c>
      <c r="O158" s="371" t="s">
        <v>8507</v>
      </c>
      <c r="P158" s="371"/>
      <c r="Q158" s="373"/>
      <c r="R158" s="373"/>
      <c r="S158" s="373"/>
    </row>
    <row r="159">
      <c r="A159" s="373" t="s">
        <v>2214</v>
      </c>
      <c r="B159" s="371">
        <v>206185.0</v>
      </c>
      <c r="C159" s="371">
        <v>9794.0</v>
      </c>
      <c r="D159" s="372">
        <v>44553.0</v>
      </c>
      <c r="E159" s="374">
        <v>44588.0</v>
      </c>
      <c r="F159" s="373" t="s">
        <v>2215</v>
      </c>
      <c r="G159" s="372">
        <v>24881.0</v>
      </c>
      <c r="H159" s="371" t="str">
        <f>VLOOKUP(A159, 'DEC2022 - CC'!A:G,7,0)</f>
        <v>UA-Prelim</v>
      </c>
      <c r="I159" s="371"/>
      <c r="J159" s="371" t="b">
        <v>0</v>
      </c>
      <c r="K159" s="371" t="str">
        <f>VLOOKUP(C159, 'DATA - LIS - RX'!A:B,2,0)</f>
        <v>Gabapentin, Hydrocodone, Duloxetine, Zolpidem </v>
      </c>
      <c r="L159" s="371" t="s">
        <v>8507</v>
      </c>
      <c r="M159" s="371"/>
      <c r="N159" s="373"/>
      <c r="O159" s="371"/>
      <c r="P159" s="371"/>
      <c r="Q159" s="373"/>
      <c r="R159" s="373"/>
      <c r="S159" s="373"/>
    </row>
    <row r="160">
      <c r="A160" s="373" t="s">
        <v>1791</v>
      </c>
      <c r="B160" s="371">
        <v>205921.0</v>
      </c>
      <c r="C160" s="371">
        <v>10031.0</v>
      </c>
      <c r="D160" s="372">
        <v>44543.0</v>
      </c>
      <c r="E160" s="374">
        <v>44587.0</v>
      </c>
      <c r="F160" s="373" t="s">
        <v>1188</v>
      </c>
      <c r="G160" s="372">
        <v>17004.0</v>
      </c>
      <c r="H160" s="371" t="str">
        <f>VLOOKUP(A160, 'DEC2022 - CC'!A:G,7,0)</f>
        <v>UA</v>
      </c>
      <c r="I160" s="371"/>
      <c r="J160" s="371" t="b">
        <v>0</v>
      </c>
      <c r="K160" s="371" t="str">
        <f>VLOOKUP(C160, 'DATA - LIS - RX'!A:B,2,0)</f>
        <v>Gabapentin, Hydrocodone, Lorazepam, Oxycodone</v>
      </c>
      <c r="L160" s="371" t="s">
        <v>7566</v>
      </c>
      <c r="M160" s="371" t="s">
        <v>8494</v>
      </c>
      <c r="N160" s="373" t="s">
        <v>7576</v>
      </c>
      <c r="O160" s="371" t="s">
        <v>8342</v>
      </c>
      <c r="P160" s="371" t="s">
        <v>8324</v>
      </c>
      <c r="Q160" s="373" t="s">
        <v>8507</v>
      </c>
      <c r="R160" s="373"/>
      <c r="S160" s="373"/>
    </row>
    <row r="161">
      <c r="A161" s="373" t="s">
        <v>1900</v>
      </c>
      <c r="B161" s="371">
        <v>206054.0</v>
      </c>
      <c r="C161" s="371">
        <v>14028.0</v>
      </c>
      <c r="D161" s="372">
        <v>44547.0</v>
      </c>
      <c r="E161" s="374">
        <v>44589.0</v>
      </c>
      <c r="F161" s="373" t="s">
        <v>1901</v>
      </c>
      <c r="G161" s="372">
        <v>31415.0</v>
      </c>
      <c r="H161" s="371" t="str">
        <f>VLOOKUP(A161, 'DEC2022 - CC'!A:G,7,0)</f>
        <v>UA</v>
      </c>
      <c r="I161" s="371"/>
      <c r="J161" s="371" t="b">
        <v>0</v>
      </c>
      <c r="K161" s="371" t="str">
        <f>VLOOKUP(C161, 'DATA - LIS - RX'!A:B,2,0)</f>
        <v>Gabapentin, Hydrocodone, Tramadol</v>
      </c>
      <c r="L161" s="371" t="s">
        <v>7566</v>
      </c>
      <c r="M161" s="371" t="s">
        <v>8494</v>
      </c>
      <c r="N161" s="373" t="s">
        <v>7606</v>
      </c>
      <c r="O161" s="371" t="s">
        <v>7576</v>
      </c>
      <c r="P161" s="371" t="s">
        <v>8342</v>
      </c>
      <c r="Q161" s="373" t="s">
        <v>8507</v>
      </c>
      <c r="R161" s="373"/>
      <c r="S161" s="373"/>
    </row>
    <row r="162">
      <c r="A162" s="373" t="s">
        <v>2140</v>
      </c>
      <c r="B162" s="371">
        <v>206136.0</v>
      </c>
      <c r="C162" s="371">
        <v>15002.0</v>
      </c>
      <c r="D162" s="372">
        <v>44552.0</v>
      </c>
      <c r="E162" s="374">
        <v>44585.0</v>
      </c>
      <c r="F162" s="373" t="s">
        <v>850</v>
      </c>
      <c r="G162" s="372">
        <v>21001.0</v>
      </c>
      <c r="H162" s="371" t="str">
        <f>VLOOKUP(A162, 'DEC2022 - CC'!A:G,7,0)</f>
        <v>UA</v>
      </c>
      <c r="I162" s="371"/>
      <c r="J162" s="371" t="b">
        <v>0</v>
      </c>
      <c r="K162" s="371" t="str">
        <f>VLOOKUP(C162, 'DATA - LIS - RX'!A:B,2,0)</f>
        <v>Gabapentin, Hydrocodone, Zolpidem</v>
      </c>
      <c r="L162" s="371" t="s">
        <v>8318</v>
      </c>
      <c r="M162" s="371" t="s">
        <v>8583</v>
      </c>
      <c r="N162" s="373" t="s">
        <v>7576</v>
      </c>
      <c r="O162" s="371"/>
      <c r="P162" s="371"/>
      <c r="Q162" s="373"/>
      <c r="R162" s="373"/>
      <c r="S162" s="373"/>
    </row>
    <row r="163">
      <c r="A163" s="373" t="s">
        <v>2347</v>
      </c>
      <c r="B163" s="371">
        <v>206313.0</v>
      </c>
      <c r="C163" s="371">
        <v>14955.0</v>
      </c>
      <c r="D163" s="372">
        <v>44558.0</v>
      </c>
      <c r="E163" s="374">
        <v>44596.0</v>
      </c>
      <c r="F163" s="373" t="s">
        <v>2348</v>
      </c>
      <c r="G163" s="372">
        <v>16759.0</v>
      </c>
      <c r="H163" s="371" t="str">
        <f>VLOOKUP(A163, 'DEC2022 - CC'!A:G,7,0)</f>
        <v>UA</v>
      </c>
      <c r="I163" s="371"/>
      <c r="J163" s="371" t="b">
        <v>0</v>
      </c>
      <c r="K163" s="371" t="str">
        <f>VLOOKUP(C163, 'DATA - LIS - RX'!A:B,2,0)</f>
        <v>Gabapentin, Hydromorphone</v>
      </c>
      <c r="L163" s="371" t="s">
        <v>8507</v>
      </c>
      <c r="M163" s="371" t="s">
        <v>7576</v>
      </c>
      <c r="N163" s="373" t="s">
        <v>8483</v>
      </c>
      <c r="O163" s="371"/>
      <c r="P163" s="371"/>
      <c r="Q163" s="373"/>
      <c r="R163" s="373"/>
      <c r="S163" s="373"/>
    </row>
    <row r="164">
      <c r="A164" s="373" t="s">
        <v>2265</v>
      </c>
      <c r="B164" s="371">
        <v>206263.0</v>
      </c>
      <c r="C164" s="371">
        <v>16000.0</v>
      </c>
      <c r="D164" s="372">
        <v>44557.0</v>
      </c>
      <c r="E164" s="374">
        <v>44596.0</v>
      </c>
      <c r="F164" s="373" t="s">
        <v>2266</v>
      </c>
      <c r="G164" s="372">
        <v>25400.0</v>
      </c>
      <c r="H164" s="371" t="str">
        <f>VLOOKUP(A164, 'DEC2022 - CC'!A:G,7,0)</f>
        <v>UA</v>
      </c>
      <c r="I164" s="371"/>
      <c r="J164" s="371" t="b">
        <v>0</v>
      </c>
      <c r="K164" s="371" t="str">
        <f>VLOOKUP(C164, 'DATA - LIS - RX'!A:B,2,0)</f>
        <v>Gabapentin, Morphine</v>
      </c>
      <c r="L164" s="371" t="s">
        <v>8029</v>
      </c>
      <c r="M164" s="371" t="s">
        <v>7576</v>
      </c>
      <c r="N164" s="373" t="s">
        <v>8507</v>
      </c>
      <c r="O164" s="371"/>
      <c r="P164" s="371"/>
      <c r="Q164" s="373"/>
      <c r="R164" s="373"/>
      <c r="S164" s="373"/>
    </row>
    <row r="165">
      <c r="A165" s="373" t="s">
        <v>2244</v>
      </c>
      <c r="B165" s="371">
        <v>206291.0</v>
      </c>
      <c r="C165" s="371">
        <v>10323.0</v>
      </c>
      <c r="D165" s="372">
        <v>44557.0</v>
      </c>
      <c r="E165" s="374">
        <v>44593.0</v>
      </c>
      <c r="F165" s="373" t="s">
        <v>1238</v>
      </c>
      <c r="G165" s="372">
        <v>25052.0</v>
      </c>
      <c r="H165" s="371" t="str">
        <f>VLOOKUP(A165, 'DEC2022 - CC'!A:G,7,0)</f>
        <v>UA</v>
      </c>
      <c r="I165" s="371"/>
      <c r="J165" s="371" t="b">
        <v>0</v>
      </c>
      <c r="K165" s="371" t="str">
        <f>VLOOKUP(C165, 'DATA - LIS - RX'!A:B,2,0)</f>
        <v>Gabapentin, Morphine Sulfate</v>
      </c>
      <c r="L165" s="371" t="s">
        <v>8507</v>
      </c>
      <c r="M165" s="371"/>
      <c r="N165" s="373"/>
      <c r="O165" s="371"/>
      <c r="P165" s="371"/>
      <c r="Q165" s="373"/>
      <c r="R165" s="373"/>
      <c r="S165" s="373"/>
    </row>
    <row r="166">
      <c r="A166" s="373" t="s">
        <v>2343</v>
      </c>
      <c r="B166" s="371">
        <v>206246.0</v>
      </c>
      <c r="C166" s="371">
        <v>14486.0</v>
      </c>
      <c r="D166" s="372">
        <v>44558.0</v>
      </c>
      <c r="E166" s="374">
        <v>44596.0</v>
      </c>
      <c r="F166" s="373" t="s">
        <v>2344</v>
      </c>
      <c r="G166" s="372">
        <v>31297.0</v>
      </c>
      <c r="H166" s="371" t="str">
        <f>VLOOKUP(A166, 'DEC2022 - CC'!A:G,7,0)</f>
        <v>UA</v>
      </c>
      <c r="I166" s="371"/>
      <c r="J166" s="371" t="b">
        <v>0</v>
      </c>
      <c r="K166" s="371" t="str">
        <f>VLOOKUP(C166, 'DATA - LIS - RX'!A:B,2,0)</f>
        <v>Gabapentin, Nortriptyline, Oxycodone</v>
      </c>
      <c r="L166" s="371" t="s">
        <v>7569</v>
      </c>
      <c r="M166" s="371" t="s">
        <v>8495</v>
      </c>
      <c r="N166" s="373"/>
      <c r="O166" s="371"/>
      <c r="P166" s="371"/>
      <c r="Q166" s="373"/>
      <c r="R166" s="373"/>
      <c r="S166" s="373"/>
    </row>
    <row r="167">
      <c r="A167" s="373" t="s">
        <v>2099</v>
      </c>
      <c r="B167" s="371">
        <v>206109.0</v>
      </c>
      <c r="C167" s="371">
        <v>14753.0</v>
      </c>
      <c r="D167" s="372">
        <v>44551.0</v>
      </c>
      <c r="E167" s="374">
        <v>44593.0</v>
      </c>
      <c r="F167" s="373" t="s">
        <v>1275</v>
      </c>
      <c r="G167" s="372">
        <v>27070.0</v>
      </c>
      <c r="H167" s="371" t="str">
        <f>VLOOKUP(A167, 'DEC2022 - CC'!A:G,7,0)</f>
        <v>UA</v>
      </c>
      <c r="I167" s="371"/>
      <c r="J167" s="371" t="b">
        <v>0</v>
      </c>
      <c r="K167" s="371" t="str">
        <f>VLOOKUP(C167, 'DATA - LIS - RX'!A:B,2,0)</f>
        <v>Gabapentin, Oxycodone</v>
      </c>
      <c r="L167" s="371" t="s">
        <v>7576</v>
      </c>
      <c r="M167" s="371"/>
      <c r="N167" s="373"/>
      <c r="O167" s="371"/>
      <c r="P167" s="371"/>
      <c r="Q167" s="373"/>
      <c r="R167" s="373"/>
      <c r="S167" s="373"/>
    </row>
    <row r="168">
      <c r="A168" s="373" t="s">
        <v>2208</v>
      </c>
      <c r="B168" s="371">
        <v>206177.0</v>
      </c>
      <c r="C168" s="371">
        <v>9200.0</v>
      </c>
      <c r="D168" s="372">
        <v>44553.0</v>
      </c>
      <c r="E168" s="374">
        <v>44593.0</v>
      </c>
      <c r="F168" s="373" t="s">
        <v>887</v>
      </c>
      <c r="G168" s="372">
        <v>22540.0</v>
      </c>
      <c r="H168" s="371" t="str">
        <f>VLOOKUP(A168, 'DEC2022 - CC'!A:G,7,0)</f>
        <v>UA</v>
      </c>
      <c r="I168" s="371"/>
      <c r="J168" s="371" t="b">
        <v>0</v>
      </c>
      <c r="K168" s="371" t="str">
        <f>VLOOKUP(C168, 'DATA - LIS - RX'!A:B,2,0)</f>
        <v>Gabapentin, Oxycodone</v>
      </c>
      <c r="L168" s="371" t="s">
        <v>7576</v>
      </c>
      <c r="M168" s="371" t="s">
        <v>7606</v>
      </c>
      <c r="N168" s="373"/>
      <c r="O168" s="371"/>
      <c r="P168" s="371"/>
      <c r="Q168" s="373"/>
      <c r="R168" s="373"/>
      <c r="S168" s="373"/>
    </row>
    <row r="169">
      <c r="A169" s="373" t="s">
        <v>2147</v>
      </c>
      <c r="B169" s="371">
        <v>206141.0</v>
      </c>
      <c r="C169" s="371">
        <v>9283.0</v>
      </c>
      <c r="D169" s="372">
        <v>44552.0</v>
      </c>
      <c r="E169" s="374">
        <v>44585.0</v>
      </c>
      <c r="F169" s="373" t="s">
        <v>1148</v>
      </c>
      <c r="G169" s="372">
        <v>20483.0</v>
      </c>
      <c r="H169" s="371" t="str">
        <f>VLOOKUP(A169, 'DEC2022 - CC'!A:G,7,0)</f>
        <v>UA-Prelim</v>
      </c>
      <c r="I169" s="371"/>
      <c r="J169" s="371" t="b">
        <v>0</v>
      </c>
      <c r="K169" s="371" t="str">
        <f>VLOOKUP(C169, 'DATA - LIS - RX'!A:B,2,0)</f>
        <v>Gabapentin, Oxycodone</v>
      </c>
      <c r="L169" s="371" t="s">
        <v>8507</v>
      </c>
      <c r="M169" s="371" t="s">
        <v>7569</v>
      </c>
      <c r="N169" s="373"/>
      <c r="O169" s="371"/>
      <c r="P169" s="371"/>
      <c r="Q169" s="373"/>
      <c r="R169" s="373"/>
      <c r="S169" s="373"/>
    </row>
    <row r="170">
      <c r="A170" s="373" t="s">
        <v>1762</v>
      </c>
      <c r="B170" s="371">
        <v>205927.0</v>
      </c>
      <c r="C170" s="371">
        <v>17530.0</v>
      </c>
      <c r="D170" s="372">
        <v>44543.0</v>
      </c>
      <c r="E170" s="374">
        <v>44587.0</v>
      </c>
      <c r="F170" s="373" t="s">
        <v>1763</v>
      </c>
      <c r="G170" s="372">
        <v>21720.0</v>
      </c>
      <c r="H170" s="371" t="str">
        <f>VLOOKUP(A170, 'DEC2022 - CC'!A:G,7,0)</f>
        <v>UA-NWPT</v>
      </c>
      <c r="I170" s="371"/>
      <c r="J170" s="371" t="b">
        <v>0</v>
      </c>
      <c r="K170" s="371" t="str">
        <f>VLOOKUP(C170, 'DATA - LIS - RX'!A:B,2,0)</f>
        <v>Gabapentin, Pregabalin, Nortriptyline</v>
      </c>
      <c r="L170" s="371" t="s">
        <v>7640</v>
      </c>
      <c r="M170" s="371" t="s">
        <v>7570</v>
      </c>
      <c r="N170" s="373"/>
      <c r="O170" s="371"/>
      <c r="P170" s="371"/>
      <c r="Q170" s="373"/>
      <c r="R170" s="373"/>
      <c r="S170" s="373"/>
    </row>
    <row r="171">
      <c r="A171" s="373" t="s">
        <v>2171</v>
      </c>
      <c r="B171" s="371">
        <v>206154.0</v>
      </c>
      <c r="C171" s="371">
        <v>17540.0</v>
      </c>
      <c r="D171" s="372">
        <v>44552.0</v>
      </c>
      <c r="E171" s="374">
        <v>44593.0</v>
      </c>
      <c r="F171" s="373" t="s">
        <v>2172</v>
      </c>
      <c r="G171" s="372">
        <v>15648.0</v>
      </c>
      <c r="H171" s="371" t="str">
        <f>VLOOKUP(A171, 'DEC2022 - CC'!A:G,7,0)</f>
        <v>UA-NWPT</v>
      </c>
      <c r="I171" s="371"/>
      <c r="J171" s="371" t="b">
        <v>0</v>
      </c>
      <c r="K171" s="371" t="str">
        <f>VLOOKUP(C171, 'DATA - LIS - RX'!A:B,2,0)</f>
        <v>Gabapentin, Temazepam, Tramadol</v>
      </c>
      <c r="L171" s="371" t="s">
        <v>7576</v>
      </c>
      <c r="M171" s="371" t="s">
        <v>8342</v>
      </c>
      <c r="N171" s="373" t="s">
        <v>7606</v>
      </c>
      <c r="O171" s="371" t="s">
        <v>8074</v>
      </c>
      <c r="P171" s="371"/>
      <c r="Q171" s="373"/>
      <c r="R171" s="373"/>
      <c r="S171" s="373"/>
    </row>
    <row r="172">
      <c r="A172" s="373" t="s">
        <v>1840</v>
      </c>
      <c r="B172" s="371">
        <v>205946.0</v>
      </c>
      <c r="C172" s="371">
        <v>9583.0</v>
      </c>
      <c r="D172" s="372">
        <v>44544.0</v>
      </c>
      <c r="E172" s="374">
        <v>44587.0</v>
      </c>
      <c r="F172" s="373" t="s">
        <v>1841</v>
      </c>
      <c r="G172" s="372">
        <v>18782.0</v>
      </c>
      <c r="H172" s="371" t="str">
        <f>VLOOKUP(A172, 'DEC2022 - CC'!A:G,7,0)</f>
        <v>UA</v>
      </c>
      <c r="I172" s="371"/>
      <c r="J172" s="371" t="b">
        <v>0</v>
      </c>
      <c r="K172" s="371" t="str">
        <f>VLOOKUP(C172, 'DATA - LIS - RX'!A:B,2,0)</f>
        <v>Gabapentin, Tramadol</v>
      </c>
      <c r="L172" s="371" t="s">
        <v>7576</v>
      </c>
      <c r="M172" s="371" t="s">
        <v>7606</v>
      </c>
      <c r="N172" s="373"/>
      <c r="O172" s="371"/>
      <c r="P172" s="371"/>
      <c r="Q172" s="373"/>
      <c r="R172" s="373"/>
      <c r="S172" s="373"/>
    </row>
    <row r="173">
      <c r="A173" s="373" t="s">
        <v>2290</v>
      </c>
      <c r="B173" s="371">
        <v>206284.0</v>
      </c>
      <c r="C173" s="371">
        <v>11637.0</v>
      </c>
      <c r="D173" s="372">
        <v>44557.0</v>
      </c>
      <c r="E173" s="374">
        <v>44596.0</v>
      </c>
      <c r="F173" s="373" t="s">
        <v>2291</v>
      </c>
      <c r="G173" s="372">
        <v>21657.0</v>
      </c>
      <c r="H173" s="371" t="str">
        <f>VLOOKUP(A173, 'DEC2022 - CC'!A:G,7,0)</f>
        <v>UA</v>
      </c>
      <c r="I173" s="371"/>
      <c r="J173" s="371" t="b">
        <v>0</v>
      </c>
      <c r="K173" s="371" t="str">
        <f>VLOOKUP(C173, 'DATA - LIS - RX'!A:B,2,0)</f>
        <v>Gabapentin, Tramadol</v>
      </c>
      <c r="L173" s="371" t="s">
        <v>7576</v>
      </c>
      <c r="M173" s="371"/>
      <c r="N173" s="373"/>
      <c r="O173" s="371"/>
      <c r="P173" s="371"/>
      <c r="Q173" s="373"/>
      <c r="R173" s="373"/>
      <c r="S173" s="373"/>
    </row>
    <row r="174">
      <c r="A174" s="373" t="s">
        <v>1736</v>
      </c>
      <c r="B174" s="371">
        <v>205896.0</v>
      </c>
      <c r="C174" s="371">
        <v>11025.0</v>
      </c>
      <c r="D174" s="372">
        <v>44543.0</v>
      </c>
      <c r="E174" s="374">
        <v>44587.0</v>
      </c>
      <c r="F174" s="373" t="s">
        <v>1737</v>
      </c>
      <c r="G174" s="372">
        <v>28060.0</v>
      </c>
      <c r="H174" s="371" t="str">
        <f>VLOOKUP(A174, 'DEC2022 - CC'!A:G,7,0)</f>
        <v>UA</v>
      </c>
      <c r="I174" s="371"/>
      <c r="J174" s="371" t="b">
        <v>0</v>
      </c>
      <c r="K174" s="371" t="str">
        <f>VLOOKUP(C174, 'DATA - LIS - RX'!A:B,2,0)</f>
        <v>Gabapentin, Tramadol</v>
      </c>
      <c r="L174" s="371" t="s">
        <v>7606</v>
      </c>
      <c r="M174" s="371"/>
      <c r="N174" s="373"/>
      <c r="O174" s="371"/>
      <c r="P174" s="371"/>
      <c r="Q174" s="373"/>
      <c r="R174" s="373"/>
      <c r="S174" s="373"/>
    </row>
    <row r="175">
      <c r="A175" s="373" t="s">
        <v>2139</v>
      </c>
      <c r="B175" s="371">
        <v>206134.0</v>
      </c>
      <c r="C175" s="371">
        <v>11881.0</v>
      </c>
      <c r="D175" s="372">
        <v>44552.0</v>
      </c>
      <c r="E175" s="374">
        <v>44593.0</v>
      </c>
      <c r="F175" s="373" t="s">
        <v>647</v>
      </c>
      <c r="G175" s="372">
        <v>14449.0</v>
      </c>
      <c r="H175" s="371" t="str">
        <f>VLOOKUP(A175, 'DEC2022 - CC'!A:G,7,0)</f>
        <v>UA</v>
      </c>
      <c r="I175" s="371"/>
      <c r="J175" s="371" t="b">
        <v>0</v>
      </c>
      <c r="K175" s="371" t="str">
        <f>VLOOKUP(C175, 'DATA - LIS - RX'!A:B,2,0)</f>
        <v>Gabapentin, Tramadol</v>
      </c>
      <c r="L175" s="371" t="s">
        <v>7606</v>
      </c>
      <c r="M175" s="371" t="s">
        <v>7576</v>
      </c>
      <c r="N175" s="373"/>
      <c r="O175" s="371"/>
      <c r="P175" s="371"/>
      <c r="Q175" s="373"/>
      <c r="R175" s="373"/>
      <c r="S175" s="373"/>
    </row>
    <row r="176">
      <c r="A176" s="373" t="s">
        <v>2365</v>
      </c>
      <c r="B176" s="371">
        <v>206321.0</v>
      </c>
      <c r="C176" s="371">
        <v>16664.0</v>
      </c>
      <c r="D176" s="372">
        <v>44558.0</v>
      </c>
      <c r="E176" s="374">
        <v>44596.0</v>
      </c>
      <c r="F176" s="373" t="s">
        <v>2366</v>
      </c>
      <c r="G176" s="372">
        <v>22122.0</v>
      </c>
      <c r="H176" s="371" t="str">
        <f>VLOOKUP(A176, 'DEC2022 - CC'!A:G,7,0)</f>
        <v>UA</v>
      </c>
      <c r="I176" s="371"/>
      <c r="J176" s="371" t="b">
        <v>0</v>
      </c>
      <c r="K176" s="371" t="str">
        <f>VLOOKUP(C176, 'DATA - LIS - RX'!A:B,2,0)</f>
        <v>Gabapentin, Tramadol</v>
      </c>
      <c r="L176" s="371" t="s">
        <v>7606</v>
      </c>
      <c r="M176" s="371" t="s">
        <v>7576</v>
      </c>
      <c r="N176" s="373"/>
      <c r="O176" s="371"/>
      <c r="P176" s="371"/>
      <c r="Q176" s="373"/>
      <c r="R176" s="373"/>
      <c r="S176" s="373"/>
    </row>
    <row r="177">
      <c r="A177" s="373" t="s">
        <v>1877</v>
      </c>
      <c r="B177" s="371">
        <v>205970.0</v>
      </c>
      <c r="C177" s="371">
        <v>11371.0</v>
      </c>
      <c r="D177" s="372">
        <v>44544.0</v>
      </c>
      <c r="E177" s="374">
        <v>44587.0</v>
      </c>
      <c r="F177" s="373" t="s">
        <v>1878</v>
      </c>
      <c r="G177" s="372">
        <v>26353.0</v>
      </c>
      <c r="H177" s="371" t="str">
        <f>VLOOKUP(A177, 'DEC2022 - CC'!A:G,7,0)</f>
        <v>UA</v>
      </c>
      <c r="I177" s="371"/>
      <c r="J177" s="371" t="b">
        <v>0</v>
      </c>
      <c r="K177" s="371" t="str">
        <f>VLOOKUP(C177, 'DATA - LIS - RX'!A:B,2,0)</f>
        <v>Gabapentin, Tramadol, Duloxetine</v>
      </c>
      <c r="L177" s="371" t="s">
        <v>7606</v>
      </c>
      <c r="M177" s="371" t="s">
        <v>7576</v>
      </c>
      <c r="N177" s="373" t="s">
        <v>7705</v>
      </c>
      <c r="O177" s="371"/>
      <c r="P177" s="371"/>
      <c r="Q177" s="373"/>
      <c r="R177" s="373"/>
      <c r="S177" s="373"/>
    </row>
    <row r="178">
      <c r="A178" s="373" t="s">
        <v>1972</v>
      </c>
      <c r="B178" s="371">
        <v>206031.0</v>
      </c>
      <c r="C178" s="371">
        <v>11281.0</v>
      </c>
      <c r="D178" s="372">
        <v>44546.0</v>
      </c>
      <c r="E178" s="374">
        <v>44589.0</v>
      </c>
      <c r="F178" s="373" t="s">
        <v>1973</v>
      </c>
      <c r="G178" s="372">
        <v>25767.0</v>
      </c>
      <c r="H178" s="371" t="str">
        <f>VLOOKUP(A178, 'DEC2022 - CC'!A:G,7,0)</f>
        <v>UA</v>
      </c>
      <c r="I178" s="371"/>
      <c r="J178" s="371" t="b">
        <v>1</v>
      </c>
      <c r="K178" s="371" t="str">
        <f>VLOOKUP(C178, 'DATA - LIS - RX'!A:B,2,0)</f>
        <v>Gabapentin, Tramadol, Oxycodone</v>
      </c>
      <c r="L178" s="371" t="s">
        <v>8384</v>
      </c>
      <c r="M178" s="371" t="s">
        <v>7576</v>
      </c>
      <c r="N178" s="373" t="s">
        <v>8413</v>
      </c>
      <c r="O178" s="371" t="s">
        <v>8492</v>
      </c>
      <c r="P178" s="371" t="s">
        <v>7606</v>
      </c>
      <c r="Q178" s="373" t="s">
        <v>7939</v>
      </c>
      <c r="R178" s="373" t="s">
        <v>8583</v>
      </c>
      <c r="S178" s="373" t="s">
        <v>35</v>
      </c>
    </row>
    <row r="179">
      <c r="A179" s="373" t="s">
        <v>2267</v>
      </c>
      <c r="B179" s="371">
        <v>206264.0</v>
      </c>
      <c r="C179" s="371">
        <v>17253.0</v>
      </c>
      <c r="D179" s="372">
        <v>44557.0</v>
      </c>
      <c r="E179" s="374">
        <v>44596.0</v>
      </c>
      <c r="F179" s="373" t="s">
        <v>2268</v>
      </c>
      <c r="G179" s="372">
        <v>20904.0</v>
      </c>
      <c r="H179" s="371" t="str">
        <f>VLOOKUP(A179, 'DEC2022 - CC'!A:G,7,0)</f>
        <v>UA-NWPT</v>
      </c>
      <c r="I179" s="371"/>
      <c r="J179" s="371" t="b">
        <v>0</v>
      </c>
      <c r="K179" s="371" t="str">
        <f>VLOOKUP(C179, 'DATA - LIS - RX'!A:B,2,0)</f>
        <v>Hydrocodone</v>
      </c>
      <c r="L179" s="371" t="s">
        <v>8507</v>
      </c>
      <c r="M179" s="371" t="s">
        <v>8483</v>
      </c>
      <c r="N179" s="373" t="s">
        <v>7566</v>
      </c>
      <c r="O179" s="371" t="s">
        <v>8494</v>
      </c>
      <c r="P179" s="371"/>
      <c r="Q179" s="373"/>
      <c r="R179" s="373"/>
      <c r="S179" s="373"/>
    </row>
    <row r="180">
      <c r="A180" s="373" t="s">
        <v>2153</v>
      </c>
      <c r="B180" s="371">
        <v>206144.0</v>
      </c>
      <c r="C180" s="371">
        <v>10613.0</v>
      </c>
      <c r="D180" s="372">
        <v>44552.0</v>
      </c>
      <c r="E180" s="374">
        <v>44585.0</v>
      </c>
      <c r="F180" s="373" t="s">
        <v>2154</v>
      </c>
      <c r="G180" s="372">
        <v>22017.0</v>
      </c>
      <c r="H180" s="371" t="str">
        <f>VLOOKUP(A180, 'DEC2022 - CC'!A:G,7,0)</f>
        <v>UA</v>
      </c>
      <c r="I180" s="371"/>
      <c r="J180" s="371" t="b">
        <v>0</v>
      </c>
      <c r="K180" s="371" t="str">
        <f>VLOOKUP(C180, 'DATA - LIS - RX'!A:B,2,0)</f>
        <v>Hydrocodone</v>
      </c>
      <c r="L180" s="371" t="s">
        <v>8507</v>
      </c>
      <c r="M180" s="371" t="s">
        <v>7566</v>
      </c>
      <c r="N180" s="373" t="s">
        <v>8494</v>
      </c>
      <c r="O180" s="371"/>
      <c r="P180" s="371"/>
      <c r="Q180" s="373"/>
      <c r="R180" s="373"/>
      <c r="S180" s="373"/>
    </row>
    <row r="181">
      <c r="A181" s="373" t="s">
        <v>2218</v>
      </c>
      <c r="B181" s="371">
        <v>206187.0</v>
      </c>
      <c r="C181" s="371">
        <v>14275.0</v>
      </c>
      <c r="D181" s="372">
        <v>44553.0</v>
      </c>
      <c r="E181" s="374">
        <v>44593.0</v>
      </c>
      <c r="F181" s="373" t="s">
        <v>2219</v>
      </c>
      <c r="G181" s="372">
        <v>14212.0</v>
      </c>
      <c r="H181" s="371" t="str">
        <f>VLOOKUP(A181, 'DEC2022 - CC'!A:G,7,0)</f>
        <v>UA</v>
      </c>
      <c r="I181" s="371"/>
      <c r="J181" s="371" t="b">
        <v>0</v>
      </c>
      <c r="K181" s="371" t="str">
        <f>VLOOKUP(C181, 'DATA - LIS - RX'!A:B,2,0)</f>
        <v>Hydrocodone</v>
      </c>
      <c r="L181" s="371" t="s">
        <v>8507</v>
      </c>
      <c r="M181" s="371" t="s">
        <v>7566</v>
      </c>
      <c r="N181" s="373" t="s">
        <v>8494</v>
      </c>
      <c r="O181" s="371"/>
      <c r="P181" s="371"/>
      <c r="Q181" s="373"/>
      <c r="R181" s="373"/>
      <c r="S181" s="373"/>
    </row>
    <row r="182">
      <c r="A182" s="373" t="s">
        <v>2253</v>
      </c>
      <c r="B182" s="371">
        <v>206255.0</v>
      </c>
      <c r="C182" s="371">
        <v>16478.0</v>
      </c>
      <c r="D182" s="372">
        <v>44557.0</v>
      </c>
      <c r="E182" s="374">
        <v>44596.0</v>
      </c>
      <c r="F182" s="373" t="s">
        <v>2254</v>
      </c>
      <c r="G182" s="372">
        <v>19153.0</v>
      </c>
      <c r="H182" s="371" t="str">
        <f>VLOOKUP(A182, 'DEC2022 - CC'!A:G,7,0)</f>
        <v>UA</v>
      </c>
      <c r="I182" s="371"/>
      <c r="J182" s="371" t="b">
        <v>0</v>
      </c>
      <c r="K182" s="371" t="str">
        <f>VLOOKUP(C182, 'DATA - LIS - RX'!A:B,2,0)</f>
        <v>Hydrocodone</v>
      </c>
      <c r="L182" s="371" t="s">
        <v>8507</v>
      </c>
      <c r="M182" s="371" t="s">
        <v>7566</v>
      </c>
      <c r="N182" s="373" t="s">
        <v>8494</v>
      </c>
      <c r="O182" s="371"/>
      <c r="P182" s="371"/>
      <c r="Q182" s="373"/>
      <c r="R182" s="373"/>
      <c r="S182" s="373"/>
    </row>
    <row r="183">
      <c r="A183" s="373" t="s">
        <v>2364</v>
      </c>
      <c r="B183" s="371">
        <v>206318.0</v>
      </c>
      <c r="C183" s="371">
        <v>16294.0</v>
      </c>
      <c r="D183" s="372">
        <v>44558.0</v>
      </c>
      <c r="E183" s="374">
        <v>44594.0</v>
      </c>
      <c r="F183" s="373" t="s">
        <v>1144</v>
      </c>
      <c r="G183" s="372">
        <v>24388.0</v>
      </c>
      <c r="H183" s="371" t="str">
        <f>VLOOKUP(A183, 'DEC2022 - CC'!A:G,7,0)</f>
        <v>UA</v>
      </c>
      <c r="I183" s="371"/>
      <c r="J183" s="371" t="b">
        <v>0</v>
      </c>
      <c r="K183" s="371" t="str">
        <f>VLOOKUP(C183, 'DATA - LIS - RX'!A:B,2,0)</f>
        <v>Hydrocodone</v>
      </c>
      <c r="L183" s="371" t="s">
        <v>8507</v>
      </c>
      <c r="M183" s="371" t="s">
        <v>7566</v>
      </c>
      <c r="N183" s="373" t="s">
        <v>8494</v>
      </c>
      <c r="O183" s="371"/>
      <c r="P183" s="371"/>
      <c r="Q183" s="373"/>
      <c r="R183" s="373"/>
      <c r="S183" s="373"/>
    </row>
    <row r="184">
      <c r="A184" s="373" t="s">
        <v>1847</v>
      </c>
      <c r="B184" s="371">
        <v>205953.0</v>
      </c>
      <c r="C184" s="371">
        <v>11192.0</v>
      </c>
      <c r="D184" s="372">
        <v>44544.0</v>
      </c>
      <c r="E184" s="374">
        <v>44587.0</v>
      </c>
      <c r="F184" s="373" t="s">
        <v>1848</v>
      </c>
      <c r="G184" s="372">
        <v>29533.0</v>
      </c>
      <c r="H184" s="371" t="str">
        <f>VLOOKUP(A184, 'DEC2022 - CC'!A:G,7,0)</f>
        <v>UA</v>
      </c>
      <c r="I184" s="371"/>
      <c r="J184" s="371" t="b">
        <v>0</v>
      </c>
      <c r="K184" s="371" t="str">
        <f>VLOOKUP(C184, 'DATA - LIS - RX'!A:B,2,0)</f>
        <v>Hydrocodone</v>
      </c>
      <c r="L184" s="371" t="s">
        <v>7566</v>
      </c>
      <c r="M184" s="371" t="s">
        <v>8494</v>
      </c>
      <c r="N184" s="373" t="s">
        <v>8507</v>
      </c>
      <c r="O184" s="371"/>
      <c r="P184" s="371"/>
      <c r="Q184" s="373"/>
      <c r="R184" s="373"/>
      <c r="S184" s="373"/>
    </row>
    <row r="185">
      <c r="A185" s="373" t="s">
        <v>1909</v>
      </c>
      <c r="B185" s="371">
        <v>205993.0</v>
      </c>
      <c r="C185" s="371">
        <v>14940.0</v>
      </c>
      <c r="D185" s="372">
        <v>44545.0</v>
      </c>
      <c r="E185" s="374">
        <v>44589.0</v>
      </c>
      <c r="F185" s="373" t="s">
        <v>1910</v>
      </c>
      <c r="G185" s="372">
        <v>18189.0</v>
      </c>
      <c r="H185" s="371" t="str">
        <f>VLOOKUP(A185, 'DEC2022 - CC'!A:G,7,0)</f>
        <v>UA</v>
      </c>
      <c r="I185" s="371"/>
      <c r="J185" s="371" t="b">
        <v>0</v>
      </c>
      <c r="K185" s="371" t="str">
        <f>VLOOKUP(C185, 'DATA - LIS - RX'!A:B,2,0)</f>
        <v>Hydrocodone</v>
      </c>
      <c r="L185" s="371" t="s">
        <v>7566</v>
      </c>
      <c r="M185" s="371" t="s">
        <v>8494</v>
      </c>
      <c r="N185" s="373" t="s">
        <v>8507</v>
      </c>
      <c r="O185" s="371"/>
      <c r="P185" s="371"/>
      <c r="Q185" s="373"/>
      <c r="R185" s="373"/>
      <c r="S185" s="373"/>
    </row>
    <row r="186">
      <c r="A186" s="373" t="s">
        <v>2011</v>
      </c>
      <c r="B186" s="371">
        <v>206067.0</v>
      </c>
      <c r="C186" s="371">
        <v>12088.0</v>
      </c>
      <c r="D186" s="372">
        <v>44547.0</v>
      </c>
      <c r="E186" s="374">
        <v>44589.0</v>
      </c>
      <c r="F186" s="373" t="s">
        <v>2012</v>
      </c>
      <c r="G186" s="372">
        <v>16056.0</v>
      </c>
      <c r="H186" s="371" t="str">
        <f>VLOOKUP(A186, 'DEC2022 - CC'!A:G,7,0)</f>
        <v>UA</v>
      </c>
      <c r="I186" s="371"/>
      <c r="J186" s="371" t="b">
        <v>0</v>
      </c>
      <c r="K186" s="371" t="str">
        <f>VLOOKUP(C186, 'DATA - LIS - RX'!A:B,2,0)</f>
        <v>Hydrocodone</v>
      </c>
      <c r="L186" s="371" t="s">
        <v>7566</v>
      </c>
      <c r="M186" s="371" t="s">
        <v>8494</v>
      </c>
      <c r="N186" s="373" t="s">
        <v>8507</v>
      </c>
      <c r="O186" s="371"/>
      <c r="P186" s="371"/>
      <c r="Q186" s="373"/>
      <c r="R186" s="373"/>
      <c r="S186" s="373"/>
    </row>
    <row r="187">
      <c r="A187" s="373" t="s">
        <v>1977</v>
      </c>
      <c r="B187" s="371">
        <v>206032.0</v>
      </c>
      <c r="C187" s="371">
        <v>12675.0</v>
      </c>
      <c r="D187" s="372">
        <v>44546.0</v>
      </c>
      <c r="E187" s="374">
        <v>44589.0</v>
      </c>
      <c r="F187" s="373" t="s">
        <v>1978</v>
      </c>
      <c r="G187" s="372">
        <v>19718.0</v>
      </c>
      <c r="H187" s="371" t="str">
        <f>VLOOKUP(A187, 'DEC2022 - CC'!A:G,7,0)</f>
        <v>UA</v>
      </c>
      <c r="I187" s="371"/>
      <c r="J187" s="371" t="b">
        <v>0</v>
      </c>
      <c r="K187" s="371" t="str">
        <f>VLOOKUP(C187, 'DATA - LIS - RX'!A:B,2,0)</f>
        <v>Hydrocodone</v>
      </c>
      <c r="L187" s="371" t="s">
        <v>8507</v>
      </c>
      <c r="M187" s="371" t="s">
        <v>8494</v>
      </c>
      <c r="N187" s="373"/>
      <c r="O187" s="371"/>
      <c r="P187" s="371"/>
      <c r="Q187" s="373"/>
      <c r="R187" s="373"/>
      <c r="S187" s="373"/>
    </row>
    <row r="188">
      <c r="A188" s="373" t="s">
        <v>2434</v>
      </c>
      <c r="B188" s="371">
        <v>206363.0</v>
      </c>
      <c r="C188" s="371">
        <v>9361.0</v>
      </c>
      <c r="D188" s="372">
        <v>44560.0</v>
      </c>
      <c r="E188" s="374">
        <v>44594.0</v>
      </c>
      <c r="F188" s="373" t="s">
        <v>1081</v>
      </c>
      <c r="G188" s="372">
        <v>28389.0</v>
      </c>
      <c r="H188" s="371" t="str">
        <f>VLOOKUP(A188, 'DEC2022 - CC'!A:G,7,0)</f>
        <v>UA-Prelim</v>
      </c>
      <c r="I188" s="371"/>
      <c r="J188" s="371" t="b">
        <v>0</v>
      </c>
      <c r="K188" s="371" t="str">
        <f>VLOOKUP(C188, 'DATA - LIS - RX'!A:B,2,0)</f>
        <v>Hydrocodone</v>
      </c>
      <c r="L188" s="371" t="s">
        <v>8507</v>
      </c>
      <c r="M188" s="371"/>
      <c r="N188" s="373"/>
      <c r="O188" s="371"/>
      <c r="P188" s="371"/>
      <c r="Q188" s="373"/>
      <c r="R188" s="373"/>
      <c r="S188" s="373"/>
    </row>
    <row r="189">
      <c r="A189" s="373" t="s">
        <v>8511</v>
      </c>
      <c r="B189" s="371">
        <v>206418.0</v>
      </c>
      <c r="C189" s="371">
        <v>13442.0</v>
      </c>
      <c r="D189" s="372">
        <v>44564.0</v>
      </c>
      <c r="E189" s="374">
        <v>44595.0</v>
      </c>
      <c r="F189" s="373" t="s">
        <v>157</v>
      </c>
      <c r="G189" s="372">
        <v>19087.0</v>
      </c>
      <c r="H189" s="371" t="str">
        <f>VLOOKUP(A189, 'DEC2022 - CC'!A:G,7,0)</f>
        <v>#N/A</v>
      </c>
      <c r="I189" s="371"/>
      <c r="J189" s="371" t="b">
        <v>0</v>
      </c>
      <c r="K189" s="371" t="str">
        <f>VLOOKUP(C189, 'DATA - LIS - RX'!A:B,2,0)</f>
        <v>Hydrocodone</v>
      </c>
      <c r="L189" s="371" t="s">
        <v>8507</v>
      </c>
      <c r="M189" s="371"/>
      <c r="N189" s="373"/>
      <c r="O189" s="371"/>
      <c r="P189" s="371"/>
      <c r="Q189" s="373"/>
      <c r="R189" s="373"/>
      <c r="S189" s="373"/>
    </row>
    <row r="190">
      <c r="A190" s="373" t="s">
        <v>8515</v>
      </c>
      <c r="B190" s="371">
        <v>206495.0</v>
      </c>
      <c r="C190" s="371">
        <v>10525.0</v>
      </c>
      <c r="D190" s="372">
        <v>44567.0</v>
      </c>
      <c r="E190" s="374">
        <v>44601.0</v>
      </c>
      <c r="F190" s="373" t="s">
        <v>180</v>
      </c>
      <c r="G190" s="372">
        <v>21713.0</v>
      </c>
      <c r="H190" s="371" t="str">
        <f>VLOOKUP(A190, 'DEC2022 - CC'!A:G,7,0)</f>
        <v>#N/A</v>
      </c>
      <c r="I190" s="371"/>
      <c r="J190" s="371" t="b">
        <v>0</v>
      </c>
      <c r="K190" s="371" t="str">
        <f>VLOOKUP(C190, 'DATA - LIS - RX'!A:B,2,0)</f>
        <v>Hydrocodone</v>
      </c>
      <c r="L190" s="371" t="s">
        <v>8507</v>
      </c>
      <c r="M190" s="371"/>
      <c r="N190" s="373"/>
      <c r="O190" s="371"/>
      <c r="P190" s="371"/>
      <c r="Q190" s="373"/>
      <c r="R190" s="373"/>
      <c r="S190" s="373"/>
    </row>
    <row r="191">
      <c r="A191" s="373" t="s">
        <v>2410</v>
      </c>
      <c r="B191" s="371">
        <v>206350.0</v>
      </c>
      <c r="C191" s="371">
        <v>12083.0</v>
      </c>
      <c r="D191" s="372">
        <v>44559.0</v>
      </c>
      <c r="E191" s="374">
        <v>44594.0</v>
      </c>
      <c r="F191" s="373" t="s">
        <v>951</v>
      </c>
      <c r="G191" s="372">
        <v>22041.0</v>
      </c>
      <c r="H191" s="371" t="str">
        <f>VLOOKUP(A191, 'DEC2022 - CC'!A:G,7,0)</f>
        <v>UA-Prelim</v>
      </c>
      <c r="I191" s="371"/>
      <c r="J191" s="371" t="b">
        <v>0</v>
      </c>
      <c r="K191" s="371" t="str">
        <f>VLOOKUP(C191, 'DATA - LIS - RX'!A:B,2,0)</f>
        <v>Hydrocodone</v>
      </c>
      <c r="L191" s="371" t="s">
        <v>35</v>
      </c>
      <c r="M191" s="371"/>
      <c r="N191" s="373"/>
      <c r="O191" s="371"/>
      <c r="P191" s="371"/>
      <c r="Q191" s="373"/>
      <c r="R191" s="373"/>
      <c r="S191" s="373"/>
    </row>
    <row r="192">
      <c r="A192" s="373" t="s">
        <v>2231</v>
      </c>
      <c r="B192" s="371">
        <v>206197.0</v>
      </c>
      <c r="C192" s="371">
        <v>16914.0</v>
      </c>
      <c r="D192" s="372">
        <v>44553.0</v>
      </c>
      <c r="E192" s="374">
        <v>44588.0</v>
      </c>
      <c r="F192" s="373" t="s">
        <v>439</v>
      </c>
      <c r="G192" s="372">
        <v>22267.0</v>
      </c>
      <c r="H192" s="371" t="str">
        <f>VLOOKUP(A192, 'DEC2022 - CC'!A:G,7,0)</f>
        <v>UA-Prelim</v>
      </c>
      <c r="I192" s="371"/>
      <c r="J192" s="371" t="b">
        <v>0</v>
      </c>
      <c r="K192" s="371" t="str">
        <f>VLOOKUP(C192, 'DATA - LIS - RX'!A:B,2,0)</f>
        <v>Hydrocodone, Duloxetine, Gabapentin, Buprenorphine</v>
      </c>
      <c r="L192" s="371" t="s">
        <v>8507</v>
      </c>
      <c r="M192" s="371"/>
      <c r="N192" s="373"/>
      <c r="O192" s="371"/>
      <c r="P192" s="371"/>
      <c r="Q192" s="373"/>
      <c r="R192" s="373"/>
      <c r="S192" s="373"/>
    </row>
    <row r="193">
      <c r="A193" s="373" t="s">
        <v>1966</v>
      </c>
      <c r="B193" s="371">
        <v>206024.0</v>
      </c>
      <c r="C193" s="371">
        <v>14174.0</v>
      </c>
      <c r="D193" s="372">
        <v>44546.0</v>
      </c>
      <c r="E193" s="374">
        <v>44589.0</v>
      </c>
      <c r="F193" s="373" t="s">
        <v>1967</v>
      </c>
      <c r="G193" s="372">
        <v>20551.0</v>
      </c>
      <c r="H193" s="371" t="str">
        <f>VLOOKUP(A193, 'DEC2022 - CC'!A:G,7,0)</f>
        <v>UA</v>
      </c>
      <c r="I193" s="371"/>
      <c r="J193" s="371" t="b">
        <v>0</v>
      </c>
      <c r="K193" s="371" t="str">
        <f>VLOOKUP(C193, 'DATA - LIS - RX'!A:B,2,0)</f>
        <v>Hydrocodone, Gabapentin</v>
      </c>
      <c r="L193" s="371" t="s">
        <v>7566</v>
      </c>
      <c r="M193" s="371" t="s">
        <v>8494</v>
      </c>
      <c r="N193" s="373" t="s">
        <v>7576</v>
      </c>
      <c r="O193" s="371" t="s">
        <v>8507</v>
      </c>
      <c r="P193" s="371"/>
      <c r="Q193" s="373"/>
      <c r="R193" s="373"/>
      <c r="S193" s="373"/>
    </row>
    <row r="194">
      <c r="A194" s="373" t="s">
        <v>1783</v>
      </c>
      <c r="B194" s="371">
        <v>205914.0</v>
      </c>
      <c r="C194" s="371">
        <v>16562.0</v>
      </c>
      <c r="D194" s="372">
        <v>44543.0</v>
      </c>
      <c r="E194" s="374">
        <v>44587.0</v>
      </c>
      <c r="F194" s="373" t="s">
        <v>1784</v>
      </c>
      <c r="G194" s="372">
        <v>27267.0</v>
      </c>
      <c r="H194" s="371" t="str">
        <f>VLOOKUP(A194, 'DEC2022 - CC'!A:G,7,0)</f>
        <v>UA</v>
      </c>
      <c r="I194" s="371"/>
      <c r="J194" s="371" t="b">
        <v>0</v>
      </c>
      <c r="K194" s="371" t="str">
        <f>VLOOKUP(C194, 'DATA - LIS - RX'!A:B,2,0)</f>
        <v>Hydrocodone, Gabapentin</v>
      </c>
      <c r="L194" s="371" t="s">
        <v>8507</v>
      </c>
      <c r="M194" s="371" t="s">
        <v>7566</v>
      </c>
      <c r="N194" s="373" t="s">
        <v>8494</v>
      </c>
      <c r="O194" s="371"/>
      <c r="P194" s="371"/>
      <c r="Q194" s="373"/>
      <c r="R194" s="373"/>
      <c r="S194" s="373"/>
    </row>
    <row r="195">
      <c r="A195" s="373" t="s">
        <v>1951</v>
      </c>
      <c r="B195" s="371">
        <v>206013.0</v>
      </c>
      <c r="C195" s="371">
        <v>16488.0</v>
      </c>
      <c r="D195" s="372">
        <v>44546.0</v>
      </c>
      <c r="E195" s="374">
        <v>44589.0</v>
      </c>
      <c r="F195" s="373" t="s">
        <v>1952</v>
      </c>
      <c r="G195" s="372">
        <v>22921.0</v>
      </c>
      <c r="H195" s="371" t="str">
        <f>VLOOKUP(A195, 'DEC2022 - CC'!A:G,7,0)</f>
        <v>UA</v>
      </c>
      <c r="I195" s="371"/>
      <c r="J195" s="371" t="b">
        <v>0</v>
      </c>
      <c r="K195" s="371" t="str">
        <f>VLOOKUP(C195, 'DATA - LIS - RX'!A:B,2,0)</f>
        <v>Hydrocodone, Gabapentin, DIazepam</v>
      </c>
      <c r="L195" s="371" t="s">
        <v>7566</v>
      </c>
      <c r="M195" s="371" t="s">
        <v>8494</v>
      </c>
      <c r="N195" s="373" t="s">
        <v>7576</v>
      </c>
      <c r="O195" s="371" t="s">
        <v>8507</v>
      </c>
      <c r="P195" s="371"/>
      <c r="Q195" s="373"/>
      <c r="R195" s="373"/>
      <c r="S195" s="373"/>
    </row>
    <row r="196">
      <c r="A196" s="373" t="s">
        <v>8513</v>
      </c>
      <c r="B196" s="371">
        <v>206487.0</v>
      </c>
      <c r="C196" s="371">
        <v>16128.0</v>
      </c>
      <c r="D196" s="372">
        <v>44567.0</v>
      </c>
      <c r="E196" s="374">
        <v>44601.0</v>
      </c>
      <c r="F196" s="373" t="s">
        <v>1309</v>
      </c>
      <c r="G196" s="372">
        <v>16663.0</v>
      </c>
      <c r="H196" s="371" t="str">
        <f>VLOOKUP(A196, 'DEC2022 - CC'!A:G,7,0)</f>
        <v>#N/A</v>
      </c>
      <c r="I196" s="371"/>
      <c r="J196" s="371" t="b">
        <v>0</v>
      </c>
      <c r="K196" s="371" t="str">
        <f>VLOOKUP(C196, 'DATA - LIS - RX'!A:B,2,0)</f>
        <v>Hydrocodone, Lorazepam</v>
      </c>
      <c r="L196" s="371" t="s">
        <v>8507</v>
      </c>
      <c r="M196" s="371"/>
      <c r="N196" s="373"/>
      <c r="O196" s="371"/>
      <c r="P196" s="371"/>
      <c r="Q196" s="373"/>
      <c r="R196" s="373"/>
      <c r="S196" s="373"/>
    </row>
    <row r="197">
      <c r="A197" s="373" t="s">
        <v>1768</v>
      </c>
      <c r="B197" s="371">
        <v>205905.0</v>
      </c>
      <c r="C197" s="371">
        <v>9377.0</v>
      </c>
      <c r="D197" s="372">
        <v>44543.0</v>
      </c>
      <c r="E197" s="374">
        <v>44587.0</v>
      </c>
      <c r="F197" s="373" t="s">
        <v>1769</v>
      </c>
      <c r="G197" s="372">
        <v>26302.0</v>
      </c>
      <c r="H197" s="371" t="str">
        <f>VLOOKUP(A197, 'DEC2022 - CC'!A:G,7,0)</f>
        <v>UA</v>
      </c>
      <c r="I197" s="371"/>
      <c r="J197" s="371" t="b">
        <v>0</v>
      </c>
      <c r="K197" s="371" t="str">
        <f>VLOOKUP(C197, 'DATA - LIS - RX'!A:B,2,0)</f>
        <v>Hydrocodone, Morphine</v>
      </c>
      <c r="L197" s="371" t="s">
        <v>8029</v>
      </c>
      <c r="M197" s="371" t="s">
        <v>8483</v>
      </c>
      <c r="N197" s="373" t="s">
        <v>7566</v>
      </c>
      <c r="O197" s="371" t="s">
        <v>8494</v>
      </c>
      <c r="P197" s="371" t="s">
        <v>8507</v>
      </c>
      <c r="Q197" s="373"/>
      <c r="R197" s="373"/>
      <c r="S197" s="373"/>
    </row>
    <row r="198">
      <c r="A198" s="373" t="s">
        <v>2318</v>
      </c>
      <c r="B198" s="371">
        <v>206205.0</v>
      </c>
      <c r="C198" s="371">
        <v>9139.0</v>
      </c>
      <c r="D198" s="372">
        <v>44558.0</v>
      </c>
      <c r="E198" s="374">
        <v>44596.0</v>
      </c>
      <c r="F198" s="373" t="s">
        <v>2319</v>
      </c>
      <c r="G198" s="372">
        <v>20702.0</v>
      </c>
      <c r="H198" s="371" t="str">
        <f>VLOOKUP(A198, 'DEC2022 - CC'!A:G,7,0)</f>
        <v>UA</v>
      </c>
      <c r="I198" s="371"/>
      <c r="J198" s="371" t="b">
        <v>0</v>
      </c>
      <c r="K198" s="371" t="str">
        <f>VLOOKUP(C198, 'DATA - LIS - RX'!A:B,2,0)</f>
        <v>Hydrocodone, Oxycodone</v>
      </c>
      <c r="L198" s="371" t="s">
        <v>7566</v>
      </c>
      <c r="M198" s="371" t="s">
        <v>8494</v>
      </c>
      <c r="N198" s="373" t="s">
        <v>8507</v>
      </c>
      <c r="O198" s="371"/>
      <c r="P198" s="371"/>
      <c r="Q198" s="373"/>
      <c r="R198" s="373"/>
      <c r="S198" s="373"/>
    </row>
    <row r="199">
      <c r="A199" s="373" t="s">
        <v>10653</v>
      </c>
      <c r="B199" s="371">
        <v>206288.0</v>
      </c>
      <c r="C199" s="371">
        <v>15637.0</v>
      </c>
      <c r="D199" s="372">
        <v>44557.0</v>
      </c>
      <c r="E199" s="374">
        <v>44593.0</v>
      </c>
      <c r="F199" s="373" t="s">
        <v>942</v>
      </c>
      <c r="G199" s="372">
        <v>25033.0</v>
      </c>
      <c r="H199" s="371" t="str">
        <f>VLOOKUP(A199, 'DEC2022 - CC'!A:G,7,0)</f>
        <v>#N/A</v>
      </c>
      <c r="I199" s="371"/>
      <c r="J199" s="371" t="b">
        <v>0</v>
      </c>
      <c r="K199" s="371" t="str">
        <f>VLOOKUP(C199, 'DATA - LIS - RX'!A:B,2,0)</f>
        <v>Hydrocodone, Oxycodone, Zolpidem </v>
      </c>
      <c r="L199" s="371" t="s">
        <v>8507</v>
      </c>
      <c r="M199" s="371" t="s">
        <v>7569</v>
      </c>
      <c r="N199" s="373"/>
      <c r="O199" s="371"/>
      <c r="P199" s="371"/>
      <c r="Q199" s="373"/>
      <c r="R199" s="373"/>
      <c r="S199" s="373"/>
    </row>
    <row r="200">
      <c r="A200" s="373" t="s">
        <v>1748</v>
      </c>
      <c r="B200" s="371">
        <v>205900.0</v>
      </c>
      <c r="C200" s="371">
        <v>9220.0</v>
      </c>
      <c r="D200" s="372">
        <v>44543.0</v>
      </c>
      <c r="E200" s="374">
        <v>44587.0</v>
      </c>
      <c r="F200" s="373" t="s">
        <v>1749</v>
      </c>
      <c r="G200" s="372">
        <v>17546.0</v>
      </c>
      <c r="H200" s="371" t="str">
        <f>VLOOKUP(A200, 'DEC2022 - CC'!A:G,7,0)</f>
        <v>UA</v>
      </c>
      <c r="I200" s="371"/>
      <c r="J200" s="371" t="b">
        <v>0</v>
      </c>
      <c r="K200" s="371" t="str">
        <f>VLOOKUP(C200, 'DATA - LIS - RX'!A:B,2,0)</f>
        <v>Hydrocodone, Pregabalin</v>
      </c>
      <c r="L200" s="371" t="s">
        <v>7570</v>
      </c>
      <c r="M200" s="371" t="s">
        <v>8507</v>
      </c>
      <c r="N200" s="373" t="s">
        <v>8483</v>
      </c>
      <c r="O200" s="371" t="s">
        <v>7566</v>
      </c>
      <c r="P200" s="371" t="s">
        <v>8494</v>
      </c>
      <c r="Q200" s="373"/>
      <c r="R200" s="373"/>
      <c r="S200" s="373"/>
    </row>
    <row r="201">
      <c r="A201" s="373" t="s">
        <v>8326</v>
      </c>
      <c r="B201" s="371">
        <v>206433.0</v>
      </c>
      <c r="C201" s="371">
        <v>17372.0</v>
      </c>
      <c r="D201" s="372">
        <v>44565.0</v>
      </c>
      <c r="E201" s="374">
        <v>44599.0</v>
      </c>
      <c r="F201" s="373" t="s">
        <v>486</v>
      </c>
      <c r="G201" s="372">
        <v>28927.0</v>
      </c>
      <c r="H201" s="371" t="str">
        <f>VLOOKUP(A201, 'DEC2022 - CC'!A:G,7,0)</f>
        <v>#N/A</v>
      </c>
      <c r="I201" s="371"/>
      <c r="J201" s="371" t="b">
        <v>0</v>
      </c>
      <c r="K201" s="371" t="str">
        <f>VLOOKUP(C201, 'DATA - LIS - RX'!A:B,2,0)</f>
        <v>Hydrocodone, Pregabalin</v>
      </c>
      <c r="L201" s="371" t="s">
        <v>8324</v>
      </c>
      <c r="M201" s="371" t="s">
        <v>7939</v>
      </c>
      <c r="N201" s="373"/>
      <c r="O201" s="371"/>
      <c r="P201" s="371"/>
      <c r="Q201" s="373"/>
      <c r="R201" s="373"/>
      <c r="S201" s="373"/>
    </row>
    <row r="202">
      <c r="A202" s="373" t="s">
        <v>2384</v>
      </c>
      <c r="B202" s="371">
        <v>206330.0</v>
      </c>
      <c r="C202" s="371">
        <v>10718.0</v>
      </c>
      <c r="D202" s="372">
        <v>44559.0</v>
      </c>
      <c r="E202" s="374">
        <v>44594.0</v>
      </c>
      <c r="F202" s="373" t="s">
        <v>1121</v>
      </c>
      <c r="G202" s="372">
        <v>25173.0</v>
      </c>
      <c r="H202" s="371" t="str">
        <f>VLOOKUP(A202, 'DEC2022 - CC'!A:G,7,0)</f>
        <v>UA-Prelim</v>
      </c>
      <c r="I202" s="371"/>
      <c r="J202" s="371" t="b">
        <v>0</v>
      </c>
      <c r="K202" s="371" t="str">
        <f>VLOOKUP(C202, 'DATA - LIS - RX'!A:B,2,0)</f>
        <v>Hydrocodone, Pregabalin</v>
      </c>
      <c r="L202" s="371" t="s">
        <v>8342</v>
      </c>
      <c r="M202" s="371" t="s">
        <v>8583</v>
      </c>
      <c r="N202" s="373"/>
      <c r="O202" s="371"/>
      <c r="P202" s="371"/>
      <c r="Q202" s="373"/>
      <c r="R202" s="373"/>
      <c r="S202" s="373"/>
    </row>
    <row r="203">
      <c r="A203" s="373" t="s">
        <v>2128</v>
      </c>
      <c r="B203" s="371">
        <v>206127.0</v>
      </c>
      <c r="C203" s="371">
        <v>11017.0</v>
      </c>
      <c r="D203" s="372">
        <v>44551.0</v>
      </c>
      <c r="E203" s="374">
        <v>44593.0</v>
      </c>
      <c r="F203" s="373" t="s">
        <v>1139</v>
      </c>
      <c r="G203" s="372">
        <v>22235.0</v>
      </c>
      <c r="H203" s="371" t="str">
        <f>VLOOKUP(A203, 'DEC2022 - CC'!A:G,7,0)</f>
        <v>UA</v>
      </c>
      <c r="I203" s="371"/>
      <c r="J203" s="371" t="b">
        <v>0</v>
      </c>
      <c r="K203" s="371" t="str">
        <f>VLOOKUP(C203, 'DATA - LIS - RX'!A:B,2,0)</f>
        <v>Hydrocodone, Pregabalin</v>
      </c>
      <c r="L203" s="371" t="s">
        <v>8374</v>
      </c>
      <c r="M203" s="371" t="s">
        <v>7570</v>
      </c>
      <c r="N203" s="373"/>
      <c r="O203" s="371"/>
      <c r="P203" s="371"/>
      <c r="Q203" s="373"/>
      <c r="R203" s="373"/>
      <c r="S203" s="373"/>
    </row>
    <row r="204">
      <c r="A204" s="373" t="s">
        <v>8509</v>
      </c>
      <c r="B204" s="371">
        <v>206399.0</v>
      </c>
      <c r="C204" s="371">
        <v>13234.0</v>
      </c>
      <c r="D204" s="372">
        <v>44564.0</v>
      </c>
      <c r="E204" s="374">
        <v>44595.0</v>
      </c>
      <c r="F204" s="373" t="s">
        <v>2485</v>
      </c>
      <c r="G204" s="372">
        <v>17399.0</v>
      </c>
      <c r="H204" s="371" t="str">
        <f>VLOOKUP(A204, 'DEC2022 - CC'!A:G,7,0)</f>
        <v>#N/A</v>
      </c>
      <c r="I204" s="371"/>
      <c r="J204" s="371" t="b">
        <v>0</v>
      </c>
      <c r="K204" s="371" t="str">
        <f>VLOOKUP(C204, 'DATA - LIS - RX'!A:B,2,0)</f>
        <v>Hydrocodone, Pregabalin</v>
      </c>
      <c r="L204" s="371" t="s">
        <v>8507</v>
      </c>
      <c r="M204" s="371"/>
      <c r="N204" s="373"/>
      <c r="O204" s="371"/>
      <c r="P204" s="371"/>
      <c r="Q204" s="373"/>
      <c r="R204" s="373"/>
      <c r="S204" s="373"/>
    </row>
    <row r="205">
      <c r="A205" s="373" t="s">
        <v>8512</v>
      </c>
      <c r="B205" s="371">
        <v>206452.0</v>
      </c>
      <c r="C205" s="371">
        <v>10801.0</v>
      </c>
      <c r="D205" s="372">
        <v>44565.0</v>
      </c>
      <c r="E205" s="374">
        <v>44599.0</v>
      </c>
      <c r="F205" s="373" t="s">
        <v>317</v>
      </c>
      <c r="G205" s="372">
        <v>28794.0</v>
      </c>
      <c r="H205" s="371" t="str">
        <f>VLOOKUP(A205, 'DEC2022 - CC'!A:G,7,0)</f>
        <v>#N/A</v>
      </c>
      <c r="I205" s="371"/>
      <c r="J205" s="371" t="b">
        <v>0</v>
      </c>
      <c r="K205" s="371" t="str">
        <f>VLOOKUP(C205, 'DATA - LIS - RX'!A:B,2,0)</f>
        <v>Hydrocodone, Pregabalin, Cyclobenzaprine</v>
      </c>
      <c r="L205" s="371" t="s">
        <v>8507</v>
      </c>
      <c r="M205" s="371"/>
      <c r="N205" s="373"/>
      <c r="O205" s="371"/>
      <c r="P205" s="371"/>
      <c r="Q205" s="373"/>
      <c r="R205" s="373"/>
      <c r="S205" s="373"/>
    </row>
    <row r="206">
      <c r="A206" s="373" t="s">
        <v>2155</v>
      </c>
      <c r="B206" s="371">
        <v>206145.0</v>
      </c>
      <c r="C206" s="371">
        <v>9810.0</v>
      </c>
      <c r="D206" s="372">
        <v>44552.0</v>
      </c>
      <c r="E206" s="374">
        <v>44593.0</v>
      </c>
      <c r="F206" s="373" t="s">
        <v>2156</v>
      </c>
      <c r="G206" s="372">
        <v>20018.0</v>
      </c>
      <c r="H206" s="371" t="str">
        <f>VLOOKUP(A206, 'DEC2022 - CC'!A:G,7,0)</f>
        <v>UA</v>
      </c>
      <c r="I206" s="371"/>
      <c r="J206" s="371" t="b">
        <v>0</v>
      </c>
      <c r="K206" s="371" t="str">
        <f>VLOOKUP(C206, 'DATA - LIS - RX'!A:B,2,0)</f>
        <v>Hydrocodone, Pregabalin, Duloxetine</v>
      </c>
      <c r="L206" s="371" t="s">
        <v>7705</v>
      </c>
      <c r="M206" s="371" t="s">
        <v>7566</v>
      </c>
      <c r="N206" s="373" t="s">
        <v>8494</v>
      </c>
      <c r="O206" s="371" t="s">
        <v>7570</v>
      </c>
      <c r="P206" s="371" t="s">
        <v>8507</v>
      </c>
      <c r="Q206" s="373"/>
      <c r="R206" s="373"/>
      <c r="S206" s="373"/>
    </row>
    <row r="207">
      <c r="A207" s="373" t="s">
        <v>2151</v>
      </c>
      <c r="B207" s="371">
        <v>206142.0</v>
      </c>
      <c r="C207" s="371">
        <v>17003.0</v>
      </c>
      <c r="D207" s="372">
        <v>44552.0</v>
      </c>
      <c r="E207" s="374">
        <v>44593.0</v>
      </c>
      <c r="F207" s="373" t="s">
        <v>2152</v>
      </c>
      <c r="G207" s="372">
        <v>26677.0</v>
      </c>
      <c r="H207" s="371" t="str">
        <f>VLOOKUP(A207, 'DEC2022 - CC'!A:G,7,0)</f>
        <v>UA</v>
      </c>
      <c r="I207" s="371"/>
      <c r="J207" s="371" t="b">
        <v>0</v>
      </c>
      <c r="K207" s="371" t="str">
        <f>VLOOKUP(C207, 'DATA - LIS - RX'!A:B,2,0)</f>
        <v>Hydrocodone, Pregabalin, Gabapentin</v>
      </c>
      <c r="L207" s="371" t="s">
        <v>8507</v>
      </c>
      <c r="M207" s="371" t="s">
        <v>7566</v>
      </c>
      <c r="N207" s="373" t="s">
        <v>8494</v>
      </c>
      <c r="O207" s="371" t="s">
        <v>7576</v>
      </c>
      <c r="P207" s="371"/>
      <c r="Q207" s="373"/>
      <c r="R207" s="373"/>
      <c r="S207" s="373"/>
    </row>
    <row r="208">
      <c r="A208" s="373" t="s">
        <v>2280</v>
      </c>
      <c r="B208" s="371">
        <v>206271.0</v>
      </c>
      <c r="C208" s="371">
        <v>14075.0</v>
      </c>
      <c r="D208" s="372">
        <v>44557.0</v>
      </c>
      <c r="E208" s="374">
        <v>44596.0</v>
      </c>
      <c r="F208" s="373" t="s">
        <v>2281</v>
      </c>
      <c r="G208" s="372">
        <v>17613.0</v>
      </c>
      <c r="H208" s="371" t="str">
        <f>VLOOKUP(A208, 'DEC2022 - CC'!A:G,7,0)</f>
        <v>UA</v>
      </c>
      <c r="I208" s="371"/>
      <c r="J208" s="371" t="b">
        <v>0</v>
      </c>
      <c r="K208" s="371" t="str">
        <f>VLOOKUP(C208, 'DATA - LIS - RX'!A:B,2,0)</f>
        <v>Hydrocodone, Pregabalin, Zolpidem</v>
      </c>
      <c r="L208" s="371" t="s">
        <v>7566</v>
      </c>
      <c r="M208" s="371" t="s">
        <v>8494</v>
      </c>
      <c r="N208" s="373" t="s">
        <v>7570</v>
      </c>
      <c r="O208" s="371" t="s">
        <v>8507</v>
      </c>
      <c r="P208" s="371"/>
      <c r="Q208" s="373"/>
      <c r="R208" s="373"/>
      <c r="S208" s="373"/>
    </row>
    <row r="209">
      <c r="A209" s="373" t="s">
        <v>2109</v>
      </c>
      <c r="B209" s="371">
        <v>206115.0</v>
      </c>
      <c r="C209" s="371">
        <v>14184.0</v>
      </c>
      <c r="D209" s="372">
        <v>44551.0</v>
      </c>
      <c r="E209" s="374">
        <v>44593.0</v>
      </c>
      <c r="F209" s="373" t="s">
        <v>1086</v>
      </c>
      <c r="G209" s="372">
        <v>21084.0</v>
      </c>
      <c r="H209" s="371" t="str">
        <f>VLOOKUP(A209, 'DEC2022 - CC'!A:G,7,0)</f>
        <v>UA</v>
      </c>
      <c r="I209" s="371"/>
      <c r="J209" s="371" t="b">
        <v>0</v>
      </c>
      <c r="K209" s="371" t="str">
        <f>VLOOKUP(C209, 'DATA - LIS - RX'!A:B,2,0)</f>
        <v>Hydrocodone, Zolpidem</v>
      </c>
      <c r="L209" s="371" t="s">
        <v>7566</v>
      </c>
      <c r="M209" s="371" t="s">
        <v>8494</v>
      </c>
      <c r="N209" s="373" t="s">
        <v>8507</v>
      </c>
      <c r="O209" s="371"/>
      <c r="P209" s="371"/>
      <c r="Q209" s="373"/>
      <c r="R209" s="373"/>
      <c r="S209" s="373"/>
    </row>
    <row r="210">
      <c r="A210" s="373" t="s">
        <v>2039</v>
      </c>
      <c r="B210" s="371">
        <v>206069.0</v>
      </c>
      <c r="C210" s="371">
        <v>9800.0</v>
      </c>
      <c r="D210" s="372">
        <v>44547.0</v>
      </c>
      <c r="E210" s="374">
        <v>44589.0</v>
      </c>
      <c r="F210" s="373" t="s">
        <v>2040</v>
      </c>
      <c r="G210" s="372">
        <v>24218.0</v>
      </c>
      <c r="H210" s="371" t="str">
        <f>VLOOKUP(A210, 'DEC2022 - CC'!A:G,7,0)</f>
        <v>UA</v>
      </c>
      <c r="I210" s="371"/>
      <c r="J210" s="371" t="b">
        <v>0</v>
      </c>
      <c r="K210" s="371" t="str">
        <f>VLOOKUP(C210, 'DATA - LIS - RX'!A:B,2,0)</f>
        <v>Hydromorphone, Pregabalin, Duloxetine </v>
      </c>
      <c r="L210" s="371" t="s">
        <v>7569</v>
      </c>
      <c r="M210" s="371" t="s">
        <v>8495</v>
      </c>
      <c r="N210" s="373" t="s">
        <v>7570</v>
      </c>
      <c r="O210" s="371" t="s">
        <v>7705</v>
      </c>
      <c r="P210" s="371" t="s">
        <v>8507</v>
      </c>
      <c r="Q210" s="373"/>
      <c r="R210" s="373"/>
      <c r="S210" s="373"/>
    </row>
    <row r="211">
      <c r="A211" s="373" t="s">
        <v>2198</v>
      </c>
      <c r="B211" s="371">
        <v>206173.0</v>
      </c>
      <c r="C211" s="371">
        <v>12274.0</v>
      </c>
      <c r="D211" s="372">
        <v>44553.0</v>
      </c>
      <c r="E211" s="374">
        <v>44593.0</v>
      </c>
      <c r="F211" s="373" t="s">
        <v>2199</v>
      </c>
      <c r="G211" s="372">
        <v>27219.0</v>
      </c>
      <c r="H211" s="371" t="str">
        <f>VLOOKUP(A211, 'DEC2022 - CC'!A:G,7,0)</f>
        <v>UA</v>
      </c>
      <c r="I211" s="371"/>
      <c r="J211" s="371" t="b">
        <v>0</v>
      </c>
      <c r="K211" s="371" t="str">
        <f>VLOOKUP(C211, 'DATA - LIS - RX'!A:B,2,0)</f>
        <v>Morphine, Oxycodone</v>
      </c>
      <c r="L211" s="371" t="s">
        <v>8029</v>
      </c>
      <c r="M211" s="371" t="s">
        <v>7569</v>
      </c>
      <c r="N211" s="373" t="s">
        <v>8581</v>
      </c>
      <c r="O211" s="371" t="s">
        <v>8495</v>
      </c>
      <c r="P211" s="371" t="s">
        <v>8507</v>
      </c>
      <c r="Q211" s="373"/>
      <c r="R211" s="373"/>
      <c r="S211" s="373"/>
    </row>
    <row r="212">
      <c r="A212" s="373" t="s">
        <v>2165</v>
      </c>
      <c r="B212" s="371">
        <v>206150.0</v>
      </c>
      <c r="C212" s="371">
        <v>17780.0</v>
      </c>
      <c r="D212" s="372">
        <v>44552.0</v>
      </c>
      <c r="E212" s="374">
        <v>44593.0</v>
      </c>
      <c r="F212" s="373" t="s">
        <v>2166</v>
      </c>
      <c r="G212" s="372">
        <v>13468.0</v>
      </c>
      <c r="H212" s="371" t="str">
        <f>VLOOKUP(A212, 'DEC2022 - CC'!A:G,7,0)</f>
        <v>UA-NWPT</v>
      </c>
      <c r="I212" s="371"/>
      <c r="J212" s="371" t="b">
        <v>0</v>
      </c>
      <c r="K212" s="371" t="str">
        <f>VLOOKUP(C212, 'DATA - LIS - RX'!A:B,2,0)</f>
        <v>Oxycodone</v>
      </c>
      <c r="L212" s="371" t="s">
        <v>7569</v>
      </c>
      <c r="M212" s="371" t="s">
        <v>8581</v>
      </c>
      <c r="N212" s="373" t="s">
        <v>8495</v>
      </c>
      <c r="O212" s="371" t="s">
        <v>8507</v>
      </c>
      <c r="P212" s="371"/>
      <c r="Q212" s="373"/>
      <c r="R212" s="373"/>
      <c r="S212" s="373"/>
    </row>
    <row r="213">
      <c r="A213" s="373" t="s">
        <v>2167</v>
      </c>
      <c r="B213" s="371">
        <v>206151.0</v>
      </c>
      <c r="C213" s="371">
        <v>9553.0</v>
      </c>
      <c r="D213" s="372">
        <v>44552.0</v>
      </c>
      <c r="E213" s="374">
        <v>44593.0</v>
      </c>
      <c r="F213" s="373" t="s">
        <v>2168</v>
      </c>
      <c r="G213" s="372">
        <v>27612.0</v>
      </c>
      <c r="H213" s="371" t="str">
        <f>VLOOKUP(A213, 'DEC2022 - CC'!A:G,7,0)</f>
        <v>UA</v>
      </c>
      <c r="I213" s="371"/>
      <c r="J213" s="371" t="b">
        <v>0</v>
      </c>
      <c r="K213" s="371" t="str">
        <f>VLOOKUP(C213, 'DATA - LIS - RX'!A:B,2,0)</f>
        <v>Oxycodone</v>
      </c>
      <c r="L213" s="371" t="s">
        <v>7569</v>
      </c>
      <c r="M213" s="371" t="s">
        <v>8495</v>
      </c>
      <c r="N213" s="373" t="s">
        <v>8507</v>
      </c>
      <c r="O213" s="371"/>
      <c r="P213" s="371"/>
      <c r="Q213" s="373"/>
      <c r="R213" s="373"/>
      <c r="S213" s="373"/>
    </row>
    <row r="214">
      <c r="A214" s="373" t="s">
        <v>2261</v>
      </c>
      <c r="B214" s="371">
        <v>206261.0</v>
      </c>
      <c r="C214" s="371">
        <v>15665.0</v>
      </c>
      <c r="D214" s="372">
        <v>44557.0</v>
      </c>
      <c r="E214" s="374">
        <v>44596.0</v>
      </c>
      <c r="F214" s="373" t="s">
        <v>2262</v>
      </c>
      <c r="G214" s="372">
        <v>19949.0</v>
      </c>
      <c r="H214" s="371" t="str">
        <f>VLOOKUP(A214, 'DEC2022 - CC'!A:G,7,0)</f>
        <v>UA</v>
      </c>
      <c r="I214" s="371"/>
      <c r="J214" s="371" t="b">
        <v>0</v>
      </c>
      <c r="K214" s="371" t="str">
        <f>VLOOKUP(C214, 'DATA - LIS - RX'!A:B,2,0)</f>
        <v>Oxycodone</v>
      </c>
      <c r="L214" s="371" t="s">
        <v>8507</v>
      </c>
      <c r="M214" s="371" t="s">
        <v>7569</v>
      </c>
      <c r="N214" s="373" t="s">
        <v>8581</v>
      </c>
      <c r="O214" s="371" t="s">
        <v>8495</v>
      </c>
      <c r="P214" s="371"/>
      <c r="Q214" s="373"/>
      <c r="R214" s="373"/>
      <c r="S214" s="373"/>
    </row>
    <row r="215">
      <c r="A215" s="373" t="s">
        <v>2349</v>
      </c>
      <c r="B215" s="371">
        <v>206323.0</v>
      </c>
      <c r="C215" s="371">
        <v>13909.0</v>
      </c>
      <c r="D215" s="372">
        <v>44558.0</v>
      </c>
      <c r="E215" s="374">
        <v>44596.0</v>
      </c>
      <c r="F215" s="373" t="s">
        <v>2350</v>
      </c>
      <c r="G215" s="372">
        <v>24060.0</v>
      </c>
      <c r="H215" s="371" t="str">
        <f>VLOOKUP(A215, 'DEC2022 - CC'!A:G,7,0)</f>
        <v>UA</v>
      </c>
      <c r="I215" s="371"/>
      <c r="J215" s="371" t="b">
        <v>1</v>
      </c>
      <c r="K215" s="371" t="str">
        <f>VLOOKUP(C215, 'DATA - LIS - RX'!A:B,2,0)</f>
        <v>Oxycodone</v>
      </c>
      <c r="L215" s="371" t="s">
        <v>7904</v>
      </c>
      <c r="M215" s="371" t="s">
        <v>8410</v>
      </c>
      <c r="N215" s="373" t="s">
        <v>8313</v>
      </c>
      <c r="O215" s="371" t="s">
        <v>10654</v>
      </c>
      <c r="P215" s="371" t="s">
        <v>8318</v>
      </c>
      <c r="Q215" s="373" t="s">
        <v>35</v>
      </c>
      <c r="R215" s="373"/>
      <c r="S215" s="373"/>
    </row>
    <row r="216">
      <c r="A216" s="373" t="s">
        <v>1779</v>
      </c>
      <c r="B216" s="371">
        <v>205910.0</v>
      </c>
      <c r="C216" s="371">
        <v>15167.0</v>
      </c>
      <c r="D216" s="372">
        <v>44543.0</v>
      </c>
      <c r="E216" s="374">
        <v>44587.0</v>
      </c>
      <c r="F216" s="373" t="s">
        <v>1780</v>
      </c>
      <c r="G216" s="372">
        <v>23568.0</v>
      </c>
      <c r="H216" s="371" t="str">
        <f>VLOOKUP(A216, 'DEC2022 - CC'!A:G,7,0)</f>
        <v>UA</v>
      </c>
      <c r="I216" s="371"/>
      <c r="J216" s="371" t="b">
        <v>0</v>
      </c>
      <c r="K216" s="371" t="str">
        <f>VLOOKUP(C216, 'DATA - LIS - RX'!A:B,2,0)</f>
        <v>Oxycodone</v>
      </c>
      <c r="L216" s="371" t="s">
        <v>7569</v>
      </c>
      <c r="M216" s="371" t="s">
        <v>8495</v>
      </c>
      <c r="N216" s="373"/>
      <c r="O216" s="371"/>
      <c r="P216" s="371"/>
      <c r="Q216" s="373"/>
      <c r="R216" s="373"/>
      <c r="S216" s="373"/>
    </row>
    <row r="217">
      <c r="A217" s="373" t="s">
        <v>2300</v>
      </c>
      <c r="B217" s="371">
        <v>206283.0</v>
      </c>
      <c r="C217" s="371">
        <v>15520.0</v>
      </c>
      <c r="D217" s="372">
        <v>44557.0</v>
      </c>
      <c r="E217" s="374">
        <v>44593.0</v>
      </c>
      <c r="F217" s="373" t="s">
        <v>2301</v>
      </c>
      <c r="G217" s="372">
        <v>18142.0</v>
      </c>
      <c r="H217" s="371" t="str">
        <f>VLOOKUP(A217, 'DEC2022 - CC'!A:G,7,0)</f>
        <v>UA-Prelim</v>
      </c>
      <c r="I217" s="371"/>
      <c r="J217" s="371" t="b">
        <v>0</v>
      </c>
      <c r="K217" s="371" t="str">
        <f>VLOOKUP(C217, 'DATA - LIS - RX'!A:B,2,0)</f>
        <v>Oxycodone</v>
      </c>
      <c r="L217" s="371" t="s">
        <v>7569</v>
      </c>
      <c r="M217" s="371"/>
      <c r="N217" s="373"/>
      <c r="O217" s="371"/>
      <c r="P217" s="371"/>
      <c r="Q217" s="373"/>
      <c r="R217" s="373"/>
      <c r="S217" s="373"/>
    </row>
    <row r="218">
      <c r="A218" s="373" t="s">
        <v>8377</v>
      </c>
      <c r="B218" s="371">
        <v>206519.0</v>
      </c>
      <c r="C218" s="371">
        <v>15479.0</v>
      </c>
      <c r="D218" s="372">
        <v>44567.0</v>
      </c>
      <c r="E218" s="374">
        <v>44601.0</v>
      </c>
      <c r="F218" s="373" t="s">
        <v>241</v>
      </c>
      <c r="G218" s="372">
        <v>28397.0</v>
      </c>
      <c r="H218" s="371" t="str">
        <f>VLOOKUP(A218, 'DEC2022 - CC'!A:G,7,0)</f>
        <v>#N/A</v>
      </c>
      <c r="I218" s="371"/>
      <c r="J218" s="371" t="b">
        <v>0</v>
      </c>
      <c r="K218" s="371" t="str">
        <f>VLOOKUP(C218, 'DATA - LIS - RX'!A:B,2,0)</f>
        <v>Oxycodone, Buprenorphine, Gabapentin</v>
      </c>
      <c r="L218" s="371" t="s">
        <v>7939</v>
      </c>
      <c r="M218" s="371" t="s">
        <v>8507</v>
      </c>
      <c r="N218" s="373" t="s">
        <v>7569</v>
      </c>
      <c r="O218" s="371"/>
      <c r="P218" s="371"/>
      <c r="Q218" s="373"/>
      <c r="R218" s="373"/>
      <c r="S218" s="373"/>
    </row>
    <row r="219">
      <c r="A219" s="373" t="s">
        <v>1974</v>
      </c>
      <c r="B219" s="371">
        <v>206034.0</v>
      </c>
      <c r="C219" s="371">
        <v>17704.0</v>
      </c>
      <c r="D219" s="372">
        <v>44546.0</v>
      </c>
      <c r="E219" s="374">
        <v>44589.0</v>
      </c>
      <c r="F219" s="373" t="s">
        <v>3294</v>
      </c>
      <c r="G219" s="372">
        <v>26847.0</v>
      </c>
      <c r="H219" s="371" t="str">
        <f>VLOOKUP(A219, 'DEC2022 - CC'!A:G,7,0)</f>
        <v>UA-NWPT</v>
      </c>
      <c r="I219" s="371"/>
      <c r="J219" s="371" t="b">
        <v>1</v>
      </c>
      <c r="K219" s="371" t="str">
        <f>VLOOKUP(C219, 'DATA - LIS - RX'!A:B,2,0)</f>
        <v>Oxycodone, Duloxetine</v>
      </c>
      <c r="L219" s="371" t="s">
        <v>7606</v>
      </c>
      <c r="M219" s="371" t="s">
        <v>8384</v>
      </c>
      <c r="N219" s="373" t="s">
        <v>7705</v>
      </c>
      <c r="O219" s="371" t="s">
        <v>8507</v>
      </c>
      <c r="P219" s="371" t="s">
        <v>35</v>
      </c>
      <c r="Q219" s="373"/>
      <c r="R219" s="373"/>
      <c r="S219" s="373"/>
    </row>
    <row r="220">
      <c r="A220" s="373" t="s">
        <v>2201</v>
      </c>
      <c r="B220" s="371">
        <v>206180.0</v>
      </c>
      <c r="C220" s="371">
        <v>12904.0</v>
      </c>
      <c r="D220" s="372">
        <v>44553.0</v>
      </c>
      <c r="E220" s="374">
        <v>44593.0</v>
      </c>
      <c r="F220" s="373" t="s">
        <v>2202</v>
      </c>
      <c r="G220" s="372">
        <v>15004.0</v>
      </c>
      <c r="H220" s="371" t="str">
        <f>VLOOKUP(A220, 'DEC2022 - CC'!A:G,7,0)</f>
        <v>UA</v>
      </c>
      <c r="I220" s="371"/>
      <c r="J220" s="371" t="b">
        <v>0</v>
      </c>
      <c r="K220" s="371" t="str">
        <f>VLOOKUP(C220, 'DATA - LIS - RX'!A:B,2,0)</f>
        <v>Oxycodone, Pregabalin</v>
      </c>
      <c r="L220" s="371" t="s">
        <v>7556</v>
      </c>
      <c r="M220" s="371" t="s">
        <v>8494</v>
      </c>
      <c r="N220" s="373" t="s">
        <v>7569</v>
      </c>
      <c r="O220" s="371" t="s">
        <v>8495</v>
      </c>
      <c r="P220" s="371" t="s">
        <v>7570</v>
      </c>
      <c r="Q220" s="373" t="s">
        <v>8507</v>
      </c>
      <c r="R220" s="373"/>
      <c r="S220" s="373"/>
    </row>
    <row r="221">
      <c r="A221" s="373" t="s">
        <v>2053</v>
      </c>
      <c r="B221" s="371">
        <v>206082.0</v>
      </c>
      <c r="C221" s="371">
        <v>11084.0</v>
      </c>
      <c r="D221" s="372">
        <v>44550.0</v>
      </c>
      <c r="E221" s="374">
        <v>44593.0</v>
      </c>
      <c r="F221" s="373" t="s">
        <v>2054</v>
      </c>
      <c r="G221" s="372">
        <v>21028.0</v>
      </c>
      <c r="H221" s="371" t="str">
        <f>VLOOKUP(A221, 'DEC2022 - CC'!A:G,7,0)</f>
        <v>UA</v>
      </c>
      <c r="I221" s="371"/>
      <c r="J221" s="371" t="b">
        <v>0</v>
      </c>
      <c r="K221" s="371" t="str">
        <f>VLOOKUP(C221, 'DATA - LIS - RX'!A:B,2,0)</f>
        <v>Phentermine, Oxycodone, Gabapentin</v>
      </c>
      <c r="L221" s="371" t="s">
        <v>7569</v>
      </c>
      <c r="M221" s="371" t="s">
        <v>8495</v>
      </c>
      <c r="N221" s="373"/>
      <c r="O221" s="371"/>
      <c r="P221" s="371"/>
      <c r="Q221" s="373"/>
      <c r="R221" s="373"/>
      <c r="S221" s="373"/>
    </row>
    <row r="222">
      <c r="A222" s="373" t="s">
        <v>2310</v>
      </c>
      <c r="B222" s="371">
        <v>206202.0</v>
      </c>
      <c r="C222" s="371">
        <v>17784.0</v>
      </c>
      <c r="D222" s="372">
        <v>44558.0</v>
      </c>
      <c r="E222" s="374">
        <v>44596.0</v>
      </c>
      <c r="F222" s="373" t="s">
        <v>2311</v>
      </c>
      <c r="G222" s="372">
        <v>22673.0</v>
      </c>
      <c r="H222" s="371" t="str">
        <f>VLOOKUP(A222, 'DEC2022 - CC'!A:G,7,0)</f>
        <v>UA-NWPT</v>
      </c>
      <c r="I222" s="371"/>
      <c r="J222" s="371" t="b">
        <v>0</v>
      </c>
      <c r="K222" s="371" t="str">
        <f>VLOOKUP(C222, 'DATA - LIS - RX'!A:B,2,0)</f>
        <v>Pregabalin</v>
      </c>
      <c r="L222" s="371" t="s">
        <v>7576</v>
      </c>
      <c r="M222" s="371"/>
      <c r="N222" s="373"/>
      <c r="O222" s="371"/>
      <c r="P222" s="371"/>
      <c r="Q222" s="373"/>
      <c r="R222" s="373"/>
      <c r="S222" s="373"/>
    </row>
    <row r="223">
      <c r="A223" s="373" t="s">
        <v>1804</v>
      </c>
      <c r="B223" s="371">
        <v>205920.0</v>
      </c>
      <c r="C223" s="371">
        <v>16206.0</v>
      </c>
      <c r="D223" s="372">
        <v>44543.0</v>
      </c>
      <c r="E223" s="374">
        <v>44587.0</v>
      </c>
      <c r="F223" s="373" t="s">
        <v>1805</v>
      </c>
      <c r="G223" s="372">
        <v>21629.0</v>
      </c>
      <c r="H223" s="371" t="str">
        <f>VLOOKUP(A223, 'DEC2022 - CC'!A:G,7,0)</f>
        <v>UA</v>
      </c>
      <c r="I223" s="371"/>
      <c r="J223" s="371" t="b">
        <v>0</v>
      </c>
      <c r="K223" s="371" t="str">
        <f>VLOOKUP(C223, 'DATA - LIS - RX'!A:B,2,0)</f>
        <v>Pregabalin</v>
      </c>
      <c r="L223" s="371" t="s">
        <v>7570</v>
      </c>
      <c r="M223" s="371"/>
      <c r="N223" s="373"/>
      <c r="O223" s="371"/>
      <c r="P223" s="371"/>
      <c r="Q223" s="373"/>
      <c r="R223" s="373"/>
      <c r="S223" s="373"/>
    </row>
    <row r="224">
      <c r="A224" s="373" t="s">
        <v>2066</v>
      </c>
      <c r="B224" s="371">
        <v>206091.0</v>
      </c>
      <c r="C224" s="371">
        <v>10244.0</v>
      </c>
      <c r="D224" s="372">
        <v>44550.0</v>
      </c>
      <c r="E224" s="374">
        <v>44593.0</v>
      </c>
      <c r="F224" s="373" t="s">
        <v>2067</v>
      </c>
      <c r="G224" s="372">
        <v>13101.0</v>
      </c>
      <c r="H224" s="371" t="str">
        <f>VLOOKUP(A224, 'DEC2022 - CC'!A:G,7,0)</f>
        <v>UA</v>
      </c>
      <c r="I224" s="371"/>
      <c r="J224" s="371" t="b">
        <v>0</v>
      </c>
      <c r="K224" s="371" t="str">
        <f>VLOOKUP(C224, 'DATA - LIS - RX'!A:B,2,0)</f>
        <v>Pregabalin</v>
      </c>
      <c r="L224" s="371" t="s">
        <v>7570</v>
      </c>
      <c r="M224" s="371"/>
      <c r="N224" s="373"/>
      <c r="O224" s="371"/>
      <c r="P224" s="371"/>
      <c r="Q224" s="373"/>
      <c r="R224" s="373"/>
      <c r="S224" s="373"/>
    </row>
    <row r="225">
      <c r="A225" s="373" t="s">
        <v>1891</v>
      </c>
      <c r="B225" s="371">
        <v>205981.0</v>
      </c>
      <c r="C225" s="371">
        <v>12489.0</v>
      </c>
      <c r="D225" s="372">
        <v>44545.0</v>
      </c>
      <c r="E225" s="374">
        <v>44589.0</v>
      </c>
      <c r="F225" s="373" t="s">
        <v>270</v>
      </c>
      <c r="G225" s="372">
        <v>21111.0</v>
      </c>
      <c r="H225" s="371" t="str">
        <f>VLOOKUP(A225, 'DEC2022 - CC'!A:G,7,0)</f>
        <v>UA</v>
      </c>
      <c r="I225" s="371"/>
      <c r="J225" s="371" t="b">
        <v>0</v>
      </c>
      <c r="K225" s="371" t="str">
        <f>VLOOKUP(C225, 'DATA - LIS - RX'!A:B,2,0)</f>
        <v>Pregabalin, Codeine</v>
      </c>
      <c r="L225" s="371" t="s">
        <v>7570</v>
      </c>
      <c r="M225" s="371" t="s">
        <v>7556</v>
      </c>
      <c r="N225" s="373" t="s">
        <v>8029</v>
      </c>
      <c r="O225" s="371" t="s">
        <v>8507</v>
      </c>
      <c r="P225" s="371"/>
      <c r="Q225" s="373"/>
      <c r="R225" s="373"/>
      <c r="S225" s="373"/>
    </row>
    <row r="226">
      <c r="A226" s="373" t="s">
        <v>2025</v>
      </c>
      <c r="B226" s="371">
        <v>206070.0</v>
      </c>
      <c r="C226" s="371">
        <v>16763.0</v>
      </c>
      <c r="D226" s="372">
        <v>44547.0</v>
      </c>
      <c r="E226" s="374">
        <v>44589.0</v>
      </c>
      <c r="F226" s="373" t="s">
        <v>2026</v>
      </c>
      <c r="G226" s="372">
        <v>25170.0</v>
      </c>
      <c r="H226" s="371" t="str">
        <f>VLOOKUP(A226, 'DEC2022 - CC'!A:G,7,0)</f>
        <v>UA</v>
      </c>
      <c r="I226" s="371"/>
      <c r="J226" s="371" t="b">
        <v>0</v>
      </c>
      <c r="K226" s="371" t="str">
        <f>VLOOKUP(C226, 'DATA - LIS - RX'!A:B,2,0)</f>
        <v>Pregabalin, Codeine</v>
      </c>
      <c r="L226" s="371" t="s">
        <v>7570</v>
      </c>
      <c r="M226" s="371"/>
      <c r="N226" s="373"/>
      <c r="O226" s="371"/>
      <c r="P226" s="371"/>
      <c r="Q226" s="373"/>
      <c r="R226" s="373"/>
      <c r="S226" s="373"/>
    </row>
    <row r="227">
      <c r="A227" s="373" t="s">
        <v>1961</v>
      </c>
      <c r="B227" s="371">
        <v>206021.0</v>
      </c>
      <c r="C227" s="371">
        <v>14187.0</v>
      </c>
      <c r="D227" s="372">
        <v>44546.0</v>
      </c>
      <c r="E227" s="374">
        <v>44589.0</v>
      </c>
      <c r="F227" s="373" t="s">
        <v>1962</v>
      </c>
      <c r="G227" s="372">
        <v>29547.0</v>
      </c>
      <c r="H227" s="371" t="str">
        <f>VLOOKUP(A227, 'DEC2022 - CC'!A:G,7,0)</f>
        <v>UA</v>
      </c>
      <c r="I227" s="371"/>
      <c r="J227" s="371" t="b">
        <v>0</v>
      </c>
      <c r="K227" s="371" t="str">
        <f>VLOOKUP(C227, 'DATA - LIS - RX'!A:B,2,0)</f>
        <v>Pregabalin, Codeine, Cyclobenzaprine, Zolpidem, Duloxetine, Amitriptyline</v>
      </c>
      <c r="L227" s="371" t="s">
        <v>7754</v>
      </c>
      <c r="M227" s="371" t="s">
        <v>7570</v>
      </c>
      <c r="N227" s="373" t="s">
        <v>35</v>
      </c>
      <c r="O227" s="371"/>
      <c r="P227" s="371"/>
      <c r="Q227" s="373"/>
      <c r="R227" s="373"/>
      <c r="S227" s="373"/>
    </row>
    <row r="228">
      <c r="A228" s="373" t="s">
        <v>2129</v>
      </c>
      <c r="B228" s="371">
        <v>206128.0</v>
      </c>
      <c r="C228" s="371">
        <v>13728.0</v>
      </c>
      <c r="D228" s="372">
        <v>44551.0</v>
      </c>
      <c r="E228" s="374">
        <v>44593.0</v>
      </c>
      <c r="F228" s="373" t="s">
        <v>2130</v>
      </c>
      <c r="G228" s="372">
        <v>11681.0</v>
      </c>
      <c r="H228" s="371" t="str">
        <f>VLOOKUP(A228, 'DEC2022 - CC'!A:G,7,0)</f>
        <v>UA</v>
      </c>
      <c r="I228" s="371"/>
      <c r="J228" s="371" t="b">
        <v>0</v>
      </c>
      <c r="K228" s="371" t="str">
        <f>VLOOKUP(C228, 'DATA - LIS - RX'!A:B,2,0)</f>
        <v>Pregabalin, Codeine, Duloxetine</v>
      </c>
      <c r="L228" s="371" t="s">
        <v>7556</v>
      </c>
      <c r="M228" s="371" t="s">
        <v>8029</v>
      </c>
      <c r="N228" s="373" t="s">
        <v>7566</v>
      </c>
      <c r="O228" s="371" t="s">
        <v>8494</v>
      </c>
      <c r="P228" s="371" t="s">
        <v>7939</v>
      </c>
      <c r="Q228" s="373" t="s">
        <v>8507</v>
      </c>
      <c r="R228" s="373"/>
      <c r="S228" s="373"/>
    </row>
    <row r="229">
      <c r="A229" s="373" t="s">
        <v>1785</v>
      </c>
      <c r="B229" s="371">
        <v>205913.0</v>
      </c>
      <c r="C229" s="371">
        <v>9433.0</v>
      </c>
      <c r="D229" s="372">
        <v>44543.0</v>
      </c>
      <c r="E229" s="374">
        <v>44587.0</v>
      </c>
      <c r="F229" s="373" t="s">
        <v>1786</v>
      </c>
      <c r="G229" s="372">
        <v>20435.0</v>
      </c>
      <c r="H229" s="371" t="str">
        <f>VLOOKUP(A229, 'DEC2022 - CC'!A:G,7,0)</f>
        <v>UA</v>
      </c>
      <c r="I229" s="371"/>
      <c r="J229" s="371" t="b">
        <v>0</v>
      </c>
      <c r="K229" s="371" t="str">
        <f>VLOOKUP(C229, 'DATA - LIS - RX'!A:B,2,0)</f>
        <v>Pregabalin, Cyclobenzaprine, Oxycodone</v>
      </c>
      <c r="L229" s="371" t="s">
        <v>7569</v>
      </c>
      <c r="M229" s="371" t="s">
        <v>8495</v>
      </c>
      <c r="N229" s="373" t="s">
        <v>7570</v>
      </c>
      <c r="O229" s="371" t="s">
        <v>8507</v>
      </c>
      <c r="P229" s="371"/>
      <c r="Q229" s="373"/>
      <c r="R229" s="373"/>
      <c r="S229" s="373"/>
    </row>
    <row r="230">
      <c r="A230" s="373" t="s">
        <v>2045</v>
      </c>
      <c r="B230" s="371">
        <v>206332.0</v>
      </c>
      <c r="C230" s="371">
        <v>14086.0</v>
      </c>
      <c r="D230" s="372">
        <v>44559.0</v>
      </c>
      <c r="E230" s="374">
        <v>44594.0</v>
      </c>
      <c r="F230" s="373" t="s">
        <v>2046</v>
      </c>
      <c r="G230" s="372">
        <v>25562.0</v>
      </c>
      <c r="H230" s="371" t="str">
        <f>VLOOKUP(A230, 'DEC2022 - CC'!A:G,7,0)</f>
        <v>UA</v>
      </c>
      <c r="I230" s="371"/>
      <c r="J230" s="371" t="b">
        <v>0</v>
      </c>
      <c r="K230" s="371" t="str">
        <f>VLOOKUP(C230, 'DATA - LIS - RX'!A:B,2,0)</f>
        <v>Pregabalin, Duloxetine, Codeine, Zolpidem </v>
      </c>
      <c r="L230" s="371" t="s">
        <v>7606</v>
      </c>
      <c r="M230" s="371" t="s">
        <v>7570</v>
      </c>
      <c r="N230" s="373"/>
      <c r="O230" s="371"/>
      <c r="P230" s="371"/>
      <c r="Q230" s="373"/>
      <c r="R230" s="373"/>
      <c r="S230" s="373"/>
    </row>
    <row r="231">
      <c r="A231" s="373" t="s">
        <v>1856</v>
      </c>
      <c r="B231" s="371">
        <v>205958.0</v>
      </c>
      <c r="C231" s="371">
        <v>17714.0</v>
      </c>
      <c r="D231" s="372">
        <v>44544.0</v>
      </c>
      <c r="E231" s="374">
        <v>44587.0</v>
      </c>
      <c r="F231" s="373" t="s">
        <v>1857</v>
      </c>
      <c r="G231" s="372">
        <v>27440.0</v>
      </c>
      <c r="H231" s="371" t="str">
        <f>VLOOKUP(A231, 'DEC2022 - CC'!A:G,7,0)</f>
        <v>UA-NWPT</v>
      </c>
      <c r="I231" s="371"/>
      <c r="J231" s="371" t="b">
        <v>0</v>
      </c>
      <c r="K231" s="371" t="str">
        <f>VLOOKUP(C231, 'DATA - LIS - RX'!A:B,2,0)</f>
        <v>Pregabalin, Duloxetine, Nortriptyline</v>
      </c>
      <c r="L231" s="371" t="s">
        <v>7640</v>
      </c>
      <c r="M231" s="371"/>
      <c r="N231" s="373"/>
      <c r="O231" s="371"/>
      <c r="P231" s="371"/>
      <c r="Q231" s="373"/>
      <c r="R231" s="373"/>
      <c r="S231" s="373"/>
    </row>
    <row r="232">
      <c r="A232" s="373" t="s">
        <v>1971</v>
      </c>
      <c r="B232" s="371">
        <v>206027.0</v>
      </c>
      <c r="C232" s="371">
        <v>9945.0</v>
      </c>
      <c r="D232" s="372">
        <v>44546.0</v>
      </c>
      <c r="E232" s="374">
        <v>44589.0</v>
      </c>
      <c r="F232" s="373" t="s">
        <v>2892</v>
      </c>
      <c r="G232" s="372">
        <v>21443.0</v>
      </c>
      <c r="H232" s="371" t="str">
        <f>VLOOKUP(A232, 'DEC2022 - CC'!A:G,7,0)</f>
        <v>UA</v>
      </c>
      <c r="I232" s="371"/>
      <c r="J232" s="371" t="b">
        <v>0</v>
      </c>
      <c r="K232" s="371" t="str">
        <f>VLOOKUP(C232, 'DATA - LIS - RX'!A:B,2,0)</f>
        <v>Pregabalin, Duloxetine, Oxycodone</v>
      </c>
      <c r="L232" s="371" t="s">
        <v>8507</v>
      </c>
      <c r="M232" s="371" t="s">
        <v>7569</v>
      </c>
      <c r="N232" s="373" t="s">
        <v>8495</v>
      </c>
      <c r="O232" s="371"/>
      <c r="P232" s="371"/>
      <c r="Q232" s="373"/>
      <c r="R232" s="373"/>
      <c r="S232" s="373"/>
    </row>
    <row r="233">
      <c r="A233" s="373" t="s">
        <v>1983</v>
      </c>
      <c r="B233" s="371">
        <v>206038.0</v>
      </c>
      <c r="C233" s="371">
        <v>10338.0</v>
      </c>
      <c r="D233" s="372">
        <v>44546.0</v>
      </c>
      <c r="E233" s="374">
        <v>44589.0</v>
      </c>
      <c r="F233" s="373" t="s">
        <v>520</v>
      </c>
      <c r="G233" s="372">
        <v>34388.0</v>
      </c>
      <c r="H233" s="371" t="str">
        <f>VLOOKUP(A233, 'DEC2022 - CC'!A:G,7,0)</f>
        <v>UA</v>
      </c>
      <c r="I233" s="371"/>
      <c r="J233" s="371" t="b">
        <v>0</v>
      </c>
      <c r="K233" s="371" t="str">
        <f>VLOOKUP(C233, 'DATA - LIS - RX'!A:B,2,0)</f>
        <v>Pregabalin, Hydrocodone</v>
      </c>
      <c r="L233" s="371" t="s">
        <v>8507</v>
      </c>
      <c r="M233" s="371" t="s">
        <v>7566</v>
      </c>
      <c r="N233" s="373" t="s">
        <v>8494</v>
      </c>
      <c r="O233" s="371" t="s">
        <v>7606</v>
      </c>
      <c r="P233" s="371" t="s">
        <v>7570</v>
      </c>
      <c r="Q233" s="373"/>
      <c r="R233" s="373"/>
      <c r="S233" s="373"/>
    </row>
    <row r="234">
      <c r="A234" s="373" t="s">
        <v>2028</v>
      </c>
      <c r="B234" s="371">
        <v>206059.0</v>
      </c>
      <c r="C234" s="371">
        <v>10109.0</v>
      </c>
      <c r="D234" s="372">
        <v>44547.0</v>
      </c>
      <c r="E234" s="374">
        <v>44589.0</v>
      </c>
      <c r="F234" s="373" t="s">
        <v>2029</v>
      </c>
      <c r="G234" s="372">
        <v>22900.0</v>
      </c>
      <c r="H234" s="371" t="str">
        <f>VLOOKUP(A234, 'DEC2022 - CC'!A:G,7,0)</f>
        <v>UA</v>
      </c>
      <c r="I234" s="371"/>
      <c r="J234" s="371" t="b">
        <v>0</v>
      </c>
      <c r="K234" s="371" t="str">
        <f>VLOOKUP(C234, 'DATA - LIS - RX'!A:B,2,0)</f>
        <v>Pregabalin, Oxycodone</v>
      </c>
      <c r="L234" s="371" t="s">
        <v>8495</v>
      </c>
      <c r="M234" s="371" t="s">
        <v>7570</v>
      </c>
      <c r="N234" s="373" t="s">
        <v>7569</v>
      </c>
      <c r="O234" s="371" t="s">
        <v>8507</v>
      </c>
      <c r="P234" s="371"/>
      <c r="Q234" s="373"/>
      <c r="R234" s="373"/>
      <c r="S234" s="373"/>
    </row>
    <row r="235">
      <c r="A235" s="373" t="s">
        <v>1889</v>
      </c>
      <c r="B235" s="371">
        <v>205978.0</v>
      </c>
      <c r="C235" s="371">
        <v>9488.0</v>
      </c>
      <c r="D235" s="372">
        <v>44545.0</v>
      </c>
      <c r="E235" s="374">
        <v>44589.0</v>
      </c>
      <c r="F235" s="373" t="s">
        <v>1890</v>
      </c>
      <c r="G235" s="372">
        <v>21316.0</v>
      </c>
      <c r="H235" s="371" t="str">
        <f>VLOOKUP(A235, 'DEC2022 - CC'!A:G,7,0)</f>
        <v>UA</v>
      </c>
      <c r="I235" s="371"/>
      <c r="J235" s="371" t="b">
        <v>0</v>
      </c>
      <c r="K235" s="371" t="str">
        <f>VLOOKUP(C235, 'DATA - LIS - RX'!A:B,2,0)</f>
        <v>Pregabalin, Oxycodone</v>
      </c>
      <c r="L235" s="371" t="s">
        <v>7569</v>
      </c>
      <c r="M235" s="371" t="s">
        <v>8495</v>
      </c>
      <c r="N235" s="373"/>
      <c r="O235" s="371"/>
      <c r="P235" s="371"/>
      <c r="Q235" s="373"/>
      <c r="R235" s="373"/>
      <c r="S235" s="373"/>
    </row>
    <row r="236">
      <c r="A236" s="373" t="s">
        <v>1824</v>
      </c>
      <c r="B236" s="371">
        <v>205941.0</v>
      </c>
      <c r="C236" s="371">
        <v>14186.0</v>
      </c>
      <c r="D236" s="372">
        <v>44544.0</v>
      </c>
      <c r="E236" s="374">
        <v>44587.0</v>
      </c>
      <c r="F236" s="373" t="s">
        <v>1312</v>
      </c>
      <c r="G236" s="372">
        <v>22075.0</v>
      </c>
      <c r="H236" s="371" t="str">
        <f>VLOOKUP(A236, 'DEC2022 - CC'!A:G,7,0)</f>
        <v>UA</v>
      </c>
      <c r="I236" s="371"/>
      <c r="J236" s="371" t="b">
        <v>0</v>
      </c>
      <c r="K236" s="371" t="str">
        <f>VLOOKUP(C236, 'DATA - LIS - RX'!A:B,2,0)</f>
        <v>Pregabalin, Oxycodone, Tramadol</v>
      </c>
      <c r="L236" s="371" t="s">
        <v>7569</v>
      </c>
      <c r="M236" s="371" t="s">
        <v>8495</v>
      </c>
      <c r="N236" s="373" t="s">
        <v>7606</v>
      </c>
      <c r="O236" s="371" t="s">
        <v>7570</v>
      </c>
      <c r="P236" s="371" t="s">
        <v>8507</v>
      </c>
      <c r="Q236" s="373"/>
      <c r="R236" s="373"/>
      <c r="S236" s="373"/>
    </row>
    <row r="237">
      <c r="A237" s="373" t="s">
        <v>2074</v>
      </c>
      <c r="B237" s="371">
        <v>206095.0</v>
      </c>
      <c r="C237" s="371">
        <v>17770.0</v>
      </c>
      <c r="D237" s="372">
        <v>44550.0</v>
      </c>
      <c r="E237" s="374">
        <v>44593.0</v>
      </c>
      <c r="F237" s="373" t="s">
        <v>2075</v>
      </c>
      <c r="G237" s="372">
        <v>12509.0</v>
      </c>
      <c r="H237" s="371" t="str">
        <f>VLOOKUP(A237, 'DEC2022 - CC'!A:G,7,0)</f>
        <v>UA-NWPT</v>
      </c>
      <c r="I237" s="371"/>
      <c r="J237" s="371" t="b">
        <v>0</v>
      </c>
      <c r="K237" s="371" t="str">
        <f>VLOOKUP(C237, 'DATA - LIS - RX'!A:B,2,0)</f>
        <v>Pregabalin, Tramadol</v>
      </c>
      <c r="L237" s="371" t="s">
        <v>7576</v>
      </c>
      <c r="M237" s="371"/>
      <c r="N237" s="373"/>
      <c r="O237" s="371"/>
      <c r="P237" s="371"/>
      <c r="Q237" s="373"/>
      <c r="R237" s="373"/>
      <c r="S237" s="373"/>
    </row>
    <row r="238">
      <c r="A238" s="373" t="s">
        <v>2057</v>
      </c>
      <c r="B238" s="371">
        <v>206085.0</v>
      </c>
      <c r="C238" s="371">
        <v>9217.0</v>
      </c>
      <c r="D238" s="372">
        <v>44550.0</v>
      </c>
      <c r="E238" s="374">
        <v>44593.0</v>
      </c>
      <c r="F238" s="373" t="s">
        <v>2058</v>
      </c>
      <c r="G238" s="372">
        <v>12461.0</v>
      </c>
      <c r="H238" s="371" t="str">
        <f>VLOOKUP(A238, 'DEC2022 - CC'!A:G,7,0)</f>
        <v>UA</v>
      </c>
      <c r="I238" s="371"/>
      <c r="J238" s="371" t="b">
        <v>0</v>
      </c>
      <c r="K238" s="371" t="str">
        <f>VLOOKUP(C238, 'DATA - LIS - RX'!A:B,2,0)</f>
        <v>Pregabalin, Tramadol</v>
      </c>
      <c r="L238" s="371" t="s">
        <v>7606</v>
      </c>
      <c r="M238" s="371"/>
      <c r="N238" s="373"/>
      <c r="O238" s="371"/>
      <c r="P238" s="371"/>
      <c r="Q238" s="373"/>
      <c r="R238" s="373"/>
      <c r="S238" s="373"/>
    </row>
    <row r="239">
      <c r="A239" s="373" t="s">
        <v>2398</v>
      </c>
      <c r="B239" s="371">
        <v>206344.0</v>
      </c>
      <c r="C239" s="371">
        <v>17597.0</v>
      </c>
      <c r="D239" s="372">
        <v>44559.0</v>
      </c>
      <c r="E239" s="374">
        <v>44596.0</v>
      </c>
      <c r="F239" s="373" t="s">
        <v>2399</v>
      </c>
      <c r="G239" s="372">
        <v>21091.0</v>
      </c>
      <c r="H239" s="371" t="str">
        <f>VLOOKUP(A239, 'DEC2022 - CC'!A:G,7,0)</f>
        <v>UA-NWPT</v>
      </c>
      <c r="I239" s="371"/>
      <c r="J239" s="371" t="b">
        <v>0</v>
      </c>
      <c r="K239" s="371" t="str">
        <f>VLOOKUP(C239, 'DATA - LIS - RX'!A:B,2,0)</f>
        <v>Pregabalin, Tramadol</v>
      </c>
      <c r="L239" s="371" t="s">
        <v>7606</v>
      </c>
      <c r="M239" s="371" t="s">
        <v>7576</v>
      </c>
      <c r="N239" s="373"/>
      <c r="O239" s="371"/>
      <c r="P239" s="371"/>
      <c r="Q239" s="373"/>
      <c r="R239" s="373"/>
      <c r="S239" s="373"/>
    </row>
    <row r="240">
      <c r="A240" s="373" t="s">
        <v>2390</v>
      </c>
      <c r="B240" s="371">
        <v>206336.0</v>
      </c>
      <c r="C240" s="371">
        <v>11411.0</v>
      </c>
      <c r="D240" s="372">
        <v>44559.0</v>
      </c>
      <c r="E240" s="374">
        <v>44594.0</v>
      </c>
      <c r="F240" s="373" t="s">
        <v>1190</v>
      </c>
      <c r="G240" s="372">
        <v>26573.0</v>
      </c>
      <c r="H240" s="371" t="str">
        <f>VLOOKUP(A240, 'DEC2022 - CC'!A:G,7,0)</f>
        <v>UA-Prelim</v>
      </c>
      <c r="I240" s="371"/>
      <c r="J240" s="371" t="b">
        <v>0</v>
      </c>
      <c r="K240" s="371" t="str">
        <f>VLOOKUP(C240, 'DATA - LIS - RX'!A:B,2,0)</f>
        <v>Pregabalin, Tramadol, Cyclobenzaprine</v>
      </c>
      <c r="L240" s="371" t="s">
        <v>8507</v>
      </c>
      <c r="M240" s="371"/>
      <c r="N240" s="373"/>
      <c r="O240" s="371"/>
      <c r="P240" s="371"/>
      <c r="Q240" s="373"/>
      <c r="R240" s="373"/>
      <c r="S240" s="373"/>
    </row>
    <row r="241">
      <c r="A241" s="373" t="s">
        <v>8516</v>
      </c>
      <c r="B241" s="371">
        <v>206497.0</v>
      </c>
      <c r="C241" s="371">
        <v>14821.0</v>
      </c>
      <c r="D241" s="372">
        <v>44567.0</v>
      </c>
      <c r="E241" s="374">
        <v>44601.0</v>
      </c>
      <c r="F241" s="373" t="s">
        <v>204</v>
      </c>
      <c r="G241" s="372">
        <v>21380.0</v>
      </c>
      <c r="H241" s="371" t="str">
        <f>VLOOKUP(A241, 'DEC2022 - CC'!A:G,7,0)</f>
        <v>#N/A</v>
      </c>
      <c r="I241" s="371"/>
      <c r="J241" s="371" t="b">
        <v>0</v>
      </c>
      <c r="K241" s="371" t="str">
        <f>VLOOKUP(C241, 'DATA - LIS - RX'!A:B,2,0)</f>
        <v>Pregabalin, Zolpidem, Codeine, Duloxetine</v>
      </c>
      <c r="L241" s="371" t="s">
        <v>8507</v>
      </c>
      <c r="M241" s="371"/>
      <c r="N241" s="373"/>
      <c r="O241" s="371"/>
      <c r="P241" s="371"/>
      <c r="Q241" s="373"/>
      <c r="R241" s="373"/>
      <c r="S241" s="373"/>
    </row>
    <row r="242">
      <c r="A242" s="373" t="s">
        <v>2179</v>
      </c>
      <c r="B242" s="371">
        <v>206157.0</v>
      </c>
      <c r="C242" s="371">
        <v>15985.0</v>
      </c>
      <c r="D242" s="372">
        <v>44552.0</v>
      </c>
      <c r="E242" s="374">
        <v>44593.0</v>
      </c>
      <c r="F242" s="373" t="s">
        <v>2180</v>
      </c>
      <c r="G242" s="372">
        <v>23574.0</v>
      </c>
      <c r="H242" s="371" t="str">
        <f>VLOOKUP(A242, 'DEC2022 - CC'!A:G,7,0)</f>
        <v>UA</v>
      </c>
      <c r="I242" s="371"/>
      <c r="J242" s="371" t="b">
        <v>0</v>
      </c>
      <c r="K242" s="371" t="str">
        <f>VLOOKUP(C242, 'DATA - LIS - RX'!A:B,2,0)</f>
        <v>Temazepam, Tramadol, Alprazolam</v>
      </c>
      <c r="L242" s="371" t="s">
        <v>7606</v>
      </c>
      <c r="M242" s="371"/>
      <c r="N242" s="373"/>
      <c r="O242" s="371"/>
      <c r="P242" s="371"/>
      <c r="Q242" s="373"/>
      <c r="R242" s="373"/>
      <c r="S242" s="373"/>
    </row>
    <row r="243">
      <c r="A243" s="373" t="s">
        <v>1800</v>
      </c>
      <c r="B243" s="371">
        <v>205928.0</v>
      </c>
      <c r="C243" s="371">
        <v>9376.0</v>
      </c>
      <c r="D243" s="372">
        <v>44543.0</v>
      </c>
      <c r="E243" s="374">
        <v>44587.0</v>
      </c>
      <c r="F243" s="373" t="s">
        <v>1801</v>
      </c>
      <c r="G243" s="372">
        <v>18198.0</v>
      </c>
      <c r="H243" s="371" t="str">
        <f>VLOOKUP(A243, 'DEC2022 - CC'!A:G,7,0)</f>
        <v>UA</v>
      </c>
      <c r="I243" s="371"/>
      <c r="J243" s="371" t="b">
        <v>0</v>
      </c>
      <c r="K243" s="371" t="str">
        <f>VLOOKUP(C243, 'DATA - LIS - RX'!A:B,2,0)</f>
        <v>Tramadol</v>
      </c>
      <c r="L243" s="371" t="s">
        <v>7556</v>
      </c>
      <c r="M243" s="371" t="s">
        <v>8494</v>
      </c>
      <c r="N243" s="373" t="s">
        <v>8507</v>
      </c>
      <c r="O243" s="371"/>
      <c r="P243" s="371"/>
      <c r="Q243" s="373"/>
      <c r="R243" s="373"/>
      <c r="S243" s="373"/>
    </row>
    <row r="244">
      <c r="A244" s="373" t="s">
        <v>2229</v>
      </c>
      <c r="B244" s="371">
        <v>206192.0</v>
      </c>
      <c r="C244" s="371">
        <v>14384.0</v>
      </c>
      <c r="D244" s="372">
        <v>44553.0</v>
      </c>
      <c r="E244" s="374">
        <v>44593.0</v>
      </c>
      <c r="F244" s="373" t="s">
        <v>2230</v>
      </c>
      <c r="G244" s="372">
        <v>27807.0</v>
      </c>
      <c r="H244" s="371" t="str">
        <f>VLOOKUP(A244, 'DEC2022 - CC'!A:G,7,0)</f>
        <v>UA</v>
      </c>
      <c r="I244" s="371"/>
      <c r="J244" s="371" t="b">
        <v>0</v>
      </c>
      <c r="K244" s="371" t="str">
        <f>VLOOKUP(C244, 'DATA - LIS - RX'!A:B,2,0)</f>
        <v>Tramadol</v>
      </c>
      <c r="L244" s="371" t="s">
        <v>7939</v>
      </c>
      <c r="M244" s="371" t="s">
        <v>7606</v>
      </c>
      <c r="N244" s="373"/>
      <c r="O244" s="371"/>
      <c r="P244" s="371"/>
      <c r="Q244" s="373"/>
      <c r="R244" s="373"/>
      <c r="S244" s="373"/>
    </row>
    <row r="245">
      <c r="A245" s="373" t="s">
        <v>2406</v>
      </c>
      <c r="B245" s="371">
        <v>206346.0</v>
      </c>
      <c r="C245" s="371">
        <v>17810.0</v>
      </c>
      <c r="D245" s="372">
        <v>44559.0</v>
      </c>
      <c r="E245" s="374">
        <v>44596.0</v>
      </c>
      <c r="F245" s="373" t="s">
        <v>2407</v>
      </c>
      <c r="G245" s="372">
        <v>20621.0</v>
      </c>
      <c r="H245" s="371" t="str">
        <f>VLOOKUP(A245, 'DEC2022 - CC'!A:G,7,0)</f>
        <v>UA-NWPT</v>
      </c>
      <c r="I245" s="371"/>
      <c r="J245" s="371" t="b">
        <v>0</v>
      </c>
      <c r="K245" s="371" t="str">
        <f>VLOOKUP(C245, 'DATA - LIS - RX'!A:B,2,0)</f>
        <v>Tramadol</v>
      </c>
      <c r="L245" s="371" t="s">
        <v>7576</v>
      </c>
      <c r="M245" s="371"/>
      <c r="N245" s="373"/>
      <c r="O245" s="371"/>
      <c r="P245" s="371"/>
      <c r="Q245" s="373"/>
      <c r="R245" s="373"/>
      <c r="S245" s="373"/>
    </row>
    <row r="246">
      <c r="A246" s="373" t="s">
        <v>1835</v>
      </c>
      <c r="B246" s="371">
        <v>205945.0</v>
      </c>
      <c r="C246" s="371">
        <v>17726.0</v>
      </c>
      <c r="D246" s="372">
        <v>44544.0</v>
      </c>
      <c r="E246" s="374">
        <v>44587.0</v>
      </c>
      <c r="F246" s="373" t="s">
        <v>1836</v>
      </c>
      <c r="G246" s="372">
        <v>25326.0</v>
      </c>
      <c r="H246" s="371" t="str">
        <f>VLOOKUP(A246, 'DEC2022 - CC'!A:G,7,0)</f>
        <v>UA-NWPT</v>
      </c>
      <c r="I246" s="371"/>
      <c r="J246" s="371" t="b">
        <v>0</v>
      </c>
      <c r="K246" s="371" t="str">
        <f>VLOOKUP(C246, 'DATA - LIS - RX'!A:B,2,0)</f>
        <v>Tramadol</v>
      </c>
      <c r="L246" s="371" t="s">
        <v>7606</v>
      </c>
      <c r="M246" s="371"/>
      <c r="N246" s="373"/>
      <c r="O246" s="371"/>
      <c r="P246" s="371"/>
      <c r="Q246" s="373"/>
      <c r="R246" s="373"/>
      <c r="S246" s="373"/>
    </row>
    <row r="247">
      <c r="A247" s="373" t="s">
        <v>1970</v>
      </c>
      <c r="B247" s="371">
        <v>206029.0</v>
      </c>
      <c r="C247" s="371">
        <v>10702.0</v>
      </c>
      <c r="D247" s="372">
        <v>44546.0</v>
      </c>
      <c r="E247" s="374">
        <v>44589.0</v>
      </c>
      <c r="F247" s="373" t="s">
        <v>660</v>
      </c>
      <c r="G247" s="372">
        <v>18579.0</v>
      </c>
      <c r="H247" s="371" t="str">
        <f>VLOOKUP(A247, 'DEC2022 - CC'!A:G,7,0)</f>
        <v>UA</v>
      </c>
      <c r="I247" s="371"/>
      <c r="J247" s="371" t="b">
        <v>0</v>
      </c>
      <c r="K247" s="371" t="str">
        <f>VLOOKUP(C247, 'DATA - LIS - RX'!A:B,2,0)</f>
        <v>Tramadol</v>
      </c>
      <c r="L247" s="371" t="s">
        <v>7606</v>
      </c>
      <c r="M247" s="371"/>
      <c r="N247" s="373"/>
      <c r="O247" s="371"/>
      <c r="P247" s="371"/>
      <c r="Q247" s="373"/>
      <c r="R247" s="373"/>
      <c r="S247" s="373"/>
    </row>
    <row r="248">
      <c r="A248" s="373" t="s">
        <v>2083</v>
      </c>
      <c r="B248" s="371">
        <v>206101.0</v>
      </c>
      <c r="C248" s="371">
        <v>17761.0</v>
      </c>
      <c r="D248" s="372">
        <v>44550.0</v>
      </c>
      <c r="E248" s="374">
        <v>44593.0</v>
      </c>
      <c r="F248" s="373" t="s">
        <v>2084</v>
      </c>
      <c r="G248" s="372">
        <v>16187.0</v>
      </c>
      <c r="H248" s="371" t="str">
        <f>VLOOKUP(A248, 'DEC2022 - CC'!A:G,7,0)</f>
        <v>UA-NWPT</v>
      </c>
      <c r="I248" s="371"/>
      <c r="J248" s="371" t="b">
        <v>0</v>
      </c>
      <c r="K248" s="371" t="str">
        <f>VLOOKUP(C248, 'DATA - LIS - RX'!A:B,2,0)</f>
        <v>Tramadol</v>
      </c>
      <c r="L248" s="371" t="s">
        <v>7606</v>
      </c>
      <c r="M248" s="371"/>
      <c r="N248" s="373"/>
      <c r="O248" s="371"/>
      <c r="P248" s="371"/>
      <c r="Q248" s="373"/>
      <c r="R248" s="373"/>
      <c r="S248" s="373"/>
    </row>
    <row r="249">
      <c r="A249" s="373" t="s">
        <v>2160</v>
      </c>
      <c r="B249" s="371">
        <v>206147.0</v>
      </c>
      <c r="C249" s="371">
        <v>10466.0</v>
      </c>
      <c r="D249" s="372">
        <v>44552.0</v>
      </c>
      <c r="E249" s="374">
        <v>44593.0</v>
      </c>
      <c r="F249" s="373" t="s">
        <v>1177</v>
      </c>
      <c r="G249" s="372">
        <v>20330.0</v>
      </c>
      <c r="H249" s="371" t="str">
        <f>VLOOKUP(A249, 'DEC2022 - CC'!A:G,7,0)</f>
        <v>UA</v>
      </c>
      <c r="I249" s="371"/>
      <c r="J249" s="371" t="b">
        <v>0</v>
      </c>
      <c r="K249" s="371" t="str">
        <f>VLOOKUP(C249, 'DATA - LIS - RX'!A:B,2,0)</f>
        <v>Tramadol</v>
      </c>
      <c r="L249" s="371" t="s">
        <v>7606</v>
      </c>
      <c r="M249" s="371"/>
      <c r="N249" s="373"/>
      <c r="O249" s="371"/>
      <c r="P249" s="371"/>
      <c r="Q249" s="373"/>
      <c r="R249" s="373"/>
      <c r="S249" s="373"/>
    </row>
    <row r="250">
      <c r="A250" s="373" t="s">
        <v>2387</v>
      </c>
      <c r="B250" s="371">
        <v>206333.0</v>
      </c>
      <c r="C250" s="371">
        <v>12790.0</v>
      </c>
      <c r="D250" s="372">
        <v>44559.0</v>
      </c>
      <c r="E250" s="374">
        <v>44596.0</v>
      </c>
      <c r="F250" s="373" t="s">
        <v>2388</v>
      </c>
      <c r="G250" s="372">
        <v>15751.0</v>
      </c>
      <c r="H250" s="371" t="str">
        <f>VLOOKUP(A250, 'DEC2022 - CC'!A:G,7,0)</f>
        <v>UA</v>
      </c>
      <c r="I250" s="371"/>
      <c r="J250" s="371" t="b">
        <v>0</v>
      </c>
      <c r="K250" s="371" t="str">
        <f>VLOOKUP(C250, 'DATA - LIS - RX'!A:B,2,0)</f>
        <v>Tramadol</v>
      </c>
      <c r="L250" s="371" t="s">
        <v>7606</v>
      </c>
      <c r="M250" s="371"/>
      <c r="N250" s="373"/>
      <c r="O250" s="371"/>
      <c r="P250" s="371"/>
      <c r="Q250" s="373"/>
      <c r="R250" s="373"/>
      <c r="S250" s="373"/>
    </row>
    <row r="251">
      <c r="A251" s="373" t="s">
        <v>1879</v>
      </c>
      <c r="B251" s="371">
        <v>206166.0</v>
      </c>
      <c r="C251" s="371">
        <v>9950.0</v>
      </c>
      <c r="D251" s="372">
        <v>44544.0</v>
      </c>
      <c r="E251" s="374">
        <v>44586.0</v>
      </c>
      <c r="F251" s="373" t="s">
        <v>1880</v>
      </c>
      <c r="G251" s="372">
        <v>31754.0</v>
      </c>
      <c r="H251" s="371" t="str">
        <f>VLOOKUP(A251, 'DEC2022 - CC'!A:G,7,0)</f>
        <v>UA</v>
      </c>
      <c r="I251" s="371"/>
      <c r="J251" s="371" t="b">
        <v>0</v>
      </c>
      <c r="K251" s="371" t="str">
        <f>VLOOKUP(C251, 'DATA - LIS - RX'!A:B,2,0)</f>
        <v>Tramadol, Adderall</v>
      </c>
      <c r="L251" s="371" t="s">
        <v>8318</v>
      </c>
      <c r="M251" s="371"/>
      <c r="N251" s="373"/>
      <c r="O251" s="371"/>
      <c r="P251" s="371"/>
      <c r="Q251" s="373"/>
      <c r="R251" s="373"/>
      <c r="S251" s="373"/>
    </row>
    <row r="252">
      <c r="A252" s="373" t="s">
        <v>2087</v>
      </c>
      <c r="B252" s="371">
        <v>206103.0</v>
      </c>
      <c r="C252" s="371">
        <v>15044.0</v>
      </c>
      <c r="D252" s="372">
        <v>44551.0</v>
      </c>
      <c r="E252" s="374">
        <v>44593.0</v>
      </c>
      <c r="F252" s="373" t="s">
        <v>1194</v>
      </c>
      <c r="G252" s="372">
        <v>21018.0</v>
      </c>
      <c r="H252" s="371" t="str">
        <f>VLOOKUP(A252, 'DEC2022 - CC'!A:G,7,0)</f>
        <v>UA</v>
      </c>
      <c r="I252" s="371"/>
      <c r="J252" s="371" t="b">
        <v>0</v>
      </c>
      <c r="K252" s="371" t="str">
        <f>VLOOKUP(C252, 'DATA - LIS - RX'!A:B,2,0)</f>
        <v>Tramadol, Codeine</v>
      </c>
      <c r="L252" s="371" t="s">
        <v>7556</v>
      </c>
      <c r="M252" s="371" t="s">
        <v>8029</v>
      </c>
      <c r="N252" s="373" t="s">
        <v>8324</v>
      </c>
      <c r="O252" s="371" t="s">
        <v>8507</v>
      </c>
      <c r="P252" s="371"/>
      <c r="Q252" s="373"/>
      <c r="R252" s="373"/>
      <c r="S252" s="373"/>
    </row>
    <row r="253">
      <c r="A253" s="373" t="s">
        <v>1849</v>
      </c>
      <c r="B253" s="371">
        <v>205954.0</v>
      </c>
      <c r="C253" s="371">
        <v>17076.0</v>
      </c>
      <c r="D253" s="372">
        <v>44544.0</v>
      </c>
      <c r="E253" s="374">
        <v>44587.0</v>
      </c>
      <c r="F253" s="373" t="s">
        <v>1850</v>
      </c>
      <c r="G253" s="372">
        <v>25317.0</v>
      </c>
      <c r="H253" s="371" t="str">
        <f>VLOOKUP(A253, 'DEC2022 - CC'!A:G,7,0)</f>
        <v>UA</v>
      </c>
      <c r="I253" s="371"/>
      <c r="J253" s="371" t="b">
        <v>0</v>
      </c>
      <c r="K253" s="371" t="str">
        <f>VLOOKUP(C253, 'DATA - LIS - RX'!A:B,2,0)</f>
        <v>Tramadol, Codeine</v>
      </c>
      <c r="L253" s="371" t="s">
        <v>8507</v>
      </c>
      <c r="M253" s="371" t="s">
        <v>7556</v>
      </c>
      <c r="N253" s="373" t="s">
        <v>8029</v>
      </c>
      <c r="O253" s="371"/>
      <c r="P253" s="371"/>
      <c r="Q253" s="373"/>
      <c r="R253" s="373"/>
      <c r="S253" s="373"/>
    </row>
    <row r="254">
      <c r="A254" s="373" t="s">
        <v>1963</v>
      </c>
      <c r="B254" s="371">
        <v>206025.0</v>
      </c>
      <c r="C254" s="371">
        <v>9259.0</v>
      </c>
      <c r="D254" s="372">
        <v>44546.0</v>
      </c>
      <c r="E254" s="374">
        <v>44589.0</v>
      </c>
      <c r="F254" s="373" t="s">
        <v>1964</v>
      </c>
      <c r="G254" s="372">
        <v>23278.0</v>
      </c>
      <c r="H254" s="371" t="str">
        <f>VLOOKUP(A254, 'DEC2022 - CC'!A:G,7,0)</f>
        <v>UA</v>
      </c>
      <c r="I254" s="371"/>
      <c r="J254" s="371" t="b">
        <v>0</v>
      </c>
      <c r="K254" s="371" t="str">
        <f>VLOOKUP(C254, 'DATA - LIS - RX'!A:B,2,0)</f>
        <v>Tramadol, Codeine, Duloxetine, Gabapentin</v>
      </c>
      <c r="L254" s="371" t="s">
        <v>7606</v>
      </c>
      <c r="M254" s="371" t="s">
        <v>7576</v>
      </c>
      <c r="N254" s="373"/>
      <c r="O254" s="371"/>
      <c r="P254" s="371"/>
      <c r="Q254" s="373"/>
      <c r="R254" s="373"/>
      <c r="S254" s="373"/>
    </row>
    <row r="255">
      <c r="A255" s="373" t="s">
        <v>1927</v>
      </c>
      <c r="B255" s="371">
        <v>206001.0</v>
      </c>
      <c r="C255" s="371">
        <v>16576.0</v>
      </c>
      <c r="D255" s="372">
        <v>44545.0</v>
      </c>
      <c r="E255" s="374">
        <v>44589.0</v>
      </c>
      <c r="F255" s="373" t="s">
        <v>1928</v>
      </c>
      <c r="G255" s="372">
        <v>17982.0</v>
      </c>
      <c r="H255" s="371" t="str">
        <f>VLOOKUP(A255, 'DEC2022 - CC'!A:G,7,0)</f>
        <v>UA</v>
      </c>
      <c r="I255" s="371"/>
      <c r="J255" s="371" t="b">
        <v>0</v>
      </c>
      <c r="K255" s="371" t="str">
        <f>VLOOKUP(C255, 'DATA - LIS - RX'!A:B,2,0)</f>
        <v>Tramadol, Cyclobenzaprine</v>
      </c>
      <c r="L255" s="371" t="s">
        <v>7606</v>
      </c>
      <c r="M255" s="371"/>
      <c r="N255" s="373"/>
      <c r="O255" s="371"/>
      <c r="P255" s="371"/>
      <c r="Q255" s="373"/>
      <c r="R255" s="373"/>
      <c r="S255" s="373"/>
    </row>
    <row r="256">
      <c r="A256" s="373" t="s">
        <v>1829</v>
      </c>
      <c r="B256" s="371">
        <v>205973.0</v>
      </c>
      <c r="C256" s="371">
        <v>13151.0</v>
      </c>
      <c r="D256" s="372">
        <v>44544.0</v>
      </c>
      <c r="E256" s="374">
        <v>44587.0</v>
      </c>
      <c r="F256" s="373" t="s">
        <v>1830</v>
      </c>
      <c r="G256" s="372">
        <v>16195.0</v>
      </c>
      <c r="H256" s="371" t="str">
        <f>VLOOKUP(A256, 'DEC2022 - CC'!A:G,7,0)</f>
        <v>UA</v>
      </c>
      <c r="I256" s="371"/>
      <c r="J256" s="371" t="b">
        <v>0</v>
      </c>
      <c r="K256" s="371" t="str">
        <f>VLOOKUP(C256, 'DATA - LIS - RX'!A:B,2,0)</f>
        <v>Tramadol, Gabapentin</v>
      </c>
      <c r="L256" s="371" t="s">
        <v>35</v>
      </c>
      <c r="M256" s="371" t="s">
        <v>7606</v>
      </c>
      <c r="N256" s="373" t="s">
        <v>7576</v>
      </c>
      <c r="O256" s="371"/>
      <c r="P256" s="371"/>
      <c r="Q256" s="373"/>
      <c r="R256" s="373"/>
      <c r="S256" s="373"/>
    </row>
    <row r="257">
      <c r="A257" s="373" t="s">
        <v>1817</v>
      </c>
      <c r="B257" s="371">
        <v>205940.0</v>
      </c>
      <c r="C257" s="371">
        <v>17553.0</v>
      </c>
      <c r="D257" s="372">
        <v>44544.0</v>
      </c>
      <c r="E257" s="374">
        <v>44587.0</v>
      </c>
      <c r="F257" s="373" t="s">
        <v>1818</v>
      </c>
      <c r="G257" s="372">
        <v>30002.0</v>
      </c>
      <c r="H257" s="371" t="str">
        <f>VLOOKUP(A257, 'DEC2022 - CC'!A:G,7,0)</f>
        <v>UA-NWPT</v>
      </c>
      <c r="I257" s="371"/>
      <c r="J257" s="371" t="b">
        <v>0</v>
      </c>
      <c r="K257" s="371" t="str">
        <f>VLOOKUP(C257, 'DATA - LIS - RX'!A:B,2,0)</f>
        <v>Tramadol, Gabapentin</v>
      </c>
      <c r="L257" s="371" t="s">
        <v>8507</v>
      </c>
      <c r="M257" s="371" t="s">
        <v>7569</v>
      </c>
      <c r="N257" s="373" t="s">
        <v>8029</v>
      </c>
      <c r="O257" s="371" t="s">
        <v>7754</v>
      </c>
      <c r="P257" s="371" t="s">
        <v>7640</v>
      </c>
      <c r="Q257" s="373"/>
      <c r="R257" s="373"/>
      <c r="S257" s="373"/>
    </row>
    <row r="258">
      <c r="A258" s="373" t="s">
        <v>1773</v>
      </c>
      <c r="B258" s="371">
        <v>205926.0</v>
      </c>
      <c r="C258" s="371">
        <v>17713.0</v>
      </c>
      <c r="D258" s="372">
        <v>44543.0</v>
      </c>
      <c r="E258" s="374">
        <v>44587.0</v>
      </c>
      <c r="F258" s="373" t="s">
        <v>296</v>
      </c>
      <c r="G258" s="372">
        <v>21325.0</v>
      </c>
      <c r="H258" s="371" t="str">
        <f>VLOOKUP(A258, 'DEC2022 - CC'!A:G,7,0)</f>
        <v>UA-NWPT</v>
      </c>
      <c r="I258" s="371"/>
      <c r="J258" s="371" t="b">
        <v>0</v>
      </c>
      <c r="K258" s="371" t="str">
        <f>VLOOKUP(C258, 'DATA - LIS - RX'!A:B,2,0)</f>
        <v>Tramadol, Gabapentin, Cyclobenzaprine</v>
      </c>
      <c r="L258" s="371" t="s">
        <v>7606</v>
      </c>
      <c r="M258" s="371" t="s">
        <v>7576</v>
      </c>
      <c r="N258" s="373"/>
      <c r="O258" s="371"/>
      <c r="P258" s="371"/>
      <c r="Q258" s="373"/>
      <c r="R258" s="373"/>
      <c r="S258" s="373"/>
    </row>
    <row r="259">
      <c r="A259" s="373" t="s">
        <v>2173</v>
      </c>
      <c r="B259" s="371">
        <v>206155.0</v>
      </c>
      <c r="C259" s="371">
        <v>14799.0</v>
      </c>
      <c r="D259" s="372">
        <v>44552.0</v>
      </c>
      <c r="E259" s="374">
        <v>44593.0</v>
      </c>
      <c r="F259" s="373" t="s">
        <v>2174</v>
      </c>
      <c r="G259" s="372">
        <v>12172.0</v>
      </c>
      <c r="H259" s="371" t="str">
        <f>VLOOKUP(A259, 'DEC2022 - CC'!A:G,7,0)</f>
        <v>UA</v>
      </c>
      <c r="I259" s="371"/>
      <c r="J259" s="371" t="b">
        <v>0</v>
      </c>
      <c r="K259" s="371" t="str">
        <f>VLOOKUP(C259, 'DATA - LIS - RX'!A:B,2,0)</f>
        <v>Tramadol, Zolpidem</v>
      </c>
      <c r="L259" s="371" t="s">
        <v>7939</v>
      </c>
      <c r="M259" s="371" t="s">
        <v>7606</v>
      </c>
      <c r="N259" s="373"/>
      <c r="O259" s="371"/>
      <c r="P259" s="371"/>
      <c r="Q259" s="373"/>
      <c r="R259" s="373"/>
      <c r="S259" s="373"/>
    </row>
    <row r="260">
      <c r="A260" s="373" t="s">
        <v>2102</v>
      </c>
      <c r="B260" s="371">
        <v>206111.0</v>
      </c>
      <c r="C260" s="371">
        <v>17610.0</v>
      </c>
      <c r="D260" s="372">
        <v>44551.0</v>
      </c>
      <c r="E260" s="374">
        <v>44593.0</v>
      </c>
      <c r="F260" s="373" t="s">
        <v>7259</v>
      </c>
      <c r="G260" s="372">
        <v>18834.0</v>
      </c>
      <c r="H260" s="371" t="str">
        <f>VLOOKUP(A260, 'DEC2022 - CC'!A:G,7,0)</f>
        <v>UA-NWPT</v>
      </c>
      <c r="I260" s="371"/>
      <c r="J260" s="371" t="b">
        <v>0</v>
      </c>
      <c r="K260" s="371" t="str">
        <f>VLOOKUP(C260, 'DATA - LIS - RX'!A:B,2,0)</f>
        <v>Tramadol, Zolpidem</v>
      </c>
      <c r="L260" s="371" t="s">
        <v>10651</v>
      </c>
      <c r="M260" s="371"/>
      <c r="N260" s="373"/>
      <c r="O260" s="371"/>
      <c r="P260" s="371"/>
      <c r="Q260" s="373"/>
      <c r="R260" s="373"/>
      <c r="S260" s="373"/>
    </row>
    <row r="261">
      <c r="A261" s="373" t="s">
        <v>2005</v>
      </c>
      <c r="B261" s="371">
        <v>206052.0</v>
      </c>
      <c r="C261" s="371">
        <v>11218.0</v>
      </c>
      <c r="D261" s="372">
        <v>44547.0</v>
      </c>
      <c r="E261" s="374">
        <v>44589.0</v>
      </c>
      <c r="F261" s="373" t="s">
        <v>2006</v>
      </c>
      <c r="G261" s="372">
        <v>20869.0</v>
      </c>
      <c r="H261" s="371" t="str">
        <f>VLOOKUP(A261, 'DEC2022 - CC'!A:G,7,0)</f>
        <v>UA</v>
      </c>
      <c r="I261" s="371"/>
      <c r="J261" s="371" t="b">
        <v>0</v>
      </c>
      <c r="K261" s="371" t="str">
        <f>VLOOKUP(C261, 'DATA - LIS - RX'!A:B,2,0)</f>
        <v>Zolpidem, Gabapentin, Hydrocodone</v>
      </c>
      <c r="L261" s="371" t="s">
        <v>8507</v>
      </c>
      <c r="M261" s="371" t="s">
        <v>7566</v>
      </c>
      <c r="N261" s="373" t="s">
        <v>8494</v>
      </c>
      <c r="O261" s="371" t="s">
        <v>7576</v>
      </c>
      <c r="P261" s="371"/>
      <c r="Q261" s="373"/>
      <c r="R261" s="373"/>
      <c r="S261" s="373"/>
    </row>
    <row r="262">
      <c r="A262" s="373" t="s">
        <v>1766</v>
      </c>
      <c r="B262" s="371">
        <v>205929.0</v>
      </c>
      <c r="C262" s="371">
        <v>14257.0</v>
      </c>
      <c r="D262" s="372">
        <v>44543.0</v>
      </c>
      <c r="E262" s="374">
        <v>44587.0</v>
      </c>
      <c r="F262" s="373" t="s">
        <v>1111</v>
      </c>
      <c r="G262" s="372">
        <v>15843.0</v>
      </c>
      <c r="H262" s="371" t="str">
        <f>VLOOKUP(A262, 'DEC2022 - CC'!A:G,7,0)</f>
        <v>UA</v>
      </c>
      <c r="I262" s="371"/>
      <c r="J262" s="371" t="b">
        <v>0</v>
      </c>
      <c r="K262" s="371" t="str">
        <f>VLOOKUP(C262, 'DATA - LIS - RX'!A:B,2,0)</f>
        <v>Zolpidem, Hydrocodone</v>
      </c>
      <c r="L262" s="371" t="s">
        <v>8507</v>
      </c>
      <c r="M262" s="371" t="s">
        <v>7569</v>
      </c>
      <c r="N262" s="373" t="s">
        <v>8581</v>
      </c>
      <c r="O262" s="371" t="s">
        <v>8495</v>
      </c>
      <c r="P262" s="371"/>
      <c r="Q262" s="373"/>
      <c r="R262" s="373"/>
      <c r="S262" s="373"/>
    </row>
    <row r="263">
      <c r="A263" s="373" t="s">
        <v>2204</v>
      </c>
      <c r="B263" s="371">
        <v>206181.0</v>
      </c>
      <c r="C263" s="371">
        <v>16500.0</v>
      </c>
      <c r="D263" s="372">
        <v>44553.0</v>
      </c>
      <c r="E263" s="374">
        <v>44593.0</v>
      </c>
      <c r="F263" s="373" t="s">
        <v>2205</v>
      </c>
      <c r="G263" s="372">
        <v>23027.0</v>
      </c>
      <c r="H263" s="371" t="str">
        <f>VLOOKUP(A263, 'DEC2022 - CC'!A:G,7,0)</f>
        <v>UA</v>
      </c>
      <c r="I263" s="371"/>
      <c r="J263" s="371" t="b">
        <v>0</v>
      </c>
      <c r="K263" s="371" t="str">
        <f>VLOOKUP(C263, 'DATA - LIS - RX'!A:B,2,0)</f>
        <v>Zolpidem, Pregabalin, Oxycodone, Buprenorphine</v>
      </c>
      <c r="L263" s="371" t="s">
        <v>7606</v>
      </c>
      <c r="M263" s="371"/>
      <c r="N263" s="373"/>
      <c r="O263" s="371"/>
      <c r="P263" s="371"/>
      <c r="Q263" s="373"/>
      <c r="R263" s="373"/>
      <c r="S263" s="373"/>
    </row>
  </sheetData>
  <autoFilter ref="$A$1:$S$263">
    <sortState ref="A1:S263">
      <sortCondition ref="K1:K263"/>
      <sortCondition ref="N1:N263"/>
      <sortCondition ref="O1:O263"/>
      <sortCondition ref="P1:P263"/>
      <sortCondition ref="Q1:Q263"/>
      <sortCondition ref="R1:R263"/>
      <sortCondition ref="S1:S263"/>
      <sortCondition ref="L1:L263"/>
      <sortCondition ref="D1:D263"/>
    </sortState>
  </autoFilter>
  <conditionalFormatting sqref="H1:S263">
    <cfRule type="containsText" dxfId="10" priority="1" operator="containsText" text="CARBOXY">
      <formula>NOT(ISERROR(SEARCH(("CARBOXY"),(H1))))</formula>
    </cfRule>
  </conditionalFormatting>
  <conditionalFormatting sqref="H1:S263">
    <cfRule type="containsText" dxfId="10" priority="2" operator="containsText" text="bENZOYLECGONINE">
      <formula>NOT(ISERROR(SEARCH(("bENZOYLECGONINE"),(H1))))</formula>
    </cfRule>
  </conditionalFormatting>
  <conditionalFormatting sqref="H1:S263">
    <cfRule type="containsText" dxfId="0" priority="3" operator="containsText" text="thc">
      <formula>NOT(ISERROR(SEARCH(("thc"),(H1))))</formula>
    </cfRule>
  </conditionalFormatting>
  <conditionalFormatting sqref="H1:S263">
    <cfRule type="containsText" dxfId="0" priority="4" operator="containsText" text="cocaine">
      <formula>NOT(ISERROR(SEARCH(("cocaine"),(H1))))</formula>
    </cfRule>
  </conditionalFormatting>
  <conditionalFormatting sqref="H1:S263">
    <cfRule type="containsText" dxfId="0" priority="5" operator="containsText" text="pcp">
      <formula>NOT(ISERROR(SEARCH(("pcp"),(H1))))</formula>
    </cfRule>
  </conditionalFormatting>
  <conditionalFormatting sqref="H1:S263">
    <cfRule type="containsText" dxfId="3" priority="6" operator="containsText" text="tramadol">
      <formula>NOT(ISERROR(SEARCH(("tramadol"),(H1))))</formula>
    </cfRule>
  </conditionalFormatting>
  <conditionalFormatting sqref="H1:S263">
    <cfRule type="containsText" dxfId="11" priority="7" operator="containsText" text="AMPHETAMINE">
      <formula>NOT(ISERROR(SEARCH(("AMPHETAMINE"),(H1))))</formula>
    </cfRule>
  </conditionalFormatting>
  <conditionalFormatting sqref="H1:S263">
    <cfRule type="containsText" dxfId="13" priority="8" operator="containsText" text="Opiates">
      <formula>NOT(ISERROR(SEARCH(("Opiates"),(H1))))</formula>
    </cfRule>
  </conditionalFormatting>
  <conditionalFormatting sqref="H1:S263">
    <cfRule type="containsText" dxfId="13" priority="9" operator="containsText" text="CODEINE">
      <formula>NOT(ISERROR(SEARCH(("CODEINE"),(H1))))</formula>
    </cfRule>
  </conditionalFormatting>
  <conditionalFormatting sqref="H1:S263">
    <cfRule type="containsText" dxfId="13" priority="10" operator="containsText" text="hydrocodone">
      <formula>NOT(ISERROR(SEARCH(("hydrocodone"),(H1))))</formula>
    </cfRule>
  </conditionalFormatting>
  <conditionalFormatting sqref="H1:S263">
    <cfRule type="containsText" dxfId="13" priority="11" operator="containsText" text="hydrocodone">
      <formula>NOT(ISERROR(SEARCH(("hydrocodone"),(H1))))</formula>
    </cfRule>
  </conditionalFormatting>
  <conditionalFormatting sqref="H1:S263">
    <cfRule type="containsText" dxfId="0" priority="12" operator="containsText" text="Phencyclidine">
      <formula>NOT(ISERROR(SEARCH(("Phencyclidine"),(H1))))</formula>
    </cfRule>
  </conditionalFormatting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75" t="s">
        <v>10250</v>
      </c>
      <c r="B1" s="376" t="s">
        <v>8301</v>
      </c>
      <c r="C1" s="376" t="s">
        <v>8304</v>
      </c>
      <c r="D1" s="376" t="s">
        <v>8305</v>
      </c>
      <c r="E1" s="376" t="s">
        <v>8306</v>
      </c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7"/>
      <c r="U1" s="377"/>
    </row>
    <row r="2">
      <c r="A2" s="378">
        <v>44587.0</v>
      </c>
      <c r="B2" s="379">
        <v>205896.0</v>
      </c>
      <c r="C2" s="380" t="s">
        <v>7606</v>
      </c>
      <c r="D2" s="380" t="s">
        <v>8315</v>
      </c>
      <c r="E2" s="380" t="s">
        <v>8309</v>
      </c>
      <c r="F2" s="377"/>
      <c r="G2" s="377"/>
      <c r="H2" s="377"/>
      <c r="I2" s="377"/>
      <c r="J2" s="377"/>
      <c r="K2" s="377"/>
      <c r="L2" s="377"/>
      <c r="M2" s="377"/>
      <c r="N2" s="377"/>
      <c r="O2" s="377"/>
      <c r="P2" s="377"/>
      <c r="Q2" s="377"/>
      <c r="R2" s="377"/>
      <c r="S2" s="377"/>
      <c r="T2" s="377"/>
      <c r="U2" s="377"/>
    </row>
    <row r="3">
      <c r="A3" s="378">
        <v>44587.0</v>
      </c>
      <c r="B3" s="379">
        <v>205898.0</v>
      </c>
      <c r="C3" s="380" t="s">
        <v>7576</v>
      </c>
      <c r="D3" s="380" t="s">
        <v>8315</v>
      </c>
      <c r="E3" s="380" t="s">
        <v>8309</v>
      </c>
      <c r="F3" s="377"/>
      <c r="G3" s="377"/>
      <c r="H3" s="377"/>
      <c r="I3" s="377"/>
      <c r="J3" s="377"/>
      <c r="K3" s="377"/>
      <c r="L3" s="377"/>
      <c r="M3" s="377"/>
      <c r="N3" s="377"/>
      <c r="O3" s="377"/>
      <c r="P3" s="377"/>
      <c r="Q3" s="377"/>
      <c r="R3" s="377"/>
      <c r="S3" s="377"/>
      <c r="T3" s="377"/>
      <c r="U3" s="377"/>
    </row>
    <row r="4">
      <c r="A4" s="378">
        <v>44587.0</v>
      </c>
      <c r="B4" s="379">
        <v>205899.0</v>
      </c>
      <c r="C4" s="380" t="s">
        <v>7576</v>
      </c>
      <c r="D4" s="380" t="s">
        <v>8315</v>
      </c>
      <c r="E4" s="380" t="s">
        <v>8309</v>
      </c>
      <c r="F4" s="377"/>
      <c r="G4" s="377"/>
      <c r="H4" s="377"/>
      <c r="I4" s="377"/>
      <c r="J4" s="377"/>
      <c r="K4" s="377"/>
      <c r="L4" s="377"/>
      <c r="M4" s="377"/>
      <c r="N4" s="377"/>
      <c r="O4" s="377"/>
      <c r="P4" s="377"/>
      <c r="Q4" s="377"/>
      <c r="R4" s="377"/>
      <c r="S4" s="377"/>
      <c r="T4" s="377"/>
      <c r="U4" s="377"/>
    </row>
    <row r="5">
      <c r="A5" s="378">
        <v>44587.0</v>
      </c>
      <c r="B5" s="379">
        <v>205900.0</v>
      </c>
      <c r="C5" s="380" t="s">
        <v>7570</v>
      </c>
      <c r="D5" s="380" t="s">
        <v>8315</v>
      </c>
      <c r="E5" s="380" t="s">
        <v>8309</v>
      </c>
      <c r="F5" s="377"/>
      <c r="G5" s="377"/>
      <c r="H5" s="377"/>
      <c r="I5" s="377"/>
      <c r="J5" s="377"/>
      <c r="K5" s="377"/>
      <c r="L5" s="377"/>
      <c r="M5" s="377"/>
      <c r="N5" s="377"/>
      <c r="O5" s="377"/>
      <c r="P5" s="377"/>
      <c r="Q5" s="377"/>
      <c r="R5" s="377"/>
      <c r="S5" s="377"/>
      <c r="T5" s="377"/>
      <c r="U5" s="377"/>
    </row>
    <row r="6">
      <c r="A6" s="378">
        <v>44587.0</v>
      </c>
      <c r="B6" s="379">
        <v>205900.0</v>
      </c>
      <c r="C6" s="380" t="s">
        <v>8507</v>
      </c>
      <c r="D6" s="380" t="s">
        <v>8309</v>
      </c>
      <c r="E6" s="380" t="s">
        <v>8309</v>
      </c>
      <c r="F6" s="377"/>
      <c r="G6" s="377"/>
      <c r="H6" s="377"/>
      <c r="I6" s="377"/>
      <c r="J6" s="377"/>
      <c r="K6" s="377"/>
      <c r="L6" s="377"/>
      <c r="M6" s="377"/>
      <c r="N6" s="377"/>
      <c r="O6" s="377"/>
      <c r="P6" s="377"/>
      <c r="Q6" s="377"/>
      <c r="R6" s="377"/>
      <c r="S6" s="377"/>
      <c r="T6" s="377"/>
      <c r="U6" s="377"/>
    </row>
    <row r="7">
      <c r="A7" s="378">
        <v>44587.0</v>
      </c>
      <c r="B7" s="379">
        <v>205900.0</v>
      </c>
      <c r="C7" s="380" t="s">
        <v>8483</v>
      </c>
      <c r="D7" s="379">
        <v>269.0</v>
      </c>
      <c r="E7" s="380" t="s">
        <v>8309</v>
      </c>
      <c r="F7" s="377"/>
      <c r="G7" s="377"/>
      <c r="H7" s="377"/>
      <c r="I7" s="377"/>
      <c r="J7" s="377"/>
      <c r="K7" s="377"/>
      <c r="L7" s="377"/>
      <c r="M7" s="377"/>
      <c r="N7" s="377"/>
      <c r="O7" s="377"/>
      <c r="P7" s="377"/>
      <c r="Q7" s="377"/>
      <c r="R7" s="377"/>
      <c r="S7" s="377"/>
      <c r="T7" s="377"/>
      <c r="U7" s="377"/>
    </row>
    <row r="8">
      <c r="A8" s="378">
        <v>44587.0</v>
      </c>
      <c r="B8" s="379">
        <v>205900.0</v>
      </c>
      <c r="C8" s="380" t="s">
        <v>7566</v>
      </c>
      <c r="D8" s="380" t="s">
        <v>8315</v>
      </c>
      <c r="E8" s="380" t="s">
        <v>8309</v>
      </c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</row>
    <row r="9">
      <c r="A9" s="378">
        <v>44587.0</v>
      </c>
      <c r="B9" s="379">
        <v>205900.0</v>
      </c>
      <c r="C9" s="380" t="s">
        <v>8494</v>
      </c>
      <c r="D9" s="380" t="s">
        <v>8315</v>
      </c>
      <c r="E9" s="380" t="s">
        <v>8309</v>
      </c>
      <c r="F9" s="377"/>
      <c r="G9" s="377"/>
      <c r="H9" s="377"/>
      <c r="I9" s="377"/>
      <c r="J9" s="377"/>
      <c r="K9" s="377"/>
      <c r="L9" s="377"/>
      <c r="M9" s="377"/>
      <c r="N9" s="377"/>
      <c r="O9" s="377"/>
      <c r="P9" s="377"/>
      <c r="Q9" s="377"/>
      <c r="R9" s="377"/>
      <c r="S9" s="377"/>
      <c r="T9" s="377"/>
      <c r="U9" s="377"/>
    </row>
    <row r="10">
      <c r="A10" s="378">
        <v>44587.0</v>
      </c>
      <c r="B10" s="379">
        <v>205902.0</v>
      </c>
      <c r="C10" s="380" t="s">
        <v>8507</v>
      </c>
      <c r="D10" s="380" t="s">
        <v>8309</v>
      </c>
      <c r="E10" s="380" t="s">
        <v>8309</v>
      </c>
      <c r="F10" s="377"/>
      <c r="G10" s="377"/>
      <c r="H10" s="377"/>
      <c r="I10" s="377"/>
      <c r="J10" s="377"/>
      <c r="K10" s="377"/>
      <c r="L10" s="377"/>
      <c r="M10" s="377"/>
      <c r="N10" s="377"/>
      <c r="O10" s="377"/>
      <c r="P10" s="377"/>
      <c r="Q10" s="377"/>
      <c r="R10" s="377"/>
      <c r="S10" s="377"/>
      <c r="T10" s="377"/>
      <c r="U10" s="377"/>
    </row>
    <row r="11">
      <c r="A11" s="378">
        <v>44587.0</v>
      </c>
      <c r="B11" s="379">
        <v>205902.0</v>
      </c>
      <c r="C11" s="380" t="s">
        <v>7566</v>
      </c>
      <c r="D11" s="379">
        <v>698.0</v>
      </c>
      <c r="E11" s="380" t="s">
        <v>8309</v>
      </c>
      <c r="F11" s="377"/>
      <c r="G11" s="377"/>
      <c r="H11" s="377"/>
      <c r="I11" s="377"/>
      <c r="J11" s="377"/>
      <c r="K11" s="377"/>
      <c r="L11" s="377"/>
      <c r="M11" s="377"/>
      <c r="N11" s="377"/>
      <c r="O11" s="377"/>
      <c r="P11" s="377"/>
      <c r="Q11" s="377"/>
      <c r="R11" s="377"/>
      <c r="S11" s="377"/>
      <c r="T11" s="377"/>
      <c r="U11" s="377"/>
    </row>
    <row r="12">
      <c r="A12" s="378">
        <v>44587.0</v>
      </c>
      <c r="B12" s="379">
        <v>205902.0</v>
      </c>
      <c r="C12" s="380" t="s">
        <v>8494</v>
      </c>
      <c r="D12" s="379">
        <v>590.0</v>
      </c>
      <c r="E12" s="380" t="s">
        <v>8309</v>
      </c>
      <c r="F12" s="377"/>
      <c r="G12" s="377"/>
      <c r="H12" s="377"/>
      <c r="I12" s="377"/>
      <c r="J12" s="377"/>
      <c r="K12" s="377"/>
      <c r="L12" s="377"/>
      <c r="M12" s="377"/>
      <c r="N12" s="377"/>
      <c r="O12" s="377"/>
      <c r="P12" s="377"/>
      <c r="Q12" s="377"/>
      <c r="R12" s="377"/>
      <c r="S12" s="377"/>
      <c r="T12" s="377"/>
      <c r="U12" s="377"/>
    </row>
    <row r="13">
      <c r="A13" s="378">
        <v>44587.0</v>
      </c>
      <c r="B13" s="379">
        <v>205902.0</v>
      </c>
      <c r="C13" s="380" t="s">
        <v>7705</v>
      </c>
      <c r="D13" s="379">
        <v>66.3</v>
      </c>
      <c r="E13" s="380" t="s">
        <v>8309</v>
      </c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</row>
    <row r="14">
      <c r="A14" s="378">
        <v>44587.0</v>
      </c>
      <c r="B14" s="379">
        <v>205905.0</v>
      </c>
      <c r="C14" s="380" t="s">
        <v>8029</v>
      </c>
      <c r="D14" s="379">
        <v>935.0</v>
      </c>
      <c r="E14" s="380" t="s">
        <v>8309</v>
      </c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</row>
    <row r="15">
      <c r="A15" s="378">
        <v>44587.0</v>
      </c>
      <c r="B15" s="379">
        <v>205905.0</v>
      </c>
      <c r="C15" s="380" t="s">
        <v>8483</v>
      </c>
      <c r="D15" s="379">
        <v>90.5</v>
      </c>
      <c r="E15" s="380" t="s">
        <v>8309</v>
      </c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</row>
    <row r="16">
      <c r="A16" s="378">
        <v>44587.0</v>
      </c>
      <c r="B16" s="379">
        <v>205905.0</v>
      </c>
      <c r="C16" s="380" t="s">
        <v>7566</v>
      </c>
      <c r="D16" s="379">
        <v>1100.0</v>
      </c>
      <c r="E16" s="380" t="s">
        <v>8309</v>
      </c>
      <c r="F16" s="377"/>
      <c r="G16" s="377"/>
      <c r="H16" s="377"/>
      <c r="I16" s="377"/>
      <c r="J16" s="377"/>
      <c r="K16" s="377"/>
      <c r="L16" s="377"/>
      <c r="M16" s="377"/>
      <c r="N16" s="377"/>
      <c r="O16" s="377"/>
      <c r="P16" s="377"/>
      <c r="Q16" s="377"/>
      <c r="R16" s="377"/>
      <c r="S16" s="377"/>
      <c r="T16" s="377"/>
      <c r="U16" s="377"/>
    </row>
    <row r="17">
      <c r="A17" s="378">
        <v>44587.0</v>
      </c>
      <c r="B17" s="379">
        <v>205905.0</v>
      </c>
      <c r="C17" s="380" t="s">
        <v>8494</v>
      </c>
      <c r="D17" s="379">
        <v>1490.0</v>
      </c>
      <c r="E17" s="380" t="s">
        <v>8309</v>
      </c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</row>
    <row r="18">
      <c r="A18" s="378">
        <v>44587.0</v>
      </c>
      <c r="B18" s="379">
        <v>205905.0</v>
      </c>
      <c r="C18" s="380" t="s">
        <v>8507</v>
      </c>
      <c r="D18" s="380" t="s">
        <v>8309</v>
      </c>
      <c r="E18" s="380" t="s">
        <v>8309</v>
      </c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</row>
    <row r="19">
      <c r="A19" s="378">
        <v>44587.0</v>
      </c>
      <c r="B19" s="379">
        <v>205907.0</v>
      </c>
      <c r="C19" s="380" t="s">
        <v>7939</v>
      </c>
      <c r="D19" s="380" t="s">
        <v>8309</v>
      </c>
      <c r="E19" s="380" t="s">
        <v>8309</v>
      </c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</row>
    <row r="20">
      <c r="A20" s="378">
        <v>44587.0</v>
      </c>
      <c r="B20" s="379">
        <v>205907.0</v>
      </c>
      <c r="C20" s="380" t="s">
        <v>8507</v>
      </c>
      <c r="D20" s="380" t="s">
        <v>8309</v>
      </c>
      <c r="E20" s="380" t="s">
        <v>8309</v>
      </c>
      <c r="F20" s="377"/>
      <c r="G20" s="377"/>
      <c r="H20" s="377"/>
      <c r="I20" s="377"/>
      <c r="J20" s="377"/>
      <c r="K20" s="377"/>
      <c r="L20" s="377"/>
      <c r="M20" s="377"/>
      <c r="N20" s="377"/>
      <c r="O20" s="377"/>
      <c r="P20" s="377"/>
      <c r="Q20" s="377"/>
      <c r="R20" s="377"/>
      <c r="S20" s="377"/>
      <c r="T20" s="377"/>
      <c r="U20" s="377"/>
    </row>
    <row r="21">
      <c r="A21" s="378">
        <v>44587.0</v>
      </c>
      <c r="B21" s="379">
        <v>205907.0</v>
      </c>
      <c r="C21" s="380" t="s">
        <v>7556</v>
      </c>
      <c r="D21" s="380" t="s">
        <v>8315</v>
      </c>
      <c r="E21" s="380" t="s">
        <v>8309</v>
      </c>
      <c r="F21" s="377"/>
      <c r="G21" s="377"/>
      <c r="H21" s="377"/>
      <c r="I21" s="377"/>
      <c r="J21" s="377"/>
      <c r="K21" s="377"/>
      <c r="L21" s="377"/>
      <c r="M21" s="377"/>
      <c r="N21" s="377"/>
      <c r="O21" s="377"/>
      <c r="P21" s="377"/>
      <c r="Q21" s="377"/>
      <c r="R21" s="377"/>
      <c r="S21" s="377"/>
      <c r="T21" s="377"/>
      <c r="U21" s="377"/>
    </row>
    <row r="22">
      <c r="A22" s="378">
        <v>44587.0</v>
      </c>
      <c r="B22" s="379">
        <v>205907.0</v>
      </c>
      <c r="C22" s="380" t="s">
        <v>8029</v>
      </c>
      <c r="D22" s="379">
        <v>137.0</v>
      </c>
      <c r="E22" s="380" t="s">
        <v>8309</v>
      </c>
      <c r="F22" s="377"/>
      <c r="G22" s="377"/>
      <c r="H22" s="377"/>
      <c r="I22" s="377"/>
      <c r="J22" s="377"/>
      <c r="K22" s="377"/>
      <c r="L22" s="377"/>
      <c r="M22" s="377"/>
      <c r="N22" s="377"/>
      <c r="O22" s="377"/>
      <c r="P22" s="377"/>
      <c r="Q22" s="377"/>
      <c r="R22" s="377"/>
      <c r="S22" s="377"/>
      <c r="T22" s="377"/>
      <c r="U22" s="377"/>
    </row>
    <row r="23">
      <c r="A23" s="378">
        <v>44587.0</v>
      </c>
      <c r="B23" s="379">
        <v>205907.0</v>
      </c>
      <c r="C23" s="380" t="s">
        <v>8494</v>
      </c>
      <c r="D23" s="379">
        <v>60.4</v>
      </c>
      <c r="E23" s="380" t="s">
        <v>8309</v>
      </c>
      <c r="F23" s="377"/>
      <c r="G23" s="377"/>
      <c r="H23" s="377"/>
      <c r="I23" s="377"/>
      <c r="J23" s="377"/>
      <c r="K23" s="377"/>
      <c r="L23" s="377"/>
      <c r="M23" s="377"/>
      <c r="N23" s="377"/>
      <c r="O23" s="377"/>
      <c r="P23" s="377"/>
      <c r="Q23" s="377"/>
      <c r="R23" s="377"/>
      <c r="S23" s="377"/>
      <c r="T23" s="377"/>
      <c r="U23" s="377"/>
    </row>
    <row r="24">
      <c r="A24" s="378">
        <v>44587.0</v>
      </c>
      <c r="B24" s="379">
        <v>205907.0</v>
      </c>
      <c r="C24" s="380" t="s">
        <v>7576</v>
      </c>
      <c r="D24" s="380" t="s">
        <v>8315</v>
      </c>
      <c r="E24" s="380" t="s">
        <v>8309</v>
      </c>
      <c r="F24" s="377"/>
      <c r="G24" s="377"/>
      <c r="H24" s="377"/>
      <c r="I24" s="377"/>
      <c r="J24" s="377"/>
      <c r="K24" s="377"/>
      <c r="L24" s="377"/>
      <c r="M24" s="377"/>
      <c r="N24" s="377"/>
      <c r="O24" s="377"/>
      <c r="P24" s="377"/>
      <c r="Q24" s="377"/>
      <c r="R24" s="377"/>
      <c r="S24" s="377"/>
      <c r="T24" s="377"/>
      <c r="U24" s="377"/>
    </row>
    <row r="25">
      <c r="A25" s="378">
        <v>44587.0</v>
      </c>
      <c r="B25" s="379">
        <v>205910.0</v>
      </c>
      <c r="C25" s="380" t="s">
        <v>7569</v>
      </c>
      <c r="D25" s="379">
        <v>116.0</v>
      </c>
      <c r="E25" s="380" t="s">
        <v>8309</v>
      </c>
      <c r="F25" s="377"/>
      <c r="G25" s="377"/>
      <c r="H25" s="377"/>
      <c r="I25" s="377"/>
      <c r="J25" s="377"/>
      <c r="K25" s="377"/>
      <c r="L25" s="377"/>
      <c r="M25" s="377"/>
      <c r="N25" s="377"/>
      <c r="O25" s="377"/>
      <c r="P25" s="377"/>
      <c r="Q25" s="377"/>
      <c r="R25" s="377"/>
      <c r="S25" s="377"/>
      <c r="T25" s="377"/>
      <c r="U25" s="377"/>
    </row>
    <row r="26">
      <c r="A26" s="378">
        <v>44587.0</v>
      </c>
      <c r="B26" s="379">
        <v>205910.0</v>
      </c>
      <c r="C26" s="380" t="s">
        <v>8495</v>
      </c>
      <c r="D26" s="379">
        <v>342.0</v>
      </c>
      <c r="E26" s="380" t="s">
        <v>8309</v>
      </c>
      <c r="F26" s="377"/>
      <c r="G26" s="377"/>
      <c r="H26" s="377"/>
      <c r="I26" s="377"/>
      <c r="J26" s="377"/>
      <c r="K26" s="377"/>
      <c r="L26" s="377"/>
      <c r="M26" s="377"/>
      <c r="N26" s="377"/>
      <c r="O26" s="377"/>
      <c r="P26" s="377"/>
      <c r="Q26" s="377"/>
      <c r="R26" s="377"/>
      <c r="S26" s="377"/>
      <c r="T26" s="377"/>
      <c r="U26" s="377"/>
    </row>
    <row r="27">
      <c r="A27" s="378">
        <v>44587.0</v>
      </c>
      <c r="B27" s="379">
        <v>205910.0</v>
      </c>
      <c r="C27" s="380" t="s">
        <v>7569</v>
      </c>
      <c r="D27" s="380" t="s">
        <v>8309</v>
      </c>
      <c r="E27" s="380" t="s">
        <v>8309</v>
      </c>
      <c r="F27" s="377"/>
      <c r="G27" s="377"/>
      <c r="H27" s="377"/>
      <c r="I27" s="377"/>
      <c r="J27" s="377"/>
      <c r="K27" s="377"/>
      <c r="L27" s="377"/>
      <c r="M27" s="377"/>
      <c r="N27" s="377"/>
      <c r="O27" s="377"/>
      <c r="P27" s="377"/>
      <c r="Q27" s="377"/>
      <c r="R27" s="377"/>
      <c r="S27" s="377"/>
      <c r="T27" s="377"/>
      <c r="U27" s="377"/>
    </row>
    <row r="28">
      <c r="A28" s="378">
        <v>44587.0</v>
      </c>
      <c r="B28" s="379">
        <v>205912.0</v>
      </c>
      <c r="C28" s="380" t="s">
        <v>8507</v>
      </c>
      <c r="D28" s="380" t="s">
        <v>8309</v>
      </c>
      <c r="E28" s="380" t="s">
        <v>8309</v>
      </c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</row>
    <row r="29">
      <c r="A29" s="378">
        <v>44587.0</v>
      </c>
      <c r="B29" s="379">
        <v>205912.0</v>
      </c>
      <c r="C29" s="380" t="s">
        <v>7566</v>
      </c>
      <c r="D29" s="379">
        <v>572.0</v>
      </c>
      <c r="E29" s="380" t="s">
        <v>8309</v>
      </c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</row>
    <row r="30">
      <c r="A30" s="378">
        <v>44587.0</v>
      </c>
      <c r="B30" s="379">
        <v>205912.0</v>
      </c>
      <c r="C30" s="380" t="s">
        <v>8494</v>
      </c>
      <c r="D30" s="379">
        <v>1710.0</v>
      </c>
      <c r="E30" s="380" t="s">
        <v>8309</v>
      </c>
      <c r="F30" s="377"/>
      <c r="G30" s="377"/>
      <c r="H30" s="377"/>
      <c r="I30" s="377"/>
      <c r="J30" s="377"/>
      <c r="K30" s="377"/>
      <c r="L30" s="377"/>
      <c r="M30" s="377"/>
      <c r="N30" s="377"/>
      <c r="O30" s="377"/>
      <c r="P30" s="377"/>
      <c r="Q30" s="377"/>
      <c r="R30" s="377"/>
      <c r="S30" s="377"/>
      <c r="T30" s="377"/>
      <c r="U30" s="377"/>
    </row>
    <row r="31">
      <c r="A31" s="378">
        <v>44587.0</v>
      </c>
      <c r="B31" s="379">
        <v>205912.0</v>
      </c>
      <c r="C31" s="380" t="s">
        <v>7576</v>
      </c>
      <c r="D31" s="380" t="s">
        <v>8315</v>
      </c>
      <c r="E31" s="380" t="s">
        <v>8309</v>
      </c>
      <c r="F31" s="377"/>
      <c r="G31" s="377"/>
      <c r="H31" s="377"/>
      <c r="I31" s="377"/>
      <c r="J31" s="377"/>
      <c r="K31" s="377"/>
      <c r="L31" s="377"/>
      <c r="M31" s="377"/>
      <c r="N31" s="377"/>
      <c r="O31" s="377"/>
      <c r="P31" s="377"/>
      <c r="Q31" s="377"/>
      <c r="R31" s="377"/>
      <c r="S31" s="377"/>
      <c r="T31" s="377"/>
      <c r="U31" s="377"/>
    </row>
    <row r="32">
      <c r="A32" s="378">
        <v>44587.0</v>
      </c>
      <c r="B32" s="379">
        <v>205913.0</v>
      </c>
      <c r="C32" s="380" t="s">
        <v>7569</v>
      </c>
      <c r="D32" s="379">
        <v>1780.0</v>
      </c>
      <c r="E32" s="380" t="s">
        <v>8309</v>
      </c>
      <c r="F32" s="377"/>
      <c r="G32" s="377"/>
      <c r="H32" s="377"/>
      <c r="I32" s="377"/>
      <c r="J32" s="377"/>
      <c r="K32" s="377"/>
      <c r="L32" s="377"/>
      <c r="M32" s="377"/>
      <c r="N32" s="377"/>
      <c r="O32" s="377"/>
      <c r="P32" s="377"/>
      <c r="Q32" s="377"/>
      <c r="R32" s="377"/>
      <c r="S32" s="377"/>
      <c r="T32" s="377"/>
      <c r="U32" s="377"/>
    </row>
    <row r="33">
      <c r="A33" s="378">
        <v>44587.0</v>
      </c>
      <c r="B33" s="379">
        <v>205913.0</v>
      </c>
      <c r="C33" s="380" t="s">
        <v>8495</v>
      </c>
      <c r="D33" s="380" t="s">
        <v>8315</v>
      </c>
      <c r="E33" s="380" t="s">
        <v>8309</v>
      </c>
      <c r="F33" s="377"/>
      <c r="G33" s="377"/>
      <c r="H33" s="377"/>
      <c r="I33" s="377"/>
      <c r="J33" s="377"/>
      <c r="K33" s="377"/>
      <c r="L33" s="377"/>
      <c r="M33" s="377"/>
      <c r="N33" s="377"/>
      <c r="O33" s="377"/>
      <c r="P33" s="377"/>
      <c r="Q33" s="377"/>
      <c r="R33" s="377"/>
      <c r="S33" s="377"/>
      <c r="T33" s="377"/>
      <c r="U33" s="377"/>
    </row>
    <row r="34">
      <c r="A34" s="378">
        <v>44587.0</v>
      </c>
      <c r="B34" s="379">
        <v>205913.0</v>
      </c>
      <c r="C34" s="380" t="s">
        <v>7570</v>
      </c>
      <c r="D34" s="380" t="s">
        <v>8315</v>
      </c>
      <c r="E34" s="380" t="s">
        <v>8309</v>
      </c>
      <c r="F34" s="377"/>
      <c r="G34" s="377"/>
      <c r="H34" s="377"/>
      <c r="I34" s="377"/>
      <c r="J34" s="377"/>
      <c r="K34" s="377"/>
      <c r="L34" s="377"/>
      <c r="M34" s="377"/>
      <c r="N34" s="377"/>
      <c r="O34" s="377"/>
      <c r="P34" s="377"/>
      <c r="Q34" s="377"/>
      <c r="R34" s="377"/>
      <c r="S34" s="377"/>
      <c r="T34" s="377"/>
      <c r="U34" s="377"/>
    </row>
    <row r="35">
      <c r="A35" s="378">
        <v>44587.0</v>
      </c>
      <c r="B35" s="379">
        <v>205913.0</v>
      </c>
      <c r="C35" s="380" t="s">
        <v>8507</v>
      </c>
      <c r="D35" s="380" t="s">
        <v>8309</v>
      </c>
      <c r="E35" s="380" t="s">
        <v>8309</v>
      </c>
      <c r="F35" s="377"/>
      <c r="G35" s="377"/>
      <c r="H35" s="377"/>
      <c r="I35" s="377"/>
      <c r="J35" s="377"/>
      <c r="K35" s="377"/>
      <c r="L35" s="377"/>
      <c r="M35" s="377"/>
      <c r="N35" s="377"/>
      <c r="O35" s="377"/>
      <c r="P35" s="377"/>
      <c r="Q35" s="377"/>
      <c r="R35" s="377"/>
      <c r="S35" s="377"/>
      <c r="T35" s="377"/>
      <c r="U35" s="377"/>
    </row>
    <row r="36">
      <c r="A36" s="378">
        <v>44587.0</v>
      </c>
      <c r="B36" s="379">
        <v>205913.0</v>
      </c>
      <c r="C36" s="380" t="s">
        <v>7569</v>
      </c>
      <c r="D36" s="380" t="s">
        <v>8309</v>
      </c>
      <c r="E36" s="380" t="s">
        <v>8309</v>
      </c>
      <c r="F36" s="377"/>
      <c r="G36" s="377"/>
      <c r="H36" s="377"/>
      <c r="I36" s="377"/>
      <c r="J36" s="377"/>
      <c r="K36" s="377"/>
      <c r="L36" s="377"/>
      <c r="M36" s="377"/>
      <c r="N36" s="377"/>
      <c r="O36" s="377"/>
      <c r="P36" s="377"/>
      <c r="Q36" s="377"/>
      <c r="R36" s="377"/>
      <c r="S36" s="377"/>
      <c r="T36" s="377"/>
      <c r="U36" s="377"/>
    </row>
    <row r="37">
      <c r="A37" s="378">
        <v>44587.0</v>
      </c>
      <c r="B37" s="379">
        <v>205914.0</v>
      </c>
      <c r="C37" s="380" t="s">
        <v>8507</v>
      </c>
      <c r="D37" s="380" t="s">
        <v>8309</v>
      </c>
      <c r="E37" s="380" t="s">
        <v>8309</v>
      </c>
      <c r="F37" s="377"/>
      <c r="G37" s="377"/>
      <c r="H37" s="377"/>
      <c r="I37" s="377"/>
      <c r="J37" s="377"/>
      <c r="K37" s="377"/>
      <c r="L37" s="377"/>
      <c r="M37" s="377"/>
      <c r="N37" s="377"/>
      <c r="O37" s="377"/>
      <c r="P37" s="377"/>
      <c r="Q37" s="377"/>
      <c r="R37" s="377"/>
      <c r="S37" s="377"/>
      <c r="T37" s="377"/>
      <c r="U37" s="377"/>
    </row>
    <row r="38">
      <c r="A38" s="378">
        <v>44587.0</v>
      </c>
      <c r="B38" s="379">
        <v>205914.0</v>
      </c>
      <c r="C38" s="380" t="s">
        <v>7566</v>
      </c>
      <c r="D38" s="379">
        <v>779.0</v>
      </c>
      <c r="E38" s="380" t="s">
        <v>8309</v>
      </c>
      <c r="F38" s="377"/>
      <c r="G38" s="377"/>
      <c r="H38" s="377"/>
      <c r="I38" s="377"/>
      <c r="J38" s="377"/>
      <c r="K38" s="377"/>
      <c r="L38" s="377"/>
      <c r="M38" s="377"/>
      <c r="N38" s="377"/>
      <c r="O38" s="377"/>
      <c r="P38" s="377"/>
      <c r="Q38" s="377"/>
      <c r="R38" s="377"/>
      <c r="S38" s="377"/>
      <c r="T38" s="377"/>
      <c r="U38" s="377"/>
    </row>
    <row r="39">
      <c r="A39" s="378">
        <v>44587.0</v>
      </c>
      <c r="B39" s="379">
        <v>205914.0</v>
      </c>
      <c r="C39" s="380" t="s">
        <v>8494</v>
      </c>
      <c r="D39" s="379">
        <v>606.0</v>
      </c>
      <c r="E39" s="380" t="s">
        <v>8309</v>
      </c>
      <c r="F39" s="377"/>
      <c r="G39" s="377"/>
      <c r="H39" s="377"/>
      <c r="I39" s="377"/>
      <c r="J39" s="377"/>
      <c r="K39" s="377"/>
      <c r="L39" s="377"/>
      <c r="M39" s="377"/>
      <c r="N39" s="377"/>
      <c r="O39" s="377"/>
      <c r="P39" s="377"/>
      <c r="Q39" s="377"/>
      <c r="R39" s="377"/>
      <c r="S39" s="377"/>
      <c r="T39" s="377"/>
      <c r="U39" s="377"/>
    </row>
    <row r="40">
      <c r="A40" s="378">
        <v>44587.0</v>
      </c>
      <c r="B40" s="379">
        <v>205917.0</v>
      </c>
      <c r="C40" s="380" t="s">
        <v>7566</v>
      </c>
      <c r="D40" s="379">
        <v>131.0</v>
      </c>
      <c r="E40" s="380" t="s">
        <v>8309</v>
      </c>
      <c r="F40" s="377"/>
      <c r="G40" s="377"/>
      <c r="H40" s="377"/>
      <c r="I40" s="377"/>
      <c r="J40" s="377"/>
      <c r="K40" s="377"/>
      <c r="L40" s="377"/>
      <c r="M40" s="377"/>
      <c r="N40" s="377"/>
      <c r="O40" s="377"/>
      <c r="P40" s="377"/>
      <c r="Q40" s="377"/>
      <c r="R40" s="377"/>
      <c r="S40" s="377"/>
      <c r="T40" s="377"/>
      <c r="U40" s="377"/>
    </row>
    <row r="41">
      <c r="A41" s="378">
        <v>44587.0</v>
      </c>
      <c r="B41" s="379">
        <v>205917.0</v>
      </c>
      <c r="C41" s="380" t="s">
        <v>8494</v>
      </c>
      <c r="D41" s="379">
        <v>975.0</v>
      </c>
      <c r="E41" s="380" t="s">
        <v>8309</v>
      </c>
      <c r="F41" s="377"/>
      <c r="G41" s="377"/>
      <c r="H41" s="377"/>
      <c r="I41" s="377"/>
      <c r="J41" s="377"/>
      <c r="K41" s="377"/>
      <c r="L41" s="377"/>
      <c r="M41" s="377"/>
      <c r="N41" s="377"/>
      <c r="O41" s="377"/>
      <c r="P41" s="377"/>
      <c r="Q41" s="377"/>
      <c r="R41" s="377"/>
      <c r="S41" s="377"/>
      <c r="T41" s="377"/>
      <c r="U41" s="377"/>
    </row>
    <row r="42">
      <c r="A42" s="378">
        <v>44587.0</v>
      </c>
      <c r="B42" s="379">
        <v>205917.0</v>
      </c>
      <c r="C42" s="380" t="s">
        <v>7606</v>
      </c>
      <c r="D42" s="379">
        <v>440.0</v>
      </c>
      <c r="E42" s="380" t="s">
        <v>8309</v>
      </c>
      <c r="F42" s="377"/>
      <c r="G42" s="377"/>
      <c r="H42" s="377"/>
      <c r="I42" s="377"/>
      <c r="J42" s="377"/>
      <c r="K42" s="377"/>
      <c r="L42" s="377"/>
      <c r="M42" s="377"/>
      <c r="N42" s="377"/>
      <c r="O42" s="377"/>
      <c r="P42" s="377"/>
      <c r="Q42" s="377"/>
      <c r="R42" s="377"/>
      <c r="S42" s="377"/>
      <c r="T42" s="377"/>
      <c r="U42" s="377"/>
    </row>
    <row r="43">
      <c r="A43" s="378">
        <v>44587.0</v>
      </c>
      <c r="B43" s="379">
        <v>205917.0</v>
      </c>
      <c r="C43" s="380" t="s">
        <v>8507</v>
      </c>
      <c r="D43" s="380" t="s">
        <v>8309</v>
      </c>
      <c r="E43" s="380" t="s">
        <v>8309</v>
      </c>
      <c r="F43" s="377"/>
      <c r="G43" s="377"/>
      <c r="H43" s="377"/>
      <c r="I43" s="377"/>
      <c r="J43" s="377"/>
      <c r="K43" s="377"/>
      <c r="L43" s="377"/>
      <c r="M43" s="377"/>
      <c r="N43" s="377"/>
      <c r="O43" s="377"/>
      <c r="P43" s="377"/>
      <c r="Q43" s="377"/>
      <c r="R43" s="377"/>
      <c r="S43" s="377"/>
      <c r="T43" s="377"/>
      <c r="U43" s="377"/>
    </row>
    <row r="44">
      <c r="A44" s="378">
        <v>44587.0</v>
      </c>
      <c r="B44" s="379">
        <v>205918.0</v>
      </c>
      <c r="C44" s="380" t="s">
        <v>7570</v>
      </c>
      <c r="D44" s="380" t="s">
        <v>8315</v>
      </c>
      <c r="E44" s="380" t="s">
        <v>8309</v>
      </c>
      <c r="F44" s="377"/>
      <c r="G44" s="377"/>
      <c r="H44" s="377"/>
      <c r="I44" s="377"/>
      <c r="J44" s="377"/>
      <c r="K44" s="377"/>
      <c r="L44" s="377"/>
      <c r="M44" s="377"/>
      <c r="N44" s="377"/>
      <c r="O44" s="377"/>
      <c r="P44" s="377"/>
      <c r="Q44" s="377"/>
      <c r="R44" s="377"/>
      <c r="S44" s="377"/>
      <c r="T44" s="377"/>
      <c r="U44" s="377"/>
    </row>
    <row r="45">
      <c r="A45" s="378">
        <v>44587.0</v>
      </c>
      <c r="B45" s="379">
        <v>205920.0</v>
      </c>
      <c r="C45" s="380" t="s">
        <v>7570</v>
      </c>
      <c r="D45" s="379">
        <v>1040.0</v>
      </c>
      <c r="E45" s="380" t="s">
        <v>8309</v>
      </c>
      <c r="F45" s="377"/>
      <c r="G45" s="377"/>
      <c r="H45" s="377"/>
      <c r="I45" s="377"/>
      <c r="J45" s="377"/>
      <c r="K45" s="377"/>
      <c r="L45" s="377"/>
      <c r="M45" s="377"/>
      <c r="N45" s="377"/>
      <c r="O45" s="377"/>
      <c r="P45" s="377"/>
      <c r="Q45" s="377"/>
      <c r="R45" s="377"/>
      <c r="S45" s="377"/>
      <c r="T45" s="377"/>
      <c r="U45" s="377"/>
    </row>
    <row r="46">
      <c r="A46" s="378">
        <v>44587.0</v>
      </c>
      <c r="B46" s="379">
        <v>205921.0</v>
      </c>
      <c r="C46" s="380" t="s">
        <v>7566</v>
      </c>
      <c r="D46" s="379">
        <v>53.0</v>
      </c>
      <c r="E46" s="380" t="s">
        <v>8309</v>
      </c>
      <c r="F46" s="377"/>
      <c r="G46" s="377"/>
      <c r="H46" s="377"/>
      <c r="I46" s="377"/>
      <c r="J46" s="377"/>
      <c r="K46" s="377"/>
      <c r="L46" s="377"/>
      <c r="M46" s="377"/>
      <c r="N46" s="377"/>
      <c r="O46" s="377"/>
      <c r="P46" s="377"/>
      <c r="Q46" s="377"/>
      <c r="R46" s="377"/>
      <c r="S46" s="377"/>
      <c r="T46" s="377"/>
      <c r="U46" s="377"/>
    </row>
    <row r="47">
      <c r="A47" s="378">
        <v>44587.0</v>
      </c>
      <c r="B47" s="379">
        <v>205921.0</v>
      </c>
      <c r="C47" s="380" t="s">
        <v>8494</v>
      </c>
      <c r="D47" s="379">
        <v>301.0</v>
      </c>
      <c r="E47" s="380" t="s">
        <v>8309</v>
      </c>
      <c r="F47" s="377"/>
      <c r="G47" s="377"/>
      <c r="H47" s="377"/>
      <c r="I47" s="377"/>
      <c r="J47" s="377"/>
      <c r="K47" s="377"/>
      <c r="L47" s="377"/>
      <c r="M47" s="377"/>
      <c r="N47" s="377"/>
      <c r="O47" s="377"/>
      <c r="P47" s="377"/>
      <c r="Q47" s="377"/>
      <c r="R47" s="377"/>
      <c r="S47" s="377"/>
      <c r="T47" s="377"/>
      <c r="U47" s="377"/>
    </row>
    <row r="48">
      <c r="A48" s="378">
        <v>44587.0</v>
      </c>
      <c r="B48" s="379">
        <v>205921.0</v>
      </c>
      <c r="C48" s="380" t="s">
        <v>7576</v>
      </c>
      <c r="D48" s="380" t="s">
        <v>8315</v>
      </c>
      <c r="E48" s="380" t="s">
        <v>8309</v>
      </c>
      <c r="F48" s="377"/>
      <c r="G48" s="377"/>
      <c r="H48" s="377"/>
      <c r="I48" s="377"/>
      <c r="J48" s="377"/>
      <c r="K48" s="377"/>
      <c r="L48" s="377"/>
      <c r="M48" s="377"/>
      <c r="N48" s="377"/>
      <c r="O48" s="377"/>
      <c r="P48" s="377"/>
      <c r="Q48" s="377"/>
      <c r="R48" s="377"/>
      <c r="S48" s="377"/>
      <c r="T48" s="377"/>
      <c r="U48" s="377"/>
    </row>
    <row r="49">
      <c r="A49" s="378">
        <v>44587.0</v>
      </c>
      <c r="B49" s="379">
        <v>205921.0</v>
      </c>
      <c r="C49" s="380" t="s">
        <v>8342</v>
      </c>
      <c r="D49" s="380" t="s">
        <v>8309</v>
      </c>
      <c r="E49" s="380" t="s">
        <v>8309</v>
      </c>
      <c r="F49" s="377"/>
      <c r="G49" s="377"/>
      <c r="H49" s="377"/>
      <c r="I49" s="377"/>
      <c r="J49" s="377"/>
      <c r="K49" s="377"/>
      <c r="L49" s="377"/>
      <c r="M49" s="377"/>
      <c r="N49" s="377"/>
      <c r="O49" s="377"/>
      <c r="P49" s="377"/>
      <c r="Q49" s="377"/>
      <c r="R49" s="377"/>
      <c r="S49" s="377"/>
      <c r="T49" s="377"/>
      <c r="U49" s="377"/>
    </row>
    <row r="50">
      <c r="A50" s="378">
        <v>44587.0</v>
      </c>
      <c r="B50" s="379">
        <v>205921.0</v>
      </c>
      <c r="C50" s="380" t="s">
        <v>8324</v>
      </c>
      <c r="D50" s="380" t="s">
        <v>8309</v>
      </c>
      <c r="E50" s="380" t="s">
        <v>8309</v>
      </c>
      <c r="F50" s="377"/>
      <c r="G50" s="377"/>
      <c r="H50" s="377"/>
      <c r="I50" s="377"/>
      <c r="J50" s="377"/>
      <c r="K50" s="377"/>
      <c r="L50" s="377"/>
      <c r="M50" s="377"/>
      <c r="N50" s="377"/>
      <c r="O50" s="377"/>
      <c r="P50" s="377"/>
      <c r="Q50" s="377"/>
      <c r="R50" s="377"/>
      <c r="S50" s="377"/>
      <c r="T50" s="377"/>
      <c r="U50" s="377"/>
    </row>
    <row r="51">
      <c r="A51" s="378">
        <v>44587.0</v>
      </c>
      <c r="B51" s="379">
        <v>205921.0</v>
      </c>
      <c r="C51" s="380" t="s">
        <v>8507</v>
      </c>
      <c r="D51" s="380" t="s">
        <v>8309</v>
      </c>
      <c r="E51" s="380" t="s">
        <v>8309</v>
      </c>
      <c r="F51" s="377"/>
      <c r="G51" s="377"/>
      <c r="H51" s="377"/>
      <c r="I51" s="377"/>
      <c r="J51" s="377"/>
      <c r="K51" s="377"/>
      <c r="L51" s="377"/>
      <c r="M51" s="377"/>
      <c r="N51" s="377"/>
      <c r="O51" s="377"/>
      <c r="P51" s="377"/>
      <c r="Q51" s="377"/>
      <c r="R51" s="377"/>
      <c r="S51" s="377"/>
      <c r="T51" s="377"/>
      <c r="U51" s="377"/>
    </row>
    <row r="52">
      <c r="A52" s="378">
        <v>44587.0</v>
      </c>
      <c r="B52" s="379">
        <v>205926.0</v>
      </c>
      <c r="C52" s="380" t="s">
        <v>7606</v>
      </c>
      <c r="D52" s="380" t="s">
        <v>8315</v>
      </c>
      <c r="E52" s="380" t="s">
        <v>8309</v>
      </c>
      <c r="F52" s="377"/>
      <c r="G52" s="377"/>
      <c r="H52" s="377"/>
      <c r="I52" s="377"/>
      <c r="J52" s="377"/>
      <c r="K52" s="377"/>
      <c r="L52" s="377"/>
      <c r="M52" s="377"/>
      <c r="N52" s="377"/>
      <c r="O52" s="377"/>
      <c r="P52" s="377"/>
      <c r="Q52" s="377"/>
      <c r="R52" s="377"/>
      <c r="S52" s="377"/>
      <c r="T52" s="377"/>
      <c r="U52" s="377"/>
    </row>
    <row r="53">
      <c r="A53" s="378">
        <v>44587.0</v>
      </c>
      <c r="B53" s="379">
        <v>205926.0</v>
      </c>
      <c r="C53" s="380" t="s">
        <v>7576</v>
      </c>
      <c r="D53" s="380" t="s">
        <v>8315</v>
      </c>
      <c r="E53" s="380" t="s">
        <v>8309</v>
      </c>
      <c r="F53" s="377"/>
      <c r="G53" s="377"/>
      <c r="H53" s="377"/>
      <c r="I53" s="377"/>
      <c r="J53" s="377"/>
      <c r="K53" s="377"/>
      <c r="L53" s="377"/>
      <c r="M53" s="377"/>
      <c r="N53" s="377"/>
      <c r="O53" s="377"/>
      <c r="P53" s="377"/>
      <c r="Q53" s="377"/>
      <c r="R53" s="377"/>
      <c r="S53" s="377"/>
      <c r="T53" s="377"/>
      <c r="U53" s="377"/>
    </row>
    <row r="54">
      <c r="A54" s="378">
        <v>44587.0</v>
      </c>
      <c r="B54" s="379">
        <v>205927.0</v>
      </c>
      <c r="C54" s="380" t="s">
        <v>7640</v>
      </c>
      <c r="D54" s="379">
        <v>451.0</v>
      </c>
      <c r="E54" s="380" t="s">
        <v>8309</v>
      </c>
      <c r="F54" s="377"/>
      <c r="G54" s="377"/>
      <c r="H54" s="377"/>
      <c r="I54" s="377"/>
      <c r="J54" s="377"/>
      <c r="K54" s="377"/>
      <c r="L54" s="377"/>
      <c r="M54" s="377"/>
      <c r="N54" s="377"/>
      <c r="O54" s="377"/>
      <c r="P54" s="377"/>
      <c r="Q54" s="377"/>
      <c r="R54" s="377"/>
      <c r="S54" s="377"/>
      <c r="T54" s="377"/>
      <c r="U54" s="377"/>
    </row>
    <row r="55">
      <c r="A55" s="378">
        <v>44587.0</v>
      </c>
      <c r="B55" s="379">
        <v>205927.0</v>
      </c>
      <c r="C55" s="380" t="s">
        <v>7570</v>
      </c>
      <c r="D55" s="380" t="s">
        <v>8315</v>
      </c>
      <c r="E55" s="380" t="s">
        <v>8309</v>
      </c>
      <c r="F55" s="377"/>
      <c r="G55" s="377"/>
      <c r="H55" s="377"/>
      <c r="I55" s="377"/>
      <c r="J55" s="377"/>
      <c r="K55" s="377"/>
      <c r="L55" s="377"/>
      <c r="M55" s="377"/>
      <c r="N55" s="377"/>
      <c r="O55" s="377"/>
      <c r="P55" s="377"/>
      <c r="Q55" s="377"/>
      <c r="R55" s="377"/>
      <c r="S55" s="377"/>
      <c r="T55" s="377"/>
      <c r="U55" s="377"/>
    </row>
    <row r="56">
      <c r="A56" s="378">
        <v>44587.0</v>
      </c>
      <c r="B56" s="379">
        <v>205928.0</v>
      </c>
      <c r="C56" s="380" t="s">
        <v>7556</v>
      </c>
      <c r="D56" s="380" t="s">
        <v>8315</v>
      </c>
      <c r="E56" s="380" t="s">
        <v>8309</v>
      </c>
      <c r="F56" s="377"/>
      <c r="G56" s="377"/>
      <c r="H56" s="377"/>
      <c r="I56" s="377"/>
      <c r="J56" s="377"/>
      <c r="K56" s="377"/>
      <c r="L56" s="377"/>
      <c r="M56" s="377"/>
      <c r="N56" s="377"/>
      <c r="O56" s="377"/>
      <c r="P56" s="377"/>
      <c r="Q56" s="377"/>
      <c r="R56" s="377"/>
      <c r="S56" s="377"/>
      <c r="T56" s="377"/>
      <c r="U56" s="377"/>
    </row>
    <row r="57">
      <c r="A57" s="378">
        <v>44587.0</v>
      </c>
      <c r="B57" s="379">
        <v>205928.0</v>
      </c>
      <c r="C57" s="380" t="s">
        <v>8494</v>
      </c>
      <c r="D57" s="379">
        <v>56.6</v>
      </c>
      <c r="E57" s="380" t="s">
        <v>8309</v>
      </c>
      <c r="F57" s="377"/>
      <c r="G57" s="377"/>
      <c r="H57" s="377"/>
      <c r="I57" s="377"/>
      <c r="J57" s="377"/>
      <c r="K57" s="377"/>
      <c r="L57" s="377"/>
      <c r="M57" s="377"/>
      <c r="N57" s="377"/>
      <c r="O57" s="377"/>
      <c r="P57" s="377"/>
      <c r="Q57" s="377"/>
      <c r="R57" s="377"/>
      <c r="S57" s="377"/>
      <c r="T57" s="377"/>
      <c r="U57" s="377"/>
    </row>
    <row r="58">
      <c r="A58" s="378">
        <v>44587.0</v>
      </c>
      <c r="B58" s="379">
        <v>205928.0</v>
      </c>
      <c r="C58" s="380" t="s">
        <v>8507</v>
      </c>
      <c r="D58" s="380" t="s">
        <v>8309</v>
      </c>
      <c r="E58" s="380" t="s">
        <v>8309</v>
      </c>
      <c r="F58" s="377"/>
      <c r="G58" s="377"/>
      <c r="H58" s="377"/>
      <c r="I58" s="377"/>
      <c r="J58" s="377"/>
      <c r="K58" s="377"/>
      <c r="L58" s="377"/>
      <c r="M58" s="377"/>
      <c r="N58" s="377"/>
      <c r="O58" s="377"/>
      <c r="P58" s="377"/>
      <c r="Q58" s="377"/>
      <c r="R58" s="377"/>
      <c r="S58" s="377"/>
      <c r="T58" s="377"/>
      <c r="U58" s="377"/>
    </row>
    <row r="59">
      <c r="A59" s="378">
        <v>44587.0</v>
      </c>
      <c r="B59" s="379">
        <v>205929.0</v>
      </c>
      <c r="C59" s="380" t="s">
        <v>8507</v>
      </c>
      <c r="D59" s="380" t="s">
        <v>8309</v>
      </c>
      <c r="E59" s="380" t="s">
        <v>8309</v>
      </c>
      <c r="F59" s="377"/>
      <c r="G59" s="377"/>
      <c r="H59" s="377"/>
      <c r="I59" s="377"/>
      <c r="J59" s="377"/>
      <c r="K59" s="377"/>
      <c r="L59" s="377"/>
      <c r="M59" s="377"/>
      <c r="N59" s="377"/>
      <c r="O59" s="377"/>
      <c r="P59" s="377"/>
      <c r="Q59" s="377"/>
      <c r="R59" s="377"/>
      <c r="S59" s="377"/>
      <c r="T59" s="377"/>
      <c r="U59" s="377"/>
    </row>
    <row r="60">
      <c r="A60" s="378">
        <v>44587.0</v>
      </c>
      <c r="B60" s="379">
        <v>205929.0</v>
      </c>
      <c r="C60" s="380" t="s">
        <v>7569</v>
      </c>
      <c r="D60" s="380" t="s">
        <v>8309</v>
      </c>
      <c r="E60" s="380" t="s">
        <v>8309</v>
      </c>
      <c r="F60" s="377"/>
      <c r="G60" s="377"/>
      <c r="H60" s="377"/>
      <c r="I60" s="377"/>
      <c r="J60" s="377"/>
      <c r="K60" s="377"/>
      <c r="L60" s="377"/>
      <c r="M60" s="377"/>
      <c r="N60" s="377"/>
      <c r="O60" s="377"/>
      <c r="P60" s="377"/>
      <c r="Q60" s="377"/>
      <c r="R60" s="377"/>
      <c r="S60" s="377"/>
      <c r="T60" s="377"/>
      <c r="U60" s="377"/>
    </row>
    <row r="61">
      <c r="A61" s="378">
        <v>44587.0</v>
      </c>
      <c r="B61" s="379">
        <v>205929.0</v>
      </c>
      <c r="C61" s="380" t="s">
        <v>7569</v>
      </c>
      <c r="D61" s="379">
        <v>494.0</v>
      </c>
      <c r="E61" s="380" t="s">
        <v>8309</v>
      </c>
      <c r="F61" s="377"/>
      <c r="G61" s="377"/>
      <c r="H61" s="377"/>
      <c r="I61" s="377"/>
      <c r="J61" s="377"/>
      <c r="K61" s="377"/>
      <c r="L61" s="377"/>
      <c r="M61" s="377"/>
      <c r="N61" s="377"/>
      <c r="O61" s="377"/>
      <c r="P61" s="377"/>
      <c r="Q61" s="377"/>
      <c r="R61" s="377"/>
      <c r="S61" s="377"/>
      <c r="T61" s="377"/>
      <c r="U61" s="377"/>
    </row>
    <row r="62">
      <c r="A62" s="378">
        <v>44587.0</v>
      </c>
      <c r="B62" s="379">
        <v>205929.0</v>
      </c>
      <c r="C62" s="380" t="s">
        <v>8581</v>
      </c>
      <c r="D62" s="379">
        <v>60.2</v>
      </c>
      <c r="E62" s="380" t="s">
        <v>8309</v>
      </c>
      <c r="F62" s="377"/>
      <c r="G62" s="377"/>
      <c r="H62" s="377"/>
      <c r="I62" s="377"/>
      <c r="J62" s="377"/>
      <c r="K62" s="377"/>
      <c r="L62" s="377"/>
      <c r="M62" s="377"/>
      <c r="N62" s="377"/>
      <c r="O62" s="377"/>
      <c r="P62" s="377"/>
      <c r="Q62" s="377"/>
      <c r="R62" s="377"/>
      <c r="S62" s="377"/>
      <c r="T62" s="377"/>
      <c r="U62" s="377"/>
    </row>
    <row r="63">
      <c r="A63" s="378">
        <v>44587.0</v>
      </c>
      <c r="B63" s="379">
        <v>205929.0</v>
      </c>
      <c r="C63" s="380" t="s">
        <v>8495</v>
      </c>
      <c r="D63" s="379">
        <v>641.0</v>
      </c>
      <c r="E63" s="380" t="s">
        <v>8309</v>
      </c>
      <c r="F63" s="377"/>
      <c r="G63" s="377"/>
      <c r="H63" s="377"/>
      <c r="I63" s="377"/>
      <c r="J63" s="377"/>
      <c r="K63" s="377"/>
      <c r="L63" s="377"/>
      <c r="M63" s="377"/>
      <c r="N63" s="377"/>
      <c r="O63" s="377"/>
      <c r="P63" s="377"/>
      <c r="Q63" s="377"/>
      <c r="R63" s="377"/>
      <c r="S63" s="377"/>
      <c r="T63" s="377"/>
      <c r="U63" s="377"/>
    </row>
    <row r="64">
      <c r="A64" s="378">
        <v>44587.0</v>
      </c>
      <c r="B64" s="379">
        <v>205930.0</v>
      </c>
      <c r="C64" s="380" t="s">
        <v>7576</v>
      </c>
      <c r="D64" s="380" t="s">
        <v>8315</v>
      </c>
      <c r="E64" s="380" t="s">
        <v>8309</v>
      </c>
      <c r="F64" s="377"/>
      <c r="G64" s="377"/>
      <c r="H64" s="377"/>
      <c r="I64" s="377"/>
      <c r="J64" s="377"/>
      <c r="K64" s="377"/>
      <c r="L64" s="377"/>
      <c r="M64" s="377"/>
      <c r="N64" s="377"/>
      <c r="O64" s="377"/>
      <c r="P64" s="377"/>
      <c r="Q64" s="377"/>
      <c r="R64" s="377"/>
      <c r="S64" s="377"/>
      <c r="T64" s="377"/>
      <c r="U64" s="377"/>
    </row>
    <row r="65">
      <c r="A65" s="378">
        <v>44587.0</v>
      </c>
      <c r="B65" s="379">
        <v>205932.0</v>
      </c>
      <c r="C65" s="380" t="s">
        <v>8342</v>
      </c>
      <c r="D65" s="380" t="s">
        <v>8309</v>
      </c>
      <c r="E65" s="380" t="s">
        <v>8309</v>
      </c>
      <c r="F65" s="377"/>
      <c r="G65" s="377"/>
      <c r="H65" s="377"/>
      <c r="I65" s="377"/>
      <c r="J65" s="377"/>
      <c r="K65" s="377"/>
      <c r="L65" s="377"/>
      <c r="M65" s="377"/>
      <c r="N65" s="377"/>
      <c r="O65" s="377"/>
      <c r="P65" s="377"/>
      <c r="Q65" s="377"/>
      <c r="R65" s="377"/>
      <c r="S65" s="377"/>
      <c r="T65" s="377"/>
      <c r="U65" s="377"/>
    </row>
    <row r="66">
      <c r="A66" s="378">
        <v>44587.0</v>
      </c>
      <c r="B66" s="379">
        <v>205937.0</v>
      </c>
      <c r="C66" s="380" t="s">
        <v>8507</v>
      </c>
      <c r="D66" s="380" t="s">
        <v>8309</v>
      </c>
      <c r="E66" s="380" t="s">
        <v>8309</v>
      </c>
      <c r="F66" s="377"/>
      <c r="G66" s="377"/>
      <c r="H66" s="377"/>
      <c r="I66" s="377"/>
      <c r="J66" s="377"/>
      <c r="K66" s="377"/>
      <c r="L66" s="377"/>
      <c r="M66" s="377"/>
      <c r="N66" s="377"/>
      <c r="O66" s="377"/>
      <c r="P66" s="377"/>
      <c r="Q66" s="377"/>
      <c r="R66" s="377"/>
      <c r="S66" s="377"/>
      <c r="T66" s="377"/>
      <c r="U66" s="377"/>
    </row>
    <row r="67">
      <c r="A67" s="378">
        <v>44587.0</v>
      </c>
      <c r="B67" s="379">
        <v>205937.0</v>
      </c>
      <c r="C67" s="380" t="s">
        <v>7566</v>
      </c>
      <c r="D67" s="379">
        <v>465.0</v>
      </c>
      <c r="E67" s="380" t="s">
        <v>8309</v>
      </c>
      <c r="F67" s="377"/>
      <c r="G67" s="377"/>
      <c r="H67" s="377"/>
      <c r="I67" s="377"/>
      <c r="J67" s="377"/>
      <c r="K67" s="377"/>
      <c r="L67" s="377"/>
      <c r="M67" s="377"/>
      <c r="N67" s="377"/>
      <c r="O67" s="377"/>
      <c r="P67" s="377"/>
      <c r="Q67" s="377"/>
      <c r="R67" s="377"/>
      <c r="S67" s="377"/>
      <c r="T67" s="377"/>
      <c r="U67" s="377"/>
    </row>
    <row r="68">
      <c r="A68" s="378">
        <v>44587.0</v>
      </c>
      <c r="B68" s="379">
        <v>205937.0</v>
      </c>
      <c r="C68" s="380" t="s">
        <v>8494</v>
      </c>
      <c r="D68" s="379">
        <v>466.0</v>
      </c>
      <c r="E68" s="380" t="s">
        <v>8309</v>
      </c>
      <c r="F68" s="377"/>
      <c r="G68" s="377"/>
      <c r="H68" s="377"/>
      <c r="I68" s="377"/>
      <c r="J68" s="377"/>
      <c r="K68" s="377"/>
      <c r="L68" s="377"/>
      <c r="M68" s="377"/>
      <c r="N68" s="377"/>
      <c r="O68" s="377"/>
      <c r="P68" s="377"/>
      <c r="Q68" s="377"/>
      <c r="R68" s="377"/>
      <c r="S68" s="377"/>
      <c r="T68" s="377"/>
      <c r="U68" s="377"/>
    </row>
    <row r="69">
      <c r="A69" s="378">
        <v>44587.0</v>
      </c>
      <c r="B69" s="379">
        <v>205939.0</v>
      </c>
      <c r="C69" s="380" t="s">
        <v>8384</v>
      </c>
      <c r="D69" s="379">
        <v>72.6</v>
      </c>
      <c r="E69" s="380" t="s">
        <v>8309</v>
      </c>
      <c r="F69" s="377"/>
      <c r="G69" s="377"/>
      <c r="H69" s="377"/>
      <c r="I69" s="377"/>
      <c r="J69" s="377"/>
      <c r="K69" s="377"/>
      <c r="L69" s="377"/>
      <c r="M69" s="377"/>
      <c r="N69" s="377"/>
      <c r="O69" s="377"/>
      <c r="P69" s="377"/>
      <c r="Q69" s="377"/>
      <c r="R69" s="377"/>
      <c r="S69" s="377"/>
      <c r="T69" s="377"/>
      <c r="U69" s="377"/>
    </row>
    <row r="70">
      <c r="A70" s="378">
        <v>44587.0</v>
      </c>
      <c r="B70" s="379">
        <v>205939.0</v>
      </c>
      <c r="C70" s="380" t="s">
        <v>35</v>
      </c>
      <c r="D70" s="380" t="s">
        <v>8309</v>
      </c>
      <c r="E70" s="380" t="s">
        <v>8309</v>
      </c>
      <c r="F70" s="377"/>
      <c r="G70" s="377"/>
      <c r="H70" s="377"/>
      <c r="I70" s="377"/>
      <c r="J70" s="377"/>
      <c r="K70" s="377"/>
      <c r="L70" s="377"/>
      <c r="M70" s="377"/>
      <c r="N70" s="377"/>
      <c r="O70" s="377"/>
      <c r="P70" s="377"/>
      <c r="Q70" s="377"/>
      <c r="R70" s="377"/>
      <c r="S70" s="377"/>
      <c r="T70" s="377"/>
      <c r="U70" s="377"/>
    </row>
    <row r="71">
      <c r="A71" s="378">
        <v>44587.0</v>
      </c>
      <c r="B71" s="379">
        <v>205940.0</v>
      </c>
      <c r="C71" s="380" t="s">
        <v>8507</v>
      </c>
      <c r="D71" s="380" t="s">
        <v>8309</v>
      </c>
      <c r="E71" s="380" t="s">
        <v>8309</v>
      </c>
      <c r="F71" s="377"/>
      <c r="G71" s="377"/>
      <c r="H71" s="377"/>
      <c r="I71" s="377"/>
      <c r="J71" s="377"/>
      <c r="K71" s="377"/>
      <c r="L71" s="377"/>
      <c r="M71" s="377"/>
      <c r="N71" s="377"/>
      <c r="O71" s="377"/>
      <c r="P71" s="377"/>
      <c r="Q71" s="377"/>
      <c r="R71" s="377"/>
      <c r="S71" s="377"/>
      <c r="T71" s="377"/>
      <c r="U71" s="377"/>
    </row>
    <row r="72">
      <c r="A72" s="378">
        <v>44587.0</v>
      </c>
      <c r="B72" s="379">
        <v>205940.0</v>
      </c>
      <c r="C72" s="380" t="s">
        <v>7569</v>
      </c>
      <c r="D72" s="380" t="s">
        <v>8309</v>
      </c>
      <c r="E72" s="380" t="s">
        <v>8309</v>
      </c>
      <c r="F72" s="377"/>
      <c r="G72" s="377"/>
      <c r="H72" s="377"/>
      <c r="I72" s="377"/>
      <c r="J72" s="377"/>
      <c r="K72" s="377"/>
      <c r="L72" s="377"/>
      <c r="M72" s="377"/>
      <c r="N72" s="377"/>
      <c r="O72" s="377"/>
      <c r="P72" s="377"/>
      <c r="Q72" s="377"/>
      <c r="R72" s="377"/>
      <c r="S72" s="377"/>
      <c r="T72" s="377"/>
      <c r="U72" s="377"/>
    </row>
    <row r="73">
      <c r="A73" s="378">
        <v>44587.0</v>
      </c>
      <c r="B73" s="379">
        <v>205940.0</v>
      </c>
      <c r="C73" s="380" t="s">
        <v>8029</v>
      </c>
      <c r="D73" s="379">
        <v>251.0</v>
      </c>
      <c r="E73" s="380" t="s">
        <v>8309</v>
      </c>
      <c r="F73" s="377"/>
      <c r="G73" s="377"/>
      <c r="H73" s="377"/>
      <c r="I73" s="377"/>
      <c r="J73" s="377"/>
      <c r="K73" s="377"/>
      <c r="L73" s="377"/>
      <c r="M73" s="377"/>
      <c r="N73" s="377"/>
      <c r="O73" s="377"/>
      <c r="P73" s="377"/>
      <c r="Q73" s="377"/>
      <c r="R73" s="377"/>
      <c r="S73" s="377"/>
      <c r="T73" s="377"/>
      <c r="U73" s="377"/>
    </row>
    <row r="74">
      <c r="A74" s="378">
        <v>44587.0</v>
      </c>
      <c r="B74" s="379">
        <v>205940.0</v>
      </c>
      <c r="C74" s="380" t="s">
        <v>7754</v>
      </c>
      <c r="D74" s="379">
        <v>204.0</v>
      </c>
      <c r="E74" s="380" t="s">
        <v>8309</v>
      </c>
      <c r="F74" s="377"/>
      <c r="G74" s="377"/>
      <c r="H74" s="377"/>
      <c r="I74" s="377"/>
      <c r="J74" s="377"/>
      <c r="K74" s="377"/>
      <c r="L74" s="377"/>
      <c r="M74" s="377"/>
      <c r="N74" s="377"/>
      <c r="O74" s="377"/>
      <c r="P74" s="377"/>
      <c r="Q74" s="377"/>
      <c r="R74" s="377"/>
      <c r="S74" s="377"/>
      <c r="T74" s="377"/>
      <c r="U74" s="377"/>
    </row>
    <row r="75">
      <c r="A75" s="378">
        <v>44587.0</v>
      </c>
      <c r="B75" s="379">
        <v>205940.0</v>
      </c>
      <c r="C75" s="380" t="s">
        <v>7640</v>
      </c>
      <c r="D75" s="379">
        <v>92.4</v>
      </c>
      <c r="E75" s="380" t="s">
        <v>8309</v>
      </c>
      <c r="F75" s="377"/>
      <c r="G75" s="377"/>
      <c r="H75" s="377"/>
      <c r="I75" s="377"/>
      <c r="J75" s="377"/>
      <c r="K75" s="377"/>
      <c r="L75" s="377"/>
      <c r="M75" s="377"/>
      <c r="N75" s="377"/>
      <c r="O75" s="377"/>
      <c r="P75" s="377"/>
      <c r="Q75" s="377"/>
      <c r="R75" s="377"/>
      <c r="S75" s="377"/>
      <c r="T75" s="377"/>
      <c r="U75" s="377"/>
    </row>
    <row r="76">
      <c r="A76" s="378">
        <v>44587.0</v>
      </c>
      <c r="B76" s="379">
        <v>205941.0</v>
      </c>
      <c r="C76" s="380" t="s">
        <v>7569</v>
      </c>
      <c r="D76" s="380" t="s">
        <v>8315</v>
      </c>
      <c r="E76" s="380" t="s">
        <v>8309</v>
      </c>
      <c r="F76" s="377"/>
      <c r="G76" s="377"/>
      <c r="H76" s="377"/>
      <c r="I76" s="377"/>
      <c r="J76" s="377"/>
      <c r="K76" s="377"/>
      <c r="L76" s="377"/>
      <c r="M76" s="377"/>
      <c r="N76" s="377"/>
      <c r="O76" s="377"/>
      <c r="P76" s="377"/>
      <c r="Q76" s="377"/>
      <c r="R76" s="377"/>
      <c r="S76" s="377"/>
      <c r="T76" s="377"/>
      <c r="U76" s="377"/>
    </row>
    <row r="77">
      <c r="A77" s="378">
        <v>44587.0</v>
      </c>
      <c r="B77" s="379">
        <v>205941.0</v>
      </c>
      <c r="C77" s="380" t="s">
        <v>8495</v>
      </c>
      <c r="D77" s="380" t="s">
        <v>8315</v>
      </c>
      <c r="E77" s="380" t="s">
        <v>8309</v>
      </c>
      <c r="F77" s="377"/>
      <c r="G77" s="377"/>
      <c r="H77" s="377"/>
      <c r="I77" s="377"/>
      <c r="J77" s="377"/>
      <c r="K77" s="377"/>
      <c r="L77" s="377"/>
      <c r="M77" s="377"/>
      <c r="N77" s="377"/>
      <c r="O77" s="377"/>
      <c r="P77" s="377"/>
      <c r="Q77" s="377"/>
      <c r="R77" s="377"/>
      <c r="S77" s="377"/>
      <c r="T77" s="377"/>
      <c r="U77" s="377"/>
    </row>
    <row r="78">
      <c r="A78" s="378">
        <v>44587.0</v>
      </c>
      <c r="B78" s="379">
        <v>205941.0</v>
      </c>
      <c r="C78" s="380" t="s">
        <v>7606</v>
      </c>
      <c r="D78" s="380" t="s">
        <v>8315</v>
      </c>
      <c r="E78" s="380" t="s">
        <v>8309</v>
      </c>
      <c r="F78" s="377"/>
      <c r="G78" s="377"/>
      <c r="H78" s="377"/>
      <c r="I78" s="377"/>
      <c r="J78" s="377"/>
      <c r="K78" s="377"/>
      <c r="L78" s="377"/>
      <c r="M78" s="377"/>
      <c r="N78" s="377"/>
      <c r="O78" s="377"/>
      <c r="P78" s="377"/>
      <c r="Q78" s="377"/>
      <c r="R78" s="377"/>
      <c r="S78" s="377"/>
      <c r="T78" s="377"/>
      <c r="U78" s="377"/>
    </row>
    <row r="79">
      <c r="A79" s="378">
        <v>44587.0</v>
      </c>
      <c r="B79" s="379">
        <v>205941.0</v>
      </c>
      <c r="C79" s="380" t="s">
        <v>7570</v>
      </c>
      <c r="D79" s="380" t="s">
        <v>8315</v>
      </c>
      <c r="E79" s="380" t="s">
        <v>8309</v>
      </c>
      <c r="F79" s="377"/>
      <c r="G79" s="377"/>
      <c r="H79" s="377"/>
      <c r="I79" s="377"/>
      <c r="J79" s="377"/>
      <c r="K79" s="377"/>
      <c r="L79" s="377"/>
      <c r="M79" s="377"/>
      <c r="N79" s="377"/>
      <c r="O79" s="377"/>
      <c r="P79" s="377"/>
      <c r="Q79" s="377"/>
      <c r="R79" s="377"/>
      <c r="S79" s="377"/>
      <c r="T79" s="377"/>
      <c r="U79" s="377"/>
    </row>
    <row r="80">
      <c r="A80" s="378">
        <v>44587.0</v>
      </c>
      <c r="B80" s="379">
        <v>205941.0</v>
      </c>
      <c r="C80" s="380" t="s">
        <v>8507</v>
      </c>
      <c r="D80" s="380" t="s">
        <v>8309</v>
      </c>
      <c r="E80" s="380" t="s">
        <v>8309</v>
      </c>
      <c r="F80" s="377"/>
      <c r="G80" s="377"/>
      <c r="H80" s="377"/>
      <c r="I80" s="377"/>
      <c r="J80" s="377"/>
      <c r="K80" s="377"/>
      <c r="L80" s="377"/>
      <c r="M80" s="377"/>
      <c r="N80" s="377"/>
      <c r="O80" s="377"/>
      <c r="P80" s="377"/>
      <c r="Q80" s="377"/>
      <c r="R80" s="377"/>
      <c r="S80" s="377"/>
      <c r="T80" s="377"/>
      <c r="U80" s="377"/>
    </row>
    <row r="81">
      <c r="A81" s="378">
        <v>44587.0</v>
      </c>
      <c r="B81" s="379">
        <v>205941.0</v>
      </c>
      <c r="C81" s="380" t="s">
        <v>7569</v>
      </c>
      <c r="D81" s="380" t="s">
        <v>8309</v>
      </c>
      <c r="E81" s="380" t="s">
        <v>8309</v>
      </c>
      <c r="F81" s="377"/>
      <c r="G81" s="377"/>
      <c r="H81" s="377"/>
      <c r="I81" s="377"/>
      <c r="J81" s="377"/>
      <c r="K81" s="377"/>
      <c r="L81" s="377"/>
      <c r="M81" s="377"/>
      <c r="N81" s="377"/>
      <c r="O81" s="377"/>
      <c r="P81" s="377"/>
      <c r="Q81" s="377"/>
      <c r="R81" s="377"/>
      <c r="S81" s="377"/>
      <c r="T81" s="377"/>
      <c r="U81" s="377"/>
    </row>
    <row r="82">
      <c r="A82" s="378">
        <v>44587.0</v>
      </c>
      <c r="B82" s="379">
        <v>205943.0</v>
      </c>
      <c r="C82" s="380" t="s">
        <v>8507</v>
      </c>
      <c r="D82" s="380" t="s">
        <v>8309</v>
      </c>
      <c r="E82" s="380" t="s">
        <v>8309</v>
      </c>
      <c r="F82" s="377"/>
      <c r="G82" s="377"/>
      <c r="H82" s="377"/>
      <c r="I82" s="377"/>
      <c r="J82" s="377"/>
      <c r="K82" s="377"/>
      <c r="L82" s="377"/>
      <c r="M82" s="377"/>
      <c r="N82" s="377"/>
      <c r="O82" s="377"/>
      <c r="P82" s="377"/>
      <c r="Q82" s="377"/>
      <c r="R82" s="377"/>
      <c r="S82" s="377"/>
      <c r="T82" s="377"/>
      <c r="U82" s="377"/>
    </row>
    <row r="83">
      <c r="A83" s="378">
        <v>44587.0</v>
      </c>
      <c r="B83" s="379">
        <v>205943.0</v>
      </c>
      <c r="C83" s="380" t="s">
        <v>7566</v>
      </c>
      <c r="D83" s="379">
        <v>1400.0</v>
      </c>
      <c r="E83" s="380" t="s">
        <v>8309</v>
      </c>
      <c r="F83" s="377"/>
      <c r="G83" s="377"/>
      <c r="H83" s="377"/>
      <c r="I83" s="377"/>
      <c r="J83" s="377"/>
      <c r="K83" s="377"/>
      <c r="L83" s="377"/>
      <c r="M83" s="377"/>
      <c r="N83" s="377"/>
      <c r="O83" s="377"/>
      <c r="P83" s="377"/>
      <c r="Q83" s="377"/>
      <c r="R83" s="377"/>
      <c r="S83" s="377"/>
      <c r="T83" s="377"/>
      <c r="U83" s="377"/>
    </row>
    <row r="84">
      <c r="A84" s="378">
        <v>44587.0</v>
      </c>
      <c r="B84" s="379">
        <v>205943.0</v>
      </c>
      <c r="C84" s="380" t="s">
        <v>8494</v>
      </c>
      <c r="D84" s="380" t="s">
        <v>8315</v>
      </c>
      <c r="E84" s="380" t="s">
        <v>8309</v>
      </c>
      <c r="F84" s="377"/>
      <c r="G84" s="377"/>
      <c r="H84" s="377"/>
      <c r="I84" s="377"/>
      <c r="J84" s="377"/>
      <c r="K84" s="377"/>
      <c r="L84" s="377"/>
      <c r="M84" s="377"/>
      <c r="N84" s="377"/>
      <c r="O84" s="377"/>
      <c r="P84" s="377"/>
      <c r="Q84" s="377"/>
      <c r="R84" s="377"/>
      <c r="S84" s="377"/>
      <c r="T84" s="377"/>
      <c r="U84" s="377"/>
    </row>
    <row r="85">
      <c r="A85" s="378">
        <v>44587.0</v>
      </c>
      <c r="B85" s="379">
        <v>205943.0</v>
      </c>
      <c r="C85" s="380" t="s">
        <v>7576</v>
      </c>
      <c r="D85" s="380" t="s">
        <v>8315</v>
      </c>
      <c r="E85" s="380" t="s">
        <v>8309</v>
      </c>
      <c r="F85" s="377"/>
      <c r="G85" s="377"/>
      <c r="H85" s="377"/>
      <c r="I85" s="377"/>
      <c r="J85" s="377"/>
      <c r="K85" s="377"/>
      <c r="L85" s="377"/>
      <c r="M85" s="377"/>
      <c r="N85" s="377"/>
      <c r="O85" s="377"/>
      <c r="P85" s="377"/>
      <c r="Q85" s="377"/>
      <c r="R85" s="377"/>
      <c r="S85" s="377"/>
      <c r="T85" s="377"/>
      <c r="U85" s="377"/>
    </row>
    <row r="86">
      <c r="A86" s="378">
        <v>44587.0</v>
      </c>
      <c r="B86" s="379">
        <v>205944.0</v>
      </c>
      <c r="C86" s="380" t="s">
        <v>7576</v>
      </c>
      <c r="D86" s="380" t="s">
        <v>8315</v>
      </c>
      <c r="E86" s="380" t="s">
        <v>8309</v>
      </c>
      <c r="F86" s="377"/>
      <c r="G86" s="377"/>
      <c r="H86" s="377"/>
      <c r="I86" s="377"/>
      <c r="J86" s="377"/>
      <c r="K86" s="377"/>
      <c r="L86" s="377"/>
      <c r="M86" s="377"/>
      <c r="N86" s="377"/>
      <c r="O86" s="377"/>
      <c r="P86" s="377"/>
      <c r="Q86" s="377"/>
      <c r="R86" s="377"/>
      <c r="S86" s="377"/>
      <c r="T86" s="377"/>
      <c r="U86" s="377"/>
    </row>
    <row r="87">
      <c r="A87" s="378">
        <v>44587.0</v>
      </c>
      <c r="B87" s="379">
        <v>205945.0</v>
      </c>
      <c r="C87" s="380" t="s">
        <v>7606</v>
      </c>
      <c r="D87" s="380" t="s">
        <v>8315</v>
      </c>
      <c r="E87" s="380" t="s">
        <v>8309</v>
      </c>
      <c r="F87" s="377"/>
      <c r="G87" s="377"/>
      <c r="H87" s="377"/>
      <c r="I87" s="377"/>
      <c r="J87" s="377"/>
      <c r="K87" s="377"/>
      <c r="L87" s="377"/>
      <c r="M87" s="377"/>
      <c r="N87" s="377"/>
      <c r="O87" s="377"/>
      <c r="P87" s="377"/>
      <c r="Q87" s="377"/>
      <c r="R87" s="377"/>
      <c r="S87" s="377"/>
      <c r="T87" s="377"/>
      <c r="U87" s="377"/>
    </row>
    <row r="88">
      <c r="A88" s="378">
        <v>44587.0</v>
      </c>
      <c r="B88" s="379">
        <v>205946.0</v>
      </c>
      <c r="C88" s="380" t="s">
        <v>7576</v>
      </c>
      <c r="D88" s="380" t="s">
        <v>8315</v>
      </c>
      <c r="E88" s="380" t="s">
        <v>8309</v>
      </c>
      <c r="F88" s="377"/>
      <c r="G88" s="377"/>
      <c r="H88" s="377"/>
      <c r="I88" s="377"/>
      <c r="J88" s="377"/>
      <c r="K88" s="377"/>
      <c r="L88" s="377"/>
      <c r="M88" s="377"/>
      <c r="N88" s="377"/>
      <c r="O88" s="377"/>
      <c r="P88" s="377"/>
      <c r="Q88" s="377"/>
      <c r="R88" s="377"/>
      <c r="S88" s="377"/>
      <c r="T88" s="377"/>
      <c r="U88" s="377"/>
    </row>
    <row r="89">
      <c r="A89" s="378">
        <v>44587.0</v>
      </c>
      <c r="B89" s="379">
        <v>205946.0</v>
      </c>
      <c r="C89" s="380" t="s">
        <v>7606</v>
      </c>
      <c r="D89" s="380" t="s">
        <v>8315</v>
      </c>
      <c r="E89" s="380" t="s">
        <v>8309</v>
      </c>
      <c r="F89" s="377"/>
      <c r="G89" s="377"/>
      <c r="H89" s="377"/>
      <c r="I89" s="377"/>
      <c r="J89" s="377"/>
      <c r="K89" s="377"/>
      <c r="L89" s="377"/>
      <c r="M89" s="377"/>
      <c r="N89" s="377"/>
      <c r="O89" s="377"/>
      <c r="P89" s="377"/>
      <c r="Q89" s="377"/>
      <c r="R89" s="377"/>
      <c r="S89" s="377"/>
      <c r="T89" s="377"/>
      <c r="U89" s="377"/>
    </row>
    <row r="90">
      <c r="A90" s="378">
        <v>44587.0</v>
      </c>
      <c r="B90" s="379">
        <v>205947.0</v>
      </c>
      <c r="C90" s="380" t="s">
        <v>8507</v>
      </c>
      <c r="D90" s="380" t="s">
        <v>8309</v>
      </c>
      <c r="E90" s="380" t="s">
        <v>8309</v>
      </c>
      <c r="F90" s="377"/>
      <c r="G90" s="377"/>
      <c r="H90" s="377"/>
      <c r="I90" s="377"/>
      <c r="J90" s="377"/>
      <c r="K90" s="377"/>
      <c r="L90" s="377"/>
      <c r="M90" s="377"/>
      <c r="N90" s="377"/>
      <c r="O90" s="377"/>
      <c r="P90" s="377"/>
      <c r="Q90" s="377"/>
      <c r="R90" s="377"/>
      <c r="S90" s="377"/>
      <c r="T90" s="377"/>
      <c r="U90" s="377"/>
    </row>
    <row r="91">
      <c r="A91" s="378">
        <v>44587.0</v>
      </c>
      <c r="B91" s="379">
        <v>205947.0</v>
      </c>
      <c r="C91" s="380" t="s">
        <v>8483</v>
      </c>
      <c r="D91" s="379">
        <v>59.5</v>
      </c>
      <c r="E91" s="380" t="s">
        <v>8309</v>
      </c>
      <c r="F91" s="377"/>
      <c r="G91" s="377"/>
      <c r="H91" s="377"/>
      <c r="I91" s="377"/>
      <c r="J91" s="377"/>
      <c r="K91" s="377"/>
      <c r="L91" s="377"/>
      <c r="M91" s="377"/>
      <c r="N91" s="377"/>
      <c r="O91" s="377"/>
      <c r="P91" s="377"/>
      <c r="Q91" s="377"/>
      <c r="R91" s="377"/>
      <c r="S91" s="377"/>
      <c r="T91" s="377"/>
      <c r="U91" s="377"/>
    </row>
    <row r="92">
      <c r="A92" s="378">
        <v>44587.0</v>
      </c>
      <c r="B92" s="379">
        <v>205947.0</v>
      </c>
      <c r="C92" s="380" t="s">
        <v>7566</v>
      </c>
      <c r="D92" s="379">
        <v>1510.0</v>
      </c>
      <c r="E92" s="380" t="s">
        <v>8309</v>
      </c>
      <c r="F92" s="377"/>
      <c r="G92" s="377"/>
      <c r="H92" s="377"/>
      <c r="I92" s="377"/>
      <c r="J92" s="377"/>
      <c r="K92" s="377"/>
      <c r="L92" s="377"/>
      <c r="M92" s="377"/>
      <c r="N92" s="377"/>
      <c r="O92" s="377"/>
      <c r="P92" s="377"/>
      <c r="Q92" s="377"/>
      <c r="R92" s="377"/>
      <c r="S92" s="377"/>
      <c r="T92" s="377"/>
      <c r="U92" s="377"/>
    </row>
    <row r="93">
      <c r="A93" s="378">
        <v>44587.0</v>
      </c>
      <c r="B93" s="379">
        <v>205947.0</v>
      </c>
      <c r="C93" s="380" t="s">
        <v>8494</v>
      </c>
      <c r="D93" s="380" t="s">
        <v>8315</v>
      </c>
      <c r="E93" s="380" t="s">
        <v>8309</v>
      </c>
      <c r="F93" s="377"/>
      <c r="G93" s="377"/>
      <c r="H93" s="377"/>
      <c r="I93" s="377"/>
      <c r="J93" s="377"/>
      <c r="K93" s="377"/>
      <c r="L93" s="377"/>
      <c r="M93" s="377"/>
      <c r="N93" s="377"/>
      <c r="O93" s="377"/>
      <c r="P93" s="377"/>
      <c r="Q93" s="377"/>
      <c r="R93" s="377"/>
      <c r="S93" s="377"/>
      <c r="T93" s="377"/>
      <c r="U93" s="377"/>
    </row>
    <row r="94">
      <c r="A94" s="378">
        <v>44587.0</v>
      </c>
      <c r="B94" s="379">
        <v>205947.0</v>
      </c>
      <c r="C94" s="380" t="s">
        <v>7576</v>
      </c>
      <c r="D94" s="380" t="s">
        <v>8315</v>
      </c>
      <c r="E94" s="380" t="s">
        <v>8309</v>
      </c>
      <c r="F94" s="377"/>
      <c r="G94" s="377"/>
      <c r="H94" s="377"/>
      <c r="I94" s="377"/>
      <c r="J94" s="377"/>
      <c r="K94" s="377"/>
      <c r="L94" s="377"/>
      <c r="M94" s="377"/>
      <c r="N94" s="377"/>
      <c r="O94" s="377"/>
      <c r="P94" s="377"/>
      <c r="Q94" s="377"/>
      <c r="R94" s="377"/>
      <c r="S94" s="377"/>
      <c r="T94" s="377"/>
      <c r="U94" s="377"/>
    </row>
    <row r="95">
      <c r="A95" s="378">
        <v>44587.0</v>
      </c>
      <c r="B95" s="379">
        <v>205949.0</v>
      </c>
      <c r="C95" s="380" t="s">
        <v>7576</v>
      </c>
      <c r="D95" s="380" t="s">
        <v>8315</v>
      </c>
      <c r="E95" s="380" t="s">
        <v>8309</v>
      </c>
      <c r="F95" s="377"/>
      <c r="G95" s="377"/>
      <c r="H95" s="377"/>
      <c r="I95" s="377"/>
      <c r="J95" s="377"/>
      <c r="K95" s="377"/>
      <c r="L95" s="377"/>
      <c r="M95" s="377"/>
      <c r="N95" s="377"/>
      <c r="O95" s="377"/>
      <c r="P95" s="377"/>
      <c r="Q95" s="377"/>
      <c r="R95" s="377"/>
      <c r="S95" s="377"/>
      <c r="T95" s="377"/>
      <c r="U95" s="377"/>
    </row>
    <row r="96">
      <c r="A96" s="378">
        <v>44587.0</v>
      </c>
      <c r="B96" s="379">
        <v>205950.0</v>
      </c>
      <c r="C96" s="380" t="s">
        <v>8374</v>
      </c>
      <c r="D96" s="379">
        <v>159.0</v>
      </c>
      <c r="E96" s="380" t="s">
        <v>8309</v>
      </c>
      <c r="F96" s="377"/>
      <c r="G96" s="377"/>
      <c r="H96" s="377"/>
      <c r="I96" s="377"/>
      <c r="J96" s="377"/>
      <c r="K96" s="377"/>
      <c r="L96" s="377"/>
      <c r="M96" s="377"/>
      <c r="N96" s="377"/>
      <c r="O96" s="377"/>
      <c r="P96" s="377"/>
      <c r="Q96" s="377"/>
      <c r="R96" s="377"/>
      <c r="S96" s="377"/>
      <c r="T96" s="377"/>
      <c r="U96" s="377"/>
    </row>
    <row r="97">
      <c r="A97" s="378">
        <v>44587.0</v>
      </c>
      <c r="B97" s="379">
        <v>205950.0</v>
      </c>
      <c r="C97" s="380" t="s">
        <v>8384</v>
      </c>
      <c r="D97" s="379">
        <v>25.3</v>
      </c>
      <c r="E97" s="380" t="s">
        <v>8309</v>
      </c>
      <c r="F97" s="377"/>
      <c r="G97" s="377"/>
      <c r="H97" s="377"/>
      <c r="I97" s="377"/>
      <c r="J97" s="377"/>
      <c r="K97" s="377"/>
      <c r="L97" s="377"/>
      <c r="M97" s="377"/>
      <c r="N97" s="377"/>
      <c r="O97" s="377"/>
      <c r="P97" s="377"/>
      <c r="Q97" s="377"/>
      <c r="R97" s="377"/>
      <c r="S97" s="377"/>
      <c r="T97" s="377"/>
      <c r="U97" s="377"/>
    </row>
    <row r="98">
      <c r="A98" s="378">
        <v>44587.0</v>
      </c>
      <c r="B98" s="379">
        <v>205950.0</v>
      </c>
      <c r="C98" s="380" t="s">
        <v>35</v>
      </c>
      <c r="D98" s="380" t="s">
        <v>8309</v>
      </c>
      <c r="E98" s="380" t="s">
        <v>8309</v>
      </c>
      <c r="F98" s="377"/>
      <c r="G98" s="377"/>
      <c r="H98" s="377"/>
      <c r="I98" s="377"/>
      <c r="J98" s="377"/>
      <c r="K98" s="377"/>
      <c r="L98" s="377"/>
      <c r="M98" s="377"/>
      <c r="N98" s="377"/>
      <c r="O98" s="377"/>
      <c r="P98" s="377"/>
      <c r="Q98" s="377"/>
      <c r="R98" s="377"/>
      <c r="S98" s="377"/>
      <c r="T98" s="377"/>
      <c r="U98" s="377"/>
    </row>
    <row r="99">
      <c r="A99" s="378">
        <v>44587.0</v>
      </c>
      <c r="B99" s="379">
        <v>205952.0</v>
      </c>
      <c r="C99" s="380" t="s">
        <v>8507</v>
      </c>
      <c r="D99" s="380" t="s">
        <v>8309</v>
      </c>
      <c r="E99" s="380" t="s">
        <v>8309</v>
      </c>
      <c r="F99" s="377"/>
      <c r="G99" s="377"/>
      <c r="H99" s="377"/>
      <c r="I99" s="377"/>
      <c r="J99" s="377"/>
      <c r="K99" s="377"/>
      <c r="L99" s="377"/>
      <c r="M99" s="377"/>
      <c r="N99" s="377"/>
      <c r="O99" s="377"/>
      <c r="P99" s="377"/>
      <c r="Q99" s="377"/>
      <c r="R99" s="377"/>
      <c r="S99" s="377"/>
      <c r="T99" s="377"/>
      <c r="U99" s="377"/>
    </row>
    <row r="100">
      <c r="A100" s="378">
        <v>44587.0</v>
      </c>
      <c r="B100" s="379">
        <v>205952.0</v>
      </c>
      <c r="C100" s="380" t="s">
        <v>7556</v>
      </c>
      <c r="D100" s="379">
        <v>1710.0</v>
      </c>
      <c r="E100" s="380" t="s">
        <v>8309</v>
      </c>
      <c r="F100" s="377"/>
      <c r="G100" s="377"/>
      <c r="H100" s="377"/>
      <c r="I100" s="377"/>
      <c r="J100" s="377"/>
      <c r="K100" s="377"/>
      <c r="L100" s="377"/>
      <c r="M100" s="377"/>
      <c r="N100" s="377"/>
      <c r="O100" s="377"/>
      <c r="P100" s="377"/>
      <c r="Q100" s="377"/>
      <c r="R100" s="377"/>
      <c r="S100" s="377"/>
      <c r="T100" s="377"/>
      <c r="U100" s="377"/>
    </row>
    <row r="101">
      <c r="A101" s="378">
        <v>44587.0</v>
      </c>
      <c r="B101" s="379">
        <v>205953.0</v>
      </c>
      <c r="C101" s="380" t="s">
        <v>7566</v>
      </c>
      <c r="D101" s="379">
        <v>295.0</v>
      </c>
      <c r="E101" s="380" t="s">
        <v>8309</v>
      </c>
      <c r="F101" s="377"/>
      <c r="G101" s="377"/>
      <c r="H101" s="377"/>
      <c r="I101" s="377"/>
      <c r="J101" s="377"/>
      <c r="K101" s="377"/>
      <c r="L101" s="377"/>
      <c r="M101" s="377"/>
      <c r="N101" s="377"/>
      <c r="O101" s="377"/>
      <c r="P101" s="377"/>
      <c r="Q101" s="377"/>
      <c r="R101" s="377"/>
      <c r="S101" s="377"/>
      <c r="T101" s="377"/>
      <c r="U101" s="377"/>
    </row>
    <row r="102">
      <c r="A102" s="378">
        <v>44587.0</v>
      </c>
      <c r="B102" s="379">
        <v>205953.0</v>
      </c>
      <c r="C102" s="380" t="s">
        <v>8494</v>
      </c>
      <c r="D102" s="379">
        <v>623.0</v>
      </c>
      <c r="E102" s="380" t="s">
        <v>8309</v>
      </c>
      <c r="F102" s="377"/>
      <c r="G102" s="377"/>
      <c r="H102" s="377"/>
      <c r="I102" s="377"/>
      <c r="J102" s="377"/>
      <c r="K102" s="377"/>
      <c r="L102" s="377"/>
      <c r="M102" s="377"/>
      <c r="N102" s="377"/>
      <c r="O102" s="377"/>
      <c r="P102" s="377"/>
      <c r="Q102" s="377"/>
      <c r="R102" s="377"/>
      <c r="S102" s="377"/>
      <c r="T102" s="377"/>
      <c r="U102" s="377"/>
    </row>
    <row r="103">
      <c r="A103" s="378">
        <v>44587.0</v>
      </c>
      <c r="B103" s="379">
        <v>205953.0</v>
      </c>
      <c r="C103" s="380" t="s">
        <v>8507</v>
      </c>
      <c r="D103" s="380" t="s">
        <v>8309</v>
      </c>
      <c r="E103" s="380" t="s">
        <v>8309</v>
      </c>
      <c r="F103" s="377"/>
      <c r="G103" s="377"/>
      <c r="H103" s="377"/>
      <c r="I103" s="377"/>
      <c r="J103" s="377"/>
      <c r="K103" s="377"/>
      <c r="L103" s="377"/>
      <c r="M103" s="377"/>
      <c r="N103" s="377"/>
      <c r="O103" s="377"/>
      <c r="P103" s="377"/>
      <c r="Q103" s="377"/>
      <c r="R103" s="377"/>
      <c r="S103" s="377"/>
      <c r="T103" s="377"/>
      <c r="U103" s="377"/>
    </row>
    <row r="104">
      <c r="A104" s="378">
        <v>44587.0</v>
      </c>
      <c r="B104" s="379">
        <v>205954.0</v>
      </c>
      <c r="C104" s="380" t="s">
        <v>8507</v>
      </c>
      <c r="D104" s="380" t="s">
        <v>8309</v>
      </c>
      <c r="E104" s="380" t="s">
        <v>8309</v>
      </c>
      <c r="F104" s="377"/>
      <c r="G104" s="377"/>
      <c r="H104" s="377"/>
      <c r="I104" s="377"/>
      <c r="J104" s="377"/>
      <c r="K104" s="377"/>
      <c r="L104" s="377"/>
      <c r="M104" s="377"/>
      <c r="N104" s="377"/>
      <c r="O104" s="377"/>
      <c r="P104" s="377"/>
      <c r="Q104" s="377"/>
      <c r="R104" s="377"/>
      <c r="S104" s="377"/>
      <c r="T104" s="377"/>
      <c r="U104" s="377"/>
    </row>
    <row r="105">
      <c r="A105" s="378">
        <v>44587.0</v>
      </c>
      <c r="B105" s="379">
        <v>205954.0</v>
      </c>
      <c r="C105" s="380" t="s">
        <v>7556</v>
      </c>
      <c r="D105" s="380" t="s">
        <v>8315</v>
      </c>
      <c r="E105" s="380" t="s">
        <v>8309</v>
      </c>
      <c r="F105" s="377"/>
      <c r="G105" s="377"/>
      <c r="H105" s="377"/>
      <c r="I105" s="377"/>
      <c r="J105" s="377"/>
      <c r="K105" s="377"/>
      <c r="L105" s="377"/>
      <c r="M105" s="377"/>
      <c r="N105" s="377"/>
      <c r="O105" s="377"/>
      <c r="P105" s="377"/>
      <c r="Q105" s="377"/>
      <c r="R105" s="377"/>
      <c r="S105" s="377"/>
      <c r="T105" s="377"/>
      <c r="U105" s="377"/>
    </row>
    <row r="106">
      <c r="A106" s="378">
        <v>44587.0</v>
      </c>
      <c r="B106" s="379">
        <v>205954.0</v>
      </c>
      <c r="C106" s="380" t="s">
        <v>8029</v>
      </c>
      <c r="D106" s="379">
        <v>88.4</v>
      </c>
      <c r="E106" s="380" t="s">
        <v>8309</v>
      </c>
      <c r="F106" s="377"/>
      <c r="G106" s="377"/>
      <c r="H106" s="377"/>
      <c r="I106" s="377"/>
      <c r="J106" s="377"/>
      <c r="K106" s="377"/>
      <c r="L106" s="377"/>
      <c r="M106" s="377"/>
      <c r="N106" s="377"/>
      <c r="O106" s="377"/>
      <c r="P106" s="377"/>
      <c r="Q106" s="377"/>
      <c r="R106" s="377"/>
      <c r="S106" s="377"/>
      <c r="T106" s="377"/>
      <c r="U106" s="377"/>
    </row>
    <row r="107">
      <c r="A107" s="378">
        <v>44587.0</v>
      </c>
      <c r="B107" s="379">
        <v>205958.0</v>
      </c>
      <c r="C107" s="380" t="s">
        <v>7640</v>
      </c>
      <c r="D107" s="379">
        <v>263.0</v>
      </c>
      <c r="E107" s="380" t="s">
        <v>8309</v>
      </c>
      <c r="F107" s="377"/>
      <c r="G107" s="377"/>
      <c r="H107" s="377"/>
      <c r="I107" s="377"/>
      <c r="J107" s="377"/>
      <c r="K107" s="377"/>
      <c r="L107" s="377"/>
      <c r="M107" s="377"/>
      <c r="N107" s="377"/>
      <c r="O107" s="377"/>
      <c r="P107" s="377"/>
      <c r="Q107" s="377"/>
      <c r="R107" s="377"/>
      <c r="S107" s="377"/>
      <c r="T107" s="377"/>
      <c r="U107" s="377"/>
    </row>
    <row r="108">
      <c r="A108" s="378">
        <v>44587.0</v>
      </c>
      <c r="B108" s="379">
        <v>205959.0</v>
      </c>
      <c r="C108" s="380" t="s">
        <v>7576</v>
      </c>
      <c r="D108" s="380" t="s">
        <v>8315</v>
      </c>
      <c r="E108" s="380" t="s">
        <v>8309</v>
      </c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377"/>
    </row>
    <row r="109">
      <c r="A109" s="378">
        <v>44587.0</v>
      </c>
      <c r="B109" s="379">
        <v>205959.0</v>
      </c>
      <c r="C109" s="380" t="s">
        <v>8074</v>
      </c>
      <c r="D109" s="379">
        <v>531.0</v>
      </c>
      <c r="E109" s="380" t="s">
        <v>8309</v>
      </c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  <c r="U109" s="377"/>
    </row>
    <row r="110">
      <c r="A110" s="378">
        <v>44587.0</v>
      </c>
      <c r="B110" s="379">
        <v>205959.0</v>
      </c>
      <c r="C110" s="380" t="s">
        <v>7754</v>
      </c>
      <c r="D110" s="379">
        <v>54.6</v>
      </c>
      <c r="E110" s="380" t="s">
        <v>8309</v>
      </c>
      <c r="F110" s="377"/>
      <c r="G110" s="377"/>
      <c r="H110" s="377"/>
      <c r="I110" s="377"/>
      <c r="J110" s="377"/>
      <c r="K110" s="377"/>
      <c r="L110" s="377"/>
      <c r="M110" s="377"/>
      <c r="N110" s="377"/>
      <c r="O110" s="377"/>
      <c r="P110" s="377"/>
      <c r="Q110" s="377"/>
      <c r="R110" s="377"/>
      <c r="S110" s="377"/>
      <c r="T110" s="377"/>
      <c r="U110" s="377"/>
    </row>
    <row r="111">
      <c r="A111" s="378">
        <v>44587.0</v>
      </c>
      <c r="B111" s="379">
        <v>205959.0</v>
      </c>
      <c r="C111" s="380" t="s">
        <v>7640</v>
      </c>
      <c r="D111" s="379">
        <v>76.2</v>
      </c>
      <c r="E111" s="380" t="s">
        <v>8309</v>
      </c>
      <c r="F111" s="377"/>
      <c r="G111" s="377"/>
      <c r="H111" s="377"/>
      <c r="I111" s="377"/>
      <c r="J111" s="377"/>
      <c r="K111" s="377"/>
      <c r="L111" s="377"/>
      <c r="M111" s="377"/>
      <c r="N111" s="377"/>
      <c r="O111" s="377"/>
      <c r="P111" s="377"/>
      <c r="Q111" s="377"/>
      <c r="R111" s="377"/>
      <c r="S111" s="377"/>
      <c r="T111" s="377"/>
      <c r="U111" s="377"/>
    </row>
    <row r="112">
      <c r="A112" s="378">
        <v>44587.0</v>
      </c>
      <c r="B112" s="379">
        <v>205959.0</v>
      </c>
      <c r="C112" s="380" t="s">
        <v>8342</v>
      </c>
      <c r="D112" s="380" t="s">
        <v>8309</v>
      </c>
      <c r="E112" s="380" t="s">
        <v>8309</v>
      </c>
      <c r="F112" s="377"/>
      <c r="G112" s="377"/>
      <c r="H112" s="377"/>
      <c r="I112" s="377"/>
      <c r="J112" s="377"/>
      <c r="K112" s="377"/>
      <c r="L112" s="377"/>
      <c r="M112" s="377"/>
      <c r="N112" s="377"/>
      <c r="O112" s="377"/>
      <c r="P112" s="377"/>
      <c r="Q112" s="377"/>
      <c r="R112" s="377"/>
      <c r="S112" s="377"/>
      <c r="T112" s="377"/>
      <c r="U112" s="377"/>
    </row>
    <row r="113">
      <c r="A113" s="378">
        <v>44587.0</v>
      </c>
      <c r="B113" s="379">
        <v>205963.0</v>
      </c>
      <c r="C113" s="380" t="s">
        <v>7569</v>
      </c>
      <c r="D113" s="380" t="s">
        <v>8309</v>
      </c>
      <c r="E113" s="380" t="s">
        <v>8309</v>
      </c>
      <c r="F113" s="377"/>
      <c r="G113" s="377"/>
      <c r="H113" s="377"/>
      <c r="I113" s="377"/>
      <c r="J113" s="377"/>
      <c r="K113" s="377"/>
      <c r="L113" s="377"/>
      <c r="M113" s="377"/>
      <c r="N113" s="377"/>
      <c r="O113" s="377"/>
      <c r="P113" s="377"/>
      <c r="Q113" s="377"/>
      <c r="R113" s="377"/>
      <c r="S113" s="377"/>
      <c r="T113" s="377"/>
      <c r="U113" s="377"/>
    </row>
    <row r="114">
      <c r="A114" s="378">
        <v>44587.0</v>
      </c>
      <c r="B114" s="379">
        <v>205963.0</v>
      </c>
      <c r="C114" s="380" t="s">
        <v>7569</v>
      </c>
      <c r="D114" s="380" t="s">
        <v>8315</v>
      </c>
      <c r="E114" s="380" t="s">
        <v>8309</v>
      </c>
      <c r="F114" s="377"/>
      <c r="G114" s="377"/>
      <c r="H114" s="377"/>
      <c r="I114" s="377"/>
      <c r="J114" s="377"/>
      <c r="K114" s="377"/>
      <c r="L114" s="377"/>
      <c r="M114" s="377"/>
      <c r="N114" s="377"/>
      <c r="O114" s="377"/>
      <c r="P114" s="377"/>
      <c r="Q114" s="377"/>
      <c r="R114" s="377"/>
      <c r="S114" s="377"/>
      <c r="T114" s="377"/>
      <c r="U114" s="377"/>
    </row>
    <row r="115">
      <c r="A115" s="378">
        <v>44587.0</v>
      </c>
      <c r="B115" s="379">
        <v>205963.0</v>
      </c>
      <c r="C115" s="380" t="s">
        <v>8313</v>
      </c>
      <c r="D115" s="379">
        <v>104.0</v>
      </c>
      <c r="E115" s="380" t="s">
        <v>8309</v>
      </c>
      <c r="F115" s="377"/>
      <c r="G115" s="377"/>
      <c r="H115" s="377"/>
      <c r="I115" s="377"/>
      <c r="J115" s="377"/>
      <c r="K115" s="377"/>
      <c r="L115" s="377"/>
      <c r="M115" s="377"/>
      <c r="N115" s="377"/>
      <c r="O115" s="377"/>
      <c r="P115" s="377"/>
      <c r="Q115" s="377"/>
      <c r="R115" s="377"/>
      <c r="S115" s="377"/>
      <c r="T115" s="377"/>
      <c r="U115" s="377"/>
    </row>
    <row r="116">
      <c r="A116" s="378">
        <v>44587.0</v>
      </c>
      <c r="B116" s="379">
        <v>205967.0</v>
      </c>
      <c r="C116" s="380" t="s">
        <v>35</v>
      </c>
      <c r="D116" s="380" t="s">
        <v>8309</v>
      </c>
      <c r="E116" s="380" t="s">
        <v>8309</v>
      </c>
      <c r="F116" s="377"/>
      <c r="G116" s="377"/>
      <c r="H116" s="377"/>
      <c r="I116" s="377"/>
      <c r="J116" s="377"/>
      <c r="K116" s="377"/>
      <c r="L116" s="377"/>
      <c r="M116" s="377"/>
      <c r="N116" s="377"/>
      <c r="O116" s="377"/>
      <c r="P116" s="377"/>
      <c r="Q116" s="377"/>
      <c r="R116" s="377"/>
      <c r="S116" s="377"/>
      <c r="T116" s="377"/>
      <c r="U116" s="377"/>
    </row>
    <row r="117">
      <c r="A117" s="378">
        <v>44587.0</v>
      </c>
      <c r="B117" s="379">
        <v>205967.0</v>
      </c>
      <c r="C117" s="380" t="s">
        <v>7576</v>
      </c>
      <c r="D117" s="379">
        <v>634.0</v>
      </c>
      <c r="E117" s="380" t="s">
        <v>8309</v>
      </c>
      <c r="F117" s="377"/>
      <c r="G117" s="377"/>
      <c r="H117" s="377"/>
      <c r="I117" s="377"/>
      <c r="J117" s="377"/>
      <c r="K117" s="377"/>
      <c r="L117" s="377"/>
      <c r="M117" s="377"/>
      <c r="N117" s="377"/>
      <c r="O117" s="377"/>
      <c r="P117" s="377"/>
      <c r="Q117" s="377"/>
      <c r="R117" s="377"/>
      <c r="S117" s="377"/>
      <c r="T117" s="377"/>
      <c r="U117" s="377"/>
    </row>
    <row r="118">
      <c r="A118" s="378">
        <v>44587.0</v>
      </c>
      <c r="B118" s="379">
        <v>205967.0</v>
      </c>
      <c r="C118" s="380" t="s">
        <v>8384</v>
      </c>
      <c r="D118" s="379">
        <v>70.3</v>
      </c>
      <c r="E118" s="380" t="s">
        <v>8309</v>
      </c>
      <c r="F118" s="377"/>
      <c r="G118" s="377"/>
      <c r="H118" s="377"/>
      <c r="I118" s="377"/>
      <c r="J118" s="377"/>
      <c r="K118" s="377"/>
      <c r="L118" s="377"/>
      <c r="M118" s="377"/>
      <c r="N118" s="377"/>
      <c r="O118" s="377"/>
      <c r="P118" s="377"/>
      <c r="Q118" s="377"/>
      <c r="R118" s="377"/>
      <c r="S118" s="377"/>
      <c r="T118" s="377"/>
      <c r="U118" s="377"/>
    </row>
    <row r="119">
      <c r="A119" s="378">
        <v>44587.0</v>
      </c>
      <c r="B119" s="379">
        <v>205968.0</v>
      </c>
      <c r="C119" s="380" t="s">
        <v>8494</v>
      </c>
      <c r="D119" s="379">
        <v>125.0</v>
      </c>
      <c r="E119" s="380" t="s">
        <v>8309</v>
      </c>
      <c r="F119" s="377"/>
      <c r="G119" s="377"/>
      <c r="H119" s="377"/>
      <c r="I119" s="377"/>
      <c r="J119" s="377"/>
      <c r="K119" s="377"/>
      <c r="L119" s="377"/>
      <c r="M119" s="377"/>
      <c r="N119" s="377"/>
      <c r="O119" s="377"/>
      <c r="P119" s="377"/>
      <c r="Q119" s="377"/>
      <c r="R119" s="377"/>
      <c r="S119" s="377"/>
      <c r="T119" s="377"/>
      <c r="U119" s="377"/>
    </row>
    <row r="120">
      <c r="A120" s="378">
        <v>44587.0</v>
      </c>
      <c r="B120" s="379">
        <v>205968.0</v>
      </c>
      <c r="C120" s="380" t="s">
        <v>8413</v>
      </c>
      <c r="D120" s="379">
        <v>121.0</v>
      </c>
      <c r="E120" s="380" t="s">
        <v>8309</v>
      </c>
      <c r="F120" s="377"/>
      <c r="G120" s="377"/>
      <c r="H120" s="377"/>
      <c r="I120" s="377"/>
      <c r="J120" s="377"/>
      <c r="K120" s="377"/>
      <c r="L120" s="377"/>
      <c r="M120" s="377"/>
      <c r="N120" s="377"/>
      <c r="O120" s="377"/>
      <c r="P120" s="377"/>
      <c r="Q120" s="377"/>
      <c r="R120" s="377"/>
      <c r="S120" s="377"/>
      <c r="T120" s="377"/>
      <c r="U120" s="377"/>
    </row>
    <row r="121">
      <c r="A121" s="378">
        <v>44587.0</v>
      </c>
      <c r="B121" s="379">
        <v>205968.0</v>
      </c>
      <c r="C121" s="380" t="s">
        <v>8492</v>
      </c>
      <c r="D121" s="380" t="s">
        <v>8493</v>
      </c>
      <c r="E121" s="380" t="s">
        <v>8309</v>
      </c>
      <c r="F121" s="377"/>
      <c r="G121" s="377"/>
      <c r="H121" s="377"/>
      <c r="I121" s="377"/>
      <c r="J121" s="377"/>
      <c r="K121" s="377"/>
      <c r="L121" s="377"/>
      <c r="M121" s="377"/>
      <c r="N121" s="377"/>
      <c r="O121" s="377"/>
      <c r="P121" s="377"/>
      <c r="Q121" s="377"/>
      <c r="R121" s="377"/>
      <c r="S121" s="377"/>
      <c r="T121" s="377"/>
      <c r="U121" s="377"/>
    </row>
    <row r="122">
      <c r="A122" s="378">
        <v>44587.0</v>
      </c>
      <c r="B122" s="379">
        <v>205968.0</v>
      </c>
      <c r="C122" s="380" t="s">
        <v>7705</v>
      </c>
      <c r="D122" s="379">
        <v>84.3</v>
      </c>
      <c r="E122" s="380" t="s">
        <v>8309</v>
      </c>
      <c r="F122" s="377"/>
      <c r="G122" s="377"/>
      <c r="H122" s="377"/>
      <c r="I122" s="377"/>
      <c r="J122" s="377"/>
      <c r="K122" s="377"/>
      <c r="L122" s="377"/>
      <c r="M122" s="377"/>
      <c r="N122" s="377"/>
      <c r="O122" s="377"/>
      <c r="P122" s="377"/>
      <c r="Q122" s="377"/>
      <c r="R122" s="377"/>
      <c r="S122" s="377"/>
      <c r="T122" s="377"/>
      <c r="U122" s="377"/>
    </row>
    <row r="123">
      <c r="A123" s="378">
        <v>44587.0</v>
      </c>
      <c r="B123" s="379">
        <v>205968.0</v>
      </c>
      <c r="C123" s="380" t="s">
        <v>8318</v>
      </c>
      <c r="D123" s="380" t="s">
        <v>8309</v>
      </c>
      <c r="E123" s="380" t="s">
        <v>8309</v>
      </c>
      <c r="F123" s="377"/>
      <c r="G123" s="377"/>
      <c r="H123" s="377"/>
      <c r="I123" s="377"/>
      <c r="J123" s="377"/>
      <c r="K123" s="377"/>
      <c r="L123" s="377"/>
      <c r="M123" s="377"/>
      <c r="N123" s="377"/>
      <c r="O123" s="377"/>
      <c r="P123" s="377"/>
      <c r="Q123" s="377"/>
      <c r="R123" s="377"/>
      <c r="S123" s="377"/>
      <c r="T123" s="377"/>
      <c r="U123" s="377"/>
    </row>
    <row r="124">
      <c r="A124" s="378">
        <v>44587.0</v>
      </c>
      <c r="B124" s="379">
        <v>205968.0</v>
      </c>
      <c r="C124" s="380" t="s">
        <v>8342</v>
      </c>
      <c r="D124" s="380" t="s">
        <v>8309</v>
      </c>
      <c r="E124" s="380" t="s">
        <v>8309</v>
      </c>
      <c r="F124" s="377"/>
      <c r="G124" s="377"/>
      <c r="H124" s="377"/>
      <c r="I124" s="377"/>
      <c r="J124" s="377"/>
      <c r="K124" s="377"/>
      <c r="L124" s="377"/>
      <c r="M124" s="377"/>
      <c r="N124" s="377"/>
      <c r="O124" s="377"/>
      <c r="P124" s="377"/>
      <c r="Q124" s="377"/>
      <c r="R124" s="377"/>
      <c r="S124" s="377"/>
      <c r="T124" s="377"/>
      <c r="U124" s="377"/>
    </row>
    <row r="125">
      <c r="A125" s="378">
        <v>44587.0</v>
      </c>
      <c r="B125" s="379">
        <v>205968.0</v>
      </c>
      <c r="C125" s="380" t="s">
        <v>8507</v>
      </c>
      <c r="D125" s="380" t="s">
        <v>8309</v>
      </c>
      <c r="E125" s="380" t="s">
        <v>8309</v>
      </c>
      <c r="F125" s="377"/>
      <c r="G125" s="377"/>
      <c r="H125" s="377"/>
      <c r="I125" s="377"/>
      <c r="J125" s="377"/>
      <c r="K125" s="377"/>
      <c r="L125" s="377"/>
      <c r="M125" s="377"/>
      <c r="N125" s="377"/>
      <c r="O125" s="377"/>
      <c r="P125" s="377"/>
      <c r="Q125" s="377"/>
      <c r="R125" s="377"/>
      <c r="S125" s="377"/>
      <c r="T125" s="377"/>
      <c r="U125" s="377"/>
    </row>
    <row r="126">
      <c r="A126" s="378">
        <v>44587.0</v>
      </c>
      <c r="B126" s="379">
        <v>205969.0</v>
      </c>
      <c r="C126" s="380" t="s">
        <v>7576</v>
      </c>
      <c r="D126" s="380" t="s">
        <v>8315</v>
      </c>
      <c r="E126" s="380" t="s">
        <v>8309</v>
      </c>
      <c r="F126" s="377"/>
      <c r="G126" s="377"/>
      <c r="H126" s="377"/>
      <c r="I126" s="377"/>
      <c r="J126" s="377"/>
      <c r="K126" s="377"/>
      <c r="L126" s="377"/>
      <c r="M126" s="377"/>
      <c r="N126" s="377"/>
      <c r="O126" s="377"/>
      <c r="P126" s="377"/>
      <c r="Q126" s="377"/>
      <c r="R126" s="377"/>
      <c r="S126" s="377"/>
      <c r="T126" s="377"/>
      <c r="U126" s="377"/>
    </row>
    <row r="127">
      <c r="A127" s="378">
        <v>44587.0</v>
      </c>
      <c r="B127" s="379">
        <v>205970.0</v>
      </c>
      <c r="C127" s="380" t="s">
        <v>7606</v>
      </c>
      <c r="D127" s="380" t="s">
        <v>8315</v>
      </c>
      <c r="E127" s="380" t="s">
        <v>8309</v>
      </c>
      <c r="F127" s="377"/>
      <c r="G127" s="377"/>
      <c r="H127" s="377"/>
      <c r="I127" s="377"/>
      <c r="J127" s="377"/>
      <c r="K127" s="377"/>
      <c r="L127" s="377"/>
      <c r="M127" s="377"/>
      <c r="N127" s="377"/>
      <c r="O127" s="377"/>
      <c r="P127" s="377"/>
      <c r="Q127" s="377"/>
      <c r="R127" s="377"/>
      <c r="S127" s="377"/>
      <c r="T127" s="377"/>
      <c r="U127" s="377"/>
    </row>
    <row r="128">
      <c r="A128" s="378">
        <v>44587.0</v>
      </c>
      <c r="B128" s="379">
        <v>205970.0</v>
      </c>
      <c r="C128" s="380" t="s">
        <v>7576</v>
      </c>
      <c r="D128" s="380" t="s">
        <v>8315</v>
      </c>
      <c r="E128" s="380" t="s">
        <v>8309</v>
      </c>
      <c r="F128" s="377"/>
      <c r="G128" s="377"/>
      <c r="H128" s="377"/>
      <c r="I128" s="377"/>
      <c r="J128" s="377"/>
      <c r="K128" s="377"/>
      <c r="L128" s="377"/>
      <c r="M128" s="377"/>
      <c r="N128" s="377"/>
      <c r="O128" s="377"/>
      <c r="P128" s="377"/>
      <c r="Q128" s="377"/>
      <c r="R128" s="377"/>
      <c r="S128" s="377"/>
      <c r="T128" s="377"/>
      <c r="U128" s="377"/>
    </row>
    <row r="129">
      <c r="A129" s="378">
        <v>44587.0</v>
      </c>
      <c r="B129" s="379">
        <v>205970.0</v>
      </c>
      <c r="C129" s="380" t="s">
        <v>7705</v>
      </c>
      <c r="D129" s="379">
        <v>94.2</v>
      </c>
      <c r="E129" s="380" t="s">
        <v>8309</v>
      </c>
      <c r="F129" s="377"/>
      <c r="G129" s="377"/>
      <c r="H129" s="377"/>
      <c r="I129" s="377"/>
      <c r="J129" s="377"/>
      <c r="K129" s="377"/>
      <c r="L129" s="377"/>
      <c r="M129" s="377"/>
      <c r="N129" s="377"/>
      <c r="O129" s="377"/>
      <c r="P129" s="377"/>
      <c r="Q129" s="377"/>
      <c r="R129" s="377"/>
      <c r="S129" s="377"/>
      <c r="T129" s="377"/>
      <c r="U129" s="377"/>
    </row>
    <row r="130">
      <c r="A130" s="378">
        <v>44587.0</v>
      </c>
      <c r="B130" s="379">
        <v>205973.0</v>
      </c>
      <c r="C130" s="380" t="s">
        <v>35</v>
      </c>
      <c r="D130" s="380" t="s">
        <v>8309</v>
      </c>
      <c r="E130" s="380" t="s">
        <v>8309</v>
      </c>
      <c r="F130" s="377"/>
      <c r="G130" s="377"/>
      <c r="H130" s="377"/>
      <c r="I130" s="377"/>
      <c r="J130" s="377"/>
      <c r="K130" s="377"/>
      <c r="L130" s="377"/>
      <c r="M130" s="377"/>
      <c r="N130" s="377"/>
      <c r="O130" s="377"/>
      <c r="P130" s="377"/>
      <c r="Q130" s="377"/>
      <c r="R130" s="377"/>
      <c r="S130" s="377"/>
      <c r="T130" s="377"/>
      <c r="U130" s="377"/>
    </row>
    <row r="131">
      <c r="A131" s="378">
        <v>44587.0</v>
      </c>
      <c r="B131" s="379">
        <v>205973.0</v>
      </c>
      <c r="C131" s="380" t="s">
        <v>7606</v>
      </c>
      <c r="D131" s="380" t="s">
        <v>8315</v>
      </c>
      <c r="E131" s="380" t="s">
        <v>8309</v>
      </c>
      <c r="F131" s="377"/>
      <c r="G131" s="377"/>
      <c r="H131" s="377"/>
      <c r="I131" s="377"/>
      <c r="J131" s="377"/>
      <c r="K131" s="377"/>
      <c r="L131" s="377"/>
      <c r="M131" s="377"/>
      <c r="N131" s="377"/>
      <c r="O131" s="377"/>
      <c r="P131" s="377"/>
      <c r="Q131" s="377"/>
      <c r="R131" s="377"/>
      <c r="S131" s="377"/>
      <c r="T131" s="377"/>
      <c r="U131" s="377"/>
    </row>
    <row r="132">
      <c r="A132" s="378">
        <v>44587.0</v>
      </c>
      <c r="B132" s="379">
        <v>205973.0</v>
      </c>
      <c r="C132" s="380" t="s">
        <v>7576</v>
      </c>
      <c r="D132" s="380" t="s">
        <v>8315</v>
      </c>
      <c r="E132" s="380" t="s">
        <v>8309</v>
      </c>
      <c r="F132" s="377"/>
      <c r="G132" s="377"/>
      <c r="H132" s="377"/>
      <c r="I132" s="377"/>
      <c r="J132" s="377"/>
      <c r="K132" s="377"/>
      <c r="L132" s="377"/>
      <c r="M132" s="377"/>
      <c r="N132" s="377"/>
      <c r="O132" s="377"/>
      <c r="P132" s="377"/>
      <c r="Q132" s="377"/>
      <c r="R132" s="377"/>
      <c r="S132" s="377"/>
      <c r="T132" s="377"/>
      <c r="U132" s="377"/>
    </row>
    <row r="133">
      <c r="A133" s="378">
        <v>44587.0</v>
      </c>
      <c r="B133" s="379">
        <v>205976.0</v>
      </c>
      <c r="C133" s="380" t="s">
        <v>7556</v>
      </c>
      <c r="D133" s="380" t="s">
        <v>8315</v>
      </c>
      <c r="E133" s="380" t="s">
        <v>8309</v>
      </c>
      <c r="F133" s="377"/>
      <c r="G133" s="377"/>
      <c r="H133" s="377"/>
      <c r="I133" s="377"/>
      <c r="J133" s="377"/>
      <c r="K133" s="377"/>
      <c r="L133" s="377"/>
      <c r="M133" s="377"/>
      <c r="N133" s="377"/>
      <c r="O133" s="377"/>
      <c r="P133" s="377"/>
      <c r="Q133" s="377"/>
      <c r="R133" s="377"/>
      <c r="S133" s="377"/>
      <c r="T133" s="377"/>
      <c r="U133" s="377"/>
    </row>
    <row r="134">
      <c r="A134" s="378">
        <v>44587.0</v>
      </c>
      <c r="B134" s="379">
        <v>205976.0</v>
      </c>
      <c r="C134" s="380" t="s">
        <v>8029</v>
      </c>
      <c r="D134" s="379">
        <v>318.0</v>
      </c>
      <c r="E134" s="380" t="s">
        <v>8309</v>
      </c>
      <c r="F134" s="377"/>
      <c r="G134" s="377"/>
      <c r="H134" s="377"/>
      <c r="I134" s="377"/>
      <c r="J134" s="377"/>
      <c r="K134" s="377"/>
      <c r="L134" s="377"/>
      <c r="M134" s="377"/>
      <c r="N134" s="377"/>
      <c r="O134" s="377"/>
      <c r="P134" s="377"/>
      <c r="Q134" s="377"/>
      <c r="R134" s="377"/>
      <c r="S134" s="377"/>
      <c r="T134" s="377"/>
      <c r="U134" s="377"/>
    </row>
    <row r="135">
      <c r="A135" s="378">
        <v>44587.0</v>
      </c>
      <c r="B135" s="379">
        <v>205976.0</v>
      </c>
      <c r="C135" s="380" t="s">
        <v>8494</v>
      </c>
      <c r="D135" s="379">
        <v>69.0</v>
      </c>
      <c r="E135" s="380" t="s">
        <v>8309</v>
      </c>
      <c r="F135" s="377"/>
      <c r="G135" s="377"/>
      <c r="H135" s="377"/>
      <c r="I135" s="377"/>
      <c r="J135" s="377"/>
      <c r="K135" s="377"/>
      <c r="L135" s="377"/>
      <c r="M135" s="377"/>
      <c r="N135" s="377"/>
      <c r="O135" s="377"/>
      <c r="P135" s="377"/>
      <c r="Q135" s="377"/>
      <c r="R135" s="377"/>
      <c r="S135" s="377"/>
      <c r="T135" s="377"/>
      <c r="U135" s="377"/>
    </row>
    <row r="136">
      <c r="A136" s="378">
        <v>44587.0</v>
      </c>
      <c r="B136" s="379">
        <v>205976.0</v>
      </c>
      <c r="C136" s="380" t="s">
        <v>7939</v>
      </c>
      <c r="D136" s="380" t="s">
        <v>8309</v>
      </c>
      <c r="E136" s="380" t="s">
        <v>8309</v>
      </c>
      <c r="F136" s="377"/>
      <c r="G136" s="377"/>
      <c r="H136" s="377"/>
      <c r="I136" s="377"/>
      <c r="J136" s="377"/>
      <c r="K136" s="377"/>
      <c r="L136" s="377"/>
      <c r="M136" s="377"/>
      <c r="N136" s="377"/>
      <c r="O136" s="377"/>
      <c r="P136" s="377"/>
      <c r="Q136" s="377"/>
      <c r="R136" s="377"/>
      <c r="S136" s="377"/>
      <c r="T136" s="377"/>
      <c r="U136" s="377"/>
    </row>
    <row r="137">
      <c r="A137" s="378">
        <v>44587.0</v>
      </c>
      <c r="B137" s="379">
        <v>205976.0</v>
      </c>
      <c r="C137" s="380" t="s">
        <v>8507</v>
      </c>
      <c r="D137" s="380" t="s">
        <v>8309</v>
      </c>
      <c r="E137" s="380" t="s">
        <v>8309</v>
      </c>
      <c r="F137" s="377"/>
      <c r="G137" s="377"/>
      <c r="H137" s="377"/>
      <c r="I137" s="377"/>
      <c r="J137" s="377"/>
      <c r="K137" s="377"/>
      <c r="L137" s="377"/>
      <c r="M137" s="377"/>
      <c r="N137" s="377"/>
      <c r="O137" s="377"/>
      <c r="P137" s="377"/>
      <c r="Q137" s="377"/>
      <c r="R137" s="377"/>
      <c r="S137" s="377"/>
      <c r="T137" s="377"/>
      <c r="U137" s="377"/>
    </row>
    <row r="138">
      <c r="A138" s="378">
        <v>44589.0</v>
      </c>
      <c r="B138" s="379">
        <v>205978.0</v>
      </c>
      <c r="C138" s="380" t="s">
        <v>7569</v>
      </c>
      <c r="D138" s="380" t="s">
        <v>8309</v>
      </c>
      <c r="E138" s="380" t="s">
        <v>8309</v>
      </c>
      <c r="F138" s="377"/>
      <c r="G138" s="377"/>
      <c r="H138" s="377"/>
      <c r="I138" s="377"/>
      <c r="J138" s="377"/>
      <c r="K138" s="377"/>
      <c r="L138" s="377"/>
      <c r="M138" s="377"/>
      <c r="N138" s="377"/>
      <c r="O138" s="377"/>
      <c r="P138" s="377"/>
      <c r="Q138" s="377"/>
      <c r="R138" s="377"/>
      <c r="S138" s="377"/>
      <c r="T138" s="377"/>
      <c r="U138" s="377"/>
    </row>
    <row r="139">
      <c r="A139" s="378">
        <v>44589.0</v>
      </c>
      <c r="B139" s="379">
        <v>205978.0</v>
      </c>
      <c r="C139" s="380" t="s">
        <v>7569</v>
      </c>
      <c r="D139" s="379">
        <v>336.0</v>
      </c>
      <c r="E139" s="380" t="s">
        <v>8309</v>
      </c>
      <c r="F139" s="377"/>
      <c r="G139" s="377"/>
      <c r="H139" s="377"/>
      <c r="I139" s="377"/>
      <c r="J139" s="377"/>
      <c r="K139" s="377"/>
      <c r="L139" s="377"/>
      <c r="M139" s="377"/>
      <c r="N139" s="377"/>
      <c r="O139" s="377"/>
      <c r="P139" s="377"/>
      <c r="Q139" s="377"/>
      <c r="R139" s="377"/>
      <c r="S139" s="377"/>
      <c r="T139" s="377"/>
      <c r="U139" s="377"/>
    </row>
    <row r="140">
      <c r="A140" s="378">
        <v>44589.0</v>
      </c>
      <c r="B140" s="379">
        <v>205978.0</v>
      </c>
      <c r="C140" s="380" t="s">
        <v>8495</v>
      </c>
      <c r="D140" s="379">
        <v>385.0</v>
      </c>
      <c r="E140" s="380" t="s">
        <v>8309</v>
      </c>
      <c r="F140" s="377"/>
      <c r="G140" s="377"/>
      <c r="H140" s="377"/>
      <c r="I140" s="377"/>
      <c r="J140" s="377"/>
      <c r="K140" s="377"/>
      <c r="L140" s="377"/>
      <c r="M140" s="377"/>
      <c r="N140" s="377"/>
      <c r="O140" s="377"/>
      <c r="P140" s="377"/>
      <c r="Q140" s="377"/>
      <c r="R140" s="377"/>
      <c r="S140" s="377"/>
      <c r="T140" s="377"/>
      <c r="U140" s="377"/>
    </row>
    <row r="141">
      <c r="A141" s="378">
        <v>44589.0</v>
      </c>
      <c r="B141" s="379">
        <v>205981.0</v>
      </c>
      <c r="C141" s="380" t="s">
        <v>7570</v>
      </c>
      <c r="D141" s="380" t="s">
        <v>8315</v>
      </c>
      <c r="E141" s="380" t="s">
        <v>8309</v>
      </c>
      <c r="F141" s="377"/>
      <c r="G141" s="377"/>
      <c r="H141" s="377"/>
      <c r="I141" s="377"/>
      <c r="J141" s="377"/>
      <c r="K141" s="377"/>
      <c r="L141" s="377"/>
      <c r="M141" s="377"/>
      <c r="N141" s="377"/>
      <c r="O141" s="377"/>
      <c r="P141" s="377"/>
      <c r="Q141" s="377"/>
      <c r="R141" s="377"/>
      <c r="S141" s="377"/>
      <c r="T141" s="377"/>
      <c r="U141" s="377"/>
    </row>
    <row r="142">
      <c r="A142" s="378">
        <v>44589.0</v>
      </c>
      <c r="B142" s="379">
        <v>205981.0</v>
      </c>
      <c r="C142" s="380" t="s">
        <v>7556</v>
      </c>
      <c r="D142" s="379">
        <v>847.0</v>
      </c>
      <c r="E142" s="380" t="s">
        <v>8309</v>
      </c>
      <c r="F142" s="377"/>
      <c r="G142" s="377"/>
      <c r="H142" s="377"/>
      <c r="I142" s="377"/>
      <c r="J142" s="377"/>
      <c r="K142" s="377"/>
      <c r="L142" s="377"/>
      <c r="M142" s="377"/>
      <c r="N142" s="377"/>
      <c r="O142" s="377"/>
      <c r="P142" s="377"/>
      <c r="Q142" s="377"/>
      <c r="R142" s="377"/>
      <c r="S142" s="377"/>
      <c r="T142" s="377"/>
      <c r="U142" s="377"/>
    </row>
    <row r="143">
      <c r="A143" s="378">
        <v>44589.0</v>
      </c>
      <c r="B143" s="379">
        <v>205981.0</v>
      </c>
      <c r="C143" s="380" t="s">
        <v>8029</v>
      </c>
      <c r="D143" s="379">
        <v>114.0</v>
      </c>
      <c r="E143" s="380" t="s">
        <v>8309</v>
      </c>
      <c r="F143" s="377"/>
      <c r="G143" s="377"/>
      <c r="H143" s="377"/>
      <c r="I143" s="377"/>
      <c r="J143" s="377"/>
      <c r="K143" s="377"/>
      <c r="L143" s="377"/>
      <c r="M143" s="377"/>
      <c r="N143" s="377"/>
      <c r="O143" s="377"/>
      <c r="P143" s="377"/>
      <c r="Q143" s="377"/>
      <c r="R143" s="377"/>
      <c r="S143" s="377"/>
      <c r="T143" s="377"/>
      <c r="U143" s="377"/>
    </row>
    <row r="144">
      <c r="A144" s="378">
        <v>44589.0</v>
      </c>
      <c r="B144" s="379">
        <v>205981.0</v>
      </c>
      <c r="C144" s="380" t="s">
        <v>8507</v>
      </c>
      <c r="D144" s="380" t="s">
        <v>8309</v>
      </c>
      <c r="E144" s="380" t="s">
        <v>8309</v>
      </c>
      <c r="F144" s="377"/>
      <c r="G144" s="377"/>
      <c r="H144" s="377"/>
      <c r="I144" s="377"/>
      <c r="J144" s="377"/>
      <c r="K144" s="377"/>
      <c r="L144" s="377"/>
      <c r="M144" s="377"/>
      <c r="N144" s="377"/>
      <c r="O144" s="377"/>
      <c r="P144" s="377"/>
      <c r="Q144" s="377"/>
      <c r="R144" s="377"/>
      <c r="S144" s="377"/>
      <c r="T144" s="377"/>
      <c r="U144" s="377"/>
    </row>
    <row r="145">
      <c r="A145" s="378">
        <v>44589.0</v>
      </c>
      <c r="B145" s="379">
        <v>205983.0</v>
      </c>
      <c r="C145" s="380" t="s">
        <v>8342</v>
      </c>
      <c r="D145" s="380" t="s">
        <v>8309</v>
      </c>
      <c r="E145" s="380" t="s">
        <v>8309</v>
      </c>
      <c r="F145" s="377"/>
      <c r="G145" s="377"/>
      <c r="H145" s="377"/>
      <c r="I145" s="377"/>
      <c r="J145" s="377"/>
      <c r="K145" s="377"/>
      <c r="L145" s="377"/>
      <c r="M145" s="377"/>
      <c r="N145" s="377"/>
      <c r="O145" s="377"/>
      <c r="P145" s="377"/>
      <c r="Q145" s="377"/>
      <c r="R145" s="377"/>
      <c r="S145" s="377"/>
      <c r="T145" s="377"/>
      <c r="U145" s="377"/>
    </row>
    <row r="146">
      <c r="A146" s="378">
        <v>44589.0</v>
      </c>
      <c r="B146" s="379">
        <v>205983.0</v>
      </c>
      <c r="C146" s="380" t="s">
        <v>8507</v>
      </c>
      <c r="D146" s="380" t="s">
        <v>8309</v>
      </c>
      <c r="E146" s="380" t="s">
        <v>8309</v>
      </c>
      <c r="F146" s="377"/>
      <c r="G146" s="377"/>
      <c r="H146" s="377"/>
      <c r="I146" s="377"/>
      <c r="J146" s="377"/>
      <c r="K146" s="377"/>
      <c r="L146" s="377"/>
      <c r="M146" s="377"/>
      <c r="N146" s="377"/>
      <c r="O146" s="377"/>
      <c r="P146" s="377"/>
      <c r="Q146" s="377"/>
      <c r="R146" s="377"/>
      <c r="S146" s="377"/>
      <c r="T146" s="377"/>
      <c r="U146" s="377"/>
    </row>
    <row r="147">
      <c r="A147" s="378">
        <v>44589.0</v>
      </c>
      <c r="B147" s="379">
        <v>205983.0</v>
      </c>
      <c r="C147" s="380" t="s">
        <v>35</v>
      </c>
      <c r="D147" s="380" t="s">
        <v>8309</v>
      </c>
      <c r="E147" s="380" t="s">
        <v>8309</v>
      </c>
      <c r="F147" s="377"/>
      <c r="G147" s="377"/>
      <c r="H147" s="377"/>
      <c r="I147" s="377"/>
      <c r="J147" s="377"/>
      <c r="K147" s="377"/>
      <c r="L147" s="377"/>
      <c r="M147" s="377"/>
      <c r="N147" s="377"/>
      <c r="O147" s="377"/>
      <c r="P147" s="377"/>
      <c r="Q147" s="377"/>
      <c r="R147" s="377"/>
      <c r="S147" s="377"/>
      <c r="T147" s="377"/>
      <c r="U147" s="377"/>
    </row>
    <row r="148">
      <c r="A148" s="378">
        <v>44589.0</v>
      </c>
      <c r="B148" s="379">
        <v>205983.0</v>
      </c>
      <c r="C148" s="380" t="s">
        <v>8483</v>
      </c>
      <c r="D148" s="379">
        <v>1030.0</v>
      </c>
      <c r="E148" s="380" t="s">
        <v>8309</v>
      </c>
      <c r="F148" s="377"/>
      <c r="G148" s="377"/>
      <c r="H148" s="377"/>
      <c r="I148" s="377"/>
      <c r="J148" s="377"/>
      <c r="K148" s="377"/>
      <c r="L148" s="377"/>
      <c r="M148" s="377"/>
      <c r="N148" s="377"/>
      <c r="O148" s="377"/>
      <c r="P148" s="377"/>
      <c r="Q148" s="377"/>
      <c r="R148" s="377"/>
      <c r="S148" s="377"/>
      <c r="T148" s="377"/>
      <c r="U148" s="377"/>
    </row>
    <row r="149">
      <c r="A149" s="378">
        <v>44589.0</v>
      </c>
      <c r="B149" s="379">
        <v>205983.0</v>
      </c>
      <c r="C149" s="380" t="s">
        <v>8413</v>
      </c>
      <c r="D149" s="379">
        <v>4.35</v>
      </c>
      <c r="E149" s="380" t="s">
        <v>8309</v>
      </c>
      <c r="F149" s="377"/>
      <c r="G149" s="377"/>
      <c r="H149" s="377"/>
      <c r="I149" s="377"/>
      <c r="J149" s="377"/>
      <c r="K149" s="377"/>
      <c r="L149" s="377"/>
      <c r="M149" s="377"/>
      <c r="N149" s="377"/>
      <c r="O149" s="377"/>
      <c r="P149" s="377"/>
      <c r="Q149" s="377"/>
      <c r="R149" s="377"/>
      <c r="S149" s="377"/>
      <c r="T149" s="377"/>
      <c r="U149" s="377"/>
    </row>
    <row r="150">
      <c r="A150" s="378">
        <v>44589.0</v>
      </c>
      <c r="B150" s="379">
        <v>205983.0</v>
      </c>
      <c r="C150" s="380" t="s">
        <v>8492</v>
      </c>
      <c r="D150" s="379">
        <v>73.0</v>
      </c>
      <c r="E150" s="380" t="s">
        <v>8309</v>
      </c>
      <c r="F150" s="377"/>
      <c r="G150" s="377"/>
      <c r="H150" s="377"/>
      <c r="I150" s="377"/>
      <c r="J150" s="377"/>
      <c r="K150" s="377"/>
      <c r="L150" s="377"/>
      <c r="M150" s="377"/>
      <c r="N150" s="377"/>
      <c r="O150" s="377"/>
      <c r="P150" s="377"/>
      <c r="Q150" s="377"/>
      <c r="R150" s="377"/>
      <c r="S150" s="377"/>
      <c r="T150" s="377"/>
      <c r="U150" s="377"/>
    </row>
    <row r="151">
      <c r="A151" s="378">
        <v>44589.0</v>
      </c>
      <c r="B151" s="379">
        <v>205983.0</v>
      </c>
      <c r="C151" s="380" t="s">
        <v>7570</v>
      </c>
      <c r="D151" s="380" t="s">
        <v>8315</v>
      </c>
      <c r="E151" s="380" t="s">
        <v>8309</v>
      </c>
      <c r="F151" s="377"/>
      <c r="G151" s="377"/>
      <c r="H151" s="377"/>
      <c r="I151" s="377"/>
      <c r="J151" s="377"/>
      <c r="K151" s="377"/>
      <c r="L151" s="377"/>
      <c r="M151" s="377"/>
      <c r="N151" s="377"/>
      <c r="O151" s="377"/>
      <c r="P151" s="377"/>
      <c r="Q151" s="377"/>
      <c r="R151" s="377"/>
      <c r="S151" s="377"/>
      <c r="T151" s="377"/>
      <c r="U151" s="377"/>
    </row>
    <row r="152">
      <c r="A152" s="378">
        <v>44589.0</v>
      </c>
      <c r="B152" s="379">
        <v>205983.0</v>
      </c>
      <c r="C152" s="380" t="s">
        <v>8384</v>
      </c>
      <c r="D152" s="380" t="s">
        <v>8315</v>
      </c>
      <c r="E152" s="380" t="s">
        <v>8309</v>
      </c>
      <c r="F152" s="377"/>
      <c r="G152" s="377"/>
      <c r="H152" s="377"/>
      <c r="I152" s="377"/>
      <c r="J152" s="377"/>
      <c r="K152" s="377"/>
      <c r="L152" s="377"/>
      <c r="M152" s="377"/>
      <c r="N152" s="377"/>
      <c r="O152" s="377"/>
      <c r="P152" s="377"/>
      <c r="Q152" s="377"/>
      <c r="R152" s="377"/>
      <c r="S152" s="377"/>
      <c r="T152" s="377"/>
      <c r="U152" s="377"/>
    </row>
    <row r="153">
      <c r="A153" s="378">
        <v>44589.0</v>
      </c>
      <c r="B153" s="379">
        <v>205986.0</v>
      </c>
      <c r="C153" s="380" t="s">
        <v>8507</v>
      </c>
      <c r="D153" s="380" t="s">
        <v>8309</v>
      </c>
      <c r="E153" s="380" t="s">
        <v>8309</v>
      </c>
      <c r="F153" s="377"/>
      <c r="G153" s="377"/>
      <c r="H153" s="377"/>
      <c r="I153" s="377"/>
      <c r="J153" s="377"/>
      <c r="K153" s="377"/>
      <c r="L153" s="377"/>
      <c r="M153" s="377"/>
      <c r="N153" s="377"/>
      <c r="O153" s="377"/>
      <c r="P153" s="377"/>
      <c r="Q153" s="377"/>
      <c r="R153" s="377"/>
      <c r="S153" s="377"/>
      <c r="T153" s="377"/>
      <c r="U153" s="377"/>
    </row>
    <row r="154">
      <c r="A154" s="378">
        <v>44589.0</v>
      </c>
      <c r="B154" s="379">
        <v>205989.0</v>
      </c>
      <c r="C154" s="380" t="s">
        <v>7566</v>
      </c>
      <c r="D154" s="379">
        <v>137.0</v>
      </c>
      <c r="E154" s="380" t="s">
        <v>8309</v>
      </c>
      <c r="F154" s="377"/>
      <c r="G154" s="377"/>
      <c r="H154" s="377"/>
      <c r="I154" s="377"/>
      <c r="J154" s="377"/>
      <c r="K154" s="377"/>
      <c r="L154" s="377"/>
      <c r="M154" s="377"/>
      <c r="N154" s="377"/>
      <c r="O154" s="377"/>
      <c r="P154" s="377"/>
      <c r="Q154" s="377"/>
      <c r="R154" s="377"/>
      <c r="S154" s="377"/>
      <c r="T154" s="377"/>
      <c r="U154" s="377"/>
    </row>
    <row r="155">
      <c r="A155" s="378">
        <v>44589.0</v>
      </c>
      <c r="B155" s="379">
        <v>205989.0</v>
      </c>
      <c r="C155" s="380" t="s">
        <v>8494</v>
      </c>
      <c r="D155" s="379">
        <v>276.0</v>
      </c>
      <c r="E155" s="380" t="s">
        <v>8309</v>
      </c>
      <c r="F155" s="377"/>
      <c r="G155" s="377"/>
      <c r="H155" s="377"/>
      <c r="I155" s="377"/>
      <c r="J155" s="377"/>
      <c r="K155" s="377"/>
      <c r="L155" s="377"/>
      <c r="M155" s="377"/>
      <c r="N155" s="377"/>
      <c r="O155" s="377"/>
      <c r="P155" s="377"/>
      <c r="Q155" s="377"/>
      <c r="R155" s="377"/>
      <c r="S155" s="377"/>
      <c r="T155" s="377"/>
      <c r="U155" s="377"/>
    </row>
    <row r="156">
      <c r="A156" s="378">
        <v>44589.0</v>
      </c>
      <c r="B156" s="379">
        <v>205989.0</v>
      </c>
      <c r="C156" s="380" t="s">
        <v>8507</v>
      </c>
      <c r="D156" s="380" t="s">
        <v>8309</v>
      </c>
      <c r="E156" s="380" t="s">
        <v>8309</v>
      </c>
      <c r="F156" s="377"/>
      <c r="G156" s="377"/>
      <c r="H156" s="377"/>
      <c r="I156" s="377"/>
      <c r="J156" s="377"/>
      <c r="K156" s="377"/>
      <c r="L156" s="377"/>
      <c r="M156" s="377"/>
      <c r="N156" s="377"/>
      <c r="O156" s="377"/>
      <c r="P156" s="377"/>
      <c r="Q156" s="377"/>
      <c r="R156" s="377"/>
      <c r="S156" s="377"/>
      <c r="T156" s="377"/>
      <c r="U156" s="377"/>
    </row>
    <row r="157">
      <c r="A157" s="378">
        <v>44589.0</v>
      </c>
      <c r="B157" s="379">
        <v>205990.0</v>
      </c>
      <c r="C157" s="380" t="s">
        <v>7754</v>
      </c>
      <c r="D157" s="379">
        <v>375.0</v>
      </c>
      <c r="E157" s="380" t="s">
        <v>8309</v>
      </c>
      <c r="F157" s="377"/>
      <c r="G157" s="377"/>
      <c r="H157" s="377"/>
      <c r="I157" s="377"/>
      <c r="J157" s="377"/>
      <c r="K157" s="377"/>
      <c r="L157" s="377"/>
      <c r="M157" s="377"/>
      <c r="N157" s="377"/>
      <c r="O157" s="377"/>
      <c r="P157" s="377"/>
      <c r="Q157" s="377"/>
      <c r="R157" s="377"/>
      <c r="S157" s="377"/>
      <c r="T157" s="377"/>
      <c r="U157" s="377"/>
    </row>
    <row r="158">
      <c r="A158" s="378">
        <v>44589.0</v>
      </c>
      <c r="B158" s="379">
        <v>205990.0</v>
      </c>
      <c r="C158" s="380" t="s">
        <v>7640</v>
      </c>
      <c r="D158" s="379">
        <v>609.0</v>
      </c>
      <c r="E158" s="380" t="s">
        <v>8309</v>
      </c>
      <c r="F158" s="377"/>
      <c r="G158" s="377"/>
      <c r="H158" s="377"/>
      <c r="I158" s="377"/>
      <c r="J158" s="377"/>
      <c r="K158" s="377"/>
      <c r="L158" s="377"/>
      <c r="M158" s="377"/>
      <c r="N158" s="377"/>
      <c r="O158" s="377"/>
      <c r="P158" s="377"/>
      <c r="Q158" s="377"/>
      <c r="R158" s="377"/>
      <c r="S158" s="377"/>
      <c r="T158" s="377"/>
      <c r="U158" s="377"/>
    </row>
    <row r="159">
      <c r="A159" s="378">
        <v>44589.0</v>
      </c>
      <c r="B159" s="379">
        <v>205990.0</v>
      </c>
      <c r="C159" s="380" t="s">
        <v>7576</v>
      </c>
      <c r="D159" s="380" t="s">
        <v>8315</v>
      </c>
      <c r="E159" s="380" t="s">
        <v>8309</v>
      </c>
      <c r="F159" s="377"/>
      <c r="G159" s="377"/>
      <c r="H159" s="377"/>
      <c r="I159" s="377"/>
      <c r="J159" s="377"/>
      <c r="K159" s="377"/>
      <c r="L159" s="377"/>
      <c r="M159" s="377"/>
      <c r="N159" s="377"/>
      <c r="O159" s="377"/>
      <c r="P159" s="377"/>
      <c r="Q159" s="377"/>
      <c r="R159" s="377"/>
      <c r="S159" s="377"/>
      <c r="T159" s="377"/>
      <c r="U159" s="377"/>
    </row>
    <row r="160">
      <c r="A160" s="378">
        <v>44589.0</v>
      </c>
      <c r="B160" s="379">
        <v>205990.0</v>
      </c>
      <c r="C160" s="380" t="s">
        <v>7705</v>
      </c>
      <c r="D160" s="379">
        <v>137.0</v>
      </c>
      <c r="E160" s="380" t="s">
        <v>8309</v>
      </c>
      <c r="F160" s="377"/>
      <c r="G160" s="377"/>
      <c r="H160" s="377"/>
      <c r="I160" s="377"/>
      <c r="J160" s="377"/>
      <c r="K160" s="377"/>
      <c r="L160" s="377"/>
      <c r="M160" s="377"/>
      <c r="N160" s="377"/>
      <c r="O160" s="377"/>
      <c r="P160" s="377"/>
      <c r="Q160" s="377"/>
      <c r="R160" s="377"/>
      <c r="S160" s="377"/>
      <c r="T160" s="377"/>
      <c r="U160" s="377"/>
    </row>
    <row r="161">
      <c r="A161" s="378">
        <v>44589.0</v>
      </c>
      <c r="B161" s="379">
        <v>205992.0</v>
      </c>
      <c r="C161" s="380" t="s">
        <v>7606</v>
      </c>
      <c r="D161" s="380" t="s">
        <v>8315</v>
      </c>
      <c r="E161" s="380" t="s">
        <v>8309</v>
      </c>
      <c r="F161" s="377"/>
      <c r="G161" s="377"/>
      <c r="H161" s="377"/>
      <c r="I161" s="377"/>
      <c r="J161" s="377"/>
      <c r="K161" s="377"/>
      <c r="L161" s="377"/>
      <c r="M161" s="377"/>
      <c r="N161" s="377"/>
      <c r="O161" s="377"/>
      <c r="P161" s="377"/>
      <c r="Q161" s="377"/>
      <c r="R161" s="377"/>
      <c r="S161" s="377"/>
      <c r="T161" s="377"/>
      <c r="U161" s="377"/>
    </row>
    <row r="162">
      <c r="A162" s="378">
        <v>44589.0</v>
      </c>
      <c r="B162" s="379">
        <v>205992.0</v>
      </c>
      <c r="C162" s="380" t="s">
        <v>7576</v>
      </c>
      <c r="D162" s="380" t="s">
        <v>8315</v>
      </c>
      <c r="E162" s="380" t="s">
        <v>8309</v>
      </c>
      <c r="F162" s="377"/>
      <c r="G162" s="377"/>
      <c r="H162" s="377"/>
      <c r="I162" s="377"/>
      <c r="J162" s="377"/>
      <c r="K162" s="377"/>
      <c r="L162" s="377"/>
      <c r="M162" s="377"/>
      <c r="N162" s="377"/>
      <c r="O162" s="377"/>
      <c r="P162" s="377"/>
      <c r="Q162" s="377"/>
      <c r="R162" s="377"/>
      <c r="S162" s="377"/>
      <c r="T162" s="377"/>
      <c r="U162" s="377"/>
    </row>
    <row r="163">
      <c r="A163" s="378">
        <v>44589.0</v>
      </c>
      <c r="B163" s="379">
        <v>205993.0</v>
      </c>
      <c r="C163" s="380" t="s">
        <v>7566</v>
      </c>
      <c r="D163" s="379">
        <v>1060.0</v>
      </c>
      <c r="E163" s="380" t="s">
        <v>8309</v>
      </c>
      <c r="F163" s="377"/>
      <c r="G163" s="377"/>
      <c r="H163" s="377"/>
      <c r="I163" s="377"/>
      <c r="J163" s="377"/>
      <c r="K163" s="377"/>
      <c r="L163" s="377"/>
      <c r="M163" s="377"/>
      <c r="N163" s="377"/>
      <c r="O163" s="377"/>
      <c r="P163" s="377"/>
      <c r="Q163" s="377"/>
      <c r="R163" s="377"/>
      <c r="S163" s="377"/>
      <c r="T163" s="377"/>
      <c r="U163" s="377"/>
    </row>
    <row r="164">
      <c r="A164" s="378">
        <v>44589.0</v>
      </c>
      <c r="B164" s="379">
        <v>205993.0</v>
      </c>
      <c r="C164" s="380" t="s">
        <v>8494</v>
      </c>
      <c r="D164" s="379">
        <v>1410.0</v>
      </c>
      <c r="E164" s="380" t="s">
        <v>8309</v>
      </c>
      <c r="F164" s="377"/>
      <c r="G164" s="377"/>
      <c r="H164" s="377"/>
      <c r="I164" s="377"/>
      <c r="J164" s="377"/>
      <c r="K164" s="377"/>
      <c r="L164" s="377"/>
      <c r="M164" s="377"/>
      <c r="N164" s="377"/>
      <c r="O164" s="377"/>
      <c r="P164" s="377"/>
      <c r="Q164" s="377"/>
      <c r="R164" s="377"/>
      <c r="S164" s="377"/>
      <c r="T164" s="377"/>
      <c r="U164" s="377"/>
    </row>
    <row r="165">
      <c r="A165" s="378">
        <v>44589.0</v>
      </c>
      <c r="B165" s="379">
        <v>205993.0</v>
      </c>
      <c r="C165" s="380" t="s">
        <v>8507</v>
      </c>
      <c r="D165" s="380" t="s">
        <v>8309</v>
      </c>
      <c r="E165" s="380" t="s">
        <v>8309</v>
      </c>
      <c r="F165" s="377"/>
      <c r="G165" s="377"/>
      <c r="H165" s="377"/>
      <c r="I165" s="377"/>
      <c r="J165" s="377"/>
      <c r="K165" s="377"/>
      <c r="L165" s="377"/>
      <c r="M165" s="377"/>
      <c r="N165" s="377"/>
      <c r="O165" s="377"/>
      <c r="P165" s="377"/>
      <c r="Q165" s="377"/>
      <c r="R165" s="377"/>
      <c r="S165" s="377"/>
      <c r="T165" s="377"/>
      <c r="U165" s="377"/>
    </row>
    <row r="166">
      <c r="A166" s="378">
        <v>44589.0</v>
      </c>
      <c r="B166" s="379">
        <v>205994.0</v>
      </c>
      <c r="C166" s="380" t="s">
        <v>8507</v>
      </c>
      <c r="D166" s="380" t="s">
        <v>8309</v>
      </c>
      <c r="E166" s="380" t="s">
        <v>8309</v>
      </c>
      <c r="F166" s="377"/>
      <c r="G166" s="377"/>
      <c r="H166" s="377"/>
      <c r="I166" s="377"/>
      <c r="J166" s="377"/>
      <c r="K166" s="377"/>
      <c r="L166" s="377"/>
      <c r="M166" s="377"/>
      <c r="N166" s="377"/>
      <c r="O166" s="377"/>
      <c r="P166" s="377"/>
      <c r="Q166" s="377"/>
      <c r="R166" s="377"/>
      <c r="S166" s="377"/>
      <c r="T166" s="377"/>
      <c r="U166" s="377"/>
    </row>
    <row r="167">
      <c r="A167" s="378">
        <v>44589.0</v>
      </c>
      <c r="B167" s="379">
        <v>205997.0</v>
      </c>
      <c r="C167" s="380" t="s">
        <v>7606</v>
      </c>
      <c r="D167" s="380" t="s">
        <v>8315</v>
      </c>
      <c r="E167" s="380" t="s">
        <v>8309</v>
      </c>
      <c r="F167" s="377"/>
      <c r="G167" s="377"/>
      <c r="H167" s="377"/>
      <c r="I167" s="377"/>
      <c r="J167" s="377"/>
      <c r="K167" s="377"/>
      <c r="L167" s="377"/>
      <c r="M167" s="377"/>
      <c r="N167" s="377"/>
      <c r="O167" s="377"/>
      <c r="P167" s="377"/>
      <c r="Q167" s="377"/>
      <c r="R167" s="377"/>
      <c r="S167" s="377"/>
      <c r="T167" s="377"/>
      <c r="U167" s="377"/>
    </row>
    <row r="168">
      <c r="A168" s="378">
        <v>44589.0</v>
      </c>
      <c r="B168" s="379">
        <v>205999.0</v>
      </c>
      <c r="C168" s="380" t="s">
        <v>7556</v>
      </c>
      <c r="D168" s="380" t="s">
        <v>8315</v>
      </c>
      <c r="E168" s="380" t="s">
        <v>8309</v>
      </c>
      <c r="F168" s="377"/>
      <c r="G168" s="377"/>
      <c r="H168" s="377"/>
      <c r="I168" s="377"/>
      <c r="J168" s="377"/>
      <c r="K168" s="377"/>
      <c r="L168" s="377"/>
      <c r="M168" s="377"/>
      <c r="N168" s="377"/>
      <c r="O168" s="377"/>
      <c r="P168" s="377"/>
      <c r="Q168" s="377"/>
      <c r="R168" s="377"/>
      <c r="S168" s="377"/>
      <c r="T168" s="377"/>
      <c r="U168" s="377"/>
    </row>
    <row r="169">
      <c r="A169" s="378">
        <v>44589.0</v>
      </c>
      <c r="B169" s="379">
        <v>205999.0</v>
      </c>
      <c r="C169" s="380" t="s">
        <v>7566</v>
      </c>
      <c r="D169" s="379">
        <v>104.0</v>
      </c>
      <c r="E169" s="380" t="s">
        <v>8309</v>
      </c>
      <c r="F169" s="377"/>
      <c r="G169" s="377"/>
      <c r="H169" s="377"/>
      <c r="I169" s="377"/>
      <c r="J169" s="377"/>
      <c r="K169" s="377"/>
      <c r="L169" s="377"/>
      <c r="M169" s="377"/>
      <c r="N169" s="377"/>
      <c r="O169" s="377"/>
      <c r="P169" s="377"/>
      <c r="Q169" s="377"/>
      <c r="R169" s="377"/>
      <c r="S169" s="377"/>
      <c r="T169" s="377"/>
      <c r="U169" s="377"/>
    </row>
    <row r="170">
      <c r="A170" s="378">
        <v>44589.0</v>
      </c>
      <c r="B170" s="379">
        <v>205999.0</v>
      </c>
      <c r="C170" s="380" t="s">
        <v>8494</v>
      </c>
      <c r="D170" s="379">
        <v>153.0</v>
      </c>
      <c r="E170" s="380" t="s">
        <v>8309</v>
      </c>
      <c r="F170" s="377"/>
      <c r="G170" s="377"/>
      <c r="H170" s="377"/>
      <c r="I170" s="377"/>
      <c r="J170" s="377"/>
      <c r="K170" s="377"/>
      <c r="L170" s="377"/>
      <c r="M170" s="377"/>
      <c r="N170" s="377"/>
      <c r="O170" s="377"/>
      <c r="P170" s="377"/>
      <c r="Q170" s="377"/>
      <c r="R170" s="377"/>
      <c r="S170" s="377"/>
      <c r="T170" s="377"/>
      <c r="U170" s="377"/>
    </row>
    <row r="171">
      <c r="A171" s="378">
        <v>44589.0</v>
      </c>
      <c r="B171" s="379">
        <v>205999.0</v>
      </c>
      <c r="C171" s="380" t="s">
        <v>8507</v>
      </c>
      <c r="D171" s="380" t="s">
        <v>8309</v>
      </c>
      <c r="E171" s="380" t="s">
        <v>8309</v>
      </c>
      <c r="F171" s="377"/>
      <c r="G171" s="377"/>
      <c r="H171" s="377"/>
      <c r="I171" s="377"/>
      <c r="J171" s="377"/>
      <c r="K171" s="377"/>
      <c r="L171" s="377"/>
      <c r="M171" s="377"/>
      <c r="N171" s="377"/>
      <c r="O171" s="377"/>
      <c r="P171" s="377"/>
      <c r="Q171" s="377"/>
      <c r="R171" s="377"/>
      <c r="S171" s="377"/>
      <c r="T171" s="377"/>
      <c r="U171" s="377"/>
    </row>
    <row r="172">
      <c r="A172" s="378">
        <v>44589.0</v>
      </c>
      <c r="B172" s="379">
        <v>206000.0</v>
      </c>
      <c r="C172" s="380" t="s">
        <v>7736</v>
      </c>
      <c r="D172" s="379">
        <v>83.4</v>
      </c>
      <c r="E172" s="380" t="s">
        <v>8309</v>
      </c>
      <c r="F172" s="377"/>
      <c r="G172" s="377"/>
      <c r="H172" s="377"/>
      <c r="I172" s="377"/>
      <c r="J172" s="377"/>
      <c r="K172" s="377"/>
      <c r="L172" s="377"/>
      <c r="M172" s="377"/>
      <c r="N172" s="377"/>
      <c r="O172" s="377"/>
      <c r="P172" s="377"/>
      <c r="Q172" s="377"/>
      <c r="R172" s="377"/>
      <c r="S172" s="377"/>
      <c r="T172" s="377"/>
      <c r="U172" s="377"/>
    </row>
    <row r="173">
      <c r="A173" s="378">
        <v>44589.0</v>
      </c>
      <c r="B173" s="379">
        <v>206001.0</v>
      </c>
      <c r="C173" s="380" t="s">
        <v>7606</v>
      </c>
      <c r="D173" s="379">
        <v>1240.0</v>
      </c>
      <c r="E173" s="380" t="s">
        <v>8309</v>
      </c>
      <c r="F173" s="377"/>
      <c r="G173" s="377"/>
      <c r="H173" s="377"/>
      <c r="I173" s="377"/>
      <c r="J173" s="377"/>
      <c r="K173" s="377"/>
      <c r="L173" s="377"/>
      <c r="M173" s="377"/>
      <c r="N173" s="377"/>
      <c r="O173" s="377"/>
      <c r="P173" s="377"/>
      <c r="Q173" s="377"/>
      <c r="R173" s="377"/>
      <c r="S173" s="377"/>
      <c r="T173" s="377"/>
      <c r="U173" s="377"/>
    </row>
    <row r="174">
      <c r="A174" s="378">
        <v>44589.0</v>
      </c>
      <c r="B174" s="379">
        <v>206002.0</v>
      </c>
      <c r="C174" s="380" t="s">
        <v>7566</v>
      </c>
      <c r="D174" s="379">
        <v>350.0</v>
      </c>
      <c r="E174" s="380" t="s">
        <v>8309</v>
      </c>
      <c r="F174" s="377"/>
      <c r="G174" s="377"/>
      <c r="H174" s="377"/>
      <c r="I174" s="377"/>
      <c r="J174" s="377"/>
      <c r="K174" s="377"/>
      <c r="L174" s="377"/>
      <c r="M174" s="377"/>
      <c r="N174" s="377"/>
      <c r="O174" s="377"/>
      <c r="P174" s="377"/>
      <c r="Q174" s="377"/>
      <c r="R174" s="377"/>
      <c r="S174" s="377"/>
      <c r="T174" s="377"/>
      <c r="U174" s="377"/>
    </row>
    <row r="175">
      <c r="A175" s="378">
        <v>44589.0</v>
      </c>
      <c r="B175" s="379">
        <v>206002.0</v>
      </c>
      <c r="C175" s="380" t="s">
        <v>8494</v>
      </c>
      <c r="D175" s="379">
        <v>226.0</v>
      </c>
      <c r="E175" s="380" t="s">
        <v>8309</v>
      </c>
      <c r="F175" s="377"/>
      <c r="G175" s="377"/>
      <c r="H175" s="377"/>
      <c r="I175" s="377"/>
      <c r="J175" s="377"/>
      <c r="K175" s="377"/>
      <c r="L175" s="377"/>
      <c r="M175" s="377"/>
      <c r="N175" s="377"/>
      <c r="O175" s="377"/>
      <c r="P175" s="377"/>
      <c r="Q175" s="377"/>
      <c r="R175" s="377"/>
      <c r="S175" s="377"/>
      <c r="T175" s="377"/>
      <c r="U175" s="377"/>
    </row>
    <row r="176">
      <c r="A176" s="378">
        <v>44589.0</v>
      </c>
      <c r="B176" s="379">
        <v>206002.0</v>
      </c>
      <c r="C176" s="380" t="s">
        <v>8318</v>
      </c>
      <c r="D176" s="380" t="s">
        <v>8309</v>
      </c>
      <c r="E176" s="380" t="s">
        <v>8309</v>
      </c>
      <c r="F176" s="377"/>
      <c r="G176" s="377"/>
      <c r="H176" s="377"/>
      <c r="I176" s="377"/>
      <c r="J176" s="377"/>
      <c r="K176" s="377"/>
      <c r="L176" s="377"/>
      <c r="M176" s="377"/>
      <c r="N176" s="377"/>
      <c r="O176" s="377"/>
      <c r="P176" s="377"/>
      <c r="Q176" s="377"/>
      <c r="R176" s="377"/>
      <c r="S176" s="377"/>
      <c r="T176" s="377"/>
      <c r="U176" s="377"/>
    </row>
    <row r="177">
      <c r="A177" s="378">
        <v>44589.0</v>
      </c>
      <c r="B177" s="379">
        <v>206002.0</v>
      </c>
      <c r="C177" s="380" t="s">
        <v>7939</v>
      </c>
      <c r="D177" s="380" t="s">
        <v>8309</v>
      </c>
      <c r="E177" s="380" t="s">
        <v>8309</v>
      </c>
      <c r="F177" s="377"/>
      <c r="G177" s="377"/>
      <c r="H177" s="377"/>
      <c r="I177" s="377"/>
      <c r="J177" s="377"/>
      <c r="K177" s="377"/>
      <c r="L177" s="377"/>
      <c r="M177" s="377"/>
      <c r="N177" s="377"/>
      <c r="O177" s="377"/>
      <c r="P177" s="377"/>
      <c r="Q177" s="377"/>
      <c r="R177" s="377"/>
      <c r="S177" s="377"/>
      <c r="T177" s="377"/>
      <c r="U177" s="377"/>
    </row>
    <row r="178">
      <c r="A178" s="378">
        <v>44589.0</v>
      </c>
      <c r="B178" s="379">
        <v>206002.0</v>
      </c>
      <c r="C178" s="380" t="s">
        <v>8507</v>
      </c>
      <c r="D178" s="380" t="s">
        <v>8309</v>
      </c>
      <c r="E178" s="380" t="s">
        <v>8309</v>
      </c>
      <c r="F178" s="377"/>
      <c r="G178" s="377"/>
      <c r="H178" s="377"/>
      <c r="I178" s="377"/>
      <c r="J178" s="377"/>
      <c r="K178" s="377"/>
      <c r="L178" s="377"/>
      <c r="M178" s="377"/>
      <c r="N178" s="377"/>
      <c r="O178" s="377"/>
      <c r="P178" s="377"/>
      <c r="Q178" s="377"/>
      <c r="R178" s="377"/>
      <c r="S178" s="377"/>
      <c r="T178" s="377"/>
      <c r="U178" s="377"/>
    </row>
    <row r="179">
      <c r="A179" s="378">
        <v>44589.0</v>
      </c>
      <c r="B179" s="379">
        <v>206003.0</v>
      </c>
      <c r="C179" s="380" t="s">
        <v>8318</v>
      </c>
      <c r="D179" s="380" t="s">
        <v>8309</v>
      </c>
      <c r="E179" s="380" t="s">
        <v>8309</v>
      </c>
      <c r="F179" s="377"/>
      <c r="G179" s="377"/>
      <c r="H179" s="377"/>
      <c r="I179" s="377"/>
      <c r="J179" s="377"/>
      <c r="K179" s="377"/>
      <c r="L179" s="377"/>
      <c r="M179" s="377"/>
      <c r="N179" s="377"/>
      <c r="O179" s="377"/>
      <c r="P179" s="377"/>
      <c r="Q179" s="377"/>
      <c r="R179" s="377"/>
      <c r="S179" s="377"/>
      <c r="T179" s="377"/>
      <c r="U179" s="377"/>
    </row>
    <row r="180">
      <c r="A180" s="378">
        <v>44589.0</v>
      </c>
      <c r="B180" s="379">
        <v>206003.0</v>
      </c>
      <c r="C180" s="380" t="s">
        <v>8313</v>
      </c>
      <c r="D180" s="380" t="s">
        <v>8315</v>
      </c>
      <c r="E180" s="380" t="s">
        <v>8309</v>
      </c>
      <c r="F180" s="377"/>
      <c r="G180" s="377"/>
      <c r="H180" s="377"/>
      <c r="I180" s="377"/>
      <c r="J180" s="377"/>
      <c r="K180" s="377"/>
      <c r="L180" s="377"/>
      <c r="M180" s="377"/>
      <c r="N180" s="377"/>
      <c r="O180" s="377"/>
      <c r="P180" s="377"/>
      <c r="Q180" s="377"/>
      <c r="R180" s="377"/>
      <c r="S180" s="377"/>
      <c r="T180" s="377"/>
      <c r="U180" s="377"/>
    </row>
    <row r="181">
      <c r="A181" s="378">
        <v>44589.0</v>
      </c>
      <c r="B181" s="379">
        <v>206006.0</v>
      </c>
      <c r="C181" s="380" t="s">
        <v>7566</v>
      </c>
      <c r="D181" s="379">
        <v>857.0</v>
      </c>
      <c r="E181" s="380" t="s">
        <v>8309</v>
      </c>
      <c r="F181" s="377"/>
      <c r="G181" s="377"/>
      <c r="H181" s="377"/>
      <c r="I181" s="377"/>
      <c r="J181" s="377"/>
      <c r="K181" s="377"/>
      <c r="L181" s="377"/>
      <c r="M181" s="377"/>
      <c r="N181" s="377"/>
      <c r="O181" s="377"/>
      <c r="P181" s="377"/>
      <c r="Q181" s="377"/>
      <c r="R181" s="377"/>
      <c r="S181" s="377"/>
      <c r="T181" s="377"/>
      <c r="U181" s="377"/>
    </row>
    <row r="182">
      <c r="A182" s="378">
        <v>44589.0</v>
      </c>
      <c r="B182" s="379">
        <v>206006.0</v>
      </c>
      <c r="C182" s="380" t="s">
        <v>8494</v>
      </c>
      <c r="D182" s="379">
        <v>419.0</v>
      </c>
      <c r="E182" s="380" t="s">
        <v>8309</v>
      </c>
      <c r="F182" s="377"/>
      <c r="G182" s="377"/>
      <c r="H182" s="377"/>
      <c r="I182" s="377"/>
      <c r="J182" s="377"/>
      <c r="K182" s="377"/>
      <c r="L182" s="377"/>
      <c r="M182" s="377"/>
      <c r="N182" s="377"/>
      <c r="O182" s="377"/>
      <c r="P182" s="377"/>
      <c r="Q182" s="377"/>
      <c r="R182" s="377"/>
      <c r="S182" s="377"/>
      <c r="T182" s="377"/>
      <c r="U182" s="377"/>
    </row>
    <row r="183">
      <c r="A183" s="378">
        <v>44589.0</v>
      </c>
      <c r="B183" s="379">
        <v>206006.0</v>
      </c>
      <c r="C183" s="380" t="s">
        <v>8507</v>
      </c>
      <c r="D183" s="380" t="s">
        <v>8309</v>
      </c>
      <c r="E183" s="380" t="s">
        <v>8309</v>
      </c>
      <c r="F183" s="377"/>
      <c r="G183" s="377"/>
      <c r="H183" s="377"/>
      <c r="I183" s="377"/>
      <c r="J183" s="377"/>
      <c r="K183" s="377"/>
      <c r="L183" s="377"/>
      <c r="M183" s="377"/>
      <c r="N183" s="377"/>
      <c r="O183" s="377"/>
      <c r="P183" s="377"/>
      <c r="Q183" s="377"/>
      <c r="R183" s="377"/>
      <c r="S183" s="377"/>
      <c r="T183" s="377"/>
      <c r="U183" s="377"/>
    </row>
    <row r="184">
      <c r="A184" s="378">
        <v>44589.0</v>
      </c>
      <c r="B184" s="379">
        <v>206006.0</v>
      </c>
      <c r="C184" s="380" t="s">
        <v>7576</v>
      </c>
      <c r="D184" s="380" t="s">
        <v>8315</v>
      </c>
      <c r="E184" s="380" t="s">
        <v>8309</v>
      </c>
      <c r="F184" s="377"/>
      <c r="G184" s="377"/>
      <c r="H184" s="377"/>
      <c r="I184" s="377"/>
      <c r="J184" s="377"/>
      <c r="K184" s="377"/>
      <c r="L184" s="377"/>
      <c r="M184" s="377"/>
      <c r="N184" s="377"/>
      <c r="O184" s="377"/>
      <c r="P184" s="377"/>
      <c r="Q184" s="377"/>
      <c r="R184" s="377"/>
      <c r="S184" s="377"/>
      <c r="T184" s="377"/>
      <c r="U184" s="377"/>
    </row>
    <row r="185">
      <c r="A185" s="378">
        <v>44589.0</v>
      </c>
      <c r="B185" s="379">
        <v>206012.0</v>
      </c>
      <c r="C185" s="380" t="s">
        <v>8507</v>
      </c>
      <c r="D185" s="380" t="s">
        <v>8309</v>
      </c>
      <c r="E185" s="380" t="s">
        <v>8309</v>
      </c>
      <c r="F185" s="377"/>
      <c r="G185" s="377"/>
      <c r="H185" s="377"/>
      <c r="I185" s="377"/>
      <c r="J185" s="377"/>
      <c r="K185" s="377"/>
      <c r="L185" s="377"/>
      <c r="M185" s="377"/>
      <c r="N185" s="377"/>
      <c r="O185" s="377"/>
      <c r="P185" s="377"/>
      <c r="Q185" s="377"/>
      <c r="R185" s="377"/>
      <c r="S185" s="377"/>
      <c r="T185" s="377"/>
      <c r="U185" s="377"/>
    </row>
    <row r="186">
      <c r="A186" s="378">
        <v>44589.0</v>
      </c>
      <c r="B186" s="379">
        <v>206012.0</v>
      </c>
      <c r="C186" s="380" t="s">
        <v>35</v>
      </c>
      <c r="D186" s="380" t="s">
        <v>8309</v>
      </c>
      <c r="E186" s="380" t="s">
        <v>8309</v>
      </c>
      <c r="F186" s="377"/>
      <c r="G186" s="377"/>
      <c r="H186" s="377"/>
      <c r="I186" s="377"/>
      <c r="J186" s="377"/>
      <c r="K186" s="377"/>
      <c r="L186" s="377"/>
      <c r="M186" s="377"/>
      <c r="N186" s="377"/>
      <c r="O186" s="377"/>
      <c r="P186" s="377"/>
      <c r="Q186" s="377"/>
      <c r="R186" s="377"/>
      <c r="S186" s="377"/>
      <c r="T186" s="377"/>
      <c r="U186" s="377"/>
    </row>
    <row r="187">
      <c r="A187" s="378">
        <v>44589.0</v>
      </c>
      <c r="B187" s="379">
        <v>206012.0</v>
      </c>
      <c r="C187" s="380" t="s">
        <v>7566</v>
      </c>
      <c r="D187" s="379">
        <v>843.0</v>
      </c>
      <c r="E187" s="380" t="s">
        <v>8309</v>
      </c>
      <c r="F187" s="377"/>
      <c r="G187" s="377"/>
      <c r="H187" s="377"/>
      <c r="I187" s="377"/>
      <c r="J187" s="377"/>
      <c r="K187" s="377"/>
      <c r="L187" s="377"/>
      <c r="M187" s="377"/>
      <c r="N187" s="377"/>
      <c r="O187" s="377"/>
      <c r="P187" s="377"/>
      <c r="Q187" s="377"/>
      <c r="R187" s="377"/>
      <c r="S187" s="377"/>
      <c r="T187" s="377"/>
      <c r="U187" s="377"/>
    </row>
    <row r="188">
      <c r="A188" s="378">
        <v>44589.0</v>
      </c>
      <c r="B188" s="379">
        <v>206012.0</v>
      </c>
      <c r="C188" s="380" t="s">
        <v>8494</v>
      </c>
      <c r="D188" s="379">
        <v>666.0</v>
      </c>
      <c r="E188" s="380" t="s">
        <v>8309</v>
      </c>
      <c r="F188" s="377"/>
      <c r="G188" s="377"/>
      <c r="H188" s="377"/>
      <c r="I188" s="377"/>
      <c r="J188" s="377"/>
      <c r="K188" s="377"/>
      <c r="L188" s="377"/>
      <c r="M188" s="377"/>
      <c r="N188" s="377"/>
      <c r="O188" s="377"/>
      <c r="P188" s="377"/>
      <c r="Q188" s="377"/>
      <c r="R188" s="377"/>
      <c r="S188" s="377"/>
      <c r="T188" s="377"/>
      <c r="U188" s="377"/>
    </row>
    <row r="189">
      <c r="A189" s="378">
        <v>44589.0</v>
      </c>
      <c r="B189" s="379">
        <v>206012.0</v>
      </c>
      <c r="C189" s="380" t="s">
        <v>7576</v>
      </c>
      <c r="D189" s="380" t="s">
        <v>8315</v>
      </c>
      <c r="E189" s="380" t="s">
        <v>8309</v>
      </c>
      <c r="F189" s="377"/>
      <c r="G189" s="377"/>
      <c r="H189" s="377"/>
      <c r="I189" s="377"/>
      <c r="J189" s="377"/>
      <c r="K189" s="377"/>
      <c r="L189" s="377"/>
      <c r="M189" s="377"/>
      <c r="N189" s="377"/>
      <c r="O189" s="377"/>
      <c r="P189" s="377"/>
      <c r="Q189" s="377"/>
      <c r="R189" s="377"/>
      <c r="S189" s="377"/>
      <c r="T189" s="377"/>
      <c r="U189" s="377"/>
    </row>
    <row r="190">
      <c r="A190" s="378">
        <v>44589.0</v>
      </c>
      <c r="B190" s="379">
        <v>206013.0</v>
      </c>
      <c r="C190" s="380" t="s">
        <v>7566</v>
      </c>
      <c r="D190" s="379">
        <v>68.4</v>
      </c>
      <c r="E190" s="380" t="s">
        <v>8309</v>
      </c>
      <c r="F190" s="377"/>
      <c r="G190" s="377"/>
      <c r="H190" s="377"/>
      <c r="I190" s="377"/>
      <c r="J190" s="377"/>
      <c r="K190" s="377"/>
      <c r="L190" s="377"/>
      <c r="M190" s="377"/>
      <c r="N190" s="377"/>
      <c r="O190" s="377"/>
      <c r="P190" s="377"/>
      <c r="Q190" s="377"/>
      <c r="R190" s="377"/>
      <c r="S190" s="377"/>
      <c r="T190" s="377"/>
      <c r="U190" s="377"/>
    </row>
    <row r="191">
      <c r="A191" s="378">
        <v>44589.0</v>
      </c>
      <c r="B191" s="379">
        <v>206013.0</v>
      </c>
      <c r="C191" s="380" t="s">
        <v>8494</v>
      </c>
      <c r="D191" s="379">
        <v>116.0</v>
      </c>
      <c r="E191" s="380" t="s">
        <v>8309</v>
      </c>
      <c r="F191" s="377"/>
      <c r="G191" s="377"/>
      <c r="H191" s="377"/>
      <c r="I191" s="377"/>
      <c r="J191" s="377"/>
      <c r="K191" s="377"/>
      <c r="L191" s="377"/>
      <c r="M191" s="377"/>
      <c r="N191" s="377"/>
      <c r="O191" s="377"/>
      <c r="P191" s="377"/>
      <c r="Q191" s="377"/>
      <c r="R191" s="377"/>
      <c r="S191" s="377"/>
      <c r="T191" s="377"/>
      <c r="U191" s="377"/>
    </row>
    <row r="192">
      <c r="A192" s="378">
        <v>44589.0</v>
      </c>
      <c r="B192" s="379">
        <v>206013.0</v>
      </c>
      <c r="C192" s="380" t="s">
        <v>7576</v>
      </c>
      <c r="D192" s="380" t="s">
        <v>8315</v>
      </c>
      <c r="E192" s="380" t="s">
        <v>8309</v>
      </c>
      <c r="F192" s="377"/>
      <c r="G192" s="377"/>
      <c r="H192" s="377"/>
      <c r="I192" s="377"/>
      <c r="J192" s="377"/>
      <c r="K192" s="377"/>
      <c r="L192" s="377"/>
      <c r="M192" s="377"/>
      <c r="N192" s="377"/>
      <c r="O192" s="377"/>
      <c r="P192" s="377"/>
      <c r="Q192" s="377"/>
      <c r="R192" s="377"/>
      <c r="S192" s="377"/>
      <c r="T192" s="377"/>
      <c r="U192" s="377"/>
    </row>
    <row r="193">
      <c r="A193" s="378">
        <v>44589.0</v>
      </c>
      <c r="B193" s="379">
        <v>206013.0</v>
      </c>
      <c r="C193" s="380" t="s">
        <v>8507</v>
      </c>
      <c r="D193" s="380" t="s">
        <v>8309</v>
      </c>
      <c r="E193" s="380" t="s">
        <v>8309</v>
      </c>
      <c r="F193" s="377"/>
      <c r="G193" s="377"/>
      <c r="H193" s="377"/>
      <c r="I193" s="377"/>
      <c r="J193" s="377"/>
      <c r="K193" s="377"/>
      <c r="L193" s="377"/>
      <c r="M193" s="377"/>
      <c r="N193" s="377"/>
      <c r="O193" s="377"/>
      <c r="P193" s="377"/>
      <c r="Q193" s="377"/>
      <c r="R193" s="377"/>
      <c r="S193" s="377"/>
      <c r="T193" s="377"/>
      <c r="U193" s="377"/>
    </row>
    <row r="194">
      <c r="A194" s="378">
        <v>44589.0</v>
      </c>
      <c r="B194" s="379">
        <v>206021.0</v>
      </c>
      <c r="C194" s="380" t="s">
        <v>7754</v>
      </c>
      <c r="D194" s="379">
        <v>73.2</v>
      </c>
      <c r="E194" s="380" t="s">
        <v>8309</v>
      </c>
      <c r="F194" s="377"/>
      <c r="G194" s="377"/>
      <c r="H194" s="377"/>
      <c r="I194" s="377"/>
      <c r="J194" s="377"/>
      <c r="K194" s="377"/>
      <c r="L194" s="377"/>
      <c r="M194" s="377"/>
      <c r="N194" s="377"/>
      <c r="O194" s="377"/>
      <c r="P194" s="377"/>
      <c r="Q194" s="377"/>
      <c r="R194" s="377"/>
      <c r="S194" s="377"/>
      <c r="T194" s="377"/>
      <c r="U194" s="377"/>
    </row>
    <row r="195">
      <c r="A195" s="378">
        <v>44589.0</v>
      </c>
      <c r="B195" s="379">
        <v>206021.0</v>
      </c>
      <c r="C195" s="380" t="s">
        <v>7570</v>
      </c>
      <c r="D195" s="380" t="s">
        <v>8315</v>
      </c>
      <c r="E195" s="380" t="s">
        <v>8309</v>
      </c>
      <c r="F195" s="377"/>
      <c r="G195" s="377"/>
      <c r="H195" s="377"/>
      <c r="I195" s="377"/>
      <c r="J195" s="377"/>
      <c r="K195" s="377"/>
      <c r="L195" s="377"/>
      <c r="M195" s="377"/>
      <c r="N195" s="377"/>
      <c r="O195" s="377"/>
      <c r="P195" s="377"/>
      <c r="Q195" s="377"/>
      <c r="R195" s="377"/>
      <c r="S195" s="377"/>
      <c r="T195" s="377"/>
      <c r="U195" s="377"/>
    </row>
    <row r="196">
      <c r="A196" s="378">
        <v>44589.0</v>
      </c>
      <c r="B196" s="379">
        <v>206021.0</v>
      </c>
      <c r="C196" s="380" t="s">
        <v>35</v>
      </c>
      <c r="D196" s="380" t="s">
        <v>8309</v>
      </c>
      <c r="E196" s="380" t="s">
        <v>8309</v>
      </c>
      <c r="F196" s="377"/>
      <c r="G196" s="377"/>
      <c r="H196" s="377"/>
      <c r="I196" s="377"/>
      <c r="J196" s="377"/>
      <c r="K196" s="377"/>
      <c r="L196" s="377"/>
      <c r="M196" s="377"/>
      <c r="N196" s="377"/>
      <c r="O196" s="377"/>
      <c r="P196" s="377"/>
      <c r="Q196" s="377"/>
      <c r="R196" s="377"/>
      <c r="S196" s="377"/>
      <c r="T196" s="377"/>
      <c r="U196" s="377"/>
    </row>
    <row r="197">
      <c r="A197" s="378">
        <v>44589.0</v>
      </c>
      <c r="B197" s="379">
        <v>206022.0</v>
      </c>
      <c r="C197" s="380" t="s">
        <v>35</v>
      </c>
      <c r="D197" s="380" t="s">
        <v>8309</v>
      </c>
      <c r="E197" s="380" t="s">
        <v>8309</v>
      </c>
      <c r="F197" s="377"/>
      <c r="G197" s="377"/>
      <c r="H197" s="377"/>
      <c r="I197" s="377"/>
      <c r="J197" s="377"/>
      <c r="K197" s="377"/>
      <c r="L197" s="377"/>
      <c r="M197" s="377"/>
      <c r="N197" s="377"/>
      <c r="O197" s="377"/>
      <c r="P197" s="377"/>
      <c r="Q197" s="377"/>
      <c r="R197" s="377"/>
      <c r="S197" s="377"/>
      <c r="T197" s="377"/>
      <c r="U197" s="377"/>
    </row>
    <row r="198">
      <c r="A198" s="378">
        <v>44589.0</v>
      </c>
      <c r="B198" s="379">
        <v>206022.0</v>
      </c>
      <c r="C198" s="380" t="s">
        <v>7576</v>
      </c>
      <c r="D198" s="380" t="s">
        <v>8315</v>
      </c>
      <c r="E198" s="380" t="s">
        <v>8309</v>
      </c>
      <c r="F198" s="377"/>
      <c r="G198" s="377"/>
      <c r="H198" s="377"/>
      <c r="I198" s="377"/>
      <c r="J198" s="377"/>
      <c r="K198" s="377"/>
      <c r="L198" s="377"/>
      <c r="M198" s="377"/>
      <c r="N198" s="377"/>
      <c r="O198" s="377"/>
      <c r="P198" s="377"/>
      <c r="Q198" s="377"/>
      <c r="R198" s="377"/>
      <c r="S198" s="377"/>
      <c r="T198" s="377"/>
      <c r="U198" s="377"/>
    </row>
    <row r="199">
      <c r="A199" s="378">
        <v>44589.0</v>
      </c>
      <c r="B199" s="379">
        <v>206024.0</v>
      </c>
      <c r="C199" s="380" t="s">
        <v>7566</v>
      </c>
      <c r="D199" s="379">
        <v>81.7</v>
      </c>
      <c r="E199" s="380" t="s">
        <v>8309</v>
      </c>
      <c r="F199" s="377"/>
      <c r="G199" s="377"/>
      <c r="H199" s="377"/>
      <c r="I199" s="377"/>
      <c r="J199" s="377"/>
      <c r="K199" s="377"/>
      <c r="L199" s="377"/>
      <c r="M199" s="377"/>
      <c r="N199" s="377"/>
      <c r="O199" s="377"/>
      <c r="P199" s="377"/>
      <c r="Q199" s="377"/>
      <c r="R199" s="377"/>
      <c r="S199" s="377"/>
      <c r="T199" s="377"/>
      <c r="U199" s="377"/>
    </row>
    <row r="200">
      <c r="A200" s="378">
        <v>44589.0</v>
      </c>
      <c r="B200" s="379">
        <v>206024.0</v>
      </c>
      <c r="C200" s="380" t="s">
        <v>8494</v>
      </c>
      <c r="D200" s="379">
        <v>98.7</v>
      </c>
      <c r="E200" s="380" t="s">
        <v>8309</v>
      </c>
      <c r="F200" s="377"/>
      <c r="G200" s="377"/>
      <c r="H200" s="377"/>
      <c r="I200" s="377"/>
      <c r="J200" s="377"/>
      <c r="K200" s="377"/>
      <c r="L200" s="377"/>
      <c r="M200" s="377"/>
      <c r="N200" s="377"/>
      <c r="O200" s="377"/>
      <c r="P200" s="377"/>
      <c r="Q200" s="377"/>
      <c r="R200" s="377"/>
      <c r="S200" s="377"/>
      <c r="T200" s="377"/>
      <c r="U200" s="377"/>
    </row>
    <row r="201">
      <c r="A201" s="378">
        <v>44589.0</v>
      </c>
      <c r="B201" s="379">
        <v>206024.0</v>
      </c>
      <c r="C201" s="380" t="s">
        <v>7576</v>
      </c>
      <c r="D201" s="380" t="s">
        <v>8315</v>
      </c>
      <c r="E201" s="380" t="s">
        <v>8309</v>
      </c>
      <c r="F201" s="377"/>
      <c r="G201" s="377"/>
      <c r="H201" s="377"/>
      <c r="I201" s="377"/>
      <c r="J201" s="377"/>
      <c r="K201" s="377"/>
      <c r="L201" s="377"/>
      <c r="M201" s="377"/>
      <c r="N201" s="377"/>
      <c r="O201" s="377"/>
      <c r="P201" s="377"/>
      <c r="Q201" s="377"/>
      <c r="R201" s="377"/>
      <c r="S201" s="377"/>
      <c r="T201" s="377"/>
      <c r="U201" s="377"/>
    </row>
    <row r="202">
      <c r="A202" s="378">
        <v>44589.0</v>
      </c>
      <c r="B202" s="379">
        <v>206024.0</v>
      </c>
      <c r="C202" s="380" t="s">
        <v>8507</v>
      </c>
      <c r="D202" s="380" t="s">
        <v>8309</v>
      </c>
      <c r="E202" s="380" t="s">
        <v>8309</v>
      </c>
      <c r="F202" s="377"/>
      <c r="G202" s="377"/>
      <c r="H202" s="377"/>
      <c r="I202" s="377"/>
      <c r="J202" s="377"/>
      <c r="K202" s="377"/>
      <c r="L202" s="377"/>
      <c r="M202" s="377"/>
      <c r="N202" s="377"/>
      <c r="O202" s="377"/>
      <c r="P202" s="377"/>
      <c r="Q202" s="377"/>
      <c r="R202" s="377"/>
      <c r="S202" s="377"/>
      <c r="T202" s="377"/>
      <c r="U202" s="377"/>
    </row>
    <row r="203">
      <c r="A203" s="378">
        <v>44589.0</v>
      </c>
      <c r="B203" s="379">
        <v>206025.0</v>
      </c>
      <c r="C203" s="380" t="s">
        <v>7606</v>
      </c>
      <c r="D203" s="380" t="s">
        <v>8315</v>
      </c>
      <c r="E203" s="380" t="s">
        <v>8309</v>
      </c>
      <c r="F203" s="377"/>
      <c r="G203" s="377"/>
      <c r="H203" s="377"/>
      <c r="I203" s="377"/>
      <c r="J203" s="377"/>
      <c r="K203" s="377"/>
      <c r="L203" s="377"/>
      <c r="M203" s="377"/>
      <c r="N203" s="377"/>
      <c r="O203" s="377"/>
      <c r="P203" s="377"/>
      <c r="Q203" s="377"/>
      <c r="R203" s="377"/>
      <c r="S203" s="377"/>
      <c r="T203" s="377"/>
      <c r="U203" s="377"/>
    </row>
    <row r="204">
      <c r="A204" s="378">
        <v>44589.0</v>
      </c>
      <c r="B204" s="379">
        <v>206025.0</v>
      </c>
      <c r="C204" s="380" t="s">
        <v>7576</v>
      </c>
      <c r="D204" s="380" t="s">
        <v>8315</v>
      </c>
      <c r="E204" s="380" t="s">
        <v>8309</v>
      </c>
      <c r="F204" s="377"/>
      <c r="G204" s="377"/>
      <c r="H204" s="377"/>
      <c r="I204" s="377"/>
      <c r="J204" s="377"/>
      <c r="K204" s="377"/>
      <c r="L204" s="377"/>
      <c r="M204" s="377"/>
      <c r="N204" s="377"/>
      <c r="O204" s="377"/>
      <c r="P204" s="377"/>
      <c r="Q204" s="377"/>
      <c r="R204" s="377"/>
      <c r="S204" s="377"/>
      <c r="T204" s="377"/>
      <c r="U204" s="377"/>
    </row>
    <row r="205">
      <c r="A205" s="378">
        <v>44589.0</v>
      </c>
      <c r="B205" s="379">
        <v>206026.0</v>
      </c>
      <c r="C205" s="380" t="s">
        <v>8342</v>
      </c>
      <c r="D205" s="380" t="s">
        <v>8309</v>
      </c>
      <c r="E205" s="380" t="s">
        <v>8309</v>
      </c>
      <c r="F205" s="377"/>
      <c r="G205" s="377"/>
      <c r="H205" s="377"/>
      <c r="I205" s="377"/>
      <c r="J205" s="377"/>
      <c r="K205" s="377"/>
      <c r="L205" s="377"/>
      <c r="M205" s="377"/>
      <c r="N205" s="377"/>
      <c r="O205" s="377"/>
      <c r="P205" s="377"/>
      <c r="Q205" s="377"/>
      <c r="R205" s="377"/>
      <c r="S205" s="377"/>
      <c r="T205" s="377"/>
      <c r="U205" s="377"/>
    </row>
    <row r="206">
      <c r="A206" s="378">
        <v>44589.0</v>
      </c>
      <c r="B206" s="379">
        <v>206026.0</v>
      </c>
      <c r="C206" s="380" t="s">
        <v>8507</v>
      </c>
      <c r="D206" s="380" t="s">
        <v>8309</v>
      </c>
      <c r="E206" s="380" t="s">
        <v>8309</v>
      </c>
      <c r="F206" s="377"/>
      <c r="G206" s="377"/>
      <c r="H206" s="377"/>
      <c r="I206" s="377"/>
      <c r="J206" s="377"/>
      <c r="K206" s="377"/>
      <c r="L206" s="377"/>
      <c r="M206" s="377"/>
      <c r="N206" s="377"/>
      <c r="O206" s="377"/>
      <c r="P206" s="377"/>
      <c r="Q206" s="377"/>
      <c r="R206" s="377"/>
      <c r="S206" s="377"/>
      <c r="T206" s="377"/>
      <c r="U206" s="377"/>
    </row>
    <row r="207">
      <c r="A207" s="378">
        <v>44589.0</v>
      </c>
      <c r="B207" s="379">
        <v>206027.0</v>
      </c>
      <c r="C207" s="380" t="s">
        <v>8507</v>
      </c>
      <c r="D207" s="380" t="s">
        <v>8309</v>
      </c>
      <c r="E207" s="380" t="s">
        <v>8309</v>
      </c>
      <c r="F207" s="377"/>
      <c r="G207" s="377"/>
      <c r="H207" s="377"/>
      <c r="I207" s="377"/>
      <c r="J207" s="377"/>
      <c r="K207" s="377"/>
      <c r="L207" s="377"/>
      <c r="M207" s="377"/>
      <c r="N207" s="377"/>
      <c r="O207" s="377"/>
      <c r="P207" s="377"/>
      <c r="Q207" s="377"/>
      <c r="R207" s="377"/>
      <c r="S207" s="377"/>
      <c r="T207" s="377"/>
      <c r="U207" s="377"/>
    </row>
    <row r="208">
      <c r="A208" s="378">
        <v>44589.0</v>
      </c>
      <c r="B208" s="379">
        <v>206027.0</v>
      </c>
      <c r="C208" s="380" t="s">
        <v>7569</v>
      </c>
      <c r="D208" s="380" t="s">
        <v>8309</v>
      </c>
      <c r="E208" s="380" t="s">
        <v>8309</v>
      </c>
      <c r="F208" s="377"/>
      <c r="G208" s="377"/>
      <c r="H208" s="377"/>
      <c r="I208" s="377"/>
      <c r="J208" s="377"/>
      <c r="K208" s="377"/>
      <c r="L208" s="377"/>
      <c r="M208" s="377"/>
      <c r="N208" s="377"/>
      <c r="O208" s="377"/>
      <c r="P208" s="377"/>
      <c r="Q208" s="377"/>
      <c r="R208" s="377"/>
      <c r="S208" s="377"/>
      <c r="T208" s="377"/>
      <c r="U208" s="377"/>
    </row>
    <row r="209">
      <c r="A209" s="378">
        <v>44589.0</v>
      </c>
      <c r="B209" s="379">
        <v>206027.0</v>
      </c>
      <c r="C209" s="380" t="s">
        <v>7569</v>
      </c>
      <c r="D209" s="380" t="s">
        <v>8315</v>
      </c>
      <c r="E209" s="380" t="s">
        <v>8309</v>
      </c>
      <c r="F209" s="377"/>
      <c r="G209" s="377"/>
      <c r="H209" s="377"/>
      <c r="I209" s="377"/>
      <c r="J209" s="377"/>
      <c r="K209" s="377"/>
      <c r="L209" s="377"/>
      <c r="M209" s="377"/>
      <c r="N209" s="377"/>
      <c r="O209" s="377"/>
      <c r="P209" s="377"/>
      <c r="Q209" s="377"/>
      <c r="R209" s="377"/>
      <c r="S209" s="377"/>
      <c r="T209" s="377"/>
      <c r="U209" s="377"/>
    </row>
    <row r="210">
      <c r="A210" s="378">
        <v>44589.0</v>
      </c>
      <c r="B210" s="379">
        <v>206027.0</v>
      </c>
      <c r="C210" s="380" t="s">
        <v>8495</v>
      </c>
      <c r="D210" s="380" t="s">
        <v>8315</v>
      </c>
      <c r="E210" s="380" t="s">
        <v>8309</v>
      </c>
      <c r="F210" s="377"/>
      <c r="G210" s="377"/>
      <c r="H210" s="377"/>
      <c r="I210" s="377"/>
      <c r="J210" s="377"/>
      <c r="K210" s="377"/>
      <c r="L210" s="377"/>
      <c r="M210" s="377"/>
      <c r="N210" s="377"/>
      <c r="O210" s="377"/>
      <c r="P210" s="377"/>
      <c r="Q210" s="377"/>
      <c r="R210" s="377"/>
      <c r="S210" s="377"/>
      <c r="T210" s="377"/>
      <c r="U210" s="377"/>
    </row>
    <row r="211">
      <c r="A211" s="378">
        <v>44589.0</v>
      </c>
      <c r="B211" s="379">
        <v>206028.0</v>
      </c>
      <c r="C211" s="380" t="s">
        <v>9803</v>
      </c>
      <c r="D211" s="380" t="s">
        <v>8315</v>
      </c>
      <c r="E211" s="380" t="s">
        <v>8309</v>
      </c>
      <c r="F211" s="377"/>
      <c r="G211" s="377"/>
      <c r="H211" s="377"/>
      <c r="I211" s="377"/>
      <c r="J211" s="377"/>
      <c r="K211" s="377"/>
      <c r="L211" s="377"/>
      <c r="M211" s="377"/>
      <c r="N211" s="377"/>
      <c r="O211" s="377"/>
      <c r="P211" s="377"/>
      <c r="Q211" s="377"/>
      <c r="R211" s="377"/>
      <c r="S211" s="377"/>
      <c r="T211" s="377"/>
      <c r="U211" s="377"/>
    </row>
    <row r="212">
      <c r="A212" s="378">
        <v>44589.0</v>
      </c>
      <c r="B212" s="379">
        <v>206028.0</v>
      </c>
      <c r="C212" s="380" t="s">
        <v>9912</v>
      </c>
      <c r="D212" s="379">
        <v>119.0</v>
      </c>
      <c r="E212" s="380" t="s">
        <v>8309</v>
      </c>
      <c r="F212" s="377"/>
      <c r="G212" s="377"/>
      <c r="H212" s="377"/>
      <c r="I212" s="377"/>
      <c r="J212" s="377"/>
      <c r="K212" s="377"/>
      <c r="L212" s="377"/>
      <c r="M212" s="377"/>
      <c r="N212" s="377"/>
      <c r="O212" s="377"/>
      <c r="P212" s="377"/>
      <c r="Q212" s="377"/>
      <c r="R212" s="377"/>
      <c r="S212" s="377"/>
      <c r="T212" s="377"/>
      <c r="U212" s="377"/>
    </row>
    <row r="213">
      <c r="A213" s="378">
        <v>44589.0</v>
      </c>
      <c r="B213" s="379">
        <v>206028.0</v>
      </c>
      <c r="C213" s="380" t="s">
        <v>7569</v>
      </c>
      <c r="D213" s="380" t="s">
        <v>8315</v>
      </c>
      <c r="E213" s="380" t="s">
        <v>8309</v>
      </c>
      <c r="F213" s="377"/>
      <c r="G213" s="377"/>
      <c r="H213" s="377"/>
      <c r="I213" s="377"/>
      <c r="J213" s="377"/>
      <c r="K213" s="377"/>
      <c r="L213" s="377"/>
      <c r="M213" s="377"/>
      <c r="N213" s="377"/>
      <c r="O213" s="377"/>
      <c r="P213" s="377"/>
      <c r="Q213" s="377"/>
      <c r="R213" s="377"/>
      <c r="S213" s="377"/>
      <c r="T213" s="377"/>
      <c r="U213" s="377"/>
    </row>
    <row r="214">
      <c r="A214" s="378">
        <v>44589.0</v>
      </c>
      <c r="B214" s="379">
        <v>206028.0</v>
      </c>
      <c r="C214" s="380" t="s">
        <v>8495</v>
      </c>
      <c r="D214" s="380" t="s">
        <v>8315</v>
      </c>
      <c r="E214" s="380" t="s">
        <v>8309</v>
      </c>
      <c r="F214" s="377"/>
      <c r="G214" s="377"/>
      <c r="H214" s="377"/>
      <c r="I214" s="377"/>
      <c r="J214" s="377"/>
      <c r="K214" s="377"/>
      <c r="L214" s="377"/>
      <c r="M214" s="377"/>
      <c r="N214" s="377"/>
      <c r="O214" s="377"/>
      <c r="P214" s="377"/>
      <c r="Q214" s="377"/>
      <c r="R214" s="377"/>
      <c r="S214" s="377"/>
      <c r="T214" s="377"/>
      <c r="U214" s="377"/>
    </row>
    <row r="215">
      <c r="A215" s="378">
        <v>44589.0</v>
      </c>
      <c r="B215" s="379">
        <v>206028.0</v>
      </c>
      <c r="C215" s="380" t="s">
        <v>8342</v>
      </c>
      <c r="D215" s="380" t="s">
        <v>8309</v>
      </c>
      <c r="E215" s="380" t="s">
        <v>8309</v>
      </c>
      <c r="F215" s="377"/>
      <c r="G215" s="377"/>
      <c r="H215" s="377"/>
      <c r="I215" s="377"/>
      <c r="J215" s="377"/>
      <c r="K215" s="377"/>
      <c r="L215" s="377"/>
      <c r="M215" s="377"/>
      <c r="N215" s="377"/>
      <c r="O215" s="377"/>
      <c r="P215" s="377"/>
      <c r="Q215" s="377"/>
      <c r="R215" s="377"/>
      <c r="S215" s="377"/>
      <c r="T215" s="377"/>
      <c r="U215" s="377"/>
    </row>
    <row r="216">
      <c r="A216" s="378">
        <v>44589.0</v>
      </c>
      <c r="B216" s="379">
        <v>206028.0</v>
      </c>
      <c r="C216" s="380" t="s">
        <v>7904</v>
      </c>
      <c r="D216" s="380" t="s">
        <v>8309</v>
      </c>
      <c r="E216" s="380" t="s">
        <v>8309</v>
      </c>
      <c r="F216" s="377"/>
      <c r="G216" s="377"/>
      <c r="H216" s="377"/>
      <c r="I216" s="377"/>
      <c r="J216" s="377"/>
      <c r="K216" s="377"/>
      <c r="L216" s="377"/>
      <c r="M216" s="377"/>
      <c r="N216" s="377"/>
      <c r="O216" s="377"/>
      <c r="P216" s="377"/>
      <c r="Q216" s="377"/>
      <c r="R216" s="377"/>
      <c r="S216" s="377"/>
      <c r="T216" s="377"/>
      <c r="U216" s="377"/>
    </row>
    <row r="217">
      <c r="A217" s="378">
        <v>44589.0</v>
      </c>
      <c r="B217" s="379">
        <v>206028.0</v>
      </c>
      <c r="C217" s="380" t="s">
        <v>8507</v>
      </c>
      <c r="D217" s="380" t="s">
        <v>8309</v>
      </c>
      <c r="E217" s="380" t="s">
        <v>8309</v>
      </c>
      <c r="F217" s="377"/>
      <c r="G217" s="377"/>
      <c r="H217" s="377"/>
      <c r="I217" s="377"/>
      <c r="J217" s="377"/>
      <c r="K217" s="377"/>
      <c r="L217" s="377"/>
      <c r="M217" s="377"/>
      <c r="N217" s="377"/>
      <c r="O217" s="377"/>
      <c r="P217" s="377"/>
      <c r="Q217" s="377"/>
      <c r="R217" s="377"/>
      <c r="S217" s="377"/>
      <c r="T217" s="377"/>
      <c r="U217" s="377"/>
    </row>
    <row r="218">
      <c r="A218" s="378">
        <v>44589.0</v>
      </c>
      <c r="B218" s="379">
        <v>206028.0</v>
      </c>
      <c r="C218" s="380" t="s">
        <v>7569</v>
      </c>
      <c r="D218" s="380" t="s">
        <v>8309</v>
      </c>
      <c r="E218" s="380" t="s">
        <v>8309</v>
      </c>
      <c r="F218" s="377"/>
      <c r="G218" s="377"/>
      <c r="H218" s="377"/>
      <c r="I218" s="377"/>
      <c r="J218" s="377"/>
      <c r="K218" s="377"/>
      <c r="L218" s="377"/>
      <c r="M218" s="377"/>
      <c r="N218" s="377"/>
      <c r="O218" s="377"/>
      <c r="P218" s="377"/>
      <c r="Q218" s="377"/>
      <c r="R218" s="377"/>
      <c r="S218" s="377"/>
      <c r="T218" s="377"/>
      <c r="U218" s="377"/>
    </row>
    <row r="219">
      <c r="A219" s="378">
        <v>44589.0</v>
      </c>
      <c r="B219" s="379">
        <v>206029.0</v>
      </c>
      <c r="C219" s="380" t="s">
        <v>7606</v>
      </c>
      <c r="D219" s="380" t="s">
        <v>8315</v>
      </c>
      <c r="E219" s="380" t="s">
        <v>8309</v>
      </c>
      <c r="F219" s="377"/>
      <c r="G219" s="377"/>
      <c r="H219" s="377"/>
      <c r="I219" s="377"/>
      <c r="J219" s="377"/>
      <c r="K219" s="377"/>
      <c r="L219" s="377"/>
      <c r="M219" s="377"/>
      <c r="N219" s="377"/>
      <c r="O219" s="377"/>
      <c r="P219" s="377"/>
      <c r="Q219" s="377"/>
      <c r="R219" s="377"/>
      <c r="S219" s="377"/>
      <c r="T219" s="377"/>
      <c r="U219" s="377"/>
    </row>
    <row r="220">
      <c r="A220" s="378">
        <v>44589.0</v>
      </c>
      <c r="B220" s="379">
        <v>206031.0</v>
      </c>
      <c r="C220" s="380" t="s">
        <v>8384</v>
      </c>
      <c r="D220" s="379">
        <v>26.3</v>
      </c>
      <c r="E220" s="380" t="s">
        <v>8309</v>
      </c>
      <c r="F220" s="377"/>
      <c r="G220" s="377"/>
      <c r="H220" s="377"/>
      <c r="I220" s="377"/>
      <c r="J220" s="377"/>
      <c r="K220" s="377"/>
      <c r="L220" s="377"/>
      <c r="M220" s="377"/>
      <c r="N220" s="377"/>
      <c r="O220" s="377"/>
      <c r="P220" s="377"/>
      <c r="Q220" s="377"/>
      <c r="R220" s="377"/>
      <c r="S220" s="377"/>
      <c r="T220" s="377"/>
      <c r="U220" s="377"/>
    </row>
    <row r="221">
      <c r="A221" s="378">
        <v>44589.0</v>
      </c>
      <c r="B221" s="379">
        <v>206031.0</v>
      </c>
      <c r="C221" s="380" t="s">
        <v>7576</v>
      </c>
      <c r="D221" s="380" t="s">
        <v>8315</v>
      </c>
      <c r="E221" s="380" t="s">
        <v>8309</v>
      </c>
      <c r="F221" s="377"/>
      <c r="G221" s="377"/>
      <c r="H221" s="377"/>
      <c r="I221" s="377"/>
      <c r="J221" s="377"/>
      <c r="K221" s="377"/>
      <c r="L221" s="377"/>
      <c r="M221" s="377"/>
      <c r="N221" s="377"/>
      <c r="O221" s="377"/>
      <c r="P221" s="377"/>
      <c r="Q221" s="377"/>
      <c r="R221" s="377"/>
      <c r="S221" s="377"/>
      <c r="T221" s="377"/>
      <c r="U221" s="377"/>
    </row>
    <row r="222">
      <c r="A222" s="378">
        <v>44589.0</v>
      </c>
      <c r="B222" s="379">
        <v>206031.0</v>
      </c>
      <c r="C222" s="380" t="s">
        <v>8413</v>
      </c>
      <c r="D222" s="379">
        <v>12.6</v>
      </c>
      <c r="E222" s="380" t="s">
        <v>8309</v>
      </c>
      <c r="F222" s="377"/>
      <c r="G222" s="377"/>
      <c r="H222" s="377"/>
      <c r="I222" s="377"/>
      <c r="J222" s="377"/>
      <c r="K222" s="377"/>
      <c r="L222" s="377"/>
      <c r="M222" s="377"/>
      <c r="N222" s="377"/>
      <c r="O222" s="377"/>
      <c r="P222" s="377"/>
      <c r="Q222" s="377"/>
      <c r="R222" s="377"/>
      <c r="S222" s="377"/>
      <c r="T222" s="377"/>
      <c r="U222" s="377"/>
    </row>
    <row r="223">
      <c r="A223" s="378">
        <v>44589.0</v>
      </c>
      <c r="B223" s="379">
        <v>206031.0</v>
      </c>
      <c r="C223" s="380" t="s">
        <v>8492</v>
      </c>
      <c r="D223" s="379">
        <v>121.0</v>
      </c>
      <c r="E223" s="380" t="s">
        <v>8309</v>
      </c>
      <c r="F223" s="377"/>
      <c r="G223" s="377"/>
      <c r="H223" s="377"/>
      <c r="I223" s="377"/>
      <c r="J223" s="377"/>
      <c r="K223" s="377"/>
      <c r="L223" s="377"/>
      <c r="M223" s="377"/>
      <c r="N223" s="377"/>
      <c r="O223" s="377"/>
      <c r="P223" s="377"/>
      <c r="Q223" s="377"/>
      <c r="R223" s="377"/>
      <c r="S223" s="377"/>
      <c r="T223" s="377"/>
      <c r="U223" s="377"/>
    </row>
    <row r="224">
      <c r="A224" s="378">
        <v>44589.0</v>
      </c>
      <c r="B224" s="379">
        <v>206031.0</v>
      </c>
      <c r="C224" s="380" t="s">
        <v>7606</v>
      </c>
      <c r="D224" s="380" t="s">
        <v>8315</v>
      </c>
      <c r="E224" s="380" t="s">
        <v>8309</v>
      </c>
      <c r="F224" s="377"/>
      <c r="G224" s="377"/>
      <c r="H224" s="377"/>
      <c r="I224" s="377"/>
      <c r="J224" s="377"/>
      <c r="K224" s="377"/>
      <c r="L224" s="377"/>
      <c r="M224" s="377"/>
      <c r="N224" s="377"/>
      <c r="O224" s="377"/>
      <c r="P224" s="377"/>
      <c r="Q224" s="377"/>
      <c r="R224" s="377"/>
      <c r="S224" s="377"/>
      <c r="T224" s="377"/>
      <c r="U224" s="377"/>
    </row>
    <row r="225">
      <c r="A225" s="378">
        <v>44589.0</v>
      </c>
      <c r="B225" s="379">
        <v>206031.0</v>
      </c>
      <c r="C225" s="380" t="s">
        <v>7939</v>
      </c>
      <c r="D225" s="380" t="s">
        <v>8309</v>
      </c>
      <c r="E225" s="380" t="s">
        <v>8309</v>
      </c>
      <c r="F225" s="377"/>
      <c r="G225" s="377"/>
      <c r="H225" s="377"/>
      <c r="I225" s="377"/>
      <c r="J225" s="377"/>
      <c r="K225" s="377"/>
      <c r="L225" s="377"/>
      <c r="M225" s="377"/>
      <c r="N225" s="377"/>
      <c r="O225" s="377"/>
      <c r="P225" s="377"/>
      <c r="Q225" s="377"/>
      <c r="R225" s="377"/>
      <c r="S225" s="377"/>
      <c r="T225" s="377"/>
      <c r="U225" s="377"/>
    </row>
    <row r="226">
      <c r="A226" s="378">
        <v>44589.0</v>
      </c>
      <c r="B226" s="379">
        <v>206031.0</v>
      </c>
      <c r="C226" s="380" t="s">
        <v>8583</v>
      </c>
      <c r="D226" s="380" t="s">
        <v>8309</v>
      </c>
      <c r="E226" s="380" t="s">
        <v>8309</v>
      </c>
      <c r="F226" s="377"/>
      <c r="G226" s="377"/>
      <c r="H226" s="377"/>
      <c r="I226" s="377"/>
      <c r="J226" s="377"/>
      <c r="K226" s="377"/>
      <c r="L226" s="377"/>
      <c r="M226" s="377"/>
      <c r="N226" s="377"/>
      <c r="O226" s="377"/>
      <c r="P226" s="377"/>
      <c r="Q226" s="377"/>
      <c r="R226" s="377"/>
      <c r="S226" s="377"/>
      <c r="T226" s="377"/>
      <c r="U226" s="377"/>
    </row>
    <row r="227">
      <c r="A227" s="378">
        <v>44589.0</v>
      </c>
      <c r="B227" s="379">
        <v>206031.0</v>
      </c>
      <c r="C227" s="380" t="s">
        <v>35</v>
      </c>
      <c r="D227" s="380" t="s">
        <v>8309</v>
      </c>
      <c r="E227" s="380" t="s">
        <v>8309</v>
      </c>
      <c r="F227" s="377"/>
      <c r="G227" s="377"/>
      <c r="H227" s="377"/>
      <c r="I227" s="377"/>
      <c r="J227" s="377"/>
      <c r="K227" s="377"/>
      <c r="L227" s="377"/>
      <c r="M227" s="377"/>
      <c r="N227" s="377"/>
      <c r="O227" s="377"/>
      <c r="P227" s="377"/>
      <c r="Q227" s="377"/>
      <c r="R227" s="377"/>
      <c r="S227" s="377"/>
      <c r="T227" s="377"/>
      <c r="U227" s="377"/>
    </row>
    <row r="228">
      <c r="A228" s="378">
        <v>44589.0</v>
      </c>
      <c r="B228" s="379">
        <v>206032.0</v>
      </c>
      <c r="C228" s="380" t="s">
        <v>8507</v>
      </c>
      <c r="D228" s="380" t="s">
        <v>8309</v>
      </c>
      <c r="E228" s="380" t="s">
        <v>8309</v>
      </c>
      <c r="F228" s="377"/>
      <c r="G228" s="377"/>
      <c r="H228" s="377"/>
      <c r="I228" s="377"/>
      <c r="J228" s="377"/>
      <c r="K228" s="377"/>
      <c r="L228" s="377"/>
      <c r="M228" s="377"/>
      <c r="N228" s="377"/>
      <c r="O228" s="377"/>
      <c r="P228" s="377"/>
      <c r="Q228" s="377"/>
      <c r="R228" s="377"/>
      <c r="S228" s="377"/>
      <c r="T228" s="377"/>
      <c r="U228" s="377"/>
    </row>
    <row r="229">
      <c r="A229" s="378">
        <v>44589.0</v>
      </c>
      <c r="B229" s="379">
        <v>206032.0</v>
      </c>
      <c r="C229" s="380" t="s">
        <v>8494</v>
      </c>
      <c r="D229" s="379">
        <v>105.0</v>
      </c>
      <c r="E229" s="380" t="s">
        <v>8309</v>
      </c>
      <c r="F229" s="377"/>
      <c r="G229" s="377"/>
      <c r="H229" s="377"/>
      <c r="I229" s="377"/>
      <c r="J229" s="377"/>
      <c r="K229" s="377"/>
      <c r="L229" s="377"/>
      <c r="M229" s="377"/>
      <c r="N229" s="377"/>
      <c r="O229" s="377"/>
      <c r="P229" s="377"/>
      <c r="Q229" s="377"/>
      <c r="R229" s="377"/>
      <c r="S229" s="377"/>
      <c r="T229" s="377"/>
      <c r="U229" s="377"/>
    </row>
    <row r="230">
      <c r="A230" s="378">
        <v>44589.0</v>
      </c>
      <c r="B230" s="379">
        <v>206034.0</v>
      </c>
      <c r="C230" s="380" t="s">
        <v>7606</v>
      </c>
      <c r="D230" s="380" t="s">
        <v>8315</v>
      </c>
      <c r="E230" s="380" t="s">
        <v>8309</v>
      </c>
      <c r="F230" s="377"/>
      <c r="G230" s="377"/>
      <c r="H230" s="377"/>
      <c r="I230" s="377"/>
      <c r="J230" s="377"/>
      <c r="K230" s="377"/>
      <c r="L230" s="377"/>
      <c r="M230" s="377"/>
      <c r="N230" s="377"/>
      <c r="O230" s="377"/>
      <c r="P230" s="377"/>
      <c r="Q230" s="377"/>
      <c r="R230" s="377"/>
      <c r="S230" s="377"/>
      <c r="T230" s="377"/>
      <c r="U230" s="377"/>
    </row>
    <row r="231">
      <c r="A231" s="378">
        <v>44589.0</v>
      </c>
      <c r="B231" s="379">
        <v>206034.0</v>
      </c>
      <c r="C231" s="380" t="s">
        <v>8384</v>
      </c>
      <c r="D231" s="379">
        <v>109.0</v>
      </c>
      <c r="E231" s="380" t="s">
        <v>8309</v>
      </c>
      <c r="F231" s="377"/>
      <c r="G231" s="377"/>
      <c r="H231" s="377"/>
      <c r="I231" s="377"/>
      <c r="J231" s="377"/>
      <c r="K231" s="377"/>
      <c r="L231" s="377"/>
      <c r="M231" s="377"/>
      <c r="N231" s="377"/>
      <c r="O231" s="377"/>
      <c r="P231" s="377"/>
      <c r="Q231" s="377"/>
      <c r="R231" s="377"/>
      <c r="S231" s="377"/>
      <c r="T231" s="377"/>
      <c r="U231" s="377"/>
    </row>
    <row r="232">
      <c r="A232" s="378">
        <v>44589.0</v>
      </c>
      <c r="B232" s="379">
        <v>206034.0</v>
      </c>
      <c r="C232" s="380" t="s">
        <v>7705</v>
      </c>
      <c r="D232" s="379">
        <v>130.0</v>
      </c>
      <c r="E232" s="380" t="s">
        <v>8309</v>
      </c>
      <c r="F232" s="377"/>
      <c r="G232" s="377"/>
      <c r="H232" s="377"/>
      <c r="I232" s="377"/>
      <c r="J232" s="377"/>
      <c r="K232" s="377"/>
      <c r="L232" s="377"/>
      <c r="M232" s="377"/>
      <c r="N232" s="377"/>
      <c r="O232" s="377"/>
      <c r="P232" s="377"/>
      <c r="Q232" s="377"/>
      <c r="R232" s="377"/>
      <c r="S232" s="377"/>
      <c r="T232" s="377"/>
      <c r="U232" s="377"/>
    </row>
    <row r="233">
      <c r="A233" s="378">
        <v>44589.0</v>
      </c>
      <c r="B233" s="379">
        <v>206034.0</v>
      </c>
      <c r="C233" s="380" t="s">
        <v>8507</v>
      </c>
      <c r="D233" s="380" t="s">
        <v>8309</v>
      </c>
      <c r="E233" s="380" t="s">
        <v>8309</v>
      </c>
      <c r="F233" s="377"/>
      <c r="G233" s="377"/>
      <c r="H233" s="377"/>
      <c r="I233" s="377"/>
      <c r="J233" s="377"/>
      <c r="K233" s="377"/>
      <c r="L233" s="377"/>
      <c r="M233" s="377"/>
      <c r="N233" s="377"/>
      <c r="O233" s="377"/>
      <c r="P233" s="377"/>
      <c r="Q233" s="377"/>
      <c r="R233" s="377"/>
      <c r="S233" s="377"/>
      <c r="T233" s="377"/>
      <c r="U233" s="377"/>
    </row>
    <row r="234">
      <c r="A234" s="378">
        <v>44589.0</v>
      </c>
      <c r="B234" s="379">
        <v>206034.0</v>
      </c>
      <c r="C234" s="380" t="s">
        <v>35</v>
      </c>
      <c r="D234" s="380" t="s">
        <v>8309</v>
      </c>
      <c r="E234" s="380" t="s">
        <v>8309</v>
      </c>
      <c r="F234" s="377"/>
      <c r="G234" s="377"/>
      <c r="H234" s="377"/>
      <c r="I234" s="377"/>
      <c r="J234" s="377"/>
      <c r="K234" s="377"/>
      <c r="L234" s="377"/>
      <c r="M234" s="377"/>
      <c r="N234" s="377"/>
      <c r="O234" s="377"/>
      <c r="P234" s="377"/>
      <c r="Q234" s="377"/>
      <c r="R234" s="377"/>
      <c r="S234" s="377"/>
      <c r="T234" s="377"/>
      <c r="U234" s="377"/>
    </row>
    <row r="235">
      <c r="A235" s="378">
        <v>44589.0</v>
      </c>
      <c r="B235" s="379">
        <v>206035.0</v>
      </c>
      <c r="C235" s="380" t="s">
        <v>8342</v>
      </c>
      <c r="D235" s="380" t="s">
        <v>8309</v>
      </c>
      <c r="E235" s="380" t="s">
        <v>8309</v>
      </c>
      <c r="F235" s="377"/>
      <c r="G235" s="377"/>
      <c r="H235" s="377"/>
      <c r="I235" s="377"/>
      <c r="J235" s="377"/>
      <c r="K235" s="377"/>
      <c r="L235" s="377"/>
      <c r="M235" s="377"/>
      <c r="N235" s="377"/>
      <c r="O235" s="377"/>
      <c r="P235" s="377"/>
      <c r="Q235" s="377"/>
      <c r="R235" s="377"/>
      <c r="S235" s="377"/>
      <c r="T235" s="377"/>
      <c r="U235" s="377"/>
    </row>
    <row r="236">
      <c r="A236" s="378">
        <v>44589.0</v>
      </c>
      <c r="B236" s="379">
        <v>206035.0</v>
      </c>
      <c r="C236" s="380" t="s">
        <v>7606</v>
      </c>
      <c r="D236" s="380" t="s">
        <v>8315</v>
      </c>
      <c r="E236" s="380" t="s">
        <v>8309</v>
      </c>
      <c r="F236" s="377"/>
      <c r="G236" s="377"/>
      <c r="H236" s="377"/>
      <c r="I236" s="377"/>
      <c r="J236" s="377"/>
      <c r="K236" s="377"/>
      <c r="L236" s="377"/>
      <c r="M236" s="377"/>
      <c r="N236" s="377"/>
      <c r="O236" s="377"/>
      <c r="P236" s="377"/>
      <c r="Q236" s="377"/>
      <c r="R236" s="377"/>
      <c r="S236" s="377"/>
      <c r="T236" s="377"/>
      <c r="U236" s="377"/>
    </row>
    <row r="237">
      <c r="A237" s="378">
        <v>44589.0</v>
      </c>
      <c r="B237" s="379">
        <v>206036.0</v>
      </c>
      <c r="C237" s="380" t="s">
        <v>7606</v>
      </c>
      <c r="D237" s="380" t="s">
        <v>8315</v>
      </c>
      <c r="E237" s="380" t="s">
        <v>8309</v>
      </c>
      <c r="F237" s="377"/>
      <c r="G237" s="377"/>
      <c r="H237" s="377"/>
      <c r="I237" s="377"/>
      <c r="J237" s="377"/>
      <c r="K237" s="377"/>
      <c r="L237" s="377"/>
      <c r="M237" s="377"/>
      <c r="N237" s="377"/>
      <c r="O237" s="377"/>
      <c r="P237" s="377"/>
      <c r="Q237" s="377"/>
      <c r="R237" s="377"/>
      <c r="S237" s="377"/>
      <c r="T237" s="377"/>
      <c r="U237" s="377"/>
    </row>
    <row r="238">
      <c r="A238" s="378">
        <v>44589.0</v>
      </c>
      <c r="B238" s="379">
        <v>206036.0</v>
      </c>
      <c r="C238" s="380" t="s">
        <v>7576</v>
      </c>
      <c r="D238" s="380" t="s">
        <v>8315</v>
      </c>
      <c r="E238" s="380" t="s">
        <v>8309</v>
      </c>
      <c r="F238" s="377"/>
      <c r="G238" s="377"/>
      <c r="H238" s="377"/>
      <c r="I238" s="377"/>
      <c r="J238" s="377"/>
      <c r="K238" s="377"/>
      <c r="L238" s="377"/>
      <c r="M238" s="377"/>
      <c r="N238" s="377"/>
      <c r="O238" s="377"/>
      <c r="P238" s="377"/>
      <c r="Q238" s="377"/>
      <c r="R238" s="377"/>
      <c r="S238" s="377"/>
      <c r="T238" s="377"/>
      <c r="U238" s="377"/>
    </row>
    <row r="239">
      <c r="A239" s="378">
        <v>44589.0</v>
      </c>
      <c r="B239" s="379">
        <v>206037.0</v>
      </c>
      <c r="C239" s="380" t="s">
        <v>8342</v>
      </c>
      <c r="D239" s="380" t="s">
        <v>8309</v>
      </c>
      <c r="E239" s="380" t="s">
        <v>8309</v>
      </c>
      <c r="F239" s="377"/>
      <c r="G239" s="377"/>
      <c r="H239" s="377"/>
      <c r="I239" s="377"/>
      <c r="J239" s="377"/>
      <c r="K239" s="377"/>
      <c r="L239" s="377"/>
      <c r="M239" s="377"/>
      <c r="N239" s="377"/>
      <c r="O239" s="377"/>
      <c r="P239" s="377"/>
      <c r="Q239" s="377"/>
      <c r="R239" s="377"/>
      <c r="S239" s="377"/>
      <c r="T239" s="377"/>
      <c r="U239" s="377"/>
    </row>
    <row r="240">
      <c r="A240" s="378">
        <v>44589.0</v>
      </c>
      <c r="B240" s="379">
        <v>206038.0</v>
      </c>
      <c r="C240" s="380" t="s">
        <v>8507</v>
      </c>
      <c r="D240" s="380" t="s">
        <v>8309</v>
      </c>
      <c r="E240" s="380" t="s">
        <v>8309</v>
      </c>
      <c r="F240" s="377"/>
      <c r="G240" s="377"/>
      <c r="H240" s="377"/>
      <c r="I240" s="377"/>
      <c r="J240" s="377"/>
      <c r="K240" s="377"/>
      <c r="L240" s="377"/>
      <c r="M240" s="377"/>
      <c r="N240" s="377"/>
      <c r="O240" s="377"/>
      <c r="P240" s="377"/>
      <c r="Q240" s="377"/>
      <c r="R240" s="377"/>
      <c r="S240" s="377"/>
      <c r="T240" s="377"/>
      <c r="U240" s="377"/>
    </row>
    <row r="241">
      <c r="A241" s="378">
        <v>44589.0</v>
      </c>
      <c r="B241" s="379">
        <v>206038.0</v>
      </c>
      <c r="C241" s="380" t="s">
        <v>7566</v>
      </c>
      <c r="D241" s="379">
        <v>657.0</v>
      </c>
      <c r="E241" s="380" t="s">
        <v>8309</v>
      </c>
      <c r="F241" s="377"/>
      <c r="G241" s="377"/>
      <c r="H241" s="377"/>
      <c r="I241" s="377"/>
      <c r="J241" s="377"/>
      <c r="K241" s="377"/>
      <c r="L241" s="377"/>
      <c r="M241" s="377"/>
      <c r="N241" s="377"/>
      <c r="O241" s="377"/>
      <c r="P241" s="377"/>
      <c r="Q241" s="377"/>
      <c r="R241" s="377"/>
      <c r="S241" s="377"/>
      <c r="T241" s="377"/>
      <c r="U241" s="377"/>
    </row>
    <row r="242">
      <c r="A242" s="378">
        <v>44589.0</v>
      </c>
      <c r="B242" s="379">
        <v>206038.0</v>
      </c>
      <c r="C242" s="380" t="s">
        <v>8494</v>
      </c>
      <c r="D242" s="379">
        <v>1250.0</v>
      </c>
      <c r="E242" s="380" t="s">
        <v>8309</v>
      </c>
      <c r="F242" s="377"/>
      <c r="G242" s="377"/>
      <c r="H242" s="377"/>
      <c r="I242" s="377"/>
      <c r="J242" s="377"/>
      <c r="K242" s="377"/>
      <c r="L242" s="377"/>
      <c r="M242" s="377"/>
      <c r="N242" s="377"/>
      <c r="O242" s="377"/>
      <c r="P242" s="377"/>
      <c r="Q242" s="377"/>
      <c r="R242" s="377"/>
      <c r="S242" s="377"/>
      <c r="T242" s="377"/>
      <c r="U242" s="377"/>
    </row>
    <row r="243">
      <c r="A243" s="378">
        <v>44589.0</v>
      </c>
      <c r="B243" s="379">
        <v>206038.0</v>
      </c>
      <c r="C243" s="380" t="s">
        <v>7606</v>
      </c>
      <c r="D243" s="379">
        <v>64.5</v>
      </c>
      <c r="E243" s="380" t="s">
        <v>8309</v>
      </c>
      <c r="F243" s="377"/>
      <c r="G243" s="377"/>
      <c r="H243" s="377"/>
      <c r="I243" s="377"/>
      <c r="J243" s="377"/>
      <c r="K243" s="377"/>
      <c r="L243" s="377"/>
      <c r="M243" s="377"/>
      <c r="N243" s="377"/>
      <c r="O243" s="377"/>
      <c r="P243" s="377"/>
      <c r="Q243" s="377"/>
      <c r="R243" s="377"/>
      <c r="S243" s="377"/>
      <c r="T243" s="377"/>
      <c r="U243" s="377"/>
    </row>
    <row r="244">
      <c r="A244" s="378">
        <v>44589.0</v>
      </c>
      <c r="B244" s="379">
        <v>206038.0</v>
      </c>
      <c r="C244" s="380" t="s">
        <v>7570</v>
      </c>
      <c r="D244" s="379">
        <v>1450.0</v>
      </c>
      <c r="E244" s="380" t="s">
        <v>8309</v>
      </c>
      <c r="F244" s="377"/>
      <c r="G244" s="377"/>
      <c r="H244" s="377"/>
      <c r="I244" s="377"/>
      <c r="J244" s="377"/>
      <c r="K244" s="377"/>
      <c r="L244" s="377"/>
      <c r="M244" s="377"/>
      <c r="N244" s="377"/>
      <c r="O244" s="377"/>
      <c r="P244" s="377"/>
      <c r="Q244" s="377"/>
      <c r="R244" s="377"/>
      <c r="S244" s="377"/>
      <c r="T244" s="377"/>
      <c r="U244" s="377"/>
    </row>
    <row r="245">
      <c r="A245" s="378">
        <v>44589.0</v>
      </c>
      <c r="B245" s="379">
        <v>206039.0</v>
      </c>
      <c r="C245" s="380" t="s">
        <v>7566</v>
      </c>
      <c r="D245" s="379">
        <v>1220.0</v>
      </c>
      <c r="E245" s="380" t="s">
        <v>8309</v>
      </c>
      <c r="F245" s="377"/>
      <c r="G245" s="377"/>
      <c r="H245" s="377"/>
      <c r="I245" s="377"/>
      <c r="J245" s="377"/>
      <c r="K245" s="377"/>
      <c r="L245" s="377"/>
      <c r="M245" s="377"/>
      <c r="N245" s="377"/>
      <c r="O245" s="377"/>
      <c r="P245" s="377"/>
      <c r="Q245" s="377"/>
      <c r="R245" s="377"/>
      <c r="S245" s="377"/>
      <c r="T245" s="377"/>
      <c r="U245" s="377"/>
    </row>
    <row r="246">
      <c r="A246" s="378">
        <v>44589.0</v>
      </c>
      <c r="B246" s="379">
        <v>206039.0</v>
      </c>
      <c r="C246" s="380" t="s">
        <v>8494</v>
      </c>
      <c r="D246" s="380" t="s">
        <v>8315</v>
      </c>
      <c r="E246" s="380" t="s">
        <v>8309</v>
      </c>
      <c r="F246" s="377"/>
      <c r="G246" s="377"/>
      <c r="H246" s="377"/>
      <c r="I246" s="377"/>
      <c r="J246" s="377"/>
      <c r="K246" s="377"/>
      <c r="L246" s="377"/>
      <c r="M246" s="377"/>
      <c r="N246" s="377"/>
      <c r="O246" s="377"/>
      <c r="P246" s="377"/>
      <c r="Q246" s="377"/>
      <c r="R246" s="377"/>
      <c r="S246" s="377"/>
      <c r="T246" s="377"/>
      <c r="U246" s="377"/>
    </row>
    <row r="247">
      <c r="A247" s="378">
        <v>44589.0</v>
      </c>
      <c r="B247" s="379">
        <v>206039.0</v>
      </c>
      <c r="C247" s="380" t="s">
        <v>8507</v>
      </c>
      <c r="D247" s="380" t="s">
        <v>8309</v>
      </c>
      <c r="E247" s="380" t="s">
        <v>8309</v>
      </c>
      <c r="F247" s="377"/>
      <c r="G247" s="377"/>
      <c r="H247" s="377"/>
      <c r="I247" s="377"/>
      <c r="J247" s="377"/>
      <c r="K247" s="377"/>
      <c r="L247" s="377"/>
      <c r="M247" s="377"/>
      <c r="N247" s="377"/>
      <c r="O247" s="377"/>
      <c r="P247" s="377"/>
      <c r="Q247" s="377"/>
      <c r="R247" s="377"/>
      <c r="S247" s="377"/>
      <c r="T247" s="377"/>
      <c r="U247" s="377"/>
    </row>
    <row r="248">
      <c r="A248" s="378">
        <v>44589.0</v>
      </c>
      <c r="B248" s="379">
        <v>206041.0</v>
      </c>
      <c r="C248" s="380" t="s">
        <v>8342</v>
      </c>
      <c r="D248" s="380" t="s">
        <v>8309</v>
      </c>
      <c r="E248" s="380" t="s">
        <v>8309</v>
      </c>
      <c r="F248" s="377"/>
      <c r="G248" s="377"/>
      <c r="H248" s="377"/>
      <c r="I248" s="377"/>
      <c r="J248" s="377"/>
      <c r="K248" s="377"/>
      <c r="L248" s="377"/>
      <c r="M248" s="377"/>
      <c r="N248" s="377"/>
      <c r="O248" s="377"/>
      <c r="P248" s="377"/>
      <c r="Q248" s="377"/>
      <c r="R248" s="377"/>
      <c r="S248" s="377"/>
      <c r="T248" s="377"/>
      <c r="U248" s="377"/>
    </row>
    <row r="249">
      <c r="A249" s="378">
        <v>44589.0</v>
      </c>
      <c r="B249" s="379">
        <v>206041.0</v>
      </c>
      <c r="C249" s="380" t="s">
        <v>8507</v>
      </c>
      <c r="D249" s="380" t="s">
        <v>8309</v>
      </c>
      <c r="E249" s="380" t="s">
        <v>8309</v>
      </c>
      <c r="F249" s="377"/>
      <c r="G249" s="377"/>
      <c r="H249" s="377"/>
      <c r="I249" s="377"/>
      <c r="J249" s="377"/>
      <c r="K249" s="377"/>
      <c r="L249" s="377"/>
      <c r="M249" s="377"/>
      <c r="N249" s="377"/>
      <c r="O249" s="377"/>
      <c r="P249" s="377"/>
      <c r="Q249" s="377"/>
      <c r="R249" s="377"/>
      <c r="S249" s="377"/>
      <c r="T249" s="377"/>
      <c r="U249" s="377"/>
    </row>
    <row r="250">
      <c r="A250" s="378">
        <v>44589.0</v>
      </c>
      <c r="B250" s="379">
        <v>206041.0</v>
      </c>
      <c r="C250" s="380" t="s">
        <v>7566</v>
      </c>
      <c r="D250" s="379">
        <v>555.0</v>
      </c>
      <c r="E250" s="380" t="s">
        <v>8309</v>
      </c>
      <c r="F250" s="377"/>
      <c r="G250" s="377"/>
      <c r="H250" s="377"/>
      <c r="I250" s="377"/>
      <c r="J250" s="377"/>
      <c r="K250" s="377"/>
      <c r="L250" s="377"/>
      <c r="M250" s="377"/>
      <c r="N250" s="377"/>
      <c r="O250" s="377"/>
      <c r="P250" s="377"/>
      <c r="Q250" s="377"/>
      <c r="R250" s="377"/>
      <c r="S250" s="377"/>
      <c r="T250" s="377"/>
      <c r="U250" s="377"/>
    </row>
    <row r="251">
      <c r="A251" s="378">
        <v>44589.0</v>
      </c>
      <c r="B251" s="379">
        <v>206041.0</v>
      </c>
      <c r="C251" s="380" t="s">
        <v>8494</v>
      </c>
      <c r="D251" s="379">
        <v>487.0</v>
      </c>
      <c r="E251" s="380" t="s">
        <v>8309</v>
      </c>
      <c r="F251" s="377"/>
      <c r="G251" s="377"/>
      <c r="H251" s="377"/>
      <c r="I251" s="377"/>
      <c r="J251" s="377"/>
      <c r="K251" s="377"/>
      <c r="L251" s="377"/>
      <c r="M251" s="377"/>
      <c r="N251" s="377"/>
      <c r="O251" s="377"/>
      <c r="P251" s="377"/>
      <c r="Q251" s="377"/>
      <c r="R251" s="377"/>
      <c r="S251" s="377"/>
      <c r="T251" s="377"/>
      <c r="U251" s="377"/>
    </row>
    <row r="252">
      <c r="A252" s="378">
        <v>44589.0</v>
      </c>
      <c r="B252" s="379">
        <v>206041.0</v>
      </c>
      <c r="C252" s="380" t="s">
        <v>7705</v>
      </c>
      <c r="D252" s="379">
        <v>89.3</v>
      </c>
      <c r="E252" s="380" t="s">
        <v>8309</v>
      </c>
      <c r="F252" s="377"/>
      <c r="G252" s="377"/>
      <c r="H252" s="377"/>
      <c r="I252" s="377"/>
      <c r="J252" s="377"/>
      <c r="K252" s="377"/>
      <c r="L252" s="377"/>
      <c r="M252" s="377"/>
      <c r="N252" s="377"/>
      <c r="O252" s="377"/>
      <c r="P252" s="377"/>
      <c r="Q252" s="377"/>
      <c r="R252" s="377"/>
      <c r="S252" s="377"/>
      <c r="T252" s="377"/>
      <c r="U252" s="377"/>
    </row>
    <row r="253">
      <c r="A253" s="378">
        <v>44589.0</v>
      </c>
      <c r="B253" s="379">
        <v>206044.0</v>
      </c>
      <c r="C253" s="380" t="s">
        <v>7556</v>
      </c>
      <c r="D253" s="379">
        <v>1160.0</v>
      </c>
      <c r="E253" s="380" t="s">
        <v>8309</v>
      </c>
      <c r="F253" s="377"/>
      <c r="G253" s="377"/>
      <c r="H253" s="377"/>
      <c r="I253" s="377"/>
      <c r="J253" s="377"/>
      <c r="K253" s="377"/>
      <c r="L253" s="377"/>
      <c r="M253" s="377"/>
      <c r="N253" s="377"/>
      <c r="O253" s="377"/>
      <c r="P253" s="377"/>
      <c r="Q253" s="377"/>
      <c r="R253" s="377"/>
      <c r="S253" s="377"/>
      <c r="T253" s="377"/>
      <c r="U253" s="377"/>
    </row>
    <row r="254">
      <c r="A254" s="378">
        <v>44589.0</v>
      </c>
      <c r="B254" s="379">
        <v>206044.0</v>
      </c>
      <c r="C254" s="380" t="s">
        <v>7566</v>
      </c>
      <c r="D254" s="379">
        <v>169.0</v>
      </c>
      <c r="E254" s="380" t="s">
        <v>8309</v>
      </c>
      <c r="F254" s="377"/>
      <c r="G254" s="377"/>
      <c r="H254" s="377"/>
      <c r="I254" s="377"/>
      <c r="J254" s="377"/>
      <c r="K254" s="377"/>
      <c r="L254" s="377"/>
      <c r="M254" s="377"/>
      <c r="N254" s="377"/>
      <c r="O254" s="377"/>
      <c r="P254" s="377"/>
      <c r="Q254" s="377"/>
      <c r="R254" s="377"/>
      <c r="S254" s="377"/>
      <c r="T254" s="377"/>
      <c r="U254" s="377"/>
    </row>
    <row r="255">
      <c r="A255" s="378">
        <v>44589.0</v>
      </c>
      <c r="B255" s="379">
        <v>206044.0</v>
      </c>
      <c r="C255" s="380" t="s">
        <v>8494</v>
      </c>
      <c r="D255" s="379">
        <v>207.0</v>
      </c>
      <c r="E255" s="380" t="s">
        <v>8309</v>
      </c>
      <c r="F255" s="377"/>
      <c r="G255" s="377"/>
      <c r="H255" s="377"/>
      <c r="I255" s="377"/>
      <c r="J255" s="377"/>
      <c r="K255" s="377"/>
      <c r="L255" s="377"/>
      <c r="M255" s="377"/>
      <c r="N255" s="377"/>
      <c r="O255" s="377"/>
      <c r="P255" s="377"/>
      <c r="Q255" s="377"/>
      <c r="R255" s="377"/>
      <c r="S255" s="377"/>
      <c r="T255" s="377"/>
      <c r="U255" s="377"/>
    </row>
    <row r="256">
      <c r="A256" s="378">
        <v>44589.0</v>
      </c>
      <c r="B256" s="379">
        <v>206044.0</v>
      </c>
      <c r="C256" s="380" t="s">
        <v>8507</v>
      </c>
      <c r="D256" s="380" t="s">
        <v>8309</v>
      </c>
      <c r="E256" s="380" t="s">
        <v>8309</v>
      </c>
      <c r="F256" s="377"/>
      <c r="G256" s="377"/>
      <c r="H256" s="377"/>
      <c r="I256" s="377"/>
      <c r="J256" s="377"/>
      <c r="K256" s="377"/>
      <c r="L256" s="377"/>
      <c r="M256" s="377"/>
      <c r="N256" s="377"/>
      <c r="O256" s="377"/>
      <c r="P256" s="377"/>
      <c r="Q256" s="377"/>
      <c r="R256" s="377"/>
      <c r="S256" s="377"/>
      <c r="T256" s="377"/>
      <c r="U256" s="377"/>
    </row>
    <row r="257">
      <c r="A257" s="378">
        <v>44589.0</v>
      </c>
      <c r="B257" s="379">
        <v>206045.0</v>
      </c>
      <c r="C257" s="380" t="s">
        <v>8389</v>
      </c>
      <c r="D257" s="380" t="s">
        <v>8309</v>
      </c>
      <c r="E257" s="380" t="s">
        <v>8309</v>
      </c>
      <c r="F257" s="377"/>
      <c r="G257" s="377"/>
      <c r="H257" s="377"/>
      <c r="I257" s="377"/>
      <c r="J257" s="377"/>
      <c r="K257" s="377"/>
      <c r="L257" s="377"/>
      <c r="M257" s="377"/>
      <c r="N257" s="377"/>
      <c r="O257" s="377"/>
      <c r="P257" s="377"/>
      <c r="Q257" s="377"/>
      <c r="R257" s="377"/>
      <c r="S257" s="377"/>
      <c r="T257" s="377"/>
      <c r="U257" s="377"/>
    </row>
    <row r="258">
      <c r="A258" s="378">
        <v>44589.0</v>
      </c>
      <c r="B258" s="379">
        <v>206045.0</v>
      </c>
      <c r="C258" s="380" t="s">
        <v>35</v>
      </c>
      <c r="D258" s="380" t="s">
        <v>8309</v>
      </c>
      <c r="E258" s="380" t="s">
        <v>8309</v>
      </c>
      <c r="F258" s="377"/>
      <c r="G258" s="377"/>
      <c r="H258" s="377"/>
      <c r="I258" s="377"/>
      <c r="J258" s="377"/>
      <c r="K258" s="377"/>
      <c r="L258" s="377"/>
      <c r="M258" s="377"/>
      <c r="N258" s="377"/>
      <c r="O258" s="377"/>
      <c r="P258" s="377"/>
      <c r="Q258" s="377"/>
      <c r="R258" s="377"/>
      <c r="S258" s="377"/>
      <c r="T258" s="377"/>
      <c r="U258" s="377"/>
    </row>
    <row r="259">
      <c r="A259" s="378">
        <v>44589.0</v>
      </c>
      <c r="B259" s="379">
        <v>206045.0</v>
      </c>
      <c r="C259" s="380" t="s">
        <v>7606</v>
      </c>
      <c r="D259" s="380" t="s">
        <v>8315</v>
      </c>
      <c r="E259" s="380" t="s">
        <v>8309</v>
      </c>
      <c r="F259" s="377"/>
      <c r="G259" s="377"/>
      <c r="H259" s="377"/>
      <c r="I259" s="377"/>
      <c r="J259" s="377"/>
      <c r="K259" s="377"/>
      <c r="L259" s="377"/>
      <c r="M259" s="377"/>
      <c r="N259" s="377"/>
      <c r="O259" s="377"/>
      <c r="P259" s="377"/>
      <c r="Q259" s="377"/>
      <c r="R259" s="377"/>
      <c r="S259" s="377"/>
      <c r="T259" s="377"/>
      <c r="U259" s="377"/>
    </row>
    <row r="260">
      <c r="A260" s="378">
        <v>44589.0</v>
      </c>
      <c r="B260" s="379">
        <v>206045.0</v>
      </c>
      <c r="C260" s="380" t="s">
        <v>8374</v>
      </c>
      <c r="D260" s="379">
        <v>211.0</v>
      </c>
      <c r="E260" s="380" t="s">
        <v>8309</v>
      </c>
      <c r="F260" s="377"/>
      <c r="G260" s="377"/>
      <c r="H260" s="377"/>
      <c r="I260" s="377"/>
      <c r="J260" s="377"/>
      <c r="K260" s="377"/>
      <c r="L260" s="377"/>
      <c r="M260" s="377"/>
      <c r="N260" s="377"/>
      <c r="O260" s="377"/>
      <c r="P260" s="377"/>
      <c r="Q260" s="377"/>
      <c r="R260" s="377"/>
      <c r="S260" s="377"/>
      <c r="T260" s="377"/>
      <c r="U260" s="377"/>
    </row>
    <row r="261">
      <c r="A261" s="378">
        <v>44589.0</v>
      </c>
      <c r="B261" s="379">
        <v>206045.0</v>
      </c>
      <c r="C261" s="380" t="s">
        <v>7576</v>
      </c>
      <c r="D261" s="380" t="s">
        <v>8315</v>
      </c>
      <c r="E261" s="380" t="s">
        <v>8309</v>
      </c>
      <c r="F261" s="377"/>
      <c r="G261" s="377"/>
      <c r="H261" s="377"/>
      <c r="I261" s="377"/>
      <c r="J261" s="377"/>
      <c r="K261" s="377"/>
      <c r="L261" s="377"/>
      <c r="M261" s="377"/>
      <c r="N261" s="377"/>
      <c r="O261" s="377"/>
      <c r="P261" s="377"/>
      <c r="Q261" s="377"/>
      <c r="R261" s="377"/>
      <c r="S261" s="377"/>
      <c r="T261" s="377"/>
      <c r="U261" s="377"/>
    </row>
    <row r="262">
      <c r="A262" s="378">
        <v>44589.0</v>
      </c>
      <c r="B262" s="379">
        <v>206046.0</v>
      </c>
      <c r="C262" s="380" t="s">
        <v>7606</v>
      </c>
      <c r="D262" s="379">
        <v>1860.0</v>
      </c>
      <c r="E262" s="380" t="s">
        <v>8309</v>
      </c>
      <c r="F262" s="377"/>
      <c r="G262" s="377"/>
      <c r="H262" s="377"/>
      <c r="I262" s="377"/>
      <c r="J262" s="377"/>
      <c r="K262" s="377"/>
      <c r="L262" s="377"/>
      <c r="M262" s="377"/>
      <c r="N262" s="377"/>
      <c r="O262" s="377"/>
      <c r="P262" s="377"/>
      <c r="Q262" s="377"/>
      <c r="R262" s="377"/>
      <c r="S262" s="377"/>
      <c r="T262" s="377"/>
      <c r="U262" s="377"/>
    </row>
    <row r="263">
      <c r="A263" s="378">
        <v>44589.0</v>
      </c>
      <c r="B263" s="379">
        <v>206046.0</v>
      </c>
      <c r="C263" s="380" t="s">
        <v>8342</v>
      </c>
      <c r="D263" s="380" t="s">
        <v>8309</v>
      </c>
      <c r="E263" s="380" t="s">
        <v>8309</v>
      </c>
      <c r="F263" s="377"/>
      <c r="G263" s="377"/>
      <c r="H263" s="377"/>
      <c r="I263" s="377"/>
      <c r="J263" s="377"/>
      <c r="K263" s="377"/>
      <c r="L263" s="377"/>
      <c r="M263" s="377"/>
      <c r="N263" s="377"/>
      <c r="O263" s="377"/>
      <c r="P263" s="377"/>
      <c r="Q263" s="377"/>
      <c r="R263" s="377"/>
      <c r="S263" s="377"/>
      <c r="T263" s="377"/>
      <c r="U263" s="377"/>
    </row>
    <row r="264">
      <c r="A264" s="378">
        <v>44587.0</v>
      </c>
      <c r="B264" s="379">
        <v>206051.0</v>
      </c>
      <c r="C264" s="380" t="s">
        <v>7556</v>
      </c>
      <c r="D264" s="379">
        <v>157.0</v>
      </c>
      <c r="E264" s="380" t="s">
        <v>8309</v>
      </c>
      <c r="F264" s="377"/>
      <c r="G264" s="377"/>
      <c r="H264" s="377"/>
      <c r="I264" s="377"/>
      <c r="J264" s="377"/>
      <c r="K264" s="377"/>
      <c r="L264" s="377"/>
      <c r="M264" s="377"/>
      <c r="N264" s="377"/>
      <c r="O264" s="377"/>
      <c r="P264" s="377"/>
      <c r="Q264" s="377"/>
      <c r="R264" s="377"/>
      <c r="S264" s="377"/>
      <c r="T264" s="377"/>
      <c r="U264" s="377"/>
    </row>
    <row r="265">
      <c r="A265" s="378">
        <v>44587.0</v>
      </c>
      <c r="B265" s="379">
        <v>206051.0</v>
      </c>
      <c r="C265" s="380" t="s">
        <v>8507</v>
      </c>
      <c r="D265" s="380" t="s">
        <v>8309</v>
      </c>
      <c r="E265" s="380" t="s">
        <v>8309</v>
      </c>
      <c r="F265" s="377"/>
      <c r="G265" s="377"/>
      <c r="H265" s="377"/>
      <c r="I265" s="377"/>
      <c r="J265" s="377"/>
      <c r="K265" s="377"/>
      <c r="L265" s="377"/>
      <c r="M265" s="377"/>
      <c r="N265" s="377"/>
      <c r="O265" s="377"/>
      <c r="P265" s="377"/>
      <c r="Q265" s="377"/>
      <c r="R265" s="377"/>
      <c r="S265" s="377"/>
      <c r="T265" s="377"/>
      <c r="U265" s="377"/>
    </row>
    <row r="266">
      <c r="A266" s="378">
        <v>44589.0</v>
      </c>
      <c r="B266" s="379">
        <v>206052.0</v>
      </c>
      <c r="C266" s="380" t="s">
        <v>8507</v>
      </c>
      <c r="D266" s="380" t="s">
        <v>8309</v>
      </c>
      <c r="E266" s="380" t="s">
        <v>8309</v>
      </c>
      <c r="F266" s="377"/>
      <c r="G266" s="377"/>
      <c r="H266" s="377"/>
      <c r="I266" s="377"/>
      <c r="J266" s="377"/>
      <c r="K266" s="377"/>
      <c r="L266" s="377"/>
      <c r="M266" s="377"/>
      <c r="N266" s="377"/>
      <c r="O266" s="377"/>
      <c r="P266" s="377"/>
      <c r="Q266" s="377"/>
      <c r="R266" s="377"/>
      <c r="S266" s="377"/>
      <c r="T266" s="377"/>
      <c r="U266" s="377"/>
    </row>
    <row r="267">
      <c r="A267" s="378">
        <v>44589.0</v>
      </c>
      <c r="B267" s="379">
        <v>206052.0</v>
      </c>
      <c r="C267" s="380" t="s">
        <v>7566</v>
      </c>
      <c r="D267" s="379">
        <v>1190.0</v>
      </c>
      <c r="E267" s="380" t="s">
        <v>8309</v>
      </c>
      <c r="F267" s="377"/>
      <c r="G267" s="377"/>
      <c r="H267" s="377"/>
      <c r="I267" s="377"/>
      <c r="J267" s="377"/>
      <c r="K267" s="377"/>
      <c r="L267" s="377"/>
      <c r="M267" s="377"/>
      <c r="N267" s="377"/>
      <c r="O267" s="377"/>
      <c r="P267" s="377"/>
      <c r="Q267" s="377"/>
      <c r="R267" s="377"/>
      <c r="S267" s="377"/>
      <c r="T267" s="377"/>
      <c r="U267" s="377"/>
    </row>
    <row r="268">
      <c r="A268" s="378">
        <v>44589.0</v>
      </c>
      <c r="B268" s="379">
        <v>206052.0</v>
      </c>
      <c r="C268" s="380" t="s">
        <v>8494</v>
      </c>
      <c r="D268" s="379">
        <v>825.0</v>
      </c>
      <c r="E268" s="380" t="s">
        <v>8309</v>
      </c>
      <c r="F268" s="377"/>
      <c r="G268" s="377"/>
      <c r="H268" s="377"/>
      <c r="I268" s="377"/>
      <c r="J268" s="377"/>
      <c r="K268" s="377"/>
      <c r="L268" s="377"/>
      <c r="M268" s="377"/>
      <c r="N268" s="377"/>
      <c r="O268" s="377"/>
      <c r="P268" s="377"/>
      <c r="Q268" s="377"/>
      <c r="R268" s="377"/>
      <c r="S268" s="377"/>
      <c r="T268" s="377"/>
      <c r="U268" s="377"/>
    </row>
    <row r="269">
      <c r="A269" s="378">
        <v>44589.0</v>
      </c>
      <c r="B269" s="379">
        <v>206052.0</v>
      </c>
      <c r="C269" s="380" t="s">
        <v>7576</v>
      </c>
      <c r="D269" s="380" t="s">
        <v>8315</v>
      </c>
      <c r="E269" s="380" t="s">
        <v>8309</v>
      </c>
      <c r="F269" s="377"/>
      <c r="G269" s="377"/>
      <c r="H269" s="377"/>
      <c r="I269" s="377"/>
      <c r="J269" s="377"/>
      <c r="K269" s="377"/>
      <c r="L269" s="377"/>
      <c r="M269" s="377"/>
      <c r="N269" s="377"/>
      <c r="O269" s="377"/>
      <c r="P269" s="377"/>
      <c r="Q269" s="377"/>
      <c r="R269" s="377"/>
      <c r="S269" s="377"/>
      <c r="T269" s="377"/>
      <c r="U269" s="377"/>
    </row>
    <row r="270">
      <c r="A270" s="378">
        <v>44589.0</v>
      </c>
      <c r="B270" s="379">
        <v>206054.0</v>
      </c>
      <c r="C270" s="380" t="s">
        <v>7566</v>
      </c>
      <c r="D270" s="379">
        <v>580.0</v>
      </c>
      <c r="E270" s="380" t="s">
        <v>8309</v>
      </c>
      <c r="F270" s="377"/>
      <c r="G270" s="377"/>
      <c r="H270" s="377"/>
      <c r="I270" s="377"/>
      <c r="J270" s="377"/>
      <c r="K270" s="377"/>
      <c r="L270" s="377"/>
      <c r="M270" s="377"/>
      <c r="N270" s="377"/>
      <c r="O270" s="377"/>
      <c r="P270" s="377"/>
      <c r="Q270" s="377"/>
      <c r="R270" s="377"/>
      <c r="S270" s="377"/>
      <c r="T270" s="377"/>
      <c r="U270" s="377"/>
    </row>
    <row r="271">
      <c r="A271" s="378">
        <v>44589.0</v>
      </c>
      <c r="B271" s="379">
        <v>206054.0</v>
      </c>
      <c r="C271" s="380" t="s">
        <v>8494</v>
      </c>
      <c r="D271" s="379">
        <v>943.0</v>
      </c>
      <c r="E271" s="380" t="s">
        <v>8309</v>
      </c>
      <c r="F271" s="377"/>
      <c r="G271" s="377"/>
      <c r="H271" s="377"/>
      <c r="I271" s="377"/>
      <c r="J271" s="377"/>
      <c r="K271" s="377"/>
      <c r="L271" s="377"/>
      <c r="M271" s="377"/>
      <c r="N271" s="377"/>
      <c r="O271" s="377"/>
      <c r="P271" s="377"/>
      <c r="Q271" s="377"/>
      <c r="R271" s="377"/>
      <c r="S271" s="377"/>
      <c r="T271" s="377"/>
      <c r="U271" s="377"/>
    </row>
    <row r="272">
      <c r="A272" s="378">
        <v>44589.0</v>
      </c>
      <c r="B272" s="379">
        <v>206054.0</v>
      </c>
      <c r="C272" s="380" t="s">
        <v>7606</v>
      </c>
      <c r="D272" s="380" t="s">
        <v>8315</v>
      </c>
      <c r="E272" s="380" t="s">
        <v>8309</v>
      </c>
      <c r="F272" s="377"/>
      <c r="G272" s="377"/>
      <c r="H272" s="377"/>
      <c r="I272" s="377"/>
      <c r="J272" s="377"/>
      <c r="K272" s="377"/>
      <c r="L272" s="377"/>
      <c r="M272" s="377"/>
      <c r="N272" s="377"/>
      <c r="O272" s="377"/>
      <c r="P272" s="377"/>
      <c r="Q272" s="377"/>
      <c r="R272" s="377"/>
      <c r="S272" s="377"/>
      <c r="T272" s="377"/>
      <c r="U272" s="377"/>
    </row>
    <row r="273">
      <c r="A273" s="378">
        <v>44589.0</v>
      </c>
      <c r="B273" s="379">
        <v>206054.0</v>
      </c>
      <c r="C273" s="380" t="s">
        <v>7576</v>
      </c>
      <c r="D273" s="380" t="s">
        <v>8315</v>
      </c>
      <c r="E273" s="380" t="s">
        <v>8309</v>
      </c>
      <c r="F273" s="377"/>
      <c r="G273" s="377"/>
      <c r="H273" s="377"/>
      <c r="I273" s="377"/>
      <c r="J273" s="377"/>
      <c r="K273" s="377"/>
      <c r="L273" s="377"/>
      <c r="M273" s="377"/>
      <c r="N273" s="377"/>
      <c r="O273" s="377"/>
      <c r="P273" s="377"/>
      <c r="Q273" s="377"/>
      <c r="R273" s="377"/>
      <c r="S273" s="377"/>
      <c r="T273" s="377"/>
      <c r="U273" s="377"/>
    </row>
    <row r="274">
      <c r="A274" s="378">
        <v>44589.0</v>
      </c>
      <c r="B274" s="379">
        <v>206054.0</v>
      </c>
      <c r="C274" s="380" t="s">
        <v>8342</v>
      </c>
      <c r="D274" s="380" t="s">
        <v>8309</v>
      </c>
      <c r="E274" s="380" t="s">
        <v>8309</v>
      </c>
      <c r="F274" s="377"/>
      <c r="G274" s="377"/>
      <c r="H274" s="377"/>
      <c r="I274" s="377"/>
      <c r="J274" s="377"/>
      <c r="K274" s="377"/>
      <c r="L274" s="377"/>
      <c r="M274" s="377"/>
      <c r="N274" s="377"/>
      <c r="O274" s="377"/>
      <c r="P274" s="377"/>
      <c r="Q274" s="377"/>
      <c r="R274" s="377"/>
      <c r="S274" s="377"/>
      <c r="T274" s="377"/>
      <c r="U274" s="377"/>
    </row>
    <row r="275">
      <c r="A275" s="378">
        <v>44589.0</v>
      </c>
      <c r="B275" s="379">
        <v>206054.0</v>
      </c>
      <c r="C275" s="380" t="s">
        <v>8507</v>
      </c>
      <c r="D275" s="380" t="s">
        <v>8309</v>
      </c>
      <c r="E275" s="380" t="s">
        <v>8309</v>
      </c>
      <c r="F275" s="377"/>
      <c r="G275" s="377"/>
      <c r="H275" s="377"/>
      <c r="I275" s="377"/>
      <c r="J275" s="377"/>
      <c r="K275" s="377"/>
      <c r="L275" s="377"/>
      <c r="M275" s="377"/>
      <c r="N275" s="377"/>
      <c r="O275" s="377"/>
      <c r="P275" s="377"/>
      <c r="Q275" s="377"/>
      <c r="R275" s="377"/>
      <c r="S275" s="377"/>
      <c r="T275" s="377"/>
      <c r="U275" s="377"/>
    </row>
    <row r="276">
      <c r="A276" s="378">
        <v>44589.0</v>
      </c>
      <c r="B276" s="379">
        <v>206058.0</v>
      </c>
      <c r="C276" s="380" t="s">
        <v>8507</v>
      </c>
      <c r="D276" s="380" t="s">
        <v>8309</v>
      </c>
      <c r="E276" s="380" t="s">
        <v>8309</v>
      </c>
      <c r="F276" s="377"/>
      <c r="G276" s="377"/>
      <c r="H276" s="377"/>
      <c r="I276" s="377"/>
      <c r="J276" s="377"/>
      <c r="K276" s="377"/>
      <c r="L276" s="377"/>
      <c r="M276" s="377"/>
      <c r="N276" s="377"/>
      <c r="O276" s="377"/>
      <c r="P276" s="377"/>
      <c r="Q276" s="377"/>
      <c r="R276" s="377"/>
      <c r="S276" s="377"/>
      <c r="T276" s="377"/>
      <c r="U276" s="377"/>
    </row>
    <row r="277">
      <c r="A277" s="378">
        <v>44589.0</v>
      </c>
      <c r="B277" s="379">
        <v>206058.0</v>
      </c>
      <c r="C277" s="380" t="s">
        <v>35</v>
      </c>
      <c r="D277" s="380" t="s">
        <v>8309</v>
      </c>
      <c r="E277" s="380" t="s">
        <v>8309</v>
      </c>
      <c r="F277" s="377"/>
      <c r="G277" s="377"/>
      <c r="H277" s="377"/>
      <c r="I277" s="377"/>
      <c r="J277" s="377"/>
      <c r="K277" s="377"/>
      <c r="L277" s="377"/>
      <c r="M277" s="377"/>
      <c r="N277" s="377"/>
      <c r="O277" s="377"/>
      <c r="P277" s="377"/>
      <c r="Q277" s="377"/>
      <c r="R277" s="377"/>
      <c r="S277" s="377"/>
      <c r="T277" s="377"/>
      <c r="U277" s="377"/>
    </row>
    <row r="278">
      <c r="A278" s="378">
        <v>44589.0</v>
      </c>
      <c r="B278" s="379">
        <v>206058.0</v>
      </c>
      <c r="C278" s="380" t="s">
        <v>7570</v>
      </c>
      <c r="D278" s="379">
        <v>348.0</v>
      </c>
      <c r="E278" s="380" t="s">
        <v>8309</v>
      </c>
      <c r="F278" s="377"/>
      <c r="G278" s="377"/>
      <c r="H278" s="377"/>
      <c r="I278" s="377"/>
      <c r="J278" s="377"/>
      <c r="K278" s="377"/>
      <c r="L278" s="377"/>
      <c r="M278" s="377"/>
      <c r="N278" s="377"/>
      <c r="O278" s="377"/>
      <c r="P278" s="377"/>
      <c r="Q278" s="377"/>
      <c r="R278" s="377"/>
      <c r="S278" s="377"/>
      <c r="T278" s="377"/>
      <c r="U278" s="377"/>
    </row>
    <row r="279">
      <c r="A279" s="378">
        <v>44589.0</v>
      </c>
      <c r="B279" s="379">
        <v>206058.0</v>
      </c>
      <c r="C279" s="380" t="s">
        <v>7556</v>
      </c>
      <c r="D279" s="379">
        <v>691.0</v>
      </c>
      <c r="E279" s="380" t="s">
        <v>8309</v>
      </c>
      <c r="F279" s="377"/>
      <c r="G279" s="377"/>
      <c r="H279" s="377"/>
      <c r="I279" s="377"/>
      <c r="J279" s="377"/>
      <c r="K279" s="377"/>
      <c r="L279" s="377"/>
      <c r="M279" s="377"/>
      <c r="N279" s="377"/>
      <c r="O279" s="377"/>
      <c r="P279" s="377"/>
      <c r="Q279" s="377"/>
      <c r="R279" s="377"/>
      <c r="S279" s="377"/>
      <c r="T279" s="377"/>
      <c r="U279" s="377"/>
    </row>
    <row r="280">
      <c r="A280" s="378">
        <v>44589.0</v>
      </c>
      <c r="B280" s="379">
        <v>206058.0</v>
      </c>
      <c r="C280" s="380" t="s">
        <v>7566</v>
      </c>
      <c r="D280" s="379">
        <v>56.9</v>
      </c>
      <c r="E280" s="380" t="s">
        <v>8309</v>
      </c>
      <c r="F280" s="377"/>
      <c r="G280" s="377"/>
      <c r="H280" s="377"/>
      <c r="I280" s="377"/>
      <c r="J280" s="377"/>
      <c r="K280" s="377"/>
      <c r="L280" s="377"/>
      <c r="M280" s="377"/>
      <c r="N280" s="377"/>
      <c r="O280" s="377"/>
      <c r="P280" s="377"/>
      <c r="Q280" s="377"/>
      <c r="R280" s="377"/>
      <c r="S280" s="377"/>
      <c r="T280" s="377"/>
      <c r="U280" s="377"/>
    </row>
    <row r="281">
      <c r="A281" s="378">
        <v>44589.0</v>
      </c>
      <c r="B281" s="379">
        <v>206059.0</v>
      </c>
      <c r="C281" s="380" t="s">
        <v>8495</v>
      </c>
      <c r="D281" s="379">
        <v>1470.0</v>
      </c>
      <c r="E281" s="380" t="s">
        <v>8309</v>
      </c>
      <c r="F281" s="377"/>
      <c r="G281" s="377"/>
      <c r="H281" s="377"/>
      <c r="I281" s="377"/>
      <c r="J281" s="377"/>
      <c r="K281" s="377"/>
      <c r="L281" s="377"/>
      <c r="M281" s="377"/>
      <c r="N281" s="377"/>
      <c r="O281" s="377"/>
      <c r="P281" s="377"/>
      <c r="Q281" s="377"/>
      <c r="R281" s="377"/>
      <c r="S281" s="377"/>
      <c r="T281" s="377"/>
      <c r="U281" s="377"/>
    </row>
    <row r="282">
      <c r="A282" s="378">
        <v>44589.0</v>
      </c>
      <c r="B282" s="379">
        <v>206059.0</v>
      </c>
      <c r="C282" s="380" t="s">
        <v>7570</v>
      </c>
      <c r="D282" s="380" t="s">
        <v>8315</v>
      </c>
      <c r="E282" s="380" t="s">
        <v>8309</v>
      </c>
      <c r="F282" s="377"/>
      <c r="G282" s="377"/>
      <c r="H282" s="377"/>
      <c r="I282" s="377"/>
      <c r="J282" s="377"/>
      <c r="K282" s="377"/>
      <c r="L282" s="377"/>
      <c r="M282" s="377"/>
      <c r="N282" s="377"/>
      <c r="O282" s="377"/>
      <c r="P282" s="377"/>
      <c r="Q282" s="377"/>
      <c r="R282" s="377"/>
      <c r="S282" s="377"/>
      <c r="T282" s="377"/>
      <c r="U282" s="377"/>
    </row>
    <row r="283">
      <c r="A283" s="378">
        <v>44589.0</v>
      </c>
      <c r="B283" s="379">
        <v>206059.0</v>
      </c>
      <c r="C283" s="380" t="s">
        <v>7569</v>
      </c>
      <c r="D283" s="379">
        <v>1960.0</v>
      </c>
      <c r="E283" s="380" t="s">
        <v>8309</v>
      </c>
      <c r="F283" s="377"/>
      <c r="G283" s="377"/>
      <c r="H283" s="377"/>
      <c r="I283" s="377"/>
      <c r="J283" s="377"/>
      <c r="K283" s="377"/>
      <c r="L283" s="377"/>
      <c r="M283" s="377"/>
      <c r="N283" s="377"/>
      <c r="O283" s="377"/>
      <c r="P283" s="377"/>
      <c r="Q283" s="377"/>
      <c r="R283" s="377"/>
      <c r="S283" s="377"/>
      <c r="T283" s="377"/>
      <c r="U283" s="377"/>
    </row>
    <row r="284">
      <c r="A284" s="378">
        <v>44589.0</v>
      </c>
      <c r="B284" s="379">
        <v>206059.0</v>
      </c>
      <c r="C284" s="380" t="s">
        <v>8507</v>
      </c>
      <c r="D284" s="380" t="s">
        <v>8309</v>
      </c>
      <c r="E284" s="380" t="s">
        <v>8309</v>
      </c>
      <c r="F284" s="377"/>
      <c r="G284" s="377"/>
      <c r="H284" s="377"/>
      <c r="I284" s="377"/>
      <c r="J284" s="377"/>
      <c r="K284" s="377"/>
      <c r="L284" s="377"/>
      <c r="M284" s="377"/>
      <c r="N284" s="377"/>
      <c r="O284" s="377"/>
      <c r="P284" s="377"/>
      <c r="Q284" s="377"/>
      <c r="R284" s="377"/>
      <c r="S284" s="377"/>
      <c r="T284" s="377"/>
      <c r="U284" s="377"/>
    </row>
    <row r="285">
      <c r="A285" s="378">
        <v>44589.0</v>
      </c>
      <c r="B285" s="379">
        <v>206059.0</v>
      </c>
      <c r="C285" s="380" t="s">
        <v>7569</v>
      </c>
      <c r="D285" s="380" t="s">
        <v>8309</v>
      </c>
      <c r="E285" s="380" t="s">
        <v>8309</v>
      </c>
      <c r="F285" s="377"/>
      <c r="G285" s="377"/>
      <c r="H285" s="377"/>
      <c r="I285" s="377"/>
      <c r="J285" s="377"/>
      <c r="K285" s="377"/>
      <c r="L285" s="377"/>
      <c r="M285" s="377"/>
      <c r="N285" s="377"/>
      <c r="O285" s="377"/>
      <c r="P285" s="377"/>
      <c r="Q285" s="377"/>
      <c r="R285" s="377"/>
      <c r="S285" s="377"/>
      <c r="T285" s="377"/>
      <c r="U285" s="377"/>
    </row>
    <row r="286">
      <c r="A286" s="378">
        <v>44589.0</v>
      </c>
      <c r="B286" s="379">
        <v>206060.0</v>
      </c>
      <c r="C286" s="380" t="s">
        <v>35</v>
      </c>
      <c r="D286" s="380" t="s">
        <v>8309</v>
      </c>
      <c r="E286" s="380" t="s">
        <v>8309</v>
      </c>
      <c r="F286" s="377"/>
      <c r="G286" s="377"/>
      <c r="H286" s="377"/>
      <c r="I286" s="377"/>
      <c r="J286" s="377"/>
      <c r="K286" s="377"/>
      <c r="L286" s="377"/>
      <c r="M286" s="377"/>
      <c r="N286" s="377"/>
      <c r="O286" s="377"/>
      <c r="P286" s="377"/>
      <c r="Q286" s="377"/>
      <c r="R286" s="377"/>
      <c r="S286" s="377"/>
      <c r="T286" s="377"/>
      <c r="U286" s="377"/>
    </row>
    <row r="287">
      <c r="A287" s="378">
        <v>44589.0</v>
      </c>
      <c r="B287" s="379">
        <v>206061.0</v>
      </c>
      <c r="C287" s="380" t="s">
        <v>8342</v>
      </c>
      <c r="D287" s="380" t="s">
        <v>8309</v>
      </c>
      <c r="E287" s="380" t="s">
        <v>8309</v>
      </c>
      <c r="F287" s="377"/>
      <c r="G287" s="377"/>
      <c r="H287" s="377"/>
      <c r="I287" s="377"/>
      <c r="J287" s="377"/>
      <c r="K287" s="377"/>
      <c r="L287" s="377"/>
      <c r="M287" s="377"/>
      <c r="N287" s="377"/>
      <c r="O287" s="377"/>
      <c r="P287" s="377"/>
      <c r="Q287" s="377"/>
      <c r="R287" s="377"/>
      <c r="S287" s="377"/>
      <c r="T287" s="377"/>
      <c r="U287" s="377"/>
    </row>
    <row r="288">
      <c r="A288" s="378">
        <v>44589.0</v>
      </c>
      <c r="B288" s="379">
        <v>206061.0</v>
      </c>
      <c r="C288" s="380" t="s">
        <v>7606</v>
      </c>
      <c r="D288" s="380" t="s">
        <v>8315</v>
      </c>
      <c r="E288" s="380" t="s">
        <v>8309</v>
      </c>
      <c r="F288" s="377"/>
      <c r="G288" s="377"/>
      <c r="H288" s="377"/>
      <c r="I288" s="377"/>
      <c r="J288" s="377"/>
      <c r="K288" s="377"/>
      <c r="L288" s="377"/>
      <c r="M288" s="377"/>
      <c r="N288" s="377"/>
      <c r="O288" s="377"/>
      <c r="P288" s="377"/>
      <c r="Q288" s="377"/>
      <c r="R288" s="377"/>
      <c r="S288" s="377"/>
      <c r="T288" s="377"/>
      <c r="U288" s="377"/>
    </row>
    <row r="289">
      <c r="A289" s="378">
        <v>44589.0</v>
      </c>
      <c r="B289" s="379">
        <v>206067.0</v>
      </c>
      <c r="C289" s="380" t="s">
        <v>7566</v>
      </c>
      <c r="D289" s="380" t="s">
        <v>8315</v>
      </c>
      <c r="E289" s="380" t="s">
        <v>8309</v>
      </c>
      <c r="F289" s="377"/>
      <c r="G289" s="377"/>
      <c r="H289" s="377"/>
      <c r="I289" s="377"/>
      <c r="J289" s="377"/>
      <c r="K289" s="377"/>
      <c r="L289" s="377"/>
      <c r="M289" s="377"/>
      <c r="N289" s="377"/>
      <c r="O289" s="377"/>
      <c r="P289" s="377"/>
      <c r="Q289" s="377"/>
      <c r="R289" s="377"/>
      <c r="S289" s="377"/>
      <c r="T289" s="377"/>
      <c r="U289" s="377"/>
    </row>
    <row r="290">
      <c r="A290" s="378">
        <v>44589.0</v>
      </c>
      <c r="B290" s="379">
        <v>206067.0</v>
      </c>
      <c r="C290" s="380" t="s">
        <v>8494</v>
      </c>
      <c r="D290" s="380" t="s">
        <v>8315</v>
      </c>
      <c r="E290" s="380" t="s">
        <v>8309</v>
      </c>
      <c r="F290" s="377"/>
      <c r="G290" s="377"/>
      <c r="H290" s="377"/>
      <c r="I290" s="377"/>
      <c r="J290" s="377"/>
      <c r="K290" s="377"/>
      <c r="L290" s="377"/>
      <c r="M290" s="377"/>
      <c r="N290" s="377"/>
      <c r="O290" s="377"/>
      <c r="P290" s="377"/>
      <c r="Q290" s="377"/>
      <c r="R290" s="377"/>
      <c r="S290" s="377"/>
      <c r="T290" s="377"/>
      <c r="U290" s="377"/>
    </row>
    <row r="291">
      <c r="A291" s="378">
        <v>44589.0</v>
      </c>
      <c r="B291" s="379">
        <v>206067.0</v>
      </c>
      <c r="C291" s="380" t="s">
        <v>8507</v>
      </c>
      <c r="D291" s="380" t="s">
        <v>8309</v>
      </c>
      <c r="E291" s="380" t="s">
        <v>8309</v>
      </c>
      <c r="F291" s="377"/>
      <c r="G291" s="377"/>
      <c r="H291" s="377"/>
      <c r="I291" s="377"/>
      <c r="J291" s="377"/>
      <c r="K291" s="377"/>
      <c r="L291" s="377"/>
      <c r="M291" s="377"/>
      <c r="N291" s="377"/>
      <c r="O291" s="377"/>
      <c r="P291" s="377"/>
      <c r="Q291" s="377"/>
      <c r="R291" s="377"/>
      <c r="S291" s="377"/>
      <c r="T291" s="377"/>
      <c r="U291" s="377"/>
    </row>
    <row r="292">
      <c r="A292" s="378">
        <v>44589.0</v>
      </c>
      <c r="B292" s="379">
        <v>206068.0</v>
      </c>
      <c r="C292" s="380" t="s">
        <v>7754</v>
      </c>
      <c r="D292" s="379">
        <v>88.9</v>
      </c>
      <c r="E292" s="380" t="s">
        <v>8309</v>
      </c>
      <c r="F292" s="377"/>
      <c r="G292" s="377"/>
      <c r="H292" s="377"/>
      <c r="I292" s="377"/>
      <c r="J292" s="377"/>
      <c r="K292" s="377"/>
      <c r="L292" s="377"/>
      <c r="M292" s="377"/>
      <c r="N292" s="377"/>
      <c r="O292" s="377"/>
      <c r="P292" s="377"/>
      <c r="Q292" s="377"/>
      <c r="R292" s="377"/>
      <c r="S292" s="377"/>
      <c r="T292" s="377"/>
      <c r="U292" s="377"/>
    </row>
    <row r="293">
      <c r="A293" s="378">
        <v>44589.0</v>
      </c>
      <c r="B293" s="379">
        <v>206068.0</v>
      </c>
      <c r="C293" s="380" t="s">
        <v>7640</v>
      </c>
      <c r="D293" s="379">
        <v>64.0</v>
      </c>
      <c r="E293" s="380" t="s">
        <v>8309</v>
      </c>
      <c r="F293" s="377"/>
      <c r="G293" s="377"/>
      <c r="H293" s="377"/>
      <c r="I293" s="377"/>
      <c r="J293" s="377"/>
      <c r="K293" s="377"/>
      <c r="L293" s="377"/>
      <c r="M293" s="377"/>
      <c r="N293" s="377"/>
      <c r="O293" s="377"/>
      <c r="P293" s="377"/>
      <c r="Q293" s="377"/>
      <c r="R293" s="377"/>
      <c r="S293" s="377"/>
      <c r="T293" s="377"/>
      <c r="U293" s="377"/>
    </row>
    <row r="294">
      <c r="A294" s="378">
        <v>44589.0</v>
      </c>
      <c r="B294" s="379">
        <v>206069.0</v>
      </c>
      <c r="C294" s="380" t="s">
        <v>7569</v>
      </c>
      <c r="D294" s="380" t="s">
        <v>8315</v>
      </c>
      <c r="E294" s="380" t="s">
        <v>8309</v>
      </c>
      <c r="F294" s="377"/>
      <c r="G294" s="377"/>
      <c r="H294" s="377"/>
      <c r="I294" s="377"/>
      <c r="J294" s="377"/>
      <c r="K294" s="377"/>
      <c r="L294" s="377"/>
      <c r="M294" s="377"/>
      <c r="N294" s="377"/>
      <c r="O294" s="377"/>
      <c r="P294" s="377"/>
      <c r="Q294" s="377"/>
      <c r="R294" s="377"/>
      <c r="S294" s="377"/>
      <c r="T294" s="377"/>
      <c r="U294" s="377"/>
    </row>
    <row r="295">
      <c r="A295" s="378">
        <v>44589.0</v>
      </c>
      <c r="B295" s="379">
        <v>206069.0</v>
      </c>
      <c r="C295" s="380" t="s">
        <v>8495</v>
      </c>
      <c r="D295" s="380" t="s">
        <v>8315</v>
      </c>
      <c r="E295" s="380" t="s">
        <v>8309</v>
      </c>
      <c r="F295" s="377"/>
      <c r="G295" s="377"/>
      <c r="H295" s="377"/>
      <c r="I295" s="377"/>
      <c r="J295" s="377"/>
      <c r="K295" s="377"/>
      <c r="L295" s="377"/>
      <c r="M295" s="377"/>
      <c r="N295" s="377"/>
      <c r="O295" s="377"/>
      <c r="P295" s="377"/>
      <c r="Q295" s="377"/>
      <c r="R295" s="377"/>
      <c r="S295" s="377"/>
      <c r="T295" s="377"/>
      <c r="U295" s="377"/>
    </row>
    <row r="296">
      <c r="A296" s="378">
        <v>44589.0</v>
      </c>
      <c r="B296" s="379">
        <v>206069.0</v>
      </c>
      <c r="C296" s="380" t="s">
        <v>7570</v>
      </c>
      <c r="D296" s="380" t="s">
        <v>8315</v>
      </c>
      <c r="E296" s="380" t="s">
        <v>8309</v>
      </c>
      <c r="F296" s="377"/>
      <c r="G296" s="377"/>
      <c r="H296" s="377"/>
      <c r="I296" s="377"/>
      <c r="J296" s="377"/>
      <c r="K296" s="377"/>
      <c r="L296" s="377"/>
      <c r="M296" s="377"/>
      <c r="N296" s="377"/>
      <c r="O296" s="377"/>
      <c r="P296" s="377"/>
      <c r="Q296" s="377"/>
      <c r="R296" s="377"/>
      <c r="S296" s="377"/>
      <c r="T296" s="377"/>
      <c r="U296" s="377"/>
    </row>
    <row r="297">
      <c r="A297" s="378">
        <v>44589.0</v>
      </c>
      <c r="B297" s="379">
        <v>206069.0</v>
      </c>
      <c r="C297" s="380" t="s">
        <v>7705</v>
      </c>
      <c r="D297" s="379">
        <v>145.0</v>
      </c>
      <c r="E297" s="380" t="s">
        <v>8309</v>
      </c>
      <c r="F297" s="377"/>
      <c r="G297" s="377"/>
      <c r="H297" s="377"/>
      <c r="I297" s="377"/>
      <c r="J297" s="377"/>
      <c r="K297" s="377"/>
      <c r="L297" s="377"/>
      <c r="M297" s="377"/>
      <c r="N297" s="377"/>
      <c r="O297" s="377"/>
      <c r="P297" s="377"/>
      <c r="Q297" s="377"/>
      <c r="R297" s="377"/>
      <c r="S297" s="377"/>
      <c r="T297" s="377"/>
      <c r="U297" s="377"/>
    </row>
    <row r="298">
      <c r="A298" s="378">
        <v>44589.0</v>
      </c>
      <c r="B298" s="379">
        <v>206069.0</v>
      </c>
      <c r="C298" s="380" t="s">
        <v>8507</v>
      </c>
      <c r="D298" s="380" t="s">
        <v>8309</v>
      </c>
      <c r="E298" s="380" t="s">
        <v>8309</v>
      </c>
      <c r="F298" s="377"/>
      <c r="G298" s="377"/>
      <c r="H298" s="377"/>
      <c r="I298" s="377"/>
      <c r="J298" s="377"/>
      <c r="K298" s="377"/>
      <c r="L298" s="377"/>
      <c r="M298" s="377"/>
      <c r="N298" s="377"/>
      <c r="O298" s="377"/>
      <c r="P298" s="377"/>
      <c r="Q298" s="377"/>
      <c r="R298" s="377"/>
      <c r="S298" s="377"/>
      <c r="T298" s="377"/>
      <c r="U298" s="377"/>
    </row>
    <row r="299">
      <c r="A299" s="378">
        <v>44589.0</v>
      </c>
      <c r="B299" s="379">
        <v>206069.0</v>
      </c>
      <c r="C299" s="380" t="s">
        <v>7569</v>
      </c>
      <c r="D299" s="380" t="s">
        <v>8309</v>
      </c>
      <c r="E299" s="380" t="s">
        <v>8309</v>
      </c>
      <c r="F299" s="377"/>
      <c r="G299" s="377"/>
      <c r="H299" s="377"/>
      <c r="I299" s="377"/>
      <c r="J299" s="377"/>
      <c r="K299" s="377"/>
      <c r="L299" s="377"/>
      <c r="M299" s="377"/>
      <c r="N299" s="377"/>
      <c r="O299" s="377"/>
      <c r="P299" s="377"/>
      <c r="Q299" s="377"/>
      <c r="R299" s="377"/>
      <c r="S299" s="377"/>
      <c r="T299" s="377"/>
      <c r="U299" s="377"/>
    </row>
    <row r="300">
      <c r="A300" s="378">
        <v>44589.0</v>
      </c>
      <c r="B300" s="379">
        <v>206070.0</v>
      </c>
      <c r="C300" s="380" t="s">
        <v>7570</v>
      </c>
      <c r="D300" s="380" t="s">
        <v>8315</v>
      </c>
      <c r="E300" s="380" t="s">
        <v>8309</v>
      </c>
      <c r="F300" s="377"/>
      <c r="G300" s="377"/>
      <c r="H300" s="377"/>
      <c r="I300" s="377"/>
      <c r="J300" s="377"/>
      <c r="K300" s="377"/>
      <c r="L300" s="377"/>
      <c r="M300" s="377"/>
      <c r="N300" s="377"/>
      <c r="O300" s="377"/>
      <c r="P300" s="377"/>
      <c r="Q300" s="377"/>
      <c r="R300" s="377"/>
      <c r="S300" s="377"/>
      <c r="T300" s="377"/>
      <c r="U300" s="377"/>
    </row>
    <row r="301">
      <c r="A301" s="378">
        <v>44589.0</v>
      </c>
      <c r="B301" s="379">
        <v>206071.0</v>
      </c>
      <c r="C301" s="380" t="s">
        <v>8029</v>
      </c>
      <c r="D301" s="380" t="s">
        <v>8315</v>
      </c>
      <c r="E301" s="380" t="s">
        <v>8309</v>
      </c>
      <c r="F301" s="377"/>
      <c r="G301" s="377"/>
      <c r="H301" s="377"/>
      <c r="I301" s="377"/>
      <c r="J301" s="377"/>
      <c r="K301" s="377"/>
      <c r="L301" s="377"/>
      <c r="M301" s="377"/>
      <c r="N301" s="377"/>
      <c r="O301" s="377"/>
      <c r="P301" s="377"/>
      <c r="Q301" s="377"/>
      <c r="R301" s="377"/>
      <c r="S301" s="377"/>
      <c r="T301" s="377"/>
      <c r="U301" s="377"/>
    </row>
    <row r="302">
      <c r="A302" s="378">
        <v>44589.0</v>
      </c>
      <c r="B302" s="379">
        <v>206071.0</v>
      </c>
      <c r="C302" s="380" t="s">
        <v>7566</v>
      </c>
      <c r="D302" s="380" t="s">
        <v>8315</v>
      </c>
      <c r="E302" s="380" t="s">
        <v>8309</v>
      </c>
      <c r="F302" s="377"/>
      <c r="G302" s="377"/>
      <c r="H302" s="377"/>
      <c r="I302" s="377"/>
      <c r="J302" s="377"/>
      <c r="K302" s="377"/>
      <c r="L302" s="377"/>
      <c r="M302" s="377"/>
      <c r="N302" s="377"/>
      <c r="O302" s="377"/>
      <c r="P302" s="377"/>
      <c r="Q302" s="377"/>
      <c r="R302" s="377"/>
      <c r="S302" s="377"/>
      <c r="T302" s="377"/>
      <c r="U302" s="377"/>
    </row>
    <row r="303">
      <c r="A303" s="378">
        <v>44589.0</v>
      </c>
      <c r="B303" s="379">
        <v>206071.0</v>
      </c>
      <c r="C303" s="380" t="s">
        <v>8494</v>
      </c>
      <c r="D303" s="380" t="s">
        <v>8315</v>
      </c>
      <c r="E303" s="380" t="s">
        <v>8309</v>
      </c>
      <c r="F303" s="377"/>
      <c r="G303" s="377"/>
      <c r="H303" s="377"/>
      <c r="I303" s="377"/>
      <c r="J303" s="377"/>
      <c r="K303" s="377"/>
      <c r="L303" s="377"/>
      <c r="M303" s="377"/>
      <c r="N303" s="377"/>
      <c r="O303" s="377"/>
      <c r="P303" s="377"/>
      <c r="Q303" s="377"/>
      <c r="R303" s="377"/>
      <c r="S303" s="377"/>
      <c r="T303" s="377"/>
      <c r="U303" s="377"/>
    </row>
    <row r="304">
      <c r="A304" s="378">
        <v>44589.0</v>
      </c>
      <c r="B304" s="379">
        <v>206071.0</v>
      </c>
      <c r="C304" s="380" t="s">
        <v>8507</v>
      </c>
      <c r="D304" s="380" t="s">
        <v>8309</v>
      </c>
      <c r="E304" s="380" t="s">
        <v>8309</v>
      </c>
      <c r="F304" s="377"/>
      <c r="G304" s="377"/>
      <c r="H304" s="377"/>
      <c r="I304" s="377"/>
      <c r="J304" s="377"/>
      <c r="K304" s="377"/>
      <c r="L304" s="377"/>
      <c r="M304" s="377"/>
      <c r="N304" s="377"/>
      <c r="O304" s="377"/>
      <c r="P304" s="377"/>
      <c r="Q304" s="377"/>
      <c r="R304" s="377"/>
      <c r="S304" s="377"/>
      <c r="T304" s="377"/>
      <c r="U304" s="377"/>
    </row>
    <row r="305">
      <c r="A305" s="378">
        <v>44589.0</v>
      </c>
      <c r="B305" s="379">
        <v>206072.0</v>
      </c>
      <c r="C305" s="380" t="s">
        <v>7569</v>
      </c>
      <c r="D305" s="380" t="s">
        <v>8309</v>
      </c>
      <c r="E305" s="380" t="s">
        <v>8309</v>
      </c>
      <c r="F305" s="377"/>
      <c r="G305" s="377"/>
      <c r="H305" s="377"/>
      <c r="I305" s="377"/>
      <c r="J305" s="377"/>
      <c r="K305" s="377"/>
      <c r="L305" s="377"/>
      <c r="M305" s="377"/>
      <c r="N305" s="377"/>
      <c r="O305" s="377"/>
      <c r="P305" s="377"/>
      <c r="Q305" s="377"/>
      <c r="R305" s="377"/>
      <c r="S305" s="377"/>
      <c r="T305" s="377"/>
      <c r="U305" s="377"/>
    </row>
    <row r="306">
      <c r="A306" s="378">
        <v>44589.0</v>
      </c>
      <c r="B306" s="379">
        <v>206072.0</v>
      </c>
      <c r="C306" s="380" t="s">
        <v>7569</v>
      </c>
      <c r="D306" s="379">
        <v>959.0</v>
      </c>
      <c r="E306" s="380" t="s">
        <v>8309</v>
      </c>
      <c r="F306" s="377"/>
      <c r="G306" s="377"/>
      <c r="H306" s="377"/>
      <c r="I306" s="377"/>
      <c r="J306" s="377"/>
      <c r="K306" s="377"/>
      <c r="L306" s="377"/>
      <c r="M306" s="377"/>
      <c r="N306" s="377"/>
      <c r="O306" s="377"/>
      <c r="P306" s="377"/>
      <c r="Q306" s="377"/>
      <c r="R306" s="377"/>
      <c r="S306" s="377"/>
      <c r="T306" s="377"/>
      <c r="U306" s="377"/>
    </row>
    <row r="307">
      <c r="A307" s="378">
        <v>44589.0</v>
      </c>
      <c r="B307" s="379">
        <v>206072.0</v>
      </c>
      <c r="C307" s="380" t="s">
        <v>8495</v>
      </c>
      <c r="D307" s="379">
        <v>1490.0</v>
      </c>
      <c r="E307" s="380" t="s">
        <v>8309</v>
      </c>
      <c r="F307" s="377"/>
      <c r="G307" s="377"/>
      <c r="H307" s="377"/>
      <c r="I307" s="377"/>
      <c r="J307" s="377"/>
      <c r="K307" s="377"/>
      <c r="L307" s="377"/>
      <c r="M307" s="377"/>
      <c r="N307" s="377"/>
      <c r="O307" s="377"/>
      <c r="P307" s="377"/>
      <c r="Q307" s="377"/>
      <c r="R307" s="377"/>
      <c r="S307" s="377"/>
      <c r="T307" s="377"/>
      <c r="U307" s="377"/>
    </row>
    <row r="308">
      <c r="A308" s="378">
        <v>44589.0</v>
      </c>
      <c r="B308" s="379">
        <v>206073.0</v>
      </c>
      <c r="C308" s="380" t="s">
        <v>8342</v>
      </c>
      <c r="D308" s="380" t="s">
        <v>8309</v>
      </c>
      <c r="E308" s="380" t="s">
        <v>8309</v>
      </c>
      <c r="F308" s="377"/>
      <c r="G308" s="377"/>
      <c r="H308" s="377"/>
      <c r="I308" s="377"/>
      <c r="J308" s="377"/>
      <c r="K308" s="377"/>
      <c r="L308" s="377"/>
      <c r="M308" s="377"/>
      <c r="N308" s="377"/>
      <c r="O308" s="377"/>
      <c r="P308" s="377"/>
      <c r="Q308" s="377"/>
      <c r="R308" s="377"/>
      <c r="S308" s="377"/>
      <c r="T308" s="377"/>
      <c r="U308" s="377"/>
    </row>
    <row r="309">
      <c r="A309" s="378">
        <v>44589.0</v>
      </c>
      <c r="B309" s="379">
        <v>206074.0</v>
      </c>
      <c r="C309" s="380" t="s">
        <v>7576</v>
      </c>
      <c r="D309" s="380" t="s">
        <v>8315</v>
      </c>
      <c r="E309" s="380" t="s">
        <v>8309</v>
      </c>
      <c r="F309" s="377"/>
      <c r="G309" s="377"/>
      <c r="H309" s="377"/>
      <c r="I309" s="377"/>
      <c r="J309" s="377"/>
      <c r="K309" s="377"/>
      <c r="L309" s="377"/>
      <c r="M309" s="377"/>
      <c r="N309" s="377"/>
      <c r="O309" s="377"/>
      <c r="P309" s="377"/>
      <c r="Q309" s="377"/>
      <c r="R309" s="377"/>
      <c r="S309" s="377"/>
      <c r="T309" s="377"/>
      <c r="U309" s="377"/>
    </row>
    <row r="310">
      <c r="A310" s="378">
        <v>44593.0</v>
      </c>
      <c r="B310" s="379">
        <v>206082.0</v>
      </c>
      <c r="C310" s="380" t="s">
        <v>7569</v>
      </c>
      <c r="D310" s="379">
        <v>130.0</v>
      </c>
      <c r="E310" s="380" t="s">
        <v>8309</v>
      </c>
      <c r="F310" s="377"/>
      <c r="G310" s="377"/>
      <c r="H310" s="377"/>
      <c r="I310" s="377"/>
      <c r="J310" s="377"/>
      <c r="K310" s="377"/>
      <c r="L310" s="377"/>
      <c r="M310" s="377"/>
      <c r="N310" s="377"/>
      <c r="O310" s="377"/>
      <c r="P310" s="377"/>
      <c r="Q310" s="377"/>
      <c r="R310" s="377"/>
      <c r="S310" s="377"/>
      <c r="T310" s="377"/>
      <c r="U310" s="377"/>
    </row>
    <row r="311">
      <c r="A311" s="378">
        <v>44593.0</v>
      </c>
      <c r="B311" s="379">
        <v>206082.0</v>
      </c>
      <c r="C311" s="380" t="s">
        <v>8495</v>
      </c>
      <c r="D311" s="379">
        <v>345.0</v>
      </c>
      <c r="E311" s="380" t="s">
        <v>8309</v>
      </c>
      <c r="F311" s="377"/>
      <c r="G311" s="377"/>
      <c r="H311" s="377"/>
      <c r="I311" s="377"/>
      <c r="J311" s="377"/>
      <c r="K311" s="377"/>
      <c r="L311" s="377"/>
      <c r="M311" s="377"/>
      <c r="N311" s="377"/>
      <c r="O311" s="377"/>
      <c r="P311" s="377"/>
      <c r="Q311" s="377"/>
      <c r="R311" s="377"/>
      <c r="S311" s="377"/>
      <c r="T311" s="377"/>
      <c r="U311" s="377"/>
    </row>
    <row r="312">
      <c r="A312" s="378">
        <v>44593.0</v>
      </c>
      <c r="B312" s="379">
        <v>206082.0</v>
      </c>
      <c r="C312" s="380" t="s">
        <v>7569</v>
      </c>
      <c r="D312" s="380" t="s">
        <v>8309</v>
      </c>
      <c r="E312" s="380" t="s">
        <v>8309</v>
      </c>
      <c r="F312" s="377"/>
      <c r="G312" s="377"/>
      <c r="H312" s="377"/>
      <c r="I312" s="377"/>
      <c r="J312" s="377"/>
      <c r="K312" s="377"/>
      <c r="L312" s="377"/>
      <c r="M312" s="377"/>
      <c r="N312" s="377"/>
      <c r="O312" s="377"/>
      <c r="P312" s="377"/>
      <c r="Q312" s="377"/>
      <c r="R312" s="377"/>
      <c r="S312" s="377"/>
      <c r="T312" s="377"/>
      <c r="U312" s="377"/>
    </row>
    <row r="313">
      <c r="A313" s="378">
        <v>44593.0</v>
      </c>
      <c r="B313" s="379">
        <v>206084.0</v>
      </c>
      <c r="C313" s="380" t="s">
        <v>8342</v>
      </c>
      <c r="D313" s="380" t="s">
        <v>8309</v>
      </c>
      <c r="E313" s="380" t="s">
        <v>8309</v>
      </c>
      <c r="F313" s="377"/>
      <c r="G313" s="377"/>
      <c r="H313" s="377"/>
      <c r="I313" s="377"/>
      <c r="J313" s="377"/>
      <c r="K313" s="377"/>
      <c r="L313" s="377"/>
      <c r="M313" s="377"/>
      <c r="N313" s="377"/>
      <c r="O313" s="377"/>
      <c r="P313" s="377"/>
      <c r="Q313" s="377"/>
      <c r="R313" s="377"/>
      <c r="S313" s="377"/>
      <c r="T313" s="377"/>
      <c r="U313" s="377"/>
    </row>
    <row r="314">
      <c r="A314" s="378">
        <v>44593.0</v>
      </c>
      <c r="B314" s="379">
        <v>206084.0</v>
      </c>
      <c r="C314" s="380" t="s">
        <v>8507</v>
      </c>
      <c r="D314" s="380" t="s">
        <v>8309</v>
      </c>
      <c r="E314" s="380" t="s">
        <v>8309</v>
      </c>
      <c r="F314" s="377"/>
      <c r="G314" s="377"/>
      <c r="H314" s="377"/>
      <c r="I314" s="377"/>
      <c r="J314" s="377"/>
      <c r="K314" s="377"/>
      <c r="L314" s="377"/>
      <c r="M314" s="377"/>
      <c r="N314" s="377"/>
      <c r="O314" s="377"/>
      <c r="P314" s="377"/>
      <c r="Q314" s="377"/>
      <c r="R314" s="377"/>
      <c r="S314" s="377"/>
      <c r="T314" s="377"/>
      <c r="U314" s="377"/>
    </row>
    <row r="315">
      <c r="A315" s="378">
        <v>44593.0</v>
      </c>
      <c r="B315" s="379">
        <v>206084.0</v>
      </c>
      <c r="C315" s="380" t="s">
        <v>7570</v>
      </c>
      <c r="D315" s="380" t="s">
        <v>8315</v>
      </c>
      <c r="E315" s="380" t="s">
        <v>8309</v>
      </c>
      <c r="F315" s="377"/>
      <c r="G315" s="377"/>
      <c r="H315" s="377"/>
      <c r="I315" s="377"/>
      <c r="J315" s="377"/>
      <c r="K315" s="377"/>
      <c r="L315" s="377"/>
      <c r="M315" s="377"/>
      <c r="N315" s="377"/>
      <c r="O315" s="377"/>
      <c r="P315" s="377"/>
      <c r="Q315" s="377"/>
      <c r="R315" s="377"/>
      <c r="S315" s="377"/>
      <c r="T315" s="377"/>
      <c r="U315" s="377"/>
    </row>
    <row r="316">
      <c r="A316" s="378">
        <v>44593.0</v>
      </c>
      <c r="B316" s="379">
        <v>206084.0</v>
      </c>
      <c r="C316" s="380" t="s">
        <v>8374</v>
      </c>
      <c r="D316" s="379">
        <v>74.1</v>
      </c>
      <c r="E316" s="380" t="s">
        <v>8309</v>
      </c>
      <c r="F316" s="377"/>
      <c r="G316" s="377"/>
      <c r="H316" s="377"/>
      <c r="I316" s="377"/>
      <c r="J316" s="377"/>
      <c r="K316" s="377"/>
      <c r="L316" s="377"/>
      <c r="M316" s="377"/>
      <c r="N316" s="377"/>
      <c r="O316" s="377"/>
      <c r="P316" s="377"/>
      <c r="Q316" s="377"/>
      <c r="R316" s="377"/>
      <c r="S316" s="377"/>
      <c r="T316" s="377"/>
      <c r="U316" s="377"/>
    </row>
    <row r="317">
      <c r="A317" s="378">
        <v>44593.0</v>
      </c>
      <c r="B317" s="379">
        <v>206084.0</v>
      </c>
      <c r="C317" s="380" t="s">
        <v>7566</v>
      </c>
      <c r="D317" s="379">
        <v>171.0</v>
      </c>
      <c r="E317" s="380" t="s">
        <v>8309</v>
      </c>
      <c r="F317" s="377"/>
      <c r="G317" s="377"/>
      <c r="H317" s="377"/>
      <c r="I317" s="377"/>
      <c r="J317" s="377"/>
      <c r="K317" s="377"/>
      <c r="L317" s="377"/>
      <c r="M317" s="377"/>
      <c r="N317" s="377"/>
      <c r="O317" s="377"/>
      <c r="P317" s="377"/>
      <c r="Q317" s="377"/>
      <c r="R317" s="377"/>
      <c r="S317" s="377"/>
      <c r="T317" s="377"/>
      <c r="U317" s="377"/>
    </row>
    <row r="318">
      <c r="A318" s="378">
        <v>44593.0</v>
      </c>
      <c r="B318" s="379">
        <v>206084.0</v>
      </c>
      <c r="C318" s="380" t="s">
        <v>8494</v>
      </c>
      <c r="D318" s="379">
        <v>435.0</v>
      </c>
      <c r="E318" s="380" t="s">
        <v>8309</v>
      </c>
      <c r="F318" s="377"/>
      <c r="G318" s="377"/>
      <c r="H318" s="377"/>
      <c r="I318" s="377"/>
      <c r="J318" s="377"/>
      <c r="K318" s="377"/>
      <c r="L318" s="377"/>
      <c r="M318" s="377"/>
      <c r="N318" s="377"/>
      <c r="O318" s="377"/>
      <c r="P318" s="377"/>
      <c r="Q318" s="377"/>
      <c r="R318" s="377"/>
      <c r="S318" s="377"/>
      <c r="T318" s="377"/>
      <c r="U318" s="377"/>
    </row>
    <row r="319">
      <c r="A319" s="378">
        <v>44593.0</v>
      </c>
      <c r="B319" s="379">
        <v>206084.0</v>
      </c>
      <c r="C319" s="380" t="s">
        <v>8491</v>
      </c>
      <c r="D319" s="379">
        <v>52.4</v>
      </c>
      <c r="E319" s="380" t="s">
        <v>8309</v>
      </c>
      <c r="F319" s="377"/>
      <c r="G319" s="377"/>
      <c r="H319" s="377"/>
      <c r="I319" s="377"/>
      <c r="J319" s="377"/>
      <c r="K319" s="377"/>
      <c r="L319" s="377"/>
      <c r="M319" s="377"/>
      <c r="N319" s="377"/>
      <c r="O319" s="377"/>
      <c r="P319" s="377"/>
      <c r="Q319" s="377"/>
      <c r="R319" s="377"/>
      <c r="S319" s="377"/>
      <c r="T319" s="377"/>
      <c r="U319" s="377"/>
    </row>
    <row r="320">
      <c r="A320" s="378">
        <v>44593.0</v>
      </c>
      <c r="B320" s="379">
        <v>206085.0</v>
      </c>
      <c r="C320" s="380" t="s">
        <v>7606</v>
      </c>
      <c r="D320" s="380" t="s">
        <v>8315</v>
      </c>
      <c r="E320" s="380" t="s">
        <v>8309</v>
      </c>
      <c r="F320" s="377"/>
      <c r="G320" s="377"/>
      <c r="H320" s="377"/>
      <c r="I320" s="377"/>
      <c r="J320" s="377"/>
      <c r="K320" s="377"/>
      <c r="L320" s="377"/>
      <c r="M320" s="377"/>
      <c r="N320" s="377"/>
      <c r="O320" s="377"/>
      <c r="P320" s="377"/>
      <c r="Q320" s="377"/>
      <c r="R320" s="377"/>
      <c r="S320" s="377"/>
      <c r="T320" s="377"/>
      <c r="U320" s="377"/>
    </row>
    <row r="321">
      <c r="A321" s="378">
        <v>44593.0</v>
      </c>
      <c r="B321" s="379">
        <v>206086.0</v>
      </c>
      <c r="C321" s="380" t="s">
        <v>7566</v>
      </c>
      <c r="D321" s="379">
        <v>1640.0</v>
      </c>
      <c r="E321" s="380" t="s">
        <v>8309</v>
      </c>
      <c r="F321" s="377"/>
      <c r="G321" s="377"/>
      <c r="H321" s="377"/>
      <c r="I321" s="377"/>
      <c r="J321" s="377"/>
      <c r="K321" s="377"/>
      <c r="L321" s="377"/>
      <c r="M321" s="377"/>
      <c r="N321" s="377"/>
      <c r="O321" s="377"/>
      <c r="P321" s="377"/>
      <c r="Q321" s="377"/>
      <c r="R321" s="377"/>
      <c r="S321" s="377"/>
      <c r="T321" s="377"/>
      <c r="U321" s="377"/>
    </row>
    <row r="322">
      <c r="A322" s="378">
        <v>44593.0</v>
      </c>
      <c r="B322" s="379">
        <v>206086.0</v>
      </c>
      <c r="C322" s="380" t="s">
        <v>8494</v>
      </c>
      <c r="D322" s="379">
        <v>1810.0</v>
      </c>
      <c r="E322" s="380" t="s">
        <v>8309</v>
      </c>
      <c r="F322" s="377"/>
      <c r="G322" s="377"/>
      <c r="H322" s="377"/>
      <c r="I322" s="377"/>
      <c r="J322" s="377"/>
      <c r="K322" s="377"/>
      <c r="L322" s="377"/>
      <c r="M322" s="377"/>
      <c r="N322" s="377"/>
      <c r="O322" s="377"/>
      <c r="P322" s="377"/>
      <c r="Q322" s="377"/>
      <c r="R322" s="377"/>
      <c r="S322" s="377"/>
      <c r="T322" s="377"/>
      <c r="U322" s="377"/>
    </row>
    <row r="323">
      <c r="A323" s="378">
        <v>44593.0</v>
      </c>
      <c r="B323" s="379">
        <v>206086.0</v>
      </c>
      <c r="C323" s="380" t="s">
        <v>8507</v>
      </c>
      <c r="D323" s="380" t="s">
        <v>8309</v>
      </c>
      <c r="E323" s="380" t="s">
        <v>8309</v>
      </c>
      <c r="F323" s="377"/>
      <c r="G323" s="377"/>
      <c r="H323" s="377"/>
      <c r="I323" s="377"/>
      <c r="J323" s="377"/>
      <c r="K323" s="377"/>
      <c r="L323" s="377"/>
      <c r="M323" s="377"/>
      <c r="N323" s="377"/>
      <c r="O323" s="377"/>
      <c r="P323" s="377"/>
      <c r="Q323" s="377"/>
      <c r="R323" s="377"/>
      <c r="S323" s="377"/>
      <c r="T323" s="377"/>
      <c r="U323" s="377"/>
    </row>
    <row r="324">
      <c r="A324" s="378">
        <v>44593.0</v>
      </c>
      <c r="B324" s="379">
        <v>206088.0</v>
      </c>
      <c r="C324" s="380" t="s">
        <v>8507</v>
      </c>
      <c r="D324" s="380" t="s">
        <v>8309</v>
      </c>
      <c r="E324" s="380" t="s">
        <v>8309</v>
      </c>
      <c r="F324" s="377"/>
      <c r="G324" s="377"/>
      <c r="H324" s="377"/>
      <c r="I324" s="377"/>
      <c r="J324" s="377"/>
      <c r="K324" s="377"/>
      <c r="L324" s="377"/>
      <c r="M324" s="377"/>
      <c r="N324" s="377"/>
      <c r="O324" s="377"/>
      <c r="P324" s="377"/>
      <c r="Q324" s="377"/>
      <c r="R324" s="377"/>
      <c r="S324" s="377"/>
      <c r="T324" s="377"/>
      <c r="U324" s="377"/>
    </row>
    <row r="325">
      <c r="A325" s="378">
        <v>44593.0</v>
      </c>
      <c r="B325" s="379">
        <v>206088.0</v>
      </c>
      <c r="C325" s="380" t="s">
        <v>8029</v>
      </c>
      <c r="D325" s="379">
        <v>106.0</v>
      </c>
      <c r="E325" s="380" t="s">
        <v>8309</v>
      </c>
      <c r="F325" s="377"/>
      <c r="G325" s="377"/>
      <c r="H325" s="377"/>
      <c r="I325" s="377"/>
      <c r="J325" s="377"/>
      <c r="K325" s="377"/>
      <c r="L325" s="377"/>
      <c r="M325" s="377"/>
      <c r="N325" s="377"/>
      <c r="O325" s="377"/>
      <c r="P325" s="377"/>
      <c r="Q325" s="377"/>
      <c r="R325" s="377"/>
      <c r="S325" s="377"/>
      <c r="T325" s="377"/>
      <c r="U325" s="377"/>
    </row>
    <row r="326">
      <c r="A326" s="378">
        <v>44593.0</v>
      </c>
      <c r="B326" s="379">
        <v>206088.0</v>
      </c>
      <c r="C326" s="380" t="s">
        <v>7566</v>
      </c>
      <c r="D326" s="379">
        <v>88.1</v>
      </c>
      <c r="E326" s="380" t="s">
        <v>8309</v>
      </c>
      <c r="F326" s="377"/>
      <c r="G326" s="377"/>
      <c r="H326" s="377"/>
      <c r="I326" s="377"/>
      <c r="J326" s="377"/>
      <c r="K326" s="377"/>
      <c r="L326" s="377"/>
      <c r="M326" s="377"/>
      <c r="N326" s="377"/>
      <c r="O326" s="377"/>
      <c r="P326" s="377"/>
      <c r="Q326" s="377"/>
      <c r="R326" s="377"/>
      <c r="S326" s="377"/>
      <c r="T326" s="377"/>
      <c r="U326" s="377"/>
    </row>
    <row r="327">
      <c r="A327" s="378">
        <v>44593.0</v>
      </c>
      <c r="B327" s="379">
        <v>206089.0</v>
      </c>
      <c r="C327" s="380" t="s">
        <v>7556</v>
      </c>
      <c r="D327" s="379">
        <v>384.0</v>
      </c>
      <c r="E327" s="380" t="s">
        <v>8309</v>
      </c>
      <c r="F327" s="377"/>
      <c r="G327" s="377"/>
      <c r="H327" s="377"/>
      <c r="I327" s="377"/>
      <c r="J327" s="377"/>
      <c r="K327" s="377"/>
      <c r="L327" s="377"/>
      <c r="M327" s="377"/>
      <c r="N327" s="377"/>
      <c r="O327" s="377"/>
      <c r="P327" s="377"/>
      <c r="Q327" s="377"/>
      <c r="R327" s="377"/>
      <c r="S327" s="377"/>
      <c r="T327" s="377"/>
      <c r="U327" s="377"/>
    </row>
    <row r="328">
      <c r="A328" s="378">
        <v>44593.0</v>
      </c>
      <c r="B328" s="379">
        <v>206089.0</v>
      </c>
      <c r="C328" s="380" t="s">
        <v>7606</v>
      </c>
      <c r="D328" s="379">
        <v>309.0</v>
      </c>
      <c r="E328" s="380" t="s">
        <v>8309</v>
      </c>
      <c r="F328" s="377"/>
      <c r="G328" s="377"/>
      <c r="H328" s="377"/>
      <c r="I328" s="377"/>
      <c r="J328" s="377"/>
      <c r="K328" s="377"/>
      <c r="L328" s="377"/>
      <c r="M328" s="377"/>
      <c r="N328" s="377"/>
      <c r="O328" s="377"/>
      <c r="P328" s="377"/>
      <c r="Q328" s="377"/>
      <c r="R328" s="377"/>
      <c r="S328" s="377"/>
      <c r="T328" s="377"/>
      <c r="U328" s="377"/>
    </row>
    <row r="329">
      <c r="A329" s="378">
        <v>44593.0</v>
      </c>
      <c r="B329" s="379">
        <v>206089.0</v>
      </c>
      <c r="C329" s="380" t="s">
        <v>8507</v>
      </c>
      <c r="D329" s="380" t="s">
        <v>8309</v>
      </c>
      <c r="E329" s="380" t="s">
        <v>8309</v>
      </c>
      <c r="F329" s="377"/>
      <c r="G329" s="377"/>
      <c r="H329" s="377"/>
      <c r="I329" s="377"/>
      <c r="J329" s="377"/>
      <c r="K329" s="377"/>
      <c r="L329" s="377"/>
      <c r="M329" s="377"/>
      <c r="N329" s="377"/>
      <c r="O329" s="377"/>
      <c r="P329" s="377"/>
      <c r="Q329" s="377"/>
      <c r="R329" s="377"/>
      <c r="S329" s="377"/>
      <c r="T329" s="377"/>
      <c r="U329" s="377"/>
    </row>
    <row r="330">
      <c r="A330" s="378">
        <v>44593.0</v>
      </c>
      <c r="B330" s="379">
        <v>206090.0</v>
      </c>
      <c r="C330" s="380" t="s">
        <v>35</v>
      </c>
      <c r="D330" s="380" t="s">
        <v>8309</v>
      </c>
      <c r="E330" s="380" t="s">
        <v>8309</v>
      </c>
      <c r="F330" s="377"/>
      <c r="G330" s="377"/>
      <c r="H330" s="377"/>
      <c r="I330" s="377"/>
      <c r="J330" s="377"/>
      <c r="K330" s="377"/>
      <c r="L330" s="377"/>
      <c r="M330" s="377"/>
      <c r="N330" s="377"/>
      <c r="O330" s="377"/>
      <c r="P330" s="377"/>
      <c r="Q330" s="377"/>
      <c r="R330" s="377"/>
      <c r="S330" s="377"/>
      <c r="T330" s="377"/>
      <c r="U330" s="377"/>
    </row>
    <row r="331">
      <c r="A331" s="378">
        <v>44593.0</v>
      </c>
      <c r="B331" s="379">
        <v>206090.0</v>
      </c>
      <c r="C331" s="380" t="s">
        <v>8384</v>
      </c>
      <c r="D331" s="379">
        <v>559.0</v>
      </c>
      <c r="E331" s="380" t="s">
        <v>8309</v>
      </c>
      <c r="F331" s="377"/>
      <c r="G331" s="377"/>
      <c r="H331" s="377"/>
      <c r="I331" s="377"/>
      <c r="J331" s="377"/>
      <c r="K331" s="377"/>
      <c r="L331" s="377"/>
      <c r="M331" s="377"/>
      <c r="N331" s="377"/>
      <c r="O331" s="377"/>
      <c r="P331" s="377"/>
      <c r="Q331" s="377"/>
      <c r="R331" s="377"/>
      <c r="S331" s="377"/>
      <c r="T331" s="377"/>
      <c r="U331" s="377"/>
    </row>
    <row r="332">
      <c r="A332" s="378">
        <v>44593.0</v>
      </c>
      <c r="B332" s="379">
        <v>206090.0</v>
      </c>
      <c r="C332" s="380" t="s">
        <v>10651</v>
      </c>
      <c r="D332" s="379">
        <v>509.0</v>
      </c>
      <c r="E332" s="380" t="s">
        <v>8309</v>
      </c>
      <c r="F332" s="377"/>
      <c r="G332" s="377"/>
      <c r="H332" s="377"/>
      <c r="I332" s="377"/>
      <c r="J332" s="377"/>
      <c r="K332" s="377"/>
      <c r="L332" s="377"/>
      <c r="M332" s="377"/>
      <c r="N332" s="377"/>
      <c r="O332" s="377"/>
      <c r="P332" s="377"/>
      <c r="Q332" s="377"/>
      <c r="R332" s="377"/>
      <c r="S332" s="377"/>
      <c r="T332" s="377"/>
      <c r="U332" s="377"/>
    </row>
    <row r="333">
      <c r="A333" s="378">
        <v>44593.0</v>
      </c>
      <c r="B333" s="379">
        <v>206091.0</v>
      </c>
      <c r="C333" s="380" t="s">
        <v>7570</v>
      </c>
      <c r="D333" s="380" t="s">
        <v>8315</v>
      </c>
      <c r="E333" s="380" t="s">
        <v>8309</v>
      </c>
      <c r="F333" s="377"/>
      <c r="G333" s="377"/>
      <c r="H333" s="377"/>
      <c r="I333" s="377"/>
      <c r="J333" s="377"/>
      <c r="K333" s="377"/>
      <c r="L333" s="377"/>
      <c r="M333" s="377"/>
      <c r="N333" s="377"/>
      <c r="O333" s="377"/>
      <c r="P333" s="377"/>
      <c r="Q333" s="377"/>
      <c r="R333" s="377"/>
      <c r="S333" s="377"/>
      <c r="T333" s="377"/>
      <c r="U333" s="377"/>
    </row>
    <row r="334">
      <c r="A334" s="378">
        <v>44593.0</v>
      </c>
      <c r="B334" s="379">
        <v>206093.0</v>
      </c>
      <c r="C334" s="380" t="s">
        <v>7576</v>
      </c>
      <c r="D334" s="380" t="s">
        <v>8315</v>
      </c>
      <c r="E334" s="380" t="s">
        <v>8309</v>
      </c>
      <c r="F334" s="377"/>
      <c r="G334" s="377"/>
      <c r="H334" s="377"/>
      <c r="I334" s="377"/>
      <c r="J334" s="377"/>
      <c r="K334" s="377"/>
      <c r="L334" s="377"/>
      <c r="M334" s="377"/>
      <c r="N334" s="377"/>
      <c r="O334" s="377"/>
      <c r="P334" s="377"/>
      <c r="Q334" s="377"/>
      <c r="R334" s="377"/>
      <c r="S334" s="377"/>
      <c r="T334" s="377"/>
      <c r="U334" s="377"/>
    </row>
    <row r="335">
      <c r="A335" s="378">
        <v>44593.0</v>
      </c>
      <c r="B335" s="379">
        <v>206095.0</v>
      </c>
      <c r="C335" s="380" t="s">
        <v>7576</v>
      </c>
      <c r="D335" s="380" t="s">
        <v>8315</v>
      </c>
      <c r="E335" s="380" t="s">
        <v>8309</v>
      </c>
      <c r="F335" s="377"/>
      <c r="G335" s="377"/>
      <c r="H335" s="377"/>
      <c r="I335" s="377"/>
      <c r="J335" s="377"/>
      <c r="K335" s="377"/>
      <c r="L335" s="377"/>
      <c r="M335" s="377"/>
      <c r="N335" s="377"/>
      <c r="O335" s="377"/>
      <c r="P335" s="377"/>
      <c r="Q335" s="377"/>
      <c r="R335" s="377"/>
      <c r="S335" s="377"/>
      <c r="T335" s="377"/>
      <c r="U335" s="377"/>
    </row>
    <row r="336">
      <c r="A336" s="378">
        <v>44593.0</v>
      </c>
      <c r="B336" s="379">
        <v>206097.0</v>
      </c>
      <c r="C336" s="380" t="s">
        <v>7754</v>
      </c>
      <c r="D336" s="379">
        <v>128.0</v>
      </c>
      <c r="E336" s="380" t="s">
        <v>8309</v>
      </c>
      <c r="F336" s="377"/>
      <c r="G336" s="377"/>
      <c r="H336" s="377"/>
      <c r="I336" s="377"/>
      <c r="J336" s="377"/>
      <c r="K336" s="377"/>
      <c r="L336" s="377"/>
      <c r="M336" s="377"/>
      <c r="N336" s="377"/>
      <c r="O336" s="377"/>
      <c r="P336" s="377"/>
      <c r="Q336" s="377"/>
      <c r="R336" s="377"/>
      <c r="S336" s="377"/>
      <c r="T336" s="377"/>
      <c r="U336" s="377"/>
    </row>
    <row r="337">
      <c r="A337" s="378">
        <v>44593.0</v>
      </c>
      <c r="B337" s="379">
        <v>206097.0</v>
      </c>
      <c r="C337" s="380" t="s">
        <v>7640</v>
      </c>
      <c r="D337" s="379">
        <v>315.0</v>
      </c>
      <c r="E337" s="380" t="s">
        <v>8309</v>
      </c>
      <c r="F337" s="377"/>
      <c r="G337" s="377"/>
      <c r="H337" s="377"/>
      <c r="I337" s="377"/>
      <c r="J337" s="377"/>
      <c r="K337" s="377"/>
      <c r="L337" s="377"/>
      <c r="M337" s="377"/>
      <c r="N337" s="377"/>
      <c r="O337" s="377"/>
      <c r="P337" s="377"/>
      <c r="Q337" s="377"/>
      <c r="R337" s="377"/>
      <c r="S337" s="377"/>
      <c r="T337" s="377"/>
      <c r="U337" s="377"/>
    </row>
    <row r="338">
      <c r="A338" s="378">
        <v>44593.0</v>
      </c>
      <c r="B338" s="379">
        <v>206097.0</v>
      </c>
      <c r="C338" s="380" t="s">
        <v>7566</v>
      </c>
      <c r="D338" s="379">
        <v>381.0</v>
      </c>
      <c r="E338" s="380" t="s">
        <v>8309</v>
      </c>
      <c r="F338" s="377"/>
      <c r="G338" s="377"/>
      <c r="H338" s="377"/>
      <c r="I338" s="377"/>
      <c r="J338" s="377"/>
      <c r="K338" s="377"/>
      <c r="L338" s="377"/>
      <c r="M338" s="377"/>
      <c r="N338" s="377"/>
      <c r="O338" s="377"/>
      <c r="P338" s="377"/>
      <c r="Q338" s="377"/>
      <c r="R338" s="377"/>
      <c r="S338" s="377"/>
      <c r="T338" s="377"/>
      <c r="U338" s="377"/>
    </row>
    <row r="339">
      <c r="A339" s="378">
        <v>44593.0</v>
      </c>
      <c r="B339" s="379">
        <v>206097.0</v>
      </c>
      <c r="C339" s="380" t="s">
        <v>8494</v>
      </c>
      <c r="D339" s="379">
        <v>908.0</v>
      </c>
      <c r="E339" s="380" t="s">
        <v>8309</v>
      </c>
      <c r="F339" s="377"/>
      <c r="G339" s="377"/>
      <c r="H339" s="377"/>
      <c r="I339" s="377"/>
      <c r="J339" s="377"/>
      <c r="K339" s="377"/>
      <c r="L339" s="377"/>
      <c r="M339" s="377"/>
      <c r="N339" s="377"/>
      <c r="O339" s="377"/>
      <c r="P339" s="377"/>
      <c r="Q339" s="377"/>
      <c r="R339" s="377"/>
      <c r="S339" s="377"/>
      <c r="T339" s="377"/>
      <c r="U339" s="377"/>
    </row>
    <row r="340">
      <c r="A340" s="378">
        <v>44593.0</v>
      </c>
      <c r="B340" s="379">
        <v>206097.0</v>
      </c>
      <c r="C340" s="380" t="s">
        <v>7576</v>
      </c>
      <c r="D340" s="380" t="s">
        <v>8315</v>
      </c>
      <c r="E340" s="380" t="s">
        <v>8309</v>
      </c>
      <c r="F340" s="377"/>
      <c r="G340" s="377"/>
      <c r="H340" s="377"/>
      <c r="I340" s="377"/>
      <c r="J340" s="377"/>
      <c r="K340" s="377"/>
      <c r="L340" s="377"/>
      <c r="M340" s="377"/>
      <c r="N340" s="377"/>
      <c r="O340" s="377"/>
      <c r="P340" s="377"/>
      <c r="Q340" s="377"/>
      <c r="R340" s="377"/>
      <c r="S340" s="377"/>
      <c r="T340" s="377"/>
      <c r="U340" s="377"/>
    </row>
    <row r="341">
      <c r="A341" s="378">
        <v>44593.0</v>
      </c>
      <c r="B341" s="379">
        <v>206097.0</v>
      </c>
      <c r="C341" s="380" t="s">
        <v>8507</v>
      </c>
      <c r="D341" s="380" t="s">
        <v>8309</v>
      </c>
      <c r="E341" s="380" t="s">
        <v>8309</v>
      </c>
      <c r="F341" s="377"/>
      <c r="G341" s="377"/>
      <c r="H341" s="377"/>
      <c r="I341" s="377"/>
      <c r="J341" s="377"/>
      <c r="K341" s="377"/>
      <c r="L341" s="377"/>
      <c r="M341" s="377"/>
      <c r="N341" s="377"/>
      <c r="O341" s="377"/>
      <c r="P341" s="377"/>
      <c r="Q341" s="377"/>
      <c r="R341" s="377"/>
      <c r="S341" s="377"/>
      <c r="T341" s="377"/>
      <c r="U341" s="377"/>
    </row>
    <row r="342">
      <c r="A342" s="378">
        <v>44593.0</v>
      </c>
      <c r="B342" s="379">
        <v>206101.0</v>
      </c>
      <c r="C342" s="380" t="s">
        <v>7606</v>
      </c>
      <c r="D342" s="380" t="s">
        <v>8315</v>
      </c>
      <c r="E342" s="380" t="s">
        <v>8309</v>
      </c>
      <c r="F342" s="377"/>
      <c r="G342" s="377"/>
      <c r="H342" s="377"/>
      <c r="I342" s="377"/>
      <c r="J342" s="377"/>
      <c r="K342" s="377"/>
      <c r="L342" s="377"/>
      <c r="M342" s="377"/>
      <c r="N342" s="377"/>
      <c r="O342" s="377"/>
      <c r="P342" s="377"/>
      <c r="Q342" s="377"/>
      <c r="R342" s="377"/>
      <c r="S342" s="377"/>
      <c r="T342" s="377"/>
      <c r="U342" s="377"/>
    </row>
    <row r="343">
      <c r="A343" s="378">
        <v>44593.0</v>
      </c>
      <c r="B343" s="379">
        <v>206103.0</v>
      </c>
      <c r="C343" s="380" t="s">
        <v>7556</v>
      </c>
      <c r="D343" s="380" t="s">
        <v>8315</v>
      </c>
      <c r="E343" s="380" t="s">
        <v>8309</v>
      </c>
      <c r="F343" s="377"/>
      <c r="G343" s="377"/>
      <c r="H343" s="377"/>
      <c r="I343" s="377"/>
      <c r="J343" s="377"/>
      <c r="K343" s="377"/>
      <c r="L343" s="377"/>
      <c r="M343" s="377"/>
      <c r="N343" s="377"/>
      <c r="O343" s="377"/>
      <c r="P343" s="377"/>
      <c r="Q343" s="377"/>
      <c r="R343" s="377"/>
      <c r="S343" s="377"/>
      <c r="T343" s="377"/>
      <c r="U343" s="377"/>
    </row>
    <row r="344">
      <c r="A344" s="378">
        <v>44593.0</v>
      </c>
      <c r="B344" s="379">
        <v>206103.0</v>
      </c>
      <c r="C344" s="380" t="s">
        <v>8029</v>
      </c>
      <c r="D344" s="379">
        <v>50.9</v>
      </c>
      <c r="E344" s="380" t="s">
        <v>8309</v>
      </c>
      <c r="F344" s="377"/>
      <c r="G344" s="377"/>
      <c r="H344" s="377"/>
      <c r="I344" s="377"/>
      <c r="J344" s="377"/>
      <c r="K344" s="377"/>
      <c r="L344" s="377"/>
      <c r="M344" s="377"/>
      <c r="N344" s="377"/>
      <c r="O344" s="377"/>
      <c r="P344" s="377"/>
      <c r="Q344" s="377"/>
      <c r="R344" s="377"/>
      <c r="S344" s="377"/>
      <c r="T344" s="377"/>
      <c r="U344" s="377"/>
    </row>
    <row r="345">
      <c r="A345" s="378">
        <v>44593.0</v>
      </c>
      <c r="B345" s="379">
        <v>206103.0</v>
      </c>
      <c r="C345" s="380" t="s">
        <v>8324</v>
      </c>
      <c r="D345" s="380" t="s">
        <v>8309</v>
      </c>
      <c r="E345" s="380" t="s">
        <v>8309</v>
      </c>
      <c r="F345" s="377"/>
      <c r="G345" s="377"/>
      <c r="H345" s="377"/>
      <c r="I345" s="377"/>
      <c r="J345" s="377"/>
      <c r="K345" s="377"/>
      <c r="L345" s="377"/>
      <c r="M345" s="377"/>
      <c r="N345" s="377"/>
      <c r="O345" s="377"/>
      <c r="P345" s="377"/>
      <c r="Q345" s="377"/>
      <c r="R345" s="377"/>
      <c r="S345" s="377"/>
      <c r="T345" s="377"/>
      <c r="U345" s="377"/>
    </row>
    <row r="346">
      <c r="A346" s="378">
        <v>44593.0</v>
      </c>
      <c r="B346" s="379">
        <v>206103.0</v>
      </c>
      <c r="C346" s="380" t="s">
        <v>8507</v>
      </c>
      <c r="D346" s="380" t="s">
        <v>8309</v>
      </c>
      <c r="E346" s="380" t="s">
        <v>8309</v>
      </c>
      <c r="F346" s="377"/>
      <c r="G346" s="377"/>
      <c r="H346" s="377"/>
      <c r="I346" s="377"/>
      <c r="J346" s="377"/>
      <c r="K346" s="377"/>
      <c r="L346" s="377"/>
      <c r="M346" s="377"/>
      <c r="N346" s="377"/>
      <c r="O346" s="377"/>
      <c r="P346" s="377"/>
      <c r="Q346" s="377"/>
      <c r="R346" s="377"/>
      <c r="S346" s="377"/>
      <c r="T346" s="377"/>
      <c r="U346" s="377"/>
    </row>
    <row r="347">
      <c r="A347" s="378">
        <v>44593.0</v>
      </c>
      <c r="B347" s="379">
        <v>206104.0</v>
      </c>
      <c r="C347" s="380" t="s">
        <v>7576</v>
      </c>
      <c r="D347" s="380" t="s">
        <v>8315</v>
      </c>
      <c r="E347" s="380" t="s">
        <v>8309</v>
      </c>
      <c r="F347" s="377"/>
      <c r="G347" s="377"/>
      <c r="H347" s="377"/>
      <c r="I347" s="377"/>
      <c r="J347" s="377"/>
      <c r="K347" s="377"/>
      <c r="L347" s="377"/>
      <c r="M347" s="377"/>
      <c r="N347" s="377"/>
      <c r="O347" s="377"/>
      <c r="P347" s="377"/>
      <c r="Q347" s="377"/>
      <c r="R347" s="377"/>
      <c r="S347" s="377"/>
      <c r="T347" s="377"/>
      <c r="U347" s="377"/>
    </row>
    <row r="348">
      <c r="A348" s="378">
        <v>44593.0</v>
      </c>
      <c r="B348" s="379">
        <v>206109.0</v>
      </c>
      <c r="C348" s="380" t="s">
        <v>7576</v>
      </c>
      <c r="D348" s="380" t="s">
        <v>8315</v>
      </c>
      <c r="E348" s="380" t="s">
        <v>8309</v>
      </c>
      <c r="F348" s="377"/>
      <c r="G348" s="377"/>
      <c r="H348" s="377"/>
      <c r="I348" s="377"/>
      <c r="J348" s="377"/>
      <c r="K348" s="377"/>
      <c r="L348" s="377"/>
      <c r="M348" s="377"/>
      <c r="N348" s="377"/>
      <c r="O348" s="377"/>
      <c r="P348" s="377"/>
      <c r="Q348" s="377"/>
      <c r="R348" s="377"/>
      <c r="S348" s="377"/>
      <c r="T348" s="377"/>
      <c r="U348" s="377"/>
    </row>
    <row r="349">
      <c r="A349" s="378">
        <v>44593.0</v>
      </c>
      <c r="B349" s="379">
        <v>206110.0</v>
      </c>
      <c r="C349" s="380" t="s">
        <v>7569</v>
      </c>
      <c r="D349" s="380" t="s">
        <v>8315</v>
      </c>
      <c r="E349" s="380" t="s">
        <v>8309</v>
      </c>
      <c r="F349" s="377"/>
      <c r="G349" s="377"/>
      <c r="H349" s="377"/>
      <c r="I349" s="377"/>
      <c r="J349" s="377"/>
      <c r="K349" s="377"/>
      <c r="L349" s="377"/>
      <c r="M349" s="377"/>
      <c r="N349" s="377"/>
      <c r="O349" s="377"/>
      <c r="P349" s="377"/>
      <c r="Q349" s="377"/>
      <c r="R349" s="377"/>
      <c r="S349" s="377"/>
      <c r="T349" s="377"/>
      <c r="U349" s="377"/>
    </row>
    <row r="350">
      <c r="A350" s="378">
        <v>44593.0</v>
      </c>
      <c r="B350" s="379">
        <v>206110.0</v>
      </c>
      <c r="C350" s="380" t="s">
        <v>8495</v>
      </c>
      <c r="D350" s="380" t="s">
        <v>8315</v>
      </c>
      <c r="E350" s="380" t="s">
        <v>8309</v>
      </c>
      <c r="F350" s="377"/>
      <c r="G350" s="377"/>
      <c r="H350" s="377"/>
      <c r="I350" s="377"/>
      <c r="J350" s="377"/>
      <c r="K350" s="377"/>
      <c r="L350" s="377"/>
      <c r="M350" s="377"/>
      <c r="N350" s="377"/>
      <c r="O350" s="377"/>
      <c r="P350" s="377"/>
      <c r="Q350" s="377"/>
      <c r="R350" s="377"/>
      <c r="S350" s="377"/>
      <c r="T350" s="377"/>
      <c r="U350" s="377"/>
    </row>
    <row r="351">
      <c r="A351" s="378">
        <v>44593.0</v>
      </c>
      <c r="B351" s="379">
        <v>206110.0</v>
      </c>
      <c r="C351" s="380" t="s">
        <v>8507</v>
      </c>
      <c r="D351" s="380" t="s">
        <v>8309</v>
      </c>
      <c r="E351" s="380" t="s">
        <v>8309</v>
      </c>
      <c r="F351" s="377"/>
      <c r="G351" s="377"/>
      <c r="H351" s="377"/>
      <c r="I351" s="377"/>
      <c r="J351" s="377"/>
      <c r="K351" s="377"/>
      <c r="L351" s="377"/>
      <c r="M351" s="377"/>
      <c r="N351" s="377"/>
      <c r="O351" s="377"/>
      <c r="P351" s="377"/>
      <c r="Q351" s="377"/>
      <c r="R351" s="377"/>
      <c r="S351" s="377"/>
      <c r="T351" s="377"/>
      <c r="U351" s="377"/>
    </row>
    <row r="352">
      <c r="A352" s="378">
        <v>44593.0</v>
      </c>
      <c r="B352" s="379">
        <v>206110.0</v>
      </c>
      <c r="C352" s="380" t="s">
        <v>7569</v>
      </c>
      <c r="D352" s="380" t="s">
        <v>8309</v>
      </c>
      <c r="E352" s="380" t="s">
        <v>8309</v>
      </c>
      <c r="F352" s="377"/>
      <c r="G352" s="377"/>
      <c r="H352" s="377"/>
      <c r="I352" s="377"/>
      <c r="J352" s="377"/>
      <c r="K352" s="377"/>
      <c r="L352" s="377"/>
      <c r="M352" s="377"/>
      <c r="N352" s="377"/>
      <c r="O352" s="377"/>
      <c r="P352" s="377"/>
      <c r="Q352" s="377"/>
      <c r="R352" s="377"/>
      <c r="S352" s="377"/>
      <c r="T352" s="377"/>
      <c r="U352" s="377"/>
    </row>
    <row r="353">
      <c r="A353" s="378">
        <v>44593.0</v>
      </c>
      <c r="B353" s="379">
        <v>206111.0</v>
      </c>
      <c r="C353" s="380" t="s">
        <v>10651</v>
      </c>
      <c r="D353" s="380" t="s">
        <v>8315</v>
      </c>
      <c r="E353" s="380" t="s">
        <v>8309</v>
      </c>
      <c r="F353" s="377"/>
      <c r="G353" s="377"/>
      <c r="H353" s="377"/>
      <c r="I353" s="377"/>
      <c r="J353" s="377"/>
      <c r="K353" s="377"/>
      <c r="L353" s="377"/>
      <c r="M353" s="377"/>
      <c r="N353" s="377"/>
      <c r="O353" s="377"/>
      <c r="P353" s="377"/>
      <c r="Q353" s="377"/>
      <c r="R353" s="377"/>
      <c r="S353" s="377"/>
      <c r="T353" s="377"/>
      <c r="U353" s="377"/>
    </row>
    <row r="354">
      <c r="A354" s="378">
        <v>44593.0</v>
      </c>
      <c r="B354" s="379">
        <v>206115.0</v>
      </c>
      <c r="C354" s="380" t="s">
        <v>7566</v>
      </c>
      <c r="D354" s="379">
        <v>516.0</v>
      </c>
      <c r="E354" s="380" t="s">
        <v>8309</v>
      </c>
      <c r="F354" s="377"/>
      <c r="G354" s="377"/>
      <c r="H354" s="377"/>
      <c r="I354" s="377"/>
      <c r="J354" s="377"/>
      <c r="K354" s="377"/>
      <c r="L354" s="377"/>
      <c r="M354" s="377"/>
      <c r="N354" s="377"/>
      <c r="O354" s="377"/>
      <c r="P354" s="377"/>
      <c r="Q354" s="377"/>
      <c r="R354" s="377"/>
      <c r="S354" s="377"/>
      <c r="T354" s="377"/>
      <c r="U354" s="377"/>
    </row>
    <row r="355">
      <c r="A355" s="378">
        <v>44593.0</v>
      </c>
      <c r="B355" s="379">
        <v>206115.0</v>
      </c>
      <c r="C355" s="380" t="s">
        <v>8494</v>
      </c>
      <c r="D355" s="379">
        <v>519.0</v>
      </c>
      <c r="E355" s="380" t="s">
        <v>8309</v>
      </c>
      <c r="F355" s="377"/>
      <c r="G355" s="377"/>
      <c r="H355" s="377"/>
      <c r="I355" s="377"/>
      <c r="J355" s="377"/>
      <c r="K355" s="377"/>
      <c r="L355" s="377"/>
      <c r="M355" s="377"/>
      <c r="N355" s="377"/>
      <c r="O355" s="377"/>
      <c r="P355" s="377"/>
      <c r="Q355" s="377"/>
      <c r="R355" s="377"/>
      <c r="S355" s="377"/>
      <c r="T355" s="377"/>
      <c r="U355" s="377"/>
    </row>
    <row r="356">
      <c r="A356" s="378">
        <v>44593.0</v>
      </c>
      <c r="B356" s="379">
        <v>206115.0</v>
      </c>
      <c r="C356" s="380" t="s">
        <v>8507</v>
      </c>
      <c r="D356" s="380" t="s">
        <v>8309</v>
      </c>
      <c r="E356" s="380" t="s">
        <v>8309</v>
      </c>
      <c r="F356" s="377"/>
      <c r="G356" s="377"/>
      <c r="H356" s="377"/>
      <c r="I356" s="377"/>
      <c r="J356" s="377"/>
      <c r="K356" s="377"/>
      <c r="L356" s="377"/>
      <c r="M356" s="377"/>
      <c r="N356" s="377"/>
      <c r="O356" s="377"/>
      <c r="P356" s="377"/>
      <c r="Q356" s="377"/>
      <c r="R356" s="377"/>
      <c r="S356" s="377"/>
      <c r="T356" s="377"/>
      <c r="U356" s="377"/>
    </row>
    <row r="357">
      <c r="A357" s="378">
        <v>44593.0</v>
      </c>
      <c r="B357" s="379">
        <v>206117.0</v>
      </c>
      <c r="C357" s="380" t="s">
        <v>7569</v>
      </c>
      <c r="D357" s="380" t="s">
        <v>8315</v>
      </c>
      <c r="E357" s="380" t="s">
        <v>8309</v>
      </c>
      <c r="F357" s="377"/>
      <c r="G357" s="377"/>
      <c r="H357" s="377"/>
      <c r="I357" s="377"/>
      <c r="J357" s="377"/>
      <c r="K357" s="377"/>
      <c r="L357" s="377"/>
      <c r="M357" s="377"/>
      <c r="N357" s="377"/>
      <c r="O357" s="377"/>
      <c r="P357" s="377"/>
      <c r="Q357" s="377"/>
      <c r="R357" s="377"/>
      <c r="S357" s="377"/>
      <c r="T357" s="377"/>
      <c r="U357" s="377"/>
    </row>
    <row r="358">
      <c r="A358" s="378">
        <v>44593.0</v>
      </c>
      <c r="B358" s="379">
        <v>206117.0</v>
      </c>
      <c r="C358" s="380" t="s">
        <v>8581</v>
      </c>
      <c r="D358" s="379">
        <v>94.9</v>
      </c>
      <c r="E358" s="380" t="s">
        <v>8309</v>
      </c>
      <c r="F358" s="377"/>
      <c r="G358" s="377"/>
      <c r="H358" s="377"/>
      <c r="I358" s="377"/>
      <c r="J358" s="377"/>
      <c r="K358" s="377"/>
      <c r="L358" s="377"/>
      <c r="M358" s="377"/>
      <c r="N358" s="377"/>
      <c r="O358" s="377"/>
      <c r="P358" s="377"/>
      <c r="Q358" s="377"/>
      <c r="R358" s="377"/>
      <c r="S358" s="377"/>
      <c r="T358" s="377"/>
      <c r="U358" s="377"/>
    </row>
    <row r="359">
      <c r="A359" s="378">
        <v>44593.0</v>
      </c>
      <c r="B359" s="379">
        <v>206117.0</v>
      </c>
      <c r="C359" s="380" t="s">
        <v>8495</v>
      </c>
      <c r="D359" s="380" t="s">
        <v>8315</v>
      </c>
      <c r="E359" s="380" t="s">
        <v>8309</v>
      </c>
      <c r="F359" s="377"/>
      <c r="G359" s="377"/>
      <c r="H359" s="377"/>
      <c r="I359" s="377"/>
      <c r="J359" s="377"/>
      <c r="K359" s="377"/>
      <c r="L359" s="377"/>
      <c r="M359" s="377"/>
      <c r="N359" s="377"/>
      <c r="O359" s="377"/>
      <c r="P359" s="377"/>
      <c r="Q359" s="377"/>
      <c r="R359" s="377"/>
      <c r="S359" s="377"/>
      <c r="T359" s="377"/>
      <c r="U359" s="377"/>
    </row>
    <row r="360">
      <c r="A360" s="378">
        <v>44593.0</v>
      </c>
      <c r="B360" s="379">
        <v>206117.0</v>
      </c>
      <c r="C360" s="380" t="s">
        <v>8507</v>
      </c>
      <c r="D360" s="380" t="s">
        <v>8309</v>
      </c>
      <c r="E360" s="380" t="s">
        <v>8309</v>
      </c>
      <c r="F360" s="377"/>
      <c r="G360" s="377"/>
      <c r="H360" s="377"/>
      <c r="I360" s="377"/>
      <c r="J360" s="377"/>
      <c r="K360" s="377"/>
      <c r="L360" s="377"/>
      <c r="M360" s="377"/>
      <c r="N360" s="377"/>
      <c r="O360" s="377"/>
      <c r="P360" s="377"/>
      <c r="Q360" s="377"/>
      <c r="R360" s="377"/>
      <c r="S360" s="377"/>
      <c r="T360" s="377"/>
      <c r="U360" s="377"/>
    </row>
    <row r="361">
      <c r="A361" s="378">
        <v>44593.0</v>
      </c>
      <c r="B361" s="379">
        <v>206117.0</v>
      </c>
      <c r="C361" s="380" t="s">
        <v>7569</v>
      </c>
      <c r="D361" s="380" t="s">
        <v>8309</v>
      </c>
      <c r="E361" s="380" t="s">
        <v>8309</v>
      </c>
      <c r="F361" s="377"/>
      <c r="G361" s="377"/>
      <c r="H361" s="377"/>
      <c r="I361" s="377"/>
      <c r="J361" s="377"/>
      <c r="K361" s="377"/>
      <c r="L361" s="377"/>
      <c r="M361" s="377"/>
      <c r="N361" s="377"/>
      <c r="O361" s="377"/>
      <c r="P361" s="377"/>
      <c r="Q361" s="377"/>
      <c r="R361" s="377"/>
      <c r="S361" s="377"/>
      <c r="T361" s="377"/>
      <c r="U361" s="377"/>
    </row>
    <row r="362">
      <c r="A362" s="378">
        <v>44593.0</v>
      </c>
      <c r="B362" s="379">
        <v>206127.0</v>
      </c>
      <c r="C362" s="380" t="s">
        <v>8374</v>
      </c>
      <c r="D362" s="379">
        <v>112.0</v>
      </c>
      <c r="E362" s="380" t="s">
        <v>8309</v>
      </c>
      <c r="F362" s="377"/>
      <c r="G362" s="377"/>
      <c r="H362" s="377"/>
      <c r="I362" s="377"/>
      <c r="J362" s="377"/>
      <c r="K362" s="377"/>
      <c r="L362" s="377"/>
      <c r="M362" s="377"/>
      <c r="N362" s="377"/>
      <c r="O362" s="377"/>
      <c r="P362" s="377"/>
      <c r="Q362" s="377"/>
      <c r="R362" s="377"/>
      <c r="S362" s="377"/>
      <c r="T362" s="377"/>
      <c r="U362" s="377"/>
    </row>
    <row r="363">
      <c r="A363" s="378">
        <v>44593.0</v>
      </c>
      <c r="B363" s="379">
        <v>206127.0</v>
      </c>
      <c r="C363" s="380" t="s">
        <v>7570</v>
      </c>
      <c r="D363" s="380" t="s">
        <v>8315</v>
      </c>
      <c r="E363" s="380" t="s">
        <v>8309</v>
      </c>
      <c r="F363" s="377"/>
      <c r="G363" s="377"/>
      <c r="H363" s="377"/>
      <c r="I363" s="377"/>
      <c r="J363" s="377"/>
      <c r="K363" s="377"/>
      <c r="L363" s="377"/>
      <c r="M363" s="377"/>
      <c r="N363" s="377"/>
      <c r="O363" s="377"/>
      <c r="P363" s="377"/>
      <c r="Q363" s="377"/>
      <c r="R363" s="377"/>
      <c r="S363" s="377"/>
      <c r="T363" s="377"/>
      <c r="U363" s="377"/>
    </row>
    <row r="364">
      <c r="A364" s="378">
        <v>44593.0</v>
      </c>
      <c r="B364" s="379">
        <v>206128.0</v>
      </c>
      <c r="C364" s="380" t="s">
        <v>7556</v>
      </c>
      <c r="D364" s="380" t="s">
        <v>8315</v>
      </c>
      <c r="E364" s="380" t="s">
        <v>8309</v>
      </c>
      <c r="F364" s="377"/>
      <c r="G364" s="377"/>
      <c r="H364" s="377"/>
      <c r="I364" s="377"/>
      <c r="J364" s="377"/>
      <c r="K364" s="377"/>
      <c r="L364" s="377"/>
      <c r="M364" s="377"/>
      <c r="N364" s="377"/>
      <c r="O364" s="377"/>
      <c r="P364" s="377"/>
      <c r="Q364" s="377"/>
      <c r="R364" s="377"/>
      <c r="S364" s="377"/>
      <c r="T364" s="377"/>
      <c r="U364" s="377"/>
    </row>
    <row r="365">
      <c r="A365" s="378">
        <v>44593.0</v>
      </c>
      <c r="B365" s="379">
        <v>206128.0</v>
      </c>
      <c r="C365" s="380" t="s">
        <v>8029</v>
      </c>
      <c r="D365" s="379">
        <v>108.0</v>
      </c>
      <c r="E365" s="380" t="s">
        <v>8309</v>
      </c>
      <c r="F365" s="377"/>
      <c r="G365" s="377"/>
      <c r="H365" s="377"/>
      <c r="I365" s="377"/>
      <c r="J365" s="377"/>
      <c r="K365" s="377"/>
      <c r="L365" s="377"/>
      <c r="M365" s="377"/>
      <c r="N365" s="377"/>
      <c r="O365" s="377"/>
      <c r="P365" s="377"/>
      <c r="Q365" s="377"/>
      <c r="R365" s="377"/>
      <c r="S365" s="377"/>
      <c r="T365" s="377"/>
      <c r="U365" s="377"/>
    </row>
    <row r="366">
      <c r="A366" s="378">
        <v>44593.0</v>
      </c>
      <c r="B366" s="379">
        <v>206128.0</v>
      </c>
      <c r="C366" s="380" t="s">
        <v>7566</v>
      </c>
      <c r="D366" s="379">
        <v>69.3</v>
      </c>
      <c r="E366" s="380" t="s">
        <v>8309</v>
      </c>
      <c r="F366" s="377"/>
      <c r="G366" s="377"/>
      <c r="H366" s="377"/>
      <c r="I366" s="377"/>
      <c r="J366" s="377"/>
      <c r="K366" s="377"/>
      <c r="L366" s="377"/>
      <c r="M366" s="377"/>
      <c r="N366" s="377"/>
      <c r="O366" s="377"/>
      <c r="P366" s="377"/>
      <c r="Q366" s="377"/>
      <c r="R366" s="377"/>
      <c r="S366" s="377"/>
      <c r="T366" s="377"/>
      <c r="U366" s="377"/>
    </row>
    <row r="367">
      <c r="A367" s="378">
        <v>44593.0</v>
      </c>
      <c r="B367" s="379">
        <v>206128.0</v>
      </c>
      <c r="C367" s="380" t="s">
        <v>8494</v>
      </c>
      <c r="D367" s="379">
        <v>96.6</v>
      </c>
      <c r="E367" s="380" t="s">
        <v>8309</v>
      </c>
      <c r="F367" s="377"/>
      <c r="G367" s="377"/>
      <c r="H367" s="377"/>
      <c r="I367" s="377"/>
      <c r="J367" s="377"/>
      <c r="K367" s="377"/>
      <c r="L367" s="377"/>
      <c r="M367" s="377"/>
      <c r="N367" s="377"/>
      <c r="O367" s="377"/>
      <c r="P367" s="377"/>
      <c r="Q367" s="377"/>
      <c r="R367" s="377"/>
      <c r="S367" s="377"/>
      <c r="T367" s="377"/>
      <c r="U367" s="377"/>
    </row>
    <row r="368">
      <c r="A368" s="378">
        <v>44593.0</v>
      </c>
      <c r="B368" s="379">
        <v>206128.0</v>
      </c>
      <c r="C368" s="380" t="s">
        <v>7939</v>
      </c>
      <c r="D368" s="380" t="s">
        <v>8309</v>
      </c>
      <c r="E368" s="380" t="s">
        <v>8309</v>
      </c>
      <c r="F368" s="377"/>
      <c r="G368" s="377"/>
      <c r="H368" s="377"/>
      <c r="I368" s="377"/>
      <c r="J368" s="377"/>
      <c r="K368" s="377"/>
      <c r="L368" s="377"/>
      <c r="M368" s="377"/>
      <c r="N368" s="377"/>
      <c r="O368" s="377"/>
      <c r="P368" s="377"/>
      <c r="Q368" s="377"/>
      <c r="R368" s="377"/>
      <c r="S368" s="377"/>
      <c r="T368" s="377"/>
      <c r="U368" s="377"/>
    </row>
    <row r="369">
      <c r="A369" s="378">
        <v>44593.0</v>
      </c>
      <c r="B369" s="379">
        <v>206128.0</v>
      </c>
      <c r="C369" s="380" t="s">
        <v>8507</v>
      </c>
      <c r="D369" s="380" t="s">
        <v>8309</v>
      </c>
      <c r="E369" s="380" t="s">
        <v>8309</v>
      </c>
      <c r="F369" s="377"/>
      <c r="G369" s="377"/>
      <c r="H369" s="377"/>
      <c r="I369" s="377"/>
      <c r="J369" s="377"/>
      <c r="K369" s="377"/>
      <c r="L369" s="377"/>
      <c r="M369" s="377"/>
      <c r="N369" s="377"/>
      <c r="O369" s="377"/>
      <c r="P369" s="377"/>
      <c r="Q369" s="377"/>
      <c r="R369" s="377"/>
      <c r="S369" s="377"/>
      <c r="T369" s="377"/>
      <c r="U369" s="377"/>
    </row>
    <row r="370">
      <c r="A370" s="378">
        <v>44593.0</v>
      </c>
      <c r="B370" s="379">
        <v>206129.0</v>
      </c>
      <c r="C370" s="380" t="s">
        <v>8507</v>
      </c>
      <c r="D370" s="380" t="s">
        <v>8309</v>
      </c>
      <c r="E370" s="380" t="s">
        <v>8309</v>
      </c>
      <c r="F370" s="377"/>
      <c r="G370" s="377"/>
      <c r="H370" s="377"/>
      <c r="I370" s="377"/>
      <c r="J370" s="377"/>
      <c r="K370" s="377"/>
      <c r="L370" s="377"/>
      <c r="M370" s="377"/>
      <c r="N370" s="377"/>
      <c r="O370" s="377"/>
      <c r="P370" s="377"/>
      <c r="Q370" s="377"/>
      <c r="R370" s="377"/>
      <c r="S370" s="377"/>
      <c r="T370" s="377"/>
      <c r="U370" s="377"/>
    </row>
    <row r="371">
      <c r="A371" s="378">
        <v>44593.0</v>
      </c>
      <c r="B371" s="379">
        <v>206129.0</v>
      </c>
      <c r="C371" s="380" t="s">
        <v>7556</v>
      </c>
      <c r="D371" s="379">
        <v>557.0</v>
      </c>
      <c r="E371" s="380" t="s">
        <v>8309</v>
      </c>
      <c r="F371" s="377"/>
      <c r="G371" s="377"/>
      <c r="H371" s="377"/>
      <c r="I371" s="377"/>
      <c r="J371" s="377"/>
      <c r="K371" s="377"/>
      <c r="L371" s="377"/>
      <c r="M371" s="377"/>
      <c r="N371" s="377"/>
      <c r="O371" s="377"/>
      <c r="P371" s="377"/>
      <c r="Q371" s="377"/>
      <c r="R371" s="377"/>
      <c r="S371" s="377"/>
      <c r="T371" s="377"/>
      <c r="U371" s="377"/>
    </row>
    <row r="372">
      <c r="A372" s="378">
        <v>44593.0</v>
      </c>
      <c r="B372" s="379">
        <v>206129.0</v>
      </c>
      <c r="C372" s="380" t="s">
        <v>7705</v>
      </c>
      <c r="D372" s="379">
        <v>137.0</v>
      </c>
      <c r="E372" s="380" t="s">
        <v>8309</v>
      </c>
      <c r="F372" s="377"/>
      <c r="G372" s="377"/>
      <c r="H372" s="377"/>
      <c r="I372" s="377"/>
      <c r="J372" s="377"/>
      <c r="K372" s="377"/>
      <c r="L372" s="377"/>
      <c r="M372" s="377"/>
      <c r="N372" s="377"/>
      <c r="O372" s="377"/>
      <c r="P372" s="377"/>
      <c r="Q372" s="377"/>
      <c r="R372" s="377"/>
      <c r="S372" s="377"/>
      <c r="T372" s="377"/>
      <c r="U372" s="377"/>
    </row>
    <row r="373">
      <c r="A373" s="378">
        <v>44593.0</v>
      </c>
      <c r="B373" s="379">
        <v>206131.0</v>
      </c>
      <c r="C373" s="380" t="s">
        <v>7569</v>
      </c>
      <c r="D373" s="379">
        <v>778.0</v>
      </c>
      <c r="E373" s="380" t="s">
        <v>8309</v>
      </c>
      <c r="F373" s="377"/>
      <c r="G373" s="377"/>
      <c r="H373" s="377"/>
      <c r="I373" s="377"/>
      <c r="J373" s="377"/>
      <c r="K373" s="377"/>
      <c r="L373" s="377"/>
      <c r="M373" s="377"/>
      <c r="N373" s="377"/>
      <c r="O373" s="377"/>
      <c r="P373" s="377"/>
      <c r="Q373" s="377"/>
      <c r="R373" s="377"/>
      <c r="S373" s="377"/>
      <c r="T373" s="377"/>
      <c r="U373" s="377"/>
    </row>
    <row r="374">
      <c r="A374" s="378">
        <v>44593.0</v>
      </c>
      <c r="B374" s="379">
        <v>206131.0</v>
      </c>
      <c r="C374" s="380" t="s">
        <v>8495</v>
      </c>
      <c r="D374" s="380" t="s">
        <v>8315</v>
      </c>
      <c r="E374" s="380" t="s">
        <v>8309</v>
      </c>
      <c r="F374" s="377"/>
      <c r="G374" s="377"/>
      <c r="H374" s="377"/>
      <c r="I374" s="377"/>
      <c r="J374" s="377"/>
      <c r="K374" s="377"/>
      <c r="L374" s="377"/>
      <c r="M374" s="377"/>
      <c r="N374" s="377"/>
      <c r="O374" s="377"/>
      <c r="P374" s="377"/>
      <c r="Q374" s="377"/>
      <c r="R374" s="377"/>
      <c r="S374" s="377"/>
      <c r="T374" s="377"/>
      <c r="U374" s="377"/>
    </row>
    <row r="375">
      <c r="A375" s="378">
        <v>44593.0</v>
      </c>
      <c r="B375" s="379">
        <v>206131.0</v>
      </c>
      <c r="C375" s="380" t="s">
        <v>7939</v>
      </c>
      <c r="D375" s="380" t="s">
        <v>8309</v>
      </c>
      <c r="E375" s="380" t="s">
        <v>8309</v>
      </c>
      <c r="F375" s="377"/>
      <c r="G375" s="377"/>
      <c r="H375" s="377"/>
      <c r="I375" s="377"/>
      <c r="J375" s="377"/>
      <c r="K375" s="377"/>
      <c r="L375" s="377"/>
      <c r="M375" s="377"/>
      <c r="N375" s="377"/>
      <c r="O375" s="377"/>
      <c r="P375" s="377"/>
      <c r="Q375" s="377"/>
      <c r="R375" s="377"/>
      <c r="S375" s="377"/>
      <c r="T375" s="377"/>
      <c r="U375" s="377"/>
    </row>
    <row r="376">
      <c r="A376" s="378">
        <v>44593.0</v>
      </c>
      <c r="B376" s="379">
        <v>206131.0</v>
      </c>
      <c r="C376" s="380" t="s">
        <v>8507</v>
      </c>
      <c r="D376" s="380" t="s">
        <v>8309</v>
      </c>
      <c r="E376" s="380" t="s">
        <v>8309</v>
      </c>
      <c r="F376" s="377"/>
      <c r="G376" s="377"/>
      <c r="H376" s="377"/>
      <c r="I376" s="377"/>
      <c r="J376" s="377"/>
      <c r="K376" s="377"/>
      <c r="L376" s="377"/>
      <c r="M376" s="377"/>
      <c r="N376" s="377"/>
      <c r="O376" s="377"/>
      <c r="P376" s="377"/>
      <c r="Q376" s="377"/>
      <c r="R376" s="377"/>
      <c r="S376" s="377"/>
      <c r="T376" s="377"/>
      <c r="U376" s="377"/>
    </row>
    <row r="377">
      <c r="A377" s="378">
        <v>44593.0</v>
      </c>
      <c r="B377" s="379">
        <v>206131.0</v>
      </c>
      <c r="C377" s="380" t="s">
        <v>7569</v>
      </c>
      <c r="D377" s="380" t="s">
        <v>8309</v>
      </c>
      <c r="E377" s="380" t="s">
        <v>8309</v>
      </c>
      <c r="F377" s="377"/>
      <c r="G377" s="377"/>
      <c r="H377" s="377"/>
      <c r="I377" s="377"/>
      <c r="J377" s="377"/>
      <c r="K377" s="377"/>
      <c r="L377" s="377"/>
      <c r="M377" s="377"/>
      <c r="N377" s="377"/>
      <c r="O377" s="377"/>
      <c r="P377" s="377"/>
      <c r="Q377" s="377"/>
      <c r="R377" s="377"/>
      <c r="S377" s="377"/>
      <c r="T377" s="377"/>
      <c r="U377" s="377"/>
    </row>
    <row r="378">
      <c r="A378" s="378">
        <v>44593.0</v>
      </c>
      <c r="B378" s="379">
        <v>206131.0</v>
      </c>
      <c r="C378" s="380" t="s">
        <v>8313</v>
      </c>
      <c r="D378" s="379">
        <v>224.0</v>
      </c>
      <c r="E378" s="380" t="s">
        <v>8309</v>
      </c>
      <c r="F378" s="377"/>
      <c r="G378" s="377"/>
      <c r="H378" s="377"/>
      <c r="I378" s="377"/>
      <c r="J378" s="377"/>
      <c r="K378" s="377"/>
      <c r="L378" s="377"/>
      <c r="M378" s="377"/>
      <c r="N378" s="377"/>
      <c r="O378" s="377"/>
      <c r="P378" s="377"/>
      <c r="Q378" s="377"/>
      <c r="R378" s="377"/>
      <c r="S378" s="377"/>
      <c r="T378" s="377"/>
      <c r="U378" s="377"/>
    </row>
    <row r="379">
      <c r="A379" s="378">
        <v>44585.0</v>
      </c>
      <c r="B379" s="379">
        <v>206133.0</v>
      </c>
      <c r="C379" s="380" t="s">
        <v>8507</v>
      </c>
      <c r="D379" s="380" t="s">
        <v>8309</v>
      </c>
      <c r="E379" s="380" t="s">
        <v>8309</v>
      </c>
      <c r="F379" s="377"/>
      <c r="G379" s="377"/>
      <c r="H379" s="377"/>
      <c r="I379" s="377"/>
      <c r="J379" s="377"/>
      <c r="K379" s="377"/>
      <c r="L379" s="377"/>
      <c r="M379" s="377"/>
      <c r="N379" s="377"/>
      <c r="O379" s="377"/>
      <c r="P379" s="377"/>
      <c r="Q379" s="377"/>
      <c r="R379" s="377"/>
      <c r="S379" s="377"/>
      <c r="T379" s="377"/>
      <c r="U379" s="377"/>
    </row>
    <row r="380">
      <c r="A380" s="378">
        <v>44593.0</v>
      </c>
      <c r="B380" s="379">
        <v>206134.0</v>
      </c>
      <c r="C380" s="380" t="s">
        <v>7606</v>
      </c>
      <c r="D380" s="380" t="s">
        <v>8315</v>
      </c>
      <c r="E380" s="380" t="s">
        <v>8309</v>
      </c>
      <c r="F380" s="377"/>
      <c r="G380" s="377"/>
      <c r="H380" s="377"/>
      <c r="I380" s="377"/>
      <c r="J380" s="377"/>
      <c r="K380" s="377"/>
      <c r="L380" s="377"/>
      <c r="M380" s="377"/>
      <c r="N380" s="377"/>
      <c r="O380" s="377"/>
      <c r="P380" s="377"/>
      <c r="Q380" s="377"/>
      <c r="R380" s="377"/>
      <c r="S380" s="377"/>
      <c r="T380" s="377"/>
      <c r="U380" s="377"/>
    </row>
    <row r="381">
      <c r="A381" s="378">
        <v>44593.0</v>
      </c>
      <c r="B381" s="379">
        <v>206134.0</v>
      </c>
      <c r="C381" s="380" t="s">
        <v>7576</v>
      </c>
      <c r="D381" s="380" t="s">
        <v>8315</v>
      </c>
      <c r="E381" s="380" t="s">
        <v>8309</v>
      </c>
      <c r="F381" s="377"/>
      <c r="G381" s="377"/>
      <c r="H381" s="377"/>
      <c r="I381" s="377"/>
      <c r="J381" s="377"/>
      <c r="K381" s="377"/>
      <c r="L381" s="377"/>
      <c r="M381" s="377"/>
      <c r="N381" s="377"/>
      <c r="O381" s="377"/>
      <c r="P381" s="377"/>
      <c r="Q381" s="377"/>
      <c r="R381" s="377"/>
      <c r="S381" s="377"/>
      <c r="T381" s="377"/>
      <c r="U381" s="377"/>
    </row>
    <row r="382">
      <c r="A382" s="378">
        <v>44585.0</v>
      </c>
      <c r="B382" s="379">
        <v>206135.0</v>
      </c>
      <c r="C382" s="380" t="s">
        <v>8342</v>
      </c>
      <c r="D382" s="380" t="s">
        <v>8309</v>
      </c>
      <c r="E382" s="380" t="s">
        <v>8309</v>
      </c>
      <c r="F382" s="377"/>
      <c r="G382" s="377"/>
      <c r="H382" s="377"/>
      <c r="I382" s="377"/>
      <c r="J382" s="377"/>
      <c r="K382" s="377"/>
      <c r="L382" s="377"/>
      <c r="M382" s="377"/>
      <c r="N382" s="377"/>
      <c r="O382" s="377"/>
      <c r="P382" s="377"/>
      <c r="Q382" s="377"/>
      <c r="R382" s="377"/>
      <c r="S382" s="377"/>
      <c r="T382" s="377"/>
      <c r="U382" s="377"/>
    </row>
    <row r="383">
      <c r="A383" s="378">
        <v>44585.0</v>
      </c>
      <c r="B383" s="379">
        <v>206135.0</v>
      </c>
      <c r="C383" s="380" t="s">
        <v>8507</v>
      </c>
      <c r="D383" s="380" t="s">
        <v>8309</v>
      </c>
      <c r="E383" s="380" t="s">
        <v>8309</v>
      </c>
      <c r="F383" s="377"/>
      <c r="G383" s="377"/>
      <c r="H383" s="377"/>
      <c r="I383" s="377"/>
      <c r="J383" s="377"/>
      <c r="K383" s="377"/>
      <c r="L383" s="377"/>
      <c r="M383" s="377"/>
      <c r="N383" s="377"/>
      <c r="O383" s="377"/>
      <c r="P383" s="377"/>
      <c r="Q383" s="377"/>
      <c r="R383" s="377"/>
      <c r="S383" s="377"/>
      <c r="T383" s="377"/>
      <c r="U383" s="377"/>
    </row>
    <row r="384">
      <c r="A384" s="378">
        <v>44585.0</v>
      </c>
      <c r="B384" s="379">
        <v>206136.0</v>
      </c>
      <c r="C384" s="380" t="s">
        <v>8318</v>
      </c>
      <c r="D384" s="380" t="s">
        <v>8309</v>
      </c>
      <c r="E384" s="380" t="s">
        <v>8309</v>
      </c>
      <c r="F384" s="377"/>
      <c r="G384" s="377"/>
      <c r="H384" s="377"/>
      <c r="I384" s="377"/>
      <c r="J384" s="377"/>
      <c r="K384" s="377"/>
      <c r="L384" s="377"/>
      <c r="M384" s="377"/>
      <c r="N384" s="377"/>
      <c r="O384" s="377"/>
      <c r="P384" s="377"/>
      <c r="Q384" s="377"/>
      <c r="R384" s="377"/>
      <c r="S384" s="377"/>
      <c r="T384" s="377"/>
      <c r="U384" s="377"/>
    </row>
    <row r="385">
      <c r="A385" s="378">
        <v>44585.0</v>
      </c>
      <c r="B385" s="379">
        <v>206136.0</v>
      </c>
      <c r="C385" s="380" t="s">
        <v>8583</v>
      </c>
      <c r="D385" s="380" t="s">
        <v>8309</v>
      </c>
      <c r="E385" s="380" t="s">
        <v>8309</v>
      </c>
      <c r="F385" s="377"/>
      <c r="G385" s="377"/>
      <c r="H385" s="377"/>
      <c r="I385" s="377"/>
      <c r="J385" s="377"/>
      <c r="K385" s="377"/>
      <c r="L385" s="377"/>
      <c r="M385" s="377"/>
      <c r="N385" s="377"/>
      <c r="O385" s="377"/>
      <c r="P385" s="377"/>
      <c r="Q385" s="377"/>
      <c r="R385" s="377"/>
      <c r="S385" s="377"/>
      <c r="T385" s="377"/>
      <c r="U385" s="377"/>
    </row>
    <row r="386">
      <c r="A386" s="378">
        <v>44585.0</v>
      </c>
      <c r="B386" s="379">
        <v>206136.0</v>
      </c>
      <c r="C386" s="380" t="s">
        <v>7576</v>
      </c>
      <c r="D386" s="380" t="s">
        <v>8315</v>
      </c>
      <c r="E386" s="380" t="s">
        <v>8309</v>
      </c>
      <c r="F386" s="377"/>
      <c r="G386" s="377"/>
      <c r="H386" s="377"/>
      <c r="I386" s="377"/>
      <c r="J386" s="377"/>
      <c r="K386" s="377"/>
      <c r="L386" s="377"/>
      <c r="M386" s="377"/>
      <c r="N386" s="377"/>
      <c r="O386" s="377"/>
      <c r="P386" s="377"/>
      <c r="Q386" s="377"/>
      <c r="R386" s="377"/>
      <c r="S386" s="377"/>
      <c r="T386" s="377"/>
      <c r="U386" s="377"/>
    </row>
    <row r="387">
      <c r="A387" s="378">
        <v>44593.0</v>
      </c>
      <c r="B387" s="379">
        <v>206137.0</v>
      </c>
      <c r="C387" s="380" t="s">
        <v>7570</v>
      </c>
      <c r="D387" s="380" t="s">
        <v>8315</v>
      </c>
      <c r="E387" s="380" t="s">
        <v>8309</v>
      </c>
      <c r="F387" s="377"/>
      <c r="G387" s="377"/>
      <c r="H387" s="377"/>
      <c r="I387" s="377"/>
      <c r="J387" s="377"/>
      <c r="K387" s="377"/>
      <c r="L387" s="377"/>
      <c r="M387" s="377"/>
      <c r="N387" s="377"/>
      <c r="O387" s="377"/>
      <c r="P387" s="377"/>
      <c r="Q387" s="377"/>
      <c r="R387" s="377"/>
      <c r="S387" s="377"/>
      <c r="T387" s="377"/>
      <c r="U387" s="377"/>
    </row>
    <row r="388">
      <c r="A388" s="378">
        <v>44593.0</v>
      </c>
      <c r="B388" s="379">
        <v>206137.0</v>
      </c>
      <c r="C388" s="380" t="s">
        <v>7705</v>
      </c>
      <c r="D388" s="379">
        <v>748.0</v>
      </c>
      <c r="E388" s="380" t="s">
        <v>8309</v>
      </c>
      <c r="F388" s="377"/>
      <c r="G388" s="377"/>
      <c r="H388" s="377"/>
      <c r="I388" s="377"/>
      <c r="J388" s="377"/>
      <c r="K388" s="377"/>
      <c r="L388" s="377"/>
      <c r="M388" s="377"/>
      <c r="N388" s="377"/>
      <c r="O388" s="377"/>
      <c r="P388" s="377"/>
      <c r="Q388" s="377"/>
      <c r="R388" s="377"/>
      <c r="S388" s="377"/>
      <c r="T388" s="377"/>
      <c r="U388" s="377"/>
    </row>
    <row r="389">
      <c r="A389" s="378">
        <v>44585.0</v>
      </c>
      <c r="B389" s="379">
        <v>206138.0</v>
      </c>
      <c r="C389" s="380" t="s">
        <v>7939</v>
      </c>
      <c r="D389" s="380" t="s">
        <v>8309</v>
      </c>
      <c r="E389" s="380" t="s">
        <v>8309</v>
      </c>
      <c r="F389" s="377"/>
      <c r="G389" s="377"/>
      <c r="H389" s="377"/>
      <c r="I389" s="377"/>
      <c r="J389" s="377"/>
      <c r="K389" s="377"/>
      <c r="L389" s="377"/>
      <c r="M389" s="377"/>
      <c r="N389" s="377"/>
      <c r="O389" s="377"/>
      <c r="P389" s="377"/>
      <c r="Q389" s="377"/>
      <c r="R389" s="377"/>
      <c r="S389" s="377"/>
      <c r="T389" s="377"/>
      <c r="U389" s="377"/>
    </row>
    <row r="390">
      <c r="A390" s="378">
        <v>44585.0</v>
      </c>
      <c r="B390" s="379">
        <v>206138.0</v>
      </c>
      <c r="C390" s="380" t="s">
        <v>8507</v>
      </c>
      <c r="D390" s="380" t="s">
        <v>8309</v>
      </c>
      <c r="E390" s="380" t="s">
        <v>8309</v>
      </c>
      <c r="F390" s="377"/>
      <c r="G390" s="377"/>
      <c r="H390" s="377"/>
      <c r="I390" s="377"/>
      <c r="J390" s="377"/>
      <c r="K390" s="377"/>
      <c r="L390" s="377"/>
      <c r="M390" s="377"/>
      <c r="N390" s="377"/>
      <c r="O390" s="377"/>
      <c r="P390" s="377"/>
      <c r="Q390" s="377"/>
      <c r="R390" s="377"/>
      <c r="S390" s="377"/>
      <c r="T390" s="377"/>
      <c r="U390" s="377"/>
    </row>
    <row r="391">
      <c r="A391" s="378">
        <v>44593.0</v>
      </c>
      <c r="B391" s="379">
        <v>206139.0</v>
      </c>
      <c r="C391" s="380" t="s">
        <v>35</v>
      </c>
      <c r="D391" s="380" t="s">
        <v>8309</v>
      </c>
      <c r="E391" s="380" t="s">
        <v>8309</v>
      </c>
      <c r="F391" s="377"/>
      <c r="G391" s="377"/>
      <c r="H391" s="377"/>
      <c r="I391" s="377"/>
      <c r="J391" s="377"/>
      <c r="K391" s="377"/>
      <c r="L391" s="377"/>
      <c r="M391" s="377"/>
      <c r="N391" s="377"/>
      <c r="O391" s="377"/>
      <c r="P391" s="377"/>
      <c r="Q391" s="377"/>
      <c r="R391" s="377"/>
      <c r="S391" s="377"/>
      <c r="T391" s="377"/>
      <c r="U391" s="377"/>
    </row>
    <row r="392">
      <c r="A392" s="378">
        <v>44593.0</v>
      </c>
      <c r="B392" s="379">
        <v>206139.0</v>
      </c>
      <c r="C392" s="380" t="s">
        <v>7576</v>
      </c>
      <c r="D392" s="380" t="s">
        <v>8315</v>
      </c>
      <c r="E392" s="380" t="s">
        <v>8309</v>
      </c>
      <c r="F392" s="377"/>
      <c r="G392" s="377"/>
      <c r="H392" s="377"/>
      <c r="I392" s="377"/>
      <c r="J392" s="377"/>
      <c r="K392" s="377"/>
      <c r="L392" s="377"/>
      <c r="M392" s="377"/>
      <c r="N392" s="377"/>
      <c r="O392" s="377"/>
      <c r="P392" s="377"/>
      <c r="Q392" s="377"/>
      <c r="R392" s="377"/>
      <c r="S392" s="377"/>
      <c r="T392" s="377"/>
      <c r="U392" s="377"/>
    </row>
    <row r="393">
      <c r="A393" s="378">
        <v>44585.0</v>
      </c>
      <c r="B393" s="379">
        <v>206141.0</v>
      </c>
      <c r="C393" s="380" t="s">
        <v>8507</v>
      </c>
      <c r="D393" s="380" t="s">
        <v>8309</v>
      </c>
      <c r="E393" s="380" t="s">
        <v>8309</v>
      </c>
      <c r="F393" s="377"/>
      <c r="G393" s="377"/>
      <c r="H393" s="377"/>
      <c r="I393" s="377"/>
      <c r="J393" s="377"/>
      <c r="K393" s="377"/>
      <c r="L393" s="377"/>
      <c r="M393" s="377"/>
      <c r="N393" s="377"/>
      <c r="O393" s="377"/>
      <c r="P393" s="377"/>
      <c r="Q393" s="377"/>
      <c r="R393" s="377"/>
      <c r="S393" s="377"/>
      <c r="T393" s="377"/>
      <c r="U393" s="377"/>
    </row>
    <row r="394">
      <c r="A394" s="378">
        <v>44585.0</v>
      </c>
      <c r="B394" s="379">
        <v>206141.0</v>
      </c>
      <c r="C394" s="380" t="s">
        <v>7569</v>
      </c>
      <c r="D394" s="380" t="s">
        <v>8309</v>
      </c>
      <c r="E394" s="380" t="s">
        <v>8309</v>
      </c>
      <c r="F394" s="377"/>
      <c r="G394" s="377"/>
      <c r="H394" s="377"/>
      <c r="I394" s="377"/>
      <c r="J394" s="377"/>
      <c r="K394" s="377"/>
      <c r="L394" s="377"/>
      <c r="M394" s="377"/>
      <c r="N394" s="377"/>
      <c r="O394" s="377"/>
      <c r="P394" s="377"/>
      <c r="Q394" s="377"/>
      <c r="R394" s="377"/>
      <c r="S394" s="377"/>
      <c r="T394" s="377"/>
      <c r="U394" s="377"/>
    </row>
    <row r="395">
      <c r="A395" s="378">
        <v>44593.0</v>
      </c>
      <c r="B395" s="379">
        <v>206142.0</v>
      </c>
      <c r="C395" s="380" t="s">
        <v>8507</v>
      </c>
      <c r="D395" s="380" t="s">
        <v>8309</v>
      </c>
      <c r="E395" s="380" t="s">
        <v>8309</v>
      </c>
      <c r="F395" s="377"/>
      <c r="G395" s="377"/>
      <c r="H395" s="377"/>
      <c r="I395" s="377"/>
      <c r="J395" s="377"/>
      <c r="K395" s="377"/>
      <c r="L395" s="377"/>
      <c r="M395" s="377"/>
      <c r="N395" s="377"/>
      <c r="O395" s="377"/>
      <c r="P395" s="377"/>
      <c r="Q395" s="377"/>
      <c r="R395" s="377"/>
      <c r="S395" s="377"/>
      <c r="T395" s="377"/>
      <c r="U395" s="377"/>
    </row>
    <row r="396">
      <c r="A396" s="378">
        <v>44593.0</v>
      </c>
      <c r="B396" s="379">
        <v>206142.0</v>
      </c>
      <c r="C396" s="380" t="s">
        <v>7566</v>
      </c>
      <c r="D396" s="379">
        <v>1030.0</v>
      </c>
      <c r="E396" s="380" t="s">
        <v>8309</v>
      </c>
      <c r="F396" s="377"/>
      <c r="G396" s="377"/>
      <c r="H396" s="377"/>
      <c r="I396" s="377"/>
      <c r="J396" s="377"/>
      <c r="K396" s="377"/>
      <c r="L396" s="377"/>
      <c r="M396" s="377"/>
      <c r="N396" s="377"/>
      <c r="O396" s="377"/>
      <c r="P396" s="377"/>
      <c r="Q396" s="377"/>
      <c r="R396" s="377"/>
      <c r="S396" s="377"/>
      <c r="T396" s="377"/>
      <c r="U396" s="377"/>
    </row>
    <row r="397">
      <c r="A397" s="378">
        <v>44593.0</v>
      </c>
      <c r="B397" s="379">
        <v>206142.0</v>
      </c>
      <c r="C397" s="380" t="s">
        <v>8494</v>
      </c>
      <c r="D397" s="379">
        <v>1630.0</v>
      </c>
      <c r="E397" s="380" t="s">
        <v>8309</v>
      </c>
      <c r="F397" s="377"/>
      <c r="G397" s="377"/>
      <c r="H397" s="377"/>
      <c r="I397" s="377"/>
      <c r="J397" s="377"/>
      <c r="K397" s="377"/>
      <c r="L397" s="377"/>
      <c r="M397" s="377"/>
      <c r="N397" s="377"/>
      <c r="O397" s="377"/>
      <c r="P397" s="377"/>
      <c r="Q397" s="377"/>
      <c r="R397" s="377"/>
      <c r="S397" s="377"/>
      <c r="T397" s="377"/>
      <c r="U397" s="377"/>
    </row>
    <row r="398">
      <c r="A398" s="378">
        <v>44593.0</v>
      </c>
      <c r="B398" s="379">
        <v>206142.0</v>
      </c>
      <c r="C398" s="380" t="s">
        <v>7576</v>
      </c>
      <c r="D398" s="380" t="s">
        <v>8315</v>
      </c>
      <c r="E398" s="380" t="s">
        <v>8309</v>
      </c>
      <c r="F398" s="377"/>
      <c r="G398" s="377"/>
      <c r="H398" s="377"/>
      <c r="I398" s="377"/>
      <c r="J398" s="377"/>
      <c r="K398" s="377"/>
      <c r="L398" s="377"/>
      <c r="M398" s="377"/>
      <c r="N398" s="377"/>
      <c r="O398" s="377"/>
      <c r="P398" s="377"/>
      <c r="Q398" s="377"/>
      <c r="R398" s="377"/>
      <c r="S398" s="377"/>
      <c r="T398" s="377"/>
      <c r="U398" s="377"/>
    </row>
    <row r="399">
      <c r="A399" s="378">
        <v>44585.0</v>
      </c>
      <c r="B399" s="379">
        <v>206144.0</v>
      </c>
      <c r="C399" s="380" t="s">
        <v>8507</v>
      </c>
      <c r="D399" s="380" t="s">
        <v>8309</v>
      </c>
      <c r="E399" s="380" t="s">
        <v>8309</v>
      </c>
      <c r="F399" s="377"/>
      <c r="G399" s="377"/>
      <c r="H399" s="377"/>
      <c r="I399" s="377"/>
      <c r="J399" s="377"/>
      <c r="K399" s="377"/>
      <c r="L399" s="377"/>
      <c r="M399" s="377"/>
      <c r="N399" s="377"/>
      <c r="O399" s="377"/>
      <c r="P399" s="377"/>
      <c r="Q399" s="377"/>
      <c r="R399" s="377"/>
      <c r="S399" s="377"/>
      <c r="T399" s="377"/>
      <c r="U399" s="377"/>
    </row>
    <row r="400">
      <c r="A400" s="378">
        <v>44585.0</v>
      </c>
      <c r="B400" s="379">
        <v>206144.0</v>
      </c>
      <c r="C400" s="380" t="s">
        <v>7566</v>
      </c>
      <c r="D400" s="379">
        <v>1130.0</v>
      </c>
      <c r="E400" s="380" t="s">
        <v>8309</v>
      </c>
      <c r="F400" s="377"/>
      <c r="G400" s="377"/>
      <c r="H400" s="377"/>
      <c r="I400" s="377"/>
      <c r="J400" s="377"/>
      <c r="K400" s="377"/>
      <c r="L400" s="377"/>
      <c r="M400" s="377"/>
      <c r="N400" s="377"/>
      <c r="O400" s="377"/>
      <c r="P400" s="377"/>
      <c r="Q400" s="377"/>
      <c r="R400" s="377"/>
      <c r="S400" s="377"/>
      <c r="T400" s="377"/>
      <c r="U400" s="377"/>
    </row>
    <row r="401">
      <c r="A401" s="378">
        <v>44585.0</v>
      </c>
      <c r="B401" s="379">
        <v>206144.0</v>
      </c>
      <c r="C401" s="380" t="s">
        <v>8494</v>
      </c>
      <c r="D401" s="379">
        <v>1570.0</v>
      </c>
      <c r="E401" s="380" t="s">
        <v>8309</v>
      </c>
      <c r="F401" s="377"/>
      <c r="G401" s="377"/>
      <c r="H401" s="377"/>
      <c r="I401" s="377"/>
      <c r="J401" s="377"/>
      <c r="K401" s="377"/>
      <c r="L401" s="377"/>
      <c r="M401" s="377"/>
      <c r="N401" s="377"/>
      <c r="O401" s="377"/>
      <c r="P401" s="377"/>
      <c r="Q401" s="377"/>
      <c r="R401" s="377"/>
      <c r="S401" s="377"/>
      <c r="T401" s="377"/>
      <c r="U401" s="377"/>
    </row>
    <row r="402">
      <c r="A402" s="378">
        <v>44593.0</v>
      </c>
      <c r="B402" s="379">
        <v>206145.0</v>
      </c>
      <c r="C402" s="380" t="s">
        <v>7705</v>
      </c>
      <c r="D402" s="380" t="s">
        <v>8315</v>
      </c>
      <c r="E402" s="380" t="s">
        <v>8309</v>
      </c>
      <c r="F402" s="377"/>
      <c r="G402" s="377"/>
      <c r="H402" s="377"/>
      <c r="I402" s="377"/>
      <c r="J402" s="377"/>
      <c r="K402" s="377"/>
      <c r="L402" s="377"/>
      <c r="M402" s="377"/>
      <c r="N402" s="377"/>
      <c r="O402" s="377"/>
      <c r="P402" s="377"/>
      <c r="Q402" s="377"/>
      <c r="R402" s="377"/>
      <c r="S402" s="377"/>
      <c r="T402" s="377"/>
      <c r="U402" s="377"/>
    </row>
    <row r="403">
      <c r="A403" s="378">
        <v>44593.0</v>
      </c>
      <c r="B403" s="379">
        <v>206145.0</v>
      </c>
      <c r="C403" s="380" t="s">
        <v>7566</v>
      </c>
      <c r="D403" s="379">
        <v>147.0</v>
      </c>
      <c r="E403" s="380" t="s">
        <v>8309</v>
      </c>
      <c r="F403" s="377"/>
      <c r="G403" s="377"/>
      <c r="H403" s="377"/>
      <c r="I403" s="377"/>
      <c r="J403" s="377"/>
      <c r="K403" s="377"/>
      <c r="L403" s="377"/>
      <c r="M403" s="377"/>
      <c r="N403" s="377"/>
      <c r="O403" s="377"/>
      <c r="P403" s="377"/>
      <c r="Q403" s="377"/>
      <c r="R403" s="377"/>
      <c r="S403" s="377"/>
      <c r="T403" s="377"/>
      <c r="U403" s="377"/>
    </row>
    <row r="404">
      <c r="A404" s="378">
        <v>44593.0</v>
      </c>
      <c r="B404" s="379">
        <v>206145.0</v>
      </c>
      <c r="C404" s="380" t="s">
        <v>8494</v>
      </c>
      <c r="D404" s="379">
        <v>592.0</v>
      </c>
      <c r="E404" s="380" t="s">
        <v>8309</v>
      </c>
      <c r="F404" s="377"/>
      <c r="G404" s="377"/>
      <c r="H404" s="377"/>
      <c r="I404" s="377"/>
      <c r="J404" s="377"/>
      <c r="K404" s="377"/>
      <c r="L404" s="377"/>
      <c r="M404" s="377"/>
      <c r="N404" s="377"/>
      <c r="O404" s="377"/>
      <c r="P404" s="377"/>
      <c r="Q404" s="377"/>
      <c r="R404" s="377"/>
      <c r="S404" s="377"/>
      <c r="T404" s="377"/>
      <c r="U404" s="377"/>
    </row>
    <row r="405">
      <c r="A405" s="378">
        <v>44593.0</v>
      </c>
      <c r="B405" s="379">
        <v>206145.0</v>
      </c>
      <c r="C405" s="380" t="s">
        <v>7570</v>
      </c>
      <c r="D405" s="380" t="s">
        <v>8315</v>
      </c>
      <c r="E405" s="380" t="s">
        <v>8309</v>
      </c>
      <c r="F405" s="377"/>
      <c r="G405" s="377"/>
      <c r="H405" s="377"/>
      <c r="I405" s="377"/>
      <c r="J405" s="377"/>
      <c r="K405" s="377"/>
      <c r="L405" s="377"/>
      <c r="M405" s="377"/>
      <c r="N405" s="377"/>
      <c r="O405" s="377"/>
      <c r="P405" s="377"/>
      <c r="Q405" s="377"/>
      <c r="R405" s="377"/>
      <c r="S405" s="377"/>
      <c r="T405" s="377"/>
      <c r="U405" s="377"/>
    </row>
    <row r="406">
      <c r="A406" s="378">
        <v>44593.0</v>
      </c>
      <c r="B406" s="379">
        <v>206145.0</v>
      </c>
      <c r="C406" s="380" t="s">
        <v>8507</v>
      </c>
      <c r="D406" s="380" t="s">
        <v>8309</v>
      </c>
      <c r="E406" s="380" t="s">
        <v>8309</v>
      </c>
      <c r="F406" s="377"/>
      <c r="G406" s="377"/>
      <c r="H406" s="377"/>
      <c r="I406" s="377"/>
      <c r="J406" s="377"/>
      <c r="K406" s="377"/>
      <c r="L406" s="377"/>
      <c r="M406" s="377"/>
      <c r="N406" s="377"/>
      <c r="O406" s="377"/>
      <c r="P406" s="377"/>
      <c r="Q406" s="377"/>
      <c r="R406" s="377"/>
      <c r="S406" s="377"/>
      <c r="T406" s="377"/>
      <c r="U406" s="377"/>
    </row>
    <row r="407">
      <c r="A407" s="378">
        <v>44585.0</v>
      </c>
      <c r="B407" s="379">
        <v>206146.0</v>
      </c>
      <c r="C407" s="380" t="s">
        <v>8507</v>
      </c>
      <c r="D407" s="380" t="s">
        <v>8309</v>
      </c>
      <c r="E407" s="380" t="s">
        <v>8309</v>
      </c>
      <c r="F407" s="377"/>
      <c r="G407" s="377"/>
      <c r="H407" s="377"/>
      <c r="I407" s="377"/>
      <c r="J407" s="377"/>
      <c r="K407" s="377"/>
      <c r="L407" s="377"/>
      <c r="M407" s="377"/>
      <c r="N407" s="377"/>
      <c r="O407" s="377"/>
      <c r="P407" s="377"/>
      <c r="Q407" s="377"/>
      <c r="R407" s="377"/>
      <c r="S407" s="377"/>
      <c r="T407" s="377"/>
      <c r="U407" s="377"/>
    </row>
    <row r="408">
      <c r="A408" s="378">
        <v>44593.0</v>
      </c>
      <c r="B408" s="379">
        <v>206147.0</v>
      </c>
      <c r="C408" s="380" t="s">
        <v>7606</v>
      </c>
      <c r="D408" s="379">
        <v>522.0</v>
      </c>
      <c r="E408" s="380" t="s">
        <v>8309</v>
      </c>
      <c r="F408" s="377"/>
      <c r="G408" s="377"/>
      <c r="H408" s="377"/>
      <c r="I408" s="377"/>
      <c r="J408" s="377"/>
      <c r="K408" s="377"/>
      <c r="L408" s="377"/>
      <c r="M408" s="377"/>
      <c r="N408" s="377"/>
      <c r="O408" s="377"/>
      <c r="P408" s="377"/>
      <c r="Q408" s="377"/>
      <c r="R408" s="377"/>
      <c r="S408" s="377"/>
      <c r="T408" s="377"/>
      <c r="U408" s="377"/>
    </row>
    <row r="409">
      <c r="A409" s="378">
        <v>44593.0</v>
      </c>
      <c r="B409" s="379">
        <v>206150.0</v>
      </c>
      <c r="C409" s="380" t="s">
        <v>7569</v>
      </c>
      <c r="D409" s="379">
        <v>1730.0</v>
      </c>
      <c r="E409" s="380" t="s">
        <v>8309</v>
      </c>
      <c r="F409" s="377"/>
      <c r="G409" s="377"/>
      <c r="H409" s="377"/>
      <c r="I409" s="377"/>
      <c r="J409" s="377"/>
      <c r="K409" s="377"/>
      <c r="L409" s="377"/>
      <c r="M409" s="377"/>
      <c r="N409" s="377"/>
      <c r="O409" s="377"/>
      <c r="P409" s="377"/>
      <c r="Q409" s="377"/>
      <c r="R409" s="377"/>
      <c r="S409" s="377"/>
      <c r="T409" s="377"/>
      <c r="U409" s="377"/>
    </row>
    <row r="410">
      <c r="A410" s="378">
        <v>44593.0</v>
      </c>
      <c r="B410" s="379">
        <v>206150.0</v>
      </c>
      <c r="C410" s="380" t="s">
        <v>8581</v>
      </c>
      <c r="D410" s="379">
        <v>54.3</v>
      </c>
      <c r="E410" s="380" t="s">
        <v>8309</v>
      </c>
      <c r="F410" s="377"/>
      <c r="G410" s="377"/>
      <c r="H410" s="377"/>
      <c r="I410" s="377"/>
      <c r="J410" s="377"/>
      <c r="K410" s="377"/>
      <c r="L410" s="377"/>
      <c r="M410" s="377"/>
      <c r="N410" s="377"/>
      <c r="O410" s="377"/>
      <c r="P410" s="377"/>
      <c r="Q410" s="377"/>
      <c r="R410" s="377"/>
      <c r="S410" s="377"/>
      <c r="T410" s="377"/>
      <c r="U410" s="377"/>
    </row>
    <row r="411">
      <c r="A411" s="378">
        <v>44593.0</v>
      </c>
      <c r="B411" s="379">
        <v>206150.0</v>
      </c>
      <c r="C411" s="380" t="s">
        <v>8495</v>
      </c>
      <c r="D411" s="379">
        <v>1080.0</v>
      </c>
      <c r="E411" s="380" t="s">
        <v>8309</v>
      </c>
      <c r="F411" s="377"/>
      <c r="G411" s="377"/>
      <c r="H411" s="377"/>
      <c r="I411" s="377"/>
      <c r="J411" s="377"/>
      <c r="K411" s="377"/>
      <c r="L411" s="377"/>
      <c r="M411" s="377"/>
      <c r="N411" s="377"/>
      <c r="O411" s="377"/>
      <c r="P411" s="377"/>
      <c r="Q411" s="377"/>
      <c r="R411" s="377"/>
      <c r="S411" s="377"/>
      <c r="T411" s="377"/>
      <c r="U411" s="377"/>
    </row>
    <row r="412">
      <c r="A412" s="378">
        <v>44593.0</v>
      </c>
      <c r="B412" s="379">
        <v>206150.0</v>
      </c>
      <c r="C412" s="380" t="s">
        <v>8507</v>
      </c>
      <c r="D412" s="380" t="s">
        <v>8309</v>
      </c>
      <c r="E412" s="380" t="s">
        <v>8309</v>
      </c>
      <c r="F412" s="377"/>
      <c r="G412" s="377"/>
      <c r="H412" s="377"/>
      <c r="I412" s="377"/>
      <c r="J412" s="377"/>
      <c r="K412" s="377"/>
      <c r="L412" s="377"/>
      <c r="M412" s="377"/>
      <c r="N412" s="377"/>
      <c r="O412" s="377"/>
      <c r="P412" s="377"/>
      <c r="Q412" s="377"/>
      <c r="R412" s="377"/>
      <c r="S412" s="377"/>
      <c r="T412" s="377"/>
      <c r="U412" s="377"/>
    </row>
    <row r="413">
      <c r="A413" s="378">
        <v>44593.0</v>
      </c>
      <c r="B413" s="379">
        <v>206150.0</v>
      </c>
      <c r="C413" s="380" t="s">
        <v>7569</v>
      </c>
      <c r="D413" s="380" t="s">
        <v>8309</v>
      </c>
      <c r="E413" s="380" t="s">
        <v>8309</v>
      </c>
      <c r="F413" s="377"/>
      <c r="G413" s="377"/>
      <c r="H413" s="377"/>
      <c r="I413" s="377"/>
      <c r="J413" s="377"/>
      <c r="K413" s="377"/>
      <c r="L413" s="377"/>
      <c r="M413" s="377"/>
      <c r="N413" s="377"/>
      <c r="O413" s="377"/>
      <c r="P413" s="377"/>
      <c r="Q413" s="377"/>
      <c r="R413" s="377"/>
      <c r="S413" s="377"/>
      <c r="T413" s="377"/>
      <c r="U413" s="377"/>
    </row>
    <row r="414">
      <c r="A414" s="378">
        <v>44593.0</v>
      </c>
      <c r="B414" s="379">
        <v>206151.0</v>
      </c>
      <c r="C414" s="380" t="s">
        <v>7569</v>
      </c>
      <c r="D414" s="379">
        <v>833.0</v>
      </c>
      <c r="E414" s="380" t="s">
        <v>8309</v>
      </c>
      <c r="F414" s="377"/>
      <c r="G414" s="377"/>
      <c r="H414" s="377"/>
      <c r="I414" s="377"/>
      <c r="J414" s="377"/>
      <c r="K414" s="377"/>
      <c r="L414" s="377"/>
      <c r="M414" s="377"/>
      <c r="N414" s="377"/>
      <c r="O414" s="377"/>
      <c r="P414" s="377"/>
      <c r="Q414" s="377"/>
      <c r="R414" s="377"/>
      <c r="S414" s="377"/>
      <c r="T414" s="377"/>
      <c r="U414" s="377"/>
    </row>
    <row r="415">
      <c r="A415" s="378">
        <v>44593.0</v>
      </c>
      <c r="B415" s="379">
        <v>206151.0</v>
      </c>
      <c r="C415" s="380" t="s">
        <v>8495</v>
      </c>
      <c r="D415" s="379">
        <v>1070.0</v>
      </c>
      <c r="E415" s="380" t="s">
        <v>8309</v>
      </c>
      <c r="F415" s="377"/>
      <c r="G415" s="377"/>
      <c r="H415" s="377"/>
      <c r="I415" s="377"/>
      <c r="J415" s="377"/>
      <c r="K415" s="377"/>
      <c r="L415" s="377"/>
      <c r="M415" s="377"/>
      <c r="N415" s="377"/>
      <c r="O415" s="377"/>
      <c r="P415" s="377"/>
      <c r="Q415" s="377"/>
      <c r="R415" s="377"/>
      <c r="S415" s="377"/>
      <c r="T415" s="377"/>
      <c r="U415" s="377"/>
    </row>
    <row r="416">
      <c r="A416" s="378">
        <v>44593.0</v>
      </c>
      <c r="B416" s="379">
        <v>206151.0</v>
      </c>
      <c r="C416" s="380" t="s">
        <v>8507</v>
      </c>
      <c r="D416" s="380" t="s">
        <v>8309</v>
      </c>
      <c r="E416" s="380" t="s">
        <v>8309</v>
      </c>
      <c r="F416" s="377"/>
      <c r="G416" s="377"/>
      <c r="H416" s="377"/>
      <c r="I416" s="377"/>
      <c r="J416" s="377"/>
      <c r="K416" s="377"/>
      <c r="L416" s="377"/>
      <c r="M416" s="377"/>
      <c r="N416" s="377"/>
      <c r="O416" s="377"/>
      <c r="P416" s="377"/>
      <c r="Q416" s="377"/>
      <c r="R416" s="377"/>
      <c r="S416" s="377"/>
      <c r="T416" s="377"/>
      <c r="U416" s="377"/>
    </row>
    <row r="417">
      <c r="A417" s="378">
        <v>44593.0</v>
      </c>
      <c r="B417" s="379">
        <v>206151.0</v>
      </c>
      <c r="C417" s="380" t="s">
        <v>7569</v>
      </c>
      <c r="D417" s="380" t="s">
        <v>8309</v>
      </c>
      <c r="E417" s="380" t="s">
        <v>8309</v>
      </c>
      <c r="F417" s="377"/>
      <c r="G417" s="377"/>
      <c r="H417" s="377"/>
      <c r="I417" s="377"/>
      <c r="J417" s="377"/>
      <c r="K417" s="377"/>
      <c r="L417" s="377"/>
      <c r="M417" s="377"/>
      <c r="N417" s="377"/>
      <c r="O417" s="377"/>
      <c r="P417" s="377"/>
      <c r="Q417" s="377"/>
      <c r="R417" s="377"/>
      <c r="S417" s="377"/>
      <c r="T417" s="377"/>
      <c r="U417" s="377"/>
    </row>
    <row r="418">
      <c r="A418" s="378">
        <v>44593.0</v>
      </c>
      <c r="B418" s="379">
        <v>206152.0</v>
      </c>
      <c r="C418" s="380" t="s">
        <v>7576</v>
      </c>
      <c r="D418" s="380" t="s">
        <v>8315</v>
      </c>
      <c r="E418" s="380" t="s">
        <v>8309</v>
      </c>
      <c r="F418" s="377"/>
      <c r="G418" s="377"/>
      <c r="H418" s="377"/>
      <c r="I418" s="377"/>
      <c r="J418" s="377"/>
      <c r="K418" s="377"/>
      <c r="L418" s="377"/>
      <c r="M418" s="377"/>
      <c r="N418" s="377"/>
      <c r="O418" s="377"/>
      <c r="P418" s="377"/>
      <c r="Q418" s="377"/>
      <c r="R418" s="377"/>
      <c r="S418" s="377"/>
      <c r="T418" s="377"/>
      <c r="U418" s="377"/>
    </row>
    <row r="419">
      <c r="A419" s="378">
        <v>44593.0</v>
      </c>
      <c r="B419" s="379">
        <v>206153.0</v>
      </c>
      <c r="C419" s="380" t="s">
        <v>7939</v>
      </c>
      <c r="D419" s="380" t="s">
        <v>8309</v>
      </c>
      <c r="E419" s="380" t="s">
        <v>8309</v>
      </c>
      <c r="F419" s="377"/>
      <c r="G419" s="377"/>
      <c r="H419" s="377"/>
      <c r="I419" s="377"/>
      <c r="J419" s="377"/>
      <c r="K419" s="377"/>
      <c r="L419" s="377"/>
      <c r="M419" s="377"/>
      <c r="N419" s="377"/>
      <c r="O419" s="377"/>
      <c r="P419" s="377"/>
      <c r="Q419" s="377"/>
      <c r="R419" s="377"/>
      <c r="S419" s="377"/>
      <c r="T419" s="377"/>
      <c r="U419" s="377"/>
    </row>
    <row r="420">
      <c r="A420" s="378">
        <v>44593.0</v>
      </c>
      <c r="B420" s="379">
        <v>206153.0</v>
      </c>
      <c r="C420" s="380" t="s">
        <v>8507</v>
      </c>
      <c r="D420" s="380" t="s">
        <v>8309</v>
      </c>
      <c r="E420" s="380" t="s">
        <v>8309</v>
      </c>
      <c r="F420" s="377"/>
      <c r="G420" s="377"/>
      <c r="H420" s="377"/>
      <c r="I420" s="377"/>
      <c r="J420" s="377"/>
      <c r="K420" s="377"/>
      <c r="L420" s="377"/>
      <c r="M420" s="377"/>
      <c r="N420" s="377"/>
      <c r="O420" s="377"/>
      <c r="P420" s="377"/>
      <c r="Q420" s="377"/>
      <c r="R420" s="377"/>
      <c r="S420" s="377"/>
      <c r="T420" s="377"/>
      <c r="U420" s="377"/>
    </row>
    <row r="421">
      <c r="A421" s="378">
        <v>44593.0</v>
      </c>
      <c r="B421" s="379">
        <v>206153.0</v>
      </c>
      <c r="C421" s="380" t="s">
        <v>7556</v>
      </c>
      <c r="D421" s="380" t="s">
        <v>8315</v>
      </c>
      <c r="E421" s="380" t="s">
        <v>8309</v>
      </c>
      <c r="F421" s="377"/>
      <c r="G421" s="377"/>
      <c r="H421" s="377"/>
      <c r="I421" s="377"/>
      <c r="J421" s="377"/>
      <c r="K421" s="377"/>
      <c r="L421" s="377"/>
      <c r="M421" s="377"/>
      <c r="N421" s="377"/>
      <c r="O421" s="377"/>
      <c r="P421" s="377"/>
      <c r="Q421" s="377"/>
      <c r="R421" s="377"/>
      <c r="S421" s="377"/>
      <c r="T421" s="377"/>
      <c r="U421" s="377"/>
    </row>
    <row r="422">
      <c r="A422" s="378">
        <v>44593.0</v>
      </c>
      <c r="B422" s="379">
        <v>206153.0</v>
      </c>
      <c r="C422" s="380" t="s">
        <v>7566</v>
      </c>
      <c r="D422" s="379">
        <v>144.0</v>
      </c>
      <c r="E422" s="380" t="s">
        <v>8309</v>
      </c>
      <c r="F422" s="377"/>
      <c r="G422" s="377"/>
      <c r="H422" s="377"/>
      <c r="I422" s="377"/>
      <c r="J422" s="377"/>
      <c r="K422" s="377"/>
      <c r="L422" s="377"/>
      <c r="M422" s="377"/>
      <c r="N422" s="377"/>
      <c r="O422" s="377"/>
      <c r="P422" s="377"/>
      <c r="Q422" s="377"/>
      <c r="R422" s="377"/>
      <c r="S422" s="377"/>
      <c r="T422" s="377"/>
      <c r="U422" s="377"/>
    </row>
    <row r="423">
      <c r="A423" s="378">
        <v>44593.0</v>
      </c>
      <c r="B423" s="379">
        <v>206153.0</v>
      </c>
      <c r="C423" s="380" t="s">
        <v>8494</v>
      </c>
      <c r="D423" s="379">
        <v>382.0</v>
      </c>
      <c r="E423" s="380" t="s">
        <v>8309</v>
      </c>
      <c r="F423" s="377"/>
      <c r="G423" s="377"/>
      <c r="H423" s="377"/>
      <c r="I423" s="377"/>
      <c r="J423" s="377"/>
      <c r="K423" s="377"/>
      <c r="L423" s="377"/>
      <c r="M423" s="377"/>
      <c r="N423" s="377"/>
      <c r="O423" s="377"/>
      <c r="P423" s="377"/>
      <c r="Q423" s="377"/>
      <c r="R423" s="377"/>
      <c r="S423" s="377"/>
      <c r="T423" s="377"/>
      <c r="U423" s="377"/>
    </row>
    <row r="424">
      <c r="A424" s="378">
        <v>44593.0</v>
      </c>
      <c r="B424" s="379">
        <v>206153.0</v>
      </c>
      <c r="C424" s="380" t="s">
        <v>7576</v>
      </c>
      <c r="D424" s="380" t="s">
        <v>8315</v>
      </c>
      <c r="E424" s="380" t="s">
        <v>8309</v>
      </c>
      <c r="F424" s="377"/>
      <c r="G424" s="377"/>
      <c r="H424" s="377"/>
      <c r="I424" s="377"/>
      <c r="J424" s="377"/>
      <c r="K424" s="377"/>
      <c r="L424" s="377"/>
      <c r="M424" s="377"/>
      <c r="N424" s="377"/>
      <c r="O424" s="377"/>
      <c r="P424" s="377"/>
      <c r="Q424" s="377"/>
      <c r="R424" s="377"/>
      <c r="S424" s="377"/>
      <c r="T424" s="377"/>
      <c r="U424" s="377"/>
    </row>
    <row r="425">
      <c r="A425" s="378">
        <v>44593.0</v>
      </c>
      <c r="B425" s="379">
        <v>206154.0</v>
      </c>
      <c r="C425" s="380" t="s">
        <v>7576</v>
      </c>
      <c r="D425" s="380" t="s">
        <v>8315</v>
      </c>
      <c r="E425" s="380" t="s">
        <v>8309</v>
      </c>
      <c r="F425" s="377"/>
      <c r="G425" s="377"/>
      <c r="H425" s="377"/>
      <c r="I425" s="377"/>
      <c r="J425" s="377"/>
      <c r="K425" s="377"/>
      <c r="L425" s="377"/>
      <c r="M425" s="377"/>
      <c r="N425" s="377"/>
      <c r="O425" s="377"/>
      <c r="P425" s="377"/>
      <c r="Q425" s="377"/>
      <c r="R425" s="377"/>
      <c r="S425" s="377"/>
      <c r="T425" s="377"/>
      <c r="U425" s="377"/>
    </row>
    <row r="426">
      <c r="A426" s="378">
        <v>44593.0</v>
      </c>
      <c r="B426" s="379">
        <v>206154.0</v>
      </c>
      <c r="C426" s="380" t="s">
        <v>8342</v>
      </c>
      <c r="D426" s="380" t="s">
        <v>8309</v>
      </c>
      <c r="E426" s="380" t="s">
        <v>8309</v>
      </c>
      <c r="F426" s="377"/>
      <c r="G426" s="377"/>
      <c r="H426" s="377"/>
      <c r="I426" s="377"/>
      <c r="J426" s="377"/>
      <c r="K426" s="377"/>
      <c r="L426" s="377"/>
      <c r="M426" s="377"/>
      <c r="N426" s="377"/>
      <c r="O426" s="377"/>
      <c r="P426" s="377"/>
      <c r="Q426" s="377"/>
      <c r="R426" s="377"/>
      <c r="S426" s="377"/>
      <c r="T426" s="377"/>
      <c r="U426" s="377"/>
    </row>
    <row r="427">
      <c r="A427" s="378">
        <v>44593.0</v>
      </c>
      <c r="B427" s="379">
        <v>206154.0</v>
      </c>
      <c r="C427" s="380" t="s">
        <v>7606</v>
      </c>
      <c r="D427" s="379">
        <v>492.0</v>
      </c>
      <c r="E427" s="380" t="s">
        <v>8309</v>
      </c>
      <c r="F427" s="377"/>
      <c r="G427" s="377"/>
      <c r="H427" s="377"/>
      <c r="I427" s="377"/>
      <c r="J427" s="377"/>
      <c r="K427" s="377"/>
      <c r="L427" s="377"/>
      <c r="M427" s="377"/>
      <c r="N427" s="377"/>
      <c r="O427" s="377"/>
      <c r="P427" s="377"/>
      <c r="Q427" s="377"/>
      <c r="R427" s="377"/>
      <c r="S427" s="377"/>
      <c r="T427" s="377"/>
      <c r="U427" s="377"/>
    </row>
    <row r="428">
      <c r="A428" s="378">
        <v>44593.0</v>
      </c>
      <c r="B428" s="379">
        <v>206154.0</v>
      </c>
      <c r="C428" s="380" t="s">
        <v>8074</v>
      </c>
      <c r="D428" s="379">
        <v>698.0</v>
      </c>
      <c r="E428" s="380" t="s">
        <v>8309</v>
      </c>
      <c r="F428" s="377"/>
      <c r="G428" s="377"/>
      <c r="H428" s="377"/>
      <c r="I428" s="377"/>
      <c r="J428" s="377"/>
      <c r="K428" s="377"/>
      <c r="L428" s="377"/>
      <c r="M428" s="377"/>
      <c r="N428" s="377"/>
      <c r="O428" s="377"/>
      <c r="P428" s="377"/>
      <c r="Q428" s="377"/>
      <c r="R428" s="377"/>
      <c r="S428" s="377"/>
      <c r="T428" s="377"/>
      <c r="U428" s="377"/>
    </row>
    <row r="429">
      <c r="A429" s="378">
        <v>44593.0</v>
      </c>
      <c r="B429" s="379">
        <v>206155.0</v>
      </c>
      <c r="C429" s="380" t="s">
        <v>7939</v>
      </c>
      <c r="D429" s="380" t="s">
        <v>8309</v>
      </c>
      <c r="E429" s="380" t="s">
        <v>8309</v>
      </c>
      <c r="F429" s="377"/>
      <c r="G429" s="377"/>
      <c r="H429" s="377"/>
      <c r="I429" s="377"/>
      <c r="J429" s="377"/>
      <c r="K429" s="377"/>
      <c r="L429" s="377"/>
      <c r="M429" s="377"/>
      <c r="N429" s="377"/>
      <c r="O429" s="377"/>
      <c r="P429" s="377"/>
      <c r="Q429" s="377"/>
      <c r="R429" s="377"/>
      <c r="S429" s="377"/>
      <c r="T429" s="377"/>
      <c r="U429" s="377"/>
    </row>
    <row r="430">
      <c r="A430" s="378">
        <v>44593.0</v>
      </c>
      <c r="B430" s="379">
        <v>206155.0</v>
      </c>
      <c r="C430" s="380" t="s">
        <v>7606</v>
      </c>
      <c r="D430" s="380" t="s">
        <v>8315</v>
      </c>
      <c r="E430" s="380" t="s">
        <v>8309</v>
      </c>
      <c r="F430" s="377"/>
      <c r="G430" s="377"/>
      <c r="H430" s="377"/>
      <c r="I430" s="377"/>
      <c r="J430" s="377"/>
      <c r="K430" s="377"/>
      <c r="L430" s="377"/>
      <c r="M430" s="377"/>
      <c r="N430" s="377"/>
      <c r="O430" s="377"/>
      <c r="P430" s="377"/>
      <c r="Q430" s="377"/>
      <c r="R430" s="377"/>
      <c r="S430" s="377"/>
      <c r="T430" s="377"/>
      <c r="U430" s="377"/>
    </row>
    <row r="431">
      <c r="A431" s="378">
        <v>44585.0</v>
      </c>
      <c r="B431" s="379">
        <v>206156.0</v>
      </c>
      <c r="C431" s="380" t="s">
        <v>8507</v>
      </c>
      <c r="D431" s="380" t="s">
        <v>8309</v>
      </c>
      <c r="E431" s="380" t="s">
        <v>8309</v>
      </c>
      <c r="F431" s="377"/>
      <c r="G431" s="377"/>
      <c r="H431" s="377"/>
      <c r="I431" s="377"/>
      <c r="J431" s="377"/>
      <c r="K431" s="377"/>
      <c r="L431" s="377"/>
      <c r="M431" s="377"/>
      <c r="N431" s="377"/>
      <c r="O431" s="377"/>
      <c r="P431" s="377"/>
      <c r="Q431" s="377"/>
      <c r="R431" s="377"/>
      <c r="S431" s="377"/>
      <c r="T431" s="377"/>
      <c r="U431" s="377"/>
    </row>
    <row r="432">
      <c r="A432" s="378">
        <v>44593.0</v>
      </c>
      <c r="B432" s="379">
        <v>206157.0</v>
      </c>
      <c r="C432" s="380" t="s">
        <v>7606</v>
      </c>
      <c r="D432" s="380" t="s">
        <v>8315</v>
      </c>
      <c r="E432" s="380" t="s">
        <v>8309</v>
      </c>
      <c r="F432" s="377"/>
      <c r="G432" s="377"/>
      <c r="H432" s="377"/>
      <c r="I432" s="377"/>
      <c r="J432" s="377"/>
      <c r="K432" s="377"/>
      <c r="L432" s="377"/>
      <c r="M432" s="377"/>
      <c r="N432" s="377"/>
      <c r="O432" s="377"/>
      <c r="P432" s="377"/>
      <c r="Q432" s="377"/>
      <c r="R432" s="377"/>
      <c r="S432" s="377"/>
      <c r="T432" s="377"/>
      <c r="U432" s="377"/>
    </row>
    <row r="433">
      <c r="A433" s="378">
        <v>44593.0</v>
      </c>
      <c r="B433" s="379">
        <v>206158.0</v>
      </c>
      <c r="C433" s="380" t="s">
        <v>7576</v>
      </c>
      <c r="D433" s="380" t="s">
        <v>8315</v>
      </c>
      <c r="E433" s="380" t="s">
        <v>8309</v>
      </c>
      <c r="F433" s="377"/>
      <c r="G433" s="377"/>
      <c r="H433" s="377"/>
      <c r="I433" s="377"/>
      <c r="J433" s="377"/>
      <c r="K433" s="377"/>
      <c r="L433" s="377"/>
      <c r="M433" s="377"/>
      <c r="N433" s="377"/>
      <c r="O433" s="377"/>
      <c r="P433" s="377"/>
      <c r="Q433" s="377"/>
      <c r="R433" s="377"/>
      <c r="S433" s="377"/>
      <c r="T433" s="377"/>
      <c r="U433" s="377"/>
    </row>
    <row r="434">
      <c r="A434" s="378">
        <v>44585.0</v>
      </c>
      <c r="B434" s="379">
        <v>206159.0</v>
      </c>
      <c r="C434" s="380" t="s">
        <v>8507</v>
      </c>
      <c r="D434" s="380" t="s">
        <v>8309</v>
      </c>
      <c r="E434" s="380" t="s">
        <v>8309</v>
      </c>
      <c r="F434" s="377"/>
      <c r="G434" s="377"/>
      <c r="H434" s="377"/>
      <c r="I434" s="377"/>
      <c r="J434" s="377"/>
      <c r="K434" s="377"/>
      <c r="L434" s="377"/>
      <c r="M434" s="377"/>
      <c r="N434" s="377"/>
      <c r="O434" s="377"/>
      <c r="P434" s="377"/>
      <c r="Q434" s="377"/>
      <c r="R434" s="377"/>
      <c r="S434" s="377"/>
      <c r="T434" s="377"/>
      <c r="U434" s="377"/>
    </row>
    <row r="435">
      <c r="A435" s="378">
        <v>44585.0</v>
      </c>
      <c r="B435" s="379">
        <v>206160.0</v>
      </c>
      <c r="C435" s="380" t="s">
        <v>7939</v>
      </c>
      <c r="D435" s="380" t="s">
        <v>8309</v>
      </c>
      <c r="E435" s="380" t="s">
        <v>8309</v>
      </c>
      <c r="F435" s="377"/>
      <c r="G435" s="377"/>
      <c r="H435" s="377"/>
      <c r="I435" s="377"/>
      <c r="J435" s="377"/>
      <c r="K435" s="377"/>
      <c r="L435" s="377"/>
      <c r="M435" s="377"/>
      <c r="N435" s="377"/>
      <c r="O435" s="377"/>
      <c r="P435" s="377"/>
      <c r="Q435" s="377"/>
      <c r="R435" s="377"/>
      <c r="S435" s="377"/>
      <c r="T435" s="377"/>
      <c r="U435" s="377"/>
    </row>
    <row r="436">
      <c r="A436" s="378">
        <v>44585.0</v>
      </c>
      <c r="B436" s="379">
        <v>206160.0</v>
      </c>
      <c r="C436" s="380" t="s">
        <v>8507</v>
      </c>
      <c r="D436" s="380" t="s">
        <v>8309</v>
      </c>
      <c r="E436" s="380" t="s">
        <v>8309</v>
      </c>
      <c r="F436" s="377"/>
      <c r="G436" s="377"/>
      <c r="H436" s="377"/>
      <c r="I436" s="377"/>
      <c r="J436" s="377"/>
      <c r="K436" s="377"/>
      <c r="L436" s="377"/>
      <c r="M436" s="377"/>
      <c r="N436" s="377"/>
      <c r="O436" s="377"/>
      <c r="P436" s="377"/>
      <c r="Q436" s="377"/>
      <c r="R436" s="377"/>
      <c r="S436" s="377"/>
      <c r="T436" s="377"/>
      <c r="U436" s="377"/>
    </row>
    <row r="437">
      <c r="A437" s="378">
        <v>44585.0</v>
      </c>
      <c r="B437" s="379">
        <v>206160.0</v>
      </c>
      <c r="C437" s="380" t="s">
        <v>35</v>
      </c>
      <c r="D437" s="380" t="s">
        <v>8309</v>
      </c>
      <c r="E437" s="380" t="s">
        <v>8309</v>
      </c>
      <c r="F437" s="377"/>
      <c r="G437" s="377"/>
      <c r="H437" s="377"/>
      <c r="I437" s="377"/>
      <c r="J437" s="377"/>
      <c r="K437" s="377"/>
      <c r="L437" s="377"/>
      <c r="M437" s="377"/>
      <c r="N437" s="377"/>
      <c r="O437" s="377"/>
      <c r="P437" s="377"/>
      <c r="Q437" s="377"/>
      <c r="R437" s="377"/>
      <c r="S437" s="377"/>
      <c r="T437" s="377"/>
      <c r="U437" s="377"/>
    </row>
    <row r="438">
      <c r="A438" s="378">
        <v>44593.0</v>
      </c>
      <c r="B438" s="379">
        <v>206161.0</v>
      </c>
      <c r="C438" s="380" t="s">
        <v>7576</v>
      </c>
      <c r="D438" s="380" t="s">
        <v>8315</v>
      </c>
      <c r="E438" s="380" t="s">
        <v>8309</v>
      </c>
      <c r="F438" s="377"/>
      <c r="G438" s="377"/>
      <c r="H438" s="377"/>
      <c r="I438" s="377"/>
      <c r="J438" s="377"/>
      <c r="K438" s="377"/>
      <c r="L438" s="377"/>
      <c r="M438" s="377"/>
      <c r="N438" s="377"/>
      <c r="O438" s="377"/>
      <c r="P438" s="377"/>
      <c r="Q438" s="377"/>
      <c r="R438" s="377"/>
      <c r="S438" s="377"/>
      <c r="T438" s="377"/>
      <c r="U438" s="377"/>
    </row>
    <row r="439">
      <c r="A439" s="378">
        <v>44585.0</v>
      </c>
      <c r="B439" s="379">
        <v>206162.0</v>
      </c>
      <c r="C439" s="380" t="s">
        <v>8507</v>
      </c>
      <c r="D439" s="380" t="s">
        <v>8309</v>
      </c>
      <c r="E439" s="380" t="s">
        <v>8309</v>
      </c>
      <c r="F439" s="377"/>
      <c r="G439" s="377"/>
      <c r="H439" s="377"/>
      <c r="I439" s="377"/>
      <c r="J439" s="377"/>
      <c r="K439" s="377"/>
      <c r="L439" s="377"/>
      <c r="M439" s="377"/>
      <c r="N439" s="377"/>
      <c r="O439" s="377"/>
      <c r="P439" s="377"/>
      <c r="Q439" s="377"/>
      <c r="R439" s="377"/>
      <c r="S439" s="377"/>
      <c r="T439" s="377"/>
      <c r="U439" s="377"/>
    </row>
    <row r="440">
      <c r="A440" s="378">
        <v>44586.0</v>
      </c>
      <c r="B440" s="379">
        <v>206165.0</v>
      </c>
      <c r="C440" s="380" t="s">
        <v>8507</v>
      </c>
      <c r="D440" s="380" t="s">
        <v>8309</v>
      </c>
      <c r="E440" s="380" t="s">
        <v>8309</v>
      </c>
      <c r="F440" s="377"/>
      <c r="G440" s="377"/>
      <c r="H440" s="377"/>
      <c r="I440" s="377"/>
      <c r="J440" s="377"/>
      <c r="K440" s="377"/>
      <c r="L440" s="377"/>
      <c r="M440" s="377"/>
      <c r="N440" s="377"/>
      <c r="O440" s="377"/>
      <c r="P440" s="377"/>
      <c r="Q440" s="377"/>
      <c r="R440" s="377"/>
      <c r="S440" s="377"/>
      <c r="T440" s="377"/>
      <c r="U440" s="377"/>
    </row>
    <row r="441">
      <c r="A441" s="378">
        <v>44586.0</v>
      </c>
      <c r="B441" s="379">
        <v>206165.0</v>
      </c>
      <c r="C441" s="380" t="s">
        <v>35</v>
      </c>
      <c r="D441" s="380" t="s">
        <v>8309</v>
      </c>
      <c r="E441" s="380" t="s">
        <v>8309</v>
      </c>
      <c r="F441" s="377"/>
      <c r="G441" s="377"/>
      <c r="H441" s="377"/>
      <c r="I441" s="377"/>
      <c r="J441" s="377"/>
      <c r="K441" s="377"/>
      <c r="L441" s="377"/>
      <c r="M441" s="377"/>
      <c r="N441" s="377"/>
      <c r="O441" s="377"/>
      <c r="P441" s="377"/>
      <c r="Q441" s="377"/>
      <c r="R441" s="377"/>
      <c r="S441" s="377"/>
      <c r="T441" s="377"/>
      <c r="U441" s="377"/>
    </row>
    <row r="442">
      <c r="A442" s="378">
        <v>44586.0</v>
      </c>
      <c r="B442" s="379">
        <v>206166.0</v>
      </c>
      <c r="C442" s="380" t="s">
        <v>8318</v>
      </c>
      <c r="D442" s="380" t="s">
        <v>8309</v>
      </c>
      <c r="E442" s="380" t="s">
        <v>8309</v>
      </c>
      <c r="F442" s="377"/>
      <c r="G442" s="377"/>
      <c r="H442" s="377"/>
      <c r="I442" s="377"/>
      <c r="J442" s="377"/>
      <c r="K442" s="377"/>
      <c r="L442" s="377"/>
      <c r="M442" s="377"/>
      <c r="N442" s="377"/>
      <c r="O442" s="377"/>
      <c r="P442" s="377"/>
      <c r="Q442" s="377"/>
      <c r="R442" s="377"/>
      <c r="S442" s="377"/>
      <c r="T442" s="377"/>
      <c r="U442" s="377"/>
    </row>
    <row r="443">
      <c r="A443" s="378">
        <v>44588.0</v>
      </c>
      <c r="B443" s="379">
        <v>206168.0</v>
      </c>
      <c r="C443" s="380" t="s">
        <v>8507</v>
      </c>
      <c r="D443" s="380" t="s">
        <v>8309</v>
      </c>
      <c r="E443" s="380" t="s">
        <v>8309</v>
      </c>
      <c r="F443" s="377"/>
      <c r="G443" s="377"/>
      <c r="H443" s="377"/>
      <c r="I443" s="377"/>
      <c r="J443" s="377"/>
      <c r="K443" s="377"/>
      <c r="L443" s="377"/>
      <c r="M443" s="377"/>
      <c r="N443" s="377"/>
      <c r="O443" s="377"/>
      <c r="P443" s="377"/>
      <c r="Q443" s="377"/>
      <c r="R443" s="377"/>
      <c r="S443" s="377"/>
      <c r="T443" s="377"/>
      <c r="U443" s="377"/>
    </row>
    <row r="444">
      <c r="A444" s="378">
        <v>44588.0</v>
      </c>
      <c r="B444" s="379">
        <v>206169.0</v>
      </c>
      <c r="C444" s="380" t="s">
        <v>8318</v>
      </c>
      <c r="D444" s="380" t="s">
        <v>8309</v>
      </c>
      <c r="E444" s="380" t="s">
        <v>8309</v>
      </c>
      <c r="F444" s="377"/>
      <c r="G444" s="377"/>
      <c r="H444" s="377"/>
      <c r="I444" s="377"/>
      <c r="J444" s="377"/>
      <c r="K444" s="377"/>
      <c r="L444" s="377"/>
      <c r="M444" s="377"/>
      <c r="N444" s="377"/>
      <c r="O444" s="377"/>
      <c r="P444" s="377"/>
      <c r="Q444" s="377"/>
      <c r="R444" s="377"/>
      <c r="S444" s="377"/>
      <c r="T444" s="377"/>
      <c r="U444" s="377"/>
    </row>
    <row r="445">
      <c r="A445" s="378">
        <v>44588.0</v>
      </c>
      <c r="B445" s="379">
        <v>206169.0</v>
      </c>
      <c r="C445" s="380" t="s">
        <v>7904</v>
      </c>
      <c r="D445" s="380" t="s">
        <v>8309</v>
      </c>
      <c r="E445" s="380" t="s">
        <v>8309</v>
      </c>
      <c r="F445" s="377"/>
      <c r="G445" s="377"/>
      <c r="H445" s="377"/>
      <c r="I445" s="377"/>
      <c r="J445" s="377"/>
      <c r="K445" s="377"/>
      <c r="L445" s="377"/>
      <c r="M445" s="377"/>
      <c r="N445" s="377"/>
      <c r="O445" s="377"/>
      <c r="P445" s="377"/>
      <c r="Q445" s="377"/>
      <c r="R445" s="377"/>
      <c r="S445" s="377"/>
      <c r="T445" s="377"/>
      <c r="U445" s="377"/>
    </row>
    <row r="446">
      <c r="A446" s="378">
        <v>44593.0</v>
      </c>
      <c r="B446" s="379">
        <v>206171.0</v>
      </c>
      <c r="C446" s="380" t="s">
        <v>8507</v>
      </c>
      <c r="D446" s="380" t="s">
        <v>8309</v>
      </c>
      <c r="E446" s="380" t="s">
        <v>8309</v>
      </c>
      <c r="F446" s="377"/>
      <c r="G446" s="377"/>
      <c r="H446" s="377"/>
      <c r="I446" s="377"/>
      <c r="J446" s="377"/>
      <c r="K446" s="377"/>
      <c r="L446" s="377"/>
      <c r="M446" s="377"/>
      <c r="N446" s="377"/>
      <c r="O446" s="377"/>
      <c r="P446" s="377"/>
      <c r="Q446" s="377"/>
      <c r="R446" s="377"/>
      <c r="S446" s="377"/>
      <c r="T446" s="377"/>
      <c r="U446" s="377"/>
    </row>
    <row r="447">
      <c r="A447" s="378">
        <v>44593.0</v>
      </c>
      <c r="B447" s="379">
        <v>206171.0</v>
      </c>
      <c r="C447" s="380" t="s">
        <v>7705</v>
      </c>
      <c r="D447" s="379">
        <v>127.0</v>
      </c>
      <c r="E447" s="380" t="s">
        <v>8309</v>
      </c>
      <c r="F447" s="377"/>
      <c r="G447" s="377"/>
      <c r="H447" s="377"/>
      <c r="I447" s="377"/>
      <c r="J447" s="377"/>
      <c r="K447" s="377"/>
      <c r="L447" s="377"/>
      <c r="M447" s="377"/>
      <c r="N447" s="377"/>
      <c r="O447" s="377"/>
      <c r="P447" s="377"/>
      <c r="Q447" s="377"/>
      <c r="R447" s="377"/>
      <c r="S447" s="377"/>
      <c r="T447" s="377"/>
      <c r="U447" s="377"/>
    </row>
    <row r="448">
      <c r="A448" s="378">
        <v>44593.0</v>
      </c>
      <c r="B448" s="379">
        <v>206173.0</v>
      </c>
      <c r="C448" s="380" t="s">
        <v>8029</v>
      </c>
      <c r="D448" s="379">
        <v>948.0</v>
      </c>
      <c r="E448" s="380" t="s">
        <v>8309</v>
      </c>
      <c r="F448" s="377"/>
      <c r="G448" s="377"/>
      <c r="H448" s="377"/>
      <c r="I448" s="377"/>
      <c r="J448" s="377"/>
      <c r="K448" s="377"/>
      <c r="L448" s="377"/>
      <c r="M448" s="377"/>
      <c r="N448" s="377"/>
      <c r="O448" s="377"/>
      <c r="P448" s="377"/>
      <c r="Q448" s="377"/>
      <c r="R448" s="377"/>
      <c r="S448" s="377"/>
      <c r="T448" s="377"/>
      <c r="U448" s="377"/>
    </row>
    <row r="449">
      <c r="A449" s="378">
        <v>44593.0</v>
      </c>
      <c r="B449" s="379">
        <v>206173.0</v>
      </c>
      <c r="C449" s="380" t="s">
        <v>7569</v>
      </c>
      <c r="D449" s="380" t="s">
        <v>8315</v>
      </c>
      <c r="E449" s="380" t="s">
        <v>8309</v>
      </c>
      <c r="F449" s="377"/>
      <c r="G449" s="377"/>
      <c r="H449" s="377"/>
      <c r="I449" s="377"/>
      <c r="J449" s="377"/>
      <c r="K449" s="377"/>
      <c r="L449" s="377"/>
      <c r="M449" s="377"/>
      <c r="N449" s="377"/>
      <c r="O449" s="377"/>
      <c r="P449" s="377"/>
      <c r="Q449" s="377"/>
      <c r="R449" s="377"/>
      <c r="S449" s="377"/>
      <c r="T449" s="377"/>
      <c r="U449" s="377"/>
    </row>
    <row r="450">
      <c r="A450" s="378">
        <v>44593.0</v>
      </c>
      <c r="B450" s="379">
        <v>206173.0</v>
      </c>
      <c r="C450" s="380" t="s">
        <v>8581</v>
      </c>
      <c r="D450" s="379">
        <v>143.0</v>
      </c>
      <c r="E450" s="380" t="s">
        <v>8309</v>
      </c>
      <c r="F450" s="377"/>
      <c r="G450" s="377"/>
      <c r="H450" s="377"/>
      <c r="I450" s="377"/>
      <c r="J450" s="377"/>
      <c r="K450" s="377"/>
      <c r="L450" s="377"/>
      <c r="M450" s="377"/>
      <c r="N450" s="377"/>
      <c r="O450" s="377"/>
      <c r="P450" s="377"/>
      <c r="Q450" s="377"/>
      <c r="R450" s="377"/>
      <c r="S450" s="377"/>
      <c r="T450" s="377"/>
      <c r="U450" s="377"/>
    </row>
    <row r="451">
      <c r="A451" s="378">
        <v>44593.0</v>
      </c>
      <c r="B451" s="379">
        <v>206173.0</v>
      </c>
      <c r="C451" s="380" t="s">
        <v>8495</v>
      </c>
      <c r="D451" s="380" t="s">
        <v>8315</v>
      </c>
      <c r="E451" s="380" t="s">
        <v>8309</v>
      </c>
      <c r="F451" s="377"/>
      <c r="G451" s="377"/>
      <c r="H451" s="377"/>
      <c r="I451" s="377"/>
      <c r="J451" s="377"/>
      <c r="K451" s="377"/>
      <c r="L451" s="377"/>
      <c r="M451" s="377"/>
      <c r="N451" s="377"/>
      <c r="O451" s="377"/>
      <c r="P451" s="377"/>
      <c r="Q451" s="377"/>
      <c r="R451" s="377"/>
      <c r="S451" s="377"/>
      <c r="T451" s="377"/>
      <c r="U451" s="377"/>
    </row>
    <row r="452">
      <c r="A452" s="378">
        <v>44593.0</v>
      </c>
      <c r="B452" s="379">
        <v>206173.0</v>
      </c>
      <c r="C452" s="380" t="s">
        <v>8507</v>
      </c>
      <c r="D452" s="380" t="s">
        <v>8309</v>
      </c>
      <c r="E452" s="380" t="s">
        <v>8309</v>
      </c>
      <c r="F452" s="377"/>
      <c r="G452" s="377"/>
      <c r="H452" s="377"/>
      <c r="I452" s="377"/>
      <c r="J452" s="377"/>
      <c r="K452" s="377"/>
      <c r="L452" s="377"/>
      <c r="M452" s="377"/>
      <c r="N452" s="377"/>
      <c r="O452" s="377"/>
      <c r="P452" s="377"/>
      <c r="Q452" s="377"/>
      <c r="R452" s="377"/>
      <c r="S452" s="377"/>
      <c r="T452" s="377"/>
      <c r="U452" s="377"/>
    </row>
    <row r="453">
      <c r="A453" s="378">
        <v>44593.0</v>
      </c>
      <c r="B453" s="379">
        <v>206173.0</v>
      </c>
      <c r="C453" s="380" t="s">
        <v>7569</v>
      </c>
      <c r="D453" s="380" t="s">
        <v>8309</v>
      </c>
      <c r="E453" s="380" t="s">
        <v>8309</v>
      </c>
      <c r="F453" s="377"/>
      <c r="G453" s="377"/>
      <c r="H453" s="377"/>
      <c r="I453" s="377"/>
      <c r="J453" s="377"/>
      <c r="K453" s="377"/>
      <c r="L453" s="377"/>
      <c r="M453" s="377"/>
      <c r="N453" s="377"/>
      <c r="O453" s="377"/>
      <c r="P453" s="377"/>
      <c r="Q453" s="377"/>
      <c r="R453" s="377"/>
      <c r="S453" s="377"/>
      <c r="T453" s="377"/>
      <c r="U453" s="377"/>
    </row>
    <row r="454">
      <c r="A454" s="378">
        <v>44588.0</v>
      </c>
      <c r="B454" s="379">
        <v>206174.0</v>
      </c>
      <c r="C454" s="380" t="s">
        <v>8507</v>
      </c>
      <c r="D454" s="380" t="s">
        <v>8309</v>
      </c>
      <c r="E454" s="380" t="s">
        <v>8309</v>
      </c>
      <c r="F454" s="377"/>
      <c r="G454" s="377"/>
      <c r="H454" s="377"/>
      <c r="I454" s="377"/>
      <c r="J454" s="377"/>
      <c r="K454" s="377"/>
      <c r="L454" s="377"/>
      <c r="M454" s="377"/>
      <c r="N454" s="377"/>
      <c r="O454" s="377"/>
      <c r="P454" s="377"/>
      <c r="Q454" s="377"/>
      <c r="R454" s="377"/>
      <c r="S454" s="377"/>
      <c r="T454" s="377"/>
      <c r="U454" s="377"/>
    </row>
    <row r="455">
      <c r="A455" s="378">
        <v>44593.0</v>
      </c>
      <c r="B455" s="379">
        <v>206175.0</v>
      </c>
      <c r="C455" s="380" t="s">
        <v>8507</v>
      </c>
      <c r="D455" s="380" t="s">
        <v>8309</v>
      </c>
      <c r="E455" s="380" t="s">
        <v>8309</v>
      </c>
      <c r="F455" s="377"/>
      <c r="G455" s="377"/>
      <c r="H455" s="377"/>
      <c r="I455" s="377"/>
      <c r="J455" s="377"/>
      <c r="K455" s="377"/>
      <c r="L455" s="377"/>
      <c r="M455" s="377"/>
      <c r="N455" s="377"/>
      <c r="O455" s="377"/>
      <c r="P455" s="377"/>
      <c r="Q455" s="377"/>
      <c r="R455" s="377"/>
      <c r="S455" s="377"/>
      <c r="T455" s="377"/>
      <c r="U455" s="377"/>
    </row>
    <row r="456">
      <c r="A456" s="378">
        <v>44593.0</v>
      </c>
      <c r="B456" s="379">
        <v>206175.0</v>
      </c>
      <c r="C456" s="380" t="s">
        <v>7566</v>
      </c>
      <c r="D456" s="379">
        <v>836.0</v>
      </c>
      <c r="E456" s="380" t="s">
        <v>8309</v>
      </c>
      <c r="F456" s="377"/>
      <c r="G456" s="377"/>
      <c r="H456" s="377"/>
      <c r="I456" s="377"/>
      <c r="J456" s="377"/>
      <c r="K456" s="377"/>
      <c r="L456" s="377"/>
      <c r="M456" s="377"/>
      <c r="N456" s="377"/>
      <c r="O456" s="377"/>
      <c r="P456" s="377"/>
      <c r="Q456" s="377"/>
      <c r="R456" s="377"/>
      <c r="S456" s="377"/>
      <c r="T456" s="377"/>
      <c r="U456" s="377"/>
    </row>
    <row r="457">
      <c r="A457" s="378">
        <v>44593.0</v>
      </c>
      <c r="B457" s="379">
        <v>206175.0</v>
      </c>
      <c r="C457" s="380" t="s">
        <v>8494</v>
      </c>
      <c r="D457" s="379">
        <v>279.0</v>
      </c>
      <c r="E457" s="380" t="s">
        <v>8309</v>
      </c>
      <c r="F457" s="377"/>
      <c r="G457" s="377"/>
      <c r="H457" s="377"/>
      <c r="I457" s="377"/>
      <c r="J457" s="377"/>
      <c r="K457" s="377"/>
      <c r="L457" s="377"/>
      <c r="M457" s="377"/>
      <c r="N457" s="377"/>
      <c r="O457" s="377"/>
      <c r="P457" s="377"/>
      <c r="Q457" s="377"/>
      <c r="R457" s="377"/>
      <c r="S457" s="377"/>
      <c r="T457" s="377"/>
      <c r="U457" s="377"/>
    </row>
    <row r="458">
      <c r="A458" s="378">
        <v>44588.0</v>
      </c>
      <c r="B458" s="379">
        <v>206176.0</v>
      </c>
      <c r="C458" s="380" t="s">
        <v>8507</v>
      </c>
      <c r="D458" s="380" t="s">
        <v>8309</v>
      </c>
      <c r="E458" s="380" t="s">
        <v>8309</v>
      </c>
      <c r="F458" s="377"/>
      <c r="G458" s="377"/>
      <c r="H458" s="377"/>
      <c r="I458" s="377"/>
      <c r="J458" s="377"/>
      <c r="K458" s="377"/>
      <c r="L458" s="377"/>
      <c r="M458" s="377"/>
      <c r="N458" s="377"/>
      <c r="O458" s="377"/>
      <c r="P458" s="377"/>
      <c r="Q458" s="377"/>
      <c r="R458" s="377"/>
      <c r="S458" s="377"/>
      <c r="T458" s="377"/>
      <c r="U458" s="377"/>
    </row>
    <row r="459">
      <c r="A459" s="378">
        <v>44593.0</v>
      </c>
      <c r="B459" s="379">
        <v>206177.0</v>
      </c>
      <c r="C459" s="380" t="s">
        <v>7576</v>
      </c>
      <c r="D459" s="380" t="s">
        <v>8315</v>
      </c>
      <c r="E459" s="380" t="s">
        <v>8309</v>
      </c>
      <c r="F459" s="377"/>
      <c r="G459" s="377"/>
      <c r="H459" s="377"/>
      <c r="I459" s="377"/>
      <c r="J459" s="377"/>
      <c r="K459" s="377"/>
      <c r="L459" s="377"/>
      <c r="M459" s="377"/>
      <c r="N459" s="377"/>
      <c r="O459" s="377"/>
      <c r="P459" s="377"/>
      <c r="Q459" s="377"/>
      <c r="R459" s="377"/>
      <c r="S459" s="377"/>
      <c r="T459" s="377"/>
      <c r="U459" s="377"/>
    </row>
    <row r="460">
      <c r="A460" s="378">
        <v>44593.0</v>
      </c>
      <c r="B460" s="379">
        <v>206177.0</v>
      </c>
      <c r="C460" s="380" t="s">
        <v>7606</v>
      </c>
      <c r="D460" s="380" t="s">
        <v>8315</v>
      </c>
      <c r="E460" s="380" t="s">
        <v>8309</v>
      </c>
      <c r="F460" s="377"/>
      <c r="G460" s="377"/>
      <c r="H460" s="377"/>
      <c r="I460" s="377"/>
      <c r="J460" s="377"/>
      <c r="K460" s="377"/>
      <c r="L460" s="377"/>
      <c r="M460" s="377"/>
      <c r="N460" s="377"/>
      <c r="O460" s="377"/>
      <c r="P460" s="377"/>
      <c r="Q460" s="377"/>
      <c r="R460" s="377"/>
      <c r="S460" s="377"/>
      <c r="T460" s="377"/>
      <c r="U460" s="377"/>
    </row>
    <row r="461">
      <c r="A461" s="378">
        <v>44588.0</v>
      </c>
      <c r="B461" s="379">
        <v>206178.0</v>
      </c>
      <c r="C461" s="380" t="s">
        <v>8507</v>
      </c>
      <c r="D461" s="380" t="s">
        <v>8309</v>
      </c>
      <c r="E461" s="380" t="s">
        <v>8309</v>
      </c>
      <c r="F461" s="377"/>
      <c r="G461" s="377"/>
      <c r="H461" s="377"/>
      <c r="I461" s="377"/>
      <c r="J461" s="377"/>
      <c r="K461" s="377"/>
      <c r="L461" s="377"/>
      <c r="M461" s="377"/>
      <c r="N461" s="377"/>
      <c r="O461" s="377"/>
      <c r="P461" s="377"/>
      <c r="Q461" s="377"/>
      <c r="R461" s="377"/>
      <c r="S461" s="377"/>
      <c r="T461" s="377"/>
      <c r="U461" s="377"/>
    </row>
    <row r="462">
      <c r="A462" s="378">
        <v>44593.0</v>
      </c>
      <c r="B462" s="379">
        <v>206180.0</v>
      </c>
      <c r="C462" s="380" t="s">
        <v>7556</v>
      </c>
      <c r="D462" s="379">
        <v>1410.0</v>
      </c>
      <c r="E462" s="380" t="s">
        <v>8309</v>
      </c>
      <c r="F462" s="377"/>
      <c r="G462" s="377"/>
      <c r="H462" s="377"/>
      <c r="I462" s="377"/>
      <c r="J462" s="377"/>
      <c r="K462" s="377"/>
      <c r="L462" s="377"/>
      <c r="M462" s="377"/>
      <c r="N462" s="377"/>
      <c r="O462" s="377"/>
      <c r="P462" s="377"/>
      <c r="Q462" s="377"/>
      <c r="R462" s="377"/>
      <c r="S462" s="377"/>
      <c r="T462" s="377"/>
      <c r="U462" s="377"/>
    </row>
    <row r="463">
      <c r="A463" s="378">
        <v>44593.0</v>
      </c>
      <c r="B463" s="379">
        <v>206180.0</v>
      </c>
      <c r="C463" s="380" t="s">
        <v>8494</v>
      </c>
      <c r="D463" s="379">
        <v>61.2</v>
      </c>
      <c r="E463" s="380" t="s">
        <v>8309</v>
      </c>
      <c r="F463" s="377"/>
      <c r="G463" s="377"/>
      <c r="H463" s="377"/>
      <c r="I463" s="377"/>
      <c r="J463" s="377"/>
      <c r="K463" s="377"/>
      <c r="L463" s="377"/>
      <c r="M463" s="377"/>
      <c r="N463" s="377"/>
      <c r="O463" s="377"/>
      <c r="P463" s="377"/>
      <c r="Q463" s="377"/>
      <c r="R463" s="377"/>
      <c r="S463" s="377"/>
      <c r="T463" s="377"/>
      <c r="U463" s="377"/>
    </row>
    <row r="464">
      <c r="A464" s="378">
        <v>44593.0</v>
      </c>
      <c r="B464" s="379">
        <v>206180.0</v>
      </c>
      <c r="C464" s="380" t="s">
        <v>7569</v>
      </c>
      <c r="D464" s="379">
        <v>175.0</v>
      </c>
      <c r="E464" s="380" t="s">
        <v>8309</v>
      </c>
      <c r="F464" s="377"/>
      <c r="G464" s="377"/>
      <c r="H464" s="377"/>
      <c r="I464" s="377"/>
      <c r="J464" s="377"/>
      <c r="K464" s="377"/>
      <c r="L464" s="377"/>
      <c r="M464" s="377"/>
      <c r="N464" s="377"/>
      <c r="O464" s="377"/>
      <c r="P464" s="377"/>
      <c r="Q464" s="377"/>
      <c r="R464" s="377"/>
      <c r="S464" s="377"/>
      <c r="T464" s="377"/>
      <c r="U464" s="377"/>
    </row>
    <row r="465">
      <c r="A465" s="378">
        <v>44593.0</v>
      </c>
      <c r="B465" s="379">
        <v>206180.0</v>
      </c>
      <c r="C465" s="380" t="s">
        <v>8495</v>
      </c>
      <c r="D465" s="379">
        <v>543.0</v>
      </c>
      <c r="E465" s="380" t="s">
        <v>8309</v>
      </c>
      <c r="F465" s="377"/>
      <c r="G465" s="377"/>
      <c r="H465" s="377"/>
      <c r="I465" s="377"/>
      <c r="J465" s="377"/>
      <c r="K465" s="377"/>
      <c r="L465" s="377"/>
      <c r="M465" s="377"/>
      <c r="N465" s="377"/>
      <c r="O465" s="377"/>
      <c r="P465" s="377"/>
      <c r="Q465" s="377"/>
      <c r="R465" s="377"/>
      <c r="S465" s="377"/>
      <c r="T465" s="377"/>
      <c r="U465" s="377"/>
    </row>
    <row r="466">
      <c r="A466" s="378">
        <v>44593.0</v>
      </c>
      <c r="B466" s="379">
        <v>206180.0</v>
      </c>
      <c r="C466" s="380" t="s">
        <v>7570</v>
      </c>
      <c r="D466" s="380" t="s">
        <v>8315</v>
      </c>
      <c r="E466" s="380" t="s">
        <v>8309</v>
      </c>
      <c r="F466" s="377"/>
      <c r="G466" s="377"/>
      <c r="H466" s="377"/>
      <c r="I466" s="377"/>
      <c r="J466" s="377"/>
      <c r="K466" s="377"/>
      <c r="L466" s="377"/>
      <c r="M466" s="377"/>
      <c r="N466" s="377"/>
      <c r="O466" s="377"/>
      <c r="P466" s="377"/>
      <c r="Q466" s="377"/>
      <c r="R466" s="377"/>
      <c r="S466" s="377"/>
      <c r="T466" s="377"/>
      <c r="U466" s="377"/>
    </row>
    <row r="467">
      <c r="A467" s="378">
        <v>44593.0</v>
      </c>
      <c r="B467" s="379">
        <v>206180.0</v>
      </c>
      <c r="C467" s="380" t="s">
        <v>8507</v>
      </c>
      <c r="D467" s="380" t="s">
        <v>8309</v>
      </c>
      <c r="E467" s="380" t="s">
        <v>8309</v>
      </c>
      <c r="F467" s="377"/>
      <c r="G467" s="377"/>
      <c r="H467" s="377"/>
      <c r="I467" s="377"/>
      <c r="J467" s="377"/>
      <c r="K467" s="377"/>
      <c r="L467" s="377"/>
      <c r="M467" s="377"/>
      <c r="N467" s="377"/>
      <c r="O467" s="377"/>
      <c r="P467" s="377"/>
      <c r="Q467" s="377"/>
      <c r="R467" s="377"/>
      <c r="S467" s="377"/>
      <c r="T467" s="377"/>
      <c r="U467" s="377"/>
    </row>
    <row r="468">
      <c r="A468" s="378">
        <v>44593.0</v>
      </c>
      <c r="B468" s="379">
        <v>206180.0</v>
      </c>
      <c r="C468" s="380" t="s">
        <v>7569</v>
      </c>
      <c r="D468" s="380" t="s">
        <v>8309</v>
      </c>
      <c r="E468" s="380" t="s">
        <v>8309</v>
      </c>
      <c r="F468" s="377"/>
      <c r="G468" s="377"/>
      <c r="H468" s="377"/>
      <c r="I468" s="377"/>
      <c r="J468" s="377"/>
      <c r="K468" s="377"/>
      <c r="L468" s="377"/>
      <c r="M468" s="377"/>
      <c r="N468" s="377"/>
      <c r="O468" s="377"/>
      <c r="P468" s="377"/>
      <c r="Q468" s="377"/>
      <c r="R468" s="377"/>
      <c r="S468" s="377"/>
      <c r="T468" s="377"/>
      <c r="U468" s="377"/>
    </row>
    <row r="469">
      <c r="A469" s="378">
        <v>44593.0</v>
      </c>
      <c r="B469" s="379">
        <v>206181.0</v>
      </c>
      <c r="C469" s="380" t="s">
        <v>7606</v>
      </c>
      <c r="D469" s="380" t="s">
        <v>8315</v>
      </c>
      <c r="E469" s="380" t="s">
        <v>8309</v>
      </c>
      <c r="F469" s="377"/>
      <c r="G469" s="377"/>
      <c r="H469" s="377"/>
      <c r="I469" s="377"/>
      <c r="J469" s="377"/>
      <c r="K469" s="377"/>
      <c r="L469" s="377"/>
      <c r="M469" s="377"/>
      <c r="N469" s="377"/>
      <c r="O469" s="377"/>
      <c r="P469" s="377"/>
      <c r="Q469" s="377"/>
      <c r="R469" s="377"/>
      <c r="S469" s="377"/>
      <c r="T469" s="377"/>
      <c r="U469" s="377"/>
    </row>
    <row r="470">
      <c r="A470" s="378">
        <v>44593.0</v>
      </c>
      <c r="B470" s="379">
        <v>206183.0</v>
      </c>
      <c r="C470" s="380" t="s">
        <v>7754</v>
      </c>
      <c r="D470" s="379">
        <v>169.0</v>
      </c>
      <c r="E470" s="380" t="s">
        <v>8309</v>
      </c>
      <c r="F470" s="377"/>
      <c r="G470" s="377"/>
      <c r="H470" s="377"/>
      <c r="I470" s="377"/>
      <c r="J470" s="377"/>
      <c r="K470" s="377"/>
      <c r="L470" s="377"/>
      <c r="M470" s="377"/>
      <c r="N470" s="377"/>
      <c r="O470" s="377"/>
      <c r="P470" s="377"/>
      <c r="Q470" s="377"/>
      <c r="R470" s="377"/>
      <c r="S470" s="377"/>
      <c r="T470" s="377"/>
      <c r="U470" s="377"/>
    </row>
    <row r="471">
      <c r="A471" s="378">
        <v>44593.0</v>
      </c>
      <c r="B471" s="379">
        <v>206183.0</v>
      </c>
      <c r="C471" s="380" t="s">
        <v>7640</v>
      </c>
      <c r="D471" s="379">
        <v>498.0</v>
      </c>
      <c r="E471" s="380" t="s">
        <v>8309</v>
      </c>
      <c r="F471" s="377"/>
      <c r="G471" s="377"/>
      <c r="H471" s="377"/>
      <c r="I471" s="377"/>
      <c r="J471" s="377"/>
      <c r="K471" s="377"/>
      <c r="L471" s="377"/>
      <c r="M471" s="377"/>
      <c r="N471" s="377"/>
      <c r="O471" s="377"/>
      <c r="P471" s="377"/>
      <c r="Q471" s="377"/>
      <c r="R471" s="377"/>
      <c r="S471" s="377"/>
      <c r="T471" s="377"/>
      <c r="U471" s="377"/>
    </row>
    <row r="472">
      <c r="A472" s="378">
        <v>44593.0</v>
      </c>
      <c r="B472" s="379">
        <v>206183.0</v>
      </c>
      <c r="C472" s="380" t="s">
        <v>8342</v>
      </c>
      <c r="D472" s="380" t="s">
        <v>8309</v>
      </c>
      <c r="E472" s="380" t="s">
        <v>8309</v>
      </c>
      <c r="F472" s="377"/>
      <c r="G472" s="377"/>
      <c r="H472" s="377"/>
      <c r="I472" s="377"/>
      <c r="J472" s="377"/>
      <c r="K472" s="377"/>
      <c r="L472" s="377"/>
      <c r="M472" s="377"/>
      <c r="N472" s="377"/>
      <c r="O472" s="377"/>
      <c r="P472" s="377"/>
      <c r="Q472" s="377"/>
      <c r="R472" s="377"/>
      <c r="S472" s="377"/>
      <c r="T472" s="377"/>
      <c r="U472" s="377"/>
    </row>
    <row r="473">
      <c r="A473" s="378">
        <v>44588.0</v>
      </c>
      <c r="B473" s="379">
        <v>206185.0</v>
      </c>
      <c r="C473" s="380" t="s">
        <v>8507</v>
      </c>
      <c r="D473" s="380" t="s">
        <v>8309</v>
      </c>
      <c r="E473" s="380" t="s">
        <v>8309</v>
      </c>
      <c r="F473" s="377"/>
      <c r="G473" s="377"/>
      <c r="H473" s="377"/>
      <c r="I473" s="377"/>
      <c r="J473" s="377"/>
      <c r="K473" s="377"/>
      <c r="L473" s="377"/>
      <c r="M473" s="377"/>
      <c r="N473" s="377"/>
      <c r="O473" s="377"/>
      <c r="P473" s="377"/>
      <c r="Q473" s="377"/>
      <c r="R473" s="377"/>
      <c r="S473" s="377"/>
      <c r="T473" s="377"/>
      <c r="U473" s="377"/>
    </row>
    <row r="474">
      <c r="A474" s="378">
        <v>44593.0</v>
      </c>
      <c r="B474" s="379">
        <v>206187.0</v>
      </c>
      <c r="C474" s="380" t="s">
        <v>8507</v>
      </c>
      <c r="D474" s="380" t="s">
        <v>8309</v>
      </c>
      <c r="E474" s="380" t="s">
        <v>8309</v>
      </c>
      <c r="F474" s="377"/>
      <c r="G474" s="377"/>
      <c r="H474" s="377"/>
      <c r="I474" s="377"/>
      <c r="J474" s="377"/>
      <c r="K474" s="377"/>
      <c r="L474" s="377"/>
      <c r="M474" s="377"/>
      <c r="N474" s="377"/>
      <c r="O474" s="377"/>
      <c r="P474" s="377"/>
      <c r="Q474" s="377"/>
      <c r="R474" s="377"/>
      <c r="S474" s="377"/>
      <c r="T474" s="377"/>
      <c r="U474" s="377"/>
    </row>
    <row r="475">
      <c r="A475" s="378">
        <v>44593.0</v>
      </c>
      <c r="B475" s="379">
        <v>206187.0</v>
      </c>
      <c r="C475" s="380" t="s">
        <v>7566</v>
      </c>
      <c r="D475" s="379">
        <v>929.0</v>
      </c>
      <c r="E475" s="380" t="s">
        <v>8309</v>
      </c>
      <c r="F475" s="377"/>
      <c r="G475" s="377"/>
      <c r="H475" s="377"/>
      <c r="I475" s="377"/>
      <c r="J475" s="377"/>
      <c r="K475" s="377"/>
      <c r="L475" s="377"/>
      <c r="M475" s="377"/>
      <c r="N475" s="377"/>
      <c r="O475" s="377"/>
      <c r="P475" s="377"/>
      <c r="Q475" s="377"/>
      <c r="R475" s="377"/>
      <c r="S475" s="377"/>
      <c r="T475" s="377"/>
      <c r="U475" s="377"/>
    </row>
    <row r="476">
      <c r="A476" s="378">
        <v>44593.0</v>
      </c>
      <c r="B476" s="379">
        <v>206187.0</v>
      </c>
      <c r="C476" s="380" t="s">
        <v>8494</v>
      </c>
      <c r="D476" s="379">
        <v>1220.0</v>
      </c>
      <c r="E476" s="380" t="s">
        <v>8309</v>
      </c>
      <c r="F476" s="377"/>
      <c r="G476" s="377"/>
      <c r="H476" s="377"/>
      <c r="I476" s="377"/>
      <c r="J476" s="377"/>
      <c r="K476" s="377"/>
      <c r="L476" s="377"/>
      <c r="M476" s="377"/>
      <c r="N476" s="377"/>
      <c r="O476" s="377"/>
      <c r="P476" s="377"/>
      <c r="Q476" s="377"/>
      <c r="R476" s="377"/>
      <c r="S476" s="377"/>
      <c r="T476" s="377"/>
      <c r="U476" s="377"/>
    </row>
    <row r="477">
      <c r="A477" s="378">
        <v>44588.0</v>
      </c>
      <c r="B477" s="379">
        <v>206190.0</v>
      </c>
      <c r="C477" s="380" t="s">
        <v>8507</v>
      </c>
      <c r="D477" s="380" t="s">
        <v>8309</v>
      </c>
      <c r="E477" s="380" t="s">
        <v>8309</v>
      </c>
      <c r="F477" s="377"/>
      <c r="G477" s="377"/>
      <c r="H477" s="377"/>
      <c r="I477" s="377"/>
      <c r="J477" s="377"/>
      <c r="K477" s="377"/>
      <c r="L477" s="377"/>
      <c r="M477" s="377"/>
      <c r="N477" s="377"/>
      <c r="O477" s="377"/>
      <c r="P477" s="377"/>
      <c r="Q477" s="377"/>
      <c r="R477" s="377"/>
      <c r="S477" s="377"/>
      <c r="T477" s="377"/>
      <c r="U477" s="377"/>
    </row>
    <row r="478">
      <c r="A478" s="378">
        <v>44588.0</v>
      </c>
      <c r="B478" s="379">
        <v>206191.0</v>
      </c>
      <c r="C478" s="380" t="s">
        <v>8342</v>
      </c>
      <c r="D478" s="380" t="s">
        <v>8309</v>
      </c>
      <c r="E478" s="380" t="s">
        <v>8309</v>
      </c>
      <c r="F478" s="377"/>
      <c r="G478" s="377"/>
      <c r="H478" s="377"/>
      <c r="I478" s="377"/>
      <c r="J478" s="377"/>
      <c r="K478" s="377"/>
      <c r="L478" s="377"/>
      <c r="M478" s="377"/>
      <c r="N478" s="377"/>
      <c r="O478" s="377"/>
      <c r="P478" s="377"/>
      <c r="Q478" s="377"/>
      <c r="R478" s="377"/>
      <c r="S478" s="377"/>
      <c r="T478" s="377"/>
      <c r="U478" s="377"/>
    </row>
    <row r="479">
      <c r="A479" s="378">
        <v>44588.0</v>
      </c>
      <c r="B479" s="379">
        <v>206191.0</v>
      </c>
      <c r="C479" s="380" t="s">
        <v>8507</v>
      </c>
      <c r="D479" s="380" t="s">
        <v>8309</v>
      </c>
      <c r="E479" s="380" t="s">
        <v>8309</v>
      </c>
      <c r="F479" s="377"/>
      <c r="G479" s="377"/>
      <c r="H479" s="377"/>
      <c r="I479" s="377"/>
      <c r="J479" s="377"/>
      <c r="K479" s="377"/>
      <c r="L479" s="377"/>
      <c r="M479" s="377"/>
      <c r="N479" s="377"/>
      <c r="O479" s="377"/>
      <c r="P479" s="377"/>
      <c r="Q479" s="377"/>
      <c r="R479" s="377"/>
      <c r="S479" s="377"/>
      <c r="T479" s="377"/>
      <c r="U479" s="377"/>
    </row>
    <row r="480">
      <c r="A480" s="378">
        <v>44593.0</v>
      </c>
      <c r="B480" s="379">
        <v>206192.0</v>
      </c>
      <c r="C480" s="380" t="s">
        <v>7939</v>
      </c>
      <c r="D480" s="380" t="s">
        <v>8309</v>
      </c>
      <c r="E480" s="380" t="s">
        <v>8309</v>
      </c>
      <c r="F480" s="377"/>
      <c r="G480" s="377"/>
      <c r="H480" s="377"/>
      <c r="I480" s="377"/>
      <c r="J480" s="377"/>
      <c r="K480" s="377"/>
      <c r="L480" s="377"/>
      <c r="M480" s="377"/>
      <c r="N480" s="377"/>
      <c r="O480" s="377"/>
      <c r="P480" s="377"/>
      <c r="Q480" s="377"/>
      <c r="R480" s="377"/>
      <c r="S480" s="377"/>
      <c r="T480" s="377"/>
      <c r="U480" s="377"/>
    </row>
    <row r="481">
      <c r="A481" s="378">
        <v>44593.0</v>
      </c>
      <c r="B481" s="379">
        <v>206192.0</v>
      </c>
      <c r="C481" s="380" t="s">
        <v>7606</v>
      </c>
      <c r="D481" s="380" t="s">
        <v>8315</v>
      </c>
      <c r="E481" s="380" t="s">
        <v>8309</v>
      </c>
      <c r="F481" s="377"/>
      <c r="G481" s="377"/>
      <c r="H481" s="377"/>
      <c r="I481" s="377"/>
      <c r="J481" s="377"/>
      <c r="K481" s="377"/>
      <c r="L481" s="377"/>
      <c r="M481" s="377"/>
      <c r="N481" s="377"/>
      <c r="O481" s="377"/>
      <c r="P481" s="377"/>
      <c r="Q481" s="377"/>
      <c r="R481" s="377"/>
      <c r="S481" s="377"/>
      <c r="T481" s="377"/>
      <c r="U481" s="377"/>
    </row>
    <row r="482">
      <c r="A482" s="378">
        <v>44593.0</v>
      </c>
      <c r="B482" s="379">
        <v>206193.0</v>
      </c>
      <c r="C482" s="380" t="s">
        <v>8318</v>
      </c>
      <c r="D482" s="380" t="s">
        <v>8309</v>
      </c>
      <c r="E482" s="380" t="s">
        <v>8309</v>
      </c>
      <c r="F482" s="377"/>
      <c r="G482" s="377"/>
      <c r="H482" s="377"/>
      <c r="I482" s="377"/>
      <c r="J482" s="377"/>
      <c r="K482" s="377"/>
      <c r="L482" s="377"/>
      <c r="M482" s="377"/>
      <c r="N482" s="377"/>
      <c r="O482" s="377"/>
      <c r="P482" s="377"/>
      <c r="Q482" s="377"/>
      <c r="R482" s="377"/>
      <c r="S482" s="377"/>
      <c r="T482" s="377"/>
      <c r="U482" s="377"/>
    </row>
    <row r="483">
      <c r="A483" s="378">
        <v>44593.0</v>
      </c>
      <c r="B483" s="379">
        <v>206195.0</v>
      </c>
      <c r="C483" s="380" t="s">
        <v>8324</v>
      </c>
      <c r="D483" s="380" t="s">
        <v>8309</v>
      </c>
      <c r="E483" s="380" t="s">
        <v>8309</v>
      </c>
      <c r="F483" s="377"/>
      <c r="G483" s="377"/>
      <c r="H483" s="377"/>
      <c r="I483" s="377"/>
      <c r="J483" s="377"/>
      <c r="K483" s="377"/>
      <c r="L483" s="377"/>
      <c r="M483" s="377"/>
      <c r="N483" s="377"/>
      <c r="O483" s="377"/>
      <c r="P483" s="377"/>
      <c r="Q483" s="377"/>
      <c r="R483" s="377"/>
      <c r="S483" s="377"/>
      <c r="T483" s="377"/>
      <c r="U483" s="377"/>
    </row>
    <row r="484">
      <c r="A484" s="378">
        <v>44593.0</v>
      </c>
      <c r="B484" s="379">
        <v>206195.0</v>
      </c>
      <c r="C484" s="380" t="s">
        <v>8507</v>
      </c>
      <c r="D484" s="380" t="s">
        <v>8309</v>
      </c>
      <c r="E484" s="380" t="s">
        <v>8309</v>
      </c>
      <c r="F484" s="377"/>
      <c r="G484" s="377"/>
      <c r="H484" s="377"/>
      <c r="I484" s="377"/>
      <c r="J484" s="377"/>
      <c r="K484" s="377"/>
      <c r="L484" s="377"/>
      <c r="M484" s="377"/>
      <c r="N484" s="377"/>
      <c r="O484" s="377"/>
      <c r="P484" s="377"/>
      <c r="Q484" s="377"/>
      <c r="R484" s="377"/>
      <c r="S484" s="377"/>
      <c r="T484" s="377"/>
      <c r="U484" s="377"/>
    </row>
    <row r="485">
      <c r="A485" s="378">
        <v>44593.0</v>
      </c>
      <c r="B485" s="379">
        <v>206195.0</v>
      </c>
      <c r="C485" s="380" t="s">
        <v>7556</v>
      </c>
      <c r="D485" s="379">
        <v>190.0</v>
      </c>
      <c r="E485" s="380" t="s">
        <v>8309</v>
      </c>
      <c r="F485" s="377"/>
      <c r="G485" s="377"/>
      <c r="H485" s="377"/>
      <c r="I485" s="377"/>
      <c r="J485" s="377"/>
      <c r="K485" s="377"/>
      <c r="L485" s="377"/>
      <c r="M485" s="377"/>
      <c r="N485" s="377"/>
      <c r="O485" s="377"/>
      <c r="P485" s="377"/>
      <c r="Q485" s="377"/>
      <c r="R485" s="377"/>
      <c r="S485" s="377"/>
      <c r="T485" s="377"/>
      <c r="U485" s="377"/>
    </row>
    <row r="486">
      <c r="A486" s="378">
        <v>44593.0</v>
      </c>
      <c r="B486" s="379">
        <v>206196.0</v>
      </c>
      <c r="C486" s="380" t="s">
        <v>7566</v>
      </c>
      <c r="D486" s="379">
        <v>505.0</v>
      </c>
      <c r="E486" s="380" t="s">
        <v>8309</v>
      </c>
      <c r="F486" s="377"/>
      <c r="G486" s="377"/>
      <c r="H486" s="377"/>
      <c r="I486" s="377"/>
      <c r="J486" s="377"/>
      <c r="K486" s="377"/>
      <c r="L486" s="377"/>
      <c r="M486" s="377"/>
      <c r="N486" s="377"/>
      <c r="O486" s="377"/>
      <c r="P486" s="377"/>
      <c r="Q486" s="377"/>
      <c r="R486" s="377"/>
      <c r="S486" s="377"/>
      <c r="T486" s="377"/>
      <c r="U486" s="377"/>
    </row>
    <row r="487">
      <c r="A487" s="378">
        <v>44593.0</v>
      </c>
      <c r="B487" s="379">
        <v>206196.0</v>
      </c>
      <c r="C487" s="380" t="s">
        <v>8494</v>
      </c>
      <c r="D487" s="379">
        <v>92.1</v>
      </c>
      <c r="E487" s="380" t="s">
        <v>8309</v>
      </c>
      <c r="F487" s="377"/>
      <c r="G487" s="377"/>
      <c r="H487" s="377"/>
      <c r="I487" s="377"/>
      <c r="J487" s="377"/>
      <c r="K487" s="377"/>
      <c r="L487" s="377"/>
      <c r="M487" s="377"/>
      <c r="N487" s="377"/>
      <c r="O487" s="377"/>
      <c r="P487" s="377"/>
      <c r="Q487" s="377"/>
      <c r="R487" s="377"/>
      <c r="S487" s="377"/>
      <c r="T487" s="377"/>
      <c r="U487" s="377"/>
    </row>
    <row r="488">
      <c r="A488" s="378">
        <v>44593.0</v>
      </c>
      <c r="B488" s="379">
        <v>206196.0</v>
      </c>
      <c r="C488" s="380" t="s">
        <v>8507</v>
      </c>
      <c r="D488" s="380" t="s">
        <v>8309</v>
      </c>
      <c r="E488" s="380" t="s">
        <v>8309</v>
      </c>
      <c r="F488" s="377"/>
      <c r="G488" s="377"/>
      <c r="H488" s="377"/>
      <c r="I488" s="377"/>
      <c r="J488" s="377"/>
      <c r="K488" s="377"/>
      <c r="L488" s="377"/>
      <c r="M488" s="377"/>
      <c r="N488" s="377"/>
      <c r="O488" s="377"/>
      <c r="P488" s="377"/>
      <c r="Q488" s="377"/>
      <c r="R488" s="377"/>
      <c r="S488" s="377"/>
      <c r="T488" s="377"/>
      <c r="U488" s="377"/>
    </row>
    <row r="489">
      <c r="A489" s="378">
        <v>44593.0</v>
      </c>
      <c r="B489" s="379">
        <v>206196.0</v>
      </c>
      <c r="C489" s="380" t="s">
        <v>7576</v>
      </c>
      <c r="D489" s="380" t="s">
        <v>8315</v>
      </c>
      <c r="E489" s="380" t="s">
        <v>8309</v>
      </c>
      <c r="F489" s="377"/>
      <c r="G489" s="377"/>
      <c r="H489" s="377"/>
      <c r="I489" s="377"/>
      <c r="J489" s="377"/>
      <c r="K489" s="377"/>
      <c r="L489" s="377"/>
      <c r="M489" s="377"/>
      <c r="N489" s="377"/>
      <c r="O489" s="377"/>
      <c r="P489" s="377"/>
      <c r="Q489" s="377"/>
      <c r="R489" s="377"/>
      <c r="S489" s="377"/>
      <c r="T489" s="377"/>
      <c r="U489" s="377"/>
    </row>
    <row r="490">
      <c r="A490" s="378">
        <v>44588.0</v>
      </c>
      <c r="B490" s="379">
        <v>206197.0</v>
      </c>
      <c r="C490" s="380" t="s">
        <v>8507</v>
      </c>
      <c r="D490" s="380" t="s">
        <v>8309</v>
      </c>
      <c r="E490" s="380" t="s">
        <v>8309</v>
      </c>
      <c r="F490" s="377"/>
      <c r="G490" s="377"/>
      <c r="H490" s="377"/>
      <c r="I490" s="377"/>
      <c r="J490" s="377"/>
      <c r="K490" s="377"/>
      <c r="L490" s="377"/>
      <c r="M490" s="377"/>
      <c r="N490" s="377"/>
      <c r="O490" s="377"/>
      <c r="P490" s="377"/>
      <c r="Q490" s="377"/>
      <c r="R490" s="377"/>
      <c r="S490" s="377"/>
      <c r="T490" s="377"/>
      <c r="U490" s="377"/>
    </row>
    <row r="491">
      <c r="A491" s="378">
        <v>44593.0</v>
      </c>
      <c r="B491" s="379">
        <v>206198.0</v>
      </c>
      <c r="C491" s="380" t="s">
        <v>8507</v>
      </c>
      <c r="D491" s="380" t="s">
        <v>8309</v>
      </c>
      <c r="E491" s="380" t="s">
        <v>8309</v>
      </c>
      <c r="F491" s="377"/>
      <c r="G491" s="377"/>
      <c r="H491" s="377"/>
      <c r="I491" s="377"/>
      <c r="J491" s="377"/>
      <c r="K491" s="377"/>
      <c r="L491" s="377"/>
      <c r="M491" s="377"/>
      <c r="N491" s="377"/>
      <c r="O491" s="377"/>
      <c r="P491" s="377"/>
      <c r="Q491" s="377"/>
      <c r="R491" s="377"/>
      <c r="S491" s="377"/>
      <c r="T491" s="377"/>
      <c r="U491" s="377"/>
    </row>
    <row r="492">
      <c r="A492" s="378">
        <v>44593.0</v>
      </c>
      <c r="B492" s="379">
        <v>206198.0</v>
      </c>
      <c r="C492" s="380" t="s">
        <v>7566</v>
      </c>
      <c r="D492" s="379">
        <v>146.0</v>
      </c>
      <c r="E492" s="380" t="s">
        <v>8309</v>
      </c>
      <c r="F492" s="377"/>
      <c r="G492" s="377"/>
      <c r="H492" s="377"/>
      <c r="I492" s="377"/>
      <c r="J492" s="377"/>
      <c r="K492" s="377"/>
      <c r="L492" s="377"/>
      <c r="M492" s="377"/>
      <c r="N492" s="377"/>
      <c r="O492" s="377"/>
      <c r="P492" s="377"/>
      <c r="Q492" s="377"/>
      <c r="R492" s="377"/>
      <c r="S492" s="377"/>
      <c r="T492" s="377"/>
      <c r="U492" s="377"/>
    </row>
    <row r="493">
      <c r="A493" s="378">
        <v>44593.0</v>
      </c>
      <c r="B493" s="379">
        <v>206198.0</v>
      </c>
      <c r="C493" s="380" t="s">
        <v>8494</v>
      </c>
      <c r="D493" s="379">
        <v>61.6</v>
      </c>
      <c r="E493" s="380" t="s">
        <v>8309</v>
      </c>
      <c r="F493" s="377"/>
      <c r="G493" s="377"/>
      <c r="H493" s="377"/>
      <c r="I493" s="377"/>
      <c r="J493" s="377"/>
      <c r="K493" s="377"/>
      <c r="L493" s="377"/>
      <c r="M493" s="377"/>
      <c r="N493" s="377"/>
      <c r="O493" s="377"/>
      <c r="P493" s="377"/>
      <c r="Q493" s="377"/>
      <c r="R493" s="377"/>
      <c r="S493" s="377"/>
      <c r="T493" s="377"/>
      <c r="U493" s="377"/>
    </row>
    <row r="494">
      <c r="A494" s="378">
        <v>44593.0</v>
      </c>
      <c r="B494" s="379">
        <v>206198.0</v>
      </c>
      <c r="C494" s="380" t="s">
        <v>7606</v>
      </c>
      <c r="D494" s="380" t="s">
        <v>8315</v>
      </c>
      <c r="E494" s="380" t="s">
        <v>8309</v>
      </c>
      <c r="F494" s="377"/>
      <c r="G494" s="377"/>
      <c r="H494" s="377"/>
      <c r="I494" s="377"/>
      <c r="J494" s="377"/>
      <c r="K494" s="377"/>
      <c r="L494" s="377"/>
      <c r="M494" s="377"/>
      <c r="N494" s="377"/>
      <c r="O494" s="377"/>
      <c r="P494" s="377"/>
      <c r="Q494" s="377"/>
      <c r="R494" s="377"/>
      <c r="S494" s="377"/>
      <c r="T494" s="377"/>
      <c r="U494" s="377"/>
    </row>
    <row r="495">
      <c r="A495" s="378">
        <v>44593.0</v>
      </c>
      <c r="B495" s="379">
        <v>206198.0</v>
      </c>
      <c r="C495" s="380" t="s">
        <v>7576</v>
      </c>
      <c r="D495" s="380" t="s">
        <v>8315</v>
      </c>
      <c r="E495" s="380" t="s">
        <v>8309</v>
      </c>
      <c r="F495" s="377"/>
      <c r="G495" s="377"/>
      <c r="H495" s="377"/>
      <c r="I495" s="377"/>
      <c r="J495" s="377"/>
      <c r="K495" s="377"/>
      <c r="L495" s="377"/>
      <c r="M495" s="377"/>
      <c r="N495" s="377"/>
      <c r="O495" s="377"/>
      <c r="P495" s="377"/>
      <c r="Q495" s="377"/>
      <c r="R495" s="377"/>
      <c r="S495" s="377"/>
      <c r="T495" s="377"/>
      <c r="U495" s="377"/>
    </row>
    <row r="496">
      <c r="A496" s="378">
        <v>44592.0</v>
      </c>
      <c r="B496" s="379">
        <v>206199.0</v>
      </c>
      <c r="C496" s="380" t="s">
        <v>8342</v>
      </c>
      <c r="D496" s="380" t="s">
        <v>8309</v>
      </c>
      <c r="E496" s="380" t="s">
        <v>8309</v>
      </c>
      <c r="F496" s="377"/>
      <c r="G496" s="377"/>
      <c r="H496" s="377"/>
      <c r="I496" s="377"/>
      <c r="J496" s="377"/>
      <c r="K496" s="377"/>
      <c r="L496" s="377"/>
      <c r="M496" s="377"/>
      <c r="N496" s="377"/>
      <c r="O496" s="377"/>
      <c r="P496" s="377"/>
      <c r="Q496" s="377"/>
      <c r="R496" s="377"/>
      <c r="S496" s="377"/>
      <c r="T496" s="377"/>
      <c r="U496" s="377"/>
    </row>
    <row r="497">
      <c r="A497" s="378">
        <v>44592.0</v>
      </c>
      <c r="B497" s="379">
        <v>206199.0</v>
      </c>
      <c r="C497" s="380" t="s">
        <v>7939</v>
      </c>
      <c r="D497" s="380" t="s">
        <v>8309</v>
      </c>
      <c r="E497" s="380" t="s">
        <v>8309</v>
      </c>
      <c r="F497" s="377"/>
      <c r="G497" s="377"/>
      <c r="H497" s="377"/>
      <c r="I497" s="377"/>
      <c r="J497" s="377"/>
      <c r="K497" s="377"/>
      <c r="L497" s="377"/>
      <c r="M497" s="377"/>
      <c r="N497" s="377"/>
      <c r="O497" s="377"/>
      <c r="P497" s="377"/>
      <c r="Q497" s="377"/>
      <c r="R497" s="377"/>
      <c r="S497" s="377"/>
      <c r="T497" s="377"/>
      <c r="U497" s="377"/>
    </row>
    <row r="498">
      <c r="A498" s="378">
        <v>44592.0</v>
      </c>
      <c r="B498" s="379">
        <v>206199.0</v>
      </c>
      <c r="C498" s="380" t="s">
        <v>8507</v>
      </c>
      <c r="D498" s="380" t="s">
        <v>8309</v>
      </c>
      <c r="E498" s="380" t="s">
        <v>8309</v>
      </c>
      <c r="F498" s="377"/>
      <c r="G498" s="377"/>
      <c r="H498" s="377"/>
      <c r="I498" s="377"/>
      <c r="J498" s="377"/>
      <c r="K498" s="377"/>
      <c r="L498" s="377"/>
      <c r="M498" s="377"/>
      <c r="N498" s="377"/>
      <c r="O498" s="377"/>
      <c r="P498" s="377"/>
      <c r="Q498" s="377"/>
      <c r="R498" s="377"/>
      <c r="S498" s="377"/>
      <c r="T498" s="377"/>
      <c r="U498" s="377"/>
    </row>
    <row r="499">
      <c r="A499" s="378">
        <v>44596.0</v>
      </c>
      <c r="B499" s="379">
        <v>206200.0</v>
      </c>
      <c r="C499" s="380" t="s">
        <v>8507</v>
      </c>
      <c r="D499" s="380" t="s">
        <v>8309</v>
      </c>
      <c r="E499" s="380" t="s">
        <v>8309</v>
      </c>
      <c r="F499" s="377"/>
      <c r="G499" s="377"/>
      <c r="H499" s="377"/>
      <c r="I499" s="377"/>
      <c r="J499" s="377"/>
      <c r="K499" s="377"/>
      <c r="L499" s="377"/>
      <c r="M499" s="377"/>
      <c r="N499" s="377"/>
      <c r="O499" s="377"/>
      <c r="P499" s="377"/>
      <c r="Q499" s="377"/>
      <c r="R499" s="377"/>
      <c r="S499" s="377"/>
      <c r="T499" s="377"/>
      <c r="U499" s="377"/>
    </row>
    <row r="500">
      <c r="A500" s="378">
        <v>44596.0</v>
      </c>
      <c r="B500" s="379">
        <v>206200.0</v>
      </c>
      <c r="C500" s="380" t="s">
        <v>7566</v>
      </c>
      <c r="D500" s="380" t="s">
        <v>8315</v>
      </c>
      <c r="E500" s="380" t="s">
        <v>8309</v>
      </c>
      <c r="F500" s="377"/>
      <c r="G500" s="377"/>
      <c r="H500" s="377"/>
      <c r="I500" s="377"/>
      <c r="J500" s="377"/>
      <c r="K500" s="377"/>
      <c r="L500" s="377"/>
      <c r="M500" s="377"/>
      <c r="N500" s="377"/>
      <c r="O500" s="377"/>
      <c r="P500" s="377"/>
      <c r="Q500" s="377"/>
      <c r="R500" s="377"/>
      <c r="S500" s="377"/>
      <c r="T500" s="377"/>
      <c r="U500" s="377"/>
    </row>
    <row r="501">
      <c r="A501" s="378">
        <v>44596.0</v>
      </c>
      <c r="B501" s="379">
        <v>206200.0</v>
      </c>
      <c r="C501" s="380" t="s">
        <v>8494</v>
      </c>
      <c r="D501" s="380" t="s">
        <v>8315</v>
      </c>
      <c r="E501" s="380" t="s">
        <v>8309</v>
      </c>
      <c r="F501" s="377"/>
      <c r="G501" s="377"/>
      <c r="H501" s="377"/>
      <c r="I501" s="377"/>
      <c r="J501" s="377"/>
      <c r="K501" s="377"/>
      <c r="L501" s="377"/>
      <c r="M501" s="377"/>
      <c r="N501" s="377"/>
      <c r="O501" s="377"/>
      <c r="P501" s="377"/>
      <c r="Q501" s="377"/>
      <c r="R501" s="377"/>
      <c r="S501" s="377"/>
      <c r="T501" s="377"/>
      <c r="U501" s="377"/>
    </row>
    <row r="502">
      <c r="A502" s="378">
        <v>44596.0</v>
      </c>
      <c r="B502" s="379">
        <v>206201.0</v>
      </c>
      <c r="C502" s="380" t="s">
        <v>7606</v>
      </c>
      <c r="D502" s="380" t="s">
        <v>8315</v>
      </c>
      <c r="E502" s="380" t="s">
        <v>8309</v>
      </c>
      <c r="F502" s="377"/>
      <c r="G502" s="377"/>
      <c r="H502" s="377"/>
      <c r="I502" s="377"/>
      <c r="J502" s="377"/>
      <c r="K502" s="377"/>
      <c r="L502" s="377"/>
      <c r="M502" s="377"/>
      <c r="N502" s="377"/>
      <c r="O502" s="377"/>
      <c r="P502" s="377"/>
      <c r="Q502" s="377"/>
      <c r="R502" s="377"/>
      <c r="S502" s="377"/>
      <c r="T502" s="377"/>
      <c r="U502" s="377"/>
    </row>
    <row r="503">
      <c r="A503" s="378">
        <v>44596.0</v>
      </c>
      <c r="B503" s="379">
        <v>206201.0</v>
      </c>
      <c r="C503" s="380" t="s">
        <v>7576</v>
      </c>
      <c r="D503" s="380" t="s">
        <v>8315</v>
      </c>
      <c r="E503" s="380" t="s">
        <v>8309</v>
      </c>
      <c r="F503" s="377"/>
      <c r="G503" s="377"/>
      <c r="H503" s="377"/>
      <c r="I503" s="377"/>
      <c r="J503" s="377"/>
      <c r="K503" s="377"/>
      <c r="L503" s="377"/>
      <c r="M503" s="377"/>
      <c r="N503" s="377"/>
      <c r="O503" s="377"/>
      <c r="P503" s="377"/>
      <c r="Q503" s="377"/>
      <c r="R503" s="377"/>
      <c r="S503" s="377"/>
      <c r="T503" s="377"/>
      <c r="U503" s="377"/>
    </row>
    <row r="504">
      <c r="A504" s="378">
        <v>44596.0</v>
      </c>
      <c r="B504" s="379">
        <v>206201.0</v>
      </c>
      <c r="C504" s="380" t="s">
        <v>8507</v>
      </c>
      <c r="D504" s="380" t="s">
        <v>8309</v>
      </c>
      <c r="E504" s="380" t="s">
        <v>8309</v>
      </c>
      <c r="F504" s="377"/>
      <c r="G504" s="377"/>
      <c r="H504" s="377"/>
      <c r="I504" s="377"/>
      <c r="J504" s="377"/>
      <c r="K504" s="377"/>
      <c r="L504" s="377"/>
      <c r="M504" s="377"/>
      <c r="N504" s="377"/>
      <c r="O504" s="377"/>
      <c r="P504" s="377"/>
      <c r="Q504" s="377"/>
      <c r="R504" s="377"/>
      <c r="S504" s="377"/>
      <c r="T504" s="377"/>
      <c r="U504" s="377"/>
    </row>
    <row r="505">
      <c r="A505" s="378">
        <v>44596.0</v>
      </c>
      <c r="B505" s="379">
        <v>206202.0</v>
      </c>
      <c r="C505" s="380" t="s">
        <v>7576</v>
      </c>
      <c r="D505" s="380" t="s">
        <v>8315</v>
      </c>
      <c r="E505" s="380" t="s">
        <v>8309</v>
      </c>
      <c r="F505" s="377"/>
      <c r="G505" s="377"/>
      <c r="H505" s="377"/>
      <c r="I505" s="377"/>
      <c r="J505" s="377"/>
      <c r="K505" s="377"/>
      <c r="L505" s="377"/>
      <c r="M505" s="377"/>
      <c r="N505" s="377"/>
      <c r="O505" s="377"/>
      <c r="P505" s="377"/>
      <c r="Q505" s="377"/>
      <c r="R505" s="377"/>
      <c r="S505" s="377"/>
      <c r="T505" s="377"/>
      <c r="U505" s="377"/>
    </row>
    <row r="506">
      <c r="A506" s="378">
        <v>44596.0</v>
      </c>
      <c r="B506" s="379">
        <v>206205.0</v>
      </c>
      <c r="C506" s="380" t="s">
        <v>7566</v>
      </c>
      <c r="D506" s="379">
        <v>1260.0</v>
      </c>
      <c r="E506" s="380" t="s">
        <v>8309</v>
      </c>
      <c r="F506" s="377"/>
      <c r="G506" s="377"/>
      <c r="H506" s="377"/>
      <c r="I506" s="377"/>
      <c r="J506" s="377"/>
      <c r="K506" s="377"/>
      <c r="L506" s="377"/>
      <c r="M506" s="377"/>
      <c r="N506" s="377"/>
      <c r="O506" s="377"/>
      <c r="P506" s="377"/>
      <c r="Q506" s="377"/>
      <c r="R506" s="377"/>
      <c r="S506" s="377"/>
      <c r="T506" s="377"/>
      <c r="U506" s="377"/>
    </row>
    <row r="507">
      <c r="A507" s="378">
        <v>44596.0</v>
      </c>
      <c r="B507" s="379">
        <v>206205.0</v>
      </c>
      <c r="C507" s="380" t="s">
        <v>8494</v>
      </c>
      <c r="D507" s="379">
        <v>1410.0</v>
      </c>
      <c r="E507" s="380" t="s">
        <v>8309</v>
      </c>
      <c r="F507" s="377"/>
      <c r="G507" s="377"/>
      <c r="H507" s="377"/>
      <c r="I507" s="377"/>
      <c r="J507" s="377"/>
      <c r="K507" s="377"/>
      <c r="L507" s="377"/>
      <c r="M507" s="377"/>
      <c r="N507" s="377"/>
      <c r="O507" s="377"/>
      <c r="P507" s="377"/>
      <c r="Q507" s="377"/>
      <c r="R507" s="377"/>
      <c r="S507" s="377"/>
      <c r="T507" s="377"/>
      <c r="U507" s="377"/>
    </row>
    <row r="508">
      <c r="A508" s="378">
        <v>44596.0</v>
      </c>
      <c r="B508" s="379">
        <v>206205.0</v>
      </c>
      <c r="C508" s="380" t="s">
        <v>8507</v>
      </c>
      <c r="D508" s="380" t="s">
        <v>8309</v>
      </c>
      <c r="E508" s="380" t="s">
        <v>8309</v>
      </c>
      <c r="F508" s="377"/>
      <c r="G508" s="377"/>
      <c r="H508" s="377"/>
      <c r="I508" s="377"/>
      <c r="J508" s="377"/>
      <c r="K508" s="377"/>
      <c r="L508" s="377"/>
      <c r="M508" s="377"/>
      <c r="N508" s="377"/>
      <c r="O508" s="377"/>
      <c r="P508" s="377"/>
      <c r="Q508" s="377"/>
      <c r="R508" s="377"/>
      <c r="S508" s="377"/>
      <c r="T508" s="377"/>
      <c r="U508" s="377"/>
    </row>
    <row r="509">
      <c r="A509" s="378">
        <v>44596.0</v>
      </c>
      <c r="B509" s="379">
        <v>206206.0</v>
      </c>
      <c r="C509" s="380" t="s">
        <v>8324</v>
      </c>
      <c r="D509" s="380" t="s">
        <v>8309</v>
      </c>
      <c r="E509" s="380" t="s">
        <v>8309</v>
      </c>
      <c r="F509" s="377"/>
      <c r="G509" s="377"/>
      <c r="H509" s="377"/>
      <c r="I509" s="377"/>
      <c r="J509" s="377"/>
      <c r="K509" s="377"/>
      <c r="L509" s="377"/>
      <c r="M509" s="377"/>
      <c r="N509" s="377"/>
      <c r="O509" s="377"/>
      <c r="P509" s="377"/>
      <c r="Q509" s="377"/>
      <c r="R509" s="377"/>
      <c r="S509" s="377"/>
      <c r="T509" s="377"/>
      <c r="U509" s="377"/>
    </row>
    <row r="510">
      <c r="A510" s="378">
        <v>44596.0</v>
      </c>
      <c r="B510" s="379">
        <v>206206.0</v>
      </c>
      <c r="C510" s="380" t="s">
        <v>7576</v>
      </c>
      <c r="D510" s="380" t="s">
        <v>8315</v>
      </c>
      <c r="E510" s="380" t="s">
        <v>8309</v>
      </c>
      <c r="F510" s="377"/>
      <c r="G510" s="377"/>
      <c r="H510" s="377"/>
      <c r="I510" s="377"/>
      <c r="J510" s="377"/>
      <c r="K510" s="377"/>
      <c r="L510" s="377"/>
      <c r="M510" s="377"/>
      <c r="N510" s="377"/>
      <c r="O510" s="377"/>
      <c r="P510" s="377"/>
      <c r="Q510" s="377"/>
      <c r="R510" s="377"/>
      <c r="S510" s="377"/>
      <c r="T510" s="377"/>
      <c r="U510" s="377"/>
    </row>
    <row r="511">
      <c r="A511" s="378">
        <v>44596.0</v>
      </c>
      <c r="B511" s="379">
        <v>206208.0</v>
      </c>
      <c r="C511" s="380" t="s">
        <v>8495</v>
      </c>
      <c r="D511" s="379">
        <v>105.0</v>
      </c>
      <c r="E511" s="380" t="s">
        <v>8309</v>
      </c>
      <c r="F511" s="377"/>
      <c r="G511" s="377"/>
      <c r="H511" s="377"/>
      <c r="I511" s="377"/>
      <c r="J511" s="377"/>
      <c r="K511" s="377"/>
      <c r="L511" s="377"/>
      <c r="M511" s="377"/>
      <c r="N511" s="377"/>
      <c r="O511" s="377"/>
      <c r="P511" s="377"/>
      <c r="Q511" s="377"/>
      <c r="R511" s="377"/>
      <c r="S511" s="377"/>
      <c r="T511" s="377"/>
      <c r="U511" s="377"/>
    </row>
    <row r="512">
      <c r="A512" s="378">
        <v>44596.0</v>
      </c>
      <c r="B512" s="379">
        <v>206208.0</v>
      </c>
      <c r="C512" s="380" t="s">
        <v>8313</v>
      </c>
      <c r="D512" s="380" t="s">
        <v>8315</v>
      </c>
      <c r="E512" s="380" t="s">
        <v>8309</v>
      </c>
      <c r="F512" s="377"/>
      <c r="G512" s="377"/>
      <c r="H512" s="377"/>
      <c r="I512" s="377"/>
      <c r="J512" s="377"/>
      <c r="K512" s="377"/>
      <c r="L512" s="377"/>
      <c r="M512" s="377"/>
      <c r="N512" s="377"/>
      <c r="O512" s="377"/>
      <c r="P512" s="377"/>
      <c r="Q512" s="377"/>
      <c r="R512" s="377"/>
      <c r="S512" s="377"/>
      <c r="T512" s="377"/>
      <c r="U512" s="377"/>
    </row>
    <row r="513">
      <c r="A513" s="378">
        <v>44596.0</v>
      </c>
      <c r="B513" s="379">
        <v>206208.0</v>
      </c>
      <c r="C513" s="380" t="s">
        <v>7576</v>
      </c>
      <c r="D513" s="380" t="s">
        <v>8315</v>
      </c>
      <c r="E513" s="380" t="s">
        <v>8309</v>
      </c>
      <c r="F513" s="377"/>
      <c r="G513" s="377"/>
      <c r="H513" s="377"/>
      <c r="I513" s="377"/>
      <c r="J513" s="377"/>
      <c r="K513" s="377"/>
      <c r="L513" s="377"/>
      <c r="M513" s="377"/>
      <c r="N513" s="377"/>
      <c r="O513" s="377"/>
      <c r="P513" s="377"/>
      <c r="Q513" s="377"/>
      <c r="R513" s="377"/>
      <c r="S513" s="377"/>
      <c r="T513" s="377"/>
      <c r="U513" s="377"/>
    </row>
    <row r="514">
      <c r="A514" s="378">
        <v>44596.0</v>
      </c>
      <c r="B514" s="379">
        <v>206208.0</v>
      </c>
      <c r="C514" s="380" t="s">
        <v>8318</v>
      </c>
      <c r="D514" s="380" t="s">
        <v>8309</v>
      </c>
      <c r="E514" s="380" t="s">
        <v>8309</v>
      </c>
      <c r="F514" s="377"/>
      <c r="G514" s="377"/>
      <c r="H514" s="377"/>
      <c r="I514" s="377"/>
      <c r="J514" s="377"/>
      <c r="K514" s="377"/>
      <c r="L514" s="377"/>
      <c r="M514" s="377"/>
      <c r="N514" s="377"/>
      <c r="O514" s="377"/>
      <c r="P514" s="377"/>
      <c r="Q514" s="377"/>
      <c r="R514" s="377"/>
      <c r="S514" s="377"/>
      <c r="T514" s="377"/>
      <c r="U514" s="377"/>
    </row>
    <row r="515">
      <c r="A515" s="378">
        <v>44596.0</v>
      </c>
      <c r="B515" s="379">
        <v>206208.0</v>
      </c>
      <c r="C515" s="380" t="s">
        <v>7939</v>
      </c>
      <c r="D515" s="380" t="s">
        <v>8309</v>
      </c>
      <c r="E515" s="380" t="s">
        <v>8309</v>
      </c>
      <c r="F515" s="377"/>
      <c r="G515" s="377"/>
      <c r="H515" s="377"/>
      <c r="I515" s="377"/>
      <c r="J515" s="377"/>
      <c r="K515" s="377"/>
      <c r="L515" s="377"/>
      <c r="M515" s="377"/>
      <c r="N515" s="377"/>
      <c r="O515" s="377"/>
      <c r="P515" s="377"/>
      <c r="Q515" s="377"/>
      <c r="R515" s="377"/>
      <c r="S515" s="377"/>
      <c r="T515" s="377"/>
      <c r="U515" s="377"/>
    </row>
    <row r="516">
      <c r="A516" s="378">
        <v>44596.0</v>
      </c>
      <c r="B516" s="379">
        <v>206210.0</v>
      </c>
      <c r="C516" s="380" t="s">
        <v>8318</v>
      </c>
      <c r="D516" s="380" t="s">
        <v>8309</v>
      </c>
      <c r="E516" s="380" t="s">
        <v>8309</v>
      </c>
      <c r="F516" s="377"/>
      <c r="G516" s="377"/>
      <c r="H516" s="377"/>
      <c r="I516" s="377"/>
      <c r="J516" s="377"/>
      <c r="K516" s="377"/>
      <c r="L516" s="377"/>
      <c r="M516" s="377"/>
      <c r="N516" s="377"/>
      <c r="O516" s="377"/>
      <c r="P516" s="377"/>
      <c r="Q516" s="377"/>
      <c r="R516" s="377"/>
      <c r="S516" s="377"/>
      <c r="T516" s="377"/>
      <c r="U516" s="377"/>
    </row>
    <row r="517">
      <c r="A517" s="378">
        <v>44596.0</v>
      </c>
      <c r="B517" s="379">
        <v>206210.0</v>
      </c>
      <c r="C517" s="380" t="s">
        <v>8342</v>
      </c>
      <c r="D517" s="380" t="s">
        <v>8309</v>
      </c>
      <c r="E517" s="380" t="s">
        <v>8309</v>
      </c>
      <c r="F517" s="377"/>
      <c r="G517" s="377"/>
      <c r="H517" s="377"/>
      <c r="I517" s="377"/>
      <c r="J517" s="377"/>
      <c r="K517" s="377"/>
      <c r="L517" s="377"/>
      <c r="M517" s="377"/>
      <c r="N517" s="377"/>
      <c r="O517" s="377"/>
      <c r="P517" s="377"/>
      <c r="Q517" s="377"/>
      <c r="R517" s="377"/>
      <c r="S517" s="377"/>
      <c r="T517" s="377"/>
      <c r="U517" s="377"/>
    </row>
    <row r="518">
      <c r="A518" s="378">
        <v>44596.0</v>
      </c>
      <c r="B518" s="379">
        <v>206211.0</v>
      </c>
      <c r="C518" s="380" t="s">
        <v>7570</v>
      </c>
      <c r="D518" s="380" t="s">
        <v>8315</v>
      </c>
      <c r="E518" s="380" t="s">
        <v>8309</v>
      </c>
      <c r="F518" s="377"/>
      <c r="G518" s="377"/>
      <c r="H518" s="377"/>
      <c r="I518" s="377"/>
      <c r="J518" s="377"/>
      <c r="K518" s="377"/>
      <c r="L518" s="377"/>
      <c r="M518" s="377"/>
      <c r="N518" s="377"/>
      <c r="O518" s="377"/>
      <c r="P518" s="377"/>
      <c r="Q518" s="377"/>
      <c r="R518" s="377"/>
      <c r="S518" s="377"/>
      <c r="T518" s="377"/>
      <c r="U518" s="377"/>
    </row>
    <row r="519">
      <c r="A519" s="378">
        <v>44596.0</v>
      </c>
      <c r="B519" s="379">
        <v>206212.0</v>
      </c>
      <c r="C519" s="380" t="s">
        <v>7736</v>
      </c>
      <c r="D519" s="379">
        <v>75.2</v>
      </c>
      <c r="E519" s="380" t="s">
        <v>8309</v>
      </c>
      <c r="F519" s="377"/>
      <c r="G519" s="377"/>
      <c r="H519" s="377"/>
      <c r="I519" s="377"/>
      <c r="J519" s="377"/>
      <c r="K519" s="377"/>
      <c r="L519" s="377"/>
      <c r="M519" s="377"/>
      <c r="N519" s="377"/>
      <c r="O519" s="377"/>
      <c r="P519" s="377"/>
      <c r="Q519" s="377"/>
      <c r="R519" s="377"/>
      <c r="S519" s="377"/>
      <c r="T519" s="377"/>
      <c r="U519" s="377"/>
    </row>
    <row r="520">
      <c r="A520" s="378">
        <v>44596.0</v>
      </c>
      <c r="B520" s="379">
        <v>206212.0</v>
      </c>
      <c r="C520" s="380" t="s">
        <v>7576</v>
      </c>
      <c r="D520" s="379">
        <v>231.0</v>
      </c>
      <c r="E520" s="380" t="s">
        <v>8309</v>
      </c>
      <c r="F520" s="377"/>
      <c r="G520" s="377"/>
      <c r="H520" s="377"/>
      <c r="I520" s="377"/>
      <c r="J520" s="377"/>
      <c r="K520" s="377"/>
      <c r="L520" s="377"/>
      <c r="M520" s="377"/>
      <c r="N520" s="377"/>
      <c r="O520" s="377"/>
      <c r="P520" s="377"/>
      <c r="Q520" s="377"/>
      <c r="R520" s="377"/>
      <c r="S520" s="377"/>
      <c r="T520" s="377"/>
      <c r="U520" s="377"/>
    </row>
    <row r="521">
      <c r="A521" s="378">
        <v>44596.0</v>
      </c>
      <c r="B521" s="379">
        <v>206246.0</v>
      </c>
      <c r="C521" s="380" t="s">
        <v>7569</v>
      </c>
      <c r="D521" s="379">
        <v>1130.0</v>
      </c>
      <c r="E521" s="380" t="s">
        <v>8309</v>
      </c>
      <c r="F521" s="377"/>
      <c r="G521" s="377"/>
      <c r="H521" s="377"/>
      <c r="I521" s="377"/>
      <c r="J521" s="377"/>
      <c r="K521" s="377"/>
      <c r="L521" s="377"/>
      <c r="M521" s="377"/>
      <c r="N521" s="377"/>
      <c r="O521" s="377"/>
      <c r="P521" s="377"/>
      <c r="Q521" s="377"/>
      <c r="R521" s="377"/>
      <c r="S521" s="377"/>
      <c r="T521" s="377"/>
      <c r="U521" s="377"/>
    </row>
    <row r="522">
      <c r="A522" s="378">
        <v>44596.0</v>
      </c>
      <c r="B522" s="379">
        <v>206246.0</v>
      </c>
      <c r="C522" s="380" t="s">
        <v>8495</v>
      </c>
      <c r="D522" s="379">
        <v>1170.0</v>
      </c>
      <c r="E522" s="380" t="s">
        <v>8309</v>
      </c>
      <c r="F522" s="377"/>
      <c r="G522" s="377"/>
      <c r="H522" s="377"/>
      <c r="I522" s="377"/>
      <c r="J522" s="377"/>
      <c r="K522" s="377"/>
      <c r="L522" s="377"/>
      <c r="M522" s="377"/>
      <c r="N522" s="377"/>
      <c r="O522" s="377"/>
      <c r="P522" s="377"/>
      <c r="Q522" s="377"/>
      <c r="R522" s="377"/>
      <c r="S522" s="377"/>
      <c r="T522" s="377"/>
      <c r="U522" s="377"/>
    </row>
    <row r="523">
      <c r="A523" s="378">
        <v>44596.0</v>
      </c>
      <c r="B523" s="379">
        <v>206246.0</v>
      </c>
      <c r="C523" s="380" t="s">
        <v>7569</v>
      </c>
      <c r="D523" s="380" t="s">
        <v>8309</v>
      </c>
      <c r="E523" s="380" t="s">
        <v>8309</v>
      </c>
      <c r="F523" s="377"/>
      <c r="G523" s="377"/>
      <c r="H523" s="377"/>
      <c r="I523" s="377"/>
      <c r="J523" s="377"/>
      <c r="K523" s="377"/>
      <c r="L523" s="377"/>
      <c r="M523" s="377"/>
      <c r="N523" s="377"/>
      <c r="O523" s="377"/>
      <c r="P523" s="377"/>
      <c r="Q523" s="377"/>
      <c r="R523" s="377"/>
      <c r="S523" s="377"/>
      <c r="T523" s="377"/>
      <c r="U523" s="377"/>
    </row>
    <row r="524">
      <c r="A524" s="378">
        <v>44596.0</v>
      </c>
      <c r="B524" s="379">
        <v>206252.0</v>
      </c>
      <c r="C524" s="380" t="s">
        <v>7576</v>
      </c>
      <c r="D524" s="380" t="s">
        <v>8315</v>
      </c>
      <c r="E524" s="380" t="s">
        <v>8309</v>
      </c>
      <c r="F524" s="377"/>
      <c r="G524" s="377"/>
      <c r="H524" s="377"/>
      <c r="I524" s="377"/>
      <c r="J524" s="377"/>
      <c r="K524" s="377"/>
      <c r="L524" s="377"/>
      <c r="M524" s="377"/>
      <c r="N524" s="377"/>
      <c r="O524" s="377"/>
      <c r="P524" s="377"/>
      <c r="Q524" s="377"/>
      <c r="R524" s="377"/>
      <c r="S524" s="377"/>
      <c r="T524" s="377"/>
      <c r="U524" s="377"/>
    </row>
    <row r="525">
      <c r="A525" s="378">
        <v>44596.0</v>
      </c>
      <c r="B525" s="379">
        <v>206252.0</v>
      </c>
      <c r="C525" s="380" t="s">
        <v>7566</v>
      </c>
      <c r="D525" s="379">
        <v>751.0</v>
      </c>
      <c r="E525" s="380" t="s">
        <v>8309</v>
      </c>
      <c r="F525" s="377"/>
      <c r="G525" s="377"/>
      <c r="H525" s="377"/>
      <c r="I525" s="377"/>
      <c r="J525" s="377"/>
      <c r="K525" s="377"/>
      <c r="L525" s="377"/>
      <c r="M525" s="377"/>
      <c r="N525" s="377"/>
      <c r="O525" s="377"/>
      <c r="P525" s="377"/>
      <c r="Q525" s="377"/>
      <c r="R525" s="377"/>
      <c r="S525" s="377"/>
      <c r="T525" s="377"/>
      <c r="U525" s="377"/>
    </row>
    <row r="526">
      <c r="A526" s="378">
        <v>44596.0</v>
      </c>
      <c r="B526" s="379">
        <v>206252.0</v>
      </c>
      <c r="C526" s="380" t="s">
        <v>8494</v>
      </c>
      <c r="D526" s="379">
        <v>808.0</v>
      </c>
      <c r="E526" s="380" t="s">
        <v>8309</v>
      </c>
      <c r="F526" s="377"/>
      <c r="G526" s="377"/>
      <c r="H526" s="377"/>
      <c r="I526" s="377"/>
      <c r="J526" s="377"/>
      <c r="K526" s="377"/>
      <c r="L526" s="377"/>
      <c r="M526" s="377"/>
      <c r="N526" s="377"/>
      <c r="O526" s="377"/>
      <c r="P526" s="377"/>
      <c r="Q526" s="377"/>
      <c r="R526" s="377"/>
      <c r="S526" s="377"/>
      <c r="T526" s="377"/>
      <c r="U526" s="377"/>
    </row>
    <row r="527">
      <c r="A527" s="378">
        <v>44596.0</v>
      </c>
      <c r="B527" s="379">
        <v>206252.0</v>
      </c>
      <c r="C527" s="380" t="s">
        <v>8507</v>
      </c>
      <c r="D527" s="380" t="s">
        <v>8309</v>
      </c>
      <c r="E527" s="380" t="s">
        <v>8309</v>
      </c>
      <c r="F527" s="377"/>
      <c r="G527" s="377"/>
      <c r="H527" s="377"/>
      <c r="I527" s="377"/>
      <c r="J527" s="377"/>
      <c r="K527" s="377"/>
      <c r="L527" s="377"/>
      <c r="M527" s="377"/>
      <c r="N527" s="377"/>
      <c r="O527" s="377"/>
      <c r="P527" s="377"/>
      <c r="Q527" s="377"/>
      <c r="R527" s="377"/>
      <c r="S527" s="377"/>
      <c r="T527" s="377"/>
      <c r="U527" s="377"/>
    </row>
    <row r="528">
      <c r="A528" s="378">
        <v>44596.0</v>
      </c>
      <c r="B528" s="379">
        <v>206253.0</v>
      </c>
      <c r="C528" s="380" t="s">
        <v>35</v>
      </c>
      <c r="D528" s="380" t="s">
        <v>8309</v>
      </c>
      <c r="E528" s="380" t="s">
        <v>8309</v>
      </c>
      <c r="F528" s="377"/>
      <c r="G528" s="377"/>
      <c r="H528" s="377"/>
      <c r="I528" s="377"/>
      <c r="J528" s="377"/>
      <c r="K528" s="377"/>
      <c r="L528" s="377"/>
      <c r="M528" s="377"/>
      <c r="N528" s="377"/>
      <c r="O528" s="377"/>
      <c r="P528" s="377"/>
      <c r="Q528" s="377"/>
      <c r="R528" s="377"/>
      <c r="S528" s="377"/>
      <c r="T528" s="377"/>
      <c r="U528" s="377"/>
    </row>
    <row r="529">
      <c r="A529" s="378">
        <v>44596.0</v>
      </c>
      <c r="B529" s="379">
        <v>206253.0</v>
      </c>
      <c r="C529" s="380" t="s">
        <v>8384</v>
      </c>
      <c r="D529" s="379">
        <v>48.9</v>
      </c>
      <c r="E529" s="380" t="s">
        <v>8309</v>
      </c>
      <c r="F529" s="377"/>
      <c r="G529" s="377"/>
      <c r="H529" s="377"/>
      <c r="I529" s="377"/>
      <c r="J529" s="377"/>
      <c r="K529" s="377"/>
      <c r="L529" s="377"/>
      <c r="M529" s="377"/>
      <c r="N529" s="377"/>
      <c r="O529" s="377"/>
      <c r="P529" s="377"/>
      <c r="Q529" s="377"/>
      <c r="R529" s="377"/>
      <c r="S529" s="377"/>
      <c r="T529" s="377"/>
      <c r="U529" s="377"/>
    </row>
    <row r="530">
      <c r="A530" s="378">
        <v>44592.0</v>
      </c>
      <c r="B530" s="379">
        <v>206254.0</v>
      </c>
      <c r="C530" s="380" t="s">
        <v>8342</v>
      </c>
      <c r="D530" s="380" t="s">
        <v>8309</v>
      </c>
      <c r="E530" s="380" t="s">
        <v>8309</v>
      </c>
      <c r="F530" s="377"/>
      <c r="G530" s="377"/>
      <c r="H530" s="377"/>
      <c r="I530" s="377"/>
      <c r="J530" s="377"/>
      <c r="K530" s="377"/>
      <c r="L530" s="377"/>
      <c r="M530" s="377"/>
      <c r="N530" s="377"/>
      <c r="O530" s="377"/>
      <c r="P530" s="377"/>
      <c r="Q530" s="377"/>
      <c r="R530" s="377"/>
      <c r="S530" s="377"/>
      <c r="T530" s="377"/>
      <c r="U530" s="377"/>
    </row>
    <row r="531">
      <c r="A531" s="378">
        <v>44592.0</v>
      </c>
      <c r="B531" s="379">
        <v>206254.0</v>
      </c>
      <c r="C531" s="380" t="s">
        <v>8507</v>
      </c>
      <c r="D531" s="380" t="s">
        <v>8309</v>
      </c>
      <c r="E531" s="380" t="s">
        <v>8309</v>
      </c>
      <c r="F531" s="377"/>
      <c r="G531" s="377"/>
      <c r="H531" s="377"/>
      <c r="I531" s="377"/>
      <c r="J531" s="377"/>
      <c r="K531" s="377"/>
      <c r="L531" s="377"/>
      <c r="M531" s="377"/>
      <c r="N531" s="377"/>
      <c r="O531" s="377"/>
      <c r="P531" s="377"/>
      <c r="Q531" s="377"/>
      <c r="R531" s="377"/>
      <c r="S531" s="377"/>
      <c r="T531" s="377"/>
      <c r="U531" s="377"/>
    </row>
    <row r="532">
      <c r="A532" s="378">
        <v>44596.0</v>
      </c>
      <c r="B532" s="379">
        <v>206255.0</v>
      </c>
      <c r="C532" s="380" t="s">
        <v>8507</v>
      </c>
      <c r="D532" s="380" t="s">
        <v>8309</v>
      </c>
      <c r="E532" s="380" t="s">
        <v>8309</v>
      </c>
      <c r="F532" s="377"/>
      <c r="G532" s="377"/>
      <c r="H532" s="377"/>
      <c r="I532" s="377"/>
      <c r="J532" s="377"/>
      <c r="K532" s="377"/>
      <c r="L532" s="377"/>
      <c r="M532" s="377"/>
      <c r="N532" s="377"/>
      <c r="O532" s="377"/>
      <c r="P532" s="377"/>
      <c r="Q532" s="377"/>
      <c r="R532" s="377"/>
      <c r="S532" s="377"/>
      <c r="T532" s="377"/>
      <c r="U532" s="377"/>
    </row>
    <row r="533">
      <c r="A533" s="378">
        <v>44596.0</v>
      </c>
      <c r="B533" s="379">
        <v>206255.0</v>
      </c>
      <c r="C533" s="380" t="s">
        <v>7566</v>
      </c>
      <c r="D533" s="379">
        <v>1200.0</v>
      </c>
      <c r="E533" s="380" t="s">
        <v>8309</v>
      </c>
      <c r="F533" s="377"/>
      <c r="G533" s="377"/>
      <c r="H533" s="377"/>
      <c r="I533" s="377"/>
      <c r="J533" s="377"/>
      <c r="K533" s="377"/>
      <c r="L533" s="377"/>
      <c r="M533" s="377"/>
      <c r="N533" s="377"/>
      <c r="O533" s="377"/>
      <c r="P533" s="377"/>
      <c r="Q533" s="377"/>
      <c r="R533" s="377"/>
      <c r="S533" s="377"/>
      <c r="T533" s="377"/>
      <c r="U533" s="377"/>
    </row>
    <row r="534">
      <c r="A534" s="378">
        <v>44596.0</v>
      </c>
      <c r="B534" s="379">
        <v>206255.0</v>
      </c>
      <c r="C534" s="380" t="s">
        <v>8494</v>
      </c>
      <c r="D534" s="379">
        <v>1290.0</v>
      </c>
      <c r="E534" s="380" t="s">
        <v>8309</v>
      </c>
      <c r="F534" s="377"/>
      <c r="G534" s="377"/>
      <c r="H534" s="377"/>
      <c r="I534" s="377"/>
      <c r="J534" s="377"/>
      <c r="K534" s="377"/>
      <c r="L534" s="377"/>
      <c r="M534" s="377"/>
      <c r="N534" s="377"/>
      <c r="O534" s="377"/>
      <c r="P534" s="377"/>
      <c r="Q534" s="377"/>
      <c r="R534" s="377"/>
      <c r="S534" s="377"/>
      <c r="T534" s="377"/>
      <c r="U534" s="377"/>
    </row>
    <row r="535">
      <c r="A535" s="378">
        <v>44592.0</v>
      </c>
      <c r="B535" s="379">
        <v>206256.0</v>
      </c>
      <c r="C535" s="380" t="s">
        <v>35</v>
      </c>
      <c r="D535" s="380" t="s">
        <v>8309</v>
      </c>
      <c r="E535" s="380" t="s">
        <v>8309</v>
      </c>
      <c r="F535" s="377"/>
      <c r="G535" s="377"/>
      <c r="H535" s="377"/>
      <c r="I535" s="377"/>
      <c r="J535" s="377"/>
      <c r="K535" s="377"/>
      <c r="L535" s="377"/>
      <c r="M535" s="377"/>
      <c r="N535" s="377"/>
      <c r="O535" s="377"/>
      <c r="P535" s="377"/>
      <c r="Q535" s="377"/>
      <c r="R535" s="377"/>
      <c r="S535" s="377"/>
      <c r="T535" s="377"/>
      <c r="U535" s="377"/>
    </row>
    <row r="536">
      <c r="A536" s="378">
        <v>44596.0</v>
      </c>
      <c r="B536" s="379">
        <v>206257.0</v>
      </c>
      <c r="C536" s="380" t="s">
        <v>8342</v>
      </c>
      <c r="D536" s="380" t="s">
        <v>8309</v>
      </c>
      <c r="E536" s="380" t="s">
        <v>8309</v>
      </c>
      <c r="F536" s="377"/>
      <c r="G536" s="377"/>
      <c r="H536" s="377"/>
      <c r="I536" s="377"/>
      <c r="J536" s="377"/>
      <c r="K536" s="377"/>
      <c r="L536" s="377"/>
      <c r="M536" s="377"/>
      <c r="N536" s="377"/>
      <c r="O536" s="377"/>
      <c r="P536" s="377"/>
      <c r="Q536" s="377"/>
      <c r="R536" s="377"/>
      <c r="S536" s="377"/>
      <c r="T536" s="377"/>
      <c r="U536" s="377"/>
    </row>
    <row r="537">
      <c r="A537" s="378">
        <v>44596.0</v>
      </c>
      <c r="B537" s="379">
        <v>206261.0</v>
      </c>
      <c r="C537" s="380" t="s">
        <v>8507</v>
      </c>
      <c r="D537" s="380" t="s">
        <v>8309</v>
      </c>
      <c r="E537" s="380" t="s">
        <v>8309</v>
      </c>
      <c r="F537" s="377"/>
      <c r="G537" s="377"/>
      <c r="H537" s="377"/>
      <c r="I537" s="377"/>
      <c r="J537" s="377"/>
      <c r="K537" s="377"/>
      <c r="L537" s="377"/>
      <c r="M537" s="377"/>
      <c r="N537" s="377"/>
      <c r="O537" s="377"/>
      <c r="P537" s="377"/>
      <c r="Q537" s="377"/>
      <c r="R537" s="377"/>
      <c r="S537" s="377"/>
      <c r="T537" s="377"/>
      <c r="U537" s="377"/>
    </row>
    <row r="538">
      <c r="A538" s="378">
        <v>44596.0</v>
      </c>
      <c r="B538" s="379">
        <v>206261.0</v>
      </c>
      <c r="C538" s="380" t="s">
        <v>7569</v>
      </c>
      <c r="D538" s="380" t="s">
        <v>8309</v>
      </c>
      <c r="E538" s="380" t="s">
        <v>8309</v>
      </c>
      <c r="F538" s="377"/>
      <c r="G538" s="377"/>
      <c r="H538" s="377"/>
      <c r="I538" s="377"/>
      <c r="J538" s="377"/>
      <c r="K538" s="377"/>
      <c r="L538" s="377"/>
      <c r="M538" s="377"/>
      <c r="N538" s="377"/>
      <c r="O538" s="377"/>
      <c r="P538" s="377"/>
      <c r="Q538" s="377"/>
      <c r="R538" s="377"/>
      <c r="S538" s="377"/>
      <c r="T538" s="377"/>
      <c r="U538" s="377"/>
    </row>
    <row r="539">
      <c r="A539" s="378">
        <v>44596.0</v>
      </c>
      <c r="B539" s="379">
        <v>206261.0</v>
      </c>
      <c r="C539" s="380" t="s">
        <v>7569</v>
      </c>
      <c r="D539" s="380" t="s">
        <v>8315</v>
      </c>
      <c r="E539" s="380" t="s">
        <v>8309</v>
      </c>
      <c r="F539" s="377"/>
      <c r="G539" s="377"/>
      <c r="H539" s="377"/>
      <c r="I539" s="377"/>
      <c r="J539" s="377"/>
      <c r="K539" s="377"/>
      <c r="L539" s="377"/>
      <c r="M539" s="377"/>
      <c r="N539" s="377"/>
      <c r="O539" s="377"/>
      <c r="P539" s="377"/>
      <c r="Q539" s="377"/>
      <c r="R539" s="377"/>
      <c r="S539" s="377"/>
      <c r="T539" s="377"/>
      <c r="U539" s="377"/>
    </row>
    <row r="540">
      <c r="A540" s="378">
        <v>44596.0</v>
      </c>
      <c r="B540" s="379">
        <v>206261.0</v>
      </c>
      <c r="C540" s="380" t="s">
        <v>8581</v>
      </c>
      <c r="D540" s="379">
        <v>74.3</v>
      </c>
      <c r="E540" s="380" t="s">
        <v>8309</v>
      </c>
      <c r="F540" s="377"/>
      <c r="G540" s="377"/>
      <c r="H540" s="377"/>
      <c r="I540" s="377"/>
      <c r="J540" s="377"/>
      <c r="K540" s="377"/>
      <c r="L540" s="377"/>
      <c r="M540" s="377"/>
      <c r="N540" s="377"/>
      <c r="O540" s="377"/>
      <c r="P540" s="377"/>
      <c r="Q540" s="377"/>
      <c r="R540" s="377"/>
      <c r="S540" s="377"/>
      <c r="T540" s="377"/>
      <c r="U540" s="377"/>
    </row>
    <row r="541">
      <c r="A541" s="378">
        <v>44596.0</v>
      </c>
      <c r="B541" s="379">
        <v>206261.0</v>
      </c>
      <c r="C541" s="380" t="s">
        <v>8495</v>
      </c>
      <c r="D541" s="380" t="s">
        <v>8315</v>
      </c>
      <c r="E541" s="380" t="s">
        <v>8309</v>
      </c>
      <c r="F541" s="377"/>
      <c r="G541" s="377"/>
      <c r="H541" s="377"/>
      <c r="I541" s="377"/>
      <c r="J541" s="377"/>
      <c r="K541" s="377"/>
      <c r="L541" s="377"/>
      <c r="M541" s="377"/>
      <c r="N541" s="377"/>
      <c r="O541" s="377"/>
      <c r="P541" s="377"/>
      <c r="Q541" s="377"/>
      <c r="R541" s="377"/>
      <c r="S541" s="377"/>
      <c r="T541" s="377"/>
      <c r="U541" s="377"/>
    </row>
    <row r="542">
      <c r="A542" s="378">
        <v>44596.0</v>
      </c>
      <c r="B542" s="379">
        <v>206263.0</v>
      </c>
      <c r="C542" s="380" t="s">
        <v>8029</v>
      </c>
      <c r="D542" s="379">
        <v>102.0</v>
      </c>
      <c r="E542" s="380" t="s">
        <v>8309</v>
      </c>
      <c r="F542" s="377"/>
      <c r="G542" s="377"/>
      <c r="H542" s="377"/>
      <c r="I542" s="377"/>
      <c r="J542" s="377"/>
      <c r="K542" s="377"/>
      <c r="L542" s="377"/>
      <c r="M542" s="377"/>
      <c r="N542" s="377"/>
      <c r="O542" s="377"/>
      <c r="P542" s="377"/>
      <c r="Q542" s="377"/>
      <c r="R542" s="377"/>
      <c r="S542" s="377"/>
      <c r="T542" s="377"/>
      <c r="U542" s="377"/>
    </row>
    <row r="543">
      <c r="A543" s="378">
        <v>44596.0</v>
      </c>
      <c r="B543" s="379">
        <v>206263.0</v>
      </c>
      <c r="C543" s="380" t="s">
        <v>7576</v>
      </c>
      <c r="D543" s="380" t="s">
        <v>8315</v>
      </c>
      <c r="E543" s="380" t="s">
        <v>8309</v>
      </c>
      <c r="F543" s="377"/>
      <c r="G543" s="377"/>
      <c r="H543" s="377"/>
      <c r="I543" s="377"/>
      <c r="J543" s="377"/>
      <c r="K543" s="377"/>
      <c r="L543" s="377"/>
      <c r="M543" s="377"/>
      <c r="N543" s="377"/>
      <c r="O543" s="377"/>
      <c r="P543" s="377"/>
      <c r="Q543" s="377"/>
      <c r="R543" s="377"/>
      <c r="S543" s="377"/>
      <c r="T543" s="377"/>
      <c r="U543" s="377"/>
    </row>
    <row r="544">
      <c r="A544" s="378">
        <v>44596.0</v>
      </c>
      <c r="B544" s="379">
        <v>206263.0</v>
      </c>
      <c r="C544" s="380" t="s">
        <v>8507</v>
      </c>
      <c r="D544" s="380" t="s">
        <v>8309</v>
      </c>
      <c r="E544" s="380" t="s">
        <v>8309</v>
      </c>
      <c r="F544" s="377"/>
      <c r="G544" s="377"/>
      <c r="H544" s="377"/>
      <c r="I544" s="377"/>
      <c r="J544" s="377"/>
      <c r="K544" s="377"/>
      <c r="L544" s="377"/>
      <c r="M544" s="377"/>
      <c r="N544" s="377"/>
      <c r="O544" s="377"/>
      <c r="P544" s="377"/>
      <c r="Q544" s="377"/>
      <c r="R544" s="377"/>
      <c r="S544" s="377"/>
      <c r="T544" s="377"/>
      <c r="U544" s="377"/>
    </row>
    <row r="545">
      <c r="A545" s="378">
        <v>44596.0</v>
      </c>
      <c r="B545" s="379">
        <v>206264.0</v>
      </c>
      <c r="C545" s="380" t="s">
        <v>8507</v>
      </c>
      <c r="D545" s="380" t="s">
        <v>8309</v>
      </c>
      <c r="E545" s="380" t="s">
        <v>8309</v>
      </c>
      <c r="F545" s="377"/>
      <c r="G545" s="377"/>
      <c r="H545" s="377"/>
      <c r="I545" s="377"/>
      <c r="J545" s="377"/>
      <c r="K545" s="377"/>
      <c r="L545" s="377"/>
      <c r="M545" s="377"/>
      <c r="N545" s="377"/>
      <c r="O545" s="377"/>
      <c r="P545" s="377"/>
      <c r="Q545" s="377"/>
      <c r="R545" s="377"/>
      <c r="S545" s="377"/>
      <c r="T545" s="377"/>
      <c r="U545" s="377"/>
    </row>
    <row r="546">
      <c r="A546" s="378">
        <v>44596.0</v>
      </c>
      <c r="B546" s="379">
        <v>206264.0</v>
      </c>
      <c r="C546" s="380" t="s">
        <v>8483</v>
      </c>
      <c r="D546" s="379">
        <v>80.8</v>
      </c>
      <c r="E546" s="380" t="s">
        <v>8309</v>
      </c>
      <c r="F546" s="377"/>
      <c r="G546" s="377"/>
      <c r="H546" s="377"/>
      <c r="I546" s="377"/>
      <c r="J546" s="377"/>
      <c r="K546" s="377"/>
      <c r="L546" s="377"/>
      <c r="M546" s="377"/>
      <c r="N546" s="377"/>
      <c r="O546" s="377"/>
      <c r="P546" s="377"/>
      <c r="Q546" s="377"/>
      <c r="R546" s="377"/>
      <c r="S546" s="377"/>
      <c r="T546" s="377"/>
      <c r="U546" s="377"/>
    </row>
    <row r="547">
      <c r="A547" s="378">
        <v>44596.0</v>
      </c>
      <c r="B547" s="379">
        <v>206264.0</v>
      </c>
      <c r="C547" s="380" t="s">
        <v>7566</v>
      </c>
      <c r="D547" s="379">
        <v>1730.0</v>
      </c>
      <c r="E547" s="380" t="s">
        <v>8309</v>
      </c>
      <c r="F547" s="377"/>
      <c r="G547" s="377"/>
      <c r="H547" s="377"/>
      <c r="I547" s="377"/>
      <c r="J547" s="377"/>
      <c r="K547" s="377"/>
      <c r="L547" s="377"/>
      <c r="M547" s="377"/>
      <c r="N547" s="377"/>
      <c r="O547" s="377"/>
      <c r="P547" s="377"/>
      <c r="Q547" s="377"/>
      <c r="R547" s="377"/>
      <c r="S547" s="377"/>
      <c r="T547" s="377"/>
      <c r="U547" s="377"/>
    </row>
    <row r="548">
      <c r="A548" s="378">
        <v>44596.0</v>
      </c>
      <c r="B548" s="379">
        <v>206264.0</v>
      </c>
      <c r="C548" s="380" t="s">
        <v>8494</v>
      </c>
      <c r="D548" s="379">
        <v>766.0</v>
      </c>
      <c r="E548" s="380" t="s">
        <v>8309</v>
      </c>
      <c r="F548" s="377"/>
      <c r="G548" s="377"/>
      <c r="H548" s="377"/>
      <c r="I548" s="377"/>
      <c r="J548" s="377"/>
      <c r="K548" s="377"/>
      <c r="L548" s="377"/>
      <c r="M548" s="377"/>
      <c r="N548" s="377"/>
      <c r="O548" s="377"/>
      <c r="P548" s="377"/>
      <c r="Q548" s="377"/>
      <c r="R548" s="377"/>
      <c r="S548" s="377"/>
      <c r="T548" s="377"/>
      <c r="U548" s="377"/>
    </row>
    <row r="549">
      <c r="A549" s="378">
        <v>44596.0</v>
      </c>
      <c r="B549" s="379">
        <v>206267.0</v>
      </c>
      <c r="C549" s="380" t="s">
        <v>7576</v>
      </c>
      <c r="D549" s="380" t="s">
        <v>8315</v>
      </c>
      <c r="E549" s="380" t="s">
        <v>8309</v>
      </c>
      <c r="F549" s="377"/>
      <c r="G549" s="377"/>
      <c r="H549" s="377"/>
      <c r="I549" s="377"/>
      <c r="J549" s="377"/>
      <c r="K549" s="377"/>
      <c r="L549" s="377"/>
      <c r="M549" s="377"/>
      <c r="N549" s="377"/>
      <c r="O549" s="377"/>
      <c r="P549" s="377"/>
      <c r="Q549" s="377"/>
      <c r="R549" s="377"/>
      <c r="S549" s="377"/>
      <c r="T549" s="377"/>
      <c r="U549" s="377"/>
    </row>
    <row r="550">
      <c r="A550" s="378">
        <v>44596.0</v>
      </c>
      <c r="B550" s="379">
        <v>206267.0</v>
      </c>
      <c r="C550" s="380" t="s">
        <v>7556</v>
      </c>
      <c r="D550" s="379">
        <v>1030.0</v>
      </c>
      <c r="E550" s="380" t="s">
        <v>8309</v>
      </c>
      <c r="F550" s="377"/>
      <c r="G550" s="377"/>
      <c r="H550" s="377"/>
      <c r="I550" s="377"/>
      <c r="J550" s="377"/>
      <c r="K550" s="377"/>
      <c r="L550" s="377"/>
      <c r="M550" s="377"/>
      <c r="N550" s="377"/>
      <c r="O550" s="377"/>
      <c r="P550" s="377"/>
      <c r="Q550" s="377"/>
      <c r="R550" s="377"/>
      <c r="S550" s="377"/>
      <c r="T550" s="377"/>
      <c r="U550" s="377"/>
    </row>
    <row r="551">
      <c r="A551" s="378">
        <v>44596.0</v>
      </c>
      <c r="B551" s="379">
        <v>206267.0</v>
      </c>
      <c r="C551" s="380" t="s">
        <v>8029</v>
      </c>
      <c r="D551" s="379">
        <v>91.9</v>
      </c>
      <c r="E551" s="380" t="s">
        <v>8309</v>
      </c>
      <c r="F551" s="377"/>
      <c r="G551" s="377"/>
      <c r="H551" s="377"/>
      <c r="I551" s="377"/>
      <c r="J551" s="377"/>
      <c r="K551" s="377"/>
      <c r="L551" s="377"/>
      <c r="M551" s="377"/>
      <c r="N551" s="377"/>
      <c r="O551" s="377"/>
      <c r="P551" s="377"/>
      <c r="Q551" s="377"/>
      <c r="R551" s="377"/>
      <c r="S551" s="377"/>
      <c r="T551" s="377"/>
      <c r="U551" s="377"/>
    </row>
    <row r="552">
      <c r="A552" s="378">
        <v>44596.0</v>
      </c>
      <c r="B552" s="379">
        <v>206267.0</v>
      </c>
      <c r="C552" s="380" t="s">
        <v>7566</v>
      </c>
      <c r="D552" s="379">
        <v>90.8</v>
      </c>
      <c r="E552" s="380" t="s">
        <v>8309</v>
      </c>
      <c r="F552" s="377"/>
      <c r="G552" s="377"/>
      <c r="H552" s="377"/>
      <c r="I552" s="377"/>
      <c r="J552" s="377"/>
      <c r="K552" s="377"/>
      <c r="L552" s="377"/>
      <c r="M552" s="377"/>
      <c r="N552" s="377"/>
      <c r="O552" s="377"/>
      <c r="P552" s="377"/>
      <c r="Q552" s="377"/>
      <c r="R552" s="377"/>
      <c r="S552" s="377"/>
      <c r="T552" s="377"/>
      <c r="U552" s="377"/>
    </row>
    <row r="553">
      <c r="A553" s="378">
        <v>44596.0</v>
      </c>
      <c r="B553" s="379">
        <v>206267.0</v>
      </c>
      <c r="C553" s="380" t="s">
        <v>8494</v>
      </c>
      <c r="D553" s="379">
        <v>64.7</v>
      </c>
      <c r="E553" s="380" t="s">
        <v>8309</v>
      </c>
      <c r="F553" s="377"/>
      <c r="G553" s="377"/>
      <c r="H553" s="377"/>
      <c r="I553" s="377"/>
      <c r="J553" s="377"/>
      <c r="K553" s="377"/>
      <c r="L553" s="377"/>
      <c r="M553" s="377"/>
      <c r="N553" s="377"/>
      <c r="O553" s="377"/>
      <c r="P553" s="377"/>
      <c r="Q553" s="377"/>
      <c r="R553" s="377"/>
      <c r="S553" s="377"/>
      <c r="T553" s="377"/>
      <c r="U553" s="377"/>
    </row>
    <row r="554">
      <c r="A554" s="378">
        <v>44596.0</v>
      </c>
      <c r="B554" s="379">
        <v>206267.0</v>
      </c>
      <c r="C554" s="380" t="s">
        <v>8507</v>
      </c>
      <c r="D554" s="380" t="s">
        <v>8309</v>
      </c>
      <c r="E554" s="380" t="s">
        <v>8309</v>
      </c>
      <c r="F554" s="377"/>
      <c r="G554" s="377"/>
      <c r="H554" s="377"/>
      <c r="I554" s="377"/>
      <c r="J554" s="377"/>
      <c r="K554" s="377"/>
      <c r="L554" s="377"/>
      <c r="M554" s="377"/>
      <c r="N554" s="377"/>
      <c r="O554" s="377"/>
      <c r="P554" s="377"/>
      <c r="Q554" s="377"/>
      <c r="R554" s="377"/>
      <c r="S554" s="377"/>
      <c r="T554" s="377"/>
      <c r="U554" s="377"/>
    </row>
    <row r="555">
      <c r="A555" s="378">
        <v>44596.0</v>
      </c>
      <c r="B555" s="379">
        <v>206269.0</v>
      </c>
      <c r="C555" s="380" t="s">
        <v>8507</v>
      </c>
      <c r="D555" s="380" t="s">
        <v>8309</v>
      </c>
      <c r="E555" s="380" t="s">
        <v>8309</v>
      </c>
      <c r="F555" s="377"/>
      <c r="G555" s="377"/>
      <c r="H555" s="377"/>
      <c r="I555" s="377"/>
      <c r="J555" s="377"/>
      <c r="K555" s="377"/>
      <c r="L555" s="377"/>
      <c r="M555" s="377"/>
      <c r="N555" s="377"/>
      <c r="O555" s="377"/>
      <c r="P555" s="377"/>
      <c r="Q555" s="377"/>
      <c r="R555" s="377"/>
      <c r="S555" s="377"/>
      <c r="T555" s="377"/>
      <c r="U555" s="377"/>
    </row>
    <row r="556">
      <c r="A556" s="378">
        <v>44596.0</v>
      </c>
      <c r="B556" s="379">
        <v>206269.0</v>
      </c>
      <c r="C556" s="380" t="s">
        <v>7576</v>
      </c>
      <c r="D556" s="380" t="s">
        <v>8315</v>
      </c>
      <c r="E556" s="380" t="s">
        <v>8309</v>
      </c>
      <c r="F556" s="377"/>
      <c r="G556" s="377"/>
      <c r="H556" s="377"/>
      <c r="I556" s="377"/>
      <c r="J556" s="377"/>
      <c r="K556" s="377"/>
      <c r="L556" s="377"/>
      <c r="M556" s="377"/>
      <c r="N556" s="377"/>
      <c r="O556" s="377"/>
      <c r="P556" s="377"/>
      <c r="Q556" s="377"/>
      <c r="R556" s="377"/>
      <c r="S556" s="377"/>
      <c r="T556" s="377"/>
      <c r="U556" s="377"/>
    </row>
    <row r="557">
      <c r="A557" s="378">
        <v>44596.0</v>
      </c>
      <c r="B557" s="379">
        <v>206269.0</v>
      </c>
      <c r="C557" s="380" t="s">
        <v>7566</v>
      </c>
      <c r="D557" s="379">
        <v>113.0</v>
      </c>
      <c r="E557" s="380" t="s">
        <v>8309</v>
      </c>
      <c r="F557" s="377"/>
      <c r="G557" s="377"/>
      <c r="H557" s="377"/>
      <c r="I557" s="377"/>
      <c r="J557" s="377"/>
      <c r="K557" s="377"/>
      <c r="L557" s="377"/>
      <c r="M557" s="377"/>
      <c r="N557" s="377"/>
      <c r="O557" s="377"/>
      <c r="P557" s="377"/>
      <c r="Q557" s="377"/>
      <c r="R557" s="377"/>
      <c r="S557" s="377"/>
      <c r="T557" s="377"/>
      <c r="U557" s="377"/>
    </row>
    <row r="558">
      <c r="A558" s="378">
        <v>44596.0</v>
      </c>
      <c r="B558" s="379">
        <v>206269.0</v>
      </c>
      <c r="C558" s="380" t="s">
        <v>8494</v>
      </c>
      <c r="D558" s="379">
        <v>244.0</v>
      </c>
      <c r="E558" s="380" t="s">
        <v>8309</v>
      </c>
      <c r="F558" s="377"/>
      <c r="G558" s="377"/>
      <c r="H558" s="377"/>
      <c r="I558" s="377"/>
      <c r="J558" s="377"/>
      <c r="K558" s="377"/>
      <c r="L558" s="377"/>
      <c r="M558" s="377"/>
      <c r="N558" s="377"/>
      <c r="O558" s="377"/>
      <c r="P558" s="377"/>
      <c r="Q558" s="377"/>
      <c r="R558" s="377"/>
      <c r="S558" s="377"/>
      <c r="T558" s="377"/>
      <c r="U558" s="377"/>
    </row>
    <row r="559">
      <c r="A559" s="378">
        <v>44596.0</v>
      </c>
      <c r="B559" s="379">
        <v>206270.0</v>
      </c>
      <c r="C559" s="380" t="s">
        <v>8507</v>
      </c>
      <c r="D559" s="380" t="s">
        <v>8309</v>
      </c>
      <c r="E559" s="380" t="s">
        <v>8309</v>
      </c>
      <c r="F559" s="377"/>
      <c r="G559" s="377"/>
      <c r="H559" s="377"/>
      <c r="I559" s="377"/>
      <c r="J559" s="377"/>
      <c r="K559" s="377"/>
      <c r="L559" s="377"/>
      <c r="M559" s="377"/>
      <c r="N559" s="377"/>
      <c r="O559" s="377"/>
      <c r="P559" s="377"/>
      <c r="Q559" s="377"/>
      <c r="R559" s="377"/>
      <c r="S559" s="377"/>
      <c r="T559" s="377"/>
      <c r="U559" s="377"/>
    </row>
    <row r="560">
      <c r="A560" s="378">
        <v>44596.0</v>
      </c>
      <c r="B560" s="379">
        <v>206270.0</v>
      </c>
      <c r="C560" s="380" t="s">
        <v>7576</v>
      </c>
      <c r="D560" s="380" t="s">
        <v>8315</v>
      </c>
      <c r="E560" s="380" t="s">
        <v>8309</v>
      </c>
      <c r="F560" s="377"/>
      <c r="G560" s="377"/>
      <c r="H560" s="377"/>
      <c r="I560" s="377"/>
      <c r="J560" s="377"/>
      <c r="K560" s="377"/>
      <c r="L560" s="377"/>
      <c r="M560" s="377"/>
      <c r="N560" s="377"/>
      <c r="O560" s="377"/>
      <c r="P560" s="377"/>
      <c r="Q560" s="377"/>
      <c r="R560" s="377"/>
      <c r="S560" s="377"/>
      <c r="T560" s="377"/>
      <c r="U560" s="377"/>
    </row>
    <row r="561">
      <c r="A561" s="378">
        <v>44596.0</v>
      </c>
      <c r="B561" s="379">
        <v>206270.0</v>
      </c>
      <c r="C561" s="380" t="s">
        <v>7566</v>
      </c>
      <c r="D561" s="379">
        <v>377.0</v>
      </c>
      <c r="E561" s="380" t="s">
        <v>8309</v>
      </c>
      <c r="F561" s="377"/>
      <c r="G561" s="377"/>
      <c r="H561" s="377"/>
      <c r="I561" s="377"/>
      <c r="J561" s="377"/>
      <c r="K561" s="377"/>
      <c r="L561" s="377"/>
      <c r="M561" s="377"/>
      <c r="N561" s="377"/>
      <c r="O561" s="377"/>
      <c r="P561" s="377"/>
      <c r="Q561" s="377"/>
      <c r="R561" s="377"/>
      <c r="S561" s="377"/>
      <c r="T561" s="377"/>
      <c r="U561" s="377"/>
    </row>
    <row r="562">
      <c r="A562" s="378">
        <v>44596.0</v>
      </c>
      <c r="B562" s="379">
        <v>206270.0</v>
      </c>
      <c r="C562" s="380" t="s">
        <v>8494</v>
      </c>
      <c r="D562" s="379">
        <v>707.0</v>
      </c>
      <c r="E562" s="380" t="s">
        <v>8309</v>
      </c>
      <c r="F562" s="377"/>
      <c r="G562" s="377"/>
      <c r="H562" s="377"/>
      <c r="I562" s="377"/>
      <c r="J562" s="377"/>
      <c r="K562" s="377"/>
      <c r="L562" s="377"/>
      <c r="M562" s="377"/>
      <c r="N562" s="377"/>
      <c r="O562" s="377"/>
      <c r="P562" s="377"/>
      <c r="Q562" s="377"/>
      <c r="R562" s="377"/>
      <c r="S562" s="377"/>
      <c r="T562" s="377"/>
      <c r="U562" s="377"/>
    </row>
    <row r="563">
      <c r="A563" s="378">
        <v>44596.0</v>
      </c>
      <c r="B563" s="379">
        <v>206271.0</v>
      </c>
      <c r="C563" s="380" t="s">
        <v>7566</v>
      </c>
      <c r="D563" s="379">
        <v>184.0</v>
      </c>
      <c r="E563" s="380" t="s">
        <v>8309</v>
      </c>
      <c r="F563" s="377"/>
      <c r="G563" s="377"/>
      <c r="H563" s="377"/>
      <c r="I563" s="377"/>
      <c r="J563" s="377"/>
      <c r="K563" s="377"/>
      <c r="L563" s="377"/>
      <c r="M563" s="377"/>
      <c r="N563" s="377"/>
      <c r="O563" s="377"/>
      <c r="P563" s="377"/>
      <c r="Q563" s="377"/>
      <c r="R563" s="377"/>
      <c r="S563" s="377"/>
      <c r="T563" s="377"/>
      <c r="U563" s="377"/>
    </row>
    <row r="564">
      <c r="A564" s="378">
        <v>44596.0</v>
      </c>
      <c r="B564" s="379">
        <v>206271.0</v>
      </c>
      <c r="C564" s="380" t="s">
        <v>8494</v>
      </c>
      <c r="D564" s="379">
        <v>263.0</v>
      </c>
      <c r="E564" s="380" t="s">
        <v>8309</v>
      </c>
      <c r="F564" s="377"/>
      <c r="G564" s="377"/>
      <c r="H564" s="377"/>
      <c r="I564" s="377"/>
      <c r="J564" s="377"/>
      <c r="K564" s="377"/>
      <c r="L564" s="377"/>
      <c r="M564" s="377"/>
      <c r="N564" s="377"/>
      <c r="O564" s="377"/>
      <c r="P564" s="377"/>
      <c r="Q564" s="377"/>
      <c r="R564" s="377"/>
      <c r="S564" s="377"/>
      <c r="T564" s="377"/>
      <c r="U564" s="377"/>
    </row>
    <row r="565">
      <c r="A565" s="378">
        <v>44596.0</v>
      </c>
      <c r="B565" s="379">
        <v>206271.0</v>
      </c>
      <c r="C565" s="380" t="s">
        <v>7570</v>
      </c>
      <c r="D565" s="380" t="s">
        <v>8315</v>
      </c>
      <c r="E565" s="380" t="s">
        <v>8309</v>
      </c>
      <c r="F565" s="377"/>
      <c r="G565" s="377"/>
      <c r="H565" s="377"/>
      <c r="I565" s="377"/>
      <c r="J565" s="377"/>
      <c r="K565" s="377"/>
      <c r="L565" s="377"/>
      <c r="M565" s="377"/>
      <c r="N565" s="377"/>
      <c r="O565" s="377"/>
      <c r="P565" s="377"/>
      <c r="Q565" s="377"/>
      <c r="R565" s="377"/>
      <c r="S565" s="377"/>
      <c r="T565" s="377"/>
      <c r="U565" s="377"/>
    </row>
    <row r="566">
      <c r="A566" s="378">
        <v>44596.0</v>
      </c>
      <c r="B566" s="379">
        <v>206271.0</v>
      </c>
      <c r="C566" s="380" t="s">
        <v>8507</v>
      </c>
      <c r="D566" s="380" t="s">
        <v>8309</v>
      </c>
      <c r="E566" s="380" t="s">
        <v>8309</v>
      </c>
      <c r="F566" s="377"/>
      <c r="G566" s="377"/>
      <c r="H566" s="377"/>
      <c r="I566" s="377"/>
      <c r="J566" s="377"/>
      <c r="K566" s="377"/>
      <c r="L566" s="377"/>
      <c r="M566" s="377"/>
      <c r="N566" s="377"/>
      <c r="O566" s="377"/>
      <c r="P566" s="377"/>
      <c r="Q566" s="377"/>
      <c r="R566" s="377"/>
      <c r="S566" s="377"/>
      <c r="T566" s="377"/>
      <c r="U566" s="377"/>
    </row>
    <row r="567">
      <c r="A567" s="378">
        <v>44593.0</v>
      </c>
      <c r="B567" s="379">
        <v>206272.0</v>
      </c>
      <c r="C567" s="380" t="s">
        <v>8342</v>
      </c>
      <c r="D567" s="380" t="s">
        <v>8309</v>
      </c>
      <c r="E567" s="380" t="s">
        <v>8309</v>
      </c>
      <c r="F567" s="377"/>
      <c r="G567" s="377"/>
      <c r="H567" s="377"/>
      <c r="I567" s="377"/>
      <c r="J567" s="377"/>
      <c r="K567" s="377"/>
      <c r="L567" s="377"/>
      <c r="M567" s="377"/>
      <c r="N567" s="377"/>
      <c r="O567" s="377"/>
      <c r="P567" s="377"/>
      <c r="Q567" s="377"/>
      <c r="R567" s="377"/>
      <c r="S567" s="377"/>
      <c r="T567" s="377"/>
      <c r="U567" s="377"/>
    </row>
    <row r="568">
      <c r="A568" s="378">
        <v>44593.0</v>
      </c>
      <c r="B568" s="379">
        <v>206272.0</v>
      </c>
      <c r="C568" s="380" t="s">
        <v>8507</v>
      </c>
      <c r="D568" s="380" t="s">
        <v>8309</v>
      </c>
      <c r="E568" s="380" t="s">
        <v>8309</v>
      </c>
      <c r="F568" s="377"/>
      <c r="G568" s="377"/>
      <c r="H568" s="377"/>
      <c r="I568" s="377"/>
      <c r="J568" s="377"/>
      <c r="K568" s="377"/>
      <c r="L568" s="377"/>
      <c r="M568" s="377"/>
      <c r="N568" s="377"/>
      <c r="O568" s="377"/>
      <c r="P568" s="377"/>
      <c r="Q568" s="377"/>
      <c r="R568" s="377"/>
      <c r="S568" s="377"/>
      <c r="T568" s="377"/>
      <c r="U568" s="377"/>
    </row>
    <row r="569">
      <c r="A569" s="378">
        <v>44596.0</v>
      </c>
      <c r="B569" s="379">
        <v>206273.0</v>
      </c>
      <c r="C569" s="380" t="s">
        <v>7939</v>
      </c>
      <c r="D569" s="380" t="s">
        <v>8309</v>
      </c>
      <c r="E569" s="380" t="s">
        <v>8309</v>
      </c>
      <c r="F569" s="377"/>
      <c r="G569" s="377"/>
      <c r="H569" s="377"/>
      <c r="I569" s="377"/>
      <c r="J569" s="377"/>
      <c r="K569" s="377"/>
      <c r="L569" s="377"/>
      <c r="M569" s="377"/>
      <c r="N569" s="377"/>
      <c r="O569" s="377"/>
      <c r="P569" s="377"/>
      <c r="Q569" s="377"/>
      <c r="R569" s="377"/>
      <c r="S569" s="377"/>
      <c r="T569" s="377"/>
      <c r="U569" s="377"/>
    </row>
    <row r="570">
      <c r="A570" s="378">
        <v>44596.0</v>
      </c>
      <c r="B570" s="379">
        <v>206279.0</v>
      </c>
      <c r="C570" s="380" t="s">
        <v>7576</v>
      </c>
      <c r="D570" s="380" t="s">
        <v>8315</v>
      </c>
      <c r="E570" s="380" t="s">
        <v>8309</v>
      </c>
      <c r="F570" s="377"/>
      <c r="G570" s="377"/>
      <c r="H570" s="377"/>
      <c r="I570" s="377"/>
      <c r="J570" s="377"/>
      <c r="K570" s="377"/>
      <c r="L570" s="377"/>
      <c r="M570" s="377"/>
      <c r="N570" s="377"/>
      <c r="O570" s="377"/>
      <c r="P570" s="377"/>
      <c r="Q570" s="377"/>
      <c r="R570" s="377"/>
      <c r="S570" s="377"/>
      <c r="T570" s="377"/>
      <c r="U570" s="377"/>
    </row>
    <row r="571">
      <c r="A571" s="378">
        <v>44596.0</v>
      </c>
      <c r="B571" s="379">
        <v>206279.0</v>
      </c>
      <c r="C571" s="380" t="s">
        <v>7566</v>
      </c>
      <c r="D571" s="379">
        <v>196.0</v>
      </c>
      <c r="E571" s="380" t="s">
        <v>8309</v>
      </c>
      <c r="F571" s="377"/>
      <c r="G571" s="377"/>
      <c r="H571" s="377"/>
      <c r="I571" s="377"/>
      <c r="J571" s="377"/>
      <c r="K571" s="377"/>
      <c r="L571" s="377"/>
      <c r="M571" s="377"/>
      <c r="N571" s="377"/>
      <c r="O571" s="377"/>
      <c r="P571" s="377"/>
      <c r="Q571" s="377"/>
      <c r="R571" s="377"/>
      <c r="S571" s="377"/>
      <c r="T571" s="377"/>
      <c r="U571" s="377"/>
    </row>
    <row r="572">
      <c r="A572" s="378">
        <v>44596.0</v>
      </c>
      <c r="B572" s="379">
        <v>206279.0</v>
      </c>
      <c r="C572" s="380" t="s">
        <v>8494</v>
      </c>
      <c r="D572" s="379">
        <v>122.0</v>
      </c>
      <c r="E572" s="380" t="s">
        <v>8309</v>
      </c>
      <c r="F572" s="377"/>
      <c r="G572" s="377"/>
      <c r="H572" s="377"/>
      <c r="I572" s="377"/>
      <c r="J572" s="377"/>
      <c r="K572" s="377"/>
      <c r="L572" s="377"/>
      <c r="M572" s="377"/>
      <c r="N572" s="377"/>
      <c r="O572" s="377"/>
      <c r="P572" s="377"/>
      <c r="Q572" s="377"/>
      <c r="R572" s="377"/>
      <c r="S572" s="377"/>
      <c r="T572" s="377"/>
      <c r="U572" s="377"/>
    </row>
    <row r="573">
      <c r="A573" s="378">
        <v>44593.0</v>
      </c>
      <c r="B573" s="379">
        <v>206283.0</v>
      </c>
      <c r="C573" s="380" t="s">
        <v>7569</v>
      </c>
      <c r="D573" s="380" t="s">
        <v>8309</v>
      </c>
      <c r="E573" s="380" t="s">
        <v>8309</v>
      </c>
      <c r="F573" s="377"/>
      <c r="G573" s="377"/>
      <c r="H573" s="377"/>
      <c r="I573" s="377"/>
      <c r="J573" s="377"/>
      <c r="K573" s="377"/>
      <c r="L573" s="377"/>
      <c r="M573" s="377"/>
      <c r="N573" s="377"/>
      <c r="O573" s="377"/>
      <c r="P573" s="377"/>
      <c r="Q573" s="377"/>
      <c r="R573" s="377"/>
      <c r="S573" s="377"/>
      <c r="T573" s="377"/>
      <c r="U573" s="377"/>
    </row>
    <row r="574">
      <c r="A574" s="378">
        <v>44596.0</v>
      </c>
      <c r="B574" s="379">
        <v>206284.0</v>
      </c>
      <c r="C574" s="380" t="s">
        <v>7576</v>
      </c>
      <c r="D574" s="380" t="s">
        <v>8315</v>
      </c>
      <c r="E574" s="380" t="s">
        <v>8309</v>
      </c>
      <c r="F574" s="377"/>
      <c r="G574" s="377"/>
      <c r="H574" s="377"/>
      <c r="I574" s="377"/>
      <c r="J574" s="377"/>
      <c r="K574" s="377"/>
      <c r="L574" s="377"/>
      <c r="M574" s="377"/>
      <c r="N574" s="377"/>
      <c r="O574" s="377"/>
      <c r="P574" s="377"/>
      <c r="Q574" s="377"/>
      <c r="R574" s="377"/>
      <c r="S574" s="377"/>
      <c r="T574" s="377"/>
      <c r="U574" s="377"/>
    </row>
    <row r="575">
      <c r="A575" s="378">
        <v>44596.0</v>
      </c>
      <c r="B575" s="379">
        <v>206285.0</v>
      </c>
      <c r="C575" s="380" t="s">
        <v>9803</v>
      </c>
      <c r="D575" s="379">
        <v>171.0</v>
      </c>
      <c r="E575" s="380" t="s">
        <v>8309</v>
      </c>
      <c r="F575" s="377"/>
      <c r="G575" s="377"/>
      <c r="H575" s="377"/>
      <c r="I575" s="377"/>
      <c r="J575" s="377"/>
      <c r="K575" s="377"/>
      <c r="L575" s="377"/>
      <c r="M575" s="377"/>
      <c r="N575" s="377"/>
      <c r="O575" s="377"/>
      <c r="P575" s="377"/>
      <c r="Q575" s="377"/>
      <c r="R575" s="377"/>
      <c r="S575" s="377"/>
      <c r="T575" s="377"/>
      <c r="U575" s="377"/>
    </row>
    <row r="576">
      <c r="A576" s="378">
        <v>44593.0</v>
      </c>
      <c r="B576" s="379">
        <v>206286.0</v>
      </c>
      <c r="C576" s="380" t="s">
        <v>8507</v>
      </c>
      <c r="D576" s="380" t="s">
        <v>8309</v>
      </c>
      <c r="E576" s="380" t="s">
        <v>8309</v>
      </c>
      <c r="F576" s="377"/>
      <c r="G576" s="377"/>
      <c r="H576" s="377"/>
      <c r="I576" s="377"/>
      <c r="J576" s="377"/>
      <c r="K576" s="377"/>
      <c r="L576" s="377"/>
      <c r="M576" s="377"/>
      <c r="N576" s="377"/>
      <c r="O576" s="377"/>
      <c r="P576" s="377"/>
      <c r="Q576" s="377"/>
      <c r="R576" s="377"/>
      <c r="S576" s="377"/>
      <c r="T576" s="377"/>
      <c r="U576" s="377"/>
    </row>
    <row r="577">
      <c r="A577" s="378">
        <v>44593.0</v>
      </c>
      <c r="B577" s="379">
        <v>206286.0</v>
      </c>
      <c r="C577" s="380" t="s">
        <v>7569</v>
      </c>
      <c r="D577" s="380" t="s">
        <v>8309</v>
      </c>
      <c r="E577" s="380" t="s">
        <v>8309</v>
      </c>
      <c r="F577" s="377"/>
      <c r="G577" s="377"/>
      <c r="H577" s="377"/>
      <c r="I577" s="377"/>
      <c r="J577" s="377"/>
      <c r="K577" s="377"/>
      <c r="L577" s="377"/>
      <c r="M577" s="377"/>
      <c r="N577" s="377"/>
      <c r="O577" s="377"/>
      <c r="P577" s="377"/>
      <c r="Q577" s="377"/>
      <c r="R577" s="377"/>
      <c r="S577" s="377"/>
      <c r="T577" s="377"/>
      <c r="U577" s="377"/>
    </row>
    <row r="578">
      <c r="A578" s="378">
        <v>44596.0</v>
      </c>
      <c r="B578" s="379">
        <v>206287.0</v>
      </c>
      <c r="C578" s="380" t="s">
        <v>8507</v>
      </c>
      <c r="D578" s="380" t="s">
        <v>8309</v>
      </c>
      <c r="E578" s="380" t="s">
        <v>8309</v>
      </c>
      <c r="F578" s="377"/>
      <c r="G578" s="377"/>
      <c r="H578" s="377"/>
      <c r="I578" s="377"/>
      <c r="J578" s="377"/>
      <c r="K578" s="377"/>
      <c r="L578" s="377"/>
      <c r="M578" s="377"/>
      <c r="N578" s="377"/>
      <c r="O578" s="377"/>
      <c r="P578" s="377"/>
      <c r="Q578" s="377"/>
      <c r="R578" s="377"/>
      <c r="S578" s="377"/>
      <c r="T578" s="377"/>
      <c r="U578" s="377"/>
    </row>
    <row r="579">
      <c r="A579" s="378">
        <v>44593.0</v>
      </c>
      <c r="B579" s="379">
        <v>206288.0</v>
      </c>
      <c r="C579" s="380" t="s">
        <v>8507</v>
      </c>
      <c r="D579" s="380" t="s">
        <v>8309</v>
      </c>
      <c r="E579" s="380" t="s">
        <v>8309</v>
      </c>
      <c r="F579" s="377"/>
      <c r="G579" s="377"/>
      <c r="H579" s="377"/>
      <c r="I579" s="377"/>
      <c r="J579" s="377"/>
      <c r="K579" s="377"/>
      <c r="L579" s="377"/>
      <c r="M579" s="377"/>
      <c r="N579" s="377"/>
      <c r="O579" s="377"/>
      <c r="P579" s="377"/>
      <c r="Q579" s="377"/>
      <c r="R579" s="377"/>
      <c r="S579" s="377"/>
      <c r="T579" s="377"/>
      <c r="U579" s="377"/>
    </row>
    <row r="580">
      <c r="A580" s="378">
        <v>44593.0</v>
      </c>
      <c r="B580" s="379">
        <v>206288.0</v>
      </c>
      <c r="C580" s="380" t="s">
        <v>7569</v>
      </c>
      <c r="D580" s="380" t="s">
        <v>8309</v>
      </c>
      <c r="E580" s="380" t="s">
        <v>8309</v>
      </c>
      <c r="F580" s="377"/>
      <c r="G580" s="377"/>
      <c r="H580" s="377"/>
      <c r="I580" s="377"/>
      <c r="J580" s="377"/>
      <c r="K580" s="377"/>
      <c r="L580" s="377"/>
      <c r="M580" s="377"/>
      <c r="N580" s="377"/>
      <c r="O580" s="377"/>
      <c r="P580" s="377"/>
      <c r="Q580" s="377"/>
      <c r="R580" s="377"/>
      <c r="S580" s="377"/>
      <c r="T580" s="377"/>
      <c r="U580" s="377"/>
    </row>
    <row r="581">
      <c r="A581" s="378">
        <v>44593.0</v>
      </c>
      <c r="B581" s="379">
        <v>206291.0</v>
      </c>
      <c r="C581" s="380" t="s">
        <v>8507</v>
      </c>
      <c r="D581" s="380" t="s">
        <v>8309</v>
      </c>
      <c r="E581" s="380" t="s">
        <v>8309</v>
      </c>
      <c r="F581" s="377"/>
      <c r="G581" s="377"/>
      <c r="H581" s="377"/>
      <c r="I581" s="377"/>
      <c r="J581" s="377"/>
      <c r="K581" s="377"/>
      <c r="L581" s="377"/>
      <c r="M581" s="377"/>
      <c r="N581" s="377"/>
      <c r="O581" s="377"/>
      <c r="P581" s="377"/>
      <c r="Q581" s="377"/>
      <c r="R581" s="377"/>
      <c r="S581" s="377"/>
      <c r="T581" s="377"/>
      <c r="U581" s="377"/>
    </row>
    <row r="582">
      <c r="A582" s="378">
        <v>44594.0</v>
      </c>
      <c r="B582" s="379">
        <v>206308.0</v>
      </c>
      <c r="C582" s="380" t="s">
        <v>8507</v>
      </c>
      <c r="D582" s="380" t="s">
        <v>8309</v>
      </c>
      <c r="E582" s="380" t="s">
        <v>8309</v>
      </c>
      <c r="F582" s="377"/>
      <c r="G582" s="377"/>
      <c r="H582" s="377"/>
      <c r="I582" s="377"/>
      <c r="J582" s="377"/>
      <c r="K582" s="377"/>
      <c r="L582" s="377"/>
      <c r="M582" s="377"/>
      <c r="N582" s="377"/>
      <c r="O582" s="377"/>
      <c r="P582" s="377"/>
      <c r="Q582" s="377"/>
      <c r="R582" s="377"/>
      <c r="S582" s="377"/>
      <c r="T582" s="377"/>
      <c r="U582" s="377"/>
    </row>
    <row r="583">
      <c r="A583" s="378">
        <v>44596.0</v>
      </c>
      <c r="B583" s="379">
        <v>206309.0</v>
      </c>
      <c r="C583" s="380" t="s">
        <v>7705</v>
      </c>
      <c r="D583" s="379">
        <v>1450.0</v>
      </c>
      <c r="E583" s="380" t="s">
        <v>8309</v>
      </c>
      <c r="F583" s="377"/>
      <c r="G583" s="377"/>
      <c r="H583" s="377"/>
      <c r="I583" s="377"/>
      <c r="J583" s="377"/>
      <c r="K583" s="377"/>
      <c r="L583" s="377"/>
      <c r="M583" s="377"/>
      <c r="N583" s="377"/>
      <c r="O583" s="377"/>
      <c r="P583" s="377"/>
      <c r="Q583" s="377"/>
      <c r="R583" s="377"/>
      <c r="S583" s="377"/>
      <c r="T583" s="377"/>
      <c r="U583" s="377"/>
    </row>
    <row r="584">
      <c r="A584" s="378">
        <v>44596.0</v>
      </c>
      <c r="B584" s="379">
        <v>206309.0</v>
      </c>
      <c r="C584" s="380" t="s">
        <v>7576</v>
      </c>
      <c r="D584" s="380" t="s">
        <v>8315</v>
      </c>
      <c r="E584" s="380" t="s">
        <v>8309</v>
      </c>
      <c r="F584" s="377"/>
      <c r="G584" s="377"/>
      <c r="H584" s="377"/>
      <c r="I584" s="377"/>
      <c r="J584" s="377"/>
      <c r="K584" s="377"/>
      <c r="L584" s="377"/>
      <c r="M584" s="377"/>
      <c r="N584" s="377"/>
      <c r="O584" s="377"/>
      <c r="P584" s="377"/>
      <c r="Q584" s="377"/>
      <c r="R584" s="377"/>
      <c r="S584" s="377"/>
      <c r="T584" s="377"/>
      <c r="U584" s="377"/>
    </row>
    <row r="585">
      <c r="A585" s="378">
        <v>44596.0</v>
      </c>
      <c r="B585" s="379">
        <v>206311.0</v>
      </c>
      <c r="C585" s="380" t="s">
        <v>7570</v>
      </c>
      <c r="D585" s="380" t="s">
        <v>8315</v>
      </c>
      <c r="E585" s="380" t="s">
        <v>8309</v>
      </c>
      <c r="F585" s="377"/>
      <c r="G585" s="377"/>
      <c r="H585" s="377"/>
      <c r="I585" s="377"/>
      <c r="J585" s="377"/>
      <c r="K585" s="377"/>
      <c r="L585" s="377"/>
      <c r="M585" s="377"/>
      <c r="N585" s="377"/>
      <c r="O585" s="377"/>
      <c r="P585" s="377"/>
      <c r="Q585" s="377"/>
      <c r="R585" s="377"/>
      <c r="S585" s="377"/>
      <c r="T585" s="377"/>
      <c r="U585" s="377"/>
    </row>
    <row r="586">
      <c r="A586" s="378">
        <v>44596.0</v>
      </c>
      <c r="B586" s="379">
        <v>206311.0</v>
      </c>
      <c r="C586" s="380" t="s">
        <v>7566</v>
      </c>
      <c r="D586" s="379">
        <v>753.0</v>
      </c>
      <c r="E586" s="380" t="s">
        <v>8309</v>
      </c>
      <c r="F586" s="377"/>
      <c r="G586" s="377"/>
      <c r="H586" s="377"/>
      <c r="I586" s="377"/>
      <c r="J586" s="377"/>
      <c r="K586" s="377"/>
      <c r="L586" s="377"/>
      <c r="M586" s="377"/>
      <c r="N586" s="377"/>
      <c r="O586" s="377"/>
      <c r="P586" s="377"/>
      <c r="Q586" s="377"/>
      <c r="R586" s="377"/>
      <c r="S586" s="377"/>
      <c r="T586" s="377"/>
      <c r="U586" s="377"/>
    </row>
    <row r="587">
      <c r="A587" s="378">
        <v>44596.0</v>
      </c>
      <c r="B587" s="379">
        <v>206311.0</v>
      </c>
      <c r="C587" s="380" t="s">
        <v>8494</v>
      </c>
      <c r="D587" s="379">
        <v>1590.0</v>
      </c>
      <c r="E587" s="380" t="s">
        <v>8309</v>
      </c>
      <c r="F587" s="377"/>
      <c r="G587" s="377"/>
      <c r="H587" s="377"/>
      <c r="I587" s="377"/>
      <c r="J587" s="377"/>
      <c r="K587" s="377"/>
      <c r="L587" s="377"/>
      <c r="M587" s="377"/>
      <c r="N587" s="377"/>
      <c r="O587" s="377"/>
      <c r="P587" s="377"/>
      <c r="Q587" s="377"/>
      <c r="R587" s="377"/>
      <c r="S587" s="377"/>
      <c r="T587" s="377"/>
      <c r="U587" s="377"/>
    </row>
    <row r="588">
      <c r="A588" s="378">
        <v>44596.0</v>
      </c>
      <c r="B588" s="379">
        <v>206311.0</v>
      </c>
      <c r="C588" s="380" t="s">
        <v>8507</v>
      </c>
      <c r="D588" s="380" t="s">
        <v>8309</v>
      </c>
      <c r="E588" s="380" t="s">
        <v>8309</v>
      </c>
      <c r="F588" s="377"/>
      <c r="G588" s="377"/>
      <c r="H588" s="377"/>
      <c r="I588" s="377"/>
      <c r="J588" s="377"/>
      <c r="K588" s="377"/>
      <c r="L588" s="377"/>
      <c r="M588" s="377"/>
      <c r="N588" s="377"/>
      <c r="O588" s="377"/>
      <c r="P588" s="377"/>
      <c r="Q588" s="377"/>
      <c r="R588" s="377"/>
      <c r="S588" s="377"/>
      <c r="T588" s="377"/>
      <c r="U588" s="377"/>
    </row>
    <row r="589">
      <c r="A589" s="378">
        <v>44596.0</v>
      </c>
      <c r="B589" s="379">
        <v>206313.0</v>
      </c>
      <c r="C589" s="380" t="s">
        <v>8507</v>
      </c>
      <c r="D589" s="380" t="s">
        <v>8309</v>
      </c>
      <c r="E589" s="380" t="s">
        <v>8309</v>
      </c>
      <c r="F589" s="377"/>
      <c r="G589" s="377"/>
      <c r="H589" s="377"/>
      <c r="I589" s="377"/>
      <c r="J589" s="377"/>
      <c r="K589" s="377"/>
      <c r="L589" s="377"/>
      <c r="M589" s="377"/>
      <c r="N589" s="377"/>
      <c r="O589" s="377"/>
      <c r="P589" s="377"/>
      <c r="Q589" s="377"/>
      <c r="R589" s="377"/>
      <c r="S589" s="377"/>
      <c r="T589" s="377"/>
      <c r="U589" s="377"/>
    </row>
    <row r="590">
      <c r="A590" s="378">
        <v>44596.0</v>
      </c>
      <c r="B590" s="379">
        <v>206313.0</v>
      </c>
      <c r="C590" s="380" t="s">
        <v>7576</v>
      </c>
      <c r="D590" s="380" t="s">
        <v>8315</v>
      </c>
      <c r="E590" s="380" t="s">
        <v>8309</v>
      </c>
      <c r="F590" s="377"/>
      <c r="G590" s="377"/>
      <c r="H590" s="377"/>
      <c r="I590" s="377"/>
      <c r="J590" s="377"/>
      <c r="K590" s="377"/>
      <c r="L590" s="377"/>
      <c r="M590" s="377"/>
      <c r="N590" s="377"/>
      <c r="O590" s="377"/>
      <c r="P590" s="377"/>
      <c r="Q590" s="377"/>
      <c r="R590" s="377"/>
      <c r="S590" s="377"/>
      <c r="T590" s="377"/>
      <c r="U590" s="377"/>
    </row>
    <row r="591">
      <c r="A591" s="378">
        <v>44596.0</v>
      </c>
      <c r="B591" s="379">
        <v>206313.0</v>
      </c>
      <c r="C591" s="380" t="s">
        <v>8483</v>
      </c>
      <c r="D591" s="379">
        <v>419.0</v>
      </c>
      <c r="E591" s="380" t="s">
        <v>8309</v>
      </c>
      <c r="F591" s="377"/>
      <c r="G591" s="377"/>
      <c r="H591" s="377"/>
      <c r="I591" s="377"/>
      <c r="J591" s="377"/>
      <c r="K591" s="377"/>
      <c r="L591" s="377"/>
      <c r="M591" s="377"/>
      <c r="N591" s="377"/>
      <c r="O591" s="377"/>
      <c r="P591" s="377"/>
      <c r="Q591" s="377"/>
      <c r="R591" s="377"/>
      <c r="S591" s="377"/>
      <c r="T591" s="377"/>
      <c r="U591" s="377"/>
    </row>
    <row r="592">
      <c r="A592" s="378">
        <v>44596.0</v>
      </c>
      <c r="B592" s="379">
        <v>206314.0</v>
      </c>
      <c r="C592" s="380" t="s">
        <v>7556</v>
      </c>
      <c r="D592" s="379">
        <v>293.0</v>
      </c>
      <c r="E592" s="380" t="s">
        <v>8309</v>
      </c>
      <c r="F592" s="377"/>
      <c r="G592" s="377"/>
      <c r="H592" s="377"/>
      <c r="I592" s="377"/>
      <c r="J592" s="377"/>
      <c r="K592" s="377"/>
      <c r="L592" s="377"/>
      <c r="M592" s="377"/>
      <c r="N592" s="377"/>
      <c r="O592" s="377"/>
      <c r="P592" s="377"/>
      <c r="Q592" s="377"/>
      <c r="R592" s="377"/>
      <c r="S592" s="377"/>
      <c r="T592" s="377"/>
      <c r="U592" s="377"/>
    </row>
    <row r="593">
      <c r="A593" s="378">
        <v>44596.0</v>
      </c>
      <c r="B593" s="379">
        <v>206314.0</v>
      </c>
      <c r="C593" s="380" t="s">
        <v>8507</v>
      </c>
      <c r="D593" s="380" t="s">
        <v>8309</v>
      </c>
      <c r="E593" s="380" t="s">
        <v>8309</v>
      </c>
      <c r="F593" s="377"/>
      <c r="G593" s="377"/>
      <c r="H593" s="377"/>
      <c r="I593" s="377"/>
      <c r="J593" s="377"/>
      <c r="K593" s="377"/>
      <c r="L593" s="377"/>
      <c r="M593" s="377"/>
      <c r="N593" s="377"/>
      <c r="O593" s="377"/>
      <c r="P593" s="377"/>
      <c r="Q593" s="377"/>
      <c r="R593" s="377"/>
      <c r="S593" s="377"/>
      <c r="T593" s="377"/>
      <c r="U593" s="377"/>
    </row>
    <row r="594">
      <c r="A594" s="378">
        <v>44596.0</v>
      </c>
      <c r="B594" s="379">
        <v>206315.0</v>
      </c>
      <c r="C594" s="380" t="s">
        <v>7570</v>
      </c>
      <c r="D594" s="380" t="s">
        <v>8315</v>
      </c>
      <c r="E594" s="380" t="s">
        <v>8309</v>
      </c>
      <c r="F594" s="377"/>
      <c r="G594" s="377"/>
      <c r="H594" s="377"/>
      <c r="I594" s="377"/>
      <c r="J594" s="377"/>
      <c r="K594" s="377"/>
      <c r="L594" s="377"/>
      <c r="M594" s="377"/>
      <c r="N594" s="377"/>
      <c r="O594" s="377"/>
      <c r="P594" s="377"/>
      <c r="Q594" s="377"/>
      <c r="R594" s="377"/>
      <c r="S594" s="377"/>
      <c r="T594" s="377"/>
      <c r="U594" s="377"/>
    </row>
    <row r="595">
      <c r="A595" s="378">
        <v>44596.0</v>
      </c>
      <c r="B595" s="379">
        <v>206315.0</v>
      </c>
      <c r="C595" s="380" t="s">
        <v>8313</v>
      </c>
      <c r="D595" s="379">
        <v>418.0</v>
      </c>
      <c r="E595" s="380" t="s">
        <v>8309</v>
      </c>
      <c r="F595" s="377"/>
      <c r="G595" s="377"/>
      <c r="H595" s="377"/>
      <c r="I595" s="377"/>
      <c r="J595" s="377"/>
      <c r="K595" s="377"/>
      <c r="L595" s="377"/>
      <c r="M595" s="377"/>
      <c r="N595" s="377"/>
      <c r="O595" s="377"/>
      <c r="P595" s="377"/>
      <c r="Q595" s="377"/>
      <c r="R595" s="377"/>
      <c r="S595" s="377"/>
      <c r="T595" s="377"/>
      <c r="U595" s="377"/>
    </row>
    <row r="596">
      <c r="A596" s="378">
        <v>44596.0</v>
      </c>
      <c r="B596" s="379">
        <v>206316.0</v>
      </c>
      <c r="C596" s="380" t="s">
        <v>7576</v>
      </c>
      <c r="D596" s="380" t="s">
        <v>8315</v>
      </c>
      <c r="E596" s="380" t="s">
        <v>8309</v>
      </c>
      <c r="F596" s="377"/>
      <c r="G596" s="377"/>
      <c r="H596" s="377"/>
      <c r="I596" s="377"/>
      <c r="J596" s="377"/>
      <c r="K596" s="377"/>
      <c r="L596" s="377"/>
      <c r="M596" s="377"/>
      <c r="N596" s="377"/>
      <c r="O596" s="377"/>
      <c r="P596" s="377"/>
      <c r="Q596" s="377"/>
      <c r="R596" s="377"/>
      <c r="S596" s="377"/>
      <c r="T596" s="377"/>
      <c r="U596" s="377"/>
    </row>
    <row r="597">
      <c r="A597" s="378">
        <v>44594.0</v>
      </c>
      <c r="B597" s="379">
        <v>206317.0</v>
      </c>
      <c r="C597" s="380" t="s">
        <v>8342</v>
      </c>
      <c r="D597" s="380" t="s">
        <v>8309</v>
      </c>
      <c r="E597" s="380" t="s">
        <v>8309</v>
      </c>
      <c r="F597" s="377"/>
      <c r="G597" s="377"/>
      <c r="H597" s="377"/>
      <c r="I597" s="377"/>
      <c r="J597" s="377"/>
      <c r="K597" s="377"/>
      <c r="L597" s="377"/>
      <c r="M597" s="377"/>
      <c r="N597" s="377"/>
      <c r="O597" s="377"/>
      <c r="P597" s="377"/>
      <c r="Q597" s="377"/>
      <c r="R597" s="377"/>
      <c r="S597" s="377"/>
      <c r="T597" s="377"/>
      <c r="U597" s="377"/>
    </row>
    <row r="598">
      <c r="A598" s="378">
        <v>44594.0</v>
      </c>
      <c r="B598" s="379">
        <v>206318.0</v>
      </c>
      <c r="C598" s="380" t="s">
        <v>8507</v>
      </c>
      <c r="D598" s="380" t="s">
        <v>8309</v>
      </c>
      <c r="E598" s="380" t="s">
        <v>8309</v>
      </c>
      <c r="F598" s="377"/>
      <c r="G598" s="377"/>
      <c r="H598" s="377"/>
      <c r="I598" s="377"/>
      <c r="J598" s="377"/>
      <c r="K598" s="377"/>
      <c r="L598" s="377"/>
      <c r="M598" s="377"/>
      <c r="N598" s="377"/>
      <c r="O598" s="377"/>
      <c r="P598" s="377"/>
      <c r="Q598" s="377"/>
      <c r="R598" s="377"/>
      <c r="S598" s="377"/>
      <c r="T598" s="377"/>
      <c r="U598" s="377"/>
    </row>
    <row r="599">
      <c r="A599" s="378">
        <v>44594.0</v>
      </c>
      <c r="B599" s="379">
        <v>206318.0</v>
      </c>
      <c r="C599" s="380" t="s">
        <v>7566</v>
      </c>
      <c r="D599" s="379">
        <v>1220.0</v>
      </c>
      <c r="E599" s="380" t="s">
        <v>8309</v>
      </c>
      <c r="F599" s="377"/>
      <c r="G599" s="377"/>
      <c r="H599" s="377"/>
      <c r="I599" s="377"/>
      <c r="J599" s="377"/>
      <c r="K599" s="377"/>
      <c r="L599" s="377"/>
      <c r="M599" s="377"/>
      <c r="N599" s="377"/>
      <c r="O599" s="377"/>
      <c r="P599" s="377"/>
      <c r="Q599" s="377"/>
      <c r="R599" s="377"/>
      <c r="S599" s="377"/>
      <c r="T599" s="377"/>
      <c r="U599" s="377"/>
    </row>
    <row r="600">
      <c r="A600" s="378">
        <v>44594.0</v>
      </c>
      <c r="B600" s="379">
        <v>206318.0</v>
      </c>
      <c r="C600" s="380" t="s">
        <v>8494</v>
      </c>
      <c r="D600" s="379">
        <v>999.0</v>
      </c>
      <c r="E600" s="380" t="s">
        <v>8309</v>
      </c>
      <c r="F600" s="377"/>
      <c r="G600" s="377"/>
      <c r="H600" s="377"/>
      <c r="I600" s="377"/>
      <c r="J600" s="377"/>
      <c r="K600" s="377"/>
      <c r="L600" s="377"/>
      <c r="M600" s="377"/>
      <c r="N600" s="377"/>
      <c r="O600" s="377"/>
      <c r="P600" s="377"/>
      <c r="Q600" s="377"/>
      <c r="R600" s="377"/>
      <c r="S600" s="377"/>
      <c r="T600" s="377"/>
      <c r="U600" s="377"/>
    </row>
    <row r="601">
      <c r="A601" s="378">
        <v>44596.0</v>
      </c>
      <c r="B601" s="379">
        <v>206319.0</v>
      </c>
      <c r="C601" s="380" t="s">
        <v>7569</v>
      </c>
      <c r="D601" s="379">
        <v>336.0</v>
      </c>
      <c r="E601" s="380" t="s">
        <v>8309</v>
      </c>
      <c r="F601" s="377"/>
      <c r="G601" s="377"/>
      <c r="H601" s="377"/>
      <c r="I601" s="377"/>
      <c r="J601" s="377"/>
      <c r="K601" s="377"/>
      <c r="L601" s="377"/>
      <c r="M601" s="377"/>
      <c r="N601" s="377"/>
      <c r="O601" s="377"/>
      <c r="P601" s="377"/>
      <c r="Q601" s="377"/>
      <c r="R601" s="377"/>
      <c r="S601" s="377"/>
      <c r="T601" s="377"/>
      <c r="U601" s="377"/>
    </row>
    <row r="602">
      <c r="A602" s="378">
        <v>44596.0</v>
      </c>
      <c r="B602" s="379">
        <v>206319.0</v>
      </c>
      <c r="C602" s="380" t="s">
        <v>7569</v>
      </c>
      <c r="D602" s="380" t="s">
        <v>8309</v>
      </c>
      <c r="E602" s="380" t="s">
        <v>8309</v>
      </c>
      <c r="F602" s="377"/>
      <c r="G602" s="377"/>
      <c r="H602" s="377"/>
      <c r="I602" s="377"/>
      <c r="J602" s="377"/>
      <c r="K602" s="377"/>
      <c r="L602" s="377"/>
      <c r="M602" s="377"/>
      <c r="N602" s="377"/>
      <c r="O602" s="377"/>
      <c r="P602" s="377"/>
      <c r="Q602" s="377"/>
      <c r="R602" s="377"/>
      <c r="S602" s="377"/>
      <c r="T602" s="377"/>
      <c r="U602" s="377"/>
    </row>
    <row r="603">
      <c r="A603" s="378">
        <v>44594.0</v>
      </c>
      <c r="B603" s="379">
        <v>206320.0</v>
      </c>
      <c r="C603" s="380" t="s">
        <v>8342</v>
      </c>
      <c r="D603" s="380" t="s">
        <v>8309</v>
      </c>
      <c r="E603" s="380" t="s">
        <v>8309</v>
      </c>
      <c r="F603" s="377"/>
      <c r="G603" s="377"/>
      <c r="H603" s="377"/>
      <c r="I603" s="377"/>
      <c r="J603" s="377"/>
      <c r="K603" s="377"/>
      <c r="L603" s="377"/>
      <c r="M603" s="377"/>
      <c r="N603" s="377"/>
      <c r="O603" s="377"/>
      <c r="P603" s="377"/>
      <c r="Q603" s="377"/>
      <c r="R603" s="377"/>
      <c r="S603" s="377"/>
      <c r="T603" s="377"/>
      <c r="U603" s="377"/>
    </row>
    <row r="604">
      <c r="A604" s="378">
        <v>44594.0</v>
      </c>
      <c r="B604" s="379">
        <v>206320.0</v>
      </c>
      <c r="C604" s="380" t="s">
        <v>8507</v>
      </c>
      <c r="D604" s="380" t="s">
        <v>8309</v>
      </c>
      <c r="E604" s="380" t="s">
        <v>8309</v>
      </c>
      <c r="F604" s="377"/>
      <c r="G604" s="377"/>
      <c r="H604" s="377"/>
      <c r="I604" s="377"/>
      <c r="J604" s="377"/>
      <c r="K604" s="377"/>
      <c r="L604" s="377"/>
      <c r="M604" s="377"/>
      <c r="N604" s="377"/>
      <c r="O604" s="377"/>
      <c r="P604" s="377"/>
      <c r="Q604" s="377"/>
      <c r="R604" s="377"/>
      <c r="S604" s="377"/>
      <c r="T604" s="377"/>
      <c r="U604" s="377"/>
    </row>
    <row r="605">
      <c r="A605" s="378">
        <v>44594.0</v>
      </c>
      <c r="B605" s="379">
        <v>206320.0</v>
      </c>
      <c r="C605" s="380" t="s">
        <v>7556</v>
      </c>
      <c r="D605" s="380" t="s">
        <v>8315</v>
      </c>
      <c r="E605" s="380" t="s">
        <v>8309</v>
      </c>
      <c r="F605" s="377"/>
      <c r="G605" s="377"/>
      <c r="H605" s="377"/>
      <c r="I605" s="377"/>
      <c r="J605" s="377"/>
      <c r="K605" s="377"/>
      <c r="L605" s="377"/>
      <c r="M605" s="377"/>
      <c r="N605" s="377"/>
      <c r="O605" s="377"/>
      <c r="P605" s="377"/>
      <c r="Q605" s="377"/>
      <c r="R605" s="377"/>
      <c r="S605" s="377"/>
      <c r="T605" s="377"/>
      <c r="U605" s="377"/>
    </row>
    <row r="606">
      <c r="A606" s="378">
        <v>44594.0</v>
      </c>
      <c r="B606" s="379">
        <v>206320.0</v>
      </c>
      <c r="C606" s="380" t="s">
        <v>7566</v>
      </c>
      <c r="D606" s="379">
        <v>52.3</v>
      </c>
      <c r="E606" s="380" t="s">
        <v>8309</v>
      </c>
      <c r="F606" s="377"/>
      <c r="G606" s="377"/>
      <c r="H606" s="377"/>
      <c r="I606" s="377"/>
      <c r="J606" s="377"/>
      <c r="K606" s="377"/>
      <c r="L606" s="377"/>
      <c r="M606" s="377"/>
      <c r="N606" s="377"/>
      <c r="O606" s="377"/>
      <c r="P606" s="377"/>
      <c r="Q606" s="377"/>
      <c r="R606" s="377"/>
      <c r="S606" s="377"/>
      <c r="T606" s="377"/>
      <c r="U606" s="377"/>
    </row>
    <row r="607">
      <c r="A607" s="378">
        <v>44594.0</v>
      </c>
      <c r="B607" s="379">
        <v>206320.0</v>
      </c>
      <c r="C607" s="380" t="s">
        <v>8494</v>
      </c>
      <c r="D607" s="379">
        <v>64.6</v>
      </c>
      <c r="E607" s="380" t="s">
        <v>8309</v>
      </c>
      <c r="F607" s="377"/>
      <c r="G607" s="377"/>
      <c r="H607" s="377"/>
      <c r="I607" s="377"/>
      <c r="J607" s="377"/>
      <c r="K607" s="377"/>
      <c r="L607" s="377"/>
      <c r="M607" s="377"/>
      <c r="N607" s="377"/>
      <c r="O607" s="377"/>
      <c r="P607" s="377"/>
      <c r="Q607" s="377"/>
      <c r="R607" s="377"/>
      <c r="S607" s="377"/>
      <c r="T607" s="377"/>
      <c r="U607" s="377"/>
    </row>
    <row r="608">
      <c r="A608" s="378">
        <v>44596.0</v>
      </c>
      <c r="B608" s="379">
        <v>206321.0</v>
      </c>
      <c r="C608" s="380" t="s">
        <v>7606</v>
      </c>
      <c r="D608" s="379">
        <v>542.0</v>
      </c>
      <c r="E608" s="380" t="s">
        <v>8309</v>
      </c>
      <c r="F608" s="377"/>
      <c r="G608" s="377"/>
      <c r="H608" s="377"/>
      <c r="I608" s="377"/>
      <c r="J608" s="377"/>
      <c r="K608" s="377"/>
      <c r="L608" s="377"/>
      <c r="M608" s="377"/>
      <c r="N608" s="377"/>
      <c r="O608" s="377"/>
      <c r="P608" s="377"/>
      <c r="Q608" s="377"/>
      <c r="R608" s="377"/>
      <c r="S608" s="377"/>
      <c r="T608" s="377"/>
      <c r="U608" s="377"/>
    </row>
    <row r="609">
      <c r="A609" s="378">
        <v>44596.0</v>
      </c>
      <c r="B609" s="379">
        <v>206321.0</v>
      </c>
      <c r="C609" s="380" t="s">
        <v>7576</v>
      </c>
      <c r="D609" s="380" t="s">
        <v>8315</v>
      </c>
      <c r="E609" s="380" t="s">
        <v>8309</v>
      </c>
      <c r="F609" s="377"/>
      <c r="G609" s="377"/>
      <c r="H609" s="377"/>
      <c r="I609" s="377"/>
      <c r="J609" s="377"/>
      <c r="K609" s="377"/>
      <c r="L609" s="377"/>
      <c r="M609" s="377"/>
      <c r="N609" s="377"/>
      <c r="O609" s="377"/>
      <c r="P609" s="377"/>
      <c r="Q609" s="377"/>
      <c r="R609" s="377"/>
      <c r="S609" s="377"/>
      <c r="T609" s="377"/>
      <c r="U609" s="377"/>
    </row>
    <row r="610">
      <c r="A610" s="378">
        <v>44596.0</v>
      </c>
      <c r="B610" s="379">
        <v>206323.0</v>
      </c>
      <c r="C610" s="380" t="s">
        <v>7904</v>
      </c>
      <c r="D610" s="380" t="s">
        <v>8315</v>
      </c>
      <c r="E610" s="380" t="s">
        <v>8309</v>
      </c>
      <c r="F610" s="377"/>
      <c r="G610" s="377"/>
      <c r="H610" s="377"/>
      <c r="I610" s="377"/>
      <c r="J610" s="377"/>
      <c r="K610" s="377"/>
      <c r="L610" s="377"/>
      <c r="M610" s="377"/>
      <c r="N610" s="377"/>
      <c r="O610" s="377"/>
      <c r="P610" s="377"/>
      <c r="Q610" s="377"/>
      <c r="R610" s="377"/>
      <c r="S610" s="377"/>
      <c r="T610" s="377"/>
      <c r="U610" s="377"/>
    </row>
    <row r="611">
      <c r="A611" s="378">
        <v>44596.0</v>
      </c>
      <c r="B611" s="379">
        <v>206323.0</v>
      </c>
      <c r="C611" s="380" t="s">
        <v>8410</v>
      </c>
      <c r="D611" s="380" t="s">
        <v>8315</v>
      </c>
      <c r="E611" s="380" t="s">
        <v>8309</v>
      </c>
      <c r="F611" s="377"/>
      <c r="G611" s="377"/>
      <c r="H611" s="377"/>
      <c r="I611" s="377"/>
      <c r="J611" s="377"/>
      <c r="K611" s="377"/>
      <c r="L611" s="377"/>
      <c r="M611" s="377"/>
      <c r="N611" s="377"/>
      <c r="O611" s="377"/>
      <c r="P611" s="377"/>
      <c r="Q611" s="377"/>
      <c r="R611" s="377"/>
      <c r="S611" s="377"/>
      <c r="T611" s="377"/>
      <c r="U611" s="377"/>
    </row>
    <row r="612">
      <c r="A612" s="378">
        <v>44596.0</v>
      </c>
      <c r="B612" s="379">
        <v>206323.0</v>
      </c>
      <c r="C612" s="380" t="s">
        <v>8313</v>
      </c>
      <c r="D612" s="379">
        <v>1760.0</v>
      </c>
      <c r="E612" s="380" t="s">
        <v>8309</v>
      </c>
      <c r="F612" s="377"/>
      <c r="G612" s="377"/>
      <c r="H612" s="377"/>
      <c r="I612" s="377"/>
      <c r="J612" s="377"/>
      <c r="K612" s="377"/>
      <c r="L612" s="377"/>
      <c r="M612" s="377"/>
      <c r="N612" s="377"/>
      <c r="O612" s="377"/>
      <c r="P612" s="377"/>
      <c r="Q612" s="377"/>
      <c r="R612" s="377"/>
      <c r="S612" s="377"/>
      <c r="T612" s="377"/>
      <c r="U612" s="377"/>
    </row>
    <row r="613">
      <c r="A613" s="378">
        <v>44596.0</v>
      </c>
      <c r="B613" s="379">
        <v>206323.0</v>
      </c>
      <c r="C613" s="380" t="s">
        <v>10654</v>
      </c>
      <c r="D613" s="380" t="s">
        <v>8315</v>
      </c>
      <c r="E613" s="380" t="s">
        <v>8309</v>
      </c>
      <c r="F613" s="377"/>
      <c r="G613" s="377"/>
      <c r="H613" s="377"/>
      <c r="I613" s="377"/>
      <c r="J613" s="377"/>
      <c r="K613" s="377"/>
      <c r="L613" s="377"/>
      <c r="M613" s="377"/>
      <c r="N613" s="377"/>
      <c r="O613" s="377"/>
      <c r="P613" s="377"/>
      <c r="Q613" s="377"/>
      <c r="R613" s="377"/>
      <c r="S613" s="377"/>
      <c r="T613" s="377"/>
      <c r="U613" s="377"/>
    </row>
    <row r="614">
      <c r="A614" s="378">
        <v>44596.0</v>
      </c>
      <c r="B614" s="379">
        <v>206323.0</v>
      </c>
      <c r="C614" s="380" t="s">
        <v>8318</v>
      </c>
      <c r="D614" s="380" t="s">
        <v>8309</v>
      </c>
      <c r="E614" s="380" t="s">
        <v>8309</v>
      </c>
      <c r="F614" s="377"/>
      <c r="G614" s="377"/>
      <c r="H614" s="377"/>
      <c r="I614" s="377"/>
      <c r="J614" s="377"/>
      <c r="K614" s="377"/>
      <c r="L614" s="377"/>
      <c r="M614" s="377"/>
      <c r="N614" s="377"/>
      <c r="O614" s="377"/>
      <c r="P614" s="377"/>
      <c r="Q614" s="377"/>
      <c r="R614" s="377"/>
      <c r="S614" s="377"/>
      <c r="T614" s="377"/>
      <c r="U614" s="377"/>
    </row>
    <row r="615">
      <c r="A615" s="378">
        <v>44596.0</v>
      </c>
      <c r="B615" s="379">
        <v>206323.0</v>
      </c>
      <c r="C615" s="380" t="s">
        <v>7904</v>
      </c>
      <c r="D615" s="380" t="s">
        <v>8309</v>
      </c>
      <c r="E615" s="380" t="s">
        <v>8309</v>
      </c>
      <c r="F615" s="377"/>
      <c r="G615" s="377"/>
      <c r="H615" s="377"/>
      <c r="I615" s="377"/>
      <c r="J615" s="377"/>
      <c r="K615" s="377"/>
      <c r="L615" s="377"/>
      <c r="M615" s="377"/>
      <c r="N615" s="377"/>
      <c r="O615" s="377"/>
      <c r="P615" s="377"/>
      <c r="Q615" s="377"/>
      <c r="R615" s="377"/>
      <c r="S615" s="377"/>
      <c r="T615" s="377"/>
      <c r="U615" s="377"/>
    </row>
    <row r="616">
      <c r="A616" s="378">
        <v>44596.0</v>
      </c>
      <c r="B616" s="379">
        <v>206323.0</v>
      </c>
      <c r="C616" s="380" t="s">
        <v>35</v>
      </c>
      <c r="D616" s="380" t="s">
        <v>8309</v>
      </c>
      <c r="E616" s="380" t="s">
        <v>8309</v>
      </c>
      <c r="F616" s="377"/>
      <c r="G616" s="377"/>
      <c r="H616" s="377"/>
      <c r="I616" s="377"/>
      <c r="J616" s="377"/>
      <c r="K616" s="377"/>
      <c r="L616" s="377"/>
      <c r="M616" s="377"/>
      <c r="N616" s="377"/>
      <c r="O616" s="377"/>
      <c r="P616" s="377"/>
      <c r="Q616" s="377"/>
      <c r="R616" s="377"/>
      <c r="S616" s="377"/>
      <c r="T616" s="377"/>
      <c r="U616" s="377"/>
    </row>
    <row r="617">
      <c r="A617" s="378">
        <v>44594.0</v>
      </c>
      <c r="B617" s="379">
        <v>206326.0</v>
      </c>
      <c r="C617" s="380" t="s">
        <v>8507</v>
      </c>
      <c r="D617" s="380" t="s">
        <v>8309</v>
      </c>
      <c r="E617" s="380" t="s">
        <v>8309</v>
      </c>
      <c r="F617" s="377"/>
      <c r="G617" s="377"/>
      <c r="H617" s="377"/>
      <c r="I617" s="377"/>
      <c r="J617" s="377"/>
      <c r="K617" s="377"/>
      <c r="L617" s="377"/>
      <c r="M617" s="377"/>
      <c r="N617" s="377"/>
      <c r="O617" s="377"/>
      <c r="P617" s="377"/>
      <c r="Q617" s="377"/>
      <c r="R617" s="377"/>
      <c r="S617" s="377"/>
      <c r="T617" s="377"/>
      <c r="U617" s="377"/>
    </row>
    <row r="618">
      <c r="A618" s="378">
        <v>44594.0</v>
      </c>
      <c r="B618" s="379">
        <v>206326.0</v>
      </c>
      <c r="C618" s="380" t="s">
        <v>7569</v>
      </c>
      <c r="D618" s="380" t="s">
        <v>8309</v>
      </c>
      <c r="E618" s="380" t="s">
        <v>8309</v>
      </c>
      <c r="F618" s="377"/>
      <c r="G618" s="377"/>
      <c r="H618" s="377"/>
      <c r="I618" s="377"/>
      <c r="J618" s="377"/>
      <c r="K618" s="377"/>
      <c r="L618" s="377"/>
      <c r="M618" s="377"/>
      <c r="N618" s="377"/>
      <c r="O618" s="377"/>
      <c r="P618" s="377"/>
      <c r="Q618" s="377"/>
      <c r="R618" s="377"/>
      <c r="S618" s="377"/>
      <c r="T618" s="377"/>
      <c r="U618" s="377"/>
    </row>
    <row r="619">
      <c r="A619" s="378">
        <v>44594.0</v>
      </c>
      <c r="B619" s="379">
        <v>206326.0</v>
      </c>
      <c r="C619" s="380" t="s">
        <v>35</v>
      </c>
      <c r="D619" s="380" t="s">
        <v>8309</v>
      </c>
      <c r="E619" s="380" t="s">
        <v>8309</v>
      </c>
      <c r="F619" s="377"/>
      <c r="G619" s="377"/>
      <c r="H619" s="377"/>
      <c r="I619" s="377"/>
      <c r="J619" s="377"/>
      <c r="K619" s="377"/>
      <c r="L619" s="377"/>
      <c r="M619" s="377"/>
      <c r="N619" s="377"/>
      <c r="O619" s="377"/>
      <c r="P619" s="377"/>
      <c r="Q619" s="377"/>
      <c r="R619" s="377"/>
      <c r="S619" s="377"/>
      <c r="T619" s="377"/>
      <c r="U619" s="377"/>
    </row>
    <row r="620">
      <c r="A620" s="378">
        <v>44596.0</v>
      </c>
      <c r="B620" s="379">
        <v>206328.0</v>
      </c>
      <c r="C620" s="380" t="s">
        <v>8374</v>
      </c>
      <c r="D620" s="379">
        <v>138.0</v>
      </c>
      <c r="E620" s="380" t="s">
        <v>8309</v>
      </c>
      <c r="F620" s="377"/>
      <c r="G620" s="377"/>
      <c r="H620" s="377"/>
      <c r="I620" s="377"/>
      <c r="J620" s="377"/>
      <c r="K620" s="377"/>
      <c r="L620" s="377"/>
      <c r="M620" s="377"/>
      <c r="N620" s="377"/>
      <c r="O620" s="377"/>
      <c r="P620" s="377"/>
      <c r="Q620" s="377"/>
      <c r="R620" s="377"/>
      <c r="S620" s="377"/>
      <c r="T620" s="377"/>
      <c r="U620" s="377"/>
    </row>
    <row r="621">
      <c r="A621" s="378">
        <v>44594.0</v>
      </c>
      <c r="B621" s="379">
        <v>206330.0</v>
      </c>
      <c r="C621" s="380" t="s">
        <v>8342</v>
      </c>
      <c r="D621" s="380" t="s">
        <v>8309</v>
      </c>
      <c r="E621" s="380" t="s">
        <v>8309</v>
      </c>
      <c r="F621" s="377"/>
      <c r="G621" s="377"/>
      <c r="H621" s="377"/>
      <c r="I621" s="377"/>
      <c r="J621" s="377"/>
      <c r="K621" s="377"/>
      <c r="L621" s="377"/>
      <c r="M621" s="377"/>
      <c r="N621" s="377"/>
      <c r="O621" s="377"/>
      <c r="P621" s="377"/>
      <c r="Q621" s="377"/>
      <c r="R621" s="377"/>
      <c r="S621" s="377"/>
      <c r="T621" s="377"/>
      <c r="U621" s="377"/>
    </row>
    <row r="622">
      <c r="A622" s="378">
        <v>44594.0</v>
      </c>
      <c r="B622" s="379">
        <v>206330.0</v>
      </c>
      <c r="C622" s="380" t="s">
        <v>8583</v>
      </c>
      <c r="D622" s="380" t="s">
        <v>8309</v>
      </c>
      <c r="E622" s="380" t="s">
        <v>8309</v>
      </c>
      <c r="F622" s="377"/>
      <c r="G622" s="377"/>
      <c r="H622" s="377"/>
      <c r="I622" s="377"/>
      <c r="J622" s="377"/>
      <c r="K622" s="377"/>
      <c r="L622" s="377"/>
      <c r="M622" s="377"/>
      <c r="N622" s="377"/>
      <c r="O622" s="377"/>
      <c r="P622" s="377"/>
      <c r="Q622" s="377"/>
      <c r="R622" s="377"/>
      <c r="S622" s="377"/>
      <c r="T622" s="377"/>
      <c r="U622" s="377"/>
    </row>
    <row r="623">
      <c r="A623" s="378">
        <v>44596.0</v>
      </c>
      <c r="B623" s="379">
        <v>206331.0</v>
      </c>
      <c r="C623" s="380" t="s">
        <v>8342</v>
      </c>
      <c r="D623" s="380" t="s">
        <v>8309</v>
      </c>
      <c r="E623" s="380" t="s">
        <v>8309</v>
      </c>
      <c r="F623" s="377"/>
      <c r="G623" s="377"/>
      <c r="H623" s="377"/>
      <c r="I623" s="377"/>
      <c r="J623" s="377"/>
      <c r="K623" s="377"/>
      <c r="L623" s="377"/>
      <c r="M623" s="377"/>
      <c r="N623" s="377"/>
      <c r="O623" s="377"/>
      <c r="P623" s="377"/>
      <c r="Q623" s="377"/>
      <c r="R623" s="377"/>
      <c r="S623" s="377"/>
      <c r="T623" s="377"/>
      <c r="U623" s="377"/>
    </row>
    <row r="624">
      <c r="A624" s="378">
        <v>44596.0</v>
      </c>
      <c r="B624" s="379">
        <v>206331.0</v>
      </c>
      <c r="C624" s="380" t="s">
        <v>7606</v>
      </c>
      <c r="D624" s="379">
        <v>667.0</v>
      </c>
      <c r="E624" s="380" t="s">
        <v>8309</v>
      </c>
      <c r="F624" s="377"/>
      <c r="G624" s="377"/>
      <c r="H624" s="377"/>
      <c r="I624" s="377"/>
      <c r="J624" s="377"/>
      <c r="K624" s="377"/>
      <c r="L624" s="377"/>
      <c r="M624" s="377"/>
      <c r="N624" s="377"/>
      <c r="O624" s="377"/>
      <c r="P624" s="377"/>
      <c r="Q624" s="377"/>
      <c r="R624" s="377"/>
      <c r="S624" s="377"/>
      <c r="T624" s="377"/>
      <c r="U624" s="377"/>
    </row>
    <row r="625">
      <c r="A625" s="378">
        <v>44596.0</v>
      </c>
      <c r="B625" s="379">
        <v>206331.0</v>
      </c>
      <c r="C625" s="380" t="s">
        <v>7576</v>
      </c>
      <c r="D625" s="380" t="s">
        <v>8315</v>
      </c>
      <c r="E625" s="380" t="s">
        <v>8309</v>
      </c>
      <c r="F625" s="377"/>
      <c r="G625" s="377"/>
      <c r="H625" s="377"/>
      <c r="I625" s="377"/>
      <c r="J625" s="377"/>
      <c r="K625" s="377"/>
      <c r="L625" s="377"/>
      <c r="M625" s="377"/>
      <c r="N625" s="377"/>
      <c r="O625" s="377"/>
      <c r="P625" s="377"/>
      <c r="Q625" s="377"/>
      <c r="R625" s="377"/>
      <c r="S625" s="377"/>
      <c r="T625" s="377"/>
      <c r="U625" s="377"/>
    </row>
    <row r="626">
      <c r="A626" s="378">
        <v>44594.0</v>
      </c>
      <c r="B626" s="379">
        <v>206332.0</v>
      </c>
      <c r="C626" s="380" t="s">
        <v>7606</v>
      </c>
      <c r="D626" s="379">
        <v>1180.0</v>
      </c>
      <c r="E626" s="380" t="s">
        <v>8309</v>
      </c>
      <c r="F626" s="377"/>
      <c r="G626" s="377"/>
      <c r="H626" s="377"/>
      <c r="I626" s="377"/>
      <c r="J626" s="377"/>
      <c r="K626" s="377"/>
      <c r="L626" s="377"/>
      <c r="M626" s="377"/>
      <c r="N626" s="377"/>
      <c r="O626" s="377"/>
      <c r="P626" s="377"/>
      <c r="Q626" s="377"/>
      <c r="R626" s="377"/>
      <c r="S626" s="377"/>
      <c r="T626" s="377"/>
      <c r="U626" s="377"/>
    </row>
    <row r="627">
      <c r="A627" s="378">
        <v>44594.0</v>
      </c>
      <c r="B627" s="379">
        <v>206332.0</v>
      </c>
      <c r="C627" s="380" t="s">
        <v>7570</v>
      </c>
      <c r="D627" s="380" t="s">
        <v>8315</v>
      </c>
      <c r="E627" s="380" t="s">
        <v>8309</v>
      </c>
      <c r="F627" s="377"/>
      <c r="G627" s="377"/>
      <c r="H627" s="377"/>
      <c r="I627" s="377"/>
      <c r="J627" s="377"/>
      <c r="K627" s="377"/>
      <c r="L627" s="377"/>
      <c r="M627" s="377"/>
      <c r="N627" s="377"/>
      <c r="O627" s="377"/>
      <c r="P627" s="377"/>
      <c r="Q627" s="377"/>
      <c r="R627" s="377"/>
      <c r="S627" s="377"/>
      <c r="T627" s="377"/>
      <c r="U627" s="377"/>
    </row>
    <row r="628">
      <c r="A628" s="378">
        <v>44596.0</v>
      </c>
      <c r="B628" s="379">
        <v>206333.0</v>
      </c>
      <c r="C628" s="380" t="s">
        <v>7606</v>
      </c>
      <c r="D628" s="379">
        <v>220.0</v>
      </c>
      <c r="E628" s="380" t="s">
        <v>8309</v>
      </c>
      <c r="F628" s="377"/>
      <c r="G628" s="377"/>
      <c r="H628" s="377"/>
      <c r="I628" s="377"/>
      <c r="J628" s="377"/>
      <c r="K628" s="377"/>
      <c r="L628" s="377"/>
      <c r="M628" s="377"/>
      <c r="N628" s="377"/>
      <c r="O628" s="377"/>
      <c r="P628" s="377"/>
      <c r="Q628" s="377"/>
      <c r="R628" s="377"/>
      <c r="S628" s="377"/>
      <c r="T628" s="377"/>
      <c r="U628" s="377"/>
    </row>
    <row r="629">
      <c r="A629" s="378">
        <v>44596.0</v>
      </c>
      <c r="B629" s="379">
        <v>206334.0</v>
      </c>
      <c r="C629" s="380" t="s">
        <v>8384</v>
      </c>
      <c r="D629" s="379">
        <v>299.0</v>
      </c>
      <c r="E629" s="380" t="s">
        <v>8309</v>
      </c>
      <c r="F629" s="377"/>
      <c r="G629" s="377"/>
      <c r="H629" s="377"/>
      <c r="I629" s="377"/>
      <c r="J629" s="377"/>
      <c r="K629" s="377"/>
      <c r="L629" s="377"/>
      <c r="M629" s="377"/>
      <c r="N629" s="377"/>
      <c r="O629" s="377"/>
      <c r="P629" s="377"/>
      <c r="Q629" s="377"/>
      <c r="R629" s="377"/>
      <c r="S629" s="377"/>
      <c r="T629" s="377"/>
      <c r="U629" s="377"/>
    </row>
    <row r="630">
      <c r="A630" s="378">
        <v>44596.0</v>
      </c>
      <c r="B630" s="379">
        <v>206334.0</v>
      </c>
      <c r="C630" s="380" t="s">
        <v>35</v>
      </c>
      <c r="D630" s="380" t="s">
        <v>8309</v>
      </c>
      <c r="E630" s="380" t="s">
        <v>8309</v>
      </c>
      <c r="F630" s="377"/>
      <c r="G630" s="377"/>
      <c r="H630" s="377"/>
      <c r="I630" s="377"/>
      <c r="J630" s="377"/>
      <c r="K630" s="377"/>
      <c r="L630" s="377"/>
      <c r="M630" s="377"/>
      <c r="N630" s="377"/>
      <c r="O630" s="377"/>
      <c r="P630" s="377"/>
      <c r="Q630" s="377"/>
      <c r="R630" s="377"/>
      <c r="S630" s="377"/>
      <c r="T630" s="377"/>
      <c r="U630" s="377"/>
    </row>
    <row r="631">
      <c r="A631" s="378">
        <v>44594.0</v>
      </c>
      <c r="B631" s="379">
        <v>206335.0</v>
      </c>
      <c r="C631" s="380" t="s">
        <v>8324</v>
      </c>
      <c r="D631" s="380" t="s">
        <v>8309</v>
      </c>
      <c r="E631" s="380" t="s">
        <v>8309</v>
      </c>
      <c r="F631" s="377"/>
      <c r="G631" s="377"/>
      <c r="H631" s="377"/>
      <c r="I631" s="377"/>
      <c r="J631" s="377"/>
      <c r="K631" s="377"/>
      <c r="L631" s="377"/>
      <c r="M631" s="377"/>
      <c r="N631" s="377"/>
      <c r="O631" s="377"/>
      <c r="P631" s="377"/>
      <c r="Q631" s="377"/>
      <c r="R631" s="377"/>
      <c r="S631" s="377"/>
      <c r="T631" s="377"/>
      <c r="U631" s="377"/>
    </row>
    <row r="632">
      <c r="A632" s="378">
        <v>44594.0</v>
      </c>
      <c r="B632" s="379">
        <v>206335.0</v>
      </c>
      <c r="C632" s="380" t="s">
        <v>8507</v>
      </c>
      <c r="D632" s="380" t="s">
        <v>8309</v>
      </c>
      <c r="E632" s="380" t="s">
        <v>8309</v>
      </c>
      <c r="F632" s="377"/>
      <c r="G632" s="377"/>
      <c r="H632" s="377"/>
      <c r="I632" s="377"/>
      <c r="J632" s="377"/>
      <c r="K632" s="377"/>
      <c r="L632" s="377"/>
      <c r="M632" s="377"/>
      <c r="N632" s="377"/>
      <c r="O632" s="377"/>
      <c r="P632" s="377"/>
      <c r="Q632" s="377"/>
      <c r="R632" s="377"/>
      <c r="S632" s="377"/>
      <c r="T632" s="377"/>
      <c r="U632" s="377"/>
    </row>
    <row r="633">
      <c r="A633" s="378">
        <v>44594.0</v>
      </c>
      <c r="B633" s="379">
        <v>206335.0</v>
      </c>
      <c r="C633" s="380" t="s">
        <v>7566</v>
      </c>
      <c r="D633" s="379">
        <v>1630.0</v>
      </c>
      <c r="E633" s="380" t="s">
        <v>8309</v>
      </c>
      <c r="F633" s="377"/>
      <c r="G633" s="377"/>
      <c r="H633" s="377"/>
      <c r="I633" s="377"/>
      <c r="J633" s="377"/>
      <c r="K633" s="377"/>
      <c r="L633" s="377"/>
      <c r="M633" s="377"/>
      <c r="N633" s="377"/>
      <c r="O633" s="377"/>
      <c r="P633" s="377"/>
      <c r="Q633" s="377"/>
      <c r="R633" s="377"/>
      <c r="S633" s="377"/>
      <c r="T633" s="377"/>
      <c r="U633" s="377"/>
    </row>
    <row r="634">
      <c r="A634" s="378">
        <v>44594.0</v>
      </c>
      <c r="B634" s="379">
        <v>206335.0</v>
      </c>
      <c r="C634" s="380" t="s">
        <v>8494</v>
      </c>
      <c r="D634" s="380" t="s">
        <v>8315</v>
      </c>
      <c r="E634" s="380" t="s">
        <v>8309</v>
      </c>
      <c r="F634" s="377"/>
      <c r="G634" s="377"/>
      <c r="H634" s="377"/>
      <c r="I634" s="377"/>
      <c r="J634" s="377"/>
      <c r="K634" s="377"/>
      <c r="L634" s="377"/>
      <c r="M634" s="377"/>
      <c r="N634" s="377"/>
      <c r="O634" s="377"/>
      <c r="P634" s="377"/>
      <c r="Q634" s="377"/>
      <c r="R634" s="377"/>
      <c r="S634" s="377"/>
      <c r="T634" s="377"/>
      <c r="U634" s="377"/>
    </row>
    <row r="635">
      <c r="A635" s="378">
        <v>44594.0</v>
      </c>
      <c r="B635" s="379">
        <v>206335.0</v>
      </c>
      <c r="C635" s="380" t="s">
        <v>7576</v>
      </c>
      <c r="D635" s="380" t="s">
        <v>8315</v>
      </c>
      <c r="E635" s="380" t="s">
        <v>8309</v>
      </c>
      <c r="F635" s="377"/>
      <c r="G635" s="377"/>
      <c r="H635" s="377"/>
      <c r="I635" s="377"/>
      <c r="J635" s="377"/>
      <c r="K635" s="377"/>
      <c r="L635" s="377"/>
      <c r="M635" s="377"/>
      <c r="N635" s="377"/>
      <c r="O635" s="377"/>
      <c r="P635" s="377"/>
      <c r="Q635" s="377"/>
      <c r="R635" s="377"/>
      <c r="S635" s="377"/>
      <c r="T635" s="377"/>
      <c r="U635" s="377"/>
    </row>
    <row r="636">
      <c r="A636" s="378">
        <v>44594.0</v>
      </c>
      <c r="B636" s="379">
        <v>206336.0</v>
      </c>
      <c r="C636" s="380" t="s">
        <v>8507</v>
      </c>
      <c r="D636" s="380" t="s">
        <v>8309</v>
      </c>
      <c r="E636" s="380" t="s">
        <v>8309</v>
      </c>
      <c r="F636" s="377"/>
      <c r="G636" s="377"/>
      <c r="H636" s="377"/>
      <c r="I636" s="377"/>
      <c r="J636" s="377"/>
      <c r="K636" s="377"/>
      <c r="L636" s="377"/>
      <c r="M636" s="377"/>
      <c r="N636" s="377"/>
      <c r="O636" s="377"/>
      <c r="P636" s="377"/>
      <c r="Q636" s="377"/>
      <c r="R636" s="377"/>
      <c r="S636" s="377"/>
      <c r="T636" s="377"/>
      <c r="U636" s="377"/>
    </row>
    <row r="637">
      <c r="A637" s="378">
        <v>44596.0</v>
      </c>
      <c r="B637" s="379">
        <v>206339.0</v>
      </c>
      <c r="C637" s="380" t="s">
        <v>7569</v>
      </c>
      <c r="D637" s="380" t="s">
        <v>8309</v>
      </c>
      <c r="E637" s="380" t="s">
        <v>8309</v>
      </c>
      <c r="F637" s="377"/>
      <c r="G637" s="377"/>
      <c r="H637" s="377"/>
      <c r="I637" s="377"/>
      <c r="J637" s="377"/>
      <c r="K637" s="377"/>
      <c r="L637" s="377"/>
      <c r="M637" s="377"/>
      <c r="N637" s="377"/>
      <c r="O637" s="377"/>
      <c r="P637" s="377"/>
      <c r="Q637" s="377"/>
      <c r="R637" s="377"/>
      <c r="S637" s="377"/>
      <c r="T637" s="377"/>
      <c r="U637" s="377"/>
    </row>
    <row r="638">
      <c r="A638" s="378">
        <v>44596.0</v>
      </c>
      <c r="B638" s="379">
        <v>206339.0</v>
      </c>
      <c r="C638" s="380" t="s">
        <v>7569</v>
      </c>
      <c r="D638" s="379">
        <v>929.0</v>
      </c>
      <c r="E638" s="380" t="s">
        <v>8309</v>
      </c>
      <c r="F638" s="377"/>
      <c r="G638" s="377"/>
      <c r="H638" s="377"/>
      <c r="I638" s="377"/>
      <c r="J638" s="377"/>
      <c r="K638" s="377"/>
      <c r="L638" s="377"/>
      <c r="M638" s="377"/>
      <c r="N638" s="377"/>
      <c r="O638" s="377"/>
      <c r="P638" s="377"/>
      <c r="Q638" s="377"/>
      <c r="R638" s="377"/>
      <c r="S638" s="377"/>
      <c r="T638" s="377"/>
      <c r="U638" s="377"/>
    </row>
    <row r="639">
      <c r="A639" s="378">
        <v>44596.0</v>
      </c>
      <c r="B639" s="379">
        <v>206339.0</v>
      </c>
      <c r="C639" s="380" t="s">
        <v>8495</v>
      </c>
      <c r="D639" s="380" t="s">
        <v>8315</v>
      </c>
      <c r="E639" s="380" t="s">
        <v>8309</v>
      </c>
      <c r="F639" s="377"/>
      <c r="G639" s="377"/>
      <c r="H639" s="377"/>
      <c r="I639" s="377"/>
      <c r="J639" s="377"/>
      <c r="K639" s="377"/>
      <c r="L639" s="377"/>
      <c r="M639" s="377"/>
      <c r="N639" s="377"/>
      <c r="O639" s="377"/>
      <c r="P639" s="377"/>
      <c r="Q639" s="377"/>
      <c r="R639" s="377"/>
      <c r="S639" s="377"/>
      <c r="T639" s="377"/>
      <c r="U639" s="377"/>
    </row>
    <row r="640">
      <c r="A640" s="378">
        <v>44594.0</v>
      </c>
      <c r="B640" s="379">
        <v>206340.0</v>
      </c>
      <c r="C640" s="380" t="s">
        <v>7566</v>
      </c>
      <c r="D640" s="380" t="s">
        <v>8315</v>
      </c>
      <c r="E640" s="380" t="s">
        <v>8309</v>
      </c>
      <c r="F640" s="377"/>
      <c r="G640" s="377"/>
      <c r="H640" s="377"/>
      <c r="I640" s="377"/>
      <c r="J640" s="377"/>
      <c r="K640" s="377"/>
      <c r="L640" s="377"/>
      <c r="M640" s="377"/>
      <c r="N640" s="377"/>
      <c r="O640" s="377"/>
      <c r="P640" s="377"/>
      <c r="Q640" s="377"/>
      <c r="R640" s="377"/>
      <c r="S640" s="377"/>
      <c r="T640" s="377"/>
      <c r="U640" s="377"/>
    </row>
    <row r="641">
      <c r="A641" s="378">
        <v>44594.0</v>
      </c>
      <c r="B641" s="379">
        <v>206340.0</v>
      </c>
      <c r="C641" s="380" t="s">
        <v>8494</v>
      </c>
      <c r="D641" s="379">
        <v>1670.0</v>
      </c>
      <c r="E641" s="380" t="s">
        <v>8309</v>
      </c>
      <c r="F641" s="377"/>
      <c r="G641" s="377"/>
      <c r="H641" s="377"/>
      <c r="I641" s="377"/>
      <c r="J641" s="377"/>
      <c r="K641" s="377"/>
      <c r="L641" s="377"/>
      <c r="M641" s="377"/>
      <c r="N641" s="377"/>
      <c r="O641" s="377"/>
      <c r="P641" s="377"/>
      <c r="Q641" s="377"/>
      <c r="R641" s="377"/>
      <c r="S641" s="377"/>
      <c r="T641" s="377"/>
      <c r="U641" s="377"/>
    </row>
    <row r="642">
      <c r="A642" s="378">
        <v>44594.0</v>
      </c>
      <c r="B642" s="379">
        <v>206340.0</v>
      </c>
      <c r="C642" s="380" t="s">
        <v>7576</v>
      </c>
      <c r="D642" s="380" t="s">
        <v>8315</v>
      </c>
      <c r="E642" s="380" t="s">
        <v>8309</v>
      </c>
      <c r="F642" s="377"/>
      <c r="G642" s="377"/>
      <c r="H642" s="377"/>
      <c r="I642" s="377"/>
      <c r="J642" s="377"/>
      <c r="K642" s="377"/>
      <c r="L642" s="377"/>
      <c r="M642" s="377"/>
      <c r="N642" s="377"/>
      <c r="O642" s="377"/>
      <c r="P642" s="377"/>
      <c r="Q642" s="377"/>
      <c r="R642" s="377"/>
      <c r="S642" s="377"/>
      <c r="T642" s="377"/>
      <c r="U642" s="377"/>
    </row>
    <row r="643">
      <c r="A643" s="378">
        <v>44594.0</v>
      </c>
      <c r="B643" s="379">
        <v>206340.0</v>
      </c>
      <c r="C643" s="380" t="s">
        <v>8507</v>
      </c>
      <c r="D643" s="380" t="s">
        <v>8309</v>
      </c>
      <c r="E643" s="380" t="s">
        <v>8309</v>
      </c>
      <c r="F643" s="377"/>
      <c r="G643" s="377"/>
      <c r="H643" s="377"/>
      <c r="I643" s="377"/>
      <c r="J643" s="377"/>
      <c r="K643" s="377"/>
      <c r="L643" s="377"/>
      <c r="M643" s="377"/>
      <c r="N643" s="377"/>
      <c r="O643" s="377"/>
      <c r="P643" s="377"/>
      <c r="Q643" s="377"/>
      <c r="R643" s="377"/>
      <c r="S643" s="377"/>
      <c r="T643" s="377"/>
      <c r="U643" s="377"/>
    </row>
    <row r="644">
      <c r="A644" s="378">
        <v>44596.0</v>
      </c>
      <c r="B644" s="379">
        <v>206342.0</v>
      </c>
      <c r="C644" s="380" t="s">
        <v>7939</v>
      </c>
      <c r="D644" s="380" t="s">
        <v>8309</v>
      </c>
      <c r="E644" s="380" t="s">
        <v>8309</v>
      </c>
      <c r="F644" s="377"/>
      <c r="G644" s="377"/>
      <c r="H644" s="377"/>
      <c r="I644" s="377"/>
      <c r="J644" s="377"/>
      <c r="K644" s="377"/>
      <c r="L644" s="377"/>
      <c r="M644" s="377"/>
      <c r="N644" s="377"/>
      <c r="O644" s="377"/>
      <c r="P644" s="377"/>
      <c r="Q644" s="377"/>
      <c r="R644" s="377"/>
      <c r="S644" s="377"/>
      <c r="T644" s="377"/>
      <c r="U644" s="377"/>
    </row>
    <row r="645">
      <c r="A645" s="378">
        <v>44596.0</v>
      </c>
      <c r="B645" s="379">
        <v>206342.0</v>
      </c>
      <c r="C645" s="380" t="s">
        <v>8507</v>
      </c>
      <c r="D645" s="380" t="s">
        <v>8309</v>
      </c>
      <c r="E645" s="380" t="s">
        <v>8309</v>
      </c>
      <c r="F645" s="377"/>
      <c r="G645" s="377"/>
      <c r="H645" s="377"/>
      <c r="I645" s="377"/>
      <c r="J645" s="377"/>
      <c r="K645" s="377"/>
      <c r="L645" s="377"/>
      <c r="M645" s="377"/>
      <c r="N645" s="377"/>
      <c r="O645" s="377"/>
      <c r="P645" s="377"/>
      <c r="Q645" s="377"/>
      <c r="R645" s="377"/>
      <c r="S645" s="377"/>
      <c r="T645" s="377"/>
      <c r="U645" s="377"/>
    </row>
    <row r="646">
      <c r="A646" s="378">
        <v>44596.0</v>
      </c>
      <c r="B646" s="379">
        <v>206342.0</v>
      </c>
      <c r="C646" s="380" t="s">
        <v>7566</v>
      </c>
      <c r="D646" s="379">
        <v>820.0</v>
      </c>
      <c r="E646" s="380" t="s">
        <v>8309</v>
      </c>
      <c r="F646" s="377"/>
      <c r="G646" s="377"/>
      <c r="H646" s="377"/>
      <c r="I646" s="377"/>
      <c r="J646" s="377"/>
      <c r="K646" s="377"/>
      <c r="L646" s="377"/>
      <c r="M646" s="377"/>
      <c r="N646" s="377"/>
      <c r="O646" s="377"/>
      <c r="P646" s="377"/>
      <c r="Q646" s="377"/>
      <c r="R646" s="377"/>
      <c r="S646" s="377"/>
      <c r="T646" s="377"/>
      <c r="U646" s="377"/>
    </row>
    <row r="647">
      <c r="A647" s="378">
        <v>44596.0</v>
      </c>
      <c r="B647" s="379">
        <v>206342.0</v>
      </c>
      <c r="C647" s="380" t="s">
        <v>8494</v>
      </c>
      <c r="D647" s="379">
        <v>469.0</v>
      </c>
      <c r="E647" s="380" t="s">
        <v>8309</v>
      </c>
      <c r="F647" s="377"/>
      <c r="G647" s="377"/>
      <c r="H647" s="377"/>
      <c r="I647" s="377"/>
      <c r="J647" s="377"/>
      <c r="K647" s="377"/>
      <c r="L647" s="377"/>
      <c r="M647" s="377"/>
      <c r="N647" s="377"/>
      <c r="O647" s="377"/>
      <c r="P647" s="377"/>
      <c r="Q647" s="377"/>
      <c r="R647" s="377"/>
      <c r="S647" s="377"/>
      <c r="T647" s="377"/>
      <c r="U647" s="377"/>
    </row>
    <row r="648">
      <c r="A648" s="378">
        <v>44594.0</v>
      </c>
      <c r="B648" s="379">
        <v>206343.0</v>
      </c>
      <c r="C648" s="380" t="s">
        <v>7576</v>
      </c>
      <c r="D648" s="380" t="s">
        <v>8315</v>
      </c>
      <c r="E648" s="380" t="s">
        <v>8309</v>
      </c>
      <c r="F648" s="377"/>
      <c r="G648" s="377"/>
      <c r="H648" s="377"/>
      <c r="I648" s="377"/>
      <c r="J648" s="377"/>
      <c r="K648" s="377"/>
      <c r="L648" s="377"/>
      <c r="M648" s="377"/>
      <c r="N648" s="377"/>
      <c r="O648" s="377"/>
      <c r="P648" s="377"/>
      <c r="Q648" s="377"/>
      <c r="R648" s="377"/>
      <c r="S648" s="377"/>
      <c r="T648" s="377"/>
      <c r="U648" s="377"/>
    </row>
    <row r="649">
      <c r="A649" s="378">
        <v>44594.0</v>
      </c>
      <c r="B649" s="379">
        <v>206343.0</v>
      </c>
      <c r="C649" s="380" t="s">
        <v>8483</v>
      </c>
      <c r="D649" s="379">
        <v>51.4</v>
      </c>
      <c r="E649" s="380" t="s">
        <v>8309</v>
      </c>
      <c r="F649" s="377"/>
      <c r="G649" s="377"/>
      <c r="H649" s="377"/>
      <c r="I649" s="377"/>
      <c r="J649" s="377"/>
      <c r="K649" s="377"/>
      <c r="L649" s="377"/>
      <c r="M649" s="377"/>
      <c r="N649" s="377"/>
      <c r="O649" s="377"/>
      <c r="P649" s="377"/>
      <c r="Q649" s="377"/>
      <c r="R649" s="377"/>
      <c r="S649" s="377"/>
      <c r="T649" s="377"/>
      <c r="U649" s="377"/>
    </row>
    <row r="650">
      <c r="A650" s="378">
        <v>44594.0</v>
      </c>
      <c r="B650" s="379">
        <v>206343.0</v>
      </c>
      <c r="C650" s="380" t="s">
        <v>8507</v>
      </c>
      <c r="D650" s="380" t="s">
        <v>8309</v>
      </c>
      <c r="E650" s="380" t="s">
        <v>8309</v>
      </c>
      <c r="F650" s="377"/>
      <c r="G650" s="377"/>
      <c r="H650" s="377"/>
      <c r="I650" s="377"/>
      <c r="J650" s="377"/>
      <c r="K650" s="377"/>
      <c r="L650" s="377"/>
      <c r="M650" s="377"/>
      <c r="N650" s="377"/>
      <c r="O650" s="377"/>
      <c r="P650" s="377"/>
      <c r="Q650" s="377"/>
      <c r="R650" s="377"/>
      <c r="S650" s="377"/>
      <c r="T650" s="377"/>
      <c r="U650" s="377"/>
    </row>
    <row r="651">
      <c r="A651" s="378">
        <v>44596.0</v>
      </c>
      <c r="B651" s="379">
        <v>206344.0</v>
      </c>
      <c r="C651" s="380" t="s">
        <v>7606</v>
      </c>
      <c r="D651" s="379">
        <v>52.2</v>
      </c>
      <c r="E651" s="380" t="s">
        <v>8309</v>
      </c>
      <c r="F651" s="377"/>
      <c r="G651" s="377"/>
      <c r="H651" s="377"/>
      <c r="I651" s="377"/>
      <c r="J651" s="377"/>
      <c r="K651" s="377"/>
      <c r="L651" s="377"/>
      <c r="M651" s="377"/>
      <c r="N651" s="377"/>
      <c r="O651" s="377"/>
      <c r="P651" s="377"/>
      <c r="Q651" s="377"/>
      <c r="R651" s="377"/>
      <c r="S651" s="377"/>
      <c r="T651" s="377"/>
      <c r="U651" s="377"/>
    </row>
    <row r="652">
      <c r="A652" s="378">
        <v>44596.0</v>
      </c>
      <c r="B652" s="379">
        <v>206344.0</v>
      </c>
      <c r="C652" s="380" t="s">
        <v>7576</v>
      </c>
      <c r="D652" s="380" t="s">
        <v>8315</v>
      </c>
      <c r="E652" s="380" t="s">
        <v>8309</v>
      </c>
      <c r="F652" s="377"/>
      <c r="G652" s="377"/>
      <c r="H652" s="377"/>
      <c r="I652" s="377"/>
      <c r="J652" s="377"/>
      <c r="K652" s="377"/>
      <c r="L652" s="377"/>
      <c r="M652" s="377"/>
      <c r="N652" s="377"/>
      <c r="O652" s="377"/>
      <c r="P652" s="377"/>
      <c r="Q652" s="377"/>
      <c r="R652" s="377"/>
      <c r="S652" s="377"/>
      <c r="T652" s="377"/>
      <c r="U652" s="377"/>
    </row>
    <row r="653">
      <c r="A653" s="378">
        <v>44596.0</v>
      </c>
      <c r="B653" s="379">
        <v>206345.0</v>
      </c>
      <c r="C653" s="380" t="s">
        <v>7576</v>
      </c>
      <c r="D653" s="380" t="s">
        <v>8315</v>
      </c>
      <c r="E653" s="380" t="s">
        <v>8309</v>
      </c>
      <c r="F653" s="377"/>
      <c r="G653" s="377"/>
      <c r="H653" s="377"/>
      <c r="I653" s="377"/>
      <c r="J653" s="377"/>
      <c r="K653" s="377"/>
      <c r="L653" s="377"/>
      <c r="M653" s="377"/>
      <c r="N653" s="377"/>
      <c r="O653" s="377"/>
      <c r="P653" s="377"/>
      <c r="Q653" s="377"/>
      <c r="R653" s="377"/>
      <c r="S653" s="377"/>
      <c r="T653" s="377"/>
      <c r="U653" s="377"/>
    </row>
    <row r="654">
      <c r="A654" s="378">
        <v>44596.0</v>
      </c>
      <c r="B654" s="379">
        <v>206345.0</v>
      </c>
      <c r="C654" s="380" t="s">
        <v>8384</v>
      </c>
      <c r="D654" s="379">
        <v>116.0</v>
      </c>
      <c r="E654" s="380" t="s">
        <v>8309</v>
      </c>
      <c r="F654" s="377"/>
      <c r="G654" s="377"/>
      <c r="H654" s="377"/>
      <c r="I654" s="377"/>
      <c r="J654" s="377"/>
      <c r="K654" s="377"/>
      <c r="L654" s="377"/>
      <c r="M654" s="377"/>
      <c r="N654" s="377"/>
      <c r="O654" s="377"/>
      <c r="P654" s="377"/>
      <c r="Q654" s="377"/>
      <c r="R654" s="377"/>
      <c r="S654" s="377"/>
      <c r="T654" s="377"/>
      <c r="U654" s="377"/>
    </row>
    <row r="655">
      <c r="A655" s="378">
        <v>44596.0</v>
      </c>
      <c r="B655" s="379">
        <v>206345.0</v>
      </c>
      <c r="C655" s="380" t="s">
        <v>35</v>
      </c>
      <c r="D655" s="380" t="s">
        <v>8309</v>
      </c>
      <c r="E655" s="380" t="s">
        <v>8309</v>
      </c>
      <c r="F655" s="377"/>
      <c r="G655" s="377"/>
      <c r="H655" s="377"/>
      <c r="I655" s="377"/>
      <c r="J655" s="377"/>
      <c r="K655" s="377"/>
      <c r="L655" s="377"/>
      <c r="M655" s="377"/>
      <c r="N655" s="377"/>
      <c r="O655" s="377"/>
      <c r="P655" s="377"/>
      <c r="Q655" s="377"/>
      <c r="R655" s="377"/>
      <c r="S655" s="377"/>
      <c r="T655" s="377"/>
      <c r="U655" s="377"/>
    </row>
    <row r="656">
      <c r="A656" s="378">
        <v>44596.0</v>
      </c>
      <c r="B656" s="379">
        <v>206346.0</v>
      </c>
      <c r="C656" s="380" t="s">
        <v>7576</v>
      </c>
      <c r="D656" s="380" t="s">
        <v>8315</v>
      </c>
      <c r="E656" s="380" t="s">
        <v>8309</v>
      </c>
      <c r="F656" s="377"/>
      <c r="G656" s="377"/>
      <c r="H656" s="377"/>
      <c r="I656" s="377"/>
      <c r="J656" s="377"/>
      <c r="K656" s="377"/>
      <c r="L656" s="377"/>
      <c r="M656" s="377"/>
      <c r="N656" s="377"/>
      <c r="O656" s="377"/>
      <c r="P656" s="377"/>
      <c r="Q656" s="377"/>
      <c r="R656" s="377"/>
      <c r="S656" s="377"/>
      <c r="T656" s="377"/>
      <c r="U656" s="377"/>
    </row>
    <row r="657">
      <c r="A657" s="378">
        <v>44594.0</v>
      </c>
      <c r="B657" s="379">
        <v>206347.0</v>
      </c>
      <c r="C657" s="380" t="s">
        <v>8507</v>
      </c>
      <c r="D657" s="380" t="s">
        <v>8309</v>
      </c>
      <c r="E657" s="380" t="s">
        <v>8309</v>
      </c>
      <c r="F657" s="377"/>
      <c r="G657" s="377"/>
      <c r="H657" s="377"/>
      <c r="I657" s="377"/>
      <c r="J657" s="377"/>
      <c r="K657" s="377"/>
      <c r="L657" s="377"/>
      <c r="M657" s="377"/>
      <c r="N657" s="377"/>
      <c r="O657" s="377"/>
      <c r="P657" s="377"/>
      <c r="Q657" s="377"/>
      <c r="R657" s="377"/>
      <c r="S657" s="377"/>
      <c r="T657" s="377"/>
      <c r="U657" s="377"/>
    </row>
    <row r="658">
      <c r="A658" s="378">
        <v>44594.0</v>
      </c>
      <c r="B658" s="379">
        <v>206347.0</v>
      </c>
      <c r="C658" s="380" t="s">
        <v>7569</v>
      </c>
      <c r="D658" s="380" t="s">
        <v>8309</v>
      </c>
      <c r="E658" s="380" t="s">
        <v>8309</v>
      </c>
      <c r="F658" s="377"/>
      <c r="G658" s="377"/>
      <c r="H658" s="377"/>
      <c r="I658" s="377"/>
      <c r="J658" s="377"/>
      <c r="K658" s="377"/>
      <c r="L658" s="377"/>
      <c r="M658" s="377"/>
      <c r="N658" s="377"/>
      <c r="O658" s="377"/>
      <c r="P658" s="377"/>
      <c r="Q658" s="377"/>
      <c r="R658" s="377"/>
      <c r="S658" s="377"/>
      <c r="T658" s="377"/>
      <c r="U658" s="377"/>
    </row>
    <row r="659">
      <c r="A659" s="378">
        <v>44594.0</v>
      </c>
      <c r="B659" s="379">
        <v>206348.0</v>
      </c>
      <c r="C659" s="380" t="s">
        <v>7576</v>
      </c>
      <c r="D659" s="380" t="s">
        <v>8315</v>
      </c>
      <c r="E659" s="380" t="s">
        <v>8309</v>
      </c>
      <c r="F659" s="377"/>
      <c r="G659" s="377"/>
      <c r="H659" s="377"/>
      <c r="I659" s="377"/>
      <c r="J659" s="377"/>
      <c r="K659" s="377"/>
      <c r="L659" s="377"/>
      <c r="M659" s="377"/>
      <c r="N659" s="377"/>
      <c r="O659" s="377"/>
      <c r="P659" s="377"/>
      <c r="Q659" s="377"/>
      <c r="R659" s="377"/>
      <c r="S659" s="377"/>
      <c r="T659" s="377"/>
      <c r="U659" s="377"/>
    </row>
    <row r="660">
      <c r="A660" s="378">
        <v>44594.0</v>
      </c>
      <c r="B660" s="379">
        <v>206349.0</v>
      </c>
      <c r="C660" s="380" t="s">
        <v>7566</v>
      </c>
      <c r="D660" s="379">
        <v>1390.0</v>
      </c>
      <c r="E660" s="380" t="s">
        <v>8309</v>
      </c>
      <c r="F660" s="377"/>
      <c r="G660" s="377"/>
      <c r="H660" s="377"/>
      <c r="I660" s="377"/>
      <c r="J660" s="377"/>
      <c r="K660" s="377"/>
      <c r="L660" s="377"/>
      <c r="M660" s="377"/>
      <c r="N660" s="377"/>
      <c r="O660" s="377"/>
      <c r="P660" s="377"/>
      <c r="Q660" s="377"/>
      <c r="R660" s="377"/>
      <c r="S660" s="377"/>
      <c r="T660" s="377"/>
      <c r="U660" s="377"/>
    </row>
    <row r="661">
      <c r="A661" s="378">
        <v>44594.0</v>
      </c>
      <c r="B661" s="379">
        <v>206349.0</v>
      </c>
      <c r="C661" s="380" t="s">
        <v>8494</v>
      </c>
      <c r="D661" s="379">
        <v>1200.0</v>
      </c>
      <c r="E661" s="380" t="s">
        <v>8309</v>
      </c>
      <c r="F661" s="377"/>
      <c r="G661" s="377"/>
      <c r="H661" s="377"/>
      <c r="I661" s="377"/>
      <c r="J661" s="377"/>
      <c r="K661" s="377"/>
      <c r="L661" s="377"/>
      <c r="M661" s="377"/>
      <c r="N661" s="377"/>
      <c r="O661" s="377"/>
      <c r="P661" s="377"/>
      <c r="Q661" s="377"/>
      <c r="R661" s="377"/>
      <c r="S661" s="377"/>
      <c r="T661" s="377"/>
      <c r="U661" s="377"/>
    </row>
    <row r="662">
      <c r="A662" s="378">
        <v>44594.0</v>
      </c>
      <c r="B662" s="379">
        <v>206349.0</v>
      </c>
      <c r="C662" s="380" t="s">
        <v>7576</v>
      </c>
      <c r="D662" s="380" t="s">
        <v>8315</v>
      </c>
      <c r="E662" s="380" t="s">
        <v>8309</v>
      </c>
      <c r="F662" s="377"/>
      <c r="G662" s="377"/>
      <c r="H662" s="377"/>
      <c r="I662" s="377"/>
      <c r="J662" s="377"/>
      <c r="K662" s="377"/>
      <c r="L662" s="377"/>
      <c r="M662" s="377"/>
      <c r="N662" s="377"/>
      <c r="O662" s="377"/>
      <c r="P662" s="377"/>
      <c r="Q662" s="377"/>
      <c r="R662" s="377"/>
      <c r="S662" s="377"/>
      <c r="T662" s="377"/>
      <c r="U662" s="377"/>
    </row>
    <row r="663">
      <c r="A663" s="378">
        <v>44594.0</v>
      </c>
      <c r="B663" s="379">
        <v>206349.0</v>
      </c>
      <c r="C663" s="380" t="s">
        <v>8507</v>
      </c>
      <c r="D663" s="380" t="s">
        <v>8309</v>
      </c>
      <c r="E663" s="380" t="s">
        <v>8309</v>
      </c>
      <c r="F663" s="377"/>
      <c r="G663" s="377"/>
      <c r="H663" s="377"/>
      <c r="I663" s="377"/>
      <c r="J663" s="377"/>
      <c r="K663" s="377"/>
      <c r="L663" s="377"/>
      <c r="M663" s="377"/>
      <c r="N663" s="377"/>
      <c r="O663" s="377"/>
      <c r="P663" s="377"/>
      <c r="Q663" s="377"/>
      <c r="R663" s="377"/>
      <c r="S663" s="377"/>
      <c r="T663" s="377"/>
      <c r="U663" s="377"/>
    </row>
    <row r="664">
      <c r="A664" s="378">
        <v>44594.0</v>
      </c>
      <c r="B664" s="379">
        <v>206350.0</v>
      </c>
      <c r="C664" s="380" t="s">
        <v>35</v>
      </c>
      <c r="D664" s="380" t="s">
        <v>8309</v>
      </c>
      <c r="E664" s="380" t="s">
        <v>8309</v>
      </c>
      <c r="F664" s="377"/>
      <c r="G664" s="377"/>
      <c r="H664" s="377"/>
      <c r="I664" s="377"/>
      <c r="J664" s="377"/>
      <c r="K664" s="377"/>
      <c r="L664" s="377"/>
      <c r="M664" s="377"/>
      <c r="N664" s="377"/>
      <c r="O664" s="377"/>
      <c r="P664" s="377"/>
      <c r="Q664" s="377"/>
      <c r="R664" s="377"/>
      <c r="S664" s="377"/>
      <c r="T664" s="377"/>
      <c r="U664" s="377"/>
    </row>
    <row r="665">
      <c r="A665" s="378">
        <v>44594.0</v>
      </c>
      <c r="B665" s="379">
        <v>206353.0</v>
      </c>
      <c r="C665" s="380" t="s">
        <v>8342</v>
      </c>
      <c r="D665" s="380" t="s">
        <v>8309</v>
      </c>
      <c r="E665" s="380" t="s">
        <v>8309</v>
      </c>
      <c r="F665" s="377"/>
      <c r="G665" s="377"/>
      <c r="H665" s="377"/>
      <c r="I665" s="377"/>
      <c r="J665" s="377"/>
      <c r="K665" s="377"/>
      <c r="L665" s="377"/>
      <c r="M665" s="377"/>
      <c r="N665" s="377"/>
      <c r="O665" s="377"/>
      <c r="P665" s="377"/>
      <c r="Q665" s="377"/>
      <c r="R665" s="377"/>
      <c r="S665" s="377"/>
      <c r="T665" s="377"/>
      <c r="U665" s="377"/>
    </row>
    <row r="666">
      <c r="A666" s="378">
        <v>44594.0</v>
      </c>
      <c r="B666" s="379">
        <v>206353.0</v>
      </c>
      <c r="C666" s="380" t="s">
        <v>35</v>
      </c>
      <c r="D666" s="380" t="s">
        <v>8309</v>
      </c>
      <c r="E666" s="380" t="s">
        <v>8309</v>
      </c>
      <c r="F666" s="377"/>
      <c r="G666" s="377"/>
      <c r="H666" s="377"/>
      <c r="I666" s="377"/>
      <c r="J666" s="377"/>
      <c r="K666" s="377"/>
      <c r="L666" s="377"/>
      <c r="M666" s="377"/>
      <c r="N666" s="377"/>
      <c r="O666" s="377"/>
      <c r="P666" s="377"/>
      <c r="Q666" s="377"/>
      <c r="R666" s="377"/>
      <c r="S666" s="377"/>
      <c r="T666" s="377"/>
      <c r="U666" s="377"/>
    </row>
    <row r="667">
      <c r="A667" s="378">
        <v>44594.0</v>
      </c>
      <c r="B667" s="379">
        <v>206357.0</v>
      </c>
      <c r="C667" s="380" t="s">
        <v>8342</v>
      </c>
      <c r="D667" s="380" t="s">
        <v>8309</v>
      </c>
      <c r="E667" s="380" t="s">
        <v>8309</v>
      </c>
      <c r="F667" s="377"/>
      <c r="G667" s="377"/>
      <c r="H667" s="377"/>
      <c r="I667" s="377"/>
      <c r="J667" s="377"/>
      <c r="K667" s="377"/>
      <c r="L667" s="377"/>
      <c r="M667" s="377"/>
      <c r="N667" s="377"/>
      <c r="O667" s="377"/>
      <c r="P667" s="377"/>
      <c r="Q667" s="377"/>
      <c r="R667" s="377"/>
      <c r="S667" s="377"/>
      <c r="T667" s="377"/>
      <c r="U667" s="377"/>
    </row>
    <row r="668">
      <c r="A668" s="378">
        <v>44594.0</v>
      </c>
      <c r="B668" s="379">
        <v>206357.0</v>
      </c>
      <c r="C668" s="380" t="s">
        <v>8507</v>
      </c>
      <c r="D668" s="380" t="s">
        <v>8309</v>
      </c>
      <c r="E668" s="380" t="s">
        <v>8309</v>
      </c>
      <c r="F668" s="377"/>
      <c r="G668" s="377"/>
      <c r="H668" s="377"/>
      <c r="I668" s="377"/>
      <c r="J668" s="377"/>
      <c r="K668" s="377"/>
      <c r="L668" s="377"/>
      <c r="M668" s="377"/>
      <c r="N668" s="377"/>
      <c r="O668" s="377"/>
      <c r="P668" s="377"/>
      <c r="Q668" s="377"/>
      <c r="R668" s="377"/>
      <c r="S668" s="377"/>
      <c r="T668" s="377"/>
      <c r="U668" s="377"/>
    </row>
    <row r="669">
      <c r="A669" s="378">
        <v>44594.0</v>
      </c>
      <c r="B669" s="379">
        <v>206357.0</v>
      </c>
      <c r="C669" s="380" t="s">
        <v>7569</v>
      </c>
      <c r="D669" s="380" t="s">
        <v>8309</v>
      </c>
      <c r="E669" s="380" t="s">
        <v>8309</v>
      </c>
      <c r="F669" s="377"/>
      <c r="G669" s="377"/>
      <c r="H669" s="377"/>
      <c r="I669" s="377"/>
      <c r="J669" s="377"/>
      <c r="K669" s="377"/>
      <c r="L669" s="377"/>
      <c r="M669" s="377"/>
      <c r="N669" s="377"/>
      <c r="O669" s="377"/>
      <c r="P669" s="377"/>
      <c r="Q669" s="377"/>
      <c r="R669" s="377"/>
      <c r="S669" s="377"/>
      <c r="T669" s="377"/>
      <c r="U669" s="377"/>
    </row>
    <row r="670">
      <c r="A670" s="378">
        <v>44594.0</v>
      </c>
      <c r="B670" s="379">
        <v>206363.0</v>
      </c>
      <c r="C670" s="380" t="s">
        <v>8507</v>
      </c>
      <c r="D670" s="380" t="s">
        <v>8309</v>
      </c>
      <c r="E670" s="380" t="s">
        <v>8309</v>
      </c>
      <c r="F670" s="377"/>
      <c r="G670" s="377"/>
      <c r="H670" s="377"/>
      <c r="I670" s="377"/>
      <c r="J670" s="377"/>
      <c r="K670" s="377"/>
      <c r="L670" s="377"/>
      <c r="M670" s="377"/>
      <c r="N670" s="377"/>
      <c r="O670" s="377"/>
      <c r="P670" s="377"/>
      <c r="Q670" s="377"/>
      <c r="R670" s="377"/>
      <c r="S670" s="377"/>
      <c r="T670" s="377"/>
      <c r="U670" s="377"/>
    </row>
    <row r="671">
      <c r="A671" s="378">
        <v>44595.0</v>
      </c>
      <c r="B671" s="379">
        <v>206383.0</v>
      </c>
      <c r="C671" s="380" t="s">
        <v>7569</v>
      </c>
      <c r="D671" s="380" t="s">
        <v>8309</v>
      </c>
      <c r="E671" s="380" t="s">
        <v>8309</v>
      </c>
      <c r="F671" s="377"/>
      <c r="G671" s="377"/>
      <c r="H671" s="377"/>
      <c r="I671" s="377"/>
      <c r="J671" s="377"/>
      <c r="K671" s="377"/>
      <c r="L671" s="377"/>
      <c r="M671" s="377"/>
      <c r="N671" s="377"/>
      <c r="O671" s="377"/>
      <c r="P671" s="377"/>
      <c r="Q671" s="377"/>
      <c r="R671" s="377"/>
      <c r="S671" s="377"/>
      <c r="T671" s="377"/>
      <c r="U671" s="377"/>
    </row>
    <row r="672">
      <c r="A672" s="378">
        <v>44603.0</v>
      </c>
      <c r="B672" s="379">
        <v>206388.0</v>
      </c>
      <c r="C672" s="380" t="s">
        <v>8342</v>
      </c>
      <c r="D672" s="380" t="s">
        <v>8309</v>
      </c>
      <c r="E672" s="380" t="s">
        <v>8309</v>
      </c>
      <c r="F672" s="377"/>
      <c r="G672" s="377"/>
      <c r="H672" s="377"/>
      <c r="I672" s="377"/>
      <c r="J672" s="377"/>
      <c r="K672" s="377"/>
      <c r="L672" s="377"/>
      <c r="M672" s="377"/>
      <c r="N672" s="377"/>
      <c r="O672" s="377"/>
      <c r="P672" s="377"/>
      <c r="Q672" s="377"/>
      <c r="R672" s="377"/>
      <c r="S672" s="377"/>
      <c r="T672" s="377"/>
      <c r="U672" s="377"/>
    </row>
    <row r="673">
      <c r="A673" s="378">
        <v>44603.0</v>
      </c>
      <c r="B673" s="379">
        <v>206388.0</v>
      </c>
      <c r="C673" s="380" t="s">
        <v>7566</v>
      </c>
      <c r="D673" s="379">
        <v>1050.0</v>
      </c>
      <c r="E673" s="380" t="s">
        <v>8309</v>
      </c>
      <c r="F673" s="377"/>
      <c r="G673" s="377"/>
      <c r="H673" s="377"/>
      <c r="I673" s="377"/>
      <c r="J673" s="377"/>
      <c r="K673" s="377"/>
      <c r="L673" s="377"/>
      <c r="M673" s="377"/>
      <c r="N673" s="377"/>
      <c r="O673" s="377"/>
      <c r="P673" s="377"/>
      <c r="Q673" s="377"/>
      <c r="R673" s="377"/>
      <c r="S673" s="377"/>
      <c r="T673" s="377"/>
      <c r="U673" s="377"/>
    </row>
    <row r="674">
      <c r="A674" s="378">
        <v>44603.0</v>
      </c>
      <c r="B674" s="379">
        <v>206388.0</v>
      </c>
      <c r="C674" s="380" t="s">
        <v>8494</v>
      </c>
      <c r="D674" s="379">
        <v>1690.0</v>
      </c>
      <c r="E674" s="380" t="s">
        <v>8309</v>
      </c>
      <c r="F674" s="377"/>
      <c r="G674" s="377"/>
      <c r="H674" s="377"/>
      <c r="I674" s="377"/>
      <c r="J674" s="377"/>
      <c r="K674" s="377"/>
      <c r="L674" s="377"/>
      <c r="M674" s="377"/>
      <c r="N674" s="377"/>
      <c r="O674" s="377"/>
      <c r="P674" s="377"/>
      <c r="Q674" s="377"/>
      <c r="R674" s="377"/>
      <c r="S674" s="377"/>
      <c r="T674" s="377"/>
      <c r="U674" s="377"/>
    </row>
    <row r="675">
      <c r="A675" s="378">
        <v>44603.0</v>
      </c>
      <c r="B675" s="379">
        <v>206388.0</v>
      </c>
      <c r="C675" s="380" t="s">
        <v>7570</v>
      </c>
      <c r="D675" s="380" t="s">
        <v>8315</v>
      </c>
      <c r="E675" s="380" t="s">
        <v>8309</v>
      </c>
      <c r="F675" s="377"/>
      <c r="G675" s="377"/>
      <c r="H675" s="377"/>
      <c r="I675" s="377"/>
      <c r="J675" s="377"/>
      <c r="K675" s="377"/>
      <c r="L675" s="377"/>
      <c r="M675" s="377"/>
      <c r="N675" s="377"/>
      <c r="O675" s="377"/>
      <c r="P675" s="377"/>
      <c r="Q675" s="377"/>
      <c r="R675" s="377"/>
      <c r="S675" s="377"/>
      <c r="T675" s="377"/>
      <c r="U675" s="377"/>
    </row>
    <row r="676">
      <c r="A676" s="378">
        <v>44603.0</v>
      </c>
      <c r="B676" s="379">
        <v>206388.0</v>
      </c>
      <c r="C676" s="380" t="s">
        <v>7705</v>
      </c>
      <c r="D676" s="379">
        <v>281.0</v>
      </c>
      <c r="E676" s="380" t="s">
        <v>8309</v>
      </c>
      <c r="F676" s="377"/>
      <c r="G676" s="377"/>
      <c r="H676" s="377"/>
      <c r="I676" s="377"/>
      <c r="J676" s="377"/>
      <c r="K676" s="377"/>
      <c r="L676" s="377"/>
      <c r="M676" s="377"/>
      <c r="N676" s="377"/>
      <c r="O676" s="377"/>
      <c r="P676" s="377"/>
      <c r="Q676" s="377"/>
      <c r="R676" s="377"/>
      <c r="S676" s="377"/>
      <c r="T676" s="377"/>
      <c r="U676" s="377"/>
    </row>
    <row r="677">
      <c r="A677" s="378">
        <v>44603.0</v>
      </c>
      <c r="B677" s="379">
        <v>206388.0</v>
      </c>
      <c r="C677" s="380" t="s">
        <v>8507</v>
      </c>
      <c r="D677" s="380" t="s">
        <v>8309</v>
      </c>
      <c r="E677" s="380" t="s">
        <v>8309</v>
      </c>
      <c r="F677" s="377"/>
      <c r="G677" s="377"/>
      <c r="H677" s="377"/>
      <c r="I677" s="377"/>
      <c r="J677" s="377"/>
      <c r="K677" s="377"/>
      <c r="L677" s="377"/>
      <c r="M677" s="377"/>
      <c r="N677" s="377"/>
      <c r="O677" s="377"/>
      <c r="P677" s="377"/>
      <c r="Q677" s="377"/>
      <c r="R677" s="377"/>
      <c r="S677" s="377"/>
      <c r="T677" s="377"/>
      <c r="U677" s="377"/>
    </row>
    <row r="678">
      <c r="A678" s="378">
        <v>44595.0</v>
      </c>
      <c r="B678" s="379">
        <v>206390.0</v>
      </c>
      <c r="C678" s="380" t="s">
        <v>7569</v>
      </c>
      <c r="D678" s="380" t="s">
        <v>8309</v>
      </c>
      <c r="E678" s="380" t="s">
        <v>8309</v>
      </c>
      <c r="F678" s="377"/>
      <c r="G678" s="377"/>
      <c r="H678" s="377"/>
      <c r="I678" s="377"/>
      <c r="J678" s="377"/>
      <c r="K678" s="377"/>
      <c r="L678" s="377"/>
      <c r="M678" s="377"/>
      <c r="N678" s="377"/>
      <c r="O678" s="377"/>
      <c r="P678" s="377"/>
      <c r="Q678" s="377"/>
      <c r="R678" s="377"/>
      <c r="S678" s="377"/>
      <c r="T678" s="377"/>
      <c r="U678" s="377"/>
    </row>
    <row r="679">
      <c r="A679" s="378">
        <v>44595.0</v>
      </c>
      <c r="B679" s="379">
        <v>206395.0</v>
      </c>
      <c r="C679" s="380" t="s">
        <v>8342</v>
      </c>
      <c r="D679" s="380" t="s">
        <v>8309</v>
      </c>
      <c r="E679" s="380" t="s">
        <v>8309</v>
      </c>
      <c r="F679" s="377"/>
      <c r="G679" s="377"/>
      <c r="H679" s="377"/>
      <c r="I679" s="377"/>
      <c r="J679" s="377"/>
      <c r="K679" s="377"/>
      <c r="L679" s="377"/>
      <c r="M679" s="377"/>
      <c r="N679" s="377"/>
      <c r="O679" s="377"/>
      <c r="P679" s="377"/>
      <c r="Q679" s="377"/>
      <c r="R679" s="377"/>
      <c r="S679" s="377"/>
      <c r="T679" s="377"/>
      <c r="U679" s="377"/>
    </row>
    <row r="680">
      <c r="A680" s="378">
        <v>44595.0</v>
      </c>
      <c r="B680" s="379">
        <v>206395.0</v>
      </c>
      <c r="C680" s="380" t="s">
        <v>8507</v>
      </c>
      <c r="D680" s="380" t="s">
        <v>8309</v>
      </c>
      <c r="E680" s="380" t="s">
        <v>8309</v>
      </c>
      <c r="F680" s="377"/>
      <c r="G680" s="377"/>
      <c r="H680" s="377"/>
      <c r="I680" s="377"/>
      <c r="J680" s="377"/>
      <c r="K680" s="377"/>
      <c r="L680" s="377"/>
      <c r="M680" s="377"/>
      <c r="N680" s="377"/>
      <c r="O680" s="377"/>
      <c r="P680" s="377"/>
      <c r="Q680" s="377"/>
      <c r="R680" s="377"/>
      <c r="S680" s="377"/>
      <c r="T680" s="377"/>
      <c r="U680" s="377"/>
    </row>
    <row r="681">
      <c r="A681" s="378">
        <v>44595.0</v>
      </c>
      <c r="B681" s="379">
        <v>206399.0</v>
      </c>
      <c r="C681" s="380" t="s">
        <v>8507</v>
      </c>
      <c r="D681" s="380" t="s">
        <v>8309</v>
      </c>
      <c r="E681" s="380" t="s">
        <v>8309</v>
      </c>
      <c r="F681" s="377"/>
      <c r="G681" s="377"/>
      <c r="H681" s="377"/>
      <c r="I681" s="377"/>
      <c r="J681" s="377"/>
      <c r="K681" s="377"/>
      <c r="L681" s="377"/>
      <c r="M681" s="377"/>
      <c r="N681" s="377"/>
      <c r="O681" s="377"/>
      <c r="P681" s="377"/>
      <c r="Q681" s="377"/>
      <c r="R681" s="377"/>
      <c r="S681" s="377"/>
      <c r="T681" s="377"/>
      <c r="U681" s="377"/>
    </row>
    <row r="682">
      <c r="A682" s="378">
        <v>44595.0</v>
      </c>
      <c r="B682" s="379">
        <v>206400.0</v>
      </c>
      <c r="C682" s="380" t="s">
        <v>8507</v>
      </c>
      <c r="D682" s="380" t="s">
        <v>8309</v>
      </c>
      <c r="E682" s="380" t="s">
        <v>8309</v>
      </c>
      <c r="F682" s="377"/>
      <c r="G682" s="377"/>
      <c r="H682" s="377"/>
      <c r="I682" s="377"/>
      <c r="J682" s="377"/>
      <c r="K682" s="377"/>
      <c r="L682" s="377"/>
      <c r="M682" s="377"/>
      <c r="N682" s="377"/>
      <c r="O682" s="377"/>
      <c r="P682" s="377"/>
      <c r="Q682" s="377"/>
      <c r="R682" s="377"/>
      <c r="S682" s="377"/>
      <c r="T682" s="377"/>
      <c r="U682" s="377"/>
    </row>
    <row r="683">
      <c r="A683" s="378">
        <v>44595.0</v>
      </c>
      <c r="B683" s="379">
        <v>206405.0</v>
      </c>
      <c r="C683" s="380" t="s">
        <v>8324</v>
      </c>
      <c r="D683" s="380" t="s">
        <v>8309</v>
      </c>
      <c r="E683" s="380" t="s">
        <v>8309</v>
      </c>
      <c r="F683" s="377"/>
      <c r="G683" s="377"/>
      <c r="H683" s="377"/>
      <c r="I683" s="377"/>
      <c r="J683" s="377"/>
      <c r="K683" s="377"/>
      <c r="L683" s="377"/>
      <c r="M683" s="377"/>
      <c r="N683" s="377"/>
      <c r="O683" s="377"/>
      <c r="P683" s="377"/>
      <c r="Q683" s="377"/>
      <c r="R683" s="377"/>
      <c r="S683" s="377"/>
      <c r="T683" s="377"/>
      <c r="U683" s="377"/>
    </row>
    <row r="684">
      <c r="A684" s="378">
        <v>44595.0</v>
      </c>
      <c r="B684" s="379">
        <v>206405.0</v>
      </c>
      <c r="C684" s="380" t="s">
        <v>8342</v>
      </c>
      <c r="D684" s="380" t="s">
        <v>8309</v>
      </c>
      <c r="E684" s="380" t="s">
        <v>8309</v>
      </c>
      <c r="F684" s="377"/>
      <c r="G684" s="377"/>
      <c r="H684" s="377"/>
      <c r="I684" s="377"/>
      <c r="J684" s="377"/>
      <c r="K684" s="377"/>
      <c r="L684" s="377"/>
      <c r="M684" s="377"/>
      <c r="N684" s="377"/>
      <c r="O684" s="377"/>
      <c r="P684" s="377"/>
      <c r="Q684" s="377"/>
      <c r="R684" s="377"/>
      <c r="S684" s="377"/>
      <c r="T684" s="377"/>
      <c r="U684" s="377"/>
    </row>
    <row r="685">
      <c r="A685" s="378">
        <v>44603.0</v>
      </c>
      <c r="B685" s="379">
        <v>206411.0</v>
      </c>
      <c r="C685" s="380" t="s">
        <v>7569</v>
      </c>
      <c r="D685" s="380" t="s">
        <v>8309</v>
      </c>
      <c r="E685" s="380" t="s">
        <v>8309</v>
      </c>
      <c r="F685" s="377"/>
      <c r="G685" s="377"/>
      <c r="H685" s="377"/>
      <c r="I685" s="377"/>
      <c r="J685" s="377"/>
      <c r="K685" s="377"/>
      <c r="L685" s="377"/>
      <c r="M685" s="377"/>
      <c r="N685" s="377"/>
      <c r="O685" s="377"/>
      <c r="P685" s="377"/>
      <c r="Q685" s="377"/>
      <c r="R685" s="377"/>
      <c r="S685" s="377"/>
      <c r="T685" s="377"/>
      <c r="U685" s="377"/>
    </row>
    <row r="686">
      <c r="A686" s="378">
        <v>44603.0</v>
      </c>
      <c r="B686" s="379">
        <v>206411.0</v>
      </c>
      <c r="C686" s="380" t="s">
        <v>7569</v>
      </c>
      <c r="D686" s="379">
        <v>186.0</v>
      </c>
      <c r="E686" s="380" t="s">
        <v>8309</v>
      </c>
      <c r="F686" s="377"/>
      <c r="G686" s="377"/>
      <c r="H686" s="377"/>
      <c r="I686" s="377"/>
      <c r="J686" s="377"/>
      <c r="K686" s="377"/>
      <c r="L686" s="377"/>
      <c r="M686" s="377"/>
      <c r="N686" s="377"/>
      <c r="O686" s="377"/>
      <c r="P686" s="377"/>
      <c r="Q686" s="377"/>
      <c r="R686" s="377"/>
      <c r="S686" s="377"/>
      <c r="T686" s="377"/>
      <c r="U686" s="377"/>
    </row>
    <row r="687">
      <c r="A687" s="378">
        <v>44603.0</v>
      </c>
      <c r="B687" s="379">
        <v>206411.0</v>
      </c>
      <c r="C687" s="380" t="s">
        <v>8495</v>
      </c>
      <c r="D687" s="379">
        <v>1150.0</v>
      </c>
      <c r="E687" s="380" t="s">
        <v>8309</v>
      </c>
      <c r="F687" s="377"/>
      <c r="G687" s="377"/>
      <c r="H687" s="377"/>
      <c r="I687" s="377"/>
      <c r="J687" s="377"/>
      <c r="K687" s="377"/>
      <c r="L687" s="377"/>
      <c r="M687" s="377"/>
      <c r="N687" s="377"/>
      <c r="O687" s="377"/>
      <c r="P687" s="377"/>
      <c r="Q687" s="377"/>
      <c r="R687" s="377"/>
      <c r="S687" s="377"/>
      <c r="T687" s="377"/>
      <c r="U687" s="377"/>
    </row>
    <row r="688">
      <c r="A688" s="378">
        <v>44603.0</v>
      </c>
      <c r="B688" s="379">
        <v>206411.0</v>
      </c>
      <c r="C688" s="380" t="s">
        <v>7576</v>
      </c>
      <c r="D688" s="380" t="s">
        <v>8315</v>
      </c>
      <c r="E688" s="380" t="s">
        <v>8309</v>
      </c>
      <c r="F688" s="377"/>
      <c r="G688" s="377"/>
      <c r="H688" s="377"/>
      <c r="I688" s="377"/>
      <c r="J688" s="377"/>
      <c r="K688" s="377"/>
      <c r="L688" s="377"/>
      <c r="M688" s="377"/>
      <c r="N688" s="377"/>
      <c r="O688" s="377"/>
      <c r="P688" s="377"/>
      <c r="Q688" s="377"/>
      <c r="R688" s="377"/>
      <c r="S688" s="377"/>
      <c r="T688" s="377"/>
      <c r="U688" s="377"/>
    </row>
    <row r="689">
      <c r="A689" s="378">
        <v>44603.0</v>
      </c>
      <c r="B689" s="379">
        <v>206411.0</v>
      </c>
      <c r="C689" s="380" t="s">
        <v>7705</v>
      </c>
      <c r="D689" s="379">
        <v>216.0</v>
      </c>
      <c r="E689" s="380" t="s">
        <v>8309</v>
      </c>
      <c r="F689" s="377"/>
      <c r="G689" s="377"/>
      <c r="H689" s="377"/>
      <c r="I689" s="377"/>
      <c r="J689" s="377"/>
      <c r="K689" s="377"/>
      <c r="L689" s="377"/>
      <c r="M689" s="377"/>
      <c r="N689" s="377"/>
      <c r="O689" s="377"/>
      <c r="P689" s="377"/>
      <c r="Q689" s="377"/>
      <c r="R689" s="377"/>
      <c r="S689" s="377"/>
      <c r="T689" s="377"/>
      <c r="U689" s="377"/>
    </row>
    <row r="690">
      <c r="A690" s="378">
        <v>44595.0</v>
      </c>
      <c r="B690" s="379">
        <v>206418.0</v>
      </c>
      <c r="C690" s="380" t="s">
        <v>8507</v>
      </c>
      <c r="D690" s="380" t="s">
        <v>8309</v>
      </c>
      <c r="E690" s="380" t="s">
        <v>8309</v>
      </c>
      <c r="F690" s="377"/>
      <c r="G690" s="377"/>
      <c r="H690" s="377"/>
      <c r="I690" s="377"/>
      <c r="J690" s="377"/>
      <c r="K690" s="377"/>
      <c r="L690" s="377"/>
      <c r="M690" s="377"/>
      <c r="N690" s="377"/>
      <c r="O690" s="377"/>
      <c r="P690" s="377"/>
      <c r="Q690" s="377"/>
      <c r="R690" s="377"/>
      <c r="S690" s="377"/>
      <c r="T690" s="377"/>
      <c r="U690" s="377"/>
    </row>
    <row r="691">
      <c r="A691" s="378">
        <v>44599.0</v>
      </c>
      <c r="B691" s="379">
        <v>206426.0</v>
      </c>
      <c r="C691" s="380" t="s">
        <v>7569</v>
      </c>
      <c r="D691" s="380" t="s">
        <v>8309</v>
      </c>
      <c r="E691" s="380" t="s">
        <v>8309</v>
      </c>
      <c r="F691" s="377"/>
      <c r="G691" s="377"/>
      <c r="H691" s="377"/>
      <c r="I691" s="377"/>
      <c r="J691" s="377"/>
      <c r="K691" s="377"/>
      <c r="L691" s="377"/>
      <c r="M691" s="377"/>
      <c r="N691" s="377"/>
      <c r="O691" s="377"/>
      <c r="P691" s="377"/>
      <c r="Q691" s="377"/>
      <c r="R691" s="377"/>
      <c r="S691" s="377"/>
      <c r="T691" s="377"/>
      <c r="U691" s="377"/>
    </row>
    <row r="692">
      <c r="A692" s="378">
        <v>44599.0</v>
      </c>
      <c r="B692" s="379">
        <v>206433.0</v>
      </c>
      <c r="C692" s="380" t="s">
        <v>8324</v>
      </c>
      <c r="D692" s="380" t="s">
        <v>8309</v>
      </c>
      <c r="E692" s="380" t="s">
        <v>8309</v>
      </c>
      <c r="F692" s="377"/>
      <c r="G692" s="377"/>
      <c r="H692" s="377"/>
      <c r="I692" s="377"/>
      <c r="J692" s="377"/>
      <c r="K692" s="377"/>
      <c r="L692" s="377"/>
      <c r="M692" s="377"/>
      <c r="N692" s="377"/>
      <c r="O692" s="377"/>
      <c r="P692" s="377"/>
      <c r="Q692" s="377"/>
      <c r="R692" s="377"/>
      <c r="S692" s="377"/>
      <c r="T692" s="377"/>
      <c r="U692" s="377"/>
    </row>
    <row r="693">
      <c r="A693" s="378">
        <v>44599.0</v>
      </c>
      <c r="B693" s="379">
        <v>206433.0</v>
      </c>
      <c r="C693" s="380" t="s">
        <v>7939</v>
      </c>
      <c r="D693" s="380" t="s">
        <v>8309</v>
      </c>
      <c r="E693" s="380" t="s">
        <v>8309</v>
      </c>
      <c r="F693" s="377"/>
      <c r="G693" s="377"/>
      <c r="H693" s="377"/>
      <c r="I693" s="377"/>
      <c r="J693" s="377"/>
      <c r="K693" s="377"/>
      <c r="L693" s="377"/>
      <c r="M693" s="377"/>
      <c r="N693" s="377"/>
      <c r="O693" s="377"/>
      <c r="P693" s="377"/>
      <c r="Q693" s="377"/>
      <c r="R693" s="377"/>
      <c r="S693" s="377"/>
      <c r="T693" s="377"/>
      <c r="U693" s="377"/>
    </row>
    <row r="694">
      <c r="A694" s="378">
        <v>44599.0</v>
      </c>
      <c r="B694" s="379">
        <v>206434.0</v>
      </c>
      <c r="C694" s="380" t="s">
        <v>8342</v>
      </c>
      <c r="D694" s="380" t="s">
        <v>8309</v>
      </c>
      <c r="E694" s="380" t="s">
        <v>8309</v>
      </c>
      <c r="F694" s="377"/>
      <c r="G694" s="377"/>
      <c r="H694" s="377"/>
      <c r="I694" s="377"/>
      <c r="J694" s="377"/>
      <c r="K694" s="377"/>
      <c r="L694" s="377"/>
      <c r="M694" s="377"/>
      <c r="N694" s="377"/>
      <c r="O694" s="377"/>
      <c r="P694" s="377"/>
      <c r="Q694" s="377"/>
      <c r="R694" s="377"/>
      <c r="S694" s="377"/>
      <c r="T694" s="377"/>
      <c r="U694" s="377"/>
    </row>
    <row r="695">
      <c r="A695" s="378">
        <v>44599.0</v>
      </c>
      <c r="B695" s="379">
        <v>206434.0</v>
      </c>
      <c r="C695" s="380" t="s">
        <v>7904</v>
      </c>
      <c r="D695" s="380" t="s">
        <v>8309</v>
      </c>
      <c r="E695" s="380" t="s">
        <v>8309</v>
      </c>
      <c r="F695" s="377"/>
      <c r="G695" s="377"/>
      <c r="H695" s="377"/>
      <c r="I695" s="377"/>
      <c r="J695" s="377"/>
      <c r="K695" s="377"/>
      <c r="L695" s="377"/>
      <c r="M695" s="377"/>
      <c r="N695" s="377"/>
      <c r="O695" s="377"/>
      <c r="P695" s="377"/>
      <c r="Q695" s="377"/>
      <c r="R695" s="377"/>
      <c r="S695" s="377"/>
      <c r="T695" s="377"/>
      <c r="U695" s="377"/>
    </row>
    <row r="696">
      <c r="A696" s="378">
        <v>44599.0</v>
      </c>
      <c r="B696" s="379">
        <v>206452.0</v>
      </c>
      <c r="C696" s="380" t="s">
        <v>8507</v>
      </c>
      <c r="D696" s="380" t="s">
        <v>8309</v>
      </c>
      <c r="E696" s="380" t="s">
        <v>8309</v>
      </c>
      <c r="F696" s="377"/>
      <c r="G696" s="377"/>
      <c r="H696" s="377"/>
      <c r="I696" s="377"/>
      <c r="J696" s="377"/>
      <c r="K696" s="377"/>
      <c r="L696" s="377"/>
      <c r="M696" s="377"/>
      <c r="N696" s="377"/>
      <c r="O696" s="377"/>
      <c r="P696" s="377"/>
      <c r="Q696" s="377"/>
      <c r="R696" s="377"/>
      <c r="S696" s="377"/>
      <c r="T696" s="377"/>
      <c r="U696" s="377"/>
    </row>
    <row r="697">
      <c r="A697" s="378">
        <v>44600.0</v>
      </c>
      <c r="B697" s="379">
        <v>206463.0</v>
      </c>
      <c r="C697" s="380" t="s">
        <v>8318</v>
      </c>
      <c r="D697" s="380" t="s">
        <v>8309</v>
      </c>
      <c r="E697" s="380" t="s">
        <v>8309</v>
      </c>
      <c r="F697" s="377"/>
      <c r="G697" s="377"/>
      <c r="H697" s="377"/>
      <c r="I697" s="377"/>
      <c r="J697" s="377"/>
      <c r="K697" s="377"/>
      <c r="L697" s="377"/>
      <c r="M697" s="377"/>
      <c r="N697" s="377"/>
      <c r="O697" s="377"/>
      <c r="P697" s="377"/>
      <c r="Q697" s="377"/>
      <c r="R697" s="377"/>
      <c r="S697" s="377"/>
      <c r="T697" s="377"/>
      <c r="U697" s="377"/>
    </row>
    <row r="698">
      <c r="A698" s="378">
        <v>44601.0</v>
      </c>
      <c r="B698" s="379">
        <v>206487.0</v>
      </c>
      <c r="C698" s="380" t="s">
        <v>8507</v>
      </c>
      <c r="D698" s="380" t="s">
        <v>8309</v>
      </c>
      <c r="E698" s="380" t="s">
        <v>8309</v>
      </c>
      <c r="F698" s="377"/>
      <c r="G698" s="377"/>
      <c r="H698" s="377"/>
      <c r="I698" s="377"/>
      <c r="J698" s="377"/>
      <c r="K698" s="377"/>
      <c r="L698" s="377"/>
      <c r="M698" s="377"/>
      <c r="N698" s="377"/>
      <c r="O698" s="377"/>
      <c r="P698" s="377"/>
      <c r="Q698" s="377"/>
      <c r="R698" s="377"/>
      <c r="S698" s="377"/>
      <c r="T698" s="377"/>
      <c r="U698" s="377"/>
    </row>
    <row r="699">
      <c r="A699" s="378">
        <v>44601.0</v>
      </c>
      <c r="B699" s="379">
        <v>206494.0</v>
      </c>
      <c r="C699" s="380" t="s">
        <v>8507</v>
      </c>
      <c r="D699" s="380" t="s">
        <v>8309</v>
      </c>
      <c r="E699" s="380" t="s">
        <v>8309</v>
      </c>
      <c r="F699" s="377"/>
      <c r="G699" s="377"/>
      <c r="H699" s="377"/>
      <c r="I699" s="377"/>
      <c r="J699" s="377"/>
      <c r="K699" s="377"/>
      <c r="L699" s="377"/>
      <c r="M699" s="377"/>
      <c r="N699" s="377"/>
      <c r="O699" s="377"/>
      <c r="P699" s="377"/>
      <c r="Q699" s="377"/>
      <c r="R699" s="377"/>
      <c r="S699" s="377"/>
      <c r="T699" s="377"/>
      <c r="U699" s="377"/>
    </row>
    <row r="700">
      <c r="A700" s="378">
        <v>44601.0</v>
      </c>
      <c r="B700" s="379">
        <v>206495.0</v>
      </c>
      <c r="C700" s="380" t="s">
        <v>8507</v>
      </c>
      <c r="D700" s="380" t="s">
        <v>8309</v>
      </c>
      <c r="E700" s="380" t="s">
        <v>8309</v>
      </c>
      <c r="F700" s="377"/>
      <c r="G700" s="377"/>
      <c r="H700" s="377"/>
      <c r="I700" s="377"/>
      <c r="J700" s="377"/>
      <c r="K700" s="377"/>
      <c r="L700" s="377"/>
      <c r="M700" s="377"/>
      <c r="N700" s="377"/>
      <c r="O700" s="377"/>
      <c r="P700" s="377"/>
      <c r="Q700" s="377"/>
      <c r="R700" s="377"/>
      <c r="S700" s="377"/>
      <c r="T700" s="377"/>
      <c r="U700" s="377"/>
    </row>
    <row r="701">
      <c r="A701" s="378">
        <v>44601.0</v>
      </c>
      <c r="B701" s="379">
        <v>206497.0</v>
      </c>
      <c r="C701" s="380" t="s">
        <v>8507</v>
      </c>
      <c r="D701" s="380" t="s">
        <v>8309</v>
      </c>
      <c r="E701" s="380" t="s">
        <v>8309</v>
      </c>
      <c r="F701" s="377"/>
      <c r="G701" s="377"/>
      <c r="H701" s="377"/>
      <c r="I701" s="377"/>
      <c r="J701" s="377"/>
      <c r="K701" s="377"/>
      <c r="L701" s="377"/>
      <c r="M701" s="377"/>
      <c r="N701" s="377"/>
      <c r="O701" s="377"/>
      <c r="P701" s="377"/>
      <c r="Q701" s="377"/>
      <c r="R701" s="377"/>
      <c r="S701" s="377"/>
      <c r="T701" s="377"/>
      <c r="U701" s="377"/>
    </row>
    <row r="702">
      <c r="A702" s="378">
        <v>44601.0</v>
      </c>
      <c r="B702" s="379">
        <v>206503.0</v>
      </c>
      <c r="C702" s="380" t="s">
        <v>8507</v>
      </c>
      <c r="D702" s="380" t="s">
        <v>8309</v>
      </c>
      <c r="E702" s="380" t="s">
        <v>8309</v>
      </c>
      <c r="F702" s="377"/>
      <c r="G702" s="377"/>
      <c r="H702" s="377"/>
      <c r="I702" s="377"/>
      <c r="J702" s="377"/>
      <c r="K702" s="377"/>
      <c r="L702" s="377"/>
      <c r="M702" s="377"/>
      <c r="N702" s="377"/>
      <c r="O702" s="377"/>
      <c r="P702" s="377"/>
      <c r="Q702" s="377"/>
      <c r="R702" s="377"/>
      <c r="S702" s="377"/>
      <c r="T702" s="377"/>
      <c r="U702" s="377"/>
    </row>
    <row r="703">
      <c r="A703" s="378">
        <v>44601.0</v>
      </c>
      <c r="B703" s="379">
        <v>206515.0</v>
      </c>
      <c r="C703" s="380" t="s">
        <v>8342</v>
      </c>
      <c r="D703" s="380" t="s">
        <v>8309</v>
      </c>
      <c r="E703" s="380" t="s">
        <v>8309</v>
      </c>
      <c r="F703" s="377"/>
      <c r="G703" s="377"/>
      <c r="H703" s="377"/>
      <c r="I703" s="377"/>
      <c r="J703" s="377"/>
      <c r="K703" s="377"/>
      <c r="L703" s="377"/>
      <c r="M703" s="377"/>
      <c r="N703" s="377"/>
      <c r="O703" s="377"/>
      <c r="P703" s="377"/>
      <c r="Q703" s="377"/>
      <c r="R703" s="377"/>
      <c r="S703" s="377"/>
      <c r="T703" s="377"/>
      <c r="U703" s="377"/>
    </row>
    <row r="704">
      <c r="A704" s="378">
        <v>44601.0</v>
      </c>
      <c r="B704" s="379">
        <v>206515.0</v>
      </c>
      <c r="C704" s="380" t="s">
        <v>7939</v>
      </c>
      <c r="D704" s="380" t="s">
        <v>8309</v>
      </c>
      <c r="E704" s="380" t="s">
        <v>8309</v>
      </c>
      <c r="F704" s="377"/>
      <c r="G704" s="377"/>
      <c r="H704" s="377"/>
      <c r="I704" s="377"/>
      <c r="J704" s="377"/>
      <c r="K704" s="377"/>
      <c r="L704" s="377"/>
      <c r="M704" s="377"/>
      <c r="N704" s="377"/>
      <c r="O704" s="377"/>
      <c r="P704" s="377"/>
      <c r="Q704" s="377"/>
      <c r="R704" s="377"/>
      <c r="S704" s="377"/>
      <c r="T704" s="377"/>
      <c r="U704" s="377"/>
    </row>
    <row r="705">
      <c r="A705" s="378">
        <v>44601.0</v>
      </c>
      <c r="B705" s="379">
        <v>206515.0</v>
      </c>
      <c r="C705" s="380" t="s">
        <v>8507</v>
      </c>
      <c r="D705" s="380" t="s">
        <v>8309</v>
      </c>
      <c r="E705" s="380" t="s">
        <v>8309</v>
      </c>
      <c r="F705" s="377"/>
      <c r="G705" s="377"/>
      <c r="H705" s="377"/>
      <c r="I705" s="377"/>
      <c r="J705" s="377"/>
      <c r="K705" s="377"/>
      <c r="L705" s="377"/>
      <c r="M705" s="377"/>
      <c r="N705" s="377"/>
      <c r="O705" s="377"/>
      <c r="P705" s="377"/>
      <c r="Q705" s="377"/>
      <c r="R705" s="377"/>
      <c r="S705" s="377"/>
      <c r="T705" s="377"/>
      <c r="U705" s="377"/>
    </row>
    <row r="706">
      <c r="A706" s="378">
        <v>44601.0</v>
      </c>
      <c r="B706" s="379">
        <v>206517.0</v>
      </c>
      <c r="C706" s="380" t="s">
        <v>8342</v>
      </c>
      <c r="D706" s="380" t="s">
        <v>8309</v>
      </c>
      <c r="E706" s="380" t="s">
        <v>8309</v>
      </c>
      <c r="F706" s="377"/>
      <c r="G706" s="377"/>
      <c r="H706" s="377"/>
      <c r="I706" s="377"/>
      <c r="J706" s="377"/>
      <c r="K706" s="377"/>
      <c r="L706" s="377"/>
      <c r="M706" s="377"/>
      <c r="N706" s="377"/>
      <c r="O706" s="377"/>
      <c r="P706" s="377"/>
      <c r="Q706" s="377"/>
      <c r="R706" s="377"/>
      <c r="S706" s="377"/>
      <c r="T706" s="377"/>
      <c r="U706" s="377"/>
    </row>
    <row r="707">
      <c r="A707" s="378">
        <v>44601.0</v>
      </c>
      <c r="B707" s="379">
        <v>206517.0</v>
      </c>
      <c r="C707" s="380" t="s">
        <v>8507</v>
      </c>
      <c r="D707" s="380" t="s">
        <v>8309</v>
      </c>
      <c r="E707" s="380" t="s">
        <v>8309</v>
      </c>
      <c r="F707" s="377"/>
      <c r="G707" s="377"/>
      <c r="H707" s="377"/>
      <c r="I707" s="377"/>
      <c r="J707" s="377"/>
      <c r="K707" s="377"/>
      <c r="L707" s="377"/>
      <c r="M707" s="377"/>
      <c r="N707" s="377"/>
      <c r="O707" s="377"/>
      <c r="P707" s="377"/>
      <c r="Q707" s="377"/>
      <c r="R707" s="377"/>
      <c r="S707" s="377"/>
      <c r="T707" s="377"/>
      <c r="U707" s="377"/>
    </row>
    <row r="708">
      <c r="A708" s="378">
        <v>44601.0</v>
      </c>
      <c r="B708" s="379">
        <v>206519.0</v>
      </c>
      <c r="C708" s="380" t="s">
        <v>7939</v>
      </c>
      <c r="D708" s="380" t="s">
        <v>8309</v>
      </c>
      <c r="E708" s="380" t="s">
        <v>8309</v>
      </c>
      <c r="F708" s="377"/>
      <c r="G708" s="377"/>
      <c r="H708" s="377"/>
      <c r="I708" s="377"/>
      <c r="J708" s="377"/>
      <c r="K708" s="377"/>
      <c r="L708" s="377"/>
      <c r="M708" s="377"/>
      <c r="N708" s="377"/>
      <c r="O708" s="377"/>
      <c r="P708" s="377"/>
      <c r="Q708" s="377"/>
      <c r="R708" s="377"/>
      <c r="S708" s="377"/>
      <c r="T708" s="377"/>
      <c r="U708" s="377"/>
    </row>
    <row r="709">
      <c r="A709" s="378">
        <v>44601.0</v>
      </c>
      <c r="B709" s="379">
        <v>206519.0</v>
      </c>
      <c r="C709" s="380" t="s">
        <v>8507</v>
      </c>
      <c r="D709" s="380" t="s">
        <v>8309</v>
      </c>
      <c r="E709" s="380" t="s">
        <v>8309</v>
      </c>
      <c r="F709" s="377"/>
      <c r="G709" s="377"/>
      <c r="H709" s="377"/>
      <c r="I709" s="377"/>
      <c r="J709" s="377"/>
      <c r="K709" s="377"/>
      <c r="L709" s="377"/>
      <c r="M709" s="377"/>
      <c r="N709" s="377"/>
      <c r="O709" s="377"/>
      <c r="P709" s="377"/>
      <c r="Q709" s="377"/>
      <c r="R709" s="377"/>
      <c r="S709" s="377"/>
      <c r="T709" s="377"/>
      <c r="U709" s="377"/>
    </row>
    <row r="710">
      <c r="A710" s="378">
        <v>44601.0</v>
      </c>
      <c r="B710" s="379">
        <v>206519.0</v>
      </c>
      <c r="C710" s="380" t="s">
        <v>7569</v>
      </c>
      <c r="D710" s="380" t="s">
        <v>8309</v>
      </c>
      <c r="E710" s="380" t="s">
        <v>8309</v>
      </c>
      <c r="F710" s="377"/>
      <c r="G710" s="377"/>
      <c r="H710" s="377"/>
      <c r="I710" s="377"/>
      <c r="J710" s="377"/>
      <c r="K710" s="377"/>
      <c r="L710" s="377"/>
      <c r="M710" s="377"/>
      <c r="N710" s="377"/>
      <c r="O710" s="377"/>
      <c r="P710" s="377"/>
      <c r="Q710" s="377"/>
      <c r="R710" s="377"/>
      <c r="S710" s="377"/>
      <c r="T710" s="377"/>
      <c r="U710" s="377"/>
    </row>
    <row r="711">
      <c r="A711" s="381"/>
      <c r="B711" s="381"/>
      <c r="C711" s="381"/>
      <c r="D711" s="381"/>
      <c r="E711" s="381"/>
      <c r="F711" s="381"/>
      <c r="G711" s="381"/>
      <c r="H711" s="381"/>
      <c r="I711" s="381"/>
      <c r="J711" s="381"/>
      <c r="K711" s="381"/>
      <c r="L711" s="381"/>
      <c r="M711" s="381"/>
      <c r="N711" s="381"/>
      <c r="O711" s="381"/>
      <c r="P711" s="381"/>
      <c r="Q711" s="381"/>
      <c r="R711" s="381"/>
      <c r="S711" s="381"/>
      <c r="T711" s="381"/>
      <c r="U711" s="381"/>
    </row>
    <row r="712">
      <c r="A712" s="381"/>
      <c r="B712" s="381"/>
      <c r="C712" s="381"/>
      <c r="D712" s="381"/>
      <c r="E712" s="381"/>
      <c r="F712" s="381"/>
      <c r="G712" s="381"/>
      <c r="H712" s="381"/>
      <c r="I712" s="381"/>
      <c r="J712" s="381"/>
      <c r="K712" s="381"/>
      <c r="L712" s="381"/>
      <c r="M712" s="381"/>
      <c r="N712" s="381"/>
      <c r="O712" s="381"/>
      <c r="P712" s="381"/>
      <c r="Q712" s="381"/>
      <c r="R712" s="381"/>
      <c r="S712" s="381"/>
      <c r="T712" s="381"/>
      <c r="U712" s="381"/>
    </row>
    <row r="713">
      <c r="A713" s="381"/>
      <c r="B713" s="381"/>
      <c r="C713" s="381"/>
      <c r="D713" s="381"/>
      <c r="E713" s="381"/>
      <c r="F713" s="381"/>
      <c r="G713" s="381"/>
      <c r="H713" s="381"/>
      <c r="I713" s="381"/>
      <c r="J713" s="381"/>
      <c r="K713" s="381"/>
      <c r="L713" s="381"/>
      <c r="M713" s="381"/>
      <c r="N713" s="381"/>
      <c r="O713" s="381"/>
      <c r="P713" s="381"/>
      <c r="Q713" s="381"/>
      <c r="R713" s="381"/>
      <c r="S713" s="381"/>
      <c r="T713" s="381"/>
      <c r="U713" s="381"/>
    </row>
    <row r="714">
      <c r="A714" s="381"/>
      <c r="B714" s="381"/>
      <c r="C714" s="381"/>
      <c r="D714" s="381"/>
      <c r="E714" s="381"/>
      <c r="F714" s="381"/>
      <c r="G714" s="381"/>
      <c r="H714" s="381"/>
      <c r="I714" s="381"/>
      <c r="J714" s="381"/>
      <c r="K714" s="381"/>
      <c r="L714" s="381"/>
      <c r="M714" s="381"/>
      <c r="N714" s="381"/>
      <c r="O714" s="381"/>
      <c r="P714" s="381"/>
      <c r="Q714" s="381"/>
      <c r="R714" s="381"/>
      <c r="S714" s="381"/>
      <c r="T714" s="381"/>
      <c r="U714" s="381"/>
    </row>
    <row r="715">
      <c r="A715" s="381"/>
      <c r="B715" s="381"/>
      <c r="C715" s="381"/>
      <c r="D715" s="381"/>
      <c r="E715" s="381"/>
      <c r="F715" s="381"/>
      <c r="G715" s="381"/>
      <c r="H715" s="381"/>
      <c r="I715" s="381"/>
      <c r="J715" s="381"/>
      <c r="K715" s="381"/>
      <c r="L715" s="381"/>
      <c r="M715" s="381"/>
      <c r="N715" s="381"/>
      <c r="O715" s="381"/>
      <c r="P715" s="381"/>
      <c r="Q715" s="381"/>
      <c r="R715" s="381"/>
      <c r="S715" s="381"/>
      <c r="T715" s="381"/>
      <c r="U715" s="381"/>
    </row>
    <row r="716">
      <c r="A716" s="381"/>
      <c r="B716" s="381"/>
      <c r="C716" s="381"/>
      <c r="D716" s="381"/>
      <c r="E716" s="381"/>
      <c r="F716" s="381"/>
      <c r="G716" s="381"/>
      <c r="H716" s="381"/>
      <c r="I716" s="381"/>
      <c r="J716" s="381"/>
      <c r="K716" s="381"/>
      <c r="L716" s="381"/>
      <c r="M716" s="381"/>
      <c r="N716" s="381"/>
      <c r="O716" s="381"/>
      <c r="P716" s="381"/>
      <c r="Q716" s="381"/>
      <c r="R716" s="381"/>
      <c r="S716" s="381"/>
      <c r="T716" s="381"/>
      <c r="U716" s="381"/>
    </row>
    <row r="717">
      <c r="A717" s="381"/>
      <c r="B717" s="381"/>
      <c r="C717" s="381"/>
      <c r="D717" s="381"/>
      <c r="E717" s="381"/>
      <c r="F717" s="381"/>
      <c r="G717" s="381"/>
      <c r="H717" s="381"/>
      <c r="I717" s="381"/>
      <c r="J717" s="381"/>
      <c r="K717" s="381"/>
      <c r="L717" s="381"/>
      <c r="M717" s="381"/>
      <c r="N717" s="381"/>
      <c r="O717" s="381"/>
      <c r="P717" s="381"/>
      <c r="Q717" s="381"/>
      <c r="R717" s="381"/>
      <c r="S717" s="381"/>
      <c r="T717" s="381"/>
      <c r="U717" s="381"/>
    </row>
    <row r="718">
      <c r="A718" s="381"/>
      <c r="B718" s="381"/>
      <c r="C718" s="381"/>
      <c r="D718" s="381"/>
      <c r="E718" s="381"/>
      <c r="F718" s="381"/>
      <c r="G718" s="381"/>
      <c r="H718" s="381"/>
      <c r="I718" s="381"/>
      <c r="J718" s="381"/>
      <c r="K718" s="381"/>
      <c r="L718" s="381"/>
      <c r="M718" s="381"/>
      <c r="N718" s="381"/>
      <c r="O718" s="381"/>
      <c r="P718" s="381"/>
      <c r="Q718" s="381"/>
      <c r="R718" s="381"/>
      <c r="S718" s="381"/>
      <c r="T718" s="381"/>
      <c r="U718" s="381"/>
    </row>
    <row r="719">
      <c r="A719" s="381"/>
      <c r="B719" s="381"/>
      <c r="C719" s="381"/>
      <c r="D719" s="381"/>
      <c r="E719" s="381"/>
      <c r="F719" s="381"/>
      <c r="G719" s="381"/>
      <c r="H719" s="381"/>
      <c r="I719" s="381"/>
      <c r="J719" s="381"/>
      <c r="K719" s="381"/>
      <c r="L719" s="381"/>
      <c r="M719" s="381"/>
      <c r="N719" s="381"/>
      <c r="O719" s="381"/>
      <c r="P719" s="381"/>
      <c r="Q719" s="381"/>
      <c r="R719" s="381"/>
      <c r="S719" s="381"/>
      <c r="T719" s="381"/>
      <c r="U719" s="381"/>
    </row>
    <row r="720">
      <c r="A720" s="381"/>
      <c r="B720" s="381"/>
      <c r="C720" s="381"/>
      <c r="D720" s="381"/>
      <c r="E720" s="381"/>
      <c r="F720" s="381"/>
      <c r="G720" s="381"/>
      <c r="H720" s="381"/>
      <c r="I720" s="381"/>
      <c r="J720" s="381"/>
      <c r="K720" s="381"/>
      <c r="L720" s="381"/>
      <c r="M720" s="381"/>
      <c r="N720" s="381"/>
      <c r="O720" s="381"/>
      <c r="P720" s="381"/>
      <c r="Q720" s="381"/>
      <c r="R720" s="381"/>
      <c r="S720" s="381"/>
      <c r="T720" s="381"/>
      <c r="U720" s="381"/>
    </row>
    <row r="721">
      <c r="A721" s="381"/>
      <c r="B721" s="381"/>
      <c r="C721" s="381"/>
      <c r="D721" s="381"/>
      <c r="E721" s="381"/>
      <c r="F721" s="381"/>
      <c r="G721" s="381"/>
      <c r="H721" s="381"/>
      <c r="I721" s="381"/>
      <c r="J721" s="381"/>
      <c r="K721" s="381"/>
      <c r="L721" s="381"/>
      <c r="M721" s="381"/>
      <c r="N721" s="381"/>
      <c r="O721" s="381"/>
      <c r="P721" s="381"/>
      <c r="Q721" s="381"/>
      <c r="R721" s="381"/>
      <c r="S721" s="381"/>
      <c r="T721" s="381"/>
      <c r="U721" s="381"/>
    </row>
    <row r="722">
      <c r="A722" s="381"/>
      <c r="B722" s="381"/>
      <c r="C722" s="381"/>
      <c r="D722" s="381"/>
      <c r="E722" s="381"/>
      <c r="F722" s="381"/>
      <c r="G722" s="381"/>
      <c r="H722" s="381"/>
      <c r="I722" s="381"/>
      <c r="J722" s="381"/>
      <c r="K722" s="381"/>
      <c r="L722" s="381"/>
      <c r="M722" s="381"/>
      <c r="N722" s="381"/>
      <c r="O722" s="381"/>
      <c r="P722" s="381"/>
      <c r="Q722" s="381"/>
      <c r="R722" s="381"/>
      <c r="S722" s="381"/>
      <c r="T722" s="381"/>
      <c r="U722" s="381"/>
    </row>
    <row r="723">
      <c r="A723" s="381"/>
      <c r="B723" s="381"/>
      <c r="C723" s="381"/>
      <c r="D723" s="381"/>
      <c r="E723" s="381"/>
      <c r="F723" s="381"/>
      <c r="G723" s="381"/>
      <c r="H723" s="381"/>
      <c r="I723" s="381"/>
      <c r="J723" s="381"/>
      <c r="K723" s="381"/>
      <c r="L723" s="381"/>
      <c r="M723" s="381"/>
      <c r="N723" s="381"/>
      <c r="O723" s="381"/>
      <c r="P723" s="381"/>
      <c r="Q723" s="381"/>
      <c r="R723" s="381"/>
      <c r="S723" s="381"/>
      <c r="T723" s="381"/>
      <c r="U723" s="381"/>
    </row>
    <row r="724">
      <c r="A724" s="381"/>
      <c r="B724" s="381"/>
      <c r="C724" s="381"/>
      <c r="D724" s="381"/>
      <c r="E724" s="381"/>
      <c r="F724" s="381"/>
      <c r="G724" s="381"/>
      <c r="H724" s="381"/>
      <c r="I724" s="381"/>
      <c r="J724" s="381"/>
      <c r="K724" s="381"/>
      <c r="L724" s="381"/>
      <c r="M724" s="381"/>
      <c r="N724" s="381"/>
      <c r="O724" s="381"/>
      <c r="P724" s="381"/>
      <c r="Q724" s="381"/>
      <c r="R724" s="381"/>
      <c r="S724" s="381"/>
      <c r="T724" s="381"/>
      <c r="U724" s="381"/>
    </row>
    <row r="725">
      <c r="A725" s="381"/>
      <c r="B725" s="381"/>
      <c r="C725" s="381"/>
      <c r="D725" s="381"/>
      <c r="E725" s="381"/>
      <c r="F725" s="381"/>
      <c r="G725" s="381"/>
      <c r="H725" s="381"/>
      <c r="I725" s="381"/>
      <c r="J725" s="381"/>
      <c r="K725" s="381"/>
      <c r="L725" s="381"/>
      <c r="M725" s="381"/>
      <c r="N725" s="381"/>
      <c r="O725" s="381"/>
      <c r="P725" s="381"/>
      <c r="Q725" s="381"/>
      <c r="R725" s="381"/>
      <c r="S725" s="381"/>
      <c r="T725" s="381"/>
      <c r="U725" s="381"/>
    </row>
    <row r="726">
      <c r="A726" s="381"/>
      <c r="B726" s="381"/>
      <c r="C726" s="381"/>
      <c r="D726" s="381"/>
      <c r="E726" s="381"/>
      <c r="F726" s="381"/>
      <c r="G726" s="381"/>
      <c r="H726" s="381"/>
      <c r="I726" s="381"/>
      <c r="J726" s="381"/>
      <c r="K726" s="381"/>
      <c r="L726" s="381"/>
      <c r="M726" s="381"/>
      <c r="N726" s="381"/>
      <c r="O726" s="381"/>
      <c r="P726" s="381"/>
      <c r="Q726" s="381"/>
      <c r="R726" s="381"/>
      <c r="S726" s="381"/>
      <c r="T726" s="381"/>
      <c r="U726" s="381"/>
    </row>
    <row r="727">
      <c r="A727" s="381"/>
      <c r="B727" s="381"/>
      <c r="C727" s="381"/>
      <c r="D727" s="381"/>
      <c r="E727" s="381"/>
      <c r="F727" s="381"/>
      <c r="G727" s="381"/>
      <c r="H727" s="381"/>
      <c r="I727" s="381"/>
      <c r="J727" s="381"/>
      <c r="K727" s="381"/>
      <c r="L727" s="381"/>
      <c r="M727" s="381"/>
      <c r="N727" s="381"/>
      <c r="O727" s="381"/>
      <c r="P727" s="381"/>
      <c r="Q727" s="381"/>
      <c r="R727" s="381"/>
      <c r="S727" s="381"/>
      <c r="T727" s="381"/>
      <c r="U727" s="381"/>
    </row>
    <row r="728">
      <c r="A728" s="381"/>
      <c r="B728" s="381"/>
      <c r="C728" s="381"/>
      <c r="D728" s="381"/>
      <c r="E728" s="381"/>
      <c r="F728" s="381"/>
      <c r="G728" s="381"/>
      <c r="H728" s="381"/>
      <c r="I728" s="381"/>
      <c r="J728" s="381"/>
      <c r="K728" s="381"/>
      <c r="L728" s="381"/>
      <c r="M728" s="381"/>
      <c r="N728" s="381"/>
      <c r="O728" s="381"/>
      <c r="P728" s="381"/>
      <c r="Q728" s="381"/>
      <c r="R728" s="381"/>
      <c r="S728" s="381"/>
      <c r="T728" s="381"/>
      <c r="U728" s="381"/>
    </row>
    <row r="729">
      <c r="A729" s="381"/>
      <c r="B729" s="381"/>
      <c r="C729" s="381"/>
      <c r="D729" s="381"/>
      <c r="E729" s="381"/>
      <c r="F729" s="381"/>
      <c r="G729" s="381"/>
      <c r="H729" s="381"/>
      <c r="I729" s="381"/>
      <c r="J729" s="381"/>
      <c r="K729" s="381"/>
      <c r="L729" s="381"/>
      <c r="M729" s="381"/>
      <c r="N729" s="381"/>
      <c r="O729" s="381"/>
      <c r="P729" s="381"/>
      <c r="Q729" s="381"/>
      <c r="R729" s="381"/>
      <c r="S729" s="381"/>
      <c r="T729" s="381"/>
      <c r="U729" s="381"/>
    </row>
    <row r="730">
      <c r="A730" s="381"/>
      <c r="B730" s="381"/>
      <c r="C730" s="381"/>
      <c r="D730" s="381"/>
      <c r="E730" s="381"/>
      <c r="F730" s="381"/>
      <c r="G730" s="381"/>
      <c r="H730" s="381"/>
      <c r="I730" s="381"/>
      <c r="J730" s="381"/>
      <c r="K730" s="381"/>
      <c r="L730" s="381"/>
      <c r="M730" s="381"/>
      <c r="N730" s="381"/>
      <c r="O730" s="381"/>
      <c r="P730" s="381"/>
      <c r="Q730" s="381"/>
      <c r="R730" s="381"/>
      <c r="S730" s="381"/>
      <c r="T730" s="381"/>
      <c r="U730" s="381"/>
    </row>
    <row r="731">
      <c r="A731" s="381"/>
      <c r="B731" s="381"/>
      <c r="C731" s="381"/>
      <c r="D731" s="381"/>
      <c r="E731" s="381"/>
      <c r="F731" s="381"/>
      <c r="G731" s="381"/>
      <c r="H731" s="381"/>
      <c r="I731" s="381"/>
      <c r="J731" s="381"/>
      <c r="K731" s="381"/>
      <c r="L731" s="381"/>
      <c r="M731" s="381"/>
      <c r="N731" s="381"/>
      <c r="O731" s="381"/>
      <c r="P731" s="381"/>
      <c r="Q731" s="381"/>
      <c r="R731" s="381"/>
      <c r="S731" s="381"/>
      <c r="T731" s="381"/>
      <c r="U731" s="381"/>
    </row>
    <row r="732">
      <c r="A732" s="381"/>
      <c r="B732" s="381"/>
      <c r="C732" s="381"/>
      <c r="D732" s="381"/>
      <c r="E732" s="381"/>
      <c r="F732" s="381"/>
      <c r="G732" s="381"/>
      <c r="H732" s="381"/>
      <c r="I732" s="381"/>
      <c r="J732" s="381"/>
      <c r="K732" s="381"/>
      <c r="L732" s="381"/>
      <c r="M732" s="381"/>
      <c r="N732" s="381"/>
      <c r="O732" s="381"/>
      <c r="P732" s="381"/>
      <c r="Q732" s="381"/>
      <c r="R732" s="381"/>
      <c r="S732" s="381"/>
      <c r="T732" s="381"/>
      <c r="U732" s="381"/>
    </row>
    <row r="733">
      <c r="A733" s="381"/>
      <c r="B733" s="381"/>
      <c r="C733" s="381"/>
      <c r="D733" s="381"/>
      <c r="E733" s="381"/>
      <c r="F733" s="381"/>
      <c r="G733" s="381"/>
      <c r="H733" s="381"/>
      <c r="I733" s="381"/>
      <c r="J733" s="381"/>
      <c r="K733" s="381"/>
      <c r="L733" s="381"/>
      <c r="M733" s="381"/>
      <c r="N733" s="381"/>
      <c r="O733" s="381"/>
      <c r="P733" s="381"/>
      <c r="Q733" s="381"/>
      <c r="R733" s="381"/>
      <c r="S733" s="381"/>
      <c r="T733" s="381"/>
      <c r="U733" s="381"/>
    </row>
    <row r="734">
      <c r="A734" s="381"/>
      <c r="B734" s="381"/>
      <c r="C734" s="381"/>
      <c r="D734" s="381"/>
      <c r="E734" s="381"/>
      <c r="F734" s="381"/>
      <c r="G734" s="381"/>
      <c r="H734" s="381"/>
      <c r="I734" s="381"/>
      <c r="J734" s="381"/>
      <c r="K734" s="381"/>
      <c r="L734" s="381"/>
      <c r="M734" s="381"/>
      <c r="N734" s="381"/>
      <c r="O734" s="381"/>
      <c r="P734" s="381"/>
      <c r="Q734" s="381"/>
      <c r="R734" s="381"/>
      <c r="S734" s="381"/>
      <c r="T734" s="381"/>
      <c r="U734" s="381"/>
    </row>
    <row r="735">
      <c r="A735" s="381"/>
      <c r="B735" s="381"/>
      <c r="C735" s="381"/>
      <c r="D735" s="381"/>
      <c r="E735" s="381"/>
      <c r="F735" s="381"/>
      <c r="G735" s="381"/>
      <c r="H735" s="381"/>
      <c r="I735" s="381"/>
      <c r="J735" s="381"/>
      <c r="K735" s="381"/>
      <c r="L735" s="381"/>
      <c r="M735" s="381"/>
      <c r="N735" s="381"/>
      <c r="O735" s="381"/>
      <c r="P735" s="381"/>
      <c r="Q735" s="381"/>
      <c r="R735" s="381"/>
      <c r="S735" s="381"/>
      <c r="T735" s="381"/>
      <c r="U735" s="381"/>
    </row>
    <row r="736">
      <c r="A736" s="381"/>
      <c r="B736" s="381"/>
      <c r="C736" s="381"/>
      <c r="D736" s="381"/>
      <c r="E736" s="381"/>
      <c r="F736" s="381"/>
      <c r="G736" s="381"/>
      <c r="H736" s="381"/>
      <c r="I736" s="381"/>
      <c r="J736" s="381"/>
      <c r="K736" s="381"/>
      <c r="L736" s="381"/>
      <c r="M736" s="381"/>
      <c r="N736" s="381"/>
      <c r="O736" s="381"/>
      <c r="P736" s="381"/>
      <c r="Q736" s="381"/>
      <c r="R736" s="381"/>
      <c r="S736" s="381"/>
      <c r="T736" s="381"/>
      <c r="U736" s="381"/>
    </row>
    <row r="737">
      <c r="A737" s="381"/>
      <c r="B737" s="381"/>
      <c r="C737" s="381"/>
      <c r="D737" s="381"/>
      <c r="E737" s="381"/>
      <c r="F737" s="381"/>
      <c r="G737" s="381"/>
      <c r="H737" s="381"/>
      <c r="I737" s="381"/>
      <c r="J737" s="381"/>
      <c r="K737" s="381"/>
      <c r="L737" s="381"/>
      <c r="M737" s="381"/>
      <c r="N737" s="381"/>
      <c r="O737" s="381"/>
      <c r="P737" s="381"/>
      <c r="Q737" s="381"/>
      <c r="R737" s="381"/>
      <c r="S737" s="381"/>
      <c r="T737" s="381"/>
      <c r="U737" s="381"/>
    </row>
    <row r="738">
      <c r="A738" s="381"/>
      <c r="B738" s="381"/>
      <c r="C738" s="381"/>
      <c r="D738" s="381"/>
      <c r="E738" s="381"/>
      <c r="F738" s="381"/>
      <c r="G738" s="381"/>
      <c r="H738" s="381"/>
      <c r="I738" s="381"/>
      <c r="J738" s="381"/>
      <c r="K738" s="381"/>
      <c r="L738" s="381"/>
      <c r="M738" s="381"/>
      <c r="N738" s="381"/>
      <c r="O738" s="381"/>
      <c r="P738" s="381"/>
      <c r="Q738" s="381"/>
      <c r="R738" s="381"/>
      <c r="S738" s="381"/>
      <c r="T738" s="381"/>
      <c r="U738" s="381"/>
    </row>
    <row r="739">
      <c r="A739" s="381"/>
      <c r="B739" s="381"/>
      <c r="C739" s="381"/>
      <c r="D739" s="381"/>
      <c r="E739" s="381"/>
      <c r="F739" s="381"/>
      <c r="G739" s="381"/>
      <c r="H739" s="381"/>
      <c r="I739" s="381"/>
      <c r="J739" s="381"/>
      <c r="K739" s="381"/>
      <c r="L739" s="381"/>
      <c r="M739" s="381"/>
      <c r="N739" s="381"/>
      <c r="O739" s="381"/>
      <c r="P739" s="381"/>
      <c r="Q739" s="381"/>
      <c r="R739" s="381"/>
      <c r="S739" s="381"/>
      <c r="T739" s="381"/>
      <c r="U739" s="381"/>
    </row>
    <row r="740">
      <c r="A740" s="381"/>
      <c r="B740" s="381"/>
      <c r="C740" s="381"/>
      <c r="D740" s="381"/>
      <c r="E740" s="381"/>
      <c r="F740" s="381"/>
      <c r="G740" s="381"/>
      <c r="H740" s="381"/>
      <c r="I740" s="381"/>
      <c r="J740" s="381"/>
      <c r="K740" s="381"/>
      <c r="L740" s="381"/>
      <c r="M740" s="381"/>
      <c r="N740" s="381"/>
      <c r="O740" s="381"/>
      <c r="P740" s="381"/>
      <c r="Q740" s="381"/>
      <c r="R740" s="381"/>
      <c r="S740" s="381"/>
      <c r="T740" s="381"/>
      <c r="U740" s="381"/>
    </row>
    <row r="741">
      <c r="A741" s="381"/>
      <c r="B741" s="381"/>
      <c r="C741" s="381"/>
      <c r="D741" s="381"/>
      <c r="E741" s="381"/>
      <c r="F741" s="381"/>
      <c r="G741" s="381"/>
      <c r="H741" s="381"/>
      <c r="I741" s="381"/>
      <c r="J741" s="381"/>
      <c r="K741" s="381"/>
      <c r="L741" s="381"/>
      <c r="M741" s="381"/>
      <c r="N741" s="381"/>
      <c r="O741" s="381"/>
      <c r="P741" s="381"/>
      <c r="Q741" s="381"/>
      <c r="R741" s="381"/>
      <c r="S741" s="381"/>
      <c r="T741" s="381"/>
      <c r="U741" s="381"/>
    </row>
    <row r="742">
      <c r="A742" s="381"/>
      <c r="B742" s="381"/>
      <c r="C742" s="381"/>
      <c r="D742" s="381"/>
      <c r="E742" s="381"/>
      <c r="F742" s="381"/>
      <c r="G742" s="381"/>
      <c r="H742" s="381"/>
      <c r="I742" s="381"/>
      <c r="J742" s="381"/>
      <c r="K742" s="381"/>
      <c r="L742" s="381"/>
      <c r="M742" s="381"/>
      <c r="N742" s="381"/>
      <c r="O742" s="381"/>
      <c r="P742" s="381"/>
      <c r="Q742" s="381"/>
      <c r="R742" s="381"/>
      <c r="S742" s="381"/>
      <c r="T742" s="381"/>
      <c r="U742" s="381"/>
    </row>
    <row r="743">
      <c r="A743" s="381"/>
      <c r="B743" s="381"/>
      <c r="C743" s="381"/>
      <c r="D743" s="381"/>
      <c r="E743" s="381"/>
      <c r="F743" s="381"/>
      <c r="G743" s="381"/>
      <c r="H743" s="381"/>
      <c r="I743" s="381"/>
      <c r="J743" s="381"/>
      <c r="K743" s="381"/>
      <c r="L743" s="381"/>
      <c r="M743" s="381"/>
      <c r="N743" s="381"/>
      <c r="O743" s="381"/>
      <c r="P743" s="381"/>
      <c r="Q743" s="381"/>
      <c r="R743" s="381"/>
      <c r="S743" s="381"/>
      <c r="T743" s="381"/>
      <c r="U743" s="381"/>
    </row>
    <row r="744">
      <c r="A744" s="381"/>
      <c r="B744" s="381"/>
      <c r="C744" s="381"/>
      <c r="D744" s="381"/>
      <c r="E744" s="381"/>
      <c r="F744" s="381"/>
      <c r="G744" s="381"/>
      <c r="H744" s="381"/>
      <c r="I744" s="381"/>
      <c r="J744" s="381"/>
      <c r="K744" s="381"/>
      <c r="L744" s="381"/>
      <c r="M744" s="381"/>
      <c r="N744" s="381"/>
      <c r="O744" s="381"/>
      <c r="P744" s="381"/>
      <c r="Q744" s="381"/>
      <c r="R744" s="381"/>
      <c r="S744" s="381"/>
      <c r="T744" s="381"/>
      <c r="U744" s="381"/>
    </row>
    <row r="745">
      <c r="A745" s="381"/>
      <c r="B745" s="381"/>
      <c r="C745" s="381"/>
      <c r="D745" s="381"/>
      <c r="E745" s="381"/>
      <c r="F745" s="381"/>
      <c r="G745" s="381"/>
      <c r="H745" s="381"/>
      <c r="I745" s="381"/>
      <c r="J745" s="381"/>
      <c r="K745" s="381"/>
      <c r="L745" s="381"/>
      <c r="M745" s="381"/>
      <c r="N745" s="381"/>
      <c r="O745" s="381"/>
      <c r="P745" s="381"/>
      <c r="Q745" s="381"/>
      <c r="R745" s="381"/>
      <c r="S745" s="381"/>
      <c r="T745" s="381"/>
      <c r="U745" s="381"/>
    </row>
    <row r="746">
      <c r="A746" s="381"/>
      <c r="B746" s="381"/>
      <c r="C746" s="381"/>
      <c r="D746" s="381"/>
      <c r="E746" s="381"/>
      <c r="F746" s="381"/>
      <c r="G746" s="381"/>
      <c r="H746" s="381"/>
      <c r="I746" s="381"/>
      <c r="J746" s="381"/>
      <c r="K746" s="381"/>
      <c r="L746" s="381"/>
      <c r="M746" s="381"/>
      <c r="N746" s="381"/>
      <c r="O746" s="381"/>
      <c r="P746" s="381"/>
      <c r="Q746" s="381"/>
      <c r="R746" s="381"/>
      <c r="S746" s="381"/>
      <c r="T746" s="381"/>
      <c r="U746" s="381"/>
    </row>
    <row r="747">
      <c r="A747" s="381"/>
      <c r="B747" s="381"/>
      <c r="C747" s="381"/>
      <c r="D747" s="381"/>
      <c r="E747" s="381"/>
      <c r="F747" s="381"/>
      <c r="G747" s="381"/>
      <c r="H747" s="381"/>
      <c r="I747" s="381"/>
      <c r="J747" s="381"/>
      <c r="K747" s="381"/>
      <c r="L747" s="381"/>
      <c r="M747" s="381"/>
      <c r="N747" s="381"/>
      <c r="O747" s="381"/>
      <c r="P747" s="381"/>
      <c r="Q747" s="381"/>
      <c r="R747" s="381"/>
      <c r="S747" s="381"/>
      <c r="T747" s="381"/>
      <c r="U747" s="381"/>
    </row>
    <row r="748">
      <c r="A748" s="381"/>
      <c r="B748" s="381"/>
      <c r="C748" s="381"/>
      <c r="D748" s="381"/>
      <c r="E748" s="381"/>
      <c r="F748" s="381"/>
      <c r="G748" s="381"/>
      <c r="H748" s="381"/>
      <c r="I748" s="381"/>
      <c r="J748" s="381"/>
      <c r="K748" s="381"/>
      <c r="L748" s="381"/>
      <c r="M748" s="381"/>
      <c r="N748" s="381"/>
      <c r="O748" s="381"/>
      <c r="P748" s="381"/>
      <c r="Q748" s="381"/>
      <c r="R748" s="381"/>
      <c r="S748" s="381"/>
      <c r="T748" s="381"/>
      <c r="U748" s="381"/>
    </row>
    <row r="749">
      <c r="A749" s="381"/>
      <c r="B749" s="381"/>
      <c r="C749" s="381"/>
      <c r="D749" s="381"/>
      <c r="E749" s="381"/>
      <c r="F749" s="381"/>
      <c r="G749" s="381"/>
      <c r="H749" s="381"/>
      <c r="I749" s="381"/>
      <c r="J749" s="381"/>
      <c r="K749" s="381"/>
      <c r="L749" s="381"/>
      <c r="M749" s="381"/>
      <c r="N749" s="381"/>
      <c r="O749" s="381"/>
      <c r="P749" s="381"/>
      <c r="Q749" s="381"/>
      <c r="R749" s="381"/>
      <c r="S749" s="381"/>
      <c r="T749" s="381"/>
      <c r="U749" s="381"/>
    </row>
    <row r="750">
      <c r="A750" s="381"/>
      <c r="B750" s="381"/>
      <c r="C750" s="381"/>
      <c r="D750" s="381"/>
      <c r="E750" s="381"/>
      <c r="F750" s="381"/>
      <c r="G750" s="381"/>
      <c r="H750" s="381"/>
      <c r="I750" s="381"/>
      <c r="J750" s="381"/>
      <c r="K750" s="381"/>
      <c r="L750" s="381"/>
      <c r="M750" s="381"/>
      <c r="N750" s="381"/>
      <c r="O750" s="381"/>
      <c r="P750" s="381"/>
      <c r="Q750" s="381"/>
      <c r="R750" s="381"/>
      <c r="S750" s="381"/>
      <c r="T750" s="381"/>
      <c r="U750" s="381"/>
    </row>
    <row r="751">
      <c r="A751" s="381"/>
      <c r="B751" s="381"/>
      <c r="C751" s="381"/>
      <c r="D751" s="381"/>
      <c r="E751" s="381"/>
      <c r="F751" s="381"/>
      <c r="G751" s="381"/>
      <c r="H751" s="381"/>
      <c r="I751" s="381"/>
      <c r="J751" s="381"/>
      <c r="K751" s="381"/>
      <c r="L751" s="381"/>
      <c r="M751" s="381"/>
      <c r="N751" s="381"/>
      <c r="O751" s="381"/>
      <c r="P751" s="381"/>
      <c r="Q751" s="381"/>
      <c r="R751" s="381"/>
      <c r="S751" s="381"/>
      <c r="T751" s="381"/>
      <c r="U751" s="381"/>
    </row>
    <row r="752">
      <c r="A752" s="381"/>
      <c r="B752" s="381"/>
      <c r="C752" s="381"/>
      <c r="D752" s="381"/>
      <c r="E752" s="381"/>
      <c r="F752" s="381"/>
      <c r="G752" s="381"/>
      <c r="H752" s="381"/>
      <c r="I752" s="381"/>
      <c r="J752" s="381"/>
      <c r="K752" s="381"/>
      <c r="L752" s="381"/>
      <c r="M752" s="381"/>
      <c r="N752" s="381"/>
      <c r="O752" s="381"/>
      <c r="P752" s="381"/>
      <c r="Q752" s="381"/>
      <c r="R752" s="381"/>
      <c r="S752" s="381"/>
      <c r="T752" s="381"/>
      <c r="U752" s="381"/>
    </row>
    <row r="753">
      <c r="A753" s="381"/>
      <c r="B753" s="381"/>
      <c r="C753" s="381"/>
      <c r="D753" s="381"/>
      <c r="E753" s="381"/>
      <c r="F753" s="381"/>
      <c r="G753" s="381"/>
      <c r="H753" s="381"/>
      <c r="I753" s="381"/>
      <c r="J753" s="381"/>
      <c r="K753" s="381"/>
      <c r="L753" s="381"/>
      <c r="M753" s="381"/>
      <c r="N753" s="381"/>
      <c r="O753" s="381"/>
      <c r="P753" s="381"/>
      <c r="Q753" s="381"/>
      <c r="R753" s="381"/>
      <c r="S753" s="381"/>
      <c r="T753" s="381"/>
      <c r="U753" s="381"/>
    </row>
    <row r="754">
      <c r="A754" s="381"/>
      <c r="B754" s="381"/>
      <c r="C754" s="381"/>
      <c r="D754" s="381"/>
      <c r="E754" s="381"/>
      <c r="F754" s="381"/>
      <c r="G754" s="381"/>
      <c r="H754" s="381"/>
      <c r="I754" s="381"/>
      <c r="J754" s="381"/>
      <c r="K754" s="381"/>
      <c r="L754" s="381"/>
      <c r="M754" s="381"/>
      <c r="N754" s="381"/>
      <c r="O754" s="381"/>
      <c r="P754" s="381"/>
      <c r="Q754" s="381"/>
      <c r="R754" s="381"/>
      <c r="S754" s="381"/>
      <c r="T754" s="381"/>
      <c r="U754" s="381"/>
    </row>
    <row r="755">
      <c r="A755" s="381"/>
      <c r="B755" s="381"/>
      <c r="C755" s="381"/>
      <c r="D755" s="381"/>
      <c r="E755" s="381"/>
      <c r="F755" s="381"/>
      <c r="G755" s="381"/>
      <c r="H755" s="381"/>
      <c r="I755" s="381"/>
      <c r="J755" s="381"/>
      <c r="K755" s="381"/>
      <c r="L755" s="381"/>
      <c r="M755" s="381"/>
      <c r="N755" s="381"/>
      <c r="O755" s="381"/>
      <c r="P755" s="381"/>
      <c r="Q755" s="381"/>
      <c r="R755" s="381"/>
      <c r="S755" s="381"/>
      <c r="T755" s="381"/>
      <c r="U755" s="381"/>
    </row>
    <row r="756">
      <c r="A756" s="381"/>
      <c r="B756" s="381"/>
      <c r="C756" s="381"/>
      <c r="D756" s="381"/>
      <c r="E756" s="381"/>
      <c r="F756" s="381"/>
      <c r="G756" s="381"/>
      <c r="H756" s="381"/>
      <c r="I756" s="381"/>
      <c r="J756" s="381"/>
      <c r="K756" s="381"/>
      <c r="L756" s="381"/>
      <c r="M756" s="381"/>
      <c r="N756" s="381"/>
      <c r="O756" s="381"/>
      <c r="P756" s="381"/>
      <c r="Q756" s="381"/>
      <c r="R756" s="381"/>
      <c r="S756" s="381"/>
      <c r="T756" s="381"/>
      <c r="U756" s="381"/>
    </row>
    <row r="757">
      <c r="A757" s="381"/>
      <c r="B757" s="381"/>
      <c r="C757" s="381"/>
      <c r="D757" s="381"/>
      <c r="E757" s="381"/>
      <c r="F757" s="381"/>
      <c r="G757" s="381"/>
      <c r="H757" s="381"/>
      <c r="I757" s="381"/>
      <c r="J757" s="381"/>
      <c r="K757" s="381"/>
      <c r="L757" s="381"/>
      <c r="M757" s="381"/>
      <c r="N757" s="381"/>
      <c r="O757" s="381"/>
      <c r="P757" s="381"/>
      <c r="Q757" s="381"/>
      <c r="R757" s="381"/>
      <c r="S757" s="381"/>
      <c r="T757" s="381"/>
      <c r="U757" s="381"/>
    </row>
    <row r="758">
      <c r="A758" s="381"/>
      <c r="B758" s="381"/>
      <c r="C758" s="381"/>
      <c r="D758" s="381"/>
      <c r="E758" s="381"/>
      <c r="F758" s="381"/>
      <c r="G758" s="381"/>
      <c r="H758" s="381"/>
      <c r="I758" s="381"/>
      <c r="J758" s="381"/>
      <c r="K758" s="381"/>
      <c r="L758" s="381"/>
      <c r="M758" s="381"/>
      <c r="N758" s="381"/>
      <c r="O758" s="381"/>
      <c r="P758" s="381"/>
      <c r="Q758" s="381"/>
      <c r="R758" s="381"/>
      <c r="S758" s="381"/>
      <c r="T758" s="381"/>
      <c r="U758" s="381"/>
    </row>
    <row r="759">
      <c r="A759" s="381"/>
      <c r="B759" s="381"/>
      <c r="C759" s="381"/>
      <c r="D759" s="381"/>
      <c r="E759" s="381"/>
      <c r="F759" s="381"/>
      <c r="G759" s="381"/>
      <c r="H759" s="381"/>
      <c r="I759" s="381"/>
      <c r="J759" s="381"/>
      <c r="K759" s="381"/>
      <c r="L759" s="381"/>
      <c r="M759" s="381"/>
      <c r="N759" s="381"/>
      <c r="O759" s="381"/>
      <c r="P759" s="381"/>
      <c r="Q759" s="381"/>
      <c r="R759" s="381"/>
      <c r="S759" s="381"/>
      <c r="T759" s="381"/>
      <c r="U759" s="381"/>
    </row>
    <row r="760">
      <c r="A760" s="381"/>
      <c r="B760" s="381"/>
      <c r="C760" s="381"/>
      <c r="D760" s="381"/>
      <c r="E760" s="381"/>
      <c r="F760" s="381"/>
      <c r="G760" s="381"/>
      <c r="H760" s="381"/>
      <c r="I760" s="381"/>
      <c r="J760" s="381"/>
      <c r="K760" s="381"/>
      <c r="L760" s="381"/>
      <c r="M760" s="381"/>
      <c r="N760" s="381"/>
      <c r="O760" s="381"/>
      <c r="P760" s="381"/>
      <c r="Q760" s="381"/>
      <c r="R760" s="381"/>
      <c r="S760" s="381"/>
      <c r="T760" s="381"/>
      <c r="U760" s="381"/>
    </row>
    <row r="761">
      <c r="A761" s="381"/>
      <c r="B761" s="381"/>
      <c r="C761" s="381"/>
      <c r="D761" s="381"/>
      <c r="E761" s="381"/>
      <c r="F761" s="381"/>
      <c r="G761" s="381"/>
      <c r="H761" s="381"/>
      <c r="I761" s="381"/>
      <c r="J761" s="381"/>
      <c r="K761" s="381"/>
      <c r="L761" s="381"/>
      <c r="M761" s="381"/>
      <c r="N761" s="381"/>
      <c r="O761" s="381"/>
      <c r="P761" s="381"/>
      <c r="Q761" s="381"/>
      <c r="R761" s="381"/>
      <c r="S761" s="381"/>
      <c r="T761" s="381"/>
      <c r="U761" s="381"/>
    </row>
    <row r="762">
      <c r="A762" s="381"/>
      <c r="B762" s="381"/>
      <c r="C762" s="381"/>
      <c r="D762" s="381"/>
      <c r="E762" s="381"/>
      <c r="F762" s="381"/>
      <c r="G762" s="381"/>
      <c r="H762" s="381"/>
      <c r="I762" s="381"/>
      <c r="J762" s="381"/>
      <c r="K762" s="381"/>
      <c r="L762" s="381"/>
      <c r="M762" s="381"/>
      <c r="N762" s="381"/>
      <c r="O762" s="381"/>
      <c r="P762" s="381"/>
      <c r="Q762" s="381"/>
      <c r="R762" s="381"/>
      <c r="S762" s="381"/>
      <c r="T762" s="381"/>
      <c r="U762" s="381"/>
    </row>
    <row r="763">
      <c r="A763" s="381"/>
      <c r="B763" s="381"/>
      <c r="C763" s="381"/>
      <c r="D763" s="381"/>
      <c r="E763" s="381"/>
      <c r="F763" s="381"/>
      <c r="G763" s="381"/>
      <c r="H763" s="381"/>
      <c r="I763" s="381"/>
      <c r="J763" s="381"/>
      <c r="K763" s="381"/>
      <c r="L763" s="381"/>
      <c r="M763" s="381"/>
      <c r="N763" s="381"/>
      <c r="O763" s="381"/>
      <c r="P763" s="381"/>
      <c r="Q763" s="381"/>
      <c r="R763" s="381"/>
      <c r="S763" s="381"/>
      <c r="T763" s="381"/>
      <c r="U763" s="381"/>
    </row>
    <row r="764">
      <c r="A764" s="381"/>
      <c r="B764" s="381"/>
      <c r="C764" s="381"/>
      <c r="D764" s="381"/>
      <c r="E764" s="381"/>
      <c r="F764" s="381"/>
      <c r="G764" s="381"/>
      <c r="H764" s="381"/>
      <c r="I764" s="381"/>
      <c r="J764" s="381"/>
      <c r="K764" s="381"/>
      <c r="L764" s="381"/>
      <c r="M764" s="381"/>
      <c r="N764" s="381"/>
      <c r="O764" s="381"/>
      <c r="P764" s="381"/>
      <c r="Q764" s="381"/>
      <c r="R764" s="381"/>
      <c r="S764" s="381"/>
      <c r="T764" s="381"/>
      <c r="U764" s="381"/>
    </row>
    <row r="765">
      <c r="A765" s="381"/>
      <c r="B765" s="381"/>
      <c r="C765" s="381"/>
      <c r="D765" s="381"/>
      <c r="E765" s="381"/>
      <c r="F765" s="381"/>
      <c r="G765" s="381"/>
      <c r="H765" s="381"/>
      <c r="I765" s="381"/>
      <c r="J765" s="381"/>
      <c r="K765" s="381"/>
      <c r="L765" s="381"/>
      <c r="M765" s="381"/>
      <c r="N765" s="381"/>
      <c r="O765" s="381"/>
      <c r="P765" s="381"/>
      <c r="Q765" s="381"/>
      <c r="R765" s="381"/>
      <c r="S765" s="381"/>
      <c r="T765" s="381"/>
      <c r="U765" s="381"/>
    </row>
    <row r="766">
      <c r="A766" s="381"/>
      <c r="B766" s="381"/>
      <c r="C766" s="381"/>
      <c r="D766" s="381"/>
      <c r="E766" s="381"/>
      <c r="F766" s="381"/>
      <c r="G766" s="381"/>
      <c r="H766" s="381"/>
      <c r="I766" s="381"/>
      <c r="J766" s="381"/>
      <c r="K766" s="381"/>
      <c r="L766" s="381"/>
      <c r="M766" s="381"/>
      <c r="N766" s="381"/>
      <c r="O766" s="381"/>
      <c r="P766" s="381"/>
      <c r="Q766" s="381"/>
      <c r="R766" s="381"/>
      <c r="S766" s="381"/>
      <c r="T766" s="381"/>
      <c r="U766" s="381"/>
    </row>
    <row r="767">
      <c r="A767" s="381"/>
      <c r="B767" s="381"/>
      <c r="C767" s="381"/>
      <c r="D767" s="381"/>
      <c r="E767" s="381"/>
      <c r="F767" s="381"/>
      <c r="G767" s="381"/>
      <c r="H767" s="381"/>
      <c r="I767" s="381"/>
      <c r="J767" s="381"/>
      <c r="K767" s="381"/>
      <c r="L767" s="381"/>
      <c r="M767" s="381"/>
      <c r="N767" s="381"/>
      <c r="O767" s="381"/>
      <c r="P767" s="381"/>
      <c r="Q767" s="381"/>
      <c r="R767" s="381"/>
      <c r="S767" s="381"/>
      <c r="T767" s="381"/>
      <c r="U767" s="381"/>
    </row>
    <row r="768">
      <c r="A768" s="381"/>
      <c r="B768" s="381"/>
      <c r="C768" s="381"/>
      <c r="D768" s="381"/>
      <c r="E768" s="381"/>
      <c r="F768" s="381"/>
      <c r="G768" s="381"/>
      <c r="H768" s="381"/>
      <c r="I768" s="381"/>
      <c r="J768" s="381"/>
      <c r="K768" s="381"/>
      <c r="L768" s="381"/>
      <c r="M768" s="381"/>
      <c r="N768" s="381"/>
      <c r="O768" s="381"/>
      <c r="P768" s="381"/>
      <c r="Q768" s="381"/>
      <c r="R768" s="381"/>
      <c r="S768" s="381"/>
      <c r="T768" s="381"/>
      <c r="U768" s="381"/>
    </row>
    <row r="769">
      <c r="A769" s="381"/>
      <c r="B769" s="381"/>
      <c r="C769" s="381"/>
      <c r="D769" s="381"/>
      <c r="E769" s="381"/>
      <c r="F769" s="381"/>
      <c r="G769" s="381"/>
      <c r="H769" s="381"/>
      <c r="I769" s="381"/>
      <c r="J769" s="381"/>
      <c r="K769" s="381"/>
      <c r="L769" s="381"/>
      <c r="M769" s="381"/>
      <c r="N769" s="381"/>
      <c r="O769" s="381"/>
      <c r="P769" s="381"/>
      <c r="Q769" s="381"/>
      <c r="R769" s="381"/>
      <c r="S769" s="381"/>
      <c r="T769" s="381"/>
      <c r="U769" s="381"/>
    </row>
    <row r="770">
      <c r="A770" s="381"/>
      <c r="B770" s="381"/>
      <c r="C770" s="381"/>
      <c r="D770" s="381"/>
      <c r="E770" s="381"/>
      <c r="F770" s="381"/>
      <c r="G770" s="381"/>
      <c r="H770" s="381"/>
      <c r="I770" s="381"/>
      <c r="J770" s="381"/>
      <c r="K770" s="381"/>
      <c r="L770" s="381"/>
      <c r="M770" s="381"/>
      <c r="N770" s="381"/>
      <c r="O770" s="381"/>
      <c r="P770" s="381"/>
      <c r="Q770" s="381"/>
      <c r="R770" s="381"/>
      <c r="S770" s="381"/>
      <c r="T770" s="381"/>
      <c r="U770" s="381"/>
    </row>
    <row r="771">
      <c r="A771" s="381"/>
      <c r="B771" s="381"/>
      <c r="C771" s="381"/>
      <c r="D771" s="381"/>
      <c r="E771" s="381"/>
      <c r="F771" s="381"/>
      <c r="G771" s="381"/>
      <c r="H771" s="381"/>
      <c r="I771" s="381"/>
      <c r="J771" s="381"/>
      <c r="K771" s="381"/>
      <c r="L771" s="381"/>
      <c r="M771" s="381"/>
      <c r="N771" s="381"/>
      <c r="O771" s="381"/>
      <c r="P771" s="381"/>
      <c r="Q771" s="381"/>
      <c r="R771" s="381"/>
      <c r="S771" s="381"/>
      <c r="T771" s="381"/>
      <c r="U771" s="381"/>
    </row>
    <row r="772">
      <c r="A772" s="381"/>
      <c r="B772" s="381"/>
      <c r="C772" s="381"/>
      <c r="D772" s="381"/>
      <c r="E772" s="381"/>
      <c r="F772" s="381"/>
      <c r="G772" s="381"/>
      <c r="H772" s="381"/>
      <c r="I772" s="381"/>
      <c r="J772" s="381"/>
      <c r="K772" s="381"/>
      <c r="L772" s="381"/>
      <c r="M772" s="381"/>
      <c r="N772" s="381"/>
      <c r="O772" s="381"/>
      <c r="P772" s="381"/>
      <c r="Q772" s="381"/>
      <c r="R772" s="381"/>
      <c r="S772" s="381"/>
      <c r="T772" s="381"/>
      <c r="U772" s="381"/>
    </row>
    <row r="773">
      <c r="A773" s="381"/>
      <c r="B773" s="381"/>
      <c r="C773" s="381"/>
      <c r="D773" s="381"/>
      <c r="E773" s="381"/>
      <c r="F773" s="381"/>
      <c r="G773" s="381"/>
      <c r="H773" s="381"/>
      <c r="I773" s="381"/>
      <c r="J773" s="381"/>
      <c r="K773" s="381"/>
      <c r="L773" s="381"/>
      <c r="M773" s="381"/>
      <c r="N773" s="381"/>
      <c r="O773" s="381"/>
      <c r="P773" s="381"/>
      <c r="Q773" s="381"/>
      <c r="R773" s="381"/>
      <c r="S773" s="381"/>
      <c r="T773" s="381"/>
      <c r="U773" s="381"/>
    </row>
    <row r="774">
      <c r="A774" s="381"/>
      <c r="B774" s="381"/>
      <c r="C774" s="381"/>
      <c r="D774" s="381"/>
      <c r="E774" s="381"/>
      <c r="F774" s="381"/>
      <c r="G774" s="381"/>
      <c r="H774" s="381"/>
      <c r="I774" s="381"/>
      <c r="J774" s="381"/>
      <c r="K774" s="381"/>
      <c r="L774" s="381"/>
      <c r="M774" s="381"/>
      <c r="N774" s="381"/>
      <c r="O774" s="381"/>
      <c r="P774" s="381"/>
      <c r="Q774" s="381"/>
      <c r="R774" s="381"/>
      <c r="S774" s="381"/>
      <c r="T774" s="381"/>
      <c r="U774" s="381"/>
    </row>
    <row r="775">
      <c r="A775" s="381"/>
      <c r="B775" s="381"/>
      <c r="C775" s="381"/>
      <c r="D775" s="381"/>
      <c r="E775" s="381"/>
      <c r="F775" s="381"/>
      <c r="G775" s="381"/>
      <c r="H775" s="381"/>
      <c r="I775" s="381"/>
      <c r="J775" s="381"/>
      <c r="K775" s="381"/>
      <c r="L775" s="381"/>
      <c r="M775" s="381"/>
      <c r="N775" s="381"/>
      <c r="O775" s="381"/>
      <c r="P775" s="381"/>
      <c r="Q775" s="381"/>
      <c r="R775" s="381"/>
      <c r="S775" s="381"/>
      <c r="T775" s="381"/>
      <c r="U775" s="381"/>
    </row>
    <row r="776">
      <c r="A776" s="381"/>
      <c r="B776" s="381"/>
      <c r="C776" s="381"/>
      <c r="D776" s="381"/>
      <c r="E776" s="381"/>
      <c r="F776" s="381"/>
      <c r="G776" s="381"/>
      <c r="H776" s="381"/>
      <c r="I776" s="381"/>
      <c r="J776" s="381"/>
      <c r="K776" s="381"/>
      <c r="L776" s="381"/>
      <c r="M776" s="381"/>
      <c r="N776" s="381"/>
      <c r="O776" s="381"/>
      <c r="P776" s="381"/>
      <c r="Q776" s="381"/>
      <c r="R776" s="381"/>
      <c r="S776" s="381"/>
      <c r="T776" s="381"/>
      <c r="U776" s="381"/>
    </row>
    <row r="777">
      <c r="A777" s="381"/>
      <c r="B777" s="381"/>
      <c r="C777" s="381"/>
      <c r="D777" s="381"/>
      <c r="E777" s="381"/>
      <c r="F777" s="381"/>
      <c r="G777" s="381"/>
      <c r="H777" s="381"/>
      <c r="I777" s="381"/>
      <c r="J777" s="381"/>
      <c r="K777" s="381"/>
      <c r="L777" s="381"/>
      <c r="M777" s="381"/>
      <c r="N777" s="381"/>
      <c r="O777" s="381"/>
      <c r="P777" s="381"/>
      <c r="Q777" s="381"/>
      <c r="R777" s="381"/>
      <c r="S777" s="381"/>
      <c r="T777" s="381"/>
      <c r="U777" s="381"/>
    </row>
    <row r="778">
      <c r="A778" s="381"/>
      <c r="B778" s="381"/>
      <c r="C778" s="381"/>
      <c r="D778" s="381"/>
      <c r="E778" s="381"/>
      <c r="F778" s="381"/>
      <c r="G778" s="381"/>
      <c r="H778" s="381"/>
      <c r="I778" s="381"/>
      <c r="J778" s="381"/>
      <c r="K778" s="381"/>
      <c r="L778" s="381"/>
      <c r="M778" s="381"/>
      <c r="N778" s="381"/>
      <c r="O778" s="381"/>
      <c r="P778" s="381"/>
      <c r="Q778" s="381"/>
      <c r="R778" s="381"/>
      <c r="S778" s="381"/>
      <c r="T778" s="381"/>
      <c r="U778" s="381"/>
    </row>
    <row r="779">
      <c r="A779" s="381"/>
      <c r="B779" s="381"/>
      <c r="C779" s="381"/>
      <c r="D779" s="381"/>
      <c r="E779" s="381"/>
      <c r="F779" s="381"/>
      <c r="G779" s="381"/>
      <c r="H779" s="381"/>
      <c r="I779" s="381"/>
      <c r="J779" s="381"/>
      <c r="K779" s="381"/>
      <c r="L779" s="381"/>
      <c r="M779" s="381"/>
      <c r="N779" s="381"/>
      <c r="O779" s="381"/>
      <c r="P779" s="381"/>
      <c r="Q779" s="381"/>
      <c r="R779" s="381"/>
      <c r="S779" s="381"/>
      <c r="T779" s="381"/>
      <c r="U779" s="381"/>
    </row>
    <row r="780">
      <c r="A780" s="381"/>
      <c r="B780" s="381"/>
      <c r="C780" s="381"/>
      <c r="D780" s="381"/>
      <c r="E780" s="381"/>
      <c r="F780" s="381"/>
      <c r="G780" s="381"/>
      <c r="H780" s="381"/>
      <c r="I780" s="381"/>
      <c r="J780" s="381"/>
      <c r="K780" s="381"/>
      <c r="L780" s="381"/>
      <c r="M780" s="381"/>
      <c r="N780" s="381"/>
      <c r="O780" s="381"/>
      <c r="P780" s="381"/>
      <c r="Q780" s="381"/>
      <c r="R780" s="381"/>
      <c r="S780" s="381"/>
      <c r="T780" s="381"/>
      <c r="U780" s="381"/>
    </row>
    <row r="781">
      <c r="A781" s="381"/>
      <c r="B781" s="381"/>
      <c r="C781" s="381"/>
      <c r="D781" s="381"/>
      <c r="E781" s="381"/>
      <c r="F781" s="381"/>
      <c r="G781" s="381"/>
      <c r="H781" s="381"/>
      <c r="I781" s="381"/>
      <c r="J781" s="381"/>
      <c r="K781" s="381"/>
      <c r="L781" s="381"/>
      <c r="M781" s="381"/>
      <c r="N781" s="381"/>
      <c r="O781" s="381"/>
      <c r="P781" s="381"/>
      <c r="Q781" s="381"/>
      <c r="R781" s="381"/>
      <c r="S781" s="381"/>
      <c r="T781" s="381"/>
      <c r="U781" s="381"/>
    </row>
    <row r="782">
      <c r="A782" s="381"/>
      <c r="B782" s="381"/>
      <c r="C782" s="381"/>
      <c r="D782" s="381"/>
      <c r="E782" s="381"/>
      <c r="F782" s="381"/>
      <c r="G782" s="381"/>
      <c r="H782" s="381"/>
      <c r="I782" s="381"/>
      <c r="J782" s="381"/>
      <c r="K782" s="381"/>
      <c r="L782" s="381"/>
      <c r="M782" s="381"/>
      <c r="N782" s="381"/>
      <c r="O782" s="381"/>
      <c r="P782" s="381"/>
      <c r="Q782" s="381"/>
      <c r="R782" s="381"/>
      <c r="S782" s="381"/>
      <c r="T782" s="381"/>
      <c r="U782" s="381"/>
    </row>
    <row r="783">
      <c r="A783" s="381"/>
      <c r="B783" s="381"/>
      <c r="C783" s="381"/>
      <c r="D783" s="381"/>
      <c r="E783" s="381"/>
      <c r="F783" s="381"/>
      <c r="G783" s="381"/>
      <c r="H783" s="381"/>
      <c r="I783" s="381"/>
      <c r="J783" s="381"/>
      <c r="K783" s="381"/>
      <c r="L783" s="381"/>
      <c r="M783" s="381"/>
      <c r="N783" s="381"/>
      <c r="O783" s="381"/>
      <c r="P783" s="381"/>
      <c r="Q783" s="381"/>
      <c r="R783" s="381"/>
      <c r="S783" s="381"/>
      <c r="T783" s="381"/>
      <c r="U783" s="381"/>
    </row>
    <row r="784">
      <c r="A784" s="381"/>
      <c r="B784" s="381"/>
      <c r="C784" s="381"/>
      <c r="D784" s="381"/>
      <c r="E784" s="381"/>
      <c r="F784" s="381"/>
      <c r="G784" s="381"/>
      <c r="H784" s="381"/>
      <c r="I784" s="381"/>
      <c r="J784" s="381"/>
      <c r="K784" s="381"/>
      <c r="L784" s="381"/>
      <c r="M784" s="381"/>
      <c r="N784" s="381"/>
      <c r="O784" s="381"/>
      <c r="P784" s="381"/>
      <c r="Q784" s="381"/>
      <c r="R784" s="381"/>
      <c r="S784" s="381"/>
      <c r="T784" s="381"/>
      <c r="U784" s="381"/>
    </row>
    <row r="785">
      <c r="A785" s="381"/>
      <c r="B785" s="381"/>
      <c r="C785" s="381"/>
      <c r="D785" s="381"/>
      <c r="E785" s="381"/>
      <c r="F785" s="381"/>
      <c r="G785" s="381"/>
      <c r="H785" s="381"/>
      <c r="I785" s="381"/>
      <c r="J785" s="381"/>
      <c r="K785" s="381"/>
      <c r="L785" s="381"/>
      <c r="M785" s="381"/>
      <c r="N785" s="381"/>
      <c r="O785" s="381"/>
      <c r="P785" s="381"/>
      <c r="Q785" s="381"/>
      <c r="R785" s="381"/>
      <c r="S785" s="381"/>
      <c r="T785" s="381"/>
      <c r="U785" s="381"/>
    </row>
    <row r="786">
      <c r="A786" s="381"/>
      <c r="B786" s="381"/>
      <c r="C786" s="381"/>
      <c r="D786" s="381"/>
      <c r="E786" s="381"/>
      <c r="F786" s="381"/>
      <c r="G786" s="381"/>
      <c r="H786" s="381"/>
      <c r="I786" s="381"/>
      <c r="J786" s="381"/>
      <c r="K786" s="381"/>
      <c r="L786" s="381"/>
      <c r="M786" s="381"/>
      <c r="N786" s="381"/>
      <c r="O786" s="381"/>
      <c r="P786" s="381"/>
      <c r="Q786" s="381"/>
      <c r="R786" s="381"/>
      <c r="S786" s="381"/>
      <c r="T786" s="381"/>
      <c r="U786" s="381"/>
    </row>
    <row r="787">
      <c r="A787" s="381"/>
      <c r="B787" s="381"/>
      <c r="C787" s="381"/>
      <c r="D787" s="381"/>
      <c r="E787" s="381"/>
      <c r="F787" s="381"/>
      <c r="G787" s="381"/>
      <c r="H787" s="381"/>
      <c r="I787" s="381"/>
      <c r="J787" s="381"/>
      <c r="K787" s="381"/>
      <c r="L787" s="381"/>
      <c r="M787" s="381"/>
      <c r="N787" s="381"/>
      <c r="O787" s="381"/>
      <c r="P787" s="381"/>
      <c r="Q787" s="381"/>
      <c r="R787" s="381"/>
      <c r="S787" s="381"/>
      <c r="T787" s="381"/>
      <c r="U787" s="381"/>
    </row>
    <row r="788">
      <c r="A788" s="381"/>
      <c r="B788" s="381"/>
      <c r="C788" s="381"/>
      <c r="D788" s="381"/>
      <c r="E788" s="381"/>
      <c r="F788" s="381"/>
      <c r="G788" s="381"/>
      <c r="H788" s="381"/>
      <c r="I788" s="381"/>
      <c r="J788" s="381"/>
      <c r="K788" s="381"/>
      <c r="L788" s="381"/>
      <c r="M788" s="381"/>
      <c r="N788" s="381"/>
      <c r="O788" s="381"/>
      <c r="P788" s="381"/>
      <c r="Q788" s="381"/>
      <c r="R788" s="381"/>
      <c r="S788" s="381"/>
      <c r="T788" s="381"/>
      <c r="U788" s="381"/>
    </row>
    <row r="789">
      <c r="A789" s="381"/>
      <c r="B789" s="381"/>
      <c r="C789" s="381"/>
      <c r="D789" s="381"/>
      <c r="E789" s="381"/>
      <c r="F789" s="381"/>
      <c r="G789" s="381"/>
      <c r="H789" s="381"/>
      <c r="I789" s="381"/>
      <c r="J789" s="381"/>
      <c r="K789" s="381"/>
      <c r="L789" s="381"/>
      <c r="M789" s="381"/>
      <c r="N789" s="381"/>
      <c r="O789" s="381"/>
      <c r="P789" s="381"/>
      <c r="Q789" s="381"/>
      <c r="R789" s="381"/>
      <c r="S789" s="381"/>
      <c r="T789" s="381"/>
      <c r="U789" s="381"/>
    </row>
    <row r="790">
      <c r="A790" s="381"/>
      <c r="B790" s="381"/>
      <c r="C790" s="381"/>
      <c r="D790" s="381"/>
      <c r="E790" s="381"/>
      <c r="F790" s="381"/>
      <c r="G790" s="381"/>
      <c r="H790" s="381"/>
      <c r="I790" s="381"/>
      <c r="J790" s="381"/>
      <c r="K790" s="381"/>
      <c r="L790" s="381"/>
      <c r="M790" s="381"/>
      <c r="N790" s="381"/>
      <c r="O790" s="381"/>
      <c r="P790" s="381"/>
      <c r="Q790" s="381"/>
      <c r="R790" s="381"/>
      <c r="S790" s="381"/>
      <c r="T790" s="381"/>
      <c r="U790" s="381"/>
    </row>
    <row r="791">
      <c r="A791" s="381"/>
      <c r="B791" s="381"/>
      <c r="C791" s="381"/>
      <c r="D791" s="381"/>
      <c r="E791" s="381"/>
      <c r="F791" s="381"/>
      <c r="G791" s="381"/>
      <c r="H791" s="381"/>
      <c r="I791" s="381"/>
      <c r="J791" s="381"/>
      <c r="K791" s="381"/>
      <c r="L791" s="381"/>
      <c r="M791" s="381"/>
      <c r="N791" s="381"/>
      <c r="O791" s="381"/>
      <c r="P791" s="381"/>
      <c r="Q791" s="381"/>
      <c r="R791" s="381"/>
      <c r="S791" s="381"/>
      <c r="T791" s="381"/>
      <c r="U791" s="381"/>
    </row>
    <row r="792">
      <c r="A792" s="381"/>
      <c r="B792" s="381"/>
      <c r="C792" s="381"/>
      <c r="D792" s="381"/>
      <c r="E792" s="381"/>
      <c r="F792" s="381"/>
      <c r="G792" s="381"/>
      <c r="H792" s="381"/>
      <c r="I792" s="381"/>
      <c r="J792" s="381"/>
      <c r="K792" s="381"/>
      <c r="L792" s="381"/>
      <c r="M792" s="381"/>
      <c r="N792" s="381"/>
      <c r="O792" s="381"/>
      <c r="P792" s="381"/>
      <c r="Q792" s="381"/>
      <c r="R792" s="381"/>
      <c r="S792" s="381"/>
      <c r="T792" s="381"/>
      <c r="U792" s="381"/>
    </row>
    <row r="793">
      <c r="A793" s="381"/>
      <c r="B793" s="381"/>
      <c r="C793" s="381"/>
      <c r="D793" s="381"/>
      <c r="E793" s="381"/>
      <c r="F793" s="381"/>
      <c r="G793" s="381"/>
      <c r="H793" s="381"/>
      <c r="I793" s="381"/>
      <c r="J793" s="381"/>
      <c r="K793" s="381"/>
      <c r="L793" s="381"/>
      <c r="M793" s="381"/>
      <c r="N793" s="381"/>
      <c r="O793" s="381"/>
      <c r="P793" s="381"/>
      <c r="Q793" s="381"/>
      <c r="R793" s="381"/>
      <c r="S793" s="381"/>
      <c r="T793" s="381"/>
      <c r="U793" s="381"/>
    </row>
    <row r="794">
      <c r="A794" s="381"/>
      <c r="B794" s="381"/>
      <c r="C794" s="381"/>
      <c r="D794" s="381"/>
      <c r="E794" s="381"/>
      <c r="F794" s="381"/>
      <c r="G794" s="381"/>
      <c r="H794" s="381"/>
      <c r="I794" s="381"/>
      <c r="J794" s="381"/>
      <c r="K794" s="381"/>
      <c r="L794" s="381"/>
      <c r="M794" s="381"/>
      <c r="N794" s="381"/>
      <c r="O794" s="381"/>
      <c r="P794" s="381"/>
      <c r="Q794" s="381"/>
      <c r="R794" s="381"/>
      <c r="S794" s="381"/>
      <c r="T794" s="381"/>
      <c r="U794" s="381"/>
    </row>
    <row r="795">
      <c r="A795" s="381"/>
      <c r="B795" s="381"/>
      <c r="C795" s="381"/>
      <c r="D795" s="381"/>
      <c r="E795" s="381"/>
      <c r="F795" s="381"/>
      <c r="G795" s="381"/>
      <c r="H795" s="381"/>
      <c r="I795" s="381"/>
      <c r="J795" s="381"/>
      <c r="K795" s="381"/>
      <c r="L795" s="381"/>
      <c r="M795" s="381"/>
      <c r="N795" s="381"/>
      <c r="O795" s="381"/>
      <c r="P795" s="381"/>
      <c r="Q795" s="381"/>
      <c r="R795" s="381"/>
      <c r="S795" s="381"/>
      <c r="T795" s="381"/>
      <c r="U795" s="381"/>
    </row>
    <row r="796">
      <c r="A796" s="381"/>
      <c r="B796" s="381"/>
      <c r="C796" s="381"/>
      <c r="D796" s="381"/>
      <c r="E796" s="381"/>
      <c r="F796" s="381"/>
      <c r="G796" s="381"/>
      <c r="H796" s="381"/>
      <c r="I796" s="381"/>
      <c r="J796" s="381"/>
      <c r="K796" s="381"/>
      <c r="L796" s="381"/>
      <c r="M796" s="381"/>
      <c r="N796" s="381"/>
      <c r="O796" s="381"/>
      <c r="P796" s="381"/>
      <c r="Q796" s="381"/>
      <c r="R796" s="381"/>
      <c r="S796" s="381"/>
      <c r="T796" s="381"/>
      <c r="U796" s="381"/>
    </row>
    <row r="797">
      <c r="A797" s="381"/>
      <c r="B797" s="381"/>
      <c r="C797" s="381"/>
      <c r="D797" s="381"/>
      <c r="E797" s="381"/>
      <c r="F797" s="381"/>
      <c r="G797" s="381"/>
      <c r="H797" s="381"/>
      <c r="I797" s="381"/>
      <c r="J797" s="381"/>
      <c r="K797" s="381"/>
      <c r="L797" s="381"/>
      <c r="M797" s="381"/>
      <c r="N797" s="381"/>
      <c r="O797" s="381"/>
      <c r="P797" s="381"/>
      <c r="Q797" s="381"/>
      <c r="R797" s="381"/>
      <c r="S797" s="381"/>
      <c r="T797" s="381"/>
      <c r="U797" s="381"/>
    </row>
    <row r="798">
      <c r="A798" s="381"/>
      <c r="B798" s="381"/>
      <c r="C798" s="381"/>
      <c r="D798" s="381"/>
      <c r="E798" s="381"/>
      <c r="F798" s="381"/>
      <c r="G798" s="381"/>
      <c r="H798" s="381"/>
      <c r="I798" s="381"/>
      <c r="J798" s="381"/>
      <c r="K798" s="381"/>
      <c r="L798" s="381"/>
      <c r="M798" s="381"/>
      <c r="N798" s="381"/>
      <c r="O798" s="381"/>
      <c r="P798" s="381"/>
      <c r="Q798" s="381"/>
      <c r="R798" s="381"/>
      <c r="S798" s="381"/>
      <c r="T798" s="381"/>
      <c r="U798" s="381"/>
    </row>
    <row r="799">
      <c r="A799" s="381"/>
      <c r="B799" s="381"/>
      <c r="C799" s="381"/>
      <c r="D799" s="381"/>
      <c r="E799" s="381"/>
      <c r="F799" s="381"/>
      <c r="G799" s="381"/>
      <c r="H799" s="381"/>
      <c r="I799" s="381"/>
      <c r="J799" s="381"/>
      <c r="K799" s="381"/>
      <c r="L799" s="381"/>
      <c r="M799" s="381"/>
      <c r="N799" s="381"/>
      <c r="O799" s="381"/>
      <c r="P799" s="381"/>
      <c r="Q799" s="381"/>
      <c r="R799" s="381"/>
      <c r="S799" s="381"/>
      <c r="T799" s="381"/>
      <c r="U799" s="381"/>
    </row>
    <row r="800">
      <c r="A800" s="381"/>
      <c r="B800" s="381"/>
      <c r="C800" s="381"/>
      <c r="D800" s="381"/>
      <c r="E800" s="381"/>
      <c r="F800" s="381"/>
      <c r="G800" s="381"/>
      <c r="H800" s="381"/>
      <c r="I800" s="381"/>
      <c r="J800" s="381"/>
      <c r="K800" s="381"/>
      <c r="L800" s="381"/>
      <c r="M800" s="381"/>
      <c r="N800" s="381"/>
      <c r="O800" s="381"/>
      <c r="P800" s="381"/>
      <c r="Q800" s="381"/>
      <c r="R800" s="381"/>
      <c r="S800" s="381"/>
      <c r="T800" s="381"/>
      <c r="U800" s="381"/>
    </row>
    <row r="801">
      <c r="A801" s="381"/>
      <c r="B801" s="381"/>
      <c r="C801" s="381"/>
      <c r="D801" s="381"/>
      <c r="E801" s="381"/>
      <c r="F801" s="381"/>
      <c r="G801" s="381"/>
      <c r="H801" s="381"/>
      <c r="I801" s="381"/>
      <c r="J801" s="381"/>
      <c r="K801" s="381"/>
      <c r="L801" s="381"/>
      <c r="M801" s="381"/>
      <c r="N801" s="381"/>
      <c r="O801" s="381"/>
      <c r="P801" s="381"/>
      <c r="Q801" s="381"/>
      <c r="R801" s="381"/>
      <c r="S801" s="381"/>
      <c r="T801" s="381"/>
      <c r="U801" s="381"/>
    </row>
    <row r="802">
      <c r="A802" s="381"/>
      <c r="B802" s="381"/>
      <c r="C802" s="381"/>
      <c r="D802" s="381"/>
      <c r="E802" s="381"/>
      <c r="F802" s="381"/>
      <c r="G802" s="381"/>
      <c r="H802" s="381"/>
      <c r="I802" s="381"/>
      <c r="J802" s="381"/>
      <c r="K802" s="381"/>
      <c r="L802" s="381"/>
      <c r="M802" s="381"/>
      <c r="N802" s="381"/>
      <c r="O802" s="381"/>
      <c r="P802" s="381"/>
      <c r="Q802" s="381"/>
      <c r="R802" s="381"/>
      <c r="S802" s="381"/>
      <c r="T802" s="381"/>
      <c r="U802" s="381"/>
    </row>
    <row r="803">
      <c r="A803" s="381"/>
      <c r="B803" s="381"/>
      <c r="C803" s="381"/>
      <c r="D803" s="381"/>
      <c r="E803" s="381"/>
      <c r="F803" s="381"/>
      <c r="G803" s="381"/>
      <c r="H803" s="381"/>
      <c r="I803" s="381"/>
      <c r="J803" s="381"/>
      <c r="K803" s="381"/>
      <c r="L803" s="381"/>
      <c r="M803" s="381"/>
      <c r="N803" s="381"/>
      <c r="O803" s="381"/>
      <c r="P803" s="381"/>
      <c r="Q803" s="381"/>
      <c r="R803" s="381"/>
      <c r="S803" s="381"/>
      <c r="T803" s="381"/>
      <c r="U803" s="381"/>
    </row>
    <row r="804">
      <c r="A804" s="381"/>
      <c r="B804" s="381"/>
      <c r="C804" s="381"/>
      <c r="D804" s="381"/>
      <c r="E804" s="381"/>
      <c r="F804" s="381"/>
      <c r="G804" s="381"/>
      <c r="H804" s="381"/>
      <c r="I804" s="381"/>
      <c r="J804" s="381"/>
      <c r="K804" s="381"/>
      <c r="L804" s="381"/>
      <c r="M804" s="381"/>
      <c r="N804" s="381"/>
      <c r="O804" s="381"/>
      <c r="P804" s="381"/>
      <c r="Q804" s="381"/>
      <c r="R804" s="381"/>
      <c r="S804" s="381"/>
      <c r="T804" s="381"/>
      <c r="U804" s="381"/>
    </row>
    <row r="805">
      <c r="A805" s="381"/>
      <c r="B805" s="381"/>
      <c r="C805" s="381"/>
      <c r="D805" s="381"/>
      <c r="E805" s="381"/>
      <c r="F805" s="381"/>
      <c r="G805" s="381"/>
      <c r="H805" s="381"/>
      <c r="I805" s="381"/>
      <c r="J805" s="381"/>
      <c r="K805" s="381"/>
      <c r="L805" s="381"/>
      <c r="M805" s="381"/>
      <c r="N805" s="381"/>
      <c r="O805" s="381"/>
      <c r="P805" s="381"/>
      <c r="Q805" s="381"/>
      <c r="R805" s="381"/>
      <c r="S805" s="381"/>
      <c r="T805" s="381"/>
      <c r="U805" s="381"/>
    </row>
    <row r="806">
      <c r="A806" s="381"/>
      <c r="B806" s="381"/>
      <c r="C806" s="381"/>
      <c r="D806" s="381"/>
      <c r="E806" s="381"/>
      <c r="F806" s="381"/>
      <c r="G806" s="381"/>
      <c r="H806" s="381"/>
      <c r="I806" s="381"/>
      <c r="J806" s="381"/>
      <c r="K806" s="381"/>
      <c r="L806" s="381"/>
      <c r="M806" s="381"/>
      <c r="N806" s="381"/>
      <c r="O806" s="381"/>
      <c r="P806" s="381"/>
      <c r="Q806" s="381"/>
      <c r="R806" s="381"/>
      <c r="S806" s="381"/>
      <c r="T806" s="381"/>
      <c r="U806" s="381"/>
    </row>
    <row r="807">
      <c r="A807" s="381"/>
      <c r="B807" s="381"/>
      <c r="C807" s="381"/>
      <c r="D807" s="381"/>
      <c r="E807" s="381"/>
      <c r="F807" s="381"/>
      <c r="G807" s="381"/>
      <c r="H807" s="381"/>
      <c r="I807" s="381"/>
      <c r="J807" s="381"/>
      <c r="K807" s="381"/>
      <c r="L807" s="381"/>
      <c r="M807" s="381"/>
      <c r="N807" s="381"/>
      <c r="O807" s="381"/>
      <c r="P807" s="381"/>
      <c r="Q807" s="381"/>
      <c r="R807" s="381"/>
      <c r="S807" s="381"/>
      <c r="T807" s="381"/>
      <c r="U807" s="381"/>
    </row>
    <row r="808">
      <c r="A808" s="381"/>
      <c r="B808" s="381"/>
      <c r="C808" s="381"/>
      <c r="D808" s="381"/>
      <c r="E808" s="381"/>
      <c r="F808" s="381"/>
      <c r="G808" s="381"/>
      <c r="H808" s="381"/>
      <c r="I808" s="381"/>
      <c r="J808" s="381"/>
      <c r="K808" s="381"/>
      <c r="L808" s="381"/>
      <c r="M808" s="381"/>
      <c r="N808" s="381"/>
      <c r="O808" s="381"/>
      <c r="P808" s="381"/>
      <c r="Q808" s="381"/>
      <c r="R808" s="381"/>
      <c r="S808" s="381"/>
      <c r="T808" s="381"/>
      <c r="U808" s="381"/>
    </row>
    <row r="809">
      <c r="A809" s="381"/>
      <c r="B809" s="381"/>
      <c r="C809" s="381"/>
      <c r="D809" s="381"/>
      <c r="E809" s="381"/>
      <c r="F809" s="381"/>
      <c r="G809" s="381"/>
      <c r="H809" s="381"/>
      <c r="I809" s="381"/>
      <c r="J809" s="381"/>
      <c r="K809" s="381"/>
      <c r="L809" s="381"/>
      <c r="M809" s="381"/>
      <c r="N809" s="381"/>
      <c r="O809" s="381"/>
      <c r="P809" s="381"/>
      <c r="Q809" s="381"/>
      <c r="R809" s="381"/>
      <c r="S809" s="381"/>
      <c r="T809" s="381"/>
      <c r="U809" s="381"/>
    </row>
    <row r="810">
      <c r="A810" s="381"/>
      <c r="B810" s="381"/>
      <c r="C810" s="381"/>
      <c r="D810" s="381"/>
      <c r="E810" s="381"/>
      <c r="F810" s="381"/>
      <c r="G810" s="381"/>
      <c r="H810" s="381"/>
      <c r="I810" s="381"/>
      <c r="J810" s="381"/>
      <c r="K810" s="381"/>
      <c r="L810" s="381"/>
      <c r="M810" s="381"/>
      <c r="N810" s="381"/>
      <c r="O810" s="381"/>
      <c r="P810" s="381"/>
      <c r="Q810" s="381"/>
      <c r="R810" s="381"/>
      <c r="S810" s="381"/>
      <c r="T810" s="381"/>
      <c r="U810" s="381"/>
    </row>
    <row r="811">
      <c r="A811" s="381"/>
      <c r="B811" s="381"/>
      <c r="C811" s="381"/>
      <c r="D811" s="381"/>
      <c r="E811" s="381"/>
      <c r="F811" s="381"/>
      <c r="G811" s="381"/>
      <c r="H811" s="381"/>
      <c r="I811" s="381"/>
      <c r="J811" s="381"/>
      <c r="K811" s="381"/>
      <c r="L811" s="381"/>
      <c r="M811" s="381"/>
      <c r="N811" s="381"/>
      <c r="O811" s="381"/>
      <c r="P811" s="381"/>
      <c r="Q811" s="381"/>
      <c r="R811" s="381"/>
      <c r="S811" s="381"/>
      <c r="T811" s="381"/>
      <c r="U811" s="381"/>
    </row>
    <row r="812">
      <c r="A812" s="381"/>
      <c r="B812" s="381"/>
      <c r="C812" s="381"/>
      <c r="D812" s="381"/>
      <c r="E812" s="381"/>
      <c r="F812" s="381"/>
      <c r="G812" s="381"/>
      <c r="H812" s="381"/>
      <c r="I812" s="381"/>
      <c r="J812" s="381"/>
      <c r="K812" s="381"/>
      <c r="L812" s="381"/>
      <c r="M812" s="381"/>
      <c r="N812" s="381"/>
      <c r="O812" s="381"/>
      <c r="P812" s="381"/>
      <c r="Q812" s="381"/>
      <c r="R812" s="381"/>
      <c r="S812" s="381"/>
      <c r="T812" s="381"/>
      <c r="U812" s="381"/>
    </row>
    <row r="813">
      <c r="A813" s="381"/>
      <c r="B813" s="381"/>
      <c r="C813" s="381"/>
      <c r="D813" s="381"/>
      <c r="E813" s="381"/>
      <c r="F813" s="381"/>
      <c r="G813" s="381"/>
      <c r="H813" s="381"/>
      <c r="I813" s="381"/>
      <c r="J813" s="381"/>
      <c r="K813" s="381"/>
      <c r="L813" s="381"/>
      <c r="M813" s="381"/>
      <c r="N813" s="381"/>
      <c r="O813" s="381"/>
      <c r="P813" s="381"/>
      <c r="Q813" s="381"/>
      <c r="R813" s="381"/>
      <c r="S813" s="381"/>
      <c r="T813" s="381"/>
      <c r="U813" s="381"/>
    </row>
    <row r="814">
      <c r="A814" s="381"/>
      <c r="B814" s="381"/>
      <c r="C814" s="381"/>
      <c r="D814" s="381"/>
      <c r="E814" s="381"/>
      <c r="F814" s="381"/>
      <c r="G814" s="381"/>
      <c r="H814" s="381"/>
      <c r="I814" s="381"/>
      <c r="J814" s="381"/>
      <c r="K814" s="381"/>
      <c r="L814" s="381"/>
      <c r="M814" s="381"/>
      <c r="N814" s="381"/>
      <c r="O814" s="381"/>
      <c r="P814" s="381"/>
      <c r="Q814" s="381"/>
      <c r="R814" s="381"/>
      <c r="S814" s="381"/>
      <c r="T814" s="381"/>
      <c r="U814" s="381"/>
    </row>
    <row r="815">
      <c r="A815" s="381"/>
      <c r="B815" s="381"/>
      <c r="C815" s="381"/>
      <c r="D815" s="381"/>
      <c r="E815" s="381"/>
      <c r="F815" s="381"/>
      <c r="G815" s="381"/>
      <c r="H815" s="381"/>
      <c r="I815" s="381"/>
      <c r="J815" s="381"/>
      <c r="K815" s="381"/>
      <c r="L815" s="381"/>
      <c r="M815" s="381"/>
      <c r="N815" s="381"/>
      <c r="O815" s="381"/>
      <c r="P815" s="381"/>
      <c r="Q815" s="381"/>
      <c r="R815" s="381"/>
      <c r="S815" s="381"/>
      <c r="T815" s="381"/>
      <c r="U815" s="381"/>
    </row>
    <row r="816">
      <c r="A816" s="381"/>
      <c r="B816" s="381"/>
      <c r="C816" s="381"/>
      <c r="D816" s="381"/>
      <c r="E816" s="381"/>
      <c r="F816" s="381"/>
      <c r="G816" s="381"/>
      <c r="H816" s="381"/>
      <c r="I816" s="381"/>
      <c r="J816" s="381"/>
      <c r="K816" s="381"/>
      <c r="L816" s="381"/>
      <c r="M816" s="381"/>
      <c r="N816" s="381"/>
      <c r="O816" s="381"/>
      <c r="P816" s="381"/>
      <c r="Q816" s="381"/>
      <c r="R816" s="381"/>
      <c r="S816" s="381"/>
      <c r="T816" s="381"/>
      <c r="U816" s="381"/>
    </row>
    <row r="817">
      <c r="A817" s="381"/>
      <c r="B817" s="381"/>
      <c r="C817" s="381"/>
      <c r="D817" s="381"/>
      <c r="E817" s="381"/>
      <c r="F817" s="381"/>
      <c r="G817" s="381"/>
      <c r="H817" s="381"/>
      <c r="I817" s="381"/>
      <c r="J817" s="381"/>
      <c r="K817" s="381"/>
      <c r="L817" s="381"/>
      <c r="M817" s="381"/>
      <c r="N817" s="381"/>
      <c r="O817" s="381"/>
      <c r="P817" s="381"/>
      <c r="Q817" s="381"/>
      <c r="R817" s="381"/>
      <c r="S817" s="381"/>
      <c r="T817" s="381"/>
      <c r="U817" s="381"/>
    </row>
    <row r="818">
      <c r="A818" s="381"/>
      <c r="B818" s="381"/>
      <c r="C818" s="381"/>
      <c r="D818" s="381"/>
      <c r="E818" s="381"/>
      <c r="F818" s="381"/>
      <c r="G818" s="381"/>
      <c r="H818" s="381"/>
      <c r="I818" s="381"/>
      <c r="J818" s="381"/>
      <c r="K818" s="381"/>
      <c r="L818" s="381"/>
      <c r="M818" s="381"/>
      <c r="N818" s="381"/>
      <c r="O818" s="381"/>
      <c r="P818" s="381"/>
      <c r="Q818" s="381"/>
      <c r="R818" s="381"/>
      <c r="S818" s="381"/>
      <c r="T818" s="381"/>
      <c r="U818" s="381"/>
    </row>
    <row r="819">
      <c r="A819" s="381"/>
      <c r="B819" s="381"/>
      <c r="C819" s="381"/>
      <c r="D819" s="381"/>
      <c r="E819" s="381"/>
      <c r="F819" s="381"/>
      <c r="G819" s="381"/>
      <c r="H819" s="381"/>
      <c r="I819" s="381"/>
      <c r="J819" s="381"/>
      <c r="K819" s="381"/>
      <c r="L819" s="381"/>
      <c r="M819" s="381"/>
      <c r="N819" s="381"/>
      <c r="O819" s="381"/>
      <c r="P819" s="381"/>
      <c r="Q819" s="381"/>
      <c r="R819" s="381"/>
      <c r="S819" s="381"/>
      <c r="T819" s="381"/>
      <c r="U819" s="381"/>
    </row>
    <row r="820">
      <c r="A820" s="381"/>
      <c r="B820" s="381"/>
      <c r="C820" s="381"/>
      <c r="D820" s="381"/>
      <c r="E820" s="381"/>
      <c r="F820" s="381"/>
      <c r="G820" s="381"/>
      <c r="H820" s="381"/>
      <c r="I820" s="381"/>
      <c r="J820" s="381"/>
      <c r="K820" s="381"/>
      <c r="L820" s="381"/>
      <c r="M820" s="381"/>
      <c r="N820" s="381"/>
      <c r="O820" s="381"/>
      <c r="P820" s="381"/>
      <c r="Q820" s="381"/>
      <c r="R820" s="381"/>
      <c r="S820" s="381"/>
      <c r="T820" s="381"/>
      <c r="U820" s="381"/>
    </row>
    <row r="821">
      <c r="A821" s="381"/>
      <c r="B821" s="381"/>
      <c r="C821" s="381"/>
      <c r="D821" s="381"/>
      <c r="E821" s="381"/>
      <c r="F821" s="381"/>
      <c r="G821" s="381"/>
      <c r="H821" s="381"/>
      <c r="I821" s="381"/>
      <c r="J821" s="381"/>
      <c r="K821" s="381"/>
      <c r="L821" s="381"/>
      <c r="M821" s="381"/>
      <c r="N821" s="381"/>
      <c r="O821" s="381"/>
      <c r="P821" s="381"/>
      <c r="Q821" s="381"/>
      <c r="R821" s="381"/>
      <c r="S821" s="381"/>
      <c r="T821" s="381"/>
      <c r="U821" s="381"/>
    </row>
    <row r="822">
      <c r="A822" s="381"/>
      <c r="B822" s="381"/>
      <c r="C822" s="381"/>
      <c r="D822" s="381"/>
      <c r="E822" s="381"/>
      <c r="F822" s="381"/>
      <c r="G822" s="381"/>
      <c r="H822" s="381"/>
      <c r="I822" s="381"/>
      <c r="J822" s="381"/>
      <c r="K822" s="381"/>
      <c r="L822" s="381"/>
      <c r="M822" s="381"/>
      <c r="N822" s="381"/>
      <c r="O822" s="381"/>
      <c r="P822" s="381"/>
      <c r="Q822" s="381"/>
      <c r="R822" s="381"/>
      <c r="S822" s="381"/>
      <c r="T822" s="381"/>
      <c r="U822" s="381"/>
    </row>
    <row r="823">
      <c r="A823" s="381"/>
      <c r="B823" s="381"/>
      <c r="C823" s="381"/>
      <c r="D823" s="381"/>
      <c r="E823" s="381"/>
      <c r="F823" s="381"/>
      <c r="G823" s="381"/>
      <c r="H823" s="381"/>
      <c r="I823" s="381"/>
      <c r="J823" s="381"/>
      <c r="K823" s="381"/>
      <c r="L823" s="381"/>
      <c r="M823" s="381"/>
      <c r="N823" s="381"/>
      <c r="O823" s="381"/>
      <c r="P823" s="381"/>
      <c r="Q823" s="381"/>
      <c r="R823" s="381"/>
      <c r="S823" s="381"/>
      <c r="T823" s="381"/>
      <c r="U823" s="381"/>
    </row>
    <row r="824">
      <c r="A824" s="381"/>
      <c r="B824" s="381"/>
      <c r="C824" s="381"/>
      <c r="D824" s="381"/>
      <c r="E824" s="381"/>
      <c r="F824" s="381"/>
      <c r="G824" s="381"/>
      <c r="H824" s="381"/>
      <c r="I824" s="381"/>
      <c r="J824" s="381"/>
      <c r="K824" s="381"/>
      <c r="L824" s="381"/>
      <c r="M824" s="381"/>
      <c r="N824" s="381"/>
      <c r="O824" s="381"/>
      <c r="P824" s="381"/>
      <c r="Q824" s="381"/>
      <c r="R824" s="381"/>
      <c r="S824" s="381"/>
      <c r="T824" s="381"/>
      <c r="U824" s="381"/>
    </row>
    <row r="825">
      <c r="A825" s="381"/>
      <c r="B825" s="381"/>
      <c r="C825" s="381"/>
      <c r="D825" s="381"/>
      <c r="E825" s="381"/>
      <c r="F825" s="381"/>
      <c r="G825" s="381"/>
      <c r="H825" s="381"/>
      <c r="I825" s="381"/>
      <c r="J825" s="381"/>
      <c r="K825" s="381"/>
      <c r="L825" s="381"/>
      <c r="M825" s="381"/>
      <c r="N825" s="381"/>
      <c r="O825" s="381"/>
      <c r="P825" s="381"/>
      <c r="Q825" s="381"/>
      <c r="R825" s="381"/>
      <c r="S825" s="381"/>
      <c r="T825" s="381"/>
      <c r="U825" s="381"/>
    </row>
    <row r="826">
      <c r="A826" s="381"/>
      <c r="B826" s="381"/>
      <c r="C826" s="381"/>
      <c r="D826" s="381"/>
      <c r="E826" s="381"/>
      <c r="F826" s="381"/>
      <c r="G826" s="381"/>
      <c r="H826" s="381"/>
      <c r="I826" s="381"/>
      <c r="J826" s="381"/>
      <c r="K826" s="381"/>
      <c r="L826" s="381"/>
      <c r="M826" s="381"/>
      <c r="N826" s="381"/>
      <c r="O826" s="381"/>
      <c r="P826" s="381"/>
      <c r="Q826" s="381"/>
      <c r="R826" s="381"/>
      <c r="S826" s="381"/>
      <c r="T826" s="381"/>
      <c r="U826" s="381"/>
    </row>
    <row r="827">
      <c r="A827" s="381"/>
      <c r="B827" s="381"/>
      <c r="C827" s="381"/>
      <c r="D827" s="381"/>
      <c r="E827" s="381"/>
      <c r="F827" s="381"/>
      <c r="G827" s="381"/>
      <c r="H827" s="381"/>
      <c r="I827" s="381"/>
      <c r="J827" s="381"/>
      <c r="K827" s="381"/>
      <c r="L827" s="381"/>
      <c r="M827" s="381"/>
      <c r="N827" s="381"/>
      <c r="O827" s="381"/>
      <c r="P827" s="381"/>
      <c r="Q827" s="381"/>
      <c r="R827" s="381"/>
      <c r="S827" s="381"/>
      <c r="T827" s="381"/>
      <c r="U827" s="381"/>
    </row>
    <row r="828">
      <c r="A828" s="381"/>
      <c r="B828" s="381"/>
      <c r="C828" s="381"/>
      <c r="D828" s="381"/>
      <c r="E828" s="381"/>
      <c r="F828" s="381"/>
      <c r="G828" s="381"/>
      <c r="H828" s="381"/>
      <c r="I828" s="381"/>
      <c r="J828" s="381"/>
      <c r="K828" s="381"/>
      <c r="L828" s="381"/>
      <c r="M828" s="381"/>
      <c r="N828" s="381"/>
      <c r="O828" s="381"/>
      <c r="P828" s="381"/>
      <c r="Q828" s="381"/>
      <c r="R828" s="381"/>
      <c r="S828" s="381"/>
      <c r="T828" s="381"/>
      <c r="U828" s="381"/>
    </row>
    <row r="829">
      <c r="A829" s="381"/>
      <c r="B829" s="381"/>
      <c r="C829" s="381"/>
      <c r="D829" s="381"/>
      <c r="E829" s="381"/>
      <c r="F829" s="381"/>
      <c r="G829" s="381"/>
      <c r="H829" s="381"/>
      <c r="I829" s="381"/>
      <c r="J829" s="381"/>
      <c r="K829" s="381"/>
      <c r="L829" s="381"/>
      <c r="M829" s="381"/>
      <c r="N829" s="381"/>
      <c r="O829" s="381"/>
      <c r="P829" s="381"/>
      <c r="Q829" s="381"/>
      <c r="R829" s="381"/>
      <c r="S829" s="381"/>
      <c r="T829" s="381"/>
      <c r="U829" s="381"/>
    </row>
    <row r="830">
      <c r="A830" s="381"/>
      <c r="B830" s="381"/>
      <c r="C830" s="381"/>
      <c r="D830" s="381"/>
      <c r="E830" s="381"/>
      <c r="F830" s="381"/>
      <c r="G830" s="381"/>
      <c r="H830" s="381"/>
      <c r="I830" s="381"/>
      <c r="J830" s="381"/>
      <c r="K830" s="381"/>
      <c r="L830" s="381"/>
      <c r="M830" s="381"/>
      <c r="N830" s="381"/>
      <c r="O830" s="381"/>
      <c r="P830" s="381"/>
      <c r="Q830" s="381"/>
      <c r="R830" s="381"/>
      <c r="S830" s="381"/>
      <c r="T830" s="381"/>
      <c r="U830" s="381"/>
    </row>
    <row r="831">
      <c r="A831" s="381"/>
      <c r="B831" s="381"/>
      <c r="C831" s="381"/>
      <c r="D831" s="381"/>
      <c r="E831" s="381"/>
      <c r="F831" s="381"/>
      <c r="G831" s="381"/>
      <c r="H831" s="381"/>
      <c r="I831" s="381"/>
      <c r="J831" s="381"/>
      <c r="K831" s="381"/>
      <c r="L831" s="381"/>
      <c r="M831" s="381"/>
      <c r="N831" s="381"/>
      <c r="O831" s="381"/>
      <c r="P831" s="381"/>
      <c r="Q831" s="381"/>
      <c r="R831" s="381"/>
      <c r="S831" s="381"/>
      <c r="T831" s="381"/>
      <c r="U831" s="381"/>
    </row>
    <row r="832">
      <c r="A832" s="381"/>
      <c r="B832" s="381"/>
      <c r="C832" s="381"/>
      <c r="D832" s="381"/>
      <c r="E832" s="381"/>
      <c r="F832" s="381"/>
      <c r="G832" s="381"/>
      <c r="H832" s="381"/>
      <c r="I832" s="381"/>
      <c r="J832" s="381"/>
      <c r="K832" s="381"/>
      <c r="L832" s="381"/>
      <c r="M832" s="381"/>
      <c r="N832" s="381"/>
      <c r="O832" s="381"/>
      <c r="P832" s="381"/>
      <c r="Q832" s="381"/>
      <c r="R832" s="381"/>
      <c r="S832" s="381"/>
      <c r="T832" s="381"/>
      <c r="U832" s="381"/>
    </row>
    <row r="833">
      <c r="A833" s="381"/>
      <c r="B833" s="381"/>
      <c r="C833" s="381"/>
      <c r="D833" s="381"/>
      <c r="E833" s="381"/>
      <c r="F833" s="381"/>
      <c r="G833" s="381"/>
      <c r="H833" s="381"/>
      <c r="I833" s="381"/>
      <c r="J833" s="381"/>
      <c r="K833" s="381"/>
      <c r="L833" s="381"/>
      <c r="M833" s="381"/>
      <c r="N833" s="381"/>
      <c r="O833" s="381"/>
      <c r="P833" s="381"/>
      <c r="Q833" s="381"/>
      <c r="R833" s="381"/>
      <c r="S833" s="381"/>
      <c r="T833" s="381"/>
      <c r="U833" s="381"/>
    </row>
    <row r="834">
      <c r="A834" s="381"/>
      <c r="B834" s="381"/>
      <c r="C834" s="381"/>
      <c r="D834" s="381"/>
      <c r="E834" s="381"/>
      <c r="F834" s="381"/>
      <c r="G834" s="381"/>
      <c r="H834" s="381"/>
      <c r="I834" s="381"/>
      <c r="J834" s="381"/>
      <c r="K834" s="381"/>
      <c r="L834" s="381"/>
      <c r="M834" s="381"/>
      <c r="N834" s="381"/>
      <c r="O834" s="381"/>
      <c r="P834" s="381"/>
      <c r="Q834" s="381"/>
      <c r="R834" s="381"/>
      <c r="S834" s="381"/>
      <c r="T834" s="381"/>
      <c r="U834" s="381"/>
    </row>
    <row r="835">
      <c r="A835" s="381"/>
      <c r="B835" s="381"/>
      <c r="C835" s="381"/>
      <c r="D835" s="381"/>
      <c r="E835" s="381"/>
      <c r="F835" s="381"/>
      <c r="G835" s="381"/>
      <c r="H835" s="381"/>
      <c r="I835" s="381"/>
      <c r="J835" s="381"/>
      <c r="K835" s="381"/>
      <c r="L835" s="381"/>
      <c r="M835" s="381"/>
      <c r="N835" s="381"/>
      <c r="O835" s="381"/>
      <c r="P835" s="381"/>
      <c r="Q835" s="381"/>
      <c r="R835" s="381"/>
      <c r="S835" s="381"/>
      <c r="T835" s="381"/>
      <c r="U835" s="381"/>
    </row>
    <row r="836">
      <c r="A836" s="381"/>
      <c r="B836" s="381"/>
      <c r="C836" s="381"/>
      <c r="D836" s="381"/>
      <c r="E836" s="381"/>
      <c r="F836" s="381"/>
      <c r="G836" s="381"/>
      <c r="H836" s="381"/>
      <c r="I836" s="381"/>
      <c r="J836" s="381"/>
      <c r="K836" s="381"/>
      <c r="L836" s="381"/>
      <c r="M836" s="381"/>
      <c r="N836" s="381"/>
      <c r="O836" s="381"/>
      <c r="P836" s="381"/>
      <c r="Q836" s="381"/>
      <c r="R836" s="381"/>
      <c r="S836" s="381"/>
      <c r="T836" s="381"/>
      <c r="U836" s="381"/>
    </row>
    <row r="837">
      <c r="A837" s="381"/>
      <c r="B837" s="381"/>
      <c r="C837" s="381"/>
      <c r="D837" s="381"/>
      <c r="E837" s="381"/>
      <c r="F837" s="381"/>
      <c r="G837" s="381"/>
      <c r="H837" s="381"/>
      <c r="I837" s="381"/>
      <c r="J837" s="381"/>
      <c r="K837" s="381"/>
      <c r="L837" s="381"/>
      <c r="M837" s="381"/>
      <c r="N837" s="381"/>
      <c r="O837" s="381"/>
      <c r="P837" s="381"/>
      <c r="Q837" s="381"/>
      <c r="R837" s="381"/>
      <c r="S837" s="381"/>
      <c r="T837" s="381"/>
      <c r="U837" s="381"/>
    </row>
    <row r="838">
      <c r="A838" s="381"/>
      <c r="B838" s="381"/>
      <c r="C838" s="381"/>
      <c r="D838" s="381"/>
      <c r="E838" s="381"/>
      <c r="F838" s="381"/>
      <c r="G838" s="381"/>
      <c r="H838" s="381"/>
      <c r="I838" s="381"/>
      <c r="J838" s="381"/>
      <c r="K838" s="381"/>
      <c r="L838" s="381"/>
      <c r="M838" s="381"/>
      <c r="N838" s="381"/>
      <c r="O838" s="381"/>
      <c r="P838" s="381"/>
      <c r="Q838" s="381"/>
      <c r="R838" s="381"/>
      <c r="S838" s="381"/>
      <c r="T838" s="381"/>
      <c r="U838" s="381"/>
    </row>
    <row r="839">
      <c r="A839" s="381"/>
      <c r="B839" s="381"/>
      <c r="C839" s="381"/>
      <c r="D839" s="381"/>
      <c r="E839" s="381"/>
      <c r="F839" s="381"/>
      <c r="G839" s="381"/>
      <c r="H839" s="381"/>
      <c r="I839" s="381"/>
      <c r="J839" s="381"/>
      <c r="K839" s="381"/>
      <c r="L839" s="381"/>
      <c r="M839" s="381"/>
      <c r="N839" s="381"/>
      <c r="O839" s="381"/>
      <c r="P839" s="381"/>
      <c r="Q839" s="381"/>
      <c r="R839" s="381"/>
      <c r="S839" s="381"/>
      <c r="T839" s="381"/>
      <c r="U839" s="381"/>
    </row>
    <row r="840">
      <c r="A840" s="381"/>
      <c r="B840" s="381"/>
      <c r="C840" s="381"/>
      <c r="D840" s="381"/>
      <c r="E840" s="381"/>
      <c r="F840" s="381"/>
      <c r="G840" s="381"/>
      <c r="H840" s="381"/>
      <c r="I840" s="381"/>
      <c r="J840" s="381"/>
      <c r="K840" s="381"/>
      <c r="L840" s="381"/>
      <c r="M840" s="381"/>
      <c r="N840" s="381"/>
      <c r="O840" s="381"/>
      <c r="P840" s="381"/>
      <c r="Q840" s="381"/>
      <c r="R840" s="381"/>
      <c r="S840" s="381"/>
      <c r="T840" s="381"/>
      <c r="U840" s="381"/>
    </row>
    <row r="841">
      <c r="A841" s="381"/>
      <c r="B841" s="381"/>
      <c r="C841" s="381"/>
      <c r="D841" s="381"/>
      <c r="E841" s="381"/>
      <c r="F841" s="381"/>
      <c r="G841" s="381"/>
      <c r="H841" s="381"/>
      <c r="I841" s="381"/>
      <c r="J841" s="381"/>
      <c r="K841" s="381"/>
      <c r="L841" s="381"/>
      <c r="M841" s="381"/>
      <c r="N841" s="381"/>
      <c r="O841" s="381"/>
      <c r="P841" s="381"/>
      <c r="Q841" s="381"/>
      <c r="R841" s="381"/>
      <c r="S841" s="381"/>
      <c r="T841" s="381"/>
      <c r="U841" s="381"/>
    </row>
    <row r="842">
      <c r="A842" s="381"/>
      <c r="B842" s="381"/>
      <c r="C842" s="381"/>
      <c r="D842" s="381"/>
      <c r="E842" s="381"/>
      <c r="F842" s="381"/>
      <c r="G842" s="381"/>
      <c r="H842" s="381"/>
      <c r="I842" s="381"/>
      <c r="J842" s="381"/>
      <c r="K842" s="381"/>
      <c r="L842" s="381"/>
      <c r="M842" s="381"/>
      <c r="N842" s="381"/>
      <c r="O842" s="381"/>
      <c r="P842" s="381"/>
      <c r="Q842" s="381"/>
      <c r="R842" s="381"/>
      <c r="S842" s="381"/>
      <c r="T842" s="381"/>
      <c r="U842" s="381"/>
    </row>
    <row r="843">
      <c r="A843" s="381"/>
      <c r="B843" s="381"/>
      <c r="C843" s="381"/>
      <c r="D843" s="381"/>
      <c r="E843" s="381"/>
      <c r="F843" s="381"/>
      <c r="G843" s="381"/>
      <c r="H843" s="381"/>
      <c r="I843" s="381"/>
      <c r="J843" s="381"/>
      <c r="K843" s="381"/>
      <c r="L843" s="381"/>
      <c r="M843" s="381"/>
      <c r="N843" s="381"/>
      <c r="O843" s="381"/>
      <c r="P843" s="381"/>
      <c r="Q843" s="381"/>
      <c r="R843" s="381"/>
      <c r="S843" s="381"/>
      <c r="T843" s="381"/>
      <c r="U843" s="381"/>
    </row>
    <row r="844">
      <c r="A844" s="381"/>
      <c r="B844" s="381"/>
      <c r="C844" s="381"/>
      <c r="D844" s="381"/>
      <c r="E844" s="381"/>
      <c r="F844" s="381"/>
      <c r="G844" s="381"/>
      <c r="H844" s="381"/>
      <c r="I844" s="381"/>
      <c r="J844" s="381"/>
      <c r="K844" s="381"/>
      <c r="L844" s="381"/>
      <c r="M844" s="381"/>
      <c r="N844" s="381"/>
      <c r="O844" s="381"/>
      <c r="P844" s="381"/>
      <c r="Q844" s="381"/>
      <c r="R844" s="381"/>
      <c r="S844" s="381"/>
      <c r="T844" s="381"/>
      <c r="U844" s="381"/>
    </row>
    <row r="845">
      <c r="A845" s="381"/>
      <c r="B845" s="381"/>
      <c r="C845" s="381"/>
      <c r="D845" s="381"/>
      <c r="E845" s="381"/>
      <c r="F845" s="381"/>
      <c r="G845" s="381"/>
      <c r="H845" s="381"/>
      <c r="I845" s="381"/>
      <c r="J845" s="381"/>
      <c r="K845" s="381"/>
      <c r="L845" s="381"/>
      <c r="M845" s="381"/>
      <c r="N845" s="381"/>
      <c r="O845" s="381"/>
      <c r="P845" s="381"/>
      <c r="Q845" s="381"/>
      <c r="R845" s="381"/>
      <c r="S845" s="381"/>
      <c r="T845" s="381"/>
      <c r="U845" s="381"/>
    </row>
    <row r="846">
      <c r="A846" s="381"/>
      <c r="B846" s="381"/>
      <c r="C846" s="381"/>
      <c r="D846" s="381"/>
      <c r="E846" s="381"/>
      <c r="F846" s="381"/>
      <c r="G846" s="381"/>
      <c r="H846" s="381"/>
      <c r="I846" s="381"/>
      <c r="J846" s="381"/>
      <c r="K846" s="381"/>
      <c r="L846" s="381"/>
      <c r="M846" s="381"/>
      <c r="N846" s="381"/>
      <c r="O846" s="381"/>
      <c r="P846" s="381"/>
      <c r="Q846" s="381"/>
      <c r="R846" s="381"/>
      <c r="S846" s="381"/>
      <c r="T846" s="381"/>
      <c r="U846" s="381"/>
    </row>
    <row r="847">
      <c r="A847" s="381"/>
      <c r="B847" s="381"/>
      <c r="C847" s="381"/>
      <c r="D847" s="381"/>
      <c r="E847" s="381"/>
      <c r="F847" s="381"/>
      <c r="G847" s="381"/>
      <c r="H847" s="381"/>
      <c r="I847" s="381"/>
      <c r="J847" s="381"/>
      <c r="K847" s="381"/>
      <c r="L847" s="381"/>
      <c r="M847" s="381"/>
      <c r="N847" s="381"/>
      <c r="O847" s="381"/>
      <c r="P847" s="381"/>
      <c r="Q847" s="381"/>
      <c r="R847" s="381"/>
      <c r="S847" s="381"/>
      <c r="T847" s="381"/>
      <c r="U847" s="381"/>
    </row>
    <row r="848">
      <c r="A848" s="381"/>
      <c r="B848" s="381"/>
      <c r="C848" s="381"/>
      <c r="D848" s="381"/>
      <c r="E848" s="381"/>
      <c r="F848" s="381"/>
      <c r="G848" s="381"/>
      <c r="H848" s="381"/>
      <c r="I848" s="381"/>
      <c r="J848" s="381"/>
      <c r="K848" s="381"/>
      <c r="L848" s="381"/>
      <c r="M848" s="381"/>
      <c r="N848" s="381"/>
      <c r="O848" s="381"/>
      <c r="P848" s="381"/>
      <c r="Q848" s="381"/>
      <c r="R848" s="381"/>
      <c r="S848" s="381"/>
      <c r="T848" s="381"/>
      <c r="U848" s="381"/>
    </row>
    <row r="849">
      <c r="A849" s="381"/>
      <c r="B849" s="381"/>
      <c r="C849" s="381"/>
      <c r="D849" s="381"/>
      <c r="E849" s="381"/>
      <c r="F849" s="381"/>
      <c r="G849" s="381"/>
      <c r="H849" s="381"/>
      <c r="I849" s="381"/>
      <c r="J849" s="381"/>
      <c r="K849" s="381"/>
      <c r="L849" s="381"/>
      <c r="M849" s="381"/>
      <c r="N849" s="381"/>
      <c r="O849" s="381"/>
      <c r="P849" s="381"/>
      <c r="Q849" s="381"/>
      <c r="R849" s="381"/>
      <c r="S849" s="381"/>
      <c r="T849" s="381"/>
      <c r="U849" s="381"/>
    </row>
    <row r="850">
      <c r="A850" s="381"/>
      <c r="B850" s="381"/>
      <c r="C850" s="381"/>
      <c r="D850" s="381"/>
      <c r="E850" s="381"/>
      <c r="F850" s="381"/>
      <c r="G850" s="381"/>
      <c r="H850" s="381"/>
      <c r="I850" s="381"/>
      <c r="J850" s="381"/>
      <c r="K850" s="381"/>
      <c r="L850" s="381"/>
      <c r="M850" s="381"/>
      <c r="N850" s="381"/>
      <c r="O850" s="381"/>
      <c r="P850" s="381"/>
      <c r="Q850" s="381"/>
      <c r="R850" s="381"/>
      <c r="S850" s="381"/>
      <c r="T850" s="381"/>
      <c r="U850" s="381"/>
    </row>
    <row r="851">
      <c r="A851" s="381"/>
      <c r="B851" s="381"/>
      <c r="C851" s="381"/>
      <c r="D851" s="381"/>
      <c r="E851" s="381"/>
      <c r="F851" s="381"/>
      <c r="G851" s="381"/>
      <c r="H851" s="381"/>
      <c r="I851" s="381"/>
      <c r="J851" s="381"/>
      <c r="K851" s="381"/>
      <c r="L851" s="381"/>
      <c r="M851" s="381"/>
      <c r="N851" s="381"/>
      <c r="O851" s="381"/>
      <c r="P851" s="381"/>
      <c r="Q851" s="381"/>
      <c r="R851" s="381"/>
      <c r="S851" s="381"/>
      <c r="T851" s="381"/>
      <c r="U851" s="381"/>
    </row>
    <row r="852">
      <c r="A852" s="381"/>
      <c r="B852" s="381"/>
      <c r="C852" s="381"/>
      <c r="D852" s="381"/>
      <c r="E852" s="381"/>
      <c r="F852" s="381"/>
      <c r="G852" s="381"/>
      <c r="H852" s="381"/>
      <c r="I852" s="381"/>
      <c r="J852" s="381"/>
      <c r="K852" s="381"/>
      <c r="L852" s="381"/>
      <c r="M852" s="381"/>
      <c r="N852" s="381"/>
      <c r="O852" s="381"/>
      <c r="P852" s="381"/>
      <c r="Q852" s="381"/>
      <c r="R852" s="381"/>
      <c r="S852" s="381"/>
      <c r="T852" s="381"/>
      <c r="U852" s="381"/>
    </row>
    <row r="853">
      <c r="A853" s="381"/>
      <c r="B853" s="381"/>
      <c r="C853" s="381"/>
      <c r="D853" s="381"/>
      <c r="E853" s="381"/>
      <c r="F853" s="381"/>
      <c r="G853" s="381"/>
      <c r="H853" s="381"/>
      <c r="I853" s="381"/>
      <c r="J853" s="381"/>
      <c r="K853" s="381"/>
      <c r="L853" s="381"/>
      <c r="M853" s="381"/>
      <c r="N853" s="381"/>
      <c r="O853" s="381"/>
      <c r="P853" s="381"/>
      <c r="Q853" s="381"/>
      <c r="R853" s="381"/>
      <c r="S853" s="381"/>
      <c r="T853" s="381"/>
      <c r="U853" s="381"/>
    </row>
    <row r="854">
      <c r="A854" s="381"/>
      <c r="B854" s="381"/>
      <c r="C854" s="381"/>
      <c r="D854" s="381"/>
      <c r="E854" s="381"/>
      <c r="F854" s="381"/>
      <c r="G854" s="381"/>
      <c r="H854" s="381"/>
      <c r="I854" s="381"/>
      <c r="J854" s="381"/>
      <c r="K854" s="381"/>
      <c r="L854" s="381"/>
      <c r="M854" s="381"/>
      <c r="N854" s="381"/>
      <c r="O854" s="381"/>
      <c r="P854" s="381"/>
      <c r="Q854" s="381"/>
      <c r="R854" s="381"/>
      <c r="S854" s="381"/>
      <c r="T854" s="381"/>
      <c r="U854" s="381"/>
    </row>
    <row r="855">
      <c r="A855" s="381"/>
      <c r="B855" s="381"/>
      <c r="C855" s="381"/>
      <c r="D855" s="381"/>
      <c r="E855" s="381"/>
      <c r="F855" s="381"/>
      <c r="G855" s="381"/>
      <c r="H855" s="381"/>
      <c r="I855" s="381"/>
      <c r="J855" s="381"/>
      <c r="K855" s="381"/>
      <c r="L855" s="381"/>
      <c r="M855" s="381"/>
      <c r="N855" s="381"/>
      <c r="O855" s="381"/>
      <c r="P855" s="381"/>
      <c r="Q855" s="381"/>
      <c r="R855" s="381"/>
      <c r="S855" s="381"/>
      <c r="T855" s="381"/>
      <c r="U855" s="381"/>
    </row>
    <row r="856">
      <c r="A856" s="381"/>
      <c r="B856" s="381"/>
      <c r="C856" s="381"/>
      <c r="D856" s="381"/>
      <c r="E856" s="381"/>
      <c r="F856" s="381"/>
      <c r="G856" s="381"/>
      <c r="H856" s="381"/>
      <c r="I856" s="381"/>
      <c r="J856" s="381"/>
      <c r="K856" s="381"/>
      <c r="L856" s="381"/>
      <c r="M856" s="381"/>
      <c r="N856" s="381"/>
      <c r="O856" s="381"/>
      <c r="P856" s="381"/>
      <c r="Q856" s="381"/>
      <c r="R856" s="381"/>
      <c r="S856" s="381"/>
      <c r="T856" s="381"/>
      <c r="U856" s="381"/>
    </row>
    <row r="857">
      <c r="A857" s="381"/>
      <c r="B857" s="381"/>
      <c r="C857" s="381"/>
      <c r="D857" s="381"/>
      <c r="E857" s="381"/>
      <c r="F857" s="381"/>
      <c r="G857" s="381"/>
      <c r="H857" s="381"/>
      <c r="I857" s="381"/>
      <c r="J857" s="381"/>
      <c r="K857" s="381"/>
      <c r="L857" s="381"/>
      <c r="M857" s="381"/>
      <c r="N857" s="381"/>
      <c r="O857" s="381"/>
      <c r="P857" s="381"/>
      <c r="Q857" s="381"/>
      <c r="R857" s="381"/>
      <c r="S857" s="381"/>
      <c r="T857" s="381"/>
      <c r="U857" s="381"/>
    </row>
    <row r="858">
      <c r="A858" s="381"/>
      <c r="B858" s="381"/>
      <c r="C858" s="381"/>
      <c r="D858" s="381"/>
      <c r="E858" s="381"/>
      <c r="F858" s="381"/>
      <c r="G858" s="381"/>
      <c r="H858" s="381"/>
      <c r="I858" s="381"/>
      <c r="J858" s="381"/>
      <c r="K858" s="381"/>
      <c r="L858" s="381"/>
      <c r="M858" s="381"/>
      <c r="N858" s="381"/>
      <c r="O858" s="381"/>
      <c r="P858" s="381"/>
      <c r="Q858" s="381"/>
      <c r="R858" s="381"/>
      <c r="S858" s="381"/>
      <c r="T858" s="381"/>
      <c r="U858" s="381"/>
    </row>
    <row r="859">
      <c r="A859" s="381"/>
      <c r="B859" s="381"/>
      <c r="C859" s="381"/>
      <c r="D859" s="381"/>
      <c r="E859" s="381"/>
      <c r="F859" s="381"/>
      <c r="G859" s="381"/>
      <c r="H859" s="381"/>
      <c r="I859" s="381"/>
      <c r="J859" s="381"/>
      <c r="K859" s="381"/>
      <c r="L859" s="381"/>
      <c r="M859" s="381"/>
      <c r="N859" s="381"/>
      <c r="O859" s="381"/>
      <c r="P859" s="381"/>
      <c r="Q859" s="381"/>
      <c r="R859" s="381"/>
      <c r="S859" s="381"/>
      <c r="T859" s="381"/>
      <c r="U859" s="381"/>
    </row>
    <row r="860">
      <c r="A860" s="381"/>
      <c r="B860" s="381"/>
      <c r="C860" s="381"/>
      <c r="D860" s="381"/>
      <c r="E860" s="381"/>
      <c r="F860" s="381"/>
      <c r="G860" s="381"/>
      <c r="H860" s="381"/>
      <c r="I860" s="381"/>
      <c r="J860" s="381"/>
      <c r="K860" s="381"/>
      <c r="L860" s="381"/>
      <c r="M860" s="381"/>
      <c r="N860" s="381"/>
      <c r="O860" s="381"/>
      <c r="P860" s="381"/>
      <c r="Q860" s="381"/>
      <c r="R860" s="381"/>
      <c r="S860" s="381"/>
      <c r="T860" s="381"/>
      <c r="U860" s="381"/>
    </row>
    <row r="861">
      <c r="A861" s="381"/>
      <c r="B861" s="381"/>
      <c r="C861" s="381"/>
      <c r="D861" s="381"/>
      <c r="E861" s="381"/>
      <c r="F861" s="381"/>
      <c r="G861" s="381"/>
      <c r="H861" s="381"/>
      <c r="I861" s="381"/>
      <c r="J861" s="381"/>
      <c r="K861" s="381"/>
      <c r="L861" s="381"/>
      <c r="M861" s="381"/>
      <c r="N861" s="381"/>
      <c r="O861" s="381"/>
      <c r="P861" s="381"/>
      <c r="Q861" s="381"/>
      <c r="R861" s="381"/>
      <c r="S861" s="381"/>
      <c r="T861" s="381"/>
      <c r="U861" s="381"/>
    </row>
    <row r="862">
      <c r="A862" s="381"/>
      <c r="B862" s="381"/>
      <c r="C862" s="381"/>
      <c r="D862" s="381"/>
      <c r="E862" s="381"/>
      <c r="F862" s="381"/>
      <c r="G862" s="381"/>
      <c r="H862" s="381"/>
      <c r="I862" s="381"/>
      <c r="J862" s="381"/>
      <c r="K862" s="381"/>
      <c r="L862" s="381"/>
      <c r="M862" s="381"/>
      <c r="N862" s="381"/>
      <c r="O862" s="381"/>
      <c r="P862" s="381"/>
      <c r="Q862" s="381"/>
      <c r="R862" s="381"/>
      <c r="S862" s="381"/>
      <c r="T862" s="381"/>
      <c r="U862" s="381"/>
    </row>
    <row r="863">
      <c r="A863" s="381"/>
      <c r="B863" s="381"/>
      <c r="C863" s="381"/>
      <c r="D863" s="381"/>
      <c r="E863" s="381"/>
      <c r="F863" s="381"/>
      <c r="G863" s="381"/>
      <c r="H863" s="381"/>
      <c r="I863" s="381"/>
      <c r="J863" s="381"/>
      <c r="K863" s="381"/>
      <c r="L863" s="381"/>
      <c r="M863" s="381"/>
      <c r="N863" s="381"/>
      <c r="O863" s="381"/>
      <c r="P863" s="381"/>
      <c r="Q863" s="381"/>
      <c r="R863" s="381"/>
      <c r="S863" s="381"/>
      <c r="T863" s="381"/>
      <c r="U863" s="381"/>
    </row>
    <row r="864">
      <c r="A864" s="381"/>
      <c r="B864" s="381"/>
      <c r="C864" s="381"/>
      <c r="D864" s="381"/>
      <c r="E864" s="381"/>
      <c r="F864" s="381"/>
      <c r="G864" s="381"/>
      <c r="H864" s="381"/>
      <c r="I864" s="381"/>
      <c r="J864" s="381"/>
      <c r="K864" s="381"/>
      <c r="L864" s="381"/>
      <c r="M864" s="381"/>
      <c r="N864" s="381"/>
      <c r="O864" s="381"/>
      <c r="P864" s="381"/>
      <c r="Q864" s="381"/>
      <c r="R864" s="381"/>
      <c r="S864" s="381"/>
      <c r="T864" s="381"/>
      <c r="U864" s="381"/>
    </row>
    <row r="865">
      <c r="A865" s="381"/>
      <c r="B865" s="381"/>
      <c r="C865" s="381"/>
      <c r="D865" s="381"/>
      <c r="E865" s="381"/>
      <c r="F865" s="381"/>
      <c r="G865" s="381"/>
      <c r="H865" s="381"/>
      <c r="I865" s="381"/>
      <c r="J865" s="381"/>
      <c r="K865" s="381"/>
      <c r="L865" s="381"/>
      <c r="M865" s="381"/>
      <c r="N865" s="381"/>
      <c r="O865" s="381"/>
      <c r="P865" s="381"/>
      <c r="Q865" s="381"/>
      <c r="R865" s="381"/>
      <c r="S865" s="381"/>
      <c r="T865" s="381"/>
      <c r="U865" s="381"/>
    </row>
    <row r="866">
      <c r="A866" s="381"/>
      <c r="B866" s="381"/>
      <c r="C866" s="381"/>
      <c r="D866" s="381"/>
      <c r="E866" s="381"/>
      <c r="F866" s="381"/>
      <c r="G866" s="381"/>
      <c r="H866" s="381"/>
      <c r="I866" s="381"/>
      <c r="J866" s="381"/>
      <c r="K866" s="381"/>
      <c r="L866" s="381"/>
      <c r="M866" s="381"/>
      <c r="N866" s="381"/>
      <c r="O866" s="381"/>
      <c r="P866" s="381"/>
      <c r="Q866" s="381"/>
      <c r="R866" s="381"/>
      <c r="S866" s="381"/>
      <c r="T866" s="381"/>
      <c r="U866" s="381"/>
    </row>
    <row r="867">
      <c r="A867" s="381"/>
      <c r="B867" s="381"/>
      <c r="C867" s="381"/>
      <c r="D867" s="381"/>
      <c r="E867" s="381"/>
      <c r="F867" s="381"/>
      <c r="G867" s="381"/>
      <c r="H867" s="381"/>
      <c r="I867" s="381"/>
      <c r="J867" s="381"/>
      <c r="K867" s="381"/>
      <c r="L867" s="381"/>
      <c r="M867" s="381"/>
      <c r="N867" s="381"/>
      <c r="O867" s="381"/>
      <c r="P867" s="381"/>
      <c r="Q867" s="381"/>
      <c r="R867" s="381"/>
      <c r="S867" s="381"/>
      <c r="T867" s="381"/>
      <c r="U867" s="381"/>
    </row>
    <row r="868">
      <c r="A868" s="381"/>
      <c r="B868" s="381"/>
      <c r="C868" s="381"/>
      <c r="D868" s="381"/>
      <c r="E868" s="381"/>
      <c r="F868" s="381"/>
      <c r="G868" s="381"/>
      <c r="H868" s="381"/>
      <c r="I868" s="381"/>
      <c r="J868" s="381"/>
      <c r="K868" s="381"/>
      <c r="L868" s="381"/>
      <c r="M868" s="381"/>
      <c r="N868" s="381"/>
      <c r="O868" s="381"/>
      <c r="P868" s="381"/>
      <c r="Q868" s="381"/>
      <c r="R868" s="381"/>
      <c r="S868" s="381"/>
      <c r="T868" s="381"/>
      <c r="U868" s="381"/>
    </row>
    <row r="869">
      <c r="A869" s="381"/>
      <c r="B869" s="381"/>
      <c r="C869" s="381"/>
      <c r="D869" s="381"/>
      <c r="E869" s="381"/>
      <c r="F869" s="381"/>
      <c r="G869" s="381"/>
      <c r="H869" s="381"/>
      <c r="I869" s="381"/>
      <c r="J869" s="381"/>
      <c r="K869" s="381"/>
      <c r="L869" s="381"/>
      <c r="M869" s="381"/>
      <c r="N869" s="381"/>
      <c r="O869" s="381"/>
      <c r="P869" s="381"/>
      <c r="Q869" s="381"/>
      <c r="R869" s="381"/>
      <c r="S869" s="381"/>
      <c r="T869" s="381"/>
      <c r="U869" s="381"/>
    </row>
    <row r="870">
      <c r="A870" s="381"/>
      <c r="B870" s="381"/>
      <c r="C870" s="381"/>
      <c r="D870" s="381"/>
      <c r="E870" s="381"/>
      <c r="F870" s="381"/>
      <c r="G870" s="381"/>
      <c r="H870" s="381"/>
      <c r="I870" s="381"/>
      <c r="J870" s="381"/>
      <c r="K870" s="381"/>
      <c r="L870" s="381"/>
      <c r="M870" s="381"/>
      <c r="N870" s="381"/>
      <c r="O870" s="381"/>
      <c r="P870" s="381"/>
      <c r="Q870" s="381"/>
      <c r="R870" s="381"/>
      <c r="S870" s="381"/>
      <c r="T870" s="381"/>
      <c r="U870" s="381"/>
    </row>
    <row r="871">
      <c r="A871" s="381"/>
      <c r="B871" s="381"/>
      <c r="C871" s="381"/>
      <c r="D871" s="381"/>
      <c r="E871" s="381"/>
      <c r="F871" s="381"/>
      <c r="G871" s="381"/>
      <c r="H871" s="381"/>
      <c r="I871" s="381"/>
      <c r="J871" s="381"/>
      <c r="K871" s="381"/>
      <c r="L871" s="381"/>
      <c r="M871" s="381"/>
      <c r="N871" s="381"/>
      <c r="O871" s="381"/>
      <c r="P871" s="381"/>
      <c r="Q871" s="381"/>
      <c r="R871" s="381"/>
      <c r="S871" s="381"/>
      <c r="T871" s="381"/>
      <c r="U871" s="381"/>
    </row>
    <row r="872">
      <c r="A872" s="381"/>
      <c r="B872" s="381"/>
      <c r="C872" s="381"/>
      <c r="D872" s="381"/>
      <c r="E872" s="381"/>
      <c r="F872" s="381"/>
      <c r="G872" s="381"/>
      <c r="H872" s="381"/>
      <c r="I872" s="381"/>
      <c r="J872" s="381"/>
      <c r="K872" s="381"/>
      <c r="L872" s="381"/>
      <c r="M872" s="381"/>
      <c r="N872" s="381"/>
      <c r="O872" s="381"/>
      <c r="P872" s="381"/>
      <c r="Q872" s="381"/>
      <c r="R872" s="381"/>
      <c r="S872" s="381"/>
      <c r="T872" s="381"/>
      <c r="U872" s="381"/>
    </row>
    <row r="873">
      <c r="A873" s="381"/>
      <c r="B873" s="381"/>
      <c r="C873" s="381"/>
      <c r="D873" s="381"/>
      <c r="E873" s="381"/>
      <c r="F873" s="381"/>
      <c r="G873" s="381"/>
      <c r="H873" s="381"/>
      <c r="I873" s="381"/>
      <c r="J873" s="381"/>
      <c r="K873" s="381"/>
      <c r="L873" s="381"/>
      <c r="M873" s="381"/>
      <c r="N873" s="381"/>
      <c r="O873" s="381"/>
      <c r="P873" s="381"/>
      <c r="Q873" s="381"/>
      <c r="R873" s="381"/>
      <c r="S873" s="381"/>
      <c r="T873" s="381"/>
      <c r="U873" s="381"/>
    </row>
    <row r="874">
      <c r="A874" s="381"/>
      <c r="B874" s="381"/>
      <c r="C874" s="381"/>
      <c r="D874" s="381"/>
      <c r="E874" s="381"/>
      <c r="F874" s="381"/>
      <c r="G874" s="381"/>
      <c r="H874" s="381"/>
      <c r="I874" s="381"/>
      <c r="J874" s="381"/>
      <c r="K874" s="381"/>
      <c r="L874" s="381"/>
      <c r="M874" s="381"/>
      <c r="N874" s="381"/>
      <c r="O874" s="381"/>
      <c r="P874" s="381"/>
      <c r="Q874" s="381"/>
      <c r="R874" s="381"/>
      <c r="S874" s="381"/>
      <c r="T874" s="381"/>
      <c r="U874" s="381"/>
    </row>
    <row r="875">
      <c r="A875" s="381"/>
      <c r="B875" s="381"/>
      <c r="C875" s="381"/>
      <c r="D875" s="381"/>
      <c r="E875" s="381"/>
      <c r="F875" s="381"/>
      <c r="G875" s="381"/>
      <c r="H875" s="381"/>
      <c r="I875" s="381"/>
      <c r="J875" s="381"/>
      <c r="K875" s="381"/>
      <c r="L875" s="381"/>
      <c r="M875" s="381"/>
      <c r="N875" s="381"/>
      <c r="O875" s="381"/>
      <c r="P875" s="381"/>
      <c r="Q875" s="381"/>
      <c r="R875" s="381"/>
      <c r="S875" s="381"/>
      <c r="T875" s="381"/>
      <c r="U875" s="381"/>
    </row>
    <row r="876">
      <c r="A876" s="381"/>
      <c r="B876" s="381"/>
      <c r="C876" s="381"/>
      <c r="D876" s="381"/>
      <c r="E876" s="381"/>
      <c r="F876" s="381"/>
      <c r="G876" s="381"/>
      <c r="H876" s="381"/>
      <c r="I876" s="381"/>
      <c r="J876" s="381"/>
      <c r="K876" s="381"/>
      <c r="L876" s="381"/>
      <c r="M876" s="381"/>
      <c r="N876" s="381"/>
      <c r="O876" s="381"/>
      <c r="P876" s="381"/>
      <c r="Q876" s="381"/>
      <c r="R876" s="381"/>
      <c r="S876" s="381"/>
      <c r="T876" s="381"/>
      <c r="U876" s="381"/>
    </row>
    <row r="877">
      <c r="A877" s="381"/>
      <c r="B877" s="381"/>
      <c r="C877" s="381"/>
      <c r="D877" s="381"/>
      <c r="E877" s="381"/>
      <c r="F877" s="381"/>
      <c r="G877" s="381"/>
      <c r="H877" s="381"/>
      <c r="I877" s="381"/>
      <c r="J877" s="381"/>
      <c r="K877" s="381"/>
      <c r="L877" s="381"/>
      <c r="M877" s="381"/>
      <c r="N877" s="381"/>
      <c r="O877" s="381"/>
      <c r="P877" s="381"/>
      <c r="Q877" s="381"/>
      <c r="R877" s="381"/>
      <c r="S877" s="381"/>
      <c r="T877" s="381"/>
      <c r="U877" s="381"/>
    </row>
    <row r="878">
      <c r="A878" s="381"/>
      <c r="B878" s="381"/>
      <c r="C878" s="381"/>
      <c r="D878" s="381"/>
      <c r="E878" s="381"/>
      <c r="F878" s="381"/>
      <c r="G878" s="381"/>
      <c r="H878" s="381"/>
      <c r="I878" s="381"/>
      <c r="J878" s="381"/>
      <c r="K878" s="381"/>
      <c r="L878" s="381"/>
      <c r="M878" s="381"/>
      <c r="N878" s="381"/>
      <c r="O878" s="381"/>
      <c r="P878" s="381"/>
      <c r="Q878" s="381"/>
      <c r="R878" s="381"/>
      <c r="S878" s="381"/>
      <c r="T878" s="381"/>
      <c r="U878" s="381"/>
    </row>
    <row r="879">
      <c r="A879" s="381"/>
      <c r="B879" s="381"/>
      <c r="C879" s="381"/>
      <c r="D879" s="381"/>
      <c r="E879" s="381"/>
      <c r="F879" s="381"/>
      <c r="G879" s="381"/>
      <c r="H879" s="381"/>
      <c r="I879" s="381"/>
      <c r="J879" s="381"/>
      <c r="K879" s="381"/>
      <c r="L879" s="381"/>
      <c r="M879" s="381"/>
      <c r="N879" s="381"/>
      <c r="O879" s="381"/>
      <c r="P879" s="381"/>
      <c r="Q879" s="381"/>
      <c r="R879" s="381"/>
      <c r="S879" s="381"/>
      <c r="T879" s="381"/>
      <c r="U879" s="381"/>
    </row>
    <row r="880">
      <c r="A880" s="381"/>
      <c r="B880" s="381"/>
      <c r="C880" s="381"/>
      <c r="D880" s="381"/>
      <c r="E880" s="381"/>
      <c r="F880" s="381"/>
      <c r="G880" s="381"/>
      <c r="H880" s="381"/>
      <c r="I880" s="381"/>
      <c r="J880" s="381"/>
      <c r="K880" s="381"/>
      <c r="L880" s="381"/>
      <c r="M880" s="381"/>
      <c r="N880" s="381"/>
      <c r="O880" s="381"/>
      <c r="P880" s="381"/>
      <c r="Q880" s="381"/>
      <c r="R880" s="381"/>
      <c r="S880" s="381"/>
      <c r="T880" s="381"/>
      <c r="U880" s="381"/>
    </row>
    <row r="881">
      <c r="A881" s="381"/>
      <c r="B881" s="381"/>
      <c r="C881" s="381"/>
      <c r="D881" s="381"/>
      <c r="E881" s="381"/>
      <c r="F881" s="381"/>
      <c r="G881" s="381"/>
      <c r="H881" s="381"/>
      <c r="I881" s="381"/>
      <c r="J881" s="381"/>
      <c r="K881" s="381"/>
      <c r="L881" s="381"/>
      <c r="M881" s="381"/>
      <c r="N881" s="381"/>
      <c r="O881" s="381"/>
      <c r="P881" s="381"/>
      <c r="Q881" s="381"/>
      <c r="R881" s="381"/>
      <c r="S881" s="381"/>
      <c r="T881" s="381"/>
      <c r="U881" s="381"/>
    </row>
    <row r="882">
      <c r="A882" s="381"/>
      <c r="B882" s="381"/>
      <c r="C882" s="381"/>
      <c r="D882" s="381"/>
      <c r="E882" s="381"/>
      <c r="F882" s="381"/>
      <c r="G882" s="381"/>
      <c r="H882" s="381"/>
      <c r="I882" s="381"/>
      <c r="J882" s="381"/>
      <c r="K882" s="381"/>
      <c r="L882" s="381"/>
      <c r="M882" s="381"/>
      <c r="N882" s="381"/>
      <c r="O882" s="381"/>
      <c r="P882" s="381"/>
      <c r="Q882" s="381"/>
      <c r="R882" s="381"/>
      <c r="S882" s="381"/>
      <c r="T882" s="381"/>
      <c r="U882" s="381"/>
    </row>
    <row r="883">
      <c r="A883" s="381"/>
      <c r="B883" s="381"/>
      <c r="C883" s="381"/>
      <c r="D883" s="381"/>
      <c r="E883" s="381"/>
      <c r="F883" s="381"/>
      <c r="G883" s="381"/>
      <c r="H883" s="381"/>
      <c r="I883" s="381"/>
      <c r="J883" s="381"/>
      <c r="K883" s="381"/>
      <c r="L883" s="381"/>
      <c r="M883" s="381"/>
      <c r="N883" s="381"/>
      <c r="O883" s="381"/>
      <c r="P883" s="381"/>
      <c r="Q883" s="381"/>
      <c r="R883" s="381"/>
      <c r="S883" s="381"/>
      <c r="T883" s="381"/>
      <c r="U883" s="381"/>
    </row>
    <row r="884">
      <c r="A884" s="381"/>
      <c r="B884" s="381"/>
      <c r="C884" s="381"/>
      <c r="D884" s="381"/>
      <c r="E884" s="381"/>
      <c r="F884" s="381"/>
      <c r="G884" s="381"/>
      <c r="H884" s="381"/>
      <c r="I884" s="381"/>
      <c r="J884" s="381"/>
      <c r="K884" s="381"/>
      <c r="L884" s="381"/>
      <c r="M884" s="381"/>
      <c r="N884" s="381"/>
      <c r="O884" s="381"/>
      <c r="P884" s="381"/>
      <c r="Q884" s="381"/>
      <c r="R884" s="381"/>
      <c r="S884" s="381"/>
      <c r="T884" s="381"/>
      <c r="U884" s="381"/>
    </row>
    <row r="885">
      <c r="A885" s="381"/>
      <c r="B885" s="381"/>
      <c r="C885" s="381"/>
      <c r="D885" s="381"/>
      <c r="E885" s="381"/>
      <c r="F885" s="381"/>
      <c r="G885" s="381"/>
      <c r="H885" s="381"/>
      <c r="I885" s="381"/>
      <c r="J885" s="381"/>
      <c r="K885" s="381"/>
      <c r="L885" s="381"/>
      <c r="M885" s="381"/>
      <c r="N885" s="381"/>
      <c r="O885" s="381"/>
      <c r="P885" s="381"/>
      <c r="Q885" s="381"/>
      <c r="R885" s="381"/>
      <c r="S885" s="381"/>
      <c r="T885" s="381"/>
      <c r="U885" s="381"/>
    </row>
    <row r="886">
      <c r="A886" s="381"/>
      <c r="B886" s="381"/>
      <c r="C886" s="381"/>
      <c r="D886" s="381"/>
      <c r="E886" s="381"/>
      <c r="F886" s="381"/>
      <c r="G886" s="381"/>
      <c r="H886" s="381"/>
      <c r="I886" s="381"/>
      <c r="J886" s="381"/>
      <c r="K886" s="381"/>
      <c r="L886" s="381"/>
      <c r="M886" s="381"/>
      <c r="N886" s="381"/>
      <c r="O886" s="381"/>
      <c r="P886" s="381"/>
      <c r="Q886" s="381"/>
      <c r="R886" s="381"/>
      <c r="S886" s="381"/>
      <c r="T886" s="381"/>
      <c r="U886" s="381"/>
    </row>
    <row r="887">
      <c r="A887" s="381"/>
      <c r="B887" s="381"/>
      <c r="C887" s="381"/>
      <c r="D887" s="381"/>
      <c r="E887" s="381"/>
      <c r="F887" s="381"/>
      <c r="G887" s="381"/>
      <c r="H887" s="381"/>
      <c r="I887" s="381"/>
      <c r="J887" s="381"/>
      <c r="K887" s="381"/>
      <c r="L887" s="381"/>
      <c r="M887" s="381"/>
      <c r="N887" s="381"/>
      <c r="O887" s="381"/>
      <c r="P887" s="381"/>
      <c r="Q887" s="381"/>
      <c r="R887" s="381"/>
      <c r="S887" s="381"/>
      <c r="T887" s="381"/>
      <c r="U887" s="381"/>
    </row>
    <row r="888">
      <c r="A888" s="381"/>
      <c r="B888" s="381"/>
      <c r="C888" s="381"/>
      <c r="D888" s="381"/>
      <c r="E888" s="381"/>
      <c r="F888" s="381"/>
      <c r="G888" s="381"/>
      <c r="H888" s="381"/>
      <c r="I888" s="381"/>
      <c r="J888" s="381"/>
      <c r="K888" s="381"/>
      <c r="L888" s="381"/>
      <c r="M888" s="381"/>
      <c r="N888" s="381"/>
      <c r="O888" s="381"/>
      <c r="P888" s="381"/>
      <c r="Q888" s="381"/>
      <c r="R888" s="381"/>
      <c r="S888" s="381"/>
      <c r="T888" s="381"/>
      <c r="U888" s="381"/>
    </row>
    <row r="889">
      <c r="A889" s="381"/>
      <c r="B889" s="381"/>
      <c r="C889" s="381"/>
      <c r="D889" s="381"/>
      <c r="E889" s="381"/>
      <c r="F889" s="381"/>
      <c r="G889" s="381"/>
      <c r="H889" s="381"/>
      <c r="I889" s="381"/>
      <c r="J889" s="381"/>
      <c r="K889" s="381"/>
      <c r="L889" s="381"/>
      <c r="M889" s="381"/>
      <c r="N889" s="381"/>
      <c r="O889" s="381"/>
      <c r="P889" s="381"/>
      <c r="Q889" s="381"/>
      <c r="R889" s="381"/>
      <c r="S889" s="381"/>
      <c r="T889" s="381"/>
      <c r="U889" s="381"/>
    </row>
    <row r="890">
      <c r="A890" s="381"/>
      <c r="B890" s="381"/>
      <c r="C890" s="381"/>
      <c r="D890" s="381"/>
      <c r="E890" s="381"/>
      <c r="F890" s="381"/>
      <c r="G890" s="381"/>
      <c r="H890" s="381"/>
      <c r="I890" s="381"/>
      <c r="J890" s="381"/>
      <c r="K890" s="381"/>
      <c r="L890" s="381"/>
      <c r="M890" s="381"/>
      <c r="N890" s="381"/>
      <c r="O890" s="381"/>
      <c r="P890" s="381"/>
      <c r="Q890" s="381"/>
      <c r="R890" s="381"/>
      <c r="S890" s="381"/>
      <c r="T890" s="381"/>
      <c r="U890" s="381"/>
    </row>
    <row r="891">
      <c r="A891" s="381"/>
      <c r="B891" s="381"/>
      <c r="C891" s="381"/>
      <c r="D891" s="381"/>
      <c r="E891" s="381"/>
      <c r="F891" s="381"/>
      <c r="G891" s="381"/>
      <c r="H891" s="381"/>
      <c r="I891" s="381"/>
      <c r="J891" s="381"/>
      <c r="K891" s="381"/>
      <c r="L891" s="381"/>
      <c r="M891" s="381"/>
      <c r="N891" s="381"/>
      <c r="O891" s="381"/>
      <c r="P891" s="381"/>
      <c r="Q891" s="381"/>
      <c r="R891" s="381"/>
      <c r="S891" s="381"/>
      <c r="T891" s="381"/>
      <c r="U891" s="381"/>
    </row>
    <row r="892">
      <c r="A892" s="381"/>
      <c r="B892" s="381"/>
      <c r="C892" s="381"/>
      <c r="D892" s="381"/>
      <c r="E892" s="381"/>
      <c r="F892" s="381"/>
      <c r="G892" s="381"/>
      <c r="H892" s="381"/>
      <c r="I892" s="381"/>
      <c r="J892" s="381"/>
      <c r="K892" s="381"/>
      <c r="L892" s="381"/>
      <c r="M892" s="381"/>
      <c r="N892" s="381"/>
      <c r="O892" s="381"/>
      <c r="P892" s="381"/>
      <c r="Q892" s="381"/>
      <c r="R892" s="381"/>
      <c r="S892" s="381"/>
      <c r="T892" s="381"/>
      <c r="U892" s="381"/>
    </row>
    <row r="893">
      <c r="A893" s="381"/>
      <c r="B893" s="381"/>
      <c r="C893" s="381"/>
      <c r="D893" s="381"/>
      <c r="E893" s="381"/>
      <c r="F893" s="381"/>
      <c r="G893" s="381"/>
      <c r="H893" s="381"/>
      <c r="I893" s="381"/>
      <c r="J893" s="381"/>
      <c r="K893" s="381"/>
      <c r="L893" s="381"/>
      <c r="M893" s="381"/>
      <c r="N893" s="381"/>
      <c r="O893" s="381"/>
      <c r="P893" s="381"/>
      <c r="Q893" s="381"/>
      <c r="R893" s="381"/>
      <c r="S893" s="381"/>
      <c r="T893" s="381"/>
      <c r="U893" s="381"/>
    </row>
    <row r="894">
      <c r="A894" s="381"/>
      <c r="B894" s="381"/>
      <c r="C894" s="381"/>
      <c r="D894" s="381"/>
      <c r="E894" s="381"/>
      <c r="F894" s="381"/>
      <c r="G894" s="381"/>
      <c r="H894" s="381"/>
      <c r="I894" s="381"/>
      <c r="J894" s="381"/>
      <c r="K894" s="381"/>
      <c r="L894" s="381"/>
      <c r="M894" s="381"/>
      <c r="N894" s="381"/>
      <c r="O894" s="381"/>
      <c r="P894" s="381"/>
      <c r="Q894" s="381"/>
      <c r="R894" s="381"/>
      <c r="S894" s="381"/>
      <c r="T894" s="381"/>
      <c r="U894" s="381"/>
    </row>
    <row r="895">
      <c r="A895" s="381"/>
      <c r="B895" s="381"/>
      <c r="C895" s="381"/>
      <c r="D895" s="381"/>
      <c r="E895" s="381"/>
      <c r="F895" s="381"/>
      <c r="G895" s="381"/>
      <c r="H895" s="381"/>
      <c r="I895" s="381"/>
      <c r="J895" s="381"/>
      <c r="K895" s="381"/>
      <c r="L895" s="381"/>
      <c r="M895" s="381"/>
      <c r="N895" s="381"/>
      <c r="O895" s="381"/>
      <c r="P895" s="381"/>
      <c r="Q895" s="381"/>
      <c r="R895" s="381"/>
      <c r="S895" s="381"/>
      <c r="T895" s="381"/>
      <c r="U895" s="381"/>
    </row>
    <row r="896">
      <c r="A896" s="381"/>
      <c r="B896" s="381"/>
      <c r="C896" s="381"/>
      <c r="D896" s="381"/>
      <c r="E896" s="381"/>
      <c r="F896" s="381"/>
      <c r="G896" s="381"/>
      <c r="H896" s="381"/>
      <c r="I896" s="381"/>
      <c r="J896" s="381"/>
      <c r="K896" s="381"/>
      <c r="L896" s="381"/>
      <c r="M896" s="381"/>
      <c r="N896" s="381"/>
      <c r="O896" s="381"/>
      <c r="P896" s="381"/>
      <c r="Q896" s="381"/>
      <c r="R896" s="381"/>
      <c r="S896" s="381"/>
      <c r="T896" s="381"/>
      <c r="U896" s="381"/>
    </row>
    <row r="897">
      <c r="A897" s="381"/>
      <c r="B897" s="381"/>
      <c r="C897" s="381"/>
      <c r="D897" s="381"/>
      <c r="E897" s="381"/>
      <c r="F897" s="381"/>
      <c r="G897" s="381"/>
      <c r="H897" s="381"/>
      <c r="I897" s="381"/>
      <c r="J897" s="381"/>
      <c r="K897" s="381"/>
      <c r="L897" s="381"/>
      <c r="M897" s="381"/>
      <c r="N897" s="381"/>
      <c r="O897" s="381"/>
      <c r="P897" s="381"/>
      <c r="Q897" s="381"/>
      <c r="R897" s="381"/>
      <c r="S897" s="381"/>
      <c r="T897" s="381"/>
      <c r="U897" s="381"/>
    </row>
    <row r="898">
      <c r="A898" s="381"/>
      <c r="B898" s="381"/>
      <c r="C898" s="381"/>
      <c r="D898" s="381"/>
      <c r="E898" s="381"/>
      <c r="F898" s="381"/>
      <c r="G898" s="381"/>
      <c r="H898" s="381"/>
      <c r="I898" s="381"/>
      <c r="J898" s="381"/>
      <c r="K898" s="381"/>
      <c r="L898" s="381"/>
      <c r="M898" s="381"/>
      <c r="N898" s="381"/>
      <c r="O898" s="381"/>
      <c r="P898" s="381"/>
      <c r="Q898" s="381"/>
      <c r="R898" s="381"/>
      <c r="S898" s="381"/>
      <c r="T898" s="381"/>
      <c r="U898" s="381"/>
    </row>
    <row r="899">
      <c r="A899" s="381"/>
      <c r="B899" s="381"/>
      <c r="C899" s="381"/>
      <c r="D899" s="381"/>
      <c r="E899" s="381"/>
      <c r="F899" s="381"/>
      <c r="G899" s="381"/>
      <c r="H899" s="381"/>
      <c r="I899" s="381"/>
      <c r="J899" s="381"/>
      <c r="K899" s="381"/>
      <c r="L899" s="381"/>
      <c r="M899" s="381"/>
      <c r="N899" s="381"/>
      <c r="O899" s="381"/>
      <c r="P899" s="381"/>
      <c r="Q899" s="381"/>
      <c r="R899" s="381"/>
      <c r="S899" s="381"/>
      <c r="T899" s="381"/>
      <c r="U899" s="381"/>
    </row>
    <row r="900">
      <c r="A900" s="381"/>
      <c r="B900" s="381"/>
      <c r="C900" s="381"/>
      <c r="D900" s="381"/>
      <c r="E900" s="381"/>
      <c r="F900" s="381"/>
      <c r="G900" s="381"/>
      <c r="H900" s="381"/>
      <c r="I900" s="381"/>
      <c r="J900" s="381"/>
      <c r="K900" s="381"/>
      <c r="L900" s="381"/>
      <c r="M900" s="381"/>
      <c r="N900" s="381"/>
      <c r="O900" s="381"/>
      <c r="P900" s="381"/>
      <c r="Q900" s="381"/>
      <c r="R900" s="381"/>
      <c r="S900" s="381"/>
      <c r="T900" s="381"/>
      <c r="U900" s="381"/>
    </row>
    <row r="901">
      <c r="A901" s="381"/>
      <c r="B901" s="381"/>
      <c r="C901" s="381"/>
      <c r="D901" s="381"/>
      <c r="E901" s="381"/>
      <c r="F901" s="381"/>
      <c r="G901" s="381"/>
      <c r="H901" s="381"/>
      <c r="I901" s="381"/>
      <c r="J901" s="381"/>
      <c r="K901" s="381"/>
      <c r="L901" s="381"/>
      <c r="M901" s="381"/>
      <c r="N901" s="381"/>
      <c r="O901" s="381"/>
      <c r="P901" s="381"/>
      <c r="Q901" s="381"/>
      <c r="R901" s="381"/>
      <c r="S901" s="381"/>
      <c r="T901" s="381"/>
      <c r="U901" s="381"/>
    </row>
    <row r="902">
      <c r="A902" s="381"/>
      <c r="B902" s="381"/>
      <c r="C902" s="381"/>
      <c r="D902" s="381"/>
      <c r="E902" s="381"/>
      <c r="F902" s="381"/>
      <c r="G902" s="381"/>
      <c r="H902" s="381"/>
      <c r="I902" s="381"/>
      <c r="J902" s="381"/>
      <c r="K902" s="381"/>
      <c r="L902" s="381"/>
      <c r="M902" s="381"/>
      <c r="N902" s="381"/>
      <c r="O902" s="381"/>
      <c r="P902" s="381"/>
      <c r="Q902" s="381"/>
      <c r="R902" s="381"/>
      <c r="S902" s="381"/>
      <c r="T902" s="381"/>
      <c r="U902" s="381"/>
    </row>
    <row r="903">
      <c r="A903" s="381"/>
      <c r="B903" s="381"/>
      <c r="C903" s="381"/>
      <c r="D903" s="381"/>
      <c r="E903" s="381"/>
      <c r="F903" s="381"/>
      <c r="G903" s="381"/>
      <c r="H903" s="381"/>
      <c r="I903" s="381"/>
      <c r="J903" s="381"/>
      <c r="K903" s="381"/>
      <c r="L903" s="381"/>
      <c r="M903" s="381"/>
      <c r="N903" s="381"/>
      <c r="O903" s="381"/>
      <c r="P903" s="381"/>
      <c r="Q903" s="381"/>
      <c r="R903" s="381"/>
      <c r="S903" s="381"/>
      <c r="T903" s="381"/>
      <c r="U903" s="381"/>
    </row>
    <row r="904">
      <c r="A904" s="381"/>
      <c r="B904" s="381"/>
      <c r="C904" s="381"/>
      <c r="D904" s="381"/>
      <c r="E904" s="381"/>
      <c r="F904" s="381"/>
      <c r="G904" s="381"/>
      <c r="H904" s="381"/>
      <c r="I904" s="381"/>
      <c r="J904" s="381"/>
      <c r="K904" s="381"/>
      <c r="L904" s="381"/>
      <c r="M904" s="381"/>
      <c r="N904" s="381"/>
      <c r="O904" s="381"/>
      <c r="P904" s="381"/>
      <c r="Q904" s="381"/>
      <c r="R904" s="381"/>
      <c r="S904" s="381"/>
      <c r="T904" s="381"/>
      <c r="U904" s="381"/>
    </row>
    <row r="905">
      <c r="A905" s="381"/>
      <c r="B905" s="381"/>
      <c r="C905" s="381"/>
      <c r="D905" s="381"/>
      <c r="E905" s="381"/>
      <c r="F905" s="381"/>
      <c r="G905" s="381"/>
      <c r="H905" s="381"/>
      <c r="I905" s="381"/>
      <c r="J905" s="381"/>
      <c r="K905" s="381"/>
      <c r="L905" s="381"/>
      <c r="M905" s="381"/>
      <c r="N905" s="381"/>
      <c r="O905" s="381"/>
      <c r="P905" s="381"/>
      <c r="Q905" s="381"/>
      <c r="R905" s="381"/>
      <c r="S905" s="381"/>
      <c r="T905" s="381"/>
      <c r="U905" s="381"/>
    </row>
    <row r="906">
      <c r="A906" s="381"/>
      <c r="B906" s="381"/>
      <c r="C906" s="381"/>
      <c r="D906" s="381"/>
      <c r="E906" s="381"/>
      <c r="F906" s="381"/>
      <c r="G906" s="381"/>
      <c r="H906" s="381"/>
      <c r="I906" s="381"/>
      <c r="J906" s="381"/>
      <c r="K906" s="381"/>
      <c r="L906" s="381"/>
      <c r="M906" s="381"/>
      <c r="N906" s="381"/>
      <c r="O906" s="381"/>
      <c r="P906" s="381"/>
      <c r="Q906" s="381"/>
      <c r="R906" s="381"/>
      <c r="S906" s="381"/>
      <c r="T906" s="381"/>
      <c r="U906" s="381"/>
    </row>
    <row r="907">
      <c r="A907" s="381"/>
      <c r="B907" s="381"/>
      <c r="C907" s="381"/>
      <c r="D907" s="381"/>
      <c r="E907" s="381"/>
      <c r="F907" s="381"/>
      <c r="G907" s="381"/>
      <c r="H907" s="381"/>
      <c r="I907" s="381"/>
      <c r="J907" s="381"/>
      <c r="K907" s="381"/>
      <c r="L907" s="381"/>
      <c r="M907" s="381"/>
      <c r="N907" s="381"/>
      <c r="O907" s="381"/>
      <c r="P907" s="381"/>
      <c r="Q907" s="381"/>
      <c r="R907" s="381"/>
      <c r="S907" s="381"/>
      <c r="T907" s="381"/>
      <c r="U907" s="381"/>
    </row>
    <row r="908">
      <c r="A908" s="381"/>
      <c r="B908" s="381"/>
      <c r="C908" s="381"/>
      <c r="D908" s="381"/>
      <c r="E908" s="381"/>
      <c r="F908" s="381"/>
      <c r="G908" s="381"/>
      <c r="H908" s="381"/>
      <c r="I908" s="381"/>
      <c r="J908" s="381"/>
      <c r="K908" s="381"/>
      <c r="L908" s="381"/>
      <c r="M908" s="381"/>
      <c r="N908" s="381"/>
      <c r="O908" s="381"/>
      <c r="P908" s="381"/>
      <c r="Q908" s="381"/>
      <c r="R908" s="381"/>
      <c r="S908" s="381"/>
      <c r="T908" s="381"/>
      <c r="U908" s="381"/>
    </row>
    <row r="909">
      <c r="A909" s="381"/>
      <c r="B909" s="381"/>
      <c r="C909" s="381"/>
      <c r="D909" s="381"/>
      <c r="E909" s="381"/>
      <c r="F909" s="381"/>
      <c r="G909" s="381"/>
      <c r="H909" s="381"/>
      <c r="I909" s="381"/>
      <c r="J909" s="381"/>
      <c r="K909" s="381"/>
      <c r="L909" s="381"/>
      <c r="M909" s="381"/>
      <c r="N909" s="381"/>
      <c r="O909" s="381"/>
      <c r="P909" s="381"/>
      <c r="Q909" s="381"/>
      <c r="R909" s="381"/>
      <c r="S909" s="381"/>
      <c r="T909" s="381"/>
      <c r="U909" s="381"/>
    </row>
    <row r="910">
      <c r="A910" s="381"/>
      <c r="B910" s="381"/>
      <c r="C910" s="381"/>
      <c r="D910" s="381"/>
      <c r="E910" s="381"/>
      <c r="F910" s="381"/>
      <c r="G910" s="381"/>
      <c r="H910" s="381"/>
      <c r="I910" s="381"/>
      <c r="J910" s="381"/>
      <c r="K910" s="381"/>
      <c r="L910" s="381"/>
      <c r="M910" s="381"/>
      <c r="N910" s="381"/>
      <c r="O910" s="381"/>
      <c r="P910" s="381"/>
      <c r="Q910" s="381"/>
      <c r="R910" s="381"/>
      <c r="S910" s="381"/>
      <c r="T910" s="381"/>
      <c r="U910" s="381"/>
    </row>
    <row r="911">
      <c r="A911" s="381"/>
      <c r="B911" s="381"/>
      <c r="C911" s="381"/>
      <c r="D911" s="381"/>
      <c r="E911" s="381"/>
      <c r="F911" s="381"/>
      <c r="G911" s="381"/>
      <c r="H911" s="381"/>
      <c r="I911" s="381"/>
      <c r="J911" s="381"/>
      <c r="K911" s="381"/>
      <c r="L911" s="381"/>
      <c r="M911" s="381"/>
      <c r="N911" s="381"/>
      <c r="O911" s="381"/>
      <c r="P911" s="381"/>
      <c r="Q911" s="381"/>
      <c r="R911" s="381"/>
      <c r="S911" s="381"/>
      <c r="T911" s="381"/>
      <c r="U911" s="381"/>
    </row>
    <row r="912">
      <c r="A912" s="381"/>
      <c r="B912" s="381"/>
      <c r="C912" s="381"/>
      <c r="D912" s="381"/>
      <c r="E912" s="381"/>
      <c r="F912" s="381"/>
      <c r="G912" s="381"/>
      <c r="H912" s="381"/>
      <c r="I912" s="381"/>
      <c r="J912" s="381"/>
      <c r="K912" s="381"/>
      <c r="L912" s="381"/>
      <c r="M912" s="381"/>
      <c r="N912" s="381"/>
      <c r="O912" s="381"/>
      <c r="P912" s="381"/>
      <c r="Q912" s="381"/>
      <c r="R912" s="381"/>
      <c r="S912" s="381"/>
      <c r="T912" s="381"/>
      <c r="U912" s="381"/>
    </row>
    <row r="913">
      <c r="A913" s="381"/>
      <c r="B913" s="381"/>
      <c r="C913" s="381"/>
      <c r="D913" s="381"/>
      <c r="E913" s="381"/>
      <c r="F913" s="381"/>
      <c r="G913" s="381"/>
      <c r="H913" s="381"/>
      <c r="I913" s="381"/>
      <c r="J913" s="381"/>
      <c r="K913" s="381"/>
      <c r="L913" s="381"/>
      <c r="M913" s="381"/>
      <c r="N913" s="381"/>
      <c r="O913" s="381"/>
      <c r="P913" s="381"/>
      <c r="Q913" s="381"/>
      <c r="R913" s="381"/>
      <c r="S913" s="381"/>
      <c r="T913" s="381"/>
      <c r="U913" s="381"/>
    </row>
    <row r="914">
      <c r="A914" s="381"/>
      <c r="B914" s="381"/>
      <c r="C914" s="381"/>
      <c r="D914" s="381"/>
      <c r="E914" s="381"/>
      <c r="F914" s="381"/>
      <c r="G914" s="381"/>
      <c r="H914" s="381"/>
      <c r="I914" s="381"/>
      <c r="J914" s="381"/>
      <c r="K914" s="381"/>
      <c r="L914" s="381"/>
      <c r="M914" s="381"/>
      <c r="N914" s="381"/>
      <c r="O914" s="381"/>
      <c r="P914" s="381"/>
      <c r="Q914" s="381"/>
      <c r="R914" s="381"/>
      <c r="S914" s="381"/>
      <c r="T914" s="381"/>
      <c r="U914" s="381"/>
    </row>
    <row r="915">
      <c r="A915" s="381"/>
      <c r="B915" s="381"/>
      <c r="C915" s="381"/>
      <c r="D915" s="381"/>
      <c r="E915" s="381"/>
      <c r="F915" s="381"/>
      <c r="G915" s="381"/>
      <c r="H915" s="381"/>
      <c r="I915" s="381"/>
      <c r="J915" s="381"/>
      <c r="K915" s="381"/>
      <c r="L915" s="381"/>
      <c r="M915" s="381"/>
      <c r="N915" s="381"/>
      <c r="O915" s="381"/>
      <c r="P915" s="381"/>
      <c r="Q915" s="381"/>
      <c r="R915" s="381"/>
      <c r="S915" s="381"/>
      <c r="T915" s="381"/>
      <c r="U915" s="381"/>
    </row>
    <row r="916">
      <c r="A916" s="381"/>
      <c r="B916" s="381"/>
      <c r="C916" s="381"/>
      <c r="D916" s="381"/>
      <c r="E916" s="381"/>
      <c r="F916" s="381"/>
      <c r="G916" s="381"/>
      <c r="H916" s="381"/>
      <c r="I916" s="381"/>
      <c r="J916" s="381"/>
      <c r="K916" s="381"/>
      <c r="L916" s="381"/>
      <c r="M916" s="381"/>
      <c r="N916" s="381"/>
      <c r="O916" s="381"/>
      <c r="P916" s="381"/>
      <c r="Q916" s="381"/>
      <c r="R916" s="381"/>
      <c r="S916" s="381"/>
      <c r="T916" s="381"/>
      <c r="U916" s="381"/>
    </row>
    <row r="917">
      <c r="A917" s="381"/>
      <c r="B917" s="381"/>
      <c r="C917" s="381"/>
      <c r="D917" s="381"/>
      <c r="E917" s="381"/>
      <c r="F917" s="381"/>
      <c r="G917" s="381"/>
      <c r="H917" s="381"/>
      <c r="I917" s="381"/>
      <c r="J917" s="381"/>
      <c r="K917" s="381"/>
      <c r="L917" s="381"/>
      <c r="M917" s="381"/>
      <c r="N917" s="381"/>
      <c r="O917" s="381"/>
      <c r="P917" s="381"/>
      <c r="Q917" s="381"/>
      <c r="R917" s="381"/>
      <c r="S917" s="381"/>
      <c r="T917" s="381"/>
      <c r="U917" s="381"/>
    </row>
    <row r="918">
      <c r="A918" s="381"/>
      <c r="B918" s="381"/>
      <c r="C918" s="381"/>
      <c r="D918" s="381"/>
      <c r="E918" s="381"/>
      <c r="F918" s="381"/>
      <c r="G918" s="381"/>
      <c r="H918" s="381"/>
      <c r="I918" s="381"/>
      <c r="J918" s="381"/>
      <c r="K918" s="381"/>
      <c r="L918" s="381"/>
      <c r="M918" s="381"/>
      <c r="N918" s="381"/>
      <c r="O918" s="381"/>
      <c r="P918" s="381"/>
      <c r="Q918" s="381"/>
      <c r="R918" s="381"/>
      <c r="S918" s="381"/>
      <c r="T918" s="381"/>
      <c r="U918" s="381"/>
    </row>
    <row r="919">
      <c r="A919" s="381"/>
      <c r="B919" s="381"/>
      <c r="C919" s="381"/>
      <c r="D919" s="381"/>
      <c r="E919" s="381"/>
      <c r="F919" s="381"/>
      <c r="G919" s="381"/>
      <c r="H919" s="381"/>
      <c r="I919" s="381"/>
      <c r="J919" s="381"/>
      <c r="K919" s="381"/>
      <c r="L919" s="381"/>
      <c r="M919" s="381"/>
      <c r="N919" s="381"/>
      <c r="O919" s="381"/>
      <c r="P919" s="381"/>
      <c r="Q919" s="381"/>
      <c r="R919" s="381"/>
      <c r="S919" s="381"/>
      <c r="T919" s="381"/>
      <c r="U919" s="381"/>
    </row>
    <row r="920">
      <c r="A920" s="381"/>
      <c r="B920" s="381"/>
      <c r="C920" s="381"/>
      <c r="D920" s="381"/>
      <c r="E920" s="381"/>
      <c r="F920" s="381"/>
      <c r="G920" s="381"/>
      <c r="H920" s="381"/>
      <c r="I920" s="381"/>
      <c r="J920" s="381"/>
      <c r="K920" s="381"/>
      <c r="L920" s="381"/>
      <c r="M920" s="381"/>
      <c r="N920" s="381"/>
      <c r="O920" s="381"/>
      <c r="P920" s="381"/>
      <c r="Q920" s="381"/>
      <c r="R920" s="381"/>
      <c r="S920" s="381"/>
      <c r="T920" s="381"/>
      <c r="U920" s="381"/>
    </row>
    <row r="921">
      <c r="A921" s="381"/>
      <c r="B921" s="381"/>
      <c r="C921" s="381"/>
      <c r="D921" s="381"/>
      <c r="E921" s="381"/>
      <c r="F921" s="381"/>
      <c r="G921" s="381"/>
      <c r="H921" s="381"/>
      <c r="I921" s="381"/>
      <c r="J921" s="381"/>
      <c r="K921" s="381"/>
      <c r="L921" s="381"/>
      <c r="M921" s="381"/>
      <c r="N921" s="381"/>
      <c r="O921" s="381"/>
      <c r="P921" s="381"/>
      <c r="Q921" s="381"/>
      <c r="R921" s="381"/>
      <c r="S921" s="381"/>
      <c r="T921" s="381"/>
      <c r="U921" s="381"/>
    </row>
    <row r="922">
      <c r="A922" s="381"/>
      <c r="B922" s="381"/>
      <c r="C922" s="381"/>
      <c r="D922" s="381"/>
      <c r="E922" s="381"/>
      <c r="F922" s="381"/>
      <c r="G922" s="381"/>
      <c r="H922" s="381"/>
      <c r="I922" s="381"/>
      <c r="J922" s="381"/>
      <c r="K922" s="381"/>
      <c r="L922" s="381"/>
      <c r="M922" s="381"/>
      <c r="N922" s="381"/>
      <c r="O922" s="381"/>
      <c r="P922" s="381"/>
      <c r="Q922" s="381"/>
      <c r="R922" s="381"/>
      <c r="S922" s="381"/>
      <c r="T922" s="381"/>
      <c r="U922" s="381"/>
    </row>
    <row r="923">
      <c r="A923" s="381"/>
      <c r="B923" s="381"/>
      <c r="C923" s="381"/>
      <c r="D923" s="381"/>
      <c r="E923" s="381"/>
      <c r="F923" s="381"/>
      <c r="G923" s="381"/>
      <c r="H923" s="381"/>
      <c r="I923" s="381"/>
      <c r="J923" s="381"/>
      <c r="K923" s="381"/>
      <c r="L923" s="381"/>
      <c r="M923" s="381"/>
      <c r="N923" s="381"/>
      <c r="O923" s="381"/>
      <c r="P923" s="381"/>
      <c r="Q923" s="381"/>
      <c r="R923" s="381"/>
      <c r="S923" s="381"/>
      <c r="T923" s="381"/>
      <c r="U923" s="381"/>
    </row>
    <row r="924">
      <c r="A924" s="381"/>
      <c r="B924" s="381"/>
      <c r="C924" s="381"/>
      <c r="D924" s="381"/>
      <c r="E924" s="381"/>
      <c r="F924" s="381"/>
      <c r="G924" s="381"/>
      <c r="H924" s="381"/>
      <c r="I924" s="381"/>
      <c r="J924" s="381"/>
      <c r="K924" s="381"/>
      <c r="L924" s="381"/>
      <c r="M924" s="381"/>
      <c r="N924" s="381"/>
      <c r="O924" s="381"/>
      <c r="P924" s="381"/>
      <c r="Q924" s="381"/>
      <c r="R924" s="381"/>
      <c r="S924" s="381"/>
      <c r="T924" s="381"/>
      <c r="U924" s="381"/>
    </row>
    <row r="925">
      <c r="A925" s="381"/>
      <c r="B925" s="381"/>
      <c r="C925" s="381"/>
      <c r="D925" s="381"/>
      <c r="E925" s="381"/>
      <c r="F925" s="381"/>
      <c r="G925" s="381"/>
      <c r="H925" s="381"/>
      <c r="I925" s="381"/>
      <c r="J925" s="381"/>
      <c r="K925" s="381"/>
      <c r="L925" s="381"/>
      <c r="M925" s="381"/>
      <c r="N925" s="381"/>
      <c r="O925" s="381"/>
      <c r="P925" s="381"/>
      <c r="Q925" s="381"/>
      <c r="R925" s="381"/>
      <c r="S925" s="381"/>
      <c r="T925" s="381"/>
      <c r="U925" s="381"/>
    </row>
    <row r="926">
      <c r="A926" s="381"/>
      <c r="B926" s="381"/>
      <c r="C926" s="381"/>
      <c r="D926" s="381"/>
      <c r="E926" s="381"/>
      <c r="F926" s="381"/>
      <c r="G926" s="381"/>
      <c r="H926" s="381"/>
      <c r="I926" s="381"/>
      <c r="J926" s="381"/>
      <c r="K926" s="381"/>
      <c r="L926" s="381"/>
      <c r="M926" s="381"/>
      <c r="N926" s="381"/>
      <c r="O926" s="381"/>
      <c r="P926" s="381"/>
      <c r="Q926" s="381"/>
      <c r="R926" s="381"/>
      <c r="S926" s="381"/>
      <c r="T926" s="381"/>
      <c r="U926" s="381"/>
    </row>
    <row r="927">
      <c r="A927" s="381"/>
      <c r="B927" s="381"/>
      <c r="C927" s="381"/>
      <c r="D927" s="381"/>
      <c r="E927" s="381"/>
      <c r="F927" s="381"/>
      <c r="G927" s="381"/>
      <c r="H927" s="381"/>
      <c r="I927" s="381"/>
      <c r="J927" s="381"/>
      <c r="K927" s="381"/>
      <c r="L927" s="381"/>
      <c r="M927" s="381"/>
      <c r="N927" s="381"/>
      <c r="O927" s="381"/>
      <c r="P927" s="381"/>
      <c r="Q927" s="381"/>
      <c r="R927" s="381"/>
      <c r="S927" s="381"/>
      <c r="T927" s="381"/>
      <c r="U927" s="381"/>
    </row>
    <row r="928">
      <c r="A928" s="381"/>
      <c r="B928" s="381"/>
      <c r="C928" s="381"/>
      <c r="D928" s="381"/>
      <c r="E928" s="381"/>
      <c r="F928" s="381"/>
      <c r="G928" s="381"/>
      <c r="H928" s="381"/>
      <c r="I928" s="381"/>
      <c r="J928" s="381"/>
      <c r="K928" s="381"/>
      <c r="L928" s="381"/>
      <c r="M928" s="381"/>
      <c r="N928" s="381"/>
      <c r="O928" s="381"/>
      <c r="P928" s="381"/>
      <c r="Q928" s="381"/>
      <c r="R928" s="381"/>
      <c r="S928" s="381"/>
      <c r="T928" s="381"/>
      <c r="U928" s="381"/>
    </row>
    <row r="929">
      <c r="A929" s="381"/>
      <c r="B929" s="381"/>
      <c r="C929" s="381"/>
      <c r="D929" s="381"/>
      <c r="E929" s="381"/>
      <c r="F929" s="381"/>
      <c r="G929" s="381"/>
      <c r="H929" s="381"/>
      <c r="I929" s="381"/>
      <c r="J929" s="381"/>
      <c r="K929" s="381"/>
      <c r="L929" s="381"/>
      <c r="M929" s="381"/>
      <c r="N929" s="381"/>
      <c r="O929" s="381"/>
      <c r="P929" s="381"/>
      <c r="Q929" s="381"/>
      <c r="R929" s="381"/>
      <c r="S929" s="381"/>
      <c r="T929" s="381"/>
      <c r="U929" s="381"/>
    </row>
    <row r="930">
      <c r="A930" s="381"/>
      <c r="B930" s="381"/>
      <c r="C930" s="381"/>
      <c r="D930" s="381"/>
      <c r="E930" s="381"/>
      <c r="F930" s="381"/>
      <c r="G930" s="381"/>
      <c r="H930" s="381"/>
      <c r="I930" s="381"/>
      <c r="J930" s="381"/>
      <c r="K930" s="381"/>
      <c r="L930" s="381"/>
      <c r="M930" s="381"/>
      <c r="N930" s="381"/>
      <c r="O930" s="381"/>
      <c r="P930" s="381"/>
      <c r="Q930" s="381"/>
      <c r="R930" s="381"/>
      <c r="S930" s="381"/>
      <c r="T930" s="381"/>
      <c r="U930" s="381"/>
    </row>
    <row r="931">
      <c r="A931" s="381"/>
      <c r="B931" s="381"/>
      <c r="C931" s="381"/>
      <c r="D931" s="381"/>
      <c r="E931" s="381"/>
      <c r="F931" s="381"/>
      <c r="G931" s="381"/>
      <c r="H931" s="381"/>
      <c r="I931" s="381"/>
      <c r="J931" s="381"/>
      <c r="K931" s="381"/>
      <c r="L931" s="381"/>
      <c r="M931" s="381"/>
      <c r="N931" s="381"/>
      <c r="O931" s="381"/>
      <c r="P931" s="381"/>
      <c r="Q931" s="381"/>
      <c r="R931" s="381"/>
      <c r="S931" s="381"/>
      <c r="T931" s="381"/>
      <c r="U931" s="381"/>
    </row>
    <row r="932">
      <c r="A932" s="381"/>
      <c r="B932" s="381"/>
      <c r="C932" s="381"/>
      <c r="D932" s="381"/>
      <c r="E932" s="381"/>
      <c r="F932" s="381"/>
      <c r="G932" s="381"/>
      <c r="H932" s="381"/>
      <c r="I932" s="381"/>
      <c r="J932" s="381"/>
      <c r="K932" s="381"/>
      <c r="L932" s="381"/>
      <c r="M932" s="381"/>
      <c r="N932" s="381"/>
      <c r="O932" s="381"/>
      <c r="P932" s="381"/>
      <c r="Q932" s="381"/>
      <c r="R932" s="381"/>
      <c r="S932" s="381"/>
      <c r="T932" s="381"/>
      <c r="U932" s="381"/>
    </row>
    <row r="933">
      <c r="A933" s="381"/>
      <c r="B933" s="381"/>
      <c r="C933" s="381"/>
      <c r="D933" s="381"/>
      <c r="E933" s="381"/>
      <c r="F933" s="381"/>
      <c r="G933" s="381"/>
      <c r="H933" s="381"/>
      <c r="I933" s="381"/>
      <c r="J933" s="381"/>
      <c r="K933" s="381"/>
      <c r="L933" s="381"/>
      <c r="M933" s="381"/>
      <c r="N933" s="381"/>
      <c r="O933" s="381"/>
      <c r="P933" s="381"/>
      <c r="Q933" s="381"/>
      <c r="R933" s="381"/>
      <c r="S933" s="381"/>
      <c r="T933" s="381"/>
      <c r="U933" s="381"/>
    </row>
    <row r="934">
      <c r="A934" s="381"/>
      <c r="B934" s="381"/>
      <c r="C934" s="381"/>
      <c r="D934" s="381"/>
      <c r="E934" s="381"/>
      <c r="F934" s="381"/>
      <c r="G934" s="381"/>
      <c r="H934" s="381"/>
      <c r="I934" s="381"/>
      <c r="J934" s="381"/>
      <c r="K934" s="381"/>
      <c r="L934" s="381"/>
      <c r="M934" s="381"/>
      <c r="N934" s="381"/>
      <c r="O934" s="381"/>
      <c r="P934" s="381"/>
      <c r="Q934" s="381"/>
      <c r="R934" s="381"/>
      <c r="S934" s="381"/>
      <c r="T934" s="381"/>
      <c r="U934" s="381"/>
    </row>
    <row r="935">
      <c r="A935" s="381"/>
      <c r="B935" s="381"/>
      <c r="C935" s="381"/>
      <c r="D935" s="381"/>
      <c r="E935" s="381"/>
      <c r="F935" s="381"/>
      <c r="G935" s="381"/>
      <c r="H935" s="381"/>
      <c r="I935" s="381"/>
      <c r="J935" s="381"/>
      <c r="K935" s="381"/>
      <c r="L935" s="381"/>
      <c r="M935" s="381"/>
      <c r="N935" s="381"/>
      <c r="O935" s="381"/>
      <c r="P935" s="381"/>
      <c r="Q935" s="381"/>
      <c r="R935" s="381"/>
      <c r="S935" s="381"/>
      <c r="T935" s="381"/>
      <c r="U935" s="381"/>
    </row>
    <row r="936">
      <c r="A936" s="381"/>
      <c r="B936" s="381"/>
      <c r="C936" s="381"/>
      <c r="D936" s="381"/>
      <c r="E936" s="381"/>
      <c r="F936" s="381"/>
      <c r="G936" s="381"/>
      <c r="H936" s="381"/>
      <c r="I936" s="381"/>
      <c r="J936" s="381"/>
      <c r="K936" s="381"/>
      <c r="L936" s="381"/>
      <c r="M936" s="381"/>
      <c r="N936" s="381"/>
      <c r="O936" s="381"/>
      <c r="P936" s="381"/>
      <c r="Q936" s="381"/>
      <c r="R936" s="381"/>
      <c r="S936" s="381"/>
      <c r="T936" s="381"/>
      <c r="U936" s="381"/>
    </row>
    <row r="937">
      <c r="A937" s="381"/>
      <c r="B937" s="381"/>
      <c r="C937" s="381"/>
      <c r="D937" s="381"/>
      <c r="E937" s="381"/>
      <c r="F937" s="381"/>
      <c r="G937" s="381"/>
      <c r="H937" s="381"/>
      <c r="I937" s="381"/>
      <c r="J937" s="381"/>
      <c r="K937" s="381"/>
      <c r="L937" s="381"/>
      <c r="M937" s="381"/>
      <c r="N937" s="381"/>
      <c r="O937" s="381"/>
      <c r="P937" s="381"/>
      <c r="Q937" s="381"/>
      <c r="R937" s="381"/>
      <c r="S937" s="381"/>
      <c r="T937" s="381"/>
      <c r="U937" s="381"/>
    </row>
    <row r="938">
      <c r="A938" s="381"/>
      <c r="B938" s="381"/>
      <c r="C938" s="381"/>
      <c r="D938" s="381"/>
      <c r="E938" s="381"/>
      <c r="F938" s="381"/>
      <c r="G938" s="381"/>
      <c r="H938" s="381"/>
      <c r="I938" s="381"/>
      <c r="J938" s="381"/>
      <c r="K938" s="381"/>
      <c r="L938" s="381"/>
      <c r="M938" s="381"/>
      <c r="N938" s="381"/>
      <c r="O938" s="381"/>
      <c r="P938" s="381"/>
      <c r="Q938" s="381"/>
      <c r="R938" s="381"/>
      <c r="S938" s="381"/>
      <c r="T938" s="381"/>
      <c r="U938" s="381"/>
    </row>
    <row r="939">
      <c r="A939" s="381"/>
      <c r="B939" s="381"/>
      <c r="C939" s="381"/>
      <c r="D939" s="381"/>
      <c r="E939" s="381"/>
      <c r="F939" s="381"/>
      <c r="G939" s="381"/>
      <c r="H939" s="381"/>
      <c r="I939" s="381"/>
      <c r="J939" s="381"/>
      <c r="K939" s="381"/>
      <c r="L939" s="381"/>
      <c r="M939" s="381"/>
      <c r="N939" s="381"/>
      <c r="O939" s="381"/>
      <c r="P939" s="381"/>
      <c r="Q939" s="381"/>
      <c r="R939" s="381"/>
      <c r="S939" s="381"/>
      <c r="T939" s="381"/>
      <c r="U939" s="381"/>
    </row>
    <row r="940">
      <c r="A940" s="381"/>
      <c r="B940" s="381"/>
      <c r="C940" s="381"/>
      <c r="D940" s="381"/>
      <c r="E940" s="381"/>
      <c r="F940" s="381"/>
      <c r="G940" s="381"/>
      <c r="H940" s="381"/>
      <c r="I940" s="381"/>
      <c r="J940" s="381"/>
      <c r="K940" s="381"/>
      <c r="L940" s="381"/>
      <c r="M940" s="381"/>
      <c r="N940" s="381"/>
      <c r="O940" s="381"/>
      <c r="P940" s="381"/>
      <c r="Q940" s="381"/>
      <c r="R940" s="381"/>
      <c r="S940" s="381"/>
      <c r="T940" s="381"/>
      <c r="U940" s="381"/>
    </row>
    <row r="941">
      <c r="A941" s="381"/>
      <c r="B941" s="381"/>
      <c r="C941" s="381"/>
      <c r="D941" s="381"/>
      <c r="E941" s="381"/>
      <c r="F941" s="381"/>
      <c r="G941" s="381"/>
      <c r="H941" s="381"/>
      <c r="I941" s="381"/>
      <c r="J941" s="381"/>
      <c r="K941" s="381"/>
      <c r="L941" s="381"/>
      <c r="M941" s="381"/>
      <c r="N941" s="381"/>
      <c r="O941" s="381"/>
      <c r="P941" s="381"/>
      <c r="Q941" s="381"/>
      <c r="R941" s="381"/>
      <c r="S941" s="381"/>
      <c r="T941" s="381"/>
      <c r="U941" s="381"/>
    </row>
    <row r="942">
      <c r="A942" s="381"/>
      <c r="B942" s="381"/>
      <c r="C942" s="381"/>
      <c r="D942" s="381"/>
      <c r="E942" s="381"/>
      <c r="F942" s="381"/>
      <c r="G942" s="381"/>
      <c r="H942" s="381"/>
      <c r="I942" s="381"/>
      <c r="J942" s="381"/>
      <c r="K942" s="381"/>
      <c r="L942" s="381"/>
      <c r="M942" s="381"/>
      <c r="N942" s="381"/>
      <c r="O942" s="381"/>
      <c r="P942" s="381"/>
      <c r="Q942" s="381"/>
      <c r="R942" s="381"/>
      <c r="S942" s="381"/>
      <c r="T942" s="381"/>
      <c r="U942" s="381"/>
    </row>
    <row r="943">
      <c r="A943" s="381"/>
      <c r="B943" s="381"/>
      <c r="C943" s="381"/>
      <c r="D943" s="381"/>
      <c r="E943" s="381"/>
      <c r="F943" s="381"/>
      <c r="G943" s="381"/>
      <c r="H943" s="381"/>
      <c r="I943" s="381"/>
      <c r="J943" s="381"/>
      <c r="K943" s="381"/>
      <c r="L943" s="381"/>
      <c r="M943" s="381"/>
      <c r="N943" s="381"/>
      <c r="O943" s="381"/>
      <c r="P943" s="381"/>
      <c r="Q943" s="381"/>
      <c r="R943" s="381"/>
      <c r="S943" s="381"/>
      <c r="T943" s="381"/>
      <c r="U943" s="381"/>
    </row>
    <row r="944">
      <c r="A944" s="381"/>
      <c r="B944" s="381"/>
      <c r="C944" s="381"/>
      <c r="D944" s="381"/>
      <c r="E944" s="381"/>
      <c r="F944" s="381"/>
      <c r="G944" s="381"/>
      <c r="H944" s="381"/>
      <c r="I944" s="381"/>
      <c r="J944" s="381"/>
      <c r="K944" s="381"/>
      <c r="L944" s="381"/>
      <c r="M944" s="381"/>
      <c r="N944" s="381"/>
      <c r="O944" s="381"/>
      <c r="P944" s="381"/>
      <c r="Q944" s="381"/>
      <c r="R944" s="381"/>
      <c r="S944" s="381"/>
      <c r="T944" s="381"/>
      <c r="U944" s="381"/>
    </row>
    <row r="945">
      <c r="A945" s="381"/>
      <c r="B945" s="381"/>
      <c r="C945" s="381"/>
      <c r="D945" s="381"/>
      <c r="E945" s="381"/>
      <c r="F945" s="381"/>
      <c r="G945" s="381"/>
      <c r="H945" s="381"/>
      <c r="I945" s="381"/>
      <c r="J945" s="381"/>
      <c r="K945" s="381"/>
      <c r="L945" s="381"/>
      <c r="M945" s="381"/>
      <c r="N945" s="381"/>
      <c r="O945" s="381"/>
      <c r="P945" s="381"/>
      <c r="Q945" s="381"/>
      <c r="R945" s="381"/>
      <c r="S945" s="381"/>
      <c r="T945" s="381"/>
      <c r="U945" s="381"/>
    </row>
    <row r="946">
      <c r="A946" s="381"/>
      <c r="B946" s="381"/>
      <c r="C946" s="381"/>
      <c r="D946" s="381"/>
      <c r="E946" s="381"/>
      <c r="F946" s="381"/>
      <c r="G946" s="381"/>
      <c r="H946" s="381"/>
      <c r="I946" s="381"/>
      <c r="J946" s="381"/>
      <c r="K946" s="381"/>
      <c r="L946" s="381"/>
      <c r="M946" s="381"/>
      <c r="N946" s="381"/>
      <c r="O946" s="381"/>
      <c r="P946" s="381"/>
      <c r="Q946" s="381"/>
      <c r="R946" s="381"/>
      <c r="S946" s="381"/>
      <c r="T946" s="381"/>
      <c r="U946" s="381"/>
    </row>
    <row r="947">
      <c r="A947" s="381"/>
      <c r="B947" s="381"/>
      <c r="C947" s="381"/>
      <c r="D947" s="381"/>
      <c r="E947" s="381"/>
      <c r="F947" s="381"/>
      <c r="G947" s="381"/>
      <c r="H947" s="381"/>
      <c r="I947" s="381"/>
      <c r="J947" s="381"/>
      <c r="K947" s="381"/>
      <c r="L947" s="381"/>
      <c r="M947" s="381"/>
      <c r="N947" s="381"/>
      <c r="O947" s="381"/>
      <c r="P947" s="381"/>
      <c r="Q947" s="381"/>
      <c r="R947" s="381"/>
      <c r="S947" s="381"/>
      <c r="T947" s="381"/>
      <c r="U947" s="381"/>
    </row>
    <row r="948">
      <c r="A948" s="381"/>
      <c r="B948" s="381"/>
      <c r="C948" s="381"/>
      <c r="D948" s="381"/>
      <c r="E948" s="381"/>
      <c r="F948" s="381"/>
      <c r="G948" s="381"/>
      <c r="H948" s="381"/>
      <c r="I948" s="381"/>
      <c r="J948" s="381"/>
      <c r="K948" s="381"/>
      <c r="L948" s="381"/>
      <c r="M948" s="381"/>
      <c r="N948" s="381"/>
      <c r="O948" s="381"/>
      <c r="P948" s="381"/>
      <c r="Q948" s="381"/>
      <c r="R948" s="381"/>
      <c r="S948" s="381"/>
      <c r="T948" s="381"/>
      <c r="U948" s="381"/>
    </row>
    <row r="949">
      <c r="A949" s="381"/>
      <c r="B949" s="381"/>
      <c r="C949" s="381"/>
      <c r="D949" s="381"/>
      <c r="E949" s="381"/>
      <c r="F949" s="381"/>
      <c r="G949" s="381"/>
      <c r="H949" s="381"/>
      <c r="I949" s="381"/>
      <c r="J949" s="381"/>
      <c r="K949" s="381"/>
      <c r="L949" s="381"/>
      <c r="M949" s="381"/>
      <c r="N949" s="381"/>
      <c r="O949" s="381"/>
      <c r="P949" s="381"/>
      <c r="Q949" s="381"/>
      <c r="R949" s="381"/>
      <c r="S949" s="381"/>
      <c r="T949" s="381"/>
      <c r="U949" s="381"/>
    </row>
    <row r="950">
      <c r="A950" s="381"/>
      <c r="B950" s="381"/>
      <c r="C950" s="381"/>
      <c r="D950" s="381"/>
      <c r="E950" s="381"/>
      <c r="F950" s="381"/>
      <c r="G950" s="381"/>
      <c r="H950" s="381"/>
      <c r="I950" s="381"/>
      <c r="J950" s="381"/>
      <c r="K950" s="381"/>
      <c r="L950" s="381"/>
      <c r="M950" s="381"/>
      <c r="N950" s="381"/>
      <c r="O950" s="381"/>
      <c r="P950" s="381"/>
      <c r="Q950" s="381"/>
      <c r="R950" s="381"/>
      <c r="S950" s="381"/>
      <c r="T950" s="381"/>
      <c r="U950" s="381"/>
    </row>
    <row r="951">
      <c r="A951" s="381"/>
      <c r="B951" s="381"/>
      <c r="C951" s="381"/>
      <c r="D951" s="381"/>
      <c r="E951" s="381"/>
      <c r="F951" s="381"/>
      <c r="G951" s="381"/>
      <c r="H951" s="381"/>
      <c r="I951" s="381"/>
      <c r="J951" s="381"/>
      <c r="K951" s="381"/>
      <c r="L951" s="381"/>
      <c r="M951" s="381"/>
      <c r="N951" s="381"/>
      <c r="O951" s="381"/>
      <c r="P951" s="381"/>
      <c r="Q951" s="381"/>
      <c r="R951" s="381"/>
      <c r="S951" s="381"/>
      <c r="T951" s="381"/>
      <c r="U951" s="381"/>
    </row>
    <row r="952">
      <c r="A952" s="381"/>
      <c r="B952" s="381"/>
      <c r="C952" s="381"/>
      <c r="D952" s="381"/>
      <c r="E952" s="381"/>
      <c r="F952" s="381"/>
      <c r="G952" s="381"/>
      <c r="H952" s="381"/>
      <c r="I952" s="381"/>
      <c r="J952" s="381"/>
      <c r="K952" s="381"/>
      <c r="L952" s="381"/>
      <c r="M952" s="381"/>
      <c r="N952" s="381"/>
      <c r="O952" s="381"/>
      <c r="P952" s="381"/>
      <c r="Q952" s="381"/>
      <c r="R952" s="381"/>
      <c r="S952" s="381"/>
      <c r="T952" s="381"/>
      <c r="U952" s="381"/>
    </row>
    <row r="953">
      <c r="A953" s="381"/>
      <c r="B953" s="381"/>
      <c r="C953" s="381"/>
      <c r="D953" s="381"/>
      <c r="E953" s="381"/>
      <c r="F953" s="381"/>
      <c r="G953" s="381"/>
      <c r="H953" s="381"/>
      <c r="I953" s="381"/>
      <c r="J953" s="381"/>
      <c r="K953" s="381"/>
      <c r="L953" s="381"/>
      <c r="M953" s="381"/>
      <c r="N953" s="381"/>
      <c r="O953" s="381"/>
      <c r="P953" s="381"/>
      <c r="Q953" s="381"/>
      <c r="R953" s="381"/>
      <c r="S953" s="381"/>
      <c r="T953" s="381"/>
      <c r="U953" s="381"/>
    </row>
    <row r="954">
      <c r="A954" s="381"/>
      <c r="B954" s="381"/>
      <c r="C954" s="381"/>
      <c r="D954" s="381"/>
      <c r="E954" s="381"/>
      <c r="F954" s="381"/>
      <c r="G954" s="381"/>
      <c r="H954" s="381"/>
      <c r="I954" s="381"/>
      <c r="J954" s="381"/>
      <c r="K954" s="381"/>
      <c r="L954" s="381"/>
      <c r="M954" s="381"/>
      <c r="N954" s="381"/>
      <c r="O954" s="381"/>
      <c r="P954" s="381"/>
      <c r="Q954" s="381"/>
      <c r="R954" s="381"/>
      <c r="S954" s="381"/>
      <c r="T954" s="381"/>
      <c r="U954" s="381"/>
    </row>
    <row r="955">
      <c r="A955" s="381"/>
      <c r="B955" s="381"/>
      <c r="C955" s="381"/>
      <c r="D955" s="381"/>
      <c r="E955" s="381"/>
      <c r="F955" s="381"/>
      <c r="G955" s="381"/>
      <c r="H955" s="381"/>
      <c r="I955" s="381"/>
      <c r="J955" s="381"/>
      <c r="K955" s="381"/>
      <c r="L955" s="381"/>
      <c r="M955" s="381"/>
      <c r="N955" s="381"/>
      <c r="O955" s="381"/>
      <c r="P955" s="381"/>
      <c r="Q955" s="381"/>
      <c r="R955" s="381"/>
      <c r="S955" s="381"/>
      <c r="T955" s="381"/>
      <c r="U955" s="381"/>
    </row>
    <row r="956">
      <c r="A956" s="381"/>
      <c r="B956" s="381"/>
      <c r="C956" s="381"/>
      <c r="D956" s="381"/>
      <c r="E956" s="381"/>
      <c r="F956" s="381"/>
      <c r="G956" s="381"/>
      <c r="H956" s="381"/>
      <c r="I956" s="381"/>
      <c r="J956" s="381"/>
      <c r="K956" s="381"/>
      <c r="L956" s="381"/>
      <c r="M956" s="381"/>
      <c r="N956" s="381"/>
      <c r="O956" s="381"/>
      <c r="P956" s="381"/>
      <c r="Q956" s="381"/>
      <c r="R956" s="381"/>
      <c r="S956" s="381"/>
      <c r="T956" s="381"/>
      <c r="U956" s="381"/>
    </row>
    <row r="957">
      <c r="A957" s="381"/>
      <c r="B957" s="381"/>
      <c r="C957" s="381"/>
      <c r="D957" s="381"/>
      <c r="E957" s="381"/>
      <c r="F957" s="381"/>
      <c r="G957" s="381"/>
      <c r="H957" s="381"/>
      <c r="I957" s="381"/>
      <c r="J957" s="381"/>
      <c r="K957" s="381"/>
      <c r="L957" s="381"/>
      <c r="M957" s="381"/>
      <c r="N957" s="381"/>
      <c r="O957" s="381"/>
      <c r="P957" s="381"/>
      <c r="Q957" s="381"/>
      <c r="R957" s="381"/>
      <c r="S957" s="381"/>
      <c r="T957" s="381"/>
      <c r="U957" s="381"/>
    </row>
    <row r="958">
      <c r="A958" s="381"/>
      <c r="B958" s="381"/>
      <c r="C958" s="381"/>
      <c r="D958" s="381"/>
      <c r="E958" s="381"/>
      <c r="F958" s="381"/>
      <c r="G958" s="381"/>
      <c r="H958" s="381"/>
      <c r="I958" s="381"/>
      <c r="J958" s="381"/>
      <c r="K958" s="381"/>
      <c r="L958" s="381"/>
      <c r="M958" s="381"/>
      <c r="N958" s="381"/>
      <c r="O958" s="381"/>
      <c r="P958" s="381"/>
      <c r="Q958" s="381"/>
      <c r="R958" s="381"/>
      <c r="S958" s="381"/>
      <c r="T958" s="381"/>
      <c r="U958" s="381"/>
    </row>
    <row r="959">
      <c r="A959" s="381"/>
      <c r="B959" s="381"/>
      <c r="C959" s="381"/>
      <c r="D959" s="381"/>
      <c r="E959" s="381"/>
      <c r="F959" s="381"/>
      <c r="G959" s="381"/>
      <c r="H959" s="381"/>
      <c r="I959" s="381"/>
      <c r="J959" s="381"/>
      <c r="K959" s="381"/>
      <c r="L959" s="381"/>
      <c r="M959" s="381"/>
      <c r="N959" s="381"/>
      <c r="O959" s="381"/>
      <c r="P959" s="381"/>
      <c r="Q959" s="381"/>
      <c r="R959" s="381"/>
      <c r="S959" s="381"/>
      <c r="T959" s="381"/>
      <c r="U959" s="381"/>
    </row>
    <row r="960">
      <c r="A960" s="381"/>
      <c r="B960" s="381"/>
      <c r="C960" s="381"/>
      <c r="D960" s="381"/>
      <c r="E960" s="381"/>
      <c r="F960" s="381"/>
      <c r="G960" s="381"/>
      <c r="H960" s="381"/>
      <c r="I960" s="381"/>
      <c r="J960" s="381"/>
      <c r="K960" s="381"/>
      <c r="L960" s="381"/>
      <c r="M960" s="381"/>
      <c r="N960" s="381"/>
      <c r="O960" s="381"/>
      <c r="P960" s="381"/>
      <c r="Q960" s="381"/>
      <c r="R960" s="381"/>
      <c r="S960" s="381"/>
      <c r="T960" s="381"/>
      <c r="U960" s="381"/>
    </row>
    <row r="961">
      <c r="A961" s="381"/>
      <c r="B961" s="381"/>
      <c r="C961" s="381"/>
      <c r="D961" s="381"/>
      <c r="E961" s="381"/>
      <c r="F961" s="381"/>
      <c r="G961" s="381"/>
      <c r="H961" s="381"/>
      <c r="I961" s="381"/>
      <c r="J961" s="381"/>
      <c r="K961" s="381"/>
      <c r="L961" s="381"/>
      <c r="M961" s="381"/>
      <c r="N961" s="381"/>
      <c r="O961" s="381"/>
      <c r="P961" s="381"/>
      <c r="Q961" s="381"/>
      <c r="R961" s="381"/>
      <c r="S961" s="381"/>
      <c r="T961" s="381"/>
      <c r="U961" s="381"/>
    </row>
    <row r="962">
      <c r="A962" s="381"/>
      <c r="B962" s="381"/>
      <c r="C962" s="381"/>
      <c r="D962" s="381"/>
      <c r="E962" s="381"/>
      <c r="F962" s="381"/>
      <c r="G962" s="381"/>
      <c r="H962" s="381"/>
      <c r="I962" s="381"/>
      <c r="J962" s="381"/>
      <c r="K962" s="381"/>
      <c r="L962" s="381"/>
      <c r="M962" s="381"/>
      <c r="N962" s="381"/>
      <c r="O962" s="381"/>
      <c r="P962" s="381"/>
      <c r="Q962" s="381"/>
      <c r="R962" s="381"/>
      <c r="S962" s="381"/>
      <c r="T962" s="381"/>
      <c r="U962" s="381"/>
    </row>
    <row r="963">
      <c r="A963" s="381"/>
      <c r="B963" s="381"/>
      <c r="C963" s="381"/>
      <c r="D963" s="381"/>
      <c r="E963" s="381"/>
      <c r="F963" s="381"/>
      <c r="G963" s="381"/>
      <c r="H963" s="381"/>
      <c r="I963" s="381"/>
      <c r="J963" s="381"/>
      <c r="K963" s="381"/>
      <c r="L963" s="381"/>
      <c r="M963" s="381"/>
      <c r="N963" s="381"/>
      <c r="O963" s="381"/>
      <c r="P963" s="381"/>
      <c r="Q963" s="381"/>
      <c r="R963" s="381"/>
      <c r="S963" s="381"/>
      <c r="T963" s="381"/>
      <c r="U963" s="381"/>
    </row>
    <row r="964">
      <c r="A964" s="381"/>
      <c r="B964" s="381"/>
      <c r="C964" s="381"/>
      <c r="D964" s="381"/>
      <c r="E964" s="381"/>
      <c r="F964" s="381"/>
      <c r="G964" s="381"/>
      <c r="H964" s="381"/>
      <c r="I964" s="381"/>
      <c r="J964" s="381"/>
      <c r="K964" s="381"/>
      <c r="L964" s="381"/>
      <c r="M964" s="381"/>
      <c r="N964" s="381"/>
      <c r="O964" s="381"/>
      <c r="P964" s="381"/>
      <c r="Q964" s="381"/>
      <c r="R964" s="381"/>
      <c r="S964" s="381"/>
      <c r="T964" s="381"/>
      <c r="U964" s="381"/>
    </row>
    <row r="965">
      <c r="A965" s="381"/>
      <c r="B965" s="381"/>
      <c r="C965" s="381"/>
      <c r="D965" s="381"/>
      <c r="E965" s="381"/>
      <c r="F965" s="381"/>
      <c r="G965" s="381"/>
      <c r="H965" s="381"/>
      <c r="I965" s="381"/>
      <c r="J965" s="381"/>
      <c r="K965" s="381"/>
      <c r="L965" s="381"/>
      <c r="M965" s="381"/>
      <c r="N965" s="381"/>
      <c r="O965" s="381"/>
      <c r="P965" s="381"/>
      <c r="Q965" s="381"/>
      <c r="R965" s="381"/>
      <c r="S965" s="381"/>
      <c r="T965" s="381"/>
      <c r="U965" s="381"/>
    </row>
    <row r="966">
      <c r="A966" s="381"/>
      <c r="B966" s="381"/>
      <c r="C966" s="381"/>
      <c r="D966" s="381"/>
      <c r="E966" s="381"/>
      <c r="F966" s="381"/>
      <c r="G966" s="381"/>
      <c r="H966" s="381"/>
      <c r="I966" s="381"/>
      <c r="J966" s="381"/>
      <c r="K966" s="381"/>
      <c r="L966" s="381"/>
      <c r="M966" s="381"/>
      <c r="N966" s="381"/>
      <c r="O966" s="381"/>
      <c r="P966" s="381"/>
      <c r="Q966" s="381"/>
      <c r="R966" s="381"/>
      <c r="S966" s="381"/>
      <c r="T966" s="381"/>
      <c r="U966" s="381"/>
    </row>
    <row r="967">
      <c r="A967" s="381"/>
      <c r="B967" s="381"/>
      <c r="C967" s="381"/>
      <c r="D967" s="381"/>
      <c r="E967" s="381"/>
      <c r="F967" s="381"/>
      <c r="G967" s="381"/>
      <c r="H967" s="381"/>
      <c r="I967" s="381"/>
      <c r="J967" s="381"/>
      <c r="K967" s="381"/>
      <c r="L967" s="381"/>
      <c r="M967" s="381"/>
      <c r="N967" s="381"/>
      <c r="O967" s="381"/>
      <c r="P967" s="381"/>
      <c r="Q967" s="381"/>
      <c r="R967" s="381"/>
      <c r="S967" s="381"/>
      <c r="T967" s="381"/>
      <c r="U967" s="381"/>
    </row>
    <row r="968">
      <c r="A968" s="381"/>
      <c r="B968" s="381"/>
      <c r="C968" s="381"/>
      <c r="D968" s="381"/>
      <c r="E968" s="381"/>
      <c r="F968" s="381"/>
      <c r="G968" s="381"/>
      <c r="H968" s="381"/>
      <c r="I968" s="381"/>
      <c r="J968" s="381"/>
      <c r="K968" s="381"/>
      <c r="L968" s="381"/>
      <c r="M968" s="381"/>
      <c r="N968" s="381"/>
      <c r="O968" s="381"/>
      <c r="P968" s="381"/>
      <c r="Q968" s="381"/>
      <c r="R968" s="381"/>
      <c r="S968" s="381"/>
      <c r="T968" s="381"/>
      <c r="U968" s="381"/>
    </row>
    <row r="969">
      <c r="A969" s="381"/>
      <c r="B969" s="381"/>
      <c r="C969" s="381"/>
      <c r="D969" s="381"/>
      <c r="E969" s="381"/>
      <c r="F969" s="381"/>
      <c r="G969" s="381"/>
      <c r="H969" s="381"/>
      <c r="I969" s="381"/>
      <c r="J969" s="381"/>
      <c r="K969" s="381"/>
      <c r="L969" s="381"/>
      <c r="M969" s="381"/>
      <c r="N969" s="381"/>
      <c r="O969" s="381"/>
      <c r="P969" s="381"/>
      <c r="Q969" s="381"/>
      <c r="R969" s="381"/>
      <c r="S969" s="381"/>
      <c r="T969" s="381"/>
      <c r="U969" s="381"/>
    </row>
    <row r="970">
      <c r="A970" s="381"/>
      <c r="B970" s="381"/>
      <c r="C970" s="381"/>
      <c r="D970" s="381"/>
      <c r="E970" s="381"/>
      <c r="F970" s="381"/>
      <c r="G970" s="381"/>
      <c r="H970" s="381"/>
      <c r="I970" s="381"/>
      <c r="J970" s="381"/>
      <c r="K970" s="381"/>
      <c r="L970" s="381"/>
      <c r="M970" s="381"/>
      <c r="N970" s="381"/>
      <c r="O970" s="381"/>
      <c r="P970" s="381"/>
      <c r="Q970" s="381"/>
      <c r="R970" s="381"/>
      <c r="S970" s="381"/>
      <c r="T970" s="381"/>
      <c r="U970" s="381"/>
    </row>
    <row r="971">
      <c r="A971" s="381"/>
      <c r="B971" s="381"/>
      <c r="C971" s="381"/>
      <c r="D971" s="381"/>
      <c r="E971" s="381"/>
      <c r="F971" s="381"/>
      <c r="G971" s="381"/>
      <c r="H971" s="381"/>
      <c r="I971" s="381"/>
      <c r="J971" s="381"/>
      <c r="K971" s="381"/>
      <c r="L971" s="381"/>
      <c r="M971" s="381"/>
      <c r="N971" s="381"/>
      <c r="O971" s="381"/>
      <c r="P971" s="381"/>
      <c r="Q971" s="381"/>
      <c r="R971" s="381"/>
      <c r="S971" s="381"/>
      <c r="T971" s="381"/>
      <c r="U971" s="381"/>
    </row>
    <row r="972">
      <c r="A972" s="381"/>
      <c r="B972" s="381"/>
      <c r="C972" s="381"/>
      <c r="D972" s="381"/>
      <c r="E972" s="381"/>
      <c r="F972" s="381"/>
      <c r="G972" s="381"/>
      <c r="H972" s="381"/>
      <c r="I972" s="381"/>
      <c r="J972" s="381"/>
      <c r="K972" s="381"/>
      <c r="L972" s="381"/>
      <c r="M972" s="381"/>
      <c r="N972" s="381"/>
      <c r="O972" s="381"/>
      <c r="P972" s="381"/>
      <c r="Q972" s="381"/>
      <c r="R972" s="381"/>
      <c r="S972" s="381"/>
      <c r="T972" s="381"/>
      <c r="U972" s="381"/>
    </row>
    <row r="973">
      <c r="A973" s="381"/>
      <c r="B973" s="381"/>
      <c r="C973" s="381"/>
      <c r="D973" s="381"/>
      <c r="E973" s="381"/>
      <c r="F973" s="381"/>
      <c r="G973" s="381"/>
      <c r="H973" s="381"/>
      <c r="I973" s="381"/>
      <c r="J973" s="381"/>
      <c r="K973" s="381"/>
      <c r="L973" s="381"/>
      <c r="M973" s="381"/>
      <c r="N973" s="381"/>
      <c r="O973" s="381"/>
      <c r="P973" s="381"/>
      <c r="Q973" s="381"/>
      <c r="R973" s="381"/>
      <c r="S973" s="381"/>
      <c r="T973" s="381"/>
      <c r="U973" s="381"/>
    </row>
    <row r="974">
      <c r="A974" s="381"/>
      <c r="B974" s="381"/>
      <c r="C974" s="381"/>
      <c r="D974" s="381"/>
      <c r="E974" s="381"/>
      <c r="F974" s="381"/>
      <c r="G974" s="381"/>
      <c r="H974" s="381"/>
      <c r="I974" s="381"/>
      <c r="J974" s="381"/>
      <c r="K974" s="381"/>
      <c r="L974" s="381"/>
      <c r="M974" s="381"/>
      <c r="N974" s="381"/>
      <c r="O974" s="381"/>
      <c r="P974" s="381"/>
      <c r="Q974" s="381"/>
      <c r="R974" s="381"/>
      <c r="S974" s="381"/>
      <c r="T974" s="381"/>
      <c r="U974" s="381"/>
    </row>
    <row r="975">
      <c r="A975" s="381"/>
      <c r="B975" s="381"/>
      <c r="C975" s="381"/>
      <c r="D975" s="381"/>
      <c r="E975" s="381"/>
      <c r="F975" s="381"/>
      <c r="G975" s="381"/>
      <c r="H975" s="381"/>
      <c r="I975" s="381"/>
      <c r="J975" s="381"/>
      <c r="K975" s="381"/>
      <c r="L975" s="381"/>
      <c r="M975" s="381"/>
      <c r="N975" s="381"/>
      <c r="O975" s="381"/>
      <c r="P975" s="381"/>
      <c r="Q975" s="381"/>
      <c r="R975" s="381"/>
      <c r="S975" s="381"/>
      <c r="T975" s="381"/>
      <c r="U975" s="381"/>
    </row>
    <row r="976">
      <c r="A976" s="381"/>
      <c r="B976" s="381"/>
      <c r="C976" s="381"/>
      <c r="D976" s="381"/>
      <c r="E976" s="381"/>
      <c r="F976" s="381"/>
      <c r="G976" s="381"/>
      <c r="H976" s="381"/>
      <c r="I976" s="381"/>
      <c r="J976" s="381"/>
      <c r="K976" s="381"/>
      <c r="L976" s="381"/>
      <c r="M976" s="381"/>
      <c r="N976" s="381"/>
      <c r="O976" s="381"/>
      <c r="P976" s="381"/>
      <c r="Q976" s="381"/>
      <c r="R976" s="381"/>
      <c r="S976" s="381"/>
      <c r="T976" s="381"/>
      <c r="U976" s="381"/>
    </row>
    <row r="977">
      <c r="A977" s="381"/>
      <c r="B977" s="381"/>
      <c r="C977" s="381"/>
      <c r="D977" s="381"/>
      <c r="E977" s="381"/>
      <c r="F977" s="381"/>
      <c r="G977" s="381"/>
      <c r="H977" s="381"/>
      <c r="I977" s="381"/>
      <c r="J977" s="381"/>
      <c r="K977" s="381"/>
      <c r="L977" s="381"/>
      <c r="M977" s="381"/>
      <c r="N977" s="381"/>
      <c r="O977" s="381"/>
      <c r="P977" s="381"/>
      <c r="Q977" s="381"/>
      <c r="R977" s="381"/>
      <c r="S977" s="381"/>
      <c r="T977" s="381"/>
      <c r="U977" s="381"/>
    </row>
    <row r="978">
      <c r="A978" s="381"/>
      <c r="B978" s="381"/>
      <c r="C978" s="381"/>
      <c r="D978" s="381"/>
      <c r="E978" s="381"/>
      <c r="F978" s="381"/>
      <c r="G978" s="381"/>
      <c r="H978" s="381"/>
      <c r="I978" s="381"/>
      <c r="J978" s="381"/>
      <c r="K978" s="381"/>
      <c r="L978" s="381"/>
      <c r="M978" s="381"/>
      <c r="N978" s="381"/>
      <c r="O978" s="381"/>
      <c r="P978" s="381"/>
      <c r="Q978" s="381"/>
      <c r="R978" s="381"/>
      <c r="S978" s="381"/>
      <c r="T978" s="381"/>
      <c r="U978" s="381"/>
    </row>
    <row r="979">
      <c r="A979" s="381"/>
      <c r="B979" s="381"/>
      <c r="C979" s="381"/>
      <c r="D979" s="381"/>
      <c r="E979" s="381"/>
      <c r="F979" s="381"/>
      <c r="G979" s="381"/>
      <c r="H979" s="381"/>
      <c r="I979" s="381"/>
      <c r="J979" s="381"/>
      <c r="K979" s="381"/>
      <c r="L979" s="381"/>
      <c r="M979" s="381"/>
      <c r="N979" s="381"/>
      <c r="O979" s="381"/>
      <c r="P979" s="381"/>
      <c r="Q979" s="381"/>
      <c r="R979" s="381"/>
      <c r="S979" s="381"/>
      <c r="T979" s="381"/>
      <c r="U979" s="381"/>
    </row>
    <row r="980">
      <c r="A980" s="381"/>
      <c r="B980" s="381"/>
      <c r="C980" s="381"/>
      <c r="D980" s="381"/>
      <c r="E980" s="381"/>
      <c r="F980" s="381"/>
      <c r="G980" s="381"/>
      <c r="H980" s="381"/>
      <c r="I980" s="381"/>
      <c r="J980" s="381"/>
      <c r="K980" s="381"/>
      <c r="L980" s="381"/>
      <c r="M980" s="381"/>
      <c r="N980" s="381"/>
      <c r="O980" s="381"/>
      <c r="P980" s="381"/>
      <c r="Q980" s="381"/>
      <c r="R980" s="381"/>
      <c r="S980" s="381"/>
      <c r="T980" s="381"/>
      <c r="U980" s="381"/>
    </row>
    <row r="981">
      <c r="A981" s="381"/>
      <c r="B981" s="381"/>
      <c r="C981" s="381"/>
      <c r="D981" s="381"/>
      <c r="E981" s="381"/>
      <c r="F981" s="381"/>
      <c r="G981" s="381"/>
      <c r="H981" s="381"/>
      <c r="I981" s="381"/>
      <c r="J981" s="381"/>
      <c r="K981" s="381"/>
      <c r="L981" s="381"/>
      <c r="M981" s="381"/>
      <c r="N981" s="381"/>
      <c r="O981" s="381"/>
      <c r="P981" s="381"/>
      <c r="Q981" s="381"/>
      <c r="R981" s="381"/>
      <c r="S981" s="381"/>
      <c r="T981" s="381"/>
      <c r="U981" s="381"/>
    </row>
    <row r="982">
      <c r="A982" s="381"/>
      <c r="B982" s="381"/>
      <c r="C982" s="381"/>
      <c r="D982" s="381"/>
      <c r="E982" s="381"/>
      <c r="F982" s="381"/>
      <c r="G982" s="381"/>
      <c r="H982" s="381"/>
      <c r="I982" s="381"/>
      <c r="J982" s="381"/>
      <c r="K982" s="381"/>
      <c r="L982" s="381"/>
      <c r="M982" s="381"/>
      <c r="N982" s="381"/>
      <c r="O982" s="381"/>
      <c r="P982" s="381"/>
      <c r="Q982" s="381"/>
      <c r="R982" s="381"/>
      <c r="S982" s="381"/>
      <c r="T982" s="381"/>
      <c r="U982" s="381"/>
    </row>
    <row r="983">
      <c r="A983" s="381"/>
      <c r="B983" s="381"/>
      <c r="C983" s="381"/>
      <c r="D983" s="381"/>
      <c r="E983" s="381"/>
      <c r="F983" s="381"/>
      <c r="G983" s="381"/>
      <c r="H983" s="381"/>
      <c r="I983" s="381"/>
      <c r="J983" s="381"/>
      <c r="K983" s="381"/>
      <c r="L983" s="381"/>
      <c r="M983" s="381"/>
      <c r="N983" s="381"/>
      <c r="O983" s="381"/>
      <c r="P983" s="381"/>
      <c r="Q983" s="381"/>
      <c r="R983" s="381"/>
      <c r="S983" s="381"/>
      <c r="T983" s="381"/>
      <c r="U983" s="381"/>
    </row>
    <row r="984">
      <c r="A984" s="381"/>
      <c r="B984" s="381"/>
      <c r="C984" s="381"/>
      <c r="D984" s="381"/>
      <c r="E984" s="381"/>
      <c r="F984" s="381"/>
      <c r="G984" s="381"/>
      <c r="H984" s="381"/>
      <c r="I984" s="381"/>
      <c r="J984" s="381"/>
      <c r="K984" s="381"/>
      <c r="L984" s="381"/>
      <c r="M984" s="381"/>
      <c r="N984" s="381"/>
      <c r="O984" s="381"/>
      <c r="P984" s="381"/>
      <c r="Q984" s="381"/>
      <c r="R984" s="381"/>
      <c r="S984" s="381"/>
      <c r="T984" s="381"/>
      <c r="U984" s="381"/>
    </row>
    <row r="985">
      <c r="A985" s="381"/>
      <c r="B985" s="381"/>
      <c r="C985" s="381"/>
      <c r="D985" s="381"/>
      <c r="E985" s="381"/>
      <c r="F985" s="381"/>
      <c r="G985" s="381"/>
      <c r="H985" s="381"/>
      <c r="I985" s="381"/>
      <c r="J985" s="381"/>
      <c r="K985" s="381"/>
      <c r="L985" s="381"/>
      <c r="M985" s="381"/>
      <c r="N985" s="381"/>
      <c r="O985" s="381"/>
      <c r="P985" s="381"/>
      <c r="Q985" s="381"/>
      <c r="R985" s="381"/>
      <c r="S985" s="381"/>
      <c r="T985" s="381"/>
      <c r="U985" s="381"/>
    </row>
    <row r="986">
      <c r="A986" s="381"/>
      <c r="B986" s="381"/>
      <c r="C986" s="381"/>
      <c r="D986" s="381"/>
      <c r="E986" s="381"/>
      <c r="F986" s="381"/>
      <c r="G986" s="381"/>
      <c r="H986" s="381"/>
      <c r="I986" s="381"/>
      <c r="J986" s="381"/>
      <c r="K986" s="381"/>
      <c r="L986" s="381"/>
      <c r="M986" s="381"/>
      <c r="N986" s="381"/>
      <c r="O986" s="381"/>
      <c r="P986" s="381"/>
      <c r="Q986" s="381"/>
      <c r="R986" s="381"/>
      <c r="S986" s="381"/>
      <c r="T986" s="381"/>
      <c r="U986" s="381"/>
    </row>
    <row r="987">
      <c r="A987" s="381"/>
      <c r="B987" s="381"/>
      <c r="C987" s="381"/>
      <c r="D987" s="381"/>
      <c r="E987" s="381"/>
      <c r="F987" s="381"/>
      <c r="G987" s="381"/>
      <c r="H987" s="381"/>
      <c r="I987" s="381"/>
      <c r="J987" s="381"/>
      <c r="K987" s="381"/>
      <c r="L987" s="381"/>
      <c r="M987" s="381"/>
      <c r="N987" s="381"/>
      <c r="O987" s="381"/>
      <c r="P987" s="381"/>
      <c r="Q987" s="381"/>
      <c r="R987" s="381"/>
      <c r="S987" s="381"/>
      <c r="T987" s="381"/>
      <c r="U987" s="381"/>
    </row>
    <row r="988">
      <c r="A988" s="381"/>
      <c r="B988" s="381"/>
      <c r="C988" s="381"/>
      <c r="D988" s="381"/>
      <c r="E988" s="381"/>
      <c r="F988" s="381"/>
      <c r="G988" s="381"/>
      <c r="H988" s="381"/>
      <c r="I988" s="381"/>
      <c r="J988" s="381"/>
      <c r="K988" s="381"/>
      <c r="L988" s="381"/>
      <c r="M988" s="381"/>
      <c r="N988" s="381"/>
      <c r="O988" s="381"/>
      <c r="P988" s="381"/>
      <c r="Q988" s="381"/>
      <c r="R988" s="381"/>
      <c r="S988" s="381"/>
      <c r="T988" s="381"/>
      <c r="U988" s="381"/>
    </row>
    <row r="989">
      <c r="A989" s="381"/>
      <c r="B989" s="381"/>
      <c r="C989" s="381"/>
      <c r="D989" s="381"/>
      <c r="E989" s="381"/>
      <c r="F989" s="381"/>
      <c r="G989" s="381"/>
      <c r="H989" s="381"/>
      <c r="I989" s="381"/>
      <c r="J989" s="381"/>
      <c r="K989" s="381"/>
      <c r="L989" s="381"/>
      <c r="M989" s="381"/>
      <c r="N989" s="381"/>
      <c r="O989" s="381"/>
      <c r="P989" s="381"/>
      <c r="Q989" s="381"/>
      <c r="R989" s="381"/>
      <c r="S989" s="381"/>
      <c r="T989" s="381"/>
      <c r="U989" s="381"/>
    </row>
    <row r="990">
      <c r="A990" s="381"/>
      <c r="B990" s="381"/>
      <c r="C990" s="381"/>
      <c r="D990" s="381"/>
      <c r="E990" s="381"/>
      <c r="F990" s="381"/>
      <c r="G990" s="381"/>
      <c r="H990" s="381"/>
      <c r="I990" s="381"/>
      <c r="J990" s="381"/>
      <c r="K990" s="381"/>
      <c r="L990" s="381"/>
      <c r="M990" s="381"/>
      <c r="N990" s="381"/>
      <c r="O990" s="381"/>
      <c r="P990" s="381"/>
      <c r="Q990" s="381"/>
      <c r="R990" s="381"/>
      <c r="S990" s="381"/>
      <c r="T990" s="381"/>
      <c r="U990" s="381"/>
    </row>
    <row r="991">
      <c r="A991" s="381"/>
      <c r="B991" s="381"/>
      <c r="C991" s="381"/>
      <c r="D991" s="381"/>
      <c r="E991" s="381"/>
      <c r="F991" s="381"/>
      <c r="G991" s="381"/>
      <c r="H991" s="381"/>
      <c r="I991" s="381"/>
      <c r="J991" s="381"/>
      <c r="K991" s="381"/>
      <c r="L991" s="381"/>
      <c r="M991" s="381"/>
      <c r="N991" s="381"/>
      <c r="O991" s="381"/>
      <c r="P991" s="381"/>
      <c r="Q991" s="381"/>
      <c r="R991" s="381"/>
      <c r="S991" s="381"/>
      <c r="T991" s="381"/>
      <c r="U991" s="381"/>
    </row>
    <row r="992">
      <c r="A992" s="381"/>
      <c r="B992" s="381"/>
      <c r="C992" s="381"/>
      <c r="D992" s="381"/>
      <c r="E992" s="381"/>
      <c r="F992" s="381"/>
      <c r="G992" s="381"/>
      <c r="H992" s="381"/>
      <c r="I992" s="381"/>
      <c r="J992" s="381"/>
      <c r="K992" s="381"/>
      <c r="L992" s="381"/>
      <c r="M992" s="381"/>
      <c r="N992" s="381"/>
      <c r="O992" s="381"/>
      <c r="P992" s="381"/>
      <c r="Q992" s="381"/>
      <c r="R992" s="381"/>
      <c r="S992" s="381"/>
      <c r="T992" s="381"/>
      <c r="U992" s="381"/>
    </row>
    <row r="993">
      <c r="A993" s="381"/>
      <c r="B993" s="381"/>
      <c r="C993" s="381"/>
      <c r="D993" s="381"/>
      <c r="E993" s="381"/>
      <c r="F993" s="381"/>
      <c r="G993" s="381"/>
      <c r="H993" s="381"/>
      <c r="I993" s="381"/>
      <c r="J993" s="381"/>
      <c r="K993" s="381"/>
      <c r="L993" s="381"/>
      <c r="M993" s="381"/>
      <c r="N993" s="381"/>
      <c r="O993" s="381"/>
      <c r="P993" s="381"/>
      <c r="Q993" s="381"/>
      <c r="R993" s="381"/>
      <c r="S993" s="381"/>
      <c r="T993" s="381"/>
      <c r="U993" s="381"/>
    </row>
    <row r="994">
      <c r="A994" s="381"/>
      <c r="B994" s="381"/>
      <c r="C994" s="381"/>
      <c r="D994" s="381"/>
      <c r="E994" s="381"/>
      <c r="F994" s="381"/>
      <c r="G994" s="381"/>
      <c r="H994" s="381"/>
      <c r="I994" s="381"/>
      <c r="J994" s="381"/>
      <c r="K994" s="381"/>
      <c r="L994" s="381"/>
      <c r="M994" s="381"/>
      <c r="N994" s="381"/>
      <c r="O994" s="381"/>
      <c r="P994" s="381"/>
      <c r="Q994" s="381"/>
      <c r="R994" s="381"/>
      <c r="S994" s="381"/>
      <c r="T994" s="381"/>
      <c r="U994" s="381"/>
    </row>
    <row r="995">
      <c r="A995" s="381"/>
      <c r="B995" s="381"/>
      <c r="C995" s="381"/>
      <c r="D995" s="381"/>
      <c r="E995" s="381"/>
      <c r="F995" s="381"/>
      <c r="G995" s="381"/>
      <c r="H995" s="381"/>
      <c r="I995" s="381"/>
      <c r="J995" s="381"/>
      <c r="K995" s="381"/>
      <c r="L995" s="381"/>
      <c r="M995" s="381"/>
      <c r="N995" s="381"/>
      <c r="O995" s="381"/>
      <c r="P995" s="381"/>
      <c r="Q995" s="381"/>
      <c r="R995" s="381"/>
      <c r="S995" s="381"/>
      <c r="T995" s="381"/>
      <c r="U995" s="381"/>
    </row>
    <row r="996">
      <c r="A996" s="381"/>
      <c r="B996" s="381"/>
      <c r="C996" s="381"/>
      <c r="D996" s="381"/>
      <c r="E996" s="381"/>
      <c r="F996" s="381"/>
      <c r="G996" s="381"/>
      <c r="H996" s="381"/>
      <c r="I996" s="381"/>
      <c r="J996" s="381"/>
      <c r="K996" s="381"/>
      <c r="L996" s="381"/>
      <c r="M996" s="381"/>
      <c r="N996" s="381"/>
      <c r="O996" s="381"/>
      <c r="P996" s="381"/>
      <c r="Q996" s="381"/>
      <c r="R996" s="381"/>
      <c r="S996" s="381"/>
      <c r="T996" s="381"/>
      <c r="U996" s="381"/>
    </row>
    <row r="997">
      <c r="A997" s="381"/>
      <c r="B997" s="381"/>
      <c r="C997" s="381"/>
      <c r="D997" s="381"/>
      <c r="E997" s="381"/>
      <c r="F997" s="381"/>
      <c r="G997" s="381"/>
      <c r="H997" s="381"/>
      <c r="I997" s="381"/>
      <c r="J997" s="381"/>
      <c r="K997" s="381"/>
      <c r="L997" s="381"/>
      <c r="M997" s="381"/>
      <c r="N997" s="381"/>
      <c r="O997" s="381"/>
      <c r="P997" s="381"/>
      <c r="Q997" s="381"/>
      <c r="R997" s="381"/>
      <c r="S997" s="381"/>
      <c r="T997" s="381"/>
      <c r="U997" s="381"/>
    </row>
    <row r="998">
      <c r="A998" s="381"/>
      <c r="B998" s="381"/>
      <c r="C998" s="381"/>
      <c r="D998" s="381"/>
      <c r="E998" s="381"/>
      <c r="F998" s="381"/>
      <c r="G998" s="381"/>
      <c r="H998" s="381"/>
      <c r="I998" s="381"/>
      <c r="J998" s="381"/>
      <c r="K998" s="381"/>
      <c r="L998" s="381"/>
      <c r="M998" s="381"/>
      <c r="N998" s="381"/>
      <c r="O998" s="381"/>
      <c r="P998" s="381"/>
      <c r="Q998" s="381"/>
      <c r="R998" s="381"/>
      <c r="S998" s="381"/>
      <c r="T998" s="381"/>
      <c r="U998" s="381"/>
    </row>
    <row r="999">
      <c r="A999" s="381"/>
      <c r="B999" s="381"/>
      <c r="C999" s="381"/>
      <c r="D999" s="381"/>
      <c r="E999" s="381"/>
      <c r="F999" s="381"/>
      <c r="G999" s="381"/>
      <c r="H999" s="381"/>
      <c r="I999" s="381"/>
      <c r="J999" s="381"/>
      <c r="K999" s="381"/>
      <c r="L999" s="381"/>
      <c r="M999" s="381"/>
      <c r="N999" s="381"/>
      <c r="O999" s="381"/>
      <c r="P999" s="381"/>
      <c r="Q999" s="381"/>
      <c r="R999" s="381"/>
      <c r="S999" s="381"/>
      <c r="T999" s="381"/>
      <c r="U999" s="381"/>
    </row>
    <row r="1000">
      <c r="A1000" s="381"/>
      <c r="B1000" s="381"/>
      <c r="C1000" s="381"/>
      <c r="D1000" s="381"/>
      <c r="E1000" s="381"/>
      <c r="F1000" s="381"/>
      <c r="G1000" s="381"/>
      <c r="H1000" s="381"/>
      <c r="I1000" s="381"/>
      <c r="J1000" s="381"/>
      <c r="K1000" s="381"/>
      <c r="L1000" s="381"/>
      <c r="M1000" s="381"/>
      <c r="N1000" s="381"/>
      <c r="O1000" s="381"/>
      <c r="P1000" s="381"/>
      <c r="Q1000" s="381"/>
      <c r="R1000" s="381"/>
      <c r="S1000" s="381"/>
      <c r="T1000" s="381"/>
      <c r="U1000" s="381"/>
    </row>
  </sheetData>
  <drawing r:id="rId1"/>
</worksheet>
</file>